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2.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2715" windowWidth="29040" windowHeight="15720" tabRatio="968" firstSheet="0" activeTab="0" autoFilterDateGrouping="1"/>
  </bookViews>
  <sheets>
    <sheet xmlns:r="http://schemas.openxmlformats.org/officeDocument/2006/relationships" name="README" sheetId="1" state="visible" r:id="rId1"/>
    <sheet xmlns:r="http://schemas.openxmlformats.org/officeDocument/2006/relationships" name="DIM_ORGANIZACION" sheetId="2" state="visible" r:id="rId2"/>
    <sheet xmlns:r="http://schemas.openxmlformats.org/officeDocument/2006/relationships" name="b1" sheetId="3" state="visible" r:id="rId3"/>
    <sheet xmlns:r="http://schemas.openxmlformats.org/officeDocument/2006/relationships" name="b2" sheetId="4" state="visible" r:id="rId4"/>
    <sheet xmlns:r="http://schemas.openxmlformats.org/officeDocument/2006/relationships" name="b3" sheetId="5" state="visible" r:id="rId5"/>
    <sheet xmlns:r="http://schemas.openxmlformats.org/officeDocument/2006/relationships" name="RUC_ID" sheetId="6" state="visible" r:id="rId6"/>
    <sheet xmlns:r="http://schemas.openxmlformats.org/officeDocument/2006/relationships" name="RUC_CONSULTAMASIVA" sheetId="7" state="visible" r:id="rId7"/>
    <sheet xmlns:r="http://schemas.openxmlformats.org/officeDocument/2006/relationships" name="RUC_OECE" sheetId="8" state="visible" r:id="rId8"/>
    <sheet xmlns:r="http://schemas.openxmlformats.org/officeDocument/2006/relationships" name="RUC_OECE_PERSONAS" sheetId="9" state="visible" r:id="rId9"/>
    <sheet xmlns:r="http://schemas.openxmlformats.org/officeDocument/2006/relationships" name="RNP" sheetId="10" state="visible" r:id="rId10"/>
    <sheet xmlns:r="http://schemas.openxmlformats.org/officeDocument/2006/relationships" name="RUC_PPA" sheetId="11" state="visible" r:id="rId11"/>
    <sheet xmlns:r="http://schemas.openxmlformats.org/officeDocument/2006/relationships" name="RUC_FOB" sheetId="12" state="visible" r:id="rId12"/>
    <sheet xmlns:r="http://schemas.openxmlformats.org/officeDocument/2006/relationships" name="RUC_FOB (2)" sheetId="13" state="visible" r:id="rId13"/>
    <sheet xmlns:r="http://schemas.openxmlformats.org/officeDocument/2006/relationships" name="REG_RNP" sheetId="14" state="visible" r:id="rId14"/>
    <sheet xmlns:r="http://schemas.openxmlformats.org/officeDocument/2006/relationships" name="REG_PPA" sheetId="15" state="visible" r:id="rId15"/>
    <sheet xmlns:r="http://schemas.openxmlformats.org/officeDocument/2006/relationships" name="REL_PERSONA_CARGO" sheetId="16" state="visible" r:id="rId16"/>
    <sheet xmlns:r="http://schemas.openxmlformats.org/officeDocument/2006/relationships" name="DIM_PERSONA" sheetId="17" state="visible" r:id="rId17"/>
    <sheet xmlns:r="http://schemas.openxmlformats.org/officeDocument/2006/relationships" name="HECHO_EXPORTACION" sheetId="18" state="visible" r:id="rId18"/>
    <sheet xmlns:r="http://schemas.openxmlformats.org/officeDocument/2006/relationships" name="HECHO_PROGRAMA_ANUAL" sheetId="19" state="visible" r:id="rId19"/>
    <sheet xmlns:r="http://schemas.openxmlformats.org/officeDocument/2006/relationships" name="HECHO_CAMPANIA_PRODUCTIVA" sheetId="20" state="visible" r:id="rId20"/>
    <sheet xmlns:r="http://schemas.openxmlformats.org/officeDocument/2006/relationships" name="REL_CERTIFICACION" sheetId="21" state="visible" r:id="rId21"/>
    <sheet xmlns:r="http://schemas.openxmlformats.org/officeDocument/2006/relationships" name="REL_CONTACTO" sheetId="22" state="visible" r:id="rId22"/>
    <sheet xmlns:r="http://schemas.openxmlformats.org/officeDocument/2006/relationships" name="CTL_FUENTE_CONSULTA" sheetId="23" state="visible" r:id="rId23"/>
    <sheet xmlns:r="http://schemas.openxmlformats.org/officeDocument/2006/relationships" name="HIST_ATRIBUTO" sheetId="24" state="visible" r:id="rId24"/>
    <sheet xmlns:r="http://schemas.openxmlformats.org/officeDocument/2006/relationships" name="RUC_CONTRATACION" sheetId="25" state="visible" r:id="rId25"/>
    <sheet xmlns:r="http://schemas.openxmlformats.org/officeDocument/2006/relationships" name="HECHO_CONTRATACION_ESTATAL" sheetId="26" state="visible" r:id="rId26"/>
    <sheet xmlns:r="http://schemas.openxmlformats.org/officeDocument/2006/relationships" name="RUC_FOB_DUA" sheetId="27" state="visible" r:id="rId27"/>
  </sheets>
  <externalReferences>
    <externalReference xmlns:r="http://schemas.openxmlformats.org/officeDocument/2006/relationships" r:id="rId28"/>
    <externalReference xmlns:r="http://schemas.openxmlformats.org/officeDocument/2006/relationships" r:id="rId29"/>
  </externalReferences>
  <definedNames/>
  <calcPr calcId="191029" fullCalcOnLoad="1"/>
</workbook>
</file>

<file path=xl/styles.xml><?xml version="1.0" encoding="utf-8"?>
<styleSheet xmlns="http://schemas.openxmlformats.org/spreadsheetml/2006/main">
  <numFmts count="11">
    <numFmt numFmtId="164" formatCode="#,##0.00;\(#,##0.00\);&quot;-&quot;"/>
    <numFmt numFmtId="165" formatCode="#,##0;\(#,##0\);&quot;-&quot;"/>
    <numFmt numFmtId="166" formatCode="#,##0.0;\(#,##0.0\);&quot;-&quot;"/>
    <numFmt numFmtId="167" formatCode="yyyy\-mm\-dd"/>
    <numFmt numFmtId="168" formatCode="0000\-00"/>
    <numFmt numFmtId="169" formatCode="dd/mm/yyyy"/>
    <numFmt numFmtId="170" formatCode="_ &quot;S/&quot;\ * #,##0.00_ ;_ &quot;S/&quot;\ * \-#,##0.00_ "/>
    <numFmt numFmtId="171" formatCode="_-* #,##0.00_-;\-* #,##0.00_-;_-* &quot;-&quot;??_-;_-@"/>
    <numFmt numFmtId="172" formatCode="_ &quot;S/&quot;\ * #,##0.00_ ;_ &quot;S/&quot;\ * \-#,##0.00_ ;_ &quot;S/&quot;\ * &quot;-&quot;??_ ;_ @_ "/>
    <numFmt numFmtId="173" formatCode="yyyy\-mm\-dd\ hh:mm"/>
    <numFmt numFmtId="174" formatCode="0.0%"/>
  </numFmts>
  <fonts count="43">
    <font>
      <name val="Aptos Narrow"/>
      <charset val="134"/>
      <sz val="11"/>
      <scheme val="minor"/>
    </font>
    <font>
      <name val="Aptos Narrow"/>
      <family val="2"/>
      <b val="1"/>
      <sz val="11"/>
      <scheme val="minor"/>
    </font>
    <font>
      <name val="Aptos Narrow"/>
      <family val="2"/>
      <i val="1"/>
      <sz val="11"/>
      <scheme val="minor"/>
    </font>
    <font>
      <name val="Arial"/>
      <family val="2"/>
      <color indexed="8"/>
      <sz val="10"/>
    </font>
    <font>
      <name val="Calibri"/>
      <family val="2"/>
      <color indexed="8"/>
      <sz val="11"/>
    </font>
    <font>
      <name val="Calibri"/>
      <family val="2"/>
      <b val="1"/>
      <color indexed="8"/>
      <sz val="11"/>
    </font>
    <font>
      <name val="Calibri"/>
      <family val="2"/>
      <b val="1"/>
      <color indexed="10"/>
      <sz val="11"/>
    </font>
    <font>
      <name val="Arial"/>
      <family val="2"/>
      <b val="1"/>
      <sz val="10"/>
    </font>
    <font>
      <name val="Arial"/>
      <family val="2"/>
      <b val="1"/>
      <color indexed="8"/>
      <sz val="10"/>
    </font>
    <font>
      <name val="Arial Narrow"/>
      <family val="2"/>
      <sz val="10"/>
    </font>
    <font>
      <name val="Arial Narrow"/>
      <family val="2"/>
      <color indexed="12"/>
      <sz val="10"/>
      <u val="single"/>
    </font>
    <font>
      <name val="Arial Narrow"/>
      <family val="2"/>
      <sz val="10"/>
      <u val="single"/>
    </font>
    <font>
      <name val="Calibri"/>
      <family val="2"/>
      <color indexed="8"/>
      <sz val="10"/>
    </font>
    <font>
      <name val="Calibri"/>
      <family val="2"/>
      <color indexed="12"/>
      <sz val="10"/>
      <u val="single"/>
    </font>
    <font>
      <name val="Calibri"/>
      <family val="2"/>
      <sz val="10"/>
    </font>
    <font>
      <name val="Arial"/>
      <family val="2"/>
      <sz val="10"/>
    </font>
    <font>
      <name val="Arial Narrow"/>
      <family val="2"/>
      <sz val="9"/>
    </font>
    <font>
      <name val="Arial"/>
      <family val="2"/>
      <sz val="10"/>
      <u val="single"/>
    </font>
    <font>
      <name val="Calibri, sans-serif"/>
      <charset val="134"/>
      <color indexed="30"/>
      <sz val="10"/>
      <u val="single"/>
    </font>
    <font>
      <name val="Helvetica Neue"/>
      <charset val="134"/>
      <color indexed="63"/>
      <sz val="11"/>
    </font>
    <font>
      <name val="Arial Narrow"/>
      <family val="2"/>
      <color indexed="30"/>
      <sz val="10"/>
      <u val="single"/>
    </font>
    <font>
      <name val="Arial Narrow"/>
      <family val="2"/>
      <color indexed="8"/>
      <sz val="10"/>
    </font>
    <font>
      <name val="&quot;Arial Narrow&quot;"/>
      <charset val="134"/>
      <color indexed="30"/>
      <sz val="10"/>
      <u val="single"/>
    </font>
    <font>
      <name val="Arial Narrow"/>
      <family val="2"/>
      <color indexed="63"/>
      <sz val="11"/>
    </font>
    <font>
      <name val="&quot;Calibri\, sans-serif&quot;"/>
      <charset val="134"/>
      <color indexed="30"/>
      <sz val="11"/>
      <u val="single"/>
    </font>
    <font>
      <name val="Arial Narrow"/>
      <family val="2"/>
      <color indexed="8"/>
      <sz val="10"/>
      <u val="single"/>
    </font>
    <font>
      <name val="Arial Narrow"/>
      <family val="2"/>
      <color indexed="8"/>
      <sz val="11"/>
    </font>
    <font>
      <name val="Arial"/>
      <family val="2"/>
      <color indexed="8"/>
      <sz val="9"/>
    </font>
    <font>
      <name val="Arial Narrow"/>
      <family val="2"/>
      <color indexed="10"/>
      <sz val="10"/>
    </font>
    <font>
      <name val="Arial"/>
      <family val="2"/>
      <color indexed="8"/>
      <sz val="8"/>
    </font>
    <font>
      <name val="Arial Narrow"/>
      <family val="2"/>
      <color indexed="63"/>
      <sz val="8"/>
    </font>
    <font>
      <name val="Quattrocento Sans"/>
      <family val="2"/>
      <color indexed="8"/>
      <sz val="11"/>
    </font>
    <font>
      <name val="Arial"/>
      <family val="2"/>
      <color indexed="8"/>
      <sz val="11"/>
    </font>
    <font>
      <name val="Helvetica Neue"/>
      <charset val="134"/>
      <color indexed="8"/>
      <sz val="9"/>
    </font>
    <font>
      <name val="Arial Narrow"/>
      <family val="2"/>
      <color indexed="63"/>
      <sz val="10"/>
    </font>
    <font>
      <name val="Calibri"/>
      <family val="2"/>
      <sz val="11"/>
    </font>
    <font>
      <name val="Calibri"/>
      <family val="2"/>
      <b val="1"/>
      <sz val="11"/>
    </font>
    <font>
      <name val="Aptos Narrow"/>
      <family val="2"/>
      <sz val="8"/>
    </font>
    <font>
      <name val="Aptos Narrow"/>
      <family val="2"/>
      <sz val="11"/>
    </font>
    <font>
      <name val="Arial"/>
      <family val="2"/>
      <b val="1"/>
      <color rgb="FF1F3864"/>
      <sz val="10"/>
    </font>
    <font>
      <name val="Arial"/>
      <family val="2"/>
      <i val="1"/>
      <sz val="10"/>
    </font>
    <font>
      <name val="Aptos Narrow"/>
      <family val="2"/>
      <sz val="11"/>
      <scheme val="minor"/>
    </font>
    <font>
      <b val="1"/>
    </font>
  </fonts>
  <fills count="25">
    <fill>
      <patternFill/>
    </fill>
    <fill>
      <patternFill patternType="gray125"/>
    </fill>
    <fill>
      <patternFill patternType="solid">
        <fgColor rgb="FFD9E1F2"/>
        <bgColor indexed="64"/>
      </patternFill>
    </fill>
    <fill>
      <patternFill patternType="solid">
        <fgColor rgb="FFFFFF00"/>
        <bgColor indexed="64"/>
      </patternFill>
    </fill>
    <fill>
      <patternFill patternType="solid">
        <fgColor rgb="FFC9DAF8"/>
        <bgColor indexed="64"/>
      </patternFill>
    </fill>
    <fill>
      <patternFill patternType="solid">
        <fgColor rgb="FFFFE599"/>
        <bgColor indexed="64"/>
      </patternFill>
    </fill>
    <fill>
      <patternFill patternType="solid">
        <fgColor rgb="FFFFFFFF"/>
        <bgColor indexed="64"/>
      </patternFill>
    </fill>
    <fill>
      <patternFill patternType="solid">
        <fgColor rgb="FF00DA6D"/>
        <bgColor rgb="FF00DA6D"/>
      </patternFill>
    </fill>
    <fill>
      <patternFill patternType="solid">
        <fgColor rgb="FFBC8FDD"/>
        <bgColor rgb="FFBC8FDD"/>
      </patternFill>
    </fill>
    <fill>
      <patternFill patternType="solid">
        <fgColor rgb="FF00B0F0"/>
        <bgColor rgb="FF00B0F0"/>
      </patternFill>
    </fill>
    <fill>
      <patternFill patternType="solid">
        <fgColor rgb="FF0070C0"/>
        <bgColor rgb="FF0070C0"/>
      </patternFill>
    </fill>
    <fill>
      <patternFill patternType="solid">
        <fgColor rgb="FFFAE2D5"/>
        <bgColor rgb="FFFAE2D5"/>
      </patternFill>
    </fill>
    <fill>
      <patternFill patternType="solid">
        <fgColor rgb="FFD9F2D0"/>
        <bgColor rgb="FFD9F2D0"/>
      </patternFill>
    </fill>
    <fill>
      <patternFill patternType="solid">
        <fgColor rgb="FFEEE2F6"/>
        <bgColor rgb="FFEEE2F6"/>
      </patternFill>
    </fill>
    <fill>
      <patternFill patternType="solid">
        <fgColor rgb="FFF1CEEE"/>
        <bgColor rgb="FFF1CEEE"/>
      </patternFill>
    </fill>
    <fill>
      <patternFill patternType="solid">
        <fgColor rgb="FFC1F0C8"/>
        <bgColor rgb="FFC1F0C8"/>
      </patternFill>
    </fill>
    <fill>
      <patternFill patternType="solid">
        <fgColor rgb="FF84E291"/>
        <bgColor rgb="FF84E291"/>
      </patternFill>
    </fill>
    <fill>
      <patternFill patternType="solid">
        <fgColor rgb="FFFFFF00"/>
        <bgColor rgb="FFFFFF00"/>
      </patternFill>
    </fill>
    <fill>
      <patternFill patternType="solid">
        <fgColor rgb="FFCAEDFB"/>
        <bgColor rgb="FFCAEDFB"/>
      </patternFill>
    </fill>
    <fill>
      <patternFill patternType="solid">
        <fgColor rgb="FF92D050"/>
        <bgColor rgb="FF92D050"/>
      </patternFill>
    </fill>
    <fill>
      <patternFill patternType="solid">
        <fgColor rgb="FFF2F2F2"/>
        <bgColor rgb="FFF2F2F2"/>
      </patternFill>
    </fill>
    <fill>
      <patternFill patternType="solid">
        <fgColor rgb="FFFBE4D5"/>
        <bgColor rgb="FFFBE4D5"/>
      </patternFill>
    </fill>
    <fill>
      <patternFill patternType="solid">
        <fgColor rgb="FFFFE598"/>
        <bgColor rgb="FFFFE598"/>
      </patternFill>
    </fill>
    <fill>
      <patternFill patternType="solid">
        <fgColor rgb="FFFFF2CC"/>
        <bgColor rgb="FFFFF2CC"/>
      </patternFill>
    </fill>
    <fill>
      <patternFill patternType="solid">
        <fgColor rgb="FFD9E1F2"/>
      </patternFill>
    </fill>
  </fills>
  <borders count="1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41" fillId="0" borderId="0"/>
  </cellStyleXfs>
  <cellXfs count="366">
    <xf numFmtId="0" fontId="0" fillId="0" borderId="0" pivotButton="0" quotePrefix="0" xfId="0"/>
    <xf numFmtId="0" fontId="1" fillId="2" borderId="0" pivotButton="0" quotePrefix="0" xfId="0"/>
    <xf numFmtId="49"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 fontId="0" fillId="0" borderId="0" pivotButton="0" quotePrefix="0" xfId="0"/>
    <xf numFmtId="0" fontId="1" fillId="3" borderId="0" pivotButton="0" quotePrefix="0" xfId="0"/>
    <xf numFmtId="4" fontId="0" fillId="0" borderId="0" pivotButton="0" quotePrefix="0" xfId="0"/>
    <xf numFmtId="167" fontId="0" fillId="0" borderId="0" pivotButton="0" quotePrefix="0" xfId="0"/>
    <xf numFmtId="49" fontId="1" fillId="2" borderId="0" pivotButton="0" quotePrefix="0" xfId="0"/>
    <xf numFmtId="168" fontId="0" fillId="0" borderId="0" pivotButton="0" quotePrefix="0" xfId="0"/>
    <xf numFmtId="1" fontId="1" fillId="2" borderId="0" pivotButton="0" quotePrefix="0" xfId="0"/>
    <xf numFmtId="4" fontId="1" fillId="2" borderId="0" pivotButton="0" quotePrefix="0" xfId="0"/>
    <xf numFmtId="0" fontId="0" fillId="0" borderId="0" applyAlignment="1" pivotButton="0" quotePrefix="0" xfId="0">
      <alignment horizontal="center" vertical="center"/>
    </xf>
    <xf numFmtId="49" fontId="1" fillId="2" borderId="0" applyAlignment="1" pivotButton="0" quotePrefix="0" xfId="0">
      <alignment horizontal="center" vertical="center" wrapText="1"/>
    </xf>
    <xf numFmtId="0" fontId="3" fillId="0" borderId="0" pivotButton="0" quotePrefix="0" xfId="0"/>
    <xf numFmtId="0" fontId="4" fillId="0" borderId="1" applyAlignment="1" pivotButton="0" quotePrefix="0" xfId="0">
      <alignment horizontal="center" vertical="center"/>
    </xf>
    <xf numFmtId="0" fontId="5" fillId="0" borderId="2" applyAlignment="1" pivotButton="0" quotePrefix="0" xfId="0">
      <alignment horizontal="center" vertical="center"/>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center"/>
    </xf>
    <xf numFmtId="0" fontId="5" fillId="0" borderId="1" applyAlignment="1" pivotButton="0" quotePrefix="0" xfId="0">
      <alignment horizontal="center" wrapText="1"/>
    </xf>
    <xf numFmtId="0" fontId="6" fillId="0" borderId="1" applyAlignment="1" pivotButton="0" quotePrefix="0" xfId="0">
      <alignment horizontal="center" wrapText="1"/>
    </xf>
    <xf numFmtId="0" fontId="6" fillId="0" borderId="2" applyAlignment="1" pivotButton="0" quotePrefix="0" xfId="0">
      <alignment horizontal="center" wrapText="1"/>
    </xf>
    <xf numFmtId="0" fontId="5" fillId="0" borderId="2" applyAlignment="1" pivotButton="0" quotePrefix="0" xfId="0">
      <alignment horizontal="center" wrapText="1"/>
    </xf>
    <xf numFmtId="0" fontId="5" fillId="0" borderId="2" applyAlignment="1" pivotButton="0" quotePrefix="0" xfId="0">
      <alignment horizontal="center"/>
    </xf>
    <xf numFmtId="0" fontId="7" fillId="0" borderId="4" applyAlignment="1" pivotButton="0" quotePrefix="0" xfId="0">
      <alignment horizontal="center"/>
    </xf>
    <xf numFmtId="0" fontId="5" fillId="0" borderId="4" applyAlignment="1" pivotButton="0" quotePrefix="0" xfId="0">
      <alignment horizontal="center" wrapText="1"/>
    </xf>
    <xf numFmtId="0" fontId="5" fillId="4" borderId="4" applyAlignment="1" pivotButton="0" quotePrefix="0" xfId="0">
      <alignment horizontal="center" wrapText="1"/>
    </xf>
    <xf numFmtId="0" fontId="5" fillId="5" borderId="4" applyAlignment="1" pivotButton="0" quotePrefix="0" xfId="0">
      <alignment horizontal="center" wrapText="1"/>
    </xf>
    <xf numFmtId="0" fontId="8" fillId="0" borderId="4" applyAlignment="1" pivotButton="0" quotePrefix="0" xfId="0">
      <alignment horizontal="center" wrapText="1"/>
    </xf>
    <xf numFmtId="0" fontId="3" fillId="0" borderId="1" applyAlignment="1" pivotButton="0" quotePrefix="0" xfId="0">
      <alignment horizontal="center" wrapText="1"/>
    </xf>
    <xf numFmtId="0" fontId="3" fillId="0" borderId="1" applyAlignment="1" pivotButton="0" quotePrefix="0" xfId="0">
      <alignment horizontal="center"/>
    </xf>
    <xf numFmtId="0" fontId="3" fillId="0" borderId="0" applyAlignment="1" pivotButton="0" quotePrefix="0" xfId="0">
      <alignment horizontal="center"/>
    </xf>
    <xf numFmtId="0" fontId="9" fillId="0" borderId="2" applyAlignment="1" pivotButton="0" quotePrefix="0" xfId="0">
      <alignment horizontal="center" vertical="center"/>
    </xf>
    <xf numFmtId="14" fontId="9" fillId="0" borderId="2" applyAlignment="1" pivotButton="0" quotePrefix="0" xfId="0">
      <alignment horizontal="center" vertical="center"/>
    </xf>
    <xf numFmtId="0" fontId="9" fillId="0" borderId="3" applyAlignment="1" pivotButton="0" quotePrefix="0" xfId="0">
      <alignment horizontal="center" vertical="center"/>
    </xf>
    <xf numFmtId="0" fontId="9" fillId="0" borderId="1" applyAlignment="1" pivotButton="0" quotePrefix="0" xfId="0">
      <alignment horizontal="center" vertical="center" wrapText="1"/>
    </xf>
    <xf numFmtId="0" fontId="9" fillId="0" borderId="1" applyAlignment="1" pivotButton="0" quotePrefix="0" xfId="0">
      <alignment horizontal="left" vertical="center"/>
    </xf>
    <xf numFmtId="0" fontId="9" fillId="0" borderId="1" applyAlignment="1" pivotButton="0" quotePrefix="0" xfId="0">
      <alignment horizontal="left"/>
    </xf>
    <xf numFmtId="0" fontId="9" fillId="0" borderId="1" applyAlignment="1" pivotButton="0" quotePrefix="0" xfId="0">
      <alignment horizontal="left" wrapText="1"/>
    </xf>
    <xf numFmtId="0" fontId="9" fillId="0" borderId="2" applyAlignment="1" pivotButton="0" quotePrefix="0" xfId="0">
      <alignment horizontal="left" wrapText="1"/>
    </xf>
    <xf numFmtId="9" fontId="9" fillId="0" borderId="2" applyAlignment="1" pivotButton="0" quotePrefix="0" xfId="0">
      <alignment horizontal="left" wrapText="1"/>
    </xf>
    <xf numFmtId="0" fontId="9" fillId="0" borderId="2" applyAlignment="1" pivotButton="0" quotePrefix="0" xfId="0">
      <alignment horizontal="left"/>
    </xf>
    <xf numFmtId="0" fontId="10" fillId="0" borderId="2" applyAlignment="1" pivotButton="0" quotePrefix="0" xfId="0">
      <alignment horizontal="left"/>
    </xf>
    <xf numFmtId="0" fontId="9" fillId="0" borderId="2" applyAlignment="1" pivotButton="0" quotePrefix="0" xfId="0">
      <alignment horizontal="center"/>
    </xf>
    <xf numFmtId="0" fontId="9" fillId="0" borderId="1" pivotButton="0" quotePrefix="0" xfId="0"/>
    <xf numFmtId="0" fontId="9" fillId="0" borderId="4" pivotButton="0" quotePrefix="0" xfId="0"/>
    <xf numFmtId="14" fontId="3" fillId="0" borderId="5" pivotButton="0" quotePrefix="0" xfId="0"/>
    <xf numFmtId="0" fontId="3" fillId="0" borderId="5" pivotButton="0" quotePrefix="0" xfId="0"/>
    <xf numFmtId="0" fontId="3" fillId="0" borderId="4" pivotButton="0" quotePrefix="0" xfId="0"/>
    <xf numFmtId="0" fontId="3" fillId="0" borderId="1" pivotButton="0" quotePrefix="0" xfId="0"/>
    <xf numFmtId="4" fontId="3" fillId="0" borderId="1" applyAlignment="1" pivotButton="0" quotePrefix="0" xfId="0">
      <alignment horizontal="center" vertical="center"/>
    </xf>
    <xf numFmtId="0" fontId="9" fillId="0" borderId="1" applyAlignment="1" pivotButton="0" quotePrefix="0" xfId="0">
      <alignment horizontal="center" vertical="center"/>
    </xf>
    <xf numFmtId="14" fontId="3" fillId="0" borderId="4" pivotButton="0" quotePrefix="0" xfId="0"/>
    <xf numFmtId="0" fontId="9" fillId="0" borderId="2" applyAlignment="1" pivotButton="0" quotePrefix="0" xfId="0">
      <alignment wrapText="1"/>
    </xf>
    <xf numFmtId="0" fontId="11" fillId="0" borderId="2" applyAlignment="1" pivotButton="0" quotePrefix="0" xfId="0">
      <alignment horizontal="left"/>
    </xf>
    <xf numFmtId="169" fontId="3" fillId="0" borderId="4" pivotButton="0" quotePrefix="0" xfId="0"/>
    <xf numFmtId="0" fontId="3" fillId="0" borderId="1" applyAlignment="1" pivotButton="0" quotePrefix="0" xfId="0">
      <alignment wrapText="1"/>
    </xf>
    <xf numFmtId="0" fontId="9" fillId="0" borderId="2" applyAlignment="1" pivotButton="0" quotePrefix="0" xfId="0">
      <alignment horizontal="center" vertical="center" wrapText="1"/>
    </xf>
    <xf numFmtId="0" fontId="9" fillId="0" borderId="1" applyAlignment="1" pivotButton="0" quotePrefix="0" xfId="0">
      <alignment horizontal="left" vertical="center" wrapText="1"/>
    </xf>
    <xf numFmtId="9" fontId="9" fillId="0" borderId="2" applyAlignment="1" pivotButton="0" quotePrefix="0" xfId="0">
      <alignment horizontal="center" vertical="center" wrapText="1"/>
    </xf>
    <xf numFmtId="0" fontId="9" fillId="0" borderId="2" applyAlignment="1" pivotButton="0" quotePrefix="0" xfId="0">
      <alignment horizontal="left" vertical="center" wrapText="1"/>
    </xf>
    <xf numFmtId="0" fontId="10" fillId="0" borderId="2" applyAlignment="1" pivotButton="0" quotePrefix="0" xfId="0">
      <alignment horizontal="left" vertical="center"/>
    </xf>
    <xf numFmtId="0" fontId="9" fillId="0" borderId="2" applyAlignment="1" pivotButton="0" quotePrefix="0" xfId="0">
      <alignment horizontal="left" vertical="center"/>
    </xf>
    <xf numFmtId="0" fontId="9" fillId="0" borderId="4" applyAlignment="1" pivotButton="0" quotePrefix="0" xfId="0">
      <alignment horizontal="center" vertical="center"/>
    </xf>
    <xf numFmtId="14" fontId="3" fillId="0" borderId="5" applyAlignment="1" pivotButton="0" quotePrefix="0" xfId="0">
      <alignment horizontal="center" vertical="center"/>
    </xf>
    <xf numFmtId="0" fontId="3" fillId="0" borderId="5" applyAlignment="1" pivotButton="0" quotePrefix="0" xfId="0">
      <alignment horizontal="center" vertical="center" wrapText="1"/>
    </xf>
    <xf numFmtId="0" fontId="3" fillId="0" borderId="4" applyAlignment="1" pivotButton="0" quotePrefix="0" xfId="0">
      <alignment vertical="center"/>
    </xf>
    <xf numFmtId="0" fontId="3" fillId="0" borderId="1" applyAlignment="1" pivotButton="0" quotePrefix="0" xfId="0">
      <alignment vertical="center"/>
    </xf>
    <xf numFmtId="0" fontId="3" fillId="0" borderId="1" applyAlignment="1" pivotButton="0" quotePrefix="0" xfId="0">
      <alignment vertical="center" wrapText="1"/>
    </xf>
    <xf numFmtId="0" fontId="3" fillId="0" borderId="0" applyAlignment="1" pivotButton="0" quotePrefix="0" xfId="0">
      <alignment vertical="center"/>
    </xf>
    <xf numFmtId="0" fontId="11" fillId="0" borderId="2" applyAlignment="1" pivotButton="0" quotePrefix="0" xfId="0">
      <alignment horizontal="left" vertical="center"/>
    </xf>
    <xf numFmtId="14" fontId="3" fillId="0" borderId="5" applyAlignment="1" pivotButton="0" quotePrefix="0" xfId="0">
      <alignment horizontal="center" vertical="center" wrapText="1"/>
    </xf>
    <xf numFmtId="0" fontId="9" fillId="0" borderId="6" applyAlignment="1" pivotButton="0" quotePrefix="0" xfId="0">
      <alignment horizontal="left" vertical="center"/>
    </xf>
    <xf numFmtId="0" fontId="9" fillId="0" borderId="7" applyAlignment="1" pivotButton="0" quotePrefix="0" xfId="0">
      <alignment horizontal="center" vertical="center"/>
    </xf>
    <xf numFmtId="0" fontId="12" fillId="0" borderId="7" applyAlignment="1" pivotButton="0" quotePrefix="0" xfId="0">
      <alignment horizontal="left" vertical="center"/>
    </xf>
    <xf numFmtId="0" fontId="9" fillId="0" borderId="8" applyAlignment="1" pivotButton="0" quotePrefix="0" xfId="0">
      <alignment horizontal="center" vertical="center"/>
    </xf>
    <xf numFmtId="0" fontId="9" fillId="0" borderId="9" applyAlignment="1" pivotButton="0" quotePrefix="0" xfId="0">
      <alignment horizontal="center" vertical="center"/>
    </xf>
    <xf numFmtId="0" fontId="13" fillId="0" borderId="1" applyAlignment="1" pivotButton="0" quotePrefix="0" xfId="0">
      <alignment horizontal="left" vertical="center"/>
    </xf>
    <xf numFmtId="0" fontId="14" fillId="0" borderId="1" applyAlignment="1" pivotButton="0" quotePrefix="0" xfId="0">
      <alignment horizontal="center" vertical="center"/>
    </xf>
    <xf numFmtId="0" fontId="11" fillId="0" borderId="1" applyAlignment="1" pivotButton="0" quotePrefix="0" xfId="0">
      <alignment vertical="center"/>
    </xf>
    <xf numFmtId="0" fontId="14" fillId="0" borderId="1" applyAlignment="1" pivotButton="0" quotePrefix="0" xfId="0">
      <alignment horizontal="left" vertical="center"/>
    </xf>
    <xf numFmtId="0" fontId="9" fillId="0" borderId="4" applyAlignment="1" pivotButton="0" quotePrefix="0" xfId="0">
      <alignment vertical="center" wrapText="1"/>
    </xf>
    <xf numFmtId="14" fontId="3" fillId="0" borderId="4" applyAlignment="1" pivotButton="0" quotePrefix="0" xfId="0">
      <alignment vertical="center"/>
    </xf>
    <xf numFmtId="0" fontId="3" fillId="0" borderId="4" applyAlignment="1" pivotButton="0" quotePrefix="0" xfId="0">
      <alignment horizontal="center" vertical="center"/>
    </xf>
    <xf numFmtId="0" fontId="3" fillId="0" borderId="4" applyAlignment="1" pivotButton="0" quotePrefix="0" xfId="0">
      <alignment horizontal="center" vertical="center" wrapText="1"/>
    </xf>
    <xf numFmtId="0" fontId="15" fillId="0" borderId="4" applyAlignment="1" pivotButton="0" quotePrefix="0" xfId="0">
      <alignment vertical="center"/>
    </xf>
    <xf numFmtId="0" fontId="15" fillId="0" borderId="1" applyAlignment="1" pivotButton="0" quotePrefix="0" xfId="0">
      <alignment vertical="center"/>
    </xf>
    <xf numFmtId="4" fontId="15" fillId="0" borderId="1" applyAlignment="1" pivotButton="0" quotePrefix="0" xfId="0">
      <alignment horizontal="center" vertical="center"/>
    </xf>
    <xf numFmtId="0" fontId="15" fillId="0" borderId="0" applyAlignment="1" pivotButton="0" quotePrefix="0" xfId="0">
      <alignment vertical="center"/>
    </xf>
    <xf numFmtId="0" fontId="16" fillId="0" borderId="1" applyAlignment="1" pivotButton="0" quotePrefix="0" xfId="0">
      <alignment horizontal="left" vertical="center" wrapText="1"/>
    </xf>
    <xf numFmtId="0" fontId="16" fillId="0" borderId="2" applyAlignment="1" pivotButton="0" quotePrefix="0" xfId="0">
      <alignment horizontal="left" vertical="center" wrapText="1"/>
    </xf>
    <xf numFmtId="9" fontId="16" fillId="0" borderId="1" applyAlignment="1" pivotButton="0" quotePrefix="0" xfId="0">
      <alignment horizontal="left" vertical="center" wrapText="1"/>
    </xf>
    <xf numFmtId="0" fontId="9" fillId="0" borderId="1" applyAlignment="1" pivotButton="0" quotePrefix="0" xfId="0">
      <alignment vertical="center" wrapText="1"/>
    </xf>
    <xf numFmtId="0" fontId="10" fillId="0" borderId="1" applyAlignment="1" pivotButton="0" quotePrefix="0" xfId="0">
      <alignment vertical="center" wrapText="1"/>
    </xf>
    <xf numFmtId="0" fontId="16" fillId="0" borderId="1" applyAlignment="1" pivotButton="0" quotePrefix="0" xfId="0">
      <alignment vertical="center" wrapText="1"/>
    </xf>
    <xf numFmtId="0" fontId="17" fillId="0" borderId="1" applyAlignment="1" pivotButton="0" quotePrefix="0" xfId="0">
      <alignment vertical="center" wrapText="1"/>
    </xf>
    <xf numFmtId="0" fontId="17" fillId="0" borderId="1" applyAlignment="1" pivotButton="0" quotePrefix="0" xfId="0">
      <alignment horizontal="center" vertical="center" wrapText="1"/>
    </xf>
    <xf numFmtId="14" fontId="3" fillId="0" borderId="4" applyAlignment="1" pivotButton="0" quotePrefix="0" xfId="0">
      <alignment vertical="center" wrapText="1"/>
    </xf>
    <xf numFmtId="0" fontId="3" fillId="0" borderId="4" applyAlignment="1" pivotButton="0" quotePrefix="0" xfId="0">
      <alignment vertical="center" wrapText="1"/>
    </xf>
    <xf numFmtId="0" fontId="12" fillId="0" borderId="1" applyAlignment="1" pivotButton="0" quotePrefix="0" xfId="0">
      <alignment horizontal="left" vertical="center"/>
    </xf>
    <xf numFmtId="4" fontId="9" fillId="0" borderId="1" applyAlignment="1" pivotButton="0" quotePrefix="0" xfId="0">
      <alignment horizontal="left" vertical="center" wrapText="1"/>
    </xf>
    <xf numFmtId="9" fontId="9" fillId="0" borderId="2" applyAlignment="1" pivotButton="0" quotePrefix="0" xfId="0">
      <alignment horizontal="left" vertical="center" wrapText="1"/>
    </xf>
    <xf numFmtId="0" fontId="18" fillId="0" borderId="2" applyAlignment="1" pivotButton="0" quotePrefix="0" xfId="0">
      <alignment horizontal="left" vertical="center" wrapText="1"/>
    </xf>
    <xf numFmtId="0" fontId="12" fillId="0" borderId="2" applyAlignment="1" pivotButton="0" quotePrefix="0" xfId="0">
      <alignment horizontal="center" vertical="center" wrapText="1"/>
    </xf>
    <xf numFmtId="0" fontId="12" fillId="0" borderId="1" applyAlignment="1" pivotButton="0" quotePrefix="0" xfId="0">
      <alignment horizontal="left" vertical="center" wrapText="1"/>
    </xf>
    <xf numFmtId="0" fontId="19" fillId="6" borderId="2" applyAlignment="1" pivotButton="0" quotePrefix="0" xfId="0">
      <alignment horizontal="center" vertical="center" wrapText="1"/>
    </xf>
    <xf numFmtId="0" fontId="10" fillId="0" borderId="2" applyAlignment="1" pivotButton="0" quotePrefix="0" xfId="0">
      <alignment horizontal="center" vertical="center"/>
    </xf>
    <xf numFmtId="0" fontId="20" fillId="0" borderId="2" applyAlignment="1" pivotButton="0" quotePrefix="0" xfId="0">
      <alignment horizontal="center" vertical="center"/>
    </xf>
    <xf numFmtId="0" fontId="11" fillId="0" borderId="9" applyAlignment="1" pivotButton="0" quotePrefix="0" xfId="0">
      <alignment horizontal="center" vertical="center"/>
    </xf>
    <xf numFmtId="14" fontId="3" fillId="0" borderId="4" applyAlignment="1" pivotButton="0" quotePrefix="0" xfId="0">
      <alignment horizontal="center" vertical="center"/>
    </xf>
    <xf numFmtId="0" fontId="21" fillId="0" borderId="1" applyAlignment="1" pivotButton="0" quotePrefix="0" xfId="0">
      <alignment horizontal="center" vertical="center"/>
    </xf>
    <xf numFmtId="14" fontId="21" fillId="0" borderId="1" applyAlignment="1" pivotButton="0" quotePrefix="0" xfId="0">
      <alignment horizontal="center" vertical="center"/>
    </xf>
    <xf numFmtId="0" fontId="21" fillId="0" borderId="1" applyAlignment="1" pivotButton="0" quotePrefix="0" xfId="0">
      <alignment horizontal="center" vertical="center" wrapText="1"/>
    </xf>
    <xf numFmtId="0" fontId="21" fillId="0" borderId="2" applyAlignment="1" pivotButton="0" quotePrefix="0" xfId="0">
      <alignment horizontal="left" vertical="center"/>
    </xf>
    <xf numFmtId="0" fontId="21" fillId="0" borderId="2" applyAlignment="1" pivotButton="0" quotePrefix="0" xfId="0">
      <alignment horizontal="center" vertical="center" wrapText="1"/>
    </xf>
    <xf numFmtId="9" fontId="21" fillId="0" borderId="1" applyAlignment="1" pivotButton="0" quotePrefix="0" xfId="0">
      <alignment horizontal="center" vertical="center"/>
    </xf>
    <xf numFmtId="0" fontId="21" fillId="0" borderId="10" applyAlignment="1" pivotButton="0" quotePrefix="0" xfId="0">
      <alignment horizontal="center" vertical="center" wrapText="1"/>
    </xf>
    <xf numFmtId="0" fontId="21" fillId="0" borderId="10" applyAlignment="1" pivotButton="0" quotePrefix="0" xfId="0">
      <alignment horizontal="center" vertical="center"/>
    </xf>
    <xf numFmtId="0" fontId="3" fillId="0" borderId="0" applyAlignment="1" pivotButton="0" quotePrefix="0" xfId="0">
      <alignment horizontal="center" vertical="center"/>
    </xf>
    <xf numFmtId="0" fontId="3" fillId="0" borderId="11" applyAlignment="1" pivotButton="0" quotePrefix="0" xfId="0">
      <alignment horizontal="center" vertical="center"/>
    </xf>
    <xf numFmtId="0" fontId="3" fillId="0" borderId="1" applyAlignment="1" pivotButton="0" quotePrefix="0" xfId="0">
      <alignment horizontal="center" vertical="center"/>
    </xf>
    <xf numFmtId="14" fontId="21" fillId="0" borderId="1" applyAlignment="1" pivotButton="0" quotePrefix="0" xfId="0">
      <alignment horizontal="center" vertical="center" wrapText="1"/>
    </xf>
    <xf numFmtId="0" fontId="21" fillId="0" borderId="2" applyAlignment="1" pivotButton="0" quotePrefix="0" xfId="0">
      <alignment horizontal="left" vertical="center" wrapText="1"/>
    </xf>
    <xf numFmtId="0" fontId="21" fillId="0" borderId="1" applyAlignment="1" pivotButton="0" quotePrefix="0" xfId="0">
      <alignment horizontal="left" vertical="center" wrapText="1"/>
    </xf>
    <xf numFmtId="0" fontId="21" fillId="0" borderId="8" applyAlignment="1" pivotButton="0" quotePrefix="0" xfId="0">
      <alignment horizontal="left" vertical="center" wrapText="1"/>
    </xf>
    <xf numFmtId="9" fontId="21" fillId="0" borderId="1" applyAlignment="1" pivotButton="0" quotePrefix="0" xfId="0">
      <alignment horizontal="left" vertical="center" wrapText="1"/>
    </xf>
    <xf numFmtId="0" fontId="21" fillId="0" borderId="1" applyAlignment="1" pivotButton="0" quotePrefix="0" xfId="0">
      <alignment vertical="center" wrapText="1"/>
    </xf>
    <xf numFmtId="0" fontId="22" fillId="0" borderId="1" applyAlignment="1" pivotButton="0" quotePrefix="0" xfId="0">
      <alignment vertical="center" wrapText="1"/>
    </xf>
    <xf numFmtId="0" fontId="3" fillId="0" borderId="3" applyAlignment="1" pivotButton="0" quotePrefix="0" xfId="0">
      <alignment vertical="center" wrapText="1"/>
    </xf>
    <xf numFmtId="4" fontId="3" fillId="0" borderId="1" applyAlignment="1" pivotButton="0" quotePrefix="0" xfId="0">
      <alignment horizontal="center" vertical="center" wrapText="1"/>
    </xf>
    <xf numFmtId="0" fontId="3" fillId="0" borderId="0" applyAlignment="1" pivotButton="0" quotePrefix="0" xfId="0">
      <alignment vertical="center" wrapText="1"/>
    </xf>
    <xf numFmtId="0" fontId="3" fillId="0" borderId="2" applyAlignment="1" pivotButton="0" quotePrefix="0" xfId="0">
      <alignment vertical="center" wrapText="1"/>
    </xf>
    <xf numFmtId="0" fontId="21" fillId="0" borderId="1" applyAlignment="1" pivotButton="0" quotePrefix="0" xfId="0">
      <alignment horizontal="left" vertical="center"/>
    </xf>
    <xf numFmtId="0" fontId="21" fillId="0" borderId="8" applyAlignment="1" pivotButton="0" quotePrefix="0" xfId="0">
      <alignment horizontal="left" vertical="center"/>
    </xf>
    <xf numFmtId="9" fontId="21" fillId="0" borderId="1" applyAlignment="1" pivotButton="0" quotePrefix="0" xfId="0">
      <alignment horizontal="left" vertical="center"/>
    </xf>
    <xf numFmtId="0" fontId="21" fillId="0" borderId="1" applyAlignment="1" pivotButton="0" quotePrefix="0" xfId="0">
      <alignment vertical="center"/>
    </xf>
    <xf numFmtId="0" fontId="22" fillId="0" borderId="1" applyAlignment="1" pivotButton="0" quotePrefix="0" xfId="0">
      <alignment vertical="center"/>
    </xf>
    <xf numFmtId="14" fontId="3" fillId="0" borderId="9" applyAlignment="1" pivotButton="0" quotePrefix="0" xfId="0">
      <alignment horizontal="right" vertical="center"/>
    </xf>
    <xf numFmtId="0" fontId="3" fillId="0" borderId="5" applyAlignment="1" pivotButton="0" quotePrefix="0" xfId="0">
      <alignment vertical="center"/>
    </xf>
    <xf numFmtId="0" fontId="3" fillId="0" borderId="8" applyAlignment="1" pivotButton="0" quotePrefix="0" xfId="0">
      <alignment vertical="center"/>
    </xf>
    <xf numFmtId="14" fontId="21" fillId="0" borderId="1" applyAlignment="1" pivotButton="0" quotePrefix="0" xfId="0">
      <alignment vertical="center" wrapText="1"/>
    </xf>
    <xf numFmtId="0" fontId="21" fillId="0" borderId="2" applyAlignment="1" pivotButton="0" quotePrefix="0" xfId="0">
      <alignment vertical="center" wrapText="1"/>
    </xf>
    <xf numFmtId="0" fontId="21" fillId="0" borderId="8" applyAlignment="1" pivotButton="0" quotePrefix="0" xfId="0">
      <alignment vertical="center" wrapText="1"/>
    </xf>
    <xf numFmtId="0" fontId="21" fillId="0" borderId="4" applyAlignment="1" pivotButton="0" quotePrefix="0" xfId="0">
      <alignment vertical="center" wrapText="1"/>
    </xf>
    <xf numFmtId="9" fontId="21" fillId="0" borderId="1" applyAlignment="1" pivotButton="0" quotePrefix="0" xfId="0">
      <alignment vertical="center" wrapText="1"/>
    </xf>
    <xf numFmtId="0" fontId="22" fillId="0" borderId="8" applyAlignment="1" pivotButton="0" quotePrefix="0" xfId="0">
      <alignment vertical="center" wrapText="1"/>
    </xf>
    <xf numFmtId="0" fontId="21" fillId="0" borderId="9" applyAlignment="1" pivotButton="0" quotePrefix="0" xfId="0">
      <alignment vertical="center" wrapText="1"/>
    </xf>
    <xf numFmtId="0" fontId="3" fillId="0" borderId="5" applyAlignment="1" pivotButton="0" quotePrefix="0" xfId="0">
      <alignment vertical="center" wrapText="1"/>
    </xf>
    <xf numFmtId="0" fontId="23" fillId="6" borderId="1" applyAlignment="1" pivotButton="0" quotePrefix="0" xfId="0">
      <alignment vertical="center" wrapText="1"/>
    </xf>
    <xf numFmtId="0" fontId="23" fillId="6" borderId="8" applyAlignment="1" pivotButton="0" quotePrefix="0" xfId="0">
      <alignment vertical="center" wrapText="1"/>
    </xf>
    <xf numFmtId="0" fontId="23" fillId="6" borderId="2" applyAlignment="1" pivotButton="0" quotePrefix="0" xfId="0">
      <alignment vertical="center" wrapText="1"/>
    </xf>
    <xf numFmtId="0" fontId="24" fillId="0" borderId="9" applyAlignment="1" pivotButton="0" quotePrefix="0" xfId="0">
      <alignment vertical="center" wrapText="1"/>
    </xf>
    <xf numFmtId="0" fontId="25" fillId="0" borderId="1" applyAlignment="1" pivotButton="0" quotePrefix="0" xfId="0">
      <alignment vertical="center" wrapText="1"/>
    </xf>
    <xf numFmtId="0" fontId="26" fillId="0" borderId="1" applyAlignment="1" pivotButton="0" quotePrefix="0" xfId="0">
      <alignment horizontal="left" vertical="center" wrapText="1"/>
    </xf>
    <xf numFmtId="0" fontId="27" fillId="0" borderId="1" applyAlignment="1" pivotButton="0" quotePrefix="0" xfId="0">
      <alignment horizontal="center" vertical="center" wrapText="1"/>
    </xf>
    <xf numFmtId="0" fontId="3" fillId="0" borderId="9" applyAlignment="1" pivotButton="0" quotePrefix="0" xfId="0">
      <alignment vertical="center" wrapText="1"/>
    </xf>
    <xf numFmtId="0" fontId="28" fillId="0" borderId="1" applyAlignment="1" pivotButton="0" quotePrefix="0" xfId="0">
      <alignment horizontal="center" vertical="center" wrapText="1"/>
    </xf>
    <xf numFmtId="14" fontId="28" fillId="0" borderId="1" applyAlignment="1" pivotButton="0" quotePrefix="0" xfId="0">
      <alignment horizontal="center" vertical="center" wrapText="1"/>
    </xf>
    <xf numFmtId="0" fontId="29" fillId="0" borderId="1" applyAlignment="1" pivotButton="0" quotePrefix="0" xfId="0">
      <alignment horizontal="left" vertical="center" wrapText="1"/>
    </xf>
    <xf numFmtId="0" fontId="30" fillId="6" borderId="7" applyAlignment="1" pivotButton="0" quotePrefix="0" xfId="0">
      <alignment vertical="center" wrapText="1"/>
    </xf>
    <xf numFmtId="0" fontId="30" fillId="6" borderId="1" applyAlignment="1" pivotButton="0" quotePrefix="0" xfId="0">
      <alignment vertical="center" wrapText="1"/>
    </xf>
    <xf numFmtId="0" fontId="30" fillId="6" borderId="2" applyAlignment="1" pivotButton="0" quotePrefix="0" xfId="0">
      <alignment vertical="center" wrapText="1"/>
    </xf>
    <xf numFmtId="0" fontId="21" fillId="0" borderId="1" applyAlignment="1" pivotButton="0" quotePrefix="0" xfId="0">
      <alignment wrapText="1"/>
    </xf>
    <xf numFmtId="0" fontId="21" fillId="0" borderId="2" applyAlignment="1" pivotButton="0" quotePrefix="0" xfId="0">
      <alignment wrapText="1"/>
    </xf>
    <xf numFmtId="0" fontId="9" fillId="6" borderId="1" applyAlignment="1" pivotButton="0" quotePrefix="0" xfId="0">
      <alignment wrapText="1"/>
    </xf>
    <xf numFmtId="9" fontId="21" fillId="0" borderId="1" applyAlignment="1" pivotButton="0" quotePrefix="0" xfId="0">
      <alignment horizontal="left" wrapText="1"/>
    </xf>
    <xf numFmtId="0" fontId="9" fillId="0" borderId="2" pivotButton="0" quotePrefix="0" xfId="0"/>
    <xf numFmtId="0" fontId="10" fillId="0" borderId="1" pivotButton="0" quotePrefix="0" xfId="0"/>
    <xf numFmtId="0" fontId="15" fillId="0" borderId="4" pivotButton="0" quotePrefix="0" xfId="0"/>
    <xf numFmtId="0" fontId="15" fillId="0" borderId="1" pivotButton="0" quotePrefix="0" xfId="0"/>
    <xf numFmtId="0" fontId="15" fillId="0" borderId="0" pivotButton="0" quotePrefix="0" xfId="0"/>
    <xf numFmtId="0" fontId="9" fillId="0" borderId="6" applyAlignment="1" pivotButton="0" quotePrefix="0" xfId="0">
      <alignment horizontal="center" vertical="center"/>
    </xf>
    <xf numFmtId="9" fontId="9" fillId="0" borderId="8" applyAlignment="1" pivotButton="0" quotePrefix="0" xfId="0">
      <alignment horizontal="left" wrapText="1"/>
    </xf>
    <xf numFmtId="0" fontId="9" fillId="0" borderId="7" applyAlignment="1" pivotButton="0" quotePrefix="0" xfId="0">
      <alignment horizontal="left" wrapText="1"/>
    </xf>
    <xf numFmtId="0" fontId="21" fillId="0" borderId="0" pivotButton="0" quotePrefix="0" xfId="0"/>
    <xf numFmtId="0" fontId="21" fillId="0" borderId="1" pivotButton="0" quotePrefix="0" xfId="0"/>
    <xf numFmtId="0" fontId="9" fillId="0" borderId="12" applyAlignment="1" pivotButton="0" quotePrefix="0" xfId="0">
      <alignment horizontal="left" wrapText="1"/>
    </xf>
    <xf numFmtId="0" fontId="31" fillId="0" borderId="13" pivotButton="0" quotePrefix="0" xfId="0"/>
    <xf numFmtId="0" fontId="9" fillId="0" borderId="13" applyAlignment="1" pivotButton="0" quotePrefix="0" xfId="0">
      <alignment horizontal="center" vertical="center"/>
    </xf>
    <xf numFmtId="0" fontId="17" fillId="0" borderId="13" pivotButton="0" quotePrefix="0" xfId="0"/>
    <xf numFmtId="0" fontId="17" fillId="0" borderId="14" applyAlignment="1" pivotButton="0" quotePrefix="0" xfId="0">
      <alignment vertical="center" wrapText="1"/>
    </xf>
    <xf numFmtId="0" fontId="9" fillId="0" borderId="10" applyAlignment="1" pivotButton="0" quotePrefix="0" xfId="0">
      <alignment horizontal="left"/>
    </xf>
    <xf numFmtId="0" fontId="9" fillId="0" borderId="14" pivotButton="0" quotePrefix="0" xfId="0"/>
    <xf numFmtId="0" fontId="9" fillId="0" borderId="13" applyAlignment="1" pivotButton="0" quotePrefix="0" xfId="0">
      <alignment horizontal="left"/>
    </xf>
    <xf numFmtId="0" fontId="9" fillId="0" borderId="13" pivotButton="0" quotePrefix="0" xfId="0"/>
    <xf numFmtId="14" fontId="3" fillId="0" borderId="14" pivotButton="0" quotePrefix="0" xfId="0"/>
    <xf numFmtId="0" fontId="15" fillId="0" borderId="14" pivotButton="0" quotePrefix="0" xfId="0"/>
    <xf numFmtId="0" fontId="15" fillId="0" borderId="13" pivotButton="0" quotePrefix="0" xfId="0"/>
    <xf numFmtId="4" fontId="15" fillId="0" borderId="13" applyAlignment="1" pivotButton="0" quotePrefix="0" xfId="0">
      <alignment horizontal="center" vertical="center"/>
    </xf>
    <xf numFmtId="4" fontId="3" fillId="0" borderId="13" applyAlignment="1" pivotButton="0" quotePrefix="0" xfId="0">
      <alignment horizontal="center" vertical="center"/>
    </xf>
    <xf numFmtId="0" fontId="15" fillId="0" borderId="13" applyAlignment="1" pivotButton="0" quotePrefix="0" xfId="0">
      <alignment wrapText="1"/>
    </xf>
    <xf numFmtId="14" fontId="9" fillId="0" borderId="1" applyAlignment="1" pivotButton="0" quotePrefix="0" xfId="0">
      <alignment horizontal="center" vertical="center"/>
    </xf>
    <xf numFmtId="0" fontId="3" fillId="0" borderId="2" pivotButton="0" quotePrefix="0" xfId="0"/>
    <xf numFmtId="0" fontId="9" fillId="0" borderId="4" applyAlignment="1" pivotButton="0" quotePrefix="0" xfId="0">
      <alignment horizontal="left" wrapText="1"/>
    </xf>
    <xf numFmtId="9" fontId="9" fillId="0" borderId="1" applyAlignment="1" pivotButton="0" quotePrefix="0" xfId="0">
      <alignment horizontal="left" wrapText="1"/>
    </xf>
    <xf numFmtId="0" fontId="9" fillId="0" borderId="1" applyAlignment="1" pivotButton="0" quotePrefix="0" xfId="0">
      <alignment vertical="center"/>
    </xf>
    <xf numFmtId="14" fontId="15" fillId="0" borderId="1" pivotButton="0" quotePrefix="0" xfId="0"/>
    <xf numFmtId="14" fontId="15" fillId="0" borderId="1" applyAlignment="1" pivotButton="0" quotePrefix="0" xfId="0">
      <alignment wrapText="1"/>
    </xf>
    <xf numFmtId="0" fontId="12" fillId="6" borderId="1" applyAlignment="1" pivotButton="0" quotePrefix="0" xfId="0">
      <alignment horizontal="center" vertical="center" wrapText="1"/>
    </xf>
    <xf numFmtId="14" fontId="9" fillId="0" borderId="1" applyAlignment="1" pivotButton="0" quotePrefix="0" xfId="0">
      <alignment horizontal="center" vertical="center" wrapText="1"/>
    </xf>
    <xf numFmtId="0" fontId="32" fillId="0" borderId="1" applyAlignment="1" pivotButton="0" quotePrefix="0" xfId="0">
      <alignment horizontal="center" vertical="center" wrapText="1"/>
    </xf>
    <xf numFmtId="0" fontId="33"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15" fillId="0" borderId="1" applyAlignment="1" pivotButton="0" quotePrefix="0" xfId="0">
      <alignment horizontal="center" vertical="center" wrapText="1"/>
    </xf>
    <xf numFmtId="14" fontId="3" fillId="0" borderId="1" applyAlignment="1" pivotButton="0" quotePrefix="0" xfId="0">
      <alignment horizontal="center" vertical="center" wrapText="1"/>
    </xf>
    <xf numFmtId="0" fontId="3" fillId="0" borderId="0" applyAlignment="1" pivotButton="0" quotePrefix="0" xfId="0">
      <alignment horizontal="center" vertical="center" wrapText="1"/>
    </xf>
    <xf numFmtId="0" fontId="34" fillId="6" borderId="1" applyAlignment="1" pivotButton="0" quotePrefix="0" xfId="0">
      <alignment horizontal="center" vertical="center"/>
    </xf>
    <xf numFmtId="0" fontId="9" fillId="0" borderId="13" applyAlignment="1" pivotButton="0" quotePrefix="0" xfId="0">
      <alignment horizontal="center" vertical="center" wrapText="1"/>
    </xf>
    <xf numFmtId="9" fontId="9" fillId="0" borderId="6" applyAlignment="1" pivotButton="0" quotePrefix="0" xfId="0">
      <alignment horizontal="center" vertical="center" wrapText="1"/>
    </xf>
    <xf numFmtId="0" fontId="17" fillId="0" borderId="2" applyAlignment="1" pivotButton="0" quotePrefix="0" xfId="0">
      <alignment horizontal="center" vertical="center"/>
    </xf>
    <xf numFmtId="0" fontId="10" fillId="0" borderId="2" applyAlignment="1" pivotButton="0" quotePrefix="0" xfId="0">
      <alignment horizontal="center" vertical="center" wrapText="1"/>
    </xf>
    <xf numFmtId="0" fontId="17" fillId="0" borderId="2" applyAlignment="1" pivotButton="0" quotePrefix="0" xfId="0">
      <alignment horizontal="center" vertical="center" wrapText="1"/>
    </xf>
    <xf numFmtId="0" fontId="11" fillId="0" borderId="2" applyAlignment="1" pivotButton="0" quotePrefix="0" xfId="0">
      <alignment horizontal="center" vertical="center"/>
    </xf>
    <xf numFmtId="14" fontId="9" fillId="0" borderId="4" applyAlignment="1" pivotButton="0" quotePrefix="0" xfId="0">
      <alignment horizontal="center" vertical="center"/>
    </xf>
    <xf numFmtId="14" fontId="3" fillId="0" borderId="5" applyAlignment="1" pivotButton="0" quotePrefix="0" xfId="0">
      <alignment vertical="center"/>
    </xf>
    <xf numFmtId="9" fontId="9" fillId="0" borderId="1" applyAlignment="1" pivotButton="0" quotePrefix="0" xfId="0">
      <alignment horizontal="center" vertical="center" wrapText="1"/>
    </xf>
    <xf numFmtId="0" fontId="9" fillId="0" borderId="4" applyAlignment="1" pivotButton="0" quotePrefix="0" xfId="0">
      <alignment horizontal="center" vertical="center" wrapText="1"/>
    </xf>
    <xf numFmtId="14" fontId="9" fillId="0" borderId="4" applyAlignment="1" pivotButton="0" quotePrefix="0" xfId="0">
      <alignment horizontal="center" vertical="center" wrapText="1"/>
    </xf>
    <xf numFmtId="14" fontId="3" fillId="0" borderId="5" applyAlignment="1" pivotButton="0" quotePrefix="0" xfId="0">
      <alignment vertical="center" wrapText="1"/>
    </xf>
    <xf numFmtId="0" fontId="15" fillId="0" borderId="0" applyAlignment="1" pivotButton="0" quotePrefix="0" xfId="0">
      <alignment horizontal="center" vertical="center"/>
    </xf>
    <xf numFmtId="0" fontId="15" fillId="0" borderId="0" applyAlignment="1" pivotButton="0" quotePrefix="0" xfId="0">
      <alignment horizontal="left" vertical="center"/>
    </xf>
    <xf numFmtId="0" fontId="15" fillId="0" borderId="0" applyAlignment="1" pivotButton="0" quotePrefix="0" xfId="0">
      <alignment horizontal="left"/>
    </xf>
    <xf numFmtId="0" fontId="3" fillId="0" borderId="0" applyAlignment="1" pivotButton="0" quotePrefix="0" xfId="0">
      <alignment wrapText="1"/>
    </xf>
    <xf numFmtId="0" fontId="15" fillId="0" borderId="0" applyAlignment="1" pivotButton="0" quotePrefix="0" xfId="0">
      <alignment horizontal="center"/>
    </xf>
    <xf numFmtId="0" fontId="35" fillId="0" borderId="0" applyAlignment="1" pivotButton="0" quotePrefix="0" xfId="0">
      <alignment horizontal="center"/>
    </xf>
    <xf numFmtId="0" fontId="35" fillId="0" borderId="0" pivotButton="0" quotePrefix="0" xfId="0"/>
    <xf numFmtId="0" fontId="36" fillId="7" borderId="7" applyAlignment="1" pivotButton="0" quotePrefix="0" xfId="0">
      <alignment horizontal="left" vertical="top" wrapText="1"/>
    </xf>
    <xf numFmtId="0" fontId="36" fillId="0" borderId="7" applyAlignment="1" pivotButton="0" quotePrefix="0" xfId="0">
      <alignment horizontal="left" vertical="top" wrapText="1"/>
    </xf>
    <xf numFmtId="0" fontId="36" fillId="7" borderId="7" applyAlignment="1" pivotButton="0" quotePrefix="0" xfId="0">
      <alignment horizontal="center" vertical="top" wrapText="1"/>
    </xf>
    <xf numFmtId="3" fontId="36" fillId="7" borderId="7" applyAlignment="1" pivotButton="0" quotePrefix="0" xfId="0">
      <alignment horizontal="center" vertical="top" wrapText="1"/>
    </xf>
    <xf numFmtId="3" fontId="36" fillId="8" borderId="7" applyAlignment="1" pivotButton="0" quotePrefix="0" xfId="0">
      <alignment horizontal="center" vertical="top" wrapText="1"/>
    </xf>
    <xf numFmtId="0" fontId="36" fillId="9" borderId="7" applyAlignment="1" pivotButton="0" quotePrefix="0" xfId="0">
      <alignment horizontal="center" vertical="top" wrapText="1"/>
    </xf>
    <xf numFmtId="0" fontId="36" fillId="10" borderId="7" applyAlignment="1" pivotButton="0" quotePrefix="0" xfId="0">
      <alignment horizontal="center" vertical="top" wrapText="1"/>
    </xf>
    <xf numFmtId="0" fontId="36" fillId="11" borderId="7" applyAlignment="1" pivotButton="0" quotePrefix="0" xfId="0">
      <alignment horizontal="center" vertical="top" wrapText="1"/>
    </xf>
    <xf numFmtId="0" fontId="35" fillId="0" borderId="0" applyAlignment="1" pivotButton="0" quotePrefix="0" xfId="0">
      <alignment vertical="top"/>
    </xf>
    <xf numFmtId="0" fontId="35" fillId="0" borderId="1" applyAlignment="1" pivotButton="0" quotePrefix="0" xfId="0">
      <alignment horizontal="left" vertical="center" wrapText="1"/>
    </xf>
    <xf numFmtId="0" fontId="35" fillId="0" borderId="1" applyAlignment="1" pivotButton="0" quotePrefix="0" xfId="0">
      <alignment horizontal="center" vertical="center" wrapText="1"/>
    </xf>
    <xf numFmtId="0" fontId="35" fillId="12" borderId="1" applyAlignment="1" pivotButton="0" quotePrefix="0" xfId="0">
      <alignment horizontal="left" vertical="center" wrapText="1"/>
    </xf>
    <xf numFmtId="0" fontId="35" fillId="12" borderId="1" applyAlignment="1" pivotButton="0" quotePrefix="0" xfId="0">
      <alignment horizontal="center" vertical="center" wrapText="1"/>
    </xf>
    <xf numFmtId="3" fontId="35" fillId="12" borderId="1" applyAlignment="1" pivotButton="0" quotePrefix="0" xfId="0">
      <alignment horizontal="center" vertical="center" wrapText="1"/>
    </xf>
    <xf numFmtId="3" fontId="35" fillId="0" borderId="1" applyAlignment="1" pivotButton="0" quotePrefix="0" xfId="0">
      <alignment horizontal="center" vertical="center" wrapText="1"/>
    </xf>
    <xf numFmtId="3" fontId="35" fillId="13" borderId="1" applyAlignment="1" pivotButton="0" quotePrefix="0" xfId="0">
      <alignment horizontal="center" vertical="center" wrapText="1"/>
    </xf>
    <xf numFmtId="170" fontId="35" fillId="14" borderId="1" applyAlignment="1" pivotButton="0" quotePrefix="0" xfId="0">
      <alignment vertical="center" wrapText="1"/>
    </xf>
    <xf numFmtId="170" fontId="35" fillId="0" borderId="1" applyAlignment="1" pivotButton="0" quotePrefix="0" xfId="0">
      <alignment horizontal="right" vertical="center" wrapText="1"/>
    </xf>
    <xf numFmtId="170" fontId="35" fillId="14" borderId="1" applyAlignment="1" pivotButton="0" quotePrefix="0" xfId="0">
      <alignment horizontal="right" vertical="center" wrapText="1"/>
    </xf>
    <xf numFmtId="171" fontId="35" fillId="15" borderId="1" applyAlignment="1" pivotButton="0" quotePrefix="0" xfId="0">
      <alignment vertical="center" wrapText="1"/>
    </xf>
    <xf numFmtId="170" fontId="35" fillId="15" borderId="1" applyAlignment="1" pivotButton="0" quotePrefix="0" xfId="0">
      <alignment vertical="center" wrapText="1"/>
    </xf>
    <xf numFmtId="170" fontId="35" fillId="0" borderId="1" applyAlignment="1" pivotButton="0" quotePrefix="0" xfId="0">
      <alignment vertical="center" wrapText="1"/>
    </xf>
    <xf numFmtId="170" fontId="35" fillId="0" borderId="1" applyAlignment="1" pivotButton="0" quotePrefix="0" xfId="0">
      <alignment horizontal="center" vertical="center" wrapText="1"/>
    </xf>
    <xf numFmtId="170" fontId="35" fillId="14" borderId="1" applyAlignment="1" pivotButton="0" quotePrefix="0" xfId="0">
      <alignment horizontal="center" vertical="center" wrapText="1"/>
    </xf>
    <xf numFmtId="170" fontId="35" fillId="16" borderId="1" applyAlignment="1" pivotButton="0" quotePrefix="0" xfId="0">
      <alignment vertical="center" wrapText="1"/>
    </xf>
    <xf numFmtId="0" fontId="35" fillId="0" borderId="1" applyAlignment="1" pivotButton="0" quotePrefix="0" xfId="0">
      <alignment horizontal="right" vertical="center" wrapText="1"/>
    </xf>
    <xf numFmtId="0" fontId="35" fillId="0" borderId="1" applyAlignment="1" pivotButton="0" quotePrefix="0" xfId="0">
      <alignment vertical="center" wrapText="1"/>
    </xf>
    <xf numFmtId="0" fontId="35" fillId="0" borderId="0" applyAlignment="1" pivotButton="0" quotePrefix="0" xfId="0">
      <alignment vertical="center" wrapText="1"/>
    </xf>
    <xf numFmtId="170" fontId="35" fillId="17" borderId="1" applyAlignment="1" pivotButton="0" quotePrefix="0" xfId="0">
      <alignment horizontal="right" vertical="center" wrapText="1"/>
    </xf>
    <xf numFmtId="0" fontId="35" fillId="17" borderId="0" applyAlignment="1" pivotButton="0" quotePrefix="0" xfId="0">
      <alignment vertical="center" wrapText="1"/>
    </xf>
    <xf numFmtId="171" fontId="35" fillId="0" borderId="1" applyAlignment="1" pivotButton="0" quotePrefix="0" xfId="0">
      <alignment vertical="center" wrapText="1"/>
    </xf>
    <xf numFmtId="0" fontId="36" fillId="0" borderId="1" applyAlignment="1" pivotButton="0" quotePrefix="0" xfId="0">
      <alignment horizontal="center" vertical="center" wrapText="1"/>
    </xf>
    <xf numFmtId="0" fontId="35" fillId="18" borderId="1" applyAlignment="1" pivotButton="0" quotePrefix="0" xfId="0">
      <alignment horizontal="left" vertical="center" wrapText="1"/>
    </xf>
    <xf numFmtId="170" fontId="35" fillId="19" borderId="1" applyAlignment="1" pivotButton="0" quotePrefix="0" xfId="0">
      <alignment horizontal="right" vertical="center" wrapText="1"/>
    </xf>
    <xf numFmtId="0" fontId="35" fillId="19" borderId="0" applyAlignment="1" pivotButton="0" quotePrefix="0" xfId="0">
      <alignment vertical="center" wrapText="1"/>
    </xf>
    <xf numFmtId="0" fontId="35" fillId="17" borderId="1" applyAlignment="1" pivotButton="0" quotePrefix="0" xfId="0">
      <alignment horizontal="left" vertical="center" wrapText="1"/>
    </xf>
    <xf numFmtId="0" fontId="35" fillId="0" borderId="13" applyAlignment="1" pivotButton="0" quotePrefix="0" xfId="0">
      <alignment horizontal="left" vertical="center" wrapText="1"/>
    </xf>
    <xf numFmtId="0" fontId="35" fillId="0" borderId="13" applyAlignment="1" pivotButton="0" quotePrefix="0" xfId="0">
      <alignment horizontal="center" vertical="center" wrapText="1"/>
    </xf>
    <xf numFmtId="0" fontId="35" fillId="12" borderId="13" applyAlignment="1" pivotButton="0" quotePrefix="0" xfId="0">
      <alignment horizontal="left" vertical="center" wrapText="1"/>
    </xf>
    <xf numFmtId="0" fontId="35" fillId="12" borderId="13" applyAlignment="1" pivotButton="0" quotePrefix="0" xfId="0">
      <alignment horizontal="center" vertical="center" wrapText="1"/>
    </xf>
    <xf numFmtId="3" fontId="35" fillId="12" borderId="13" applyAlignment="1" pivotButton="0" quotePrefix="0" xfId="0">
      <alignment horizontal="center" vertical="center" wrapText="1"/>
    </xf>
    <xf numFmtId="3" fontId="35" fillId="0" borderId="13" applyAlignment="1" pivotButton="0" quotePrefix="0" xfId="0">
      <alignment horizontal="center" vertical="center" wrapText="1"/>
    </xf>
    <xf numFmtId="3" fontId="35" fillId="13" borderId="13" applyAlignment="1" pivotButton="0" quotePrefix="0" xfId="0">
      <alignment horizontal="center" vertical="center" wrapText="1"/>
    </xf>
    <xf numFmtId="170" fontId="35" fillId="14" borderId="13" applyAlignment="1" pivotButton="0" quotePrefix="0" xfId="0">
      <alignment vertical="center" wrapText="1"/>
    </xf>
    <xf numFmtId="170" fontId="35" fillId="0" borderId="13" applyAlignment="1" pivotButton="0" quotePrefix="0" xfId="0">
      <alignment vertical="center" wrapText="1"/>
    </xf>
    <xf numFmtId="171" fontId="35" fillId="15" borderId="13" applyAlignment="1" pivotButton="0" quotePrefix="0" xfId="0">
      <alignment vertical="center" wrapText="1"/>
    </xf>
    <xf numFmtId="170" fontId="35" fillId="15" borderId="13" applyAlignment="1" pivotButton="0" quotePrefix="0" xfId="0">
      <alignment vertical="center" wrapText="1"/>
    </xf>
    <xf numFmtId="170" fontId="35" fillId="0" borderId="13" applyAlignment="1" pivotButton="0" quotePrefix="0" xfId="0">
      <alignment horizontal="right" vertical="center" wrapText="1"/>
    </xf>
    <xf numFmtId="170" fontId="35" fillId="14" borderId="13" applyAlignment="1" pivotButton="0" quotePrefix="0" xfId="0">
      <alignment horizontal="right" vertical="center" wrapText="1"/>
    </xf>
    <xf numFmtId="170" fontId="35" fillId="0" borderId="13" applyAlignment="1" pivotButton="0" quotePrefix="0" xfId="0">
      <alignment horizontal="center" vertical="center" wrapText="1"/>
    </xf>
    <xf numFmtId="170" fontId="35" fillId="14" borderId="13" applyAlignment="1" pivotButton="0" quotePrefix="0" xfId="0">
      <alignment horizontal="center" vertical="center" wrapText="1"/>
    </xf>
    <xf numFmtId="0" fontId="37" fillId="0" borderId="13" applyAlignment="1" pivotButton="0" quotePrefix="0" xfId="0">
      <alignment horizontal="left" vertical="center"/>
    </xf>
    <xf numFmtId="0" fontId="35" fillId="0" borderId="13" applyAlignment="1" pivotButton="0" quotePrefix="0" xfId="0">
      <alignment horizontal="right" vertical="center" wrapText="1"/>
    </xf>
    <xf numFmtId="0" fontId="35" fillId="0" borderId="13" applyAlignment="1" pivotButton="0" quotePrefix="0" xfId="0">
      <alignment vertical="center" wrapText="1"/>
    </xf>
    <xf numFmtId="0" fontId="37" fillId="0" borderId="6" applyAlignment="1" pivotButton="0" quotePrefix="0" xfId="0">
      <alignment vertical="center"/>
    </xf>
    <xf numFmtId="0" fontId="35" fillId="18" borderId="13" applyAlignment="1" pivotButton="0" quotePrefix="0" xfId="0">
      <alignment horizontal="left" vertical="center" wrapText="1"/>
    </xf>
    <xf numFmtId="0" fontId="35" fillId="17" borderId="13" applyAlignment="1" pivotButton="0" quotePrefix="0" xfId="0">
      <alignment horizontal="right" vertical="center" wrapText="1"/>
    </xf>
    <xf numFmtId="0" fontId="35" fillId="17" borderId="13" applyAlignment="1" pivotButton="0" quotePrefix="0" xfId="0">
      <alignment horizontal="left" vertical="center" wrapText="1"/>
    </xf>
    <xf numFmtId="0" fontId="14" fillId="17" borderId="13" applyAlignment="1" pivotButton="0" quotePrefix="0" xfId="0">
      <alignment horizontal="left" vertical="center"/>
    </xf>
    <xf numFmtId="0" fontId="35" fillId="17" borderId="13" applyAlignment="1" pivotButton="0" quotePrefix="0" xfId="0">
      <alignment horizontal="center" vertical="center" wrapText="1"/>
    </xf>
    <xf numFmtId="3" fontId="35" fillId="17" borderId="13" applyAlignment="1" pivotButton="0" quotePrefix="0" xfId="0">
      <alignment horizontal="center" vertical="center" wrapText="1"/>
    </xf>
    <xf numFmtId="170" fontId="35" fillId="17" borderId="13" applyAlignment="1" pivotButton="0" quotePrefix="0" xfId="0">
      <alignment vertical="center" wrapText="1"/>
    </xf>
    <xf numFmtId="171" fontId="35" fillId="17" borderId="13" applyAlignment="1" pivotButton="0" quotePrefix="0" xfId="0">
      <alignment vertical="center" wrapText="1"/>
    </xf>
    <xf numFmtId="170" fontId="35" fillId="17" borderId="13" applyAlignment="1" pivotButton="0" quotePrefix="0" xfId="0">
      <alignment horizontal="right" vertical="center" wrapText="1"/>
    </xf>
    <xf numFmtId="170" fontId="35" fillId="17" borderId="13" applyAlignment="1" pivotButton="0" quotePrefix="0" xfId="0">
      <alignment horizontal="center" vertical="center" wrapText="1"/>
    </xf>
    <xf numFmtId="0" fontId="35" fillId="17" borderId="13" applyAlignment="1" pivotButton="0" quotePrefix="0" xfId="0">
      <alignment vertical="center" wrapText="1"/>
    </xf>
    <xf numFmtId="0" fontId="35" fillId="0" borderId="15" applyAlignment="1" pivotButton="0" quotePrefix="0" xfId="0">
      <alignment horizontal="left" vertical="center"/>
    </xf>
    <xf numFmtId="0" fontId="38" fillId="0" borderId="15" applyAlignment="1" pivotButton="0" quotePrefix="0" xfId="0">
      <alignment vertical="center"/>
    </xf>
    <xf numFmtId="0" fontId="38" fillId="0" borderId="15" applyAlignment="1" pivotButton="0" quotePrefix="0" xfId="0">
      <alignment horizontal="left" vertical="center"/>
    </xf>
    <xf numFmtId="0" fontId="35" fillId="0" borderId="0" applyAlignment="1" pivotButton="0" quotePrefix="0" xfId="0">
      <alignment horizontal="right"/>
    </xf>
    <xf numFmtId="0" fontId="35" fillId="20" borderId="13" pivotButton="0" quotePrefix="0" xfId="0"/>
    <xf numFmtId="3" fontId="35" fillId="20" borderId="13" applyAlignment="1" pivotButton="0" quotePrefix="0" xfId="0">
      <alignment horizontal="center"/>
    </xf>
    <xf numFmtId="170" fontId="35" fillId="20" borderId="13" pivotButton="0" quotePrefix="0" xfId="0"/>
    <xf numFmtId="0" fontId="35" fillId="0" borderId="0" applyAlignment="1" pivotButton="0" quotePrefix="0" xfId="0">
      <alignment horizontal="left" wrapText="1"/>
    </xf>
    <xf numFmtId="0" fontId="35" fillId="0" borderId="0" applyAlignment="1" pivotButton="0" quotePrefix="0" xfId="0">
      <alignment horizontal="left"/>
    </xf>
    <xf numFmtId="3" fontId="35" fillId="0" borderId="0" applyAlignment="1" pivotButton="0" quotePrefix="0" xfId="0">
      <alignment horizontal="center"/>
    </xf>
    <xf numFmtId="3" fontId="35" fillId="0" borderId="0" applyAlignment="1" pivotButton="0" quotePrefix="0" xfId="0">
      <alignment horizontal="center" vertical="center"/>
    </xf>
    <xf numFmtId="0" fontId="35" fillId="0" borderId="0" applyAlignment="1" pivotButton="0" quotePrefix="0" xfId="0">
      <alignment horizontal="center" vertical="center"/>
    </xf>
    <xf numFmtId="2" fontId="35" fillId="0" borderId="0" applyAlignment="1" pivotButton="0" quotePrefix="0" xfId="0">
      <alignment horizontal="center" vertical="center"/>
    </xf>
    <xf numFmtId="0" fontId="35" fillId="20" borderId="4" applyAlignment="1" pivotButton="0" quotePrefix="0" xfId="0">
      <alignment horizontal="center"/>
    </xf>
    <xf numFmtId="0" fontId="35" fillId="20" borderId="2" applyAlignment="1" pivotButton="0" quotePrefix="0" xfId="0">
      <alignment horizontal="center"/>
    </xf>
    <xf numFmtId="172" fontId="36" fillId="0" borderId="0" pivotButton="0" quotePrefix="0" xfId="0"/>
    <xf numFmtId="170" fontId="35" fillId="0" borderId="2" applyAlignment="1" pivotButton="0" quotePrefix="0" xfId="0">
      <alignment horizontal="center" vertical="center" wrapText="1"/>
    </xf>
    <xf numFmtId="0" fontId="35" fillId="0" borderId="1" applyAlignment="1" pivotButton="0" quotePrefix="0" xfId="0">
      <alignment horizontal="left"/>
    </xf>
    <xf numFmtId="172" fontId="35" fillId="0" borderId="0" applyAlignment="1" pivotButton="0" quotePrefix="0" xfId="0">
      <alignment horizontal="center"/>
    </xf>
    <xf numFmtId="0" fontId="36" fillId="0" borderId="0" applyAlignment="1" pivotButton="0" quotePrefix="0" xfId="0">
      <alignment horizontal="left" wrapText="1"/>
    </xf>
    <xf numFmtId="0" fontId="41" fillId="0" borderId="0" pivotButton="0" quotePrefix="0" xfId="1"/>
    <xf numFmtId="0" fontId="36" fillId="7" borderId="7" applyAlignment="1" pivotButton="0" quotePrefix="0" xfId="1">
      <alignment horizontal="left" vertical="top" wrapText="1"/>
    </xf>
    <xf numFmtId="0" fontId="36" fillId="0" borderId="7" applyAlignment="1" pivotButton="0" quotePrefix="0" xfId="1">
      <alignment horizontal="left" vertical="top" wrapText="1"/>
    </xf>
    <xf numFmtId="0" fontId="36" fillId="7" borderId="7" applyAlignment="1" pivotButton="0" quotePrefix="0" xfId="1">
      <alignment horizontal="center" vertical="top" wrapText="1"/>
    </xf>
    <xf numFmtId="3" fontId="36" fillId="7" borderId="7" applyAlignment="1" pivotButton="0" quotePrefix="0" xfId="1">
      <alignment horizontal="center" vertical="top" wrapText="1"/>
    </xf>
    <xf numFmtId="0" fontId="36" fillId="10" borderId="7" applyAlignment="1" pivotButton="0" quotePrefix="0" xfId="1">
      <alignment horizontal="center" vertical="top" wrapText="1"/>
    </xf>
    <xf numFmtId="0" fontId="36" fillId="9" borderId="7" applyAlignment="1" pivotButton="0" quotePrefix="0" xfId="1">
      <alignment horizontal="center" vertical="top" wrapText="1"/>
    </xf>
    <xf numFmtId="0" fontId="36" fillId="21" borderId="7" applyAlignment="1" pivotButton="0" quotePrefix="0" xfId="1">
      <alignment horizontal="center" vertical="top" wrapText="1"/>
    </xf>
    <xf numFmtId="0" fontId="35" fillId="0" borderId="13" applyAlignment="1" pivotButton="0" quotePrefix="0" xfId="1">
      <alignment horizontal="left" vertical="center" wrapText="1"/>
    </xf>
    <xf numFmtId="0" fontId="35" fillId="0" borderId="1" applyAlignment="1" pivotButton="0" quotePrefix="0" xfId="1">
      <alignment horizontal="left" vertical="center" wrapText="1"/>
    </xf>
    <xf numFmtId="0" fontId="14" fillId="0" borderId="1" applyAlignment="1" pivotButton="0" quotePrefix="0" xfId="1">
      <alignment horizontal="left" vertical="center"/>
    </xf>
    <xf numFmtId="0" fontId="35" fillId="22" borderId="1" applyAlignment="1" pivotButton="0" quotePrefix="0" xfId="1">
      <alignment horizontal="center" vertical="center" wrapText="1"/>
    </xf>
    <xf numFmtId="0" fontId="35" fillId="0" borderId="1" applyAlignment="1" pivotButton="0" quotePrefix="0" xfId="1">
      <alignment horizontal="center" vertical="center" wrapText="1"/>
    </xf>
    <xf numFmtId="0" fontId="35" fillId="0" borderId="13" applyAlignment="1" pivotButton="0" quotePrefix="0" xfId="1">
      <alignment horizontal="center" vertical="center" wrapText="1"/>
    </xf>
    <xf numFmtId="3" fontId="35" fillId="0" borderId="13" applyAlignment="1" pivotButton="0" quotePrefix="0" xfId="1">
      <alignment horizontal="center" vertical="center" wrapText="1"/>
    </xf>
    <xf numFmtId="170" fontId="35" fillId="0" borderId="1" applyAlignment="1" pivotButton="0" quotePrefix="0" xfId="1">
      <alignment vertical="center" wrapText="1"/>
    </xf>
    <xf numFmtId="0" fontId="35" fillId="0" borderId="13" applyAlignment="1" pivotButton="0" quotePrefix="0" xfId="1">
      <alignment vertical="center" wrapText="1"/>
    </xf>
    <xf numFmtId="3" fontId="35" fillId="0" borderId="1" applyAlignment="1" pivotButton="0" quotePrefix="0" xfId="1">
      <alignment horizontal="center" vertical="center" wrapText="1"/>
    </xf>
    <xf numFmtId="0" fontId="35" fillId="0" borderId="1" applyAlignment="1" pivotButton="0" quotePrefix="0" xfId="1">
      <alignment vertical="center" wrapText="1"/>
    </xf>
    <xf numFmtId="0" fontId="35" fillId="0" borderId="1" applyAlignment="1" pivotButton="0" quotePrefix="0" xfId="1">
      <alignment wrapText="1"/>
    </xf>
    <xf numFmtId="0" fontId="35" fillId="0" borderId="1" pivotButton="0" quotePrefix="0" xfId="1"/>
    <xf numFmtId="0" fontId="35" fillId="0" borderId="1" applyAlignment="1" pivotButton="0" quotePrefix="0" xfId="1">
      <alignment horizontal="center" vertical="center"/>
    </xf>
    <xf numFmtId="169" fontId="0" fillId="0" borderId="0" pivotButton="0" quotePrefix="0" xfId="0"/>
    <xf numFmtId="173" fontId="0" fillId="0" borderId="0" pivotButton="0" quotePrefix="0" xfId="0"/>
    <xf numFmtId="174" fontId="0" fillId="0" borderId="0" pivotButton="0" quotePrefix="0" xfId="0"/>
    <xf numFmtId="0" fontId="15" fillId="0" borderId="0" applyAlignment="1" pivotButton="0" quotePrefix="0" xfId="0">
      <alignment wrapText="1"/>
    </xf>
    <xf numFmtId="0" fontId="39" fillId="0" borderId="0" applyAlignment="1" pivotButton="0" quotePrefix="0" xfId="0">
      <alignment vertical="top" wrapText="1"/>
    </xf>
    <xf numFmtId="0" fontId="15" fillId="0" borderId="0" applyAlignment="1" pivotButton="0" quotePrefix="0" xfId="0">
      <alignment vertical="top" wrapText="1"/>
    </xf>
    <xf numFmtId="0" fontId="7" fillId="2" borderId="16" applyAlignment="1" pivotButton="0" quotePrefix="0" xfId="0">
      <alignment vertical="top" wrapText="1"/>
    </xf>
    <xf numFmtId="49" fontId="7" fillId="0" borderId="16" applyAlignment="1" pivotButton="0" quotePrefix="0" xfId="0">
      <alignment vertical="top" wrapText="1"/>
    </xf>
    <xf numFmtId="49" fontId="15" fillId="0" borderId="16" applyAlignment="1" pivotButton="0" quotePrefix="0" xfId="0">
      <alignment vertical="top" wrapText="1"/>
    </xf>
    <xf numFmtId="1" fontId="15" fillId="0" borderId="16" applyAlignment="1" pivotButton="0" quotePrefix="0" xfId="0">
      <alignment horizontal="center" vertical="top" wrapText="1"/>
    </xf>
    <xf numFmtId="49" fontId="39" fillId="0" borderId="0" applyAlignment="1" pivotButton="0" quotePrefix="0" xfId="0">
      <alignment vertical="top" wrapText="1"/>
    </xf>
    <xf numFmtId="49" fontId="15" fillId="0" borderId="16" applyAlignment="1" pivotButton="0" quotePrefix="0" xfId="0">
      <alignment horizontal="center" vertical="top" wrapText="1"/>
    </xf>
    <xf numFmtId="0" fontId="39" fillId="0" borderId="0" applyAlignment="1" pivotButton="0" quotePrefix="0" xfId="0">
      <alignment wrapText="1"/>
    </xf>
    <xf numFmtId="0" fontId="15" fillId="0" borderId="16" applyAlignment="1" pivotButton="0" quotePrefix="0" xfId="0">
      <alignment vertical="top" wrapText="1"/>
    </xf>
    <xf numFmtId="0" fontId="7" fillId="2" borderId="0" applyAlignment="1" pivotButton="0" quotePrefix="0" xfId="0">
      <alignment wrapText="1"/>
    </xf>
    <xf numFmtId="0" fontId="7" fillId="0" borderId="16" applyAlignment="1" pivotButton="0" quotePrefix="0" xfId="0">
      <alignment vertical="top" wrapText="1"/>
    </xf>
    <xf numFmtId="0" fontId="7" fillId="0" borderId="0" applyAlignment="1" pivotButton="0" quotePrefix="0" xfId="0">
      <alignment wrapText="1"/>
    </xf>
    <xf numFmtId="0" fontId="7" fillId="2" borderId="16" applyAlignment="1" pivotButton="0" quotePrefix="0" xfId="0">
      <alignment horizontal="center" vertical="center" wrapText="1"/>
    </xf>
    <xf numFmtId="0" fontId="15" fillId="0" borderId="0" applyAlignment="1" pivotButton="0" quotePrefix="0" xfId="0">
      <alignment vertical="center" wrapText="1"/>
    </xf>
    <xf numFmtId="0" fontId="7" fillId="2" borderId="16" applyAlignment="1" pivotButton="0" quotePrefix="0" xfId="0">
      <alignment vertical="center" wrapText="1"/>
    </xf>
    <xf numFmtId="0" fontId="7" fillId="2" borderId="16" applyAlignment="1" pivotButton="0" quotePrefix="0" xfId="0">
      <alignment horizontal="left" vertical="center" wrapText="1"/>
    </xf>
    <xf numFmtId="0" fontId="2" fillId="0" borderId="0" pivotButton="0" quotePrefix="0" xfId="0"/>
    <xf numFmtId="0" fontId="0" fillId="23" borderId="0" pivotButton="0" quotePrefix="0" xfId="0"/>
    <xf numFmtId="49" fontId="40" fillId="0" borderId="0" applyAlignment="1" pivotButton="0" quotePrefix="0" xfId="0">
      <alignment vertical="top" wrapText="1"/>
    </xf>
    <xf numFmtId="0" fontId="15" fillId="0" borderId="0" applyAlignment="1" pivotButton="0" quotePrefix="0" xfId="0">
      <alignment wrapText="1"/>
    </xf>
    <xf numFmtId="0" fontId="40" fillId="0" borderId="0" applyAlignment="1" pivotButton="0" quotePrefix="0" xfId="0">
      <alignment wrapText="1"/>
    </xf>
    <xf numFmtId="0" fontId="42" fillId="24" borderId="0" pivotButton="0" quotePrefix="0" xfId="0"/>
  </cellXfs>
  <cellStyles count="2">
    <cellStyle name="Normal" xfId="0" builtinId="0"/>
    <cellStyle name="Normal 2" xfId="1"/>
  </cellStyles>
  <dxfs count="14">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auto="1"/>
      </font>
      <fill>
        <patternFill patternType="solid">
          <fgColor rgb="FF99FF66"/>
          <bgColor rgb="FF99FF66"/>
        </patternFill>
      </fill>
    </dxf>
    <dxf>
      <font>
        <color rgb="FF9C0006"/>
      </font>
    </dxf>
    <dxf>
      <font>
        <color auto="1"/>
      </font>
      <fill>
        <patternFill patternType="solid">
          <fgColor rgb="FF99FF66"/>
          <bgColor rgb="FF99FF66"/>
        </patternFill>
      </fill>
    </dxf>
    <dxf>
      <font>
        <color rgb="FF9C5700"/>
      </font>
      <fill>
        <patternFill patternType="solid">
          <bgColor rgb="FFFFF2CC"/>
        </patternFill>
      </fill>
    </dxf>
    <dxf>
      <font>
        <color rgb="FF006100"/>
      </font>
      <fill>
        <patternFill patternType="solid">
          <bgColor rgb="FFE2EFDA"/>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externalLink" Target="/xl/externalLinks/externalLink1.xml" Id="rId28"/><Relationship Type="http://schemas.openxmlformats.org/officeDocument/2006/relationships/externalLink" Target="/xl/externalLinks/externalLink2.xml" Id="rId29"/><Relationship Type="http://schemas.openxmlformats.org/officeDocument/2006/relationships/styles" Target="styles.xml" Id="rId30"/><Relationship Type="http://schemas.openxmlformats.org/officeDocument/2006/relationships/theme" Target="theme/theme1.xml" Id="rId31"/></Relationships>
</file>

<file path=xl/comments/comment1.xml><?xml version="1.0" encoding="utf-8"?>
<comments xmlns="http://schemas.openxmlformats.org/spreadsheetml/2006/main">
  <authors>
    <author>Ricardo Cuba</author>
    <author>None</author>
  </authors>
  <commentList>
    <comment ref="A1" authorId="0" shapeId="0">
      <text>
        <t>Ricardo Cuba:
Aviso de estructura: la fila 1 contiene numeración cruda de columnas (no encabezados). Los encabezados reales están en la fila 2 y los datos comienzan en la fila 3. Cualquier import automático debe saltar la fila 1 y usar la fila 2 como header.</t>
      </text>
    </comment>
    <comment ref="CB143" authorId="1" shapeId="0">
      <text>
        <t>Acompañamiento NO POI</t>
      </text>
    </comment>
    <comment ref="CB239" authorId="1" shapeId="0">
      <text>
        <t>NO POI</t>
      </text>
    </comment>
  </commentList>
</comments>
</file>

<file path=xl/comments/comment2.xml><?xml version="1.0" encoding="utf-8"?>
<comments xmlns="http://schemas.openxmlformats.org/spreadsheetml/2006/main">
  <authors>
    <author>Ricardo Cuba</author>
  </authors>
  <commentList>
    <comment ref="A69" authorId="0" shapeId="0">
      <text>
        <t>Ricardo Cuba:
Esta fila y la 70 son totales de control, no datos. Si sumas fob_total_usd u otras columnas, usa un rango acotado a filas 2:67 (p.ej. SUM(D2:D67)) — nunca la columna completa D:D ni un rango que incluya la fila 69, o duplicarás el total.</t>
      </text>
    </comment>
  </commentList>
</comments>
</file>

<file path=xl/externalLinks/_rels/externalLink1.xml.rels><Relationships xmlns="http://schemas.openxmlformats.org/package/2006/relationships"><Relationship Type="http://schemas.openxmlformats.org/officeDocument/2006/relationships/externalLinkPath" Target="file:///H:\GuillermoParodi\CERTIFICADO%20Y%20PROY%20IMPLEM%20CALIDAD\DATA%20ORGANIZACIONES%20CERTIFICACIONES.xlsx" TargetMode="External" Id="rId1"/></Relationships>
</file>

<file path=xl/externalLinks/_rels/externalLink2.xml.rels><Relationships xmlns="http://schemas.openxmlformats.org/package/2006/relationships"><Relationship Type="http://schemas.openxmlformats.org/officeDocument/2006/relationships/externalLinkPath" Target="file:///\\192.168.1.12\dgop\VilsicBocangel\Especialista%20Cacao\Documentos%20Especialistas\Data%20historica%20PACs\BD%20HIST&#211;RICA%202018%20al%202025%20AGROMERCADO%2012.01.26.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Hoja1"/>
      <sheetName val="DATA ORGANIZACIONES CERTIFICACI"/>
    </sheetNames>
    <sheetDataSet>
      <sheetData sheetId="0"/>
      <sheetData sheetId="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TA CONSOLIDADA 2018-2025  (2)"/>
      <sheetName val="PACs"/>
      <sheetName val="org"/>
      <sheetName val="Benef"/>
      <sheetName val="Ventas nac"/>
      <sheetName val="Ventas exp"/>
      <sheetName val="Ventas Totales"/>
      <sheetName val="Contactos"/>
      <sheetName val="Hoja7"/>
      <sheetName val="RES BD1"/>
      <sheetName val="Hoja1"/>
      <sheetName val="Hoja3"/>
      <sheetName val="Hoja4"/>
      <sheetName val="xDepa"/>
      <sheetName val="Hoja6"/>
      <sheetName val="xDepa2"/>
      <sheetName val="xCadena"/>
      <sheetName val="Hoja5"/>
      <sheetName val="Hoja9"/>
      <sheetName val="Hoja10"/>
      <sheetName val="DATA CONSOLIDADA 2018-2025 "/>
      <sheetName val="Hoja8"/>
      <sheetName val="Dashboard"/>
      <sheetName val="xProductos"/>
      <sheetName val="Hoja2"/>
      <sheetName val="PAC-BENEF-DEPARTAMENTOS"/>
      <sheetName val="Indicadores completos"/>
      <sheetName val="Ventas x año"/>
      <sheetName val="Lista opciones"/>
      <sheetName val="Siglas"/>
      <sheetName val="xTipoComprobante"/>
      <sheetName val="ubigeo"/>
      <sheetName val="generacion histo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hyperlink" Target="https://www.facebook.com/people/Cooperativa-Agraria-Cordillera-Azul/100048919152277/" TargetMode="External" Id="rId1"/><Relationship Type="http://schemas.openxmlformats.org/officeDocument/2006/relationships/hyperlink" Target="https://www.facebook.com/people/Cooperativa-Agraria-Cordillera-Azul/100048919152277/" TargetMode="External" Id="rId2"/><Relationship Type="http://schemas.openxmlformats.org/officeDocument/2006/relationships/hyperlink" Target="https://www.coopbiavo.com/" TargetMode="External" Id="rId3"/><Relationship Type="http://schemas.openxmlformats.org/officeDocument/2006/relationships/hyperlink" Target="https://www.facebook.com/profile.php?id=100076238096314" TargetMode="External" Id="rId4"/><Relationship Type="http://schemas.openxmlformats.org/officeDocument/2006/relationships/hyperlink" Target="https://aproceb.com/" TargetMode="External" Id="rId5"/><Relationship Type="http://schemas.openxmlformats.org/officeDocument/2006/relationships/hyperlink" Target="https://cerroblanco.pe/" TargetMode="External" Id="rId6"/><Relationship Type="http://schemas.openxmlformats.org/officeDocument/2006/relationships/hyperlink" Target="https://www.aproselvanor.com/" TargetMode="External" Id="rId7"/><Relationship Type="http://schemas.openxmlformats.org/officeDocument/2006/relationships/hyperlink" Target="https://www.facebook.com/Aproselvanor/" TargetMode="External" Id="rId8"/><Relationship Type="http://schemas.openxmlformats.org/officeDocument/2006/relationships/hyperlink" Target="https://cafcer.com/" TargetMode="External" Id="rId9"/><Relationship Type="http://schemas.openxmlformats.org/officeDocument/2006/relationships/hyperlink" Target="https://www.facebook.com/profile.php?id=61563538207067" TargetMode="External" Id="rId10"/><Relationship Type="http://schemas.openxmlformats.org/officeDocument/2006/relationships/hyperlink" Target="mailto:cooperativaagrariacafcer@gmail.com" TargetMode="External" Id="rId11"/><Relationship Type="http://schemas.openxmlformats.org/officeDocument/2006/relationships/hyperlink" Target="https://agrosanmartin.com/" TargetMode="External" Id="rId12"/><Relationship Type="http://schemas.openxmlformats.org/officeDocument/2006/relationships/hyperlink" Target="mailto:coopocumal@hotmail.com" TargetMode="External" Id="rId13"/><Relationship Type="http://schemas.openxmlformats.org/officeDocument/2006/relationships/hyperlink" Target="https://coopocumal.com/" TargetMode="External" Id="rId14"/><Relationship Type="http://schemas.openxmlformats.org/officeDocument/2006/relationships/hyperlink" Target="mailto:coopocumal@hotmail.com" TargetMode="External" Id="rId15"/><Relationship Type="http://schemas.openxmlformats.org/officeDocument/2006/relationships/hyperlink" Target="mailto:coopocumal@hotmail.com" TargetMode="External" Id="rId16"/><Relationship Type="http://schemas.openxmlformats.org/officeDocument/2006/relationships/hyperlink" Target="mailto:coplinecoffee@gmail.com" TargetMode="External" Id="rId17"/><Relationship Type="http://schemas.openxmlformats.org/officeDocument/2006/relationships/hyperlink" Target="mailto:coplinecoffee@gmail.com" TargetMode="External" Id="rId18"/><Relationship Type="http://schemas.openxmlformats.org/officeDocument/2006/relationships/hyperlink" Target="mailto:gerencia@cecafe.org" TargetMode="External" Id="rId19"/><Relationship Type="http://schemas.openxmlformats.org/officeDocument/2006/relationships/hyperlink" Target="http://www.cecafe.org/" TargetMode="External" Id="rId20"/><Relationship Type="http://schemas.openxmlformats.org/officeDocument/2006/relationships/hyperlink" Target="mailto:gerencia@cecafe.org" TargetMode="External" Id="rId21"/><Relationship Type="http://schemas.openxmlformats.org/officeDocument/2006/relationships/hyperlink" Target="mailto:gerencia@cecafe.org" TargetMode="External" Id="rId22"/><Relationship Type="http://schemas.openxmlformats.org/officeDocument/2006/relationships/hyperlink" Target="http://cemcavir.com/" TargetMode="External" Id="rId23"/><Relationship Type="http://schemas.openxmlformats.org/officeDocument/2006/relationships/hyperlink" Target="https://www.facebook.com/share/1XCpW5zYxv/" TargetMode="External" Id="rId24"/><Relationship Type="http://schemas.openxmlformats.org/officeDocument/2006/relationships/hyperlink" Target="https://cacmateopumacahua.blogspot.com/p/inicio.html" TargetMode="External" Id="rId25"/><Relationship Type="http://schemas.openxmlformats.org/officeDocument/2006/relationships/hyperlink" Target="https://cocla.pe/" TargetMode="External" Id="rId26"/><Relationship Type="http://schemas.openxmlformats.org/officeDocument/2006/relationships/hyperlink" Target="https://www.facebook.com/cocla.coffee/?locale=es_LA" TargetMode="External" Id="rId27"/><Relationship Type="http://schemas.openxmlformats.org/officeDocument/2006/relationships/hyperlink" Target="https://www.facebook.com/p/Cooperativa-Agraria-Cafetalera-Aguilayoc-Ltda-084-100063996824049/?locale=es_LA" TargetMode="External" Id="rId28"/><Relationship Type="http://schemas.openxmlformats.org/officeDocument/2006/relationships/hyperlink" Target="mailto:walticomt@hotmail.com" TargetMode="External" Id="rId29"/><Relationship Type="http://schemas.openxmlformats.org/officeDocument/2006/relationships/hyperlink" Target="mailto:josecarloshanccotorres144@gmail.com" TargetMode="External" Id="rId30"/><Relationship Type="http://schemas.openxmlformats.org/officeDocument/2006/relationships/hyperlink" Target="mailto:josecarloshanccotorres144@gmail.com" TargetMode="External" Id="rId31"/><Relationship Type="http://schemas.openxmlformats.org/officeDocument/2006/relationships/hyperlink" Target="https://chankas.pe/" TargetMode="External" Id="rId32"/><Relationship Type="http://schemas.openxmlformats.org/officeDocument/2006/relationships/hyperlink" Target="https://www.facebook.com/p/Chankaspe-100063694502853/" TargetMode="External" Id="rId33"/><Relationship Type="http://schemas.openxmlformats.org/officeDocument/2006/relationships/hyperlink" Target="https://cooptropicals.com/home" TargetMode="External" Id="rId34"/><Relationship Type="http://schemas.openxmlformats.org/officeDocument/2006/relationships/hyperlink" Target="https://l.facebook.com/l.php?u=http%3A%2F%2Fwww.cooptropicals.com%2F%3Ffbclid%3DIwZXh0bgNhZW0CMTAAYnJpZBEwYWxiaXZvSU9Hbm9kYnNqbQEeYka_CodIxvXAdNhJR25IgA-XAc1l9At6yyB4j5qpL8D0qdyBkL_2nDwzLFE_aem_LIpVLx8TytPt1QCHcYHvzg&amp;h=AT1JwURaAHU-5J57-5ERwXmDkKHIkXvwHqQ2Z" TargetMode="External" Id="rId35"/><Relationship Type="http://schemas.openxmlformats.org/officeDocument/2006/relationships/hyperlink" Target="https://laflorida.org.pe/es/la_florida" TargetMode="External" Id="rId36"/><Relationship Type="http://schemas.openxmlformats.org/officeDocument/2006/relationships/hyperlink" Target="https://www.facebook.com/profile.php?id=61581161727085&amp;sk=about" TargetMode="External" Id="rId37"/><Relationship Type="http://schemas.openxmlformats.org/officeDocument/2006/relationships/hyperlink" Target="https://www.facebook.com/RosasPampaLtda/?locale=es_LA" TargetMode="External" Id="rId38"/><Relationship Type="http://schemas.openxmlformats.org/officeDocument/2006/relationships/hyperlink" Target="https://www.facebook.com/share/1BZbLKGT1v/" TargetMode="External" Id="rId39"/><Relationship Type="http://schemas.openxmlformats.org/officeDocument/2006/relationships/hyperlink" Target="mailto:gerencia@coopyuraqyaku.com" TargetMode="External" Id="rId40"/><Relationship Type="http://schemas.openxmlformats.org/officeDocument/2006/relationships/hyperlink" Target="mailto:gerencia@coopyuraqyaku.com" TargetMode="External" Id="rId41"/><Relationship Type="http://schemas.openxmlformats.org/officeDocument/2006/relationships/hyperlink" Target="mailto:eydarpenaneyra280@gmail.com" TargetMode="External" Id="rId42"/><Relationship Type="http://schemas.openxmlformats.org/officeDocument/2006/relationships/hyperlink" Target="https://web.facebook.com/people/Coffee-San-Juan/61561469150523/" TargetMode="External" Id="rId43"/><Relationship Type="http://schemas.openxmlformats.org/officeDocument/2006/relationships/hyperlink" Target="mailto:gerencia@coopcasil.pe" TargetMode="External" Id="rId44"/><Relationship Type="http://schemas.openxmlformats.org/officeDocument/2006/relationships/hyperlink" Target="https://coopcasil.pe/inicio/" TargetMode="External" Id="rId45"/><Relationship Type="http://schemas.openxmlformats.org/officeDocument/2006/relationships/hyperlink" Target="https://web.facebook.com/cooperativacasil" TargetMode="External" Id="rId46"/></Relationships>
</file>

<file path=xl/worksheets/_rels/sheet1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B1:H238"/>
  <sheetViews>
    <sheetView showGridLines="0" tabSelected="1" topLeftCell="B221" zoomScale="145" zoomScaleNormal="145" workbookViewId="0">
      <selection activeCell="G217" sqref="G217"/>
    </sheetView>
  </sheetViews>
  <sheetFormatPr baseColWidth="10" defaultColWidth="26.109375" defaultRowHeight="25.8" customHeight="1"/>
  <cols>
    <col width="26.109375" customWidth="1" style="363" min="1" max="1"/>
    <col width="30.109375" customWidth="1" style="363" min="2" max="2"/>
    <col width="26.109375" customWidth="1" style="363" min="3" max="3"/>
    <col width="32.5546875" customWidth="1" style="363" min="4" max="4"/>
    <col width="29.21875" customWidth="1" style="363" min="5" max="5"/>
    <col width="26.109375" customWidth="1" style="363" min="6" max="8"/>
    <col width="26.109375" customWidth="1" style="363" min="9" max="16384"/>
  </cols>
  <sheetData>
    <row r="1" ht="66" customHeight="1">
      <c r="B1" s="343" t="inlineStr">
        <is>
          <t>README — Base de organizaciones agrarias por RUC (SUNAT · OECE/RNP · MIDAGRI-PPA · Exportaciones FOB)</t>
        </is>
      </c>
      <c r="C1" s="344" t="n"/>
      <c r="D1" s="344" t="n"/>
      <c r="E1" s="344" t="n"/>
      <c r="F1" s="344" t="n"/>
      <c r="G1" s="344" t="n"/>
    </row>
    <row r="2" ht="25.8" customHeight="1">
      <c r="B2" s="343" t="inlineStr">
        <is>
          <t>1. CONTENIDO DEL LIBRO Y DE CADA PESTAÑA</t>
        </is>
      </c>
      <c r="C2" s="344" t="n"/>
      <c r="D2" s="344" t="n"/>
      <c r="E2" s="344" t="n"/>
      <c r="F2" s="344" t="n"/>
      <c r="G2" s="344" t="n"/>
    </row>
    <row r="3" ht="25.8" customFormat="1" customHeight="1" s="357">
      <c r="B3" s="358" t="inlineStr">
        <is>
          <t>Pestaña</t>
        </is>
      </c>
      <c r="C3" s="358" t="inlineStr">
        <is>
          <t>Contenido</t>
        </is>
      </c>
      <c r="D3" s="358" t="inlineStr">
        <is>
          <t>Archivo / fuente de origen</t>
        </is>
      </c>
      <c r="E3" s="356" t="inlineStr">
        <is>
          <t>Filas de datos</t>
        </is>
      </c>
      <c r="F3" s="356" t="inlineStr">
        <is>
          <t>RUCs únicos</t>
        </is>
      </c>
      <c r="G3" s="359" t="inlineStr">
        <is>
          <t>Rango</t>
        </is>
      </c>
    </row>
    <row r="4" ht="25.8" customHeight="1">
      <c r="B4" s="346" t="inlineStr">
        <is>
          <t>README</t>
        </is>
      </c>
      <c r="C4" s="347" t="inlineStr">
        <is>
          <t>Esta hoja: documentación del libro, metodología, tratamiento y diccionario de atributos.</t>
        </is>
      </c>
      <c r="D4" s="347" t="inlineStr">
        <is>
          <t>—</t>
        </is>
      </c>
      <c r="E4" s="348" t="n"/>
      <c r="F4" s="348" t="n"/>
      <c r="G4" s="347" t="inlineStr">
        <is>
          <t>—</t>
        </is>
      </c>
    </row>
    <row r="5" ht="25.8" customHeight="1">
      <c r="B5" s="346" t="inlineStr">
        <is>
          <t>b1</t>
        </is>
      </c>
      <c r="C5" s="347" t="inlineStr">
        <is>
          <t>Hoja preexistente del libro (no modificada). 6 organizaciones con datos de intervención 2025: producto, sede/ubigeo, certificados, beneficiarios, ventas 2018-2025 y comprobantes 2025.</t>
        </is>
      </c>
      <c r="D5" s="347" t="inlineStr">
        <is>
          <t>Fuente interna del libro (no documentada en fuentes_urls.md)</t>
        </is>
      </c>
      <c r="E5" s="348">
        <f>COUNTA('b1'!A2:A7)</f>
        <v/>
      </c>
      <c r="F5" s="348">
        <f t="array" ref="F5">ROWS(_xlfn.UNIQUE(TRIM('b1'!AD2:AD7&amp;"")))</f>
        <v/>
      </c>
      <c r="G5" s="347" t="inlineStr">
        <is>
          <t>b1!A1:AE7</t>
        </is>
      </c>
    </row>
    <row r="6" ht="25.8" customHeight="1">
      <c r="B6" s="346" t="inlineStr">
        <is>
          <t>b2</t>
        </is>
      </c>
      <c r="C6" s="347" t="inlineStr">
        <is>
          <t>Hoja preexistente del libro (no modificada). Histórico por organización 2018-2025: intervención, beneficiarios por sexo, asistencia técnica/talleres, ventas nacionales y de exportación, comprobantes. Fila 1 = numeración de columnas; encabezados en fila 2.</t>
        </is>
      </c>
      <c r="D6" s="347" t="inlineStr">
        <is>
          <t>Fuente interna del libro (no documentada en fuentes_urls.md)</t>
        </is>
      </c>
      <c r="E6" s="348">
        <f>COUNTA('b2'!A3:A680)</f>
        <v/>
      </c>
      <c r="F6" s="348">
        <f t="array" ref="F6">ROWS(_xlfn.UNIQUE(_xlfn._xlws.FILTER(TRIM('b2'!DI3:DI680&amp;""),TRIM('b2'!DI3:DI680&amp;"")&lt;&gt;"")))</f>
        <v/>
      </c>
      <c r="G6" s="347" t="inlineStr">
        <is>
          <t>b2!A1:DK680</t>
        </is>
      </c>
    </row>
    <row r="7" ht="25.8" customHeight="1">
      <c r="B7" s="346" t="inlineStr">
        <is>
          <t>b3</t>
        </is>
      </c>
      <c r="C7" s="347" t="inlineStr">
        <is>
          <t>Hoja preexistente del libro (no modificada). Ficha de 25 organizaciones cafetaleras con PAC: socios, hectáreas, producción y cosecha 2026, altitud, variedades, certificaciones, calidad, avance EUDR y contactos.</t>
        </is>
      </c>
      <c r="D7" s="347" t="inlineStr">
        <is>
          <t>Fuente interna del libro (no documentada en fuentes_urls.md)</t>
        </is>
      </c>
      <c r="E7" s="348">
        <f>COUNTA('b3'!E2:E26)</f>
        <v/>
      </c>
      <c r="F7" s="348">
        <f t="array" ref="F7">ROWS(_xlfn.UNIQUE(TRIM('b3'!E2:E26&amp;"")))</f>
        <v/>
      </c>
      <c r="G7" s="347" t="inlineStr">
        <is>
          <t>b3!A1:AW26</t>
        </is>
      </c>
    </row>
    <row r="8" ht="25.8" customHeight="1">
      <c r="B8" s="346" t="inlineStr">
        <is>
          <t>RUC_ID</t>
        </is>
      </c>
      <c r="C8" s="347" t="inlineStr">
        <is>
          <t>Lista maestra RUC + razón social, generada por fórmula (VSTACK) desde b1+b2+b3 (registro interno del programa). 596 RUCs. No incluye 20404057805 (ACOPAGRO), que sí está en rucs.txt/RUC_CONSULTAMASIVA (universo externo de consulta) pero no aparece en b1/b2/b3.</t>
        </is>
      </c>
      <c r="D8" s="347" t="inlineStr">
        <is>
          <t>Hoja preexistente del libro / rucs.txt (universo de consulta)</t>
        </is>
      </c>
      <c r="E8" s="348">
        <f>COUNTA(RUC_ID!A2:A597)</f>
        <v/>
      </c>
      <c r="F8" s="348">
        <f>ROWS(_xlfn.UNIQUE(RUC_ID!A2:A597))</f>
        <v/>
      </c>
      <c r="G8" s="347" t="inlineStr">
        <is>
          <t>RUC_ID!A1:B597</t>
        </is>
      </c>
    </row>
    <row r="9" ht="25.8" customHeight="1">
      <c r="B9" s="346" t="inlineStr">
        <is>
          <t>RUC_CONSULTAMASIVA</t>
        </is>
      </c>
      <c r="C9" s="347" t="inlineStr">
        <is>
          <t>Ficha SUNAT completa por RUC (24 campos): contribuyente, estado/condición, fechas, ubicación, dirección, comercio exterior, CIIU, regímenes.</t>
        </is>
      </c>
      <c r="D9" s="347" t="inlineStr">
        <is>
          <t>9 archivos RM20260919*.txt — Consulta RUC múltiple SUNAT (19/09/2026)</t>
        </is>
      </c>
      <c r="E9" s="348">
        <f>COUNTA(RUC_CONSULTAMASIVA!A2:A598)</f>
        <v/>
      </c>
      <c r="F9" s="348">
        <f>ROWS(_xlfn.UNIQUE(RUC_CONSULTAMASIVA!A2:A598))</f>
        <v/>
      </c>
      <c r="G9" s="347" t="inlineStr">
        <is>
          <t>RUC_CONSULTAMASIVA!A1:X598</t>
        </is>
      </c>
    </row>
    <row r="10" ht="25.8" customHeight="1">
      <c r="B10" s="346" t="inlineStr">
        <is>
          <t>RUC_OECE</t>
        </is>
      </c>
      <c r="C10" s="347" t="inlineStr">
        <is>
          <t>Ficha de proveedor OECE por RUC: datos SUNAT resumidos + teléfono, email y código de registro RNP.</t>
        </is>
      </c>
      <c r="D10" s="347" t="inlineStr">
        <is>
          <t>ruc-oece-ficha.txt (consulta 20/09/2026)</t>
        </is>
      </c>
      <c r="E10" s="348">
        <f>COUNTA(RUC_OECE!A2:A598)</f>
        <v/>
      </c>
      <c r="F10" s="348">
        <f>ROWS(_xlfn.UNIQUE(RUC_OECE!A2:A598))</f>
        <v/>
      </c>
      <c r="G10" s="347" t="inlineStr">
        <is>
          <t>RUC_OECE!A1:L598</t>
        </is>
      </c>
    </row>
    <row r="11" ht="25.8" customHeight="1">
      <c r="B11" s="346" t="inlineStr">
        <is>
          <t>RUC_OECE_PERSONAS</t>
        </is>
      </c>
      <c r="C11" s="347" t="inlineStr">
        <is>
          <t>Órganos de administración, representantes legales y socios por RUC (DNI, nombre, cargo, fecha de ingreso). Contiene datos personales.</t>
        </is>
      </c>
      <c r="D11" s="347" t="inlineStr">
        <is>
          <t>ruc-oece-personas.txt (consulta 20/09/2026)</t>
        </is>
      </c>
      <c r="E11" s="348">
        <f>COUNTA(RUC_OECE_PERSONAS!A2:A816)</f>
        <v/>
      </c>
      <c r="F11" s="348">
        <f>ROWS(_xlfn.UNIQUE(RUC_OECE_PERSONAS!A2:A816))</f>
        <v/>
      </c>
      <c r="G11" s="347" t="inlineStr">
        <is>
          <t>RUC_OECE_PERSONAS!A1:I816</t>
        </is>
      </c>
    </row>
    <row r="12" ht="25.8" customHeight="1">
      <c r="B12" s="346" t="inlineStr">
        <is>
          <t>RNP</t>
        </is>
      </c>
      <c r="C12" s="347" t="inlineStr">
        <is>
          <t>Subconjunto de RUC_OECE: solo proveedores inscritos en el Registro Nacional de Proveedores (con código de registro).</t>
        </is>
      </c>
      <c r="D12" s="347" t="inlineStr">
        <is>
          <t>ruc-oece-ficha-inscritos-rnp.txt (consulta 20/09/2026)</t>
        </is>
      </c>
      <c r="E12" s="348">
        <f>COUNTA(RNP!A2:A156)</f>
        <v/>
      </c>
      <c r="F12" s="348">
        <f>ROWS(_xlfn.UNIQUE(RNP!A2:A156))</f>
        <v/>
      </c>
      <c r="G12" s="347" t="inlineStr">
        <is>
          <t>RNP!A1:L156</t>
        </is>
      </c>
    </row>
    <row r="13" ht="25.8" customHeight="1">
      <c r="B13" s="346" t="inlineStr">
        <is>
          <t>RUC_PPA</t>
        </is>
      </c>
      <c r="C13" s="347" t="inlineStr">
        <is>
          <t>Inscripción en el Padrón de Productores Agrarios (MIDAGRI) y nombre registrado.</t>
        </is>
      </c>
      <c r="D13" s="347" t="inlineStr">
        <is>
          <t>ruc-padron-ppa.txt (consulta 20/09/2026)</t>
        </is>
      </c>
      <c r="E13" s="348">
        <f>COUNTA(RUC_PPA!A2:A598)</f>
        <v/>
      </c>
      <c r="F13" s="348">
        <f>ROWS(_xlfn.UNIQUE(RUC_PPA!A2:A598))</f>
        <v/>
      </c>
      <c r="G13" s="347" t="inlineStr">
        <is>
          <t>RUC_PPA!A1:D598</t>
        </is>
      </c>
    </row>
    <row r="14" ht="25.8" customHeight="1">
      <c r="B14" s="346" t="inlineStr">
        <is>
          <t>RUC_FOB</t>
        </is>
      </c>
      <c r="C14" s="347" t="inlineStr">
        <is>
          <t>Detalle de exportaciones: una fila por RUC-anio-mes-aduana-agente-pais con valor FOB (USD). Ene-2025 a may-2026 (fuente original, 597 RUC) mas 2024 completo para 33 RUC que ya exportaban en 2025-2026 (fuente historica 2010-2025, ver CTL_FUENTE_CONSULTA fila 8). El resto del universo no tiene 2024. Numero de DUA y canal de control (verde/rojo/naranja) por operacion en RUC_FOB_DUA (pestana nueva, ver CTL_FUENTE_CONSULTA fila 9) -- NO es la partida arancelaria, esa sigue bloqueada por captcha.</t>
        </is>
      </c>
      <c r="D14" s="347" t="inlineStr">
        <is>
          <t>ruc-exportaciones-fob.txt (consulta 19/09/2026) mas SUNAT exportaciones 2010-2025.xlsx (archivo aportado por el usuario, cargado 17/09/2026, agregado el 23/09/2026)</t>
        </is>
      </c>
      <c r="E14" s="348">
        <f>COUNTA(RUC_FOB!A2:A5000)</f>
        <v/>
      </c>
      <c r="F14" s="348">
        <f t="array" ref="F14">ROWS(_xlfn.UNIQUE(_xlfn._xlws.FILTER(RUC_FOB!A2:A5000,RUC_FOB!A2:A5000&lt;&gt;"")))</f>
        <v/>
      </c>
      <c r="G14" s="347" t="inlineStr">
        <is>
          <t>RUC_FOB!A1:K959</t>
        </is>
      </c>
    </row>
    <row r="15" ht="25.8" customHeight="1">
      <c r="B15" s="346" t="inlineStr">
        <is>
          <t>RUC_FOB (2)</t>
        </is>
      </c>
      <c r="C15" s="347" t="inlineStr">
        <is>
          <t>Resumen de RUC_FOB agrupado por RUC (una fila por RUC), calculado con formulas; fila 69 = totales y fila 70 = control contra el detalle (fila 68 queda en blanco a proposito). Estas dos filas NO son RUCs: estan resaltadas en amarillo con nota en A69; cualquier suma de columna (p.ej. fob_total_usd) debe acotarse a filas 2:67, nunca a la columna completa ni a un rango que incluya 68:70, o se duplica el total.</t>
        </is>
      </c>
      <c r="D15" s="347" t="inlineStr">
        <is>
          <t>Derivada de RUC_FOB</t>
        </is>
      </c>
      <c r="E15" s="348">
        <f>COUNTA('RUC_FOB (2)'!A2:A67)</f>
        <v/>
      </c>
      <c r="F15" s="348">
        <f t="array" ref="F15">ROWS(_xlfn.UNIQUE('RUC_FOB (2)'!A2:A67))</f>
        <v/>
      </c>
      <c r="G15" s="347" t="inlineStr">
        <is>
          <t>RUC_FOB (2)'!A1:M70</t>
        </is>
      </c>
    </row>
    <row r="16" ht="25.8" customHeight="1">
      <c r="B16" s="344" t="n"/>
      <c r="C16" s="344" t="n"/>
      <c r="D16" s="344" t="n"/>
      <c r="E16" s="344" t="n"/>
      <c r="F16" s="344" t="n"/>
      <c r="G16" s="344" t="n"/>
    </row>
    <row r="17" ht="25.8" customHeight="1">
      <c r="B17" s="344" t="n"/>
      <c r="C17" s="344" t="n"/>
      <c r="D17" s="344" t="n"/>
      <c r="E17" s="344" t="n"/>
      <c r="F17" s="344" t="n"/>
      <c r="G17" s="344" t="n"/>
    </row>
    <row r="18" ht="25.8" customHeight="1">
      <c r="B18" s="349" t="inlineStr">
        <is>
          <t>2. METODOLOGÍA DE ACCESO A LOS DATASETS</t>
        </is>
      </c>
      <c r="C18" s="344" t="n"/>
      <c r="D18" s="344" t="n"/>
      <c r="E18" s="344" t="n"/>
      <c r="F18" s="344" t="n"/>
      <c r="G18" s="344" t="n"/>
    </row>
    <row r="19" ht="25.8" customHeight="1">
      <c r="B19" s="362" t="inlineStr">
        <is>
          <t>Universo: rucs.txt (597 RUCs únicos; fuentes_urls.md indica 598). Cada fuente se consultó RUC por RUC sobre ese universo y el resultado se exportó a .txt (campo fecha_consulta en cada fila). Las URLs son las documentadas en fuentes_urls.md como fuentes oficiales para reconstruir o ampliar cada dato.</t>
        </is>
      </c>
    </row>
    <row r="20" ht="25.8" customHeight="1">
      <c r="B20" s="345" t="inlineStr">
        <is>
          <t>Dataset (pestaña)</t>
        </is>
      </c>
      <c r="C20" s="345" t="inlineStr">
        <is>
          <t>Institución / sistema</t>
        </is>
      </c>
      <c r="D20" s="345" t="inlineStr">
        <is>
          <t>Forma de acceso</t>
        </is>
      </c>
      <c r="E20" s="345" t="inlineStr">
        <is>
          <t>Fecha de consulta</t>
        </is>
      </c>
      <c r="F20" s="345" t="inlineStr">
        <is>
          <t>Fuentes oficiales / endpoints para reconstruir o ampliar</t>
        </is>
      </c>
      <c r="G20" s="345" t="inlineStr">
        <is>
          <t>Limitaciones</t>
        </is>
      </c>
    </row>
    <row r="21" ht="25.8" customHeight="1">
      <c r="B21" s="347" t="inlineStr">
        <is>
          <t>rucs.txt (RUC_ID)</t>
        </is>
      </c>
      <c r="C21" s="347" t="inlineStr">
        <is>
          <t>Input interno</t>
        </is>
      </c>
      <c r="D21" s="347" t="inlineStr">
        <is>
          <t>Lista entregada: define el universo de cooperativas y asociaciones agrarias a cruzar</t>
        </is>
      </c>
      <c r="E21" s="347" t="inlineStr">
        <is>
          <t>—</t>
        </is>
      </c>
      <c r="F21" s="347" t="inlineStr">
        <is>
          <t>No es un dataset público; es la base de partida</t>
        </is>
      </c>
      <c r="G21" s="347" t="inlineStr">
        <is>
          <t>Solo contiene el número de RUC</t>
        </is>
      </c>
    </row>
    <row r="22" ht="25.8" customHeight="1">
      <c r="B22" s="347" t="inlineStr">
        <is>
          <t>RM20260919*.txt (RUC_CONSULTAMASIVA)</t>
        </is>
      </c>
      <c r="C22" s="347" t="inlineStr">
        <is>
          <t>SUNAT — Consulta RUC</t>
        </is>
      </c>
      <c r="D22" s="347" t="inlineStr">
        <is>
          <t>Consulta múltiple de RUC en SUNAT, en lotes de hasta 100 RUCs; descarga en .txt separado por '|' (9 archivos)</t>
        </is>
      </c>
      <c r="E22" s="347" t="inlineStr">
        <is>
          <t>19/09/2026</t>
        </is>
      </c>
      <c r="F22" s="347" t="inlineStr">
        <is>
          <t>https://e.sunat.gob.pe/ (formulario web) · APIs de terceros: https://openruc.com/api/ruc/{ruc}, https://docs.apisunat.pe/consulta/sunat-ruc, https://docs.apiperu.dev/referencia/consultar-ruc/</t>
        </is>
      </c>
      <c r="G22" s="347" t="inlineStr">
        <is>
          <t>Formulario con CAPTCHA; no hay API oficial de descarga masiva</t>
        </is>
      </c>
    </row>
    <row r="23" ht="25.8" customHeight="1">
      <c r="B23" s="347" t="inlineStr">
        <is>
          <t>ruc-oece-ficha.txt (RUC_OECE)</t>
        </is>
      </c>
      <c r="C23" s="347" t="inlineStr">
        <is>
          <t>OECE — ficha de proveedor</t>
        </is>
      </c>
      <c r="D23" s="347" t="inlineStr">
        <is>
          <t>GET https://eap.oece.gob.pe/ficha-proveedor-cns/1.0/ficha/{ruc}/resumen (JSON, sin captcha ni sesión — accesible por fetch directo, confirmado en vivo 20/09/2026) más GET https://eap.oece.gob.pe/perfilprov-bus/1.0/ficha/{ruc} para teléfono/email. La misma respuesta trae también la conformación societaria completa (representantes, órganos de administración, socios) con DNI — alimenta a la vez RUC_OECE_PERSONAS y RNP. Ver identidad-fiscal/api/src/ingest/oece-ficha-connector.ts (repo Rastro/appsperu).</t>
        </is>
      </c>
      <c r="E23" s="347" t="inlineStr">
        <is>
          <t>20/09/2026</t>
        </is>
      </c>
      <c r="F23" s="347" t="inlineStr">
        <is>
          <t>https://eap.oece.gob.pe/ficha-proveedor-cns/1.0/ficha (endpoint real usado, no documentado oficialmente por OECE) · https://www.gob.pe/oece · https://contratacionesabiertas.oece.gob.pe · APIs RUC de terceros no usadas: openruc.com, apisunat, apiperu, json.pe</t>
        </is>
      </c>
      <c r="G23" s="347" t="inlineStr">
        <is>
          <t>No es una API pública documentada por OECE; depende de que no cambien la ruta ni agreguen autenticación. Teléfono/email solo cuando el RUC figura como proveedor.</t>
        </is>
      </c>
    </row>
    <row r="24" ht="25.8" customHeight="1">
      <c r="B24" s="347" t="inlineStr">
        <is>
          <t>ruc-oece-personas.txt (RUC_OECE_PERSONAS)</t>
        </is>
      </c>
      <c r="C24" s="347" t="inlineStr">
        <is>
          <t>OECE / RNP — directivos y representantes</t>
        </is>
      </c>
      <c r="D24" s="347" t="inlineStr">
        <is>
          <t>Misma consulta que RUC_OECE (GET .../ficha-proveedor-cns/1.0/ficha/{ruc}/resumen): la respuesta JSON trae órganos de administración, representantes y socios con DNI en el mismo payload, sin llamada aparte.</t>
        </is>
      </c>
      <c r="E24" s="347" t="inlineStr">
        <is>
          <t>20/09/2026</t>
        </is>
      </c>
      <c r="F24" s="347" t="inlineStr">
        <is>
          <t>https://eap.oece.gob.pe/ficha-proveedor-cns/1.0/ficha (mismo endpoint que RUC_OECE) · https://contratacionesabiertas.oece.gob.pe (OCDS, no cubre esta estructura) · https://www.gob.pe/institucion/oece/tema/transparencia-y-datos-abiertos · APIs de terceros no usadas: Croma, Apify</t>
        </is>
      </c>
      <c r="G24" s="347" t="inlineStr">
        <is>
          <t>No es una API pública documentada por OECE. Contiene datos personales (DNI): uso interno.</t>
        </is>
      </c>
    </row>
    <row r="25" ht="25.8" customHeight="1">
      <c r="B25" s="347" t="inlineStr">
        <is>
          <t>ruc-oece-ficha-inscritos-rnp.txt (RNP)</t>
        </is>
      </c>
      <c r="C25" s="347" t="inlineStr">
        <is>
          <t>RNP — Registro Nacional de Proveedores</t>
        </is>
      </c>
      <c r="D25" s="347" t="inlineStr">
        <is>
          <t>Derivado del mismo payload de RUC_OECE (GET .../ficha-proveedor-cns/1.0/ficha/{ruc}/resumen): se filtra a los RUC cuyo codigo_registro viene no vacío. No requiere consulta aparte ni CAPTCHA — la nota anterior de CAPTCHA correspondía al portal web público del RNP, no al endpoint realmente usado.</t>
        </is>
      </c>
      <c r="E25" s="347" t="inlineStr">
        <is>
          <t>20/09/2026</t>
        </is>
      </c>
      <c r="F25" s="347" t="inlineStr">
        <is>
          <t>https://eap.oece.gob.pe/ficha-proveedor-cns/1.0/ficha (mismo endpoint que RUC_OECE) · portal web con CAPTCHA no usado: https://www.rnp.gob.pe/Constancia/RNP_Constancia/ConsultaRuc.asp · https://www.rnp.gob.pe/Constancia/RNP_Constancia/ConsultaRucEyC.asp</t>
        </is>
      </c>
      <c r="G25" s="347" t="inlineStr">
        <is>
          <t>No es una API pública documentada por OECE (comparte limitación con RUC_OECE).</t>
        </is>
      </c>
    </row>
    <row r="26" ht="25.8" customHeight="1">
      <c r="B26" s="347" t="inlineStr">
        <is>
          <t>ruc-padron-ppa.txt (RUC_PPA)</t>
        </is>
      </c>
      <c r="C26" s="347" t="inlineStr">
        <is>
          <t>MIDAGRI — Padrón de Productores Agrarios</t>
        </is>
      </c>
      <c r="D26" s="347" t="inlineStr">
        <is>
          <t>GET https://gateway.midagri.gob.pe/sisppa/api/services/app/Consulta/GetNombreConsulta?codDocumento=6&amp;Documento={ruc} (JSON, API interna ABP Framework, sin captcha ni sesión — accesible por fetch directo, confirmado en vivo 20/09/2026). codDocumento=6 = RUC, confirmado en vivo probando valores. Ver identidad-fiscal/api/src/ingest/padron-ppa-connector.ts (repo Rastro/appsperu).</t>
        </is>
      </c>
      <c r="E26" s="347" t="inlineStr">
        <is>
          <t>20/09/2026</t>
        </is>
      </c>
      <c r="F26" s="347" t="inlineStr">
        <is>
          <t>https://gateway.midagri.gob.pe/sisppa/api/services/app/Consulta/GetNombreConsulta (endpoint real usado, no documentado oficialmente por MIDAGRI) · https://ppa.midagri.gob.pe · ficha técnica PDF · trámite gob.pe</t>
        </is>
      </c>
      <c r="G26" s="347" t="inlineStr">
        <is>
          <t>No es una API pública documentada por MIDAGRI; depende de que no cambien la ruta del gateway ABP ni agreguen autenticación.</t>
        </is>
      </c>
    </row>
    <row r="27" ht="25.8" customHeight="1">
      <c r="B27" s="347" t="inlineStr">
        <is>
          <t>ruc-exportaciones-fob.txt (RUC_FOB)</t>
        </is>
      </c>
      <c r="C27" s="347" t="inlineStr">
        <is>
          <t>SUNAT — Aduanas (exportaciones)</t>
        </is>
      </c>
      <c r="D27" s="347" t="inlineStr">
        <is>
          <t>GET por RUC y año contra el endpoint HTML "Consulta por Importador/Exportador" de Aduanet (no es una API pública documentada, pero no está bloqueado para fetch directo — confirmado en vivo el 19/09/2026). Filtra régimen=40 (exportación definitiva). El parámetro de año no es el año real: hay que mandar año-1992 (offset descubierto empíricamente probando valores contra resultados conocidos). Sin resultado en JSON: se parsea el HTML de respuesta. Sin bulk: una consulta por RUC-año, con pausa de ~400ms entre pedidos. Ver identidad-fiscal/api/src/ingest/exportaciones-fob-connector.ts en el repo Rastro (appsperu) para la implementación de referencia.</t>
        </is>
      </c>
      <c r="E27" s="347" t="inlineStr">
        <is>
          <t>19/09/2026</t>
        </is>
      </c>
      <c r="F27" s="347" t="inlineStr">
        <is>
          <t>http://www.aduanet.gob.pe/cl-ad-itconsultadwh/ieITS01Alias (endpoint real usado, no documentado oficialmente por SUNAT/Aduanas) · https://www.sunat.gob.pe/estadisticasestudios/exportaciones.html · https://www.sunat.gob.pe/estad-comExt/modelo_web/informes/anuarios/2024/cdro_33.xlsx · https://ww3.sunat.gob.pe/servlet/HRGDecExp?opcion=aduanaexp&amp;codr=50 · http://www.aduanet.gob.pe/cl-ad-itestadispartida/resumenPPaisS01Alias · https://datosabiertos.gob.pe</t>
        </is>
      </c>
      <c r="G27" s="347" t="inlineStr">
        <is>
          <t>No es una API pública documentada — es un endpoint HTML interno de Aduanet que resultó no estar bloqueado para fetch directo (a diferencia de *.sunat.gob.pe). Depende de que Aduanet no cambie esa ruta ni bloquee el acceso; el offset de año (-1992) y el código de régimen (40) tampoco están documentados por SUNAT. Los anuarios/cuadros oficiales (URLs alternativas de arriba) solo dan totales por aduana/país, no por RUC.</t>
        </is>
      </c>
    </row>
    <row r="28" ht="25.8" customHeight="1">
      <c r="B28" s="344" t="inlineStr">
        <is>
          <t>ruc-contratacion-estatal.txt (RUC_CONTRATACION)</t>
        </is>
      </c>
      <c r="C28" s="344" t="inlineStr">
        <is>
          <t>OECE / Open Contracting Partnership (mirror OCDS)</t>
        </is>
      </c>
      <c r="D28" s="344" t="inlineStr">
        <is>
          <t>Descarga bulk anual de OCDS republicada por Open Contracting Partnership; filtrada por los 597 RUC del universo (script oece_contrataciones_por_ruc.py)</t>
        </is>
      </c>
      <c r="E28" s="344" t="inlineStr">
        <is>
          <t>23/09/2026</t>
        </is>
      </c>
      <c r="F28" s="344" t="inlineStr">
        <is>
          <t>https://data.open-contracting.org/en/publication/135 (bulk anual) · https://contratacionesabiertas.oece.gob.pe (endpoint search?supplier= no filtra por proveedor)</t>
        </is>
      </c>
      <c r="G28" s="344" t="inlineStr">
        <is>
          <t>Solo 10 de 597 RUC tienen procesos/contratos; el endpoint de búsqueda de OECE no filtra por proveedor, se usó el bulk anual como vía verificada</t>
        </is>
      </c>
    </row>
    <row r="29" ht="25.8" customHeight="1">
      <c r="B29" s="344" t="n"/>
      <c r="C29" s="344" t="n"/>
      <c r="D29" s="344" t="n"/>
      <c r="E29" s="344" t="n"/>
      <c r="F29" s="344" t="n"/>
      <c r="G29" s="344" t="n"/>
    </row>
    <row r="30" ht="25.8" customHeight="1">
      <c r="B30" s="344" t="n"/>
      <c r="C30" s="344" t="n"/>
      <c r="D30" s="344" t="n"/>
      <c r="E30" s="344" t="n"/>
      <c r="F30" s="344" t="n"/>
      <c r="G30" s="344" t="n"/>
    </row>
    <row r="31" ht="25.8" customHeight="1">
      <c r="B31" s="349" t="inlineStr">
        <is>
          <t>2.1 Endpoints públicos directos e indirectos</t>
        </is>
      </c>
      <c r="C31" s="344" t="n"/>
      <c r="D31" s="344" t="n"/>
      <c r="E31" s="344" t="n"/>
      <c r="F31" s="344" t="n"/>
      <c r="G31" s="344" t="n"/>
    </row>
    <row r="32" ht="25.8" customHeight="1">
      <c r="B32" s="362" t="inlineStr">
        <is>
          <t>Directo = portal, servicio o archivo oficial de la entidad que produce el dato (SUNAT, OECE, RNP, MIDAGRI, PNDA). Indirecto = servicio de terceros que replica, indexa o consulta la fuente oficial (OpenRUC, APISUNAT, APIperu, json.pe, Croma, Apify). Fuente: fuentes_urls.md.</t>
        </is>
      </c>
    </row>
    <row r="33" ht="25.8" customHeight="1">
      <c r="B33" s="345" t="inlineStr">
        <is>
          <t>Dataset (pestañas)</t>
        </is>
      </c>
      <c r="C33" s="345" t="inlineStr">
        <is>
          <t>Tipo</t>
        </is>
      </c>
      <c r="D33" s="345" t="inlineStr">
        <is>
          <t>Recurso</t>
        </is>
      </c>
      <c r="E33" s="345" t="inlineStr">
        <is>
          <t>Endpoint / URL</t>
        </is>
      </c>
      <c r="F33" s="345" t="inlineStr">
        <is>
          <t>Método y acceso</t>
        </is>
      </c>
      <c r="G33" s="345" t="inlineStr">
        <is>
          <t>Formato / notas</t>
        </is>
      </c>
    </row>
    <row r="34" ht="25.8" customHeight="1">
      <c r="B34" s="347" t="inlineStr">
        <is>
          <t>RUC_CONSULTAMASIVA · RUC_OECE · RNP (ficha RUC)</t>
        </is>
      </c>
      <c r="C34" s="350" t="inlineStr">
        <is>
          <t>Directo</t>
        </is>
      </c>
      <c r="D34" s="347" t="inlineStr">
        <is>
          <t>SUNAT — Consulta RUC (web oficial)</t>
        </is>
      </c>
      <c r="E34" s="347" t="inlineStr">
        <is>
          <t>https://e.sunat.gob.pe/</t>
        </is>
      </c>
      <c r="F34" s="347" t="inlineStr">
        <is>
          <t>Web · formulario con CAPTCHA · consulta individual y múltiple</t>
        </is>
      </c>
      <c r="G34" s="347" t="inlineStr">
        <is>
          <t>HTML / descarga .txt (consulta múltiple)</t>
        </is>
      </c>
    </row>
    <row r="35" ht="25.8" customHeight="1">
      <c r="B35" s="347" t="inlineStr">
        <is>
          <t>RUC_CONSULTAMASIVA · RUC_OECE · RNP (ficha RUC)</t>
        </is>
      </c>
      <c r="C35" s="350" t="inlineStr">
        <is>
          <t>Indirecto</t>
        </is>
      </c>
      <c r="D35" s="347" t="inlineStr">
        <is>
          <t>OpenRUC — API RUC SUNAT (Latinfo)</t>
        </is>
      </c>
      <c r="E35" s="347" t="inlineStr">
        <is>
          <t>GET https://openruc.com/api/ruc/{ruc}</t>
        </is>
      </c>
      <c r="F35" s="347" t="inlineStr">
        <is>
          <t>API REST GET · sin API key · gratis</t>
        </is>
      </c>
      <c r="G35" s="347" t="inlineStr">
        <is>
          <t>JSON: razón social, estado, condición, dirección</t>
        </is>
      </c>
    </row>
    <row r="36" ht="25.8" customHeight="1">
      <c r="B36" s="347" t="inlineStr">
        <is>
          <t>RUC_CONSULTAMASIVA · RUC_OECE · RNP (ficha RUC)</t>
        </is>
      </c>
      <c r="C36" s="350" t="inlineStr">
        <is>
          <t>Indirecto</t>
        </is>
      </c>
      <c r="D36" s="347" t="inlineStr">
        <is>
          <t>APISUNAT — Consulta RUC</t>
        </is>
      </c>
      <c r="E36" s="347" t="inlineStr">
        <is>
          <t>GET https://dev.apisunat.pe/api/v1/business/ruc/{RUC}  (doc: https://docs.apisunat.pe/consulta/sunat-ruc)</t>
        </is>
      </c>
      <c r="F36" s="347" t="inlineStr">
        <is>
          <t>API REST GET · requiere API key</t>
        </is>
      </c>
      <c r="G36" s="347" t="inlineStr">
        <is>
          <t>JSON</t>
        </is>
      </c>
    </row>
    <row r="37" ht="25.8" customHeight="1">
      <c r="B37" s="347" t="inlineStr">
        <is>
          <t>RUC_CONSULTAMASIVA · RUC_OECE · RNP (ficha RUC)</t>
        </is>
      </c>
      <c r="C37" s="350" t="inlineStr">
        <is>
          <t>Indirecto</t>
        </is>
      </c>
      <c r="D37" s="347" t="inlineStr">
        <is>
          <t>APIperu — Consultar RUC</t>
        </is>
      </c>
      <c r="E37" s="347" t="inlineStr">
        <is>
          <t>POST https://api.apiperu.dev/ruc  (doc: https://docs.apiperu.dev/referencia/consultar-ruc/)</t>
        </is>
      </c>
      <c r="F37" s="347" t="inlineStr">
        <is>
          <t>API REST POST · token · plan gratuito</t>
        </is>
      </c>
      <c r="G37" s="347" t="inlineStr">
        <is>
          <t>JSON (ficha RUC completa)</t>
        </is>
      </c>
    </row>
    <row r="38" ht="25.8" customHeight="1">
      <c r="B38" s="347" t="inlineStr">
        <is>
          <t>RUC_CONSULTAMASIVA · RUC_OECE · RNP (ficha RUC)</t>
        </is>
      </c>
      <c r="C38" s="350" t="inlineStr">
        <is>
          <t>Indirecto</t>
        </is>
      </c>
      <c r="D38" s="347" t="inlineStr">
        <is>
          <t>json.pe — Consulta RUC</t>
        </is>
      </c>
      <c r="E38" s="347" t="inlineStr">
        <is>
          <t>POST https://api.json.pe/api/ruc  (doc: https://docs.json.pe/api-consulta/endpoint/ruc)</t>
        </is>
      </c>
      <c r="F38" s="347" t="inlineStr">
        <is>
          <t>API REST POST · requiere token</t>
        </is>
      </c>
      <c r="G38" s="347" t="inlineStr">
        <is>
          <t>JSON</t>
        </is>
      </c>
    </row>
    <row r="39" ht="25.8" customHeight="1">
      <c r="B39" s="347" t="inlineStr">
        <is>
          <t>RUC_OECE · RUC_OECE_PERSONAS</t>
        </is>
      </c>
      <c r="C39" s="350" t="inlineStr">
        <is>
          <t>Directo</t>
        </is>
      </c>
      <c r="D39" s="347" t="inlineStr">
        <is>
          <t>OECE — Portal de Contrataciones Abiertas (OCDS)</t>
        </is>
      </c>
      <c r="E39" s="347" t="inlineStr">
        <is>
          <t>https://contratacionesabiertas.oece.gob.pe</t>
        </is>
      </c>
      <c r="F39" s="347" t="inlineStr">
        <is>
          <t>Descarga masiva (bulk) · sin autenticación · actualización diaria</t>
        </is>
      </c>
      <c r="G39" s="347" t="inlineStr">
        <is>
          <t>JSON / CSV / Excel (OCDS), procesos 2003–presente</t>
        </is>
      </c>
    </row>
    <row r="40" ht="25.8" customHeight="1">
      <c r="B40" s="347" t="inlineStr">
        <is>
          <t>RUC_OECE · RUC_OECE_PERSONAS</t>
        </is>
      </c>
      <c r="C40" s="350" t="inlineStr">
        <is>
          <t>Directo</t>
        </is>
      </c>
      <c r="D40" s="347" t="inlineStr">
        <is>
          <t>OECE — Transparencia y datos abiertos</t>
        </is>
      </c>
      <c r="E40" s="347" t="inlineStr">
        <is>
          <t>https://www.gob.pe/institucion/oece/tema/transparencia-y-datos-abiertos</t>
        </is>
      </c>
      <c r="F40" s="347" t="inlineStr">
        <is>
          <t>Web · enlaces a estadísticas, BI y observatorio de precios</t>
        </is>
      </c>
      <c r="G40" s="347" t="inlineStr">
        <is>
          <t>HTML / descargas</t>
        </is>
      </c>
    </row>
    <row r="41" ht="25.8" customHeight="1">
      <c r="B41" s="347" t="inlineStr">
        <is>
          <t>RUC_OECE · RUC_OECE_PERSONAS · RNP</t>
        </is>
      </c>
      <c r="C41" s="350" t="inlineStr">
        <is>
          <t>Directo</t>
        </is>
      </c>
      <c r="D41" s="347" t="inlineStr">
        <is>
          <t>OECE — SEACE / Registro de proveedores</t>
        </is>
      </c>
      <c r="E41" s="347" t="inlineStr">
        <is>
          <t>https://www.gob.pe/oece</t>
        </is>
      </c>
      <c r="F41" s="347" t="inlineStr">
        <is>
          <t>Web · consulta por RUC (ficha de proveedor con directivos)</t>
        </is>
      </c>
      <c r="G41" s="347" t="inlineStr">
        <is>
          <t>HTML · sin bulk</t>
        </is>
      </c>
    </row>
    <row r="42" ht="25.8" customHeight="1">
      <c r="B42" s="347" t="inlineStr">
        <is>
          <t>RUC_OECE · RUC_OECE_PERSONAS</t>
        </is>
      </c>
      <c r="C42" s="350" t="inlineStr">
        <is>
          <t>Indirecto</t>
        </is>
      </c>
      <c r="D42" s="347" t="inlineStr">
        <is>
          <t>Croma API — OECE Contrataciones</t>
        </is>
      </c>
      <c r="E42" s="347" t="inlineStr">
        <is>
          <t>POST https://api.croma.run/pe/oece/processes-search/v1</t>
        </is>
      </c>
      <c r="F42" s="347" t="inlineStr">
        <is>
          <t>API REST POST · búsqueda por RUC proveedor, entidad, texto, categoría, fechas</t>
        </is>
      </c>
      <c r="G42" s="347" t="inlineStr">
        <is>
          <t>JSON (dataset indexado)</t>
        </is>
      </c>
    </row>
    <row r="43" ht="25.8" customHeight="1">
      <c r="B43" s="347" t="inlineStr">
        <is>
          <t>RUC_OECE · RUC_OECE_PERSONAS</t>
        </is>
      </c>
      <c r="C43" s="350" t="inlineStr">
        <is>
          <t>Indirecto</t>
        </is>
      </c>
      <c r="D43" s="347" t="inlineStr">
        <is>
          <t>Apify — Peru OECE Tender Scraper</t>
        </is>
      </c>
      <c r="E43" s="347" t="inlineStr">
        <is>
          <t>https://apify.com/publicmoney/peru-oece-scraper</t>
        </is>
      </c>
      <c r="F43" s="347" t="inlineStr">
        <is>
          <t>Actor/scraper sobre contratacionesabiertas.oece.gob.pe · cuenta Apify</t>
        </is>
      </c>
      <c r="G43" s="347" t="inlineStr">
        <is>
          <t>JSON / CSV / Excel</t>
        </is>
      </c>
    </row>
    <row r="44" ht="25.8" customHeight="1">
      <c r="B44" s="347" t="inlineStr">
        <is>
          <t>RNP</t>
        </is>
      </c>
      <c r="C44" s="350" t="inlineStr">
        <is>
          <t>Directo</t>
        </is>
      </c>
      <c r="D44" s="347" t="inlineStr">
        <is>
          <t>RNP — Consulta RUC</t>
        </is>
      </c>
      <c r="E44" s="347" t="inlineStr">
        <is>
          <t>https://www.rnp.gob.pe/Constancia/RNP_Constancia/ConsultaRuc.asp</t>
        </is>
      </c>
      <c r="F44" s="347" t="inlineStr">
        <is>
          <t>Web · formulario con CAPTCHA · uno por uno</t>
        </is>
      </c>
      <c r="G44" s="347" t="inlineStr">
        <is>
          <t>HTML (verificación de inscripción)</t>
        </is>
      </c>
    </row>
    <row r="45" ht="25.8" customHeight="1">
      <c r="B45" s="347" t="inlineStr">
        <is>
          <t>RNP</t>
        </is>
      </c>
      <c r="C45" s="350" t="inlineStr">
        <is>
          <t>Directo</t>
        </is>
      </c>
      <c r="D45" s="347" t="inlineStr">
        <is>
          <t>RNP — Consulta RUC y Condiciones</t>
        </is>
      </c>
      <c r="E45" s="347" t="inlineStr">
        <is>
          <t>https://www.rnp.gob.pe/Constancia/RNP_Constancia/ConsultaRucEyC.asp</t>
        </is>
      </c>
      <c r="F45" s="347" t="inlineStr">
        <is>
          <t>Web · formulario con CAPTCHA</t>
        </is>
      </c>
      <c r="G45" s="347" t="inlineStr">
        <is>
          <t>HTML (constancia de inscripción)</t>
        </is>
      </c>
    </row>
    <row r="46" ht="25.8" customHeight="1">
      <c r="B46" s="347" t="inlineStr">
        <is>
          <t>RNP</t>
        </is>
      </c>
      <c r="C46" s="350" t="inlineStr">
        <is>
          <t>Directo</t>
        </is>
      </c>
      <c r="D46" s="347" t="inlineStr">
        <is>
          <t>RNP — Portal de proveedores</t>
        </is>
      </c>
      <c r="E46" s="347" t="inlineStr">
        <is>
          <t>https://www.rnp.gob.pe</t>
        </is>
      </c>
      <c r="F46" s="347" t="inlineStr">
        <is>
          <t>Web · consulta individual con CAPTCHA</t>
        </is>
      </c>
      <c r="G46" s="347" t="inlineStr">
        <is>
          <t>HTML</t>
        </is>
      </c>
    </row>
    <row r="47" ht="25.8" customHeight="1">
      <c r="B47" s="347" t="inlineStr">
        <is>
          <t>RNP</t>
        </is>
      </c>
      <c r="C47" s="350" t="inlineStr">
        <is>
          <t>Directo</t>
        </is>
      </c>
      <c r="D47" s="347" t="inlineStr">
        <is>
          <t>RNP — Trámites en línea (gob.pe)</t>
        </is>
      </c>
      <c r="E47" s="347" t="inlineStr">
        <is>
          <t>https://www.gob.pe/7832-acceder-a-tramites-en-linea-del-registro-nacional-de-proveedores-rnp</t>
        </is>
      </c>
      <c r="F47" s="347" t="inlineStr">
        <is>
          <t>Web · acceso a trámites del RNP</t>
        </is>
      </c>
      <c r="G47" s="347" t="inlineStr">
        <is>
          <t>HTML</t>
        </is>
      </c>
    </row>
    <row r="48" ht="25.8" customHeight="1">
      <c r="B48" s="347" t="inlineStr">
        <is>
          <t>RUC_PPA</t>
        </is>
      </c>
      <c r="C48" s="350" t="inlineStr">
        <is>
          <t>Directo</t>
        </is>
      </c>
      <c r="D48" s="347" t="inlineStr">
        <is>
          <t>MIDAGRI — Portal PPA</t>
        </is>
      </c>
      <c r="E48" s="347" t="inlineStr">
        <is>
          <t>https://ppa.midagri.gob.pe</t>
        </is>
      </c>
      <c r="F48" s="347" t="inlineStr">
        <is>
          <t>Web · consulta individual</t>
        </is>
      </c>
      <c r="G48" s="347" t="inlineStr">
        <is>
          <t>HTML · sin API bulk</t>
        </is>
      </c>
    </row>
    <row r="49" ht="25.8" customHeight="1">
      <c r="B49" s="347" t="inlineStr">
        <is>
          <t>RUC_PPA</t>
        </is>
      </c>
      <c r="C49" s="350" t="inlineStr">
        <is>
          <t>Directo</t>
        </is>
      </c>
      <c r="D49" s="347" t="inlineStr">
        <is>
          <t>PPA — Ficha técnica</t>
        </is>
      </c>
      <c r="E49" s="347" t="inlineStr">
        <is>
          <t>https://ppa.midagri.gob.pe/media/attachments/2022/02/18/ft_ficha-tcnica.pdf</t>
        </is>
      </c>
      <c r="F49" s="347" t="inlineStr">
        <is>
          <t>Descarga directa</t>
        </is>
      </c>
      <c r="G49" s="347" t="inlineStr">
        <is>
          <t>PDF (metodología y estructura del padrón)</t>
        </is>
      </c>
    </row>
    <row r="50" ht="25.8" customHeight="1">
      <c r="B50" s="347" t="inlineStr">
        <is>
          <t>RUC_PPA</t>
        </is>
      </c>
      <c r="C50" s="350" t="inlineStr">
        <is>
          <t>Directo</t>
        </is>
      </c>
      <c r="D50" s="347" t="inlineStr">
        <is>
          <t>PPA — Consulta de inscripción (gob.pe)</t>
        </is>
      </c>
      <c r="E50" s="347" t="inlineStr">
        <is>
          <t>https://www.gob.pe/29665-consultar-si-estas-registrado-en-el-padron-de-productores-agrarios-ppa</t>
        </is>
      </c>
      <c r="F50" s="347" t="inlineStr">
        <is>
          <t>Web · consulta individual por DNI/RUC</t>
        </is>
      </c>
      <c r="G50" s="347" t="inlineStr">
        <is>
          <t>HTML</t>
        </is>
      </c>
    </row>
    <row r="51" ht="25.8" customHeight="1">
      <c r="B51" s="347" t="inlineStr">
        <is>
          <t>RUC_PPA</t>
        </is>
      </c>
      <c r="C51" s="350" t="inlineStr">
        <is>
          <t>Directo</t>
        </is>
      </c>
      <c r="D51" s="347" t="inlineStr">
        <is>
          <t>MIDAGRI — Padrones públicos</t>
        </is>
      </c>
      <c r="E51" s="347" t="inlineStr">
        <is>
          <t>https://midagri.gob.pe</t>
        </is>
      </c>
      <c r="F51" s="347" t="inlineStr">
        <is>
          <t>Web · enlaces a padrones y estadísticas</t>
        </is>
      </c>
      <c r="G51" s="347" t="inlineStr">
        <is>
          <t>HTML</t>
        </is>
      </c>
    </row>
    <row r="52" ht="25.8" customHeight="1">
      <c r="B52" s="347" t="inlineStr">
        <is>
          <t>RUC_FOB · RUC_FOB (2)</t>
        </is>
      </c>
      <c r="C52" s="350" t="inlineStr">
        <is>
          <t>Directo</t>
        </is>
      </c>
      <c r="D52" s="347" t="inlineStr">
        <is>
          <t>SUNAT — Estadísticas de exportaciones</t>
        </is>
      </c>
      <c r="E52" s="347" t="inlineStr">
        <is>
          <t>https://www.sunat.gob.pe/estadisticasestudios/exportaciones.html</t>
        </is>
      </c>
      <c r="F52" s="347" t="inlineStr">
        <is>
          <t>Descarga directa · 14 cuadros G1–G14 (sector, país, aduanas)</t>
        </is>
      </c>
      <c r="G52" s="347" t="inlineStr">
        <is>
          <t>XLS · agregado, no por RUC</t>
        </is>
      </c>
    </row>
    <row r="53" ht="25.8" customHeight="1">
      <c r="B53" s="347" t="inlineStr">
        <is>
          <t>RUC_FOB · RUC_FOB (2)</t>
        </is>
      </c>
      <c r="C53" s="350" t="inlineStr">
        <is>
          <t>Directo</t>
        </is>
      </c>
      <c r="D53" s="347" t="inlineStr">
        <is>
          <t>SUNAT — Anuario: Exportaciones FOB por aduanas (Cuadro 33)</t>
        </is>
      </c>
      <c r="E53" s="347" t="inlineStr">
        <is>
          <t>https://www.sunat.gob.pe/estad-comExt/modelo_web/informes/anuarios/2024/cdro_33.xlsx</t>
        </is>
      </c>
      <c r="F53" s="347" t="inlineStr">
        <is>
          <t>Descarga directa del archivo</t>
        </is>
      </c>
      <c r="G53" s="347" t="inlineStr">
        <is>
          <t>XLSX · 2023–2024 por aduana</t>
        </is>
      </c>
    </row>
    <row r="54" ht="25.8" customHeight="1">
      <c r="B54" s="347" t="inlineStr">
        <is>
          <t>RUC_FOB · RUC_FOB (2)</t>
        </is>
      </c>
      <c r="C54" s="350" t="inlineStr">
        <is>
          <t>Directo</t>
        </is>
      </c>
      <c r="D54" s="347" t="inlineStr">
        <is>
          <t>SUNAT — Consulta de exportaciones (servlet)</t>
        </is>
      </c>
      <c r="E54" s="347" t="inlineStr">
        <is>
          <t>https://ww3.sunat.gob.pe/servlet/HRGDecExp?opcion=aduanaexp&amp;codr=50</t>
        </is>
      </c>
      <c r="F54" s="347" t="inlineStr">
        <is>
          <t>Web · formulario por aduana, partida y fechas</t>
        </is>
      </c>
      <c r="G54" s="347" t="inlineStr">
        <is>
          <t>HTML</t>
        </is>
      </c>
    </row>
    <row r="55" ht="25.8" customHeight="1">
      <c r="B55" s="347" t="inlineStr">
        <is>
          <t>RUC_FOB · RUC_FOB (2)</t>
        </is>
      </c>
      <c r="C55" s="350" t="inlineStr">
        <is>
          <t>Directo</t>
        </is>
      </c>
      <c r="D55" s="347" t="inlineStr">
        <is>
          <t>SUNAT Aduanet — Acumulado por subpartida y país</t>
        </is>
      </c>
      <c r="E55" s="347" t="inlineStr">
        <is>
          <t>http://www.aduanet.gob.pe/cl-ad-itestadispartida/resumenPPaisS01Alias</t>
        </is>
      </c>
      <c r="F55" s="347" t="inlineStr">
        <is>
          <t>Web · formulario por subpartida nacional y país de destino</t>
        </is>
      </c>
      <c r="G55" s="347" t="inlineStr">
        <is>
          <t>HTML · incluye valor FOB</t>
        </is>
      </c>
    </row>
    <row r="56" ht="25.8" customHeight="1">
      <c r="B56" s="347" t="inlineStr">
        <is>
          <t>RUC_FOB · RUC_FOB (2)</t>
        </is>
      </c>
      <c r="C56" s="350" t="inlineStr">
        <is>
          <t>Directo</t>
        </is>
      </c>
      <c r="D56" s="347" t="inlineStr">
        <is>
          <t>Plataforma Nacional de Datos Abiertos (PNDA)</t>
        </is>
      </c>
      <c r="E56" s="347" t="inlineStr">
        <is>
          <t>https://datosabiertos.gob.pe</t>
        </is>
      </c>
      <c r="F56" s="347" t="inlineStr">
        <is>
          <t>Portal de datos abiertos · búsqueda de datasets de exportaciones (si están publicados)</t>
        </is>
      </c>
      <c r="G56" s="347" t="inlineStr">
        <is>
          <t>CSV / XLSX según dataset</t>
        </is>
      </c>
    </row>
    <row r="57" ht="25.8" customHeight="1">
      <c r="B57" s="347" t="inlineStr">
        <is>
          <t>RUC_CONTRATACION</t>
        </is>
      </c>
      <c r="C57" s="350" t="inlineStr">
        <is>
          <t>Directo (bulk, republicado por Open Contracting Partnership)</t>
        </is>
      </c>
      <c r="D57" s="347" t="inlineStr">
        <is>
          <t>OCDS bulk anual (mirror OCP de OECE Contrataciones Abiertas)</t>
        </is>
      </c>
      <c r="E57" s="347" t="inlineStr">
        <is>
          <t>https://data.open-contracting.org/en/publication/135/download?name={año}.jsonl.gz</t>
        </is>
      </c>
      <c r="F57" s="347" t="inlineStr">
        <is>
          <t>Descarga directa por año (jsonl.gz) · sin autenticación · filtrado por RUC en script propio</t>
        </is>
      </c>
      <c r="G57" s="347" t="inlineStr">
        <is>
          <t>JSONL comprimido · OCDS; el endpoint search?supplier= de OECE no filtra por proveedor (2.75M+ resultados)</t>
        </is>
      </c>
    </row>
    <row r="58" ht="25.8" customHeight="1">
      <c r="B58" s="347" t="inlineStr">
        <is>
          <t>HECHO_CONTRATACION_ESTATAL</t>
        </is>
      </c>
      <c r="C58" s="350" t="inlineStr">
        <is>
          <t>Directo (bulk, republicado por Open Contracting Partnership)</t>
        </is>
      </c>
      <c r="D58" s="347" t="inlineStr">
        <is>
          <t>OCDS bulk anual (mirror OCP de OECE Contrataciones Abiertas)</t>
        </is>
      </c>
      <c r="E58" s="347" t="inlineStr">
        <is>
          <t>https://data.open-contracting.org/en/publication/135/download?name={año}.jsonl.gz</t>
        </is>
      </c>
      <c r="F58" s="347" t="inlineStr">
        <is>
          <t>Descarga directa por año (jsonl.gz) · sin autenticación · filtrado por RUC en script propio</t>
        </is>
      </c>
      <c r="G58" s="347" t="inlineStr">
        <is>
          <t>JSONL comprimido · OCDS; el endpoint search?supplier= de OECE no filtra por proveedor (2.75M+ resultados)</t>
        </is>
      </c>
    </row>
    <row r="59" ht="25.8" customHeight="1">
      <c r="B59" s="344" t="n"/>
      <c r="C59" s="344" t="n"/>
      <c r="D59" s="344" t="n"/>
      <c r="E59" s="344" t="n"/>
      <c r="F59" s="344" t="n"/>
      <c r="G59" s="344" t="n"/>
    </row>
    <row r="60" ht="25.8" customHeight="1">
      <c r="B60" s="349" t="inlineStr">
        <is>
          <t>3. TRATAMIENTO DE LOS DATOS</t>
        </is>
      </c>
      <c r="C60" s="344" t="n"/>
      <c r="D60" s="344" t="n"/>
      <c r="E60" s="344" t="n"/>
      <c r="F60" s="344" t="n"/>
      <c r="G60" s="344" t="n"/>
    </row>
    <row r="61" ht="25.8" customHeight="1">
      <c r="B61" s="345" t="inlineStr">
        <is>
          <t>Paso</t>
        </is>
      </c>
      <c r="C61" s="345" t="inlineStr">
        <is>
          <t>Pestaña(s)</t>
        </is>
      </c>
      <c r="D61" s="345" t="inlineStr">
        <is>
          <t>Tratamiento aplicado</t>
        </is>
      </c>
      <c r="E61" s="344" t="n"/>
      <c r="F61" s="344" t="n"/>
      <c r="G61" s="344" t="n"/>
    </row>
    <row r="62" ht="25.8" customHeight="1">
      <c r="B62" s="350" t="inlineStr">
        <is>
          <t>1</t>
        </is>
      </c>
      <c r="C62" s="347" t="inlineStr">
        <is>
          <t>RUC_ID / rucs.txt</t>
        </is>
      </c>
      <c r="D62" s="347" t="inlineStr">
        <is>
          <t>Validación del universo: rucs.txt/RUC_CONSULTAMASIVA (universo externo, usado para consultar SUNAT/OECE/RNP/PPA/FOB) tiene 597 RUCs únicos de 11 dígitos, sin duplicados. RUC_ID es un universo DISTINTO por diseño: se genera con fórmula (VSTACK) desde b1+b2+b3 (registro interno del programa) y tiene 596 — no incluye 20404057805 (COOPERATIVA AGRARIA ACOPAGRO LTDA) porque esa organización no figura en b1/b2/b3, aunque sí fue consultada en SUNAT/OECE/etc. No es un error de carga: son dos universos que casi coinciden pero no son el mismo.</t>
        </is>
      </c>
      <c r="E62" s="344" t="n"/>
      <c r="F62" s="344" t="n"/>
      <c r="G62" s="344" t="n"/>
    </row>
    <row r="63" ht="25.8" customHeight="1">
      <c r="B63" s="350" t="inlineStr">
        <is>
          <t>2</t>
        </is>
      </c>
      <c r="C63" s="347" t="inlineStr">
        <is>
          <t>RUC_CONSULTAMASIVA</t>
        </is>
      </c>
      <c r="D63" s="347" t="inlineStr">
        <is>
          <t>Unión de los 9 archivos SUNAT (698 registros). Se eliminaron 101 duplicados idénticos entre archivos → 597 RUCs. Se normalizó la codificación (UTF-8 / Latin-1), se quitaron comillas externas y espacios sobrantes. Orden = el de los archivos.</t>
        </is>
      </c>
      <c r="E63" s="344" t="n"/>
      <c r="F63" s="344" t="n"/>
      <c r="G63" s="344" t="n"/>
    </row>
    <row r="64" ht="25.8" customHeight="1">
      <c r="B64" s="350" t="inlineStr">
        <is>
          <t>3</t>
        </is>
      </c>
      <c r="C64" s="347" t="inlineStr">
        <is>
          <t>RUC_OECE</t>
        </is>
      </c>
      <c r="D64" s="347" t="inlineStr">
        <is>
          <t>Carga de 597 RUCs ordenados por número. Contraste con SUNAT: 6 diferencias (5 razones sociales que en SUNAT vienen con comillas truncadas y 1 distrito truncado en OECE); se conservó el valor del archivo OECE. Campos sin dato (teléfono, email, código) quedan en blanco.</t>
        </is>
      </c>
      <c r="E64" s="344" t="n"/>
      <c r="F64" s="344" t="n"/>
      <c r="G64" s="344" t="n"/>
    </row>
    <row r="65" ht="25.8" customHeight="1">
      <c r="B65" s="350" t="inlineStr">
        <is>
          <t>4</t>
        </is>
      </c>
      <c r="C65" s="347" t="inlineStr">
        <is>
          <t>RNP</t>
        </is>
      </c>
      <c r="D65" s="347" t="inlineStr">
        <is>
          <t>Se verificó que el archivo de inscritos RNP es idéntico, fila por fila, a los 155 RUCs de RUC_OECE con código de registro.</t>
        </is>
      </c>
      <c r="E65" s="344" t="n"/>
      <c r="F65" s="344" t="n"/>
      <c r="G65" s="344" t="n"/>
    </row>
    <row r="66" ht="25.8" customHeight="1">
      <c r="B66" s="350" t="inlineStr">
        <is>
          <t>5</t>
        </is>
      </c>
      <c r="C66" s="347" t="inlineStr">
        <is>
          <t>RUC_OECE_PERSONAS</t>
        </is>
      </c>
      <c r="D66" s="347" t="inlineStr">
        <is>
          <t>Carga de 815 filas (139 RUCs) sin deduplicar: una misma persona puede figurar con varios roles o cargos. Se conservan DNI con ceros a la izquierda. Contiene datos personales: uso interno.</t>
        </is>
      </c>
      <c r="E66" s="344" t="n"/>
      <c r="F66" s="344" t="n"/>
      <c r="G66" s="344" t="n"/>
    </row>
    <row r="67" ht="25.8" customHeight="1">
      <c r="B67" s="350" t="inlineStr">
        <is>
          <t>6</t>
        </is>
      </c>
      <c r="C67" s="347" t="inlineStr">
        <is>
          <t>RUC_PPA</t>
        </is>
      </c>
      <c r="D67" s="347" t="inlineStr">
        <is>
          <t>Carga de 597 RUCs; los 597 figuran como registrados (true) y nombre_ppa coincide con la razón social de RUC_OECE.</t>
        </is>
      </c>
      <c r="E67" s="344" t="n"/>
      <c r="F67" s="344" t="n"/>
      <c r="G67" s="344" t="n"/>
    </row>
    <row r="68" ht="25.8" customHeight="1">
      <c r="B68" s="350" t="inlineStr">
        <is>
          <t>7</t>
        </is>
      </c>
      <c r="C68" s="347" t="inlineStr">
        <is>
          <t>RUC_FOB</t>
        </is>
      </c>
      <c r="D68" s="347" t="inlineStr">
        <is>
          <t>Carga de 958 operaciones (66 RUCs): 680 operaciones (64 RUCs) de la fuente original (ene-2025 a may-2026) mas 278 operaciones de 2024 para 33 RUC, agregadas el 23/09/2026 desde un archivo historico aportado por el usuario (ver CTL_FUENTE_CONSULTA fila 8; de esos 33, 2 RUC no tenian ninguna fila previa en RUC_FOB). mes y fob_usd como numeros (fob_usd con formato #,##0.00); RUC, anio y codigos de aduana/agente/pais como texto para conservar ceros a la izquierda.</t>
        </is>
      </c>
      <c r="E68" s="344" t="n"/>
      <c r="F68" s="344" t="n"/>
      <c r="G68" s="344" t="n"/>
    </row>
    <row r="69" ht="25.8" customHeight="1">
      <c r="B69" s="350" t="inlineStr">
        <is>
          <t>8</t>
        </is>
      </c>
      <c r="C69" s="347" t="inlineStr">
        <is>
          <t>RUC_FOB (2)</t>
        </is>
      </c>
      <c r="D69" s="347" t="inlineStr">
        <is>
          <t>Agrupacion por RUC con formulas sobre RUC_FOB (UNIQUE, SUMIFS, COUNTIFS, FILTER, TEXTJOIN, rango ampliado a 5000 desde el 23/09/2026): n de operaciones, FOB total y por anio, primer/ultimo periodo, paises, aduanas y agentes. Control (fila 70) = 0 contra el detalle.</t>
        </is>
      </c>
      <c r="E69" s="344" t="n"/>
      <c r="F69" s="344" t="n"/>
      <c r="G69" s="344" t="n"/>
    </row>
    <row r="70" ht="25.8" customHeight="1">
      <c r="B70" s="350" t="inlineStr">
        <is>
          <t>9</t>
        </is>
      </c>
      <c r="C70" s="347" t="inlineStr">
        <is>
          <t>Todas las cargadas</t>
        </is>
      </c>
      <c r="D70" s="347" t="inlineStr">
        <is>
          <t>Controles de calidad: suma de verificación de cada bloque contra el archivo original, conteo de filas y RUCs únicos, revisión de celdas vacías. RUC guardado como texto (11 dígitos). Formato común: encabezado en negrita con fondo azul claro, fila 1 inmovilizada y comentario de fuente en A1.</t>
        </is>
      </c>
      <c r="E70" s="344" t="n"/>
      <c r="F70" s="344" t="n"/>
      <c r="G70" s="344" t="n"/>
    </row>
    <row r="71" ht="25.8" customHeight="1">
      <c r="B71" s="350" t="inlineStr">
        <is>
          <t>10</t>
        </is>
      </c>
      <c r="C71" s="347" t="inlineStr">
        <is>
          <t>b1, b2, b3</t>
        </is>
      </c>
      <c r="D71" s="347" t="inlineStr">
        <is>
          <t>Hojas preexistentes del libro: no fueron modificadas; solo se documentan aquí.</t>
        </is>
      </c>
      <c r="E71" s="344" t="n"/>
      <c r="F71" s="344" t="n"/>
      <c r="G71" s="344" t="n"/>
    </row>
    <row r="72" ht="25.8" customHeight="1">
      <c r="B72" s="350" t="n">
        <v>11</v>
      </c>
      <c r="C72" s="347" t="inlineStr">
        <is>
          <t>RUC_CONTRATACION</t>
        </is>
      </c>
      <c r="D72" s="347" t="inlineStr">
        <is>
          <t>Carga del archivo subido ruc-contratacion-estatal.txt (53 filas, 10 RUC de los 597). RUC y entidad_ruc guardados como texto. Se construyó HECHO_CONTRATACION_ESTATAL con fórmulas FILTER sobre esta pestaña y se agregó la fila 8 en CTL_FUENTE_CONSULTA.</t>
        </is>
      </c>
      <c r="E72" s="344" t="n"/>
      <c r="F72" s="344" t="n"/>
      <c r="G72" s="344" t="n"/>
    </row>
    <row r="73" ht="25.8" customHeight="1">
      <c r="B73" s="344" t="n"/>
      <c r="C73" s="344" t="n"/>
      <c r="D73" s="344" t="n"/>
      <c r="E73" s="344" t="n"/>
      <c r="F73" s="344" t="n"/>
      <c r="G73" s="344" t="n"/>
    </row>
    <row r="74" ht="25.8" customHeight="1">
      <c r="B74" s="349" t="inlineStr">
        <is>
          <t>4. ATRIBUTOS ADICIONALES AL RUC POR PESTAÑA</t>
        </is>
      </c>
      <c r="C74" s="344" t="n"/>
      <c r="D74" s="344" t="n"/>
      <c r="E74" s="344" t="n"/>
      <c r="F74" s="344" t="n"/>
      <c r="G74" s="344" t="n"/>
    </row>
    <row r="75" ht="25.8" customHeight="1">
      <c r="B75" s="345" t="inlineStr">
        <is>
          <t>Pestaña</t>
        </is>
      </c>
      <c r="C75" s="345" t="inlineStr">
        <is>
          <t>N°</t>
        </is>
      </c>
      <c r="D75" s="345" t="inlineStr">
        <is>
          <t>Atributo (columna)</t>
        </is>
      </c>
      <c r="E75" s="345" t="inlineStr">
        <is>
          <t>Descripción</t>
        </is>
      </c>
      <c r="F75" s="345" t="inlineStr">
        <is>
          <t>Tipo</t>
        </is>
      </c>
      <c r="G75" s="344" t="n"/>
    </row>
    <row r="76" ht="25.8" customHeight="1">
      <c r="B76" s="347" t="inlineStr">
        <is>
          <t>RUC_ID</t>
        </is>
      </c>
      <c r="C76" s="350" t="inlineStr">
        <is>
          <t>1</t>
        </is>
      </c>
      <c r="D76" s="347" t="inlineStr">
        <is>
          <t>RAZON SOCIAL</t>
        </is>
      </c>
      <c r="E76" s="347" t="inlineStr">
        <is>
          <t>Razón social de la organización</t>
        </is>
      </c>
      <c r="F76" s="347" t="inlineStr">
        <is>
          <t>Texto</t>
        </is>
      </c>
      <c r="G76" s="344" t="n"/>
    </row>
    <row r="77" ht="25.8" customHeight="1">
      <c r="B77" s="347" t="inlineStr">
        <is>
          <t>RUC_CONSULTAMASIVA</t>
        </is>
      </c>
      <c r="C77" s="350" t="inlineStr">
        <is>
          <t>1</t>
        </is>
      </c>
      <c r="D77" s="347" t="inlineStr">
        <is>
          <t>Nombre ó RazonSocial</t>
        </is>
      </c>
      <c r="E77" s="347" t="inlineStr">
        <is>
          <t>Razón social registrada en SUNAT</t>
        </is>
      </c>
      <c r="F77" s="347" t="inlineStr">
        <is>
          <t>Texto</t>
        </is>
      </c>
      <c r="G77" s="344" t="n"/>
    </row>
    <row r="78" ht="25.8" customHeight="1">
      <c r="B78" s="347" t="inlineStr">
        <is>
          <t>RUC_CONSULTAMASIVA</t>
        </is>
      </c>
      <c r="C78" s="350" t="inlineStr">
        <is>
          <t>2</t>
        </is>
      </c>
      <c r="D78" s="347" t="inlineStr">
        <is>
          <t>Tipo de Contribuyente</t>
        </is>
      </c>
      <c r="E78" s="347" t="inlineStr">
        <is>
          <t>Tipo (asociación, cooperativa, comunidad, S.A.C., etc.)</t>
        </is>
      </c>
      <c r="F78" s="347" t="inlineStr">
        <is>
          <t>Texto</t>
        </is>
      </c>
      <c r="G78" s="344" t="n"/>
    </row>
    <row r="79" ht="25.8" customHeight="1">
      <c r="B79" s="347" t="inlineStr">
        <is>
          <t>RUC_CONSULTAMASIVA</t>
        </is>
      </c>
      <c r="C79" s="350" t="inlineStr">
        <is>
          <t>3</t>
        </is>
      </c>
      <c r="D79" s="347" t="inlineStr">
        <is>
          <t>Profesion u Oficio</t>
        </is>
      </c>
      <c r="E79" s="347" t="inlineStr">
        <is>
          <t>Profesión u oficio (aplica a personas naturales)</t>
        </is>
      </c>
      <c r="F79" s="347" t="inlineStr">
        <is>
          <t>Texto</t>
        </is>
      </c>
      <c r="G79" s="344" t="n"/>
    </row>
    <row r="80" ht="25.8" customHeight="1">
      <c r="B80" s="347" t="inlineStr">
        <is>
          <t>RUC_CONSULTAMASIVA</t>
        </is>
      </c>
      <c r="C80" s="350" t="inlineStr">
        <is>
          <t>4</t>
        </is>
      </c>
      <c r="D80" s="347" t="inlineStr">
        <is>
          <t>Nombre Comercial</t>
        </is>
      </c>
      <c r="E80" s="347" t="inlineStr">
        <is>
          <t>Nombre comercial declarado</t>
        </is>
      </c>
      <c r="F80" s="347" t="inlineStr">
        <is>
          <t>Texto</t>
        </is>
      </c>
      <c r="G80" s="344" t="n"/>
    </row>
    <row r="81" ht="25.8" customHeight="1">
      <c r="B81" s="347" t="inlineStr">
        <is>
          <t>RUC_CONSULTAMASIVA</t>
        </is>
      </c>
      <c r="C81" s="350" t="inlineStr">
        <is>
          <t>5</t>
        </is>
      </c>
      <c r="D81" s="347" t="inlineStr">
        <is>
          <t>Condicion del Contribuyente</t>
        </is>
      </c>
      <c r="E81" s="347" t="inlineStr">
        <is>
          <t>HABIDO / NO HABIDO</t>
        </is>
      </c>
      <c r="F81" s="347" t="inlineStr">
        <is>
          <t>Texto</t>
        </is>
      </c>
      <c r="G81" s="344" t="n"/>
    </row>
    <row r="82" ht="25.8" customHeight="1">
      <c r="B82" s="347" t="inlineStr">
        <is>
          <t>RUC_CONSULTAMASIVA</t>
        </is>
      </c>
      <c r="C82" s="350" t="inlineStr">
        <is>
          <t>6</t>
        </is>
      </c>
      <c r="D82" s="347" t="inlineStr">
        <is>
          <t>Estado del Contribuyente</t>
        </is>
      </c>
      <c r="E82" s="347" t="inlineStr">
        <is>
          <t>ACTIVO, BAJA DE OFICIO, SUSPENSIÓN TEMPORAL, etc.</t>
        </is>
      </c>
      <c r="F82" s="347" t="inlineStr">
        <is>
          <t>Texto</t>
        </is>
      </c>
      <c r="G82" s="344" t="n"/>
    </row>
    <row r="83" ht="25.8" customHeight="1">
      <c r="B83" s="347" t="inlineStr">
        <is>
          <t>RUC_CONSULTAMASIVA</t>
        </is>
      </c>
      <c r="C83" s="350" t="inlineStr">
        <is>
          <t>7</t>
        </is>
      </c>
      <c r="D83" s="347" t="inlineStr">
        <is>
          <t>Fecha de Inscripcion</t>
        </is>
      </c>
      <c r="E83" s="347" t="inlineStr">
        <is>
          <t>Fecha de inscripción en el RUC (dd/mm/aaaa)</t>
        </is>
      </c>
      <c r="F83" s="347" t="inlineStr">
        <is>
          <t>Fecha (texto)</t>
        </is>
      </c>
      <c r="G83" s="344" t="n"/>
    </row>
    <row r="84" ht="25.8" customHeight="1">
      <c r="B84" s="347" t="inlineStr">
        <is>
          <t>RUC_CONSULTAMASIVA</t>
        </is>
      </c>
      <c r="C84" s="350" t="inlineStr">
        <is>
          <t>8</t>
        </is>
      </c>
      <c r="D84" s="347" t="inlineStr">
        <is>
          <t>Fecha de Inicio de Actividades</t>
        </is>
      </c>
      <c r="E84" s="347" t="inlineStr">
        <is>
          <t>Fecha de inicio de actividades (dd/mm/aaaa)</t>
        </is>
      </c>
      <c r="F84" s="347" t="inlineStr">
        <is>
          <t>Fecha (texto)</t>
        </is>
      </c>
      <c r="G84" s="344" t="n"/>
    </row>
    <row r="85" ht="25.8" customHeight="1">
      <c r="B85" s="347" t="inlineStr">
        <is>
          <t>RUC_CONSULTAMASIVA</t>
        </is>
      </c>
      <c r="C85" s="350" t="inlineStr">
        <is>
          <t>9</t>
        </is>
      </c>
      <c r="D85" s="347" t="inlineStr">
        <is>
          <t>Departamento</t>
        </is>
      </c>
      <c r="E85" s="347" t="inlineStr">
        <is>
          <t>Departamento del domicilio fiscal</t>
        </is>
      </c>
      <c r="F85" s="347" t="inlineStr">
        <is>
          <t>Texto</t>
        </is>
      </c>
      <c r="G85" s="344" t="n"/>
    </row>
    <row r="86" ht="25.8" customHeight="1">
      <c r="B86" s="347" t="inlineStr">
        <is>
          <t>RUC_CONSULTAMASIVA</t>
        </is>
      </c>
      <c r="C86" s="350" t="inlineStr">
        <is>
          <t>10</t>
        </is>
      </c>
      <c r="D86" s="347" t="inlineStr">
        <is>
          <t>Provincia</t>
        </is>
      </c>
      <c r="E86" s="347" t="inlineStr">
        <is>
          <t>Provincia del domicilio fiscal</t>
        </is>
      </c>
      <c r="F86" s="347" t="inlineStr">
        <is>
          <t>Texto</t>
        </is>
      </c>
      <c r="G86" s="344" t="n"/>
    </row>
    <row r="87" ht="25.8" customHeight="1">
      <c r="B87" s="347" t="inlineStr">
        <is>
          <t>RUC_CONSULTAMASIVA</t>
        </is>
      </c>
      <c r="C87" s="350" t="inlineStr">
        <is>
          <t>11</t>
        </is>
      </c>
      <c r="D87" s="347" t="inlineStr">
        <is>
          <t>Distrito</t>
        </is>
      </c>
      <c r="E87" s="347" t="inlineStr">
        <is>
          <t>Distrito del domicilio fiscal</t>
        </is>
      </c>
      <c r="F87" s="347" t="inlineStr">
        <is>
          <t>Texto</t>
        </is>
      </c>
      <c r="G87" s="344" t="n"/>
    </row>
    <row r="88" ht="25.8" customHeight="1">
      <c r="B88" s="347" t="inlineStr">
        <is>
          <t>RUC_CONSULTAMASIVA</t>
        </is>
      </c>
      <c r="C88" s="350" t="inlineStr">
        <is>
          <t>12</t>
        </is>
      </c>
      <c r="D88" s="347" t="inlineStr">
        <is>
          <t>Direccion</t>
        </is>
      </c>
      <c r="E88" s="347" t="inlineStr">
        <is>
          <t>Dirección del domicilio fiscal</t>
        </is>
      </c>
      <c r="F88" s="347" t="inlineStr">
        <is>
          <t>Texto</t>
        </is>
      </c>
      <c r="G88" s="344" t="n"/>
    </row>
    <row r="89" ht="25.8" customHeight="1">
      <c r="B89" s="347" t="inlineStr">
        <is>
          <t>RUC_CONSULTAMASIVA</t>
        </is>
      </c>
      <c r="C89" s="350" t="inlineStr">
        <is>
          <t>13</t>
        </is>
      </c>
      <c r="D89" s="347" t="inlineStr">
        <is>
          <t>Telefono</t>
        </is>
      </c>
      <c r="E89" s="347" t="inlineStr">
        <is>
          <t>Teléfono (sin dato en este universo: '-')</t>
        </is>
      </c>
      <c r="F89" s="347" t="inlineStr">
        <is>
          <t>Texto</t>
        </is>
      </c>
      <c r="G89" s="344" t="n"/>
    </row>
    <row r="90" ht="25.8" customHeight="1">
      <c r="B90" s="347" t="inlineStr">
        <is>
          <t>RUC_CONSULTAMASIVA</t>
        </is>
      </c>
      <c r="C90" s="350" t="inlineStr">
        <is>
          <t>14</t>
        </is>
      </c>
      <c r="D90" s="347" t="inlineStr">
        <is>
          <t>Fax</t>
        </is>
      </c>
      <c r="E90" s="347" t="inlineStr">
        <is>
          <t>Fax (sin dato: '-')</t>
        </is>
      </c>
      <c r="F90" s="347" t="inlineStr">
        <is>
          <t>Texto</t>
        </is>
      </c>
      <c r="G90" s="344" t="n"/>
    </row>
    <row r="91" ht="25.8" customHeight="1">
      <c r="B91" s="347" t="inlineStr">
        <is>
          <t>RUC_CONSULTAMASIVA</t>
        </is>
      </c>
      <c r="C91" s="350" t="inlineStr">
        <is>
          <t>15</t>
        </is>
      </c>
      <c r="D91" s="347" t="inlineStr">
        <is>
          <t>Actividad de Comercio Exterior</t>
        </is>
      </c>
      <c r="E91" s="347" t="inlineStr">
        <is>
          <t>EXPORTADOR, IMPORTADOR, IMPORTADOR/EXPORTADOR o SIN ACTIVIDAD</t>
        </is>
      </c>
      <c r="F91" s="347" t="inlineStr">
        <is>
          <t>Texto</t>
        </is>
      </c>
      <c r="G91" s="344" t="n"/>
    </row>
    <row r="92" ht="25.8" customHeight="1">
      <c r="B92" s="347" t="inlineStr">
        <is>
          <t>RUC_CONSULTAMASIVA</t>
        </is>
      </c>
      <c r="C92" s="350" t="inlineStr">
        <is>
          <t>16</t>
        </is>
      </c>
      <c r="D92" s="347" t="inlineStr">
        <is>
          <t>Principal- CIIU</t>
        </is>
      </c>
      <c r="E92" s="347" t="inlineStr">
        <is>
          <t>Actividad económica principal (CIIU)</t>
        </is>
      </c>
      <c r="F92" s="347" t="inlineStr">
        <is>
          <t>Texto</t>
        </is>
      </c>
      <c r="G92" s="344" t="n"/>
    </row>
    <row r="93" ht="25.8" customHeight="1">
      <c r="B93" s="347" t="inlineStr">
        <is>
          <t>RUC_CONSULTAMASIVA</t>
        </is>
      </c>
      <c r="C93" s="350" t="inlineStr">
        <is>
          <t>17</t>
        </is>
      </c>
      <c r="D93" s="347" t="inlineStr">
        <is>
          <t>Secundario 1- CIIU</t>
        </is>
      </c>
      <c r="E93" s="347" t="inlineStr">
        <is>
          <t>Actividad económica secundaria 1</t>
        </is>
      </c>
      <c r="F93" s="347" t="inlineStr">
        <is>
          <t>Texto</t>
        </is>
      </c>
      <c r="G93" s="344" t="n"/>
    </row>
    <row r="94" ht="25.8" customHeight="1">
      <c r="B94" s="347" t="inlineStr">
        <is>
          <t>RUC_CONSULTAMASIVA</t>
        </is>
      </c>
      <c r="C94" s="350" t="inlineStr">
        <is>
          <t>18</t>
        </is>
      </c>
      <c r="D94" s="347" t="inlineStr">
        <is>
          <t>Secundario 2- CIIU</t>
        </is>
      </c>
      <c r="E94" s="347" t="inlineStr">
        <is>
          <t>Actividad económica secundaria 2</t>
        </is>
      </c>
      <c r="F94" s="347" t="inlineStr">
        <is>
          <t>Texto</t>
        </is>
      </c>
      <c r="G94" s="344" t="n"/>
    </row>
    <row r="95" ht="25.8" customHeight="1">
      <c r="B95" s="347" t="inlineStr">
        <is>
          <t>RUC_CONSULTAMASIVA</t>
        </is>
      </c>
      <c r="C95" s="350" t="inlineStr">
        <is>
          <t>19</t>
        </is>
      </c>
      <c r="D95" s="347" t="inlineStr">
        <is>
          <t>Afecto Nuevo RUS</t>
        </is>
      </c>
      <c r="E95" s="347" t="inlineStr">
        <is>
          <t>Afecto al Nuevo RUS (SI/NO)</t>
        </is>
      </c>
      <c r="F95" s="347" t="inlineStr">
        <is>
          <t>Texto</t>
        </is>
      </c>
      <c r="G95" s="344" t="n"/>
    </row>
    <row r="96" ht="25.8" customHeight="1">
      <c r="B96" s="347" t="inlineStr">
        <is>
          <t>RUC_CONSULTAMASIVA</t>
        </is>
      </c>
      <c r="C96" s="350" t="inlineStr">
        <is>
          <t>20</t>
        </is>
      </c>
      <c r="D96" s="347" t="inlineStr">
        <is>
          <t>Buen Contribuyente</t>
        </is>
      </c>
      <c r="E96" s="347" t="inlineStr">
        <is>
          <t>Incorporación al régimen de Buenos Contribuyentes</t>
        </is>
      </c>
      <c r="F96" s="347" t="inlineStr">
        <is>
          <t>Texto</t>
        </is>
      </c>
      <c r="G96" s="344" t="n"/>
    </row>
    <row r="97" ht="25.8" customHeight="1">
      <c r="B97" s="347" t="inlineStr">
        <is>
          <t>RUC_CONSULTAMASIVA</t>
        </is>
      </c>
      <c r="C97" s="350" t="inlineStr">
        <is>
          <t>21</t>
        </is>
      </c>
      <c r="D97" s="347" t="inlineStr">
        <is>
          <t>Agente de Retencion</t>
        </is>
      </c>
      <c r="E97" s="347" t="inlineStr">
        <is>
          <t>Condición de agente de retención de IGV</t>
        </is>
      </c>
      <c r="F97" s="347" t="inlineStr">
        <is>
          <t>Texto</t>
        </is>
      </c>
      <c r="G97" s="344" t="n"/>
    </row>
    <row r="98" ht="25.8" customHeight="1">
      <c r="B98" s="347" t="inlineStr">
        <is>
          <t>RUC_CONSULTAMASIVA</t>
        </is>
      </c>
      <c r="C98" s="350" t="inlineStr">
        <is>
          <t>22</t>
        </is>
      </c>
      <c r="D98" s="347" t="inlineStr">
        <is>
          <t>Agente de Percepcion VtaInt</t>
        </is>
      </c>
      <c r="E98" s="347" t="inlineStr">
        <is>
          <t>Agente de percepción – venta interna</t>
        </is>
      </c>
      <c r="F98" s="347" t="inlineStr">
        <is>
          <t>Texto</t>
        </is>
      </c>
      <c r="G98" s="344" t="n"/>
    </row>
    <row r="99" ht="25.8" customHeight="1">
      <c r="B99" s="347" t="inlineStr">
        <is>
          <t>RUC_CONSULTAMASIVA</t>
        </is>
      </c>
      <c r="C99" s="350" t="inlineStr">
        <is>
          <t>23</t>
        </is>
      </c>
      <c r="D99" s="347" t="inlineStr">
        <is>
          <t>Agente de Percepcion ComLiq</t>
        </is>
      </c>
      <c r="E99" s="347" t="inlineStr">
        <is>
          <t>Agente de percepción – combustibles líquidos</t>
        </is>
      </c>
      <c r="F99" s="347" t="inlineStr">
        <is>
          <t>Texto</t>
        </is>
      </c>
      <c r="G99" s="344" t="n"/>
    </row>
    <row r="100" ht="25.8" customHeight="1">
      <c r="B100" s="347" t="inlineStr">
        <is>
          <t>RUC_OECE</t>
        </is>
      </c>
      <c r="C100" s="350" t="inlineStr">
        <is>
          <t>1</t>
        </is>
      </c>
      <c r="D100" s="347" t="inlineStr">
        <is>
          <t>razon_social</t>
        </is>
      </c>
      <c r="E100" s="347" t="inlineStr">
        <is>
          <t>Razón social</t>
        </is>
      </c>
      <c r="F100" s="347" t="inlineStr">
        <is>
          <t>Texto</t>
        </is>
      </c>
      <c r="G100" s="344" t="n"/>
    </row>
    <row r="101" ht="25.8" customHeight="1">
      <c r="B101" s="347" t="inlineStr">
        <is>
          <t>RUC_OECE</t>
        </is>
      </c>
      <c r="C101" s="350" t="inlineStr">
        <is>
          <t>2</t>
        </is>
      </c>
      <c r="D101" s="347" t="inlineStr">
        <is>
          <t>tipo_empresa</t>
        </is>
      </c>
      <c r="E101" s="347" t="inlineStr">
        <is>
          <t>Tipo de contribuyente/empresa</t>
        </is>
      </c>
      <c r="F101" s="347" t="inlineStr">
        <is>
          <t>Texto</t>
        </is>
      </c>
      <c r="G101" s="344" t="n"/>
    </row>
    <row r="102" ht="25.8" customHeight="1">
      <c r="B102" s="347" t="inlineStr">
        <is>
          <t>RUC_OECE</t>
        </is>
      </c>
      <c r="C102" s="350" t="inlineStr">
        <is>
          <t>3</t>
        </is>
      </c>
      <c r="D102" s="347" t="inlineStr">
        <is>
          <t>estado_sunat</t>
        </is>
      </c>
      <c r="E102" s="347" t="inlineStr">
        <is>
          <t>Estado SUNAT</t>
        </is>
      </c>
      <c r="F102" s="347" t="inlineStr">
        <is>
          <t>Texto</t>
        </is>
      </c>
      <c r="G102" s="344" t="n"/>
    </row>
    <row r="103" ht="25.8" customHeight="1">
      <c r="B103" s="347" t="inlineStr">
        <is>
          <t>RUC_OECE</t>
        </is>
      </c>
      <c r="C103" s="350" t="inlineStr">
        <is>
          <t>4</t>
        </is>
      </c>
      <c r="D103" s="347" t="inlineStr">
        <is>
          <t>condicion_sunat</t>
        </is>
      </c>
      <c r="E103" s="347" t="inlineStr">
        <is>
          <t>Condición SUNAT</t>
        </is>
      </c>
      <c r="F103" s="347" t="inlineStr">
        <is>
          <t>Texto</t>
        </is>
      </c>
      <c r="G103" s="344" t="n"/>
    </row>
    <row r="104" ht="25.8" customHeight="1">
      <c r="B104" s="347" t="inlineStr">
        <is>
          <t>RUC_OECE</t>
        </is>
      </c>
      <c r="C104" s="350" t="inlineStr">
        <is>
          <t>5</t>
        </is>
      </c>
      <c r="D104" s="347" t="inlineStr">
        <is>
          <t>departamento</t>
        </is>
      </c>
      <c r="E104" s="347" t="inlineStr">
        <is>
          <t>Departamento</t>
        </is>
      </c>
      <c r="F104" s="347" t="inlineStr">
        <is>
          <t>Texto</t>
        </is>
      </c>
      <c r="G104" s="344" t="n"/>
    </row>
    <row r="105" ht="25.8" customHeight="1">
      <c r="B105" s="347" t="inlineStr">
        <is>
          <t>RUC_OECE</t>
        </is>
      </c>
      <c r="C105" s="350" t="inlineStr">
        <is>
          <t>6</t>
        </is>
      </c>
      <c r="D105" s="347" t="inlineStr">
        <is>
          <t>provincia</t>
        </is>
      </c>
      <c r="E105" s="347" t="inlineStr">
        <is>
          <t>Provincia</t>
        </is>
      </c>
      <c r="F105" s="347" t="inlineStr">
        <is>
          <t>Texto</t>
        </is>
      </c>
      <c r="G105" s="344" t="n"/>
    </row>
    <row r="106" ht="25.8" customHeight="1">
      <c r="B106" s="347" t="inlineStr">
        <is>
          <t>RUC_OECE</t>
        </is>
      </c>
      <c r="C106" s="350" t="inlineStr">
        <is>
          <t>7</t>
        </is>
      </c>
      <c r="D106" s="347" t="inlineStr">
        <is>
          <t>distrito</t>
        </is>
      </c>
      <c r="E106" s="347" t="inlineStr">
        <is>
          <t>Distrito</t>
        </is>
      </c>
      <c r="F106" s="347" t="inlineStr">
        <is>
          <t>Texto</t>
        </is>
      </c>
      <c r="G106" s="344" t="n"/>
    </row>
    <row r="107" ht="25.8" customHeight="1">
      <c r="B107" s="347" t="inlineStr">
        <is>
          <t>RUC_OECE</t>
        </is>
      </c>
      <c r="C107" s="350" t="inlineStr">
        <is>
          <t>8</t>
        </is>
      </c>
      <c r="D107" s="347" t="inlineStr">
        <is>
          <t>telefono</t>
        </is>
      </c>
      <c r="E107" s="347" t="inlineStr">
        <is>
          <t>Teléfono de contacto registrado en OECE</t>
        </is>
      </c>
      <c r="F107" s="347" t="inlineStr">
        <is>
          <t>Texto</t>
        </is>
      </c>
      <c r="G107" s="344" t="n"/>
    </row>
    <row r="108" ht="25.8" customHeight="1">
      <c r="B108" s="347" t="inlineStr">
        <is>
          <t>RUC_OECE</t>
        </is>
      </c>
      <c r="C108" s="350" t="inlineStr">
        <is>
          <t>9</t>
        </is>
      </c>
      <c r="D108" s="347" t="inlineStr">
        <is>
          <t>email</t>
        </is>
      </c>
      <c r="E108" s="347" t="inlineStr">
        <is>
          <t>Correo de contacto registrado en OECE</t>
        </is>
      </c>
      <c r="F108" s="347" t="inlineStr">
        <is>
          <t>Texto</t>
        </is>
      </c>
      <c r="G108" s="344" t="n"/>
    </row>
    <row r="109" ht="25.8" customHeight="1">
      <c r="B109" s="347" t="inlineStr">
        <is>
          <t>RUC_OECE</t>
        </is>
      </c>
      <c r="C109" s="350" t="inlineStr">
        <is>
          <t>10</t>
        </is>
      </c>
      <c r="D109" s="347" t="inlineStr">
        <is>
          <t>codigo_registro</t>
        </is>
      </c>
      <c r="E109" s="347" t="inlineStr">
        <is>
          <t>Código de inscripción RNP (S… / B…); vacío = no inscrito</t>
        </is>
      </c>
      <c r="F109" s="347" t="inlineStr">
        <is>
          <t>Texto</t>
        </is>
      </c>
      <c r="G109" s="344" t="n"/>
    </row>
    <row r="110" ht="25.8" customHeight="1">
      <c r="B110" s="347" t="inlineStr">
        <is>
          <t>RUC_OECE</t>
        </is>
      </c>
      <c r="C110" s="350" t="inlineStr">
        <is>
          <t>11</t>
        </is>
      </c>
      <c r="D110" s="347" t="inlineStr">
        <is>
          <t>fecha_consulta</t>
        </is>
      </c>
      <c r="E110" s="347" t="inlineStr">
        <is>
          <t>Fecha y hora de la consulta (UTC)</t>
        </is>
      </c>
      <c r="F110" s="347" t="inlineStr">
        <is>
          <t>Fecha-hora (texto)</t>
        </is>
      </c>
      <c r="G110" s="344" t="n"/>
    </row>
    <row r="111" ht="25.8" customHeight="1">
      <c r="B111" s="347" t="inlineStr">
        <is>
          <t>RUC_OECE_PERSONAS</t>
        </is>
      </c>
      <c r="C111" s="350" t="inlineStr">
        <is>
          <t>1</t>
        </is>
      </c>
      <c r="D111" s="347" t="inlineStr">
        <is>
          <t>rol</t>
        </is>
      </c>
      <c r="E111" s="347" t="inlineStr">
        <is>
          <t>ORGANO_ADMINISTRACION, REPRESENTANTE o SOCIO</t>
        </is>
      </c>
      <c r="F111" s="347" t="inlineStr">
        <is>
          <t>Texto</t>
        </is>
      </c>
      <c r="G111" s="344" t="n"/>
    </row>
    <row r="112" ht="25.8" customHeight="1">
      <c r="B112" s="347" t="inlineStr">
        <is>
          <t>RUC_OECE_PERSONAS</t>
        </is>
      </c>
      <c r="C112" s="350" t="inlineStr">
        <is>
          <t>2</t>
        </is>
      </c>
      <c r="D112" s="347" t="inlineStr">
        <is>
          <t>source_id</t>
        </is>
      </c>
      <c r="E112" s="347" t="inlineStr">
        <is>
          <t>Identificador del registro en la fuente</t>
        </is>
      </c>
      <c r="F112" s="347" t="inlineStr">
        <is>
          <t>Texto</t>
        </is>
      </c>
      <c r="G112" s="344" t="n"/>
    </row>
    <row r="113" ht="25.8" customHeight="1">
      <c r="B113" s="347" t="inlineStr">
        <is>
          <t>RUC_OECE_PERSONAS</t>
        </is>
      </c>
      <c r="C113" s="350" t="inlineStr">
        <is>
          <t>3</t>
        </is>
      </c>
      <c r="D113" s="347" t="inlineStr">
        <is>
          <t>dni</t>
        </is>
      </c>
      <c r="E113" s="347" t="inlineStr">
        <is>
          <t>Documento de identidad (dato personal)</t>
        </is>
      </c>
      <c r="F113" s="347" t="inlineStr">
        <is>
          <t>Texto</t>
        </is>
      </c>
      <c r="G113" s="344" t="n"/>
    </row>
    <row r="114" ht="25.8" customHeight="1">
      <c r="B114" s="347" t="inlineStr">
        <is>
          <t>RUC_OECE_PERSONAS</t>
        </is>
      </c>
      <c r="C114" s="350" t="inlineStr">
        <is>
          <t>4</t>
        </is>
      </c>
      <c r="D114" s="347" t="inlineStr">
        <is>
          <t>nombre</t>
        </is>
      </c>
      <c r="E114" s="347" t="inlineStr">
        <is>
          <t>Nombre de la persona (dato personal)</t>
        </is>
      </c>
      <c r="F114" s="347" t="inlineStr">
        <is>
          <t>Texto</t>
        </is>
      </c>
      <c r="G114" s="344" t="n"/>
    </row>
    <row r="115" ht="25.8" customHeight="1">
      <c r="B115" s="347" t="inlineStr">
        <is>
          <t>RUC_OECE_PERSONAS</t>
        </is>
      </c>
      <c r="C115" s="350" t="inlineStr">
        <is>
          <t>5</t>
        </is>
      </c>
      <c r="D115" s="347" t="inlineStr">
        <is>
          <t>tipo_organo</t>
        </is>
      </c>
      <c r="E115" s="347" t="inlineStr">
        <is>
          <t>Órgano: consejo de administración, consejo directivo, directorio, gerencia, etc.</t>
        </is>
      </c>
      <c r="F115" s="347" t="inlineStr">
        <is>
          <t>Texto</t>
        </is>
      </c>
      <c r="G115" s="344" t="n"/>
    </row>
    <row r="116" ht="25.8" customHeight="1">
      <c r="B116" s="347" t="inlineStr">
        <is>
          <t>RUC_OECE_PERSONAS</t>
        </is>
      </c>
      <c r="C116" s="350" t="inlineStr">
        <is>
          <t>6</t>
        </is>
      </c>
      <c r="D116" s="347" t="inlineStr">
        <is>
          <t>cargo</t>
        </is>
      </c>
      <c r="E116" s="347" t="inlineStr">
        <is>
          <t>Presidente, vicepresidente, secretario, tesorero, vocal, fiscal, gerente, etc.</t>
        </is>
      </c>
      <c r="F116" s="347" t="inlineStr">
        <is>
          <t>Texto</t>
        </is>
      </c>
      <c r="G116" s="344" t="n"/>
    </row>
    <row r="117" ht="25.8" customHeight="1">
      <c r="B117" s="347" t="inlineStr">
        <is>
          <t>RUC_OECE_PERSONAS</t>
        </is>
      </c>
      <c r="C117" s="350" t="inlineStr">
        <is>
          <t>7</t>
        </is>
      </c>
      <c r="D117" s="347" t="inlineStr">
        <is>
          <t>fecha_ingreso</t>
        </is>
      </c>
      <c r="E117" s="347" t="inlineStr">
        <is>
          <t>Fecha de ingreso al cargo (aaaa-mm-dd)</t>
        </is>
      </c>
      <c r="F117" s="347" t="inlineStr">
        <is>
          <t>Fecha (texto)</t>
        </is>
      </c>
      <c r="G117" s="344" t="n"/>
    </row>
    <row r="118" ht="25.8" customHeight="1">
      <c r="B118" s="347" t="inlineStr">
        <is>
          <t>RUC_OECE_PERSONAS</t>
        </is>
      </c>
      <c r="C118" s="350" t="inlineStr">
        <is>
          <t>8</t>
        </is>
      </c>
      <c r="D118" s="347" t="inlineStr">
        <is>
          <t>fecha_consulta</t>
        </is>
      </c>
      <c r="E118" s="347" t="inlineStr">
        <is>
          <t>Fecha y hora de la consulta (UTC)</t>
        </is>
      </c>
      <c r="F118" s="347" t="inlineStr">
        <is>
          <t>Fecha-hora (texto)</t>
        </is>
      </c>
      <c r="G118" s="344" t="n"/>
    </row>
    <row r="119" ht="25.8" customHeight="1">
      <c r="B119" s="347" t="inlineStr">
        <is>
          <t>RNP</t>
        </is>
      </c>
      <c r="C119" s="350" t="inlineStr">
        <is>
          <t>1</t>
        </is>
      </c>
      <c r="D119" s="347" t="inlineStr">
        <is>
          <t>razon_social · tipo_empresa · estado_sunat · condicion_sunat · departamento · provincia · distrito · telefono · email · codigo_registro · fecha_consulta</t>
        </is>
      </c>
      <c r="E119" s="347" t="inlineStr">
        <is>
          <t>Mismos 11 atributos que RUC_OECE, solo para los 155 inscritos en el RNP</t>
        </is>
      </c>
      <c r="F119" s="347" t="inlineStr">
        <is>
          <t>Texto</t>
        </is>
      </c>
      <c r="G119" s="344" t="n"/>
    </row>
    <row r="120" ht="25.8" customHeight="1">
      <c r="B120" s="347" t="inlineStr">
        <is>
          <t>RUC_PPA</t>
        </is>
      </c>
      <c r="C120" s="350" t="inlineStr">
        <is>
          <t>1</t>
        </is>
      </c>
      <c r="D120" s="347" t="inlineStr">
        <is>
          <t>registrado</t>
        </is>
      </c>
      <c r="E120" s="347" t="inlineStr">
        <is>
          <t>Inscrito en el Padrón de Productores Agrarios (true/false)</t>
        </is>
      </c>
      <c r="F120" s="347" t="inlineStr">
        <is>
          <t>Texto</t>
        </is>
      </c>
      <c r="G120" s="344" t="n"/>
    </row>
    <row r="121" ht="25.8" customHeight="1">
      <c r="B121" s="347" t="inlineStr">
        <is>
          <t>RUC_PPA</t>
        </is>
      </c>
      <c r="C121" s="350" t="inlineStr">
        <is>
          <t>2</t>
        </is>
      </c>
      <c r="D121" s="347" t="inlineStr">
        <is>
          <t>nombre_ppa</t>
        </is>
      </c>
      <c r="E121" s="347" t="inlineStr">
        <is>
          <t>Nombre con el que figura en el PPA</t>
        </is>
      </c>
      <c r="F121" s="347" t="inlineStr">
        <is>
          <t>Texto</t>
        </is>
      </c>
      <c r="G121" s="344" t="n"/>
    </row>
    <row r="122" ht="25.8" customHeight="1">
      <c r="B122" s="347" t="inlineStr">
        <is>
          <t>RUC_PPA</t>
        </is>
      </c>
      <c r="C122" s="350" t="inlineStr">
        <is>
          <t>3</t>
        </is>
      </c>
      <c r="D122" s="347" t="inlineStr">
        <is>
          <t>fecha_consulta</t>
        </is>
      </c>
      <c r="E122" s="347" t="inlineStr">
        <is>
          <t>Fecha y hora de la consulta (UTC)</t>
        </is>
      </c>
      <c r="F122" s="347" t="inlineStr">
        <is>
          <t>Fecha-hora (texto)</t>
        </is>
      </c>
      <c r="G122" s="344" t="n"/>
    </row>
    <row r="123" ht="25.8" customHeight="1">
      <c r="B123" s="347" t="inlineStr">
        <is>
          <t>RUC_FOB</t>
        </is>
      </c>
      <c r="C123" s="350" t="inlineStr">
        <is>
          <t>1</t>
        </is>
      </c>
      <c r="D123" s="347" t="inlineStr">
        <is>
          <t>anio</t>
        </is>
      </c>
      <c r="E123" s="347" t="inlineStr">
        <is>
          <t>Año de la exportación</t>
        </is>
      </c>
      <c r="F123" s="347" t="inlineStr">
        <is>
          <t>Texto</t>
        </is>
      </c>
      <c r="G123" s="344" t="n"/>
    </row>
    <row r="124" ht="25.8" customHeight="1">
      <c r="B124" s="347" t="inlineStr">
        <is>
          <t>RUC_FOB</t>
        </is>
      </c>
      <c r="C124" s="350" t="inlineStr">
        <is>
          <t>2</t>
        </is>
      </c>
      <c r="D124" s="347" t="inlineStr">
        <is>
          <t>mes</t>
        </is>
      </c>
      <c r="E124" s="347" t="inlineStr">
        <is>
          <t>Mes (1-12)</t>
        </is>
      </c>
      <c r="F124" s="347" t="inlineStr">
        <is>
          <t>Número</t>
        </is>
      </c>
      <c r="G124" s="344" t="n"/>
    </row>
    <row r="125" ht="25.8" customHeight="1">
      <c r="B125" s="347" t="inlineStr">
        <is>
          <t>RUC_FOB</t>
        </is>
      </c>
      <c r="C125" s="350" t="inlineStr">
        <is>
          <t>3</t>
        </is>
      </c>
      <c r="D125" s="347" t="inlineStr">
        <is>
          <t>aduana_codigo</t>
        </is>
      </c>
      <c r="E125" s="347" t="inlineStr">
        <is>
          <t>Código de aduana de salida</t>
        </is>
      </c>
      <c r="F125" s="347" t="inlineStr">
        <is>
          <t>Texto</t>
        </is>
      </c>
      <c r="G125" s="344" t="n"/>
    </row>
    <row r="126" ht="25.8" customHeight="1">
      <c r="B126" s="347" t="inlineStr">
        <is>
          <t>RUC_FOB</t>
        </is>
      </c>
      <c r="C126" s="350" t="inlineStr">
        <is>
          <t>4</t>
        </is>
      </c>
      <c r="D126" s="347" t="inlineStr">
        <is>
          <t>aduana_nombre</t>
        </is>
      </c>
      <c r="E126" s="347" t="inlineStr">
        <is>
          <t>Aduana: Marítima del Callao, Paita, Aérea del Callao</t>
        </is>
      </c>
      <c r="F126" s="347" t="inlineStr">
        <is>
          <t>Texto</t>
        </is>
      </c>
      <c r="G126" s="344" t="n"/>
    </row>
    <row r="127" ht="25.8" customHeight="1">
      <c r="B127" s="347" t="inlineStr">
        <is>
          <t>RUC_FOB</t>
        </is>
      </c>
      <c r="C127" s="350" t="inlineStr">
        <is>
          <t>5</t>
        </is>
      </c>
      <c r="D127" s="347" t="inlineStr">
        <is>
          <t>agente_codigo</t>
        </is>
      </c>
      <c r="E127" s="347" t="inlineStr">
        <is>
          <t>Código del agente de aduana</t>
        </is>
      </c>
      <c r="F127" s="347" t="inlineStr">
        <is>
          <t>Texto</t>
        </is>
      </c>
      <c r="G127" s="344" t="n"/>
    </row>
    <row r="128" ht="25.8" customHeight="1">
      <c r="B128" s="347" t="inlineStr">
        <is>
          <t>RUC_FOB</t>
        </is>
      </c>
      <c r="C128" s="350" t="inlineStr">
        <is>
          <t>6</t>
        </is>
      </c>
      <c r="D128" s="347" t="inlineStr">
        <is>
          <t>agente_nombre</t>
        </is>
      </c>
      <c r="E128" s="347" t="inlineStr">
        <is>
          <t>Agente de aduana</t>
        </is>
      </c>
      <c r="F128" s="347" t="inlineStr">
        <is>
          <t>Texto</t>
        </is>
      </c>
      <c r="G128" s="344" t="n"/>
    </row>
    <row r="129" ht="25.8" customHeight="1">
      <c r="B129" s="347" t="inlineStr">
        <is>
          <t>RUC_FOB</t>
        </is>
      </c>
      <c r="C129" s="350" t="inlineStr">
        <is>
          <t>7</t>
        </is>
      </c>
      <c r="D129" s="347" t="inlineStr">
        <is>
          <t>pais_codigo</t>
        </is>
      </c>
      <c r="E129" s="347" t="inlineStr">
        <is>
          <t>Código ISO del país de destino</t>
        </is>
      </c>
      <c r="F129" s="347" t="inlineStr">
        <is>
          <t>Texto</t>
        </is>
      </c>
      <c r="G129" s="344" t="n"/>
    </row>
    <row r="130" ht="25.8" customHeight="1">
      <c r="B130" s="347" t="inlineStr">
        <is>
          <t>RUC_FOB</t>
        </is>
      </c>
      <c r="C130" s="350" t="inlineStr">
        <is>
          <t>8</t>
        </is>
      </c>
      <c r="D130" s="347" t="inlineStr">
        <is>
          <t>pais_nombre</t>
        </is>
      </c>
      <c r="E130" s="347" t="inlineStr">
        <is>
          <t>País de destino</t>
        </is>
      </c>
      <c r="F130" s="347" t="inlineStr">
        <is>
          <t>Texto</t>
        </is>
      </c>
      <c r="G130" s="344" t="n"/>
    </row>
    <row r="131" ht="25.8" customHeight="1">
      <c r="B131" s="347" t="inlineStr">
        <is>
          <t>RUC_FOB</t>
        </is>
      </c>
      <c r="C131" s="350" t="inlineStr">
        <is>
          <t>9</t>
        </is>
      </c>
      <c r="D131" s="347" t="inlineStr">
        <is>
          <t>fob_usd</t>
        </is>
      </c>
      <c r="E131" s="347" t="inlineStr">
        <is>
          <t>Valor FOB exportado (USD)</t>
        </is>
      </c>
      <c r="F131" s="347" t="inlineStr">
        <is>
          <t>Número</t>
        </is>
      </c>
      <c r="G131" s="344" t="n"/>
    </row>
    <row r="132" ht="25.8" customHeight="1">
      <c r="B132" s="347" t="inlineStr">
        <is>
          <t>RUC_FOB</t>
        </is>
      </c>
      <c r="C132" s="350" t="inlineStr">
        <is>
          <t>10</t>
        </is>
      </c>
      <c r="D132" s="347" t="inlineStr">
        <is>
          <t>fecha_consulta</t>
        </is>
      </c>
      <c r="E132" s="347" t="inlineStr">
        <is>
          <t>Fecha y hora de la consulta (UTC)</t>
        </is>
      </c>
      <c r="F132" s="347" t="inlineStr">
        <is>
          <t>Fecha-hora (texto)</t>
        </is>
      </c>
      <c r="G132" s="344" t="n"/>
    </row>
    <row r="133" ht="25.8" customHeight="1">
      <c r="B133" s="347" t="inlineStr">
        <is>
          <t>RUC_FOB (2)</t>
        </is>
      </c>
      <c r="C133" s="350" t="inlineStr">
        <is>
          <t>1</t>
        </is>
      </c>
      <c r="D133" s="347" t="inlineStr">
        <is>
          <t>razon_social</t>
        </is>
      </c>
      <c r="E133" s="347" t="inlineStr">
        <is>
          <t>Razón social (traída de RUC_OECE)</t>
        </is>
      </c>
      <c r="F133" s="347" t="inlineStr">
        <is>
          <t>Fórmula</t>
        </is>
      </c>
      <c r="G133" s="344" t="n"/>
    </row>
    <row r="134" ht="25.8" customHeight="1">
      <c r="B134" s="347" t="inlineStr">
        <is>
          <t>RUC_FOB (2)</t>
        </is>
      </c>
      <c r="C134" s="350" t="inlineStr">
        <is>
          <t>2</t>
        </is>
      </c>
      <c r="D134" s="347" t="inlineStr">
        <is>
          <t>n_operaciones</t>
        </is>
      </c>
      <c r="E134" s="347" t="inlineStr">
        <is>
          <t>N° de filas de exportación del RUC</t>
        </is>
      </c>
      <c r="F134" s="347" t="inlineStr">
        <is>
          <t>Fórmula</t>
        </is>
      </c>
      <c r="G134" s="344" t="n"/>
    </row>
    <row r="135" ht="25.8" customHeight="1">
      <c r="B135" s="347" t="inlineStr">
        <is>
          <t>RUC_FOB (2)</t>
        </is>
      </c>
      <c r="C135" s="350" t="inlineStr">
        <is>
          <t>3</t>
        </is>
      </c>
      <c r="D135" s="347" t="inlineStr">
        <is>
          <t>fob_total_usd</t>
        </is>
      </c>
      <c r="E135" s="347" t="inlineStr">
        <is>
          <t>FOB total exportado (USD)</t>
        </is>
      </c>
      <c r="F135" s="347" t="inlineStr">
        <is>
          <t>Fórmula</t>
        </is>
      </c>
      <c r="G135" s="344" t="n"/>
    </row>
    <row r="136" ht="25.8" customHeight="1">
      <c r="B136" s="347" t="inlineStr">
        <is>
          <t>RUC_FOB (2)</t>
        </is>
      </c>
      <c r="C136" s="350" t="inlineStr">
        <is>
          <t>4</t>
        </is>
      </c>
      <c r="D136" s="347" t="inlineStr">
        <is>
          <t>2025</t>
        </is>
      </c>
      <c r="E136" s="347" t="inlineStr">
        <is>
          <t>FOB exportado en 2025 (USD)</t>
        </is>
      </c>
      <c r="F136" s="347" t="inlineStr">
        <is>
          <t>Fórmula</t>
        </is>
      </c>
      <c r="G136" s="344" t="n"/>
    </row>
    <row r="137" ht="25.8" customHeight="1">
      <c r="B137" s="347" t="inlineStr">
        <is>
          <t>RUC_FOB (2)</t>
        </is>
      </c>
      <c r="C137" s="350" t="inlineStr">
        <is>
          <t>5</t>
        </is>
      </c>
      <c r="D137" s="347" t="inlineStr">
        <is>
          <t>2026</t>
        </is>
      </c>
      <c r="E137" s="347" t="inlineStr">
        <is>
          <t>FOB exportado en 2026 (USD)</t>
        </is>
      </c>
      <c r="F137" s="347" t="inlineStr">
        <is>
          <t>Fórmula</t>
        </is>
      </c>
      <c r="G137" s="344" t="n"/>
    </row>
    <row r="138" ht="25.8" customHeight="1">
      <c r="B138" s="347" t="inlineStr">
        <is>
          <t>RUC_FOB (2)</t>
        </is>
      </c>
      <c r="C138" s="350" t="inlineStr">
        <is>
          <t>6</t>
        </is>
      </c>
      <c r="D138" s="347" t="inlineStr">
        <is>
          <t>primer_periodo</t>
        </is>
      </c>
      <c r="E138" s="347" t="inlineStr">
        <is>
          <t>Primer mes con exportación (aaaa-mm)</t>
        </is>
      </c>
      <c r="F138" s="347" t="inlineStr">
        <is>
          <t>Fórmula</t>
        </is>
      </c>
      <c r="G138" s="344" t="n"/>
    </row>
    <row r="139" ht="25.8" customHeight="1">
      <c r="B139" s="347" t="inlineStr">
        <is>
          <t>RUC_FOB (2)</t>
        </is>
      </c>
      <c r="C139" s="350" t="inlineStr">
        <is>
          <t>7</t>
        </is>
      </c>
      <c r="D139" s="347" t="inlineStr">
        <is>
          <t>ultimo_periodo</t>
        </is>
      </c>
      <c r="E139" s="347" t="inlineStr">
        <is>
          <t>Último mes con exportación (aaaa-mm)</t>
        </is>
      </c>
      <c r="F139" s="347" t="inlineStr">
        <is>
          <t>Fórmula</t>
        </is>
      </c>
      <c r="G139" s="344" t="n"/>
    </row>
    <row r="140" ht="25.8" customHeight="1">
      <c r="B140" s="347" t="inlineStr">
        <is>
          <t>RUC_FOB (2)</t>
        </is>
      </c>
      <c r="C140" s="350" t="inlineStr">
        <is>
          <t>8</t>
        </is>
      </c>
      <c r="D140" s="347" t="inlineStr">
        <is>
          <t>n_paises</t>
        </is>
      </c>
      <c r="E140" s="347" t="inlineStr">
        <is>
          <t>N° de países de destino</t>
        </is>
      </c>
      <c r="F140" s="347" t="inlineStr">
        <is>
          <t>Fórmula</t>
        </is>
      </c>
      <c r="G140" s="344" t="n"/>
    </row>
    <row r="141" ht="25.8" customHeight="1">
      <c r="B141" s="347" t="inlineStr">
        <is>
          <t>RUC_FOB (2)</t>
        </is>
      </c>
      <c r="C141" s="350" t="inlineStr">
        <is>
          <t>9</t>
        </is>
      </c>
      <c r="D141" s="347" t="inlineStr">
        <is>
          <t>paises_destino</t>
        </is>
      </c>
      <c r="E141" s="347" t="inlineStr">
        <is>
          <t>Lista de países de destino</t>
        </is>
      </c>
      <c r="F141" s="347" t="inlineStr">
        <is>
          <t>Fórmula</t>
        </is>
      </c>
      <c r="G141" s="344" t="n"/>
    </row>
    <row r="142" ht="25.8" customHeight="1">
      <c r="B142" s="347" t="inlineStr">
        <is>
          <t>RUC_FOB (2)</t>
        </is>
      </c>
      <c r="C142" s="350" t="inlineStr">
        <is>
          <t>10</t>
        </is>
      </c>
      <c r="D142" s="347" t="inlineStr">
        <is>
          <t>aduanas</t>
        </is>
      </c>
      <c r="E142" s="347" t="inlineStr">
        <is>
          <t>Aduanas utilizadas</t>
        </is>
      </c>
      <c r="F142" s="347" t="inlineStr">
        <is>
          <t>Fórmula</t>
        </is>
      </c>
      <c r="G142" s="344" t="n"/>
    </row>
    <row r="143" ht="25.8" customHeight="1">
      <c r="B143" s="347" t="inlineStr">
        <is>
          <t>RUC_FOB (2)</t>
        </is>
      </c>
      <c r="C143" s="350" t="inlineStr">
        <is>
          <t>11</t>
        </is>
      </c>
      <c r="D143" s="347" t="inlineStr">
        <is>
          <t>agentes_aduana</t>
        </is>
      </c>
      <c r="E143" s="347" t="inlineStr">
        <is>
          <t>Agentes de aduana utilizados</t>
        </is>
      </c>
      <c r="F143" s="347" t="inlineStr">
        <is>
          <t>Fórmula</t>
        </is>
      </c>
      <c r="G143" s="344" t="n"/>
    </row>
    <row r="144" ht="25.8" customHeight="1">
      <c r="B144" s="347" t="inlineStr">
        <is>
          <t>RUC_FOB (2)</t>
        </is>
      </c>
      <c r="C144" s="350" t="inlineStr">
        <is>
          <t>12</t>
        </is>
      </c>
      <c r="D144" s="347" t="inlineStr">
        <is>
          <t>fecha_consulta</t>
        </is>
      </c>
      <c r="E144" s="347" t="inlineStr">
        <is>
          <t>Fecha de consulta de la fuente</t>
        </is>
      </c>
      <c r="F144" s="347" t="inlineStr">
        <is>
          <t>Fórmula</t>
        </is>
      </c>
      <c r="G144" s="344" t="n"/>
    </row>
    <row r="145" ht="25.8" customHeight="1">
      <c r="B145" s="347" t="inlineStr">
        <is>
          <t>b1</t>
        </is>
      </c>
      <c r="C145" s="350" t="inlineStr">
        <is>
          <t>1</t>
        </is>
      </c>
      <c r="D145" s="347" t="inlineStr">
        <is>
          <t>30 columnas</t>
        </is>
      </c>
      <c r="E145" s="347" t="inlineStr">
        <is>
          <t>Organización, producto dominante y secundario, sede, ubigeo, departamento/provincia/distrito, tipo de certificado, servicio y años de intervención, beneficiarios 2025 (hombres/mujeres/total), ventas 2018-2025, ventas nacionales/exportación 2025, incremento y diferencia de ventas, comprobantes 2025 (boleta, DJ, factura, guía, liquidación), tipo de organización</t>
        </is>
      </c>
      <c r="F145" s="347" t="inlineStr">
        <is>
          <t>Mixto</t>
        </is>
      </c>
      <c r="G145" s="344" t="n"/>
    </row>
    <row r="146" ht="25.8" customHeight="1">
      <c r="B146" s="347" t="inlineStr">
        <is>
          <t>b2</t>
        </is>
      </c>
      <c r="C146" s="350" t="inlineStr">
        <is>
          <t>1</t>
        </is>
      </c>
      <c r="D146" s="347" t="inlineStr">
        <is>
          <t>≈106 columnas</t>
        </is>
      </c>
      <c r="E146" s="347" t="inlineStr">
        <is>
          <t>Organización, productos, sede, ubigeo y ubicación, años de intervención 2018-2025, servicio, beneficiarios por sexo y año 2018-2025, asistencia técnica y talleres 2020-2025, ventas nacionales/internacionales/totales 2018-2025 con incrementos y diferencias, comprobantes 2023-2025, nombre SUNAT y tipo de organización</t>
        </is>
      </c>
      <c r="F146" s="347" t="inlineStr">
        <is>
          <t>Mixto</t>
        </is>
      </c>
      <c r="G146" s="344" t="n"/>
    </row>
    <row r="147" ht="25.8" customHeight="1">
      <c r="B147" s="347" t="inlineStr">
        <is>
          <t>b3</t>
        </is>
      </c>
      <c r="C147" s="350" t="inlineStr">
        <is>
          <t>1</t>
        </is>
      </c>
      <c r="D147" s="347" t="inlineStr">
        <is>
          <t>48 columnas</t>
        </is>
      </c>
      <c r="E147" s="347" t="inlineStr">
        <is>
          <t>N°, región/provincia/distrito, estado SUNAT, inicio de actividades, año y etapa del PAC, descripción y avance, socios (varones/mujeres), hectáreas, producción y meses de cosecha 2026, disponibilidad de embarque, altitud, variedades, certificaciones (orgánica, comercio justo, otras), calidad 2026, avance EUDR, dirección, correo, celular, web, redes, gerente y representante legal (contactos), registro sanitario, marca y presentación de café tostado</t>
        </is>
      </c>
      <c r="F147" s="347" t="inlineStr">
        <is>
          <t>Mixto</t>
        </is>
      </c>
      <c r="G147" s="344" t="n"/>
    </row>
    <row r="148" ht="25.8" customHeight="1">
      <c r="B148" s="347" t="inlineStr">
        <is>
          <t>RUC_CONTRATACION</t>
        </is>
      </c>
      <c r="C148" s="350" t="inlineStr">
        <is>
          <t>15 columnas</t>
        </is>
      </c>
      <c r="D148" s="347" t="inlineStr">
        <is>
          <t>ruc, razon_social_ruc</t>
        </is>
      </c>
      <c r="E148" s="347" t="inlineStr">
        <is>
          <t>Identificación de la organización contratista</t>
        </is>
      </c>
      <c r="F148" s="347" t="inlineStr">
        <is>
          <t>Texto</t>
        </is>
      </c>
    </row>
    <row r="149" ht="25.8" customHeight="1">
      <c r="B149" s="347" t="inlineStr">
        <is>
          <t>RUC_CONTRATACION</t>
        </is>
      </c>
      <c r="C149" s="350" t="inlineStr">
        <is>
          <t>—</t>
        </is>
      </c>
      <c r="D149" s="347" t="inlineStr">
        <is>
          <t>ocid, nivel_registro, entidad_ruc, entidad_nombre, objeto, monto, moneda, fecha, estado, metodo_contratacion, rol_en_proceso, fuente, fecha_consulta</t>
        </is>
      </c>
      <c r="E149" s="347" t="inlineStr">
        <is>
          <t>Identificador OCDS del proceso/contrato; nivel (proceso o contrato); entidad contratante; objeto y monto (PEN); fecha; estado; método de contratación; rol de la organización (tenderer/supplier)</t>
        </is>
      </c>
      <c r="F149" s="347" t="inlineStr">
        <is>
          <t>Mixto</t>
        </is>
      </c>
    </row>
    <row r="151" ht="25.8" customHeight="1">
      <c r="B151" s="349" t="inlineStr">
        <is>
          <t>5. ESTRUCTURA DE DATOS PROPUESTA POR RUC (máximo de atributos, priorizando lo más vigente y directo)</t>
        </is>
      </c>
    </row>
    <row r="152" ht="25.8" customHeight="1">
      <c r="B152" s="364" t="inlineStr">
        <is>
          <t>Modelo con el RUC (11 dígitos, texto) como llave única: una tabla maestra con una fila por RUC (el 'golden record') y tablas satélite para los datos que tienen varias filas por RUC. Cada valor guarda su fuente y fecha, y se elige con reglas de prioridad explícitas.</t>
        </is>
      </c>
    </row>
    <row r="154" ht="25.8" customHeight="1">
      <c r="B154" s="351" t="inlineStr">
        <is>
          <t>5.1 Reglas de prioridad para elegir el valor vigente</t>
        </is>
      </c>
    </row>
    <row r="155" ht="25.8" customHeight="1">
      <c r="B155" s="345" t="inlineStr">
        <is>
          <t>N°</t>
        </is>
      </c>
      <c r="C155" s="345" t="inlineStr">
        <is>
          <t>Regla</t>
        </is>
      </c>
      <c r="D155" s="345" t="inlineStr">
        <is>
          <t>Aplicación</t>
        </is>
      </c>
    </row>
    <row r="156" ht="25.8" customHeight="1">
      <c r="B156" s="352" t="n">
        <v>1</v>
      </c>
      <c r="C156" s="352" t="inlineStr">
        <is>
          <t>Fuente directa antes que indirecta</t>
        </is>
      </c>
      <c r="D156" s="352" t="inlineStr">
        <is>
          <t>Un valor de SUNAT, OECE, RNP o MIDAGRI prevalece sobre OpenRUC, APISUNAT, APIperu, json.pe, Croma o Apify. Las indirectas solo rellenan vacíos y quedan marcadas como tales.</t>
        </is>
      </c>
    </row>
    <row r="157" ht="25.8" customHeight="1">
      <c r="B157" s="352" t="n">
        <v>2</v>
      </c>
      <c r="C157" s="352" t="inlineStr">
        <is>
          <t>Entidad dueña del dato</t>
        </is>
      </c>
      <c r="D157" s="352" t="inlineStr">
        <is>
          <t>Datos tributarios y de ubicación: SUNAT. Proveedor del Estado, contacto y directivos: OECE/RNP. Productor agrario: MIDAGRI-PPA. Exportaciones: SUNAT-Aduanas. Datos del programa (socios, hectáreas, ventas, beneficiarios): registros internos b1/b2/b3.</t>
        </is>
      </c>
    </row>
    <row r="158" ht="25.8" customHeight="1">
      <c r="B158" s="352" t="n">
        <v>3</v>
      </c>
      <c r="C158" s="352" t="inlineStr">
        <is>
          <t>Lo más reciente gana</t>
        </is>
      </c>
      <c r="D158" s="352" t="inlineStr">
        <is>
          <t>Entre fuentes del mismo nivel se toma la de fecha_consulta o fecha de corte más reciente. Si la fecha es la misma, se aplica la regla 2.</t>
        </is>
      </c>
    </row>
    <row r="159" ht="25.8" customHeight="1">
      <c r="B159" s="352" t="n">
        <v>4</v>
      </c>
      <c r="C159" s="352" t="inlineStr">
        <is>
          <t>Valor informado antes que vacío</t>
        </is>
      </c>
      <c r="D159" s="352" t="inlineStr">
        <is>
          <t>Un valor vacío, '-' o '0' no reemplaza a uno informado. Se registra como 'sin dato' con su fuente.</t>
        </is>
      </c>
    </row>
    <row r="160" ht="25.8" customHeight="1">
      <c r="B160" s="352" t="n">
        <v>5</v>
      </c>
      <c r="C160" s="352" t="inlineStr">
        <is>
          <t>Trazabilidad por atributo</t>
        </is>
      </c>
      <c r="D160" s="352" t="inlineStr">
        <is>
          <t>Cada atributo lleva {atributo}_fuente, {atributo}_tipo_fuente (directa/indirecta) y {atributo}_fecha. El histórico de valores reemplazados se guarda en HIST_ATRIBUTO.</t>
        </is>
      </c>
    </row>
    <row r="161" ht="25.8" customHeight="1">
      <c r="B161" s="352" t="n">
        <v>6</v>
      </c>
      <c r="C161" s="352" t="inlineStr">
        <is>
          <t>Vigencia de relaciones</t>
        </is>
      </c>
      <c r="D161" s="352" t="inlineStr">
        <is>
          <t>En personas y cargos se marca vigente = SI para el último período por RUC, rol y cargo; los anteriores quedan con fecha_fin.</t>
        </is>
      </c>
    </row>
    <row r="162" ht="25.8" customHeight="1">
      <c r="B162" s="352" t="n">
        <v>7</v>
      </c>
      <c r="C162" s="352" t="inlineStr">
        <is>
          <t>Caducidad y refresco</t>
        </is>
      </c>
      <c r="D162" s="352" t="inlineStr">
        <is>
          <t>Estado y condición SUNAT: mensual. RNP y OECE: trimestral o antes de un proceso. PPA: anual. Exportaciones: mensual. Datos del programa: por campaña o año. Se marca desactualizado si se supera el plazo.</t>
        </is>
      </c>
    </row>
    <row r="163" ht="25.8" customHeight="1">
      <c r="B163" s="352" t="n">
        <v>8</v>
      </c>
      <c r="C163" s="352" t="inlineStr">
        <is>
          <t>Normalización de llaves</t>
        </is>
      </c>
      <c r="D163" s="352" t="inlineStr">
        <is>
          <t>RUC como texto de 11 dígitos sin espacios; DNI de 8 dígitos con ceros a la izquierda; ubigeo INEI de 6 dígitos; códigos de aduana, agente, país (ISO-2) y CIIU como texto.</t>
        </is>
      </c>
    </row>
    <row r="165" ht="25.8" customHeight="1">
      <c r="B165" s="351" t="inlineStr">
        <is>
          <t>5.2 Tablas del modelo</t>
        </is>
      </c>
    </row>
    <row r="166" ht="25.8" customHeight="1">
      <c r="B166" s="345" t="inlineStr">
        <is>
          <t>Tabla</t>
        </is>
      </c>
      <c r="C166" s="345" t="inlineStr">
        <is>
          <t>Grano (1 fila por…)</t>
        </is>
      </c>
      <c r="D166" s="345" t="inlineStr">
        <is>
          <t>Llave</t>
        </is>
      </c>
      <c r="E166" s="345" t="inlineStr">
        <is>
          <t>Contenido principal</t>
        </is>
      </c>
      <c r="F166" s="345" t="inlineStr">
        <is>
          <t>Fuente directa prioritaria (alternativa)</t>
        </is>
      </c>
      <c r="G166" s="345" t="inlineStr">
        <is>
          <t>Pestañas actuales que la alimentan</t>
        </is>
      </c>
      <c r="H166" s="353" t="inlineStr">
        <is>
          <t>Pestaña construida</t>
        </is>
      </c>
    </row>
    <row r="167" ht="25.8" customHeight="1">
      <c r="B167" s="354" t="inlineStr">
        <is>
          <t>DIM_ORGANIZACION (maestra)</t>
        </is>
      </c>
      <c r="C167" s="352" t="inlineStr">
        <is>
          <t>RUC</t>
        </is>
      </c>
      <c r="D167" s="352" t="inlineStr">
        <is>
          <t>ruc (PK)</t>
        </is>
      </c>
      <c r="E167" s="352" t="inlineStr">
        <is>
          <t>Identidad, estado/condición tributaria, ubicación, actividad, contacto, registros (RNP, PPA), ventas totales 2024-2025, indicadores resumidos de exportación, directivos y programa</t>
        </is>
      </c>
      <c r="F167" s="352" t="inlineStr">
        <is>
          <t>SUNAT Consulta RUC (OECE / APIs RUC)</t>
        </is>
      </c>
      <c r="G167" s="352" t="inlineStr">
        <is>
          <t>RUC_ID, RUC_CONSULTAMASIVA, RUC_OECE, RNP, RUC_PPA, RUC_FOB (2), b1, b2, b3</t>
        </is>
      </c>
      <c r="H167" s="363">
        <f>IF(COUNTA(DIM_ORGANIZACION!A1)&gt;0,"Sí — DIM_ORGANIZACION","No")</f>
        <v/>
      </c>
    </row>
    <row r="168" ht="25.8" customHeight="1">
      <c r="B168" s="354" t="inlineStr">
        <is>
          <t>REG_RNP</t>
        </is>
      </c>
      <c r="C168" s="352" t="inlineStr">
        <is>
          <t>RUC + código de registro</t>
        </is>
      </c>
      <c r="D168" s="352" t="inlineStr">
        <is>
          <t>ruc + codigo_registro</t>
        </is>
      </c>
      <c r="E168" s="352" t="inlineStr">
        <is>
          <t>Inscripción de proveedor, capítulo (bienes/servicios), vigencia, constancia</t>
        </is>
      </c>
      <c r="F168" s="352" t="inlineStr">
        <is>
          <t>RNP (OECE-SEACE)</t>
        </is>
      </c>
      <c r="G168" s="352" t="inlineStr">
        <is>
          <t>RNP, RUC_OECE</t>
        </is>
      </c>
      <c r="H168" s="363">
        <f>IF(COUNTA(REG_RNP!A1)&gt;0,"Sí — REG_RNP","No")</f>
        <v/>
      </c>
    </row>
    <row r="169" ht="25.8" customHeight="1">
      <c r="B169" s="354" t="inlineStr">
        <is>
          <t>REG_PPA</t>
        </is>
      </c>
      <c r="C169" s="352" t="inlineStr">
        <is>
          <t>RUC + registro PPA</t>
        </is>
      </c>
      <c r="D169" s="352" t="inlineStr">
        <is>
          <t>ruc</t>
        </is>
      </c>
      <c r="E169" s="352" t="inlineStr">
        <is>
          <t>Condición de productor agrario, nombre registrado, fecha de empadronamiento</t>
        </is>
      </c>
      <c r="F169" s="352" t="inlineStr">
        <is>
          <t>MIDAGRI-PPA</t>
        </is>
      </c>
      <c r="G169" s="352" t="inlineStr">
        <is>
          <t>RUC_PPA</t>
        </is>
      </c>
      <c r="H169" s="363">
        <f>IF(COUNTA(REG_PPA!A1)&gt;0,"Sí — REG_PPA","No")</f>
        <v/>
      </c>
    </row>
    <row r="170" ht="25.8" customHeight="1">
      <c r="B170" s="354" t="inlineStr">
        <is>
          <t>REL_PERSONA_CARGO</t>
        </is>
      </c>
      <c r="C170" s="352" t="inlineStr">
        <is>
          <t>RUC + DNI + rol + cargo + fecha_ingreso</t>
        </is>
      </c>
      <c r="D170" s="352" t="inlineStr">
        <is>
          <t>ruc + dni + rol + cargo + fecha_ingreso</t>
        </is>
      </c>
      <c r="E170" s="352" t="inlineStr">
        <is>
          <t>Directivos, representantes y socios, con tipo de órgano, fechas y bandera 'vigente'</t>
        </is>
      </c>
      <c r="F170" s="352" t="inlineStr">
        <is>
          <t>OECE/RNP (SUNAT representantes legales)</t>
        </is>
      </c>
      <c r="G170" s="352" t="inlineStr">
        <is>
          <t>RUC_OECE_PERSONAS</t>
        </is>
      </c>
      <c r="H170" s="363">
        <f>IF(COUNTA(REL_PERSONA_CARGO!A1)&gt;0,"Sí — REL_PERSONA_CARGO","No")</f>
        <v/>
      </c>
    </row>
    <row r="171" ht="25.8" customHeight="1">
      <c r="B171" s="354" t="inlineStr">
        <is>
          <t>DIM_PERSONA</t>
        </is>
      </c>
      <c r="C171" s="352" t="inlineStr">
        <is>
          <t>DNI (o documento)</t>
        </is>
      </c>
      <c r="D171" s="352" t="inlineStr">
        <is>
          <t>dni (PK)</t>
        </is>
      </c>
      <c r="E171" s="352" t="inlineStr">
        <is>
          <t>Nombre normalizado de la persona (dato personal: acceso restringido)</t>
        </is>
      </c>
      <c r="F171" s="352" t="inlineStr">
        <is>
          <t>OECE/RNP (RENIEC si se autoriza)</t>
        </is>
      </c>
      <c r="G171" s="352" t="inlineStr">
        <is>
          <t>RUC_OECE_PERSONAS</t>
        </is>
      </c>
      <c r="H171" s="363">
        <f>IF(COUNTA(DIM_PERSONA!A1)&gt;0,"Sí — DIM_PERSONA","No")</f>
        <v/>
      </c>
    </row>
    <row r="172" ht="25.8" customHeight="1">
      <c r="B172" s="354" t="inlineStr">
        <is>
          <t>HECHO_EXPORTACION</t>
        </is>
      </c>
      <c r="C172" s="352" t="inlineStr">
        <is>
          <t>RUC + año + mes + aduana + agente + país</t>
        </is>
      </c>
      <c r="D172" s="352" t="inlineStr">
        <is>
          <t>ruc + anio + mes + aduana_codigo + agente_codigo + pais_codigo</t>
        </is>
      </c>
      <c r="E172" s="352" t="inlineStr">
        <is>
          <t>Valor FOB (USD); ampliable con subpartida, producto y peso neto</t>
        </is>
      </c>
      <c r="F172" s="352" t="inlineStr">
        <is>
          <t>SUNAT-Aduanas (Aduanet)</t>
        </is>
      </c>
      <c r="G172" s="352" t="inlineStr">
        <is>
          <t>RUC_FOB</t>
        </is>
      </c>
      <c r="H172" s="363">
        <f>IF(COUNTA(HECHO_EXPORTACION!A1)&gt;0,"Sí — HECHO_EXPORTACION","No")</f>
        <v/>
      </c>
    </row>
    <row r="173" ht="25.8" customHeight="1">
      <c r="B173" s="354" t="inlineStr">
        <is>
          <t>HECHO_CONTRATACION_ESTATAL</t>
        </is>
      </c>
      <c r="C173" s="352" t="inlineStr">
        <is>
          <t>RUC + proceso OCDS</t>
        </is>
      </c>
      <c r="D173" s="352" t="inlineStr">
        <is>
          <t>ruc + ocid</t>
        </is>
      </c>
      <c r="E173" s="352" t="inlineStr">
        <is>
          <t>Procesos y contratos con el Estado: entidad, objeto, monto, fecha, estado</t>
        </is>
      </c>
      <c r="F173" s="352" t="inlineStr">
        <is>
          <t>OECE Contrataciones Abiertas OCDS (Croma / Apify)</t>
        </is>
      </c>
      <c r="G173" s="352" t="inlineStr">
        <is>
          <t>RUC_CONTRATACION</t>
        </is>
      </c>
      <c r="H173" s="363" t="inlineStr">
        <is>
          <t>Sí — HECHO_CONTRATACION_ESTATAL</t>
        </is>
      </c>
    </row>
    <row r="174" ht="25.8" customHeight="1">
      <c r="B174" s="354" t="inlineStr">
        <is>
          <t>HECHO_PROGRAMA_ANUAL</t>
        </is>
      </c>
      <c r="C174" s="352" t="inlineStr">
        <is>
          <t>RUC + año</t>
        </is>
      </c>
      <c r="D174" s="352" t="inlineStr">
        <is>
          <t>ruc + anio</t>
        </is>
      </c>
      <c r="E174" s="352" t="inlineStr">
        <is>
          <t>Servicio o intervención, beneficiarios por sexo, asistencia técnica, talleres, ventas nacionales y de exportación, comprobantes</t>
        </is>
      </c>
      <c r="F174" s="352" t="inlineStr">
        <is>
          <t>Registros internos del programa</t>
        </is>
      </c>
      <c r="G174" s="352" t="inlineStr">
        <is>
          <t>b1, b2</t>
        </is>
      </c>
      <c r="H174" s="363">
        <f>IF(COUNTA(HECHO_PROGRAMA_ANUAL!A1)&gt;0,"Sí — HECHO_PROGRAMA_ANUAL","No")</f>
        <v/>
      </c>
    </row>
    <row r="175" ht="25.8" customHeight="1">
      <c r="B175" s="354" t="inlineStr">
        <is>
          <t>HECHO_CAMPANIA_PRODUCTIVA</t>
        </is>
      </c>
      <c r="C175" s="352" t="inlineStr">
        <is>
          <t>RUC + campaña</t>
        </is>
      </c>
      <c r="D175" s="352" t="inlineStr">
        <is>
          <t>ruc + campania</t>
        </is>
      </c>
      <c r="E175" s="352" t="inlineStr">
        <is>
          <t>Socios por sexo, hectáreas, producción estimada, meses de cosecha y embarque, altitud, variedades, calidad, EUDR</t>
        </is>
      </c>
      <c r="F175" s="352" t="inlineStr">
        <is>
          <t>Registros internos del programa (declarado por la organización)</t>
        </is>
      </c>
      <c r="G175" s="352" t="inlineStr">
        <is>
          <t>b3</t>
        </is>
      </c>
      <c r="H175" s="363">
        <f>IF(COUNTA(HECHO_CAMPANIA_PRODUCTIVA!A1)&gt;0,"Sí — HECHO_CAMPANIA_PRODUCTIVA","No")</f>
        <v/>
      </c>
    </row>
    <row r="176" ht="25.8" customHeight="1">
      <c r="B176" s="354" t="inlineStr">
        <is>
          <t>REL_CERTIFICACION</t>
        </is>
      </c>
      <c r="C176" s="352" t="inlineStr">
        <is>
          <t>RUC + tipo + número de certificado</t>
        </is>
      </c>
      <c r="D176" s="352" t="inlineStr">
        <is>
          <t>ruc + tipo_cert + nro_cert</t>
        </is>
      </c>
      <c r="E176" s="352" t="inlineStr">
        <is>
          <t>Orgánica, Comercio Justo y otras, con fecha de vigencia</t>
        </is>
      </c>
      <c r="F176" s="352" t="inlineStr">
        <is>
          <t>Organismo certificador / registro interno</t>
        </is>
      </c>
      <c r="G176" s="352" t="inlineStr">
        <is>
          <t>b1, b3</t>
        </is>
      </c>
      <c r="H176" s="363">
        <f>IF(COUNTA(REL_CERTIFICACION!A1)&gt;0,"Sí — REL_CERTIFICACION","No")</f>
        <v/>
      </c>
    </row>
    <row r="177" ht="25.8" customHeight="1">
      <c r="B177" s="354" t="inlineStr">
        <is>
          <t>REL_CONTACTO</t>
        </is>
      </c>
      <c r="C177" s="352" t="inlineStr">
        <is>
          <t>RUC + tipo + valor</t>
        </is>
      </c>
      <c r="D177" s="352" t="inlineStr">
        <is>
          <t>ruc + tipo_contacto + valor</t>
        </is>
      </c>
      <c r="E177" s="352" t="inlineStr">
        <is>
          <t>Teléfonos, correos, web y redes, con fuente y fecha (varios por RUC)</t>
        </is>
      </c>
      <c r="F177" s="352" t="inlineStr">
        <is>
          <t>OECE (SUNAT, registro interno)</t>
        </is>
      </c>
      <c r="G177" s="352" t="inlineStr">
        <is>
          <t>RUC_OECE, RNP, b3</t>
        </is>
      </c>
      <c r="H177" s="363">
        <f>IF(COUNTA(REL_CONTACTO!A1)&gt;0,"Sí — REL_CONTACTO","No")</f>
        <v/>
      </c>
    </row>
    <row r="178" ht="25.8" customHeight="1">
      <c r="B178" s="354" t="inlineStr">
        <is>
          <t>CTL_FUENTE_CONSULTA</t>
        </is>
      </c>
      <c r="C178" s="352" t="inlineStr">
        <is>
          <t>Fuente + lote de consulta</t>
        </is>
      </c>
      <c r="D178" s="352" t="inlineStr">
        <is>
          <t>id_consulta</t>
        </is>
      </c>
      <c r="E178" s="352" t="inlineStr">
        <is>
          <t>Bitácora: fuente, endpoint, tipo directo/indirecto, fecha_consulta, RUCs consultados y devueltos, archivo</t>
        </is>
      </c>
      <c r="F178" s="352" t="inlineStr">
        <is>
          <t>—</t>
        </is>
      </c>
      <c r="G178" s="352" t="inlineStr">
        <is>
          <t>README sección 2, fecha_consulta de cada pestaña</t>
        </is>
      </c>
      <c r="H178" s="363">
        <f>IF(COUNTA(CTL_FUENTE_CONSULTA!A1)&gt;0,"Sí — CTL_FUENTE_CONSULTA","No")</f>
        <v/>
      </c>
    </row>
    <row r="179" ht="25.8" customHeight="1">
      <c r="B179" s="354" t="inlineStr">
        <is>
          <t>HIST_ATRIBUTO</t>
        </is>
      </c>
      <c r="C179" s="352" t="inlineStr">
        <is>
          <t>RUC + atributo + fecha</t>
        </is>
      </c>
      <c r="D179" s="352" t="inlineStr">
        <is>
          <t>ruc + atributo + fecha_valor</t>
        </is>
      </c>
      <c r="E179" s="352" t="inlineStr">
        <is>
          <t>Histórico de valores reemplazados, para auditar cambios de estado, dirección, contacto, etc.</t>
        </is>
      </c>
      <c r="F179" s="352" t="inlineStr">
        <is>
          <t>—</t>
        </is>
      </c>
      <c r="G179" s="352" t="inlineStr">
        <is>
          <t>—</t>
        </is>
      </c>
      <c r="H179" s="363">
        <f>IF(COUNTA(HIST_ATRIBUTO!A2:A5000)&gt;0,"Sí — HIST_ATRIBUTO ("&amp;COUNTA(HIST_ATRIBUTO!A2:A5000)&amp;" filas)","Sí (plantilla vacía) — HIST_ATRIBUTO")</f>
        <v/>
      </c>
    </row>
    <row r="181" ht="25.8" customHeight="1">
      <c r="B181" s="343" t="inlineStr">
        <is>
          <t>5.3 Diccionario de la tabla maestra DIM_ORGANIZACION (una fila por RUC)</t>
        </is>
      </c>
    </row>
    <row r="182" ht="25.8" customHeight="1">
      <c r="B182" s="345" t="inlineStr">
        <is>
          <t>Atributo</t>
        </is>
      </c>
      <c r="C182" s="345" t="inlineStr">
        <is>
          <t>Tipo</t>
        </is>
      </c>
      <c r="D182" s="345" t="inlineStr">
        <is>
          <t>Fuente 1: directa y vigente</t>
        </is>
      </c>
      <c r="E182" s="345" t="inlineStr">
        <is>
          <t>Fuente 2: respaldo</t>
        </is>
      </c>
      <c r="F182" s="345" t="inlineStr">
        <is>
          <t>Dónde está hoy (pestaña!columna)</t>
        </is>
      </c>
      <c r="G182" s="345" t="inlineStr">
        <is>
          <t>Cobertura actual (registros con dato)</t>
        </is>
      </c>
    </row>
    <row r="183" ht="25.8" customHeight="1">
      <c r="B183" s="347" t="inlineStr">
        <is>
          <t>ruc</t>
        </is>
      </c>
      <c r="C183" s="347" t="inlineStr">
        <is>
          <t>Texto(11)</t>
        </is>
      </c>
      <c r="D183" s="347" t="inlineStr">
        <is>
          <t>rucs.txt / RUC_ID (universo)</t>
        </is>
      </c>
      <c r="E183" s="347" t="inlineStr">
        <is>
          <t>SUNAT Consulta RUC</t>
        </is>
      </c>
      <c r="F183" s="347" t="inlineStr">
        <is>
          <t>RUC_CONSULTAMASIVA!A</t>
        </is>
      </c>
      <c r="G183" s="348">
        <f t="array" ref="G183">SUMPRODUCT((LEN(RUC_CONSULTAMASIVA!$A$2:$A$598)&gt;0)*(RUC_CONSULTAMASIVA!$A$2:$A$598&lt;&gt;"-"))</f>
        <v/>
      </c>
    </row>
    <row r="184" ht="25.8" customHeight="1">
      <c r="B184" s="347" t="inlineStr">
        <is>
          <t>razon_social</t>
        </is>
      </c>
      <c r="C184" s="347" t="inlineStr">
        <is>
          <t>Texto</t>
        </is>
      </c>
      <c r="D184" s="347" t="inlineStr">
        <is>
          <t>SUNAT Consulta RUC</t>
        </is>
      </c>
      <c r="E184" s="347" t="inlineStr">
        <is>
          <t>OECE ficha; MIDAGRI-PPA</t>
        </is>
      </c>
      <c r="F184" s="347" t="inlineStr">
        <is>
          <t>RUC_CONSULTAMASIVA!B · RUC_OECE!B</t>
        </is>
      </c>
      <c r="G184" s="348">
        <f t="array" ref="G184">SUMPRODUCT((LEN(RUC_CONSULTAMASIVA!$B$2:$B$598)&gt;0)*(RUC_CONSULTAMASIVA!$B$2:$B$598&lt;&gt;"-"))</f>
        <v/>
      </c>
    </row>
    <row r="185" ht="25.8" customHeight="1">
      <c r="B185" s="347" t="inlineStr">
        <is>
          <t>nombre_comercial</t>
        </is>
      </c>
      <c r="C185" s="347" t="inlineStr">
        <is>
          <t>Texto</t>
        </is>
      </c>
      <c r="D185" s="347" t="inlineStr">
        <is>
          <t>SUNAT Consulta RUC</t>
        </is>
      </c>
      <c r="E185" s="347" t="inlineStr">
        <is>
          <t>b2/b3 (sigla declarada)</t>
        </is>
      </c>
      <c r="F185" s="347" t="inlineStr">
        <is>
          <t>RUC_CONSULTAMASIVA!E</t>
        </is>
      </c>
      <c r="G185" s="348">
        <f t="array" ref="G185">SUMPRODUCT((LEN(RUC_CONSULTAMASIVA!$E$2:$E$598)&gt;0)*(RUC_CONSULTAMASIVA!$E$2:$E$598&lt;&gt;"-"))</f>
        <v/>
      </c>
    </row>
    <row r="186" ht="25.8" customHeight="1">
      <c r="B186" s="347" t="inlineStr">
        <is>
          <t>tipo_contribuyente</t>
        </is>
      </c>
      <c r="C186" s="347" t="inlineStr">
        <is>
          <t>Texto</t>
        </is>
      </c>
      <c r="D186" s="347" t="inlineStr">
        <is>
          <t>SUNAT Consulta RUC</t>
        </is>
      </c>
      <c r="E186" s="347" t="inlineStr">
        <is>
          <t>OECE tipo_empresa</t>
        </is>
      </c>
      <c r="F186" s="347" t="inlineStr">
        <is>
          <t>RUC_CONSULTAMASIVA!C</t>
        </is>
      </c>
      <c r="G186" s="348">
        <f t="array" ref="G186">SUMPRODUCT((LEN(RUC_CONSULTAMASIVA!$C$2:$C$598)&gt;0)*(RUC_CONSULTAMASIVA!$C$2:$C$598&lt;&gt;"-"))</f>
        <v/>
      </c>
    </row>
    <row r="187" ht="25.8" customHeight="1">
      <c r="B187" s="347" t="inlineStr">
        <is>
          <t>tipo_organizacion_programa</t>
        </is>
      </c>
      <c r="C187" s="347" t="inlineStr">
        <is>
          <t>Texto</t>
        </is>
      </c>
      <c r="D187" s="347" t="inlineStr">
        <is>
          <t>Registro interno (b2)</t>
        </is>
      </c>
      <c r="E187" s="347" t="inlineStr">
        <is>
          <t>Derivar de tipo_contribuyente</t>
        </is>
      </c>
      <c r="F187" s="347" t="inlineStr">
        <is>
          <t>b2!DK</t>
        </is>
      </c>
      <c r="G187" s="348">
        <f>COUNTA('b2'!$DK$3:$DK$680)</f>
        <v/>
      </c>
    </row>
    <row r="188" ht="25.8" customHeight="1">
      <c r="B188" s="347" t="inlineStr">
        <is>
          <t>estado_contribuyente</t>
        </is>
      </c>
      <c r="C188" s="347" t="inlineStr">
        <is>
          <t>Texto</t>
        </is>
      </c>
      <c r="D188" s="347" t="inlineStr">
        <is>
          <t>SUNAT (la fecha de consulta más reciente)</t>
        </is>
      </c>
      <c r="E188" s="347" t="inlineStr">
        <is>
          <t>OECE estado_sunat</t>
        </is>
      </c>
      <c r="F188" s="347" t="inlineStr">
        <is>
          <t>RUC_CONSULTAMASIVA!G</t>
        </is>
      </c>
      <c r="G188" s="348">
        <f t="array" ref="G188">SUMPRODUCT((LEN(RUC_CONSULTAMASIVA!$G$2:$G$598)&gt;0)*(RUC_CONSULTAMASIVA!$G$2:$G$598&lt;&gt;"-"))</f>
        <v/>
      </c>
    </row>
    <row r="189" ht="25.8" customHeight="1">
      <c r="B189" s="347" t="inlineStr">
        <is>
          <t>condicion_contribuyente</t>
        </is>
      </c>
      <c r="C189" s="347" t="inlineStr">
        <is>
          <t>Texto</t>
        </is>
      </c>
      <c r="D189" s="347" t="inlineStr">
        <is>
          <t>SUNAT (la fecha de consulta más reciente)</t>
        </is>
      </c>
      <c r="E189" s="347" t="inlineStr">
        <is>
          <t>OECE condicion_sunat</t>
        </is>
      </c>
      <c r="F189" s="347" t="inlineStr">
        <is>
          <t>RUC_CONSULTAMASIVA!F</t>
        </is>
      </c>
      <c r="G189" s="348">
        <f t="array" ref="G189">SUMPRODUCT((LEN(RUC_CONSULTAMASIVA!$F$2:$F$598)&gt;0)*(RUC_CONSULTAMASIVA!$F$2:$F$598&lt;&gt;"-"))</f>
        <v/>
      </c>
    </row>
    <row r="190" ht="25.8" customHeight="1">
      <c r="B190" s="347" t="inlineStr">
        <is>
          <t>fecha_inscripcion_ruc</t>
        </is>
      </c>
      <c r="C190" s="347" t="inlineStr">
        <is>
          <t>Fecha</t>
        </is>
      </c>
      <c r="D190" s="347" t="inlineStr">
        <is>
          <t>SUNAT Consulta RUC</t>
        </is>
      </c>
      <c r="E190" s="347" t="inlineStr">
        <is>
          <t>—</t>
        </is>
      </c>
      <c r="F190" s="347" t="inlineStr">
        <is>
          <t>RUC_CONSULTAMASIVA!H</t>
        </is>
      </c>
      <c r="G190" s="348">
        <f t="array" ref="G190">SUMPRODUCT((LEN(RUC_CONSULTAMASIVA!$H$2:$H$598)&gt;0)*(RUC_CONSULTAMASIVA!$H$2:$H$598&lt;&gt;"-"))</f>
        <v/>
      </c>
    </row>
    <row r="191" ht="25.8" customHeight="1">
      <c r="B191" s="347" t="inlineStr">
        <is>
          <t>fecha_inicio_actividades</t>
        </is>
      </c>
      <c r="C191" s="347" t="inlineStr">
        <is>
          <t>Fecha</t>
        </is>
      </c>
      <c r="D191" s="347" t="inlineStr">
        <is>
          <t>SUNAT Consulta RUC</t>
        </is>
      </c>
      <c r="E191" s="347" t="inlineStr">
        <is>
          <t>b3 (declarado)</t>
        </is>
      </c>
      <c r="F191" s="347" t="inlineStr">
        <is>
          <t>RUC_CONSULTAMASIVA!I</t>
        </is>
      </c>
      <c r="G191" s="348">
        <f t="array" ref="G191">SUMPRODUCT((LEN(RUC_CONSULTAMASIVA!$I$2:$I$598)&gt;0)*(RUC_CONSULTAMASIVA!$I$2:$I$598&lt;&gt;"-"))</f>
        <v/>
      </c>
    </row>
    <row r="192" ht="25.8" customHeight="1">
      <c r="B192" s="347" t="inlineStr">
        <is>
          <t>ubigeo</t>
        </is>
      </c>
      <c r="C192" s="347" t="inlineStr">
        <is>
          <t>Texto(6)</t>
        </is>
      </c>
      <c r="D192" s="347" t="inlineStr">
        <is>
          <t>INEI, derivado de departamento/provincia/distrito SUNAT</t>
        </is>
      </c>
      <c r="E192" s="347" t="inlineStr">
        <is>
          <t>b2 Ubigeo</t>
        </is>
      </c>
      <c r="F192" s="347" t="inlineStr">
        <is>
          <t>b2!E</t>
        </is>
      </c>
      <c r="G192" s="348">
        <f>COUNTA('b2'!$E$3:$E$680)</f>
        <v/>
      </c>
    </row>
    <row r="193" ht="25.8" customHeight="1">
      <c r="B193" s="347" t="inlineStr">
        <is>
          <t>departamento / provincia / distrito</t>
        </is>
      </c>
      <c r="C193" s="347" t="inlineStr">
        <is>
          <t>Texto</t>
        </is>
      </c>
      <c r="D193" s="347" t="inlineStr">
        <is>
          <t>SUNAT domicilio fiscal</t>
        </is>
      </c>
      <c r="E193" s="347" t="inlineStr">
        <is>
          <t>OECE; b2/b3</t>
        </is>
      </c>
      <c r="F193" s="347" t="inlineStr">
        <is>
          <t>RUC_CONSULTAMASIVA!J:L</t>
        </is>
      </c>
      <c r="G193" s="348">
        <f t="array" ref="G193">SUMPRODUCT((LEN(RUC_CONSULTAMASIVA!$L$2:$L$598)&gt;0)*(RUC_CONSULTAMASIVA!$L$2:$L$598&lt;&gt;"-"))</f>
        <v/>
      </c>
    </row>
    <row r="194" ht="25.8" customHeight="1">
      <c r="B194" s="347" t="inlineStr">
        <is>
          <t>direccion_fiscal</t>
        </is>
      </c>
      <c r="C194" s="347" t="inlineStr">
        <is>
          <t>Texto</t>
        </is>
      </c>
      <c r="D194" s="347" t="inlineStr">
        <is>
          <t>SUNAT domicilio fiscal</t>
        </is>
      </c>
      <c r="E194" s="347" t="inlineStr">
        <is>
          <t>b3 dirección declarada</t>
        </is>
      </c>
      <c r="F194" s="347" t="inlineStr">
        <is>
          <t>RUC_CONSULTAMASIVA!M</t>
        </is>
      </c>
      <c r="G194" s="348">
        <f t="array" ref="G194">SUMPRODUCT((LEN(RUC_CONSULTAMASIVA!$M$2:$M$598)&gt;0)*(RUC_CONSULTAMASIVA!$M$2:$M$598&lt;&gt;"-"))</f>
        <v/>
      </c>
    </row>
    <row r="195" ht="25.8" customHeight="1">
      <c r="B195" s="347" t="inlineStr">
        <is>
          <t>actividad_comercio_exterior</t>
        </is>
      </c>
      <c r="C195" s="347" t="inlineStr">
        <is>
          <t>Texto</t>
        </is>
      </c>
      <c r="D195" s="347" t="inlineStr">
        <is>
          <t>SUNAT Consulta RUC</t>
        </is>
      </c>
      <c r="E195" s="347" t="inlineStr">
        <is>
          <t>Derivar de HECHO_EXPORTACION</t>
        </is>
      </c>
      <c r="F195" s="347" t="inlineStr">
        <is>
          <t>RUC_CONSULTAMASIVA!P</t>
        </is>
      </c>
      <c r="G195" s="348">
        <f t="array" ref="G195">SUMPRODUCT((LEN(RUC_CONSULTAMASIVA!$P$2:$P$598)&gt;0)*(RUC_CONSULTAMASIVA!$P$2:$P$598&lt;&gt;"-"))</f>
        <v/>
      </c>
    </row>
    <row r="196" ht="25.8" customHeight="1">
      <c r="B196" s="347" t="inlineStr">
        <is>
          <t>ciiu_principal / sec1 / sec2</t>
        </is>
      </c>
      <c r="C196" s="347" t="inlineStr">
        <is>
          <t>Texto</t>
        </is>
      </c>
      <c r="D196" s="347" t="inlineStr">
        <is>
          <t>SUNAT Consulta RUC</t>
        </is>
      </c>
      <c r="E196" s="347" t="inlineStr">
        <is>
          <t>—</t>
        </is>
      </c>
      <c r="F196" s="347" t="inlineStr">
        <is>
          <t>RUC_CONSULTAMASIVA!Q:S</t>
        </is>
      </c>
      <c r="G196" s="348">
        <f t="array" ref="G196">SUMPRODUCT((LEN(RUC_CONSULTAMASIVA!$Q$2:$Q$598)&gt;0)*(RUC_CONSULTAMASIVA!$Q$2:$Q$598&lt;&gt;"-"))</f>
        <v/>
      </c>
    </row>
    <row r="197" ht="25.8" customHeight="1">
      <c r="B197" s="347" t="inlineStr">
        <is>
          <t>buen_contribuyente / agente_retencion</t>
        </is>
      </c>
      <c r="C197" s="347" t="inlineStr">
        <is>
          <t>Texto</t>
        </is>
      </c>
      <c r="D197" s="347" t="inlineStr">
        <is>
          <t>SUNAT Consulta RUC</t>
        </is>
      </c>
      <c r="E197" s="347" t="inlineStr">
        <is>
          <t>—</t>
        </is>
      </c>
      <c r="F197" s="347" t="inlineStr">
        <is>
          <t>RUC_CONSULTAMASIVA!U:V</t>
        </is>
      </c>
      <c r="G197" s="348">
        <f t="array" ref="G197">SUMPRODUCT((LEN(RUC_CONSULTAMASIVA!$U$2:$U$598)&gt;0)*(RUC_CONSULTAMASIVA!$U$2:$U$598&lt;&gt;"-"))</f>
        <v/>
      </c>
    </row>
    <row r="198" ht="25.8" customHeight="1">
      <c r="B198" s="347" t="inlineStr">
        <is>
          <t>telefono_principal</t>
        </is>
      </c>
      <c r="C198" s="347" t="inlineStr">
        <is>
          <t>Texto</t>
        </is>
      </c>
      <c r="D198" s="347" t="inlineStr">
        <is>
          <t>OECE ficha de proveedor</t>
        </is>
      </c>
      <c r="E198" s="347" t="inlineStr">
        <is>
          <t>b3 celular; SUNAT (vacío en este universo)</t>
        </is>
      </c>
      <c r="F198" s="347" t="inlineStr">
        <is>
          <t>RUC_OECE!I</t>
        </is>
      </c>
      <c r="G198" s="348">
        <f t="array" ref="G198">SUMPRODUCT((LEN(RUC_OECE!$I$2:$I$598)&gt;0)*(RUC_OECE!$I$2:$I$598&lt;&gt;"-"))</f>
        <v/>
      </c>
    </row>
    <row r="199" ht="25.8" customHeight="1">
      <c r="B199" s="347" t="inlineStr">
        <is>
          <t>email_principal</t>
        </is>
      </c>
      <c r="C199" s="347" t="inlineStr">
        <is>
          <t>Texto</t>
        </is>
      </c>
      <c r="D199" s="347" t="inlineStr">
        <is>
          <t>OECE ficha de proveedor</t>
        </is>
      </c>
      <c r="E199" s="347" t="inlineStr">
        <is>
          <t>b3 correo</t>
        </is>
      </c>
      <c r="F199" s="347" t="inlineStr">
        <is>
          <t>RUC_OECE!J</t>
        </is>
      </c>
      <c r="G199" s="348">
        <f t="array" ref="G199">SUMPRODUCT((LEN(RUC_OECE!$J$2:$J$598)&gt;0)*(RUC_OECE!$J$2:$J$598&lt;&gt;"-"))</f>
        <v/>
      </c>
    </row>
    <row r="200" ht="25.8" customHeight="1">
      <c r="B200" s="347" t="inlineStr">
        <is>
          <t>inscrito_rnp / codigo_rnp</t>
        </is>
      </c>
      <c r="C200" s="347" t="inlineStr">
        <is>
          <t>SI-NO / Texto</t>
        </is>
      </c>
      <c r="D200" s="347" t="inlineStr">
        <is>
          <t>RNP (OECE)</t>
        </is>
      </c>
      <c r="E200" s="347" t="inlineStr">
        <is>
          <t>OECE ficha codigo_registro</t>
        </is>
      </c>
      <c r="F200" s="347" t="inlineStr">
        <is>
          <t>RNP!K · RUC_OECE!K</t>
        </is>
      </c>
      <c r="G200" s="348">
        <f t="array" ref="G200">SUMPRODUCT((LEN(RUC_OECE!$K$2:$K$598)&gt;0)*(RUC_OECE!$K$2:$K$598&lt;&gt;"-"))</f>
        <v/>
      </c>
    </row>
    <row r="201" ht="25.8" customHeight="1">
      <c r="B201" s="347" t="inlineStr">
        <is>
          <t>inscrito_ppa / nombre_ppa</t>
        </is>
      </c>
      <c r="C201" s="347" t="inlineStr">
        <is>
          <t>SI-NO / Texto</t>
        </is>
      </c>
      <c r="D201" s="347" t="inlineStr">
        <is>
          <t>MIDAGRI-PPA</t>
        </is>
      </c>
      <c r="E201" s="347" t="inlineStr">
        <is>
          <t>—</t>
        </is>
      </c>
      <c r="F201" s="347" t="inlineStr">
        <is>
          <t>RUC_PPA!B:C</t>
        </is>
      </c>
      <c r="G201" s="348">
        <f>COUNTIFS(RUC_PPA!$B$2:$B$598,"true")</f>
        <v/>
      </c>
    </row>
    <row r="202" ht="25.8" customHeight="1">
      <c r="B202" s="347" t="inlineStr">
        <is>
          <t>ventas_totales_2024</t>
        </is>
      </c>
      <c r="C202" s="347" t="inlineStr">
        <is>
          <t>Número</t>
        </is>
      </c>
      <c r="D202" s="347" t="inlineStr">
        <is>
          <t>Registro interno (b2, HECHO_PROGRAMA_ANUAL)</t>
        </is>
      </c>
      <c r="E202" s="347" t="inlineStr">
        <is>
          <t>b2 ventas nacionales + exportación 2024</t>
        </is>
      </c>
      <c r="F202" s="347" t="inlineStr">
        <is>
          <t>DIM_ORGANIZACION!AA</t>
        </is>
      </c>
      <c r="G202" s="348">
        <f>COUNTIFS(HECHO_PROGRAMA_ANUAL!$D$2:$D$4929,2024,HECHO_PROGRAMA_ANUAL!$N$2:$N$4929,"&gt;0")</f>
        <v/>
      </c>
    </row>
    <row r="203" ht="25.8" customHeight="1">
      <c r="B203" s="347" t="inlineStr">
        <is>
          <t>ventas_totales_2025</t>
        </is>
      </c>
      <c r="C203" s="347" t="inlineStr">
        <is>
          <t>Número</t>
        </is>
      </c>
      <c r="D203" s="347" t="inlineStr">
        <is>
          <t>Registro interno (b2, HECHO_PROGRAMA_ANUAL)</t>
        </is>
      </c>
      <c r="E203" s="347" t="inlineStr">
        <is>
          <t>b2 ventas nacionales + exportación 2025</t>
        </is>
      </c>
      <c r="F203" s="347" t="inlineStr">
        <is>
          <t>DIM_ORGANIZACION!AB</t>
        </is>
      </c>
      <c r="G203" s="348">
        <f>COUNTIFS(HECHO_PROGRAMA_ANUAL!$D$2:$D$4929,2025,HECHO_PROGRAMA_ANUAL!$N$2:$N$4929,"&gt;0")</f>
        <v/>
      </c>
    </row>
    <row r="204" ht="25.8" customHeight="1">
      <c r="B204" s="347" t="inlineStr">
        <is>
          <t>exporta (SI/NO)</t>
        </is>
      </c>
      <c r="C204" s="347" t="inlineStr">
        <is>
          <t>SI-NO</t>
        </is>
      </c>
      <c r="D204" s="347" t="inlineStr">
        <is>
          <t>SUNAT-Aduanas (HECHO_EXPORTACION)</t>
        </is>
      </c>
      <c r="E204" s="347" t="inlineStr">
        <is>
          <t>SUNAT actividad_comercio_exterior</t>
        </is>
      </c>
      <c r="F204" s="347" t="inlineStr">
        <is>
          <t>RUC_FOB (2)!A</t>
        </is>
      </c>
      <c r="G204" s="348">
        <f t="array" ref="G204">CONTARA('RUC_FOB (2)'!A2:A67)</f>
        <v/>
      </c>
    </row>
    <row r="205" ht="25.8" customHeight="1">
      <c r="B205" s="347" t="inlineStr">
        <is>
          <t>fob_total_usd / fob_ultimo_anio_usd</t>
        </is>
      </c>
      <c r="C205" s="347" t="inlineStr">
        <is>
          <t>Número</t>
        </is>
      </c>
      <c r="D205" s="347" t="inlineStr">
        <is>
          <t>SUNAT-Aduanas (HECHO_EXPORTACION)</t>
        </is>
      </c>
      <c r="E205" s="347" t="inlineStr">
        <is>
          <t>b2 ventas de exportación</t>
        </is>
      </c>
      <c r="F205" s="347" t="inlineStr">
        <is>
          <t>RUC_FOB (2)!D:F</t>
        </is>
      </c>
      <c r="G205" s="348">
        <f t="array" ref="G205">CONTAR.SI.CONJUNTO('RUC_FOB (2)'!D2:D67,"&gt;0")</f>
        <v/>
      </c>
    </row>
    <row r="206" ht="25.8" customHeight="1">
      <c r="B206" s="347" t="inlineStr">
        <is>
          <t>ultimo_periodo_exportacion / n_paises</t>
        </is>
      </c>
      <c r="C206" s="347" t="inlineStr">
        <is>
          <t>Texto / Número</t>
        </is>
      </c>
      <c r="D206" s="347" t="inlineStr">
        <is>
          <t>SUNAT-Aduanas (HECHO_EXPORTACION)</t>
        </is>
      </c>
      <c r="E206" s="347" t="inlineStr">
        <is>
          <t>—</t>
        </is>
      </c>
      <c r="F206" s="347" t="inlineStr">
        <is>
          <t>RUC_FOB (2)!H:I</t>
        </is>
      </c>
      <c r="G206" s="348">
        <f t="array" ref="G206">CONTAR('RUC_FOB (2)'!H2:H67)</f>
        <v/>
      </c>
    </row>
    <row r="207" ht="25.8" customHeight="1">
      <c r="B207" s="347" t="inlineStr">
        <is>
          <t>presidente_vigente</t>
        </is>
      </c>
      <c r="C207" s="347" t="inlineStr">
        <is>
          <t>Texto</t>
        </is>
      </c>
      <c r="D207" s="347" t="inlineStr">
        <is>
          <t>OECE/RNP (REL_PERSONA_CARGO, vigente)</t>
        </is>
      </c>
      <c r="E207" s="347" t="inlineStr">
        <is>
          <t>b3 (declarado)</t>
        </is>
      </c>
      <c r="F207" s="347" t="inlineStr">
        <is>
          <t>RUC_OECE_PERSONAS!G</t>
        </is>
      </c>
      <c r="G207" s="348">
        <f t="array" ref="G207">ROWS(_xlfn.UNIQUE(_xlfn._xlws.FILTER(RUC_OECE_PERSONAS!$A$2:$A$816,RUC_OECE_PERSONAS!$G$2:$G$816="Presidente")))</f>
        <v/>
      </c>
    </row>
    <row r="208" ht="25.8" customHeight="1">
      <c r="B208" s="347" t="inlineStr">
        <is>
          <t>representante_legal_vigente</t>
        </is>
      </c>
      <c r="C208" s="347" t="inlineStr">
        <is>
          <t>Texto</t>
        </is>
      </c>
      <c r="D208" s="347" t="inlineStr">
        <is>
          <t>OECE/RNP (rol REPRESENTANTE)</t>
        </is>
      </c>
      <c r="E208" s="347" t="inlineStr">
        <is>
          <t>b3 representante legal</t>
        </is>
      </c>
      <c r="F208" s="347" t="inlineStr">
        <is>
          <t>RUC_OECE_PERSONAS!B</t>
        </is>
      </c>
      <c r="G208" s="348">
        <f t="array" ref="G208">ROWS(_xlfn.UNIQUE(_xlfn._xlws.FILTER(RUC_OECE_PERSONAS!$A$2:$A$816,RUC_OECE_PERSONAS!$B$2:$B$816="REPRESENTANTE")))</f>
        <v/>
      </c>
    </row>
    <row r="209" ht="25.8" customHeight="1">
      <c r="B209" s="347" t="inlineStr">
        <is>
          <t>gerente_general</t>
        </is>
      </c>
      <c r="C209" s="347" t="inlineStr">
        <is>
          <t>Texto</t>
        </is>
      </c>
      <c r="D209" s="347" t="inlineStr">
        <is>
          <t>OECE/RNP (cargo Gerente General)</t>
        </is>
      </c>
      <c r="E209" s="347" t="inlineStr">
        <is>
          <t>b3 gerente general</t>
        </is>
      </c>
      <c r="F209" s="347" t="inlineStr">
        <is>
          <t>b3!AE</t>
        </is>
      </c>
      <c r="G209" s="348">
        <f>COUNTA('b3'!$AE$2:$AE$26)</f>
        <v/>
      </c>
    </row>
    <row r="210" ht="25.8" customHeight="1">
      <c r="B210" s="347" t="inlineStr">
        <is>
          <t>n_directivos_vigentes</t>
        </is>
      </c>
      <c r="C210" s="347" t="inlineStr">
        <is>
          <t>Número</t>
        </is>
      </c>
      <c r="D210" s="347" t="inlineStr">
        <is>
          <t>OECE/RNP (REL_PERSONA_CARGO)</t>
        </is>
      </c>
      <c r="E210" s="347" t="inlineStr">
        <is>
          <t>—</t>
        </is>
      </c>
      <c r="F210" s="347" t="inlineStr">
        <is>
          <t>RUC_OECE_PERSONAS</t>
        </is>
      </c>
      <c r="G210" s="348">
        <f t="array" ref="G210">ROWS(_xlfn.UNIQUE(_xlfn._xlws.FILTER(RUC_OECE_PERSONAS!$A$2:$A$816,RUC_OECE_PERSONAS!$B$2:$B$816="ORGANO_ADMINISTRACION")))</f>
        <v/>
      </c>
    </row>
    <row r="211" ht="25.8" customHeight="1">
      <c r="B211" s="347" t="inlineStr">
        <is>
          <t>producto_dominante</t>
        </is>
      </c>
      <c r="C211" s="347" t="inlineStr">
        <is>
          <t>Texto</t>
        </is>
      </c>
      <c r="D211" s="347" t="inlineStr">
        <is>
          <t>Registro interno (b2)</t>
        </is>
      </c>
      <c r="E211" s="347" t="inlineStr">
        <is>
          <t>CIIU principal SUNAT</t>
        </is>
      </c>
      <c r="F211" s="347" t="inlineStr">
        <is>
          <t>b2!B</t>
        </is>
      </c>
      <c r="G211" s="348">
        <f>COUNTA('b2'!$B$3:$B$680)</f>
        <v/>
      </c>
    </row>
    <row r="212" ht="25.8" customHeight="1">
      <c r="B212" s="347" t="inlineStr">
        <is>
          <t>anios_intervencion / servicio</t>
        </is>
      </c>
      <c r="C212" s="347" t="inlineStr">
        <is>
          <t>Texto</t>
        </is>
      </c>
      <c r="D212" s="347" t="inlineStr">
        <is>
          <t>Registro interno (b2)</t>
        </is>
      </c>
      <c r="E212" s="347" t="inlineStr">
        <is>
          <t>b1</t>
        </is>
      </c>
      <c r="F212" s="347" t="inlineStr">
        <is>
          <t>b2!Q:R</t>
        </is>
      </c>
      <c r="G212" s="348">
        <f>COUNTA('b2'!$R$3:$R$680)</f>
        <v/>
      </c>
    </row>
    <row r="213" ht="25.8" customHeight="1">
      <c r="B213" s="347" t="inlineStr">
        <is>
          <t>n_socios (varones / mujeres)</t>
        </is>
      </c>
      <c r="C213" s="347" t="inlineStr">
        <is>
          <t>Número</t>
        </is>
      </c>
      <c r="D213" s="347" t="inlineStr">
        <is>
          <t>Registro interno (b3, última campaña)</t>
        </is>
      </c>
      <c r="E213" s="347" t="inlineStr">
        <is>
          <t>OECE socios (rol SOCIO)</t>
        </is>
      </c>
      <c r="F213" s="347" t="inlineStr">
        <is>
          <t>b3!M:N</t>
        </is>
      </c>
      <c r="G213" s="348">
        <f>COUNT('b3'!$M$2:$M$26)</f>
        <v/>
      </c>
    </row>
    <row r="214" ht="25.8" customHeight="1">
      <c r="B214" s="347" t="inlineStr">
        <is>
          <t>hectareas_totales</t>
        </is>
      </c>
      <c r="C214" s="347" t="inlineStr">
        <is>
          <t>Número</t>
        </is>
      </c>
      <c r="D214" s="347" t="inlineStr">
        <is>
          <t>Registro interno (b3, última campaña)</t>
        </is>
      </c>
      <c r="E214" s="347" t="inlineStr">
        <is>
          <t>—</t>
        </is>
      </c>
      <c r="F214" s="347" t="inlineStr">
        <is>
          <t>b3!O</t>
        </is>
      </c>
      <c r="G214" s="348">
        <f>COUNT('b3'!$O$2:$O$26)</f>
        <v/>
      </c>
    </row>
    <row r="215" ht="25.8" customHeight="1">
      <c r="B215" s="347" t="inlineStr">
        <is>
          <t>certificacion_organica / comercio_justo (vigencia)</t>
        </is>
      </c>
      <c r="C215" s="347" t="inlineStr">
        <is>
          <t>Texto</t>
        </is>
      </c>
      <c r="D215" s="347" t="inlineStr">
        <is>
          <t>Organismo certificador (REL_CERTIFICACION)</t>
        </is>
      </c>
      <c r="E215" s="347" t="inlineStr">
        <is>
          <t>b3 declarado; b1 tipo de certificado</t>
        </is>
      </c>
      <c r="F215" s="347" t="inlineStr">
        <is>
          <t>b3!U:V</t>
        </is>
      </c>
      <c r="G215" s="348">
        <f>COUNTA('b3'!$U$2:$U$26)</f>
        <v/>
      </c>
    </row>
    <row r="216" ht="25.8" customHeight="1">
      <c r="B216" s="347" t="inlineStr">
        <is>
          <t>avance_eudr</t>
        </is>
      </c>
      <c r="C216" s="347" t="inlineStr">
        <is>
          <t>Texto</t>
        </is>
      </c>
      <c r="D216" s="347" t="inlineStr">
        <is>
          <t>Registro interno (b3)</t>
        </is>
      </c>
      <c r="E216" s="347" t="inlineStr">
        <is>
          <t>—</t>
        </is>
      </c>
      <c r="F216" s="347" t="inlineStr">
        <is>
          <t>b3!Y</t>
        </is>
      </c>
      <c r="G216" s="348">
        <f>COUNTA('b3'!$Y$2:$Y$26)</f>
        <v/>
      </c>
    </row>
    <row r="217" ht="25.8" customHeight="1">
      <c r="B217" s="347" t="inlineStr">
        <is>
          <t>fecha_ultima_actualizacion</t>
        </is>
      </c>
      <c r="C217" s="347" t="inlineStr">
        <is>
          <t>Fecha-hora</t>
        </is>
      </c>
      <c r="D217" s="347" t="inlineStr">
        <is>
          <t>MAX de fecha_consulta de todas las fuentes del RUC</t>
        </is>
      </c>
      <c r="E217" s="347" t="inlineStr">
        <is>
          <t>—</t>
        </is>
      </c>
      <c r="F217" s="347" t="inlineStr">
        <is>
          <t>fecha_consulta de cada pestaña</t>
        </is>
      </c>
      <c r="G217" s="348" t="inlineStr">
        <is>
          <t>—</t>
        </is>
      </c>
    </row>
    <row r="218" ht="25.8" customHeight="1">
      <c r="B218" s="347" t="inlineStr">
        <is>
          <t>score_completitud</t>
        </is>
      </c>
      <c r="C218" s="347" t="inlineStr">
        <is>
          <t>Número (%)</t>
        </is>
      </c>
      <c r="D218" s="347" t="inlineStr">
        <is>
          <t>Derivado: atributos con dato / atributos del modelo</t>
        </is>
      </c>
      <c r="E218" s="347" t="inlineStr">
        <is>
          <t>—</t>
        </is>
      </c>
      <c r="F218" s="347" t="inlineStr">
        <is>
          <t>—</t>
        </is>
      </c>
      <c r="G218" s="348" t="inlineStr">
        <is>
          <t>—</t>
        </is>
      </c>
    </row>
    <row r="220" ht="25.8" customHeight="1">
      <c r="B220" s="364" t="inlineStr">
        <is>
          <t>Nota: la cobertura cuenta los registros con dato en la pestaña actual (sobre 597 RUCs en SUNAT, OECE y PPA; 66 en FOB; 139 en personas; 25 en b3; 678 filas en b2). Lo ideal es construir DIM_ORGANIZACION con XLOOKUP por RUC sobre cada fuente, aplicando las reglas de 5.1. Se agregaron 2 columnas al final de DIM_ORGANIZACION (AW=n_duas, AX=n_duas_canal_no_verde, 24/09/2026) desde RUC_FOB_DUA: numero de operaciones con DUA encontrada y cuantas de esas tuvieron canal ROJO/NARANJA (control fisico/documentario), no VERDE (automatico). De 1704 DUA, 6 fueron ROJO (5 RUC distintos) -- no hay NARANJA en esta muestra. score_completitud ahora tambien las cuenta (rango B:AT + AW:AX, salta AU/AV a proposito).</t>
        </is>
      </c>
    </row>
    <row r="222" ht="25.8" customHeight="1">
      <c r="B222" s="355" t="inlineStr">
        <is>
          <t>6. TABLAS DEL MODELO CONSTRUIDAS (pestañas nuevas, generadas a partir de las fuentes de las secciones 1-4)</t>
        </is>
      </c>
    </row>
    <row r="223" ht="25.8" customHeight="1">
      <c r="B223" s="363" t="inlineStr">
        <is>
          <t>Implementación del modelo descrito en la sección 5.2. Incluye la fuente RUC_CONTRATACION agregada el 23/09/2026 (archivo subido por el usuario) y la tabla HECHO_CONTRATACION_ESTATAL construida a partir de ella. Los conteos son fórmulas que leen cada pestaña.</t>
        </is>
      </c>
    </row>
    <row r="224" ht="25.8" customHeight="1">
      <c r="B224" s="353" t="inlineStr">
        <is>
          <t>Tabla</t>
        </is>
      </c>
      <c r="C224" s="353" t="inlineStr">
        <is>
          <t>Tipo</t>
        </is>
      </c>
      <c r="D224" s="353" t="inlineStr">
        <is>
          <t>Filas de datos</t>
        </is>
      </c>
      <c r="E224" s="353" t="inlineStr">
        <is>
          <t>Fuente / cómo se construyó</t>
        </is>
      </c>
    </row>
    <row r="225" ht="25.8" customHeight="1">
      <c r="B225" s="363" t="inlineStr">
        <is>
          <t>RUC_CONTRATACION</t>
        </is>
      </c>
      <c r="C225" s="363" t="inlineStr">
        <is>
          <t>Fuente (pestaña raíz, como RUC_FOB)</t>
        </is>
      </c>
      <c r="D225" s="363">
        <f>COUNTA(RUC_CONTRATACION!A2:A5000)</f>
        <v/>
      </c>
      <c r="E225" s="363" t="inlineStr">
        <is>
          <t>Archivo subido ruc-contratacion-estatal.txt (OECE / Open Contracting Partnership, bulk OCDS), consulta 23/09/2026. Ver CTL_FUENTE_CONSULTA fila 8.</t>
        </is>
      </c>
    </row>
    <row r="226" ht="25.8" customHeight="1">
      <c r="B226" s="363" t="inlineStr">
        <is>
          <t>DIM_ORGANIZACION</t>
        </is>
      </c>
      <c r="C226" s="363" t="inlineStr">
        <is>
          <t>Tabla maestra</t>
        </is>
      </c>
      <c r="D226" s="363">
        <f>COUNTA(DIM_ORGANIZACION!A2:A5000)</f>
        <v/>
      </c>
      <c r="E226" s="363" t="inlineStr">
        <is>
          <t>Fórmulas XLOOKUP/FILTER sobre RUC_CONSULTAMASIVA, RUC_OECE, REG_RNP, REG_PPA, HECHO_EXPORTACION, REL_PERSONA_CARGO, b2, b3 (reglas 5.1).</t>
        </is>
      </c>
    </row>
    <row r="227" ht="25.8" customHeight="1">
      <c r="B227" s="363" t="inlineStr">
        <is>
          <t>REG_RNP</t>
        </is>
      </c>
      <c r="C227" s="363" t="inlineStr">
        <is>
          <t>Registro</t>
        </is>
      </c>
      <c r="D227" s="363">
        <f>COUNTA(REG_RNP!A2:A5000)</f>
        <v/>
      </c>
      <c r="E227" s="363" t="inlineStr">
        <is>
          <t>Derivada de la pestaña RNP.</t>
        </is>
      </c>
    </row>
    <row r="228" ht="25.8" customHeight="1">
      <c r="B228" s="363" t="inlineStr">
        <is>
          <t>REG_PPA</t>
        </is>
      </c>
      <c r="C228" s="363" t="inlineStr">
        <is>
          <t>Registro</t>
        </is>
      </c>
      <c r="D228" s="363">
        <f>COUNTA(REG_PPA!A2:A5000)</f>
        <v/>
      </c>
      <c r="E228" s="363" t="inlineStr">
        <is>
          <t>Derivada de la pestaña RUC_PPA.</t>
        </is>
      </c>
    </row>
    <row r="229" ht="25.8" customHeight="1">
      <c r="B229" s="363" t="inlineStr">
        <is>
          <t>REL_PERSONA_CARGO</t>
        </is>
      </c>
      <c r="C229" s="363" t="inlineStr">
        <is>
          <t>Relación (varias filas por RUC)</t>
        </is>
      </c>
      <c r="D229" s="363">
        <f>COUNTA(REL_PERSONA_CARGO!A2:A5000)</f>
        <v/>
      </c>
      <c r="E229" s="363" t="inlineStr">
        <is>
          <t>Derivada de RUC_OECE_PERSONAS.</t>
        </is>
      </c>
    </row>
    <row r="230" ht="25.8" customHeight="1">
      <c r="B230" s="363" t="inlineStr">
        <is>
          <t>DIM_PERSONA</t>
        </is>
      </c>
      <c r="C230" s="363" t="inlineStr">
        <is>
          <t>Dimensión (una fila por DNI)</t>
        </is>
      </c>
      <c r="D230" s="363">
        <f>COUNTA(DIM_PERSONA!A2:A5000)</f>
        <v/>
      </c>
      <c r="E230" s="363" t="inlineStr">
        <is>
          <t>Derivada de REL_PERSONA_CARGO.</t>
        </is>
      </c>
    </row>
    <row r="231" ht="25.8" customHeight="1">
      <c r="B231" s="363" t="inlineStr">
        <is>
          <t>HECHO_EXPORTACION</t>
        </is>
      </c>
      <c r="C231" s="363" t="inlineStr">
        <is>
          <t>Hecho</t>
        </is>
      </c>
      <c r="D231" s="363">
        <f>COUNTA(HECHO_EXPORTACION!A2:A5000)</f>
        <v/>
      </c>
      <c r="E231" s="363" t="inlineStr">
        <is>
          <t>Derivada de RUC_FOB.</t>
        </is>
      </c>
    </row>
    <row r="232" ht="25.8" customHeight="1">
      <c r="B232" s="363" t="inlineStr">
        <is>
          <t>HECHO_CONTRATACION_ESTATAL</t>
        </is>
      </c>
      <c r="C232" s="363" t="inlineStr">
        <is>
          <t>Hecho</t>
        </is>
      </c>
      <c r="D232" s="363">
        <f>COUNTA(HECHO_CONTRATACION_ESTATAL!A2:A5000)</f>
        <v/>
      </c>
      <c r="E232" s="363" t="inlineStr">
        <is>
          <t>Derivada de RUC_CONTRATACION (agregada 23/09/2026): vista en vivo 1:1 con fórmulas FILTER, mismo grano y mismas filas que la fuente (no es una agregación como HECHO_EXPORTACION). No editar esta pestaña directamente — cualquier corrección debe hacerse en RUC_CONTRATACION y se propaga sola.</t>
        </is>
      </c>
    </row>
    <row r="233" ht="25.8" customHeight="1">
      <c r="B233" s="363" t="inlineStr">
        <is>
          <t>HECHO_PROGRAMA_ANUAL</t>
        </is>
      </c>
      <c r="C233" s="363" t="inlineStr">
        <is>
          <t>Hecho</t>
        </is>
      </c>
      <c r="D233" s="363">
        <f>COUNTA(HECHO_PROGRAMA_ANUAL!A2:A6000)</f>
        <v/>
      </c>
      <c r="E233" s="363" t="inlineStr">
        <is>
          <t>Derivada de b2 (616 RUC × 8 años 2018-2025).</t>
        </is>
      </c>
    </row>
    <row r="234" ht="25.8" customHeight="1">
      <c r="B234" s="363" t="inlineStr">
        <is>
          <t>HECHO_CAMPANIA_PRODUCTIVA</t>
        </is>
      </c>
      <c r="C234" s="363" t="inlineStr">
        <is>
          <t>Hecho</t>
        </is>
      </c>
      <c r="D234" s="363">
        <f>COUNTA(HECHO_CAMPANIA_PRODUCTIVA!A2:A5000)</f>
        <v/>
      </c>
      <c r="E234" s="363" t="inlineStr">
        <is>
          <t>Derivada de b3 (campaña 2026).</t>
        </is>
      </c>
    </row>
    <row r="235" ht="25.8" customHeight="1">
      <c r="B235" s="363" t="inlineStr">
        <is>
          <t>REL_CERTIFICACION</t>
        </is>
      </c>
      <c r="C235" s="363" t="inlineStr">
        <is>
          <t>Relación (varias filas por RUC)</t>
        </is>
      </c>
      <c r="D235" s="363">
        <f>COUNTA(REL_CERTIFICACION!A2:A5000)</f>
        <v/>
      </c>
      <c r="E235" s="363" t="inlineStr">
        <is>
          <t>Derivada de b1 y b3.</t>
        </is>
      </c>
    </row>
    <row r="236" ht="25.8" customHeight="1">
      <c r="B236" s="363" t="inlineStr">
        <is>
          <t>REL_CONTACTO</t>
        </is>
      </c>
      <c r="C236" s="363" t="inlineStr">
        <is>
          <t>Relación (varias filas por RUC)</t>
        </is>
      </c>
      <c r="D236" s="363">
        <f>COUNTA(REL_CONTACTO!A2:A5000)</f>
        <v/>
      </c>
      <c r="E236" s="363" t="inlineStr">
        <is>
          <t>Derivada de RUC_OECE y b3.</t>
        </is>
      </c>
    </row>
    <row r="237" ht="25.8" customHeight="1">
      <c r="B237" s="363" t="inlineStr">
        <is>
          <t>CTL_FUENTE_CONSULTA</t>
        </is>
      </c>
      <c r="C237" s="363" t="inlineStr">
        <is>
          <t>Control</t>
        </is>
      </c>
      <c r="D237" s="363">
        <f>COUNTA(CTL_FUENTE_CONSULTA!A2:A5000)</f>
        <v/>
      </c>
      <c r="E237" s="363" t="inlineStr">
        <is>
          <t>Carga manual, bitácora de cada consulta a las fuentes oficiales.</t>
        </is>
      </c>
    </row>
    <row r="238" ht="25.8" customHeight="1">
      <c r="B238" s="363" t="inlineStr">
        <is>
          <t>HIST_ATRIBUTO</t>
        </is>
      </c>
      <c r="C238" s="363" t="inlineStr">
        <is>
          <t>Control</t>
        </is>
      </c>
      <c r="D238" s="363">
        <f>COUNTA(HIST_ATRIBUTO!A2:A5000)</f>
        <v/>
      </c>
      <c r="E238" s="363" t="inlineStr">
        <is>
          <t>Se llena cuando se detectan cambios entre dos actualizaciones de las fuentes (ver hist_atributo_diff.py). Primera carga: 23/09/2026, 80 filas por el agregado del historico de exportaciones 2010-2025 a RUC_FOB.</t>
        </is>
      </c>
    </row>
  </sheetData>
  <mergeCells count="4">
    <mergeCell ref="B32:G32"/>
    <mergeCell ref="B19:G19"/>
    <mergeCell ref="B220:G220"/>
    <mergeCell ref="B152:G152"/>
  </mergeCells>
  <conditionalFormatting sqref="C34:C58">
    <cfRule type="containsText" priority="1" operator="containsText" dxfId="13" text="Directo">
      <formula>NOT(ISERROR(SEARCH("Directo",C34)))</formula>
    </cfRule>
    <cfRule type="containsText" priority="2" operator="containsText" dxfId="12" text="Indirecto">
      <formula>NOT(ISERROR(SEARCH("Indirecto",C34)))</formula>
    </cfRule>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X2000"/>
  <sheetViews>
    <sheetView topLeftCell="N1" workbookViewId="0">
      <pane ySplit="1" topLeftCell="A2" activePane="bottomLeft" state="frozen"/>
      <selection pane="bottomLeft" activeCell="AD1" sqref="AD1"/>
    </sheetView>
  </sheetViews>
  <sheetFormatPr baseColWidth="10" defaultColWidth="11" defaultRowHeight="14.4"/>
  <cols>
    <col width="14.109375" customWidth="1" min="8" max="8"/>
    <col width="13.21875" customWidth="1" min="9" max="9"/>
    <col width="18.5546875" customWidth="1" min="27" max="28"/>
    <col width="15.44140625" customWidth="1" min="30" max="30"/>
    <col width="11.44140625" customWidth="1" min="31" max="31"/>
    <col width="14.6640625" customWidth="1" min="32" max="32"/>
  </cols>
  <sheetData>
    <row r="1" ht="15" customHeight="1">
      <c r="A1" s="1" t="inlineStr">
        <is>
          <t>ruc</t>
        </is>
      </c>
      <c r="B1" s="1" t="inlineStr">
        <is>
          <t>razon_social</t>
        </is>
      </c>
      <c r="C1" s="1" t="inlineStr">
        <is>
          <t>nombre_comercial</t>
        </is>
      </c>
      <c r="D1" s="1" t="inlineStr">
        <is>
          <t>tipo_contribuyente</t>
        </is>
      </c>
      <c r="E1" s="1" t="inlineStr">
        <is>
          <t>tipo_organizacion_programa</t>
        </is>
      </c>
      <c r="F1" s="1" t="inlineStr">
        <is>
          <t>estado_contribuyente</t>
        </is>
      </c>
      <c r="G1" s="1" t="inlineStr">
        <is>
          <t>condicion_contribuyente</t>
        </is>
      </c>
      <c r="H1" s="1" t="inlineStr">
        <is>
          <t>fecha_inscripcion_ruc</t>
        </is>
      </c>
      <c r="I1" s="1" t="inlineStr">
        <is>
          <t>fecha_inicio_actividades</t>
        </is>
      </c>
      <c r="J1" s="1" t="inlineStr">
        <is>
          <t>ubigeo</t>
        </is>
      </c>
      <c r="K1" s="1" t="inlineStr">
        <is>
          <t>departamento</t>
        </is>
      </c>
      <c r="L1" s="1" t="inlineStr">
        <is>
          <t>provincia</t>
        </is>
      </c>
      <c r="M1" s="1" t="inlineStr">
        <is>
          <t>distrito</t>
        </is>
      </c>
      <c r="N1" s="1" t="inlineStr">
        <is>
          <t>direccion_fiscal</t>
        </is>
      </c>
      <c r="O1" s="1" t="inlineStr">
        <is>
          <t>actividad_comercio_exterior</t>
        </is>
      </c>
      <c r="P1" s="1" t="inlineStr">
        <is>
          <t>ciiu_principal</t>
        </is>
      </c>
      <c r="Q1" s="1" t="inlineStr">
        <is>
          <t>ciiu_secundario_1</t>
        </is>
      </c>
      <c r="R1" s="1" t="inlineStr">
        <is>
          <t>ciiu_secundario_2</t>
        </is>
      </c>
      <c r="S1" s="1" t="inlineStr">
        <is>
          <t>buen_contribuyente</t>
        </is>
      </c>
      <c r="T1" s="1" t="inlineStr">
        <is>
          <t>agente_retencion</t>
        </is>
      </c>
      <c r="U1" s="1" t="inlineStr">
        <is>
          <t>telefono_principal</t>
        </is>
      </c>
      <c r="V1" s="1" t="inlineStr">
        <is>
          <t>email_principal</t>
        </is>
      </c>
      <c r="W1" s="1" t="inlineStr">
        <is>
          <t>inscrito_rnp</t>
        </is>
      </c>
      <c r="X1" s="1" t="inlineStr">
        <is>
          <t>codigo_rnp</t>
        </is>
      </c>
      <c r="Y1" s="1" t="inlineStr">
        <is>
          <t>inscrito_ppa</t>
        </is>
      </c>
      <c r="Z1" s="1" t="inlineStr">
        <is>
          <t>nombre_ppa</t>
        </is>
      </c>
      <c r="AA1" s="1" t="inlineStr">
        <is>
          <t>ventas_totales_2024</t>
        </is>
      </c>
      <c r="AB1" s="1" t="inlineStr">
        <is>
          <t>ventas_totales_2025</t>
        </is>
      </c>
      <c r="AC1" s="1" t="inlineStr">
        <is>
          <t>exporta</t>
        </is>
      </c>
      <c r="AD1" s="1" t="inlineStr">
        <is>
          <t>fob_total_usd</t>
        </is>
      </c>
      <c r="AE1" s="1" t="inlineStr">
        <is>
          <t>ultimo_periodo_exportacion</t>
        </is>
      </c>
      <c r="AF1" s="1" t="inlineStr">
        <is>
          <t>fob_ultimo_anio_usd</t>
        </is>
      </c>
      <c r="AG1" s="1" t="inlineStr">
        <is>
          <t>n_paises_destino</t>
        </is>
      </c>
      <c r="AH1" s="1" t="inlineStr">
        <is>
          <t>presidente_vigente</t>
        </is>
      </c>
      <c r="AI1" s="1" t="inlineStr">
        <is>
          <t>representante_legal_vigente</t>
        </is>
      </c>
      <c r="AJ1" s="1" t="inlineStr">
        <is>
          <t>gerente_general</t>
        </is>
      </c>
      <c r="AK1" s="1" t="inlineStr">
        <is>
          <t>n_directivos_vigentes</t>
        </is>
      </c>
      <c r="AL1" s="1" t="inlineStr">
        <is>
          <t>producto_dominante</t>
        </is>
      </c>
      <c r="AM1" s="1" t="inlineStr">
        <is>
          <t>anios_intervencion</t>
        </is>
      </c>
      <c r="AN1" s="1" t="inlineStr">
        <is>
          <t>servicio_programa</t>
        </is>
      </c>
      <c r="AO1" s="1" t="inlineStr">
        <is>
          <t>n_socios_varones</t>
        </is>
      </c>
      <c r="AP1" s="1" t="inlineStr">
        <is>
          <t>n_socias_mujeres</t>
        </is>
      </c>
      <c r="AQ1" s="1" t="inlineStr">
        <is>
          <t>hectareas_totales</t>
        </is>
      </c>
      <c r="AR1" s="1" t="inlineStr">
        <is>
          <t>certificacion_organica</t>
        </is>
      </c>
      <c r="AS1" s="1" t="inlineStr">
        <is>
          <t>certificacion_comercio_justo</t>
        </is>
      </c>
      <c r="AT1" s="1" t="inlineStr">
        <is>
          <t>avance_eudr</t>
        </is>
      </c>
      <c r="AU1" s="1" t="inlineStr">
        <is>
          <t>fecha_ultima_actualizacion</t>
        </is>
      </c>
      <c r="AV1" s="1" t="inlineStr">
        <is>
          <t>score_completitud</t>
        </is>
      </c>
      <c r="AW1" t="inlineStr">
        <is>
          <t>n_duas</t>
        </is>
      </c>
      <c r="AX1" t="inlineStr">
        <is>
          <t>n_duas_canal_no_verde</t>
        </is>
      </c>
    </row>
    <row r="2">
      <c r="A2">
        <f t="array" ref="A2:A598">_xlfn._xlws.SORT(_xlfn.UNIQUE(_xlfn._xlws.FILTER(RUC_CONSULTAMASIVA!$A$2:$A$5000,RUC_CONSULTAMASIVA!$A$2:$A$5000&lt;&gt;"")))</f>
        <v/>
      </c>
      <c r="B2">
        <f t="array" ref="B2:B598">_xlfn.LET(_xlpm.s,_xlfn.LET(_xlpm.v,TRIM(_xlfn.XLOOKUP(_xlfn.ANCHORARRAY($A$2),RUC_CONSULTAMASIVA!$A$2:$A$5000,RUC_CONSULTAMASIVA!$B$2:$B$5000,"")&amp;""),IF((_xlpm.v="-")+(_xlpm.v="0"),"",_xlpm.v)),_xlpm.o,_xlfn.LET(_xlpm.v,TRIM(_xlfn.XLOOKUP(_xlfn.ANCHORARRAY($A$2),RUC_OECE!$A$2:$A$5000,RUC_OECE!$B$2:$B$5000,"")&amp;""),IF((_xlpm.v="-")+(_xlpm.v="0"),"",_xlpm.v)),IF(_xlpm.s="",_xlpm.o,_xlpm.s))</f>
        <v/>
      </c>
      <c r="C2">
        <f t="array" ref="C2:C598">_xlfn.LET(_xlpm.v,TRIM(_xlfn.XLOOKUP(_xlfn.ANCHORARRAY($A$2),RUC_CONSULTAMASIVA!$A$2:$A$5000,RUC_CONSULTAMASIVA!$E$2:$E$5000,"")&amp;""),IF((_xlpm.v="-")+(_xlpm.v="0"),"",_xlpm.v))</f>
        <v/>
      </c>
      <c r="D2">
        <f t="array" ref="D2:D598">_xlfn.LET(_xlpm.s,_xlfn.LET(_xlpm.v,TRIM(_xlfn.XLOOKUP(_xlfn.ANCHORARRAY($A$2),RUC_CONSULTAMASIVA!$A$2:$A$5000,RUC_CONSULTAMASIVA!$C$2:$C$5000,"")&amp;""),IF((_xlpm.v="-")+(_xlpm.v="0"),"",_xlpm.v)),_xlpm.o,_xlfn.LET(_xlpm.v,TRIM(_xlfn.XLOOKUP(_xlfn.ANCHORARRAY($A$2),RUC_OECE!$A$2:$A$5000,RUC_OECE!$C$2:$C$5000,"")&amp;""),IF((_xlpm.v="-")+(_xlpm.v="0"),"",_xlpm.v)),IF(_xlpm.s="",_xlpm.o,_xlpm.s))</f>
        <v/>
      </c>
      <c r="E2">
        <f t="array" ref="E2:E598">_xlfn.LET(_xlpm.v,TRIM(_xlfn.XLOOKUP(_xlfn.ANCHORARRAY($A$2),TRIM('b2'!$DI$3:$DI$2000&amp;""),'b2'!$DK$3:$DK$2000,"")&amp;""),IF((_xlpm.v="-")+(_xlpm.v="0"),"",_xlpm.v))</f>
        <v/>
      </c>
      <c r="F2">
        <f t="array" ref="F2:F598">_xlfn.LET(_xlpm.s,_xlfn.LET(_xlpm.v,TRIM(_xlfn.XLOOKUP(_xlfn.ANCHORARRAY($A$2),RUC_CONSULTAMASIVA!$A$2:$A$5000,RUC_CONSULTAMASIVA!$G$2:$G$5000,"")&amp;""),IF((_xlpm.v="-")+(_xlpm.v="0"),"",_xlpm.v)),_xlpm.o,_xlfn.LET(_xlpm.v,TRIM(_xlfn.XLOOKUP(_xlfn.ANCHORARRAY($A$2),RUC_OECE!$A$2:$A$5000,RUC_OECE!$D$2:$D$5000,"")&amp;""),IF((_xlpm.v="-")+(_xlpm.v="0"),"",_xlpm.v)),IF(_xlpm.s="",_xlpm.o,_xlpm.s))</f>
        <v/>
      </c>
      <c r="G2">
        <f t="array" ref="G2:G598">_xlfn.LET(_xlpm.s,_xlfn.LET(_xlpm.v,TRIM(_xlfn.XLOOKUP(_xlfn.ANCHORARRAY($A$2),RUC_CONSULTAMASIVA!$A$2:$A$5000,RUC_CONSULTAMASIVA!$F$2:$F$5000,"")&amp;""),IF((_xlpm.v="-")+(_xlpm.v="0"),"",_xlpm.v)),_xlpm.o,_xlfn.LET(_xlpm.v,TRIM(_xlfn.XLOOKUP(_xlfn.ANCHORARRAY($A$2),RUC_OECE!$A$2:$A$5000,RUC_OECE!$E$2:$E$5000,"")&amp;""),IF((_xlpm.v="-")+(_xlpm.v="0"),"",_xlpm.v)),IF(_xlpm.s="",_xlpm.o,_xlpm.s))</f>
        <v/>
      </c>
      <c r="H2" s="339">
        <f t="array" ref="H2:H598">_xlfn.LET(_xlpm.t,_xlfn.LET(_xlpm.v,TRIM(_xlfn.XLOOKUP(_xlfn.ANCHORARRAY($A$2),RUC_CONSULTAMASIVA!$A$2:$A$5000,RUC_CONSULTAMASIVA!$H$2:$H$5000,"")&amp;""),IF((_xlpm.v="-")+(_xlpm.v="0"),"",_xlpm.v)),IFERROR(DATE(RIGHT(_xlpm.t,4),MID(_xlpm.t,4,2),LEFT(_xlpm.t,2)),""))</f>
        <v/>
      </c>
      <c r="I2" s="339">
        <f t="array" ref="I2:I598">_xlfn.LET(_xlpm.t,_xlfn.LET(_xlpm.v,TRIM(_xlfn.XLOOKUP(_xlfn.ANCHORARRAY($A$2),RUC_CONSULTAMASIVA!$A$2:$A$5000,RUC_CONSULTAMASIVA!$I$2:$I$5000,"")&amp;""),IF((_xlpm.v="-")+(_xlpm.v="0"),"",_xlpm.v)),IFERROR(DATE(RIGHT(_xlpm.t,4),MID(_xlpm.t,4,2),LEFT(_xlpm.t,2)),""))</f>
        <v/>
      </c>
      <c r="J2">
        <f t="array" ref="J2:J598">_xlfn.LET(_xlpm.v,TRIM(_xlfn.XLOOKUP(_xlfn.ANCHORARRAY($A$2),TRIM('b2'!$DI$3:$DI$2000&amp;""),'b2'!$E$3:$E$2000,"")&amp;""),IF((_xlpm.v="-")+(_xlpm.v="0"),"",_xlpm.v))</f>
        <v/>
      </c>
      <c r="K2">
        <f t="array" ref="K2:K598">_xlfn.LET(_xlpm.s,_xlfn.LET(_xlpm.v,TRIM(_xlfn.XLOOKUP(_xlfn.ANCHORARRAY($A$2),RUC_CONSULTAMASIVA!$A$2:$A$5000,RUC_CONSULTAMASIVA!$J$2:$J$5000,"")&amp;""),IF((_xlpm.v="-")+(_xlpm.v="0"),"",_xlpm.v)),_xlpm.o,_xlfn.LET(_xlpm.v,TRIM(_xlfn.XLOOKUP(_xlfn.ANCHORARRAY($A$2),RUC_OECE!$A$2:$A$5000,RUC_OECE!$F$2:$F$5000,"")&amp;""),IF((_xlpm.v="-")+(_xlpm.v="0"),"",_xlpm.v)),IF(_xlpm.s="",_xlpm.o,_xlpm.s))</f>
        <v/>
      </c>
      <c r="L2">
        <f t="array" ref="L2:L598">_xlfn.LET(_xlpm.s,_xlfn.LET(_xlpm.v,TRIM(_xlfn.XLOOKUP(_xlfn.ANCHORARRAY($A$2),RUC_CONSULTAMASIVA!$A$2:$A$5000,RUC_CONSULTAMASIVA!$K$2:$K$5000,"")&amp;""),IF((_xlpm.v="-")+(_xlpm.v="0"),"",_xlpm.v)),_xlpm.o,_xlfn.LET(_xlpm.v,TRIM(_xlfn.XLOOKUP(_xlfn.ANCHORARRAY($A$2),RUC_OECE!$A$2:$A$5000,RUC_OECE!$G$2:$G$5000,"")&amp;""),IF((_xlpm.v="-")+(_xlpm.v="0"),"",_xlpm.v)),IF(_xlpm.s="",_xlpm.o,_xlpm.s))</f>
        <v/>
      </c>
      <c r="M2">
        <f t="array" ref="M2:M598">_xlfn.LET(_xlpm.s,_xlfn.LET(_xlpm.v,TRIM(_xlfn.XLOOKUP(_xlfn.ANCHORARRAY($A$2),RUC_CONSULTAMASIVA!$A$2:$A$5000,RUC_CONSULTAMASIVA!$L$2:$L$5000,"")&amp;""),IF((_xlpm.v="-")+(_xlpm.v="0"),"",_xlpm.v)),_xlpm.o,_xlfn.LET(_xlpm.v,TRIM(_xlfn.XLOOKUP(_xlfn.ANCHORARRAY($A$2),RUC_OECE!$A$2:$A$5000,RUC_OECE!$H$2:$H$5000,"")&amp;""),IF((_xlpm.v="-")+(_xlpm.v="0"),"",_xlpm.v)),IF(_xlpm.s="",_xlpm.o,_xlpm.s))</f>
        <v/>
      </c>
      <c r="N2">
        <f t="array" ref="N2:N598">_xlfn.LET(_xlpm.s,_xlfn.LET(_xlpm.v,TRIM(_xlfn.XLOOKUP(_xlfn.ANCHORARRAY($A$2),RUC_CONSULTAMASIVA!$A$2:$A$5000,RUC_CONSULTAMASIVA!$M$2:$M$5000,"")&amp;""),IF((_xlpm.v="-")+(_xlpm.v="0"),"",_xlpm.v)),_xlpm.o,_xlfn.LET(_xlpm.v,TRIM(_xlfn.XLOOKUP(_xlfn.ANCHORARRAY($A$2),TRIM('b3'!$E$2:$E$200&amp;""),'b3'!$Z$2:$Z$200,"")&amp;""),IF((_xlpm.v="-")+(_xlpm.v="0"),"",_xlpm.v)),IF(_xlpm.s="",_xlpm.o,_xlpm.s))</f>
        <v/>
      </c>
      <c r="O2">
        <f t="array" ref="O2:O598">_xlfn.LET(_xlpm.v,TRIM(_xlfn.XLOOKUP(_xlfn.ANCHORARRAY($A$2),RUC_CONSULTAMASIVA!$A$2:$A$5000,RUC_CONSULTAMASIVA!$P$2:$P$5000,"")&amp;""),IF((_xlpm.v="-")+(_xlpm.v="0"),"",_xlpm.v))</f>
        <v/>
      </c>
      <c r="P2">
        <f t="array" ref="P2:P598">_xlfn.LET(_xlpm.v,TRIM(_xlfn.XLOOKUP(_xlfn.ANCHORARRAY($A$2),RUC_CONSULTAMASIVA!$A$2:$A$5000,RUC_CONSULTAMASIVA!$Q$2:$Q$5000,"")&amp;""),IF((_xlpm.v="-")+(_xlpm.v="0"),"",_xlpm.v))</f>
        <v/>
      </c>
      <c r="Q2">
        <f t="array" ref="Q2:Q598">_xlfn.LET(_xlpm.v,TRIM(_xlfn.XLOOKUP(_xlfn.ANCHORARRAY($A$2),RUC_CONSULTAMASIVA!$A$2:$A$5000,RUC_CONSULTAMASIVA!$R$2:$R$5000,"")&amp;""),IF((_xlpm.v="-")+(_xlpm.v="0"),"",_xlpm.v))</f>
        <v/>
      </c>
      <c r="R2">
        <f t="array" ref="R2:R598">_xlfn.LET(_xlpm.v,TRIM(_xlfn.XLOOKUP(_xlfn.ANCHORARRAY($A$2),RUC_CONSULTAMASIVA!$A$2:$A$5000,RUC_CONSULTAMASIVA!$S$2:$S$5000,"")&amp;""),IF((_xlpm.v="-")+(_xlpm.v="0"),"",_xlpm.v))</f>
        <v/>
      </c>
      <c r="S2">
        <f t="array" ref="S2:S598">_xlfn.LET(_xlpm.v,TRIM(_xlfn.XLOOKUP(_xlfn.ANCHORARRAY($A$2),RUC_CONSULTAMASIVA!$A$2:$A$5000,RUC_CONSULTAMASIVA!$U$2:$U$5000,"")&amp;""),IF((_xlpm.v="-")+(_xlpm.v="0"),"",_xlpm.v))</f>
        <v/>
      </c>
      <c r="T2">
        <f t="array" ref="T2:T598">_xlfn.LET(_xlpm.v,TRIM(_xlfn.XLOOKUP(_xlfn.ANCHORARRAY($A$2),RUC_CONSULTAMASIVA!$A$2:$A$5000,RUC_CONSULTAMASIVA!$V$2:$V$5000,"")&amp;""),IF((_xlpm.v="-")+(_xlpm.v="0"),"",_xlpm.v))</f>
        <v/>
      </c>
      <c r="U2">
        <f t="array" ref="U2:U598">_xlfn.LET(_xlpm.s,_xlfn.LET(_xlpm.v,TRIM(_xlfn.XLOOKUP(_xlfn.ANCHORARRAY($A$2),RUC_OECE!$A$2:$A$5000,RUC_OECE!$I$2:$I$5000,"")&amp;""),IF((_xlpm.v="-")+(_xlpm.v="0"),"",_xlpm.v)),_xlpm.o,_xlfn.LET(_xlpm.v,TRIM(_xlfn.XLOOKUP(_xlfn.ANCHORARRAY($A$2),TRIM('b3'!$E$2:$E$200&amp;""),'b3'!$AB$2:$AB$200,"")&amp;""),IF((_xlpm.v="-")+(_xlpm.v="0"),"",_xlpm.v)),IF(_xlpm.s="",_xlpm.o,_xlpm.s))</f>
        <v/>
      </c>
      <c r="V2">
        <f t="array" ref="V2:V598">_xlfn.LET(_xlpm.s,_xlfn.LET(_xlpm.v,TRIM(_xlfn.XLOOKUP(_xlfn.ANCHORARRAY($A$2),RUC_OECE!$A$2:$A$5000,RUC_OECE!$J$2:$J$5000,"")&amp;""),IF((_xlpm.v="-")+(_xlpm.v="0"),"",_xlpm.v)),_xlpm.o,_xlfn.LET(_xlpm.v,TRIM(_xlfn.XLOOKUP(_xlfn.ANCHORARRAY($A$2),TRIM('b3'!$E$2:$E$200&amp;""),'b3'!$AA$2:$AA$200,"")&amp;""),IF((_xlpm.v="-")+(_xlpm.v="0"),"",_xlpm.v)),IF(_xlpm.s="",_xlpm.o,_xlpm.s))</f>
        <v/>
      </c>
      <c r="W2">
        <f t="array" ref="W2:W598">IF(COUNTIF(_xlfn.ANCHORARRAY(REG_RNP!A2),_xlfn.ANCHORARRAY($A$2))&gt;0,"SI","NO")</f>
        <v/>
      </c>
      <c r="X2">
        <f t="array" ref="X2:X598">_xlfn.XLOOKUP(_xlfn.ANCHORARRAY($A$2),_xlfn.ANCHORARRAY(REG_RNP!A2),_xlfn.ANCHORARRAY(REG_RNP!B2),"")</f>
        <v/>
      </c>
      <c r="Y2">
        <f t="array" ref="Y2:Y598">_xlfn.XLOOKUP(_xlfn.ANCHORARRAY($A$2),_xlfn.ANCHORARRAY(REG_PPA!A2),_xlfn.ANCHORARRAY(REG_PPA!B2),"")</f>
        <v/>
      </c>
      <c r="Z2">
        <f t="array" ref="Z2:Z598">_xlfn.XLOOKUP(_xlfn.ANCHORARRAY($A$2),_xlfn.ANCHORARRAY(REG_PPA!A2),_xlfn.ANCHORARRAY(REG_PPA!C2),"")</f>
        <v/>
      </c>
      <c r="AA2" s="3">
        <f t="array" ref="AA2:AA598">SUMIFS(HECHO_PROGRAMA_ANUAL!$N$2:$N$5000,HECHO_PROGRAMA_ANUAL!$B$2:$B$5000,_xlfn.ANCHORARRAY($A$2),HECHO_PROGRAMA_ANUAL!$D$2:$D$5000,VALUE(RIGHT($AA$1,4)))</f>
        <v/>
      </c>
      <c r="AB2" s="3">
        <f t="array" ref="AB2:AB598">SUMIFS(HECHO_PROGRAMA_ANUAL!$N$2:$N$5000,HECHO_PROGRAMA_ANUAL!$B$2:$B$5000,_xlfn.ANCHORARRAY($A$2),HECHO_PROGRAMA_ANUAL!$D$2:$D$5000,VALUE(RIGHT($AB$1,4)))</f>
        <v/>
      </c>
      <c r="AC2">
        <f t="array" ref="AC2:AC598">IF(COUNTIF(_xlfn.ANCHORARRAY(HECHO_EXPORTACION!A2),_xlfn.ANCHORARRAY($A$2))&gt;0,"SI","NO")</f>
        <v/>
      </c>
      <c r="AD2" s="3">
        <f t="array" ref="AD2:AD598">IF(_xlfn.ANCHORARRAY(AC2)="SI",SUMIFS(_xlfn.ANCHORARRAY(HECHO_EXPORTACION!K2),_xlfn.ANCHORARRAY(HECHO_EXPORTACION!A2),_xlfn.ANCHORARRAY($A$2)),"")</f>
        <v/>
      </c>
      <c r="AE2">
        <f t="array" ref="AE2:AE598">_xlfn.MAP(_xlfn.ANCHORARRAY($A$2),_xlfn.LAMBDA(_xlpm.r,_xlfn.LET(_xlpm.x,_xlfn._xlws.FILTER(_xlfn.ANCHORARRAY(HECHO_EXPORTACION!D2),_xlfn.ANCHORARRAY(HECHO_EXPORTACION!A2)=_xlpm.r,""),_xlpm.m,MAX(IFERROR(--_xlpm.x,0)),IF(_xlpm.m=0,"",LEFT(_xlpm.m,4)&amp;"-"&amp;RIGHT(_xlpm.m,2)))))</f>
        <v/>
      </c>
      <c r="AF2" s="3">
        <f t="array" ref="AF2:AF598">IF(_xlfn.ANCHORARRAY(AE2)="","",SUMIFS(_xlfn.ANCHORARRAY(HECHO_EXPORTACION!K2),_xlfn.ANCHORARRAY(HECHO_EXPORTACION!A2),_xlfn.ANCHORARRAY($A$2),_xlfn.ANCHORARRAY(HECHO_EXPORTACION!B2),LEFT(_xlfn.ANCHORARRAY(AE2),4)))</f>
        <v/>
      </c>
      <c r="AG2" s="4">
        <f t="array" ref="AG2:AG598">_xlfn.MAP(_xlfn.ANCHORARRAY($A$2),_xlfn.LAMBDA(_xlpm.r,IF(COUNTIF(_xlfn.ANCHORARRAY(HECHO_EXPORTACION!A2),_xlpm.r)=0,"",ROWS(_xlfn.UNIQUE(_xlfn._xlws.FILTER(_xlfn.ANCHORARRAY(HECHO_EXPORTACION!J2),_xlfn.ANCHORARRAY(HECHO_EXPORTACION!A2)=_xlpm.r))))))</f>
        <v/>
      </c>
      <c r="AH2">
        <f t="array" ref="AH2:AH598">_xlfn.XLOOKUP(_xlfn.ANCHORARRAY($A$2)&amp;"|PRESIDENTE|SI",_xlfn.ANCHORARRAY(REL_PERSONA_CARGO!A2)&amp;"|"&amp;UPPER(TRIM(_xlfn.ANCHORARRAY(REL_PERSONA_CARGO!F2)))&amp;"|"&amp;_xlfn.ANCHORARRAY(REL_PERSONA_CARGO!I2),_xlfn.ANCHORARRAY(REL_PERSONA_CARGO!C2),"")</f>
        <v/>
      </c>
      <c r="AI2">
        <f t="array" ref="AI2:AI598">_xlfn.LET(_xlpm.s,_xlfn.XLOOKUP(_xlfn.ANCHORARRAY($A$2)&amp;"|REPRESENTANTE|SI",_xlfn.ANCHORARRAY(REL_PERSONA_CARGO!A2)&amp;"|"&amp;_xlfn.ANCHORARRAY(REL_PERSONA_CARGO!D2)&amp;"|"&amp;_xlfn.ANCHORARRAY(REL_PERSONA_CARGO!I2),_xlfn.ANCHORARRAY(REL_PERSONA_CARGO!C2),""),_xlpm.o,_xlfn.LET(_xlpm.v,TRIM(_xlfn.XLOOKUP(_xlfn.ANCHORARRAY($A$2),TRIM('b3'!$E$2:$E$200&amp;""),'b3'!$AH$2:$AH$200,"")&amp;""),IF((_xlpm.v="-")+(_xlpm.v="0"),"",_xlpm.v)),IF(_xlpm.s="",_xlpm.o,_xlpm.s))</f>
        <v/>
      </c>
      <c r="AJ2">
        <f t="array" ref="AJ2:AJ598">_xlfn.LET(_xlpm.s,_xlfn.XLOOKUP(_xlfn.ANCHORARRAY($A$2)&amp;"|GERENTE GENERAL|SI",_xlfn.ANCHORARRAY(REL_PERSONA_CARGO!A2)&amp;"|"&amp;UPPER(TRIM(_xlfn.ANCHORARRAY(REL_PERSONA_CARGO!F2)))&amp;"|"&amp;_xlfn.ANCHORARRAY(REL_PERSONA_CARGO!I2),_xlfn.ANCHORARRAY(REL_PERSONA_CARGO!C2),""),_xlpm.o,_xlfn.LET(_xlpm.v,TRIM(_xlfn.XLOOKUP(_xlfn.ANCHORARRAY($A$2),TRIM('b3'!$E$2:$E$200&amp;""),'b3'!$AE$2:$AE$200,"")&amp;""),IF((_xlpm.v="-")+(_xlpm.v="0"),"",_xlpm.v)),IF(_xlpm.s="",_xlpm.o,_xlpm.s))</f>
        <v/>
      </c>
      <c r="AK2" s="4">
        <f t="array" ref="AK2:AK598">_xlfn.LET(_xlpm.n,COUNTIFS(_xlfn.ANCHORARRAY(REL_PERSONA_CARGO!A2),_xlfn.ANCHORARRAY($A$2),_xlfn.ANCHORARRAY(REL_PERSONA_CARGO!D2),"ORGANO_ADMINISTRACION",_xlfn.ANCHORARRAY(REL_PERSONA_CARGO!I2),"SI"),IF(_xlpm.n=0,"",_xlpm.n))</f>
        <v/>
      </c>
      <c r="AL2">
        <f t="array" ref="AL2:AL598">_xlfn.LET(_xlpm.v,TRIM(_xlfn.XLOOKUP(_xlfn.ANCHORARRAY($A$2),TRIM('b2'!$DI$3:$DI$2000&amp;""),'b2'!$B$3:$B$2000,"")&amp;""),IF((_xlpm.v="-")+(_xlpm.v="0"),"",_xlpm.v))</f>
        <v/>
      </c>
      <c r="AM2">
        <f t="array" ref="AM2:AM598">_xlfn.LET(_xlpm.v,TRIM(_xlfn.XLOOKUP(_xlfn.ANCHORARRAY($A$2),TRIM('b2'!$DI$3:$DI$2000&amp;""),'b2'!$R$3:$R$2000,"")&amp;""),IF((_xlpm.v="-")+(_xlpm.v="0"),"",_xlpm.v))</f>
        <v/>
      </c>
      <c r="AN2">
        <f t="array" ref="AN2:AN598">_xlfn.LET(_xlpm.v,TRIM(_xlfn.XLOOKUP(_xlfn.ANCHORARRAY($A$2),TRIM('b2'!$DI$3:$DI$2000&amp;""),'b2'!$Q$3:$Q$2000,"")&amp;""),IF((_xlpm.v="-")+(_xlpm.v="0"),"",_xlpm.v))</f>
        <v/>
      </c>
      <c r="AO2" s="4">
        <f t="array" ref="AO2:AO598">_xlfn.LET(_xlpm.v,_xlfn.XLOOKUP(_xlfn.ANCHORARRAY($A$2),TRIM('b3'!$E$2:$E$200&amp;""),'b3'!$M$2:$M$200,""),IF(_xlpm.v="","",_xlpm.v))</f>
        <v/>
      </c>
      <c r="AP2" s="4">
        <f t="array" ref="AP2:AP598">_xlfn.LET(_xlpm.v,_xlfn.XLOOKUP(_xlfn.ANCHORARRAY($A$2),TRIM('b3'!$E$2:$E$200&amp;""),'b3'!$N$2:$N$200,""),IF(_xlpm.v="","",_xlpm.v))</f>
        <v/>
      </c>
      <c r="AQ2" s="5">
        <f t="array" ref="AQ2:AQ598">_xlfn.LET(_xlpm.v,_xlfn.XLOOKUP(_xlfn.ANCHORARRAY($A$2),TRIM('b3'!$E$2:$E$200&amp;""),'b3'!$O$2:$O$200,""),IF(_xlpm.v="","",_xlpm.v))</f>
        <v/>
      </c>
      <c r="AR2">
        <f t="array" ref="AR2:AR598">_xlfn.LET(_xlpm.v,TRIM(_xlfn.XLOOKUP(_xlfn.ANCHORARRAY($A$2),TRIM('b3'!$E$2:$E$200&amp;""),'b3'!$U$2:$U$200,"")&amp;""),IF((_xlpm.v="-")+(_xlpm.v="0"),"",_xlpm.v))</f>
        <v/>
      </c>
      <c r="AS2">
        <f t="array" ref="AS2:AS598">_xlfn.LET(_xlpm.v,TRIM(_xlfn.XLOOKUP(_xlfn.ANCHORARRAY($A$2),TRIM('b3'!$E$2:$E$200&amp;""),'b3'!$V$2:$V$200,"")&amp;""),IF((_xlpm.v="-")+(_xlpm.v="0"),"",_xlpm.v))</f>
        <v/>
      </c>
      <c r="AT2">
        <f t="array" ref="AT2:AT598">_xlfn.LET(_xlpm.v,TRIM(_xlfn.XLOOKUP(_xlfn.ANCHORARRAY($A$2),TRIM('b3'!$E$2:$E$200&amp;""),'b3'!$Y$2:$Y$200,"")&amp;""),IF((_xlpm.v="-")+(_xlpm.v="0"),"",_xlpm.v))</f>
        <v/>
      </c>
      <c r="AU2" s="340">
        <f t="array" ref="AU2:AU598">_xlfn.LET(_xlpm.cv,_xlfn.LAMBDA(_xlpm.t,IFERROR(DATE(LEFT(_xlpm.t,4),MID(_xlpm.t,6,2),MID(_xlpm.t,9,2))+TIME(MID(_xlpm.t,12,2),MID(_xlpm.t,15,2),MID(_xlpm.t,18,2)),0)),_xlpm.o,_xlpm.cv(_xlfn.XLOOKUP(_xlfn.ANCHORARRAY($A$2),RUC_OECE!$A$2:$A$5000,RUC_OECE!$L$2:$L$5000,"")),_xlpm.p,_xlpm.cv(_xlfn.XLOOKUP(_xlfn.ANCHORARRAY($A$2),_xlfn.ANCHORARRAY(REG_PPA!A2),_xlfn.ANCHORARRAY(REG_PPA!F2),"")),_xlpm.e,_xlpm.cv(_xlfn.XLOOKUP(_xlfn.ANCHORARRAY($A$2),_xlfn.ANCHORARRAY(HECHO_EXPORTACION!A2),_xlfn.ANCHORARRAY(HECHO_EXPORTACION!P2),"")),_xlpm.m,IF(_xlpm.o&gt;_xlpm.p,_xlpm.o,_xlpm.p),_xlpm.x,IF(_xlpm.m&gt;_xlpm.e,_xlpm.m,_xlpm.e),IF(_xlpm.x=0,"",_xlpm.x))</f>
        <v/>
      </c>
      <c r="AV2" s="341">
        <f t="array" ref="AV2:AV598">_xlfn.LET(_xlpm.n,ROWS(_xlfn.ANCHORARRAY($A$2)),_xlpm.b,_xlfn.TAKE(_xlfn.HSTACK($B$2:$AT$5000,$AW$2:$AX$5000),_xlpm.n),_xlfn.BYROW(_xlpm.b,_xlfn.LAMBDA(_xlpm.r,SUM(--(_xlpm.r&lt;&gt;""))/COLUMNS(_xlpm.r))))</f>
        <v/>
      </c>
      <c r="AW2">
        <f t="array" ref="AW2:AW598">_xlfn.LET(_xlpm.n,COUNTIFS(RUC_FOB_DUA!$A$2:$A$5000,_xlfn.ANCHORARRAY($A$2)),IF(_xlpm.n=0,"",_xlpm.n))</f>
        <v/>
      </c>
      <c r="AX2">
        <f t="array" ref="AX2:AX598">_xlfn.LET(_xlpm.n,COUNTIFS(RUC_FOB_DUA!$A$2:$A$5000,_xlfn.ANCHORARRAY($A$2),RUC_FOB_DUA!$I$2:$I$5000,"&lt;&gt;VERDE"),IF(_xlpm.n=0,"",_xlpm.n))</f>
        <v/>
      </c>
    </row>
    <row r="3">
      <c r="A3" t="inlineStr">
        <is>
          <t>20118588135</t>
        </is>
      </c>
      <c r="B3" t="inlineStr">
        <is>
          <t>CENTRAL DE COOPERATIVAS DE SERVICIOS ESPECIALES ALPAQUERAS DE PUNO LTDA. - CECOALP</t>
        </is>
      </c>
      <c r="C3" t="inlineStr">
        <is>
          <t>CECOALP</t>
        </is>
      </c>
      <c r="D3" t="inlineStr">
        <is>
          <t>COOPERATIVAS, SAIS, CAPS</t>
        </is>
      </c>
      <c r="E3" t="inlineStr">
        <is>
          <t>07 Otros</t>
        </is>
      </c>
      <c r="F3" t="inlineStr">
        <is>
          <t>ACTIVO</t>
        </is>
      </c>
      <c r="G3" t="inlineStr">
        <is>
          <t>HABIDO</t>
        </is>
      </c>
      <c r="H3" s="339" t="n">
        <v>34084</v>
      </c>
      <c r="I3" s="339" t="n">
        <v>33239</v>
      </c>
      <c r="J3" t="inlineStr">
        <is>
          <t>211101</t>
        </is>
      </c>
      <c r="K3" t="inlineStr">
        <is>
          <t>PUNO</t>
        </is>
      </c>
      <c r="L3" t="inlineStr">
        <is>
          <t>SAN ROMAN</t>
        </is>
      </c>
      <c r="M3" t="inlineStr">
        <is>
          <t>JULIACA</t>
        </is>
      </c>
      <c r="N3" t="inlineStr">
        <is>
          <t>JR. MIRAFLORES NRO. 1496 URB. SAN FRANCISCO (A UNA ACUADRA MERDO.PEDRO VILCA A.)</t>
        </is>
      </c>
      <c r="O3" t="inlineStr">
        <is>
          <t>IMPORTADOR/EXPORTADOR</t>
        </is>
      </c>
      <c r="P3" t="inlineStr">
        <is>
          <t>VTA. MAY. DE MATERIAS PRIMAS AGROPEC.</t>
        </is>
      </c>
      <c r="U3" t="inlineStr">
        <is>
          <t>051328851</t>
        </is>
      </c>
      <c r="V3" t="inlineStr">
        <is>
          <t>nilvaflors@gmail.com</t>
        </is>
      </c>
      <c r="W3" t="inlineStr">
        <is>
          <t>SI</t>
        </is>
      </c>
      <c r="X3" t="inlineStr">
        <is>
          <t>S0148048</t>
        </is>
      </c>
      <c r="Y3" t="inlineStr">
        <is>
          <t>SI</t>
        </is>
      </c>
      <c r="Z3" t="inlineStr">
        <is>
          <t>CENTRAL DE COOPERATIVAS DE SERVICIOS ESPECIALES ALPAQUERAS DE PUNO LTDA. - CECOALP</t>
        </is>
      </c>
      <c r="AA3" s="3" t="n">
        <v>0</v>
      </c>
      <c r="AB3" s="3" t="n">
        <v>0</v>
      </c>
      <c r="AC3" t="inlineStr">
        <is>
          <t>NO</t>
        </is>
      </c>
      <c r="AD3" s="3" t="str"/>
      <c r="AF3" s="3" t="str"/>
      <c r="AG3" s="4" t="str"/>
      <c r="AH3" t="inlineStr">
        <is>
          <t>MAMANI OJEDA PEDRO LAUREANO</t>
        </is>
      </c>
      <c r="AI3" t="inlineStr">
        <is>
          <t>LOPEZ MULLISACA CESAR</t>
        </is>
      </c>
      <c r="AK3" s="4" t="n">
        <v>3</v>
      </c>
      <c r="AL3" t="inlineStr">
        <is>
          <t>FIBRA DE ALPACA</t>
        </is>
      </c>
      <c r="AM3" t="inlineStr">
        <is>
          <t>2018-2019-2020-2021-2023</t>
        </is>
      </c>
      <c r="AN3" t="inlineStr">
        <is>
          <t>PAC</t>
        </is>
      </c>
      <c r="AO3" s="4" t="str"/>
      <c r="AP3" s="4" t="str"/>
      <c r="AQ3" s="5" t="str"/>
      <c r="AU3" s="340" t="n">
        <v>46285.07177083333</v>
      </c>
      <c r="AV3" s="341" t="n">
        <v>0.6666666666666666</v>
      </c>
    </row>
    <row r="4">
      <c r="A4" t="inlineStr">
        <is>
          <t>20119208026</t>
        </is>
      </c>
      <c r="B4" t="inlineStr">
        <is>
          <t>FONGAL TACNA</t>
        </is>
      </c>
      <c r="C4" t="inlineStr">
        <is>
          <t>FONGAL TACNA</t>
        </is>
      </c>
      <c r="D4" t="inlineStr">
        <is>
          <t>ASOCIACION</t>
        </is>
      </c>
      <c r="E4" t="inlineStr">
        <is>
          <t>01 Asociación</t>
        </is>
      </c>
      <c r="F4" t="inlineStr">
        <is>
          <t>ACTIVO</t>
        </is>
      </c>
      <c r="G4" t="inlineStr">
        <is>
          <t>HABIDO</t>
        </is>
      </c>
      <c r="H4" s="339" t="n">
        <v>34088</v>
      </c>
      <c r="I4" s="339" t="n">
        <v>29468</v>
      </c>
      <c r="J4" t="inlineStr">
        <is>
          <t>230101</t>
        </is>
      </c>
      <c r="K4" t="inlineStr">
        <is>
          <t>TACNA</t>
        </is>
      </c>
      <c r="L4" t="inlineStr">
        <is>
          <t>TACNA</t>
        </is>
      </c>
      <c r="M4" t="inlineStr">
        <is>
          <t>CRL. GREG. ALBARRACIN LANCHIPA</t>
        </is>
      </c>
      <c r="N4" t="inlineStr">
        <is>
          <t>OVL. CUSCO NRO. S/N FND. LA AGRONOMICA</t>
        </is>
      </c>
      <c r="O4" t="inlineStr">
        <is>
          <t>SIN ACTIVIDAD</t>
        </is>
      </c>
      <c r="P4" t="inlineStr">
        <is>
          <t>ELAB DE OTROS PROD. ALIMENTICIOS.</t>
        </is>
      </c>
      <c r="Q4" t="inlineStr">
        <is>
          <t>SERVICIOS AGRICOLAS, GANADERAS.</t>
        </is>
      </c>
      <c r="U4" t="inlineStr">
        <is>
          <t>052-401722</t>
        </is>
      </c>
      <c r="V4" t="inlineStr">
        <is>
          <t>john_sarmiento_4321@hotmail.es</t>
        </is>
      </c>
      <c r="W4" t="inlineStr">
        <is>
          <t>SI</t>
        </is>
      </c>
      <c r="X4" t="inlineStr">
        <is>
          <t>B0048031</t>
        </is>
      </c>
      <c r="Y4" t="inlineStr">
        <is>
          <t>SI</t>
        </is>
      </c>
      <c r="Z4" t="inlineStr">
        <is>
          <t>FONGAL TACNA</t>
        </is>
      </c>
      <c r="AA4" s="3" t="n">
        <v>0</v>
      </c>
      <c r="AB4" s="3" t="n">
        <v>0</v>
      </c>
      <c r="AC4" t="inlineStr">
        <is>
          <t>NO</t>
        </is>
      </c>
      <c r="AD4" s="3" t="str"/>
      <c r="AF4" s="3" t="str"/>
      <c r="AG4" s="4" t="str"/>
      <c r="AH4" t="inlineStr">
        <is>
          <t>MAMANI MAMANI VICTOR</t>
        </is>
      </c>
      <c r="AI4" t="inlineStr">
        <is>
          <t>MAMANI MAMANI VICTOR</t>
        </is>
      </c>
      <c r="AK4" s="4" t="n">
        <v>6</v>
      </c>
      <c r="AL4" t="inlineStr">
        <is>
          <t>DERIVADOS LACTEOS</t>
        </is>
      </c>
      <c r="AM4" t="inlineStr">
        <is>
          <t>2018</t>
        </is>
      </c>
      <c r="AN4" t="inlineStr">
        <is>
          <t>PAC</t>
        </is>
      </c>
      <c r="AO4" s="4" t="str"/>
      <c r="AP4" s="4" t="str"/>
      <c r="AQ4" s="5" t="str"/>
      <c r="AU4" s="340" t="n">
        <v>46285.07177083333</v>
      </c>
      <c r="AV4" s="341" t="n">
        <v>0.6888888888888889</v>
      </c>
    </row>
    <row r="5">
      <c r="A5" t="inlineStr">
        <is>
          <t>20129156083</t>
        </is>
      </c>
      <c r="B5" t="inlineStr">
        <is>
          <t>COOP AGRARIA CAFET VALLE RIO APURIMAC</t>
        </is>
      </c>
      <c r="C5" t="inlineStr">
        <is>
          <t>CAC VALLE RIO APURIMAC</t>
        </is>
      </c>
      <c r="D5" t="inlineStr">
        <is>
          <t>COOPERATIVAS, SAIS, CAPS</t>
        </is>
      </c>
      <c r="E5" t="inlineStr">
        <is>
          <t>02 Cooperativa</t>
        </is>
      </c>
      <c r="F5" t="inlineStr">
        <is>
          <t>ACTIVO</t>
        </is>
      </c>
      <c r="G5" t="inlineStr">
        <is>
          <t>HABIDO</t>
        </is>
      </c>
      <c r="H5" s="339" t="n">
        <v>34093</v>
      </c>
      <c r="I5" s="339" t="n">
        <v>25551</v>
      </c>
      <c r="J5" t="inlineStr">
        <is>
          <t>050503</t>
        </is>
      </c>
      <c r="K5" t="inlineStr">
        <is>
          <t>AYACUCHO</t>
        </is>
      </c>
      <c r="L5" t="inlineStr">
        <is>
          <t>LA MAR</t>
        </is>
      </c>
      <c r="M5" t="inlineStr">
        <is>
          <t>AYNA</t>
        </is>
      </c>
      <c r="N5" t="inlineStr">
        <is>
          <t>AV. 28 DE JULIO NRO. 4 (PUERTO SAN FRANCISCO)</t>
        </is>
      </c>
      <c r="O5" t="inlineStr">
        <is>
          <t>EXPORTADOR</t>
        </is>
      </c>
      <c r="P5" t="inlineStr">
        <is>
          <t>VTA. MAY. ALIMENTOS, BEBIDAS Y TABACO.</t>
        </is>
      </c>
      <c r="Q5" t="inlineStr">
        <is>
          <t>ELAB. CACAO, CHOCOLATE Y CONFIT.</t>
        </is>
      </c>
      <c r="U5" t="inlineStr">
        <is>
          <t>066-325179</t>
        </is>
      </c>
      <c r="V5" t="inlineStr">
        <is>
          <t>cacvra@yahoo.es</t>
        </is>
      </c>
      <c r="W5" t="inlineStr">
        <is>
          <t>SI</t>
        </is>
      </c>
      <c r="X5" t="inlineStr">
        <is>
          <t>S0128686</t>
        </is>
      </c>
      <c r="Y5" t="inlineStr">
        <is>
          <t>SI</t>
        </is>
      </c>
      <c r="Z5" t="inlineStr">
        <is>
          <t>COOP AGRARIA CAFET VALLE RIO APURIMAC</t>
        </is>
      </c>
      <c r="AA5" s="3" t="n">
        <v>0</v>
      </c>
      <c r="AB5" s="3" t="n">
        <v>0</v>
      </c>
      <c r="AC5" t="inlineStr">
        <is>
          <t>NO</t>
        </is>
      </c>
      <c r="AD5" s="3" t="str"/>
      <c r="AF5" s="3" t="str"/>
      <c r="AG5" s="4" t="str"/>
      <c r="AH5" t="inlineStr">
        <is>
          <t>HUAMAN SANTA CRUZ BENJAMIN</t>
        </is>
      </c>
      <c r="AI5" t="inlineStr">
        <is>
          <t>ZAMALLOA BRAVO HERNAN</t>
        </is>
      </c>
      <c r="AK5" s="4" t="n">
        <v>7</v>
      </c>
      <c r="AL5" t="inlineStr">
        <is>
          <t>CACAO</t>
        </is>
      </c>
      <c r="AM5" t="inlineStr">
        <is>
          <t>2018-2019-2020-2021-2023</t>
        </is>
      </c>
      <c r="AN5" t="inlineStr">
        <is>
          <t>PAC</t>
        </is>
      </c>
      <c r="AO5" s="4" t="str"/>
      <c r="AP5" s="4" t="str"/>
      <c r="AQ5" s="5" t="str"/>
      <c r="AU5" s="340" t="n">
        <v>46285.07177083333</v>
      </c>
      <c r="AV5" s="341" t="n">
        <v>0.6888888888888889</v>
      </c>
    </row>
    <row r="6">
      <c r="A6" t="inlineStr">
        <is>
          <t>20129529530</t>
        </is>
      </c>
      <c r="B6" t="inlineStr">
        <is>
          <t>COOP AGRARIA CAFETALERA SATIPO LTDA</t>
        </is>
      </c>
      <c r="C6" t="inlineStr">
        <is>
          <t>C.A.C. SATIPO LTDA.</t>
        </is>
      </c>
      <c r="D6" t="inlineStr">
        <is>
          <t>COOPERATIVAS, SAIS, CAPS</t>
        </is>
      </c>
      <c r="F6" t="inlineStr">
        <is>
          <t>ACTIVO</t>
        </is>
      </c>
      <c r="G6" t="inlineStr">
        <is>
          <t>HABIDO</t>
        </is>
      </c>
      <c r="H6" s="339" t="n">
        <v>34093</v>
      </c>
      <c r="I6" s="339" t="n">
        <v>34039</v>
      </c>
      <c r="K6" t="inlineStr">
        <is>
          <t>JUNIN</t>
        </is>
      </c>
      <c r="L6" t="inlineStr">
        <is>
          <t>SATIPO</t>
        </is>
      </c>
      <c r="M6" t="inlineStr">
        <is>
          <t>SATIPO</t>
        </is>
      </c>
      <c r="N6" t="inlineStr">
        <is>
          <t>JR. MANUEL PRADO NRO. 433</t>
        </is>
      </c>
      <c r="O6" t="inlineStr">
        <is>
          <t>EXPORTADOR</t>
        </is>
      </c>
      <c r="P6" t="inlineStr">
        <is>
          <t>CULTIVO DE FRUTAS.</t>
        </is>
      </c>
      <c r="R6" t="inlineStr">
        <is>
          <t>ACTIVIDADES INMOBILIARIAS</t>
        </is>
      </c>
      <c r="T6" t="inlineStr">
        <is>
          <t>SI, incorporado al Régimen de Agentes de Retención de IGV (R.S.229-2024) a partir del 01/01/2025</t>
        </is>
      </c>
      <c r="U6" t="inlineStr">
        <is>
          <t>545030</t>
        </is>
      </c>
      <c r="V6" t="inlineStr">
        <is>
          <t>edisondario@hotmail.com</t>
        </is>
      </c>
      <c r="W6" t="inlineStr">
        <is>
          <t>SI</t>
        </is>
      </c>
      <c r="X6" t="inlineStr">
        <is>
          <t>S0836027</t>
        </is>
      </c>
      <c r="Y6" t="inlineStr">
        <is>
          <t>SI</t>
        </is>
      </c>
      <c r="Z6" t="inlineStr">
        <is>
          <t>COOP AGRARIA CAFETALERA SATIPO LTDA</t>
        </is>
      </c>
      <c r="AA6" s="3" t="n">
        <v>0</v>
      </c>
      <c r="AB6" s="3" t="n">
        <v>0</v>
      </c>
      <c r="AC6" t="inlineStr">
        <is>
          <t>SI</t>
        </is>
      </c>
      <c r="AD6" s="3" t="n">
        <v>9603968.119999999</v>
      </c>
      <c r="AE6" t="inlineStr">
        <is>
          <t>2026-04</t>
        </is>
      </c>
      <c r="AF6" s="3" t="n">
        <v>261159.86</v>
      </c>
      <c r="AG6" s="4" t="n">
        <v>4</v>
      </c>
      <c r="AH6" t="inlineStr">
        <is>
          <t>HUARCAYA HUINCHO AGAPITO</t>
        </is>
      </c>
      <c r="AI6" t="inlineStr">
        <is>
          <t>AYALA LOMBARDI JOSEPH OSCAR JOHNNATAN</t>
        </is>
      </c>
      <c r="AK6" s="4" t="n">
        <v>7</v>
      </c>
      <c r="AO6" s="4" t="str"/>
      <c r="AP6" s="4" t="str"/>
      <c r="AQ6" s="5" t="str"/>
      <c r="AU6" s="340" t="n">
        <v>46285.07177083333</v>
      </c>
      <c r="AV6" s="341" t="n">
        <v>0.6888888888888889</v>
      </c>
    </row>
    <row r="7">
      <c r="A7" t="inlineStr">
        <is>
          <t>20129772043</t>
        </is>
      </c>
      <c r="B7" t="inlineStr">
        <is>
          <t>COOPERATIVA COMUNAL VICCO LTDA</t>
        </is>
      </c>
      <c r="C7" t="inlineStr">
        <is>
          <t>COOPERATIVA COMUNAL VICCO LTDA</t>
        </is>
      </c>
      <c r="D7" t="inlineStr">
        <is>
          <t>COOPERATIVAS, SAIS, CAPS</t>
        </is>
      </c>
      <c r="F7" t="inlineStr">
        <is>
          <t>ACTIVO</t>
        </is>
      </c>
      <c r="G7" t="inlineStr">
        <is>
          <t>HABIDO</t>
        </is>
      </c>
      <c r="H7" s="339" t="n">
        <v>34093</v>
      </c>
      <c r="I7" s="339" t="n">
        <v>26547</v>
      </c>
      <c r="K7" t="inlineStr">
        <is>
          <t>PASCO</t>
        </is>
      </c>
      <c r="L7" t="inlineStr">
        <is>
          <t>PASCO</t>
        </is>
      </c>
      <c r="M7" t="inlineStr">
        <is>
          <t>VICCO</t>
        </is>
      </c>
      <c r="N7" t="inlineStr">
        <is>
          <t>AV. CERRO DE PASCO NRO. 990 CERCADO (COST. CAPILLA 3 DE MAYO)</t>
        </is>
      </c>
      <c r="O7" t="inlineStr">
        <is>
          <t>SIN ACTIVIDAD</t>
        </is>
      </c>
      <c r="P7" t="inlineStr">
        <is>
          <t>CRIA DE GANADO.</t>
        </is>
      </c>
      <c r="Q7" t="inlineStr">
        <is>
          <t>TRANSPORTE DE CARGA POR CARRETERA.</t>
        </is>
      </c>
      <c r="W7" t="inlineStr">
        <is>
          <t>NO</t>
        </is>
      </c>
      <c r="Y7" t="inlineStr">
        <is>
          <t>SI</t>
        </is>
      </c>
      <c r="Z7" t="inlineStr">
        <is>
          <t>COOPERATIVA COMUNAL VICCO LTDA</t>
        </is>
      </c>
      <c r="AA7" s="3" t="n">
        <v>0</v>
      </c>
      <c r="AB7" s="3" t="n">
        <v>0</v>
      </c>
      <c r="AC7" t="inlineStr">
        <is>
          <t>NO</t>
        </is>
      </c>
      <c r="AD7" s="3" t="str"/>
      <c r="AF7" s="3" t="str"/>
      <c r="AG7" s="4" t="str"/>
      <c r="AK7" s="4" t="str"/>
      <c r="AO7" s="4" t="str"/>
      <c r="AP7" s="4" t="str"/>
      <c r="AQ7" s="5" t="str"/>
      <c r="AU7" s="340" t="n">
        <v>46285.07177083333</v>
      </c>
      <c r="AV7" s="341" t="n">
        <v>0.4444444444444444</v>
      </c>
    </row>
    <row r="8">
      <c r="A8" t="inlineStr">
        <is>
          <t>20129830426</t>
        </is>
      </c>
      <c r="B8" t="inlineStr">
        <is>
          <t>COOPERATIVA COMUNAL HUAYLLAY LTDA 16</t>
        </is>
      </c>
      <c r="D8" t="inlineStr">
        <is>
          <t>COOPERATIVAS, SAIS, CAPS</t>
        </is>
      </c>
      <c r="E8" t="inlineStr">
        <is>
          <t>02 Cooperativa</t>
        </is>
      </c>
      <c r="F8" t="inlineStr">
        <is>
          <t>ACTIVO</t>
        </is>
      </c>
      <c r="G8" t="inlineStr">
        <is>
          <t>HABIDO</t>
        </is>
      </c>
      <c r="H8" s="339" t="n">
        <v>34093</v>
      </c>
      <c r="I8" s="339" t="n">
        <v>26342</v>
      </c>
      <c r="J8" t="inlineStr">
        <is>
          <t>190104</t>
        </is>
      </c>
      <c r="K8" t="inlineStr">
        <is>
          <t>PASCO</t>
        </is>
      </c>
      <c r="L8" t="inlineStr">
        <is>
          <t>PASCO</t>
        </is>
      </c>
      <c r="M8" t="inlineStr">
        <is>
          <t>HUAYLLAY</t>
        </is>
      </c>
      <c r="N8" t="inlineStr">
        <is>
          <t>PZA. RAMON CASTILLA NRO. 121 HUAYLLAY</t>
        </is>
      </c>
      <c r="O8" t="inlineStr">
        <is>
          <t>SIN ACTIVIDAD</t>
        </is>
      </c>
      <c r="P8" t="inlineStr">
        <is>
          <t>CRIA DE GANADO.</t>
        </is>
      </c>
      <c r="Q8" t="inlineStr">
        <is>
          <t>ELAB DE PRODUCTOS LACTEOS.</t>
        </is>
      </c>
      <c r="W8" t="inlineStr">
        <is>
          <t>SI</t>
        </is>
      </c>
      <c r="X8" t="inlineStr">
        <is>
          <t>S1069969</t>
        </is>
      </c>
      <c r="Y8" t="inlineStr">
        <is>
          <t>SI</t>
        </is>
      </c>
      <c r="Z8" t="inlineStr">
        <is>
          <t>COOPERATIVA COMUNAL HUAYLLAY LTDA 16</t>
        </is>
      </c>
      <c r="AA8" s="3" t="n">
        <v>0</v>
      </c>
      <c r="AB8" s="3" t="n">
        <v>0</v>
      </c>
      <c r="AC8" t="inlineStr">
        <is>
          <t>NO</t>
        </is>
      </c>
      <c r="AD8" s="3" t="str"/>
      <c r="AF8" s="3" t="str"/>
      <c r="AG8" s="4" t="str"/>
      <c r="AK8" s="4" t="str"/>
      <c r="AL8" t="inlineStr">
        <is>
          <t>FIBRA DE ALPACA</t>
        </is>
      </c>
      <c r="AM8" t="inlineStr">
        <is>
          <t>2021-2022-2024 - 2025</t>
        </is>
      </c>
      <c r="AN8" t="inlineStr">
        <is>
          <t>PAC</t>
        </is>
      </c>
      <c r="AO8" s="4" t="str"/>
      <c r="AP8" s="4" t="str"/>
      <c r="AQ8" s="5" t="str"/>
      <c r="AU8" s="340" t="n">
        <v>46285.07177083333</v>
      </c>
      <c r="AV8" s="341" t="n">
        <v>0.5555555555555556</v>
      </c>
    </row>
    <row r="9">
      <c r="A9" t="inlineStr">
        <is>
          <t>20129842351</t>
        </is>
      </c>
      <c r="B9" t="inlineStr">
        <is>
          <t>COOPERATIVA COMUNAL SAN ANTONIO DE RANCAS LTDA. 289</t>
        </is>
      </c>
      <c r="C9" t="inlineStr">
        <is>
          <t>RANCAS</t>
        </is>
      </c>
      <c r="D9" t="inlineStr">
        <is>
          <t>COOPERATIVAS, SAIS, CAPS</t>
        </is>
      </c>
      <c r="E9" t="inlineStr">
        <is>
          <t>02 Cooperativa</t>
        </is>
      </c>
      <c r="F9" t="inlineStr">
        <is>
          <t>ACTIVO</t>
        </is>
      </c>
      <c r="G9" t="inlineStr">
        <is>
          <t>HABIDO</t>
        </is>
      </c>
      <c r="H9" s="339" t="n">
        <v>34093</v>
      </c>
      <c r="I9" s="339" t="n">
        <v>21124</v>
      </c>
      <c r="J9" t="inlineStr">
        <is>
          <t>190109</t>
        </is>
      </c>
      <c r="K9" t="inlineStr">
        <is>
          <t>PASCO</t>
        </is>
      </c>
      <c r="L9" t="inlineStr">
        <is>
          <t>PASCO</t>
        </is>
      </c>
      <c r="M9" t="inlineStr">
        <is>
          <t>SIMON BOLIVAR</t>
        </is>
      </c>
      <c r="N9" t="inlineStr">
        <is>
          <t>CAL. SAN MARTIN NRO. 121 SN ANTONIO RANCAS (PLAZA PRINCIPAL)</t>
        </is>
      </c>
      <c r="O9" t="inlineStr">
        <is>
          <t>SIN ACTIVIDAD</t>
        </is>
      </c>
      <c r="P9" t="inlineStr">
        <is>
          <t>CRIA DE GANADO.</t>
        </is>
      </c>
      <c r="Q9" t="inlineStr">
        <is>
          <t>TRANSPORTE DE CARGA POR CARRETERA.</t>
        </is>
      </c>
      <c r="R9" t="inlineStr">
        <is>
          <t>OTROS TIPOS DE VENTA AL POR MENOR.</t>
        </is>
      </c>
      <c r="W9" t="inlineStr">
        <is>
          <t>NO</t>
        </is>
      </c>
      <c r="Y9" t="inlineStr">
        <is>
          <t>SI</t>
        </is>
      </c>
      <c r="Z9" t="inlineStr">
        <is>
          <t>COOPERATIVA COMUNAL SAN ANTONIO DE RANCAS LTDA. 289</t>
        </is>
      </c>
      <c r="AA9" s="3" t="n">
        <v>0</v>
      </c>
      <c r="AB9" s="3" t="n">
        <v>0</v>
      </c>
      <c r="AC9" t="inlineStr">
        <is>
          <t>NO</t>
        </is>
      </c>
      <c r="AD9" s="3" t="str"/>
      <c r="AF9" s="3" t="str"/>
      <c r="AG9" s="4" t="str"/>
      <c r="AK9" s="4" t="str"/>
      <c r="AL9" t="inlineStr">
        <is>
          <t>FIBRA DE ALPACA</t>
        </is>
      </c>
      <c r="AM9" t="inlineStr">
        <is>
          <t>2019-2020-2021-2022</t>
        </is>
      </c>
      <c r="AN9" t="inlineStr">
        <is>
          <t>PAC</t>
        </is>
      </c>
      <c r="AO9" s="4" t="str"/>
      <c r="AP9" s="4" t="str"/>
      <c r="AQ9" s="5" t="str"/>
      <c r="AU9" s="340" t="n">
        <v>46285.07177083333</v>
      </c>
      <c r="AV9" s="341" t="n">
        <v>0.5777777777777777</v>
      </c>
    </row>
    <row r="10">
      <c r="A10" t="inlineStr">
        <is>
          <t>20131453427</t>
        </is>
      </c>
      <c r="B10" t="inlineStr">
        <is>
          <t>COOPERATIVA COMUNAL SAN PEDRO DE RACCO</t>
        </is>
      </c>
      <c r="D10" t="inlineStr">
        <is>
          <t>COOPERATIVAS, SAIS, CAPS</t>
        </is>
      </c>
      <c r="E10" t="inlineStr">
        <is>
          <t>02 Cooperativa</t>
        </is>
      </c>
      <c r="F10" t="inlineStr">
        <is>
          <t>ACTIVO</t>
        </is>
      </c>
      <c r="G10" t="inlineStr">
        <is>
          <t>HABIDO</t>
        </is>
      </c>
      <c r="H10" s="339" t="n">
        <v>34093</v>
      </c>
      <c r="I10" s="339" t="n">
        <v>25469</v>
      </c>
      <c r="J10" t="inlineStr">
        <is>
          <t>190109</t>
        </is>
      </c>
      <c r="K10" t="inlineStr">
        <is>
          <t>PASCO</t>
        </is>
      </c>
      <c r="L10" t="inlineStr">
        <is>
          <t>PASCO</t>
        </is>
      </c>
      <c r="M10" t="inlineStr">
        <is>
          <t>SIMON BOLIVAR</t>
        </is>
      </c>
      <c r="N10" t="inlineStr">
        <is>
          <t>AV. FEDERICO ROJAS HERRERA NRO. S/N ANX. SAN PEDRO DE RACCO</t>
        </is>
      </c>
      <c r="O10" t="inlineStr">
        <is>
          <t>SIN ACTIVIDAD</t>
        </is>
      </c>
      <c r="P10" t="inlineStr">
        <is>
          <t>CRIA DE GANADO.</t>
        </is>
      </c>
      <c r="Q10" t="inlineStr">
        <is>
          <t>ALQUILER OTROS TIPOS MAQ.Y EQUI. NCP.</t>
        </is>
      </c>
      <c r="R10" t="inlineStr">
        <is>
          <t>CRIA DE ANIMALES DOMESTICOS.</t>
        </is>
      </c>
      <c r="S10" t="inlineStr">
        <is>
          <t>SI, incorporado al Régimen de Buenos Contribuyentes (Resolución N° 1930050007770) a partir del 01/02/2022</t>
        </is>
      </c>
      <c r="W10" t="inlineStr">
        <is>
          <t>SI</t>
        </is>
      </c>
      <c r="X10" t="inlineStr">
        <is>
          <t>S2342817</t>
        </is>
      </c>
      <c r="Y10" t="inlineStr">
        <is>
          <t>SI</t>
        </is>
      </c>
      <c r="Z10" t="inlineStr">
        <is>
          <t>COOPERATIVA COMUNAL SAN PEDRO DE RACCO</t>
        </is>
      </c>
      <c r="AA10" s="3" t="n">
        <v>0</v>
      </c>
      <c r="AB10" s="3" t="n">
        <v>0</v>
      </c>
      <c r="AC10" t="inlineStr">
        <is>
          <t>NO</t>
        </is>
      </c>
      <c r="AD10" s="3" t="str"/>
      <c r="AF10" s="3" t="str"/>
      <c r="AG10" s="4" t="str"/>
      <c r="AK10" s="4" t="str"/>
      <c r="AL10" t="inlineStr">
        <is>
          <t>FIBRA DE ALPACA</t>
        </is>
      </c>
      <c r="AM10" t="inlineStr">
        <is>
          <t>2021-2022-2024 - 2025</t>
        </is>
      </c>
      <c r="AN10" t="inlineStr">
        <is>
          <t>PAC</t>
        </is>
      </c>
      <c r="AO10" s="4" t="str"/>
      <c r="AP10" s="4" t="str"/>
      <c r="AQ10" s="5" t="str"/>
      <c r="AU10" s="340" t="n">
        <v>46285.07177083333</v>
      </c>
      <c r="AV10" s="341" t="n">
        <v>0.6</v>
      </c>
    </row>
    <row r="11">
      <c r="A11" t="inlineStr">
        <is>
          <t>20132489824</t>
        </is>
      </c>
      <c r="B11" t="inlineStr">
        <is>
          <t>COOPERATIVA AGRARIA CAFETALERA CHANCAMAYO LTDA. N° 008-B-VII</t>
        </is>
      </c>
      <c r="D11" t="inlineStr">
        <is>
          <t>COOPERATIVAS, SAIS, CAPS</t>
        </is>
      </c>
      <c r="F11" t="inlineStr">
        <is>
          <t>ACTIVO</t>
        </is>
      </c>
      <c r="G11" t="inlineStr">
        <is>
          <t>HABIDO</t>
        </is>
      </c>
      <c r="H11" s="339" t="n">
        <v>34095</v>
      </c>
      <c r="I11" s="339" t="n">
        <v>27075</v>
      </c>
      <c r="K11" t="inlineStr">
        <is>
          <t>CUSCO</t>
        </is>
      </c>
      <c r="L11" t="inlineStr">
        <is>
          <t>LA CONVENCION</t>
        </is>
      </c>
      <c r="M11" t="inlineStr">
        <is>
          <t>SANTA ANA</t>
        </is>
      </c>
      <c r="N11" t="inlineStr">
        <is>
          <t>AV. EDGAR DE LA TORRE NRO. 1353 (CENTRAL COCLA)</t>
        </is>
      </c>
      <c r="O11" t="inlineStr">
        <is>
          <t>SIN ACTIVIDAD</t>
        </is>
      </c>
      <c r="P11" t="inlineStr">
        <is>
          <t>TRANSPORTE DE CARGA POR CARRETERA.</t>
        </is>
      </c>
      <c r="Q11" t="inlineStr">
        <is>
          <t>SERVICIOS AGRICOLAS, GANADERAS.</t>
        </is>
      </c>
      <c r="R11" t="inlineStr">
        <is>
          <t>ACTIVIDADES INMOBILIARIAS</t>
        </is>
      </c>
      <c r="U11" t="inlineStr">
        <is>
          <t>976 065194</t>
        </is>
      </c>
      <c r="V11" t="inlineStr">
        <is>
          <t>walticomt@hotmail.com</t>
        </is>
      </c>
      <c r="W11" t="inlineStr">
        <is>
          <t>SI</t>
        </is>
      </c>
      <c r="X11" t="inlineStr">
        <is>
          <t>S0438053</t>
        </is>
      </c>
      <c r="Y11" t="inlineStr">
        <is>
          <t>SI</t>
        </is>
      </c>
      <c r="Z11" t="inlineStr">
        <is>
          <t>COOPERATIVA AGRARIA CAFETALERA CHANCAMAYO LTDA. N° 008-B-VII</t>
        </is>
      </c>
      <c r="AA11" s="3" t="n">
        <v>0</v>
      </c>
      <c r="AB11" s="3" t="n">
        <v>0</v>
      </c>
      <c r="AC11" t="inlineStr">
        <is>
          <t>NO</t>
        </is>
      </c>
      <c r="AD11" s="3" t="str"/>
      <c r="AF11" s="3" t="str"/>
      <c r="AG11" s="4" t="str"/>
      <c r="AI11" t="inlineStr">
        <is>
          <t>Fredy Castillo Herrera</t>
        </is>
      </c>
      <c r="AJ11" t="inlineStr">
        <is>
          <t>Fredy Castillo Herrera</t>
        </is>
      </c>
      <c r="AK11" s="4" t="str"/>
      <c r="AO11" s="4" t="n">
        <v>30</v>
      </c>
      <c r="AP11" s="4" t="n">
        <v>14</v>
      </c>
      <c r="AQ11" s="5" t="n">
        <v>44</v>
      </c>
      <c r="AR11" t="inlineStr">
        <is>
          <t>Certificacion Organica, vigencia hasta 14/08/2026</t>
        </is>
      </c>
      <c r="AS11" t="inlineStr">
        <is>
          <t>Vigencia organica hasta 26/03/2027</t>
        </is>
      </c>
      <c r="AU11" s="340" t="n">
        <v>46285.07177083333</v>
      </c>
      <c r="AV11" s="341" t="n">
        <v>0.6666666666666666</v>
      </c>
    </row>
    <row r="12">
      <c r="A12" t="inlineStr">
        <is>
          <t>20132505455</t>
        </is>
      </c>
      <c r="B12" t="inlineStr">
        <is>
          <t>COOPERATIVA AGRARIA CAFETALERA AGUILAYOC LTDA. 084</t>
        </is>
      </c>
      <c r="D12" t="inlineStr">
        <is>
          <t>COOPERATIVAS, SAIS, CAPS</t>
        </is>
      </c>
      <c r="E12" t="inlineStr">
        <is>
          <t>02 Cooperativa</t>
        </is>
      </c>
      <c r="F12" t="inlineStr">
        <is>
          <t>ACTIVO</t>
        </is>
      </c>
      <c r="G12" t="inlineStr">
        <is>
          <t>HABIDO</t>
        </is>
      </c>
      <c r="H12" s="339" t="n">
        <v>34095</v>
      </c>
      <c r="I12" s="339" t="n">
        <v>29317</v>
      </c>
      <c r="J12" t="inlineStr">
        <is>
          <t>080901</t>
        </is>
      </c>
      <c r="K12" t="inlineStr">
        <is>
          <t>CUSCO</t>
        </is>
      </c>
      <c r="L12" t="inlineStr">
        <is>
          <t>LA CONVENCION</t>
        </is>
      </c>
      <c r="M12" t="inlineStr">
        <is>
          <t>SANTA ANA</t>
        </is>
      </c>
      <c r="N12" t="inlineStr">
        <is>
          <t>JR. OLLANTA NRO. 130 URB. SANTA ANA</t>
        </is>
      </c>
      <c r="O12" t="inlineStr">
        <is>
          <t>SIN ACTIVIDAD</t>
        </is>
      </c>
      <c r="P12" t="inlineStr">
        <is>
          <t>EXPLOTACION MIXTA.</t>
        </is>
      </c>
      <c r="Q12" t="inlineStr">
        <is>
          <t>ACTIVIDADES INMOBILIARIAS</t>
        </is>
      </c>
      <c r="S12" t="inlineStr">
        <is>
          <t>SI, incorporado al Régimen de Buenos Contribuyentes (Resolución N° 0930050010724) a partir del 01/04/2018</t>
        </is>
      </c>
      <c r="U12" t="inlineStr">
        <is>
          <t>084282566</t>
        </is>
      </c>
      <c r="V12" t="inlineStr">
        <is>
          <t>cacaguilayoc@gmail.com</t>
        </is>
      </c>
      <c r="W12" t="inlineStr">
        <is>
          <t>SI</t>
        </is>
      </c>
      <c r="X12" t="inlineStr">
        <is>
          <t>S1293176</t>
        </is>
      </c>
      <c r="Y12" t="inlineStr">
        <is>
          <t>SI</t>
        </is>
      </c>
      <c r="Z12" t="inlineStr">
        <is>
          <t>COOPERATIVA AGRARIA CAFETALERA AGUILAYOC  LTDA. 084</t>
        </is>
      </c>
      <c r="AA12" s="3" t="n">
        <v>168351.562</v>
      </c>
      <c r="AB12" s="3" t="n">
        <v>615259.8295</v>
      </c>
      <c r="AC12" t="inlineStr">
        <is>
          <t>NO</t>
        </is>
      </c>
      <c r="AD12" s="3" t="str"/>
      <c r="AF12" s="3" t="str"/>
      <c r="AG12" s="4" t="str"/>
      <c r="AH12" t="inlineStr">
        <is>
          <t>mora candia walter</t>
        </is>
      </c>
      <c r="AI12" t="inlineStr">
        <is>
          <t>GIBAJA CRUZ YOLANDA</t>
        </is>
      </c>
      <c r="AJ12" t="inlineStr">
        <is>
          <t>Fernando Saldivar Perez</t>
        </is>
      </c>
      <c r="AK12" s="4" t="n">
        <v>5</v>
      </c>
      <c r="AL12" t="inlineStr">
        <is>
          <t>CAFÉ</t>
        </is>
      </c>
      <c r="AM12" t="inlineStr">
        <is>
          <t>2024 - 2025</t>
        </is>
      </c>
      <c r="AN12" t="inlineStr">
        <is>
          <t>PAC</t>
        </is>
      </c>
      <c r="AO12" s="4" t="n">
        <v>73</v>
      </c>
      <c r="AP12" s="4" t="n">
        <v>27</v>
      </c>
      <c r="AQ12" s="5" t="n">
        <v>218</v>
      </c>
      <c r="AR12" t="inlineStr">
        <is>
          <t>Certificacion Organica, 26 de noviembre del 2026</t>
        </is>
      </c>
      <c r="AT12" t="inlineStr">
        <is>
          <t>0.75</t>
        </is>
      </c>
      <c r="AU12" s="340" t="n">
        <v>46285.07177083333</v>
      </c>
      <c r="AV12" s="341" t="n">
        <v>0.8222222222222222</v>
      </c>
    </row>
    <row r="13">
      <c r="A13" t="inlineStr">
        <is>
          <t>20132509795</t>
        </is>
      </c>
      <c r="B13" t="inlineStr">
        <is>
          <t>COOPERATIVA AGRARIA CAFETALERA JOSE OLAYA LTDA N° 252</t>
        </is>
      </c>
      <c r="C13" t="inlineStr">
        <is>
          <t>CAC JOSE OLAYA LTDA 252</t>
        </is>
      </c>
      <c r="D13" t="inlineStr">
        <is>
          <t>COOPERATIVAS, SAIS, CAPS</t>
        </is>
      </c>
      <c r="E13" t="inlineStr">
        <is>
          <t>02 Cooperativa</t>
        </is>
      </c>
      <c r="F13" t="inlineStr">
        <is>
          <t>ACTIVO</t>
        </is>
      </c>
      <c r="G13" t="inlineStr">
        <is>
          <t>HABIDO</t>
        </is>
      </c>
      <c r="H13" s="339" t="n">
        <v>34095</v>
      </c>
      <c r="I13" s="339" t="n">
        <v>26401</v>
      </c>
      <c r="J13" t="inlineStr">
        <is>
          <t>080901</t>
        </is>
      </c>
      <c r="K13" t="inlineStr">
        <is>
          <t>CUSCO</t>
        </is>
      </c>
      <c r="L13" t="inlineStr">
        <is>
          <t>LA CONVENCION</t>
        </is>
      </c>
      <c r="M13" t="inlineStr">
        <is>
          <t>SANTA ANA</t>
        </is>
      </c>
      <c r="N13" t="inlineStr">
        <is>
          <t>AV. EDGAR DE LA TORRE NRO. 232 COO. QUILLABAMBA</t>
        </is>
      </c>
      <c r="O13" t="inlineStr">
        <is>
          <t>IMPORTADOR/EXPORTADOR</t>
        </is>
      </c>
      <c r="P13" t="inlineStr">
        <is>
          <t>CULTIVO DE FRUTAS.</t>
        </is>
      </c>
      <c r="Q13" t="inlineStr">
        <is>
          <t>ACTIVIDADES INMOBILIARIAS</t>
        </is>
      </c>
      <c r="U13" t="inlineStr">
        <is>
          <t>282638</t>
        </is>
      </c>
      <c r="V13" t="inlineStr">
        <is>
          <t>252cacjoseolaya@gmail.com</t>
        </is>
      </c>
      <c r="W13" t="inlineStr">
        <is>
          <t>SI</t>
        </is>
      </c>
      <c r="X13" t="inlineStr">
        <is>
          <t>S0882298</t>
        </is>
      </c>
      <c r="Y13" t="inlineStr">
        <is>
          <t>SI</t>
        </is>
      </c>
      <c r="Z13" t="inlineStr">
        <is>
          <t>COOPERATIVA AGRARIA CAFETALERA JOSE OLAYA LTDA  N° 252</t>
        </is>
      </c>
      <c r="AA13" s="3" t="n">
        <v>0</v>
      </c>
      <c r="AB13" s="3" t="n">
        <v>0</v>
      </c>
      <c r="AC13" t="inlineStr">
        <is>
          <t>SI</t>
        </is>
      </c>
      <c r="AD13" s="3" t="n">
        <v>2477083.5</v>
      </c>
      <c r="AE13" t="inlineStr">
        <is>
          <t>2025-12</t>
        </is>
      </c>
      <c r="AF13" s="3" t="n">
        <v>1039099.41</v>
      </c>
      <c r="AG13" s="4" t="n">
        <v>5</v>
      </c>
      <c r="AH13" t="inlineStr">
        <is>
          <t>PEZO TTUPA PERCY</t>
        </is>
      </c>
      <c r="AI13" t="inlineStr">
        <is>
          <t>HERRERA PAULLO LEONID</t>
        </is>
      </c>
      <c r="AK13" s="4" t="n">
        <v>7</v>
      </c>
      <c r="AL13" t="inlineStr">
        <is>
          <t>CAFÉ</t>
        </is>
      </c>
      <c r="AM13" t="inlineStr">
        <is>
          <t>2018-2019-2020-2021-2022-2023</t>
        </is>
      </c>
      <c r="AN13" t="inlineStr">
        <is>
          <t>PAC</t>
        </is>
      </c>
      <c r="AO13" s="4" t="str"/>
      <c r="AP13" s="4" t="str"/>
      <c r="AQ13" s="5" t="str"/>
      <c r="AU13" s="340" t="n">
        <v>46285.07177083333</v>
      </c>
      <c r="AV13" s="341" t="n">
        <v>0.7777777777777778</v>
      </c>
    </row>
    <row r="14">
      <c r="A14" t="inlineStr">
        <is>
          <t>20132509876</t>
        </is>
      </c>
      <c r="B14" t="inlineStr">
        <is>
          <t>COOPERATIVA AGRARIA CAFETALERA MARANURA LTDA. 129</t>
        </is>
      </c>
      <c r="D14" t="inlineStr">
        <is>
          <t>COOPERATIVAS, SAIS, CAPS</t>
        </is>
      </c>
      <c r="E14" t="inlineStr">
        <is>
          <t>02 Cooperativa</t>
        </is>
      </c>
      <c r="F14" t="inlineStr">
        <is>
          <t>ACTIVO</t>
        </is>
      </c>
      <c r="G14" t="inlineStr">
        <is>
          <t>HABIDO</t>
        </is>
      </c>
      <c r="H14" s="339" t="n">
        <v>34095</v>
      </c>
      <c r="I14" s="339" t="n">
        <v>23713</v>
      </c>
      <c r="J14" t="inlineStr">
        <is>
          <t>080904</t>
        </is>
      </c>
      <c r="K14" t="inlineStr">
        <is>
          <t>CUSCO</t>
        </is>
      </c>
      <c r="L14" t="inlineStr">
        <is>
          <t>LA CONVENCION</t>
        </is>
      </c>
      <c r="M14" t="inlineStr">
        <is>
          <t>MARANURA</t>
        </is>
      </c>
      <c r="N14" t="inlineStr">
        <is>
          <t>NRO. SN SEC. PAMPA MARANURA (CARRTERA QBBA CUSCO KM10 EX FUNDOMARANUR)</t>
        </is>
      </c>
      <c r="O14" t="inlineStr">
        <is>
          <t>IMPORTADOR/EXPORTADOR</t>
        </is>
      </c>
      <c r="P14" t="inlineStr">
        <is>
          <t>TRANSPORTE DE CARGA POR CARRETERA.</t>
        </is>
      </c>
      <c r="Q14" t="inlineStr">
        <is>
          <t>ELAB. CACAO, CHOCOLATE Y CONFIT.</t>
        </is>
      </c>
      <c r="U14" t="inlineStr">
        <is>
          <t>984403611</t>
        </is>
      </c>
      <c r="V14" t="inlineStr">
        <is>
          <t>CACMARANURA@HOTMAIL.COM</t>
        </is>
      </c>
      <c r="W14" t="inlineStr">
        <is>
          <t>SI</t>
        </is>
      </c>
      <c r="X14" t="inlineStr">
        <is>
          <t>S1112758</t>
        </is>
      </c>
      <c r="Y14" t="inlineStr">
        <is>
          <t>SI</t>
        </is>
      </c>
      <c r="Z14" t="inlineStr">
        <is>
          <t>COOPERATIVA AGRARIA CAFETALERA MARANURA LTDA. 129</t>
        </is>
      </c>
      <c r="AA14" s="3" t="n">
        <v>0</v>
      </c>
      <c r="AB14" s="3" t="n">
        <v>0</v>
      </c>
      <c r="AC14" t="inlineStr">
        <is>
          <t>SI</t>
        </is>
      </c>
      <c r="AD14" s="3" t="n">
        <v>1689820.33</v>
      </c>
      <c r="AE14" t="inlineStr">
        <is>
          <t>2026-01</t>
        </is>
      </c>
      <c r="AF14" s="3" t="n">
        <v>610049.62</v>
      </c>
      <c r="AG14" s="4" t="n">
        <v>1</v>
      </c>
      <c r="AH14" t="inlineStr">
        <is>
          <t>huaman delgado silvestre</t>
        </is>
      </c>
      <c r="AI14" t="inlineStr">
        <is>
          <t>PIMENTEL CONDORI LUDGARDO</t>
        </is>
      </c>
      <c r="AK14" s="4" t="n">
        <v>5</v>
      </c>
      <c r="AL14" t="inlineStr">
        <is>
          <t>CAFÉ</t>
        </is>
      </c>
      <c r="AM14" t="inlineStr">
        <is>
          <t>2019-2020-2021-2022-2023</t>
        </is>
      </c>
      <c r="AN14" t="inlineStr">
        <is>
          <t>PAC</t>
        </is>
      </c>
      <c r="AO14" s="4" t="str"/>
      <c r="AP14" s="4" t="str"/>
      <c r="AQ14" s="5" t="str"/>
      <c r="AU14" s="340" t="n">
        <v>46285.07177083333</v>
      </c>
      <c r="AV14" s="341" t="n">
        <v>0.7555555555555555</v>
      </c>
    </row>
    <row r="15">
      <c r="A15" t="inlineStr">
        <is>
          <t>20132517119</t>
        </is>
      </c>
      <c r="B15" t="inlineStr">
        <is>
          <t>COOPERATIVA AGRARIA CAFETALERA MATEO PUMACAHUA LTDA N° 185</t>
        </is>
      </c>
      <c r="C15" t="inlineStr">
        <is>
          <t>COOP. AGRARIA CAFETALERA</t>
        </is>
      </c>
      <c r="D15" t="inlineStr">
        <is>
          <t>COOPERATIVAS, SAIS, CAPS</t>
        </is>
      </c>
      <c r="E15" t="inlineStr">
        <is>
          <t>02 Cooperativa</t>
        </is>
      </c>
      <c r="F15" t="inlineStr">
        <is>
          <t>ACTIVO</t>
        </is>
      </c>
      <c r="G15" t="inlineStr">
        <is>
          <t>HABIDO</t>
        </is>
      </c>
      <c r="H15" s="339" t="n">
        <v>34095</v>
      </c>
      <c r="I15" s="339" t="n">
        <v>24066</v>
      </c>
      <c r="J15" t="inlineStr">
        <is>
          <t>080901</t>
        </is>
      </c>
      <c r="K15" t="inlineStr">
        <is>
          <t>CUSCO</t>
        </is>
      </c>
      <c r="L15" t="inlineStr">
        <is>
          <t>LA CONVENCION</t>
        </is>
      </c>
      <c r="M15" t="inlineStr">
        <is>
          <t>SANTA ANA</t>
        </is>
      </c>
      <c r="N15" t="inlineStr">
        <is>
          <t>JR. LIBERTAD NRO. 631</t>
        </is>
      </c>
      <c r="O15" t="inlineStr">
        <is>
          <t>IMPORTADOR/EXPORTADOR</t>
        </is>
      </c>
      <c r="P15" t="inlineStr">
        <is>
          <t>ELAB. CACAO, CHOCOLATE Y CONFIT.</t>
        </is>
      </c>
      <c r="Q15" t="inlineStr">
        <is>
          <t>ACTIVIDADES INMOBILIARIAS</t>
        </is>
      </c>
      <c r="U15" t="inlineStr">
        <is>
          <t>084281110</t>
        </is>
      </c>
      <c r="V15" t="inlineStr">
        <is>
          <t>CAMARALACONVENCION_@hotmail.com</t>
        </is>
      </c>
      <c r="W15" t="inlineStr">
        <is>
          <t>SI</t>
        </is>
      </c>
      <c r="X15" t="inlineStr">
        <is>
          <t>S1142161</t>
        </is>
      </c>
      <c r="Y15" t="inlineStr">
        <is>
          <t>SI</t>
        </is>
      </c>
      <c r="Z15" t="inlineStr">
        <is>
          <t>COOPERATIVA AGRARIA CAFETALERA MATEO PUMACAHUA LTDA N° 185</t>
        </is>
      </c>
      <c r="AA15" s="3" t="n">
        <v>80172.952</v>
      </c>
      <c r="AB15" s="3" t="n">
        <v>274646.15</v>
      </c>
      <c r="AC15" t="inlineStr">
        <is>
          <t>NO</t>
        </is>
      </c>
      <c r="AD15" s="3" t="str"/>
      <c r="AF15" s="3" t="str"/>
      <c r="AG15" s="4" t="str"/>
      <c r="AH15" t="inlineStr">
        <is>
          <t>VALDEZ VALENCIA REMIGIO</t>
        </is>
      </c>
      <c r="AI15" t="inlineStr">
        <is>
          <t>JOHN ERIC MOLINA HERRERA</t>
        </is>
      </c>
      <c r="AJ15" t="inlineStr">
        <is>
          <t>Remigio Valdez Valencia</t>
        </is>
      </c>
      <c r="AK15" s="4" t="n">
        <v>5</v>
      </c>
      <c r="AL15" t="inlineStr">
        <is>
          <t>CAFÉ</t>
        </is>
      </c>
      <c r="AM15" t="inlineStr">
        <is>
          <t>2024 - 2025</t>
        </is>
      </c>
      <c r="AN15" t="inlineStr">
        <is>
          <t>PAC</t>
        </is>
      </c>
      <c r="AO15" s="4" t="n">
        <v>133</v>
      </c>
      <c r="AP15" s="4" t="n">
        <v>44</v>
      </c>
      <c r="AQ15" s="5" t="n">
        <v>469</v>
      </c>
      <c r="AR15" t="inlineStr">
        <is>
          <t>Certificación Orgánica, Vigencia hasta agosto 2026</t>
        </is>
      </c>
      <c r="AS15" t="inlineStr">
        <is>
          <t>Fairtrade hasta junio 2026</t>
        </is>
      </c>
      <c r="AT15" t="inlineStr">
        <is>
          <t>0.75</t>
        </is>
      </c>
      <c r="AU15" s="340" t="n">
        <v>46285.07177083333</v>
      </c>
      <c r="AV15" s="341" t="n">
        <v>0.8444444444444444</v>
      </c>
    </row>
    <row r="16">
      <c r="A16" t="inlineStr">
        <is>
          <t>20136201132</t>
        </is>
      </c>
      <c r="B16" t="inlineStr">
        <is>
          <t>COOPERATIVA AGRARIA CAFETALERA ALTO URUBAMBA LTDA N° 239</t>
        </is>
      </c>
      <c r="C16" t="inlineStr">
        <is>
          <t>C.A.C. ALTO URUBAMBA</t>
        </is>
      </c>
      <c r="D16" t="inlineStr">
        <is>
          <t>COOPERATIVAS, SAIS, CAPS</t>
        </is>
      </c>
      <c r="E16" t="inlineStr">
        <is>
          <t>02 Cooperativa</t>
        </is>
      </c>
      <c r="F16" t="inlineStr">
        <is>
          <t>ACTIVO</t>
        </is>
      </c>
      <c r="G16" t="inlineStr">
        <is>
          <t>HABIDO</t>
        </is>
      </c>
      <c r="H16" s="339" t="n">
        <v>34102</v>
      </c>
      <c r="I16" s="339" t="n">
        <v>24744</v>
      </c>
      <c r="J16" t="inlineStr">
        <is>
          <t>080901</t>
        </is>
      </c>
      <c r="K16" t="inlineStr">
        <is>
          <t>CUSCO</t>
        </is>
      </c>
      <c r="L16" t="inlineStr">
        <is>
          <t>LA CONVENCION</t>
        </is>
      </c>
      <c r="M16" t="inlineStr">
        <is>
          <t>SANTA ANA</t>
        </is>
      </c>
      <c r="N16" t="inlineStr">
        <is>
          <t>AV. FRANCISCA ZUBIAGA NRO. 427 QUILLABAMBA (COSTADO DE ELECTRO SUR S.A.)</t>
        </is>
      </c>
      <c r="O16" t="inlineStr">
        <is>
          <t>SIN ACTIVIDAD</t>
        </is>
      </c>
      <c r="P16" t="inlineStr">
        <is>
          <t>VTA. MAY. DE MATERIAS PRIMAS AGROPEC.</t>
        </is>
      </c>
      <c r="Q16" t="inlineStr">
        <is>
          <t>RESTAURANTES, BARES Y CANTINAS.</t>
        </is>
      </c>
      <c r="U16" t="inlineStr">
        <is>
          <t>944257022</t>
        </is>
      </c>
      <c r="V16" t="inlineStr">
        <is>
          <t>c.a.c.altourubamba@gmail.com</t>
        </is>
      </c>
      <c r="W16" t="inlineStr">
        <is>
          <t>SI</t>
        </is>
      </c>
      <c r="X16" t="inlineStr">
        <is>
          <t>S0143918</t>
        </is>
      </c>
      <c r="Y16" t="inlineStr">
        <is>
          <t>SI</t>
        </is>
      </c>
      <c r="Z16" t="inlineStr">
        <is>
          <t>COOPERATIVA AGRARIA CAFETALERA ALTO URUBAMBA LTDA N° 239</t>
        </is>
      </c>
      <c r="AA16" s="3" t="n">
        <v>0</v>
      </c>
      <c r="AB16" s="3" t="n">
        <v>0</v>
      </c>
      <c r="AC16" t="inlineStr">
        <is>
          <t>SI</t>
        </is>
      </c>
      <c r="AD16" s="3" t="n">
        <v>681394.36</v>
      </c>
      <c r="AE16" t="inlineStr">
        <is>
          <t>2025-11</t>
        </is>
      </c>
      <c r="AF16" s="3" t="n">
        <v>561223.7999999999</v>
      </c>
      <c r="AG16" s="4" t="n">
        <v>4</v>
      </c>
      <c r="AH16" t="inlineStr">
        <is>
          <t>CIRILO QUISPE ILLA</t>
        </is>
      </c>
      <c r="AI16" t="inlineStr">
        <is>
          <t>FLOREZ PALOMINO JOSE</t>
        </is>
      </c>
      <c r="AK16" s="4" t="n">
        <v>5</v>
      </c>
      <c r="AL16" t="inlineStr">
        <is>
          <t>CAFÉ</t>
        </is>
      </c>
      <c r="AM16" t="inlineStr">
        <is>
          <t>2018-2019-2020-2021-2022-2023</t>
        </is>
      </c>
      <c r="AN16" t="inlineStr">
        <is>
          <t>PAC</t>
        </is>
      </c>
      <c r="AO16" s="4" t="str"/>
      <c r="AP16" s="4" t="str"/>
      <c r="AQ16" s="5" t="str"/>
      <c r="AU16" s="340" t="n">
        <v>46285.07177083333</v>
      </c>
      <c r="AV16" s="341" t="n">
        <v>0.7777777777777778</v>
      </c>
    </row>
    <row r="17">
      <c r="A17" t="inlineStr">
        <is>
          <t>20136201213</t>
        </is>
      </c>
      <c r="B17" t="inlineStr">
        <is>
          <t>CENTRAL DE COOPERATIVAS AGRARIAS CAFETALERAS COCLA LTDA. N° 281</t>
        </is>
      </c>
      <c r="C17" t="inlineStr">
        <is>
          <t>CENTRAL COCLA LTDA. 281</t>
        </is>
      </c>
      <c r="D17" t="inlineStr">
        <is>
          <t>COOPERATIVAS, SAIS, CAPS</t>
        </is>
      </c>
      <c r="E17" t="inlineStr">
        <is>
          <t>02 Cooperativa</t>
        </is>
      </c>
      <c r="F17" t="inlineStr">
        <is>
          <t>ACTIVO</t>
        </is>
      </c>
      <c r="G17" t="inlineStr">
        <is>
          <t>HABIDO</t>
        </is>
      </c>
      <c r="H17" s="339" t="n">
        <v>34102</v>
      </c>
      <c r="I17" s="339" t="n">
        <v>24314</v>
      </c>
      <c r="J17" t="inlineStr">
        <is>
          <t>080901</t>
        </is>
      </c>
      <c r="K17" t="inlineStr">
        <is>
          <t>CUSCO</t>
        </is>
      </c>
      <c r="L17" t="inlineStr">
        <is>
          <t>LA CONVENCION</t>
        </is>
      </c>
      <c r="M17" t="inlineStr">
        <is>
          <t>SANTA ANA</t>
        </is>
      </c>
      <c r="N17" t="inlineStr">
        <is>
          <t>AV. EDGAR DE LA TORRE NRO. 1353 QUILLABAMBA (LOCAL DE COCLA)</t>
        </is>
      </c>
      <c r="O17" t="inlineStr">
        <is>
          <t>EXPORTADOR</t>
        </is>
      </c>
      <c r="P17" t="inlineStr">
        <is>
          <t>VTA. MAY. DE OTROS PRODUCTOS.</t>
        </is>
      </c>
      <c r="Q17" t="inlineStr">
        <is>
          <t>ELAB DE OTROS PROD. ALIMENTICIOS.</t>
        </is>
      </c>
      <c r="R17" t="inlineStr">
        <is>
          <t>ACTIVIDADES INMOBILIARIAS</t>
        </is>
      </c>
      <c r="T17" t="inlineStr">
        <is>
          <t>NO, Excluido del Régimen de Agentes de Retención de IGV a partir del 01/02/2015</t>
        </is>
      </c>
      <c r="U17" t="inlineStr">
        <is>
          <t>084-281377</t>
        </is>
      </c>
      <c r="V17" t="inlineStr">
        <is>
          <t>gerencia@cocla.pe</t>
        </is>
      </c>
      <c r="W17" t="inlineStr">
        <is>
          <t>SI</t>
        </is>
      </c>
      <c r="X17" t="inlineStr">
        <is>
          <t>S0552459</t>
        </is>
      </c>
      <c r="Y17" t="inlineStr">
        <is>
          <t>SI</t>
        </is>
      </c>
      <c r="Z17" t="inlineStr">
        <is>
          <t>CENTRAL DE COOPERATIVAS AGRARIAS CAFETALERAS COCLA LTDA. N° 281</t>
        </is>
      </c>
      <c r="AA17" s="3" t="n">
        <v>6987135.67033723</v>
      </c>
      <c r="AB17" s="3" t="n">
        <v>9915753.438609499</v>
      </c>
      <c r="AC17" t="inlineStr">
        <is>
          <t>SI</t>
        </is>
      </c>
      <c r="AD17" s="3" t="n">
        <v>4445611.599999998</v>
      </c>
      <c r="AE17" t="inlineStr">
        <is>
          <t>2026-03</t>
        </is>
      </c>
      <c r="AF17" s="3" t="n">
        <v>166105.86</v>
      </c>
      <c r="AG17" s="4" t="n">
        <v>5</v>
      </c>
      <c r="AH17" t="inlineStr">
        <is>
          <t>aguilar lozano guillermo</t>
        </is>
      </c>
      <c r="AI17" t="inlineStr">
        <is>
          <t>CURI LEON TANY</t>
        </is>
      </c>
      <c r="AJ17" t="inlineStr">
        <is>
          <t>Vivanco Delgado Vladimir</t>
        </is>
      </c>
      <c r="AK17" s="4" t="n">
        <v>5</v>
      </c>
      <c r="AL17" t="inlineStr">
        <is>
          <t>CAFÉ</t>
        </is>
      </c>
      <c r="AM17" t="inlineStr">
        <is>
          <t>2024 - 2025</t>
        </is>
      </c>
      <c r="AN17" t="inlineStr">
        <is>
          <t>PAC</t>
        </is>
      </c>
      <c r="AO17" s="4" t="n">
        <v>472</v>
      </c>
      <c r="AP17" s="4" t="n">
        <v>188</v>
      </c>
      <c r="AQ17" s="5" t="n">
        <v>1670</v>
      </c>
      <c r="AR17" t="inlineStr">
        <is>
          <t>Certificación Orgánica, vigencia hasta agosto 2026</t>
        </is>
      </c>
      <c r="AS17" t="inlineStr">
        <is>
          <t>Fair trade hasta junio 2027</t>
        </is>
      </c>
      <c r="AT17" t="inlineStr">
        <is>
          <t>0.75</t>
        </is>
      </c>
      <c r="AU17" s="340" t="n">
        <v>46285.07177083333</v>
      </c>
      <c r="AV17" s="341" t="n">
        <v>0.9777777777777777</v>
      </c>
    </row>
    <row r="18">
      <c r="A18" t="inlineStr">
        <is>
          <t>20140181405</t>
        </is>
      </c>
      <c r="B18" t="inlineStr">
        <is>
          <t>COOPERATIVA AGRARIA CAFETALERA LA FLORIDA</t>
        </is>
      </c>
      <c r="C18" t="inlineStr">
        <is>
          <t>COOPERATIVA LA FLORIDA</t>
        </is>
      </c>
      <c r="D18" t="inlineStr">
        <is>
          <t>COOPERATIVAS, SAIS, CAPS</t>
        </is>
      </c>
      <c r="F18" t="inlineStr">
        <is>
          <t>ACTIVO</t>
        </is>
      </c>
      <c r="G18" t="inlineStr">
        <is>
          <t>HABIDO</t>
        </is>
      </c>
      <c r="H18" s="339" t="n">
        <v>34129</v>
      </c>
      <c r="I18" s="339" t="n">
        <v>25849</v>
      </c>
      <c r="K18" t="inlineStr">
        <is>
          <t>JUNIN</t>
        </is>
      </c>
      <c r="L18" t="inlineStr">
        <is>
          <t>CHANCHAMAYO</t>
        </is>
      </c>
      <c r="M18" t="inlineStr">
        <is>
          <t>PERENE</t>
        </is>
      </c>
      <c r="N18" t="inlineStr">
        <is>
          <t>AV. CHANCHAMAYO MZA. O LOTE. 24 C.P. PUERTO YURINAKI (A UNA CDRA PARQUE PTO YURINAKI S75098560)</t>
        </is>
      </c>
      <c r="O18" t="inlineStr">
        <is>
          <t>EXPORTADOR</t>
        </is>
      </c>
      <c r="P18" t="inlineStr">
        <is>
          <t>CULTIVO DE FRUTAS.</t>
        </is>
      </c>
      <c r="Q18" t="inlineStr">
        <is>
          <t>RESTAURANTES, BARES Y CANTINAS.</t>
        </is>
      </c>
      <c r="T18" t="inlineStr">
        <is>
          <t>NO, Excluido del Régimen de Agentes de Retención de IGV a partir del 01/01/2025</t>
        </is>
      </c>
      <c r="U18" t="inlineStr">
        <is>
          <t>064-531190</t>
        </is>
      </c>
      <c r="V18" t="inlineStr">
        <is>
          <t>admlaflorida@spide.com</t>
        </is>
      </c>
      <c r="W18" t="inlineStr">
        <is>
          <t>SI</t>
        </is>
      </c>
      <c r="X18" t="inlineStr">
        <is>
          <t>S0599278</t>
        </is>
      </c>
      <c r="Y18" t="inlineStr">
        <is>
          <t>SI</t>
        </is>
      </c>
      <c r="Z18" t="inlineStr">
        <is>
          <t>COOPERATIVA AGRARIA CAFETALERA LA FLORIDA</t>
        </is>
      </c>
      <c r="AA18" s="3" t="n">
        <v>0</v>
      </c>
      <c r="AB18" s="3" t="n">
        <v>0</v>
      </c>
      <c r="AC18" t="inlineStr">
        <is>
          <t>SI</t>
        </is>
      </c>
      <c r="AD18" s="3" t="n">
        <v>4202982.89</v>
      </c>
      <c r="AE18" t="inlineStr">
        <is>
          <t>2026-04</t>
        </is>
      </c>
      <c r="AF18" s="3" t="n">
        <v>67334.78</v>
      </c>
      <c r="AG18" s="4" t="n">
        <v>7</v>
      </c>
      <c r="AI18" t="inlineStr">
        <is>
          <t>RIVAS PEÑA CESAR</t>
        </is>
      </c>
      <c r="AJ18" t="inlineStr">
        <is>
          <t>Edwin Villacorta Reategui</t>
        </is>
      </c>
      <c r="AK18" s="4" t="str"/>
      <c r="AO18" s="4" t="n">
        <v>339</v>
      </c>
      <c r="AP18" s="4" t="n">
        <v>111</v>
      </c>
      <c r="AQ18" s="5" t="n">
        <v>1605.8</v>
      </c>
      <c r="AR18" t="inlineStr">
        <is>
          <t>1780867353, VIGENCIA HASTA 06 FEB 2028</t>
        </is>
      </c>
      <c r="AS18" t="inlineStr">
        <is>
          <t>FLO ID 796, VIGENCIA HASTA 24 DIC 2028</t>
        </is>
      </c>
      <c r="AT18" t="inlineStr">
        <is>
          <t>0.75</t>
        </is>
      </c>
      <c r="AU18" s="340" t="n">
        <v>46285.07177083333</v>
      </c>
      <c r="AV18" s="341" t="n">
        <v>0.8</v>
      </c>
    </row>
    <row r="19">
      <c r="A19" t="inlineStr">
        <is>
          <t>20140292657</t>
        </is>
      </c>
      <c r="B19" t="inlineStr">
        <is>
          <t>COOPERATIVA AGRARIA CAFETALERA CCOCHAPAMPA LTDA.</t>
        </is>
      </c>
      <c r="C19" t="inlineStr">
        <is>
          <t>COOP AGRARIA CAFETALERA</t>
        </is>
      </c>
      <c r="D19" t="inlineStr">
        <is>
          <t>COOPERATIVAS, SAIS, CAPS</t>
        </is>
      </c>
      <c r="E19" t="inlineStr">
        <is>
          <t>02 Cooperativa</t>
        </is>
      </c>
      <c r="F19" t="inlineStr">
        <is>
          <t>ACTIVO</t>
        </is>
      </c>
      <c r="G19" t="inlineStr">
        <is>
          <t>HABIDO</t>
        </is>
      </c>
      <c r="H19" s="339" t="n">
        <v>34129</v>
      </c>
      <c r="I19" s="339" t="n">
        <v>33909</v>
      </c>
      <c r="J19" t="inlineStr">
        <is>
          <t>080901</t>
        </is>
      </c>
      <c r="K19" t="inlineStr">
        <is>
          <t>CUSCO</t>
        </is>
      </c>
      <c r="L19" t="inlineStr">
        <is>
          <t>LA CONVENCION</t>
        </is>
      </c>
      <c r="M19" t="inlineStr">
        <is>
          <t>SANTA ANA</t>
        </is>
      </c>
      <c r="N19" t="inlineStr">
        <is>
          <t>AV. EDGAR DE LA TORRE NRO. 350 (FT I.E TUPAC AMAR LOCAL COOP. 2P CELESTE)</t>
        </is>
      </c>
      <c r="O19" t="inlineStr">
        <is>
          <t>EXPORTADOR</t>
        </is>
      </c>
      <c r="P19" t="inlineStr">
        <is>
          <t>CULTIVO DE FRUTAS.</t>
        </is>
      </c>
      <c r="Q19" t="inlineStr">
        <is>
          <t>VTA. MAY. DE OTROS PRODUCTOS.</t>
        </is>
      </c>
      <c r="U19" t="inlineStr">
        <is>
          <t>958301167</t>
        </is>
      </c>
      <c r="V19" t="inlineStr">
        <is>
          <t>CONTABILIDADAGREGADOSCUSCO@HOTMAIL.COM</t>
        </is>
      </c>
      <c r="W19" t="inlineStr">
        <is>
          <t>SI</t>
        </is>
      </c>
      <c r="X19" t="inlineStr">
        <is>
          <t>S1370809</t>
        </is>
      </c>
      <c r="Y19" t="inlineStr">
        <is>
          <t>SI</t>
        </is>
      </c>
      <c r="Z19" t="inlineStr">
        <is>
          <t>COOPERATIVA AGRARIA CAFETALERA CCOCHAPAMPA LTDA.</t>
        </is>
      </c>
      <c r="AA19" s="3" t="n">
        <v>477922.30663951</v>
      </c>
      <c r="AB19" s="3" t="n">
        <v>1773460</v>
      </c>
      <c r="AC19" t="inlineStr">
        <is>
          <t>NO</t>
        </is>
      </c>
      <c r="AD19" s="3" t="str"/>
      <c r="AF19" s="3" t="str"/>
      <c r="AG19" s="4" t="str"/>
      <c r="AH19" t="inlineStr">
        <is>
          <t>aguilar masias gabriel</t>
        </is>
      </c>
      <c r="AI19" t="inlineStr">
        <is>
          <t>PIMENTEL CONDORI LUDGARDO</t>
        </is>
      </c>
      <c r="AJ19" t="inlineStr">
        <is>
          <t>Augusto Tirado Bejar</t>
        </is>
      </c>
      <c r="AK19" s="4" t="n">
        <v>7</v>
      </c>
      <c r="AL19" t="inlineStr">
        <is>
          <t>CAFÉ</t>
        </is>
      </c>
      <c r="AM19" t="inlineStr">
        <is>
          <t>2024 - 2025</t>
        </is>
      </c>
      <c r="AN19" t="inlineStr">
        <is>
          <t>PAC</t>
        </is>
      </c>
      <c r="AO19" s="4" t="n">
        <v>38</v>
      </c>
      <c r="AP19" s="4" t="n">
        <v>11</v>
      </c>
      <c r="AQ19" s="5" t="n">
        <v>136.9</v>
      </c>
      <c r="AR19" t="inlineStr">
        <is>
          <t>Certificacion Organica, , vigencia hasta agosto 2026.</t>
        </is>
      </c>
      <c r="AS19" t="inlineStr">
        <is>
          <t xml:space="preserve">
FairTrade (en proceso)</t>
        </is>
      </c>
      <c r="AT19" t="inlineStr">
        <is>
          <t>0.75</t>
        </is>
      </c>
      <c r="AU19" s="340" t="n">
        <v>46285.07177083333</v>
      </c>
      <c r="AV19" s="341" t="n">
        <v>0.8444444444444444</v>
      </c>
    </row>
    <row r="20">
      <c r="A20" t="inlineStr">
        <is>
          <t>20143224857</t>
        </is>
      </c>
      <c r="B20" t="inlineStr">
        <is>
          <t>COOPERATIVA AGRARIA DE USUARIOS AMAYBAMBA PISTIPATA LTDA. N°34</t>
        </is>
      </c>
      <c r="C20" t="inlineStr">
        <is>
          <t>COOPERATIVA AGRARIA</t>
        </is>
      </c>
      <c r="D20" t="inlineStr">
        <is>
          <t>COOPERATIVAS, SAIS, CAPS</t>
        </is>
      </c>
      <c r="E20" t="inlineStr">
        <is>
          <t>02 Cooperativa</t>
        </is>
      </c>
      <c r="F20" t="inlineStr">
        <is>
          <t>ACTIVO</t>
        </is>
      </c>
      <c r="G20" t="inlineStr">
        <is>
          <t>HABIDO</t>
        </is>
      </c>
      <c r="H20" s="339" t="n">
        <v>34144</v>
      </c>
      <c r="I20" s="339" t="n">
        <v>25934</v>
      </c>
      <c r="J20" t="inlineStr">
        <is>
          <t>080903</t>
        </is>
      </c>
      <c r="K20" t="inlineStr">
        <is>
          <t>CUSCO</t>
        </is>
      </c>
      <c r="L20" t="inlineStr">
        <is>
          <t>LA CONVENCION</t>
        </is>
      </c>
      <c r="M20" t="inlineStr">
        <is>
          <t>HUAYOPATA</t>
        </is>
      </c>
      <c r="N20" t="inlineStr">
        <is>
          <t>CAR. QUILLABAMBA CUSCO NRO. KM35</t>
        </is>
      </c>
      <c r="O20" t="inlineStr">
        <is>
          <t>SIN ACTIVIDAD</t>
        </is>
      </c>
      <c r="P20" t="inlineStr">
        <is>
          <t>CULTIVO DE FRUTAS.</t>
        </is>
      </c>
      <c r="W20" t="inlineStr">
        <is>
          <t>NO</t>
        </is>
      </c>
      <c r="Y20" t="inlineStr">
        <is>
          <t>SI</t>
        </is>
      </c>
      <c r="Z20" t="inlineStr">
        <is>
          <t>COOPERATIVA AGRARIA DE USUARIOS AMAYBAMBA PISTIPATA LTDA. N°34</t>
        </is>
      </c>
      <c r="AA20" s="3" t="n">
        <v>45825.4025</v>
      </c>
      <c r="AB20" s="3" t="n">
        <v>167028.998</v>
      </c>
      <c r="AC20" t="inlineStr">
        <is>
          <t>NO</t>
        </is>
      </c>
      <c r="AD20" s="3" t="str"/>
      <c r="AF20" s="3" t="str"/>
      <c r="AG20" s="4" t="str"/>
      <c r="AK20" s="4" t="str"/>
      <c r="AL20" t="inlineStr">
        <is>
          <t>TE</t>
        </is>
      </c>
      <c r="AM20" t="inlineStr">
        <is>
          <t>2021-2022-2023-2024 - 2025</t>
        </is>
      </c>
      <c r="AN20" t="inlineStr">
        <is>
          <t>PAC</t>
        </is>
      </c>
      <c r="AO20" s="4" t="str"/>
      <c r="AP20" s="4" t="str"/>
      <c r="AQ20" s="5" t="str"/>
      <c r="AU20" s="340" t="n">
        <v>46285.07177083333</v>
      </c>
      <c r="AV20" s="341" t="n">
        <v>0.5333333333333333</v>
      </c>
    </row>
    <row r="21">
      <c r="A21" t="inlineStr">
        <is>
          <t>20143692010</t>
        </is>
      </c>
      <c r="B21" t="inlineStr">
        <is>
          <t>COOPERATIVA AGRARIA EL QUINACHO LTDA. N° 078</t>
        </is>
      </c>
      <c r="C21" t="inlineStr">
        <is>
          <t>CAC. EL QUINACHO</t>
        </is>
      </c>
      <c r="D21" t="inlineStr">
        <is>
          <t>COOPERATIVAS, SAIS, CAPS</t>
        </is>
      </c>
      <c r="E21" t="inlineStr">
        <is>
          <t>02 Cooperativa</t>
        </is>
      </c>
      <c r="F21" t="inlineStr">
        <is>
          <t>ACTIVO</t>
        </is>
      </c>
      <c r="G21" t="inlineStr">
        <is>
          <t>HABIDO</t>
        </is>
      </c>
      <c r="H21" s="339" t="n">
        <v>34144</v>
      </c>
      <c r="I21" s="339" t="n">
        <v>25942</v>
      </c>
      <c r="J21" t="inlineStr">
        <is>
          <t>050407</t>
        </is>
      </c>
      <c r="K21" t="inlineStr">
        <is>
          <t>AYACUCHO</t>
        </is>
      </c>
      <c r="L21" t="inlineStr">
        <is>
          <t>HUANTA</t>
        </is>
      </c>
      <c r="M21" t="inlineStr">
        <is>
          <t>SIVIA</t>
        </is>
      </c>
      <c r="N21" t="inlineStr">
        <is>
          <t>AV. QUINACHO MZA. V LOTE. 1 (COSTADO DE LA PLAZA PRINCIPAL)</t>
        </is>
      </c>
      <c r="O21" t="inlineStr">
        <is>
          <t>IMPORTADOR/EXPORTADOR</t>
        </is>
      </c>
      <c r="P21" t="inlineStr">
        <is>
          <t>ELAB. CACAO, CHOCOLATE Y CONFIT.</t>
        </is>
      </c>
      <c r="U21" t="inlineStr">
        <is>
          <t>980444176</t>
        </is>
      </c>
      <c r="V21" t="inlineStr">
        <is>
          <t>astogozmemarisol@gmail.com</t>
        </is>
      </c>
      <c r="W21" t="inlineStr">
        <is>
          <t>SI</t>
        </is>
      </c>
      <c r="X21" t="inlineStr">
        <is>
          <t>S0758757</t>
        </is>
      </c>
      <c r="Y21" t="inlineStr">
        <is>
          <t>SI</t>
        </is>
      </c>
      <c r="Z21" t="inlineStr">
        <is>
          <t>COOPERATIVA AGRARIA EL QUINACHO LTDA. N° 078</t>
        </is>
      </c>
      <c r="AA21" s="3" t="n">
        <v>0</v>
      </c>
      <c r="AB21" s="3" t="n">
        <v>3073770.65988</v>
      </c>
      <c r="AC21" t="inlineStr">
        <is>
          <t>SI</t>
        </is>
      </c>
      <c r="AD21" s="3" t="n">
        <v>4030694.66</v>
      </c>
      <c r="AE21" t="inlineStr">
        <is>
          <t>2026-05</t>
        </is>
      </c>
      <c r="AF21" s="3" t="n">
        <v>109193.16</v>
      </c>
      <c r="AG21" s="4" t="n">
        <v>3</v>
      </c>
      <c r="AH21" t="inlineStr">
        <is>
          <t>LAPA ÑAHUINCCOPA EFRAIN</t>
        </is>
      </c>
      <c r="AI21" t="inlineStr">
        <is>
          <t>SANTIVAÑEZ SANCHEZ NENE LUIS</t>
        </is>
      </c>
      <c r="AK21" s="4" t="n">
        <v>3</v>
      </c>
      <c r="AL21" t="inlineStr">
        <is>
          <t>CACAO</t>
        </is>
      </c>
      <c r="AM21" t="inlineStr">
        <is>
          <t>2020-2021-2022-2023 - 2025</t>
        </is>
      </c>
      <c r="AN21" t="inlineStr">
        <is>
          <t>CALIDAD</t>
        </is>
      </c>
      <c r="AO21" s="4" t="str"/>
      <c r="AP21" s="4" t="str"/>
      <c r="AQ21" s="5" t="str"/>
      <c r="AU21" s="340" t="n">
        <v>46285.07177083333</v>
      </c>
      <c r="AV21" s="341" t="n">
        <v>0.7555555555555555</v>
      </c>
    </row>
    <row r="22">
      <c r="A22" t="inlineStr">
        <is>
          <t>20145484597</t>
        </is>
      </c>
      <c r="B22" t="inlineStr">
        <is>
          <t>COOPERATIVA AGRARIA CAFETALERA SAN IGNACIO LTDA.</t>
        </is>
      </c>
      <c r="D22" t="inlineStr">
        <is>
          <t>COOPERATIVAS, SAIS, CAPS</t>
        </is>
      </c>
      <c r="E22" t="inlineStr">
        <is>
          <t>02 Cooperativa</t>
        </is>
      </c>
      <c r="F22" t="inlineStr">
        <is>
          <t>ACTIVO</t>
        </is>
      </c>
      <c r="G22" t="inlineStr">
        <is>
          <t>HABIDO</t>
        </is>
      </c>
      <c r="H22" s="339" t="n">
        <v>34150</v>
      </c>
      <c r="I22" s="339" t="n">
        <v>33990</v>
      </c>
      <c r="J22" t="inlineStr">
        <is>
          <t>211201</t>
        </is>
      </c>
      <c r="K22" t="inlineStr">
        <is>
          <t>PUNO</t>
        </is>
      </c>
      <c r="L22" t="inlineStr">
        <is>
          <t>SANDIA</t>
        </is>
      </c>
      <c r="M22" t="inlineStr">
        <is>
          <t>SAN PEDRO DE PUTINA PUNCO</t>
        </is>
      </c>
      <c r="N22" t="inlineStr">
        <is>
          <t>JR. PROGRESO MZA. L LOTE. 15 BAR. BELLAVISTA (AL FRENTE DEL CENTRO DE SALUD)</t>
        </is>
      </c>
      <c r="O22" t="inlineStr">
        <is>
          <t>SIN ACTIVIDAD</t>
        </is>
      </c>
      <c r="P22" t="inlineStr">
        <is>
          <t>VTA. MAY. DE MATERIAS PRIMAS AGROPEC.</t>
        </is>
      </c>
      <c r="Q22" t="inlineStr">
        <is>
          <t>TRANSPORTE DE CARGA POR CARRETERA.</t>
        </is>
      </c>
      <c r="U22" t="inlineStr">
        <is>
          <t>951401272</t>
        </is>
      </c>
      <c r="W22" t="inlineStr">
        <is>
          <t>SI</t>
        </is>
      </c>
      <c r="X22" t="inlineStr">
        <is>
          <t>S0369016</t>
        </is>
      </c>
      <c r="Y22" t="inlineStr">
        <is>
          <t>SI</t>
        </is>
      </c>
      <c r="Z22" t="inlineStr">
        <is>
          <t>COOPERATIVA AGRARIA CAFETALERA SAN IGNACIO LTDA.</t>
        </is>
      </c>
      <c r="AA22" s="3" t="n">
        <v>0</v>
      </c>
      <c r="AB22" s="3" t="n">
        <v>0</v>
      </c>
      <c r="AC22" t="inlineStr">
        <is>
          <t>NO</t>
        </is>
      </c>
      <c r="AD22" s="3" t="str"/>
      <c r="AF22" s="3" t="str"/>
      <c r="AG22" s="4" t="str"/>
      <c r="AI22" t="inlineStr">
        <is>
          <t>BLANCO CHIARA ADOLFO</t>
        </is>
      </c>
      <c r="AK22" s="4" t="str"/>
      <c r="AL22" t="inlineStr">
        <is>
          <t>CAFÉ</t>
        </is>
      </c>
      <c r="AM22" t="inlineStr">
        <is>
          <t>2018-2019-2020</t>
        </is>
      </c>
      <c r="AN22" t="inlineStr">
        <is>
          <t>PAC</t>
        </is>
      </c>
      <c r="AO22" s="4" t="str"/>
      <c r="AP22" s="4" t="str"/>
      <c r="AQ22" s="5" t="str"/>
      <c r="AU22" s="340" t="n">
        <v>46285.07177083333</v>
      </c>
      <c r="AV22" s="341" t="n">
        <v>0.6</v>
      </c>
    </row>
    <row r="23">
      <c r="A23" t="inlineStr">
        <is>
          <t>20146696041</t>
        </is>
      </c>
      <c r="B23" t="inlineStr">
        <is>
          <t>COOP AGRARIA CAFET JOSE GABRIEL CONDORCA</t>
        </is>
      </c>
      <c r="C23" t="inlineStr">
        <is>
          <t>COOP AGRA CAF JOSE GAB COND</t>
        </is>
      </c>
      <c r="D23" t="inlineStr">
        <is>
          <t>COOPERATIVAS, SAIS, CAPS</t>
        </is>
      </c>
      <c r="E23" t="inlineStr">
        <is>
          <t>02 Cooperativa</t>
        </is>
      </c>
      <c r="F23" t="inlineStr">
        <is>
          <t>ACTIVO</t>
        </is>
      </c>
      <c r="G23" t="inlineStr">
        <is>
          <t>HABIDO</t>
        </is>
      </c>
      <c r="H23" s="339" t="n">
        <v>34151</v>
      </c>
      <c r="I23" s="339" t="n">
        <v>25517</v>
      </c>
      <c r="J23" t="inlineStr">
        <is>
          <t>200302</t>
        </is>
      </c>
      <c r="K23" t="inlineStr">
        <is>
          <t>PIURA</t>
        </is>
      </c>
      <c r="L23" t="inlineStr">
        <is>
          <t>HUANCABAMBA</t>
        </is>
      </c>
      <c r="M23" t="inlineStr">
        <is>
          <t>CANCHAQUE</t>
        </is>
      </c>
      <c r="N23" t="inlineStr">
        <is>
          <t>NRO. S/N INT. S/N C.P.M COYONA (A 500M DEL PUESTO DE SALUD DE COYONA)</t>
        </is>
      </c>
      <c r="O23" t="inlineStr">
        <is>
          <t>SIN ACTIVIDAD</t>
        </is>
      </c>
      <c r="P23" t="inlineStr">
        <is>
          <t>VTA. MAY. ALIMENTOS, BEBIDAS Y TABACO.</t>
        </is>
      </c>
      <c r="S23" t="inlineStr">
        <is>
          <t>SI, incorporado al Régimen de Buenos Contribuyentes (Resolución N° 0830050012681) a partir del 01/02/2022</t>
        </is>
      </c>
      <c r="W23" t="inlineStr">
        <is>
          <t>NO</t>
        </is>
      </c>
      <c r="Y23" t="inlineStr">
        <is>
          <t>SI</t>
        </is>
      </c>
      <c r="Z23" t="inlineStr">
        <is>
          <t>COOP AGRARIA CAFET JOSE GABRIEL CONDORCA</t>
        </is>
      </c>
      <c r="AA23" s="3" t="n">
        <v>0</v>
      </c>
      <c r="AB23" s="3" t="n">
        <v>0</v>
      </c>
      <c r="AC23" t="inlineStr">
        <is>
          <t>NO</t>
        </is>
      </c>
      <c r="AD23" s="3" t="str"/>
      <c r="AF23" s="3" t="str"/>
      <c r="AG23" s="4" t="str"/>
      <c r="AK23" s="4" t="str"/>
      <c r="AL23" t="inlineStr">
        <is>
          <t>CAFÉ</t>
        </is>
      </c>
      <c r="AM23" t="inlineStr">
        <is>
          <t>2021-2023</t>
        </is>
      </c>
      <c r="AN23" t="inlineStr">
        <is>
          <t>PAC</t>
        </is>
      </c>
      <c r="AO23" s="4" t="str"/>
      <c r="AP23" s="4" t="str"/>
      <c r="AQ23" s="5" t="str"/>
      <c r="AU23" s="340" t="n">
        <v>46285.07177083333</v>
      </c>
      <c r="AV23" s="341" t="n">
        <v>0.5555555555555556</v>
      </c>
    </row>
    <row r="24">
      <c r="A24" t="inlineStr">
        <is>
          <t>20147443120</t>
        </is>
      </c>
      <c r="B24" t="inlineStr">
        <is>
          <t>COOPERATIVA AGRARIA CAFETALERA TIRIJUAY PAVAYOC LTDA 013-B-VII</t>
        </is>
      </c>
      <c r="D24" t="inlineStr">
        <is>
          <t>COOPERATIVAS, SAIS, CAPS</t>
        </is>
      </c>
      <c r="F24" t="inlineStr">
        <is>
          <t>SUSPENSION TEMPORAL</t>
        </is>
      </c>
      <c r="G24" t="inlineStr">
        <is>
          <t>NO HABIDO</t>
        </is>
      </c>
      <c r="H24" s="339" t="n">
        <v>34151</v>
      </c>
      <c r="I24" s="339" t="n">
        <v>27668</v>
      </c>
      <c r="K24" t="inlineStr">
        <is>
          <t>CUSCO</t>
        </is>
      </c>
      <c r="L24" t="inlineStr">
        <is>
          <t>LA CONVENCION</t>
        </is>
      </c>
      <c r="M24" t="inlineStr">
        <is>
          <t>OCOBAMBA</t>
        </is>
      </c>
      <c r="N24" t="inlineStr">
        <is>
          <t>NRO. SN C.P. DE VERSALLES (CALLE PRINCIPAL FRENT A ESCUELA C2P AZUL)</t>
        </is>
      </c>
      <c r="O24" t="inlineStr">
        <is>
          <t>SIN ACTIVIDAD</t>
        </is>
      </c>
      <c r="P24" t="inlineStr">
        <is>
          <t>VTA. MAY. MATERIALES DE CONSTRUCCION.</t>
        </is>
      </c>
      <c r="Q24" t="inlineStr">
        <is>
          <t>SERVICIOS AGRICOLAS, GANADERAS.</t>
        </is>
      </c>
      <c r="U24" t="inlineStr">
        <is>
          <t>974 776 817</t>
        </is>
      </c>
      <c r="V24" t="inlineStr">
        <is>
          <t>cactirijuaypavayoc@gmail.com</t>
        </is>
      </c>
      <c r="W24" t="inlineStr">
        <is>
          <t>NO</t>
        </is>
      </c>
      <c r="Y24" t="inlineStr">
        <is>
          <t>SI</t>
        </is>
      </c>
      <c r="Z24" t="inlineStr">
        <is>
          <t>COOPERATIVA AGRARIA CAFETALERA TIRIJUAY PAVAYOC LTDA 013-B-VII</t>
        </is>
      </c>
      <c r="AA24" s="3" t="n">
        <v>0</v>
      </c>
      <c r="AB24" s="3" t="n">
        <v>0</v>
      </c>
      <c r="AC24" t="inlineStr">
        <is>
          <t>NO</t>
        </is>
      </c>
      <c r="AD24" s="3" t="str"/>
      <c r="AF24" s="3" t="str"/>
      <c r="AG24" s="4" t="str"/>
      <c r="AI24" t="inlineStr">
        <is>
          <t>Carlos Velasquez Champi</t>
        </is>
      </c>
      <c r="AJ24" t="inlineStr">
        <is>
          <t>Carlos Velasquez Champi</t>
        </is>
      </c>
      <c r="AK24" s="4" t="str"/>
      <c r="AO24" s="4" t="n">
        <v>44</v>
      </c>
      <c r="AP24" s="4" t="n">
        <v>30</v>
      </c>
      <c r="AQ24" s="5" t="n">
        <v>150</v>
      </c>
      <c r="AR24" t="inlineStr">
        <is>
          <t>Certificacion Organica, vigencia hasta 14/08/2026</t>
        </is>
      </c>
      <c r="AS24" t="inlineStr">
        <is>
          <t>Vigencia organica hasta 26/03/2027</t>
        </is>
      </c>
      <c r="AU24" s="340" t="n">
        <v>46285.07177083333</v>
      </c>
      <c r="AV24" s="341" t="n">
        <v>0.6222222222222222</v>
      </c>
    </row>
    <row r="25">
      <c r="A25" t="inlineStr">
        <is>
          <t>20166786861</t>
        </is>
      </c>
      <c r="B25" t="inlineStr">
        <is>
          <t>COMITE CENTRAL DE PRODUCTORES AGROPECUARIOS DE SAN ALEJANDRO</t>
        </is>
      </c>
      <c r="D25" t="inlineStr">
        <is>
          <t>ASOCIACION</t>
        </is>
      </c>
      <c r="E25" t="inlineStr">
        <is>
          <t>01 Asociación</t>
        </is>
      </c>
      <c r="F25" t="inlineStr">
        <is>
          <t>ACTIVO</t>
        </is>
      </c>
      <c r="G25" t="inlineStr">
        <is>
          <t>HABIDO</t>
        </is>
      </c>
      <c r="H25" s="339" t="n">
        <v>34194</v>
      </c>
      <c r="I25" s="339" t="n">
        <v>33295</v>
      </c>
      <c r="J25" t="inlineStr">
        <is>
          <t>250302</t>
        </is>
      </c>
      <c r="K25" t="inlineStr">
        <is>
          <t>UCAYALI</t>
        </is>
      </c>
      <c r="L25" t="inlineStr">
        <is>
          <t>PADRE ABAD</t>
        </is>
      </c>
      <c r="M25" t="inlineStr">
        <is>
          <t>IRAZOLA</t>
        </is>
      </c>
      <c r="N25" t="inlineStr">
        <is>
          <t>JR. JR. JHON F. KENNEDY MZA. 0 LOTE. 01 C.V. JJ.VV. MIGUEL GRAU (CERCA AL PUERTO GRAU)</t>
        </is>
      </c>
      <c r="O25" t="inlineStr">
        <is>
          <t>SIN ACTIVIDAD</t>
        </is>
      </c>
      <c r="P25" t="inlineStr">
        <is>
          <t>EXPLOTACION MIXTA.</t>
        </is>
      </c>
      <c r="Q25" t="inlineStr">
        <is>
          <t>ELAB. CACAO, CHOCOLATE Y CONFIT.</t>
        </is>
      </c>
      <c r="W25" t="inlineStr">
        <is>
          <t>NO</t>
        </is>
      </c>
      <c r="Y25" t="inlineStr">
        <is>
          <t>SI</t>
        </is>
      </c>
      <c r="Z25" t="inlineStr">
        <is>
          <t>COMITE CENTRAL DE PRODUCTORES AGROPECUARIOS DE SAN ALEJANDRO</t>
        </is>
      </c>
      <c r="AA25" s="3" t="n">
        <v>0</v>
      </c>
      <c r="AB25" s="3" t="n">
        <v>23891.5484</v>
      </c>
      <c r="AC25" t="inlineStr">
        <is>
          <t>NO</t>
        </is>
      </c>
      <c r="AD25" s="3" t="str"/>
      <c r="AF25" s="3" t="str"/>
      <c r="AG25" s="4" t="str"/>
      <c r="AK25" s="4" t="str"/>
      <c r="AL25" t="inlineStr">
        <is>
          <t>CACAO</t>
        </is>
      </c>
      <c r="AM25" t="inlineStr">
        <is>
          <t>2025</t>
        </is>
      </c>
      <c r="AN25" t="inlineStr">
        <is>
          <t>PAC</t>
        </is>
      </c>
      <c r="AO25" s="4" t="str"/>
      <c r="AP25" s="4" t="str"/>
      <c r="AQ25" s="5" t="str"/>
      <c r="AU25" s="340" t="n">
        <v>46285.07177083333</v>
      </c>
      <c r="AV25" s="341" t="n">
        <v>0.5333333333333333</v>
      </c>
    </row>
    <row r="26">
      <c r="A26" t="inlineStr">
        <is>
          <t>20170142773</t>
        </is>
      </c>
      <c r="B26" t="inlineStr">
        <is>
          <t>COOPERATIVA AGRARIA CAFETALERA BAGUA GRANDE LIMITADA</t>
        </is>
      </c>
      <c r="C26" t="inlineStr">
        <is>
          <t>CAC.BAGUA GRANDE LTDA</t>
        </is>
      </c>
      <c r="D26" t="inlineStr">
        <is>
          <t>COOPERATIVAS, SAIS, CAPS</t>
        </is>
      </c>
      <c r="E26" t="inlineStr">
        <is>
          <t>02 Cooperativa</t>
        </is>
      </c>
      <c r="F26" t="inlineStr">
        <is>
          <t>ACTIVO</t>
        </is>
      </c>
      <c r="G26" t="inlineStr">
        <is>
          <t>HABIDO</t>
        </is>
      </c>
      <c r="H26" s="339" t="n">
        <v>34202</v>
      </c>
      <c r="I26" s="339" t="n">
        <v>28840</v>
      </c>
      <c r="J26" t="inlineStr">
        <is>
          <t>010701</t>
        </is>
      </c>
      <c r="K26" t="inlineStr">
        <is>
          <t>AMAZONAS</t>
        </is>
      </c>
      <c r="L26" t="inlineStr">
        <is>
          <t>UTCUBAMBA</t>
        </is>
      </c>
      <c r="M26" t="inlineStr">
        <is>
          <t>BAGUA GRANDE</t>
        </is>
      </c>
      <c r="N26" t="inlineStr">
        <is>
          <t>JR. ISIDRO MAMANI NRO. 120 SECTOR SAN LUIS (FRENTE A LA PLAZA DE GANADO)</t>
        </is>
      </c>
      <c r="O26" t="inlineStr">
        <is>
          <t>IMPORTADOR/EXPORTADOR</t>
        </is>
      </c>
      <c r="P26" t="inlineStr">
        <is>
          <t>CULTIVO DE FRUTAS.</t>
        </is>
      </c>
      <c r="Q26" t="inlineStr">
        <is>
          <t>OTRAS ACTIVID.DE TIPO SERVICIO NCP</t>
        </is>
      </c>
      <c r="W26" t="inlineStr">
        <is>
          <t>SI</t>
        </is>
      </c>
      <c r="X26" t="inlineStr">
        <is>
          <t>S1645249</t>
        </is>
      </c>
      <c r="Y26" t="inlineStr">
        <is>
          <t>SI</t>
        </is>
      </c>
      <c r="Z26" t="inlineStr">
        <is>
          <t>COOPERATIVA AGRARIA CAFETALERA BAGUA GRANDE LIMITADA</t>
        </is>
      </c>
      <c r="AA26" s="3" t="n">
        <v>9154081.970030099</v>
      </c>
      <c r="AB26" s="3" t="n">
        <v>0</v>
      </c>
      <c r="AC26" t="inlineStr">
        <is>
          <t>SI</t>
        </is>
      </c>
      <c r="AD26" s="3" t="n">
        <v>9070756.880000001</v>
      </c>
      <c r="AE26" t="inlineStr">
        <is>
          <t>2026-05</t>
        </is>
      </c>
      <c r="AF26" s="3" t="n">
        <v>402384.75</v>
      </c>
      <c r="AG26" s="4" t="n">
        <v>7</v>
      </c>
      <c r="AH26" t="inlineStr">
        <is>
          <t>saavedra gonzales clodomiro</t>
        </is>
      </c>
      <c r="AI26" t="inlineStr">
        <is>
          <t>TALLEDO TORRES RAUL MANUEL</t>
        </is>
      </c>
      <c r="AK26" s="4" t="n">
        <v>3</v>
      </c>
      <c r="AL26" t="inlineStr">
        <is>
          <t>CAFÉ</t>
        </is>
      </c>
      <c r="AM26" t="inlineStr">
        <is>
          <t>2018-2019-2020-2023-2024</t>
        </is>
      </c>
      <c r="AN26" t="inlineStr">
        <is>
          <t>PAC</t>
        </is>
      </c>
      <c r="AO26" s="4" t="str"/>
      <c r="AP26" s="4" t="str"/>
      <c r="AQ26" s="5" t="str"/>
      <c r="AU26" s="340" t="n">
        <v>46285.07177083333</v>
      </c>
      <c r="AV26" s="341" t="n">
        <v>0.7333333333333333</v>
      </c>
    </row>
    <row r="27">
      <c r="A27" t="inlineStr">
        <is>
          <t>20175089111</t>
        </is>
      </c>
      <c r="B27" t="inlineStr">
        <is>
          <t>COOP. AG. SOCIEDAD AGRICOLA DE INTERES SOCIAL JOSE CARLOS MARIATEGUI LTDA.N°16 SUNCHUBAMBA Y ANEXOS</t>
        </is>
      </c>
      <c r="D27" t="inlineStr">
        <is>
          <t>COOPERATIVAS, SAIS, CAPS</t>
        </is>
      </c>
      <c r="E27" t="inlineStr">
        <is>
          <t>02 Cooperativa</t>
        </is>
      </c>
      <c r="F27" t="inlineStr">
        <is>
          <t>ACTIVO</t>
        </is>
      </c>
      <c r="G27" t="inlineStr">
        <is>
          <t>HABIDO</t>
        </is>
      </c>
      <c r="H27" s="339" t="n">
        <v>34229</v>
      </c>
      <c r="I27" s="339" t="n">
        <v>26594</v>
      </c>
      <c r="J27" t="inlineStr">
        <is>
          <t>060104</t>
        </is>
      </c>
      <c r="K27" t="inlineStr">
        <is>
          <t>CAJAMARCA</t>
        </is>
      </c>
      <c r="L27" t="inlineStr">
        <is>
          <t>CAJAMARCA</t>
        </is>
      </c>
      <c r="M27" t="inlineStr">
        <is>
          <t>COSPAN</t>
        </is>
      </c>
      <c r="N27" t="inlineStr">
        <is>
          <t>CAL. CENTRO POBLADO SUNCHUBAMB NRO. S/N C.P. SUNCHUBAMBA</t>
        </is>
      </c>
      <c r="O27" t="inlineStr">
        <is>
          <t>EXPORTADOR</t>
        </is>
      </c>
      <c r="P27" t="inlineStr">
        <is>
          <t>EXPLOTACION MIXTA.</t>
        </is>
      </c>
      <c r="Q27" t="inlineStr">
        <is>
          <t>TRANSPORTE DE CARGA POR CARRETERA.</t>
        </is>
      </c>
      <c r="U27" t="inlineStr">
        <is>
          <t>076607101</t>
        </is>
      </c>
      <c r="V27" t="inlineStr">
        <is>
          <t>JCMRODRIGUEZ@GMAIL.COM</t>
        </is>
      </c>
      <c r="W27" t="inlineStr">
        <is>
          <t>SI</t>
        </is>
      </c>
      <c r="X27" t="inlineStr">
        <is>
          <t>S0170876</t>
        </is>
      </c>
      <c r="Y27" t="inlineStr">
        <is>
          <t>SI</t>
        </is>
      </c>
      <c r="Z27" t="inlineStr">
        <is>
          <t>COOP. AG. SOCIEDAD AGRICOLA DE INTERES SOCIAL JOSE CARLOS MARIATEGUI LTDA.N°16 SUNCHUBAMBA Y ANEXOS</t>
        </is>
      </c>
      <c r="AA27" s="3" t="n">
        <v>17323</v>
      </c>
      <c r="AB27" s="3" t="n">
        <v>15800</v>
      </c>
      <c r="AC27" t="inlineStr">
        <is>
          <t>NO</t>
        </is>
      </c>
      <c r="AD27" s="3" t="str"/>
      <c r="AF27" s="3" t="str"/>
      <c r="AG27" s="4" t="str"/>
      <c r="AH27" t="inlineStr">
        <is>
          <t>sanchez gaitan esteban</t>
        </is>
      </c>
      <c r="AI27" t="inlineStr">
        <is>
          <t>ALCALDE INFANTE JORGE LUIS</t>
        </is>
      </c>
      <c r="AK27" s="4" t="n">
        <v>6</v>
      </c>
      <c r="AL27" t="inlineStr">
        <is>
          <t>DERIVADOS LACTEOS</t>
        </is>
      </c>
      <c r="AM27" t="inlineStr">
        <is>
          <t>2023-2024 - 2025</t>
        </is>
      </c>
      <c r="AN27" t="inlineStr">
        <is>
          <t>PAC</t>
        </is>
      </c>
      <c r="AO27" s="4" t="str"/>
      <c r="AP27" s="4" t="str"/>
      <c r="AQ27" s="5" t="str"/>
      <c r="AU27" s="340" t="n">
        <v>46285.07177083333</v>
      </c>
      <c r="AV27" s="341" t="n">
        <v>0.6666666666666666</v>
      </c>
    </row>
    <row r="28">
      <c r="A28" t="inlineStr">
        <is>
          <t>20183732031</t>
        </is>
      </c>
      <c r="B28" t="inlineStr">
        <is>
          <t>ASOCIACION DE PRODUCTORES DE ROCOTO Y PRODUCTOS AGRICOLAS DE OXAPAMPA</t>
        </is>
      </c>
      <c r="D28" t="inlineStr">
        <is>
          <t>ASOCIACION</t>
        </is>
      </c>
      <c r="E28" t="inlineStr">
        <is>
          <t>01 Asociación</t>
        </is>
      </c>
      <c r="F28" t="inlineStr">
        <is>
          <t>BAJA DE OFICIO</t>
        </is>
      </c>
      <c r="G28" t="inlineStr">
        <is>
          <t>HABIDO</t>
        </is>
      </c>
      <c r="H28" s="339" t="n">
        <v>45056</v>
      </c>
      <c r="I28" s="339" t="n">
        <v>45056</v>
      </c>
      <c r="J28" t="inlineStr">
        <is>
          <t>190301</t>
        </is>
      </c>
      <c r="K28" t="inlineStr">
        <is>
          <t>PASCO</t>
        </is>
      </c>
      <c r="L28" t="inlineStr">
        <is>
          <t>OXAPAMPA</t>
        </is>
      </c>
      <c r="M28" t="inlineStr">
        <is>
          <t>OXAPAMPA</t>
        </is>
      </c>
      <c r="N28" t="inlineStr">
        <is>
          <t>JR. MULLER NRO. S/N LA ESPERANZA (CDRA. 8 - PLANTA ROCOTERA)</t>
        </is>
      </c>
      <c r="O28" t="inlineStr">
        <is>
          <t>SIN ACTIVIDAD</t>
        </is>
      </c>
      <c r="P28" t="inlineStr">
        <is>
          <t>CULTIVO DE HORTALIZAS Y LEGUMBRES.</t>
        </is>
      </c>
      <c r="W28" t="inlineStr">
        <is>
          <t>NO</t>
        </is>
      </c>
      <c r="Y28" t="inlineStr">
        <is>
          <t>SI</t>
        </is>
      </c>
      <c r="Z28" t="inlineStr">
        <is>
          <t>ASOCIACION DE PRODUCTORES DE ROCOTO Y PRODUCTOS AGRICOLAS DE OXAPAMPA</t>
        </is>
      </c>
      <c r="AA28" s="3" t="n">
        <v>0</v>
      </c>
      <c r="AB28" s="3" t="n">
        <v>0</v>
      </c>
      <c r="AC28" t="inlineStr">
        <is>
          <t>NO</t>
        </is>
      </c>
      <c r="AD28" s="3" t="str"/>
      <c r="AF28" s="3" t="str"/>
      <c r="AG28" s="4" t="str"/>
      <c r="AK28" s="4" t="str"/>
      <c r="AL28" t="inlineStr">
        <is>
          <t>CAPSICUMS</t>
        </is>
      </c>
      <c r="AM28" t="inlineStr">
        <is>
          <t>2019</t>
        </is>
      </c>
      <c r="AN28" t="inlineStr">
        <is>
          <t>PAC</t>
        </is>
      </c>
      <c r="AO28" s="4" t="str"/>
      <c r="AP28" s="4" t="str"/>
      <c r="AQ28" s="5" t="str"/>
      <c r="AU28" s="340" t="n">
        <v>46285.07177083333</v>
      </c>
      <c r="AV28" s="341" t="n">
        <v>0.5111111111111111</v>
      </c>
    </row>
    <row r="29">
      <c r="A29" t="inlineStr">
        <is>
          <t>20200880448</t>
        </is>
      </c>
      <c r="B29" t="inlineStr">
        <is>
          <t>COOPERATIVA AGRARIA CAFETALERA JORGE CHAVEZ LTDA</t>
        </is>
      </c>
      <c r="D29" t="inlineStr">
        <is>
          <t>COOPERATIVAS, SAIS, CAPS</t>
        </is>
      </c>
      <c r="F29" t="inlineStr">
        <is>
          <t>ACTIVO</t>
        </is>
      </c>
      <c r="G29" t="inlineStr">
        <is>
          <t>HABIDO</t>
        </is>
      </c>
      <c r="H29" s="339" t="n">
        <v>34321</v>
      </c>
      <c r="I29" s="339" t="n">
        <v>30231</v>
      </c>
      <c r="K29" t="inlineStr">
        <is>
          <t>CUSCO</t>
        </is>
      </c>
      <c r="L29" t="inlineStr">
        <is>
          <t>CALCA</t>
        </is>
      </c>
      <c r="M29" t="inlineStr">
        <is>
          <t>YANATILE</t>
        </is>
      </c>
      <c r="N29" t="inlineStr">
        <is>
          <t>NRO. S/N INT. S/N C.C.CUQUIPATA (CARRETERA KM.117)</t>
        </is>
      </c>
      <c r="O29" t="inlineStr">
        <is>
          <t>SIN ACTIVIDAD</t>
        </is>
      </c>
      <c r="P29" t="inlineStr">
        <is>
          <t>VTA. MAY. DE OTROS PRODUCTOS.</t>
        </is>
      </c>
      <c r="U29" t="inlineStr">
        <is>
          <t>954 004 223</t>
        </is>
      </c>
      <c r="V29" t="inlineStr">
        <is>
          <t>josecarloshanccotorres144@gmail.com</t>
        </is>
      </c>
      <c r="W29" t="inlineStr">
        <is>
          <t>NO</t>
        </is>
      </c>
      <c r="Y29" t="inlineStr">
        <is>
          <t>SI</t>
        </is>
      </c>
      <c r="Z29" t="inlineStr">
        <is>
          <t>COOPERATIVA AGRARIA CAFETALERA JORGE CHAVEZ LTDA</t>
        </is>
      </c>
      <c r="AA29" s="3" t="n">
        <v>0</v>
      </c>
      <c r="AB29" s="3" t="n">
        <v>0</v>
      </c>
      <c r="AC29" t="inlineStr">
        <is>
          <t>NO</t>
        </is>
      </c>
      <c r="AD29" s="3" t="str"/>
      <c r="AF29" s="3" t="str"/>
      <c r="AG29" s="4" t="str"/>
      <c r="AI29" t="inlineStr">
        <is>
          <t>Raul Castro Farfan</t>
        </is>
      </c>
      <c r="AK29" s="4" t="str"/>
      <c r="AO29" s="4" t="n">
        <v>29</v>
      </c>
      <c r="AP29" s="4" t="n">
        <v>7</v>
      </c>
      <c r="AQ29" s="5" t="n">
        <v>38</v>
      </c>
      <c r="AR29" t="inlineStr">
        <is>
          <t>Certificacion Organica, vigencia hasta 14/08/2026</t>
        </is>
      </c>
      <c r="AS29" t="inlineStr">
        <is>
          <t>Vigencia organica hasta 26/03/2027</t>
        </is>
      </c>
      <c r="AU29" s="340" t="n">
        <v>46285.07177083333</v>
      </c>
      <c r="AV29" s="341" t="n">
        <v>0.5777777777777777</v>
      </c>
    </row>
    <row r="30">
      <c r="A30" t="inlineStr">
        <is>
          <t>20204028061</t>
        </is>
      </c>
      <c r="B30" t="inlineStr">
        <is>
          <t>COOPERATIVA COMUNAL SAN PEDRO DE CAJAS</t>
        </is>
      </c>
      <c r="C30" t="inlineStr">
        <is>
          <t>COOP COMUNAL SN PEDRO DE CAJAS</t>
        </is>
      </c>
      <c r="D30" t="inlineStr">
        <is>
          <t>COOPERATIVAS, SAIS, CAPS</t>
        </is>
      </c>
      <c r="E30" t="inlineStr">
        <is>
          <t>02 Cooperativa</t>
        </is>
      </c>
      <c r="F30" t="inlineStr">
        <is>
          <t>ACTIVO</t>
        </is>
      </c>
      <c r="G30" t="inlineStr">
        <is>
          <t>HABIDO</t>
        </is>
      </c>
      <c r="H30" s="339" t="n">
        <v>34341</v>
      </c>
      <c r="I30" s="339" t="n">
        <v>28351</v>
      </c>
      <c r="J30" t="inlineStr">
        <is>
          <t>120708</t>
        </is>
      </c>
      <c r="K30" t="inlineStr">
        <is>
          <t>JUNIN</t>
        </is>
      </c>
      <c r="L30" t="inlineStr">
        <is>
          <t>TARMA</t>
        </is>
      </c>
      <c r="M30" t="inlineStr">
        <is>
          <t>SAN PEDRO DE CAJAS</t>
        </is>
      </c>
      <c r="N30" t="inlineStr">
        <is>
          <t>JR. AREQUIPA Y GRAU NRO. SN (CERCA PLAZA PRINCIPAL)</t>
        </is>
      </c>
      <c r="O30" t="inlineStr">
        <is>
          <t>SIN ACTIVIDAD</t>
        </is>
      </c>
      <c r="P30" t="inlineStr">
        <is>
          <t>CRIA DE ANIMALES DOMESTICOS.</t>
        </is>
      </c>
      <c r="Q30" t="inlineStr">
        <is>
          <t>CRIA DE GANADO.</t>
        </is>
      </c>
      <c r="W30" t="inlineStr">
        <is>
          <t>NO</t>
        </is>
      </c>
      <c r="Y30" t="inlineStr">
        <is>
          <t>SI</t>
        </is>
      </c>
      <c r="Z30" t="inlineStr">
        <is>
          <t>COOPERATIVA COMUNAL SAN PEDRO DE CAJAS</t>
        </is>
      </c>
      <c r="AA30" s="3" t="n">
        <v>0</v>
      </c>
      <c r="AB30" s="3" t="n">
        <v>0</v>
      </c>
      <c r="AC30" t="inlineStr">
        <is>
          <t>NO</t>
        </is>
      </c>
      <c r="AD30" s="3" t="str"/>
      <c r="AF30" s="3" t="str"/>
      <c r="AG30" s="4" t="str"/>
      <c r="AK30" s="4" t="str"/>
      <c r="AL30" t="inlineStr">
        <is>
          <t>FIBRA DE ALPACA</t>
        </is>
      </c>
      <c r="AM30" t="inlineStr">
        <is>
          <t>2019-2020</t>
        </is>
      </c>
      <c r="AN30" t="inlineStr">
        <is>
          <t>PAC</t>
        </is>
      </c>
      <c r="AO30" s="4" t="str"/>
      <c r="AP30" s="4" t="str"/>
      <c r="AQ30" s="5" t="str"/>
      <c r="AU30" s="340" t="n">
        <v>46285.07177083333</v>
      </c>
      <c r="AV30" s="341" t="n">
        <v>0.5555555555555556</v>
      </c>
    </row>
    <row r="31">
      <c r="A31" t="inlineStr">
        <is>
          <t>20287980672</t>
        </is>
      </c>
      <c r="B31" t="inlineStr">
        <is>
          <t>COMUNIDAD NATIVA TRES ISLAS</t>
        </is>
      </c>
      <c r="C31" t="inlineStr">
        <is>
          <t>CN. TRES ISCAS</t>
        </is>
      </c>
      <c r="D31" t="inlineStr">
        <is>
          <t>COMUNIDAD CAMPESINA, NATIVA</t>
        </is>
      </c>
      <c r="E31" t="inlineStr">
        <is>
          <t>05 Comunidades Campesinas</t>
        </is>
      </c>
      <c r="F31" t="inlineStr">
        <is>
          <t>ACTIVO</t>
        </is>
      </c>
      <c r="G31" t="inlineStr">
        <is>
          <t>HABIDO</t>
        </is>
      </c>
      <c r="H31" s="339" t="n">
        <v>34906</v>
      </c>
      <c r="I31" s="339" t="n">
        <v>34881</v>
      </c>
      <c r="J31" t="inlineStr">
        <is>
          <t>170101</t>
        </is>
      </c>
      <c r="K31" t="inlineStr">
        <is>
          <t>MADRE DE DIOS</t>
        </is>
      </c>
      <c r="L31" t="inlineStr">
        <is>
          <t>TAMBOPATA</t>
        </is>
      </c>
      <c r="M31" t="inlineStr">
        <is>
          <t>TAMBOPATA</t>
        </is>
      </c>
      <c r="N31" t="inlineStr">
        <is>
          <t>CAR. TRES ISLAS KM. 18 COMUNIDAD TRES ISLAS (MISMO SALON COMUNAL TRES ISLAS)</t>
        </is>
      </c>
      <c r="O31" t="inlineStr">
        <is>
          <t>SIN ACTIVIDAD</t>
        </is>
      </c>
      <c r="P31" t="inlineStr">
        <is>
          <t>SILVICULTURA Y EXT. DE MADERA.</t>
        </is>
      </c>
      <c r="Q31" t="inlineStr">
        <is>
          <t>EXT. DE PIEDRA, ARENA Y ARCILLA.</t>
        </is>
      </c>
      <c r="W31" t="inlineStr">
        <is>
          <t>NO</t>
        </is>
      </c>
      <c r="Y31" t="inlineStr">
        <is>
          <t>SI</t>
        </is>
      </c>
      <c r="Z31" t="inlineStr">
        <is>
          <t>COMUNIDAD NATIVA TRES ISLAS</t>
        </is>
      </c>
      <c r="AA31" s="3" t="n">
        <v>74396</v>
      </c>
      <c r="AB31" s="3" t="n">
        <v>101505.000093</v>
      </c>
      <c r="AC31" t="inlineStr">
        <is>
          <t>NO</t>
        </is>
      </c>
      <c r="AD31" s="3" t="str"/>
      <c r="AF31" s="3" t="str"/>
      <c r="AG31" s="4" t="str"/>
      <c r="AK31" s="4" t="str"/>
      <c r="AL31" t="inlineStr">
        <is>
          <t>AGUAJE</t>
        </is>
      </c>
      <c r="AM31" t="inlineStr">
        <is>
          <t>2019</t>
        </is>
      </c>
      <c r="AN31" t="inlineStr">
        <is>
          <t>PAC</t>
        </is>
      </c>
      <c r="AO31" s="4" t="str"/>
      <c r="AP31" s="4" t="str"/>
      <c r="AQ31" s="5" t="str"/>
      <c r="AU31" s="340" t="n">
        <v>46285.07177083333</v>
      </c>
      <c r="AV31" s="341" t="n">
        <v>0.5555555555555556</v>
      </c>
    </row>
    <row r="32">
      <c r="A32" t="inlineStr">
        <is>
          <t>20323699365</t>
        </is>
      </c>
      <c r="B32" t="inlineStr">
        <is>
          <t>INVERSIONES PERUALP S.A.</t>
        </is>
      </c>
      <c r="C32" t="inlineStr">
        <is>
          <t>FLORALP</t>
        </is>
      </c>
      <c r="D32" t="inlineStr">
        <is>
          <t>SOCIEDAD ANONIMA</t>
        </is>
      </c>
      <c r="E32" t="inlineStr">
        <is>
          <t>07 Otros</t>
        </is>
      </c>
      <c r="F32" t="inlineStr">
        <is>
          <t>ACTIVO</t>
        </is>
      </c>
      <c r="G32" t="inlineStr">
        <is>
          <t>HABIDO</t>
        </is>
      </c>
      <c r="H32" s="339" t="n">
        <v>35719</v>
      </c>
      <c r="I32" s="339" t="n">
        <v>35718</v>
      </c>
      <c r="J32" t="inlineStr">
        <is>
          <t>190301</t>
        </is>
      </c>
      <c r="K32" t="inlineStr">
        <is>
          <t>PASCO</t>
        </is>
      </c>
      <c r="L32" t="inlineStr">
        <is>
          <t>OXAPAMPA</t>
        </is>
      </c>
      <c r="M32" t="inlineStr">
        <is>
          <t>CHONTABAMBA</t>
        </is>
      </c>
      <c r="N32" t="inlineStr">
        <is>
          <t>CAR. PRINCIPAL KM. 2 BAR. BARRIO NUEVA FLORIDA (MARGEN DERECHA CARRETERA A CHONTABAMBA)</t>
        </is>
      </c>
      <c r="O32" t="inlineStr">
        <is>
          <t>IMPORTADOR/EXPORTADOR</t>
        </is>
      </c>
      <c r="P32" t="inlineStr">
        <is>
          <t>ELAB DE PRODUCTOS LACTEOS.</t>
        </is>
      </c>
      <c r="Q32" t="inlineStr">
        <is>
          <t>TRANSPORTE DE CARGA POR CARRETERA.</t>
        </is>
      </c>
      <c r="U32" t="inlineStr">
        <is>
          <t>063462465</t>
        </is>
      </c>
      <c r="V32" t="inlineStr">
        <is>
          <t>jduarte@floralpperu.com</t>
        </is>
      </c>
      <c r="W32" t="inlineStr">
        <is>
          <t>SI</t>
        </is>
      </c>
      <c r="X32" t="inlineStr">
        <is>
          <t>B0014648</t>
        </is>
      </c>
      <c r="Y32" t="inlineStr">
        <is>
          <t>SI</t>
        </is>
      </c>
      <c r="Z32" t="inlineStr">
        <is>
          <t>INVERSIONES PERUALP S.A.</t>
        </is>
      </c>
      <c r="AA32" s="3" t="n">
        <v>0</v>
      </c>
      <c r="AB32" s="3" t="n">
        <v>0</v>
      </c>
      <c r="AC32" t="inlineStr">
        <is>
          <t>NO</t>
        </is>
      </c>
      <c r="AD32" s="3" t="str"/>
      <c r="AF32" s="3" t="str"/>
      <c r="AG32" s="4" t="str"/>
      <c r="AH32" t="inlineStr">
        <is>
          <t>MARIN FREY, HELGA SARA</t>
        </is>
      </c>
      <c r="AI32" t="inlineStr">
        <is>
          <t>MARIN FREY, JAIME ALFREDO</t>
        </is>
      </c>
      <c r="AJ32" t="inlineStr">
        <is>
          <t>JAIME ALBERTO MARIN FREY</t>
        </is>
      </c>
      <c r="AK32" s="4" t="n">
        <v>6</v>
      </c>
      <c r="AL32" t="inlineStr">
        <is>
          <t>DERIVADOS LACTEOS</t>
        </is>
      </c>
      <c r="AM32" t="inlineStr">
        <is>
          <t>2018</t>
        </is>
      </c>
      <c r="AN32" t="inlineStr">
        <is>
          <t>PAC</t>
        </is>
      </c>
      <c r="AO32" s="4" t="str"/>
      <c r="AP32" s="4" t="str"/>
      <c r="AQ32" s="5" t="str"/>
      <c r="AU32" s="340" t="n">
        <v>46285.07177083333</v>
      </c>
      <c r="AV32" s="341" t="n">
        <v>0.7111111111111111</v>
      </c>
    </row>
    <row r="33">
      <c r="A33" t="inlineStr">
        <is>
          <t>20326767400</t>
        </is>
      </c>
      <c r="B33" t="inlineStr">
        <is>
          <t>ASOC.C.DE ACOPIO D.LECHE SR.D.L.MILAGROS</t>
        </is>
      </c>
      <c r="D33" t="inlineStr">
        <is>
          <t>ASOCIACION</t>
        </is>
      </c>
      <c r="E33" t="inlineStr">
        <is>
          <t>01 Asociación</t>
        </is>
      </c>
      <c r="F33" t="inlineStr">
        <is>
          <t>ACTIVO</t>
        </is>
      </c>
      <c r="G33" t="inlineStr">
        <is>
          <t>HABIDO</t>
        </is>
      </c>
      <c r="H33" s="339" t="n">
        <v>35257</v>
      </c>
      <c r="I33" s="339" t="n">
        <v>35257</v>
      </c>
      <c r="J33" t="inlineStr">
        <is>
          <t>040520</t>
        </is>
      </c>
      <c r="K33" t="inlineStr">
        <is>
          <t>AREQUIPA</t>
        </is>
      </c>
      <c r="L33" t="inlineStr">
        <is>
          <t>CAYLLOMA</t>
        </is>
      </c>
      <c r="M33" t="inlineStr">
        <is>
          <t>LLUTA</t>
        </is>
      </c>
      <c r="N33" t="inlineStr">
        <is>
          <t>PARCELAMIENTO NRO. B (FRENTE A PARCELA B2-80 IRRIG. MAJES)</t>
        </is>
      </c>
      <c r="O33" t="inlineStr">
        <is>
          <t>SIN ACTIVIDAD</t>
        </is>
      </c>
      <c r="P33" t="inlineStr">
        <is>
          <t>ACTIVIDADES OTRAS ASOCIACIONES NCP.</t>
        </is>
      </c>
      <c r="Q33" t="inlineStr">
        <is>
          <t>ELAB DE PRODUCTOS LACTEOS.</t>
        </is>
      </c>
      <c r="R33" t="inlineStr">
        <is>
          <t>TRANSPORTE DE CARGA POR CARRETERA.</t>
        </is>
      </c>
      <c r="U33" t="inlineStr">
        <is>
          <t>958996698</t>
        </is>
      </c>
      <c r="V33" t="inlineStr">
        <is>
          <t>calmilagroscontabilidad@hotmail.com</t>
        </is>
      </c>
      <c r="W33" t="inlineStr">
        <is>
          <t>SI</t>
        </is>
      </c>
      <c r="X33" t="inlineStr">
        <is>
          <t>S2943858</t>
        </is>
      </c>
      <c r="Y33" t="inlineStr">
        <is>
          <t>SI</t>
        </is>
      </c>
      <c r="Z33" t="inlineStr">
        <is>
          <t>ASOC.C.DE ACOPIO D.LECHE SR.D.L.MILAGROS</t>
        </is>
      </c>
      <c r="AA33" s="3" t="n">
        <v>394769.85758633</v>
      </c>
      <c r="AB33" s="3" t="n">
        <v>338125.16184476</v>
      </c>
      <c r="AC33" t="inlineStr">
        <is>
          <t>NO</t>
        </is>
      </c>
      <c r="AD33" s="3" t="str"/>
      <c r="AF33" s="3" t="str"/>
      <c r="AG33" s="4" t="str"/>
      <c r="AH33" t="inlineStr">
        <is>
          <t>OBANDO DE GUZMAN LILIA MARIA</t>
        </is>
      </c>
      <c r="AI33" t="inlineStr">
        <is>
          <t>OBANDO DE GUZMAN LILIA MARIA</t>
        </is>
      </c>
      <c r="AK33" s="4" t="n">
        <v>7</v>
      </c>
      <c r="AL33" t="inlineStr">
        <is>
          <t>DERIVADOS LACTEOS</t>
        </is>
      </c>
      <c r="AM33" t="inlineStr">
        <is>
          <t>2022-2023-2024 - 2025</t>
        </is>
      </c>
      <c r="AN33" t="inlineStr">
        <is>
          <t>PAC</t>
        </is>
      </c>
      <c r="AO33" s="4" t="str"/>
      <c r="AP33" s="4" t="str"/>
      <c r="AQ33" s="5" t="str"/>
      <c r="AU33" s="340" t="n">
        <v>46285.07177083333</v>
      </c>
      <c r="AV33" s="341" t="n">
        <v>0.6888888888888889</v>
      </c>
    </row>
    <row r="34">
      <c r="A34" t="inlineStr">
        <is>
          <t>20327993705</t>
        </is>
      </c>
      <c r="B34" t="inlineStr">
        <is>
          <t>CENTRO DE ACOPIO DE LECHE LUIS PASTEUR</t>
        </is>
      </c>
      <c r="D34" t="inlineStr">
        <is>
          <t>ASOCIACION</t>
        </is>
      </c>
      <c r="E34" t="inlineStr">
        <is>
          <t>01 Asociación</t>
        </is>
      </c>
      <c r="F34" t="inlineStr">
        <is>
          <t>ACTIVO</t>
        </is>
      </c>
      <c r="G34" t="inlineStr">
        <is>
          <t>HABIDO</t>
        </is>
      </c>
      <c r="H34" s="339" t="n">
        <v>35465</v>
      </c>
      <c r="I34" s="339" t="n">
        <v>35465</v>
      </c>
      <c r="J34" t="inlineStr">
        <is>
          <t>040520</t>
        </is>
      </c>
      <c r="K34" t="inlineStr">
        <is>
          <t>AREQUIPA</t>
        </is>
      </c>
      <c r="L34" t="inlineStr">
        <is>
          <t>CAYLLOMA</t>
        </is>
      </c>
      <c r="M34" t="inlineStr">
        <is>
          <t>MAJES</t>
        </is>
      </c>
      <c r="N34" t="inlineStr">
        <is>
          <t>SECCION NRO. D INT. 1 IRRIGACION MAJES (1ER. RAMAL ALTURA 908, PANAMERICANA SUR)</t>
        </is>
      </c>
      <c r="O34" t="inlineStr">
        <is>
          <t>SIN ACTIVIDAD</t>
        </is>
      </c>
      <c r="P34" t="inlineStr">
        <is>
          <t>ELAB DE PRODUCTOS LACTEOS.</t>
        </is>
      </c>
      <c r="Q34" t="inlineStr">
        <is>
          <t>TRANSPORTE DE CARGA POR CARRETERA.</t>
        </is>
      </c>
      <c r="W34" t="inlineStr">
        <is>
          <t>NO</t>
        </is>
      </c>
      <c r="Y34" t="inlineStr">
        <is>
          <t>SI</t>
        </is>
      </c>
      <c r="Z34" t="inlineStr">
        <is>
          <t>CENTRO DE ACOPIO DE LECHE LUIS PASTEUR</t>
        </is>
      </c>
      <c r="AA34" s="3" t="n">
        <v>0</v>
      </c>
      <c r="AB34" s="3" t="n">
        <v>246100</v>
      </c>
      <c r="AC34" t="inlineStr">
        <is>
          <t>NO</t>
        </is>
      </c>
      <c r="AD34" s="3" t="str"/>
      <c r="AF34" s="3" t="str"/>
      <c r="AG34" s="4" t="str"/>
      <c r="AK34" s="4" t="str"/>
      <c r="AL34" t="inlineStr">
        <is>
          <t>DERIVADOS LACTEOS</t>
        </is>
      </c>
      <c r="AM34" t="inlineStr">
        <is>
          <t>2025</t>
        </is>
      </c>
      <c r="AN34" t="inlineStr">
        <is>
          <t>PAC</t>
        </is>
      </c>
      <c r="AO34" s="4" t="str"/>
      <c r="AP34" s="4" t="str"/>
      <c r="AQ34" s="5" t="str"/>
      <c r="AU34" s="340" t="n">
        <v>46285.07177083333</v>
      </c>
      <c r="AV34" s="341" t="n">
        <v>0.5333333333333333</v>
      </c>
    </row>
    <row r="35">
      <c r="A35" t="inlineStr">
        <is>
          <t>20352266052</t>
        </is>
      </c>
      <c r="B35" t="inlineStr">
        <is>
          <t>ASOCIACION DE PRODUCTORES DE PALMITO DE AGUAYTIA</t>
        </is>
      </c>
      <c r="D35" t="inlineStr">
        <is>
          <t>ASOCIACION</t>
        </is>
      </c>
      <c r="E35" t="inlineStr">
        <is>
          <t>01 Asociación</t>
        </is>
      </c>
      <c r="F35" t="inlineStr">
        <is>
          <t>BAJA DE OFICIO</t>
        </is>
      </c>
      <c r="G35" t="inlineStr">
        <is>
          <t>NO HABIDO</t>
        </is>
      </c>
      <c r="H35" s="339" t="n">
        <v>40346</v>
      </c>
      <c r="I35" s="339" t="n">
        <v>40346</v>
      </c>
      <c r="J35" t="inlineStr">
        <is>
          <t>250301</t>
        </is>
      </c>
      <c r="K35" t="inlineStr">
        <is>
          <t>UCAYALI</t>
        </is>
      </c>
      <c r="L35" t="inlineStr">
        <is>
          <t>PADRE ABAD</t>
        </is>
      </c>
      <c r="M35" t="inlineStr">
        <is>
          <t>PADRE ABAD</t>
        </is>
      </c>
      <c r="N35" t="inlineStr">
        <is>
          <t>JR. GENARO PAREDES MZA. 167 LOTE. 2 JJ.VV. PAMPA YURAC</t>
        </is>
      </c>
      <c r="O35" t="inlineStr">
        <is>
          <t>SIN ACTIVIDAD</t>
        </is>
      </c>
      <c r="P35" t="inlineStr">
        <is>
          <t>CULTIVOS DE CEREALES.</t>
        </is>
      </c>
      <c r="W35" t="inlineStr">
        <is>
          <t>NO</t>
        </is>
      </c>
      <c r="Y35" t="inlineStr">
        <is>
          <t>SI</t>
        </is>
      </c>
      <c r="Z35" t="inlineStr">
        <is>
          <t>ASOCIACION DE PRODUCTORES DE PALMITO DE AGUAYTIA</t>
        </is>
      </c>
      <c r="AA35" s="3" t="n">
        <v>0</v>
      </c>
      <c r="AB35" s="3" t="n">
        <v>0</v>
      </c>
      <c r="AC35" t="inlineStr">
        <is>
          <t>NO</t>
        </is>
      </c>
      <c r="AD35" s="3" t="str"/>
      <c r="AF35" s="3" t="str"/>
      <c r="AG35" s="4" t="str"/>
      <c r="AK35" s="4" t="str"/>
      <c r="AL35" t="inlineStr">
        <is>
          <t>PALMITO</t>
        </is>
      </c>
      <c r="AM35" t="inlineStr">
        <is>
          <t>2018-2019</t>
        </is>
      </c>
      <c r="AN35" t="inlineStr">
        <is>
          <t>PAC</t>
        </is>
      </c>
      <c r="AO35" s="4" t="str"/>
      <c r="AP35" s="4" t="str"/>
      <c r="AQ35" s="5" t="str"/>
      <c r="AU35" s="340" t="n">
        <v>46285.07177083333</v>
      </c>
      <c r="AV35" s="341" t="n">
        <v>0.5111111111111111</v>
      </c>
    </row>
    <row r="36">
      <c r="A36" t="inlineStr">
        <is>
          <t>20352417018</t>
        </is>
      </c>
      <c r="B36" t="inlineStr">
        <is>
          <t>COOPERATIVA AGRARIA DE CACAOTEROS TECNIFICADOS DE PADRE ABAD</t>
        </is>
      </c>
      <c r="C36" t="inlineStr">
        <is>
          <t>ACATPA</t>
        </is>
      </c>
      <c r="D36" t="inlineStr">
        <is>
          <t>COOPERATIVAS, SAIS, CAPS</t>
        </is>
      </c>
      <c r="E36" t="inlineStr">
        <is>
          <t>02 Cooperativa</t>
        </is>
      </c>
      <c r="F36" t="inlineStr">
        <is>
          <t>SUSPENSION TEMPORAL</t>
        </is>
      </c>
      <c r="G36" t="inlineStr">
        <is>
          <t>HABIDO</t>
        </is>
      </c>
      <c r="H36" s="339" t="n">
        <v>39538</v>
      </c>
      <c r="I36" s="339" t="n">
        <v>39539</v>
      </c>
      <c r="J36" t="inlineStr">
        <is>
          <t>250302</t>
        </is>
      </c>
      <c r="K36" t="inlineStr">
        <is>
          <t>UCAYALI</t>
        </is>
      </c>
      <c r="L36" t="inlineStr">
        <is>
          <t>PADRE ABAD</t>
        </is>
      </c>
      <c r="M36" t="inlineStr">
        <is>
          <t>IRAZOLA</t>
        </is>
      </c>
      <c r="N36" t="inlineStr">
        <is>
          <t>MZA. Ñ LOTE. 10 SAN ALEJANDRO (JUNTA VECINAL MIGUEL GRAU)</t>
        </is>
      </c>
      <c r="O36" t="inlineStr">
        <is>
          <t>IMPORTADOR/EXPORTADOR</t>
        </is>
      </c>
      <c r="P36" t="inlineStr">
        <is>
          <t>CULTIVO DE FRUTAS.</t>
        </is>
      </c>
      <c r="Q36" t="inlineStr">
        <is>
          <t>OTROS TIPOS TRANSPORTE REG. VIA TER.</t>
        </is>
      </c>
      <c r="U36" t="inlineStr">
        <is>
          <t>576387</t>
        </is>
      </c>
      <c r="W36" t="inlineStr">
        <is>
          <t>SI</t>
        </is>
      </c>
      <c r="X36" t="inlineStr">
        <is>
          <t>S0374689</t>
        </is>
      </c>
      <c r="Y36" t="inlineStr">
        <is>
          <t>SI</t>
        </is>
      </c>
      <c r="Z36" t="inlineStr">
        <is>
          <t>COOPERATIVA AGRARIA DE CACAOTEROS TECNIFICADOS DE PADRE ABAD</t>
        </is>
      </c>
      <c r="AA36" s="3" t="n">
        <v>0</v>
      </c>
      <c r="AB36" s="3" t="n">
        <v>0</v>
      </c>
      <c r="AC36" t="inlineStr">
        <is>
          <t>NO</t>
        </is>
      </c>
      <c r="AD36" s="3" t="str"/>
      <c r="AF36" s="3" t="str"/>
      <c r="AG36" s="4" t="str"/>
      <c r="AI36" t="inlineStr">
        <is>
          <t>ESPIRITU PRUDENCIO JACINTO GUILLERMO</t>
        </is>
      </c>
      <c r="AK36" s="4" t="str"/>
      <c r="AL36" t="inlineStr">
        <is>
          <t>CACAO</t>
        </is>
      </c>
      <c r="AM36" t="inlineStr">
        <is>
          <t>2018</t>
        </is>
      </c>
      <c r="AN36" t="inlineStr">
        <is>
          <t>PAC</t>
        </is>
      </c>
      <c r="AO36" s="4" t="str"/>
      <c r="AP36" s="4" t="str"/>
      <c r="AQ36" s="5" t="str"/>
      <c r="AU36" s="340" t="n">
        <v>46285.07177083333</v>
      </c>
      <c r="AV36" s="341" t="n">
        <v>0.6222222222222222</v>
      </c>
    </row>
    <row r="37">
      <c r="A37" t="inlineStr">
        <is>
          <t>20352423921</t>
        </is>
      </c>
      <c r="B37" t="inlineStr">
        <is>
          <t>COOPERATIVA AGRARIA CAFETALERA DIVISORIA LTDA</t>
        </is>
      </c>
      <c r="D37" t="inlineStr">
        <is>
          <t>COOPERATIVAS, SAIS, CAPS</t>
        </is>
      </c>
      <c r="E37" t="inlineStr">
        <is>
          <t>02 Cooperativa</t>
        </is>
      </c>
      <c r="F37" t="inlineStr">
        <is>
          <t>ACTIVO</t>
        </is>
      </c>
      <c r="G37" t="inlineStr">
        <is>
          <t>HABIDO</t>
        </is>
      </c>
      <c r="H37" s="339" t="n">
        <v>36964</v>
      </c>
      <c r="I37" s="339" t="n">
        <v>36964</v>
      </c>
      <c r="J37" t="inlineStr">
        <is>
          <t>100605</t>
        </is>
      </c>
      <c r="K37" t="inlineStr">
        <is>
          <t>HUANUCO</t>
        </is>
      </c>
      <c r="L37" t="inlineStr">
        <is>
          <t>LEONCIO PRADO</t>
        </is>
      </c>
      <c r="M37" t="inlineStr">
        <is>
          <t>LUYANDO</t>
        </is>
      </c>
      <c r="N37" t="inlineStr">
        <is>
          <t>CAL. CARRETERA TINGO MARIA-PU MZA. A LOTE. 23 ZONA HABILITACION URBANA (BALANZA MAPRESA)</t>
        </is>
      </c>
      <c r="O37" t="inlineStr">
        <is>
          <t>IMPORTADOR/EXPORTADOR</t>
        </is>
      </c>
      <c r="P37" t="inlineStr">
        <is>
          <t>VTA. MAY. DE MATERIAS PRIMAS AGROPEC.</t>
        </is>
      </c>
      <c r="Q37" t="inlineStr">
        <is>
          <t>ELAB DE OTROS PROD. ALIMENTICIOS.</t>
        </is>
      </c>
      <c r="U37" t="inlineStr">
        <is>
          <t>947595969</t>
        </is>
      </c>
      <c r="V37" t="inlineStr">
        <is>
          <t>gerencia@cacdivisoria.com</t>
        </is>
      </c>
      <c r="W37" t="inlineStr">
        <is>
          <t>SI</t>
        </is>
      </c>
      <c r="X37" t="inlineStr">
        <is>
          <t>S0596909</t>
        </is>
      </c>
      <c r="Y37" t="inlineStr">
        <is>
          <t>SI</t>
        </is>
      </c>
      <c r="Z37" t="inlineStr">
        <is>
          <t>COOPERATIVA AGRARIA CAFETALERA DIVISORIA LTDA</t>
        </is>
      </c>
      <c r="AA37" s="3" t="n">
        <v>0</v>
      </c>
      <c r="AB37" s="3" t="n">
        <v>0</v>
      </c>
      <c r="AC37" t="inlineStr">
        <is>
          <t>NO</t>
        </is>
      </c>
      <c r="AD37" s="3" t="str"/>
      <c r="AF37" s="3" t="str"/>
      <c r="AG37" s="4" t="str"/>
      <c r="AH37" t="inlineStr">
        <is>
          <t>PARRA CABALLERO MARIO AQUILES</t>
        </is>
      </c>
      <c r="AI37" t="inlineStr">
        <is>
          <t>RODRIGUEZ CIRIACO EUGENIO MARIO</t>
        </is>
      </c>
      <c r="AK37" s="4" t="n">
        <v>5</v>
      </c>
      <c r="AL37" t="inlineStr">
        <is>
          <t>CAFÉ</t>
        </is>
      </c>
      <c r="AM37" t="inlineStr">
        <is>
          <t>2018</t>
        </is>
      </c>
      <c r="AN37" t="inlineStr">
        <is>
          <t>PAC</t>
        </is>
      </c>
      <c r="AO37" s="4" t="str"/>
      <c r="AP37" s="4" t="str"/>
      <c r="AQ37" s="5" t="str"/>
      <c r="AU37" s="340" t="n">
        <v>46285.07177083333</v>
      </c>
      <c r="AV37" s="341" t="n">
        <v>0.6666666666666666</v>
      </c>
    </row>
    <row r="38">
      <c r="A38" t="inlineStr">
        <is>
          <t>20365575674</t>
        </is>
      </c>
      <c r="B38" t="inlineStr">
        <is>
          <t>COMUNIDAD CAMPESINA SAN ANTONIO DE RANCAS</t>
        </is>
      </c>
      <c r="D38" t="inlineStr">
        <is>
          <t>COMUNIDAD CAMPESINA, NATIVA</t>
        </is>
      </c>
      <c r="E38" t="inlineStr">
        <is>
          <t>05 Comunidades Campesinas</t>
        </is>
      </c>
      <c r="F38" t="inlineStr">
        <is>
          <t>ACTIVO</t>
        </is>
      </c>
      <c r="G38" t="inlineStr">
        <is>
          <t>HABIDO</t>
        </is>
      </c>
      <c r="H38" s="339" t="n">
        <v>36118</v>
      </c>
      <c r="I38" s="339" t="n">
        <v>36100</v>
      </c>
      <c r="J38" t="inlineStr">
        <is>
          <t>190109</t>
        </is>
      </c>
      <c r="K38" t="inlineStr">
        <is>
          <t>PASCO</t>
        </is>
      </c>
      <c r="L38" t="inlineStr">
        <is>
          <t>PASCO</t>
        </is>
      </c>
      <c r="M38" t="inlineStr">
        <is>
          <t>SIMON BOLIVAR</t>
        </is>
      </c>
      <c r="N38" t="inlineStr">
        <is>
          <t>CAL. SUCRE NRO. 127 RANCAS (SEGUNDO PISO FRENTE A LA BODEGA CHAVEZ)</t>
        </is>
      </c>
      <c r="O38" t="inlineStr">
        <is>
          <t>SIN ACTIVIDAD</t>
        </is>
      </c>
      <c r="P38" t="inlineStr">
        <is>
          <t>EXPLOTACION MIXTA.</t>
        </is>
      </c>
      <c r="Q38" t="inlineStr">
        <is>
          <t>FAB. DE CALZADO.</t>
        </is>
      </c>
      <c r="W38" t="inlineStr">
        <is>
          <t>SI</t>
        </is>
      </c>
      <c r="X38" t="inlineStr">
        <is>
          <t>S2209855</t>
        </is>
      </c>
      <c r="Y38" t="inlineStr">
        <is>
          <t>SI</t>
        </is>
      </c>
      <c r="Z38" t="inlineStr">
        <is>
          <t>COMUNIDAD CAMPESINA SAN ANTONIO DE RANCAS</t>
        </is>
      </c>
      <c r="AA38" s="3" t="n">
        <v>156032</v>
      </c>
      <c r="AB38" s="3" t="n">
        <v>291119.08</v>
      </c>
      <c r="AC38" t="inlineStr">
        <is>
          <t>NO</t>
        </is>
      </c>
      <c r="AD38" s="3" t="str"/>
      <c r="AF38" s="3" t="str"/>
      <c r="AG38" s="4" t="str"/>
      <c r="AH38" t="inlineStr">
        <is>
          <t>ROBLES CHAVEZ PERCY GODOFREDO</t>
        </is>
      </c>
      <c r="AI38" t="inlineStr">
        <is>
          <t>04045388</t>
        </is>
      </c>
      <c r="AK38" s="4" t="n">
        <v>2</v>
      </c>
      <c r="AL38" t="inlineStr">
        <is>
          <t>DERIVADOS LACTEOS</t>
        </is>
      </c>
      <c r="AM38" t="inlineStr">
        <is>
          <t>2024 - 2025</t>
        </is>
      </c>
      <c r="AN38" t="inlineStr">
        <is>
          <t>PAC</t>
        </is>
      </c>
      <c r="AO38" s="4" t="str"/>
      <c r="AP38" s="4" t="str"/>
      <c r="AQ38" s="5" t="str"/>
      <c r="AU38" s="340" t="n">
        <v>46285.07177083333</v>
      </c>
      <c r="AV38" s="341" t="n">
        <v>0.6222222222222222</v>
      </c>
    </row>
    <row r="39">
      <c r="A39" t="inlineStr">
        <is>
          <t>20393152207</t>
        </is>
      </c>
      <c r="B39" t="inlineStr">
        <is>
          <t>COOPERATIVA AGRO INDUSTRIAL APCTVASH</t>
        </is>
      </c>
      <c r="D39" t="inlineStr">
        <is>
          <t>COOPERATIVAS, SAIS, CAPS</t>
        </is>
      </c>
      <c r="E39" t="inlineStr">
        <is>
          <t>02 Cooperativa</t>
        </is>
      </c>
      <c r="F39" t="inlineStr">
        <is>
          <t>ACTIVO</t>
        </is>
      </c>
      <c r="G39" t="inlineStr">
        <is>
          <t>HABIDO</t>
        </is>
      </c>
      <c r="H39" s="339" t="n">
        <v>44069</v>
      </c>
      <c r="I39" s="339" t="n">
        <v>44075</v>
      </c>
      <c r="J39" t="inlineStr">
        <is>
          <t>250301</t>
        </is>
      </c>
      <c r="K39" t="inlineStr">
        <is>
          <t>UCAYALI</t>
        </is>
      </c>
      <c r="L39" t="inlineStr">
        <is>
          <t>PADRE ABAD</t>
        </is>
      </c>
      <c r="M39" t="inlineStr">
        <is>
          <t>PADRE ABAD</t>
        </is>
      </c>
      <c r="N39" t="inlineStr">
        <is>
          <t>KM. 6 P.J. CASERIO SHAMBILLO</t>
        </is>
      </c>
      <c r="O39" t="inlineStr">
        <is>
          <t>SIN ACTIVIDAD</t>
        </is>
      </c>
      <c r="P39" t="inlineStr">
        <is>
          <t>VTA. MAY. DE MATERIAS PRIMAS AGROPEC.</t>
        </is>
      </c>
      <c r="Q39" t="inlineStr">
        <is>
          <t>ELAB. CACAO, CHOCOLATE Y CONFIT.</t>
        </is>
      </c>
      <c r="R39" t="inlineStr">
        <is>
          <t>OTROS TIPOS DE VENTA POR MENOR.</t>
        </is>
      </c>
      <c r="U39" t="inlineStr">
        <is>
          <t>061-794794</t>
        </is>
      </c>
      <c r="W39" t="inlineStr">
        <is>
          <t>SI</t>
        </is>
      </c>
      <c r="X39" t="inlineStr">
        <is>
          <t>S0490351</t>
        </is>
      </c>
      <c r="Y39" t="inlineStr">
        <is>
          <t>SI</t>
        </is>
      </c>
      <c r="Z39" t="inlineStr">
        <is>
          <t>COOPERATIVA AGRO INDUSTRIAL APCTVASH</t>
        </is>
      </c>
      <c r="AA39" s="3" t="n">
        <v>34611.16991176</v>
      </c>
      <c r="AB39" s="3" t="n">
        <v>0</v>
      </c>
      <c r="AC39" t="inlineStr">
        <is>
          <t>NO</t>
        </is>
      </c>
      <c r="AD39" s="3" t="str"/>
      <c r="AF39" s="3" t="str"/>
      <c r="AG39" s="4" t="str"/>
      <c r="AI39" t="inlineStr">
        <is>
          <t>GARCIA GUTIERREZ GERMAN</t>
        </is>
      </c>
      <c r="AK39" s="4" t="str"/>
      <c r="AL39" t="inlineStr">
        <is>
          <t>CACAO</t>
        </is>
      </c>
      <c r="AM39" t="inlineStr">
        <is>
          <t>2024</t>
        </is>
      </c>
      <c r="AN39" t="inlineStr">
        <is>
          <t>PAC</t>
        </is>
      </c>
      <c r="AO39" s="4" t="str"/>
      <c r="AP39" s="4" t="str"/>
      <c r="AQ39" s="5" t="str"/>
      <c r="AU39" s="340" t="n">
        <v>46285.07177083333</v>
      </c>
      <c r="AV39" s="341" t="n">
        <v>0.6222222222222222</v>
      </c>
    </row>
    <row r="40">
      <c r="A40" t="inlineStr">
        <is>
          <t>20393335620</t>
        </is>
      </c>
      <c r="B40" t="inlineStr">
        <is>
          <t>ASOCIACIÓN DE PRODUCTORES ECOLÓGICOS DEL CASERÍO SAN CRISTÓBAL DE AGUA BLANCA</t>
        </is>
      </c>
      <c r="D40" t="inlineStr">
        <is>
          <t>ASOCIACION</t>
        </is>
      </c>
      <c r="E40" t="inlineStr">
        <is>
          <t>01 Asociación</t>
        </is>
      </c>
      <c r="F40" t="inlineStr">
        <is>
          <t>BAJA DE OFICIO</t>
        </is>
      </c>
      <c r="G40" t="inlineStr">
        <is>
          <t>HABIDO</t>
        </is>
      </c>
      <c r="H40" s="339" t="n">
        <v>41066</v>
      </c>
      <c r="I40" s="339" t="n">
        <v>41066</v>
      </c>
      <c r="J40" t="inlineStr">
        <is>
          <t>250102</t>
        </is>
      </c>
      <c r="K40" t="inlineStr">
        <is>
          <t>UCAYALI</t>
        </is>
      </c>
      <c r="L40" t="inlineStr">
        <is>
          <t>CORONEL PORTILLO</t>
        </is>
      </c>
      <c r="M40" t="inlineStr">
        <is>
          <t>CAMPOVERDE</t>
        </is>
      </c>
      <c r="N40" t="inlineStr">
        <is>
          <t>JR. SAN MARTIN MZA. 57 LOTE. 5 (ENTRANDO POR EL MERCADO 250 METROS)</t>
        </is>
      </c>
      <c r="O40" t="inlineStr">
        <is>
          <t>SIN ACTIVIDAD</t>
        </is>
      </c>
      <c r="P40" t="inlineStr">
        <is>
          <t>CULTIVOS DE CEREALES.</t>
        </is>
      </c>
      <c r="W40" t="inlineStr">
        <is>
          <t>NO</t>
        </is>
      </c>
      <c r="Y40" t="inlineStr">
        <is>
          <t>SI</t>
        </is>
      </c>
      <c r="Z40" t="inlineStr">
        <is>
          <t>ASOCIACIÓN DE PRODUCTORES ECOLÓGICOS DEL CASERÍO SAN CRISTÓBAL DE AGUA BLANCA</t>
        </is>
      </c>
      <c r="AA40" s="3" t="n">
        <v>0</v>
      </c>
      <c r="AB40" s="3" t="n">
        <v>0</v>
      </c>
      <c r="AC40" t="inlineStr">
        <is>
          <t>NO</t>
        </is>
      </c>
      <c r="AD40" s="3" t="str"/>
      <c r="AF40" s="3" t="str"/>
      <c r="AG40" s="4" t="str"/>
      <c r="AK40" s="4" t="str"/>
      <c r="AL40" t="inlineStr">
        <is>
          <t>PANELA</t>
        </is>
      </c>
      <c r="AM40" t="inlineStr">
        <is>
          <t>2018</t>
        </is>
      </c>
      <c r="AN40" t="inlineStr">
        <is>
          <t>PAC</t>
        </is>
      </c>
      <c r="AO40" s="4" t="str"/>
      <c r="AP40" s="4" t="str"/>
      <c r="AQ40" s="5" t="str"/>
      <c r="AU40" s="340" t="n">
        <v>46285.07177083333</v>
      </c>
      <c r="AV40" s="341" t="n">
        <v>0.5111111111111111</v>
      </c>
    </row>
    <row r="41">
      <c r="A41" t="inlineStr">
        <is>
          <t>20393415062</t>
        </is>
      </c>
      <c r="B41" t="inlineStr">
        <is>
          <t>ASOCIACION AGROINDUSTRIAS PROGRESO</t>
        </is>
      </c>
      <c r="D41" t="inlineStr">
        <is>
          <t>ASOCIACION</t>
        </is>
      </c>
      <c r="E41" t="inlineStr">
        <is>
          <t>01 Asociación</t>
        </is>
      </c>
      <c r="F41" t="inlineStr">
        <is>
          <t>ACTIVO</t>
        </is>
      </c>
      <c r="G41" t="inlineStr">
        <is>
          <t>HABIDO</t>
        </is>
      </c>
      <c r="H41" s="339" t="n">
        <v>41150</v>
      </c>
      <c r="I41" s="339" t="n">
        <v>41150</v>
      </c>
      <c r="J41" t="inlineStr">
        <is>
          <t>250301</t>
        </is>
      </c>
      <c r="K41" t="inlineStr">
        <is>
          <t>UCAYALI</t>
        </is>
      </c>
      <c r="L41" t="inlineStr">
        <is>
          <t>PADRE ABAD</t>
        </is>
      </c>
      <c r="M41" t="inlineStr">
        <is>
          <t>PADRE ABAD</t>
        </is>
      </c>
      <c r="N41" t="inlineStr">
        <is>
          <t>AV. LAS INDUSTRIAS MZA. A LOTE. 1 CAS. MARIELA (AGUAYTIA)</t>
        </is>
      </c>
      <c r="O41" t="inlineStr">
        <is>
          <t>SIN ACTIVIDAD</t>
        </is>
      </c>
      <c r="P41" t="inlineStr">
        <is>
          <t>TRANSPORTE DE CARGA POR CARRETERA.</t>
        </is>
      </c>
      <c r="Q41" t="inlineStr">
        <is>
          <t>ELAB DE OTROS PROD. ALIMENTICIOS.</t>
        </is>
      </c>
      <c r="R41" t="inlineStr">
        <is>
          <t>OTROS TIPOS DE VENTA AL POR MENOR.</t>
        </is>
      </c>
      <c r="U41" t="inlineStr">
        <is>
          <t>981676442</t>
        </is>
      </c>
      <c r="V41" t="inlineStr">
        <is>
          <t>FVARASCOMITIVOS@MAIL.COM</t>
        </is>
      </c>
      <c r="W41" t="inlineStr">
        <is>
          <t>SI</t>
        </is>
      </c>
      <c r="X41" t="inlineStr">
        <is>
          <t>B0788802</t>
        </is>
      </c>
      <c r="Y41" t="inlineStr">
        <is>
          <t>SI</t>
        </is>
      </c>
      <c r="Z41" t="inlineStr">
        <is>
          <t>ASOCIACION AGROINDUSTRIAS PROGRESO</t>
        </is>
      </c>
      <c r="AA41" s="3" t="n">
        <v>32204.11196342</v>
      </c>
      <c r="AB41" s="3" t="n">
        <v>0</v>
      </c>
      <c r="AC41" t="inlineStr">
        <is>
          <t>NO</t>
        </is>
      </c>
      <c r="AD41" s="3" t="str"/>
      <c r="AF41" s="3" t="str"/>
      <c r="AG41" s="4" t="str"/>
      <c r="AH41" t="inlineStr">
        <is>
          <t>vargas cometivos francisco</t>
        </is>
      </c>
      <c r="AI41" t="inlineStr">
        <is>
          <t>FRANCISCO VARAS COMETIVOS</t>
        </is>
      </c>
      <c r="AK41" s="4" t="n">
        <v>6</v>
      </c>
      <c r="AL41" t="inlineStr">
        <is>
          <t>PLÁTANO</t>
        </is>
      </c>
      <c r="AM41" t="inlineStr">
        <is>
          <t>2022-2023-2024</t>
        </is>
      </c>
      <c r="AN41" t="inlineStr">
        <is>
          <t>PAC</t>
        </is>
      </c>
      <c r="AO41" s="4" t="str"/>
      <c r="AP41" s="4" t="str"/>
      <c r="AQ41" s="5" t="str"/>
      <c r="AU41" s="340" t="n">
        <v>46285.07177083333</v>
      </c>
      <c r="AV41" s="341" t="n">
        <v>0.6888888888888889</v>
      </c>
    </row>
    <row r="42">
      <c r="A42" t="inlineStr">
        <is>
          <t>20393449471</t>
        </is>
      </c>
      <c r="B42" t="inlineStr">
        <is>
          <t>CENTRO UNICO DE AGRICULTORES PLATANEROS DE LA PROVINCIA DE PADRE ABAD</t>
        </is>
      </c>
      <c r="C42" t="inlineStr">
        <is>
          <t>CUAPPPA</t>
        </is>
      </c>
      <c r="D42" t="inlineStr">
        <is>
          <t>ASOCIACION</t>
        </is>
      </c>
      <c r="E42" t="inlineStr">
        <is>
          <t>01 Asociación</t>
        </is>
      </c>
      <c r="F42" t="inlineStr">
        <is>
          <t>BAJA DE OFICIO</t>
        </is>
      </c>
      <c r="G42" t="inlineStr">
        <is>
          <t>HABIDO</t>
        </is>
      </c>
      <c r="H42" s="339" t="n">
        <v>39652</v>
      </c>
      <c r="I42" s="339" t="n">
        <v>39661</v>
      </c>
      <c r="J42" t="inlineStr">
        <is>
          <t>250301</t>
        </is>
      </c>
      <c r="K42" t="inlineStr">
        <is>
          <t>UCAYALI</t>
        </is>
      </c>
      <c r="L42" t="inlineStr">
        <is>
          <t>PADRE ABAD</t>
        </is>
      </c>
      <c r="M42" t="inlineStr">
        <is>
          <t>PADRE ABAD</t>
        </is>
      </c>
      <c r="N42" t="inlineStr">
        <is>
          <t>CAR. FEDERICO BASADRE MZA. 155 LOTE. 4A JUNTA VECINAL PAMPAYURAC</t>
        </is>
      </c>
      <c r="O42" t="inlineStr">
        <is>
          <t>SIN ACTIVIDAD</t>
        </is>
      </c>
      <c r="P42" t="inlineStr">
        <is>
          <t>ACTIVIDADES OTRAS ASOCIACIONES NCP.</t>
        </is>
      </c>
      <c r="U42" t="inlineStr">
        <is>
          <t>061-961956251</t>
        </is>
      </c>
      <c r="W42" t="inlineStr">
        <is>
          <t>SI</t>
        </is>
      </c>
      <c r="X42" t="inlineStr">
        <is>
          <t>S0433032</t>
        </is>
      </c>
      <c r="Y42" t="inlineStr">
        <is>
          <t>SI</t>
        </is>
      </c>
      <c r="Z42" t="inlineStr">
        <is>
          <t>CENTRO UNICO DE AGRICULTORES PLATANEROS DE LA PROVINCIA DE PADRE ABAD</t>
        </is>
      </c>
      <c r="AA42" s="3" t="n">
        <v>0</v>
      </c>
      <c r="AB42" s="3" t="n">
        <v>0</v>
      </c>
      <c r="AC42" t="inlineStr">
        <is>
          <t>NO</t>
        </is>
      </c>
      <c r="AD42" s="3" t="str"/>
      <c r="AF42" s="3" t="str"/>
      <c r="AG42" s="4" t="str"/>
      <c r="AI42" t="inlineStr">
        <is>
          <t>ESPINOZA GONZALES VICTOR</t>
        </is>
      </c>
      <c r="AK42" s="4" t="str"/>
      <c r="AL42" t="inlineStr">
        <is>
          <t>PLÁTANO</t>
        </is>
      </c>
      <c r="AM42" t="inlineStr">
        <is>
          <t>2019</t>
        </is>
      </c>
      <c r="AN42" t="inlineStr">
        <is>
          <t>PAC</t>
        </is>
      </c>
      <c r="AO42" s="4" t="str"/>
      <c r="AP42" s="4" t="str"/>
      <c r="AQ42" s="5" t="str"/>
      <c r="AU42" s="340" t="n">
        <v>46285.07177083333</v>
      </c>
      <c r="AV42" s="341" t="n">
        <v>0.6</v>
      </c>
    </row>
    <row r="43">
      <c r="A43" t="inlineStr">
        <is>
          <t>20393576660</t>
        </is>
      </c>
      <c r="B43" t="inlineStr">
        <is>
          <t>ASOCIACION DE PRODUCTORES ECOLOGICOS EL PIMENTAL</t>
        </is>
      </c>
      <c r="D43" t="inlineStr">
        <is>
          <t>ASOCIACION</t>
        </is>
      </c>
      <c r="E43" t="inlineStr">
        <is>
          <t>01 Asociación</t>
        </is>
      </c>
      <c r="F43" t="inlineStr">
        <is>
          <t>ACTIVO</t>
        </is>
      </c>
      <c r="G43" t="inlineStr">
        <is>
          <t>HABIDO</t>
        </is>
      </c>
      <c r="H43" s="339" t="n">
        <v>40932</v>
      </c>
      <c r="I43" s="339" t="n">
        <v>40932</v>
      </c>
      <c r="J43" t="inlineStr">
        <is>
          <t>250102</t>
        </is>
      </c>
      <c r="K43" t="inlineStr">
        <is>
          <t>UCAYALI</t>
        </is>
      </c>
      <c r="L43" t="inlineStr">
        <is>
          <t>CORONEL PORTILLO</t>
        </is>
      </c>
      <c r="M43" t="inlineStr">
        <is>
          <t>CAMPOVERDE</t>
        </is>
      </c>
      <c r="N43" t="inlineStr">
        <is>
          <t>JR. ISAO SASAGAWA MZA. 1 LOTE. 01A CAS. PIMENTAL (CARRETERA TOURNAVISTA 5KM)</t>
        </is>
      </c>
      <c r="O43" t="inlineStr">
        <is>
          <t>SIN ACTIVIDAD</t>
        </is>
      </c>
      <c r="P43" t="inlineStr">
        <is>
          <t>ACTIVIDADES OTRAS ASOCIACIONES NCP.</t>
        </is>
      </c>
      <c r="W43" t="inlineStr">
        <is>
          <t>NO</t>
        </is>
      </c>
      <c r="Y43" t="inlineStr">
        <is>
          <t>SI</t>
        </is>
      </c>
      <c r="Z43" t="inlineStr">
        <is>
          <t>ASOCIACION DE PRODUCTORES ECOLOGICOS EL PIMENTAL</t>
        </is>
      </c>
      <c r="AA43" s="3" t="n">
        <v>0</v>
      </c>
      <c r="AB43" s="3" t="n">
        <v>0</v>
      </c>
      <c r="AC43" t="inlineStr">
        <is>
          <t>NO</t>
        </is>
      </c>
      <c r="AD43" s="3" t="str"/>
      <c r="AF43" s="3" t="str"/>
      <c r="AG43" s="4" t="str"/>
      <c r="AK43" s="4" t="str"/>
      <c r="AL43" t="inlineStr">
        <is>
          <t>CAPSICUMS</t>
        </is>
      </c>
      <c r="AM43" t="inlineStr">
        <is>
          <t>2018-2019-2021</t>
        </is>
      </c>
      <c r="AN43" t="inlineStr">
        <is>
          <t>PAC</t>
        </is>
      </c>
      <c r="AO43" s="4" t="str"/>
      <c r="AP43" s="4" t="str"/>
      <c r="AQ43" s="5" t="str"/>
      <c r="AU43" s="340" t="n">
        <v>46285.07177083333</v>
      </c>
      <c r="AV43" s="341" t="n">
        <v>0.5111111111111111</v>
      </c>
    </row>
    <row r="44">
      <c r="A44" t="inlineStr">
        <is>
          <t>20393593670</t>
        </is>
      </c>
      <c r="B44" t="inlineStr">
        <is>
          <t>COMITE CENTRAL CON DESARROLLO AL FUTURO DE CURIMANA</t>
        </is>
      </c>
      <c r="D44" t="inlineStr">
        <is>
          <t>ASOCIACION</t>
        </is>
      </c>
      <c r="E44" t="inlineStr">
        <is>
          <t>01 Asociación</t>
        </is>
      </c>
      <c r="F44" t="inlineStr">
        <is>
          <t>BAJA DE OFICIO</t>
        </is>
      </c>
      <c r="G44" t="inlineStr">
        <is>
          <t>NO HABIDO</t>
        </is>
      </c>
      <c r="H44" s="339" t="n">
        <v>40310</v>
      </c>
      <c r="I44" s="339" t="n">
        <v>40330</v>
      </c>
      <c r="J44" t="inlineStr">
        <is>
          <t>250303</t>
        </is>
      </c>
      <c r="K44" t="inlineStr">
        <is>
          <t>UCAYALI</t>
        </is>
      </c>
      <c r="L44" t="inlineStr">
        <is>
          <t>PADRE ABAD</t>
        </is>
      </c>
      <c r="M44" t="inlineStr">
        <is>
          <t>CURIMANA</t>
        </is>
      </c>
      <c r="N44" t="inlineStr">
        <is>
          <t>JR. GARIBALDI BARDALES MZA. 54 LOTE. 6 (AL COSTADO DE LA PNP CURIMANA)</t>
        </is>
      </c>
      <c r="O44" t="inlineStr">
        <is>
          <t>IMPORTADOR/EXPORTADOR</t>
        </is>
      </c>
      <c r="P44" t="inlineStr">
        <is>
          <t>VTA. MAY. DE MATERIAS PRIMAS AGROPEC.</t>
        </is>
      </c>
      <c r="Q44" t="inlineStr">
        <is>
          <t>OTROS TIPOS DE VENTA AL POR MENOR.</t>
        </is>
      </c>
      <c r="W44" t="inlineStr">
        <is>
          <t>NO</t>
        </is>
      </c>
      <c r="Y44" t="inlineStr">
        <is>
          <t>SI</t>
        </is>
      </c>
      <c r="Z44" t="inlineStr">
        <is>
          <t>COMITE CENTRAL CON DESARROLLO AL FUTURO DE CURIMANA</t>
        </is>
      </c>
      <c r="AA44" s="3" t="n">
        <v>0</v>
      </c>
      <c r="AB44" s="3" t="n">
        <v>0</v>
      </c>
      <c r="AC44" t="inlineStr">
        <is>
          <t>NO</t>
        </is>
      </c>
      <c r="AD44" s="3" t="str"/>
      <c r="AF44" s="3" t="str"/>
      <c r="AG44" s="4" t="str"/>
      <c r="AK44" s="4" t="str"/>
      <c r="AL44" t="inlineStr">
        <is>
          <t>CACAO</t>
        </is>
      </c>
      <c r="AM44" t="inlineStr">
        <is>
          <t>2019</t>
        </is>
      </c>
      <c r="AN44" t="inlineStr">
        <is>
          <t>PAC</t>
        </is>
      </c>
      <c r="AO44" s="4" t="str"/>
      <c r="AP44" s="4" t="str"/>
      <c r="AQ44" s="5" t="str"/>
      <c r="AU44" s="340" t="n">
        <v>46285.07177083333</v>
      </c>
      <c r="AV44" s="341" t="n">
        <v>0.5333333333333333</v>
      </c>
    </row>
    <row r="45">
      <c r="A45" t="inlineStr">
        <is>
          <t>20393692228</t>
        </is>
      </c>
      <c r="B45" t="inlineStr">
        <is>
          <t>COOPERATIVA AGRARIA CACAOTERA SAN ALEJANDRO LTDA</t>
        </is>
      </c>
      <c r="C45" t="inlineStr">
        <is>
          <t>CACSA</t>
        </is>
      </c>
      <c r="D45" t="inlineStr">
        <is>
          <t>COOPERATIVAS, SAIS, CAPS</t>
        </is>
      </c>
      <c r="E45" t="inlineStr">
        <is>
          <t>02 Cooperativa</t>
        </is>
      </c>
      <c r="F45" t="inlineStr">
        <is>
          <t>ACTIVO</t>
        </is>
      </c>
      <c r="G45" t="inlineStr">
        <is>
          <t>HABIDO</t>
        </is>
      </c>
      <c r="H45" s="339" t="n">
        <v>40679</v>
      </c>
      <c r="I45" s="339" t="n">
        <v>40679</v>
      </c>
      <c r="J45" t="inlineStr">
        <is>
          <t>250302</t>
        </is>
      </c>
      <c r="K45" t="inlineStr">
        <is>
          <t>UCAYALI</t>
        </is>
      </c>
      <c r="L45" t="inlineStr">
        <is>
          <t>PADRE ABAD</t>
        </is>
      </c>
      <c r="M45" t="inlineStr">
        <is>
          <t>IRAZOLA</t>
        </is>
      </c>
      <c r="N45" t="inlineStr">
        <is>
          <t>CAL. LAS FLORES NRO. S/N SAN ALEJANDRO (A 1 KM. DEL BANCO DE LA NACION)</t>
        </is>
      </c>
      <c r="O45" t="inlineStr">
        <is>
          <t>EXPORTADOR</t>
        </is>
      </c>
      <c r="P45" t="inlineStr">
        <is>
          <t>CULTIVO DE FRUTAS.</t>
        </is>
      </c>
      <c r="Q45" t="inlineStr">
        <is>
          <t>VTA. MAY. DE MATERIAS PRIMAS AGROPEC.</t>
        </is>
      </c>
      <c r="W45" t="inlineStr">
        <is>
          <t>NO</t>
        </is>
      </c>
      <c r="Y45" t="inlineStr">
        <is>
          <t>SI</t>
        </is>
      </c>
      <c r="Z45" t="inlineStr">
        <is>
          <t>COOPERATIVA AGRARIA CACAOTERA SAN ALEJANDRO LTDA</t>
        </is>
      </c>
      <c r="AA45" s="3" t="n">
        <v>0</v>
      </c>
      <c r="AB45" s="3" t="n">
        <v>55074.5</v>
      </c>
      <c r="AC45" t="inlineStr">
        <is>
          <t>NO</t>
        </is>
      </c>
      <c r="AD45" s="3" t="str"/>
      <c r="AF45" s="3" t="str"/>
      <c r="AG45" s="4" t="str"/>
      <c r="AK45" s="4" t="str"/>
      <c r="AL45" t="inlineStr">
        <is>
          <t>CACAO</t>
        </is>
      </c>
      <c r="AM45" t="inlineStr">
        <is>
          <t>2025</t>
        </is>
      </c>
      <c r="AN45" t="inlineStr">
        <is>
          <t>PAC</t>
        </is>
      </c>
      <c r="AO45" s="4" t="str"/>
      <c r="AP45" s="4" t="str"/>
      <c r="AQ45" s="5" t="str"/>
      <c r="AU45" s="340" t="n">
        <v>46285.07177083333</v>
      </c>
      <c r="AV45" s="341" t="n">
        <v>0.5555555555555556</v>
      </c>
    </row>
    <row r="46">
      <c r="A46" t="inlineStr">
        <is>
          <t>20393757290</t>
        </is>
      </c>
      <c r="B46" t="inlineStr">
        <is>
          <t>ASOCIACION DE AGRICULTORES DEL CENTRO POBLADO SAN JOSE DE YARINACOCHA</t>
        </is>
      </c>
      <c r="D46" t="inlineStr">
        <is>
          <t>ASOCIACION</t>
        </is>
      </c>
      <c r="E46" t="inlineStr">
        <is>
          <t>01 Asociación</t>
        </is>
      </c>
      <c r="F46" t="inlineStr">
        <is>
          <t>BAJA DE OFICIO</t>
        </is>
      </c>
      <c r="G46" t="inlineStr">
        <is>
          <t>HABIDO</t>
        </is>
      </c>
      <c r="H46" s="339" t="n">
        <v>45435</v>
      </c>
      <c r="I46" s="339" t="n">
        <v>45435</v>
      </c>
      <c r="J46" t="inlineStr">
        <is>
          <t>250105</t>
        </is>
      </c>
      <c r="K46" t="inlineStr">
        <is>
          <t>UCAYALI</t>
        </is>
      </c>
      <c r="L46" t="inlineStr">
        <is>
          <t>CORONEL PORTILLO</t>
        </is>
      </c>
      <c r="M46" t="inlineStr">
        <is>
          <t>YARINACOCHA</t>
        </is>
      </c>
      <c r="N46" t="inlineStr">
        <is>
          <t>JR. TUPAC AMARU MZA. 12 LOTE. 06 C.P. SAN JOSE</t>
        </is>
      </c>
      <c r="O46" t="inlineStr">
        <is>
          <t>SIN ACTIVIDAD</t>
        </is>
      </c>
      <c r="P46" t="inlineStr">
        <is>
          <t>CULTIVO DE HORTALIZAS Y LEGUMBRES.</t>
        </is>
      </c>
      <c r="Q46" t="inlineStr">
        <is>
          <t>CULTIVO DE FRUTAS.</t>
        </is>
      </c>
      <c r="W46" t="inlineStr">
        <is>
          <t>NO</t>
        </is>
      </c>
      <c r="Y46" t="inlineStr">
        <is>
          <t>SI</t>
        </is>
      </c>
      <c r="Z46" t="inlineStr">
        <is>
          <t>ASOCIACION DE AGRICULTORES DEL CENTRO POBLADO SAN JOSE DE YARINACOCHA</t>
        </is>
      </c>
      <c r="AA46" s="3" t="n">
        <v>0</v>
      </c>
      <c r="AB46" s="3" t="n">
        <v>0</v>
      </c>
      <c r="AC46" t="inlineStr">
        <is>
          <t>NO</t>
        </is>
      </c>
      <c r="AD46" s="3" t="str"/>
      <c r="AF46" s="3" t="str"/>
      <c r="AG46" s="4" t="str"/>
      <c r="AK46" s="4" t="str"/>
      <c r="AL46" t="inlineStr">
        <is>
          <t>CAMU CAMU</t>
        </is>
      </c>
      <c r="AM46" t="inlineStr">
        <is>
          <t>2021-2022-2023</t>
        </is>
      </c>
      <c r="AN46" t="inlineStr">
        <is>
          <t>PAC</t>
        </is>
      </c>
      <c r="AO46" s="4" t="str"/>
      <c r="AP46" s="4" t="str"/>
      <c r="AQ46" s="5" t="str"/>
      <c r="AU46" s="340" t="n">
        <v>46285.07177083333</v>
      </c>
      <c r="AV46" s="341" t="n">
        <v>0.5333333333333333</v>
      </c>
    </row>
    <row r="47">
      <c r="A47" t="inlineStr">
        <is>
          <t>20393786044</t>
        </is>
      </c>
      <c r="B47" t="inlineStr">
        <is>
          <t>COOPERATIVA AGRARIA CAFETALERA COORDILLERA AZUL DE UCAYALI LTDA</t>
        </is>
      </c>
      <c r="D47" t="inlineStr">
        <is>
          <t>COOPERATIVAS, SAIS, CAPS</t>
        </is>
      </c>
      <c r="E47" t="inlineStr">
        <is>
          <t>02 Cooperativa</t>
        </is>
      </c>
      <c r="F47" t="inlineStr">
        <is>
          <t>ACTIVO</t>
        </is>
      </c>
      <c r="G47" t="inlineStr">
        <is>
          <t>HABIDO</t>
        </is>
      </c>
      <c r="H47" s="339" t="n">
        <v>41003</v>
      </c>
      <c r="I47" s="339" t="n">
        <v>41155</v>
      </c>
      <c r="J47" t="inlineStr">
        <is>
          <t>250301</t>
        </is>
      </c>
      <c r="K47" t="inlineStr">
        <is>
          <t>UCAYALI</t>
        </is>
      </c>
      <c r="L47" t="inlineStr">
        <is>
          <t>PADRE ABAD</t>
        </is>
      </c>
      <c r="M47" t="inlineStr">
        <is>
          <t>PADRE ABAD</t>
        </is>
      </c>
      <c r="N47" t="inlineStr">
        <is>
          <t>CAR. FEDERICO BASADRE MZA. 8 LOTE. 11 (POR LA MUNICIPALDAD CP DIVISORIA)</t>
        </is>
      </c>
      <c r="O47" t="inlineStr">
        <is>
          <t>SIN ACTIVIDAD</t>
        </is>
      </c>
      <c r="P47" t="inlineStr">
        <is>
          <t>CULTIVO DE FRUTAS.</t>
        </is>
      </c>
      <c r="W47" t="inlineStr">
        <is>
          <t>NO</t>
        </is>
      </c>
      <c r="Y47" t="inlineStr">
        <is>
          <t>SI</t>
        </is>
      </c>
      <c r="Z47" t="inlineStr">
        <is>
          <t>COOPERATIVA AGRARIA CAFETALERA COORDILLERA AZUL DE UCAYALI LTDA</t>
        </is>
      </c>
      <c r="AA47" s="3" t="n">
        <v>0</v>
      </c>
      <c r="AB47" s="3" t="n">
        <v>0</v>
      </c>
      <c r="AC47" t="inlineStr">
        <is>
          <t>NO</t>
        </is>
      </c>
      <c r="AD47" s="3" t="str"/>
      <c r="AF47" s="3" t="str"/>
      <c r="AG47" s="4" t="str"/>
      <c r="AK47" s="4" t="str"/>
      <c r="AL47" t="inlineStr">
        <is>
          <t>CAFÉ</t>
        </is>
      </c>
      <c r="AM47" t="inlineStr">
        <is>
          <t>2018-2019</t>
        </is>
      </c>
      <c r="AN47" t="inlineStr">
        <is>
          <t>PAC</t>
        </is>
      </c>
      <c r="AO47" s="4" t="str"/>
      <c r="AP47" s="4" t="str"/>
      <c r="AQ47" s="5" t="str"/>
      <c r="AU47" s="340" t="n">
        <v>46285.07177083333</v>
      </c>
      <c r="AV47" s="341" t="n">
        <v>0.5111111111111111</v>
      </c>
    </row>
    <row r="48">
      <c r="A48" t="inlineStr">
        <is>
          <t>20393816211</t>
        </is>
      </c>
      <c r="B48" t="inlineStr">
        <is>
          <t>COOPERATIVA AGRARIA SAN JUAN BAUTISTA</t>
        </is>
      </c>
      <c r="D48" t="inlineStr">
        <is>
          <t>COOPERATIVAS, SAIS, CAPS</t>
        </is>
      </c>
      <c r="E48" t="inlineStr">
        <is>
          <t>02 Cooperativa</t>
        </is>
      </c>
      <c r="F48" t="inlineStr">
        <is>
          <t>ACTIVO</t>
        </is>
      </c>
      <c r="G48" t="inlineStr">
        <is>
          <t>HABIDO</t>
        </is>
      </c>
      <c r="H48" s="339" t="n">
        <v>42299</v>
      </c>
      <c r="I48" s="339" t="n">
        <v>42299</v>
      </c>
      <c r="J48" t="inlineStr">
        <is>
          <t>250302</t>
        </is>
      </c>
      <c r="K48" t="inlineStr">
        <is>
          <t>UCAYALI</t>
        </is>
      </c>
      <c r="L48" t="inlineStr">
        <is>
          <t>PADRE ABAD</t>
        </is>
      </c>
      <c r="M48" t="inlineStr">
        <is>
          <t>IRAZOLA</t>
        </is>
      </c>
      <c r="N48" t="inlineStr">
        <is>
          <t>CAR. FEDERICO BASADRE KM. 130 C.P. SAN JUAN BAUTISTA (FRENTE AL CONSEJO MUNICIPAL)</t>
        </is>
      </c>
      <c r="O48" t="inlineStr">
        <is>
          <t>IMPORTADOR/EXPORTADOR</t>
        </is>
      </c>
      <c r="P48" t="inlineStr">
        <is>
          <t>EXPLOTACION MIXTA.</t>
        </is>
      </c>
      <c r="Q48" t="inlineStr">
        <is>
          <t>CULTIVOS DE CEREALES.</t>
        </is>
      </c>
      <c r="W48" t="inlineStr">
        <is>
          <t>NO</t>
        </is>
      </c>
      <c r="Y48" t="inlineStr">
        <is>
          <t>SI</t>
        </is>
      </c>
      <c r="Z48" t="inlineStr">
        <is>
          <t>COOPERATIVA AGRARIA SAN JUAN BAUTISTA</t>
        </is>
      </c>
      <c r="AA48" s="3" t="n">
        <v>73430.39999999999</v>
      </c>
      <c r="AB48" s="3" t="n">
        <v>160363.5</v>
      </c>
      <c r="AC48" t="inlineStr">
        <is>
          <t>NO</t>
        </is>
      </c>
      <c r="AD48" s="3" t="str"/>
      <c r="AF48" s="3" t="str"/>
      <c r="AG48" s="4" t="str"/>
      <c r="AK48" s="4" t="str"/>
      <c r="AL48" t="inlineStr">
        <is>
          <t>CACAO</t>
        </is>
      </c>
      <c r="AM48" t="inlineStr">
        <is>
          <t>2024 - 2025</t>
        </is>
      </c>
      <c r="AN48" t="inlineStr">
        <is>
          <t>PAC</t>
        </is>
      </c>
      <c r="AO48" s="4" t="str"/>
      <c r="AP48" s="4" t="str"/>
      <c r="AQ48" s="5" t="str"/>
      <c r="AU48" s="340" t="n">
        <v>46285.07177083333</v>
      </c>
      <c r="AV48" s="341" t="n">
        <v>0.5333333333333333</v>
      </c>
    </row>
    <row r="49">
      <c r="A49" t="inlineStr">
        <is>
          <t>20393882868</t>
        </is>
      </c>
      <c r="B49" t="inlineStr">
        <is>
          <t>COOPERATIVA AGRARIA ASCAH</t>
        </is>
      </c>
      <c r="D49" t="inlineStr">
        <is>
          <t>COOPERATIVAS, SAIS, CAPS</t>
        </is>
      </c>
      <c r="E49" t="inlineStr">
        <is>
          <t>02 Cooperativa</t>
        </is>
      </c>
      <c r="F49" t="inlineStr">
        <is>
          <t>ACTIVO</t>
        </is>
      </c>
      <c r="G49" t="inlineStr">
        <is>
          <t>HABIDO</t>
        </is>
      </c>
      <c r="H49" s="339" t="n">
        <v>42227</v>
      </c>
      <c r="I49" s="339" t="n">
        <v>42227</v>
      </c>
      <c r="J49" t="inlineStr">
        <is>
          <t>250301</t>
        </is>
      </c>
      <c r="K49" t="inlineStr">
        <is>
          <t>UCAYALI</t>
        </is>
      </c>
      <c r="L49" t="inlineStr">
        <is>
          <t>PADRE ABAD</t>
        </is>
      </c>
      <c r="M49" t="inlineStr">
        <is>
          <t>PADRE ABAD</t>
        </is>
      </c>
      <c r="N49" t="inlineStr">
        <is>
          <t>JR. ANCASH ULTIMA CDRA NRO. S/N C.P. HUIPOCA (AL COSTADO DEL I.E. ELIAS AGUIRRE)</t>
        </is>
      </c>
      <c r="O49" t="inlineStr">
        <is>
          <t>SIN ACTIVIDAD</t>
        </is>
      </c>
      <c r="P49" t="inlineStr">
        <is>
          <t>ELAB. CACAO, CHOCOLATE Y CONFIT.</t>
        </is>
      </c>
      <c r="Q49" t="inlineStr">
        <is>
          <t>CULTIVO DE FRUTAS.</t>
        </is>
      </c>
      <c r="W49" t="inlineStr">
        <is>
          <t>NO</t>
        </is>
      </c>
      <c r="Y49" t="inlineStr">
        <is>
          <t>SI</t>
        </is>
      </c>
      <c r="Z49" t="inlineStr">
        <is>
          <t>COOPERATIVA AGRARIA ASCAH</t>
        </is>
      </c>
      <c r="AA49" s="3" t="n">
        <v>0</v>
      </c>
      <c r="AB49" s="3" t="n">
        <v>0</v>
      </c>
      <c r="AC49" t="inlineStr">
        <is>
          <t>NO</t>
        </is>
      </c>
      <c r="AD49" s="3" t="str"/>
      <c r="AF49" s="3" t="str"/>
      <c r="AG49" s="4" t="str"/>
      <c r="AK49" s="4" t="str"/>
      <c r="AL49" t="inlineStr">
        <is>
          <t>CACAO</t>
        </is>
      </c>
      <c r="AM49" t="inlineStr">
        <is>
          <t>2019-2020</t>
        </is>
      </c>
      <c r="AN49" t="inlineStr">
        <is>
          <t>PAC</t>
        </is>
      </c>
      <c r="AO49" s="4" t="str"/>
      <c r="AP49" s="4" t="str"/>
      <c r="AQ49" s="5" t="str"/>
      <c r="AU49" s="340" t="n">
        <v>46285.07177083333</v>
      </c>
      <c r="AV49" s="341" t="n">
        <v>0.5333333333333333</v>
      </c>
    </row>
    <row r="50">
      <c r="A50" t="inlineStr">
        <is>
          <t>20393972000</t>
        </is>
      </c>
      <c r="B50" t="inlineStr">
        <is>
          <t>ASOCIACION DE MUJERES EMPRENDEDORAS FLOR DE BOQUERON</t>
        </is>
      </c>
      <c r="D50" t="inlineStr">
        <is>
          <t>ASOCIACION</t>
        </is>
      </c>
      <c r="E50" t="inlineStr">
        <is>
          <t>01 Asociación</t>
        </is>
      </c>
      <c r="F50" t="inlineStr">
        <is>
          <t>ACTIVO</t>
        </is>
      </c>
      <c r="G50" t="inlineStr">
        <is>
          <t>HABIDO</t>
        </is>
      </c>
      <c r="H50" s="339" t="n">
        <v>41619</v>
      </c>
      <c r="I50" s="339" t="n">
        <v>41619</v>
      </c>
      <c r="J50" t="inlineStr">
        <is>
          <t>250303</t>
        </is>
      </c>
      <c r="K50" t="inlineStr">
        <is>
          <t>UCAYALI</t>
        </is>
      </c>
      <c r="L50" t="inlineStr">
        <is>
          <t>PADRE ABAD</t>
        </is>
      </c>
      <c r="M50" t="inlineStr">
        <is>
          <t>BOQUERON</t>
        </is>
      </c>
      <c r="N50" t="inlineStr">
        <is>
          <t>CAL. 23 DE SETIEMBRE MZA. I LOTE. 17</t>
        </is>
      </c>
      <c r="O50" t="inlineStr">
        <is>
          <t>SIN ACTIVIDAD</t>
        </is>
      </c>
      <c r="P50" t="inlineStr">
        <is>
          <t>ELAB. CACAO, CHOCOLATE Y CONFIT.</t>
        </is>
      </c>
      <c r="Q50" t="inlineStr">
        <is>
          <t>ELAB. PROD. DE PANADERIA.</t>
        </is>
      </c>
      <c r="R50" t="inlineStr">
        <is>
          <t>RESTAURANTES, BARES Y CANTINAS.</t>
        </is>
      </c>
      <c r="U50" t="inlineStr">
        <is>
          <t>937440761</t>
        </is>
      </c>
      <c r="V50" t="inlineStr">
        <is>
          <t>godoyyanac@gmail.com</t>
        </is>
      </c>
      <c r="W50" t="inlineStr">
        <is>
          <t>SI</t>
        </is>
      </c>
      <c r="X50" t="inlineStr">
        <is>
          <t>S1555602</t>
        </is>
      </c>
      <c r="Y50" t="inlineStr">
        <is>
          <t>SI</t>
        </is>
      </c>
      <c r="Z50" t="inlineStr">
        <is>
          <t>ASOCIACION DE MUJERES EMPRENDEDORAS FLOR DE BOQUERON</t>
        </is>
      </c>
      <c r="AA50" s="3" t="n">
        <v>0</v>
      </c>
      <c r="AB50" s="3" t="n">
        <v>0</v>
      </c>
      <c r="AC50" t="inlineStr">
        <is>
          <t>NO</t>
        </is>
      </c>
      <c r="AD50" s="3" t="str"/>
      <c r="AF50" s="3" t="str"/>
      <c r="AG50" s="4" t="str"/>
      <c r="AH50" t="inlineStr">
        <is>
          <t>GODOY YANAC NILDA</t>
        </is>
      </c>
      <c r="AI50" t="inlineStr">
        <is>
          <t>GODOY YANAC NILDA</t>
        </is>
      </c>
      <c r="AK50" s="4" t="n">
        <v>6</v>
      </c>
      <c r="AL50" t="inlineStr">
        <is>
          <t>CACAO</t>
        </is>
      </c>
      <c r="AM50" t="inlineStr">
        <is>
          <t>2021</t>
        </is>
      </c>
      <c r="AN50" t="inlineStr">
        <is>
          <t>PAC</t>
        </is>
      </c>
      <c r="AO50" s="4" t="str"/>
      <c r="AP50" s="4" t="str"/>
      <c r="AQ50" s="5" t="str"/>
      <c r="AU50" s="340" t="n">
        <v>46285.07177083333</v>
      </c>
      <c r="AV50" s="341" t="n">
        <v>0.6888888888888889</v>
      </c>
    </row>
    <row r="51">
      <c r="A51" t="inlineStr">
        <is>
          <t>20393981173</t>
        </is>
      </c>
      <c r="B51" t="inlineStr">
        <is>
          <t>ASOCIACION DE PRODUCTORES AGRARIOS SANTA ELENA</t>
        </is>
      </c>
      <c r="D51" t="inlineStr">
        <is>
          <t>ASOCIACION</t>
        </is>
      </c>
      <c r="E51" t="inlineStr">
        <is>
          <t>01 Asociación</t>
        </is>
      </c>
      <c r="F51" t="inlineStr">
        <is>
          <t>ACTIVO</t>
        </is>
      </c>
      <c r="G51" t="inlineStr">
        <is>
          <t>HABIDO</t>
        </is>
      </c>
      <c r="H51" s="339" t="n">
        <v>41653</v>
      </c>
      <c r="I51" s="339" t="n">
        <v>41653</v>
      </c>
      <c r="J51" t="inlineStr">
        <is>
          <t>250104</t>
        </is>
      </c>
      <c r="K51" t="inlineStr">
        <is>
          <t>UCAYALI</t>
        </is>
      </c>
      <c r="L51" t="inlineStr">
        <is>
          <t>CORONEL PORTILLO</t>
        </is>
      </c>
      <c r="M51" t="inlineStr">
        <is>
          <t>CALLERIA</t>
        </is>
      </c>
      <c r="N51" t="inlineStr">
        <is>
          <t>JR. NICOLAS DE PIEROLA NRO. 398 (POR MAESTRO)</t>
        </is>
      </c>
      <c r="O51" t="inlineStr">
        <is>
          <t>SIN ACTIVIDAD</t>
        </is>
      </c>
      <c r="P51" t="inlineStr">
        <is>
          <t>ACTIVIDADES OTRAS ASOCIACIONES NCP.</t>
        </is>
      </c>
      <c r="W51" t="inlineStr">
        <is>
          <t>SI</t>
        </is>
      </c>
      <c r="X51" t="inlineStr">
        <is>
          <t>S0846945</t>
        </is>
      </c>
      <c r="Y51" t="inlineStr">
        <is>
          <t>SI</t>
        </is>
      </c>
      <c r="Z51" t="inlineStr">
        <is>
          <t>ASOCIACION DE PRODUCTORES AGRARIOS SANTA ELENA</t>
        </is>
      </c>
      <c r="AA51" s="3" t="n">
        <v>0</v>
      </c>
      <c r="AB51" s="3" t="n">
        <v>0</v>
      </c>
      <c r="AC51" t="inlineStr">
        <is>
          <t>NO</t>
        </is>
      </c>
      <c r="AD51" s="3" t="str"/>
      <c r="AF51" s="3" t="str"/>
      <c r="AG51" s="4" t="str"/>
      <c r="AH51" t="inlineStr">
        <is>
          <t>LOPEZ HARO, RICARLOS NILSON</t>
        </is>
      </c>
      <c r="AI51" t="inlineStr">
        <is>
          <t>LOPEZ HARO, RICARLOS NILSON</t>
        </is>
      </c>
      <c r="AK51" s="4" t="n">
        <v>1</v>
      </c>
      <c r="AL51" t="inlineStr">
        <is>
          <t>PLÁTANO</t>
        </is>
      </c>
      <c r="AM51" t="inlineStr">
        <is>
          <t>2019-2020-2021-2022</t>
        </is>
      </c>
      <c r="AN51" t="inlineStr">
        <is>
          <t>PAC</t>
        </is>
      </c>
      <c r="AO51" s="4" t="str"/>
      <c r="AP51" s="4" t="str"/>
      <c r="AQ51" s="5" t="str"/>
      <c r="AU51" s="340" t="n">
        <v>46285.07177083333</v>
      </c>
      <c r="AV51" s="341" t="n">
        <v>0.6</v>
      </c>
    </row>
    <row r="52">
      <c r="A52" t="inlineStr">
        <is>
          <t>20402648504</t>
        </is>
      </c>
      <c r="B52" t="inlineStr">
        <is>
          <t>COOPERATIVA AGRARIA KIVINAKI</t>
        </is>
      </c>
      <c r="C52" t="inlineStr">
        <is>
          <t>AGRO CAFÉ</t>
        </is>
      </c>
      <c r="D52" t="inlineStr">
        <is>
          <t>COOPERATIVAS, SAIS, CAPS</t>
        </is>
      </c>
      <c r="E52" t="inlineStr">
        <is>
          <t>02 Cooperativa</t>
        </is>
      </c>
      <c r="F52" t="inlineStr">
        <is>
          <t>ACTIVO</t>
        </is>
      </c>
      <c r="G52" t="inlineStr">
        <is>
          <t>HABIDO</t>
        </is>
      </c>
      <c r="H52" s="339" t="n">
        <v>36307</v>
      </c>
      <c r="I52" s="339" t="n">
        <v>36312</v>
      </c>
      <c r="J52" t="inlineStr">
        <is>
          <t>120301</t>
        </is>
      </c>
      <c r="K52" t="inlineStr">
        <is>
          <t>JUNIN</t>
        </is>
      </c>
      <c r="L52" t="inlineStr">
        <is>
          <t>CHANCHAMAYO</t>
        </is>
      </c>
      <c r="M52" t="inlineStr">
        <is>
          <t>PERENE</t>
        </is>
      </c>
      <c r="N52" t="inlineStr">
        <is>
          <t>AV. MARGINAL MZA. A LOTE. 1 C.P. SAN FERNANDO DE KIVINAKI (A 2 CUADRAS DEL CENTRO DE SALUD)</t>
        </is>
      </c>
      <c r="O52" t="inlineStr">
        <is>
          <t>EXPORTADOR</t>
        </is>
      </c>
      <c r="P52" t="inlineStr">
        <is>
          <t>ELAB. FRUTAS, LEG. Y HORTALIZAS.</t>
        </is>
      </c>
      <c r="Q52" t="inlineStr">
        <is>
          <t>CULTIVOS DE CEREALES.</t>
        </is>
      </c>
      <c r="R52" t="inlineStr">
        <is>
          <t>CULTIVO DE FRUTAS.</t>
        </is>
      </c>
      <c r="W52" t="inlineStr">
        <is>
          <t>SI</t>
        </is>
      </c>
      <c r="X52" t="inlineStr">
        <is>
          <t>S0750480</t>
        </is>
      </c>
      <c r="Y52" t="inlineStr">
        <is>
          <t>SI</t>
        </is>
      </c>
      <c r="Z52" t="inlineStr">
        <is>
          <t>COOPERATIVA AGRARIA KIVINAKI</t>
        </is>
      </c>
      <c r="AA52" s="3" t="n">
        <v>15042.92</v>
      </c>
      <c r="AB52" s="3" t="n">
        <v>530</v>
      </c>
      <c r="AC52" t="inlineStr">
        <is>
          <t>SI</t>
        </is>
      </c>
      <c r="AD52" s="3" t="n">
        <v>1244035.81</v>
      </c>
      <c r="AE52" t="inlineStr">
        <is>
          <t>2025-09</t>
        </is>
      </c>
      <c r="AF52" s="3" t="n">
        <v>1244035.81</v>
      </c>
      <c r="AG52" s="4" t="n">
        <v>2</v>
      </c>
      <c r="AK52" s="4" t="str"/>
      <c r="AL52" t="inlineStr">
        <is>
          <t>NARANJA</t>
        </is>
      </c>
      <c r="AM52" t="inlineStr">
        <is>
          <t>2023-2024 - 2025</t>
        </is>
      </c>
      <c r="AN52" t="inlineStr">
        <is>
          <t>PAC</t>
        </is>
      </c>
      <c r="AO52" s="4" t="str"/>
      <c r="AP52" s="4" t="str"/>
      <c r="AQ52" s="5" t="str"/>
      <c r="AU52" s="340" t="n">
        <v>46285.07177083333</v>
      </c>
      <c r="AV52" s="341" t="n">
        <v>0.6888888888888889</v>
      </c>
    </row>
    <row r="53">
      <c r="A53" t="inlineStr">
        <is>
          <t>20404057805</t>
        </is>
      </c>
      <c r="B53" t="inlineStr">
        <is>
          <t>COOPERATIVA AGRARIA ACOPAGRO LTDA</t>
        </is>
      </c>
      <c r="D53" t="inlineStr">
        <is>
          <t>COOPERATIVAS, SAIS, CAPS</t>
        </is>
      </c>
      <c r="F53" t="inlineStr">
        <is>
          <t>ACTIVO</t>
        </is>
      </c>
      <c r="G53" t="inlineStr">
        <is>
          <t>HABIDO</t>
        </is>
      </c>
      <c r="H53" s="339" t="n">
        <v>35634</v>
      </c>
      <c r="I53" s="339" t="n">
        <v>35634</v>
      </c>
      <c r="K53" t="inlineStr">
        <is>
          <t>SAN MARTIN</t>
        </is>
      </c>
      <c r="L53" t="inlineStr">
        <is>
          <t>MARISCAL CACERES</t>
        </is>
      </c>
      <c r="M53" t="inlineStr">
        <is>
          <t>JUANJUI</t>
        </is>
      </c>
      <c r="N53" t="inlineStr">
        <is>
          <t>JR. ARICA NRO. 284</t>
        </is>
      </c>
      <c r="O53" t="inlineStr">
        <is>
          <t>IMPORTADOR/EXPORTADOR</t>
        </is>
      </c>
      <c r="P53" t="inlineStr">
        <is>
          <t>CULTIVOS DE CEREALES.</t>
        </is>
      </c>
      <c r="Q53" t="inlineStr">
        <is>
          <t>TRANSPORTE DE CARGA POR CARRETERA.</t>
        </is>
      </c>
      <c r="U53" t="inlineStr">
        <is>
          <t>042545190</t>
        </is>
      </c>
      <c r="V53" t="inlineStr">
        <is>
          <t>contabilidad@acopagro.com.pe</t>
        </is>
      </c>
      <c r="W53" t="inlineStr">
        <is>
          <t>SI</t>
        </is>
      </c>
      <c r="X53" t="inlineStr">
        <is>
          <t>S0631562</t>
        </is>
      </c>
      <c r="Y53" t="inlineStr">
        <is>
          <t>SI</t>
        </is>
      </c>
      <c r="Z53" t="inlineStr">
        <is>
          <t>COOPERATIVA AGRARIA ACOPAGRO LTDA</t>
        </is>
      </c>
      <c r="AA53" s="3" t="n">
        <v>0</v>
      </c>
      <c r="AB53" s="3" t="n">
        <v>0</v>
      </c>
      <c r="AC53" t="inlineStr">
        <is>
          <t>SI</t>
        </is>
      </c>
      <c r="AD53" s="3" t="n">
        <v>19542085.11</v>
      </c>
      <c r="AE53" t="inlineStr">
        <is>
          <t>2026-02</t>
        </is>
      </c>
      <c r="AF53" s="3" t="n">
        <v>925766.4</v>
      </c>
      <c r="AG53" s="4" t="n">
        <v>4</v>
      </c>
      <c r="AH53" t="inlineStr">
        <is>
          <t>LANARES SALAS MARTHA</t>
        </is>
      </c>
      <c r="AI53" t="inlineStr">
        <is>
          <t>RIOS NUÑEZ SEGUNDO GONZALO</t>
        </is>
      </c>
      <c r="AK53" s="4" t="n">
        <v>6</v>
      </c>
      <c r="AO53" s="4" t="str"/>
      <c r="AP53" s="4" t="str"/>
      <c r="AQ53" s="5" t="str"/>
      <c r="AU53" s="340" t="n">
        <v>46285.07150462963</v>
      </c>
      <c r="AV53" s="341" t="n">
        <v>0.6444444444444445</v>
      </c>
    </row>
    <row r="54">
      <c r="A54" t="inlineStr">
        <is>
          <t>20406542671</t>
        </is>
      </c>
      <c r="B54" t="inlineStr">
        <is>
          <t>SOCIEDAD PERUANA DE CRIADORES DE ALPACAS Y LLAMAS DE MACUSANI</t>
        </is>
      </c>
      <c r="C54" t="inlineStr">
        <is>
          <t>SPAR MACUSANI</t>
        </is>
      </c>
      <c r="D54" t="inlineStr">
        <is>
          <t>ASOCIACION</t>
        </is>
      </c>
      <c r="E54" t="inlineStr">
        <is>
          <t>01 Asociación</t>
        </is>
      </c>
      <c r="F54" t="inlineStr">
        <is>
          <t>ACTIVO</t>
        </is>
      </c>
      <c r="G54" t="inlineStr">
        <is>
          <t>HABIDO</t>
        </is>
      </c>
      <c r="H54" s="339" t="n">
        <v>41976</v>
      </c>
      <c r="I54" s="339" t="n">
        <v>41976</v>
      </c>
      <c r="J54" t="inlineStr">
        <is>
          <t>210301</t>
        </is>
      </c>
      <c r="K54" t="inlineStr">
        <is>
          <t>PUNO</t>
        </is>
      </c>
      <c r="L54" t="inlineStr">
        <is>
          <t>CARABAYA</t>
        </is>
      </c>
      <c r="M54" t="inlineStr">
        <is>
          <t>MACUSANI</t>
        </is>
      </c>
      <c r="N54" t="inlineStr">
        <is>
          <t>AV. CENTENARIO NRO. 118 CERCADO (A MEDIA CUADRA DE LA PLAZA DE ARMAS)</t>
        </is>
      </c>
      <c r="O54" t="inlineStr">
        <is>
          <t>SIN ACTIVIDAD</t>
        </is>
      </c>
      <c r="P54" t="inlineStr">
        <is>
          <t>CRIA DE ANIMALES DOMESTICOS.</t>
        </is>
      </c>
      <c r="W54" t="inlineStr">
        <is>
          <t>SI</t>
        </is>
      </c>
      <c r="X54" t="inlineStr">
        <is>
          <t>S1746405</t>
        </is>
      </c>
      <c r="Y54" t="inlineStr">
        <is>
          <t>SI</t>
        </is>
      </c>
      <c r="Z54" t="inlineStr">
        <is>
          <t>SOCIEDAD PERUANA DE CRIADORES DE ALPACAS Y LLAMAS DE MACUSANI</t>
        </is>
      </c>
      <c r="AA54" s="3" t="n">
        <v>0</v>
      </c>
      <c r="AB54" s="3" t="n">
        <v>0</v>
      </c>
      <c r="AC54" t="inlineStr">
        <is>
          <t>NO</t>
        </is>
      </c>
      <c r="AD54" s="3" t="str"/>
      <c r="AF54" s="3" t="str"/>
      <c r="AG54" s="4" t="str"/>
      <c r="AI54" t="inlineStr">
        <is>
          <t>ROSELLO VILCA WALDIR FREDY</t>
        </is>
      </c>
      <c r="AK54" s="4" t="n">
        <v>1</v>
      </c>
      <c r="AL54" t="inlineStr">
        <is>
          <t>FIBRA DE ALPACA</t>
        </is>
      </c>
      <c r="AM54" t="inlineStr">
        <is>
          <t>2019-2020-2021-2022-2023</t>
        </is>
      </c>
      <c r="AN54" t="inlineStr">
        <is>
          <t>PAC</t>
        </is>
      </c>
      <c r="AO54" s="4" t="str"/>
      <c r="AP54" s="4" t="str"/>
      <c r="AQ54" s="5" t="str"/>
      <c r="AU54" s="340" t="n">
        <v>46285.07177083333</v>
      </c>
      <c r="AV54" s="341" t="n">
        <v>0.6</v>
      </c>
    </row>
    <row r="55">
      <c r="A55" t="inlineStr">
        <is>
          <t>20407808666</t>
        </is>
      </c>
      <c r="B55" t="inlineStr">
        <is>
          <t>COOPERATIVA AGRARIA PURIFOR - COOP PURIFOR</t>
        </is>
      </c>
      <c r="C55" t="inlineStr">
        <is>
          <t>COOP PURIFOR</t>
        </is>
      </c>
      <c r="D55" t="inlineStr">
        <is>
          <t>COOPERATIVAS, SAIS, CAPS</t>
        </is>
      </c>
      <c r="E55" t="inlineStr">
        <is>
          <t>02 Cooperativa</t>
        </is>
      </c>
      <c r="F55" t="inlineStr">
        <is>
          <t>ACTIVO</t>
        </is>
      </c>
      <c r="G55" t="inlineStr">
        <is>
          <t>HABIDO</t>
        </is>
      </c>
      <c r="H55" s="339" t="n">
        <v>39772</v>
      </c>
      <c r="I55" s="339" t="n">
        <v>39783</v>
      </c>
      <c r="J55" t="inlineStr">
        <is>
          <t>020507</t>
        </is>
      </c>
      <c r="K55" t="inlineStr">
        <is>
          <t>ANCASH</t>
        </is>
      </c>
      <c r="L55" t="inlineStr">
        <is>
          <t>BOLOGNESI</t>
        </is>
      </c>
      <c r="M55" t="inlineStr">
        <is>
          <t>COLQUIOC</t>
        </is>
      </c>
      <c r="N55" t="inlineStr">
        <is>
          <t>JR. SAN JUAN NRO. SN C.P. CHASQUITAMBO</t>
        </is>
      </c>
      <c r="O55" t="inlineStr">
        <is>
          <t>SIN ACTIVIDAD</t>
        </is>
      </c>
      <c r="P55" t="inlineStr">
        <is>
          <t>SERVICIOS AGRICOLAS, GANADERAS.</t>
        </is>
      </c>
      <c r="Q55" t="inlineStr">
        <is>
          <t>VTA. MIN. EN PUESTOS DE VENTA.</t>
        </is>
      </c>
      <c r="U55" t="inlineStr">
        <is>
          <t>985747811</t>
        </is>
      </c>
      <c r="V55" t="inlineStr">
        <is>
          <t>COOPPURIFOR@GMAIL.COM</t>
        </is>
      </c>
      <c r="W55" t="inlineStr">
        <is>
          <t>SI</t>
        </is>
      </c>
      <c r="X55" t="inlineStr">
        <is>
          <t>S2073812</t>
        </is>
      </c>
      <c r="Y55" t="inlineStr">
        <is>
          <t>SI</t>
        </is>
      </c>
      <c r="Z55" t="inlineStr">
        <is>
          <t>COOPERATIVA AGRARIA PURIFOR - COOP PURIFOR</t>
        </is>
      </c>
      <c r="AA55" s="3" t="n">
        <v>362155.2</v>
      </c>
      <c r="AB55" s="3" t="n">
        <v>488080</v>
      </c>
      <c r="AC55" t="inlineStr">
        <is>
          <t>NO</t>
        </is>
      </c>
      <c r="AD55" s="3" t="str"/>
      <c r="AF55" s="3" t="str"/>
      <c r="AG55" s="4" t="str"/>
      <c r="AH55" t="inlineStr">
        <is>
          <t>HUERTA REYNALTE RAFAEL DINO</t>
        </is>
      </c>
      <c r="AI55" t="inlineStr">
        <is>
          <t>GUILLEN INOCENTE FERNANDO</t>
        </is>
      </c>
      <c r="AK55" s="4" t="n">
        <v>5</v>
      </c>
      <c r="AL55" t="inlineStr">
        <is>
          <t>PALTA</t>
        </is>
      </c>
      <c r="AM55" t="inlineStr">
        <is>
          <t>2022-2023-2024 - 2025</t>
        </is>
      </c>
      <c r="AN55" t="inlineStr">
        <is>
          <t>PAC</t>
        </is>
      </c>
      <c r="AO55" s="4" t="str"/>
      <c r="AP55" s="4" t="str"/>
      <c r="AQ55" s="5" t="str"/>
      <c r="AU55" s="340" t="n">
        <v>46285.07177083333</v>
      </c>
      <c r="AV55" s="341" t="n">
        <v>0.6888888888888889</v>
      </c>
    </row>
    <row r="56">
      <c r="A56" t="inlineStr">
        <is>
          <t>20447686407</t>
        </is>
      </c>
      <c r="B56" t="inlineStr">
        <is>
          <t>ASOCIACION DE PRODUCTORES DE PIÑA DEL VALLE DE SAN GABAN</t>
        </is>
      </c>
      <c r="D56" t="inlineStr">
        <is>
          <t>ASOCIACION</t>
        </is>
      </c>
      <c r="E56" t="inlineStr">
        <is>
          <t>01 Asociación</t>
        </is>
      </c>
      <c r="F56" t="inlineStr">
        <is>
          <t>ACTIVO</t>
        </is>
      </c>
      <c r="G56" t="inlineStr">
        <is>
          <t>HABIDO</t>
        </is>
      </c>
      <c r="H56" s="339" t="n">
        <v>44120</v>
      </c>
      <c r="I56" s="339" t="n">
        <v>44120</v>
      </c>
      <c r="J56" t="inlineStr">
        <is>
          <t>210309</t>
        </is>
      </c>
      <c r="K56" t="inlineStr">
        <is>
          <t>PUNO</t>
        </is>
      </c>
      <c r="L56" t="inlineStr">
        <is>
          <t>CARABAYA</t>
        </is>
      </c>
      <c r="M56" t="inlineStr">
        <is>
          <t>SAN GABAN</t>
        </is>
      </c>
      <c r="N56" t="inlineStr">
        <is>
          <t>NRO. SN URB. ORINETAL (A 1 CDRA DE LA PLAZA DE ARMAS)</t>
        </is>
      </c>
      <c r="O56" t="inlineStr">
        <is>
          <t>SIN ACTIVIDAD</t>
        </is>
      </c>
      <c r="P56" t="inlineStr">
        <is>
          <t>OTRAS ACTIVID.DE TIPO SERVICIO NCP</t>
        </is>
      </c>
      <c r="Q56" t="inlineStr">
        <is>
          <t>VTA. MIN. ALIMENTOS, BEBIDAS, TABACO.</t>
        </is>
      </c>
      <c r="R56" t="inlineStr">
        <is>
          <t>EXPLOTACION MIXTA.</t>
        </is>
      </c>
      <c r="W56" t="inlineStr">
        <is>
          <t>NO</t>
        </is>
      </c>
      <c r="Y56" t="inlineStr">
        <is>
          <t>SI</t>
        </is>
      </c>
      <c r="Z56" t="inlineStr">
        <is>
          <t>ASOCIACION DE PRODUCTORES DE PIÑA DEL VALLE DE SAN GABAN</t>
        </is>
      </c>
      <c r="AA56" s="3" t="n">
        <v>0</v>
      </c>
      <c r="AB56" s="3" t="n">
        <v>0</v>
      </c>
      <c r="AC56" t="inlineStr">
        <is>
          <t>NO</t>
        </is>
      </c>
      <c r="AD56" s="3" t="str"/>
      <c r="AF56" s="3" t="str"/>
      <c r="AG56" s="4" t="str"/>
      <c r="AK56" s="4" t="str"/>
      <c r="AL56" t="inlineStr">
        <is>
          <t>PIÑA</t>
        </is>
      </c>
      <c r="AM56" t="inlineStr">
        <is>
          <t>2019</t>
        </is>
      </c>
      <c r="AN56" t="inlineStr">
        <is>
          <t>PAC</t>
        </is>
      </c>
      <c r="AO56" s="4" t="str"/>
      <c r="AP56" s="4" t="str"/>
      <c r="AQ56" s="5" t="str"/>
      <c r="AU56" s="340" t="n">
        <v>46285.07177083333</v>
      </c>
      <c r="AV56" s="341" t="n">
        <v>0.5555555555555556</v>
      </c>
    </row>
    <row r="57">
      <c r="A57" t="inlineStr">
        <is>
          <t>20447688281</t>
        </is>
      </c>
      <c r="B57" t="inlineStr">
        <is>
          <t>SOCIEDAD PERUANA DE CRIADORES DE ALPACAS Y LLAMAS DE PARATIA</t>
        </is>
      </c>
      <c r="D57" t="inlineStr">
        <is>
          <t>ASOCIACION</t>
        </is>
      </c>
      <c r="E57" t="inlineStr">
        <is>
          <t>01 Asociación</t>
        </is>
      </c>
      <c r="F57" t="inlineStr">
        <is>
          <t>ACTIVO</t>
        </is>
      </c>
      <c r="G57" t="inlineStr">
        <is>
          <t>HABIDO</t>
        </is>
      </c>
      <c r="H57" s="339" t="n">
        <v>46273</v>
      </c>
      <c r="I57" s="339" t="n">
        <v>46273</v>
      </c>
      <c r="J57" t="inlineStr">
        <is>
          <t>210602</t>
        </is>
      </c>
      <c r="K57" t="inlineStr">
        <is>
          <t>PUNO</t>
        </is>
      </c>
      <c r="L57" t="inlineStr">
        <is>
          <t>LAMPA</t>
        </is>
      </c>
      <c r="M57" t="inlineStr">
        <is>
          <t>PARATIA</t>
        </is>
      </c>
      <c r="N57" t="inlineStr">
        <is>
          <t>NRO. ___ C.C. LLANCA (AL FRENTE DE LA ESCUELA)</t>
        </is>
      </c>
      <c r="O57" t="inlineStr">
        <is>
          <t>SIN ACTIVIDAD</t>
        </is>
      </c>
      <c r="P57" t="inlineStr">
        <is>
          <t>CRIA DE ANIMALES DOMESTICOS.</t>
        </is>
      </c>
      <c r="U57" t="inlineStr">
        <is>
          <t>332522</t>
        </is>
      </c>
      <c r="V57" t="inlineStr">
        <is>
          <t>CONTABLECIA@OUTLOOK.COM</t>
        </is>
      </c>
      <c r="W57" t="inlineStr">
        <is>
          <t>SI</t>
        </is>
      </c>
      <c r="X57" t="inlineStr">
        <is>
          <t>S0737671</t>
        </is>
      </c>
      <c r="Y57" t="inlineStr">
        <is>
          <t>SI</t>
        </is>
      </c>
      <c r="Z57" t="inlineStr">
        <is>
          <t>SOCIEDAD PERUANA DE CRIADORES DE ALPACAS Y LLAMAS DE PARATIA</t>
        </is>
      </c>
      <c r="AA57" s="3" t="n">
        <v>0</v>
      </c>
      <c r="AB57" s="3" t="n">
        <v>228581.3</v>
      </c>
      <c r="AC57" t="inlineStr">
        <is>
          <t>NO</t>
        </is>
      </c>
      <c r="AD57" s="3" t="str"/>
      <c r="AF57" s="3" t="str"/>
      <c r="AG57" s="4" t="str"/>
      <c r="AH57" t="inlineStr">
        <is>
          <t>CAJIA CUTIPA JACINTO VALERIO</t>
        </is>
      </c>
      <c r="AI57" t="inlineStr">
        <is>
          <t>CAJIA CUTIPA JACINTO VALERIO</t>
        </is>
      </c>
      <c r="AK57" s="4" t="n">
        <v>6</v>
      </c>
      <c r="AL57" t="inlineStr">
        <is>
          <t>FIBRA DE ALPACA</t>
        </is>
      </c>
      <c r="AM57" t="inlineStr">
        <is>
          <t>2025</t>
        </is>
      </c>
      <c r="AN57" t="inlineStr">
        <is>
          <t>PAC</t>
        </is>
      </c>
      <c r="AO57" s="4" t="str"/>
      <c r="AP57" s="4" t="str"/>
      <c r="AQ57" s="5" t="str"/>
      <c r="AU57" s="340" t="n">
        <v>46285.07177083333</v>
      </c>
      <c r="AV57" s="341" t="n">
        <v>0.6444444444444445</v>
      </c>
    </row>
    <row r="58">
      <c r="A58" t="inlineStr">
        <is>
          <t>20447888701</t>
        </is>
      </c>
      <c r="B58" t="inlineStr">
        <is>
          <t>COOPERATIVA AGRARIA INDUSTRIAL SAN GABAN LTDA.</t>
        </is>
      </c>
      <c r="D58" t="inlineStr">
        <is>
          <t>COOPERATIVAS, SAIS, CAPS</t>
        </is>
      </c>
      <c r="E58" t="inlineStr">
        <is>
          <t>02 Cooperativa</t>
        </is>
      </c>
      <c r="F58" t="inlineStr">
        <is>
          <t>ACTIVO</t>
        </is>
      </c>
      <c r="G58" t="inlineStr">
        <is>
          <t>HABIDO</t>
        </is>
      </c>
      <c r="H58" s="339" t="n">
        <v>39577</v>
      </c>
      <c r="I58" s="339" t="n">
        <v>40299</v>
      </c>
      <c r="J58" t="inlineStr">
        <is>
          <t>210309</t>
        </is>
      </c>
      <c r="K58" t="inlineStr">
        <is>
          <t>PUNO</t>
        </is>
      </c>
      <c r="L58" t="inlineStr">
        <is>
          <t>CARABAYA</t>
        </is>
      </c>
      <c r="M58" t="inlineStr">
        <is>
          <t>SAN GABAN</t>
        </is>
      </c>
      <c r="N58" t="inlineStr">
        <is>
          <t>JR. LA CULTURA NRO. SN URB. NUEVO MIRAFLORES</t>
        </is>
      </c>
      <c r="O58" t="inlineStr">
        <is>
          <t>SIN ACTIVIDAD</t>
        </is>
      </c>
      <c r="P58" t="inlineStr">
        <is>
          <t>SERVICIOS AGRICOLAS, GANADERAS.</t>
        </is>
      </c>
      <c r="Q58" t="inlineStr">
        <is>
          <t>ELAB. CACAO, CHOCOLATE Y CONFIT.</t>
        </is>
      </c>
      <c r="R58" t="inlineStr">
        <is>
          <t>EXPLOTACION MIXTA.</t>
        </is>
      </c>
      <c r="U58" t="inlineStr">
        <is>
          <t>051331522</t>
        </is>
      </c>
      <c r="V58" t="inlineStr">
        <is>
          <t>anibal_bk3@hotmail.com</t>
        </is>
      </c>
      <c r="W58" t="inlineStr">
        <is>
          <t>SI</t>
        </is>
      </c>
      <c r="X58" t="inlineStr">
        <is>
          <t>S0657969</t>
        </is>
      </c>
      <c r="Y58" t="inlineStr">
        <is>
          <t>SI</t>
        </is>
      </c>
      <c r="Z58" t="inlineStr">
        <is>
          <t>COOPERATIVA AGRARIA INDUSTRIAL SAN GABAN LTDA.</t>
        </is>
      </c>
      <c r="AA58" s="3" t="n">
        <v>0</v>
      </c>
      <c r="AB58" s="3" t="n">
        <v>49800.51158664</v>
      </c>
      <c r="AC58" t="inlineStr">
        <is>
          <t>NO</t>
        </is>
      </c>
      <c r="AD58" s="3" t="str"/>
      <c r="AF58" s="3" t="str"/>
      <c r="AG58" s="4" t="str"/>
      <c r="AH58" t="inlineStr">
        <is>
          <t>miguel gabriel bustinza montesinos</t>
        </is>
      </c>
      <c r="AI58" t="inlineStr">
        <is>
          <t>MACHACA PARI ALI NEAL</t>
        </is>
      </c>
      <c r="AK58" s="4" t="n">
        <v>5</v>
      </c>
      <c r="AL58" t="inlineStr">
        <is>
          <t>CACAO</t>
        </is>
      </c>
      <c r="AM58" t="inlineStr">
        <is>
          <t>2025</t>
        </is>
      </c>
      <c r="AN58" t="inlineStr">
        <is>
          <t>PAC</t>
        </is>
      </c>
      <c r="AO58" s="4" t="str"/>
      <c r="AP58" s="4" t="str"/>
      <c r="AQ58" s="5" t="str"/>
      <c r="AU58" s="340" t="n">
        <v>46285.07177083333</v>
      </c>
      <c r="AV58" s="341" t="n">
        <v>0.6888888888888889</v>
      </c>
    </row>
    <row r="59">
      <c r="A59" t="inlineStr">
        <is>
          <t>20448031358</t>
        </is>
      </c>
      <c r="B59" t="inlineStr">
        <is>
          <t>ASOCIACION DE PRODUCTORES DE PAPAYA ANDINA ORGÁNICA DE LA PROVINCIA DE SANDIA</t>
        </is>
      </c>
      <c r="D59" t="inlineStr">
        <is>
          <t>ASOCIACION</t>
        </is>
      </c>
      <c r="E59" t="inlineStr">
        <is>
          <t>01 Asociación</t>
        </is>
      </c>
      <c r="F59" t="inlineStr">
        <is>
          <t>BAJA DE OFICIO</t>
        </is>
      </c>
      <c r="G59" t="inlineStr">
        <is>
          <t>NO HABIDO</t>
        </is>
      </c>
      <c r="H59" s="339" t="n">
        <v>40868</v>
      </c>
      <c r="I59" s="339" t="n">
        <v>40868</v>
      </c>
      <c r="J59" t="inlineStr">
        <is>
          <t>211201</t>
        </is>
      </c>
      <c r="K59" t="inlineStr">
        <is>
          <t>PUNO</t>
        </is>
      </c>
      <c r="L59" t="inlineStr">
        <is>
          <t>SANDIA</t>
        </is>
      </c>
      <c r="M59" t="inlineStr">
        <is>
          <t>SANDIA</t>
        </is>
      </c>
      <c r="N59" t="inlineStr">
        <is>
          <t>JR. LIMA NRO. 322</t>
        </is>
      </c>
      <c r="O59" t="inlineStr">
        <is>
          <t>SIN ACTIVIDAD</t>
        </is>
      </c>
      <c r="P59" t="inlineStr">
        <is>
          <t>CULTIVO DE FRUTAS.</t>
        </is>
      </c>
      <c r="Q59" t="inlineStr">
        <is>
          <t>ELAB DE OTROS PROD. ALIMENTICIOS.</t>
        </is>
      </c>
      <c r="W59" t="inlineStr">
        <is>
          <t>SI</t>
        </is>
      </c>
      <c r="X59" t="inlineStr">
        <is>
          <t>S2194874</t>
        </is>
      </c>
      <c r="Y59" t="inlineStr">
        <is>
          <t>SI</t>
        </is>
      </c>
      <c r="Z59" t="inlineStr">
        <is>
          <t>ASOCIACION DE PRODUCTORES DE PAPAYA ANDINA ORGÁNICA DE LA PROVINCIA DE SANDIA</t>
        </is>
      </c>
      <c r="AA59" s="3" t="n">
        <v>0</v>
      </c>
      <c r="AB59" s="3" t="n">
        <v>0</v>
      </c>
      <c r="AC59" t="inlineStr">
        <is>
          <t>NO</t>
        </is>
      </c>
      <c r="AD59" s="3" t="str"/>
      <c r="AF59" s="3" t="str"/>
      <c r="AG59" s="4" t="str"/>
      <c r="AH59" t="inlineStr">
        <is>
          <t>SANCA QUISPE ROLANDO</t>
        </is>
      </c>
      <c r="AI59" t="inlineStr">
        <is>
          <t>SANCA QUISPE ROLANDO</t>
        </is>
      </c>
      <c r="AK59" s="4" t="n">
        <v>1</v>
      </c>
      <c r="AL59" t="inlineStr">
        <is>
          <t>PAPAYITA ANDINA</t>
        </is>
      </c>
      <c r="AM59" t="inlineStr">
        <is>
          <t>2018-2019-2020-2021-2022-2023</t>
        </is>
      </c>
      <c r="AN59" t="inlineStr">
        <is>
          <t>PAC</t>
        </is>
      </c>
      <c r="AO59" s="4" t="str"/>
      <c r="AP59" s="4" t="str"/>
      <c r="AQ59" s="5" t="str"/>
      <c r="AU59" s="340" t="n">
        <v>46285.07177083333</v>
      </c>
      <c r="AV59" s="341" t="n">
        <v>0.6222222222222222</v>
      </c>
    </row>
    <row r="60">
      <c r="A60" t="inlineStr">
        <is>
          <t>20448277781</t>
        </is>
      </c>
      <c r="B60" t="inlineStr">
        <is>
          <t>COOPERATIVA AGRARIA INDUSTRIALIZADA CABANA LTDA</t>
        </is>
      </c>
      <c r="C60" t="inlineStr">
        <is>
          <t>COOPAIN CABANA</t>
        </is>
      </c>
      <c r="D60" t="inlineStr">
        <is>
          <t>COOPERATIVAS, SAIS, CAPS</t>
        </is>
      </c>
      <c r="E60" t="inlineStr">
        <is>
          <t>02 Cooperativa</t>
        </is>
      </c>
      <c r="F60" t="inlineStr">
        <is>
          <t>ACTIVO</t>
        </is>
      </c>
      <c r="G60" t="inlineStr">
        <is>
          <t>HABIDO</t>
        </is>
      </c>
      <c r="H60" s="339" t="n">
        <v>40590</v>
      </c>
      <c r="I60" s="339" t="n">
        <v>40603</v>
      </c>
      <c r="J60" t="inlineStr">
        <is>
          <t>211102</t>
        </is>
      </c>
      <c r="K60" t="inlineStr">
        <is>
          <t>PUNO</t>
        </is>
      </c>
      <c r="L60" t="inlineStr">
        <is>
          <t>SAN ROMAN</t>
        </is>
      </c>
      <c r="M60" t="inlineStr">
        <is>
          <t>CABANA</t>
        </is>
      </c>
      <c r="N60" t="inlineStr">
        <is>
          <t>JR. LIMA NRO. SN (INGRESO DEL DISTRITO DE CABANA)</t>
        </is>
      </c>
      <c r="O60" t="inlineStr">
        <is>
          <t>IMPORTADOR/EXPORTADOR</t>
        </is>
      </c>
      <c r="P60" t="inlineStr">
        <is>
          <t>EXPLOTACION MIXTA.</t>
        </is>
      </c>
      <c r="Q60" t="inlineStr">
        <is>
          <t>ELAB. DE PRODUCTOS DE MOLINERIA.</t>
        </is>
      </c>
      <c r="R60" t="inlineStr">
        <is>
          <t>ELAB. PROD. DE PANADERIA.</t>
        </is>
      </c>
      <c r="U60" t="inlineStr">
        <is>
          <t>980278888</t>
        </is>
      </c>
      <c r="V60" t="inlineStr">
        <is>
          <t>coopain.tesoreria@gmail.com</t>
        </is>
      </c>
      <c r="W60" t="inlineStr">
        <is>
          <t>SI</t>
        </is>
      </c>
      <c r="X60" t="inlineStr">
        <is>
          <t>S1070803</t>
        </is>
      </c>
      <c r="Y60" t="inlineStr">
        <is>
          <t>SI</t>
        </is>
      </c>
      <c r="Z60" t="inlineStr">
        <is>
          <t>COOPERATIVA AGRARIA INDUSTRIALIZADA CABANA LTDA</t>
        </is>
      </c>
      <c r="AA60" s="3" t="n">
        <v>2235307.9372947</v>
      </c>
      <c r="AB60" s="3" t="n">
        <v>1143706.29667416</v>
      </c>
      <c r="AC60" t="inlineStr">
        <is>
          <t>SI</t>
        </is>
      </c>
      <c r="AD60" s="3" t="n">
        <v>542368.1599999999</v>
      </c>
      <c r="AE60" t="inlineStr">
        <is>
          <t>2026-01</t>
        </is>
      </c>
      <c r="AF60" s="3" t="n">
        <v>63080</v>
      </c>
      <c r="AG60" s="4" t="n">
        <v>1</v>
      </c>
      <c r="AH60" t="inlineStr">
        <is>
          <t>MIRANDA ALEJO RUFO</t>
        </is>
      </c>
      <c r="AI60" t="inlineStr">
        <is>
          <t>COILA PARICAHUA ABELARDO</t>
        </is>
      </c>
      <c r="AK60" s="4" t="n">
        <v>3</v>
      </c>
      <c r="AL60" t="inlineStr">
        <is>
          <t>QUINUA Y OTROS GRANOS</t>
        </is>
      </c>
      <c r="AM60" t="inlineStr">
        <is>
          <t>2019-2020-2021-2022-2023</t>
        </is>
      </c>
      <c r="AN60" t="inlineStr">
        <is>
          <t>PAC</t>
        </is>
      </c>
      <c r="AO60" s="4" t="str"/>
      <c r="AP60" s="4" t="str"/>
      <c r="AQ60" s="5" t="str"/>
      <c r="AU60" s="340" t="n">
        <v>46285.07177083333</v>
      </c>
      <c r="AV60" s="341" t="n">
        <v>0.8</v>
      </c>
    </row>
    <row r="61">
      <c r="A61" t="inlineStr">
        <is>
          <t>20448748902</t>
        </is>
      </c>
      <c r="B61" t="inlineStr">
        <is>
          <t>INDUSTRIAS AGROALIMENTOS EL ESTABLO SOCIEDAD COMERCIAL DE RESPONSABILIDAD LIMITADA</t>
        </is>
      </c>
      <c r="D61" t="inlineStr">
        <is>
          <t>SOC.COM.RESPONS. LTDA</t>
        </is>
      </c>
      <c r="E61" t="inlineStr">
        <is>
          <t>07 Otros</t>
        </is>
      </c>
      <c r="F61" t="inlineStr">
        <is>
          <t>ACTIVO</t>
        </is>
      </c>
      <c r="G61" t="inlineStr">
        <is>
          <t>HABIDO</t>
        </is>
      </c>
      <c r="H61" s="339" t="n">
        <v>41432</v>
      </c>
      <c r="I61" s="339" t="n">
        <v>41522</v>
      </c>
      <c r="J61" t="inlineStr">
        <is>
          <t>210701</t>
        </is>
      </c>
      <c r="K61" t="inlineStr">
        <is>
          <t>PUNO</t>
        </is>
      </c>
      <c r="L61" t="inlineStr">
        <is>
          <t>LAMPA</t>
        </is>
      </c>
      <c r="M61" t="inlineStr">
        <is>
          <t>LAMPA</t>
        </is>
      </c>
      <c r="N61" t="inlineStr">
        <is>
          <t>DOBLE CANCHA TIKA ESKINA KM. 24 C.C. DE CATACHA (CARRETERA JULIACA LAMPA KM 24)</t>
        </is>
      </c>
      <c r="O61" t="inlineStr">
        <is>
          <t>SIN ACTIVIDAD</t>
        </is>
      </c>
      <c r="P61" t="inlineStr">
        <is>
          <t>ELAB DE OTROS PROD. ALIMENTICIOS.</t>
        </is>
      </c>
      <c r="S61" t="inlineStr">
        <is>
          <t>SI, incorporado al Régimen de Buenos Contribuyentes (Resolución N° 2130050004348) a partir del 01/02/2017</t>
        </is>
      </c>
      <c r="W61" t="inlineStr">
        <is>
          <t>NO</t>
        </is>
      </c>
      <c r="Y61" t="inlineStr">
        <is>
          <t>SI</t>
        </is>
      </c>
      <c r="Z61" t="inlineStr">
        <is>
          <t>INDUSTRIAS AGROALIMENTOS EL ESTABLO SOCIEDAD COMERCIAL DE RESPONSABILIDAD LIMITADA</t>
        </is>
      </c>
      <c r="AA61" s="3" t="n">
        <v>0</v>
      </c>
      <c r="AB61" s="3" t="n">
        <v>0</v>
      </c>
      <c r="AC61" t="inlineStr">
        <is>
          <t>NO</t>
        </is>
      </c>
      <c r="AD61" s="3" t="str"/>
      <c r="AF61" s="3" t="str"/>
      <c r="AG61" s="4" t="str"/>
      <c r="AK61" s="4" t="str"/>
      <c r="AL61" t="inlineStr">
        <is>
          <t>DERIVADOS LACTEOS</t>
        </is>
      </c>
      <c r="AM61" t="inlineStr">
        <is>
          <t>2018</t>
        </is>
      </c>
      <c r="AN61" t="inlineStr">
        <is>
          <t>PAC</t>
        </is>
      </c>
      <c r="AO61" s="4" t="str"/>
      <c r="AP61" s="4" t="str"/>
      <c r="AQ61" s="5" t="str"/>
      <c r="AU61" s="340" t="n">
        <v>46285.07177083333</v>
      </c>
      <c r="AV61" s="341" t="n">
        <v>0.5333333333333333</v>
      </c>
    </row>
    <row r="62">
      <c r="A62" t="inlineStr">
        <is>
          <t>20448766471</t>
        </is>
      </c>
      <c r="B62" t="inlineStr">
        <is>
          <t>COOPERATIVA DE SERVICIOS SAN SANTIAGO - ACORA</t>
        </is>
      </c>
      <c r="D62" t="inlineStr">
        <is>
          <t>COOPERATIVAS, SAIS, CAPS</t>
        </is>
      </c>
      <c r="E62" t="inlineStr">
        <is>
          <t>02 Cooperativa</t>
        </is>
      </c>
      <c r="F62" t="inlineStr">
        <is>
          <t>ACTIVO</t>
        </is>
      </c>
      <c r="G62" t="inlineStr">
        <is>
          <t>HABIDO</t>
        </is>
      </c>
      <c r="H62" s="339" t="n">
        <v>41463</v>
      </c>
      <c r="I62" s="339" t="n">
        <v>41718</v>
      </c>
      <c r="J62" t="inlineStr">
        <is>
          <t>210101</t>
        </is>
      </c>
      <c r="K62" t="inlineStr">
        <is>
          <t>PUNO</t>
        </is>
      </c>
      <c r="L62" t="inlineStr">
        <is>
          <t>PUNO</t>
        </is>
      </c>
      <c r="M62" t="inlineStr">
        <is>
          <t>ACORA</t>
        </is>
      </c>
      <c r="N62" t="inlineStr">
        <is>
          <t>CAR. PUNO-DESAGUADERO KM. 1397 SEC. WISCALLPUTI CARITAMAYA (EN LA MISMA MUNICIPALIDAD DE CARITAMAYA)</t>
        </is>
      </c>
      <c r="O62" t="inlineStr">
        <is>
          <t>SIN ACTIVIDAD</t>
        </is>
      </c>
      <c r="P62" t="inlineStr">
        <is>
          <t>ELAB DE PRODUCTOS LACTEOS.</t>
        </is>
      </c>
      <c r="Q62" t="inlineStr">
        <is>
          <t>SERVICIOS AGRICOLAS, GANADERAS.</t>
        </is>
      </c>
      <c r="R62" t="inlineStr">
        <is>
          <t>EXPLOTACION MIXTA.</t>
        </is>
      </c>
      <c r="W62" t="inlineStr">
        <is>
          <t>NO</t>
        </is>
      </c>
      <c r="Y62" t="inlineStr">
        <is>
          <t>SI</t>
        </is>
      </c>
      <c r="Z62" t="inlineStr">
        <is>
          <t>COOPERATIVA DE SERVICIOS SAN SANTIAGO - ACORA</t>
        </is>
      </c>
      <c r="AA62" s="3" t="n">
        <v>530220</v>
      </c>
      <c r="AB62" s="3" t="n">
        <v>867958</v>
      </c>
      <c r="AC62" t="inlineStr">
        <is>
          <t>NO</t>
        </is>
      </c>
      <c r="AD62" s="3" t="str"/>
      <c r="AF62" s="3" t="str"/>
      <c r="AG62" s="4" t="str"/>
      <c r="AK62" s="4" t="str"/>
      <c r="AL62" t="inlineStr">
        <is>
          <t>DERIVADOS LACTEOS</t>
        </is>
      </c>
      <c r="AM62" t="inlineStr">
        <is>
          <t>2023-2024 - 2025</t>
        </is>
      </c>
      <c r="AN62" t="inlineStr">
        <is>
          <t>PAC</t>
        </is>
      </c>
      <c r="AO62" s="4" t="str"/>
      <c r="AP62" s="4" t="str"/>
      <c r="AQ62" s="5" t="str"/>
      <c r="AU62" s="340" t="n">
        <v>46285.07177083333</v>
      </c>
      <c r="AV62" s="341" t="n">
        <v>0.5555555555555556</v>
      </c>
    </row>
    <row r="63">
      <c r="A63" t="inlineStr">
        <is>
          <t>20448791310</t>
        </is>
      </c>
      <c r="B63" t="inlineStr">
        <is>
          <t>COOPERATIVA AGROINDUSTRIAL DE PRODUCTORES AGROPECUARIOS CABANA LIMITADA</t>
        </is>
      </c>
      <c r="D63" t="inlineStr">
        <is>
          <t>COOPERATIVAS, SAIS, CAPS</t>
        </is>
      </c>
      <c r="E63" t="inlineStr">
        <is>
          <t>02 Cooperativa</t>
        </is>
      </c>
      <c r="F63" t="inlineStr">
        <is>
          <t>ACTIVO</t>
        </is>
      </c>
      <c r="G63" t="inlineStr">
        <is>
          <t>HABIDO</t>
        </is>
      </c>
      <c r="H63" s="339" t="n">
        <v>41508</v>
      </c>
      <c r="I63" s="339" t="n">
        <v>41508</v>
      </c>
      <c r="J63" t="inlineStr">
        <is>
          <t>211102</t>
        </is>
      </c>
      <c r="K63" t="inlineStr">
        <is>
          <t>PUNO</t>
        </is>
      </c>
      <c r="L63" t="inlineStr">
        <is>
          <t>SAN ROMAN</t>
        </is>
      </c>
      <c r="M63" t="inlineStr">
        <is>
          <t>CABANA</t>
        </is>
      </c>
      <c r="N63" t="inlineStr">
        <is>
          <t>AV. SANTA ASUNCION NRO. SN CABANA (AL COSTADO DE I.E.PRIMARIA 70556)</t>
        </is>
      </c>
      <c r="O63" t="inlineStr">
        <is>
          <t>SIN ACTIVIDAD</t>
        </is>
      </c>
      <c r="P63" t="inlineStr">
        <is>
          <t>ELAB DE PRODUCTOS LACTEOS.</t>
        </is>
      </c>
      <c r="Q63" t="inlineStr">
        <is>
          <t>OTRAS ACTIVIDADES EMPRESARIALES NCP.</t>
        </is>
      </c>
      <c r="W63" t="inlineStr">
        <is>
          <t>NO</t>
        </is>
      </c>
      <c r="Y63" t="inlineStr">
        <is>
          <t>SI</t>
        </is>
      </c>
      <c r="Z63" t="inlineStr">
        <is>
          <t>COOPERATIVA AGROINDUSTRIAL DE PRODUCTORES AGROPECUARIOS CABANA LIMITADA</t>
        </is>
      </c>
      <c r="AA63" s="3" t="n">
        <v>0</v>
      </c>
      <c r="AB63" s="3" t="n">
        <v>664790</v>
      </c>
      <c r="AC63" t="inlineStr">
        <is>
          <t>NO</t>
        </is>
      </c>
      <c r="AD63" s="3" t="str"/>
      <c r="AF63" s="3" t="str"/>
      <c r="AG63" s="4" t="str"/>
      <c r="AK63" s="4" t="str"/>
      <c r="AL63" t="inlineStr">
        <is>
          <t>DERIVADOS LACTEOS</t>
        </is>
      </c>
      <c r="AM63" t="inlineStr">
        <is>
          <t>2025</t>
        </is>
      </c>
      <c r="AN63" t="inlineStr">
        <is>
          <t>PAC</t>
        </is>
      </c>
      <c r="AO63" s="4" t="str"/>
      <c r="AP63" s="4" t="str"/>
      <c r="AQ63" s="5" t="str"/>
      <c r="AU63" s="340" t="n">
        <v>46285.07177083333</v>
      </c>
      <c r="AV63" s="341" t="n">
        <v>0.5333333333333333</v>
      </c>
    </row>
    <row r="64">
      <c r="A64" t="inlineStr">
        <is>
          <t>20448807500</t>
        </is>
      </c>
      <c r="B64" t="inlineStr">
        <is>
          <t>CONSORCIO ALPAQUERO PERU EXPORT</t>
        </is>
      </c>
      <c r="D64" t="inlineStr">
        <is>
          <t>CONTRATOS COLABORACION EMPRESARIAL</t>
        </is>
      </c>
      <c r="E64" t="inlineStr">
        <is>
          <t>07 Otros</t>
        </is>
      </c>
      <c r="F64" t="inlineStr">
        <is>
          <t>SUSPENSION TEMPORAL</t>
        </is>
      </c>
      <c r="G64" t="inlineStr">
        <is>
          <t>HABIDO</t>
        </is>
      </c>
      <c r="H64" s="339" t="n">
        <v>41537</v>
      </c>
      <c r="I64" s="339" t="n">
        <v>41537</v>
      </c>
      <c r="J64" t="inlineStr">
        <is>
          <t>211101</t>
        </is>
      </c>
      <c r="K64" t="inlineStr">
        <is>
          <t>PUNO</t>
        </is>
      </c>
      <c r="L64" t="inlineStr">
        <is>
          <t>SAN ROMAN</t>
        </is>
      </c>
      <c r="M64" t="inlineStr">
        <is>
          <t>JULIACA</t>
        </is>
      </c>
      <c r="N64" t="inlineStr">
        <is>
          <t>JR. AZANGARO NRO. 338 BARRIO ZARUMILLA (CERCA AL COLEGIO DE ABOGADOS)</t>
        </is>
      </c>
      <c r="O64" t="inlineStr">
        <is>
          <t>EXPORTADOR</t>
        </is>
      </c>
      <c r="P64" t="inlineStr">
        <is>
          <t>CRIA DE GANADO.</t>
        </is>
      </c>
      <c r="W64" t="inlineStr">
        <is>
          <t>NO</t>
        </is>
      </c>
      <c r="Y64" t="inlineStr">
        <is>
          <t>SI</t>
        </is>
      </c>
      <c r="Z64" t="inlineStr">
        <is>
          <t>CONSORCIO ALPAQUERO PERU EXPORT</t>
        </is>
      </c>
      <c r="AA64" s="3" t="n">
        <v>0</v>
      </c>
      <c r="AB64" s="3" t="n">
        <v>0</v>
      </c>
      <c r="AC64" t="inlineStr">
        <is>
          <t>NO</t>
        </is>
      </c>
      <c r="AD64" s="3" t="str"/>
      <c r="AF64" s="3" t="str"/>
      <c r="AG64" s="4" t="str"/>
      <c r="AK64" s="4" t="str"/>
      <c r="AL64" t="inlineStr">
        <is>
          <t>FIBRA DE ALPACA</t>
        </is>
      </c>
      <c r="AM64" t="inlineStr">
        <is>
          <t>2018-2019-2020-2021-2022-2023</t>
        </is>
      </c>
      <c r="AN64" t="inlineStr">
        <is>
          <t>PAC</t>
        </is>
      </c>
      <c r="AO64" s="4" t="str"/>
      <c r="AP64" s="4" t="str"/>
      <c r="AQ64" s="5" t="str"/>
      <c r="AU64" s="340" t="n">
        <v>46285.07177083333</v>
      </c>
      <c r="AV64" s="341" t="n">
        <v>0.5111111111111111</v>
      </c>
    </row>
    <row r="65">
      <c r="A65" t="inlineStr">
        <is>
          <t>20448843051</t>
        </is>
      </c>
      <c r="B65" t="inlineStr">
        <is>
          <t>ASOCIACION DE PRODUCTORES AGROPECUARIOS PIEDRA BLANCA DE CHALLAPAMPA</t>
        </is>
      </c>
      <c r="D65" t="inlineStr">
        <is>
          <t>ASOCIACION</t>
        </is>
      </c>
      <c r="E65" t="inlineStr">
        <is>
          <t>01 Asociación</t>
        </is>
      </c>
      <c r="F65" t="inlineStr">
        <is>
          <t>ACTIVO</t>
        </is>
      </c>
      <c r="G65" t="inlineStr">
        <is>
          <t>HABIDO</t>
        </is>
      </c>
      <c r="H65" s="339" t="n">
        <v>44158</v>
      </c>
      <c r="I65" s="339" t="n">
        <v>44166</v>
      </c>
      <c r="J65" t="inlineStr">
        <is>
          <t>211303</t>
        </is>
      </c>
      <c r="K65" t="inlineStr">
        <is>
          <t>PUNO</t>
        </is>
      </c>
      <c r="L65" t="inlineStr">
        <is>
          <t>YUNGUYO</t>
        </is>
      </c>
      <c r="M65" t="inlineStr">
        <is>
          <t>COPANI</t>
        </is>
      </c>
      <c r="N65" t="inlineStr">
        <is>
          <t>YUNGUYO - COPANI SAM 38 NRO. -- (SECTOR MARCACHANI)</t>
        </is>
      </c>
      <c r="O65" t="inlineStr">
        <is>
          <t>SIN ACTIVIDAD</t>
        </is>
      </c>
      <c r="P65" t="inlineStr">
        <is>
          <t>CRIA DE GANADO.</t>
        </is>
      </c>
      <c r="Q65" t="inlineStr">
        <is>
          <t>EXPLOTACION MIXTA.</t>
        </is>
      </c>
      <c r="W65" t="inlineStr">
        <is>
          <t>NO</t>
        </is>
      </c>
      <c r="Y65" t="inlineStr">
        <is>
          <t>SI</t>
        </is>
      </c>
      <c r="Z65" t="inlineStr">
        <is>
          <t>ASOCIACION DE PRODUCTORES AGROPECUARIOS PIEDRA BLANCA DE CHALLAPAMPA</t>
        </is>
      </c>
      <c r="AA65" s="3" t="n">
        <v>0</v>
      </c>
      <c r="AB65" s="3" t="n">
        <v>0</v>
      </c>
      <c r="AC65" t="inlineStr">
        <is>
          <t>NO</t>
        </is>
      </c>
      <c r="AD65" s="3" t="str"/>
      <c r="AF65" s="3" t="str"/>
      <c r="AG65" s="4" t="str"/>
      <c r="AK65" s="4" t="str"/>
      <c r="AL65" t="inlineStr">
        <is>
          <t>HABA</t>
        </is>
      </c>
      <c r="AM65" t="inlineStr">
        <is>
          <t>2024</t>
        </is>
      </c>
      <c r="AN65" t="inlineStr">
        <is>
          <t>PAC</t>
        </is>
      </c>
      <c r="AO65" s="4" t="str"/>
      <c r="AP65" s="4" t="str"/>
      <c r="AQ65" s="5" t="str"/>
      <c r="AU65" s="340" t="n">
        <v>46285.07177083333</v>
      </c>
      <c r="AV65" s="341" t="n">
        <v>0.5333333333333333</v>
      </c>
    </row>
    <row r="66">
      <c r="A66" t="inlineStr">
        <is>
          <t>20449558902</t>
        </is>
      </c>
      <c r="B66" t="inlineStr">
        <is>
          <t>ASOCIACION CIVIL DE MANTENIMIENTO VIAL Y DESARROLLO AGROPECUARIO CALVARIO</t>
        </is>
      </c>
      <c r="D66" t="inlineStr">
        <is>
          <t>ASOCIACION</t>
        </is>
      </c>
      <c r="E66" t="inlineStr">
        <is>
          <t>01 Asociación</t>
        </is>
      </c>
      <c r="F66" t="inlineStr">
        <is>
          <t>ACTIVO</t>
        </is>
      </c>
      <c r="G66" t="inlineStr">
        <is>
          <t>HABIDO</t>
        </is>
      </c>
      <c r="H66" s="339" t="n">
        <v>36473</v>
      </c>
      <c r="I66" s="339" t="n">
        <v>36479</v>
      </c>
      <c r="J66" t="inlineStr">
        <is>
          <t>050501</t>
        </is>
      </c>
      <c r="K66" t="inlineStr">
        <is>
          <t>AYACUCHO</t>
        </is>
      </c>
      <c r="L66" t="inlineStr">
        <is>
          <t>LA MAR</t>
        </is>
      </c>
      <c r="M66" t="inlineStr">
        <is>
          <t>SAN MIGUEL</t>
        </is>
      </c>
      <c r="N66" t="inlineStr">
        <is>
          <t>NRO. S/N CONCEJO MENOR PATIBAMBA (CENTRO POBLADO DE PATIBAMBA)</t>
        </is>
      </c>
      <c r="O66" t="inlineStr">
        <is>
          <t>SIN ACTIVIDAD</t>
        </is>
      </c>
      <c r="P66" t="inlineStr">
        <is>
          <t>CONSTRUCCION EDIFICIOS COMPLETOS.</t>
        </is>
      </c>
      <c r="Q66" t="inlineStr">
        <is>
          <t>EXPLOTACION MIXTA.</t>
        </is>
      </c>
      <c r="U66" t="inlineStr">
        <is>
          <t>966630480</t>
        </is>
      </c>
      <c r="V66" t="inlineStr">
        <is>
          <t>gpg1956@hotmail.com</t>
        </is>
      </c>
      <c r="W66" t="inlineStr">
        <is>
          <t>SI</t>
        </is>
      </c>
      <c r="X66" t="inlineStr">
        <is>
          <t>S0125910</t>
        </is>
      </c>
      <c r="Y66" t="inlineStr">
        <is>
          <t>SI</t>
        </is>
      </c>
      <c r="Z66" t="inlineStr">
        <is>
          <t>ASOCIACION CIVIL DE MANTENIMIENTO VIAL Y DESARROLLO AGROPECUARIO CALVARIO</t>
        </is>
      </c>
      <c r="AA66" s="3" t="n">
        <v>0</v>
      </c>
      <c r="AB66" s="3" t="n">
        <v>0</v>
      </c>
      <c r="AC66" t="inlineStr">
        <is>
          <t>NO</t>
        </is>
      </c>
      <c r="AD66" s="3" t="str"/>
      <c r="AF66" s="3" t="str"/>
      <c r="AG66" s="4" t="str"/>
      <c r="AH66" t="inlineStr">
        <is>
          <t>NAVARRO CANALES CIPRIANO</t>
        </is>
      </c>
      <c r="AI66" t="inlineStr">
        <is>
          <t>NAVARRO CANALES CIPRIANO</t>
        </is>
      </c>
      <c r="AK66" s="4" t="n">
        <v>5</v>
      </c>
      <c r="AL66" t="inlineStr">
        <is>
          <t>PALTA</t>
        </is>
      </c>
      <c r="AM66" t="inlineStr">
        <is>
          <t>2019-2020-2021-2022</t>
        </is>
      </c>
      <c r="AN66" t="inlineStr">
        <is>
          <t>PAC</t>
        </is>
      </c>
      <c r="AO66" s="4" t="str"/>
      <c r="AP66" s="4" t="str"/>
      <c r="AQ66" s="5" t="str"/>
      <c r="AU66" s="340" t="n">
        <v>46285.07177083333</v>
      </c>
      <c r="AV66" s="341" t="n">
        <v>0.6666666666666666</v>
      </c>
    </row>
    <row r="67">
      <c r="A67" t="inlineStr">
        <is>
          <t>20450105113</t>
        </is>
      </c>
      <c r="B67" t="inlineStr">
        <is>
          <t>COOPERATIVA AGRARIA DEL PALMITO APROPAL</t>
        </is>
      </c>
      <c r="D67" t="inlineStr">
        <is>
          <t>COOPERATIVAS, SAIS, CAPS</t>
        </is>
      </c>
      <c r="E67" t="inlineStr">
        <is>
          <t>02 Cooperativa</t>
        </is>
      </c>
      <c r="F67" t="inlineStr">
        <is>
          <t>ACTIVO</t>
        </is>
      </c>
      <c r="G67" t="inlineStr">
        <is>
          <t>HABIDO</t>
        </is>
      </c>
      <c r="H67" s="339" t="n">
        <v>39231</v>
      </c>
      <c r="I67" s="339" t="n">
        <v>39234</v>
      </c>
      <c r="J67" t="inlineStr">
        <is>
          <t>220504</t>
        </is>
      </c>
      <c r="K67" t="inlineStr">
        <is>
          <t>SAN MARTIN</t>
        </is>
      </c>
      <c r="L67" t="inlineStr">
        <is>
          <t>LAMAS</t>
        </is>
      </c>
      <c r="M67" t="inlineStr">
        <is>
          <t>CAYNARACHI</t>
        </is>
      </c>
      <c r="N67" t="inlineStr">
        <is>
          <t>AV. LA MARGINAL NRO. 177 BAR. SAN MARTIN -CPM.ALIANZA (C.P.M. ALIANZA / CERCA A PAMPA HERMOSA)</t>
        </is>
      </c>
      <c r="O67" t="inlineStr">
        <is>
          <t>IMPORTADOR/EXPORTADOR</t>
        </is>
      </c>
      <c r="P67" t="inlineStr">
        <is>
          <t>ELAB. FRUTAS, LEG. Y HORTALIZAS.</t>
        </is>
      </c>
      <c r="Q67" t="inlineStr">
        <is>
          <t>OTROS TIPOS DE VENTA AL POR MENOR.</t>
        </is>
      </c>
      <c r="R67" t="inlineStr">
        <is>
          <t>CULTIVO DE HORTALIZAS Y LEGUMBRES.</t>
        </is>
      </c>
      <c r="S67" t="inlineStr">
        <is>
          <t>SI, incorporado al Régimen de Buenos Contribuyentes (Resolución N° 1830050014304) a partir del 01/02/2022</t>
        </is>
      </c>
      <c r="W67" t="inlineStr">
        <is>
          <t>NO</t>
        </is>
      </c>
      <c r="Y67" t="inlineStr">
        <is>
          <t>SI</t>
        </is>
      </c>
      <c r="Z67" t="inlineStr">
        <is>
          <t>COOPERATIVA AGRARIA DEL PALMITO APROPAL</t>
        </is>
      </c>
      <c r="AA67" s="3" t="n">
        <v>0</v>
      </c>
      <c r="AB67" s="3" t="n">
        <v>0</v>
      </c>
      <c r="AC67" t="inlineStr">
        <is>
          <t>SI</t>
        </is>
      </c>
      <c r="AD67" s="3" t="n">
        <v>826091.89</v>
      </c>
      <c r="AE67" t="inlineStr">
        <is>
          <t>2026-03</t>
        </is>
      </c>
      <c r="AF67" s="3" t="n">
        <v>116039.69</v>
      </c>
      <c r="AG67" s="4" t="n">
        <v>4</v>
      </c>
      <c r="AK67" s="4" t="str"/>
      <c r="AL67" t="inlineStr">
        <is>
          <t>PALMITO</t>
        </is>
      </c>
      <c r="AM67" t="inlineStr">
        <is>
          <t>2019-2020-2021-2022-2023</t>
        </is>
      </c>
      <c r="AN67" t="inlineStr">
        <is>
          <t>PAC</t>
        </is>
      </c>
      <c r="AO67" s="4" t="str"/>
      <c r="AP67" s="4" t="str"/>
      <c r="AQ67" s="5" t="str"/>
      <c r="AU67" s="340" t="n">
        <v>46285.07177083333</v>
      </c>
      <c r="AV67" s="341" t="n">
        <v>0.6666666666666666</v>
      </c>
    </row>
    <row r="68">
      <c r="A68" t="inlineStr">
        <is>
          <t>20450189201</t>
        </is>
      </c>
      <c r="B68" t="inlineStr">
        <is>
          <t>COOPERATIVA DE SERVICIOS MULTIPLES FRUTOS DE SELVA</t>
        </is>
      </c>
      <c r="C68" t="inlineStr">
        <is>
          <t>FRUTOS DE SELVA</t>
        </is>
      </c>
      <c r="D68" t="inlineStr">
        <is>
          <t>COOPERATIVAS, SAIS, CAPS</t>
        </is>
      </c>
      <c r="E68" t="inlineStr">
        <is>
          <t>02 Cooperativa</t>
        </is>
      </c>
      <c r="F68" t="inlineStr">
        <is>
          <t>ACTIVO</t>
        </is>
      </c>
      <c r="G68" t="inlineStr">
        <is>
          <t>HABIDO</t>
        </is>
      </c>
      <c r="H68" s="339" t="n">
        <v>39056</v>
      </c>
      <c r="I68" s="339" t="n">
        <v>39056</v>
      </c>
      <c r="J68" t="inlineStr">
        <is>
          <t>220101</t>
        </is>
      </c>
      <c r="K68" t="inlineStr">
        <is>
          <t>SAN MARTIN</t>
        </is>
      </c>
      <c r="L68" t="inlineStr">
        <is>
          <t>MOYOBAMBA</t>
        </is>
      </c>
      <c r="M68" t="inlineStr">
        <is>
          <t>MOYOBAMBA</t>
        </is>
      </c>
      <c r="N68" t="inlineStr">
        <is>
          <t>CAR. FERNANDO BELAUNDE TERRY KM. 491 SEC. PERLA DE INDAÑE</t>
        </is>
      </c>
      <c r="O68" t="inlineStr">
        <is>
          <t>IMPORTADOR/EXPORTADOR</t>
        </is>
      </c>
      <c r="P68" t="inlineStr">
        <is>
          <t>SERVICIOS AGRICOLAS, GANADERAS.</t>
        </is>
      </c>
      <c r="Q68" t="inlineStr">
        <is>
          <t>TRANSPORTE DE CARGA POR CARRETERA.</t>
        </is>
      </c>
      <c r="W68" t="inlineStr">
        <is>
          <t>NO</t>
        </is>
      </c>
      <c r="Y68" t="inlineStr">
        <is>
          <t>SI</t>
        </is>
      </c>
      <c r="Z68" t="inlineStr">
        <is>
          <t>COOPERATIVA DE SERVICIOS MULTIPLES FRUTOS DE SELVA</t>
        </is>
      </c>
      <c r="AA68" s="3" t="n">
        <v>0</v>
      </c>
      <c r="AB68" s="3" t="n">
        <v>0</v>
      </c>
      <c r="AC68" t="inlineStr">
        <is>
          <t>NO</t>
        </is>
      </c>
      <c r="AD68" s="3" t="str"/>
      <c r="AF68" s="3" t="str"/>
      <c r="AG68" s="4" t="str"/>
      <c r="AK68" s="4" t="str"/>
      <c r="AL68" t="inlineStr">
        <is>
          <t>CAFÉ</t>
        </is>
      </c>
      <c r="AM68" t="inlineStr">
        <is>
          <t>2021-2022-2023-2024</t>
        </is>
      </c>
      <c r="AN68" t="inlineStr">
        <is>
          <t>PAC</t>
        </is>
      </c>
      <c r="AO68" s="4" t="str"/>
      <c r="AP68" s="4" t="str"/>
      <c r="AQ68" s="5" t="str"/>
      <c r="AU68" s="340" t="n">
        <v>46285.07177083333</v>
      </c>
      <c r="AV68" s="341" t="n">
        <v>0.5555555555555556</v>
      </c>
    </row>
    <row r="69">
      <c r="A69" t="inlineStr">
        <is>
          <t>20450207544</t>
        </is>
      </c>
      <c r="B69" t="inlineStr">
        <is>
          <t>COOPERATIVA AGRARIA UCHIZA LTDA</t>
        </is>
      </c>
      <c r="C69" t="inlineStr">
        <is>
          <t>CAU LTDA</t>
        </is>
      </c>
      <c r="D69" t="inlineStr">
        <is>
          <t>COOPERATIVAS, SAIS, CAPS</t>
        </is>
      </c>
      <c r="E69" t="inlineStr">
        <is>
          <t>02 Cooperativa</t>
        </is>
      </c>
      <c r="F69" t="inlineStr">
        <is>
          <t>ACTIVO</t>
        </is>
      </c>
      <c r="G69" t="inlineStr">
        <is>
          <t>HABIDO</t>
        </is>
      </c>
      <c r="H69" s="339" t="n">
        <v>39127</v>
      </c>
      <c r="I69" s="339" t="n">
        <v>39173</v>
      </c>
      <c r="J69" t="inlineStr">
        <is>
          <t>221005</t>
        </is>
      </c>
      <c r="K69" t="inlineStr">
        <is>
          <t>SAN MARTIN</t>
        </is>
      </c>
      <c r="L69" t="inlineStr">
        <is>
          <t>TOCACHE</t>
        </is>
      </c>
      <c r="M69" t="inlineStr">
        <is>
          <t>UCHIZA</t>
        </is>
      </c>
      <c r="N69" t="inlineStr">
        <is>
          <t>AV. RICARDO PALMA NRO. C-16 (COSTADO DEL INSTITUTO TECNOLOGICO FVC)</t>
        </is>
      </c>
      <c r="O69" t="inlineStr">
        <is>
          <t>IMPORTADOR/EXPORTADOR</t>
        </is>
      </c>
      <c r="P69" t="inlineStr">
        <is>
          <t>CULTIVOS DE CEREALES.</t>
        </is>
      </c>
      <c r="Q69" t="inlineStr">
        <is>
          <t>PESCA, EXPLOT. CRIADEROS DE PECES.</t>
        </is>
      </c>
      <c r="W69" t="inlineStr">
        <is>
          <t>NO</t>
        </is>
      </c>
      <c r="Y69" t="inlineStr">
        <is>
          <t>SI</t>
        </is>
      </c>
      <c r="Z69" t="inlineStr">
        <is>
          <t>COOPERATIVA AGRARIA UCHIZA LTDA</t>
        </is>
      </c>
      <c r="AA69" s="3" t="n">
        <v>0</v>
      </c>
      <c r="AB69" s="3" t="n">
        <v>0</v>
      </c>
      <c r="AC69" t="inlineStr">
        <is>
          <t>NO</t>
        </is>
      </c>
      <c r="AD69" s="3" t="str"/>
      <c r="AF69" s="3" t="str"/>
      <c r="AG69" s="4" t="str"/>
      <c r="AK69" s="4" t="str"/>
      <c r="AL69" t="inlineStr">
        <is>
          <t>CACAO</t>
        </is>
      </c>
      <c r="AM69" t="inlineStr">
        <is>
          <t>2019-2020</t>
        </is>
      </c>
      <c r="AN69" t="inlineStr">
        <is>
          <t>PAC</t>
        </is>
      </c>
      <c r="AO69" s="4" t="str"/>
      <c r="AP69" s="4" t="str"/>
      <c r="AQ69" s="5" t="str"/>
      <c r="AU69" s="340" t="n">
        <v>46285.07177083333</v>
      </c>
      <c r="AV69" s="341" t="n">
        <v>0.5555555555555556</v>
      </c>
    </row>
    <row r="70">
      <c r="A70" t="inlineStr">
        <is>
          <t>20450242021</t>
        </is>
      </c>
      <c r="B70" t="inlineStr">
        <is>
          <t>COOPERATIVA DE SERVICIOS MULTIPLES CAPEMA</t>
        </is>
      </c>
      <c r="C70" t="inlineStr">
        <is>
          <t>CAPEMA</t>
        </is>
      </c>
      <c r="D70" t="inlineStr">
        <is>
          <t>COOPERATIVAS, SAIS, CAPS</t>
        </is>
      </c>
      <c r="E70" t="inlineStr">
        <is>
          <t>02 Cooperativa</t>
        </is>
      </c>
      <c r="F70" t="inlineStr">
        <is>
          <t>ACTIVO</t>
        </is>
      </c>
      <c r="G70" t="inlineStr">
        <is>
          <t>HABIDO</t>
        </is>
      </c>
      <c r="H70" s="339" t="n">
        <v>39265</v>
      </c>
      <c r="I70" s="339" t="n">
        <v>39265</v>
      </c>
      <c r="J70" t="inlineStr">
        <is>
          <t>220804</t>
        </is>
      </c>
      <c r="K70" t="inlineStr">
        <is>
          <t>SAN MARTIN</t>
        </is>
      </c>
      <c r="L70" t="inlineStr">
        <is>
          <t>RIOJA</t>
        </is>
      </c>
      <c r="M70" t="inlineStr">
        <is>
          <t>NUEVA CAJAMARCA</t>
        </is>
      </c>
      <c r="N70" t="inlineStr">
        <is>
          <t>AV. CAJAMARCA SUR NRO. 1135</t>
        </is>
      </c>
      <c r="O70" t="inlineStr">
        <is>
          <t>EXPORTADOR</t>
        </is>
      </c>
      <c r="P70" t="inlineStr">
        <is>
          <t>ACTIVIDADES OTRAS ASOCIACIONES NCP.</t>
        </is>
      </c>
      <c r="Q70" t="inlineStr">
        <is>
          <t>VTA. MAY. DE MATERIAS PRIMAS AGROPEC.</t>
        </is>
      </c>
      <c r="W70" t="inlineStr">
        <is>
          <t>NO</t>
        </is>
      </c>
      <c r="Y70" t="inlineStr">
        <is>
          <t>SI</t>
        </is>
      </c>
      <c r="Z70" t="inlineStr">
        <is>
          <t>COOPERATIVA DE SERVICIOS MULTIPLES CAPEMA</t>
        </is>
      </c>
      <c r="AA70" s="3" t="n">
        <v>0</v>
      </c>
      <c r="AB70" s="3" t="n">
        <v>0</v>
      </c>
      <c r="AC70" t="inlineStr">
        <is>
          <t>NO</t>
        </is>
      </c>
      <c r="AD70" s="3" t="str"/>
      <c r="AF70" s="3" t="str"/>
      <c r="AG70" s="4" t="str"/>
      <c r="AK70" s="4" t="str"/>
      <c r="AL70" t="inlineStr">
        <is>
          <t>CAFÉ</t>
        </is>
      </c>
      <c r="AM70" t="inlineStr">
        <is>
          <t>2019</t>
        </is>
      </c>
      <c r="AN70" t="inlineStr">
        <is>
          <t>PAC</t>
        </is>
      </c>
      <c r="AO70" s="4" t="str"/>
      <c r="AP70" s="4" t="str"/>
      <c r="AQ70" s="5" t="str"/>
      <c r="AU70" s="340" t="n">
        <v>46285.07177083333</v>
      </c>
      <c r="AV70" s="341" t="n">
        <v>0.5555555555555556</v>
      </c>
    </row>
    <row r="71">
      <c r="A71" t="inlineStr">
        <is>
          <t>20450319423</t>
        </is>
      </c>
      <c r="B71" t="inlineStr">
        <is>
          <t>COOPERATIVA AGRARIA DE SERVICIOS MULTIPLES CAFE DONCEL</t>
        </is>
      </c>
      <c r="D71" t="inlineStr">
        <is>
          <t>COOPERATIVAS, SAIS, CAPS</t>
        </is>
      </c>
      <c r="E71" t="inlineStr">
        <is>
          <t>02 Cooperativa</t>
        </is>
      </c>
      <c r="F71" t="inlineStr">
        <is>
          <t>ACTIVO</t>
        </is>
      </c>
      <c r="G71" t="inlineStr">
        <is>
          <t>HABIDO</t>
        </is>
      </c>
      <c r="H71" s="339" t="n">
        <v>39555</v>
      </c>
      <c r="I71" s="339" t="n">
        <v>39558</v>
      </c>
      <c r="J71" t="inlineStr">
        <is>
          <t>220105</t>
        </is>
      </c>
      <c r="K71" t="inlineStr">
        <is>
          <t>SAN MARTIN</t>
        </is>
      </c>
      <c r="L71" t="inlineStr">
        <is>
          <t>MOYOBAMBA</t>
        </is>
      </c>
      <c r="M71" t="inlineStr">
        <is>
          <t>SORITOR</t>
        </is>
      </c>
      <c r="N71" t="inlineStr">
        <is>
          <t>AV. CAJAMARCA NRO. S/N (C-1 BARRIO TANGUMI SALIDA A SAN MARCOS)</t>
        </is>
      </c>
      <c r="O71" t="inlineStr">
        <is>
          <t>SIN ACTIVIDAD</t>
        </is>
      </c>
      <c r="P71" t="inlineStr">
        <is>
          <t>CULTIVOS DE CEREALES.</t>
        </is>
      </c>
      <c r="Q71" t="inlineStr">
        <is>
          <t>TRANSPORTE DE CARGA POR CARRETERA.</t>
        </is>
      </c>
      <c r="W71" t="inlineStr">
        <is>
          <t>NO</t>
        </is>
      </c>
      <c r="Y71" t="inlineStr">
        <is>
          <t>SI</t>
        </is>
      </c>
      <c r="Z71" t="inlineStr">
        <is>
          <t>COOPERATIVA AGRARIA DE SERVICIOS MULTIPLES CAFE DONCEL</t>
        </is>
      </c>
      <c r="AA71" s="3" t="n">
        <v>0</v>
      </c>
      <c r="AB71" s="3" t="n">
        <v>0</v>
      </c>
      <c r="AC71" t="inlineStr">
        <is>
          <t>NO</t>
        </is>
      </c>
      <c r="AD71" s="3" t="str"/>
      <c r="AF71" s="3" t="str"/>
      <c r="AG71" s="4" t="str"/>
      <c r="AK71" s="4" t="str"/>
      <c r="AL71" t="inlineStr">
        <is>
          <t>CAFÉ</t>
        </is>
      </c>
      <c r="AM71" t="inlineStr">
        <is>
          <t>2018-2019</t>
        </is>
      </c>
      <c r="AN71" t="inlineStr">
        <is>
          <t>PAC</t>
        </is>
      </c>
      <c r="AO71" s="4" t="str"/>
      <c r="AP71" s="4" t="str"/>
      <c r="AQ71" s="5" t="str"/>
      <c r="AU71" s="340" t="n">
        <v>46285.07177083333</v>
      </c>
      <c r="AV71" s="341" t="n">
        <v>0.5333333333333333</v>
      </c>
    </row>
    <row r="72">
      <c r="A72" t="inlineStr">
        <is>
          <t>20450638791</t>
        </is>
      </c>
      <c r="B72" t="inlineStr">
        <is>
          <t>ASOCIACION DE CASTAÑEROS DE LA RESERVA DE TAMBOPATA LOS PIONEROS - ASCART</t>
        </is>
      </c>
      <c r="D72" t="inlineStr">
        <is>
          <t>ASOCIACION</t>
        </is>
      </c>
      <c r="E72" t="inlineStr">
        <is>
          <t>01 Asociación</t>
        </is>
      </c>
      <c r="F72" t="inlineStr">
        <is>
          <t>ACTIVO</t>
        </is>
      </c>
      <c r="G72" t="inlineStr">
        <is>
          <t>HABIDO</t>
        </is>
      </c>
      <c r="H72" s="339" t="n">
        <v>39709</v>
      </c>
      <c r="I72" s="339" t="n">
        <v>39709</v>
      </c>
      <c r="J72" t="inlineStr">
        <is>
          <t>170101</t>
        </is>
      </c>
      <c r="K72" t="inlineStr">
        <is>
          <t>MADRE DE DIOS</t>
        </is>
      </c>
      <c r="L72" t="inlineStr">
        <is>
          <t>TAMBOPATA</t>
        </is>
      </c>
      <c r="M72" t="inlineStr">
        <is>
          <t>LAS PIEDRAS</t>
        </is>
      </c>
      <c r="N72" t="inlineStr">
        <is>
          <t>JR. CESAR VALLEJO NRO. SN (A ESPALDAS DE COLEGIO MIGUEL GRAU)</t>
        </is>
      </c>
      <c r="O72" t="inlineStr">
        <is>
          <t>IMPORTADOR/EXPORTADOR</t>
        </is>
      </c>
      <c r="P72" t="inlineStr">
        <is>
          <t>CULTIVO DE HORTALIZAS Y LEGUMBRES.</t>
        </is>
      </c>
      <c r="Q72" t="inlineStr">
        <is>
          <t>ELAB. FRUTAS, LEG. Y HORTALIZAS.</t>
        </is>
      </c>
      <c r="W72" t="inlineStr">
        <is>
          <t>NO</t>
        </is>
      </c>
      <c r="Y72" t="inlineStr">
        <is>
          <t>SI</t>
        </is>
      </c>
      <c r="Z72" t="inlineStr">
        <is>
          <t>ASOCIACION DE CASTAÑEROS DE LA RESERVA DE TAMBOPATA LOS PIONEROS - ASCART</t>
        </is>
      </c>
      <c r="AA72" s="3" t="n">
        <v>0</v>
      </c>
      <c r="AB72" s="3" t="n">
        <v>0</v>
      </c>
      <c r="AC72" t="inlineStr">
        <is>
          <t>NO</t>
        </is>
      </c>
      <c r="AD72" s="3" t="str"/>
      <c r="AF72" s="3" t="str"/>
      <c r="AG72" s="4" t="str"/>
      <c r="AK72" s="4" t="str"/>
      <c r="AL72" t="inlineStr">
        <is>
          <t>CASTAÑA</t>
        </is>
      </c>
      <c r="AM72" t="inlineStr">
        <is>
          <t>2018-2019-2020-2021-2022-2023</t>
        </is>
      </c>
      <c r="AN72" t="inlineStr">
        <is>
          <t>PAC</t>
        </is>
      </c>
      <c r="AO72" s="4" t="str"/>
      <c r="AP72" s="4" t="str"/>
      <c r="AQ72" s="5" t="str"/>
      <c r="AU72" s="340" t="n">
        <v>46285.07177083333</v>
      </c>
      <c r="AV72" s="341" t="n">
        <v>0.5333333333333333</v>
      </c>
    </row>
    <row r="73">
      <c r="A73" t="inlineStr">
        <is>
          <t>20452774705</t>
        </is>
      </c>
      <c r="B73" t="inlineStr">
        <is>
          <t>COOPERATIVA AGRARIA CACAO VRAE</t>
        </is>
      </c>
      <c r="D73" t="inlineStr">
        <is>
          <t>COOPERATIVAS, SAIS, CAPS</t>
        </is>
      </c>
      <c r="E73" t="inlineStr">
        <is>
          <t>01 Asociación</t>
        </is>
      </c>
      <c r="F73" t="inlineStr">
        <is>
          <t>ACTIVO</t>
        </is>
      </c>
      <c r="G73" t="inlineStr">
        <is>
          <t>HABIDO</t>
        </is>
      </c>
      <c r="H73" s="339" t="n">
        <v>38840</v>
      </c>
      <c r="I73" s="339" t="n">
        <v>38840</v>
      </c>
      <c r="J73" t="inlineStr">
        <is>
          <t>080907</t>
        </is>
      </c>
      <c r="K73" t="inlineStr">
        <is>
          <t>CUSCO</t>
        </is>
      </c>
      <c r="L73" t="inlineStr">
        <is>
          <t>LA CONVENCION</t>
        </is>
      </c>
      <c r="M73" t="inlineStr">
        <is>
          <t>KIMBIRI</t>
        </is>
      </c>
      <c r="N73" t="inlineStr">
        <is>
          <t>NRO. 549 BQ. CIRCUNVALACION (A UNA CUADRA DE LOS BOMBEROS)</t>
        </is>
      </c>
      <c r="O73" t="inlineStr">
        <is>
          <t>EXPORTADOR</t>
        </is>
      </c>
      <c r="P73" t="inlineStr">
        <is>
          <t>ELAB. CACAO, CHOCOLATE Y CONFIT.</t>
        </is>
      </c>
      <c r="Q73" t="inlineStr">
        <is>
          <t>OTROS TIPOS DE VENTA POR MENOR.</t>
        </is>
      </c>
      <c r="U73" t="inlineStr">
        <is>
          <t>921060381</t>
        </is>
      </c>
      <c r="V73" t="inlineStr">
        <is>
          <t>COOPERATIVACACAOVRAE@GMAIL.COM</t>
        </is>
      </c>
      <c r="W73" t="inlineStr">
        <is>
          <t>SI</t>
        </is>
      </c>
      <c r="X73" t="inlineStr">
        <is>
          <t>S0645093</t>
        </is>
      </c>
      <c r="Y73" t="inlineStr">
        <is>
          <t>SI</t>
        </is>
      </c>
      <c r="Z73" t="inlineStr">
        <is>
          <t>COOPERATIVA AGRARIA CACAO VRAE</t>
        </is>
      </c>
      <c r="AA73" s="3" t="n">
        <v>0</v>
      </c>
      <c r="AB73" s="3" t="n">
        <v>0</v>
      </c>
      <c r="AC73" t="inlineStr">
        <is>
          <t>SI</t>
        </is>
      </c>
      <c r="AD73" s="3" t="n">
        <v>1931452.7</v>
      </c>
      <c r="AE73" t="inlineStr">
        <is>
          <t>2026-04</t>
        </is>
      </c>
      <c r="AF73" s="3" t="n">
        <v>829301.48</v>
      </c>
      <c r="AG73" s="4" t="n">
        <v>5</v>
      </c>
      <c r="AH73" t="inlineStr">
        <is>
          <t>EPIFANIO TITO SULCA</t>
        </is>
      </c>
      <c r="AI73" t="inlineStr">
        <is>
          <t>RIVERA OCHOA MARCO ANTONIO</t>
        </is>
      </c>
      <c r="AK73" s="4" t="n">
        <v>6</v>
      </c>
      <c r="AL73" t="inlineStr">
        <is>
          <t>CACAO</t>
        </is>
      </c>
      <c r="AM73" t="inlineStr">
        <is>
          <t>2018-2019-2020-2021-2022-2023</t>
        </is>
      </c>
      <c r="AN73" t="inlineStr">
        <is>
          <t>PAC</t>
        </is>
      </c>
      <c r="AO73" s="4" t="str"/>
      <c r="AP73" s="4" t="str"/>
      <c r="AQ73" s="5" t="str"/>
      <c r="AU73" s="340" t="n">
        <v>46285.07177083333</v>
      </c>
      <c r="AV73" s="341" t="n">
        <v>0.7555555555555555</v>
      </c>
    </row>
    <row r="74">
      <c r="A74" t="inlineStr">
        <is>
          <t>20454319169</t>
        </is>
      </c>
      <c r="B74" t="inlineStr">
        <is>
          <t>ASOCIACION LA JOYA AGRO EXPORT</t>
        </is>
      </c>
      <c r="D74" t="inlineStr">
        <is>
          <t>ASOCIACION</t>
        </is>
      </c>
      <c r="E74" t="inlineStr">
        <is>
          <t>01 Asociación</t>
        </is>
      </c>
      <c r="F74" t="inlineStr">
        <is>
          <t>ACTIVO</t>
        </is>
      </c>
      <c r="G74" t="inlineStr">
        <is>
          <t>HABIDO</t>
        </is>
      </c>
      <c r="H74" s="339" t="n">
        <v>45824</v>
      </c>
      <c r="I74" s="339" t="n">
        <v>45824</v>
      </c>
      <c r="J74" t="inlineStr">
        <is>
          <t>040108</t>
        </is>
      </c>
      <c r="K74" t="inlineStr">
        <is>
          <t>AREQUIPA</t>
        </is>
      </c>
      <c r="L74" t="inlineStr">
        <is>
          <t>AREQUIPA</t>
        </is>
      </c>
      <c r="M74" t="inlineStr">
        <is>
          <t>JACOBO HUNTER</t>
        </is>
      </c>
      <c r="N74" t="inlineStr">
        <is>
          <t>NRO. -- C.P. LA JOYA LATERAL 5 (A 8 KM DE LA ESTACION DE LECHE GLORIA)</t>
        </is>
      </c>
      <c r="O74" t="inlineStr">
        <is>
          <t>SIN ACTIVIDAD</t>
        </is>
      </c>
      <c r="P74" t="inlineStr">
        <is>
          <t>ACTIVIDADES OTRAS ASOCIACIONES NCP.</t>
        </is>
      </c>
      <c r="W74" t="inlineStr">
        <is>
          <t>NO</t>
        </is>
      </c>
      <c r="Y74" t="inlineStr">
        <is>
          <t>SI</t>
        </is>
      </c>
      <c r="Z74" t="inlineStr">
        <is>
          <t>ASOCIACION LA JOYA AGRO EXPORT</t>
        </is>
      </c>
      <c r="AA74" s="3" t="n">
        <v>1132800</v>
      </c>
      <c r="AB74" s="3" t="n">
        <v>811600</v>
      </c>
      <c r="AC74" t="inlineStr">
        <is>
          <t>NO</t>
        </is>
      </c>
      <c r="AD74" s="3" t="str"/>
      <c r="AF74" s="3" t="str"/>
      <c r="AG74" s="4" t="str"/>
      <c r="AK74" s="4" t="str"/>
      <c r="AL74" t="inlineStr">
        <is>
          <t>PALTA</t>
        </is>
      </c>
      <c r="AM74" t="inlineStr">
        <is>
          <t>2023-2024 - 2025</t>
        </is>
      </c>
      <c r="AN74" t="inlineStr">
        <is>
          <t>PAC</t>
        </is>
      </c>
      <c r="AO74" s="4" t="str"/>
      <c r="AP74" s="4" t="str"/>
      <c r="AQ74" s="5" t="str"/>
      <c r="AU74" s="340" t="n">
        <v>46285.07177083333</v>
      </c>
      <c r="AV74" s="341" t="n">
        <v>0.5111111111111111</v>
      </c>
    </row>
    <row r="75">
      <c r="A75" t="inlineStr">
        <is>
          <t>20454864604</t>
        </is>
      </c>
      <c r="B75" t="inlineStr">
        <is>
          <t>ASOCIACION DE PRODUCTORES AGROINDUSTRIALES SIGUAS MAJES - PRASIMEX</t>
        </is>
      </c>
      <c r="D75" t="inlineStr">
        <is>
          <t>ASOCIACION</t>
        </is>
      </c>
      <c r="E75" t="inlineStr">
        <is>
          <t>01 Asociación</t>
        </is>
      </c>
      <c r="F75" t="inlineStr">
        <is>
          <t>ACTIVO</t>
        </is>
      </c>
      <c r="G75" t="inlineStr">
        <is>
          <t>HABIDO</t>
        </is>
      </c>
      <c r="H75" s="339" t="n">
        <v>40581</v>
      </c>
      <c r="I75" s="339" t="n">
        <v>40581</v>
      </c>
      <c r="J75" t="inlineStr">
        <is>
          <t>040520</t>
        </is>
      </c>
      <c r="K75" t="inlineStr">
        <is>
          <t>AREQUIPA</t>
        </is>
      </c>
      <c r="L75" t="inlineStr">
        <is>
          <t>CAYLLOMA</t>
        </is>
      </c>
      <c r="M75" t="inlineStr">
        <is>
          <t>MAJES</t>
        </is>
      </c>
      <c r="N75" t="inlineStr">
        <is>
          <t>MZA. K LOTE. 3 EL PEDREGAL (AV. ISLAY AL FRENTE DE MERCADO OVALO)</t>
        </is>
      </c>
      <c r="O75" t="inlineStr">
        <is>
          <t>SIN ACTIVIDAD</t>
        </is>
      </c>
      <c r="P75" t="inlineStr">
        <is>
          <t>EXPLOTACION MIXTA.</t>
        </is>
      </c>
      <c r="Q75" t="inlineStr">
        <is>
          <t>ACTIVIDADES OTRAS ASOCIACIONES NCP.</t>
        </is>
      </c>
      <c r="W75" t="inlineStr">
        <is>
          <t>NO</t>
        </is>
      </c>
      <c r="Y75" t="inlineStr">
        <is>
          <t>SI</t>
        </is>
      </c>
      <c r="Z75" t="inlineStr">
        <is>
          <t>ASOCIACION DE PRODUCTORES AGROINDUSTRIALES SIGUAS MAJES - PRASIMEX</t>
        </is>
      </c>
      <c r="AA75" s="3" t="n">
        <v>0</v>
      </c>
      <c r="AB75" s="3" t="n">
        <v>0</v>
      </c>
      <c r="AC75" t="inlineStr">
        <is>
          <t>NO</t>
        </is>
      </c>
      <c r="AD75" s="3" t="str"/>
      <c r="AF75" s="3" t="str"/>
      <c r="AG75" s="4" t="str"/>
      <c r="AK75" s="4" t="str"/>
      <c r="AL75" t="inlineStr">
        <is>
          <t>PALTA</t>
        </is>
      </c>
      <c r="AM75" t="inlineStr">
        <is>
          <t>2019-2020-2021-2022</t>
        </is>
      </c>
      <c r="AN75" t="inlineStr">
        <is>
          <t>PAC</t>
        </is>
      </c>
      <c r="AO75" s="4" t="str"/>
      <c r="AP75" s="4" t="str"/>
      <c r="AQ75" s="5" t="str"/>
      <c r="AU75" s="340" t="n">
        <v>46285.07177083333</v>
      </c>
      <c r="AV75" s="341" t="n">
        <v>0.5333333333333333</v>
      </c>
    </row>
    <row r="76">
      <c r="A76" t="inlineStr">
        <is>
          <t>20455129321</t>
        </is>
      </c>
      <c r="B76" t="inlineStr">
        <is>
          <t>ASOCIACIÓN DE CRIADORES DE ALPACAS DEL DISTRITO DE SIBAYO ASCADIS</t>
        </is>
      </c>
      <c r="D76" t="inlineStr">
        <is>
          <t>ASOCIACION</t>
        </is>
      </c>
      <c r="E76" t="inlineStr">
        <is>
          <t>01 Asociación</t>
        </is>
      </c>
      <c r="F76" t="inlineStr">
        <is>
          <t>BAJA PROV. POR OFICIO</t>
        </is>
      </c>
      <c r="G76" t="inlineStr">
        <is>
          <t>NO HABIDO</t>
        </is>
      </c>
      <c r="H76" s="339" t="n">
        <v>41180</v>
      </c>
      <c r="I76" s="339" t="n">
        <v>41183</v>
      </c>
      <c r="J76" t="inlineStr">
        <is>
          <t>040515</t>
        </is>
      </c>
      <c r="K76" t="inlineStr">
        <is>
          <t>AREQUIPA</t>
        </is>
      </c>
      <c r="L76" t="inlineStr">
        <is>
          <t>CAYLLOMA</t>
        </is>
      </c>
      <c r="M76" t="inlineStr">
        <is>
          <t>SIBAYO</t>
        </is>
      </c>
      <c r="N76" t="inlineStr">
        <is>
          <t>PLAZA PRINCIPAL S/N NRO. --- (DENTRO MUNICIPALIDAD DISTRITAL DE SIBAYO)</t>
        </is>
      </c>
      <c r="O76" t="inlineStr">
        <is>
          <t>SIN ACTIVIDAD</t>
        </is>
      </c>
      <c r="P76" t="inlineStr">
        <is>
          <t>PRODUC. CARNE Y PROD. CARNICOS.</t>
        </is>
      </c>
      <c r="Q76" t="inlineStr">
        <is>
          <t>PREP Y TEJ DE FIBRAS TEXTILES.</t>
        </is>
      </c>
      <c r="W76" t="inlineStr">
        <is>
          <t>SI</t>
        </is>
      </c>
      <c r="X76" t="inlineStr">
        <is>
          <t>S1663828</t>
        </is>
      </c>
      <c r="Y76" t="inlineStr">
        <is>
          <t>SI</t>
        </is>
      </c>
      <c r="Z76" t="inlineStr">
        <is>
          <t>ASOCIACIÓN DE CRIADORES DE ALPACAS DEL DISTRITO DE SIBAYO ASCADIS</t>
        </is>
      </c>
      <c r="AA76" s="3" t="n">
        <v>0</v>
      </c>
      <c r="AB76" s="3" t="n">
        <v>0</v>
      </c>
      <c r="AC76" t="inlineStr">
        <is>
          <t>NO</t>
        </is>
      </c>
      <c r="AD76" s="3" t="str"/>
      <c r="AF76" s="3" t="str"/>
      <c r="AG76" s="4" t="str"/>
      <c r="AK76" s="4" t="str"/>
      <c r="AL76" t="inlineStr">
        <is>
          <t>FIBRA DE ALPACA</t>
        </is>
      </c>
      <c r="AM76" t="inlineStr">
        <is>
          <t>2019-2020-2021</t>
        </is>
      </c>
      <c r="AN76" t="inlineStr">
        <is>
          <t>PAC</t>
        </is>
      </c>
      <c r="AO76" s="4" t="str"/>
      <c r="AP76" s="4" t="str"/>
      <c r="AQ76" s="5" t="str"/>
      <c r="AU76" s="340" t="n">
        <v>46285.07177083333</v>
      </c>
      <c r="AV76" s="341" t="n">
        <v>0.5555555555555556</v>
      </c>
    </row>
    <row r="77">
      <c r="A77" t="inlineStr">
        <is>
          <t>20455429120</t>
        </is>
      </c>
      <c r="B77" t="inlineStr">
        <is>
          <t>ASOCIACION DE PRODUCTORES AGROPECUARIOS DE AGROEXPORTACION E-4 IRRIGACION MAJES-AREQUIPA</t>
        </is>
      </c>
      <c r="D77" t="inlineStr">
        <is>
          <t>ASOCIACION</t>
        </is>
      </c>
      <c r="E77" t="inlineStr">
        <is>
          <t>01 Asociación</t>
        </is>
      </c>
      <c r="F77" t="inlineStr">
        <is>
          <t>BAJA PROV. POR OFICIO</t>
        </is>
      </c>
      <c r="G77" t="inlineStr">
        <is>
          <t>HABIDO</t>
        </is>
      </c>
      <c r="H77" s="339" t="n">
        <v>40154</v>
      </c>
      <c r="I77" s="339" t="n">
        <v>40154</v>
      </c>
      <c r="J77" t="inlineStr">
        <is>
          <t>040520</t>
        </is>
      </c>
      <c r="K77" t="inlineStr">
        <is>
          <t>AREQUIPA</t>
        </is>
      </c>
      <c r="L77" t="inlineStr">
        <is>
          <t>CAYLLOMA</t>
        </is>
      </c>
      <c r="M77" t="inlineStr">
        <is>
          <t>MAJES</t>
        </is>
      </c>
      <c r="N77" t="inlineStr">
        <is>
          <t>ASENTAMIENTO 8 PARCELA NRO. 39 SECCION E (A LA ALTURA DE LA UNSA)</t>
        </is>
      </c>
      <c r="O77" t="inlineStr">
        <is>
          <t>EXPORTADOR</t>
        </is>
      </c>
      <c r="P77" t="inlineStr">
        <is>
          <t>ACTIVIDADES OTRAS ASOCIACIONES NCP.</t>
        </is>
      </c>
      <c r="Q77" t="inlineStr">
        <is>
          <t>SERVICIOS AGRICOLAS, GANADERAS.</t>
        </is>
      </c>
      <c r="W77" t="inlineStr">
        <is>
          <t>NO</t>
        </is>
      </c>
      <c r="Y77" t="inlineStr">
        <is>
          <t>SI</t>
        </is>
      </c>
      <c r="Z77" t="inlineStr">
        <is>
          <t>ASOCIACION DE PRODUCTORES AGROPECUARIOS DE AGROEXPORTACION E-4 IRRIGACION  MAJES-AREQUIPA</t>
        </is>
      </c>
      <c r="AA77" s="3" t="n">
        <v>0</v>
      </c>
      <c r="AB77" s="3" t="n">
        <v>0</v>
      </c>
      <c r="AC77" t="inlineStr">
        <is>
          <t>NO</t>
        </is>
      </c>
      <c r="AD77" s="3" t="str"/>
      <c r="AF77" s="3" t="str"/>
      <c r="AG77" s="4" t="str"/>
      <c r="AK77" s="4" t="str"/>
      <c r="AL77" t="inlineStr">
        <is>
          <t>PALTA</t>
        </is>
      </c>
      <c r="AM77" t="inlineStr">
        <is>
          <t>2019-2020-2021-2022</t>
        </is>
      </c>
      <c r="AN77" t="inlineStr">
        <is>
          <t>PAC</t>
        </is>
      </c>
      <c r="AO77" s="4" t="str"/>
      <c r="AP77" s="4" t="str"/>
      <c r="AQ77" s="5" t="str"/>
      <c r="AU77" s="340" t="n">
        <v>46285.07177083333</v>
      </c>
      <c r="AV77" s="341" t="n">
        <v>0.5333333333333333</v>
      </c>
    </row>
    <row r="78">
      <c r="A78" t="inlineStr">
        <is>
          <t>20479595276</t>
        </is>
      </c>
      <c r="B78" t="inlineStr">
        <is>
          <t>COOPERATIVA AGRARIA CAFETALERA CASIL LTDA.</t>
        </is>
      </c>
      <c r="D78" t="inlineStr">
        <is>
          <t>COOPERATIVAS, SAIS, CAPS</t>
        </is>
      </c>
      <c r="E78" t="inlineStr">
        <is>
          <t>02 Cooperativa</t>
        </is>
      </c>
      <c r="F78" t="inlineStr">
        <is>
          <t>ACTIVO</t>
        </is>
      </c>
      <c r="G78" t="inlineStr">
        <is>
          <t>HABIDO</t>
        </is>
      </c>
      <c r="H78" s="339" t="n">
        <v>37694</v>
      </c>
      <c r="I78" s="339" t="n">
        <v>37681</v>
      </c>
      <c r="J78" t="inlineStr">
        <is>
          <t>060901</t>
        </is>
      </c>
      <c r="K78" t="inlineStr">
        <is>
          <t>CAJAMARCA</t>
        </is>
      </c>
      <c r="L78" t="inlineStr">
        <is>
          <t>SAN IGNACIO</t>
        </is>
      </c>
      <c r="M78" t="inlineStr">
        <is>
          <t>SAN IGNACIO</t>
        </is>
      </c>
      <c r="N78" t="inlineStr">
        <is>
          <t>AV. SAN IGNACIO NRO. 625 (COSTADO CEMENTERIO)</t>
        </is>
      </c>
      <c r="O78" t="inlineStr">
        <is>
          <t>EXPORTADOR</t>
        </is>
      </c>
      <c r="P78" t="inlineStr">
        <is>
          <t>CULTIVOS DE CEREALES.</t>
        </is>
      </c>
      <c r="R78" t="inlineStr">
        <is>
          <t>EXPLOTACION MIXTA.</t>
        </is>
      </c>
      <c r="T78" t="inlineStr">
        <is>
          <t>SI, incorporado al Régimen de Agentes de Retención de IGV (R.S.229-2024) a partir del 01/01/2025</t>
        </is>
      </c>
      <c r="U78" t="inlineStr">
        <is>
          <t>956300479</t>
        </is>
      </c>
      <c r="V78" t="inlineStr">
        <is>
          <t>gerencia@coopcasil.pe</t>
        </is>
      </c>
      <c r="W78" t="inlineStr">
        <is>
          <t>NO</t>
        </is>
      </c>
      <c r="Y78" t="inlineStr">
        <is>
          <t>SI</t>
        </is>
      </c>
      <c r="Z78" t="inlineStr">
        <is>
          <t>COOPERATIVA AGRARIA CAFETALERA CASIL LTDA.</t>
        </is>
      </c>
      <c r="AA78" s="3" t="n">
        <v>0</v>
      </c>
      <c r="AB78" s="3" t="n">
        <v>2396608.5597</v>
      </c>
      <c r="AC78" t="inlineStr">
        <is>
          <t>SI</t>
        </is>
      </c>
      <c r="AD78" s="3" t="n">
        <v>4538578.93</v>
      </c>
      <c r="AE78" t="inlineStr">
        <is>
          <t>2025-11</t>
        </is>
      </c>
      <c r="AF78" s="3" t="n">
        <v>3256065.76</v>
      </c>
      <c r="AG78" s="4" t="n">
        <v>8</v>
      </c>
      <c r="AI78" t="inlineStr">
        <is>
          <t>ANDRES NUÑEZ RAMIREZ</t>
        </is>
      </c>
      <c r="AJ78" t="inlineStr">
        <is>
          <t>ANDRES NUÑEZ RAMIREZ</t>
        </is>
      </c>
      <c r="AK78" s="4" t="str"/>
      <c r="AL78" t="inlineStr">
        <is>
          <t>CAFÉ</t>
        </is>
      </c>
      <c r="AM78" t="inlineStr">
        <is>
          <t>2025</t>
        </is>
      </c>
      <c r="AN78" t="inlineStr">
        <is>
          <t>PAC</t>
        </is>
      </c>
      <c r="AO78" s="4" t="n">
        <v>136</v>
      </c>
      <c r="AP78" s="4" t="n">
        <v>42</v>
      </c>
      <c r="AQ78" s="5" t="n">
        <v>437</v>
      </c>
      <c r="AR78" t="inlineStr">
        <is>
          <t>SI</t>
        </is>
      </c>
      <c r="AS78" t="inlineStr">
        <is>
          <t>SI</t>
        </is>
      </c>
      <c r="AU78" s="340" t="n">
        <v>46285.07177083333</v>
      </c>
      <c r="AV78" s="341" t="n">
        <v>0.8444444444444444</v>
      </c>
    </row>
    <row r="79">
      <c r="A79" t="inlineStr">
        <is>
          <t>20479622699</t>
        </is>
      </c>
      <c r="B79" t="inlineStr">
        <is>
          <t>COOPERATIVA AGRARIA JUAN MARCO EL PALTO</t>
        </is>
      </c>
      <c r="D79" t="inlineStr">
        <is>
          <t>COOPERATIVAS, SAIS, CAPS</t>
        </is>
      </c>
      <c r="E79" t="inlineStr">
        <is>
          <t>02 Cooperativa</t>
        </is>
      </c>
      <c r="F79" t="inlineStr">
        <is>
          <t>ACTIVO</t>
        </is>
      </c>
      <c r="G79" t="inlineStr">
        <is>
          <t>HABIDO</t>
        </is>
      </c>
      <c r="H79" s="339" t="n">
        <v>37777</v>
      </c>
      <c r="I79" s="339" t="n">
        <v>37773</v>
      </c>
      <c r="J79" t="inlineStr">
        <is>
          <t>010706</t>
        </is>
      </c>
      <c r="K79" t="inlineStr">
        <is>
          <t>AMAZONAS</t>
        </is>
      </c>
      <c r="L79" t="inlineStr">
        <is>
          <t>UTCUBAMBA</t>
        </is>
      </c>
      <c r="M79" t="inlineStr">
        <is>
          <t>LONYA GRANDE</t>
        </is>
      </c>
      <c r="N79" t="inlineStr">
        <is>
          <t>CAL. PRIMERO DE OCTUBRE NRO. REF SEC. NUEVA DELLI (A 1 CDRA DEL PARQUE INFANTIL)</t>
        </is>
      </c>
      <c r="O79" t="inlineStr">
        <is>
          <t>EXPORTADOR</t>
        </is>
      </c>
      <c r="P79" t="inlineStr">
        <is>
          <t>CULTIVO DE FRUTAS.</t>
        </is>
      </c>
      <c r="R79" t="inlineStr">
        <is>
          <t>OTROS TIPOS DE VENTA AL POR MENOR.</t>
        </is>
      </c>
      <c r="W79" t="inlineStr">
        <is>
          <t>NO</t>
        </is>
      </c>
      <c r="Y79" t="inlineStr">
        <is>
          <t>SI</t>
        </is>
      </c>
      <c r="Z79" t="inlineStr">
        <is>
          <t>COOPERATIVA AGRARIA JUAN MARCO EL PALTO</t>
        </is>
      </c>
      <c r="AA79" s="3" t="n">
        <v>0</v>
      </c>
      <c r="AB79" s="3" t="n">
        <v>0</v>
      </c>
      <c r="AC79" t="inlineStr">
        <is>
          <t>NO</t>
        </is>
      </c>
      <c r="AD79" s="3" t="str"/>
      <c r="AF79" s="3" t="str"/>
      <c r="AG79" s="4" t="str"/>
      <c r="AK79" s="4" t="str"/>
      <c r="AL79" t="inlineStr">
        <is>
          <t>CAFÉ</t>
        </is>
      </c>
      <c r="AM79" t="inlineStr">
        <is>
          <t>2021-2022-2023</t>
        </is>
      </c>
      <c r="AN79" t="inlineStr">
        <is>
          <t>PAC</t>
        </is>
      </c>
      <c r="AO79" s="4" t="str"/>
      <c r="AP79" s="4" t="str"/>
      <c r="AQ79" s="5" t="str"/>
      <c r="AU79" s="340" t="n">
        <v>46285.07177083333</v>
      </c>
      <c r="AV79" s="341" t="n">
        <v>0.5333333333333333</v>
      </c>
    </row>
    <row r="80">
      <c r="A80" t="inlineStr">
        <is>
          <t>20479728501</t>
        </is>
      </c>
      <c r="B80" t="inlineStr">
        <is>
          <t>ASOCIACION AGROPECUARIA DE MOLINOPAMPA</t>
        </is>
      </c>
      <c r="D80" t="inlineStr">
        <is>
          <t>ASOCIACION</t>
        </is>
      </c>
      <c r="E80" t="inlineStr">
        <is>
          <t>01 Asociación</t>
        </is>
      </c>
      <c r="F80" t="inlineStr">
        <is>
          <t>ACTIVO</t>
        </is>
      </c>
      <c r="G80" t="inlineStr">
        <is>
          <t>HABIDO</t>
        </is>
      </c>
      <c r="H80" s="339" t="n">
        <v>38082</v>
      </c>
      <c r="I80" s="339" t="n">
        <v>38308</v>
      </c>
      <c r="J80" t="inlineStr">
        <is>
          <t>010114</t>
        </is>
      </c>
      <c r="K80" t="inlineStr">
        <is>
          <t>AMAZONAS</t>
        </is>
      </c>
      <c r="L80" t="inlineStr">
        <is>
          <t>CHACHAPOYAS</t>
        </is>
      </c>
      <c r="M80" t="inlineStr">
        <is>
          <t>MOLINOPAMPA</t>
        </is>
      </c>
      <c r="N80" t="inlineStr">
        <is>
          <t>JR. EL MOLINO NRO. S/N (COSTADO A LA FISCALIA)</t>
        </is>
      </c>
      <c r="O80" t="inlineStr">
        <is>
          <t>SIN ACTIVIDAD</t>
        </is>
      </c>
      <c r="P80" t="inlineStr">
        <is>
          <t>ELAB DE PRODUCTOS LACTEOS.</t>
        </is>
      </c>
      <c r="Q80" t="inlineStr">
        <is>
          <t>FAB. OTROS PRODUCTOS DE MADERA.</t>
        </is>
      </c>
      <c r="R80" t="inlineStr">
        <is>
          <t>TRANSPORTE DE CARGA POR CARRETERA.</t>
        </is>
      </c>
      <c r="U80" t="inlineStr">
        <is>
          <t>041-478026</t>
        </is>
      </c>
      <c r="V80" t="inlineStr">
        <is>
          <t>JULY_1@HOTMAIL.COM</t>
        </is>
      </c>
      <c r="W80" t="inlineStr">
        <is>
          <t>SI</t>
        </is>
      </c>
      <c r="X80" t="inlineStr">
        <is>
          <t>S0003285</t>
        </is>
      </c>
      <c r="Y80" t="inlineStr">
        <is>
          <t>SI</t>
        </is>
      </c>
      <c r="Z80" t="inlineStr">
        <is>
          <t>ASOCIACION AGROPECUARIA DE MOLINOPAMPA</t>
        </is>
      </c>
      <c r="AA80" s="3" t="n">
        <v>0</v>
      </c>
      <c r="AB80" s="3" t="n">
        <v>0</v>
      </c>
      <c r="AC80" t="inlineStr">
        <is>
          <t>NO</t>
        </is>
      </c>
      <c r="AD80" s="3" t="str"/>
      <c r="AF80" s="3" t="str"/>
      <c r="AG80" s="4" t="str"/>
      <c r="AH80" t="inlineStr">
        <is>
          <t>CABAÑAS CALAMPA EMIGNO TEODORO</t>
        </is>
      </c>
      <c r="AI80" t="inlineStr">
        <is>
          <t>CABAÑAS CALAMPA EMIGNO TEODORO</t>
        </is>
      </c>
      <c r="AK80" s="4" t="n">
        <v>6</v>
      </c>
      <c r="AL80" t="inlineStr">
        <is>
          <t>DERIVADOS LACTEOS</t>
        </is>
      </c>
      <c r="AM80" t="inlineStr">
        <is>
          <t>2025</t>
        </is>
      </c>
      <c r="AN80" t="inlineStr">
        <is>
          <t>PAC</t>
        </is>
      </c>
      <c r="AO80" s="4" t="str"/>
      <c r="AP80" s="4" t="str"/>
      <c r="AQ80" s="5" t="str"/>
      <c r="AU80" s="340" t="n">
        <v>46285.07177083333</v>
      </c>
      <c r="AV80" s="341" t="n">
        <v>0.6888888888888889</v>
      </c>
    </row>
    <row r="81">
      <c r="A81" t="inlineStr">
        <is>
          <t>20479856258</t>
        </is>
      </c>
      <c r="B81" t="inlineStr">
        <is>
          <t>ASOCIACION DE PRODUCTORES AGROPECUARIOS LUIS SOLIBARRIA</t>
        </is>
      </c>
      <c r="D81" t="inlineStr">
        <is>
          <t>ASOCIACION</t>
        </is>
      </c>
      <c r="F81" t="inlineStr">
        <is>
          <t>BAJA DE OFICIO</t>
        </is>
      </c>
      <c r="G81" t="inlineStr">
        <is>
          <t>HABIDO</t>
        </is>
      </c>
      <c r="H81" s="339" t="n">
        <v>38471</v>
      </c>
      <c r="I81" s="339" t="n">
        <v>38473</v>
      </c>
      <c r="K81" t="inlineStr">
        <is>
          <t>AMAZONAS</t>
        </is>
      </c>
      <c r="L81" t="inlineStr">
        <is>
          <t>UTCUBAMBA</t>
        </is>
      </c>
      <c r="M81" t="inlineStr">
        <is>
          <t>BAGUA GRANDE</t>
        </is>
      </c>
      <c r="N81" t="inlineStr">
        <is>
          <t>AV. CHACHAPOYAS NRO. 3125</t>
        </is>
      </c>
      <c r="O81" t="inlineStr">
        <is>
          <t>SIN ACTIVIDAD</t>
        </is>
      </c>
      <c r="P81" t="inlineStr">
        <is>
          <t>ELAB. CACAO, CHOCOLATE Y CONFIT.</t>
        </is>
      </c>
      <c r="Q81" t="inlineStr">
        <is>
          <t>VTA. MAY. DE MATERIAS PRIMAS AGROPEC.</t>
        </is>
      </c>
      <c r="U81" t="inlineStr">
        <is>
          <t>941922277</t>
        </is>
      </c>
      <c r="V81" t="inlineStr">
        <is>
          <t>vmcampos_2@hotmail.com</t>
        </is>
      </c>
      <c r="W81" t="inlineStr">
        <is>
          <t>SI</t>
        </is>
      </c>
      <c r="X81" t="inlineStr">
        <is>
          <t>B0003863</t>
        </is>
      </c>
      <c r="Y81" t="inlineStr">
        <is>
          <t>SI</t>
        </is>
      </c>
      <c r="Z81" t="inlineStr">
        <is>
          <t>ASOCIACION DE PRODUCTORES AGROPECUARIOS LUIS SOLIBARRIA</t>
        </is>
      </c>
      <c r="AA81" s="3" t="n">
        <v>0</v>
      </c>
      <c r="AB81" s="3" t="n">
        <v>0</v>
      </c>
      <c r="AC81" t="inlineStr">
        <is>
          <t>NO</t>
        </is>
      </c>
      <c r="AD81" s="3" t="str"/>
      <c r="AF81" s="3" t="str"/>
      <c r="AG81" s="4" t="str"/>
      <c r="AH81" t="inlineStr">
        <is>
          <t>FLORES SALVADOR ADALBERTO</t>
        </is>
      </c>
      <c r="AI81" t="inlineStr">
        <is>
          <t>FLORES SALVADOR ADALBERTO</t>
        </is>
      </c>
      <c r="AK81" s="4" t="n">
        <v>4</v>
      </c>
      <c r="AO81" s="4" t="str"/>
      <c r="AP81" s="4" t="str"/>
      <c r="AQ81" s="5" t="str"/>
      <c r="AU81" s="340" t="n">
        <v>46285.07177083333</v>
      </c>
      <c r="AV81" s="341" t="n">
        <v>0.5555555555555556</v>
      </c>
    </row>
    <row r="82">
      <c r="A82" t="inlineStr">
        <is>
          <t>20479917141</t>
        </is>
      </c>
      <c r="B82" t="inlineStr">
        <is>
          <t>COOPERATIVA AGRARIA CENTRAL DE PRODUCTORES DE AMAZONAS</t>
        </is>
      </c>
      <c r="C82" t="inlineStr">
        <is>
          <t>CEPROAA</t>
        </is>
      </c>
      <c r="D82" t="inlineStr">
        <is>
          <t>COOPERATIVAS, SAIS, CAPS</t>
        </is>
      </c>
      <c r="E82" t="inlineStr">
        <is>
          <t>02 Cooperativa</t>
        </is>
      </c>
      <c r="F82" t="inlineStr">
        <is>
          <t>ACTIVO</t>
        </is>
      </c>
      <c r="G82" t="inlineStr">
        <is>
          <t>HABIDO</t>
        </is>
      </c>
      <c r="H82" s="339" t="n">
        <v>38625</v>
      </c>
      <c r="I82" s="339" t="n">
        <v>38625</v>
      </c>
      <c r="J82" t="inlineStr">
        <is>
          <t>010702</t>
        </is>
      </c>
      <c r="K82" t="inlineStr">
        <is>
          <t>AMAZONAS</t>
        </is>
      </c>
      <c r="L82" t="inlineStr">
        <is>
          <t>UTCUBAMBA</t>
        </is>
      </c>
      <c r="M82" t="inlineStr">
        <is>
          <t>CAJARURO</t>
        </is>
      </c>
      <c r="N82" t="inlineStr">
        <is>
          <t>JR. ATAHUALPA NRO. 150 (AL COSTADO DE LA POSTA MEDICA)</t>
        </is>
      </c>
      <c r="O82" t="inlineStr">
        <is>
          <t>IMPORTADOR/EXPORTADOR</t>
        </is>
      </c>
      <c r="P82" t="inlineStr">
        <is>
          <t>VTA. MAY. DE MATERIAS PRIMAS AGROPEC.</t>
        </is>
      </c>
      <c r="W82" t="inlineStr">
        <is>
          <t>NO</t>
        </is>
      </c>
      <c r="Y82" t="inlineStr">
        <is>
          <t>SI</t>
        </is>
      </c>
      <c r="Z82" t="inlineStr">
        <is>
          <t>COOPERATIVA AGRARIA CENTRAL DE PRODUCTORES DE AMAZONAS</t>
        </is>
      </c>
      <c r="AA82" s="3" t="n">
        <v>0</v>
      </c>
      <c r="AB82" s="3" t="n">
        <v>0</v>
      </c>
      <c r="AC82" t="inlineStr">
        <is>
          <t>SI</t>
        </is>
      </c>
      <c r="AD82" s="3" t="n">
        <v>1175215.28</v>
      </c>
      <c r="AE82" t="inlineStr">
        <is>
          <t>2025-12</t>
        </is>
      </c>
      <c r="AF82" s="3" t="n">
        <v>377881.98</v>
      </c>
      <c r="AG82" s="4" t="n">
        <v>2</v>
      </c>
      <c r="AK82" s="4" t="str"/>
      <c r="AL82" t="inlineStr">
        <is>
          <t>CACAO</t>
        </is>
      </c>
      <c r="AM82" t="inlineStr">
        <is>
          <t>2018-2019-2020-2021-2022-2023</t>
        </is>
      </c>
      <c r="AN82" t="inlineStr">
        <is>
          <t>PAC</t>
        </is>
      </c>
      <c r="AO82" s="4" t="str"/>
      <c r="AP82" s="4" t="str"/>
      <c r="AQ82" s="5" t="str"/>
      <c r="AU82" s="340" t="n">
        <v>46285.07177083333</v>
      </c>
      <c r="AV82" s="341" t="n">
        <v>0.6222222222222222</v>
      </c>
    </row>
    <row r="83">
      <c r="A83" t="inlineStr">
        <is>
          <t>20480118295</t>
        </is>
      </c>
      <c r="B83" t="inlineStr">
        <is>
          <t>ASOCIACION DE PRODUCTORES AGROPECUARIOS SANTO TOMAS</t>
        </is>
      </c>
      <c r="C83" t="inlineStr">
        <is>
          <t>BELLA TOMASINA</t>
        </is>
      </c>
      <c r="D83" t="inlineStr">
        <is>
          <t>ASOCIACION</t>
        </is>
      </c>
      <c r="E83" t="inlineStr">
        <is>
          <t>01 Asociación</t>
        </is>
      </c>
      <c r="F83" t="inlineStr">
        <is>
          <t>ACTIVO</t>
        </is>
      </c>
      <c r="G83" t="inlineStr">
        <is>
          <t>HABIDO</t>
        </is>
      </c>
      <c r="H83" s="339" t="n">
        <v>39118</v>
      </c>
      <c r="I83" s="339" t="n">
        <v>39114</v>
      </c>
      <c r="J83" t="inlineStr">
        <is>
          <t>010521</t>
        </is>
      </c>
      <c r="K83" t="inlineStr">
        <is>
          <t>AMAZONAS</t>
        </is>
      </c>
      <c r="L83" t="inlineStr">
        <is>
          <t>LUYA</t>
        </is>
      </c>
      <c r="M83" t="inlineStr">
        <is>
          <t>SANTO TOMAS</t>
        </is>
      </c>
      <c r="N83" t="inlineStr">
        <is>
          <t>PRO. JUNIN NRO. 100 (FRENTE AL MIRADOR PERLAS)</t>
        </is>
      </c>
      <c r="O83" t="inlineStr">
        <is>
          <t>SIN ACTIVIDAD</t>
        </is>
      </c>
      <c r="P83" t="inlineStr">
        <is>
          <t>ELAB DE PRODUCTOS LACTEOS.</t>
        </is>
      </c>
      <c r="U83" t="inlineStr">
        <is>
          <t>945205853</t>
        </is>
      </c>
      <c r="V83" t="inlineStr">
        <is>
          <t>marbelith_yo@hotmail.com</t>
        </is>
      </c>
      <c r="W83" t="inlineStr">
        <is>
          <t>SI</t>
        </is>
      </c>
      <c r="X83" t="inlineStr">
        <is>
          <t>S1580111</t>
        </is>
      </c>
      <c r="Y83" t="inlineStr">
        <is>
          <t>SI</t>
        </is>
      </c>
      <c r="Z83" t="inlineStr">
        <is>
          <t>ASOCIACION DE PRODUCTORES AGROPECUARIOS SANTO TOMAS</t>
        </is>
      </c>
      <c r="AA83" s="3" t="n">
        <v>0</v>
      </c>
      <c r="AB83" s="3" t="n">
        <v>56541.9275</v>
      </c>
      <c r="AC83" t="inlineStr">
        <is>
          <t>NO</t>
        </is>
      </c>
      <c r="AD83" s="3" t="str"/>
      <c r="AF83" s="3" t="str"/>
      <c r="AG83" s="4" t="str"/>
      <c r="AH83" t="inlineStr">
        <is>
          <t>TAUCHA CHAUCA FELIPE</t>
        </is>
      </c>
      <c r="AI83" t="inlineStr">
        <is>
          <t>TAUCA CHAUCA FELIPE</t>
        </is>
      </c>
      <c r="AK83" s="4" t="n">
        <v>7</v>
      </c>
      <c r="AL83" t="inlineStr">
        <is>
          <t>DERIVADOS LACTEOS</t>
        </is>
      </c>
      <c r="AM83" t="inlineStr">
        <is>
          <t>2025</t>
        </is>
      </c>
      <c r="AN83" t="inlineStr">
        <is>
          <t>PAC</t>
        </is>
      </c>
      <c r="AO83" s="4" t="str"/>
      <c r="AP83" s="4" t="str"/>
      <c r="AQ83" s="5" t="str"/>
      <c r="AU83" s="340" t="n">
        <v>46285.07177083333</v>
      </c>
      <c r="AV83" s="341" t="n">
        <v>0.6666666666666666</v>
      </c>
    </row>
    <row r="84">
      <c r="A84" t="inlineStr">
        <is>
          <t>20480458550</t>
        </is>
      </c>
      <c r="B84" t="inlineStr">
        <is>
          <t>COOPERATIVA AGRARIA APROCAM</t>
        </is>
      </c>
      <c r="D84" t="inlineStr">
        <is>
          <t>COOPERATIVAS, SAIS, CAPS</t>
        </is>
      </c>
      <c r="E84" t="inlineStr">
        <is>
          <t>02 Cooperativa</t>
        </is>
      </c>
      <c r="F84" t="inlineStr">
        <is>
          <t>ACTIVO</t>
        </is>
      </c>
      <c r="G84" t="inlineStr">
        <is>
          <t>HABIDO</t>
        </is>
      </c>
      <c r="H84" s="339" t="n">
        <v>39700</v>
      </c>
      <c r="I84" s="339" t="n">
        <v>39692</v>
      </c>
      <c r="J84" t="inlineStr">
        <is>
          <t>010201</t>
        </is>
      </c>
      <c r="K84" t="inlineStr">
        <is>
          <t>AMAZONAS</t>
        </is>
      </c>
      <c r="L84" t="inlineStr">
        <is>
          <t>BAGUA</t>
        </is>
      </c>
      <c r="M84" t="inlineStr">
        <is>
          <t>BAGUA</t>
        </is>
      </c>
      <c r="N84" t="inlineStr">
        <is>
          <t>OTR. CARRETERA BAGUA COPALLIN KM. 4 C.P. CERCADO (KILOMETRO 4.5 C.P. TOMAQUE)</t>
        </is>
      </c>
      <c r="O84" t="inlineStr">
        <is>
          <t>EXPORTADOR</t>
        </is>
      </c>
      <c r="P84" t="inlineStr">
        <is>
          <t>VTA. MAY. DE MATERIAS PRIMAS AGROPEC.</t>
        </is>
      </c>
      <c r="Q84" t="inlineStr">
        <is>
          <t>ELAB. CACAO, CHOCOLATE Y CONFIT.</t>
        </is>
      </c>
      <c r="U84" t="inlineStr">
        <is>
          <t>943 813 290</t>
        </is>
      </c>
      <c r="V84" t="inlineStr">
        <is>
          <t>CERTIFICACIONES.APROCAM@GMAIL.COM</t>
        </is>
      </c>
      <c r="W84" t="inlineStr">
        <is>
          <t>SI</t>
        </is>
      </c>
      <c r="X84" t="inlineStr">
        <is>
          <t>S1846386</t>
        </is>
      </c>
      <c r="Y84" t="inlineStr">
        <is>
          <t>SI</t>
        </is>
      </c>
      <c r="Z84" t="inlineStr">
        <is>
          <t>COOPERATIVA AGRARIA APROCAM</t>
        </is>
      </c>
      <c r="AA84" s="3" t="n">
        <v>0</v>
      </c>
      <c r="AB84" s="3" t="n">
        <v>0</v>
      </c>
      <c r="AC84" t="inlineStr">
        <is>
          <t>SI</t>
        </is>
      </c>
      <c r="AD84" s="3" t="n">
        <v>1684429.98</v>
      </c>
      <c r="AE84" t="inlineStr">
        <is>
          <t>2026-04</t>
        </is>
      </c>
      <c r="AF84" s="3" t="n">
        <v>133793.84</v>
      </c>
      <c r="AG84" s="4" t="n">
        <v>2</v>
      </c>
      <c r="AH84" t="inlineStr">
        <is>
          <t>SANTOS CRUZ FLORES</t>
        </is>
      </c>
      <c r="AI84" t="inlineStr">
        <is>
          <t>MENDOZA REAP FREDDY</t>
        </is>
      </c>
      <c r="AK84" s="4" t="n">
        <v>7</v>
      </c>
      <c r="AL84" t="inlineStr">
        <is>
          <t>CACAO</t>
        </is>
      </c>
      <c r="AM84" t="inlineStr">
        <is>
          <t>2018-2019-2020-2021-2022-2023</t>
        </is>
      </c>
      <c r="AN84" t="inlineStr">
        <is>
          <t>PAC</t>
        </is>
      </c>
      <c r="AO84" s="4" t="str"/>
      <c r="AP84" s="4" t="str"/>
      <c r="AQ84" s="5" t="str"/>
      <c r="AU84" s="340" t="n">
        <v>46285.07177083333</v>
      </c>
      <c r="AV84" s="341" t="n">
        <v>0.7555555555555555</v>
      </c>
    </row>
    <row r="85">
      <c r="A85" t="inlineStr">
        <is>
          <t>20480762895</t>
        </is>
      </c>
      <c r="B85" t="inlineStr">
        <is>
          <t>ASOCIACION DE PRODUCTORES AGROPECUARIOS LA FLOR DE CAFE</t>
        </is>
      </c>
      <c r="D85" t="inlineStr">
        <is>
          <t>ASOCIACION</t>
        </is>
      </c>
      <c r="E85" t="inlineStr">
        <is>
          <t>01 Asociación</t>
        </is>
      </c>
      <c r="F85" t="inlineStr">
        <is>
          <t>BAJA DE OFICIO</t>
        </is>
      </c>
      <c r="G85" t="inlineStr">
        <is>
          <t>HABIDO</t>
        </is>
      </c>
      <c r="H85" s="339" t="n">
        <v>40169</v>
      </c>
      <c r="I85" s="339" t="n">
        <v>40148</v>
      </c>
      <c r="J85" t="inlineStr">
        <is>
          <t>010601</t>
        </is>
      </c>
      <c r="K85" t="inlineStr">
        <is>
          <t>AMAZONAS</t>
        </is>
      </c>
      <c r="L85" t="inlineStr">
        <is>
          <t>RODRIGUEZ DE MENDOZA</t>
        </is>
      </c>
      <c r="M85" t="inlineStr">
        <is>
          <t>SAN NICOLAS</t>
        </is>
      </c>
      <c r="N85" t="inlineStr">
        <is>
          <t>JR. ALONSO DE ALVARADO NRO. S/ N BARRIO DE ONCHE (FRENTE A FISCALIA. COLOR BLANCA)</t>
        </is>
      </c>
      <c r="O85" t="inlineStr">
        <is>
          <t>EXPORTADOR</t>
        </is>
      </c>
      <c r="P85" t="inlineStr">
        <is>
          <t>ACTIVIDADES OTRAS ASOCIACIONES NCP.</t>
        </is>
      </c>
      <c r="Q85" t="inlineStr">
        <is>
          <t>SERVICIOS AGRICOLAS, GANADERAS.</t>
        </is>
      </c>
      <c r="R85" t="inlineStr">
        <is>
          <t>TRANSPORTE DE CARGA POR CARRETERA.</t>
        </is>
      </c>
      <c r="W85" t="inlineStr">
        <is>
          <t>NO</t>
        </is>
      </c>
      <c r="Y85" t="inlineStr">
        <is>
          <t>SI</t>
        </is>
      </c>
      <c r="Z85" t="inlineStr">
        <is>
          <t>ASOCIACION DE PRODUCTORES AGROPECUARIOS LA FLOR DE CAFE</t>
        </is>
      </c>
      <c r="AA85" s="3" t="n">
        <v>0</v>
      </c>
      <c r="AB85" s="3" t="n">
        <v>0</v>
      </c>
      <c r="AC85" t="inlineStr">
        <is>
          <t>NO</t>
        </is>
      </c>
      <c r="AD85" s="3" t="str"/>
      <c r="AF85" s="3" t="str"/>
      <c r="AG85" s="4" t="str"/>
      <c r="AK85" s="4" t="str"/>
      <c r="AL85" t="inlineStr">
        <is>
          <t>CAFÉ</t>
        </is>
      </c>
      <c r="AM85" t="inlineStr">
        <is>
          <t>2019-2020-2021-2022-2023</t>
        </is>
      </c>
      <c r="AN85" t="inlineStr">
        <is>
          <t>PAC</t>
        </is>
      </c>
      <c r="AO85" s="4" t="str"/>
      <c r="AP85" s="4" t="str"/>
      <c r="AQ85" s="5" t="str"/>
      <c r="AU85" s="340" t="n">
        <v>46285.07177083333</v>
      </c>
      <c r="AV85" s="341" t="n">
        <v>0.5555555555555556</v>
      </c>
    </row>
    <row r="86">
      <c r="A86" t="inlineStr">
        <is>
          <t>20481402540</t>
        </is>
      </c>
      <c r="B86" t="inlineStr">
        <is>
          <t>ASOCIACION DE APICULTORES NECTAR DE VIDA DEL VALLE CHICAMA</t>
        </is>
      </c>
      <c r="D86" t="inlineStr">
        <is>
          <t>ASOCIACION</t>
        </is>
      </c>
      <c r="E86" t="inlineStr">
        <is>
          <t>01 Asociación</t>
        </is>
      </c>
      <c r="F86" t="inlineStr">
        <is>
          <t>BAJA DE OFICIO</t>
        </is>
      </c>
      <c r="G86" t="inlineStr">
        <is>
          <t>HABIDO</t>
        </is>
      </c>
      <c r="H86" s="339" t="n">
        <v>45463</v>
      </c>
      <c r="I86" s="339" t="n">
        <v>45463</v>
      </c>
      <c r="J86" t="inlineStr">
        <is>
          <t>130205</t>
        </is>
      </c>
      <c r="K86" t="inlineStr">
        <is>
          <t>LA LIBERTAD</t>
        </is>
      </c>
      <c r="L86" t="inlineStr">
        <is>
          <t>ASCOPE</t>
        </is>
      </c>
      <c r="M86" t="inlineStr">
        <is>
          <t>PAIJAN</t>
        </is>
      </c>
      <c r="N86" t="inlineStr">
        <is>
          <t>CAL. CASA GRANDE NRO. 198 SEC. LICAPA</t>
        </is>
      </c>
      <c r="O86" t="inlineStr">
        <is>
          <t>SIN ACTIVIDAD</t>
        </is>
      </c>
      <c r="P86" t="inlineStr">
        <is>
          <t>CRIA DE ANIMALES DOMESTICOS.</t>
        </is>
      </c>
      <c r="Q86" t="inlineStr">
        <is>
          <t>OTROS TIPOS DE VENTA POR MENOR.</t>
        </is>
      </c>
      <c r="W86" t="inlineStr">
        <is>
          <t>NO</t>
        </is>
      </c>
      <c r="Y86" t="inlineStr">
        <is>
          <t>SI</t>
        </is>
      </c>
      <c r="Z86" t="inlineStr">
        <is>
          <t>ASOCIACION DE APICULTORES NECTAR DE VIDA DEL VALLE CHICAMA</t>
        </is>
      </c>
      <c r="AA86" s="3" t="n">
        <v>0</v>
      </c>
      <c r="AB86" s="3" t="n">
        <v>57207</v>
      </c>
      <c r="AC86" t="inlineStr">
        <is>
          <t>NO</t>
        </is>
      </c>
      <c r="AD86" s="3" t="str"/>
      <c r="AF86" s="3" t="str"/>
      <c r="AG86" s="4" t="str"/>
      <c r="AK86" s="4" t="str"/>
      <c r="AL86" t="inlineStr">
        <is>
          <t>MIEL DE ABEJA Y DERIVADOS</t>
        </is>
      </c>
      <c r="AM86" t="inlineStr">
        <is>
          <t>2025</t>
        </is>
      </c>
      <c r="AN86" t="inlineStr">
        <is>
          <t>PAC</t>
        </is>
      </c>
      <c r="AO86" s="4" t="str"/>
      <c r="AP86" s="4" t="str"/>
      <c r="AQ86" s="5" t="str"/>
      <c r="AU86" s="340" t="n">
        <v>46285.07177083333</v>
      </c>
      <c r="AV86" s="341" t="n">
        <v>0.5333333333333333</v>
      </c>
    </row>
    <row r="87">
      <c r="A87" t="inlineStr">
        <is>
          <t>20481929122</t>
        </is>
      </c>
      <c r="B87" t="inlineStr">
        <is>
          <t>ASOCIACION DE PEQUEÑOS PRODUCTORES AGROPECUARIOS PERLA DEL PARAISO</t>
        </is>
      </c>
      <c r="D87" t="inlineStr">
        <is>
          <t>ASOCIACION</t>
        </is>
      </c>
      <c r="E87" t="inlineStr">
        <is>
          <t>01 Asociación</t>
        </is>
      </c>
      <c r="F87" t="inlineStr">
        <is>
          <t>ACTIVO</t>
        </is>
      </c>
      <c r="G87" t="inlineStr">
        <is>
          <t>HABIDO</t>
        </is>
      </c>
      <c r="H87" s="339" t="n">
        <v>42684</v>
      </c>
      <c r="I87" s="339" t="n">
        <v>42684</v>
      </c>
      <c r="J87" t="inlineStr">
        <is>
          <t>130602</t>
        </is>
      </c>
      <c r="K87" t="inlineStr">
        <is>
          <t>LA LIBERTAD</t>
        </is>
      </c>
      <c r="L87" t="inlineStr">
        <is>
          <t>OTUZCO</t>
        </is>
      </c>
      <c r="M87" t="inlineStr">
        <is>
          <t>AGALLPAMPA</t>
        </is>
      </c>
      <c r="N87" t="inlineStr">
        <is>
          <t>NRO. 25 CAS. EL PARAISO</t>
        </is>
      </c>
      <c r="O87" t="inlineStr">
        <is>
          <t>SIN ACTIVIDAD</t>
        </is>
      </c>
      <c r="P87" t="inlineStr">
        <is>
          <t>CRIA DE GANADO.</t>
        </is>
      </c>
      <c r="Q87" t="inlineStr">
        <is>
          <t>ELAB DE PRODUCTOS LACTEOS.</t>
        </is>
      </c>
      <c r="U87" t="inlineStr">
        <is>
          <t>987771691</t>
        </is>
      </c>
      <c r="V87" t="inlineStr">
        <is>
          <t>ab-luis@hotmail.com</t>
        </is>
      </c>
      <c r="W87" t="inlineStr">
        <is>
          <t>SI</t>
        </is>
      </c>
      <c r="X87" t="inlineStr">
        <is>
          <t>S0867961</t>
        </is>
      </c>
      <c r="Y87" t="inlineStr">
        <is>
          <t>SI</t>
        </is>
      </c>
      <c r="Z87" t="inlineStr">
        <is>
          <t>ASOCIACION DE PEQUEÑOS PRODUCTORES AGROPECUARIOS PERLA DEL PARAISO</t>
        </is>
      </c>
      <c r="AA87" s="3" t="n">
        <v>246770</v>
      </c>
      <c r="AB87" s="3" t="n">
        <v>0</v>
      </c>
      <c r="AC87" t="inlineStr">
        <is>
          <t>NO</t>
        </is>
      </c>
      <c r="AD87" s="3" t="str"/>
      <c r="AF87" s="3" t="str"/>
      <c r="AG87" s="4" t="str"/>
      <c r="AH87" t="inlineStr">
        <is>
          <t>luis cueva jose wilder</t>
        </is>
      </c>
      <c r="AI87" t="inlineStr">
        <is>
          <t>LUIS CUEVA JOSE WILDER</t>
        </is>
      </c>
      <c r="AK87" s="4" t="n">
        <v>5</v>
      </c>
      <c r="AL87" t="inlineStr">
        <is>
          <t>DERIVADOS LACTEOS</t>
        </is>
      </c>
      <c r="AM87" t="inlineStr">
        <is>
          <t>2021-2022-2023-2024</t>
        </is>
      </c>
      <c r="AN87" t="inlineStr">
        <is>
          <t>PAC</t>
        </is>
      </c>
      <c r="AO87" s="4" t="str"/>
      <c r="AP87" s="4" t="str"/>
      <c r="AQ87" s="5" t="str"/>
      <c r="AU87" s="340" t="n">
        <v>46285.07177083333</v>
      </c>
      <c r="AV87" s="341" t="n">
        <v>0.6666666666666666</v>
      </c>
    </row>
    <row r="88">
      <c r="A88" t="inlineStr">
        <is>
          <t>20482423320</t>
        </is>
      </c>
      <c r="B88" t="inlineStr">
        <is>
          <t>ASOCIACION DE PRODUCTORES AGROINDUSTRIALES SANTA ROSA</t>
        </is>
      </c>
      <c r="D88" t="inlineStr">
        <is>
          <t>ASOCIACION</t>
        </is>
      </c>
      <c r="E88" t="inlineStr">
        <is>
          <t>01 Asociación</t>
        </is>
      </c>
      <c r="F88" t="inlineStr">
        <is>
          <t>BAJA DE OFICIO</t>
        </is>
      </c>
      <c r="G88" t="inlineStr">
        <is>
          <t>HABIDO</t>
        </is>
      </c>
      <c r="H88" s="339" t="n">
        <v>42438</v>
      </c>
      <c r="I88" s="339" t="n">
        <v>42438</v>
      </c>
      <c r="J88" t="inlineStr">
        <is>
          <t>130601</t>
        </is>
      </c>
      <c r="K88" t="inlineStr">
        <is>
          <t>LA LIBERTAD</t>
        </is>
      </c>
      <c r="L88" t="inlineStr">
        <is>
          <t>OTUZCO</t>
        </is>
      </c>
      <c r="M88" t="inlineStr">
        <is>
          <t>OTUZCO</t>
        </is>
      </c>
      <c r="N88" t="inlineStr">
        <is>
          <t>LOS ROSALES NRO. SN BAR. RAMON CASTILLA</t>
        </is>
      </c>
      <c r="O88" t="inlineStr">
        <is>
          <t>SIN ACTIVIDAD</t>
        </is>
      </c>
      <c r="P88" t="inlineStr">
        <is>
          <t>OTROS TIPOS DE VENTA POR MENOR.</t>
        </is>
      </c>
      <c r="U88" t="inlineStr">
        <is>
          <t>949704968</t>
        </is>
      </c>
      <c r="V88" t="inlineStr">
        <is>
          <t>apasanta_rosacaupar@yahoo.com</t>
        </is>
      </c>
      <c r="W88" t="inlineStr">
        <is>
          <t>SI</t>
        </is>
      </c>
      <c r="X88" t="inlineStr">
        <is>
          <t>S0863797</t>
        </is>
      </c>
      <c r="Y88" t="inlineStr">
        <is>
          <t>SI</t>
        </is>
      </c>
      <c r="Z88" t="inlineStr">
        <is>
          <t>ASOCIACION DE PRODUCTORES AGROINDUSTRIALES SANTA ROSA</t>
        </is>
      </c>
      <c r="AA88" s="3" t="n">
        <v>0</v>
      </c>
      <c r="AB88" s="3" t="n">
        <v>0</v>
      </c>
      <c r="AC88" t="inlineStr">
        <is>
          <t>NO</t>
        </is>
      </c>
      <c r="AD88" s="3" t="str"/>
      <c r="AF88" s="3" t="str"/>
      <c r="AG88" s="4" t="str"/>
      <c r="AH88" t="inlineStr">
        <is>
          <t>HURTADO  VALDIVIEZO ORFELINDA</t>
        </is>
      </c>
      <c r="AI88" t="inlineStr">
        <is>
          <t>HURTADO VALDIVIEZO ORFELINDA</t>
        </is>
      </c>
      <c r="AK88" s="4" t="n">
        <v>3</v>
      </c>
      <c r="AL88" t="inlineStr">
        <is>
          <t>DERIVADOS LACTEOS</t>
        </is>
      </c>
      <c r="AM88" t="inlineStr">
        <is>
          <t>2023</t>
        </is>
      </c>
      <c r="AN88" t="inlineStr">
        <is>
          <t>PAC</t>
        </is>
      </c>
      <c r="AO88" s="4" t="str"/>
      <c r="AP88" s="4" t="str"/>
      <c r="AQ88" s="5" t="str"/>
      <c r="AU88" s="340" t="n">
        <v>46285.07177083333</v>
      </c>
      <c r="AV88" s="341" t="n">
        <v>0.6444444444444445</v>
      </c>
    </row>
    <row r="89">
      <c r="A89" t="inlineStr">
        <is>
          <t>20482572163</t>
        </is>
      </c>
      <c r="B89" t="inlineStr">
        <is>
          <t>COOPERATIVA AGRARIA DE PRODUCTORES LA VICTORIA CACHICADAN - COAPROLAVIC</t>
        </is>
      </c>
      <c r="D89" t="inlineStr">
        <is>
          <t>COOPERATIVAS, SAIS, CAPS</t>
        </is>
      </c>
      <c r="E89" t="inlineStr">
        <is>
          <t>02 Cooperativa</t>
        </is>
      </c>
      <c r="F89" t="inlineStr">
        <is>
          <t>ACTIVO</t>
        </is>
      </c>
      <c r="G89" t="inlineStr">
        <is>
          <t>HABIDO</t>
        </is>
      </c>
      <c r="H89" s="339" t="n">
        <v>44174</v>
      </c>
      <c r="I89" s="339" t="n">
        <v>44172</v>
      </c>
      <c r="J89" t="inlineStr">
        <is>
          <t>131003</t>
        </is>
      </c>
      <c r="K89" t="inlineStr">
        <is>
          <t>LA LIBERTAD</t>
        </is>
      </c>
      <c r="L89" t="inlineStr">
        <is>
          <t>SANTIAGO DE CHUCO</t>
        </is>
      </c>
      <c r="M89" t="inlineStr">
        <is>
          <t>CACHICADAN</t>
        </is>
      </c>
      <c r="N89" t="inlineStr">
        <is>
          <t>CASERIO SANTA ROSA NRO. S/N CAS. SANTA ROSA</t>
        </is>
      </c>
      <c r="O89" t="inlineStr">
        <is>
          <t>SIN ACTIVIDAD</t>
        </is>
      </c>
      <c r="P89" t="inlineStr">
        <is>
          <t>CRIA DE GANADO.</t>
        </is>
      </c>
      <c r="Q89" t="inlineStr">
        <is>
          <t>ELAB DE PRODUCTOS LACTEOS.</t>
        </is>
      </c>
      <c r="W89" t="inlineStr">
        <is>
          <t>NO</t>
        </is>
      </c>
      <c r="Y89" t="inlineStr">
        <is>
          <t>SI</t>
        </is>
      </c>
      <c r="Z89" t="inlineStr">
        <is>
          <t>COOPERATIVA AGRARIA DE PRODUCTORES LA VICTORIA CACHICADAN - COAPROLAVIC</t>
        </is>
      </c>
      <c r="AA89" s="3" t="n">
        <v>184840</v>
      </c>
      <c r="AB89" s="3" t="n">
        <v>216380</v>
      </c>
      <c r="AC89" t="inlineStr">
        <is>
          <t>NO</t>
        </is>
      </c>
      <c r="AD89" s="3" t="str"/>
      <c r="AF89" s="3" t="str"/>
      <c r="AG89" s="4" t="str"/>
      <c r="AK89" s="4" t="str"/>
      <c r="AL89" t="inlineStr">
        <is>
          <t>DERIVADOS LACTEOS</t>
        </is>
      </c>
      <c r="AM89" t="inlineStr">
        <is>
          <t>2024 - 2025</t>
        </is>
      </c>
      <c r="AN89" t="inlineStr">
        <is>
          <t>PAC</t>
        </is>
      </c>
      <c r="AO89" s="4" t="str"/>
      <c r="AP89" s="4" t="str"/>
      <c r="AQ89" s="5" t="str"/>
      <c r="AU89" s="340" t="n">
        <v>46285.07177083333</v>
      </c>
      <c r="AV89" s="341" t="n">
        <v>0.5333333333333333</v>
      </c>
    </row>
    <row r="90">
      <c r="A90" t="inlineStr">
        <is>
          <t>20484163902</t>
        </is>
      </c>
      <c r="B90" t="inlineStr">
        <is>
          <t>COOPERATIVA AGRARIA APPROCAP LTDA</t>
        </is>
      </c>
      <c r="C90" t="inlineStr">
        <is>
          <t>APPROCAP</t>
        </is>
      </c>
      <c r="D90" t="inlineStr">
        <is>
          <t>COOPERATIVAS, SAIS, CAPS</t>
        </is>
      </c>
      <c r="E90" t="inlineStr">
        <is>
          <t>02 Cooperativa</t>
        </is>
      </c>
      <c r="F90" t="inlineStr">
        <is>
          <t>ACTIVO</t>
        </is>
      </c>
      <c r="G90" t="inlineStr">
        <is>
          <t>HABIDO</t>
        </is>
      </c>
      <c r="H90" s="339" t="n">
        <v>38054</v>
      </c>
      <c r="I90" s="339" t="n">
        <v>38100</v>
      </c>
      <c r="J90" t="inlineStr">
        <is>
          <t>200407</t>
        </is>
      </c>
      <c r="K90" t="inlineStr">
        <is>
          <t>PIURA</t>
        </is>
      </c>
      <c r="L90" t="inlineStr">
        <is>
          <t>MORROPON</t>
        </is>
      </c>
      <c r="M90" t="inlineStr">
        <is>
          <t>SAN JUAN DE BIGOTE</t>
        </is>
      </c>
      <c r="N90" t="inlineStr">
        <is>
          <t>CAL. JOSE CARLOS MARIATEGUI NRO. S/N (COLISEO MUNICIPAL DEL DISTRITO)</t>
        </is>
      </c>
      <c r="O90" t="inlineStr">
        <is>
          <t>IMPORTADOR/EXPORTADOR</t>
        </is>
      </c>
      <c r="P90" t="inlineStr">
        <is>
          <t>ELAB. FRUTAS, LEG. Y HORTALIZAS.</t>
        </is>
      </c>
      <c r="Q90" t="inlineStr">
        <is>
          <t>ACTIVIDADES OTRAS ASOCIACIONES NCP.</t>
        </is>
      </c>
      <c r="R90" t="inlineStr">
        <is>
          <t>SERVICIOS AGRICOLAS, GANADERAS.</t>
        </is>
      </c>
      <c r="W90" t="inlineStr">
        <is>
          <t>NO</t>
        </is>
      </c>
      <c r="Y90" t="inlineStr">
        <is>
          <t>SI</t>
        </is>
      </c>
      <c r="Z90" t="inlineStr">
        <is>
          <t>COOPERATIVA AGRARIA APPROCAP LTDA</t>
        </is>
      </c>
      <c r="AA90" s="3" t="n">
        <v>0</v>
      </c>
      <c r="AB90" s="3" t="n">
        <v>1289165.59990175</v>
      </c>
      <c r="AC90" t="inlineStr">
        <is>
          <t>SI</t>
        </is>
      </c>
      <c r="AD90" s="3" t="n">
        <v>817000</v>
      </c>
      <c r="AE90" t="inlineStr">
        <is>
          <t>2026-04</t>
        </is>
      </c>
      <c r="AF90" s="3" t="n">
        <v>137000</v>
      </c>
      <c r="AG90" s="4" t="n">
        <v>1</v>
      </c>
      <c r="AK90" s="4" t="str"/>
      <c r="AL90" t="inlineStr">
        <is>
          <t>CACAO</t>
        </is>
      </c>
      <c r="AM90" t="inlineStr">
        <is>
          <t>2025</t>
        </is>
      </c>
      <c r="AN90" t="inlineStr">
        <is>
          <t>PAC</t>
        </is>
      </c>
      <c r="AO90" s="4" t="str"/>
      <c r="AP90" s="4" t="str"/>
      <c r="AQ90" s="5" t="str"/>
      <c r="AU90" s="340" t="n">
        <v>46285.07177083333</v>
      </c>
      <c r="AV90" s="341" t="n">
        <v>0.6666666666666666</v>
      </c>
    </row>
    <row r="91">
      <c r="A91" t="inlineStr">
        <is>
          <t>20485945815</t>
        </is>
      </c>
      <c r="B91" t="inlineStr">
        <is>
          <t>COOPERATIVA AGRARIA CAFETALERA ECOLOGICO ALTO PALOMAR</t>
        </is>
      </c>
      <c r="D91" t="inlineStr">
        <is>
          <t>COOPERATIVAS, SAIS, CAPS</t>
        </is>
      </c>
      <c r="E91" t="inlineStr">
        <is>
          <t>02 Cooperativa</t>
        </is>
      </c>
      <c r="F91" t="inlineStr">
        <is>
          <t>SUSPENSION TEMPORAL</t>
        </is>
      </c>
      <c r="G91" t="inlineStr">
        <is>
          <t>HABIDO</t>
        </is>
      </c>
      <c r="H91" s="339" t="n">
        <v>37316</v>
      </c>
      <c r="I91" s="339" t="n">
        <v>37316</v>
      </c>
      <c r="J91" t="inlineStr">
        <is>
          <t>120304</t>
        </is>
      </c>
      <c r="K91" t="inlineStr">
        <is>
          <t>JUNIN</t>
        </is>
      </c>
      <c r="L91" t="inlineStr">
        <is>
          <t>CHANCHAMAYO</t>
        </is>
      </c>
      <c r="M91" t="inlineStr">
        <is>
          <t>SAN LUIS DE SHUARO</t>
        </is>
      </c>
      <c r="N91" t="inlineStr">
        <is>
          <t>CAR. SANCHIRIO SANTA HERMINIA KM. 6 C.P. ALTO PALOMAR (COSTADO COOP. COPCHEVI)</t>
        </is>
      </c>
      <c r="O91" t="inlineStr">
        <is>
          <t>IMPORTADOR/EXPORTADOR</t>
        </is>
      </c>
      <c r="P91" t="inlineStr">
        <is>
          <t>CULTIVO DE FRUTAS.</t>
        </is>
      </c>
      <c r="W91" t="inlineStr">
        <is>
          <t>NO</t>
        </is>
      </c>
      <c r="Y91" t="inlineStr">
        <is>
          <t>SI</t>
        </is>
      </c>
      <c r="Z91" t="inlineStr">
        <is>
          <t>COOPERATIVA AGRARIA CAFETALERA ECOLOGICO ALTO PALOMAR</t>
        </is>
      </c>
      <c r="AA91" s="3" t="n">
        <v>0</v>
      </c>
      <c r="AB91" s="3" t="n">
        <v>0</v>
      </c>
      <c r="AC91" t="inlineStr">
        <is>
          <t>NO</t>
        </is>
      </c>
      <c r="AD91" s="3" t="str"/>
      <c r="AF91" s="3" t="str"/>
      <c r="AG91" s="4" t="str"/>
      <c r="AK91" s="4" t="str"/>
      <c r="AL91" t="inlineStr">
        <is>
          <t>CAFÉ</t>
        </is>
      </c>
      <c r="AM91" t="inlineStr">
        <is>
          <t>2019-2020</t>
        </is>
      </c>
      <c r="AN91" t="inlineStr">
        <is>
          <t>PAC</t>
        </is>
      </c>
      <c r="AO91" s="4" t="str"/>
      <c r="AP91" s="4" t="str"/>
      <c r="AQ91" s="5" t="str"/>
      <c r="AU91" s="340" t="n">
        <v>46285.07177083333</v>
      </c>
      <c r="AV91" s="341" t="n">
        <v>0.5111111111111111</v>
      </c>
    </row>
    <row r="92">
      <c r="A92" t="inlineStr">
        <is>
          <t>20486049198</t>
        </is>
      </c>
      <c r="B92" t="inlineStr">
        <is>
          <t>COOPERATIVA AGROPECUARIA DE SERVICIOS VALLE DEL CUNAS LIMITADA (CAS VALLE DEL CUNAS LTDA)</t>
        </is>
      </c>
      <c r="D92" t="inlineStr">
        <is>
          <t>COOPERATIVAS, SAIS, CAPS</t>
        </is>
      </c>
      <c r="E92" t="inlineStr">
        <is>
          <t>02 Cooperativa</t>
        </is>
      </c>
      <c r="F92" t="inlineStr">
        <is>
          <t>SUSPENSION TEMPORAL</t>
        </is>
      </c>
      <c r="G92" t="inlineStr">
        <is>
          <t>HABIDO</t>
        </is>
      </c>
      <c r="H92" s="339" t="n">
        <v>37700</v>
      </c>
      <c r="I92" s="339" t="n">
        <v>37712</v>
      </c>
      <c r="J92" t="inlineStr">
        <is>
          <t>120214</t>
        </is>
      </c>
      <c r="K92" t="inlineStr">
        <is>
          <t>JUNIN</t>
        </is>
      </c>
      <c r="L92" t="inlineStr">
        <is>
          <t>CONCEPCION</t>
        </is>
      </c>
      <c r="M92" t="inlineStr">
        <is>
          <t>SAN JOSE DE QUERO</t>
        </is>
      </c>
      <c r="N92" t="inlineStr">
        <is>
          <t>JR. PARRA DEL RIEGO NRO. SN (S76294270-COSTADO DE LA PLAZA PRINCIPAL)</t>
        </is>
      </c>
      <c r="O92" t="inlineStr">
        <is>
          <t>EXPORTADOR</t>
        </is>
      </c>
      <c r="P92" t="inlineStr">
        <is>
          <t>SERVICIOS AGRICOLAS, GANADERAS.</t>
        </is>
      </c>
      <c r="Q92" t="inlineStr">
        <is>
          <t>ELAB DE OTROS PROD. ALIMENTICIOS.</t>
        </is>
      </c>
      <c r="R92" t="inlineStr">
        <is>
          <t>CULTIVO DE HORTALIZAS Y LEGUMBRES.</t>
        </is>
      </c>
      <c r="W92" t="inlineStr">
        <is>
          <t>NO</t>
        </is>
      </c>
      <c r="Y92" t="inlineStr">
        <is>
          <t>SI</t>
        </is>
      </c>
      <c r="Z92" t="inlineStr">
        <is>
          <t>COOPERATIVA AGROPECUARIA DE SERVICIOS VALLE DEL CUNAS LIMITADA (CAS VALLE DEL CUNAS LTDA)</t>
        </is>
      </c>
      <c r="AA92" s="3" t="n">
        <v>0</v>
      </c>
      <c r="AB92" s="3" t="n">
        <v>0</v>
      </c>
      <c r="AC92" t="inlineStr">
        <is>
          <t>NO</t>
        </is>
      </c>
      <c r="AD92" s="3" t="str"/>
      <c r="AF92" s="3" t="str"/>
      <c r="AG92" s="4" t="str"/>
      <c r="AK92" s="4" t="str"/>
      <c r="AL92" t="inlineStr">
        <is>
          <t>MACA</t>
        </is>
      </c>
      <c r="AM92" t="inlineStr">
        <is>
          <t>2019</t>
        </is>
      </c>
      <c r="AN92" t="inlineStr">
        <is>
          <t>PAC</t>
        </is>
      </c>
      <c r="AO92" s="4" t="str"/>
      <c r="AP92" s="4" t="str"/>
      <c r="AQ92" s="5" t="str"/>
      <c r="AU92" s="340" t="n">
        <v>46285.07177083333</v>
      </c>
      <c r="AV92" s="341" t="n">
        <v>0.5555555555555556</v>
      </c>
    </row>
    <row r="93">
      <c r="A93" t="inlineStr">
        <is>
          <t>20486073145</t>
        </is>
      </c>
      <c r="B93" t="inlineStr">
        <is>
          <t>ASOCIACION AGRO GANADERO ECOLOGICO DEL ALTO CACAZU - VILLA RICA</t>
        </is>
      </c>
      <c r="D93" t="inlineStr">
        <is>
          <t>ASOCIACION</t>
        </is>
      </c>
      <c r="E93" t="inlineStr">
        <is>
          <t>01 Asociación</t>
        </is>
      </c>
      <c r="F93" t="inlineStr">
        <is>
          <t>BAJA DE OFICIO</t>
        </is>
      </c>
      <c r="G93" t="inlineStr">
        <is>
          <t>HABIDO</t>
        </is>
      </c>
      <c r="H93" s="339" t="n">
        <v>45092</v>
      </c>
      <c r="I93" s="339" t="n">
        <v>45092</v>
      </c>
      <c r="J93" t="inlineStr">
        <is>
          <t>190307</t>
        </is>
      </c>
      <c r="K93" t="inlineStr">
        <is>
          <t>PASCO</t>
        </is>
      </c>
      <c r="L93" t="inlineStr">
        <is>
          <t>OXAPAMPA</t>
        </is>
      </c>
      <c r="M93" t="inlineStr">
        <is>
          <t>VILLA RICA</t>
        </is>
      </c>
      <c r="N93" t="inlineStr">
        <is>
          <t>CAR. MARGINAL NRO. SN C.P. LA CUMBRE SECT. SAN PABLO (S78997430 A 100 MTS DE CATARATA CACAZU)</t>
        </is>
      </c>
      <c r="O93" t="inlineStr">
        <is>
          <t>SIN ACTIVIDAD</t>
        </is>
      </c>
      <c r="P93" t="inlineStr">
        <is>
          <t>VTA. MAY. DE MATERIAS PRIMAS AGROPEC.</t>
        </is>
      </c>
      <c r="W93" t="inlineStr">
        <is>
          <t>NO</t>
        </is>
      </c>
      <c r="Y93" t="inlineStr">
        <is>
          <t>SI</t>
        </is>
      </c>
      <c r="Z93" t="inlineStr">
        <is>
          <t>ASOCIACION AGRO GANADERO ECOLOGICO DEL ALTO CACAZU - VILLA RICA</t>
        </is>
      </c>
      <c r="AA93" s="3" t="n">
        <v>0</v>
      </c>
      <c r="AB93" s="3" t="n">
        <v>0</v>
      </c>
      <c r="AC93" t="inlineStr">
        <is>
          <t>NO</t>
        </is>
      </c>
      <c r="AD93" s="3" t="str"/>
      <c r="AF93" s="3" t="str"/>
      <c r="AG93" s="4" t="str"/>
      <c r="AK93" s="4" t="str"/>
      <c r="AL93" t="inlineStr">
        <is>
          <t>DERIVADOS LACTEOS</t>
        </is>
      </c>
      <c r="AM93" t="inlineStr">
        <is>
          <t>2019-2020</t>
        </is>
      </c>
      <c r="AN93" t="inlineStr">
        <is>
          <t>PAC</t>
        </is>
      </c>
      <c r="AO93" s="4" t="str"/>
      <c r="AP93" s="4" t="str"/>
      <c r="AQ93" s="5" t="str"/>
      <c r="AU93" s="340" t="n">
        <v>46285.07177083333</v>
      </c>
      <c r="AV93" s="341" t="n">
        <v>0.5111111111111111</v>
      </c>
    </row>
    <row r="94">
      <c r="A94" t="inlineStr">
        <is>
          <t>20486094657</t>
        </is>
      </c>
      <c r="B94" t="inlineStr">
        <is>
          <t>ASOCIACION DE PRODUCTORES DE CAFES ESPECIALES MOUNTAIN COFFE</t>
        </is>
      </c>
      <c r="D94" t="inlineStr">
        <is>
          <t>ASOCIACION</t>
        </is>
      </c>
      <c r="E94" t="inlineStr">
        <is>
          <t>01 Asociación</t>
        </is>
      </c>
      <c r="F94" t="inlineStr">
        <is>
          <t>ACTIVO</t>
        </is>
      </c>
      <c r="G94" t="inlineStr">
        <is>
          <t>NO HABIDO</t>
        </is>
      </c>
      <c r="H94" s="339" t="n">
        <v>37834</v>
      </c>
      <c r="I94" s="339" t="n">
        <v>37834</v>
      </c>
      <c r="J94" t="inlineStr">
        <is>
          <t>120606</t>
        </is>
      </c>
      <c r="K94" t="inlineStr">
        <is>
          <t>JUNIN</t>
        </is>
      </c>
      <c r="L94" t="inlineStr">
        <is>
          <t>CHANCHAMAYO</t>
        </is>
      </c>
      <c r="M94" t="inlineStr">
        <is>
          <t>PICHANAQUI</t>
        </is>
      </c>
      <c r="N94" t="inlineStr">
        <is>
          <t>JR. ANDRES A CACERES NRO. 875</t>
        </is>
      </c>
      <c r="O94" t="inlineStr">
        <is>
          <t>EXPORTADOR</t>
        </is>
      </c>
      <c r="P94" t="inlineStr">
        <is>
          <t>CULTIVOS DE CEREALES.</t>
        </is>
      </c>
      <c r="Q94" t="inlineStr">
        <is>
          <t>TRANSPORTE DE CARGA POR CARRETERA.</t>
        </is>
      </c>
      <c r="W94" t="inlineStr">
        <is>
          <t>NO</t>
        </is>
      </c>
      <c r="Y94" t="inlineStr">
        <is>
          <t>SI</t>
        </is>
      </c>
      <c r="Z94" t="inlineStr">
        <is>
          <t>ASOCIACION DE PRODUCTORES DE CAFES ESPECIALES MOUNTAIN COFFE</t>
        </is>
      </c>
      <c r="AA94" s="3" t="n">
        <v>0</v>
      </c>
      <c r="AB94" s="3" t="n">
        <v>0</v>
      </c>
      <c r="AC94" t="inlineStr">
        <is>
          <t>NO</t>
        </is>
      </c>
      <c r="AD94" s="3" t="str"/>
      <c r="AF94" s="3" t="str"/>
      <c r="AG94" s="4" t="str"/>
      <c r="AK94" s="4" t="str"/>
      <c r="AL94" t="inlineStr">
        <is>
          <t>CAFÉ</t>
        </is>
      </c>
      <c r="AM94" t="inlineStr">
        <is>
          <t>2018</t>
        </is>
      </c>
      <c r="AN94" t="inlineStr">
        <is>
          <t>PAC</t>
        </is>
      </c>
      <c r="AO94" s="4" t="str"/>
      <c r="AP94" s="4" t="str"/>
      <c r="AQ94" s="5" t="str"/>
      <c r="AU94" s="340" t="n">
        <v>46285.07177083333</v>
      </c>
      <c r="AV94" s="341" t="n">
        <v>0.5333333333333333</v>
      </c>
    </row>
    <row r="95">
      <c r="A95" t="inlineStr">
        <is>
          <t>20486217830</t>
        </is>
      </c>
      <c r="B95" t="inlineStr">
        <is>
          <t>COMUNIDAD CAMPESINA DE SANTA BARBARA</t>
        </is>
      </c>
      <c r="D95" t="inlineStr">
        <is>
          <t>COMUNIDAD CAMPESINA, NATIVA</t>
        </is>
      </c>
      <c r="E95" t="inlineStr">
        <is>
          <t>05 Comunidades Campesinas</t>
        </is>
      </c>
      <c r="F95" t="inlineStr">
        <is>
          <t>ACTIVO</t>
        </is>
      </c>
      <c r="G95" t="inlineStr">
        <is>
          <t>HABIDO</t>
        </is>
      </c>
      <c r="H95" s="339" t="n">
        <v>38209</v>
      </c>
      <c r="I95" s="339" t="n">
        <v>38209</v>
      </c>
      <c r="J95" t="inlineStr">
        <is>
          <t>090101</t>
        </is>
      </c>
      <c r="K95" t="inlineStr">
        <is>
          <t>HUANCAVELICA</t>
        </is>
      </c>
      <c r="L95" t="inlineStr">
        <is>
          <t>HUANCAVELICA</t>
        </is>
      </c>
      <c r="M95" t="inlineStr">
        <is>
          <t>HUANCAVELICA</t>
        </is>
      </c>
      <c r="N95" t="inlineStr">
        <is>
          <t>JR. MERCURIO NRO. 105 BARRIO SANTA BARABARA (LOCAL COMUNAL)</t>
        </is>
      </c>
      <c r="O95" t="inlineStr">
        <is>
          <t>SIN ACTIVIDAD</t>
        </is>
      </c>
      <c r="P95" t="inlineStr">
        <is>
          <t>ALQUILER OTROS TIPOS MAQ.Y EQUI. NCP.</t>
        </is>
      </c>
      <c r="Q95" t="inlineStr">
        <is>
          <t>TRANSPORTE DE CARGA POR CARRETERA.</t>
        </is>
      </c>
      <c r="U95" t="inlineStr">
        <is>
          <t>954474824</t>
        </is>
      </c>
      <c r="V95" t="inlineStr">
        <is>
          <t>chahuayo_d@hotmail.com</t>
        </is>
      </c>
      <c r="W95" t="inlineStr">
        <is>
          <t>SI</t>
        </is>
      </c>
      <c r="X95" t="inlineStr">
        <is>
          <t>S0831285</t>
        </is>
      </c>
      <c r="Y95" t="inlineStr">
        <is>
          <t>SI</t>
        </is>
      </c>
      <c r="Z95" t="inlineStr">
        <is>
          <t>COMUNIDAD CAMPESINA DE SANTA BARBARA</t>
        </is>
      </c>
      <c r="AA95" s="3" t="n">
        <v>0</v>
      </c>
      <c r="AB95" s="3" t="n">
        <v>0</v>
      </c>
      <c r="AC95" t="inlineStr">
        <is>
          <t>NO</t>
        </is>
      </c>
      <c r="AD95" s="3" t="str"/>
      <c r="AF95" s="3" t="str"/>
      <c r="AG95" s="4" t="str"/>
      <c r="AH95" t="inlineStr">
        <is>
          <t>DE LA CRUZ CASTILLO JAIME ROSE</t>
        </is>
      </c>
      <c r="AI95" t="inlineStr">
        <is>
          <t>DE LA CRUZ CASTILLO JAIME ROSE</t>
        </is>
      </c>
      <c r="AK95" s="4" t="n">
        <v>9</v>
      </c>
      <c r="AL95" t="inlineStr">
        <is>
          <t>FIBRA DE ALPACA</t>
        </is>
      </c>
      <c r="AM95" t="inlineStr">
        <is>
          <t>2019-2021</t>
        </is>
      </c>
      <c r="AN95" t="inlineStr">
        <is>
          <t>PAC</t>
        </is>
      </c>
      <c r="AO95" s="4" t="str"/>
      <c r="AP95" s="4" t="str"/>
      <c r="AQ95" s="5" t="str"/>
      <c r="AU95" s="340" t="n">
        <v>46285.07177083333</v>
      </c>
      <c r="AV95" s="341" t="n">
        <v>0.6666666666666666</v>
      </c>
    </row>
    <row r="96">
      <c r="A96" t="inlineStr">
        <is>
          <t>20486255090</t>
        </is>
      </c>
      <c r="B96" t="inlineStr">
        <is>
          <t>COOPERATIVA AGRARIA SANGARENI</t>
        </is>
      </c>
      <c r="D96" t="inlineStr">
        <is>
          <t>COOPERATIVAS, SAIS, CAPS</t>
        </is>
      </c>
      <c r="E96" t="inlineStr">
        <is>
          <t>02 Cooperativa</t>
        </is>
      </c>
      <c r="F96" t="inlineStr">
        <is>
          <t>ACTIVO</t>
        </is>
      </c>
      <c r="G96" t="inlineStr">
        <is>
          <t>HABIDO</t>
        </is>
      </c>
      <c r="H96" s="339" t="n">
        <v>38338</v>
      </c>
      <c r="I96" s="339" t="n">
        <v>38338</v>
      </c>
      <c r="J96" t="inlineStr">
        <is>
          <t>120606</t>
        </is>
      </c>
      <c r="K96" t="inlineStr">
        <is>
          <t>JUNIN</t>
        </is>
      </c>
      <c r="L96" t="inlineStr">
        <is>
          <t>SATIPO</t>
        </is>
      </c>
      <c r="M96" t="inlineStr">
        <is>
          <t>PANGOA</t>
        </is>
      </c>
      <c r="N96" t="inlineStr">
        <is>
          <t>AV. SONOMORO NRO. 199 (UNA CUADRA ANTES DEL PUENTE SAN RAMON)</t>
        </is>
      </c>
      <c r="O96" t="inlineStr">
        <is>
          <t>EXPORTADOR</t>
        </is>
      </c>
      <c r="P96" t="inlineStr">
        <is>
          <t>CULTIVOS DE CEREALES.</t>
        </is>
      </c>
      <c r="Q96" t="inlineStr">
        <is>
          <t>SERVICIOS AGRICOLAS, GANADERAS.</t>
        </is>
      </c>
      <c r="W96" t="inlineStr">
        <is>
          <t>NO</t>
        </is>
      </c>
      <c r="Y96" t="inlineStr">
        <is>
          <t>SI</t>
        </is>
      </c>
      <c r="Z96" t="inlineStr">
        <is>
          <t>COOPERATIVA AGRARIA SANGARENI</t>
        </is>
      </c>
      <c r="AA96" s="3" t="n">
        <v>8202629.2499856</v>
      </c>
      <c r="AB96" s="3" t="n">
        <v>9860568.48820773</v>
      </c>
      <c r="AC96" t="inlineStr">
        <is>
          <t>SI</t>
        </is>
      </c>
      <c r="AD96" s="3" t="n">
        <v>13207692.05</v>
      </c>
      <c r="AE96" t="inlineStr">
        <is>
          <t>2025-12</t>
        </is>
      </c>
      <c r="AF96" s="3" t="n">
        <v>7990596.310000001</v>
      </c>
      <c r="AG96" s="4" t="n">
        <v>4</v>
      </c>
      <c r="AK96" s="4" t="str"/>
      <c r="AL96" t="inlineStr">
        <is>
          <t>CAFÉ</t>
        </is>
      </c>
      <c r="AM96" t="inlineStr">
        <is>
          <t>2024 - 2025</t>
        </is>
      </c>
      <c r="AN96" t="inlineStr">
        <is>
          <t>PAC</t>
        </is>
      </c>
      <c r="AO96" s="4" t="str"/>
      <c r="AP96" s="4" t="str"/>
      <c r="AQ96" s="5" t="str"/>
      <c r="AU96" s="340" t="n">
        <v>46285.07177083333</v>
      </c>
      <c r="AV96" s="341" t="n">
        <v>0.6222222222222222</v>
      </c>
    </row>
    <row r="97">
      <c r="A97" t="inlineStr">
        <is>
          <t>20486668335</t>
        </is>
      </c>
      <c r="B97" t="inlineStr">
        <is>
          <t>COOPERATIVA AGROINDUSTRIAL SONOMORO LTDA</t>
        </is>
      </c>
      <c r="C97" t="inlineStr">
        <is>
          <t>CAI SONOMORO LTDA</t>
        </is>
      </c>
      <c r="D97" t="inlineStr">
        <is>
          <t>COOPERATIVAS, SAIS, CAPS</t>
        </is>
      </c>
      <c r="F97" t="inlineStr">
        <is>
          <t>SUSPENSION TEMPORAL</t>
        </is>
      </c>
      <c r="G97" t="inlineStr">
        <is>
          <t>HABIDO</t>
        </is>
      </c>
      <c r="H97" s="339" t="n">
        <v>39288</v>
      </c>
      <c r="I97" s="339" t="n">
        <v>39295</v>
      </c>
      <c r="K97" t="inlineStr">
        <is>
          <t>JUNIN</t>
        </is>
      </c>
      <c r="L97" t="inlineStr">
        <is>
          <t>SATIPO</t>
        </is>
      </c>
      <c r="M97" t="inlineStr">
        <is>
          <t>PANGOA</t>
        </is>
      </c>
      <c r="N97" t="inlineStr">
        <is>
          <t>CAL. 3 DE NOVIEMBRE NRO. S/N (ESQ. AV SONOMORO Y 3 DE NOVIEMBRE)</t>
        </is>
      </c>
      <c r="O97" t="inlineStr">
        <is>
          <t>IMPORTADOR/EXPORTADOR</t>
        </is>
      </c>
      <c r="P97" t="inlineStr">
        <is>
          <t>CULTIVOS DE CEREALES.</t>
        </is>
      </c>
      <c r="Q97" t="inlineStr">
        <is>
          <t>PESCA, EXPLOT. CRIADEROS DE PECES.</t>
        </is>
      </c>
      <c r="U97" t="inlineStr">
        <is>
          <t>964557158</t>
        </is>
      </c>
      <c r="V97" t="inlineStr">
        <is>
          <t>CAISONOMORO1@HOTMail.com</t>
        </is>
      </c>
      <c r="W97" t="inlineStr">
        <is>
          <t>SI</t>
        </is>
      </c>
      <c r="X97" t="inlineStr">
        <is>
          <t>S1522292</t>
        </is>
      </c>
      <c r="Y97" t="inlineStr">
        <is>
          <t>SI</t>
        </is>
      </c>
      <c r="Z97" t="inlineStr">
        <is>
          <t>COOPERATIVA AGROINDUSTRIAL SONOMORO LTDA</t>
        </is>
      </c>
      <c r="AA97" s="3" t="n">
        <v>0</v>
      </c>
      <c r="AB97" s="3" t="n">
        <v>0</v>
      </c>
      <c r="AC97" t="inlineStr">
        <is>
          <t>NO</t>
        </is>
      </c>
      <c r="AD97" s="3" t="str"/>
      <c r="AF97" s="3" t="str"/>
      <c r="AG97" s="4" t="str"/>
      <c r="AH97" t="inlineStr">
        <is>
          <t>CAMPOS MONTES JHONY</t>
        </is>
      </c>
      <c r="AI97" t="inlineStr">
        <is>
          <t>SOLIS PALOMINO LUIS ALBERTO</t>
        </is>
      </c>
      <c r="AK97" s="4" t="n">
        <v>6</v>
      </c>
      <c r="AO97" s="4" t="str"/>
      <c r="AP97" s="4" t="str"/>
      <c r="AQ97" s="5" t="str"/>
      <c r="AU97" s="340" t="n">
        <v>46285.07177083333</v>
      </c>
      <c r="AV97" s="341" t="n">
        <v>0.5777777777777777</v>
      </c>
    </row>
    <row r="98">
      <c r="A98" t="inlineStr">
        <is>
          <t>20486876019</t>
        </is>
      </c>
      <c r="B98" t="inlineStr">
        <is>
          <t>COOPERATIVA AGROECOLOGICO INDUSTRIAL MAZAMARI LTDA</t>
        </is>
      </c>
      <c r="C98" t="inlineStr">
        <is>
          <t>CAI MAZAMARI LTDA</t>
        </is>
      </c>
      <c r="D98" t="inlineStr">
        <is>
          <t>COOPERATIVAS, SAIS, CAPS</t>
        </is>
      </c>
      <c r="E98" t="inlineStr">
        <is>
          <t>02 Cooperativa</t>
        </is>
      </c>
      <c r="F98" t="inlineStr">
        <is>
          <t>ACTIVO</t>
        </is>
      </c>
      <c r="G98" t="inlineStr">
        <is>
          <t>HABIDO</t>
        </is>
      </c>
      <c r="H98" s="339" t="n">
        <v>39645</v>
      </c>
      <c r="I98" s="339" t="n">
        <v>39645</v>
      </c>
      <c r="J98" t="inlineStr">
        <is>
          <t>120604</t>
        </is>
      </c>
      <c r="K98" t="inlineStr">
        <is>
          <t>JUNIN</t>
        </is>
      </c>
      <c r="L98" t="inlineStr">
        <is>
          <t>SATIPO</t>
        </is>
      </c>
      <c r="M98" t="inlineStr">
        <is>
          <t>MAZAMARI</t>
        </is>
      </c>
      <c r="N98" t="inlineStr">
        <is>
          <t>AV. BOTTO BERNALES NRO. 1082 (ALTURA GRASA SINTÉTICO LA PICHANGA)</t>
        </is>
      </c>
      <c r="O98" t="inlineStr">
        <is>
          <t>SIN ACTIVIDAD</t>
        </is>
      </c>
      <c r="P98" t="inlineStr">
        <is>
          <t>EXPLOTACION MIXTA.</t>
        </is>
      </c>
      <c r="W98" t="inlineStr">
        <is>
          <t>NO</t>
        </is>
      </c>
      <c r="Y98" t="inlineStr">
        <is>
          <t>SI</t>
        </is>
      </c>
      <c r="Z98" t="inlineStr">
        <is>
          <t>COOPERATIVA AGROECOLOGICO INDUSTRIAL MAZAMARI LTDA</t>
        </is>
      </c>
      <c r="AA98" s="3" t="n">
        <v>0</v>
      </c>
      <c r="AB98" s="3" t="n">
        <v>0</v>
      </c>
      <c r="AC98" t="inlineStr">
        <is>
          <t>NO</t>
        </is>
      </c>
      <c r="AD98" s="3" t="str"/>
      <c r="AF98" s="3" t="str"/>
      <c r="AG98" s="4" t="str"/>
      <c r="AK98" s="4" t="str"/>
      <c r="AL98" t="inlineStr">
        <is>
          <t>CACAO</t>
        </is>
      </c>
      <c r="AM98" t="inlineStr">
        <is>
          <t>2019</t>
        </is>
      </c>
      <c r="AN98" t="inlineStr">
        <is>
          <t>PAC</t>
        </is>
      </c>
      <c r="AO98" s="4" t="str"/>
      <c r="AP98" s="4" t="str"/>
      <c r="AQ98" s="5" t="str"/>
      <c r="AU98" s="340" t="n">
        <v>46285.07177083333</v>
      </c>
      <c r="AV98" s="341" t="n">
        <v>0.5333333333333333</v>
      </c>
    </row>
    <row r="99">
      <c r="A99" t="inlineStr">
        <is>
          <t>20486973219</t>
        </is>
      </c>
      <c r="B99" t="inlineStr">
        <is>
          <t>COOPERATIVA AGRARIA SONOMORO DEL VRAEM LTDA</t>
        </is>
      </c>
      <c r="C99" t="inlineStr">
        <is>
          <t>COAS LTDA</t>
        </is>
      </c>
      <c r="D99" t="inlineStr">
        <is>
          <t>COOPERATIVAS, SAIS, CAPS</t>
        </is>
      </c>
      <c r="E99" t="inlineStr">
        <is>
          <t>02 Cooperativa</t>
        </is>
      </c>
      <c r="F99" t="inlineStr">
        <is>
          <t>ACTIVO</t>
        </is>
      </c>
      <c r="G99" t="inlineStr">
        <is>
          <t>HABIDO</t>
        </is>
      </c>
      <c r="H99" s="339" t="n">
        <v>40470</v>
      </c>
      <c r="I99" s="339" t="n">
        <v>40544</v>
      </c>
      <c r="J99" t="inlineStr">
        <is>
          <t>120606</t>
        </is>
      </c>
      <c r="K99" t="inlineStr">
        <is>
          <t>JUNIN</t>
        </is>
      </c>
      <c r="L99" t="inlineStr">
        <is>
          <t>SATIPO</t>
        </is>
      </c>
      <c r="M99" t="inlineStr">
        <is>
          <t>PANGOA</t>
        </is>
      </c>
      <c r="N99" t="inlineStr">
        <is>
          <t>JR. LAS PALMERAS NRO. SN CP NAYLAMP DE SONOMORO (A 1 CDRA DE CE 30671 NAYLAMP DE SONOMOR)</t>
        </is>
      </c>
      <c r="O99" t="inlineStr">
        <is>
          <t>IMPORTADOR/EXPORTADOR</t>
        </is>
      </c>
      <c r="P99" t="inlineStr">
        <is>
          <t>ELAB. CACAO, CHOCOLATE Y CONFIT.</t>
        </is>
      </c>
      <c r="Q99" t="inlineStr">
        <is>
          <t>SERVICIOS AGRICOLAS, GANADERAS.</t>
        </is>
      </c>
      <c r="W99" t="inlineStr">
        <is>
          <t>SI</t>
        </is>
      </c>
      <c r="X99" t="inlineStr">
        <is>
          <t>S3021823</t>
        </is>
      </c>
      <c r="Y99" t="inlineStr">
        <is>
          <t>SI</t>
        </is>
      </c>
      <c r="Z99" t="inlineStr">
        <is>
          <t>COOPERATIVA AGRARIA SONOMORO DEL VRAEM LTDA</t>
        </is>
      </c>
      <c r="AA99" s="3" t="n">
        <v>0</v>
      </c>
      <c r="AB99" s="3" t="n">
        <v>28217690.028244</v>
      </c>
      <c r="AC99" t="inlineStr">
        <is>
          <t>SI</t>
        </is>
      </c>
      <c r="AD99" s="3" t="n">
        <v>30342293.08</v>
      </c>
      <c r="AE99" t="inlineStr">
        <is>
          <t>2026-04</t>
        </is>
      </c>
      <c r="AF99" s="3" t="n">
        <v>1405371.9</v>
      </c>
      <c r="AG99" s="4" t="n">
        <v>4</v>
      </c>
      <c r="AK99" s="4" t="str"/>
      <c r="AL99" t="inlineStr">
        <is>
          <t>CACAO</t>
        </is>
      </c>
      <c r="AM99" t="inlineStr">
        <is>
          <t>2025</t>
        </is>
      </c>
      <c r="AN99" t="inlineStr">
        <is>
          <t>PAC</t>
        </is>
      </c>
      <c r="AO99" s="4" t="str"/>
      <c r="AP99" s="4" t="str"/>
      <c r="AQ99" s="5" t="str"/>
      <c r="AU99" s="340" t="n">
        <v>46285.07177083333</v>
      </c>
      <c r="AV99" s="341" t="n">
        <v>0.6666666666666666</v>
      </c>
    </row>
    <row r="100">
      <c r="A100" t="inlineStr">
        <is>
          <t>20487226875</t>
        </is>
      </c>
      <c r="B100" t="inlineStr">
        <is>
          <t>ORGANIZACION CENTRAL DE PRODUCTORES DE GRANADILLAS ESPECIALES DE LA PROVINCIA DE OXAPAMPA-PASCO</t>
        </is>
      </c>
      <c r="D100" t="inlineStr">
        <is>
          <t>ASOCIACION</t>
        </is>
      </c>
      <c r="E100" t="inlineStr">
        <is>
          <t>01 Asociación</t>
        </is>
      </c>
      <c r="F100" t="inlineStr">
        <is>
          <t>ACTIVO</t>
        </is>
      </c>
      <c r="G100" t="inlineStr">
        <is>
          <t>HABIDO</t>
        </is>
      </c>
      <c r="H100" s="339" t="n">
        <v>40177</v>
      </c>
      <c r="I100" s="339" t="n">
        <v>40179</v>
      </c>
      <c r="J100" t="inlineStr">
        <is>
          <t>190301</t>
        </is>
      </c>
      <c r="K100" t="inlineStr">
        <is>
          <t>PASCO</t>
        </is>
      </c>
      <c r="L100" t="inlineStr">
        <is>
          <t>OXAPAMPA</t>
        </is>
      </c>
      <c r="M100" t="inlineStr">
        <is>
          <t>OXAPAMPA</t>
        </is>
      </c>
      <c r="N100" t="inlineStr">
        <is>
          <t>PJ. RICHLE NRO. 182 INT. 2 URB. OXAPAMPA (S72827129 DETRAS DE HOSPITAL GENERAL)</t>
        </is>
      </c>
      <c r="O100" t="inlineStr">
        <is>
          <t>IMPORTADOR/EXPORTADOR</t>
        </is>
      </c>
      <c r="P100" t="inlineStr">
        <is>
          <t>TRANSPORTE DE CARGA POR CARRETERA.</t>
        </is>
      </c>
      <c r="Q100" t="inlineStr">
        <is>
          <t>CULTIVO DE FRUTAS.</t>
        </is>
      </c>
      <c r="U100" t="inlineStr">
        <is>
          <t>462339</t>
        </is>
      </c>
      <c r="V100" t="inlineStr">
        <is>
          <t>dapaucar@hotmail.com</t>
        </is>
      </c>
      <c r="W100" t="inlineStr">
        <is>
          <t>SI</t>
        </is>
      </c>
      <c r="X100" t="inlineStr">
        <is>
          <t>S0776139</t>
        </is>
      </c>
      <c r="Y100" t="inlineStr">
        <is>
          <t>SI</t>
        </is>
      </c>
      <c r="Z100" t="inlineStr">
        <is>
          <t>ORGANIZACION CENTRAL DE PRODUCTORES DE GRANADILLAS ESPECIALES DE LA PROVINCIA DE OXAPAMPA-PASCO</t>
        </is>
      </c>
      <c r="AA100" s="3" t="n">
        <v>0</v>
      </c>
      <c r="AB100" s="3" t="n">
        <v>0</v>
      </c>
      <c r="AC100" t="inlineStr">
        <is>
          <t>NO</t>
        </is>
      </c>
      <c r="AD100" s="3" t="str"/>
      <c r="AF100" s="3" t="str"/>
      <c r="AG100" s="4" t="str"/>
      <c r="AH100" t="inlineStr">
        <is>
          <t>vasquez guadalupe leoncio juan</t>
        </is>
      </c>
      <c r="AI100" t="inlineStr">
        <is>
          <t>VASQUEZ GUADALUPE LEONCIO JUAN</t>
        </is>
      </c>
      <c r="AK100" s="4" t="n">
        <v>3</v>
      </c>
      <c r="AL100" t="inlineStr">
        <is>
          <t>GRANADILLA</t>
        </is>
      </c>
      <c r="AM100" t="inlineStr">
        <is>
          <t>2019-2020</t>
        </is>
      </c>
      <c r="AN100" t="inlineStr">
        <is>
          <t>PAC</t>
        </is>
      </c>
      <c r="AO100" s="4" t="str"/>
      <c r="AP100" s="4" t="str"/>
      <c r="AQ100" s="5" t="str"/>
      <c r="AU100" s="340" t="n">
        <v>46285.07177083333</v>
      </c>
      <c r="AV100" s="341" t="n">
        <v>0.6666666666666666</v>
      </c>
    </row>
    <row r="101">
      <c r="A101" t="inlineStr">
        <is>
          <t>20487242994</t>
        </is>
      </c>
      <c r="B101" t="inlineStr">
        <is>
          <t>COOPERATIVA AGRARIA ECOLOGICA CACAOTERA VALLE RIO ENE - COOPAVRE</t>
        </is>
      </c>
      <c r="C101" t="inlineStr">
        <is>
          <t>COOPAVRE</t>
        </is>
      </c>
      <c r="D101" t="inlineStr">
        <is>
          <t>COOPERATIVAS, SAIS, CAPS</t>
        </is>
      </c>
      <c r="E101" t="inlineStr">
        <is>
          <t>02 Cooperativa</t>
        </is>
      </c>
      <c r="F101" t="inlineStr">
        <is>
          <t>ACTIVO</t>
        </is>
      </c>
      <c r="G101" t="inlineStr">
        <is>
          <t>HABIDO</t>
        </is>
      </c>
      <c r="H101" s="339" t="n">
        <v>40205</v>
      </c>
      <c r="I101" s="339" t="n">
        <v>40205</v>
      </c>
      <c r="J101" t="inlineStr">
        <is>
          <t>120608</t>
        </is>
      </c>
      <c r="K101" t="inlineStr">
        <is>
          <t>JUNIN</t>
        </is>
      </c>
      <c r="L101" t="inlineStr">
        <is>
          <t>SATIPO</t>
        </is>
      </c>
      <c r="M101" t="inlineStr">
        <is>
          <t>SATIPO</t>
        </is>
      </c>
      <c r="N101" t="inlineStr">
        <is>
          <t>AV. MICAELA BASTIDAS NRO. 839 URB. SATIPO (A CUADRA Y MEDIA DEL CENTRO CIVICO SATIP)</t>
        </is>
      </c>
      <c r="O101" t="inlineStr">
        <is>
          <t>IMPORTADOR/EXPORTADOR</t>
        </is>
      </c>
      <c r="P101" t="inlineStr">
        <is>
          <t>CULTIVO DE FRUTAS.</t>
        </is>
      </c>
      <c r="U101" t="inlineStr">
        <is>
          <t>064-545681</t>
        </is>
      </c>
      <c r="V101" t="inlineStr">
        <is>
          <t>COOPAVRE2010@YAHOO.COM.PE</t>
        </is>
      </c>
      <c r="W101" t="inlineStr">
        <is>
          <t>SI</t>
        </is>
      </c>
      <c r="X101" t="inlineStr">
        <is>
          <t>S0644488</t>
        </is>
      </c>
      <c r="Y101" t="inlineStr">
        <is>
          <t>SI</t>
        </is>
      </c>
      <c r="Z101" t="inlineStr">
        <is>
          <t>COOPERATIVA AGRARIA ECOLOGICA CACAOTERA VALLE RIO ENE - COOPAVRE</t>
        </is>
      </c>
      <c r="AA101" s="3" t="n">
        <v>0</v>
      </c>
      <c r="AB101" s="3" t="n">
        <v>1782355.8892</v>
      </c>
      <c r="AC101" t="inlineStr">
        <is>
          <t>SI</t>
        </is>
      </c>
      <c r="AD101" s="3" t="n">
        <v>2290978.7</v>
      </c>
      <c r="AE101" t="inlineStr">
        <is>
          <t>2026-02</t>
        </is>
      </c>
      <c r="AF101" s="3" t="n">
        <v>201507.42</v>
      </c>
      <c r="AG101" s="4" t="n">
        <v>2</v>
      </c>
      <c r="AI101" t="inlineStr">
        <is>
          <t>WILDER ANGEL ROCHA MARINOS</t>
        </is>
      </c>
      <c r="AK101" s="4" t="str"/>
      <c r="AL101" t="inlineStr">
        <is>
          <t>CACAO</t>
        </is>
      </c>
      <c r="AM101" t="inlineStr">
        <is>
          <t>2025</t>
        </is>
      </c>
      <c r="AN101" t="inlineStr">
        <is>
          <t>PAC</t>
        </is>
      </c>
      <c r="AO101" s="4" t="str"/>
      <c r="AP101" s="4" t="str"/>
      <c r="AQ101" s="5" t="str"/>
      <c r="AU101" s="340" t="n">
        <v>46285.07177083333</v>
      </c>
      <c r="AV101" s="341" t="n">
        <v>0.7111111111111111</v>
      </c>
    </row>
    <row r="102">
      <c r="A102" t="inlineStr">
        <is>
          <t>20487351343</t>
        </is>
      </c>
      <c r="B102" t="inlineStr">
        <is>
          <t>ASOCIACION DE PRODUCTORES AGROPECUARIOS TUPAC AMARU DE CHIÑAMA</t>
        </is>
      </c>
      <c r="D102" t="inlineStr">
        <is>
          <t>ASOCIACION</t>
        </is>
      </c>
      <c r="E102" t="inlineStr">
        <is>
          <t>01 Asociación</t>
        </is>
      </c>
      <c r="F102" t="inlineStr">
        <is>
          <t>BAJA DE OFICIO</t>
        </is>
      </c>
      <c r="G102" t="inlineStr">
        <is>
          <t>HABIDO</t>
        </is>
      </c>
      <c r="H102" s="339" t="n">
        <v>45595</v>
      </c>
      <c r="I102" s="339" t="n">
        <v>45597</v>
      </c>
      <c r="J102" t="inlineStr">
        <is>
          <t>140202</t>
        </is>
      </c>
      <c r="K102" t="inlineStr">
        <is>
          <t>LAMBAYEQUE</t>
        </is>
      </c>
      <c r="L102" t="inlineStr">
        <is>
          <t>CHICLAYO</t>
        </is>
      </c>
      <c r="M102" t="inlineStr">
        <is>
          <t>CHICLAYO</t>
        </is>
      </c>
      <c r="N102" t="inlineStr">
        <is>
          <t>CAL. TORRES PAZ NRO. 338</t>
        </is>
      </c>
      <c r="O102" t="inlineStr">
        <is>
          <t>SIN ACTIVIDAD</t>
        </is>
      </c>
      <c r="P102" t="inlineStr">
        <is>
          <t>ACTIVIDADES OTRAS ASOCIACIONES NCP.</t>
        </is>
      </c>
      <c r="W102" t="inlineStr">
        <is>
          <t>NO</t>
        </is>
      </c>
      <c r="Y102" t="inlineStr">
        <is>
          <t>SI</t>
        </is>
      </c>
      <c r="Z102" t="inlineStr">
        <is>
          <t>ASOCIACION DE PRODUCTORES AGROPECUARIOS TUPAC AMARU DE CHIÑAMA</t>
        </is>
      </c>
      <c r="AA102" s="3" t="n">
        <v>0</v>
      </c>
      <c r="AB102" s="3" t="n">
        <v>0</v>
      </c>
      <c r="AC102" t="inlineStr">
        <is>
          <t>NO</t>
        </is>
      </c>
      <c r="AD102" s="3" t="str"/>
      <c r="AF102" s="3" t="str"/>
      <c r="AG102" s="4" t="str"/>
      <c r="AK102" s="4" t="str"/>
      <c r="AL102" t="inlineStr">
        <is>
          <t>CAFÉ</t>
        </is>
      </c>
      <c r="AM102" t="inlineStr">
        <is>
          <t>2019-2020-2021-2023</t>
        </is>
      </c>
      <c r="AN102" t="inlineStr">
        <is>
          <t>PAC</t>
        </is>
      </c>
      <c r="AO102" s="4" t="str"/>
      <c r="AP102" s="4" t="str"/>
      <c r="AQ102" s="5" t="str"/>
      <c r="AU102" s="340" t="n">
        <v>46285.07177083333</v>
      </c>
      <c r="AV102" s="341" t="n">
        <v>0.5111111111111111</v>
      </c>
    </row>
    <row r="103">
      <c r="A103" t="inlineStr">
        <is>
          <t>20487558363</t>
        </is>
      </c>
      <c r="B103" t="inlineStr">
        <is>
          <t>ASOCIACION DE PRODUCTORES DE BAMBU RIO MARAÑON</t>
        </is>
      </c>
      <c r="D103" t="inlineStr">
        <is>
          <t>ASOCIACION</t>
        </is>
      </c>
      <c r="E103" t="inlineStr">
        <is>
          <t>01 Asociación</t>
        </is>
      </c>
      <c r="F103" t="inlineStr">
        <is>
          <t>ACTIVO</t>
        </is>
      </c>
      <c r="G103" t="inlineStr">
        <is>
          <t>HABIDO</t>
        </is>
      </c>
      <c r="H103" s="339" t="n">
        <v>42552</v>
      </c>
      <c r="I103" s="339" t="n">
        <v>42552</v>
      </c>
      <c r="J103" t="inlineStr">
        <is>
          <t>010202</t>
        </is>
      </c>
      <c r="K103" t="inlineStr">
        <is>
          <t>AMAZONAS</t>
        </is>
      </c>
      <c r="L103" t="inlineStr">
        <is>
          <t>BAGUA</t>
        </is>
      </c>
      <c r="M103" t="inlineStr">
        <is>
          <t>ARAMANGO</t>
        </is>
      </c>
      <c r="N103" t="inlineStr">
        <is>
          <t>NRO. REF C.P. EL MUYO (FRENTE A CENTRO DE ACOPIO DE CACAO)</t>
        </is>
      </c>
      <c r="O103" t="inlineStr">
        <is>
          <t>SIN ACTIVIDAD</t>
        </is>
      </c>
      <c r="P103" t="inlineStr">
        <is>
          <t>TRANSPORTE DE CARGA POR CARRETERA.</t>
        </is>
      </c>
      <c r="Q103" t="inlineStr">
        <is>
          <t>SILVICULTURA Y EXT. DE MADERA.</t>
        </is>
      </c>
      <c r="W103" t="inlineStr">
        <is>
          <t>SI</t>
        </is>
      </c>
      <c r="X103" t="inlineStr">
        <is>
          <t>S2958164</t>
        </is>
      </c>
      <c r="Y103" t="inlineStr">
        <is>
          <t>SI</t>
        </is>
      </c>
      <c r="Z103" t="inlineStr">
        <is>
          <t>ASOCIACION DE PRODUCTORES DE BAMBU RIO MARAÑON</t>
        </is>
      </c>
      <c r="AA103" s="3" t="n">
        <v>0</v>
      </c>
      <c r="AB103" s="3" t="n">
        <v>5020</v>
      </c>
      <c r="AC103" t="inlineStr">
        <is>
          <t>NO</t>
        </is>
      </c>
      <c r="AD103" s="3" t="str"/>
      <c r="AF103" s="3" t="str"/>
      <c r="AG103" s="4" t="str"/>
      <c r="AH103" t="inlineStr">
        <is>
          <t>HERNANDEZ PACHECO SEGUNDO ADIEL</t>
        </is>
      </c>
      <c r="AI103" t="inlineStr">
        <is>
          <t>HERNANDEZ PACHECO SEGUNDO ADIEL</t>
        </is>
      </c>
      <c r="AK103" s="4" t="n">
        <v>1</v>
      </c>
      <c r="AL103" t="inlineStr">
        <is>
          <t>BAMBÚ</t>
        </is>
      </c>
      <c r="AM103" t="inlineStr">
        <is>
          <t>2025</t>
        </is>
      </c>
      <c r="AN103" t="inlineStr">
        <is>
          <t>PAC</t>
        </is>
      </c>
      <c r="AO103" s="4" t="str"/>
      <c r="AP103" s="4" t="str"/>
      <c r="AQ103" s="5" t="str"/>
      <c r="AU103" s="340" t="n">
        <v>46285.07177083333</v>
      </c>
      <c r="AV103" s="341" t="n">
        <v>0.6222222222222222</v>
      </c>
    </row>
    <row r="104">
      <c r="A104" t="inlineStr">
        <is>
          <t>20487589242</t>
        </is>
      </c>
      <c r="B104" t="inlineStr">
        <is>
          <t>ASOCIACION PRODUCTORES AGROPECUARIOS CERRO NEGRO</t>
        </is>
      </c>
      <c r="C104" t="inlineStr">
        <is>
          <t>ASOCIACION PRODUC. CERRO NEGRO</t>
        </is>
      </c>
      <c r="D104" t="inlineStr">
        <is>
          <t>ASOCIACION</t>
        </is>
      </c>
      <c r="F104" t="inlineStr">
        <is>
          <t>BAJA DE OFICIO</t>
        </is>
      </c>
      <c r="G104" t="inlineStr">
        <is>
          <t>HABIDO</t>
        </is>
      </c>
      <c r="H104" s="339" t="n">
        <v>42457</v>
      </c>
      <c r="I104" s="339" t="n">
        <v>42430</v>
      </c>
      <c r="K104" t="inlineStr">
        <is>
          <t>LAMBAYEQUE</t>
        </is>
      </c>
      <c r="L104" t="inlineStr">
        <is>
          <t>FERREÑAFE</t>
        </is>
      </c>
      <c r="M104" t="inlineStr">
        <is>
          <t>INCAHUASI</t>
        </is>
      </c>
      <c r="N104" t="inlineStr">
        <is>
          <t>NRO. SN CAS. KUTIQIRU (EN EL LOCAL DE LA ASOCIACION)</t>
        </is>
      </c>
      <c r="O104" t="inlineStr">
        <is>
          <t>SIN ACTIVIDAD</t>
        </is>
      </c>
      <c r="P104" t="inlineStr">
        <is>
          <t>SILVICULTURA Y EXT. DE MADERA.</t>
        </is>
      </c>
      <c r="Q104" t="inlineStr">
        <is>
          <t>CULTIVO DE HORTALIZAS Y LEGUMBRES.</t>
        </is>
      </c>
      <c r="U104" t="inlineStr">
        <is>
          <t>942874476</t>
        </is>
      </c>
      <c r="V104" t="inlineStr">
        <is>
          <t>carmela_1969@hotmail.com</t>
        </is>
      </c>
      <c r="W104" t="inlineStr">
        <is>
          <t>SI</t>
        </is>
      </c>
      <c r="X104" t="inlineStr">
        <is>
          <t>S1445116</t>
        </is>
      </c>
      <c r="Y104" t="inlineStr">
        <is>
          <t>SI</t>
        </is>
      </c>
      <c r="Z104" t="inlineStr">
        <is>
          <t>ASOCIACION PRODUCTORES AGROPECUARIOS CERRO NEGRO</t>
        </is>
      </c>
      <c r="AA104" s="3" t="n">
        <v>0</v>
      </c>
      <c r="AB104" s="3" t="n">
        <v>0</v>
      </c>
      <c r="AC104" t="inlineStr">
        <is>
          <t>NO</t>
        </is>
      </c>
      <c r="AD104" s="3" t="str"/>
      <c r="AF104" s="3" t="str"/>
      <c r="AG104" s="4" t="str"/>
      <c r="AH104" t="inlineStr">
        <is>
          <t>ayala sánchez josé enrique</t>
        </is>
      </c>
      <c r="AI104" t="inlineStr">
        <is>
          <t>AYALA SANCHEZ JOSE ENRIQUE</t>
        </is>
      </c>
      <c r="AK104" s="4" t="n">
        <v>8</v>
      </c>
      <c r="AO104" s="4" t="str"/>
      <c r="AP104" s="4" t="str"/>
      <c r="AQ104" s="5" t="str"/>
      <c r="AU104" s="340" t="n">
        <v>46285.07177083333</v>
      </c>
      <c r="AV104" s="341" t="n">
        <v>0.5777777777777777</v>
      </c>
    </row>
    <row r="105">
      <c r="A105" t="inlineStr">
        <is>
          <t>20487661539</t>
        </is>
      </c>
      <c r="B105" t="inlineStr">
        <is>
          <t>ASOCIACION DE PRODUCTORES CACAOTEROS DEL DISTRITO DE HUARANGO</t>
        </is>
      </c>
      <c r="D105" t="inlineStr">
        <is>
          <t>ASOCIACION</t>
        </is>
      </c>
      <c r="E105" t="inlineStr">
        <is>
          <t>01 Asociación</t>
        </is>
      </c>
      <c r="F105" t="inlineStr">
        <is>
          <t>ACTIVO</t>
        </is>
      </c>
      <c r="G105" t="inlineStr">
        <is>
          <t>HABIDO</t>
        </is>
      </c>
      <c r="H105" s="339" t="n">
        <v>42368</v>
      </c>
      <c r="I105" s="339" t="n">
        <v>42370</v>
      </c>
      <c r="J105" t="inlineStr">
        <is>
          <t>060903</t>
        </is>
      </c>
      <c r="K105" t="inlineStr">
        <is>
          <t>CAJAMARCA</t>
        </is>
      </c>
      <c r="L105" t="inlineStr">
        <is>
          <t>SAN IGNACIO</t>
        </is>
      </c>
      <c r="M105" t="inlineStr">
        <is>
          <t>HUARANGO</t>
        </is>
      </c>
      <c r="N105" t="inlineStr">
        <is>
          <t>CAL. SANTA ROSA NRO. C-01 CAS. CIGARRO DE ORO (COSTADO DE LA LOZA DEPORTIVA-1PISO-VERDE)</t>
        </is>
      </c>
      <c r="O105" t="inlineStr">
        <is>
          <t>SIN ACTIVIDAD</t>
        </is>
      </c>
      <c r="P105" t="inlineStr">
        <is>
          <t>CULTIVO DE FRUTAS.</t>
        </is>
      </c>
      <c r="W105" t="inlineStr">
        <is>
          <t>NO</t>
        </is>
      </c>
      <c r="Y105" t="inlineStr">
        <is>
          <t>SI</t>
        </is>
      </c>
      <c r="Z105" t="inlineStr">
        <is>
          <t>ASOCIACION DE PRODUCTORES CACAOTEROS DEL DISTRITO DE HUARANGO</t>
        </is>
      </c>
      <c r="AA105" s="3" t="n">
        <v>0</v>
      </c>
      <c r="AB105" s="3" t="n">
        <v>0</v>
      </c>
      <c r="AC105" t="inlineStr">
        <is>
          <t>NO</t>
        </is>
      </c>
      <c r="AD105" s="3" t="str"/>
      <c r="AF105" s="3" t="str"/>
      <c r="AG105" s="4" t="str"/>
      <c r="AK105" s="4" t="str"/>
      <c r="AL105" t="inlineStr">
        <is>
          <t>CACAO</t>
        </is>
      </c>
      <c r="AM105" t="inlineStr">
        <is>
          <t>2019</t>
        </is>
      </c>
      <c r="AN105" t="inlineStr">
        <is>
          <t>PAC</t>
        </is>
      </c>
      <c r="AO105" s="4" t="str"/>
      <c r="AP105" s="4" t="str"/>
      <c r="AQ105" s="5" t="str"/>
      <c r="AU105" s="340" t="n">
        <v>46285.07177083333</v>
      </c>
      <c r="AV105" s="341" t="n">
        <v>0.5111111111111111</v>
      </c>
    </row>
    <row r="106">
      <c r="A106" t="inlineStr">
        <is>
          <t>20489293898</t>
        </is>
      </c>
      <c r="B106" t="inlineStr">
        <is>
          <t>COMUNIDAD CAMPESINA DE CHINCHE TINGO</t>
        </is>
      </c>
      <c r="D106" t="inlineStr">
        <is>
          <t>COMUNIDAD CAMPESINA, NATIVA</t>
        </is>
      </c>
      <c r="E106" t="inlineStr">
        <is>
          <t>05 Comunidades Campesinas</t>
        </is>
      </c>
      <c r="F106" t="inlineStr">
        <is>
          <t>ACTIVO</t>
        </is>
      </c>
      <c r="G106" t="inlineStr">
        <is>
          <t>HABIDO</t>
        </is>
      </c>
      <c r="H106" s="339" t="n">
        <v>37900</v>
      </c>
      <c r="I106" s="339" t="n">
        <v>37895</v>
      </c>
      <c r="J106" t="inlineStr">
        <is>
          <t>190201</t>
        </is>
      </c>
      <c r="K106" t="inlineStr">
        <is>
          <t>PASCO</t>
        </is>
      </c>
      <c r="L106" t="inlineStr">
        <is>
          <t>DANIEL ALCIDES CARRION</t>
        </is>
      </c>
      <c r="M106" t="inlineStr">
        <is>
          <t>YANAHUANCA</t>
        </is>
      </c>
      <c r="N106" t="inlineStr">
        <is>
          <t>JR. CARRION NRO. SN. PUEBLO CHINCHE TINGO (PLAZA DE ARMAS)</t>
        </is>
      </c>
      <c r="O106" t="inlineStr">
        <is>
          <t>SIN ACTIVIDAD</t>
        </is>
      </c>
      <c r="P106" t="inlineStr">
        <is>
          <t>VTA. MIN. EN ALMACENES NO ESPECIALIZ.</t>
        </is>
      </c>
      <c r="Q106" t="inlineStr">
        <is>
          <t>TRANSPORTE DE CARGA POR CARRETERA.</t>
        </is>
      </c>
      <c r="R106" t="inlineStr">
        <is>
          <t>VTA. MAY. MATERIALES DE CONSTRUCCION.</t>
        </is>
      </c>
      <c r="U106" t="inlineStr">
        <is>
          <t>985181478</t>
        </is>
      </c>
      <c r="V106" t="inlineStr">
        <is>
          <t>aldoem_cpc23300@hotmail.com</t>
        </is>
      </c>
      <c r="W106" t="inlineStr">
        <is>
          <t>SI</t>
        </is>
      </c>
      <c r="X106" t="inlineStr">
        <is>
          <t>S0375912</t>
        </is>
      </c>
      <c r="Y106" t="inlineStr">
        <is>
          <t>SI</t>
        </is>
      </c>
      <c r="Z106" t="inlineStr">
        <is>
          <t>COMUNIDAD CAMPESINA DE CHINCHE TINGO</t>
        </is>
      </c>
      <c r="AA106" s="3" t="n">
        <v>0</v>
      </c>
      <c r="AB106" s="3" t="n">
        <v>165322</v>
      </c>
      <c r="AC106" t="inlineStr">
        <is>
          <t>NO</t>
        </is>
      </c>
      <c r="AD106" s="3" t="str"/>
      <c r="AF106" s="3" t="str"/>
      <c r="AG106" s="4" t="str"/>
      <c r="AH106" t="inlineStr">
        <is>
          <t>QUINTANA ILANZO VICTOR NEHEMIAS</t>
        </is>
      </c>
      <c r="AI106" t="inlineStr">
        <is>
          <t>QUINTANA ILANZO VICTOR NEHEMIAS</t>
        </is>
      </c>
      <c r="AK106" s="4" t="n">
        <v>7</v>
      </c>
      <c r="AL106" t="inlineStr">
        <is>
          <t>DERIVADOS LACTEOS</t>
        </is>
      </c>
      <c r="AM106" t="inlineStr">
        <is>
          <t>2024 - 2025</t>
        </is>
      </c>
      <c r="AN106" t="inlineStr">
        <is>
          <t>PAC</t>
        </is>
      </c>
      <c r="AO106" s="4" t="str"/>
      <c r="AP106" s="4" t="str"/>
      <c r="AQ106" s="5" t="str"/>
      <c r="AU106" s="340" t="n">
        <v>46285.07177083333</v>
      </c>
      <c r="AV106" s="341" t="n">
        <v>0.6888888888888889</v>
      </c>
    </row>
    <row r="107">
      <c r="A107" t="inlineStr">
        <is>
          <t>20489969221</t>
        </is>
      </c>
      <c r="B107" t="inlineStr">
        <is>
          <t>ASOCIACION FORESTAL INDIGENA MADRE DE DIOS - AFIMAD</t>
        </is>
      </c>
      <c r="D107" t="inlineStr">
        <is>
          <t>ASOCIACION</t>
        </is>
      </c>
      <c r="E107" t="inlineStr">
        <is>
          <t>01 Asociación</t>
        </is>
      </c>
      <c r="F107" t="inlineStr">
        <is>
          <t>ACTIVO</t>
        </is>
      </c>
      <c r="G107" t="inlineStr">
        <is>
          <t>HABIDO</t>
        </is>
      </c>
      <c r="H107" s="339" t="n">
        <v>41393</v>
      </c>
      <c r="I107" s="339" t="n">
        <v>41393</v>
      </c>
      <c r="J107" t="inlineStr">
        <is>
          <t>170101</t>
        </is>
      </c>
      <c r="K107" t="inlineStr">
        <is>
          <t>MADRE DE DIOS</t>
        </is>
      </c>
      <c r="L107" t="inlineStr">
        <is>
          <t>TAMBOPATA</t>
        </is>
      </c>
      <c r="M107" t="inlineStr">
        <is>
          <t>TAMBOPATA</t>
        </is>
      </c>
      <c r="N107" t="inlineStr">
        <is>
          <t>AV. 26 DE DICIEMBRE NRO. 276 (A MEDIA CDRA DE SUNAT)</t>
        </is>
      </c>
      <c r="O107" t="inlineStr">
        <is>
          <t>IMPORTADOR/EXPORTADOR</t>
        </is>
      </c>
      <c r="P107" t="inlineStr">
        <is>
          <t>ACTIVIDADES OTRAS ASOCIACIONES NCP.</t>
        </is>
      </c>
      <c r="Q107" t="inlineStr">
        <is>
          <t>OTRAS ACTIVIDADES DE TRANSPORTES.</t>
        </is>
      </c>
      <c r="R107" t="inlineStr">
        <is>
          <t>ELAB. FRUTAS, LEG. Y HORTALIZAS.</t>
        </is>
      </c>
      <c r="W107" t="inlineStr">
        <is>
          <t>NO</t>
        </is>
      </c>
      <c r="Y107" t="inlineStr">
        <is>
          <t>SI</t>
        </is>
      </c>
      <c r="Z107" t="inlineStr">
        <is>
          <t>ASOCIACION FORESTAL INDIGENA MADRE DE DIOS - AFIMAD</t>
        </is>
      </c>
      <c r="AA107" s="3" t="n">
        <v>0</v>
      </c>
      <c r="AB107" s="3" t="n">
        <v>0</v>
      </c>
      <c r="AC107" t="inlineStr">
        <is>
          <t>NO</t>
        </is>
      </c>
      <c r="AD107" s="3" t="str"/>
      <c r="AF107" s="3" t="str"/>
      <c r="AG107" s="4" t="str"/>
      <c r="AK107" s="4" t="str"/>
      <c r="AL107" t="inlineStr">
        <is>
          <t>CASTAÑA</t>
        </is>
      </c>
      <c r="AM107" t="inlineStr">
        <is>
          <t>2019-2020-2021-2022-2023</t>
        </is>
      </c>
      <c r="AN107" t="inlineStr">
        <is>
          <t>PAC</t>
        </is>
      </c>
      <c r="AO107" s="4" t="str"/>
      <c r="AP107" s="4" t="str"/>
      <c r="AQ107" s="5" t="str"/>
      <c r="AU107" s="340" t="n">
        <v>46285.07177083333</v>
      </c>
      <c r="AV107" s="341" t="n">
        <v>0.5555555555555556</v>
      </c>
    </row>
    <row r="108">
      <c r="A108" t="inlineStr">
        <is>
          <t>20490195301</t>
        </is>
      </c>
      <c r="B108" t="inlineStr">
        <is>
          <t>ASOCIACION DE MUJERES PRODUCTORAS SANTO DOMINGO TALLARIN DE CASA</t>
        </is>
      </c>
      <c r="D108" t="inlineStr">
        <is>
          <t>ASOCIACION</t>
        </is>
      </c>
      <c r="E108" t="inlineStr">
        <is>
          <t>01 Asociación</t>
        </is>
      </c>
      <c r="F108" t="inlineStr">
        <is>
          <t>ACTIVO</t>
        </is>
      </c>
      <c r="G108" t="inlineStr">
        <is>
          <t>HABIDO</t>
        </is>
      </c>
      <c r="H108" s="339" t="n">
        <v>43132</v>
      </c>
      <c r="I108" s="339" t="n">
        <v>43132</v>
      </c>
      <c r="J108" t="inlineStr">
        <is>
          <t>030101</t>
        </is>
      </c>
      <c r="K108" t="inlineStr">
        <is>
          <t>APURIMAC</t>
        </is>
      </c>
      <c r="L108" t="inlineStr">
        <is>
          <t>ABANCAY</t>
        </is>
      </c>
      <c r="M108" t="inlineStr">
        <is>
          <t>ABANCAY</t>
        </is>
      </c>
      <c r="N108" t="inlineStr">
        <is>
          <t>AV. SANTO DOMINGO MZA. D LOTE. 3 URB. SAN LUIS ALTA (3CASAS DE PUENTE SAN LUIS C2P BLANCO)</t>
        </is>
      </c>
      <c r="O108" t="inlineStr">
        <is>
          <t>SIN ACTIVIDAD</t>
        </is>
      </c>
      <c r="P108" t="inlineStr">
        <is>
          <t>VTA. MIN. ALIMENTOS, BEBIDAS, TABACO.</t>
        </is>
      </c>
      <c r="Q108" t="inlineStr">
        <is>
          <t>ELAB DE OTROS PROD. ALIMENTICIOS.</t>
        </is>
      </c>
      <c r="U108" t="inlineStr">
        <is>
          <t>083-983677041</t>
        </is>
      </c>
      <c r="V108" t="inlineStr">
        <is>
          <t>edibarajase@hotmail.com</t>
        </is>
      </c>
      <c r="W108" t="inlineStr">
        <is>
          <t>SI</t>
        </is>
      </c>
      <c r="X108" t="inlineStr">
        <is>
          <t>S0563781</t>
        </is>
      </c>
      <c r="Y108" t="inlineStr">
        <is>
          <t>SI</t>
        </is>
      </c>
      <c r="Z108" t="inlineStr">
        <is>
          <t>ASOCIACION DE MUJERES PRODUCTORAS SANTO DOMINGO TALLARIN DE CASA</t>
        </is>
      </c>
      <c r="AA108" s="3" t="n">
        <v>0</v>
      </c>
      <c r="AB108" s="3" t="n">
        <v>0</v>
      </c>
      <c r="AC108" t="inlineStr">
        <is>
          <t>NO</t>
        </is>
      </c>
      <c r="AD108" s="3" t="str"/>
      <c r="AF108" s="3" t="str"/>
      <c r="AG108" s="4" t="str"/>
      <c r="AH108" t="inlineStr">
        <is>
          <t>PUMACAYO ROMAN ELISABET</t>
        </is>
      </c>
      <c r="AI108" t="inlineStr">
        <is>
          <t>PUMACAYO ROMAN ELISABET</t>
        </is>
      </c>
      <c r="AK108" s="4" t="n">
        <v>5</v>
      </c>
      <c r="AL108" t="inlineStr">
        <is>
          <t>QUINUA Y OTROS GRANOS</t>
        </is>
      </c>
      <c r="AM108" t="inlineStr">
        <is>
          <t>2019-2020-2021</t>
        </is>
      </c>
      <c r="AN108" t="inlineStr">
        <is>
          <t>PAC</t>
        </is>
      </c>
      <c r="AO108" s="4" t="str"/>
      <c r="AP108" s="4" t="str"/>
      <c r="AQ108" s="5" t="str"/>
      <c r="AU108" s="340" t="n">
        <v>46285.07177083333</v>
      </c>
      <c r="AV108" s="341" t="n">
        <v>0.6666666666666666</v>
      </c>
    </row>
    <row r="109">
      <c r="A109" t="inlineStr">
        <is>
          <t>20490264397</t>
        </is>
      </c>
      <c r="B109" t="inlineStr">
        <is>
          <t>ASOCIACION DE PRODUCTORES FRUTICOLAS Y PALTOS DEL VALLE DE LIMATAMBO</t>
        </is>
      </c>
      <c r="D109" t="inlineStr">
        <is>
          <t>ASOCIACION</t>
        </is>
      </c>
      <c r="E109" t="inlineStr">
        <is>
          <t>01 Asociación</t>
        </is>
      </c>
      <c r="F109" t="inlineStr">
        <is>
          <t>ACTIVO</t>
        </is>
      </c>
      <c r="G109" t="inlineStr">
        <is>
          <t>HABIDO</t>
        </is>
      </c>
      <c r="H109" s="339" t="n">
        <v>46248</v>
      </c>
      <c r="I109" s="339" t="n">
        <v>46248</v>
      </c>
      <c r="J109" t="inlineStr">
        <is>
          <t>080306</t>
        </is>
      </c>
      <c r="K109" t="inlineStr">
        <is>
          <t>CUSCO</t>
        </is>
      </c>
      <c r="L109" t="inlineStr">
        <is>
          <t>ANTA</t>
        </is>
      </c>
      <c r="M109" t="inlineStr">
        <is>
          <t>LIMATAMBO</t>
        </is>
      </c>
      <c r="N109" t="inlineStr">
        <is>
          <t>NRO. SN SAUCEDA BAJA - CARRIZALES (FRENTE A RESTAURANTE CARRIZALES)</t>
        </is>
      </c>
      <c r="O109" t="inlineStr">
        <is>
          <t>SIN ACTIVIDAD</t>
        </is>
      </c>
      <c r="P109" t="inlineStr">
        <is>
          <t>SERVICIOS AGRICOLAS, GANADERAS.</t>
        </is>
      </c>
      <c r="W109" t="inlineStr">
        <is>
          <t>NO</t>
        </is>
      </c>
      <c r="Y109" t="inlineStr">
        <is>
          <t>SI</t>
        </is>
      </c>
      <c r="Z109" t="inlineStr">
        <is>
          <t>ASOCIACION DE PRODUCTORES FRUTICOLAS Y PALTOS DEL VALLE DE LIMATAMBO</t>
        </is>
      </c>
      <c r="AA109" s="3" t="n">
        <v>5218117</v>
      </c>
      <c r="AB109" s="3" t="n">
        <v>2220000</v>
      </c>
      <c r="AC109" t="inlineStr">
        <is>
          <t>NO</t>
        </is>
      </c>
      <c r="AD109" s="3" t="str"/>
      <c r="AF109" s="3" t="str"/>
      <c r="AG109" s="4" t="str"/>
      <c r="AK109" s="4" t="str"/>
      <c r="AL109" t="inlineStr">
        <is>
          <t>PALTA</t>
        </is>
      </c>
      <c r="AM109" t="inlineStr">
        <is>
          <t>2018-2019-2020-2021-2022-2023-2024 - 2025</t>
        </is>
      </c>
      <c r="AN109" t="inlineStr">
        <is>
          <t>PAC</t>
        </is>
      </c>
      <c r="AO109" s="4" t="str"/>
      <c r="AP109" s="4" t="str"/>
      <c r="AQ109" s="5" t="str"/>
      <c r="AU109" s="340" t="n">
        <v>46285.07177083333</v>
      </c>
      <c r="AV109" s="341" t="n">
        <v>0.5111111111111111</v>
      </c>
    </row>
    <row r="110">
      <c r="A110" t="inlineStr">
        <is>
          <t>20490395653</t>
        </is>
      </c>
      <c r="B110" t="inlineStr">
        <is>
          <t>ASOCIACION DE PRODUCTORES AGROPECUARIOS LA VICTORIA OSCCOLLO COCHARCAS</t>
        </is>
      </c>
      <c r="D110" t="inlineStr">
        <is>
          <t>ASOCIACION</t>
        </is>
      </c>
      <c r="E110" t="inlineStr">
        <is>
          <t>01 Asociación</t>
        </is>
      </c>
      <c r="F110" t="inlineStr">
        <is>
          <t>ACTIVO</t>
        </is>
      </c>
      <c r="G110" t="inlineStr">
        <is>
          <t>HABIDO</t>
        </is>
      </c>
      <c r="H110" s="339" t="n">
        <v>45995</v>
      </c>
      <c r="I110" s="339" t="n">
        <v>45995</v>
      </c>
      <c r="J110" t="inlineStr">
        <is>
          <t>030601</t>
        </is>
      </c>
      <c r="K110" t="inlineStr">
        <is>
          <t>APURIMAC</t>
        </is>
      </c>
      <c r="L110" t="inlineStr">
        <is>
          <t>CHINCHEROS</t>
        </is>
      </c>
      <c r="M110" t="inlineStr">
        <is>
          <t>COCHARCAS</t>
        </is>
      </c>
      <c r="N110" t="inlineStr">
        <is>
          <t>PZA. LA VICTORIA NRO. S/N (C2PISO MAT.NOBLE FAM IBAÑEZ CHUMBE)</t>
        </is>
      </c>
      <c r="O110" t="inlineStr">
        <is>
          <t>SIN ACTIVIDAD</t>
        </is>
      </c>
      <c r="P110" t="inlineStr">
        <is>
          <t>CULTIVOS DE CEREALES.</t>
        </is>
      </c>
      <c r="Q110" t="inlineStr">
        <is>
          <t>CULTIVO DE FRUTAS.</t>
        </is>
      </c>
      <c r="R110" t="inlineStr">
        <is>
          <t>CRIA DE GANADO.</t>
        </is>
      </c>
      <c r="W110" t="inlineStr">
        <is>
          <t>NO</t>
        </is>
      </c>
      <c r="Y110" t="inlineStr">
        <is>
          <t>SI</t>
        </is>
      </c>
      <c r="Z110" t="inlineStr">
        <is>
          <t>ASOCIACION DE PRODUCTORES AGROPECUARIOS LA VICTORIA OSCCOLLO COCHARCAS</t>
        </is>
      </c>
      <c r="AA110" s="3" t="n">
        <v>0</v>
      </c>
      <c r="AB110" s="3" t="n">
        <v>156579</v>
      </c>
      <c r="AC110" t="inlineStr">
        <is>
          <t>NO</t>
        </is>
      </c>
      <c r="AD110" s="3" t="str"/>
      <c r="AF110" s="3" t="str"/>
      <c r="AG110" s="4" t="str"/>
      <c r="AK110" s="4" t="str"/>
      <c r="AL110" t="inlineStr">
        <is>
          <t>PALTA</t>
        </is>
      </c>
      <c r="AM110" t="inlineStr">
        <is>
          <t>2023-2024 - 2025</t>
        </is>
      </c>
      <c r="AN110" t="inlineStr">
        <is>
          <t>PAC</t>
        </is>
      </c>
      <c r="AO110" s="4" t="str"/>
      <c r="AP110" s="4" t="str"/>
      <c r="AQ110" s="5" t="str"/>
      <c r="AU110" s="340" t="n">
        <v>46285.07177083333</v>
      </c>
      <c r="AV110" s="341" t="n">
        <v>0.5555555555555556</v>
      </c>
    </row>
    <row r="111">
      <c r="A111" t="inlineStr">
        <is>
          <t>20490415603</t>
        </is>
      </c>
      <c r="B111" t="inlineStr">
        <is>
          <t>EJECUTOR DE CONTRATO DE ADMINISTRACION DE LA RESERVA COMUNAL AMARAKAERI - ECA AMARAKAERI</t>
        </is>
      </c>
      <c r="C111" t="inlineStr">
        <is>
          <t>ECA AMARAKAERI</t>
        </is>
      </c>
      <c r="D111" t="inlineStr">
        <is>
          <t>ASOCIACION</t>
        </is>
      </c>
      <c r="E111" t="inlineStr">
        <is>
          <t>01 Asociación</t>
        </is>
      </c>
      <c r="F111" t="inlineStr">
        <is>
          <t>ACTIVO</t>
        </is>
      </c>
      <c r="G111" t="inlineStr">
        <is>
          <t>HABIDO</t>
        </is>
      </c>
      <c r="H111" s="339" t="n">
        <v>41262</v>
      </c>
      <c r="I111" s="339" t="n">
        <v>41275</v>
      </c>
      <c r="J111" t="inlineStr">
        <is>
          <t>170101</t>
        </is>
      </c>
      <c r="K111" t="inlineStr">
        <is>
          <t>MADRE DE DIOS</t>
        </is>
      </c>
      <c r="L111" t="inlineStr">
        <is>
          <t>TAMBOPATA</t>
        </is>
      </c>
      <c r="M111" t="inlineStr">
        <is>
          <t>TAMBOPATA</t>
        </is>
      </c>
      <c r="N111" t="inlineStr">
        <is>
          <t>JR. AMZONAS NRO. 342 (FRENTE AL IPD)</t>
        </is>
      </c>
      <c r="O111" t="inlineStr">
        <is>
          <t>SIN ACTIVIDAD</t>
        </is>
      </c>
      <c r="P111" t="inlineStr">
        <is>
          <t>ACTIVIDADES OTRAS ASOCIACIONES NCP.</t>
        </is>
      </c>
      <c r="U111" t="inlineStr">
        <is>
          <t>082502509</t>
        </is>
      </c>
      <c r="V111" t="inlineStr">
        <is>
          <t>administracion@amarakaeri.org</t>
        </is>
      </c>
      <c r="W111" t="inlineStr">
        <is>
          <t>SI</t>
        </is>
      </c>
      <c r="X111" t="inlineStr">
        <is>
          <t>S1845854</t>
        </is>
      </c>
      <c r="Y111" t="inlineStr">
        <is>
          <t>SI</t>
        </is>
      </c>
      <c r="Z111" t="inlineStr">
        <is>
          <t>EJECUTOR DE CONTRATO DE ADMINISTRACION DE LA RESERVA COMUNAL AMARAKAERI - ECA AMARAKAERI</t>
        </is>
      </c>
      <c r="AA111" s="3" t="n">
        <v>0</v>
      </c>
      <c r="AB111" s="3" t="n">
        <v>0</v>
      </c>
      <c r="AC111" t="inlineStr">
        <is>
          <t>NO</t>
        </is>
      </c>
      <c r="AD111" s="3" t="str"/>
      <c r="AF111" s="3" t="str"/>
      <c r="AG111" s="4" t="str"/>
      <c r="AH111" t="inlineStr">
        <is>
          <t>quertehuari dariquebe walter</t>
        </is>
      </c>
      <c r="AI111" t="inlineStr">
        <is>
          <t>QUERTEHUARI DARIQUEBE WALTER</t>
        </is>
      </c>
      <c r="AK111" s="4" t="n">
        <v>7</v>
      </c>
      <c r="AL111" t="inlineStr">
        <is>
          <t>CASTAÑA</t>
        </is>
      </c>
      <c r="AM111" t="inlineStr">
        <is>
          <t>2019</t>
        </is>
      </c>
      <c r="AN111" t="inlineStr">
        <is>
          <t>PAC</t>
        </is>
      </c>
      <c r="AO111" s="4" t="str"/>
      <c r="AP111" s="4" t="str"/>
      <c r="AQ111" s="5" t="str"/>
      <c r="AU111" s="340" t="n">
        <v>46285.07177083333</v>
      </c>
      <c r="AV111" s="341" t="n">
        <v>0.6666666666666666</v>
      </c>
    </row>
    <row r="112">
      <c r="A112" t="inlineStr">
        <is>
          <t>20490594265</t>
        </is>
      </c>
      <c r="B112" t="inlineStr">
        <is>
          <t>ASOCIACION DE PRODUCTORES AGROPECUARIOS ORGANICOS VALLE PAMPAS - APAOVAP</t>
        </is>
      </c>
      <c r="D112" t="inlineStr">
        <is>
          <t>ASOCIACION</t>
        </is>
      </c>
      <c r="E112" t="inlineStr">
        <is>
          <t>01 Asociación</t>
        </is>
      </c>
      <c r="F112" t="inlineStr">
        <is>
          <t>BAJA DE OFICIO</t>
        </is>
      </c>
      <c r="G112" t="inlineStr">
        <is>
          <t>HABIDO</t>
        </is>
      </c>
      <c r="H112" s="339" t="n">
        <v>41823</v>
      </c>
      <c r="I112" s="339" t="n">
        <v>41823</v>
      </c>
      <c r="J112" t="inlineStr">
        <is>
          <t>030604</t>
        </is>
      </c>
      <c r="K112" t="inlineStr">
        <is>
          <t>APURIMAC</t>
        </is>
      </c>
      <c r="L112" t="inlineStr">
        <is>
          <t>CHINCHEROS</t>
        </is>
      </c>
      <c r="M112" t="inlineStr">
        <is>
          <t>HUACCANA</t>
        </is>
      </c>
      <c r="N112" t="inlineStr">
        <is>
          <t>NRO. SN C.P. AHUAYRO (SECTOR LA FLORIDA AV. LOS CHANKAS)</t>
        </is>
      </c>
      <c r="O112" t="inlineStr">
        <is>
          <t>SIN ACTIVIDAD</t>
        </is>
      </c>
      <c r="P112" t="inlineStr">
        <is>
          <t>SERVICIOS AGRICOLAS, GANADERAS.</t>
        </is>
      </c>
      <c r="Q112" t="inlineStr">
        <is>
          <t>ACTIVIDADES OTRAS ASOCIACIONES NCP.</t>
        </is>
      </c>
      <c r="W112" t="inlineStr">
        <is>
          <t>NO</t>
        </is>
      </c>
      <c r="Y112" t="inlineStr">
        <is>
          <t>SI</t>
        </is>
      </c>
      <c r="Z112" t="inlineStr">
        <is>
          <t>ASOCIACION DE PRODUCTORES AGROPECUARIOS ORGANICOS VALLE PAMPAS - APAOVAP</t>
        </is>
      </c>
      <c r="AA112" s="3" t="n">
        <v>0</v>
      </c>
      <c r="AB112" s="3" t="n">
        <v>0</v>
      </c>
      <c r="AC112" t="inlineStr">
        <is>
          <t>NO</t>
        </is>
      </c>
      <c r="AD112" s="3" t="str"/>
      <c r="AF112" s="3" t="str"/>
      <c r="AG112" s="4" t="str"/>
      <c r="AK112" s="4" t="str"/>
      <c r="AL112" t="inlineStr">
        <is>
          <t>PALTA</t>
        </is>
      </c>
      <c r="AM112" t="inlineStr">
        <is>
          <t>2018-2019-2020</t>
        </is>
      </c>
      <c r="AN112" t="inlineStr">
        <is>
          <t>PAC</t>
        </is>
      </c>
      <c r="AO112" s="4" t="str"/>
      <c r="AP112" s="4" t="str"/>
      <c r="AQ112" s="5" t="str"/>
      <c r="AU112" s="340" t="n">
        <v>46285.07177083333</v>
      </c>
      <c r="AV112" s="341" t="n">
        <v>0.5333333333333333</v>
      </c>
    </row>
    <row r="113">
      <c r="A113" t="inlineStr">
        <is>
          <t>20490672835</t>
        </is>
      </c>
      <c r="B113" t="inlineStr">
        <is>
          <t>ASOCIACION DE PRODUCTORES FLOR DE PAPA DE CHULLCUISA ALTA - ASOCIACION FLOR DE PAPA</t>
        </is>
      </c>
      <c r="D113" t="inlineStr">
        <is>
          <t>ASOCIACION</t>
        </is>
      </c>
      <c r="E113" t="inlineStr">
        <is>
          <t>01 Asociación</t>
        </is>
      </c>
      <c r="F113" t="inlineStr">
        <is>
          <t>BAJA DE OFICIO</t>
        </is>
      </c>
      <c r="G113" t="inlineStr">
        <is>
          <t>HABIDO</t>
        </is>
      </c>
      <c r="H113" s="339" t="n">
        <v>43592</v>
      </c>
      <c r="I113" s="339" t="n">
        <v>43592</v>
      </c>
      <c r="J113" t="inlineStr">
        <is>
          <t>030213</t>
        </is>
      </c>
      <c r="K113" t="inlineStr">
        <is>
          <t>APURIMAC</t>
        </is>
      </c>
      <c r="L113" t="inlineStr">
        <is>
          <t>ANDAHUAYLAS</t>
        </is>
      </c>
      <c r="M113" t="inlineStr">
        <is>
          <t>SAN JERONIMO</t>
        </is>
      </c>
      <c r="N113" t="inlineStr">
        <is>
          <t>NRO. SN COM. CHULLCUISA ALTA (A 50 MTS APROX DE IE INICIAL)</t>
        </is>
      </c>
      <c r="O113" t="inlineStr">
        <is>
          <t>SIN ACTIVIDAD</t>
        </is>
      </c>
      <c r="P113" t="inlineStr">
        <is>
          <t>CULTIVO DE HORTALIZAS Y LEGUMBRES.</t>
        </is>
      </c>
      <c r="W113" t="inlineStr">
        <is>
          <t>NO</t>
        </is>
      </c>
      <c r="Y113" t="inlineStr">
        <is>
          <t>SI</t>
        </is>
      </c>
      <c r="Z113" t="inlineStr">
        <is>
          <t>ASOCIACION DE PRODUCTORES FLOR DE PAPA DE CHULLCUISA ALTA - ASOCIACION FLOR DE PAPA</t>
        </is>
      </c>
      <c r="AA113" s="3" t="n">
        <v>0</v>
      </c>
      <c r="AB113" s="3" t="n">
        <v>0</v>
      </c>
      <c r="AC113" t="inlineStr">
        <is>
          <t>NO</t>
        </is>
      </c>
      <c r="AD113" s="3" t="str"/>
      <c r="AF113" s="3" t="str"/>
      <c r="AG113" s="4" t="str"/>
      <c r="AK113" s="4" t="str"/>
      <c r="AL113" t="inlineStr">
        <is>
          <t>PAPA</t>
        </is>
      </c>
      <c r="AM113" t="inlineStr">
        <is>
          <t>2020-2021-2022-2023</t>
        </is>
      </c>
      <c r="AN113" t="inlineStr">
        <is>
          <t>PAC</t>
        </is>
      </c>
      <c r="AO113" s="4" t="str"/>
      <c r="AP113" s="4" t="str"/>
      <c r="AQ113" s="5" t="str"/>
      <c r="AU113" s="340" t="n">
        <v>46285.07177083333</v>
      </c>
      <c r="AV113" s="341" t="n">
        <v>0.5111111111111111</v>
      </c>
    </row>
    <row r="114">
      <c r="A114" t="inlineStr">
        <is>
          <t>20490726196</t>
        </is>
      </c>
      <c r="B114" t="inlineStr">
        <is>
          <t>ASOCIACIÓN DE PRODUCTORES AGROPECUARIOS VALLESITO - CHAHUARES</t>
        </is>
      </c>
      <c r="D114" t="inlineStr">
        <is>
          <t>ASOCIACION</t>
        </is>
      </c>
      <c r="E114" t="inlineStr">
        <is>
          <t>01 Asociación</t>
        </is>
      </c>
      <c r="F114" t="inlineStr">
        <is>
          <t>ACTIVO</t>
        </is>
      </c>
      <c r="G114" t="inlineStr">
        <is>
          <t>HABIDO</t>
        </is>
      </c>
      <c r="H114" s="339" t="n">
        <v>43266</v>
      </c>
      <c r="I114" s="339" t="n">
        <v>43266</v>
      </c>
      <c r="J114" t="inlineStr">
        <is>
          <t>080902</t>
        </is>
      </c>
      <c r="K114" t="inlineStr">
        <is>
          <t>CUSCO</t>
        </is>
      </c>
      <c r="L114" t="inlineStr">
        <is>
          <t>LA CONVENCION</t>
        </is>
      </c>
      <c r="M114" t="inlineStr">
        <is>
          <t>ECHARATE</t>
        </is>
      </c>
      <c r="N114" t="inlineStr">
        <is>
          <t>NRO. SN SEC. ALTO CHAHUARES (PLANTA DE APA VALLESITO CHAHUARES)</t>
        </is>
      </c>
      <c r="O114" t="inlineStr">
        <is>
          <t>SIN ACTIVIDAD</t>
        </is>
      </c>
      <c r="P114" t="inlineStr">
        <is>
          <t>ACTIVIDADES OTRAS ASOCIACIONES NCP.</t>
        </is>
      </c>
      <c r="W114" t="inlineStr">
        <is>
          <t>NO</t>
        </is>
      </c>
      <c r="Y114" t="inlineStr">
        <is>
          <t>SI</t>
        </is>
      </c>
      <c r="Z114" t="inlineStr">
        <is>
          <t>ASOCIACIÓN DE PRODUCTORES AGROPECUARIOS VALLESITO - CHAHUARES</t>
        </is>
      </c>
      <c r="AA114" s="3" t="n">
        <v>261800</v>
      </c>
      <c r="AB114" s="3" t="n">
        <v>381750</v>
      </c>
      <c r="AC114" t="inlineStr">
        <is>
          <t>NO</t>
        </is>
      </c>
      <c r="AD114" s="3" t="str"/>
      <c r="AF114" s="3" t="str"/>
      <c r="AG114" s="4" t="str"/>
      <c r="AK114" s="4" t="str"/>
      <c r="AL114" t="inlineStr">
        <is>
          <t>CACAO</t>
        </is>
      </c>
      <c r="AM114" t="inlineStr">
        <is>
          <t>2024 - 2025</t>
        </is>
      </c>
      <c r="AN114" t="inlineStr">
        <is>
          <t>PAC</t>
        </is>
      </c>
      <c r="AO114" s="4" t="str"/>
      <c r="AP114" s="4" t="str"/>
      <c r="AQ114" s="5" t="str"/>
      <c r="AU114" s="340" t="n">
        <v>46285.07177083333</v>
      </c>
      <c r="AV114" s="341" t="n">
        <v>0.5111111111111111</v>
      </c>
    </row>
    <row r="115">
      <c r="A115" t="inlineStr">
        <is>
          <t>20490790447</t>
        </is>
      </c>
      <c r="B115" t="inlineStr">
        <is>
          <t>COOPERATIVA SERVICIOS ESPECIALES DE LAS COMUNIDADES CAMPESINAS DE CHUMBIVILCAS LTDA - COOSE - CCCH</t>
        </is>
      </c>
      <c r="D115" t="inlineStr">
        <is>
          <t>COOPERATIVAS, SAIS, CAPS</t>
        </is>
      </c>
      <c r="E115" t="inlineStr">
        <is>
          <t>02 Cooperativa</t>
        </is>
      </c>
      <c r="F115" t="inlineStr">
        <is>
          <t>SUSPENSION TEMPORAL</t>
        </is>
      </c>
      <c r="G115" t="inlineStr">
        <is>
          <t>NO HABIDO</t>
        </is>
      </c>
      <c r="H115" s="339" t="n">
        <v>40928</v>
      </c>
      <c r="I115" s="339" t="n">
        <v>40928</v>
      </c>
      <c r="J115" t="inlineStr">
        <is>
          <t>080701</t>
        </is>
      </c>
      <c r="K115" t="inlineStr">
        <is>
          <t>CUSCO</t>
        </is>
      </c>
      <c r="L115" t="inlineStr">
        <is>
          <t>CHUMBIVILCAS</t>
        </is>
      </c>
      <c r="M115" t="inlineStr">
        <is>
          <t>SANTO TOMAS</t>
        </is>
      </c>
      <c r="N115" t="inlineStr">
        <is>
          <t>CAL. TUPAC AMARU NRO. S/N BARRIO LOS CLAVELES (AL COSTADO DE CCCCH PORTON GUINTA)</t>
        </is>
      </c>
      <c r="O115" t="inlineStr">
        <is>
          <t>SIN ACTIVIDAD</t>
        </is>
      </c>
      <c r="P115" t="inlineStr">
        <is>
          <t>ELAB DE OTROS PROD. ALIMENTICIOS.</t>
        </is>
      </c>
      <c r="Q115" t="inlineStr">
        <is>
          <t>VTA. MAY. ALIMENTOS, BEBIDAS Y TABACO.</t>
        </is>
      </c>
      <c r="U115" t="inlineStr">
        <is>
          <t>9663427779</t>
        </is>
      </c>
      <c r="V115" t="inlineStr">
        <is>
          <t>aleva_1919@hotmail.com</t>
        </is>
      </c>
      <c r="W115" t="inlineStr">
        <is>
          <t>SI</t>
        </is>
      </c>
      <c r="X115" t="inlineStr">
        <is>
          <t>S0657971</t>
        </is>
      </c>
      <c r="Y115" t="inlineStr">
        <is>
          <t>SI</t>
        </is>
      </c>
      <c r="Z115" t="inlineStr">
        <is>
          <t>COOPERATIVA SERVICIOS ESPECIALES DE LAS COMUNIDADES CAMPESINAS DE CHUMBIVILCAS LTDA - COOSE - CCCH</t>
        </is>
      </c>
      <c r="AA115" s="3" t="n">
        <v>222236.876</v>
      </c>
      <c r="AB115" s="3" t="n">
        <v>0</v>
      </c>
      <c r="AC115" t="inlineStr">
        <is>
          <t>NO</t>
        </is>
      </c>
      <c r="AD115" s="3" t="str"/>
      <c r="AF115" s="3" t="str"/>
      <c r="AG115" s="4" t="str"/>
      <c r="AH115" t="inlineStr">
        <is>
          <t>delgado gutierrez juan jolver</t>
        </is>
      </c>
      <c r="AI115" t="inlineStr">
        <is>
          <t>LIZARASO ROMERO CELSO</t>
        </is>
      </c>
      <c r="AK115" s="4" t="n">
        <v>4</v>
      </c>
      <c r="AL115" t="inlineStr">
        <is>
          <t>QUINUA Y OTROS GRANOS</t>
        </is>
      </c>
      <c r="AM115" t="inlineStr">
        <is>
          <t>2022-2023-2024</t>
        </is>
      </c>
      <c r="AN115" t="inlineStr">
        <is>
          <t>PAC</t>
        </is>
      </c>
      <c r="AO115" s="4" t="str"/>
      <c r="AP115" s="4" t="str"/>
      <c r="AQ115" s="5" t="str"/>
      <c r="AU115" s="340" t="n">
        <v>46285.07177083333</v>
      </c>
      <c r="AV115" s="341" t="n">
        <v>0.6666666666666666</v>
      </c>
    </row>
    <row r="116">
      <c r="A116" t="inlineStr">
        <is>
          <t>20490810146</t>
        </is>
      </c>
      <c r="B116" t="inlineStr">
        <is>
          <t>COOPERATIVA AGRARIA MACHUPICCHU LTDA - CAGMA LTDA</t>
        </is>
      </c>
      <c r="D116" t="inlineStr">
        <is>
          <t>COOPERATIVAS, SAIS, CAPS</t>
        </is>
      </c>
      <c r="E116" t="inlineStr">
        <is>
          <t>02 Cooperativa</t>
        </is>
      </c>
      <c r="F116" t="inlineStr">
        <is>
          <t>ACTIVO</t>
        </is>
      </c>
      <c r="G116" t="inlineStr">
        <is>
          <t>HABIDO</t>
        </is>
      </c>
      <c r="H116" s="339" t="n">
        <v>40945</v>
      </c>
      <c r="I116" s="339" t="n">
        <v>41057</v>
      </c>
      <c r="J116" t="inlineStr">
        <is>
          <t>030213</t>
        </is>
      </c>
      <c r="K116" t="inlineStr">
        <is>
          <t>APURIMAC</t>
        </is>
      </c>
      <c r="L116" t="inlineStr">
        <is>
          <t>ANDAHUAYLAS</t>
        </is>
      </c>
      <c r="M116" t="inlineStr">
        <is>
          <t>SAN JERONIMO</t>
        </is>
      </c>
      <c r="N116" t="inlineStr">
        <is>
          <t>JR. CHASQUI CALLE NRO. 506 (PARALELA AL EIE SANTA TERESITA DEL NIÑO)</t>
        </is>
      </c>
      <c r="O116" t="inlineStr">
        <is>
          <t>IMPORTADOR/EXPORTADOR</t>
        </is>
      </c>
      <c r="P116" t="inlineStr">
        <is>
          <t>SERVICIOS AGRICOLAS, GANADERAS.</t>
        </is>
      </c>
      <c r="Q116" t="inlineStr">
        <is>
          <t>EXPLOTACION MIXTA.</t>
        </is>
      </c>
      <c r="R116" t="inlineStr">
        <is>
          <t>ALQUILER OTROS TIPOS MAQ.Y EQUI. NCP.</t>
        </is>
      </c>
      <c r="W116" t="inlineStr">
        <is>
          <t>SI</t>
        </is>
      </c>
      <c r="X116" t="inlineStr">
        <is>
          <t>S2020690</t>
        </is>
      </c>
      <c r="Y116" t="inlineStr">
        <is>
          <t>SI</t>
        </is>
      </c>
      <c r="Z116" t="inlineStr">
        <is>
          <t>COOPERATIVA AGRARIA MACHUPICCHU LTDA - CAGMA LTDA</t>
        </is>
      </c>
      <c r="AA116" s="3" t="n">
        <v>0</v>
      </c>
      <c r="AB116" s="3" t="n">
        <v>108583.6</v>
      </c>
      <c r="AC116" t="inlineStr">
        <is>
          <t>NO</t>
        </is>
      </c>
      <c r="AD116" s="3" t="str"/>
      <c r="AF116" s="3" t="str"/>
      <c r="AG116" s="4" t="str"/>
      <c r="AH116" t="inlineStr">
        <is>
          <t>CAÑARI PEDRAZA JHONATAN</t>
        </is>
      </c>
      <c r="AI116" t="inlineStr">
        <is>
          <t>HUAMAN OROSCO EDITH</t>
        </is>
      </c>
      <c r="AK116" s="4" t="n">
        <v>4</v>
      </c>
      <c r="AL116" t="inlineStr">
        <is>
          <t>QUINUA Y OTROS GRANOS</t>
        </is>
      </c>
      <c r="AM116" t="inlineStr">
        <is>
          <t>2018-2019-2020-2021-2023 - 2025</t>
        </is>
      </c>
      <c r="AN116" t="inlineStr">
        <is>
          <t>PAC</t>
        </is>
      </c>
      <c r="AO116" s="4" t="str"/>
      <c r="AP116" s="4" t="str"/>
      <c r="AQ116" s="5" t="str"/>
      <c r="AU116" s="340" t="n">
        <v>46285.07177083333</v>
      </c>
      <c r="AV116" s="341" t="n">
        <v>0.6444444444444445</v>
      </c>
    </row>
    <row r="117">
      <c r="A117" t="inlineStr">
        <is>
          <t>20490822071</t>
        </is>
      </c>
      <c r="B117" t="inlineStr">
        <is>
          <t>ASOCIACION DE MODULOS DE MEJORAMIENTO GENETICO DE CAMELIDOS SUDAMERICANOS DE CONDOROMA</t>
        </is>
      </c>
      <c r="D117" t="inlineStr">
        <is>
          <t>ASOCIACION</t>
        </is>
      </c>
      <c r="E117" t="inlineStr">
        <is>
          <t>01 Asociación</t>
        </is>
      </c>
      <c r="F117" t="inlineStr">
        <is>
          <t>BAJA DE OFICIO</t>
        </is>
      </c>
      <c r="G117" t="inlineStr">
        <is>
          <t>HABIDO</t>
        </is>
      </c>
      <c r="H117" s="339" t="n">
        <v>41722</v>
      </c>
      <c r="I117" s="339" t="n">
        <v>41722</v>
      </c>
      <c r="J117" t="inlineStr">
        <is>
          <t>080802</t>
        </is>
      </c>
      <c r="K117" t="inlineStr">
        <is>
          <t>CUSCO</t>
        </is>
      </c>
      <c r="L117" t="inlineStr">
        <is>
          <t>ESPINAR</t>
        </is>
      </c>
      <c r="M117" t="inlineStr">
        <is>
          <t>CONDOROMA</t>
        </is>
      </c>
      <c r="N117" t="inlineStr">
        <is>
          <t>AV. AREQUIPA NRO. S/N (ESQ. PLAZA DE ARMAS CON CALLE CANCHINITA)</t>
        </is>
      </c>
      <c r="O117" t="inlineStr">
        <is>
          <t>SIN ACTIVIDAD</t>
        </is>
      </c>
      <c r="P117" t="inlineStr">
        <is>
          <t>CRIA DE GANADO.</t>
        </is>
      </c>
      <c r="W117" t="inlineStr">
        <is>
          <t>NO</t>
        </is>
      </c>
      <c r="Y117" t="inlineStr">
        <is>
          <t>SI</t>
        </is>
      </c>
      <c r="Z117" t="inlineStr">
        <is>
          <t>ASOCIACION DE MODULOS DE MEJORAMIENTO GENETICO DE CAMELIDOS SUDAMERICANOS DE CONDOROMA</t>
        </is>
      </c>
      <c r="AA117" s="3" t="n">
        <v>520694.998625</v>
      </c>
      <c r="AB117" s="3" t="n">
        <v>865251.7</v>
      </c>
      <c r="AC117" t="inlineStr">
        <is>
          <t>NO</t>
        </is>
      </c>
      <c r="AD117" s="3" t="str"/>
      <c r="AF117" s="3" t="str"/>
      <c r="AG117" s="4" t="str"/>
      <c r="AK117" s="4" t="str"/>
      <c r="AL117" t="inlineStr">
        <is>
          <t>FIBRA DE ALPACA</t>
        </is>
      </c>
      <c r="AM117" t="inlineStr">
        <is>
          <t>2024 - 2025</t>
        </is>
      </c>
      <c r="AN117" t="inlineStr">
        <is>
          <t>PAC</t>
        </is>
      </c>
      <c r="AO117" s="4" t="str"/>
      <c r="AP117" s="4" t="str"/>
      <c r="AQ117" s="5" t="str"/>
      <c r="AU117" s="340" t="n">
        <v>46285.07177083333</v>
      </c>
      <c r="AV117" s="341" t="n">
        <v>0.5111111111111111</v>
      </c>
    </row>
    <row r="118">
      <c r="A118" t="inlineStr">
        <is>
          <t>20490989871</t>
        </is>
      </c>
      <c r="B118" t="inlineStr">
        <is>
          <t>ASOCIACIÓN DE PRODUCTORES AGROPECUARIOS TUPAC AMARU - TUNGASUCA</t>
        </is>
      </c>
      <c r="D118" t="inlineStr">
        <is>
          <t>ASOCIACION</t>
        </is>
      </c>
      <c r="E118" t="inlineStr">
        <is>
          <t>01 Asociación</t>
        </is>
      </c>
      <c r="F118" t="inlineStr">
        <is>
          <t>ACTIVO</t>
        </is>
      </c>
      <c r="G118" t="inlineStr">
        <is>
          <t>HABIDO</t>
        </is>
      </c>
      <c r="H118" s="339" t="n">
        <v>41074</v>
      </c>
      <c r="I118" s="339" t="n">
        <v>41110</v>
      </c>
      <c r="J118" t="inlineStr">
        <is>
          <t>080508</t>
        </is>
      </c>
      <c r="K118" t="inlineStr">
        <is>
          <t>CUSCO</t>
        </is>
      </c>
      <c r="L118" t="inlineStr">
        <is>
          <t>CANAS</t>
        </is>
      </c>
      <c r="M118" t="inlineStr">
        <is>
          <t>TUPAC AMARU</t>
        </is>
      </c>
      <c r="N118" t="inlineStr">
        <is>
          <t>CAL. MICAELA BASTIDAS NRO. S/N (A MEDIA CDRA PLAZA DE ARMAS CASA CREMA B)</t>
        </is>
      </c>
      <c r="O118" t="inlineStr">
        <is>
          <t>SIN ACTIVIDAD</t>
        </is>
      </c>
      <c r="P118" t="inlineStr">
        <is>
          <t>ELAB DE PRODUCTOS LACTEOS.</t>
        </is>
      </c>
      <c r="Q118" t="inlineStr">
        <is>
          <t>CRIA DE GANADO.</t>
        </is>
      </c>
      <c r="W118" t="inlineStr">
        <is>
          <t>SI</t>
        </is>
      </c>
      <c r="X118" t="inlineStr">
        <is>
          <t>S1580037</t>
        </is>
      </c>
      <c r="Y118" t="inlineStr">
        <is>
          <t>SI</t>
        </is>
      </c>
      <c r="Z118" t="inlineStr">
        <is>
          <t>ASOCIACIÓN DE PRODUCTORES AGROPECUARIOS TUPAC AMARU - TUNGASUCA</t>
        </is>
      </c>
      <c r="AA118" s="3" t="n">
        <v>0</v>
      </c>
      <c r="AB118" s="3" t="n">
        <v>0</v>
      </c>
      <c r="AC118" t="inlineStr">
        <is>
          <t>NO</t>
        </is>
      </c>
      <c r="AD118" s="3" t="str"/>
      <c r="AF118" s="3" t="str"/>
      <c r="AG118" s="4" t="str"/>
      <c r="AH118" t="inlineStr">
        <is>
          <t>NINA CONDEÑA  MACARIO JULIO</t>
        </is>
      </c>
      <c r="AI118" t="inlineStr">
        <is>
          <t>NINA CONDEÑA  MACARIO JULIO</t>
        </is>
      </c>
      <c r="AK118" s="4" t="n">
        <v>1</v>
      </c>
      <c r="AL118" t="inlineStr">
        <is>
          <t>DERIVADOS LACTEOS</t>
        </is>
      </c>
      <c r="AM118" t="inlineStr">
        <is>
          <t>2020-2021-2022-2023</t>
        </is>
      </c>
      <c r="AN118" t="inlineStr">
        <is>
          <t>PAC</t>
        </is>
      </c>
      <c r="AO118" s="4" t="str"/>
      <c r="AP118" s="4" t="str"/>
      <c r="AQ118" s="5" t="str"/>
      <c r="AU118" s="340" t="n">
        <v>46285.07177083333</v>
      </c>
      <c r="AV118" s="341" t="n">
        <v>0.6222222222222222</v>
      </c>
    </row>
    <row r="119">
      <c r="A119" t="inlineStr">
        <is>
          <t>20491050960</t>
        </is>
      </c>
      <c r="B119" t="inlineStr">
        <is>
          <t>COOPERATIVA AGRARIA INDUSTRIAL DEL VALLE SAGRADO AGROVAS LTDA</t>
        </is>
      </c>
      <c r="C119" t="inlineStr">
        <is>
          <t>AGROVAS LTDA</t>
        </is>
      </c>
      <c r="D119" t="inlineStr">
        <is>
          <t>COOPERATIVAS, SAIS, CAPS</t>
        </is>
      </c>
      <c r="E119" t="inlineStr">
        <is>
          <t>02 Cooperativa</t>
        </is>
      </c>
      <c r="F119" t="inlineStr">
        <is>
          <t>ACTIVO</t>
        </is>
      </c>
      <c r="G119" t="inlineStr">
        <is>
          <t>HABIDO</t>
        </is>
      </c>
      <c r="H119" s="339" t="n">
        <v>41123</v>
      </c>
      <c r="I119" s="339" t="n">
        <v>41122</v>
      </c>
      <c r="J119" t="inlineStr">
        <is>
          <t>080401</t>
        </is>
      </c>
      <c r="K119" t="inlineStr">
        <is>
          <t>CUSCO</t>
        </is>
      </c>
      <c r="L119" t="inlineStr">
        <is>
          <t>CALCA</t>
        </is>
      </c>
      <c r="M119" t="inlineStr">
        <is>
          <t>CALCA</t>
        </is>
      </c>
      <c r="N119" t="inlineStr">
        <is>
          <t>KM. 57.5 SECTOR HUANDAR CHICO (CARRETERA CALCA URUBAMBA KM 57.5)</t>
        </is>
      </c>
      <c r="O119" t="inlineStr">
        <is>
          <t>SIN ACTIVIDAD</t>
        </is>
      </c>
      <c r="P119" t="inlineStr">
        <is>
          <t>PRODUC. CARNE Y PROD. CARNICOS.</t>
        </is>
      </c>
      <c r="Q119" t="inlineStr">
        <is>
          <t>EXPLOTACION MIXTA.</t>
        </is>
      </c>
      <c r="R119" t="inlineStr">
        <is>
          <t>RESTAURANTES, BARES Y CANTINAS.</t>
        </is>
      </c>
      <c r="U119" t="inlineStr">
        <is>
          <t>084-224772</t>
        </is>
      </c>
      <c r="V119" t="inlineStr">
        <is>
          <t>AGROVAS.CUSCO@GMAIL.COM</t>
        </is>
      </c>
      <c r="W119" t="inlineStr">
        <is>
          <t>SI</t>
        </is>
      </c>
      <c r="X119" t="inlineStr">
        <is>
          <t>S1245571</t>
        </is>
      </c>
      <c r="Y119" t="inlineStr">
        <is>
          <t>SI</t>
        </is>
      </c>
      <c r="Z119" t="inlineStr">
        <is>
          <t>COOPERATIVA AGRARIA INDUSTRIAL DEL VALLE SAGRADO AGROVAS LTDA</t>
        </is>
      </c>
      <c r="AA119" s="3" t="n">
        <v>0</v>
      </c>
      <c r="AB119" s="3" t="n">
        <v>0</v>
      </c>
      <c r="AC119" t="inlineStr">
        <is>
          <t>NO</t>
        </is>
      </c>
      <c r="AD119" s="3" t="str"/>
      <c r="AF119" s="3" t="str"/>
      <c r="AG119" s="4" t="str"/>
      <c r="AH119" t="inlineStr">
        <is>
          <t>mora huaman lucas</t>
        </is>
      </c>
      <c r="AI119" t="inlineStr">
        <is>
          <t>JIMENEZ MENDOZA YOLANDA</t>
        </is>
      </c>
      <c r="AK119" s="4" t="n">
        <v>4</v>
      </c>
      <c r="AL119" t="inlineStr">
        <is>
          <t>MAÍZ</t>
        </is>
      </c>
      <c r="AM119" t="inlineStr">
        <is>
          <t>2018-2019-2020-2021-2022</t>
        </is>
      </c>
      <c r="AN119" t="inlineStr">
        <is>
          <t>PAC</t>
        </is>
      </c>
      <c r="AO119" s="4" t="str"/>
      <c r="AP119" s="4" t="str"/>
      <c r="AQ119" s="5" t="str"/>
      <c r="AU119" s="340" t="n">
        <v>46285.07177083333</v>
      </c>
      <c r="AV119" s="341" t="n">
        <v>0.7111111111111111</v>
      </c>
    </row>
    <row r="120">
      <c r="A120" t="inlineStr">
        <is>
          <t>20491086727</t>
        </is>
      </c>
      <c r="B120" t="inlineStr">
        <is>
          <t>ASOCIACION DE PEQUEÑOS PRODUCTORES AGROPECUARIOS Y FORESTALES ORGANICOS ITAHUANIA - MANU</t>
        </is>
      </c>
      <c r="D120" t="inlineStr">
        <is>
          <t>ASOCIACION</t>
        </is>
      </c>
      <c r="E120" t="inlineStr">
        <is>
          <t>01 Asociación</t>
        </is>
      </c>
      <c r="F120" t="inlineStr">
        <is>
          <t>BAJA DE OFICIO</t>
        </is>
      </c>
      <c r="G120" t="inlineStr">
        <is>
          <t>HABIDO</t>
        </is>
      </c>
      <c r="H120" s="339" t="n">
        <v>44333</v>
      </c>
      <c r="I120" s="339" t="n">
        <v>44333</v>
      </c>
      <c r="J120" t="inlineStr">
        <is>
          <t>170201</t>
        </is>
      </c>
      <c r="K120" t="inlineStr">
        <is>
          <t>MADRE DE DIOS</t>
        </is>
      </c>
      <c r="L120" t="inlineStr">
        <is>
          <t>MANU</t>
        </is>
      </c>
      <c r="M120" t="inlineStr">
        <is>
          <t>MANU</t>
        </is>
      </c>
      <c r="N120" t="inlineStr">
        <is>
          <t>NRO. -- ITAHUANIA II</t>
        </is>
      </c>
      <c r="O120" t="inlineStr">
        <is>
          <t>SIN ACTIVIDAD</t>
        </is>
      </c>
      <c r="P120" t="inlineStr">
        <is>
          <t>SERVICIOS AGRICOLAS, GANADERAS.</t>
        </is>
      </c>
      <c r="U120" t="inlineStr">
        <is>
          <t>082830674</t>
        </is>
      </c>
      <c r="V120" t="inlineStr">
        <is>
          <t>fortunatoqg1960@hotmail.com</t>
        </is>
      </c>
      <c r="W120" t="inlineStr">
        <is>
          <t>SI</t>
        </is>
      </c>
      <c r="X120" t="inlineStr">
        <is>
          <t>S0963860</t>
        </is>
      </c>
      <c r="Y120" t="inlineStr">
        <is>
          <t>SI</t>
        </is>
      </c>
      <c r="Z120" t="inlineStr">
        <is>
          <t>ASOCIACION DE PEQUEÑOS PRODUCTORES AGROPECUARIOS Y FORESTALES ORGANICOS ITAHUANIA - MANU</t>
        </is>
      </c>
      <c r="AA120" s="3" t="n">
        <v>50600</v>
      </c>
      <c r="AB120" s="3" t="n">
        <v>31470.25</v>
      </c>
      <c r="AC120" t="inlineStr">
        <is>
          <t>NO</t>
        </is>
      </c>
      <c r="AD120" s="3" t="str"/>
      <c r="AF120" s="3" t="str"/>
      <c r="AG120" s="4" t="str"/>
      <c r="AH120" t="inlineStr">
        <is>
          <t>QUISPE GAYOSO FORTUNATO</t>
        </is>
      </c>
      <c r="AI120" t="inlineStr">
        <is>
          <t>QUISPE GAYOSO FORTUNATO</t>
        </is>
      </c>
      <c r="AK120" s="4" t="n">
        <v>9</v>
      </c>
      <c r="AL120" t="inlineStr">
        <is>
          <t>COPOAZÚ</t>
        </is>
      </c>
      <c r="AM120" t="inlineStr">
        <is>
          <t>2024 - 2025</t>
        </is>
      </c>
      <c r="AN120" t="inlineStr">
        <is>
          <t>PAC</t>
        </is>
      </c>
      <c r="AO120" s="4" t="str"/>
      <c r="AP120" s="4" t="str"/>
      <c r="AQ120" s="5" t="str"/>
      <c r="AU120" s="340" t="n">
        <v>46285.07177083333</v>
      </c>
      <c r="AV120" s="341" t="n">
        <v>0.6444444444444445</v>
      </c>
    </row>
    <row r="121">
      <c r="A121" t="inlineStr">
        <is>
          <t>20491149664</t>
        </is>
      </c>
      <c r="B121" t="inlineStr">
        <is>
          <t>ASOCIACION DE PRODUCTORES VIRGEN DE CONCEPCION - APVC</t>
        </is>
      </c>
      <c r="D121" t="inlineStr">
        <is>
          <t>ASOCIACION</t>
        </is>
      </c>
      <c r="E121" t="inlineStr">
        <is>
          <t>01 Asociación</t>
        </is>
      </c>
      <c r="F121" t="inlineStr">
        <is>
          <t>ACTIVO</t>
        </is>
      </c>
      <c r="G121" t="inlineStr">
        <is>
          <t>HABIDO</t>
        </is>
      </c>
      <c r="H121" s="339" t="n">
        <v>45418</v>
      </c>
      <c r="I121" s="339" t="n">
        <v>45418</v>
      </c>
      <c r="J121" t="inlineStr">
        <is>
          <t>030201</t>
        </is>
      </c>
      <c r="K121" t="inlineStr">
        <is>
          <t>APURIMAC</t>
        </is>
      </c>
      <c r="L121" t="inlineStr">
        <is>
          <t>ANDAHUAYLAS</t>
        </is>
      </c>
      <c r="M121" t="inlineStr">
        <is>
          <t>ANDAHUAYLAS</t>
        </is>
      </c>
      <c r="N121" t="inlineStr">
        <is>
          <t>NRO. SN OTR. TAPAYA (A 2CDRAS DEL SALON COMUNAL)</t>
        </is>
      </c>
      <c r="O121" t="inlineStr">
        <is>
          <t>SIN ACTIVIDAD</t>
        </is>
      </c>
      <c r="P121" t="inlineStr">
        <is>
          <t>CRIA DE ANIMALES DOMESTICOS.</t>
        </is>
      </c>
      <c r="W121" t="inlineStr">
        <is>
          <t>NO</t>
        </is>
      </c>
      <c r="Y121" t="inlineStr">
        <is>
          <t>SI</t>
        </is>
      </c>
      <c r="Z121" t="inlineStr">
        <is>
          <t>ASOCIACION DE PRODUCTORES VIRGEN DE CONCEPCION - APVC</t>
        </is>
      </c>
      <c r="AA121" s="3" t="n">
        <v>0</v>
      </c>
      <c r="AB121" s="3" t="n">
        <v>290247</v>
      </c>
      <c r="AC121" t="inlineStr">
        <is>
          <t>NO</t>
        </is>
      </c>
      <c r="AD121" s="3" t="str"/>
      <c r="AF121" s="3" t="str"/>
      <c r="AG121" s="4" t="str"/>
      <c r="AK121" s="4" t="str"/>
      <c r="AL121" t="inlineStr">
        <is>
          <t>CUY</t>
        </is>
      </c>
      <c r="AM121" t="inlineStr">
        <is>
          <t>2025</t>
        </is>
      </c>
      <c r="AN121" t="inlineStr">
        <is>
          <t>PAC</t>
        </is>
      </c>
      <c r="AO121" s="4" t="str"/>
      <c r="AP121" s="4" t="str"/>
      <c r="AQ121" s="5" t="str"/>
      <c r="AU121" s="340" t="n">
        <v>46285.07177083333</v>
      </c>
      <c r="AV121" s="341" t="n">
        <v>0.5111111111111111</v>
      </c>
    </row>
    <row r="122">
      <c r="A122" t="inlineStr">
        <is>
          <t>20491164469</t>
        </is>
      </c>
      <c r="B122" t="inlineStr">
        <is>
          <t>ASOCIACION DE PRODUCTORES AGROPECUARIOS SUMACC INTI DE HUANCABAMBA - APASIHA</t>
        </is>
      </c>
      <c r="D122" t="inlineStr">
        <is>
          <t>ASOCIACION</t>
        </is>
      </c>
      <c r="E122" t="inlineStr">
        <is>
          <t>01 Asociación</t>
        </is>
      </c>
      <c r="F122" t="inlineStr">
        <is>
          <t>ACTIVO</t>
        </is>
      </c>
      <c r="G122" t="inlineStr">
        <is>
          <t>HABIDO</t>
        </is>
      </c>
      <c r="H122" s="339" t="n">
        <v>45918</v>
      </c>
      <c r="I122" s="339" t="n">
        <v>45918</v>
      </c>
      <c r="J122" t="inlineStr">
        <is>
          <t>030220</t>
        </is>
      </c>
      <c r="K122" t="inlineStr">
        <is>
          <t>APURIMAC</t>
        </is>
      </c>
      <c r="L122" t="inlineStr">
        <is>
          <t>ANDAHUAYLAS</t>
        </is>
      </c>
      <c r="M122" t="inlineStr">
        <is>
          <t>ANDAHUAYLAS</t>
        </is>
      </c>
      <c r="N122" t="inlineStr">
        <is>
          <t>JR. RAMON CASTILLA NRO. 468 (FRENTE A PANADERIA PANCHITO)</t>
        </is>
      </c>
      <c r="O122" t="inlineStr">
        <is>
          <t>SIN ACTIVIDAD</t>
        </is>
      </c>
      <c r="P122" t="inlineStr">
        <is>
          <t>ACTIVIDADES OTRAS ASOCIACIONES NCP.</t>
        </is>
      </c>
      <c r="Q122" t="inlineStr">
        <is>
          <t>PESCA, EXPLOT. CRIADEROS DE PECES.</t>
        </is>
      </c>
      <c r="W122" t="inlineStr">
        <is>
          <t>NO</t>
        </is>
      </c>
      <c r="Y122" t="inlineStr">
        <is>
          <t>SI</t>
        </is>
      </c>
      <c r="Z122" t="inlineStr">
        <is>
          <t>ASOCIACION DE PRODUCTORES AGROPECUARIOS SUMACC INTI DE HUANCABAMBA - APASIHA</t>
        </is>
      </c>
      <c r="AA122" s="3" t="n">
        <v>0</v>
      </c>
      <c r="AB122" s="3" t="n">
        <v>0</v>
      </c>
      <c r="AC122" t="inlineStr">
        <is>
          <t>NO</t>
        </is>
      </c>
      <c r="AD122" s="3" t="str"/>
      <c r="AF122" s="3" t="str"/>
      <c r="AG122" s="4" t="str"/>
      <c r="AK122" s="4" t="str"/>
      <c r="AL122" t="inlineStr">
        <is>
          <t>PAPA</t>
        </is>
      </c>
      <c r="AM122" t="inlineStr">
        <is>
          <t>2022-2023</t>
        </is>
      </c>
      <c r="AN122" t="inlineStr">
        <is>
          <t>PAC</t>
        </is>
      </c>
      <c r="AO122" s="4" t="str"/>
      <c r="AP122" s="4" t="str"/>
      <c r="AQ122" s="5" t="str"/>
      <c r="AU122" s="340" t="n">
        <v>46285.07177083333</v>
      </c>
      <c r="AV122" s="341" t="n">
        <v>0.5333333333333333</v>
      </c>
    </row>
    <row r="123">
      <c r="A123" t="inlineStr">
        <is>
          <t>20491172135</t>
        </is>
      </c>
      <c r="B123" t="inlineStr">
        <is>
          <t>ASOCIACION DE PRODUCTORES DE ALPACAS TAMBOINCA</t>
        </is>
      </c>
      <c r="D123" t="inlineStr">
        <is>
          <t>ASOCIACION</t>
        </is>
      </c>
      <c r="E123" t="inlineStr">
        <is>
          <t>01 Asociación</t>
        </is>
      </c>
      <c r="F123" t="inlineStr">
        <is>
          <t>BAJA DE OFICIO</t>
        </is>
      </c>
      <c r="G123" t="inlineStr">
        <is>
          <t>HABIDO</t>
        </is>
      </c>
      <c r="H123" s="339" t="n">
        <v>41220</v>
      </c>
      <c r="I123" s="339" t="n">
        <v>41244</v>
      </c>
      <c r="J123" t="inlineStr">
        <is>
          <t>030406</t>
        </is>
      </c>
      <c r="K123" t="inlineStr">
        <is>
          <t>APURIMAC</t>
        </is>
      </c>
      <c r="L123" t="inlineStr">
        <is>
          <t>ABANCAY</t>
        </is>
      </c>
      <c r="M123" t="inlineStr">
        <is>
          <t>ABANCAY</t>
        </is>
      </c>
      <c r="N123" t="inlineStr">
        <is>
          <t>JR. APURIMAC NRO. 420</t>
        </is>
      </c>
      <c r="O123" t="inlineStr">
        <is>
          <t>SIN ACTIVIDAD</t>
        </is>
      </c>
      <c r="P123" t="inlineStr">
        <is>
          <t>SERVICIOS AGRICOLAS, GANADERAS.</t>
        </is>
      </c>
      <c r="Q123" t="inlineStr">
        <is>
          <t>CRIA DE GANADO.</t>
        </is>
      </c>
      <c r="R123" t="inlineStr">
        <is>
          <t>ACTIVIDADES OTRAS ASOCIACIONES NCP.</t>
        </is>
      </c>
      <c r="W123" t="inlineStr">
        <is>
          <t>NO</t>
        </is>
      </c>
      <c r="Y123" t="inlineStr">
        <is>
          <t>SI</t>
        </is>
      </c>
      <c r="Z123" t="inlineStr">
        <is>
          <t>ASOCIACION DE PRODUCTORES DE ALPACAS TAMBOINCA</t>
        </is>
      </c>
      <c r="AA123" s="3" t="n">
        <v>0</v>
      </c>
      <c r="AB123" s="3" t="n">
        <v>0</v>
      </c>
      <c r="AC123" t="inlineStr">
        <is>
          <t>NO</t>
        </is>
      </c>
      <c r="AD123" s="3" t="str"/>
      <c r="AF123" s="3" t="str"/>
      <c r="AG123" s="4" t="str"/>
      <c r="AK123" s="4" t="str"/>
      <c r="AL123" t="inlineStr">
        <is>
          <t>FIBRA DE ALPACA</t>
        </is>
      </c>
      <c r="AM123" t="inlineStr">
        <is>
          <t>2018-2019</t>
        </is>
      </c>
      <c r="AN123" t="inlineStr">
        <is>
          <t>PAC</t>
        </is>
      </c>
      <c r="AO123" s="4" t="str"/>
      <c r="AP123" s="4" t="str"/>
      <c r="AQ123" s="5" t="str"/>
      <c r="AU123" s="340" t="n">
        <v>46285.07177083333</v>
      </c>
      <c r="AV123" s="341" t="n">
        <v>0.5555555555555556</v>
      </c>
    </row>
    <row r="124">
      <c r="A124" t="inlineStr">
        <is>
          <t>20491199769</t>
        </is>
      </c>
      <c r="B124" t="inlineStr">
        <is>
          <t>ASOCIACION DE FRUTICULTORES DE LA MICROCUENCA DE ONGOY LOS AYNIS - AFRUMCO</t>
        </is>
      </c>
      <c r="D124" t="inlineStr">
        <is>
          <t>ASOCIACION</t>
        </is>
      </c>
      <c r="E124" t="inlineStr">
        <is>
          <t>01 Asociación</t>
        </is>
      </c>
      <c r="F124" t="inlineStr">
        <is>
          <t>BAJA DE OFICIO</t>
        </is>
      </c>
      <c r="G124" t="inlineStr">
        <is>
          <t>HABIDO</t>
        </is>
      </c>
      <c r="H124" s="339" t="n">
        <v>43714</v>
      </c>
      <c r="I124" s="339" t="n">
        <v>43714</v>
      </c>
      <c r="J124" t="inlineStr">
        <is>
          <t>030606</t>
        </is>
      </c>
      <c r="K124" t="inlineStr">
        <is>
          <t>APURIMAC</t>
        </is>
      </c>
      <c r="L124" t="inlineStr">
        <is>
          <t>CHINCHEROS</t>
        </is>
      </c>
      <c r="M124" t="inlineStr">
        <is>
          <t>ONGOY</t>
        </is>
      </c>
      <c r="N124" t="inlineStr">
        <is>
          <t>AV. 22 DE JUNIO NRO. SN ROCCHACC (CSTD CENTRO SALUD PRG X ROGELIO CURI)</t>
        </is>
      </c>
      <c r="O124" t="inlineStr">
        <is>
          <t>SIN ACTIVIDAD</t>
        </is>
      </c>
      <c r="P124" t="inlineStr">
        <is>
          <t>CULTIVO DE FRUTAS.</t>
        </is>
      </c>
      <c r="W124" t="inlineStr">
        <is>
          <t>NO</t>
        </is>
      </c>
      <c r="Y124" t="inlineStr">
        <is>
          <t>SI</t>
        </is>
      </c>
      <c r="Z124" t="inlineStr">
        <is>
          <t>ASOCIACION DE FRUTICULTORES DE LA MICROCUENCA DE ONGOY LOS AYNIS - AFRUMCO</t>
        </is>
      </c>
      <c r="AA124" s="3" t="n">
        <v>0</v>
      </c>
      <c r="AB124" s="3" t="n">
        <v>435513.01</v>
      </c>
      <c r="AC124" t="inlineStr">
        <is>
          <t>NO</t>
        </is>
      </c>
      <c r="AD124" s="3" t="str"/>
      <c r="AF124" s="3" t="str"/>
      <c r="AG124" s="4" t="str"/>
      <c r="AK124" s="4" t="str"/>
      <c r="AL124" t="inlineStr">
        <is>
          <t>PALTA</t>
        </is>
      </c>
      <c r="AM124" t="inlineStr">
        <is>
          <t>2021-2022-2023-2024 - 2025</t>
        </is>
      </c>
      <c r="AN124" t="inlineStr">
        <is>
          <t>PAC</t>
        </is>
      </c>
      <c r="AO124" s="4" t="str"/>
      <c r="AP124" s="4" t="str"/>
      <c r="AQ124" s="5" t="str"/>
      <c r="AU124" s="340" t="n">
        <v>46285.07177083333</v>
      </c>
      <c r="AV124" s="341" t="n">
        <v>0.5111111111111111</v>
      </c>
    </row>
    <row r="125">
      <c r="A125" t="inlineStr">
        <is>
          <t>20491204436</t>
        </is>
      </c>
      <c r="B125" t="inlineStr">
        <is>
          <t>COOPERATIVA AGRARIA DE SERVICIOS MULTIPLES TESORO CHANKA DE KISHUARA - COOPAGROS - KISHUARA</t>
        </is>
      </c>
      <c r="D125" t="inlineStr">
        <is>
          <t>COOPERATIVAS, SAIS, CAPS</t>
        </is>
      </c>
      <c r="E125" t="inlineStr">
        <is>
          <t>02 Cooperativa</t>
        </is>
      </c>
      <c r="F125" t="inlineStr">
        <is>
          <t>ACTIVO</t>
        </is>
      </c>
      <c r="G125" t="inlineStr">
        <is>
          <t>HABIDO</t>
        </is>
      </c>
      <c r="H125" s="339" t="n">
        <v>41246</v>
      </c>
      <c r="I125" s="339" t="n">
        <v>41306</v>
      </c>
      <c r="J125" t="inlineStr">
        <is>
          <t>030207</t>
        </is>
      </c>
      <c r="K125" t="inlineStr">
        <is>
          <t>APURIMAC</t>
        </is>
      </c>
      <c r="L125" t="inlineStr">
        <is>
          <t>ANDAHUAYLAS</t>
        </is>
      </c>
      <c r="M125" t="inlineStr">
        <is>
          <t>KISHUARA</t>
        </is>
      </c>
      <c r="N125" t="inlineStr">
        <is>
          <t>NRO. SN KISHUARA (AV.AREQUIPA 312 PREG.LOCAL MUNICIPAL)</t>
        </is>
      </c>
      <c r="O125" t="inlineStr">
        <is>
          <t>SIN ACTIVIDAD</t>
        </is>
      </c>
      <c r="P125" t="inlineStr">
        <is>
          <t>SERVICIOS AGRICOLAS, GANADERAS.</t>
        </is>
      </c>
      <c r="U125" t="inlineStr">
        <is>
          <t>961613060</t>
        </is>
      </c>
      <c r="V125" t="inlineStr">
        <is>
          <t>asotol25@hotmail.com</t>
        </is>
      </c>
      <c r="W125" t="inlineStr">
        <is>
          <t>SI</t>
        </is>
      </c>
      <c r="X125" t="inlineStr">
        <is>
          <t>S1188764</t>
        </is>
      </c>
      <c r="Y125" t="inlineStr">
        <is>
          <t>SI</t>
        </is>
      </c>
      <c r="Z125" t="inlineStr">
        <is>
          <t>COOPERATIVA AGRARIA DE SERVICIOS MULTIPLES TESORO CHANKA DE KISHUARA - COOPAGROS - KISHUARA</t>
        </is>
      </c>
      <c r="AA125" s="3" t="n">
        <v>0</v>
      </c>
      <c r="AB125" s="3" t="n">
        <v>0</v>
      </c>
      <c r="AC125" t="inlineStr">
        <is>
          <t>NO</t>
        </is>
      </c>
      <c r="AD125" s="3" t="str"/>
      <c r="AF125" s="3" t="str"/>
      <c r="AG125" s="4" t="str"/>
      <c r="AH125" t="inlineStr">
        <is>
          <t>PICHIHUA QUITO LEONCIO</t>
        </is>
      </c>
      <c r="AI125" t="inlineStr">
        <is>
          <t>PICHIHUA QUITO LEONCIO</t>
        </is>
      </c>
      <c r="AK125" s="4" t="n">
        <v>7</v>
      </c>
      <c r="AL125" t="inlineStr">
        <is>
          <t>PAPA</t>
        </is>
      </c>
      <c r="AM125" t="inlineStr">
        <is>
          <t>2018-2019-2020-2021</t>
        </is>
      </c>
      <c r="AN125" t="inlineStr">
        <is>
          <t>PAC</t>
        </is>
      </c>
      <c r="AO125" s="4" t="str"/>
      <c r="AP125" s="4" t="str"/>
      <c r="AQ125" s="5" t="str"/>
      <c r="AU125" s="340" t="n">
        <v>46285.07177083333</v>
      </c>
      <c r="AV125" s="341" t="n">
        <v>0.6444444444444445</v>
      </c>
    </row>
    <row r="126">
      <c r="A126" t="inlineStr">
        <is>
          <t>20491248646</t>
        </is>
      </c>
      <c r="B126" t="inlineStr">
        <is>
          <t>ASOCIACION DE PRODUCTORES AGROPECUARIOS QUISAGUI - RIO BLANCO</t>
        </is>
      </c>
      <c r="D126" t="inlineStr">
        <is>
          <t>ASOCIACION</t>
        </is>
      </c>
      <c r="E126" t="inlineStr">
        <is>
          <t>01 Asociación</t>
        </is>
      </c>
      <c r="F126" t="inlineStr">
        <is>
          <t>BAJA DE OFICIO</t>
        </is>
      </c>
      <c r="G126" t="inlineStr">
        <is>
          <t>HABIDO</t>
        </is>
      </c>
      <c r="H126" s="339" t="n">
        <v>43872</v>
      </c>
      <c r="I126" s="339" t="n">
        <v>43872</v>
      </c>
      <c r="J126" t="inlineStr">
        <is>
          <t>030604</t>
        </is>
      </c>
      <c r="K126" t="inlineStr">
        <is>
          <t>APURIMAC</t>
        </is>
      </c>
      <c r="L126" t="inlineStr">
        <is>
          <t>CHINCHEROS</t>
        </is>
      </c>
      <c r="M126" t="inlineStr">
        <is>
          <t>HUACCANA</t>
        </is>
      </c>
      <c r="N126" t="inlineStr">
        <is>
          <t>ANEXO SAPICHACA NRO. SN C.P. RIO BLANCO (FT LLANTERIA DANY C19 LADRILLO)</t>
        </is>
      </c>
      <c r="O126" t="inlineStr">
        <is>
          <t>SIN ACTIVIDAD</t>
        </is>
      </c>
      <c r="P126" t="inlineStr">
        <is>
          <t>CULTIVO DE FRUTAS.</t>
        </is>
      </c>
      <c r="W126" t="inlineStr">
        <is>
          <t>NO</t>
        </is>
      </c>
      <c r="Y126" t="inlineStr">
        <is>
          <t>SI</t>
        </is>
      </c>
      <c r="Z126" t="inlineStr">
        <is>
          <t>ASOCIACION DE PRODUCTORES AGROPECUARIOS QUISAGUI - RIO BLANCO</t>
        </is>
      </c>
      <c r="AA126" s="3" t="n">
        <v>0</v>
      </c>
      <c r="AB126" s="3" t="n">
        <v>0</v>
      </c>
      <c r="AC126" t="inlineStr">
        <is>
          <t>NO</t>
        </is>
      </c>
      <c r="AD126" s="3" t="str"/>
      <c r="AF126" s="3" t="str"/>
      <c r="AG126" s="4" t="str"/>
      <c r="AK126" s="4" t="str"/>
      <c r="AL126" t="inlineStr">
        <is>
          <t>PALTA</t>
        </is>
      </c>
      <c r="AM126" t="inlineStr">
        <is>
          <t>2020-2021-2022-2023</t>
        </is>
      </c>
      <c r="AN126" t="inlineStr">
        <is>
          <t>PAC</t>
        </is>
      </c>
      <c r="AO126" s="4" t="str"/>
      <c r="AP126" s="4" t="str"/>
      <c r="AQ126" s="5" t="str"/>
      <c r="AU126" s="340" t="n">
        <v>46285.07177083333</v>
      </c>
      <c r="AV126" s="341" t="n">
        <v>0.5111111111111111</v>
      </c>
    </row>
    <row r="127">
      <c r="A127" t="inlineStr">
        <is>
          <t>20491717221</t>
        </is>
      </c>
      <c r="B127" t="inlineStr">
        <is>
          <t>DERIVADOS LACTEOS BARRETO S.R.L.</t>
        </is>
      </c>
      <c r="D127" t="inlineStr">
        <is>
          <t>SOC.COM.RESPONS. LTDA</t>
        </is>
      </c>
      <c r="E127" t="inlineStr">
        <is>
          <t>07 Otros</t>
        </is>
      </c>
      <c r="F127" t="inlineStr">
        <is>
          <t>ACTIVO</t>
        </is>
      </c>
      <c r="G127" t="inlineStr">
        <is>
          <t>HABIDO</t>
        </is>
      </c>
      <c r="H127" s="339" t="n">
        <v>40324</v>
      </c>
      <c r="I127" s="339" t="n">
        <v>40330</v>
      </c>
      <c r="J127" t="inlineStr">
        <is>
          <t>060401</t>
        </is>
      </c>
      <c r="K127" t="inlineStr">
        <is>
          <t>LIMA</t>
        </is>
      </c>
      <c r="L127" t="inlineStr">
        <is>
          <t>LIMA</t>
        </is>
      </c>
      <c r="M127" t="inlineStr">
        <is>
          <t>LOS OLIVOS</t>
        </is>
      </c>
      <c r="N127" t="inlineStr">
        <is>
          <t>AV. UNIVERSITARIA NORTE MZA. M LOTE. 7</t>
        </is>
      </c>
      <c r="O127" t="inlineStr">
        <is>
          <t>SIN ACTIVIDAD</t>
        </is>
      </c>
      <c r="P127" t="inlineStr">
        <is>
          <t>ELAB DE PRODUCTOS LACTEOS.</t>
        </is>
      </c>
      <c r="Q127" t="inlineStr">
        <is>
          <t>TRANSPORTE DE CARGA POR CARRETERA.</t>
        </is>
      </c>
      <c r="S127" t="inlineStr">
        <is>
          <t>SI, incorporado al Régimen de Buenos Contribuyentes (Resolución N° 1630050003685) a partir del 01/02/2017</t>
        </is>
      </c>
      <c r="W127" t="inlineStr">
        <is>
          <t>NO</t>
        </is>
      </c>
      <c r="Y127" t="inlineStr">
        <is>
          <t>SI</t>
        </is>
      </c>
      <c r="Z127" t="inlineStr">
        <is>
          <t>DERIVADOS LACTEOS BARRETO S.R.L.</t>
        </is>
      </c>
      <c r="AA127" s="3" t="n">
        <v>0</v>
      </c>
      <c r="AB127" s="3" t="n">
        <v>0</v>
      </c>
      <c r="AC127" t="inlineStr">
        <is>
          <t>NO</t>
        </is>
      </c>
      <c r="AD127" s="3" t="str"/>
      <c r="AF127" s="3" t="str"/>
      <c r="AG127" s="4" t="str"/>
      <c r="AK127" s="4" t="str"/>
      <c r="AL127" t="inlineStr">
        <is>
          <t>DERIVADOS LACTEOS</t>
        </is>
      </c>
      <c r="AM127" t="inlineStr">
        <is>
          <t>2018</t>
        </is>
      </c>
      <c r="AN127" t="inlineStr">
        <is>
          <t>PAC</t>
        </is>
      </c>
      <c r="AO127" s="4" t="str"/>
      <c r="AP127" s="4" t="str"/>
      <c r="AQ127" s="5" t="str"/>
      <c r="AU127" s="340" t="n">
        <v>46285.07177083333</v>
      </c>
      <c r="AV127" s="341" t="n">
        <v>0.5555555555555556</v>
      </c>
    </row>
    <row r="128">
      <c r="A128" t="inlineStr">
        <is>
          <t>20493934822</t>
        </is>
      </c>
      <c r="B128" t="inlineStr">
        <is>
          <t>COOPERATIVA AGRARIA NUEVO AMANECER LTDA.</t>
        </is>
      </c>
      <c r="C128" t="inlineStr">
        <is>
          <t>COPANA</t>
        </is>
      </c>
      <c r="D128" t="inlineStr">
        <is>
          <t>COOPERATIVAS, SAIS, CAPS</t>
        </is>
      </c>
      <c r="E128" t="inlineStr">
        <is>
          <t>02 Cooperativa</t>
        </is>
      </c>
      <c r="F128" t="inlineStr">
        <is>
          <t>ACTIVO</t>
        </is>
      </c>
      <c r="G128" t="inlineStr">
        <is>
          <t>HABIDO</t>
        </is>
      </c>
      <c r="H128" s="339" t="n">
        <v>40515</v>
      </c>
      <c r="I128" s="339" t="n">
        <v>40515</v>
      </c>
      <c r="J128" t="inlineStr">
        <is>
          <t>220503</t>
        </is>
      </c>
      <c r="K128" t="inlineStr">
        <is>
          <t>SAN MARTIN</t>
        </is>
      </c>
      <c r="L128" t="inlineStr">
        <is>
          <t>LAMAS</t>
        </is>
      </c>
      <c r="M128" t="inlineStr">
        <is>
          <t>BARRANQUITA</t>
        </is>
      </c>
      <c r="N128" t="inlineStr">
        <is>
          <t>JR. SAN MARTIN NRO. S/N</t>
        </is>
      </c>
      <c r="O128" t="inlineStr">
        <is>
          <t>IMPORTADOR/EXPORTADOR</t>
        </is>
      </c>
      <c r="P128" t="inlineStr">
        <is>
          <t>SERVICIOS AGRICOLAS, GANADERAS.</t>
        </is>
      </c>
      <c r="Q128" t="inlineStr">
        <is>
          <t>VTA. MIN. ALIMENTOS, BEBIDAS, TABACO.</t>
        </is>
      </c>
      <c r="W128" t="inlineStr">
        <is>
          <t>NO</t>
        </is>
      </c>
      <c r="Y128" t="inlineStr">
        <is>
          <t>SI</t>
        </is>
      </c>
      <c r="Z128" t="inlineStr">
        <is>
          <t>COOPERATIVA AGRARIA NUEVO AMANECER LTDA.</t>
        </is>
      </c>
      <c r="AA128" s="3" t="n">
        <v>0</v>
      </c>
      <c r="AB128" s="3" t="n">
        <v>0</v>
      </c>
      <c r="AC128" t="inlineStr">
        <is>
          <t>NO</t>
        </is>
      </c>
      <c r="AD128" s="3" t="str"/>
      <c r="AF128" s="3" t="str"/>
      <c r="AG128" s="4" t="str"/>
      <c r="AK128" s="4" t="str"/>
      <c r="AL128" t="inlineStr">
        <is>
          <t>CACAO</t>
        </is>
      </c>
      <c r="AM128" t="inlineStr">
        <is>
          <t>2018-2019-2020-2021-2022-2023</t>
        </is>
      </c>
      <c r="AN128" t="inlineStr">
        <is>
          <t>PAC</t>
        </is>
      </c>
      <c r="AO128" s="4" t="str"/>
      <c r="AP128" s="4" t="str"/>
      <c r="AQ128" s="5" t="str"/>
      <c r="AU128" s="340" t="n">
        <v>46285.07177083333</v>
      </c>
      <c r="AV128" s="341" t="n">
        <v>0.5555555555555556</v>
      </c>
    </row>
    <row r="129">
      <c r="A129" t="inlineStr">
        <is>
          <t>20493959574</t>
        </is>
      </c>
      <c r="B129" t="inlineStr">
        <is>
          <t>COOPERATIVA AGRARIA DE SERVICIOS MUJERES TECNOLOGAS CACAOTERAS DE LA PROVINCIA DE HUALLAGA LTDA</t>
        </is>
      </c>
      <c r="D129" t="inlineStr">
        <is>
          <t>COOPERATIVAS, SAIS, CAPS</t>
        </is>
      </c>
      <c r="E129" t="inlineStr">
        <is>
          <t>02 Cooperativa</t>
        </is>
      </c>
      <c r="F129" t="inlineStr">
        <is>
          <t>SUSPENSION TEMPORAL</t>
        </is>
      </c>
      <c r="G129" t="inlineStr">
        <is>
          <t>HABIDO</t>
        </is>
      </c>
      <c r="H129" s="339" t="n">
        <v>40574</v>
      </c>
      <c r="I129" s="339" t="n">
        <v>40817</v>
      </c>
      <c r="J129" t="inlineStr">
        <is>
          <t>220401</t>
        </is>
      </c>
      <c r="K129" t="inlineStr">
        <is>
          <t>SAN MARTIN</t>
        </is>
      </c>
      <c r="L129" t="inlineStr">
        <is>
          <t>HUALLAGA</t>
        </is>
      </c>
      <c r="M129" t="inlineStr">
        <is>
          <t>SAPOSOA</t>
        </is>
      </c>
      <c r="N129" t="inlineStr">
        <is>
          <t>AV. LORETO NRO. 385</t>
        </is>
      </c>
      <c r="O129" t="inlineStr">
        <is>
          <t>SIN ACTIVIDAD</t>
        </is>
      </c>
      <c r="P129" t="inlineStr">
        <is>
          <t>CULTIVO DE FRUTAS.</t>
        </is>
      </c>
      <c r="U129" t="inlineStr">
        <is>
          <t>996803584</t>
        </is>
      </c>
      <c r="V129" t="inlineStr">
        <is>
          <t>warmitech@hotmail.com</t>
        </is>
      </c>
      <c r="W129" t="inlineStr">
        <is>
          <t>SI</t>
        </is>
      </c>
      <c r="X129" t="inlineStr">
        <is>
          <t>S0653742</t>
        </is>
      </c>
      <c r="Y129" t="inlineStr">
        <is>
          <t>SI</t>
        </is>
      </c>
      <c r="Z129" t="inlineStr">
        <is>
          <t>COOPERATIVA AGRARIA DE SERVICIOS MUJERES TECNOLOGAS CACAOTERAS DE LA PROVINCIA DE HUALLAGA LTDA</t>
        </is>
      </c>
      <c r="AA129" s="3" t="n">
        <v>0</v>
      </c>
      <c r="AB129" s="3" t="n">
        <v>0</v>
      </c>
      <c r="AC129" t="inlineStr">
        <is>
          <t>NO</t>
        </is>
      </c>
      <c r="AD129" s="3" t="str"/>
      <c r="AF129" s="3" t="str"/>
      <c r="AG129" s="4" t="str"/>
      <c r="AH129" t="inlineStr">
        <is>
          <t>cardenas shupingahua marcela</t>
        </is>
      </c>
      <c r="AI129" t="inlineStr">
        <is>
          <t>MELENDEZ CARDENAS ELENA</t>
        </is>
      </c>
      <c r="AK129" s="4" t="n">
        <v>1</v>
      </c>
      <c r="AL129" t="inlineStr">
        <is>
          <t>CACAO</t>
        </is>
      </c>
      <c r="AM129" t="inlineStr">
        <is>
          <t>2018-2019</t>
        </is>
      </c>
      <c r="AN129" t="inlineStr">
        <is>
          <t>PAC</t>
        </is>
      </c>
      <c r="AO129" s="4" t="str"/>
      <c r="AP129" s="4" t="str"/>
      <c r="AQ129" s="5" t="str"/>
      <c r="AU129" s="340" t="n">
        <v>46285.07177083333</v>
      </c>
      <c r="AV129" s="341" t="n">
        <v>0.6444444444444445</v>
      </c>
    </row>
    <row r="130">
      <c r="A130" t="inlineStr">
        <is>
          <t>20494126819</t>
        </is>
      </c>
      <c r="B130" t="inlineStr">
        <is>
          <t>ASOCIACION DE PRODUCTORES AGROPECUARIOS RIO MAYO SHANAO</t>
        </is>
      </c>
      <c r="C130" t="inlineStr">
        <is>
          <t>APARMASH</t>
        </is>
      </c>
      <c r="D130" t="inlineStr">
        <is>
          <t>ASOCIACION</t>
        </is>
      </c>
      <c r="E130" t="inlineStr">
        <is>
          <t>01 Asociación</t>
        </is>
      </c>
      <c r="F130" t="inlineStr">
        <is>
          <t>ACTIVO</t>
        </is>
      </c>
      <c r="G130" t="inlineStr">
        <is>
          <t>HABIDO</t>
        </is>
      </c>
      <c r="H130" s="339" t="n">
        <v>40959</v>
      </c>
      <c r="I130" s="339" t="n">
        <v>41122</v>
      </c>
      <c r="J130" t="inlineStr">
        <is>
          <t>220701</t>
        </is>
      </c>
      <c r="K130" t="inlineStr">
        <is>
          <t>SAN MARTIN</t>
        </is>
      </c>
      <c r="L130" t="inlineStr">
        <is>
          <t>LAMAS</t>
        </is>
      </c>
      <c r="M130" t="inlineStr">
        <is>
          <t>SHANAO</t>
        </is>
      </c>
      <c r="N130" t="inlineStr">
        <is>
          <t>JR. VICTOR M. GONZALES NRO. S/N (LOCAL DEL CAMPESINO)</t>
        </is>
      </c>
      <c r="O130" t="inlineStr">
        <is>
          <t>SIN ACTIVIDAD</t>
        </is>
      </c>
      <c r="P130" t="inlineStr">
        <is>
          <t>VTA. MAY. DE MATERIAS PRIMAS AGROPEC.</t>
        </is>
      </c>
      <c r="Q130" t="inlineStr">
        <is>
          <t>CULTIVOS DE CEREALES.</t>
        </is>
      </c>
      <c r="W130" t="inlineStr">
        <is>
          <t>SI</t>
        </is>
      </c>
      <c r="X130" t="inlineStr">
        <is>
          <t>S3031206</t>
        </is>
      </c>
      <c r="Y130" t="inlineStr">
        <is>
          <t>SI</t>
        </is>
      </c>
      <c r="Z130" t="inlineStr">
        <is>
          <t>ASOCIACION DE PRODUCTORES AGROPECUARIOS RIO MAYO SHANAO</t>
        </is>
      </c>
      <c r="AA130" s="3" t="n">
        <v>0</v>
      </c>
      <c r="AB130" s="3" t="n">
        <v>0</v>
      </c>
      <c r="AC130" t="inlineStr">
        <is>
          <t>NO</t>
        </is>
      </c>
      <c r="AD130" s="3" t="str"/>
      <c r="AF130" s="3" t="str"/>
      <c r="AG130" s="4" t="str"/>
      <c r="AK130" s="4" t="str"/>
      <c r="AL130" t="inlineStr">
        <is>
          <t>CACAO</t>
        </is>
      </c>
      <c r="AM130" t="inlineStr">
        <is>
          <t>2019</t>
        </is>
      </c>
      <c r="AN130" t="inlineStr">
        <is>
          <t>PAC</t>
        </is>
      </c>
      <c r="AO130" s="4" t="str"/>
      <c r="AP130" s="4" t="str"/>
      <c r="AQ130" s="5" t="str"/>
      <c r="AU130" s="340" t="n">
        <v>46285.07177083333</v>
      </c>
      <c r="AV130" s="341" t="n">
        <v>0.5777777777777777</v>
      </c>
    </row>
    <row r="131">
      <c r="A131" t="inlineStr">
        <is>
          <t>20494145791</t>
        </is>
      </c>
      <c r="B131" t="inlineStr">
        <is>
          <t>ASOCIACION ECOLOGICA Y DE PRODUCTORES AGROPECUARIOS SAN JOSE OBRERO</t>
        </is>
      </c>
      <c r="D131" t="inlineStr">
        <is>
          <t>ASOCIACION</t>
        </is>
      </c>
      <c r="E131" t="inlineStr">
        <is>
          <t>01 Asociación</t>
        </is>
      </c>
      <c r="F131" t="inlineStr">
        <is>
          <t>ACTIVO</t>
        </is>
      </c>
      <c r="G131" t="inlineStr">
        <is>
          <t>HABIDO</t>
        </is>
      </c>
      <c r="H131" s="339" t="n">
        <v>46055</v>
      </c>
      <c r="I131" s="339" t="n">
        <v>46055</v>
      </c>
      <c r="J131" t="inlineStr">
        <is>
          <t>160211</t>
        </is>
      </c>
      <c r="K131" t="inlineStr">
        <is>
          <t>LORETO</t>
        </is>
      </c>
      <c r="L131" t="inlineStr">
        <is>
          <t>ALTO AMAZONAS</t>
        </is>
      </c>
      <c r="M131" t="inlineStr">
        <is>
          <t>TENIENTE CESAR LOPEZ ROJAS</t>
        </is>
      </c>
      <c r="N131" t="inlineStr">
        <is>
          <t>SHUCUSHYACU NRO. SN BAR. EL PARAISO (SALIDA A CARRETERA SOL DE ORO)</t>
        </is>
      </c>
      <c r="O131" t="inlineStr">
        <is>
          <t>SIN ACTIVIDAD</t>
        </is>
      </c>
      <c r="P131" t="inlineStr">
        <is>
          <t>SERVICIOS AGRICOLAS, GANADERAS.</t>
        </is>
      </c>
      <c r="W131" t="inlineStr">
        <is>
          <t>NO</t>
        </is>
      </c>
      <c r="Y131" t="inlineStr">
        <is>
          <t>SI</t>
        </is>
      </c>
      <c r="Z131" t="inlineStr">
        <is>
          <t>ASOCIACION ECOLOGICA Y DE PRODUCTORES AGROPECUARIOS SAN JOSE OBRERO</t>
        </is>
      </c>
      <c r="AA131" s="3" t="n">
        <v>0</v>
      </c>
      <c r="AB131" s="3" t="n">
        <v>0</v>
      </c>
      <c r="AC131" t="inlineStr">
        <is>
          <t>NO</t>
        </is>
      </c>
      <c r="AD131" s="3" t="str"/>
      <c r="AF131" s="3" t="str"/>
      <c r="AG131" s="4" t="str"/>
      <c r="AK131" s="4" t="str"/>
      <c r="AL131" t="inlineStr">
        <is>
          <t>CACAO</t>
        </is>
      </c>
      <c r="AM131" t="inlineStr">
        <is>
          <t>2025</t>
        </is>
      </c>
      <c r="AN131" t="inlineStr">
        <is>
          <t>PAC</t>
        </is>
      </c>
      <c r="AO131" s="4" t="str"/>
      <c r="AP131" s="4" t="str"/>
      <c r="AQ131" s="5" t="str"/>
      <c r="AU131" s="340" t="n">
        <v>46285.07177083333</v>
      </c>
      <c r="AV131" s="341" t="n">
        <v>0.5111111111111111</v>
      </c>
    </row>
    <row r="132">
      <c r="A132" t="inlineStr">
        <is>
          <t>20494699690</t>
        </is>
      </c>
      <c r="B132" t="inlineStr">
        <is>
          <t>ASOCIACION DE PRODUCTORES DE CACAO ECOLOGICO DE KIMBIRI - APROCEK</t>
        </is>
      </c>
      <c r="D132" t="inlineStr">
        <is>
          <t>ASOCIACION</t>
        </is>
      </c>
      <c r="E132" t="inlineStr">
        <is>
          <t>01 Asociación</t>
        </is>
      </c>
      <c r="F132" t="inlineStr">
        <is>
          <t>ACTIVO</t>
        </is>
      </c>
      <c r="G132" t="inlineStr">
        <is>
          <t>HABIDO</t>
        </is>
      </c>
      <c r="H132" s="339" t="n">
        <v>43612</v>
      </c>
      <c r="I132" s="339" t="n">
        <v>43612</v>
      </c>
      <c r="J132" t="inlineStr">
        <is>
          <t>080907</t>
        </is>
      </c>
      <c r="K132" t="inlineStr">
        <is>
          <t>CUSCO</t>
        </is>
      </c>
      <c r="L132" t="inlineStr">
        <is>
          <t>LA CONVENCION</t>
        </is>
      </c>
      <c r="M132" t="inlineStr">
        <is>
          <t>KIMBIRI</t>
        </is>
      </c>
      <c r="N132" t="inlineStr">
        <is>
          <t>NRO. S/N HILARES (C.P. SAMANIATO ANEXO HILARES)</t>
        </is>
      </c>
      <c r="O132" t="inlineStr">
        <is>
          <t>SIN ACTIVIDAD</t>
        </is>
      </c>
      <c r="P132" t="inlineStr">
        <is>
          <t>ELAB. CACAO, CHOCOLATE Y CONFIT.</t>
        </is>
      </c>
      <c r="Q132" t="inlineStr">
        <is>
          <t>CULTIVO DE FRUTAS.</t>
        </is>
      </c>
      <c r="U132" t="inlineStr">
        <is>
          <t>959149529</t>
        </is>
      </c>
      <c r="V132" t="inlineStr">
        <is>
          <t>aprocekvraem@gmail.com</t>
        </is>
      </c>
      <c r="W132" t="inlineStr">
        <is>
          <t>SI</t>
        </is>
      </c>
      <c r="X132" t="inlineStr">
        <is>
          <t>S2687914</t>
        </is>
      </c>
      <c r="Y132" t="inlineStr">
        <is>
          <t>SI</t>
        </is>
      </c>
      <c r="Z132" t="inlineStr">
        <is>
          <t>ASOCIACION DE PRODUCTORES DE CACAO ECOLOGICO DE KIMBIRI - APROCEK</t>
        </is>
      </c>
      <c r="AA132" s="3" t="n">
        <v>0</v>
      </c>
      <c r="AB132" s="3" t="n">
        <v>0</v>
      </c>
      <c r="AC132" t="inlineStr">
        <is>
          <t>NO</t>
        </is>
      </c>
      <c r="AD132" s="3" t="str"/>
      <c r="AF132" s="3" t="str"/>
      <c r="AG132" s="4" t="str"/>
      <c r="AH132" t="inlineStr">
        <is>
          <t>curo yucra felix artemio</t>
        </is>
      </c>
      <c r="AI132" t="inlineStr">
        <is>
          <t>FELIX ARTEMIO CURO YUCRA</t>
        </is>
      </c>
      <c r="AK132" s="4" t="n">
        <v>6</v>
      </c>
      <c r="AL132" t="inlineStr">
        <is>
          <t>CACAO</t>
        </is>
      </c>
      <c r="AM132" t="inlineStr">
        <is>
          <t>2018-2019-2020-2022</t>
        </is>
      </c>
      <c r="AN132" t="inlineStr">
        <is>
          <t>PAC</t>
        </is>
      </c>
      <c r="AO132" s="4" t="str"/>
      <c r="AP132" s="4" t="str"/>
      <c r="AQ132" s="5" t="str"/>
      <c r="AU132" s="340" t="n">
        <v>46285.07177083333</v>
      </c>
      <c r="AV132" s="341" t="n">
        <v>0.6666666666666666</v>
      </c>
    </row>
    <row r="133">
      <c r="A133" t="inlineStr">
        <is>
          <t>20494923832</t>
        </is>
      </c>
      <c r="B133" t="inlineStr">
        <is>
          <t>ASOCIACION NUEVA ESPERANZA ALLPACHACA</t>
        </is>
      </c>
      <c r="D133" t="inlineStr">
        <is>
          <t>ASOCIACION</t>
        </is>
      </c>
      <c r="F133" t="inlineStr">
        <is>
          <t>BAJA DE OFICIO</t>
        </is>
      </c>
      <c r="G133" t="inlineStr">
        <is>
          <t>HABIDO</t>
        </is>
      </c>
      <c r="H133" s="339" t="n">
        <v>42173</v>
      </c>
      <c r="I133" s="339" t="n">
        <v>42401</v>
      </c>
      <c r="K133" t="inlineStr">
        <is>
          <t>AYACUCHO</t>
        </is>
      </c>
      <c r="L133" t="inlineStr">
        <is>
          <t>HUAMANGA</t>
        </is>
      </c>
      <c r="M133" t="inlineStr">
        <is>
          <t>CHIARA</t>
        </is>
      </c>
      <c r="N133" t="inlineStr">
        <is>
          <t>NRO. S/N C.C. ALLPACHACA (3 CUADRAS DE PLAZA DE ARMAS)</t>
        </is>
      </c>
      <c r="O133" t="inlineStr">
        <is>
          <t>SIN ACTIVIDAD</t>
        </is>
      </c>
      <c r="P133" t="inlineStr">
        <is>
          <t>ELAB DE PRODUCTOS LACTEOS.</t>
        </is>
      </c>
      <c r="Q133" t="inlineStr">
        <is>
          <t>PESCA, EXPLOT. CRIADEROS DE PECES.</t>
        </is>
      </c>
      <c r="R133" t="inlineStr">
        <is>
          <t>VTA. MAY. DE MATERIAS PRIMAS AGROPEC.</t>
        </is>
      </c>
      <c r="W133" t="inlineStr">
        <is>
          <t>NO</t>
        </is>
      </c>
      <c r="Y133" t="inlineStr">
        <is>
          <t>SI</t>
        </is>
      </c>
      <c r="Z133" t="inlineStr">
        <is>
          <t>ASOCIACION NUEVA ESPERANZA ALLPACHACA</t>
        </is>
      </c>
      <c r="AA133" s="3" t="n">
        <v>0</v>
      </c>
      <c r="AB133" s="3" t="n">
        <v>0</v>
      </c>
      <c r="AC133" t="inlineStr">
        <is>
          <t>NO</t>
        </is>
      </c>
      <c r="AD133" s="3" t="str"/>
      <c r="AF133" s="3" t="str"/>
      <c r="AG133" s="4" t="str"/>
      <c r="AK133" s="4" t="str"/>
      <c r="AO133" s="4" t="str"/>
      <c r="AP133" s="4" t="str"/>
      <c r="AQ133" s="5" t="str"/>
      <c r="AU133" s="340" t="n">
        <v>46285.07177083333</v>
      </c>
      <c r="AV133" s="341" t="n">
        <v>0.4444444444444444</v>
      </c>
    </row>
    <row r="134">
      <c r="A134" t="inlineStr">
        <is>
          <t>20494939160</t>
        </is>
      </c>
      <c r="B134" t="inlineStr">
        <is>
          <t>ASOCIACION DE PRODUCTORES AGRICOLAS Y GANADEROS INTI RAYMI</t>
        </is>
      </c>
      <c r="D134" t="inlineStr">
        <is>
          <t>ASOCIACION</t>
        </is>
      </c>
      <c r="E134" t="inlineStr">
        <is>
          <t>01 Asociación</t>
        </is>
      </c>
      <c r="F134" t="inlineStr">
        <is>
          <t>BAJA DE OFICIO</t>
        </is>
      </c>
      <c r="G134" t="inlineStr">
        <is>
          <t>HABIDO</t>
        </is>
      </c>
      <c r="H134" s="339" t="n">
        <v>45929</v>
      </c>
      <c r="I134" s="339" t="n">
        <v>45929</v>
      </c>
      <c r="J134" t="inlineStr">
        <is>
          <t>051101</t>
        </is>
      </c>
      <c r="K134" t="inlineStr">
        <is>
          <t>AYACUCHO</t>
        </is>
      </c>
      <c r="L134" t="inlineStr">
        <is>
          <t>VILCAS HUAMAN</t>
        </is>
      </c>
      <c r="M134" t="inlineStr">
        <is>
          <t>VILCAS HUAMAN</t>
        </is>
      </c>
      <c r="N134" t="inlineStr">
        <is>
          <t>AV. QATUN AYLLU NRO. S/N</t>
        </is>
      </c>
      <c r="O134" t="inlineStr">
        <is>
          <t>SIN ACTIVIDAD</t>
        </is>
      </c>
      <c r="P134" t="inlineStr">
        <is>
          <t>ACTIV.ORGANIZACIONES EMPRESARIALES</t>
        </is>
      </c>
      <c r="U134" t="inlineStr">
        <is>
          <t>066313966</t>
        </is>
      </c>
      <c r="V134" t="inlineStr">
        <is>
          <t>chernestor@hotmail.com</t>
        </is>
      </c>
      <c r="W134" t="inlineStr">
        <is>
          <t>SI</t>
        </is>
      </c>
      <c r="X134" t="inlineStr">
        <is>
          <t>S0753920</t>
        </is>
      </c>
      <c r="Y134" t="inlineStr">
        <is>
          <t>SI</t>
        </is>
      </c>
      <c r="Z134" t="inlineStr">
        <is>
          <t>ASOCIACION DE PRODUCTORES AGRICOLAS Y GANADEROS INTI RAYMI</t>
        </is>
      </c>
      <c r="AA134" s="3" t="n">
        <v>0</v>
      </c>
      <c r="AB134" s="3" t="n">
        <v>0</v>
      </c>
      <c r="AC134" t="inlineStr">
        <is>
          <t>NO</t>
        </is>
      </c>
      <c r="AD134" s="3" t="str"/>
      <c r="AF134" s="3" t="str"/>
      <c r="AG134" s="4" t="str"/>
      <c r="AH134" t="inlineStr">
        <is>
          <t>OCHOA GAMBOA JULIO</t>
        </is>
      </c>
      <c r="AI134" t="inlineStr">
        <is>
          <t>OCHOA GAMBOA JULIO</t>
        </is>
      </c>
      <c r="AK134" s="4" t="n">
        <v>5</v>
      </c>
      <c r="AL134" t="inlineStr">
        <is>
          <t>QUINUA Y OTROS GRANOS</t>
        </is>
      </c>
      <c r="AM134" t="inlineStr">
        <is>
          <t>2019-2020</t>
        </is>
      </c>
      <c r="AN134" t="inlineStr">
        <is>
          <t>PAC</t>
        </is>
      </c>
      <c r="AO134" s="4" t="str"/>
      <c r="AP134" s="4" t="str"/>
      <c r="AQ134" s="5" t="str"/>
      <c r="AU134" s="340" t="n">
        <v>46285.07177083333</v>
      </c>
      <c r="AV134" s="341" t="n">
        <v>0.6444444444444445</v>
      </c>
    </row>
    <row r="135">
      <c r="A135" t="inlineStr">
        <is>
          <t>20495177697</t>
        </is>
      </c>
      <c r="B135" t="inlineStr">
        <is>
          <t>ASOCIACION DE PRODUCTORES AGROPECUARIOS DE CAMAYOC</t>
        </is>
      </c>
      <c r="D135" t="inlineStr">
        <is>
          <t>ASOCIACION</t>
        </is>
      </c>
      <c r="E135" t="inlineStr">
        <is>
          <t>01 Asociación</t>
        </is>
      </c>
      <c r="F135" t="inlineStr">
        <is>
          <t>ACTIVO</t>
        </is>
      </c>
      <c r="G135" t="inlineStr">
        <is>
          <t>HABIDO</t>
        </is>
      </c>
      <c r="H135" s="339" t="n">
        <v>45512</v>
      </c>
      <c r="I135" s="339" t="n">
        <v>45513</v>
      </c>
      <c r="J135" t="inlineStr">
        <is>
          <t>090401</t>
        </is>
      </c>
      <c r="K135" t="inlineStr">
        <is>
          <t>HUANCAVELICA</t>
        </is>
      </c>
      <c r="L135" t="inlineStr">
        <is>
          <t>CASTROVIRREYNA</t>
        </is>
      </c>
      <c r="M135" t="inlineStr">
        <is>
          <t>SAN JUAN</t>
        </is>
      </c>
      <c r="N135" t="inlineStr">
        <is>
          <t>CAL. SAN MARTIN NRO. SN (ANEXOS DE CAMAYOC)</t>
        </is>
      </c>
      <c r="O135" t="inlineStr">
        <is>
          <t>SIN ACTIVIDAD</t>
        </is>
      </c>
      <c r="P135" t="inlineStr">
        <is>
          <t>ACTIV.ORGANIZACIONES EMPRESARIALES</t>
        </is>
      </c>
      <c r="W135" t="inlineStr">
        <is>
          <t>NO</t>
        </is>
      </c>
      <c r="Y135" t="inlineStr">
        <is>
          <t>SI</t>
        </is>
      </c>
      <c r="Z135" t="inlineStr">
        <is>
          <t>ASOCIACION DE PRODUCTORES AGROPECUARIOS DE CAMAYOC</t>
        </is>
      </c>
      <c r="AA135" s="3" t="n">
        <v>1280000</v>
      </c>
      <c r="AB135" s="3" t="n">
        <v>0</v>
      </c>
      <c r="AC135" t="inlineStr">
        <is>
          <t>NO</t>
        </is>
      </c>
      <c r="AD135" s="3" t="str"/>
      <c r="AF135" s="3" t="str"/>
      <c r="AG135" s="4" t="str"/>
      <c r="AK135" s="4" t="str"/>
      <c r="AL135" t="inlineStr">
        <is>
          <t>PALTA</t>
        </is>
      </c>
      <c r="AM135" t="inlineStr">
        <is>
          <t>2023-2024 - 2025</t>
        </is>
      </c>
      <c r="AN135" t="inlineStr">
        <is>
          <t>PAC</t>
        </is>
      </c>
      <c r="AO135" s="4" t="str"/>
      <c r="AP135" s="4" t="str"/>
      <c r="AQ135" s="5" t="str"/>
      <c r="AU135" s="340" t="n">
        <v>46285.07177083333</v>
      </c>
      <c r="AV135" s="341" t="n">
        <v>0.5111111111111111</v>
      </c>
    </row>
    <row r="136">
      <c r="A136" t="inlineStr">
        <is>
          <t>20517247805</t>
        </is>
      </c>
      <c r="B136" t="inlineStr">
        <is>
          <t>COORDINADORA NACIONAL DE PRODUCTORES DE PAPA DEL PERU- CORPAPA</t>
        </is>
      </c>
      <c r="C136" t="inlineStr">
        <is>
          <t>CORPAPA</t>
        </is>
      </c>
      <c r="D136" t="inlineStr">
        <is>
          <t>ASOCIACION</t>
        </is>
      </c>
      <c r="E136" t="inlineStr">
        <is>
          <t>01 Asociación</t>
        </is>
      </c>
      <c r="F136" t="inlineStr">
        <is>
          <t>BAJA DE OFICIO</t>
        </is>
      </c>
      <c r="G136" t="inlineStr">
        <is>
          <t>HABIDO</t>
        </is>
      </c>
      <c r="H136" s="339" t="n">
        <v>39367</v>
      </c>
      <c r="I136" s="339" t="n">
        <v>39647</v>
      </c>
      <c r="J136" t="inlineStr">
        <is>
          <t>050105</t>
        </is>
      </c>
      <c r="K136" t="inlineStr">
        <is>
          <t>LIMA</t>
        </is>
      </c>
      <c r="L136" t="inlineStr">
        <is>
          <t>LIMA</t>
        </is>
      </c>
      <c r="M136" t="inlineStr">
        <is>
          <t>LIMA</t>
        </is>
      </c>
      <c r="N136" t="inlineStr">
        <is>
          <t>JR. ANTONIO MIROQUESADA NRO. 327 (ESPALDA DE METRO, PISO 2)</t>
        </is>
      </c>
      <c r="O136" t="inlineStr">
        <is>
          <t>IMPORTADOR/EXPORTADOR</t>
        </is>
      </c>
      <c r="P136" t="inlineStr">
        <is>
          <t>VTA. MAY. DE OTROS PRODUCTOS.</t>
        </is>
      </c>
      <c r="W136" t="inlineStr">
        <is>
          <t>NO</t>
        </is>
      </c>
      <c r="Y136" t="inlineStr">
        <is>
          <t>SI</t>
        </is>
      </c>
      <c r="Z136" t="inlineStr">
        <is>
          <t>COORDINADORA NACIONAL DE PRODUCTORES DE PAPA DEL PERU- CORPAPA</t>
        </is>
      </c>
      <c r="AA136" s="3" t="n">
        <v>0</v>
      </c>
      <c r="AB136" s="3" t="n">
        <v>0</v>
      </c>
      <c r="AC136" t="inlineStr">
        <is>
          <t>NO</t>
        </is>
      </c>
      <c r="AD136" s="3" t="str"/>
      <c r="AF136" s="3" t="str"/>
      <c r="AG136" s="4" t="str"/>
      <c r="AK136" s="4" t="str"/>
      <c r="AL136" t="inlineStr">
        <is>
          <t>PAPA</t>
        </is>
      </c>
      <c r="AM136" t="inlineStr">
        <is>
          <t>2018</t>
        </is>
      </c>
      <c r="AN136" t="inlineStr">
        <is>
          <t>PAC</t>
        </is>
      </c>
      <c r="AO136" s="4" t="str"/>
      <c r="AP136" s="4" t="str"/>
      <c r="AQ136" s="5" t="str"/>
      <c r="AU136" s="340" t="n">
        <v>46285.07177083333</v>
      </c>
      <c r="AV136" s="341" t="n">
        <v>0.5333333333333333</v>
      </c>
    </row>
    <row r="137">
      <c r="A137" t="inlineStr">
        <is>
          <t>20520081152</t>
        </is>
      </c>
      <c r="B137" t="inlineStr">
        <is>
          <t>ASOCIACION DE PRODUCTORES AGRARIOS DE SUSAPAYA</t>
        </is>
      </c>
      <c r="D137" t="inlineStr">
        <is>
          <t>ASOCIACION</t>
        </is>
      </c>
      <c r="E137" t="inlineStr">
        <is>
          <t>01 Asociación</t>
        </is>
      </c>
      <c r="F137" t="inlineStr">
        <is>
          <t>BAJA DE OFICIO</t>
        </is>
      </c>
      <c r="G137" t="inlineStr">
        <is>
          <t>HABIDO</t>
        </is>
      </c>
      <c r="H137" s="339" t="n">
        <v>42249</v>
      </c>
      <c r="I137" s="339" t="n">
        <v>42249</v>
      </c>
      <c r="J137" t="inlineStr">
        <is>
          <t>230406</t>
        </is>
      </c>
      <c r="K137" t="inlineStr">
        <is>
          <t>TACNA</t>
        </is>
      </c>
      <c r="L137" t="inlineStr">
        <is>
          <t>TACNA</t>
        </is>
      </c>
      <c r="M137" t="inlineStr">
        <is>
          <t>ALTO DE LA ALIANZA</t>
        </is>
      </c>
      <c r="N137" t="inlineStr">
        <is>
          <t>MZA. E LOTE. 04 AGR.VIV. TUPAC AMARU (4CUADR.ARRIBA PORTADA SOL-COST LOCAL MUL)</t>
        </is>
      </c>
      <c r="O137" t="inlineStr">
        <is>
          <t>SIN ACTIVIDAD</t>
        </is>
      </c>
      <c r="P137" t="inlineStr">
        <is>
          <t>CULTIVO DE HORTALIZAS Y LEGUMBRES.</t>
        </is>
      </c>
      <c r="W137" t="inlineStr">
        <is>
          <t>NO</t>
        </is>
      </c>
      <c r="Y137" t="inlineStr">
        <is>
          <t>SI</t>
        </is>
      </c>
      <c r="Z137" t="inlineStr">
        <is>
          <t>ASOCIACION DE PRODUCTORES AGRARIOS DE SUSAPAYA</t>
        </is>
      </c>
      <c r="AA137" s="3" t="n">
        <v>0</v>
      </c>
      <c r="AB137" s="3" t="n">
        <v>0</v>
      </c>
      <c r="AC137" t="inlineStr">
        <is>
          <t>NO</t>
        </is>
      </c>
      <c r="AD137" s="3" t="str"/>
      <c r="AF137" s="3" t="str"/>
      <c r="AG137" s="4" t="str"/>
      <c r="AK137" s="4" t="str"/>
      <c r="AL137" t="inlineStr">
        <is>
          <t>ORÉGANO</t>
        </is>
      </c>
      <c r="AM137" t="inlineStr">
        <is>
          <t>2019-2020</t>
        </is>
      </c>
      <c r="AN137" t="inlineStr">
        <is>
          <t>PAC</t>
        </is>
      </c>
      <c r="AO137" s="4" t="str"/>
      <c r="AP137" s="4" t="str"/>
      <c r="AQ137" s="5" t="str"/>
      <c r="AU137" s="340" t="n">
        <v>46285.07177083333</v>
      </c>
      <c r="AV137" s="341" t="n">
        <v>0.5111111111111111</v>
      </c>
    </row>
    <row r="138">
      <c r="A138" t="inlineStr">
        <is>
          <t>20520081233</t>
        </is>
      </c>
      <c r="B138" t="inlineStr">
        <is>
          <t>ASOCIACION DE VITIVINICULTORES DE MOQUEGUA 'AVIMO'</t>
        </is>
      </c>
      <c r="D138" t="inlineStr">
        <is>
          <t>ASOCIACION</t>
        </is>
      </c>
      <c r="E138" t="inlineStr">
        <is>
          <t>01 Asociación</t>
        </is>
      </c>
      <c r="F138" t="inlineStr">
        <is>
          <t>BAJA DE OFICIO</t>
        </is>
      </c>
      <c r="G138" t="inlineStr">
        <is>
          <t>NO HABIDO</t>
        </is>
      </c>
      <c r="H138" s="339" t="n">
        <v>42921</v>
      </c>
      <c r="I138" s="339" t="n">
        <v>43282</v>
      </c>
      <c r="J138" t="inlineStr">
        <is>
          <t>180101</t>
        </is>
      </c>
      <c r="K138" t="inlineStr">
        <is>
          <t>MOQUEGUA</t>
        </is>
      </c>
      <c r="L138" t="inlineStr">
        <is>
          <t>MARISCAL NIETO</t>
        </is>
      </c>
      <c r="M138" t="inlineStr">
        <is>
          <t>SAN ANTONIO</t>
        </is>
      </c>
      <c r="N138" t="inlineStr">
        <is>
          <t>MZA. C LOTE. 2 APV. MACCHU PICCHU (3 CDRAS. ABAJO DE LA COCHERA MUNICIPAL)</t>
        </is>
      </c>
      <c r="O138" t="inlineStr">
        <is>
          <t>SIN ACTIVIDAD</t>
        </is>
      </c>
      <c r="P138" t="inlineStr">
        <is>
          <t>VTA. MAY. ALIMENTOS, BEBIDAS Y TABACO.</t>
        </is>
      </c>
      <c r="U138" t="inlineStr">
        <is>
          <t>955614934</t>
        </is>
      </c>
      <c r="V138" t="inlineStr">
        <is>
          <t>ineyp@yahoo.com</t>
        </is>
      </c>
      <c r="W138" t="inlineStr">
        <is>
          <t>SI</t>
        </is>
      </c>
      <c r="X138" t="inlineStr">
        <is>
          <t>B1310119</t>
        </is>
      </c>
      <c r="Y138" t="inlineStr">
        <is>
          <t>SI</t>
        </is>
      </c>
      <c r="Z138" t="inlineStr">
        <is>
          <t>ASOCIACION DE VITIVINICULTORES DE MOQUEGUA 'AVIMO'</t>
        </is>
      </c>
      <c r="AA138" s="3" t="n">
        <v>1277517.75</v>
      </c>
      <c r="AB138" s="3" t="n">
        <v>0</v>
      </c>
      <c r="AC138" t="inlineStr">
        <is>
          <t>NO</t>
        </is>
      </c>
      <c r="AD138" s="3" t="str"/>
      <c r="AF138" s="3" t="str"/>
      <c r="AG138" s="4" t="str"/>
      <c r="AH138" t="inlineStr">
        <is>
          <t>vilchez maquera sandra rita</t>
        </is>
      </c>
      <c r="AI138" t="inlineStr">
        <is>
          <t>VILCHEZ MAQUERA SANDRA RITA</t>
        </is>
      </c>
      <c r="AK138" s="4" t="n">
        <v>7</v>
      </c>
      <c r="AL138" t="inlineStr">
        <is>
          <t>UVA</t>
        </is>
      </c>
      <c r="AM138" t="inlineStr">
        <is>
          <t>2020-2021-2022-2024</t>
        </is>
      </c>
      <c r="AN138" t="inlineStr">
        <is>
          <t>PAC</t>
        </is>
      </c>
      <c r="AO138" s="4" t="str"/>
      <c r="AP138" s="4" t="str"/>
      <c r="AQ138" s="5" t="str"/>
      <c r="AU138" s="340" t="n">
        <v>46285.07177083333</v>
      </c>
      <c r="AV138" s="341" t="n">
        <v>0.6444444444444445</v>
      </c>
    </row>
    <row r="139">
      <c r="A139" t="inlineStr">
        <is>
          <t>20521131218</t>
        </is>
      </c>
      <c r="B139" t="inlineStr">
        <is>
          <t>ASOCIACION DE PRODUCTORES DE TUNA Y COCHINILLA-APROTYC</t>
        </is>
      </c>
      <c r="D139" t="inlineStr">
        <is>
          <t>ASOCIACION</t>
        </is>
      </c>
      <c r="E139" t="inlineStr">
        <is>
          <t>01 Asociación</t>
        </is>
      </c>
      <c r="F139" t="inlineStr">
        <is>
          <t>BAJA DE OFICIO</t>
        </is>
      </c>
      <c r="G139" t="inlineStr">
        <is>
          <t>HABIDO</t>
        </is>
      </c>
      <c r="H139" s="339" t="n">
        <v>41429</v>
      </c>
      <c r="I139" s="339" t="n">
        <v>41429</v>
      </c>
      <c r="J139" t="inlineStr">
        <is>
          <t>150709</t>
        </is>
      </c>
      <c r="K139" t="inlineStr">
        <is>
          <t>LIMA</t>
        </is>
      </c>
      <c r="L139" t="inlineStr">
        <is>
          <t>LIMA</t>
        </is>
      </c>
      <c r="M139" t="inlineStr">
        <is>
          <t>SAN MARTIN DE PORRES</t>
        </is>
      </c>
      <c r="N139" t="inlineStr">
        <is>
          <t>MZA. A LOTE. 16 PROVIV VILLA ESPERANZA (PDRO.LINEA 24)</t>
        </is>
      </c>
      <c r="O139" t="inlineStr">
        <is>
          <t>SIN ACTIVIDAD</t>
        </is>
      </c>
      <c r="P139" t="inlineStr">
        <is>
          <t>ACTIVIDADES OTRAS ASOCIACIONES NCP.</t>
        </is>
      </c>
      <c r="W139" t="inlineStr">
        <is>
          <t>NO</t>
        </is>
      </c>
      <c r="Y139" t="inlineStr">
        <is>
          <t>SI</t>
        </is>
      </c>
      <c r="Z139" t="inlineStr">
        <is>
          <t>ASOCIACION DE PRODUCTORES DE TUNA Y COCHINILLA-APROTYC</t>
        </is>
      </c>
      <c r="AA139" s="3" t="n">
        <v>0</v>
      </c>
      <c r="AB139" s="3" t="n">
        <v>0</v>
      </c>
      <c r="AC139" t="inlineStr">
        <is>
          <t>NO</t>
        </is>
      </c>
      <c r="AD139" s="3" t="str"/>
      <c r="AF139" s="3" t="str"/>
      <c r="AG139" s="4" t="str"/>
      <c r="AK139" s="4" t="str"/>
      <c r="AL139" t="inlineStr">
        <is>
          <t>TUNA</t>
        </is>
      </c>
      <c r="AM139" t="inlineStr">
        <is>
          <t>2018</t>
        </is>
      </c>
      <c r="AN139" t="inlineStr">
        <is>
          <t>PAC</t>
        </is>
      </c>
      <c r="AO139" s="4" t="str"/>
      <c r="AP139" s="4" t="str"/>
      <c r="AQ139" s="5" t="str"/>
      <c r="AU139" s="340" t="n">
        <v>46285.07177083333</v>
      </c>
      <c r="AV139" s="341" t="n">
        <v>0.5111111111111111</v>
      </c>
    </row>
    <row r="140">
      <c r="A140" t="inlineStr">
        <is>
          <t>20525839690</t>
        </is>
      </c>
      <c r="B140" t="inlineStr">
        <is>
          <t>ASOCIACION DE PRODUCTORES AGROPECUARIOS DE LA PROVINCIA DE MORROPON</t>
        </is>
      </c>
      <c r="D140" t="inlineStr">
        <is>
          <t>ASOCIACION</t>
        </is>
      </c>
      <c r="E140" t="inlineStr">
        <is>
          <t>01 Asociación</t>
        </is>
      </c>
      <c r="F140" t="inlineStr">
        <is>
          <t>ACTIVO</t>
        </is>
      </c>
      <c r="G140" t="inlineStr">
        <is>
          <t>HABIDO</t>
        </is>
      </c>
      <c r="H140" s="339" t="n">
        <v>45533</v>
      </c>
      <c r="I140" s="339" t="n">
        <v>45536</v>
      </c>
      <c r="J140" t="inlineStr">
        <is>
          <t>200405</t>
        </is>
      </c>
      <c r="K140" t="inlineStr">
        <is>
          <t>PIURA</t>
        </is>
      </c>
      <c r="L140" t="inlineStr">
        <is>
          <t>MORROPON</t>
        </is>
      </c>
      <c r="M140" t="inlineStr">
        <is>
          <t>MORROPON</t>
        </is>
      </c>
      <c r="N140" t="inlineStr">
        <is>
          <t>CAR. SECTOR GILO LEON NRO. SN SEC. CARRETERA MORROPON KM 1 S</t>
        </is>
      </c>
      <c r="O140" t="inlineStr">
        <is>
          <t>SIN ACTIVIDAD</t>
        </is>
      </c>
      <c r="P140" t="inlineStr">
        <is>
          <t>ACTIVIDADES OTRAS ASOCIACIONES NCP.</t>
        </is>
      </c>
      <c r="U140" t="inlineStr">
        <is>
          <t>360286</t>
        </is>
      </c>
      <c r="V140" t="inlineStr">
        <is>
          <t>aspromor.org@gmail.com</t>
        </is>
      </c>
      <c r="W140" t="inlineStr">
        <is>
          <t>SI</t>
        </is>
      </c>
      <c r="X140" t="inlineStr">
        <is>
          <t>S0797321</t>
        </is>
      </c>
      <c r="Y140" t="inlineStr">
        <is>
          <t>SI</t>
        </is>
      </c>
      <c r="Z140" t="inlineStr">
        <is>
          <t>ASOCIACION DE PRODUCTORES AGROPECUARIOS DE LA PROVINCIA DE MORROPON</t>
        </is>
      </c>
      <c r="AA140" s="3" t="n">
        <v>0</v>
      </c>
      <c r="AB140" s="3" t="n">
        <v>0</v>
      </c>
      <c r="AC140" t="inlineStr">
        <is>
          <t>NO</t>
        </is>
      </c>
      <c r="AD140" s="3" t="str"/>
      <c r="AF140" s="3" t="str"/>
      <c r="AG140" s="4" t="str"/>
      <c r="AH140" t="inlineStr">
        <is>
          <t>jorge javier montero merino</t>
        </is>
      </c>
      <c r="AI140" t="inlineStr">
        <is>
          <t>JORGE JAVIER MONTERO MERINO</t>
        </is>
      </c>
      <c r="AK140" s="4" t="n">
        <v>1</v>
      </c>
      <c r="AL140" t="inlineStr">
        <is>
          <t>FRIJOL CAUPI</t>
        </is>
      </c>
      <c r="AM140" t="inlineStr">
        <is>
          <t>2019-2020-2021-2022</t>
        </is>
      </c>
      <c r="AN140" t="inlineStr">
        <is>
          <t>PAC</t>
        </is>
      </c>
      <c r="AO140" s="4" t="str"/>
      <c r="AP140" s="4" t="str"/>
      <c r="AQ140" s="5" t="str"/>
      <c r="AU140" s="340" t="n">
        <v>46285.07177083333</v>
      </c>
      <c r="AV140" s="341" t="n">
        <v>0.6444444444444445</v>
      </c>
    </row>
    <row r="141">
      <c r="A141" t="inlineStr">
        <is>
          <t>20525955843</t>
        </is>
      </c>
      <c r="B141" t="inlineStr">
        <is>
          <t>COOPERATIVA AGRARIA ECOLÓGICA Y SOLIDARIA PIURA - CAES PIURA</t>
        </is>
      </c>
      <c r="D141" t="inlineStr">
        <is>
          <t>COOPERATIVAS, SAIS, CAPS</t>
        </is>
      </c>
      <c r="E141" t="inlineStr">
        <is>
          <t>02 Cooperativa</t>
        </is>
      </c>
      <c r="F141" t="inlineStr">
        <is>
          <t>ACTIVO</t>
        </is>
      </c>
      <c r="G141" t="inlineStr">
        <is>
          <t>HABIDO</t>
        </is>
      </c>
      <c r="H141" s="339" t="n">
        <v>40028</v>
      </c>
      <c r="I141" s="339" t="n">
        <v>40028</v>
      </c>
      <c r="J141" t="inlineStr">
        <is>
          <t>200205</t>
        </is>
      </c>
      <c r="K141" t="inlineStr">
        <is>
          <t>PIURA</t>
        </is>
      </c>
      <c r="L141" t="inlineStr">
        <is>
          <t>PIURA</t>
        </is>
      </c>
      <c r="M141" t="inlineStr">
        <is>
          <t>PIURA</t>
        </is>
      </c>
      <c r="N141" t="inlineStr">
        <is>
          <t>CAL. AREQUIPA SUR NRO. 1120</t>
        </is>
      </c>
      <c r="O141" t="inlineStr">
        <is>
          <t>IMPORTADOR/EXPORTADOR</t>
        </is>
      </c>
      <c r="P141" t="inlineStr">
        <is>
          <t>CULTIVOS DE CEREALES.</t>
        </is>
      </c>
      <c r="Q141" t="inlineStr">
        <is>
          <t>ELAB DE OTROS PROD. ALIMENTICIOS.</t>
        </is>
      </c>
      <c r="W141" t="inlineStr">
        <is>
          <t>NO</t>
        </is>
      </c>
      <c r="Y141" t="inlineStr">
        <is>
          <t>SI</t>
        </is>
      </c>
      <c r="Z141" t="inlineStr">
        <is>
          <t>COOPERATIVA AGRARIA ECOLÓGICA Y SOLIDARIA PIURA - CAES PIURA</t>
        </is>
      </c>
      <c r="AA141" s="3" t="n">
        <v>2174524.8709104</v>
      </c>
      <c r="AB141" s="3" t="n">
        <v>6139078.5836</v>
      </c>
      <c r="AC141" t="inlineStr">
        <is>
          <t>SI</t>
        </is>
      </c>
      <c r="AD141" s="3" t="n">
        <v>3909368.269999998</v>
      </c>
      <c r="AE141" t="inlineStr">
        <is>
          <t>2026-04</t>
        </is>
      </c>
      <c r="AF141" s="3" t="n">
        <v>715153.3</v>
      </c>
      <c r="AG141" s="4" t="n">
        <v>4</v>
      </c>
      <c r="AK141" s="4" t="str"/>
      <c r="AL141" t="inlineStr">
        <is>
          <t>PANELA</t>
        </is>
      </c>
      <c r="AM141" t="inlineStr">
        <is>
          <t>2019-2020-2021-2022-2023-2024 - 2025</t>
        </is>
      </c>
      <c r="AN141" t="inlineStr">
        <is>
          <t>PAC</t>
        </is>
      </c>
      <c r="AO141" s="4" t="str"/>
      <c r="AP141" s="4" t="str"/>
      <c r="AQ141" s="5" t="str"/>
      <c r="AU141" s="340" t="n">
        <v>46285.07177083333</v>
      </c>
      <c r="AV141" s="341" t="n">
        <v>0.6222222222222222</v>
      </c>
    </row>
    <row r="142">
      <c r="A142" t="inlineStr">
        <is>
          <t>20525969551</t>
        </is>
      </c>
      <c r="B142" t="inlineStr">
        <is>
          <t>COOPERATIVA AGRARIA DE PRODUCTORES DE BANANO, CACAO ORGANICO Y OTROS CULTIVOS AGRARIOS LTDA</t>
        </is>
      </c>
      <c r="D142" t="inlineStr">
        <is>
          <t>COOPERATIVAS, SAIS, CAPS</t>
        </is>
      </c>
      <c r="E142" t="inlineStr">
        <is>
          <t>02 Cooperativa</t>
        </is>
      </c>
      <c r="F142" t="inlineStr">
        <is>
          <t>ACTIVO</t>
        </is>
      </c>
      <c r="G142" t="inlineStr">
        <is>
          <t>HABIDO</t>
        </is>
      </c>
      <c r="H142" s="339" t="n">
        <v>40049</v>
      </c>
      <c r="I142" s="339" t="n">
        <v>40057</v>
      </c>
      <c r="J142" t="inlineStr">
        <is>
          <t>200402</t>
        </is>
      </c>
      <c r="K142" t="inlineStr">
        <is>
          <t>PIURA</t>
        </is>
      </c>
      <c r="L142" t="inlineStr">
        <is>
          <t>MORROPON</t>
        </is>
      </c>
      <c r="M142" t="inlineStr">
        <is>
          <t>BUENOS AIRES</t>
        </is>
      </c>
      <c r="N142" t="inlineStr">
        <is>
          <t>CAL. B NVO LINDEROS NRO. S/N</t>
        </is>
      </c>
      <c r="O142" t="inlineStr">
        <is>
          <t>EXPORTADOR</t>
        </is>
      </c>
      <c r="P142" t="inlineStr">
        <is>
          <t>ELAB. FRUTAS, LEG. Y HORTALIZAS.</t>
        </is>
      </c>
      <c r="Q142" t="inlineStr">
        <is>
          <t>TRANSPORTE DE CARGA POR CARRETERA.</t>
        </is>
      </c>
      <c r="W142" t="inlineStr">
        <is>
          <t>NO</t>
        </is>
      </c>
      <c r="Y142" t="inlineStr">
        <is>
          <t>SI</t>
        </is>
      </c>
      <c r="Z142" t="inlineStr">
        <is>
          <t>COOPERATIVA AGRARIA DE PRODUCTORES DE BANANO, CACAO ORGANICO Y OTROS CULTIVOS AGRARIOS LTDA</t>
        </is>
      </c>
      <c r="AA142" s="3" t="n">
        <v>0</v>
      </c>
      <c r="AB142" s="3" t="n">
        <v>0</v>
      </c>
      <c r="AC142" t="inlineStr">
        <is>
          <t>SI</t>
        </is>
      </c>
      <c r="AD142" s="3" t="n">
        <v>105840</v>
      </c>
      <c r="AE142" t="inlineStr">
        <is>
          <t>2025-02</t>
        </is>
      </c>
      <c r="AF142" s="3" t="n">
        <v>105840</v>
      </c>
      <c r="AG142" s="4" t="n">
        <v>2</v>
      </c>
      <c r="AK142" s="4" t="str"/>
      <c r="AL142" t="inlineStr">
        <is>
          <t>CACAO</t>
        </is>
      </c>
      <c r="AM142" t="inlineStr">
        <is>
          <t>2019</t>
        </is>
      </c>
      <c r="AN142" t="inlineStr">
        <is>
          <t>PAC</t>
        </is>
      </c>
      <c r="AO142" s="4" t="str"/>
      <c r="AP142" s="4" t="str"/>
      <c r="AQ142" s="5" t="str"/>
      <c r="AU142" s="340" t="n">
        <v>46285.07177083333</v>
      </c>
      <c r="AV142" s="341" t="n">
        <v>0.6222222222222222</v>
      </c>
    </row>
    <row r="143">
      <c r="A143" t="inlineStr">
        <is>
          <t>20526179367</t>
        </is>
      </c>
      <c r="B143" t="inlineStr">
        <is>
          <t>COOPERATIVA AGRARIA DE USUARIOS ASPRAOSRA LTDA</t>
        </is>
      </c>
      <c r="C143" t="inlineStr">
        <is>
          <t>COOPERATIVA AGRARIA ASPRAOSRA</t>
        </is>
      </c>
      <c r="D143" t="inlineStr">
        <is>
          <t>COOPERATIVAS, SAIS, CAPS</t>
        </is>
      </c>
      <c r="E143" t="inlineStr">
        <is>
          <t>02 Cooperativa</t>
        </is>
      </c>
      <c r="F143" t="inlineStr">
        <is>
          <t>ACTIVO</t>
        </is>
      </c>
      <c r="G143" t="inlineStr">
        <is>
          <t>HABIDO</t>
        </is>
      </c>
      <c r="H143" s="339" t="n">
        <v>40400</v>
      </c>
      <c r="I143" s="339" t="n">
        <v>40400</v>
      </c>
      <c r="K143" t="inlineStr">
        <is>
          <t>PIURA</t>
        </is>
      </c>
      <c r="L143" t="inlineStr">
        <is>
          <t>MORROPON</t>
        </is>
      </c>
      <c r="M143" t="inlineStr">
        <is>
          <t>BUENOS AIRES</t>
        </is>
      </c>
      <c r="N143" t="inlineStr">
        <is>
          <t>BQ PUEBLO NUEVO MZA. A LOTE. 183 C.P.M PUEBLO NUEVO BUENOS (COSTADO DE POSTA MÉDICA)</t>
        </is>
      </c>
      <c r="O143" t="inlineStr">
        <is>
          <t>IMPORTADOR/EXPORTADOR</t>
        </is>
      </c>
      <c r="P143" t="inlineStr">
        <is>
          <t>ELAB. FRUTAS, LEG. Y HORTALIZAS.</t>
        </is>
      </c>
      <c r="Q143" t="inlineStr">
        <is>
          <t>ACTIVIDADES OTRAS ASOCIACIONES NCP.</t>
        </is>
      </c>
      <c r="U143" t="inlineStr">
        <is>
          <t>969275454</t>
        </is>
      </c>
      <c r="V143" t="inlineStr">
        <is>
          <t>ASPRAOSRA@GMAIL.COM</t>
        </is>
      </c>
      <c r="W143" t="inlineStr">
        <is>
          <t>SI</t>
        </is>
      </c>
      <c r="X143" t="inlineStr">
        <is>
          <t>B0969989</t>
        </is>
      </c>
      <c r="Y143" t="inlineStr">
        <is>
          <t>SI</t>
        </is>
      </c>
      <c r="Z143" t="inlineStr">
        <is>
          <t>COOPERATIVA AGRARIA DE USUARIOS ASPRAOSRA LTDA</t>
        </is>
      </c>
      <c r="AA143" s="3" t="n">
        <v>0</v>
      </c>
      <c r="AB143" s="3" t="n">
        <v>781855.2</v>
      </c>
      <c r="AC143" t="inlineStr">
        <is>
          <t>SI</t>
        </is>
      </c>
      <c r="AD143" s="3" t="n">
        <v>6778323.1</v>
      </c>
      <c r="AE143" t="inlineStr">
        <is>
          <t>2026-05</t>
        </is>
      </c>
      <c r="AF143" s="3" t="n">
        <v>1210789.6</v>
      </c>
      <c r="AG143" s="4" t="n">
        <v>3</v>
      </c>
      <c r="AH143" t="inlineStr">
        <is>
          <t>GARAY MOLERO gabriel</t>
        </is>
      </c>
      <c r="AI143" t="inlineStr">
        <is>
          <t>RIJALBA AREVALO ALEX</t>
        </is>
      </c>
      <c r="AK143" s="4" t="n">
        <v>6</v>
      </c>
      <c r="AL143" t="inlineStr">
        <is>
          <t>BANANO</t>
        </is>
      </c>
      <c r="AM143" t="inlineStr">
        <is>
          <t>2025</t>
        </is>
      </c>
      <c r="AN143" t="inlineStr">
        <is>
          <t>PAC</t>
        </is>
      </c>
      <c r="AO143" s="4" t="str"/>
      <c r="AP143" s="4" t="str"/>
      <c r="AQ143" s="5" t="str"/>
      <c r="AU143" s="340" t="n">
        <v>46285.07177083333</v>
      </c>
      <c r="AV143" s="341" t="n">
        <v>0.7555555555555555</v>
      </c>
    </row>
    <row r="144">
      <c r="A144" t="inlineStr">
        <is>
          <t>20526514689</t>
        </is>
      </c>
      <c r="B144" t="inlineStr">
        <is>
          <t>ASOCIACION DE PRODUCTORES AGROPECUARIOS ARTESANALES E INDUSTRIALES SAN FRANCISCO DE LOMA LARGA</t>
        </is>
      </c>
      <c r="D144" t="inlineStr">
        <is>
          <t>ASOCIACION</t>
        </is>
      </c>
      <c r="E144" t="inlineStr">
        <is>
          <t>01 Asociación</t>
        </is>
      </c>
      <c r="F144" t="inlineStr">
        <is>
          <t>BAJA DE OFICIO</t>
        </is>
      </c>
      <c r="G144" t="inlineStr">
        <is>
          <t>HABIDO</t>
        </is>
      </c>
      <c r="H144" s="339" t="n">
        <v>42696</v>
      </c>
      <c r="I144" s="339" t="n">
        <v>42696</v>
      </c>
      <c r="J144" t="inlineStr">
        <is>
          <t>200306</t>
        </is>
      </c>
      <c r="K144" t="inlineStr">
        <is>
          <t>PIURA</t>
        </is>
      </c>
      <c r="L144" t="inlineStr">
        <is>
          <t>HUANCABAMBA</t>
        </is>
      </c>
      <c r="M144" t="inlineStr">
        <is>
          <t>SAN MIGUEL DE EL FAIQUE</t>
        </is>
      </c>
      <c r="N144" t="inlineStr">
        <is>
          <t>MZA. C LOTE. 36 CAS. PIEDRA AZUL (ANTES PEAJA PIURA - HUANCABAMBA)</t>
        </is>
      </c>
      <c r="O144" t="inlineStr">
        <is>
          <t>SIN ACTIVIDAD</t>
        </is>
      </c>
      <c r="P144" t="inlineStr">
        <is>
          <t>ACTIVIDADES OTRAS ASOCIACIONES NCP.</t>
        </is>
      </c>
      <c r="W144" t="inlineStr">
        <is>
          <t>NO</t>
        </is>
      </c>
      <c r="Y144" t="inlineStr">
        <is>
          <t>SI</t>
        </is>
      </c>
      <c r="Z144" t="inlineStr">
        <is>
          <t>ASOCIACION DE PRODUCTORES AGROPECUARIOS ARTESANALES E INDUSTRIALES SAN FRANCISCO DE LOMA LARGA</t>
        </is>
      </c>
      <c r="AA144" s="3" t="n">
        <v>0</v>
      </c>
      <c r="AB144" s="3" t="n">
        <v>0</v>
      </c>
      <c r="AC144" t="inlineStr">
        <is>
          <t>NO</t>
        </is>
      </c>
      <c r="AD144" s="3" t="str"/>
      <c r="AF144" s="3" t="str"/>
      <c r="AG144" s="4" t="str"/>
      <c r="AK144" s="4" t="str"/>
      <c r="AL144" t="inlineStr">
        <is>
          <t>CACAO</t>
        </is>
      </c>
      <c r="AM144" t="inlineStr">
        <is>
          <t>2018-2019</t>
        </is>
      </c>
      <c r="AN144" t="inlineStr">
        <is>
          <t>PAC</t>
        </is>
      </c>
      <c r="AO144" s="4" t="str"/>
      <c r="AP144" s="4" t="str"/>
      <c r="AQ144" s="5" t="str"/>
      <c r="AU144" s="340" t="n">
        <v>46285.07177083333</v>
      </c>
      <c r="AV144" s="341" t="n">
        <v>0.5111111111111111</v>
      </c>
    </row>
    <row r="145">
      <c r="A145" t="inlineStr">
        <is>
          <t>20526888686</t>
        </is>
      </c>
      <c r="B145" t="inlineStr">
        <is>
          <t>CENTRAL DE COMUNIDADES CAMPESINAS DE RANRACANCHA</t>
        </is>
      </c>
      <c r="D145" t="inlineStr">
        <is>
          <t>ASOCIACION</t>
        </is>
      </c>
      <c r="E145" t="inlineStr">
        <is>
          <t>01 Asociación</t>
        </is>
      </c>
      <c r="F145" t="inlineStr">
        <is>
          <t>SUSPENSION TEMPORAL</t>
        </is>
      </c>
      <c r="G145" t="inlineStr">
        <is>
          <t>HABIDO</t>
        </is>
      </c>
      <c r="H145" s="339" t="n">
        <v>36908</v>
      </c>
      <c r="I145" s="339" t="n">
        <v>36923</v>
      </c>
      <c r="J145" t="inlineStr">
        <is>
          <t>030608</t>
        </is>
      </c>
      <c r="K145" t="inlineStr">
        <is>
          <t>APURIMAC</t>
        </is>
      </c>
      <c r="L145" t="inlineStr">
        <is>
          <t>CHINCHEROS</t>
        </is>
      </c>
      <c r="M145" t="inlineStr">
        <is>
          <t>RANRACANCHA</t>
        </is>
      </c>
      <c r="N145" t="inlineStr">
        <is>
          <t>NRO. S/N C.CAMPESINA RANRACANCHA (A 3CDAS. PLAZA ARMAS RANRACANCHA)</t>
        </is>
      </c>
      <c r="O145" t="inlineStr">
        <is>
          <t>SIN ACTIVIDAD</t>
        </is>
      </c>
      <c r="P145" t="inlineStr">
        <is>
          <t>ELAB DE PRODUCTOS LACTEOS.</t>
        </is>
      </c>
      <c r="Q145" t="inlineStr">
        <is>
          <t>ELAB. DE PRODUCTOS DE MOLINERIA.</t>
        </is>
      </c>
      <c r="U145" t="inlineStr">
        <is>
          <t>941872477</t>
        </is>
      </c>
      <c r="V145" t="inlineStr">
        <is>
          <t>JAANCONSULTORES2013@hotmail.com</t>
        </is>
      </c>
      <c r="W145" t="inlineStr">
        <is>
          <t>SI</t>
        </is>
      </c>
      <c r="X145" t="inlineStr">
        <is>
          <t>B0005012</t>
        </is>
      </c>
      <c r="Y145" t="inlineStr">
        <is>
          <t>SI</t>
        </is>
      </c>
      <c r="Z145" t="inlineStr">
        <is>
          <t>CENTRAL DE COMUNIDADES CAMPESINAS DE RANRACANCHA</t>
        </is>
      </c>
      <c r="AA145" s="3" t="n">
        <v>0</v>
      </c>
      <c r="AB145" s="3" t="n">
        <v>0</v>
      </c>
      <c r="AC145" t="inlineStr">
        <is>
          <t>NO</t>
        </is>
      </c>
      <c r="AD145" s="3" t="str"/>
      <c r="AF145" s="3" t="str"/>
      <c r="AG145" s="4" t="str"/>
      <c r="AH145" t="inlineStr">
        <is>
          <t>QUISPE RAMOS FIDEL</t>
        </is>
      </c>
      <c r="AI145" t="inlineStr">
        <is>
          <t>QUISPE RAMOS FIDEL</t>
        </is>
      </c>
      <c r="AK145" s="4" t="n">
        <v>5</v>
      </c>
      <c r="AL145" t="inlineStr">
        <is>
          <t>QUINUA Y OTROS GRANOS</t>
        </is>
      </c>
      <c r="AM145" t="inlineStr">
        <is>
          <t>2022-2023-2024</t>
        </is>
      </c>
      <c r="AN145" t="inlineStr">
        <is>
          <t>PAC</t>
        </is>
      </c>
      <c r="AO145" s="4" t="str"/>
      <c r="AP145" s="4" t="str"/>
      <c r="AQ145" s="5" t="str"/>
      <c r="AU145" s="340" t="n">
        <v>46285.07177083333</v>
      </c>
      <c r="AV145" s="341" t="n">
        <v>0.6666666666666666</v>
      </c>
    </row>
    <row r="146">
      <c r="A146" t="inlineStr">
        <is>
          <t>20527491232</t>
        </is>
      </c>
      <c r="B146" t="inlineStr">
        <is>
          <t>RECOLECTORES ORGANICOS DE LA NUEZ AMAZONICA DEL PERU</t>
        </is>
      </c>
      <c r="D146" t="inlineStr">
        <is>
          <t>ASOCIACION</t>
        </is>
      </c>
      <c r="E146" t="inlineStr">
        <is>
          <t>01 Asociación</t>
        </is>
      </c>
      <c r="F146" t="inlineStr">
        <is>
          <t>ACTIVO</t>
        </is>
      </c>
      <c r="G146" t="inlineStr">
        <is>
          <t>HABIDO</t>
        </is>
      </c>
      <c r="H146" s="339" t="n">
        <v>43124</v>
      </c>
      <c r="I146" s="339" t="n">
        <v>43124</v>
      </c>
      <c r="J146" t="inlineStr">
        <is>
          <t>170101</t>
        </is>
      </c>
      <c r="K146" t="inlineStr">
        <is>
          <t>MADRE DE DIOS</t>
        </is>
      </c>
      <c r="L146" t="inlineStr">
        <is>
          <t>TAMBOPATA</t>
        </is>
      </c>
      <c r="M146" t="inlineStr">
        <is>
          <t>TAMBOPATA</t>
        </is>
      </c>
      <c r="N146" t="inlineStr">
        <is>
          <t>JR. BILLINGHURST NRO. 431 RES. S/N (FRENTE A LA ANTENA TV PERU)</t>
        </is>
      </c>
      <c r="O146" t="inlineStr">
        <is>
          <t>EXPORTADOR</t>
        </is>
      </c>
      <c r="P146" t="inlineStr">
        <is>
          <t>CULTIVO DE HORTALIZAS Y LEGUMBRES.</t>
        </is>
      </c>
      <c r="W146" t="inlineStr">
        <is>
          <t>NO</t>
        </is>
      </c>
      <c r="Y146" t="inlineStr">
        <is>
          <t>SI</t>
        </is>
      </c>
      <c r="Z146" t="inlineStr">
        <is>
          <t>RECOLECTORES ORGANICOS DE LA NUEZ AMAZONICA DEL PERU</t>
        </is>
      </c>
      <c r="AA146" s="3" t="n">
        <v>0</v>
      </c>
      <c r="AB146" s="3" t="n">
        <v>0</v>
      </c>
      <c r="AC146" t="inlineStr">
        <is>
          <t>SI</t>
        </is>
      </c>
      <c r="AD146" s="3" t="n">
        <v>248500</v>
      </c>
      <c r="AE146" t="inlineStr">
        <is>
          <t>2025-07</t>
        </is>
      </c>
      <c r="AF146" s="3" t="n">
        <v>248500</v>
      </c>
      <c r="AG146" s="4" t="n">
        <v>1</v>
      </c>
      <c r="AK146" s="4" t="str"/>
      <c r="AL146" t="inlineStr">
        <is>
          <t>CASTAÑA</t>
        </is>
      </c>
      <c r="AM146" t="inlineStr">
        <is>
          <t>2019-2020-2021-2022-2023</t>
        </is>
      </c>
      <c r="AN146" t="inlineStr">
        <is>
          <t>PAC</t>
        </is>
      </c>
      <c r="AO146" s="4" t="str"/>
      <c r="AP146" s="4" t="str"/>
      <c r="AQ146" s="5" t="str"/>
      <c r="AU146" s="340" t="n">
        <v>46285.07177083333</v>
      </c>
      <c r="AV146" s="341" t="n">
        <v>0.6</v>
      </c>
    </row>
    <row r="147">
      <c r="A147" t="inlineStr">
        <is>
          <t>20527492638</t>
        </is>
      </c>
      <c r="B147" t="inlineStr">
        <is>
          <t>COMUNIDAD NATIVA SHIPETIARI</t>
        </is>
      </c>
      <c r="D147" t="inlineStr">
        <is>
          <t>COMUNIDAD CAMPESINA, NATIVA</t>
        </is>
      </c>
      <c r="E147" t="inlineStr">
        <is>
          <t>05 Comunidades Campesinas</t>
        </is>
      </c>
      <c r="F147" t="inlineStr">
        <is>
          <t>ACTIVO</t>
        </is>
      </c>
      <c r="G147" t="inlineStr">
        <is>
          <t>HABIDO</t>
        </is>
      </c>
      <c r="H147" s="339" t="n">
        <v>38476</v>
      </c>
      <c r="I147" s="339" t="n">
        <v>38476</v>
      </c>
      <c r="J147" t="inlineStr">
        <is>
          <t>170201</t>
        </is>
      </c>
      <c r="K147" t="inlineStr">
        <is>
          <t>MADRE DE DIOS</t>
        </is>
      </c>
      <c r="L147" t="inlineStr">
        <is>
          <t>MANU</t>
        </is>
      </c>
      <c r="M147" t="inlineStr">
        <is>
          <t>MANU</t>
        </is>
      </c>
      <c r="N147" t="inlineStr">
        <is>
          <t>RIO MADRE DE DIOS NRO. S/N DPTO. S/N COM. NATIVA SHIPETIARI (A 4 HORAS POR RIOS DESDE SHINTUYA)</t>
        </is>
      </c>
      <c r="O147" t="inlineStr">
        <is>
          <t>SIN ACTIVIDAD</t>
        </is>
      </c>
      <c r="P147" t="inlineStr">
        <is>
          <t>CULTIVO DE HORTALIZAS Y LEGUMBRES.</t>
        </is>
      </c>
      <c r="Q147" t="inlineStr">
        <is>
          <t>HOTELES, CAMPAMENTOS Y OTROS.</t>
        </is>
      </c>
      <c r="R147" t="inlineStr">
        <is>
          <t>ACTIVIDADES INMOBILIARIAS</t>
        </is>
      </c>
      <c r="U147" t="inlineStr">
        <is>
          <t>972828349</t>
        </is>
      </c>
      <c r="V147" t="inlineStr">
        <is>
          <t>mateo1augusto@hotmail.com</t>
        </is>
      </c>
      <c r="W147" t="inlineStr">
        <is>
          <t>SI</t>
        </is>
      </c>
      <c r="X147" t="inlineStr">
        <is>
          <t>S1261443</t>
        </is>
      </c>
      <c r="Y147" t="inlineStr">
        <is>
          <t>SI</t>
        </is>
      </c>
      <c r="Z147" t="inlineStr">
        <is>
          <t>COMUNIDAD NATIVA SHIPETIARI</t>
        </is>
      </c>
      <c r="AA147" s="3" t="n">
        <v>7596</v>
      </c>
      <c r="AB147" s="3" t="n">
        <v>4030</v>
      </c>
      <c r="AC147" t="inlineStr">
        <is>
          <t>NO</t>
        </is>
      </c>
      <c r="AD147" s="3" t="str"/>
      <c r="AF147" s="3" t="str"/>
      <c r="AG147" s="4" t="str"/>
      <c r="AH147" t="inlineStr">
        <is>
          <t>AUGUSTO MAVITE Mateo</t>
        </is>
      </c>
      <c r="AI147" t="inlineStr">
        <is>
          <t>AUGUSTO MAVITE MATEO</t>
        </is>
      </c>
      <c r="AK147" s="4" t="n">
        <v>7</v>
      </c>
      <c r="AL147" t="inlineStr">
        <is>
          <t>COPAIBA</t>
        </is>
      </c>
      <c r="AM147" t="inlineStr">
        <is>
          <t>2024 - 2025</t>
        </is>
      </c>
      <c r="AN147" t="inlineStr">
        <is>
          <t>PAC</t>
        </is>
      </c>
      <c r="AO147" s="4" t="str"/>
      <c r="AP147" s="4" t="str"/>
      <c r="AQ147" s="5" t="str"/>
      <c r="AU147" s="340" t="n">
        <v>46285.07177083333</v>
      </c>
      <c r="AV147" s="341" t="n">
        <v>0.6888888888888889</v>
      </c>
    </row>
    <row r="148">
      <c r="A148" t="inlineStr">
        <is>
          <t>20527504741</t>
        </is>
      </c>
      <c r="B148" t="inlineStr">
        <is>
          <t>ASOCIACION DE AGRICULTORES DE QQUEROHUASI</t>
        </is>
      </c>
      <c r="D148" t="inlineStr">
        <is>
          <t>ASOCIACION</t>
        </is>
      </c>
      <c r="E148" t="inlineStr">
        <is>
          <t>01 Asociación</t>
        </is>
      </c>
      <c r="F148" t="inlineStr">
        <is>
          <t>BAJA DE OFICIO</t>
        </is>
      </c>
      <c r="G148" t="inlineStr">
        <is>
          <t>HABIDO</t>
        </is>
      </c>
      <c r="H148" s="339" t="n">
        <v>43487</v>
      </c>
      <c r="I148" s="339" t="n">
        <v>43487</v>
      </c>
      <c r="J148" t="inlineStr">
        <is>
          <t>081202</t>
        </is>
      </c>
      <c r="K148" t="inlineStr">
        <is>
          <t>CUSCO</t>
        </is>
      </c>
      <c r="L148" t="inlineStr">
        <is>
          <t>QUISPICANCHI</t>
        </is>
      </c>
      <c r="M148" t="inlineStr">
        <is>
          <t>ANDAHUAYLILLAS</t>
        </is>
      </c>
      <c r="N148" t="inlineStr">
        <is>
          <t>NRO. S/N A.V. QUEROHUASI (1 CDRA.S.COMUNAL C1P F. IRHUAY)</t>
        </is>
      </c>
      <c r="O148" t="inlineStr">
        <is>
          <t>SIN ACTIVIDAD</t>
        </is>
      </c>
      <c r="P148" t="inlineStr">
        <is>
          <t>SERVICIOS AGRICOLAS, GANADERAS.</t>
        </is>
      </c>
      <c r="W148" t="inlineStr">
        <is>
          <t>NO</t>
        </is>
      </c>
      <c r="Y148" t="inlineStr">
        <is>
          <t>SI</t>
        </is>
      </c>
      <c r="Z148" t="inlineStr">
        <is>
          <t>ASOCIACION DE AGRICULTORES DE QQUEROHUASI</t>
        </is>
      </c>
      <c r="AA148" s="3" t="n">
        <v>0</v>
      </c>
      <c r="AB148" s="3" t="n">
        <v>36424.9989969</v>
      </c>
      <c r="AC148" t="inlineStr">
        <is>
          <t>NO</t>
        </is>
      </c>
      <c r="AD148" s="3" t="str"/>
      <c r="AF148" s="3" t="str"/>
      <c r="AG148" s="4" t="str"/>
      <c r="AK148" s="4" t="str"/>
      <c r="AL148" t="inlineStr">
        <is>
          <t>MAÍZ</t>
        </is>
      </c>
      <c r="AM148" t="inlineStr">
        <is>
          <t>2024 - 2025</t>
        </is>
      </c>
      <c r="AN148" t="inlineStr">
        <is>
          <t>PAC</t>
        </is>
      </c>
      <c r="AO148" s="4" t="str"/>
      <c r="AP148" s="4" t="str"/>
      <c r="AQ148" s="5" t="str"/>
      <c r="AU148" s="340" t="n">
        <v>46285.07177083333</v>
      </c>
      <c r="AV148" s="341" t="n">
        <v>0.5111111111111111</v>
      </c>
    </row>
    <row r="149">
      <c r="A149" t="inlineStr">
        <is>
          <t>20527565376</t>
        </is>
      </c>
      <c r="B149" t="inlineStr">
        <is>
          <t>COOPERATIVA AGRARIA CAFETALERA VALLE DE INCAHUASI</t>
        </is>
      </c>
      <c r="D149" t="inlineStr">
        <is>
          <t>COOPERATIVAS, SAIS, CAPS</t>
        </is>
      </c>
      <c r="E149" t="inlineStr">
        <is>
          <t>02 Cooperativa</t>
        </is>
      </c>
      <c r="F149" t="inlineStr">
        <is>
          <t>ACTIVO</t>
        </is>
      </c>
      <c r="G149" t="inlineStr">
        <is>
          <t>HABIDO</t>
        </is>
      </c>
      <c r="H149" s="339" t="n">
        <v>38629</v>
      </c>
      <c r="I149" s="339" t="n">
        <v>38629</v>
      </c>
      <c r="J149" t="inlineStr">
        <is>
          <t>030201</t>
        </is>
      </c>
      <c r="K149" t="inlineStr">
        <is>
          <t>APURIMAC</t>
        </is>
      </c>
      <c r="L149" t="inlineStr">
        <is>
          <t>ANDAHUAYLAS</t>
        </is>
      </c>
      <c r="M149" t="inlineStr">
        <is>
          <t>ANDAHUAYLAS</t>
        </is>
      </c>
      <c r="N149" t="inlineStr">
        <is>
          <t>AV. SAN ANTONIO NRO. 418 (MEDIA CDRA ANTES DE PRONAA)</t>
        </is>
      </c>
      <c r="O149" t="inlineStr">
        <is>
          <t>IMPORTADOR/EXPORTADOR</t>
        </is>
      </c>
      <c r="P149" t="inlineStr">
        <is>
          <t>CULTIVO DE FRUTAS.</t>
        </is>
      </c>
      <c r="Q149" t="inlineStr">
        <is>
          <t>TRANSPORTE DE CARGA POR CARRETERA.</t>
        </is>
      </c>
      <c r="T149" t="inlineStr">
        <is>
          <t>SI, incorporado al Régimen de Agentes de Retención de IGV (R.S.229-2024) a partir del 01/01/2025</t>
        </is>
      </c>
      <c r="W149" t="inlineStr">
        <is>
          <t>NO</t>
        </is>
      </c>
      <c r="Y149" t="inlineStr">
        <is>
          <t>SI</t>
        </is>
      </c>
      <c r="Z149" t="inlineStr">
        <is>
          <t>COOPERATIVA AGRARIA CAFETALERA VALLE DE INCAHUASI</t>
        </is>
      </c>
      <c r="AA149" s="3" t="n">
        <v>0</v>
      </c>
      <c r="AB149" s="3" t="n">
        <v>0</v>
      </c>
      <c r="AC149" t="inlineStr">
        <is>
          <t>SI</t>
        </is>
      </c>
      <c r="AD149" s="3" t="n">
        <v>10746930.95</v>
      </c>
      <c r="AE149" t="inlineStr">
        <is>
          <t>2026-03</t>
        </is>
      </c>
      <c r="AF149" s="3" t="n">
        <v>1453127.64</v>
      </c>
      <c r="AG149" s="4" t="n">
        <v>10</v>
      </c>
      <c r="AK149" s="4" t="str"/>
      <c r="AL149" t="inlineStr">
        <is>
          <t>CAFÉ</t>
        </is>
      </c>
      <c r="AM149" t="inlineStr">
        <is>
          <t>2018-2019-2020-2021-2022-2023</t>
        </is>
      </c>
      <c r="AN149" t="inlineStr">
        <is>
          <t>PAC</t>
        </is>
      </c>
      <c r="AO149" s="4" t="str"/>
      <c r="AP149" s="4" t="str"/>
      <c r="AQ149" s="5" t="str"/>
      <c r="AU149" s="340" t="n">
        <v>46285.07177083333</v>
      </c>
      <c r="AV149" s="341" t="n">
        <v>0.6444444444444445</v>
      </c>
    </row>
    <row r="150">
      <c r="A150" t="inlineStr">
        <is>
          <t>20527622434</t>
        </is>
      </c>
      <c r="B150" t="inlineStr">
        <is>
          <t>ASOCIACION DE PRODUCTORES LACTEOS DE CUATRO LAGUNAS POMACANCHI</t>
        </is>
      </c>
      <c r="D150" t="inlineStr">
        <is>
          <t>ASOCIACION</t>
        </is>
      </c>
      <c r="E150" t="inlineStr">
        <is>
          <t>01 Asociación</t>
        </is>
      </c>
      <c r="F150" t="inlineStr">
        <is>
          <t>ACTIVO</t>
        </is>
      </c>
      <c r="G150" t="inlineStr">
        <is>
          <t>HABIDO</t>
        </is>
      </c>
      <c r="H150" s="339" t="n">
        <v>38756</v>
      </c>
      <c r="I150" s="339" t="n">
        <v>38756</v>
      </c>
      <c r="J150" t="inlineStr">
        <is>
          <t>080201</t>
        </is>
      </c>
      <c r="K150" t="inlineStr">
        <is>
          <t>CUSCO</t>
        </is>
      </c>
      <c r="L150" t="inlineStr">
        <is>
          <t>ACOMAYO</t>
        </is>
      </c>
      <c r="M150" t="inlineStr">
        <is>
          <t>POMACANCHI</t>
        </is>
      </c>
      <c r="N150" t="inlineStr">
        <is>
          <t>CAL. GARCILASO NRO. SN (CERCA ALA PLAZA, PLANTA DE QUESOS)</t>
        </is>
      </c>
      <c r="O150" t="inlineStr">
        <is>
          <t>SIN ACTIVIDAD</t>
        </is>
      </c>
      <c r="P150" t="inlineStr">
        <is>
          <t>ELAB DE PRODUCTOS LACTEOS.</t>
        </is>
      </c>
      <c r="U150" t="inlineStr">
        <is>
          <t>930475649</t>
        </is>
      </c>
      <c r="V150" t="inlineStr">
        <is>
          <t>aprolap123@hotmail.com</t>
        </is>
      </c>
      <c r="W150" t="inlineStr">
        <is>
          <t>SI</t>
        </is>
      </c>
      <c r="X150" t="inlineStr">
        <is>
          <t>S0531649</t>
        </is>
      </c>
      <c r="Y150" t="inlineStr">
        <is>
          <t>SI</t>
        </is>
      </c>
      <c r="Z150" t="inlineStr">
        <is>
          <t>ASOCIACION DE PRODUCTORES LACTEOS DE CUATRO LAGUNAS POMACANCHI</t>
        </is>
      </c>
      <c r="AA150" s="3" t="n">
        <v>162883.2</v>
      </c>
      <c r="AB150" s="3" t="n">
        <v>155547.5</v>
      </c>
      <c r="AC150" t="inlineStr">
        <is>
          <t>NO</t>
        </is>
      </c>
      <c r="AD150" s="3" t="str"/>
      <c r="AF150" s="3" t="str"/>
      <c r="AG150" s="4" t="str"/>
      <c r="AH150" t="inlineStr">
        <is>
          <t>FARFAN ZEVALLOS TOMAS DIOGENES</t>
        </is>
      </c>
      <c r="AI150" t="inlineStr">
        <is>
          <t>FARFAN ZEVALLOS TOMAS DIOGENES</t>
        </is>
      </c>
      <c r="AK150" s="4" t="n">
        <v>5</v>
      </c>
      <c r="AL150" t="inlineStr">
        <is>
          <t>DERIVADOS LACTEOS</t>
        </is>
      </c>
      <c r="AM150" t="inlineStr">
        <is>
          <t>2023-2024 - 2025</t>
        </is>
      </c>
      <c r="AN150" t="inlineStr">
        <is>
          <t>PAC</t>
        </is>
      </c>
      <c r="AO150" s="4" t="str"/>
      <c r="AP150" s="4" t="str"/>
      <c r="AQ150" s="5" t="str"/>
      <c r="AU150" s="340" t="n">
        <v>46285.07177083333</v>
      </c>
      <c r="AV150" s="341" t="n">
        <v>0.6444444444444445</v>
      </c>
    </row>
    <row r="151">
      <c r="A151" t="inlineStr">
        <is>
          <t>20527644675</t>
        </is>
      </c>
      <c r="B151" t="inlineStr">
        <is>
          <t>ASOCIACION DE PALMICULTORES SAN JUAN</t>
        </is>
      </c>
      <c r="D151" t="inlineStr">
        <is>
          <t>ASOCIACION</t>
        </is>
      </c>
      <c r="E151" t="inlineStr">
        <is>
          <t>01 Asociación</t>
        </is>
      </c>
      <c r="F151" t="inlineStr">
        <is>
          <t>ACTIVO</t>
        </is>
      </c>
      <c r="G151" t="inlineStr">
        <is>
          <t>HABIDO</t>
        </is>
      </c>
      <c r="H151" s="339" t="n">
        <v>41076</v>
      </c>
      <c r="I151" s="339" t="n">
        <v>41091</v>
      </c>
      <c r="J151" t="inlineStr">
        <is>
          <t>170101</t>
        </is>
      </c>
      <c r="K151" t="inlineStr">
        <is>
          <t>MADRE DE DIOS</t>
        </is>
      </c>
      <c r="L151" t="inlineStr">
        <is>
          <t>TAMBOPATA</t>
        </is>
      </c>
      <c r="M151" t="inlineStr">
        <is>
          <t>TAMBOPATA</t>
        </is>
      </c>
      <c r="N151" t="inlineStr">
        <is>
          <t>AV. FITZCARRALD NRO. 1048</t>
        </is>
      </c>
      <c r="O151" t="inlineStr">
        <is>
          <t>SIN ACTIVIDAD</t>
        </is>
      </c>
      <c r="P151" t="inlineStr">
        <is>
          <t>ACTIVIDADES OTRAS ASOCIACIONES NCP.</t>
        </is>
      </c>
      <c r="Q151" t="inlineStr">
        <is>
          <t>OTRAS ACTIVIDADES EMPRESARIALES NCP.</t>
        </is>
      </c>
      <c r="R151" t="inlineStr">
        <is>
          <t>ELAB. FRUTAS, LEG. Y HORTALIZAS.</t>
        </is>
      </c>
      <c r="W151" t="inlineStr">
        <is>
          <t>NO</t>
        </is>
      </c>
      <c r="Y151" t="inlineStr">
        <is>
          <t>SI</t>
        </is>
      </c>
      <c r="Z151" t="inlineStr">
        <is>
          <t>ASOCIACION DE PALMICULTORES SAN JUAN</t>
        </is>
      </c>
      <c r="AA151" s="3" t="n">
        <v>15950</v>
      </c>
      <c r="AB151" s="3" t="n">
        <v>7415</v>
      </c>
      <c r="AC151" t="inlineStr">
        <is>
          <t>NO</t>
        </is>
      </c>
      <c r="AD151" s="3" t="str"/>
      <c r="AF151" s="3" t="str"/>
      <c r="AG151" s="4" t="str"/>
      <c r="AK151" s="4" t="str"/>
      <c r="AL151" t="inlineStr">
        <is>
          <t>AGUAJE</t>
        </is>
      </c>
      <c r="AM151" t="inlineStr">
        <is>
          <t>2019</t>
        </is>
      </c>
      <c r="AN151" t="inlineStr">
        <is>
          <t>PAC</t>
        </is>
      </c>
      <c r="AO151" s="4" t="str"/>
      <c r="AP151" s="4" t="str"/>
      <c r="AQ151" s="5" t="str"/>
      <c r="AU151" s="340" t="n">
        <v>46285.07177083333</v>
      </c>
      <c r="AV151" s="341" t="n">
        <v>0.5555555555555556</v>
      </c>
    </row>
    <row r="152">
      <c r="A152" t="inlineStr">
        <is>
          <t>20527890285</t>
        </is>
      </c>
      <c r="B152" t="inlineStr">
        <is>
          <t>ASOCIACION DE FRUTICULTORES DEL VALLE PAMPAS- AFRUVAP</t>
        </is>
      </c>
      <c r="D152" t="inlineStr">
        <is>
          <t>ASOCIACION</t>
        </is>
      </c>
      <c r="E152" t="inlineStr">
        <is>
          <t>01 Asociación</t>
        </is>
      </c>
      <c r="F152" t="inlineStr">
        <is>
          <t>BAJA DE OFICIO</t>
        </is>
      </c>
      <c r="G152" t="inlineStr">
        <is>
          <t>HABIDO</t>
        </is>
      </c>
      <c r="H152" s="339" t="n">
        <v>43035</v>
      </c>
      <c r="I152" s="339" t="n">
        <v>43035</v>
      </c>
      <c r="J152" t="inlineStr">
        <is>
          <t>030601</t>
        </is>
      </c>
      <c r="K152" t="inlineStr">
        <is>
          <t>APURIMAC</t>
        </is>
      </c>
      <c r="L152" t="inlineStr">
        <is>
          <t>CHINCHEROS</t>
        </is>
      </c>
      <c r="M152" t="inlineStr">
        <is>
          <t>CHINCHEROS</t>
        </is>
      </c>
      <c r="N152" t="inlineStr">
        <is>
          <t>NRO. SN C.P. CALLEBAMBA (C1P NOBLE PRTAR POR FAM QUISPE URRUTIA)</t>
        </is>
      </c>
      <c r="O152" t="inlineStr">
        <is>
          <t>SIN ACTIVIDAD</t>
        </is>
      </c>
      <c r="P152" t="inlineStr">
        <is>
          <t>CULTIVO DE FRUTAS.</t>
        </is>
      </c>
      <c r="W152" t="inlineStr">
        <is>
          <t>NO</t>
        </is>
      </c>
      <c r="Y152" t="inlineStr">
        <is>
          <t>SI</t>
        </is>
      </c>
      <c r="Z152" t="inlineStr">
        <is>
          <t>ASOCIACION DE FRUTICULTORES DEL VALLE PAMPAS- AFRUVAP</t>
        </is>
      </c>
      <c r="AA152" s="3" t="n">
        <v>0</v>
      </c>
      <c r="AB152" s="3" t="n">
        <v>0</v>
      </c>
      <c r="AC152" t="inlineStr">
        <is>
          <t>NO</t>
        </is>
      </c>
      <c r="AD152" s="3" t="str"/>
      <c r="AF152" s="3" t="str"/>
      <c r="AG152" s="4" t="str"/>
      <c r="AK152" s="4" t="str"/>
      <c r="AL152" t="inlineStr">
        <is>
          <t>PALTA</t>
        </is>
      </c>
      <c r="AM152" t="inlineStr">
        <is>
          <t>2019-2020</t>
        </is>
      </c>
      <c r="AN152" t="inlineStr">
        <is>
          <t>PAC</t>
        </is>
      </c>
      <c r="AO152" s="4" t="str"/>
      <c r="AP152" s="4" t="str"/>
      <c r="AQ152" s="5" t="str"/>
      <c r="AU152" s="340" t="n">
        <v>46285.07177083333</v>
      </c>
      <c r="AV152" s="341" t="n">
        <v>0.5111111111111111</v>
      </c>
    </row>
    <row r="153">
      <c r="A153" t="inlineStr">
        <is>
          <t>20528270434</t>
        </is>
      </c>
      <c r="B153" t="inlineStr">
        <is>
          <t>ASOCIACION DE PRODUCTORES DE CAMU CAMU DE LAS CUENCAS AMAZONAS NAPO Y TIGRE</t>
        </is>
      </c>
      <c r="D153" t="inlineStr">
        <is>
          <t>ASOCIACION</t>
        </is>
      </c>
      <c r="E153" t="inlineStr">
        <is>
          <t>01 Asociación</t>
        </is>
      </c>
      <c r="F153" t="inlineStr">
        <is>
          <t>BAJA DE OFICIO</t>
        </is>
      </c>
      <c r="G153" t="inlineStr">
        <is>
          <t>NO HABIDO</t>
        </is>
      </c>
      <c r="H153" s="339" t="n">
        <v>43441</v>
      </c>
      <c r="I153" s="339" t="n">
        <v>43441</v>
      </c>
      <c r="J153" t="inlineStr">
        <is>
          <t>160108</t>
        </is>
      </c>
      <c r="K153" t="inlineStr">
        <is>
          <t>LORETO</t>
        </is>
      </c>
      <c r="L153" t="inlineStr">
        <is>
          <t>MAYNAS</t>
        </is>
      </c>
      <c r="M153" t="inlineStr">
        <is>
          <t>PUNCHANA</t>
        </is>
      </c>
      <c r="N153" t="inlineStr">
        <is>
          <t>CAL. COLON MZA. L LOTE. 27 A.H. SIMON BOLIVAR (ENTRE PSJ 11 DE SETIEMBRE Y PSJ COLON)</t>
        </is>
      </c>
      <c r="O153" t="inlineStr">
        <is>
          <t>SIN ACTIVIDAD</t>
        </is>
      </c>
      <c r="P153" t="inlineStr">
        <is>
          <t>SERVICIOS AGRICOLAS, GANADERAS.</t>
        </is>
      </c>
      <c r="Q153" t="inlineStr">
        <is>
          <t>ACTIVIDADES OTRAS ASOCIACIONES NCP.</t>
        </is>
      </c>
      <c r="U153" t="inlineStr">
        <is>
          <t>505205</t>
        </is>
      </c>
      <c r="W153" t="inlineStr">
        <is>
          <t>SI</t>
        </is>
      </c>
      <c r="X153" t="inlineStr">
        <is>
          <t>S0523366</t>
        </is>
      </c>
      <c r="Y153" t="inlineStr">
        <is>
          <t>SI</t>
        </is>
      </c>
      <c r="Z153" t="inlineStr">
        <is>
          <t>ASOCIACION DE PRODUCTORES DE CAMU CAMU DE LAS CUENCAS AMAZONAS NAPO Y TIGRE</t>
        </is>
      </c>
      <c r="AA153" s="3" t="n">
        <v>0</v>
      </c>
      <c r="AB153" s="3" t="n">
        <v>0</v>
      </c>
      <c r="AC153" t="inlineStr">
        <is>
          <t>NO</t>
        </is>
      </c>
      <c r="AD153" s="3" t="str"/>
      <c r="AF153" s="3" t="str"/>
      <c r="AG153" s="4" t="str"/>
      <c r="AI153" t="inlineStr">
        <is>
          <t>ATAC PAREDES CESAR ROSENDO</t>
        </is>
      </c>
      <c r="AK153" s="4" t="str"/>
      <c r="AL153" t="inlineStr">
        <is>
          <t>CAMU CAMU</t>
        </is>
      </c>
      <c r="AM153" t="inlineStr">
        <is>
          <t>2018-2019-2020-2021-2022</t>
        </is>
      </c>
      <c r="AN153" t="inlineStr">
        <is>
          <t>PAC</t>
        </is>
      </c>
      <c r="AO153" s="4" t="str"/>
      <c r="AP153" s="4" t="str"/>
      <c r="AQ153" s="5" t="str"/>
      <c r="AU153" s="340" t="n">
        <v>46285.07177083333</v>
      </c>
      <c r="AV153" s="341" t="n">
        <v>0.6</v>
      </c>
    </row>
    <row r="154">
      <c r="A154" t="inlineStr">
        <is>
          <t>20528396535</t>
        </is>
      </c>
      <c r="B154" t="inlineStr">
        <is>
          <t>ASOCIACION DE PRODUCTORES Y MANEJO DE AGUAJE</t>
        </is>
      </c>
      <c r="D154" t="inlineStr">
        <is>
          <t>ASOCIACION</t>
        </is>
      </c>
      <c r="E154" t="inlineStr">
        <is>
          <t>01 Asociación</t>
        </is>
      </c>
      <c r="F154" t="inlineStr">
        <is>
          <t>ACTIVO</t>
        </is>
      </c>
      <c r="G154" t="inlineStr">
        <is>
          <t>HABIDO</t>
        </is>
      </c>
      <c r="H154" s="339" t="n">
        <v>44620</v>
      </c>
      <c r="I154" s="339" t="n">
        <v>44620</v>
      </c>
      <c r="J154" t="inlineStr">
        <is>
          <t>160705</t>
        </is>
      </c>
      <c r="K154" t="inlineStr">
        <is>
          <t>LORETO</t>
        </is>
      </c>
      <c r="L154" t="inlineStr">
        <is>
          <t>DATEM DEL MARAÑON</t>
        </is>
      </c>
      <c r="M154" t="inlineStr">
        <is>
          <t>PASTAZA</t>
        </is>
      </c>
      <c r="N154" t="inlineStr">
        <is>
          <t>NRO. S/N C.C. NATIVA PUERTO INDUSTRIAL (COSTADO DEL COLEGIO CESAR VALLEJO)</t>
        </is>
      </c>
      <c r="O154" t="inlineStr">
        <is>
          <t>SIN ACTIVIDAD</t>
        </is>
      </c>
      <c r="P154" t="inlineStr">
        <is>
          <t>SILVICULTURA Y EXT. DE MADERA.</t>
        </is>
      </c>
      <c r="Q154" t="inlineStr">
        <is>
          <t>ELAB. DE ACEITE Y GRASAS.</t>
        </is>
      </c>
      <c r="W154" t="inlineStr">
        <is>
          <t>NO</t>
        </is>
      </c>
      <c r="Y154" t="inlineStr">
        <is>
          <t>SI</t>
        </is>
      </c>
      <c r="Z154" t="inlineStr">
        <is>
          <t>ASOCIACION DE PRODUCTORES Y MANEJO DE AGUAJE</t>
        </is>
      </c>
      <c r="AA154" s="3" t="n">
        <v>880</v>
      </c>
      <c r="AB154" s="3" t="n">
        <v>2753.5</v>
      </c>
      <c r="AC154" t="inlineStr">
        <is>
          <t>NO</t>
        </is>
      </c>
      <c r="AD154" s="3" t="str"/>
      <c r="AF154" s="3" t="str"/>
      <c r="AG154" s="4" t="str"/>
      <c r="AK154" s="4" t="str"/>
      <c r="AL154" t="inlineStr">
        <is>
          <t>AGUAJE</t>
        </is>
      </c>
      <c r="AM154" t="inlineStr">
        <is>
          <t>2023-2024 - 2025</t>
        </is>
      </c>
      <c r="AN154" t="inlineStr">
        <is>
          <t>PAC</t>
        </is>
      </c>
      <c r="AO154" s="4" t="str"/>
      <c r="AP154" s="4" t="str"/>
      <c r="AQ154" s="5" t="str"/>
      <c r="AU154" s="340" t="n">
        <v>46285.07177083333</v>
      </c>
      <c r="AV154" s="341" t="n">
        <v>0.5333333333333333</v>
      </c>
    </row>
    <row r="155">
      <c r="A155" t="inlineStr">
        <is>
          <t>20528996214</t>
        </is>
      </c>
      <c r="B155" t="inlineStr">
        <is>
          <t>COOPERATIVA AGRARIA CAFETALERA MILAGROS - MONZON</t>
        </is>
      </c>
      <c r="D155" t="inlineStr">
        <is>
          <t>COOPERATIVAS, SAIS, CAPS</t>
        </is>
      </c>
      <c r="E155" t="inlineStr">
        <is>
          <t>02 Cooperativa</t>
        </is>
      </c>
      <c r="F155" t="inlineStr">
        <is>
          <t>ACTIVO</t>
        </is>
      </c>
      <c r="G155" t="inlineStr">
        <is>
          <t>HABIDO</t>
        </is>
      </c>
      <c r="H155" s="339" t="n">
        <v>41641</v>
      </c>
      <c r="I155" s="339" t="n">
        <v>41641</v>
      </c>
      <c r="J155" t="inlineStr">
        <is>
          <t>100311</t>
        </is>
      </c>
      <c r="K155" t="inlineStr">
        <is>
          <t>HUANUCO</t>
        </is>
      </c>
      <c r="L155" t="inlineStr">
        <is>
          <t>HUAMALIES</t>
        </is>
      </c>
      <c r="M155" t="inlineStr">
        <is>
          <t>MONZON</t>
        </is>
      </c>
      <c r="N155" t="inlineStr">
        <is>
          <t>JR. CENTENARIO NRO. S/N MONZON (FRENTE AL PARADERO DE AUTOS)</t>
        </is>
      </c>
      <c r="O155" t="inlineStr">
        <is>
          <t>SIN ACTIVIDAD</t>
        </is>
      </c>
      <c r="P155" t="inlineStr">
        <is>
          <t>CULTIVOS DE CEREALES.</t>
        </is>
      </c>
      <c r="Q155" t="inlineStr">
        <is>
          <t>VTA. MIN. ALIMENTOS, BEBIDAS, TABACO.</t>
        </is>
      </c>
      <c r="W155" t="inlineStr">
        <is>
          <t>NO</t>
        </is>
      </c>
      <c r="Y155" t="inlineStr">
        <is>
          <t>SI</t>
        </is>
      </c>
      <c r="Z155" t="inlineStr">
        <is>
          <t>COOPERATIVA AGRARIA CAFETALERA MILAGROS - MONZON</t>
        </is>
      </c>
      <c r="AA155" s="3" t="n">
        <v>0</v>
      </c>
      <c r="AB155" s="3" t="n">
        <v>0</v>
      </c>
      <c r="AC155" t="inlineStr">
        <is>
          <t>NO</t>
        </is>
      </c>
      <c r="AD155" s="3" t="str"/>
      <c r="AF155" s="3" t="str"/>
      <c r="AG155" s="4" t="str"/>
      <c r="AK155" s="4" t="str"/>
      <c r="AL155" t="inlineStr">
        <is>
          <t>CAFÉ</t>
        </is>
      </c>
      <c r="AM155" t="inlineStr">
        <is>
          <t>2018-2019</t>
        </is>
      </c>
      <c r="AN155" t="inlineStr">
        <is>
          <t>PAC</t>
        </is>
      </c>
      <c r="AO155" s="4" t="str"/>
      <c r="AP155" s="4" t="str"/>
      <c r="AQ155" s="5" t="str"/>
      <c r="AU155" s="340" t="n">
        <v>46285.07177083333</v>
      </c>
      <c r="AV155" s="341" t="n">
        <v>0.5333333333333333</v>
      </c>
    </row>
    <row r="156">
      <c r="A156" t="inlineStr">
        <is>
          <t>20529088176</t>
        </is>
      </c>
      <c r="B156" t="inlineStr">
        <is>
          <t>PRODUCTORES ASOCIADOS DE PAPA AMARILLA TUMBAY "PAPATY</t>
        </is>
      </c>
      <c r="C156" t="inlineStr">
        <is>
          <t>PAPATY</t>
        </is>
      </c>
      <c r="D156" t="inlineStr">
        <is>
          <t>ASOCIACION</t>
        </is>
      </c>
      <c r="E156" t="inlineStr">
        <is>
          <t>01 Asociación</t>
        </is>
      </c>
      <c r="F156" t="inlineStr">
        <is>
          <t>ACTIVO</t>
        </is>
      </c>
      <c r="G156" t="inlineStr">
        <is>
          <t>HABIDO</t>
        </is>
      </c>
      <c r="H156" s="339" t="n">
        <v>40924</v>
      </c>
      <c r="I156" s="339" t="n">
        <v>40924</v>
      </c>
      <c r="J156" t="inlineStr">
        <is>
          <t>100204</t>
        </is>
      </c>
      <c r="K156" t="inlineStr">
        <is>
          <t>HUANUCO</t>
        </is>
      </c>
      <c r="L156" t="inlineStr">
        <is>
          <t>AMBO</t>
        </is>
      </c>
      <c r="M156" t="inlineStr">
        <is>
          <t>TOMAY KICHWA</t>
        </is>
      </c>
      <c r="N156" t="inlineStr">
        <is>
          <t>CAL. HUALLAGA NRO. 1596 OTR. LAS PAMPAS (3 CDRAS ANTES D LLEGAR A IGLESIA HERMITA)</t>
        </is>
      </c>
      <c r="O156" t="inlineStr">
        <is>
          <t>SIN ACTIVIDAD</t>
        </is>
      </c>
      <c r="P156" t="inlineStr">
        <is>
          <t>CULTIVO DE FRUTAS.</t>
        </is>
      </c>
      <c r="Q156" t="inlineStr">
        <is>
          <t>ELAB DE OTROS PROD. ALIMENTICIOS.</t>
        </is>
      </c>
      <c r="R156" t="inlineStr">
        <is>
          <t>OTRAS ACTIVIDADES DE TRANSPORTES.</t>
        </is>
      </c>
      <c r="W156" t="inlineStr">
        <is>
          <t>NO</t>
        </is>
      </c>
      <c r="Y156" t="inlineStr">
        <is>
          <t>SI</t>
        </is>
      </c>
      <c r="Z156" t="inlineStr">
        <is>
          <t>PRODUCTORES ASOCIADOS DE PAPA AMARILLA TUMBAY "PAPATY"</t>
        </is>
      </c>
      <c r="AA156" s="3" t="n">
        <v>0</v>
      </c>
      <c r="AB156" s="3" t="n">
        <v>0</v>
      </c>
      <c r="AC156" t="inlineStr">
        <is>
          <t>NO</t>
        </is>
      </c>
      <c r="AD156" s="3" t="str"/>
      <c r="AF156" s="3" t="str"/>
      <c r="AG156" s="4" t="str"/>
      <c r="AK156" s="4" t="str"/>
      <c r="AL156" t="inlineStr">
        <is>
          <t>AGUAYMANTO</t>
        </is>
      </c>
      <c r="AM156" t="inlineStr">
        <is>
          <t>2018-2019-2020-2021-2022</t>
        </is>
      </c>
      <c r="AN156" t="inlineStr">
        <is>
          <t>PAC</t>
        </is>
      </c>
      <c r="AO156" s="4" t="str"/>
      <c r="AP156" s="4" t="str"/>
      <c r="AQ156" s="5" t="str"/>
      <c r="AU156" s="340" t="n">
        <v>46285.07177083333</v>
      </c>
      <c r="AV156" s="341" t="n">
        <v>0.5777777777777777</v>
      </c>
    </row>
    <row r="157">
      <c r="A157" t="inlineStr">
        <is>
          <t>20529095971</t>
        </is>
      </c>
      <c r="B157" t="inlineStr">
        <is>
          <t>ASOCIACION DE PRODUCTORES AGROPECUARIOS NUEVA ALTERNATIVA PRODUCTIVA Y PROTECCION AMBIENTAL</t>
        </is>
      </c>
      <c r="C157" t="inlineStr">
        <is>
          <t>APRONAPPA</t>
        </is>
      </c>
      <c r="D157" t="inlineStr">
        <is>
          <t>ASOCIACION</t>
        </is>
      </c>
      <c r="E157" t="inlineStr">
        <is>
          <t>01 Asociación</t>
        </is>
      </c>
      <c r="F157" t="inlineStr">
        <is>
          <t>ACTIVO</t>
        </is>
      </c>
      <c r="G157" t="inlineStr">
        <is>
          <t>HABIDO</t>
        </is>
      </c>
      <c r="H157" s="339" t="n">
        <v>40443</v>
      </c>
      <c r="I157" s="339" t="n">
        <v>40443</v>
      </c>
      <c r="J157" t="inlineStr">
        <is>
          <t>190201</t>
        </is>
      </c>
      <c r="K157" t="inlineStr">
        <is>
          <t>PASCO</t>
        </is>
      </c>
      <c r="L157" t="inlineStr">
        <is>
          <t>DANIEL ALCIDES CARRION</t>
        </is>
      </c>
      <c r="M157" t="inlineStr">
        <is>
          <t>YANAHUANCA</t>
        </is>
      </c>
      <c r="N157" t="inlineStr">
        <is>
          <t>CAR. BARRIO PACHAMPAGNA NRO. S/N CAS. 12 DE OCTUBRE (NRO MEDIDOR 00000060795065-ELECTRON)</t>
        </is>
      </c>
      <c r="O157" t="inlineStr">
        <is>
          <t>SIN ACTIVIDAD</t>
        </is>
      </c>
      <c r="P157" t="inlineStr">
        <is>
          <t>VTA. MAY. DE OTROS PRODUCTOS.</t>
        </is>
      </c>
      <c r="Q157" t="inlineStr">
        <is>
          <t>VTA. MIN. EN PUESTOS DE VENTA.</t>
        </is>
      </c>
      <c r="U157" t="inlineStr">
        <is>
          <t>990664858</t>
        </is>
      </c>
      <c r="V157" t="inlineStr">
        <is>
          <t>apronappa@hotmail.com</t>
        </is>
      </c>
      <c r="W157" t="inlineStr">
        <is>
          <t>SI</t>
        </is>
      </c>
      <c r="X157" t="inlineStr">
        <is>
          <t>S1016692</t>
        </is>
      </c>
      <c r="Y157" t="inlineStr">
        <is>
          <t>SI</t>
        </is>
      </c>
      <c r="Z157" t="inlineStr">
        <is>
          <t>ASOCIACION DE PRODUCTORES AGROPECUARIOS NUEVA ALTERNATIVA PRODUCTIVA Y PROTECCION AMBIENTAL</t>
        </is>
      </c>
      <c r="AA157" s="3" t="n">
        <v>109850</v>
      </c>
      <c r="AB157" s="3" t="n">
        <v>785103.6</v>
      </c>
      <c r="AC157" t="inlineStr">
        <is>
          <t>NO</t>
        </is>
      </c>
      <c r="AD157" s="3" t="str"/>
      <c r="AF157" s="3" t="str"/>
      <c r="AG157" s="4" t="str"/>
      <c r="AH157" t="inlineStr">
        <is>
          <t>rivera velasquez miguel angel</t>
        </is>
      </c>
      <c r="AI157" t="inlineStr">
        <is>
          <t>RIVERA VELASQUEZ MIGUEL ANGEL</t>
        </is>
      </c>
      <c r="AK157" s="4" t="n">
        <v>7</v>
      </c>
      <c r="AL157" t="inlineStr">
        <is>
          <t>DERIVADOS LACTEOS</t>
        </is>
      </c>
      <c r="AM157" t="inlineStr">
        <is>
          <t>2024 - 2025</t>
        </is>
      </c>
      <c r="AN157" t="inlineStr">
        <is>
          <t>PAC</t>
        </is>
      </c>
      <c r="AO157" s="4" t="str"/>
      <c r="AP157" s="4" t="str"/>
      <c r="AQ157" s="5" t="str"/>
      <c r="AU157" s="340" t="n">
        <v>46285.07177083333</v>
      </c>
      <c r="AV157" s="341" t="n">
        <v>0.6888888888888889</v>
      </c>
    </row>
    <row r="158">
      <c r="A158" t="inlineStr">
        <is>
          <t>20529126523</t>
        </is>
      </c>
      <c r="B158" t="inlineStr">
        <is>
          <t>ASOCIACION DE PRODUCTORES AGROPECUARIOS PARAISO DE HORTENSIAS</t>
        </is>
      </c>
      <c r="D158" t="inlineStr">
        <is>
          <t>ASOCIACION</t>
        </is>
      </c>
      <c r="F158" t="inlineStr">
        <is>
          <t>BAJA DE OFICIO</t>
        </is>
      </c>
      <c r="G158" t="inlineStr">
        <is>
          <t>HABIDO</t>
        </is>
      </c>
      <c r="H158" s="339" t="n">
        <v>45259</v>
      </c>
      <c r="I158" s="339" t="n">
        <v>45259</v>
      </c>
      <c r="K158" t="inlineStr">
        <is>
          <t>HUANUCO</t>
        </is>
      </c>
      <c r="L158" t="inlineStr">
        <is>
          <t>HUANUCO</t>
        </is>
      </c>
      <c r="M158" t="inlineStr">
        <is>
          <t>CHINCHAO</t>
        </is>
      </c>
      <c r="N158" t="inlineStr">
        <is>
          <t>BQ TULLCA NRO. 065 INT. A CPME. TULLCA (KM 42 CARRET. HCO A TINGO MARIA)</t>
        </is>
      </c>
      <c r="O158" t="inlineStr">
        <is>
          <t>SIN ACTIVIDAD</t>
        </is>
      </c>
      <c r="P158" t="inlineStr">
        <is>
          <t>CULTIVOS DE CEREALES.</t>
        </is>
      </c>
      <c r="W158" t="inlineStr">
        <is>
          <t>NO</t>
        </is>
      </c>
      <c r="Y158" t="inlineStr">
        <is>
          <t>SI</t>
        </is>
      </c>
      <c r="Z158" t="inlineStr">
        <is>
          <t>ASOCIACION DE PRODUCTORES AGROPECUARIOS PARAISO DE HORTENSIAS</t>
        </is>
      </c>
      <c r="AA158" s="3" t="n">
        <v>0</v>
      </c>
      <c r="AB158" s="3" t="n">
        <v>0</v>
      </c>
      <c r="AC158" t="inlineStr">
        <is>
          <t>NO</t>
        </is>
      </c>
      <c r="AD158" s="3" t="str"/>
      <c r="AF158" s="3" t="str"/>
      <c r="AG158" s="4" t="str"/>
      <c r="AK158" s="4" t="str"/>
      <c r="AO158" s="4" t="str"/>
      <c r="AP158" s="4" t="str"/>
      <c r="AQ158" s="5" t="str"/>
      <c r="AU158" s="340" t="n">
        <v>46285.07177083333</v>
      </c>
      <c r="AV158" s="341" t="n">
        <v>0.4</v>
      </c>
    </row>
    <row r="159">
      <c r="A159" t="inlineStr">
        <is>
          <t>20529538988</t>
        </is>
      </c>
      <c r="B159" t="inlineStr">
        <is>
          <t>COOPERATIVA DE SERVICIOS ESPECIALES REDES DE PRODUCTORES DE CUYES DEL CRISNEJAS</t>
        </is>
      </c>
      <c r="C159" t="inlineStr">
        <is>
          <t>COOPREDESCUY</t>
        </is>
      </c>
      <c r="D159" t="inlineStr">
        <is>
          <t>COOPERATIVAS, SAIS, CAPS</t>
        </is>
      </c>
      <c r="E159" t="inlineStr">
        <is>
          <t>02 Cooperativa</t>
        </is>
      </c>
      <c r="F159" t="inlineStr">
        <is>
          <t>ACTIVO</t>
        </is>
      </c>
      <c r="G159" t="inlineStr">
        <is>
          <t>HABIDO</t>
        </is>
      </c>
      <c r="H159" s="339" t="n">
        <v>42117</v>
      </c>
      <c r="I159" s="339" t="n">
        <v>42095</v>
      </c>
      <c r="J159" t="inlineStr">
        <is>
          <t>060203</t>
        </is>
      </c>
      <c r="K159" t="inlineStr">
        <is>
          <t>CAJAMARCA</t>
        </is>
      </c>
      <c r="L159" t="inlineStr">
        <is>
          <t>CAJABAMBA</t>
        </is>
      </c>
      <c r="M159" t="inlineStr">
        <is>
          <t>CONDEBAMBA</t>
        </is>
      </c>
      <c r="N159" t="inlineStr">
        <is>
          <t>MZA. C LOTE. 42 CAS. CHAQUICOCHA</t>
        </is>
      </c>
      <c r="O159" t="inlineStr">
        <is>
          <t>SIN ACTIVIDAD</t>
        </is>
      </c>
      <c r="P159" t="inlineStr">
        <is>
          <t>PRODUC. CARNE Y PROD. CARNICOS.</t>
        </is>
      </c>
      <c r="Q159" t="inlineStr">
        <is>
          <t>VTA. MAY. DE MATERIAS PRIMAS AGROPEC.</t>
        </is>
      </c>
      <c r="R159" t="inlineStr">
        <is>
          <t>CRIA DE ANIMALES DOMESTICOS.</t>
        </is>
      </c>
      <c r="U159" t="inlineStr">
        <is>
          <t>976036480</t>
        </is>
      </c>
      <c r="V159" t="inlineStr">
        <is>
          <t>coopredescuysms@gmail.com</t>
        </is>
      </c>
      <c r="W159" t="inlineStr">
        <is>
          <t>SI</t>
        </is>
      </c>
      <c r="X159" t="inlineStr">
        <is>
          <t>S1303675</t>
        </is>
      </c>
      <c r="Y159" t="inlineStr">
        <is>
          <t>SI</t>
        </is>
      </c>
      <c r="Z159" t="inlineStr">
        <is>
          <t>COOPERATIVA DE SERVICIOS ESPECIALES REDES DE PRODUCTORES DE CUYES DEL CRISNEJAS</t>
        </is>
      </c>
      <c r="AA159" s="3" t="n">
        <v>1797516</v>
      </c>
      <c r="AB159" s="3" t="n">
        <v>0</v>
      </c>
      <c r="AC159" t="inlineStr">
        <is>
          <t>NO</t>
        </is>
      </c>
      <c r="AD159" s="3" t="str"/>
      <c r="AF159" s="3" t="str"/>
      <c r="AG159" s="4" t="str"/>
      <c r="AH159" t="inlineStr">
        <is>
          <t>TORRES ROJAS JOSE AGUSTIN</t>
        </is>
      </c>
      <c r="AI159" t="inlineStr">
        <is>
          <t>LEZAMA MENDOZA JOSE AMERICO</t>
        </is>
      </c>
      <c r="AK159" s="4" t="n">
        <v>4</v>
      </c>
      <c r="AL159" t="inlineStr">
        <is>
          <t>CUY</t>
        </is>
      </c>
      <c r="AM159" t="inlineStr">
        <is>
          <t>2022-2023-2024</t>
        </is>
      </c>
      <c r="AN159" t="inlineStr">
        <is>
          <t>PAC</t>
        </is>
      </c>
      <c r="AO159" s="4" t="str"/>
      <c r="AP159" s="4" t="str"/>
      <c r="AQ159" s="5" t="str"/>
      <c r="AU159" s="340" t="n">
        <v>46285.07177083333</v>
      </c>
      <c r="AV159" s="341" t="n">
        <v>0.7111111111111111</v>
      </c>
    </row>
    <row r="160">
      <c r="A160" t="inlineStr">
        <is>
          <t>20529801433</t>
        </is>
      </c>
      <c r="B160" t="inlineStr">
        <is>
          <t>OPA MARAY-ULLMA SAN LORENZO</t>
        </is>
      </c>
      <c r="D160" t="inlineStr">
        <is>
          <t>ASOCIACION</t>
        </is>
      </c>
      <c r="E160" t="inlineStr">
        <is>
          <t>01 Asociación</t>
        </is>
      </c>
      <c r="F160" t="inlineStr">
        <is>
          <t>BAJA DE OFICIO</t>
        </is>
      </c>
      <c r="G160" t="inlineStr">
        <is>
          <t>HABIDO</t>
        </is>
      </c>
      <c r="H160" s="339" t="n">
        <v>42913</v>
      </c>
      <c r="I160" s="339" t="n">
        <v>42913</v>
      </c>
      <c r="J160" t="inlineStr">
        <is>
          <t>200301</t>
        </is>
      </c>
      <c r="K160" t="inlineStr">
        <is>
          <t>PIURA</t>
        </is>
      </c>
      <c r="L160" t="inlineStr">
        <is>
          <t>HUANCABAMBA</t>
        </is>
      </c>
      <c r="M160" t="inlineStr">
        <is>
          <t>LALAQUIZ</t>
        </is>
      </c>
      <c r="N160" t="inlineStr">
        <is>
          <t>NRO. S/N C.P. MARAY SAN LORENZO</t>
        </is>
      </c>
      <c r="O160" t="inlineStr">
        <is>
          <t>SIN ACTIVIDAD</t>
        </is>
      </c>
      <c r="P160" t="inlineStr">
        <is>
          <t>ACTIVIDADES OTRAS ASOCIACIONES NCP.</t>
        </is>
      </c>
      <c r="W160" t="inlineStr">
        <is>
          <t>NO</t>
        </is>
      </c>
      <c r="Y160" t="inlineStr">
        <is>
          <t>SI</t>
        </is>
      </c>
      <c r="Z160" t="inlineStr">
        <is>
          <t>OPA MARAY-ULLMA SAN LORENZO</t>
        </is>
      </c>
      <c r="AA160" s="3" t="n">
        <v>0</v>
      </c>
      <c r="AB160" s="3" t="n">
        <v>0</v>
      </c>
      <c r="AC160" t="inlineStr">
        <is>
          <t>NO</t>
        </is>
      </c>
      <c r="AD160" s="3" t="str"/>
      <c r="AF160" s="3" t="str"/>
      <c r="AG160" s="4" t="str"/>
      <c r="AK160" s="4" t="str"/>
      <c r="AL160" t="inlineStr">
        <is>
          <t>CAFÉ</t>
        </is>
      </c>
      <c r="AM160" t="inlineStr">
        <is>
          <t>2023-2024 - 2025</t>
        </is>
      </c>
      <c r="AN160" t="inlineStr">
        <is>
          <t>PAC</t>
        </is>
      </c>
      <c r="AO160" s="4" t="str"/>
      <c r="AP160" s="4" t="str"/>
      <c r="AQ160" s="5" t="str"/>
      <c r="AU160" s="340" t="n">
        <v>46285.07177083333</v>
      </c>
      <c r="AV160" s="341" t="n">
        <v>0.5111111111111111</v>
      </c>
    </row>
    <row r="161">
      <c r="A161" t="inlineStr">
        <is>
          <t>20529822350</t>
        </is>
      </c>
      <c r="B161" t="inlineStr">
        <is>
          <t>OPA PAPAYO - LA LAGUNA</t>
        </is>
      </c>
      <c r="D161" t="inlineStr">
        <is>
          <t>ASOCIACION</t>
        </is>
      </c>
      <c r="E161" t="inlineStr">
        <is>
          <t>01 Asociación</t>
        </is>
      </c>
      <c r="F161" t="inlineStr">
        <is>
          <t>BAJA DE OFICIO</t>
        </is>
      </c>
      <c r="G161" t="inlineStr">
        <is>
          <t>NO HABIDO</t>
        </is>
      </c>
      <c r="H161" s="339" t="n">
        <v>42696</v>
      </c>
      <c r="I161" s="339" t="n">
        <v>42696</v>
      </c>
      <c r="J161" t="inlineStr">
        <is>
          <t>200305</t>
        </is>
      </c>
      <c r="K161" t="inlineStr">
        <is>
          <t>PIURA</t>
        </is>
      </c>
      <c r="L161" t="inlineStr">
        <is>
          <t>HUANCABAMBA</t>
        </is>
      </c>
      <c r="M161" t="inlineStr">
        <is>
          <t>LALAQUIZ</t>
        </is>
      </c>
      <c r="N161" t="inlineStr">
        <is>
          <t>NRO. S/N CAS. LA LAGUNA</t>
        </is>
      </c>
      <c r="O161" t="inlineStr">
        <is>
          <t>SIN ACTIVIDAD</t>
        </is>
      </c>
      <c r="P161" t="inlineStr">
        <is>
          <t>ACTIVIDADES OTRAS ASOCIACIONES NCP.</t>
        </is>
      </c>
      <c r="W161" t="inlineStr">
        <is>
          <t>NO</t>
        </is>
      </c>
      <c r="Y161" t="inlineStr">
        <is>
          <t>SI</t>
        </is>
      </c>
      <c r="Z161" t="inlineStr">
        <is>
          <t>OPA PAPAYO - LA LAGUNA</t>
        </is>
      </c>
      <c r="AA161" s="3" t="n">
        <v>0</v>
      </c>
      <c r="AB161" s="3" t="n">
        <v>0</v>
      </c>
      <c r="AC161" t="inlineStr">
        <is>
          <t>NO</t>
        </is>
      </c>
      <c r="AD161" s="3" t="str"/>
      <c r="AF161" s="3" t="str"/>
      <c r="AG161" s="4" t="str"/>
      <c r="AK161" s="4" t="str"/>
      <c r="AL161" t="inlineStr">
        <is>
          <t>CAFÉ</t>
        </is>
      </c>
      <c r="AM161" t="inlineStr">
        <is>
          <t>2018-2019-2020</t>
        </is>
      </c>
      <c r="AN161" t="inlineStr">
        <is>
          <t>PAC</t>
        </is>
      </c>
      <c r="AO161" s="4" t="str"/>
      <c r="AP161" s="4" t="str"/>
      <c r="AQ161" s="5" t="str"/>
      <c r="AU161" s="340" t="n">
        <v>46285.07177083333</v>
      </c>
      <c r="AV161" s="341" t="n">
        <v>0.5111111111111111</v>
      </c>
    </row>
    <row r="162">
      <c r="A162" t="inlineStr">
        <is>
          <t>20531405723</t>
        </is>
      </c>
      <c r="B162" t="inlineStr">
        <is>
          <t>COOPERATIVA DE SERVICIOS MULTIPLES ADISA NARANJOS</t>
        </is>
      </c>
      <c r="C162" t="inlineStr">
        <is>
          <t>ADISA</t>
        </is>
      </c>
      <c r="D162" t="inlineStr">
        <is>
          <t>COOPERATIVAS, SAIS, CAPS</t>
        </is>
      </c>
      <c r="E162" t="inlineStr">
        <is>
          <t>02 Cooperativa</t>
        </is>
      </c>
      <c r="F162" t="inlineStr">
        <is>
          <t>ACTIVO</t>
        </is>
      </c>
      <c r="G162" t="inlineStr">
        <is>
          <t>HABIDO</t>
        </is>
      </c>
      <c r="H162" s="339" t="n">
        <v>37757</v>
      </c>
      <c r="I162" s="339" t="n">
        <v>37757</v>
      </c>
      <c r="J162" t="inlineStr">
        <is>
          <t>220805</t>
        </is>
      </c>
      <c r="K162" t="inlineStr">
        <is>
          <t>SAN MARTIN</t>
        </is>
      </c>
      <c r="L162" t="inlineStr">
        <is>
          <t>RIOJA</t>
        </is>
      </c>
      <c r="M162" t="inlineStr">
        <is>
          <t>PARDO MIGUEL</t>
        </is>
      </c>
      <c r="N162" t="inlineStr">
        <is>
          <t>CAR. FERNANDO BELAUNDE TERRY KM. 419</t>
        </is>
      </c>
      <c r="O162" t="inlineStr">
        <is>
          <t>IMPORTADOR/EXPORTADOR</t>
        </is>
      </c>
      <c r="P162" t="inlineStr">
        <is>
          <t>CULTIVOS DE CEREALES.</t>
        </is>
      </c>
      <c r="Q162" t="inlineStr">
        <is>
          <t>TRANSPORTE DE CARGA POR CARRETERA.</t>
        </is>
      </c>
      <c r="U162" t="inlineStr">
        <is>
          <t>971191200</t>
        </is>
      </c>
      <c r="V162" t="inlineStr">
        <is>
          <t>coop.adisa@gmail.com</t>
        </is>
      </c>
      <c r="W162" t="inlineStr">
        <is>
          <t>SI</t>
        </is>
      </c>
      <c r="X162" t="inlineStr">
        <is>
          <t>S0203748</t>
        </is>
      </c>
      <c r="Y162" t="inlineStr">
        <is>
          <t>SI</t>
        </is>
      </c>
      <c r="Z162" t="inlineStr">
        <is>
          <t>COOPERATIVA DE SERVICIOS MULTIPLES ADISA NARANJOS</t>
        </is>
      </c>
      <c r="AA162" s="3" t="n">
        <v>0</v>
      </c>
      <c r="AB162" s="3" t="n">
        <v>0</v>
      </c>
      <c r="AC162" t="inlineStr">
        <is>
          <t>NO</t>
        </is>
      </c>
      <c r="AD162" s="3" t="str"/>
      <c r="AF162" s="3" t="str"/>
      <c r="AG162" s="4" t="str"/>
      <c r="AH162" t="inlineStr">
        <is>
          <t>VASQUEZ FERNANDEZ JOSE AGUSTIN</t>
        </is>
      </c>
      <c r="AI162" t="inlineStr">
        <is>
          <t>PRADA GUADALUPE ALVARO</t>
        </is>
      </c>
      <c r="AK162" s="4" t="n">
        <v>3</v>
      </c>
      <c r="AL162" t="inlineStr">
        <is>
          <t>CAFÉ</t>
        </is>
      </c>
      <c r="AM162" t="inlineStr">
        <is>
          <t>2018-2019-2020-2021-2022</t>
        </is>
      </c>
      <c r="AN162" t="inlineStr">
        <is>
          <t>PAC</t>
        </is>
      </c>
      <c r="AO162" s="4" t="str"/>
      <c r="AP162" s="4" t="str"/>
      <c r="AQ162" s="5" t="str"/>
      <c r="AU162" s="340" t="n">
        <v>46285.07177083333</v>
      </c>
      <c r="AV162" s="341" t="n">
        <v>0.6888888888888889</v>
      </c>
    </row>
    <row r="163">
      <c r="A163" t="inlineStr">
        <is>
          <t>20531441797</t>
        </is>
      </c>
      <c r="B163" t="inlineStr">
        <is>
          <t>COOPERATIVA AGRARIA ALLIMA CACAO LTDA.</t>
        </is>
      </c>
      <c r="D163" t="inlineStr">
        <is>
          <t>COOPERATIVAS, SAIS, CAPS</t>
        </is>
      </c>
      <c r="E163" t="inlineStr">
        <is>
          <t>02 Cooperativa</t>
        </is>
      </c>
      <c r="F163" t="inlineStr">
        <is>
          <t>ACTIVO</t>
        </is>
      </c>
      <c r="G163" t="inlineStr">
        <is>
          <t>HABIDO</t>
        </is>
      </c>
      <c r="H163" s="339" t="n">
        <v>37956</v>
      </c>
      <c r="I163" s="339" t="n">
        <v>37987</v>
      </c>
      <c r="J163" t="inlineStr">
        <is>
          <t>220904</t>
        </is>
      </c>
      <c r="K163" t="inlineStr">
        <is>
          <t>SAN MARTIN</t>
        </is>
      </c>
      <c r="L163" t="inlineStr">
        <is>
          <t>SAN MARTIN</t>
        </is>
      </c>
      <c r="M163" t="inlineStr">
        <is>
          <t>CHAZUTA</t>
        </is>
      </c>
      <c r="N163" t="inlineStr">
        <is>
          <t>PJ. JOSE OLAYA NRO. S/N C.P. BANDA DE CHAZUTA</t>
        </is>
      </c>
      <c r="O163" t="inlineStr">
        <is>
          <t>IMPORTADOR/EXPORTADOR</t>
        </is>
      </c>
      <c r="P163" t="inlineStr">
        <is>
          <t>CULTIVO DE FRUTAS.</t>
        </is>
      </c>
      <c r="Q163" t="inlineStr">
        <is>
          <t>ELAB. CACAO, CHOCOLATE Y CONFIT.</t>
        </is>
      </c>
      <c r="R163" t="inlineStr">
        <is>
          <t>RESTAURANTES, BARES Y CANTINAS.</t>
        </is>
      </c>
      <c r="U163" t="inlineStr">
        <is>
          <t>987055246</t>
        </is>
      </c>
      <c r="V163" t="inlineStr">
        <is>
          <t>allimacacao@gmail.com</t>
        </is>
      </c>
      <c r="W163" t="inlineStr">
        <is>
          <t>SI</t>
        </is>
      </c>
      <c r="X163" t="inlineStr">
        <is>
          <t>S2586900</t>
        </is>
      </c>
      <c r="Y163" t="inlineStr">
        <is>
          <t>SI</t>
        </is>
      </c>
      <c r="Z163" t="inlineStr">
        <is>
          <t>COOPERATIVA AGRARIA ALLIMA CACAO LTDA.</t>
        </is>
      </c>
      <c r="AA163" s="3" t="n">
        <v>0</v>
      </c>
      <c r="AB163" s="3" t="n">
        <v>0</v>
      </c>
      <c r="AC163" t="inlineStr">
        <is>
          <t>SI</t>
        </is>
      </c>
      <c r="AD163" s="3" t="n">
        <v>1984.05</v>
      </c>
      <c r="AE163" t="inlineStr">
        <is>
          <t>2024-11</t>
        </is>
      </c>
      <c r="AF163" s="3" t="n">
        <v>1984.05</v>
      </c>
      <c r="AG163" s="4" t="n">
        <v>1</v>
      </c>
      <c r="AH163" t="inlineStr">
        <is>
          <t>FLORES GARAZATUA GEORGE</t>
        </is>
      </c>
      <c r="AI163" t="inlineStr">
        <is>
          <t>SANTOS HUANCAS DAVID</t>
        </is>
      </c>
      <c r="AK163" s="4" t="n">
        <v>4</v>
      </c>
      <c r="AL163" t="inlineStr">
        <is>
          <t>CACAO</t>
        </is>
      </c>
      <c r="AM163" t="inlineStr">
        <is>
          <t>2019-2020-2021-2022-2023</t>
        </is>
      </c>
      <c r="AN163" t="inlineStr">
        <is>
          <t>PAC</t>
        </is>
      </c>
      <c r="AO163" s="4" t="str"/>
      <c r="AP163" s="4" t="str"/>
      <c r="AQ163" s="5" t="str"/>
      <c r="AU163" s="340" t="n">
        <v>46285.07177083333</v>
      </c>
      <c r="AV163" s="341" t="n">
        <v>0.7777777777777778</v>
      </c>
    </row>
    <row r="164">
      <c r="A164" t="inlineStr">
        <is>
          <t>20532561397</t>
        </is>
      </c>
      <c r="B164" t="inlineStr">
        <is>
          <t>COMUNIDAD CAMPESINA SAN LORENZO DE CHOJATA</t>
        </is>
      </c>
      <c r="D164" t="inlineStr">
        <is>
          <t>COMUNIDAD CAMPESINA, NATIVA</t>
        </is>
      </c>
      <c r="E164" t="inlineStr">
        <is>
          <t>05 Comunidades Campesinas</t>
        </is>
      </c>
      <c r="F164" t="inlineStr">
        <is>
          <t>ACTIVO</t>
        </is>
      </c>
      <c r="G164" t="inlineStr">
        <is>
          <t>HABIDO</t>
        </is>
      </c>
      <c r="H164" s="339" t="n">
        <v>40393</v>
      </c>
      <c r="I164" s="339" t="n">
        <v>40393</v>
      </c>
      <c r="J164" t="inlineStr">
        <is>
          <t>180202</t>
        </is>
      </c>
      <c r="K164" t="inlineStr">
        <is>
          <t>MOQUEGUA</t>
        </is>
      </c>
      <c r="L164" t="inlineStr">
        <is>
          <t>GENERAL SANCHEZ CERRO</t>
        </is>
      </c>
      <c r="M164" t="inlineStr">
        <is>
          <t>CHOJATA</t>
        </is>
      </c>
      <c r="N164" t="inlineStr">
        <is>
          <t>CIVICO DE CHOJATA NRO. S/N 2DA PLANTA CENTRO (PLAZA DE ARMAS DE CHOJATA)</t>
        </is>
      </c>
      <c r="O164" t="inlineStr">
        <is>
          <t>SIN ACTIVIDAD</t>
        </is>
      </c>
      <c r="P164" t="inlineStr">
        <is>
          <t>ACTIV. ADMINIST. PUBLICA EN GENERAL</t>
        </is>
      </c>
      <c r="U164" t="inlineStr">
        <is>
          <t>053838008</t>
        </is>
      </c>
      <c r="V164" t="inlineStr">
        <is>
          <t>MAALDONADO_RCT@HOTMAIL.COM</t>
        </is>
      </c>
      <c r="W164" t="inlineStr">
        <is>
          <t>SI</t>
        </is>
      </c>
      <c r="X164" t="inlineStr">
        <is>
          <t>S0575341</t>
        </is>
      </c>
      <c r="Y164" t="inlineStr">
        <is>
          <t>SI</t>
        </is>
      </c>
      <c r="Z164" t="inlineStr">
        <is>
          <t>COMUNIDAD CAMPESINA SAN LORENZO DE CHOJATA</t>
        </is>
      </c>
      <c r="AA164" s="3" t="n">
        <v>0</v>
      </c>
      <c r="AB164" s="3" t="n">
        <v>0</v>
      </c>
      <c r="AC164" t="inlineStr">
        <is>
          <t>NO</t>
        </is>
      </c>
      <c r="AD164" s="3" t="str"/>
      <c r="AF164" s="3" t="str"/>
      <c r="AG164" s="4" t="str"/>
      <c r="AI164" t="inlineStr">
        <is>
          <t>ASENCIO ALFARO LUIS</t>
        </is>
      </c>
      <c r="AK164" s="4" t="str"/>
      <c r="AL164" t="inlineStr">
        <is>
          <t>ORÉGANO</t>
        </is>
      </c>
      <c r="AM164" t="inlineStr">
        <is>
          <t>2019-2020</t>
        </is>
      </c>
      <c r="AN164" t="inlineStr">
        <is>
          <t>PAC</t>
        </is>
      </c>
      <c r="AO164" s="4" t="str"/>
      <c r="AP164" s="4" t="str"/>
      <c r="AQ164" s="5" t="str"/>
      <c r="AU164" s="340" t="n">
        <v>46285.07177083333</v>
      </c>
      <c r="AV164" s="341" t="n">
        <v>0.6</v>
      </c>
    </row>
    <row r="165">
      <c r="A165" t="inlineStr">
        <is>
          <t>20532737932</t>
        </is>
      </c>
      <c r="B165" t="inlineStr">
        <is>
          <t>COMUNIDAD CAMPESINA DE ARUNTAYA</t>
        </is>
      </c>
      <c r="D165" t="inlineStr">
        <is>
          <t>COMUNIDAD CAMPESINA, NATIVA</t>
        </is>
      </c>
      <c r="E165" t="inlineStr">
        <is>
          <t>05 Comunidades Campesinas</t>
        </is>
      </c>
      <c r="F165" t="inlineStr">
        <is>
          <t>ACTIVO</t>
        </is>
      </c>
      <c r="G165" t="inlineStr">
        <is>
          <t>HABIDO</t>
        </is>
      </c>
      <c r="H165" s="339" t="n">
        <v>40737</v>
      </c>
      <c r="I165" s="339" t="n">
        <v>40756</v>
      </c>
      <c r="J165" t="inlineStr">
        <is>
          <t>180105</t>
        </is>
      </c>
      <c r="K165" t="inlineStr">
        <is>
          <t>MOQUEGUA</t>
        </is>
      </c>
      <c r="L165" t="inlineStr">
        <is>
          <t>MARISCAL NIETO</t>
        </is>
      </c>
      <c r="M165" t="inlineStr">
        <is>
          <t>CARUMAS</t>
        </is>
      </c>
      <c r="N165" t="inlineStr">
        <is>
          <t>CAL. SN KM. 12 C.C. ARUNTAYA SAN CRISTOBAL</t>
        </is>
      </c>
      <c r="O165" t="inlineStr">
        <is>
          <t>SIN ACTIVIDAD</t>
        </is>
      </c>
      <c r="P165" t="inlineStr">
        <is>
          <t>VTA. MAY. DE MATERIAS PRIMAS AGROPEC.</t>
        </is>
      </c>
      <c r="W165" t="inlineStr">
        <is>
          <t>SI</t>
        </is>
      </c>
      <c r="X165" t="inlineStr">
        <is>
          <t>S1682833</t>
        </is>
      </c>
      <c r="Y165" t="inlineStr">
        <is>
          <t>SI</t>
        </is>
      </c>
      <c r="Z165" t="inlineStr">
        <is>
          <t>COMUNIDAD CAMPESINA DE ARUNTAYA</t>
        </is>
      </c>
      <c r="AA165" s="3" t="n">
        <v>0</v>
      </c>
      <c r="AB165" s="3" t="n">
        <v>58855.2</v>
      </c>
      <c r="AC165" t="inlineStr">
        <is>
          <t>NO</t>
        </is>
      </c>
      <c r="AD165" s="3" t="str"/>
      <c r="AF165" s="3" t="str"/>
      <c r="AG165" s="4" t="str"/>
      <c r="AH165" t="inlineStr">
        <is>
          <t>nina catacora leonarda</t>
        </is>
      </c>
      <c r="AI165" t="inlineStr">
        <is>
          <t>NINA CATACORA LEONARDA</t>
        </is>
      </c>
      <c r="AJ165" t="inlineStr">
        <is>
          <t>NINA CATACORA LEONARDA</t>
        </is>
      </c>
      <c r="AK165" s="4" t="n">
        <v>2</v>
      </c>
      <c r="AL165" t="inlineStr">
        <is>
          <t>FIBRA DE ALPACA</t>
        </is>
      </c>
      <c r="AM165" t="inlineStr">
        <is>
          <t>2018-2019-2020-2021-2023 - 2025</t>
        </is>
      </c>
      <c r="AN165" t="inlineStr">
        <is>
          <t>PAC</t>
        </is>
      </c>
      <c r="AO165" s="4" t="str"/>
      <c r="AP165" s="4" t="str"/>
      <c r="AQ165" s="5" t="str"/>
      <c r="AU165" s="340" t="n">
        <v>46285.07177083333</v>
      </c>
      <c r="AV165" s="341" t="n">
        <v>0.6222222222222222</v>
      </c>
    </row>
    <row r="166">
      <c r="A166" t="inlineStr">
        <is>
          <t>20532800561</t>
        </is>
      </c>
      <c r="B166" t="inlineStr">
        <is>
          <t>ASOCIACION DE FRUTICULTORES Y AGROINDUSTRIALES DEL VALLE CINTO LOCUMBA</t>
        </is>
      </c>
      <c r="D166" t="inlineStr">
        <is>
          <t>ASOCIACION</t>
        </is>
      </c>
      <c r="E166" t="inlineStr">
        <is>
          <t>01 Asociación</t>
        </is>
      </c>
      <c r="F166" t="inlineStr">
        <is>
          <t>BAJA DE OFICIO</t>
        </is>
      </c>
      <c r="G166" t="inlineStr">
        <is>
          <t>NO HABIDO</t>
        </is>
      </c>
      <c r="H166" s="339" t="n">
        <v>43985</v>
      </c>
      <c r="I166" s="339" t="n">
        <v>43983</v>
      </c>
      <c r="J166" t="inlineStr">
        <is>
          <t>230301</t>
        </is>
      </c>
      <c r="K166" t="inlineStr">
        <is>
          <t>TACNA</t>
        </is>
      </c>
      <c r="L166" t="inlineStr">
        <is>
          <t>JORGE BASADRE</t>
        </is>
      </c>
      <c r="M166" t="inlineStr">
        <is>
          <t>LOCUMBA</t>
        </is>
      </c>
      <c r="N166" t="inlineStr">
        <is>
          <t>PARCELA NRO. 38E VALLE CINTO</t>
        </is>
      </c>
      <c r="O166" t="inlineStr">
        <is>
          <t>SIN ACTIVIDAD</t>
        </is>
      </c>
      <c r="P166" t="inlineStr">
        <is>
          <t>ACTIVIDADES OTRAS ASOCIACIONES NCP.</t>
        </is>
      </c>
      <c r="W166" t="inlineStr">
        <is>
          <t>NO</t>
        </is>
      </c>
      <c r="Y166" t="inlineStr">
        <is>
          <t>SI</t>
        </is>
      </c>
      <c r="Z166" t="inlineStr">
        <is>
          <t>ASOCIACION DE FRUTICULTORES Y AGROINDUSTRIALES DEL VALLE CINTO LOCUMBA</t>
        </is>
      </c>
      <c r="AA166" s="3" t="n">
        <v>0</v>
      </c>
      <c r="AB166" s="3" t="n">
        <v>0</v>
      </c>
      <c r="AC166" t="inlineStr">
        <is>
          <t>NO</t>
        </is>
      </c>
      <c r="AD166" s="3" t="str"/>
      <c r="AF166" s="3" t="str"/>
      <c r="AG166" s="4" t="str"/>
      <c r="AK166" s="4" t="str"/>
      <c r="AL166" t="inlineStr">
        <is>
          <t>PALTA</t>
        </is>
      </c>
      <c r="AM166" t="inlineStr">
        <is>
          <t>2018</t>
        </is>
      </c>
      <c r="AN166" t="inlineStr">
        <is>
          <t>PAC</t>
        </is>
      </c>
      <c r="AO166" s="4" t="str"/>
      <c r="AP166" s="4" t="str"/>
      <c r="AQ166" s="5" t="str"/>
      <c r="AU166" s="340" t="n">
        <v>46285.07177083333</v>
      </c>
      <c r="AV166" s="341" t="n">
        <v>0.5111111111111111</v>
      </c>
    </row>
    <row r="167">
      <c r="A167" t="inlineStr">
        <is>
          <t>20532978204</t>
        </is>
      </c>
      <c r="B167" t="inlineStr">
        <is>
          <t>ASOCIACION DE PRODUCTORES AGROINDUSTRIALES CORAGUAYA</t>
        </is>
      </c>
      <c r="D167" t="inlineStr">
        <is>
          <t>ASOCIACION</t>
        </is>
      </c>
      <c r="E167" t="inlineStr">
        <is>
          <t>01 Asociación</t>
        </is>
      </c>
      <c r="F167" t="inlineStr">
        <is>
          <t>BAJA DE OFICIO</t>
        </is>
      </c>
      <c r="G167" t="inlineStr">
        <is>
          <t>HABIDO</t>
        </is>
      </c>
      <c r="H167" s="339" t="n">
        <v>45595</v>
      </c>
      <c r="I167" s="339" t="n">
        <v>45595</v>
      </c>
      <c r="J167" t="inlineStr">
        <is>
          <t>230302</t>
        </is>
      </c>
      <c r="K167" t="inlineStr">
        <is>
          <t>TACNA</t>
        </is>
      </c>
      <c r="L167" t="inlineStr">
        <is>
          <t>JORGE BASADRE</t>
        </is>
      </c>
      <c r="M167" t="inlineStr">
        <is>
          <t>ILABAYA</t>
        </is>
      </c>
      <c r="N167" t="inlineStr">
        <is>
          <t>OTR. DIST. CAMILACA MZA. H LOTE. 02 ANX. CORAGUAYA</t>
        </is>
      </c>
      <c r="O167" t="inlineStr">
        <is>
          <t>SIN ACTIVIDAD</t>
        </is>
      </c>
      <c r="P167" t="inlineStr">
        <is>
          <t>ACTIVIDADES OTRAS ASOCIACIONES NCP.</t>
        </is>
      </c>
      <c r="W167" t="inlineStr">
        <is>
          <t>NO</t>
        </is>
      </c>
      <c r="Y167" t="inlineStr">
        <is>
          <t>SI</t>
        </is>
      </c>
      <c r="Z167" t="inlineStr">
        <is>
          <t>ASOCIACION DE PRODUCTORES AGROINDUSTRIALES CORAGUAYA</t>
        </is>
      </c>
      <c r="AA167" s="3" t="n">
        <v>0</v>
      </c>
      <c r="AB167" s="3" t="n">
        <v>0</v>
      </c>
      <c r="AC167" t="inlineStr">
        <is>
          <t>NO</t>
        </is>
      </c>
      <c r="AD167" s="3" t="str"/>
      <c r="AF167" s="3" t="str"/>
      <c r="AG167" s="4" t="str"/>
      <c r="AK167" s="4" t="str"/>
      <c r="AL167" t="inlineStr">
        <is>
          <t>ORÉGANO</t>
        </is>
      </c>
      <c r="AM167" t="inlineStr">
        <is>
          <t>2019-2020</t>
        </is>
      </c>
      <c r="AN167" t="inlineStr">
        <is>
          <t>PAC</t>
        </is>
      </c>
      <c r="AO167" s="4" t="str"/>
      <c r="AP167" s="4" t="str"/>
      <c r="AQ167" s="5" t="str"/>
      <c r="AU167" s="340" t="n">
        <v>46285.07177083333</v>
      </c>
      <c r="AV167" s="341" t="n">
        <v>0.5111111111111111</v>
      </c>
    </row>
    <row r="168">
      <c r="A168" t="inlineStr">
        <is>
          <t>20533006346</t>
        </is>
      </c>
      <c r="B168" t="inlineStr">
        <is>
          <t>ASOCIACION DE PRODUCTORES DE OREGANO MURALLA</t>
        </is>
      </c>
      <c r="C168" t="inlineStr">
        <is>
          <t>APOM</t>
        </is>
      </c>
      <c r="D168" t="inlineStr">
        <is>
          <t>ASOCIACION</t>
        </is>
      </c>
      <c r="E168" t="inlineStr">
        <is>
          <t>01 Asociación</t>
        </is>
      </c>
      <c r="F168" t="inlineStr">
        <is>
          <t>BAJA DE OFICIO</t>
        </is>
      </c>
      <c r="G168" t="inlineStr">
        <is>
          <t>NO HABIDO</t>
        </is>
      </c>
      <c r="H168" s="339" t="n">
        <v>41242</v>
      </c>
      <c r="I168" s="339" t="n">
        <v>41283</v>
      </c>
      <c r="J168" t="inlineStr">
        <is>
          <t>230205</t>
        </is>
      </c>
      <c r="K168" t="inlineStr">
        <is>
          <t>TACNA</t>
        </is>
      </c>
      <c r="L168" t="inlineStr">
        <is>
          <t>CANDARAVE</t>
        </is>
      </c>
      <c r="M168" t="inlineStr">
        <is>
          <t>HUANUARA</t>
        </is>
      </c>
      <c r="N168" t="inlineStr">
        <is>
          <t>CAL. SELVA ALEGRE NRO. SN (FRENTE A LA COMISION DE REGANTES)</t>
        </is>
      </c>
      <c r="O168" t="inlineStr">
        <is>
          <t>SIN ACTIVIDAD</t>
        </is>
      </c>
      <c r="P168" t="inlineStr">
        <is>
          <t>ACTIVIDADES OTRAS ASOCIACIONES NCP.</t>
        </is>
      </c>
      <c r="W168" t="inlineStr">
        <is>
          <t>NO</t>
        </is>
      </c>
      <c r="Y168" t="inlineStr">
        <is>
          <t>SI</t>
        </is>
      </c>
      <c r="Z168" t="inlineStr">
        <is>
          <t>ASOCIACION DE PRODUCTORES DE OREGANO MURALLA</t>
        </is>
      </c>
      <c r="AA168" s="3" t="n">
        <v>0</v>
      </c>
      <c r="AB168" s="3" t="n">
        <v>0</v>
      </c>
      <c r="AC168" t="inlineStr">
        <is>
          <t>NO</t>
        </is>
      </c>
      <c r="AD168" s="3" t="str"/>
      <c r="AF168" s="3" t="str"/>
      <c r="AG168" s="4" t="str"/>
      <c r="AK168" s="4" t="str"/>
      <c r="AL168" t="inlineStr">
        <is>
          <t>ORÉGANO</t>
        </is>
      </c>
      <c r="AM168" t="inlineStr">
        <is>
          <t>2019-2020-2021</t>
        </is>
      </c>
      <c r="AN168" t="inlineStr">
        <is>
          <t>PAC</t>
        </is>
      </c>
      <c r="AO168" s="4" t="str"/>
      <c r="AP168" s="4" t="str"/>
      <c r="AQ168" s="5" t="str"/>
      <c r="AU168" s="340" t="n">
        <v>46285.07177083333</v>
      </c>
      <c r="AV168" s="341" t="n">
        <v>0.5333333333333333</v>
      </c>
    </row>
    <row r="169">
      <c r="A169" t="inlineStr">
        <is>
          <t>20533263233</t>
        </is>
      </c>
      <c r="B169" t="inlineStr">
        <is>
          <t>ASOCIACION EMPRENDEDOR DE LOS ANDES</t>
        </is>
      </c>
      <c r="D169" t="inlineStr">
        <is>
          <t>ASOCIACION</t>
        </is>
      </c>
      <c r="E169" t="inlineStr">
        <is>
          <t>01 Asociación</t>
        </is>
      </c>
      <c r="F169" t="inlineStr">
        <is>
          <t>BAJA DE OFICIO</t>
        </is>
      </c>
      <c r="G169" t="inlineStr">
        <is>
          <t>HABIDO</t>
        </is>
      </c>
      <c r="H169" s="339" t="n">
        <v>43801</v>
      </c>
      <c r="I169" s="339" t="n">
        <v>43801</v>
      </c>
      <c r="J169" t="inlineStr">
        <is>
          <t>230404</t>
        </is>
      </c>
      <c r="K169" t="inlineStr">
        <is>
          <t>TACNA</t>
        </is>
      </c>
      <c r="L169" t="inlineStr">
        <is>
          <t>TARATA</t>
        </is>
      </c>
      <c r="M169" t="inlineStr">
        <is>
          <t>ESTIQUE</t>
        </is>
      </c>
      <c r="N169" t="inlineStr">
        <is>
          <t>CAL. BOLOGNESI NRO. S/N ESTIQUE PUEBLO (COSTADO ALBERGUE MUNICIPAL)</t>
        </is>
      </c>
      <c r="O169" t="inlineStr">
        <is>
          <t>SIN ACTIVIDAD</t>
        </is>
      </c>
      <c r="P169" t="inlineStr">
        <is>
          <t>ACTIVIDADES OTRAS ASOCIACIONES NCP.</t>
        </is>
      </c>
      <c r="W169" t="inlineStr">
        <is>
          <t>NO</t>
        </is>
      </c>
      <c r="Y169" t="inlineStr">
        <is>
          <t>SI</t>
        </is>
      </c>
      <c r="Z169" t="inlineStr">
        <is>
          <t>ASOCIACION EMPRENDEDOR DE LOS ANDES</t>
        </is>
      </c>
      <c r="AA169" s="3" t="n">
        <v>52858</v>
      </c>
      <c r="AB169" s="3" t="n">
        <v>0</v>
      </c>
      <c r="AC169" t="inlineStr">
        <is>
          <t>NO</t>
        </is>
      </c>
      <c r="AD169" s="3" t="str"/>
      <c r="AF169" s="3" t="str"/>
      <c r="AG169" s="4" t="str"/>
      <c r="AK169" s="4" t="str"/>
      <c r="AL169" t="inlineStr">
        <is>
          <t>ORÉGANO</t>
        </is>
      </c>
      <c r="AM169" t="inlineStr">
        <is>
          <t>2024</t>
        </is>
      </c>
      <c r="AN169" t="inlineStr">
        <is>
          <t>PAC</t>
        </is>
      </c>
      <c r="AO169" s="4" t="str"/>
      <c r="AP169" s="4" t="str"/>
      <c r="AQ169" s="5" t="str"/>
      <c r="AU169" s="340" t="n">
        <v>46285.07177083333</v>
      </c>
      <c r="AV169" s="341" t="n">
        <v>0.5111111111111111</v>
      </c>
    </row>
    <row r="170">
      <c r="A170" t="inlineStr">
        <is>
          <t>20533718176</t>
        </is>
      </c>
      <c r="B170" t="inlineStr">
        <is>
          <t>ASOCIACION PRODUCTORES AGROPECUARIOS SANTA ROSA DE KIMAN AYLLU</t>
        </is>
      </c>
      <c r="D170" t="inlineStr">
        <is>
          <t>ASOCIACION</t>
        </is>
      </c>
      <c r="E170" t="inlineStr">
        <is>
          <t>01 Asociación</t>
        </is>
      </c>
      <c r="F170" t="inlineStr">
        <is>
          <t>ACTIVO</t>
        </is>
      </c>
      <c r="G170" t="inlineStr">
        <is>
          <t>HABIDO</t>
        </is>
      </c>
      <c r="H170" s="339" t="n">
        <v>44333</v>
      </c>
      <c r="I170" s="339" t="n">
        <v>44333</v>
      </c>
      <c r="J170" t="inlineStr">
        <is>
          <t>021210</t>
        </is>
      </c>
      <c r="K170" t="inlineStr">
        <is>
          <t>ANCASH</t>
        </is>
      </c>
      <c r="L170" t="inlineStr">
        <is>
          <t>HUAYLAS</t>
        </is>
      </c>
      <c r="M170" t="inlineStr">
        <is>
          <t>YURACMARCA</t>
        </is>
      </c>
      <c r="N170" t="inlineStr">
        <is>
          <t>COMUNIDAD KIMAN AYLLU NRO. SN CAS. SANTA ROSA (FRENTE LOZA DEPORTIVA-CASA CELESTE)</t>
        </is>
      </c>
      <c r="O170" t="inlineStr">
        <is>
          <t>SIN ACTIVIDAD</t>
        </is>
      </c>
      <c r="P170" t="inlineStr">
        <is>
          <t>CULTIVO DE FRUTAS.</t>
        </is>
      </c>
      <c r="W170" t="inlineStr">
        <is>
          <t>NO</t>
        </is>
      </c>
      <c r="Y170" t="inlineStr">
        <is>
          <t>SI</t>
        </is>
      </c>
      <c r="Z170" t="inlineStr">
        <is>
          <t>ASOCIACION PRODUCTORES AGROPECUARIOS SANTA ROSA DE KIMAN AYLLU</t>
        </is>
      </c>
      <c r="AA170" s="3" t="n">
        <v>241803.6565235</v>
      </c>
      <c r="AB170" s="3" t="n">
        <v>189229.50548329</v>
      </c>
      <c r="AC170" t="inlineStr">
        <is>
          <t>NO</t>
        </is>
      </c>
      <c r="AD170" s="3" t="str"/>
      <c r="AF170" s="3" t="str"/>
      <c r="AG170" s="4" t="str"/>
      <c r="AK170" s="4" t="str"/>
      <c r="AL170" t="inlineStr">
        <is>
          <t>PALTA</t>
        </is>
      </c>
      <c r="AM170" t="inlineStr">
        <is>
          <t>2022-2023-2024 - 2025</t>
        </is>
      </c>
      <c r="AN170" t="inlineStr">
        <is>
          <t>PAC</t>
        </is>
      </c>
      <c r="AO170" s="4" t="str"/>
      <c r="AP170" s="4" t="str"/>
      <c r="AQ170" s="5" t="str"/>
      <c r="AU170" s="340" t="n">
        <v>46285.07177083333</v>
      </c>
      <c r="AV170" s="341" t="n">
        <v>0.5111111111111111</v>
      </c>
    </row>
    <row r="171">
      <c r="A171" t="inlineStr">
        <is>
          <t>20534142146</t>
        </is>
      </c>
      <c r="B171" t="inlineStr">
        <is>
          <t>ASOCIACION DE PRODUCTORES Y COMERCIANTES DE TARA DE PUCHKA</t>
        </is>
      </c>
      <c r="D171" t="inlineStr">
        <is>
          <t>ASOCIACION</t>
        </is>
      </c>
      <c r="E171" t="inlineStr">
        <is>
          <t>01 Asociación</t>
        </is>
      </c>
      <c r="F171" t="inlineStr">
        <is>
          <t>BAJA DE OFICIO</t>
        </is>
      </c>
      <c r="G171" t="inlineStr">
        <is>
          <t>NO HABIDO</t>
        </is>
      </c>
      <c r="H171" s="339" t="n">
        <v>39575</v>
      </c>
      <c r="I171" s="339" t="n">
        <v>39575</v>
      </c>
      <c r="J171" t="inlineStr">
        <is>
          <t>021016</t>
        </is>
      </c>
      <c r="K171" t="inlineStr">
        <is>
          <t>ANCASH</t>
        </is>
      </c>
      <c r="L171" t="inlineStr">
        <is>
          <t>HUARAZ</t>
        </is>
      </c>
      <c r="M171" t="inlineStr">
        <is>
          <t>HUARAZ</t>
        </is>
      </c>
      <c r="N171" t="inlineStr">
        <is>
          <t>PJ. OCTAVIO HINOSTROZA NRO. 408</t>
        </is>
      </c>
      <c r="O171" t="inlineStr">
        <is>
          <t>SIN ACTIVIDAD</t>
        </is>
      </c>
      <c r="P171" t="inlineStr">
        <is>
          <t>CULTIVOS DE CEREALES.</t>
        </is>
      </c>
      <c r="Q171" t="inlineStr">
        <is>
          <t>VTA. MAY. DE MATERIAS PRIMAS AGROPEC.</t>
        </is>
      </c>
      <c r="W171" t="inlineStr">
        <is>
          <t>NO</t>
        </is>
      </c>
      <c r="Y171" t="inlineStr">
        <is>
          <t>SI</t>
        </is>
      </c>
      <c r="Z171" t="inlineStr">
        <is>
          <t>ASOCIACION DE PRODUCTORES Y COMERCIANTES DE TARA DE PUCHKA</t>
        </is>
      </c>
      <c r="AA171" s="3" t="n">
        <v>0</v>
      </c>
      <c r="AB171" s="3" t="n">
        <v>0</v>
      </c>
      <c r="AC171" t="inlineStr">
        <is>
          <t>NO</t>
        </is>
      </c>
      <c r="AD171" s="3" t="str"/>
      <c r="AF171" s="3" t="str"/>
      <c r="AG171" s="4" t="str"/>
      <c r="AK171" s="4" t="str"/>
      <c r="AL171" t="inlineStr">
        <is>
          <t>TARA</t>
        </is>
      </c>
      <c r="AM171" t="inlineStr">
        <is>
          <t>2018</t>
        </is>
      </c>
      <c r="AN171" t="inlineStr">
        <is>
          <t>PAC</t>
        </is>
      </c>
      <c r="AO171" s="4" t="str"/>
      <c r="AP171" s="4" t="str"/>
      <c r="AQ171" s="5" t="str"/>
      <c r="AU171" s="340" t="n">
        <v>46285.07177083333</v>
      </c>
      <c r="AV171" s="341" t="n">
        <v>0.5333333333333333</v>
      </c>
    </row>
    <row r="172">
      <c r="A172" t="inlineStr">
        <is>
          <t>20534200952</t>
        </is>
      </c>
      <c r="B172" t="inlineStr">
        <is>
          <t>ASOCIACION DE GANADEROS Y PRODUCTORES LACTEOS MUSUQ ALLPACHAKA</t>
        </is>
      </c>
      <c r="D172" t="inlineStr">
        <is>
          <t>ASOCIACION</t>
        </is>
      </c>
      <c r="E172" t="inlineStr">
        <is>
          <t>01 Asociación</t>
        </is>
      </c>
      <c r="F172" t="inlineStr">
        <is>
          <t>ACTIVO</t>
        </is>
      </c>
      <c r="G172" t="inlineStr">
        <is>
          <t>HABIDO</t>
        </is>
      </c>
      <c r="H172" s="339" t="n">
        <v>45789</v>
      </c>
      <c r="I172" s="339" t="n">
        <v>45789</v>
      </c>
      <c r="J172" t="inlineStr">
        <is>
          <t>050105</t>
        </is>
      </c>
      <c r="K172" t="inlineStr">
        <is>
          <t>AYACUCHO</t>
        </is>
      </c>
      <c r="L172" t="inlineStr">
        <is>
          <t>HUAMANGA</t>
        </is>
      </c>
      <c r="M172" t="inlineStr">
        <is>
          <t>CHIARA</t>
        </is>
      </c>
      <c r="N172" t="inlineStr">
        <is>
          <t>NRO. SN C.P. ALLPACHACA (FRENTE COLEGIO EFRAIN MOROTE)</t>
        </is>
      </c>
      <c r="O172" t="inlineStr">
        <is>
          <t>SIN ACTIVIDAD</t>
        </is>
      </c>
      <c r="P172" t="inlineStr">
        <is>
          <t>ELAB DE PRODUCTOS LACTEOS.</t>
        </is>
      </c>
      <c r="U172" t="inlineStr">
        <is>
          <t>969800976</t>
        </is>
      </c>
      <c r="V172" t="inlineStr">
        <is>
          <t>MENESES_1703@HOTMAIL.COM</t>
        </is>
      </c>
      <c r="W172" t="inlineStr">
        <is>
          <t>SI</t>
        </is>
      </c>
      <c r="X172" t="inlineStr">
        <is>
          <t>S0663846</t>
        </is>
      </c>
      <c r="Y172" t="inlineStr">
        <is>
          <t>SI</t>
        </is>
      </c>
      <c r="Z172" t="inlineStr">
        <is>
          <t>ASOCIACION DE GANADEROS Y PRODUCTORES LACTEOS MUSUQ ALLPACHAKA</t>
        </is>
      </c>
      <c r="AA172" s="3" t="n">
        <v>0</v>
      </c>
      <c r="AB172" s="3" t="n">
        <v>0</v>
      </c>
      <c r="AC172" t="inlineStr">
        <is>
          <t>NO</t>
        </is>
      </c>
      <c r="AD172" s="3" t="str"/>
      <c r="AF172" s="3" t="str"/>
      <c r="AG172" s="4" t="str"/>
      <c r="AI172" t="inlineStr">
        <is>
          <t>QUICAÑO ALANYA ALEJANDRO</t>
        </is>
      </c>
      <c r="AK172" s="4" t="str"/>
      <c r="AL172" t="inlineStr">
        <is>
          <t>DERIVADOS LACTEOS</t>
        </is>
      </c>
      <c r="AM172" t="inlineStr">
        <is>
          <t>2021-2022</t>
        </is>
      </c>
      <c r="AN172" t="inlineStr">
        <is>
          <t>PAC</t>
        </is>
      </c>
      <c r="AO172" s="4" t="str"/>
      <c r="AP172" s="4" t="str"/>
      <c r="AQ172" s="5" t="str"/>
      <c r="AU172" s="340" t="n">
        <v>46285.07177083333</v>
      </c>
      <c r="AV172" s="341" t="n">
        <v>0.6</v>
      </c>
    </row>
    <row r="173">
      <c r="A173" t="inlineStr">
        <is>
          <t>20534487801</t>
        </is>
      </c>
      <c r="B173" t="inlineStr">
        <is>
          <t>ASOCIACION DE PRODUCTORES AGROINDUSTRIALES EMPRENDEDORES DE PUYUSCA - INCUYO</t>
        </is>
      </c>
      <c r="D173" t="inlineStr">
        <is>
          <t>ASOCIACION</t>
        </is>
      </c>
      <c r="E173" t="inlineStr">
        <is>
          <t>01 Asociación</t>
        </is>
      </c>
      <c r="F173" t="inlineStr">
        <is>
          <t>ACTIVO</t>
        </is>
      </c>
      <c r="G173" t="inlineStr">
        <is>
          <t>HABIDO</t>
        </is>
      </c>
      <c r="H173" s="339" t="n">
        <v>40941</v>
      </c>
      <c r="I173" s="339" t="n">
        <v>40941</v>
      </c>
      <c r="J173" t="inlineStr">
        <is>
          <t>050706</t>
        </is>
      </c>
      <c r="K173" t="inlineStr">
        <is>
          <t>AYACUCHO</t>
        </is>
      </c>
      <c r="L173" t="inlineStr">
        <is>
          <t>PARINACOCHAS</t>
        </is>
      </c>
      <c r="M173" t="inlineStr">
        <is>
          <t>PUYUSCA</t>
        </is>
      </c>
      <c r="N173" t="inlineStr">
        <is>
          <t>JR. SAN ANTONIO NRO. S/N</t>
        </is>
      </c>
      <c r="O173" t="inlineStr">
        <is>
          <t>SIN ACTIVIDAD</t>
        </is>
      </c>
      <c r="P173" t="inlineStr">
        <is>
          <t>ACTIVIDADES OTRAS ASOCIACIONES NCP.</t>
        </is>
      </c>
      <c r="U173" t="inlineStr">
        <is>
          <t>961627761</t>
        </is>
      </c>
      <c r="V173" t="inlineStr">
        <is>
          <t>carlos.camus@caritas.org.pe</t>
        </is>
      </c>
      <c r="W173" t="inlineStr">
        <is>
          <t>SI</t>
        </is>
      </c>
      <c r="X173" t="inlineStr">
        <is>
          <t>S0717137</t>
        </is>
      </c>
      <c r="Y173" t="inlineStr">
        <is>
          <t>SI</t>
        </is>
      </c>
      <c r="Z173" t="inlineStr">
        <is>
          <t>ASOCIACION DE PRODUCTORES AGROINDUSTRIALES EMPRENDEDORES DE PUYUSCA - INCUYO</t>
        </is>
      </c>
      <c r="AA173" s="3" t="n">
        <v>0</v>
      </c>
      <c r="AB173" s="3" t="n">
        <v>0</v>
      </c>
      <c r="AC173" t="inlineStr">
        <is>
          <t>NO</t>
        </is>
      </c>
      <c r="AD173" s="3" t="str"/>
      <c r="AF173" s="3" t="str"/>
      <c r="AG173" s="4" t="str"/>
      <c r="AH173" t="inlineStr">
        <is>
          <t>DELIMIRA CARMEN SAPAYLLI MURGA</t>
        </is>
      </c>
      <c r="AI173" t="inlineStr">
        <is>
          <t>DELIMIRA CARMEN SAPAYLLI MURGA</t>
        </is>
      </c>
      <c r="AK173" s="4" t="n">
        <v>7</v>
      </c>
      <c r="AL173" t="inlineStr">
        <is>
          <t>DERIVADOS LACTEOS</t>
        </is>
      </c>
      <c r="AM173" t="inlineStr">
        <is>
          <t>2018-2019</t>
        </is>
      </c>
      <c r="AN173" t="inlineStr">
        <is>
          <t>PAC</t>
        </is>
      </c>
      <c r="AO173" s="4" t="str"/>
      <c r="AP173" s="4" t="str"/>
      <c r="AQ173" s="5" t="str"/>
      <c r="AU173" s="340" t="n">
        <v>46285.07177083333</v>
      </c>
      <c r="AV173" s="341" t="n">
        <v>0.6444444444444445</v>
      </c>
    </row>
    <row r="174">
      <c r="A174" t="inlineStr">
        <is>
          <t>20534524774</t>
        </is>
      </c>
      <c r="B174" t="inlineStr">
        <is>
          <t>COOPERATIVA AGRARIA TROPICAL ECOLOGICA DE KIMBIRI</t>
        </is>
      </c>
      <c r="D174" t="inlineStr">
        <is>
          <t>COOPERATIVAS, SAIS, CAPS</t>
        </is>
      </c>
      <c r="E174" t="inlineStr">
        <is>
          <t>02 Cooperativa</t>
        </is>
      </c>
      <c r="F174" t="inlineStr">
        <is>
          <t>ACTIVO</t>
        </is>
      </c>
      <c r="G174" t="inlineStr">
        <is>
          <t>HABIDO</t>
        </is>
      </c>
      <c r="H174" s="339" t="n">
        <v>40981</v>
      </c>
      <c r="I174" s="339" t="n">
        <v>41101</v>
      </c>
      <c r="J174" t="inlineStr">
        <is>
          <t>080907</t>
        </is>
      </c>
      <c r="K174" t="inlineStr">
        <is>
          <t>CUSCO</t>
        </is>
      </c>
      <c r="L174" t="inlineStr">
        <is>
          <t>LA CONVENCION</t>
        </is>
      </c>
      <c r="M174" t="inlineStr">
        <is>
          <t>KIMBIRI</t>
        </is>
      </c>
      <c r="N174" t="inlineStr">
        <is>
          <t>AV. AEROPUERTO NRO. 312 (FT D MUNICIPIO C1P RUSTICA CEL966557718)</t>
        </is>
      </c>
      <c r="O174" t="inlineStr">
        <is>
          <t>SIN ACTIVIDAD</t>
        </is>
      </c>
      <c r="P174" t="inlineStr">
        <is>
          <t>VTA. MAY. DE MATERIAS PRIMAS AGROPEC.</t>
        </is>
      </c>
      <c r="W174" t="inlineStr">
        <is>
          <t>NO</t>
        </is>
      </c>
      <c r="Y174" t="inlineStr">
        <is>
          <t>SI</t>
        </is>
      </c>
      <c r="Z174" t="inlineStr">
        <is>
          <t>COOPERATIVA AGRARIA TROPICAL ECOLOGICA DE KIMBIRI</t>
        </is>
      </c>
      <c r="AA174" s="3" t="n">
        <v>0</v>
      </c>
      <c r="AB174" s="3" t="n">
        <v>23402</v>
      </c>
      <c r="AC174" t="inlineStr">
        <is>
          <t>NO</t>
        </is>
      </c>
      <c r="AD174" s="3" t="str"/>
      <c r="AF174" s="3" t="str"/>
      <c r="AG174" s="4" t="str"/>
      <c r="AK174" s="4" t="str"/>
      <c r="AL174" t="inlineStr">
        <is>
          <t>CAFÉ</t>
        </is>
      </c>
      <c r="AM174" t="inlineStr">
        <is>
          <t>2025</t>
        </is>
      </c>
      <c r="AN174" t="inlineStr">
        <is>
          <t>PAC</t>
        </is>
      </c>
      <c r="AO174" s="4" t="str"/>
      <c r="AP174" s="4" t="str"/>
      <c r="AQ174" s="5" t="str"/>
      <c r="AU174" s="340" t="n">
        <v>46285.07177083333</v>
      </c>
      <c r="AV174" s="341" t="n">
        <v>0.5111111111111111</v>
      </c>
    </row>
    <row r="175">
      <c r="A175" t="inlineStr">
        <is>
          <t>20534560223</t>
        </is>
      </c>
      <c r="B175" t="inlineStr">
        <is>
          <t>ASOCIACION DE PRODUCTORES AGROPECUARIOS TECNIFICADOS Y MULTISERVICIOS ARIZONA - APROATECMA</t>
        </is>
      </c>
      <c r="D175" t="inlineStr">
        <is>
          <t>ASOCIACION</t>
        </is>
      </c>
      <c r="E175" t="inlineStr">
        <is>
          <t>01 Asociación</t>
        </is>
      </c>
      <c r="F175" t="inlineStr">
        <is>
          <t>BAJA DE OFICIO</t>
        </is>
      </c>
      <c r="G175" t="inlineStr">
        <is>
          <t>HABIDO</t>
        </is>
      </c>
      <c r="H175" s="339" t="n">
        <v>42663</v>
      </c>
      <c r="I175" s="339" t="n">
        <v>42663</v>
      </c>
      <c r="J175" t="inlineStr">
        <is>
          <t>050114</t>
        </is>
      </c>
      <c r="K175" t="inlineStr">
        <is>
          <t>AYACUCHO</t>
        </is>
      </c>
      <c r="L175" t="inlineStr">
        <is>
          <t>HUAMANGA</t>
        </is>
      </c>
      <c r="M175" t="inlineStr">
        <is>
          <t>VINCHOS</t>
        </is>
      </c>
      <c r="N175" t="inlineStr">
        <is>
          <t>NRO. S/N C.P. ARIZONA (PLAZA PRINCIPAL DE ARIZONA)</t>
        </is>
      </c>
      <c r="O175" t="inlineStr">
        <is>
          <t>SIN ACTIVIDAD</t>
        </is>
      </c>
      <c r="P175" t="inlineStr">
        <is>
          <t>CRIA DE ANIMALES DOMESTICOS.</t>
        </is>
      </c>
      <c r="Q175" t="inlineStr">
        <is>
          <t>CULTIVO DE HORTALIZAS Y LEGUMBRES.</t>
        </is>
      </c>
      <c r="W175" t="inlineStr">
        <is>
          <t>NO</t>
        </is>
      </c>
      <c r="Y175" t="inlineStr">
        <is>
          <t>SI</t>
        </is>
      </c>
      <c r="Z175" t="inlineStr">
        <is>
          <t>ASOCIACION DE PRODUCTORES AGROPECUARIOS TECNIFICADOS Y MULTISERVICIOS ARIZONA - APROATECMA</t>
        </is>
      </c>
      <c r="AA175" s="3" t="n">
        <v>7656</v>
      </c>
      <c r="AB175" s="3" t="n">
        <v>0</v>
      </c>
      <c r="AC175" t="inlineStr">
        <is>
          <t>NO</t>
        </is>
      </c>
      <c r="AD175" s="3" t="str"/>
      <c r="AF175" s="3" t="str"/>
      <c r="AG175" s="4" t="str"/>
      <c r="AK175" s="4" t="str"/>
      <c r="AL175" t="inlineStr">
        <is>
          <t>CUY</t>
        </is>
      </c>
      <c r="AM175" t="inlineStr">
        <is>
          <t>2024</t>
        </is>
      </c>
      <c r="AN175" t="inlineStr">
        <is>
          <t>PAC</t>
        </is>
      </c>
      <c r="AO175" s="4" t="str"/>
      <c r="AP175" s="4" t="str"/>
      <c r="AQ175" s="5" t="str"/>
      <c r="AU175" s="340" t="n">
        <v>46285.07177083333</v>
      </c>
      <c r="AV175" s="341" t="n">
        <v>0.5333333333333333</v>
      </c>
    </row>
    <row r="176">
      <c r="A176" t="inlineStr">
        <is>
          <t>20534598620</t>
        </is>
      </c>
      <c r="B176" t="inlineStr">
        <is>
          <t>ASOCIACION DE PRODUCTORES AGROPECUARIOS ORGANICOS DE OMAYA</t>
        </is>
      </c>
      <c r="D176" t="inlineStr">
        <is>
          <t>ASOCIACION</t>
        </is>
      </c>
      <c r="E176" t="inlineStr">
        <is>
          <t>01 Asociación</t>
        </is>
      </c>
      <c r="F176" t="inlineStr">
        <is>
          <t>BAJA DE OFICIO</t>
        </is>
      </c>
      <c r="G176" t="inlineStr">
        <is>
          <t>NO HABIDO</t>
        </is>
      </c>
      <c r="H176" s="339" t="n">
        <v>45348</v>
      </c>
      <c r="I176" s="339" t="n">
        <v>45348</v>
      </c>
      <c r="J176" t="inlineStr">
        <is>
          <t>080910</t>
        </is>
      </c>
      <c r="K176" t="inlineStr">
        <is>
          <t>CUSCO</t>
        </is>
      </c>
      <c r="L176" t="inlineStr">
        <is>
          <t>LA CONVENCION</t>
        </is>
      </c>
      <c r="M176" t="inlineStr">
        <is>
          <t>PICHARI</t>
        </is>
      </c>
      <c r="N176" t="inlineStr">
        <is>
          <t>AV. QUILLABAMBA MZA. I LOTE. 7 (A UNA CDRA DE LA POSTA DE SALUD)</t>
        </is>
      </c>
      <c r="O176" t="inlineStr">
        <is>
          <t>SIN ACTIVIDAD</t>
        </is>
      </c>
      <c r="P176" t="inlineStr">
        <is>
          <t>EXPLOTACION MIXTA.</t>
        </is>
      </c>
      <c r="U176" t="inlineStr">
        <is>
          <t>981620580</t>
        </is>
      </c>
      <c r="V176" t="inlineStr">
        <is>
          <t>ing.ciromar@hotmail.com</t>
        </is>
      </c>
      <c r="W176" t="inlineStr">
        <is>
          <t>SI</t>
        </is>
      </c>
      <c r="X176" t="inlineStr">
        <is>
          <t>S0740404</t>
        </is>
      </c>
      <c r="Y176" t="inlineStr">
        <is>
          <t>SI</t>
        </is>
      </c>
      <c r="Z176" t="inlineStr">
        <is>
          <t>ASOCIACION DE PRODUCTORES AGROPECUARIOS ORGANICOS DE OMAYA</t>
        </is>
      </c>
      <c r="AA176" s="3" t="n">
        <v>0</v>
      </c>
      <c r="AB176" s="3" t="n">
        <v>0</v>
      </c>
      <c r="AC176" t="inlineStr">
        <is>
          <t>NO</t>
        </is>
      </c>
      <c r="AD176" s="3" t="str"/>
      <c r="AF176" s="3" t="str"/>
      <c r="AG176" s="4" t="str"/>
      <c r="AH176" t="inlineStr">
        <is>
          <t>QUISPE MAYHUA MARCIAL</t>
        </is>
      </c>
      <c r="AI176" t="inlineStr">
        <is>
          <t>QUISPE MAYHUA MARCIAL</t>
        </is>
      </c>
      <c r="AK176" s="4" t="n">
        <v>4</v>
      </c>
      <c r="AL176" t="inlineStr">
        <is>
          <t>PIÑA</t>
        </is>
      </c>
      <c r="AM176" t="inlineStr">
        <is>
          <t>2019</t>
        </is>
      </c>
      <c r="AN176" t="inlineStr">
        <is>
          <t>PAC</t>
        </is>
      </c>
      <c r="AO176" s="4" t="str"/>
      <c r="AP176" s="4" t="str"/>
      <c r="AQ176" s="5" t="str"/>
      <c r="AU176" s="340" t="n">
        <v>46285.07177083333</v>
      </c>
      <c r="AV176" s="341" t="n">
        <v>0.6444444444444445</v>
      </c>
    </row>
    <row r="177">
      <c r="A177" t="inlineStr">
        <is>
          <t>20534847352</t>
        </is>
      </c>
      <c r="B177" t="inlineStr">
        <is>
          <t>COOPERATIVA AGRARIA DE PRODUCTORES ORGANICOS DE LA SIERRA</t>
        </is>
      </c>
      <c r="D177" t="inlineStr">
        <is>
          <t>COOPERATIVAS, SAIS, CAPS</t>
        </is>
      </c>
      <c r="E177" t="inlineStr">
        <is>
          <t>02 Cooperativa</t>
        </is>
      </c>
      <c r="F177" t="inlineStr">
        <is>
          <t>SUSPENSION TEMPORAL</t>
        </is>
      </c>
      <c r="G177" t="inlineStr">
        <is>
          <t>HABIDO</t>
        </is>
      </c>
      <c r="H177" s="339" t="n">
        <v>41325</v>
      </c>
      <c r="I177" s="339" t="n">
        <v>41325</v>
      </c>
      <c r="J177" t="inlineStr">
        <is>
          <t>050106</t>
        </is>
      </c>
      <c r="K177" t="inlineStr">
        <is>
          <t>AYACUCHO</t>
        </is>
      </c>
      <c r="L177" t="inlineStr">
        <is>
          <t>HUAMANGA</t>
        </is>
      </c>
      <c r="M177" t="inlineStr">
        <is>
          <t>AYACUCHO</t>
        </is>
      </c>
      <c r="N177" t="inlineStr">
        <is>
          <t>AV. HIDALGO MZA. J LOTE. 16 B ASC. ASOCIACION BASILIO AUQUI (MERCADO NERY GARCIA ZARATE)</t>
        </is>
      </c>
      <c r="O177" t="inlineStr">
        <is>
          <t>SIN ACTIVIDAD</t>
        </is>
      </c>
      <c r="P177" t="inlineStr">
        <is>
          <t>CULTIVO DE FRUTAS.</t>
        </is>
      </c>
      <c r="W177" t="inlineStr">
        <is>
          <t>NO</t>
        </is>
      </c>
      <c r="Y177" t="inlineStr">
        <is>
          <t>SI</t>
        </is>
      </c>
      <c r="Z177" t="inlineStr">
        <is>
          <t>COOPERATIVA AGRARIA DE PRODUCTORES ORGANICOS DE LA SIERRA</t>
        </is>
      </c>
      <c r="AA177" s="3" t="n">
        <v>0</v>
      </c>
      <c r="AB177" s="3" t="n">
        <v>0</v>
      </c>
      <c r="AC177" t="inlineStr">
        <is>
          <t>NO</t>
        </is>
      </c>
      <c r="AD177" s="3" t="str"/>
      <c r="AF177" s="3" t="str"/>
      <c r="AG177" s="4" t="str"/>
      <c r="AK177" s="4" t="str"/>
      <c r="AL177" t="inlineStr">
        <is>
          <t>PALTA</t>
        </is>
      </c>
      <c r="AM177" t="inlineStr">
        <is>
          <t>2018-2019-2020-2021-2022</t>
        </is>
      </c>
      <c r="AN177" t="inlineStr">
        <is>
          <t>PAC</t>
        </is>
      </c>
      <c r="AO177" s="4" t="str"/>
      <c r="AP177" s="4" t="str"/>
      <c r="AQ177" s="5" t="str"/>
      <c r="AU177" s="340" t="n">
        <v>46285.07177083333</v>
      </c>
      <c r="AV177" s="341" t="n">
        <v>0.5111111111111111</v>
      </c>
    </row>
    <row r="178">
      <c r="A178" t="inlineStr">
        <is>
          <t>20535132047</t>
        </is>
      </c>
      <c r="B178" t="inlineStr">
        <is>
          <t>COMUNIDAD INDIGENA DE CCARHUANCHO</t>
        </is>
      </c>
      <c r="D178" t="inlineStr">
        <is>
          <t>COMUNIDAD CAMPESINA, NATIVA</t>
        </is>
      </c>
      <c r="E178" t="inlineStr">
        <is>
          <t>05 Comunidades Campesinas</t>
        </is>
      </c>
      <c r="F178" t="inlineStr">
        <is>
          <t>ACTIVO</t>
        </is>
      </c>
      <c r="G178" t="inlineStr">
        <is>
          <t>HABIDO</t>
        </is>
      </c>
      <c r="H178" s="339" t="n">
        <v>41766</v>
      </c>
      <c r="I178" s="339" t="n">
        <v>41766</v>
      </c>
      <c r="J178" t="inlineStr">
        <is>
          <t>090607</t>
        </is>
      </c>
      <c r="K178" t="inlineStr">
        <is>
          <t>HUANCAVELICA</t>
        </is>
      </c>
      <c r="L178" t="inlineStr">
        <is>
          <t>HUAYTARA</t>
        </is>
      </c>
      <c r="M178" t="inlineStr">
        <is>
          <t>PILPICHACA</t>
        </is>
      </c>
      <c r="N178" t="inlineStr">
        <is>
          <t>PLAZA PRINCIPAL NRO. S/N COMUNIDAD DE CCARHUANCHO (FRENTE IGLESIA - LOCAL DE PIEDRA TALLADA)</t>
        </is>
      </c>
      <c r="O178" t="inlineStr">
        <is>
          <t>SIN ACTIVIDAD</t>
        </is>
      </c>
      <c r="P178" t="inlineStr">
        <is>
          <t>SERVICIOS AGRICOLAS, GANADERAS.</t>
        </is>
      </c>
      <c r="W178" t="inlineStr">
        <is>
          <t>NO</t>
        </is>
      </c>
      <c r="Y178" t="inlineStr">
        <is>
          <t>SI</t>
        </is>
      </c>
      <c r="Z178" t="inlineStr">
        <is>
          <t>COMUNIDAD INDIGENA DE CCARHUANCHO</t>
        </is>
      </c>
      <c r="AA178" s="3" t="n">
        <v>0</v>
      </c>
      <c r="AB178" s="3" t="n">
        <v>0</v>
      </c>
      <c r="AC178" t="inlineStr">
        <is>
          <t>NO</t>
        </is>
      </c>
      <c r="AD178" s="3" t="str"/>
      <c r="AF178" s="3" t="str"/>
      <c r="AG178" s="4" t="str"/>
      <c r="AK178" s="4" t="str"/>
      <c r="AL178" t="inlineStr">
        <is>
          <t>FIBRA DE ALPACA</t>
        </is>
      </c>
      <c r="AM178" t="inlineStr">
        <is>
          <t>2022-2023</t>
        </is>
      </c>
      <c r="AN178" t="inlineStr">
        <is>
          <t>PAC</t>
        </is>
      </c>
      <c r="AO178" s="4" t="str"/>
      <c r="AP178" s="4" t="str"/>
      <c r="AQ178" s="5" t="str"/>
      <c r="AU178" s="340" t="n">
        <v>46285.07177083333</v>
      </c>
      <c r="AV178" s="341" t="n">
        <v>0.5111111111111111</v>
      </c>
    </row>
    <row r="179">
      <c r="A179" t="inlineStr">
        <is>
          <t>20539205600</t>
        </is>
      </c>
      <c r="B179" t="inlineStr">
        <is>
          <t>ASOCIACION DE PRODUCTORES Y EXPORTADORES DE CAFE RODRIGUEZ DE MENDOZA</t>
        </is>
      </c>
      <c r="C179" t="inlineStr">
        <is>
          <t>APROEXPORT</t>
        </is>
      </c>
      <c r="D179" t="inlineStr">
        <is>
          <t>ASOCIACION</t>
        </is>
      </c>
      <c r="E179" t="inlineStr">
        <is>
          <t>01 Asociación</t>
        </is>
      </c>
      <c r="F179" t="inlineStr">
        <is>
          <t>ACTIVO</t>
        </is>
      </c>
      <c r="G179" t="inlineStr">
        <is>
          <t>HABIDO</t>
        </is>
      </c>
      <c r="H179" s="339" t="n">
        <v>41477</v>
      </c>
      <c r="I179" s="339" t="n">
        <v>41456</v>
      </c>
      <c r="J179" t="inlineStr">
        <is>
          <t>010601</t>
        </is>
      </c>
      <c r="K179" t="inlineStr">
        <is>
          <t>AMAZONAS</t>
        </is>
      </c>
      <c r="L179" t="inlineStr">
        <is>
          <t>RODRIGUEZ DE MENDOZA</t>
        </is>
      </c>
      <c r="M179" t="inlineStr">
        <is>
          <t>OMIA</t>
        </is>
      </c>
      <c r="N179" t="inlineStr">
        <is>
          <t>SECTOR NUEVO CHIRIMOTO NRO. 0 CAS. LA UNION (CASA COMUNAL LOS PORTALES)</t>
        </is>
      </c>
      <c r="O179" t="inlineStr">
        <is>
          <t>SIN ACTIVIDAD</t>
        </is>
      </c>
      <c r="P179" t="inlineStr">
        <is>
          <t>ACTIVIDADES OTRAS ASOCIACIONES NCP.</t>
        </is>
      </c>
      <c r="Q179" t="inlineStr">
        <is>
          <t>ELAB DE OTROS PROD. ALIMENTICIOS.</t>
        </is>
      </c>
      <c r="W179" t="inlineStr">
        <is>
          <t>NO</t>
        </is>
      </c>
      <c r="Y179" t="inlineStr">
        <is>
          <t>SI</t>
        </is>
      </c>
      <c r="Z179" t="inlineStr">
        <is>
          <t>ASOCIACION DE PRODUCTORES Y EXPORTADORES DE CAFE RODRIGUEZ DE MENDOZA</t>
        </is>
      </c>
      <c r="AA179" s="3" t="n">
        <v>0</v>
      </c>
      <c r="AB179" s="3" t="n">
        <v>0</v>
      </c>
      <c r="AC179" t="inlineStr">
        <is>
          <t>NO</t>
        </is>
      </c>
      <c r="AD179" s="3" t="str"/>
      <c r="AF179" s="3" t="str"/>
      <c r="AG179" s="4" t="str"/>
      <c r="AK179" s="4" t="str"/>
      <c r="AL179" t="inlineStr">
        <is>
          <t>CAFÉ</t>
        </is>
      </c>
      <c r="AM179" t="inlineStr">
        <is>
          <t>2019</t>
        </is>
      </c>
      <c r="AN179" t="inlineStr">
        <is>
          <t>PAC</t>
        </is>
      </c>
      <c r="AO179" s="4" t="str"/>
      <c r="AP179" s="4" t="str"/>
      <c r="AQ179" s="5" t="str"/>
      <c r="AU179" s="340" t="n">
        <v>46285.07177083333</v>
      </c>
      <c r="AV179" s="341" t="n">
        <v>0.5555555555555556</v>
      </c>
    </row>
    <row r="180">
      <c r="A180" t="inlineStr">
        <is>
          <t>20539241665</t>
        </is>
      </c>
      <c r="B180" t="inlineStr">
        <is>
          <t>ASOCIACION DE PRODUCTORES DE CAFES ORGANICOS Y CAFES ESPECIALES DE AMAZONAS</t>
        </is>
      </c>
      <c r="C180" t="inlineStr">
        <is>
          <t>APROCOYCE AMAZONAS</t>
        </is>
      </c>
      <c r="D180" t="inlineStr">
        <is>
          <t>ASOCIACION</t>
        </is>
      </c>
      <c r="E180" t="inlineStr">
        <is>
          <t>01 Asociación</t>
        </is>
      </c>
      <c r="F180" t="inlineStr">
        <is>
          <t>ACTIVO</t>
        </is>
      </c>
      <c r="G180" t="inlineStr">
        <is>
          <t>HABIDO</t>
        </is>
      </c>
      <c r="H180" s="339" t="n">
        <v>41521</v>
      </c>
      <c r="I180" s="339" t="n">
        <v>41518</v>
      </c>
      <c r="J180" t="inlineStr">
        <is>
          <t>010601</t>
        </is>
      </c>
      <c r="K180" t="inlineStr">
        <is>
          <t>AMAZONAS</t>
        </is>
      </c>
      <c r="L180" t="inlineStr">
        <is>
          <t>RODRIGUEZ DE MENDOZA</t>
        </is>
      </c>
      <c r="M180" t="inlineStr">
        <is>
          <t>SAN NICOLAS</t>
        </is>
      </c>
      <c r="N180" t="inlineStr">
        <is>
          <t>JR. BRAULIO CAMPO REDONDO NRO. 412 BAR. ONCHIC</t>
        </is>
      </c>
      <c r="O180" t="inlineStr">
        <is>
          <t>SIN ACTIVIDAD</t>
        </is>
      </c>
      <c r="P180" t="inlineStr">
        <is>
          <t>CULTIVO DE FRUTAS.</t>
        </is>
      </c>
      <c r="Q180" t="inlineStr">
        <is>
          <t>SERVICIOS AGRICOLAS, GANADERAS.</t>
        </is>
      </c>
      <c r="R180" t="inlineStr">
        <is>
          <t>TRANSPORTE DE CARGA POR CARRETERA.</t>
        </is>
      </c>
      <c r="S180" t="inlineStr">
        <is>
          <t>SI, incorporado al Régimen de Buenos Contribuyentes (Resolución N° 1810050000435) a partir del 01/02/2022</t>
        </is>
      </c>
      <c r="T180" t="inlineStr">
        <is>
          <t>SI, incorporado al Régimen de Agentes de Retención de IGV (R.S.229-2024) a partir del 01/01/2025</t>
        </is>
      </c>
      <c r="W180" t="inlineStr">
        <is>
          <t>NO</t>
        </is>
      </c>
      <c r="Y180" t="inlineStr">
        <is>
          <t>SI</t>
        </is>
      </c>
      <c r="Z180" t="inlineStr">
        <is>
          <t>ASOCIACION DE PRODUCTORES DE CAFES ORGANICOS Y CAFES ESPECIALES DE AMAZONAS</t>
        </is>
      </c>
      <c r="AA180" s="3" t="n">
        <v>0</v>
      </c>
      <c r="AB180" s="3" t="n">
        <v>0</v>
      </c>
      <c r="AC180" t="inlineStr">
        <is>
          <t>NO</t>
        </is>
      </c>
      <c r="AD180" s="3" t="str"/>
      <c r="AF180" s="3" t="str"/>
      <c r="AG180" s="4" t="str"/>
      <c r="AK180" s="4" t="str"/>
      <c r="AL180" t="inlineStr">
        <is>
          <t>CAFÉ</t>
        </is>
      </c>
      <c r="AM180" t="inlineStr">
        <is>
          <t>2019-2020-2021-2022-2023</t>
        </is>
      </c>
      <c r="AN180" t="inlineStr">
        <is>
          <t>PAC</t>
        </is>
      </c>
      <c r="AO180" s="4" t="str"/>
      <c r="AP180" s="4" t="str"/>
      <c r="AQ180" s="5" t="str"/>
      <c r="AU180" s="340" t="n">
        <v>46285.07177083333</v>
      </c>
      <c r="AV180" s="341" t="n">
        <v>0.6222222222222222</v>
      </c>
    </row>
    <row r="181">
      <c r="A181" t="inlineStr">
        <is>
          <t>20539280644</t>
        </is>
      </c>
      <c r="B181" t="inlineStr">
        <is>
          <t>ASOCIACION DE PEQUEÑOS AGRICULTORES PARA LA PRODUCCION ECOLOGICA SAN MATEO DE PENACHI</t>
        </is>
      </c>
      <c r="D181" t="inlineStr">
        <is>
          <t>ASOCIACION</t>
        </is>
      </c>
      <c r="E181" t="inlineStr">
        <is>
          <t>01 Asociación</t>
        </is>
      </c>
      <c r="F181" t="inlineStr">
        <is>
          <t>BAJA DE OFICIO</t>
        </is>
      </c>
      <c r="G181" t="inlineStr">
        <is>
          <t>HABIDO</t>
        </is>
      </c>
      <c r="H181" s="339" t="n">
        <v>43616</v>
      </c>
      <c r="I181" s="339" t="n">
        <v>43617</v>
      </c>
      <c r="J181" t="inlineStr">
        <is>
          <t>140310</t>
        </is>
      </c>
      <c r="K181" t="inlineStr">
        <is>
          <t>LAMBAYEQUE</t>
        </is>
      </c>
      <c r="L181" t="inlineStr">
        <is>
          <t>CHICLAYO</t>
        </is>
      </c>
      <c r="M181" t="inlineStr">
        <is>
          <t>CHICLAYO</t>
        </is>
      </c>
      <c r="N181" t="inlineStr">
        <is>
          <t>CAL. TORRES PAZ NRO. 338</t>
        </is>
      </c>
      <c r="O181" t="inlineStr">
        <is>
          <t>SIN ACTIVIDAD</t>
        </is>
      </c>
      <c r="P181" t="inlineStr">
        <is>
          <t>ACTIV.ORGANIZACIONES EMPRESARIALES</t>
        </is>
      </c>
      <c r="W181" t="inlineStr">
        <is>
          <t>NO</t>
        </is>
      </c>
      <c r="Y181" t="inlineStr">
        <is>
          <t>SI</t>
        </is>
      </c>
      <c r="Z181" t="inlineStr">
        <is>
          <t>ASOCIACION DE PEQUEÑOS AGRICULTORES PARA LA PRODUCCION ECOLOGICA SAN MATEO DE PENACHI</t>
        </is>
      </c>
      <c r="AA181" s="3" t="n">
        <v>0</v>
      </c>
      <c r="AB181" s="3" t="n">
        <v>0</v>
      </c>
      <c r="AC181" t="inlineStr">
        <is>
          <t>NO</t>
        </is>
      </c>
      <c r="AD181" s="3" t="str"/>
      <c r="AF181" s="3" t="str"/>
      <c r="AG181" s="4" t="str"/>
      <c r="AK181" s="4" t="str"/>
      <c r="AL181" t="inlineStr">
        <is>
          <t>CAFÉ</t>
        </is>
      </c>
      <c r="AM181" t="inlineStr">
        <is>
          <t>2019-2020-2021-2023</t>
        </is>
      </c>
      <c r="AN181" t="inlineStr">
        <is>
          <t>PAC</t>
        </is>
      </c>
      <c r="AO181" s="4" t="str"/>
      <c r="AP181" s="4" t="str"/>
      <c r="AQ181" s="5" t="str"/>
      <c r="AU181" s="340" t="n">
        <v>46285.07177083333</v>
      </c>
      <c r="AV181" s="341" t="n">
        <v>0.5111111111111111</v>
      </c>
    </row>
    <row r="182">
      <c r="A182" t="inlineStr">
        <is>
          <t>20539422881</t>
        </is>
      </c>
      <c r="B182" t="inlineStr">
        <is>
          <t>COOPERATIVA DE SERVICIOS ESPECIALES ALPAQUEROS LOS WATAY PONCHOS DE CAYLLOMA - COSECAY</t>
        </is>
      </c>
      <c r="D182" t="inlineStr">
        <is>
          <t>COOPERATIVAS, SAIS, CAPS</t>
        </is>
      </c>
      <c r="E182" t="inlineStr">
        <is>
          <t>02 Cooperativa</t>
        </is>
      </c>
      <c r="F182" t="inlineStr">
        <is>
          <t>SUSPENSION TEMPORAL</t>
        </is>
      </c>
      <c r="G182" t="inlineStr">
        <is>
          <t>HABIDO</t>
        </is>
      </c>
      <c r="H182" s="339" t="n">
        <v>41032</v>
      </c>
      <c r="I182" s="339" t="n">
        <v>41135</v>
      </c>
      <c r="J182" t="inlineStr">
        <is>
          <t>040505</t>
        </is>
      </c>
      <c r="K182" t="inlineStr">
        <is>
          <t>AREQUIPA</t>
        </is>
      </c>
      <c r="L182" t="inlineStr">
        <is>
          <t>CAYLLOMA</t>
        </is>
      </c>
      <c r="M182" t="inlineStr">
        <is>
          <t>CAYLLOMA</t>
        </is>
      </c>
      <c r="N182" t="inlineStr">
        <is>
          <t>PZA. ZELA NRO. 202 (DENTRO DE LA MUNICIPALIDAD)</t>
        </is>
      </c>
      <c r="O182" t="inlineStr">
        <is>
          <t>SIN ACTIVIDAD</t>
        </is>
      </c>
      <c r="P182" t="inlineStr">
        <is>
          <t>TRANSPORTE DE CARGA POR CARRETERA.</t>
        </is>
      </c>
      <c r="Q182" t="inlineStr">
        <is>
          <t>VTA. MAY. OTROS PRODUCTOS INTERMEDIOS.</t>
        </is>
      </c>
      <c r="R182" t="inlineStr">
        <is>
          <t>ALQUILER EQUIPO TRANSPORTE V. TERRES.</t>
        </is>
      </c>
      <c r="W182" t="inlineStr">
        <is>
          <t>NO</t>
        </is>
      </c>
      <c r="Y182" t="inlineStr">
        <is>
          <t>SI</t>
        </is>
      </c>
      <c r="Z182" t="inlineStr">
        <is>
          <t>COOPERATIVA DE SERVICIOS ESPECIALES ALPAQUEROS LOS WATAY PONCHOS DE CAYLLOMA - COSECAY</t>
        </is>
      </c>
      <c r="AA182" s="3" t="n">
        <v>0</v>
      </c>
      <c r="AB182" s="3" t="n">
        <v>0</v>
      </c>
      <c r="AC182" t="inlineStr">
        <is>
          <t>NO</t>
        </is>
      </c>
      <c r="AD182" s="3" t="str"/>
      <c r="AF182" s="3" t="str"/>
      <c r="AG182" s="4" t="str"/>
      <c r="AK182" s="4" t="str"/>
      <c r="AL182" t="inlineStr">
        <is>
          <t>FIBRA DE ALPACA</t>
        </is>
      </c>
      <c r="AM182" t="inlineStr">
        <is>
          <t>2018-2019-2020-2021</t>
        </is>
      </c>
      <c r="AN182" t="inlineStr">
        <is>
          <t>PAC</t>
        </is>
      </c>
      <c r="AO182" s="4" t="str"/>
      <c r="AP182" s="4" t="str"/>
      <c r="AQ182" s="5" t="str"/>
      <c r="AU182" s="340" t="n">
        <v>46285.07177083333</v>
      </c>
      <c r="AV182" s="341" t="n">
        <v>0.5555555555555556</v>
      </c>
    </row>
    <row r="183">
      <c r="A183" t="inlineStr">
        <is>
          <t>20539619595</t>
        </is>
      </c>
      <c r="B183" t="inlineStr">
        <is>
          <t>ASOCIACION DE PRODUCTORES AGROPECUARIOS CORPAM</t>
        </is>
      </c>
      <c r="D183" t="inlineStr">
        <is>
          <t>ASOCIACION</t>
        </is>
      </c>
      <c r="E183" t="inlineStr">
        <is>
          <t>01 Asociación</t>
        </is>
      </c>
      <c r="F183" t="inlineStr">
        <is>
          <t>BAJA PROV. POR OFICIO</t>
        </is>
      </c>
      <c r="G183" t="inlineStr">
        <is>
          <t>HABIDO</t>
        </is>
      </c>
      <c r="H183" s="339" t="n">
        <v>42993</v>
      </c>
      <c r="I183" s="339" t="n">
        <v>42993</v>
      </c>
      <c r="J183" t="inlineStr">
        <is>
          <t>040518</t>
        </is>
      </c>
      <c r="K183" t="inlineStr">
        <is>
          <t>AREQUIPA</t>
        </is>
      </c>
      <c r="L183" t="inlineStr">
        <is>
          <t>CASTILLA</t>
        </is>
      </c>
      <c r="M183" t="inlineStr">
        <is>
          <t>PAMPACOLCA</t>
        </is>
      </c>
      <c r="N183" t="inlineStr">
        <is>
          <t>CAL. AYACUCHO NRO. S/N PAMPACOLCA (CUADRA NUEVE)</t>
        </is>
      </c>
      <c r="O183" t="inlineStr">
        <is>
          <t>SIN ACTIVIDAD</t>
        </is>
      </c>
      <c r="P183" t="inlineStr">
        <is>
          <t>ACTIVIDADES OTRAS ASOCIACIONES NCP.</t>
        </is>
      </c>
      <c r="W183" t="inlineStr">
        <is>
          <t>NO</t>
        </is>
      </c>
      <c r="Y183" t="inlineStr">
        <is>
          <t>SI</t>
        </is>
      </c>
      <c r="Z183" t="inlineStr">
        <is>
          <t>ASOCIACION DE PRODUCTORES AGROPECUARIOS CORPAM</t>
        </is>
      </c>
      <c r="AA183" s="3" t="n">
        <v>0</v>
      </c>
      <c r="AB183" s="3" t="n">
        <v>365500</v>
      </c>
      <c r="AC183" t="inlineStr">
        <is>
          <t>NO</t>
        </is>
      </c>
      <c r="AD183" s="3" t="str"/>
      <c r="AF183" s="3" t="str"/>
      <c r="AG183" s="4" t="str"/>
      <c r="AK183" s="4" t="str"/>
      <c r="AL183" t="inlineStr">
        <is>
          <t>DERIVADOS LACTEOS</t>
        </is>
      </c>
      <c r="AM183" t="inlineStr">
        <is>
          <t>2025</t>
        </is>
      </c>
      <c r="AN183" t="inlineStr">
        <is>
          <t>PAC</t>
        </is>
      </c>
      <c r="AO183" s="4" t="str"/>
      <c r="AP183" s="4" t="str"/>
      <c r="AQ183" s="5" t="str"/>
      <c r="AU183" s="340" t="n">
        <v>46285.07177083333</v>
      </c>
      <c r="AV183" s="341" t="n">
        <v>0.5111111111111111</v>
      </c>
    </row>
    <row r="184">
      <c r="A184" t="inlineStr">
        <is>
          <t>20539644603</t>
        </is>
      </c>
      <c r="B184" t="inlineStr">
        <is>
          <t>ASOCIACION DE PRODUCTORES PARA LA AGROEXPORTACION DE PUQUINA</t>
        </is>
      </c>
      <c r="D184" t="inlineStr">
        <is>
          <t>ASOCIACION</t>
        </is>
      </c>
      <c r="E184" t="inlineStr">
        <is>
          <t>01 Asociación</t>
        </is>
      </c>
      <c r="F184" t="inlineStr">
        <is>
          <t>BAJA PROV. POR OFICIO</t>
        </is>
      </c>
      <c r="G184" t="inlineStr">
        <is>
          <t>HABIDO</t>
        </is>
      </c>
      <c r="H184" s="339" t="n">
        <v>42419</v>
      </c>
      <c r="I184" s="339" t="n">
        <v>42419</v>
      </c>
      <c r="J184" t="inlineStr">
        <is>
          <t>180208</t>
        </is>
      </c>
      <c r="K184" t="inlineStr">
        <is>
          <t>MOQUEGUA</t>
        </is>
      </c>
      <c r="L184" t="inlineStr">
        <is>
          <t>GENERAL SANCHEZ CERRO</t>
        </is>
      </c>
      <c r="M184" t="inlineStr">
        <is>
          <t>PUQUINA</t>
        </is>
      </c>
      <c r="N184" t="inlineStr">
        <is>
          <t>MZA. D3 LOTE. 11 URB. BELLAVISTA - SECTOR 3</t>
        </is>
      </c>
      <c r="O184" t="inlineStr">
        <is>
          <t>SIN ACTIVIDAD</t>
        </is>
      </c>
      <c r="P184" t="inlineStr">
        <is>
          <t>ACTIVIDADES OTRAS ASOCIACIONES NCP.</t>
        </is>
      </c>
      <c r="W184" t="inlineStr">
        <is>
          <t>NO</t>
        </is>
      </c>
      <c r="Y184" t="inlineStr">
        <is>
          <t>SI</t>
        </is>
      </c>
      <c r="Z184" t="inlineStr">
        <is>
          <t>ASOCIACION DE PRODUCTORES PARA LA AGROEXPORTACION DE PUQUINA</t>
        </is>
      </c>
      <c r="AA184" s="3" t="n">
        <v>0</v>
      </c>
      <c r="AB184" s="3" t="n">
        <v>0</v>
      </c>
      <c r="AC184" t="inlineStr">
        <is>
          <t>NO</t>
        </is>
      </c>
      <c r="AD184" s="3" t="str"/>
      <c r="AF184" s="3" t="str"/>
      <c r="AG184" s="4" t="str"/>
      <c r="AK184" s="4" t="str"/>
      <c r="AL184" t="inlineStr">
        <is>
          <t>ORÉGANO</t>
        </is>
      </c>
      <c r="AM184" t="inlineStr">
        <is>
          <t>2019-2020</t>
        </is>
      </c>
      <c r="AN184" t="inlineStr">
        <is>
          <t>PAC</t>
        </is>
      </c>
      <c r="AO184" s="4" t="str"/>
      <c r="AP184" s="4" t="str"/>
      <c r="AQ184" s="5" t="str"/>
      <c r="AU184" s="340" t="n">
        <v>46285.07177083333</v>
      </c>
      <c r="AV184" s="341" t="n">
        <v>0.5111111111111111</v>
      </c>
    </row>
    <row r="185">
      <c r="A185" t="inlineStr">
        <is>
          <t>20541732706</t>
        </is>
      </c>
      <c r="B185" t="inlineStr">
        <is>
          <t>SERVICIO PARA EL DESARROLLO INTEGRAL RURAL</t>
        </is>
      </c>
      <c r="C185" t="inlineStr">
        <is>
          <t>SEDIR</t>
        </is>
      </c>
      <c r="D185" t="inlineStr">
        <is>
          <t>ASOCIACION</t>
        </is>
      </c>
      <c r="E185" t="inlineStr">
        <is>
          <t>01 Asociación</t>
        </is>
      </c>
      <c r="F185" t="inlineStr">
        <is>
          <t>ACTIVO</t>
        </is>
      </c>
      <c r="G185" t="inlineStr">
        <is>
          <t>HABIDO</t>
        </is>
      </c>
      <c r="H185" s="339" t="n">
        <v>41159</v>
      </c>
      <c r="I185" s="339" t="n">
        <v>41153</v>
      </c>
      <c r="J185" t="inlineStr">
        <is>
          <t>021805</t>
        </is>
      </c>
      <c r="K185" t="inlineStr">
        <is>
          <t>ANCASH</t>
        </is>
      </c>
      <c r="L185" t="inlineStr">
        <is>
          <t>SANTA</t>
        </is>
      </c>
      <c r="M185" t="inlineStr">
        <is>
          <t>MORO</t>
        </is>
      </c>
      <c r="N185" t="inlineStr">
        <is>
          <t>OTR. PARCELA NRO. 291 OTR. BELLAVISTA SECTOR CUSHIPA (CARRETERA A MORO PASANDO GRIFO LOVI)</t>
        </is>
      </c>
      <c r="O185" t="inlineStr">
        <is>
          <t>SIN ACTIVIDAD</t>
        </is>
      </c>
      <c r="P185" t="inlineStr">
        <is>
          <t>ACTIVIDADES OTRAS ASOCIACIONES NCP.</t>
        </is>
      </c>
      <c r="Q185" t="inlineStr">
        <is>
          <t>CULTIVO DE FRUTAS.</t>
        </is>
      </c>
      <c r="R185" t="inlineStr">
        <is>
          <t>CRIA DE ANIMALES DOMESTICOS.</t>
        </is>
      </c>
      <c r="W185" t="inlineStr">
        <is>
          <t>SI</t>
        </is>
      </c>
      <c r="X185" t="inlineStr">
        <is>
          <t>S2474132</t>
        </is>
      </c>
      <c r="Y185" t="inlineStr">
        <is>
          <t>SI</t>
        </is>
      </c>
      <c r="Z185" t="inlineStr">
        <is>
          <t>SERVICIO PARA EL DESARROLLO INTEGRAL RURAL</t>
        </is>
      </c>
      <c r="AA185" s="3" t="n">
        <v>0</v>
      </c>
      <c r="AB185" s="3" t="n">
        <v>0</v>
      </c>
      <c r="AC185" t="inlineStr">
        <is>
          <t>NO</t>
        </is>
      </c>
      <c r="AD185" s="3" t="str"/>
      <c r="AF185" s="3" t="str"/>
      <c r="AG185" s="4" t="str"/>
      <c r="AH185" t="inlineStr">
        <is>
          <t>SALINAS DIAZ KELLY YIULIANA</t>
        </is>
      </c>
      <c r="AI185" t="inlineStr">
        <is>
          <t>CERNA ESPINOZA JUAN RONAL</t>
        </is>
      </c>
      <c r="AK185" s="4" t="n">
        <v>4</v>
      </c>
      <c r="AL185" t="inlineStr">
        <is>
          <t>PALTA</t>
        </is>
      </c>
      <c r="AM185" t="inlineStr">
        <is>
          <t>2018</t>
        </is>
      </c>
      <c r="AN185" t="inlineStr">
        <is>
          <t>PAC</t>
        </is>
      </c>
      <c r="AO185" s="4" t="str"/>
      <c r="AP185" s="4" t="str"/>
      <c r="AQ185" s="5" t="str"/>
      <c r="AU185" s="340" t="n">
        <v>46285.07177083333</v>
      </c>
      <c r="AV185" s="341" t="n">
        <v>0.6666666666666666</v>
      </c>
    </row>
    <row r="186">
      <c r="A186" t="inlineStr">
        <is>
          <t>20542209951</t>
        </is>
      </c>
      <c r="B186" t="inlineStr">
        <is>
          <t>COOPERATIVA AGRARIA VALLE GRANDE</t>
        </is>
      </c>
      <c r="D186" t="inlineStr">
        <is>
          <t>COOPERATIVAS, SAIS, CAPS</t>
        </is>
      </c>
      <c r="E186" t="inlineStr">
        <is>
          <t>02 Cooperativa</t>
        </is>
      </c>
      <c r="F186" t="inlineStr">
        <is>
          <t>ACTIVO</t>
        </is>
      </c>
      <c r="G186" t="inlineStr">
        <is>
          <t>HABIDO</t>
        </is>
      </c>
      <c r="H186" s="339" t="n">
        <v>41138</v>
      </c>
      <c r="I186" s="339" t="n">
        <v>41138</v>
      </c>
      <c r="J186" t="inlineStr">
        <is>
          <t>220105</t>
        </is>
      </c>
      <c r="K186" t="inlineStr">
        <is>
          <t>SAN MARTIN</t>
        </is>
      </c>
      <c r="L186" t="inlineStr">
        <is>
          <t>MOYOBAMBA</t>
        </is>
      </c>
      <c r="M186" t="inlineStr">
        <is>
          <t>SORITOR</t>
        </is>
      </c>
      <c r="N186" t="inlineStr">
        <is>
          <t>JR. HIPOLITO RANGEL NRO. 732 (A UNA CUADRA DE PLAZA ARMAS)</t>
        </is>
      </c>
      <c r="O186" t="inlineStr">
        <is>
          <t>EXPORTADOR</t>
        </is>
      </c>
      <c r="P186" t="inlineStr">
        <is>
          <t>VTA. MIN. ALIMENTOS, BEBIDAS, TABACO.</t>
        </is>
      </c>
      <c r="Q186" t="inlineStr">
        <is>
          <t>OTRAS INDUSTRIAS MANUFACTURERAS NCP.</t>
        </is>
      </c>
      <c r="R186" t="inlineStr">
        <is>
          <t>EXPLOTACION MIXTA.</t>
        </is>
      </c>
      <c r="U186" t="inlineStr">
        <is>
          <t>995753681</t>
        </is>
      </c>
      <c r="V186" t="inlineStr">
        <is>
          <t>vallegrande2018@gmail.com</t>
        </is>
      </c>
      <c r="W186" t="inlineStr">
        <is>
          <t>NO</t>
        </is>
      </c>
      <c r="Y186" t="inlineStr">
        <is>
          <t>SI</t>
        </is>
      </c>
      <c r="Z186" t="inlineStr">
        <is>
          <t>COOPERATIVA AGRARIA VALLE GRANDE</t>
        </is>
      </c>
      <c r="AA186" s="3" t="n">
        <v>0</v>
      </c>
      <c r="AB186" s="3" t="n">
        <v>42905450.3789089</v>
      </c>
      <c r="AC186" t="inlineStr">
        <is>
          <t>SI</t>
        </is>
      </c>
      <c r="AD186" s="3" t="n">
        <v>13246408.59</v>
      </c>
      <c r="AE186" t="inlineStr">
        <is>
          <t>2026-05</t>
        </is>
      </c>
      <c r="AF186" s="3" t="n">
        <v>393775.17</v>
      </c>
      <c r="AG186" s="4" t="n">
        <v>8</v>
      </c>
      <c r="AI186" t="inlineStr">
        <is>
          <t>Bernales Del Aguila Carlos Ivan</t>
        </is>
      </c>
      <c r="AJ186" t="inlineStr">
        <is>
          <t>Bernales Del Aguila Carlos Ivan</t>
        </is>
      </c>
      <c r="AK186" s="4" t="str"/>
      <c r="AL186" t="inlineStr">
        <is>
          <t>CAFÉ</t>
        </is>
      </c>
      <c r="AM186" t="inlineStr">
        <is>
          <t>2025</t>
        </is>
      </c>
      <c r="AN186" t="inlineStr">
        <is>
          <t>PAC</t>
        </is>
      </c>
      <c r="AO186" s="4" t="n">
        <v>468</v>
      </c>
      <c r="AP186" s="4" t="n">
        <v>154</v>
      </c>
      <c r="AQ186" s="5" t="n">
        <v>4031</v>
      </c>
      <c r="AR186" t="inlineStr">
        <is>
          <t>Si (CU827371 - Vence 24/08/2026)</t>
        </is>
      </c>
      <c r="AS186" t="inlineStr">
        <is>
          <t>Si ( FAIR TRADE INTERNACIONAL - 28953 - 27/07/2027), (FAIR TRADING USA - 101034770 - 27/07/2027)</t>
        </is>
      </c>
      <c r="AT186" t="inlineStr">
        <is>
          <t>1</t>
        </is>
      </c>
      <c r="AU186" s="340" t="n">
        <v>46285.07177083333</v>
      </c>
      <c r="AV186" s="341" t="n">
        <v>0.8666666666666667</v>
      </c>
    </row>
    <row r="187">
      <c r="A187" t="inlineStr">
        <is>
          <t>20542242222</t>
        </is>
      </c>
      <c r="B187" t="inlineStr">
        <is>
          <t>COOPERATIVA AGROINDUSTRIAL DE CITRICULTORES - JUANJUI LTDA.</t>
        </is>
      </c>
      <c r="C187" t="inlineStr">
        <is>
          <t>CITRUS JUANJUI</t>
        </is>
      </c>
      <c r="D187" t="inlineStr">
        <is>
          <t>COOPERATIVAS, SAIS, CAPS</t>
        </is>
      </c>
      <c r="E187" t="inlineStr">
        <is>
          <t>02 Cooperativa</t>
        </is>
      </c>
      <c r="F187" t="inlineStr">
        <is>
          <t>ACTIVO</t>
        </is>
      </c>
      <c r="G187" t="inlineStr">
        <is>
          <t>HABIDO</t>
        </is>
      </c>
      <c r="H187" s="339" t="n">
        <v>41211</v>
      </c>
      <c r="I187" s="339" t="n">
        <v>41244</v>
      </c>
      <c r="J187" t="inlineStr">
        <is>
          <t>220601</t>
        </is>
      </c>
      <c r="K187" t="inlineStr">
        <is>
          <t>SAN MARTIN</t>
        </is>
      </c>
      <c r="L187" t="inlineStr">
        <is>
          <t>MARISCAL CACERES</t>
        </is>
      </c>
      <c r="M187" t="inlineStr">
        <is>
          <t>JUANJUI</t>
        </is>
      </c>
      <c r="N187" t="inlineStr">
        <is>
          <t>JR. LETICIA NRO. 101 (A ESPALDAS DEL MINSA)</t>
        </is>
      </c>
      <c r="O187" t="inlineStr">
        <is>
          <t>SIN ACTIVIDAD</t>
        </is>
      </c>
      <c r="P187" t="inlineStr">
        <is>
          <t>CULTIVO DE FRUTAS.</t>
        </is>
      </c>
      <c r="W187" t="inlineStr">
        <is>
          <t>NO</t>
        </is>
      </c>
      <c r="Y187" t="inlineStr">
        <is>
          <t>SI</t>
        </is>
      </c>
      <c r="Z187" t="inlineStr">
        <is>
          <t>COOPERATIVA AGROINDUSTRIAL DE CITRICULTORES - JUANJUI LTDA.</t>
        </is>
      </c>
      <c r="AA187" s="3" t="n">
        <v>0</v>
      </c>
      <c r="AB187" s="3" t="n">
        <v>0</v>
      </c>
      <c r="AC187" t="inlineStr">
        <is>
          <t>NO</t>
        </is>
      </c>
      <c r="AD187" s="3" t="str"/>
      <c r="AF187" s="3" t="str"/>
      <c r="AG187" s="4" t="str"/>
      <c r="AK187" s="4" t="str"/>
      <c r="AL187" t="inlineStr">
        <is>
          <t>NARANJA</t>
        </is>
      </c>
      <c r="AM187" t="inlineStr">
        <is>
          <t>2019</t>
        </is>
      </c>
      <c r="AN187" t="inlineStr">
        <is>
          <t>PAC</t>
        </is>
      </c>
      <c r="AO187" s="4" t="str"/>
      <c r="AP187" s="4" t="str"/>
      <c r="AQ187" s="5" t="str"/>
      <c r="AU187" s="340" t="n">
        <v>46285.07177083333</v>
      </c>
      <c r="AV187" s="341" t="n">
        <v>0.5333333333333333</v>
      </c>
    </row>
    <row r="188">
      <c r="A188" t="inlineStr">
        <is>
          <t>20542251990</t>
        </is>
      </c>
      <c r="B188" t="inlineStr">
        <is>
          <t>ASOCIACION DE MUJERES EMPRENDEDORAS DE NUEVO PROGRESO</t>
        </is>
      </c>
      <c r="D188" t="inlineStr">
        <is>
          <t>ASOCIACION</t>
        </is>
      </c>
      <c r="E188" t="inlineStr">
        <is>
          <t>01 Asociación</t>
        </is>
      </c>
      <c r="F188" t="inlineStr">
        <is>
          <t>ACTIVO</t>
        </is>
      </c>
      <c r="G188" t="inlineStr">
        <is>
          <t>HABIDO</t>
        </is>
      </c>
      <c r="H188" s="339" t="n">
        <v>41232</v>
      </c>
      <c r="I188" s="339" t="n">
        <v>41232</v>
      </c>
      <c r="J188" t="inlineStr">
        <is>
          <t>221002</t>
        </is>
      </c>
      <c r="K188" t="inlineStr">
        <is>
          <t>SAN MARTIN</t>
        </is>
      </c>
      <c r="L188" t="inlineStr">
        <is>
          <t>TOCACHE</t>
        </is>
      </c>
      <c r="M188" t="inlineStr">
        <is>
          <t>NUEVO PROGRESO</t>
        </is>
      </c>
      <c r="N188" t="inlineStr">
        <is>
          <t>CAR. FERNANDO BELAUNDE TERRY MZA. 584 CAS. TIPISHCA</t>
        </is>
      </c>
      <c r="O188" t="inlineStr">
        <is>
          <t>SIN ACTIVIDAD</t>
        </is>
      </c>
      <c r="P188" t="inlineStr">
        <is>
          <t>ELAB. CACAO, CHOCOLATE Y CONFIT.</t>
        </is>
      </c>
      <c r="Q188" t="inlineStr">
        <is>
          <t>AGENCIAS DE VIAJES Y GUIAS TURISTIC.</t>
        </is>
      </c>
      <c r="W188" t="inlineStr">
        <is>
          <t>SI</t>
        </is>
      </c>
      <c r="X188" t="inlineStr">
        <is>
          <t>S0824999</t>
        </is>
      </c>
      <c r="Y188" t="inlineStr">
        <is>
          <t>SI</t>
        </is>
      </c>
      <c r="Z188" t="inlineStr">
        <is>
          <t>ASOCIACION DE MUJERES EMPRENDEDORAS DE NUEVO PROGRESO</t>
        </is>
      </c>
      <c r="AA188" s="3" t="n">
        <v>0</v>
      </c>
      <c r="AB188" s="3" t="n">
        <v>0</v>
      </c>
      <c r="AC188" t="inlineStr">
        <is>
          <t>NO</t>
        </is>
      </c>
      <c r="AD188" s="3" t="str"/>
      <c r="AF188" s="3" t="str"/>
      <c r="AG188" s="4" t="str"/>
      <c r="AK188" s="4" t="str"/>
      <c r="AL188" t="inlineStr">
        <is>
          <t>CACAO</t>
        </is>
      </c>
      <c r="AM188" t="inlineStr">
        <is>
          <t>2018-2019-2020</t>
        </is>
      </c>
      <c r="AN188" t="inlineStr">
        <is>
          <t>PAC</t>
        </is>
      </c>
      <c r="AO188" s="4" t="str"/>
      <c r="AP188" s="4" t="str"/>
      <c r="AQ188" s="5" t="str"/>
      <c r="AU188" s="340" t="n">
        <v>46285.07177083333</v>
      </c>
      <c r="AV188" s="341" t="n">
        <v>0.5555555555555556</v>
      </c>
    </row>
    <row r="189">
      <c r="A189" t="inlineStr">
        <is>
          <t>20542257416</t>
        </is>
      </c>
      <c r="B189" t="inlineStr">
        <is>
          <t>EMPRESA INDUSTRIAL ORO VERDE SOCIEDAD ANONIMA CERRADA</t>
        </is>
      </c>
      <c r="C189" t="inlineStr">
        <is>
          <t>EINDOV S.A.C.</t>
        </is>
      </c>
      <c r="D189" t="inlineStr">
        <is>
          <t>SOCIEDAD ANONIMA CERRADA</t>
        </is>
      </c>
      <c r="E189" t="inlineStr">
        <is>
          <t>07 Otros</t>
        </is>
      </c>
      <c r="F189" t="inlineStr">
        <is>
          <t>ACTIVO</t>
        </is>
      </c>
      <c r="G189" t="inlineStr">
        <is>
          <t>HABIDO</t>
        </is>
      </c>
      <c r="H189" s="339" t="n">
        <v>41244</v>
      </c>
      <c r="I189" s="339" t="n">
        <v>41246</v>
      </c>
      <c r="J189" t="inlineStr">
        <is>
          <t>220501</t>
        </is>
      </c>
      <c r="K189" t="inlineStr">
        <is>
          <t>SAN MARTIN</t>
        </is>
      </c>
      <c r="L189" t="inlineStr">
        <is>
          <t>LAMAS</t>
        </is>
      </c>
      <c r="M189" t="inlineStr">
        <is>
          <t>LAMAS</t>
        </is>
      </c>
      <c r="N189" t="inlineStr">
        <is>
          <t>JR. TOBIAS NORIEGA NRO. 243</t>
        </is>
      </c>
      <c r="O189" t="inlineStr">
        <is>
          <t>IMPORTADOR/EXPORTADOR</t>
        </is>
      </c>
      <c r="P189" t="inlineStr">
        <is>
          <t>VTA. MAY. ALIMENTOS, BEBIDAS Y TABACO.</t>
        </is>
      </c>
      <c r="Q189" t="inlineStr">
        <is>
          <t>RESTAURANTES, BARES Y CANTINAS.</t>
        </is>
      </c>
      <c r="T189" t="inlineStr">
        <is>
          <t>NO, Excluido del Régimen de Agentes de Retención de IGV a partir del 01/02/2026</t>
        </is>
      </c>
      <c r="W189" t="inlineStr">
        <is>
          <t>NO</t>
        </is>
      </c>
      <c r="Y189" t="inlineStr">
        <is>
          <t>SI</t>
        </is>
      </c>
      <c r="Z189" t="inlineStr">
        <is>
          <t>EMPRESA INDUSTRIAL ORO VERDE SOCIEDAD ANONIMA CERRADA</t>
        </is>
      </c>
      <c r="AA189" s="3" t="n">
        <v>0</v>
      </c>
      <c r="AB189" s="3" t="n">
        <v>9762818.5</v>
      </c>
      <c r="AC189" t="inlineStr">
        <is>
          <t>SI</t>
        </is>
      </c>
      <c r="AD189" s="3" t="n">
        <v>2826075</v>
      </c>
      <c r="AE189" t="inlineStr">
        <is>
          <t>2026-03</t>
        </is>
      </c>
      <c r="AF189" s="3" t="n">
        <v>268025</v>
      </c>
      <c r="AG189" s="4" t="n">
        <v>4</v>
      </c>
      <c r="AK189" s="4" t="str"/>
      <c r="AL189" t="inlineStr">
        <is>
          <t>CACAO</t>
        </is>
      </c>
      <c r="AM189" t="inlineStr">
        <is>
          <t>2024 - 2025</t>
        </is>
      </c>
      <c r="AN189" t="inlineStr">
        <is>
          <t>PAC</t>
        </is>
      </c>
      <c r="AO189" s="4" t="str"/>
      <c r="AP189" s="4" t="str"/>
      <c r="AQ189" s="5" t="str"/>
      <c r="AU189" s="340" t="n">
        <v>46285.07177083333</v>
      </c>
      <c r="AV189" s="341" t="n">
        <v>0.6666666666666666</v>
      </c>
    </row>
    <row r="190">
      <c r="A190" t="inlineStr">
        <is>
          <t>20542264544</t>
        </is>
      </c>
      <c r="B190" t="inlineStr">
        <is>
          <t>COOPERATIVA AGRARIA VALLE DEL BIAVO LTDA</t>
        </is>
      </c>
      <c r="D190" t="inlineStr">
        <is>
          <t>COOPERATIVAS, SAIS, CAPS</t>
        </is>
      </c>
      <c r="E190" t="inlineStr">
        <is>
          <t>02 Cooperativa</t>
        </is>
      </c>
      <c r="F190" t="inlineStr">
        <is>
          <t>ACTIVO</t>
        </is>
      </c>
      <c r="G190" t="inlineStr">
        <is>
          <t>HABIDO</t>
        </is>
      </c>
      <c r="H190" s="339" t="n">
        <v>41261</v>
      </c>
      <c r="I190" s="339" t="n">
        <v>41626</v>
      </c>
      <c r="K190" t="inlineStr">
        <is>
          <t>SAN MARTIN</t>
        </is>
      </c>
      <c r="L190" t="inlineStr">
        <is>
          <t>BELLAVISTA</t>
        </is>
      </c>
      <c r="M190" t="inlineStr">
        <is>
          <t>BELLAVISTA</t>
        </is>
      </c>
      <c r="N190" t="inlineStr">
        <is>
          <t>JR. SAN PABLO NRO. 966 OTR. CUARTO PISO</t>
        </is>
      </c>
      <c r="O190" t="inlineStr">
        <is>
          <t>EXPORTADOR</t>
        </is>
      </c>
      <c r="P190" t="inlineStr">
        <is>
          <t>CULTIVOS DE CEREALES.</t>
        </is>
      </c>
      <c r="Q190" t="inlineStr">
        <is>
          <t>VTA. MAY. DE MATERIAS PRIMAS AGROPEC.</t>
        </is>
      </c>
      <c r="U190" t="inlineStr">
        <is>
          <t>951277132</t>
        </is>
      </c>
      <c r="V190" t="inlineStr">
        <is>
          <t>coopbajobiavo@live.com</t>
        </is>
      </c>
      <c r="W190" t="inlineStr">
        <is>
          <t>NO</t>
        </is>
      </c>
      <c r="Y190" t="inlineStr">
        <is>
          <t>SI</t>
        </is>
      </c>
      <c r="Z190" t="inlineStr">
        <is>
          <t>COOPERATIVA AGRARIA VALLE DEL BIAVO LTDA</t>
        </is>
      </c>
      <c r="AA190" s="3" t="n">
        <v>0</v>
      </c>
      <c r="AB190" s="3" t="n">
        <v>13849720.5496527</v>
      </c>
      <c r="AC190" t="inlineStr">
        <is>
          <t>SI</t>
        </is>
      </c>
      <c r="AD190" s="3" t="n">
        <v>1187600.46</v>
      </c>
      <c r="AE190" t="inlineStr">
        <is>
          <t>2026-02</t>
        </is>
      </c>
      <c r="AF190" s="3" t="n">
        <v>153362.86</v>
      </c>
      <c r="AG190" s="4" t="n">
        <v>1</v>
      </c>
      <c r="AI190" t="inlineStr">
        <is>
          <t>Jose Daniel Delgado Castro</t>
        </is>
      </c>
      <c r="AJ190" t="inlineStr">
        <is>
          <t>Jose Daniel Delgado Castro</t>
        </is>
      </c>
      <c r="AK190" s="4" t="str"/>
      <c r="AL190" t="inlineStr">
        <is>
          <t>CAFÉ</t>
        </is>
      </c>
      <c r="AM190" t="inlineStr">
        <is>
          <t>2025</t>
        </is>
      </c>
      <c r="AN190" t="inlineStr">
        <is>
          <t>PAC</t>
        </is>
      </c>
      <c r="AO190" s="4" t="n">
        <v>372</v>
      </c>
      <c r="AP190" s="4" t="n">
        <v>44</v>
      </c>
      <c r="AQ190" s="5" t="n">
        <v>1248</v>
      </c>
      <c r="AR190" t="inlineStr">
        <is>
          <t>PE-BIO-149.604-0001347.2025.002 VIGENCIA 07/09/2026</t>
        </is>
      </c>
      <c r="AS190" t="inlineStr">
        <is>
          <t>FLO ID: 30733 vigencia (02/02/2028)</t>
        </is>
      </c>
      <c r="AT190" t="inlineStr">
        <is>
          <t>1</t>
        </is>
      </c>
      <c r="AU190" s="340" t="n">
        <v>46285.07177083333</v>
      </c>
      <c r="AV190" s="341" t="n">
        <v>0.8222222222222222</v>
      </c>
    </row>
    <row r="191">
      <c r="A191" t="inlineStr">
        <is>
          <t>20542289024</t>
        </is>
      </c>
      <c r="B191" t="inlineStr">
        <is>
          <t>CUENCAS DEL HUALLAGA ASOCIACION DE PRODUCTORES AGROPECUARIOS</t>
        </is>
      </c>
      <c r="C191" t="inlineStr">
        <is>
          <t>CUENCAS DEL HUALLAGA</t>
        </is>
      </c>
      <c r="D191" t="inlineStr">
        <is>
          <t>ASOCIACION</t>
        </is>
      </c>
      <c r="E191" t="inlineStr">
        <is>
          <t>01 Asociación</t>
        </is>
      </c>
      <c r="F191" t="inlineStr">
        <is>
          <t>ACTIVO</t>
        </is>
      </c>
      <c r="G191" t="inlineStr">
        <is>
          <t>HABIDO</t>
        </is>
      </c>
      <c r="H191" s="339" t="n">
        <v>41319</v>
      </c>
      <c r="I191" s="339" t="n">
        <v>41319</v>
      </c>
      <c r="J191" t="inlineStr">
        <is>
          <t>220601</t>
        </is>
      </c>
      <c r="K191" t="inlineStr">
        <is>
          <t>SAN MARTIN</t>
        </is>
      </c>
      <c r="L191" t="inlineStr">
        <is>
          <t>MARISCAL CACERES</t>
        </is>
      </c>
      <c r="M191" t="inlineStr">
        <is>
          <t>JUANJUI</t>
        </is>
      </c>
      <c r="N191" t="inlineStr">
        <is>
          <t>CAR. FERNANDO BELAUNDE TERRY KM. SN C.P. LA VICTORIA (SECTOR NARANJAL A 10 MINUTOS DEL CENTRO)</t>
        </is>
      </c>
      <c r="O191" t="inlineStr">
        <is>
          <t>EXPORTADOR</t>
        </is>
      </c>
      <c r="P191" t="inlineStr">
        <is>
          <t>VTA. MAY. DE MATERIAS PRIMAS AGROPEC.</t>
        </is>
      </c>
      <c r="Q191" t="inlineStr">
        <is>
          <t>TRANSPORTE DE CARGA POR CARRETERA.</t>
        </is>
      </c>
      <c r="R191" t="inlineStr">
        <is>
          <t>EXPLOTACION MIXTA.</t>
        </is>
      </c>
      <c r="T191" t="inlineStr">
        <is>
          <t>NO, Excluido del Régimen de Agentes de Retención de IGV a partir del 01/02/2026</t>
        </is>
      </c>
      <c r="W191" t="inlineStr">
        <is>
          <t>NO</t>
        </is>
      </c>
      <c r="Y191" t="inlineStr">
        <is>
          <t>SI</t>
        </is>
      </c>
      <c r="Z191" t="inlineStr">
        <is>
          <t>CUENCAS DEL HUALLAGA ASOCIACION DE PRODUCTORES AGROPECUARIOS</t>
        </is>
      </c>
      <c r="AA191" s="3" t="n">
        <v>46443836.425494</v>
      </c>
      <c r="AB191" s="3" t="n">
        <v>83503615.93711039</v>
      </c>
      <c r="AC191" t="inlineStr">
        <is>
          <t>SI</t>
        </is>
      </c>
      <c r="AD191" s="3" t="n">
        <v>24285431.82</v>
      </c>
      <c r="AE191" t="inlineStr">
        <is>
          <t>2026-04</t>
        </is>
      </c>
      <c r="AF191" s="3" t="n">
        <v>1312619.2</v>
      </c>
      <c r="AG191" s="4" t="n">
        <v>3</v>
      </c>
      <c r="AK191" s="4" t="str"/>
      <c r="AL191" t="inlineStr">
        <is>
          <t>CACAO</t>
        </is>
      </c>
      <c r="AM191" t="inlineStr">
        <is>
          <t>2024 - 2025</t>
        </is>
      </c>
      <c r="AN191" t="inlineStr">
        <is>
          <t>PAC</t>
        </is>
      </c>
      <c r="AO191" s="4" t="str"/>
      <c r="AP191" s="4" t="str"/>
      <c r="AQ191" s="5" t="str"/>
      <c r="AU191" s="340" t="n">
        <v>46285.07177083333</v>
      </c>
      <c r="AV191" s="341" t="n">
        <v>0.6888888888888889</v>
      </c>
    </row>
    <row r="192">
      <c r="A192" t="inlineStr">
        <is>
          <t>20542299330</t>
        </is>
      </c>
      <c r="B192" t="inlineStr">
        <is>
          <t>ASOCIACION DE PRODUCTORES AGROPECUARIOS DE SHUCUSHYACU FLOR DE CACAO</t>
        </is>
      </c>
      <c r="D192" t="inlineStr">
        <is>
          <t>ASOCIACION</t>
        </is>
      </c>
      <c r="E192" t="inlineStr">
        <is>
          <t>01 Asociación</t>
        </is>
      </c>
      <c r="F192" t="inlineStr">
        <is>
          <t>ACTIVO</t>
        </is>
      </c>
      <c r="G192" t="inlineStr">
        <is>
          <t>HABIDO</t>
        </is>
      </c>
      <c r="H192" s="339" t="n">
        <v>46107</v>
      </c>
      <c r="I192" s="339" t="n">
        <v>46107</v>
      </c>
      <c r="J192" t="inlineStr">
        <is>
          <t>160211</t>
        </is>
      </c>
      <c r="K192" t="inlineStr">
        <is>
          <t>LORETO</t>
        </is>
      </c>
      <c r="L192" t="inlineStr">
        <is>
          <t>ALTO AMAZONAS</t>
        </is>
      </c>
      <c r="M192" t="inlineStr">
        <is>
          <t>TENIENTE CESAR LOPEZ ROJAS</t>
        </is>
      </c>
      <c r="N192" t="inlineStr">
        <is>
          <t>CAL. SARGENTO LORES MZA. L LOTE. 08 (A LA ALTURA DE LA PLAZA DE ARMAS SN)</t>
        </is>
      </c>
      <c r="O192" t="inlineStr">
        <is>
          <t>SIN ACTIVIDAD</t>
        </is>
      </c>
      <c r="P192" t="inlineStr">
        <is>
          <t>ACTIVIDADES OTRAS ASOCIACIONES NCP.</t>
        </is>
      </c>
      <c r="W192" t="inlineStr">
        <is>
          <t>NO</t>
        </is>
      </c>
      <c r="Y192" t="inlineStr">
        <is>
          <t>SI</t>
        </is>
      </c>
      <c r="Z192" t="inlineStr">
        <is>
          <t>ASOCIACION DE PRODUCTORES AGROPECUARIOS DE SHUCUSHYACU FLOR DE CACAO</t>
        </is>
      </c>
      <c r="AA192" s="3" t="n">
        <v>0</v>
      </c>
      <c r="AB192" s="3" t="n">
        <v>236040</v>
      </c>
      <c r="AC192" t="inlineStr">
        <is>
          <t>NO</t>
        </is>
      </c>
      <c r="AD192" s="3" t="str"/>
      <c r="AF192" s="3" t="str"/>
      <c r="AG192" s="4" t="str"/>
      <c r="AK192" s="4" t="str"/>
      <c r="AL192" t="inlineStr">
        <is>
          <t>CACAO</t>
        </is>
      </c>
      <c r="AM192" t="inlineStr">
        <is>
          <t>2025</t>
        </is>
      </c>
      <c r="AN192" t="inlineStr">
        <is>
          <t>PAC</t>
        </is>
      </c>
      <c r="AO192" s="4" t="str"/>
      <c r="AP192" s="4" t="str"/>
      <c r="AQ192" s="5" t="str"/>
      <c r="AU192" s="340" t="n">
        <v>46285.07177083333</v>
      </c>
      <c r="AV192" s="341" t="n">
        <v>0.5111111111111111</v>
      </c>
    </row>
    <row r="193">
      <c r="A193" t="inlineStr">
        <is>
          <t>20542311569</t>
        </is>
      </c>
      <c r="B193" t="inlineStr">
        <is>
          <t>COOPERATIVA AGRARIA ACHUAR SHAKAIM LTDA</t>
        </is>
      </c>
      <c r="D193" t="inlineStr">
        <is>
          <t>COOPERATIVAS, SAIS, CAPS</t>
        </is>
      </c>
      <c r="E193" t="inlineStr">
        <is>
          <t>02 Cooperativa</t>
        </is>
      </c>
      <c r="F193" t="inlineStr">
        <is>
          <t>ACTIVO</t>
        </is>
      </c>
      <c r="G193" t="inlineStr">
        <is>
          <t>HABIDO</t>
        </is>
      </c>
      <c r="H193" s="339" t="n">
        <v>41373</v>
      </c>
      <c r="I193" s="339" t="n">
        <v>41426</v>
      </c>
      <c r="J193" t="inlineStr">
        <is>
          <t>160701</t>
        </is>
      </c>
      <c r="K193" t="inlineStr">
        <is>
          <t>LORETO</t>
        </is>
      </c>
      <c r="L193" t="inlineStr">
        <is>
          <t>DATEM DEL MARAÑON</t>
        </is>
      </c>
      <c r="M193" t="inlineStr">
        <is>
          <t>BARRANCA</t>
        </is>
      </c>
      <c r="N193" t="inlineStr">
        <is>
          <t>CAL. OLEODUCTO NRO. 101 OTR. COOPERATIVA (AEROPUERTO)</t>
        </is>
      </c>
      <c r="O193" t="inlineStr">
        <is>
          <t>SIN ACTIVIDAD</t>
        </is>
      </c>
      <c r="P193" t="inlineStr">
        <is>
          <t>CULTIVO DE HORTALIZAS Y LEGUMBRES.</t>
        </is>
      </c>
      <c r="Q193" t="inlineStr">
        <is>
          <t>ELAB. DE ACEITE Y GRASAS.</t>
        </is>
      </c>
      <c r="W193" t="inlineStr">
        <is>
          <t>NO</t>
        </is>
      </c>
      <c r="Y193" t="inlineStr">
        <is>
          <t>SI</t>
        </is>
      </c>
      <c r="Z193" t="inlineStr">
        <is>
          <t>COOPERATIVA AGRARIA ACHUAR SHAKAIM LTDA</t>
        </is>
      </c>
      <c r="AA193" s="3" t="n">
        <v>321698.5</v>
      </c>
      <c r="AB193" s="3" t="n">
        <v>0</v>
      </c>
      <c r="AC193" t="inlineStr">
        <is>
          <t>NO</t>
        </is>
      </c>
      <c r="AD193" s="3" t="str"/>
      <c r="AF193" s="3" t="str"/>
      <c r="AG193" s="4" t="str"/>
      <c r="AK193" s="4" t="str"/>
      <c r="AL193" t="inlineStr">
        <is>
          <t>CACAO</t>
        </is>
      </c>
      <c r="AM193" t="inlineStr">
        <is>
          <t>2023-2024</t>
        </is>
      </c>
      <c r="AN193" t="inlineStr">
        <is>
          <t>PAC</t>
        </is>
      </c>
      <c r="AO193" s="4" t="str"/>
      <c r="AP193" s="4" t="str"/>
      <c r="AQ193" s="5" t="str"/>
      <c r="AU193" s="340" t="n">
        <v>46285.07177083333</v>
      </c>
      <c r="AV193" s="341" t="n">
        <v>0.5333333333333333</v>
      </c>
    </row>
    <row r="194">
      <c r="A194" t="inlineStr">
        <is>
          <t>20542380455</t>
        </is>
      </c>
      <c r="B194" t="inlineStr">
        <is>
          <t>COOPERATIVA AGRARIA ECOFOREST</t>
        </is>
      </c>
      <c r="C194" t="inlineStr">
        <is>
          <t>ECOFOREST</t>
        </is>
      </c>
      <c r="D194" t="inlineStr">
        <is>
          <t>COOPERATIVAS, SAIS, CAPS</t>
        </is>
      </c>
      <c r="E194" t="inlineStr">
        <is>
          <t>02 Cooperativa</t>
        </is>
      </c>
      <c r="F194" t="inlineStr">
        <is>
          <t>ACTIVO</t>
        </is>
      </c>
      <c r="G194" t="inlineStr">
        <is>
          <t>HABIDO</t>
        </is>
      </c>
      <c r="H194" s="339" t="n">
        <v>41529</v>
      </c>
      <c r="I194" s="339" t="n">
        <v>41518</v>
      </c>
      <c r="J194" t="inlineStr">
        <is>
          <t>060801</t>
        </is>
      </c>
      <c r="K194" t="inlineStr">
        <is>
          <t>CAJAMARCA</t>
        </is>
      </c>
      <c r="L194" t="inlineStr">
        <is>
          <t>JAEN</t>
        </is>
      </c>
      <c r="M194" t="inlineStr">
        <is>
          <t>JAEN</t>
        </is>
      </c>
      <c r="N194" t="inlineStr">
        <is>
          <t>CAL. RIO CUNIA NRO. 310 URB. EL PARAISO (ESQUINA CON CALLE LOS ARCANGELES)</t>
        </is>
      </c>
      <c r="O194" t="inlineStr">
        <is>
          <t>EXPORTADOR</t>
        </is>
      </c>
      <c r="P194" t="inlineStr">
        <is>
          <t>CULTIVO DE FRUTAS.</t>
        </is>
      </c>
      <c r="T194" t="inlineStr">
        <is>
          <t>SI, incorporado al Régimen de Agentes de Retención de IGV (R.S.229-2024) a partir del 01/01/2025</t>
        </is>
      </c>
      <c r="W194" t="inlineStr">
        <is>
          <t>NO</t>
        </is>
      </c>
      <c r="Y194" t="inlineStr">
        <is>
          <t>SI</t>
        </is>
      </c>
      <c r="Z194" t="inlineStr">
        <is>
          <t>COOPERATIVA AGRARIA ECOFOREST</t>
        </is>
      </c>
      <c r="AA194" s="3" t="n">
        <v>0</v>
      </c>
      <c r="AB194" s="3" t="n">
        <v>0</v>
      </c>
      <c r="AC194" t="inlineStr">
        <is>
          <t>SI</t>
        </is>
      </c>
      <c r="AD194" s="3" t="n">
        <v>16891006.49</v>
      </c>
      <c r="AE194" t="inlineStr">
        <is>
          <t>2026-04</t>
        </is>
      </c>
      <c r="AF194" s="3" t="n">
        <v>812706.83</v>
      </c>
      <c r="AG194" s="4" t="n">
        <v>10</v>
      </c>
      <c r="AK194" s="4" t="str"/>
      <c r="AL194" t="inlineStr">
        <is>
          <t>CAFÉ</t>
        </is>
      </c>
      <c r="AM194" t="inlineStr">
        <is>
          <t>2018-2019</t>
        </is>
      </c>
      <c r="AN194" t="inlineStr">
        <is>
          <t>PAC</t>
        </is>
      </c>
      <c r="AO194" s="4" t="str"/>
      <c r="AP194" s="4" t="str"/>
      <c r="AQ194" s="5" t="str"/>
      <c r="AU194" s="340" t="n">
        <v>46285.07177083333</v>
      </c>
      <c r="AV194" s="341" t="n">
        <v>0.6444444444444445</v>
      </c>
    </row>
    <row r="195">
      <c r="A195" t="inlineStr">
        <is>
          <t>20542482886</t>
        </is>
      </c>
      <c r="B195" t="inlineStr">
        <is>
          <t>COOPERATIVA AGROINDUSTRIAL APCCA</t>
        </is>
      </c>
      <c r="D195" t="inlineStr">
        <is>
          <t>COOPERATIVAS, SAIS, CAPS</t>
        </is>
      </c>
      <c r="E195" t="inlineStr">
        <is>
          <t>02 Cooperativa</t>
        </is>
      </c>
      <c r="F195" t="inlineStr">
        <is>
          <t>SUSPENSION TEMPORAL</t>
        </is>
      </c>
      <c r="G195" t="inlineStr">
        <is>
          <t>HABIDO</t>
        </is>
      </c>
      <c r="H195" s="339" t="n">
        <v>42018</v>
      </c>
      <c r="I195" s="339" t="n">
        <v>42064</v>
      </c>
      <c r="J195" t="inlineStr">
        <is>
          <t>100610</t>
        </is>
      </c>
      <c r="K195" t="inlineStr">
        <is>
          <t>HUANUCO</t>
        </is>
      </c>
      <c r="L195" t="inlineStr">
        <is>
          <t>LEONCIO PRADO</t>
        </is>
      </c>
      <c r="M195" t="inlineStr">
        <is>
          <t>SANTO DOMINGO DE ANDA</t>
        </is>
      </c>
      <c r="N195" t="inlineStr">
        <is>
          <t>CAPITAL PACAE NRO. S/N SEC. CATARATA (A 400 MTRS. DEL PUENTE PACAE - DERECHA)</t>
        </is>
      </c>
      <c r="O195" t="inlineStr">
        <is>
          <t>SIN ACTIVIDAD</t>
        </is>
      </c>
      <c r="P195" t="inlineStr">
        <is>
          <t>CULTIVOS DE CEREALES.</t>
        </is>
      </c>
      <c r="Q195" t="inlineStr">
        <is>
          <t>SERVICIOS AGRICOLAS, GANADERAS.</t>
        </is>
      </c>
      <c r="W195" t="inlineStr">
        <is>
          <t>NO</t>
        </is>
      </c>
      <c r="Y195" t="inlineStr">
        <is>
          <t>SI</t>
        </is>
      </c>
      <c r="Z195" t="inlineStr">
        <is>
          <t>COOPERATIVA AGROINDUSTRIAL APCCA</t>
        </is>
      </c>
      <c r="AA195" s="3" t="n">
        <v>0</v>
      </c>
      <c r="AB195" s="3" t="n">
        <v>0</v>
      </c>
      <c r="AC195" t="inlineStr">
        <is>
          <t>NO</t>
        </is>
      </c>
      <c r="AD195" s="3" t="str"/>
      <c r="AF195" s="3" t="str"/>
      <c r="AG195" s="4" t="str"/>
      <c r="AK195" s="4" t="str"/>
      <c r="AL195" t="inlineStr">
        <is>
          <t>CACAO</t>
        </is>
      </c>
      <c r="AM195" t="inlineStr">
        <is>
          <t>2019-2020-2021-2022</t>
        </is>
      </c>
      <c r="AN195" t="inlineStr">
        <is>
          <t>PAC</t>
        </is>
      </c>
      <c r="AO195" s="4" t="str"/>
      <c r="AP195" s="4" t="str"/>
      <c r="AQ195" s="5" t="str"/>
      <c r="AU195" s="340" t="n">
        <v>46285.07177083333</v>
      </c>
      <c r="AV195" s="341" t="n">
        <v>0.5333333333333333</v>
      </c>
    </row>
    <row r="196">
      <c r="A196" t="inlineStr">
        <is>
          <t>20542594251</t>
        </is>
      </c>
      <c r="B196" t="inlineStr">
        <is>
          <t>ASOCIACION DE PRODUCTORES SIERRA MORENA DE SANTA ANA DE PUCUNAN - HERMANOS SANCHEZ C.</t>
        </is>
      </c>
      <c r="D196" t="inlineStr">
        <is>
          <t>ASOCIACION</t>
        </is>
      </c>
      <c r="E196" t="inlineStr">
        <is>
          <t>01 Asociación</t>
        </is>
      </c>
      <c r="F196" t="inlineStr">
        <is>
          <t>BAJA DE OFICIO</t>
        </is>
      </c>
      <c r="G196" t="inlineStr">
        <is>
          <t>HABIDO</t>
        </is>
      </c>
      <c r="H196" s="339" t="n">
        <v>42198</v>
      </c>
      <c r="I196" s="339" t="n">
        <v>42248</v>
      </c>
      <c r="J196" t="inlineStr">
        <is>
          <t>190206</t>
        </is>
      </c>
      <c r="K196" t="inlineStr">
        <is>
          <t>PASCO</t>
        </is>
      </c>
      <c r="L196" t="inlineStr">
        <is>
          <t>DANIEL ALCIDES CARRION</t>
        </is>
      </c>
      <c r="M196" t="inlineStr">
        <is>
          <t>SANTA ANA DE TUSI</t>
        </is>
      </c>
      <c r="N196" t="inlineStr">
        <is>
          <t>NRO. S/N CAS. SANTA ANA DE PUCUNAN (A LA DERECHA DE LA IGLESIA DEL CASERIO D)</t>
        </is>
      </c>
      <c r="O196" t="inlineStr">
        <is>
          <t>SIN ACTIVIDAD</t>
        </is>
      </c>
      <c r="P196" t="inlineStr">
        <is>
          <t>ELAB DE OTROS PROD. ALIMENTICIOS.</t>
        </is>
      </c>
      <c r="Q196" t="inlineStr">
        <is>
          <t>MEZCLA DE BEBIDAS ALCOHOLICAS.</t>
        </is>
      </c>
      <c r="W196" t="inlineStr">
        <is>
          <t>NO</t>
        </is>
      </c>
      <c r="Y196" t="inlineStr">
        <is>
          <t>SI</t>
        </is>
      </c>
      <c r="Z196" t="inlineStr">
        <is>
          <t>ASOCIACION DE PRODUCTORES SIERRA MORENA DE SANTA ANA DE PUCUNAN - HERMANOS SANCHEZ C.</t>
        </is>
      </c>
      <c r="AA196" s="3" t="n">
        <v>0</v>
      </c>
      <c r="AB196" s="3" t="n">
        <v>0</v>
      </c>
      <c r="AC196" t="inlineStr">
        <is>
          <t>NO</t>
        </is>
      </c>
      <c r="AD196" s="3" t="str"/>
      <c r="AF196" s="3" t="str"/>
      <c r="AG196" s="4" t="str"/>
      <c r="AK196" s="4" t="str"/>
      <c r="AL196" t="inlineStr">
        <is>
          <t>MACA</t>
        </is>
      </c>
      <c r="AM196" t="inlineStr">
        <is>
          <t>2019</t>
        </is>
      </c>
      <c r="AN196" t="inlineStr">
        <is>
          <t>PAC</t>
        </is>
      </c>
      <c r="AO196" s="4" t="str"/>
      <c r="AP196" s="4" t="str"/>
      <c r="AQ196" s="5" t="str"/>
      <c r="AU196" s="340" t="n">
        <v>46285.07177083333</v>
      </c>
      <c r="AV196" s="341" t="n">
        <v>0.5333333333333333</v>
      </c>
    </row>
    <row r="197">
      <c r="A197" t="inlineStr">
        <is>
          <t>20542617480</t>
        </is>
      </c>
      <c r="B197" t="inlineStr">
        <is>
          <t>BIOINDUSTRIAS LACTEAS ESTRELLITA &amp; BELEN EMPRESA INDIVIDUAL DE RESPONSABILIDAD LIMITADA</t>
        </is>
      </c>
      <c r="D197" t="inlineStr">
        <is>
          <t>EMPRESA INDIVIDUAL DE RESP. LTDA</t>
        </is>
      </c>
      <c r="E197" t="inlineStr">
        <is>
          <t>07 Otros</t>
        </is>
      </c>
      <c r="F197" t="inlineStr">
        <is>
          <t>BAJA DE OFICIO</t>
        </is>
      </c>
      <c r="G197" t="inlineStr">
        <is>
          <t>HABIDO</t>
        </is>
      </c>
      <c r="H197" s="339" t="n">
        <v>43880</v>
      </c>
      <c r="I197" s="339" t="n">
        <v>44044</v>
      </c>
      <c r="J197" t="inlineStr">
        <is>
          <t>210704</t>
        </is>
      </c>
      <c r="K197" t="inlineStr">
        <is>
          <t>PUNO</t>
        </is>
      </c>
      <c r="L197" t="inlineStr">
        <is>
          <t>LAMPA</t>
        </is>
      </c>
      <c r="M197" t="inlineStr">
        <is>
          <t>CALAPUJA</t>
        </is>
      </c>
      <c r="N197" t="inlineStr">
        <is>
          <t>COM. CARACARA MZA. A LOTE. 20 SEC. LAVADERO (A 1K DEL PRONOI SECTOR LAVADERO)</t>
        </is>
      </c>
      <c r="O197" t="inlineStr">
        <is>
          <t>SIN ACTIVIDAD</t>
        </is>
      </c>
      <c r="P197" t="inlineStr">
        <is>
          <t>ELAB DE PRODUCTOS LACTEOS.</t>
        </is>
      </c>
      <c r="W197" t="inlineStr">
        <is>
          <t>NO</t>
        </is>
      </c>
      <c r="Y197" t="inlineStr">
        <is>
          <t>SI</t>
        </is>
      </c>
      <c r="Z197" t="inlineStr">
        <is>
          <t>BIOINDUSTRIAS LACTEAS ESTRELLITA &amp; BELEN EMPRESA INDIVIDUAL DE RESPONSABILIDAD LIMITADA</t>
        </is>
      </c>
      <c r="AA197" s="3" t="n">
        <v>0</v>
      </c>
      <c r="AB197" s="3" t="n">
        <v>0</v>
      </c>
      <c r="AC197" t="inlineStr">
        <is>
          <t>NO</t>
        </is>
      </c>
      <c r="AD197" s="3" t="str"/>
      <c r="AF197" s="3" t="str"/>
      <c r="AG197" s="4" t="str"/>
      <c r="AK197" s="4" t="str"/>
      <c r="AL197" t="inlineStr">
        <is>
          <t>DERIVADOS LACTEOS</t>
        </is>
      </c>
      <c r="AM197" t="inlineStr">
        <is>
          <t>2018</t>
        </is>
      </c>
      <c r="AN197" t="inlineStr">
        <is>
          <t>PAC</t>
        </is>
      </c>
      <c r="AO197" s="4" t="str"/>
      <c r="AP197" s="4" t="str"/>
      <c r="AQ197" s="5" t="str"/>
      <c r="AU197" s="340" t="n">
        <v>46285.07177083333</v>
      </c>
      <c r="AV197" s="341" t="n">
        <v>0.5111111111111111</v>
      </c>
    </row>
    <row r="198">
      <c r="A198" t="inlineStr">
        <is>
          <t>20542813742</t>
        </is>
      </c>
      <c r="B198" t="inlineStr">
        <is>
          <t>ASOCIACION COMUNIDAD AGRARIA ARCA PACAHUARA</t>
        </is>
      </c>
      <c r="D198" t="inlineStr">
        <is>
          <t>ASOCIACION</t>
        </is>
      </c>
      <c r="E198" t="inlineStr">
        <is>
          <t>01 Asociación</t>
        </is>
      </c>
      <c r="F198" t="inlineStr">
        <is>
          <t>BAJA DE OFICIO</t>
        </is>
      </c>
      <c r="G198" t="inlineStr">
        <is>
          <t>HABIDO</t>
        </is>
      </c>
      <c r="H198" s="339" t="n">
        <v>43811</v>
      </c>
      <c r="I198" s="339" t="n">
        <v>43831</v>
      </c>
      <c r="J198" t="inlineStr">
        <is>
          <t>170302</t>
        </is>
      </c>
      <c r="K198" t="inlineStr">
        <is>
          <t>MADRE DE DIOS</t>
        </is>
      </c>
      <c r="L198" t="inlineStr">
        <is>
          <t>TAHUAMANU</t>
        </is>
      </c>
      <c r="M198" t="inlineStr">
        <is>
          <t>IBERIA</t>
        </is>
      </c>
      <c r="N198" t="inlineStr">
        <is>
          <t>NRO. -- COM. ARCA PACAHUARA (FRENTE A PLAZA-CASA AZUL)</t>
        </is>
      </c>
      <c r="O198" t="inlineStr">
        <is>
          <t>IMPORTADOR/EXPORTADOR</t>
        </is>
      </c>
      <c r="P198" t="inlineStr">
        <is>
          <t>EXPLOTACION MIXTA.</t>
        </is>
      </c>
      <c r="U198" t="inlineStr">
        <is>
          <t>982986002</t>
        </is>
      </c>
      <c r="V198" t="inlineStr">
        <is>
          <t>meesgo3008@yahoo.com.co</t>
        </is>
      </c>
      <c r="W198" t="inlineStr">
        <is>
          <t>SI</t>
        </is>
      </c>
      <c r="X198" t="inlineStr">
        <is>
          <t>S0761487</t>
        </is>
      </c>
      <c r="Y198" t="inlineStr">
        <is>
          <t>SI</t>
        </is>
      </c>
      <c r="Z198" t="inlineStr">
        <is>
          <t>ASOCIACION COMUNIDAD AGRARIA ARCA PACAHUARA</t>
        </is>
      </c>
      <c r="AA198" s="3" t="n">
        <v>0</v>
      </c>
      <c r="AB198" s="3" t="n">
        <v>0</v>
      </c>
      <c r="AC198" t="inlineStr">
        <is>
          <t>NO</t>
        </is>
      </c>
      <c r="AD198" s="3" t="str"/>
      <c r="AF198" s="3" t="str"/>
      <c r="AG198" s="4" t="str"/>
      <c r="AH198" t="inlineStr">
        <is>
          <t>MINAURO VEGA ANGEL SAMUEL</t>
        </is>
      </c>
      <c r="AI198" t="inlineStr">
        <is>
          <t>MINAURO VEGA ANGEL SAMUEL</t>
        </is>
      </c>
      <c r="AK198" s="4" t="n">
        <v>6</v>
      </c>
      <c r="AL198" t="inlineStr">
        <is>
          <t>MAÍZ</t>
        </is>
      </c>
      <c r="AM198" t="inlineStr">
        <is>
          <t>2019</t>
        </is>
      </c>
      <c r="AN198" t="inlineStr">
        <is>
          <t>PAC</t>
        </is>
      </c>
      <c r="AO198" s="4" t="str"/>
      <c r="AP198" s="4" t="str"/>
      <c r="AQ198" s="5" t="str"/>
      <c r="AU198" s="340" t="n">
        <v>46285.07177083333</v>
      </c>
      <c r="AV198" s="341" t="n">
        <v>0.6444444444444445</v>
      </c>
    </row>
    <row r="199">
      <c r="A199" t="inlineStr">
        <is>
          <t>20542817225</t>
        </is>
      </c>
      <c r="B199" t="inlineStr">
        <is>
          <t>ASOCIACION DE CASTAÑEROS DE ALEGRIA - ASCA</t>
        </is>
      </c>
      <c r="D199" t="inlineStr">
        <is>
          <t>ASOCIACION</t>
        </is>
      </c>
      <c r="E199" t="inlineStr">
        <is>
          <t>01 Asociación</t>
        </is>
      </c>
      <c r="F199" t="inlineStr">
        <is>
          <t>BAJA DE OFICIO</t>
        </is>
      </c>
      <c r="G199" t="inlineStr">
        <is>
          <t>HABIDO</t>
        </is>
      </c>
      <c r="H199" s="339" t="n">
        <v>45035</v>
      </c>
      <c r="I199" s="339" t="n">
        <v>45035</v>
      </c>
      <c r="J199" t="inlineStr">
        <is>
          <t>170101</t>
        </is>
      </c>
      <c r="K199" t="inlineStr">
        <is>
          <t>MADRE DE DIOS</t>
        </is>
      </c>
      <c r="L199" t="inlineStr">
        <is>
          <t>TAMBOPATA</t>
        </is>
      </c>
      <c r="M199" t="inlineStr">
        <is>
          <t>LAS PIEDRAS</t>
        </is>
      </c>
      <c r="N199" t="inlineStr">
        <is>
          <t>CAL. CORONEL GONZALES NRO. SN ALEGRIA (1CDRA ENTRADA DE COLEGIO RAUL VARGAS)</t>
        </is>
      </c>
      <c r="O199" t="inlineStr">
        <is>
          <t>SIN ACTIVIDAD</t>
        </is>
      </c>
      <c r="P199" t="inlineStr">
        <is>
          <t>ELAB. FRUTAS, LEG. Y HORTALIZAS.</t>
        </is>
      </c>
      <c r="W199" t="inlineStr">
        <is>
          <t>NO</t>
        </is>
      </c>
      <c r="Y199" t="inlineStr">
        <is>
          <t>SI</t>
        </is>
      </c>
      <c r="Z199" t="inlineStr">
        <is>
          <t>ASOCIACION DE CASTAÑEROS DE ALEGRIA - ASCA</t>
        </is>
      </c>
      <c r="AA199" s="3" t="n">
        <v>0</v>
      </c>
      <c r="AB199" s="3" t="n">
        <v>0</v>
      </c>
      <c r="AC199" t="inlineStr">
        <is>
          <t>NO</t>
        </is>
      </c>
      <c r="AD199" s="3" t="str"/>
      <c r="AF199" s="3" t="str"/>
      <c r="AG199" s="4" t="str"/>
      <c r="AK199" s="4" t="str"/>
      <c r="AL199" t="inlineStr">
        <is>
          <t>CASTAÑA</t>
        </is>
      </c>
      <c r="AM199" t="inlineStr">
        <is>
          <t>2019</t>
        </is>
      </c>
      <c r="AN199" t="inlineStr">
        <is>
          <t>PAC</t>
        </is>
      </c>
      <c r="AO199" s="4" t="str"/>
      <c r="AP199" s="4" t="str"/>
      <c r="AQ199" s="5" t="str"/>
      <c r="AU199" s="340" t="n">
        <v>46285.07177083333</v>
      </c>
      <c r="AV199" s="341" t="n">
        <v>0.5111111111111111</v>
      </c>
    </row>
    <row r="200">
      <c r="A200" t="inlineStr">
        <is>
          <t>20542825163</t>
        </is>
      </c>
      <c r="B200" t="inlineStr">
        <is>
          <t>COOPERATIVA AGRARIA CACAO FINO AGROBOSQUE</t>
        </is>
      </c>
      <c r="D200" t="inlineStr">
        <is>
          <t>COOPERATIVAS, SAIS, CAPS</t>
        </is>
      </c>
      <c r="E200" t="inlineStr">
        <is>
          <t>02 Cooperativa</t>
        </is>
      </c>
      <c r="F200" t="inlineStr">
        <is>
          <t>ACTIVO</t>
        </is>
      </c>
      <c r="G200" t="inlineStr">
        <is>
          <t>HABIDO</t>
        </is>
      </c>
      <c r="H200" s="339" t="n">
        <v>41646</v>
      </c>
      <c r="I200" s="339" t="n">
        <v>41646</v>
      </c>
      <c r="J200" t="inlineStr">
        <is>
          <t>170102</t>
        </is>
      </c>
      <c r="K200" t="inlineStr">
        <is>
          <t>MADRE DE DIOS</t>
        </is>
      </c>
      <c r="L200" t="inlineStr">
        <is>
          <t>TAMBOPATA</t>
        </is>
      </c>
      <c r="M200" t="inlineStr">
        <is>
          <t>INAMBARI</t>
        </is>
      </c>
      <c r="N200" t="inlineStr">
        <is>
          <t>CAR. INTEROCEANICA KM. 129 COM. SANTA RITA BAJA (PUERTO MALDONADO CUSCO MARGEN IZQUIERDA)</t>
        </is>
      </c>
      <c r="O200" t="inlineStr">
        <is>
          <t>EXPORTADOR</t>
        </is>
      </c>
      <c r="P200" t="inlineStr">
        <is>
          <t>CULTIVO DE FRUTAS.</t>
        </is>
      </c>
      <c r="Q200" t="inlineStr">
        <is>
          <t>ELAB. CACAO, CHOCOLATE Y CONFIT.</t>
        </is>
      </c>
      <c r="U200" t="inlineStr">
        <is>
          <t>959329872</t>
        </is>
      </c>
      <c r="V200" t="inlineStr">
        <is>
          <t>cooperativagrobosque@gmail.com</t>
        </is>
      </c>
      <c r="W200" t="inlineStr">
        <is>
          <t>SI</t>
        </is>
      </c>
      <c r="X200" t="inlineStr">
        <is>
          <t>S1629618</t>
        </is>
      </c>
      <c r="Y200" t="inlineStr">
        <is>
          <t>SI</t>
        </is>
      </c>
      <c r="Z200" t="inlineStr">
        <is>
          <t>COOPERATIVA AGRARIA CACAO FINO AGROBOSQUE</t>
        </is>
      </c>
      <c r="AA200" s="3" t="n">
        <v>0</v>
      </c>
      <c r="AB200" s="3" t="n">
        <v>0</v>
      </c>
      <c r="AC200" t="inlineStr">
        <is>
          <t>NO</t>
        </is>
      </c>
      <c r="AD200" s="3" t="str"/>
      <c r="AF200" s="3" t="str"/>
      <c r="AG200" s="4" t="str"/>
      <c r="AH200" t="inlineStr">
        <is>
          <t>suny soto victor felipe</t>
        </is>
      </c>
      <c r="AI200" t="inlineStr">
        <is>
          <t>LARA RIVAS JOSE LUIS</t>
        </is>
      </c>
      <c r="AK200" s="4" t="n">
        <v>5</v>
      </c>
      <c r="AL200" t="inlineStr">
        <is>
          <t>CACAO</t>
        </is>
      </c>
      <c r="AM200" t="inlineStr">
        <is>
          <t>2018-2019-2020-2021-2022-2023</t>
        </is>
      </c>
      <c r="AN200" t="inlineStr">
        <is>
          <t>PAC</t>
        </is>
      </c>
      <c r="AO200" s="4" t="str"/>
      <c r="AP200" s="4" t="str"/>
      <c r="AQ200" s="5" t="str"/>
      <c r="AU200" s="340" t="n">
        <v>46285.07177083333</v>
      </c>
      <c r="AV200" s="341" t="n">
        <v>0.6666666666666666</v>
      </c>
    </row>
    <row r="201">
      <c r="A201" t="inlineStr">
        <is>
          <t>20542827298</t>
        </is>
      </c>
      <c r="B201" t="inlineStr">
        <is>
          <t>ASOCIACION DE AGRICULTORES AGROPECUARIOS DE LA COMUNIDAD EL PROGRESO</t>
        </is>
      </c>
      <c r="D201" t="inlineStr">
        <is>
          <t>ASOCIACION</t>
        </is>
      </c>
      <c r="E201" t="inlineStr">
        <is>
          <t>01 Asociación</t>
        </is>
      </c>
      <c r="F201" t="inlineStr">
        <is>
          <t>ACTIVO</t>
        </is>
      </c>
      <c r="G201" t="inlineStr">
        <is>
          <t>HABIDO</t>
        </is>
      </c>
      <c r="H201" s="339" t="n">
        <v>44994</v>
      </c>
      <c r="I201" s="339" t="n">
        <v>44994</v>
      </c>
      <c r="J201" t="inlineStr">
        <is>
          <t>170102</t>
        </is>
      </c>
      <c r="K201" t="inlineStr">
        <is>
          <t>MADRE DE DIOS</t>
        </is>
      </c>
      <c r="L201" t="inlineStr">
        <is>
          <t>TAMBOPATA</t>
        </is>
      </c>
      <c r="M201" t="inlineStr">
        <is>
          <t>INAMBARI</t>
        </is>
      </c>
      <c r="N201" t="inlineStr">
        <is>
          <t>C/P PARC NRO. 9 UNION PROGRESO VALLE INAM</t>
        </is>
      </c>
      <c r="O201" t="inlineStr">
        <is>
          <t>SIN ACTIVIDAD</t>
        </is>
      </c>
      <c r="P201" t="inlineStr">
        <is>
          <t>VTA. MAY. DE MATERIAS PRIMAS AGROPEC.</t>
        </is>
      </c>
      <c r="Q201" t="inlineStr">
        <is>
          <t>VTA. MAY. ALIMENTOS, BEBIDAS Y TABACO.</t>
        </is>
      </c>
      <c r="W201" t="inlineStr">
        <is>
          <t>NO</t>
        </is>
      </c>
      <c r="Y201" t="inlineStr">
        <is>
          <t>SI</t>
        </is>
      </c>
      <c r="Z201" t="inlineStr">
        <is>
          <t>ASOCIACION DE AGRICULTORES AGROPECUARIOS DE LA COMUNIDAD EL PROGRESO</t>
        </is>
      </c>
      <c r="AA201" s="3" t="n">
        <v>40090</v>
      </c>
      <c r="AB201" s="3" t="n">
        <v>0</v>
      </c>
      <c r="AC201" t="inlineStr">
        <is>
          <t>NO</t>
        </is>
      </c>
      <c r="AD201" s="3" t="str"/>
      <c r="AF201" s="3" t="str"/>
      <c r="AG201" s="4" t="str"/>
      <c r="AK201" s="4" t="str"/>
      <c r="AL201" t="inlineStr">
        <is>
          <t>COPOAZÚ</t>
        </is>
      </c>
      <c r="AM201" t="inlineStr">
        <is>
          <t>2018</t>
        </is>
      </c>
      <c r="AN201" t="inlineStr">
        <is>
          <t>PAC</t>
        </is>
      </c>
      <c r="AO201" s="4" t="str"/>
      <c r="AP201" s="4" t="str"/>
      <c r="AQ201" s="5" t="str"/>
      <c r="AU201" s="340" t="n">
        <v>46285.07177083333</v>
      </c>
      <c r="AV201" s="341" t="n">
        <v>0.5333333333333333</v>
      </c>
    </row>
    <row r="202">
      <c r="A202" t="inlineStr">
        <is>
          <t>20558183552</t>
        </is>
      </c>
      <c r="B202" t="inlineStr">
        <is>
          <t>COOPERATIVA AGRARIA DE SERVICIOS ALPAQUEROS YURAC QORI TISCO - COOPASAY TISCO</t>
        </is>
      </c>
      <c r="D202" t="inlineStr">
        <is>
          <t>COOPERATIVAS, SAIS, CAPS</t>
        </is>
      </c>
      <c r="E202" t="inlineStr">
        <is>
          <t>02 Cooperativa</t>
        </is>
      </c>
      <c r="F202" t="inlineStr">
        <is>
          <t>ACTIVO</t>
        </is>
      </c>
      <c r="G202" t="inlineStr">
        <is>
          <t>HABIDO</t>
        </is>
      </c>
      <c r="H202" s="339" t="n">
        <v>41375</v>
      </c>
      <c r="I202" s="339" t="n">
        <v>41375</v>
      </c>
      <c r="J202" t="inlineStr">
        <is>
          <t>040517</t>
        </is>
      </c>
      <c r="K202" t="inlineStr">
        <is>
          <t>AREQUIPA</t>
        </is>
      </c>
      <c r="L202" t="inlineStr">
        <is>
          <t>CAYLLOMA</t>
        </is>
      </c>
      <c r="M202" t="inlineStr">
        <is>
          <t>TISCO</t>
        </is>
      </c>
      <c r="N202" t="inlineStr">
        <is>
          <t>MZA. LL LOTE. 8 TISCO (AL FRENTE DE PLAZA PRINCIPAL)</t>
        </is>
      </c>
      <c r="O202" t="inlineStr">
        <is>
          <t>SIN ACTIVIDAD</t>
        </is>
      </c>
      <c r="P202" t="inlineStr">
        <is>
          <t>EXPLOTACION MIXTA.</t>
        </is>
      </c>
      <c r="Q202" t="inlineStr">
        <is>
          <t>VTA. MAY. DE MATERIAS PRIMAS AGROPEC.</t>
        </is>
      </c>
      <c r="U202" t="inlineStr">
        <is>
          <t>957843835</t>
        </is>
      </c>
      <c r="V202" t="inlineStr">
        <is>
          <t>sassy0206@gmail.com</t>
        </is>
      </c>
      <c r="W202" t="inlineStr">
        <is>
          <t>SI</t>
        </is>
      </c>
      <c r="X202" t="inlineStr">
        <is>
          <t>S2346500</t>
        </is>
      </c>
      <c r="Y202" t="inlineStr">
        <is>
          <t>SI</t>
        </is>
      </c>
      <c r="Z202" t="inlineStr">
        <is>
          <t>COOPERATIVA AGRARIA DE SERVICIOS ALPAQUEROS YURAC QORI TISCO - COOPASAY TISCO</t>
        </is>
      </c>
      <c r="AA202" s="3" t="n">
        <v>0</v>
      </c>
      <c r="AB202" s="3" t="n">
        <v>0</v>
      </c>
      <c r="AC202" t="inlineStr">
        <is>
          <t>NO</t>
        </is>
      </c>
      <c r="AD202" s="3" t="str"/>
      <c r="AF202" s="3" t="str"/>
      <c r="AG202" s="4" t="str"/>
      <c r="AH202" t="inlineStr">
        <is>
          <t>maque achahui ambrosio</t>
        </is>
      </c>
      <c r="AI202" t="inlineStr">
        <is>
          <t>ESPINEL CHOQUEANCO AURELIO LUDSGARDO</t>
        </is>
      </c>
      <c r="AK202" s="4" t="n">
        <v>4</v>
      </c>
      <c r="AL202" t="inlineStr">
        <is>
          <t>FIBRA DE ALPACA</t>
        </is>
      </c>
      <c r="AM202" t="inlineStr">
        <is>
          <t>2018-2019-2020-2021</t>
        </is>
      </c>
      <c r="AN202" t="inlineStr">
        <is>
          <t>PAC</t>
        </is>
      </c>
      <c r="AO202" s="4" t="str"/>
      <c r="AP202" s="4" t="str"/>
      <c r="AQ202" s="5" t="str"/>
      <c r="AU202" s="340" t="n">
        <v>46285.07177083333</v>
      </c>
      <c r="AV202" s="341" t="n">
        <v>0.6666666666666666</v>
      </c>
    </row>
    <row r="203">
      <c r="A203" t="inlineStr">
        <is>
          <t>20559290336</t>
        </is>
      </c>
      <c r="B203" t="inlineStr">
        <is>
          <t>CORPORACION ASOCIATIVA LA JOYA</t>
        </is>
      </c>
      <c r="D203" t="inlineStr">
        <is>
          <t>ASOCIACION</t>
        </is>
      </c>
      <c r="E203" t="inlineStr">
        <is>
          <t>01 Asociación</t>
        </is>
      </c>
      <c r="F203" t="inlineStr">
        <is>
          <t>BAJA PROV. POR OFICIO</t>
        </is>
      </c>
      <c r="G203" t="inlineStr">
        <is>
          <t>HABIDO</t>
        </is>
      </c>
      <c r="H203" s="339" t="n">
        <v>46015</v>
      </c>
      <c r="I203" s="339" t="n">
        <v>46015</v>
      </c>
      <c r="J203" t="inlineStr">
        <is>
          <t>040108</t>
        </is>
      </c>
      <c r="K203" t="inlineStr">
        <is>
          <t>AREQUIPA</t>
        </is>
      </c>
      <c r="L203" t="inlineStr">
        <is>
          <t>AREQUIPA</t>
        </is>
      </c>
      <c r="M203" t="inlineStr">
        <is>
          <t>LA JOYA</t>
        </is>
      </c>
      <c r="N203" t="inlineStr">
        <is>
          <t>AV. RIO DE JANEIRO NRO. S/N (GOB. REGIONAL AREQUIPA)</t>
        </is>
      </c>
      <c r="O203" t="inlineStr">
        <is>
          <t>SIN ACTIVIDAD</t>
        </is>
      </c>
      <c r="P203" t="inlineStr">
        <is>
          <t>ACTIVIDADES OTRAS ASOCIACIONES NCP.</t>
        </is>
      </c>
      <c r="W203" t="inlineStr">
        <is>
          <t>NO</t>
        </is>
      </c>
      <c r="Y203" t="inlineStr">
        <is>
          <t>SI</t>
        </is>
      </c>
      <c r="Z203" t="inlineStr">
        <is>
          <t>CORPORACION ASOCIATIVA LA JOYA</t>
        </is>
      </c>
      <c r="AA203" s="3" t="n">
        <v>0</v>
      </c>
      <c r="AB203" s="3" t="n">
        <v>0</v>
      </c>
      <c r="AC203" t="inlineStr">
        <is>
          <t>NO</t>
        </is>
      </c>
      <c r="AD203" s="3" t="str"/>
      <c r="AF203" s="3" t="str"/>
      <c r="AG203" s="4" t="str"/>
      <c r="AK203" s="4" t="str"/>
      <c r="AL203" t="inlineStr">
        <is>
          <t>PALTA</t>
        </is>
      </c>
      <c r="AM203" t="inlineStr">
        <is>
          <t>2018-2019-2020-2021-2022</t>
        </is>
      </c>
      <c r="AN203" t="inlineStr">
        <is>
          <t>PAC</t>
        </is>
      </c>
      <c r="AO203" s="4" t="str"/>
      <c r="AP203" s="4" t="str"/>
      <c r="AQ203" s="5" t="str"/>
      <c r="AU203" s="340" t="n">
        <v>46285.07177083333</v>
      </c>
      <c r="AV203" s="341" t="n">
        <v>0.5111111111111111</v>
      </c>
    </row>
    <row r="204">
      <c r="A204" t="inlineStr">
        <is>
          <t>20561140091</t>
        </is>
      </c>
      <c r="B204" t="inlineStr">
        <is>
          <t>COOPERATIVA AGRARIA ECOLOGICA CAFETALERA DE LONYA GRANDE</t>
        </is>
      </c>
      <c r="C204" t="inlineStr">
        <is>
          <t>CECAFE</t>
        </is>
      </c>
      <c r="D204" t="inlineStr">
        <is>
          <t>COOPERATIVAS, SAIS, CAPS</t>
        </is>
      </c>
      <c r="E204" t="inlineStr">
        <is>
          <t>02 Cooperativa</t>
        </is>
      </c>
      <c r="F204" t="inlineStr">
        <is>
          <t>SUSPENSION TEMPORAL</t>
        </is>
      </c>
      <c r="G204" t="inlineStr">
        <is>
          <t>HABIDO</t>
        </is>
      </c>
      <c r="H204" s="339" t="n">
        <v>41647</v>
      </c>
      <c r="I204" s="339" t="n">
        <v>41640</v>
      </c>
      <c r="J204" t="inlineStr">
        <is>
          <t>010706</t>
        </is>
      </c>
      <c r="K204" t="inlineStr">
        <is>
          <t>AMAZONAS</t>
        </is>
      </c>
      <c r="L204" t="inlineStr">
        <is>
          <t>UTCUBAMBA</t>
        </is>
      </c>
      <c r="M204" t="inlineStr">
        <is>
          <t>LONYA GRANDE</t>
        </is>
      </c>
      <c r="N204" t="inlineStr">
        <is>
          <t>JR. DOS DE MAYO NRO. S/N (250 - FRENTE PLAZA AREQUIPA)</t>
        </is>
      </c>
      <c r="O204" t="inlineStr">
        <is>
          <t>IMPORTADOR/EXPORTADOR</t>
        </is>
      </c>
      <c r="P204" t="inlineStr">
        <is>
          <t>CULTIVOS DE CEREALES.</t>
        </is>
      </c>
      <c r="Q204" t="inlineStr">
        <is>
          <t>SERVICIOS AGRICOLAS, GANADERAS.</t>
        </is>
      </c>
      <c r="U204" t="inlineStr">
        <is>
          <t>951257112</t>
        </is>
      </c>
      <c r="V204" t="inlineStr">
        <is>
          <t>gerencia@cecafe.org</t>
        </is>
      </c>
      <c r="W204" t="inlineStr">
        <is>
          <t>SI</t>
        </is>
      </c>
      <c r="X204" t="inlineStr">
        <is>
          <t>S1739327</t>
        </is>
      </c>
      <c r="Y204" t="inlineStr">
        <is>
          <t>SI</t>
        </is>
      </c>
      <c r="Z204" t="inlineStr">
        <is>
          <t>COOPERATIVA AGRARIA ECOLOGICA CAFETALERA DE LONYA GRANDE</t>
        </is>
      </c>
      <c r="AA204" s="3" t="n">
        <v>8306798.93887856</v>
      </c>
      <c r="AB204" s="3" t="n">
        <v>2107273.02621216</v>
      </c>
      <c r="AC204" t="inlineStr">
        <is>
          <t>NO</t>
        </is>
      </c>
      <c r="AD204" s="3" t="str"/>
      <c r="AF204" s="3" t="str"/>
      <c r="AG204" s="4" t="str"/>
      <c r="AH204" t="inlineStr">
        <is>
          <t>sanchez baca eduard medardo</t>
        </is>
      </c>
      <c r="AI204" t="inlineStr">
        <is>
          <t>SANCHEZ OLIVOS JOSE ELMER</t>
        </is>
      </c>
      <c r="AJ204" t="inlineStr">
        <is>
          <t>EDUAR MEDARDO SANCHEZ BACA</t>
        </is>
      </c>
      <c r="AK204" s="4" t="n">
        <v>6</v>
      </c>
      <c r="AL204" t="inlineStr">
        <is>
          <t>CAFÉ</t>
        </is>
      </c>
      <c r="AM204" t="inlineStr">
        <is>
          <t>2024 - 2025</t>
        </is>
      </c>
      <c r="AN204" t="inlineStr">
        <is>
          <t>PAC</t>
        </is>
      </c>
      <c r="AO204" s="4" t="n">
        <v>278</v>
      </c>
      <c r="AP204" s="4" t="n">
        <v>73</v>
      </c>
      <c r="AQ204" s="5" t="n">
        <v>1045.6</v>
      </c>
      <c r="AR204" t="inlineStr">
        <is>
          <t>SI(VIGENTE HASTA EL OCTUBRE 2026)</t>
        </is>
      </c>
      <c r="AS204" t="inlineStr">
        <is>
          <t>NO</t>
        </is>
      </c>
      <c r="AT204" t="inlineStr">
        <is>
          <t>0.5</t>
        </is>
      </c>
      <c r="AU204" s="340" t="n">
        <v>46285.07177083333</v>
      </c>
      <c r="AV204" s="341" t="n">
        <v>0.8444444444444444</v>
      </c>
    </row>
    <row r="205">
      <c r="A205" t="inlineStr">
        <is>
          <t>20563823641</t>
        </is>
      </c>
      <c r="B205" t="inlineStr">
        <is>
          <t>ASOCIACION PERUANA DE PRODUCTORES DE ALPACAS Y LLAMAS SPAR - DISTRITAL DE PALLPATA</t>
        </is>
      </c>
      <c r="D205" t="inlineStr">
        <is>
          <t>ASOCIACION</t>
        </is>
      </c>
      <c r="E205" t="inlineStr">
        <is>
          <t>01 Asociación</t>
        </is>
      </c>
      <c r="F205" t="inlineStr">
        <is>
          <t>BAJA DE OFICIO</t>
        </is>
      </c>
      <c r="G205" t="inlineStr">
        <is>
          <t>HABIDO</t>
        </is>
      </c>
      <c r="H205" s="339" t="n">
        <v>44078</v>
      </c>
      <c r="I205" s="339" t="n">
        <v>44076</v>
      </c>
      <c r="J205" t="inlineStr">
        <is>
          <t>080801</t>
        </is>
      </c>
      <c r="K205" t="inlineStr">
        <is>
          <t>CUSCO</t>
        </is>
      </c>
      <c r="L205" t="inlineStr">
        <is>
          <t>ESPINAR</t>
        </is>
      </c>
      <c r="M205" t="inlineStr">
        <is>
          <t>PALLPATA</t>
        </is>
      </c>
      <c r="N205" t="inlineStr">
        <is>
          <t>NRO. SN PLAZA DE ARMAS PALLPATA (PLAZA COSTADO DEL MUNCIPIO)</t>
        </is>
      </c>
      <c r="O205" t="inlineStr">
        <is>
          <t>SIN ACTIVIDAD</t>
        </is>
      </c>
      <c r="P205" t="inlineStr">
        <is>
          <t>SERVICIOS AGRICOLAS, GANADERAS.</t>
        </is>
      </c>
      <c r="W205" t="inlineStr">
        <is>
          <t>NO</t>
        </is>
      </c>
      <c r="Y205" t="inlineStr">
        <is>
          <t>SI</t>
        </is>
      </c>
      <c r="Z205" t="inlineStr">
        <is>
          <t>ASOCIACION PERUANA DE PRODUCTORES DE ALPACAS Y LLAMAS SPAR - DISTRITAL DE PALLPATA</t>
        </is>
      </c>
      <c r="AA205" s="3" t="n">
        <v>0</v>
      </c>
      <c r="AB205" s="3" t="n">
        <v>0</v>
      </c>
      <c r="AC205" t="inlineStr">
        <is>
          <t>NO</t>
        </is>
      </c>
      <c r="AD205" s="3" t="str"/>
      <c r="AF205" s="3" t="str"/>
      <c r="AG205" s="4" t="str"/>
      <c r="AK205" s="4" t="str"/>
      <c r="AL205" t="inlineStr">
        <is>
          <t>FIBRA DE ALPACA</t>
        </is>
      </c>
      <c r="AM205" t="inlineStr">
        <is>
          <t>2023</t>
        </is>
      </c>
      <c r="AN205" t="inlineStr">
        <is>
          <t>PAC</t>
        </is>
      </c>
      <c r="AO205" s="4" t="str"/>
      <c r="AP205" s="4" t="str"/>
      <c r="AQ205" s="5" t="str"/>
      <c r="AU205" s="340" t="n">
        <v>46285.07177083333</v>
      </c>
      <c r="AV205" s="341" t="n">
        <v>0.5111111111111111</v>
      </c>
    </row>
    <row r="206">
      <c r="A206" t="inlineStr">
        <is>
          <t>20563994453</t>
        </is>
      </c>
      <c r="B206" t="inlineStr">
        <is>
          <t>COOPERATIVA AGRARIA ADIANES DE PHINAYA CUSCO - PERU</t>
        </is>
      </c>
      <c r="D206" t="inlineStr">
        <is>
          <t>COOPERATIVAS, SAIS, CAPS</t>
        </is>
      </c>
      <c r="E206" t="inlineStr">
        <is>
          <t>02 Cooperativa</t>
        </is>
      </c>
      <c r="F206" t="inlineStr">
        <is>
          <t>ACTIVO</t>
        </is>
      </c>
      <c r="G206" t="inlineStr">
        <is>
          <t>HABIDO</t>
        </is>
      </c>
      <c r="H206" s="339" t="n">
        <v>42313</v>
      </c>
      <c r="I206" s="339" t="n">
        <v>42313</v>
      </c>
      <c r="J206" t="inlineStr">
        <is>
          <t>080605</t>
        </is>
      </c>
      <c r="K206" t="inlineStr">
        <is>
          <t>CUSCO</t>
        </is>
      </c>
      <c r="L206" t="inlineStr">
        <is>
          <t>CANCHIS</t>
        </is>
      </c>
      <c r="M206" t="inlineStr">
        <is>
          <t>PITUMARCA</t>
        </is>
      </c>
      <c r="N206" t="inlineStr">
        <is>
          <t>AV. PHINAYA NRO. SN C.P. PHINAYA (1 CDRA ANTE PLAZ C1P BLANCO PTA AZUL ADB)</t>
        </is>
      </c>
      <c r="O206" t="inlineStr">
        <is>
          <t>SIN ACTIVIDAD</t>
        </is>
      </c>
      <c r="P206" t="inlineStr">
        <is>
          <t>CRIA DE ANIMALES DOMESTICOS.</t>
        </is>
      </c>
      <c r="W206" t="inlineStr">
        <is>
          <t>NO</t>
        </is>
      </c>
      <c r="Y206" t="inlineStr">
        <is>
          <t>SI</t>
        </is>
      </c>
      <c r="Z206" t="inlineStr">
        <is>
          <t>COOPERATIVA AGRARIA ADIANES DE PHINAYA CUSCO - PERU</t>
        </is>
      </c>
      <c r="AA206" s="3" t="n">
        <v>0</v>
      </c>
      <c r="AB206" s="3" t="n">
        <v>0</v>
      </c>
      <c r="AC206" t="inlineStr">
        <is>
          <t>NO</t>
        </is>
      </c>
      <c r="AD206" s="3" t="str"/>
      <c r="AF206" s="3" t="str"/>
      <c r="AG206" s="4" t="str"/>
      <c r="AK206" s="4" t="str"/>
      <c r="AL206" t="inlineStr">
        <is>
          <t>FIBRA DE ALPACA</t>
        </is>
      </c>
      <c r="AM206" t="inlineStr">
        <is>
          <t>2019-2020-2021-2022-2023</t>
        </is>
      </c>
      <c r="AN206" t="inlineStr">
        <is>
          <t>PAC</t>
        </is>
      </c>
      <c r="AO206" s="4" t="str"/>
      <c r="AP206" s="4" t="str"/>
      <c r="AQ206" s="5" t="str"/>
      <c r="AU206" s="340" t="n">
        <v>46285.07177083333</v>
      </c>
      <c r="AV206" s="341" t="n">
        <v>0.5111111111111111</v>
      </c>
    </row>
    <row r="207">
      <c r="A207" t="inlineStr">
        <is>
          <t>20564032485</t>
        </is>
      </c>
      <c r="B207" t="inlineStr">
        <is>
          <t>ASOCIACION DE PRODUCTORES ECOLOGICOS DE CACAO MEDIO URUBAMBA - IVOCHOTE</t>
        </is>
      </c>
      <c r="D207" t="inlineStr">
        <is>
          <t>ASOCIACION</t>
        </is>
      </c>
      <c r="E207" t="inlineStr">
        <is>
          <t>01 Asociación</t>
        </is>
      </c>
      <c r="F207" t="inlineStr">
        <is>
          <t>ACTIVO</t>
        </is>
      </c>
      <c r="G207" t="inlineStr">
        <is>
          <t>HABIDO</t>
        </is>
      </c>
      <c r="H207" s="339" t="n">
        <v>41470</v>
      </c>
      <c r="I207" s="339" t="n">
        <v>41556</v>
      </c>
      <c r="J207" t="inlineStr">
        <is>
          <t>080902</t>
        </is>
      </c>
      <c r="K207" t="inlineStr">
        <is>
          <t>CUSCO</t>
        </is>
      </c>
      <c r="L207" t="inlineStr">
        <is>
          <t>LA CONVENCION</t>
        </is>
      </c>
      <c r="M207" t="inlineStr">
        <is>
          <t>ECHARATE</t>
        </is>
      </c>
      <c r="N207" t="inlineStr">
        <is>
          <t>NRO. S/N IVOCHOTE</t>
        </is>
      </c>
      <c r="O207" t="inlineStr">
        <is>
          <t>EXPORTADOR</t>
        </is>
      </c>
      <c r="P207" t="inlineStr">
        <is>
          <t>VTA. MAY. DE MATERIAS PRIMAS AGROPEC.</t>
        </is>
      </c>
      <c r="W207" t="inlineStr">
        <is>
          <t>NO</t>
        </is>
      </c>
      <c r="Y207" t="inlineStr">
        <is>
          <t>SI</t>
        </is>
      </c>
      <c r="Z207" t="inlineStr">
        <is>
          <t>ASOCIACION DE PRODUCTORES ECOLOGICOS DE CACAO MEDIO URUBAMBA - IVOCHOTE</t>
        </is>
      </c>
      <c r="AA207" s="3" t="n">
        <v>170000</v>
      </c>
      <c r="AB207" s="3" t="n">
        <v>299062.7</v>
      </c>
      <c r="AC207" t="inlineStr">
        <is>
          <t>NO</t>
        </is>
      </c>
      <c r="AD207" s="3" t="str"/>
      <c r="AF207" s="3" t="str"/>
      <c r="AG207" s="4" t="str"/>
      <c r="AK207" s="4" t="str"/>
      <c r="AL207" t="inlineStr">
        <is>
          <t>CACAO</t>
        </is>
      </c>
      <c r="AM207" t="inlineStr">
        <is>
          <t>2024 - 2025</t>
        </is>
      </c>
      <c r="AN207" t="inlineStr">
        <is>
          <t>PAC</t>
        </is>
      </c>
      <c r="AO207" s="4" t="str"/>
      <c r="AP207" s="4" t="str"/>
      <c r="AQ207" s="5" t="str"/>
      <c r="AU207" s="340" t="n">
        <v>46285.07177083333</v>
      </c>
      <c r="AV207" s="341" t="n">
        <v>0.5111111111111111</v>
      </c>
    </row>
    <row r="208">
      <c r="A208" t="inlineStr">
        <is>
          <t>20564152031</t>
        </is>
      </c>
      <c r="B208" t="inlineStr">
        <is>
          <t>ASOCIACION DE ARTESANOS TRES ALPAQUITAS H&amp;F</t>
        </is>
      </c>
      <c r="D208" t="inlineStr">
        <is>
          <t>ASOCIACION</t>
        </is>
      </c>
      <c r="E208" t="inlineStr">
        <is>
          <t>01 Asociación</t>
        </is>
      </c>
      <c r="F208" t="inlineStr">
        <is>
          <t>ACTIVO</t>
        </is>
      </c>
      <c r="G208" t="inlineStr">
        <is>
          <t>HABIDO</t>
        </is>
      </c>
      <c r="H208" s="339" t="n">
        <v>41584</v>
      </c>
      <c r="I208" s="339" t="n">
        <v>41584</v>
      </c>
      <c r="J208" t="inlineStr">
        <is>
          <t>081209</t>
        </is>
      </c>
      <c r="K208" t="inlineStr">
        <is>
          <t>CUSCO</t>
        </is>
      </c>
      <c r="L208" t="inlineStr">
        <is>
          <t>QUISPICANCHI</t>
        </is>
      </c>
      <c r="M208" t="inlineStr">
        <is>
          <t>MARCAPATA</t>
        </is>
      </c>
      <c r="N208" t="inlineStr">
        <is>
          <t>LIOPATA NRO. S/N COM. CCOLLANA MARCAPATA (BAÑOS TERMALES PARTE ALTA)</t>
        </is>
      </c>
      <c r="O208" t="inlineStr">
        <is>
          <t>SIN ACTIVIDAD</t>
        </is>
      </c>
      <c r="P208" t="inlineStr">
        <is>
          <t>OTROS TIPOS DE VENTA AL POR MENOR.</t>
        </is>
      </c>
      <c r="Q208" t="inlineStr">
        <is>
          <t>VTA. MAY. PRODUCTOS TEXTILES.</t>
        </is>
      </c>
      <c r="W208" t="inlineStr">
        <is>
          <t>NO</t>
        </is>
      </c>
      <c r="Y208" t="inlineStr">
        <is>
          <t>SI</t>
        </is>
      </c>
      <c r="Z208" t="inlineStr">
        <is>
          <t>ASOCIACION DE ARTESANOS TRES ALPAQUITAS H&amp;F</t>
        </is>
      </c>
      <c r="AA208" s="3" t="n">
        <v>0</v>
      </c>
      <c r="AB208" s="3" t="n">
        <v>0</v>
      </c>
      <c r="AC208" t="inlineStr">
        <is>
          <t>NO</t>
        </is>
      </c>
      <c r="AD208" s="3" t="str"/>
      <c r="AF208" s="3" t="str"/>
      <c r="AG208" s="4" t="str"/>
      <c r="AK208" s="4" t="str"/>
      <c r="AL208" t="inlineStr">
        <is>
          <t>FIBRA DE ALPACA</t>
        </is>
      </c>
      <c r="AM208" t="inlineStr">
        <is>
          <t>2018-2019-2020-2021-2022</t>
        </is>
      </c>
      <c r="AN208" t="inlineStr">
        <is>
          <t>PAC</t>
        </is>
      </c>
      <c r="AO208" s="4" t="str"/>
      <c r="AP208" s="4" t="str"/>
      <c r="AQ208" s="5" t="str"/>
      <c r="AU208" s="340" t="n">
        <v>46285.07177083333</v>
      </c>
      <c r="AV208" s="341" t="n">
        <v>0.5333333333333333</v>
      </c>
    </row>
    <row r="209">
      <c r="A209" t="inlineStr">
        <is>
          <t>20564218589</t>
        </is>
      </c>
      <c r="B209" t="inlineStr">
        <is>
          <t>ASOCIACIÓN DE PRODUCTORES AGROPECUARIOS MI CULLAHUATA - VELILLE</t>
        </is>
      </c>
      <c r="D209" t="inlineStr">
        <is>
          <t>ASOCIACION</t>
        </is>
      </c>
      <c r="E209" t="inlineStr">
        <is>
          <t>01 Asociación</t>
        </is>
      </c>
      <c r="F209" t="inlineStr">
        <is>
          <t>BAJA DE OFICIO</t>
        </is>
      </c>
      <c r="G209" t="inlineStr">
        <is>
          <t>HABIDO</t>
        </is>
      </c>
      <c r="H209" s="339" t="n">
        <v>44166</v>
      </c>
      <c r="I209" s="339" t="n">
        <v>44166</v>
      </c>
      <c r="J209" t="inlineStr">
        <is>
          <t>080708</t>
        </is>
      </c>
      <c r="K209" t="inlineStr">
        <is>
          <t>CUSCO</t>
        </is>
      </c>
      <c r="L209" t="inlineStr">
        <is>
          <t>CHUMBIVILCAS</t>
        </is>
      </c>
      <c r="M209" t="inlineStr">
        <is>
          <t>VELILLE</t>
        </is>
      </c>
      <c r="N209" t="inlineStr">
        <is>
          <t>NRO. SN C.C. CULLAHUATA (200 MTS ABJ PTE CARROZABLE C1P VERDE)</t>
        </is>
      </c>
      <c r="O209" t="inlineStr">
        <is>
          <t>SIN ACTIVIDAD</t>
        </is>
      </c>
      <c r="P209" t="inlineStr">
        <is>
          <t>CRIA DE GANADO.</t>
        </is>
      </c>
      <c r="Q209" t="inlineStr">
        <is>
          <t>ELAB DE OTROS PROD. ALIMENTICIOS.</t>
        </is>
      </c>
      <c r="W209" t="inlineStr">
        <is>
          <t>NO</t>
        </is>
      </c>
      <c r="Y209" t="inlineStr">
        <is>
          <t>SI</t>
        </is>
      </c>
      <c r="Z209" t="inlineStr">
        <is>
          <t>ASOCIACIÓN DE PRODUCTORES AGROPECUARIOS MI CULLAHUATA - VELILLE</t>
        </is>
      </c>
      <c r="AA209" s="3" t="n">
        <v>0</v>
      </c>
      <c r="AB209" s="3" t="n">
        <v>0</v>
      </c>
      <c r="AC209" t="inlineStr">
        <is>
          <t>NO</t>
        </is>
      </c>
      <c r="AD209" s="3" t="str"/>
      <c r="AF209" s="3" t="str"/>
      <c r="AG209" s="4" t="str"/>
      <c r="AK209" s="4" t="str"/>
      <c r="AL209" t="inlineStr">
        <is>
          <t>DERIVADOS LACTEOS</t>
        </is>
      </c>
      <c r="AM209" t="inlineStr">
        <is>
          <t>2018-2019-2020-2021</t>
        </is>
      </c>
      <c r="AN209" t="inlineStr">
        <is>
          <t>PAC</t>
        </is>
      </c>
      <c r="AO209" s="4" t="str"/>
      <c r="AP209" s="4" t="str"/>
      <c r="AQ209" s="5" t="str"/>
      <c r="AU209" s="340" t="n">
        <v>46285.07177083333</v>
      </c>
      <c r="AV209" s="341" t="n">
        <v>0.5333333333333333</v>
      </c>
    </row>
    <row r="210">
      <c r="A210" t="inlineStr">
        <is>
          <t>20567261523</t>
        </is>
      </c>
      <c r="B210" t="inlineStr">
        <is>
          <t>ORGANIZACION DE MANEJO DE RECURSOS NATURALES BUENOS AIRES</t>
        </is>
      </c>
      <c r="D210" t="inlineStr">
        <is>
          <t>ASOCIACION</t>
        </is>
      </c>
      <c r="E210" t="inlineStr">
        <is>
          <t>01 Asociación</t>
        </is>
      </c>
      <c r="F210" t="inlineStr">
        <is>
          <t>ACTIVO</t>
        </is>
      </c>
      <c r="G210" t="inlineStr">
        <is>
          <t>HABIDO</t>
        </is>
      </c>
      <c r="H210" s="339" t="n">
        <v>44053</v>
      </c>
      <c r="I210" s="339" t="n">
        <v>44053</v>
      </c>
      <c r="J210" t="inlineStr">
        <is>
          <t>160301</t>
        </is>
      </c>
      <c r="K210" t="inlineStr">
        <is>
          <t>LORETO</t>
        </is>
      </c>
      <c r="L210" t="inlineStr">
        <is>
          <t>MAYNAS</t>
        </is>
      </c>
      <c r="M210" t="inlineStr">
        <is>
          <t>IQUITOS</t>
        </is>
      </c>
      <c r="N210" t="inlineStr">
        <is>
          <t>MZA. B LOTE. 1 URB. TAMBO (CON NAVARRO CAUPER)</t>
        </is>
      </c>
      <c r="O210" t="inlineStr">
        <is>
          <t>SIN ACTIVIDAD</t>
        </is>
      </c>
      <c r="P210" t="inlineStr">
        <is>
          <t>ACTIVIDADES OTRAS ASOCIACIONES NCP.</t>
        </is>
      </c>
      <c r="W210" t="inlineStr">
        <is>
          <t>NO</t>
        </is>
      </c>
      <c r="Y210" t="inlineStr">
        <is>
          <t>SI</t>
        </is>
      </c>
      <c r="Z210" t="inlineStr">
        <is>
          <t>ORGANIZACION DE MANEJO DE RECURSOS NATURALES BUENOS AIRES</t>
        </is>
      </c>
      <c r="AA210" s="3" t="n">
        <v>0</v>
      </c>
      <c r="AB210" s="3" t="n">
        <v>0</v>
      </c>
      <c r="AC210" t="inlineStr">
        <is>
          <t>NO</t>
        </is>
      </c>
      <c r="AD210" s="3" t="str"/>
      <c r="AF210" s="3" t="str"/>
      <c r="AG210" s="4" t="str"/>
      <c r="AK210" s="4" t="str"/>
      <c r="AL210" t="inlineStr">
        <is>
          <t>AGUAJE</t>
        </is>
      </c>
      <c r="AM210" t="inlineStr">
        <is>
          <t>2018-2019-2020-2021-2022</t>
        </is>
      </c>
      <c r="AN210" t="inlineStr">
        <is>
          <t>PAC</t>
        </is>
      </c>
      <c r="AO210" s="4" t="str"/>
      <c r="AP210" s="4" t="str"/>
      <c r="AQ210" s="5" t="str"/>
      <c r="AU210" s="340" t="n">
        <v>46285.07177083333</v>
      </c>
      <c r="AV210" s="341" t="n">
        <v>0.5111111111111111</v>
      </c>
    </row>
    <row r="211">
      <c r="A211" t="inlineStr">
        <is>
          <t>20568071281</t>
        </is>
      </c>
      <c r="B211" t="inlineStr">
        <is>
          <t>COOPERATIVA AGRARIA CAFETALERA CEPRO YANESHA</t>
        </is>
      </c>
      <c r="D211" t="inlineStr">
        <is>
          <t>COOPERATIVAS, SAIS, CAPS</t>
        </is>
      </c>
      <c r="E211" t="inlineStr">
        <is>
          <t>02 Cooperativa</t>
        </is>
      </c>
      <c r="F211" t="inlineStr">
        <is>
          <t>ACTIVO</t>
        </is>
      </c>
      <c r="G211" t="inlineStr">
        <is>
          <t>HABIDO</t>
        </is>
      </c>
      <c r="H211" s="339" t="n">
        <v>40751</v>
      </c>
      <c r="I211" s="339" t="n">
        <v>40751</v>
      </c>
      <c r="J211" t="inlineStr">
        <is>
          <t>190307</t>
        </is>
      </c>
      <c r="K211" t="inlineStr">
        <is>
          <t>PASCO</t>
        </is>
      </c>
      <c r="L211" t="inlineStr">
        <is>
          <t>OXAPAMPA</t>
        </is>
      </c>
      <c r="M211" t="inlineStr">
        <is>
          <t>VILLA RICA</t>
        </is>
      </c>
      <c r="N211" t="inlineStr">
        <is>
          <t>CAR. FERNANDO BELAUNDE TERRY KM. 36 ANX. SAN JOSE (A 20M DE PLANTA DE TRATAMIENTO DE AGUA)</t>
        </is>
      </c>
      <c r="O211" t="inlineStr">
        <is>
          <t>IMPORTADOR/EXPORTADOR</t>
        </is>
      </c>
      <c r="P211" t="inlineStr">
        <is>
          <t>VTA. MAY. DE MATERIAS PRIMAS AGROPEC.</t>
        </is>
      </c>
      <c r="Q211" t="inlineStr">
        <is>
          <t>SERVICIOS AGRICOLAS, GANADERAS.</t>
        </is>
      </c>
      <c r="R211" t="inlineStr">
        <is>
          <t>SILVICULTURA Y EXT. DE MADERA.</t>
        </is>
      </c>
      <c r="U211" t="inlineStr">
        <is>
          <t>063465073</t>
        </is>
      </c>
      <c r="V211" t="inlineStr">
        <is>
          <t>cepro-yanesha@hotmail.com</t>
        </is>
      </c>
      <c r="W211" t="inlineStr">
        <is>
          <t>SI</t>
        </is>
      </c>
      <c r="X211" t="inlineStr">
        <is>
          <t>S1508539</t>
        </is>
      </c>
      <c r="Y211" t="inlineStr">
        <is>
          <t>SI</t>
        </is>
      </c>
      <c r="Z211" t="inlineStr">
        <is>
          <t>COOPERATIVA AGRARIA CAFETALERA CEPRO YANESHA</t>
        </is>
      </c>
      <c r="AA211" s="3" t="n">
        <v>0</v>
      </c>
      <c r="AB211" s="3" t="n">
        <v>0</v>
      </c>
      <c r="AC211" t="inlineStr">
        <is>
          <t>SI</t>
        </is>
      </c>
      <c r="AD211" s="3" t="n">
        <v>1435723.71</v>
      </c>
      <c r="AE211" t="inlineStr">
        <is>
          <t>2026-04</t>
        </is>
      </c>
      <c r="AF211" s="3" t="n">
        <v>277276.5</v>
      </c>
      <c r="AG211" s="4" t="n">
        <v>3</v>
      </c>
      <c r="AH211" t="inlineStr">
        <is>
          <t>LOPEZ GASPAR PEDRO MATEO</t>
        </is>
      </c>
      <c r="AI211" t="inlineStr">
        <is>
          <t>LOPEZ GASPAR PEDRO MATEO</t>
        </is>
      </c>
      <c r="AK211" s="4" t="n">
        <v>7</v>
      </c>
      <c r="AL211" t="inlineStr">
        <is>
          <t>CAFÉ</t>
        </is>
      </c>
      <c r="AM211" t="inlineStr">
        <is>
          <t>2018-2019</t>
        </is>
      </c>
      <c r="AN211" t="inlineStr">
        <is>
          <t>PAC</t>
        </is>
      </c>
      <c r="AO211" s="4" t="str"/>
      <c r="AP211" s="4" t="str"/>
      <c r="AQ211" s="5" t="str"/>
      <c r="AU211" s="340" t="n">
        <v>46285.07177083333</v>
      </c>
      <c r="AV211" s="341" t="n">
        <v>0.7777777777777778</v>
      </c>
    </row>
    <row r="212">
      <c r="A212" t="inlineStr">
        <is>
          <t>20568080948</t>
        </is>
      </c>
      <c r="B212" t="inlineStr">
        <is>
          <t>CONSEJO REGULADOR DE LA DENOMINACION DE ORIGEN CAFE VILLA RICA - C.R.D.O. CAFE VILLA RICA</t>
        </is>
      </c>
      <c r="D212" t="inlineStr">
        <is>
          <t>ASOCIACION</t>
        </is>
      </c>
      <c r="E212" t="inlineStr">
        <is>
          <t>01 Asociación</t>
        </is>
      </c>
      <c r="F212" t="inlineStr">
        <is>
          <t>ACTIVO</t>
        </is>
      </c>
      <c r="G212" t="inlineStr">
        <is>
          <t>HABIDO</t>
        </is>
      </c>
      <c r="H212" s="339" t="n">
        <v>45224</v>
      </c>
      <c r="I212" s="339" t="n">
        <v>45224</v>
      </c>
      <c r="J212" t="inlineStr">
        <is>
          <t>190307</t>
        </is>
      </c>
      <c r="K212" t="inlineStr">
        <is>
          <t>PASCO</t>
        </is>
      </c>
      <c r="L212" t="inlineStr">
        <is>
          <t>OXAPAMPA</t>
        </is>
      </c>
      <c r="M212" t="inlineStr">
        <is>
          <t>VILLA RICA</t>
        </is>
      </c>
      <c r="N212" t="inlineStr">
        <is>
          <t>AV. PADRE SALAS NRO. SN (S82658709-1 CDRA CENTRO DEL ADULTO MAYOR)</t>
        </is>
      </c>
      <c r="O212" t="inlineStr">
        <is>
          <t>SIN ACTIVIDAD</t>
        </is>
      </c>
      <c r="P212" t="inlineStr">
        <is>
          <t>ACTIVIDADES OTRAS ASOCIACIONES NCP.</t>
        </is>
      </c>
      <c r="W212" t="inlineStr">
        <is>
          <t>NO</t>
        </is>
      </c>
      <c r="Y212" t="inlineStr">
        <is>
          <t>SI</t>
        </is>
      </c>
      <c r="Z212" t="inlineStr">
        <is>
          <t>CONSEJO REGULADOR DE LA DENOMINACION DE ORIGEN CAFE VILLA RICA - C.R.D.O. CAFE VILLA RICA</t>
        </is>
      </c>
      <c r="AA212" s="3" t="n">
        <v>0</v>
      </c>
      <c r="AB212" s="3" t="n">
        <v>0</v>
      </c>
      <c r="AC212" t="inlineStr">
        <is>
          <t>NO</t>
        </is>
      </c>
      <c r="AD212" s="3" t="str"/>
      <c r="AF212" s="3" t="str"/>
      <c r="AG212" s="4" t="str"/>
      <c r="AK212" s="4" t="str"/>
      <c r="AL212" t="inlineStr">
        <is>
          <t>CAFÉ</t>
        </is>
      </c>
      <c r="AM212" t="inlineStr">
        <is>
          <t>2025</t>
        </is>
      </c>
      <c r="AN212" t="inlineStr">
        <is>
          <t>PAC</t>
        </is>
      </c>
      <c r="AO212" s="4" t="str"/>
      <c r="AP212" s="4" t="str"/>
      <c r="AQ212" s="5" t="str"/>
      <c r="AU212" s="340" t="n">
        <v>46285.07177083333</v>
      </c>
      <c r="AV212" s="341" t="n">
        <v>0.5111111111111111</v>
      </c>
    </row>
    <row r="213">
      <c r="A213" t="inlineStr">
        <is>
          <t>20568190450</t>
        </is>
      </c>
      <c r="B213" t="inlineStr">
        <is>
          <t>COOPERATIVA AGRARIA KEMITO ENE LTDA. - KEMITO ENE</t>
        </is>
      </c>
      <c r="D213" t="inlineStr">
        <is>
          <t>COOPERATIVAS, SAIS, CAPS</t>
        </is>
      </c>
      <c r="E213" t="inlineStr">
        <is>
          <t>02 Cooperativa</t>
        </is>
      </c>
      <c r="F213" t="inlineStr">
        <is>
          <t>ACTIVO</t>
        </is>
      </c>
      <c r="G213" t="inlineStr">
        <is>
          <t>HABIDO</t>
        </is>
      </c>
      <c r="H213" s="339" t="n">
        <v>40893</v>
      </c>
      <c r="I213" s="339" t="n">
        <v>40909</v>
      </c>
      <c r="J213" t="inlineStr">
        <is>
          <t>120608</t>
        </is>
      </c>
      <c r="K213" t="inlineStr">
        <is>
          <t>JUNIN</t>
        </is>
      </c>
      <c r="L213" t="inlineStr">
        <is>
          <t>SATIPO</t>
        </is>
      </c>
      <c r="M213" t="inlineStr">
        <is>
          <t>SATIPO</t>
        </is>
      </c>
      <c r="N213" t="inlineStr">
        <is>
          <t>JR. FRANCISCO IRAZOLA NRO. 1401 INT. B URB. SATIPO (INTERIOR ALBERGUE ASHANINKA - SECTOR B)</t>
        </is>
      </c>
      <c r="O213" t="inlineStr">
        <is>
          <t>SIN ACTIVIDAD</t>
        </is>
      </c>
      <c r="P213" t="inlineStr">
        <is>
          <t>VTA. MAY. ALIMENTOS, BEBIDAS Y TABACO.</t>
        </is>
      </c>
      <c r="Q213" t="inlineStr">
        <is>
          <t>ELAB. CACAO, CHOCOLATE Y CONFIT.</t>
        </is>
      </c>
      <c r="U213" t="inlineStr">
        <is>
          <t>064545670</t>
        </is>
      </c>
      <c r="V213" t="inlineStr">
        <is>
          <t>ASHANINKARIOENE@YAHOO.ES</t>
        </is>
      </c>
      <c r="W213" t="inlineStr">
        <is>
          <t>SI</t>
        </is>
      </c>
      <c r="X213" t="inlineStr">
        <is>
          <t>S1041022</t>
        </is>
      </c>
      <c r="Y213" t="inlineStr">
        <is>
          <t>SI</t>
        </is>
      </c>
      <c r="Z213" t="inlineStr">
        <is>
          <t>COOPERATIVA AGRARIA KEMITO ENE LTDA. - KEMITO ENE</t>
        </is>
      </c>
      <c r="AA213" s="3" t="n">
        <v>0</v>
      </c>
      <c r="AB213" s="3" t="n">
        <v>0</v>
      </c>
      <c r="AC213" t="inlineStr">
        <is>
          <t>SI</t>
        </is>
      </c>
      <c r="AD213" s="3" t="n">
        <v>113466.98</v>
      </c>
      <c r="AE213" t="inlineStr">
        <is>
          <t>2026-03</t>
        </is>
      </c>
      <c r="AF213" s="3" t="n">
        <v>8390</v>
      </c>
      <c r="AG213" s="4" t="n">
        <v>2</v>
      </c>
      <c r="AH213" t="inlineStr">
        <is>
          <t>CLAUDIO VASQUEZ MANUEL</t>
        </is>
      </c>
      <c r="AI213" t="inlineStr">
        <is>
          <t>CLAUDIO VASQUEZ MANUEL</t>
        </is>
      </c>
      <c r="AK213" s="4" t="n">
        <v>6</v>
      </c>
      <c r="AL213" t="inlineStr">
        <is>
          <t>CACAO</t>
        </is>
      </c>
      <c r="AM213" t="inlineStr">
        <is>
          <t>2021-2022-2023</t>
        </is>
      </c>
      <c r="AN213" t="inlineStr">
        <is>
          <t>PAC</t>
        </is>
      </c>
      <c r="AO213" s="4" t="str"/>
      <c r="AP213" s="4" t="str"/>
      <c r="AQ213" s="5" t="str"/>
      <c r="AU213" s="340" t="n">
        <v>46285.07177083333</v>
      </c>
      <c r="AV213" s="341" t="n">
        <v>0.7555555555555555</v>
      </c>
    </row>
    <row r="214">
      <c r="A214" t="inlineStr">
        <is>
          <t>20568194951</t>
        </is>
      </c>
      <c r="B214" t="inlineStr">
        <is>
          <t>ASOCIACION DE PRODUCTORES AGROSOSTENIBLES VILLA ECOLOGICA PERU</t>
        </is>
      </c>
      <c r="C214" t="inlineStr">
        <is>
          <t>APSOS ECOLOGICOS PERU</t>
        </is>
      </c>
      <c r="D214" t="inlineStr">
        <is>
          <t>ASOCIACION</t>
        </is>
      </c>
      <c r="E214" t="inlineStr">
        <is>
          <t>01 Asociación</t>
        </is>
      </c>
      <c r="F214" t="inlineStr">
        <is>
          <t>ACTIVO</t>
        </is>
      </c>
      <c r="G214" t="inlineStr">
        <is>
          <t>HABIDO</t>
        </is>
      </c>
      <c r="H214" s="339" t="n">
        <v>40898</v>
      </c>
      <c r="I214" s="339" t="n">
        <v>40967</v>
      </c>
      <c r="J214" t="inlineStr">
        <is>
          <t>120606</t>
        </is>
      </c>
      <c r="K214" t="inlineStr">
        <is>
          <t>JUNIN</t>
        </is>
      </c>
      <c r="L214" t="inlineStr">
        <is>
          <t>SATIPO</t>
        </is>
      </c>
      <c r="M214" t="inlineStr">
        <is>
          <t>PANGOA</t>
        </is>
      </c>
      <c r="N214" t="inlineStr">
        <is>
          <t>JR. PRIMAVERA NRO. S/N C.P. SEC UNIDOS SAN RAMON (COSTADO DE LA COOPERATIVA SANGARENI)</t>
        </is>
      </c>
      <c r="O214" t="inlineStr">
        <is>
          <t>EXPORTADOR</t>
        </is>
      </c>
      <c r="P214" t="inlineStr">
        <is>
          <t>ELAB. FRUTAS, LEG. Y HORTALIZAS.</t>
        </is>
      </c>
      <c r="Q214" t="inlineStr">
        <is>
          <t>TRANSPORTE DE CARGA POR CARRETERA.</t>
        </is>
      </c>
      <c r="U214" t="inlineStr">
        <is>
          <t>64 634079</t>
        </is>
      </c>
      <c r="V214" t="inlineStr">
        <is>
          <t>apsosgerente@gmail.com</t>
        </is>
      </c>
      <c r="W214" t="inlineStr">
        <is>
          <t>SI</t>
        </is>
      </c>
      <c r="X214" t="inlineStr">
        <is>
          <t>S1433366</t>
        </is>
      </c>
      <c r="Y214" t="inlineStr">
        <is>
          <t>SI</t>
        </is>
      </c>
      <c r="Z214" t="inlineStr">
        <is>
          <t>ASOCIACION DE PRODUCTORES AGROSOSTENIBLES VILLA ECOLOGICA PERU</t>
        </is>
      </c>
      <c r="AA214" s="3" t="n">
        <v>3917747.61535131</v>
      </c>
      <c r="AB214" s="3" t="n">
        <v>8090058.3287</v>
      </c>
      <c r="AC214" t="inlineStr">
        <is>
          <t>SI</t>
        </is>
      </c>
      <c r="AD214" s="3" t="n">
        <v>5355025.229999999</v>
      </c>
      <c r="AE214" t="inlineStr">
        <is>
          <t>2026-05</t>
        </is>
      </c>
      <c r="AF214" s="3" t="n">
        <v>233384.7</v>
      </c>
      <c r="AG214" s="4" t="n">
        <v>4</v>
      </c>
      <c r="AH214" t="inlineStr">
        <is>
          <t>ESPINOZA VILLANUEVA ELI</t>
        </is>
      </c>
      <c r="AI214" t="inlineStr">
        <is>
          <t>CHAVEZ HUAMAN VICTORIANO DOMINGO</t>
        </is>
      </c>
      <c r="AK214" s="4" t="n">
        <v>5</v>
      </c>
      <c r="AL214" t="inlineStr">
        <is>
          <t>CAFÉ</t>
        </is>
      </c>
      <c r="AM214" t="inlineStr">
        <is>
          <t>2019-2023</t>
        </is>
      </c>
      <c r="AN214" t="inlineStr">
        <is>
          <t>PAC</t>
        </is>
      </c>
      <c r="AO214" s="4" t="str"/>
      <c r="AP214" s="4" t="str"/>
      <c r="AQ214" s="5" t="str"/>
      <c r="AU214" s="340" t="n">
        <v>46285.07177083333</v>
      </c>
      <c r="AV214" s="341" t="n">
        <v>0.7777777777777778</v>
      </c>
    </row>
    <row r="215">
      <c r="A215" t="inlineStr">
        <is>
          <t>20568228368</t>
        </is>
      </c>
      <c r="B215" t="inlineStr">
        <is>
          <t>ASOCIACION DE PRODUCTORES LACTEOS VIDA ABUNDANTE INGENIO</t>
        </is>
      </c>
      <c r="D215" t="inlineStr">
        <is>
          <t>ASOCIACION</t>
        </is>
      </c>
      <c r="E215" t="inlineStr">
        <is>
          <t>01 Asociación</t>
        </is>
      </c>
      <c r="F215" t="inlineStr">
        <is>
          <t>ACTIVO</t>
        </is>
      </c>
      <c r="G215" t="inlineStr">
        <is>
          <t>HABIDO</t>
        </is>
      </c>
      <c r="H215" s="339" t="n">
        <v>42311</v>
      </c>
      <c r="I215" s="339" t="n">
        <v>42312</v>
      </c>
      <c r="J215" t="inlineStr">
        <is>
          <t>120122</t>
        </is>
      </c>
      <c r="K215" t="inlineStr">
        <is>
          <t>JUNIN</t>
        </is>
      </c>
      <c r="L215" t="inlineStr">
        <is>
          <t>HUANCAYO</t>
        </is>
      </c>
      <c r="M215" t="inlineStr">
        <is>
          <t>INGENIO</t>
        </is>
      </c>
      <c r="N215" t="inlineStr">
        <is>
          <t>JR. JUAN MORALES NRO. SN (S76895403 ALT PTE INCA CASA BLANCO Y AZU)</t>
        </is>
      </c>
      <c r="O215" t="inlineStr">
        <is>
          <t>SIN ACTIVIDAD</t>
        </is>
      </c>
      <c r="P215" t="inlineStr">
        <is>
          <t>ELAB DE PRODUCTOS LACTEOS.</t>
        </is>
      </c>
      <c r="Q215" t="inlineStr">
        <is>
          <t>PESCA, EXPLOT. CRIADEROS DE PECES.</t>
        </is>
      </c>
      <c r="W215" t="inlineStr">
        <is>
          <t>NO</t>
        </is>
      </c>
      <c r="Y215" t="inlineStr">
        <is>
          <t>SI</t>
        </is>
      </c>
      <c r="Z215" t="inlineStr">
        <is>
          <t>ASOCIACION DE PRODUCTORES LACTEOS VIDA ABUNDANTE INGENIO</t>
        </is>
      </c>
      <c r="AA215" s="3" t="n">
        <v>0</v>
      </c>
      <c r="AB215" s="3" t="n">
        <v>0</v>
      </c>
      <c r="AC215" t="inlineStr">
        <is>
          <t>NO</t>
        </is>
      </c>
      <c r="AD215" s="3" t="str"/>
      <c r="AF215" s="3" t="str"/>
      <c r="AG215" s="4" t="str"/>
      <c r="AK215" s="4" t="str"/>
      <c r="AL215" t="inlineStr">
        <is>
          <t>DERIVADOS LACTEOS</t>
        </is>
      </c>
      <c r="AM215" t="inlineStr">
        <is>
          <t>2019-2020</t>
        </is>
      </c>
      <c r="AN215" t="inlineStr">
        <is>
          <t>PAC</t>
        </is>
      </c>
      <c r="AO215" s="4" t="str"/>
      <c r="AP215" s="4" t="str"/>
      <c r="AQ215" s="5" t="str"/>
      <c r="AU215" s="340" t="n">
        <v>46285.07177083333</v>
      </c>
      <c r="AV215" s="341" t="n">
        <v>0.5333333333333333</v>
      </c>
    </row>
    <row r="216">
      <c r="A216" t="inlineStr">
        <is>
          <t>20568230001</t>
        </is>
      </c>
      <c r="B216" t="inlineStr">
        <is>
          <t>CORPORACION AGROPECUARIA YANACHAGA CHEMILLEN DE OXAPAMPA - CAYCOXA</t>
        </is>
      </c>
      <c r="C216" t="inlineStr">
        <is>
          <t>CAYCOXA</t>
        </is>
      </c>
      <c r="D216" t="inlineStr">
        <is>
          <t>ASOCIACION</t>
        </is>
      </c>
      <c r="E216" t="inlineStr">
        <is>
          <t>01 Asociación</t>
        </is>
      </c>
      <c r="F216" t="inlineStr">
        <is>
          <t>ACTIVO</t>
        </is>
      </c>
      <c r="G216" t="inlineStr">
        <is>
          <t>HABIDO</t>
        </is>
      </c>
      <c r="H216" s="339" t="n">
        <v>40939</v>
      </c>
      <c r="I216" s="339" t="n">
        <v>40940</v>
      </c>
      <c r="J216" t="inlineStr">
        <is>
          <t>190301</t>
        </is>
      </c>
      <c r="K216" t="inlineStr">
        <is>
          <t>PASCO</t>
        </is>
      </c>
      <c r="L216" t="inlineStr">
        <is>
          <t>OXAPAMPA</t>
        </is>
      </c>
      <c r="M216" t="inlineStr">
        <is>
          <t>OXAPAMPA</t>
        </is>
      </c>
      <c r="N216" t="inlineStr">
        <is>
          <t>JR. FEDERACION NRO. S/N URB. OXAPAMPA (CDRA 13 A MEDIA CDRA DE AV SAN MARTIN)</t>
        </is>
      </c>
      <c r="O216" t="inlineStr">
        <is>
          <t>SIN ACTIVIDAD</t>
        </is>
      </c>
      <c r="P216" t="inlineStr">
        <is>
          <t>CULTIVO DE FRUTAS.</t>
        </is>
      </c>
      <c r="Q216" t="inlineStr">
        <is>
          <t>EXPLOTACION MIXTA.</t>
        </is>
      </c>
      <c r="R216" t="inlineStr">
        <is>
          <t>VTA. MAY. DE MATERIAS PRIMAS AGROPEC.</t>
        </is>
      </c>
      <c r="W216" t="inlineStr">
        <is>
          <t>NO</t>
        </is>
      </c>
      <c r="Y216" t="inlineStr">
        <is>
          <t>SI</t>
        </is>
      </c>
      <c r="Z216" t="inlineStr">
        <is>
          <t>CORPORACION AGROPECUARIA YANACHAGA CHEMILLEN DE OXAPAMPA - CAYCOXA</t>
        </is>
      </c>
      <c r="AA216" s="3" t="n">
        <v>0</v>
      </c>
      <c r="AB216" s="3" t="n">
        <v>0</v>
      </c>
      <c r="AC216" t="inlineStr">
        <is>
          <t>NO</t>
        </is>
      </c>
      <c r="AD216" s="3" t="str"/>
      <c r="AF216" s="3" t="str"/>
      <c r="AG216" s="4" t="str"/>
      <c r="AK216" s="4" t="str"/>
      <c r="AL216" t="inlineStr">
        <is>
          <t>GRANADILLA</t>
        </is>
      </c>
      <c r="AM216" t="inlineStr">
        <is>
          <t>2018-2019</t>
        </is>
      </c>
      <c r="AN216" t="inlineStr">
        <is>
          <t>PAC</t>
        </is>
      </c>
      <c r="AO216" s="4" t="str"/>
      <c r="AP216" s="4" t="str"/>
      <c r="AQ216" s="5" t="str"/>
      <c r="AU216" s="340" t="n">
        <v>46285.07177083333</v>
      </c>
      <c r="AV216" s="341" t="n">
        <v>0.5777777777777777</v>
      </c>
    </row>
    <row r="217">
      <c r="A217" t="inlineStr">
        <is>
          <t>20568236034</t>
        </is>
      </c>
      <c r="B217" t="inlineStr">
        <is>
          <t>RED DE ASOCIACIONES DE MUJERES PRODUCTORAS Y EMPRENDENDORAS DE LA PROVINCIA DE JAUJA</t>
        </is>
      </c>
      <c r="D217" t="inlineStr">
        <is>
          <t>ASOCIACION</t>
        </is>
      </c>
      <c r="E217" t="inlineStr">
        <is>
          <t>01 Asociación</t>
        </is>
      </c>
      <c r="F217" t="inlineStr">
        <is>
          <t>ACTIVO</t>
        </is>
      </c>
      <c r="G217" t="inlineStr">
        <is>
          <t>HABIDO</t>
        </is>
      </c>
      <c r="H217" s="339" t="n">
        <v>45777</v>
      </c>
      <c r="I217" s="339" t="n">
        <v>45768</v>
      </c>
      <c r="J217" t="inlineStr">
        <is>
          <t>120404</t>
        </is>
      </c>
      <c r="K217" t="inlineStr">
        <is>
          <t>JUNIN</t>
        </is>
      </c>
      <c r="L217" t="inlineStr">
        <is>
          <t>JAUJA</t>
        </is>
      </c>
      <c r="M217" t="inlineStr">
        <is>
          <t>ATAURA</t>
        </is>
      </c>
      <c r="N217" t="inlineStr">
        <is>
          <t>CAR. CENTRAL KM. 85 OTR. PUEBLO ANTAURA (S76802469 EN EL LOGO DE LA JAUJINITA)</t>
        </is>
      </c>
      <c r="O217" t="inlineStr">
        <is>
          <t>SIN ACTIVIDAD</t>
        </is>
      </c>
      <c r="P217" t="inlineStr">
        <is>
          <t>ACTIVIDADES OTRAS ASOCIACIONES NCP.</t>
        </is>
      </c>
      <c r="W217" t="inlineStr">
        <is>
          <t>NO</t>
        </is>
      </c>
      <c r="Y217" t="inlineStr">
        <is>
          <t>SI</t>
        </is>
      </c>
      <c r="Z217" t="inlineStr">
        <is>
          <t>RED DE ASOCIACIONES DE MUJERES PRODUCTORAS Y EMPRENDENDORAS DE LA PROVINCIA DE JAUJA</t>
        </is>
      </c>
      <c r="AA217" s="3" t="n">
        <v>80809</v>
      </c>
      <c r="AB217" s="3" t="n">
        <v>0</v>
      </c>
      <c r="AC217" t="inlineStr">
        <is>
          <t>NO</t>
        </is>
      </c>
      <c r="AD217" s="3" t="str"/>
      <c r="AF217" s="3" t="str"/>
      <c r="AG217" s="4" t="str"/>
      <c r="AK217" s="4" t="str"/>
      <c r="AL217" t="inlineStr">
        <is>
          <t>DERIVADOS LACTEOS</t>
        </is>
      </c>
      <c r="AM217" t="inlineStr">
        <is>
          <t>2021-2022-2023-2024</t>
        </is>
      </c>
      <c r="AN217" t="inlineStr">
        <is>
          <t>PAC</t>
        </is>
      </c>
      <c r="AO217" s="4" t="str"/>
      <c r="AP217" s="4" t="str"/>
      <c r="AQ217" s="5" t="str"/>
      <c r="AU217" s="340" t="n">
        <v>46285.07177083333</v>
      </c>
      <c r="AV217" s="341" t="n">
        <v>0.5111111111111111</v>
      </c>
    </row>
    <row r="218">
      <c r="A218" t="inlineStr">
        <is>
          <t>20568246188</t>
        </is>
      </c>
      <c r="B218" t="inlineStr">
        <is>
          <t>ASOCIACION DE PRODUCTORES AGROPECUARIOS BOJACI DEL DISTRITO DE SINCOS - A.P.A. BOJACI - SINCOS</t>
        </is>
      </c>
      <c r="D218" t="inlineStr">
        <is>
          <t>ASOCIACION</t>
        </is>
      </c>
      <c r="E218" t="inlineStr">
        <is>
          <t>01 Asociación</t>
        </is>
      </c>
      <c r="F218" t="inlineStr">
        <is>
          <t>BAJA PROV. POR OFICIO</t>
        </is>
      </c>
      <c r="G218" t="inlineStr">
        <is>
          <t>HABIDO</t>
        </is>
      </c>
      <c r="H218" s="339" t="n">
        <v>46034</v>
      </c>
      <c r="I218" s="339" t="n">
        <v>46034</v>
      </c>
      <c r="J218" t="inlineStr">
        <is>
          <t>120431</t>
        </is>
      </c>
      <c r="K218" t="inlineStr">
        <is>
          <t>JUNIN</t>
        </is>
      </c>
      <c r="L218" t="inlineStr">
        <is>
          <t>JAUJA</t>
        </is>
      </c>
      <c r="M218" t="inlineStr">
        <is>
          <t>SINCOS</t>
        </is>
      </c>
      <c r="N218" t="inlineStr">
        <is>
          <t>CAL. REAL NRO. 1400 OTR. PBLO. SINCOS (S70027494-A 3 CDRA PLAZA PRINCIPAL)</t>
        </is>
      </c>
      <c r="O218" t="inlineStr">
        <is>
          <t>SIN ACTIVIDAD</t>
        </is>
      </c>
      <c r="P218" t="inlineStr">
        <is>
          <t>VTA. MAY. DE MATERIAS PRIMAS AGROPEC.</t>
        </is>
      </c>
      <c r="U218" t="inlineStr">
        <is>
          <t>977794795</t>
        </is>
      </c>
      <c r="V218" t="inlineStr">
        <is>
          <t>JOSYVAMANCAS@GMAIL.COM</t>
        </is>
      </c>
      <c r="W218" t="inlineStr">
        <is>
          <t>SI</t>
        </is>
      </c>
      <c r="X218" t="inlineStr">
        <is>
          <t>S1214779</t>
        </is>
      </c>
      <c r="Y218" t="inlineStr">
        <is>
          <t>SI</t>
        </is>
      </c>
      <c r="Z218" t="inlineStr">
        <is>
          <t>ASOCIACION DE PRODUCTORES AGROPECUARIOS BOJACI DEL DISTRITO DE SINCOS - A.P.A. BOJACI - SINCOS</t>
        </is>
      </c>
      <c r="AA218" s="3" t="n">
        <v>0</v>
      </c>
      <c r="AB218" s="3" t="n">
        <v>0</v>
      </c>
      <c r="AC218" t="inlineStr">
        <is>
          <t>NO</t>
        </is>
      </c>
      <c r="AD218" s="3" t="str"/>
      <c r="AF218" s="3" t="str"/>
      <c r="AG218" s="4" t="str"/>
      <c r="AH218" t="inlineStr">
        <is>
          <t>MANDUJANO CASTRO JOSELYN VALERI</t>
        </is>
      </c>
      <c r="AI218" t="inlineStr">
        <is>
          <t>MANDUJANO CASTRO JOSELYN VALERI</t>
        </is>
      </c>
      <c r="AK218" s="4" t="n">
        <v>4</v>
      </c>
      <c r="AL218" t="inlineStr">
        <is>
          <t>QUINUA Y OTROS GRANOS</t>
        </is>
      </c>
      <c r="AM218" t="inlineStr">
        <is>
          <t>2019-2020-2021-2022</t>
        </is>
      </c>
      <c r="AN218" t="inlineStr">
        <is>
          <t>PAC</t>
        </is>
      </c>
      <c r="AO218" s="4" t="str"/>
      <c r="AP218" s="4" t="str"/>
      <c r="AQ218" s="5" t="str"/>
      <c r="AU218" s="340" t="n">
        <v>46285.07177083333</v>
      </c>
      <c r="AV218" s="341" t="n">
        <v>0.6444444444444445</v>
      </c>
    </row>
    <row r="219">
      <c r="A219" t="inlineStr">
        <is>
          <t>20568257899</t>
        </is>
      </c>
      <c r="B219" t="inlineStr">
        <is>
          <t>ASOCIACION DE PRODUCTORES AGROPECUARIOS FORESTAL Y ECOLOGICO WANKA SUR</t>
        </is>
      </c>
      <c r="D219" t="inlineStr">
        <is>
          <t>ASOCIACION</t>
        </is>
      </c>
      <c r="E219" t="inlineStr">
        <is>
          <t>01 Asociación</t>
        </is>
      </c>
      <c r="F219" t="inlineStr">
        <is>
          <t>ACTIVO</t>
        </is>
      </c>
      <c r="G219" t="inlineStr">
        <is>
          <t>HABIDO</t>
        </is>
      </c>
      <c r="H219" s="339" t="n">
        <v>46140</v>
      </c>
      <c r="I219" s="339" t="n">
        <v>46140</v>
      </c>
      <c r="J219" t="inlineStr">
        <is>
          <t>120101</t>
        </is>
      </c>
      <c r="K219" t="inlineStr">
        <is>
          <t>JUNIN</t>
        </is>
      </c>
      <c r="L219" t="inlineStr">
        <is>
          <t>HUANCAYO</t>
        </is>
      </c>
      <c r="M219" t="inlineStr">
        <is>
          <t>SAPALLANGA</t>
        </is>
      </c>
      <c r="N219" t="inlineStr">
        <is>
          <t>JR. MARISCAL SUCRE NRO. 421 (S66444104 A 2 CDRAS DE LA MUNICIPALIDAD)</t>
        </is>
      </c>
      <c r="O219" t="inlineStr">
        <is>
          <t>SIN ACTIVIDAD</t>
        </is>
      </c>
      <c r="P219" t="inlineStr">
        <is>
          <t>CULTIVOS DE CEREALES.</t>
        </is>
      </c>
      <c r="Q219" t="inlineStr">
        <is>
          <t>CULTIVO DE HORTALIZAS Y LEGUMBRES.</t>
        </is>
      </c>
      <c r="R219" t="inlineStr">
        <is>
          <t>CRIA DE ANIMALES DOMESTICOS.</t>
        </is>
      </c>
      <c r="W219" t="inlineStr">
        <is>
          <t>NO</t>
        </is>
      </c>
      <c r="Y219" t="inlineStr">
        <is>
          <t>SI</t>
        </is>
      </c>
      <c r="Z219" t="inlineStr">
        <is>
          <t>ASOCIACION DE PRODUCTORES AGROPECUARIOS FORESTAL Y ECOLOGICO WANKA SUR</t>
        </is>
      </c>
      <c r="AA219" s="3" t="n">
        <v>86825</v>
      </c>
      <c r="AB219" s="3" t="n">
        <v>62505</v>
      </c>
      <c r="AC219" t="inlineStr">
        <is>
          <t>NO</t>
        </is>
      </c>
      <c r="AD219" s="3" t="str"/>
      <c r="AF219" s="3" t="str"/>
      <c r="AG219" s="4" t="str"/>
      <c r="AK219" s="4" t="str"/>
      <c r="AL219" t="inlineStr">
        <is>
          <t>CUY</t>
        </is>
      </c>
      <c r="AM219" t="inlineStr">
        <is>
          <t>2023-2024 - 2025</t>
        </is>
      </c>
      <c r="AN219" t="inlineStr">
        <is>
          <t>PAC</t>
        </is>
      </c>
      <c r="AO219" s="4" t="str"/>
      <c r="AP219" s="4" t="str"/>
      <c r="AQ219" s="5" t="str"/>
      <c r="AU219" s="340" t="n">
        <v>46285.07177083333</v>
      </c>
      <c r="AV219" s="341" t="n">
        <v>0.5555555555555556</v>
      </c>
    </row>
    <row r="220">
      <c r="A220" t="inlineStr">
        <is>
          <t>20568428375</t>
        </is>
      </c>
      <c r="B220" t="inlineStr">
        <is>
          <t>COOPERATIVA AGRARIA ASHANINKA DEL VALLE PICHIS</t>
        </is>
      </c>
      <c r="C220" t="inlineStr">
        <is>
          <t>CAGRAVAPI</t>
        </is>
      </c>
      <c r="D220" t="inlineStr">
        <is>
          <t>COOPERATIVAS, SAIS, CAPS</t>
        </is>
      </c>
      <c r="E220" t="inlineStr">
        <is>
          <t>02 Cooperativa</t>
        </is>
      </c>
      <c r="F220" t="inlineStr">
        <is>
          <t>ACTIVO</t>
        </is>
      </c>
      <c r="G220" t="inlineStr">
        <is>
          <t>HABIDO</t>
        </is>
      </c>
      <c r="H220" s="339" t="n">
        <v>41138</v>
      </c>
      <c r="I220" s="339" t="n">
        <v>41138</v>
      </c>
      <c r="J220" t="inlineStr">
        <is>
          <t>190306</t>
        </is>
      </c>
      <c r="K220" t="inlineStr">
        <is>
          <t>PASCO</t>
        </is>
      </c>
      <c r="L220" t="inlineStr">
        <is>
          <t>OXAPAMPA</t>
        </is>
      </c>
      <c r="M220" t="inlineStr">
        <is>
          <t>PUERTO BERMUDEZ</t>
        </is>
      </c>
      <c r="N220" t="inlineStr">
        <is>
          <t>AV. SAN MATIAS MZA. B LOTE. 9 BARRIO BELLAVISTA (COSTADO SRA ORE-CARRETERR A CONSTITUCION)</t>
        </is>
      </c>
      <c r="O220" t="inlineStr">
        <is>
          <t>SIN ACTIVIDAD</t>
        </is>
      </c>
      <c r="P220" t="inlineStr">
        <is>
          <t>ELAB. CACAO, CHOCOLATE Y CONFIT.</t>
        </is>
      </c>
      <c r="Q220" t="inlineStr">
        <is>
          <t>CULTIVO DE FRUTAS.</t>
        </is>
      </c>
      <c r="W220" t="inlineStr">
        <is>
          <t>NO</t>
        </is>
      </c>
      <c r="Y220" t="inlineStr">
        <is>
          <t>SI</t>
        </is>
      </c>
      <c r="Z220" t="inlineStr">
        <is>
          <t>COOPERATIVA AGRARIA ASHANINKA DEL VALLE PICHIS</t>
        </is>
      </c>
      <c r="AA220" s="3" t="n">
        <v>0</v>
      </c>
      <c r="AB220" s="3" t="n">
        <v>0</v>
      </c>
      <c r="AC220" t="inlineStr">
        <is>
          <t>NO</t>
        </is>
      </c>
      <c r="AD220" s="3" t="str"/>
      <c r="AF220" s="3" t="str"/>
      <c r="AG220" s="4" t="str"/>
      <c r="AK220" s="4" t="str"/>
      <c r="AL220" t="inlineStr">
        <is>
          <t>CACAO</t>
        </is>
      </c>
      <c r="AM220" t="inlineStr">
        <is>
          <t>2019-2020-2023-2024</t>
        </is>
      </c>
      <c r="AN220" t="inlineStr">
        <is>
          <t>PAC</t>
        </is>
      </c>
      <c r="AO220" s="4" t="str"/>
      <c r="AP220" s="4" t="str"/>
      <c r="AQ220" s="5" t="str"/>
      <c r="AU220" s="340" t="n">
        <v>46285.07177083333</v>
      </c>
      <c r="AV220" s="341" t="n">
        <v>0.5555555555555556</v>
      </c>
    </row>
    <row r="221">
      <c r="A221" t="inlineStr">
        <is>
          <t>20568466030</t>
        </is>
      </c>
      <c r="B221" t="inlineStr">
        <is>
          <t>ASOCIACION DE PRODUCTORES AGROPECUARIOS DE AGUAS TERMALES DE PUMARANRA</t>
        </is>
      </c>
      <c r="D221" t="inlineStr">
        <is>
          <t>ASOCIACION</t>
        </is>
      </c>
      <c r="E221" t="inlineStr">
        <is>
          <t>01 Asociación</t>
        </is>
      </c>
      <c r="F221" t="inlineStr">
        <is>
          <t>ACTIVO</t>
        </is>
      </c>
      <c r="G221" t="inlineStr">
        <is>
          <t>HABIDO</t>
        </is>
      </c>
      <c r="H221" s="339" t="n">
        <v>45026</v>
      </c>
      <c r="I221" s="339" t="n">
        <v>45026</v>
      </c>
      <c r="J221" t="inlineStr">
        <is>
          <t>090201</t>
        </is>
      </c>
      <c r="K221" t="inlineStr">
        <is>
          <t>HUANCAVELICA</t>
        </is>
      </c>
      <c r="L221" t="inlineStr">
        <is>
          <t>ACOBAMBA</t>
        </is>
      </c>
      <c r="M221" t="inlineStr">
        <is>
          <t>PAUCARA</t>
        </is>
      </c>
      <c r="N221" t="inlineStr">
        <is>
          <t>AGUAS TERMALES NRO. SN C.P. PUMARANRA (S70539296)</t>
        </is>
      </c>
      <c r="O221" t="inlineStr">
        <is>
          <t>SIN ACTIVIDAD</t>
        </is>
      </c>
      <c r="P221" t="inlineStr">
        <is>
          <t>SERVICIOS AGRICOLAS, GANADERAS.</t>
        </is>
      </c>
      <c r="W221" t="inlineStr">
        <is>
          <t>NO</t>
        </is>
      </c>
      <c r="Y221" t="inlineStr">
        <is>
          <t>SI</t>
        </is>
      </c>
      <c r="Z221" t="inlineStr">
        <is>
          <t>ASOCIACION DE PRODUCTORES AGROPECUARIOS DE AGUAS TERMALES DE PUMARANRA</t>
        </is>
      </c>
      <c r="AA221" s="3" t="n">
        <v>0</v>
      </c>
      <c r="AB221" s="3" t="n">
        <v>0</v>
      </c>
      <c r="AC221" t="inlineStr">
        <is>
          <t>NO</t>
        </is>
      </c>
      <c r="AD221" s="3" t="str"/>
      <c r="AF221" s="3" t="str"/>
      <c r="AG221" s="4" t="str"/>
      <c r="AK221" s="4" t="str"/>
      <c r="AL221" t="inlineStr">
        <is>
          <t>PAPA</t>
        </is>
      </c>
      <c r="AM221" t="inlineStr">
        <is>
          <t>2019</t>
        </is>
      </c>
      <c r="AN221" t="inlineStr">
        <is>
          <t>PAC</t>
        </is>
      </c>
      <c r="AO221" s="4" t="str"/>
      <c r="AP221" s="4" t="str"/>
      <c r="AQ221" s="5" t="str"/>
      <c r="AU221" s="340" t="n">
        <v>46285.07177083333</v>
      </c>
      <c r="AV221" s="341" t="n">
        <v>0.5111111111111111</v>
      </c>
    </row>
    <row r="222">
      <c r="A222" t="inlineStr">
        <is>
          <t>20568549083</t>
        </is>
      </c>
      <c r="B222" t="inlineStr">
        <is>
          <t>COOPERATIVA AGRARIA INDUSTRIAL APASC SANCORE-PALCAZU LTDA</t>
        </is>
      </c>
      <c r="C222" t="inlineStr">
        <is>
          <t>CAI APASC</t>
        </is>
      </c>
      <c r="D222" t="inlineStr">
        <is>
          <t>COOPERATIVAS, SAIS, CAPS</t>
        </is>
      </c>
      <c r="E222" t="inlineStr">
        <is>
          <t>02 Cooperativa</t>
        </is>
      </c>
      <c r="F222" t="inlineStr">
        <is>
          <t>ACTIVO</t>
        </is>
      </c>
      <c r="G222" t="inlineStr">
        <is>
          <t>HABIDO</t>
        </is>
      </c>
      <c r="H222" s="339" t="n">
        <v>41262</v>
      </c>
      <c r="I222" s="339" t="n">
        <v>41352</v>
      </c>
      <c r="J222" t="inlineStr">
        <is>
          <t>190304</t>
        </is>
      </c>
      <c r="K222" t="inlineStr">
        <is>
          <t>PASCO</t>
        </is>
      </c>
      <c r="L222" t="inlineStr">
        <is>
          <t>OXAPAMPA</t>
        </is>
      </c>
      <c r="M222" t="inlineStr">
        <is>
          <t>PALCAZU</t>
        </is>
      </c>
      <c r="N222" t="inlineStr">
        <is>
          <t>AV. ISCOZACIN NRO. SN URB. ISCOZACIN</t>
        </is>
      </c>
      <c r="O222" t="inlineStr">
        <is>
          <t>SIN ACTIVIDAD</t>
        </is>
      </c>
      <c r="P222" t="inlineStr">
        <is>
          <t>ELAB. CACAO, CHOCOLATE Y CONFIT.</t>
        </is>
      </c>
      <c r="Q222" t="inlineStr">
        <is>
          <t>CULTIVO DE FRUTAS.</t>
        </is>
      </c>
      <c r="U222" t="inlineStr">
        <is>
          <t>989051612</t>
        </is>
      </c>
      <c r="V222" t="inlineStr">
        <is>
          <t>APSC.SANCORE@GMAIL.COM</t>
        </is>
      </c>
      <c r="W222" t="inlineStr">
        <is>
          <t>SI</t>
        </is>
      </c>
      <c r="X222" t="inlineStr">
        <is>
          <t>S1285193</t>
        </is>
      </c>
      <c r="Y222" t="inlineStr">
        <is>
          <t>SI</t>
        </is>
      </c>
      <c r="Z222" t="inlineStr">
        <is>
          <t>COOPERATIVA AGRARIA INDUSTRIAL APASC SANCORE-PALCAZU LTDA</t>
        </is>
      </c>
      <c r="AA222" s="3" t="n">
        <v>1962423.225</v>
      </c>
      <c r="AB222" s="3" t="n">
        <v>0</v>
      </c>
      <c r="AC222" t="inlineStr">
        <is>
          <t>NO</t>
        </is>
      </c>
      <c r="AD222" s="3" t="str"/>
      <c r="AF222" s="3" t="str"/>
      <c r="AG222" s="4" t="str"/>
      <c r="AH222" t="inlineStr">
        <is>
          <t>MALLMA LIMAYLLA ALEXANDER</t>
        </is>
      </c>
      <c r="AI222" t="inlineStr">
        <is>
          <t>MALLMA LIMAYLLA ALEXANDER</t>
        </is>
      </c>
      <c r="AK222" s="4" t="n">
        <v>5</v>
      </c>
      <c r="AL222" t="inlineStr">
        <is>
          <t>CACAO</t>
        </is>
      </c>
      <c r="AM222" t="inlineStr">
        <is>
          <t>2018-2019-2020-2023-2024</t>
        </is>
      </c>
      <c r="AN222" t="inlineStr">
        <is>
          <t>PAC</t>
        </is>
      </c>
      <c r="AO222" s="4" t="str"/>
      <c r="AP222" s="4" t="str"/>
      <c r="AQ222" s="5" t="str"/>
      <c r="AU222" s="340" t="n">
        <v>46285.07177083333</v>
      </c>
      <c r="AV222" s="341" t="n">
        <v>0.6888888888888889</v>
      </c>
    </row>
    <row r="223">
      <c r="A223" t="inlineStr">
        <is>
          <t>20568560133</t>
        </is>
      </c>
      <c r="B223" t="inlineStr">
        <is>
          <t>COOPERATIVA AGRARIA ECOLOGICO ALTO PALCAZU LAGUNA RAYA</t>
        </is>
      </c>
      <c r="D223" t="inlineStr">
        <is>
          <t>COOPERATIVAS, SAIS, CAPS</t>
        </is>
      </c>
      <c r="E223" t="inlineStr">
        <is>
          <t>01 Asociación</t>
        </is>
      </c>
      <c r="F223" t="inlineStr">
        <is>
          <t>ACTIVO</t>
        </is>
      </c>
      <c r="G223" t="inlineStr">
        <is>
          <t>HABIDO</t>
        </is>
      </c>
      <c r="H223" s="339" t="n">
        <v>45617</v>
      </c>
      <c r="I223" s="339" t="n">
        <v>45597</v>
      </c>
      <c r="J223" t="inlineStr">
        <is>
          <t>190304</t>
        </is>
      </c>
      <c r="K223" t="inlineStr">
        <is>
          <t>PASCO</t>
        </is>
      </c>
      <c r="L223" t="inlineStr">
        <is>
          <t>OXAPAMPA</t>
        </is>
      </c>
      <c r="M223" t="inlineStr">
        <is>
          <t>VILLA RICA</t>
        </is>
      </c>
      <c r="N223" t="inlineStr">
        <is>
          <t>NRO. S/N C.P. ALTO PALCAZU (PLAZA DEL C.P.)</t>
        </is>
      </c>
      <c r="O223" t="inlineStr">
        <is>
          <t>SIN ACTIVIDAD</t>
        </is>
      </c>
      <c r="P223" t="inlineStr">
        <is>
          <t>ELAB. CACAO, CHOCOLATE Y CONFIT.</t>
        </is>
      </c>
      <c r="W223" t="inlineStr">
        <is>
          <t>NO</t>
        </is>
      </c>
      <c r="Y223" t="inlineStr">
        <is>
          <t>SI</t>
        </is>
      </c>
      <c r="Z223" t="inlineStr">
        <is>
          <t>COOPERATIVA AGRARIA ECOLOGICO ALTO PALCAZU LAGUNA RAYA</t>
        </is>
      </c>
      <c r="AA223" s="3" t="n">
        <v>0</v>
      </c>
      <c r="AB223" s="3" t="n">
        <v>0</v>
      </c>
      <c r="AC223" t="inlineStr">
        <is>
          <t>NO</t>
        </is>
      </c>
      <c r="AD223" s="3" t="str"/>
      <c r="AF223" s="3" t="str"/>
      <c r="AG223" s="4" t="str"/>
      <c r="AK223" s="4" t="str"/>
      <c r="AL223" t="inlineStr">
        <is>
          <t>CACAO</t>
        </is>
      </c>
      <c r="AM223" t="inlineStr">
        <is>
          <t>2019-2020-2023-2024</t>
        </is>
      </c>
      <c r="AN223" t="inlineStr">
        <is>
          <t>PAC</t>
        </is>
      </c>
      <c r="AO223" s="4" t="str"/>
      <c r="AP223" s="4" t="str"/>
      <c r="AQ223" s="5" t="str"/>
      <c r="AU223" s="340" t="n">
        <v>46285.07177083333</v>
      </c>
      <c r="AV223" s="341" t="n">
        <v>0.5111111111111111</v>
      </c>
    </row>
    <row r="224">
      <c r="A224" t="inlineStr">
        <is>
          <t>20568567731</t>
        </is>
      </c>
      <c r="B224" t="inlineStr">
        <is>
          <t>COOPERATIVA AGRARIA VILLA RICA GOLDEN COFFEE LTDA.</t>
        </is>
      </c>
      <c r="D224" t="inlineStr">
        <is>
          <t>COOPERATIVAS, SAIS, CAPS</t>
        </is>
      </c>
      <c r="E224" t="inlineStr">
        <is>
          <t>02 Cooperativa</t>
        </is>
      </c>
      <c r="F224" t="inlineStr">
        <is>
          <t>ACTIVO</t>
        </is>
      </c>
      <c r="G224" t="inlineStr">
        <is>
          <t>HABIDO</t>
        </is>
      </c>
      <c r="H224" s="339" t="n">
        <v>41290</v>
      </c>
      <c r="I224" s="339" t="n">
        <v>41290</v>
      </c>
      <c r="J224" t="inlineStr">
        <is>
          <t>190307</t>
        </is>
      </c>
      <c r="K224" t="inlineStr">
        <is>
          <t>PASCO</t>
        </is>
      </c>
      <c r="L224" t="inlineStr">
        <is>
          <t>OXAPAMPA</t>
        </is>
      </c>
      <c r="M224" t="inlineStr">
        <is>
          <t>VILLA RICA</t>
        </is>
      </c>
      <c r="N224" t="inlineStr">
        <is>
          <t>PJ. ALTO COMAINA NRO. 106 URB. VILLA RICA (CARRETERA MARGINAL A OXAPAMPA)</t>
        </is>
      </c>
      <c r="O224" t="inlineStr">
        <is>
          <t>IMPORTADOR/EXPORTADOR</t>
        </is>
      </c>
      <c r="P224" t="inlineStr">
        <is>
          <t>CULTIVOS DE CEREALES.</t>
        </is>
      </c>
      <c r="Q224" t="inlineStr">
        <is>
          <t>EXPLOTACION MIXTA.</t>
        </is>
      </c>
      <c r="W224" t="inlineStr">
        <is>
          <t>NO</t>
        </is>
      </c>
      <c r="Y224" t="inlineStr">
        <is>
          <t>SI</t>
        </is>
      </c>
      <c r="Z224" t="inlineStr">
        <is>
          <t>COOPERATIVA AGRARIA VILLA RICA GOLDEN COFFEE LTDA.</t>
        </is>
      </c>
      <c r="AA224" s="3" t="n">
        <v>172146.2785</v>
      </c>
      <c r="AB224" s="3" t="n">
        <v>21169.100001</v>
      </c>
      <c r="AC224" t="inlineStr">
        <is>
          <t>NO</t>
        </is>
      </c>
      <c r="AD224" s="3" t="str"/>
      <c r="AF224" s="3" t="str"/>
      <c r="AG224" s="4" t="str"/>
      <c r="AK224" s="4" t="str"/>
      <c r="AL224" t="inlineStr">
        <is>
          <t>CAFÉ</t>
        </is>
      </c>
      <c r="AM224" t="inlineStr">
        <is>
          <t>2021-2022-2023-2024 - 2025</t>
        </is>
      </c>
      <c r="AN224" t="inlineStr">
        <is>
          <t>PAC</t>
        </is>
      </c>
      <c r="AO224" s="4" t="str"/>
      <c r="AP224" s="4" t="str"/>
      <c r="AQ224" s="5" t="str"/>
      <c r="AU224" s="340" t="n">
        <v>46285.07177083333</v>
      </c>
      <c r="AV224" s="341" t="n">
        <v>0.5333333333333333</v>
      </c>
    </row>
    <row r="225">
      <c r="A225" t="inlineStr">
        <is>
          <t>20568587333</t>
        </is>
      </c>
      <c r="B225" t="inlineStr">
        <is>
          <t>ASOCIACION DE PRODUCTORES AGROECOLOGICOS UYSUS</t>
        </is>
      </c>
      <c r="D225" t="inlineStr">
        <is>
          <t>ASOCIACION</t>
        </is>
      </c>
      <c r="E225" t="inlineStr">
        <is>
          <t>01 Asociación</t>
        </is>
      </c>
      <c r="F225" t="inlineStr">
        <is>
          <t>BAJA DE OFICIO</t>
        </is>
      </c>
      <c r="G225" t="inlineStr">
        <is>
          <t>HABIDO</t>
        </is>
      </c>
      <c r="H225" s="339" t="n">
        <v>42130</v>
      </c>
      <c r="I225" s="339" t="n">
        <v>42130</v>
      </c>
      <c r="J225" t="inlineStr">
        <is>
          <t>090706</t>
        </is>
      </c>
      <c r="K225" t="inlineStr">
        <is>
          <t>JUNIN</t>
        </is>
      </c>
      <c r="L225" t="inlineStr">
        <is>
          <t>HUANCAYO</t>
        </is>
      </c>
      <c r="M225" t="inlineStr">
        <is>
          <t>CHILCA</t>
        </is>
      </c>
      <c r="N225" t="inlineStr">
        <is>
          <t>PJ. ABEL MARTINEZ NRO. 353 (S.67447020 2 CDRAS DE METRO)</t>
        </is>
      </c>
      <c r="O225" t="inlineStr">
        <is>
          <t>SIN ACTIVIDAD</t>
        </is>
      </c>
      <c r="P225" t="inlineStr">
        <is>
          <t>CULTIVOS DE CEREALES.</t>
        </is>
      </c>
      <c r="W225" t="inlineStr">
        <is>
          <t>NO</t>
        </is>
      </c>
      <c r="Y225" t="inlineStr">
        <is>
          <t>SI</t>
        </is>
      </c>
      <c r="Z225" t="inlineStr">
        <is>
          <t>ASOCIACION DE PRODUCTORES AGROECOLOGICOS UYSUS</t>
        </is>
      </c>
      <c r="AA225" s="3" t="n">
        <v>0</v>
      </c>
      <c r="AB225" s="3" t="n">
        <v>0</v>
      </c>
      <c r="AC225" t="inlineStr">
        <is>
          <t>NO</t>
        </is>
      </c>
      <c r="AD225" s="3" t="str"/>
      <c r="AF225" s="3" t="str"/>
      <c r="AG225" s="4" t="str"/>
      <c r="AK225" s="4" t="str"/>
      <c r="AL225" t="inlineStr">
        <is>
          <t>MAÍZ</t>
        </is>
      </c>
      <c r="AM225" t="inlineStr">
        <is>
          <t>2019</t>
        </is>
      </c>
      <c r="AN225" t="inlineStr">
        <is>
          <t>PAC</t>
        </is>
      </c>
      <c r="AO225" s="4" t="str"/>
      <c r="AP225" s="4" t="str"/>
      <c r="AQ225" s="5" t="str"/>
      <c r="AU225" s="340" t="n">
        <v>46285.07177083333</v>
      </c>
      <c r="AV225" s="341" t="n">
        <v>0.5111111111111111</v>
      </c>
    </row>
    <row r="226">
      <c r="A226" t="inlineStr">
        <is>
          <t>20568609833</t>
        </is>
      </c>
      <c r="B226" t="inlineStr">
        <is>
          <t>ASOCIACION DE MUJERES PRODUCTORAS ARTESANAS CACAO JENTARI - AMPROA CACAO JENTARI</t>
        </is>
      </c>
      <c r="D226" t="inlineStr">
        <is>
          <t>ASOCIACION</t>
        </is>
      </c>
      <c r="E226" t="inlineStr">
        <is>
          <t>01 Asociación</t>
        </is>
      </c>
      <c r="F226" t="inlineStr">
        <is>
          <t>BAJA DE OFICIO</t>
        </is>
      </c>
      <c r="G226" t="inlineStr">
        <is>
          <t>HABIDO</t>
        </is>
      </c>
      <c r="H226" s="339" t="n">
        <v>43024</v>
      </c>
      <c r="I226" s="339" t="n">
        <v>43024</v>
      </c>
      <c r="J226" t="inlineStr">
        <is>
          <t>120607</t>
        </is>
      </c>
      <c r="K226" t="inlineStr">
        <is>
          <t>JUNIN</t>
        </is>
      </c>
      <c r="L226" t="inlineStr">
        <is>
          <t>SATIPO</t>
        </is>
      </c>
      <c r="M226" t="inlineStr">
        <is>
          <t>RIO NEGRO</t>
        </is>
      </c>
      <c r="N226" t="inlineStr">
        <is>
          <t>JR. 29 DE SETIEMBRE NRO. SN URB. RIO NEGRO (S72439861 1CDRA. IGLESIA)</t>
        </is>
      </c>
      <c r="O226" t="inlineStr">
        <is>
          <t>SIN ACTIVIDAD</t>
        </is>
      </c>
      <c r="P226" t="inlineStr">
        <is>
          <t>ELAB. CACAO, CHOCOLATE Y CONFIT.</t>
        </is>
      </c>
      <c r="W226" t="inlineStr">
        <is>
          <t>NO</t>
        </is>
      </c>
      <c r="Y226" t="inlineStr">
        <is>
          <t>SI</t>
        </is>
      </c>
      <c r="Z226" t="inlineStr">
        <is>
          <t>ASOCIACION DE MUJERES PRODUCTORAS ARTESANAS CACAO JENTARI - AMPROA CACAO JENTARI</t>
        </is>
      </c>
      <c r="AA226" s="3" t="n">
        <v>0</v>
      </c>
      <c r="AB226" s="3" t="n">
        <v>0</v>
      </c>
      <c r="AC226" t="inlineStr">
        <is>
          <t>NO</t>
        </is>
      </c>
      <c r="AD226" s="3" t="str"/>
      <c r="AF226" s="3" t="str"/>
      <c r="AG226" s="4" t="str"/>
      <c r="AK226" s="4" t="str"/>
      <c r="AL226" t="inlineStr">
        <is>
          <t>CACAO</t>
        </is>
      </c>
      <c r="AM226" t="inlineStr">
        <is>
          <t>2018</t>
        </is>
      </c>
      <c r="AN226" t="inlineStr">
        <is>
          <t>PAC</t>
        </is>
      </c>
      <c r="AO226" s="4" t="str"/>
      <c r="AP226" s="4" t="str"/>
      <c r="AQ226" s="5" t="str"/>
      <c r="AU226" s="340" t="n">
        <v>46285.07177083333</v>
      </c>
      <c r="AV226" s="341" t="n">
        <v>0.5111111111111111</v>
      </c>
    </row>
    <row r="227">
      <c r="A227" t="inlineStr">
        <is>
          <t>20568720866</t>
        </is>
      </c>
      <c r="B227" t="inlineStr">
        <is>
          <t>ASOCIACION UNION POMAVILCA</t>
        </is>
      </c>
      <c r="D227" t="inlineStr">
        <is>
          <t>ASOCIACION</t>
        </is>
      </c>
      <c r="E227" t="inlineStr">
        <is>
          <t>01 Asociación</t>
        </is>
      </c>
      <c r="F227" t="inlineStr">
        <is>
          <t>ACTIVO</t>
        </is>
      </c>
      <c r="G227" t="inlineStr">
        <is>
          <t>HABIDO</t>
        </is>
      </c>
      <c r="H227" s="339" t="n">
        <v>42187</v>
      </c>
      <c r="I227" s="339" t="n">
        <v>42217</v>
      </c>
      <c r="J227" t="inlineStr">
        <is>
          <t>090201</t>
        </is>
      </c>
      <c r="K227" t="inlineStr">
        <is>
          <t>HUANCAVELICA</t>
        </is>
      </c>
      <c r="L227" t="inlineStr">
        <is>
          <t>ACOBAMBA</t>
        </is>
      </c>
      <c r="M227" t="inlineStr">
        <is>
          <t>ACOBAMBA</t>
        </is>
      </c>
      <c r="N227" t="inlineStr">
        <is>
          <t>AV. SAN MARTIN NRO. SN BAR. ACOBAMBA (S70777251 A50M DE OVALO PARA PAUCARA)</t>
        </is>
      </c>
      <c r="O227" t="inlineStr">
        <is>
          <t>SIN ACTIVIDAD</t>
        </is>
      </c>
      <c r="P227" t="inlineStr">
        <is>
          <t>EXPLOTACION MIXTA.</t>
        </is>
      </c>
      <c r="Q227" t="inlineStr">
        <is>
          <t>SERVICIOS AGRICOLAS, GANADERAS.</t>
        </is>
      </c>
      <c r="R227" t="inlineStr">
        <is>
          <t>VTA. MAY. ALIMENTOS, BEBIDAS Y TABACO.</t>
        </is>
      </c>
      <c r="U227" t="inlineStr">
        <is>
          <t>931322574</t>
        </is>
      </c>
      <c r="V227" t="inlineStr">
        <is>
          <t>unionpomavilca@gmail.com</t>
        </is>
      </c>
      <c r="W227" t="inlineStr">
        <is>
          <t>SI</t>
        </is>
      </c>
      <c r="X227" t="inlineStr">
        <is>
          <t>S0996264</t>
        </is>
      </c>
      <c r="Y227" t="inlineStr">
        <is>
          <t>SI</t>
        </is>
      </c>
      <c r="Z227" t="inlineStr">
        <is>
          <t>ASOCIACION UNION POMAVILCA</t>
        </is>
      </c>
      <c r="AA227" s="3" t="n">
        <v>0</v>
      </c>
      <c r="AB227" s="3" t="n">
        <v>0</v>
      </c>
      <c r="AC227" t="inlineStr">
        <is>
          <t>NO</t>
        </is>
      </c>
      <c r="AD227" s="3" t="str"/>
      <c r="AF227" s="3" t="str"/>
      <c r="AG227" s="4" t="str"/>
      <c r="AH227" t="inlineStr">
        <is>
          <t>poma taipe marcos</t>
        </is>
      </c>
      <c r="AI227" t="inlineStr">
        <is>
          <t>POMA TAIPE MARCOS</t>
        </is>
      </c>
      <c r="AK227" s="4" t="n">
        <v>6</v>
      </c>
      <c r="AL227" t="inlineStr">
        <is>
          <t>PAPA</t>
        </is>
      </c>
      <c r="AM227" t="inlineStr">
        <is>
          <t>2018-2019-2020-2021-2022-2023</t>
        </is>
      </c>
      <c r="AN227" t="inlineStr">
        <is>
          <t>PAC</t>
        </is>
      </c>
      <c r="AO227" s="4" t="str"/>
      <c r="AP227" s="4" t="str"/>
      <c r="AQ227" s="5" t="str"/>
      <c r="AU227" s="340" t="n">
        <v>46285.07177083333</v>
      </c>
      <c r="AV227" s="341" t="n">
        <v>0.6888888888888889</v>
      </c>
    </row>
    <row r="228">
      <c r="A228" t="inlineStr">
        <is>
          <t>20568733411</t>
        </is>
      </c>
      <c r="B228" t="inlineStr">
        <is>
          <t>ASOCIACIÓN DE PRODUCTORES "PIÑAS EL SAMAÑU</t>
        </is>
      </c>
      <c r="D228" t="inlineStr">
        <is>
          <t>ASOCIACION</t>
        </is>
      </c>
      <c r="E228" t="inlineStr">
        <is>
          <t>01 Asociación</t>
        </is>
      </c>
      <c r="F228" t="inlineStr">
        <is>
          <t>BAJA DE OFICIO</t>
        </is>
      </c>
      <c r="G228" t="inlineStr">
        <is>
          <t>HABIDO</t>
        </is>
      </c>
      <c r="H228" s="339" t="n">
        <v>41446</v>
      </c>
      <c r="I228" s="339" t="n">
        <v>41446</v>
      </c>
      <c r="J228" t="inlineStr">
        <is>
          <t>120606</t>
        </is>
      </c>
      <c r="K228" t="inlineStr">
        <is>
          <t>JUNIN</t>
        </is>
      </c>
      <c r="L228" t="inlineStr">
        <is>
          <t>SATIPO</t>
        </is>
      </c>
      <c r="M228" t="inlineStr">
        <is>
          <t>PANGOA</t>
        </is>
      </c>
      <c r="N228" t="inlineStr">
        <is>
          <t>CAL. 7 DE JUNIO NRO. SN URB. SAN BERNABE (FRENTE AL COLISEO MUNICIPAL)</t>
        </is>
      </c>
      <c r="O228" t="inlineStr">
        <is>
          <t>SIN ACTIVIDAD</t>
        </is>
      </c>
      <c r="P228" t="inlineStr">
        <is>
          <t>CULTIVO DE FRUTAS.</t>
        </is>
      </c>
      <c r="Q228" t="inlineStr">
        <is>
          <t>TRANSPORTE DE CARGA POR CARRETERA.</t>
        </is>
      </c>
      <c r="W228" t="inlineStr">
        <is>
          <t>NO</t>
        </is>
      </c>
      <c r="Y228" t="inlineStr">
        <is>
          <t>SI</t>
        </is>
      </c>
      <c r="Z228" t="inlineStr">
        <is>
          <t>ASOCIACIÓN DE PRODUCTORES "PIÑAS EL SAMAÑU"</t>
        </is>
      </c>
      <c r="AA228" s="3" t="n">
        <v>0</v>
      </c>
      <c r="AB228" s="3" t="n">
        <v>0</v>
      </c>
      <c r="AC228" t="inlineStr">
        <is>
          <t>NO</t>
        </is>
      </c>
      <c r="AD228" s="3" t="str"/>
      <c r="AF228" s="3" t="str"/>
      <c r="AG228" s="4" t="str"/>
      <c r="AK228" s="4" t="str"/>
      <c r="AL228" t="inlineStr">
        <is>
          <t>PIÑA</t>
        </is>
      </c>
      <c r="AM228" t="inlineStr">
        <is>
          <t>2019-2020</t>
        </is>
      </c>
      <c r="AN228" t="inlineStr">
        <is>
          <t>PAC</t>
        </is>
      </c>
      <c r="AO228" s="4" t="str"/>
      <c r="AP228" s="4" t="str"/>
      <c r="AQ228" s="5" t="str"/>
      <c r="AU228" s="340" t="n">
        <v>46285.07177083333</v>
      </c>
      <c r="AV228" s="341" t="n">
        <v>0.5333333333333333</v>
      </c>
    </row>
    <row r="229">
      <c r="A229" t="inlineStr">
        <is>
          <t>20568771002</t>
        </is>
      </c>
      <c r="B229" t="inlineStr">
        <is>
          <t>COMITÉ DE GESTIÓN DE PROYECTOS DE HUASAHUASI Y CASERÍOS - COMITÉ DE GESTIÓN HUASAHUASI</t>
        </is>
      </c>
      <c r="D229" t="inlineStr">
        <is>
          <t>COMITES INSCRITOS</t>
        </is>
      </c>
      <c r="E229" t="inlineStr">
        <is>
          <t>07 Otros</t>
        </is>
      </c>
      <c r="F229" t="inlineStr">
        <is>
          <t>ACTIVO</t>
        </is>
      </c>
      <c r="G229" t="inlineStr">
        <is>
          <t>HABIDO</t>
        </is>
      </c>
      <c r="H229" s="339" t="n">
        <v>42696</v>
      </c>
      <c r="I229" s="339" t="n">
        <v>42696</v>
      </c>
      <c r="J229" t="inlineStr">
        <is>
          <t>120704</t>
        </is>
      </c>
      <c r="K229" t="inlineStr">
        <is>
          <t>JUNIN</t>
        </is>
      </c>
      <c r="L229" t="inlineStr">
        <is>
          <t>TARMA</t>
        </is>
      </c>
      <c r="M229" t="inlineStr">
        <is>
          <t>HUASAHUASI</t>
        </is>
      </c>
      <c r="N229" t="inlineStr">
        <is>
          <t>JR. CUZCO NRO. SN SEC. HUASAHUASI (S71234144-BARR MALAMBO-1 CDRA D PARAD)</t>
        </is>
      </c>
      <c r="O229" t="inlineStr">
        <is>
          <t>SIN ACTIVIDAD</t>
        </is>
      </c>
      <c r="P229" t="inlineStr">
        <is>
          <t>VTA. MAY. DE MATERIAS PRIMAS AGROPEC.</t>
        </is>
      </c>
      <c r="W229" t="inlineStr">
        <is>
          <t>NO</t>
        </is>
      </c>
      <c r="Y229" t="inlineStr">
        <is>
          <t>SI</t>
        </is>
      </c>
      <c r="Z229" t="inlineStr">
        <is>
          <t>COMITÉ DE GESTIÓN DE PROYECTOS DE HUASAHUASI Y CASERÍOS - COMITÉ DE GESTIÓN HUASAHUASI</t>
        </is>
      </c>
      <c r="AA229" s="3" t="n">
        <v>3668450</v>
      </c>
      <c r="AB229" s="3" t="n">
        <v>0</v>
      </c>
      <c r="AC229" t="inlineStr">
        <is>
          <t>NO</t>
        </is>
      </c>
      <c r="AD229" s="3" t="str"/>
      <c r="AF229" s="3" t="str"/>
      <c r="AG229" s="4" t="str"/>
      <c r="AK229" s="4" t="str"/>
      <c r="AL229" t="inlineStr">
        <is>
          <t>PAPA</t>
        </is>
      </c>
      <c r="AM229" t="inlineStr">
        <is>
          <t>2022-2023-2024</t>
        </is>
      </c>
      <c r="AN229" t="inlineStr">
        <is>
          <t>PAC</t>
        </is>
      </c>
      <c r="AO229" s="4" t="str"/>
      <c r="AP229" s="4" t="str"/>
      <c r="AQ229" s="5" t="str"/>
      <c r="AU229" s="340" t="n">
        <v>46285.07177083333</v>
      </c>
      <c r="AV229" s="341" t="n">
        <v>0.5111111111111111</v>
      </c>
    </row>
    <row r="230">
      <c r="A230" t="inlineStr">
        <is>
          <t>20568804709</t>
        </is>
      </c>
      <c r="B230" t="inlineStr">
        <is>
          <t>COOPERATIVA AGRARIA MUJER ANDINA</t>
        </is>
      </c>
      <c r="C230" t="inlineStr">
        <is>
          <t>COOPERATIVA MUJER ANDINA</t>
        </is>
      </c>
      <c r="D230" t="inlineStr">
        <is>
          <t>COOPERATIVAS, SAIS, CAPS</t>
        </is>
      </c>
      <c r="E230" t="inlineStr">
        <is>
          <t>02 Cooperativa</t>
        </is>
      </c>
      <c r="F230" t="inlineStr">
        <is>
          <t>ACTIVO</t>
        </is>
      </c>
      <c r="G230" t="inlineStr">
        <is>
          <t>HABIDO</t>
        </is>
      </c>
      <c r="H230" s="339" t="n">
        <v>41522</v>
      </c>
      <c r="I230" s="339" t="n">
        <v>41526</v>
      </c>
      <c r="J230" t="inlineStr">
        <is>
          <t>120201</t>
        </is>
      </c>
      <c r="K230" t="inlineStr">
        <is>
          <t>JUNIN</t>
        </is>
      </c>
      <c r="L230" t="inlineStr">
        <is>
          <t>CONCEPCION</t>
        </is>
      </c>
      <c r="M230" t="inlineStr">
        <is>
          <t>SAN JOSE DE QUERO</t>
        </is>
      </c>
      <c r="N230" t="inlineStr">
        <is>
          <t>PZA. PRINCIPAL NRO. SN (COSTADO DE MUNICIPIO SJQ)</t>
        </is>
      </c>
      <c r="O230" t="inlineStr">
        <is>
          <t>SIN ACTIVIDAD</t>
        </is>
      </c>
      <c r="P230" t="inlineStr">
        <is>
          <t>ELAB DE PRODUCTOS LACTEOS.</t>
        </is>
      </c>
      <c r="W230" t="inlineStr">
        <is>
          <t>NO</t>
        </is>
      </c>
      <c r="Y230" t="inlineStr">
        <is>
          <t>SI</t>
        </is>
      </c>
      <c r="Z230" t="inlineStr">
        <is>
          <t>COOPERATIVA AGRARIA MUJER ANDINA</t>
        </is>
      </c>
      <c r="AA230" s="3" t="n">
        <v>287100</v>
      </c>
      <c r="AB230" s="3" t="n">
        <v>0</v>
      </c>
      <c r="AC230" t="inlineStr">
        <is>
          <t>NO</t>
        </is>
      </c>
      <c r="AD230" s="3" t="str"/>
      <c r="AF230" s="3" t="str"/>
      <c r="AG230" s="4" t="str"/>
      <c r="AK230" s="4" t="str"/>
      <c r="AL230" t="inlineStr">
        <is>
          <t>DERIVADOS LACTEOS</t>
        </is>
      </c>
      <c r="AM230" t="inlineStr">
        <is>
          <t>2021-2022-2023-2024</t>
        </is>
      </c>
      <c r="AN230" t="inlineStr">
        <is>
          <t>PAC</t>
        </is>
      </c>
      <c r="AO230" s="4" t="str"/>
      <c r="AP230" s="4" t="str"/>
      <c r="AQ230" s="5" t="str"/>
      <c r="AU230" s="340" t="n">
        <v>46285.07177083333</v>
      </c>
      <c r="AV230" s="341" t="n">
        <v>0.5333333333333333</v>
      </c>
    </row>
    <row r="231">
      <c r="A231" t="inlineStr">
        <is>
          <t>20568858621</t>
        </is>
      </c>
      <c r="B231" t="inlineStr">
        <is>
          <t>CENTRAL DE ORGANIZACIONES PRODUCTORAS DE CITRICOS DE LA PROVINCIA DE SATIPO</t>
        </is>
      </c>
      <c r="D231" t="inlineStr">
        <is>
          <t>ASOCIACION</t>
        </is>
      </c>
      <c r="E231" t="inlineStr">
        <is>
          <t>01 Asociación</t>
        </is>
      </c>
      <c r="F231" t="inlineStr">
        <is>
          <t>BAJA DE OFICIO</t>
        </is>
      </c>
      <c r="G231" t="inlineStr">
        <is>
          <t>HABIDO</t>
        </is>
      </c>
      <c r="H231" s="339" t="n">
        <v>44247</v>
      </c>
      <c r="I231" s="339" t="n">
        <v>44256</v>
      </c>
      <c r="J231" t="inlineStr">
        <is>
          <t>120601</t>
        </is>
      </c>
      <c r="K231" t="inlineStr">
        <is>
          <t>JUNIN</t>
        </is>
      </c>
      <c r="L231" t="inlineStr">
        <is>
          <t>SATIPO</t>
        </is>
      </c>
      <c r="M231" t="inlineStr">
        <is>
          <t>SATIPO</t>
        </is>
      </c>
      <c r="N231" t="inlineStr">
        <is>
          <t>JR. ANTONIO RAYMONDI NRO. 643 (FTE A LA GOBERNACION DE SATIPO-S72678421)</t>
        </is>
      </c>
      <c r="O231" t="inlineStr">
        <is>
          <t>SIN ACTIVIDAD</t>
        </is>
      </c>
      <c r="P231" t="inlineStr">
        <is>
          <t>CULTIVO DE FRUTAS.</t>
        </is>
      </c>
      <c r="W231" t="inlineStr">
        <is>
          <t>NO</t>
        </is>
      </c>
      <c r="Y231" t="inlineStr">
        <is>
          <t>SI</t>
        </is>
      </c>
      <c r="Z231" t="inlineStr">
        <is>
          <t>CENTRAL DE ORGANIZACIONES PRODUCTORAS DE CITRICOS DE LA PROVINCIA DE SATIPO</t>
        </is>
      </c>
      <c r="AA231" s="3" t="n">
        <v>0</v>
      </c>
      <c r="AB231" s="3" t="n">
        <v>0</v>
      </c>
      <c r="AC231" t="inlineStr">
        <is>
          <t>NO</t>
        </is>
      </c>
      <c r="AD231" s="3" t="str"/>
      <c r="AF231" s="3" t="str"/>
      <c r="AG231" s="4" t="str"/>
      <c r="AK231" s="4" t="str"/>
      <c r="AL231" t="inlineStr">
        <is>
          <t>NARANJA</t>
        </is>
      </c>
      <c r="AM231" t="inlineStr">
        <is>
          <t>2018-2019</t>
        </is>
      </c>
      <c r="AN231" t="inlineStr">
        <is>
          <t>PAC</t>
        </is>
      </c>
      <c r="AO231" s="4" t="str"/>
      <c r="AP231" s="4" t="str"/>
      <c r="AQ231" s="5" t="str"/>
      <c r="AU231" s="340" t="n">
        <v>46285.07177083333</v>
      </c>
      <c r="AV231" s="341" t="n">
        <v>0.5111111111111111</v>
      </c>
    </row>
    <row r="232">
      <c r="A232" t="inlineStr">
        <is>
          <t>20568962282</t>
        </is>
      </c>
      <c r="B232" t="inlineStr">
        <is>
          <t>ASOCIACIÓN DE PRODUCTORES CENTRO COFFEE</t>
        </is>
      </c>
      <c r="D232" t="inlineStr">
        <is>
          <t>ASOCIACION</t>
        </is>
      </c>
      <c r="E232" t="inlineStr">
        <is>
          <t>01 Asociación</t>
        </is>
      </c>
      <c r="F232" t="inlineStr">
        <is>
          <t>SUSPENSION TEMPORAL</t>
        </is>
      </c>
      <c r="G232" t="inlineStr">
        <is>
          <t>HABIDO</t>
        </is>
      </c>
      <c r="H232" s="339" t="n">
        <v>41702</v>
      </c>
      <c r="I232" s="339" t="n">
        <v>41730</v>
      </c>
      <c r="J232" t="inlineStr">
        <is>
          <t>120303</t>
        </is>
      </c>
      <c r="K232" t="inlineStr">
        <is>
          <t>JUNIN</t>
        </is>
      </c>
      <c r="L232" t="inlineStr">
        <is>
          <t>CHANCHAMAYO</t>
        </is>
      </c>
      <c r="M232" t="inlineStr">
        <is>
          <t>PICHANAQUI</t>
        </is>
      </c>
      <c r="N232" t="inlineStr">
        <is>
          <t>AV. MARGINAL NRO. 490 URB. PICHANAQUI</t>
        </is>
      </c>
      <c r="O232" t="inlineStr">
        <is>
          <t>IMPORTADOR/EXPORTADOR</t>
        </is>
      </c>
      <c r="P232" t="inlineStr">
        <is>
          <t>CULTIVOS DE CEREALES.</t>
        </is>
      </c>
      <c r="Q232" t="inlineStr">
        <is>
          <t>EXPLOTACION MIXTA.</t>
        </is>
      </c>
      <c r="S232" t="inlineStr">
        <is>
          <t>SI, incorporado al Régimen de Buenos Contribuyentes (Resolución N° 1330050016556) a partir del 01/02/2022</t>
        </is>
      </c>
      <c r="W232" t="inlineStr">
        <is>
          <t>SI</t>
        </is>
      </c>
      <c r="X232" t="inlineStr">
        <is>
          <t>S1070352</t>
        </is>
      </c>
      <c r="Y232" t="inlineStr">
        <is>
          <t>SI</t>
        </is>
      </c>
      <c r="Z232" t="inlineStr">
        <is>
          <t>ASOCIACIÓN DE PRODUCTORES CENTRO COFFEE</t>
        </is>
      </c>
      <c r="AA232" s="3" t="n">
        <v>0</v>
      </c>
      <c r="AB232" s="3" t="n">
        <v>0</v>
      </c>
      <c r="AC232" t="inlineStr">
        <is>
          <t>NO</t>
        </is>
      </c>
      <c r="AD232" s="3" t="str"/>
      <c r="AF232" s="3" t="str"/>
      <c r="AG232" s="4" t="str"/>
      <c r="AK232" s="4" t="str"/>
      <c r="AL232" t="inlineStr">
        <is>
          <t>CAFÉ</t>
        </is>
      </c>
      <c r="AM232" t="inlineStr">
        <is>
          <t>2018</t>
        </is>
      </c>
      <c r="AN232" t="inlineStr">
        <is>
          <t>PAC</t>
        </is>
      </c>
      <c r="AO232" s="4" t="str"/>
      <c r="AP232" s="4" t="str"/>
      <c r="AQ232" s="5" t="str"/>
      <c r="AU232" s="340" t="n">
        <v>46285.07177083333</v>
      </c>
      <c r="AV232" s="341" t="n">
        <v>0.5777777777777777</v>
      </c>
    </row>
    <row r="233">
      <c r="A233" t="inlineStr">
        <is>
          <t>20570699700</t>
        </is>
      </c>
      <c r="B233" t="inlineStr">
        <is>
          <t>ASOCIACION DE PRODUCTORES AGROPECUARIOS PACHARUMI</t>
        </is>
      </c>
      <c r="D233" t="inlineStr">
        <is>
          <t>ASOCIACION</t>
        </is>
      </c>
      <c r="E233" t="inlineStr">
        <is>
          <t>01 Asociación</t>
        </is>
      </c>
      <c r="F233" t="inlineStr">
        <is>
          <t>BAJA DE OFICIO</t>
        </is>
      </c>
      <c r="G233" t="inlineStr">
        <is>
          <t>HABIDO</t>
        </is>
      </c>
      <c r="H233" s="339" t="n">
        <v>45874</v>
      </c>
      <c r="I233" s="339" t="n">
        <v>45870</v>
      </c>
      <c r="J233" t="inlineStr">
        <is>
          <t>060803</t>
        </is>
      </c>
      <c r="K233" t="inlineStr">
        <is>
          <t>CAJAMARCA</t>
        </is>
      </c>
      <c r="L233" t="inlineStr">
        <is>
          <t>JAEN</t>
        </is>
      </c>
      <c r="M233" t="inlineStr">
        <is>
          <t>CHONTALI</t>
        </is>
      </c>
      <c r="N233" t="inlineStr">
        <is>
          <t>CAL. CONJURO NRO. SN CAS. CHONTALI (ENTRADA A CHONTALI FRENTE AL 1ER PARQUE)</t>
        </is>
      </c>
      <c r="O233" t="inlineStr">
        <is>
          <t>SIN ACTIVIDAD</t>
        </is>
      </c>
      <c r="P233" t="inlineStr">
        <is>
          <t>ACTIVIDADES OTRAS ASOCIACIONES NCP.</t>
        </is>
      </c>
      <c r="W233" t="inlineStr">
        <is>
          <t>NO</t>
        </is>
      </c>
      <c r="Y233" t="inlineStr">
        <is>
          <t>SI</t>
        </is>
      </c>
      <c r="Z233" t="inlineStr">
        <is>
          <t>ASOCIACION DE PRODUCTORES AGROPECUARIOS PACHARUMI</t>
        </is>
      </c>
      <c r="AA233" s="3" t="n">
        <v>0</v>
      </c>
      <c r="AB233" s="3" t="n">
        <v>0</v>
      </c>
      <c r="AC233" t="inlineStr">
        <is>
          <t>NO</t>
        </is>
      </c>
      <c r="AD233" s="3" t="str"/>
      <c r="AF233" s="3" t="str"/>
      <c r="AG233" s="4" t="str"/>
      <c r="AK233" s="4" t="str"/>
      <c r="AL233" t="inlineStr">
        <is>
          <t>GRANADILLA</t>
        </is>
      </c>
      <c r="AM233" t="inlineStr">
        <is>
          <t>2019</t>
        </is>
      </c>
      <c r="AN233" t="inlineStr">
        <is>
          <t>PAC</t>
        </is>
      </c>
      <c r="AO233" s="4" t="str"/>
      <c r="AP233" s="4" t="str"/>
      <c r="AQ233" s="5" t="str"/>
      <c r="AU233" s="340" t="n">
        <v>46285.07177083333</v>
      </c>
      <c r="AV233" s="341" t="n">
        <v>0.5111111111111111</v>
      </c>
    </row>
    <row r="234">
      <c r="A234" t="inlineStr">
        <is>
          <t>20570706927</t>
        </is>
      </c>
      <c r="B234" t="inlineStr">
        <is>
          <t>COOPERATIVA AGRARIA RUTAS DEL INCA</t>
        </is>
      </c>
      <c r="D234" t="inlineStr">
        <is>
          <t>COOPERATIVAS, SAIS, CAPS</t>
        </is>
      </c>
      <c r="E234" t="inlineStr">
        <is>
          <t>02 Cooperativa</t>
        </is>
      </c>
      <c r="F234" t="inlineStr">
        <is>
          <t>ACTIVO</t>
        </is>
      </c>
      <c r="G234" t="inlineStr">
        <is>
          <t>HABIDO</t>
        </is>
      </c>
      <c r="H234" s="339" t="n">
        <v>41668</v>
      </c>
      <c r="I234" s="339" t="n">
        <v>41671</v>
      </c>
      <c r="J234" t="inlineStr">
        <is>
          <t>060415</t>
        </is>
      </c>
      <c r="K234" t="inlineStr">
        <is>
          <t>CAJAMARCA</t>
        </is>
      </c>
      <c r="L234" t="inlineStr">
        <is>
          <t>CHOTA</t>
        </is>
      </c>
      <c r="M234" t="inlineStr">
        <is>
          <t>QUEROCOTO</t>
        </is>
      </c>
      <c r="N234" t="inlineStr">
        <is>
          <t>SECTOR NUEVA GRANJA NRO. S/N CPMEN. QUEROCOTO (SALIDA A LA GRANJA)</t>
        </is>
      </c>
      <c r="O234" t="inlineStr">
        <is>
          <t>EXPORTADOR</t>
        </is>
      </c>
      <c r="P234" t="inlineStr">
        <is>
          <t>CULTIVO DE FRUTAS.</t>
        </is>
      </c>
      <c r="Q234" t="inlineStr">
        <is>
          <t>ELAB DE OTROS PROD. ALIMENTICIOS.</t>
        </is>
      </c>
      <c r="R234" t="inlineStr">
        <is>
          <t>TRANSPORTE DE CARGA POR CARRETERA.</t>
        </is>
      </c>
      <c r="W234" t="inlineStr">
        <is>
          <t>NO</t>
        </is>
      </c>
      <c r="Y234" t="inlineStr">
        <is>
          <t>SI</t>
        </is>
      </c>
      <c r="Z234" t="inlineStr">
        <is>
          <t>COOPERATIVA  AGRARIA RUTAS DEL INCA</t>
        </is>
      </c>
      <c r="AA234" s="3" t="n">
        <v>0</v>
      </c>
      <c r="AB234" s="3" t="n">
        <v>0</v>
      </c>
      <c r="AC234" t="inlineStr">
        <is>
          <t>SI</t>
        </is>
      </c>
      <c r="AD234" s="3" t="n">
        <v>9585341.799999999</v>
      </c>
      <c r="AE234" t="inlineStr">
        <is>
          <t>2026-03</t>
        </is>
      </c>
      <c r="AF234" s="3" t="n">
        <v>734794.15</v>
      </c>
      <c r="AG234" s="4" t="n">
        <v>8</v>
      </c>
      <c r="AK234" s="4" t="str"/>
      <c r="AL234" t="inlineStr">
        <is>
          <t>CAFÉ</t>
        </is>
      </c>
      <c r="AM234" t="inlineStr">
        <is>
          <t>2018-2019-2020-2021-2022-2023</t>
        </is>
      </c>
      <c r="AN234" t="inlineStr">
        <is>
          <t>PAC</t>
        </is>
      </c>
      <c r="AO234" s="4" t="str"/>
      <c r="AP234" s="4" t="str"/>
      <c r="AQ234" s="5" t="str"/>
      <c r="AU234" s="340" t="n">
        <v>46285.07177083333</v>
      </c>
      <c r="AV234" s="341" t="n">
        <v>0.6444444444444445</v>
      </c>
    </row>
    <row r="235">
      <c r="A235" t="inlineStr">
        <is>
          <t>20570822242</t>
        </is>
      </c>
      <c r="B235" t="inlineStr">
        <is>
          <t>ASOCIACION DE PRODUCTORES AGROPECUARIOS E INDUSTRIALES DEL DISTRITO DE MATARA</t>
        </is>
      </c>
      <c r="D235" t="inlineStr">
        <is>
          <t>ASOCIACION</t>
        </is>
      </c>
      <c r="E235" t="inlineStr">
        <is>
          <t>01 Asociación</t>
        </is>
      </c>
      <c r="F235" t="inlineStr">
        <is>
          <t>ACTIVO</t>
        </is>
      </c>
      <c r="G235" t="inlineStr">
        <is>
          <t>HABIDO</t>
        </is>
      </c>
      <c r="H235" s="339" t="n">
        <v>41845</v>
      </c>
      <c r="I235" s="339" t="n">
        <v>41852</v>
      </c>
      <c r="J235" t="inlineStr">
        <is>
          <t>060110</t>
        </is>
      </c>
      <c r="K235" t="inlineStr">
        <is>
          <t>CAJAMARCA</t>
        </is>
      </c>
      <c r="L235" t="inlineStr">
        <is>
          <t>CAJAMARCA</t>
        </is>
      </c>
      <c r="M235" t="inlineStr">
        <is>
          <t>MATARA</t>
        </is>
      </c>
      <c r="N235" t="inlineStr">
        <is>
          <t>JR. RICARDO PALMA NRO. 500 PBLO. MATARA (ESQUINA DE LA PLAZA ARMA LADO DE IGLESIA)</t>
        </is>
      </c>
      <c r="O235" t="inlineStr">
        <is>
          <t>SIN ACTIVIDAD</t>
        </is>
      </c>
      <c r="P235" t="inlineStr">
        <is>
          <t>TRANSPORTE DE CARGA POR CARRETERA.</t>
        </is>
      </c>
      <c r="Q235" t="inlineStr">
        <is>
          <t>CULTIVOS DE CEREALES.</t>
        </is>
      </c>
      <c r="R235" t="inlineStr">
        <is>
          <t>EXPLOTACION MIXTA.</t>
        </is>
      </c>
      <c r="W235" t="inlineStr">
        <is>
          <t>NO</t>
        </is>
      </c>
      <c r="Y235" t="inlineStr">
        <is>
          <t>SI</t>
        </is>
      </c>
      <c r="Z235" t="inlineStr">
        <is>
          <t>ASOCIACION DE PRODUCTORES AGROPECUARIOS E INDUSTRIALES DEL DISTRITO DE MATARA</t>
        </is>
      </c>
      <c r="AA235" s="3" t="n">
        <v>70290</v>
      </c>
      <c r="AB235" s="3" t="n">
        <v>83703.9969</v>
      </c>
      <c r="AC235" t="inlineStr">
        <is>
          <t>NO</t>
        </is>
      </c>
      <c r="AD235" s="3" t="str"/>
      <c r="AF235" s="3" t="str"/>
      <c r="AG235" s="4" t="str"/>
      <c r="AK235" s="4" t="str"/>
      <c r="AL235" t="inlineStr">
        <is>
          <t>MAÍZ</t>
        </is>
      </c>
      <c r="AM235" t="inlineStr">
        <is>
          <t>2023-2024 - 2025</t>
        </is>
      </c>
      <c r="AN235" t="inlineStr">
        <is>
          <t>PAC</t>
        </is>
      </c>
      <c r="AO235" s="4" t="str"/>
      <c r="AP235" s="4" t="str"/>
      <c r="AQ235" s="5" t="str"/>
      <c r="AU235" s="340" t="n">
        <v>46285.07177083333</v>
      </c>
      <c r="AV235" s="341" t="n">
        <v>0.5555555555555556</v>
      </c>
    </row>
    <row r="236">
      <c r="A236" t="inlineStr">
        <is>
          <t>20570838751</t>
        </is>
      </c>
      <c r="B236" t="inlineStr">
        <is>
          <t>ASOCIACION DE PRODUCTORES AGROPECUARIOS SHICOMUMI ICHOCAN</t>
        </is>
      </c>
      <c r="D236" t="inlineStr">
        <is>
          <t>ASOCIACION</t>
        </is>
      </c>
      <c r="E236" t="inlineStr">
        <is>
          <t>01 Asociación</t>
        </is>
      </c>
      <c r="F236" t="inlineStr">
        <is>
          <t>ACTIVO</t>
        </is>
      </c>
      <c r="G236" t="inlineStr">
        <is>
          <t>HABIDO</t>
        </is>
      </c>
      <c r="H236" s="339" t="n">
        <v>45824</v>
      </c>
      <c r="I236" s="339" t="n">
        <v>45809</v>
      </c>
      <c r="J236" t="inlineStr">
        <is>
          <t>061001</t>
        </is>
      </c>
      <c r="K236" t="inlineStr">
        <is>
          <t>CAJAMARCA</t>
        </is>
      </c>
      <c r="L236" t="inlineStr">
        <is>
          <t>SAN MARCOS</t>
        </is>
      </c>
      <c r="M236" t="inlineStr">
        <is>
          <t>PEDRO GALVEZ</t>
        </is>
      </c>
      <c r="N236" t="inlineStr">
        <is>
          <t>JR. MIGUEL GRAU NRO. 425 OTR. PUEBLO SAN MARCOS</t>
        </is>
      </c>
      <c r="O236" t="inlineStr">
        <is>
          <t>SIN ACTIVIDAD</t>
        </is>
      </c>
      <c r="P236" t="inlineStr">
        <is>
          <t>ACTIVIDADES OTRAS ASOCIACIONES NCP.</t>
        </is>
      </c>
      <c r="Q236" t="inlineStr">
        <is>
          <t>EXPLOTACION MIXTA.</t>
        </is>
      </c>
      <c r="W236" t="inlineStr">
        <is>
          <t>NO</t>
        </is>
      </c>
      <c r="Y236" t="inlineStr">
        <is>
          <t>SI</t>
        </is>
      </c>
      <c r="Z236" t="inlineStr">
        <is>
          <t>ASOCIACION DE PRODUCTORES AGROPECUARIOS SHICOMUMI ICHOCAN</t>
        </is>
      </c>
      <c r="AA236" s="3" t="n">
        <v>66060</v>
      </c>
      <c r="AB236" s="3" t="n">
        <v>77710</v>
      </c>
      <c r="AC236" t="inlineStr">
        <is>
          <t>NO</t>
        </is>
      </c>
      <c r="AD236" s="3" t="str"/>
      <c r="AF236" s="3" t="str"/>
      <c r="AG236" s="4" t="str"/>
      <c r="AK236" s="4" t="str"/>
      <c r="AL236" t="inlineStr">
        <is>
          <t>MAÍZ</t>
        </is>
      </c>
      <c r="AM236" t="inlineStr">
        <is>
          <t>2024 - 2025</t>
        </is>
      </c>
      <c r="AN236" t="inlineStr">
        <is>
          <t>PAC</t>
        </is>
      </c>
      <c r="AO236" s="4" t="str"/>
      <c r="AP236" s="4" t="str"/>
      <c r="AQ236" s="5" t="str"/>
      <c r="AU236" s="340" t="n">
        <v>46285.07177083333</v>
      </c>
      <c r="AV236" s="341" t="n">
        <v>0.5333333333333333</v>
      </c>
    </row>
    <row r="237">
      <c r="A237" t="inlineStr">
        <is>
          <t>20570839056</t>
        </is>
      </c>
      <c r="B237" t="inlineStr">
        <is>
          <t>ASOCIACION DE PRODUCTORES AGROPECUARIOS LOS EMPRENDEDORES DE CAJABAMBA - APALEC</t>
        </is>
      </c>
      <c r="D237" t="inlineStr">
        <is>
          <t>ASOCIACION</t>
        </is>
      </c>
      <c r="E237" t="inlineStr">
        <is>
          <t>01 Asociación</t>
        </is>
      </c>
      <c r="F237" t="inlineStr">
        <is>
          <t>ACTIVO</t>
        </is>
      </c>
      <c r="G237" t="inlineStr">
        <is>
          <t>HABIDO</t>
        </is>
      </c>
      <c r="H237" s="339" t="n">
        <v>45819</v>
      </c>
      <c r="I237" s="339" t="n">
        <v>45819</v>
      </c>
      <c r="J237" t="inlineStr">
        <is>
          <t>060501</t>
        </is>
      </c>
      <c r="K237" t="inlineStr">
        <is>
          <t>CAJAMARCA</t>
        </is>
      </c>
      <c r="L237" t="inlineStr">
        <is>
          <t>CAJABAMBA</t>
        </is>
      </c>
      <c r="M237" t="inlineStr">
        <is>
          <t>CAJABAMBA</t>
        </is>
      </c>
      <c r="N237" t="inlineStr">
        <is>
          <t>TRO. TROCHA CALLASH-CHUCRUQUIO NRO. SN CAS. CALLASH</t>
        </is>
      </c>
      <c r="O237" t="inlineStr">
        <is>
          <t>SIN ACTIVIDAD</t>
        </is>
      </c>
      <c r="P237" t="inlineStr">
        <is>
          <t>CULTIVOS DE CEREALES.</t>
        </is>
      </c>
      <c r="Q237" t="inlineStr">
        <is>
          <t>CULTIVO DE HORTALIZAS Y LEGUMBRES.</t>
        </is>
      </c>
      <c r="R237" t="inlineStr">
        <is>
          <t>EXPLOTACION MIXTA.</t>
        </is>
      </c>
      <c r="W237" t="inlineStr">
        <is>
          <t>NO</t>
        </is>
      </c>
      <c r="Y237" t="inlineStr">
        <is>
          <t>SI</t>
        </is>
      </c>
      <c r="Z237" t="inlineStr">
        <is>
          <t>ASOCIACION DE PRODUCTORES AGROPECUARIOS LOS EMPRENDEDORES DE CAJABAMBA - APALEC</t>
        </is>
      </c>
      <c r="AA237" s="3" t="n">
        <v>36486</v>
      </c>
      <c r="AB237" s="3" t="n">
        <v>39920.3699981</v>
      </c>
      <c r="AC237" t="inlineStr">
        <is>
          <t>NO</t>
        </is>
      </c>
      <c r="AD237" s="3" t="str"/>
      <c r="AF237" s="3" t="str"/>
      <c r="AG237" s="4" t="str"/>
      <c r="AK237" s="4" t="str"/>
      <c r="AL237" t="inlineStr">
        <is>
          <t>MAÍZ</t>
        </is>
      </c>
      <c r="AM237" t="inlineStr">
        <is>
          <t>2023-2024 - 2025</t>
        </is>
      </c>
      <c r="AN237" t="inlineStr">
        <is>
          <t>PAC</t>
        </is>
      </c>
      <c r="AO237" s="4" t="str"/>
      <c r="AP237" s="4" t="str"/>
      <c r="AQ237" s="5" t="str"/>
      <c r="AU237" s="340" t="n">
        <v>46285.07177083333</v>
      </c>
      <c r="AV237" s="341" t="n">
        <v>0.5555555555555556</v>
      </c>
    </row>
    <row r="238">
      <c r="A238" t="inlineStr">
        <is>
          <t>20571335388</t>
        </is>
      </c>
      <c r="B238" t="inlineStr">
        <is>
          <t>ASOCIACION DE AGRICULTORES AGROPECUARIOS SAN ISIDRO-ICHOC HUAYLAS-CARAZ</t>
        </is>
      </c>
      <c r="D238" t="inlineStr">
        <is>
          <t>ASOCIACION</t>
        </is>
      </c>
      <c r="E238" t="inlineStr">
        <is>
          <t>01 Asociación</t>
        </is>
      </c>
      <c r="F238" t="inlineStr">
        <is>
          <t>BAJA DE OFICIO</t>
        </is>
      </c>
      <c r="G238" t="inlineStr">
        <is>
          <t>HABIDO</t>
        </is>
      </c>
      <c r="H238" s="339" t="n">
        <v>44802</v>
      </c>
      <c r="I238" s="339" t="n">
        <v>44805</v>
      </c>
      <c r="J238" t="inlineStr">
        <is>
          <t>021201</t>
        </is>
      </c>
      <c r="K238" t="inlineStr">
        <is>
          <t>ANCASH</t>
        </is>
      </c>
      <c r="L238" t="inlineStr">
        <is>
          <t>HUAYLAS</t>
        </is>
      </c>
      <c r="M238" t="inlineStr">
        <is>
          <t>CARAZ</t>
        </is>
      </c>
      <c r="N238" t="inlineStr">
        <is>
          <t>CAR. CENTRAL NRO. S/N BAR. JABON RUMI (A 30 METROS DEL SEMÁFORO)</t>
        </is>
      </c>
      <c r="O238" t="inlineStr">
        <is>
          <t>SIN ACTIVIDAD</t>
        </is>
      </c>
      <c r="P238" t="inlineStr">
        <is>
          <t>SERVICIOS AGRICOLAS, GANADERAS.</t>
        </is>
      </c>
      <c r="W238" t="inlineStr">
        <is>
          <t>NO</t>
        </is>
      </c>
      <c r="Y238" t="inlineStr">
        <is>
          <t>SI</t>
        </is>
      </c>
      <c r="Z238" t="inlineStr">
        <is>
          <t>ASOCIACION DE AGRICULTORES AGROPECUARIOS SAN ISIDRO-ICHOC HUAYLAS-CARAZ</t>
        </is>
      </c>
      <c r="AA238" s="3" t="n">
        <v>0</v>
      </c>
      <c r="AB238" s="3" t="n">
        <v>88800</v>
      </c>
      <c r="AC238" t="inlineStr">
        <is>
          <t>NO</t>
        </is>
      </c>
      <c r="AD238" s="3" t="str"/>
      <c r="AF238" s="3" t="str"/>
      <c r="AG238" s="4" t="str"/>
      <c r="AK238" s="4" t="str"/>
      <c r="AL238" t="inlineStr">
        <is>
          <t>KIWICHA</t>
        </is>
      </c>
      <c r="AM238" t="inlineStr">
        <is>
          <t>2025</t>
        </is>
      </c>
      <c r="AN238" t="inlineStr">
        <is>
          <t>PAC</t>
        </is>
      </c>
      <c r="AO238" s="4" t="str"/>
      <c r="AP238" s="4" t="str"/>
      <c r="AQ238" s="5" t="str"/>
      <c r="AU238" s="340" t="n">
        <v>46285.07177083333</v>
      </c>
      <c r="AV238" s="341" t="n">
        <v>0.5111111111111111</v>
      </c>
    </row>
    <row r="239">
      <c r="A239" t="inlineStr">
        <is>
          <t>20571419301</t>
        </is>
      </c>
      <c r="B239" t="inlineStr">
        <is>
          <t>ASOCIACION DE PRODUCTORES FRUTICOLA HUAQUISH PARARIN</t>
        </is>
      </c>
      <c r="D239" t="inlineStr">
        <is>
          <t>ASOCIACION</t>
        </is>
      </c>
      <c r="E239" t="inlineStr">
        <is>
          <t>01 Asociación</t>
        </is>
      </c>
      <c r="F239" t="inlineStr">
        <is>
          <t>BAJA DE OFICIO</t>
        </is>
      </c>
      <c r="G239" t="inlineStr">
        <is>
          <t>HABIDO</t>
        </is>
      </c>
      <c r="H239" s="339" t="n">
        <v>44169</v>
      </c>
      <c r="I239" s="339" t="n">
        <v>44169</v>
      </c>
      <c r="J239" t="inlineStr">
        <is>
          <t>021708</t>
        </is>
      </c>
      <c r="K239" t="inlineStr">
        <is>
          <t>LIMA</t>
        </is>
      </c>
      <c r="L239" t="inlineStr">
        <is>
          <t>BARRANCA</t>
        </is>
      </c>
      <c r="M239" t="inlineStr">
        <is>
          <t>BARRANCA</t>
        </is>
      </c>
      <c r="N239" t="inlineStr">
        <is>
          <t>INDEPENDENCIA NRO. 340 (FTE A COLEGIO BUEN PASTOR PORTON PLOMO)</t>
        </is>
      </c>
      <c r="O239" t="inlineStr">
        <is>
          <t>SIN ACTIVIDAD</t>
        </is>
      </c>
      <c r="P239" t="inlineStr">
        <is>
          <t>CULTIVO DE FRUTAS.</t>
        </is>
      </c>
      <c r="W239" t="inlineStr">
        <is>
          <t>NO</t>
        </is>
      </c>
      <c r="Y239" t="inlineStr">
        <is>
          <t>SI</t>
        </is>
      </c>
      <c r="Z239" t="inlineStr">
        <is>
          <t>ASOCIACION DE PRODUCTORES FRUTICOLA HUAQUISH PARARIN</t>
        </is>
      </c>
      <c r="AA239" s="3" t="n">
        <v>514800</v>
      </c>
      <c r="AB239" s="3" t="n">
        <v>0</v>
      </c>
      <c r="AC239" t="inlineStr">
        <is>
          <t>NO</t>
        </is>
      </c>
      <c r="AD239" s="3" t="str"/>
      <c r="AF239" s="3" t="str"/>
      <c r="AG239" s="4" t="str"/>
      <c r="AK239" s="4" t="str"/>
      <c r="AL239" t="inlineStr">
        <is>
          <t>PALTA</t>
        </is>
      </c>
      <c r="AM239" t="inlineStr">
        <is>
          <t>2024 - 2025</t>
        </is>
      </c>
      <c r="AN239" t="inlineStr">
        <is>
          <t>PAC</t>
        </is>
      </c>
      <c r="AO239" s="4" t="str"/>
      <c r="AP239" s="4" t="str"/>
      <c r="AQ239" s="5" t="str"/>
      <c r="AU239" s="340" t="n">
        <v>46285.07177083333</v>
      </c>
      <c r="AV239" s="341" t="n">
        <v>0.5111111111111111</v>
      </c>
    </row>
    <row r="240">
      <c r="A240" t="inlineStr">
        <is>
          <t>20572111131</t>
        </is>
      </c>
      <c r="B240" t="inlineStr">
        <is>
          <t>ASOCIACION DE MUJERES ORGANIZADAS CHOCO WARMIS</t>
        </is>
      </c>
      <c r="D240" t="inlineStr">
        <is>
          <t>ASOCIACION</t>
        </is>
      </c>
      <c r="F240" t="inlineStr">
        <is>
          <t>ACTIVO</t>
        </is>
      </c>
      <c r="G240" t="inlineStr">
        <is>
          <t>HABIDO</t>
        </is>
      </c>
      <c r="H240" s="339" t="n">
        <v>41590</v>
      </c>
      <c r="I240" s="339" t="n">
        <v>41640</v>
      </c>
      <c r="K240" t="inlineStr">
        <is>
          <t>SAN MARTIN</t>
        </is>
      </c>
      <c r="L240" t="inlineStr">
        <is>
          <t>EL DORADO</t>
        </is>
      </c>
      <c r="M240" t="inlineStr">
        <is>
          <t>SAN JOSE DE SISA</t>
        </is>
      </c>
      <c r="N240" t="inlineStr">
        <is>
          <t>JR. SAN MARTIN NRO. S/N C.P. SANTA CRUZ</t>
        </is>
      </c>
      <c r="O240" t="inlineStr">
        <is>
          <t>SIN ACTIVIDAD</t>
        </is>
      </c>
      <c r="P240" t="inlineStr">
        <is>
          <t>ELAB. CACAO, CHOCOLATE Y CONFIT.</t>
        </is>
      </c>
      <c r="Q240" t="inlineStr">
        <is>
          <t>CULTIVO DE FRUTAS.</t>
        </is>
      </c>
      <c r="W240" t="inlineStr">
        <is>
          <t>NO</t>
        </is>
      </c>
      <c r="Y240" t="inlineStr">
        <is>
          <t>SI</t>
        </is>
      </c>
      <c r="Z240" t="inlineStr">
        <is>
          <t>ASOCIACION DE MUJERES ORGANIZADAS CHOCO WARMIS</t>
        </is>
      </c>
      <c r="AA240" s="3" t="n">
        <v>0</v>
      </c>
      <c r="AB240" s="3" t="n">
        <v>0</v>
      </c>
      <c r="AC240" t="inlineStr">
        <is>
          <t>NO</t>
        </is>
      </c>
      <c r="AD240" s="3" t="str"/>
      <c r="AF240" s="3" t="str"/>
      <c r="AG240" s="4" t="str"/>
      <c r="AK240" s="4" t="str"/>
      <c r="AO240" s="4" t="str"/>
      <c r="AP240" s="4" t="str"/>
      <c r="AQ240" s="5" t="str"/>
      <c r="AU240" s="340" t="n">
        <v>46285.07177083333</v>
      </c>
      <c r="AV240" s="341" t="n">
        <v>0.4222222222222222</v>
      </c>
    </row>
    <row r="241">
      <c r="A241" t="inlineStr">
        <is>
          <t>20572190251</t>
        </is>
      </c>
      <c r="B241" t="inlineStr">
        <is>
          <t>CENTRAL DE COOPERATIVAS AGRARIAS CACAO AROMA DE TOCACHE LTDA. (CECAT)</t>
        </is>
      </c>
      <c r="C241" t="inlineStr">
        <is>
          <t>CACAO DE AROMA</t>
        </is>
      </c>
      <c r="D241" t="inlineStr">
        <is>
          <t>COOPERATIVAS, SAIS, CAPS</t>
        </is>
      </c>
      <c r="F241" t="inlineStr">
        <is>
          <t>ACTIVO</t>
        </is>
      </c>
      <c r="G241" t="inlineStr">
        <is>
          <t>HABIDO</t>
        </is>
      </c>
      <c r="H241" s="339" t="n">
        <v>41764</v>
      </c>
      <c r="I241" s="339" t="n">
        <v>41764</v>
      </c>
      <c r="K241" t="inlineStr">
        <is>
          <t>SAN MARTIN</t>
        </is>
      </c>
      <c r="L241" t="inlineStr">
        <is>
          <t>TOCACHE</t>
        </is>
      </c>
      <c r="M241" t="inlineStr">
        <is>
          <t>TOCACHE</t>
        </is>
      </c>
      <c r="N241" t="inlineStr">
        <is>
          <t>JR. CLEMENTE FASABI CDRA 8 NRO. S/N (CON LUIS DOMINGUEZ CDRA 6)</t>
        </is>
      </c>
      <c r="O241" t="inlineStr">
        <is>
          <t>EXPORTADOR</t>
        </is>
      </c>
      <c r="P241" t="inlineStr">
        <is>
          <t>ELAB. CACAO, CHOCOLATE Y CONFIT.</t>
        </is>
      </c>
      <c r="Q241" t="inlineStr">
        <is>
          <t>VTA. MAY. DE MATERIAS PRIMAS AGROPEC.</t>
        </is>
      </c>
      <c r="W241" t="inlineStr">
        <is>
          <t>SI</t>
        </is>
      </c>
      <c r="X241" t="inlineStr">
        <is>
          <t>S1215024</t>
        </is>
      </c>
      <c r="Y241" t="inlineStr">
        <is>
          <t>SI</t>
        </is>
      </c>
      <c r="Z241" t="inlineStr">
        <is>
          <t>CENTRAL DE COOPERATIVAS AGRARIAS CACAO AROMA DE TOCACHE LTDA. (CECAT)</t>
        </is>
      </c>
      <c r="AA241" s="3" t="n">
        <v>0</v>
      </c>
      <c r="AB241" s="3" t="n">
        <v>0</v>
      </c>
      <c r="AC241" t="inlineStr">
        <is>
          <t>SI</t>
        </is>
      </c>
      <c r="AD241" s="3" t="n">
        <v>3777944.83</v>
      </c>
      <c r="AE241" t="inlineStr">
        <is>
          <t>2026-02</t>
        </is>
      </c>
      <c r="AF241" s="3" t="n">
        <v>215206.4</v>
      </c>
      <c r="AG241" s="4" t="n">
        <v>7</v>
      </c>
      <c r="AK241" s="4" t="str"/>
      <c r="AO241" s="4" t="str"/>
      <c r="AP241" s="4" t="str"/>
      <c r="AQ241" s="5" t="str"/>
      <c r="AU241" s="340" t="n">
        <v>46285.07177083333</v>
      </c>
      <c r="AV241" s="341" t="n">
        <v>0.5555555555555556</v>
      </c>
    </row>
    <row r="242">
      <c r="A242" t="inlineStr">
        <is>
          <t>20573049102</t>
        </is>
      </c>
      <c r="B242" t="inlineStr">
        <is>
          <t>COOPERATIVA AGRARIA CACAOTERA PUERTO INCA</t>
        </is>
      </c>
      <c r="D242" t="inlineStr">
        <is>
          <t>COOPERATIVAS, SAIS, CAPS</t>
        </is>
      </c>
      <c r="E242" t="inlineStr">
        <is>
          <t>02 Cooperativa</t>
        </is>
      </c>
      <c r="F242" t="inlineStr">
        <is>
          <t>ACTIVO</t>
        </is>
      </c>
      <c r="G242" t="inlineStr">
        <is>
          <t>HABIDO</t>
        </is>
      </c>
      <c r="H242" s="339" t="n">
        <v>41323</v>
      </c>
      <c r="I242" s="339" t="n">
        <v>41459</v>
      </c>
      <c r="J242" t="inlineStr">
        <is>
          <t>100901</t>
        </is>
      </c>
      <c r="K242" t="inlineStr">
        <is>
          <t>HUANUCO</t>
        </is>
      </c>
      <c r="L242" t="inlineStr">
        <is>
          <t>PUERTO INCA</t>
        </is>
      </c>
      <c r="M242" t="inlineStr">
        <is>
          <t>PUERTO INCA</t>
        </is>
      </c>
      <c r="N242" t="inlineStr">
        <is>
          <t>JR. LAS ALMENDRAS S/N MZA. 23 LOTE. 1 C.P. PUERTO SUNGARO - SECTOR L (A 500 M DE CARR. FERNANDO BELAUNDE)</t>
        </is>
      </c>
      <c r="O242" t="inlineStr">
        <is>
          <t>SIN ACTIVIDAD</t>
        </is>
      </c>
      <c r="P242" t="inlineStr">
        <is>
          <t>EXPLOTACION MIXTA.</t>
        </is>
      </c>
      <c r="W242" t="inlineStr">
        <is>
          <t>NO</t>
        </is>
      </c>
      <c r="Y242" t="inlineStr">
        <is>
          <t>SI</t>
        </is>
      </c>
      <c r="Z242" t="inlineStr">
        <is>
          <t>COOPERATIVA AGRARIA CACAOTERA PUERTO INCA</t>
        </is>
      </c>
      <c r="AA242" s="3" t="n">
        <v>0</v>
      </c>
      <c r="AB242" s="3" t="n">
        <v>0</v>
      </c>
      <c r="AC242" t="inlineStr">
        <is>
          <t>NO</t>
        </is>
      </c>
      <c r="AD242" s="3" t="str"/>
      <c r="AF242" s="3" t="str"/>
      <c r="AG242" s="4" t="str"/>
      <c r="AK242" s="4" t="str"/>
      <c r="AL242" t="inlineStr">
        <is>
          <t>CACAO</t>
        </is>
      </c>
      <c r="AM242" t="inlineStr">
        <is>
          <t>2018-2019</t>
        </is>
      </c>
      <c r="AN242" t="inlineStr">
        <is>
          <t>PAC</t>
        </is>
      </c>
      <c r="AO242" s="4" t="str"/>
      <c r="AP242" s="4" t="str"/>
      <c r="AQ242" s="5" t="str"/>
      <c r="AU242" s="340" t="n">
        <v>46285.07177083333</v>
      </c>
      <c r="AV242" s="341" t="n">
        <v>0.5111111111111111</v>
      </c>
    </row>
    <row r="243">
      <c r="A243" t="inlineStr">
        <is>
          <t>20573057385</t>
        </is>
      </c>
      <c r="B243" t="inlineStr">
        <is>
          <t>COOPERATIVA AGRARIA PARAISO</t>
        </is>
      </c>
      <c r="D243" t="inlineStr">
        <is>
          <t>COOPERATIVAS, SAIS, CAPS</t>
        </is>
      </c>
      <c r="E243" t="inlineStr">
        <is>
          <t>02 Cooperativa</t>
        </is>
      </c>
      <c r="F243" t="inlineStr">
        <is>
          <t>ACTIVO</t>
        </is>
      </c>
      <c r="G243" t="inlineStr">
        <is>
          <t>HABIDO</t>
        </is>
      </c>
      <c r="H243" s="339" t="n">
        <v>41333</v>
      </c>
      <c r="I243" s="339" t="n">
        <v>41334</v>
      </c>
      <c r="J243" t="inlineStr">
        <is>
          <t>100702</t>
        </is>
      </c>
      <c r="K243" t="inlineStr">
        <is>
          <t>HUANUCO</t>
        </is>
      </c>
      <c r="L243" t="inlineStr">
        <is>
          <t>MARAÑON</t>
        </is>
      </c>
      <c r="M243" t="inlineStr">
        <is>
          <t>CHOLON</t>
        </is>
      </c>
      <c r="N243" t="inlineStr">
        <is>
          <t>AV. LAS PALMERAS MZA. O6 LOTE. 5 CENTRO POBLADO DE PARAISO (A 100 MTS DE PUESTO DE SALUD PARAISO)</t>
        </is>
      </c>
      <c r="O243" t="inlineStr">
        <is>
          <t>EXPORTADOR</t>
        </is>
      </c>
      <c r="P243" t="inlineStr">
        <is>
          <t>EXPLOTACION MIXTA.</t>
        </is>
      </c>
      <c r="Q243" t="inlineStr">
        <is>
          <t>SERVICIOS AGRICOLAS, GANADERAS.</t>
        </is>
      </c>
      <c r="W243" t="inlineStr">
        <is>
          <t>NO</t>
        </is>
      </c>
      <c r="Y243" t="inlineStr">
        <is>
          <t>SI</t>
        </is>
      </c>
      <c r="Z243" t="inlineStr">
        <is>
          <t>COOPERATIVA AGRARIA PARAISO</t>
        </is>
      </c>
      <c r="AA243" s="3" t="n">
        <v>0</v>
      </c>
      <c r="AB243" s="3" t="n">
        <v>0</v>
      </c>
      <c r="AC243" t="inlineStr">
        <is>
          <t>NO</t>
        </is>
      </c>
      <c r="AD243" s="3" t="str"/>
      <c r="AF243" s="3" t="str"/>
      <c r="AG243" s="4" t="str"/>
      <c r="AK243" s="4" t="str"/>
      <c r="AL243" t="inlineStr">
        <is>
          <t>CACAO</t>
        </is>
      </c>
      <c r="AM243" t="inlineStr">
        <is>
          <t>2019-2020</t>
        </is>
      </c>
      <c r="AN243" t="inlineStr">
        <is>
          <t>PAC</t>
        </is>
      </c>
      <c r="AO243" s="4" t="str"/>
      <c r="AP243" s="4" t="str"/>
      <c r="AQ243" s="5" t="str"/>
      <c r="AU243" s="340" t="n">
        <v>46285.07177083333</v>
      </c>
      <c r="AV243" s="341" t="n">
        <v>0.5333333333333333</v>
      </c>
    </row>
    <row r="244">
      <c r="A244" t="inlineStr">
        <is>
          <t>20573138202</t>
        </is>
      </c>
      <c r="B244" t="inlineStr">
        <is>
          <t>ASOCIACION DE PRODUCTORES AGROPECUARIOS Y FORESTALES EL ALVA DE BARTOLOME-CUCHARA</t>
        </is>
      </c>
      <c r="D244" t="inlineStr">
        <is>
          <t>ASOCIACION</t>
        </is>
      </c>
      <c r="E244" t="inlineStr">
        <is>
          <t>01 Asociación</t>
        </is>
      </c>
      <c r="F244" t="inlineStr">
        <is>
          <t>BAJA DE OFICIO</t>
        </is>
      </c>
      <c r="G244" t="inlineStr">
        <is>
          <t>NO HABIDO</t>
        </is>
      </c>
      <c r="H244" s="339" t="n">
        <v>42600</v>
      </c>
      <c r="I244" s="339" t="n">
        <v>42614</v>
      </c>
      <c r="J244" t="inlineStr">
        <is>
          <t>100601</t>
        </is>
      </c>
      <c r="K244" t="inlineStr">
        <is>
          <t>HUANUCO</t>
        </is>
      </c>
      <c r="L244" t="inlineStr">
        <is>
          <t>LEONCIO PRADO</t>
        </is>
      </c>
      <c r="M244" t="inlineStr">
        <is>
          <t>RUPA-RUPA</t>
        </is>
      </c>
      <c r="N244" t="inlineStr">
        <is>
          <t>LOTE. 13 CAS. BARTOLOME HERRERA (A 5 KM DE CASERIO VENENILLO-ANTES BARTOL)</t>
        </is>
      </c>
      <c r="O244" t="inlineStr">
        <is>
          <t>SIN ACTIVIDAD</t>
        </is>
      </c>
      <c r="P244" t="inlineStr">
        <is>
          <t>SERVICIOS AGRICOLAS, GANADERAS.</t>
        </is>
      </c>
      <c r="U244" t="inlineStr">
        <is>
          <t>062-962262426</t>
        </is>
      </c>
      <c r="V244" t="inlineStr">
        <is>
          <t>diagui02@hotmail.com</t>
        </is>
      </c>
      <c r="W244" t="inlineStr">
        <is>
          <t>SI</t>
        </is>
      </c>
      <c r="X244" t="inlineStr">
        <is>
          <t>B0339905</t>
        </is>
      </c>
      <c r="Y244" t="inlineStr">
        <is>
          <t>SI</t>
        </is>
      </c>
      <c r="Z244" t="inlineStr">
        <is>
          <t>ASOCIACION DE PRODUCTORES AGROPECUARIOS Y FORESTALES EL ALVA DE BARTOLOME-CUCHARA</t>
        </is>
      </c>
      <c r="AA244" s="3" t="n">
        <v>0</v>
      </c>
      <c r="AB244" s="3" t="n">
        <v>0</v>
      </c>
      <c r="AC244" t="inlineStr">
        <is>
          <t>NO</t>
        </is>
      </c>
      <c r="AD244" s="3" t="str"/>
      <c r="AF244" s="3" t="str"/>
      <c r="AG244" s="4" t="str"/>
      <c r="AH244" t="inlineStr">
        <is>
          <t>ESPIRITU LINO TEODORO</t>
        </is>
      </c>
      <c r="AI244" t="inlineStr">
        <is>
          <t>ESPIRITU LINO TEODORO</t>
        </is>
      </c>
      <c r="AK244" s="4" t="n">
        <v>6</v>
      </c>
      <c r="AL244" t="inlineStr">
        <is>
          <t>CACAO</t>
        </is>
      </c>
      <c r="AM244" t="inlineStr">
        <is>
          <t>2019</t>
        </is>
      </c>
      <c r="AN244" t="inlineStr">
        <is>
          <t>PAC</t>
        </is>
      </c>
      <c r="AO244" s="4" t="str"/>
      <c r="AP244" s="4" t="str"/>
      <c r="AQ244" s="5" t="str"/>
      <c r="AU244" s="340" t="n">
        <v>46285.07177083333</v>
      </c>
      <c r="AV244" s="341" t="n">
        <v>0.6444444444444445</v>
      </c>
    </row>
    <row r="245">
      <c r="A245" t="inlineStr">
        <is>
          <t>20573260008</t>
        </is>
      </c>
      <c r="B245" t="inlineStr">
        <is>
          <t>COOPERATIVA AGRARIA AUCAYACU</t>
        </is>
      </c>
      <c r="C245" t="inlineStr">
        <is>
          <t>AUCACOOP</t>
        </is>
      </c>
      <c r="D245" t="inlineStr">
        <is>
          <t>COOPERATIVAS, SAIS, CAPS</t>
        </is>
      </c>
      <c r="E245" t="inlineStr">
        <is>
          <t>02 Cooperativa</t>
        </is>
      </c>
      <c r="F245" t="inlineStr">
        <is>
          <t>ACTIVO</t>
        </is>
      </c>
      <c r="G245" t="inlineStr">
        <is>
          <t>HABIDO</t>
        </is>
      </c>
      <c r="H245" s="339" t="n">
        <v>41773</v>
      </c>
      <c r="I245" s="339" t="n">
        <v>41791</v>
      </c>
      <c r="J245" t="inlineStr">
        <is>
          <t>100604</t>
        </is>
      </c>
      <c r="K245" t="inlineStr">
        <is>
          <t>HUANUCO</t>
        </is>
      </c>
      <c r="L245" t="inlineStr">
        <is>
          <t>LEONCIO PRADO</t>
        </is>
      </c>
      <c r="M245" t="inlineStr">
        <is>
          <t>JOSE CRESPO Y CASTILLO</t>
        </is>
      </c>
      <c r="N245" t="inlineStr">
        <is>
          <t>CAR. CARRETERA MARGINAL NRO. S/N CENT AUCAYACU (EN EL OVALO CASA DE 1 PISO)</t>
        </is>
      </c>
      <c r="O245" t="inlineStr">
        <is>
          <t>SIN ACTIVIDAD</t>
        </is>
      </c>
      <c r="P245" t="inlineStr">
        <is>
          <t>VTA. MAY. DE MATERIAS PRIMAS AGROPEC.</t>
        </is>
      </c>
      <c r="Q245" t="inlineStr">
        <is>
          <t>ELAB. CACAO, CHOCOLATE Y CONFIT.</t>
        </is>
      </c>
      <c r="R245" t="inlineStr">
        <is>
          <t>OTRAS ACTIVIDADES EMPRESARIALES NCP.</t>
        </is>
      </c>
      <c r="S245" t="inlineStr">
        <is>
          <t>SI, incorporado al Régimen de Buenos Contribuyentes (Resolución N° 1930050007865) a partir del 01/02/2022</t>
        </is>
      </c>
      <c r="W245" t="inlineStr">
        <is>
          <t>NO</t>
        </is>
      </c>
      <c r="Y245" t="inlineStr">
        <is>
          <t>SI</t>
        </is>
      </c>
      <c r="Z245" t="inlineStr">
        <is>
          <t>COOPERATIVA AGRARIA AUCAYACU</t>
        </is>
      </c>
      <c r="AA245" s="3" t="n">
        <v>244100</v>
      </c>
      <c r="AB245" s="3" t="n">
        <v>0</v>
      </c>
      <c r="AC245" t="inlineStr">
        <is>
          <t>NO</t>
        </is>
      </c>
      <c r="AD245" s="3" t="str"/>
      <c r="AF245" s="3" t="str"/>
      <c r="AG245" s="4" t="str"/>
      <c r="AK245" s="4" t="str"/>
      <c r="AL245" t="inlineStr">
        <is>
          <t>CACAO</t>
        </is>
      </c>
      <c r="AM245" t="inlineStr">
        <is>
          <t>2021-2022-2023-2024</t>
        </is>
      </c>
      <c r="AN245" t="inlineStr">
        <is>
          <t>PAC</t>
        </is>
      </c>
      <c r="AO245" s="4" t="str"/>
      <c r="AP245" s="4" t="str"/>
      <c r="AQ245" s="5" t="str"/>
      <c r="AU245" s="340" t="n">
        <v>46285.07177083333</v>
      </c>
      <c r="AV245" s="341" t="n">
        <v>0.6</v>
      </c>
    </row>
    <row r="246">
      <c r="A246" t="inlineStr">
        <is>
          <t>20573325223</t>
        </is>
      </c>
      <c r="B246" t="inlineStr">
        <is>
          <t>COOPERATIVA AGROINDUSTRIAL APROBAP</t>
        </is>
      </c>
      <c r="D246" t="inlineStr">
        <is>
          <t>COOPERATIVAS, SAIS, CAPS</t>
        </is>
      </c>
      <c r="E246" t="inlineStr">
        <is>
          <t>02 Cooperativa</t>
        </is>
      </c>
      <c r="F246" t="inlineStr">
        <is>
          <t>ACTIVO</t>
        </is>
      </c>
      <c r="G246" t="inlineStr">
        <is>
          <t>HABIDO</t>
        </is>
      </c>
      <c r="H246" s="339" t="n">
        <v>41940</v>
      </c>
      <c r="I246" s="339" t="n">
        <v>41944</v>
      </c>
      <c r="J246" t="inlineStr">
        <is>
          <t>100602</t>
        </is>
      </c>
      <c r="K246" t="inlineStr">
        <is>
          <t>HUANUCO</t>
        </is>
      </c>
      <c r="L246" t="inlineStr">
        <is>
          <t>LEONCIO PRADO</t>
        </is>
      </c>
      <c r="M246" t="inlineStr">
        <is>
          <t>RUPA-RUPA</t>
        </is>
      </c>
      <c r="N246" t="inlineStr">
        <is>
          <t>LOTE. 5 CAS. PENDENCIA (1 CDRA ANTES INST.EDUC.PENDENCIA NR32493)</t>
        </is>
      </c>
      <c r="O246" t="inlineStr">
        <is>
          <t>SIN ACTIVIDAD</t>
        </is>
      </c>
      <c r="P246" t="inlineStr">
        <is>
          <t>CULTIVO DE FRUTAS.</t>
        </is>
      </c>
      <c r="W246" t="inlineStr">
        <is>
          <t>NO</t>
        </is>
      </c>
      <c r="Y246" t="inlineStr">
        <is>
          <t>SI</t>
        </is>
      </c>
      <c r="Z246" t="inlineStr">
        <is>
          <t>COOPERATIVA AGROINDUSTRIAL APROBAP</t>
        </is>
      </c>
      <c r="AA246" s="3" t="n">
        <v>0</v>
      </c>
      <c r="AB246" s="3" t="n">
        <v>0</v>
      </c>
      <c r="AC246" t="inlineStr">
        <is>
          <t>NO</t>
        </is>
      </c>
      <c r="AD246" s="3" t="str"/>
      <c r="AF246" s="3" t="str"/>
      <c r="AG246" s="4" t="str"/>
      <c r="AK246" s="4" t="str"/>
      <c r="AL246" t="inlineStr">
        <is>
          <t>PLÁTANO</t>
        </is>
      </c>
      <c r="AM246" t="inlineStr">
        <is>
          <t>2019</t>
        </is>
      </c>
      <c r="AN246" t="inlineStr">
        <is>
          <t>PAC</t>
        </is>
      </c>
      <c r="AO246" s="4" t="str"/>
      <c r="AP246" s="4" t="str"/>
      <c r="AQ246" s="5" t="str"/>
      <c r="AU246" s="340" t="n">
        <v>46285.07177083333</v>
      </c>
      <c r="AV246" s="341" t="n">
        <v>0.5111111111111111</v>
      </c>
    </row>
    <row r="247">
      <c r="A247" t="inlineStr">
        <is>
          <t>20573330651</t>
        </is>
      </c>
      <c r="B247" t="inlineStr">
        <is>
          <t>CENTRAL DE PRODUCTORES AGROPECUARIOS DEL VALLE AGRICOLA DE PAUCARTAMBO - PASCO</t>
        </is>
      </c>
      <c r="C247" t="inlineStr">
        <is>
          <t>CEPROVAPP</t>
        </is>
      </c>
      <c r="D247" t="inlineStr">
        <is>
          <t>ASOCIACION</t>
        </is>
      </c>
      <c r="E247" t="inlineStr">
        <is>
          <t>01 Asociación</t>
        </is>
      </c>
      <c r="F247" t="inlineStr">
        <is>
          <t>ACTIVO</t>
        </is>
      </c>
      <c r="G247" t="inlineStr">
        <is>
          <t>HABIDO</t>
        </is>
      </c>
      <c r="H247" s="339" t="n">
        <v>41953</v>
      </c>
      <c r="I247" s="339" t="n">
        <v>41953</v>
      </c>
      <c r="J247" t="inlineStr">
        <is>
          <t>190107</t>
        </is>
      </c>
      <c r="K247" t="inlineStr">
        <is>
          <t>PASCO</t>
        </is>
      </c>
      <c r="L247" t="inlineStr">
        <is>
          <t>PASCO</t>
        </is>
      </c>
      <c r="M247" t="inlineStr">
        <is>
          <t>PAUCARTAMBO</t>
        </is>
      </c>
      <c r="N247" t="inlineStr">
        <is>
          <t>JR. 28 DE JULIO NRO. S/N C.P. ANEXO AGOMARCA (01 CUADRA DE LA CAPILLA DE AGOMARCA)</t>
        </is>
      </c>
      <c r="O247" t="inlineStr">
        <is>
          <t>SIN ACTIVIDAD</t>
        </is>
      </c>
      <c r="P247" t="inlineStr">
        <is>
          <t>CULTIVO DE FRUTAS.</t>
        </is>
      </c>
      <c r="W247" t="inlineStr">
        <is>
          <t>NO</t>
        </is>
      </c>
      <c r="Y247" t="inlineStr">
        <is>
          <t>SI</t>
        </is>
      </c>
      <c r="Z247" t="inlineStr">
        <is>
          <t>CENTRAL DE PRODUCTORES AGROPECUARIOS DEL VALLE AGRICOLA DE PAUCARTAMBO - PASCO</t>
        </is>
      </c>
      <c r="AA247" s="3" t="n">
        <v>0</v>
      </c>
      <c r="AB247" s="3" t="n">
        <v>19004.5</v>
      </c>
      <c r="AC247" t="inlineStr">
        <is>
          <t>NO</t>
        </is>
      </c>
      <c r="AD247" s="3" t="str"/>
      <c r="AF247" s="3" t="str"/>
      <c r="AG247" s="4" t="str"/>
      <c r="AK247" s="4" t="str"/>
      <c r="AL247" t="inlineStr">
        <is>
          <t>PALTA</t>
        </is>
      </c>
      <c r="AM247" t="inlineStr">
        <is>
          <t>2025</t>
        </is>
      </c>
      <c r="AN247" t="inlineStr">
        <is>
          <t>PAC</t>
        </is>
      </c>
      <c r="AO247" s="4" t="str"/>
      <c r="AP247" s="4" t="str"/>
      <c r="AQ247" s="5" t="str"/>
      <c r="AU247" s="340" t="n">
        <v>46285.07177083333</v>
      </c>
      <c r="AV247" s="341" t="n">
        <v>0.5333333333333333</v>
      </c>
    </row>
    <row r="248">
      <c r="A248" t="inlineStr">
        <is>
          <t>20573344791</t>
        </is>
      </c>
      <c r="B248" t="inlineStr">
        <is>
          <t>ASOCIACION AGROECOLOGICO HUANGANAPAMPA</t>
        </is>
      </c>
      <c r="D248" t="inlineStr">
        <is>
          <t>ASOCIACION</t>
        </is>
      </c>
      <c r="E248" t="inlineStr">
        <is>
          <t>01 Asociación</t>
        </is>
      </c>
      <c r="F248" t="inlineStr">
        <is>
          <t>BAJA DE OFICIO</t>
        </is>
      </c>
      <c r="G248" t="inlineStr">
        <is>
          <t>NO HABIDO</t>
        </is>
      </c>
      <c r="H248" s="339" t="n">
        <v>41985</v>
      </c>
      <c r="I248" s="339" t="n">
        <v>42006</v>
      </c>
      <c r="J248" t="inlineStr">
        <is>
          <t>100608</t>
        </is>
      </c>
      <c r="K248" t="inlineStr">
        <is>
          <t>HUANUCO</t>
        </is>
      </c>
      <c r="L248" t="inlineStr">
        <is>
          <t>LEONCIO PRADO</t>
        </is>
      </c>
      <c r="M248" t="inlineStr">
        <is>
          <t>RUPA-RUPA</t>
        </is>
      </c>
      <c r="N248" t="inlineStr">
        <is>
          <t>JR. AGUAYTIA NRO. 654 CENT TINGO MARIA (AL COSTADO DE CARPINTERIA CRUZADO)</t>
        </is>
      </c>
      <c r="O248" t="inlineStr">
        <is>
          <t>SIN ACTIVIDAD</t>
        </is>
      </c>
      <c r="P248" t="inlineStr">
        <is>
          <t>CULTIVO DE FRUTAS.</t>
        </is>
      </c>
      <c r="Q248" t="inlineStr">
        <is>
          <t>VTA. MAY. DE MATERIAS PRIMAS AGROPEC.</t>
        </is>
      </c>
      <c r="W248" t="inlineStr">
        <is>
          <t>NO</t>
        </is>
      </c>
      <c r="Y248" t="inlineStr">
        <is>
          <t>SI</t>
        </is>
      </c>
      <c r="Z248" t="inlineStr">
        <is>
          <t>ASOCIACION AGROECOLOGICO HUANGANAPAMPA</t>
        </is>
      </c>
      <c r="AA248" s="3" t="n">
        <v>0</v>
      </c>
      <c r="AB248" s="3" t="n">
        <v>0</v>
      </c>
      <c r="AC248" t="inlineStr">
        <is>
          <t>NO</t>
        </is>
      </c>
      <c r="AD248" s="3" t="str"/>
      <c r="AF248" s="3" t="str"/>
      <c r="AG248" s="4" t="str"/>
      <c r="AK248" s="4" t="str"/>
      <c r="AL248" t="inlineStr">
        <is>
          <t>PLÁTANO</t>
        </is>
      </c>
      <c r="AM248" t="inlineStr">
        <is>
          <t>2019-2020-2021</t>
        </is>
      </c>
      <c r="AN248" t="inlineStr">
        <is>
          <t>PAC</t>
        </is>
      </c>
      <c r="AO248" s="4" t="str"/>
      <c r="AP248" s="4" t="str"/>
      <c r="AQ248" s="5" t="str"/>
      <c r="AU248" s="340" t="n">
        <v>46285.07177083333</v>
      </c>
      <c r="AV248" s="341" t="n">
        <v>0.5333333333333333</v>
      </c>
    </row>
    <row r="249">
      <c r="A249" t="inlineStr">
        <is>
          <t>20574602450</t>
        </is>
      </c>
      <c r="B249" t="inlineStr">
        <is>
          <t>COOPERATIVA AGRARIA FRUTOS DEL ANDE</t>
        </is>
      </c>
      <c r="C249" t="inlineStr">
        <is>
          <t>FRUTOS DEL ANDE</t>
        </is>
      </c>
      <c r="D249" t="inlineStr">
        <is>
          <t>COOPERATIVAS, SAIS, CAPS</t>
        </is>
      </c>
      <c r="E249" t="inlineStr">
        <is>
          <t>02 Cooperativa</t>
        </is>
      </c>
      <c r="F249" t="inlineStr">
        <is>
          <t>ACTIVO</t>
        </is>
      </c>
      <c r="G249" t="inlineStr">
        <is>
          <t>HABIDO</t>
        </is>
      </c>
      <c r="H249" s="339" t="n">
        <v>41404</v>
      </c>
      <c r="I249" s="339" t="n">
        <v>41404</v>
      </c>
      <c r="J249" t="inlineStr">
        <is>
          <t>050101</t>
        </is>
      </c>
      <c r="K249" t="inlineStr">
        <is>
          <t>AYACUCHO</t>
        </is>
      </c>
      <c r="L249" t="inlineStr">
        <is>
          <t>HUAMANGA</t>
        </is>
      </c>
      <c r="M249" t="inlineStr">
        <is>
          <t>AYACUCHO</t>
        </is>
      </c>
      <c r="N249" t="inlineStr">
        <is>
          <t>MZA. D LOTE. 7 URB. MARIA PARADO DE BELLIDO</t>
        </is>
      </c>
      <c r="O249" t="inlineStr">
        <is>
          <t>EXPORTADOR</t>
        </is>
      </c>
      <c r="P249" t="inlineStr">
        <is>
          <t>CULTIVOS DE CEREALES.</t>
        </is>
      </c>
      <c r="Q249" t="inlineStr">
        <is>
          <t>SERVICIOS AGRICOLAS, GANADERAS.</t>
        </is>
      </c>
      <c r="U249" t="inlineStr">
        <is>
          <t>956885290</t>
        </is>
      </c>
      <c r="V249" t="inlineStr">
        <is>
          <t>ADMFRUTOSDELANDE@gmail.com</t>
        </is>
      </c>
      <c r="W249" t="inlineStr">
        <is>
          <t>SI</t>
        </is>
      </c>
      <c r="X249" t="inlineStr">
        <is>
          <t>S1828755</t>
        </is>
      </c>
      <c r="Y249" t="inlineStr">
        <is>
          <t>SI</t>
        </is>
      </c>
      <c r="Z249" t="inlineStr">
        <is>
          <t>COOPERATIVA AGRARIA FRUTOS DEL ANDE</t>
        </is>
      </c>
      <c r="AA249" s="3" t="n">
        <v>726147.19994</v>
      </c>
      <c r="AB249" s="3" t="n">
        <v>155461.4</v>
      </c>
      <c r="AC249" t="inlineStr">
        <is>
          <t>SI</t>
        </is>
      </c>
      <c r="AD249" s="3" t="n">
        <v>721912.78</v>
      </c>
      <c r="AE249" t="inlineStr">
        <is>
          <t>2026-05</t>
        </is>
      </c>
      <c r="AF249" s="3" t="n">
        <v>195520</v>
      </c>
      <c r="AG249" s="4" t="n">
        <v>1</v>
      </c>
      <c r="AH249" t="inlineStr">
        <is>
          <t>VENTURA ORE JUAN</t>
        </is>
      </c>
      <c r="AI249" t="inlineStr">
        <is>
          <t>BAEZ CARDENAS JOHN OLIVER</t>
        </is>
      </c>
      <c r="AK249" s="4" t="n">
        <v>3</v>
      </c>
      <c r="AL249" t="inlineStr">
        <is>
          <t>QUINUA Y OTROS GRANOS</t>
        </is>
      </c>
      <c r="AM249" t="inlineStr">
        <is>
          <t>2021-2022-2023-2024 - 2025</t>
        </is>
      </c>
      <c r="AN249" t="inlineStr">
        <is>
          <t>CALIDAD</t>
        </is>
      </c>
      <c r="AO249" s="4" t="str"/>
      <c r="AP249" s="4" t="str"/>
      <c r="AQ249" s="5" t="str"/>
      <c r="AU249" s="340" t="n">
        <v>46285.07177083333</v>
      </c>
      <c r="AV249" s="341" t="n">
        <v>0.7777777777777778</v>
      </c>
    </row>
    <row r="250">
      <c r="A250" t="inlineStr">
        <is>
          <t>20574629226</t>
        </is>
      </c>
      <c r="B250" t="inlineStr">
        <is>
          <t>ASOCIACION DE PRODUCTORES DE QUINUA Y GRANOS ANDINOS DE LA REGION AYACUCHO</t>
        </is>
      </c>
      <c r="D250" t="inlineStr">
        <is>
          <t>ASOCIACION</t>
        </is>
      </c>
      <c r="E250" t="inlineStr">
        <is>
          <t>01 Asociación</t>
        </is>
      </c>
      <c r="F250" t="inlineStr">
        <is>
          <t>BAJA DE OFICIO</t>
        </is>
      </c>
      <c r="G250" t="inlineStr">
        <is>
          <t>NO HABIDO</t>
        </is>
      </c>
      <c r="H250" s="339" t="n">
        <v>41478</v>
      </c>
      <c r="I250" s="339" t="n">
        <v>41487</v>
      </c>
      <c r="J250" t="inlineStr">
        <is>
          <t>050113</t>
        </is>
      </c>
      <c r="K250" t="inlineStr">
        <is>
          <t>AYACUCHO</t>
        </is>
      </c>
      <c r="L250" t="inlineStr">
        <is>
          <t>HUAMANGA</t>
        </is>
      </c>
      <c r="M250" t="inlineStr">
        <is>
          <t>TAMBILLO</t>
        </is>
      </c>
      <c r="N250" t="inlineStr">
        <is>
          <t>NRO. S/N BQ. TAMBOBAMBA (PLAZA PRINCIPAL, FRENTE A LA ESCUELA)</t>
        </is>
      </c>
      <c r="O250" t="inlineStr">
        <is>
          <t>SIN ACTIVIDAD</t>
        </is>
      </c>
      <c r="P250" t="inlineStr">
        <is>
          <t>CULTIVOS DE CEREALES.</t>
        </is>
      </c>
      <c r="W250" t="inlineStr">
        <is>
          <t>NO</t>
        </is>
      </c>
      <c r="Y250" t="inlineStr">
        <is>
          <t>SI</t>
        </is>
      </c>
      <c r="Z250" t="inlineStr">
        <is>
          <t>ASOCIACION DE PRODUCTORES DE QUINUA Y GRANOS ANDINOS DE LA REGION AYACUCHO</t>
        </is>
      </c>
      <c r="AA250" s="3" t="n">
        <v>0</v>
      </c>
      <c r="AB250" s="3" t="n">
        <v>0</v>
      </c>
      <c r="AC250" t="inlineStr">
        <is>
          <t>NO</t>
        </is>
      </c>
      <c r="AD250" s="3" t="str"/>
      <c r="AF250" s="3" t="str"/>
      <c r="AG250" s="4" t="str"/>
      <c r="AK250" s="4" t="str"/>
      <c r="AL250" t="inlineStr">
        <is>
          <t>QUINUA Y OTROS GRANOS</t>
        </is>
      </c>
      <c r="AM250" t="inlineStr">
        <is>
          <t>2019-2020</t>
        </is>
      </c>
      <c r="AN250" t="inlineStr">
        <is>
          <t>PAC</t>
        </is>
      </c>
      <c r="AO250" s="4" t="str"/>
      <c r="AP250" s="4" t="str"/>
      <c r="AQ250" s="5" t="str"/>
      <c r="AU250" s="340" t="n">
        <v>46285.07177083333</v>
      </c>
      <c r="AV250" s="341" t="n">
        <v>0.5111111111111111</v>
      </c>
    </row>
    <row r="251">
      <c r="A251" t="inlineStr">
        <is>
          <t>20574660654</t>
        </is>
      </c>
      <c r="B251" t="inlineStr">
        <is>
          <t>ASOCIACION DE PRODUCTORES AGROPECUARIOS UNION TAULLINO</t>
        </is>
      </c>
      <c r="D251" t="inlineStr">
        <is>
          <t>ASOCIACION</t>
        </is>
      </c>
      <c r="E251" t="inlineStr">
        <is>
          <t>01 Asociación</t>
        </is>
      </c>
      <c r="F251" t="inlineStr">
        <is>
          <t>BAJA DE OFICIO</t>
        </is>
      </c>
      <c r="G251" t="inlineStr">
        <is>
          <t>HABIDO</t>
        </is>
      </c>
      <c r="H251" s="339" t="n">
        <v>45636</v>
      </c>
      <c r="I251" s="339" t="n">
        <v>45636</v>
      </c>
      <c r="J251" t="inlineStr">
        <is>
          <t>050302</t>
        </is>
      </c>
      <c r="K251" t="inlineStr">
        <is>
          <t>AYACUCHO</t>
        </is>
      </c>
      <c r="L251" t="inlineStr">
        <is>
          <t>HUANCA SANCOS</t>
        </is>
      </c>
      <c r="M251" t="inlineStr">
        <is>
          <t>CARAPO</t>
        </is>
      </c>
      <c r="N251" t="inlineStr">
        <is>
          <t>JR. 28 DE JULIO NRO. S/N</t>
        </is>
      </c>
      <c r="O251" t="inlineStr">
        <is>
          <t>SIN ACTIVIDAD</t>
        </is>
      </c>
      <c r="P251" t="inlineStr">
        <is>
          <t>CRIA DE ANIMALES DOMESTICOS.</t>
        </is>
      </c>
      <c r="W251" t="inlineStr">
        <is>
          <t>NO</t>
        </is>
      </c>
      <c r="Y251" t="inlineStr">
        <is>
          <t>SI</t>
        </is>
      </c>
      <c r="Z251" t="inlineStr">
        <is>
          <t>ASOCIACION DE PRODUCTORES AGROPECUARIOS UNION TAULLINO</t>
        </is>
      </c>
      <c r="AA251" s="3" t="n">
        <v>6580</v>
      </c>
      <c r="AB251" s="3" t="n">
        <v>0</v>
      </c>
      <c r="AC251" t="inlineStr">
        <is>
          <t>NO</t>
        </is>
      </c>
      <c r="AD251" s="3" t="str"/>
      <c r="AF251" s="3" t="str"/>
      <c r="AG251" s="4" t="str"/>
      <c r="AK251" s="4" t="str"/>
      <c r="AL251" t="inlineStr">
        <is>
          <t>CUY</t>
        </is>
      </c>
      <c r="AM251" t="inlineStr">
        <is>
          <t>2024</t>
        </is>
      </c>
      <c r="AN251" t="inlineStr">
        <is>
          <t>PAC</t>
        </is>
      </c>
      <c r="AO251" s="4" t="str"/>
      <c r="AP251" s="4" t="str"/>
      <c r="AQ251" s="5" t="str"/>
      <c r="AU251" s="340" t="n">
        <v>46285.07177083333</v>
      </c>
      <c r="AV251" s="341" t="n">
        <v>0.5111111111111111</v>
      </c>
    </row>
    <row r="252">
      <c r="A252" t="inlineStr">
        <is>
          <t>20574683867</t>
        </is>
      </c>
      <c r="B252" t="inlineStr">
        <is>
          <t>ASOCIACION DE PRODUCTORES DE PALTA VALLE TOROBAMBA</t>
        </is>
      </c>
      <c r="D252" t="inlineStr">
        <is>
          <t>ASOCIACION</t>
        </is>
      </c>
      <c r="E252" t="inlineStr">
        <is>
          <t>01 Asociación</t>
        </is>
      </c>
      <c r="F252" t="inlineStr">
        <is>
          <t>BAJA DE OFICIO</t>
        </is>
      </c>
      <c r="G252" t="inlineStr">
        <is>
          <t>NO HABIDO</t>
        </is>
      </c>
      <c r="H252" s="339" t="n">
        <v>42691</v>
      </c>
      <c r="I252" s="339" t="n">
        <v>42691</v>
      </c>
      <c r="J252" t="inlineStr">
        <is>
          <t>050501</t>
        </is>
      </c>
      <c r="K252" t="inlineStr">
        <is>
          <t>AYACUCHO</t>
        </is>
      </c>
      <c r="L252" t="inlineStr">
        <is>
          <t>HUAMANGA</t>
        </is>
      </c>
      <c r="M252" t="inlineStr">
        <is>
          <t>SAN JUAN BAUTISTA</t>
        </is>
      </c>
      <c r="N252" t="inlineStr">
        <is>
          <t>MZA. N1 LOTE. 8 LOS OLIVOS (2 CDRAS DE FABRICA DE POSTES)</t>
        </is>
      </c>
      <c r="O252" t="inlineStr">
        <is>
          <t>SIN ACTIVIDAD</t>
        </is>
      </c>
      <c r="P252" t="inlineStr">
        <is>
          <t>CULTIVO DE HORTALIZAS Y LEGUMBRES.</t>
        </is>
      </c>
      <c r="U252" t="inlineStr">
        <is>
          <t>995404030</t>
        </is>
      </c>
      <c r="V252" t="inlineStr">
        <is>
          <t>gpg1956@hotmail.com</t>
        </is>
      </c>
      <c r="W252" t="inlineStr">
        <is>
          <t>SI</t>
        </is>
      </c>
      <c r="X252" t="inlineStr">
        <is>
          <t>S0806241</t>
        </is>
      </c>
      <c r="Y252" t="inlineStr">
        <is>
          <t>SI</t>
        </is>
      </c>
      <c r="Z252" t="inlineStr">
        <is>
          <t>ASOCIACION DE PRODUCTORES DE PALTA VALLE TOROBAMBA</t>
        </is>
      </c>
      <c r="AA252" s="3" t="n">
        <v>0</v>
      </c>
      <c r="AB252" s="3" t="n">
        <v>0</v>
      </c>
      <c r="AC252" t="inlineStr">
        <is>
          <t>NO</t>
        </is>
      </c>
      <c r="AD252" s="3" t="str"/>
      <c r="AF252" s="3" t="str"/>
      <c r="AG252" s="4" t="str"/>
      <c r="AH252" t="inlineStr">
        <is>
          <t>JANAMPA PINTA MARIO</t>
        </is>
      </c>
      <c r="AI252" t="inlineStr">
        <is>
          <t>JANAMPA PINTA MARIO</t>
        </is>
      </c>
      <c r="AK252" s="4" t="n">
        <v>6</v>
      </c>
      <c r="AL252" t="inlineStr">
        <is>
          <t>PALTA</t>
        </is>
      </c>
      <c r="AM252" t="inlineStr">
        <is>
          <t>2019-2020-2021-2022</t>
        </is>
      </c>
      <c r="AN252" t="inlineStr">
        <is>
          <t>PAC</t>
        </is>
      </c>
      <c r="AO252" s="4" t="str"/>
      <c r="AP252" s="4" t="str"/>
      <c r="AQ252" s="5" t="str"/>
      <c r="AU252" s="340" t="n">
        <v>46285.07177083333</v>
      </c>
      <c r="AV252" s="341" t="n">
        <v>0.6444444444444445</v>
      </c>
    </row>
    <row r="253">
      <c r="A253" t="inlineStr">
        <is>
          <t>20574716978</t>
        </is>
      </c>
      <c r="B253" t="inlineStr">
        <is>
          <t>ASOCIACION AGROPECUARIOS - MANCHIRI</t>
        </is>
      </c>
      <c r="D253" t="inlineStr">
        <is>
          <t>ASOCIACION</t>
        </is>
      </c>
      <c r="E253" t="inlineStr">
        <is>
          <t>01 Asociación</t>
        </is>
      </c>
      <c r="F253" t="inlineStr">
        <is>
          <t>ACTIVO</t>
        </is>
      </c>
      <c r="G253" t="inlineStr">
        <is>
          <t>HABIDO</t>
        </is>
      </c>
      <c r="H253" s="339" t="n">
        <v>43754</v>
      </c>
      <c r="I253" s="339" t="n">
        <v>43754</v>
      </c>
      <c r="J253" t="inlineStr">
        <is>
          <t>050302</t>
        </is>
      </c>
      <c r="K253" t="inlineStr">
        <is>
          <t>AYACUCHO</t>
        </is>
      </c>
      <c r="L253" t="inlineStr">
        <is>
          <t>HUANCA SANCOS</t>
        </is>
      </c>
      <c r="M253" t="inlineStr">
        <is>
          <t>CARAPO</t>
        </is>
      </c>
      <c r="N253" t="inlineStr">
        <is>
          <t>NRO. S/N BQ. MANCHIRI (1CDRA PLAZA PRINCIPAL)</t>
        </is>
      </c>
      <c r="O253" t="inlineStr">
        <is>
          <t>SIN ACTIVIDAD</t>
        </is>
      </c>
      <c r="P253" t="inlineStr">
        <is>
          <t>CRIA DE ANIMALES DOMESTICOS.</t>
        </is>
      </c>
      <c r="Q253" t="inlineStr">
        <is>
          <t>VTA. MAY. DE MATERIAS PRIMAS AGROPEC.</t>
        </is>
      </c>
      <c r="W253" t="inlineStr">
        <is>
          <t>NO</t>
        </is>
      </c>
      <c r="Y253" t="inlineStr">
        <is>
          <t>SI</t>
        </is>
      </c>
      <c r="Z253" t="inlineStr">
        <is>
          <t>ASOCIACION AGROPECUARIOS - MANCHIRI</t>
        </is>
      </c>
      <c r="AA253" s="3" t="n">
        <v>48624.92</v>
      </c>
      <c r="AB253" s="3" t="n">
        <v>61284</v>
      </c>
      <c r="AC253" t="inlineStr">
        <is>
          <t>NO</t>
        </is>
      </c>
      <c r="AD253" s="3" t="str"/>
      <c r="AF253" s="3" t="str"/>
      <c r="AG253" s="4" t="str"/>
      <c r="AK253" s="4" t="str"/>
      <c r="AL253" t="inlineStr">
        <is>
          <t>CUY</t>
        </is>
      </c>
      <c r="AM253" t="inlineStr">
        <is>
          <t>2024 - 2025</t>
        </is>
      </c>
      <c r="AN253" t="inlineStr">
        <is>
          <t>PAC</t>
        </is>
      </c>
      <c r="AO253" s="4" t="str"/>
      <c r="AP253" s="4" t="str"/>
      <c r="AQ253" s="5" t="str"/>
      <c r="AU253" s="340" t="n">
        <v>46285.07177083333</v>
      </c>
      <c r="AV253" s="341" t="n">
        <v>0.5333333333333333</v>
      </c>
    </row>
    <row r="254">
      <c r="A254" t="inlineStr">
        <is>
          <t>20574734011</t>
        </is>
      </c>
      <c r="B254" t="inlineStr">
        <is>
          <t>ASOCIACION DE PRODUCTORES AGROPECUARIOS UNIDOS AL DESARROLLO DE SANTA ROSA</t>
        </is>
      </c>
      <c r="D254" t="inlineStr">
        <is>
          <t>ASOCIACION</t>
        </is>
      </c>
      <c r="E254" t="inlineStr">
        <is>
          <t>01 Asociación</t>
        </is>
      </c>
      <c r="F254" t="inlineStr">
        <is>
          <t>ACTIVO</t>
        </is>
      </c>
      <c r="G254" t="inlineStr">
        <is>
          <t>HABIDO</t>
        </is>
      </c>
      <c r="H254" s="339" t="n">
        <v>42829</v>
      </c>
      <c r="I254" s="339" t="n">
        <v>42829</v>
      </c>
      <c r="J254" t="inlineStr">
        <is>
          <t>050507</t>
        </is>
      </c>
      <c r="K254" t="inlineStr">
        <is>
          <t>AYACUCHO</t>
        </is>
      </c>
      <c r="L254" t="inlineStr">
        <is>
          <t>LA MAR</t>
        </is>
      </c>
      <c r="M254" t="inlineStr">
        <is>
          <t>SANTA ROSA</t>
        </is>
      </c>
      <c r="N254" t="inlineStr">
        <is>
          <t>JR. MIGUEL GRAU NRO. 0 PBLO SANTA ROSA SAN FRANC (ESQUE JR GRAU 2 MAYO BODE KATERI)</t>
        </is>
      </c>
      <c r="O254" t="inlineStr">
        <is>
          <t>SIN ACTIVIDAD</t>
        </is>
      </c>
      <c r="P254" t="inlineStr">
        <is>
          <t>ELAB. CACAO, CHOCOLATE Y CONFIT.</t>
        </is>
      </c>
      <c r="Q254" t="inlineStr">
        <is>
          <t>EXPLOTACION MIXTA.</t>
        </is>
      </c>
      <c r="W254" t="inlineStr">
        <is>
          <t>NO</t>
        </is>
      </c>
      <c r="Y254" t="inlineStr">
        <is>
          <t>SI</t>
        </is>
      </c>
      <c r="Z254" t="inlineStr">
        <is>
          <t>ASOCIACION DE PRODUCTORES AGROPECUARIOS UNIDOS AL DESARROLLO DE SANTA ROSA</t>
        </is>
      </c>
      <c r="AA254" s="3" t="n">
        <v>0</v>
      </c>
      <c r="AB254" s="3" t="n">
        <v>0</v>
      </c>
      <c r="AC254" t="inlineStr">
        <is>
          <t>NO</t>
        </is>
      </c>
      <c r="AD254" s="3" t="str"/>
      <c r="AF254" s="3" t="str"/>
      <c r="AG254" s="4" t="str"/>
      <c r="AK254" s="4" t="str"/>
      <c r="AL254" t="inlineStr">
        <is>
          <t>CACAO</t>
        </is>
      </c>
      <c r="AM254" t="inlineStr">
        <is>
          <t>2018-2019-2020</t>
        </is>
      </c>
      <c r="AN254" t="inlineStr">
        <is>
          <t>PAC</t>
        </is>
      </c>
      <c r="AO254" s="4" t="str"/>
      <c r="AP254" s="4" t="str"/>
      <c r="AQ254" s="5" t="str"/>
      <c r="AU254" s="340" t="n">
        <v>46285.07177083333</v>
      </c>
      <c r="AV254" s="341" t="n">
        <v>0.5333333333333333</v>
      </c>
    </row>
    <row r="255">
      <c r="A255" t="inlineStr">
        <is>
          <t>20574797013</t>
        </is>
      </c>
      <c r="B255" t="inlineStr">
        <is>
          <t>ASOCIACION DE PRODUCTORES AGROPECUARIOS DE PARAISO CENTRAL</t>
        </is>
      </c>
      <c r="C255" t="inlineStr">
        <is>
          <t>ASPA</t>
        </is>
      </c>
      <c r="D255" t="inlineStr">
        <is>
          <t>ASOCIACION</t>
        </is>
      </c>
      <c r="E255" t="inlineStr">
        <is>
          <t>01 Asociación</t>
        </is>
      </c>
      <c r="F255" t="inlineStr">
        <is>
          <t>ACTIVO</t>
        </is>
      </c>
      <c r="G255" t="inlineStr">
        <is>
          <t>HABIDO</t>
        </is>
      </c>
      <c r="H255" s="339" t="n">
        <v>42761</v>
      </c>
      <c r="I255" s="339" t="n">
        <v>42762</v>
      </c>
      <c r="J255" t="inlineStr">
        <is>
          <t>080910</t>
        </is>
      </c>
      <c r="K255" t="inlineStr">
        <is>
          <t>CUSCO</t>
        </is>
      </c>
      <c r="L255" t="inlineStr">
        <is>
          <t>LA CONVENCION</t>
        </is>
      </c>
      <c r="M255" t="inlineStr">
        <is>
          <t>PICHARI</t>
        </is>
      </c>
      <c r="N255" t="inlineStr">
        <is>
          <t>MZA. O LOTE. 5 URB. VALLE DORADO (FRTE AL RECREO EL NARANJAL)</t>
        </is>
      </c>
      <c r="O255" t="inlineStr">
        <is>
          <t>SIN ACTIVIDAD</t>
        </is>
      </c>
      <c r="P255" t="inlineStr">
        <is>
          <t>SERVICIOS AGRICOLAS, GANADERAS.</t>
        </is>
      </c>
      <c r="Q255" t="inlineStr">
        <is>
          <t>ELAB. CACAO, CHOCOLATE Y CONFIT.</t>
        </is>
      </c>
      <c r="R255" t="inlineStr">
        <is>
          <t>EXPLOTACION MIXTA.</t>
        </is>
      </c>
      <c r="W255" t="inlineStr">
        <is>
          <t>NO</t>
        </is>
      </c>
      <c r="Y255" t="inlineStr">
        <is>
          <t>SI</t>
        </is>
      </c>
      <c r="Z255" t="inlineStr">
        <is>
          <t>ASOCIACION DE PRODUCTORES AGROPECUARIOS DE PARAISO CENTRAL</t>
        </is>
      </c>
      <c r="AA255" s="3" t="n">
        <v>0</v>
      </c>
      <c r="AB255" s="3" t="n">
        <v>0</v>
      </c>
      <c r="AC255" t="inlineStr">
        <is>
          <t>NO</t>
        </is>
      </c>
      <c r="AD255" s="3" t="str"/>
      <c r="AF255" s="3" t="str"/>
      <c r="AG255" s="4" t="str"/>
      <c r="AK255" s="4" t="str"/>
      <c r="AL255" t="inlineStr">
        <is>
          <t>CACAO</t>
        </is>
      </c>
      <c r="AM255" t="inlineStr">
        <is>
          <t>2018-2019</t>
        </is>
      </c>
      <c r="AN255" t="inlineStr">
        <is>
          <t>PAC</t>
        </is>
      </c>
      <c r="AO255" s="4" t="str"/>
      <c r="AP255" s="4" t="str"/>
      <c r="AQ255" s="5" t="str"/>
      <c r="AU255" s="340" t="n">
        <v>46285.07177083333</v>
      </c>
      <c r="AV255" s="341" t="n">
        <v>0.5777777777777777</v>
      </c>
    </row>
    <row r="256">
      <c r="A256" t="inlineStr">
        <is>
          <t>20600001109</t>
        </is>
      </c>
      <c r="B256" t="inlineStr">
        <is>
          <t>COOPERATIVA AGRARIA CAFETALERA PRODUCTORA COMERCIAL EXPORTADORA CAFE ANDES AMAZONICOS LTDA</t>
        </is>
      </c>
      <c r="C256" t="inlineStr">
        <is>
          <t>PROCECAM LTDA</t>
        </is>
      </c>
      <c r="D256" t="inlineStr">
        <is>
          <t>COOPERATIVAS, SAIS, CAPS</t>
        </is>
      </c>
      <c r="E256" t="inlineStr">
        <is>
          <t>02 Cooperativa</t>
        </is>
      </c>
      <c r="F256" t="inlineStr">
        <is>
          <t>ACTIVO</t>
        </is>
      </c>
      <c r="G256" t="inlineStr">
        <is>
          <t>HABIDO</t>
        </is>
      </c>
      <c r="H256" s="339" t="n">
        <v>41988</v>
      </c>
      <c r="I256" s="339" t="n">
        <v>41974</v>
      </c>
      <c r="J256" t="inlineStr">
        <is>
          <t>010706</t>
        </is>
      </c>
      <c r="K256" t="inlineStr">
        <is>
          <t>AMAZONAS</t>
        </is>
      </c>
      <c r="L256" t="inlineStr">
        <is>
          <t>UTCUBAMBA</t>
        </is>
      </c>
      <c r="M256" t="inlineStr">
        <is>
          <t>LONYA GRANDE</t>
        </is>
      </c>
      <c r="N256" t="inlineStr">
        <is>
          <t>CAL. LA FLOR DEL CAFE NRO. S/N BAR. EL TOCHAL (AL COSTADO GRIFO SAGRADO CORAZON JESU)</t>
        </is>
      </c>
      <c r="O256" t="inlineStr">
        <is>
          <t>SIN ACTIVIDAD</t>
        </is>
      </c>
      <c r="P256" t="inlineStr">
        <is>
          <t>CULTIVOS DE CEREALES.</t>
        </is>
      </c>
      <c r="Q256" t="inlineStr">
        <is>
          <t>CULTIVO DE FRUTAS.</t>
        </is>
      </c>
      <c r="U256" t="inlineStr">
        <is>
          <t>973303528</t>
        </is>
      </c>
      <c r="V256" t="inlineStr">
        <is>
          <t>cacPROCECAM@GMAIL.COM</t>
        </is>
      </c>
      <c r="W256" t="inlineStr">
        <is>
          <t>SI</t>
        </is>
      </c>
      <c r="X256" t="inlineStr">
        <is>
          <t>S1590192</t>
        </is>
      </c>
      <c r="Y256" t="inlineStr">
        <is>
          <t>SI</t>
        </is>
      </c>
      <c r="Z256" t="inlineStr">
        <is>
          <t>COOPERATIVA AGRARIA CAFETALERA PRODUCTORA COMERCIAL EXPORTADORA CAFE ANDES AMAZONICOS LTDA</t>
        </is>
      </c>
      <c r="AA256" s="3" t="n">
        <v>0</v>
      </c>
      <c r="AB256" s="3" t="n">
        <v>0</v>
      </c>
      <c r="AC256" t="inlineStr">
        <is>
          <t>NO</t>
        </is>
      </c>
      <c r="AD256" s="3" t="str"/>
      <c r="AF256" s="3" t="str"/>
      <c r="AG256" s="4" t="str"/>
      <c r="AH256" t="inlineStr">
        <is>
          <t>SILVA DIAZ NILSON</t>
        </is>
      </c>
      <c r="AI256" t="inlineStr">
        <is>
          <t>TAPIA JULON WINKLER TONY</t>
        </is>
      </c>
      <c r="AK256" s="4" t="n">
        <v>4</v>
      </c>
      <c r="AL256" t="inlineStr">
        <is>
          <t>CAFÉ</t>
        </is>
      </c>
      <c r="AM256" t="inlineStr">
        <is>
          <t>2021-2022</t>
        </is>
      </c>
      <c r="AN256" t="inlineStr">
        <is>
          <t>PAC</t>
        </is>
      </c>
      <c r="AO256" s="4" t="str"/>
      <c r="AP256" s="4" t="str"/>
      <c r="AQ256" s="5" t="str"/>
      <c r="AU256" s="340" t="n">
        <v>46285.07177083333</v>
      </c>
      <c r="AV256" s="341" t="n">
        <v>0.6888888888888889</v>
      </c>
    </row>
    <row r="257">
      <c r="A257" t="inlineStr">
        <is>
          <t>20600010086</t>
        </is>
      </c>
      <c r="B257" t="inlineStr">
        <is>
          <t>COOPERATIVA AGRARIA VALLE DEL CUCHARA LTDA</t>
        </is>
      </c>
      <c r="D257" t="inlineStr">
        <is>
          <t>COOPERATIVAS, SAIS, CAPS</t>
        </is>
      </c>
      <c r="E257" t="inlineStr">
        <is>
          <t>02 Cooperativa</t>
        </is>
      </c>
      <c r="F257" t="inlineStr">
        <is>
          <t>ACTIVO</t>
        </is>
      </c>
      <c r="G257" t="inlineStr">
        <is>
          <t>HABIDO</t>
        </is>
      </c>
      <c r="H257" s="339" t="n">
        <v>43851</v>
      </c>
      <c r="I257" s="339" t="n">
        <v>43851</v>
      </c>
      <c r="J257" t="inlineStr">
        <is>
          <t>100601</t>
        </is>
      </c>
      <c r="K257" t="inlineStr">
        <is>
          <t>HUANUCO</t>
        </is>
      </c>
      <c r="L257" t="inlineStr">
        <is>
          <t>LEONCIO PRADO</t>
        </is>
      </c>
      <c r="M257" t="inlineStr">
        <is>
          <t>RUPA-RUPA</t>
        </is>
      </c>
      <c r="N257" t="inlineStr">
        <is>
          <t>MZA. C LOTE. 14 A.V. BUENOS AIRES (HOSPEDAJE BUENOS AIRES)</t>
        </is>
      </c>
      <c r="O257" t="inlineStr">
        <is>
          <t>SIN ACTIVIDAD</t>
        </is>
      </c>
      <c r="P257" t="inlineStr">
        <is>
          <t>VTA. MAY. DE MATERIAS PRIMAS AGROPEC.</t>
        </is>
      </c>
      <c r="Q257" t="inlineStr">
        <is>
          <t>ELAB. CACAO, CHOCOLATE Y CONFIT.</t>
        </is>
      </c>
      <c r="W257" t="inlineStr">
        <is>
          <t>NO</t>
        </is>
      </c>
      <c r="Y257" t="inlineStr">
        <is>
          <t>SI</t>
        </is>
      </c>
      <c r="Z257" t="inlineStr">
        <is>
          <t>COOPERATIVA AGRARIA VALLE DEL CUCHARA LTDA</t>
        </is>
      </c>
      <c r="AA257" s="3" t="n">
        <v>0</v>
      </c>
      <c r="AB257" s="3" t="n">
        <v>1117782.41</v>
      </c>
      <c r="AC257" t="inlineStr">
        <is>
          <t>NO</t>
        </is>
      </c>
      <c r="AD257" s="3" t="str"/>
      <c r="AF257" s="3" t="str"/>
      <c r="AG257" s="4" t="str"/>
      <c r="AK257" s="4" t="str"/>
      <c r="AL257" t="inlineStr">
        <is>
          <t>CACAO</t>
        </is>
      </c>
      <c r="AM257" t="inlineStr">
        <is>
          <t>2025</t>
        </is>
      </c>
      <c r="AN257" t="inlineStr">
        <is>
          <t>PAC</t>
        </is>
      </c>
      <c r="AO257" s="4" t="str"/>
      <c r="AP257" s="4" t="str"/>
      <c r="AQ257" s="5" t="str"/>
      <c r="AU257" s="340" t="n">
        <v>46285.07177083333</v>
      </c>
      <c r="AV257" s="341" t="n">
        <v>0.5333333333333333</v>
      </c>
    </row>
    <row r="258">
      <c r="A258" t="inlineStr">
        <is>
          <t>20600029887</t>
        </is>
      </c>
      <c r="B258" t="inlineStr">
        <is>
          <t>COOPERATIVA AGRARIA INTEGRAL LUZ DE LA ESPERANZA</t>
        </is>
      </c>
      <c r="D258" t="inlineStr">
        <is>
          <t>COOPERATIVAS, SAIS, CAPS</t>
        </is>
      </c>
      <c r="E258" t="inlineStr">
        <is>
          <t>02 Cooperativa</t>
        </is>
      </c>
      <c r="F258" t="inlineStr">
        <is>
          <t>ACTIVO</t>
        </is>
      </c>
      <c r="G258" t="inlineStr">
        <is>
          <t>HABIDO</t>
        </is>
      </c>
      <c r="H258" s="339" t="n">
        <v>42746</v>
      </c>
      <c r="I258" s="339" t="n">
        <v>42746</v>
      </c>
      <c r="J258" t="inlineStr">
        <is>
          <t>160101</t>
        </is>
      </c>
      <c r="K258" t="inlineStr">
        <is>
          <t>LORETO</t>
        </is>
      </c>
      <c r="L258" t="inlineStr">
        <is>
          <t>MARISCAL RAMON CASTILLA</t>
        </is>
      </c>
      <c r="M258" t="inlineStr">
        <is>
          <t>RAMON CASTILLA</t>
        </is>
      </c>
      <c r="N258" t="inlineStr">
        <is>
          <t>CAL. SIN NOMBRE NRO. S/N C.C. SAN FRANCISCO DE MARICHIN (FRENTE AL LAGO CABALLACOCHA)</t>
        </is>
      </c>
      <c r="O258" t="inlineStr">
        <is>
          <t>SIN ACTIVIDAD</t>
        </is>
      </c>
      <c r="P258" t="inlineStr">
        <is>
          <t>EXPLOTACION MIXTA.</t>
        </is>
      </c>
      <c r="Q258" t="inlineStr">
        <is>
          <t>ELAB. CACAO, CHOCOLATE Y CONFIT.</t>
        </is>
      </c>
      <c r="W258" t="inlineStr">
        <is>
          <t>SI</t>
        </is>
      </c>
      <c r="X258" t="inlineStr">
        <is>
          <t>S2575552</t>
        </is>
      </c>
      <c r="Y258" t="inlineStr">
        <is>
          <t>SI</t>
        </is>
      </c>
      <c r="Z258" t="inlineStr">
        <is>
          <t>COOPERATIVA AGRARIA INTEGRAL LUZ DE LA ESPERANZA</t>
        </is>
      </c>
      <c r="AA258" s="3" t="n">
        <v>0</v>
      </c>
      <c r="AB258" s="3" t="n">
        <v>0</v>
      </c>
      <c r="AC258" t="inlineStr">
        <is>
          <t>NO</t>
        </is>
      </c>
      <c r="AD258" s="3" t="str"/>
      <c r="AF258" s="3" t="str"/>
      <c r="AG258" s="4" t="str"/>
      <c r="AH258" t="inlineStr">
        <is>
          <t>garcia falcon cesar antonio</t>
        </is>
      </c>
      <c r="AI258" t="inlineStr">
        <is>
          <t>REATEGUI BORGES ROSENDA</t>
        </is>
      </c>
      <c r="AK258" s="4" t="n">
        <v>6</v>
      </c>
      <c r="AL258" t="inlineStr">
        <is>
          <t>CACAO</t>
        </is>
      </c>
      <c r="AM258" t="inlineStr">
        <is>
          <t>2018-2019</t>
        </is>
      </c>
      <c r="AN258" t="inlineStr">
        <is>
          <t>PAC</t>
        </is>
      </c>
      <c r="AO258" s="4" t="str"/>
      <c r="AP258" s="4" t="str"/>
      <c r="AQ258" s="5" t="str"/>
      <c r="AU258" s="340" t="n">
        <v>46285.07177083333</v>
      </c>
      <c r="AV258" s="341" t="n">
        <v>0.6222222222222222</v>
      </c>
    </row>
    <row r="259">
      <c r="A259" t="inlineStr">
        <is>
          <t>20600122330</t>
        </is>
      </c>
      <c r="B259" t="inlineStr">
        <is>
          <t>COOPERATIVA AGRARIA BIO-ORGANICA CONDESUYOS - COOPABIC</t>
        </is>
      </c>
      <c r="D259" t="inlineStr">
        <is>
          <t>COOPERATIVAS, SAIS, CAPS</t>
        </is>
      </c>
      <c r="E259" t="inlineStr">
        <is>
          <t>02 Cooperativa</t>
        </is>
      </c>
      <c r="F259" t="inlineStr">
        <is>
          <t>ACTIVO</t>
        </is>
      </c>
      <c r="G259" t="inlineStr">
        <is>
          <t>NO HABIDO</t>
        </is>
      </c>
      <c r="H259" s="339" t="n">
        <v>42044</v>
      </c>
      <c r="I259" s="339" t="n">
        <v>42045</v>
      </c>
      <c r="J259" t="inlineStr">
        <is>
          <t>040605</t>
        </is>
      </c>
      <c r="K259" t="inlineStr">
        <is>
          <t>AREQUIPA</t>
        </is>
      </c>
      <c r="L259" t="inlineStr">
        <is>
          <t>CONDESUYOS</t>
        </is>
      </c>
      <c r="M259" t="inlineStr">
        <is>
          <t>CHUQUIBAMBA</t>
        </is>
      </c>
      <c r="N259" t="inlineStr">
        <is>
          <t>PUYUTO NRO. S/N ANEXO IRAY (ESTACION DE PUYUTO)</t>
        </is>
      </c>
      <c r="O259" t="inlineStr">
        <is>
          <t>EXPORTADOR</t>
        </is>
      </c>
      <c r="P259" t="inlineStr">
        <is>
          <t>CULTIVOS DE CEREALES.</t>
        </is>
      </c>
      <c r="W259" t="inlineStr">
        <is>
          <t>NO</t>
        </is>
      </c>
      <c r="Y259" t="inlineStr">
        <is>
          <t>SI</t>
        </is>
      </c>
      <c r="Z259" t="inlineStr">
        <is>
          <t>COOPERATIVA AGRARIA BIO-ORGANICA CONDESUYOS - COOPABIC</t>
        </is>
      </c>
      <c r="AA259" s="3" t="n">
        <v>251201</v>
      </c>
      <c r="AB259" s="3" t="n">
        <v>0</v>
      </c>
      <c r="AC259" t="inlineStr">
        <is>
          <t>NO</t>
        </is>
      </c>
      <c r="AD259" s="3" t="str"/>
      <c r="AF259" s="3" t="str"/>
      <c r="AG259" s="4" t="str"/>
      <c r="AK259" s="4" t="str"/>
      <c r="AL259" t="inlineStr">
        <is>
          <t>DERIVADOS LACTEOS</t>
        </is>
      </c>
      <c r="AM259" t="inlineStr">
        <is>
          <t>2018</t>
        </is>
      </c>
      <c r="AN259" t="inlineStr">
        <is>
          <t>PAC</t>
        </is>
      </c>
      <c r="AO259" s="4" t="str"/>
      <c r="AP259" s="4" t="str"/>
      <c r="AQ259" s="5" t="str"/>
      <c r="AU259" s="340" t="n">
        <v>46285.07177083333</v>
      </c>
      <c r="AV259" s="341" t="n">
        <v>0.5111111111111111</v>
      </c>
    </row>
    <row r="260">
      <c r="A260" t="inlineStr">
        <is>
          <t>20600146689</t>
        </is>
      </c>
      <c r="B260" t="inlineStr">
        <is>
          <t>COOPERATIVA AGRARIA DE SERVICIOS AGRICOLAS TAMBOPATA CANDAMO</t>
        </is>
      </c>
      <c r="C260" t="inlineStr">
        <is>
          <t>COOPASER TAMBOPATA CANDAMO</t>
        </is>
      </c>
      <c r="D260" t="inlineStr">
        <is>
          <t>COOPERATIVAS, SAIS, CAPS</t>
        </is>
      </c>
      <c r="E260" t="inlineStr">
        <is>
          <t>02 Cooperativa</t>
        </is>
      </c>
      <c r="F260" t="inlineStr">
        <is>
          <t>ACTIVO</t>
        </is>
      </c>
      <c r="G260" t="inlineStr">
        <is>
          <t>HABIDO</t>
        </is>
      </c>
      <c r="H260" s="339" t="n">
        <v>42052</v>
      </c>
      <c r="I260" s="339" t="n">
        <v>42052</v>
      </c>
      <c r="J260" t="inlineStr">
        <is>
          <t>170101</t>
        </is>
      </c>
      <c r="K260" t="inlineStr">
        <is>
          <t>MADRE DE DIOS</t>
        </is>
      </c>
      <c r="L260" t="inlineStr">
        <is>
          <t>TAMBOPATA</t>
        </is>
      </c>
      <c r="M260" t="inlineStr">
        <is>
          <t>TAMBOPATA</t>
        </is>
      </c>
      <c r="N260" t="inlineStr">
        <is>
          <t>JR. ANCASH NRO. 689 A.H. HUERTO FAMILIAR</t>
        </is>
      </c>
      <c r="O260" t="inlineStr">
        <is>
          <t>EXPORTADOR</t>
        </is>
      </c>
      <c r="P260" t="inlineStr">
        <is>
          <t>CULTIVOS DE CEREALES.</t>
        </is>
      </c>
      <c r="Q260" t="inlineStr">
        <is>
          <t>ELAB. CACAO, CHOCOLATE Y CONFIT.</t>
        </is>
      </c>
      <c r="U260" t="inlineStr">
        <is>
          <t>082793407</t>
        </is>
      </c>
      <c r="V260" t="inlineStr">
        <is>
          <t>CONTABILIDAD@COOPTAMBOPATA.COM</t>
        </is>
      </c>
      <c r="W260" t="inlineStr">
        <is>
          <t>SI</t>
        </is>
      </c>
      <c r="X260" t="inlineStr">
        <is>
          <t>S1788214</t>
        </is>
      </c>
      <c r="Y260" t="inlineStr">
        <is>
          <t>SI</t>
        </is>
      </c>
      <c r="Z260" t="inlineStr">
        <is>
          <t>COOPERATIVA AGRARIA DE SERVICIOS AGRICOLAS TAMBOPATA CANDAMO</t>
        </is>
      </c>
      <c r="AA260" s="3" t="n">
        <v>785336.65</v>
      </c>
      <c r="AB260" s="3" t="n">
        <v>0</v>
      </c>
      <c r="AC260" t="inlineStr">
        <is>
          <t>NO</t>
        </is>
      </c>
      <c r="AD260" s="3" t="str"/>
      <c r="AF260" s="3" t="str"/>
      <c r="AG260" s="4" t="str"/>
      <c r="AH260" t="inlineStr">
        <is>
          <t>sanchez cruz odeon cirilio</t>
        </is>
      </c>
      <c r="AI260" t="inlineStr">
        <is>
          <t>ESPEJO OCHARAN YTALO GRECCO</t>
        </is>
      </c>
      <c r="AK260" s="4" t="n">
        <v>4</v>
      </c>
      <c r="AL260" t="inlineStr">
        <is>
          <t>CACAO</t>
        </is>
      </c>
      <c r="AM260" t="inlineStr">
        <is>
          <t>2018-2019-2020-2023-2024</t>
        </is>
      </c>
      <c r="AN260" t="inlineStr">
        <is>
          <t>PAC</t>
        </is>
      </c>
      <c r="AO260" s="4" t="str"/>
      <c r="AP260" s="4" t="str"/>
      <c r="AQ260" s="5" t="str"/>
      <c r="AU260" s="340" t="n">
        <v>46285.07177083333</v>
      </c>
      <c r="AV260" s="341" t="n">
        <v>0.6888888888888889</v>
      </c>
    </row>
    <row r="261">
      <c r="A261" t="inlineStr">
        <is>
          <t>20600161378</t>
        </is>
      </c>
      <c r="B261" t="inlineStr">
        <is>
          <t>COOPERATIVA AGRARIA DE AGRICULTORES HUYRO</t>
        </is>
      </c>
      <c r="D261" t="inlineStr">
        <is>
          <t>COOPERATIVAS, SAIS, CAPS</t>
        </is>
      </c>
      <c r="E261" t="inlineStr">
        <is>
          <t>02 Cooperativa</t>
        </is>
      </c>
      <c r="F261" t="inlineStr">
        <is>
          <t>ACTIVO</t>
        </is>
      </c>
      <c r="G261" t="inlineStr">
        <is>
          <t>HABIDO</t>
        </is>
      </c>
      <c r="H261" s="339" t="n">
        <v>42058</v>
      </c>
      <c r="I261" s="339" t="n">
        <v>42156</v>
      </c>
      <c r="J261" t="inlineStr">
        <is>
          <t>080903</t>
        </is>
      </c>
      <c r="K261" t="inlineStr">
        <is>
          <t>CUSCO</t>
        </is>
      </c>
      <c r="L261" t="inlineStr">
        <is>
          <t>LA CONVENCION</t>
        </is>
      </c>
      <c r="M261" t="inlineStr">
        <is>
          <t>HUAYOPATA</t>
        </is>
      </c>
      <c r="N261" t="inlineStr">
        <is>
          <t>NRO. S/N SEC. IPAL PIRHUA (F CUENCA PORTILLA CEL.944404104)</t>
        </is>
      </c>
      <c r="O261" t="inlineStr">
        <is>
          <t>SIN ACTIVIDAD</t>
        </is>
      </c>
      <c r="P261" t="inlineStr">
        <is>
          <t>SERVICIOS AGRICOLAS, GANADERAS.</t>
        </is>
      </c>
      <c r="Q261" t="inlineStr">
        <is>
          <t>ELAB DE OTROS PROD. ALIMENTICIOS.</t>
        </is>
      </c>
      <c r="R261" t="inlineStr">
        <is>
          <t>VTA. MAY. ALIMENTOS, BEBIDAS Y TABACO.</t>
        </is>
      </c>
      <c r="W261" t="inlineStr">
        <is>
          <t>NO</t>
        </is>
      </c>
      <c r="Y261" t="inlineStr">
        <is>
          <t>SI</t>
        </is>
      </c>
      <c r="Z261" t="inlineStr">
        <is>
          <t>COOPERATIVA AGRARIA DE AGRICULTORES HUYRO</t>
        </is>
      </c>
      <c r="AA261" s="3" t="n">
        <v>0</v>
      </c>
      <c r="AB261" s="3" t="n">
        <v>0</v>
      </c>
      <c r="AC261" t="inlineStr">
        <is>
          <t>NO</t>
        </is>
      </c>
      <c r="AD261" s="3" t="str"/>
      <c r="AF261" s="3" t="str"/>
      <c r="AG261" s="4" t="str"/>
      <c r="AK261" s="4" t="str"/>
      <c r="AL261" t="inlineStr">
        <is>
          <t>TE</t>
        </is>
      </c>
      <c r="AM261" t="inlineStr">
        <is>
          <t>2019-2020-2021-2022-2023</t>
        </is>
      </c>
      <c r="AN261" t="inlineStr">
        <is>
          <t>PAC</t>
        </is>
      </c>
      <c r="AO261" s="4" t="str"/>
      <c r="AP261" s="4" t="str"/>
      <c r="AQ261" s="5" t="str"/>
      <c r="AU261" s="340" t="n">
        <v>46285.07177083333</v>
      </c>
      <c r="AV261" s="341" t="n">
        <v>0.5555555555555556</v>
      </c>
    </row>
    <row r="262">
      <c r="A262" t="inlineStr">
        <is>
          <t>20600164351</t>
        </is>
      </c>
      <c r="B262" t="inlineStr">
        <is>
          <t>COOPERATIVA AGROPECUARIA DE SERVICIOS MULTIPLES EL MISTI SAN ANTONIO DE CHUCA</t>
        </is>
      </c>
      <c r="C262" t="inlineStr">
        <is>
          <t>COOPAGROSERMULELMISSANCHU</t>
        </is>
      </c>
      <c r="D262" t="inlineStr">
        <is>
          <t>COOPERATIVAS, SAIS, CAPS</t>
        </is>
      </c>
      <c r="E262" t="inlineStr">
        <is>
          <t>02 Cooperativa</t>
        </is>
      </c>
      <c r="F262" t="inlineStr">
        <is>
          <t>SUSPENSION TEMPORAL</t>
        </is>
      </c>
      <c r="G262" t="inlineStr">
        <is>
          <t>HABIDO</t>
        </is>
      </c>
      <c r="H262" s="339" t="n">
        <v>42059</v>
      </c>
      <c r="I262" s="339" t="n">
        <v>42064</v>
      </c>
      <c r="J262" t="inlineStr">
        <is>
          <t>040514</t>
        </is>
      </c>
      <c r="K262" t="inlineStr">
        <is>
          <t>AREQUIPA</t>
        </is>
      </c>
      <c r="L262" t="inlineStr">
        <is>
          <t>AREQUIPA</t>
        </is>
      </c>
      <c r="M262" t="inlineStr">
        <is>
          <t>SOCABAYA</t>
        </is>
      </c>
      <c r="N262" t="inlineStr">
        <is>
          <t>AV. PAISAJISTA NRO. 511 URB. BELLAPAMPA</t>
        </is>
      </c>
      <c r="O262" t="inlineStr">
        <is>
          <t>SIN ACTIVIDAD</t>
        </is>
      </c>
      <c r="P262" t="inlineStr">
        <is>
          <t>OTROS TIPOS DE VENTA POR MENOR.</t>
        </is>
      </c>
      <c r="W262" t="inlineStr">
        <is>
          <t>NO</t>
        </is>
      </c>
      <c r="Y262" t="inlineStr">
        <is>
          <t>SI</t>
        </is>
      </c>
      <c r="Z262" t="inlineStr">
        <is>
          <t>COOPERATIVA AGROPECUARIA DE SERVICIOS MULTIPLES EL MISTI SAN ANTONIO DE CHUCA</t>
        </is>
      </c>
      <c r="AA262" s="3" t="n">
        <v>143163.09760704</v>
      </c>
      <c r="AB262" s="3" t="n">
        <v>137798.43024</v>
      </c>
      <c r="AC262" t="inlineStr">
        <is>
          <t>NO</t>
        </is>
      </c>
      <c r="AD262" s="3" t="str"/>
      <c r="AF262" s="3" t="str"/>
      <c r="AG262" s="4" t="str"/>
      <c r="AK262" s="4" t="str"/>
      <c r="AL262" t="inlineStr">
        <is>
          <t>FIBRA DE ALPACA</t>
        </is>
      </c>
      <c r="AM262" t="inlineStr">
        <is>
          <t>2023-2024 - 2025</t>
        </is>
      </c>
      <c r="AN262" t="inlineStr">
        <is>
          <t>PAC</t>
        </is>
      </c>
      <c r="AO262" s="4" t="str"/>
      <c r="AP262" s="4" t="str"/>
      <c r="AQ262" s="5" t="str"/>
      <c r="AU262" s="340" t="n">
        <v>46285.07177083333</v>
      </c>
      <c r="AV262" s="341" t="n">
        <v>0.5333333333333333</v>
      </c>
    </row>
    <row r="263">
      <c r="A263" t="inlineStr">
        <is>
          <t>20600167384</t>
        </is>
      </c>
      <c r="B263" t="inlineStr">
        <is>
          <t>CONSORCIO DE PRODUCTORES ORGANICOS DEL ANDE LIBERTEÑO</t>
        </is>
      </c>
      <c r="D263" t="inlineStr">
        <is>
          <t>ASOCIACION</t>
        </is>
      </c>
      <c r="E263" t="inlineStr">
        <is>
          <t>01 Asociación</t>
        </is>
      </c>
      <c r="F263" t="inlineStr">
        <is>
          <t>BAJA DE OFICIO</t>
        </is>
      </c>
      <c r="G263" t="inlineStr">
        <is>
          <t>HABIDO</t>
        </is>
      </c>
      <c r="H263" s="339" t="n">
        <v>44189</v>
      </c>
      <c r="I263" s="339" t="n">
        <v>44166</v>
      </c>
      <c r="J263" t="inlineStr">
        <is>
          <t>130901</t>
        </is>
      </c>
      <c r="K263" t="inlineStr">
        <is>
          <t>LA LIBERTAD</t>
        </is>
      </c>
      <c r="L263" t="inlineStr">
        <is>
          <t>SANCHEZ CARRION</t>
        </is>
      </c>
      <c r="M263" t="inlineStr">
        <is>
          <t>HUAMACHUCO</t>
        </is>
      </c>
      <c r="N263" t="inlineStr">
        <is>
          <t>JR. INDEPENDENCIA NRO. 667</t>
        </is>
      </c>
      <c r="O263" t="inlineStr">
        <is>
          <t>SIN ACTIVIDAD</t>
        </is>
      </c>
      <c r="P263" t="inlineStr">
        <is>
          <t>SERVICIOS AGRICOLAS, GANADERAS.</t>
        </is>
      </c>
      <c r="W263" t="inlineStr">
        <is>
          <t>NO</t>
        </is>
      </c>
      <c r="Y263" t="inlineStr">
        <is>
          <t>SI</t>
        </is>
      </c>
      <c r="Z263" t="inlineStr">
        <is>
          <t>CONSORCIO DE PRODUCTORES ORGANICOS DEL ANDE LIBERTEÑO</t>
        </is>
      </c>
      <c r="AA263" s="3" t="n">
        <v>0</v>
      </c>
      <c r="AB263" s="3" t="n">
        <v>0</v>
      </c>
      <c r="AC263" t="inlineStr">
        <is>
          <t>NO</t>
        </is>
      </c>
      <c r="AD263" s="3" t="str"/>
      <c r="AF263" s="3" t="str"/>
      <c r="AG263" s="4" t="str"/>
      <c r="AK263" s="4" t="str"/>
      <c r="AL263" t="inlineStr">
        <is>
          <t>QUINUA Y OTROS GRANOS</t>
        </is>
      </c>
      <c r="AM263" t="inlineStr">
        <is>
          <t>2019</t>
        </is>
      </c>
      <c r="AN263" t="inlineStr">
        <is>
          <t>PAC</t>
        </is>
      </c>
      <c r="AO263" s="4" t="str"/>
      <c r="AP263" s="4" t="str"/>
      <c r="AQ263" s="5" t="str"/>
      <c r="AU263" s="340" t="n">
        <v>46285.07177083333</v>
      </c>
      <c r="AV263" s="341" t="n">
        <v>0.5111111111111111</v>
      </c>
    </row>
    <row r="264">
      <c r="A264" t="inlineStr">
        <is>
          <t>20600188616</t>
        </is>
      </c>
      <c r="B264" t="inlineStr">
        <is>
          <t>CORPORACION LA BODEGUILLA S.A.C.</t>
        </is>
      </c>
      <c r="D264" t="inlineStr">
        <is>
          <t>SOCIEDAD ANONIMA CERRADA</t>
        </is>
      </c>
      <c r="E264" t="inlineStr">
        <is>
          <t>07 Otros</t>
        </is>
      </c>
      <c r="F264" t="inlineStr">
        <is>
          <t>ACTIVO</t>
        </is>
      </c>
      <c r="G264" t="inlineStr">
        <is>
          <t>HABIDO</t>
        </is>
      </c>
      <c r="H264" s="339" t="n">
        <v>42067</v>
      </c>
      <c r="I264" s="339" t="n">
        <v>42064</v>
      </c>
      <c r="J264" t="inlineStr">
        <is>
          <t>180101</t>
        </is>
      </c>
      <c r="K264" t="inlineStr">
        <is>
          <t>MOQUEGUA</t>
        </is>
      </c>
      <c r="L264" t="inlineStr">
        <is>
          <t>MARISCAL NIETO</t>
        </is>
      </c>
      <c r="M264" t="inlineStr">
        <is>
          <t>SAN ANTONIO</t>
        </is>
      </c>
      <c r="N264" t="inlineStr">
        <is>
          <t>OTR. FUNDO LA BODEGUILLA - EL NRO. S/N</t>
        </is>
      </c>
      <c r="O264" t="inlineStr">
        <is>
          <t>SIN ACTIVIDAD</t>
        </is>
      </c>
      <c r="P264" t="inlineStr">
        <is>
          <t>ELAB DE PRODUCTOS LACTEOS.</t>
        </is>
      </c>
      <c r="W264" t="inlineStr">
        <is>
          <t>NO</t>
        </is>
      </c>
      <c r="Y264" t="inlineStr">
        <is>
          <t>SI</t>
        </is>
      </c>
      <c r="Z264" t="inlineStr">
        <is>
          <t>CORPORACION LA BODEGUILLA S.A.C.</t>
        </is>
      </c>
      <c r="AA264" s="3" t="n">
        <v>0</v>
      </c>
      <c r="AB264" s="3" t="n">
        <v>0</v>
      </c>
      <c r="AC264" t="inlineStr">
        <is>
          <t>NO</t>
        </is>
      </c>
      <c r="AD264" s="3" t="str"/>
      <c r="AF264" s="3" t="str"/>
      <c r="AG264" s="4" t="str"/>
      <c r="AK264" s="4" t="str"/>
      <c r="AL264" t="inlineStr">
        <is>
          <t>DERIVADOS LACTEOS</t>
        </is>
      </c>
      <c r="AM264" t="inlineStr">
        <is>
          <t>2018</t>
        </is>
      </c>
      <c r="AN264" t="inlineStr">
        <is>
          <t>PAC</t>
        </is>
      </c>
      <c r="AO264" s="4" t="str"/>
      <c r="AP264" s="4" t="str"/>
      <c r="AQ264" s="5" t="str"/>
      <c r="AU264" s="340" t="n">
        <v>46285.07177083333</v>
      </c>
      <c r="AV264" s="341" t="n">
        <v>0.5111111111111111</v>
      </c>
    </row>
    <row r="265">
      <c r="A265" t="inlineStr">
        <is>
          <t>20600200756</t>
        </is>
      </c>
      <c r="B265" t="inlineStr">
        <is>
          <t>COOPERATIVA AGRARIA CAFETALERA MONTAÑA AZUL LTDA. - COOPACMA</t>
        </is>
      </c>
      <c r="C265" t="inlineStr">
        <is>
          <t>COOPACMA</t>
        </is>
      </c>
      <c r="D265" t="inlineStr">
        <is>
          <t>COOPERATIVAS, SAIS, CAPS</t>
        </is>
      </c>
      <c r="E265" t="inlineStr">
        <is>
          <t>02 Cooperativa</t>
        </is>
      </c>
      <c r="F265" t="inlineStr">
        <is>
          <t>ACTIVO</t>
        </is>
      </c>
      <c r="G265" t="inlineStr">
        <is>
          <t>HABIDO</t>
        </is>
      </c>
      <c r="H265" s="339" t="n">
        <v>42072</v>
      </c>
      <c r="I265" s="339" t="n">
        <v>42156</v>
      </c>
      <c r="J265" t="inlineStr">
        <is>
          <t>010706</t>
        </is>
      </c>
      <c r="K265" t="inlineStr">
        <is>
          <t>AMAZONAS</t>
        </is>
      </c>
      <c r="L265" t="inlineStr">
        <is>
          <t>UTCUBAMBA</t>
        </is>
      </c>
      <c r="M265" t="inlineStr">
        <is>
          <t>LONYA GRANDE</t>
        </is>
      </c>
      <c r="N265" t="inlineStr">
        <is>
          <t>JR. JR. SAN FRANCISCO DE ASIS NRO. 240 OTR. LONYA GRANDE (UNA CUADRA PLAZA PRINCIPAL LONYA GRANDE)</t>
        </is>
      </c>
      <c r="O265" t="inlineStr">
        <is>
          <t>EXPORTADOR</t>
        </is>
      </c>
      <c r="P265" t="inlineStr">
        <is>
          <t>CULTIVOS DE CEREALES.</t>
        </is>
      </c>
      <c r="Q265" t="inlineStr">
        <is>
          <t>SERVICIOS AGRICOLAS, GANADERAS.</t>
        </is>
      </c>
      <c r="U265" t="inlineStr">
        <is>
          <t>968078951</t>
        </is>
      </c>
      <c r="V265" t="inlineStr">
        <is>
          <t>cajacoopacma@gmail.com</t>
        </is>
      </c>
      <c r="W265" t="inlineStr">
        <is>
          <t>SI</t>
        </is>
      </c>
      <c r="X265" t="inlineStr">
        <is>
          <t>S2472997</t>
        </is>
      </c>
      <c r="Y265" t="inlineStr">
        <is>
          <t>SI</t>
        </is>
      </c>
      <c r="Z265" t="inlineStr">
        <is>
          <t>COOPERATIVA AGRARIA CAFETALERA MONTAÑA AZUL LTDA. - COOPACMA</t>
        </is>
      </c>
      <c r="AA265" s="3" t="n">
        <v>0</v>
      </c>
      <c r="AB265" s="3" t="n">
        <v>0</v>
      </c>
      <c r="AC265" t="inlineStr">
        <is>
          <t>NO</t>
        </is>
      </c>
      <c r="AD265" s="3" t="str"/>
      <c r="AF265" s="3" t="str"/>
      <c r="AG265" s="4" t="str"/>
      <c r="AH265" t="inlineStr">
        <is>
          <t>RODRIGUEZ GALVEZ ROBER LEIDIN</t>
        </is>
      </c>
      <c r="AI265" t="inlineStr">
        <is>
          <t>LOBATO HONORES YONY</t>
        </is>
      </c>
      <c r="AK265" s="4" t="n">
        <v>6</v>
      </c>
      <c r="AL265" t="inlineStr">
        <is>
          <t>CAFÉ</t>
        </is>
      </c>
      <c r="AM265" t="inlineStr">
        <is>
          <t>2018-2019-2020</t>
        </is>
      </c>
      <c r="AN265" t="inlineStr">
        <is>
          <t>PAC</t>
        </is>
      </c>
      <c r="AO265" s="4" t="str"/>
      <c r="AP265" s="4" t="str"/>
      <c r="AQ265" s="5" t="str"/>
      <c r="AU265" s="340" t="n">
        <v>46285.07177083333</v>
      </c>
      <c r="AV265" s="341" t="n">
        <v>0.6888888888888889</v>
      </c>
    </row>
    <row r="266">
      <c r="A266" t="inlineStr">
        <is>
          <t>20600235444</t>
        </is>
      </c>
      <c r="B266" t="inlineStr">
        <is>
          <t>COOPERATIVA AGRARIA QUEROHUAMBOS</t>
        </is>
      </c>
      <c r="D266" t="inlineStr">
        <is>
          <t>COOPERATIVAS, SAIS, CAPS</t>
        </is>
      </c>
      <c r="E266" t="inlineStr">
        <is>
          <t>02 Cooperativa</t>
        </is>
      </c>
      <c r="F266" t="inlineStr">
        <is>
          <t>ACTIVO</t>
        </is>
      </c>
      <c r="G266" t="inlineStr">
        <is>
          <t>HABIDO</t>
        </is>
      </c>
      <c r="H266" s="339" t="n">
        <v>42083</v>
      </c>
      <c r="I266" s="339" t="n">
        <v>42125</v>
      </c>
      <c r="J266" t="inlineStr">
        <is>
          <t>060409</t>
        </is>
      </c>
      <c r="K266" t="inlineStr">
        <is>
          <t>CAJAMARCA</t>
        </is>
      </c>
      <c r="L266" t="inlineStr">
        <is>
          <t>CHOTA</t>
        </is>
      </c>
      <c r="M266" t="inlineStr">
        <is>
          <t>QUEROCOTO</t>
        </is>
      </c>
      <c r="N266" t="inlineStr">
        <is>
          <t>JR. RICARDO PALMA NRO. 280 CENTRO QUEROCOTO</t>
        </is>
      </c>
      <c r="O266" t="inlineStr">
        <is>
          <t>SIN ACTIVIDAD</t>
        </is>
      </c>
      <c r="P266" t="inlineStr">
        <is>
          <t>SERVICIOS AGRICOLAS, GANADERAS.</t>
        </is>
      </c>
      <c r="Q266" t="inlineStr">
        <is>
          <t>ELAB DE PRODUCTOS LACTEOS.</t>
        </is>
      </c>
      <c r="W266" t="inlineStr">
        <is>
          <t>NO</t>
        </is>
      </c>
      <c r="Y266" t="inlineStr">
        <is>
          <t>SI</t>
        </is>
      </c>
      <c r="Z266" t="inlineStr">
        <is>
          <t>COOPERATIVA AGRARIA QUEROHUAMBOS</t>
        </is>
      </c>
      <c r="AA266" s="3" t="n">
        <v>0</v>
      </c>
      <c r="AB266" s="3" t="n">
        <v>0</v>
      </c>
      <c r="AC266" t="inlineStr">
        <is>
          <t>NO</t>
        </is>
      </c>
      <c r="AD266" s="3" t="str"/>
      <c r="AF266" s="3" t="str"/>
      <c r="AG266" s="4" t="str"/>
      <c r="AK266" s="4" t="str"/>
      <c r="AL266" t="inlineStr">
        <is>
          <t>DERIVADOS LACTEOS</t>
        </is>
      </c>
      <c r="AM266" t="inlineStr">
        <is>
          <t>2018</t>
        </is>
      </c>
      <c r="AN266" t="inlineStr">
        <is>
          <t>PAC</t>
        </is>
      </c>
      <c r="AO266" s="4" t="str"/>
      <c r="AP266" s="4" t="str"/>
      <c r="AQ266" s="5" t="str"/>
      <c r="AU266" s="340" t="n">
        <v>46285.07177083333</v>
      </c>
      <c r="AV266" s="341" t="n">
        <v>0.5333333333333333</v>
      </c>
    </row>
    <row r="267">
      <c r="A267" t="inlineStr">
        <is>
          <t>20600250397</t>
        </is>
      </c>
      <c r="B267" t="inlineStr">
        <is>
          <t>ASOCIACION DE PRODUCTORES DE PALTA DE MOQUEGUA PARA EXPORTACION - APPALMEX</t>
        </is>
      </c>
      <c r="D267" t="inlineStr">
        <is>
          <t>ASOCIACION</t>
        </is>
      </c>
      <c r="E267" t="inlineStr">
        <is>
          <t>01 Asociación</t>
        </is>
      </c>
      <c r="F267" t="inlineStr">
        <is>
          <t>BAJA DE OFICIO</t>
        </is>
      </c>
      <c r="G267" t="inlineStr">
        <is>
          <t>HABIDO</t>
        </is>
      </c>
      <c r="H267" s="339" t="n">
        <v>43265</v>
      </c>
      <c r="I267" s="339" t="n">
        <v>43265</v>
      </c>
      <c r="J267" t="inlineStr">
        <is>
          <t>180101</t>
        </is>
      </c>
      <c r="K267" t="inlineStr">
        <is>
          <t>MOQUEGUA</t>
        </is>
      </c>
      <c r="L267" t="inlineStr">
        <is>
          <t>MARISCAL NIETO</t>
        </is>
      </c>
      <c r="M267" t="inlineStr">
        <is>
          <t>MOQUEGUA</t>
        </is>
      </c>
      <c r="N267" t="inlineStr">
        <is>
          <t>CAL. HUANCAVELICA NRO. 240 (CERCA PRIMERA CDRA CALLE LIMA)</t>
        </is>
      </c>
      <c r="O267" t="inlineStr">
        <is>
          <t>SIN ACTIVIDAD</t>
        </is>
      </c>
      <c r="P267" t="inlineStr">
        <is>
          <t>ACTIVIDADES OTRAS ASOCIACIONES NCP.</t>
        </is>
      </c>
      <c r="W267" t="inlineStr">
        <is>
          <t>NO</t>
        </is>
      </c>
      <c r="Y267" t="inlineStr">
        <is>
          <t>SI</t>
        </is>
      </c>
      <c r="Z267" t="inlineStr">
        <is>
          <t>ASOCIACION DE PRODUCTORES DE PALTA DE MOQUEGUA PARA EXPORTACION - APPALMEX</t>
        </is>
      </c>
      <c r="AA267" s="3" t="n">
        <v>0</v>
      </c>
      <c r="AB267" s="3" t="n">
        <v>0</v>
      </c>
      <c r="AC267" t="inlineStr">
        <is>
          <t>NO</t>
        </is>
      </c>
      <c r="AD267" s="3" t="str"/>
      <c r="AF267" s="3" t="str"/>
      <c r="AG267" s="4" t="str"/>
      <c r="AK267" s="4" t="str"/>
      <c r="AL267" t="inlineStr">
        <is>
          <t>PALTA</t>
        </is>
      </c>
      <c r="AM267" t="inlineStr">
        <is>
          <t>2018-2019-2020</t>
        </is>
      </c>
      <c r="AN267" t="inlineStr">
        <is>
          <t>PAC</t>
        </is>
      </c>
      <c r="AO267" s="4" t="str"/>
      <c r="AP267" s="4" t="str"/>
      <c r="AQ267" s="5" t="str"/>
      <c r="AU267" s="340" t="n">
        <v>46285.07177083333</v>
      </c>
      <c r="AV267" s="341" t="n">
        <v>0.5111111111111111</v>
      </c>
    </row>
    <row r="268">
      <c r="A268" t="inlineStr">
        <is>
          <t>20600256808</t>
        </is>
      </c>
      <c r="B268" t="inlineStr">
        <is>
          <t>COOPERATIVA AGRARIA REVERENDO PADRE GERARDO COTE-UCAYALI COOPAGRA RPGC-UCAYALI</t>
        </is>
      </c>
      <c r="D268" t="inlineStr">
        <is>
          <t>COOPERATIVAS, SAIS, CAPS</t>
        </is>
      </c>
      <c r="E268" t="inlineStr">
        <is>
          <t>02 Cooperativa</t>
        </is>
      </c>
      <c r="F268" t="inlineStr">
        <is>
          <t>ACTIVO</t>
        </is>
      </c>
      <c r="G268" t="inlineStr">
        <is>
          <t>HABIDO</t>
        </is>
      </c>
      <c r="H268" s="339" t="n">
        <v>42090</v>
      </c>
      <c r="I268" s="339" t="n">
        <v>42186</v>
      </c>
      <c r="J268" t="inlineStr">
        <is>
          <t>250105</t>
        </is>
      </c>
      <c r="K268" t="inlineStr">
        <is>
          <t>UCAYALI</t>
        </is>
      </c>
      <c r="L268" t="inlineStr">
        <is>
          <t>CORONEL PORTILLO</t>
        </is>
      </c>
      <c r="M268" t="inlineStr">
        <is>
          <t>CALLERIA</t>
        </is>
      </c>
      <c r="N268" t="inlineStr">
        <is>
          <t>JR. LETICIA NRO. 329 URB. CERCADO DE PUCALLPA</t>
        </is>
      </c>
      <c r="O268" t="inlineStr">
        <is>
          <t>SIN ACTIVIDAD</t>
        </is>
      </c>
      <c r="P268" t="inlineStr">
        <is>
          <t>CULTIVO DE FRUTAS.</t>
        </is>
      </c>
      <c r="Q268" t="inlineStr">
        <is>
          <t>EXPLOTACION MIXTA.</t>
        </is>
      </c>
      <c r="R268" t="inlineStr">
        <is>
          <t>VTA. MAY. DE MATERIAS PRIMAS AGROPEC.</t>
        </is>
      </c>
      <c r="W268" t="inlineStr">
        <is>
          <t>NO</t>
        </is>
      </c>
      <c r="Y268" t="inlineStr">
        <is>
          <t>SI</t>
        </is>
      </c>
      <c r="Z268" t="inlineStr">
        <is>
          <t>COOPERATIVA AGRARIA REVERENDO PADRE GERARDO COTE-UCAYALI COOPAGRA RPGC-UCAYALI</t>
        </is>
      </c>
      <c r="AA268" s="3" t="n">
        <v>4175.94</v>
      </c>
      <c r="AB268" s="3" t="n">
        <v>15912.1</v>
      </c>
      <c r="AC268" t="inlineStr">
        <is>
          <t>NO</t>
        </is>
      </c>
      <c r="AD268" s="3" t="str"/>
      <c r="AF268" s="3" t="str"/>
      <c r="AG268" s="4" t="str"/>
      <c r="AK268" s="4" t="str"/>
      <c r="AL268" t="inlineStr">
        <is>
          <t>CAMU CAMU</t>
        </is>
      </c>
      <c r="AM268" t="inlineStr">
        <is>
          <t>2024 - 2025</t>
        </is>
      </c>
      <c r="AN268" t="inlineStr">
        <is>
          <t>PAC</t>
        </is>
      </c>
      <c r="AO268" s="4" t="str"/>
      <c r="AP268" s="4" t="str"/>
      <c r="AQ268" s="5" t="str"/>
      <c r="AU268" s="340" t="n">
        <v>46285.07177083333</v>
      </c>
      <c r="AV268" s="341" t="n">
        <v>0.5555555555555556</v>
      </c>
    </row>
    <row r="269">
      <c r="A269" t="inlineStr">
        <is>
          <t>20600263286</t>
        </is>
      </c>
      <c r="B269" t="inlineStr">
        <is>
          <t>ASOCIACIÓN DE PRODUCTORES SELVA NORORIENTAL</t>
        </is>
      </c>
      <c r="C269" t="inlineStr">
        <is>
          <t>APROSELVANOR</t>
        </is>
      </c>
      <c r="D269" t="inlineStr">
        <is>
          <t>ASOCIACION</t>
        </is>
      </c>
      <c r="E269" t="inlineStr">
        <is>
          <t>01 Asociación</t>
        </is>
      </c>
      <c r="F269" t="inlineStr">
        <is>
          <t>ACTIVO</t>
        </is>
      </c>
      <c r="G269" t="inlineStr">
        <is>
          <t>HABIDO</t>
        </is>
      </c>
      <c r="H269" s="339" t="n">
        <v>42094</v>
      </c>
      <c r="I269" s="339" t="n">
        <v>42095</v>
      </c>
      <c r="J269" t="inlineStr">
        <is>
          <t>220101</t>
        </is>
      </c>
      <c r="K269" t="inlineStr">
        <is>
          <t>SAN MARTIN</t>
        </is>
      </c>
      <c r="L269" t="inlineStr">
        <is>
          <t>MOYOBAMBA</t>
        </is>
      </c>
      <c r="M269" t="inlineStr">
        <is>
          <t>MOYOBAMBA</t>
        </is>
      </c>
      <c r="N269" t="inlineStr">
        <is>
          <t>CAR. FERNANDO BELAUNDE TERRY LOTE. 1A2 C.P. PERLA DE INDAÑE</t>
        </is>
      </c>
      <c r="O269" t="inlineStr">
        <is>
          <t>EXPORTADOR</t>
        </is>
      </c>
      <c r="P269" t="inlineStr">
        <is>
          <t>VTA. MAY. DE MATERIAS PRIMAS AGROPEC.</t>
        </is>
      </c>
      <c r="T269" t="inlineStr">
        <is>
          <t>NO, Excluido del Régimen de Agentes de Retención de IGV a partir del 01/02/2026</t>
        </is>
      </c>
      <c r="U269" t="inlineStr">
        <is>
          <t>917474868</t>
        </is>
      </c>
      <c r="V269" t="inlineStr">
        <is>
          <t>aproselvanor@gmail.com</t>
        </is>
      </c>
      <c r="W269" t="inlineStr">
        <is>
          <t>NO</t>
        </is>
      </c>
      <c r="Y269" t="inlineStr">
        <is>
          <t>SI</t>
        </is>
      </c>
      <c r="Z269" t="inlineStr">
        <is>
          <t>ASOCIACIÓN DE PRODUCTORES SELVA NORORIENTAL</t>
        </is>
      </c>
      <c r="AA269" s="3" t="n">
        <v>12766509.3425844</v>
      </c>
      <c r="AB269" s="3" t="n">
        <v>21735385.1673916</v>
      </c>
      <c r="AC269" t="inlineStr">
        <is>
          <t>SI</t>
        </is>
      </c>
      <c r="AD269" s="3" t="n">
        <v>4154567.790000001</v>
      </c>
      <c r="AE269" t="inlineStr">
        <is>
          <t>2025-11</t>
        </is>
      </c>
      <c r="AF269" s="3" t="n">
        <v>4154567.790000001</v>
      </c>
      <c r="AG269" s="4" t="n">
        <v>7</v>
      </c>
      <c r="AI269" t="inlineStr">
        <is>
          <t>Maricely Guevara Sánchez</t>
        </is>
      </c>
      <c r="AJ269" t="inlineStr">
        <is>
          <t>Maricely Guevara Sánchez</t>
        </is>
      </c>
      <c r="AK269" s="4" t="str"/>
      <c r="AL269" t="inlineStr">
        <is>
          <t>CAFÉ</t>
        </is>
      </c>
      <c r="AM269" t="inlineStr">
        <is>
          <t>2023-2024 - 2025</t>
        </is>
      </c>
      <c r="AN269" t="inlineStr">
        <is>
          <t>PAC</t>
        </is>
      </c>
      <c r="AO269" s="4" t="n">
        <v>607</v>
      </c>
      <c r="AP269" s="4" t="n">
        <v>190</v>
      </c>
      <c r="AQ269" s="5" t="n">
        <v>2110</v>
      </c>
      <c r="AR269" t="inlineStr">
        <is>
          <t>Si (vigencia hasta el 01/04/2027) IMO CERT Latinoamerica LTDA , N° de certificado: 6400012046</t>
        </is>
      </c>
      <c r="AS269" t="inlineStr">
        <is>
          <t>Si (vigente hasta julio del 2028)</t>
        </is>
      </c>
      <c r="AT269" t="inlineStr">
        <is>
          <t>1</t>
        </is>
      </c>
      <c r="AU269" s="340" t="n">
        <v>46285.07177083333</v>
      </c>
      <c r="AV269" s="341" t="n">
        <v>0.8666666666666667</v>
      </c>
    </row>
    <row r="270">
      <c r="A270" t="inlineStr">
        <is>
          <t>20600276221</t>
        </is>
      </c>
      <c r="B270" t="inlineStr">
        <is>
          <t>COOPERATIVA AGRARIA VALLE FORTALEZA - COAVAF</t>
        </is>
      </c>
      <c r="C270" t="inlineStr">
        <is>
          <t>COAVAF</t>
        </is>
      </c>
      <c r="D270" t="inlineStr">
        <is>
          <t>COOPERATIVAS, SAIS, CAPS</t>
        </is>
      </c>
      <c r="E270" t="inlineStr">
        <is>
          <t>02 Cooperativa</t>
        </is>
      </c>
      <c r="F270" t="inlineStr">
        <is>
          <t>ACTIVO</t>
        </is>
      </c>
      <c r="G270" t="inlineStr">
        <is>
          <t>HABIDO</t>
        </is>
      </c>
      <c r="H270" s="339" t="n">
        <v>42101</v>
      </c>
      <c r="I270" s="339" t="n">
        <v>42101</v>
      </c>
      <c r="J270" t="inlineStr">
        <is>
          <t>020503</t>
        </is>
      </c>
      <c r="K270" t="inlineStr">
        <is>
          <t>ANCASH</t>
        </is>
      </c>
      <c r="L270" t="inlineStr">
        <is>
          <t>BOLOGNESI</t>
        </is>
      </c>
      <c r="M270" t="inlineStr">
        <is>
          <t>ANTONIO RAYMONDI</t>
        </is>
      </c>
      <c r="N270" t="inlineStr">
        <is>
          <t>CAR. PISTA HUARAZ PATIVILCA 00 NRO. S/N C.P. RAQUIA</t>
        </is>
      </c>
      <c r="O270" t="inlineStr">
        <is>
          <t>SIN ACTIVIDAD</t>
        </is>
      </c>
      <c r="P270" t="inlineStr">
        <is>
          <t>SERVICIOS AGRICOLAS, GANADERAS.</t>
        </is>
      </c>
      <c r="Q270" t="inlineStr">
        <is>
          <t>VTA. MIN. OTROS PRODUCTOS EN ALMACEN.</t>
        </is>
      </c>
      <c r="W270" t="inlineStr">
        <is>
          <t>NO</t>
        </is>
      </c>
      <c r="Y270" t="inlineStr">
        <is>
          <t>SI</t>
        </is>
      </c>
      <c r="Z270" t="inlineStr">
        <is>
          <t>COOPERATIVA AGRARIA VALLE FORTALEZA - COAVAF</t>
        </is>
      </c>
      <c r="AA270" s="3" t="n">
        <v>0</v>
      </c>
      <c r="AB270" s="3" t="n">
        <v>0</v>
      </c>
      <c r="AC270" t="inlineStr">
        <is>
          <t>NO</t>
        </is>
      </c>
      <c r="AD270" s="3" t="str"/>
      <c r="AF270" s="3" t="str"/>
      <c r="AG270" s="4" t="str"/>
      <c r="AK270" s="4" t="str"/>
      <c r="AL270" t="inlineStr">
        <is>
          <t>DURAZNO</t>
        </is>
      </c>
      <c r="AM270" t="inlineStr">
        <is>
          <t>2021</t>
        </is>
      </c>
      <c r="AN270" t="inlineStr">
        <is>
          <t>PAC</t>
        </is>
      </c>
      <c r="AO270" s="4" t="str"/>
      <c r="AP270" s="4" t="str"/>
      <c r="AQ270" s="5" t="str"/>
      <c r="AU270" s="340" t="n">
        <v>46285.07177083333</v>
      </c>
      <c r="AV270" s="341" t="n">
        <v>0.5555555555555556</v>
      </c>
    </row>
    <row r="271">
      <c r="A271" t="inlineStr">
        <is>
          <t>20600325478</t>
        </is>
      </c>
      <c r="B271" t="inlineStr">
        <is>
          <t>COOPERATIVA AGRARIA JALCA VERDE</t>
        </is>
      </c>
      <c r="D271" t="inlineStr">
        <is>
          <t>COOPERATIVAS, SAIS, CAPS</t>
        </is>
      </c>
      <c r="E271" t="inlineStr">
        <is>
          <t>02 Cooperativa</t>
        </is>
      </c>
      <c r="F271" t="inlineStr">
        <is>
          <t>ACTIVO</t>
        </is>
      </c>
      <c r="G271" t="inlineStr">
        <is>
          <t>HABIDO</t>
        </is>
      </c>
      <c r="H271" s="339" t="n">
        <v>42118</v>
      </c>
      <c r="I271" s="339" t="n">
        <v>42125</v>
      </c>
      <c r="J271" t="inlineStr">
        <is>
          <t>060105</t>
        </is>
      </c>
      <c r="K271" t="inlineStr">
        <is>
          <t>CAJAMARCA</t>
        </is>
      </c>
      <c r="L271" t="inlineStr">
        <is>
          <t>CAJAMARCA</t>
        </is>
      </c>
      <c r="M271" t="inlineStr">
        <is>
          <t>CAJAMARCA</t>
        </is>
      </c>
      <c r="N271" t="inlineStr">
        <is>
          <t>NRO. SN C.P. YANACANCHA GRANDE - CASER</t>
        </is>
      </c>
      <c r="O271" t="inlineStr">
        <is>
          <t>SIN ACTIVIDAD</t>
        </is>
      </c>
      <c r="P271" t="inlineStr">
        <is>
          <t>OTRAS ACTIVIDADES DE TRANSPORTES.</t>
        </is>
      </c>
      <c r="Q271" t="inlineStr">
        <is>
          <t>EXPLOTACION MIXTA.</t>
        </is>
      </c>
      <c r="W271" t="inlineStr">
        <is>
          <t>NO</t>
        </is>
      </c>
      <c r="Y271" t="inlineStr">
        <is>
          <t>SI</t>
        </is>
      </c>
      <c r="Z271" t="inlineStr">
        <is>
          <t>COOPERATIVA AGRARIA JALCA VERDE</t>
        </is>
      </c>
      <c r="AA271" s="3" t="n">
        <v>0</v>
      </c>
      <c r="AB271" s="3" t="n">
        <v>0</v>
      </c>
      <c r="AC271" t="inlineStr">
        <is>
          <t>NO</t>
        </is>
      </c>
      <c r="AD271" s="3" t="str"/>
      <c r="AF271" s="3" t="str"/>
      <c r="AG271" s="4" t="str"/>
      <c r="AK271" s="4" t="str"/>
      <c r="AL271" t="inlineStr">
        <is>
          <t>HONGO COMESTIBLE</t>
        </is>
      </c>
      <c r="AM271" t="inlineStr">
        <is>
          <t>2019-2020-2021</t>
        </is>
      </c>
      <c r="AN271" t="inlineStr">
        <is>
          <t>PAC</t>
        </is>
      </c>
      <c r="AO271" s="4" t="str"/>
      <c r="AP271" s="4" t="str"/>
      <c r="AQ271" s="5" t="str"/>
      <c r="AU271" s="340" t="n">
        <v>46285.07177083333</v>
      </c>
      <c r="AV271" s="341" t="n">
        <v>0.5333333333333333</v>
      </c>
    </row>
    <row r="272">
      <c r="A272" t="inlineStr">
        <is>
          <t>20600366468</t>
        </is>
      </c>
      <c r="B272" t="inlineStr">
        <is>
          <t>ASOCIACION UNION FORESTAL DE TARA - ASOC. UNION FORESTAL DE TARA</t>
        </is>
      </c>
      <c r="D272" t="inlineStr">
        <is>
          <t>ASOCIACION</t>
        </is>
      </c>
      <c r="E272" t="inlineStr">
        <is>
          <t>01 Asociación</t>
        </is>
      </c>
      <c r="F272" t="inlineStr">
        <is>
          <t>ACTIVO</t>
        </is>
      </c>
      <c r="G272" t="inlineStr">
        <is>
          <t>HABIDO</t>
        </is>
      </c>
      <c r="H272" s="339" t="n">
        <v>45211</v>
      </c>
      <c r="I272" s="339" t="n">
        <v>45512</v>
      </c>
      <c r="J272" t="inlineStr">
        <is>
          <t>230301</t>
        </is>
      </c>
      <c r="K272" t="inlineStr">
        <is>
          <t>TACNA</t>
        </is>
      </c>
      <c r="L272" t="inlineStr">
        <is>
          <t>JORGE BASADRE</t>
        </is>
      </c>
      <c r="M272" t="inlineStr">
        <is>
          <t>LOCUMBA</t>
        </is>
      </c>
      <c r="N272" t="inlineStr">
        <is>
          <t>CAL. MIRAVE MZA. 19 LOTE. 06 C.P. PAMPA SITANA (ESPALDAS DEL RESTAURANT EL COLORADO)</t>
        </is>
      </c>
      <c r="O272" t="inlineStr">
        <is>
          <t>SIN ACTIVIDAD</t>
        </is>
      </c>
      <c r="P272" t="inlineStr">
        <is>
          <t>ACTIVIDADES OTRAS ASOCIACIONES NCP.</t>
        </is>
      </c>
      <c r="W272" t="inlineStr">
        <is>
          <t>NO</t>
        </is>
      </c>
      <c r="Y272" t="inlineStr">
        <is>
          <t>SI</t>
        </is>
      </c>
      <c r="Z272" t="inlineStr">
        <is>
          <t>ASOCIACION UNION FORESTAL DE TARA - ASOC. UNION FORESTAL DE TARA</t>
        </is>
      </c>
      <c r="AA272" s="3" t="n">
        <v>0</v>
      </c>
      <c r="AB272" s="3" t="n">
        <v>0</v>
      </c>
      <c r="AC272" t="inlineStr">
        <is>
          <t>NO</t>
        </is>
      </c>
      <c r="AD272" s="3" t="str"/>
      <c r="AF272" s="3" t="str"/>
      <c r="AG272" s="4" t="str"/>
      <c r="AK272" s="4" t="str"/>
      <c r="AL272" t="inlineStr">
        <is>
          <t>TARA</t>
        </is>
      </c>
      <c r="AM272" t="inlineStr">
        <is>
          <t>2018-2019-2020-2021-2022</t>
        </is>
      </c>
      <c r="AN272" t="inlineStr">
        <is>
          <t>PAC</t>
        </is>
      </c>
      <c r="AO272" s="4" t="str"/>
      <c r="AP272" s="4" t="str"/>
      <c r="AQ272" s="5" t="str"/>
      <c r="AU272" s="340" t="n">
        <v>46285.07177083333</v>
      </c>
      <c r="AV272" s="341" t="n">
        <v>0.5111111111111111</v>
      </c>
    </row>
    <row r="273">
      <c r="A273" t="inlineStr">
        <is>
          <t>20600370619</t>
        </is>
      </c>
      <c r="B273" t="inlineStr">
        <is>
          <t>COOPERATIVA AGRARIA ALTO ANDINA CHUGAY</t>
        </is>
      </c>
      <c r="C273" t="inlineStr">
        <is>
          <t>COOPANDINA-CHUGAY</t>
        </is>
      </c>
      <c r="D273" t="inlineStr">
        <is>
          <t>COOPERATIVAS, SAIS, CAPS</t>
        </is>
      </c>
      <c r="E273" t="inlineStr">
        <is>
          <t>02 Cooperativa</t>
        </is>
      </c>
      <c r="F273" t="inlineStr">
        <is>
          <t>ACTIVO</t>
        </is>
      </c>
      <c r="G273" t="inlineStr">
        <is>
          <t>HABIDO</t>
        </is>
      </c>
      <c r="H273" s="339" t="n">
        <v>42137</v>
      </c>
      <c r="I273" s="339" t="n">
        <v>42137</v>
      </c>
      <c r="J273" t="inlineStr">
        <is>
          <t>130902</t>
        </is>
      </c>
      <c r="K273" t="inlineStr">
        <is>
          <t>LA LIBERTAD</t>
        </is>
      </c>
      <c r="L273" t="inlineStr">
        <is>
          <t>SANCHEZ CARRION</t>
        </is>
      </c>
      <c r="M273" t="inlineStr">
        <is>
          <t>CHUGAY</t>
        </is>
      </c>
      <c r="N273" t="inlineStr">
        <is>
          <t>NRO. SN SEC. CHUGAY CENTRO (PLAZA DE ARMAS TIENDA INSUMOS AGRICOLAS)</t>
        </is>
      </c>
      <c r="O273" t="inlineStr">
        <is>
          <t>SIN ACTIVIDAD</t>
        </is>
      </c>
      <c r="P273" t="inlineStr">
        <is>
          <t>EXPLOTACION MIXTA.</t>
        </is>
      </c>
      <c r="Q273" t="inlineStr">
        <is>
          <t>VTA. MIN. OTROS PRODUCTOS EN ALMACEN.</t>
        </is>
      </c>
      <c r="R273" t="inlineStr">
        <is>
          <t>CULTIVOS DE CEREALES.</t>
        </is>
      </c>
      <c r="W273" t="inlineStr">
        <is>
          <t>SI</t>
        </is>
      </c>
      <c r="X273" t="inlineStr">
        <is>
          <t>S1200414</t>
        </is>
      </c>
      <c r="Y273" t="inlineStr">
        <is>
          <t>SI</t>
        </is>
      </c>
      <c r="Z273" t="inlineStr">
        <is>
          <t>COOPERATIVA AGRARIA ALTO ANDINA CHUGAY</t>
        </is>
      </c>
      <c r="AA273" s="3" t="n">
        <v>0</v>
      </c>
      <c r="AB273" s="3" t="n">
        <v>0</v>
      </c>
      <c r="AC273" t="inlineStr">
        <is>
          <t>NO</t>
        </is>
      </c>
      <c r="AD273" s="3" t="str"/>
      <c r="AF273" s="3" t="str"/>
      <c r="AG273" s="4" t="str"/>
      <c r="AH273" t="inlineStr">
        <is>
          <t>VILLALOBOS OTINIANO EULOGIO</t>
        </is>
      </c>
      <c r="AI273" t="inlineStr">
        <is>
          <t>CHACON AVILA PAUL</t>
        </is>
      </c>
      <c r="AK273" s="4" t="n">
        <v>1</v>
      </c>
      <c r="AL273" t="inlineStr">
        <is>
          <t>TARWI</t>
        </is>
      </c>
      <c r="AM273" t="inlineStr">
        <is>
          <t>2019-2020-2021-2022-2023</t>
        </is>
      </c>
      <c r="AN273" t="inlineStr">
        <is>
          <t>PAC</t>
        </is>
      </c>
      <c r="AO273" s="4" t="str"/>
      <c r="AP273" s="4" t="str"/>
      <c r="AQ273" s="5" t="str"/>
      <c r="AU273" s="340" t="n">
        <v>46285.07177083333</v>
      </c>
      <c r="AV273" s="341" t="n">
        <v>0.6666666666666666</v>
      </c>
    </row>
    <row r="274">
      <c r="A274" t="inlineStr">
        <is>
          <t>20600382064</t>
        </is>
      </c>
      <c r="B274" t="inlineStr">
        <is>
          <t>COOPERATIVA AGRARIA ECOLOGICA AGROINDUSTRIAL DE CURIMANA LTDA.</t>
        </is>
      </c>
      <c r="C274" t="inlineStr">
        <is>
          <t>CHOCOCURI</t>
        </is>
      </c>
      <c r="D274" t="inlineStr">
        <is>
          <t>COOPERATIVAS, SAIS, CAPS</t>
        </is>
      </c>
      <c r="E274" t="inlineStr">
        <is>
          <t>02 Cooperativa</t>
        </is>
      </c>
      <c r="F274" t="inlineStr">
        <is>
          <t>ACTIVO</t>
        </is>
      </c>
      <c r="G274" t="inlineStr">
        <is>
          <t>HABIDO</t>
        </is>
      </c>
      <c r="H274" s="339" t="n">
        <v>42142</v>
      </c>
      <c r="I274" s="339" t="n">
        <v>42142</v>
      </c>
      <c r="J274" t="inlineStr">
        <is>
          <t>250303</t>
        </is>
      </c>
      <c r="K274" t="inlineStr">
        <is>
          <t>UCAYALI</t>
        </is>
      </c>
      <c r="L274" t="inlineStr">
        <is>
          <t>PADRE ABAD</t>
        </is>
      </c>
      <c r="M274" t="inlineStr">
        <is>
          <t>CURIMANA</t>
        </is>
      </c>
      <c r="N274" t="inlineStr">
        <is>
          <t>JR. BARBARAN SHARFF MZA. 36 LOTE. 06 (A UNA CASA MANO DERECHA)</t>
        </is>
      </c>
      <c r="O274" t="inlineStr">
        <is>
          <t>SIN ACTIVIDAD</t>
        </is>
      </c>
      <c r="P274" t="inlineStr">
        <is>
          <t>ELAB. CACAO, CHOCOLATE Y CONFIT.</t>
        </is>
      </c>
      <c r="Q274" t="inlineStr">
        <is>
          <t>CULTIVO DE FRUTAS.</t>
        </is>
      </c>
      <c r="R274" t="inlineStr">
        <is>
          <t>EXPLOTACION MIXTA.</t>
        </is>
      </c>
      <c r="U274" t="inlineStr">
        <is>
          <t>982110324</t>
        </is>
      </c>
      <c r="V274" t="inlineStr">
        <is>
          <t>saraidavila271101@gmail.com</t>
        </is>
      </c>
      <c r="W274" t="inlineStr">
        <is>
          <t>SI</t>
        </is>
      </c>
      <c r="X274" t="inlineStr">
        <is>
          <t>S1787788</t>
        </is>
      </c>
      <c r="Y274" t="inlineStr">
        <is>
          <t>SI</t>
        </is>
      </c>
      <c r="Z274" t="inlineStr">
        <is>
          <t>COOPERATIVA AGRARIA ECOLOGICA AGROINDUSTRIAL DE CURIMANA LTDA.</t>
        </is>
      </c>
      <c r="AA274" s="3" t="n">
        <v>164400.482</v>
      </c>
      <c r="AB274" s="3" t="n">
        <v>0</v>
      </c>
      <c r="AC274" t="inlineStr">
        <is>
          <t>NO</t>
        </is>
      </c>
      <c r="AD274" s="3" t="str"/>
      <c r="AF274" s="3" t="str"/>
      <c r="AG274" s="4" t="str"/>
      <c r="AH274" t="inlineStr">
        <is>
          <t>DAVILA GRANDEZ DAVINZON</t>
        </is>
      </c>
      <c r="AI274" t="inlineStr">
        <is>
          <t>CERQUERA SANCHEZ ELISEO</t>
        </is>
      </c>
      <c r="AK274" s="4" t="n">
        <v>4</v>
      </c>
      <c r="AL274" t="inlineStr">
        <is>
          <t>CACAO</t>
        </is>
      </c>
      <c r="AM274" t="inlineStr">
        <is>
          <t>2019</t>
        </is>
      </c>
      <c r="AN274" t="inlineStr">
        <is>
          <t>PAC</t>
        </is>
      </c>
      <c r="AO274" s="4" t="str"/>
      <c r="AP274" s="4" t="str"/>
      <c r="AQ274" s="5" t="str"/>
      <c r="AU274" s="340" t="n">
        <v>46285.07177083333</v>
      </c>
      <c r="AV274" s="341" t="n">
        <v>0.7111111111111111</v>
      </c>
    </row>
    <row r="275">
      <c r="A275" t="inlineStr">
        <is>
          <t>20600384016</t>
        </is>
      </c>
      <c r="B275" t="inlineStr">
        <is>
          <t>CENTRAL DE PRODUCTORES AGROPECUARIOS SAN CRISTOBAL DE QUIPARACRA - PASCO</t>
        </is>
      </c>
      <c r="D275" t="inlineStr">
        <is>
          <t>ASOCIACION</t>
        </is>
      </c>
      <c r="E275" t="inlineStr">
        <is>
          <t>01 Asociación</t>
        </is>
      </c>
      <c r="F275" t="inlineStr">
        <is>
          <t>ACTIVO</t>
        </is>
      </c>
      <c r="G275" t="inlineStr">
        <is>
          <t>HABIDO</t>
        </is>
      </c>
      <c r="H275" s="339" t="n">
        <v>43602</v>
      </c>
      <c r="I275" s="339" t="n">
        <v>43602</v>
      </c>
      <c r="J275" t="inlineStr">
        <is>
          <t>190102</t>
        </is>
      </c>
      <c r="K275" t="inlineStr">
        <is>
          <t>PASCO</t>
        </is>
      </c>
      <c r="L275" t="inlineStr">
        <is>
          <t>PASCO</t>
        </is>
      </c>
      <c r="M275" t="inlineStr">
        <is>
          <t>HUACHON</t>
        </is>
      </c>
      <c r="N275" t="inlineStr">
        <is>
          <t>NRO. S/N C.P. QUIPARACRA (FRENTE A LA I.E. INCIAL CENTENERARIO)</t>
        </is>
      </c>
      <c r="O275" t="inlineStr">
        <is>
          <t>SIN ACTIVIDAD</t>
        </is>
      </c>
      <c r="P275" t="inlineStr">
        <is>
          <t>EXPLOTACION MIXTA.</t>
        </is>
      </c>
      <c r="W275" t="inlineStr">
        <is>
          <t>NO</t>
        </is>
      </c>
      <c r="Y275" t="inlineStr">
        <is>
          <t>SI</t>
        </is>
      </c>
      <c r="Z275" t="inlineStr">
        <is>
          <t>CENTRAL DE PRODUCTORES AGROPECUARIOS SAN CRISTOBAL DE QUIPARACRA - PASCO</t>
        </is>
      </c>
      <c r="AA275" s="3" t="n">
        <v>0</v>
      </c>
      <c r="AB275" s="3" t="n">
        <v>30330.9</v>
      </c>
      <c r="AC275" t="inlineStr">
        <is>
          <t>NO</t>
        </is>
      </c>
      <c r="AD275" s="3" t="str"/>
      <c r="AF275" s="3" t="str"/>
      <c r="AG275" s="4" t="str"/>
      <c r="AK275" s="4" t="str"/>
      <c r="AL275" t="inlineStr">
        <is>
          <t>PALTA</t>
        </is>
      </c>
      <c r="AM275" t="inlineStr">
        <is>
          <t>2025</t>
        </is>
      </c>
      <c r="AN275" t="inlineStr">
        <is>
          <t>PAC</t>
        </is>
      </c>
      <c r="AO275" s="4" t="str"/>
      <c r="AP275" s="4" t="str"/>
      <c r="AQ275" s="5" t="str"/>
      <c r="AU275" s="340" t="n">
        <v>46285.07177083333</v>
      </c>
      <c r="AV275" s="341" t="n">
        <v>0.5111111111111111</v>
      </c>
    </row>
    <row r="276">
      <c r="A276" t="inlineStr">
        <is>
          <t>20600390911</t>
        </is>
      </c>
      <c r="B276" t="inlineStr">
        <is>
          <t>COOPERATIVA AGRARIA DE CACAO AROMATICO COLPA DE LOROS</t>
        </is>
      </c>
      <c r="C276" t="inlineStr">
        <is>
          <t>CAC COLPA DE LOROS</t>
        </is>
      </c>
      <c r="D276" t="inlineStr">
        <is>
          <t>COOPERATIVAS, SAIS, CAPS</t>
        </is>
      </c>
      <c r="E276" t="inlineStr">
        <is>
          <t>02 Cooperativa</t>
        </is>
      </c>
      <c r="F276" t="inlineStr">
        <is>
          <t>ACTIVO</t>
        </is>
      </c>
      <c r="G276" t="inlineStr">
        <is>
          <t>HABIDO</t>
        </is>
      </c>
      <c r="H276" s="339" t="n">
        <v>42145</v>
      </c>
      <c r="I276" s="339" t="n">
        <v>42132</v>
      </c>
      <c r="J276" t="inlineStr">
        <is>
          <t>250304</t>
        </is>
      </c>
      <c r="K276" t="inlineStr">
        <is>
          <t>UCAYALI</t>
        </is>
      </c>
      <c r="L276" t="inlineStr">
        <is>
          <t>PADRE ABAD</t>
        </is>
      </c>
      <c r="M276" t="inlineStr">
        <is>
          <t>NESHUYA</t>
        </is>
      </c>
      <c r="N276" t="inlineStr">
        <is>
          <t>CAR. FEDERICO BASADRE KM. 66</t>
        </is>
      </c>
      <c r="O276" t="inlineStr">
        <is>
          <t>IMPORTADOR/EXPORTADOR</t>
        </is>
      </c>
      <c r="P276" t="inlineStr">
        <is>
          <t>CULTIVO DE FRUTAS.</t>
        </is>
      </c>
      <c r="W276" t="inlineStr">
        <is>
          <t>SI</t>
        </is>
      </c>
      <c r="X276" t="inlineStr">
        <is>
          <t>S2589735</t>
        </is>
      </c>
      <c r="Y276" t="inlineStr">
        <is>
          <t>SI</t>
        </is>
      </c>
      <c r="Z276" t="inlineStr">
        <is>
          <t>COOPERATIVA AGRARIA DE CACAO AROMATICO COLPA DE LOROS</t>
        </is>
      </c>
      <c r="AA276" s="3" t="n">
        <v>28651766.7318055</v>
      </c>
      <c r="AB276" s="3" t="n">
        <v>1464838.82412148</v>
      </c>
      <c r="AC276" t="inlineStr">
        <is>
          <t>SI</t>
        </is>
      </c>
      <c r="AD276" s="3" t="n">
        <v>21233720.82000001</v>
      </c>
      <c r="AE276" t="inlineStr">
        <is>
          <t>2026-04</t>
        </is>
      </c>
      <c r="AF276" s="3" t="n">
        <v>992523.3700000001</v>
      </c>
      <c r="AG276" s="4" t="n">
        <v>1</v>
      </c>
      <c r="AH276" t="inlineStr">
        <is>
          <t>herrera miranda david jhonatan</t>
        </is>
      </c>
      <c r="AI276" t="inlineStr">
        <is>
          <t>PARRA Y GUERRA ERNESTO MOISES</t>
        </is>
      </c>
      <c r="AK276" s="4" t="n">
        <v>4</v>
      </c>
      <c r="AL276" t="inlineStr">
        <is>
          <t>CACAO</t>
        </is>
      </c>
      <c r="AM276" t="inlineStr">
        <is>
          <t>2024 - 2025</t>
        </is>
      </c>
      <c r="AN276" t="inlineStr">
        <is>
          <t>CALIDAD</t>
        </is>
      </c>
      <c r="AO276" s="4" t="str"/>
      <c r="AP276" s="4" t="str"/>
      <c r="AQ276" s="5" t="str"/>
      <c r="AU276" s="340" t="n">
        <v>46285.07177083333</v>
      </c>
      <c r="AV276" s="341" t="n">
        <v>0.7111111111111111</v>
      </c>
    </row>
    <row r="277">
      <c r="A277" t="inlineStr">
        <is>
          <t>20600444540</t>
        </is>
      </c>
      <c r="B277" t="inlineStr">
        <is>
          <t>ASOCIACION DE PRODUCTORES DE CHIRIMOYA LUCUMAY</t>
        </is>
      </c>
      <c r="D277" t="inlineStr">
        <is>
          <t>ASOCIACION</t>
        </is>
      </c>
      <c r="E277" t="inlineStr">
        <is>
          <t>01 Asociación</t>
        </is>
      </c>
      <c r="F277" t="inlineStr">
        <is>
          <t>ACTIVO</t>
        </is>
      </c>
      <c r="G277" t="inlineStr">
        <is>
          <t>HABIDO</t>
        </is>
      </c>
      <c r="H277" s="339" t="n">
        <v>45800</v>
      </c>
      <c r="I277" s="339" t="n">
        <v>45800</v>
      </c>
      <c r="J277" t="inlineStr">
        <is>
          <t>150703</t>
        </is>
      </c>
      <c r="K277" t="inlineStr">
        <is>
          <t>LIMA</t>
        </is>
      </c>
      <c r="L277" t="inlineStr">
        <is>
          <t>HUAROCHIRI</t>
        </is>
      </c>
      <c r="M277" t="inlineStr">
        <is>
          <t>SAN MATEO DE OTAO</t>
        </is>
      </c>
      <c r="N277" t="inlineStr">
        <is>
          <t>LOTE. 25 PLAZA COM SAN JUAN DE LAN</t>
        </is>
      </c>
      <c r="O277" t="inlineStr">
        <is>
          <t>SIN ACTIVIDAD</t>
        </is>
      </c>
      <c r="P277" t="inlineStr">
        <is>
          <t>ACTIVIDADES OTRAS ASOCIACIONES NCP.</t>
        </is>
      </c>
      <c r="W277" t="inlineStr">
        <is>
          <t>NO</t>
        </is>
      </c>
      <c r="Y277" t="inlineStr">
        <is>
          <t>SI</t>
        </is>
      </c>
      <c r="Z277" t="inlineStr">
        <is>
          <t>ASOCIACION DE PRODUCTORES DE CHIRIMOYA LUCUMAY</t>
        </is>
      </c>
      <c r="AA277" s="3" t="n">
        <v>0</v>
      </c>
      <c r="AB277" s="3" t="n">
        <v>0</v>
      </c>
      <c r="AC277" t="inlineStr">
        <is>
          <t>NO</t>
        </is>
      </c>
      <c r="AD277" s="3" t="str"/>
      <c r="AF277" s="3" t="str"/>
      <c r="AG277" s="4" t="str"/>
      <c r="AK277" s="4" t="str"/>
      <c r="AL277" t="inlineStr">
        <is>
          <t>CHIRIMOYA</t>
        </is>
      </c>
      <c r="AM277" t="inlineStr">
        <is>
          <t>2018</t>
        </is>
      </c>
      <c r="AN277" t="inlineStr">
        <is>
          <t>PAC</t>
        </is>
      </c>
      <c r="AO277" s="4" t="str"/>
      <c r="AP277" s="4" t="str"/>
      <c r="AQ277" s="5" t="str"/>
      <c r="AU277" s="340" t="n">
        <v>46285.07177083333</v>
      </c>
      <c r="AV277" s="341" t="n">
        <v>0.5111111111111111</v>
      </c>
    </row>
    <row r="278">
      <c r="A278" t="inlineStr">
        <is>
          <t>20600446321</t>
        </is>
      </c>
      <c r="B278" t="inlineStr">
        <is>
          <t>ASOCIACION DE PRODUCTORES AGROPECUARIOS DE PALTAYPATA ABANCAY</t>
        </is>
      </c>
      <c r="D278" t="inlineStr">
        <is>
          <t>ASOCIACION</t>
        </is>
      </c>
      <c r="E278" t="inlineStr">
        <is>
          <t>01 Asociación</t>
        </is>
      </c>
      <c r="F278" t="inlineStr">
        <is>
          <t>ACTIVO</t>
        </is>
      </c>
      <c r="G278" t="inlineStr">
        <is>
          <t>HABIDO</t>
        </is>
      </c>
      <c r="H278" s="339" t="n">
        <v>44053</v>
      </c>
      <c r="I278" s="339" t="n">
        <v>44060</v>
      </c>
      <c r="J278" t="inlineStr">
        <is>
          <t>030101</t>
        </is>
      </c>
      <c r="K278" t="inlineStr">
        <is>
          <t>APURIMAC</t>
        </is>
      </c>
      <c r="L278" t="inlineStr">
        <is>
          <t>ABANCAY</t>
        </is>
      </c>
      <c r="M278" t="inlineStr">
        <is>
          <t>ABANCAY</t>
        </is>
      </c>
      <c r="N278" t="inlineStr">
        <is>
          <t>COMUNIDAD MICAELA BASTIDA NRO. SN SEC. PALTAYPATA</t>
        </is>
      </c>
      <c r="O278" t="inlineStr">
        <is>
          <t>SIN ACTIVIDAD</t>
        </is>
      </c>
      <c r="P278" t="inlineStr">
        <is>
          <t>SERVICIOS AGRICOLAS, GANADERAS.</t>
        </is>
      </c>
      <c r="W278" t="inlineStr">
        <is>
          <t>NO</t>
        </is>
      </c>
      <c r="Y278" t="inlineStr">
        <is>
          <t>SI</t>
        </is>
      </c>
      <c r="Z278" t="inlineStr">
        <is>
          <t>ASOCIACION DE PRODUCTORES AGROPECUARIOS DE PALTAYPATA ABANCAY</t>
        </is>
      </c>
      <c r="AA278" s="3" t="n">
        <v>0</v>
      </c>
      <c r="AB278" s="3" t="n">
        <v>301390</v>
      </c>
      <c r="AC278" t="inlineStr">
        <is>
          <t>NO</t>
        </is>
      </c>
      <c r="AD278" s="3" t="str"/>
      <c r="AF278" s="3" t="str"/>
      <c r="AG278" s="4" t="str"/>
      <c r="AK278" s="4" t="str"/>
      <c r="AL278" t="inlineStr">
        <is>
          <t>CUY</t>
        </is>
      </c>
      <c r="AM278" t="inlineStr">
        <is>
          <t>2025</t>
        </is>
      </c>
      <c r="AN278" t="inlineStr">
        <is>
          <t>PAC</t>
        </is>
      </c>
      <c r="AO278" s="4" t="str"/>
      <c r="AP278" s="4" t="str"/>
      <c r="AQ278" s="5" t="str"/>
      <c r="AU278" s="340" t="n">
        <v>46285.07177083333</v>
      </c>
      <c r="AV278" s="341" t="n">
        <v>0.5111111111111111</v>
      </c>
    </row>
    <row r="279">
      <c r="A279" t="inlineStr">
        <is>
          <t>20600464915</t>
        </is>
      </c>
      <c r="B279" t="inlineStr">
        <is>
          <t>ASOCIACIÓN TAJIMAT</t>
        </is>
      </c>
      <c r="D279" t="inlineStr">
        <is>
          <t>ASOCIACION</t>
        </is>
      </c>
      <c r="E279" t="inlineStr">
        <is>
          <t>01 Asociación</t>
        </is>
      </c>
      <c r="F279" t="inlineStr">
        <is>
          <t>ACTIVO</t>
        </is>
      </c>
      <c r="G279" t="inlineStr">
        <is>
          <t>HABIDO</t>
        </is>
      </c>
      <c r="H279" s="339" t="n">
        <v>45147</v>
      </c>
      <c r="I279" s="339" t="n">
        <v>45147</v>
      </c>
      <c r="K279" t="inlineStr">
        <is>
          <t>SAN MARTIN</t>
        </is>
      </c>
      <c r="L279" t="inlineStr">
        <is>
          <t>RIOJA</t>
        </is>
      </c>
      <c r="M279" t="inlineStr">
        <is>
          <t>AWAJUN</t>
        </is>
      </c>
      <c r="N279" t="inlineStr">
        <is>
          <t>NRO. REF COM. NATIVA RIO SORITOR (AWAJUN)</t>
        </is>
      </c>
      <c r="O279" t="inlineStr">
        <is>
          <t>SIN ACTIVIDAD</t>
        </is>
      </c>
      <c r="P279" t="inlineStr">
        <is>
          <t>ACTIVIDADES OTRAS ASOCIACIONES NCP.</t>
        </is>
      </c>
      <c r="Q279" t="inlineStr">
        <is>
          <t>EXPLOTACION MIXTA.</t>
        </is>
      </c>
      <c r="W279" t="inlineStr">
        <is>
          <t>NO</t>
        </is>
      </c>
      <c r="Y279" t="inlineStr">
        <is>
          <t>SI</t>
        </is>
      </c>
      <c r="Z279" t="inlineStr">
        <is>
          <t>ASOCIACIÓN TAJIMAT</t>
        </is>
      </c>
      <c r="AA279" s="3" t="n">
        <v>0</v>
      </c>
      <c r="AB279" s="3" t="n">
        <v>0</v>
      </c>
      <c r="AC279" t="inlineStr">
        <is>
          <t>NO</t>
        </is>
      </c>
      <c r="AD279" s="3" t="str"/>
      <c r="AF279" s="3" t="str"/>
      <c r="AG279" s="4" t="str"/>
      <c r="AK279" s="4" t="str"/>
      <c r="AL279" t="inlineStr">
        <is>
          <t>BAMBÚ</t>
        </is>
      </c>
      <c r="AM279" t="inlineStr">
        <is>
          <t>2025</t>
        </is>
      </c>
      <c r="AN279" t="inlineStr">
        <is>
          <t>PAC</t>
        </is>
      </c>
      <c r="AO279" s="4" t="str"/>
      <c r="AP279" s="4" t="str"/>
      <c r="AQ279" s="5" t="str"/>
      <c r="AU279" s="340" t="n">
        <v>46285.07177083333</v>
      </c>
      <c r="AV279" s="341" t="n">
        <v>0.5111111111111111</v>
      </c>
    </row>
    <row r="280">
      <c r="A280" t="inlineStr">
        <is>
          <t>20600483073</t>
        </is>
      </c>
      <c r="B280" t="inlineStr">
        <is>
          <t>COOPERATIVA AGRARIA MAIKU MARKA-ACORA</t>
        </is>
      </c>
      <c r="D280" t="inlineStr">
        <is>
          <t>COOPERATIVAS, SAIS, CAPS</t>
        </is>
      </c>
      <c r="E280" t="inlineStr">
        <is>
          <t>02 Cooperativa</t>
        </is>
      </c>
      <c r="F280" t="inlineStr">
        <is>
          <t>SUSPENSION TEMPORAL</t>
        </is>
      </c>
      <c r="G280" t="inlineStr">
        <is>
          <t>HABIDO</t>
        </is>
      </c>
      <c r="H280" s="339" t="n">
        <v>42180</v>
      </c>
      <c r="I280" s="339" t="n">
        <v>42186</v>
      </c>
      <c r="J280" t="inlineStr">
        <is>
          <t>210101</t>
        </is>
      </c>
      <c r="K280" t="inlineStr">
        <is>
          <t>PUNO</t>
        </is>
      </c>
      <c r="L280" t="inlineStr">
        <is>
          <t>PUNO</t>
        </is>
      </c>
      <c r="M280" t="inlineStr">
        <is>
          <t>PUNO</t>
        </is>
      </c>
      <c r="N280" t="inlineStr">
        <is>
          <t>URB. CHANU CHANU (I ETAPA, CRUCE DE AV.EJERCITO Y AV CIR)</t>
        </is>
      </c>
      <c r="O280" t="inlineStr">
        <is>
          <t>IMPORTADOR/EXPORTADOR</t>
        </is>
      </c>
      <c r="P280" t="inlineStr">
        <is>
          <t>SERVICIOS AGRICOLAS, GANADERAS.</t>
        </is>
      </c>
      <c r="W280" t="inlineStr">
        <is>
          <t>NO</t>
        </is>
      </c>
      <c r="Y280" t="inlineStr">
        <is>
          <t>SI</t>
        </is>
      </c>
      <c r="Z280" t="inlineStr">
        <is>
          <t>COOPERATIVA AGRARIA MAIKU MARKA-ACORA</t>
        </is>
      </c>
      <c r="AA280" s="3" t="n">
        <v>0</v>
      </c>
      <c r="AB280" s="3" t="n">
        <v>0</v>
      </c>
      <c r="AC280" t="inlineStr">
        <is>
          <t>NO</t>
        </is>
      </c>
      <c r="AD280" s="3" t="str"/>
      <c r="AF280" s="3" t="str"/>
      <c r="AG280" s="4" t="str"/>
      <c r="AK280" s="4" t="str"/>
      <c r="AL280" t="inlineStr">
        <is>
          <t>QUINUA Y OTROS GRANOS</t>
        </is>
      </c>
      <c r="AM280" t="inlineStr">
        <is>
          <t>2018-2019-2020-2021-2022-2023</t>
        </is>
      </c>
      <c r="AN280" t="inlineStr">
        <is>
          <t>PAC</t>
        </is>
      </c>
      <c r="AO280" s="4" t="str"/>
      <c r="AP280" s="4" t="str"/>
      <c r="AQ280" s="5" t="str"/>
      <c r="AU280" s="340" t="n">
        <v>46285.07177083333</v>
      </c>
      <c r="AV280" s="341" t="n">
        <v>0.5111111111111111</v>
      </c>
    </row>
    <row r="281">
      <c r="A281" t="inlineStr">
        <is>
          <t>20600490347</t>
        </is>
      </c>
      <c r="B281" t="inlineStr">
        <is>
          <t>ASOCIACION DE PRODUCTORES AGROPECUARIOS AGROINDUSTRIALES - CIPEN</t>
        </is>
      </c>
      <c r="D281" t="inlineStr">
        <is>
          <t>ASOCIACION</t>
        </is>
      </c>
      <c r="E281" t="inlineStr">
        <is>
          <t>01 Asociación</t>
        </is>
      </c>
      <c r="F281" t="inlineStr">
        <is>
          <t>BAJA DE OFICIO</t>
        </is>
      </c>
      <c r="G281" t="inlineStr">
        <is>
          <t>HABIDO</t>
        </is>
      </c>
      <c r="H281" s="339" t="n">
        <v>43538</v>
      </c>
      <c r="I281" s="339" t="n">
        <v>43538</v>
      </c>
      <c r="J281" t="inlineStr">
        <is>
          <t>130602</t>
        </is>
      </c>
      <c r="K281" t="inlineStr">
        <is>
          <t>LA LIBERTAD</t>
        </is>
      </c>
      <c r="L281" t="inlineStr">
        <is>
          <t>OTUZCO</t>
        </is>
      </c>
      <c r="M281" t="inlineStr">
        <is>
          <t>AGALLPAMPA</t>
        </is>
      </c>
      <c r="N281" t="inlineStr">
        <is>
          <t>CSRIO.CESAR VALLEJO NRO. 17 CAS. CESAR VALLEJO (A 100 METROS DEL COLEGIO CESAR VALLEJO)</t>
        </is>
      </c>
      <c r="O281" t="inlineStr">
        <is>
          <t>SIN ACTIVIDAD</t>
        </is>
      </c>
      <c r="P281" t="inlineStr">
        <is>
          <t>ACTIVIDADES OTRAS ASOCIACIONES NCP.</t>
        </is>
      </c>
      <c r="W281" t="inlineStr">
        <is>
          <t>NO</t>
        </is>
      </c>
      <c r="Y281" t="inlineStr">
        <is>
          <t>SI</t>
        </is>
      </c>
      <c r="Z281" t="inlineStr">
        <is>
          <t>ASOCIACION DE PRODUCTORES AGROPECUARIOS AGROINDUSTRIALES - CIPEN</t>
        </is>
      </c>
      <c r="AA281" s="3" t="n">
        <v>0</v>
      </c>
      <c r="AB281" s="3" t="n">
        <v>0</v>
      </c>
      <c r="AC281" t="inlineStr">
        <is>
          <t>NO</t>
        </is>
      </c>
      <c r="AD281" s="3" t="str"/>
      <c r="AF281" s="3" t="str"/>
      <c r="AG281" s="4" t="str"/>
      <c r="AK281" s="4" t="str"/>
      <c r="AL281" t="inlineStr">
        <is>
          <t>DERIVADOS LACTEOS</t>
        </is>
      </c>
      <c r="AM281" t="inlineStr">
        <is>
          <t>2022-2023</t>
        </is>
      </c>
      <c r="AN281" t="inlineStr">
        <is>
          <t>PAC</t>
        </is>
      </c>
      <c r="AO281" s="4" t="str"/>
      <c r="AP281" s="4" t="str"/>
      <c r="AQ281" s="5" t="str"/>
      <c r="AU281" s="340" t="n">
        <v>46285.07177083333</v>
      </c>
      <c r="AV281" s="341" t="n">
        <v>0.5111111111111111</v>
      </c>
    </row>
    <row r="282">
      <c r="A282" t="inlineStr">
        <is>
          <t>20600515412</t>
        </is>
      </c>
      <c r="B282" t="inlineStr">
        <is>
          <t>ASOCIACION NUEVO TRIUNFO DE QUINUAPATA</t>
        </is>
      </c>
      <c r="D282" t="inlineStr">
        <is>
          <t>ASOCIACION</t>
        </is>
      </c>
      <c r="E282" t="inlineStr">
        <is>
          <t>01 Asociación</t>
        </is>
      </c>
      <c r="F282" t="inlineStr">
        <is>
          <t>BAJA DE OFICIO</t>
        </is>
      </c>
      <c r="G282" t="inlineStr">
        <is>
          <t>HABIDO</t>
        </is>
      </c>
      <c r="H282" s="339" t="n">
        <v>43727</v>
      </c>
      <c r="I282" s="339" t="n">
        <v>43727</v>
      </c>
      <c r="J282" t="inlineStr">
        <is>
          <t>090601</t>
        </is>
      </c>
      <c r="K282" t="inlineStr">
        <is>
          <t>HUANCAVELICA</t>
        </is>
      </c>
      <c r="L282" t="inlineStr">
        <is>
          <t>HUAYTARA</t>
        </is>
      </c>
      <c r="M282" t="inlineStr">
        <is>
          <t>PILPICHACA</t>
        </is>
      </c>
      <c r="N282" t="inlineStr">
        <is>
          <t>INGAHUASI MZA. L LOTE. 05 C.P. INGAHUASI (S 76896877 FRENTE PLAZA PRINCIPAL)</t>
        </is>
      </c>
      <c r="O282" t="inlineStr">
        <is>
          <t>SIN ACTIVIDAD</t>
        </is>
      </c>
      <c r="P282" t="inlineStr">
        <is>
          <t>ACTIVIDADES OTRAS ASOCIACIONES NCP.</t>
        </is>
      </c>
      <c r="W282" t="inlineStr">
        <is>
          <t>NO</t>
        </is>
      </c>
      <c r="Y282" t="inlineStr">
        <is>
          <t>SI</t>
        </is>
      </c>
      <c r="Z282" t="inlineStr">
        <is>
          <t>ASOCIACION NUEVO TRIUNFO DE QUINUAPATA</t>
        </is>
      </c>
      <c r="AA282" s="3" t="n">
        <v>0</v>
      </c>
      <c r="AB282" s="3" t="n">
        <v>0</v>
      </c>
      <c r="AC282" t="inlineStr">
        <is>
          <t>NO</t>
        </is>
      </c>
      <c r="AD282" s="3" t="str"/>
      <c r="AF282" s="3" t="str"/>
      <c r="AG282" s="4" t="str"/>
      <c r="AK282" s="4" t="str"/>
      <c r="AL282" t="inlineStr">
        <is>
          <t>FIBRA DE ALPACA</t>
        </is>
      </c>
      <c r="AM282" t="inlineStr">
        <is>
          <t>2023-2024</t>
        </is>
      </c>
      <c r="AN282" t="inlineStr">
        <is>
          <t>PAC</t>
        </is>
      </c>
      <c r="AO282" s="4" t="str"/>
      <c r="AP282" s="4" t="str"/>
      <c r="AQ282" s="5" t="str"/>
      <c r="AU282" s="340" t="n">
        <v>46285.07177083333</v>
      </c>
      <c r="AV282" s="341" t="n">
        <v>0.5111111111111111</v>
      </c>
    </row>
    <row r="283">
      <c r="A283" t="inlineStr">
        <is>
          <t>20600523652</t>
        </is>
      </c>
      <c r="B283" t="inlineStr">
        <is>
          <t>ASOCIACION AGROPECUARIA ATALAMBRA-LURICOCHA-HUANTA</t>
        </is>
      </c>
      <c r="D283" t="inlineStr">
        <is>
          <t>ASOCIACION</t>
        </is>
      </c>
      <c r="E283" t="inlineStr">
        <is>
          <t>01 Asociación</t>
        </is>
      </c>
      <c r="F283" t="inlineStr">
        <is>
          <t>ACTIVO</t>
        </is>
      </c>
      <c r="G283" t="inlineStr">
        <is>
          <t>HABIDO</t>
        </is>
      </c>
      <c r="H283" s="339" t="n">
        <v>44329</v>
      </c>
      <c r="I283" s="339" t="n">
        <v>44329</v>
      </c>
      <c r="J283" t="inlineStr">
        <is>
          <t>050405</t>
        </is>
      </c>
      <c r="K283" t="inlineStr">
        <is>
          <t>AYACUCHO</t>
        </is>
      </c>
      <c r="L283" t="inlineStr">
        <is>
          <t>HUANTA</t>
        </is>
      </c>
      <c r="M283" t="inlineStr">
        <is>
          <t>HUANTA</t>
        </is>
      </c>
      <c r="N283" t="inlineStr">
        <is>
          <t>NRO. S/N PAGO ATALAMBRA (JR. CENTENARIO S/N- 1 CDRA DE LA ESCUELA)</t>
        </is>
      </c>
      <c r="O283" t="inlineStr">
        <is>
          <t>SIN ACTIVIDAD</t>
        </is>
      </c>
      <c r="P283" t="inlineStr">
        <is>
          <t>EXPLOTACION MIXTA.</t>
        </is>
      </c>
      <c r="W283" t="inlineStr">
        <is>
          <t>NO</t>
        </is>
      </c>
      <c r="Y283" t="inlineStr">
        <is>
          <t>SI</t>
        </is>
      </c>
      <c r="Z283" t="inlineStr">
        <is>
          <t>ASOCIACION AGROPECUARIA ATALAMBRA-LURICOCHA-HUANTA</t>
        </is>
      </c>
      <c r="AA283" s="3" t="n">
        <v>51021</v>
      </c>
      <c r="AB283" s="3" t="n">
        <v>67200</v>
      </c>
      <c r="AC283" t="inlineStr">
        <is>
          <t>NO</t>
        </is>
      </c>
      <c r="AD283" s="3" t="str"/>
      <c r="AF283" s="3" t="str"/>
      <c r="AG283" s="4" t="str"/>
      <c r="AK283" s="4" t="str"/>
      <c r="AL283" t="inlineStr">
        <is>
          <t>CUY</t>
        </is>
      </c>
      <c r="AM283" t="inlineStr">
        <is>
          <t>2024 - 2025</t>
        </is>
      </c>
      <c r="AN283" t="inlineStr">
        <is>
          <t>PAC</t>
        </is>
      </c>
      <c r="AO283" s="4" t="str"/>
      <c r="AP283" s="4" t="str"/>
      <c r="AQ283" s="5" t="str"/>
      <c r="AU283" s="340" t="n">
        <v>46285.07177083333</v>
      </c>
      <c r="AV283" s="341" t="n">
        <v>0.5111111111111111</v>
      </c>
    </row>
    <row r="284">
      <c r="A284" t="inlineStr">
        <is>
          <t>20600529693</t>
        </is>
      </c>
      <c r="B284" t="inlineStr">
        <is>
          <t>AGRO ASOCIACION Y SERVICIOS TINKUY</t>
        </is>
      </c>
      <c r="D284" t="inlineStr">
        <is>
          <t>ASOCIACION</t>
        </is>
      </c>
      <c r="E284" t="inlineStr">
        <is>
          <t>01 Asociación</t>
        </is>
      </c>
      <c r="F284" t="inlineStr">
        <is>
          <t>BAJA DE OFICIO</t>
        </is>
      </c>
      <c r="G284" t="inlineStr">
        <is>
          <t>HABIDO</t>
        </is>
      </c>
      <c r="H284" s="339" t="n">
        <v>44383</v>
      </c>
      <c r="I284" s="339" t="n">
        <v>44383</v>
      </c>
      <c r="J284" t="inlineStr">
        <is>
          <t>050408</t>
        </is>
      </c>
      <c r="K284" t="inlineStr">
        <is>
          <t>AYACUCHO</t>
        </is>
      </c>
      <c r="L284" t="inlineStr">
        <is>
          <t>HUANTA</t>
        </is>
      </c>
      <c r="M284" t="inlineStr">
        <is>
          <t>LLOCHEGUA</t>
        </is>
      </c>
      <c r="N284" t="inlineStr">
        <is>
          <t>NRO. S/N NUEVA ESPERANZA BAJA (POR EL PARQUE)</t>
        </is>
      </c>
      <c r="O284" t="inlineStr">
        <is>
          <t>SIN ACTIVIDAD</t>
        </is>
      </c>
      <c r="P284" t="inlineStr">
        <is>
          <t>VTA. MAY. DE MATERIAS PRIMAS AGROPEC.</t>
        </is>
      </c>
      <c r="Q284" t="inlineStr">
        <is>
          <t>ELAB. CACAO, CHOCOLATE Y CONFIT.</t>
        </is>
      </c>
      <c r="W284" t="inlineStr">
        <is>
          <t>NO</t>
        </is>
      </c>
      <c r="Y284" t="inlineStr">
        <is>
          <t>SI</t>
        </is>
      </c>
      <c r="Z284" t="inlineStr">
        <is>
          <t>AGRO ASOCIACION Y SERVICIOS TINKUY</t>
        </is>
      </c>
      <c r="AA284" s="3" t="n">
        <v>0</v>
      </c>
      <c r="AB284" s="3" t="n">
        <v>0</v>
      </c>
      <c r="AC284" t="inlineStr">
        <is>
          <t>NO</t>
        </is>
      </c>
      <c r="AD284" s="3" t="str"/>
      <c r="AF284" s="3" t="str"/>
      <c r="AG284" s="4" t="str"/>
      <c r="AK284" s="4" t="str"/>
      <c r="AL284" t="inlineStr">
        <is>
          <t>CACAO</t>
        </is>
      </c>
      <c r="AM284" t="inlineStr">
        <is>
          <t>2018-2019</t>
        </is>
      </c>
      <c r="AN284" t="inlineStr">
        <is>
          <t>PAC</t>
        </is>
      </c>
      <c r="AO284" s="4" t="str"/>
      <c r="AP284" s="4" t="str"/>
      <c r="AQ284" s="5" t="str"/>
      <c r="AU284" s="340" t="n">
        <v>46285.07177083333</v>
      </c>
      <c r="AV284" s="341" t="n">
        <v>0.5333333333333333</v>
      </c>
    </row>
    <row r="285">
      <c r="A285" t="inlineStr">
        <is>
          <t>20600534298</t>
        </is>
      </c>
      <c r="B285" t="inlineStr">
        <is>
          <t>ASOCIACION CULTIAGRO EXPORT LA JOYA NUEVA GENERACION</t>
        </is>
      </c>
      <c r="D285" t="inlineStr">
        <is>
          <t>ASOCIACION</t>
        </is>
      </c>
      <c r="E285" t="inlineStr">
        <is>
          <t>01 Asociación</t>
        </is>
      </c>
      <c r="F285" t="inlineStr">
        <is>
          <t>ACTIVO</t>
        </is>
      </c>
      <c r="G285" t="inlineStr">
        <is>
          <t>HABIDO</t>
        </is>
      </c>
      <c r="H285" s="339" t="n">
        <v>42202</v>
      </c>
      <c r="I285" s="339" t="n">
        <v>42371</v>
      </c>
      <c r="J285" t="inlineStr">
        <is>
          <t>040108</t>
        </is>
      </c>
      <c r="K285" t="inlineStr">
        <is>
          <t>AREQUIPA</t>
        </is>
      </c>
      <c r="L285" t="inlineStr">
        <is>
          <t>AREQUIPA</t>
        </is>
      </c>
      <c r="M285" t="inlineStr">
        <is>
          <t>LA JOYA</t>
        </is>
      </c>
      <c r="N285" t="inlineStr">
        <is>
          <t>MZA. -- LOTE. 34-1 C.P. LATERAL 1 (200 METROS DEL DESVIO DEL RAMAL CRUCE)</t>
        </is>
      </c>
      <c r="O285" t="inlineStr">
        <is>
          <t>SIN ACTIVIDAD</t>
        </is>
      </c>
      <c r="P285" t="inlineStr">
        <is>
          <t>CULTIVO DE FRUTAS.</t>
        </is>
      </c>
      <c r="W285" t="inlineStr">
        <is>
          <t>NO</t>
        </is>
      </c>
      <c r="Y285" t="inlineStr">
        <is>
          <t>SI</t>
        </is>
      </c>
      <c r="Z285" t="inlineStr">
        <is>
          <t>ASOCIACION CULTIAGRO EXPORT LA JOYA NUEVA GENERACION</t>
        </is>
      </c>
      <c r="AA285" s="3" t="n">
        <v>710400</v>
      </c>
      <c r="AB285" s="3" t="n">
        <v>510000</v>
      </c>
      <c r="AC285" t="inlineStr">
        <is>
          <t>NO</t>
        </is>
      </c>
      <c r="AD285" s="3" t="str"/>
      <c r="AF285" s="3" t="str"/>
      <c r="AG285" s="4" t="str"/>
      <c r="AK285" s="4" t="str"/>
      <c r="AL285" t="inlineStr">
        <is>
          <t>PALTA</t>
        </is>
      </c>
      <c r="AM285" t="inlineStr">
        <is>
          <t>2023-2024 - 2025</t>
        </is>
      </c>
      <c r="AN285" t="inlineStr">
        <is>
          <t>PAC</t>
        </is>
      </c>
      <c r="AO285" s="4" t="str"/>
      <c r="AP285" s="4" t="str"/>
      <c r="AQ285" s="5" t="str"/>
      <c r="AU285" s="340" t="n">
        <v>46285.07177083333</v>
      </c>
      <c r="AV285" s="341" t="n">
        <v>0.5111111111111111</v>
      </c>
    </row>
    <row r="286">
      <c r="A286" t="inlineStr">
        <is>
          <t>20600558715</t>
        </is>
      </c>
      <c r="B286" t="inlineStr">
        <is>
          <t>COOPERATIVA AGRARIA KIWICHA WAYI LTDA</t>
        </is>
      </c>
      <c r="D286" t="inlineStr">
        <is>
          <t>COOPERATIVAS, SAIS, CAPS</t>
        </is>
      </c>
      <c r="E286" t="inlineStr">
        <is>
          <t>02 Cooperativa</t>
        </is>
      </c>
      <c r="F286" t="inlineStr">
        <is>
          <t>ACTIVO</t>
        </is>
      </c>
      <c r="G286" t="inlineStr">
        <is>
          <t>HABIDO</t>
        </is>
      </c>
      <c r="H286" s="339" t="n">
        <v>42216</v>
      </c>
      <c r="I286" s="339" t="n">
        <v>42381</v>
      </c>
      <c r="J286" t="inlineStr">
        <is>
          <t>021201</t>
        </is>
      </c>
      <c r="K286" t="inlineStr">
        <is>
          <t>ANCASH</t>
        </is>
      </c>
      <c r="L286" t="inlineStr">
        <is>
          <t>HUAYLAS</t>
        </is>
      </c>
      <c r="M286" t="inlineStr">
        <is>
          <t>CARAZ</t>
        </is>
      </c>
      <c r="N286" t="inlineStr">
        <is>
          <t>CAL. JABON RUMI NRO. S/N BAR. JABON RUMI (MISMO CRUCE O SEMAFORO)</t>
        </is>
      </c>
      <c r="O286" t="inlineStr">
        <is>
          <t>SIN ACTIVIDAD</t>
        </is>
      </c>
      <c r="P286" t="inlineStr">
        <is>
          <t>CULTIVO DE HORTALIZAS Y LEGUMBRES.</t>
        </is>
      </c>
      <c r="Q286" t="inlineStr">
        <is>
          <t>CULTIVOS DE CEREALES.</t>
        </is>
      </c>
      <c r="R286" t="inlineStr">
        <is>
          <t>ELAB. DE PRODUCTOS DE MOLINERIA.</t>
        </is>
      </c>
      <c r="W286" t="inlineStr">
        <is>
          <t>SI</t>
        </is>
      </c>
      <c r="X286" t="inlineStr">
        <is>
          <t>S1056733</t>
        </is>
      </c>
      <c r="Y286" t="inlineStr">
        <is>
          <t>SI</t>
        </is>
      </c>
      <c r="Z286" t="inlineStr">
        <is>
          <t>COOPERATIVA AGRARIA KIWICHA WAYI LTDA</t>
        </is>
      </c>
      <c r="AA286" s="3" t="n">
        <v>197902</v>
      </c>
      <c r="AB286" s="3" t="n">
        <v>102372.154992</v>
      </c>
      <c r="AC286" t="inlineStr">
        <is>
          <t>NO</t>
        </is>
      </c>
      <c r="AD286" s="3" t="str"/>
      <c r="AF286" s="3" t="str"/>
      <c r="AG286" s="4" t="str"/>
      <c r="AH286" t="inlineStr">
        <is>
          <t>NATIVIDAD RODRIGUEZ ROGER RAFAEL</t>
        </is>
      </c>
      <c r="AI286" t="inlineStr">
        <is>
          <t>YAURI GONZALEZ JHESENIA YANHINA</t>
        </is>
      </c>
      <c r="AK286" s="4" t="n">
        <v>4</v>
      </c>
      <c r="AL286" t="inlineStr">
        <is>
          <t>KIWICHA</t>
        </is>
      </c>
      <c r="AM286" t="inlineStr">
        <is>
          <t>2022-2023-2024 - 2025</t>
        </is>
      </c>
      <c r="AN286" t="inlineStr">
        <is>
          <t>PAC</t>
        </is>
      </c>
      <c r="AO286" s="4" t="str"/>
      <c r="AP286" s="4" t="str"/>
      <c r="AQ286" s="5" t="str"/>
      <c r="AU286" s="340" t="n">
        <v>46285.07177083333</v>
      </c>
      <c r="AV286" s="341" t="n">
        <v>0.6444444444444445</v>
      </c>
    </row>
    <row r="287">
      <c r="A287" t="inlineStr">
        <is>
          <t>20600588355</t>
        </is>
      </c>
      <c r="B287" t="inlineStr">
        <is>
          <t>COOPERATIVA AGROECOLOGICA GRANO ANDINO DISTRITO DE SARTIMBAMBA COOP GRANO ANDINO</t>
        </is>
      </c>
      <c r="D287" t="inlineStr">
        <is>
          <t>COOPERATIVAS, SAIS, CAPS</t>
        </is>
      </c>
      <c r="E287" t="inlineStr">
        <is>
          <t>02 Cooperativa</t>
        </is>
      </c>
      <c r="F287" t="inlineStr">
        <is>
          <t>ACTIVO</t>
        </is>
      </c>
      <c r="G287" t="inlineStr">
        <is>
          <t>HABIDO</t>
        </is>
      </c>
      <c r="H287" s="339" t="n">
        <v>42228</v>
      </c>
      <c r="I287" s="339" t="n">
        <v>42228</v>
      </c>
      <c r="J287" t="inlineStr">
        <is>
          <t>130908</t>
        </is>
      </c>
      <c r="K287" t="inlineStr">
        <is>
          <t>LA LIBERTAD</t>
        </is>
      </c>
      <c r="L287" t="inlineStr">
        <is>
          <t>SANCHEZ CARRION</t>
        </is>
      </c>
      <c r="M287" t="inlineStr">
        <is>
          <t>HUAMACHUCO</t>
        </is>
      </c>
      <c r="N287" t="inlineStr">
        <is>
          <t>JR. LOS PAJARITOS NRO. 247 PUEBLO HUAMACHUCO (A ESPALDA DE MINISTERIO DE AGRICULTURA)</t>
        </is>
      </c>
      <c r="O287" t="inlineStr">
        <is>
          <t>IMPORTADOR/EXPORTADOR</t>
        </is>
      </c>
      <c r="P287" t="inlineStr">
        <is>
          <t>CULTIVOS DE CEREALES.</t>
        </is>
      </c>
      <c r="W287" t="inlineStr">
        <is>
          <t>NO</t>
        </is>
      </c>
      <c r="Y287" t="inlineStr">
        <is>
          <t>SI</t>
        </is>
      </c>
      <c r="Z287" t="inlineStr">
        <is>
          <t>COOPERATIVA AGROECOLOGICA GRANO ANDINO DISTRITO DE SARTIMBAMBA COOP GRANO ANDINO</t>
        </is>
      </c>
      <c r="AA287" s="3" t="n">
        <v>0</v>
      </c>
      <c r="AB287" s="3" t="n">
        <v>0</v>
      </c>
      <c r="AC287" t="inlineStr">
        <is>
          <t>NO</t>
        </is>
      </c>
      <c r="AD287" s="3" t="str"/>
      <c r="AF287" s="3" t="str"/>
      <c r="AG287" s="4" t="str"/>
      <c r="AK287" s="4" t="str"/>
      <c r="AL287" t="inlineStr">
        <is>
          <t>QUINUA Y OTROS GRANOS</t>
        </is>
      </c>
      <c r="AM287" t="inlineStr">
        <is>
          <t>2018-2019-2020-2021-2022-2023</t>
        </is>
      </c>
      <c r="AN287" t="inlineStr">
        <is>
          <t>PAC</t>
        </is>
      </c>
      <c r="AO287" s="4" t="str"/>
      <c r="AP287" s="4" t="str"/>
      <c r="AQ287" s="5" t="str"/>
      <c r="AU287" s="340" t="n">
        <v>46285.07177083333</v>
      </c>
      <c r="AV287" s="341" t="n">
        <v>0.5111111111111111</v>
      </c>
    </row>
    <row r="288">
      <c r="A288" t="inlineStr">
        <is>
          <t>20600588851</t>
        </is>
      </c>
      <c r="B288" t="inlineStr">
        <is>
          <t>ASOCIACION DE PRODUCTORES AGROPECUARIOS DEL VALLE DE VISTA ALEGRE - PARIAHUANCA</t>
        </is>
      </c>
      <c r="D288" t="inlineStr">
        <is>
          <t>ASOCIACION</t>
        </is>
      </c>
      <c r="E288" t="inlineStr">
        <is>
          <t>01 Asociación</t>
        </is>
      </c>
      <c r="F288" t="inlineStr">
        <is>
          <t>SUSPENSION TEMPORAL</t>
        </is>
      </c>
      <c r="G288" t="inlineStr">
        <is>
          <t>HABIDO</t>
        </is>
      </c>
      <c r="H288" s="339" t="n">
        <v>42229</v>
      </c>
      <c r="I288" s="339" t="n">
        <v>42309</v>
      </c>
      <c r="J288" t="inlineStr">
        <is>
          <t>120101</t>
        </is>
      </c>
      <c r="K288" t="inlineStr">
        <is>
          <t>JUNIN</t>
        </is>
      </c>
      <c r="L288" t="inlineStr">
        <is>
          <t>HUANCAYO</t>
        </is>
      </c>
      <c r="M288" t="inlineStr">
        <is>
          <t>PARIAHUANCA</t>
        </is>
      </c>
      <c r="N288" t="inlineStr">
        <is>
          <t>CAR. PRINCIPAL NRO. SN ANX. VISTA ALEGRE (EN CASA COMUNAL- COSTADO DE JARDIN)</t>
        </is>
      </c>
      <c r="O288" t="inlineStr">
        <is>
          <t>SIN ACTIVIDAD</t>
        </is>
      </c>
      <c r="P288" t="inlineStr">
        <is>
          <t>OTRAS ACTIVIDADES DE TRANSPORTES.</t>
        </is>
      </c>
      <c r="Q288" t="inlineStr">
        <is>
          <t>CULTIVO DE FRUTAS.</t>
        </is>
      </c>
      <c r="U288" t="inlineStr">
        <is>
          <t>994832096</t>
        </is>
      </c>
      <c r="V288" t="inlineStr">
        <is>
          <t>agroinversol@hotmail.com</t>
        </is>
      </c>
      <c r="W288" t="inlineStr">
        <is>
          <t>SI</t>
        </is>
      </c>
      <c r="X288" t="inlineStr">
        <is>
          <t>S1496917</t>
        </is>
      </c>
      <c r="Y288" t="inlineStr">
        <is>
          <t>SI</t>
        </is>
      </c>
      <c r="Z288" t="inlineStr">
        <is>
          <t>ASOCIACION DE PRODUCTORES AGROPECUARIOS DEL VALLE DE VISTA ALEGRE - PARIAHUANCA</t>
        </is>
      </c>
      <c r="AA288" s="3" t="n">
        <v>238280</v>
      </c>
      <c r="AB288" s="3" t="n">
        <v>254000</v>
      </c>
      <c r="AC288" t="inlineStr">
        <is>
          <t>NO</t>
        </is>
      </c>
      <c r="AD288" s="3" t="str"/>
      <c r="AF288" s="3" t="str"/>
      <c r="AG288" s="4" t="str"/>
      <c r="AH288" t="inlineStr">
        <is>
          <t>quispe cahuana esteban</t>
        </is>
      </c>
      <c r="AI288" t="inlineStr">
        <is>
          <t>ESTEBAN QUISPE CAHUANA</t>
        </is>
      </c>
      <c r="AK288" s="4" t="n">
        <v>5</v>
      </c>
      <c r="AL288" t="inlineStr">
        <is>
          <t>PALTA</t>
        </is>
      </c>
      <c r="AM288" t="inlineStr">
        <is>
          <t>2023-2024 - 2025</t>
        </is>
      </c>
      <c r="AN288" t="inlineStr">
        <is>
          <t>PAC</t>
        </is>
      </c>
      <c r="AO288" s="4" t="str"/>
      <c r="AP288" s="4" t="str"/>
      <c r="AQ288" s="5" t="str"/>
      <c r="AU288" s="340" t="n">
        <v>46285.07177083333</v>
      </c>
      <c r="AV288" s="341" t="n">
        <v>0.6666666666666666</v>
      </c>
    </row>
    <row r="289">
      <c r="A289" t="inlineStr">
        <is>
          <t>20600594843</t>
        </is>
      </c>
      <c r="B289" t="inlineStr">
        <is>
          <t>ASOCIACION DE PRODUCTORES AGROPECUARIOS EL PALTO FRONDOSO</t>
        </is>
      </c>
      <c r="D289" t="inlineStr">
        <is>
          <t>ASOCIACION</t>
        </is>
      </c>
      <c r="E289" t="inlineStr">
        <is>
          <t>01 Asociación</t>
        </is>
      </c>
      <c r="F289" t="inlineStr">
        <is>
          <t>ACTIVO</t>
        </is>
      </c>
      <c r="G289" t="inlineStr">
        <is>
          <t>HABIDO</t>
        </is>
      </c>
      <c r="H289" s="339" t="n">
        <v>42230</v>
      </c>
      <c r="I289" s="339" t="n">
        <v>42278</v>
      </c>
      <c r="J289" t="inlineStr">
        <is>
          <t>090601</t>
        </is>
      </c>
      <c r="K289" t="inlineStr">
        <is>
          <t>HUANCAVELICA</t>
        </is>
      </c>
      <c r="L289" t="inlineStr">
        <is>
          <t>HUAYTARA</t>
        </is>
      </c>
      <c r="M289" t="inlineStr">
        <is>
          <t>HUAYTARA</t>
        </is>
      </c>
      <c r="N289" t="inlineStr">
        <is>
          <t>ANEXO MUCHIC NRO. S/N (VIA LIBERTADORES KM 101- CERCA A PLAZA)</t>
        </is>
      </c>
      <c r="O289" t="inlineStr">
        <is>
          <t>SIN ACTIVIDAD</t>
        </is>
      </c>
      <c r="P289" t="inlineStr">
        <is>
          <t>SERVICIOS AGRICOLAS, GANADERAS.</t>
        </is>
      </c>
      <c r="W289" t="inlineStr">
        <is>
          <t>NO</t>
        </is>
      </c>
      <c r="Y289" t="inlineStr">
        <is>
          <t>SI</t>
        </is>
      </c>
      <c r="Z289" t="inlineStr">
        <is>
          <t>ASOCIACION DE PRODUCTORES AGROPECUARIOS EL PALTO FRONDOSO</t>
        </is>
      </c>
      <c r="AA289" s="3" t="n">
        <v>0</v>
      </c>
      <c r="AB289" s="3" t="n">
        <v>0</v>
      </c>
      <c r="AC289" t="inlineStr">
        <is>
          <t>NO</t>
        </is>
      </c>
      <c r="AD289" s="3" t="str"/>
      <c r="AF289" s="3" t="str"/>
      <c r="AG289" s="4" t="str"/>
      <c r="AK289" s="4" t="str"/>
      <c r="AL289" t="inlineStr">
        <is>
          <t>PALTA</t>
        </is>
      </c>
      <c r="AM289" t="inlineStr">
        <is>
          <t>2025</t>
        </is>
      </c>
      <c r="AN289" t="inlineStr">
        <is>
          <t>PAC</t>
        </is>
      </c>
      <c r="AO289" s="4" t="str"/>
      <c r="AP289" s="4" t="str"/>
      <c r="AQ289" s="5" t="str"/>
      <c r="AU289" s="340" t="n">
        <v>46285.07177083333</v>
      </c>
      <c r="AV289" s="341" t="n">
        <v>0.5111111111111111</v>
      </c>
    </row>
    <row r="290">
      <c r="A290" t="inlineStr">
        <is>
          <t>20600604580</t>
        </is>
      </c>
      <c r="B290" t="inlineStr">
        <is>
          <t>ASOCIACION PRODUCTORES PALTA HASS EL PORVENIR HUARACANE</t>
        </is>
      </c>
      <c r="D290" t="inlineStr">
        <is>
          <t>ASOCIACION</t>
        </is>
      </c>
      <c r="E290" t="inlineStr">
        <is>
          <t>01 Asociación</t>
        </is>
      </c>
      <c r="F290" t="inlineStr">
        <is>
          <t>ACTIVO</t>
        </is>
      </c>
      <c r="G290" t="inlineStr">
        <is>
          <t>HABIDO</t>
        </is>
      </c>
      <c r="H290" s="339" t="n">
        <v>42235</v>
      </c>
      <c r="I290" s="339" t="n">
        <v>42235</v>
      </c>
      <c r="J290" t="inlineStr">
        <is>
          <t>180101</t>
        </is>
      </c>
      <c r="K290" t="inlineStr">
        <is>
          <t>MOQUEGUA</t>
        </is>
      </c>
      <c r="L290" t="inlineStr">
        <is>
          <t>MARISCAL NIETO</t>
        </is>
      </c>
      <c r="M290" t="inlineStr">
        <is>
          <t>MOQUEGUA</t>
        </is>
      </c>
      <c r="N290" t="inlineStr">
        <is>
          <t>APV JOSE OLAYA MZA. L LOTE. 29 P.J. SAN FRANCISCO (CERCA A ESSALUD)</t>
        </is>
      </c>
      <c r="O290" t="inlineStr">
        <is>
          <t>SIN ACTIVIDAD</t>
        </is>
      </c>
      <c r="P290" t="inlineStr">
        <is>
          <t>CULTIVO DE FRUTAS.</t>
        </is>
      </c>
      <c r="Q290" t="inlineStr">
        <is>
          <t>SERVICIOS AGRICOLAS, GANADERAS.</t>
        </is>
      </c>
      <c r="R290" t="inlineStr">
        <is>
          <t>EXPLOTACION MIXTA.</t>
        </is>
      </c>
      <c r="W290" t="inlineStr">
        <is>
          <t>NO</t>
        </is>
      </c>
      <c r="Y290" t="inlineStr">
        <is>
          <t>SI</t>
        </is>
      </c>
      <c r="Z290" t="inlineStr">
        <is>
          <t>ASOCIACION PRODUCTORES PALTA HASS EL PORVENIR HUARACANE</t>
        </is>
      </c>
      <c r="AA290" s="3" t="n">
        <v>637000</v>
      </c>
      <c r="AB290" s="3" t="n">
        <v>697400</v>
      </c>
      <c r="AC290" t="inlineStr">
        <is>
          <t>NO</t>
        </is>
      </c>
      <c r="AD290" s="3" t="str"/>
      <c r="AF290" s="3" t="str"/>
      <c r="AG290" s="4" t="str"/>
      <c r="AK290" s="4" t="str"/>
      <c r="AL290" t="inlineStr">
        <is>
          <t>PALTA</t>
        </is>
      </c>
      <c r="AM290" t="inlineStr">
        <is>
          <t>2022-2023-2024 - 2025</t>
        </is>
      </c>
      <c r="AN290" t="inlineStr">
        <is>
          <t>PAC</t>
        </is>
      </c>
      <c r="AO290" s="4" t="str"/>
      <c r="AP290" s="4" t="str"/>
      <c r="AQ290" s="5" t="str"/>
      <c r="AU290" s="340" t="n">
        <v>46285.07177083333</v>
      </c>
      <c r="AV290" s="341" t="n">
        <v>0.5555555555555556</v>
      </c>
    </row>
    <row r="291">
      <c r="A291" t="inlineStr">
        <is>
          <t>20600668430</t>
        </is>
      </c>
      <c r="B291" t="inlineStr">
        <is>
          <t>COOPERATIVA AGRARIA DEL CENTRO POBLADO DE BELLA BAJO MONZON</t>
        </is>
      </c>
      <c r="C291" t="inlineStr">
        <is>
          <t>CAI BELLA</t>
        </is>
      </c>
      <c r="D291" t="inlineStr">
        <is>
          <t>COOPERATIVAS, SAIS, CAPS</t>
        </is>
      </c>
      <c r="E291" t="inlineStr">
        <is>
          <t>02 Cooperativa</t>
        </is>
      </c>
      <c r="F291" t="inlineStr">
        <is>
          <t>ACTIVO</t>
        </is>
      </c>
      <c r="G291" t="inlineStr">
        <is>
          <t>HABIDO</t>
        </is>
      </c>
      <c r="H291" s="339" t="n">
        <v>42262</v>
      </c>
      <c r="I291" s="339" t="n">
        <v>42339</v>
      </c>
      <c r="J291" t="inlineStr">
        <is>
          <t>100606</t>
        </is>
      </c>
      <c r="K291" t="inlineStr">
        <is>
          <t>HUANUCO</t>
        </is>
      </c>
      <c r="L291" t="inlineStr">
        <is>
          <t>LEONCIO PRADO</t>
        </is>
      </c>
      <c r="M291" t="inlineStr">
        <is>
          <t>MARIANO DAMASO BERAUN</t>
        </is>
      </c>
      <c r="N291" t="inlineStr">
        <is>
          <t>CAR. MONZON MZA. C LOTE. 0 C.P. BELLA (FRENTE AL COLEGIO MANUEL PARDO UGARTECHE)</t>
        </is>
      </c>
      <c r="O291" t="inlineStr">
        <is>
          <t>SIN ACTIVIDAD</t>
        </is>
      </c>
      <c r="P291" t="inlineStr">
        <is>
          <t>ELAB. CACAO, CHOCOLATE Y CONFIT.</t>
        </is>
      </c>
      <c r="Q291" t="inlineStr">
        <is>
          <t>VTA. MAY. DE MATERIAS PRIMAS AGROPEC.</t>
        </is>
      </c>
      <c r="U291" t="inlineStr">
        <is>
          <t>991235028</t>
        </is>
      </c>
      <c r="V291" t="inlineStr">
        <is>
          <t>jeansalas91@hotmail.com</t>
        </is>
      </c>
      <c r="W291" t="inlineStr">
        <is>
          <t>SI</t>
        </is>
      </c>
      <c r="X291" t="inlineStr">
        <is>
          <t>S1203969</t>
        </is>
      </c>
      <c r="Y291" t="inlineStr">
        <is>
          <t>SI</t>
        </is>
      </c>
      <c r="Z291" t="inlineStr">
        <is>
          <t>COOPERATIVA AGRARIA DEL CENTRO POBLADO DE BELLA BAJO MONZON</t>
        </is>
      </c>
      <c r="AA291" s="3" t="n">
        <v>0</v>
      </c>
      <c r="AB291" s="3" t="n">
        <v>0</v>
      </c>
      <c r="AC291" t="inlineStr">
        <is>
          <t>NO</t>
        </is>
      </c>
      <c r="AD291" s="3" t="str"/>
      <c r="AF291" s="3" t="str"/>
      <c r="AG291" s="4" t="str"/>
      <c r="AH291" t="inlineStr">
        <is>
          <t>CAJAS ROSALES MARIA AIDEE</t>
        </is>
      </c>
      <c r="AI291" t="inlineStr">
        <is>
          <t>SALAS HUAMAN JEAN DENIS</t>
        </is>
      </c>
      <c r="AK291" s="4" t="n">
        <v>5</v>
      </c>
      <c r="AL291" t="inlineStr">
        <is>
          <t>CACAO</t>
        </is>
      </c>
      <c r="AM291" t="inlineStr">
        <is>
          <t>2019-2020-2021-2022-2023</t>
        </is>
      </c>
      <c r="AN291" t="inlineStr">
        <is>
          <t>PAC</t>
        </is>
      </c>
      <c r="AO291" s="4" t="str"/>
      <c r="AP291" s="4" t="str"/>
      <c r="AQ291" s="5" t="str"/>
      <c r="AU291" s="340" t="n">
        <v>46285.07177083333</v>
      </c>
      <c r="AV291" s="341" t="n">
        <v>0.6888888888888889</v>
      </c>
    </row>
    <row r="292">
      <c r="A292" t="inlineStr">
        <is>
          <t>20600675487</t>
        </is>
      </c>
      <c r="B292" t="inlineStr">
        <is>
          <t>ASOCIACION DE PRODUCTORES AGROPECUARIOS Y FORESTALES NUEVA URBANIZACION DE HUALLATA</t>
        </is>
      </c>
      <c r="D292" t="inlineStr">
        <is>
          <t>ASOCIACION</t>
        </is>
      </c>
      <c r="E292" t="inlineStr">
        <is>
          <t>01 Asociación</t>
        </is>
      </c>
      <c r="F292" t="inlineStr">
        <is>
          <t>ACTIVO</t>
        </is>
      </c>
      <c r="G292" t="inlineStr">
        <is>
          <t>HABIDO</t>
        </is>
      </c>
      <c r="H292" s="339" t="n">
        <v>42264</v>
      </c>
      <c r="I292" s="339" t="n">
        <v>42320</v>
      </c>
      <c r="J292" t="inlineStr">
        <is>
          <t>050201</t>
        </is>
      </c>
      <c r="K292" t="inlineStr">
        <is>
          <t>AYACUCHO</t>
        </is>
      </c>
      <c r="L292" t="inlineStr">
        <is>
          <t>CANGALLO</t>
        </is>
      </c>
      <c r="M292" t="inlineStr">
        <is>
          <t>LOS MOROCHUCOS</t>
        </is>
      </c>
      <c r="N292" t="inlineStr">
        <is>
          <t>NRO. 26 SEC. ALLPAORCCUNA (S.75294534-PARADERO DE HUALLATA)</t>
        </is>
      </c>
      <c r="O292" t="inlineStr">
        <is>
          <t>SIN ACTIVIDAD</t>
        </is>
      </c>
      <c r="P292" t="inlineStr">
        <is>
          <t>CULTIVOS DE CEREALES.</t>
        </is>
      </c>
      <c r="Q292" t="inlineStr">
        <is>
          <t>ELAB. DE PRODUCTOS DE MOLINERIA.</t>
        </is>
      </c>
      <c r="U292" t="inlineStr">
        <is>
          <t>999659383</t>
        </is>
      </c>
      <c r="V292" t="inlineStr">
        <is>
          <t>parhuana066@gmail.com</t>
        </is>
      </c>
      <c r="W292" t="inlineStr">
        <is>
          <t>SI</t>
        </is>
      </c>
      <c r="X292" t="inlineStr">
        <is>
          <t>B0708007</t>
        </is>
      </c>
      <c r="Y292" t="inlineStr">
        <is>
          <t>SI</t>
        </is>
      </c>
      <c r="Z292" t="inlineStr">
        <is>
          <t>ASOCIACION DE PRODUCTORES AGROPECUARIOS Y FORESTALES NUEVA URBANIZACION DE HUALLATA</t>
        </is>
      </c>
      <c r="AA292" s="3" t="n">
        <v>0</v>
      </c>
      <c r="AB292" s="3" t="n">
        <v>161187</v>
      </c>
      <c r="AC292" t="inlineStr">
        <is>
          <t>NO</t>
        </is>
      </c>
      <c r="AD292" s="3" t="str"/>
      <c r="AF292" s="3" t="str"/>
      <c r="AG292" s="4" t="str"/>
      <c r="AH292" t="inlineStr">
        <is>
          <t>GOMEZ MITMA WALTER</t>
        </is>
      </c>
      <c r="AI292" t="inlineStr">
        <is>
          <t>GOMEZ MITMA WALTER</t>
        </is>
      </c>
      <c r="AK292" s="4" t="n">
        <v>6</v>
      </c>
      <c r="AL292" t="inlineStr">
        <is>
          <t>QUINUA Y OTROS GRANOS</t>
        </is>
      </c>
      <c r="AM292" t="inlineStr">
        <is>
          <t>2018-2019-2020-2021-2022-2023 - 2025</t>
        </is>
      </c>
      <c r="AN292" t="inlineStr">
        <is>
          <t>PAC</t>
        </is>
      </c>
      <c r="AO292" s="4" t="str"/>
      <c r="AP292" s="4" t="str"/>
      <c r="AQ292" s="5" t="str"/>
      <c r="AU292" s="340" t="n">
        <v>46285.07177083333</v>
      </c>
      <c r="AV292" s="341" t="n">
        <v>0.6666666666666666</v>
      </c>
    </row>
    <row r="293">
      <c r="A293" t="inlineStr">
        <is>
          <t>20600682386</t>
        </is>
      </c>
      <c r="B293" t="inlineStr">
        <is>
          <t>ASOCIACION DE PRODUCTORES AGROPECUARIOS VALLE VERDE DE RODRIGUEZ DE MENDOZA</t>
        </is>
      </c>
      <c r="D293" t="inlineStr">
        <is>
          <t>ASOCIACION</t>
        </is>
      </c>
      <c r="E293" t="inlineStr">
        <is>
          <t>01 Asociación</t>
        </is>
      </c>
      <c r="F293" t="inlineStr">
        <is>
          <t>ACTIVO</t>
        </is>
      </c>
      <c r="G293" t="inlineStr">
        <is>
          <t>HABIDO</t>
        </is>
      </c>
      <c r="H293" s="339" t="n">
        <v>42268</v>
      </c>
      <c r="I293" s="339" t="n">
        <v>42309</v>
      </c>
      <c r="J293" t="inlineStr">
        <is>
          <t>010601</t>
        </is>
      </c>
      <c r="K293" t="inlineStr">
        <is>
          <t>AMAZONAS</t>
        </is>
      </c>
      <c r="L293" t="inlineStr">
        <is>
          <t>RODRIGUEZ DE MENDOZA</t>
        </is>
      </c>
      <c r="M293" t="inlineStr">
        <is>
          <t>SAN NICOLAS</t>
        </is>
      </c>
      <c r="N293" t="inlineStr">
        <is>
          <t>AV. JUAN PARDO DE MIGUEL NRO. 635</t>
        </is>
      </c>
      <c r="O293" t="inlineStr">
        <is>
          <t>SIN ACTIVIDAD</t>
        </is>
      </c>
      <c r="P293" t="inlineStr">
        <is>
          <t>EXPLOTACION MIXTA.</t>
        </is>
      </c>
      <c r="Q293" t="inlineStr">
        <is>
          <t>ELAB DE OTROS PROD. ALIMENTICIOS.</t>
        </is>
      </c>
      <c r="T293" t="inlineStr">
        <is>
          <t>NO, Excluido del Régimen de Agentes de Retención de IGV a partir del 01/02/2026</t>
        </is>
      </c>
      <c r="U293" t="inlineStr">
        <is>
          <t>941941869</t>
        </is>
      </c>
      <c r="V293" t="inlineStr">
        <is>
          <t>valleverde_mendoza@yahoo.es</t>
        </is>
      </c>
      <c r="W293" t="inlineStr">
        <is>
          <t>SI</t>
        </is>
      </c>
      <c r="X293" t="inlineStr">
        <is>
          <t>S2149859</t>
        </is>
      </c>
      <c r="Y293" t="inlineStr">
        <is>
          <t>SI</t>
        </is>
      </c>
      <c r="Z293" t="inlineStr">
        <is>
          <t>ASOCIACION DE PRODUCTORES AGROPECUARIOS VALLE VERDE DE RODRIGUEZ DE MENDOZA</t>
        </is>
      </c>
      <c r="AA293" s="3" t="n">
        <v>0</v>
      </c>
      <c r="AB293" s="3" t="n">
        <v>0</v>
      </c>
      <c r="AC293" t="inlineStr">
        <is>
          <t>SI</t>
        </is>
      </c>
      <c r="AD293" s="3" t="n">
        <v>3887946.29</v>
      </c>
      <c r="AE293" t="inlineStr">
        <is>
          <t>2026-01</t>
        </is>
      </c>
      <c r="AF293" s="3" t="n">
        <v>513259.32</v>
      </c>
      <c r="AG293" s="4" t="n">
        <v>5</v>
      </c>
      <c r="AH293" t="inlineStr">
        <is>
          <t>SALAZAR GOLAC SEBASTIANA</t>
        </is>
      </c>
      <c r="AI293" t="inlineStr">
        <is>
          <t>SALAZAR GOLAC SEBASTIANA</t>
        </is>
      </c>
      <c r="AK293" s="4" t="n">
        <v>6</v>
      </c>
      <c r="AL293" t="inlineStr">
        <is>
          <t>CAFÉ</t>
        </is>
      </c>
      <c r="AM293" t="inlineStr">
        <is>
          <t>2018-2019</t>
        </is>
      </c>
      <c r="AN293" t="inlineStr">
        <is>
          <t>PAC</t>
        </is>
      </c>
      <c r="AO293" s="4" t="str"/>
      <c r="AP293" s="4" t="str"/>
      <c r="AQ293" s="5" t="str"/>
      <c r="AU293" s="340" t="n">
        <v>46285.07177083333</v>
      </c>
      <c r="AV293" s="341" t="n">
        <v>0.7777777777777778</v>
      </c>
    </row>
    <row r="294">
      <c r="A294" t="inlineStr">
        <is>
          <t>20600690184</t>
        </is>
      </c>
      <c r="B294" t="inlineStr">
        <is>
          <t>EMPRESA AGROINDUSTRIAL Y SERVICIOS GENERALES EL PARAISO S.A.</t>
        </is>
      </c>
      <c r="C294" t="inlineStr">
        <is>
          <t>EMASGEPSA</t>
        </is>
      </c>
      <c r="D294" t="inlineStr">
        <is>
          <t>SOCIEDAD ANONIMA</t>
        </is>
      </c>
      <c r="E294" t="inlineStr">
        <is>
          <t>07 Otros</t>
        </is>
      </c>
      <c r="F294" t="inlineStr">
        <is>
          <t>ACTIVO</t>
        </is>
      </c>
      <c r="G294" t="inlineStr">
        <is>
          <t>HABIDO</t>
        </is>
      </c>
      <c r="H294" s="339" t="n">
        <v>42270</v>
      </c>
      <c r="I294" s="339" t="n">
        <v>42278</v>
      </c>
      <c r="J294" t="inlineStr">
        <is>
          <t>040520</t>
        </is>
      </c>
      <c r="K294" t="inlineStr">
        <is>
          <t>AREQUIPA</t>
        </is>
      </c>
      <c r="L294" t="inlineStr">
        <is>
          <t>CAYLLOMA</t>
        </is>
      </c>
      <c r="M294" t="inlineStr">
        <is>
          <t>MAJES</t>
        </is>
      </c>
      <c r="N294" t="inlineStr">
        <is>
          <t>NRO. S/N ASENT. E3 ERIAZO E2-E3 EL (HOSPITAL CENTRAL MAJES MEDIO KM ARRIBA)</t>
        </is>
      </c>
      <c r="O294" t="inlineStr">
        <is>
          <t>SIN ACTIVIDAD</t>
        </is>
      </c>
      <c r="P294" t="inlineStr">
        <is>
          <t>ELAB DE PRODUCTOS LACTEOS.</t>
        </is>
      </c>
      <c r="Q294" t="inlineStr">
        <is>
          <t>OTRAS ACTIVIDADES EMPRESARIALES NCP.</t>
        </is>
      </c>
      <c r="W294" t="inlineStr">
        <is>
          <t>SI</t>
        </is>
      </c>
      <c r="X294" t="inlineStr">
        <is>
          <t>S2597747</t>
        </is>
      </c>
      <c r="Y294" t="inlineStr">
        <is>
          <t>SI</t>
        </is>
      </c>
      <c r="Z294" t="inlineStr">
        <is>
          <t>EMPRESA AGROINDUSTRIAL Y SERVICIOS GENERALES EL PARAISO S.A.</t>
        </is>
      </c>
      <c r="AA294" s="3" t="n">
        <v>0</v>
      </c>
      <c r="AB294" s="3" t="n">
        <v>0</v>
      </c>
      <c r="AC294" t="inlineStr">
        <is>
          <t>NO</t>
        </is>
      </c>
      <c r="AD294" s="3" t="str"/>
      <c r="AF294" s="3" t="str"/>
      <c r="AG294" s="4" t="str"/>
      <c r="AH294" t="inlineStr">
        <is>
          <t>maquera cuayla willian leoncio</t>
        </is>
      </c>
      <c r="AI294" t="inlineStr">
        <is>
          <t>MOLLO LAZARO FRANCISCO QUIRINO</t>
        </is>
      </c>
      <c r="AJ294" t="inlineStr">
        <is>
          <t>MOLLO LAZARO FRANCISCO QUIRINO</t>
        </is>
      </c>
      <c r="AK294" s="4" t="n">
        <v>4</v>
      </c>
      <c r="AL294" t="inlineStr">
        <is>
          <t>DERIVADOS LACTEOS</t>
        </is>
      </c>
      <c r="AM294" t="inlineStr">
        <is>
          <t>2018-2019-2020-2021-2022</t>
        </is>
      </c>
      <c r="AN294" t="inlineStr">
        <is>
          <t>PAC</t>
        </is>
      </c>
      <c r="AO294" s="4" t="str"/>
      <c r="AP294" s="4" t="str"/>
      <c r="AQ294" s="5" t="str"/>
      <c r="AU294" s="340" t="n">
        <v>46285.07177083333</v>
      </c>
      <c r="AV294" s="341" t="n">
        <v>0.6666666666666666</v>
      </c>
    </row>
    <row r="295">
      <c r="A295" t="inlineStr">
        <is>
          <t>20600717244</t>
        </is>
      </c>
      <c r="B295" t="inlineStr">
        <is>
          <t>COOPERATIVA AGRARIA RENACER ANDINO</t>
        </is>
      </c>
      <c r="C295" t="inlineStr">
        <is>
          <t>RENACER ANDINO</t>
        </is>
      </c>
      <c r="D295" t="inlineStr">
        <is>
          <t>COOPERATIVAS, SAIS, CAPS</t>
        </is>
      </c>
      <c r="E295" t="inlineStr">
        <is>
          <t>02 Cooperativa</t>
        </is>
      </c>
      <c r="F295" t="inlineStr">
        <is>
          <t>ACTIVO</t>
        </is>
      </c>
      <c r="G295" t="inlineStr">
        <is>
          <t>HABIDO</t>
        </is>
      </c>
      <c r="H295" s="339" t="n">
        <v>42283</v>
      </c>
      <c r="I295" s="339" t="n">
        <v>42309</v>
      </c>
      <c r="J295" t="inlineStr">
        <is>
          <t>061307</t>
        </is>
      </c>
      <c r="K295" t="inlineStr">
        <is>
          <t>CAJAMARCA</t>
        </is>
      </c>
      <c r="L295" t="inlineStr">
        <is>
          <t>SANTA CRUZ</t>
        </is>
      </c>
      <c r="M295" t="inlineStr">
        <is>
          <t>PULAN</t>
        </is>
      </c>
      <c r="N295" t="inlineStr">
        <is>
          <t>NRO. S/N DPTO. -- CAS. LA ZANJA (KM0.7 CARR LA ZANJA - CRU.LACASCARILLA)</t>
        </is>
      </c>
      <c r="O295" t="inlineStr">
        <is>
          <t>SIN ACTIVIDAD</t>
        </is>
      </c>
      <c r="P295" t="inlineStr">
        <is>
          <t>CRIA DE GANADO.</t>
        </is>
      </c>
      <c r="Q295" t="inlineStr">
        <is>
          <t>ELAB DE PRODUCTOS LACTEOS.</t>
        </is>
      </c>
      <c r="W295" t="inlineStr">
        <is>
          <t>SI</t>
        </is>
      </c>
      <c r="X295" t="inlineStr">
        <is>
          <t>S1145903</t>
        </is>
      </c>
      <c r="Y295" t="inlineStr">
        <is>
          <t>SI</t>
        </is>
      </c>
      <c r="Z295" t="inlineStr">
        <is>
          <t>COOPERATIVA AGRARIA RENACER ANDINO</t>
        </is>
      </c>
      <c r="AA295" s="3" t="n">
        <v>0</v>
      </c>
      <c r="AB295" s="3" t="n">
        <v>0</v>
      </c>
      <c r="AC295" t="inlineStr">
        <is>
          <t>NO</t>
        </is>
      </c>
      <c r="AD295" s="3" t="str"/>
      <c r="AF295" s="3" t="str"/>
      <c r="AG295" s="4" t="str"/>
      <c r="AK295" s="4" t="str"/>
      <c r="AL295" t="inlineStr">
        <is>
          <t>DERIVADOS LACTEOS</t>
        </is>
      </c>
      <c r="AM295" t="inlineStr">
        <is>
          <t>2018-2019-2020-2021</t>
        </is>
      </c>
      <c r="AN295" t="inlineStr">
        <is>
          <t>PAC</t>
        </is>
      </c>
      <c r="AO295" s="4" t="str"/>
      <c r="AP295" s="4" t="str"/>
      <c r="AQ295" s="5" t="str"/>
      <c r="AU295" s="340" t="n">
        <v>46285.07177083333</v>
      </c>
      <c r="AV295" s="341" t="n">
        <v>0.5777777777777777</v>
      </c>
    </row>
    <row r="296">
      <c r="A296" t="inlineStr">
        <is>
          <t>20600717902</t>
        </is>
      </c>
      <c r="B296" t="inlineStr">
        <is>
          <t>COOPERATIVA AGRARIA AGROPIA LTDA</t>
        </is>
      </c>
      <c r="C296" t="inlineStr">
        <is>
          <t>COOPERATIVA AGROPIA</t>
        </is>
      </c>
      <c r="D296" t="inlineStr">
        <is>
          <t>COOPERATIVAS, SAIS, CAPS</t>
        </is>
      </c>
      <c r="E296" t="inlineStr">
        <is>
          <t>02 Cooperativa</t>
        </is>
      </c>
      <c r="F296" t="inlineStr">
        <is>
          <t>ACTIVO</t>
        </is>
      </c>
      <c r="G296" t="inlineStr">
        <is>
          <t>HABIDO</t>
        </is>
      </c>
      <c r="H296" s="339" t="n">
        <v>42283</v>
      </c>
      <c r="I296" s="339" t="n">
        <v>42289</v>
      </c>
      <c r="J296" t="inlineStr">
        <is>
          <t>090711</t>
        </is>
      </c>
      <c r="K296" t="inlineStr">
        <is>
          <t>JUNIN</t>
        </is>
      </c>
      <c r="L296" t="inlineStr">
        <is>
          <t>HUANCAYO</t>
        </is>
      </c>
      <c r="M296" t="inlineStr">
        <is>
          <t>SAPALLANGA</t>
        </is>
      </c>
      <c r="N296" t="inlineStr">
        <is>
          <t>CAL. CAHUIDE NRO. S/N BAR. TRES ESQUINAS</t>
        </is>
      </c>
      <c r="O296" t="inlineStr">
        <is>
          <t>IMPORTADOR/EXPORTADOR</t>
        </is>
      </c>
      <c r="P296" t="inlineStr">
        <is>
          <t>ELAB. FRUTAS, LEG. Y HORTALIZAS.</t>
        </is>
      </c>
      <c r="Q296" t="inlineStr">
        <is>
          <t>VTA. MAY. ALIMENTOS, BEBIDAS Y TABACO.</t>
        </is>
      </c>
      <c r="R296" t="inlineStr">
        <is>
          <t>VTA. MAY. DE MATERIAS PRIMAS AGROPEC.</t>
        </is>
      </c>
      <c r="U296" t="inlineStr">
        <is>
          <t>954001193</t>
        </is>
      </c>
      <c r="V296" t="inlineStr">
        <is>
          <t>administracion@agropiaperu.com</t>
        </is>
      </c>
      <c r="W296" t="inlineStr">
        <is>
          <t>SI</t>
        </is>
      </c>
      <c r="X296" t="inlineStr">
        <is>
          <t>S1455617</t>
        </is>
      </c>
      <c r="Y296" t="inlineStr">
        <is>
          <t>SI</t>
        </is>
      </c>
      <c r="Z296" t="inlineStr">
        <is>
          <t>COOPERATIVA AGRARIA AGROPIA LTDA</t>
        </is>
      </c>
      <c r="AA296" s="3" t="n">
        <v>0</v>
      </c>
      <c r="AB296" s="3" t="n">
        <v>0</v>
      </c>
      <c r="AC296" t="inlineStr">
        <is>
          <t>SI</t>
        </is>
      </c>
      <c r="AD296" s="3" t="n">
        <v>522002.65</v>
      </c>
      <c r="AE296" t="inlineStr">
        <is>
          <t>2025-11</t>
        </is>
      </c>
      <c r="AF296" s="3" t="n">
        <v>240990.99</v>
      </c>
      <c r="AG296" s="4" t="n">
        <v>3</v>
      </c>
      <c r="AH296" t="inlineStr">
        <is>
          <t>romero bendezu elvis luis</t>
        </is>
      </c>
      <c r="AI296" t="inlineStr">
        <is>
          <t>ROMERO BENDEZU ELVIS LUIS</t>
        </is>
      </c>
      <c r="AK296" s="4" t="n">
        <v>6</v>
      </c>
      <c r="AL296" t="inlineStr">
        <is>
          <t>PAPA</t>
        </is>
      </c>
      <c r="AM296" t="inlineStr">
        <is>
          <t>2018-2019</t>
        </is>
      </c>
      <c r="AN296" t="inlineStr">
        <is>
          <t>PAC</t>
        </is>
      </c>
      <c r="AO296" s="4" t="str"/>
      <c r="AP296" s="4" t="str"/>
      <c r="AQ296" s="5" t="str"/>
      <c r="AU296" s="340" t="n">
        <v>46285.07177083333</v>
      </c>
      <c r="AV296" s="341" t="n">
        <v>0.8</v>
      </c>
    </row>
    <row r="297">
      <c r="A297" t="inlineStr">
        <is>
          <t>20600719361</t>
        </is>
      </c>
      <c r="B297" t="inlineStr">
        <is>
          <t>ASOCIACION AGROECOLOGICA AVANCC</t>
        </is>
      </c>
      <c r="C297" t="inlineStr">
        <is>
          <t>AVANCE</t>
        </is>
      </c>
      <c r="D297" t="inlineStr">
        <is>
          <t>ASOCIACION</t>
        </is>
      </c>
      <c r="E297" t="inlineStr">
        <is>
          <t>01 Asociación</t>
        </is>
      </c>
      <c r="F297" t="inlineStr">
        <is>
          <t>BAJA DE OFICIO</t>
        </is>
      </c>
      <c r="G297" t="inlineStr">
        <is>
          <t>NO HABIDO</t>
        </is>
      </c>
      <c r="H297" s="339" t="n">
        <v>42283</v>
      </c>
      <c r="I297" s="339" t="n">
        <v>42309</v>
      </c>
      <c r="J297" t="inlineStr">
        <is>
          <t>120303</t>
        </is>
      </c>
      <c r="K297" t="inlineStr">
        <is>
          <t>JUNIN</t>
        </is>
      </c>
      <c r="L297" t="inlineStr">
        <is>
          <t>CHANCHAMAYO</t>
        </is>
      </c>
      <c r="M297" t="inlineStr">
        <is>
          <t>PICHANAQUI</t>
        </is>
      </c>
      <c r="N297" t="inlineStr">
        <is>
          <t>AV. MICAELA BASTIDAS NRO. 663 (FRENTE A AGROBANCO)</t>
        </is>
      </c>
      <c r="O297" t="inlineStr">
        <is>
          <t>SIN ACTIVIDAD</t>
        </is>
      </c>
      <c r="P297" t="inlineStr">
        <is>
          <t>CULTIVO DE FRUTAS.</t>
        </is>
      </c>
      <c r="W297" t="inlineStr">
        <is>
          <t>NO</t>
        </is>
      </c>
      <c r="Y297" t="inlineStr">
        <is>
          <t>SI</t>
        </is>
      </c>
      <c r="Z297" t="inlineStr">
        <is>
          <t>ASOCIACION AGROECOLOGICA AVANCC</t>
        </is>
      </c>
      <c r="AA297" s="3" t="n">
        <v>0</v>
      </c>
      <c r="AB297" s="3" t="n">
        <v>0</v>
      </c>
      <c r="AC297" t="inlineStr">
        <is>
          <t>NO</t>
        </is>
      </c>
      <c r="AD297" s="3" t="str"/>
      <c r="AF297" s="3" t="str"/>
      <c r="AG297" s="4" t="str"/>
      <c r="AK297" s="4" t="str"/>
      <c r="AL297" t="inlineStr">
        <is>
          <t>GUANABANA</t>
        </is>
      </c>
      <c r="AM297" t="inlineStr">
        <is>
          <t>2019</t>
        </is>
      </c>
      <c r="AN297" t="inlineStr">
        <is>
          <t>PAC</t>
        </is>
      </c>
      <c r="AO297" s="4" t="str"/>
      <c r="AP297" s="4" t="str"/>
      <c r="AQ297" s="5" t="str"/>
      <c r="AU297" s="340" t="n">
        <v>46285.07177083333</v>
      </c>
      <c r="AV297" s="341" t="n">
        <v>0.5333333333333333</v>
      </c>
    </row>
    <row r="298">
      <c r="A298" t="inlineStr">
        <is>
          <t>20600720733</t>
        </is>
      </c>
      <c r="B298" t="inlineStr">
        <is>
          <t>COOPERATIVA AGRARIA VALLE DEL MONZON CAV MONZON</t>
        </is>
      </c>
      <c r="C298" t="inlineStr">
        <is>
          <t>CAV MONZÓN</t>
        </is>
      </c>
      <c r="D298" t="inlineStr">
        <is>
          <t>COOPERATIVAS, SAIS, CAPS</t>
        </is>
      </c>
      <c r="E298" t="inlineStr">
        <is>
          <t>02 Cooperativa</t>
        </is>
      </c>
      <c r="F298" t="inlineStr">
        <is>
          <t>ACTIVO</t>
        </is>
      </c>
      <c r="G298" t="inlineStr">
        <is>
          <t>HABIDO</t>
        </is>
      </c>
      <c r="H298" s="339" t="n">
        <v>42284</v>
      </c>
      <c r="I298" s="339" t="n">
        <v>42284</v>
      </c>
      <c r="J298" t="inlineStr">
        <is>
          <t>100507</t>
        </is>
      </c>
      <c r="K298" t="inlineStr">
        <is>
          <t>HUANUCO</t>
        </is>
      </c>
      <c r="L298" t="inlineStr">
        <is>
          <t>HUAMALIES</t>
        </is>
      </c>
      <c r="M298" t="inlineStr">
        <is>
          <t>MONZON</t>
        </is>
      </c>
      <c r="N298" t="inlineStr">
        <is>
          <t>JR. ANTONIO RAIMONDI NRO. 41-0 C.P. CACHICOTO (COSTADO DE ESTADIO CACHICOTO)</t>
        </is>
      </c>
      <c r="O298" t="inlineStr">
        <is>
          <t>SIN ACTIVIDAD</t>
        </is>
      </c>
      <c r="P298" t="inlineStr">
        <is>
          <t>ELAB. CACAO, CHOCOLATE Y CONFIT.</t>
        </is>
      </c>
      <c r="Q298" t="inlineStr">
        <is>
          <t>RESTAURANTES, BARES Y CANTINAS.</t>
        </is>
      </c>
      <c r="W298" t="inlineStr">
        <is>
          <t>SI</t>
        </is>
      </c>
      <c r="X298" t="inlineStr">
        <is>
          <t>S1256803</t>
        </is>
      </c>
      <c r="Y298" t="inlineStr">
        <is>
          <t>SI</t>
        </is>
      </c>
      <c r="Z298" t="inlineStr">
        <is>
          <t>COOPERATIVA AGRARIA VALLE DEL MONZON CAV MONZON</t>
        </is>
      </c>
      <c r="AA298" s="3" t="n">
        <v>226629</v>
      </c>
      <c r="AB298" s="3" t="n">
        <v>61650</v>
      </c>
      <c r="AC298" t="inlineStr">
        <is>
          <t>NO</t>
        </is>
      </c>
      <c r="AD298" s="3" t="str"/>
      <c r="AF298" s="3" t="str"/>
      <c r="AG298" s="4" t="str"/>
      <c r="AI298" t="inlineStr">
        <is>
          <t>ANDRADE CHAGUA ADOLFO EUTEMIO</t>
        </is>
      </c>
      <c r="AK298" s="4" t="str"/>
      <c r="AL298" t="inlineStr">
        <is>
          <t>CACAO</t>
        </is>
      </c>
      <c r="AM298" t="inlineStr">
        <is>
          <t>2019-2023-2024 - 2025</t>
        </is>
      </c>
      <c r="AN298" t="inlineStr">
        <is>
          <t>PAC</t>
        </is>
      </c>
      <c r="AO298" s="4" t="str"/>
      <c r="AP298" s="4" t="str"/>
      <c r="AQ298" s="5" t="str"/>
      <c r="AU298" s="340" t="n">
        <v>46285.07177083333</v>
      </c>
      <c r="AV298" s="341" t="n">
        <v>0.6</v>
      </c>
    </row>
    <row r="299">
      <c r="A299" t="inlineStr">
        <is>
          <t>20600726596</t>
        </is>
      </c>
      <c r="B299" t="inlineStr">
        <is>
          <t>ASOCIACION DE PRODUCTORES AGROPECUARIOS DE LA PLANTA SAN FRANCISCO SINTIMAYO</t>
        </is>
      </c>
      <c r="D299" t="inlineStr">
        <is>
          <t>ASOCIACION</t>
        </is>
      </c>
      <c r="E299" t="inlineStr">
        <is>
          <t>01 Asociación</t>
        </is>
      </c>
      <c r="F299" t="inlineStr">
        <is>
          <t>BAJA DE OFICIO</t>
        </is>
      </c>
      <c r="G299" t="inlineStr">
        <is>
          <t>HABIDO</t>
        </is>
      </c>
      <c r="H299" s="339" t="n">
        <v>45569</v>
      </c>
      <c r="I299" s="339" t="n">
        <v>45569</v>
      </c>
      <c r="J299" t="inlineStr">
        <is>
          <t>210708</t>
        </is>
      </c>
      <c r="K299" t="inlineStr">
        <is>
          <t>PUNO</t>
        </is>
      </c>
      <c r="L299" t="inlineStr">
        <is>
          <t>LAMPA</t>
        </is>
      </c>
      <c r="M299" t="inlineStr">
        <is>
          <t>PUCARA</t>
        </is>
      </c>
      <c r="N299" t="inlineStr">
        <is>
          <t>MZA. A LOTE. 70 SEC. MILLUNI</t>
        </is>
      </c>
      <c r="O299" t="inlineStr">
        <is>
          <t>SIN ACTIVIDAD</t>
        </is>
      </c>
      <c r="P299" t="inlineStr">
        <is>
          <t>VTA. MAY. DE MATERIAS PRIMAS AGROPEC.</t>
        </is>
      </c>
      <c r="W299" t="inlineStr">
        <is>
          <t>NO</t>
        </is>
      </c>
      <c r="Y299" t="inlineStr">
        <is>
          <t>SI</t>
        </is>
      </c>
      <c r="Z299" t="inlineStr">
        <is>
          <t>ASOCIACION DE PRODUCTORES AGROPECUARIOS DE LA PLANTA SAN FRANCISCO SINTIMAYO</t>
        </is>
      </c>
      <c r="AA299" s="3" t="n">
        <v>0</v>
      </c>
      <c r="AB299" s="3" t="n">
        <v>0</v>
      </c>
      <c r="AC299" t="inlineStr">
        <is>
          <t>NO</t>
        </is>
      </c>
      <c r="AD299" s="3" t="str"/>
      <c r="AF299" s="3" t="str"/>
      <c r="AG299" s="4" t="str"/>
      <c r="AK299" s="4" t="str"/>
      <c r="AL299" t="inlineStr">
        <is>
          <t>DERIVADOS LACTEOS</t>
        </is>
      </c>
      <c r="AM299" t="inlineStr">
        <is>
          <t>2018-2019-2020-2021-2022-2023</t>
        </is>
      </c>
      <c r="AN299" t="inlineStr">
        <is>
          <t>PAC</t>
        </is>
      </c>
      <c r="AO299" s="4" t="str"/>
      <c r="AP299" s="4" t="str"/>
      <c r="AQ299" s="5" t="str"/>
      <c r="AU299" s="340" t="n">
        <v>46285.07177083333</v>
      </c>
      <c r="AV299" s="341" t="n">
        <v>0.5111111111111111</v>
      </c>
    </row>
    <row r="300">
      <c r="A300" t="inlineStr">
        <is>
          <t>20600727363</t>
        </is>
      </c>
      <c r="B300" t="inlineStr">
        <is>
          <t>COORDINADORA DE PRODUCTORES DE CUYES VALLE DEL MANTARO PROCUY MANTARO</t>
        </is>
      </c>
      <c r="D300" t="inlineStr">
        <is>
          <t>ASOCIACION</t>
        </is>
      </c>
      <c r="F300" t="inlineStr">
        <is>
          <t>BAJA DE OFICIO</t>
        </is>
      </c>
      <c r="G300" t="inlineStr">
        <is>
          <t>HABIDO</t>
        </is>
      </c>
      <c r="H300" s="339" t="n">
        <v>44386</v>
      </c>
      <c r="I300" s="339" t="n">
        <v>44386</v>
      </c>
      <c r="K300" t="inlineStr">
        <is>
          <t>JUNIN</t>
        </is>
      </c>
      <c r="L300" t="inlineStr">
        <is>
          <t>JAUJA</t>
        </is>
      </c>
      <c r="M300" t="inlineStr">
        <is>
          <t>ATAURA</t>
        </is>
      </c>
      <c r="N300" t="inlineStr">
        <is>
          <t>JR. RICARDO PALMA NRO. 110 (S69949255-ALT KM 85 CARRETERA CENTRAL)</t>
        </is>
      </c>
      <c r="O300" t="inlineStr">
        <is>
          <t>SIN ACTIVIDAD</t>
        </is>
      </c>
      <c r="P300" t="inlineStr">
        <is>
          <t>ACTIVIDADES OTRAS ASOCIACIONES NCP.</t>
        </is>
      </c>
      <c r="W300" t="inlineStr">
        <is>
          <t>NO</t>
        </is>
      </c>
      <c r="Y300" t="inlineStr">
        <is>
          <t>SI</t>
        </is>
      </c>
      <c r="Z300" t="inlineStr">
        <is>
          <t>COORDINADORA DE PRODUCTORES DE CUYES VALLE DEL MANTARO PROCUY MANTARO</t>
        </is>
      </c>
      <c r="AA300" s="3" t="n">
        <v>0</v>
      </c>
      <c r="AB300" s="3" t="n">
        <v>0</v>
      </c>
      <c r="AC300" t="inlineStr">
        <is>
          <t>NO</t>
        </is>
      </c>
      <c r="AD300" s="3" t="str"/>
      <c r="AF300" s="3" t="str"/>
      <c r="AG300" s="4" t="str"/>
      <c r="AK300" s="4" t="str"/>
      <c r="AO300" s="4" t="str"/>
      <c r="AP300" s="4" t="str"/>
      <c r="AQ300" s="5" t="str"/>
      <c r="AU300" s="340" t="n">
        <v>46285.07177083333</v>
      </c>
      <c r="AV300" s="341" t="n">
        <v>0.4</v>
      </c>
    </row>
    <row r="301">
      <c r="A301" t="inlineStr">
        <is>
          <t>20600785541</t>
        </is>
      </c>
      <c r="B301" t="inlineStr">
        <is>
          <t>ASOCIACION DE PRODUCTORES CAFETALEROS ANDINOS SIERRA VERDE</t>
        </is>
      </c>
      <c r="D301" t="inlineStr">
        <is>
          <t>ASOCIACION</t>
        </is>
      </c>
      <c r="E301" t="inlineStr">
        <is>
          <t>01 Asociación</t>
        </is>
      </c>
      <c r="F301" t="inlineStr">
        <is>
          <t>ACTIVO</t>
        </is>
      </c>
      <c r="G301" t="inlineStr">
        <is>
          <t>HABIDO</t>
        </is>
      </c>
      <c r="H301" s="339" t="n">
        <v>42312</v>
      </c>
      <c r="I301" s="339" t="n">
        <v>42430</v>
      </c>
      <c r="J301" t="inlineStr">
        <is>
          <t>060801</t>
        </is>
      </c>
      <c r="K301" t="inlineStr">
        <is>
          <t>CAJAMARCA</t>
        </is>
      </c>
      <c r="L301" t="inlineStr">
        <is>
          <t>JAEN</t>
        </is>
      </c>
      <c r="M301" t="inlineStr">
        <is>
          <t>JAEN</t>
        </is>
      </c>
      <c r="N301" t="inlineStr">
        <is>
          <t>VIA. CARRETERA JAEN-SAN IGNACI NRO. S/N SEC. SECTOR LINDEROS</t>
        </is>
      </c>
      <c r="O301" t="inlineStr">
        <is>
          <t>EXPORTADOR</t>
        </is>
      </c>
      <c r="P301" t="inlineStr">
        <is>
          <t>EXPLOTACION MIXTA.</t>
        </is>
      </c>
      <c r="T301" t="inlineStr">
        <is>
          <t>NO, Excluido del Régimen de Agentes de Retención de IGV a partir del 01/02/2026</t>
        </is>
      </c>
      <c r="W301" t="inlineStr">
        <is>
          <t>NO</t>
        </is>
      </c>
      <c r="Y301" t="inlineStr">
        <is>
          <t>SI</t>
        </is>
      </c>
      <c r="Z301" t="inlineStr">
        <is>
          <t>ASOCIACION DE PRODUCTORES CAFETALEROS ANDINOS SIERRA VERDE</t>
        </is>
      </c>
      <c r="AA301" s="3" t="n">
        <v>0</v>
      </c>
      <c r="AB301" s="3" t="n">
        <v>0</v>
      </c>
      <c r="AC301" t="inlineStr">
        <is>
          <t>SI</t>
        </is>
      </c>
      <c r="AD301" s="3" t="n">
        <v>464428.88</v>
      </c>
      <c r="AE301" t="inlineStr">
        <is>
          <t>2026-01</t>
        </is>
      </c>
      <c r="AF301" s="3" t="n">
        <v>179921.82</v>
      </c>
      <c r="AG301" s="4" t="n">
        <v>1</v>
      </c>
      <c r="AK301" s="4" t="str"/>
      <c r="AL301" t="inlineStr">
        <is>
          <t>CAFÉ</t>
        </is>
      </c>
      <c r="AM301" t="inlineStr">
        <is>
          <t>2018-2019-2020-2021-2022-2023</t>
        </is>
      </c>
      <c r="AN301" t="inlineStr">
        <is>
          <t>PAC</t>
        </is>
      </c>
      <c r="AO301" s="4" t="str"/>
      <c r="AP301" s="4" t="str"/>
      <c r="AQ301" s="5" t="str"/>
      <c r="AU301" s="340" t="n">
        <v>46285.07177083333</v>
      </c>
      <c r="AV301" s="341" t="n">
        <v>0.6222222222222222</v>
      </c>
    </row>
    <row r="302">
      <c r="A302" t="inlineStr">
        <is>
          <t>20600796055</t>
        </is>
      </c>
      <c r="B302" t="inlineStr">
        <is>
          <t>ASOCIACION MULTI PRODUCTORES LA PROSPERIDAD DE VALLE PICHANAKI - APROVE PICHANAKI</t>
        </is>
      </c>
      <c r="D302" t="inlineStr">
        <is>
          <t>ASOCIACION</t>
        </is>
      </c>
      <c r="E302" t="inlineStr">
        <is>
          <t>01 Asociación</t>
        </is>
      </c>
      <c r="F302" t="inlineStr">
        <is>
          <t>BAJA DE OFICIO</t>
        </is>
      </c>
      <c r="G302" t="inlineStr">
        <is>
          <t>HABIDO</t>
        </is>
      </c>
      <c r="H302" s="339" t="n">
        <v>42317</v>
      </c>
      <c r="I302" s="339" t="n">
        <v>42317</v>
      </c>
      <c r="J302" t="inlineStr">
        <is>
          <t>120302</t>
        </is>
      </c>
      <c r="K302" t="inlineStr">
        <is>
          <t>JUNIN</t>
        </is>
      </c>
      <c r="L302" t="inlineStr">
        <is>
          <t>CHANCHAMAYO</t>
        </is>
      </c>
      <c r="M302" t="inlineStr">
        <is>
          <t>PERENE</t>
        </is>
      </c>
      <c r="N302" t="inlineStr">
        <is>
          <t>CAL. LAS ACASIAS MZA. G LOTE. 05 URB. NUEVA ESPERANZA (A 4 CUADRAS DE AV MARGINAL)</t>
        </is>
      </c>
      <c r="O302" t="inlineStr">
        <is>
          <t>IMPORTADOR/EXPORTADOR</t>
        </is>
      </c>
      <c r="P302" t="inlineStr">
        <is>
          <t>CULTIVOS DE CEREALES.</t>
        </is>
      </c>
      <c r="W302" t="inlineStr">
        <is>
          <t>NO</t>
        </is>
      </c>
      <c r="Y302" t="inlineStr">
        <is>
          <t>SI</t>
        </is>
      </c>
      <c r="Z302" t="inlineStr">
        <is>
          <t>ASOCIACION MULTI PRODUCTORES LA PROSPERIDAD DE VALLE PICHANAKI - APROVE PICHANAKI</t>
        </is>
      </c>
      <c r="AA302" s="3" t="n">
        <v>0</v>
      </c>
      <c r="AB302" s="3" t="n">
        <v>0</v>
      </c>
      <c r="AC302" t="inlineStr">
        <is>
          <t>NO</t>
        </is>
      </c>
      <c r="AD302" s="3" t="str"/>
      <c r="AF302" s="3" t="str"/>
      <c r="AG302" s="4" t="str"/>
      <c r="AK302" s="4" t="str"/>
      <c r="AL302" t="inlineStr">
        <is>
          <t>JENGIBRE (KION)</t>
        </is>
      </c>
      <c r="AM302" t="inlineStr">
        <is>
          <t>2018-2019</t>
        </is>
      </c>
      <c r="AN302" t="inlineStr">
        <is>
          <t>PAC</t>
        </is>
      </c>
      <c r="AO302" s="4" t="str"/>
      <c r="AP302" s="4" t="str"/>
      <c r="AQ302" s="5" t="str"/>
      <c r="AU302" s="340" t="n">
        <v>46285.07177083333</v>
      </c>
      <c r="AV302" s="341" t="n">
        <v>0.5111111111111111</v>
      </c>
    </row>
    <row r="303">
      <c r="A303" t="inlineStr">
        <is>
          <t>20600796268</t>
        </is>
      </c>
      <c r="B303" t="inlineStr">
        <is>
          <t>ASOCIACION DE CRIADORES DE ALPACA Y LLAMAS SPAR PITUMARCA</t>
        </is>
      </c>
      <c r="D303" t="inlineStr">
        <is>
          <t>ASOCIACION</t>
        </is>
      </c>
      <c r="E303" t="inlineStr">
        <is>
          <t>01 Asociación</t>
        </is>
      </c>
      <c r="F303" t="inlineStr">
        <is>
          <t>BAJA DE OFICIO</t>
        </is>
      </c>
      <c r="G303" t="inlineStr">
        <is>
          <t>HABIDO</t>
        </is>
      </c>
      <c r="H303" s="339" t="n">
        <v>42317</v>
      </c>
      <c r="I303" s="339" t="n">
        <v>42339</v>
      </c>
      <c r="J303" t="inlineStr">
        <is>
          <t>080605</t>
        </is>
      </c>
      <c r="K303" t="inlineStr">
        <is>
          <t>CUSCO</t>
        </is>
      </c>
      <c r="L303" t="inlineStr">
        <is>
          <t>CANCHIS</t>
        </is>
      </c>
      <c r="M303" t="inlineStr">
        <is>
          <t>PITUMARCA</t>
        </is>
      </c>
      <c r="N303" t="inlineStr">
        <is>
          <t>AV. SAN MARTIN NRO. 103 (COSTADO IGLESIA SAN MIGUEL)</t>
        </is>
      </c>
      <c r="O303" t="inlineStr">
        <is>
          <t>SIN ACTIVIDAD</t>
        </is>
      </c>
      <c r="P303" t="inlineStr">
        <is>
          <t>CRIA DE ANIMALES DOMESTICOS.</t>
        </is>
      </c>
      <c r="W303" t="inlineStr">
        <is>
          <t>NO</t>
        </is>
      </c>
      <c r="Y303" t="inlineStr">
        <is>
          <t>SI</t>
        </is>
      </c>
      <c r="Z303" t="inlineStr">
        <is>
          <t>ASOCIACION DE CRIADORES DE ALPACA Y LLAMAS SPAR PITUMARCA</t>
        </is>
      </c>
      <c r="AA303" s="3" t="n">
        <v>269748.7999399</v>
      </c>
      <c r="AB303" s="3" t="n">
        <v>478354.74</v>
      </c>
      <c r="AC303" t="inlineStr">
        <is>
          <t>NO</t>
        </is>
      </c>
      <c r="AD303" s="3" t="str"/>
      <c r="AF303" s="3" t="str"/>
      <c r="AG303" s="4" t="str"/>
      <c r="AK303" s="4" t="str"/>
      <c r="AL303" t="inlineStr">
        <is>
          <t>FIBRA DE ALPACA</t>
        </is>
      </c>
      <c r="AM303" t="inlineStr">
        <is>
          <t>2024 - 2025</t>
        </is>
      </c>
      <c r="AN303" t="inlineStr">
        <is>
          <t>PAC</t>
        </is>
      </c>
      <c r="AO303" s="4" t="str"/>
      <c r="AP303" s="4" t="str"/>
      <c r="AQ303" s="5" t="str"/>
      <c r="AU303" s="340" t="n">
        <v>46285.07177083333</v>
      </c>
      <c r="AV303" s="341" t="n">
        <v>0.5111111111111111</v>
      </c>
    </row>
    <row r="304">
      <c r="A304" t="inlineStr">
        <is>
          <t>20600796683</t>
        </is>
      </c>
      <c r="B304" t="inlineStr">
        <is>
          <t>ASOCIACION DE PRODUCTORES DE CACAO SAN FRANCISCO MADRE DE DIOS</t>
        </is>
      </c>
      <c r="D304" t="inlineStr">
        <is>
          <t>ASOCIACION</t>
        </is>
      </c>
      <c r="E304" t="inlineStr">
        <is>
          <t>01 Asociación</t>
        </is>
      </c>
      <c r="F304" t="inlineStr">
        <is>
          <t>ACTIVO</t>
        </is>
      </c>
      <c r="G304" t="inlineStr">
        <is>
          <t>HABIDO</t>
        </is>
      </c>
      <c r="H304" s="339" t="n">
        <v>42317</v>
      </c>
      <c r="I304" s="339" t="n">
        <v>42317</v>
      </c>
      <c r="J304" t="inlineStr">
        <is>
          <t>170103</t>
        </is>
      </c>
      <c r="K304" t="inlineStr">
        <is>
          <t>MADRE DE DIOS</t>
        </is>
      </c>
      <c r="L304" t="inlineStr">
        <is>
          <t>TAMBOPATA</t>
        </is>
      </c>
      <c r="M304" t="inlineStr">
        <is>
          <t>TAMBOPATA</t>
        </is>
      </c>
      <c r="N304" t="inlineStr">
        <is>
          <t>JR. MOQUEGUA NRO. 710 (FRENTE AL HOSTAL IMPERIO)</t>
        </is>
      </c>
      <c r="O304" t="inlineStr">
        <is>
          <t>SIN ACTIVIDAD</t>
        </is>
      </c>
      <c r="P304" t="inlineStr">
        <is>
          <t>ELAB. CACAO, CHOCOLATE Y CONFIT.</t>
        </is>
      </c>
      <c r="Q304" t="inlineStr">
        <is>
          <t>PESCA, EXPLOT. CRIADEROS DE PECES.</t>
        </is>
      </c>
      <c r="R304" t="inlineStr">
        <is>
          <t>CULTIVOS DE CEREALES.</t>
        </is>
      </c>
      <c r="U304" t="inlineStr">
        <is>
          <t>944505687</t>
        </is>
      </c>
      <c r="V304" t="inlineStr">
        <is>
          <t>cacaoterossanfrancisco@gmail.com</t>
        </is>
      </c>
      <c r="W304" t="inlineStr">
        <is>
          <t>SI</t>
        </is>
      </c>
      <c r="X304" t="inlineStr">
        <is>
          <t>S1090780</t>
        </is>
      </c>
      <c r="Y304" t="inlineStr">
        <is>
          <t>SI</t>
        </is>
      </c>
      <c r="Z304" t="inlineStr">
        <is>
          <t>ASOCIACION DE PRODUCTORES DE CACAO SAN FRANCISCO MADRE DE DIOS</t>
        </is>
      </c>
      <c r="AA304" s="3" t="n">
        <v>0</v>
      </c>
      <c r="AB304" s="3" t="n">
        <v>0</v>
      </c>
      <c r="AC304" t="inlineStr">
        <is>
          <t>NO</t>
        </is>
      </c>
      <c r="AD304" s="3" t="str"/>
      <c r="AF304" s="3" t="str"/>
      <c r="AG304" s="4" t="str"/>
      <c r="AH304" t="inlineStr">
        <is>
          <t>CURINAMBE LEYVA JHONNY LEODAN</t>
        </is>
      </c>
      <c r="AI304" t="inlineStr">
        <is>
          <t>CURINAMBE LEYVA JHONNY LEODAN</t>
        </is>
      </c>
      <c r="AK304" s="4" t="n">
        <v>6</v>
      </c>
      <c r="AL304" t="inlineStr">
        <is>
          <t>CACAO</t>
        </is>
      </c>
      <c r="AM304" t="inlineStr">
        <is>
          <t>2018-2019</t>
        </is>
      </c>
      <c r="AN304" t="inlineStr">
        <is>
          <t>PAC</t>
        </is>
      </c>
      <c r="AO304" s="4" t="str"/>
      <c r="AP304" s="4" t="str"/>
      <c r="AQ304" s="5" t="str"/>
      <c r="AU304" s="340" t="n">
        <v>46285.07177083333</v>
      </c>
      <c r="AV304" s="341" t="n">
        <v>0.6888888888888889</v>
      </c>
    </row>
    <row r="305">
      <c r="A305" t="inlineStr">
        <is>
          <t>20600796721</t>
        </is>
      </c>
      <c r="B305" t="inlineStr">
        <is>
          <t>ASOCIACIÓN DE PRODUCTORES AMAZONAS - ALTO MAYO</t>
        </is>
      </c>
      <c r="C305" t="inlineStr">
        <is>
          <t>APROMAYO</t>
        </is>
      </c>
      <c r="D305" t="inlineStr">
        <is>
          <t>ASOCIACION</t>
        </is>
      </c>
      <c r="E305" t="inlineStr">
        <is>
          <t>01 Asociación</t>
        </is>
      </c>
      <c r="F305" t="inlineStr">
        <is>
          <t>ACTIVO</t>
        </is>
      </c>
      <c r="G305" t="inlineStr">
        <is>
          <t>HABIDO</t>
        </is>
      </c>
      <c r="H305" s="339" t="n">
        <v>42317</v>
      </c>
      <c r="I305" s="339" t="n">
        <v>42317</v>
      </c>
      <c r="J305" t="inlineStr">
        <is>
          <t>220105</t>
        </is>
      </c>
      <c r="K305" t="inlineStr">
        <is>
          <t>SAN MARTIN</t>
        </is>
      </c>
      <c r="L305" t="inlineStr">
        <is>
          <t>MOYOBAMBA</t>
        </is>
      </c>
      <c r="M305" t="inlineStr">
        <is>
          <t>SORITOR</t>
        </is>
      </c>
      <c r="N305" t="inlineStr">
        <is>
          <t>AV. CAJAMARCA MZA. 28 LOTE. 07A URB. JOSE GALVEZ (A TRES CUADRAS DE ESCUELA JOSE GALVEZ)</t>
        </is>
      </c>
      <c r="O305" t="inlineStr">
        <is>
          <t>SIN ACTIVIDAD</t>
        </is>
      </c>
      <c r="P305" t="inlineStr">
        <is>
          <t>EXPLOTACION MIXTA.</t>
        </is>
      </c>
      <c r="W305" t="inlineStr">
        <is>
          <t>NO</t>
        </is>
      </c>
      <c r="Y305" t="inlineStr">
        <is>
          <t>SI</t>
        </is>
      </c>
      <c r="Z305" t="inlineStr">
        <is>
          <t>ASOCIACIÓN DE PRODUCTORES AMAZONAS - ALTO MAYO</t>
        </is>
      </c>
      <c r="AA305" s="3" t="n">
        <v>11497166.5640512</v>
      </c>
      <c r="AB305" s="3" t="n">
        <v>0</v>
      </c>
      <c r="AC305" t="inlineStr">
        <is>
          <t>SI</t>
        </is>
      </c>
      <c r="AD305" s="3" t="n">
        <v>1789601.59</v>
      </c>
      <c r="AE305" t="inlineStr">
        <is>
          <t>2026-05</t>
        </is>
      </c>
      <c r="AF305" s="3" t="n">
        <v>364362.98</v>
      </c>
      <c r="AG305" s="4" t="n">
        <v>6</v>
      </c>
      <c r="AK305" s="4" t="str"/>
      <c r="AL305" t="inlineStr">
        <is>
          <t>CAFÉ</t>
        </is>
      </c>
      <c r="AM305" t="inlineStr">
        <is>
          <t>2021-2022-2023-2024</t>
        </is>
      </c>
      <c r="AN305" t="inlineStr">
        <is>
          <t>PAC</t>
        </is>
      </c>
      <c r="AO305" s="4" t="str"/>
      <c r="AP305" s="4" t="str"/>
      <c r="AQ305" s="5" t="str"/>
      <c r="AU305" s="340" t="n">
        <v>46285.07177083333</v>
      </c>
      <c r="AV305" s="341" t="n">
        <v>0.6222222222222222</v>
      </c>
    </row>
    <row r="306">
      <c r="A306" t="inlineStr">
        <is>
          <t>20600801661</t>
        </is>
      </c>
      <c r="B306" t="inlineStr">
        <is>
          <t>COPAISEG SAN ROMAN LTDA</t>
        </is>
      </c>
      <c r="D306" t="inlineStr">
        <is>
          <t>COOPERATIVAS, SAIS, CAPS</t>
        </is>
      </c>
      <c r="E306" t="inlineStr">
        <is>
          <t>02 Cooperativa</t>
        </is>
      </c>
      <c r="F306" t="inlineStr">
        <is>
          <t>ACTIVO</t>
        </is>
      </c>
      <c r="G306" t="inlineStr">
        <is>
          <t>HABIDO</t>
        </is>
      </c>
      <c r="H306" s="339" t="n">
        <v>45632</v>
      </c>
      <c r="I306" s="339" t="n">
        <v>45632</v>
      </c>
      <c r="J306" t="inlineStr">
        <is>
          <t>211102</t>
        </is>
      </c>
      <c r="K306" t="inlineStr">
        <is>
          <t>PUNO</t>
        </is>
      </c>
      <c r="L306" t="inlineStr">
        <is>
          <t>SAN ROMAN</t>
        </is>
      </c>
      <c r="M306" t="inlineStr">
        <is>
          <t>CABANA</t>
        </is>
      </c>
      <c r="N306" t="inlineStr">
        <is>
          <t>CAM. PANAMERICANA SUR KM 20 KM. 278 SEC. CUINCHACA.</t>
        </is>
      </c>
      <c r="O306" t="inlineStr">
        <is>
          <t>SIN ACTIVIDAD</t>
        </is>
      </c>
      <c r="P306" t="inlineStr">
        <is>
          <t>ELAB. DE PRODUCTOS DE MOLINERIA.</t>
        </is>
      </c>
      <c r="Q306" t="inlineStr">
        <is>
          <t>CULTIVOS DE CEREALES.</t>
        </is>
      </c>
      <c r="U306" t="inlineStr">
        <is>
          <t>051330952</t>
        </is>
      </c>
      <c r="V306" t="inlineStr">
        <is>
          <t>copaisegsanroman@gmail.com</t>
        </is>
      </c>
      <c r="W306" t="inlineStr">
        <is>
          <t>SI</t>
        </is>
      </c>
      <c r="X306" t="inlineStr">
        <is>
          <t>S1395242</t>
        </is>
      </c>
      <c r="Y306" t="inlineStr">
        <is>
          <t>SI</t>
        </is>
      </c>
      <c r="Z306" t="inlineStr">
        <is>
          <t>COPAISEG SAN ROMAN LTDA</t>
        </is>
      </c>
      <c r="AA306" s="3" t="n">
        <v>1417638.7956</v>
      </c>
      <c r="AB306" s="3" t="n">
        <v>659739.7830000001</v>
      </c>
      <c r="AC306" t="inlineStr">
        <is>
          <t>NO</t>
        </is>
      </c>
      <c r="AD306" s="3" t="str"/>
      <c r="AF306" s="3" t="str"/>
      <c r="AG306" s="4" t="str"/>
      <c r="AH306" t="inlineStr">
        <is>
          <t>HUALLA CALLOHUANCA GREGORIO SERAFIN</t>
        </is>
      </c>
      <c r="AI306" t="inlineStr">
        <is>
          <t>COLCA HUARANCA PATRICIO</t>
        </is>
      </c>
      <c r="AK306" s="4" t="n">
        <v>1</v>
      </c>
      <c r="AL306" t="inlineStr">
        <is>
          <t>QUINUA Y OTROS GRANOS</t>
        </is>
      </c>
      <c r="AM306" t="inlineStr">
        <is>
          <t>2018-2019-2020-2021-2022-2023-2024 - 2025</t>
        </is>
      </c>
      <c r="AN306" t="inlineStr">
        <is>
          <t>PAC</t>
        </is>
      </c>
      <c r="AO306" s="4" t="str"/>
      <c r="AP306" s="4" t="str"/>
      <c r="AQ306" s="5" t="str"/>
      <c r="AU306" s="340" t="n">
        <v>46285.07177083333</v>
      </c>
      <c r="AV306" s="341" t="n">
        <v>0.6666666666666666</v>
      </c>
    </row>
    <row r="307">
      <c r="A307" t="inlineStr">
        <is>
          <t>20600836995</t>
        </is>
      </c>
      <c r="B307" t="inlineStr">
        <is>
          <t>ASOCIACION DE PRODUCTORES AGROPECUARIOS SAN RAFAEL DE PIPISH CHALLANA - CHINCHAO</t>
        </is>
      </c>
      <c r="D307" t="inlineStr">
        <is>
          <t>ASOCIACION</t>
        </is>
      </c>
      <c r="E307" t="inlineStr">
        <is>
          <t>01 Asociación</t>
        </is>
      </c>
      <c r="F307" t="inlineStr">
        <is>
          <t>ACTIVO</t>
        </is>
      </c>
      <c r="G307" t="inlineStr">
        <is>
          <t>HABIDO</t>
        </is>
      </c>
      <c r="H307" s="339" t="n">
        <v>42333</v>
      </c>
      <c r="I307" s="339" t="n">
        <v>42522</v>
      </c>
      <c r="J307" t="inlineStr">
        <is>
          <t>100103</t>
        </is>
      </c>
      <c r="K307" t="inlineStr">
        <is>
          <t>HUANUCO</t>
        </is>
      </c>
      <c r="L307" t="inlineStr">
        <is>
          <t>HUANUCO</t>
        </is>
      </c>
      <c r="M307" t="inlineStr">
        <is>
          <t>CHINCHAO</t>
        </is>
      </c>
      <c r="N307" t="inlineStr">
        <is>
          <t>MZA. A LOTE. 11 CAS. CARACOL (CARRET.HCO TINGO KM.69-LLAMAR 962096484)</t>
        </is>
      </c>
      <c r="O307" t="inlineStr">
        <is>
          <t>SIN ACTIVIDAD</t>
        </is>
      </c>
      <c r="P307" t="inlineStr">
        <is>
          <t>EXPLOTACION MIXTA.</t>
        </is>
      </c>
      <c r="Q307" t="inlineStr">
        <is>
          <t>OTROS TIPOS DE VENTA AL POR MENOR.</t>
        </is>
      </c>
      <c r="W307" t="inlineStr">
        <is>
          <t>NO</t>
        </is>
      </c>
      <c r="Y307" t="inlineStr">
        <is>
          <t>SI</t>
        </is>
      </c>
      <c r="Z307" t="inlineStr">
        <is>
          <t>ASOCIACION DE PRODUCTORES AGROPECUARIOS SAN RAFAEL DE PIPISH CHALLANA - CHINCHAO</t>
        </is>
      </c>
      <c r="AA307" s="3" t="n">
        <v>26114.6</v>
      </c>
      <c r="AB307" s="3" t="n">
        <v>0</v>
      </c>
      <c r="AC307" t="inlineStr">
        <is>
          <t>NO</t>
        </is>
      </c>
      <c r="AD307" s="3" t="str"/>
      <c r="AF307" s="3" t="str"/>
      <c r="AG307" s="4" t="str"/>
      <c r="AK307" s="4" t="str"/>
      <c r="AL307" t="inlineStr">
        <is>
          <t>GRANADILLA</t>
        </is>
      </c>
      <c r="AM307" t="inlineStr">
        <is>
          <t>2024</t>
        </is>
      </c>
      <c r="AN307" t="inlineStr">
        <is>
          <t>PAC</t>
        </is>
      </c>
      <c r="AO307" s="4" t="str"/>
      <c r="AP307" s="4" t="str"/>
      <c r="AQ307" s="5" t="str"/>
      <c r="AU307" s="340" t="n">
        <v>46285.07177083333</v>
      </c>
      <c r="AV307" s="341" t="n">
        <v>0.5333333333333333</v>
      </c>
    </row>
    <row r="308">
      <c r="A308" t="inlineStr">
        <is>
          <t>20600838947</t>
        </is>
      </c>
      <c r="B308" t="inlineStr">
        <is>
          <t>PRODUCTOS LACTEOS AREQUIPA S.A.</t>
        </is>
      </c>
      <c r="D308" t="inlineStr">
        <is>
          <t>SOCIEDAD ANONIMA</t>
        </is>
      </c>
      <c r="E308" t="inlineStr">
        <is>
          <t>07 Otros</t>
        </is>
      </c>
      <c r="F308" t="inlineStr">
        <is>
          <t>ACTIVO</t>
        </is>
      </c>
      <c r="G308" t="inlineStr">
        <is>
          <t>HABIDO</t>
        </is>
      </c>
      <c r="H308" s="339" t="n">
        <v>42334</v>
      </c>
      <c r="I308" s="339" t="n">
        <v>42334</v>
      </c>
      <c r="J308" t="inlineStr">
        <is>
          <t>040520</t>
        </is>
      </c>
      <c r="K308" t="inlineStr">
        <is>
          <t>AREQUIPA</t>
        </is>
      </c>
      <c r="L308" t="inlineStr">
        <is>
          <t>CAYLLOMA</t>
        </is>
      </c>
      <c r="M308" t="inlineStr">
        <is>
          <t>MAJES</t>
        </is>
      </c>
      <c r="N308" t="inlineStr">
        <is>
          <t>PARCELA NRO. S/N ASENTAMIENTO B-3 (CAL ASPAM)</t>
        </is>
      </c>
      <c r="O308" t="inlineStr">
        <is>
          <t>SIN ACTIVIDAD</t>
        </is>
      </c>
      <c r="P308" t="inlineStr">
        <is>
          <t>ELAB DE PRODUCTOS LACTEOS.</t>
        </is>
      </c>
      <c r="U308" t="inlineStr">
        <is>
          <t>967722485</t>
        </is>
      </c>
      <c r="V308" t="inlineStr">
        <is>
          <t>plantaqueseraaspam@gmail.com</t>
        </is>
      </c>
      <c r="W308" t="inlineStr">
        <is>
          <t>SI</t>
        </is>
      </c>
      <c r="X308" t="inlineStr">
        <is>
          <t>S1983841</t>
        </is>
      </c>
      <c r="Y308" t="inlineStr">
        <is>
          <t>SI</t>
        </is>
      </c>
      <c r="Z308" t="inlineStr">
        <is>
          <t>PRODUCTOS LACTEOS AREQUIPA S.A.</t>
        </is>
      </c>
      <c r="AA308" s="3" t="n">
        <v>0</v>
      </c>
      <c r="AB308" s="3" t="n">
        <v>0</v>
      </c>
      <c r="AC308" t="inlineStr">
        <is>
          <t>NO</t>
        </is>
      </c>
      <c r="AD308" s="3" t="str"/>
      <c r="AF308" s="3" t="str"/>
      <c r="AG308" s="4" t="str"/>
      <c r="AH308" t="inlineStr">
        <is>
          <t>lazaro quispe lorenzo justiniano</t>
        </is>
      </c>
      <c r="AI308" t="inlineStr">
        <is>
          <t>CONCHA DE MAYTA IRIS CLEMENCIA</t>
        </is>
      </c>
      <c r="AJ308" t="inlineStr">
        <is>
          <t>Concha de mayta iris clemencia</t>
        </is>
      </c>
      <c r="AK308" s="4" t="n">
        <v>6</v>
      </c>
      <c r="AL308" t="inlineStr">
        <is>
          <t>DERIVADOS LACTEOS</t>
        </is>
      </c>
      <c r="AM308" t="inlineStr">
        <is>
          <t>2018-2019</t>
        </is>
      </c>
      <c r="AN308" t="inlineStr">
        <is>
          <t>PAC</t>
        </is>
      </c>
      <c r="AO308" s="4" t="str"/>
      <c r="AP308" s="4" t="str"/>
      <c r="AQ308" s="5" t="str"/>
      <c r="AU308" s="340" t="n">
        <v>46285.07177083333</v>
      </c>
      <c r="AV308" s="341" t="n">
        <v>0.6666666666666666</v>
      </c>
    </row>
    <row r="309">
      <c r="A309" t="inlineStr">
        <is>
          <t>20600862074</t>
        </is>
      </c>
      <c r="B309" t="inlineStr">
        <is>
          <t>ASOCIACIÓN DE PRODUCTORES DE MANZANO ORGANICO DEL DISTRITO DE PARIACOTO</t>
        </is>
      </c>
      <c r="D309" t="inlineStr">
        <is>
          <t>ASOCIACION</t>
        </is>
      </c>
      <c r="E309" t="inlineStr">
        <is>
          <t>01 Asociación</t>
        </is>
      </c>
      <c r="F309" t="inlineStr">
        <is>
          <t>ACTIVO</t>
        </is>
      </c>
      <c r="G309" t="inlineStr">
        <is>
          <t>HABIDO</t>
        </is>
      </c>
      <c r="H309" s="339" t="n">
        <v>42345</v>
      </c>
      <c r="I309" s="339" t="n">
        <v>42475</v>
      </c>
      <c r="J309" t="inlineStr">
        <is>
          <t>020110</t>
        </is>
      </c>
      <c r="K309" t="inlineStr">
        <is>
          <t>ANCASH</t>
        </is>
      </c>
      <c r="L309" t="inlineStr">
        <is>
          <t>HUARAZ</t>
        </is>
      </c>
      <c r="M309" t="inlineStr">
        <is>
          <t>PARIACOTO</t>
        </is>
      </c>
      <c r="N309" t="inlineStr">
        <is>
          <t>JR. SAN MARTIN NRO. 217</t>
        </is>
      </c>
      <c r="O309" t="inlineStr">
        <is>
          <t>SIN ACTIVIDAD</t>
        </is>
      </c>
      <c r="P309" t="inlineStr">
        <is>
          <t>SERVICIOS AGRICOLAS, GANADERAS.</t>
        </is>
      </c>
      <c r="W309" t="inlineStr">
        <is>
          <t>NO</t>
        </is>
      </c>
      <c r="Y309" t="inlineStr">
        <is>
          <t>SI</t>
        </is>
      </c>
      <c r="Z309" t="inlineStr">
        <is>
          <t>ASOCIACIÓN DE PRODUCTORES DE MANZANO ORGANICO DEL DISTRITO DE PARIACOTO</t>
        </is>
      </c>
      <c r="AA309" s="3" t="n">
        <v>0</v>
      </c>
      <c r="AB309" s="3" t="n">
        <v>0</v>
      </c>
      <c r="AC309" t="inlineStr">
        <is>
          <t>NO</t>
        </is>
      </c>
      <c r="AD309" s="3" t="str"/>
      <c r="AF309" s="3" t="str"/>
      <c r="AG309" s="4" t="str"/>
      <c r="AK309" s="4" t="str"/>
      <c r="AL309" t="inlineStr">
        <is>
          <t>MANZANA</t>
        </is>
      </c>
      <c r="AM309" t="inlineStr">
        <is>
          <t>2018</t>
        </is>
      </c>
      <c r="AN309" t="inlineStr">
        <is>
          <t>PAC</t>
        </is>
      </c>
      <c r="AO309" s="4" t="str"/>
      <c r="AP309" s="4" t="str"/>
      <c r="AQ309" s="5" t="str"/>
      <c r="AU309" s="340" t="n">
        <v>46285.07177083333</v>
      </c>
      <c r="AV309" s="341" t="n">
        <v>0.5111111111111111</v>
      </c>
    </row>
    <row r="310">
      <c r="A310" t="inlineStr">
        <is>
          <t>20600874919</t>
        </is>
      </c>
      <c r="B310" t="inlineStr">
        <is>
          <t>COOPERATIVA AGRARIA DE LA INTER OCEANICA LIMITADA</t>
        </is>
      </c>
      <c r="D310" t="inlineStr">
        <is>
          <t>COOPERATIVAS, SAIS, CAPS</t>
        </is>
      </c>
      <c r="E310" t="inlineStr">
        <is>
          <t>02 Cooperativa</t>
        </is>
      </c>
      <c r="F310" t="inlineStr">
        <is>
          <t>ACTIVO</t>
        </is>
      </c>
      <c r="G310" t="inlineStr">
        <is>
          <t>HABIDO</t>
        </is>
      </c>
      <c r="H310" s="339" t="n">
        <v>42352</v>
      </c>
      <c r="I310" s="339" t="n">
        <v>42370</v>
      </c>
      <c r="J310" t="inlineStr">
        <is>
          <t>170101</t>
        </is>
      </c>
      <c r="K310" t="inlineStr">
        <is>
          <t>MADRE DE DIOS</t>
        </is>
      </c>
      <c r="L310" t="inlineStr">
        <is>
          <t>TAMBOPATA</t>
        </is>
      </c>
      <c r="M310" t="inlineStr">
        <is>
          <t>LAS PIEDRAS</t>
        </is>
      </c>
      <c r="N310" t="inlineStr">
        <is>
          <t>LOTE. KM SEC. SANTA TERESA VALLE MADRE (CERCA DEL FUNDO ARAGON)</t>
        </is>
      </c>
      <c r="O310" t="inlineStr">
        <is>
          <t>SIN ACTIVIDAD</t>
        </is>
      </c>
      <c r="P310" t="inlineStr">
        <is>
          <t>EXPLOTACION MIXTA.</t>
        </is>
      </c>
      <c r="Q310" t="inlineStr">
        <is>
          <t>VTA. MAY. DE MATERIAS PRIMAS AGROPEC.</t>
        </is>
      </c>
      <c r="W310" t="inlineStr">
        <is>
          <t>SI</t>
        </is>
      </c>
      <c r="X310" t="inlineStr">
        <is>
          <t>S1474282</t>
        </is>
      </c>
      <c r="Y310" t="inlineStr">
        <is>
          <t>SI</t>
        </is>
      </c>
      <c r="Z310" t="inlineStr">
        <is>
          <t>COOPERATIVA AGRARIA DE LA INTER OCEANICA LIMITADA</t>
        </is>
      </c>
      <c r="AA310" s="3" t="n">
        <v>0</v>
      </c>
      <c r="AB310" s="3" t="n">
        <v>0</v>
      </c>
      <c r="AC310" t="inlineStr">
        <is>
          <t>NO</t>
        </is>
      </c>
      <c r="AD310" s="3" t="str"/>
      <c r="AF310" s="3" t="str"/>
      <c r="AG310" s="4" t="str"/>
      <c r="AH310" t="inlineStr">
        <is>
          <t>HERRERA COAILA EFRASIO AGRIPINO</t>
        </is>
      </c>
      <c r="AI310" t="inlineStr">
        <is>
          <t>SIFUENTES MARQUEZ MACARIO</t>
        </is>
      </c>
      <c r="AK310" s="4" t="n">
        <v>5</v>
      </c>
      <c r="AL310" t="inlineStr">
        <is>
          <t>CACAO</t>
        </is>
      </c>
      <c r="AM310" t="inlineStr">
        <is>
          <t>2018-2019-2020-2021-2022-2023</t>
        </is>
      </c>
      <c r="AN310" t="inlineStr">
        <is>
          <t>PAC</t>
        </is>
      </c>
      <c r="AO310" s="4" t="str"/>
      <c r="AP310" s="4" t="str"/>
      <c r="AQ310" s="5" t="str"/>
      <c r="AU310" s="340" t="n">
        <v>46285.07177083333</v>
      </c>
      <c r="AV310" s="341" t="n">
        <v>0.6222222222222222</v>
      </c>
    </row>
    <row r="311">
      <c r="A311" t="inlineStr">
        <is>
          <t>20600920597</t>
        </is>
      </c>
      <c r="B311" t="inlineStr">
        <is>
          <t>COOPERATIVA AGRARIA YURAQ YAKU - CAG YURAQ YAKU</t>
        </is>
      </c>
      <c r="D311" t="inlineStr">
        <is>
          <t>COOPERATIVAS, SAIS, CAPS</t>
        </is>
      </c>
      <c r="F311" t="inlineStr">
        <is>
          <t>ACTIVO</t>
        </is>
      </c>
      <c r="G311" t="inlineStr">
        <is>
          <t>HABIDO</t>
        </is>
      </c>
      <c r="H311" s="339" t="n">
        <v>42376</v>
      </c>
      <c r="I311" s="339" t="n">
        <v>42416</v>
      </c>
      <c r="K311" t="inlineStr">
        <is>
          <t>AYACUCHO</t>
        </is>
      </c>
      <c r="L311" t="inlineStr">
        <is>
          <t>LA MAR</t>
        </is>
      </c>
      <c r="M311" t="inlineStr">
        <is>
          <t>ANCHIHUAY</t>
        </is>
      </c>
      <c r="N311" t="inlineStr">
        <is>
          <t>NRO. S/N BAR. RUYACC YACU (COSTADO PLAZA PRINCIPAL)</t>
        </is>
      </c>
      <c r="O311" t="inlineStr">
        <is>
          <t>IMPORTADOR/EXPORTADOR</t>
        </is>
      </c>
      <c r="P311" t="inlineStr">
        <is>
          <t>VTA. MAY. ALIMENTOS, BEBIDAS Y TABACO.</t>
        </is>
      </c>
      <c r="Q311" t="inlineStr">
        <is>
          <t>RESTAURANTES, BARES Y CANTINAS.</t>
        </is>
      </c>
      <c r="R311" t="inlineStr">
        <is>
          <t>ELAB. CACAO, CHOCOLATE Y CONFIT.</t>
        </is>
      </c>
      <c r="U311" t="inlineStr">
        <is>
          <t>984979705</t>
        </is>
      </c>
      <c r="V311" t="inlineStr">
        <is>
          <t>denissapardo@gmail.coM</t>
        </is>
      </c>
      <c r="W311" t="inlineStr">
        <is>
          <t>SI</t>
        </is>
      </c>
      <c r="X311" t="inlineStr">
        <is>
          <t>S1690158</t>
        </is>
      </c>
      <c r="Y311" t="inlineStr">
        <is>
          <t>SI</t>
        </is>
      </c>
      <c r="Z311" t="inlineStr">
        <is>
          <t>COOPERATIVA AGRARIA YURAQ YAKU - CAG YURAQ YAKU</t>
        </is>
      </c>
      <c r="AA311" s="3" t="n">
        <v>0</v>
      </c>
      <c r="AB311" s="3" t="n">
        <v>0</v>
      </c>
      <c r="AC311" t="inlineStr">
        <is>
          <t>NO</t>
        </is>
      </c>
      <c r="AD311" s="3" t="str"/>
      <c r="AF311" s="3" t="str"/>
      <c r="AG311" s="4" t="str"/>
      <c r="AH311" t="inlineStr">
        <is>
          <t>TORRES HUAMAN VICENTE</t>
        </is>
      </c>
      <c r="AI311" t="inlineStr">
        <is>
          <t>TORRES HUAMAN  VICENTE</t>
        </is>
      </c>
      <c r="AJ311" t="inlineStr">
        <is>
          <t>Alder Espino Castillo</t>
        </is>
      </c>
      <c r="AK311" s="4" t="n">
        <v>5</v>
      </c>
      <c r="AO311" s="4" t="n">
        <v>75</v>
      </c>
      <c r="AP311" s="4" t="n">
        <v>19</v>
      </c>
      <c r="AQ311" s="5" t="n">
        <v>94</v>
      </c>
      <c r="AR311" t="inlineStr">
        <is>
          <t>SI CUENTA</t>
        </is>
      </c>
      <c r="AS311" t="inlineStr">
        <is>
          <t>NO CUENTA</t>
        </is>
      </c>
      <c r="AT311" t="inlineStr">
        <is>
          <t>No se cuenta con la información debido a que nose tiene aun intervención como Agromercado</t>
        </is>
      </c>
      <c r="AU311" s="340" t="n">
        <v>46285.07177083333</v>
      </c>
      <c r="AV311" s="341" t="n">
        <v>0.7333333333333333</v>
      </c>
    </row>
    <row r="312">
      <c r="A312" t="inlineStr">
        <is>
          <t>20600964080</t>
        </is>
      </c>
      <c r="B312" t="inlineStr">
        <is>
          <t>ASOCIACION DE AGRICULTORES KERGUERANOS</t>
        </is>
      </c>
      <c r="D312" t="inlineStr">
        <is>
          <t>ASOCIACION</t>
        </is>
      </c>
      <c r="E312" t="inlineStr">
        <is>
          <t>01 Asociación</t>
        </is>
      </c>
      <c r="F312" t="inlineStr">
        <is>
          <t>ACTIVO</t>
        </is>
      </c>
      <c r="G312" t="inlineStr">
        <is>
          <t>HABIDO</t>
        </is>
      </c>
      <c r="H312" s="339" t="n">
        <v>45617</v>
      </c>
      <c r="I312" s="339" t="n">
        <v>45627</v>
      </c>
      <c r="J312" t="inlineStr">
        <is>
          <t>140310</t>
        </is>
      </c>
      <c r="K312" t="inlineStr">
        <is>
          <t>LAMBAYEQUE</t>
        </is>
      </c>
      <c r="L312" t="inlineStr">
        <is>
          <t>LAMBAYEQUE</t>
        </is>
      </c>
      <c r="M312" t="inlineStr">
        <is>
          <t>SALAS</t>
        </is>
      </c>
      <c r="N312" t="inlineStr">
        <is>
          <t>MZA. A LOTE. SN SERUR KERGUER (EN PARADERO DE KERGUER)</t>
        </is>
      </c>
      <c r="O312" t="inlineStr">
        <is>
          <t>SIN ACTIVIDAD</t>
        </is>
      </c>
      <c r="P312" t="inlineStr">
        <is>
          <t>SERVICIOS AGRICOLAS, GANADERAS.</t>
        </is>
      </c>
      <c r="W312" t="inlineStr">
        <is>
          <t>NO</t>
        </is>
      </c>
      <c r="Y312" t="inlineStr">
        <is>
          <t>SI</t>
        </is>
      </c>
      <c r="Z312" t="inlineStr">
        <is>
          <t>ASOCIACION DE AGRICULTORES KERGUERANOS</t>
        </is>
      </c>
      <c r="AA312" s="3" t="n">
        <v>0</v>
      </c>
      <c r="AB312" s="3" t="n">
        <v>0</v>
      </c>
      <c r="AC312" t="inlineStr">
        <is>
          <t>NO</t>
        </is>
      </c>
      <c r="AD312" s="3" t="str"/>
      <c r="AF312" s="3" t="str"/>
      <c r="AG312" s="4" t="str"/>
      <c r="AK312" s="4" t="str"/>
      <c r="AL312" t="inlineStr">
        <is>
          <t>CAFÉ</t>
        </is>
      </c>
      <c r="AM312" t="inlineStr">
        <is>
          <t>2019-2020-2023</t>
        </is>
      </c>
      <c r="AN312" t="inlineStr">
        <is>
          <t>PAC</t>
        </is>
      </c>
      <c r="AO312" s="4" t="str"/>
      <c r="AP312" s="4" t="str"/>
      <c r="AQ312" s="5" t="str"/>
      <c r="AU312" s="340" t="n">
        <v>46285.07177083333</v>
      </c>
      <c r="AV312" s="341" t="n">
        <v>0.5111111111111111</v>
      </c>
    </row>
    <row r="313">
      <c r="A313" t="inlineStr">
        <is>
          <t>20600998847</t>
        </is>
      </c>
      <c r="B313" t="inlineStr">
        <is>
          <t>COOPERATIVA AGROINDUSTRIAL TIERRA ANDINA APURIMAC LTDA - CATAA LTDA</t>
        </is>
      </c>
      <c r="D313" t="inlineStr">
        <is>
          <t>COOPERATIVAS, SAIS, CAPS</t>
        </is>
      </c>
      <c r="E313" t="inlineStr">
        <is>
          <t>02 Cooperativa</t>
        </is>
      </c>
      <c r="F313" t="inlineStr">
        <is>
          <t>SUSPENSION TEMPORAL</t>
        </is>
      </c>
      <c r="G313" t="inlineStr">
        <is>
          <t>HABIDO</t>
        </is>
      </c>
      <c r="H313" s="339" t="n">
        <v>42410</v>
      </c>
      <c r="I313" s="339" t="n">
        <v>42491</v>
      </c>
      <c r="J313" t="inlineStr">
        <is>
          <t>030201</t>
        </is>
      </c>
      <c r="K313" t="inlineStr">
        <is>
          <t>APURIMAC</t>
        </is>
      </c>
      <c r="L313" t="inlineStr">
        <is>
          <t>ANDAHUAYLAS</t>
        </is>
      </c>
      <c r="M313" t="inlineStr">
        <is>
          <t>ANDAHUAYLAS</t>
        </is>
      </c>
      <c r="N313" t="inlineStr">
        <is>
          <t>AV. SESQUICENTENARIO NRO. SN (FT RECREO AÑA ÑAU C2P PORTON ROJO)</t>
        </is>
      </c>
      <c r="O313" t="inlineStr">
        <is>
          <t>SIN ACTIVIDAD</t>
        </is>
      </c>
      <c r="P313" t="inlineStr">
        <is>
          <t>VTA. MAY. DE MATERIAS PRIMAS AGROPEC.</t>
        </is>
      </c>
      <c r="W313" t="inlineStr">
        <is>
          <t>NO</t>
        </is>
      </c>
      <c r="Y313" t="inlineStr">
        <is>
          <t>SI</t>
        </is>
      </c>
      <c r="Z313" t="inlineStr">
        <is>
          <t>COOPERATIVA AGROINDUSTRIAL TIERRA ANDINA APURIMAC LTDA - CATAA LTDA</t>
        </is>
      </c>
      <c r="AA313" s="3" t="n">
        <v>0</v>
      </c>
      <c r="AB313" s="3" t="n">
        <v>0</v>
      </c>
      <c r="AC313" t="inlineStr">
        <is>
          <t>NO</t>
        </is>
      </c>
      <c r="AD313" s="3" t="str"/>
      <c r="AF313" s="3" t="str"/>
      <c r="AG313" s="4" t="str"/>
      <c r="AK313" s="4" t="str"/>
      <c r="AL313" t="inlineStr">
        <is>
          <t>QUINUA Y OTROS GRANOS</t>
        </is>
      </c>
      <c r="AM313" t="inlineStr">
        <is>
          <t>2018-2019-2020-2021-2022-2023</t>
        </is>
      </c>
      <c r="AN313" t="inlineStr">
        <is>
          <t>PAC</t>
        </is>
      </c>
      <c r="AO313" s="4" t="str"/>
      <c r="AP313" s="4" t="str"/>
      <c r="AQ313" s="5" t="str"/>
      <c r="AU313" s="340" t="n">
        <v>46285.07177083333</v>
      </c>
      <c r="AV313" s="341" t="n">
        <v>0.5111111111111111</v>
      </c>
    </row>
    <row r="314">
      <c r="A314" t="inlineStr">
        <is>
          <t>20601006368</t>
        </is>
      </c>
      <c r="B314" t="inlineStr">
        <is>
          <t>COOPERATIVA AGRARIA DE SERVICIOS MULTIPLES SUR ANDINO - COOPSUR</t>
        </is>
      </c>
      <c r="D314" t="inlineStr">
        <is>
          <t>COOPERATIVAS, SAIS, CAPS</t>
        </is>
      </c>
      <c r="E314" t="inlineStr">
        <is>
          <t>02 Cooperativa</t>
        </is>
      </c>
      <c r="F314" t="inlineStr">
        <is>
          <t>ACTIVO</t>
        </is>
      </c>
      <c r="G314" t="inlineStr">
        <is>
          <t>HABIDO</t>
        </is>
      </c>
      <c r="H314" s="339" t="n">
        <v>42412</v>
      </c>
      <c r="I314" s="339" t="n">
        <v>42430</v>
      </c>
      <c r="J314" t="inlineStr">
        <is>
          <t>030213</t>
        </is>
      </c>
      <c r="K314" t="inlineStr">
        <is>
          <t>APURIMAC</t>
        </is>
      </c>
      <c r="L314" t="inlineStr">
        <is>
          <t>ANDAHUAYLAS</t>
        </is>
      </c>
      <c r="M314" t="inlineStr">
        <is>
          <t>SAN JERONIMO</t>
        </is>
      </c>
      <c r="N314" t="inlineStr">
        <is>
          <t>NRO. SN C.P. POLTOCSA (LETRERO 7CAS ABAJO C2P SRA.NEVISA)</t>
        </is>
      </c>
      <c r="O314" t="inlineStr">
        <is>
          <t>SIN ACTIVIDAD</t>
        </is>
      </c>
      <c r="P314" t="inlineStr">
        <is>
          <t>SERVICIOS AGRICOLAS, GANADERAS.</t>
        </is>
      </c>
      <c r="Q314" t="inlineStr">
        <is>
          <t>ALQUILER OTROS TIPOS MAQ.Y EQUI. NCP.</t>
        </is>
      </c>
      <c r="U314" t="inlineStr">
        <is>
          <t>965888797</t>
        </is>
      </c>
      <c r="V314" t="inlineStr">
        <is>
          <t>eduardicidio99@gmail.com</t>
        </is>
      </c>
      <c r="W314" t="inlineStr">
        <is>
          <t>SI</t>
        </is>
      </c>
      <c r="X314" t="inlineStr">
        <is>
          <t>S1281063</t>
        </is>
      </c>
      <c r="Y314" t="inlineStr">
        <is>
          <t>SI</t>
        </is>
      </c>
      <c r="Z314" t="inlineStr">
        <is>
          <t>COOPERATIVA AGRARIA DE SERVICIOS MULTIPLES SUR ANDINO - COOPSUR</t>
        </is>
      </c>
      <c r="AA314" s="3" t="n">
        <v>1274243.5</v>
      </c>
      <c r="AB314" s="3" t="n">
        <v>3685880.59720472</v>
      </c>
      <c r="AC314" t="inlineStr">
        <is>
          <t>NO</t>
        </is>
      </c>
      <c r="AD314" s="3" t="str"/>
      <c r="AF314" s="3" t="str"/>
      <c r="AG314" s="4" t="str"/>
      <c r="AH314" t="inlineStr">
        <is>
          <t>leguia ccoica vicente</t>
        </is>
      </c>
      <c r="AI314" t="inlineStr">
        <is>
          <t>PALOMINO FLORES LUIS AUGUSTO</t>
        </is>
      </c>
      <c r="AK314" s="4" t="n">
        <v>4</v>
      </c>
      <c r="AL314" t="inlineStr">
        <is>
          <t>QUINUA Y OTROS GRANOS</t>
        </is>
      </c>
      <c r="AM314" t="inlineStr">
        <is>
          <t>2021-2022-2023-2024 - 2025</t>
        </is>
      </c>
      <c r="AN314" t="inlineStr">
        <is>
          <t>PAC</t>
        </is>
      </c>
      <c r="AO314" s="4" t="str"/>
      <c r="AP314" s="4" t="str"/>
      <c r="AQ314" s="5" t="str"/>
      <c r="AU314" s="340" t="n">
        <v>46285.07177083333</v>
      </c>
      <c r="AV314" s="341" t="n">
        <v>0.6666666666666666</v>
      </c>
    </row>
    <row r="315">
      <c r="A315" t="inlineStr">
        <is>
          <t>20601022444</t>
        </is>
      </c>
      <c r="B315" t="inlineStr">
        <is>
          <t>CORPORACION GANADERA RAMIREZ SOCIEDAD ANONIMA CERRADA</t>
        </is>
      </c>
      <c r="D315" t="inlineStr">
        <is>
          <t>SOCIEDAD ANONIMA CERRADA</t>
        </is>
      </c>
      <c r="E315" t="inlineStr">
        <is>
          <t>07 Otros</t>
        </is>
      </c>
      <c r="F315" t="inlineStr">
        <is>
          <t>ACTIVO</t>
        </is>
      </c>
      <c r="G315" t="inlineStr">
        <is>
          <t>HABIDO</t>
        </is>
      </c>
      <c r="H315" s="339" t="n">
        <v>42418</v>
      </c>
      <c r="I315" s="339" t="n">
        <v>42418</v>
      </c>
      <c r="J315" t="inlineStr">
        <is>
          <t>211101</t>
        </is>
      </c>
      <c r="K315" t="inlineStr">
        <is>
          <t>PUNO</t>
        </is>
      </c>
      <c r="L315" t="inlineStr">
        <is>
          <t>SAN ROMAN</t>
        </is>
      </c>
      <c r="M315" t="inlineStr">
        <is>
          <t>JULIACA</t>
        </is>
      </c>
      <c r="N315" t="inlineStr">
        <is>
          <t>JR. ICA NRO. 141 (A CDRA Y MEDIA DE LA PLAZA DE ARMAS)</t>
        </is>
      </c>
      <c r="O315" t="inlineStr">
        <is>
          <t>SIN ACTIVIDAD</t>
        </is>
      </c>
      <c r="P315" t="inlineStr">
        <is>
          <t>CRIA DE GANADO.</t>
        </is>
      </c>
      <c r="Q315" t="inlineStr">
        <is>
          <t>ELAB DE PRODUCTOS LACTEOS.</t>
        </is>
      </c>
      <c r="W315" t="inlineStr">
        <is>
          <t>NO</t>
        </is>
      </c>
      <c r="Y315" t="inlineStr">
        <is>
          <t>SI</t>
        </is>
      </c>
      <c r="Z315" t="inlineStr">
        <is>
          <t>CORPORACION GANADERA RAMIREZ SOCIEDAD ANONIMA CERRADA</t>
        </is>
      </c>
      <c r="AA315" s="3" t="n">
        <v>0</v>
      </c>
      <c r="AB315" s="3" t="n">
        <v>0</v>
      </c>
      <c r="AC315" t="inlineStr">
        <is>
          <t>NO</t>
        </is>
      </c>
      <c r="AD315" s="3" t="str"/>
      <c r="AF315" s="3" t="str"/>
      <c r="AG315" s="4" t="str"/>
      <c r="AK315" s="4" t="str"/>
      <c r="AL315" t="inlineStr">
        <is>
          <t>DERIVADOS LACTEOS</t>
        </is>
      </c>
      <c r="AM315" t="inlineStr">
        <is>
          <t>2018</t>
        </is>
      </c>
      <c r="AN315" t="inlineStr">
        <is>
          <t>PAC</t>
        </is>
      </c>
      <c r="AO315" s="4" t="str"/>
      <c r="AP315" s="4" t="str"/>
      <c r="AQ315" s="5" t="str"/>
      <c r="AU315" s="340" t="n">
        <v>46285.07177083333</v>
      </c>
      <c r="AV315" s="341" t="n">
        <v>0.5333333333333333</v>
      </c>
    </row>
    <row r="316">
      <c r="A316" t="inlineStr">
        <is>
          <t>20601041830</t>
        </is>
      </c>
      <c r="B316" t="inlineStr">
        <is>
          <t>ASOCIACION DE MUJERES PRODUCTORAS DE FLOR BLANCA</t>
        </is>
      </c>
      <c r="D316" t="inlineStr">
        <is>
          <t>ASOCIACION</t>
        </is>
      </c>
      <c r="E316" t="inlineStr">
        <is>
          <t>01 Asociación</t>
        </is>
      </c>
      <c r="F316" t="inlineStr">
        <is>
          <t>ACTIVO</t>
        </is>
      </c>
      <c r="G316" t="inlineStr">
        <is>
          <t>HABIDO</t>
        </is>
      </c>
      <c r="H316" s="339" t="n">
        <v>43829</v>
      </c>
      <c r="I316" s="339" t="n">
        <v>43831</v>
      </c>
      <c r="J316" t="inlineStr">
        <is>
          <t>090201</t>
        </is>
      </c>
      <c r="K316" t="inlineStr">
        <is>
          <t>HUANCAVELICA</t>
        </is>
      </c>
      <c r="L316" t="inlineStr">
        <is>
          <t>ACOBAMBA</t>
        </is>
      </c>
      <c r="M316" t="inlineStr">
        <is>
          <t>ROSARIO</t>
        </is>
      </c>
      <c r="N316" t="inlineStr">
        <is>
          <t>NRO. SN ANX. TORORUMI (A 1 CDRA DE I.E. INICIAL 608-S70715606)</t>
        </is>
      </c>
      <c r="O316" t="inlineStr">
        <is>
          <t>SIN ACTIVIDAD</t>
        </is>
      </c>
      <c r="P316" t="inlineStr">
        <is>
          <t>EXPLOTACION MIXTA.</t>
        </is>
      </c>
      <c r="Q316" t="inlineStr">
        <is>
          <t>VTA. MIN. ALIMENTOS, BEBIDAS, TABACO.</t>
        </is>
      </c>
      <c r="R316" t="inlineStr">
        <is>
          <t>VTA. MIN. ARTICULOS DE FERRETERIA.</t>
        </is>
      </c>
      <c r="U316" t="inlineStr">
        <is>
          <t>950571212</t>
        </is>
      </c>
      <c r="V316" t="inlineStr">
        <is>
          <t>asociacionflorblanca@hotmail.com</t>
        </is>
      </c>
      <c r="W316" t="inlineStr">
        <is>
          <t>SI</t>
        </is>
      </c>
      <c r="X316" t="inlineStr">
        <is>
          <t>S1582817</t>
        </is>
      </c>
      <c r="Y316" t="inlineStr">
        <is>
          <t>SI</t>
        </is>
      </c>
      <c r="Z316" t="inlineStr">
        <is>
          <t>ASOCIACION DE MUJERES PRODUCTORAS DE FLOR BLANCA</t>
        </is>
      </c>
      <c r="AA316" s="3" t="n">
        <v>0</v>
      </c>
      <c r="AB316" s="3" t="n">
        <v>30852.9</v>
      </c>
      <c r="AC316" t="inlineStr">
        <is>
          <t>NO</t>
        </is>
      </c>
      <c r="AD316" s="3" t="str"/>
      <c r="AF316" s="3" t="str"/>
      <c r="AG316" s="4" t="str"/>
      <c r="AH316" t="inlineStr">
        <is>
          <t>REYMUNDO POMA DIANA</t>
        </is>
      </c>
      <c r="AI316" t="inlineStr">
        <is>
          <t>REYMUNDO POMA DIANA</t>
        </is>
      </c>
      <c r="AK316" s="4" t="n">
        <v>6</v>
      </c>
      <c r="AL316" t="inlineStr">
        <is>
          <t>PAPA</t>
        </is>
      </c>
      <c r="AM316" t="inlineStr">
        <is>
          <t>2023-2024 - 2025</t>
        </is>
      </c>
      <c r="AN316" t="inlineStr">
        <is>
          <t>PAC</t>
        </is>
      </c>
      <c r="AO316" s="4" t="str"/>
      <c r="AP316" s="4" t="str"/>
      <c r="AQ316" s="5" t="str"/>
      <c r="AU316" s="340" t="n">
        <v>46285.07177083333</v>
      </c>
      <c r="AV316" s="341" t="n">
        <v>0.6888888888888889</v>
      </c>
    </row>
    <row r="317">
      <c r="A317" t="inlineStr">
        <is>
          <t>20601043212</t>
        </is>
      </c>
      <c r="B317" t="inlineStr">
        <is>
          <t>ASOCIACION AGROPECUARIA JATUN ÑAN-CCARHUANCHO</t>
        </is>
      </c>
      <c r="D317" t="inlineStr">
        <is>
          <t>ASOCIACION</t>
        </is>
      </c>
      <c r="E317" t="inlineStr">
        <is>
          <t>01 Asociación</t>
        </is>
      </c>
      <c r="F317" t="inlineStr">
        <is>
          <t>BAJA DE OFICIO</t>
        </is>
      </c>
      <c r="G317" t="inlineStr">
        <is>
          <t>HABIDO</t>
        </is>
      </c>
      <c r="H317" s="339" t="n">
        <v>42426</v>
      </c>
      <c r="I317" s="339" t="n">
        <v>42430</v>
      </c>
      <c r="J317" t="inlineStr">
        <is>
          <t>090607</t>
        </is>
      </c>
      <c r="K317" t="inlineStr">
        <is>
          <t>HUANCAVELICA</t>
        </is>
      </c>
      <c r="L317" t="inlineStr">
        <is>
          <t>HUANCAVELICA</t>
        </is>
      </c>
      <c r="M317" t="inlineStr">
        <is>
          <t>HUANCAVELICA</t>
        </is>
      </c>
      <c r="N317" t="inlineStr">
        <is>
          <t>JR. CHANQUILCOCHA NRO. S/N URB. CHANQUILCOCHA (S 70669263 ALTURA SEMINARIO MENOR)</t>
        </is>
      </c>
      <c r="O317" t="inlineStr">
        <is>
          <t>SIN ACTIVIDAD</t>
        </is>
      </c>
      <c r="P317" t="inlineStr">
        <is>
          <t>CRIA DE ANIMALES DOMESTICOS.</t>
        </is>
      </c>
      <c r="W317" t="inlineStr">
        <is>
          <t>NO</t>
        </is>
      </c>
      <c r="Y317" t="inlineStr">
        <is>
          <t>SI</t>
        </is>
      </c>
      <c r="Z317" t="inlineStr">
        <is>
          <t>ASOCIACION AGROPECUARIA JATUN ÑAN-CCARHUANCHO</t>
        </is>
      </c>
      <c r="AA317" s="3" t="n">
        <v>0</v>
      </c>
      <c r="AB317" s="3" t="n">
        <v>0</v>
      </c>
      <c r="AC317" t="inlineStr">
        <is>
          <t>NO</t>
        </is>
      </c>
      <c r="AD317" s="3" t="str"/>
      <c r="AF317" s="3" t="str"/>
      <c r="AG317" s="4" t="str"/>
      <c r="AK317" s="4" t="str"/>
      <c r="AL317" t="inlineStr">
        <is>
          <t>FIBRA DE ALPACA</t>
        </is>
      </c>
      <c r="AM317" t="inlineStr">
        <is>
          <t>2019-2021</t>
        </is>
      </c>
      <c r="AN317" t="inlineStr">
        <is>
          <t>PAC</t>
        </is>
      </c>
      <c r="AO317" s="4" t="str"/>
      <c r="AP317" s="4" t="str"/>
      <c r="AQ317" s="5" t="str"/>
      <c r="AU317" s="340" t="n">
        <v>46285.07177083333</v>
      </c>
      <c r="AV317" s="341" t="n">
        <v>0.5111111111111111</v>
      </c>
    </row>
    <row r="318">
      <c r="A318" t="inlineStr">
        <is>
          <t>20601067146</t>
        </is>
      </c>
      <c r="B318" t="inlineStr">
        <is>
          <t>COOPERATIVA AGRARIA INDUSTRIAL MONTE ALEGRE - REGION UCAYALI (CAIMARU)</t>
        </is>
      </c>
      <c r="D318" t="inlineStr">
        <is>
          <t>COOPERATIVAS, SAIS, CAPS</t>
        </is>
      </c>
      <c r="E318" t="inlineStr">
        <is>
          <t>02 Cooperativa</t>
        </is>
      </c>
      <c r="F318" t="inlineStr">
        <is>
          <t>SUSPENSION TEMPORAL</t>
        </is>
      </c>
      <c r="G318" t="inlineStr">
        <is>
          <t>HABIDO</t>
        </is>
      </c>
      <c r="H318" s="339" t="n">
        <v>42437</v>
      </c>
      <c r="I318" s="339" t="n">
        <v>42437</v>
      </c>
      <c r="J318" t="inlineStr">
        <is>
          <t>250304</t>
        </is>
      </c>
      <c r="K318" t="inlineStr">
        <is>
          <t>UCAYALI</t>
        </is>
      </c>
      <c r="L318" t="inlineStr">
        <is>
          <t>PADRE ABAD</t>
        </is>
      </c>
      <c r="M318" t="inlineStr">
        <is>
          <t>NESHUYA</t>
        </is>
      </c>
      <c r="N318" t="inlineStr">
        <is>
          <t>JR. LOLO FERNANDEZ MZA. 18 LOTE. 15 U.V. BUENOS AIRES (FRENTE ESTADIO DE NESHUYA-PORTON AZUL)</t>
        </is>
      </c>
      <c r="O318" t="inlineStr">
        <is>
          <t>SIN ACTIVIDAD</t>
        </is>
      </c>
      <c r="P318" t="inlineStr">
        <is>
          <t>CULTIVOS DE CEREALES.</t>
        </is>
      </c>
      <c r="W318" t="inlineStr">
        <is>
          <t>NO</t>
        </is>
      </c>
      <c r="Y318" t="inlineStr">
        <is>
          <t>SI</t>
        </is>
      </c>
      <c r="Z318" t="inlineStr">
        <is>
          <t>COOPERATIVA AGRARIA INDUSTRIAL MONTE ALEGRE - REGION UCAYALI (CAIMARU)</t>
        </is>
      </c>
      <c r="AA318" s="3" t="n">
        <v>0</v>
      </c>
      <c r="AB318" s="3" t="n">
        <v>0</v>
      </c>
      <c r="AC318" t="inlineStr">
        <is>
          <t>NO</t>
        </is>
      </c>
      <c r="AD318" s="3" t="str"/>
      <c r="AF318" s="3" t="str"/>
      <c r="AG318" s="4" t="str"/>
      <c r="AK318" s="4" t="str"/>
      <c r="AL318" t="inlineStr">
        <is>
          <t>CACAO</t>
        </is>
      </c>
      <c r="AM318" t="inlineStr">
        <is>
          <t>2019</t>
        </is>
      </c>
      <c r="AN318" t="inlineStr">
        <is>
          <t>PAC</t>
        </is>
      </c>
      <c r="AO318" s="4" t="str"/>
      <c r="AP318" s="4" t="str"/>
      <c r="AQ318" s="5" t="str"/>
      <c r="AU318" s="340" t="n">
        <v>46285.07177083333</v>
      </c>
      <c r="AV318" s="341" t="n">
        <v>0.5111111111111111</v>
      </c>
    </row>
    <row r="319">
      <c r="A319" t="inlineStr">
        <is>
          <t>20601074843</t>
        </is>
      </c>
      <c r="B319" t="inlineStr">
        <is>
          <t>ASOCIACION DE MUJERES ALLIN LLAMKAY</t>
        </is>
      </c>
      <c r="D319" t="inlineStr">
        <is>
          <t>ASOCIACION</t>
        </is>
      </c>
      <c r="E319" t="inlineStr">
        <is>
          <t>01 Asociación</t>
        </is>
      </c>
      <c r="F319" t="inlineStr">
        <is>
          <t>BAJA PROV. POR OFICIO</t>
        </is>
      </c>
      <c r="G319" t="inlineStr">
        <is>
          <t>HABIDO</t>
        </is>
      </c>
      <c r="H319" s="339" t="n">
        <v>45814</v>
      </c>
      <c r="I319" s="339" t="n">
        <v>45814</v>
      </c>
      <c r="J319" t="inlineStr">
        <is>
          <t>090201</t>
        </is>
      </c>
      <c r="K319" t="inlineStr">
        <is>
          <t>HUANCAVELICA</t>
        </is>
      </c>
      <c r="L319" t="inlineStr">
        <is>
          <t>ACOBAMBA</t>
        </is>
      </c>
      <c r="M319" t="inlineStr">
        <is>
          <t>ACOBAMBA</t>
        </is>
      </c>
      <c r="N319" t="inlineStr">
        <is>
          <t>AV. 27 DE SETIEMBRE NRO. SN C.C. TUPAC AMARU DE POMAVILCA (S.70719383- A 1.5 CDRS DEL PST DE SALUD)</t>
        </is>
      </c>
      <c r="O319" t="inlineStr">
        <is>
          <t>SIN ACTIVIDAD</t>
        </is>
      </c>
      <c r="P319" t="inlineStr">
        <is>
          <t>EXPLOTACION MIXTA.</t>
        </is>
      </c>
      <c r="Q319" t="inlineStr">
        <is>
          <t>CONSTRUCCION EDIFICIOS COMPLETOS.</t>
        </is>
      </c>
      <c r="W319" t="inlineStr">
        <is>
          <t>NO</t>
        </is>
      </c>
      <c r="Y319" t="inlineStr">
        <is>
          <t>SI</t>
        </is>
      </c>
      <c r="Z319" t="inlineStr">
        <is>
          <t>ASOCIACION DE MUJERES ALLIN LLAMKAY</t>
        </is>
      </c>
      <c r="AA319" s="3" t="n">
        <v>0</v>
      </c>
      <c r="AB319" s="3" t="n">
        <v>49612.5</v>
      </c>
      <c r="AC319" t="inlineStr">
        <is>
          <t>NO</t>
        </is>
      </c>
      <c r="AD319" s="3" t="str"/>
      <c r="AF319" s="3" t="str"/>
      <c r="AG319" s="4" t="str"/>
      <c r="AK319" s="4" t="str"/>
      <c r="AL319" t="inlineStr">
        <is>
          <t>PAPA</t>
        </is>
      </c>
      <c r="AM319" t="inlineStr">
        <is>
          <t>2023-2024 - 2025</t>
        </is>
      </c>
      <c r="AN319" t="inlineStr">
        <is>
          <t>PAC</t>
        </is>
      </c>
      <c r="AO319" s="4" t="str"/>
      <c r="AP319" s="4" t="str"/>
      <c r="AQ319" s="5" t="str"/>
      <c r="AU319" s="340" t="n">
        <v>46285.07177083333</v>
      </c>
      <c r="AV319" s="341" t="n">
        <v>0.5333333333333333</v>
      </c>
    </row>
    <row r="320">
      <c r="A320" t="inlineStr">
        <is>
          <t>20601106699</t>
        </is>
      </c>
      <c r="B320" t="inlineStr">
        <is>
          <t>COOPERATIVA AGRARIA DE PRODUCTOS BIO ORGANICOS Y GRANOS ANDINOS DE VIRACO - COOPRORGANIC</t>
        </is>
      </c>
      <c r="D320" t="inlineStr">
        <is>
          <t>COOPERATIVAS, SAIS, CAPS</t>
        </is>
      </c>
      <c r="E320" t="inlineStr">
        <is>
          <t>02 Cooperativa</t>
        </is>
      </c>
      <c r="F320" t="inlineStr">
        <is>
          <t>ACTIVO</t>
        </is>
      </c>
      <c r="G320" t="inlineStr">
        <is>
          <t>HABIDO</t>
        </is>
      </c>
      <c r="H320" s="339" t="n">
        <v>42452</v>
      </c>
      <c r="I320" s="339" t="n">
        <v>42461</v>
      </c>
      <c r="J320" t="inlineStr">
        <is>
          <t>040414</t>
        </is>
      </c>
      <c r="K320" t="inlineStr">
        <is>
          <t>AREQUIPA</t>
        </is>
      </c>
      <c r="L320" t="inlineStr">
        <is>
          <t>CASTILLA</t>
        </is>
      </c>
      <c r="M320" t="inlineStr">
        <is>
          <t>VIRACO</t>
        </is>
      </c>
      <c r="N320" t="inlineStr">
        <is>
          <t>CAL. HERMENEGILDO GUZMÁN MZA. O LOTE. 5 (A 30 METROS DE LA PLAZA GRAU)</t>
        </is>
      </c>
      <c r="O320" t="inlineStr">
        <is>
          <t>SIN ACTIVIDAD</t>
        </is>
      </c>
      <c r="P320" t="inlineStr">
        <is>
          <t>VTA. MAY. DE MATERIAS PRIMAS AGROPEC.</t>
        </is>
      </c>
      <c r="Q320" t="inlineStr">
        <is>
          <t>SERVICIOS AGRICOLAS, GANADERAS.</t>
        </is>
      </c>
      <c r="W320" t="inlineStr">
        <is>
          <t>NO</t>
        </is>
      </c>
      <c r="Y320" t="inlineStr">
        <is>
          <t>SI</t>
        </is>
      </c>
      <c r="Z320" t="inlineStr">
        <is>
          <t>COOPERATIVA AGRARIA DE PRODUCTOS BIO ORGANICOS Y GRANOS ANDINOS DE VIRACO - COOPRORGANIC</t>
        </is>
      </c>
      <c r="AA320" s="3" t="n">
        <v>0</v>
      </c>
      <c r="AB320" s="3" t="n">
        <v>0</v>
      </c>
      <c r="AC320" t="inlineStr">
        <is>
          <t>NO</t>
        </is>
      </c>
      <c r="AD320" s="3" t="str"/>
      <c r="AF320" s="3" t="str"/>
      <c r="AG320" s="4" t="str"/>
      <c r="AK320" s="4" t="str"/>
      <c r="AL320" t="inlineStr">
        <is>
          <t>QUINUA Y OTROS GRANOS</t>
        </is>
      </c>
      <c r="AM320" t="inlineStr">
        <is>
          <t>2018-2019-2020-2021-2022</t>
        </is>
      </c>
      <c r="AN320" t="inlineStr">
        <is>
          <t>PAC</t>
        </is>
      </c>
      <c r="AO320" s="4" t="str"/>
      <c r="AP320" s="4" t="str"/>
      <c r="AQ320" s="5" t="str"/>
      <c r="AU320" s="340" t="n">
        <v>46285.07177083333</v>
      </c>
      <c r="AV320" s="341" t="n">
        <v>0.5333333333333333</v>
      </c>
    </row>
    <row r="321">
      <c r="A321" t="inlineStr">
        <is>
          <t>20601119316</t>
        </is>
      </c>
      <c r="B321" t="inlineStr">
        <is>
          <t>COOPERATIVA DE PRODUCTORES DE CACAO FINO Y DE AROMA</t>
        </is>
      </c>
      <c r="D321" t="inlineStr">
        <is>
          <t>COOPERATIVAS, SAIS, CAPS</t>
        </is>
      </c>
      <c r="E321" t="inlineStr">
        <is>
          <t>02 Cooperativa</t>
        </is>
      </c>
      <c r="F321" t="inlineStr">
        <is>
          <t>ACTIVO</t>
        </is>
      </c>
      <c r="G321" t="inlineStr">
        <is>
          <t>HABIDO</t>
        </is>
      </c>
      <c r="H321" s="339" t="n">
        <v>42460</v>
      </c>
      <c r="I321" s="339" t="n">
        <v>42461</v>
      </c>
      <c r="J321" t="inlineStr">
        <is>
          <t>250301</t>
        </is>
      </c>
      <c r="K321" t="inlineStr">
        <is>
          <t>UCAYALI</t>
        </is>
      </c>
      <c r="L321" t="inlineStr">
        <is>
          <t>PADRE ABAD</t>
        </is>
      </c>
      <c r="M321" t="inlineStr">
        <is>
          <t>PADRE ABAD</t>
        </is>
      </c>
      <c r="N321" t="inlineStr">
        <is>
          <t>CAR. FEDERICO BASADRE MZA. I LOTE. 1 CAS. EL AGUAJAL (KM 140 DE LA CARR. FEDERICO BASADRE)</t>
        </is>
      </c>
      <c r="O321" t="inlineStr">
        <is>
          <t>SIN ACTIVIDAD</t>
        </is>
      </c>
      <c r="P321" t="inlineStr">
        <is>
          <t>VTA. MAY. DE MATERIAS PRIMAS AGROPEC.</t>
        </is>
      </c>
      <c r="Q321" t="inlineStr">
        <is>
          <t>RESTAURANTES, BARES Y CANTINAS.</t>
        </is>
      </c>
      <c r="W321" t="inlineStr">
        <is>
          <t>NO</t>
        </is>
      </c>
      <c r="Y321" t="inlineStr">
        <is>
          <t>SI</t>
        </is>
      </c>
      <c r="Z321" t="inlineStr">
        <is>
          <t>COOPERATIVA DE PRODUCTORES DE CACAO FINO Y DE AROMA</t>
        </is>
      </c>
      <c r="AA321" s="3" t="n">
        <v>0</v>
      </c>
      <c r="AB321" s="3" t="n">
        <v>0</v>
      </c>
      <c r="AC321" t="inlineStr">
        <is>
          <t>NO</t>
        </is>
      </c>
      <c r="AD321" s="3" t="str"/>
      <c r="AF321" s="3" t="str"/>
      <c r="AG321" s="4" t="str"/>
      <c r="AK321" s="4" t="str"/>
      <c r="AL321" t="inlineStr">
        <is>
          <t>CACAO</t>
        </is>
      </c>
      <c r="AM321" t="inlineStr">
        <is>
          <t>2018-2019</t>
        </is>
      </c>
      <c r="AN321" t="inlineStr">
        <is>
          <t>PAC</t>
        </is>
      </c>
      <c r="AO321" s="4" t="str"/>
      <c r="AP321" s="4" t="str"/>
      <c r="AQ321" s="5" t="str"/>
      <c r="AU321" s="340" t="n">
        <v>46285.07177083333</v>
      </c>
      <c r="AV321" s="341" t="n">
        <v>0.5333333333333333</v>
      </c>
    </row>
    <row r="322">
      <c r="A322" t="inlineStr">
        <is>
          <t>20601125715</t>
        </is>
      </c>
      <c r="B322" t="inlineStr">
        <is>
          <t>COOPERATIVA AGRARIA ECOLOGICA MARKAHUAMACHUCO</t>
        </is>
      </c>
      <c r="C322" t="inlineStr">
        <is>
          <t>COOP ECO MARKA</t>
        </is>
      </c>
      <c r="D322" t="inlineStr">
        <is>
          <t>COOPERATIVAS, SAIS, CAPS</t>
        </is>
      </c>
      <c r="E322" t="inlineStr">
        <is>
          <t>02 Cooperativa</t>
        </is>
      </c>
      <c r="F322" t="inlineStr">
        <is>
          <t>ACTIVO</t>
        </is>
      </c>
      <c r="G322" t="inlineStr">
        <is>
          <t>HABIDO</t>
        </is>
      </c>
      <c r="H322" s="339" t="n">
        <v>42464</v>
      </c>
      <c r="I322" s="339" t="n">
        <v>42491</v>
      </c>
      <c r="J322" t="inlineStr">
        <is>
          <t>130901</t>
        </is>
      </c>
      <c r="K322" t="inlineStr">
        <is>
          <t>LA LIBERTAD</t>
        </is>
      </c>
      <c r="L322" t="inlineStr">
        <is>
          <t>SANCHEZ CARRION</t>
        </is>
      </c>
      <c r="M322" t="inlineStr">
        <is>
          <t>HUAMACHUCO</t>
        </is>
      </c>
      <c r="N322" t="inlineStr">
        <is>
          <t>AV. 10 DE JULIO NRO. 702 PBLO. HUAMACHUCO (EN AGENCIA AGRARIA)</t>
        </is>
      </c>
      <c r="O322" t="inlineStr">
        <is>
          <t>SIN ACTIVIDAD</t>
        </is>
      </c>
      <c r="P322" t="inlineStr">
        <is>
          <t>CULTIVOS DE CEREALES.</t>
        </is>
      </c>
      <c r="Q322" t="inlineStr">
        <is>
          <t>CRIA DE ANIMALES DOMESTICOS.</t>
        </is>
      </c>
      <c r="W322" t="inlineStr">
        <is>
          <t>SI</t>
        </is>
      </c>
      <c r="X322" t="inlineStr">
        <is>
          <t>S3106112</t>
        </is>
      </c>
      <c r="Y322" t="inlineStr">
        <is>
          <t>SI</t>
        </is>
      </c>
      <c r="Z322" t="inlineStr">
        <is>
          <t>COOPERATIVA AGRARIA ECOLOGICA MARKAHUAMACHUCO</t>
        </is>
      </c>
      <c r="AA322" s="3" t="n">
        <v>0</v>
      </c>
      <c r="AB322" s="3" t="n">
        <v>0</v>
      </c>
      <c r="AC322" t="inlineStr">
        <is>
          <t>NO</t>
        </is>
      </c>
      <c r="AD322" s="3" t="str"/>
      <c r="AF322" s="3" t="str"/>
      <c r="AG322" s="4" t="str"/>
      <c r="AH322" t="inlineStr">
        <is>
          <t>ALTAMIRANO VERGARA FRANCISCA</t>
        </is>
      </c>
      <c r="AI322" t="inlineStr">
        <is>
          <t>ALTAMIRANO VERGARA FRANCISCA</t>
        </is>
      </c>
      <c r="AK322" s="4" t="n">
        <v>5</v>
      </c>
      <c r="AL322" t="inlineStr">
        <is>
          <t>QUINUA Y OTROS GRANOS</t>
        </is>
      </c>
      <c r="AM322" t="inlineStr">
        <is>
          <t>2018-2019-2020-2021-2022-2023</t>
        </is>
      </c>
      <c r="AN322" t="inlineStr">
        <is>
          <t>PAC</t>
        </is>
      </c>
      <c r="AO322" s="4" t="str"/>
      <c r="AP322" s="4" t="str"/>
      <c r="AQ322" s="5" t="str"/>
      <c r="AU322" s="340" t="n">
        <v>46285.07177083333</v>
      </c>
      <c r="AV322" s="341" t="n">
        <v>0.6444444444444445</v>
      </c>
    </row>
    <row r="323">
      <c r="A323" t="inlineStr">
        <is>
          <t>20601154499</t>
        </is>
      </c>
      <c r="B323" t="inlineStr">
        <is>
          <t>GRUPO ORO MUNDO SOCIEDAD COMERCIAL DE RESPONSABILIDAD LIMITADA - GRUP. OROMUN S.R.L.</t>
        </is>
      </c>
      <c r="D323" t="inlineStr">
        <is>
          <t>SOC.COM.RESPONS. LTDA</t>
        </is>
      </c>
      <c r="E323" t="inlineStr">
        <is>
          <t>07 Otros</t>
        </is>
      </c>
      <c r="F323" t="inlineStr">
        <is>
          <t>ACTIVO</t>
        </is>
      </c>
      <c r="G323" t="inlineStr">
        <is>
          <t>HABIDO</t>
        </is>
      </c>
      <c r="H323" s="339" t="n">
        <v>42474</v>
      </c>
      <c r="I323" s="339" t="n">
        <v>42480</v>
      </c>
      <c r="J323" t="inlineStr">
        <is>
          <t>230403</t>
        </is>
      </c>
      <c r="K323" t="inlineStr">
        <is>
          <t>TACNA</t>
        </is>
      </c>
      <c r="L323" t="inlineStr">
        <is>
          <t>TARATA</t>
        </is>
      </c>
      <c r="M323" t="inlineStr">
        <is>
          <t>ESTIQUE</t>
        </is>
      </c>
      <c r="N323" t="inlineStr">
        <is>
          <t>MZA. G LOTE. 07 C.P. ESTIQUE PUEBLO (ESQUINA DE LA PLAZA PRINCIPAL)</t>
        </is>
      </c>
      <c r="O323" t="inlineStr">
        <is>
          <t>SIN ACTIVIDAD</t>
        </is>
      </c>
      <c r="P323" t="inlineStr">
        <is>
          <t>VTA. MAY. DE MATERIAS PRIMAS AGROPEC.</t>
        </is>
      </c>
      <c r="Q323" t="inlineStr">
        <is>
          <t>VTA. MAY. ALIMENTOS, BEBIDAS Y TABACO.</t>
        </is>
      </c>
      <c r="R323" t="inlineStr">
        <is>
          <t>ELAB. DE ACEITE Y GRASAS.</t>
        </is>
      </c>
      <c r="W323" t="inlineStr">
        <is>
          <t>SI</t>
        </is>
      </c>
      <c r="X323" t="inlineStr">
        <is>
          <t>S1573759</t>
        </is>
      </c>
      <c r="Y323" t="inlineStr">
        <is>
          <t>SI</t>
        </is>
      </c>
      <c r="Z323" t="inlineStr">
        <is>
          <t>GRUPO ORO MUNDO SOCIEDAD COMERCIAL DE RESPONSABILIDAD LIMITADA - GRUP. OROMUN S.R.L.</t>
        </is>
      </c>
      <c r="AA323" s="3" t="n">
        <v>0</v>
      </c>
      <c r="AB323" s="3" t="n">
        <v>80133.99649999999</v>
      </c>
      <c r="AC323" t="inlineStr">
        <is>
          <t>NO</t>
        </is>
      </c>
      <c r="AD323" s="3" t="str"/>
      <c r="AF323" s="3" t="str"/>
      <c r="AG323" s="4" t="str"/>
      <c r="AI323" t="inlineStr">
        <is>
          <t>TORRES CHAMBILLA VICTOR</t>
        </is>
      </c>
      <c r="AJ323" t="inlineStr">
        <is>
          <t>torres chambilla victor edwin</t>
        </is>
      </c>
      <c r="AK323" s="4" t="n">
        <v>1</v>
      </c>
      <c r="AL323" t="inlineStr">
        <is>
          <t>ORÉGANO</t>
        </is>
      </c>
      <c r="AM323" t="inlineStr">
        <is>
          <t>2025</t>
        </is>
      </c>
      <c r="AN323" t="inlineStr">
        <is>
          <t>PAC</t>
        </is>
      </c>
      <c r="AO323" s="4" t="str"/>
      <c r="AP323" s="4" t="str"/>
      <c r="AQ323" s="5" t="str"/>
      <c r="AU323" s="340" t="n">
        <v>46285.07177083333</v>
      </c>
      <c r="AV323" s="341" t="n">
        <v>0.6444444444444445</v>
      </c>
    </row>
    <row r="324">
      <c r="A324" t="inlineStr">
        <is>
          <t>20601186986</t>
        </is>
      </c>
      <c r="B324" t="inlineStr">
        <is>
          <t>COOPERATIVA AGRARIA LOS AMBIENTALISTAS LTDA</t>
        </is>
      </c>
      <c r="D324" t="inlineStr">
        <is>
          <t>COOPERATIVAS, SAIS, CAPS</t>
        </is>
      </c>
      <c r="E324" t="inlineStr">
        <is>
          <t>02 Cooperativa</t>
        </is>
      </c>
      <c r="F324" t="inlineStr">
        <is>
          <t>ACTIVO</t>
        </is>
      </c>
      <c r="G324" t="inlineStr">
        <is>
          <t>NO HABIDO</t>
        </is>
      </c>
      <c r="H324" s="339" t="n">
        <v>42488</v>
      </c>
      <c r="I324" s="339" t="n">
        <v>42491</v>
      </c>
      <c r="J324" t="inlineStr">
        <is>
          <t>060613</t>
        </is>
      </c>
      <c r="K324" t="inlineStr">
        <is>
          <t>CAJAMARCA</t>
        </is>
      </c>
      <c r="L324" t="inlineStr">
        <is>
          <t>JAEN</t>
        </is>
      </c>
      <c r="M324" t="inlineStr">
        <is>
          <t>JAEN</t>
        </is>
      </c>
      <c r="N324" t="inlineStr">
        <is>
          <t>CAL. SAN IGNACIO DE LOYOLA NRO. S/N SEC. LINDEROS (2 CASAS ANTES D DONOFRIO-2 PISOS-BLANCA)</t>
        </is>
      </c>
      <c r="O324" t="inlineStr">
        <is>
          <t>SIN ACTIVIDAD</t>
        </is>
      </c>
      <c r="P324" t="inlineStr">
        <is>
          <t>OTROS TIPOS INTERMEDIACION MONETARIA.</t>
        </is>
      </c>
      <c r="W324" t="inlineStr">
        <is>
          <t>NO</t>
        </is>
      </c>
      <c r="Y324" t="inlineStr">
        <is>
          <t>SI</t>
        </is>
      </c>
      <c r="Z324" t="inlineStr">
        <is>
          <t>COOPERATIVA AGRARIA LOS AMBIENTALISTAS LTDA</t>
        </is>
      </c>
      <c r="AA324" s="3" t="n">
        <v>0</v>
      </c>
      <c r="AB324" s="3" t="n">
        <v>0</v>
      </c>
      <c r="AC324" t="inlineStr">
        <is>
          <t>NO</t>
        </is>
      </c>
      <c r="AD324" s="3" t="str"/>
      <c r="AF324" s="3" t="str"/>
      <c r="AG324" s="4" t="str"/>
      <c r="AK324" s="4" t="str"/>
      <c r="AL324" t="inlineStr">
        <is>
          <t>CAFÉ</t>
        </is>
      </c>
      <c r="AM324" t="inlineStr">
        <is>
          <t>2018-2019</t>
        </is>
      </c>
      <c r="AN324" t="inlineStr">
        <is>
          <t>PAC</t>
        </is>
      </c>
      <c r="AO324" s="4" t="str"/>
      <c r="AP324" s="4" t="str"/>
      <c r="AQ324" s="5" t="str"/>
      <c r="AU324" s="340" t="n">
        <v>46285.07177083333</v>
      </c>
      <c r="AV324" s="341" t="n">
        <v>0.5111111111111111</v>
      </c>
    </row>
    <row r="325">
      <c r="A325" t="inlineStr">
        <is>
          <t>20601209811</t>
        </is>
      </c>
      <c r="B325" t="inlineStr">
        <is>
          <t>ASOCIACION DE PRODUCTORES AGROPECUARIOS Y DESTILADOS NUEVO HORIZONTE HUALLANCHI - APROAGRHU</t>
        </is>
      </c>
      <c r="D325" t="inlineStr">
        <is>
          <t>ASOCIACION</t>
        </is>
      </c>
      <c r="E325" t="inlineStr">
        <is>
          <t>01 Asociación</t>
        </is>
      </c>
      <c r="F325" t="inlineStr">
        <is>
          <t>ACTIVO</t>
        </is>
      </c>
      <c r="G325" t="inlineStr">
        <is>
          <t>HABIDO</t>
        </is>
      </c>
      <c r="H325" s="339" t="n">
        <v>46080</v>
      </c>
      <c r="I325" s="339" t="n">
        <v>46082</v>
      </c>
      <c r="J325" t="inlineStr">
        <is>
          <t>150709</t>
        </is>
      </c>
      <c r="K325" t="inlineStr">
        <is>
          <t>LIMA</t>
        </is>
      </c>
      <c r="L325" t="inlineStr">
        <is>
          <t>HUAROCHIRI</t>
        </is>
      </c>
      <c r="M325" t="inlineStr">
        <is>
          <t>SANTO DOMINGO DE LOS OLLEROS</t>
        </is>
      </c>
      <c r="N325" t="inlineStr">
        <is>
          <t>CAL. SAN JUAN NRO. S/N (A MEDIA CUADRA DE LA IGLESIA SAN PEDRO)</t>
        </is>
      </c>
      <c r="O325" t="inlineStr">
        <is>
          <t>SIN ACTIVIDAD</t>
        </is>
      </c>
      <c r="P325" t="inlineStr">
        <is>
          <t>ACTIVIDADES OTRAS ASOCIACIONES NCP.</t>
        </is>
      </c>
      <c r="W325" t="inlineStr">
        <is>
          <t>NO</t>
        </is>
      </c>
      <c r="Y325" t="inlineStr">
        <is>
          <t>SI</t>
        </is>
      </c>
      <c r="Z325" t="inlineStr">
        <is>
          <t>ASOCIACION DE PRODUCTORES AGROPECUARIOS Y DESTILADOS NUEVO HORIZONTE HUALLANCHI - APROAGRHU</t>
        </is>
      </c>
      <c r="AA325" s="3" t="n">
        <v>0</v>
      </c>
      <c r="AB325" s="3" t="n">
        <v>0</v>
      </c>
      <c r="AC325" t="inlineStr">
        <is>
          <t>NO</t>
        </is>
      </c>
      <c r="AD325" s="3" t="str"/>
      <c r="AF325" s="3" t="str"/>
      <c r="AG325" s="4" t="str"/>
      <c r="AK325" s="4" t="str"/>
      <c r="AL325" t="inlineStr">
        <is>
          <t>TUNA</t>
        </is>
      </c>
      <c r="AM325" t="inlineStr">
        <is>
          <t>2019-2020</t>
        </is>
      </c>
      <c r="AN325" t="inlineStr">
        <is>
          <t>PAC</t>
        </is>
      </c>
      <c r="AO325" s="4" t="str"/>
      <c r="AP325" s="4" t="str"/>
      <c r="AQ325" s="5" t="str"/>
      <c r="AU325" s="340" t="n">
        <v>46285.07177083333</v>
      </c>
      <c r="AV325" s="341" t="n">
        <v>0.5111111111111111</v>
      </c>
    </row>
    <row r="326">
      <c r="A326" t="inlineStr">
        <is>
          <t>20601306485</t>
        </is>
      </c>
      <c r="B326" t="inlineStr">
        <is>
          <t>ASOCIACION DE PRODUCTORES AGROPECUARIOS MI HUAYLILLAS DEL DISTRITO DE CURGOS, PROVINCIA SANCHEZ CARR</t>
        </is>
      </c>
      <c r="D326" t="inlineStr">
        <is>
          <t>ASOCIACION</t>
        </is>
      </c>
      <c r="E326" t="inlineStr">
        <is>
          <t>01 Asociación</t>
        </is>
      </c>
      <c r="F326" t="inlineStr">
        <is>
          <t>ACTIVO</t>
        </is>
      </c>
      <c r="G326" t="inlineStr">
        <is>
          <t>HABIDO</t>
        </is>
      </c>
      <c r="H326" s="339" t="n">
        <v>44222</v>
      </c>
      <c r="I326" s="339" t="n">
        <v>44221</v>
      </c>
      <c r="J326" t="inlineStr">
        <is>
          <t>130904</t>
        </is>
      </c>
      <c r="K326" t="inlineStr">
        <is>
          <t>LA LIBERTAD</t>
        </is>
      </c>
      <c r="L326" t="inlineStr">
        <is>
          <t>SANCHEZ CARRION</t>
        </is>
      </c>
      <c r="M326" t="inlineStr">
        <is>
          <t>CURGOS</t>
        </is>
      </c>
      <c r="N326" t="inlineStr">
        <is>
          <t>CAR. CHOCTAMALCA NRO. 22 CAS. CHOCTAMALCA (FRENTE AL LOCAL DE LA IGLESIA ADVENTISTA)</t>
        </is>
      </c>
      <c r="O326" t="inlineStr">
        <is>
          <t>SIN ACTIVIDAD</t>
        </is>
      </c>
      <c r="P326" t="inlineStr">
        <is>
          <t>ELAB DE PRODUCTOS LACTEOS.</t>
        </is>
      </c>
      <c r="Q326" t="inlineStr">
        <is>
          <t>EXPLOTACION MIXTA.</t>
        </is>
      </c>
      <c r="R326" t="inlineStr">
        <is>
          <t>CULTIVOS DE CEREALES.</t>
        </is>
      </c>
      <c r="W326" t="inlineStr">
        <is>
          <t>NO</t>
        </is>
      </c>
      <c r="Y326" t="inlineStr">
        <is>
          <t>SI</t>
        </is>
      </c>
      <c r="Z326" t="inlineStr">
        <is>
          <t>ASOCIACION DE PRODUCTORES AGROPECUARIOS MI HUAYLILLAS DEL DISTRITO DE CURGOS, PROVINCIA SANCHEZ CARR</t>
        </is>
      </c>
      <c r="AA326" s="3" t="n">
        <v>150185</v>
      </c>
      <c r="AB326" s="3" t="n">
        <v>228860</v>
      </c>
      <c r="AC326" t="inlineStr">
        <is>
          <t>NO</t>
        </is>
      </c>
      <c r="AD326" s="3" t="str"/>
      <c r="AF326" s="3" t="str"/>
      <c r="AG326" s="4" t="str"/>
      <c r="AK326" s="4" t="str"/>
      <c r="AL326" t="inlineStr">
        <is>
          <t>DERIVADOS LACTEOS</t>
        </is>
      </c>
      <c r="AM326" t="inlineStr">
        <is>
          <t>2024 - 2025</t>
        </is>
      </c>
      <c r="AN326" t="inlineStr">
        <is>
          <t>PAC</t>
        </is>
      </c>
      <c r="AO326" s="4" t="str"/>
      <c r="AP326" s="4" t="str"/>
      <c r="AQ326" s="5" t="str"/>
      <c r="AU326" s="340" t="n">
        <v>46285.07177083333</v>
      </c>
      <c r="AV326" s="341" t="n">
        <v>0.5555555555555556</v>
      </c>
    </row>
    <row r="327">
      <c r="A327" t="inlineStr">
        <is>
          <t>20601320348</t>
        </is>
      </c>
      <c r="B327" t="inlineStr">
        <is>
          <t>ASOCIACION DE PRODUCTORES DE PUERTO PERU - APPP</t>
        </is>
      </c>
      <c r="C327" t="inlineStr">
        <is>
          <t>ASOCIACION DE PRODUCTORES DE P</t>
        </is>
      </c>
      <c r="D327" t="inlineStr">
        <is>
          <t>ASOCIACION</t>
        </is>
      </c>
      <c r="E327" t="inlineStr">
        <is>
          <t>01 Asociación</t>
        </is>
      </c>
      <c r="F327" t="inlineStr">
        <is>
          <t>ACTIVO</t>
        </is>
      </c>
      <c r="G327" t="inlineStr">
        <is>
          <t>HABIDO</t>
        </is>
      </c>
      <c r="H327" s="339" t="n">
        <v>42544</v>
      </c>
      <c r="I327" s="339" t="n">
        <v>42544</v>
      </c>
      <c r="J327" t="inlineStr">
        <is>
          <t>160201</t>
        </is>
      </c>
      <c r="K327" t="inlineStr">
        <is>
          <t>LORETO</t>
        </is>
      </c>
      <c r="L327" t="inlineStr">
        <is>
          <t>ALTO AMAZONAS</t>
        </is>
      </c>
      <c r="M327" t="inlineStr">
        <is>
          <t>YURIMAGUAS</t>
        </is>
      </c>
      <c r="N327" t="inlineStr">
        <is>
          <t>PEDRO ANTONIO PAIMA SINTI MZA. G LOTE. 07 PUERTO PERU (ENTRANDO POR CARRETERA TUPAC)</t>
        </is>
      </c>
      <c r="O327" t="inlineStr">
        <is>
          <t>SIN ACTIVIDAD</t>
        </is>
      </c>
      <c r="P327" t="inlineStr">
        <is>
          <t>VTA. MAY. DE MATERIAS PRIMAS AGROPEC.</t>
        </is>
      </c>
      <c r="Q327" t="inlineStr">
        <is>
          <t>EXPLOTACION MIXTA.</t>
        </is>
      </c>
      <c r="W327" t="inlineStr">
        <is>
          <t>NO</t>
        </is>
      </c>
      <c r="Y327" t="inlineStr">
        <is>
          <t>SI</t>
        </is>
      </c>
      <c r="Z327" t="inlineStr">
        <is>
          <t>ASOCIACION DE PRODUCTORES DE PUERTO PERU - APPP</t>
        </is>
      </c>
      <c r="AA327" s="3" t="n">
        <v>0</v>
      </c>
      <c r="AB327" s="3" t="n">
        <v>95510</v>
      </c>
      <c r="AC327" t="inlineStr">
        <is>
          <t>NO</t>
        </is>
      </c>
      <c r="AD327" s="3" t="str"/>
      <c r="AF327" s="3" t="str"/>
      <c r="AG327" s="4" t="str"/>
      <c r="AK327" s="4" t="str"/>
      <c r="AL327" t="inlineStr">
        <is>
          <t>YUCA</t>
        </is>
      </c>
      <c r="AM327" t="inlineStr">
        <is>
          <t>2025</t>
        </is>
      </c>
      <c r="AN327" t="inlineStr">
        <is>
          <t>PAC</t>
        </is>
      </c>
      <c r="AO327" s="4" t="str"/>
      <c r="AP327" s="4" t="str"/>
      <c r="AQ327" s="5" t="str"/>
      <c r="AU327" s="340" t="n">
        <v>46285.07177083333</v>
      </c>
      <c r="AV327" s="341" t="n">
        <v>0.5555555555555556</v>
      </c>
    </row>
    <row r="328">
      <c r="A328" t="inlineStr">
        <is>
          <t>20601329159</t>
        </is>
      </c>
      <c r="B328" t="inlineStr">
        <is>
          <t>COOPERATIVA AGRARIA CAFETALERA DE LA NACION YANESHA</t>
        </is>
      </c>
      <c r="D328" t="inlineStr">
        <is>
          <t>COOPERATIVAS, SAIS, CAPS</t>
        </is>
      </c>
      <c r="E328" t="inlineStr">
        <is>
          <t>02 Cooperativa</t>
        </is>
      </c>
      <c r="F328" t="inlineStr">
        <is>
          <t>ACTIVO</t>
        </is>
      </c>
      <c r="G328" t="inlineStr">
        <is>
          <t>HABIDO</t>
        </is>
      </c>
      <c r="H328" s="339" t="n">
        <v>42549</v>
      </c>
      <c r="I328" s="339" t="n">
        <v>42552</v>
      </c>
      <c r="J328" t="inlineStr">
        <is>
          <t>190307</t>
        </is>
      </c>
      <c r="K328" t="inlineStr">
        <is>
          <t>PASCO</t>
        </is>
      </c>
      <c r="L328" t="inlineStr">
        <is>
          <t>OXAPAMPA</t>
        </is>
      </c>
      <c r="M328" t="inlineStr">
        <is>
          <t>VILLA RICA</t>
        </is>
      </c>
      <c r="N328" t="inlineStr">
        <is>
          <t>NRO. S/N COM. NATIVA ÑAGAZU (AL COSTADO DE LA POSTA MEDICA)</t>
        </is>
      </c>
      <c r="O328" t="inlineStr">
        <is>
          <t>SIN ACTIVIDAD</t>
        </is>
      </c>
      <c r="P328" t="inlineStr">
        <is>
          <t>VTA. MIN. OTROS PRODUCTOS EN ALMACEN.</t>
        </is>
      </c>
      <c r="W328" t="inlineStr">
        <is>
          <t>NO</t>
        </is>
      </c>
      <c r="Y328" t="inlineStr">
        <is>
          <t>SI</t>
        </is>
      </c>
      <c r="Z328" t="inlineStr">
        <is>
          <t>COOPERATIVA AGRARIA CAFETALERA DE LA NACION YANESHA</t>
        </is>
      </c>
      <c r="AA328" s="3" t="n">
        <v>0</v>
      </c>
      <c r="AB328" s="3" t="n">
        <v>0</v>
      </c>
      <c r="AC328" t="inlineStr">
        <is>
          <t>NO</t>
        </is>
      </c>
      <c r="AD328" s="3" t="str"/>
      <c r="AF328" s="3" t="str"/>
      <c r="AG328" s="4" t="str"/>
      <c r="AK328" s="4" t="str"/>
      <c r="AL328" t="inlineStr">
        <is>
          <t>CAFÉ</t>
        </is>
      </c>
      <c r="AM328" t="inlineStr">
        <is>
          <t>2018-2019-2021</t>
        </is>
      </c>
      <c r="AN328" t="inlineStr">
        <is>
          <t>PAC</t>
        </is>
      </c>
      <c r="AO328" s="4" t="str"/>
      <c r="AP328" s="4" t="str"/>
      <c r="AQ328" s="5" t="str"/>
      <c r="AU328" s="340" t="n">
        <v>46285.07177083333</v>
      </c>
      <c r="AV328" s="341" t="n">
        <v>0.5111111111111111</v>
      </c>
    </row>
    <row r="329">
      <c r="A329" t="inlineStr">
        <is>
          <t>20601339090</t>
        </is>
      </c>
      <c r="B329" t="inlineStr">
        <is>
          <t>COOPERATIVA AGROINDUSTRIAL CAFETALERA CACOTERA MONZON LTDA</t>
        </is>
      </c>
      <c r="D329" t="inlineStr">
        <is>
          <t>COOPERATIVAS, SAIS, CAPS</t>
        </is>
      </c>
      <c r="E329" t="inlineStr">
        <is>
          <t>02 Cooperativa</t>
        </is>
      </c>
      <c r="F329" t="inlineStr">
        <is>
          <t>ACTIVO</t>
        </is>
      </c>
      <c r="G329" t="inlineStr">
        <is>
          <t>HABIDO</t>
        </is>
      </c>
      <c r="H329" s="339" t="n">
        <v>42555</v>
      </c>
      <c r="I329" s="339" t="n">
        <v>42552</v>
      </c>
      <c r="J329" t="inlineStr">
        <is>
          <t>100507</t>
        </is>
      </c>
      <c r="K329" t="inlineStr">
        <is>
          <t>HUANUCO</t>
        </is>
      </c>
      <c r="L329" t="inlineStr">
        <is>
          <t>HUAMALIES</t>
        </is>
      </c>
      <c r="M329" t="inlineStr">
        <is>
          <t>MONZON</t>
        </is>
      </c>
      <c r="N329" t="inlineStr">
        <is>
          <t>MZA. 01 C.P. MONZON (A 1CDRA DE MUNICIPIO-MED.LUZ.NRO.1114188)</t>
        </is>
      </c>
      <c r="O329" t="inlineStr">
        <is>
          <t>SIN ACTIVIDAD</t>
        </is>
      </c>
      <c r="P329" t="inlineStr">
        <is>
          <t>CULTIVO DE FRUTAS.</t>
        </is>
      </c>
      <c r="W329" t="inlineStr">
        <is>
          <t>NO</t>
        </is>
      </c>
      <c r="Y329" t="inlineStr">
        <is>
          <t>SI</t>
        </is>
      </c>
      <c r="Z329" t="inlineStr">
        <is>
          <t>COOPERATIVA AGROINDUSTRIAL CAFETALERA CACOTERA MONZON LTDA</t>
        </is>
      </c>
      <c r="AA329" s="3" t="n">
        <v>0</v>
      </c>
      <c r="AB329" s="3" t="n">
        <v>0</v>
      </c>
      <c r="AC329" t="inlineStr">
        <is>
          <t>NO</t>
        </is>
      </c>
      <c r="AD329" s="3" t="str"/>
      <c r="AF329" s="3" t="str"/>
      <c r="AG329" s="4" t="str"/>
      <c r="AK329" s="4" t="str"/>
      <c r="AL329" t="inlineStr">
        <is>
          <t>CAFÉ</t>
        </is>
      </c>
      <c r="AM329" t="inlineStr">
        <is>
          <t>2018-2019</t>
        </is>
      </c>
      <c r="AN329" t="inlineStr">
        <is>
          <t>PAC</t>
        </is>
      </c>
      <c r="AO329" s="4" t="str"/>
      <c r="AP329" s="4" t="str"/>
      <c r="AQ329" s="5" t="str"/>
      <c r="AU329" s="340" t="n">
        <v>46285.07177083333</v>
      </c>
      <c r="AV329" s="341" t="n">
        <v>0.5111111111111111</v>
      </c>
    </row>
    <row r="330">
      <c r="A330" t="inlineStr">
        <is>
          <t>20601360145</t>
        </is>
      </c>
      <c r="B330" t="inlineStr">
        <is>
          <t>COOPERATIVA AGRARIA DE PRODUCCION ORGANICA SEÑOR DE HUANCA SAN SALVADOR - CAPOSH</t>
        </is>
      </c>
      <c r="D330" t="inlineStr">
        <is>
          <t>COOPERATIVAS, SAIS, CAPS</t>
        </is>
      </c>
      <c r="E330" t="inlineStr">
        <is>
          <t>02 Cooperativa</t>
        </is>
      </c>
      <c r="F330" t="inlineStr">
        <is>
          <t>ACTIVO</t>
        </is>
      </c>
      <c r="G330" t="inlineStr">
        <is>
          <t>HABIDO</t>
        </is>
      </c>
      <c r="H330" s="339" t="n">
        <v>42564</v>
      </c>
      <c r="I330" s="339" t="n">
        <v>42583</v>
      </c>
      <c r="J330" t="inlineStr">
        <is>
          <t>080406</t>
        </is>
      </c>
      <c r="K330" t="inlineStr">
        <is>
          <t>CUSCO</t>
        </is>
      </c>
      <c r="L330" t="inlineStr">
        <is>
          <t>CALCA</t>
        </is>
      </c>
      <c r="M330" t="inlineStr">
        <is>
          <t>SAN SALVADOR</t>
        </is>
      </c>
      <c r="N330" t="inlineStr">
        <is>
          <t>CAL. CAJAMARCA NRO. 122 (1CDRA PSND PLZA C2P ADOB VIRGILIO CASTIL)</t>
        </is>
      </c>
      <c r="O330" t="inlineStr">
        <is>
          <t>SIN ACTIVIDAD</t>
        </is>
      </c>
      <c r="P330" t="inlineStr">
        <is>
          <t>OTROS TIPOS DE VENTA POR MENOR.</t>
        </is>
      </c>
      <c r="Q330" t="inlineStr">
        <is>
          <t>ELAB. DE PRODUCTOS DE MOLINERIA.</t>
        </is>
      </c>
      <c r="W330" t="inlineStr">
        <is>
          <t>NO</t>
        </is>
      </c>
      <c r="Y330" t="inlineStr">
        <is>
          <t>SI</t>
        </is>
      </c>
      <c r="Z330" t="inlineStr">
        <is>
          <t>COOPERATIVA AGRARIA DE PRODUCCION ORGANICA SEÑOR DE HUANCA SAN SALVADOR - CAPOSH</t>
        </is>
      </c>
      <c r="AA330" s="3" t="n">
        <v>0</v>
      </c>
      <c r="AB330" s="3" t="n">
        <v>0</v>
      </c>
      <c r="AC330" t="inlineStr">
        <is>
          <t>NO</t>
        </is>
      </c>
      <c r="AD330" s="3" t="str"/>
      <c r="AF330" s="3" t="str"/>
      <c r="AG330" s="4" t="str"/>
      <c r="AK330" s="4" t="str"/>
      <c r="AL330" t="inlineStr">
        <is>
          <t>KIWICHA</t>
        </is>
      </c>
      <c r="AM330" t="inlineStr">
        <is>
          <t>2018</t>
        </is>
      </c>
      <c r="AN330" t="inlineStr">
        <is>
          <t>PAC</t>
        </is>
      </c>
      <c r="AO330" s="4" t="str"/>
      <c r="AP330" s="4" t="str"/>
      <c r="AQ330" s="5" t="str"/>
      <c r="AU330" s="340" t="n">
        <v>46285.07177083333</v>
      </c>
      <c r="AV330" s="341" t="n">
        <v>0.5333333333333333</v>
      </c>
    </row>
    <row r="331">
      <c r="A331" t="inlineStr">
        <is>
          <t>20601377781</t>
        </is>
      </c>
      <c r="B331" t="inlineStr">
        <is>
          <t>COOPERATIVA AGRARIA DE PRODUCTORES DEL DISTRITO DE TAMBILLO</t>
        </is>
      </c>
      <c r="D331" t="inlineStr">
        <is>
          <t>COOPERATIVAS, SAIS, CAPS</t>
        </is>
      </c>
      <c r="E331" t="inlineStr">
        <is>
          <t>02 Cooperativa</t>
        </is>
      </c>
      <c r="F331" t="inlineStr">
        <is>
          <t>ACTIVO</t>
        </is>
      </c>
      <c r="G331" t="inlineStr">
        <is>
          <t>HABIDO</t>
        </is>
      </c>
      <c r="H331" s="339" t="n">
        <v>42572</v>
      </c>
      <c r="I331" s="339" t="n">
        <v>42695</v>
      </c>
      <c r="J331" t="inlineStr">
        <is>
          <t>050113</t>
        </is>
      </c>
      <c r="K331" t="inlineStr">
        <is>
          <t>AYACUCHO</t>
        </is>
      </c>
      <c r="L331" t="inlineStr">
        <is>
          <t>HUAMANGA</t>
        </is>
      </c>
      <c r="M331" t="inlineStr">
        <is>
          <t>TAMBILLO</t>
        </is>
      </c>
      <c r="N331" t="inlineStr">
        <is>
          <t>NRO. S/N PLAZA PRINCIPAL DE TAMBIL (COSTADO DE LA IGLESIA)</t>
        </is>
      </c>
      <c r="O331" t="inlineStr">
        <is>
          <t>SIN ACTIVIDAD</t>
        </is>
      </c>
      <c r="P331" t="inlineStr">
        <is>
          <t>VTA. MAY. DE MATERIAS PRIMAS AGROPEC.</t>
        </is>
      </c>
      <c r="W331" t="inlineStr">
        <is>
          <t>NO</t>
        </is>
      </c>
      <c r="Y331" t="inlineStr">
        <is>
          <t>SI</t>
        </is>
      </c>
      <c r="Z331" t="inlineStr">
        <is>
          <t>COOPERATIVA AGRARIA DE PRODUCTORES DEL DISTRITO DE TAMBILLO</t>
        </is>
      </c>
      <c r="AA331" s="3" t="n">
        <v>612530.9998995</v>
      </c>
      <c r="AB331" s="3" t="n">
        <v>182500</v>
      </c>
      <c r="AC331" t="inlineStr">
        <is>
          <t>NO</t>
        </is>
      </c>
      <c r="AD331" s="3" t="str"/>
      <c r="AF331" s="3" t="str"/>
      <c r="AG331" s="4" t="str"/>
      <c r="AK331" s="4" t="str"/>
      <c r="AL331" t="inlineStr">
        <is>
          <t>QUINUA Y OTROS GRANOS</t>
        </is>
      </c>
      <c r="AM331" t="inlineStr">
        <is>
          <t>2021-2022-2023-2024 - 2025</t>
        </is>
      </c>
      <c r="AN331" t="inlineStr">
        <is>
          <t>CALIDAD</t>
        </is>
      </c>
      <c r="AO331" s="4" t="str"/>
      <c r="AP331" s="4" t="str"/>
      <c r="AQ331" s="5" t="str"/>
      <c r="AU331" s="340" t="n">
        <v>46285.07177083333</v>
      </c>
      <c r="AV331" s="341" t="n">
        <v>0.5111111111111111</v>
      </c>
    </row>
    <row r="332">
      <c r="A332" t="inlineStr">
        <is>
          <t>20601427541</t>
        </is>
      </c>
      <c r="B332" t="inlineStr">
        <is>
          <t>COOPERATIVA AGRARIA ALPAQUERA DEL SUR LIMITADA - COOPAALSUR LTDA - COOPAALSUR LTDA</t>
        </is>
      </c>
      <c r="C332" t="inlineStr">
        <is>
          <t>COOPAALSUR</t>
        </is>
      </c>
      <c r="D332" t="inlineStr">
        <is>
          <t>COOPERATIVAS, SAIS, CAPS</t>
        </is>
      </c>
      <c r="E332" t="inlineStr">
        <is>
          <t>02 Cooperativa</t>
        </is>
      </c>
      <c r="F332" t="inlineStr">
        <is>
          <t>SUSPENSION TEMPORAL</t>
        </is>
      </c>
      <c r="G332" t="inlineStr">
        <is>
          <t>HABIDO</t>
        </is>
      </c>
      <c r="H332" s="339" t="n">
        <v>42597</v>
      </c>
      <c r="I332" s="339" t="n">
        <v>42597</v>
      </c>
      <c r="J332" t="inlineStr">
        <is>
          <t>081209</t>
        </is>
      </c>
      <c r="K332" t="inlineStr">
        <is>
          <t>CUSCO</t>
        </is>
      </c>
      <c r="L332" t="inlineStr">
        <is>
          <t>QUISPICANCHI</t>
        </is>
      </c>
      <c r="M332" t="inlineStr">
        <is>
          <t>MARCAPATA</t>
        </is>
      </c>
      <c r="N332" t="inlineStr">
        <is>
          <t>CAL. TERMALES NRO. S/N C.C. MARCAPATA CCOLLANA SECTOR (SR.LUIS HUAYHUA EN BAÑOS TERMOMEDICINALS)</t>
        </is>
      </c>
      <c r="O332" t="inlineStr">
        <is>
          <t>IMPORTADOR/EXPORTADOR</t>
        </is>
      </c>
      <c r="P332" t="inlineStr">
        <is>
          <t>VTA. MAY. DE MATERIAS PRIMAS AGROPEC.</t>
        </is>
      </c>
      <c r="W332" t="inlineStr">
        <is>
          <t>NO</t>
        </is>
      </c>
      <c r="Y332" t="inlineStr">
        <is>
          <t>SI</t>
        </is>
      </c>
      <c r="Z332" t="inlineStr">
        <is>
          <t>COOPERATIVA AGRARIA ALPAQUERA DEL SUR LIMITADA - COOPAALSUR LTDA - COOPAALSUR LTDA</t>
        </is>
      </c>
      <c r="AA332" s="3" t="n">
        <v>0</v>
      </c>
      <c r="AB332" s="3" t="n">
        <v>0</v>
      </c>
      <c r="AC332" t="inlineStr">
        <is>
          <t>NO</t>
        </is>
      </c>
      <c r="AD332" s="3" t="str"/>
      <c r="AF332" s="3" t="str"/>
      <c r="AG332" s="4" t="str"/>
      <c r="AK332" s="4" t="str"/>
      <c r="AL332" t="inlineStr">
        <is>
          <t>FIBRA DE ALPACA</t>
        </is>
      </c>
      <c r="AM332" t="inlineStr">
        <is>
          <t>2019-2020-2021-2022</t>
        </is>
      </c>
      <c r="AN332" t="inlineStr">
        <is>
          <t>PAC</t>
        </is>
      </c>
      <c r="AO332" s="4" t="str"/>
      <c r="AP332" s="4" t="str"/>
      <c r="AQ332" s="5" t="str"/>
      <c r="AU332" s="340" t="n">
        <v>46285.07177083333</v>
      </c>
      <c r="AV332" s="341" t="n">
        <v>0.5333333333333333</v>
      </c>
    </row>
    <row r="333">
      <c r="A333" t="inlineStr">
        <is>
          <t>20601460166</t>
        </is>
      </c>
      <c r="B333" t="inlineStr">
        <is>
          <t>ASOCIACION DE PEQUEÑOS PRODUCTORES AGROPECUARIOS "25 DE DICIEMBRE</t>
        </is>
      </c>
      <c r="D333" t="inlineStr">
        <is>
          <t>ASOCIACION</t>
        </is>
      </c>
      <c r="E333" t="inlineStr">
        <is>
          <t>01 Asociación</t>
        </is>
      </c>
      <c r="F333" t="inlineStr">
        <is>
          <t>BAJA DE OFICIO</t>
        </is>
      </c>
      <c r="G333" t="inlineStr">
        <is>
          <t>HABIDO</t>
        </is>
      </c>
      <c r="H333" s="339" t="n">
        <v>44299</v>
      </c>
      <c r="I333" s="339" t="n">
        <v>44299</v>
      </c>
      <c r="J333" t="inlineStr">
        <is>
          <t>210704</t>
        </is>
      </c>
      <c r="K333" t="inlineStr">
        <is>
          <t>PUNO</t>
        </is>
      </c>
      <c r="L333" t="inlineStr">
        <is>
          <t>LAMPA</t>
        </is>
      </c>
      <c r="M333" t="inlineStr">
        <is>
          <t>CALAPUJA</t>
        </is>
      </c>
      <c r="N333" t="inlineStr">
        <is>
          <t>SECTOR LAVADERO MZA. A LOTE. 20 COM. CARACARA (AL FRENTE DEL PRONOI LAVADERO)</t>
        </is>
      </c>
      <c r="O333" t="inlineStr">
        <is>
          <t>SIN ACTIVIDAD</t>
        </is>
      </c>
      <c r="P333" t="inlineStr">
        <is>
          <t>EXPLOTACION MIXTA.</t>
        </is>
      </c>
      <c r="W333" t="inlineStr">
        <is>
          <t>NO</t>
        </is>
      </c>
      <c r="Y333" t="inlineStr">
        <is>
          <t>SI</t>
        </is>
      </c>
      <c r="Z333" t="inlineStr">
        <is>
          <t>ASOCIACION DE PEQUEÑOS PRODUCTORES AGROPECUARIOS "25 DE DICIEMBRE"</t>
        </is>
      </c>
      <c r="AA333" s="3" t="n">
        <v>207915</v>
      </c>
      <c r="AB333" s="3" t="n">
        <v>0</v>
      </c>
      <c r="AC333" t="inlineStr">
        <is>
          <t>NO</t>
        </is>
      </c>
      <c r="AD333" s="3" t="str"/>
      <c r="AF333" s="3" t="str"/>
      <c r="AG333" s="4" t="str"/>
      <c r="AK333" s="4" t="str"/>
      <c r="AL333" t="inlineStr">
        <is>
          <t>DERIVADOS LACTEOS</t>
        </is>
      </c>
      <c r="AM333" t="inlineStr">
        <is>
          <t>2021-2022-2023-2024</t>
        </is>
      </c>
      <c r="AN333" t="inlineStr">
        <is>
          <t>PAC</t>
        </is>
      </c>
      <c r="AO333" s="4" t="str"/>
      <c r="AP333" s="4" t="str"/>
      <c r="AQ333" s="5" t="str"/>
      <c r="AU333" s="340" t="n">
        <v>46285.07177083333</v>
      </c>
      <c r="AV333" s="341" t="n">
        <v>0.5111111111111111</v>
      </c>
    </row>
    <row r="334">
      <c r="A334" t="inlineStr">
        <is>
          <t>20601537771</t>
        </is>
      </c>
      <c r="B334" t="inlineStr">
        <is>
          <t>ASOCIACION DE PRODUCTORES SOSTENIBLES EL AYNI</t>
        </is>
      </c>
      <c r="D334" t="inlineStr">
        <is>
          <t>ASOCIACION</t>
        </is>
      </c>
      <c r="E334" t="inlineStr">
        <is>
          <t>01 Asociación</t>
        </is>
      </c>
      <c r="F334" t="inlineStr">
        <is>
          <t>BAJA DE OFICIO</t>
        </is>
      </c>
      <c r="G334" t="inlineStr">
        <is>
          <t>HABIDO</t>
        </is>
      </c>
      <c r="H334" s="339" t="n">
        <v>42641</v>
      </c>
      <c r="I334" s="339" t="n">
        <v>42675</v>
      </c>
      <c r="J334" t="inlineStr">
        <is>
          <t>120303</t>
        </is>
      </c>
      <c r="K334" t="inlineStr">
        <is>
          <t>JUNIN</t>
        </is>
      </c>
      <c r="L334" t="inlineStr">
        <is>
          <t>CHANCHAMAYO</t>
        </is>
      </c>
      <c r="M334" t="inlineStr">
        <is>
          <t>PICHANAQUI</t>
        </is>
      </c>
      <c r="N334" t="inlineStr">
        <is>
          <t>JR. 7 DE JUNIO NRO. 670 URB. PICHANAKI (A 02 CUADRAS DE LA LOZA KENJI)</t>
        </is>
      </c>
      <c r="O334" t="inlineStr">
        <is>
          <t>IMPORTADOR/EXPORTADOR</t>
        </is>
      </c>
      <c r="P334" t="inlineStr">
        <is>
          <t>CULTIVOS DE CEREALES.</t>
        </is>
      </c>
      <c r="W334" t="inlineStr">
        <is>
          <t>NO</t>
        </is>
      </c>
      <c r="Y334" t="inlineStr">
        <is>
          <t>SI</t>
        </is>
      </c>
      <c r="Z334" t="inlineStr">
        <is>
          <t>ASOCIACION DE PRODUCTORES SOSTENIBLES EL AYNI</t>
        </is>
      </c>
      <c r="AA334" s="3" t="n">
        <v>0</v>
      </c>
      <c r="AB334" s="3" t="n">
        <v>0</v>
      </c>
      <c r="AC334" t="inlineStr">
        <is>
          <t>NO</t>
        </is>
      </c>
      <c r="AD334" s="3" t="str"/>
      <c r="AF334" s="3" t="str"/>
      <c r="AG334" s="4" t="str"/>
      <c r="AK334" s="4" t="str"/>
      <c r="AL334" t="inlineStr">
        <is>
          <t>CAFÉ</t>
        </is>
      </c>
      <c r="AM334" t="inlineStr">
        <is>
          <t>2019-2020</t>
        </is>
      </c>
      <c r="AN334" t="inlineStr">
        <is>
          <t>PAC</t>
        </is>
      </c>
      <c r="AO334" s="4" t="str"/>
      <c r="AP334" s="4" t="str"/>
      <c r="AQ334" s="5" t="str"/>
      <c r="AU334" s="340" t="n">
        <v>46285.07177083333</v>
      </c>
      <c r="AV334" s="341" t="n">
        <v>0.5111111111111111</v>
      </c>
    </row>
    <row r="335">
      <c r="A335" t="inlineStr">
        <is>
          <t>20601547458</t>
        </is>
      </c>
      <c r="B335" t="inlineStr">
        <is>
          <t>ASOCIACION DE SEMILLARISTAS DE MAIZ CHOCLO VIRGEN DE LA MERCEDES DEL DISTRITO DE CHINGAS</t>
        </is>
      </c>
      <c r="D335" t="inlineStr">
        <is>
          <t>ASOCIACION</t>
        </is>
      </c>
      <c r="E335" t="inlineStr">
        <is>
          <t>01 Asociación</t>
        </is>
      </c>
      <c r="F335" t="inlineStr">
        <is>
          <t>BAJA DE OFICIO</t>
        </is>
      </c>
      <c r="G335" t="inlineStr">
        <is>
          <t>HABIDO</t>
        </is>
      </c>
      <c r="H335" s="339" t="n">
        <v>43390</v>
      </c>
      <c r="I335" s="339" t="n">
        <v>43390</v>
      </c>
      <c r="J335" t="inlineStr">
        <is>
          <t>020304</t>
        </is>
      </c>
      <c r="K335" t="inlineStr">
        <is>
          <t>ANCASH</t>
        </is>
      </c>
      <c r="L335" t="inlineStr">
        <is>
          <t>ANTONIO RAYMONDI</t>
        </is>
      </c>
      <c r="M335" t="inlineStr">
        <is>
          <t>CHINGAS</t>
        </is>
      </c>
      <c r="N335" t="inlineStr">
        <is>
          <t>JR. 2 DE FEBRERO NRO. S/N (A 1 CD DE LA PLAZA DE ARMAS)</t>
        </is>
      </c>
      <c r="O335" t="inlineStr">
        <is>
          <t>SIN ACTIVIDAD</t>
        </is>
      </c>
      <c r="P335" t="inlineStr">
        <is>
          <t>EXPLOTACION MIXTA.</t>
        </is>
      </c>
      <c r="W335" t="inlineStr">
        <is>
          <t>NO</t>
        </is>
      </c>
      <c r="Y335" t="inlineStr">
        <is>
          <t>SI</t>
        </is>
      </c>
      <c r="Z335" t="inlineStr">
        <is>
          <t>ASOCIACION DE SEMILLARISTAS DE MAIZ CHOCLO VIRGEN DE LA MERCEDES DEL DISTRITO DE CHINGAS</t>
        </is>
      </c>
      <c r="AA335" s="3" t="n">
        <v>0</v>
      </c>
      <c r="AB335" s="3" t="n">
        <v>0</v>
      </c>
      <c r="AC335" t="inlineStr">
        <is>
          <t>NO</t>
        </is>
      </c>
      <c r="AD335" s="3" t="str"/>
      <c r="AF335" s="3" t="str"/>
      <c r="AG335" s="4" t="str"/>
      <c r="AK335" s="4" t="str"/>
      <c r="AL335" t="inlineStr">
        <is>
          <t>MAÍZ</t>
        </is>
      </c>
      <c r="AM335" t="inlineStr">
        <is>
          <t>2018-2019-2020-2021-2022-2023</t>
        </is>
      </c>
      <c r="AN335" t="inlineStr">
        <is>
          <t>PAC</t>
        </is>
      </c>
      <c r="AO335" s="4" t="str"/>
      <c r="AP335" s="4" t="str"/>
      <c r="AQ335" s="5" t="str"/>
      <c r="AU335" s="340" t="n">
        <v>46285.07177083333</v>
      </c>
      <c r="AV335" s="341" t="n">
        <v>0.5111111111111111</v>
      </c>
    </row>
    <row r="336">
      <c r="A336" t="inlineStr">
        <is>
          <t>20601558204</t>
        </is>
      </c>
      <c r="B336" t="inlineStr">
        <is>
          <t>COOPERATIVA AGRARIA CAFETALERA OCUMAL</t>
        </is>
      </c>
      <c r="D336" t="inlineStr">
        <is>
          <t>COOPERATIVAS, SAIS, CAPS</t>
        </is>
      </c>
      <c r="E336" t="inlineStr">
        <is>
          <t>02 Cooperativa</t>
        </is>
      </c>
      <c r="F336" t="inlineStr">
        <is>
          <t>ACTIVO</t>
        </is>
      </c>
      <c r="G336" t="inlineStr">
        <is>
          <t>HABIDO</t>
        </is>
      </c>
      <c r="H336" s="339" t="n">
        <v>42649</v>
      </c>
      <c r="I336" s="339" t="n">
        <v>42644</v>
      </c>
      <c r="J336" t="inlineStr">
        <is>
          <t>010513</t>
        </is>
      </c>
      <c r="K336" t="inlineStr">
        <is>
          <t>AMAZONAS</t>
        </is>
      </c>
      <c r="L336" t="inlineStr">
        <is>
          <t>LUYA</t>
        </is>
      </c>
      <c r="M336" t="inlineStr">
        <is>
          <t>OCUMAL</t>
        </is>
      </c>
      <c r="N336" t="inlineStr">
        <is>
          <t>OTR. BARRIO MANGALPA NRO. S/N C.P. SAN JUAN (A 1.5 CUADRAS DEL PUESTO DE SALUD)</t>
        </is>
      </c>
      <c r="O336" t="inlineStr">
        <is>
          <t>EXPORTADOR</t>
        </is>
      </c>
      <c r="P336" t="inlineStr">
        <is>
          <t>EXPLOTACION MIXTA.</t>
        </is>
      </c>
      <c r="U336" t="inlineStr">
        <is>
          <t>959019461</t>
        </is>
      </c>
      <c r="V336" t="inlineStr">
        <is>
          <t>coopocumal@gmail.com</t>
        </is>
      </c>
      <c r="W336" t="inlineStr">
        <is>
          <t>NO</t>
        </is>
      </c>
      <c r="Y336" t="inlineStr">
        <is>
          <t>SI</t>
        </is>
      </c>
      <c r="Z336" t="inlineStr">
        <is>
          <t>COOPERATIVA AGRARIA CAFETALERA OCUMAL</t>
        </is>
      </c>
      <c r="AA336" s="3" t="n">
        <v>2114794.59052061</v>
      </c>
      <c r="AB336" s="3" t="n">
        <v>2618365.01243819</v>
      </c>
      <c r="AC336" t="inlineStr">
        <is>
          <t>SI</t>
        </is>
      </c>
      <c r="AD336" s="3" t="n">
        <v>442439.35</v>
      </c>
      <c r="AE336" t="inlineStr">
        <is>
          <t>2024-12</t>
        </is>
      </c>
      <c r="AF336" s="3" t="n">
        <v>442439.35</v>
      </c>
      <c r="AG336" s="4" t="n">
        <v>1</v>
      </c>
      <c r="AI336" t="inlineStr">
        <is>
          <t>PEPE HUAMAN REYNOSO</t>
        </is>
      </c>
      <c r="AJ336" t="inlineStr">
        <is>
          <t>PEPE HUAMAN REYNOSO</t>
        </is>
      </c>
      <c r="AK336" s="4" t="str"/>
      <c r="AL336" t="inlineStr">
        <is>
          <t>CAFÉ</t>
        </is>
      </c>
      <c r="AM336" t="inlineStr">
        <is>
          <t>2024 - 2025</t>
        </is>
      </c>
      <c r="AN336" t="inlineStr">
        <is>
          <t>PAC</t>
        </is>
      </c>
      <c r="AO336" s="4" t="n">
        <v>205</v>
      </c>
      <c r="AP336" s="4" t="n">
        <v>51</v>
      </c>
      <c r="AQ336" s="5" t="n">
        <v>685</v>
      </c>
      <c r="AR336" t="inlineStr">
        <is>
          <t>SI(VIGENTE HASTA EL 31 DE MARZO 2026)</t>
        </is>
      </c>
      <c r="AS336" t="inlineStr">
        <is>
          <t>SI (VIGENTE HASTA EL 30 DE ABRIL 2026)</t>
        </is>
      </c>
      <c r="AT336" t="inlineStr">
        <is>
          <t>50 %</t>
        </is>
      </c>
      <c r="AU336" s="340" t="n">
        <v>46285.07177083333</v>
      </c>
      <c r="AV336" s="341" t="n">
        <v>0.8222222222222222</v>
      </c>
    </row>
    <row r="337">
      <c r="A337" t="inlineStr">
        <is>
          <t>20601568510</t>
        </is>
      </c>
      <c r="B337" t="inlineStr">
        <is>
          <t>ASOCIACION DE CRIADORES DE ALPACAS, LLAMAS Y VICUÑAS NEVADOS COJATA</t>
        </is>
      </c>
      <c r="D337" t="inlineStr">
        <is>
          <t>ASOCIACION</t>
        </is>
      </c>
      <c r="E337" t="inlineStr">
        <is>
          <t>01 Asociación</t>
        </is>
      </c>
      <c r="F337" t="inlineStr">
        <is>
          <t>BAJA DE OFICIO</t>
        </is>
      </c>
      <c r="G337" t="inlineStr">
        <is>
          <t>HABIDO</t>
        </is>
      </c>
      <c r="H337" s="339" t="n">
        <v>42654</v>
      </c>
      <c r="I337" s="339" t="n">
        <v>42654</v>
      </c>
      <c r="J337" t="inlineStr">
        <is>
          <t>210107</t>
        </is>
      </c>
      <c r="K337" t="inlineStr">
        <is>
          <t>PUNO</t>
        </is>
      </c>
      <c r="L337" t="inlineStr">
        <is>
          <t>HUANCANE</t>
        </is>
      </c>
      <c r="M337" t="inlineStr">
        <is>
          <t>COJATA</t>
        </is>
      </c>
      <c r="N337" t="inlineStr">
        <is>
          <t>JR. GRAU NRO. S/N (ESQUINA DE LA PALZA DE ARMAS)</t>
        </is>
      </c>
      <c r="O337" t="inlineStr">
        <is>
          <t>IMPORTADOR/EXPORTADOR</t>
        </is>
      </c>
      <c r="P337" t="inlineStr">
        <is>
          <t>ACTIVIDADES OTRAS ASOCIACIONES NCP.</t>
        </is>
      </c>
      <c r="Q337" t="inlineStr">
        <is>
          <t>VTA. MAY. PRODUCTOS TEXTILES.</t>
        </is>
      </c>
      <c r="W337" t="inlineStr">
        <is>
          <t>SI</t>
        </is>
      </c>
      <c r="X337" t="inlineStr">
        <is>
          <t>S1928683</t>
        </is>
      </c>
      <c r="Y337" t="inlineStr">
        <is>
          <t>SI</t>
        </is>
      </c>
      <c r="Z337" t="inlineStr">
        <is>
          <t>ASOCIACION DE CRIADORES DE ALPACAS, LLAMAS Y VICUÑAS NEVADOS COJATA</t>
        </is>
      </c>
      <c r="AA337" s="3" t="n">
        <v>210938.04</v>
      </c>
      <c r="AB337" s="3" t="n">
        <v>0</v>
      </c>
      <c r="AC337" t="inlineStr">
        <is>
          <t>NO</t>
        </is>
      </c>
      <c r="AD337" s="3" t="str"/>
      <c r="AF337" s="3" t="str"/>
      <c r="AG337" s="4" t="str"/>
      <c r="AH337" t="inlineStr">
        <is>
          <t>tito ajahuana miguel</t>
        </is>
      </c>
      <c r="AI337" t="inlineStr">
        <is>
          <t>TITO AJAHUANA MIGUEL</t>
        </is>
      </c>
      <c r="AK337" s="4" t="n">
        <v>6</v>
      </c>
      <c r="AL337" t="inlineStr">
        <is>
          <t>FIBRA DE ALPACA</t>
        </is>
      </c>
      <c r="AM337" t="inlineStr">
        <is>
          <t>2021-2022-2023-2024</t>
        </is>
      </c>
      <c r="AN337" t="inlineStr">
        <is>
          <t>PAC</t>
        </is>
      </c>
      <c r="AO337" s="4" t="str"/>
      <c r="AP337" s="4" t="str"/>
      <c r="AQ337" s="5" t="str"/>
      <c r="AU337" s="340" t="n">
        <v>46285.07177083333</v>
      </c>
      <c r="AV337" s="341" t="n">
        <v>0.6222222222222222</v>
      </c>
    </row>
    <row r="338">
      <c r="A338" t="inlineStr">
        <is>
          <t>20601575184</t>
        </is>
      </c>
      <c r="B338" t="inlineStr">
        <is>
          <t>COOPERATIVA AGRARIA DE USUARIOS DE PEQUEÑOS PRODUCTORES DEL PERU</t>
        </is>
      </c>
      <c r="D338" t="inlineStr">
        <is>
          <t>COOPERATIVAS, SAIS, CAPS</t>
        </is>
      </c>
      <c r="F338" t="inlineStr">
        <is>
          <t>ACTIVO</t>
        </is>
      </c>
      <c r="G338" t="inlineStr">
        <is>
          <t>HABIDO</t>
        </is>
      </c>
      <c r="H338" s="339" t="n">
        <v>42656</v>
      </c>
      <c r="I338" s="339" t="n">
        <v>42656</v>
      </c>
      <c r="K338" t="inlineStr">
        <is>
          <t>ANCASH</t>
        </is>
      </c>
      <c r="L338" t="inlineStr">
        <is>
          <t>CASMA</t>
        </is>
      </c>
      <c r="M338" t="inlineStr">
        <is>
          <t>CASMA</t>
        </is>
      </c>
      <c r="N338" t="inlineStr">
        <is>
          <t>MZA. C LOTE. 14 U.V. SEÑOR DE LOS MILAGROS</t>
        </is>
      </c>
      <c r="O338" t="inlineStr">
        <is>
          <t>SIN ACTIVIDAD</t>
        </is>
      </c>
      <c r="P338" t="inlineStr">
        <is>
          <t>CULTIVO DE FRUTAS.</t>
        </is>
      </c>
      <c r="Q338" t="inlineStr">
        <is>
          <t>ACTIVIDADES OTRAS ASOCIACIONES NCP.</t>
        </is>
      </c>
      <c r="W338" t="inlineStr">
        <is>
          <t>NO</t>
        </is>
      </c>
      <c r="Y338" t="inlineStr">
        <is>
          <t>SI</t>
        </is>
      </c>
      <c r="Z338" t="inlineStr">
        <is>
          <t>COOPERATIVA AGRARIA DE USUARIOS DE PEQUEÑOS PRODUCTORES DEL PERU</t>
        </is>
      </c>
      <c r="AA338" s="3" t="n">
        <v>0</v>
      </c>
      <c r="AB338" s="3" t="n">
        <v>0</v>
      </c>
      <c r="AC338" t="inlineStr">
        <is>
          <t>NO</t>
        </is>
      </c>
      <c r="AD338" s="3" t="str"/>
      <c r="AF338" s="3" t="str"/>
      <c r="AG338" s="4" t="str"/>
      <c r="AK338" s="4" t="str"/>
      <c r="AO338" s="4" t="str"/>
      <c r="AP338" s="4" t="str"/>
      <c r="AQ338" s="5" t="str"/>
      <c r="AU338" s="340" t="n">
        <v>46285.07177083333</v>
      </c>
      <c r="AV338" s="341" t="n">
        <v>0.4222222222222222</v>
      </c>
    </row>
    <row r="339">
      <c r="A339" t="inlineStr">
        <is>
          <t>20601590621</t>
        </is>
      </c>
      <c r="B339" t="inlineStr">
        <is>
          <t>COOPERATIVA AGRARIA DE PRODUCTORES LOS MOROCHUCOS - CANGALLO</t>
        </is>
      </c>
      <c r="D339" t="inlineStr">
        <is>
          <t>COOPERATIVAS, SAIS, CAPS</t>
        </is>
      </c>
      <c r="E339" t="inlineStr">
        <is>
          <t>02 Cooperativa</t>
        </is>
      </c>
      <c r="F339" t="inlineStr">
        <is>
          <t>ACTIVO</t>
        </is>
      </c>
      <c r="G339" t="inlineStr">
        <is>
          <t>HABIDO</t>
        </is>
      </c>
      <c r="H339" s="339" t="n">
        <v>42662</v>
      </c>
      <c r="I339" s="339" t="n">
        <v>42736</v>
      </c>
      <c r="J339" t="inlineStr">
        <is>
          <t>050203</t>
        </is>
      </c>
      <c r="K339" t="inlineStr">
        <is>
          <t>AYACUCHO</t>
        </is>
      </c>
      <c r="L339" t="inlineStr">
        <is>
          <t>CANGALLO</t>
        </is>
      </c>
      <c r="M339" t="inlineStr">
        <is>
          <t>LOS MOROCHUCOS</t>
        </is>
      </c>
      <c r="N339" t="inlineStr">
        <is>
          <t>JR. LOS LAURELES NRO. S/N (FRTE AL INSTITUTO FE Y ALEGRIA)</t>
        </is>
      </c>
      <c r="O339" t="inlineStr">
        <is>
          <t>SIN ACTIVIDAD</t>
        </is>
      </c>
      <c r="P339" t="inlineStr">
        <is>
          <t>SERVICIOS AGRICOLAS, GANADERAS.</t>
        </is>
      </c>
      <c r="Q339" t="inlineStr">
        <is>
          <t>ELAB DE PRODUCTOS LACTEOS.</t>
        </is>
      </c>
      <c r="U339" t="inlineStr">
        <is>
          <t>930323827</t>
        </is>
      </c>
      <c r="V339" t="inlineStr">
        <is>
          <t>coop.agrariamorochucos@gmail.com</t>
        </is>
      </c>
      <c r="W339" t="inlineStr">
        <is>
          <t>SI</t>
        </is>
      </c>
      <c r="X339" t="inlineStr">
        <is>
          <t>S1229975</t>
        </is>
      </c>
      <c r="Y339" t="inlineStr">
        <is>
          <t>SI</t>
        </is>
      </c>
      <c r="Z339" t="inlineStr">
        <is>
          <t>COOPERATIVA AGRARIA DE PRODUCTORES LOS MOROCHUCOS - CANGALLO</t>
        </is>
      </c>
      <c r="AA339" s="3" t="n">
        <v>0</v>
      </c>
      <c r="AB339" s="3" t="n">
        <v>0</v>
      </c>
      <c r="AC339" t="inlineStr">
        <is>
          <t>NO</t>
        </is>
      </c>
      <c r="AD339" s="3" t="str"/>
      <c r="AF339" s="3" t="str"/>
      <c r="AG339" s="4" t="str"/>
      <c r="AH339" t="inlineStr">
        <is>
          <t>berrocal  arango marcial</t>
        </is>
      </c>
      <c r="AI339" t="inlineStr">
        <is>
          <t>BERROCAL ARANGO MARCIAL</t>
        </is>
      </c>
      <c r="AK339" s="4" t="n">
        <v>1</v>
      </c>
      <c r="AL339" t="inlineStr">
        <is>
          <t>DERIVADOS LACTEOS</t>
        </is>
      </c>
      <c r="AM339" t="inlineStr">
        <is>
          <t>2018-2019-2020-2021</t>
        </is>
      </c>
      <c r="AN339" t="inlineStr">
        <is>
          <t>PAC</t>
        </is>
      </c>
      <c r="AO339" s="4" t="str"/>
      <c r="AP339" s="4" t="str"/>
      <c r="AQ339" s="5" t="str"/>
      <c r="AU339" s="340" t="n">
        <v>46285.07177083333</v>
      </c>
      <c r="AV339" s="341" t="n">
        <v>0.6666666666666666</v>
      </c>
    </row>
    <row r="340">
      <c r="A340" t="inlineStr">
        <is>
          <t>20601643023</t>
        </is>
      </c>
      <c r="B340" t="inlineStr">
        <is>
          <t>ASOC DE PRODUCTORES AGROPECUARIOS Y SERVICIOS MÚLTIPLES SAN NICOLÁS-APASMU NINABAMBA-SAN MIGUEL</t>
        </is>
      </c>
      <c r="D340" t="inlineStr">
        <is>
          <t>ASOCIACION</t>
        </is>
      </c>
      <c r="E340" t="inlineStr">
        <is>
          <t>01 Asociación</t>
        </is>
      </c>
      <c r="F340" t="inlineStr">
        <is>
          <t>BAJA DE OFICIO</t>
        </is>
      </c>
      <c r="G340" t="inlineStr">
        <is>
          <t>HABIDO</t>
        </is>
      </c>
      <c r="H340" s="339" t="n">
        <v>42684</v>
      </c>
      <c r="I340" s="339" t="n">
        <v>42684</v>
      </c>
      <c r="J340" t="inlineStr">
        <is>
          <t>050501</t>
        </is>
      </c>
      <c r="K340" t="inlineStr">
        <is>
          <t>AYACUCHO</t>
        </is>
      </c>
      <c r="L340" t="inlineStr">
        <is>
          <t>LA MAR</t>
        </is>
      </c>
      <c r="M340" t="inlineStr">
        <is>
          <t>SAN MIGUEL</t>
        </is>
      </c>
      <c r="N340" t="inlineStr">
        <is>
          <t>NRO. S/N BQ NINABAMBA (FRTE A PUESTO DE SALUD NINABAMBA)</t>
        </is>
      </c>
      <c r="O340" t="inlineStr">
        <is>
          <t>SIN ACTIVIDAD</t>
        </is>
      </c>
      <c r="P340" t="inlineStr">
        <is>
          <t>CULTIVOS DE CEREALES.</t>
        </is>
      </c>
      <c r="W340" t="inlineStr">
        <is>
          <t>NO</t>
        </is>
      </c>
      <c r="Y340" t="inlineStr">
        <is>
          <t>SI</t>
        </is>
      </c>
      <c r="Z340" t="inlineStr">
        <is>
          <t>ASOC DE PRODUCTORES AGROPECUARIOS Y SERVICIOS MÚLTIPLES SAN NICOLÁS-APASMU NINABAMBA-SAN MIGUEL</t>
        </is>
      </c>
      <c r="AA340" s="3" t="n">
        <v>0</v>
      </c>
      <c r="AB340" s="3" t="n">
        <v>0</v>
      </c>
      <c r="AC340" t="inlineStr">
        <is>
          <t>NO</t>
        </is>
      </c>
      <c r="AD340" s="3" t="str"/>
      <c r="AF340" s="3" t="str"/>
      <c r="AG340" s="4" t="str"/>
      <c r="AK340" s="4" t="str"/>
      <c r="AL340" t="inlineStr">
        <is>
          <t>PALTA</t>
        </is>
      </c>
      <c r="AM340" t="inlineStr">
        <is>
          <t>2021-2022</t>
        </is>
      </c>
      <c r="AN340" t="inlineStr">
        <is>
          <t>PAC</t>
        </is>
      </c>
      <c r="AO340" s="4" t="str"/>
      <c r="AP340" s="4" t="str"/>
      <c r="AQ340" s="5" t="str"/>
      <c r="AU340" s="340" t="n">
        <v>46285.07177083333</v>
      </c>
      <c r="AV340" s="341" t="n">
        <v>0.5111111111111111</v>
      </c>
    </row>
    <row r="341">
      <c r="A341" t="inlineStr">
        <is>
          <t>20601667526</t>
        </is>
      </c>
      <c r="B341" t="inlineStr">
        <is>
          <t>COOP BESACARI - PERU</t>
        </is>
      </c>
      <c r="C341" t="inlineStr">
        <is>
          <t>BESACARI PERU</t>
        </is>
      </c>
      <c r="D341" t="inlineStr">
        <is>
          <t>COOPERATIVAS, SAIS, CAPS</t>
        </is>
      </c>
      <c r="E341" t="inlineStr">
        <is>
          <t>02 Cooperativa</t>
        </is>
      </c>
      <c r="F341" t="inlineStr">
        <is>
          <t>ACTIVO</t>
        </is>
      </c>
      <c r="G341" t="inlineStr">
        <is>
          <t>HABIDO</t>
        </is>
      </c>
      <c r="H341" s="339" t="n">
        <v>42696</v>
      </c>
      <c r="I341" s="339" t="n">
        <v>42696</v>
      </c>
      <c r="J341" t="inlineStr">
        <is>
          <t>120603</t>
        </is>
      </c>
      <c r="K341" t="inlineStr">
        <is>
          <t>JUNIN</t>
        </is>
      </c>
      <c r="L341" t="inlineStr">
        <is>
          <t>SATIPO</t>
        </is>
      </c>
      <c r="M341" t="inlineStr">
        <is>
          <t>LLAYLLA</t>
        </is>
      </c>
      <c r="N341" t="inlineStr">
        <is>
          <t>CAR. PRINCIPAL NRO. SN C.P. BELEN (A MEDIA CUADRA DEL PARQUE)</t>
        </is>
      </c>
      <c r="O341" t="inlineStr">
        <is>
          <t>SIN ACTIVIDAD</t>
        </is>
      </c>
      <c r="P341" t="inlineStr">
        <is>
          <t>CULTIVO DE FRUTAS.</t>
        </is>
      </c>
      <c r="Q341" t="inlineStr">
        <is>
          <t>ELAB. CACAO, CHOCOLATE Y CONFIT.</t>
        </is>
      </c>
      <c r="W341" t="inlineStr">
        <is>
          <t>NO</t>
        </is>
      </c>
      <c r="Y341" t="inlineStr">
        <is>
          <t>SI</t>
        </is>
      </c>
      <c r="Z341" t="inlineStr">
        <is>
          <t>COOP BESACARI - PERU</t>
        </is>
      </c>
      <c r="AA341" s="3" t="n">
        <v>0</v>
      </c>
      <c r="AB341" s="3" t="n">
        <v>0</v>
      </c>
      <c r="AC341" t="inlineStr">
        <is>
          <t>NO</t>
        </is>
      </c>
      <c r="AD341" s="3" t="str"/>
      <c r="AF341" s="3" t="str"/>
      <c r="AG341" s="4" t="str"/>
      <c r="AK341" s="4" t="str"/>
      <c r="AL341" t="inlineStr">
        <is>
          <t>CACAO</t>
        </is>
      </c>
      <c r="AM341" t="inlineStr">
        <is>
          <t>2024</t>
        </is>
      </c>
      <c r="AN341" t="inlineStr">
        <is>
          <t>PAC</t>
        </is>
      </c>
      <c r="AO341" s="4" t="str"/>
      <c r="AP341" s="4" t="str"/>
      <c r="AQ341" s="5" t="str"/>
      <c r="AU341" s="340" t="n">
        <v>46285.07177083333</v>
      </c>
      <c r="AV341" s="341" t="n">
        <v>0.5555555555555556</v>
      </c>
    </row>
    <row r="342">
      <c r="A342" t="inlineStr">
        <is>
          <t>20601812151</t>
        </is>
      </c>
      <c r="B342" t="inlineStr">
        <is>
          <t>ASOCIACION DE PRODUCTORES AGROPECUARIOS LOS EMPRENDEDORES DEL NORTE</t>
        </is>
      </c>
      <c r="D342" t="inlineStr">
        <is>
          <t>ASOCIACION</t>
        </is>
      </c>
      <c r="E342" t="inlineStr">
        <is>
          <t>01 Asociación</t>
        </is>
      </c>
      <c r="F342" t="inlineStr">
        <is>
          <t>BAJA DE OFICIO</t>
        </is>
      </c>
      <c r="G342" t="inlineStr">
        <is>
          <t>HABIDO</t>
        </is>
      </c>
      <c r="H342" s="339" t="n">
        <v>42754</v>
      </c>
      <c r="I342" s="339" t="n">
        <v>42741</v>
      </c>
      <c r="J342" t="inlineStr">
        <is>
          <t>060601</t>
        </is>
      </c>
      <c r="K342" t="inlineStr">
        <is>
          <t>CAJAMARCA</t>
        </is>
      </c>
      <c r="L342" t="inlineStr">
        <is>
          <t>CUTERVO</t>
        </is>
      </c>
      <c r="M342" t="inlineStr">
        <is>
          <t>CUTERVO</t>
        </is>
      </c>
      <c r="N342" t="inlineStr">
        <is>
          <t>JR. COMERCIO NRO. SN (JR. COMERCIO 1252)</t>
        </is>
      </c>
      <c r="O342" t="inlineStr">
        <is>
          <t>SIN ACTIVIDAD</t>
        </is>
      </c>
      <c r="P342" t="inlineStr">
        <is>
          <t>ACTIVIDADES OTRAS ASOCIACIONES NCP.</t>
        </is>
      </c>
      <c r="Q342" t="inlineStr">
        <is>
          <t>VTA. MAY. DE MATERIAS PRIMAS AGROPEC.</t>
        </is>
      </c>
      <c r="U342" t="inlineStr">
        <is>
          <t>970071784</t>
        </is>
      </c>
      <c r="V342" t="inlineStr">
        <is>
          <t>vega2018joel@hotmail.com</t>
        </is>
      </c>
      <c r="W342" t="inlineStr">
        <is>
          <t>SI</t>
        </is>
      </c>
      <c r="X342" t="inlineStr">
        <is>
          <t>S1224499</t>
        </is>
      </c>
      <c r="Y342" t="inlineStr">
        <is>
          <t>SI</t>
        </is>
      </c>
      <c r="Z342" t="inlineStr">
        <is>
          <t>ASOCIACION DE PRODUCTORES AGROPECUARIOS LOS EMPRENDEDORES DEL NORTE</t>
        </is>
      </c>
      <c r="AA342" s="3" t="n">
        <v>91660</v>
      </c>
      <c r="AB342" s="3" t="n">
        <v>0</v>
      </c>
      <c r="AC342" t="inlineStr">
        <is>
          <t>NO</t>
        </is>
      </c>
      <c r="AD342" s="3" t="str"/>
      <c r="AF342" s="3" t="str"/>
      <c r="AG342" s="4" t="str"/>
      <c r="AH342" t="inlineStr">
        <is>
          <t>JOEL JAIME VEGA HEREDIA</t>
        </is>
      </c>
      <c r="AI342" t="inlineStr">
        <is>
          <t>JOEL JAIME VEGA HEREDIA</t>
        </is>
      </c>
      <c r="AK342" s="4" t="n">
        <v>7</v>
      </c>
      <c r="AL342" t="inlineStr">
        <is>
          <t>DERIVADOS LACTEOS</t>
        </is>
      </c>
      <c r="AM342" t="inlineStr">
        <is>
          <t>2023-2024</t>
        </is>
      </c>
      <c r="AN342" t="inlineStr">
        <is>
          <t>PAC</t>
        </is>
      </c>
      <c r="AO342" s="4" t="str"/>
      <c r="AP342" s="4" t="str"/>
      <c r="AQ342" s="5" t="str"/>
      <c r="AU342" s="340" t="n">
        <v>46285.07177083333</v>
      </c>
      <c r="AV342" s="341" t="n">
        <v>0.6666666666666666</v>
      </c>
    </row>
    <row r="343">
      <c r="A343" t="inlineStr">
        <is>
          <t>20601919657</t>
        </is>
      </c>
      <c r="B343" t="inlineStr">
        <is>
          <t>COOPERATIVA AGRARIA INNOVACION CACAO Y CAFE DEL VRAEM</t>
        </is>
      </c>
      <c r="D343" t="inlineStr">
        <is>
          <t>COOPERATIVAS, SAIS, CAPS</t>
        </is>
      </c>
      <c r="E343" t="inlineStr">
        <is>
          <t>02 Cooperativa</t>
        </is>
      </c>
      <c r="F343" t="inlineStr">
        <is>
          <t>ACTIVO</t>
        </is>
      </c>
      <c r="G343" t="inlineStr">
        <is>
          <t>HABIDO</t>
        </is>
      </c>
      <c r="H343" s="339" t="n">
        <v>42794</v>
      </c>
      <c r="I343" s="339" t="n">
        <v>42795</v>
      </c>
      <c r="J343" t="inlineStr">
        <is>
          <t>120606</t>
        </is>
      </c>
      <c r="K343" t="inlineStr">
        <is>
          <t>JUNIN</t>
        </is>
      </c>
      <c r="L343" t="inlineStr">
        <is>
          <t>SATIPO</t>
        </is>
      </c>
      <c r="M343" t="inlineStr">
        <is>
          <t>PANGOA</t>
        </is>
      </c>
      <c r="N343" t="inlineStr">
        <is>
          <t>AV. SONOMORO MZA. E LOTE. 16</t>
        </is>
      </c>
      <c r="O343" t="inlineStr">
        <is>
          <t>IMPORTADOR/EXPORTADOR</t>
        </is>
      </c>
      <c r="P343" t="inlineStr">
        <is>
          <t>CULTIVOS DE CEREALES.</t>
        </is>
      </c>
      <c r="T343" t="inlineStr">
        <is>
          <t>SI, incorporado al Régimen de Agentes de Retención de IGV (R.S.229-2024) a partir del 01/01/2025</t>
        </is>
      </c>
      <c r="W343" t="inlineStr">
        <is>
          <t>NO</t>
        </is>
      </c>
      <c r="Y343" t="inlineStr">
        <is>
          <t>SI</t>
        </is>
      </c>
      <c r="Z343" t="inlineStr">
        <is>
          <t>COOPERATIVA AGRARIA INNOVACION  CACAO Y CAFE DEL VRAEM</t>
        </is>
      </c>
      <c r="AA343" s="3" t="n">
        <v>0</v>
      </c>
      <c r="AB343" s="3" t="n">
        <v>0</v>
      </c>
      <c r="AC343" t="inlineStr">
        <is>
          <t>NO</t>
        </is>
      </c>
      <c r="AD343" s="3" t="str"/>
      <c r="AF343" s="3" t="str"/>
      <c r="AG343" s="4" t="str"/>
      <c r="AK343" s="4" t="str"/>
      <c r="AL343" t="inlineStr">
        <is>
          <t>CACAO</t>
        </is>
      </c>
      <c r="AM343" t="inlineStr">
        <is>
          <t>2019-2020-2021-2022-2023</t>
        </is>
      </c>
      <c r="AN343" t="inlineStr">
        <is>
          <t>PAC</t>
        </is>
      </c>
      <c r="AO343" s="4" t="str"/>
      <c r="AP343" s="4" t="str"/>
      <c r="AQ343" s="5" t="str"/>
      <c r="AU343" s="340" t="n">
        <v>46285.07177083333</v>
      </c>
      <c r="AV343" s="341" t="n">
        <v>0.5333333333333333</v>
      </c>
    </row>
    <row r="344">
      <c r="A344" t="inlineStr">
        <is>
          <t>20601939402</t>
        </is>
      </c>
      <c r="B344" t="inlineStr">
        <is>
          <t>COOPERATIVA AGRARIA ASHANINKA KEMITO SANKORI LTDA</t>
        </is>
      </c>
      <c r="C344" t="inlineStr">
        <is>
          <t>RIO TAMBO ASHANINKA</t>
        </is>
      </c>
      <c r="D344" t="inlineStr">
        <is>
          <t>COOPERATIVAS, SAIS, CAPS</t>
        </is>
      </c>
      <c r="E344" t="inlineStr">
        <is>
          <t>02 Cooperativa</t>
        </is>
      </c>
      <c r="F344" t="inlineStr">
        <is>
          <t>ACTIVO</t>
        </is>
      </c>
      <c r="G344" t="inlineStr">
        <is>
          <t>HABIDO</t>
        </is>
      </c>
      <c r="H344" s="339" t="n">
        <v>42802</v>
      </c>
      <c r="I344" s="339" t="n">
        <v>42826</v>
      </c>
      <c r="J344" t="inlineStr">
        <is>
          <t>120601</t>
        </is>
      </c>
      <c r="K344" t="inlineStr">
        <is>
          <t>JUNIN</t>
        </is>
      </c>
      <c r="L344" t="inlineStr">
        <is>
          <t>SATIPO</t>
        </is>
      </c>
      <c r="M344" t="inlineStr">
        <is>
          <t>SATIPO</t>
        </is>
      </c>
      <c r="N344" t="inlineStr">
        <is>
          <t>JR. FRANCISCO IRAZOLA SECTOR NRO. 1401 URB. SATIPO (ALBERGUE ASHANINKA)</t>
        </is>
      </c>
      <c r="O344" t="inlineStr">
        <is>
          <t>IMPORTADOR/EXPORTADOR</t>
        </is>
      </c>
      <c r="P344" t="inlineStr">
        <is>
          <t>CULTIVO DE FRUTAS.</t>
        </is>
      </c>
      <c r="Q344" t="inlineStr">
        <is>
          <t>ELAB. CACAO, CHOCOLATE Y CONFIT.</t>
        </is>
      </c>
      <c r="U344" t="inlineStr">
        <is>
          <t>985103448</t>
        </is>
      </c>
      <c r="V344" t="inlineStr">
        <is>
          <t>cackemitosankori@gmail.com</t>
        </is>
      </c>
      <c r="W344" t="inlineStr">
        <is>
          <t>SI</t>
        </is>
      </c>
      <c r="X344" t="inlineStr">
        <is>
          <t>S1652541</t>
        </is>
      </c>
      <c r="Y344" t="inlineStr">
        <is>
          <t>SI</t>
        </is>
      </c>
      <c r="Z344" t="inlineStr">
        <is>
          <t>COOPERATIVA AGRARIA ASHANINKA KEMITO SANKORI LTDA</t>
        </is>
      </c>
      <c r="AA344" s="3" t="n">
        <v>760629.16364</v>
      </c>
      <c r="AB344" s="3" t="n">
        <v>616540.95724</v>
      </c>
      <c r="AC344" t="inlineStr">
        <is>
          <t>NO</t>
        </is>
      </c>
      <c r="AD344" s="3" t="str"/>
      <c r="AF344" s="3" t="str"/>
      <c r="AG344" s="4" t="str"/>
      <c r="AH344" t="inlineStr">
        <is>
          <t>ANTUNEZ CAMACHO FABIAN</t>
        </is>
      </c>
      <c r="AI344" t="inlineStr">
        <is>
          <t>RONCAL LLANCO JUAN FILMER</t>
        </is>
      </c>
      <c r="AK344" s="4" t="n">
        <v>5</v>
      </c>
      <c r="AL344" t="inlineStr">
        <is>
          <t>CACAO</t>
        </is>
      </c>
      <c r="AM344" t="inlineStr">
        <is>
          <t>2024 - 2025</t>
        </is>
      </c>
      <c r="AN344" t="inlineStr">
        <is>
          <t>PAC</t>
        </is>
      </c>
      <c r="AO344" s="4" t="str"/>
      <c r="AP344" s="4" t="str"/>
      <c r="AQ344" s="5" t="str"/>
      <c r="AU344" s="340" t="n">
        <v>46285.07177083333</v>
      </c>
      <c r="AV344" s="341" t="n">
        <v>0.6888888888888889</v>
      </c>
    </row>
    <row r="345">
      <c r="A345" t="inlineStr">
        <is>
          <t>20601958911</t>
        </is>
      </c>
      <c r="B345" t="inlineStr">
        <is>
          <t>COOPERATIVA AGRARIA CAFETALERA LAGUNA DE LOS CÓNDORES</t>
        </is>
      </c>
      <c r="C345" t="inlineStr">
        <is>
          <t>COOP - LDC</t>
        </is>
      </c>
      <c r="D345" t="inlineStr">
        <is>
          <t>COOPERATIVAS, SAIS, CAPS</t>
        </is>
      </c>
      <c r="E345" t="inlineStr">
        <is>
          <t>02 Cooperativa</t>
        </is>
      </c>
      <c r="F345" t="inlineStr">
        <is>
          <t>ACTIVO</t>
        </is>
      </c>
      <c r="G345" t="inlineStr">
        <is>
          <t>HABIDO</t>
        </is>
      </c>
      <c r="H345" s="339" t="n">
        <v>42808</v>
      </c>
      <c r="I345" s="339" t="n">
        <v>42808</v>
      </c>
      <c r="J345" t="inlineStr">
        <is>
          <t>010509</t>
        </is>
      </c>
      <c r="K345" t="inlineStr">
        <is>
          <t>AMAZONAS</t>
        </is>
      </c>
      <c r="L345" t="inlineStr">
        <is>
          <t>LUYA</t>
        </is>
      </c>
      <c r="M345" t="inlineStr">
        <is>
          <t>LUYA</t>
        </is>
      </c>
      <c r="N345" t="inlineStr">
        <is>
          <t>CARRETERA LUYA - CACLIC NRO. S/N CARRETERA LUYA - CACLIC (50 MTS ANTES DE LLEGAR A COMISARIA CACLI)</t>
        </is>
      </c>
      <c r="O345" t="inlineStr">
        <is>
          <t>EXPORTADOR</t>
        </is>
      </c>
      <c r="P345" t="inlineStr">
        <is>
          <t>EXPLOTACION MIXTA.</t>
        </is>
      </c>
      <c r="Q345" t="inlineStr">
        <is>
          <t>PESCA, EXPLOT. CRIADEROS DE PECES.</t>
        </is>
      </c>
      <c r="U345" t="inlineStr">
        <is>
          <t>948700173</t>
        </is>
      </c>
      <c r="V345" t="inlineStr">
        <is>
          <t>GERENCIA@COOPLDC.ORG</t>
        </is>
      </c>
      <c r="W345" t="inlineStr">
        <is>
          <t>SI</t>
        </is>
      </c>
      <c r="X345" t="inlineStr">
        <is>
          <t>S2514803</t>
        </is>
      </c>
      <c r="Y345" t="inlineStr">
        <is>
          <t>SI</t>
        </is>
      </c>
      <c r="Z345" t="inlineStr">
        <is>
          <t>COOPERATIVA AGRARIA CAFETALERA LAGUNA DE LOS CÓNDORES</t>
        </is>
      </c>
      <c r="AA345" s="3" t="n">
        <v>11124378.4001435</v>
      </c>
      <c r="AB345" s="3" t="n">
        <v>0</v>
      </c>
      <c r="AC345" t="inlineStr">
        <is>
          <t>SI</t>
        </is>
      </c>
      <c r="AD345" s="3" t="n">
        <v>13966273.33</v>
      </c>
      <c r="AE345" t="inlineStr">
        <is>
          <t>2026-04</t>
        </is>
      </c>
      <c r="AF345" s="3" t="n">
        <v>1847986.93</v>
      </c>
      <c r="AG345" s="4" t="n">
        <v>9</v>
      </c>
      <c r="AH345" t="inlineStr">
        <is>
          <t>SANCHEZ MEDINA JUAN</t>
        </is>
      </c>
      <c r="AI345" t="inlineStr">
        <is>
          <t>SANCHEZ BUSTAMANTE EBER MERCEDES</t>
        </is>
      </c>
      <c r="AK345" s="4" t="n">
        <v>4</v>
      </c>
      <c r="AL345" t="inlineStr">
        <is>
          <t>CAFÉ</t>
        </is>
      </c>
      <c r="AM345" t="inlineStr">
        <is>
          <t>2024</t>
        </is>
      </c>
      <c r="AN345" t="inlineStr">
        <is>
          <t>PAC</t>
        </is>
      </c>
      <c r="AO345" s="4" t="str"/>
      <c r="AP345" s="4" t="str"/>
      <c r="AQ345" s="5" t="str"/>
      <c r="AU345" s="340" t="n">
        <v>46285.07177083333</v>
      </c>
      <c r="AV345" s="341" t="n">
        <v>0.7777777777777778</v>
      </c>
    </row>
    <row r="346">
      <c r="A346" t="inlineStr">
        <is>
          <t>20602025170</t>
        </is>
      </c>
      <c r="B346" t="inlineStr">
        <is>
          <t>ASOCIACION AGRARIA LOS PIONEROS DE LA COMUNIDAD CAMPESINA DE HUALLMISH</t>
        </is>
      </c>
      <c r="D346" t="inlineStr">
        <is>
          <t>ASOCIACION</t>
        </is>
      </c>
      <c r="F346" t="inlineStr">
        <is>
          <t>BAJA DE OFICIO</t>
        </is>
      </c>
      <c r="G346" t="inlineStr">
        <is>
          <t>HABIDO</t>
        </is>
      </c>
      <c r="H346" s="339" t="n">
        <v>43780</v>
      </c>
      <c r="I346" s="339" t="n">
        <v>43780</v>
      </c>
      <c r="K346" t="inlineStr">
        <is>
          <t>HUANUCO</t>
        </is>
      </c>
      <c r="L346" t="inlineStr">
        <is>
          <t>HUANUCO</t>
        </is>
      </c>
      <c r="M346" t="inlineStr">
        <is>
          <t>CHURUBAMBA</t>
        </is>
      </c>
      <c r="N346" t="inlineStr">
        <is>
          <t>BQ. HUARMISH PAMPA NRO. 18 CAS. GUARMISH PAMPA (FRENTE A LA PLAZA PRINCIPAL)</t>
        </is>
      </c>
      <c r="O346" t="inlineStr">
        <is>
          <t>SIN ACTIVIDAD</t>
        </is>
      </c>
      <c r="P346" t="inlineStr">
        <is>
          <t>EXPLOTACION MIXTA.</t>
        </is>
      </c>
      <c r="W346" t="inlineStr">
        <is>
          <t>NO</t>
        </is>
      </c>
      <c r="Y346" t="inlineStr">
        <is>
          <t>SI</t>
        </is>
      </c>
      <c r="Z346" t="inlineStr">
        <is>
          <t>ASOCIACION AGRARIA LOS PIONEROS DE LA COMUNIDAD CAMPESINA DE HUALLMISH</t>
        </is>
      </c>
      <c r="AA346" s="3" t="n">
        <v>0</v>
      </c>
      <c r="AB346" s="3" t="n">
        <v>0</v>
      </c>
      <c r="AC346" t="inlineStr">
        <is>
          <t>NO</t>
        </is>
      </c>
      <c r="AD346" s="3" t="str"/>
      <c r="AF346" s="3" t="str"/>
      <c r="AG346" s="4" t="str"/>
      <c r="AK346" s="4" t="str"/>
      <c r="AO346" s="4" t="str"/>
      <c r="AP346" s="4" t="str"/>
      <c r="AQ346" s="5" t="str"/>
      <c r="AU346" s="340" t="n">
        <v>46285.07177083333</v>
      </c>
      <c r="AV346" s="341" t="n">
        <v>0.4</v>
      </c>
    </row>
    <row r="347">
      <c r="A347" t="inlineStr">
        <is>
          <t>20602047025</t>
        </is>
      </c>
      <c r="B347" t="inlineStr">
        <is>
          <t>ASOCIACION DE MUJERES CHOCOLATERAS CHOCOLATE CORAZON DE NOLBERTH ALTO URUYA</t>
        </is>
      </c>
      <c r="D347" t="inlineStr">
        <is>
          <t>ASOCIACION</t>
        </is>
      </c>
      <c r="E347" t="inlineStr">
        <is>
          <t>01 Asociación</t>
        </is>
      </c>
      <c r="F347" t="inlineStr">
        <is>
          <t>ACTIVO</t>
        </is>
      </c>
      <c r="G347" t="inlineStr">
        <is>
          <t>HABIDO</t>
        </is>
      </c>
      <c r="H347" s="339" t="n">
        <v>43554</v>
      </c>
      <c r="I347" s="339" t="n">
        <v>43556</v>
      </c>
      <c r="J347" t="inlineStr">
        <is>
          <t>250304</t>
        </is>
      </c>
      <c r="K347" t="inlineStr">
        <is>
          <t>UCAYALI</t>
        </is>
      </c>
      <c r="L347" t="inlineStr">
        <is>
          <t>PADRE ABAD</t>
        </is>
      </c>
      <c r="M347" t="inlineStr">
        <is>
          <t>NESHUYA</t>
        </is>
      </c>
      <c r="N347" t="inlineStr">
        <is>
          <t>NRO. S/N CAS. NOLBERTH ALTO URUYA</t>
        </is>
      </c>
      <c r="O347" t="inlineStr">
        <is>
          <t>SIN ACTIVIDAD</t>
        </is>
      </c>
      <c r="P347" t="inlineStr">
        <is>
          <t>ELAB. CACAO, CHOCOLATE Y CONFIT.</t>
        </is>
      </c>
      <c r="Q347" t="inlineStr">
        <is>
          <t>ACTIVIDADES OTRAS ASOCIACIONES NCP.</t>
        </is>
      </c>
      <c r="U347" t="inlineStr">
        <is>
          <t>972465874</t>
        </is>
      </c>
      <c r="V347" t="inlineStr">
        <is>
          <t>CHOCOALTOURUYA@GMAIL.COM</t>
        </is>
      </c>
      <c r="W347" t="inlineStr">
        <is>
          <t>SI</t>
        </is>
      </c>
      <c r="X347" t="inlineStr">
        <is>
          <t>S2500328</t>
        </is>
      </c>
      <c r="Y347" t="inlineStr">
        <is>
          <t>SI</t>
        </is>
      </c>
      <c r="Z347" t="inlineStr">
        <is>
          <t>ASOCIACION DE MUJERES CHOCOLATERAS CHOCOLATE CORAZON DE NOLBERTH ALTO URUYA</t>
        </is>
      </c>
      <c r="AA347" s="3" t="n">
        <v>0</v>
      </c>
      <c r="AB347" s="3" t="n">
        <v>0</v>
      </c>
      <c r="AC347" t="inlineStr">
        <is>
          <t>NO</t>
        </is>
      </c>
      <c r="AD347" s="3" t="str"/>
      <c r="AF347" s="3" t="str"/>
      <c r="AG347" s="4" t="str"/>
      <c r="AH347" t="inlineStr">
        <is>
          <t>PEÑA JULCA ASUNCION</t>
        </is>
      </c>
      <c r="AI347" t="inlineStr">
        <is>
          <t>PEÑA JULCA ASUNCION</t>
        </is>
      </c>
      <c r="AK347" s="4" t="n">
        <v>5</v>
      </c>
      <c r="AL347" t="inlineStr">
        <is>
          <t>CACAO</t>
        </is>
      </c>
      <c r="AM347" t="inlineStr">
        <is>
          <t>2022</t>
        </is>
      </c>
      <c r="AN347" t="inlineStr">
        <is>
          <t>PAC</t>
        </is>
      </c>
      <c r="AO347" s="4" t="str"/>
      <c r="AP347" s="4" t="str"/>
      <c r="AQ347" s="5" t="str"/>
      <c r="AU347" s="340" t="n">
        <v>46285.07177083333</v>
      </c>
      <c r="AV347" s="341" t="n">
        <v>0.6666666666666666</v>
      </c>
    </row>
    <row r="348">
      <c r="A348" t="inlineStr">
        <is>
          <t>20602054480</t>
        </is>
      </c>
      <c r="B348" t="inlineStr">
        <is>
          <t>COOPERATIVA AGRARIA ECOLOGICA DE MUJERES CAFETALERAS VILLA RICA</t>
        </is>
      </c>
      <c r="C348" t="inlineStr">
        <is>
          <t>CEMCAVIR</t>
        </is>
      </c>
      <c r="D348" t="inlineStr">
        <is>
          <t>COOPERATIVAS, SAIS, CAPS</t>
        </is>
      </c>
      <c r="E348" t="inlineStr">
        <is>
          <t>02 Cooperativa</t>
        </is>
      </c>
      <c r="F348" t="inlineStr">
        <is>
          <t>ACTIVO</t>
        </is>
      </c>
      <c r="G348" t="inlineStr">
        <is>
          <t>HABIDO</t>
        </is>
      </c>
      <c r="H348" s="339" t="n">
        <v>42844</v>
      </c>
      <c r="I348" s="339" t="n">
        <v>42844</v>
      </c>
      <c r="J348" t="inlineStr">
        <is>
          <t>190307</t>
        </is>
      </c>
      <c r="K348" t="inlineStr">
        <is>
          <t>PASCO</t>
        </is>
      </c>
      <c r="L348" t="inlineStr">
        <is>
          <t>OXAPAMPA</t>
        </is>
      </c>
      <c r="M348" t="inlineStr">
        <is>
          <t>VILLA RICA</t>
        </is>
      </c>
      <c r="N348" t="inlineStr">
        <is>
          <t>JR. POZUZO NRO. 235 (FRENTE A COMPAÑIA DE BOMBEROS DEL PERU)</t>
        </is>
      </c>
      <c r="O348" t="inlineStr">
        <is>
          <t>SIN ACTIVIDAD</t>
        </is>
      </c>
      <c r="P348" t="inlineStr">
        <is>
          <t>CULTIVO DE FRUTAS.</t>
        </is>
      </c>
      <c r="Q348" t="inlineStr">
        <is>
          <t>EXPLOTACION MIXTA.</t>
        </is>
      </c>
      <c r="U348" t="inlineStr">
        <is>
          <t>940159344</t>
        </is>
      </c>
      <c r="V348" t="inlineStr">
        <is>
          <t>CAEMCAVIR2024@HOTMAIL.COM</t>
        </is>
      </c>
      <c r="W348" t="inlineStr">
        <is>
          <t>SI</t>
        </is>
      </c>
      <c r="X348" t="inlineStr">
        <is>
          <t>S2522474</t>
        </is>
      </c>
      <c r="Y348" t="inlineStr">
        <is>
          <t>SI</t>
        </is>
      </c>
      <c r="Z348" t="inlineStr">
        <is>
          <t>COOPERATIVA AGRARIA ECOLOGICA DE MUJERES CAFETALERAS VILLA RICA</t>
        </is>
      </c>
      <c r="AA348" s="3" t="n">
        <v>363126.853406</v>
      </c>
      <c r="AB348" s="3" t="n">
        <v>2457706.47596235</v>
      </c>
      <c r="AC348" t="inlineStr">
        <is>
          <t>SI</t>
        </is>
      </c>
      <c r="AD348" s="3" t="n">
        <v>826100.75</v>
      </c>
      <c r="AE348" t="inlineStr">
        <is>
          <t>2025-11</t>
        </is>
      </c>
      <c r="AF348" s="3" t="n">
        <v>826100.75</v>
      </c>
      <c r="AG348" s="4" t="n">
        <v>2</v>
      </c>
      <c r="AH348" t="inlineStr">
        <is>
          <t>ALFARO RODAS MARCELINA FRANCISCA</t>
        </is>
      </c>
      <c r="AI348" t="inlineStr">
        <is>
          <t>ANDRADE GABANCHO NANCY TANIA</t>
        </is>
      </c>
      <c r="AJ348" t="inlineStr">
        <is>
          <t>Nancy Tania Andrade Gabancho</t>
        </is>
      </c>
      <c r="AK348" s="4" t="n">
        <v>6</v>
      </c>
      <c r="AL348" t="inlineStr">
        <is>
          <t>CAFÉ</t>
        </is>
      </c>
      <c r="AM348" t="inlineStr">
        <is>
          <t>2022-2023-2024 - 2025</t>
        </is>
      </c>
      <c r="AN348" t="inlineStr">
        <is>
          <t>PAC</t>
        </is>
      </c>
      <c r="AO348" s="4" t="n">
        <v>91</v>
      </c>
      <c r="AP348" s="4" t="n">
        <v>86</v>
      </c>
      <c r="AQ348" s="5" t="n">
        <v>213</v>
      </c>
      <c r="AR348" t="inlineStr">
        <is>
          <t>SI ( VIGENTE HASTA AGOSTO 2026)</t>
        </is>
      </c>
      <c r="AS348" t="inlineStr">
        <is>
          <t>SI (VIGENTE HASTA SEPTIEMBRE 2026)</t>
        </is>
      </c>
      <c r="AT348" t="inlineStr">
        <is>
          <t>Empadronados PPA 64.8%</t>
        </is>
      </c>
      <c r="AU348" s="340" t="n">
        <v>46285.07177083333</v>
      </c>
      <c r="AV348" s="341" t="n">
        <v>0.9333333333333333</v>
      </c>
    </row>
    <row r="349">
      <c r="A349" t="inlineStr">
        <is>
          <t>20602161081</t>
        </is>
      </c>
      <c r="B349" t="inlineStr">
        <is>
          <t>APROVAPERU</t>
        </is>
      </c>
      <c r="D349" t="inlineStr">
        <is>
          <t>ASOCIACION</t>
        </is>
      </c>
      <c r="E349" t="inlineStr">
        <is>
          <t>01 Asociación</t>
        </is>
      </c>
      <c r="F349" t="inlineStr">
        <is>
          <t>BAJA DE OFICIO</t>
        </is>
      </c>
      <c r="G349" t="inlineStr">
        <is>
          <t>HABIDO</t>
        </is>
      </c>
      <c r="H349" s="339" t="n">
        <v>42881</v>
      </c>
      <c r="I349" s="339" t="n">
        <v>42979</v>
      </c>
      <c r="J349" t="inlineStr">
        <is>
          <t>120302</t>
        </is>
      </c>
      <c r="K349" t="inlineStr">
        <is>
          <t>JUNIN</t>
        </is>
      </c>
      <c r="L349" t="inlineStr">
        <is>
          <t>CHANCHAMAYO</t>
        </is>
      </c>
      <c r="M349" t="inlineStr">
        <is>
          <t>PERENE</t>
        </is>
      </c>
      <c r="N349" t="inlineStr">
        <is>
          <t>CAR. PRINCIPAL LOTE. 6 C.P. CAHUIDE (S77257718)</t>
        </is>
      </c>
      <c r="O349" t="inlineStr">
        <is>
          <t>IMPORTADOR/EXPORTADOR</t>
        </is>
      </c>
      <c r="P349" t="inlineStr">
        <is>
          <t>ELAB DE OTROS PROD. ALIMENTICIOS.</t>
        </is>
      </c>
      <c r="Q349" t="inlineStr">
        <is>
          <t>CULTIVO DE FRUTAS.</t>
        </is>
      </c>
      <c r="R349" t="inlineStr">
        <is>
          <t>SERVICIOS AGRICOLAS, GANADERAS.</t>
        </is>
      </c>
      <c r="U349" t="inlineStr">
        <is>
          <t>988602968</t>
        </is>
      </c>
      <c r="V349" t="inlineStr">
        <is>
          <t>APROVAPERU@GMAIL.COM</t>
        </is>
      </c>
      <c r="W349" t="inlineStr">
        <is>
          <t>SI</t>
        </is>
      </c>
      <c r="X349" t="inlineStr">
        <is>
          <t>S1449316</t>
        </is>
      </c>
      <c r="Y349" t="inlineStr">
        <is>
          <t>SI</t>
        </is>
      </c>
      <c r="Z349" t="inlineStr">
        <is>
          <t>APROVAPERU</t>
        </is>
      </c>
      <c r="AA349" s="3" t="n">
        <v>0</v>
      </c>
      <c r="AB349" s="3" t="n">
        <v>0</v>
      </c>
      <c r="AC349" t="inlineStr">
        <is>
          <t>NO</t>
        </is>
      </c>
      <c r="AD349" s="3" t="str"/>
      <c r="AF349" s="3" t="str"/>
      <c r="AG349" s="4" t="str"/>
      <c r="AH349" t="inlineStr">
        <is>
          <t>ROJAS BARRIOS ZULEMA</t>
        </is>
      </c>
      <c r="AI349" t="inlineStr">
        <is>
          <t>ROJAS BARRIOS ZULEMA</t>
        </is>
      </c>
      <c r="AK349" s="4" t="n">
        <v>3</v>
      </c>
      <c r="AL349" t="inlineStr">
        <is>
          <t>CAFÉ</t>
        </is>
      </c>
      <c r="AM349" t="inlineStr">
        <is>
          <t>2019</t>
        </is>
      </c>
      <c r="AN349" t="inlineStr">
        <is>
          <t>PAC</t>
        </is>
      </c>
      <c r="AO349" s="4" t="str"/>
      <c r="AP349" s="4" t="str"/>
      <c r="AQ349" s="5" t="str"/>
      <c r="AU349" s="340" t="n">
        <v>46285.07177083333</v>
      </c>
      <c r="AV349" s="341" t="n">
        <v>0.6888888888888889</v>
      </c>
    </row>
    <row r="350">
      <c r="A350" t="inlineStr">
        <is>
          <t>20602194265</t>
        </is>
      </c>
      <c r="B350" t="inlineStr">
        <is>
          <t>ASOCIACION DE AGRICULTORES DE CACAO Y REFORESTADORES DE CURIMANA - AGRICARE CURIMANA</t>
        </is>
      </c>
      <c r="D350" t="inlineStr">
        <is>
          <t>ASOCIACION</t>
        </is>
      </c>
      <c r="E350" t="inlineStr">
        <is>
          <t>01 Asociación</t>
        </is>
      </c>
      <c r="F350" t="inlineStr">
        <is>
          <t>BAJA DE OFICIO</t>
        </is>
      </c>
      <c r="G350" t="inlineStr">
        <is>
          <t>HABIDO</t>
        </is>
      </c>
      <c r="H350" s="339" t="n">
        <v>43486</v>
      </c>
      <c r="I350" s="339" t="n">
        <v>43486</v>
      </c>
      <c r="J350" t="inlineStr">
        <is>
          <t>250303</t>
        </is>
      </c>
      <c r="K350" t="inlineStr">
        <is>
          <t>UCAYALI</t>
        </is>
      </c>
      <c r="L350" t="inlineStr">
        <is>
          <t>PADRE ABAD</t>
        </is>
      </c>
      <c r="M350" t="inlineStr">
        <is>
          <t>CURIMANA</t>
        </is>
      </c>
      <c r="N350" t="inlineStr">
        <is>
          <t>JR. LORETO MZA. 1A LOTE. 4 (AL COSTADO DE LA BODEGA MORENO)</t>
        </is>
      </c>
      <c r="O350" t="inlineStr">
        <is>
          <t>SIN ACTIVIDAD</t>
        </is>
      </c>
      <c r="P350" t="inlineStr">
        <is>
          <t>CULTIVO DE FRUTAS.</t>
        </is>
      </c>
      <c r="W350" t="inlineStr">
        <is>
          <t>NO</t>
        </is>
      </c>
      <c r="Y350" t="inlineStr">
        <is>
          <t>SI</t>
        </is>
      </c>
      <c r="Z350" t="inlineStr">
        <is>
          <t>ASOCIACION DE AGRICULTORES DE CACAO Y REFORESTADORES DE CURIMANA - AGRICARE CURIMANA</t>
        </is>
      </c>
      <c r="AA350" s="3" t="n">
        <v>0</v>
      </c>
      <c r="AB350" s="3" t="n">
        <v>0</v>
      </c>
      <c r="AC350" t="inlineStr">
        <is>
          <t>NO</t>
        </is>
      </c>
      <c r="AD350" s="3" t="str"/>
      <c r="AF350" s="3" t="str"/>
      <c r="AG350" s="4" t="str"/>
      <c r="AK350" s="4" t="str"/>
      <c r="AL350" t="inlineStr">
        <is>
          <t>CACAO</t>
        </is>
      </c>
      <c r="AM350" t="inlineStr">
        <is>
          <t>2019-2020-2021-2022-2023</t>
        </is>
      </c>
      <c r="AN350" t="inlineStr">
        <is>
          <t>PAC</t>
        </is>
      </c>
      <c r="AO350" s="4" t="str"/>
      <c r="AP350" s="4" t="str"/>
      <c r="AQ350" s="5" t="str"/>
      <c r="AU350" s="340" t="n">
        <v>46285.07177083333</v>
      </c>
      <c r="AV350" s="341" t="n">
        <v>0.5111111111111111</v>
      </c>
    </row>
    <row r="351">
      <c r="A351" t="inlineStr">
        <is>
          <t>20602220355</t>
        </is>
      </c>
      <c r="B351" t="inlineStr">
        <is>
          <t>ASOCIACION DE FRUTICULTORES DEL DISTRITO DE YANATILE ASOFRUT YANATILE</t>
        </is>
      </c>
      <c r="D351" t="inlineStr">
        <is>
          <t>ASOCIACION</t>
        </is>
      </c>
      <c r="E351" t="inlineStr">
        <is>
          <t>01 Asociación</t>
        </is>
      </c>
      <c r="F351" t="inlineStr">
        <is>
          <t>ACTIVO</t>
        </is>
      </c>
      <c r="G351" t="inlineStr">
        <is>
          <t>HABIDO</t>
        </is>
      </c>
      <c r="H351" s="339" t="n">
        <v>46066</v>
      </c>
      <c r="I351" s="339" t="n">
        <v>46066</v>
      </c>
      <c r="J351" t="inlineStr">
        <is>
          <t>080408</t>
        </is>
      </c>
      <c r="K351" t="inlineStr">
        <is>
          <t>CUSCO</t>
        </is>
      </c>
      <c r="L351" t="inlineStr">
        <is>
          <t>CALCA</t>
        </is>
      </c>
      <c r="M351" t="inlineStr">
        <is>
          <t>YANATILE</t>
        </is>
      </c>
      <c r="N351" t="inlineStr">
        <is>
          <t>NRO. SN C.P. QUEBRADA HONDA CAPITAL (LOCAL FEDERACION DE CAMPESINOS)</t>
        </is>
      </c>
      <c r="O351" t="inlineStr">
        <is>
          <t>SIN ACTIVIDAD</t>
        </is>
      </c>
      <c r="P351" t="inlineStr">
        <is>
          <t>ACTIV.ORGANIZACIONES EMPRESARIALES</t>
        </is>
      </c>
      <c r="Q351" t="inlineStr">
        <is>
          <t>CULTIVO DE FRUTAS.</t>
        </is>
      </c>
      <c r="W351" t="inlineStr">
        <is>
          <t>NO</t>
        </is>
      </c>
      <c r="Y351" t="inlineStr">
        <is>
          <t>SI</t>
        </is>
      </c>
      <c r="Z351" t="inlineStr">
        <is>
          <t>ASOCIACION DE FRUTICULTORES DEL DISTRITO DE YANATILE ASOFRUT YANATILE</t>
        </is>
      </c>
      <c r="AA351" s="3" t="n">
        <v>0</v>
      </c>
      <c r="AB351" s="3" t="n">
        <v>0</v>
      </c>
      <c r="AC351" t="inlineStr">
        <is>
          <t>NO</t>
        </is>
      </c>
      <c r="AD351" s="3" t="str"/>
      <c r="AF351" s="3" t="str"/>
      <c r="AG351" s="4" t="str"/>
      <c r="AK351" s="4" t="str"/>
      <c r="AL351" t="inlineStr">
        <is>
          <t>NARANJA</t>
        </is>
      </c>
      <c r="AM351" t="inlineStr">
        <is>
          <t>2019-2020-2021-2022</t>
        </is>
      </c>
      <c r="AN351" t="inlineStr">
        <is>
          <t>PAC</t>
        </is>
      </c>
      <c r="AO351" s="4" t="str"/>
      <c r="AP351" s="4" t="str"/>
      <c r="AQ351" s="5" t="str"/>
      <c r="AU351" s="340" t="n">
        <v>46285.07177083333</v>
      </c>
      <c r="AV351" s="341" t="n">
        <v>0.5333333333333333</v>
      </c>
    </row>
    <row r="352">
      <c r="A352" t="inlineStr">
        <is>
          <t>20602227244</t>
        </is>
      </c>
      <c r="B352" t="inlineStr">
        <is>
          <t>ASOCIACION DE MANEJO DE BOSQUES NATURALES ESPERANZA</t>
        </is>
      </c>
      <c r="D352" t="inlineStr">
        <is>
          <t>ASOCIACION</t>
        </is>
      </c>
      <c r="E352" t="inlineStr">
        <is>
          <t>01 Asociación</t>
        </is>
      </c>
      <c r="F352" t="inlineStr">
        <is>
          <t>ACTIVO</t>
        </is>
      </c>
      <c r="G352" t="inlineStr">
        <is>
          <t>HABIDO</t>
        </is>
      </c>
      <c r="H352" s="339" t="n">
        <v>42906</v>
      </c>
      <c r="I352" s="339" t="n">
        <v>42917</v>
      </c>
      <c r="J352" t="inlineStr">
        <is>
          <t>160302</t>
        </is>
      </c>
      <c r="K352" t="inlineStr">
        <is>
          <t>LORETO</t>
        </is>
      </c>
      <c r="L352" t="inlineStr">
        <is>
          <t>LORETO</t>
        </is>
      </c>
      <c r="M352" t="inlineStr">
        <is>
          <t>PARINARI</t>
        </is>
      </c>
      <c r="N352" t="inlineStr">
        <is>
          <t>NRO. SN COMUNIDAD NATIVA PARINARI (RIO MARAÑON)</t>
        </is>
      </c>
      <c r="O352" t="inlineStr">
        <is>
          <t>SIN ACTIVIDAD</t>
        </is>
      </c>
      <c r="P352" t="inlineStr">
        <is>
          <t>ACTIV.ORGANIZACIONES EMPRESARIALES</t>
        </is>
      </c>
      <c r="Q352" t="inlineStr">
        <is>
          <t>SILVICULTURA Y EXT. DE MADERA.</t>
        </is>
      </c>
      <c r="R352" t="inlineStr">
        <is>
          <t>ELAB. FRUTAS, LEG. Y HORTALIZAS.</t>
        </is>
      </c>
      <c r="U352" t="inlineStr">
        <is>
          <t>942948488</t>
        </is>
      </c>
      <c r="V352" t="inlineStr">
        <is>
          <t>floresimonemilton@gmail.com</t>
        </is>
      </c>
      <c r="W352" t="inlineStr">
        <is>
          <t>SI</t>
        </is>
      </c>
      <c r="X352" t="inlineStr">
        <is>
          <t>S1156252</t>
        </is>
      </c>
      <c r="Y352" t="inlineStr">
        <is>
          <t>SI</t>
        </is>
      </c>
      <c r="Z352" t="inlineStr">
        <is>
          <t>ASOCIACION DE MANEJO DE BOSQUES NATURALES ESPERANZA</t>
        </is>
      </c>
      <c r="AA352" s="3" t="n">
        <v>0</v>
      </c>
      <c r="AB352" s="3" t="n">
        <v>0</v>
      </c>
      <c r="AC352" t="inlineStr">
        <is>
          <t>NO</t>
        </is>
      </c>
      <c r="AD352" s="3" t="str"/>
      <c r="AF352" s="3" t="str"/>
      <c r="AG352" s="4" t="str"/>
      <c r="AH352" t="inlineStr">
        <is>
          <t>flores simon emilton</t>
        </is>
      </c>
      <c r="AI352" t="inlineStr">
        <is>
          <t>FLORES SIMON EMILTON</t>
        </is>
      </c>
      <c r="AK352" s="4" t="n">
        <v>3</v>
      </c>
      <c r="AL352" t="inlineStr">
        <is>
          <t>AGUAJE</t>
        </is>
      </c>
      <c r="AM352" t="inlineStr">
        <is>
          <t>2018-2019-2020-2021-2022-2023</t>
        </is>
      </c>
      <c r="AN352" t="inlineStr">
        <is>
          <t>PAC</t>
        </is>
      </c>
      <c r="AO352" s="4" t="str"/>
      <c r="AP352" s="4" t="str"/>
      <c r="AQ352" s="5" t="str"/>
      <c r="AU352" s="340" t="n">
        <v>46285.07177083333</v>
      </c>
      <c r="AV352" s="341" t="n">
        <v>0.6888888888888889</v>
      </c>
    </row>
    <row r="353">
      <c r="A353" t="inlineStr">
        <is>
          <t>20602242464</t>
        </is>
      </c>
      <c r="B353" t="inlineStr">
        <is>
          <t>COOPERATIVA AGROPECUARIA MARCELINO VASQUEZ HUAMAN - COOPAMAVAHU</t>
        </is>
      </c>
      <c r="D353" t="inlineStr">
        <is>
          <t>COOPERATIVAS, SAIS, CAPS</t>
        </is>
      </c>
      <c r="E353" t="inlineStr">
        <is>
          <t>02 Cooperativa</t>
        </is>
      </c>
      <c r="F353" t="inlineStr">
        <is>
          <t>ACTIVO</t>
        </is>
      </c>
      <c r="G353" t="inlineStr">
        <is>
          <t>HABIDO</t>
        </is>
      </c>
      <c r="H353" s="339" t="n">
        <v>42912</v>
      </c>
      <c r="I353" s="339" t="n">
        <v>42912</v>
      </c>
      <c r="J353" t="inlineStr">
        <is>
          <t>200302</t>
        </is>
      </c>
      <c r="K353" t="inlineStr">
        <is>
          <t>PIURA</t>
        </is>
      </c>
      <c r="L353" t="inlineStr">
        <is>
          <t>PIURA</t>
        </is>
      </c>
      <c r="M353" t="inlineStr">
        <is>
          <t>PIURA</t>
        </is>
      </c>
      <c r="N353" t="inlineStr">
        <is>
          <t>CAL. AREQUIPA SUR NRO. 1120 CERCADO URBANO (COSTADO COCHERA MI PERU PASANDO RIPLEY)</t>
        </is>
      </c>
      <c r="O353" t="inlineStr">
        <is>
          <t>SIN ACTIVIDAD</t>
        </is>
      </c>
      <c r="P353" t="inlineStr">
        <is>
          <t>SERVICIOS AGRICOLAS, GANADERAS.</t>
        </is>
      </c>
      <c r="W353" t="inlineStr">
        <is>
          <t>NO</t>
        </is>
      </c>
      <c r="Y353" t="inlineStr">
        <is>
          <t>SI</t>
        </is>
      </c>
      <c r="Z353" t="inlineStr">
        <is>
          <t>COOPERATIVA AGROPECUARIA MARCELINO VASQUEZ HUAMAN - COOPAMAVAHU</t>
        </is>
      </c>
      <c r="AA353" s="3" t="n">
        <v>0</v>
      </c>
      <c r="AB353" s="3" t="n">
        <v>0</v>
      </c>
      <c r="AC353" t="inlineStr">
        <is>
          <t>NO</t>
        </is>
      </c>
      <c r="AD353" s="3" t="str"/>
      <c r="AF353" s="3" t="str"/>
      <c r="AG353" s="4" t="str"/>
      <c r="AK353" s="4" t="str"/>
      <c r="AL353" t="inlineStr">
        <is>
          <t>CACAO</t>
        </is>
      </c>
      <c r="AM353" t="inlineStr">
        <is>
          <t>2018-2019</t>
        </is>
      </c>
      <c r="AN353" t="inlineStr">
        <is>
          <t>PAC</t>
        </is>
      </c>
      <c r="AO353" s="4" t="str"/>
      <c r="AP353" s="4" t="str"/>
      <c r="AQ353" s="5" t="str"/>
      <c r="AU353" s="340" t="n">
        <v>46285.07177083333</v>
      </c>
      <c r="AV353" s="341" t="n">
        <v>0.5111111111111111</v>
      </c>
    </row>
    <row r="354">
      <c r="A354" t="inlineStr">
        <is>
          <t>20602249175</t>
        </is>
      </c>
      <c r="B354" t="inlineStr">
        <is>
          <t>ASOCIACIÓN PRODUCTORES DE GANADO VACUNO Y LECHE KUNTURKANKI</t>
        </is>
      </c>
      <c r="D354" t="inlineStr">
        <is>
          <t>ASOCIACION</t>
        </is>
      </c>
      <c r="E354" t="inlineStr">
        <is>
          <t>01 Asociación</t>
        </is>
      </c>
      <c r="F354" t="inlineStr">
        <is>
          <t>BAJA DE OFICIO</t>
        </is>
      </c>
      <c r="G354" t="inlineStr">
        <is>
          <t>HABIDO</t>
        </is>
      </c>
      <c r="H354" s="339" t="n">
        <v>42913</v>
      </c>
      <c r="I354" s="339" t="n">
        <v>43160</v>
      </c>
      <c r="J354" t="inlineStr">
        <is>
          <t>080503</t>
        </is>
      </c>
      <c r="K354" t="inlineStr">
        <is>
          <t>CUSCO</t>
        </is>
      </c>
      <c r="L354" t="inlineStr">
        <is>
          <t>CANAS</t>
        </is>
      </c>
      <c r="M354" t="inlineStr">
        <is>
          <t>KUNTURKANKI</t>
        </is>
      </c>
      <c r="N354" t="inlineStr">
        <is>
          <t>PZA. DE ARMAS NRO. S/N (FRENTE MUNICIPIO CSA1P CONCRETO BLANCO)</t>
        </is>
      </c>
      <c r="O354" t="inlineStr">
        <is>
          <t>SIN ACTIVIDAD</t>
        </is>
      </c>
      <c r="P354" t="inlineStr">
        <is>
          <t>ACTIV.ORGANIZACIONES EMPRESARIALES</t>
        </is>
      </c>
      <c r="W354" t="inlineStr">
        <is>
          <t>NO</t>
        </is>
      </c>
      <c r="Y354" t="inlineStr">
        <is>
          <t>SI</t>
        </is>
      </c>
      <c r="Z354" t="inlineStr">
        <is>
          <t>ASOCIACIÓN PRODUCTORES DE GANADO VACUNO Y LECHE KUNTURKANKI</t>
        </is>
      </c>
      <c r="AA354" s="3" t="n">
        <v>0</v>
      </c>
      <c r="AB354" s="3" t="n">
        <v>0</v>
      </c>
      <c r="AC354" t="inlineStr">
        <is>
          <t>NO</t>
        </is>
      </c>
      <c r="AD354" s="3" t="str"/>
      <c r="AF354" s="3" t="str"/>
      <c r="AG354" s="4" t="str"/>
      <c r="AK354" s="4" t="str"/>
      <c r="AL354" t="inlineStr">
        <is>
          <t>DERIVADOS LACTEOS</t>
        </is>
      </c>
      <c r="AM354" t="inlineStr">
        <is>
          <t>2018</t>
        </is>
      </c>
      <c r="AN354" t="inlineStr">
        <is>
          <t>PAC</t>
        </is>
      </c>
      <c r="AO354" s="4" t="str"/>
      <c r="AP354" s="4" t="str"/>
      <c r="AQ354" s="5" t="str"/>
      <c r="AU354" s="340" t="n">
        <v>46285.07177083333</v>
      </c>
      <c r="AV354" s="341" t="n">
        <v>0.5111111111111111</v>
      </c>
    </row>
    <row r="355">
      <c r="A355" t="inlineStr">
        <is>
          <t>20602260021</t>
        </is>
      </c>
      <c r="B355" t="inlineStr">
        <is>
          <t>ASOCIACION DE PRODUCTORES AGROPECUARIOS SURCOS ANDINOS</t>
        </is>
      </c>
      <c r="D355" t="inlineStr">
        <is>
          <t>ASOCIACION</t>
        </is>
      </c>
      <c r="E355" t="inlineStr">
        <is>
          <t>01 Asociación</t>
        </is>
      </c>
      <c r="F355" t="inlineStr">
        <is>
          <t>ACTIVO</t>
        </is>
      </c>
      <c r="G355" t="inlineStr">
        <is>
          <t>HABIDO</t>
        </is>
      </c>
      <c r="H355" s="339" t="n">
        <v>45911</v>
      </c>
      <c r="I355" s="339" t="n">
        <v>45931</v>
      </c>
      <c r="J355" t="inlineStr">
        <is>
          <t>090711</t>
        </is>
      </c>
      <c r="K355" t="inlineStr">
        <is>
          <t>HUANCAVELICA</t>
        </is>
      </c>
      <c r="L355" t="inlineStr">
        <is>
          <t>TAYACAJA</t>
        </is>
      </c>
      <c r="M355" t="inlineStr">
        <is>
          <t>PAZOS</t>
        </is>
      </c>
      <c r="N355" t="inlineStr">
        <is>
          <t>CAR. PICHU NRO. S/N C.P. CARAMPA - PAZOS (A 2 CDRS DE IGLESIA EVANGELICA S70916112)</t>
        </is>
      </c>
      <c r="O355" t="inlineStr">
        <is>
          <t>SIN ACTIVIDAD</t>
        </is>
      </c>
      <c r="P355" t="inlineStr">
        <is>
          <t>CULTIVO DE HORTALIZAS Y LEGUMBRES.</t>
        </is>
      </c>
      <c r="W355" t="inlineStr">
        <is>
          <t>NO</t>
        </is>
      </c>
      <c r="Y355" t="inlineStr">
        <is>
          <t>SI</t>
        </is>
      </c>
      <c r="Z355" t="inlineStr">
        <is>
          <t>ASOCIACION DE PRODUCTORES AGROPECUARIOS SURCOS ANDINOS</t>
        </is>
      </c>
      <c r="AA355" s="3" t="n">
        <v>0</v>
      </c>
      <c r="AB355" s="3" t="n">
        <v>19440</v>
      </c>
      <c r="AC355" t="inlineStr">
        <is>
          <t>NO</t>
        </is>
      </c>
      <c r="AD355" s="3" t="str"/>
      <c r="AF355" s="3" t="str"/>
      <c r="AG355" s="4" t="str"/>
      <c r="AK355" s="4" t="str"/>
      <c r="AL355" t="inlineStr">
        <is>
          <t>MAÍZ</t>
        </is>
      </c>
      <c r="AM355" t="inlineStr">
        <is>
          <t>2024 - 2025</t>
        </is>
      </c>
      <c r="AN355" t="inlineStr">
        <is>
          <t>PAC</t>
        </is>
      </c>
      <c r="AO355" s="4" t="str"/>
      <c r="AP355" s="4" t="str"/>
      <c r="AQ355" s="5" t="str"/>
      <c r="AU355" s="340" t="n">
        <v>46285.07177083333</v>
      </c>
      <c r="AV355" s="341" t="n">
        <v>0.5111111111111111</v>
      </c>
    </row>
    <row r="356">
      <c r="A356" t="inlineStr">
        <is>
          <t>20602264549</t>
        </is>
      </c>
      <c r="B356" t="inlineStr">
        <is>
          <t>ASOCIACION DE PRODUCTORES AGROPECUARIOS 10 DE AGOSTO DE ANCOCALA</t>
        </is>
      </c>
      <c r="D356" t="inlineStr">
        <is>
          <t>ASOCIACION</t>
        </is>
      </c>
      <c r="E356" t="inlineStr">
        <is>
          <t>01 Asociación</t>
        </is>
      </c>
      <c r="F356" t="inlineStr">
        <is>
          <t>ACTIVO</t>
        </is>
      </c>
      <c r="G356" t="inlineStr">
        <is>
          <t>HABIDO</t>
        </is>
      </c>
      <c r="H356" s="339" t="n">
        <v>45940</v>
      </c>
      <c r="I356" s="339" t="n">
        <v>45940</v>
      </c>
      <c r="K356" t="inlineStr">
        <is>
          <t>TACNA</t>
        </is>
      </c>
      <c r="L356" t="inlineStr">
        <is>
          <t>CANDARAVE</t>
        </is>
      </c>
      <c r="M356" t="inlineStr">
        <is>
          <t>CAIRANI</t>
        </is>
      </c>
      <c r="N356" t="inlineStr">
        <is>
          <t>MZA. F LOTE. 06 DI CAIRANI CP ANCOCALA</t>
        </is>
      </c>
      <c r="O356" t="inlineStr">
        <is>
          <t>SIN ACTIVIDAD</t>
        </is>
      </c>
      <c r="P356" t="inlineStr">
        <is>
          <t>EXPLOTACION MIXTA.</t>
        </is>
      </c>
      <c r="W356" t="inlineStr">
        <is>
          <t>NO</t>
        </is>
      </c>
      <c r="Y356" t="inlineStr">
        <is>
          <t>SI</t>
        </is>
      </c>
      <c r="Z356" t="inlineStr">
        <is>
          <t>ASOCIACION DE PRODUCTORES AGROPECUARIOS 10 DE AGOSTO DE ANCOCALA</t>
        </is>
      </c>
      <c r="AA356" s="3" t="n">
        <v>0</v>
      </c>
      <c r="AB356" s="3" t="n">
        <v>96957.996633</v>
      </c>
      <c r="AC356" t="inlineStr">
        <is>
          <t>NO</t>
        </is>
      </c>
      <c r="AD356" s="3" t="str"/>
      <c r="AF356" s="3" t="str"/>
      <c r="AG356" s="4" t="str"/>
      <c r="AK356" s="4" t="str"/>
      <c r="AL356" t="inlineStr">
        <is>
          <t>ZAPALLO</t>
        </is>
      </c>
      <c r="AM356" t="inlineStr">
        <is>
          <t>2025</t>
        </is>
      </c>
      <c r="AN356" t="inlineStr">
        <is>
          <t>PAC</t>
        </is>
      </c>
      <c r="AO356" s="4" t="str"/>
      <c r="AP356" s="4" t="str"/>
      <c r="AQ356" s="5" t="str"/>
      <c r="AU356" s="340" t="n">
        <v>46285.07177083333</v>
      </c>
      <c r="AV356" s="341" t="n">
        <v>0.4888888888888889</v>
      </c>
    </row>
    <row r="357">
      <c r="A357" t="inlineStr">
        <is>
          <t>20602446019</t>
        </is>
      </c>
      <c r="B357" t="inlineStr">
        <is>
          <t>ASOCIACION DE PRODUCTORES AGROPECUARIOS Y AGROINDUSTRIALES NUEVA ESPERANZA DE CIUTAY</t>
        </is>
      </c>
      <c r="D357" t="inlineStr">
        <is>
          <t>ASOCIACION</t>
        </is>
      </c>
      <c r="E357" t="inlineStr">
        <is>
          <t>01 Asociación</t>
        </is>
      </c>
      <c r="F357" t="inlineStr">
        <is>
          <t>BAJA DE OFICIO</t>
        </is>
      </c>
      <c r="G357" t="inlineStr">
        <is>
          <t>HABIDO</t>
        </is>
      </c>
      <c r="H357" s="339" t="n">
        <v>42989</v>
      </c>
      <c r="I357" s="339" t="n">
        <v>43132</v>
      </c>
      <c r="J357" t="inlineStr">
        <is>
          <t>090401</t>
        </is>
      </c>
      <c r="K357" t="inlineStr">
        <is>
          <t>HUANCAVELICA</t>
        </is>
      </c>
      <c r="L357" t="inlineStr">
        <is>
          <t>CASTROVIRREYNA</t>
        </is>
      </c>
      <c r="M357" t="inlineStr">
        <is>
          <t>MOLLEPAMPA</t>
        </is>
      </c>
      <c r="N357" t="inlineStr">
        <is>
          <t>NRO. SN CAS. ANTACANCHA (S0607013777,1KM DE FUNDO ATAGOPATA)</t>
        </is>
      </c>
      <c r="O357" t="inlineStr">
        <is>
          <t>SIN ACTIVIDAD</t>
        </is>
      </c>
      <c r="P357" t="inlineStr">
        <is>
          <t>CULTIVO DE FRUTAS.</t>
        </is>
      </c>
      <c r="W357" t="inlineStr">
        <is>
          <t>NO</t>
        </is>
      </c>
      <c r="Y357" t="inlineStr">
        <is>
          <t>SI</t>
        </is>
      </c>
      <c r="Z357" t="inlineStr">
        <is>
          <t>ASOCIACION DE PRODUCTORES AGROPECUARIOS Y AGROINDUSTRIALES NUEVA ESPERANZA DE CIUTAY</t>
        </is>
      </c>
      <c r="AA357" s="3" t="n">
        <v>412000</v>
      </c>
      <c r="AB357" s="3" t="n">
        <v>0</v>
      </c>
      <c r="AC357" t="inlineStr">
        <is>
          <t>NO</t>
        </is>
      </c>
      <c r="AD357" s="3" t="str"/>
      <c r="AF357" s="3" t="str"/>
      <c r="AG357" s="4" t="str"/>
      <c r="AK357" s="4" t="str"/>
      <c r="AL357" t="inlineStr">
        <is>
          <t>PALTA</t>
        </is>
      </c>
      <c r="AM357" t="inlineStr">
        <is>
          <t>2023-2024 - 2025</t>
        </is>
      </c>
      <c r="AN357" t="inlineStr">
        <is>
          <t>PAC</t>
        </is>
      </c>
      <c r="AO357" s="4" t="str"/>
      <c r="AP357" s="4" t="str"/>
      <c r="AQ357" s="5" t="str"/>
      <c r="AU357" s="340" t="n">
        <v>46285.07177083333</v>
      </c>
      <c r="AV357" s="341" t="n">
        <v>0.5111111111111111</v>
      </c>
    </row>
    <row r="358">
      <c r="A358" t="inlineStr">
        <is>
          <t>20602459960</t>
        </is>
      </c>
      <c r="B358" t="inlineStr">
        <is>
          <t>NEGOCIOS E INVERSIONES HIROMI &amp; HECTOR S.A.C.</t>
        </is>
      </c>
      <c r="D358" t="inlineStr">
        <is>
          <t>SOCIEDAD ANONIMA CERRADA</t>
        </is>
      </c>
      <c r="E358" t="inlineStr">
        <is>
          <t>07 Otros</t>
        </is>
      </c>
      <c r="F358" t="inlineStr">
        <is>
          <t>BAJA DE OFICIO</t>
        </is>
      </c>
      <c r="G358" t="inlineStr">
        <is>
          <t>HABIDO</t>
        </is>
      </c>
      <c r="H358" s="339" t="n">
        <v>42993</v>
      </c>
      <c r="I358" s="339" t="n">
        <v>42993</v>
      </c>
      <c r="J358" t="inlineStr">
        <is>
          <t>120402</t>
        </is>
      </c>
      <c r="K358" t="inlineStr">
        <is>
          <t>SAN MARTIN</t>
        </is>
      </c>
      <c r="L358" t="inlineStr">
        <is>
          <t>SAN MARTIN</t>
        </is>
      </c>
      <c r="M358" t="inlineStr">
        <is>
          <t>TARAPOTO</t>
        </is>
      </c>
      <c r="N358" t="inlineStr">
        <is>
          <t>PRO. LIBERTAD NRO. 154</t>
        </is>
      </c>
      <c r="O358" t="inlineStr">
        <is>
          <t>SIN ACTIVIDAD</t>
        </is>
      </c>
      <c r="P358" t="inlineStr">
        <is>
          <t>VTA. MAY. DE MATERIAS PRIMAS AGROPEC.</t>
        </is>
      </c>
      <c r="U358" t="inlineStr">
        <is>
          <t>9672816988</t>
        </is>
      </c>
      <c r="V358" t="inlineStr">
        <is>
          <t>danilo_20cm@hotmail.com</t>
        </is>
      </c>
      <c r="W358" t="inlineStr">
        <is>
          <t>SI</t>
        </is>
      </c>
      <c r="X358" t="inlineStr">
        <is>
          <t>S1223206</t>
        </is>
      </c>
      <c r="Y358" t="inlineStr">
        <is>
          <t>SI</t>
        </is>
      </c>
      <c r="Z358" t="inlineStr">
        <is>
          <t>NEGOCIOS E INVERSIONES HIROMI &amp; HECTOR S.A.C.</t>
        </is>
      </c>
      <c r="AA358" s="3" t="n">
        <v>0</v>
      </c>
      <c r="AB358" s="3" t="n">
        <v>0</v>
      </c>
      <c r="AC358" t="inlineStr">
        <is>
          <t>NO</t>
        </is>
      </c>
      <c r="AD358" s="3" t="str"/>
      <c r="AF358" s="3" t="str"/>
      <c r="AG358" s="4" t="str"/>
      <c r="AI358" t="inlineStr">
        <is>
          <t>TORRES GARCIA ALVARO</t>
        </is>
      </c>
      <c r="AJ358" t="inlineStr">
        <is>
          <t>torres garcia alvaro</t>
        </is>
      </c>
      <c r="AK358" s="4" t="n">
        <v>1</v>
      </c>
      <c r="AL358" t="inlineStr">
        <is>
          <t>PAPA</t>
        </is>
      </c>
      <c r="AM358" t="inlineStr">
        <is>
          <t>2018</t>
        </is>
      </c>
      <c r="AN358" t="inlineStr">
        <is>
          <t>PAC</t>
        </is>
      </c>
      <c r="AO358" s="4" t="str"/>
      <c r="AP358" s="4" t="str"/>
      <c r="AQ358" s="5" t="str"/>
      <c r="AU358" s="340" t="n">
        <v>46285.07177083333</v>
      </c>
      <c r="AV358" s="341" t="n">
        <v>0.6444444444444445</v>
      </c>
    </row>
    <row r="359">
      <c r="A359" t="inlineStr">
        <is>
          <t>20602488927</t>
        </is>
      </c>
      <c r="B359" t="inlineStr">
        <is>
          <t>COOPERATIVA AGRARIA ECOLOGICO ROSAS PAMPA LTDA - CAECO ROSAS PAMPA LTDA</t>
        </is>
      </c>
      <c r="D359" t="inlineStr">
        <is>
          <t>COOPERATIVAS, SAIS, CAPS</t>
        </is>
      </c>
      <c r="E359" t="inlineStr">
        <is>
          <t>02 Cooperativa</t>
        </is>
      </c>
      <c r="F359" t="inlineStr">
        <is>
          <t>ACTIVO</t>
        </is>
      </c>
      <c r="G359" t="inlineStr">
        <is>
          <t>HABIDO</t>
        </is>
      </c>
      <c r="H359" s="339" t="n">
        <v>43004</v>
      </c>
      <c r="I359" s="339" t="n">
        <v>43004</v>
      </c>
      <c r="J359" t="inlineStr">
        <is>
          <t>120607</t>
        </is>
      </c>
      <c r="K359" t="inlineStr">
        <is>
          <t>JUNIN</t>
        </is>
      </c>
      <c r="L359" t="inlineStr">
        <is>
          <t>SATIPO</t>
        </is>
      </c>
      <c r="M359" t="inlineStr">
        <is>
          <t>RIO NEGRO</t>
        </is>
      </c>
      <c r="N359" t="inlineStr">
        <is>
          <t>CAR. MARGINAL KM. 3 C.P. VILLA VIRGINIA (A 3 CUADRAS DE LA BASE MILITAR)</t>
        </is>
      </c>
      <c r="O359" t="inlineStr">
        <is>
          <t>EXPORTADOR</t>
        </is>
      </c>
      <c r="P359" t="inlineStr">
        <is>
          <t>VTA. MAY. DE MATERIAS PRIMAS AGROPEC.</t>
        </is>
      </c>
      <c r="Q359" t="inlineStr">
        <is>
          <t>ELAB. FRUTAS, LEG. Y HORTALIZAS.</t>
        </is>
      </c>
      <c r="U359" t="inlineStr">
        <is>
          <t>955689561</t>
        </is>
      </c>
      <c r="V359" t="inlineStr">
        <is>
          <t>dario_cooperativacoffee@hotmail.com</t>
        </is>
      </c>
      <c r="W359" t="inlineStr">
        <is>
          <t>NO</t>
        </is>
      </c>
      <c r="Y359" t="inlineStr">
        <is>
          <t>SI</t>
        </is>
      </c>
      <c r="Z359" t="inlineStr">
        <is>
          <t>COOPERATIVA AGRARIA ECOLOGICO ROSAS PAMPA LTDA - CAECO ROSAS PAMPA LTDA</t>
        </is>
      </c>
      <c r="AA359" s="3" t="n">
        <v>0</v>
      </c>
      <c r="AB359" s="3" t="n">
        <v>3118363.265</v>
      </c>
      <c r="AC359" t="inlineStr">
        <is>
          <t>NO</t>
        </is>
      </c>
      <c r="AD359" s="3" t="str"/>
      <c r="AF359" s="3" t="str"/>
      <c r="AG359" s="4" t="str"/>
      <c r="AI359" t="inlineStr">
        <is>
          <t>Sanchez Curo Dario</t>
        </is>
      </c>
      <c r="AJ359" t="inlineStr">
        <is>
          <t>Sanchez Curo Dario</t>
        </is>
      </c>
      <c r="AK359" s="4" t="str"/>
      <c r="AL359" t="inlineStr">
        <is>
          <t>CAFÉ</t>
        </is>
      </c>
      <c r="AM359" t="inlineStr">
        <is>
          <t>2025</t>
        </is>
      </c>
      <c r="AN359" t="inlineStr">
        <is>
          <t>PAC</t>
        </is>
      </c>
      <c r="AO359" s="4" t="n">
        <v>103</v>
      </c>
      <c r="AP359" s="4" t="n">
        <v>59</v>
      </c>
      <c r="AQ359" s="5" t="n">
        <v>454.5</v>
      </c>
      <c r="AR359" t="inlineStr">
        <is>
          <t>SI (Vigente hasta 31 de agosto del 2026)</t>
        </is>
      </c>
      <c r="AS359" t="inlineStr">
        <is>
          <t>SI. Vigente</t>
        </is>
      </c>
      <c r="AT359" t="inlineStr">
        <is>
          <t>0.93</t>
        </is>
      </c>
      <c r="AU359" s="340" t="n">
        <v>46285.07177083333</v>
      </c>
      <c r="AV359" s="341" t="n">
        <v>0.7555555555555555</v>
      </c>
    </row>
    <row r="360">
      <c r="A360" t="inlineStr">
        <is>
          <t>20602526365</t>
        </is>
      </c>
      <c r="B360" t="inlineStr">
        <is>
          <t>COOPERATIVA AGRARIA DE PRODUCTORES ORGÁNICOS DE PALTA DEL VALLE LAMBRAS VRAEM-COPPAL VRAEM</t>
        </is>
      </c>
      <c r="C360" t="inlineStr">
        <is>
          <t>COPPAL VRAEM</t>
        </is>
      </c>
      <c r="D360" t="inlineStr">
        <is>
          <t>COOPERATIVAS, SAIS, CAPS</t>
        </is>
      </c>
      <c r="E360" t="inlineStr">
        <is>
          <t>02 Cooperativa</t>
        </is>
      </c>
      <c r="F360" t="inlineStr">
        <is>
          <t>ACTIVO</t>
        </is>
      </c>
      <c r="G360" t="inlineStr">
        <is>
          <t>HABIDO</t>
        </is>
      </c>
      <c r="H360" s="339" t="n">
        <v>43017</v>
      </c>
      <c r="I360" s="339" t="n">
        <v>43017</v>
      </c>
      <c r="J360" t="inlineStr">
        <is>
          <t>090707</t>
        </is>
      </c>
      <c r="K360" t="inlineStr">
        <is>
          <t>HUANCAVELICA</t>
        </is>
      </c>
      <c r="L360" t="inlineStr">
        <is>
          <t>TAYACAJA</t>
        </is>
      </c>
      <c r="M360" t="inlineStr">
        <is>
          <t>HUACHOCOLPA</t>
        </is>
      </c>
      <c r="N360" t="inlineStr">
        <is>
          <t>JR. 13 DE JUNIO NRO. SN C.P. SANTA MARIA (FRENTE A LA PLAZA PRINCIPAL)</t>
        </is>
      </c>
      <c r="O360" t="inlineStr">
        <is>
          <t>SIN ACTIVIDAD</t>
        </is>
      </c>
      <c r="P360" t="inlineStr">
        <is>
          <t>EXPLOTACION MIXTA.</t>
        </is>
      </c>
      <c r="U360" t="inlineStr">
        <is>
          <t>944702538</t>
        </is>
      </c>
      <c r="V360" t="inlineStr">
        <is>
          <t>Coppalvalle@gmail.com</t>
        </is>
      </c>
      <c r="W360" t="inlineStr">
        <is>
          <t>SI</t>
        </is>
      </c>
      <c r="X360" t="inlineStr">
        <is>
          <t>S1582111</t>
        </is>
      </c>
      <c r="Y360" t="inlineStr">
        <is>
          <t>SI</t>
        </is>
      </c>
      <c r="Z360" t="inlineStr">
        <is>
          <t>COOPERATIVA AGRARIA DE PRODUCTORES ORGÁNICOS DE PALTA DEL VALLE LAMBRAS VRAEM-COPPAL VRAEM</t>
        </is>
      </c>
      <c r="AA360" s="3" t="n">
        <v>0</v>
      </c>
      <c r="AB360" s="3" t="n">
        <v>0</v>
      </c>
      <c r="AC360" t="inlineStr">
        <is>
          <t>NO</t>
        </is>
      </c>
      <c r="AD360" s="3" t="str"/>
      <c r="AF360" s="3" t="str"/>
      <c r="AG360" s="4" t="str"/>
      <c r="AH360" t="inlineStr">
        <is>
          <t>Torres Sulca eliseo antenor</t>
        </is>
      </c>
      <c r="AI360" t="inlineStr">
        <is>
          <t>TORRES SULCA ELISEO ANTENOR</t>
        </is>
      </c>
      <c r="AK360" s="4" t="n">
        <v>6</v>
      </c>
      <c r="AL360" t="inlineStr">
        <is>
          <t>PALTA</t>
        </is>
      </c>
      <c r="AM360" t="inlineStr">
        <is>
          <t>2019-2020-2021-2022</t>
        </is>
      </c>
      <c r="AN360" t="inlineStr">
        <is>
          <t>PAC</t>
        </is>
      </c>
      <c r="AO360" s="4" t="str"/>
      <c r="AP360" s="4" t="str"/>
      <c r="AQ360" s="5" t="str"/>
      <c r="AU360" s="340" t="n">
        <v>46285.07177083333</v>
      </c>
      <c r="AV360" s="341" t="n">
        <v>0.6666666666666666</v>
      </c>
    </row>
    <row r="361">
      <c r="A361" t="inlineStr">
        <is>
          <t>20602544495</t>
        </is>
      </c>
      <c r="B361" t="inlineStr">
        <is>
          <t>ASOCIACION DE PRODUCTORES ECOLOGICOS AGRARIOS DEL DISTRITO DE QUICHES PROVINCIA DE SIHUAS-ANCASH</t>
        </is>
      </c>
      <c r="C361" t="inlineStr">
        <is>
          <t>APEAQSA</t>
        </is>
      </c>
      <c r="D361" t="inlineStr">
        <is>
          <t>ASOCIACION</t>
        </is>
      </c>
      <c r="E361" t="inlineStr">
        <is>
          <t>01 Asociación</t>
        </is>
      </c>
      <c r="F361" t="inlineStr">
        <is>
          <t>BAJA DE OFICIO</t>
        </is>
      </c>
      <c r="G361" t="inlineStr">
        <is>
          <t>HABIDO</t>
        </is>
      </c>
      <c r="H361" s="339" t="n">
        <v>43024</v>
      </c>
      <c r="I361" s="339" t="n">
        <v>43040</v>
      </c>
      <c r="J361" t="inlineStr">
        <is>
          <t>021901</t>
        </is>
      </c>
      <c r="K361" t="inlineStr">
        <is>
          <t>ANCASH</t>
        </is>
      </c>
      <c r="L361" t="inlineStr">
        <is>
          <t>SIHUAS</t>
        </is>
      </c>
      <c r="M361" t="inlineStr">
        <is>
          <t>QUICHES</t>
        </is>
      </c>
      <c r="N361" t="inlineStr">
        <is>
          <t>CAL. JOCOSBAMBA NRO. SN ANX. JOCOSBAMBA (FRENTE LA PLAZA DE JOCOSBAMBA)</t>
        </is>
      </c>
      <c r="O361" t="inlineStr">
        <is>
          <t>SIN ACTIVIDAD</t>
        </is>
      </c>
      <c r="P361" t="inlineStr">
        <is>
          <t>OTROS TIPOS DE VENTA AL POR MENOR.</t>
        </is>
      </c>
      <c r="W361" t="inlineStr">
        <is>
          <t>NO</t>
        </is>
      </c>
      <c r="Y361" t="inlineStr">
        <is>
          <t>SI</t>
        </is>
      </c>
      <c r="Z361" t="inlineStr">
        <is>
          <t>ASOCIACION DE PRODUCTORES ECOLOGICOS AGRARIOS DEL DISTRITO DE QUICHES PROVINCIA DE SIHUAS-ANCASH</t>
        </is>
      </c>
      <c r="AA361" s="3" t="n">
        <v>0</v>
      </c>
      <c r="AB361" s="3" t="n">
        <v>0</v>
      </c>
      <c r="AC361" t="inlineStr">
        <is>
          <t>NO</t>
        </is>
      </c>
      <c r="AD361" s="3" t="str"/>
      <c r="AF361" s="3" t="str"/>
      <c r="AG361" s="4" t="str"/>
      <c r="AK361" s="4" t="str"/>
      <c r="AL361" t="inlineStr">
        <is>
          <t>ROMERO</t>
        </is>
      </c>
      <c r="AM361" t="inlineStr">
        <is>
          <t>2018</t>
        </is>
      </c>
      <c r="AN361" t="inlineStr">
        <is>
          <t>PAC</t>
        </is>
      </c>
      <c r="AO361" s="4" t="str"/>
      <c r="AP361" s="4" t="str"/>
      <c r="AQ361" s="5" t="str"/>
      <c r="AU361" s="340" t="n">
        <v>46285.07177083333</v>
      </c>
      <c r="AV361" s="341" t="n">
        <v>0.5333333333333333</v>
      </c>
    </row>
    <row r="362">
      <c r="A362" t="inlineStr">
        <is>
          <t>20602545025</t>
        </is>
      </c>
      <c r="B362" t="inlineStr">
        <is>
          <t>ASOCIACION DE PRODUCTORES AGROINDUSTRIALES ORGANICOS DE PERU ASPAGRO</t>
        </is>
      </c>
      <c r="D362" t="inlineStr">
        <is>
          <t>ASOCIACION</t>
        </is>
      </c>
      <c r="E362" t="inlineStr">
        <is>
          <t>01 Asociación</t>
        </is>
      </c>
      <c r="F362" t="inlineStr">
        <is>
          <t>BAJA DE OFICIO</t>
        </is>
      </c>
      <c r="G362" t="inlineStr">
        <is>
          <t>HABIDO</t>
        </is>
      </c>
      <c r="H362" s="339" t="n">
        <v>43024</v>
      </c>
      <c r="I362" s="339" t="n">
        <v>43046</v>
      </c>
      <c r="J362" t="inlineStr">
        <is>
          <t>051001</t>
        </is>
      </c>
      <c r="K362" t="inlineStr">
        <is>
          <t>AYACUCHO</t>
        </is>
      </c>
      <c r="L362" t="inlineStr">
        <is>
          <t>HUAMANGA</t>
        </is>
      </c>
      <c r="M362" t="inlineStr">
        <is>
          <t>CHIARA</t>
        </is>
      </c>
      <c r="N362" t="inlineStr">
        <is>
          <t>T.CA BQ. CCOCHACCOCHA NRO. S/N C.P. SACHABAMBA</t>
        </is>
      </c>
      <c r="O362" t="inlineStr">
        <is>
          <t>IMPORTADOR/EXPORTADOR</t>
        </is>
      </c>
      <c r="P362" t="inlineStr">
        <is>
          <t>CULTIVOS DE CEREALES.</t>
        </is>
      </c>
      <c r="W362" t="inlineStr">
        <is>
          <t>NO</t>
        </is>
      </c>
      <c r="Y362" t="inlineStr">
        <is>
          <t>SI</t>
        </is>
      </c>
      <c r="Z362" t="inlineStr">
        <is>
          <t>ASOCIACION DE PRODUCTORES AGROINDUSTRIALES ORGANICOS DE PERU ASPAGRO</t>
        </is>
      </c>
      <c r="AA362" s="3" t="n">
        <v>0</v>
      </c>
      <c r="AB362" s="3" t="n">
        <v>0</v>
      </c>
      <c r="AC362" t="inlineStr">
        <is>
          <t>NO</t>
        </is>
      </c>
      <c r="AD362" s="3" t="str"/>
      <c r="AF362" s="3" t="str"/>
      <c r="AG362" s="4" t="str"/>
      <c r="AK362" s="4" t="str"/>
      <c r="AL362" t="inlineStr">
        <is>
          <t>QUINUA Y OTROS GRANOS</t>
        </is>
      </c>
      <c r="AM362" t="inlineStr">
        <is>
          <t>2018-2019-2020</t>
        </is>
      </c>
      <c r="AN362" t="inlineStr">
        <is>
          <t>PAC</t>
        </is>
      </c>
      <c r="AO362" s="4" t="str"/>
      <c r="AP362" s="4" t="str"/>
      <c r="AQ362" s="5" t="str"/>
      <c r="AU362" s="340" t="n">
        <v>46285.07177083333</v>
      </c>
      <c r="AV362" s="341" t="n">
        <v>0.5111111111111111</v>
      </c>
    </row>
    <row r="363">
      <c r="A363" t="inlineStr">
        <is>
          <t>20602650643</t>
        </is>
      </c>
      <c r="B363" t="inlineStr">
        <is>
          <t>ASOCIACIÓN AGROEXPORTADORA DE LA REGIÓN SAN MARTÍN</t>
        </is>
      </c>
      <c r="D363" t="inlineStr">
        <is>
          <t>ASOCIACION</t>
        </is>
      </c>
      <c r="E363" t="inlineStr">
        <is>
          <t>01 Asociación</t>
        </is>
      </c>
      <c r="F363" t="inlineStr">
        <is>
          <t>ACTIVO</t>
        </is>
      </c>
      <c r="G363" t="inlineStr">
        <is>
          <t>HABIDO</t>
        </is>
      </c>
      <c r="H363" s="339" t="n">
        <v>43062</v>
      </c>
      <c r="I363" s="339" t="n">
        <v>43062</v>
      </c>
      <c r="J363" t="inlineStr">
        <is>
          <t>220101</t>
        </is>
      </c>
      <c r="K363" t="inlineStr">
        <is>
          <t>SAN MARTIN</t>
        </is>
      </c>
      <c r="L363" t="inlineStr">
        <is>
          <t>MOYOBAMBA</t>
        </is>
      </c>
      <c r="M363" t="inlineStr">
        <is>
          <t>MOYOBAMBA</t>
        </is>
      </c>
      <c r="N363" t="inlineStr">
        <is>
          <t>CAR. MARGINAL NRO. S/N (AL COSTADO DE PERHUSAC)</t>
        </is>
      </c>
      <c r="O363" t="inlineStr">
        <is>
          <t>EXPORTADOR</t>
        </is>
      </c>
      <c r="P363" t="inlineStr">
        <is>
          <t>SERVICIOS AGRICOLAS, GANADERAS.</t>
        </is>
      </c>
      <c r="Q363" t="inlineStr">
        <is>
          <t>CULTIVO DE FRUTAS.</t>
        </is>
      </c>
      <c r="T363" t="inlineStr">
        <is>
          <t>NO, Excluido del Régimen de Agentes de Retención de IGV a partir del 01/02/2026</t>
        </is>
      </c>
      <c r="U363" t="inlineStr">
        <is>
          <t>981234888</t>
        </is>
      </c>
      <c r="V363" t="inlineStr">
        <is>
          <t>agroexportadorsanmartin@hotmail.com</t>
        </is>
      </c>
      <c r="W363" t="inlineStr">
        <is>
          <t>NO</t>
        </is>
      </c>
      <c r="Y363" t="inlineStr">
        <is>
          <t>SI</t>
        </is>
      </c>
      <c r="Z363" t="inlineStr">
        <is>
          <t>ASOCIACIÓN AGROEXPORTADORA DE LA REGIÓN SAN MARTÍN</t>
        </is>
      </c>
      <c r="AA363" s="3" t="n">
        <v>0</v>
      </c>
      <c r="AB363" s="3" t="n">
        <v>26019551.0179372</v>
      </c>
      <c r="AC363" t="inlineStr">
        <is>
          <t>SI</t>
        </is>
      </c>
      <c r="AD363" s="3" t="n">
        <v>6836861.45</v>
      </c>
      <c r="AE363" t="inlineStr">
        <is>
          <t>2026-01</t>
        </is>
      </c>
      <c r="AF363" s="3" t="n">
        <v>134408.49</v>
      </c>
      <c r="AG363" s="4" t="n">
        <v>11</v>
      </c>
      <c r="AI363" t="inlineStr">
        <is>
          <t>Zamora Malca Gerardo</t>
        </is>
      </c>
      <c r="AJ363" t="inlineStr">
        <is>
          <t>Zamora Malca Gerardo</t>
        </is>
      </c>
      <c r="AK363" s="4" t="str"/>
      <c r="AL363" t="inlineStr">
        <is>
          <t>CAFÉ</t>
        </is>
      </c>
      <c r="AM363" t="inlineStr">
        <is>
          <t>2025</t>
        </is>
      </c>
      <c r="AN363" t="inlineStr">
        <is>
          <t>PAC</t>
        </is>
      </c>
      <c r="AO363" s="4" t="n">
        <v>607</v>
      </c>
      <c r="AP363" s="4" t="n">
        <v>155</v>
      </c>
      <c r="AQ363" s="5" t="n">
        <v>1500</v>
      </c>
      <c r="AR363" t="inlineStr">
        <is>
          <t>Si (vigencia hasta el 23/10/2026) certificación de OCI Internacionla N° LPO -00750</t>
        </is>
      </c>
      <c r="AS363" t="inlineStr">
        <is>
          <t>Si (vigencia hasta junio del 2028)</t>
        </is>
      </c>
      <c r="AT363" t="inlineStr">
        <is>
          <t>0.8</t>
        </is>
      </c>
      <c r="AU363" s="340" t="n">
        <v>46285.07177083333</v>
      </c>
      <c r="AV363" s="341" t="n">
        <v>0.8666666666666667</v>
      </c>
    </row>
    <row r="364">
      <c r="A364" t="inlineStr">
        <is>
          <t>20602682758</t>
        </is>
      </c>
      <c r="B364" t="inlineStr">
        <is>
          <t>ASOCIACION DE PRODUCTORES DE LECHE Y DERIVADOS LACTEOS MICAELA BASTIDAS</t>
        </is>
      </c>
      <c r="D364" t="inlineStr">
        <is>
          <t>ASOCIACION</t>
        </is>
      </c>
      <c r="E364" t="inlineStr">
        <is>
          <t>01 Asociación</t>
        </is>
      </c>
      <c r="F364" t="inlineStr">
        <is>
          <t>ACTIVO</t>
        </is>
      </c>
      <c r="G364" t="inlineStr">
        <is>
          <t>HABIDO</t>
        </is>
      </c>
      <c r="H364" s="339" t="n">
        <v>45607</v>
      </c>
      <c r="I364" s="339" t="n">
        <v>45607</v>
      </c>
      <c r="J364" t="inlineStr">
        <is>
          <t>080506</t>
        </is>
      </c>
      <c r="K364" t="inlineStr">
        <is>
          <t>CUSCO</t>
        </is>
      </c>
      <c r="L364" t="inlineStr">
        <is>
          <t>CANAS</t>
        </is>
      </c>
      <c r="M364" t="inlineStr">
        <is>
          <t>PAMPAMARCA</t>
        </is>
      </c>
      <c r="N364" t="inlineStr">
        <is>
          <t>NRO. S/N COM. PABELLONES (CT D CASA COMUNAL C1P ADOBE AZUL)</t>
        </is>
      </c>
      <c r="O364" t="inlineStr">
        <is>
          <t>SIN ACTIVIDAD</t>
        </is>
      </c>
      <c r="P364" t="inlineStr">
        <is>
          <t>ELAB DE OTROS PROD. ALIMENTICIOS.</t>
        </is>
      </c>
      <c r="W364" t="inlineStr">
        <is>
          <t>NO</t>
        </is>
      </c>
      <c r="Y364" t="inlineStr">
        <is>
          <t>SI</t>
        </is>
      </c>
      <c r="Z364" t="inlineStr">
        <is>
          <t>ASOCIACION DE PRODUCTORES DE LECHE Y DERIVADOS LACTEOS MICAELA BASTIDAS</t>
        </is>
      </c>
      <c r="AA364" s="3" t="n">
        <v>230727.194</v>
      </c>
      <c r="AB364" s="3" t="n">
        <v>132224.99994</v>
      </c>
      <c r="AC364" t="inlineStr">
        <is>
          <t>NO</t>
        </is>
      </c>
      <c r="AD364" s="3" t="str"/>
      <c r="AF364" s="3" t="str"/>
      <c r="AG364" s="4" t="str"/>
      <c r="AK364" s="4" t="str"/>
      <c r="AL364" t="inlineStr">
        <is>
          <t>DERIVADOS LACTEOS</t>
        </is>
      </c>
      <c r="AM364" t="inlineStr">
        <is>
          <t>2021-2022-2023-2024 - 2025</t>
        </is>
      </c>
      <c r="AN364" t="inlineStr">
        <is>
          <t>PAC</t>
        </is>
      </c>
      <c r="AO364" s="4" t="str"/>
      <c r="AP364" s="4" t="str"/>
      <c r="AQ364" s="5" t="str"/>
      <c r="AU364" s="340" t="n">
        <v>46285.07177083333</v>
      </c>
      <c r="AV364" s="341" t="n">
        <v>0.5111111111111111</v>
      </c>
    </row>
    <row r="365">
      <c r="A365" t="inlineStr">
        <is>
          <t>20602684335</t>
        </is>
      </c>
      <c r="B365" t="inlineStr">
        <is>
          <t>ASOCIACION PRODUCTORES AGROPECUARIOS MARCO VILCA ARGAMA ALTA</t>
        </is>
      </c>
      <c r="D365" t="inlineStr">
        <is>
          <t>ASOCIACION</t>
        </is>
      </c>
      <c r="F365" t="inlineStr">
        <is>
          <t>BAJA DE OFICIO</t>
        </is>
      </c>
      <c r="G365" t="inlineStr">
        <is>
          <t>HABIDO</t>
        </is>
      </c>
      <c r="H365" s="339" t="n">
        <v>43073</v>
      </c>
      <c r="I365" s="339" t="n">
        <v>43073</v>
      </c>
      <c r="K365" t="inlineStr">
        <is>
          <t>APURIMAC</t>
        </is>
      </c>
      <c r="L365" t="inlineStr">
        <is>
          <t>ANDAHUAYLAS</t>
        </is>
      </c>
      <c r="M365" t="inlineStr">
        <is>
          <t>PACUCHA</t>
        </is>
      </c>
      <c r="N365" t="inlineStr">
        <is>
          <t>NRO. SN C.P. ARGAMA ALTA (C1P 30MT DE CANCHA SINTETICA ARGAMA ALTA)</t>
        </is>
      </c>
      <c r="O365" t="inlineStr">
        <is>
          <t>SIN ACTIVIDAD</t>
        </is>
      </c>
      <c r="P365" t="inlineStr">
        <is>
          <t>ACTIVIDADES OTRAS ASOCIACIONES NCP.</t>
        </is>
      </c>
      <c r="W365" t="inlineStr">
        <is>
          <t>NO</t>
        </is>
      </c>
      <c r="Y365" t="inlineStr">
        <is>
          <t>SI</t>
        </is>
      </c>
      <c r="Z365" t="inlineStr">
        <is>
          <t>ASOCIACION PRODUCTORES AGROPECUARIOS MARCO VILCA ARGAMA ALTA</t>
        </is>
      </c>
      <c r="AA365" s="3" t="n">
        <v>0</v>
      </c>
      <c r="AB365" s="3" t="n">
        <v>0</v>
      </c>
      <c r="AC365" t="inlineStr">
        <is>
          <t>NO</t>
        </is>
      </c>
      <c r="AD365" s="3" t="str"/>
      <c r="AF365" s="3" t="str"/>
      <c r="AG365" s="4" t="str"/>
      <c r="AK365" s="4" t="str"/>
      <c r="AO365" s="4" t="str"/>
      <c r="AP365" s="4" t="str"/>
      <c r="AQ365" s="5" t="str"/>
      <c r="AU365" s="340" t="n">
        <v>46285.07177083333</v>
      </c>
      <c r="AV365" s="341" t="n">
        <v>0.4</v>
      </c>
    </row>
    <row r="366">
      <c r="A366" t="inlineStr">
        <is>
          <t>20602712657</t>
        </is>
      </c>
      <c r="B366" t="inlineStr">
        <is>
          <t>COOPERATIVA AGRARIA CAFETALERA RIO TAMBO LIMITADA</t>
        </is>
      </c>
      <c r="C366" t="inlineStr">
        <is>
          <t>C.A.C. RIO TAMBO LTDA.</t>
        </is>
      </c>
      <c r="D366" t="inlineStr">
        <is>
          <t>COOPERATIVAS, SAIS, CAPS</t>
        </is>
      </c>
      <c r="E366" t="inlineStr">
        <is>
          <t>02 Cooperativa</t>
        </is>
      </c>
      <c r="F366" t="inlineStr">
        <is>
          <t>ACTIVO</t>
        </is>
      </c>
      <c r="G366" t="inlineStr">
        <is>
          <t>HABIDO</t>
        </is>
      </c>
      <c r="H366" s="339" t="n">
        <v>43083</v>
      </c>
      <c r="I366" s="339" t="n">
        <v>43083</v>
      </c>
      <c r="J366" t="inlineStr">
        <is>
          <t>120608</t>
        </is>
      </c>
      <c r="K366" t="inlineStr">
        <is>
          <t>JUNIN</t>
        </is>
      </c>
      <c r="L366" t="inlineStr">
        <is>
          <t>SATIPO</t>
        </is>
      </c>
      <c r="M366" t="inlineStr">
        <is>
          <t>RIO TAMBO</t>
        </is>
      </c>
      <c r="N366" t="inlineStr">
        <is>
          <t>AV. LA UNION MZA. Z LOTE. 1 C.P. CANA EDEN (A UNA CUADRA DEL PARQUE)</t>
        </is>
      </c>
      <c r="O366" t="inlineStr">
        <is>
          <t>SIN ACTIVIDAD</t>
        </is>
      </c>
      <c r="P366" t="inlineStr">
        <is>
          <t>CULTIVO DE FRUTAS.</t>
        </is>
      </c>
      <c r="W366" t="inlineStr">
        <is>
          <t>NO</t>
        </is>
      </c>
      <c r="Y366" t="inlineStr">
        <is>
          <t>SI</t>
        </is>
      </c>
      <c r="Z366" t="inlineStr">
        <is>
          <t>COOPERATIVA AGRARIA CAFETALERA RIO TAMBO LIMITADA</t>
        </is>
      </c>
      <c r="AA366" s="3" t="n">
        <v>0</v>
      </c>
      <c r="AB366" s="3" t="n">
        <v>2803188.8586</v>
      </c>
      <c r="AC366" t="inlineStr">
        <is>
          <t>NO</t>
        </is>
      </c>
      <c r="AD366" s="3" t="str"/>
      <c r="AF366" s="3" t="str"/>
      <c r="AG366" s="4" t="str"/>
      <c r="AK366" s="4" t="str"/>
      <c r="AL366" t="inlineStr">
        <is>
          <t>CAFÉ</t>
        </is>
      </c>
      <c r="AM366" t="inlineStr">
        <is>
          <t>2025</t>
        </is>
      </c>
      <c r="AN366" t="inlineStr">
        <is>
          <t>PAC</t>
        </is>
      </c>
      <c r="AO366" s="4" t="str"/>
      <c r="AP366" s="4" t="str"/>
      <c r="AQ366" s="5" t="str"/>
      <c r="AU366" s="340" t="n">
        <v>46285.07177083333</v>
      </c>
      <c r="AV366" s="341" t="n">
        <v>0.5333333333333333</v>
      </c>
    </row>
    <row r="367">
      <c r="A367" t="inlineStr">
        <is>
          <t>20602754139</t>
        </is>
      </c>
      <c r="B367" t="inlineStr">
        <is>
          <t>COOPERATIVA AGRARIA DE CULTIVOS ANDINOS CAJAMARCA</t>
        </is>
      </c>
      <c r="D367" t="inlineStr">
        <is>
          <t>COOPERATIVAS, SAIS, CAPS</t>
        </is>
      </c>
      <c r="E367" t="inlineStr">
        <is>
          <t>02 Cooperativa</t>
        </is>
      </c>
      <c r="F367" t="inlineStr">
        <is>
          <t>ACTIVO</t>
        </is>
      </c>
      <c r="G367" t="inlineStr">
        <is>
          <t>HABIDO</t>
        </is>
      </c>
      <c r="H367" s="339" t="n">
        <v>43098</v>
      </c>
      <c r="I367" s="339" t="n">
        <v>43101</v>
      </c>
      <c r="J367" t="inlineStr">
        <is>
          <t>060101</t>
        </is>
      </c>
      <c r="K367" t="inlineStr">
        <is>
          <t>CAJAMARCA</t>
        </is>
      </c>
      <c r="L367" t="inlineStr">
        <is>
          <t>CAJAMARCA</t>
        </is>
      </c>
      <c r="M367" t="inlineStr">
        <is>
          <t>CAJAMARCA</t>
        </is>
      </c>
      <c r="N367" t="inlineStr">
        <is>
          <t>JR. AYACUCHO NRO. 360 BAR. SAN SEBASTIAN</t>
        </is>
      </c>
      <c r="O367" t="inlineStr">
        <is>
          <t>SIN ACTIVIDAD</t>
        </is>
      </c>
      <c r="P367" t="inlineStr">
        <is>
          <t>CULTIVOS DE CEREALES.</t>
        </is>
      </c>
      <c r="Q367" t="inlineStr">
        <is>
          <t>OTRAS ACTIVID.DE TIPO SERVICIO NCP</t>
        </is>
      </c>
      <c r="W367" t="inlineStr">
        <is>
          <t>NO</t>
        </is>
      </c>
      <c r="Y367" t="inlineStr">
        <is>
          <t>SI</t>
        </is>
      </c>
      <c r="Z367" t="inlineStr">
        <is>
          <t>COOPERATIVA AGRARIA DE CULTIVOS ANDINOS CAJAMARCA</t>
        </is>
      </c>
      <c r="AA367" s="3" t="n">
        <v>81420</v>
      </c>
      <c r="AB367" s="3" t="n">
        <v>0</v>
      </c>
      <c r="AC367" t="inlineStr">
        <is>
          <t>NO</t>
        </is>
      </c>
      <c r="AD367" s="3" t="str"/>
      <c r="AF367" s="3" t="str"/>
      <c r="AG367" s="4" t="str"/>
      <c r="AK367" s="4" t="str"/>
      <c r="AL367" t="inlineStr">
        <is>
          <t>QUINUA Y OTROS GRANOS</t>
        </is>
      </c>
      <c r="AM367" t="inlineStr">
        <is>
          <t>2022-2023-2024</t>
        </is>
      </c>
      <c r="AN367" t="inlineStr">
        <is>
          <t>PAC</t>
        </is>
      </c>
      <c r="AO367" s="4" t="str"/>
      <c r="AP367" s="4" t="str"/>
      <c r="AQ367" s="5" t="str"/>
      <c r="AU367" s="340" t="n">
        <v>46285.07177083333</v>
      </c>
      <c r="AV367" s="341" t="n">
        <v>0.5333333333333333</v>
      </c>
    </row>
    <row r="368">
      <c r="A368" t="inlineStr">
        <is>
          <t>20602770860</t>
        </is>
      </c>
      <c r="B368" t="inlineStr">
        <is>
          <t>ASOCIACION DE PRODUCTORES DE ARROZ DEL VALLE DEL SHANUSI</t>
        </is>
      </c>
      <c r="D368" t="inlineStr">
        <is>
          <t>ASOCIACION</t>
        </is>
      </c>
      <c r="E368" t="inlineStr">
        <is>
          <t>01 Asociación</t>
        </is>
      </c>
      <c r="F368" t="inlineStr">
        <is>
          <t>ACTIVO</t>
        </is>
      </c>
      <c r="G368" t="inlineStr">
        <is>
          <t>HABIDO</t>
        </is>
      </c>
      <c r="H368" s="339" t="n">
        <v>43105</v>
      </c>
      <c r="I368" s="339" t="n">
        <v>43412</v>
      </c>
      <c r="J368" t="inlineStr">
        <is>
          <t>160201</t>
        </is>
      </c>
      <c r="K368" t="inlineStr">
        <is>
          <t>LORETO</t>
        </is>
      </c>
      <c r="L368" t="inlineStr">
        <is>
          <t>ALTO AMAZONAS</t>
        </is>
      </c>
      <c r="M368" t="inlineStr">
        <is>
          <t>YURIMAGUAS</t>
        </is>
      </c>
      <c r="N368" t="inlineStr">
        <is>
          <t>CAR. YURIMAGUAS - TARAPOTO. KM. 28 CAS. SANTO TOMAS.</t>
        </is>
      </c>
      <c r="O368" t="inlineStr">
        <is>
          <t>SIN ACTIVIDAD</t>
        </is>
      </c>
      <c r="P368" t="inlineStr">
        <is>
          <t>EXPLOTACION MIXTA.</t>
        </is>
      </c>
      <c r="Q368" t="inlineStr">
        <is>
          <t>ELAB. DE PRODUCTOS DE MOLINERIA.</t>
        </is>
      </c>
      <c r="U368" t="inlineStr">
        <is>
          <t>952903614</t>
        </is>
      </c>
      <c r="V368" t="inlineStr">
        <is>
          <t>cherylrocio.9294@gmail.com</t>
        </is>
      </c>
      <c r="W368" t="inlineStr">
        <is>
          <t>SI</t>
        </is>
      </c>
      <c r="X368" t="inlineStr">
        <is>
          <t>B0779828</t>
        </is>
      </c>
      <c r="Y368" t="inlineStr">
        <is>
          <t>SI</t>
        </is>
      </c>
      <c r="Z368" t="inlineStr">
        <is>
          <t>ASOCIACION DE PRODUCTORES DE ARROZ DEL VALLE DEL SHANUSI</t>
        </is>
      </c>
      <c r="AA368" s="3" t="n">
        <v>488679.99717</v>
      </c>
      <c r="AB368" s="3" t="n">
        <v>0</v>
      </c>
      <c r="AC368" t="inlineStr">
        <is>
          <t>NO</t>
        </is>
      </c>
      <c r="AD368" s="3" t="str"/>
      <c r="AF368" s="3" t="str"/>
      <c r="AG368" s="4" t="str"/>
      <c r="AH368" t="inlineStr">
        <is>
          <t>ROMERO DELGADO WILMER ELI</t>
        </is>
      </c>
      <c r="AI368" t="inlineStr">
        <is>
          <t>ROMERO DELGADO WILMER ELI</t>
        </is>
      </c>
      <c r="AK368" s="4" t="n">
        <v>6</v>
      </c>
      <c r="AL368" t="inlineStr">
        <is>
          <t>ARROZ</t>
        </is>
      </c>
      <c r="AM368" t="inlineStr">
        <is>
          <t>2024</t>
        </is>
      </c>
      <c r="AN368" t="inlineStr">
        <is>
          <t>PAC</t>
        </is>
      </c>
      <c r="AO368" s="4" t="str"/>
      <c r="AP368" s="4" t="str"/>
      <c r="AQ368" s="5" t="str"/>
      <c r="AU368" s="340" t="n">
        <v>46285.07177083333</v>
      </c>
      <c r="AV368" s="341" t="n">
        <v>0.6666666666666666</v>
      </c>
    </row>
    <row r="369">
      <c r="A369" t="inlineStr">
        <is>
          <t>20602862764</t>
        </is>
      </c>
      <c r="B369" t="inlineStr">
        <is>
          <t>ASOCIACION DE AGRICULTORES POZO ESPAÑOL - CULEBRAS</t>
        </is>
      </c>
      <c r="D369" t="inlineStr">
        <is>
          <t>ASOCIACION</t>
        </is>
      </c>
      <c r="E369" t="inlineStr">
        <is>
          <t>01 Asociación</t>
        </is>
      </c>
      <c r="F369" t="inlineStr">
        <is>
          <t>ACTIVO</t>
        </is>
      </c>
      <c r="G369" t="inlineStr">
        <is>
          <t>HABIDO</t>
        </is>
      </c>
      <c r="H369" s="339" t="n">
        <v>43132</v>
      </c>
      <c r="I369" s="339" t="n">
        <v>43132</v>
      </c>
      <c r="J369" t="inlineStr">
        <is>
          <t>021103</t>
        </is>
      </c>
      <c r="K369" t="inlineStr">
        <is>
          <t>ANCASH</t>
        </is>
      </c>
      <c r="L369" t="inlineStr">
        <is>
          <t>HUARMEY</t>
        </is>
      </c>
      <c r="M369" t="inlineStr">
        <is>
          <t>CULEBRAS</t>
        </is>
      </c>
      <c r="N369" t="inlineStr">
        <is>
          <t>NRO. 216 SEC. NVO. AMPANU-LA VICTORIA (PARCELA 216)</t>
        </is>
      </c>
      <c r="O369" t="inlineStr">
        <is>
          <t>SIN ACTIVIDAD</t>
        </is>
      </c>
      <c r="P369" t="inlineStr">
        <is>
          <t>ACTIVIDADES OTRAS ASOCIACIONES NCP.</t>
        </is>
      </c>
      <c r="W369" t="inlineStr">
        <is>
          <t>NO</t>
        </is>
      </c>
      <c r="Y369" t="inlineStr">
        <is>
          <t>SI</t>
        </is>
      </c>
      <c r="Z369" t="inlineStr">
        <is>
          <t>ASOCIACION DE AGRICULTORES POZO ESPAÑOL - CULEBRAS</t>
        </is>
      </c>
      <c r="AA369" s="3" t="n">
        <v>0</v>
      </c>
      <c r="AB369" s="3" t="n">
        <v>185500</v>
      </c>
      <c r="AC369" t="inlineStr">
        <is>
          <t>NO</t>
        </is>
      </c>
      <c r="AD369" s="3" t="str"/>
      <c r="AF369" s="3" t="str"/>
      <c r="AG369" s="4" t="str"/>
      <c r="AK369" s="4" t="str"/>
      <c r="AL369" t="inlineStr">
        <is>
          <t>MANGO</t>
        </is>
      </c>
      <c r="AM369" t="inlineStr">
        <is>
          <t>2025</t>
        </is>
      </c>
      <c r="AN369" t="inlineStr">
        <is>
          <t>PAC</t>
        </is>
      </c>
      <c r="AO369" s="4" t="str"/>
      <c r="AP369" s="4" t="str"/>
      <c r="AQ369" s="5" t="str"/>
      <c r="AU369" s="340" t="n">
        <v>46285.07177083333</v>
      </c>
      <c r="AV369" s="341" t="n">
        <v>0.5111111111111111</v>
      </c>
    </row>
    <row r="370">
      <c r="A370" t="inlineStr">
        <is>
          <t>20602881971</t>
        </is>
      </c>
      <c r="B370" t="inlineStr">
        <is>
          <t>ASOCIACION DE PRODUCTORES AGRARIOS DE CACAO (APAC) ECHALACPERU DE MANGURIARI</t>
        </is>
      </c>
      <c r="D370" t="inlineStr">
        <is>
          <t>ASOCIACION</t>
        </is>
      </c>
      <c r="E370" t="inlineStr">
        <is>
          <t>01 Asociación</t>
        </is>
      </c>
      <c r="F370" t="inlineStr">
        <is>
          <t>ACTIVO</t>
        </is>
      </c>
      <c r="G370" t="inlineStr">
        <is>
          <t>HABIDO</t>
        </is>
      </c>
      <c r="H370" s="339" t="n">
        <v>45369</v>
      </c>
      <c r="I370" s="339" t="n">
        <v>45383</v>
      </c>
      <c r="J370" t="inlineStr">
        <is>
          <t>080902</t>
        </is>
      </c>
      <c r="K370" t="inlineStr">
        <is>
          <t>CUSCO</t>
        </is>
      </c>
      <c r="L370" t="inlineStr">
        <is>
          <t>LA CONVENCION</t>
        </is>
      </c>
      <c r="M370" t="inlineStr">
        <is>
          <t>ECHARATE</t>
        </is>
      </c>
      <c r="N370" t="inlineStr">
        <is>
          <t>NRO. SN SEC. MANGURIARI MARGEN IZQUIER (C2P ADOBE AL PIE DE LA PARRETERA)</t>
        </is>
      </c>
      <c r="O370" t="inlineStr">
        <is>
          <t>SIN ACTIVIDAD</t>
        </is>
      </c>
      <c r="P370" t="inlineStr">
        <is>
          <t>CULTIVO DE FRUTAS.</t>
        </is>
      </c>
      <c r="W370" t="inlineStr">
        <is>
          <t>NO</t>
        </is>
      </c>
      <c r="Y370" t="inlineStr">
        <is>
          <t>SI</t>
        </is>
      </c>
      <c r="Z370" t="inlineStr">
        <is>
          <t>ASOCIACION DE PRODUCTORES AGRARIOS DE CACAO (APAC) ECHALACPERU DE MANGURIARI</t>
        </is>
      </c>
      <c r="AA370" s="3" t="n">
        <v>170527.2786289</v>
      </c>
      <c r="AB370" s="3" t="n">
        <v>340750</v>
      </c>
      <c r="AC370" t="inlineStr">
        <is>
          <t>NO</t>
        </is>
      </c>
      <c r="AD370" s="3" t="str"/>
      <c r="AF370" s="3" t="str"/>
      <c r="AG370" s="4" t="str"/>
      <c r="AK370" s="4" t="str"/>
      <c r="AL370" t="inlineStr">
        <is>
          <t>CACAO</t>
        </is>
      </c>
      <c r="AM370" t="inlineStr">
        <is>
          <t>2024 - 2025</t>
        </is>
      </c>
      <c r="AN370" t="inlineStr">
        <is>
          <t>PAC</t>
        </is>
      </c>
      <c r="AO370" s="4" t="str"/>
      <c r="AP370" s="4" t="str"/>
      <c r="AQ370" s="5" t="str"/>
      <c r="AU370" s="340" t="n">
        <v>46285.07177083333</v>
      </c>
      <c r="AV370" s="341" t="n">
        <v>0.5111111111111111</v>
      </c>
    </row>
    <row r="371">
      <c r="A371" t="inlineStr">
        <is>
          <t>20602902235</t>
        </is>
      </c>
      <c r="B371" t="inlineStr">
        <is>
          <t>COOPERATIVA DE PRODUCTORES AGROPECUARIOS HUALGAYOC</t>
        </is>
      </c>
      <c r="C371" t="inlineStr">
        <is>
          <t>COOPAH</t>
        </is>
      </c>
      <c r="D371" t="inlineStr">
        <is>
          <t>COOPERATIVAS, SAIS, CAPS</t>
        </is>
      </c>
      <c r="E371" t="inlineStr">
        <is>
          <t>02 Cooperativa</t>
        </is>
      </c>
      <c r="F371" t="inlineStr">
        <is>
          <t>ACTIVO</t>
        </is>
      </c>
      <c r="G371" t="inlineStr">
        <is>
          <t>HABIDO</t>
        </is>
      </c>
      <c r="H371" s="339" t="n">
        <v>43144</v>
      </c>
      <c r="I371" s="339" t="n">
        <v>43146</v>
      </c>
      <c r="J371" t="inlineStr">
        <is>
          <t>060703</t>
        </is>
      </c>
      <c r="K371" t="inlineStr">
        <is>
          <t>CAJAMARCA</t>
        </is>
      </c>
      <c r="L371" t="inlineStr">
        <is>
          <t>HUALGAYOC</t>
        </is>
      </c>
      <c r="M371" t="inlineStr">
        <is>
          <t>HUALGAYOC</t>
        </is>
      </c>
      <c r="N371" t="inlineStr">
        <is>
          <t>JR. SAN MARTIN NRO. 165</t>
        </is>
      </c>
      <c r="O371" t="inlineStr">
        <is>
          <t>SIN ACTIVIDAD</t>
        </is>
      </c>
      <c r="P371" t="inlineStr">
        <is>
          <t>ELAB DE PRODUCTOS LACTEOS.</t>
        </is>
      </c>
      <c r="W371" t="inlineStr">
        <is>
          <t>NO</t>
        </is>
      </c>
      <c r="Y371" t="inlineStr">
        <is>
          <t>SI</t>
        </is>
      </c>
      <c r="Z371" t="inlineStr">
        <is>
          <t>COOPERATIVA DE PRODUCTORES AGROPECUARIOS HUALGAYOC</t>
        </is>
      </c>
      <c r="AA371" s="3" t="n">
        <v>0</v>
      </c>
      <c r="AB371" s="3" t="n">
        <v>0</v>
      </c>
      <c r="AC371" t="inlineStr">
        <is>
          <t>NO</t>
        </is>
      </c>
      <c r="AD371" s="3" t="str"/>
      <c r="AF371" s="3" t="str"/>
      <c r="AG371" s="4" t="str"/>
      <c r="AK371" s="4" t="str"/>
      <c r="AL371" t="inlineStr">
        <is>
          <t>DERIVADOS LACTEOS</t>
        </is>
      </c>
      <c r="AM371" t="inlineStr">
        <is>
          <t>2019-2021-2022-2023</t>
        </is>
      </c>
      <c r="AN371" t="inlineStr">
        <is>
          <t>PAC</t>
        </is>
      </c>
      <c r="AO371" s="4" t="str"/>
      <c r="AP371" s="4" t="str"/>
      <c r="AQ371" s="5" t="str"/>
      <c r="AU371" s="340" t="n">
        <v>46285.07177083333</v>
      </c>
      <c r="AV371" s="341" t="n">
        <v>0.5333333333333333</v>
      </c>
    </row>
    <row r="372">
      <c r="A372" t="inlineStr">
        <is>
          <t>20602920128</t>
        </is>
      </c>
      <c r="B372" t="inlineStr">
        <is>
          <t>COOPAINCA - ANTA</t>
        </is>
      </c>
      <c r="D372" t="inlineStr">
        <is>
          <t>COOPERATIVAS, SAIS, CAPS</t>
        </is>
      </c>
      <c r="E372" t="inlineStr">
        <is>
          <t>02 Cooperativa</t>
        </is>
      </c>
      <c r="F372" t="inlineStr">
        <is>
          <t>ACTIVO</t>
        </is>
      </c>
      <c r="G372" t="inlineStr">
        <is>
          <t>HABIDO</t>
        </is>
      </c>
      <c r="H372" s="339" t="n">
        <v>43150</v>
      </c>
      <c r="I372" s="339" t="n">
        <v>43150</v>
      </c>
      <c r="J372" t="inlineStr">
        <is>
          <t>080301</t>
        </is>
      </c>
      <c r="K372" t="inlineStr">
        <is>
          <t>CUSCO</t>
        </is>
      </c>
      <c r="L372" t="inlineStr">
        <is>
          <t>ANTA</t>
        </is>
      </c>
      <c r="M372" t="inlineStr">
        <is>
          <t>ANTA</t>
        </is>
      </c>
      <c r="N372" t="inlineStr">
        <is>
          <t>CAL. INMACULADA CONCEPCION MZA. R LOTE. 2 (FTE A HOSPJ PACARINA C5P CL NARANJA CREM)</t>
        </is>
      </c>
      <c r="O372" t="inlineStr">
        <is>
          <t>SIN ACTIVIDAD</t>
        </is>
      </c>
      <c r="P372" t="inlineStr">
        <is>
          <t>VTA. MAY. DE MATERIAS PRIMAS AGROPEC.</t>
        </is>
      </c>
      <c r="W372" t="inlineStr">
        <is>
          <t>NO</t>
        </is>
      </c>
      <c r="Y372" t="inlineStr">
        <is>
          <t>SI</t>
        </is>
      </c>
      <c r="Z372" t="inlineStr">
        <is>
          <t>COOPAINCA - ANTA</t>
        </is>
      </c>
      <c r="AA372" s="3" t="n">
        <v>56691.58</v>
      </c>
      <c r="AB372" s="3" t="n">
        <v>36699.296</v>
      </c>
      <c r="AC372" t="inlineStr">
        <is>
          <t>NO</t>
        </is>
      </c>
      <c r="AD372" s="3" t="str"/>
      <c r="AF372" s="3" t="str"/>
      <c r="AG372" s="4" t="str"/>
      <c r="AK372" s="4" t="str"/>
      <c r="AL372" t="inlineStr">
        <is>
          <t>QUINUA Y OTROS GRANOS</t>
        </is>
      </c>
      <c r="AM372" t="inlineStr">
        <is>
          <t>2022-2023-2024 - 2025</t>
        </is>
      </c>
      <c r="AN372" t="inlineStr">
        <is>
          <t>PAC</t>
        </is>
      </c>
      <c r="AO372" s="4" t="str"/>
      <c r="AP372" s="4" t="str"/>
      <c r="AQ372" s="5" t="str"/>
      <c r="AU372" s="340" t="n">
        <v>46285.07177083333</v>
      </c>
      <c r="AV372" s="341" t="n">
        <v>0.5111111111111111</v>
      </c>
    </row>
    <row r="373">
      <c r="A373" t="inlineStr">
        <is>
          <t>20603116373</t>
        </is>
      </c>
      <c r="B373" t="inlineStr">
        <is>
          <t>ASOCIACION DE PRODUCTORES AGROFORESTALES ANCOMARCA</t>
        </is>
      </c>
      <c r="D373" t="inlineStr">
        <is>
          <t>ASOCIACION</t>
        </is>
      </c>
      <c r="E373" t="inlineStr">
        <is>
          <t>01 Asociación</t>
        </is>
      </c>
      <c r="F373" t="inlineStr">
        <is>
          <t>BAJA DE OFICIO</t>
        </is>
      </c>
      <c r="G373" t="inlineStr">
        <is>
          <t>HABIDO</t>
        </is>
      </c>
      <c r="H373" s="339" t="n">
        <v>43210</v>
      </c>
      <c r="I373" s="339" t="n">
        <v>43210</v>
      </c>
      <c r="J373" t="inlineStr">
        <is>
          <t>100803</t>
        </is>
      </c>
      <c r="K373" t="inlineStr">
        <is>
          <t>HUANUCO</t>
        </is>
      </c>
      <c r="L373" t="inlineStr">
        <is>
          <t>PACHITEA</t>
        </is>
      </c>
      <c r="M373" t="inlineStr">
        <is>
          <t>PANAO</t>
        </is>
      </c>
      <c r="N373" t="inlineStr">
        <is>
          <t>NRO. 42 C.P. ANCOMARCA (FRENTE AL COLEGIO SECUNDARIA 32754)</t>
        </is>
      </c>
      <c r="O373" t="inlineStr">
        <is>
          <t>SIN ACTIVIDAD</t>
        </is>
      </c>
      <c r="P373" t="inlineStr">
        <is>
          <t>CULTIVO DE FRUTAS.</t>
        </is>
      </c>
      <c r="W373" t="inlineStr">
        <is>
          <t>NO</t>
        </is>
      </c>
      <c r="Y373" t="inlineStr">
        <is>
          <t>SI</t>
        </is>
      </c>
      <c r="Z373" t="inlineStr">
        <is>
          <t>ASOCIACION DE PRODUCTORES AGROFORESTALES ANCOMARCA</t>
        </is>
      </c>
      <c r="AA373" s="3" t="n">
        <v>0</v>
      </c>
      <c r="AB373" s="3" t="n">
        <v>0</v>
      </c>
      <c r="AC373" t="inlineStr">
        <is>
          <t>NO</t>
        </is>
      </c>
      <c r="AD373" s="3" t="str"/>
      <c r="AF373" s="3" t="str"/>
      <c r="AG373" s="4" t="str"/>
      <c r="AK373" s="4" t="str"/>
      <c r="AL373" t="inlineStr">
        <is>
          <t>AGUAYMANTO</t>
        </is>
      </c>
      <c r="AM373" t="inlineStr">
        <is>
          <t>2020-2021-2022-2023</t>
        </is>
      </c>
      <c r="AN373" t="inlineStr">
        <is>
          <t>PAC</t>
        </is>
      </c>
      <c r="AO373" s="4" t="str"/>
      <c r="AP373" s="4" t="str"/>
      <c r="AQ373" s="5" t="str"/>
      <c r="AU373" s="340" t="n">
        <v>46285.07177083333</v>
      </c>
      <c r="AV373" s="341" t="n">
        <v>0.5111111111111111</v>
      </c>
    </row>
    <row r="374">
      <c r="A374" t="inlineStr">
        <is>
          <t>20603201150</t>
        </is>
      </c>
      <c r="B374" t="inlineStr">
        <is>
          <t>FEDERACION AGROPECUARIA DEL DISTRITO DE UMARI</t>
        </is>
      </c>
      <c r="D374" t="inlineStr">
        <is>
          <t>ASOCIACION</t>
        </is>
      </c>
      <c r="E374" t="inlineStr">
        <is>
          <t>01 Asociación</t>
        </is>
      </c>
      <c r="F374" t="inlineStr">
        <is>
          <t>SUSPENSION TEMPORAL</t>
        </is>
      </c>
      <c r="G374" t="inlineStr">
        <is>
          <t>HABIDO</t>
        </is>
      </c>
      <c r="H374" s="339" t="n">
        <v>44923</v>
      </c>
      <c r="I374" s="339" t="n">
        <v>44923</v>
      </c>
      <c r="J374" t="inlineStr">
        <is>
          <t>100804</t>
        </is>
      </c>
      <c r="K374" t="inlineStr">
        <is>
          <t>HUANUCO</t>
        </is>
      </c>
      <c r="L374" t="inlineStr">
        <is>
          <t>PACHITEA</t>
        </is>
      </c>
      <c r="M374" t="inlineStr">
        <is>
          <t>UMARI</t>
        </is>
      </c>
      <c r="N374" t="inlineStr">
        <is>
          <t>CALLE 71 NRO. 11 (ALT. DEL PUESTO DE SALUD)</t>
        </is>
      </c>
      <c r="O374" t="inlineStr">
        <is>
          <t>SIN ACTIVIDAD</t>
        </is>
      </c>
      <c r="P374" t="inlineStr">
        <is>
          <t>EXPLOTACION MIXTA.</t>
        </is>
      </c>
      <c r="W374" t="inlineStr">
        <is>
          <t>NO</t>
        </is>
      </c>
      <c r="Y374" t="inlineStr">
        <is>
          <t>SI</t>
        </is>
      </c>
      <c r="Z374" t="inlineStr">
        <is>
          <t>FEDERACION AGROPECUARIA DEL DISTRITO DE UMARI</t>
        </is>
      </c>
      <c r="AA374" s="3" t="n">
        <v>0</v>
      </c>
      <c r="AB374" s="3" t="n">
        <v>0</v>
      </c>
      <c r="AC374" t="inlineStr">
        <is>
          <t>NO</t>
        </is>
      </c>
      <c r="AD374" s="3" t="str"/>
      <c r="AF374" s="3" t="str"/>
      <c r="AG374" s="4" t="str"/>
      <c r="AK374" s="4" t="str"/>
      <c r="AL374" t="inlineStr">
        <is>
          <t>PAPA</t>
        </is>
      </c>
      <c r="AM374" t="inlineStr">
        <is>
          <t>2023</t>
        </is>
      </c>
      <c r="AN374" t="inlineStr">
        <is>
          <t>PAC</t>
        </is>
      </c>
      <c r="AO374" s="4" t="str"/>
      <c r="AP374" s="4" t="str"/>
      <c r="AQ374" s="5" t="str"/>
      <c r="AU374" s="340" t="n">
        <v>46285.07177083333</v>
      </c>
      <c r="AV374" s="341" t="n">
        <v>0.5111111111111111</v>
      </c>
    </row>
    <row r="375">
      <c r="A375" t="inlineStr">
        <is>
          <t>20603223421</t>
        </is>
      </c>
      <c r="B375" t="inlineStr">
        <is>
          <t>COOPERATIVA DE PRODUCTORES AGROECOLOGICOS LA PERLA DE LOS ANDES-CALLEJON DE HUAYLAS ANCASH</t>
        </is>
      </c>
      <c r="D375" t="inlineStr">
        <is>
          <t>COOPERATIVAS, SAIS, CAPS</t>
        </is>
      </c>
      <c r="E375" t="inlineStr">
        <is>
          <t>02 Cooperativa</t>
        </is>
      </c>
      <c r="F375" t="inlineStr">
        <is>
          <t>ACTIVO</t>
        </is>
      </c>
      <c r="G375" t="inlineStr">
        <is>
          <t>HABIDO</t>
        </is>
      </c>
      <c r="H375" s="339" t="n">
        <v>43244</v>
      </c>
      <c r="I375" s="339" t="n">
        <v>43252</v>
      </c>
      <c r="J375" t="inlineStr">
        <is>
          <t>021201</t>
        </is>
      </c>
      <c r="K375" t="inlineStr">
        <is>
          <t>ANCASH</t>
        </is>
      </c>
      <c r="L375" t="inlineStr">
        <is>
          <t>HUAYLAS</t>
        </is>
      </c>
      <c r="M375" t="inlineStr">
        <is>
          <t>CARAZ</t>
        </is>
      </c>
      <c r="N375" t="inlineStr">
        <is>
          <t>CAR. CARRETERA CARAZ - HUARAZ NRO. S/N BAR. CARRETERA CARAZ - HUARAZ (ENTRADA FUNDO SAN LUIS)</t>
        </is>
      </c>
      <c r="O375" t="inlineStr">
        <is>
          <t>SIN ACTIVIDAD</t>
        </is>
      </c>
      <c r="P375" t="inlineStr">
        <is>
          <t>ELAB. FRUTAS, LEG. Y HORTALIZAS.</t>
        </is>
      </c>
      <c r="Q375" t="inlineStr">
        <is>
          <t>ELAB. DE PRODUCTOS DE MOLINERIA.</t>
        </is>
      </c>
      <c r="W375" t="inlineStr">
        <is>
          <t>NO</t>
        </is>
      </c>
      <c r="Y375" t="inlineStr">
        <is>
          <t>SI</t>
        </is>
      </c>
      <c r="Z375" t="inlineStr">
        <is>
          <t>COOPERATIVA DE PRODUCTORES AGROECOLOGICOS LA PERLA DE LOS ANDES-CALLEJON DE HUAYLAS ANCASH</t>
        </is>
      </c>
      <c r="AA375" s="3" t="n">
        <v>0</v>
      </c>
      <c r="AB375" s="3" t="n">
        <v>0</v>
      </c>
      <c r="AC375" t="inlineStr">
        <is>
          <t>NO</t>
        </is>
      </c>
      <c r="AD375" s="3" t="str"/>
      <c r="AF375" s="3" t="str"/>
      <c r="AG375" s="4" t="str"/>
      <c r="AK375" s="4" t="str"/>
      <c r="AL375" t="inlineStr">
        <is>
          <t>TARWI</t>
        </is>
      </c>
      <c r="AM375" t="inlineStr">
        <is>
          <t>2018-2019-2020-2021-2022-2023</t>
        </is>
      </c>
      <c r="AN375" t="inlineStr">
        <is>
          <t>PAC</t>
        </is>
      </c>
      <c r="AO375" s="4" t="str"/>
      <c r="AP375" s="4" t="str"/>
      <c r="AQ375" s="5" t="str"/>
      <c r="AU375" s="340" t="n">
        <v>46285.07177083333</v>
      </c>
      <c r="AV375" s="341" t="n">
        <v>0.5333333333333333</v>
      </c>
    </row>
    <row r="376">
      <c r="A376" t="inlineStr">
        <is>
          <t>20603296576</t>
        </is>
      </c>
      <c r="B376" t="inlineStr">
        <is>
          <t>ASOCIACION DE PRODUCTORES AGROPECUARIOS Y DERIVADOS LACTEOS DE ORCOPAMPA - ORCOLAC</t>
        </is>
      </c>
      <c r="D376" t="inlineStr">
        <is>
          <t>ASOCIACION</t>
        </is>
      </c>
      <c r="F376" t="inlineStr">
        <is>
          <t>ACTIVO</t>
        </is>
      </c>
      <c r="G376" t="inlineStr">
        <is>
          <t>HABIDO</t>
        </is>
      </c>
      <c r="H376" s="339" t="n">
        <v>43265</v>
      </c>
      <c r="I376" s="339" t="n">
        <v>43282</v>
      </c>
      <c r="K376" t="inlineStr">
        <is>
          <t>AREQUIPA</t>
        </is>
      </c>
      <c r="L376" t="inlineStr">
        <is>
          <t>CASTILLA</t>
        </is>
      </c>
      <c r="M376" t="inlineStr">
        <is>
          <t>ORCOPAMPA</t>
        </is>
      </c>
      <c r="N376" t="inlineStr">
        <is>
          <t>CAL. SANTA ROSA NRO. S/N</t>
        </is>
      </c>
      <c r="O376" t="inlineStr">
        <is>
          <t>SIN ACTIVIDAD</t>
        </is>
      </c>
      <c r="P376" t="inlineStr">
        <is>
          <t>ELAB DE PRODUCTOS LACTEOS.</t>
        </is>
      </c>
      <c r="W376" t="inlineStr">
        <is>
          <t>NO</t>
        </is>
      </c>
      <c r="Y376" t="inlineStr">
        <is>
          <t>SI</t>
        </is>
      </c>
      <c r="Z376" t="inlineStr">
        <is>
          <t>ASOCIACION DE PRODUCTORES AGROPECUARIOS Y DERIVADOS LACTEOS DE ORCOPAMPA - ORCOLAC</t>
        </is>
      </c>
      <c r="AA376" s="3" t="n">
        <v>0</v>
      </c>
      <c r="AB376" s="3" t="n">
        <v>0</v>
      </c>
      <c r="AC376" t="inlineStr">
        <is>
          <t>NO</t>
        </is>
      </c>
      <c r="AD376" s="3" t="str"/>
      <c r="AF376" s="3" t="str"/>
      <c r="AG376" s="4" t="str"/>
      <c r="AK376" s="4" t="str"/>
      <c r="AO376" s="4" t="str"/>
      <c r="AP376" s="4" t="str"/>
      <c r="AQ376" s="5" t="str"/>
      <c r="AU376" s="340" t="n">
        <v>46285.07177083333</v>
      </c>
      <c r="AV376" s="341" t="n">
        <v>0.4</v>
      </c>
    </row>
    <row r="377">
      <c r="A377" t="inlineStr">
        <is>
          <t>20603320621</t>
        </is>
      </c>
      <c r="B377" t="inlineStr">
        <is>
          <t>COOPERATIVA AGRARIA CAFETALERA ALTA MONTAÑA</t>
        </is>
      </c>
      <c r="D377" t="inlineStr">
        <is>
          <t>COOPERATIVAS, SAIS, CAPS</t>
        </is>
      </c>
      <c r="E377" t="inlineStr">
        <is>
          <t>02 Cooperativa</t>
        </is>
      </c>
      <c r="F377" t="inlineStr">
        <is>
          <t>ACTIVO</t>
        </is>
      </c>
      <c r="G377" t="inlineStr">
        <is>
          <t>HABIDO</t>
        </is>
      </c>
      <c r="H377" s="339" t="n">
        <v>43273</v>
      </c>
      <c r="I377" s="339" t="n">
        <v>43252</v>
      </c>
      <c r="J377" t="inlineStr">
        <is>
          <t>010604</t>
        </is>
      </c>
      <c r="K377" t="inlineStr">
        <is>
          <t>AMAZONAS</t>
        </is>
      </c>
      <c r="L377" t="inlineStr">
        <is>
          <t>RODRIGUEZ DE MENDOZA</t>
        </is>
      </c>
      <c r="M377" t="inlineStr">
        <is>
          <t>HUAMBO</t>
        </is>
      </c>
      <c r="N377" t="inlineStr">
        <is>
          <t>CAL. LOS PINOS NRO. REF (A MEDIA CDRA DEL COLEGIO SAN MIGUEL)</t>
        </is>
      </c>
      <c r="O377" t="inlineStr">
        <is>
          <t>IMPORTADOR/EXPORTADOR</t>
        </is>
      </c>
      <c r="P377" t="inlineStr">
        <is>
          <t>VTA. MIN. ALIMENTOS, BEBIDAS, TABACO.</t>
        </is>
      </c>
      <c r="Q377" t="inlineStr">
        <is>
          <t>VTA. MAY. ALIMENTOS, BEBIDAS Y TABACO.</t>
        </is>
      </c>
      <c r="U377" t="inlineStr">
        <is>
          <t>949791984</t>
        </is>
      </c>
      <c r="V377" t="inlineStr">
        <is>
          <t>lrh0495@gmail.com</t>
        </is>
      </c>
      <c r="W377" t="inlineStr">
        <is>
          <t>SI</t>
        </is>
      </c>
      <c r="X377" t="inlineStr">
        <is>
          <t>S2664558</t>
        </is>
      </c>
      <c r="Y377" t="inlineStr">
        <is>
          <t>SI</t>
        </is>
      </c>
      <c r="Z377" t="inlineStr">
        <is>
          <t>COOPERATIVA AGRARIA CAFETALERA ALTA MONTAÑA</t>
        </is>
      </c>
      <c r="AA377" s="3" t="n">
        <v>0</v>
      </c>
      <c r="AB377" s="3" t="n">
        <v>0</v>
      </c>
      <c r="AC377" t="inlineStr">
        <is>
          <t>SI</t>
        </is>
      </c>
      <c r="AD377" s="3" t="n">
        <v>161000</v>
      </c>
      <c r="AE377" t="inlineStr">
        <is>
          <t>2025-12</t>
        </is>
      </c>
      <c r="AF377" s="3" t="n">
        <v>161000</v>
      </c>
      <c r="AG377" s="4" t="n">
        <v>1</v>
      </c>
      <c r="AH377" t="inlineStr">
        <is>
          <t>ARISTA MENDOZA ASCENCION</t>
        </is>
      </c>
      <c r="AI377" t="inlineStr">
        <is>
          <t>GRANDEZ MUÑOZ EDER ALCIDES</t>
        </is>
      </c>
      <c r="AK377" s="4" t="n">
        <v>5</v>
      </c>
      <c r="AL377" t="inlineStr">
        <is>
          <t>CAFÉ</t>
        </is>
      </c>
      <c r="AM377" t="inlineStr">
        <is>
          <t>2018-2019-2020-2021-2022-2023</t>
        </is>
      </c>
      <c r="AN377" t="inlineStr">
        <is>
          <t>PAC</t>
        </is>
      </c>
      <c r="AO377" s="4" t="str"/>
      <c r="AP377" s="4" t="str"/>
      <c r="AQ377" s="5" t="str"/>
      <c r="AU377" s="340" t="n">
        <v>46285.07177083333</v>
      </c>
      <c r="AV377" s="341" t="n">
        <v>0.7555555555555555</v>
      </c>
    </row>
    <row r="378">
      <c r="A378" t="inlineStr">
        <is>
          <t>20603355017</t>
        </is>
      </c>
      <c r="B378" t="inlineStr">
        <is>
          <t>ASOCIACION DE PRODUCTORES VALLE SUMAQ ESMERALDA</t>
        </is>
      </c>
      <c r="D378" t="inlineStr">
        <is>
          <t>ASOCIACION</t>
        </is>
      </c>
      <c r="E378" t="inlineStr">
        <is>
          <t>01 Asociación</t>
        </is>
      </c>
      <c r="F378" t="inlineStr">
        <is>
          <t>BAJA DE OFICIO</t>
        </is>
      </c>
      <c r="G378" t="inlineStr">
        <is>
          <t>HABIDO</t>
        </is>
      </c>
      <c r="H378" s="339" t="n">
        <v>43285</v>
      </c>
      <c r="I378" s="339" t="n">
        <v>43285</v>
      </c>
      <c r="J378" t="inlineStr">
        <is>
          <t>050401</t>
        </is>
      </c>
      <c r="K378" t="inlineStr">
        <is>
          <t>AYACUCHO</t>
        </is>
      </c>
      <c r="L378" t="inlineStr">
        <is>
          <t>HUANTA</t>
        </is>
      </c>
      <c r="M378" t="inlineStr">
        <is>
          <t>HUANTA</t>
        </is>
      </c>
      <c r="N378" t="inlineStr">
        <is>
          <t>JR. RICHTER PRADA NRO. 799 C.H. HUANTA 4 (FRENTE CANAL DE RIEGO)</t>
        </is>
      </c>
      <c r="O378" t="inlineStr">
        <is>
          <t>SIN ACTIVIDAD</t>
        </is>
      </c>
      <c r="P378" t="inlineStr">
        <is>
          <t>CRIA DE ANIMALES DOMESTICOS.</t>
        </is>
      </c>
      <c r="W378" t="inlineStr">
        <is>
          <t>NO</t>
        </is>
      </c>
      <c r="Y378" t="inlineStr">
        <is>
          <t>SI</t>
        </is>
      </c>
      <c r="Z378" t="inlineStr">
        <is>
          <t>ASOCIACION DE PRODUCTORES VALLE SUMAQ ESMERALDA</t>
        </is>
      </c>
      <c r="AA378" s="3" t="n">
        <v>14950</v>
      </c>
      <c r="AB378" s="3" t="n">
        <v>0</v>
      </c>
      <c r="AC378" t="inlineStr">
        <is>
          <t>NO</t>
        </is>
      </c>
      <c r="AD378" s="3" t="str"/>
      <c r="AF378" s="3" t="str"/>
      <c r="AG378" s="4" t="str"/>
      <c r="AK378" s="4" t="str"/>
      <c r="AL378" t="inlineStr">
        <is>
          <t>CUY</t>
        </is>
      </c>
      <c r="AM378" t="inlineStr">
        <is>
          <t>2024</t>
        </is>
      </c>
      <c r="AN378" t="inlineStr">
        <is>
          <t>PAC</t>
        </is>
      </c>
      <c r="AO378" s="4" t="str"/>
      <c r="AP378" s="4" t="str"/>
      <c r="AQ378" s="5" t="str"/>
      <c r="AU378" s="340" t="n">
        <v>46285.07177083333</v>
      </c>
      <c r="AV378" s="341" t="n">
        <v>0.5111111111111111</v>
      </c>
    </row>
    <row r="379">
      <c r="A379" t="inlineStr">
        <is>
          <t>20603356404</t>
        </is>
      </c>
      <c r="B379" t="inlineStr">
        <is>
          <t>COOPERATIVA AGROINDUSTRIAL NEBLINA DE CARPISH LIMITADA</t>
        </is>
      </c>
      <c r="D379" t="inlineStr">
        <is>
          <t>COOPERATIVAS, SAIS, CAPS</t>
        </is>
      </c>
      <c r="E379" t="inlineStr">
        <is>
          <t>02 Cooperativa</t>
        </is>
      </c>
      <c r="F379" t="inlineStr">
        <is>
          <t>ACTIVO</t>
        </is>
      </c>
      <c r="G379" t="inlineStr">
        <is>
          <t>HABIDO</t>
        </is>
      </c>
      <c r="H379" s="339" t="n">
        <v>43286</v>
      </c>
      <c r="I379" s="339" t="n">
        <v>43286</v>
      </c>
      <c r="J379" t="inlineStr">
        <is>
          <t>100103</t>
        </is>
      </c>
      <c r="K379" t="inlineStr">
        <is>
          <t>HUANUCO</t>
        </is>
      </c>
      <c r="L379" t="inlineStr">
        <is>
          <t>HUANUCO</t>
        </is>
      </c>
      <c r="M379" t="inlineStr">
        <is>
          <t>CHINCHAO</t>
        </is>
      </c>
      <c r="N379" t="inlineStr">
        <is>
          <t>CAR. CARRETERA CENTRAL KM. 451 CAS. SAN PEDRO DE CARPISH</t>
        </is>
      </c>
      <c r="O379" t="inlineStr">
        <is>
          <t>SIN ACTIVIDAD</t>
        </is>
      </c>
      <c r="P379" t="inlineStr">
        <is>
          <t>EXPLOTACION MIXTA.</t>
        </is>
      </c>
      <c r="W379" t="inlineStr">
        <is>
          <t>NO</t>
        </is>
      </c>
      <c r="Y379" t="inlineStr">
        <is>
          <t>SI</t>
        </is>
      </c>
      <c r="Z379" t="inlineStr">
        <is>
          <t>COOPERATIVA AGROINDUSTRIAL NEBLINA DE CARPISH LIMITADA</t>
        </is>
      </c>
      <c r="AA379" s="3" t="n">
        <v>24313.5</v>
      </c>
      <c r="AB379" s="3" t="n">
        <v>90909</v>
      </c>
      <c r="AC379" t="inlineStr">
        <is>
          <t>NO</t>
        </is>
      </c>
      <c r="AD379" s="3" t="str"/>
      <c r="AF379" s="3" t="str"/>
      <c r="AG379" s="4" t="str"/>
      <c r="AK379" s="4" t="str"/>
      <c r="AL379" t="inlineStr">
        <is>
          <t>GRANADILLA</t>
        </is>
      </c>
      <c r="AM379" t="inlineStr">
        <is>
          <t>2024 - 2025</t>
        </is>
      </c>
      <c r="AN379" t="inlineStr">
        <is>
          <t>PAC</t>
        </is>
      </c>
      <c r="AO379" s="4" t="str"/>
      <c r="AP379" s="4" t="str"/>
      <c r="AQ379" s="5" t="str"/>
      <c r="AU379" s="340" t="n">
        <v>46285.07177083333</v>
      </c>
      <c r="AV379" s="341" t="n">
        <v>0.5111111111111111</v>
      </c>
    </row>
    <row r="380">
      <c r="A380" t="inlineStr">
        <is>
          <t>20603368011</t>
        </is>
      </c>
      <c r="B380" t="inlineStr">
        <is>
          <t>ASOCIACION DE AGRICULTORES PLATANEROS DE PADRE ABAD</t>
        </is>
      </c>
      <c r="D380" t="inlineStr">
        <is>
          <t>ASOCIACION</t>
        </is>
      </c>
      <c r="E380" t="inlineStr">
        <is>
          <t>01 Asociación</t>
        </is>
      </c>
      <c r="F380" t="inlineStr">
        <is>
          <t>BAJA DE OFICIO</t>
        </is>
      </c>
      <c r="G380" t="inlineStr">
        <is>
          <t>NO HABIDO</t>
        </is>
      </c>
      <c r="H380" s="339" t="n">
        <v>43803</v>
      </c>
      <c r="I380" s="339" t="n">
        <v>43803</v>
      </c>
      <c r="J380" t="inlineStr">
        <is>
          <t>250301</t>
        </is>
      </c>
      <c r="K380" t="inlineStr">
        <is>
          <t>UCAYALI</t>
        </is>
      </c>
      <c r="L380" t="inlineStr">
        <is>
          <t>PADRE ABAD</t>
        </is>
      </c>
      <c r="M380" t="inlineStr">
        <is>
          <t>PADRE ABAD</t>
        </is>
      </c>
      <c r="N380" t="inlineStr">
        <is>
          <t>JR. SAN MARTIN MZA. A LOTE. 5 (AL COSTADO DEL TERMINAL TERRESTRE)</t>
        </is>
      </c>
      <c r="O380" t="inlineStr">
        <is>
          <t>SIN ACTIVIDAD</t>
        </is>
      </c>
      <c r="P380" t="inlineStr">
        <is>
          <t>CULTIVO DE FRUTAS.</t>
        </is>
      </c>
      <c r="Q380" t="inlineStr">
        <is>
          <t>ACTIVIDADES OTRAS ASOCIACIONES NCP.</t>
        </is>
      </c>
      <c r="W380" t="inlineStr">
        <is>
          <t>NO</t>
        </is>
      </c>
      <c r="Y380" t="inlineStr">
        <is>
          <t>SI</t>
        </is>
      </c>
      <c r="Z380" t="inlineStr">
        <is>
          <t>ASOCIACION DE AGRICULTORES PLATANEROS DE PADRE ABAD</t>
        </is>
      </c>
      <c r="AA380" s="3" t="n">
        <v>0</v>
      </c>
      <c r="AB380" s="3" t="n">
        <v>0</v>
      </c>
      <c r="AC380" t="inlineStr">
        <is>
          <t>NO</t>
        </is>
      </c>
      <c r="AD380" s="3" t="str"/>
      <c r="AF380" s="3" t="str"/>
      <c r="AG380" s="4" t="str"/>
      <c r="AK380" s="4" t="str"/>
      <c r="AL380" t="inlineStr">
        <is>
          <t>PLÁTANO</t>
        </is>
      </c>
      <c r="AM380" t="inlineStr">
        <is>
          <t>2018-2019</t>
        </is>
      </c>
      <c r="AN380" t="inlineStr">
        <is>
          <t>PAC</t>
        </is>
      </c>
      <c r="AO380" s="4" t="str"/>
      <c r="AP380" s="4" t="str"/>
      <c r="AQ380" s="5" t="str"/>
      <c r="AU380" s="340" t="n">
        <v>46285.07177083333</v>
      </c>
      <c r="AV380" s="341" t="n">
        <v>0.5333333333333333</v>
      </c>
    </row>
    <row r="381">
      <c r="A381" t="inlineStr">
        <is>
          <t>20603478879</t>
        </is>
      </c>
      <c r="B381" t="inlineStr">
        <is>
          <t>COOPERATIVA AGRARIA ALTO MAYO NUEVA CAJAMARCA</t>
        </is>
      </c>
      <c r="D381" t="inlineStr">
        <is>
          <t>COOPERATIVAS, SAIS, CAPS</t>
        </is>
      </c>
      <c r="E381" t="inlineStr">
        <is>
          <t>02 Cooperativa</t>
        </is>
      </c>
      <c r="F381" t="inlineStr">
        <is>
          <t>ACTIVO</t>
        </is>
      </c>
      <c r="G381" t="inlineStr">
        <is>
          <t>HABIDO</t>
        </is>
      </c>
      <c r="H381" s="339" t="n">
        <v>43322</v>
      </c>
      <c r="I381" s="339" t="n">
        <v>43409</v>
      </c>
      <c r="J381" t="inlineStr">
        <is>
          <t>220801</t>
        </is>
      </c>
      <c r="K381" t="inlineStr">
        <is>
          <t>SAN MARTIN</t>
        </is>
      </c>
      <c r="L381" t="inlineStr">
        <is>
          <t>RIOJA</t>
        </is>
      </c>
      <c r="M381" t="inlineStr">
        <is>
          <t>NUEVA CAJAMARCA</t>
        </is>
      </c>
      <c r="N381" t="inlineStr">
        <is>
          <t>JR. SAN MARTIN NRO. 1000 (FRENTE MERCADO JOSE OLAYA)</t>
        </is>
      </c>
      <c r="O381" t="inlineStr">
        <is>
          <t>IMPORTADOR</t>
        </is>
      </c>
      <c r="P381" t="inlineStr">
        <is>
          <t>CULTIVOS DE CEREALES.</t>
        </is>
      </c>
      <c r="W381" t="inlineStr">
        <is>
          <t>NO</t>
        </is>
      </c>
      <c r="Y381" t="inlineStr">
        <is>
          <t>SI</t>
        </is>
      </c>
      <c r="Z381" t="inlineStr">
        <is>
          <t>COOPERATIVA AGRARIA ALTO MAYO NUEVA CAJAMARCA</t>
        </is>
      </c>
      <c r="AA381" s="3" t="n">
        <v>0</v>
      </c>
      <c r="AB381" s="3" t="n">
        <v>6500</v>
      </c>
      <c r="AC381" t="inlineStr">
        <is>
          <t>NO</t>
        </is>
      </c>
      <c r="AD381" s="3" t="str"/>
      <c r="AF381" s="3" t="str"/>
      <c r="AG381" s="4" t="str"/>
      <c r="AK381" s="4" t="str"/>
      <c r="AL381" t="inlineStr">
        <is>
          <t>ARROZ</t>
        </is>
      </c>
      <c r="AM381" t="inlineStr">
        <is>
          <t>2023-2024 - 2025</t>
        </is>
      </c>
      <c r="AN381" t="inlineStr">
        <is>
          <t>PAC</t>
        </is>
      </c>
      <c r="AO381" s="4" t="str"/>
      <c r="AP381" s="4" t="str"/>
      <c r="AQ381" s="5" t="str"/>
      <c r="AU381" s="340" t="n">
        <v>46285.07177083333</v>
      </c>
      <c r="AV381" s="341" t="n">
        <v>0.5111111111111111</v>
      </c>
    </row>
    <row r="382">
      <c r="A382" t="inlineStr">
        <is>
          <t>20603526423</t>
        </is>
      </c>
      <c r="B382" t="inlineStr">
        <is>
          <t>COOPERATIVA AGROINDUSTRIAL PERLA DEL HUALLAGA LTDA - CAPH LTDA.</t>
        </is>
      </c>
      <c r="D382" t="inlineStr">
        <is>
          <t>COOPERATIVAS, SAIS, CAPS</t>
        </is>
      </c>
      <c r="E382" t="inlineStr">
        <is>
          <t>02 Cooperativa</t>
        </is>
      </c>
      <c r="F382" t="inlineStr">
        <is>
          <t>ACTIVO</t>
        </is>
      </c>
      <c r="G382" t="inlineStr">
        <is>
          <t>HABIDO</t>
        </is>
      </c>
      <c r="H382" s="339" t="n">
        <v>43335</v>
      </c>
      <c r="I382" s="339" t="n">
        <v>43344</v>
      </c>
      <c r="J382" t="inlineStr">
        <is>
          <t>160201</t>
        </is>
      </c>
      <c r="K382" t="inlineStr">
        <is>
          <t>LORETO</t>
        </is>
      </c>
      <c r="L382" t="inlineStr">
        <is>
          <t>ALTO AMAZONAS</t>
        </is>
      </c>
      <c r="M382" t="inlineStr">
        <is>
          <t>YURIMAGUAS</t>
        </is>
      </c>
      <c r="N382" t="inlineStr">
        <is>
          <t>ZAMORA MZA. A LOTE. 10 A.H. LA MOLINA (AL COSTADO DEL ESTADIO MUNICIPAL)</t>
        </is>
      </c>
      <c r="O382" t="inlineStr">
        <is>
          <t>SIN ACTIVIDAD</t>
        </is>
      </c>
      <c r="P382" t="inlineStr">
        <is>
          <t>VTA. MAY. ALIMENTOS, BEBIDAS Y TABACO.</t>
        </is>
      </c>
      <c r="Q382" t="inlineStr">
        <is>
          <t>ELAB. CACAO, CHOCOLATE Y CONFIT.</t>
        </is>
      </c>
      <c r="W382" t="inlineStr">
        <is>
          <t>NO</t>
        </is>
      </c>
      <c r="Y382" t="inlineStr">
        <is>
          <t>SI</t>
        </is>
      </c>
      <c r="Z382" t="inlineStr">
        <is>
          <t>COOPERATIVA AGROINDUSTRIAL PERLA DEL HUALLAGA LTDA - CAPH LTDA.</t>
        </is>
      </c>
      <c r="AA382" s="3" t="n">
        <v>148331.9952</v>
      </c>
      <c r="AB382" s="3" t="n">
        <v>0</v>
      </c>
      <c r="AC382" t="inlineStr">
        <is>
          <t>NO</t>
        </is>
      </c>
      <c r="AD382" s="3" t="str"/>
      <c r="AF382" s="3" t="str"/>
      <c r="AG382" s="4" t="str"/>
      <c r="AK382" s="4" t="str"/>
      <c r="AL382" t="inlineStr">
        <is>
          <t>CACAO</t>
        </is>
      </c>
      <c r="AM382" t="inlineStr">
        <is>
          <t>2019-2020</t>
        </is>
      </c>
      <c r="AN382" t="inlineStr">
        <is>
          <t>PAC</t>
        </is>
      </c>
      <c r="AO382" s="4" t="str"/>
      <c r="AP382" s="4" t="str"/>
      <c r="AQ382" s="5" t="str"/>
      <c r="AU382" s="340" t="n">
        <v>46285.07177083333</v>
      </c>
      <c r="AV382" s="341" t="n">
        <v>0.5333333333333333</v>
      </c>
    </row>
    <row r="383">
      <c r="A383" t="inlineStr">
        <is>
          <t>20603557825</t>
        </is>
      </c>
      <c r="B383" t="inlineStr">
        <is>
          <t>COOPERATIVA AGRARIA KAFFEE SATIPO</t>
        </is>
      </c>
      <c r="D383" t="inlineStr">
        <is>
          <t>COOPERATIVAS, SAIS, CAPS</t>
        </is>
      </c>
      <c r="E383" t="inlineStr">
        <is>
          <t>02 Cooperativa</t>
        </is>
      </c>
      <c r="F383" t="inlineStr">
        <is>
          <t>ACTIVO</t>
        </is>
      </c>
      <c r="G383" t="inlineStr">
        <is>
          <t>HABIDO</t>
        </is>
      </c>
      <c r="H383" s="339" t="n">
        <v>43346</v>
      </c>
      <c r="I383" s="339" t="n">
        <v>43346</v>
      </c>
      <c r="J383" t="inlineStr">
        <is>
          <t>120601</t>
        </is>
      </c>
      <c r="K383" t="inlineStr">
        <is>
          <t>JUNIN</t>
        </is>
      </c>
      <c r="L383" t="inlineStr">
        <is>
          <t>SATIPO</t>
        </is>
      </c>
      <c r="M383" t="inlineStr">
        <is>
          <t>SATIPO</t>
        </is>
      </c>
      <c r="N383" t="inlineStr">
        <is>
          <t>CAR. MARGINAL A MAZAMARI NRO. 557 URB. ASOCIACIÓN DE VIVIENDA EL</t>
        </is>
      </c>
      <c r="O383" t="inlineStr">
        <is>
          <t>SIN ACTIVIDAD</t>
        </is>
      </c>
      <c r="P383" t="inlineStr">
        <is>
          <t>CULTIVO DE FRUTAS.</t>
        </is>
      </c>
      <c r="W383" t="inlineStr">
        <is>
          <t>SI</t>
        </is>
      </c>
      <c r="X383" t="inlineStr">
        <is>
          <t>B1400555</t>
        </is>
      </c>
      <c r="Y383" t="inlineStr">
        <is>
          <t>SI</t>
        </is>
      </c>
      <c r="Z383" t="inlineStr">
        <is>
          <t>COOPERATIVA AGRARIA KAFFEE SATIPO</t>
        </is>
      </c>
      <c r="AA383" s="3" t="n">
        <v>0</v>
      </c>
      <c r="AB383" s="3" t="n">
        <v>0</v>
      </c>
      <c r="AC383" t="inlineStr">
        <is>
          <t>SI</t>
        </is>
      </c>
      <c r="AD383" s="3" t="n">
        <v>378122</v>
      </c>
      <c r="AE383" t="inlineStr">
        <is>
          <t>2025-10</t>
        </is>
      </c>
      <c r="AF383" s="3" t="n">
        <v>124585.29</v>
      </c>
      <c r="AG383" s="4" t="n">
        <v>1</v>
      </c>
      <c r="AK383" s="4" t="str"/>
      <c r="AL383" t="inlineStr">
        <is>
          <t>CAFÉ</t>
        </is>
      </c>
      <c r="AM383" t="inlineStr">
        <is>
          <t>2019-2020</t>
        </is>
      </c>
      <c r="AN383" t="inlineStr">
        <is>
          <t>PAC</t>
        </is>
      </c>
      <c r="AO383" s="4" t="str"/>
      <c r="AP383" s="4" t="str"/>
      <c r="AQ383" s="5" t="str"/>
      <c r="AU383" s="340" t="n">
        <v>46285.07177083333</v>
      </c>
      <c r="AV383" s="341" t="n">
        <v>0.6222222222222222</v>
      </c>
    </row>
    <row r="384">
      <c r="A384" t="inlineStr">
        <is>
          <t>20603587627</t>
        </is>
      </c>
      <c r="B384" t="inlineStr">
        <is>
          <t>ASOCIACION PARA LA CONSERVACION Y PRESERVACION DE LA BIODIVERSIDAD CHAUCA</t>
        </is>
      </c>
      <c r="D384" t="inlineStr">
        <is>
          <t>ASOCIACION</t>
        </is>
      </c>
      <c r="E384" t="inlineStr">
        <is>
          <t>01 Asociación</t>
        </is>
      </c>
      <c r="F384" t="inlineStr">
        <is>
          <t>ACTIVO</t>
        </is>
      </c>
      <c r="G384" t="inlineStr">
        <is>
          <t>HABIDO</t>
        </is>
      </c>
      <c r="H384" s="339" t="n">
        <v>44033</v>
      </c>
      <c r="I384" s="339" t="n">
        <v>44032</v>
      </c>
      <c r="J384" t="inlineStr">
        <is>
          <t>250107</t>
        </is>
      </c>
      <c r="K384" t="inlineStr">
        <is>
          <t>UCAYALI</t>
        </is>
      </c>
      <c r="L384" t="inlineStr">
        <is>
          <t>CORONEL PORTILLO</t>
        </is>
      </c>
      <c r="M384" t="inlineStr">
        <is>
          <t>MANANTAY</t>
        </is>
      </c>
      <c r="N384" t="inlineStr">
        <is>
          <t>JR. BOLIVIA MZA. 04 LOTE. 10 A.H. NUESTRA SEÑORA DE LAS MER</t>
        </is>
      </c>
      <c r="O384" t="inlineStr">
        <is>
          <t>SIN ACTIVIDAD</t>
        </is>
      </c>
      <c r="P384" t="inlineStr">
        <is>
          <t>SERVICIOS AGRICOLAS, GANADERAS.</t>
        </is>
      </c>
      <c r="Q384" t="inlineStr">
        <is>
          <t>OTRAS ACTIVIDADES DE TRANSPORTES.</t>
        </is>
      </c>
      <c r="U384" t="inlineStr">
        <is>
          <t>993291964</t>
        </is>
      </c>
      <c r="V384" t="inlineStr">
        <is>
          <t>ANTONYCHAUCACASTRO333@GMAIL.COM</t>
        </is>
      </c>
      <c r="W384" t="inlineStr">
        <is>
          <t>SI</t>
        </is>
      </c>
      <c r="X384" t="inlineStr">
        <is>
          <t>S1308516</t>
        </is>
      </c>
      <c r="Y384" t="inlineStr">
        <is>
          <t>SI</t>
        </is>
      </c>
      <c r="Z384" t="inlineStr">
        <is>
          <t>ASOCIACION PARA LA CONSERVACION Y PRESERVACION DE LA BIODIVERSIDAD CHAUCA</t>
        </is>
      </c>
      <c r="AA384" s="3" t="n">
        <v>160072.05913343</v>
      </c>
      <c r="AB384" s="3" t="n">
        <v>275710.60767175</v>
      </c>
      <c r="AC384" t="inlineStr">
        <is>
          <t>NO</t>
        </is>
      </c>
      <c r="AD384" s="3" t="str"/>
      <c r="AF384" s="3" t="str"/>
      <c r="AG384" s="4" t="str"/>
      <c r="AH384" t="inlineStr">
        <is>
          <t>CHAUCA CASTRO FRANCIS ANTONY</t>
        </is>
      </c>
      <c r="AI384" t="inlineStr">
        <is>
          <t>CHAUCA CASTRO FRANCIS ANTONY</t>
        </is>
      </c>
      <c r="AK384" s="4" t="n">
        <v>5</v>
      </c>
      <c r="AL384" t="inlineStr">
        <is>
          <t>UÑA DE GATO</t>
        </is>
      </c>
      <c r="AM384" t="inlineStr">
        <is>
          <t>2023-2024 - 2025</t>
        </is>
      </c>
      <c r="AN384" t="inlineStr">
        <is>
          <t>PAC</t>
        </is>
      </c>
      <c r="AO384" s="4" t="str"/>
      <c r="AP384" s="4" t="str"/>
      <c r="AQ384" s="5" t="str"/>
      <c r="AU384" s="340" t="n">
        <v>46285.07177083333</v>
      </c>
      <c r="AV384" s="341" t="n">
        <v>0.6666666666666666</v>
      </c>
    </row>
    <row r="385">
      <c r="A385" t="inlineStr">
        <is>
          <t>20603675551</t>
        </is>
      </c>
      <c r="B385" t="inlineStr">
        <is>
          <t>ASOCIACION DE PRODUCTORES AGROPECUARIOS MADRE SELVA - LACCO YAVERO</t>
        </is>
      </c>
      <c r="D385" t="inlineStr">
        <is>
          <t>ASOCIACION</t>
        </is>
      </c>
      <c r="E385" t="inlineStr">
        <is>
          <t>01 Asociación</t>
        </is>
      </c>
      <c r="F385" t="inlineStr">
        <is>
          <t>ACTIVO</t>
        </is>
      </c>
      <c r="G385" t="inlineStr">
        <is>
          <t>HABIDO</t>
        </is>
      </c>
      <c r="H385" s="339" t="n">
        <v>43382</v>
      </c>
      <c r="I385" s="339" t="n">
        <v>43382</v>
      </c>
      <c r="J385" t="inlineStr">
        <is>
          <t>080906</t>
        </is>
      </c>
      <c r="K385" t="inlineStr">
        <is>
          <t>CUSCO</t>
        </is>
      </c>
      <c r="L385" t="inlineStr">
        <is>
          <t>LA CONVENCION</t>
        </is>
      </c>
      <c r="M385" t="inlineStr">
        <is>
          <t>QUELLOUNO</t>
        </is>
      </c>
      <c r="N385" t="inlineStr">
        <is>
          <t>NRO. SN SEC. HUILLCAPAMPA (RL FLORENCIO MAMANI)</t>
        </is>
      </c>
      <c r="O385" t="inlineStr">
        <is>
          <t>SIN ACTIVIDAD</t>
        </is>
      </c>
      <c r="P385" t="inlineStr">
        <is>
          <t>ACTIVIDADES OTRAS ASOCIACIONES NCP.</t>
        </is>
      </c>
      <c r="W385" t="inlineStr">
        <is>
          <t>NO</t>
        </is>
      </c>
      <c r="Y385" t="inlineStr">
        <is>
          <t>SI</t>
        </is>
      </c>
      <c r="Z385" t="inlineStr">
        <is>
          <t>ASOCIACION DE PRODUCTORES AGROPECUARIOS MADRE SELVA - LACCO YAVERO</t>
        </is>
      </c>
      <c r="AA385" s="3" t="n">
        <v>644500</v>
      </c>
      <c r="AB385" s="3" t="n">
        <v>501245</v>
      </c>
      <c r="AC385" t="inlineStr">
        <is>
          <t>NO</t>
        </is>
      </c>
      <c r="AD385" s="3" t="str"/>
      <c r="AF385" s="3" t="str"/>
      <c r="AG385" s="4" t="str"/>
      <c r="AK385" s="4" t="str"/>
      <c r="AL385" t="inlineStr">
        <is>
          <t>CACAO</t>
        </is>
      </c>
      <c r="AM385" t="inlineStr">
        <is>
          <t>2024 - 2025</t>
        </is>
      </c>
      <c r="AN385" t="inlineStr">
        <is>
          <t>PAC</t>
        </is>
      </c>
      <c r="AO385" s="4" t="str"/>
      <c r="AP385" s="4" t="str"/>
      <c r="AQ385" s="5" t="str"/>
      <c r="AU385" s="340" t="n">
        <v>46285.07177083333</v>
      </c>
      <c r="AV385" s="341" t="n">
        <v>0.5111111111111111</v>
      </c>
    </row>
    <row r="386">
      <c r="A386" t="inlineStr">
        <is>
          <t>20603676476</t>
        </is>
      </c>
      <c r="B386" t="inlineStr">
        <is>
          <t>ASOCIACION DE PRODUCTORES AGROPECUARIOS PONGO MAYNIQUE DE LA COMUNIDAD DE CHINGUIRIATO</t>
        </is>
      </c>
      <c r="D386" t="inlineStr">
        <is>
          <t>ASOCIACION</t>
        </is>
      </c>
      <c r="E386" t="inlineStr">
        <is>
          <t>01 Asociación</t>
        </is>
      </c>
      <c r="F386" t="inlineStr">
        <is>
          <t>ACTIVO</t>
        </is>
      </c>
      <c r="G386" t="inlineStr">
        <is>
          <t>HABIDO</t>
        </is>
      </c>
      <c r="H386" s="339" t="n">
        <v>45722</v>
      </c>
      <c r="I386" s="339" t="n">
        <v>45722</v>
      </c>
      <c r="J386" t="inlineStr">
        <is>
          <t>080902</t>
        </is>
      </c>
      <c r="K386" t="inlineStr">
        <is>
          <t>CUSCO</t>
        </is>
      </c>
      <c r="L386" t="inlineStr">
        <is>
          <t>LA CONVENCION</t>
        </is>
      </c>
      <c r="M386" t="inlineStr">
        <is>
          <t>ECHARATE</t>
        </is>
      </c>
      <c r="N386" t="inlineStr">
        <is>
          <t>NRO. SN SEC. CHINGURIATO</t>
        </is>
      </c>
      <c r="O386" t="inlineStr">
        <is>
          <t>SIN ACTIVIDAD</t>
        </is>
      </c>
      <c r="P386" t="inlineStr">
        <is>
          <t>SERVICIOS AGRICOLAS, GANADERAS.</t>
        </is>
      </c>
      <c r="W386" t="inlineStr">
        <is>
          <t>NO</t>
        </is>
      </c>
      <c r="Y386" t="inlineStr">
        <is>
          <t>SI</t>
        </is>
      </c>
      <c r="Z386" t="inlineStr">
        <is>
          <t>ASOCIACION DE PRODUCTORES AGROPECUARIOS PONGO MAYNIQUE DE LA COMUNIDAD DE CHINGUIRIATO</t>
        </is>
      </c>
      <c r="AA386" s="3" t="n">
        <v>93000</v>
      </c>
      <c r="AB386" s="3" t="n">
        <v>237108.8</v>
      </c>
      <c r="AC386" t="inlineStr">
        <is>
          <t>NO</t>
        </is>
      </c>
      <c r="AD386" s="3" t="str"/>
      <c r="AF386" s="3" t="str"/>
      <c r="AG386" s="4" t="str"/>
      <c r="AK386" s="4" t="str"/>
      <c r="AL386" t="inlineStr">
        <is>
          <t>CACAO</t>
        </is>
      </c>
      <c r="AM386" t="inlineStr">
        <is>
          <t>2024 - 2025</t>
        </is>
      </c>
      <c r="AN386" t="inlineStr">
        <is>
          <t>PAC</t>
        </is>
      </c>
      <c r="AO386" s="4" t="str"/>
      <c r="AP386" s="4" t="str"/>
      <c r="AQ386" s="5" t="str"/>
      <c r="AU386" s="340" t="n">
        <v>46285.07177083333</v>
      </c>
      <c r="AV386" s="341" t="n">
        <v>0.5111111111111111</v>
      </c>
    </row>
    <row r="387">
      <c r="A387" t="inlineStr">
        <is>
          <t>20603684487</t>
        </is>
      </c>
      <c r="B387" t="inlineStr">
        <is>
          <t>ASOCIACION DE PRODUCTORES ALPAQUEROS Y ARTESANOS SANTA ROSA APAASAR</t>
        </is>
      </c>
      <c r="D387" t="inlineStr">
        <is>
          <t>ASOCIACION</t>
        </is>
      </c>
      <c r="E387" t="inlineStr">
        <is>
          <t>01 Asociación</t>
        </is>
      </c>
      <c r="F387" t="inlineStr">
        <is>
          <t>BAJA DE OFICIO</t>
        </is>
      </c>
      <c r="G387" t="inlineStr">
        <is>
          <t>HABIDO</t>
        </is>
      </c>
      <c r="H387" s="339" t="n">
        <v>43384</v>
      </c>
      <c r="I387" s="339" t="n">
        <v>43384</v>
      </c>
      <c r="J387" t="inlineStr">
        <is>
          <t>090106</t>
        </is>
      </c>
      <c r="K387" t="inlineStr">
        <is>
          <t>HUANCAVELICA</t>
        </is>
      </c>
      <c r="L387" t="inlineStr">
        <is>
          <t>HUANCAVELICA</t>
        </is>
      </c>
      <c r="M387" t="inlineStr">
        <is>
          <t>HUACHOCOLPA</t>
        </is>
      </c>
      <c r="N387" t="inlineStr">
        <is>
          <t>PQ. PRINCIPAL NRO. SN (S77189019 PQ SANTA ROSA PTA PLOMO 2 PISO)</t>
        </is>
      </c>
      <c r="O387" t="inlineStr">
        <is>
          <t>SIN ACTIVIDAD</t>
        </is>
      </c>
      <c r="P387" t="inlineStr">
        <is>
          <t>PREP Y TEJ DE FIBRAS TEXTILES.</t>
        </is>
      </c>
      <c r="Q387" t="inlineStr">
        <is>
          <t>FAB. ART. CONFECCIONADOS.</t>
        </is>
      </c>
      <c r="W387" t="inlineStr">
        <is>
          <t>NO</t>
        </is>
      </c>
      <c r="Y387" t="inlineStr">
        <is>
          <t>SI</t>
        </is>
      </c>
      <c r="Z387" t="inlineStr">
        <is>
          <t>ASOCIACION DE PRODUCTORES ALPAQUEROS Y ARTESANOS SANTA ROSA APAASAR</t>
        </is>
      </c>
      <c r="AA387" s="3" t="n">
        <v>0</v>
      </c>
      <c r="AB387" s="3" t="n">
        <v>0</v>
      </c>
      <c r="AC387" t="inlineStr">
        <is>
          <t>NO</t>
        </is>
      </c>
      <c r="AD387" s="3" t="str"/>
      <c r="AF387" s="3" t="str"/>
      <c r="AG387" s="4" t="str"/>
      <c r="AK387" s="4" t="str"/>
      <c r="AL387" t="inlineStr">
        <is>
          <t>FIBRA DE ALPACA</t>
        </is>
      </c>
      <c r="AM387" t="inlineStr">
        <is>
          <t>2019</t>
        </is>
      </c>
      <c r="AN387" t="inlineStr">
        <is>
          <t>PAC</t>
        </is>
      </c>
      <c r="AO387" s="4" t="str"/>
      <c r="AP387" s="4" t="str"/>
      <c r="AQ387" s="5" t="str"/>
      <c r="AU387" s="340" t="n">
        <v>46285.07177083333</v>
      </c>
      <c r="AV387" s="341" t="n">
        <v>0.5333333333333333</v>
      </c>
    </row>
    <row r="388">
      <c r="A388" t="inlineStr">
        <is>
          <t>20603736703</t>
        </is>
      </c>
      <c r="B388" t="inlineStr">
        <is>
          <t>ASOCIACION DE PRODUCTORES DE PALTOS MORO - APROPALMO</t>
        </is>
      </c>
      <c r="D388" t="inlineStr">
        <is>
          <t>ASOCIACION</t>
        </is>
      </c>
      <c r="E388" t="inlineStr">
        <is>
          <t>01 Asociación</t>
        </is>
      </c>
      <c r="F388" t="inlineStr">
        <is>
          <t>BAJA MULT.INSCR. Y OTROS</t>
        </is>
      </c>
      <c r="G388" t="inlineStr">
        <is>
          <t>HABIDO</t>
        </is>
      </c>
      <c r="H388" s="339" t="n">
        <v>43398</v>
      </c>
      <c r="I388" s="339" t="n">
        <v>43399</v>
      </c>
      <c r="J388" t="inlineStr">
        <is>
          <t>021805</t>
        </is>
      </c>
      <c r="K388" t="inlineStr">
        <is>
          <t>ANCASH</t>
        </is>
      </c>
      <c r="L388" t="inlineStr">
        <is>
          <t>SANTA</t>
        </is>
      </c>
      <c r="M388" t="inlineStr">
        <is>
          <t>MORO</t>
        </is>
      </c>
      <c r="N388" t="inlineStr">
        <is>
          <t>CAL. MACASH NRO. 250 PUEBLO MORO (AL FRENTE AL ALFAJORES ÑUQUITA)</t>
        </is>
      </c>
      <c r="O388" t="inlineStr">
        <is>
          <t>SIN ACTIVIDAD</t>
        </is>
      </c>
      <c r="P388" t="inlineStr">
        <is>
          <t>CULTIVO DE HORTALIZAS Y LEGUMBRES.</t>
        </is>
      </c>
      <c r="W388" t="inlineStr">
        <is>
          <t>NO</t>
        </is>
      </c>
      <c r="Y388" t="inlineStr">
        <is>
          <t>SI</t>
        </is>
      </c>
      <c r="Z388" t="inlineStr">
        <is>
          <t>ASOCIACION DE PRODUCTORES DE PALTOS MORO - APROPALMO</t>
        </is>
      </c>
      <c r="AA388" s="3" t="n">
        <v>0</v>
      </c>
      <c r="AB388" s="3" t="n">
        <v>0</v>
      </c>
      <c r="AC388" t="inlineStr">
        <is>
          <t>NO</t>
        </is>
      </c>
      <c r="AD388" s="3" t="str"/>
      <c r="AF388" s="3" t="str"/>
      <c r="AG388" s="4" t="str"/>
      <c r="AK388" s="4" t="str"/>
      <c r="AL388" t="inlineStr">
        <is>
          <t>PALTA</t>
        </is>
      </c>
      <c r="AM388" t="inlineStr">
        <is>
          <t>2019</t>
        </is>
      </c>
      <c r="AN388" t="inlineStr">
        <is>
          <t>PAC</t>
        </is>
      </c>
      <c r="AO388" s="4" t="str"/>
      <c r="AP388" s="4" t="str"/>
      <c r="AQ388" s="5" t="str"/>
      <c r="AU388" s="340" t="n">
        <v>46285.07177083333</v>
      </c>
      <c r="AV388" s="341" t="n">
        <v>0.5111111111111111</v>
      </c>
    </row>
    <row r="389">
      <c r="A389" t="inlineStr">
        <is>
          <t>20603776616</t>
        </is>
      </c>
      <c r="B389" t="inlineStr">
        <is>
          <t>ASOCIACION DE PRODUCTORES AGROPECUARIOS SARACOCHA</t>
        </is>
      </c>
      <c r="D389" t="inlineStr">
        <is>
          <t>ASOCIACION</t>
        </is>
      </c>
      <c r="E389" t="inlineStr">
        <is>
          <t>01 Asociación</t>
        </is>
      </c>
      <c r="F389" t="inlineStr">
        <is>
          <t>BAJA DE OFICIO</t>
        </is>
      </c>
      <c r="G389" t="inlineStr">
        <is>
          <t>HABIDO</t>
        </is>
      </c>
      <c r="H389" s="339" t="n">
        <v>44181</v>
      </c>
      <c r="I389" s="339" t="n">
        <v>44181</v>
      </c>
      <c r="J389" t="inlineStr">
        <is>
          <t>090706</t>
        </is>
      </c>
      <c r="K389" t="inlineStr">
        <is>
          <t>HUANCAVELICA</t>
        </is>
      </c>
      <c r="L389" t="inlineStr">
        <is>
          <t>TAYACAJA</t>
        </is>
      </c>
      <c r="M389" t="inlineStr">
        <is>
          <t>DANIEL HERNANDEZ</t>
        </is>
      </c>
      <c r="N389" t="inlineStr">
        <is>
          <t>JR. VIA DE EVITAMIENTO NRO. S/N PBLO. MARISCAL CACERES (S70672527 A 4 CDRAS DE LA MUNICIPALIDAD)</t>
        </is>
      </c>
      <c r="O389" t="inlineStr">
        <is>
          <t>SIN ACTIVIDAD</t>
        </is>
      </c>
      <c r="P389" t="inlineStr">
        <is>
          <t>CULTIVOS DE CEREALES.</t>
        </is>
      </c>
      <c r="W389" t="inlineStr">
        <is>
          <t>NO</t>
        </is>
      </c>
      <c r="Y389" t="inlineStr">
        <is>
          <t>SI</t>
        </is>
      </c>
      <c r="Z389" t="inlineStr">
        <is>
          <t>ASOCIACION DE PRODUCTORES AGROPECUARIOS SARACOCHA</t>
        </is>
      </c>
      <c r="AA389" s="3" t="n">
        <v>0</v>
      </c>
      <c r="AB389" s="3" t="n">
        <v>0</v>
      </c>
      <c r="AC389" t="inlineStr">
        <is>
          <t>NO</t>
        </is>
      </c>
      <c r="AD389" s="3" t="str"/>
      <c r="AF389" s="3" t="str"/>
      <c r="AG389" s="4" t="str"/>
      <c r="AK389" s="4" t="str"/>
      <c r="AL389" t="inlineStr">
        <is>
          <t>MAÍZ</t>
        </is>
      </c>
      <c r="AM389" t="inlineStr">
        <is>
          <t>2019</t>
        </is>
      </c>
      <c r="AN389" t="inlineStr">
        <is>
          <t>PAC</t>
        </is>
      </c>
      <c r="AO389" s="4" t="str"/>
      <c r="AP389" s="4" t="str"/>
      <c r="AQ389" s="5" t="str"/>
      <c r="AU389" s="340" t="n">
        <v>46285.07177083333</v>
      </c>
      <c r="AV389" s="341" t="n">
        <v>0.5111111111111111</v>
      </c>
    </row>
    <row r="390">
      <c r="A390" t="inlineStr">
        <is>
          <t>20603820691</t>
        </is>
      </c>
      <c r="B390" t="inlineStr">
        <is>
          <t>COOPERATIVA AGRARIA DE SERVICIOS MULTIPLES CORDILLERA AZUL - CORDILLERA AZUL COOP</t>
        </is>
      </c>
      <c r="D390" t="inlineStr">
        <is>
          <t>COOPERATIVAS, SAIS, CAPS</t>
        </is>
      </c>
      <c r="E390" t="inlineStr">
        <is>
          <t>02 Cooperativa</t>
        </is>
      </c>
      <c r="F390" t="inlineStr">
        <is>
          <t>ACTIVO</t>
        </is>
      </c>
      <c r="G390" t="inlineStr">
        <is>
          <t>HABIDO</t>
        </is>
      </c>
      <c r="H390" s="339" t="n">
        <v>43423</v>
      </c>
      <c r="I390" s="339" t="n">
        <v>43423</v>
      </c>
      <c r="K390" t="inlineStr">
        <is>
          <t>SAN MARTIN</t>
        </is>
      </c>
      <c r="L390" t="inlineStr">
        <is>
          <t>BELLAVISTA</t>
        </is>
      </c>
      <c r="M390" t="inlineStr">
        <is>
          <t>BELLAVISTA</t>
        </is>
      </c>
      <c r="N390" t="inlineStr">
        <is>
          <t>CAR. F. BELAUNDE TERRY NRO. S/N SEC. PORVENIR (AL COSTADO DE GRIFO ARIUS)</t>
        </is>
      </c>
      <c r="O390" t="inlineStr">
        <is>
          <t>IMPORTADOR/EXPORTADOR</t>
        </is>
      </c>
      <c r="P390" t="inlineStr">
        <is>
          <t>VTA. MAY. DE MATERIAS PRIMAS AGROPEC.</t>
        </is>
      </c>
      <c r="Q390" t="inlineStr">
        <is>
          <t>SERVICIOS AGRICOLAS, GANADERAS.</t>
        </is>
      </c>
      <c r="U390" t="inlineStr">
        <is>
          <t>979605785</t>
        </is>
      </c>
      <c r="V390" t="inlineStr">
        <is>
          <t>administracion@cordillerazulperu.com</t>
        </is>
      </c>
      <c r="W390" t="inlineStr">
        <is>
          <t>NO</t>
        </is>
      </c>
      <c r="Y390" t="inlineStr">
        <is>
          <t>SI</t>
        </is>
      </c>
      <c r="Z390" t="inlineStr">
        <is>
          <t>COOPERATIVA AGRARIA DE SERVICIOS MULTIPLES CORDILLERA AZUL - CORDILLERA AZUL COOP</t>
        </is>
      </c>
      <c r="AA390" s="3" t="n">
        <v>0</v>
      </c>
      <c r="AB390" s="3" t="n">
        <v>22062485.2586273</v>
      </c>
      <c r="AC390" t="inlineStr">
        <is>
          <t>SI</t>
        </is>
      </c>
      <c r="AD390" s="3" t="n">
        <v>1201126.56</v>
      </c>
      <c r="AE390" t="inlineStr">
        <is>
          <t>2026-04</t>
        </is>
      </c>
      <c r="AF390" s="3" t="n">
        <v>304131.61</v>
      </c>
      <c r="AG390" s="4" t="n">
        <v>4</v>
      </c>
      <c r="AI390" t="inlineStr">
        <is>
          <t>Juan Carlos Cahuaza Rivera</t>
        </is>
      </c>
      <c r="AJ390" t="inlineStr">
        <is>
          <t>Juan Carlos Cahuaza Rivera</t>
        </is>
      </c>
      <c r="AK390" s="4" t="str"/>
      <c r="AL390" t="inlineStr">
        <is>
          <t>CAFÉ</t>
        </is>
      </c>
      <c r="AM390" t="inlineStr">
        <is>
          <t>2025</t>
        </is>
      </c>
      <c r="AN390" t="inlineStr">
        <is>
          <t>PAC</t>
        </is>
      </c>
      <c r="AO390" s="4" t="n">
        <v>291</v>
      </c>
      <c r="AP390" s="4" t="n">
        <v>90</v>
      </c>
      <c r="AQ390" s="5" t="n">
        <v>1143</v>
      </c>
      <c r="AR390" t="inlineStr">
        <is>
          <t>UE (PE-BIO-178.604-0001170.2025.001 vigencia 18/11/2026) USA ( ID NOP 6250042027 vigencia 19/08/2026) JAS (CE-013613-2025 vigencia 14/06/2026)</t>
        </is>
      </c>
      <c r="AS390" t="inlineStr">
        <is>
          <t>FLO ID 40548 vigencia 13/08/2026</t>
        </is>
      </c>
      <c r="AT390" t="inlineStr">
        <is>
          <t>1</t>
        </is>
      </c>
      <c r="AU390" s="340" t="n">
        <v>46285.07177083333</v>
      </c>
      <c r="AV390" s="341" t="n">
        <v>0.8222222222222222</v>
      </c>
    </row>
    <row r="391">
      <c r="A391" t="inlineStr">
        <is>
          <t>20603829515</t>
        </is>
      </c>
      <c r="B391" t="inlineStr">
        <is>
          <t>ASOCIACION DE PRODUCTORES AGROPECUARIOS LOS NOGALES ALTO ITARIATO</t>
        </is>
      </c>
      <c r="D391" t="inlineStr">
        <is>
          <t>ASOCIACION</t>
        </is>
      </c>
      <c r="E391" t="inlineStr">
        <is>
          <t>01 Asociación</t>
        </is>
      </c>
      <c r="F391" t="inlineStr">
        <is>
          <t>ACTIVO</t>
        </is>
      </c>
      <c r="G391" t="inlineStr">
        <is>
          <t>HABIDO</t>
        </is>
      </c>
      <c r="H391" s="339" t="n">
        <v>43425</v>
      </c>
      <c r="I391" s="339" t="n">
        <v>43425</v>
      </c>
      <c r="J391" t="inlineStr">
        <is>
          <t>080902</t>
        </is>
      </c>
      <c r="K391" t="inlineStr">
        <is>
          <t>CUSCO</t>
        </is>
      </c>
      <c r="L391" t="inlineStr">
        <is>
          <t>LA CONVENCION</t>
        </is>
      </c>
      <c r="M391" t="inlineStr">
        <is>
          <t>KUMPIRUSHIATO</t>
        </is>
      </c>
      <c r="N391" t="inlineStr">
        <is>
          <t>CAR. ITARIATO-ALTO SHIMA KM. 10 SEC. ITARIATO CAJAMARCA (COSTADO DE LA INSTITUCION EDUCATIVA)</t>
        </is>
      </c>
      <c r="O391" t="inlineStr">
        <is>
          <t>SIN ACTIVIDAD</t>
        </is>
      </c>
      <c r="P391" t="inlineStr">
        <is>
          <t>EXPLOTACION MIXTA.</t>
        </is>
      </c>
      <c r="Q391" t="inlineStr">
        <is>
          <t>OTROS TIPOS DE VENTA POR MENOR.</t>
        </is>
      </c>
      <c r="W391" t="inlineStr">
        <is>
          <t>NO</t>
        </is>
      </c>
      <c r="Y391" t="inlineStr">
        <is>
          <t>SI</t>
        </is>
      </c>
      <c r="Z391" t="inlineStr">
        <is>
          <t>ASOCIACION DE PRODUCTORES AGROPECUARIOS LOS NOGALES ALTO ITARIATO</t>
        </is>
      </c>
      <c r="AA391" s="3" t="n">
        <v>503500</v>
      </c>
      <c r="AB391" s="3" t="n">
        <v>1204150</v>
      </c>
      <c r="AC391" t="inlineStr">
        <is>
          <t>NO</t>
        </is>
      </c>
      <c r="AD391" s="3" t="str"/>
      <c r="AF391" s="3" t="str"/>
      <c r="AG391" s="4" t="str"/>
      <c r="AK391" s="4" t="str"/>
      <c r="AL391" t="inlineStr">
        <is>
          <t>CACAO</t>
        </is>
      </c>
      <c r="AM391" t="inlineStr">
        <is>
          <t>2024 - 2025</t>
        </is>
      </c>
      <c r="AN391" t="inlineStr">
        <is>
          <t>PAC</t>
        </is>
      </c>
      <c r="AO391" s="4" t="str"/>
      <c r="AP391" s="4" t="str"/>
      <c r="AQ391" s="5" t="str"/>
      <c r="AU391" s="340" t="n">
        <v>46285.07177083333</v>
      </c>
      <c r="AV391" s="341" t="n">
        <v>0.5333333333333333</v>
      </c>
    </row>
    <row r="392">
      <c r="A392" t="inlineStr">
        <is>
          <t>20603836325</t>
        </is>
      </c>
      <c r="B392" t="inlineStr">
        <is>
          <t>COOPERATIVA AGRARIA YARINACOCHA</t>
        </is>
      </c>
      <c r="C392" t="inlineStr">
        <is>
          <t>COOPAY</t>
        </is>
      </c>
      <c r="D392" t="inlineStr">
        <is>
          <t>COOPERATIVAS, SAIS, CAPS</t>
        </is>
      </c>
      <c r="E392" t="inlineStr">
        <is>
          <t>02 Cooperativa</t>
        </is>
      </c>
      <c r="F392" t="inlineStr">
        <is>
          <t>ACTIVO</t>
        </is>
      </c>
      <c r="G392" t="inlineStr">
        <is>
          <t>HABIDO</t>
        </is>
      </c>
      <c r="H392" s="339" t="n">
        <v>43426</v>
      </c>
      <c r="I392" s="339" t="n">
        <v>43522</v>
      </c>
      <c r="J392" t="inlineStr">
        <is>
          <t>250105</t>
        </is>
      </c>
      <c r="K392" t="inlineStr">
        <is>
          <t>UCAYALI</t>
        </is>
      </c>
      <c r="L392" t="inlineStr">
        <is>
          <t>CORONEL PORTILLO</t>
        </is>
      </c>
      <c r="M392" t="inlineStr">
        <is>
          <t>YARINACOCHA</t>
        </is>
      </c>
      <c r="N392" t="inlineStr">
        <is>
          <t>PJ. PURUS MZA. 84 LOTE. 08 URB. YARINACOCHA (POR LOS GAVILANES HOTEL)</t>
        </is>
      </c>
      <c r="O392" t="inlineStr">
        <is>
          <t>SIN ACTIVIDAD</t>
        </is>
      </c>
      <c r="P392" t="inlineStr">
        <is>
          <t>CULTIVO DE FRUTAS.</t>
        </is>
      </c>
      <c r="Q392" t="inlineStr">
        <is>
          <t>VTA. MAY. DE MATERIAS PRIMAS AGROPEC.</t>
        </is>
      </c>
      <c r="R392" t="inlineStr">
        <is>
          <t>EXPLOTACION MIXTA.</t>
        </is>
      </c>
      <c r="W392" t="inlineStr">
        <is>
          <t>NO</t>
        </is>
      </c>
      <c r="Y392" t="inlineStr">
        <is>
          <t>SI</t>
        </is>
      </c>
      <c r="Z392" t="inlineStr">
        <is>
          <t>COOPERATIVA AGRARIA YARINACOCHA</t>
        </is>
      </c>
      <c r="AA392" s="3" t="n">
        <v>0</v>
      </c>
      <c r="AB392" s="3" t="n">
        <v>0</v>
      </c>
      <c r="AC392" t="inlineStr">
        <is>
          <t>NO</t>
        </is>
      </c>
      <c r="AD392" s="3" t="str"/>
      <c r="AF392" s="3" t="str"/>
      <c r="AG392" s="4" t="str"/>
      <c r="AK392" s="4" t="str"/>
      <c r="AL392" t="inlineStr">
        <is>
          <t>CAMU CAMU</t>
        </is>
      </c>
      <c r="AM392" t="inlineStr">
        <is>
          <t>2018-2019-2020-2021-2022</t>
        </is>
      </c>
      <c r="AN392" t="inlineStr">
        <is>
          <t>PAC</t>
        </is>
      </c>
      <c r="AO392" s="4" t="str"/>
      <c r="AP392" s="4" t="str"/>
      <c r="AQ392" s="5" t="str"/>
      <c r="AU392" s="340" t="n">
        <v>46285.07177083333</v>
      </c>
      <c r="AV392" s="341" t="n">
        <v>0.5777777777777777</v>
      </c>
    </row>
    <row r="393">
      <c r="A393" t="inlineStr">
        <is>
          <t>20603842511</t>
        </is>
      </c>
      <c r="B393" t="inlineStr">
        <is>
          <t>ASOCIACION DE PRODUCTORES AGROPECUARIOS RIQ´CHARI DE TINTINIQUIATO</t>
        </is>
      </c>
      <c r="D393" t="inlineStr">
        <is>
          <t>ASOCIACION</t>
        </is>
      </c>
      <c r="E393" t="inlineStr">
        <is>
          <t>01 Asociación</t>
        </is>
      </c>
      <c r="F393" t="inlineStr">
        <is>
          <t>ACTIVO</t>
        </is>
      </c>
      <c r="G393" t="inlineStr">
        <is>
          <t>HABIDO</t>
        </is>
      </c>
      <c r="H393" s="339" t="n">
        <v>45362</v>
      </c>
      <c r="I393" s="339" t="n">
        <v>45362</v>
      </c>
      <c r="J393" t="inlineStr">
        <is>
          <t>080902</t>
        </is>
      </c>
      <c r="K393" t="inlineStr">
        <is>
          <t>CUSCO</t>
        </is>
      </c>
      <c r="L393" t="inlineStr">
        <is>
          <t>LA CONVENCION</t>
        </is>
      </c>
      <c r="M393" t="inlineStr">
        <is>
          <t>ECHARATE</t>
        </is>
      </c>
      <c r="N393" t="inlineStr">
        <is>
          <t>NRO. SN SEC. TINTINIQUIATO (RL SAMUEL ESPINOZA)</t>
        </is>
      </c>
      <c r="O393" t="inlineStr">
        <is>
          <t>SIN ACTIVIDAD</t>
        </is>
      </c>
      <c r="P393" t="inlineStr">
        <is>
          <t>EXPLOTACION MIXTA.</t>
        </is>
      </c>
      <c r="W393" t="inlineStr">
        <is>
          <t>NO</t>
        </is>
      </c>
      <c r="Y393" t="inlineStr">
        <is>
          <t>SI</t>
        </is>
      </c>
      <c r="Z393" t="inlineStr">
        <is>
          <t>ASOCIACION DE PRODUCTORES AGROPECUARIOS RIQ´CHARI DE TINTINIQUIATO</t>
        </is>
      </c>
      <c r="AA393" s="3" t="n">
        <v>186000</v>
      </c>
      <c r="AB393" s="3" t="n">
        <v>318000</v>
      </c>
      <c r="AC393" t="inlineStr">
        <is>
          <t>NO</t>
        </is>
      </c>
      <c r="AD393" s="3" t="str"/>
      <c r="AF393" s="3" t="str"/>
      <c r="AG393" s="4" t="str"/>
      <c r="AK393" s="4" t="str"/>
      <c r="AL393" t="inlineStr">
        <is>
          <t>CACAO</t>
        </is>
      </c>
      <c r="AM393" t="inlineStr">
        <is>
          <t>2024 - 2025</t>
        </is>
      </c>
      <c r="AN393" t="inlineStr">
        <is>
          <t>PAC</t>
        </is>
      </c>
      <c r="AO393" s="4" t="str"/>
      <c r="AP393" s="4" t="str"/>
      <c r="AQ393" s="5" t="str"/>
      <c r="AU393" s="340" t="n">
        <v>46285.07177083333</v>
      </c>
      <c r="AV393" s="341" t="n">
        <v>0.5111111111111111</v>
      </c>
    </row>
    <row r="394">
      <c r="A394" t="inlineStr">
        <is>
          <t>20603862369</t>
        </is>
      </c>
      <c r="B394" t="inlineStr">
        <is>
          <t>COOPERATIVA AGRARIA TROPICALS PRODUCTS</t>
        </is>
      </c>
      <c r="D394" t="inlineStr">
        <is>
          <t>COOPERATIVAS, SAIS, CAPS</t>
        </is>
      </c>
      <c r="E394" t="inlineStr">
        <is>
          <t>02 Cooperativa</t>
        </is>
      </c>
      <c r="F394" t="inlineStr">
        <is>
          <t>ACTIVO</t>
        </is>
      </c>
      <c r="G394" t="inlineStr">
        <is>
          <t>HABIDO</t>
        </is>
      </c>
      <c r="H394" s="339" t="n">
        <v>43433</v>
      </c>
      <c r="I394" s="339" t="n">
        <v>43435</v>
      </c>
      <c r="J394" t="inlineStr">
        <is>
          <t>120303</t>
        </is>
      </c>
      <c r="K394" t="inlineStr">
        <is>
          <t>JUNIN</t>
        </is>
      </c>
      <c r="L394" t="inlineStr">
        <is>
          <t>CHANCHAMAYO</t>
        </is>
      </c>
      <c r="M394" t="inlineStr">
        <is>
          <t>PICHANAQUI</t>
        </is>
      </c>
      <c r="N394" t="inlineStr">
        <is>
          <t>JR. ANDRES AVELINO CACERES NRO. 732 URB. PICHANAQUI (A UNA CUADRA DE LA AV MARGINAL)</t>
        </is>
      </c>
      <c r="O394" t="inlineStr">
        <is>
          <t>EXPORTADOR</t>
        </is>
      </c>
      <c r="P394" t="inlineStr">
        <is>
          <t>CULTIVOS DE CEREALES.</t>
        </is>
      </c>
      <c r="Q394" t="inlineStr">
        <is>
          <t>EXPLOTACION MIXTA.</t>
        </is>
      </c>
      <c r="U394" t="inlineStr">
        <is>
          <t>994569017</t>
        </is>
      </c>
      <c r="V394" t="inlineStr">
        <is>
          <t>gerencia@cooptropicals.com</t>
        </is>
      </c>
      <c r="W394" t="inlineStr">
        <is>
          <t>NO</t>
        </is>
      </c>
      <c r="Y394" t="inlineStr">
        <is>
          <t>SI</t>
        </is>
      </c>
      <c r="Z394" t="inlineStr">
        <is>
          <t>COOPERATIVA AGRARIA TROPICALS PRODUCTS</t>
        </is>
      </c>
      <c r="AA394" s="3" t="n">
        <v>0</v>
      </c>
      <c r="AB394" s="3" t="n">
        <v>2949954.67245252</v>
      </c>
      <c r="AC394" t="inlineStr">
        <is>
          <t>SI</t>
        </is>
      </c>
      <c r="AD394" s="3" t="n">
        <v>332555.16</v>
      </c>
      <c r="AE394" t="inlineStr">
        <is>
          <t>2026-04</t>
        </is>
      </c>
      <c r="AF394" s="3" t="n">
        <v>181356.84</v>
      </c>
      <c r="AG394" s="4" t="n">
        <v>1</v>
      </c>
      <c r="AI394" t="inlineStr">
        <is>
          <t>Llantoy Camasca Williams</t>
        </is>
      </c>
      <c r="AJ394" t="inlineStr">
        <is>
          <t>Llantoy Camasca Williams</t>
        </is>
      </c>
      <c r="AK394" s="4" t="str"/>
      <c r="AL394" t="inlineStr">
        <is>
          <t>CAFÉ</t>
        </is>
      </c>
      <c r="AM394" t="inlineStr">
        <is>
          <t>2025</t>
        </is>
      </c>
      <c r="AN394" t="inlineStr">
        <is>
          <t>PAC</t>
        </is>
      </c>
      <c r="AO394" s="4" t="n">
        <v>135</v>
      </c>
      <c r="AP394" s="4" t="n">
        <v>68</v>
      </c>
      <c r="AQ394" s="5" t="n">
        <v>609</v>
      </c>
      <c r="AR394" t="inlineStr">
        <is>
          <t>2511042 PE, VIGENCIA HASTA 16 NOV 2026</t>
        </is>
      </c>
      <c r="AS394" t="inlineStr">
        <is>
          <t>FLO ID 41859, VIGENCIA HASTA 24 DIC 2029</t>
        </is>
      </c>
      <c r="AT394" t="inlineStr">
        <is>
          <t>0.75</t>
        </is>
      </c>
      <c r="AU394" s="340" t="n">
        <v>46285.07177083333</v>
      </c>
      <c r="AV394" s="341" t="n">
        <v>0.8444444444444444</v>
      </c>
    </row>
    <row r="395">
      <c r="A395" t="inlineStr">
        <is>
          <t>20603864060</t>
        </is>
      </c>
      <c r="B395" t="inlineStr">
        <is>
          <t>ASOCIACION DE PRODUCTORES AGROPECUARIOS CAMPANAYOC</t>
        </is>
      </c>
      <c r="D395" t="inlineStr">
        <is>
          <t>ASOCIACION</t>
        </is>
      </c>
      <c r="E395" t="inlineStr">
        <is>
          <t>01 Asociación</t>
        </is>
      </c>
      <c r="F395" t="inlineStr">
        <is>
          <t>BAJA DE OFICIO</t>
        </is>
      </c>
      <c r="G395" t="inlineStr">
        <is>
          <t>HABIDO</t>
        </is>
      </c>
      <c r="H395" s="339" t="n">
        <v>44193</v>
      </c>
      <c r="I395" s="339" t="n">
        <v>44193</v>
      </c>
      <c r="J395" t="inlineStr">
        <is>
          <t>080906</t>
        </is>
      </c>
      <c r="K395" t="inlineStr">
        <is>
          <t>CUSCO</t>
        </is>
      </c>
      <c r="L395" t="inlineStr">
        <is>
          <t>LA CONVENCION</t>
        </is>
      </c>
      <c r="M395" t="inlineStr">
        <is>
          <t>QUELLOUNO</t>
        </is>
      </c>
      <c r="N395" t="inlineStr">
        <is>
          <t>NRO. S/N SEC. CAMPANAYOC (CHANCAMAYO CT CARRETERA PRINCIPAL KM27)</t>
        </is>
      </c>
      <c r="O395" t="inlineStr">
        <is>
          <t>SIN ACTIVIDAD</t>
        </is>
      </c>
      <c r="P395" t="inlineStr">
        <is>
          <t>ACTIVIDADES OTRAS ASOCIACIONES NCP.</t>
        </is>
      </c>
      <c r="W395" t="inlineStr">
        <is>
          <t>NO</t>
        </is>
      </c>
      <c r="Y395" t="inlineStr">
        <is>
          <t>SI</t>
        </is>
      </c>
      <c r="Z395" t="inlineStr">
        <is>
          <t>ASOCIACION DE PRODUCTORES AGROPECUARIOS CAMPANAYOC</t>
        </is>
      </c>
      <c r="AA395" s="3" t="n">
        <v>756400</v>
      </c>
      <c r="AB395" s="3" t="n">
        <v>635100</v>
      </c>
      <c r="AC395" t="inlineStr">
        <is>
          <t>NO</t>
        </is>
      </c>
      <c r="AD395" s="3" t="str"/>
      <c r="AF395" s="3" t="str"/>
      <c r="AG395" s="4" t="str"/>
      <c r="AK395" s="4" t="str"/>
      <c r="AL395" t="inlineStr">
        <is>
          <t>NARANJA</t>
        </is>
      </c>
      <c r="AM395" t="inlineStr">
        <is>
          <t>2023-2024 - 2025</t>
        </is>
      </c>
      <c r="AN395" t="inlineStr">
        <is>
          <t>PAC</t>
        </is>
      </c>
      <c r="AO395" s="4" t="str"/>
      <c r="AP395" s="4" t="str"/>
      <c r="AQ395" s="5" t="str"/>
      <c r="AU395" s="340" t="n">
        <v>46285.07177083333</v>
      </c>
      <c r="AV395" s="341" t="n">
        <v>0.5111111111111111</v>
      </c>
    </row>
    <row r="396">
      <c r="A396" t="inlineStr">
        <is>
          <t>20603907176</t>
        </is>
      </c>
      <c r="B396" t="inlineStr">
        <is>
          <t>COOPERATIVA AGRARIA INDUSTRIAL FRUITS PICHANAKI</t>
        </is>
      </c>
      <c r="D396" t="inlineStr">
        <is>
          <t>COOPERATIVAS, SAIS, CAPS</t>
        </is>
      </c>
      <c r="E396" t="inlineStr">
        <is>
          <t>02 Cooperativa</t>
        </is>
      </c>
      <c r="F396" t="inlineStr">
        <is>
          <t>ACTIVO</t>
        </is>
      </c>
      <c r="G396" t="inlineStr">
        <is>
          <t>HABIDO</t>
        </is>
      </c>
      <c r="H396" s="339" t="n">
        <v>43445</v>
      </c>
      <c r="I396" s="339" t="n">
        <v>43445</v>
      </c>
      <c r="J396" t="inlineStr">
        <is>
          <t>120303</t>
        </is>
      </c>
      <c r="K396" t="inlineStr">
        <is>
          <t>JUNIN</t>
        </is>
      </c>
      <c r="L396" t="inlineStr">
        <is>
          <t>CHANCHAMAYO</t>
        </is>
      </c>
      <c r="M396" t="inlineStr">
        <is>
          <t>PICHANAQUI</t>
        </is>
      </c>
      <c r="N396" t="inlineStr">
        <is>
          <t>AV. SAN MARTIN NRO. 571 URB. PICHANAKI (COSTADO DEL EPS SELVA CENTRAL PICHANAKI)</t>
        </is>
      </c>
      <c r="O396" t="inlineStr">
        <is>
          <t>EXPORTADOR</t>
        </is>
      </c>
      <c r="P396" t="inlineStr">
        <is>
          <t>ELAB. FRUTAS, LEG. Y HORTALIZAS.</t>
        </is>
      </c>
      <c r="Q396" t="inlineStr">
        <is>
          <t>CULTIVOS DE CEREALES.</t>
        </is>
      </c>
      <c r="W396" t="inlineStr">
        <is>
          <t>NO</t>
        </is>
      </c>
      <c r="Y396" t="inlineStr">
        <is>
          <t>SI</t>
        </is>
      </c>
      <c r="Z396" t="inlineStr">
        <is>
          <t>COOPERATIVA AGRARIA INDUSTRIAL FRUITS PICHANAKI</t>
        </is>
      </c>
      <c r="AA396" s="3" t="n">
        <v>0</v>
      </c>
      <c r="AB396" s="3" t="n">
        <v>0</v>
      </c>
      <c r="AC396" t="inlineStr">
        <is>
          <t>SI</t>
        </is>
      </c>
      <c r="AD396" s="3" t="n">
        <v>343700</v>
      </c>
      <c r="AE396" t="inlineStr">
        <is>
          <t>2025-12</t>
        </is>
      </c>
      <c r="AF396" s="3" t="n">
        <v>343700</v>
      </c>
      <c r="AG396" s="4" t="n">
        <v>2</v>
      </c>
      <c r="AK396" s="4" t="str"/>
      <c r="AL396" t="inlineStr">
        <is>
          <t>JENGIBRE (KION)</t>
        </is>
      </c>
      <c r="AM396" t="inlineStr">
        <is>
          <t>2019-2020-2021-2022-2023</t>
        </is>
      </c>
      <c r="AN396" t="inlineStr">
        <is>
          <t>PAC</t>
        </is>
      </c>
      <c r="AO396" s="4" t="str"/>
      <c r="AP396" s="4" t="str"/>
      <c r="AQ396" s="5" t="str"/>
      <c r="AU396" s="340" t="n">
        <v>46285.07177083333</v>
      </c>
      <c r="AV396" s="341" t="n">
        <v>0.6222222222222222</v>
      </c>
    </row>
    <row r="397">
      <c r="A397" t="inlineStr">
        <is>
          <t>20603942028</t>
        </is>
      </c>
      <c r="B397" t="inlineStr">
        <is>
          <t>COOPERATIVA AGRARIA DE PRODUCTORES TIKANKA CHIARA-AYACUCHO</t>
        </is>
      </c>
      <c r="C397" t="inlineStr">
        <is>
          <t>COOPATC</t>
        </is>
      </c>
      <c r="D397" t="inlineStr">
        <is>
          <t>COOPERATIVAS, SAIS, CAPS</t>
        </is>
      </c>
      <c r="E397" t="inlineStr">
        <is>
          <t>02 Cooperativa</t>
        </is>
      </c>
      <c r="F397" t="inlineStr">
        <is>
          <t>ACTIVO</t>
        </is>
      </c>
      <c r="G397" t="inlineStr">
        <is>
          <t>HABIDO</t>
        </is>
      </c>
      <c r="H397" s="339" t="n">
        <v>43454</v>
      </c>
      <c r="I397" s="339" t="n">
        <v>43454</v>
      </c>
      <c r="J397" t="inlineStr">
        <is>
          <t>050105</t>
        </is>
      </c>
      <c r="K397" t="inlineStr">
        <is>
          <t>AYACUCHO</t>
        </is>
      </c>
      <c r="L397" t="inlineStr">
        <is>
          <t>HUAMANGA</t>
        </is>
      </c>
      <c r="M397" t="inlineStr">
        <is>
          <t>CHIARA</t>
        </is>
      </c>
      <c r="N397" t="inlineStr">
        <is>
          <t>CAR. CARRETERA A VILCAS HUAMAN MZA. J LOTE. 01 C.P. MANALLASACC (PLAZA PRINCIPAL DE MANALLASACC)</t>
        </is>
      </c>
      <c r="O397" t="inlineStr">
        <is>
          <t>SIN ACTIVIDAD</t>
        </is>
      </c>
      <c r="P397" t="inlineStr">
        <is>
          <t>CULTIVOS DE CEREALES.</t>
        </is>
      </c>
      <c r="Q397" t="inlineStr">
        <is>
          <t>OTRAS ACTIVIDADES EMPRESARIALES NCP.</t>
        </is>
      </c>
      <c r="W397" t="inlineStr">
        <is>
          <t>NO</t>
        </is>
      </c>
      <c r="Y397" t="inlineStr">
        <is>
          <t>SI</t>
        </is>
      </c>
      <c r="Z397" t="inlineStr">
        <is>
          <t>COOPERATIVA AGRARIA DE PRODUCTORES TIKANKA CHIARA-AYACUCHO</t>
        </is>
      </c>
      <c r="AA397" s="3" t="n">
        <v>302050</v>
      </c>
      <c r="AB397" s="3" t="n">
        <v>0</v>
      </c>
      <c r="AC397" t="inlineStr">
        <is>
          <t>NO</t>
        </is>
      </c>
      <c r="AD397" s="3" t="str"/>
      <c r="AF397" s="3" t="str"/>
      <c r="AG397" s="4" t="str"/>
      <c r="AK397" s="4" t="str"/>
      <c r="AL397" t="inlineStr">
        <is>
          <t>QUINUA Y OTROS GRANOS</t>
        </is>
      </c>
      <c r="AM397" t="inlineStr">
        <is>
          <t>2021-2022-2023-2024</t>
        </is>
      </c>
      <c r="AN397" t="inlineStr">
        <is>
          <t>PAC</t>
        </is>
      </c>
      <c r="AO397" s="4" t="str"/>
      <c r="AP397" s="4" t="str"/>
      <c r="AQ397" s="5" t="str"/>
      <c r="AU397" s="340" t="n">
        <v>46285.07177083333</v>
      </c>
      <c r="AV397" s="341" t="n">
        <v>0.5555555555555556</v>
      </c>
    </row>
    <row r="398">
      <c r="A398" t="inlineStr">
        <is>
          <t>20603957033</t>
        </is>
      </c>
      <c r="B398" t="inlineStr">
        <is>
          <t>ASOCIACIÓN DE PRODUCTORES AGROINDUSTRIALES Y SERVICIOS MÚLTIPLES HUAYNA PICCHU VRAE</t>
        </is>
      </c>
      <c r="D398" t="inlineStr">
        <is>
          <t>ASOCIACION</t>
        </is>
      </c>
      <c r="E398" t="inlineStr">
        <is>
          <t>01 Asociación</t>
        </is>
      </c>
      <c r="F398" t="inlineStr">
        <is>
          <t>ACTIVO</t>
        </is>
      </c>
      <c r="G398" t="inlineStr">
        <is>
          <t>HABIDO</t>
        </is>
      </c>
      <c r="H398" s="339" t="n">
        <v>43461</v>
      </c>
      <c r="I398" s="339" t="n">
        <v>43461</v>
      </c>
      <c r="J398" t="inlineStr">
        <is>
          <t>120301</t>
        </is>
      </c>
      <c r="K398" t="inlineStr">
        <is>
          <t>JUNIN</t>
        </is>
      </c>
      <c r="L398" t="inlineStr">
        <is>
          <t>CHANCHAMAYO</t>
        </is>
      </c>
      <c r="M398" t="inlineStr">
        <is>
          <t>PERENE</t>
        </is>
      </c>
      <c r="N398" t="inlineStr">
        <is>
          <t>AV. NUEVA PLANICIE MZA. A LOTE. 5 URB. LAS FLORES - SANGANI (INGRESO A PICHANAKI)</t>
        </is>
      </c>
      <c r="O398" t="inlineStr">
        <is>
          <t>IMPORTADOR/EXPORTADOR</t>
        </is>
      </c>
      <c r="P398" t="inlineStr">
        <is>
          <t>ELAB. FRUTAS, LEG. Y HORTALIZAS.</t>
        </is>
      </c>
      <c r="Q398" t="inlineStr">
        <is>
          <t>VTA. MAY. MAQUINARIA, EQUIPO Y MATER.</t>
        </is>
      </c>
      <c r="T398" t="inlineStr">
        <is>
          <t>SI, incorporado al Régimen de Agentes de Retención de IGV (R.S.229-2024) a partir del 01/01/2025</t>
        </is>
      </c>
      <c r="W398" t="inlineStr">
        <is>
          <t>NO</t>
        </is>
      </c>
      <c r="Y398" t="inlineStr">
        <is>
          <t>SI</t>
        </is>
      </c>
      <c r="Z398" t="inlineStr">
        <is>
          <t>ASOCIACIÓN DE PRODUCTORES AGROINDUSTRIALES Y SERVICIOS MÚLTIPLES HUAYNA PICCHU VRAE</t>
        </is>
      </c>
      <c r="AA398" s="3" t="n">
        <v>0</v>
      </c>
      <c r="AB398" s="3" t="n">
        <v>0</v>
      </c>
      <c r="AC398" t="inlineStr">
        <is>
          <t>SI</t>
        </is>
      </c>
      <c r="AD398" s="3" t="n">
        <v>1157100.15</v>
      </c>
      <c r="AE398" t="inlineStr">
        <is>
          <t>2026-02</t>
        </is>
      </c>
      <c r="AF398" s="3" t="n">
        <v>373803.48</v>
      </c>
      <c r="AG398" s="4" t="n">
        <v>3</v>
      </c>
      <c r="AK398" s="4" t="str"/>
      <c r="AL398" t="inlineStr">
        <is>
          <t>JENGIBRE (KION)</t>
        </is>
      </c>
      <c r="AM398" t="inlineStr">
        <is>
          <t>2023-2024</t>
        </is>
      </c>
      <c r="AN398" t="inlineStr">
        <is>
          <t>PAC</t>
        </is>
      </c>
      <c r="AO398" s="4" t="str"/>
      <c r="AP398" s="4" t="str"/>
      <c r="AQ398" s="5" t="str"/>
      <c r="AU398" s="340" t="n">
        <v>46285.07177083333</v>
      </c>
      <c r="AV398" s="341" t="n">
        <v>0.6444444444444445</v>
      </c>
    </row>
    <row r="399">
      <c r="A399" t="inlineStr">
        <is>
          <t>20603979924</t>
        </is>
      </c>
      <c r="B399" t="inlineStr">
        <is>
          <t>ASOCIACION DE PRODUCTORES AGROPECUARIOS MANOS A TRABAJAR PISCOBAMBA BAJA DEL DISTRITO DE OCOBAMBA</t>
        </is>
      </c>
      <c r="D399" t="inlineStr">
        <is>
          <t>ASOCIACION</t>
        </is>
      </c>
      <c r="E399" t="inlineStr">
        <is>
          <t>01 Asociación</t>
        </is>
      </c>
      <c r="F399" t="inlineStr">
        <is>
          <t>BAJA DE OFICIO</t>
        </is>
      </c>
      <c r="G399" t="inlineStr">
        <is>
          <t>HABIDO</t>
        </is>
      </c>
      <c r="H399" s="339" t="n">
        <v>45289</v>
      </c>
      <c r="I399" s="339" t="n">
        <v>45293</v>
      </c>
      <c r="J399" t="inlineStr">
        <is>
          <t>030605</t>
        </is>
      </c>
      <c r="K399" t="inlineStr">
        <is>
          <t>APURIMAC</t>
        </is>
      </c>
      <c r="L399" t="inlineStr">
        <is>
          <t>CHINCHEROS</t>
        </is>
      </c>
      <c r="M399" t="inlineStr">
        <is>
          <t>OCOBAMBA</t>
        </is>
      </c>
      <c r="N399" t="inlineStr">
        <is>
          <t>NRO. SN C.P. PISCOBAMBA BAJA (PLZA DE ARMAS ESQ C2P TURQZA,918469470)</t>
        </is>
      </c>
      <c r="O399" t="inlineStr">
        <is>
          <t>SIN ACTIVIDAD</t>
        </is>
      </c>
      <c r="P399" t="inlineStr">
        <is>
          <t>ACTIVIDADES OTRAS ASOCIACIONES NCP.</t>
        </is>
      </c>
      <c r="W399" t="inlineStr">
        <is>
          <t>NO</t>
        </is>
      </c>
      <c r="Y399" t="inlineStr">
        <is>
          <t>SI</t>
        </is>
      </c>
      <c r="Z399" t="inlineStr">
        <is>
          <t>ASOCIACION DE PRODUCTORES AGROPECUARIOS MANOS A TRABAJAR PISCOBAMBA BAJA DEL DISTRITO DE OCOBAMBA</t>
        </is>
      </c>
      <c r="AA399" s="3" t="n">
        <v>0</v>
      </c>
      <c r="AB399" s="3" t="n">
        <v>157158</v>
      </c>
      <c r="AC399" t="inlineStr">
        <is>
          <t>NO</t>
        </is>
      </c>
      <c r="AD399" s="3" t="str"/>
      <c r="AF399" s="3" t="str"/>
      <c r="AG399" s="4" t="str"/>
      <c r="AK399" s="4" t="str"/>
      <c r="AL399" t="inlineStr">
        <is>
          <t>PALTA</t>
        </is>
      </c>
      <c r="AM399" t="inlineStr">
        <is>
          <t>2025</t>
        </is>
      </c>
      <c r="AN399" t="inlineStr">
        <is>
          <t>PAC</t>
        </is>
      </c>
      <c r="AO399" s="4" t="str"/>
      <c r="AP399" s="4" t="str"/>
      <c r="AQ399" s="5" t="str"/>
      <c r="AU399" s="340" t="n">
        <v>46285.07177083333</v>
      </c>
      <c r="AV399" s="341" t="n">
        <v>0.5111111111111111</v>
      </c>
    </row>
    <row r="400">
      <c r="A400" t="inlineStr">
        <is>
          <t>20604151954</t>
        </is>
      </c>
      <c r="B400" t="inlineStr">
        <is>
          <t>COOPERATIVA AGRARIA DE SERVICIOS MULTIPLES SUR ORIENTE - COOPSSUR ORIENTE</t>
        </is>
      </c>
      <c r="D400" t="inlineStr">
        <is>
          <t>COOPERATIVAS, SAIS, CAPS</t>
        </is>
      </c>
      <c r="E400" t="inlineStr">
        <is>
          <t>02 Cooperativa</t>
        </is>
      </c>
      <c r="F400" t="inlineStr">
        <is>
          <t>ACTIVO</t>
        </is>
      </c>
      <c r="G400" t="inlineStr">
        <is>
          <t>HABIDO</t>
        </is>
      </c>
      <c r="H400" s="339" t="n">
        <v>43498</v>
      </c>
      <c r="I400" s="339" t="n">
        <v>43525</v>
      </c>
      <c r="J400" t="inlineStr">
        <is>
          <t>170101</t>
        </is>
      </c>
      <c r="K400" t="inlineStr">
        <is>
          <t>MADRE DE DIOS</t>
        </is>
      </c>
      <c r="L400" t="inlineStr">
        <is>
          <t>TAMBOPATA</t>
        </is>
      </c>
      <c r="M400" t="inlineStr">
        <is>
          <t>TAMBOPATA</t>
        </is>
      </c>
      <c r="N400" t="inlineStr">
        <is>
          <t>AV. LEON VELARDE NRO. 380</t>
        </is>
      </c>
      <c r="O400" t="inlineStr">
        <is>
          <t>IMPORTADOR/EXPORTADOR</t>
        </is>
      </c>
      <c r="P400" t="inlineStr">
        <is>
          <t>VTA. MAY. ALIMENTOS, BEBIDAS Y TABACO.</t>
        </is>
      </c>
      <c r="Q400" t="inlineStr">
        <is>
          <t>ELAB. CACAO, CHOCOLATE Y CONFIT.</t>
        </is>
      </c>
      <c r="R400" t="inlineStr">
        <is>
          <t>EDUCACION DE ADULTOS Y OTROS</t>
        </is>
      </c>
      <c r="U400" t="inlineStr">
        <is>
          <t>082503628</t>
        </is>
      </c>
      <c r="V400" t="inlineStr">
        <is>
          <t>administracion@coopssur.com.pe</t>
        </is>
      </c>
      <c r="W400" t="inlineStr">
        <is>
          <t>SI</t>
        </is>
      </c>
      <c r="X400" t="inlineStr">
        <is>
          <t>S1475799</t>
        </is>
      </c>
      <c r="Y400" t="inlineStr">
        <is>
          <t>SI</t>
        </is>
      </c>
      <c r="Z400" t="inlineStr">
        <is>
          <t>COOPERATIVA AGRARIA DE SERVICIOS MULTIPLES SUR ORIENTE - COOPSSUR ORIENTE</t>
        </is>
      </c>
      <c r="AA400" s="3" t="n">
        <v>0</v>
      </c>
      <c r="AB400" s="3" t="n">
        <v>0</v>
      </c>
      <c r="AC400" t="inlineStr">
        <is>
          <t>SI</t>
        </is>
      </c>
      <c r="AD400" s="3" t="n">
        <v>543961.38</v>
      </c>
      <c r="AE400" t="inlineStr">
        <is>
          <t>2026-03</t>
        </is>
      </c>
      <c r="AF400" s="3" t="n">
        <v>63040</v>
      </c>
      <c r="AG400" s="4" t="n">
        <v>2</v>
      </c>
      <c r="AH400" t="inlineStr">
        <is>
          <t>CUITO LAROTA ERASMO</t>
        </is>
      </c>
      <c r="AI400" t="inlineStr">
        <is>
          <t>GOYZUETA ALBARRACIN PAUL ESTUARDO</t>
        </is>
      </c>
      <c r="AK400" s="4" t="n">
        <v>5</v>
      </c>
      <c r="AL400" t="inlineStr">
        <is>
          <t>CACAO</t>
        </is>
      </c>
      <c r="AM400" t="inlineStr">
        <is>
          <t>2019-2020-2021-2022-2023</t>
        </is>
      </c>
      <c r="AN400" t="inlineStr">
        <is>
          <t>PAC</t>
        </is>
      </c>
      <c r="AO400" s="4" t="str"/>
      <c r="AP400" s="4" t="str"/>
      <c r="AQ400" s="5" t="str"/>
      <c r="AU400" s="340" t="n">
        <v>46285.07177083333</v>
      </c>
      <c r="AV400" s="341" t="n">
        <v>0.7777777777777778</v>
      </c>
    </row>
    <row r="401">
      <c r="A401" t="inlineStr">
        <is>
          <t>20604215600</t>
        </is>
      </c>
      <c r="B401" t="inlineStr">
        <is>
          <t>ASOCIACION DE PRODUCTORES DE CACAO ECOLOGICO DE DISTRITO DE QUELLOUNO</t>
        </is>
      </c>
      <c r="D401" t="inlineStr">
        <is>
          <t>ASOCIACION</t>
        </is>
      </c>
      <c r="E401" t="inlineStr">
        <is>
          <t>01 Asociación</t>
        </is>
      </c>
      <c r="F401" t="inlineStr">
        <is>
          <t>ACTIVO</t>
        </is>
      </c>
      <c r="G401" t="inlineStr">
        <is>
          <t>HABIDO</t>
        </is>
      </c>
      <c r="H401" s="339" t="n">
        <v>45747</v>
      </c>
      <c r="I401" s="339" t="n">
        <v>45748</v>
      </c>
      <c r="J401" t="inlineStr">
        <is>
          <t>080906</t>
        </is>
      </c>
      <c r="K401" t="inlineStr">
        <is>
          <t>CUSCO</t>
        </is>
      </c>
      <c r="L401" t="inlineStr">
        <is>
          <t>LA CONVENCION</t>
        </is>
      </c>
      <c r="M401" t="inlineStr">
        <is>
          <t>QUELLOUNO</t>
        </is>
      </c>
      <c r="N401" t="inlineStr">
        <is>
          <t>NRO. SN C.P. QUELLOUNO (APV EVENECER)</t>
        </is>
      </c>
      <c r="O401" t="inlineStr">
        <is>
          <t>SIN ACTIVIDAD</t>
        </is>
      </c>
      <c r="P401" t="inlineStr">
        <is>
          <t>ELAB. CACAO, CHOCOLATE Y CONFIT.</t>
        </is>
      </c>
      <c r="Q401" t="inlineStr">
        <is>
          <t>VTA. MAY. ALIMENTOS, BEBIDAS Y TABACO.</t>
        </is>
      </c>
      <c r="W401" t="inlineStr">
        <is>
          <t>NO</t>
        </is>
      </c>
      <c r="Y401" t="inlineStr">
        <is>
          <t>SI</t>
        </is>
      </c>
      <c r="Z401" t="inlineStr">
        <is>
          <t>ASOCIACION DE PRODUCTORES DE CACAO ECOLOGICO DE DISTRITO DE QUELLOUNO</t>
        </is>
      </c>
      <c r="AA401" s="3" t="n">
        <v>240000</v>
      </c>
      <c r="AB401" s="3" t="n">
        <v>93750</v>
      </c>
      <c r="AC401" t="inlineStr">
        <is>
          <t>NO</t>
        </is>
      </c>
      <c r="AD401" s="3" t="str"/>
      <c r="AF401" s="3" t="str"/>
      <c r="AG401" s="4" t="str"/>
      <c r="AK401" s="4" t="str"/>
      <c r="AL401" t="inlineStr">
        <is>
          <t>CACAO</t>
        </is>
      </c>
      <c r="AM401" t="inlineStr">
        <is>
          <t>2024 - 2025</t>
        </is>
      </c>
      <c r="AN401" t="inlineStr">
        <is>
          <t>PAC</t>
        </is>
      </c>
      <c r="AO401" s="4" t="str"/>
      <c r="AP401" s="4" t="str"/>
      <c r="AQ401" s="5" t="str"/>
      <c r="AU401" s="340" t="n">
        <v>46285.07177083333</v>
      </c>
      <c r="AV401" s="341" t="n">
        <v>0.5333333333333333</v>
      </c>
    </row>
    <row r="402">
      <c r="A402" t="inlineStr">
        <is>
          <t>20604218358</t>
        </is>
      </c>
      <c r="B402" t="inlineStr">
        <is>
          <t>COOPERATIVA AGRARIA COYAPAPI</t>
        </is>
      </c>
      <c r="C402" t="inlineStr">
        <is>
          <t>COYAPAPI</t>
        </is>
      </c>
      <c r="D402" t="inlineStr">
        <is>
          <t>COOPERATIVAS, SAIS, CAPS</t>
        </is>
      </c>
      <c r="E402" t="inlineStr">
        <is>
          <t>02 Cooperativa</t>
        </is>
      </c>
      <c r="F402" t="inlineStr">
        <is>
          <t>ACTIVO</t>
        </is>
      </c>
      <c r="G402" t="inlineStr">
        <is>
          <t>HABIDO</t>
        </is>
      </c>
      <c r="H402" s="339" t="n">
        <v>43510</v>
      </c>
      <c r="I402" s="339" t="n">
        <v>43510</v>
      </c>
      <c r="J402" t="inlineStr">
        <is>
          <t>020110</t>
        </is>
      </c>
      <c r="K402" t="inlineStr">
        <is>
          <t>ANCASH</t>
        </is>
      </c>
      <c r="L402" t="inlineStr">
        <is>
          <t>HUARAZ</t>
        </is>
      </c>
      <c r="M402" t="inlineStr">
        <is>
          <t>PARIACOTO</t>
        </is>
      </c>
      <c r="N402" t="inlineStr">
        <is>
          <t>JR. MIGUEL A. MORAN NRO. 314 SEC. PARIACOTO</t>
        </is>
      </c>
      <c r="O402" t="inlineStr">
        <is>
          <t>SIN ACTIVIDAD</t>
        </is>
      </c>
      <c r="P402" t="inlineStr">
        <is>
          <t>CULTIVO DE FRUTAS.</t>
        </is>
      </c>
      <c r="Q402" t="inlineStr">
        <is>
          <t>VTA. MAY. ALIMENTOS, BEBIDAS Y TABACO.</t>
        </is>
      </c>
      <c r="R402" t="inlineStr">
        <is>
          <t>VTA. MAY. DE MATERIAS PRIMAS AGROPEC.</t>
        </is>
      </c>
      <c r="W402" t="inlineStr">
        <is>
          <t>NO</t>
        </is>
      </c>
      <c r="Y402" t="inlineStr">
        <is>
          <t>SI</t>
        </is>
      </c>
      <c r="Z402" t="inlineStr">
        <is>
          <t>COOPERATIVA AGRARIA COYAPAPI</t>
        </is>
      </c>
      <c r="AA402" s="3" t="n">
        <v>1376040</v>
      </c>
      <c r="AB402" s="3" t="n">
        <v>0</v>
      </c>
      <c r="AC402" t="inlineStr">
        <is>
          <t>NO</t>
        </is>
      </c>
      <c r="AD402" s="3" t="str"/>
      <c r="AF402" s="3" t="str"/>
      <c r="AG402" s="4" t="str"/>
      <c r="AK402" s="4" t="str"/>
      <c r="AL402" t="inlineStr">
        <is>
          <t>PALTA</t>
        </is>
      </c>
      <c r="AM402" t="inlineStr">
        <is>
          <t>2022-2023-2024</t>
        </is>
      </c>
      <c r="AN402" t="inlineStr">
        <is>
          <t>PAC</t>
        </is>
      </c>
      <c r="AO402" s="4" t="str"/>
      <c r="AP402" s="4" t="str"/>
      <c r="AQ402" s="5" t="str"/>
      <c r="AU402" s="340" t="n">
        <v>46285.07177083333</v>
      </c>
      <c r="AV402" s="341" t="n">
        <v>0.5777777777777777</v>
      </c>
    </row>
    <row r="403">
      <c r="A403" t="inlineStr">
        <is>
          <t>20604309728</t>
        </is>
      </c>
      <c r="B403" t="inlineStr">
        <is>
          <t>ASOCIACION DE PRODUCTORES CAFETALEROS AGROECOLOGICOS SAN JUAN</t>
        </is>
      </c>
      <c r="C403" t="inlineStr">
        <is>
          <t>COFFEE SAN JUAN</t>
        </is>
      </c>
      <c r="D403" t="inlineStr">
        <is>
          <t>ASOCIACION</t>
        </is>
      </c>
      <c r="E403" t="inlineStr">
        <is>
          <t>01 Asociación</t>
        </is>
      </c>
      <c r="F403" t="inlineStr">
        <is>
          <t>ACTIVO</t>
        </is>
      </c>
      <c r="G403" t="inlineStr">
        <is>
          <t>HABIDO</t>
        </is>
      </c>
      <c r="H403" s="339" t="n">
        <v>43525</v>
      </c>
      <c r="I403" s="339" t="n">
        <v>43525</v>
      </c>
      <c r="J403" t="inlineStr">
        <is>
          <t>060901</t>
        </is>
      </c>
      <c r="K403" t="inlineStr">
        <is>
          <t>CAJAMARCA</t>
        </is>
      </c>
      <c r="L403" t="inlineStr">
        <is>
          <t>SAN IGNACIO</t>
        </is>
      </c>
      <c r="M403" t="inlineStr">
        <is>
          <t>SAN IGNACIO</t>
        </is>
      </c>
      <c r="N403" t="inlineStr">
        <is>
          <t>CAL. ZARUMILLA NRO. S/N OTR. CENTRO DE SAN IGNACIO (CDRA 5 SALIDA A NAMBALLE-PORTONES VERDES)</t>
        </is>
      </c>
      <c r="O403" t="inlineStr">
        <is>
          <t>IMPORTADOR/EXPORTADOR</t>
        </is>
      </c>
      <c r="P403" t="inlineStr">
        <is>
          <t>CULTIVOS DE CEREALES.</t>
        </is>
      </c>
      <c r="Q403" t="inlineStr">
        <is>
          <t>EXPLOTACION MIXTA.</t>
        </is>
      </c>
      <c r="U403" t="inlineStr">
        <is>
          <t>969391288</t>
        </is>
      </c>
      <c r="V403" t="inlineStr">
        <is>
          <t>eydarpenaneyra280@gmail.com</t>
        </is>
      </c>
      <c r="W403" t="inlineStr">
        <is>
          <t>NO</t>
        </is>
      </c>
      <c r="Y403" t="inlineStr">
        <is>
          <t>SI</t>
        </is>
      </c>
      <c r="Z403" t="inlineStr">
        <is>
          <t>ASOCIACION DE PRODUCTORES CAFETALEROS AGROECOLOGICOS SAN JUAN</t>
        </is>
      </c>
      <c r="AA403" s="3" t="n">
        <v>305444.8303</v>
      </c>
      <c r="AB403" s="3" t="n">
        <v>513900.72954</v>
      </c>
      <c r="AC403" t="inlineStr">
        <is>
          <t>SI</t>
        </is>
      </c>
      <c r="AD403" s="3" t="n">
        <v>7275.18</v>
      </c>
      <c r="AE403" t="inlineStr">
        <is>
          <t>2025-01</t>
        </is>
      </c>
      <c r="AF403" s="3" t="n">
        <v>7275.18</v>
      </c>
      <c r="AG403" s="4" t="n">
        <v>1</v>
      </c>
      <c r="AI403" t="inlineStr">
        <is>
          <t>EYDAR PEÑA NEYRA</t>
        </is>
      </c>
      <c r="AJ403" t="inlineStr">
        <is>
          <t>EYDAR PEÑA NEYRA</t>
        </is>
      </c>
      <c r="AK403" s="4" t="str"/>
      <c r="AL403" t="inlineStr">
        <is>
          <t>CAFÉ</t>
        </is>
      </c>
      <c r="AM403" t="inlineStr">
        <is>
          <t>2024 - 2025</t>
        </is>
      </c>
      <c r="AN403" t="inlineStr">
        <is>
          <t>PAC</t>
        </is>
      </c>
      <c r="AO403" s="4" t="n">
        <v>236</v>
      </c>
      <c r="AP403" s="4" t="n">
        <v>69</v>
      </c>
      <c r="AQ403" s="5" t="n">
        <v>699</v>
      </c>
      <c r="AR403" t="inlineStr">
        <is>
          <t>SI</t>
        </is>
      </c>
      <c r="AS403" t="inlineStr">
        <is>
          <t>SI</t>
        </is>
      </c>
      <c r="AU403" s="340" t="n">
        <v>46285.07177083333</v>
      </c>
      <c r="AV403" s="341" t="n">
        <v>0.8444444444444444</v>
      </c>
    </row>
    <row r="404">
      <c r="A404" t="inlineStr">
        <is>
          <t>20604315825</t>
        </is>
      </c>
      <c r="B404" t="inlineStr">
        <is>
          <t>ASOCIACION DE PRODUCTORES DE FLORES NATIVAS, AGROINDUSTRIALES, PISCICOLA Y MEDIO AMBIENTE - UCAYALI</t>
        </is>
      </c>
      <c r="D404" t="inlineStr">
        <is>
          <t>ASOCIACION</t>
        </is>
      </c>
      <c r="E404" t="inlineStr">
        <is>
          <t>01 Asociación</t>
        </is>
      </c>
      <c r="F404" t="inlineStr">
        <is>
          <t>BAJA DE OFICIO</t>
        </is>
      </c>
      <c r="G404" t="inlineStr">
        <is>
          <t>HABIDO</t>
        </is>
      </c>
      <c r="H404" s="339" t="n">
        <v>44783</v>
      </c>
      <c r="I404" s="339" t="n">
        <v>44782</v>
      </c>
      <c r="J404" t="inlineStr">
        <is>
          <t>250301</t>
        </is>
      </c>
      <c r="K404" t="inlineStr">
        <is>
          <t>UCAYALI</t>
        </is>
      </c>
      <c r="L404" t="inlineStr">
        <is>
          <t>PADRE ABAD</t>
        </is>
      </c>
      <c r="M404" t="inlineStr">
        <is>
          <t>PADRE ABAD</t>
        </is>
      </c>
      <c r="N404" t="inlineStr">
        <is>
          <t>AV. AV LAS PALMERAS MZA. 15 LOTE. 20 OTR. AGUAYTIA (AV.LAS PALMERAS MZ.15 LT.20)</t>
        </is>
      </c>
      <c r="O404" t="inlineStr">
        <is>
          <t>SIN ACTIVIDAD</t>
        </is>
      </c>
      <c r="P404" t="inlineStr">
        <is>
          <t>ACTIVIDADES OTRAS ASOCIACIONES NCP.</t>
        </is>
      </c>
      <c r="W404" t="inlineStr">
        <is>
          <t>NO</t>
        </is>
      </c>
      <c r="Y404" t="inlineStr">
        <is>
          <t>SI</t>
        </is>
      </c>
      <c r="Z404" t="inlineStr">
        <is>
          <t>ASOCIACION DE PRODUCTORES DE FLORES NATIVAS, AGROINDUSTRIALES, PISCICOLA Y MEDIO AMBIENTE - UCAYALI</t>
        </is>
      </c>
      <c r="AA404" s="3" t="n">
        <v>0</v>
      </c>
      <c r="AB404" s="3" t="n">
        <v>0</v>
      </c>
      <c r="AC404" t="inlineStr">
        <is>
          <t>NO</t>
        </is>
      </c>
      <c r="AD404" s="3" t="str"/>
      <c r="AF404" s="3" t="str"/>
      <c r="AG404" s="4" t="str"/>
      <c r="AK404" s="4" t="str"/>
      <c r="AL404" t="inlineStr">
        <is>
          <t>FLORES</t>
        </is>
      </c>
      <c r="AM404" t="inlineStr">
        <is>
          <t>2023-2024</t>
        </is>
      </c>
      <c r="AN404" t="inlineStr">
        <is>
          <t>PAC</t>
        </is>
      </c>
      <c r="AO404" s="4" t="str"/>
      <c r="AP404" s="4" t="str"/>
      <c r="AQ404" s="5" t="str"/>
      <c r="AU404" s="340" t="n">
        <v>46285.07177083333</v>
      </c>
      <c r="AV404" s="341" t="n">
        <v>0.5111111111111111</v>
      </c>
    </row>
    <row r="405">
      <c r="A405" t="inlineStr">
        <is>
          <t>20604401187</t>
        </is>
      </c>
      <c r="B405" t="inlineStr">
        <is>
          <t>ORGANIZACION ZONAL SAN MIGUEL DEL FAIQUE</t>
        </is>
      </c>
      <c r="D405" t="inlineStr">
        <is>
          <t>ASOCIACION</t>
        </is>
      </c>
      <c r="E405" t="inlineStr">
        <is>
          <t>01 Asociación</t>
        </is>
      </c>
      <c r="F405" t="inlineStr">
        <is>
          <t>BAJA DE OFICIO</t>
        </is>
      </c>
      <c r="G405" t="inlineStr">
        <is>
          <t>HABIDO</t>
        </is>
      </c>
      <c r="H405" s="339" t="n">
        <v>43542</v>
      </c>
      <c r="I405" s="339" t="n">
        <v>43556</v>
      </c>
      <c r="J405" t="inlineStr">
        <is>
          <t>200302</t>
        </is>
      </c>
      <c r="K405" t="inlineStr">
        <is>
          <t>PIURA</t>
        </is>
      </c>
      <c r="L405" t="inlineStr">
        <is>
          <t>HUANCABAMBA</t>
        </is>
      </c>
      <c r="M405" t="inlineStr">
        <is>
          <t>SAN MIGUEL DE EL FAIQUE</t>
        </is>
      </c>
      <c r="N405" t="inlineStr">
        <is>
          <t>CAL. NUEVA NRO. 115 CENT EL FAIQUE (FRENTE PLATAFORMA DEPORTIVA PAMPA ALEGRE)</t>
        </is>
      </c>
      <c r="O405" t="inlineStr">
        <is>
          <t>SIN ACTIVIDAD</t>
        </is>
      </c>
      <c r="P405" t="inlineStr">
        <is>
          <t>ELAB DE OTROS PROD. ALIMENTICIOS.</t>
        </is>
      </c>
      <c r="W405" t="inlineStr">
        <is>
          <t>NO</t>
        </is>
      </c>
      <c r="Y405" t="inlineStr">
        <is>
          <t>SI</t>
        </is>
      </c>
      <c r="Z405" t="inlineStr">
        <is>
          <t>ORGANIZACION ZONAL SAN MIGUEL DEL FAIQUE</t>
        </is>
      </c>
      <c r="AA405" s="3" t="n">
        <v>0</v>
      </c>
      <c r="AB405" s="3" t="n">
        <v>0</v>
      </c>
      <c r="AC405" t="inlineStr">
        <is>
          <t>NO</t>
        </is>
      </c>
      <c r="AD405" s="3" t="str"/>
      <c r="AF405" s="3" t="str"/>
      <c r="AG405" s="4" t="str"/>
      <c r="AK405" s="4" t="str"/>
      <c r="AL405" t="inlineStr">
        <is>
          <t>CAFÉ</t>
        </is>
      </c>
      <c r="AM405" t="inlineStr">
        <is>
          <t>2019-2020</t>
        </is>
      </c>
      <c r="AN405" t="inlineStr">
        <is>
          <t>PAC</t>
        </is>
      </c>
      <c r="AO405" s="4" t="str"/>
      <c r="AP405" s="4" t="str"/>
      <c r="AQ405" s="5" t="str"/>
      <c r="AU405" s="340" t="n">
        <v>46285.07177083333</v>
      </c>
      <c r="AV405" s="341" t="n">
        <v>0.5111111111111111</v>
      </c>
    </row>
    <row r="406">
      <c r="A406" t="inlineStr">
        <is>
          <t>20604419175</t>
        </is>
      </c>
      <c r="B406" t="inlineStr">
        <is>
          <t>ASOCIACION DE PRODUCTORES AGROPECUARIOS ECOLOGICOS DE LAS ZONAS ALTO ANDINAS DE JUNIN</t>
        </is>
      </c>
      <c r="D406" t="inlineStr">
        <is>
          <t>ASOCIACION</t>
        </is>
      </c>
      <c r="E406" t="inlineStr">
        <is>
          <t>01 Asociación</t>
        </is>
      </c>
      <c r="F406" t="inlineStr">
        <is>
          <t>BAJA DE OFICIO</t>
        </is>
      </c>
      <c r="G406" t="inlineStr">
        <is>
          <t>HABIDO</t>
        </is>
      </c>
      <c r="H406" s="339" t="n">
        <v>43544</v>
      </c>
      <c r="I406" s="339" t="n">
        <v>43544</v>
      </c>
      <c r="J406" t="inlineStr">
        <is>
          <t>120114</t>
        </is>
      </c>
      <c r="K406" t="inlineStr">
        <is>
          <t>JUNIN</t>
        </is>
      </c>
      <c r="L406" t="inlineStr">
        <is>
          <t>HUANCAYO</t>
        </is>
      </c>
      <c r="M406" t="inlineStr">
        <is>
          <t>INGENIO</t>
        </is>
      </c>
      <c r="N406" t="inlineStr">
        <is>
          <t>JR. FRANCISCO BOLOGNESI NRO. 319 (S69348101 MEDIA CDRA DEL JARDÍN DE NIÑOS)</t>
        </is>
      </c>
      <c r="O406" t="inlineStr">
        <is>
          <t>SIN ACTIVIDAD</t>
        </is>
      </c>
      <c r="P406" t="inlineStr">
        <is>
          <t>VTA. MIN. ALIMENTOS, BEBIDAS, TABACO.</t>
        </is>
      </c>
      <c r="W406" t="inlineStr">
        <is>
          <t>SI</t>
        </is>
      </c>
      <c r="X406" t="inlineStr">
        <is>
          <t>S1579361</t>
        </is>
      </c>
      <c r="Y406" t="inlineStr">
        <is>
          <t>SI</t>
        </is>
      </c>
      <c r="Z406" t="inlineStr">
        <is>
          <t>ASOCIACION DE PRODUCTORES AGROPECUARIOS ECOLOGICOS DE LAS ZONAS ALTO ANDINAS DE JUNIN</t>
        </is>
      </c>
      <c r="AA406" s="3" t="n">
        <v>0</v>
      </c>
      <c r="AB406" s="3" t="n">
        <v>0</v>
      </c>
      <c r="AC406" t="inlineStr">
        <is>
          <t>NO</t>
        </is>
      </c>
      <c r="AD406" s="3" t="str"/>
      <c r="AF406" s="3" t="str"/>
      <c r="AG406" s="4" t="str"/>
      <c r="AH406" t="inlineStr">
        <is>
          <t>CERRON HINOSTROZA ABILIO PEDRO</t>
        </is>
      </c>
      <c r="AI406" t="inlineStr">
        <is>
          <t>CERRON HINOSTROZA ABILIO PEDRO</t>
        </is>
      </c>
      <c r="AK406" s="4" t="n">
        <v>6</v>
      </c>
      <c r="AL406" t="inlineStr">
        <is>
          <t>PAPA</t>
        </is>
      </c>
      <c r="AM406" t="inlineStr">
        <is>
          <t>2019-2020-2021-2022-2023</t>
        </is>
      </c>
      <c r="AN406" t="inlineStr">
        <is>
          <t>PAC</t>
        </is>
      </c>
      <c r="AO406" s="4" t="str"/>
      <c r="AP406" s="4" t="str"/>
      <c r="AQ406" s="5" t="str"/>
      <c r="AU406" s="340" t="n">
        <v>46285.07177083333</v>
      </c>
      <c r="AV406" s="341" t="n">
        <v>0.6</v>
      </c>
    </row>
    <row r="407">
      <c r="A407" t="inlineStr">
        <is>
          <t>20604495483</t>
        </is>
      </c>
      <c r="B407" t="inlineStr">
        <is>
          <t>COOPERATIVA DE USUARIOS AGROINDUSTRIAL DE PRODUCTORES INTI RAYMI</t>
        </is>
      </c>
      <c r="D407" t="inlineStr">
        <is>
          <t>COOPERATIVAS, SAIS, CAPS</t>
        </is>
      </c>
      <c r="F407" t="inlineStr">
        <is>
          <t>ACTIVO</t>
        </is>
      </c>
      <c r="G407" t="inlineStr">
        <is>
          <t>HABIDO</t>
        </is>
      </c>
      <c r="H407" s="339" t="n">
        <v>43557</v>
      </c>
      <c r="I407" s="339" t="n">
        <v>43586</v>
      </c>
      <c r="K407" t="inlineStr">
        <is>
          <t>AYACUCHO</t>
        </is>
      </c>
      <c r="L407" t="inlineStr">
        <is>
          <t>VILCAS HUAMAN</t>
        </is>
      </c>
      <c r="M407" t="inlineStr">
        <is>
          <t>VILCAS HUAMAN</t>
        </is>
      </c>
      <c r="N407" t="inlineStr">
        <is>
          <t>AV. QATUN AYLLU - ALTO PERU NRO. S/N (MEDIA CDRA DEL MDO MODELO)</t>
        </is>
      </c>
      <c r="O407" t="inlineStr">
        <is>
          <t>SIN ACTIVIDAD</t>
        </is>
      </c>
      <c r="P407" t="inlineStr">
        <is>
          <t>ELAB. DE PRODUCTOS DE MOLINERIA.</t>
        </is>
      </c>
      <c r="W407" t="inlineStr">
        <is>
          <t>NO</t>
        </is>
      </c>
      <c r="Y407" t="inlineStr">
        <is>
          <t>SI</t>
        </is>
      </c>
      <c r="Z407" t="inlineStr">
        <is>
          <t>COOPERATIVA DE USUARIOS AGROINDUSTRIAL DE PRODUCTORES INTI RAYMI</t>
        </is>
      </c>
      <c r="AA407" s="3" t="n">
        <v>0</v>
      </c>
      <c r="AB407" s="3" t="n">
        <v>0</v>
      </c>
      <c r="AC407" t="inlineStr">
        <is>
          <t>NO</t>
        </is>
      </c>
      <c r="AD407" s="3" t="str"/>
      <c r="AF407" s="3" t="str"/>
      <c r="AG407" s="4" t="str"/>
      <c r="AK407" s="4" t="str"/>
      <c r="AO407" s="4" t="str"/>
      <c r="AP407" s="4" t="str"/>
      <c r="AQ407" s="5" t="str"/>
      <c r="AU407" s="340" t="n">
        <v>46285.07177083333</v>
      </c>
      <c r="AV407" s="341" t="n">
        <v>0.4</v>
      </c>
    </row>
    <row r="408">
      <c r="A408" t="inlineStr">
        <is>
          <t>20604583081</t>
        </is>
      </c>
      <c r="B408" t="inlineStr">
        <is>
          <t>ASOCIACION AGROINDUSTRIAL COMUNIDADES UNIDAS DEL NAPO</t>
        </is>
      </c>
      <c r="D408" t="inlineStr">
        <is>
          <t>ASOCIACION</t>
        </is>
      </c>
      <c r="E408" t="inlineStr">
        <is>
          <t>01 Asociación</t>
        </is>
      </c>
      <c r="F408" t="inlineStr">
        <is>
          <t>BAJA DE OFICIO</t>
        </is>
      </c>
      <c r="G408" t="inlineStr">
        <is>
          <t>HABIDO</t>
        </is>
      </c>
      <c r="H408" s="339" t="n">
        <v>45230</v>
      </c>
      <c r="I408" s="339" t="n">
        <v>45231</v>
      </c>
      <c r="J408" t="inlineStr">
        <is>
          <t>160106</t>
        </is>
      </c>
      <c r="K408" t="inlineStr">
        <is>
          <t>LORETO</t>
        </is>
      </c>
      <c r="L408" t="inlineStr">
        <is>
          <t>MAYNAS</t>
        </is>
      </c>
      <c r="M408" t="inlineStr">
        <is>
          <t>MAZAN</t>
        </is>
      </c>
      <c r="N408" t="inlineStr">
        <is>
          <t>NRO. SN C.C. MIRAFLORES (RIO NAPO)</t>
        </is>
      </c>
      <c r="O408" t="inlineStr">
        <is>
          <t>SIN ACTIVIDAD</t>
        </is>
      </c>
      <c r="P408" t="inlineStr">
        <is>
          <t>CULTIVO DE HORTALIZAS Y LEGUMBRES.</t>
        </is>
      </c>
      <c r="Q408" t="inlineStr">
        <is>
          <t>ELAB. PROD. DE PANADERIA.</t>
        </is>
      </c>
      <c r="U408" t="inlineStr">
        <is>
          <t>928394428</t>
        </is>
      </c>
      <c r="V408" t="inlineStr">
        <is>
          <t>angelo_hr@hotmail.com</t>
        </is>
      </c>
      <c r="W408" t="inlineStr">
        <is>
          <t>SI</t>
        </is>
      </c>
      <c r="X408" t="inlineStr">
        <is>
          <t>S2422961</t>
        </is>
      </c>
      <c r="Y408" t="inlineStr">
        <is>
          <t>SI</t>
        </is>
      </c>
      <c r="Z408" t="inlineStr">
        <is>
          <t>ASOCIACION AGROINDUSTRIAL COMUNIDADES UNIDAS DEL NAPO</t>
        </is>
      </c>
      <c r="AA408" s="3" t="n">
        <v>28940</v>
      </c>
      <c r="AB408" s="3" t="n">
        <v>0</v>
      </c>
      <c r="AC408" t="inlineStr">
        <is>
          <t>NO</t>
        </is>
      </c>
      <c r="AD408" s="3" t="str"/>
      <c r="AF408" s="3" t="str"/>
      <c r="AG408" s="4" t="str"/>
      <c r="AH408" t="inlineStr">
        <is>
          <t>DUEÑAS GONZALES WAGNER</t>
        </is>
      </c>
      <c r="AI408" t="inlineStr">
        <is>
          <t>DUEÑAS GONZALES WAGNER</t>
        </is>
      </c>
      <c r="AK408" s="4" t="n">
        <v>7</v>
      </c>
      <c r="AL408" t="inlineStr">
        <is>
          <t>YUCA</t>
        </is>
      </c>
      <c r="AM408" t="inlineStr">
        <is>
          <t>2024</t>
        </is>
      </c>
      <c r="AN408" t="inlineStr">
        <is>
          <t>PAC</t>
        </is>
      </c>
      <c r="AO408" s="4" t="str"/>
      <c r="AP408" s="4" t="str"/>
      <c r="AQ408" s="5" t="str"/>
      <c r="AU408" s="340" t="n">
        <v>46285.07177083333</v>
      </c>
      <c r="AV408" s="341" t="n">
        <v>0.6666666666666666</v>
      </c>
    </row>
    <row r="409">
      <c r="A409" t="inlineStr">
        <is>
          <t>20604705411</t>
        </is>
      </c>
      <c r="B409" t="inlineStr">
        <is>
          <t>COOPERATIVA AGRARIA CRUZ DE YANAHUANCA</t>
        </is>
      </c>
      <c r="D409" t="inlineStr">
        <is>
          <t>COOPERATIVAS, SAIS, CAPS</t>
        </is>
      </c>
      <c r="E409" t="inlineStr">
        <is>
          <t>02 Cooperativa</t>
        </is>
      </c>
      <c r="F409" t="inlineStr">
        <is>
          <t>ACTIVO</t>
        </is>
      </c>
      <c r="G409" t="inlineStr">
        <is>
          <t>HABIDO</t>
        </is>
      </c>
      <c r="H409" s="339" t="n">
        <v>43600</v>
      </c>
      <c r="I409" s="339" t="n">
        <v>43586</v>
      </c>
      <c r="J409" t="inlineStr">
        <is>
          <t>140310</t>
        </is>
      </c>
      <c r="K409" t="inlineStr">
        <is>
          <t>LAMBAYEQUE</t>
        </is>
      </c>
      <c r="L409" t="inlineStr">
        <is>
          <t>LAMBAYEQUE</t>
        </is>
      </c>
      <c r="M409" t="inlineStr">
        <is>
          <t>SALAS</t>
        </is>
      </c>
      <c r="N409" t="inlineStr">
        <is>
          <t>AV. CRUZ DE YANAHUANCA NRO. SN C.P. PENACHI</t>
        </is>
      </c>
      <c r="O409" t="inlineStr">
        <is>
          <t>SIN ACTIVIDAD</t>
        </is>
      </c>
      <c r="P409" t="inlineStr">
        <is>
          <t>OTRAS ACTIVID.DE TIPO SERVICIO NCP</t>
        </is>
      </c>
      <c r="W409" t="inlineStr">
        <is>
          <t>NO</t>
        </is>
      </c>
      <c r="Y409" t="inlineStr">
        <is>
          <t>SI</t>
        </is>
      </c>
      <c r="Z409" t="inlineStr">
        <is>
          <t>COOPERATIVA AGRARIA CRUZ DE YANAHUANCA</t>
        </is>
      </c>
      <c r="AA409" s="3" t="n">
        <v>0</v>
      </c>
      <c r="AB409" s="3" t="n">
        <v>82027.3589062</v>
      </c>
      <c r="AC409" t="inlineStr">
        <is>
          <t>NO</t>
        </is>
      </c>
      <c r="AD409" s="3" t="str"/>
      <c r="AF409" s="3" t="str"/>
      <c r="AG409" s="4" t="str"/>
      <c r="AK409" s="4" t="str"/>
      <c r="AL409" t="inlineStr">
        <is>
          <t>CAFÉ</t>
        </is>
      </c>
      <c r="AM409" t="inlineStr">
        <is>
          <t>2024 - 2025</t>
        </is>
      </c>
      <c r="AN409" t="inlineStr">
        <is>
          <t>PAC</t>
        </is>
      </c>
      <c r="AO409" s="4" t="str"/>
      <c r="AP409" s="4" t="str"/>
      <c r="AQ409" s="5" t="str"/>
      <c r="AU409" s="340" t="n">
        <v>46285.07177083333</v>
      </c>
      <c r="AV409" s="341" t="n">
        <v>0.5111111111111111</v>
      </c>
    </row>
    <row r="410">
      <c r="A410" t="inlineStr">
        <is>
          <t>20604755230</t>
        </is>
      </c>
      <c r="B410" t="inlineStr">
        <is>
          <t>COOPERATIVA AGRARIA ANDINA DE SANTA CRUZ LTDA.</t>
        </is>
      </c>
      <c r="D410" t="inlineStr">
        <is>
          <t>COOPERATIVAS, SAIS, CAPS</t>
        </is>
      </c>
      <c r="E410" t="inlineStr">
        <is>
          <t>02 Cooperativa</t>
        </is>
      </c>
      <c r="F410" t="inlineStr">
        <is>
          <t>ACTIVO</t>
        </is>
      </c>
      <c r="G410" t="inlineStr">
        <is>
          <t>HABIDO</t>
        </is>
      </c>
      <c r="H410" s="339" t="n">
        <v>43609</v>
      </c>
      <c r="I410" s="339" t="n">
        <v>43631</v>
      </c>
      <c r="J410" t="inlineStr">
        <is>
          <t>021208</t>
        </is>
      </c>
      <c r="K410" t="inlineStr">
        <is>
          <t>ANCASH</t>
        </is>
      </c>
      <c r="L410" t="inlineStr">
        <is>
          <t>HUAYLAS</t>
        </is>
      </c>
      <c r="M410" t="inlineStr">
        <is>
          <t>SANTA CRUZ</t>
        </is>
      </c>
      <c r="N410" t="inlineStr">
        <is>
          <t>NRO. SN CENTRO POBLADO MENOR DE T (FRENTE AL TAMBO)</t>
        </is>
      </c>
      <c r="O410" t="inlineStr">
        <is>
          <t>SIN ACTIVIDAD</t>
        </is>
      </c>
      <c r="P410" t="inlineStr">
        <is>
          <t>CULTIVOS DE CEREALES.</t>
        </is>
      </c>
      <c r="Q410" t="inlineStr">
        <is>
          <t>VTA. MAY. ALIMENTOS, BEBIDAS Y TABACO.</t>
        </is>
      </c>
      <c r="R410" t="inlineStr">
        <is>
          <t>RESTAURANTES, BARES Y CANTINAS.</t>
        </is>
      </c>
      <c r="U410" t="inlineStr">
        <is>
          <t>935852386</t>
        </is>
      </c>
      <c r="V410" t="inlineStr">
        <is>
          <t>coaandinasantacruz@gmail.com</t>
        </is>
      </c>
      <c r="W410" t="inlineStr">
        <is>
          <t>SI</t>
        </is>
      </c>
      <c r="X410" t="inlineStr">
        <is>
          <t>S3013721</t>
        </is>
      </c>
      <c r="Y410" t="inlineStr">
        <is>
          <t>SI</t>
        </is>
      </c>
      <c r="Z410" t="inlineStr">
        <is>
          <t>COOPERATIVA AGRARIA ANDINA DE SANTA CRUZ LTDA.</t>
        </is>
      </c>
      <c r="AA410" s="3" t="n">
        <v>65663.10000000001</v>
      </c>
      <c r="AB410" s="3" t="n">
        <v>28801.989704</v>
      </c>
      <c r="AC410" t="inlineStr">
        <is>
          <t>NO</t>
        </is>
      </c>
      <c r="AD410" s="3" t="str"/>
      <c r="AF410" s="3" t="str"/>
      <c r="AG410" s="4" t="str"/>
      <c r="AH410" t="inlineStr">
        <is>
          <t>CHAVEZ SALVADOR ZARA ESPERANZA</t>
        </is>
      </c>
      <c r="AI410" t="inlineStr">
        <is>
          <t>CHAVEZ SALVADOR ZARA ESPERANZA</t>
        </is>
      </c>
      <c r="AK410" s="4" t="n">
        <v>5</v>
      </c>
      <c r="AL410" t="inlineStr">
        <is>
          <t>KIWICHA</t>
        </is>
      </c>
      <c r="AM410" t="inlineStr">
        <is>
          <t>2022-2024 - 2025</t>
        </is>
      </c>
      <c r="AN410" t="inlineStr">
        <is>
          <t>PAC</t>
        </is>
      </c>
      <c r="AO410" s="4" t="str"/>
      <c r="AP410" s="4" t="str"/>
      <c r="AQ410" s="5" t="str"/>
      <c r="AU410" s="340" t="n">
        <v>46285.07177083333</v>
      </c>
      <c r="AV410" s="341" t="n">
        <v>0.6888888888888889</v>
      </c>
    </row>
    <row r="411">
      <c r="A411" t="inlineStr">
        <is>
          <t>20604757267</t>
        </is>
      </c>
      <c r="B411" t="inlineStr">
        <is>
          <t>ASOCIACION DE PRODUCTORES AGROPECUARIOS CHAGRAPOCHMUÑA</t>
        </is>
      </c>
      <c r="D411" t="inlineStr">
        <is>
          <t>ASOCIACION</t>
        </is>
      </c>
      <c r="E411" t="inlineStr">
        <is>
          <t>01 Asociación</t>
        </is>
      </c>
      <c r="F411" t="inlineStr">
        <is>
          <t>ACTIVO</t>
        </is>
      </c>
      <c r="G411" t="inlineStr">
        <is>
          <t>HABIDO</t>
        </is>
      </c>
      <c r="H411" s="339" t="n">
        <v>43609</v>
      </c>
      <c r="I411" s="339" t="n">
        <v>43617</v>
      </c>
      <c r="J411" t="inlineStr">
        <is>
          <t>100801</t>
        </is>
      </c>
      <c r="K411" t="inlineStr">
        <is>
          <t>HUANUCO</t>
        </is>
      </c>
      <c r="L411" t="inlineStr">
        <is>
          <t>PACHITEA</t>
        </is>
      </c>
      <c r="M411" t="inlineStr">
        <is>
          <t>PANAO</t>
        </is>
      </c>
      <c r="N411" t="inlineStr">
        <is>
          <t>OTR. CHAGRAGOTO NRO. 1 CAS. CHAGRAGOTO</t>
        </is>
      </c>
      <c r="O411" t="inlineStr">
        <is>
          <t>SIN ACTIVIDAD</t>
        </is>
      </c>
      <c r="P411" t="inlineStr">
        <is>
          <t>EXPLOTACION MIXTA.</t>
        </is>
      </c>
      <c r="W411" t="inlineStr">
        <is>
          <t>NO</t>
        </is>
      </c>
      <c r="Y411" t="inlineStr">
        <is>
          <t>SI</t>
        </is>
      </c>
      <c r="Z411" t="inlineStr">
        <is>
          <t>ASOCIACION DE PRODUCTORES AGROPECUARIOS CHAGRAPOCHMUÑA</t>
        </is>
      </c>
      <c r="AA411" s="3" t="n">
        <v>378282.44</v>
      </c>
      <c r="AB411" s="3" t="n">
        <v>0</v>
      </c>
      <c r="AC411" t="inlineStr">
        <is>
          <t>NO</t>
        </is>
      </c>
      <c r="AD411" s="3" t="str"/>
      <c r="AF411" s="3" t="str"/>
      <c r="AG411" s="4" t="str"/>
      <c r="AK411" s="4" t="str"/>
      <c r="AL411" t="inlineStr">
        <is>
          <t>PAPA</t>
        </is>
      </c>
      <c r="AM411" t="inlineStr">
        <is>
          <t>2021-2022-2023-2024</t>
        </is>
      </c>
      <c r="AN411" t="inlineStr">
        <is>
          <t>PAC</t>
        </is>
      </c>
      <c r="AO411" s="4" t="str"/>
      <c r="AP411" s="4" t="str"/>
      <c r="AQ411" s="5" t="str"/>
      <c r="AU411" s="340" t="n">
        <v>46285.07177083333</v>
      </c>
      <c r="AV411" s="341" t="n">
        <v>0.5111111111111111</v>
      </c>
    </row>
    <row r="412">
      <c r="A412" t="inlineStr">
        <is>
          <t>20604817146</t>
        </is>
      </c>
      <c r="B412" t="inlineStr">
        <is>
          <t>ASOCIACION DE PRODUCTORES GANADEROS, LECHEROS Y AGRICULTORA ECOLOGICA DE CUYAY - CHUQUIBAMBA</t>
        </is>
      </c>
      <c r="D412" t="inlineStr">
        <is>
          <t>ASOCIACION</t>
        </is>
      </c>
      <c r="E412" t="inlineStr">
        <is>
          <t>01 Asociación</t>
        </is>
      </c>
      <c r="F412" t="inlineStr">
        <is>
          <t>BAJA DE OFICIO</t>
        </is>
      </c>
      <c r="G412" t="inlineStr">
        <is>
          <t>HABIDO</t>
        </is>
      </c>
      <c r="H412" s="339" t="n">
        <v>43621</v>
      </c>
      <c r="I412" s="339" t="n">
        <v>43621</v>
      </c>
      <c r="J412" t="inlineStr">
        <is>
          <t>040601</t>
        </is>
      </c>
      <c r="K412" t="inlineStr">
        <is>
          <t>AREQUIPA</t>
        </is>
      </c>
      <c r="L412" t="inlineStr">
        <is>
          <t>CONDESUYOS</t>
        </is>
      </c>
      <c r="M412" t="inlineStr">
        <is>
          <t>CHUQUIBAMBA</t>
        </is>
      </c>
      <c r="N412" t="inlineStr">
        <is>
          <t>CAL. GRAU NRO. --</t>
        </is>
      </c>
      <c r="O412" t="inlineStr">
        <is>
          <t>SIN ACTIVIDAD</t>
        </is>
      </c>
      <c r="P412" t="inlineStr">
        <is>
          <t>ACTIVIDADES OTRAS ASOCIACIONES NCP.</t>
        </is>
      </c>
      <c r="W412" t="inlineStr">
        <is>
          <t>NO</t>
        </is>
      </c>
      <c r="Y412" t="inlineStr">
        <is>
          <t>SI</t>
        </is>
      </c>
      <c r="Z412" t="inlineStr">
        <is>
          <t>ASOCIACION DE PRODUCTORES GANADEROS, LECHEROS Y AGRICULTORA ECOLOGICA DE CUYAY - CHUQUIBAMBA</t>
        </is>
      </c>
      <c r="AA412" s="3" t="n">
        <v>0</v>
      </c>
      <c r="AB412" s="3" t="n">
        <v>0</v>
      </c>
      <c r="AC412" t="inlineStr">
        <is>
          <t>NO</t>
        </is>
      </c>
      <c r="AD412" s="3" t="str"/>
      <c r="AF412" s="3" t="str"/>
      <c r="AG412" s="4" t="str"/>
      <c r="AK412" s="4" t="str"/>
      <c r="AL412" t="inlineStr">
        <is>
          <t>DERIVADOS LACTEOS</t>
        </is>
      </c>
      <c r="AM412" t="inlineStr">
        <is>
          <t>2019-2020-2021</t>
        </is>
      </c>
      <c r="AN412" t="inlineStr">
        <is>
          <t>PAC</t>
        </is>
      </c>
      <c r="AO412" s="4" t="str"/>
      <c r="AP412" s="4" t="str"/>
      <c r="AQ412" s="5" t="str"/>
      <c r="AU412" s="340" t="n">
        <v>46285.07177083333</v>
      </c>
      <c r="AV412" s="341" t="n">
        <v>0.5111111111111111</v>
      </c>
    </row>
    <row r="413">
      <c r="A413" t="inlineStr">
        <is>
          <t>20604988200</t>
        </is>
      </c>
      <c r="B413" t="inlineStr">
        <is>
          <t>ASOCIACION DE PRODUCTORES DE CACAO CCAPAQKILLA</t>
        </is>
      </c>
      <c r="D413" t="inlineStr">
        <is>
          <t>ASOCIACION</t>
        </is>
      </c>
      <c r="E413" t="inlineStr">
        <is>
          <t>01 Asociación</t>
        </is>
      </c>
      <c r="F413" t="inlineStr">
        <is>
          <t>ACTIVO</t>
        </is>
      </c>
      <c r="G413" t="inlineStr">
        <is>
          <t>HABIDO</t>
        </is>
      </c>
      <c r="H413" s="339" t="n">
        <v>43657</v>
      </c>
      <c r="I413" s="339" t="n">
        <v>43647</v>
      </c>
      <c r="J413" t="inlineStr">
        <is>
          <t>080902</t>
        </is>
      </c>
      <c r="K413" t="inlineStr">
        <is>
          <t>CUSCO</t>
        </is>
      </c>
      <c r="L413" t="inlineStr">
        <is>
          <t>LA CONVENCION</t>
        </is>
      </c>
      <c r="M413" t="inlineStr">
        <is>
          <t>ECHARATE</t>
        </is>
      </c>
      <c r="N413" t="inlineStr">
        <is>
          <t>NRO. SN COM. PLAYA PACHIRI (RL BEATRIZ VARGAS CEL 959689616)</t>
        </is>
      </c>
      <c r="O413" t="inlineStr">
        <is>
          <t>SIN ACTIVIDAD</t>
        </is>
      </c>
      <c r="P413" t="inlineStr">
        <is>
          <t>VTA. MAY. ALIMENTOS, BEBIDAS Y TABACO.</t>
        </is>
      </c>
      <c r="Q413" t="inlineStr">
        <is>
          <t>SERVICIOS AGRICOLAS, GANADERAS.</t>
        </is>
      </c>
      <c r="W413" t="inlineStr">
        <is>
          <t>NO</t>
        </is>
      </c>
      <c r="Y413" t="inlineStr">
        <is>
          <t>SI</t>
        </is>
      </c>
      <c r="Z413" t="inlineStr">
        <is>
          <t>ASOCIACION DE PRODUCTORES DE CACAO CCAPAQKILLA</t>
        </is>
      </c>
      <c r="AA413" s="3" t="n">
        <v>548000</v>
      </c>
      <c r="AB413" s="3" t="n">
        <v>268522.5</v>
      </c>
      <c r="AC413" t="inlineStr">
        <is>
          <t>NO</t>
        </is>
      </c>
      <c r="AD413" s="3" t="str"/>
      <c r="AF413" s="3" t="str"/>
      <c r="AG413" s="4" t="str"/>
      <c r="AK413" s="4" t="str"/>
      <c r="AL413" t="inlineStr">
        <is>
          <t>CACAO</t>
        </is>
      </c>
      <c r="AM413" t="inlineStr">
        <is>
          <t>2024 - 2025</t>
        </is>
      </c>
      <c r="AN413" t="inlineStr">
        <is>
          <t>PAC</t>
        </is>
      </c>
      <c r="AO413" s="4" t="str"/>
      <c r="AP413" s="4" t="str"/>
      <c r="AQ413" s="5" t="str"/>
      <c r="AU413" s="340" t="n">
        <v>46285.07177083333</v>
      </c>
      <c r="AV413" s="341" t="n">
        <v>0.5333333333333333</v>
      </c>
    </row>
    <row r="414">
      <c r="A414" t="inlineStr">
        <is>
          <t>20605025821</t>
        </is>
      </c>
      <c r="B414" t="inlineStr">
        <is>
          <t>ASOCIACION PRODUCTIVA AGROECOLOGICA DE MENDOZA</t>
        </is>
      </c>
      <c r="D414" t="inlineStr">
        <is>
          <t>ASOCIACION</t>
        </is>
      </c>
      <c r="E414" t="inlineStr">
        <is>
          <t>01 Asociación</t>
        </is>
      </c>
      <c r="F414" t="inlineStr">
        <is>
          <t>SUSPENSION TEMPORAL</t>
        </is>
      </c>
      <c r="G414" t="inlineStr">
        <is>
          <t>HABIDO</t>
        </is>
      </c>
      <c r="H414" s="339" t="n">
        <v>43665</v>
      </c>
      <c r="I414" s="339" t="n">
        <v>43678</v>
      </c>
      <c r="J414" t="inlineStr">
        <is>
          <t>010609</t>
        </is>
      </c>
      <c r="K414" t="inlineStr">
        <is>
          <t>AMAZONAS</t>
        </is>
      </c>
      <c r="L414" t="inlineStr">
        <is>
          <t>RODRIGUEZ DE MENDOZA</t>
        </is>
      </c>
      <c r="M414" t="inlineStr">
        <is>
          <t>OMIA</t>
        </is>
      </c>
      <c r="N414" t="inlineStr">
        <is>
          <t>CAR. SAN MARCOS NRO. S/N (A MEDIA HORA DE LA PLANTA DE LACTEOS)</t>
        </is>
      </c>
      <c r="O414" t="inlineStr">
        <is>
          <t>SIN ACTIVIDAD</t>
        </is>
      </c>
      <c r="P414" t="inlineStr">
        <is>
          <t>ACTIVIDADES OTRAS ASOCIACIONES NCP.</t>
        </is>
      </c>
      <c r="W414" t="inlineStr">
        <is>
          <t>NO</t>
        </is>
      </c>
      <c r="Y414" t="inlineStr">
        <is>
          <t>SI</t>
        </is>
      </c>
      <c r="Z414" t="inlineStr">
        <is>
          <t>ASOCIACION PRODUCTIVA AGROECOLOGICA DE MENDOZA</t>
        </is>
      </c>
      <c r="AA414" s="3" t="n">
        <v>81600.35000000001</v>
      </c>
      <c r="AB414" s="3" t="n">
        <v>0</v>
      </c>
      <c r="AC414" t="inlineStr">
        <is>
          <t>NO</t>
        </is>
      </c>
      <c r="AD414" s="3" t="str"/>
      <c r="AF414" s="3" t="str"/>
      <c r="AG414" s="4" t="str"/>
      <c r="AK414" s="4" t="str"/>
      <c r="AL414" t="inlineStr">
        <is>
          <t>PITAHAYA</t>
        </is>
      </c>
      <c r="AM414" t="inlineStr">
        <is>
          <t>2023-2024 - 2025</t>
        </is>
      </c>
      <c r="AN414" t="inlineStr">
        <is>
          <t>PAC</t>
        </is>
      </c>
      <c r="AO414" s="4" t="str"/>
      <c r="AP414" s="4" t="str"/>
      <c r="AQ414" s="5" t="str"/>
      <c r="AU414" s="340" t="n">
        <v>46285.07177083333</v>
      </c>
      <c r="AV414" s="341" t="n">
        <v>0.5111111111111111</v>
      </c>
    </row>
    <row r="415">
      <c r="A415" t="inlineStr">
        <is>
          <t>20605141456</t>
        </is>
      </c>
      <c r="B415" t="inlineStr">
        <is>
          <t>ASOCIACION CENTRAL DE PRODUCTORES AGROPECUARIOS Y ECOLOGICO DE YUYAPICHIS</t>
        </is>
      </c>
      <c r="D415" t="inlineStr">
        <is>
          <t>ASOCIACION</t>
        </is>
      </c>
      <c r="E415" t="inlineStr">
        <is>
          <t>01 Asociación</t>
        </is>
      </c>
      <c r="F415" t="inlineStr">
        <is>
          <t>ACTIVO</t>
        </is>
      </c>
      <c r="G415" t="inlineStr">
        <is>
          <t>HABIDO</t>
        </is>
      </c>
      <c r="H415" s="339" t="n">
        <v>43693</v>
      </c>
      <c r="I415" s="339" t="n">
        <v>43693</v>
      </c>
      <c r="J415" t="inlineStr">
        <is>
          <t>100905</t>
        </is>
      </c>
      <c r="K415" t="inlineStr">
        <is>
          <t>HUANUCO</t>
        </is>
      </c>
      <c r="L415" t="inlineStr">
        <is>
          <t>PUERTO INCA</t>
        </is>
      </c>
      <c r="M415" t="inlineStr">
        <is>
          <t>YUYAPICHIS</t>
        </is>
      </c>
      <c r="N415" t="inlineStr">
        <is>
          <t>JR. ANDRES AVELINO CACERES NRO. S/N (A ESPALDAS DE LA COMISARIA YUYAPICHIS)</t>
        </is>
      </c>
      <c r="O415" t="inlineStr">
        <is>
          <t>SIN ACTIVIDAD</t>
        </is>
      </c>
      <c r="P415" t="inlineStr">
        <is>
          <t>ACTIV.DE ASESORAMIENTO EMPRESARIAL</t>
        </is>
      </c>
      <c r="Q415" t="inlineStr">
        <is>
          <t>VTA. MIN. EN PUESTOS DE VENTA.</t>
        </is>
      </c>
      <c r="R415" t="inlineStr">
        <is>
          <t>EXPLOTACION MIXTA.</t>
        </is>
      </c>
      <c r="W415" t="inlineStr">
        <is>
          <t>NO</t>
        </is>
      </c>
      <c r="Y415" t="inlineStr">
        <is>
          <t>SI</t>
        </is>
      </c>
      <c r="Z415" t="inlineStr">
        <is>
          <t>ASOCIACION CENTRAL DE PRODUCTORES AGROPECUARIOS Y ECOLOGICO DE YUYAPICHIS</t>
        </is>
      </c>
      <c r="AA415" s="3" t="n">
        <v>530496.541</v>
      </c>
      <c r="AB415" s="3" t="n">
        <v>127032.383</v>
      </c>
      <c r="AC415" t="inlineStr">
        <is>
          <t>NO</t>
        </is>
      </c>
      <c r="AD415" s="3" t="str"/>
      <c r="AF415" s="3" t="str"/>
      <c r="AG415" s="4" t="str"/>
      <c r="AK415" s="4" t="str"/>
      <c r="AL415" t="inlineStr">
        <is>
          <t>PLÁTANO</t>
        </is>
      </c>
      <c r="AM415" t="inlineStr">
        <is>
          <t>2024 - 2025</t>
        </is>
      </c>
      <c r="AN415" t="inlineStr">
        <is>
          <t>PAC</t>
        </is>
      </c>
      <c r="AO415" s="4" t="str"/>
      <c r="AP415" s="4" t="str"/>
      <c r="AQ415" s="5" t="str"/>
      <c r="AU415" s="340" t="n">
        <v>46285.07177083333</v>
      </c>
      <c r="AV415" s="341" t="n">
        <v>0.5555555555555556</v>
      </c>
    </row>
    <row r="416">
      <c r="A416" t="inlineStr">
        <is>
          <t>20605161678</t>
        </is>
      </c>
      <c r="B416" t="inlineStr">
        <is>
          <t>COOPERATIVA AGRARIA DE PRODUCTOS ECOLOGICOS DE PAMPACOLCA - COAPEP</t>
        </is>
      </c>
      <c r="D416" t="inlineStr">
        <is>
          <t>COOPERATIVAS, SAIS, CAPS</t>
        </is>
      </c>
      <c r="E416" t="inlineStr">
        <is>
          <t>02 Cooperativa</t>
        </is>
      </c>
      <c r="F416" t="inlineStr">
        <is>
          <t>SUSPENSION TEMPORAL</t>
        </is>
      </c>
      <c r="G416" t="inlineStr">
        <is>
          <t>HABIDO</t>
        </is>
      </c>
      <c r="H416" s="339" t="n">
        <v>43699</v>
      </c>
      <c r="I416" s="339" t="n">
        <v>43709</v>
      </c>
      <c r="J416" t="inlineStr">
        <is>
          <t>040410</t>
        </is>
      </c>
      <c r="K416" t="inlineStr">
        <is>
          <t>AREQUIPA</t>
        </is>
      </c>
      <c r="L416" t="inlineStr">
        <is>
          <t>CASTILLA</t>
        </is>
      </c>
      <c r="M416" t="inlineStr">
        <is>
          <t>PAMPACOLCA</t>
        </is>
      </c>
      <c r="N416" t="inlineStr">
        <is>
          <t>CAL. 28 DE JULIO NRO. 503-505 NRO. --</t>
        </is>
      </c>
      <c r="O416" t="inlineStr">
        <is>
          <t>SIN ACTIVIDAD</t>
        </is>
      </c>
      <c r="P416" t="inlineStr">
        <is>
          <t>CULTIVOS DE CEREALES.</t>
        </is>
      </c>
      <c r="W416" t="inlineStr">
        <is>
          <t>NO</t>
        </is>
      </c>
      <c r="Y416" t="inlineStr">
        <is>
          <t>SI</t>
        </is>
      </c>
      <c r="Z416" t="inlineStr">
        <is>
          <t>COOPERATIVA AGRARIA DE PRODUCTOS ECOLOGICOS DE PAMPACOLCA - COAPEP</t>
        </is>
      </c>
      <c r="AA416" s="3" t="n">
        <v>476733.9495</v>
      </c>
      <c r="AB416" s="3" t="n">
        <v>0</v>
      </c>
      <c r="AC416" t="inlineStr">
        <is>
          <t>NO</t>
        </is>
      </c>
      <c r="AD416" s="3" t="str"/>
      <c r="AF416" s="3" t="str"/>
      <c r="AG416" s="4" t="str"/>
      <c r="AK416" s="4" t="str"/>
      <c r="AL416" t="inlineStr">
        <is>
          <t>QUINUA Y OTROS GRANOS</t>
        </is>
      </c>
      <c r="AM416" t="inlineStr">
        <is>
          <t>2021-2022-2023-2024</t>
        </is>
      </c>
      <c r="AN416" t="inlineStr">
        <is>
          <t>PAC</t>
        </is>
      </c>
      <c r="AO416" s="4" t="str"/>
      <c r="AP416" s="4" t="str"/>
      <c r="AQ416" s="5" t="str"/>
      <c r="AU416" s="340" t="n">
        <v>46285.07177083333</v>
      </c>
      <c r="AV416" s="341" t="n">
        <v>0.5111111111111111</v>
      </c>
    </row>
    <row r="417">
      <c r="A417" t="inlineStr">
        <is>
          <t>20605197583</t>
        </is>
      </c>
      <c r="B417" t="inlineStr">
        <is>
          <t>ASOCIACION DE PRODUCTORES AGROECOLOGICOS DE PARIACOTO PROMOVIENDO VIDA SALUDABLE - APAPROVIS</t>
        </is>
      </c>
      <c r="D417" t="inlineStr">
        <is>
          <t>ASOCIACION</t>
        </is>
      </c>
      <c r="E417" t="inlineStr">
        <is>
          <t>01 Asociación</t>
        </is>
      </c>
      <c r="F417" t="inlineStr">
        <is>
          <t>ACTIVO</t>
        </is>
      </c>
      <c r="G417" t="inlineStr">
        <is>
          <t>HABIDO</t>
        </is>
      </c>
      <c r="H417" s="339" t="n">
        <v>45455</v>
      </c>
      <c r="I417" s="339" t="n">
        <v>45454</v>
      </c>
      <c r="J417" t="inlineStr">
        <is>
          <t>020110</t>
        </is>
      </c>
      <c r="K417" t="inlineStr">
        <is>
          <t>ANCASH</t>
        </is>
      </c>
      <c r="L417" t="inlineStr">
        <is>
          <t>HUARAZ</t>
        </is>
      </c>
      <c r="M417" t="inlineStr">
        <is>
          <t>PARIACOTO</t>
        </is>
      </c>
      <c r="N417" t="inlineStr">
        <is>
          <t>MZA. 10 LOTE. 2 SEC. PARIACOTO (AL COSTADO DE RADIO DOBLE IMPACTO)</t>
        </is>
      </c>
      <c r="O417" t="inlineStr">
        <is>
          <t>SIN ACTIVIDAD</t>
        </is>
      </c>
      <c r="P417" t="inlineStr">
        <is>
          <t>ELAB. FRUTAS, LEG. Y HORTALIZAS.</t>
        </is>
      </c>
      <c r="Q417" t="inlineStr">
        <is>
          <t>CULTIVO DE FRUTAS.</t>
        </is>
      </c>
      <c r="W417" t="inlineStr">
        <is>
          <t>NO</t>
        </is>
      </c>
      <c r="Y417" t="inlineStr">
        <is>
          <t>SI</t>
        </is>
      </c>
      <c r="Z417" t="inlineStr">
        <is>
          <t>ASOCIACION DE PRODUCTORES AGROECOLOGICOS DE PARIACOTO PROMOVIENDO VIDA SALUDABLE - APAPROVIS</t>
        </is>
      </c>
      <c r="AA417" s="3" t="n">
        <v>48724</v>
      </c>
      <c r="AB417" s="3" t="n">
        <v>0</v>
      </c>
      <c r="AC417" t="inlineStr">
        <is>
          <t>NO</t>
        </is>
      </c>
      <c r="AD417" s="3" t="str"/>
      <c r="AF417" s="3" t="str"/>
      <c r="AG417" s="4" t="str"/>
      <c r="AK417" s="4" t="str"/>
      <c r="AL417" t="inlineStr">
        <is>
          <t>PALTA</t>
        </is>
      </c>
      <c r="AM417" t="inlineStr">
        <is>
          <t>2021-2022-2023-2024</t>
        </is>
      </c>
      <c r="AN417" t="inlineStr">
        <is>
          <t>PAC</t>
        </is>
      </c>
      <c r="AO417" s="4" t="str"/>
      <c r="AP417" s="4" t="str"/>
      <c r="AQ417" s="5" t="str"/>
      <c r="AU417" s="340" t="n">
        <v>46285.07177083333</v>
      </c>
      <c r="AV417" s="341" t="n">
        <v>0.5333333333333333</v>
      </c>
    </row>
    <row r="418">
      <c r="A418" t="inlineStr">
        <is>
          <t>20605210733</t>
        </is>
      </c>
      <c r="B418" t="inlineStr">
        <is>
          <t>ASOCIACION DE PRODUCTORES DE CITRICOS DE PIGUIATO</t>
        </is>
      </c>
      <c r="D418" t="inlineStr">
        <is>
          <t>ASOCIACION</t>
        </is>
      </c>
      <c r="E418" t="inlineStr">
        <is>
          <t>01 Asociación</t>
        </is>
      </c>
      <c r="F418" t="inlineStr">
        <is>
          <t>ACTIVO</t>
        </is>
      </c>
      <c r="G418" t="inlineStr">
        <is>
          <t>HABIDO</t>
        </is>
      </c>
      <c r="H418" s="339" t="n">
        <v>46058</v>
      </c>
      <c r="I418" s="339" t="n">
        <v>46058</v>
      </c>
      <c r="J418" t="inlineStr">
        <is>
          <t>080902</t>
        </is>
      </c>
      <c r="K418" t="inlineStr">
        <is>
          <t>CUSCO</t>
        </is>
      </c>
      <c r="L418" t="inlineStr">
        <is>
          <t>LA CONVENCION</t>
        </is>
      </c>
      <c r="M418" t="inlineStr">
        <is>
          <t>ECHARATE</t>
        </is>
      </c>
      <c r="N418" t="inlineStr">
        <is>
          <t>NRO. SN SEC. PIGUIATO (1 KM ANTES DEL PTE MATERIATO)</t>
        </is>
      </c>
      <c r="O418" t="inlineStr">
        <is>
          <t>SIN ACTIVIDAD</t>
        </is>
      </c>
      <c r="P418" t="inlineStr">
        <is>
          <t>CULTIVO DE FRUTAS.</t>
        </is>
      </c>
      <c r="W418" t="inlineStr">
        <is>
          <t>NO</t>
        </is>
      </c>
      <c r="Y418" t="inlineStr">
        <is>
          <t>SI</t>
        </is>
      </c>
      <c r="Z418" t="inlineStr">
        <is>
          <t>ASOCIACION DE PRODUCTORES DE CITRICOS DE PIGUIATO</t>
        </is>
      </c>
      <c r="AA418" s="3" t="n">
        <v>0</v>
      </c>
      <c r="AB418" s="3" t="n">
        <v>203638.00338</v>
      </c>
      <c r="AC418" t="inlineStr">
        <is>
          <t>NO</t>
        </is>
      </c>
      <c r="AD418" s="3" t="str"/>
      <c r="AF418" s="3" t="str"/>
      <c r="AG418" s="4" t="str"/>
      <c r="AK418" s="4" t="str"/>
      <c r="AL418" t="inlineStr">
        <is>
          <t>NARANJA</t>
        </is>
      </c>
      <c r="AM418" t="inlineStr">
        <is>
          <t>2025</t>
        </is>
      </c>
      <c r="AN418" t="inlineStr">
        <is>
          <t>PAC</t>
        </is>
      </c>
      <c r="AO418" s="4" t="str"/>
      <c r="AP418" s="4" t="str"/>
      <c r="AQ418" s="5" t="str"/>
      <c r="AU418" s="340" t="n">
        <v>46285.07177083333</v>
      </c>
      <c r="AV418" s="341" t="n">
        <v>0.5111111111111111</v>
      </c>
    </row>
    <row r="419">
      <c r="A419" t="inlineStr">
        <is>
          <t>20605216812</t>
        </is>
      </c>
      <c r="B419" t="inlineStr">
        <is>
          <t>ASOCIACION DE PRODUCTORES AGROPECUARIOS PAMPAS-CALLEBAMBA</t>
        </is>
      </c>
      <c r="D419" t="inlineStr">
        <is>
          <t>ASOCIACION</t>
        </is>
      </c>
      <c r="E419" t="inlineStr">
        <is>
          <t>01 Asociación</t>
        </is>
      </c>
      <c r="F419" t="inlineStr">
        <is>
          <t>BAJA DE OFICIO</t>
        </is>
      </c>
      <c r="G419" t="inlineStr">
        <is>
          <t>HABIDO</t>
        </is>
      </c>
      <c r="H419" s="339" t="n">
        <v>45761</v>
      </c>
      <c r="I419" s="339" t="n">
        <v>45761</v>
      </c>
      <c r="J419" t="inlineStr">
        <is>
          <t>030601</t>
        </is>
      </c>
      <c r="K419" t="inlineStr">
        <is>
          <t>APURIMAC</t>
        </is>
      </c>
      <c r="L419" t="inlineStr">
        <is>
          <t>CHINCHEROS</t>
        </is>
      </c>
      <c r="M419" t="inlineStr">
        <is>
          <t>CHINCHEROS</t>
        </is>
      </c>
      <c r="N419" t="inlineStr">
        <is>
          <t>NRO. SN C.P. SAN JUAN BAUTISTA DE CALL</t>
        </is>
      </c>
      <c r="O419" t="inlineStr">
        <is>
          <t>SIN ACTIVIDAD</t>
        </is>
      </c>
      <c r="P419" t="inlineStr">
        <is>
          <t>ACTIVIDADES OTRAS ASOCIACIONES NCP.</t>
        </is>
      </c>
      <c r="W419" t="inlineStr">
        <is>
          <t>NO</t>
        </is>
      </c>
      <c r="Y419" t="inlineStr">
        <is>
          <t>SI</t>
        </is>
      </c>
      <c r="Z419" t="inlineStr">
        <is>
          <t>ASOCIACION DE PRODUCTORES AGROPECUARIOS PAMPAS-CALLEBAMBA</t>
        </is>
      </c>
      <c r="AA419" s="3" t="n">
        <v>0</v>
      </c>
      <c r="AB419" s="3" t="n">
        <v>0</v>
      </c>
      <c r="AC419" t="inlineStr">
        <is>
          <t>NO</t>
        </is>
      </c>
      <c r="AD419" s="3" t="str"/>
      <c r="AF419" s="3" t="str"/>
      <c r="AG419" s="4" t="str"/>
      <c r="AK419" s="4" t="str"/>
      <c r="AL419" t="inlineStr">
        <is>
          <t>PALTA</t>
        </is>
      </c>
      <c r="AM419" t="inlineStr">
        <is>
          <t>2022-2023-2024</t>
        </is>
      </c>
      <c r="AN419" t="inlineStr">
        <is>
          <t>PAC</t>
        </is>
      </c>
      <c r="AO419" s="4" t="str"/>
      <c r="AP419" s="4" t="str"/>
      <c r="AQ419" s="5" t="str"/>
      <c r="AU419" s="340" t="n">
        <v>46285.07177083333</v>
      </c>
      <c r="AV419" s="341" t="n">
        <v>0.5111111111111111</v>
      </c>
    </row>
    <row r="420">
      <c r="A420" t="inlineStr">
        <is>
          <t>20605228489</t>
        </is>
      </c>
      <c r="B420" t="inlineStr">
        <is>
          <t>ASOCIACION AGROINDUSTRIAL DE MUJERES PRODUCTORAS DE CACAO Y CAFE DEL VRAEM-OTARI´S</t>
        </is>
      </c>
      <c r="C420" t="inlineStr">
        <is>
          <t>OTARI´S</t>
        </is>
      </c>
      <c r="D420" t="inlineStr">
        <is>
          <t>ASOCIACION</t>
        </is>
      </c>
      <c r="E420" t="inlineStr">
        <is>
          <t>01 Asociación</t>
        </is>
      </c>
      <c r="F420" t="inlineStr">
        <is>
          <t>ACTIVO</t>
        </is>
      </c>
      <c r="G420" t="inlineStr">
        <is>
          <t>HABIDO</t>
        </is>
      </c>
      <c r="H420" s="339" t="n">
        <v>43717</v>
      </c>
      <c r="I420" s="339" t="n">
        <v>43717</v>
      </c>
      <c r="J420" t="inlineStr">
        <is>
          <t>080910</t>
        </is>
      </c>
      <c r="K420" t="inlineStr">
        <is>
          <t>CUSCO</t>
        </is>
      </c>
      <c r="L420" t="inlineStr">
        <is>
          <t>LA CONVENCION</t>
        </is>
      </c>
      <c r="M420" t="inlineStr">
        <is>
          <t>PICHARI</t>
        </is>
      </c>
      <c r="N420" t="inlineStr">
        <is>
          <t>JR. CAMISEA MZA. Y3 LOTE. 30 SEC. MARISCAL CACERES</t>
        </is>
      </c>
      <c r="O420" t="inlineStr">
        <is>
          <t>SIN ACTIVIDAD</t>
        </is>
      </c>
      <c r="P420" t="inlineStr">
        <is>
          <t>VTA. MAY. ALIMENTOS, BEBIDAS Y TABACO.</t>
        </is>
      </c>
      <c r="Q420" t="inlineStr">
        <is>
          <t>CULTIVO DE FRUTAS.</t>
        </is>
      </c>
      <c r="R420" t="inlineStr">
        <is>
          <t>SERVICIOS AGRICOLAS, GANADERAS.</t>
        </is>
      </c>
      <c r="W420" t="inlineStr">
        <is>
          <t>NO</t>
        </is>
      </c>
      <c r="Y420" t="inlineStr">
        <is>
          <t>SI</t>
        </is>
      </c>
      <c r="Z420" t="inlineStr">
        <is>
          <t>ASOCIACION AGROINDUSTRIAL DE MUJERES PRODUCTORAS DE CACAO Y CAFE DEL VRAEM-OTARI´S</t>
        </is>
      </c>
      <c r="AA420" s="3" t="n">
        <v>0</v>
      </c>
      <c r="AB420" s="3" t="n">
        <v>313500</v>
      </c>
      <c r="AC420" t="inlineStr">
        <is>
          <t>NO</t>
        </is>
      </c>
      <c r="AD420" s="3" t="str"/>
      <c r="AF420" s="3" t="str"/>
      <c r="AG420" s="4" t="str"/>
      <c r="AK420" s="4" t="str"/>
      <c r="AL420" t="inlineStr">
        <is>
          <t>CACAO</t>
        </is>
      </c>
      <c r="AM420" t="inlineStr">
        <is>
          <t>2025</t>
        </is>
      </c>
      <c r="AN420" t="inlineStr">
        <is>
          <t>PAC</t>
        </is>
      </c>
      <c r="AO420" s="4" t="str"/>
      <c r="AP420" s="4" t="str"/>
      <c r="AQ420" s="5" t="str"/>
      <c r="AU420" s="340" t="n">
        <v>46285.07177083333</v>
      </c>
      <c r="AV420" s="341" t="n">
        <v>0.5777777777777777</v>
      </c>
    </row>
    <row r="421">
      <c r="A421" t="inlineStr">
        <is>
          <t>20605272577</t>
        </is>
      </c>
      <c r="B421" t="inlineStr">
        <is>
          <t>ASOCIACION AGROINDUSTRIAL ALLPA WIRAPAK</t>
        </is>
      </c>
      <c r="D421" t="inlineStr">
        <is>
          <t>ASOCIACION</t>
        </is>
      </c>
      <c r="E421" t="inlineStr">
        <is>
          <t>01 Asociación</t>
        </is>
      </c>
      <c r="F421" t="inlineStr">
        <is>
          <t>ACTIVO</t>
        </is>
      </c>
      <c r="G421" t="inlineStr">
        <is>
          <t>HABIDO</t>
        </is>
      </c>
      <c r="H421" s="339" t="n">
        <v>45478</v>
      </c>
      <c r="I421" s="339" t="n">
        <v>45478</v>
      </c>
      <c r="J421" t="inlineStr">
        <is>
          <t>160301</t>
        </is>
      </c>
      <c r="K421" t="inlineStr">
        <is>
          <t>LORETO</t>
        </is>
      </c>
      <c r="L421" t="inlineStr">
        <is>
          <t>LORETO</t>
        </is>
      </c>
      <c r="M421" t="inlineStr">
        <is>
          <t>NAUTA</t>
        </is>
      </c>
      <c r="N421" t="inlineStr">
        <is>
          <t>CAL. DIEGO RODRIGUEZ NRO. 580</t>
        </is>
      </c>
      <c r="O421" t="inlineStr">
        <is>
          <t>SIN ACTIVIDAD</t>
        </is>
      </c>
      <c r="P421" t="inlineStr">
        <is>
          <t>CULTIVOS DE CEREALES.</t>
        </is>
      </c>
      <c r="Q421" t="inlineStr">
        <is>
          <t>EXPLOTACION MIXTA.</t>
        </is>
      </c>
      <c r="R421" t="inlineStr">
        <is>
          <t>VTA. MAY. DE MATERIAS PRIMAS AGROPEC.</t>
        </is>
      </c>
      <c r="W421" t="inlineStr">
        <is>
          <t>NO</t>
        </is>
      </c>
      <c r="Y421" t="inlineStr">
        <is>
          <t>SI</t>
        </is>
      </c>
      <c r="Z421" t="inlineStr">
        <is>
          <t>ASOCIACION AGROINDUSTRIAL ALLPA WIRAPAK</t>
        </is>
      </c>
      <c r="AA421" s="3" t="n">
        <v>0</v>
      </c>
      <c r="AB421" s="3" t="n">
        <v>0</v>
      </c>
      <c r="AC421" t="inlineStr">
        <is>
          <t>NO</t>
        </is>
      </c>
      <c r="AD421" s="3" t="str"/>
      <c r="AF421" s="3" t="str"/>
      <c r="AG421" s="4" t="str"/>
      <c r="AK421" s="4" t="str"/>
      <c r="AL421" t="inlineStr">
        <is>
          <t>PLÁTANO</t>
        </is>
      </c>
      <c r="AM421" t="inlineStr">
        <is>
          <t>2025</t>
        </is>
      </c>
      <c r="AN421" t="inlineStr">
        <is>
          <t>PAC</t>
        </is>
      </c>
      <c r="AO421" s="4" t="str"/>
      <c r="AP421" s="4" t="str"/>
      <c r="AQ421" s="5" t="str"/>
      <c r="AU421" s="340" t="n">
        <v>46285.07177083333</v>
      </c>
      <c r="AV421" s="341" t="n">
        <v>0.5555555555555556</v>
      </c>
    </row>
    <row r="422">
      <c r="A422" t="inlineStr">
        <is>
          <t>20605304479</t>
        </is>
      </c>
      <c r="B422" t="inlineStr">
        <is>
          <t>ASOCIACION DE PRODUCTORES DE DERIVADOS LACTEOS SUMAC AUSANGATE DEL DISTRITO DE OCONGATE</t>
        </is>
      </c>
      <c r="D422" t="inlineStr">
        <is>
          <t>ASOCIACION</t>
        </is>
      </c>
      <c r="E422" t="inlineStr">
        <is>
          <t>01 Asociación</t>
        </is>
      </c>
      <c r="F422" t="inlineStr">
        <is>
          <t>BAJA PROV. POR OFICIO</t>
        </is>
      </c>
      <c r="G422" t="inlineStr">
        <is>
          <t>HABIDO</t>
        </is>
      </c>
      <c r="H422" s="339" t="n">
        <v>45210</v>
      </c>
      <c r="I422" s="339" t="n">
        <v>45200</v>
      </c>
      <c r="J422" t="inlineStr">
        <is>
          <t>081210</t>
        </is>
      </c>
      <c r="K422" t="inlineStr">
        <is>
          <t>CUSCO</t>
        </is>
      </c>
      <c r="L422" t="inlineStr">
        <is>
          <t>QUISPICANCHI</t>
        </is>
      </c>
      <c r="M422" t="inlineStr">
        <is>
          <t>OCONGATE</t>
        </is>
      </c>
      <c r="N422" t="inlineStr">
        <is>
          <t>NRO. SN C.C. CCOLCCA (A 100MT DE LA ESCUELA)</t>
        </is>
      </c>
      <c r="O422" t="inlineStr">
        <is>
          <t>SIN ACTIVIDAD</t>
        </is>
      </c>
      <c r="P422" t="inlineStr">
        <is>
          <t>SERVICIOS AGRICOLAS, GANADERAS.</t>
        </is>
      </c>
      <c r="Q422" t="inlineStr">
        <is>
          <t>ELAB DE PRODUCTOS LACTEOS.</t>
        </is>
      </c>
      <c r="W422" t="inlineStr">
        <is>
          <t>NO</t>
        </is>
      </c>
      <c r="Y422" t="inlineStr">
        <is>
          <t>SI</t>
        </is>
      </c>
      <c r="Z422" t="inlineStr">
        <is>
          <t>ASOCIACION DE PRODUCTORES DE DERIVADOS LACTEOS SUMAC AUSANGATE DEL DISTRITO DE OCONGATE</t>
        </is>
      </c>
      <c r="AA422" s="3" t="n">
        <v>0</v>
      </c>
      <c r="AB422" s="3" t="n">
        <v>163626</v>
      </c>
      <c r="AC422" t="inlineStr">
        <is>
          <t>NO</t>
        </is>
      </c>
      <c r="AD422" s="3" t="str"/>
      <c r="AF422" s="3" t="str"/>
      <c r="AG422" s="4" t="str"/>
      <c r="AK422" s="4" t="str"/>
      <c r="AL422" t="inlineStr">
        <is>
          <t>DERIVADOS LACTEOS</t>
        </is>
      </c>
      <c r="AM422" t="inlineStr">
        <is>
          <t>2025</t>
        </is>
      </c>
      <c r="AN422" t="inlineStr">
        <is>
          <t>PAC</t>
        </is>
      </c>
      <c r="AO422" s="4" t="str"/>
      <c r="AP422" s="4" t="str"/>
      <c r="AQ422" s="5" t="str"/>
      <c r="AU422" s="340" t="n">
        <v>46285.07177083333</v>
      </c>
      <c r="AV422" s="341" t="n">
        <v>0.5333333333333333</v>
      </c>
    </row>
    <row r="423">
      <c r="A423" t="inlineStr">
        <is>
          <t>20605348468</t>
        </is>
      </c>
      <c r="B423" t="inlineStr">
        <is>
          <t>ASOCIACION DE PRODUCTORES DE LACTEOS DE CCOLCCA AUSANLAC</t>
        </is>
      </c>
      <c r="D423" t="inlineStr">
        <is>
          <t>ASOCIACION</t>
        </is>
      </c>
      <c r="E423" t="inlineStr">
        <is>
          <t>01 Asociación</t>
        </is>
      </c>
      <c r="F423" t="inlineStr">
        <is>
          <t>BAJA DE OFICIO</t>
        </is>
      </c>
      <c r="G423" t="inlineStr">
        <is>
          <t>HABIDO</t>
        </is>
      </c>
      <c r="H423" s="339" t="n">
        <v>43742</v>
      </c>
      <c r="I423" s="339" t="n">
        <v>43742</v>
      </c>
      <c r="J423" t="inlineStr">
        <is>
          <t>081210</t>
        </is>
      </c>
      <c r="K423" t="inlineStr">
        <is>
          <t>CUSCO</t>
        </is>
      </c>
      <c r="L423" t="inlineStr">
        <is>
          <t>QUISPICANCHI</t>
        </is>
      </c>
      <c r="M423" t="inlineStr">
        <is>
          <t>OCONGATE</t>
        </is>
      </c>
      <c r="N423" t="inlineStr">
        <is>
          <t>NRO. SN BAR. CENTRAL</t>
        </is>
      </c>
      <c r="O423" t="inlineStr">
        <is>
          <t>SIN ACTIVIDAD</t>
        </is>
      </c>
      <c r="P423" t="inlineStr">
        <is>
          <t>ELAB DE OTROS PROD. ALIMENTICIOS.</t>
        </is>
      </c>
      <c r="W423" t="inlineStr">
        <is>
          <t>NO</t>
        </is>
      </c>
      <c r="Y423" t="inlineStr">
        <is>
          <t>SI</t>
        </is>
      </c>
      <c r="Z423" t="inlineStr">
        <is>
          <t>ASOCIACION DE PRODUCTORES DE LACTEOS DE CCOLCCA AUSANLAC</t>
        </is>
      </c>
      <c r="AA423" s="3" t="n">
        <v>0</v>
      </c>
      <c r="AB423" s="3" t="n">
        <v>0</v>
      </c>
      <c r="AC423" t="inlineStr">
        <is>
          <t>NO</t>
        </is>
      </c>
      <c r="AD423" s="3" t="str"/>
      <c r="AF423" s="3" t="str"/>
      <c r="AG423" s="4" t="str"/>
      <c r="AK423" s="4" t="str"/>
      <c r="AL423" t="inlineStr">
        <is>
          <t>DERIVADOS LACTEOS</t>
        </is>
      </c>
      <c r="AM423" t="inlineStr">
        <is>
          <t>2018</t>
        </is>
      </c>
      <c r="AN423" t="inlineStr">
        <is>
          <t>PAC</t>
        </is>
      </c>
      <c r="AO423" s="4" t="str"/>
      <c r="AP423" s="4" t="str"/>
      <c r="AQ423" s="5" t="str"/>
      <c r="AU423" s="340" t="n">
        <v>46285.07177083333</v>
      </c>
      <c r="AV423" s="341" t="n">
        <v>0.5111111111111111</v>
      </c>
    </row>
    <row r="424">
      <c r="A424" t="inlineStr">
        <is>
          <t>20605357122</t>
        </is>
      </c>
      <c r="B424" t="inlineStr">
        <is>
          <t>COOPERATIVA DE PRODUCCION Y SERVICIOS ESPECIALES DE LOS PRODUCTORES DE CUYES DE HUANTA-COOPROCUY HUA</t>
        </is>
      </c>
      <c r="D424" t="inlineStr">
        <is>
          <t>COOPERATIVAS, SAIS, CAPS</t>
        </is>
      </c>
      <c r="E424" t="inlineStr">
        <is>
          <t>02 Cooperativa</t>
        </is>
      </c>
      <c r="F424" t="inlineStr">
        <is>
          <t>ACTIVO</t>
        </is>
      </c>
      <c r="G424" t="inlineStr">
        <is>
          <t>HABIDO</t>
        </is>
      </c>
      <c r="H424" s="339" t="n">
        <v>43745</v>
      </c>
      <c r="I424" s="339" t="n">
        <v>43745</v>
      </c>
      <c r="J424" t="inlineStr">
        <is>
          <t>050404</t>
        </is>
      </c>
      <c r="K424" t="inlineStr">
        <is>
          <t>AYACUCHO</t>
        </is>
      </c>
      <c r="L424" t="inlineStr">
        <is>
          <t>HUANTA</t>
        </is>
      </c>
      <c r="M424" t="inlineStr">
        <is>
          <t>IGUAIN</t>
        </is>
      </c>
      <c r="N424" t="inlineStr">
        <is>
          <t>BQ TRES ESQUINAS NRO. S/N (COSTADO DE I.E. JOSE FELIX IGUAN)</t>
        </is>
      </c>
      <c r="O424" t="inlineStr">
        <is>
          <t>SIN ACTIVIDAD</t>
        </is>
      </c>
      <c r="P424" t="inlineStr">
        <is>
          <t>CRIA DE ANIMALES DOMESTICOS.</t>
        </is>
      </c>
      <c r="W424" t="inlineStr">
        <is>
          <t>SI</t>
        </is>
      </c>
      <c r="X424" t="inlineStr">
        <is>
          <t>B0917062</t>
        </is>
      </c>
      <c r="Y424" t="inlineStr">
        <is>
          <t>SI</t>
        </is>
      </c>
      <c r="Z424" t="inlineStr">
        <is>
          <t>COOPERATIVA DE PRODUCCION Y SERVICIOS ESPECIALES DE LOS PRODUCTORES DE CUYES DE HUANTA-COOPROCUY HUA</t>
        </is>
      </c>
      <c r="AA424" s="3" t="n">
        <v>61282</v>
      </c>
      <c r="AB424" s="3" t="n">
        <v>0</v>
      </c>
      <c r="AC424" t="inlineStr">
        <is>
          <t>NO</t>
        </is>
      </c>
      <c r="AD424" s="3" t="str"/>
      <c r="AF424" s="3" t="str"/>
      <c r="AG424" s="4" t="str"/>
      <c r="AK424" s="4" t="str"/>
      <c r="AL424" t="inlineStr">
        <is>
          <t>CUY</t>
        </is>
      </c>
      <c r="AM424" t="inlineStr">
        <is>
          <t>2024</t>
        </is>
      </c>
      <c r="AN424" t="inlineStr">
        <is>
          <t>PAC</t>
        </is>
      </c>
      <c r="AO424" s="4" t="str"/>
      <c r="AP424" s="4" t="str"/>
      <c r="AQ424" s="5" t="str"/>
      <c r="AU424" s="340" t="n">
        <v>46285.07177083333</v>
      </c>
      <c r="AV424" s="341" t="n">
        <v>0.5333333333333333</v>
      </c>
    </row>
    <row r="425">
      <c r="A425" t="inlineStr">
        <is>
          <t>20605363092</t>
        </is>
      </c>
      <c r="B425" t="inlineStr">
        <is>
          <t>ASOCIACION DE PRODUCTORES AGROPECUARIOS DE CITRICOS SAN ANTONIO DE PAMPA CONCEPCION ECHARATI-APACISA</t>
        </is>
      </c>
      <c r="D425" t="inlineStr">
        <is>
          <t>ASOCIACION</t>
        </is>
      </c>
      <c r="E425" t="inlineStr">
        <is>
          <t>01 Asociación</t>
        </is>
      </c>
      <c r="F425" t="inlineStr">
        <is>
          <t>BAJA DE OFICIO</t>
        </is>
      </c>
      <c r="G425" t="inlineStr">
        <is>
          <t>HABIDO</t>
        </is>
      </c>
      <c r="H425" s="339" t="n">
        <v>43747</v>
      </c>
      <c r="I425" s="339" t="n">
        <v>43747</v>
      </c>
      <c r="J425" t="inlineStr">
        <is>
          <t>080902</t>
        </is>
      </c>
      <c r="K425" t="inlineStr">
        <is>
          <t>CUSCO</t>
        </is>
      </c>
      <c r="L425" t="inlineStr">
        <is>
          <t>LA CONVENCION</t>
        </is>
      </c>
      <c r="M425" t="inlineStr">
        <is>
          <t>ECHARATE</t>
        </is>
      </c>
      <c r="N425" t="inlineStr">
        <is>
          <t>NRO. SN SEC. PAMPA CONCEPCION (FT GRIFO CONCEPCION C1P AZUL)</t>
        </is>
      </c>
      <c r="O425" t="inlineStr">
        <is>
          <t>SIN ACTIVIDAD</t>
        </is>
      </c>
      <c r="P425" t="inlineStr">
        <is>
          <t>ACTIVIDADES OTRAS ASOCIACIONES NCP.</t>
        </is>
      </c>
      <c r="W425" t="inlineStr">
        <is>
          <t>NO</t>
        </is>
      </c>
      <c r="Y425" t="inlineStr">
        <is>
          <t>SI</t>
        </is>
      </c>
      <c r="Z425" t="inlineStr">
        <is>
          <t>ASOCIACION DE PRODUCTORES AGROPECUARIOS DE CITRICOS SAN ANTONIO DE PAMPA CONCEPCION ECHARATI-APACISA</t>
        </is>
      </c>
      <c r="AA425" s="3" t="n">
        <v>492500</v>
      </c>
      <c r="AB425" s="3" t="n">
        <v>97171.99635</v>
      </c>
      <c r="AC425" t="inlineStr">
        <is>
          <t>NO</t>
        </is>
      </c>
      <c r="AD425" s="3" t="str"/>
      <c r="AF425" s="3" t="str"/>
      <c r="AG425" s="4" t="str"/>
      <c r="AK425" s="4" t="str"/>
      <c r="AL425" t="inlineStr">
        <is>
          <t>NARANJA</t>
        </is>
      </c>
      <c r="AM425" t="inlineStr">
        <is>
          <t>2021-2022-2023-2024 - 2025</t>
        </is>
      </c>
      <c r="AN425" t="inlineStr">
        <is>
          <t>PAC</t>
        </is>
      </c>
      <c r="AO425" s="4" t="str"/>
      <c r="AP425" s="4" t="str"/>
      <c r="AQ425" s="5" t="str"/>
      <c r="AU425" s="340" t="n">
        <v>46285.07177083333</v>
      </c>
      <c r="AV425" s="341" t="n">
        <v>0.5111111111111111</v>
      </c>
    </row>
    <row r="426">
      <c r="A426" t="inlineStr">
        <is>
          <t>20605371869</t>
        </is>
      </c>
      <c r="B426" t="inlineStr">
        <is>
          <t>ASOCIACION DE AGRICULTORES DE PALTOS EN HUAMAMPALI - ALTO LARAN</t>
        </is>
      </c>
      <c r="D426" t="inlineStr">
        <is>
          <t>ASOCIACION</t>
        </is>
      </c>
      <c r="F426" t="inlineStr">
        <is>
          <t>ACTIVO</t>
        </is>
      </c>
      <c r="G426" t="inlineStr">
        <is>
          <t>HABIDO</t>
        </is>
      </c>
      <c r="H426" s="339" t="n">
        <v>43749</v>
      </c>
      <c r="I426" s="339" t="n">
        <v>43749</v>
      </c>
      <c r="K426" t="inlineStr">
        <is>
          <t>ICA</t>
        </is>
      </c>
      <c r="L426" t="inlineStr">
        <is>
          <t>CHINCHA</t>
        </is>
      </c>
      <c r="M426" t="inlineStr">
        <is>
          <t>ALTO LARAN</t>
        </is>
      </c>
      <c r="N426" t="inlineStr">
        <is>
          <t>NRO. . C.P. HUAMAMPALI ZONA 1 (A 300M DE PLAZA DE ARMAS)</t>
        </is>
      </c>
      <c r="O426" t="inlineStr">
        <is>
          <t>SIN ACTIVIDAD</t>
        </is>
      </c>
      <c r="P426" t="inlineStr">
        <is>
          <t>CULTIVO DE FRUTAS.</t>
        </is>
      </c>
      <c r="W426" t="inlineStr">
        <is>
          <t>NO</t>
        </is>
      </c>
      <c r="Y426" t="inlineStr">
        <is>
          <t>SI</t>
        </is>
      </c>
      <c r="Z426" t="inlineStr">
        <is>
          <t>ASOCIACION DE AGRICULTORES DE PALTOS EN HUAMAMPALI - ALTO LARAN</t>
        </is>
      </c>
      <c r="AA426" s="3" t="n">
        <v>0</v>
      </c>
      <c r="AB426" s="3" t="n">
        <v>0</v>
      </c>
      <c r="AC426" t="inlineStr">
        <is>
          <t>NO</t>
        </is>
      </c>
      <c r="AD426" s="3" t="str"/>
      <c r="AF426" s="3" t="str"/>
      <c r="AG426" s="4" t="str"/>
      <c r="AK426" s="4" t="str"/>
      <c r="AO426" s="4" t="str"/>
      <c r="AP426" s="4" t="str"/>
      <c r="AQ426" s="5" t="str"/>
      <c r="AU426" s="340" t="n">
        <v>46285.07177083333</v>
      </c>
      <c r="AV426" s="341" t="n">
        <v>0.4</v>
      </c>
    </row>
    <row r="427">
      <c r="A427" t="inlineStr">
        <is>
          <t>20605430458</t>
        </is>
      </c>
      <c r="B427" t="inlineStr">
        <is>
          <t>ASOCIACION DE PRODUCTORES AGROPECUARIOS "VALLE DEL MANTARO TINKUS</t>
        </is>
      </c>
      <c r="D427" t="inlineStr">
        <is>
          <t>ASOCIACION</t>
        </is>
      </c>
      <c r="F427" t="inlineStr">
        <is>
          <t>BAJA DE OFICIO</t>
        </is>
      </c>
      <c r="G427" t="inlineStr">
        <is>
          <t>HABIDO</t>
        </is>
      </c>
      <c r="H427" s="339" t="n">
        <v>45916</v>
      </c>
      <c r="I427" s="339" t="n">
        <v>45916</v>
      </c>
      <c r="K427" t="inlineStr">
        <is>
          <t>JUNIN</t>
        </is>
      </c>
      <c r="L427" t="inlineStr">
        <is>
          <t>JAUJA</t>
        </is>
      </c>
      <c r="M427" t="inlineStr">
        <is>
          <t>SINCOS</t>
        </is>
      </c>
      <c r="N427" t="inlineStr">
        <is>
          <t>CAL. REAL NRO. 594 (FRENTE AL JARDÍN DE NIÑOS S77002746)</t>
        </is>
      </c>
      <c r="O427" t="inlineStr">
        <is>
          <t>SIN ACTIVIDAD</t>
        </is>
      </c>
      <c r="P427" t="inlineStr">
        <is>
          <t>CULTIVO DE HORTALIZAS Y LEGUMBRES.</t>
        </is>
      </c>
      <c r="Q427" t="inlineStr">
        <is>
          <t>CULTIVOS DE CEREALES.</t>
        </is>
      </c>
      <c r="W427" t="inlineStr">
        <is>
          <t>NO</t>
        </is>
      </c>
      <c r="Y427" t="inlineStr">
        <is>
          <t>SI</t>
        </is>
      </c>
      <c r="Z427" t="inlineStr">
        <is>
          <t>ASOCIACION DE PRODUCTORES AGROPECUARIOS "VALLE DEL MANTARO TINKUS"</t>
        </is>
      </c>
      <c r="AA427" s="3" t="n">
        <v>0</v>
      </c>
      <c r="AB427" s="3" t="n">
        <v>0</v>
      </c>
      <c r="AC427" t="inlineStr">
        <is>
          <t>NO</t>
        </is>
      </c>
      <c r="AD427" s="3" t="str"/>
      <c r="AF427" s="3" t="str"/>
      <c r="AG427" s="4" t="str"/>
      <c r="AK427" s="4" t="str"/>
      <c r="AO427" s="4" t="str"/>
      <c r="AP427" s="4" t="str"/>
      <c r="AQ427" s="5" t="str"/>
      <c r="AU427" s="340" t="n">
        <v>46285.07177083333</v>
      </c>
      <c r="AV427" s="341" t="n">
        <v>0.4222222222222222</v>
      </c>
    </row>
    <row r="428">
      <c r="A428" t="inlineStr">
        <is>
          <t>20605500430</t>
        </is>
      </c>
      <c r="B428" t="inlineStr">
        <is>
          <t>COOPERATIVA AGRARIA DE PRODUCTORES ECOLOGICOS LOS CHANKAS VALLE DEL RIO PERENE</t>
        </is>
      </c>
      <c r="D428" t="inlineStr">
        <is>
          <t>COOPERATIVAS, SAIS, CAPS</t>
        </is>
      </c>
      <c r="E428" t="inlineStr">
        <is>
          <t>02 Cooperativa</t>
        </is>
      </c>
      <c r="F428" t="inlineStr">
        <is>
          <t>ACTIVO</t>
        </is>
      </c>
      <c r="G428" t="inlineStr">
        <is>
          <t>HABIDO</t>
        </is>
      </c>
      <c r="H428" s="339" t="n">
        <v>43780</v>
      </c>
      <c r="I428" s="339" t="n">
        <v>43780</v>
      </c>
      <c r="J428" t="inlineStr">
        <is>
          <t>120303</t>
        </is>
      </c>
      <c r="K428" t="inlineStr">
        <is>
          <t>JUNIN</t>
        </is>
      </c>
      <c r="L428" t="inlineStr">
        <is>
          <t>CHANCHAMAYO</t>
        </is>
      </c>
      <c r="M428" t="inlineStr">
        <is>
          <t>PICHANAQUI</t>
        </is>
      </c>
      <c r="N428" t="inlineStr">
        <is>
          <t>JR. 7 DE JUNIO NRO. 525 URB. PICHANAKI (FRENTE DE LA LOSA KENYI)</t>
        </is>
      </c>
      <c r="O428" t="inlineStr">
        <is>
          <t>SIN ACTIVIDAD</t>
        </is>
      </c>
      <c r="P428" t="inlineStr">
        <is>
          <t>CULTIVOS DE CEREALES.</t>
        </is>
      </c>
      <c r="Q428" t="inlineStr">
        <is>
          <t>PESCA, EXPLOT. CRIADEROS DE PECES.</t>
        </is>
      </c>
      <c r="U428" t="inlineStr">
        <is>
          <t>943050465</t>
        </is>
      </c>
      <c r="V428" t="inlineStr">
        <is>
          <t>rudanre@gmail.com</t>
        </is>
      </c>
      <c r="W428" t="inlineStr">
        <is>
          <t>NO</t>
        </is>
      </c>
      <c r="Y428" t="inlineStr">
        <is>
          <t>SI</t>
        </is>
      </c>
      <c r="Z428" t="inlineStr">
        <is>
          <t>COOPERATIVA AGRARIA DE PRODUCTORES ECOLOGICOS LOS CHANKAS VALLE DEL RIO PERENE</t>
        </is>
      </c>
      <c r="AA428" s="3" t="n">
        <v>1422186.99659</v>
      </c>
      <c r="AB428" s="3" t="n">
        <v>4240141.77473851</v>
      </c>
      <c r="AC428" t="inlineStr">
        <is>
          <t>SI</t>
        </is>
      </c>
      <c r="AD428" s="3" t="n">
        <v>147669.48</v>
      </c>
      <c r="AE428" t="inlineStr">
        <is>
          <t>2025-10</t>
        </is>
      </c>
      <c r="AF428" s="3" t="n">
        <v>147669.48</v>
      </c>
      <c r="AG428" s="4" t="n">
        <v>1</v>
      </c>
      <c r="AI428" t="inlineStr">
        <is>
          <t>Retamozo Orihuela Merceo</t>
        </is>
      </c>
      <c r="AJ428" t="inlineStr">
        <is>
          <t>Retamozo Orihuela Merceo</t>
        </is>
      </c>
      <c r="AK428" s="4" t="str"/>
      <c r="AL428" t="inlineStr">
        <is>
          <t>CAFÉ</t>
        </is>
      </c>
      <c r="AM428" t="inlineStr">
        <is>
          <t>2024 - 2025</t>
        </is>
      </c>
      <c r="AN428" t="inlineStr">
        <is>
          <t>PAC</t>
        </is>
      </c>
      <c r="AO428" s="4" t="n">
        <v>165</v>
      </c>
      <c r="AP428" s="4" t="n">
        <v>92</v>
      </c>
      <c r="AQ428" s="5" t="n">
        <v>771</v>
      </c>
      <c r="AS428" t="inlineStr">
        <is>
          <t>FLO ID 1931022; VIGENCIA HASTA SETIEMBRE 2028</t>
        </is>
      </c>
      <c r="AT428" t="inlineStr">
        <is>
          <t>0.75</t>
        </is>
      </c>
      <c r="AU428" s="340" t="n">
        <v>46285.07177083333</v>
      </c>
      <c r="AV428" s="341" t="n">
        <v>0.8222222222222222</v>
      </c>
    </row>
    <row r="429">
      <c r="A429" t="inlineStr">
        <is>
          <t>20605520058</t>
        </is>
      </c>
      <c r="B429" t="inlineStr">
        <is>
          <t>ASOCIACION DE PRODUCTORES AGROPECUARIOS CAPIRUSHARI DE MAZAMARI - APACM</t>
        </is>
      </c>
      <c r="D429" t="inlineStr">
        <is>
          <t>ASOCIACION</t>
        </is>
      </c>
      <c r="E429" t="inlineStr">
        <is>
          <t>01 Asociación</t>
        </is>
      </c>
      <c r="F429" t="inlineStr">
        <is>
          <t>SUSPENSION TEMPORAL</t>
        </is>
      </c>
      <c r="G429" t="inlineStr">
        <is>
          <t>HABIDO</t>
        </is>
      </c>
      <c r="H429" s="339" t="n">
        <v>43784</v>
      </c>
      <c r="I429" s="339" t="n">
        <v>43800</v>
      </c>
      <c r="J429" t="inlineStr">
        <is>
          <t>120604</t>
        </is>
      </c>
      <c r="K429" t="inlineStr">
        <is>
          <t>JUNIN</t>
        </is>
      </c>
      <c r="L429" t="inlineStr">
        <is>
          <t>SATIPO</t>
        </is>
      </c>
      <c r="M429" t="inlineStr">
        <is>
          <t>MAZAMARI</t>
        </is>
      </c>
      <c r="N429" t="inlineStr">
        <is>
          <t>CAR. CARRETERA NRO. S/N CPME. CAPIRUSHIARI (S72660641 A 20M DEL PUENTE CAPIRUSHARI)</t>
        </is>
      </c>
      <c r="O429" t="inlineStr">
        <is>
          <t>SIN ACTIVIDAD</t>
        </is>
      </c>
      <c r="P429" t="inlineStr">
        <is>
          <t>ACTIVIDADES OTRAS ASOCIACIONES NCP.</t>
        </is>
      </c>
      <c r="W429" t="inlineStr">
        <is>
          <t>NO</t>
        </is>
      </c>
      <c r="Y429" t="inlineStr">
        <is>
          <t>SI</t>
        </is>
      </c>
      <c r="Z429" t="inlineStr">
        <is>
          <t>ASOCIACION DE PRODUCTORES AGROPECUARIOS CAPIRUSHARI DE MAZAMARI - APACM</t>
        </is>
      </c>
      <c r="AA429" s="3" t="n">
        <v>0</v>
      </c>
      <c r="AB429" s="3" t="n">
        <v>2490600</v>
      </c>
      <c r="AC429" t="inlineStr">
        <is>
          <t>NO</t>
        </is>
      </c>
      <c r="AD429" s="3" t="str"/>
      <c r="AF429" s="3" t="str"/>
      <c r="AG429" s="4" t="str"/>
      <c r="AK429" s="4" t="str"/>
      <c r="AL429" t="inlineStr">
        <is>
          <t>NARANJA</t>
        </is>
      </c>
      <c r="AM429" t="inlineStr">
        <is>
          <t>2025</t>
        </is>
      </c>
      <c r="AN429" t="inlineStr">
        <is>
          <t>PAC</t>
        </is>
      </c>
      <c r="AO429" s="4" t="str"/>
      <c r="AP429" s="4" t="str"/>
      <c r="AQ429" s="5" t="str"/>
      <c r="AU429" s="340" t="n">
        <v>46285.07177083333</v>
      </c>
      <c r="AV429" s="341" t="n">
        <v>0.5111111111111111</v>
      </c>
    </row>
    <row r="430">
      <c r="A430" t="inlineStr">
        <is>
          <t>20605564730</t>
        </is>
      </c>
      <c r="B430" t="inlineStr">
        <is>
          <t>COOPERATIVA DE PRODUCCION ECO AYMARA-ACORA</t>
        </is>
      </c>
      <c r="D430" t="inlineStr">
        <is>
          <t>COOPERATIVAS, SAIS, CAPS</t>
        </is>
      </c>
      <c r="E430" t="inlineStr">
        <is>
          <t>02 Cooperativa</t>
        </is>
      </c>
      <c r="F430" t="inlineStr">
        <is>
          <t>ACTIVO</t>
        </is>
      </c>
      <c r="G430" t="inlineStr">
        <is>
          <t>HABIDO</t>
        </is>
      </c>
      <c r="H430" s="339" t="n">
        <v>43795</v>
      </c>
      <c r="I430" s="339" t="n">
        <v>43800</v>
      </c>
      <c r="J430" t="inlineStr">
        <is>
          <t>210102</t>
        </is>
      </c>
      <c r="K430" t="inlineStr">
        <is>
          <t>PUNO</t>
        </is>
      </c>
      <c r="L430" t="inlineStr">
        <is>
          <t>PUNO</t>
        </is>
      </c>
      <c r="M430" t="inlineStr">
        <is>
          <t>ACORA</t>
        </is>
      </c>
      <c r="N430" t="inlineStr">
        <is>
          <t>PARC. CCACCA SAM 2 LOTE. 60 ACORA (ATRAS DE LA IEP 70099)</t>
        </is>
      </c>
      <c r="O430" t="inlineStr">
        <is>
          <t>SIN ACTIVIDAD</t>
        </is>
      </c>
      <c r="P430" t="inlineStr">
        <is>
          <t>ELAB DE PRODUCTOS LACTEOS.</t>
        </is>
      </c>
      <c r="W430" t="inlineStr">
        <is>
          <t>NO</t>
        </is>
      </c>
      <c r="Y430" t="inlineStr">
        <is>
          <t>SI</t>
        </is>
      </c>
      <c r="Z430" t="inlineStr">
        <is>
          <t>COOPERATIVA DE PRODUCCION ECO AYMARA-ACORA</t>
        </is>
      </c>
      <c r="AA430" s="3" t="n">
        <v>227430</v>
      </c>
      <c r="AB430" s="3" t="n">
        <v>0</v>
      </c>
      <c r="AC430" t="inlineStr">
        <is>
          <t>NO</t>
        </is>
      </c>
      <c r="AD430" s="3" t="str"/>
      <c r="AF430" s="3" t="str"/>
      <c r="AG430" s="4" t="str"/>
      <c r="AK430" s="4" t="str"/>
      <c r="AL430" t="inlineStr">
        <is>
          <t>DERIVADOS LACTEOS</t>
        </is>
      </c>
      <c r="AM430" t="inlineStr">
        <is>
          <t>2024</t>
        </is>
      </c>
      <c r="AN430" t="inlineStr">
        <is>
          <t>PAC</t>
        </is>
      </c>
      <c r="AO430" s="4" t="str"/>
      <c r="AP430" s="4" t="str"/>
      <c r="AQ430" s="5" t="str"/>
      <c r="AU430" s="340" t="n">
        <v>46285.07177083333</v>
      </c>
      <c r="AV430" s="341" t="n">
        <v>0.5111111111111111</v>
      </c>
    </row>
    <row r="431">
      <c r="A431" t="inlineStr">
        <is>
          <t>20605600922</t>
        </is>
      </c>
      <c r="B431" t="inlineStr">
        <is>
          <t>ASOCIACION DE PRODUCTORES AGROPECUARIOS VALLE IRIBAMBA</t>
        </is>
      </c>
      <c r="D431" t="inlineStr">
        <is>
          <t>ASOCIACION</t>
        </is>
      </c>
      <c r="E431" t="inlineStr">
        <is>
          <t>01 Asociación</t>
        </is>
      </c>
      <c r="F431" t="inlineStr">
        <is>
          <t>BAJA DE OFICIO</t>
        </is>
      </c>
      <c r="G431" t="inlineStr">
        <is>
          <t>HABIDO</t>
        </is>
      </c>
      <c r="H431" s="339" t="n">
        <v>43803</v>
      </c>
      <c r="I431" s="339" t="n">
        <v>43803</v>
      </c>
      <c r="J431" t="inlineStr">
        <is>
          <t>050405</t>
        </is>
      </c>
      <c r="K431" t="inlineStr">
        <is>
          <t>AYACUCHO</t>
        </is>
      </c>
      <c r="L431" t="inlineStr">
        <is>
          <t>HUANTA</t>
        </is>
      </c>
      <c r="M431" t="inlineStr">
        <is>
          <t>LURICOCHA</t>
        </is>
      </c>
      <c r="N431" t="inlineStr">
        <is>
          <t>NRO. S/N PAGO DE IRIBAMBA (COSTADO I.E. INICIAL)</t>
        </is>
      </c>
      <c r="O431" t="inlineStr">
        <is>
          <t>SIN ACTIVIDAD</t>
        </is>
      </c>
      <c r="P431" t="inlineStr">
        <is>
          <t>EXPLOTACION MIXTA.</t>
        </is>
      </c>
      <c r="Q431" t="inlineStr">
        <is>
          <t>VTA. MIN. ALIMENTOS, BEBIDAS, TABACO.</t>
        </is>
      </c>
      <c r="W431" t="inlineStr">
        <is>
          <t>NO</t>
        </is>
      </c>
      <c r="Y431" t="inlineStr">
        <is>
          <t>SI</t>
        </is>
      </c>
      <c r="Z431" t="inlineStr">
        <is>
          <t>ASOCIACION DE PRODUCTORES AGROPECUARIOS VALLE IRIBAMBA</t>
        </is>
      </c>
      <c r="AA431" s="3" t="n">
        <v>167834</v>
      </c>
      <c r="AB431" s="3" t="n">
        <v>125490</v>
      </c>
      <c r="AC431" t="inlineStr">
        <is>
          <t>NO</t>
        </is>
      </c>
      <c r="AD431" s="3" t="str"/>
      <c r="AF431" s="3" t="str"/>
      <c r="AG431" s="4" t="str"/>
      <c r="AK431" s="4" t="str"/>
      <c r="AL431" t="inlineStr">
        <is>
          <t>CUY</t>
        </is>
      </c>
      <c r="AM431" t="inlineStr">
        <is>
          <t>2024 - 2025</t>
        </is>
      </c>
      <c r="AN431" t="inlineStr">
        <is>
          <t>PAC</t>
        </is>
      </c>
      <c r="AO431" s="4" t="str"/>
      <c r="AP431" s="4" t="str"/>
      <c r="AQ431" s="5" t="str"/>
      <c r="AU431" s="340" t="n">
        <v>46285.07177083333</v>
      </c>
      <c r="AV431" s="341" t="n">
        <v>0.5333333333333333</v>
      </c>
    </row>
    <row r="432">
      <c r="A432" t="inlineStr">
        <is>
          <t>20605688170</t>
        </is>
      </c>
      <c r="B432" t="inlineStr">
        <is>
          <t>COOPERATIVA AGRARIA ALEXANDER VON HUMBOLDT LTDA</t>
        </is>
      </c>
      <c r="D432" t="inlineStr">
        <is>
          <t>COOPERATIVAS, SAIS, CAPS</t>
        </is>
      </c>
      <c r="E432" t="inlineStr">
        <is>
          <t>02 Cooperativa</t>
        </is>
      </c>
      <c r="F432" t="inlineStr">
        <is>
          <t>ACTIVO</t>
        </is>
      </c>
      <c r="G432" t="inlineStr">
        <is>
          <t>HABIDO</t>
        </is>
      </c>
      <c r="H432" s="339" t="n">
        <v>43826</v>
      </c>
      <c r="I432" s="339" t="n">
        <v>43831</v>
      </c>
      <c r="J432" t="inlineStr">
        <is>
          <t>250305</t>
        </is>
      </c>
      <c r="K432" t="inlineStr">
        <is>
          <t>UCAYALI</t>
        </is>
      </c>
      <c r="L432" t="inlineStr">
        <is>
          <t>PADRE ABAD</t>
        </is>
      </c>
      <c r="M432" t="inlineStr">
        <is>
          <t>ALEXANDER VON HUMBOLDT</t>
        </is>
      </c>
      <c r="N432" t="inlineStr">
        <is>
          <t>AV. AMAZONAS KM. 86 MZA. 46 LOTE. 9 (POR EL TANQUE DE AGUA POTABLE)</t>
        </is>
      </c>
      <c r="O432" t="inlineStr">
        <is>
          <t>SIN ACTIVIDAD</t>
        </is>
      </c>
      <c r="P432" t="inlineStr">
        <is>
          <t>CULTIVO DE FRUTAS.</t>
        </is>
      </c>
      <c r="Q432" t="inlineStr">
        <is>
          <t>EXPLOTACION MIXTA.</t>
        </is>
      </c>
      <c r="W432" t="inlineStr">
        <is>
          <t>NO</t>
        </is>
      </c>
      <c r="Y432" t="inlineStr">
        <is>
          <t>SI</t>
        </is>
      </c>
      <c r="Z432" t="inlineStr">
        <is>
          <t>COOPERATIVA AGRARIA ALEXANDER VON HUMBOLDT LTDA</t>
        </is>
      </c>
      <c r="AA432" s="3" t="n">
        <v>0</v>
      </c>
      <c r="AB432" s="3" t="n">
        <v>683342.25</v>
      </c>
      <c r="AC432" t="inlineStr">
        <is>
          <t>NO</t>
        </is>
      </c>
      <c r="AD432" s="3" t="str"/>
      <c r="AF432" s="3" t="str"/>
      <c r="AG432" s="4" t="str"/>
      <c r="AK432" s="4" t="str"/>
      <c r="AL432" t="inlineStr">
        <is>
          <t>CACAO</t>
        </is>
      </c>
      <c r="AM432" t="inlineStr">
        <is>
          <t>2025</t>
        </is>
      </c>
      <c r="AN432" t="inlineStr">
        <is>
          <t>PAC</t>
        </is>
      </c>
      <c r="AO432" s="4" t="str"/>
      <c r="AP432" s="4" t="str"/>
      <c r="AQ432" s="5" t="str"/>
      <c r="AU432" s="340" t="n">
        <v>46285.07177083333</v>
      </c>
      <c r="AV432" s="341" t="n">
        <v>0.5333333333333333</v>
      </c>
    </row>
    <row r="433">
      <c r="A433" t="inlineStr">
        <is>
          <t>20605783229</t>
        </is>
      </c>
      <c r="B433" t="inlineStr">
        <is>
          <t>ASOCIACION DE PRODUCTORES AGROPECUARIOS LAS CATARATAS DE ILLAPANI</t>
        </is>
      </c>
      <c r="D433" t="inlineStr">
        <is>
          <t>ASOCIACION</t>
        </is>
      </c>
      <c r="E433" t="inlineStr">
        <is>
          <t>01 Asociación</t>
        </is>
      </c>
      <c r="F433" t="inlineStr">
        <is>
          <t>BAJA DE OFICIO</t>
        </is>
      </c>
      <c r="G433" t="inlineStr">
        <is>
          <t>HABIDO</t>
        </is>
      </c>
      <c r="H433" s="339" t="n">
        <v>43850</v>
      </c>
      <c r="I433" s="339" t="n">
        <v>43850</v>
      </c>
      <c r="J433" t="inlineStr">
        <is>
          <t>080902</t>
        </is>
      </c>
      <c r="K433" t="inlineStr">
        <is>
          <t>CUSCO</t>
        </is>
      </c>
      <c r="L433" t="inlineStr">
        <is>
          <t>LA CONVENCION</t>
        </is>
      </c>
      <c r="M433" t="inlineStr">
        <is>
          <t>ECHARATE</t>
        </is>
      </c>
      <c r="N433" t="inlineStr">
        <is>
          <t>NRO. SN C.P. ILLAPANI (PRG X RENEE HANCCO CEL 962725263)</t>
        </is>
      </c>
      <c r="O433" t="inlineStr">
        <is>
          <t>SIN ACTIVIDAD</t>
        </is>
      </c>
      <c r="P433" t="inlineStr">
        <is>
          <t>SERVICIOS AGRICOLAS, GANADERAS.</t>
        </is>
      </c>
      <c r="W433" t="inlineStr">
        <is>
          <t>NO</t>
        </is>
      </c>
      <c r="Y433" t="inlineStr">
        <is>
          <t>SI</t>
        </is>
      </c>
      <c r="Z433" t="inlineStr">
        <is>
          <t>ASOCIACION DE PRODUCTORES AGROPECUARIOS LAS CATARATAS DE ILLAPANI</t>
        </is>
      </c>
      <c r="AA433" s="3" t="n">
        <v>874100</v>
      </c>
      <c r="AB433" s="3" t="n">
        <v>330980</v>
      </c>
      <c r="AC433" t="inlineStr">
        <is>
          <t>NO</t>
        </is>
      </c>
      <c r="AD433" s="3" t="str"/>
      <c r="AF433" s="3" t="str"/>
      <c r="AG433" s="4" t="str"/>
      <c r="AK433" s="4" t="str"/>
      <c r="AL433" t="inlineStr">
        <is>
          <t>LIMÓN</t>
        </is>
      </c>
      <c r="AM433" t="inlineStr">
        <is>
          <t>2021-2022-2023-2024 - 2025</t>
        </is>
      </c>
      <c r="AN433" t="inlineStr">
        <is>
          <t>PAC</t>
        </is>
      </c>
      <c r="AO433" s="4" t="str"/>
      <c r="AP433" s="4" t="str"/>
      <c r="AQ433" s="5" t="str"/>
      <c r="AU433" s="340" t="n">
        <v>46285.07177083333</v>
      </c>
      <c r="AV433" s="341" t="n">
        <v>0.5111111111111111</v>
      </c>
    </row>
    <row r="434">
      <c r="A434" t="inlineStr">
        <is>
          <t>20605784047</t>
        </is>
      </c>
      <c r="B434" t="inlineStr">
        <is>
          <t>ASOCIACION DE PRODUCTORES AGROPECUARIOS BUENOS AIRES KM. 2 PACARAN</t>
        </is>
      </c>
      <c r="D434" t="inlineStr">
        <is>
          <t>ASOCIACION</t>
        </is>
      </c>
      <c r="E434" t="inlineStr">
        <is>
          <t>01 Asociación</t>
        </is>
      </c>
      <c r="F434" t="inlineStr">
        <is>
          <t>BAJA DE OFICIO</t>
        </is>
      </c>
      <c r="G434" t="inlineStr">
        <is>
          <t>HABIDO</t>
        </is>
      </c>
      <c r="H434" s="339" t="n">
        <v>43850</v>
      </c>
      <c r="I434" s="339" t="n">
        <v>43862</v>
      </c>
      <c r="J434" t="inlineStr">
        <is>
          <t>170303</t>
        </is>
      </c>
      <c r="K434" t="inlineStr">
        <is>
          <t>MADRE DE DIOS</t>
        </is>
      </c>
      <c r="L434" t="inlineStr">
        <is>
          <t>TAMBOPATA</t>
        </is>
      </c>
      <c r="M434" t="inlineStr">
        <is>
          <t>LAS PIEDRAS</t>
        </is>
      </c>
      <c r="N434" t="inlineStr">
        <is>
          <t>JR. LOS CEDROS NRO. -- (A 30 METROS DE COMISARIA MAVILA)</t>
        </is>
      </c>
      <c r="O434" t="inlineStr">
        <is>
          <t>SIN ACTIVIDAD</t>
        </is>
      </c>
      <c r="P434" t="inlineStr">
        <is>
          <t>ACTIV.ORGANIZACIONES EMPRESARIALES</t>
        </is>
      </c>
      <c r="W434" t="inlineStr">
        <is>
          <t>NO</t>
        </is>
      </c>
      <c r="Y434" t="inlineStr">
        <is>
          <t>SI</t>
        </is>
      </c>
      <c r="Z434" t="inlineStr">
        <is>
          <t>ASOCIACION DE PRODUCTORES AGROPECUARIOS BUENOS AIRES KM. 2 PACARAN</t>
        </is>
      </c>
      <c r="AA434" s="3" t="n">
        <v>0</v>
      </c>
      <c r="AB434" s="3" t="n">
        <v>0</v>
      </c>
      <c r="AC434" t="inlineStr">
        <is>
          <t>NO</t>
        </is>
      </c>
      <c r="AD434" s="3" t="str"/>
      <c r="AF434" s="3" t="str"/>
      <c r="AG434" s="4" t="str"/>
      <c r="AK434" s="4" t="str"/>
      <c r="AL434" t="inlineStr">
        <is>
          <t>PIÑA</t>
        </is>
      </c>
      <c r="AM434" t="inlineStr">
        <is>
          <t>2021</t>
        </is>
      </c>
      <c r="AN434" t="inlineStr">
        <is>
          <t>PAC</t>
        </is>
      </c>
      <c r="AO434" s="4" t="str"/>
      <c r="AP434" s="4" t="str"/>
      <c r="AQ434" s="5" t="str"/>
      <c r="AU434" s="340" t="n">
        <v>46285.07177083333</v>
      </c>
      <c r="AV434" s="341" t="n">
        <v>0.5111111111111111</v>
      </c>
    </row>
    <row r="435">
      <c r="A435" t="inlineStr">
        <is>
          <t>20605910573</t>
        </is>
      </c>
      <c r="B435" t="inlineStr">
        <is>
          <t>ASOCIACION DE ACOPIO Y PRODUCTORES DE GANADO - TRAPICHE</t>
        </is>
      </c>
      <c r="D435" t="inlineStr">
        <is>
          <t>ASOCIACION</t>
        </is>
      </c>
      <c r="E435" t="inlineStr">
        <is>
          <t>01 Asociación</t>
        </is>
      </c>
      <c r="F435" t="inlineStr">
        <is>
          <t>BAJA DE OFICIO</t>
        </is>
      </c>
      <c r="G435" t="inlineStr">
        <is>
          <t>HABIDO</t>
        </is>
      </c>
      <c r="H435" s="339" t="n">
        <v>43875</v>
      </c>
      <c r="I435" s="339" t="n">
        <v>43875</v>
      </c>
      <c r="J435" t="inlineStr">
        <is>
          <t>211002</t>
        </is>
      </c>
      <c r="K435" t="inlineStr">
        <is>
          <t>PUNO</t>
        </is>
      </c>
      <c r="L435" t="inlineStr">
        <is>
          <t>SAN ANTONIO DE PUTINA</t>
        </is>
      </c>
      <c r="M435" t="inlineStr">
        <is>
          <t>ANANEA</t>
        </is>
      </c>
      <c r="N435" t="inlineStr">
        <is>
          <t>JR. BOLIVAR NRO. 122 (A MEDIA CDRA DEL MUNICIPIO)</t>
        </is>
      </c>
      <c r="O435" t="inlineStr">
        <is>
          <t>SIN ACTIVIDAD</t>
        </is>
      </c>
      <c r="P435" t="inlineStr">
        <is>
          <t>CRIA DE ANIMALES DOMESTICOS.</t>
        </is>
      </c>
      <c r="Q435" t="inlineStr">
        <is>
          <t>OTROS TIPOS DE VENTA AL POR MENOR.</t>
        </is>
      </c>
      <c r="W435" t="inlineStr">
        <is>
          <t>NO</t>
        </is>
      </c>
      <c r="Y435" t="inlineStr">
        <is>
          <t>SI</t>
        </is>
      </c>
      <c r="Z435" t="inlineStr">
        <is>
          <t>ASOCIACION DE ACOPIO Y PRODUCTORES DE GANADO - TRAPICHE</t>
        </is>
      </c>
      <c r="AA435" s="3" t="n">
        <v>278884.65</v>
      </c>
      <c r="AB435" s="3" t="n">
        <v>0</v>
      </c>
      <c r="AC435" t="inlineStr">
        <is>
          <t>NO</t>
        </is>
      </c>
      <c r="AD435" s="3" t="str"/>
      <c r="AF435" s="3" t="str"/>
      <c r="AG435" s="4" t="str"/>
      <c r="AK435" s="4" t="str"/>
      <c r="AL435" t="inlineStr">
        <is>
          <t>FIBRA DE ALPACA</t>
        </is>
      </c>
      <c r="AM435" t="inlineStr">
        <is>
          <t>2021-2022-2023-2024</t>
        </is>
      </c>
      <c r="AN435" t="inlineStr">
        <is>
          <t>PAC</t>
        </is>
      </c>
      <c r="AO435" s="4" t="str"/>
      <c r="AP435" s="4" t="str"/>
      <c r="AQ435" s="5" t="str"/>
      <c r="AU435" s="340" t="n">
        <v>46285.07177083333</v>
      </c>
      <c r="AV435" s="341" t="n">
        <v>0.5333333333333333</v>
      </c>
    </row>
    <row r="436">
      <c r="A436" t="inlineStr">
        <is>
          <t>20605962450</t>
        </is>
      </c>
      <c r="B436" t="inlineStr">
        <is>
          <t>COOPERATIVA AGRARIA ECOINDUSTRIAL DEL VALLE PAURAN</t>
        </is>
      </c>
      <c r="D436" t="inlineStr">
        <is>
          <t>COOPERATIVAS, SAIS, CAPS</t>
        </is>
      </c>
      <c r="E436" t="inlineStr">
        <is>
          <t>02 Cooperativa</t>
        </is>
      </c>
      <c r="F436" t="inlineStr">
        <is>
          <t>ACTIVO</t>
        </is>
      </c>
      <c r="G436" t="inlineStr">
        <is>
          <t>HABIDO</t>
        </is>
      </c>
      <c r="H436" s="339" t="n">
        <v>43887</v>
      </c>
      <c r="I436" s="339" t="n">
        <v>43887</v>
      </c>
      <c r="J436" t="inlineStr">
        <is>
          <t>120135</t>
        </is>
      </c>
      <c r="K436" t="inlineStr">
        <is>
          <t>JUNIN</t>
        </is>
      </c>
      <c r="L436" t="inlineStr">
        <is>
          <t>HUANCAYO</t>
        </is>
      </c>
      <c r="M436" t="inlineStr">
        <is>
          <t>SANTO DOMINGO DE ACOBAMBA</t>
        </is>
      </c>
      <c r="N436" t="inlineStr">
        <is>
          <t>CAL. ALFONSO UGARTE NRO. SN PBLO. STO. DOMINGO DE ACO (S83091330. A 1 CUADRA DE LA PLAZA)</t>
        </is>
      </c>
      <c r="O436" t="inlineStr">
        <is>
          <t>SIN ACTIVIDAD</t>
        </is>
      </c>
      <c r="P436" t="inlineStr">
        <is>
          <t>EXPLOTACION MIXTA.</t>
        </is>
      </c>
      <c r="Q436" t="inlineStr">
        <is>
          <t>CULTIVO DE FRUTAS.</t>
        </is>
      </c>
      <c r="W436" t="inlineStr">
        <is>
          <t>NO</t>
        </is>
      </c>
      <c r="Y436" t="inlineStr">
        <is>
          <t>SI</t>
        </is>
      </c>
      <c r="Z436" t="inlineStr">
        <is>
          <t>COOPERATIVA AGRARIA ECOINDUSTRIAL DEL VALLE PAURAN</t>
        </is>
      </c>
      <c r="AA436" s="3" t="n">
        <v>0</v>
      </c>
      <c r="AB436" s="3" t="n">
        <v>0</v>
      </c>
      <c r="AC436" t="inlineStr">
        <is>
          <t>NO</t>
        </is>
      </c>
      <c r="AD436" s="3" t="str"/>
      <c r="AF436" s="3" t="str"/>
      <c r="AG436" s="4" t="str"/>
      <c r="AK436" s="4" t="str"/>
      <c r="AL436" t="inlineStr">
        <is>
          <t>PALTA</t>
        </is>
      </c>
      <c r="AM436" t="inlineStr">
        <is>
          <t>2022-2023</t>
        </is>
      </c>
      <c r="AN436" t="inlineStr">
        <is>
          <t>PAC</t>
        </is>
      </c>
      <c r="AO436" s="4" t="str"/>
      <c r="AP436" s="4" t="str"/>
      <c r="AQ436" s="5" t="str"/>
      <c r="AU436" s="340" t="n">
        <v>46285.07177083333</v>
      </c>
      <c r="AV436" s="341" t="n">
        <v>0.5333333333333333</v>
      </c>
    </row>
    <row r="437">
      <c r="A437" t="inlineStr">
        <is>
          <t>20606017406</t>
        </is>
      </c>
      <c r="B437" t="inlineStr">
        <is>
          <t>ASOCIACION DE PRODUCTORES AGROPECUARIOS Y ARTESANALES YAWARCOCHA</t>
        </is>
      </c>
      <c r="D437" t="inlineStr">
        <is>
          <t>ASOCIACION</t>
        </is>
      </c>
      <c r="E437" t="inlineStr">
        <is>
          <t>01 Asociación</t>
        </is>
      </c>
      <c r="F437" t="inlineStr">
        <is>
          <t>BAJA DE OFICIO</t>
        </is>
      </c>
      <c r="G437" t="inlineStr">
        <is>
          <t>HABIDO</t>
        </is>
      </c>
      <c r="H437" s="339" t="n">
        <v>45440</v>
      </c>
      <c r="I437" s="339" t="n">
        <v>45440</v>
      </c>
      <c r="J437" t="inlineStr">
        <is>
          <t>100201</t>
        </is>
      </c>
      <c r="K437" t="inlineStr">
        <is>
          <t>HUANUCO</t>
        </is>
      </c>
      <c r="L437" t="inlineStr">
        <is>
          <t>AMBO</t>
        </is>
      </c>
      <c r="M437" t="inlineStr">
        <is>
          <t>AMBO</t>
        </is>
      </c>
      <c r="N437" t="inlineStr">
        <is>
          <t>LOTE. 7 SACSAHUANCA-CPM SACSAHUAN (FRENTE AL ESTADIO DE SACSAHUANCA)</t>
        </is>
      </c>
      <c r="O437" t="inlineStr">
        <is>
          <t>SIN ACTIVIDAD</t>
        </is>
      </c>
      <c r="P437" t="inlineStr">
        <is>
          <t>ACTIV.ORGANIZACIONES EMPRESARIALES</t>
        </is>
      </c>
      <c r="W437" t="inlineStr">
        <is>
          <t>NO</t>
        </is>
      </c>
      <c r="Y437" t="inlineStr">
        <is>
          <t>SI</t>
        </is>
      </c>
      <c r="Z437" t="inlineStr">
        <is>
          <t>ASOCIACION DE PRODUCTORES AGROPECUARIOS Y ARTESANALES YAWARCOCHA</t>
        </is>
      </c>
      <c r="AA437" s="3" t="n">
        <v>0</v>
      </c>
      <c r="AB437" s="3" t="n">
        <v>0</v>
      </c>
      <c r="AC437" t="inlineStr">
        <is>
          <t>NO</t>
        </is>
      </c>
      <c r="AD437" s="3" t="str"/>
      <c r="AF437" s="3" t="str"/>
      <c r="AG437" s="4" t="str"/>
      <c r="AK437" s="4" t="str"/>
      <c r="AL437" t="inlineStr">
        <is>
          <t>PAPA</t>
        </is>
      </c>
      <c r="AM437" t="inlineStr">
        <is>
          <t>2023</t>
        </is>
      </c>
      <c r="AN437" t="inlineStr">
        <is>
          <t>PAC</t>
        </is>
      </c>
      <c r="AO437" s="4" t="str"/>
      <c r="AP437" s="4" t="str"/>
      <c r="AQ437" s="5" t="str"/>
      <c r="AU437" s="340" t="n">
        <v>46285.07177083333</v>
      </c>
      <c r="AV437" s="341" t="n">
        <v>0.5111111111111111</v>
      </c>
    </row>
    <row r="438">
      <c r="A438" t="inlineStr">
        <is>
          <t>20606041382</t>
        </is>
      </c>
      <c r="B438" t="inlineStr">
        <is>
          <t>ASOCIACION AROMA DE MUJER LLAQUE</t>
        </is>
      </c>
      <c r="D438" t="inlineStr">
        <is>
          <t>ASOCIACION</t>
        </is>
      </c>
      <c r="E438" t="inlineStr">
        <is>
          <t>01 Asociación</t>
        </is>
      </c>
      <c r="F438" t="inlineStr">
        <is>
          <t>BAJA DE OFICIO</t>
        </is>
      </c>
      <c r="G438" t="inlineStr">
        <is>
          <t>HABIDO</t>
        </is>
      </c>
      <c r="H438" s="339" t="n">
        <v>43902</v>
      </c>
      <c r="I438" s="339" t="n">
        <v>43891</v>
      </c>
      <c r="J438" t="inlineStr">
        <is>
          <t>140310</t>
        </is>
      </c>
      <c r="K438" t="inlineStr">
        <is>
          <t>LAMBAYEQUE</t>
        </is>
      </c>
      <c r="L438" t="inlineStr">
        <is>
          <t>LAMBAYEQUE</t>
        </is>
      </c>
      <c r="M438" t="inlineStr">
        <is>
          <t>SALAS</t>
        </is>
      </c>
      <c r="N438" t="inlineStr">
        <is>
          <t>NRO. SN CAS. LLAQUE</t>
        </is>
      </c>
      <c r="O438" t="inlineStr">
        <is>
          <t>SIN ACTIVIDAD</t>
        </is>
      </c>
      <c r="P438" t="inlineStr">
        <is>
          <t>ACTIVIDADES OTRAS ASOCIACIONES NCP.</t>
        </is>
      </c>
      <c r="W438" t="inlineStr">
        <is>
          <t>NO</t>
        </is>
      </c>
      <c r="Y438" t="inlineStr">
        <is>
          <t>SI</t>
        </is>
      </c>
      <c r="Z438" t="inlineStr">
        <is>
          <t>ASOCIACION AROMA DE MUJER LLAQUE</t>
        </is>
      </c>
      <c r="AA438" s="3" t="n">
        <v>0</v>
      </c>
      <c r="AB438" s="3" t="n">
        <v>0</v>
      </c>
      <c r="AC438" t="inlineStr">
        <is>
          <t>NO</t>
        </is>
      </c>
      <c r="AD438" s="3" t="str"/>
      <c r="AF438" s="3" t="str"/>
      <c r="AG438" s="4" t="str"/>
      <c r="AK438" s="4" t="str"/>
      <c r="AL438" t="inlineStr">
        <is>
          <t>CAFÉ</t>
        </is>
      </c>
      <c r="AM438" t="inlineStr">
        <is>
          <t>2024 - 2025</t>
        </is>
      </c>
      <c r="AN438" t="inlineStr">
        <is>
          <t>PAC</t>
        </is>
      </c>
      <c r="AO438" s="4" t="str"/>
      <c r="AP438" s="4" t="str"/>
      <c r="AQ438" s="5" t="str"/>
      <c r="AU438" s="340" t="n">
        <v>46285.07177083333</v>
      </c>
      <c r="AV438" s="341" t="n">
        <v>0.5111111111111111</v>
      </c>
    </row>
    <row r="439">
      <c r="A439" t="inlineStr">
        <is>
          <t>20606047364</t>
        </is>
      </c>
      <c r="B439" t="inlineStr">
        <is>
          <t>ASOCIACIÓN AGROPECUARIO ARTESANAL E INDUSTRIAL WIÑAY LLANKAQ RACCHI AYLLO</t>
        </is>
      </c>
      <c r="D439" t="inlineStr">
        <is>
          <t>ASOCIACION</t>
        </is>
      </c>
      <c r="E439" t="inlineStr">
        <is>
          <t>01 Asociación</t>
        </is>
      </c>
      <c r="F439" t="inlineStr">
        <is>
          <t>BAJA DE OFICIO</t>
        </is>
      </c>
      <c r="G439" t="inlineStr">
        <is>
          <t>HABIDO</t>
        </is>
      </c>
      <c r="H439" s="339" t="n">
        <v>43903</v>
      </c>
      <c r="I439" s="339" t="n">
        <v>43906</v>
      </c>
      <c r="J439" t="inlineStr">
        <is>
          <t>081303</t>
        </is>
      </c>
      <c r="K439" t="inlineStr">
        <is>
          <t>CUSCO</t>
        </is>
      </c>
      <c r="L439" t="inlineStr">
        <is>
          <t>URUBAMBA</t>
        </is>
      </c>
      <c r="M439" t="inlineStr">
        <is>
          <t>HUAYLLABAMBA</t>
        </is>
      </c>
      <c r="N439" t="inlineStr">
        <is>
          <t>NRO. SN C.C. RACCHI AYLLU (A 2 CDRAS ARRIBA DE LA POSTA 2P ADBE BLA)</t>
        </is>
      </c>
      <c r="O439" t="inlineStr">
        <is>
          <t>SIN ACTIVIDAD</t>
        </is>
      </c>
      <c r="P439" t="inlineStr">
        <is>
          <t>CRIA DE ANIMALES DOMESTICOS.</t>
        </is>
      </c>
      <c r="Q439" t="inlineStr">
        <is>
          <t>EXPLOTACION MIXTA.</t>
        </is>
      </c>
      <c r="W439" t="inlineStr">
        <is>
          <t>NO</t>
        </is>
      </c>
      <c r="Y439" t="inlineStr">
        <is>
          <t>SI</t>
        </is>
      </c>
      <c r="Z439" t="inlineStr">
        <is>
          <t>ASOCIACIÓN AGROPECUARIO ARTESANAL E INDUSTRIAL WIÑAY LLANKAQ RACCHI AYLLO</t>
        </is>
      </c>
      <c r="AA439" s="3" t="n">
        <v>0</v>
      </c>
      <c r="AB439" s="3" t="n">
        <v>0</v>
      </c>
      <c r="AC439" t="inlineStr">
        <is>
          <t>NO</t>
        </is>
      </c>
      <c r="AD439" s="3" t="str"/>
      <c r="AF439" s="3" t="str"/>
      <c r="AG439" s="4" t="str"/>
      <c r="AK439" s="4" t="str"/>
      <c r="AL439" t="inlineStr">
        <is>
          <t>HABA</t>
        </is>
      </c>
      <c r="AM439" t="inlineStr">
        <is>
          <t>2020-2021-2022-2023</t>
        </is>
      </c>
      <c r="AN439" t="inlineStr">
        <is>
          <t>PAC</t>
        </is>
      </c>
      <c r="AO439" s="4" t="str"/>
      <c r="AP439" s="4" t="str"/>
      <c r="AQ439" s="5" t="str"/>
      <c r="AU439" s="340" t="n">
        <v>46285.07177083333</v>
      </c>
      <c r="AV439" s="341" t="n">
        <v>0.5333333333333333</v>
      </c>
    </row>
    <row r="440">
      <c r="A440" t="inlineStr">
        <is>
          <t>20606101423</t>
        </is>
      </c>
      <c r="B440" t="inlineStr">
        <is>
          <t>ASOCIACION DE PRODUCTORES AGROPECUARIOS DON LORENZO DEL DISTRITO DE SAMAN</t>
        </is>
      </c>
      <c r="D440" t="inlineStr">
        <is>
          <t>ASOCIACION</t>
        </is>
      </c>
      <c r="E440" t="inlineStr">
        <is>
          <t>02 Cooperativa</t>
        </is>
      </c>
      <c r="F440" t="inlineStr">
        <is>
          <t>ACTIVO</t>
        </is>
      </c>
      <c r="G440" t="inlineStr">
        <is>
          <t>HABIDO</t>
        </is>
      </c>
      <c r="H440" s="339" t="n">
        <v>44004</v>
      </c>
      <c r="I440" s="339" t="n">
        <v>44001</v>
      </c>
      <c r="J440" t="inlineStr">
        <is>
          <t>210210</t>
        </is>
      </c>
      <c r="K440" t="inlineStr">
        <is>
          <t>PUNO</t>
        </is>
      </c>
      <c r="L440" t="inlineStr">
        <is>
          <t>AZANGARO</t>
        </is>
      </c>
      <c r="M440" t="inlineStr">
        <is>
          <t>SAMAN</t>
        </is>
      </c>
      <c r="N440" t="inlineStr">
        <is>
          <t>NRO. SN LLACTA CUCHO PUTO PUNCO (A 1KM SALON COMUNAL)</t>
        </is>
      </c>
      <c r="O440" t="inlineStr">
        <is>
          <t>IMPORTADOR/EXPORTADOR</t>
        </is>
      </c>
      <c r="P440" t="inlineStr">
        <is>
          <t>ELAB DE PRODUCTOS LACTEOS.</t>
        </is>
      </c>
      <c r="Q440" t="inlineStr">
        <is>
          <t>SERVICIOS AGRICOLAS, GANADERAS.</t>
        </is>
      </c>
      <c r="R440" t="inlineStr">
        <is>
          <t>EXPLOTACION MIXTA.</t>
        </is>
      </c>
      <c r="W440" t="inlineStr">
        <is>
          <t>NO</t>
        </is>
      </c>
      <c r="Y440" t="inlineStr">
        <is>
          <t>SI</t>
        </is>
      </c>
      <c r="Z440" t="inlineStr">
        <is>
          <t>ASOCIACION DE PRODUCTORES AGROPECUARIOS DON LORENZO DEL DISTRITO DE SAMAN</t>
        </is>
      </c>
      <c r="AA440" s="3" t="n">
        <v>385200</v>
      </c>
      <c r="AB440" s="3" t="n">
        <v>594080</v>
      </c>
      <c r="AC440" t="inlineStr">
        <is>
          <t>NO</t>
        </is>
      </c>
      <c r="AD440" s="3" t="str"/>
      <c r="AF440" s="3" t="str"/>
      <c r="AG440" s="4" t="str"/>
      <c r="AK440" s="4" t="str"/>
      <c r="AL440" t="inlineStr">
        <is>
          <t>DERIVADOS LACTEOS</t>
        </is>
      </c>
      <c r="AM440" t="inlineStr">
        <is>
          <t>2024 - 2025</t>
        </is>
      </c>
      <c r="AN440" t="inlineStr">
        <is>
          <t>PAC</t>
        </is>
      </c>
      <c r="AO440" s="4" t="str"/>
      <c r="AP440" s="4" t="str"/>
      <c r="AQ440" s="5" t="str"/>
      <c r="AU440" s="340" t="n">
        <v>46285.07177083333</v>
      </c>
      <c r="AV440" s="341" t="n">
        <v>0.5555555555555556</v>
      </c>
    </row>
    <row r="441">
      <c r="A441" t="inlineStr">
        <is>
          <t>20606161655</t>
        </is>
      </c>
      <c r="B441" t="inlineStr">
        <is>
          <t>COOPERATIVA DE SERVICIOS ESPECIALES DE ALPAQUEROS LOS ANDES DE HUANCAVELICA - COOPAH</t>
        </is>
      </c>
      <c r="D441" t="inlineStr">
        <is>
          <t>COOPERATIVAS, SAIS, CAPS</t>
        </is>
      </c>
      <c r="E441" t="inlineStr">
        <is>
          <t>02 Cooperativa</t>
        </is>
      </c>
      <c r="F441" t="inlineStr">
        <is>
          <t>SUSPENSION TEMPORAL</t>
        </is>
      </c>
      <c r="G441" t="inlineStr">
        <is>
          <t>HABIDO</t>
        </is>
      </c>
      <c r="H441" s="339" t="n">
        <v>44020</v>
      </c>
      <c r="I441" s="339" t="n">
        <v>44018</v>
      </c>
      <c r="J441" t="inlineStr">
        <is>
          <t>090101</t>
        </is>
      </c>
      <c r="K441" t="inlineStr">
        <is>
          <t>HUANCAVELICA</t>
        </is>
      </c>
      <c r="L441" t="inlineStr">
        <is>
          <t>HUANCAVELICA</t>
        </is>
      </c>
      <c r="M441" t="inlineStr">
        <is>
          <t>ASCENSION</t>
        </is>
      </c>
      <c r="N441" t="inlineStr">
        <is>
          <t>CAL. PACHECO BUENDIA NRO. 113 A.H. ASCENSION (BARRIO ASCENCION)</t>
        </is>
      </c>
      <c r="O441" t="inlineStr">
        <is>
          <t>SIN ACTIVIDAD</t>
        </is>
      </c>
      <c r="P441" t="inlineStr">
        <is>
          <t>VTA. MAY. DE MATERIAS PRIMAS AGROPEC.</t>
        </is>
      </c>
      <c r="Q441" t="inlineStr">
        <is>
          <t>PREP Y TEJ DE FIBRAS TEXTILES.</t>
        </is>
      </c>
      <c r="W441" t="inlineStr">
        <is>
          <t>NO</t>
        </is>
      </c>
      <c r="Y441" t="inlineStr">
        <is>
          <t>SI</t>
        </is>
      </c>
      <c r="Z441" t="inlineStr">
        <is>
          <t>COOPERATIVA DE SERVICIOS ESPECIALES DE ALPAQUEROS LOS ANDES DE HUANCAVELICA - COOPAH</t>
        </is>
      </c>
      <c r="AA441" s="3" t="n">
        <v>0</v>
      </c>
      <c r="AB441" s="3" t="n">
        <v>0</v>
      </c>
      <c r="AC441" t="inlineStr">
        <is>
          <t>NO</t>
        </is>
      </c>
      <c r="AD441" s="3" t="str"/>
      <c r="AF441" s="3" t="str"/>
      <c r="AG441" s="4" t="str"/>
      <c r="AK441" s="4" t="str"/>
      <c r="AL441" t="inlineStr">
        <is>
          <t>FIBRA DE ALPACA</t>
        </is>
      </c>
      <c r="AM441" t="inlineStr">
        <is>
          <t>2022-2023-2024 - 2025</t>
        </is>
      </c>
      <c r="AN441" t="inlineStr">
        <is>
          <t>PAC</t>
        </is>
      </c>
      <c r="AO441" s="4" t="str"/>
      <c r="AP441" s="4" t="str"/>
      <c r="AQ441" s="5" t="str"/>
      <c r="AU441" s="340" t="n">
        <v>46285.07177083333</v>
      </c>
      <c r="AV441" s="341" t="n">
        <v>0.5333333333333333</v>
      </c>
    </row>
    <row r="442">
      <c r="A442" t="inlineStr">
        <is>
          <t>20606192119</t>
        </is>
      </c>
      <c r="B442" t="inlineStr">
        <is>
          <t>ASOC. DE MUJERES AGROPECUARIAS ARTESANALES Y TURISTICA GRANJA DE CUYES VIRGEN LA ASUNTA DE CURIBAYA</t>
        </is>
      </c>
      <c r="D442" t="inlineStr">
        <is>
          <t>ASOCIACION</t>
        </is>
      </c>
      <c r="E442" t="inlineStr">
        <is>
          <t>01 Asociación</t>
        </is>
      </c>
      <c r="F442" t="inlineStr">
        <is>
          <t>BAJA PROV. POR OFICIO</t>
        </is>
      </c>
      <c r="G442" t="inlineStr">
        <is>
          <t>HABIDO</t>
        </is>
      </c>
      <c r="H442" s="339" t="n">
        <v>45824</v>
      </c>
      <c r="I442" s="339" t="n">
        <v>45824</v>
      </c>
      <c r="J442" t="inlineStr">
        <is>
          <t>230204</t>
        </is>
      </c>
      <c r="K442" t="inlineStr">
        <is>
          <t>TACNA</t>
        </is>
      </c>
      <c r="L442" t="inlineStr">
        <is>
          <t>CANDARAVE</t>
        </is>
      </c>
      <c r="M442" t="inlineStr">
        <is>
          <t>CURIBAYA</t>
        </is>
      </c>
      <c r="N442" t="inlineStr">
        <is>
          <t>CAL. 28 DE JULIO NRO. SN DI CURIBAYA (1 CDRA CASA DE LA JUVENTUD)</t>
        </is>
      </c>
      <c r="O442" t="inlineStr">
        <is>
          <t>SIN ACTIVIDAD</t>
        </is>
      </c>
      <c r="P442" t="inlineStr">
        <is>
          <t>ACTIVIDADES OTRAS ASOCIACIONES NCP.</t>
        </is>
      </c>
      <c r="W442" t="inlineStr">
        <is>
          <t>NO</t>
        </is>
      </c>
      <c r="Y442" t="inlineStr">
        <is>
          <t>SI</t>
        </is>
      </c>
      <c r="Z442" t="inlineStr">
        <is>
          <t>ASOC. DE MUJERES AGROPECUARIAS ARTESANALES Y TURISTICA GRANJA DE CUYES VIRGEN LA ASUNTA DE CURIBAYA</t>
        </is>
      </c>
      <c r="AA442" s="3" t="n">
        <v>119601</v>
      </c>
      <c r="AB442" s="3" t="n">
        <v>103840</v>
      </c>
      <c r="AC442" t="inlineStr">
        <is>
          <t>NO</t>
        </is>
      </c>
      <c r="AD442" s="3" t="str"/>
      <c r="AF442" s="3" t="str"/>
      <c r="AG442" s="4" t="str"/>
      <c r="AK442" s="4" t="str"/>
      <c r="AL442" t="inlineStr">
        <is>
          <t>CUY</t>
        </is>
      </c>
      <c r="AM442" t="inlineStr">
        <is>
          <t>2022-2023-2024 - 2025</t>
        </is>
      </c>
      <c r="AN442" t="inlineStr">
        <is>
          <t>PAC</t>
        </is>
      </c>
      <c r="AO442" s="4" t="str"/>
      <c r="AP442" s="4" t="str"/>
      <c r="AQ442" s="5" t="str"/>
      <c r="AU442" s="340" t="n">
        <v>46285.07177083333</v>
      </c>
      <c r="AV442" s="341" t="n">
        <v>0.5111111111111111</v>
      </c>
    </row>
    <row r="443">
      <c r="A443" t="inlineStr">
        <is>
          <t>20606214082</t>
        </is>
      </c>
      <c r="B443" t="inlineStr">
        <is>
          <t>COOPERATIVA AGRARIA QORI QUINUA TARACO LTDA</t>
        </is>
      </c>
      <c r="D443" t="inlineStr">
        <is>
          <t>COOPERATIVAS, SAIS, CAPS</t>
        </is>
      </c>
      <c r="E443" t="inlineStr">
        <is>
          <t>02 Cooperativa</t>
        </is>
      </c>
      <c r="F443" t="inlineStr">
        <is>
          <t>SUSPENSION TEMPORAL</t>
        </is>
      </c>
      <c r="G443" t="inlineStr">
        <is>
          <t>HABIDO</t>
        </is>
      </c>
      <c r="H443" s="339" t="n">
        <v>44032</v>
      </c>
      <c r="I443" s="339" t="n">
        <v>44044</v>
      </c>
      <c r="J443" t="inlineStr">
        <is>
          <t>210607</t>
        </is>
      </c>
      <c r="K443" t="inlineStr">
        <is>
          <t>PUNO</t>
        </is>
      </c>
      <c r="L443" t="inlineStr">
        <is>
          <t>HUANCANE</t>
        </is>
      </c>
      <c r="M443" t="inlineStr">
        <is>
          <t>TARACO</t>
        </is>
      </c>
      <c r="N443" t="inlineStr">
        <is>
          <t>AV. PANAMERICANA NRO. SN (PARC. JASANA CENTRAL - A 300 MTS CENFORP)</t>
        </is>
      </c>
      <c r="O443" t="inlineStr">
        <is>
          <t>SIN ACTIVIDAD</t>
        </is>
      </c>
      <c r="P443" t="inlineStr">
        <is>
          <t>EXPLOTACION MIXTA.</t>
        </is>
      </c>
      <c r="W443" t="inlineStr">
        <is>
          <t>SI</t>
        </is>
      </c>
      <c r="X443" t="inlineStr">
        <is>
          <t>S1653300</t>
        </is>
      </c>
      <c r="Y443" t="inlineStr">
        <is>
          <t>SI</t>
        </is>
      </c>
      <c r="Z443" t="inlineStr">
        <is>
          <t>COOPERATIVA AGRARIA QORI QUINUA TARACO LTDA</t>
        </is>
      </c>
      <c r="AA443" s="3" t="n">
        <v>640885.14</v>
      </c>
      <c r="AB443" s="3" t="n">
        <v>356891.06</v>
      </c>
      <c r="AC443" t="inlineStr">
        <is>
          <t>NO</t>
        </is>
      </c>
      <c r="AD443" s="3" t="str"/>
      <c r="AF443" s="3" t="str"/>
      <c r="AG443" s="4" t="str"/>
      <c r="AK443" s="4" t="str"/>
      <c r="AL443" t="inlineStr">
        <is>
          <t>QUINUA Y OTROS GRANOS</t>
        </is>
      </c>
      <c r="AM443" t="inlineStr">
        <is>
          <t>2024 - 2025</t>
        </is>
      </c>
      <c r="AN443" t="inlineStr">
        <is>
          <t>PAC</t>
        </is>
      </c>
      <c r="AO443" s="4" t="str"/>
      <c r="AP443" s="4" t="str"/>
      <c r="AQ443" s="5" t="str"/>
      <c r="AU443" s="340" t="n">
        <v>46285.07177083333</v>
      </c>
      <c r="AV443" s="341" t="n">
        <v>0.5333333333333333</v>
      </c>
    </row>
    <row r="444">
      <c r="A444" t="inlineStr">
        <is>
          <t>20606226013</t>
        </is>
      </c>
      <c r="B444" t="inlineStr">
        <is>
          <t>ASOCIACION DE PRODUCTORES AGROPECUARIOS CONTUCNA NUEVA GENERACION APACNG</t>
        </is>
      </c>
      <c r="D444" t="inlineStr">
        <is>
          <t>ASOCIACION</t>
        </is>
      </c>
      <c r="E444" t="inlineStr">
        <is>
          <t>01 Asociación</t>
        </is>
      </c>
      <c r="F444" t="inlineStr">
        <is>
          <t>ACTIVO</t>
        </is>
      </c>
      <c r="G444" t="inlineStr">
        <is>
          <t>HABIDO</t>
        </is>
      </c>
      <c r="H444" s="339" t="n">
        <v>45685</v>
      </c>
      <c r="I444" s="339" t="n">
        <v>45685</v>
      </c>
      <c r="J444" t="inlineStr">
        <is>
          <t>030218</t>
        </is>
      </c>
      <c r="K444" t="inlineStr">
        <is>
          <t>APURIMAC</t>
        </is>
      </c>
      <c r="L444" t="inlineStr">
        <is>
          <t>ANDAHUAYLAS</t>
        </is>
      </c>
      <c r="M444" t="inlineStr">
        <is>
          <t>TURPO</t>
        </is>
      </c>
      <c r="N444" t="inlineStr">
        <is>
          <t>NRO. SN C.P. CONTUCNA (AL FRENTE DE LA ECUELA)</t>
        </is>
      </c>
      <c r="O444" t="inlineStr">
        <is>
          <t>SIN ACTIVIDAD</t>
        </is>
      </c>
      <c r="P444" t="inlineStr">
        <is>
          <t>SERVICIOS AGRICOLAS, GANADERAS.</t>
        </is>
      </c>
      <c r="W444" t="inlineStr">
        <is>
          <t>NO</t>
        </is>
      </c>
      <c r="Y444" t="inlineStr">
        <is>
          <t>SI</t>
        </is>
      </c>
      <c r="Z444" t="inlineStr">
        <is>
          <t>ASOCIACION DE PRODUCTORES AGROPECUARIOS CONTUCNA NUEVA GENERACION APACNG</t>
        </is>
      </c>
      <c r="AA444" s="3" t="n">
        <v>0</v>
      </c>
      <c r="AB444" s="3" t="n">
        <v>36121</v>
      </c>
      <c r="AC444" t="inlineStr">
        <is>
          <t>NO</t>
        </is>
      </c>
      <c r="AD444" s="3" t="str"/>
      <c r="AF444" s="3" t="str"/>
      <c r="AG444" s="4" t="str"/>
      <c r="AK444" s="4" t="str"/>
      <c r="AL444" t="inlineStr">
        <is>
          <t>CUY</t>
        </is>
      </c>
      <c r="AM444" t="inlineStr">
        <is>
          <t>2025</t>
        </is>
      </c>
      <c r="AN444" t="inlineStr">
        <is>
          <t>PAC</t>
        </is>
      </c>
      <c r="AO444" s="4" t="str"/>
      <c r="AP444" s="4" t="str"/>
      <c r="AQ444" s="5" t="str"/>
      <c r="AU444" s="340" t="n">
        <v>46285.07177083333</v>
      </c>
      <c r="AV444" s="341" t="n">
        <v>0.5111111111111111</v>
      </c>
    </row>
    <row r="445">
      <c r="A445" t="inlineStr">
        <is>
          <t>20606257172</t>
        </is>
      </c>
      <c r="B445" t="inlineStr">
        <is>
          <t>ASOCIACIÓN DE AGRICULTORES EXPORTADORES MAJES CON FUTURO</t>
        </is>
      </c>
      <c r="D445" t="inlineStr">
        <is>
          <t>ASOCIACION</t>
        </is>
      </c>
      <c r="E445" t="inlineStr">
        <is>
          <t>01 Asociación</t>
        </is>
      </c>
      <c r="F445" t="inlineStr">
        <is>
          <t>BAJA PROV. POR OFICIO</t>
        </is>
      </c>
      <c r="G445" t="inlineStr">
        <is>
          <t>HABIDO</t>
        </is>
      </c>
      <c r="H445" s="339" t="n">
        <v>45994</v>
      </c>
      <c r="I445" s="339" t="n">
        <v>45994</v>
      </c>
      <c r="J445" t="inlineStr">
        <is>
          <t>040520</t>
        </is>
      </c>
      <c r="K445" t="inlineStr">
        <is>
          <t>AREQUIPA</t>
        </is>
      </c>
      <c r="L445" t="inlineStr">
        <is>
          <t>CAYLLOMA</t>
        </is>
      </c>
      <c r="M445" t="inlineStr">
        <is>
          <t>MAJES</t>
        </is>
      </c>
      <c r="N445" t="inlineStr">
        <is>
          <t>NRO. 39 ASENTAMIENTO D1 PARCELA (MAJES)</t>
        </is>
      </c>
      <c r="O445" t="inlineStr">
        <is>
          <t>SIN ACTIVIDAD</t>
        </is>
      </c>
      <c r="P445" t="inlineStr">
        <is>
          <t>SERVICIOS AGRICOLAS, GANADERAS.</t>
        </is>
      </c>
      <c r="W445" t="inlineStr">
        <is>
          <t>NO</t>
        </is>
      </c>
      <c r="Y445" t="inlineStr">
        <is>
          <t>SI</t>
        </is>
      </c>
      <c r="Z445" t="inlineStr">
        <is>
          <t>ASOCIACIÓN DE AGRICULTORES EXPORTADORES MAJES CON FUTURO</t>
        </is>
      </c>
      <c r="AA445" s="3" t="n">
        <v>960000</v>
      </c>
      <c r="AB445" s="3" t="n">
        <v>800000</v>
      </c>
      <c r="AC445" t="inlineStr">
        <is>
          <t>NO</t>
        </is>
      </c>
      <c r="AD445" s="3" t="str"/>
      <c r="AF445" s="3" t="str"/>
      <c r="AG445" s="4" t="str"/>
      <c r="AK445" s="4" t="str"/>
      <c r="AL445" t="inlineStr">
        <is>
          <t>PALTA</t>
        </is>
      </c>
      <c r="AM445" t="inlineStr">
        <is>
          <t>2023-2024 - 2025</t>
        </is>
      </c>
      <c r="AN445" t="inlineStr">
        <is>
          <t>PAC</t>
        </is>
      </c>
      <c r="AO445" s="4" t="str"/>
      <c r="AP445" s="4" t="str"/>
      <c r="AQ445" s="5" t="str"/>
      <c r="AU445" s="340" t="n">
        <v>46285.07177083333</v>
      </c>
      <c r="AV445" s="341" t="n">
        <v>0.5111111111111111</v>
      </c>
    </row>
    <row r="446">
      <c r="A446" t="inlineStr">
        <is>
          <t>20606293888</t>
        </is>
      </c>
      <c r="B446" t="inlineStr">
        <is>
          <t>ASOCIACION DE PRODUCTORES AGROPECUARIOS ORO VERDE DE SOTCCOMAYO</t>
        </is>
      </c>
      <c r="D446" t="inlineStr">
        <is>
          <t>ASOCIACION</t>
        </is>
      </c>
      <c r="E446" t="inlineStr">
        <is>
          <t>01 Asociación</t>
        </is>
      </c>
      <c r="F446" t="inlineStr">
        <is>
          <t>BAJA PROV. POR OFICIO</t>
        </is>
      </c>
      <c r="G446" t="inlineStr">
        <is>
          <t>HABIDO</t>
        </is>
      </c>
      <c r="H446" s="339" t="n">
        <v>44048</v>
      </c>
      <c r="I446" s="339" t="n">
        <v>44044</v>
      </c>
      <c r="J446" t="inlineStr">
        <is>
          <t>030207</t>
        </is>
      </c>
      <c r="K446" t="inlineStr">
        <is>
          <t>APURIMAC</t>
        </is>
      </c>
      <c r="L446" t="inlineStr">
        <is>
          <t>ANDAHUAYLAS</t>
        </is>
      </c>
      <c r="M446" t="inlineStr">
        <is>
          <t>KISHUARA</t>
        </is>
      </c>
      <c r="N446" t="inlineStr">
        <is>
          <t>NRO. SN COM. SOTCCOMAYO (PRD ANDAHUAYLAS C2P VERDE)</t>
        </is>
      </c>
      <c r="O446" t="inlineStr">
        <is>
          <t>SIN ACTIVIDAD</t>
        </is>
      </c>
      <c r="P446" t="inlineStr">
        <is>
          <t>CULTIVO DE FRUTAS.</t>
        </is>
      </c>
      <c r="W446" t="inlineStr">
        <is>
          <t>NO</t>
        </is>
      </c>
      <c r="Y446" t="inlineStr">
        <is>
          <t>SI</t>
        </is>
      </c>
      <c r="Z446" t="inlineStr">
        <is>
          <t>ASOCIACION DE PRODUCTORES AGROPECUARIOS ORO VERDE DE SOTCCOMAYO</t>
        </is>
      </c>
      <c r="AA446" s="3" t="n">
        <v>0</v>
      </c>
      <c r="AB446" s="3" t="n">
        <v>247343.95</v>
      </c>
      <c r="AC446" t="inlineStr">
        <is>
          <t>NO</t>
        </is>
      </c>
      <c r="AD446" s="3" t="str"/>
      <c r="AF446" s="3" t="str"/>
      <c r="AG446" s="4" t="str"/>
      <c r="AK446" s="4" t="str"/>
      <c r="AL446" t="inlineStr">
        <is>
          <t>PALTA</t>
        </is>
      </c>
      <c r="AM446" t="inlineStr">
        <is>
          <t>2025</t>
        </is>
      </c>
      <c r="AN446" t="inlineStr">
        <is>
          <t>PAC</t>
        </is>
      </c>
      <c r="AO446" s="4" t="str"/>
      <c r="AP446" s="4" t="str"/>
      <c r="AQ446" s="5" t="str"/>
      <c r="AU446" s="340" t="n">
        <v>46285.07177083333</v>
      </c>
      <c r="AV446" s="341" t="n">
        <v>0.5111111111111111</v>
      </c>
    </row>
    <row r="447">
      <c r="A447" t="inlineStr">
        <is>
          <t>20606307625</t>
        </is>
      </c>
      <c r="B447" t="inlineStr">
        <is>
          <t>ASOCIACION DE PRODUCTORES AGRICOLAS VILLA HERMOSA - CHUQUIBAMBA</t>
        </is>
      </c>
      <c r="D447" t="inlineStr">
        <is>
          <t>ASOCIACION</t>
        </is>
      </c>
      <c r="E447" t="inlineStr">
        <is>
          <t>01 Asociación</t>
        </is>
      </c>
      <c r="F447" t="inlineStr">
        <is>
          <t>BAJA DE OFICIO</t>
        </is>
      </c>
      <c r="G447" t="inlineStr">
        <is>
          <t>HABIDO</t>
        </is>
      </c>
      <c r="H447" s="339" t="n">
        <v>44050</v>
      </c>
      <c r="I447" s="339" t="n">
        <v>44053</v>
      </c>
      <c r="J447" t="inlineStr">
        <is>
          <t>060202</t>
        </is>
      </c>
      <c r="K447" t="inlineStr">
        <is>
          <t>CAJAMARCA</t>
        </is>
      </c>
      <c r="L447" t="inlineStr">
        <is>
          <t>CAJABAMBA</t>
        </is>
      </c>
      <c r="M447" t="inlineStr">
        <is>
          <t>CACHACHI</t>
        </is>
      </c>
      <c r="N447" t="inlineStr">
        <is>
          <t>NRO. SN CAS. CHUQUIBAMBA</t>
        </is>
      </c>
      <c r="O447" t="inlineStr">
        <is>
          <t>SIN ACTIVIDAD</t>
        </is>
      </c>
      <c r="P447" t="inlineStr">
        <is>
          <t>SERVICIOS AGRICOLAS, GANADERAS.</t>
        </is>
      </c>
      <c r="W447" t="inlineStr">
        <is>
          <t>NO</t>
        </is>
      </c>
      <c r="Y447" t="inlineStr">
        <is>
          <t>SI</t>
        </is>
      </c>
      <c r="Z447" t="inlineStr">
        <is>
          <t>ASOCIACION DE PRODUCTORES AGRICOLAS VILLA HERMOSA - CHUQUIBAMBA</t>
        </is>
      </c>
      <c r="AA447" s="3" t="n">
        <v>159800.996676</v>
      </c>
      <c r="AB447" s="3" t="n">
        <v>40082.6</v>
      </c>
      <c r="AC447" t="inlineStr">
        <is>
          <t>NO</t>
        </is>
      </c>
      <c r="AD447" s="3" t="str"/>
      <c r="AF447" s="3" t="str"/>
      <c r="AG447" s="4" t="str"/>
      <c r="AK447" s="4" t="str"/>
      <c r="AL447" t="inlineStr">
        <is>
          <t>PALTA</t>
        </is>
      </c>
      <c r="AM447" t="inlineStr">
        <is>
          <t>2023-2024 - 2025</t>
        </is>
      </c>
      <c r="AN447" t="inlineStr">
        <is>
          <t>PAC</t>
        </is>
      </c>
      <c r="AO447" s="4" t="str"/>
      <c r="AP447" s="4" t="str"/>
      <c r="AQ447" s="5" t="str"/>
      <c r="AU447" s="340" t="n">
        <v>46285.07177083333</v>
      </c>
      <c r="AV447" s="341" t="n">
        <v>0.5111111111111111</v>
      </c>
    </row>
    <row r="448">
      <c r="A448" t="inlineStr">
        <is>
          <t>20606396849</t>
        </is>
      </c>
      <c r="B448" t="inlineStr">
        <is>
          <t>COOPERATIVA AGRARIA DE SERVICIOS MULTIPLES CAMPO VERDE DE JOSE MARIA ARGUEDAS - CASMUCAV</t>
        </is>
      </c>
      <c r="D448" t="inlineStr">
        <is>
          <t>COOPERATIVAS, SAIS, CAPS</t>
        </is>
      </c>
      <c r="E448" t="inlineStr">
        <is>
          <t>02 Cooperativa</t>
        </is>
      </c>
      <c r="F448" t="inlineStr">
        <is>
          <t>ACTIVO</t>
        </is>
      </c>
      <c r="G448" t="inlineStr">
        <is>
          <t>HABIDO</t>
        </is>
      </c>
      <c r="H448" s="339" t="n">
        <v>44068</v>
      </c>
      <c r="I448" s="339" t="n">
        <v>44065</v>
      </c>
      <c r="J448" t="inlineStr">
        <is>
          <t>030220</t>
        </is>
      </c>
      <c r="K448" t="inlineStr">
        <is>
          <t>APURIMAC</t>
        </is>
      </c>
      <c r="L448" t="inlineStr">
        <is>
          <t>ANDAHUAYLAS</t>
        </is>
      </c>
      <c r="M448" t="inlineStr">
        <is>
          <t>ANDAHUAYLAS</t>
        </is>
      </c>
      <c r="N448" t="inlineStr">
        <is>
          <t>NRO. S/N HUANCABAMBA</t>
        </is>
      </c>
      <c r="O448" t="inlineStr">
        <is>
          <t>SIN ACTIVIDAD</t>
        </is>
      </c>
      <c r="P448" t="inlineStr">
        <is>
          <t>OTROS TIPOS DE INTERMEDIACION FINANC.</t>
        </is>
      </c>
      <c r="W448" t="inlineStr">
        <is>
          <t>NO</t>
        </is>
      </c>
      <c r="Y448" t="inlineStr">
        <is>
          <t>SI</t>
        </is>
      </c>
      <c r="Z448" t="inlineStr">
        <is>
          <t>COOPERATIVA AGRARIA DE SERVICIOS MULTIPLES CAMPO VERDE DE JOSE MARIA ARGUEDAS - CASMUCAV</t>
        </is>
      </c>
      <c r="AA448" s="3" t="n">
        <v>0</v>
      </c>
      <c r="AB448" s="3" t="n">
        <v>0</v>
      </c>
      <c r="AC448" t="inlineStr">
        <is>
          <t>NO</t>
        </is>
      </c>
      <c r="AD448" s="3" t="str"/>
      <c r="AF448" s="3" t="str"/>
      <c r="AG448" s="4" t="str"/>
      <c r="AK448" s="4" t="str"/>
      <c r="AL448" t="inlineStr">
        <is>
          <t>QUINUA Y OTROS GRANOS</t>
        </is>
      </c>
      <c r="AM448" t="inlineStr">
        <is>
          <t>2022-2023</t>
        </is>
      </c>
      <c r="AN448" t="inlineStr">
        <is>
          <t>PAC</t>
        </is>
      </c>
      <c r="AO448" s="4" t="str"/>
      <c r="AP448" s="4" t="str"/>
      <c r="AQ448" s="5" t="str"/>
      <c r="AU448" s="340" t="n">
        <v>46285.07177083333</v>
      </c>
      <c r="AV448" s="341" t="n">
        <v>0.5111111111111111</v>
      </c>
    </row>
    <row r="449">
      <c r="A449" t="inlineStr">
        <is>
          <t>20606451122</t>
        </is>
      </c>
      <c r="B449" t="inlineStr">
        <is>
          <t>ASOCIACIÓN DE PRODUCTORES CERRO BLANCO</t>
        </is>
      </c>
      <c r="D449" t="inlineStr">
        <is>
          <t>ASOCIACION</t>
        </is>
      </c>
      <c r="E449" t="inlineStr">
        <is>
          <t>01 Asociación</t>
        </is>
      </c>
      <c r="F449" t="inlineStr">
        <is>
          <t>ACTIVO</t>
        </is>
      </c>
      <c r="G449" t="inlineStr">
        <is>
          <t>HABIDO</t>
        </is>
      </c>
      <c r="H449" s="339" t="n">
        <v>44077</v>
      </c>
      <c r="I449" s="339" t="n">
        <v>44075</v>
      </c>
      <c r="J449" t="inlineStr">
        <is>
          <t>220104</t>
        </is>
      </c>
      <c r="K449" t="inlineStr">
        <is>
          <t>SAN MARTIN</t>
        </is>
      </c>
      <c r="L449" t="inlineStr">
        <is>
          <t>MOYOBAMBA</t>
        </is>
      </c>
      <c r="M449" t="inlineStr">
        <is>
          <t>JEPELACIO</t>
        </is>
      </c>
      <c r="N449" t="inlineStr">
        <is>
          <t>AV. COMERCIO MZA. 2 LOTE. 12 PACAYPITE (COSTADO DE LA CASA DE LOS RONDEROS)</t>
        </is>
      </c>
      <c r="O449" t="inlineStr">
        <is>
          <t>IMPORTADOR/EXPORTADOR</t>
        </is>
      </c>
      <c r="P449" t="inlineStr">
        <is>
          <t>VTA. MAY. DE MATERIAS PRIMAS AGROPEC.</t>
        </is>
      </c>
      <c r="Q449" t="inlineStr">
        <is>
          <t>EXPLOTACION MIXTA.</t>
        </is>
      </c>
      <c r="U449" t="inlineStr">
        <is>
          <t>929851765</t>
        </is>
      </c>
      <c r="V449" t="inlineStr">
        <is>
          <t>aproceb@gmail.com</t>
        </is>
      </c>
      <c r="W449" t="inlineStr">
        <is>
          <t>NO</t>
        </is>
      </c>
      <c r="Y449" t="inlineStr">
        <is>
          <t>SI</t>
        </is>
      </c>
      <c r="Z449" t="inlineStr">
        <is>
          <t>ASOCIACIÓN DE PRODUCTORES CERRO BLANCO</t>
        </is>
      </c>
      <c r="AA449" s="3" t="n">
        <v>0</v>
      </c>
      <c r="AB449" s="3" t="n">
        <v>6887213.61103904</v>
      </c>
      <c r="AC449" t="inlineStr">
        <is>
          <t>SI</t>
        </is>
      </c>
      <c r="AD449" s="3" t="n">
        <v>940783.3199999999</v>
      </c>
      <c r="AE449" t="inlineStr">
        <is>
          <t>2026-01</t>
        </is>
      </c>
      <c r="AF449" s="3" t="n">
        <v>76135.47</v>
      </c>
      <c r="AG449" s="4" t="n">
        <v>4</v>
      </c>
      <c r="AI449" t="inlineStr">
        <is>
          <t>Marimar Sanchez Imaña</t>
        </is>
      </c>
      <c r="AJ449" t="inlineStr">
        <is>
          <t>Jaerson Joel Carrero Oblitas</t>
        </is>
      </c>
      <c r="AK449" s="4" t="str"/>
      <c r="AL449" t="inlineStr">
        <is>
          <t>CAFÉ</t>
        </is>
      </c>
      <c r="AM449" t="inlineStr">
        <is>
          <t>2025</t>
        </is>
      </c>
      <c r="AN449" t="inlineStr">
        <is>
          <t>PAC</t>
        </is>
      </c>
      <c r="AO449" s="4" t="n">
        <v>141</v>
      </c>
      <c r="AP449" s="4" t="n">
        <v>46</v>
      </c>
      <c r="AQ449" s="5" t="n">
        <v>600</v>
      </c>
      <c r="AR449" t="inlineStr">
        <is>
          <t>Si (OCIA_2114, VENCIDO en proceso de Renovación)</t>
        </is>
      </c>
      <c r="AS449" t="inlineStr">
        <is>
          <t>Si (FAIR TRADE USA, VENCE 08/04/2028)</t>
        </is>
      </c>
      <c r="AT449" t="inlineStr">
        <is>
          <t>0.7</t>
        </is>
      </c>
      <c r="AU449" s="340" t="n">
        <v>46285.07177083333</v>
      </c>
      <c r="AV449" s="341" t="n">
        <v>0.8444444444444444</v>
      </c>
    </row>
    <row r="450">
      <c r="A450" t="inlineStr">
        <is>
          <t>20606485281</t>
        </is>
      </c>
      <c r="B450" t="inlineStr">
        <is>
          <t>COOPERATIVA AGROINDUSTRIAL DE LA GRAN NACION ASHANINKA</t>
        </is>
      </c>
      <c r="D450" t="inlineStr">
        <is>
          <t>COOPERATIVAS, SAIS, CAPS</t>
        </is>
      </c>
      <c r="F450" t="inlineStr">
        <is>
          <t>ACTIVO</t>
        </is>
      </c>
      <c r="G450" t="inlineStr">
        <is>
          <t>HABIDO</t>
        </is>
      </c>
      <c r="H450" s="339" t="n">
        <v>44083</v>
      </c>
      <c r="I450" s="339" t="n">
        <v>44078</v>
      </c>
      <c r="K450" t="inlineStr">
        <is>
          <t>JUNIN</t>
        </is>
      </c>
      <c r="L450" t="inlineStr">
        <is>
          <t>SATIPO</t>
        </is>
      </c>
      <c r="M450" t="inlineStr">
        <is>
          <t>SATIPO</t>
        </is>
      </c>
      <c r="N450" t="inlineStr">
        <is>
          <t>AV. ANTONIO RAYMONDI NRO. 1080 CERCADO</t>
        </is>
      </c>
      <c r="O450" t="inlineStr">
        <is>
          <t>SIN ACTIVIDAD</t>
        </is>
      </c>
      <c r="P450" t="inlineStr">
        <is>
          <t>CULTIVOS DE CEREALES.</t>
        </is>
      </c>
      <c r="W450" t="inlineStr">
        <is>
          <t>NO</t>
        </is>
      </c>
      <c r="Y450" t="inlineStr">
        <is>
          <t>SI</t>
        </is>
      </c>
      <c r="Z450" t="inlineStr">
        <is>
          <t>COOPERATIVA AGROINDUSTRIAL DE LA GRAN NACION ASHANINKA</t>
        </is>
      </c>
      <c r="AA450" s="3" t="n">
        <v>0</v>
      </c>
      <c r="AB450" s="3" t="n">
        <v>0</v>
      </c>
      <c r="AC450" t="inlineStr">
        <is>
          <t>NO</t>
        </is>
      </c>
      <c r="AD450" s="3" t="str"/>
      <c r="AF450" s="3" t="str"/>
      <c r="AG450" s="4" t="str"/>
      <c r="AK450" s="4" t="str"/>
      <c r="AO450" s="4" t="str"/>
      <c r="AP450" s="4" t="str"/>
      <c r="AQ450" s="5" t="str"/>
      <c r="AU450" s="340" t="n">
        <v>46285.07177083333</v>
      </c>
      <c r="AV450" s="341" t="n">
        <v>0.4</v>
      </c>
    </row>
    <row r="451">
      <c r="A451" t="inlineStr">
        <is>
          <t>20606497122</t>
        </is>
      </c>
      <c r="B451" t="inlineStr">
        <is>
          <t>ASOCIACION DE PRODUCTORES AGROPECUARIOS Y FORESTALES COBARRIANOS DE SINCOS - APAFCOS</t>
        </is>
      </c>
      <c r="D451" t="inlineStr">
        <is>
          <t>ASOCIACION</t>
        </is>
      </c>
      <c r="E451" t="inlineStr">
        <is>
          <t>01 Asociación</t>
        </is>
      </c>
      <c r="F451" t="inlineStr">
        <is>
          <t>ACTIVO</t>
        </is>
      </c>
      <c r="G451" t="inlineStr">
        <is>
          <t>HABIDO</t>
        </is>
      </c>
      <c r="H451" s="339" t="n">
        <v>45637</v>
      </c>
      <c r="I451" s="339" t="n">
        <v>45637</v>
      </c>
      <c r="J451" t="inlineStr">
        <is>
          <t>120431</t>
        </is>
      </c>
      <c r="K451" t="inlineStr">
        <is>
          <t>JUNIN</t>
        </is>
      </c>
      <c r="L451" t="inlineStr">
        <is>
          <t>JAUJA</t>
        </is>
      </c>
      <c r="M451" t="inlineStr">
        <is>
          <t>SINCOS</t>
        </is>
      </c>
      <c r="N451" t="inlineStr">
        <is>
          <t>CAL. REAL NRO. 1245 (A 1 CDRA Y 1/2 DE LA PLAZA SINCOS)</t>
        </is>
      </c>
      <c r="O451" t="inlineStr">
        <is>
          <t>SIN ACTIVIDAD</t>
        </is>
      </c>
      <c r="P451" t="inlineStr">
        <is>
          <t>CRIA DE GANADO.</t>
        </is>
      </c>
      <c r="W451" t="inlineStr">
        <is>
          <t>NO</t>
        </is>
      </c>
      <c r="Y451" t="inlineStr">
        <is>
          <t>SI</t>
        </is>
      </c>
      <c r="Z451" t="inlineStr">
        <is>
          <t>ASOCIACION DE PRODUCTORES AGROPECUARIOS Y FORESTALES COBARRIANOS DE SINCOS - APAFCOS</t>
        </is>
      </c>
      <c r="AA451" s="3" t="n">
        <v>0</v>
      </c>
      <c r="AB451" s="3" t="n">
        <v>42106.80879</v>
      </c>
      <c r="AC451" t="inlineStr">
        <is>
          <t>NO</t>
        </is>
      </c>
      <c r="AD451" s="3" t="str"/>
      <c r="AF451" s="3" t="str"/>
      <c r="AG451" s="4" t="str"/>
      <c r="AK451" s="4" t="str"/>
      <c r="AL451" t="inlineStr">
        <is>
          <t>DERIVADOS LACTEOS</t>
        </is>
      </c>
      <c r="AM451" t="inlineStr">
        <is>
          <t>2025</t>
        </is>
      </c>
      <c r="AN451" t="inlineStr">
        <is>
          <t>PAC</t>
        </is>
      </c>
      <c r="AO451" s="4" t="str"/>
      <c r="AP451" s="4" t="str"/>
      <c r="AQ451" s="5" t="str"/>
      <c r="AU451" s="340" t="n">
        <v>46285.07177083333</v>
      </c>
      <c r="AV451" s="341" t="n">
        <v>0.5111111111111111</v>
      </c>
    </row>
    <row r="452">
      <c r="A452" t="inlineStr">
        <is>
          <t>20606538465</t>
        </is>
      </c>
      <c r="B452" t="inlineStr">
        <is>
          <t>ASOCIACION LAS TUYAS DE CARAMPA</t>
        </is>
      </c>
      <c r="D452" t="inlineStr">
        <is>
          <t>ASOCIACION</t>
        </is>
      </c>
      <c r="E452" t="inlineStr">
        <is>
          <t>01 Asociación</t>
        </is>
      </c>
      <c r="F452" t="inlineStr">
        <is>
          <t>BAJA DE OFICIO</t>
        </is>
      </c>
      <c r="G452" t="inlineStr">
        <is>
          <t>HABIDO</t>
        </is>
      </c>
      <c r="H452" s="339" t="n">
        <v>44966</v>
      </c>
      <c r="I452" s="339" t="n">
        <v>44832</v>
      </c>
      <c r="J452" t="inlineStr">
        <is>
          <t>090711</t>
        </is>
      </c>
      <c r="K452" t="inlineStr">
        <is>
          <t>HUANCAVELICA</t>
        </is>
      </c>
      <c r="L452" t="inlineStr">
        <is>
          <t>TAYACAJA</t>
        </is>
      </c>
      <c r="M452" t="inlineStr">
        <is>
          <t>PAZOS</t>
        </is>
      </c>
      <c r="N452" t="inlineStr">
        <is>
          <t>CAR. PAZOS NRO. 0001 DPTO. M3 C.P. CARAMPA-PAZOS (ALTURA DE MUNICIPAL DE CARAMPA)</t>
        </is>
      </c>
      <c r="O452" t="inlineStr">
        <is>
          <t>SIN ACTIVIDAD</t>
        </is>
      </c>
      <c r="P452" t="inlineStr">
        <is>
          <t>CONSTRUCCION EDIFICIOS COMPLETOS.</t>
        </is>
      </c>
      <c r="Q452" t="inlineStr">
        <is>
          <t>SERVICIOS AGRICOLAS, GANADERAS.</t>
        </is>
      </c>
      <c r="U452" t="inlineStr">
        <is>
          <t>954 100 216</t>
        </is>
      </c>
      <c r="V452" t="inlineStr">
        <is>
          <t>arauconz@gmail.com</t>
        </is>
      </c>
      <c r="W452" t="inlineStr">
        <is>
          <t>SI</t>
        </is>
      </c>
      <c r="X452" t="inlineStr">
        <is>
          <t>S2655826</t>
        </is>
      </c>
      <c r="Y452" t="inlineStr">
        <is>
          <t>SI</t>
        </is>
      </c>
      <c r="Z452" t="inlineStr">
        <is>
          <t>ASOCIACION LAS TUYAS DE CARAMPA</t>
        </is>
      </c>
      <c r="AA452" s="3" t="n">
        <v>0</v>
      </c>
      <c r="AB452" s="3" t="n">
        <v>15930</v>
      </c>
      <c r="AC452" t="inlineStr">
        <is>
          <t>NO</t>
        </is>
      </c>
      <c r="AD452" s="3" t="str"/>
      <c r="AF452" s="3" t="str"/>
      <c r="AG452" s="4" t="str"/>
      <c r="AH452" t="inlineStr">
        <is>
          <t>ARAUCO NUÑEZ JUAN</t>
        </is>
      </c>
      <c r="AI452" t="inlineStr">
        <is>
          <t>ARAUCO NUÑEZ JUAN</t>
        </is>
      </c>
      <c r="AK452" s="4" t="n">
        <v>4</v>
      </c>
      <c r="AL452" t="inlineStr">
        <is>
          <t>MAÍZ</t>
        </is>
      </c>
      <c r="AM452" t="inlineStr">
        <is>
          <t>2024 - 2025</t>
        </is>
      </c>
      <c r="AN452" t="inlineStr">
        <is>
          <t>PAC</t>
        </is>
      </c>
      <c r="AO452" s="4" t="str"/>
      <c r="AP452" s="4" t="str"/>
      <c r="AQ452" s="5" t="str"/>
      <c r="AU452" s="340" t="n">
        <v>46285.07177083333</v>
      </c>
      <c r="AV452" s="341" t="n">
        <v>0.6666666666666666</v>
      </c>
    </row>
    <row r="453">
      <c r="A453" t="inlineStr">
        <is>
          <t>20606556331</t>
        </is>
      </c>
      <c r="B453" t="inlineStr">
        <is>
          <t>ASOCIACIÓN ABISEO SAN MARTIN - ASABISAM</t>
        </is>
      </c>
      <c r="D453" t="inlineStr">
        <is>
          <t>ASOCIACION</t>
        </is>
      </c>
      <c r="E453" t="inlineStr">
        <is>
          <t>01 Asociación</t>
        </is>
      </c>
      <c r="F453" t="inlineStr">
        <is>
          <t>ACTIVO</t>
        </is>
      </c>
      <c r="G453" t="inlineStr">
        <is>
          <t>HABIDO</t>
        </is>
      </c>
      <c r="H453" s="339" t="n">
        <v>44096</v>
      </c>
      <c r="I453" s="339" t="n">
        <v>44097</v>
      </c>
      <c r="J453" t="inlineStr">
        <is>
          <t>220601</t>
        </is>
      </c>
      <c r="K453" t="inlineStr">
        <is>
          <t>SAN MARTIN</t>
        </is>
      </c>
      <c r="L453" t="inlineStr">
        <is>
          <t>MARISCAL CACERES</t>
        </is>
      </c>
      <c r="M453" t="inlineStr">
        <is>
          <t>JUANJUI</t>
        </is>
      </c>
      <c r="N453" t="inlineStr">
        <is>
          <t>PRO. DARIO ALVAREZ NRO. S/N JUANJUICILLO (COSTADO DE CANCHA SINTÉTICA LA PICHANGA)</t>
        </is>
      </c>
      <c r="O453" t="inlineStr">
        <is>
          <t>SIN ACTIVIDAD</t>
        </is>
      </c>
      <c r="P453" t="inlineStr">
        <is>
          <t>CULTIVO DE FRUTAS.</t>
        </is>
      </c>
      <c r="Q453" t="inlineStr">
        <is>
          <t>ELAB. CACAO, CHOCOLATE Y CONFIT.</t>
        </is>
      </c>
      <c r="W453" t="inlineStr">
        <is>
          <t>NO</t>
        </is>
      </c>
      <c r="Y453" t="inlineStr">
        <is>
          <t>SI</t>
        </is>
      </c>
      <c r="Z453" t="inlineStr">
        <is>
          <t>ASOCIACIÓN ABISEO SAN MARTIN - ASABISAM</t>
        </is>
      </c>
      <c r="AA453" s="3" t="n">
        <v>0</v>
      </c>
      <c r="AB453" s="3" t="n">
        <v>0</v>
      </c>
      <c r="AC453" t="inlineStr">
        <is>
          <t>NO</t>
        </is>
      </c>
      <c r="AD453" s="3" t="str"/>
      <c r="AF453" s="3" t="str"/>
      <c r="AG453" s="4" t="str"/>
      <c r="AK453" s="4" t="str"/>
      <c r="AL453" t="inlineStr">
        <is>
          <t>CACAO</t>
        </is>
      </c>
      <c r="AM453" t="inlineStr">
        <is>
          <t>2024 - 2025</t>
        </is>
      </c>
      <c r="AN453" t="inlineStr">
        <is>
          <t>PAC</t>
        </is>
      </c>
      <c r="AO453" s="4" t="str"/>
      <c r="AP453" s="4" t="str"/>
      <c r="AQ453" s="5" t="str"/>
      <c r="AU453" s="340" t="n">
        <v>46285.07177083333</v>
      </c>
      <c r="AV453" s="341" t="n">
        <v>0.5333333333333333</v>
      </c>
    </row>
    <row r="454">
      <c r="A454" t="inlineStr">
        <is>
          <t>20606590301</t>
        </is>
      </c>
      <c r="B454" t="inlineStr">
        <is>
          <t>ASOCIACION PRODUCTORES AGROPECUARIOS DE PALTO VALLE VERDE PINCOS MATAPUQUIO</t>
        </is>
      </c>
      <c r="D454" t="inlineStr">
        <is>
          <t>ASOCIACION</t>
        </is>
      </c>
      <c r="E454" t="inlineStr">
        <is>
          <t>01 Asociación</t>
        </is>
      </c>
      <c r="F454" t="inlineStr">
        <is>
          <t>ACTIVO</t>
        </is>
      </c>
      <c r="G454" t="inlineStr">
        <is>
          <t>HABIDO</t>
        </is>
      </c>
      <c r="H454" s="339" t="n">
        <v>45716</v>
      </c>
      <c r="I454" s="339" t="n">
        <v>45717</v>
      </c>
      <c r="J454" t="inlineStr">
        <is>
          <t>030207</t>
        </is>
      </c>
      <c r="K454" t="inlineStr">
        <is>
          <t>APURIMAC</t>
        </is>
      </c>
      <c r="L454" t="inlineStr">
        <is>
          <t>ANDAHUAYLAS</t>
        </is>
      </c>
      <c r="M454" t="inlineStr">
        <is>
          <t>KISHUARA</t>
        </is>
      </c>
      <c r="N454" t="inlineStr">
        <is>
          <t>NRO. SN C.P. MATAPUQUIO (ESPALDAS DE ESCUELA)</t>
        </is>
      </c>
      <c r="O454" t="inlineStr">
        <is>
          <t>SIN ACTIVIDAD</t>
        </is>
      </c>
      <c r="P454" t="inlineStr">
        <is>
          <t>OTROS TIPOS DE VENTA POR MENOR.</t>
        </is>
      </c>
      <c r="Q454" t="inlineStr">
        <is>
          <t>VTA. MAY. DE MATERIAS PRIMAS AGROPEC.</t>
        </is>
      </c>
      <c r="W454" t="inlineStr">
        <is>
          <t>NO</t>
        </is>
      </c>
      <c r="Y454" t="inlineStr">
        <is>
          <t>SI</t>
        </is>
      </c>
      <c r="Z454" t="inlineStr">
        <is>
          <t>ASOCIACION PRODUCTORES AGROPECUARIOS DE PALTO VALLE VERDE PINCOS MATAPUQUIO</t>
        </is>
      </c>
      <c r="AA454" s="3" t="n">
        <v>0</v>
      </c>
      <c r="AB454" s="3" t="n">
        <v>191578.1</v>
      </c>
      <c r="AC454" t="inlineStr">
        <is>
          <t>NO</t>
        </is>
      </c>
      <c r="AD454" s="3" t="str"/>
      <c r="AF454" s="3" t="str"/>
      <c r="AG454" s="4" t="str"/>
      <c r="AK454" s="4" t="str"/>
      <c r="AL454" t="inlineStr">
        <is>
          <t>PALTA</t>
        </is>
      </c>
      <c r="AM454" t="inlineStr">
        <is>
          <t>2025</t>
        </is>
      </c>
      <c r="AN454" t="inlineStr">
        <is>
          <t>PAC</t>
        </is>
      </c>
      <c r="AO454" s="4" t="str"/>
      <c r="AP454" s="4" t="str"/>
      <c r="AQ454" s="5" t="str"/>
      <c r="AU454" s="340" t="n">
        <v>46285.07177083333</v>
      </c>
      <c r="AV454" s="341" t="n">
        <v>0.5333333333333333</v>
      </c>
    </row>
    <row r="455">
      <c r="A455" t="inlineStr">
        <is>
          <t>20606701846</t>
        </is>
      </c>
      <c r="B455" t="inlineStr">
        <is>
          <t>ASOCIACION ALPACAS Y LLAMAS REGISTRADAS DE PAQUENTA</t>
        </is>
      </c>
      <c r="D455" t="inlineStr">
        <is>
          <t>ASOCIACION</t>
        </is>
      </c>
      <c r="F455" t="inlineStr">
        <is>
          <t>ACTIVO</t>
        </is>
      </c>
      <c r="G455" t="inlineStr">
        <is>
          <t>HABIDO</t>
        </is>
      </c>
      <c r="H455" s="339" t="n">
        <v>44119</v>
      </c>
      <c r="I455" s="339" t="n">
        <v>44119</v>
      </c>
      <c r="K455" t="inlineStr">
        <is>
          <t>AREQUIPA</t>
        </is>
      </c>
      <c r="L455" t="inlineStr">
        <is>
          <t>CAYLLOMA</t>
        </is>
      </c>
      <c r="M455" t="inlineStr">
        <is>
          <t>TISCO</t>
        </is>
      </c>
      <c r="N455" t="inlineStr">
        <is>
          <t>CENTRO POBLADO COTA COTA NRO. SN ANX. PAQUENTA</t>
        </is>
      </c>
      <c r="O455" t="inlineStr">
        <is>
          <t>SIN ACTIVIDAD</t>
        </is>
      </c>
      <c r="P455" t="inlineStr">
        <is>
          <t>VTA. MAY. DE MATERIAS PRIMAS AGROPEC.</t>
        </is>
      </c>
      <c r="U455" t="inlineStr">
        <is>
          <t>942424876</t>
        </is>
      </c>
      <c r="V455" t="inlineStr">
        <is>
          <t>condorinoaalipio@gmail.com</t>
        </is>
      </c>
      <c r="W455" t="inlineStr">
        <is>
          <t>SI</t>
        </is>
      </c>
      <c r="X455" t="inlineStr">
        <is>
          <t>S1700164</t>
        </is>
      </c>
      <c r="Y455" t="inlineStr">
        <is>
          <t>SI</t>
        </is>
      </c>
      <c r="Z455" t="inlineStr">
        <is>
          <t>ASOCIACION ALPACAS Y LLAMAS REGISTRADAS DE PAQUENTA</t>
        </is>
      </c>
      <c r="AA455" s="3" t="n">
        <v>0</v>
      </c>
      <c r="AB455" s="3" t="n">
        <v>0</v>
      </c>
      <c r="AC455" t="inlineStr">
        <is>
          <t>NO</t>
        </is>
      </c>
      <c r="AD455" s="3" t="str"/>
      <c r="AF455" s="3" t="str"/>
      <c r="AG455" s="4" t="str"/>
      <c r="AH455" t="inlineStr">
        <is>
          <t>CONDORI NOA ALIPIO</t>
        </is>
      </c>
      <c r="AI455" t="inlineStr">
        <is>
          <t>CONDORI NOA ALIPIO</t>
        </is>
      </c>
      <c r="AK455" s="4" t="n">
        <v>6</v>
      </c>
      <c r="AO455" s="4" t="str"/>
      <c r="AP455" s="4" t="str"/>
      <c r="AQ455" s="5" t="str"/>
      <c r="AU455" s="340" t="n">
        <v>46285.07177083333</v>
      </c>
      <c r="AV455" s="341" t="n">
        <v>0.5333333333333333</v>
      </c>
    </row>
    <row r="456">
      <c r="A456" t="inlineStr">
        <is>
          <t>20606717475</t>
        </is>
      </c>
      <c r="B456" t="inlineStr">
        <is>
          <t>ASOCIACION DE PEQUEÑOS PRODUCTORES AGROPECUARIOS ULLMA</t>
        </is>
      </c>
      <c r="D456" t="inlineStr">
        <is>
          <t>ASOCIACION</t>
        </is>
      </c>
      <c r="E456" t="inlineStr">
        <is>
          <t>01 Asociación</t>
        </is>
      </c>
      <c r="F456" t="inlineStr">
        <is>
          <t>BAJA PROV. POR OFICIO</t>
        </is>
      </c>
      <c r="G456" t="inlineStr">
        <is>
          <t>HABIDO</t>
        </is>
      </c>
      <c r="H456" s="339" t="n">
        <v>44122</v>
      </c>
      <c r="I456" s="339" t="n">
        <v>44119</v>
      </c>
      <c r="J456" t="inlineStr">
        <is>
          <t>200301</t>
        </is>
      </c>
      <c r="K456" t="inlineStr">
        <is>
          <t>PIURA</t>
        </is>
      </c>
      <c r="L456" t="inlineStr">
        <is>
          <t>HUANCABAMBA</t>
        </is>
      </c>
      <c r="M456" t="inlineStr">
        <is>
          <t>LALAQUIZ</t>
        </is>
      </c>
      <c r="N456" t="inlineStr">
        <is>
          <t>NRO. SH CAS. ULLMA</t>
        </is>
      </c>
      <c r="O456" t="inlineStr">
        <is>
          <t>SIN ACTIVIDAD</t>
        </is>
      </c>
      <c r="P456" t="inlineStr">
        <is>
          <t>ACTIVIDADES OTRAS ASOCIACIONES NCP.</t>
        </is>
      </c>
      <c r="W456" t="inlineStr">
        <is>
          <t>NO</t>
        </is>
      </c>
      <c r="Y456" t="inlineStr">
        <is>
          <t>SI</t>
        </is>
      </c>
      <c r="Z456" t="inlineStr">
        <is>
          <t>ASOCIACION DE PEQUEÑOS PRODUCTORES AGROPECUARIOS ULLMA</t>
        </is>
      </c>
      <c r="AA456" s="3" t="n">
        <v>0</v>
      </c>
      <c r="AB456" s="3" t="n">
        <v>0</v>
      </c>
      <c r="AC456" t="inlineStr">
        <is>
          <t>NO</t>
        </is>
      </c>
      <c r="AD456" s="3" t="str"/>
      <c r="AF456" s="3" t="str"/>
      <c r="AG456" s="4" t="str"/>
      <c r="AK456" s="4" t="str"/>
      <c r="AL456" t="inlineStr">
        <is>
          <t>CAFÉ</t>
        </is>
      </c>
      <c r="AM456" t="inlineStr">
        <is>
          <t>2023-2024 - 2025</t>
        </is>
      </c>
      <c r="AN456" t="inlineStr">
        <is>
          <t>PAC</t>
        </is>
      </c>
      <c r="AO456" s="4" t="str"/>
      <c r="AP456" s="4" t="str"/>
      <c r="AQ456" s="5" t="str"/>
      <c r="AU456" s="340" t="n">
        <v>46285.07177083333</v>
      </c>
      <c r="AV456" s="341" t="n">
        <v>0.5111111111111111</v>
      </c>
    </row>
    <row r="457">
      <c r="A457" t="inlineStr">
        <is>
          <t>20606930101</t>
        </is>
      </c>
      <c r="B457" t="inlineStr">
        <is>
          <t>ASOCIACIÓN BOSQUE DE LAS NUWAS</t>
        </is>
      </c>
      <c r="D457" t="inlineStr">
        <is>
          <t>ASOCIACION</t>
        </is>
      </c>
      <c r="E457" t="inlineStr">
        <is>
          <t>01 Asociación</t>
        </is>
      </c>
      <c r="F457" t="inlineStr">
        <is>
          <t>ACTIVO</t>
        </is>
      </c>
      <c r="G457" t="inlineStr">
        <is>
          <t>HABIDO</t>
        </is>
      </c>
      <c r="H457" s="339" t="n">
        <v>44155</v>
      </c>
      <c r="I457" s="339" t="n">
        <v>44136</v>
      </c>
      <c r="K457" t="inlineStr">
        <is>
          <t>SAN MARTIN</t>
        </is>
      </c>
      <c r="L457" t="inlineStr">
        <is>
          <t>RIOJA</t>
        </is>
      </c>
      <c r="M457" t="inlineStr">
        <is>
          <t>AWAJUN</t>
        </is>
      </c>
      <c r="N457" t="inlineStr">
        <is>
          <t>JR. KUMANTAM WAJAJAI CHIJIAP NRO. S/N COMUNIDAD NATIVA (PALACIO COMUNAL DE LA CC.NN. SHAMPUYACU)</t>
        </is>
      </c>
      <c r="O457" t="inlineStr">
        <is>
          <t>SIN ACTIVIDAD</t>
        </is>
      </c>
      <c r="P457" t="inlineStr">
        <is>
          <t>ACTIVIDADES OTRAS ASOCIACIONES NCP.</t>
        </is>
      </c>
      <c r="Q457" t="inlineStr">
        <is>
          <t>RESTAURANTES, BARES Y CANTINAS.</t>
        </is>
      </c>
      <c r="W457" t="inlineStr">
        <is>
          <t>NO</t>
        </is>
      </c>
      <c r="Y457" t="inlineStr">
        <is>
          <t>SI</t>
        </is>
      </c>
      <c r="Z457" t="inlineStr">
        <is>
          <t>ASOCIACIÓN BOSQUE DE LAS NUWAS</t>
        </is>
      </c>
      <c r="AA457" s="3" t="n">
        <v>0</v>
      </c>
      <c r="AB457" s="3" t="n">
        <v>0</v>
      </c>
      <c r="AC457" t="inlineStr">
        <is>
          <t>NO</t>
        </is>
      </c>
      <c r="AD457" s="3" t="str"/>
      <c r="AF457" s="3" t="str"/>
      <c r="AG457" s="4" t="str"/>
      <c r="AK457" s="4" t="str"/>
      <c r="AL457" t="inlineStr">
        <is>
          <t>VAINILLA</t>
        </is>
      </c>
      <c r="AM457" t="inlineStr">
        <is>
          <t>2025</t>
        </is>
      </c>
      <c r="AN457" t="inlineStr">
        <is>
          <t>PAC</t>
        </is>
      </c>
      <c r="AO457" s="4" t="str"/>
      <c r="AP457" s="4" t="str"/>
      <c r="AQ457" s="5" t="str"/>
      <c r="AU457" s="340" t="n">
        <v>46285.07177083333</v>
      </c>
      <c r="AV457" s="341" t="n">
        <v>0.5111111111111111</v>
      </c>
    </row>
    <row r="458">
      <c r="A458" t="inlineStr">
        <is>
          <t>20606942762</t>
        </is>
      </c>
      <c r="B458" t="inlineStr">
        <is>
          <t>COOPERATIVA AGRARIA COOPSAA LTDA.</t>
        </is>
      </c>
      <c r="C458" t="inlineStr">
        <is>
          <t>COOPSAA</t>
        </is>
      </c>
      <c r="D458" t="inlineStr">
        <is>
          <t>COOPERATIVAS, SAIS, CAPS</t>
        </is>
      </c>
      <c r="E458" t="inlineStr">
        <is>
          <t>02 Cooperativa</t>
        </is>
      </c>
      <c r="F458" t="inlineStr">
        <is>
          <t>ACTIVO</t>
        </is>
      </c>
      <c r="G458" t="inlineStr">
        <is>
          <t>HABIDO</t>
        </is>
      </c>
      <c r="H458" s="339" t="n">
        <v>44158</v>
      </c>
      <c r="I458" s="339" t="n">
        <v>44197</v>
      </c>
      <c r="K458" t="inlineStr">
        <is>
          <t>SAN MARTIN</t>
        </is>
      </c>
      <c r="L458" t="inlineStr">
        <is>
          <t>BELLAVISTA</t>
        </is>
      </c>
      <c r="M458" t="inlineStr">
        <is>
          <t>BELLAVISTA</t>
        </is>
      </c>
      <c r="N458" t="inlineStr">
        <is>
          <t>JR. BELLAVISTA 3 PISO MZA. 15 LOTE. 02 (COSTADO HOTEL VIA VINO)</t>
        </is>
      </c>
      <c r="O458" t="inlineStr">
        <is>
          <t>IMPORTADOR/EXPORTADOR</t>
        </is>
      </c>
      <c r="P458" t="inlineStr">
        <is>
          <t>ACTIVIDADES OTRAS ASOCIACIONES NCP.</t>
        </is>
      </c>
      <c r="Q458" t="inlineStr">
        <is>
          <t>VTA. MAY. DE MATERIAS PRIMAS AGROPEC.</t>
        </is>
      </c>
      <c r="U458" t="inlineStr">
        <is>
          <t>990149930</t>
        </is>
      </c>
      <c r="V458" t="inlineStr">
        <is>
          <t>coop.arroselva@gmail.com</t>
        </is>
      </c>
      <c r="W458" t="inlineStr">
        <is>
          <t>SI</t>
        </is>
      </c>
      <c r="X458" t="inlineStr">
        <is>
          <t>S2228480</t>
        </is>
      </c>
      <c r="Y458" t="inlineStr">
        <is>
          <t>SI</t>
        </is>
      </c>
      <c r="Z458" t="inlineStr">
        <is>
          <t>COOPERATIVA AGRARIA COOPSAA LTDA.</t>
        </is>
      </c>
      <c r="AA458" s="3" t="n">
        <v>0</v>
      </c>
      <c r="AB458" s="3" t="n">
        <v>10288.185</v>
      </c>
      <c r="AC458" t="inlineStr">
        <is>
          <t>NO</t>
        </is>
      </c>
      <c r="AD458" s="3" t="str"/>
      <c r="AF458" s="3" t="str"/>
      <c r="AG458" s="4" t="str"/>
      <c r="AH458" t="inlineStr">
        <is>
          <t>YACTAYO PEREZ PERCY JUNIOR</t>
        </is>
      </c>
      <c r="AI458" t="inlineStr">
        <is>
          <t>YACTAYO PEREZ PERCY JUNIOR</t>
        </is>
      </c>
      <c r="AK458" s="4" t="n">
        <v>4</v>
      </c>
      <c r="AL458" t="inlineStr">
        <is>
          <t>ARROZ</t>
        </is>
      </c>
      <c r="AM458" t="inlineStr">
        <is>
          <t>2025</t>
        </is>
      </c>
      <c r="AN458" t="inlineStr">
        <is>
          <t>PAC</t>
        </is>
      </c>
      <c r="AO458" s="4" t="str"/>
      <c r="AP458" s="4" t="str"/>
      <c r="AQ458" s="5" t="str"/>
      <c r="AU458" s="340" t="n">
        <v>46285.07177083333</v>
      </c>
      <c r="AV458" s="341" t="n">
        <v>0.6666666666666666</v>
      </c>
    </row>
    <row r="459">
      <c r="A459" t="inlineStr">
        <is>
          <t>20607009261</t>
        </is>
      </c>
      <c r="B459" t="inlineStr">
        <is>
          <t>ASOCIACION DE PRODUCTORES AGROPECUARIOS E INDUSTRIALES DE APALIN - AGROAPA</t>
        </is>
      </c>
      <c r="D459" t="inlineStr">
        <is>
          <t>ASOCIACION</t>
        </is>
      </c>
      <c r="E459" t="inlineStr">
        <is>
          <t>01 Asociación</t>
        </is>
      </c>
      <c r="F459" t="inlineStr">
        <is>
          <t>BAJA PROV. POR OFICIO</t>
        </is>
      </c>
      <c r="G459" t="inlineStr">
        <is>
          <t>HABIDO</t>
        </is>
      </c>
      <c r="H459" s="339" t="n">
        <v>45706</v>
      </c>
      <c r="I459" s="339" t="n">
        <v>45706</v>
      </c>
      <c r="J459" t="inlineStr">
        <is>
          <t>060108</t>
        </is>
      </c>
      <c r="K459" t="inlineStr">
        <is>
          <t>CAJAMARCA</t>
        </is>
      </c>
      <c r="L459" t="inlineStr">
        <is>
          <t>CAJAMARCA</t>
        </is>
      </c>
      <c r="M459" t="inlineStr">
        <is>
          <t>LOS BAÑOS DEL INCA</t>
        </is>
      </c>
      <c r="N459" t="inlineStr">
        <is>
          <t>MZA. A LOTE. SN C.P. APALIN</t>
        </is>
      </c>
      <c r="O459" t="inlineStr">
        <is>
          <t>SIN ACTIVIDAD</t>
        </is>
      </c>
      <c r="P459" t="inlineStr">
        <is>
          <t>ACTIVIDADES OTRAS ASOCIACIONES NCP.</t>
        </is>
      </c>
      <c r="W459" t="inlineStr">
        <is>
          <t>NO</t>
        </is>
      </c>
      <c r="Y459" t="inlineStr">
        <is>
          <t>SI</t>
        </is>
      </c>
      <c r="Z459" t="inlineStr">
        <is>
          <t>ASOCIACION DE PRODUCTORES AGROPECUARIOS E INDUSTRIALES DE APALIN - AGROAPA</t>
        </is>
      </c>
      <c r="AA459" s="3" t="n">
        <v>0</v>
      </c>
      <c r="AB459" s="3" t="n">
        <v>0</v>
      </c>
      <c r="AC459" t="inlineStr">
        <is>
          <t>NO</t>
        </is>
      </c>
      <c r="AD459" s="3" t="str"/>
      <c r="AF459" s="3" t="str"/>
      <c r="AG459" s="4" t="str"/>
      <c r="AK459" s="4" t="str"/>
      <c r="AL459" t="inlineStr">
        <is>
          <t>CUY</t>
        </is>
      </c>
      <c r="AM459" t="inlineStr">
        <is>
          <t>2023</t>
        </is>
      </c>
      <c r="AN459" t="inlineStr">
        <is>
          <t>PAC</t>
        </is>
      </c>
      <c r="AO459" s="4" t="str"/>
      <c r="AP459" s="4" t="str"/>
      <c r="AQ459" s="5" t="str"/>
      <c r="AU459" s="340" t="n">
        <v>46285.07177083333</v>
      </c>
      <c r="AV459" s="341" t="n">
        <v>0.5111111111111111</v>
      </c>
    </row>
    <row r="460">
      <c r="A460" t="inlineStr">
        <is>
          <t>20607057363</t>
        </is>
      </c>
      <c r="B460" t="inlineStr">
        <is>
          <t>ASOCIACION AGROINDUSTRIAL DE PLANTAS AROMATICAS ECOANDES</t>
        </is>
      </c>
      <c r="D460" t="inlineStr">
        <is>
          <t>ASOCIACION</t>
        </is>
      </c>
      <c r="E460" t="inlineStr">
        <is>
          <t>01 Asociación</t>
        </is>
      </c>
      <c r="F460" t="inlineStr">
        <is>
          <t>BAJA PROV. POR OFICIO</t>
        </is>
      </c>
      <c r="G460" t="inlineStr">
        <is>
          <t>HABIDO</t>
        </is>
      </c>
      <c r="H460" s="339" t="n">
        <v>44176</v>
      </c>
      <c r="I460" s="339" t="n">
        <v>44175</v>
      </c>
      <c r="J460" t="inlineStr">
        <is>
          <t>230206</t>
        </is>
      </c>
      <c r="K460" t="inlineStr">
        <is>
          <t>TACNA</t>
        </is>
      </c>
      <c r="L460" t="inlineStr">
        <is>
          <t>CANDARAVE</t>
        </is>
      </c>
      <c r="M460" t="inlineStr">
        <is>
          <t>QUILAHUANI</t>
        </is>
      </c>
      <c r="N460" t="inlineStr">
        <is>
          <t>CAL. PROGRESO MZA. C LOTE. 12 C.C. PALLATA</t>
        </is>
      </c>
      <c r="O460" t="inlineStr">
        <is>
          <t>SIN ACTIVIDAD</t>
        </is>
      </c>
      <c r="P460" t="inlineStr">
        <is>
          <t>ACTIVIDADES OTRAS ASOCIACIONES NCP.</t>
        </is>
      </c>
      <c r="W460" t="inlineStr">
        <is>
          <t>NO</t>
        </is>
      </c>
      <c r="Y460" t="inlineStr">
        <is>
          <t>SI</t>
        </is>
      </c>
      <c r="Z460" t="inlineStr">
        <is>
          <t>ASOCIACION AGROINDUSTRIAL DE PLANTAS AROMATICAS ECOANDES</t>
        </is>
      </c>
      <c r="AA460" s="3" t="n">
        <v>158363.5</v>
      </c>
      <c r="AB460" s="3" t="n">
        <v>107722.0009</v>
      </c>
      <c r="AC460" t="inlineStr">
        <is>
          <t>NO</t>
        </is>
      </c>
      <c r="AD460" s="3" t="str"/>
      <c r="AF460" s="3" t="str"/>
      <c r="AG460" s="4" t="str"/>
      <c r="AK460" s="4" t="str"/>
      <c r="AL460" t="inlineStr">
        <is>
          <t>ORÉGANO</t>
        </is>
      </c>
      <c r="AM460" t="inlineStr">
        <is>
          <t>2022-2023-2024 - 2025</t>
        </is>
      </c>
      <c r="AN460" t="inlineStr">
        <is>
          <t>PAC</t>
        </is>
      </c>
      <c r="AO460" s="4" t="str"/>
      <c r="AP460" s="4" t="str"/>
      <c r="AQ460" s="5" t="str"/>
      <c r="AU460" s="340" t="n">
        <v>46285.07177083333</v>
      </c>
      <c r="AV460" s="341" t="n">
        <v>0.5111111111111111</v>
      </c>
    </row>
    <row r="461">
      <c r="A461" t="inlineStr">
        <is>
          <t>20607063576</t>
        </is>
      </c>
      <c r="B461" t="inlineStr">
        <is>
          <t>ASOCIACIÓN DE PRODUCTORES AGROPECUARIOS CHASKAS DE HUANCALLAMA"-"APACHAHUA</t>
        </is>
      </c>
      <c r="D461" t="inlineStr">
        <is>
          <t>ASOCIACION</t>
        </is>
      </c>
      <c r="E461" t="inlineStr">
        <is>
          <t>01 Asociación</t>
        </is>
      </c>
      <c r="F461" t="inlineStr">
        <is>
          <t>ACTIVO</t>
        </is>
      </c>
      <c r="G461" t="inlineStr">
        <is>
          <t>HABIDO</t>
        </is>
      </c>
      <c r="H461" s="339" t="n">
        <v>44179</v>
      </c>
      <c r="I461" s="339" t="n">
        <v>44175</v>
      </c>
      <c r="J461" t="inlineStr">
        <is>
          <t>090409</t>
        </is>
      </c>
      <c r="K461" t="inlineStr">
        <is>
          <t>HUANCAVELICA</t>
        </is>
      </c>
      <c r="L461" t="inlineStr">
        <is>
          <t>CASTROVIRREYNA</t>
        </is>
      </c>
      <c r="M461" t="inlineStr">
        <is>
          <t>MOLLEPAMPA</t>
        </is>
      </c>
      <c r="N461" t="inlineStr">
        <is>
          <t>NRO. S/N CAS. HUANCALLAMA (A 300 MTRS DE LA CARRETERA)</t>
        </is>
      </c>
      <c r="O461" t="inlineStr">
        <is>
          <t>SIN ACTIVIDAD</t>
        </is>
      </c>
      <c r="P461" t="inlineStr">
        <is>
          <t>ACTIVIDADES OTRAS ASOCIACIONES NCP.</t>
        </is>
      </c>
      <c r="W461" t="inlineStr">
        <is>
          <t>NO</t>
        </is>
      </c>
      <c r="Y461" t="inlineStr">
        <is>
          <t>SI</t>
        </is>
      </c>
      <c r="Z461" t="inlineStr">
        <is>
          <t>ASOCIACIÓN DE PRODUCTORES AGROPECUARIOS CHASKAS DE HUANCALLAMA-"APACHAHUA"</t>
        </is>
      </c>
      <c r="AA461" s="3" t="n">
        <v>0</v>
      </c>
      <c r="AB461" s="3" t="n">
        <v>0</v>
      </c>
      <c r="AC461" t="inlineStr">
        <is>
          <t>NO</t>
        </is>
      </c>
      <c r="AD461" s="3" t="str"/>
      <c r="AF461" s="3" t="str"/>
      <c r="AG461" s="4" t="str"/>
      <c r="AK461" s="4" t="str"/>
      <c r="AL461" t="inlineStr">
        <is>
          <t>PALTA</t>
        </is>
      </c>
      <c r="AM461" t="inlineStr">
        <is>
          <t>2025</t>
        </is>
      </c>
      <c r="AN461" t="inlineStr">
        <is>
          <t>PAC</t>
        </is>
      </c>
      <c r="AO461" s="4" t="str"/>
      <c r="AP461" s="4" t="str"/>
      <c r="AQ461" s="5" t="str"/>
      <c r="AU461" s="340" t="n">
        <v>46285.07177083333</v>
      </c>
      <c r="AV461" s="341" t="n">
        <v>0.5111111111111111</v>
      </c>
    </row>
    <row r="462">
      <c r="A462" t="inlineStr">
        <is>
          <t>20607106313</t>
        </is>
      </c>
      <c r="B462" t="inlineStr">
        <is>
          <t>ASOCIACION DE PRODUCTORES AGROFORESTALES Y CONSERVACION NUEVA AMAZONIA - APAYCNA</t>
        </is>
      </c>
      <c r="D462" t="inlineStr">
        <is>
          <t>ASOCIACION</t>
        </is>
      </c>
      <c r="E462" t="inlineStr">
        <is>
          <t>01 Asociación</t>
        </is>
      </c>
      <c r="F462" t="inlineStr">
        <is>
          <t>SUSPENSION TEMPORAL</t>
        </is>
      </c>
      <c r="G462" t="inlineStr">
        <is>
          <t>HABIDO</t>
        </is>
      </c>
      <c r="H462" s="339" t="n">
        <v>44186</v>
      </c>
      <c r="I462" s="339" t="n">
        <v>44187</v>
      </c>
      <c r="J462" t="inlineStr">
        <is>
          <t>170102</t>
        </is>
      </c>
      <c r="K462" t="inlineStr">
        <is>
          <t>MADRE DE DIOS</t>
        </is>
      </c>
      <c r="L462" t="inlineStr">
        <is>
          <t>TAMBOPATA</t>
        </is>
      </c>
      <c r="M462" t="inlineStr">
        <is>
          <t>TAMBOPATA</t>
        </is>
      </c>
      <c r="N462" t="inlineStr">
        <is>
          <t>AV. AMANECER MZA. B LOTE. 01 (FRENTE A PISCINA CAHUATA)</t>
        </is>
      </c>
      <c r="O462" t="inlineStr">
        <is>
          <t>SIN ACTIVIDAD</t>
        </is>
      </c>
      <c r="P462" t="inlineStr">
        <is>
          <t>VTA. MAY. DE MATERIAS PRIMAS AGROPEC.</t>
        </is>
      </c>
      <c r="Q462" t="inlineStr">
        <is>
          <t>INVESTIGACION DE CIENCIAS NATURALES.</t>
        </is>
      </c>
      <c r="W462" t="inlineStr">
        <is>
          <t>NO</t>
        </is>
      </c>
      <c r="Y462" t="inlineStr">
        <is>
          <t>SI</t>
        </is>
      </c>
      <c r="Z462" t="inlineStr">
        <is>
          <t>ASOCIACION DE PRODUCTORES AGROFORESTALES Y CONSERVACION NUEVA AMAZONIA - APAYCNA</t>
        </is>
      </c>
      <c r="AA462" s="3" t="n">
        <v>24510</v>
      </c>
      <c r="AB462" s="3" t="n">
        <v>56763.9999774</v>
      </c>
      <c r="AC462" t="inlineStr">
        <is>
          <t>NO</t>
        </is>
      </c>
      <c r="AD462" s="3" t="str"/>
      <c r="AF462" s="3" t="str"/>
      <c r="AG462" s="4" t="str"/>
      <c r="AK462" s="4" t="str"/>
      <c r="AL462" t="inlineStr">
        <is>
          <t>CAMU CAMU</t>
        </is>
      </c>
      <c r="AM462" t="inlineStr">
        <is>
          <t>2021-2022-2023-2024 - 2025</t>
        </is>
      </c>
      <c r="AN462" t="inlineStr">
        <is>
          <t>PAC</t>
        </is>
      </c>
      <c r="AO462" s="4" t="str"/>
      <c r="AP462" s="4" t="str"/>
      <c r="AQ462" s="5" t="str"/>
      <c r="AU462" s="340" t="n">
        <v>46285.07177083333</v>
      </c>
      <c r="AV462" s="341" t="n">
        <v>0.5333333333333333</v>
      </c>
    </row>
    <row r="463">
      <c r="A463" t="inlineStr">
        <is>
          <t>20607144347</t>
        </is>
      </c>
      <c r="B463" t="inlineStr">
        <is>
          <t>ASOCIACION NUEVO AMANECER CASERIO PURUAY BAJO</t>
        </is>
      </c>
      <c r="D463" t="inlineStr">
        <is>
          <t>ASOCIACION</t>
        </is>
      </c>
      <c r="E463" t="inlineStr">
        <is>
          <t>01 Asociación</t>
        </is>
      </c>
      <c r="F463" t="inlineStr">
        <is>
          <t>BAJA DE OFICIO</t>
        </is>
      </c>
      <c r="G463" t="inlineStr">
        <is>
          <t>HABIDO</t>
        </is>
      </c>
      <c r="H463" s="339" t="n">
        <v>45638</v>
      </c>
      <c r="I463" s="339" t="n">
        <v>45638</v>
      </c>
      <c r="J463" t="inlineStr">
        <is>
          <t>060101</t>
        </is>
      </c>
      <c r="K463" t="inlineStr">
        <is>
          <t>CAJAMARCA</t>
        </is>
      </c>
      <c r="L463" t="inlineStr">
        <is>
          <t>CAJAMARCA</t>
        </is>
      </c>
      <c r="M463" t="inlineStr">
        <is>
          <t>CAJAMARCA</t>
        </is>
      </c>
      <c r="N463" t="inlineStr">
        <is>
          <t>NRO. SN CAS. PURUAY BAJO</t>
        </is>
      </c>
      <c r="O463" t="inlineStr">
        <is>
          <t>SIN ACTIVIDAD</t>
        </is>
      </c>
      <c r="P463" t="inlineStr">
        <is>
          <t>ACTIVIDADES OTRAS ASOCIACIONES NCP.</t>
        </is>
      </c>
      <c r="W463" t="inlineStr">
        <is>
          <t>NO</t>
        </is>
      </c>
      <c r="Y463" t="inlineStr">
        <is>
          <t>SI</t>
        </is>
      </c>
      <c r="Z463" t="inlineStr">
        <is>
          <t>ASOCIACION NUEVO AMANECER CASERIO PURUAY BAJO</t>
        </is>
      </c>
      <c r="AA463" s="3" t="n">
        <v>0</v>
      </c>
      <c r="AB463" s="3" t="n">
        <v>0</v>
      </c>
      <c r="AC463" t="inlineStr">
        <is>
          <t>NO</t>
        </is>
      </c>
      <c r="AD463" s="3" t="str"/>
      <c r="AF463" s="3" t="str"/>
      <c r="AG463" s="4" t="str"/>
      <c r="AK463" s="4" t="str"/>
      <c r="AL463" t="inlineStr">
        <is>
          <t>CUY</t>
        </is>
      </c>
      <c r="AM463" t="inlineStr">
        <is>
          <t>2023</t>
        </is>
      </c>
      <c r="AN463" t="inlineStr">
        <is>
          <t>PAC</t>
        </is>
      </c>
      <c r="AO463" s="4" t="str"/>
      <c r="AP463" s="4" t="str"/>
      <c r="AQ463" s="5" t="str"/>
      <c r="AU463" s="340" t="n">
        <v>46285.07177083333</v>
      </c>
      <c r="AV463" s="341" t="n">
        <v>0.5111111111111111</v>
      </c>
    </row>
    <row r="464">
      <c r="A464" t="inlineStr">
        <is>
          <t>20607148881</t>
        </is>
      </c>
      <c r="B464" t="inlineStr">
        <is>
          <t>ASOCIACION DE PRODUCTORES DE OREGANO VERDE AMANECER CHALLAVIENTO</t>
        </is>
      </c>
      <c r="D464" t="inlineStr">
        <is>
          <t>ASOCIACION</t>
        </is>
      </c>
      <c r="E464" t="inlineStr">
        <is>
          <t>01 Asociación</t>
        </is>
      </c>
      <c r="F464" t="inlineStr">
        <is>
          <t>ACTIVO</t>
        </is>
      </c>
      <c r="G464" t="inlineStr">
        <is>
          <t>HABIDO</t>
        </is>
      </c>
      <c r="H464" s="339" t="n">
        <v>45621</v>
      </c>
      <c r="I464" s="339" t="n">
        <v>45621</v>
      </c>
      <c r="K464" t="inlineStr">
        <is>
          <t>TACNA</t>
        </is>
      </c>
      <c r="L464" t="inlineStr">
        <is>
          <t>TACNA</t>
        </is>
      </c>
      <c r="M464" t="inlineStr">
        <is>
          <t>PACHIA</t>
        </is>
      </c>
      <c r="N464" t="inlineStr">
        <is>
          <t>MZA. A LOTE. 02 ANX. CHALLAVIENTO</t>
        </is>
      </c>
      <c r="O464" t="inlineStr">
        <is>
          <t>SIN ACTIVIDAD</t>
        </is>
      </c>
      <c r="P464" t="inlineStr">
        <is>
          <t>CULTIVO DE FRUTAS.</t>
        </is>
      </c>
      <c r="Q464" t="inlineStr">
        <is>
          <t>EXPLOTACION MIXTA.</t>
        </is>
      </c>
      <c r="W464" t="inlineStr">
        <is>
          <t>NO</t>
        </is>
      </c>
      <c r="Y464" t="inlineStr">
        <is>
          <t>SI</t>
        </is>
      </c>
      <c r="Z464" t="inlineStr">
        <is>
          <t>ASOCIACION DE PRODUCTORES DE OREGANO VERDE AMANECER CHALLAVIENTO</t>
        </is>
      </c>
      <c r="AA464" s="3" t="n">
        <v>0</v>
      </c>
      <c r="AB464" s="3" t="n">
        <v>51000</v>
      </c>
      <c r="AC464" t="inlineStr">
        <is>
          <t>NO</t>
        </is>
      </c>
      <c r="AD464" s="3" t="str"/>
      <c r="AF464" s="3" t="str"/>
      <c r="AG464" s="4" t="str"/>
      <c r="AK464" s="4" t="str"/>
      <c r="AL464" t="inlineStr">
        <is>
          <t>CEBOLLA</t>
        </is>
      </c>
      <c r="AM464" t="inlineStr">
        <is>
          <t>2025</t>
        </is>
      </c>
      <c r="AN464" t="inlineStr">
        <is>
          <t>PAC</t>
        </is>
      </c>
      <c r="AO464" s="4" t="str"/>
      <c r="AP464" s="4" t="str"/>
      <c r="AQ464" s="5" t="str"/>
      <c r="AU464" s="340" t="n">
        <v>46285.07177083333</v>
      </c>
      <c r="AV464" s="341" t="n">
        <v>0.5111111111111111</v>
      </c>
    </row>
    <row r="465">
      <c r="A465" t="inlineStr">
        <is>
          <t>20607264237</t>
        </is>
      </c>
      <c r="B465" t="inlineStr">
        <is>
          <t>ASOCIACION DE PRODUCTORES AGROPECUARIOS DE AGRICULTORES DE MAIZ DE HUARO</t>
        </is>
      </c>
      <c r="D465" t="inlineStr">
        <is>
          <t>ASOCIACION</t>
        </is>
      </c>
      <c r="E465" t="inlineStr">
        <is>
          <t>01 Asociación</t>
        </is>
      </c>
      <c r="F465" t="inlineStr">
        <is>
          <t>ACTIVO</t>
        </is>
      </c>
      <c r="G465" t="inlineStr">
        <is>
          <t>HABIDO</t>
        </is>
      </c>
      <c r="H465" s="339" t="n">
        <v>44214</v>
      </c>
      <c r="I465" s="339" t="n">
        <v>44214</v>
      </c>
      <c r="J465" t="inlineStr">
        <is>
          <t>081207</t>
        </is>
      </c>
      <c r="K465" t="inlineStr">
        <is>
          <t>CUSCO</t>
        </is>
      </c>
      <c r="L465" t="inlineStr">
        <is>
          <t>QUISPICANCHI</t>
        </is>
      </c>
      <c r="M465" t="inlineStr">
        <is>
          <t>HUARO</t>
        </is>
      </c>
      <c r="N465" t="inlineStr">
        <is>
          <t>PZA. DE ARMAS NRO. S/N MUNICIPALIDAD DE HUARO</t>
        </is>
      </c>
      <c r="O465" t="inlineStr">
        <is>
          <t>SIN ACTIVIDAD</t>
        </is>
      </c>
      <c r="P465" t="inlineStr">
        <is>
          <t>ACTIVIDADES OTRAS ASOCIACIONES NCP.</t>
        </is>
      </c>
      <c r="Q465" t="inlineStr">
        <is>
          <t>CULTIVOS DE CEREALES.</t>
        </is>
      </c>
      <c r="R465" t="inlineStr">
        <is>
          <t>EXPLOTACION MIXTA.</t>
        </is>
      </c>
      <c r="W465" t="inlineStr">
        <is>
          <t>NO</t>
        </is>
      </c>
      <c r="Y465" t="inlineStr">
        <is>
          <t>SI</t>
        </is>
      </c>
      <c r="Z465" t="inlineStr">
        <is>
          <t>ASOCIACION DE PRODUCTORES AGROPECUARIOS DE AGRICULTORES DE MAIZ DE HUARO</t>
        </is>
      </c>
      <c r="AA465" s="3" t="n">
        <v>0</v>
      </c>
      <c r="AB465" s="3" t="n">
        <v>17320.0000025</v>
      </c>
      <c r="AC465" t="inlineStr">
        <is>
          <t>NO</t>
        </is>
      </c>
      <c r="AD465" s="3" t="str"/>
      <c r="AF465" s="3" t="str"/>
      <c r="AG465" s="4" t="str"/>
      <c r="AK465" s="4" t="str"/>
      <c r="AL465" t="inlineStr">
        <is>
          <t>MAÍZ</t>
        </is>
      </c>
      <c r="AM465" t="inlineStr">
        <is>
          <t>2024 - 2025</t>
        </is>
      </c>
      <c r="AN465" t="inlineStr">
        <is>
          <t>PAC</t>
        </is>
      </c>
      <c r="AO465" s="4" t="str"/>
      <c r="AP465" s="4" t="str"/>
      <c r="AQ465" s="5" t="str"/>
      <c r="AU465" s="340" t="n">
        <v>46285.07177083333</v>
      </c>
      <c r="AV465" s="341" t="n">
        <v>0.5555555555555556</v>
      </c>
    </row>
    <row r="466">
      <c r="A466" t="inlineStr">
        <is>
          <t>20607265624</t>
        </is>
      </c>
      <c r="B466" t="inlineStr">
        <is>
          <t>ASOCIACION DE PEQUEÑOS PRODUCTORES AGROPECUARIOS PENACHI-KERGUER</t>
        </is>
      </c>
      <c r="D466" t="inlineStr">
        <is>
          <t>ASOCIACION</t>
        </is>
      </c>
      <c r="E466" t="inlineStr">
        <is>
          <t>01 Asociación</t>
        </is>
      </c>
      <c r="F466" t="inlineStr">
        <is>
          <t>ACTIVO</t>
        </is>
      </c>
      <c r="G466" t="inlineStr">
        <is>
          <t>HABIDO</t>
        </is>
      </c>
      <c r="H466" s="339" t="n">
        <v>44214</v>
      </c>
      <c r="I466" s="339" t="n">
        <v>44197</v>
      </c>
      <c r="J466" t="inlineStr">
        <is>
          <t>140310</t>
        </is>
      </c>
      <c r="K466" t="inlineStr">
        <is>
          <t>LAMBAYEQUE</t>
        </is>
      </c>
      <c r="L466" t="inlineStr">
        <is>
          <t>LAMBAYEQUE</t>
        </is>
      </c>
      <c r="M466" t="inlineStr">
        <is>
          <t>SALAS</t>
        </is>
      </c>
      <c r="N466" t="inlineStr">
        <is>
          <t>MZA. A LOTE. REF C.P. PENACHI (AL COSTADO DE LA MUNICIPALIDAD)</t>
        </is>
      </c>
      <c r="O466" t="inlineStr">
        <is>
          <t>SIN ACTIVIDAD</t>
        </is>
      </c>
      <c r="P466" t="inlineStr">
        <is>
          <t>ACTIVIDADES OTRAS ASOCIACIONES NCP.</t>
        </is>
      </c>
      <c r="W466" t="inlineStr">
        <is>
          <t>NO</t>
        </is>
      </c>
      <c r="Y466" t="inlineStr">
        <is>
          <t>SI</t>
        </is>
      </c>
      <c r="Z466" t="inlineStr">
        <is>
          <t>ASOCIACION DE PEQUEÑOS PRODUCTORES AGROPECUARIOS PENACHI-KERGUER</t>
        </is>
      </c>
      <c r="AA466" s="3" t="n">
        <v>0</v>
      </c>
      <c r="AB466" s="3" t="n">
        <v>258802.85999856</v>
      </c>
      <c r="AC466" t="inlineStr">
        <is>
          <t>NO</t>
        </is>
      </c>
      <c r="AD466" s="3" t="str"/>
      <c r="AF466" s="3" t="str"/>
      <c r="AG466" s="4" t="str"/>
      <c r="AK466" s="4" t="str"/>
      <c r="AL466" t="inlineStr">
        <is>
          <t>CAFÉ</t>
        </is>
      </c>
      <c r="AM466" t="inlineStr">
        <is>
          <t>2024 - 2025</t>
        </is>
      </c>
      <c r="AN466" t="inlineStr">
        <is>
          <t>PAC</t>
        </is>
      </c>
      <c r="AO466" s="4" t="str"/>
      <c r="AP466" s="4" t="str"/>
      <c r="AQ466" s="5" t="str"/>
      <c r="AU466" s="340" t="n">
        <v>46285.07177083333</v>
      </c>
      <c r="AV466" s="341" t="n">
        <v>0.5111111111111111</v>
      </c>
    </row>
    <row r="467">
      <c r="A467" t="inlineStr">
        <is>
          <t>20607331104</t>
        </is>
      </c>
      <c r="B467" t="inlineStr">
        <is>
          <t>ASOCIACION DE PRODUCTORES AGROPECUARIOS ECOLOGICOS CRUZ DE PLATA TUTI-COLCA - AGROECOTUTI - COLCA</t>
        </is>
      </c>
      <c r="D467" t="inlineStr">
        <is>
          <t>ASOCIACION</t>
        </is>
      </c>
      <c r="E467" t="inlineStr">
        <is>
          <t>01 Asociación</t>
        </is>
      </c>
      <c r="F467" t="inlineStr">
        <is>
          <t>BAJA DE OFICIO</t>
        </is>
      </c>
      <c r="G467" t="inlineStr">
        <is>
          <t>HABIDO</t>
        </is>
      </c>
      <c r="H467" s="339" t="n">
        <v>44798</v>
      </c>
      <c r="I467" s="339" t="n">
        <v>44798</v>
      </c>
      <c r="J467" t="inlineStr">
        <is>
          <t>040518</t>
        </is>
      </c>
      <c r="K467" t="inlineStr">
        <is>
          <t>AREQUIPA</t>
        </is>
      </c>
      <c r="L467" t="inlineStr">
        <is>
          <t>CAYLLOMA</t>
        </is>
      </c>
      <c r="M467" t="inlineStr">
        <is>
          <t>TUTI</t>
        </is>
      </c>
      <c r="N467" t="inlineStr">
        <is>
          <t>CAYLLOMA MZA. D LOTE. 3 TUTI</t>
        </is>
      </c>
      <c r="O467" t="inlineStr">
        <is>
          <t>SIN ACTIVIDAD</t>
        </is>
      </c>
      <c r="P467" t="inlineStr">
        <is>
          <t>ACTIVIDADES OTRAS ASOCIACIONES NCP.</t>
        </is>
      </c>
      <c r="W467" t="inlineStr">
        <is>
          <t>SI</t>
        </is>
      </c>
      <c r="X467" t="inlineStr">
        <is>
          <t>S2342173</t>
        </is>
      </c>
      <c r="Y467" t="inlineStr">
        <is>
          <t>SI</t>
        </is>
      </c>
      <c r="Z467" t="inlineStr">
        <is>
          <t>ASOCIACION DE PRODUCTORES AGROPECUARIOS ECOLOGICOS CRUZ DE PLATA TUTI-COLCA - AGROECOTUTI - COLCA</t>
        </is>
      </c>
      <c r="AA467" s="3" t="n">
        <v>132181.5</v>
      </c>
      <c r="AB467" s="3" t="n">
        <v>0</v>
      </c>
      <c r="AC467" t="inlineStr">
        <is>
          <t>NO</t>
        </is>
      </c>
      <c r="AD467" s="3" t="str"/>
      <c r="AF467" s="3" t="str"/>
      <c r="AG467" s="4" t="str"/>
      <c r="AK467" s="4" t="str"/>
      <c r="AL467" t="inlineStr">
        <is>
          <t>QUINUA Y OTROS GRANOS</t>
        </is>
      </c>
      <c r="AM467" t="inlineStr">
        <is>
          <t>2023-2024 - 2025</t>
        </is>
      </c>
      <c r="AN467" t="inlineStr">
        <is>
          <t>PAC</t>
        </is>
      </c>
      <c r="AO467" s="4" t="str"/>
      <c r="AP467" s="4" t="str"/>
      <c r="AQ467" s="5" t="str"/>
      <c r="AU467" s="340" t="n">
        <v>46285.07177083333</v>
      </c>
      <c r="AV467" s="341" t="n">
        <v>0.5333333333333333</v>
      </c>
    </row>
    <row r="468">
      <c r="A468" t="inlineStr">
        <is>
          <t>20607382604</t>
        </is>
      </c>
      <c r="B468" t="inlineStr">
        <is>
          <t>ASOCIACION DE PEQUEÑOS PRODUCTORES AGROPECUARIOS SAN LORENZO DE LALAQUIZ</t>
        </is>
      </c>
      <c r="D468" t="inlineStr">
        <is>
          <t>ASOCIACION</t>
        </is>
      </c>
      <c r="E468" t="inlineStr">
        <is>
          <t>01 Asociación</t>
        </is>
      </c>
      <c r="F468" t="inlineStr">
        <is>
          <t>ACTIVO</t>
        </is>
      </c>
      <c r="G468" t="inlineStr">
        <is>
          <t>HABIDO</t>
        </is>
      </c>
      <c r="H468" s="339" t="n">
        <v>44228</v>
      </c>
      <c r="I468" s="339" t="n">
        <v>44228</v>
      </c>
      <c r="J468" t="inlineStr">
        <is>
          <t>200101</t>
        </is>
      </c>
      <c r="K468" t="inlineStr">
        <is>
          <t>PIURA</t>
        </is>
      </c>
      <c r="L468" t="inlineStr">
        <is>
          <t>PIURA</t>
        </is>
      </c>
      <c r="M468" t="inlineStr">
        <is>
          <t>PIURA</t>
        </is>
      </c>
      <c r="N468" t="inlineStr">
        <is>
          <t>MZA. X-03 LOTE. 04 PQ ZONA INDUSTRIAL</t>
        </is>
      </c>
      <c r="O468" t="inlineStr">
        <is>
          <t>SIN ACTIVIDAD</t>
        </is>
      </c>
      <c r="P468" t="inlineStr">
        <is>
          <t>ACTIVIDADES OTRAS ASOCIACIONES NCP.</t>
        </is>
      </c>
      <c r="W468" t="inlineStr">
        <is>
          <t>NO</t>
        </is>
      </c>
      <c r="Y468" t="inlineStr">
        <is>
          <t>SI</t>
        </is>
      </c>
      <c r="Z468" t="inlineStr">
        <is>
          <t>ASOCIACION DE PEQUEÑOS PRODUCTORES AGROPECUARIOS SAN LORENZO DE LALAQUIZ</t>
        </is>
      </c>
      <c r="AA468" s="3" t="n">
        <v>0</v>
      </c>
      <c r="AB468" s="3" t="n">
        <v>0</v>
      </c>
      <c r="AC468" t="inlineStr">
        <is>
          <t>NO</t>
        </is>
      </c>
      <c r="AD468" s="3" t="str"/>
      <c r="AF468" s="3" t="str"/>
      <c r="AG468" s="4" t="str"/>
      <c r="AK468" s="4" t="str"/>
      <c r="AL468" t="inlineStr">
        <is>
          <t>CAFÉ</t>
        </is>
      </c>
      <c r="AM468" t="inlineStr">
        <is>
          <t>2024 - 2025</t>
        </is>
      </c>
      <c r="AN468" t="inlineStr">
        <is>
          <t>PAC</t>
        </is>
      </c>
      <c r="AO468" s="4" t="str"/>
      <c r="AP468" s="4" t="str"/>
      <c r="AQ468" s="5" t="str"/>
      <c r="AU468" s="340" t="n">
        <v>46285.07177083333</v>
      </c>
      <c r="AV468" s="341" t="n">
        <v>0.5111111111111111</v>
      </c>
    </row>
    <row r="469">
      <c r="A469" t="inlineStr">
        <is>
          <t>20607442585</t>
        </is>
      </c>
      <c r="B469" t="inlineStr">
        <is>
          <t>ASOCIACION AGROPECUARIA VIRGEN INMACULADA CONCEPCION DE ACOS VINCHOS - HUAMANGA</t>
        </is>
      </c>
      <c r="D469" t="inlineStr">
        <is>
          <t>ASOCIACION</t>
        </is>
      </c>
      <c r="E469" t="inlineStr">
        <is>
          <t>01 Asociación</t>
        </is>
      </c>
      <c r="F469" t="inlineStr">
        <is>
          <t>BAJA DE OFICIO</t>
        </is>
      </c>
      <c r="G469" t="inlineStr">
        <is>
          <t>HABIDO</t>
        </is>
      </c>
      <c r="H469" s="339" t="n">
        <v>45205</v>
      </c>
      <c r="I469" s="339" t="n">
        <v>45205</v>
      </c>
      <c r="J469" t="inlineStr">
        <is>
          <t>050103</t>
        </is>
      </c>
      <c r="K469" t="inlineStr">
        <is>
          <t>AYACUCHO</t>
        </is>
      </c>
      <c r="L469" t="inlineStr">
        <is>
          <t>HUAMANGA</t>
        </is>
      </c>
      <c r="M469" t="inlineStr">
        <is>
          <t>ACOS VINCHOS</t>
        </is>
      </c>
      <c r="N469" t="inlineStr">
        <is>
          <t>NRO. SN ACOS VINCHOS (FRONTIS DE LA PLAZA PRINCIPAL)</t>
        </is>
      </c>
      <c r="O469" t="inlineStr">
        <is>
          <t>SIN ACTIVIDAD</t>
        </is>
      </c>
      <c r="P469" t="inlineStr">
        <is>
          <t>SERVICIOS AGRICOLAS, GANADERAS.</t>
        </is>
      </c>
      <c r="W469" t="inlineStr">
        <is>
          <t>NO</t>
        </is>
      </c>
      <c r="Y469" t="inlineStr">
        <is>
          <t>SI</t>
        </is>
      </c>
      <c r="Z469" t="inlineStr">
        <is>
          <t>ASOCIACION AGROPECUARIA VIRGEN INMACULADA CONCEPCION DE ACOS VINCHOS - HUAMANGA</t>
        </is>
      </c>
      <c r="AA469" s="3" t="n">
        <v>60589</v>
      </c>
      <c r="AB469" s="3" t="n">
        <v>42260</v>
      </c>
      <c r="AC469" t="inlineStr">
        <is>
          <t>NO</t>
        </is>
      </c>
      <c r="AD469" s="3" t="str"/>
      <c r="AF469" s="3" t="str"/>
      <c r="AG469" s="4" t="str"/>
      <c r="AK469" s="4" t="str"/>
      <c r="AL469" t="inlineStr">
        <is>
          <t>CUY</t>
        </is>
      </c>
      <c r="AM469" t="inlineStr">
        <is>
          <t>2024 - 2025</t>
        </is>
      </c>
      <c r="AN469" t="inlineStr">
        <is>
          <t>PAC</t>
        </is>
      </c>
      <c r="AO469" s="4" t="str"/>
      <c r="AP469" s="4" t="str"/>
      <c r="AQ469" s="5" t="str"/>
      <c r="AU469" s="340" t="n">
        <v>46285.07177083333</v>
      </c>
      <c r="AV469" s="341" t="n">
        <v>0.5111111111111111</v>
      </c>
    </row>
    <row r="470">
      <c r="A470" t="inlineStr">
        <is>
          <t>20607520748</t>
        </is>
      </c>
      <c r="B470" t="inlineStr">
        <is>
          <t>COOPERATIVA AGRARIA DE CRIADORES DE CAMÉLIDOS ANDINOS DE LA COMUNIDAD CAMPESINA LAGUNILLAS</t>
        </is>
      </c>
      <c r="D470" t="inlineStr">
        <is>
          <t>COOPERATIVAS, SAIS, CAPS</t>
        </is>
      </c>
      <c r="E470" t="inlineStr">
        <is>
          <t>02 Cooperativa</t>
        </is>
      </c>
      <c r="F470" t="inlineStr">
        <is>
          <t>ACTIVO</t>
        </is>
      </c>
      <c r="G470" t="inlineStr">
        <is>
          <t>HABIDO</t>
        </is>
      </c>
      <c r="H470" s="339" t="n">
        <v>44250</v>
      </c>
      <c r="I470" s="339" t="n">
        <v>44250</v>
      </c>
      <c r="J470" t="inlineStr">
        <is>
          <t>210701</t>
        </is>
      </c>
      <c r="K470" t="inlineStr">
        <is>
          <t>PUNO</t>
        </is>
      </c>
      <c r="L470" t="inlineStr">
        <is>
          <t>LAMPA</t>
        </is>
      </c>
      <c r="M470" t="inlineStr">
        <is>
          <t>SANTA LUCIA</t>
        </is>
      </c>
      <c r="N470" t="inlineStr">
        <is>
          <t>CAR. VIA ASFALTADA JULIACA A S NRO. SN Z.I. PARQUE INDUSTRIAL SANTA L (COSTADO DE PARQUE TURISTICO SANTA LUCIA)</t>
        </is>
      </c>
      <c r="O470" t="inlineStr">
        <is>
          <t>SIN ACTIVIDAD</t>
        </is>
      </c>
      <c r="P470" t="inlineStr">
        <is>
          <t>CRIA DE ANIMALES DOMESTICOS.</t>
        </is>
      </c>
      <c r="Q470" t="inlineStr">
        <is>
          <t>PREP Y TEJ DE FIBRAS TEXTILES.</t>
        </is>
      </c>
      <c r="W470" t="inlineStr">
        <is>
          <t>NO</t>
        </is>
      </c>
      <c r="Y470" t="inlineStr">
        <is>
          <t>SI</t>
        </is>
      </c>
      <c r="Z470" t="inlineStr">
        <is>
          <t>COOPERATIVA AGRARIA DE CRIADORES DE CAMÉLIDOS ANDINOS DE LA COMUNIDAD CAMPESINA LAGUNILLAS</t>
        </is>
      </c>
      <c r="AA470" s="3" t="n">
        <v>394089.438</v>
      </c>
      <c r="AB470" s="3" t="n">
        <v>211948</v>
      </c>
      <c r="AC470" t="inlineStr">
        <is>
          <t>NO</t>
        </is>
      </c>
      <c r="AD470" s="3" t="str"/>
      <c r="AF470" s="3" t="str"/>
      <c r="AG470" s="4" t="str"/>
      <c r="AK470" s="4" t="str"/>
      <c r="AL470" t="inlineStr">
        <is>
          <t>FIBRA DE ALPACA</t>
        </is>
      </c>
      <c r="AM470" t="inlineStr">
        <is>
          <t>2023-2024 - 2025</t>
        </is>
      </c>
      <c r="AN470" t="inlineStr">
        <is>
          <t>PAC</t>
        </is>
      </c>
      <c r="AO470" s="4" t="str"/>
      <c r="AP470" s="4" t="str"/>
      <c r="AQ470" s="5" t="str"/>
      <c r="AU470" s="340" t="n">
        <v>46285.07177083333</v>
      </c>
      <c r="AV470" s="341" t="n">
        <v>0.5333333333333333</v>
      </c>
    </row>
    <row r="471">
      <c r="A471" t="inlineStr">
        <is>
          <t>20607536016</t>
        </is>
      </c>
      <c r="B471" t="inlineStr">
        <is>
          <t>COOPERATIVA AGRARIA COOPAGRO LTDA - COOPERATIVA COOPAGRO</t>
        </is>
      </c>
      <c r="D471" t="inlineStr">
        <is>
          <t>COOPERATIVAS, SAIS, CAPS</t>
        </is>
      </c>
      <c r="E471" t="inlineStr">
        <is>
          <t>02 Cooperativa</t>
        </is>
      </c>
      <c r="F471" t="inlineStr">
        <is>
          <t>ACTIVO</t>
        </is>
      </c>
      <c r="G471" t="inlineStr">
        <is>
          <t>HABIDO</t>
        </is>
      </c>
      <c r="H471" s="339" t="n">
        <v>44252</v>
      </c>
      <c r="I471" s="339" t="n">
        <v>44228</v>
      </c>
      <c r="J471" t="inlineStr">
        <is>
          <t>060801</t>
        </is>
      </c>
      <c r="K471" t="inlineStr">
        <is>
          <t>CAJAMARCA</t>
        </is>
      </c>
      <c r="L471" t="inlineStr">
        <is>
          <t>JAEN</t>
        </is>
      </c>
      <c r="M471" t="inlineStr">
        <is>
          <t>JAEN</t>
        </is>
      </c>
      <c r="N471" t="inlineStr">
        <is>
          <t>CAL. CHAVIN NRO. S/N URB. DORITA VELASCO (ESPALDAS DEL CAMPO FERIAL LINDEROS)</t>
        </is>
      </c>
      <c r="O471" t="inlineStr">
        <is>
          <t>EXPORTADOR</t>
        </is>
      </c>
      <c r="P471" t="inlineStr">
        <is>
          <t>VTA. MAY. DE MATERIAS PRIMAS AGROPEC.</t>
        </is>
      </c>
      <c r="Q471" t="inlineStr">
        <is>
          <t>OTRAS ACTIVIDADES DE TRANSPORTES.</t>
        </is>
      </c>
      <c r="U471" t="inlineStr">
        <is>
          <t>953612634</t>
        </is>
      </c>
      <c r="V471" t="inlineStr">
        <is>
          <t>gerencia@coopagroperu.com</t>
        </is>
      </c>
      <c r="W471" t="inlineStr">
        <is>
          <t>SI</t>
        </is>
      </c>
      <c r="X471" t="inlineStr">
        <is>
          <t>S2562947</t>
        </is>
      </c>
      <c r="Y471" t="inlineStr">
        <is>
          <t>SI</t>
        </is>
      </c>
      <c r="Z471" t="inlineStr">
        <is>
          <t>COOPERATIVA AGRARIA COOPAGRO LTDA - COOPERATIVA COOPAGRO</t>
        </is>
      </c>
      <c r="AA471" s="3" t="n">
        <v>841453.18629015</v>
      </c>
      <c r="AB471" s="3" t="n">
        <v>0</v>
      </c>
      <c r="AC471" t="inlineStr">
        <is>
          <t>SI</t>
        </is>
      </c>
      <c r="AD471" s="3" t="n">
        <v>3002219.02</v>
      </c>
      <c r="AE471" t="inlineStr">
        <is>
          <t>2025-12</t>
        </is>
      </c>
      <c r="AF471" s="3" t="n">
        <v>1979570.69</v>
      </c>
      <c r="AG471" s="4" t="n">
        <v>7</v>
      </c>
      <c r="AH471" t="inlineStr">
        <is>
          <t>CAYAO PÉREZ DANY</t>
        </is>
      </c>
      <c r="AI471" t="inlineStr">
        <is>
          <t>VELA GUEVARA GIAN CARLOS</t>
        </is>
      </c>
      <c r="AK471" s="4" t="n">
        <v>3</v>
      </c>
      <c r="AL471" t="inlineStr">
        <is>
          <t>CAFÉ</t>
        </is>
      </c>
      <c r="AM471" t="inlineStr">
        <is>
          <t>2021-2022-2023-2024</t>
        </is>
      </c>
      <c r="AN471" t="inlineStr">
        <is>
          <t>PAC</t>
        </is>
      </c>
      <c r="AO471" s="4" t="str"/>
      <c r="AP471" s="4" t="str"/>
      <c r="AQ471" s="5" t="str"/>
      <c r="AU471" s="340" t="n">
        <v>46285.07177083333</v>
      </c>
      <c r="AV471" s="341" t="n">
        <v>0.7555555555555555</v>
      </c>
    </row>
    <row r="472">
      <c r="A472" t="inlineStr">
        <is>
          <t>20607558559</t>
        </is>
      </c>
      <c r="B472" t="inlineStr">
        <is>
          <t>COOPERATIVA AGRARIA INDÍGENA AWAJUN WAMPIS TUNTANAIN LTDA</t>
        </is>
      </c>
      <c r="D472" t="inlineStr">
        <is>
          <t>COOPERATIVAS, SAIS, CAPS</t>
        </is>
      </c>
      <c r="E472" t="inlineStr">
        <is>
          <t>02 Cooperativa</t>
        </is>
      </c>
      <c r="F472" t="inlineStr">
        <is>
          <t>ACTIVO</t>
        </is>
      </c>
      <c r="G472" t="inlineStr">
        <is>
          <t>HABIDO</t>
        </is>
      </c>
      <c r="H472" s="339" t="n">
        <v>44257</v>
      </c>
      <c r="I472" s="339" t="n">
        <v>44257</v>
      </c>
      <c r="J472" t="inlineStr">
        <is>
          <t>010401</t>
        </is>
      </c>
      <c r="K472" t="inlineStr">
        <is>
          <t>AMAZONAS</t>
        </is>
      </c>
      <c r="L472" t="inlineStr">
        <is>
          <t>CONDORCANQUI</t>
        </is>
      </c>
      <c r="M472" t="inlineStr">
        <is>
          <t>NIEVA</t>
        </is>
      </c>
      <c r="N472" t="inlineStr">
        <is>
          <t>JR. VISTA ALEGRE NRO. S/N SEC. JUAN VELASCO ALVARADO (SUM:90171771, COSTADO DE CERNAN)</t>
        </is>
      </c>
      <c r="O472" t="inlineStr">
        <is>
          <t>SIN ACTIVIDAD</t>
        </is>
      </c>
      <c r="P472" t="inlineStr">
        <is>
          <t>CULTIVO DE FRUTAS.</t>
        </is>
      </c>
      <c r="Q472" t="inlineStr">
        <is>
          <t>FAB. DE CALZADO.</t>
        </is>
      </c>
      <c r="W472" t="inlineStr">
        <is>
          <t>NO</t>
        </is>
      </c>
      <c r="Y472" t="inlineStr">
        <is>
          <t>SI</t>
        </is>
      </c>
      <c r="Z472" t="inlineStr">
        <is>
          <t>COOPERATIVA AGRARIA INDÍGENA AWAJUN WAMPIS TUNTANAIN LTDA</t>
        </is>
      </c>
      <c r="AA472" s="3" t="n">
        <v>19571.86</v>
      </c>
      <c r="AB472" s="3" t="n">
        <v>78861.48</v>
      </c>
      <c r="AC472" t="inlineStr">
        <is>
          <t>NO</t>
        </is>
      </c>
      <c r="AD472" s="3" t="str"/>
      <c r="AF472" s="3" t="str"/>
      <c r="AG472" s="4" t="str"/>
      <c r="AK472" s="4" t="str"/>
      <c r="AL472" t="inlineStr">
        <is>
          <t>CACAO</t>
        </is>
      </c>
      <c r="AM472" t="inlineStr">
        <is>
          <t>2024 - 2025</t>
        </is>
      </c>
      <c r="AN472" t="inlineStr">
        <is>
          <t>PAC</t>
        </is>
      </c>
      <c r="AO472" s="4" t="str"/>
      <c r="AP472" s="4" t="str"/>
      <c r="AQ472" s="5" t="str"/>
      <c r="AU472" s="340" t="n">
        <v>46285.07177083333</v>
      </c>
      <c r="AV472" s="341" t="n">
        <v>0.5333333333333333</v>
      </c>
    </row>
    <row r="473">
      <c r="A473" t="inlineStr">
        <is>
          <t>20607580023</t>
        </is>
      </c>
      <c r="B473" t="inlineStr">
        <is>
          <t>ASOCIACION DE PRODUCTORES AGROPECUARIOS ARTESANIA Y ACUICULTURA SANTA RITA</t>
        </is>
      </c>
      <c r="D473" t="inlineStr">
        <is>
          <t>ASOCIACION</t>
        </is>
      </c>
      <c r="E473" t="inlineStr">
        <is>
          <t>01 Asociación</t>
        </is>
      </c>
      <c r="F473" t="inlineStr">
        <is>
          <t>ACTIVO</t>
        </is>
      </c>
      <c r="G473" t="inlineStr">
        <is>
          <t>HABIDO</t>
        </is>
      </c>
      <c r="H473" s="339" t="n">
        <v>45691</v>
      </c>
      <c r="I473" s="339" t="n">
        <v>45691</v>
      </c>
      <c r="J473" t="inlineStr">
        <is>
          <t>211101</t>
        </is>
      </c>
      <c r="K473" t="inlineStr">
        <is>
          <t>PUNO</t>
        </is>
      </c>
      <c r="L473" t="inlineStr">
        <is>
          <t>SAN ROMAN</t>
        </is>
      </c>
      <c r="M473" t="inlineStr">
        <is>
          <t>JULIACA</t>
        </is>
      </c>
      <c r="N473" t="inlineStr">
        <is>
          <t>MZA. E LOTE. 11 URB. SANTA MARCELA (POR EL GRIFO PECSA)</t>
        </is>
      </c>
      <c r="O473" t="inlineStr">
        <is>
          <t>SIN ACTIVIDAD</t>
        </is>
      </c>
      <c r="P473" t="inlineStr">
        <is>
          <t>PESCA, EXPLOT. CRIADEROS DE PECES.</t>
        </is>
      </c>
      <c r="Q473" t="inlineStr">
        <is>
          <t>SERVICIOS AGRICOLAS, GANADERAS.</t>
        </is>
      </c>
      <c r="R473" t="inlineStr">
        <is>
          <t>EXPLOTACION MIXTA.</t>
        </is>
      </c>
      <c r="W473" t="inlineStr">
        <is>
          <t>NO</t>
        </is>
      </c>
      <c r="Y473" t="inlineStr">
        <is>
          <t>SI</t>
        </is>
      </c>
      <c r="Z473" t="inlineStr">
        <is>
          <t>ASOCIACION DE PRODUCTORES AGROPECUARIOS ARTESANIA Y ACUICULTURA SANTA RITA</t>
        </is>
      </c>
      <c r="AA473" s="3" t="n">
        <v>0</v>
      </c>
      <c r="AB473" s="3" t="n">
        <v>345202.85</v>
      </c>
      <c r="AC473" t="inlineStr">
        <is>
          <t>NO</t>
        </is>
      </c>
      <c r="AD473" s="3" t="str"/>
      <c r="AF473" s="3" t="str"/>
      <c r="AG473" s="4" t="str"/>
      <c r="AK473" s="4" t="str"/>
      <c r="AL473" t="inlineStr">
        <is>
          <t>FIBRA DE ALPACA</t>
        </is>
      </c>
      <c r="AM473" t="inlineStr">
        <is>
          <t>2025</t>
        </is>
      </c>
      <c r="AN473" t="inlineStr">
        <is>
          <t>PAC</t>
        </is>
      </c>
      <c r="AO473" s="4" t="str"/>
      <c r="AP473" s="4" t="str"/>
      <c r="AQ473" s="5" t="str"/>
      <c r="AU473" s="340" t="n">
        <v>46285.07177083333</v>
      </c>
      <c r="AV473" s="341" t="n">
        <v>0.5555555555555556</v>
      </c>
    </row>
    <row r="474">
      <c r="A474" t="inlineStr">
        <is>
          <t>20607660515</t>
        </is>
      </c>
      <c r="B474" t="inlineStr">
        <is>
          <t>ASOCIACION DE PRODUCTORES OLIVICOLAS DE ILO - APROLIVO ILO</t>
        </is>
      </c>
      <c r="D474" t="inlineStr">
        <is>
          <t>ASOCIACION</t>
        </is>
      </c>
      <c r="E474" t="inlineStr">
        <is>
          <t>01 Asociación</t>
        </is>
      </c>
      <c r="F474" t="inlineStr">
        <is>
          <t>ACTIVO</t>
        </is>
      </c>
      <c r="G474" t="inlineStr">
        <is>
          <t>HABIDO</t>
        </is>
      </c>
      <c r="H474" s="339" t="n">
        <v>44273</v>
      </c>
      <c r="I474" s="339" t="n">
        <v>44273</v>
      </c>
      <c r="J474" t="inlineStr">
        <is>
          <t>180101</t>
        </is>
      </c>
      <c r="K474" t="inlineStr">
        <is>
          <t>MOQUEGUA</t>
        </is>
      </c>
      <c r="L474" t="inlineStr">
        <is>
          <t>ILO</t>
        </is>
      </c>
      <c r="M474" t="inlineStr">
        <is>
          <t>ILO</t>
        </is>
      </c>
      <c r="N474" t="inlineStr">
        <is>
          <t>CAL. AYACUCHO NRO. 124</t>
        </is>
      </c>
      <c r="O474" t="inlineStr">
        <is>
          <t>SIN ACTIVIDAD</t>
        </is>
      </c>
      <c r="P474" t="inlineStr">
        <is>
          <t>SERVICIOS AGRICOLAS, GANADERAS.</t>
        </is>
      </c>
      <c r="Q474" t="inlineStr">
        <is>
          <t>EXPLOTACION MIXTA.</t>
        </is>
      </c>
      <c r="W474" t="inlineStr">
        <is>
          <t>NO</t>
        </is>
      </c>
      <c r="Y474" t="inlineStr">
        <is>
          <t>SI</t>
        </is>
      </c>
      <c r="Z474" t="inlineStr">
        <is>
          <t>ASOCIACION DE PRODUCTORES OLIVICOLAS DE ILO - APROLIVO ILO</t>
        </is>
      </c>
      <c r="AA474" s="3" t="n">
        <v>0</v>
      </c>
      <c r="AB474" s="3" t="n">
        <v>1038162</v>
      </c>
      <c r="AC474" t="inlineStr">
        <is>
          <t>NO</t>
        </is>
      </c>
      <c r="AD474" s="3" t="str"/>
      <c r="AF474" s="3" t="str"/>
      <c r="AG474" s="4" t="str"/>
      <c r="AK474" s="4" t="str"/>
      <c r="AL474" t="inlineStr">
        <is>
          <t>PALTA</t>
        </is>
      </c>
      <c r="AM474" t="inlineStr">
        <is>
          <t>2025</t>
        </is>
      </c>
      <c r="AN474" t="inlineStr">
        <is>
          <t>PAC</t>
        </is>
      </c>
      <c r="AO474" s="4" t="str"/>
      <c r="AP474" s="4" t="str"/>
      <c r="AQ474" s="5" t="str"/>
      <c r="AU474" s="340" t="n">
        <v>46285.07177083333</v>
      </c>
      <c r="AV474" s="341" t="n">
        <v>0.5333333333333333</v>
      </c>
    </row>
    <row r="475">
      <c r="A475" t="inlineStr">
        <is>
          <t>20607735761</t>
        </is>
      </c>
      <c r="B475" t="inlineStr">
        <is>
          <t>ASOCIACION DE PRODUCTORES AGROPECUARIOS Y PLANTAS AROMATICAS SAN JUNE</t>
        </is>
      </c>
      <c r="D475" t="inlineStr">
        <is>
          <t>ASOCIACION</t>
        </is>
      </c>
      <c r="E475" t="inlineStr">
        <is>
          <t>01 Asociación</t>
        </is>
      </c>
      <c r="F475" t="inlineStr">
        <is>
          <t>SUSPENSION TEMPORAL</t>
        </is>
      </c>
      <c r="G475" t="inlineStr">
        <is>
          <t>HABIDO</t>
        </is>
      </c>
      <c r="H475" s="339" t="n">
        <v>45880</v>
      </c>
      <c r="I475" s="339" t="n">
        <v>45880</v>
      </c>
      <c r="J475" t="inlineStr">
        <is>
          <t>180106</t>
        </is>
      </c>
      <c r="K475" t="inlineStr">
        <is>
          <t>MOQUEGUA</t>
        </is>
      </c>
      <c r="L475" t="inlineStr">
        <is>
          <t>MARISCAL NIETO</t>
        </is>
      </c>
      <c r="M475" t="inlineStr">
        <is>
          <t>TORATA</t>
        </is>
      </c>
      <c r="N475" t="inlineStr">
        <is>
          <t>MZA. E LOTE. 13 SAN JUNE</t>
        </is>
      </c>
      <c r="O475" t="inlineStr">
        <is>
          <t>SIN ACTIVIDAD</t>
        </is>
      </c>
      <c r="P475" t="inlineStr">
        <is>
          <t>ACTIVIDADES OTRAS ASOCIACIONES NCP.</t>
        </is>
      </c>
      <c r="W475" t="inlineStr">
        <is>
          <t>NO</t>
        </is>
      </c>
      <c r="Y475" t="inlineStr">
        <is>
          <t>SI</t>
        </is>
      </c>
      <c r="Z475" t="inlineStr">
        <is>
          <t>ASOCIACION DE PRODUCTORES AGROPECUARIOS Y PLANTAS AROMATICAS SAN JUNE</t>
        </is>
      </c>
      <c r="AA475" s="3" t="n">
        <v>281985</v>
      </c>
      <c r="AB475" s="3" t="n">
        <v>430050</v>
      </c>
      <c r="AC475" t="inlineStr">
        <is>
          <t>NO</t>
        </is>
      </c>
      <c r="AD475" s="3" t="str"/>
      <c r="AF475" s="3" t="str"/>
      <c r="AG475" s="4" t="str"/>
      <c r="AK475" s="4" t="str"/>
      <c r="AL475" t="inlineStr">
        <is>
          <t>ORÉGANO</t>
        </is>
      </c>
      <c r="AM475" t="inlineStr">
        <is>
          <t>2023-2024 - 2025</t>
        </is>
      </c>
      <c r="AN475" t="inlineStr">
        <is>
          <t>PAC</t>
        </is>
      </c>
      <c r="AO475" s="4" t="str"/>
      <c r="AP475" s="4" t="str"/>
      <c r="AQ475" s="5" t="str"/>
      <c r="AU475" s="340" t="n">
        <v>46285.07177083333</v>
      </c>
      <c r="AV475" s="341" t="n">
        <v>0.5111111111111111</v>
      </c>
    </row>
    <row r="476">
      <c r="A476" t="inlineStr">
        <is>
          <t>20607754579</t>
        </is>
      </c>
      <c r="B476" t="inlineStr">
        <is>
          <t>ASOCIACION DE PRODUCTORES AGROPECUARIOS HUAYLLANI APU TORRINI AYAVIRI</t>
        </is>
      </c>
      <c r="D476" t="inlineStr">
        <is>
          <t>ASOCIACION</t>
        </is>
      </c>
      <c r="E476" t="inlineStr">
        <is>
          <t>01 Asociación</t>
        </is>
      </c>
      <c r="F476" t="inlineStr">
        <is>
          <t>BAJA DE OFICIO</t>
        </is>
      </c>
      <c r="G476" t="inlineStr">
        <is>
          <t>HABIDO</t>
        </is>
      </c>
      <c r="H476" s="339" t="n">
        <v>45238</v>
      </c>
      <c r="I476" s="339" t="n">
        <v>45238</v>
      </c>
      <c r="J476" t="inlineStr">
        <is>
          <t>210801</t>
        </is>
      </c>
      <c r="K476" t="inlineStr">
        <is>
          <t>PUNO</t>
        </is>
      </c>
      <c r="L476" t="inlineStr">
        <is>
          <t>MELGAR</t>
        </is>
      </c>
      <c r="M476" t="inlineStr">
        <is>
          <t>AYAVIRI</t>
        </is>
      </c>
      <c r="N476" t="inlineStr">
        <is>
          <t>JR. JORGE CHAVEZ NRO. 250 (A MEDIA CDRA DE JARDIN.)</t>
        </is>
      </c>
      <c r="O476" t="inlineStr">
        <is>
          <t>SIN ACTIVIDAD</t>
        </is>
      </c>
      <c r="P476" t="inlineStr">
        <is>
          <t>SERVICIOS AGRICOLAS, GANADERAS.</t>
        </is>
      </c>
      <c r="W476" t="inlineStr">
        <is>
          <t>NO</t>
        </is>
      </c>
      <c r="Y476" t="inlineStr">
        <is>
          <t>SI</t>
        </is>
      </c>
      <c r="Z476" t="inlineStr">
        <is>
          <t>ASOCIACION DE PRODUCTORES AGROPECUARIOS HUAYLLANI APU TORRINI AYAVIRI</t>
        </is>
      </c>
      <c r="AA476" s="3" t="n">
        <v>0</v>
      </c>
      <c r="AB476" s="3" t="n">
        <v>0</v>
      </c>
      <c r="AC476" t="inlineStr">
        <is>
          <t>NO</t>
        </is>
      </c>
      <c r="AD476" s="3" t="str"/>
      <c r="AF476" s="3" t="str"/>
      <c r="AG476" s="4" t="str"/>
      <c r="AK476" s="4" t="str"/>
      <c r="AL476" t="inlineStr">
        <is>
          <t>DERIVADOS LACTEOS</t>
        </is>
      </c>
      <c r="AM476" t="inlineStr">
        <is>
          <t>2021</t>
        </is>
      </c>
      <c r="AN476" t="inlineStr">
        <is>
          <t>PAC</t>
        </is>
      </c>
      <c r="AO476" s="4" t="str"/>
      <c r="AP476" s="4" t="str"/>
      <c r="AQ476" s="5" t="str"/>
      <c r="AU476" s="340" t="n">
        <v>46285.07177083333</v>
      </c>
      <c r="AV476" s="341" t="n">
        <v>0.5111111111111111</v>
      </c>
    </row>
    <row r="477">
      <c r="A477" t="inlineStr">
        <is>
          <t>20607775185</t>
        </is>
      </c>
      <c r="B477" t="inlineStr">
        <is>
          <t>ASOCIACION DE PRODUCTORES ANDINOS SOLIDARIOS-KAÑARIS</t>
        </is>
      </c>
      <c r="D477" t="inlineStr">
        <is>
          <t>ASOCIACION</t>
        </is>
      </c>
      <c r="E477" t="inlineStr">
        <is>
          <t>01 Asociación</t>
        </is>
      </c>
      <c r="F477" t="inlineStr">
        <is>
          <t>BAJA DE OFICIO</t>
        </is>
      </c>
      <c r="G477" t="inlineStr">
        <is>
          <t>HABIDO</t>
        </is>
      </c>
      <c r="H477" s="339" t="n">
        <v>45898</v>
      </c>
      <c r="I477" s="339" t="n">
        <v>45870</v>
      </c>
      <c r="J477" t="inlineStr">
        <is>
          <t>140202</t>
        </is>
      </c>
      <c r="K477" t="inlineStr">
        <is>
          <t>LAMBAYEQUE</t>
        </is>
      </c>
      <c r="L477" t="inlineStr">
        <is>
          <t>FERREÑAFE</t>
        </is>
      </c>
      <c r="M477" t="inlineStr">
        <is>
          <t>CAÑARIS</t>
        </is>
      </c>
      <c r="N477" t="inlineStr">
        <is>
          <t>NRO. SN C.P. HIERBA BUENA</t>
        </is>
      </c>
      <c r="O477" t="inlineStr">
        <is>
          <t>SIN ACTIVIDAD</t>
        </is>
      </c>
      <c r="P477" t="inlineStr">
        <is>
          <t>CULTIVO DE FRUTAS.</t>
        </is>
      </c>
      <c r="W477" t="inlineStr">
        <is>
          <t>NO</t>
        </is>
      </c>
      <c r="Y477" t="inlineStr">
        <is>
          <t>SI</t>
        </is>
      </c>
      <c r="Z477" t="inlineStr">
        <is>
          <t>ASOCIACION DE PRODUCTORES ANDINOS SOLIDARIOS-KAÑARIS</t>
        </is>
      </c>
      <c r="AA477" s="3" t="n">
        <v>0</v>
      </c>
      <c r="AB477" s="3" t="n">
        <v>306942.9980146</v>
      </c>
      <c r="AC477" t="inlineStr">
        <is>
          <t>NO</t>
        </is>
      </c>
      <c r="AD477" s="3" t="str"/>
      <c r="AF477" s="3" t="str"/>
      <c r="AG477" s="4" t="str"/>
      <c r="AK477" s="4" t="str"/>
      <c r="AL477" t="inlineStr">
        <is>
          <t>CAFÉ</t>
        </is>
      </c>
      <c r="AM477" t="inlineStr">
        <is>
          <t>2024 - 2025</t>
        </is>
      </c>
      <c r="AN477" t="inlineStr">
        <is>
          <t>PAC</t>
        </is>
      </c>
      <c r="AO477" s="4" t="str"/>
      <c r="AP477" s="4" t="str"/>
      <c r="AQ477" s="5" t="str"/>
      <c r="AU477" s="340" t="n">
        <v>46285.07177083333</v>
      </c>
      <c r="AV477" s="341" t="n">
        <v>0.5111111111111111</v>
      </c>
    </row>
    <row r="478">
      <c r="A478" t="inlineStr">
        <is>
          <t>20607875724</t>
        </is>
      </c>
      <c r="B478" t="inlineStr">
        <is>
          <t>ASOCIACION DE PRODUCTORES AGROPECUARIOS LOS ANDENES EN LA CUMBRE DE LA TIERRA</t>
        </is>
      </c>
      <c r="C478" t="inlineStr">
        <is>
          <t>LOS ANDENES</t>
        </is>
      </c>
      <c r="D478" t="inlineStr">
        <is>
          <t>ASOCIACION</t>
        </is>
      </c>
      <c r="E478" t="inlineStr">
        <is>
          <t>01 Asociación</t>
        </is>
      </c>
      <c r="F478" t="inlineStr">
        <is>
          <t>SUSPENSION TEMPORAL</t>
        </is>
      </c>
      <c r="G478" t="inlineStr">
        <is>
          <t>HABIDO</t>
        </is>
      </c>
      <c r="H478" s="339" t="n">
        <v>44930</v>
      </c>
      <c r="I478" s="339" t="n">
        <v>44835</v>
      </c>
      <c r="J478" t="inlineStr">
        <is>
          <t>061204</t>
        </is>
      </c>
      <c r="K478" t="inlineStr">
        <is>
          <t>CAJAMARCA</t>
        </is>
      </c>
      <c r="L478" t="inlineStr">
        <is>
          <t>SAN PABLO</t>
        </is>
      </c>
      <c r="M478" t="inlineStr">
        <is>
          <t>TUMBADEN</t>
        </is>
      </c>
      <c r="N478" t="inlineStr">
        <is>
          <t>JR. 11 DE FEBRERO NRO. SN</t>
        </is>
      </c>
      <c r="O478" t="inlineStr">
        <is>
          <t>SIN ACTIVIDAD</t>
        </is>
      </c>
      <c r="P478" t="inlineStr">
        <is>
          <t>ELAB DE OTROS PROD. ALIMENTICIOS.</t>
        </is>
      </c>
      <c r="Q478" t="inlineStr">
        <is>
          <t>OTRAS ACTIVID.DE TIPO SERVICIO NCP</t>
        </is>
      </c>
      <c r="W478" t="inlineStr">
        <is>
          <t>NO</t>
        </is>
      </c>
      <c r="Y478" t="inlineStr">
        <is>
          <t>SI</t>
        </is>
      </c>
      <c r="Z478" t="inlineStr">
        <is>
          <t>ASOCIACION DE PRODUCTORES AGROPECUARIOS LOS ANDENES EN LA CUMBRE DE LA TIERRA</t>
        </is>
      </c>
      <c r="AA478" s="3" t="n">
        <v>99144</v>
      </c>
      <c r="AB478" s="3" t="n">
        <v>118790</v>
      </c>
      <c r="AC478" t="inlineStr">
        <is>
          <t>NO</t>
        </is>
      </c>
      <c r="AD478" s="3" t="str"/>
      <c r="AF478" s="3" t="str"/>
      <c r="AG478" s="4" t="str"/>
      <c r="AK478" s="4" t="str"/>
      <c r="AL478" t="inlineStr">
        <is>
          <t>DERIVADOS LACTEOS</t>
        </is>
      </c>
      <c r="AM478" t="inlineStr">
        <is>
          <t>2024 - 2025</t>
        </is>
      </c>
      <c r="AN478" t="inlineStr">
        <is>
          <t>PAC</t>
        </is>
      </c>
      <c r="AO478" s="4" t="str"/>
      <c r="AP478" s="4" t="str"/>
      <c r="AQ478" s="5" t="str"/>
      <c r="AU478" s="340" t="n">
        <v>46285.07177083333</v>
      </c>
      <c r="AV478" s="341" t="n">
        <v>0.5555555555555556</v>
      </c>
    </row>
    <row r="479">
      <c r="A479" t="inlineStr">
        <is>
          <t>20607878413</t>
        </is>
      </c>
      <c r="B479" t="inlineStr">
        <is>
          <t>ASOCIACION DE CRIADORES AGROPECUARIOS MULTIPLES AGUA DULCE UMAJALA - ACRAMADU</t>
        </is>
      </c>
      <c r="D479" t="inlineStr">
        <is>
          <t>ASOCIACION</t>
        </is>
      </c>
      <c r="E479" t="inlineStr">
        <is>
          <t>01 Asociación</t>
        </is>
      </c>
      <c r="F479" t="inlineStr">
        <is>
          <t>ACTIVO</t>
        </is>
      </c>
      <c r="G479" t="inlineStr">
        <is>
          <t>HABIDO</t>
        </is>
      </c>
      <c r="H479" s="339" t="n">
        <v>44825</v>
      </c>
      <c r="I479" s="339" t="n">
        <v>45079</v>
      </c>
      <c r="J479" t="inlineStr">
        <is>
          <t>040510</t>
        </is>
      </c>
      <c r="K479" t="inlineStr">
        <is>
          <t>AREQUIPA</t>
        </is>
      </c>
      <c r="L479" t="inlineStr">
        <is>
          <t>AREQUIPA</t>
        </is>
      </c>
      <c r="M479" t="inlineStr">
        <is>
          <t>AREQUIPA</t>
        </is>
      </c>
      <c r="N479" t="inlineStr">
        <is>
          <t>CAL. JERUSALEN NRO. 128 URB. CERCADO</t>
        </is>
      </c>
      <c r="O479" t="inlineStr">
        <is>
          <t>SIN ACTIVIDAD</t>
        </is>
      </c>
      <c r="P479" t="inlineStr">
        <is>
          <t>CRIA DE ANIMALES DOMESTICOS.</t>
        </is>
      </c>
      <c r="Q479" t="inlineStr">
        <is>
          <t>ACTIVIDADES OTRAS ASOCIACIONES NCP.</t>
        </is>
      </c>
      <c r="R479" t="inlineStr">
        <is>
          <t>VTA. MAY. DE MATERIAS PRIMAS AGROPEC.</t>
        </is>
      </c>
      <c r="W479" t="inlineStr">
        <is>
          <t>NO</t>
        </is>
      </c>
      <c r="Y479" t="inlineStr">
        <is>
          <t>SI</t>
        </is>
      </c>
      <c r="Z479" t="inlineStr">
        <is>
          <t>ASOCIACION DE CRIADORES AGROPECUARIOS MULTIPLES AGUA DULCE UMAJALA - ACRAMADU</t>
        </is>
      </c>
      <c r="AA479" s="3" t="n">
        <v>140862.199276</v>
      </c>
      <c r="AB479" s="3" t="n">
        <v>191394.35377461</v>
      </c>
      <c r="AC479" t="inlineStr">
        <is>
          <t>NO</t>
        </is>
      </c>
      <c r="AD479" s="3" t="str"/>
      <c r="AF479" s="3" t="str"/>
      <c r="AG479" s="4" t="str"/>
      <c r="AK479" s="4" t="str"/>
      <c r="AL479" t="inlineStr">
        <is>
          <t>FIBRA DE ALPACA</t>
        </is>
      </c>
      <c r="AM479" t="inlineStr">
        <is>
          <t>2023-2024 - 2025</t>
        </is>
      </c>
      <c r="AN479" t="inlineStr">
        <is>
          <t>PAC</t>
        </is>
      </c>
      <c r="AO479" s="4" t="str"/>
      <c r="AP479" s="4" t="str"/>
      <c r="AQ479" s="5" t="str"/>
      <c r="AU479" s="340" t="n">
        <v>46285.07177083333</v>
      </c>
      <c r="AV479" s="341" t="n">
        <v>0.5555555555555556</v>
      </c>
    </row>
    <row r="480">
      <c r="A480" t="inlineStr">
        <is>
          <t>20608017501</t>
        </is>
      </c>
      <c r="B480" t="inlineStr">
        <is>
          <t>ASOCIACION DE PLATANEROS AGROPECUARIOS DE INAMBARI</t>
        </is>
      </c>
      <c r="D480" t="inlineStr">
        <is>
          <t>ASOCIACION</t>
        </is>
      </c>
      <c r="E480" t="inlineStr">
        <is>
          <t>01 Asociación</t>
        </is>
      </c>
      <c r="F480" t="inlineStr">
        <is>
          <t>BAJA DE OFICIO</t>
        </is>
      </c>
      <c r="G480" t="inlineStr">
        <is>
          <t>HABIDO</t>
        </is>
      </c>
      <c r="H480" s="339" t="n">
        <v>44342</v>
      </c>
      <c r="I480" s="339" t="n">
        <v>44378</v>
      </c>
      <c r="J480" t="inlineStr">
        <is>
          <t>170102</t>
        </is>
      </c>
      <c r="K480" t="inlineStr">
        <is>
          <t>MADRE DE DIOS</t>
        </is>
      </c>
      <c r="L480" t="inlineStr">
        <is>
          <t>TAMBOPATA</t>
        </is>
      </c>
      <c r="M480" t="inlineStr">
        <is>
          <t>INAMBARI</t>
        </is>
      </c>
      <c r="N480" t="inlineStr">
        <is>
          <t>LOTE. 05 SANTA RITA BAJA</t>
        </is>
      </c>
      <c r="O480" t="inlineStr">
        <is>
          <t>SIN ACTIVIDAD</t>
        </is>
      </c>
      <c r="P480" t="inlineStr">
        <is>
          <t>CULTIVO DE FRUTAS.</t>
        </is>
      </c>
      <c r="W480" t="inlineStr">
        <is>
          <t>NO</t>
        </is>
      </c>
      <c r="Y480" t="inlineStr">
        <is>
          <t>SI</t>
        </is>
      </c>
      <c r="Z480" t="inlineStr">
        <is>
          <t>ASOCIACION DE PLATANEROS AGROPECUARIOS DE INAMBARI</t>
        </is>
      </c>
      <c r="AA480" s="3" t="n">
        <v>8200</v>
      </c>
      <c r="AB480" s="3" t="n">
        <v>0</v>
      </c>
      <c r="AC480" t="inlineStr">
        <is>
          <t>NO</t>
        </is>
      </c>
      <c r="AD480" s="3" t="str"/>
      <c r="AF480" s="3" t="str"/>
      <c r="AG480" s="4" t="str"/>
      <c r="AK480" s="4" t="str"/>
      <c r="AL480" t="inlineStr">
        <is>
          <t>PLÁTANO</t>
        </is>
      </c>
      <c r="AM480" t="inlineStr">
        <is>
          <t>2024 - 2025</t>
        </is>
      </c>
      <c r="AN480" t="inlineStr">
        <is>
          <t>PAC</t>
        </is>
      </c>
      <c r="AO480" s="4" t="str"/>
      <c r="AP480" s="4" t="str"/>
      <c r="AQ480" s="5" t="str"/>
      <c r="AU480" s="340" t="n">
        <v>46285.07177083333</v>
      </c>
      <c r="AV480" s="341" t="n">
        <v>0.5111111111111111</v>
      </c>
    </row>
    <row r="481">
      <c r="A481" t="inlineStr">
        <is>
          <t>20608030949</t>
        </is>
      </c>
      <c r="B481" t="inlineStr">
        <is>
          <t>ASOCIACION DE PRODUCTORES EL PIÑAL DE UNION PROGRESO</t>
        </is>
      </c>
      <c r="D481" t="inlineStr">
        <is>
          <t>ASOCIACION</t>
        </is>
      </c>
      <c r="E481" t="inlineStr">
        <is>
          <t>01 Asociación</t>
        </is>
      </c>
      <c r="F481" t="inlineStr">
        <is>
          <t>BAJA DE OFICIO</t>
        </is>
      </c>
      <c r="G481" t="inlineStr">
        <is>
          <t>HABIDO</t>
        </is>
      </c>
      <c r="H481" s="339" t="n">
        <v>44344</v>
      </c>
      <c r="I481" s="339" t="n">
        <v>44348</v>
      </c>
      <c r="J481" t="inlineStr">
        <is>
          <t>170102</t>
        </is>
      </c>
      <c r="K481" t="inlineStr">
        <is>
          <t>MADRE DE DIOS</t>
        </is>
      </c>
      <c r="L481" t="inlineStr">
        <is>
          <t>TAMBOPATA</t>
        </is>
      </c>
      <c r="M481" t="inlineStr">
        <is>
          <t>LABERINTO</t>
        </is>
      </c>
      <c r="N481" t="inlineStr">
        <is>
          <t>CAR. PUERTO MALDONADO - CUSCO KM. 77</t>
        </is>
      </c>
      <c r="O481" t="inlineStr">
        <is>
          <t>SIN ACTIVIDAD</t>
        </is>
      </c>
      <c r="P481" t="inlineStr">
        <is>
          <t>CULTIVO DE FRUTAS.</t>
        </is>
      </c>
      <c r="W481" t="inlineStr">
        <is>
          <t>NO</t>
        </is>
      </c>
      <c r="Y481" t="inlineStr">
        <is>
          <t>SI</t>
        </is>
      </c>
      <c r="Z481" t="inlineStr">
        <is>
          <t>ASOCIACION DE PRODUCTORES EL PIÑAL DE UNION PROGRESO</t>
        </is>
      </c>
      <c r="AA481" s="3" t="n">
        <v>0</v>
      </c>
      <c r="AB481" s="3" t="n">
        <v>0</v>
      </c>
      <c r="AC481" t="inlineStr">
        <is>
          <t>NO</t>
        </is>
      </c>
      <c r="AD481" s="3" t="str"/>
      <c r="AF481" s="3" t="str"/>
      <c r="AG481" s="4" t="str"/>
      <c r="AK481" s="4" t="str"/>
      <c r="AL481" t="inlineStr">
        <is>
          <t>PIÑA</t>
        </is>
      </c>
      <c r="AM481" t="inlineStr">
        <is>
          <t>2021</t>
        </is>
      </c>
      <c r="AN481" t="inlineStr">
        <is>
          <t>PAC</t>
        </is>
      </c>
      <c r="AO481" s="4" t="str"/>
      <c r="AP481" s="4" t="str"/>
      <c r="AQ481" s="5" t="str"/>
      <c r="AU481" s="340" t="n">
        <v>46285.07177083333</v>
      </c>
      <c r="AV481" s="341" t="n">
        <v>0.5111111111111111</v>
      </c>
    </row>
    <row r="482">
      <c r="A482" t="inlineStr">
        <is>
          <t>20608049721</t>
        </is>
      </c>
      <c r="B482" t="inlineStr">
        <is>
          <t>ASOCIACION DE AGRICULTORES Y PRODUCTORES UIKANA SAMUNAS</t>
        </is>
      </c>
      <c r="D482" t="inlineStr">
        <is>
          <t>ASOCIACION</t>
        </is>
      </c>
      <c r="E482" t="inlineStr">
        <is>
          <t>01 Asociación</t>
        </is>
      </c>
      <c r="F482" t="inlineStr">
        <is>
          <t>ACTIVO</t>
        </is>
      </c>
      <c r="G482" t="inlineStr">
        <is>
          <t>HABIDO</t>
        </is>
      </c>
      <c r="H482" s="339" t="n">
        <v>44349</v>
      </c>
      <c r="I482" s="339" t="n">
        <v>44349</v>
      </c>
      <c r="J482" t="inlineStr">
        <is>
          <t>160101</t>
        </is>
      </c>
      <c r="K482" t="inlineStr">
        <is>
          <t>LORETO</t>
        </is>
      </c>
      <c r="L482" t="inlineStr">
        <is>
          <t>MAYNAS</t>
        </is>
      </c>
      <c r="M482" t="inlineStr">
        <is>
          <t>SAN JUAN BAUTISTA</t>
        </is>
      </c>
      <c r="N482" t="inlineStr">
        <is>
          <t>CAL. VIRGEN DE LA PUERTA MZA. J LOTE. 03 A.H. ELIAN KARO (ENTRADA FRENTE A MUNICIPIO DE SAN JUAN)</t>
        </is>
      </c>
      <c r="O482" t="inlineStr">
        <is>
          <t>SIN ACTIVIDAD</t>
        </is>
      </c>
      <c r="P482" t="inlineStr">
        <is>
          <t>CULTIVO DE HORTALIZAS Y LEGUMBRES.</t>
        </is>
      </c>
      <c r="Q482" t="inlineStr">
        <is>
          <t>EXPLOTACION MIXTA.</t>
        </is>
      </c>
      <c r="W482" t="inlineStr">
        <is>
          <t>NO</t>
        </is>
      </c>
      <c r="Y482" t="inlineStr">
        <is>
          <t>SI</t>
        </is>
      </c>
      <c r="Z482" t="inlineStr">
        <is>
          <t>ASOCIACION DE AGRICULTORES Y PRODUCTORES UIKANA SAMUNAS</t>
        </is>
      </c>
      <c r="AA482" s="3" t="n">
        <v>57507.5</v>
      </c>
      <c r="AB482" s="3" t="n">
        <v>9959.9</v>
      </c>
      <c r="AC482" t="inlineStr">
        <is>
          <t>NO</t>
        </is>
      </c>
      <c r="AD482" s="3" t="str"/>
      <c r="AF482" s="3" t="str"/>
      <c r="AG482" s="4" t="str"/>
      <c r="AK482" s="4" t="str"/>
      <c r="AL482" t="inlineStr">
        <is>
          <t>YUCA</t>
        </is>
      </c>
      <c r="AM482" t="inlineStr">
        <is>
          <t>2023-2024 - 2025</t>
        </is>
      </c>
      <c r="AN482" t="inlineStr">
        <is>
          <t>PAC</t>
        </is>
      </c>
      <c r="AO482" s="4" t="str"/>
      <c r="AP482" s="4" t="str"/>
      <c r="AQ482" s="5" t="str"/>
      <c r="AU482" s="340" t="n">
        <v>46285.07177083333</v>
      </c>
      <c r="AV482" s="341" t="n">
        <v>0.5333333333333333</v>
      </c>
    </row>
    <row r="483">
      <c r="A483" t="inlineStr">
        <is>
          <t>20608058291</t>
        </is>
      </c>
      <c r="B483" t="inlineStr">
        <is>
          <t>ASOCIACION AGROPECUARIA COMUNAL USHUMAYO DEL DISTRIRO UMARI ASACUDU</t>
        </is>
      </c>
      <c r="D483" t="inlineStr">
        <is>
          <t>ASOCIACION</t>
        </is>
      </c>
      <c r="E483" t="inlineStr">
        <is>
          <t>01 Asociación</t>
        </is>
      </c>
      <c r="F483" t="inlineStr">
        <is>
          <t>ACTIVO</t>
        </is>
      </c>
      <c r="G483" t="inlineStr">
        <is>
          <t>HABIDO</t>
        </is>
      </c>
      <c r="H483" s="339" t="n">
        <v>44966</v>
      </c>
      <c r="I483" s="339" t="n">
        <v>44966</v>
      </c>
      <c r="J483" t="inlineStr">
        <is>
          <t>100804</t>
        </is>
      </c>
      <c r="K483" t="inlineStr">
        <is>
          <t>HUANUCO</t>
        </is>
      </c>
      <c r="L483" t="inlineStr">
        <is>
          <t>PACHITEA</t>
        </is>
      </c>
      <c r="M483" t="inlineStr">
        <is>
          <t>UMARI</t>
        </is>
      </c>
      <c r="N483" t="inlineStr">
        <is>
          <t>NRO. S/N P.J. USHUMAYO (SECTOR CANGRA)</t>
        </is>
      </c>
      <c r="O483" t="inlineStr">
        <is>
          <t>SIN ACTIVIDAD</t>
        </is>
      </c>
      <c r="P483" t="inlineStr">
        <is>
          <t>CULTIVO DE HORTALIZAS Y LEGUMBRES.</t>
        </is>
      </c>
      <c r="W483" t="inlineStr">
        <is>
          <t>NO</t>
        </is>
      </c>
      <c r="Y483" t="inlineStr">
        <is>
          <t>SI</t>
        </is>
      </c>
      <c r="Z483" t="inlineStr">
        <is>
          <t>ASOCIACION AGROPECUARIA COMUNAL USHUMAYO DEL DISTRIRO UMARI ASACUDU</t>
        </is>
      </c>
      <c r="AA483" s="3" t="n">
        <v>349670.019</v>
      </c>
      <c r="AB483" s="3" t="n">
        <v>539946.784</v>
      </c>
      <c r="AC483" t="inlineStr">
        <is>
          <t>NO</t>
        </is>
      </c>
      <c r="AD483" s="3" t="str"/>
      <c r="AF483" s="3" t="str"/>
      <c r="AG483" s="4" t="str"/>
      <c r="AK483" s="4" t="str"/>
      <c r="AL483" t="inlineStr">
        <is>
          <t>PAPA</t>
        </is>
      </c>
      <c r="AM483" t="inlineStr">
        <is>
          <t>2024 - 2025</t>
        </is>
      </c>
      <c r="AN483" t="inlineStr">
        <is>
          <t>PAC</t>
        </is>
      </c>
      <c r="AO483" s="4" t="str"/>
      <c r="AP483" s="4" t="str"/>
      <c r="AQ483" s="5" t="str"/>
      <c r="AU483" s="340" t="n">
        <v>46285.07177083333</v>
      </c>
      <c r="AV483" s="341" t="n">
        <v>0.5111111111111111</v>
      </c>
    </row>
    <row r="484">
      <c r="A484" t="inlineStr">
        <is>
          <t>20608124935</t>
        </is>
      </c>
      <c r="B484" t="inlineStr">
        <is>
          <t>ASOCIACIÓN DE PRODUCTORES AGROPECUARIOS DEL CASERÍO DE CHACHASPATA</t>
        </is>
      </c>
      <c r="C484" t="inlineStr">
        <is>
          <t>APA CHACHASPATA</t>
        </is>
      </c>
      <c r="D484" t="inlineStr">
        <is>
          <t>ASOCIACION</t>
        </is>
      </c>
      <c r="E484" t="inlineStr">
        <is>
          <t>01 Asociación</t>
        </is>
      </c>
      <c r="F484" t="inlineStr">
        <is>
          <t>ACTIVO</t>
        </is>
      </c>
      <c r="G484" t="inlineStr">
        <is>
          <t>HABIDO</t>
        </is>
      </c>
      <c r="H484" s="339" t="n">
        <v>44964</v>
      </c>
      <c r="I484" s="339" t="n">
        <v>44964</v>
      </c>
      <c r="J484" t="inlineStr">
        <is>
          <t>100804</t>
        </is>
      </c>
      <c r="K484" t="inlineStr">
        <is>
          <t>HUANUCO</t>
        </is>
      </c>
      <c r="L484" t="inlineStr">
        <is>
          <t>PACHITEA</t>
        </is>
      </c>
      <c r="M484" t="inlineStr">
        <is>
          <t>UMARI</t>
        </is>
      </c>
      <c r="N484" t="inlineStr">
        <is>
          <t>NRO. S/N CAS. CHACHASPATA</t>
        </is>
      </c>
      <c r="O484" t="inlineStr">
        <is>
          <t>SIN ACTIVIDAD</t>
        </is>
      </c>
      <c r="P484" t="inlineStr">
        <is>
          <t>EXPLOTACION MIXTA.</t>
        </is>
      </c>
      <c r="Q484" t="inlineStr">
        <is>
          <t>CULTIVO DE HORTALIZAS Y LEGUMBRES.</t>
        </is>
      </c>
      <c r="W484" t="inlineStr">
        <is>
          <t>NO</t>
        </is>
      </c>
      <c r="Y484" t="inlineStr">
        <is>
          <t>SI</t>
        </is>
      </c>
      <c r="Z484" t="inlineStr">
        <is>
          <t>ASOCIACIÓN DE PRODUCTORES AGROPECUARIOS DEL CASERÍO DE CHACHASPATA</t>
        </is>
      </c>
      <c r="AA484" s="3" t="n">
        <v>225660.7856</v>
      </c>
      <c r="AB484" s="3" t="n">
        <v>346536.612</v>
      </c>
      <c r="AC484" t="inlineStr">
        <is>
          <t>NO</t>
        </is>
      </c>
      <c r="AD484" s="3" t="str"/>
      <c r="AF484" s="3" t="str"/>
      <c r="AG484" s="4" t="str"/>
      <c r="AK484" s="4" t="str"/>
      <c r="AL484" t="inlineStr">
        <is>
          <t>PAPA</t>
        </is>
      </c>
      <c r="AM484" t="inlineStr">
        <is>
          <t>2024 - 2025</t>
        </is>
      </c>
      <c r="AN484" t="inlineStr">
        <is>
          <t>PAC</t>
        </is>
      </c>
      <c r="AO484" s="4" t="str"/>
      <c r="AP484" s="4" t="str"/>
      <c r="AQ484" s="5" t="str"/>
      <c r="AU484" s="340" t="n">
        <v>46285.07177083333</v>
      </c>
      <c r="AV484" s="341" t="n">
        <v>0.5555555555555556</v>
      </c>
    </row>
    <row r="485">
      <c r="A485" t="inlineStr">
        <is>
          <t>20608190776</t>
        </is>
      </c>
      <c r="B485" t="inlineStr">
        <is>
          <t>ASOCIACIÓN DE PRODUCTORES AGROPECUARIOS AYLLU ROMERO - ASPROAGRO ROMERO</t>
        </is>
      </c>
      <c r="D485" t="inlineStr">
        <is>
          <t>ASOCIACION</t>
        </is>
      </c>
      <c r="E485" t="inlineStr">
        <is>
          <t>01 Asociación</t>
        </is>
      </c>
      <c r="F485" t="inlineStr">
        <is>
          <t>BAJA DE OFICIO</t>
        </is>
      </c>
      <c r="G485" t="inlineStr">
        <is>
          <t>HABIDO</t>
        </is>
      </c>
      <c r="H485" s="339" t="n">
        <v>44382</v>
      </c>
      <c r="I485" s="339" t="n">
        <v>44383</v>
      </c>
      <c r="J485" t="inlineStr">
        <is>
          <t>090101</t>
        </is>
      </c>
      <c r="K485" t="inlineStr">
        <is>
          <t>HUANCAVELICA</t>
        </is>
      </c>
      <c r="L485" t="inlineStr">
        <is>
          <t>HUANCAVELICA</t>
        </is>
      </c>
      <c r="M485" t="inlineStr">
        <is>
          <t>HUANCAVELICA</t>
        </is>
      </c>
      <c r="N485" t="inlineStr">
        <is>
          <t>JR. 5 DE AGOSTO NRO. 375 BAR. DE SAN CRISTOBAL (A 4 CDR DE ESTADIO SANTA ANA)</t>
        </is>
      </c>
      <c r="O485" t="inlineStr">
        <is>
          <t>SIN ACTIVIDAD</t>
        </is>
      </c>
      <c r="P485" t="inlineStr">
        <is>
          <t>EXPLOTACION MIXTA.</t>
        </is>
      </c>
      <c r="W485" t="inlineStr">
        <is>
          <t>NO</t>
        </is>
      </c>
      <c r="Y485" t="inlineStr">
        <is>
          <t>SI</t>
        </is>
      </c>
      <c r="Z485" t="inlineStr">
        <is>
          <t>ASOCIACIÓN DE PRODUCTORES AGROPECUARIOS AYLLU ROMERO - ASPROAGRO ROMERO</t>
        </is>
      </c>
      <c r="AA485" s="3" t="n">
        <v>0</v>
      </c>
      <c r="AB485" s="3" t="n">
        <v>0</v>
      </c>
      <c r="AC485" t="inlineStr">
        <is>
          <t>NO</t>
        </is>
      </c>
      <c r="AD485" s="3" t="str"/>
      <c r="AF485" s="3" t="str"/>
      <c r="AG485" s="4" t="str"/>
      <c r="AK485" s="4" t="str"/>
      <c r="AL485" t="inlineStr">
        <is>
          <t>FIBRA DE ALPACA</t>
        </is>
      </c>
      <c r="AM485" t="inlineStr">
        <is>
          <t>2023-2024</t>
        </is>
      </c>
      <c r="AN485" t="inlineStr">
        <is>
          <t>PAC</t>
        </is>
      </c>
      <c r="AO485" s="4" t="str"/>
      <c r="AP485" s="4" t="str"/>
      <c r="AQ485" s="5" t="str"/>
      <c r="AU485" s="340" t="n">
        <v>46285.07177083333</v>
      </c>
      <c r="AV485" s="341" t="n">
        <v>0.5111111111111111</v>
      </c>
    </row>
    <row r="486">
      <c r="A486" t="inlineStr">
        <is>
          <t>20608206346</t>
        </is>
      </c>
      <c r="B486" t="inlineStr">
        <is>
          <t>ASOCIACION DE PRODUCTORES AGROPECUARIOS DEL CASERIO DE PANAOCOCHA</t>
        </is>
      </c>
      <c r="D486" t="inlineStr">
        <is>
          <t>ASOCIACION</t>
        </is>
      </c>
      <c r="E486" t="inlineStr">
        <is>
          <t>01 Asociación</t>
        </is>
      </c>
      <c r="F486" t="inlineStr">
        <is>
          <t>ACTIVO</t>
        </is>
      </c>
      <c r="G486" t="inlineStr">
        <is>
          <t>HABIDO</t>
        </is>
      </c>
      <c r="H486" s="339" t="n">
        <v>44964</v>
      </c>
      <c r="I486" s="339" t="n">
        <v>44964</v>
      </c>
      <c r="J486" t="inlineStr">
        <is>
          <t>100804</t>
        </is>
      </c>
      <c r="K486" t="inlineStr">
        <is>
          <t>HUANUCO</t>
        </is>
      </c>
      <c r="L486" t="inlineStr">
        <is>
          <t>PACHITEA</t>
        </is>
      </c>
      <c r="M486" t="inlineStr">
        <is>
          <t>UMARI</t>
        </is>
      </c>
      <c r="N486" t="inlineStr">
        <is>
          <t>NRO. S/N CAS. DE PANAOCOCHA (FRENTE I.E. DE PANAOCOCHA)</t>
        </is>
      </c>
      <c r="O486" t="inlineStr">
        <is>
          <t>SIN ACTIVIDAD</t>
        </is>
      </c>
      <c r="P486" t="inlineStr">
        <is>
          <t>EXPLOTACION MIXTA.</t>
        </is>
      </c>
      <c r="W486" t="inlineStr">
        <is>
          <t>NO</t>
        </is>
      </c>
      <c r="Y486" t="inlineStr">
        <is>
          <t>SI</t>
        </is>
      </c>
      <c r="Z486" t="inlineStr">
        <is>
          <t>ASOCIACION DE PRODUCTORES AGROPECUARIOS DEL CASERIO DE PANAOCOCHA</t>
        </is>
      </c>
      <c r="AA486" s="3" t="n">
        <v>179725.366</v>
      </c>
      <c r="AB486" s="3" t="n">
        <v>157123.126</v>
      </c>
      <c r="AC486" t="inlineStr">
        <is>
          <t>NO</t>
        </is>
      </c>
      <c r="AD486" s="3" t="str"/>
      <c r="AF486" s="3" t="str"/>
      <c r="AG486" s="4" t="str"/>
      <c r="AK486" s="4" t="str"/>
      <c r="AL486" t="inlineStr">
        <is>
          <t>PAPA</t>
        </is>
      </c>
      <c r="AM486" t="inlineStr">
        <is>
          <t>2024 - 2025</t>
        </is>
      </c>
      <c r="AN486" t="inlineStr">
        <is>
          <t>PAC</t>
        </is>
      </c>
      <c r="AO486" s="4" t="str"/>
      <c r="AP486" s="4" t="str"/>
      <c r="AQ486" s="5" t="str"/>
      <c r="AU486" s="340" t="n">
        <v>46285.07177083333</v>
      </c>
      <c r="AV486" s="341" t="n">
        <v>0.5111111111111111</v>
      </c>
    </row>
    <row r="487">
      <c r="A487" t="inlineStr">
        <is>
          <t>20608235648</t>
        </is>
      </c>
      <c r="B487" t="inlineStr">
        <is>
          <t>ASOCIACIÓN DE PRODUCTORES DE CACAO ORGÁNICO PUSHARO MANU</t>
        </is>
      </c>
      <c r="D487" t="inlineStr">
        <is>
          <t>ASOCIACION</t>
        </is>
      </c>
      <c r="E487" t="inlineStr">
        <is>
          <t>01 Asociación</t>
        </is>
      </c>
      <c r="F487" t="inlineStr">
        <is>
          <t>ACTIVO</t>
        </is>
      </c>
      <c r="G487" t="inlineStr">
        <is>
          <t>HABIDO</t>
        </is>
      </c>
      <c r="H487" s="339" t="n">
        <v>44392</v>
      </c>
      <c r="I487" s="339" t="n">
        <v>44409</v>
      </c>
      <c r="J487" t="inlineStr">
        <is>
          <t>170201</t>
        </is>
      </c>
      <c r="K487" t="inlineStr">
        <is>
          <t>MADRE DE DIOS</t>
        </is>
      </c>
      <c r="L487" t="inlineStr">
        <is>
          <t>MANU</t>
        </is>
      </c>
      <c r="M487" t="inlineStr">
        <is>
          <t>MANU</t>
        </is>
      </c>
      <c r="N487" t="inlineStr">
        <is>
          <t>CAL. LOS AMIGOS NRO. SN (CERCA TIENDA SRA DORIS, C2P NARANJA)</t>
        </is>
      </c>
      <c r="O487" t="inlineStr">
        <is>
          <t>SIN ACTIVIDAD</t>
        </is>
      </c>
      <c r="P487" t="inlineStr">
        <is>
          <t>ELAB. CACAO, CHOCOLATE Y CONFIT.</t>
        </is>
      </c>
      <c r="Q487" t="inlineStr">
        <is>
          <t>VTA. MAY. DE MATERIAS PRIMAS AGROPEC.</t>
        </is>
      </c>
      <c r="R487" t="inlineStr">
        <is>
          <t>CULTIVO DE FRUTAS.</t>
        </is>
      </c>
      <c r="W487" t="inlineStr">
        <is>
          <t>NO</t>
        </is>
      </c>
      <c r="Y487" t="inlineStr">
        <is>
          <t>SI</t>
        </is>
      </c>
      <c r="Z487" t="inlineStr">
        <is>
          <t>ASOCIACIÓN DE PRODUCTORES DE CACAO ORGÁNICO PUSHARO MANU</t>
        </is>
      </c>
      <c r="AA487" s="3" t="n">
        <v>221490</v>
      </c>
      <c r="AB487" s="3" t="n">
        <v>29730.75</v>
      </c>
      <c r="AC487" t="inlineStr">
        <is>
          <t>NO</t>
        </is>
      </c>
      <c r="AD487" s="3" t="str"/>
      <c r="AF487" s="3" t="str"/>
      <c r="AG487" s="4" t="str"/>
      <c r="AK487" s="4" t="str"/>
      <c r="AL487" t="inlineStr">
        <is>
          <t>CACAO</t>
        </is>
      </c>
      <c r="AM487" t="inlineStr">
        <is>
          <t>2024 - 2025</t>
        </is>
      </c>
      <c r="AN487" t="inlineStr">
        <is>
          <t>PAC</t>
        </is>
      </c>
      <c r="AO487" s="4" t="str"/>
      <c r="AP487" s="4" t="str"/>
      <c r="AQ487" s="5" t="str"/>
      <c r="AU487" s="340" t="n">
        <v>46285.07177083333</v>
      </c>
      <c r="AV487" s="341" t="n">
        <v>0.5555555555555556</v>
      </c>
    </row>
    <row r="488">
      <c r="A488" t="inlineStr">
        <is>
          <t>20608294512</t>
        </is>
      </c>
      <c r="B488" t="inlineStr">
        <is>
          <t>COOPERATIVA AGRARIA KURI VALLE DEL SISA LTDA</t>
        </is>
      </c>
      <c r="D488" t="inlineStr">
        <is>
          <t>COOPERATIVAS, SAIS, CAPS</t>
        </is>
      </c>
      <c r="E488" t="inlineStr">
        <is>
          <t>02 Cooperativa</t>
        </is>
      </c>
      <c r="F488" t="inlineStr">
        <is>
          <t>ACTIVO</t>
        </is>
      </c>
      <c r="G488" t="inlineStr">
        <is>
          <t>HABIDO</t>
        </is>
      </c>
      <c r="H488" s="339" t="n">
        <v>44410</v>
      </c>
      <c r="I488" s="339" t="n">
        <v>44410</v>
      </c>
      <c r="J488" t="inlineStr">
        <is>
          <t>220301</t>
        </is>
      </c>
      <c r="K488" t="inlineStr">
        <is>
          <t>SAN MARTIN</t>
        </is>
      </c>
      <c r="L488" t="inlineStr">
        <is>
          <t>EL DORADO</t>
        </is>
      </c>
      <c r="M488" t="inlineStr">
        <is>
          <t>SAN JOSE DE SISA</t>
        </is>
      </c>
      <c r="N488" t="inlineStr">
        <is>
          <t>JR. 20 DE MAYO NRO. S/N (A 100 METROS DEL PUENTE RIO SISA)</t>
        </is>
      </c>
      <c r="O488" t="inlineStr">
        <is>
          <t>IMPORTADOR/EXPORTADOR</t>
        </is>
      </c>
      <c r="P488" t="inlineStr">
        <is>
          <t>CULTIVOS DE CEREALES.</t>
        </is>
      </c>
      <c r="W488" t="inlineStr">
        <is>
          <t>NO</t>
        </is>
      </c>
      <c r="Y488" t="inlineStr">
        <is>
          <t>SI</t>
        </is>
      </c>
      <c r="Z488" t="inlineStr">
        <is>
          <t>COOPERATIVA AGRARIA KURI VALLE DEL SISA LTDA</t>
        </is>
      </c>
      <c r="AA488" s="3" t="n">
        <v>1663070.89</v>
      </c>
      <c r="AB488" s="3" t="n">
        <v>1305327.129</v>
      </c>
      <c r="AC488" t="inlineStr">
        <is>
          <t>SI</t>
        </is>
      </c>
      <c r="AD488" s="3" t="n">
        <v>4097</v>
      </c>
      <c r="AE488" t="inlineStr">
        <is>
          <t>2026-03</t>
        </is>
      </c>
      <c r="AF488" s="3" t="n">
        <v>4097</v>
      </c>
      <c r="AG488" s="4" t="n">
        <v>2</v>
      </c>
      <c r="AK488" s="4" t="str"/>
      <c r="AL488" t="inlineStr">
        <is>
          <t>CACAO</t>
        </is>
      </c>
      <c r="AM488" t="inlineStr">
        <is>
          <t>2024 - 2025</t>
        </is>
      </c>
      <c r="AN488" t="inlineStr">
        <is>
          <t>PAC</t>
        </is>
      </c>
      <c r="AO488" s="4" t="str"/>
      <c r="AP488" s="4" t="str"/>
      <c r="AQ488" s="5" t="str"/>
      <c r="AU488" s="340" t="n">
        <v>46285.07177083333</v>
      </c>
      <c r="AV488" s="341" t="n">
        <v>0.6</v>
      </c>
    </row>
    <row r="489">
      <c r="A489" t="inlineStr">
        <is>
          <t>20608311387</t>
        </is>
      </c>
      <c r="B489" t="inlineStr">
        <is>
          <t>ASOCIACION DE PRODUCTORES AGRARIOS LOS TRIUNFADORES</t>
        </is>
      </c>
      <c r="D489" t="inlineStr">
        <is>
          <t>ASOCIACION</t>
        </is>
      </c>
      <c r="E489" t="inlineStr">
        <is>
          <t>01 Asociación</t>
        </is>
      </c>
      <c r="F489" t="inlineStr">
        <is>
          <t>ACTIVO</t>
        </is>
      </c>
      <c r="G489" t="inlineStr">
        <is>
          <t>HABIDO</t>
        </is>
      </c>
      <c r="H489" s="339" t="n">
        <v>44413</v>
      </c>
      <c r="I489" s="339" t="n">
        <v>44413</v>
      </c>
      <c r="J489" t="inlineStr">
        <is>
          <t>160301</t>
        </is>
      </c>
      <c r="K489" t="inlineStr">
        <is>
          <t>LORETO</t>
        </is>
      </c>
      <c r="L489" t="inlineStr">
        <is>
          <t>LORETO</t>
        </is>
      </c>
      <c r="M489" t="inlineStr">
        <is>
          <t>PARINARI</t>
        </is>
      </c>
      <c r="N489" t="inlineStr">
        <is>
          <t>NRO. S/N COM. YURICA (7 DE JUNIO - RIO MARAÑON)</t>
        </is>
      </c>
      <c r="O489" t="inlineStr">
        <is>
          <t>SIN ACTIVIDAD</t>
        </is>
      </c>
      <c r="P489" t="inlineStr">
        <is>
          <t>EXPLOTACION MIXTA.</t>
        </is>
      </c>
      <c r="W489" t="inlineStr">
        <is>
          <t>NO</t>
        </is>
      </c>
      <c r="Y489" t="inlineStr">
        <is>
          <t>SI</t>
        </is>
      </c>
      <c r="Z489" t="inlineStr">
        <is>
          <t>ASOCIACION DE PRODUCTORES AGRARIOS LOS TRIUNFADORES</t>
        </is>
      </c>
      <c r="AA489" s="3" t="n">
        <v>0</v>
      </c>
      <c r="AB489" s="3" t="n">
        <v>23241</v>
      </c>
      <c r="AC489" t="inlineStr">
        <is>
          <t>NO</t>
        </is>
      </c>
      <c r="AD489" s="3" t="str"/>
      <c r="AF489" s="3" t="str"/>
      <c r="AG489" s="4" t="str"/>
      <c r="AK489" s="4" t="str"/>
      <c r="AL489" t="inlineStr">
        <is>
          <t>PLÁTANO</t>
        </is>
      </c>
      <c r="AM489" t="inlineStr">
        <is>
          <t>2021</t>
        </is>
      </c>
      <c r="AN489" t="inlineStr">
        <is>
          <t>PAC</t>
        </is>
      </c>
      <c r="AO489" s="4" t="str"/>
      <c r="AP489" s="4" t="str"/>
      <c r="AQ489" s="5" t="str"/>
      <c r="AU489" s="340" t="n">
        <v>46285.07177083333</v>
      </c>
      <c r="AV489" s="341" t="n">
        <v>0.5111111111111111</v>
      </c>
    </row>
    <row r="490">
      <c r="A490" t="inlineStr">
        <is>
          <t>20608389734</t>
        </is>
      </c>
      <c r="B490" t="inlineStr">
        <is>
          <t>ASOCIACION AGROPECUARIO COMUNAL DE GOYAR PUNTA DEL DISTRITO DE UMARI</t>
        </is>
      </c>
      <c r="D490" t="inlineStr">
        <is>
          <t>ASOCIACION</t>
        </is>
      </c>
      <c r="E490" t="inlineStr">
        <is>
          <t>01 Asociación</t>
        </is>
      </c>
      <c r="F490" t="inlineStr">
        <is>
          <t>ACTIVO</t>
        </is>
      </c>
      <c r="G490" t="inlineStr">
        <is>
          <t>HABIDO</t>
        </is>
      </c>
      <c r="H490" s="339" t="n">
        <v>44995</v>
      </c>
      <c r="I490" s="339" t="n">
        <v>44995</v>
      </c>
      <c r="J490" t="inlineStr">
        <is>
          <t>100804</t>
        </is>
      </c>
      <c r="K490" t="inlineStr">
        <is>
          <t>HUANUCO</t>
        </is>
      </c>
      <c r="L490" t="inlineStr">
        <is>
          <t>PACHITEA</t>
        </is>
      </c>
      <c r="M490" t="inlineStr">
        <is>
          <t>UMARI</t>
        </is>
      </c>
      <c r="N490" t="inlineStr">
        <is>
          <t>BQ PICHANAYOC NRO. 23 CAS. PICHANAYOC</t>
        </is>
      </c>
      <c r="O490" t="inlineStr">
        <is>
          <t>SIN ACTIVIDAD</t>
        </is>
      </c>
      <c r="P490" t="inlineStr">
        <is>
          <t>CULTIVO DE HORTALIZAS Y LEGUMBRES.</t>
        </is>
      </c>
      <c r="W490" t="inlineStr">
        <is>
          <t>NO</t>
        </is>
      </c>
      <c r="Y490" t="inlineStr">
        <is>
          <t>SI</t>
        </is>
      </c>
      <c r="Z490" t="inlineStr">
        <is>
          <t>ASOCIACION AGROPECUARIO COMUNAL DE GOYAR PUNTA DEL DISTRITO DE UMARI</t>
        </is>
      </c>
      <c r="AA490" s="3" t="n">
        <v>198906.4568</v>
      </c>
      <c r="AB490" s="3" t="n">
        <v>184912.925</v>
      </c>
      <c r="AC490" t="inlineStr">
        <is>
          <t>NO</t>
        </is>
      </c>
      <c r="AD490" s="3" t="str"/>
      <c r="AF490" s="3" t="str"/>
      <c r="AG490" s="4" t="str"/>
      <c r="AK490" s="4" t="str"/>
      <c r="AL490" t="inlineStr">
        <is>
          <t>PAPA</t>
        </is>
      </c>
      <c r="AM490" t="inlineStr">
        <is>
          <t>2024 - 2025</t>
        </is>
      </c>
      <c r="AN490" t="inlineStr">
        <is>
          <t>PAC</t>
        </is>
      </c>
      <c r="AO490" s="4" t="str"/>
      <c r="AP490" s="4" t="str"/>
      <c r="AQ490" s="5" t="str"/>
      <c r="AU490" s="340" t="n">
        <v>46285.07177083333</v>
      </c>
      <c r="AV490" s="341" t="n">
        <v>0.5111111111111111</v>
      </c>
    </row>
    <row r="491">
      <c r="A491" t="inlineStr">
        <is>
          <t>20608453815</t>
        </is>
      </c>
      <c r="B491" t="inlineStr">
        <is>
          <t>ASOCIACIÓN AGROPECUARIA COMUNAL MIRANDO HACIA EL FUTURO DEL CASERIO DE CUCHO DEL DISTRITO DE UMARI</t>
        </is>
      </c>
      <c r="D491" t="inlineStr">
        <is>
          <t>ASOCIACION</t>
        </is>
      </c>
      <c r="E491" t="inlineStr">
        <is>
          <t>01 Asociación</t>
        </is>
      </c>
      <c r="F491" t="inlineStr">
        <is>
          <t>ACTIVO</t>
        </is>
      </c>
      <c r="G491" t="inlineStr">
        <is>
          <t>HABIDO</t>
        </is>
      </c>
      <c r="H491" s="339" t="n">
        <v>44447</v>
      </c>
      <c r="I491" s="339" t="n">
        <v>44447</v>
      </c>
      <c r="J491" t="inlineStr">
        <is>
          <t>100804</t>
        </is>
      </c>
      <c r="K491" t="inlineStr">
        <is>
          <t>HUANUCO</t>
        </is>
      </c>
      <c r="L491" t="inlineStr">
        <is>
          <t>PACHITEA</t>
        </is>
      </c>
      <c r="M491" t="inlineStr">
        <is>
          <t>UMARI</t>
        </is>
      </c>
      <c r="N491" t="inlineStr">
        <is>
          <t>BL. OLLUCO LOMA MZA. . LOTE. 4 CAS. OLLUCO LOMA BAJO</t>
        </is>
      </c>
      <c r="O491" t="inlineStr">
        <is>
          <t>SIN ACTIVIDAD</t>
        </is>
      </c>
      <c r="P491" t="inlineStr">
        <is>
          <t>CULTIVO DE HORTALIZAS Y LEGUMBRES.</t>
        </is>
      </c>
      <c r="W491" t="inlineStr">
        <is>
          <t>NO</t>
        </is>
      </c>
      <c r="Y491" t="inlineStr">
        <is>
          <t>SI</t>
        </is>
      </c>
      <c r="Z491" t="inlineStr">
        <is>
          <t>ASOCIACIÓN AGROPECUARIA COMUNAL MIRANDO HACIA EL FUTURO DEL CASERIO DE CUCHO DEL DISTRITO DE UMARI</t>
        </is>
      </c>
      <c r="AA491" s="3" t="n">
        <v>248228.844</v>
      </c>
      <c r="AB491" s="3" t="n">
        <v>535111.102</v>
      </c>
      <c r="AC491" t="inlineStr">
        <is>
          <t>NO</t>
        </is>
      </c>
      <c r="AD491" s="3" t="str"/>
      <c r="AF491" s="3" t="str"/>
      <c r="AG491" s="4" t="str"/>
      <c r="AK491" s="4" t="str"/>
      <c r="AL491" t="inlineStr">
        <is>
          <t>PAPA</t>
        </is>
      </c>
      <c r="AM491" t="inlineStr">
        <is>
          <t>2024 - 2025</t>
        </is>
      </c>
      <c r="AN491" t="inlineStr">
        <is>
          <t>PAC</t>
        </is>
      </c>
      <c r="AO491" s="4" t="str"/>
      <c r="AP491" s="4" t="str"/>
      <c r="AQ491" s="5" t="str"/>
      <c r="AU491" s="340" t="n">
        <v>46285.07177083333</v>
      </c>
      <c r="AV491" s="341" t="n">
        <v>0.5111111111111111</v>
      </c>
    </row>
    <row r="492">
      <c r="A492" t="inlineStr">
        <is>
          <t>20608470388</t>
        </is>
      </c>
      <c r="B492" t="inlineStr">
        <is>
          <t>ASOCIACION DE PRODUCTORES AGROPECUARIOS HUALLAHUALLANI-CURIBAYA</t>
        </is>
      </c>
      <c r="D492" t="inlineStr">
        <is>
          <t>ASOCIACION</t>
        </is>
      </c>
      <c r="E492" t="inlineStr">
        <is>
          <t>01 Asociación</t>
        </is>
      </c>
      <c r="F492" t="inlineStr">
        <is>
          <t>ACTIVO</t>
        </is>
      </c>
      <c r="G492" t="inlineStr">
        <is>
          <t>HABIDO</t>
        </is>
      </c>
      <c r="H492" s="339" t="n">
        <v>45128</v>
      </c>
      <c r="I492" s="339" t="n">
        <v>45128</v>
      </c>
      <c r="J492" t="inlineStr">
        <is>
          <t>230204</t>
        </is>
      </c>
      <c r="K492" t="inlineStr">
        <is>
          <t>TACNA</t>
        </is>
      </c>
      <c r="L492" t="inlineStr">
        <is>
          <t>CANDARAVE</t>
        </is>
      </c>
      <c r="M492" t="inlineStr">
        <is>
          <t>CANDARAVE</t>
        </is>
      </c>
      <c r="N492" t="inlineStr">
        <is>
          <t>CAL. LIMA MZA. N LOTE. 08 C.P. CURIBAYA</t>
        </is>
      </c>
      <c r="O492" t="inlineStr">
        <is>
          <t>SIN ACTIVIDAD</t>
        </is>
      </c>
      <c r="P492" t="inlineStr">
        <is>
          <t>ACTIVIDADES OTRAS ASOCIACIONES NCP.</t>
        </is>
      </c>
      <c r="W492" t="inlineStr">
        <is>
          <t>NO</t>
        </is>
      </c>
      <c r="Y492" t="inlineStr">
        <is>
          <t>SI</t>
        </is>
      </c>
      <c r="Z492" t="inlineStr">
        <is>
          <t>ASOCIACION DE PRODUCTORES AGROPECUARIOS HUALLAHUALLANI-CURIBAYA</t>
        </is>
      </c>
      <c r="AA492" s="3" t="n">
        <v>66500</v>
      </c>
      <c r="AB492" s="3" t="n">
        <v>0</v>
      </c>
      <c r="AC492" t="inlineStr">
        <is>
          <t>NO</t>
        </is>
      </c>
      <c r="AD492" s="3" t="str"/>
      <c r="AF492" s="3" t="str"/>
      <c r="AG492" s="4" t="str"/>
      <c r="AK492" s="4" t="str"/>
      <c r="AL492" t="inlineStr">
        <is>
          <t>ZAPALLO</t>
        </is>
      </c>
      <c r="AM492" t="inlineStr">
        <is>
          <t>2024 - 2025</t>
        </is>
      </c>
      <c r="AN492" t="inlineStr">
        <is>
          <t>PAC</t>
        </is>
      </c>
      <c r="AO492" s="4" t="str"/>
      <c r="AP492" s="4" t="str"/>
      <c r="AQ492" s="5" t="str"/>
      <c r="AU492" s="340" t="n">
        <v>46285.07177083333</v>
      </c>
      <c r="AV492" s="341" t="n">
        <v>0.5111111111111111</v>
      </c>
    </row>
    <row r="493">
      <c r="A493" t="inlineStr">
        <is>
          <t>20608478311</t>
        </is>
      </c>
      <c r="B493" t="inlineStr">
        <is>
          <t>COOPERATIVA AGRARIA YAKATHEO DEL AMAZONAS COOPAYAKAT</t>
        </is>
      </c>
      <c r="D493" t="inlineStr">
        <is>
          <t>COOPERATIVAS, SAIS, CAPS</t>
        </is>
      </c>
      <c r="E493" t="inlineStr">
        <is>
          <t>02 Cooperativa</t>
        </is>
      </c>
      <c r="F493" t="inlineStr">
        <is>
          <t>ACTIVO</t>
        </is>
      </c>
      <c r="G493" t="inlineStr">
        <is>
          <t>HABIDO</t>
        </is>
      </c>
      <c r="H493" s="339" t="n">
        <v>44453</v>
      </c>
      <c r="I493" s="339" t="n">
        <v>44470</v>
      </c>
      <c r="J493" t="inlineStr">
        <is>
          <t>010205</t>
        </is>
      </c>
      <c r="K493" t="inlineStr">
        <is>
          <t>AMAZONAS</t>
        </is>
      </c>
      <c r="L493" t="inlineStr">
        <is>
          <t>UTCUBAMBA</t>
        </is>
      </c>
      <c r="M493" t="inlineStr">
        <is>
          <t>EL MILAGRO</t>
        </is>
      </c>
      <c r="N493" t="inlineStr">
        <is>
          <t>CAR. FERNANDO BELAUNDE TERRY KM. 204 C.P. EL REPOSO (CAS. EL TRIUNFO EL MARAÑON)</t>
        </is>
      </c>
      <c r="O493" t="inlineStr">
        <is>
          <t>EXPORTADOR</t>
        </is>
      </c>
      <c r="P493" t="inlineStr">
        <is>
          <t>SERVICIOS AGRICOLAS, GANADERAS.</t>
        </is>
      </c>
      <c r="W493" t="inlineStr">
        <is>
          <t>NO</t>
        </is>
      </c>
      <c r="Y493" t="inlineStr">
        <is>
          <t>SI</t>
        </is>
      </c>
      <c r="Z493" t="inlineStr">
        <is>
          <t>COOPERATIVA AGRARIA YAKATHEO DEL AMAZONAS COOPAYAKAT</t>
        </is>
      </c>
      <c r="AA493" s="3" t="n">
        <v>3875881.56320115</v>
      </c>
      <c r="AB493" s="3" t="n">
        <v>423505.75</v>
      </c>
      <c r="AC493" t="inlineStr">
        <is>
          <t>SI</t>
        </is>
      </c>
      <c r="AD493" s="3" t="n">
        <v>19111.5</v>
      </c>
      <c r="AE493" t="inlineStr">
        <is>
          <t>2025-03</t>
        </is>
      </c>
      <c r="AF493" s="3" t="n">
        <v>19111.5</v>
      </c>
      <c r="AG493" s="4" t="n">
        <v>1</v>
      </c>
      <c r="AK493" s="4" t="str"/>
      <c r="AL493" t="inlineStr">
        <is>
          <t>CACAO</t>
        </is>
      </c>
      <c r="AM493" t="inlineStr">
        <is>
          <t>2024 - 2025</t>
        </is>
      </c>
      <c r="AN493" t="inlineStr">
        <is>
          <t>PAC</t>
        </is>
      </c>
      <c r="AO493" s="4" t="str"/>
      <c r="AP493" s="4" t="str"/>
      <c r="AQ493" s="5" t="str"/>
      <c r="AU493" s="340" t="n">
        <v>46285.07177083333</v>
      </c>
      <c r="AV493" s="341" t="n">
        <v>0.6</v>
      </c>
    </row>
    <row r="494">
      <c r="A494" t="inlineStr">
        <is>
          <t>20608506706</t>
        </is>
      </c>
      <c r="B494" t="inlineStr">
        <is>
          <t>COOPERATIVA AGRARIA SOSTENIBLE AGROPERU LTDA - CAS AGROPERU LTDA</t>
        </is>
      </c>
      <c r="D494" t="inlineStr">
        <is>
          <t>COOPERATIVAS, SAIS, CAPS</t>
        </is>
      </c>
      <c r="E494" t="inlineStr">
        <is>
          <t>02 Cooperativa</t>
        </is>
      </c>
      <c r="F494" t="inlineStr">
        <is>
          <t>ACTIVO</t>
        </is>
      </c>
      <c r="G494" t="inlineStr">
        <is>
          <t>HABIDO</t>
        </is>
      </c>
      <c r="H494" s="339" t="n">
        <v>44460</v>
      </c>
      <c r="I494" s="339" t="n">
        <v>44460</v>
      </c>
      <c r="J494" t="inlineStr">
        <is>
          <t>120601</t>
        </is>
      </c>
      <c r="K494" t="inlineStr">
        <is>
          <t>JUNIN</t>
        </is>
      </c>
      <c r="L494" t="inlineStr">
        <is>
          <t>SATIPO</t>
        </is>
      </c>
      <c r="M494" t="inlineStr">
        <is>
          <t>SATIPO</t>
        </is>
      </c>
      <c r="N494" t="inlineStr">
        <is>
          <t>JR. AUGUSTO B.LEGUIA NRO. SN URB. SATIPO (S72624565 FRENTE AL CENTRO CIVICO)</t>
        </is>
      </c>
      <c r="O494" t="inlineStr">
        <is>
          <t>SIN ACTIVIDAD</t>
        </is>
      </c>
      <c r="P494" t="inlineStr">
        <is>
          <t>SERVICIOS AGRICOLAS, GANADERAS.</t>
        </is>
      </c>
      <c r="W494" t="inlineStr">
        <is>
          <t>NO</t>
        </is>
      </c>
      <c r="Y494" t="inlineStr">
        <is>
          <t>SI</t>
        </is>
      </c>
      <c r="Z494" t="inlineStr">
        <is>
          <t>COOPERATIVA AGRARIA SOSTENIBLE AGROPERU LTDA - CAS AGROPERU LTDA</t>
        </is>
      </c>
      <c r="AA494" s="3" t="n">
        <v>0</v>
      </c>
      <c r="AB494" s="3" t="n">
        <v>4688767.5111085</v>
      </c>
      <c r="AC494" t="inlineStr">
        <is>
          <t>NO</t>
        </is>
      </c>
      <c r="AD494" s="3" t="str"/>
      <c r="AF494" s="3" t="str"/>
      <c r="AG494" s="4" t="str"/>
      <c r="AK494" s="4" t="str"/>
      <c r="AL494" t="inlineStr">
        <is>
          <t>PIÑA</t>
        </is>
      </c>
      <c r="AM494" t="inlineStr">
        <is>
          <t>2025</t>
        </is>
      </c>
      <c r="AN494" t="inlineStr">
        <is>
          <t>PAC</t>
        </is>
      </c>
      <c r="AO494" s="4" t="str"/>
      <c r="AP494" s="4" t="str"/>
      <c r="AQ494" s="5" t="str"/>
      <c r="AU494" s="340" t="n">
        <v>46285.07177083333</v>
      </c>
      <c r="AV494" s="341" t="n">
        <v>0.5111111111111111</v>
      </c>
    </row>
    <row r="495">
      <c r="A495" t="inlineStr">
        <is>
          <t>20608517741</t>
        </is>
      </c>
      <c r="B495" t="inlineStr">
        <is>
          <t>ASOCIACION DE PRODUCTORES AGROPECUARIOS AGROECOLOGICOS BARRIAL Y YANATILE</t>
        </is>
      </c>
      <c r="D495" t="inlineStr">
        <is>
          <t>ASOCIACION</t>
        </is>
      </c>
      <c r="E495" t="inlineStr">
        <is>
          <t>01 Asociación</t>
        </is>
      </c>
      <c r="F495" t="inlineStr">
        <is>
          <t>BAJA DE OFICIO</t>
        </is>
      </c>
      <c r="G495" t="inlineStr">
        <is>
          <t>HABIDO</t>
        </is>
      </c>
      <c r="H495" s="339" t="n">
        <v>44462</v>
      </c>
      <c r="I495" s="339" t="n">
        <v>44501</v>
      </c>
      <c r="J495" t="inlineStr">
        <is>
          <t>080408</t>
        </is>
      </c>
      <c r="K495" t="inlineStr">
        <is>
          <t>CUSCO</t>
        </is>
      </c>
      <c r="L495" t="inlineStr">
        <is>
          <t>CALCA</t>
        </is>
      </c>
      <c r="M495" t="inlineStr">
        <is>
          <t>YANATILE</t>
        </is>
      </c>
      <c r="N495" t="inlineStr">
        <is>
          <t>NRO. SN SEC. BARRIAL (KM 132 CARRETERA CALCA A CHAHUARES)</t>
        </is>
      </c>
      <c r="O495" t="inlineStr">
        <is>
          <t>SIN ACTIVIDAD</t>
        </is>
      </c>
      <c r="P495" t="inlineStr">
        <is>
          <t>ACTIVIDADES OTRAS ASOCIACIONES NCP.</t>
        </is>
      </c>
      <c r="W495" t="inlineStr">
        <is>
          <t>NO</t>
        </is>
      </c>
      <c r="Y495" t="inlineStr">
        <is>
          <t>SI</t>
        </is>
      </c>
      <c r="Z495" t="inlineStr">
        <is>
          <t>ASOCIACION DE PRODUCTORES AGROPECUARIOS AGROECOLOGICOS BARRIAL Y YANATILE</t>
        </is>
      </c>
      <c r="AA495" s="3" t="n">
        <v>693800</v>
      </c>
      <c r="AB495" s="3" t="n">
        <v>730200</v>
      </c>
      <c r="AC495" t="inlineStr">
        <is>
          <t>NO</t>
        </is>
      </c>
      <c r="AD495" s="3" t="str"/>
      <c r="AF495" s="3" t="str"/>
      <c r="AG495" s="4" t="str"/>
      <c r="AK495" s="4" t="str"/>
      <c r="AL495" t="inlineStr">
        <is>
          <t>NARANJA</t>
        </is>
      </c>
      <c r="AM495" t="inlineStr">
        <is>
          <t>2023-2024 - 2025</t>
        </is>
      </c>
      <c r="AN495" t="inlineStr">
        <is>
          <t>PAC</t>
        </is>
      </c>
      <c r="AO495" s="4" t="str"/>
      <c r="AP495" s="4" t="str"/>
      <c r="AQ495" s="5" t="str"/>
      <c r="AU495" s="340" t="n">
        <v>46285.07177083333</v>
      </c>
      <c r="AV495" s="341" t="n">
        <v>0.5111111111111111</v>
      </c>
    </row>
    <row r="496">
      <c r="A496" t="inlineStr">
        <is>
          <t>20608562886</t>
        </is>
      </c>
      <c r="B496" t="inlineStr">
        <is>
          <t>FUENTE DE ACOPIO DE FIBRA DE ALPACA SURI DE ORO CAPASO</t>
        </is>
      </c>
      <c r="D496" t="inlineStr">
        <is>
          <t>ASOCIACION</t>
        </is>
      </c>
      <c r="E496" t="inlineStr">
        <is>
          <t>01 Asociación</t>
        </is>
      </c>
      <c r="F496" t="inlineStr">
        <is>
          <t>SUSPENSION TEMPORAL</t>
        </is>
      </c>
      <c r="G496" t="inlineStr">
        <is>
          <t>HABIDO</t>
        </is>
      </c>
      <c r="H496" s="339" t="n">
        <v>46126</v>
      </c>
      <c r="I496" s="339" t="n">
        <v>46126</v>
      </c>
      <c r="J496" t="inlineStr">
        <is>
          <t>210502</t>
        </is>
      </c>
      <c r="K496" t="inlineStr">
        <is>
          <t>PUNO</t>
        </is>
      </c>
      <c r="L496" t="inlineStr">
        <is>
          <t>EL COLLAO</t>
        </is>
      </c>
      <c r="M496" t="inlineStr">
        <is>
          <t>CAPAZO</t>
        </is>
      </c>
      <c r="N496" t="inlineStr">
        <is>
          <t>CAPASO LOTE. T9 SEC. TIRACOLLO (POR EL CENTRO DE SALUD)</t>
        </is>
      </c>
      <c r="O496" t="inlineStr">
        <is>
          <t>SIN ACTIVIDAD</t>
        </is>
      </c>
      <c r="P496" t="inlineStr">
        <is>
          <t>PREP Y TEJ DE FIBRAS TEXTILES.</t>
        </is>
      </c>
      <c r="Q496" t="inlineStr">
        <is>
          <t>OTRAS ACTIVID.DE TIPO SERVICIO NCP</t>
        </is>
      </c>
      <c r="R496" t="inlineStr">
        <is>
          <t>EXPLOTACION MIXTA.</t>
        </is>
      </c>
      <c r="W496" t="inlineStr">
        <is>
          <t>NO</t>
        </is>
      </c>
      <c r="Y496" t="inlineStr">
        <is>
          <t>SI</t>
        </is>
      </c>
      <c r="Z496" t="inlineStr">
        <is>
          <t>FUENTE DE ACOPIO DE FIBRA DE ALPACA SURI DE ORO CAPASO</t>
        </is>
      </c>
      <c r="AA496" s="3" t="n">
        <v>1648969.252</v>
      </c>
      <c r="AB496" s="3" t="n">
        <v>846377.92</v>
      </c>
      <c r="AC496" t="inlineStr">
        <is>
          <t>NO</t>
        </is>
      </c>
      <c r="AD496" s="3" t="str"/>
      <c r="AF496" s="3" t="str"/>
      <c r="AG496" s="4" t="str"/>
      <c r="AK496" s="4" t="str"/>
      <c r="AL496" t="inlineStr">
        <is>
          <t>FIBRA DE ALPACA</t>
        </is>
      </c>
      <c r="AM496" t="inlineStr">
        <is>
          <t>2024 - 2025</t>
        </is>
      </c>
      <c r="AN496" t="inlineStr">
        <is>
          <t>PAC</t>
        </is>
      </c>
      <c r="AO496" s="4" t="str"/>
      <c r="AP496" s="4" t="str"/>
      <c r="AQ496" s="5" t="str"/>
      <c r="AU496" s="340" t="n">
        <v>46285.07177083333</v>
      </c>
      <c r="AV496" s="341" t="n">
        <v>0.5555555555555556</v>
      </c>
    </row>
    <row r="497">
      <c r="A497" t="inlineStr">
        <is>
          <t>20608571648</t>
        </is>
      </c>
      <c r="B497" t="inlineStr">
        <is>
          <t>ASOCIACION DE PRODUCTORES AGROPECUARIOS UNION CHANQUIL</t>
        </is>
      </c>
      <c r="D497" t="inlineStr">
        <is>
          <t>ASOCIACION</t>
        </is>
      </c>
      <c r="E497" t="inlineStr">
        <is>
          <t>01 Asociación</t>
        </is>
      </c>
      <c r="F497" t="inlineStr">
        <is>
          <t>ACTIVO</t>
        </is>
      </c>
      <c r="G497" t="inlineStr">
        <is>
          <t>HABIDO</t>
        </is>
      </c>
      <c r="H497" s="339" t="n">
        <v>44474</v>
      </c>
      <c r="I497" s="339" t="n">
        <v>44474</v>
      </c>
      <c r="J497" t="inlineStr">
        <is>
          <t>090208</t>
        </is>
      </c>
      <c r="K497" t="inlineStr">
        <is>
          <t>HUANCAVELICA</t>
        </is>
      </c>
      <c r="L497" t="inlineStr">
        <is>
          <t>ACOBAMBA</t>
        </is>
      </c>
      <c r="M497" t="inlineStr">
        <is>
          <t>ROSARIO</t>
        </is>
      </c>
      <c r="N497" t="inlineStr">
        <is>
          <t>CAL. LIMA NRO. SN C.P. CHANQUIL (A 1CDRA DE LA PLAZA DE ARMAS)</t>
        </is>
      </c>
      <c r="O497" t="inlineStr">
        <is>
          <t>SIN ACTIVIDAD</t>
        </is>
      </c>
      <c r="P497" t="inlineStr">
        <is>
          <t>CULTIVO DE HORTALIZAS Y LEGUMBRES.</t>
        </is>
      </c>
      <c r="Q497" t="inlineStr">
        <is>
          <t>ACTIVIDADES OTRAS ASOCIACIONES NCP.</t>
        </is>
      </c>
      <c r="W497" t="inlineStr">
        <is>
          <t>NO</t>
        </is>
      </c>
      <c r="Y497" t="inlineStr">
        <is>
          <t>SI</t>
        </is>
      </c>
      <c r="Z497" t="inlineStr">
        <is>
          <t>ASOCIACION DE PRODUCTORES AGROPECUARIOS UNION CHANQUIL</t>
        </is>
      </c>
      <c r="AA497" s="3" t="n">
        <v>0</v>
      </c>
      <c r="AB497" s="3" t="n">
        <v>11250</v>
      </c>
      <c r="AC497" t="inlineStr">
        <is>
          <t>NO</t>
        </is>
      </c>
      <c r="AD497" s="3" t="str"/>
      <c r="AF497" s="3" t="str"/>
      <c r="AG497" s="4" t="str"/>
      <c r="AK497" s="4" t="str"/>
      <c r="AL497" t="inlineStr">
        <is>
          <t>PAPA</t>
        </is>
      </c>
      <c r="AM497" t="inlineStr">
        <is>
          <t>2025</t>
        </is>
      </c>
      <c r="AN497" t="inlineStr">
        <is>
          <t>PAC</t>
        </is>
      </c>
      <c r="AO497" s="4" t="str"/>
      <c r="AP497" s="4" t="str"/>
      <c r="AQ497" s="5" t="str"/>
      <c r="AU497" s="340" t="n">
        <v>46285.07177083333</v>
      </c>
      <c r="AV497" s="341" t="n">
        <v>0.5333333333333333</v>
      </c>
    </row>
    <row r="498">
      <c r="A498" t="inlineStr">
        <is>
          <t>20608597973</t>
        </is>
      </c>
      <c r="B498" t="inlineStr">
        <is>
          <t>ASOCIACION AGROPECUARIA COMUNAL DE HUANIN DEL DISTRITO DE UMARI</t>
        </is>
      </c>
      <c r="C498" t="inlineStr">
        <is>
          <t>ASAC HUANIN</t>
        </is>
      </c>
      <c r="D498" t="inlineStr">
        <is>
          <t>ASOCIACION</t>
        </is>
      </c>
      <c r="E498" t="inlineStr">
        <is>
          <t>01 Asociación</t>
        </is>
      </c>
      <c r="F498" t="inlineStr">
        <is>
          <t>ACTIVO</t>
        </is>
      </c>
      <c r="G498" t="inlineStr">
        <is>
          <t>HABIDO</t>
        </is>
      </c>
      <c r="H498" s="339" t="n">
        <v>44966</v>
      </c>
      <c r="I498" s="339" t="n">
        <v>44966</v>
      </c>
      <c r="J498" t="inlineStr">
        <is>
          <t>100804</t>
        </is>
      </c>
      <c r="K498" t="inlineStr">
        <is>
          <t>HUANUCO</t>
        </is>
      </c>
      <c r="L498" t="inlineStr">
        <is>
          <t>PACHITEA</t>
        </is>
      </c>
      <c r="M498" t="inlineStr">
        <is>
          <t>UMARI</t>
        </is>
      </c>
      <c r="N498" t="inlineStr">
        <is>
          <t>NRO. SN PUEBLO HUANIN</t>
        </is>
      </c>
      <c r="O498" t="inlineStr">
        <is>
          <t>SIN ACTIVIDAD</t>
        </is>
      </c>
      <c r="P498" t="inlineStr">
        <is>
          <t>CULTIVO DE HORTALIZAS Y LEGUMBRES.</t>
        </is>
      </c>
      <c r="Q498" t="inlineStr">
        <is>
          <t>EXPLOTACION MIXTA.</t>
        </is>
      </c>
      <c r="W498" t="inlineStr">
        <is>
          <t>NO</t>
        </is>
      </c>
      <c r="Y498" t="inlineStr">
        <is>
          <t>SI</t>
        </is>
      </c>
      <c r="Z498" t="inlineStr">
        <is>
          <t>ASOCIACION AGROPECUARIA COMUNAL DE HUANIN DEL DISTRITO DE UMARI</t>
        </is>
      </c>
      <c r="AA498" s="3" t="n">
        <v>253715.512</v>
      </c>
      <c r="AB498" s="3" t="n">
        <v>534162.184</v>
      </c>
      <c r="AC498" t="inlineStr">
        <is>
          <t>NO</t>
        </is>
      </c>
      <c r="AD498" s="3" t="str"/>
      <c r="AF498" s="3" t="str"/>
      <c r="AG498" s="4" t="str"/>
      <c r="AK498" s="4" t="str"/>
      <c r="AL498" t="inlineStr">
        <is>
          <t>PAPA</t>
        </is>
      </c>
      <c r="AM498" t="inlineStr">
        <is>
          <t>2024 - 2025</t>
        </is>
      </c>
      <c r="AN498" t="inlineStr">
        <is>
          <t>PAC</t>
        </is>
      </c>
      <c r="AO498" s="4" t="str"/>
      <c r="AP498" s="4" t="str"/>
      <c r="AQ498" s="5" t="str"/>
      <c r="AU498" s="340" t="n">
        <v>46285.07177083333</v>
      </c>
      <c r="AV498" s="341" t="n">
        <v>0.5555555555555556</v>
      </c>
    </row>
    <row r="499">
      <c r="A499" t="inlineStr">
        <is>
          <t>20608609467</t>
        </is>
      </c>
      <c r="B499" t="inlineStr">
        <is>
          <t>ASOCIACION DE PRODUCTORES FRUTICOLAS HUAQUISH POCOR - APROFRUT HUAQUISH POCOR</t>
        </is>
      </c>
      <c r="D499" t="inlineStr">
        <is>
          <t>ASOCIACION</t>
        </is>
      </c>
      <c r="E499" t="inlineStr">
        <is>
          <t>01 Asociación</t>
        </is>
      </c>
      <c r="F499" t="inlineStr">
        <is>
          <t>ACTIVO</t>
        </is>
      </c>
      <c r="G499" t="inlineStr">
        <is>
          <t>HABIDO</t>
        </is>
      </c>
      <c r="H499" s="339" t="n">
        <v>46090</v>
      </c>
      <c r="I499" s="339" t="n">
        <v>46090</v>
      </c>
      <c r="J499" t="inlineStr">
        <is>
          <t>021708</t>
        </is>
      </c>
      <c r="K499" t="inlineStr">
        <is>
          <t>ANCASH</t>
        </is>
      </c>
      <c r="L499" t="inlineStr">
        <is>
          <t>RECUAY</t>
        </is>
      </c>
      <c r="M499" t="inlineStr">
        <is>
          <t>PARARIN</t>
        </is>
      </c>
      <c r="N499" t="inlineStr">
        <is>
          <t>NRO. S/N SEC. HUAQUISH (CERCA AL CENTRO CIVICO CALLE PRINCIPAL)</t>
        </is>
      </c>
      <c r="O499" t="inlineStr">
        <is>
          <t>SIN ACTIVIDAD</t>
        </is>
      </c>
      <c r="P499" t="inlineStr">
        <is>
          <t>CULTIVO DE FRUTAS.</t>
        </is>
      </c>
      <c r="W499" t="inlineStr">
        <is>
          <t>NO</t>
        </is>
      </c>
      <c r="Y499" t="inlineStr">
        <is>
          <t>SI</t>
        </is>
      </c>
      <c r="Z499" t="inlineStr">
        <is>
          <t>ASOCIACION DE PRODUCTORES FRUTICOLAS HUAQUISH POCOR - APROFRUT HUAQUISH POCOR</t>
        </is>
      </c>
      <c r="AA499" s="3" t="n">
        <v>283090</v>
      </c>
      <c r="AB499" s="3" t="n">
        <v>0</v>
      </c>
      <c r="AC499" t="inlineStr">
        <is>
          <t>NO</t>
        </is>
      </c>
      <c r="AD499" s="3" t="str"/>
      <c r="AF499" s="3" t="str"/>
      <c r="AG499" s="4" t="str"/>
      <c r="AK499" s="4" t="str"/>
      <c r="AL499" t="inlineStr">
        <is>
          <t>PALTA</t>
        </is>
      </c>
      <c r="AM499" t="inlineStr">
        <is>
          <t>2024 - 2025</t>
        </is>
      </c>
      <c r="AN499" t="inlineStr">
        <is>
          <t>PAC</t>
        </is>
      </c>
      <c r="AO499" s="4" t="str"/>
      <c r="AP499" s="4" t="str"/>
      <c r="AQ499" s="5" t="str"/>
      <c r="AU499" s="340" t="n">
        <v>46285.07177083333</v>
      </c>
      <c r="AV499" s="341" t="n">
        <v>0.5111111111111111</v>
      </c>
    </row>
    <row r="500">
      <c r="A500" t="inlineStr">
        <is>
          <t>20608664450</t>
        </is>
      </c>
      <c r="B500" t="inlineStr">
        <is>
          <t>COOPERATIVA AGRARIA DE SERVICIOS MULTIPLES APU RIMAQ LTDA-COOP. APU RIMAQ LTDA</t>
        </is>
      </c>
      <c r="D500" t="inlineStr">
        <is>
          <t>COOPERATIVAS, SAIS, CAPS</t>
        </is>
      </c>
      <c r="E500" t="inlineStr">
        <is>
          <t>02 Cooperativa</t>
        </is>
      </c>
      <c r="F500" t="inlineStr">
        <is>
          <t>SUSPENSION TEMPORAL</t>
        </is>
      </c>
      <c r="G500" t="inlineStr">
        <is>
          <t>HABIDO</t>
        </is>
      </c>
      <c r="H500" s="339" t="n">
        <v>44496</v>
      </c>
      <c r="I500" s="339" t="n">
        <v>44496</v>
      </c>
      <c r="J500" t="inlineStr">
        <is>
          <t>030201</t>
        </is>
      </c>
      <c r="K500" t="inlineStr">
        <is>
          <t>APURIMAC</t>
        </is>
      </c>
      <c r="L500" t="inlineStr">
        <is>
          <t>ANDAHUAYLAS</t>
        </is>
      </c>
      <c r="M500" t="inlineStr">
        <is>
          <t>ANDAHUAYLAS</t>
        </is>
      </c>
      <c r="N500" t="inlineStr">
        <is>
          <t>AV. LOS CHANCAS NRO. 741 (AL COSTADO DE LA SUNARP)</t>
        </is>
      </c>
      <c r="O500" t="inlineStr">
        <is>
          <t>SIN ACTIVIDAD</t>
        </is>
      </c>
      <c r="P500" t="inlineStr">
        <is>
          <t>SERVICIOS AGRICOLAS, GANADERAS.</t>
        </is>
      </c>
      <c r="W500" t="inlineStr">
        <is>
          <t>NO</t>
        </is>
      </c>
      <c r="Y500" t="inlineStr">
        <is>
          <t>SI</t>
        </is>
      </c>
      <c r="Z500" t="inlineStr">
        <is>
          <t>COOPERATIVA AGRARIA DE SERVICIOS MULTIPLES APU RIMAQ LTDA-COOP. APU RIMAQ LTDA</t>
        </is>
      </c>
      <c r="AA500" s="3" t="n">
        <v>154344</v>
      </c>
      <c r="AB500" s="3" t="n">
        <v>0</v>
      </c>
      <c r="AC500" t="inlineStr">
        <is>
          <t>NO</t>
        </is>
      </c>
      <c r="AD500" s="3" t="str"/>
      <c r="AF500" s="3" t="str"/>
      <c r="AG500" s="4" t="str"/>
      <c r="AK500" s="4" t="str"/>
      <c r="AL500" t="inlineStr">
        <is>
          <t>QUINUA Y OTROS GRANOS</t>
        </is>
      </c>
      <c r="AM500" t="inlineStr">
        <is>
          <t>2023-2024</t>
        </is>
      </c>
      <c r="AN500" t="inlineStr">
        <is>
          <t>PAC</t>
        </is>
      </c>
      <c r="AO500" s="4" t="str"/>
      <c r="AP500" s="4" t="str"/>
      <c r="AQ500" s="5" t="str"/>
      <c r="AU500" s="340" t="n">
        <v>46285.07177083333</v>
      </c>
      <c r="AV500" s="341" t="n">
        <v>0.5111111111111111</v>
      </c>
    </row>
    <row r="501">
      <c r="A501" t="inlineStr">
        <is>
          <t>20608668951</t>
        </is>
      </c>
      <c r="B501" t="inlineStr">
        <is>
          <t>ASOCIACIÓN DE PRODUCTORES LA FRUTA DEL DRAGÓN-CHURUJA</t>
        </is>
      </c>
      <c r="D501" t="inlineStr">
        <is>
          <t>ASOCIACION</t>
        </is>
      </c>
      <c r="E501" t="inlineStr">
        <is>
          <t>01 Asociación</t>
        </is>
      </c>
      <c r="F501" t="inlineStr">
        <is>
          <t>BAJA DE OFICIO</t>
        </is>
      </c>
      <c r="G501" t="inlineStr">
        <is>
          <t>HABIDO</t>
        </is>
      </c>
      <c r="H501" s="339" t="n">
        <v>44497</v>
      </c>
      <c r="I501" s="339" t="n">
        <v>44501</v>
      </c>
      <c r="J501" t="inlineStr">
        <is>
          <t>010303</t>
        </is>
      </c>
      <c r="K501" t="inlineStr">
        <is>
          <t>AMAZONAS</t>
        </is>
      </c>
      <c r="L501" t="inlineStr">
        <is>
          <t>BONGARA</t>
        </is>
      </c>
      <c r="M501" t="inlineStr">
        <is>
          <t>CHURUJA</t>
        </is>
      </c>
      <c r="N501" t="inlineStr">
        <is>
          <t>CAR. CHURUJA NRO. S/N C.P. MENOR CHURUJA (A 100 METROS DE LA PLAZA PRINCIPAL)</t>
        </is>
      </c>
      <c r="O501" t="inlineStr">
        <is>
          <t>SIN ACTIVIDAD</t>
        </is>
      </c>
      <c r="P501" t="inlineStr">
        <is>
          <t>SERVICIOS AGRICOLAS, GANADERAS.</t>
        </is>
      </c>
      <c r="W501" t="inlineStr">
        <is>
          <t>NO</t>
        </is>
      </c>
      <c r="Y501" t="inlineStr">
        <is>
          <t>SI</t>
        </is>
      </c>
      <c r="Z501" t="inlineStr">
        <is>
          <t>ASOCIACIÓN DE PRODUCTORES LA FRUTA DEL DRAGÓN-CHURUJA</t>
        </is>
      </c>
      <c r="AA501" s="3" t="n">
        <v>0</v>
      </c>
      <c r="AB501" s="3" t="n">
        <v>0</v>
      </c>
      <c r="AC501" t="inlineStr">
        <is>
          <t>NO</t>
        </is>
      </c>
      <c r="AD501" s="3" t="str"/>
      <c r="AF501" s="3" t="str"/>
      <c r="AG501" s="4" t="str"/>
      <c r="AK501" s="4" t="str"/>
      <c r="AL501" t="inlineStr">
        <is>
          <t>PITAHAYA</t>
        </is>
      </c>
      <c r="AM501" t="inlineStr">
        <is>
          <t>2023</t>
        </is>
      </c>
      <c r="AN501" t="inlineStr">
        <is>
          <t>PAC</t>
        </is>
      </c>
      <c r="AO501" s="4" t="str"/>
      <c r="AP501" s="4" t="str"/>
      <c r="AQ501" s="5" t="str"/>
      <c r="AU501" s="340" t="n">
        <v>46285.07177083333</v>
      </c>
      <c r="AV501" s="341" t="n">
        <v>0.5111111111111111</v>
      </c>
    </row>
    <row r="502">
      <c r="A502" t="inlineStr">
        <is>
          <t>20608699041</t>
        </is>
      </c>
      <c r="B502" t="inlineStr">
        <is>
          <t>ASOCIACION DE PRODUCTORES AGROPECUARIOS AGROINDUSTRIALES VALLE DEL PARAISO DE TICRAPO</t>
        </is>
      </c>
      <c r="D502" t="inlineStr">
        <is>
          <t>ASOCIACION</t>
        </is>
      </c>
      <c r="E502" t="inlineStr">
        <is>
          <t>01 Asociación</t>
        </is>
      </c>
      <c r="F502" t="inlineStr">
        <is>
          <t>BAJA DE OFICIO</t>
        </is>
      </c>
      <c r="G502" t="inlineStr">
        <is>
          <t>HABIDO</t>
        </is>
      </c>
      <c r="H502" s="339" t="n">
        <v>44505</v>
      </c>
      <c r="I502" s="339" t="n">
        <v>44505</v>
      </c>
      <c r="J502" t="inlineStr">
        <is>
          <t>090413</t>
        </is>
      </c>
      <c r="K502" t="inlineStr">
        <is>
          <t>HUANCAVELICA</t>
        </is>
      </c>
      <c r="L502" t="inlineStr">
        <is>
          <t>CASTROVIRREYNA</t>
        </is>
      </c>
      <c r="M502" t="inlineStr">
        <is>
          <t>TICRAPO</t>
        </is>
      </c>
      <c r="N502" t="inlineStr">
        <is>
          <t>AV. BUENOS AIRES NRO. SN (CARRETERA A MOYEBAMBA)</t>
        </is>
      </c>
      <c r="O502" t="inlineStr">
        <is>
          <t>SIN ACTIVIDAD</t>
        </is>
      </c>
      <c r="P502" t="inlineStr">
        <is>
          <t>ACTIVIDADES OTRAS ASOCIACIONES NCP.</t>
        </is>
      </c>
      <c r="W502" t="inlineStr">
        <is>
          <t>NO</t>
        </is>
      </c>
      <c r="Y502" t="inlineStr">
        <is>
          <t>SI</t>
        </is>
      </c>
      <c r="Z502" t="inlineStr">
        <is>
          <t>ASOCIACION DE PRODUCTORES AGROPECUARIOS AGROINDUSTRIALES VALLE DEL PARAISO DE TICRAPO</t>
        </is>
      </c>
      <c r="AA502" s="3" t="n">
        <v>0</v>
      </c>
      <c r="AB502" s="3" t="n">
        <v>580552</v>
      </c>
      <c r="AC502" t="inlineStr">
        <is>
          <t>NO</t>
        </is>
      </c>
      <c r="AD502" s="3" t="str"/>
      <c r="AF502" s="3" t="str"/>
      <c r="AG502" s="4" t="str"/>
      <c r="AK502" s="4" t="str"/>
      <c r="AL502" t="inlineStr">
        <is>
          <t>PALTA</t>
        </is>
      </c>
      <c r="AM502" t="inlineStr">
        <is>
          <t>2025</t>
        </is>
      </c>
      <c r="AN502" t="inlineStr">
        <is>
          <t>PAC</t>
        </is>
      </c>
      <c r="AO502" s="4" t="str"/>
      <c r="AP502" s="4" t="str"/>
      <c r="AQ502" s="5" t="str"/>
      <c r="AU502" s="340" t="n">
        <v>46285.07177083333</v>
      </c>
      <c r="AV502" s="341" t="n">
        <v>0.5111111111111111</v>
      </c>
    </row>
    <row r="503">
      <c r="A503" t="inlineStr">
        <is>
          <t>20608734628</t>
        </is>
      </c>
      <c r="B503" t="inlineStr">
        <is>
          <t>ASOCIACION DE PRODUCTORES AGROPECUARIOS HUASCARAN DEL DISTRITO DE RANRAHIRCA, PROVINCIA DE YUNGAY</t>
        </is>
      </c>
      <c r="D503" t="inlineStr">
        <is>
          <t>ASOCIACION</t>
        </is>
      </c>
      <c r="E503" t="inlineStr">
        <is>
          <t>01 Asociación</t>
        </is>
      </c>
      <c r="F503" t="inlineStr">
        <is>
          <t>ACTIVO</t>
        </is>
      </c>
      <c r="G503" t="inlineStr">
        <is>
          <t>HABIDO</t>
        </is>
      </c>
      <c r="H503" s="339" t="n">
        <v>46155</v>
      </c>
      <c r="I503" s="339" t="n">
        <v>46155</v>
      </c>
      <c r="J503" t="inlineStr">
        <is>
          <t>022006</t>
        </is>
      </c>
      <c r="K503" t="inlineStr">
        <is>
          <t>ANCASH</t>
        </is>
      </c>
      <c r="L503" t="inlineStr">
        <is>
          <t>YUNGAY</t>
        </is>
      </c>
      <c r="M503" t="inlineStr">
        <is>
          <t>RANRAHIRCA</t>
        </is>
      </c>
      <c r="N503" t="inlineStr">
        <is>
          <t>NRO. SN ARHUAY (A 70 MTS DE IE DE HUASCARAN C2P)</t>
        </is>
      </c>
      <c r="O503" t="inlineStr">
        <is>
          <t>SIN ACTIVIDAD</t>
        </is>
      </c>
      <c r="P503" t="inlineStr">
        <is>
          <t>SERVICIOS AGRICOLAS, GANADERAS.</t>
        </is>
      </c>
      <c r="W503" t="inlineStr">
        <is>
          <t>NO</t>
        </is>
      </c>
      <c r="Y503" t="inlineStr">
        <is>
          <t>SI</t>
        </is>
      </c>
      <c r="Z503" t="inlineStr">
        <is>
          <t>ASOCIACION DE PRODUCTORES AGROPECUARIOS HUASCARAN DEL DISTRITO DE RANRAHIRCA, PROVINCIA DE YUNGAY</t>
        </is>
      </c>
      <c r="AA503" s="3" t="n">
        <v>952240</v>
      </c>
      <c r="AB503" s="3" t="n">
        <v>541230</v>
      </c>
      <c r="AC503" t="inlineStr">
        <is>
          <t>NO</t>
        </is>
      </c>
      <c r="AD503" s="3" t="str"/>
      <c r="AF503" s="3" t="str"/>
      <c r="AG503" s="4" t="str"/>
      <c r="AK503" s="4" t="str"/>
      <c r="AL503" t="inlineStr">
        <is>
          <t>DURAZNO</t>
        </is>
      </c>
      <c r="AM503" t="inlineStr">
        <is>
          <t>2023-2024 - 2025</t>
        </is>
      </c>
      <c r="AN503" t="inlineStr">
        <is>
          <t>PAC</t>
        </is>
      </c>
      <c r="AO503" s="4" t="str"/>
      <c r="AP503" s="4" t="str"/>
      <c r="AQ503" s="5" t="str"/>
      <c r="AU503" s="340" t="n">
        <v>46285.07177083333</v>
      </c>
      <c r="AV503" s="341" t="n">
        <v>0.5111111111111111</v>
      </c>
    </row>
    <row r="504">
      <c r="A504" t="inlineStr">
        <is>
          <t>20608734725</t>
        </is>
      </c>
      <c r="B504" t="inlineStr">
        <is>
          <t>ASOCIACION DE FRUCTICULTORES DE QUESQUENTO</t>
        </is>
      </c>
      <c r="D504" t="inlineStr">
        <is>
          <t>ASOCIACION</t>
        </is>
      </c>
      <c r="E504" t="inlineStr">
        <is>
          <t>01 Asociación</t>
        </is>
      </c>
      <c r="F504" t="inlineStr">
        <is>
          <t>SUSPENSION TEMPORAL</t>
        </is>
      </c>
      <c r="G504" t="inlineStr">
        <is>
          <t>HABIDO</t>
        </is>
      </c>
      <c r="H504" s="339" t="n">
        <v>46106</v>
      </c>
      <c r="I504" s="339" t="n">
        <v>46106</v>
      </c>
      <c r="J504" t="inlineStr">
        <is>
          <t>080906</t>
        </is>
      </c>
      <c r="K504" t="inlineStr">
        <is>
          <t>CUSCO</t>
        </is>
      </c>
      <c r="L504" t="inlineStr">
        <is>
          <t>LA CONVENCION</t>
        </is>
      </c>
      <c r="M504" t="inlineStr">
        <is>
          <t>QUELLOUNO</t>
        </is>
      </c>
      <c r="N504" t="inlineStr">
        <is>
          <t>NRO. SN SEC. QUESQUENTO (3 CDRS ABJ CARRETERA CENTRAL C1P NARANJ)</t>
        </is>
      </c>
      <c r="O504" t="inlineStr">
        <is>
          <t>SIN ACTIVIDAD</t>
        </is>
      </c>
      <c r="P504" t="inlineStr">
        <is>
          <t>CULTIVO DE FRUTAS.</t>
        </is>
      </c>
      <c r="R504" t="inlineStr">
        <is>
          <t>SERVICIOS AGRICOLAS, GANADERAS.</t>
        </is>
      </c>
      <c r="W504" t="inlineStr">
        <is>
          <t>NO</t>
        </is>
      </c>
      <c r="Y504" t="inlineStr">
        <is>
          <t>SI</t>
        </is>
      </c>
      <c r="Z504" t="inlineStr">
        <is>
          <t>ASOCIACION DE FRUCTICULTORES DE QUESQUENTO</t>
        </is>
      </c>
      <c r="AA504" s="3" t="n">
        <v>716900</v>
      </c>
      <c r="AB504" s="3" t="n">
        <v>680467.6</v>
      </c>
      <c r="AC504" t="inlineStr">
        <is>
          <t>NO</t>
        </is>
      </c>
      <c r="AD504" s="3" t="str"/>
      <c r="AF504" s="3" t="str"/>
      <c r="AG504" s="4" t="str"/>
      <c r="AK504" s="4" t="str"/>
      <c r="AL504" t="inlineStr">
        <is>
          <t>NARANJA</t>
        </is>
      </c>
      <c r="AM504" t="inlineStr">
        <is>
          <t>2023-2024 - 2025</t>
        </is>
      </c>
      <c r="AN504" t="inlineStr">
        <is>
          <t>PAC</t>
        </is>
      </c>
      <c r="AO504" s="4" t="str"/>
      <c r="AP504" s="4" t="str"/>
      <c r="AQ504" s="5" t="str"/>
      <c r="AU504" s="340" t="n">
        <v>46285.07177083333</v>
      </c>
      <c r="AV504" s="341" t="n">
        <v>0.5333333333333333</v>
      </c>
    </row>
    <row r="505">
      <c r="A505" t="inlineStr">
        <is>
          <t>20608748921</t>
        </is>
      </c>
      <c r="B505" t="inlineStr">
        <is>
          <t>ASOCIACION DE PRODUCTORES AGROPECUARIOS DEL DISTRITO DE GUADALUPE, CHEPEN Y ANEXOS</t>
        </is>
      </c>
      <c r="D505" t="inlineStr">
        <is>
          <t>ASOCIACION</t>
        </is>
      </c>
      <c r="E505" t="inlineStr">
        <is>
          <t>01 Asociación</t>
        </is>
      </c>
      <c r="F505" t="inlineStr">
        <is>
          <t>ACTIVO</t>
        </is>
      </c>
      <c r="G505" t="inlineStr">
        <is>
          <t>HABIDO</t>
        </is>
      </c>
      <c r="H505" s="339" t="n">
        <v>46157</v>
      </c>
      <c r="I505" s="339" t="n">
        <v>46157</v>
      </c>
      <c r="J505" t="inlineStr">
        <is>
          <t>130702</t>
        </is>
      </c>
      <c r="K505" t="inlineStr">
        <is>
          <t>LA LIBERTAD</t>
        </is>
      </c>
      <c r="L505" t="inlineStr">
        <is>
          <t>PACASMAYO</t>
        </is>
      </c>
      <c r="M505" t="inlineStr">
        <is>
          <t>GUADALUPE</t>
        </is>
      </c>
      <c r="N505" t="inlineStr">
        <is>
          <t>CAL. ALIANZA NRO. 204 SEC. GUADALUPE</t>
        </is>
      </c>
      <c r="O505" t="inlineStr">
        <is>
          <t>SIN ACTIVIDAD</t>
        </is>
      </c>
      <c r="P505" t="inlineStr">
        <is>
          <t>ACTIVIDADES OTRAS ASOCIACIONES NCP.</t>
        </is>
      </c>
      <c r="W505" t="inlineStr">
        <is>
          <t>NO</t>
        </is>
      </c>
      <c r="Y505" t="inlineStr">
        <is>
          <t>SI</t>
        </is>
      </c>
      <c r="Z505" t="inlineStr">
        <is>
          <t>ASOCIACION DE PRODUCTORES AGROPECUARIOS DEL DISTRITO DE GUADALUPE, CHEPEN Y ANEXOS</t>
        </is>
      </c>
      <c r="AA505" s="3" t="n">
        <v>0</v>
      </c>
      <c r="AB505" s="3" t="n">
        <v>0</v>
      </c>
      <c r="AC505" t="inlineStr">
        <is>
          <t>NO</t>
        </is>
      </c>
      <c r="AD505" s="3" t="str"/>
      <c r="AF505" s="3" t="str"/>
      <c r="AG505" s="4" t="str"/>
      <c r="AK505" s="4" t="str"/>
      <c r="AL505" t="inlineStr">
        <is>
          <t>MIEL DE ABEJA Y DERIVADOS</t>
        </is>
      </c>
      <c r="AM505" t="inlineStr">
        <is>
          <t>2025</t>
        </is>
      </c>
      <c r="AN505" t="inlineStr">
        <is>
          <t>PAC</t>
        </is>
      </c>
      <c r="AO505" s="4" t="str"/>
      <c r="AP505" s="4" t="str"/>
      <c r="AQ505" s="5" t="str"/>
      <c r="AU505" s="340" t="n">
        <v>46285.07177083333</v>
      </c>
      <c r="AV505" s="341" t="n">
        <v>0.5111111111111111</v>
      </c>
    </row>
    <row r="506">
      <c r="A506" t="inlineStr">
        <is>
          <t>20608820672</t>
        </is>
      </c>
      <c r="B506" t="inlineStr">
        <is>
          <t>ASOCIACION AGROPECUARIA COMUNAL DEL PUEBLO DE RACO DEL DISTRITO DE UMARI</t>
        </is>
      </c>
      <c r="D506" t="inlineStr">
        <is>
          <t>ASOCIACION</t>
        </is>
      </c>
      <c r="E506" t="inlineStr">
        <is>
          <t>01 Asociación</t>
        </is>
      </c>
      <c r="F506" t="inlineStr">
        <is>
          <t>ACTIVO</t>
        </is>
      </c>
      <c r="G506" t="inlineStr">
        <is>
          <t>HABIDO</t>
        </is>
      </c>
      <c r="H506" s="339" t="n">
        <v>44533</v>
      </c>
      <c r="I506" s="339" t="n">
        <v>44533</v>
      </c>
      <c r="J506" t="inlineStr">
        <is>
          <t>100804</t>
        </is>
      </c>
      <c r="K506" t="inlineStr">
        <is>
          <t>HUANUCO</t>
        </is>
      </c>
      <c r="L506" t="inlineStr">
        <is>
          <t>PACHITEA</t>
        </is>
      </c>
      <c r="M506" t="inlineStr">
        <is>
          <t>UMARI</t>
        </is>
      </c>
      <c r="N506" t="inlineStr">
        <is>
          <t>NRO. S/N PUEBLO DE RACO (FRENTE DEL CAMPO DEPORTIVO)</t>
        </is>
      </c>
      <c r="O506" t="inlineStr">
        <is>
          <t>SIN ACTIVIDAD</t>
        </is>
      </c>
      <c r="P506" t="inlineStr">
        <is>
          <t>EXPLOTACION MIXTA.</t>
        </is>
      </c>
      <c r="W506" t="inlineStr">
        <is>
          <t>NO</t>
        </is>
      </c>
      <c r="Y506" t="inlineStr">
        <is>
          <t>SI</t>
        </is>
      </c>
      <c r="Z506" t="inlineStr">
        <is>
          <t>ASOCIACION AGROPECUARIA COMUNAL DEL PUEBLO DE RACO DEL DISTRITO DE UMARI</t>
        </is>
      </c>
      <c r="AA506" s="3" t="n">
        <v>174435.7802</v>
      </c>
      <c r="AB506" s="3" t="n">
        <v>158478.817</v>
      </c>
      <c r="AC506" t="inlineStr">
        <is>
          <t>NO</t>
        </is>
      </c>
      <c r="AD506" s="3" t="str"/>
      <c r="AF506" s="3" t="str"/>
      <c r="AG506" s="4" t="str"/>
      <c r="AK506" s="4" t="str"/>
      <c r="AL506" t="inlineStr">
        <is>
          <t>PAPA</t>
        </is>
      </c>
      <c r="AM506" t="inlineStr">
        <is>
          <t>2024 - 2025</t>
        </is>
      </c>
      <c r="AN506" t="inlineStr">
        <is>
          <t>PAC</t>
        </is>
      </c>
      <c r="AO506" s="4" t="str"/>
      <c r="AP506" s="4" t="str"/>
      <c r="AQ506" s="5" t="str"/>
      <c r="AU506" s="340" t="n">
        <v>46285.07177083333</v>
      </c>
      <c r="AV506" s="341" t="n">
        <v>0.5111111111111111</v>
      </c>
    </row>
    <row r="507">
      <c r="A507" t="inlineStr">
        <is>
          <t>20608834746</t>
        </is>
      </c>
      <c r="B507" t="inlineStr">
        <is>
          <t>ASOCIACION DE PRODUCTORES LAGUNA LA BOA</t>
        </is>
      </c>
      <c r="D507" t="inlineStr">
        <is>
          <t>ASOCIACION</t>
        </is>
      </c>
      <c r="E507" t="inlineStr">
        <is>
          <t>01 Asociación</t>
        </is>
      </c>
      <c r="F507" t="inlineStr">
        <is>
          <t>ACTIVO</t>
        </is>
      </c>
      <c r="G507" t="inlineStr">
        <is>
          <t>HABIDO</t>
        </is>
      </c>
      <c r="H507" s="339" t="n">
        <v>44537</v>
      </c>
      <c r="I507" s="339" t="n">
        <v>44562</v>
      </c>
      <c r="J507" t="inlineStr">
        <is>
          <t>100604</t>
        </is>
      </c>
      <c r="K507" t="inlineStr">
        <is>
          <t>HUANUCO</t>
        </is>
      </c>
      <c r="L507" t="inlineStr">
        <is>
          <t>LEONCIO PRADO</t>
        </is>
      </c>
      <c r="M507" t="inlineStr">
        <is>
          <t>JOSE CRESPO Y CASTILLO</t>
        </is>
      </c>
      <c r="N507" t="inlineStr">
        <is>
          <t>NRO. S/N CAS. LAS MERCEDES (1 KM ANTES DE LA LAGUNA)</t>
        </is>
      </c>
      <c r="O507" t="inlineStr">
        <is>
          <t>SIN ACTIVIDAD</t>
        </is>
      </c>
      <c r="P507" t="inlineStr">
        <is>
          <t>CULTIVO DE FRUTAS.</t>
        </is>
      </c>
      <c r="W507" t="inlineStr">
        <is>
          <t>NO</t>
        </is>
      </c>
      <c r="Y507" t="inlineStr">
        <is>
          <t>SI</t>
        </is>
      </c>
      <c r="Z507" t="inlineStr">
        <is>
          <t>ASOCIACION DE PRODUCTORES LAGUNA LA BOA</t>
        </is>
      </c>
      <c r="AA507" s="3" t="n">
        <v>25709.9967</v>
      </c>
      <c r="AB507" s="3" t="n">
        <v>52357</v>
      </c>
      <c r="AC507" t="inlineStr">
        <is>
          <t>NO</t>
        </is>
      </c>
      <c r="AD507" s="3" t="str"/>
      <c r="AF507" s="3" t="str"/>
      <c r="AG507" s="4" t="str"/>
      <c r="AK507" s="4" t="str"/>
      <c r="AL507" t="inlineStr">
        <is>
          <t>PLÁTANO</t>
        </is>
      </c>
      <c r="AM507" t="inlineStr">
        <is>
          <t>2023-2024 - 2025</t>
        </is>
      </c>
      <c r="AN507" t="inlineStr">
        <is>
          <t>PAC</t>
        </is>
      </c>
      <c r="AO507" s="4" t="str"/>
      <c r="AP507" s="4" t="str"/>
      <c r="AQ507" s="5" t="str"/>
      <c r="AU507" s="340" t="n">
        <v>46285.07177083333</v>
      </c>
      <c r="AV507" s="341" t="n">
        <v>0.5111111111111111</v>
      </c>
    </row>
    <row r="508">
      <c r="A508" t="inlineStr">
        <is>
          <t>20608860771</t>
        </is>
      </c>
      <c r="B508" t="inlineStr">
        <is>
          <t>ASOCIACIÓN COMUNAL AGROPECUARIA DEL CASERIO DE NIÑA COCHA</t>
        </is>
      </c>
      <c r="D508" t="inlineStr">
        <is>
          <t>ASOCIACION</t>
        </is>
      </c>
      <c r="E508" t="inlineStr">
        <is>
          <t>01 Asociación</t>
        </is>
      </c>
      <c r="F508" t="inlineStr">
        <is>
          <t>ACTIVO</t>
        </is>
      </c>
      <c r="G508" t="inlineStr">
        <is>
          <t>HABIDO</t>
        </is>
      </c>
      <c r="H508" s="339" t="n">
        <v>44546</v>
      </c>
      <c r="I508" s="339" t="n">
        <v>44546</v>
      </c>
      <c r="J508" t="inlineStr">
        <is>
          <t>100804</t>
        </is>
      </c>
      <c r="K508" t="inlineStr">
        <is>
          <t>HUANUCO</t>
        </is>
      </c>
      <c r="L508" t="inlineStr">
        <is>
          <t>PACHITEA</t>
        </is>
      </c>
      <c r="M508" t="inlineStr">
        <is>
          <t>UMARI</t>
        </is>
      </c>
      <c r="N508" t="inlineStr">
        <is>
          <t>NINACOCHA NRO. 35</t>
        </is>
      </c>
      <c r="O508" t="inlineStr">
        <is>
          <t>SIN ACTIVIDAD</t>
        </is>
      </c>
      <c r="P508" t="inlineStr">
        <is>
          <t>CULTIVO DE HORTALIZAS Y LEGUMBRES.</t>
        </is>
      </c>
      <c r="W508" t="inlineStr">
        <is>
          <t>NO</t>
        </is>
      </c>
      <c r="Y508" t="inlineStr">
        <is>
          <t>SI</t>
        </is>
      </c>
      <c r="Z508" t="inlineStr">
        <is>
          <t>ASOCIACIÓN COMUNAL AGROPECUARIA DEL CASERIO DE NIÑA COCHA</t>
        </is>
      </c>
      <c r="AA508" s="3" t="n">
        <v>47392.288</v>
      </c>
      <c r="AB508" s="3" t="n">
        <v>170018.689</v>
      </c>
      <c r="AC508" t="inlineStr">
        <is>
          <t>NO</t>
        </is>
      </c>
      <c r="AD508" s="3" t="str"/>
      <c r="AF508" s="3" t="str"/>
      <c r="AG508" s="4" t="str"/>
      <c r="AK508" s="4" t="str"/>
      <c r="AL508" t="inlineStr">
        <is>
          <t>PAPA</t>
        </is>
      </c>
      <c r="AM508" t="inlineStr">
        <is>
          <t>2024 - 2025</t>
        </is>
      </c>
      <c r="AN508" t="inlineStr">
        <is>
          <t>PAC</t>
        </is>
      </c>
      <c r="AO508" s="4" t="str"/>
      <c r="AP508" s="4" t="str"/>
      <c r="AQ508" s="5" t="str"/>
      <c r="AU508" s="340" t="n">
        <v>46285.07177083333</v>
      </c>
      <c r="AV508" s="341" t="n">
        <v>0.5111111111111111</v>
      </c>
    </row>
    <row r="509">
      <c r="A509" t="inlineStr">
        <is>
          <t>20608865927</t>
        </is>
      </c>
      <c r="B509" t="inlineStr">
        <is>
          <t>LAS PUINAHUINAS S.A.C.</t>
        </is>
      </c>
      <c r="D509" t="inlineStr">
        <is>
          <t>SOCIEDAD ANONIMA CERRADA</t>
        </is>
      </c>
      <c r="E509" t="inlineStr">
        <is>
          <t>07 Otros</t>
        </is>
      </c>
      <c r="F509" t="inlineStr">
        <is>
          <t>ACTIVO</t>
        </is>
      </c>
      <c r="G509" t="inlineStr">
        <is>
          <t>HABIDO</t>
        </is>
      </c>
      <c r="H509" s="339" t="n">
        <v>45545</v>
      </c>
      <c r="I509" s="339" t="n">
        <v>45545</v>
      </c>
      <c r="J509" t="inlineStr">
        <is>
          <t>160506</t>
        </is>
      </c>
      <c r="K509" t="inlineStr">
        <is>
          <t>LORETO</t>
        </is>
      </c>
      <c r="L509" t="inlineStr">
        <is>
          <t>REQUENA</t>
        </is>
      </c>
      <c r="M509" t="inlineStr">
        <is>
          <t>PUINAHUA</t>
        </is>
      </c>
      <c r="N509" t="inlineStr">
        <is>
          <t>NRO. S/N COM. NATIVA ANCASH</t>
        </is>
      </c>
      <c r="O509" t="inlineStr">
        <is>
          <t>SIN ACTIVIDAD</t>
        </is>
      </c>
      <c r="P509" t="inlineStr">
        <is>
          <t>EXPLOTACION MIXTA.</t>
        </is>
      </c>
      <c r="W509" t="inlineStr">
        <is>
          <t>NO</t>
        </is>
      </c>
      <c r="Y509" t="inlineStr">
        <is>
          <t>SI</t>
        </is>
      </c>
      <c r="Z509" t="inlineStr">
        <is>
          <t>LAS PUINAHUINAS S.A.C.</t>
        </is>
      </c>
      <c r="AA509" s="3" t="n">
        <v>0</v>
      </c>
      <c r="AB509" s="3" t="n">
        <v>6451.65</v>
      </c>
      <c r="AC509" t="inlineStr">
        <is>
          <t>NO</t>
        </is>
      </c>
      <c r="AD509" s="3" t="str"/>
      <c r="AF509" s="3" t="str"/>
      <c r="AG509" s="4" t="str"/>
      <c r="AK509" s="4" t="str"/>
      <c r="AL509" t="inlineStr">
        <is>
          <t>PLÁTANO</t>
        </is>
      </c>
      <c r="AM509" t="inlineStr">
        <is>
          <t>2025</t>
        </is>
      </c>
      <c r="AN509" t="inlineStr">
        <is>
          <t>PAC</t>
        </is>
      </c>
      <c r="AO509" s="4" t="str"/>
      <c r="AP509" s="4" t="str"/>
      <c r="AQ509" s="5" t="str"/>
      <c r="AU509" s="340" t="n">
        <v>46285.07177083333</v>
      </c>
      <c r="AV509" s="341" t="n">
        <v>0.5111111111111111</v>
      </c>
    </row>
    <row r="510">
      <c r="A510" t="inlineStr">
        <is>
          <t>20608952315</t>
        </is>
      </c>
      <c r="B510" t="inlineStr">
        <is>
          <t>NUMBERI S.A.C.</t>
        </is>
      </c>
      <c r="D510" t="inlineStr">
        <is>
          <t>SOCIEDAD ANONIMA CERRADA</t>
        </is>
      </c>
      <c r="E510" t="inlineStr">
        <is>
          <t>07 Otros</t>
        </is>
      </c>
      <c r="F510" t="inlineStr">
        <is>
          <t>ACTIVO</t>
        </is>
      </c>
      <c r="G510" t="inlineStr">
        <is>
          <t>HABIDO</t>
        </is>
      </c>
      <c r="H510" s="339" t="n">
        <v>44571</v>
      </c>
      <c r="I510" s="339" t="n">
        <v>44593</v>
      </c>
      <c r="K510" t="inlineStr">
        <is>
          <t>MADRE DE DIOS</t>
        </is>
      </c>
      <c r="L510" t="inlineStr">
        <is>
          <t>TAMBOPATA</t>
        </is>
      </c>
      <c r="M510" t="inlineStr">
        <is>
          <t>TAMBOPATA</t>
        </is>
      </c>
      <c r="N510" t="inlineStr">
        <is>
          <t>JR. AMAZONAS NRO. 342 OTR. CERCADO</t>
        </is>
      </c>
      <c r="O510" t="inlineStr">
        <is>
          <t>SIN ACTIVIDAD</t>
        </is>
      </c>
      <c r="P510" t="inlineStr">
        <is>
          <t>VTA. MAY. ALIMENTOS, BEBIDAS Y TABACO.</t>
        </is>
      </c>
      <c r="Q510" t="inlineStr">
        <is>
          <t>EDUCACION DE ADULTOS Y OTROS</t>
        </is>
      </c>
      <c r="W510" t="inlineStr">
        <is>
          <t>NO</t>
        </is>
      </c>
      <c r="Y510" t="inlineStr">
        <is>
          <t>SI</t>
        </is>
      </c>
      <c r="Z510" t="inlineStr">
        <is>
          <t>NUMBERI S.A.C.</t>
        </is>
      </c>
      <c r="AA510" s="3" t="n">
        <v>0</v>
      </c>
      <c r="AB510" s="3" t="n">
        <v>49046.8</v>
      </c>
      <c r="AC510" t="inlineStr">
        <is>
          <t>NO</t>
        </is>
      </c>
      <c r="AD510" s="3" t="str"/>
      <c r="AF510" s="3" t="str"/>
      <c r="AG510" s="4" t="str"/>
      <c r="AK510" s="4" t="str"/>
      <c r="AL510" t="inlineStr">
        <is>
          <t>CASTAÑA</t>
        </is>
      </c>
      <c r="AM510" t="inlineStr">
        <is>
          <t>2025</t>
        </is>
      </c>
      <c r="AN510" t="inlineStr">
        <is>
          <t>PAC</t>
        </is>
      </c>
      <c r="AO510" s="4" t="str"/>
      <c r="AP510" s="4" t="str"/>
      <c r="AQ510" s="5" t="str"/>
      <c r="AU510" s="340" t="n">
        <v>46285.07177083333</v>
      </c>
      <c r="AV510" s="341" t="n">
        <v>0.5111111111111111</v>
      </c>
    </row>
    <row r="511">
      <c r="A511" t="inlineStr">
        <is>
          <t>20609013487</t>
        </is>
      </c>
      <c r="B511" t="inlineStr">
        <is>
          <t>ASOCIACION DE PRODUCTORES DE CHANCCAYMARCA</t>
        </is>
      </c>
      <c r="D511" t="inlineStr">
        <is>
          <t>ASOCIACION</t>
        </is>
      </c>
      <c r="E511" t="inlineStr">
        <is>
          <t>01 Asociación</t>
        </is>
      </c>
      <c r="F511" t="inlineStr">
        <is>
          <t>ACTIVO</t>
        </is>
      </c>
      <c r="G511" t="inlineStr">
        <is>
          <t>HABIDO</t>
        </is>
      </c>
      <c r="H511" s="339" t="n">
        <v>46174</v>
      </c>
      <c r="I511" s="339" t="n">
        <v>46174</v>
      </c>
      <c r="J511" t="inlineStr">
        <is>
          <t>030608</t>
        </is>
      </c>
      <c r="K511" t="inlineStr">
        <is>
          <t>APURIMAC</t>
        </is>
      </c>
      <c r="L511" t="inlineStr">
        <is>
          <t>CHINCHEROS</t>
        </is>
      </c>
      <c r="M511" t="inlineStr">
        <is>
          <t>RANRACANCHA</t>
        </is>
      </c>
      <c r="N511" t="inlineStr">
        <is>
          <t>NRO. SN C.C. MOLLEBAMBA</t>
        </is>
      </c>
      <c r="O511" t="inlineStr">
        <is>
          <t>SIN ACTIVIDAD</t>
        </is>
      </c>
      <c r="P511" t="inlineStr">
        <is>
          <t>ACTIVIDADES OTRAS ASOCIACIONES NCP.</t>
        </is>
      </c>
      <c r="W511" t="inlineStr">
        <is>
          <t>NO</t>
        </is>
      </c>
      <c r="Y511" t="inlineStr">
        <is>
          <t>SI</t>
        </is>
      </c>
      <c r="Z511" t="inlineStr">
        <is>
          <t>ASOCIACION DE PRODUCTORES DE CHANCCAYMARCA</t>
        </is>
      </c>
      <c r="AA511" s="3" t="n">
        <v>0</v>
      </c>
      <c r="AB511" s="3" t="n">
        <v>16897.4</v>
      </c>
      <c r="AC511" t="inlineStr">
        <is>
          <t>NO</t>
        </is>
      </c>
      <c r="AD511" s="3" t="str"/>
      <c r="AF511" s="3" t="str"/>
      <c r="AG511" s="4" t="str"/>
      <c r="AK511" s="4" t="str"/>
      <c r="AL511" t="inlineStr">
        <is>
          <t>PALTA</t>
        </is>
      </c>
      <c r="AM511" t="inlineStr">
        <is>
          <t>2025</t>
        </is>
      </c>
      <c r="AN511" t="inlineStr">
        <is>
          <t>PAC</t>
        </is>
      </c>
      <c r="AO511" s="4" t="str"/>
      <c r="AP511" s="4" t="str"/>
      <c r="AQ511" s="5" t="str"/>
      <c r="AU511" s="340" t="n">
        <v>46285.07177083333</v>
      </c>
      <c r="AV511" s="341" t="n">
        <v>0.5111111111111111</v>
      </c>
    </row>
    <row r="512">
      <c r="A512" t="inlineStr">
        <is>
          <t>20609025353</t>
        </is>
      </c>
      <c r="B512" t="inlineStr">
        <is>
          <t>ASOCIACION DE PRODUCTORES AGROPERU MANDOVA</t>
        </is>
      </c>
      <c r="D512" t="inlineStr">
        <is>
          <t>ASOCIACION</t>
        </is>
      </c>
      <c r="E512" t="inlineStr">
        <is>
          <t>01 Asociación</t>
        </is>
      </c>
      <c r="F512" t="inlineStr">
        <is>
          <t>ACTIVO</t>
        </is>
      </c>
      <c r="G512" t="inlineStr">
        <is>
          <t>HABIDO</t>
        </is>
      </c>
      <c r="H512" s="339" t="n">
        <v>44589</v>
      </c>
      <c r="I512" s="339" t="n">
        <v>44593</v>
      </c>
      <c r="J512" t="inlineStr">
        <is>
          <t>060801</t>
        </is>
      </c>
      <c r="K512" t="inlineStr">
        <is>
          <t>CAJAMARCA</t>
        </is>
      </c>
      <c r="L512" t="inlineStr">
        <is>
          <t>JAEN</t>
        </is>
      </c>
      <c r="M512" t="inlineStr">
        <is>
          <t>JAEN</t>
        </is>
      </c>
      <c r="N512" t="inlineStr">
        <is>
          <t>CAL. LOS ROBLES MZA. E LOTE. 7 SEC. EL HUITO (1 CDRA ANTES DE LA CASCADA)</t>
        </is>
      </c>
      <c r="O512" t="inlineStr">
        <is>
          <t>SIN ACTIVIDAD</t>
        </is>
      </c>
      <c r="P512" t="inlineStr">
        <is>
          <t>VTA. MAY. ALIMENTOS, BEBIDAS Y TABACO.</t>
        </is>
      </c>
      <c r="Q512" t="inlineStr">
        <is>
          <t>SERVICIOS AGRICOLAS, GANADERAS.</t>
        </is>
      </c>
      <c r="R512" t="inlineStr">
        <is>
          <t>EXPLOTACION MIXTA.</t>
        </is>
      </c>
      <c r="W512" t="inlineStr">
        <is>
          <t>NO</t>
        </is>
      </c>
      <c r="Y512" t="inlineStr">
        <is>
          <t>SI</t>
        </is>
      </c>
      <c r="Z512" t="inlineStr">
        <is>
          <t>ASOCIACION DE PRODUCTORES AGROPERU MANDOVA</t>
        </is>
      </c>
      <c r="AA512" s="3" t="n">
        <v>1239270.98402405</v>
      </c>
      <c r="AB512" s="3" t="n">
        <v>379902.5750705</v>
      </c>
      <c r="AC512" t="inlineStr">
        <is>
          <t>NO</t>
        </is>
      </c>
      <c r="AD512" s="3" t="str"/>
      <c r="AF512" s="3" t="str"/>
      <c r="AG512" s="4" t="str"/>
      <c r="AK512" s="4" t="str"/>
      <c r="AL512" t="inlineStr">
        <is>
          <t>CAFÉ</t>
        </is>
      </c>
      <c r="AM512" t="inlineStr">
        <is>
          <t>2024 - 2025</t>
        </is>
      </c>
      <c r="AN512" t="inlineStr">
        <is>
          <t>PAC</t>
        </is>
      </c>
      <c r="AO512" s="4" t="str"/>
      <c r="AP512" s="4" t="str"/>
      <c r="AQ512" s="5" t="str"/>
      <c r="AU512" s="340" t="n">
        <v>46285.07177083333</v>
      </c>
      <c r="AV512" s="341" t="n">
        <v>0.5555555555555556</v>
      </c>
    </row>
    <row r="513">
      <c r="A513" t="inlineStr">
        <is>
          <t>20609057361</t>
        </is>
      </c>
      <c r="B513" t="inlineStr">
        <is>
          <t>ASOCIACION DE PRODUCTORES AGROPECUARIOS Y LACTEOS DEL DISTRITO DE PLATERIA</t>
        </is>
      </c>
      <c r="D513" t="inlineStr">
        <is>
          <t>ASOCIACION</t>
        </is>
      </c>
      <c r="E513" t="inlineStr">
        <is>
          <t>01 Asociación</t>
        </is>
      </c>
      <c r="F513" t="inlineStr">
        <is>
          <t>BAJA DE OFICIO</t>
        </is>
      </c>
      <c r="G513" t="inlineStr">
        <is>
          <t>HABIDO</t>
        </is>
      </c>
      <c r="H513" s="339" t="n">
        <v>44596</v>
      </c>
      <c r="I513" s="339" t="n">
        <v>44733</v>
      </c>
      <c r="J513" t="inlineStr">
        <is>
          <t>210112</t>
        </is>
      </c>
      <c r="K513" t="inlineStr">
        <is>
          <t>PUNO</t>
        </is>
      </c>
      <c r="L513" t="inlineStr">
        <is>
          <t>PUNO</t>
        </is>
      </c>
      <c r="M513" t="inlineStr">
        <is>
          <t>PLATERIA</t>
        </is>
      </c>
      <c r="N513" t="inlineStr">
        <is>
          <t>AV. CCOTA NRO. S/N (AL COSTADO DE LA COMISARIA PNP.)</t>
        </is>
      </c>
      <c r="O513" t="inlineStr">
        <is>
          <t>SIN ACTIVIDAD</t>
        </is>
      </c>
      <c r="P513" t="inlineStr">
        <is>
          <t>ACTIVIDADES OTRAS ASOCIACIONES NCP.</t>
        </is>
      </c>
      <c r="W513" t="inlineStr">
        <is>
          <t>NO</t>
        </is>
      </c>
      <c r="Y513" t="inlineStr">
        <is>
          <t>SI</t>
        </is>
      </c>
      <c r="Z513" t="inlineStr">
        <is>
          <t>ASOCIACION DE PRODUCTORES AGROPECUARIOS Y LACTEOS DEL DISTRITO DE PLATERIA</t>
        </is>
      </c>
      <c r="AA513" s="3" t="n">
        <v>218140</v>
      </c>
      <c r="AB513" s="3" t="n">
        <v>262408</v>
      </c>
      <c r="AC513" t="inlineStr">
        <is>
          <t>NO</t>
        </is>
      </c>
      <c r="AD513" s="3" t="str"/>
      <c r="AF513" s="3" t="str"/>
      <c r="AG513" s="4" t="str"/>
      <c r="AK513" s="4" t="str"/>
      <c r="AL513" t="inlineStr">
        <is>
          <t>DERIVADOS LACTEOS</t>
        </is>
      </c>
      <c r="AM513" t="inlineStr">
        <is>
          <t>2024 - 2025</t>
        </is>
      </c>
      <c r="AN513" t="inlineStr">
        <is>
          <t>PAC</t>
        </is>
      </c>
      <c r="AO513" s="4" t="str"/>
      <c r="AP513" s="4" t="str"/>
      <c r="AQ513" s="5" t="str"/>
      <c r="AU513" s="340" t="n">
        <v>46285.07177083333</v>
      </c>
      <c r="AV513" s="341" t="n">
        <v>0.5111111111111111</v>
      </c>
    </row>
    <row r="514">
      <c r="A514" t="inlineStr">
        <is>
          <t>20609069555</t>
        </is>
      </c>
      <c r="B514" t="inlineStr">
        <is>
          <t>ASOCIACIÓN AGROPECUARIA TURÍSTICO INDUSTRIAL "CCORI WAYRA CHINA" DEL CASERIO DE IRHUACA</t>
        </is>
      </c>
      <c r="D514" t="inlineStr">
        <is>
          <t>ASOCIACION</t>
        </is>
      </c>
      <c r="E514" t="inlineStr">
        <is>
          <t>01 Asociación</t>
        </is>
      </c>
      <c r="F514" t="inlineStr">
        <is>
          <t>BAJA DE OFICIO</t>
        </is>
      </c>
      <c r="G514" t="inlineStr">
        <is>
          <t>HABIDO</t>
        </is>
      </c>
      <c r="H514" s="339" t="n">
        <v>44600</v>
      </c>
      <c r="I514" s="339" t="n">
        <v>44562</v>
      </c>
      <c r="J514" t="inlineStr">
        <is>
          <t>050605</t>
        </is>
      </c>
      <c r="K514" t="inlineStr">
        <is>
          <t>AYACUCHO</t>
        </is>
      </c>
      <c r="L514" t="inlineStr">
        <is>
          <t>LUCANAS</t>
        </is>
      </c>
      <c r="M514" t="inlineStr">
        <is>
          <t>CHAVIÑA</t>
        </is>
      </c>
      <c r="N514" t="inlineStr">
        <is>
          <t>MZA. . LOTE. . CAS. IRHUACA S/N</t>
        </is>
      </c>
      <c r="O514" t="inlineStr">
        <is>
          <t>SIN ACTIVIDAD</t>
        </is>
      </c>
      <c r="P514" t="inlineStr">
        <is>
          <t>ACTIV.ORGANIZACIONES EMPRESARIALES</t>
        </is>
      </c>
      <c r="W514" t="inlineStr">
        <is>
          <t>NO</t>
        </is>
      </c>
      <c r="Y514" t="inlineStr">
        <is>
          <t>SI</t>
        </is>
      </c>
      <c r="Z514" t="inlineStr">
        <is>
          <t>ASOCIACIÓN AGROPECUARIA TURÍSTICO INDUSTRIAL "CCORI WAYRA CHINA" DEL CASERIO DE IRHUACA</t>
        </is>
      </c>
      <c r="AA514" s="3" t="n">
        <v>0</v>
      </c>
      <c r="AB514" s="3" t="n">
        <v>0</v>
      </c>
      <c r="AC514" t="inlineStr">
        <is>
          <t>NO</t>
        </is>
      </c>
      <c r="AD514" s="3" t="str"/>
      <c r="AF514" s="3" t="str"/>
      <c r="AG514" s="4" t="str"/>
      <c r="AK514" s="4" t="str"/>
      <c r="AL514" t="inlineStr">
        <is>
          <t>CUY</t>
        </is>
      </c>
      <c r="AM514" t="inlineStr">
        <is>
          <t>2025</t>
        </is>
      </c>
      <c r="AN514" t="inlineStr">
        <is>
          <t>PAC</t>
        </is>
      </c>
      <c r="AO514" s="4" t="str"/>
      <c r="AP514" s="4" t="str"/>
      <c r="AQ514" s="5" t="str"/>
      <c r="AU514" s="340" t="n">
        <v>46285.07177083333</v>
      </c>
      <c r="AV514" s="341" t="n">
        <v>0.5111111111111111</v>
      </c>
    </row>
    <row r="515">
      <c r="A515" t="inlineStr">
        <is>
          <t>20609078074</t>
        </is>
      </c>
      <c r="B515" t="inlineStr">
        <is>
          <t>ASOCIACION AGROPECUARIA DE CHALLHUALLA</t>
        </is>
      </c>
      <c r="D515" t="inlineStr">
        <is>
          <t>ASOCIACION</t>
        </is>
      </c>
      <c r="E515" t="inlineStr">
        <is>
          <t>01 Asociación</t>
        </is>
      </c>
      <c r="F515" t="inlineStr">
        <is>
          <t>ACTIVO</t>
        </is>
      </c>
      <c r="G515" t="inlineStr">
        <is>
          <t>HABIDO</t>
        </is>
      </c>
      <c r="H515" s="339" t="n">
        <v>45898</v>
      </c>
      <c r="I515" s="339" t="n">
        <v>45898</v>
      </c>
      <c r="J515" t="inlineStr">
        <is>
          <t>050611</t>
        </is>
      </c>
      <c r="K515" t="inlineStr">
        <is>
          <t>AYACUCHO</t>
        </is>
      </c>
      <c r="L515" t="inlineStr">
        <is>
          <t>LUCANAS</t>
        </is>
      </c>
      <c r="M515" t="inlineStr">
        <is>
          <t>LUCANAS</t>
        </is>
      </c>
      <c r="N515" t="inlineStr">
        <is>
          <t>NRO. 250 CHALLHUALLA</t>
        </is>
      </c>
      <c r="O515" t="inlineStr">
        <is>
          <t>SIN ACTIVIDAD</t>
        </is>
      </c>
      <c r="P515" t="inlineStr">
        <is>
          <t>EXPLOTACION MIXTA.</t>
        </is>
      </c>
      <c r="W515" t="inlineStr">
        <is>
          <t>NO</t>
        </is>
      </c>
      <c r="Y515" t="inlineStr">
        <is>
          <t>SI</t>
        </is>
      </c>
      <c r="Z515" t="inlineStr">
        <is>
          <t>ASOCIACION AGROPECUARIA DE CHALLHUALLA</t>
        </is>
      </c>
      <c r="AA515" s="3" t="n">
        <v>0</v>
      </c>
      <c r="AB515" s="3" t="n">
        <v>3960</v>
      </c>
      <c r="AC515" t="inlineStr">
        <is>
          <t>NO</t>
        </is>
      </c>
      <c r="AD515" s="3" t="str"/>
      <c r="AF515" s="3" t="str"/>
      <c r="AG515" s="4" t="str"/>
      <c r="AK515" s="4" t="str"/>
      <c r="AL515" t="inlineStr">
        <is>
          <t>CUY</t>
        </is>
      </c>
      <c r="AM515" t="inlineStr">
        <is>
          <t>2025</t>
        </is>
      </c>
      <c r="AN515" t="inlineStr">
        <is>
          <t>PAC</t>
        </is>
      </c>
      <c r="AO515" s="4" t="str"/>
      <c r="AP515" s="4" t="str"/>
      <c r="AQ515" s="5" t="str"/>
      <c r="AU515" s="340" t="n">
        <v>46285.07177083333</v>
      </c>
      <c r="AV515" s="341" t="n">
        <v>0.5111111111111111</v>
      </c>
    </row>
    <row r="516">
      <c r="A516" t="inlineStr">
        <is>
          <t>20609119421</t>
        </is>
      </c>
      <c r="B516" t="inlineStr">
        <is>
          <t>ASOCIACION AGROPECUARIA LLOQICHAYOCC</t>
        </is>
      </c>
      <c r="D516" t="inlineStr">
        <is>
          <t>ASOCIACION</t>
        </is>
      </c>
      <c r="E516" t="inlineStr">
        <is>
          <t>01 Asociación</t>
        </is>
      </c>
      <c r="F516" t="inlineStr">
        <is>
          <t>ACTIVO</t>
        </is>
      </c>
      <c r="G516" t="inlineStr">
        <is>
          <t>HABIDO</t>
        </is>
      </c>
      <c r="H516" s="339" t="n">
        <v>46146</v>
      </c>
      <c r="I516" s="339" t="n">
        <v>46146</v>
      </c>
      <c r="J516" t="inlineStr">
        <is>
          <t>050105</t>
        </is>
      </c>
      <c r="K516" t="inlineStr">
        <is>
          <t>AYACUCHO</t>
        </is>
      </c>
      <c r="L516" t="inlineStr">
        <is>
          <t>HUAMANGA</t>
        </is>
      </c>
      <c r="M516" t="inlineStr">
        <is>
          <t>SAN JUAN BAUTISTA</t>
        </is>
      </c>
      <c r="N516" t="inlineStr">
        <is>
          <t>NRO. S/N BAR. ÑAHUINPUQUIO (ULTIMO PARADERO DE LA RUTA 10)</t>
        </is>
      </c>
      <c r="O516" t="inlineStr">
        <is>
          <t>SIN ACTIVIDAD</t>
        </is>
      </c>
      <c r="P516" t="inlineStr">
        <is>
          <t>EXPLOTACION MIXTA.</t>
        </is>
      </c>
      <c r="Q516" t="inlineStr">
        <is>
          <t>SERVICIOS AGRICOLAS, GANADERAS.</t>
        </is>
      </c>
      <c r="W516" t="inlineStr">
        <is>
          <t>NO</t>
        </is>
      </c>
      <c r="Y516" t="inlineStr">
        <is>
          <t>SI</t>
        </is>
      </c>
      <c r="Z516" t="inlineStr">
        <is>
          <t>ASOCIACION AGROPECUARIA LLOQICHAYOCC</t>
        </is>
      </c>
      <c r="AA516" s="3" t="n">
        <v>313000</v>
      </c>
      <c r="AB516" s="3" t="n">
        <v>336149.9968</v>
      </c>
      <c r="AC516" t="inlineStr">
        <is>
          <t>NO</t>
        </is>
      </c>
      <c r="AD516" s="3" t="str"/>
      <c r="AF516" s="3" t="str"/>
      <c r="AG516" s="4" t="str"/>
      <c r="AK516" s="4" t="str"/>
      <c r="AL516" t="inlineStr">
        <is>
          <t>QUINUA Y OTROS GRANOS</t>
        </is>
      </c>
      <c r="AM516" t="inlineStr">
        <is>
          <t>2024 - 2025</t>
        </is>
      </c>
      <c r="AN516" t="inlineStr">
        <is>
          <t>PAC</t>
        </is>
      </c>
      <c r="AO516" s="4" t="str"/>
      <c r="AP516" s="4" t="str"/>
      <c r="AQ516" s="5" t="str"/>
      <c r="AU516" s="340" t="n">
        <v>46285.07177083333</v>
      </c>
      <c r="AV516" s="341" t="n">
        <v>0.5333333333333333</v>
      </c>
    </row>
    <row r="517">
      <c r="A517" t="inlineStr">
        <is>
          <t>20609166500</t>
        </is>
      </c>
      <c r="B517" t="inlineStr">
        <is>
          <t>ASOCIACION DE PRODUCTORES AGROPECUARIOS Y SERVICIOS TURISTICOS YURAQ - WASI</t>
        </is>
      </c>
      <c r="D517" t="inlineStr">
        <is>
          <t>ASOCIACION</t>
        </is>
      </c>
      <c r="E517" t="inlineStr">
        <is>
          <t>01 Asociación</t>
        </is>
      </c>
      <c r="F517" t="inlineStr">
        <is>
          <t>ACTIVO</t>
        </is>
      </c>
      <c r="G517" t="inlineStr">
        <is>
          <t>HABIDO</t>
        </is>
      </c>
      <c r="H517" s="339" t="n">
        <v>44622</v>
      </c>
      <c r="I517" s="339" t="n">
        <v>44622</v>
      </c>
      <c r="J517" t="inlineStr">
        <is>
          <t>050706</t>
        </is>
      </c>
      <c r="K517" t="inlineStr">
        <is>
          <t>AYACUCHO</t>
        </is>
      </c>
      <c r="L517" t="inlineStr">
        <is>
          <t>PARINACOCHAS</t>
        </is>
      </c>
      <c r="M517" t="inlineStr">
        <is>
          <t>PUYUSCA</t>
        </is>
      </c>
      <c r="N517" t="inlineStr">
        <is>
          <t>MZA. A-1 LOTE. 2 ANX. YURACHASI (ALT. PASANDO PUENTE DE YURACCHUASI)</t>
        </is>
      </c>
      <c r="O517" t="inlineStr">
        <is>
          <t>SIN ACTIVIDAD</t>
        </is>
      </c>
      <c r="P517" t="inlineStr">
        <is>
          <t>EXPLOTACION MIXTA.</t>
        </is>
      </c>
      <c r="Q517" t="inlineStr">
        <is>
          <t>ELAB DE OTROS PROD. ALIMENTICIOS.</t>
        </is>
      </c>
      <c r="W517" t="inlineStr">
        <is>
          <t>NO</t>
        </is>
      </c>
      <c r="Y517" t="inlineStr">
        <is>
          <t>SI</t>
        </is>
      </c>
      <c r="Z517" t="inlineStr">
        <is>
          <t>ASOCIACION DE PRODUCTORES AGROPECUARIOS Y SERVICIOS TURISTICOS YURAQ - WASI</t>
        </is>
      </c>
      <c r="AA517" s="3" t="n">
        <v>0</v>
      </c>
      <c r="AB517" s="3" t="n">
        <v>4235</v>
      </c>
      <c r="AC517" t="inlineStr">
        <is>
          <t>NO</t>
        </is>
      </c>
      <c r="AD517" s="3" t="str"/>
      <c r="AF517" s="3" t="str"/>
      <c r="AG517" s="4" t="str"/>
      <c r="AK517" s="4" t="str"/>
      <c r="AL517" t="inlineStr">
        <is>
          <t>DERIVADOS LACTEOS</t>
        </is>
      </c>
      <c r="AM517" t="inlineStr">
        <is>
          <t>2025</t>
        </is>
      </c>
      <c r="AN517" t="inlineStr">
        <is>
          <t>PAC</t>
        </is>
      </c>
      <c r="AO517" s="4" t="str"/>
      <c r="AP517" s="4" t="str"/>
      <c r="AQ517" s="5" t="str"/>
      <c r="AU517" s="340" t="n">
        <v>46285.07177083333</v>
      </c>
      <c r="AV517" s="341" t="n">
        <v>0.5333333333333333</v>
      </c>
    </row>
    <row r="518">
      <c r="A518" t="inlineStr">
        <is>
          <t>20609201259</t>
        </is>
      </c>
      <c r="B518" t="inlineStr">
        <is>
          <t>ASOCIACION DE PRODUCTORES AGROECOLOGICOS DEL HUALLAGA</t>
        </is>
      </c>
      <c r="D518" t="inlineStr">
        <is>
          <t>ASOCIACION</t>
        </is>
      </c>
      <c r="E518" t="inlineStr">
        <is>
          <t>01 Asociación</t>
        </is>
      </c>
      <c r="F518" t="inlineStr">
        <is>
          <t>ACTIVO</t>
        </is>
      </c>
      <c r="G518" t="inlineStr">
        <is>
          <t>HABIDO</t>
        </is>
      </c>
      <c r="H518" s="339" t="n">
        <v>44630</v>
      </c>
      <c r="I518" s="339" t="n">
        <v>44630</v>
      </c>
      <c r="J518" t="inlineStr">
        <is>
          <t>100608</t>
        </is>
      </c>
      <c r="K518" t="inlineStr">
        <is>
          <t>HUANUCO</t>
        </is>
      </c>
      <c r="L518" t="inlineStr">
        <is>
          <t>LEONCIO PRADO</t>
        </is>
      </c>
      <c r="M518" t="inlineStr">
        <is>
          <t>RUPA-RUPA</t>
        </is>
      </c>
      <c r="N518" t="inlineStr">
        <is>
          <t>JR. SUCRE NRO. 230</t>
        </is>
      </c>
      <c r="O518" t="inlineStr">
        <is>
          <t>SIN ACTIVIDAD</t>
        </is>
      </c>
      <c r="P518" t="inlineStr">
        <is>
          <t>ACTIV.ORGANIZACIONES EMPRESARIALES</t>
        </is>
      </c>
      <c r="W518" t="inlineStr">
        <is>
          <t>NO</t>
        </is>
      </c>
      <c r="Y518" t="inlineStr">
        <is>
          <t>SI</t>
        </is>
      </c>
      <c r="Z518" t="inlineStr">
        <is>
          <t>ASOCIACION DE PRODUCTORES AGROECOLOGICOS DEL HUALLAGA</t>
        </is>
      </c>
      <c r="AA518" s="3" t="n">
        <v>180747</v>
      </c>
      <c r="AB518" s="3" t="n">
        <v>212128</v>
      </c>
      <c r="AC518" t="inlineStr">
        <is>
          <t>NO</t>
        </is>
      </c>
      <c r="AD518" s="3" t="str"/>
      <c r="AF518" s="3" t="str"/>
      <c r="AG518" s="4" t="str"/>
      <c r="AK518" s="4" t="str"/>
      <c r="AL518" t="inlineStr">
        <is>
          <t>PLÁTANO</t>
        </is>
      </c>
      <c r="AM518" t="inlineStr">
        <is>
          <t>2022-2023-2024 - 2025</t>
        </is>
      </c>
      <c r="AN518" t="inlineStr">
        <is>
          <t>PAC</t>
        </is>
      </c>
      <c r="AO518" s="4" t="str"/>
      <c r="AP518" s="4" t="str"/>
      <c r="AQ518" s="5" t="str"/>
      <c r="AU518" s="340" t="n">
        <v>46285.07177083333</v>
      </c>
      <c r="AV518" s="341" t="n">
        <v>0.5111111111111111</v>
      </c>
    </row>
    <row r="519">
      <c r="A519" t="inlineStr">
        <is>
          <t>20609203359</t>
        </is>
      </c>
      <c r="B519" t="inlineStr">
        <is>
          <t>ASOCIACION AGROPECUARIA HIJOS DE TICRAPO</t>
        </is>
      </c>
      <c r="D519" t="inlineStr">
        <is>
          <t>ASOCIACION</t>
        </is>
      </c>
      <c r="E519" t="inlineStr">
        <is>
          <t>01 Asociación</t>
        </is>
      </c>
      <c r="F519" t="inlineStr">
        <is>
          <t>ACTIVO</t>
        </is>
      </c>
      <c r="G519" t="inlineStr">
        <is>
          <t>HABIDO</t>
        </is>
      </c>
      <c r="H519" s="339" t="n">
        <v>45628</v>
      </c>
      <c r="I519" s="339" t="n">
        <v>45628</v>
      </c>
      <c r="J519" t="inlineStr">
        <is>
          <t>090413</t>
        </is>
      </c>
      <c r="K519" t="inlineStr">
        <is>
          <t>HUANCAVELICA</t>
        </is>
      </c>
      <c r="L519" t="inlineStr">
        <is>
          <t>CASTROVIRREYNA</t>
        </is>
      </c>
      <c r="M519" t="inlineStr">
        <is>
          <t>TICRAPO</t>
        </is>
      </c>
      <c r="N519" t="inlineStr">
        <is>
          <t>CAL. SAN JOSE NRO. S/N (AL COSTADO D C. ADUCATIVO 22047)</t>
        </is>
      </c>
      <c r="O519" t="inlineStr">
        <is>
          <t>SIN ACTIVIDAD</t>
        </is>
      </c>
      <c r="P519" t="inlineStr">
        <is>
          <t>CULTIVO DE FRUTAS.</t>
        </is>
      </c>
      <c r="W519" t="inlineStr">
        <is>
          <t>NO</t>
        </is>
      </c>
      <c r="Y519" t="inlineStr">
        <is>
          <t>SI</t>
        </is>
      </c>
      <c r="Z519" t="inlineStr">
        <is>
          <t>ASOCIACION AGROPECUARIA HIJOS DE TICRAPO</t>
        </is>
      </c>
      <c r="AA519" s="3" t="n">
        <v>0</v>
      </c>
      <c r="AB519" s="3" t="n">
        <v>0</v>
      </c>
      <c r="AC519" t="inlineStr">
        <is>
          <t>NO</t>
        </is>
      </c>
      <c r="AD519" s="3" t="str"/>
      <c r="AF519" s="3" t="str"/>
      <c r="AG519" s="4" t="str"/>
      <c r="AK519" s="4" t="str"/>
      <c r="AL519" t="inlineStr">
        <is>
          <t>PALTA</t>
        </is>
      </c>
      <c r="AM519" t="inlineStr">
        <is>
          <t>2025</t>
        </is>
      </c>
      <c r="AN519" t="inlineStr">
        <is>
          <t>PAC</t>
        </is>
      </c>
      <c r="AO519" s="4" t="str"/>
      <c r="AP519" s="4" t="str"/>
      <c r="AQ519" s="5" t="str"/>
      <c r="AU519" s="340" t="n">
        <v>46285.07177083333</v>
      </c>
      <c r="AV519" s="341" t="n">
        <v>0.5111111111111111</v>
      </c>
    </row>
    <row r="520">
      <c r="A520" t="inlineStr">
        <is>
          <t>20609343355</t>
        </is>
      </c>
      <c r="B520" t="inlineStr">
        <is>
          <t>ASOCIACION DE PRODUCTORES Y EXPORTADORES FUNDO LUISA VICTORIA ASPREXFLV</t>
        </is>
      </c>
      <c r="C520" t="inlineStr">
        <is>
          <t>FUNDO LUISA VICTORIA</t>
        </is>
      </c>
      <c r="D520" t="inlineStr">
        <is>
          <t>ASOCIACION</t>
        </is>
      </c>
      <c r="E520" t="inlineStr">
        <is>
          <t>01 Asociación</t>
        </is>
      </c>
      <c r="F520" t="inlineStr">
        <is>
          <t>ACTIVO</t>
        </is>
      </c>
      <c r="G520" t="inlineStr">
        <is>
          <t>HABIDO</t>
        </is>
      </c>
      <c r="H520" s="339" t="n">
        <v>46239</v>
      </c>
      <c r="I520" s="339" t="n">
        <v>46239</v>
      </c>
      <c r="J520" t="inlineStr">
        <is>
          <t>021805</t>
        </is>
      </c>
      <c r="K520" t="inlineStr">
        <is>
          <t>ANCASH</t>
        </is>
      </c>
      <c r="L520" t="inlineStr">
        <is>
          <t>SANTA</t>
        </is>
      </c>
      <c r="M520" t="inlineStr">
        <is>
          <t>MORO</t>
        </is>
      </c>
      <c r="N520" t="inlineStr">
        <is>
          <t>CAPTUY BAJO NRO. SN CAS. CAPTUY</t>
        </is>
      </c>
      <c r="O520" t="inlineStr">
        <is>
          <t>SIN ACTIVIDAD</t>
        </is>
      </c>
      <c r="P520" t="inlineStr">
        <is>
          <t>CULTIVO DE FRUTAS.</t>
        </is>
      </c>
      <c r="Q520" t="inlineStr">
        <is>
          <t>ELAB. FRUTAS, LEG. Y HORTALIZAS.</t>
        </is>
      </c>
      <c r="W520" t="inlineStr">
        <is>
          <t>NO</t>
        </is>
      </c>
      <c r="Y520" t="inlineStr">
        <is>
          <t>SI</t>
        </is>
      </c>
      <c r="Z520" t="inlineStr">
        <is>
          <t>ASOCIACION DE PRODUCTORES Y EXPORTADORES FUNDO LUISA VICTORIA ASPREXFLV</t>
        </is>
      </c>
      <c r="AA520" s="3" t="n">
        <v>235242.4</v>
      </c>
      <c r="AB520" s="3" t="n">
        <v>188167</v>
      </c>
      <c r="AC520" t="inlineStr">
        <is>
          <t>NO</t>
        </is>
      </c>
      <c r="AD520" s="3" t="str"/>
      <c r="AF520" s="3" t="str"/>
      <c r="AG520" s="4" t="str"/>
      <c r="AK520" s="4" t="str"/>
      <c r="AL520" t="inlineStr">
        <is>
          <t>MANGO</t>
        </is>
      </c>
      <c r="AM520" t="inlineStr">
        <is>
          <t>2023-2024 - 2025</t>
        </is>
      </c>
      <c r="AN520" t="inlineStr">
        <is>
          <t>PAC</t>
        </is>
      </c>
      <c r="AO520" s="4" t="str"/>
      <c r="AP520" s="4" t="str"/>
      <c r="AQ520" s="5" t="str"/>
      <c r="AU520" s="340" t="n">
        <v>46285.07177083333</v>
      </c>
      <c r="AV520" s="341" t="n">
        <v>0.5555555555555556</v>
      </c>
    </row>
    <row r="521">
      <c r="A521" t="inlineStr">
        <is>
          <t>20609411423</t>
        </is>
      </c>
      <c r="B521" t="inlineStr">
        <is>
          <t>ASOCIACION DE PRODUCTORES AGROPECUARIOS ÑAUPAQMAN PURISUN DE YALAGUA</t>
        </is>
      </c>
      <c r="D521" t="inlineStr">
        <is>
          <t>ASOCIACION</t>
        </is>
      </c>
      <c r="E521" t="inlineStr">
        <is>
          <t>01 Asociación</t>
        </is>
      </c>
      <c r="F521" t="inlineStr">
        <is>
          <t>ACTIVO</t>
        </is>
      </c>
      <c r="G521" t="inlineStr">
        <is>
          <t>HABIDO</t>
        </is>
      </c>
      <c r="H521" s="339" t="n">
        <v>45428</v>
      </c>
      <c r="I521" s="339" t="n">
        <v>45428</v>
      </c>
      <c r="J521" t="inlineStr">
        <is>
          <t>180210</t>
        </is>
      </c>
      <c r="K521" t="inlineStr">
        <is>
          <t>MOQUEGUA</t>
        </is>
      </c>
      <c r="L521" t="inlineStr">
        <is>
          <t>GENERAL SANCHEZ CERRO</t>
        </is>
      </c>
      <c r="M521" t="inlineStr">
        <is>
          <t>UBINAS</t>
        </is>
      </c>
      <c r="N521" t="inlineStr">
        <is>
          <t>AV. MOQUEGUA NRO. S/N C.C. YALAGUA</t>
        </is>
      </c>
      <c r="O521" t="inlineStr">
        <is>
          <t>SIN ACTIVIDAD</t>
        </is>
      </c>
      <c r="P521" t="inlineStr">
        <is>
          <t>CRIA DE ANIMALES DOMESTICOS.</t>
        </is>
      </c>
      <c r="Q521" t="inlineStr">
        <is>
          <t>EXPLOTACION MIXTA.</t>
        </is>
      </c>
      <c r="W521" t="inlineStr">
        <is>
          <t>NO</t>
        </is>
      </c>
      <c r="Y521" t="inlineStr">
        <is>
          <t>SI</t>
        </is>
      </c>
      <c r="Z521" t="inlineStr">
        <is>
          <t>ASOCIACION DE PRODUCTORES AGROPECUARIOS ÑAUPAQMAN PURISUN DE YALAGUA</t>
        </is>
      </c>
      <c r="AA521" s="3" t="n">
        <v>0</v>
      </c>
      <c r="AB521" s="3" t="n">
        <v>57830</v>
      </c>
      <c r="AC521" t="inlineStr">
        <is>
          <t>NO</t>
        </is>
      </c>
      <c r="AD521" s="3" t="str"/>
      <c r="AF521" s="3" t="str"/>
      <c r="AG521" s="4" t="str"/>
      <c r="AK521" s="4" t="str"/>
      <c r="AL521" t="inlineStr">
        <is>
          <t>CUY</t>
        </is>
      </c>
      <c r="AM521" t="inlineStr">
        <is>
          <t>2025</t>
        </is>
      </c>
      <c r="AN521" t="inlineStr">
        <is>
          <t>PAC</t>
        </is>
      </c>
      <c r="AO521" s="4" t="str"/>
      <c r="AP521" s="4" t="str"/>
      <c r="AQ521" s="5" t="str"/>
      <c r="AU521" s="340" t="n">
        <v>46285.07177083333</v>
      </c>
      <c r="AV521" s="341" t="n">
        <v>0.5333333333333333</v>
      </c>
    </row>
    <row r="522">
      <c r="A522" t="inlineStr">
        <is>
          <t>20609488621</t>
        </is>
      </c>
      <c r="B522" t="inlineStr">
        <is>
          <t>ASOCIACION DE PRODUCTORES AGROECOLOGICOS E INDUSTRIALES SUPER CAMPO</t>
        </is>
      </c>
      <c r="D522" t="inlineStr">
        <is>
          <t>ASOCIACION</t>
        </is>
      </c>
      <c r="E522" t="inlineStr">
        <is>
          <t>01 Asociación</t>
        </is>
      </c>
      <c r="F522" t="inlineStr">
        <is>
          <t>BAJA DE OFICIO</t>
        </is>
      </c>
      <c r="G522" t="inlineStr">
        <is>
          <t>HABIDO</t>
        </is>
      </c>
      <c r="H522" s="339" t="n">
        <v>44698</v>
      </c>
      <c r="I522" s="339" t="n">
        <v>44698</v>
      </c>
      <c r="J522" t="inlineStr">
        <is>
          <t>130906</t>
        </is>
      </c>
      <c r="K522" t="inlineStr">
        <is>
          <t>LA LIBERTAD</t>
        </is>
      </c>
      <c r="L522" t="inlineStr">
        <is>
          <t>SANCHEZ CARRION</t>
        </is>
      </c>
      <c r="M522" t="inlineStr">
        <is>
          <t>SANAGORAN</t>
        </is>
      </c>
      <c r="N522" t="inlineStr">
        <is>
          <t>NRO. 05 CAS. LA LUCUMA (A LADO DE FUENTE EL SAUCE SANAGORAN)</t>
        </is>
      </c>
      <c r="O522" t="inlineStr">
        <is>
          <t>SIN ACTIVIDAD</t>
        </is>
      </c>
      <c r="P522" t="inlineStr">
        <is>
          <t>ACTIVIDADES OTRAS ASOCIACIONES NCP.</t>
        </is>
      </c>
      <c r="W522" t="inlineStr">
        <is>
          <t>NO</t>
        </is>
      </c>
      <c r="Y522" t="inlineStr">
        <is>
          <t>SI</t>
        </is>
      </c>
      <c r="Z522" t="inlineStr">
        <is>
          <t>ASOCIACION DE PRODUCTORES AGROECOLOGICOS E INDUSTRIALES SUPER CAMPO</t>
        </is>
      </c>
      <c r="AA522" s="3" t="n">
        <v>49300</v>
      </c>
      <c r="AB522" s="3" t="n">
        <v>49500</v>
      </c>
      <c r="AC522" t="inlineStr">
        <is>
          <t>NO</t>
        </is>
      </c>
      <c r="AD522" s="3" t="str"/>
      <c r="AF522" s="3" t="str"/>
      <c r="AG522" s="4" t="str"/>
      <c r="AK522" s="4" t="str"/>
      <c r="AL522" t="inlineStr">
        <is>
          <t>TARWI</t>
        </is>
      </c>
      <c r="AM522" t="inlineStr">
        <is>
          <t>2023-2024 - 2025</t>
        </is>
      </c>
      <c r="AN522" t="inlineStr">
        <is>
          <t>PAC</t>
        </is>
      </c>
      <c r="AO522" s="4" t="str"/>
      <c r="AP522" s="4" t="str"/>
      <c r="AQ522" s="5" t="str"/>
      <c r="AU522" s="340" t="n">
        <v>46285.07177083333</v>
      </c>
      <c r="AV522" s="341" t="n">
        <v>0.5111111111111111</v>
      </c>
    </row>
    <row r="523">
      <c r="A523" t="inlineStr">
        <is>
          <t>20609518643</t>
        </is>
      </c>
      <c r="B523" t="inlineStr">
        <is>
          <t>SOCIEDAD PERUANA DE CRIADORES DE ALPACAS Y LLAMAS REGISTRADAS DE LA REGION DE APURIMAC</t>
        </is>
      </c>
      <c r="D523" t="inlineStr">
        <is>
          <t>ASOCIACION</t>
        </is>
      </c>
      <c r="E523" t="inlineStr">
        <is>
          <t>01 Asociación</t>
        </is>
      </c>
      <c r="F523" t="inlineStr">
        <is>
          <t>BAJA DE OFICIO</t>
        </is>
      </c>
      <c r="G523" t="inlineStr">
        <is>
          <t>HABIDO</t>
        </is>
      </c>
      <c r="H523" s="339" t="n">
        <v>44705</v>
      </c>
      <c r="I523" s="339" t="n">
        <v>44713</v>
      </c>
      <c r="J523" t="inlineStr">
        <is>
          <t>030101</t>
        </is>
      </c>
      <c r="K523" t="inlineStr">
        <is>
          <t>APURIMAC</t>
        </is>
      </c>
      <c r="L523" t="inlineStr">
        <is>
          <t>ABANCAY</t>
        </is>
      </c>
      <c r="M523" t="inlineStr">
        <is>
          <t>ABANCAY</t>
        </is>
      </c>
      <c r="N523" t="inlineStr">
        <is>
          <t>PJ. LAS FLORES NRO. SN URB. LAS AMERICAS (ESPALDA PARADERO GRAU COTABAMBA)</t>
        </is>
      </c>
      <c r="O523" t="inlineStr">
        <is>
          <t>SIN ACTIVIDAD</t>
        </is>
      </c>
      <c r="P523" t="inlineStr">
        <is>
          <t>CRIA DE ANIMALES DOMESTICOS.</t>
        </is>
      </c>
      <c r="W523" t="inlineStr">
        <is>
          <t>NO</t>
        </is>
      </c>
      <c r="Y523" t="inlineStr">
        <is>
          <t>SI</t>
        </is>
      </c>
      <c r="Z523" t="inlineStr">
        <is>
          <t>SOCIEDAD PERUANA DE CRIADORES DE ALPACAS Y LLAMAS REGISTRADAS DE LA REGION DE APURIMAC</t>
        </is>
      </c>
      <c r="AA523" s="3" t="n">
        <v>0</v>
      </c>
      <c r="AB523" s="3" t="n">
        <v>1819050.231</v>
      </c>
      <c r="AC523" t="inlineStr">
        <is>
          <t>NO</t>
        </is>
      </c>
      <c r="AD523" s="3" t="str"/>
      <c r="AF523" s="3" t="str"/>
      <c r="AG523" s="4" t="str"/>
      <c r="AK523" s="4" t="str"/>
      <c r="AL523" t="inlineStr">
        <is>
          <t>FIBRA DE ALPACA</t>
        </is>
      </c>
      <c r="AM523" t="inlineStr">
        <is>
          <t>2023-2024 - 2025</t>
        </is>
      </c>
      <c r="AN523" t="inlineStr">
        <is>
          <t>PAC</t>
        </is>
      </c>
      <c r="AO523" s="4" t="str"/>
      <c r="AP523" s="4" t="str"/>
      <c r="AQ523" s="5" t="str"/>
      <c r="AU523" s="340" t="n">
        <v>46285.07177083333</v>
      </c>
      <c r="AV523" s="341" t="n">
        <v>0.5111111111111111</v>
      </c>
    </row>
    <row r="524">
      <c r="A524" t="inlineStr">
        <is>
          <t>20609529891</t>
        </is>
      </c>
      <c r="B524" t="inlineStr">
        <is>
          <t>ASOCIACIÓN CENTRAL PRODUCTORES Y CRIADORES DE ALPACAS Y LLAMAS OCONGATE CUSCO-APROCALLOC</t>
        </is>
      </c>
      <c r="D524" t="inlineStr">
        <is>
          <t>ASOCIACION</t>
        </is>
      </c>
      <c r="E524" t="inlineStr">
        <is>
          <t>01 Asociación</t>
        </is>
      </c>
      <c r="F524" t="inlineStr">
        <is>
          <t>BAJA DE OFICIO</t>
        </is>
      </c>
      <c r="G524" t="inlineStr">
        <is>
          <t>HABIDO</t>
        </is>
      </c>
      <c r="H524" s="339" t="n">
        <v>44707</v>
      </c>
      <c r="I524" s="339" t="n">
        <v>44727</v>
      </c>
      <c r="J524" t="inlineStr">
        <is>
          <t>081210</t>
        </is>
      </c>
      <c r="K524" t="inlineStr">
        <is>
          <t>CUSCO</t>
        </is>
      </c>
      <c r="L524" t="inlineStr">
        <is>
          <t>QUISPICANCHI</t>
        </is>
      </c>
      <c r="M524" t="inlineStr">
        <is>
          <t>OCONGATE</t>
        </is>
      </c>
      <c r="N524" t="inlineStr">
        <is>
          <t>CAL. PRINCIPAL NRO. 2 C.P. TINKE (CERCA A LA PLAZA, C2P)</t>
        </is>
      </c>
      <c r="O524" t="inlineStr">
        <is>
          <t>SIN ACTIVIDAD</t>
        </is>
      </c>
      <c r="P524" t="inlineStr">
        <is>
          <t>CRIA DE ANIMALES DOMESTICOS.</t>
        </is>
      </c>
      <c r="W524" t="inlineStr">
        <is>
          <t>NO</t>
        </is>
      </c>
      <c r="Y524" t="inlineStr">
        <is>
          <t>SI</t>
        </is>
      </c>
      <c r="Z524" t="inlineStr">
        <is>
          <t>ASOCIACIÓN CENTRAL PRODUCTORES Y CRIADORES DE ALPACAS Y LLAMAS OCONGATE CUSCO-APROCALLOC</t>
        </is>
      </c>
      <c r="AA524" s="3" t="n">
        <v>675901.4976756</v>
      </c>
      <c r="AB524" s="3" t="n">
        <v>1139096.9964</v>
      </c>
      <c r="AC524" t="inlineStr">
        <is>
          <t>NO</t>
        </is>
      </c>
      <c r="AD524" s="3" t="str"/>
      <c r="AF524" s="3" t="str"/>
      <c r="AG524" s="4" t="str"/>
      <c r="AK524" s="4" t="str"/>
      <c r="AL524" t="inlineStr">
        <is>
          <t>FIBRA DE ALPACA</t>
        </is>
      </c>
      <c r="AM524" t="inlineStr">
        <is>
          <t>2023-2024 - 2025</t>
        </is>
      </c>
      <c r="AN524" t="inlineStr">
        <is>
          <t>PAC</t>
        </is>
      </c>
      <c r="AO524" s="4" t="str"/>
      <c r="AP524" s="4" t="str"/>
      <c r="AQ524" s="5" t="str"/>
      <c r="AU524" s="340" t="n">
        <v>46285.07177083333</v>
      </c>
      <c r="AV524" s="341" t="n">
        <v>0.5111111111111111</v>
      </c>
    </row>
    <row r="525">
      <c r="A525" t="inlineStr">
        <is>
          <t>20609542129</t>
        </is>
      </c>
      <c r="B525" t="inlineStr">
        <is>
          <t>ASOCIACIÓN DE PRODUCTORES DE GRANOS ANDINOS APURIMAQ</t>
        </is>
      </c>
      <c r="D525" t="inlineStr">
        <is>
          <t>ASOCIACION</t>
        </is>
      </c>
      <c r="E525" t="inlineStr">
        <is>
          <t>01 Asociación</t>
        </is>
      </c>
      <c r="F525" t="inlineStr">
        <is>
          <t>ACTIVO</t>
        </is>
      </c>
      <c r="G525" t="inlineStr">
        <is>
          <t>HABIDO</t>
        </is>
      </c>
      <c r="H525" s="339" t="n">
        <v>44711</v>
      </c>
      <c r="I525" s="339" t="n">
        <v>44713</v>
      </c>
      <c r="J525" t="inlineStr">
        <is>
          <t>030213</t>
        </is>
      </c>
      <c r="K525" t="inlineStr">
        <is>
          <t>APURIMAC</t>
        </is>
      </c>
      <c r="L525" t="inlineStr">
        <is>
          <t>ANDAHUAYLAS</t>
        </is>
      </c>
      <c r="M525" t="inlineStr">
        <is>
          <t>TALAVERA</t>
        </is>
      </c>
      <c r="N525" t="inlineStr">
        <is>
          <t>JR. ALDAZABAL NRO. 315 (AL COSTADO DEL COLEGIO JUAN PABLO II)</t>
        </is>
      </c>
      <c r="O525" t="inlineStr">
        <is>
          <t>EXPORTADOR</t>
        </is>
      </c>
      <c r="P525" t="inlineStr">
        <is>
          <t>SERVICIOS AGRICOLAS, GANADERAS.</t>
        </is>
      </c>
      <c r="W525" t="inlineStr">
        <is>
          <t>NO</t>
        </is>
      </c>
      <c r="Y525" t="inlineStr">
        <is>
          <t>SI</t>
        </is>
      </c>
      <c r="Z525" t="inlineStr">
        <is>
          <t>ASOCIACIÓN DE PRODUCTORES DE GRANOS ANDINOS APURIMAQ</t>
        </is>
      </c>
      <c r="AA525" s="3" t="n">
        <v>0</v>
      </c>
      <c r="AB525" s="3" t="n">
        <v>1017059.7</v>
      </c>
      <c r="AC525" t="inlineStr">
        <is>
          <t>NO</t>
        </is>
      </c>
      <c r="AD525" s="3" t="str"/>
      <c r="AF525" s="3" t="str"/>
      <c r="AG525" s="4" t="str"/>
      <c r="AK525" s="4" t="str"/>
      <c r="AL525" t="inlineStr">
        <is>
          <t>QUINUA Y OTROS GRANOS</t>
        </is>
      </c>
      <c r="AM525" t="inlineStr">
        <is>
          <t>2025</t>
        </is>
      </c>
      <c r="AN525" t="inlineStr">
        <is>
          <t>PAC</t>
        </is>
      </c>
      <c r="AO525" s="4" t="str"/>
      <c r="AP525" s="4" t="str"/>
      <c r="AQ525" s="5" t="str"/>
      <c r="AU525" s="340" t="n">
        <v>46285.07177083333</v>
      </c>
      <c r="AV525" s="341" t="n">
        <v>0.5111111111111111</v>
      </c>
    </row>
    <row r="526">
      <c r="A526" t="inlineStr">
        <is>
          <t>20609555395</t>
        </is>
      </c>
      <c r="B526" t="inlineStr">
        <is>
          <t>COOPERATIVA AGRARIA BANAQUI CURIMANA</t>
        </is>
      </c>
      <c r="C526" t="inlineStr">
        <is>
          <t>COOPERATIVA BANAQUI</t>
        </is>
      </c>
      <c r="D526" t="inlineStr">
        <is>
          <t>COOPERATIVAS, SAIS, CAPS</t>
        </is>
      </c>
      <c r="E526" t="inlineStr">
        <is>
          <t>02 Cooperativa</t>
        </is>
      </c>
      <c r="F526" t="inlineStr">
        <is>
          <t>ACTIVO</t>
        </is>
      </c>
      <c r="G526" t="inlineStr">
        <is>
          <t>HABIDO</t>
        </is>
      </c>
      <c r="H526" s="339" t="n">
        <v>44713</v>
      </c>
      <c r="I526" s="339" t="n">
        <v>44713</v>
      </c>
      <c r="J526" t="inlineStr">
        <is>
          <t>250303</t>
        </is>
      </c>
      <c r="K526" t="inlineStr">
        <is>
          <t>UCAYALI</t>
        </is>
      </c>
      <c r="L526" t="inlineStr">
        <is>
          <t>PADRE ABAD</t>
        </is>
      </c>
      <c r="M526" t="inlineStr">
        <is>
          <t>CURIMANA</t>
        </is>
      </c>
      <c r="N526" t="inlineStr">
        <is>
          <t>JR. GARIBALDI BARDALES MZA. 54 LOTE. 6 (COSTADO DE LA PNP)</t>
        </is>
      </c>
      <c r="O526" t="inlineStr">
        <is>
          <t>SIN ACTIVIDAD</t>
        </is>
      </c>
      <c r="P526" t="inlineStr">
        <is>
          <t>CULTIVO DE FRUTAS.</t>
        </is>
      </c>
      <c r="Q526" t="inlineStr">
        <is>
          <t>EXPLOTACION MIXTA.</t>
        </is>
      </c>
      <c r="W526" t="inlineStr">
        <is>
          <t>NO</t>
        </is>
      </c>
      <c r="Y526" t="inlineStr">
        <is>
          <t>SI</t>
        </is>
      </c>
      <c r="Z526" t="inlineStr">
        <is>
          <t>COOPERATIVA AGRARIA BANAQUI CURIMANA</t>
        </is>
      </c>
      <c r="AA526" s="3" t="n">
        <v>5044942.40584</v>
      </c>
      <c r="AB526" s="3" t="n">
        <v>0</v>
      </c>
      <c r="AC526" t="inlineStr">
        <is>
          <t>SI</t>
        </is>
      </c>
      <c r="AD526" s="3" t="n">
        <v>1265261.9</v>
      </c>
      <c r="AE526" t="inlineStr">
        <is>
          <t>2025-12</t>
        </is>
      </c>
      <c r="AF526" s="3" t="n">
        <v>1265261.9</v>
      </c>
      <c r="AG526" s="4" t="n">
        <v>2</v>
      </c>
      <c r="AK526" s="4" t="str"/>
      <c r="AL526" t="inlineStr">
        <is>
          <t>CACAO</t>
        </is>
      </c>
      <c r="AM526" t="inlineStr">
        <is>
          <t>2024</t>
        </is>
      </c>
      <c r="AN526" t="inlineStr">
        <is>
          <t>PAC</t>
        </is>
      </c>
      <c r="AO526" s="4" t="str"/>
      <c r="AP526" s="4" t="str"/>
      <c r="AQ526" s="5" t="str"/>
      <c r="AU526" s="340" t="n">
        <v>46285.07177083333</v>
      </c>
      <c r="AV526" s="341" t="n">
        <v>0.6444444444444445</v>
      </c>
    </row>
    <row r="527">
      <c r="A527" t="inlineStr">
        <is>
          <t>20609623056</t>
        </is>
      </c>
      <c r="B527" t="inlineStr">
        <is>
          <t>ASOCIACION DE AGROPECUARIOS LLANGANUCO</t>
        </is>
      </c>
      <c r="D527" t="inlineStr">
        <is>
          <t>ASOCIACION</t>
        </is>
      </c>
      <c r="E527" t="inlineStr">
        <is>
          <t>01 Asociación</t>
        </is>
      </c>
      <c r="F527" t="inlineStr">
        <is>
          <t>ACTIVO</t>
        </is>
      </c>
      <c r="G527" t="inlineStr">
        <is>
          <t>HABIDO</t>
        </is>
      </c>
      <c r="H527" s="339" t="n">
        <v>44728</v>
      </c>
      <c r="I527" s="339" t="n">
        <v>44728</v>
      </c>
      <c r="J527" t="inlineStr">
        <is>
          <t>022001</t>
        </is>
      </c>
      <c r="K527" t="inlineStr">
        <is>
          <t>ANCASH</t>
        </is>
      </c>
      <c r="L527" t="inlineStr">
        <is>
          <t>YUNGAY</t>
        </is>
      </c>
      <c r="M527" t="inlineStr">
        <is>
          <t>YUNGAY</t>
        </is>
      </c>
      <c r="N527" t="inlineStr">
        <is>
          <t>NRO. SN CAS. DE HUAMACCHUCO (2P, CS PLOMA)</t>
        </is>
      </c>
      <c r="O527" t="inlineStr">
        <is>
          <t>SIN ACTIVIDAD</t>
        </is>
      </c>
      <c r="P527" t="inlineStr">
        <is>
          <t>SERVICIOS AGRICOLAS, GANADERAS.</t>
        </is>
      </c>
      <c r="W527" t="inlineStr">
        <is>
          <t>NO</t>
        </is>
      </c>
      <c r="Y527" t="inlineStr">
        <is>
          <t>SI</t>
        </is>
      </c>
      <c r="Z527" t="inlineStr">
        <is>
          <t>ASOCIACION DE AGROPECUARIOS LLANGANUCO</t>
        </is>
      </c>
      <c r="AA527" s="3" t="n">
        <v>0</v>
      </c>
      <c r="AB527" s="3" t="n">
        <v>430023</v>
      </c>
      <c r="AC527" t="inlineStr">
        <is>
          <t>NO</t>
        </is>
      </c>
      <c r="AD527" s="3" t="str"/>
      <c r="AF527" s="3" t="str"/>
      <c r="AG527" s="4" t="str"/>
      <c r="AK527" s="4" t="str"/>
      <c r="AL527" t="inlineStr">
        <is>
          <t>FRESA</t>
        </is>
      </c>
      <c r="AM527" t="inlineStr">
        <is>
          <t>2025</t>
        </is>
      </c>
      <c r="AN527" t="inlineStr">
        <is>
          <t>PAC</t>
        </is>
      </c>
      <c r="AO527" s="4" t="str"/>
      <c r="AP527" s="4" t="str"/>
      <c r="AQ527" s="5" t="str"/>
      <c r="AU527" s="340" t="n">
        <v>46285.07177083333</v>
      </c>
      <c r="AV527" s="341" t="n">
        <v>0.5111111111111111</v>
      </c>
    </row>
    <row r="528">
      <c r="A528" t="inlineStr">
        <is>
          <t>20609726262</t>
        </is>
      </c>
      <c r="B528" t="inlineStr">
        <is>
          <t>ASOCIACION CENTRAL DE PRODUCTORES LACTEOS DEL DISTRITO DE YARABAMBA</t>
        </is>
      </c>
      <c r="D528" t="inlineStr">
        <is>
          <t>ASOCIACION</t>
        </is>
      </c>
      <c r="E528" t="inlineStr">
        <is>
          <t>01 Asociación</t>
        </is>
      </c>
      <c r="F528" t="inlineStr">
        <is>
          <t>BAJA DE OFICIO</t>
        </is>
      </c>
      <c r="G528" t="inlineStr">
        <is>
          <t>HABIDO</t>
        </is>
      </c>
      <c r="H528" s="339" t="n">
        <v>44754</v>
      </c>
      <c r="I528" s="339" t="n">
        <v>44754</v>
      </c>
      <c r="J528" t="inlineStr">
        <is>
          <t>040127</t>
        </is>
      </c>
      <c r="K528" t="inlineStr">
        <is>
          <t>AREQUIPA</t>
        </is>
      </c>
      <c r="L528" t="inlineStr">
        <is>
          <t>AREQUIPA</t>
        </is>
      </c>
      <c r="M528" t="inlineStr">
        <is>
          <t>YARABAMBA</t>
        </is>
      </c>
      <c r="N528" t="inlineStr">
        <is>
          <t>OTR. COMPLEJO RECREATIVO EL PA KM. SN OTR. PUEBLO TRADICIONAL YARABA</t>
        </is>
      </c>
      <c r="O528" t="inlineStr">
        <is>
          <t>SIN ACTIVIDAD</t>
        </is>
      </c>
      <c r="P528" t="inlineStr">
        <is>
          <t>ACTIVIDADES OTRAS ASOCIACIONES NCP.</t>
        </is>
      </c>
      <c r="W528" t="inlineStr">
        <is>
          <t>NO</t>
        </is>
      </c>
      <c r="Y528" t="inlineStr">
        <is>
          <t>SI</t>
        </is>
      </c>
      <c r="Z528" t="inlineStr">
        <is>
          <t>ASOCIACION CENTRAL DE PRODUCTORES LACTEOS DEL DISTRITO DE YARABAMBA</t>
        </is>
      </c>
      <c r="AA528" s="3" t="n">
        <v>9450</v>
      </c>
      <c r="AB528" s="3" t="n">
        <v>0</v>
      </c>
      <c r="AC528" t="inlineStr">
        <is>
          <t>NO</t>
        </is>
      </c>
      <c r="AD528" s="3" t="str"/>
      <c r="AF528" s="3" t="str"/>
      <c r="AG528" s="4" t="str"/>
      <c r="AK528" s="4" t="str"/>
      <c r="AL528" t="inlineStr">
        <is>
          <t>DERIVADOS LACTEOS</t>
        </is>
      </c>
      <c r="AM528" t="inlineStr">
        <is>
          <t>2023-2024</t>
        </is>
      </c>
      <c r="AN528" t="inlineStr">
        <is>
          <t>PAC</t>
        </is>
      </c>
      <c r="AO528" s="4" t="str"/>
      <c r="AP528" s="4" t="str"/>
      <c r="AQ528" s="5" t="str"/>
      <c r="AU528" s="340" t="n">
        <v>46285.07177083333</v>
      </c>
      <c r="AV528" s="341" t="n">
        <v>0.5111111111111111</v>
      </c>
    </row>
    <row r="529">
      <c r="A529" t="inlineStr">
        <is>
          <t>20609787202</t>
        </is>
      </c>
      <c r="B529" t="inlineStr">
        <is>
          <t>ASOCIACION CENTRAL DE PIÑEROS AGRO TECNIFICADOS DE MADRE DE DIOS</t>
        </is>
      </c>
      <c r="D529" t="inlineStr">
        <is>
          <t>ASOCIACION</t>
        </is>
      </c>
      <c r="E529" t="inlineStr">
        <is>
          <t>01 Asociación</t>
        </is>
      </c>
      <c r="F529" t="inlineStr">
        <is>
          <t>ACTIVO</t>
        </is>
      </c>
      <c r="G529" t="inlineStr">
        <is>
          <t>HABIDO</t>
        </is>
      </c>
      <c r="H529" s="339" t="n">
        <v>44768</v>
      </c>
      <c r="I529" s="339" t="n">
        <v>44768</v>
      </c>
      <c r="J529" t="inlineStr">
        <is>
          <t>170104</t>
        </is>
      </c>
      <c r="K529" t="inlineStr">
        <is>
          <t>MADRE DE DIOS</t>
        </is>
      </c>
      <c r="L529" t="inlineStr">
        <is>
          <t>TAMBOPATA</t>
        </is>
      </c>
      <c r="M529" t="inlineStr">
        <is>
          <t>LABERINTO</t>
        </is>
      </c>
      <c r="N529" t="inlineStr">
        <is>
          <t>CAR. PTO MALDONADO - CUSCO SAN KM. 73 (CERCA A PEAJE)</t>
        </is>
      </c>
      <c r="O529" t="inlineStr">
        <is>
          <t>IMPORTADOR</t>
        </is>
      </c>
      <c r="P529" t="inlineStr">
        <is>
          <t>SERVICIOS AGRICOLAS, GANADERAS.</t>
        </is>
      </c>
      <c r="W529" t="inlineStr">
        <is>
          <t>NO</t>
        </is>
      </c>
      <c r="Y529" t="inlineStr">
        <is>
          <t>SI</t>
        </is>
      </c>
      <c r="Z529" t="inlineStr">
        <is>
          <t>ASOCIACION CENTRAL DE PIÑEROS AGRO TECNIFICADOS DE MADRE DE DIOS</t>
        </is>
      </c>
      <c r="AA529" s="3" t="n">
        <v>30592</v>
      </c>
      <c r="AB529" s="3" t="n">
        <v>3004</v>
      </c>
      <c r="AC529" t="inlineStr">
        <is>
          <t>NO</t>
        </is>
      </c>
      <c r="AD529" s="3" t="str"/>
      <c r="AF529" s="3" t="str"/>
      <c r="AG529" s="4" t="str"/>
      <c r="AK529" s="4" t="str"/>
      <c r="AL529" t="inlineStr">
        <is>
          <t>PIÑA</t>
        </is>
      </c>
      <c r="AM529" t="inlineStr">
        <is>
          <t>2024 - 2025</t>
        </is>
      </c>
      <c r="AN529" t="inlineStr">
        <is>
          <t>PAC</t>
        </is>
      </c>
      <c r="AO529" s="4" t="str"/>
      <c r="AP529" s="4" t="str"/>
      <c r="AQ529" s="5" t="str"/>
      <c r="AU529" s="340" t="n">
        <v>46285.07177083333</v>
      </c>
      <c r="AV529" s="341" t="n">
        <v>0.5111111111111111</v>
      </c>
    </row>
    <row r="530">
      <c r="A530" t="inlineStr">
        <is>
          <t>20609813688</t>
        </is>
      </c>
      <c r="B530" t="inlineStr">
        <is>
          <t>ASOCIACIÓN DE PRODUCTORES AGROECOLOGICO AGROPECUARIO MULTISERVICIOS ALTA SIERRA CASACOTO - TAPO</t>
        </is>
      </c>
      <c r="D530" t="inlineStr">
        <is>
          <t>ASOCIACION</t>
        </is>
      </c>
      <c r="E530" t="inlineStr">
        <is>
          <t>01 Asociación</t>
        </is>
      </c>
      <c r="F530" t="inlineStr">
        <is>
          <t>ACTIVO</t>
        </is>
      </c>
      <c r="G530" t="inlineStr">
        <is>
          <t>HABIDO</t>
        </is>
      </c>
      <c r="H530" s="339" t="n">
        <v>45464</v>
      </c>
      <c r="I530" s="339" t="n">
        <v>45464</v>
      </c>
      <c r="J530" t="inlineStr">
        <is>
          <t>120709</t>
        </is>
      </c>
      <c r="K530" t="inlineStr">
        <is>
          <t>JUNIN</t>
        </is>
      </c>
      <c r="L530" t="inlineStr">
        <is>
          <t>TARMA</t>
        </is>
      </c>
      <c r="M530" t="inlineStr">
        <is>
          <t>TAPO</t>
        </is>
      </c>
      <c r="N530" t="inlineStr">
        <is>
          <t>NRO. SN ANX. CASACOTO (S77057430-50MTS DE LA I.E. INICIAL 30854)</t>
        </is>
      </c>
      <c r="O530" t="inlineStr">
        <is>
          <t>SIN ACTIVIDAD</t>
        </is>
      </c>
      <c r="P530" t="inlineStr">
        <is>
          <t>ACTIVIDADES OTRAS ASOCIACIONES NCP.</t>
        </is>
      </c>
      <c r="W530" t="inlineStr">
        <is>
          <t>NO</t>
        </is>
      </c>
      <c r="Y530" t="inlineStr">
        <is>
          <t>SI</t>
        </is>
      </c>
      <c r="Z530" t="inlineStr">
        <is>
          <t>ASOCIACIÓN DE PRODUCTORES AGROECOLOGICO AGROPECUARIO MULTISERVICIOS ALTA SIERRA CASACOTO - TAPO</t>
        </is>
      </c>
      <c r="AA530" s="3" t="n">
        <v>0</v>
      </c>
      <c r="AB530" s="3" t="n">
        <v>177065</v>
      </c>
      <c r="AC530" t="inlineStr">
        <is>
          <t>NO</t>
        </is>
      </c>
      <c r="AD530" s="3" t="str"/>
      <c r="AF530" s="3" t="str"/>
      <c r="AG530" s="4" t="str"/>
      <c r="AK530" s="4" t="str"/>
      <c r="AL530" t="inlineStr">
        <is>
          <t>FLORES</t>
        </is>
      </c>
      <c r="AM530" t="inlineStr">
        <is>
          <t>2025</t>
        </is>
      </c>
      <c r="AN530" t="inlineStr">
        <is>
          <t>PAC</t>
        </is>
      </c>
      <c r="AO530" s="4" t="str"/>
      <c r="AP530" s="4" t="str"/>
      <c r="AQ530" s="5" t="str"/>
      <c r="AU530" s="340" t="n">
        <v>46285.07177083333</v>
      </c>
      <c r="AV530" s="341" t="n">
        <v>0.5111111111111111</v>
      </c>
    </row>
    <row r="531">
      <c r="A531" t="inlineStr">
        <is>
          <t>20609846314</t>
        </is>
      </c>
      <c r="B531" t="inlineStr">
        <is>
          <t>COOPERATIVA AGRARIA DE FAMILIAS CAMPESINAS EMPRENDEDORAS Y RESILIENTES DEL PERÚ - CAFCER</t>
        </is>
      </c>
      <c r="C531" t="inlineStr">
        <is>
          <t>CAFCER</t>
        </is>
      </c>
      <c r="D531" t="inlineStr">
        <is>
          <t>COOPERATIVAS, SAIS, CAPS</t>
        </is>
      </c>
      <c r="E531" t="inlineStr">
        <is>
          <t>02 Cooperativa</t>
        </is>
      </c>
      <c r="F531" t="inlineStr">
        <is>
          <t>ACTIVO</t>
        </is>
      </c>
      <c r="G531" t="inlineStr">
        <is>
          <t>HABIDO</t>
        </is>
      </c>
      <c r="H531" s="339" t="n">
        <v>44784</v>
      </c>
      <c r="I531" s="339" t="n">
        <v>44784</v>
      </c>
      <c r="J531" t="inlineStr">
        <is>
          <t>220501</t>
        </is>
      </c>
      <c r="K531" t="inlineStr">
        <is>
          <t>SAN MARTIN</t>
        </is>
      </c>
      <c r="L531" t="inlineStr">
        <is>
          <t>LAMAS</t>
        </is>
      </c>
      <c r="M531" t="inlineStr">
        <is>
          <t>PINTO RECODO</t>
        </is>
      </c>
      <c r="N531" t="inlineStr">
        <is>
          <t>OTR. . NRO. . KM. 1 CAS. LA FLORIDA</t>
        </is>
      </c>
      <c r="O531" t="inlineStr">
        <is>
          <t>SIN ACTIVIDAD</t>
        </is>
      </c>
      <c r="P531" t="inlineStr">
        <is>
          <t>CULTIVOS DE CEREALES.</t>
        </is>
      </c>
      <c r="U531" t="inlineStr">
        <is>
          <t>928360849</t>
        </is>
      </c>
      <c r="V531" t="inlineStr">
        <is>
          <t>cooperativaagrariacafcer@gmail.com</t>
        </is>
      </c>
      <c r="W531" t="inlineStr">
        <is>
          <t>NO</t>
        </is>
      </c>
      <c r="Y531" t="inlineStr">
        <is>
          <t>SI</t>
        </is>
      </c>
      <c r="Z531" t="inlineStr">
        <is>
          <t>COOPERATIVA AGRARIA DE FAMILIAS CAMPESINAS EMPRENDEDORAS Y RESILIENTES DEL PERÚ - CAFCER</t>
        </is>
      </c>
      <c r="AA531" s="3" t="n">
        <v>1926938.34148</v>
      </c>
      <c r="AB531" s="3" t="n">
        <v>12214891.7577441</v>
      </c>
      <c r="AC531" t="inlineStr">
        <is>
          <t>NO</t>
        </is>
      </c>
      <c r="AD531" s="3" t="str"/>
      <c r="AF531" s="3" t="str"/>
      <c r="AG531" s="4" t="str"/>
      <c r="AI531" t="inlineStr">
        <is>
          <t>Elfer Nuñez Vásquez</t>
        </is>
      </c>
      <c r="AJ531" t="inlineStr">
        <is>
          <t>Elfer Nuñez Vásquez</t>
        </is>
      </c>
      <c r="AK531" s="4" t="str"/>
      <c r="AL531" t="inlineStr">
        <is>
          <t>CAFÉ</t>
        </is>
      </c>
      <c r="AM531" t="inlineStr">
        <is>
          <t>2023-2024 - 2025</t>
        </is>
      </c>
      <c r="AN531" t="inlineStr">
        <is>
          <t>PAC</t>
        </is>
      </c>
      <c r="AO531" s="4" t="n">
        <v>444</v>
      </c>
      <c r="AP531" s="4" t="n">
        <v>254</v>
      </c>
      <c r="AQ531" s="5" t="n">
        <v>921.1</v>
      </c>
      <c r="AR531" t="inlineStr">
        <is>
          <t>Si (vigente a noviembre 2026)</t>
        </is>
      </c>
      <c r="AS531" t="inlineStr">
        <is>
          <t>En proceso</t>
        </is>
      </c>
      <c r="AT531" t="inlineStr">
        <is>
          <t>0.7</t>
        </is>
      </c>
      <c r="AU531" s="340" t="n">
        <v>46285.07177083333</v>
      </c>
      <c r="AV531" s="341" t="n">
        <v>0.7555555555555555</v>
      </c>
    </row>
    <row r="532">
      <c r="A532" t="inlineStr">
        <is>
          <t>20609862492</t>
        </is>
      </c>
      <c r="B532" t="inlineStr">
        <is>
          <t>ASOCIACION DE MUJERES EMPRENDEDORAS DE LA COMUNIDAD CAMPESINA DE EXCHAJE</t>
        </is>
      </c>
      <c r="D532" t="inlineStr">
        <is>
          <t>ASOCIACION</t>
        </is>
      </c>
      <c r="E532" t="inlineStr">
        <is>
          <t>01 Asociación</t>
        </is>
      </c>
      <c r="F532" t="inlineStr">
        <is>
          <t>BAJA PROV. POR OFICIO</t>
        </is>
      </c>
      <c r="G532" t="inlineStr">
        <is>
          <t>HABIDO</t>
        </is>
      </c>
      <c r="H532" s="339" t="n">
        <v>44789</v>
      </c>
      <c r="I532" s="339" t="n">
        <v>44805</v>
      </c>
      <c r="J532" t="inlineStr">
        <is>
          <t>180211</t>
        </is>
      </c>
      <c r="K532" t="inlineStr">
        <is>
          <t>MOQUEGUA</t>
        </is>
      </c>
      <c r="L532" t="inlineStr">
        <is>
          <t>GENERAL SANCHEZ CERRO</t>
        </is>
      </c>
      <c r="M532" t="inlineStr">
        <is>
          <t>YUNGA</t>
        </is>
      </c>
      <c r="N532" t="inlineStr">
        <is>
          <t>ZONA A MZA. G LOTE. 3 C.P. EXCHAJE</t>
        </is>
      </c>
      <c r="O532" t="inlineStr">
        <is>
          <t>SIN ACTIVIDAD</t>
        </is>
      </c>
      <c r="P532" t="inlineStr">
        <is>
          <t>ACTIVIDADES OTRAS ASOCIACIONES NCP.</t>
        </is>
      </c>
      <c r="Q532" t="inlineStr">
        <is>
          <t>EXPLOTACION MIXTA.</t>
        </is>
      </c>
      <c r="W532" t="inlineStr">
        <is>
          <t>NO</t>
        </is>
      </c>
      <c r="Y532" t="inlineStr">
        <is>
          <t>SI</t>
        </is>
      </c>
      <c r="Z532" t="inlineStr">
        <is>
          <t>ASOCIACION DE MUJERES EMPRENDEDORAS DE LA COMUNIDAD CAMPESINA DE EXCHAJE</t>
        </is>
      </c>
      <c r="AA532" s="3" t="n">
        <v>0</v>
      </c>
      <c r="AB532" s="3" t="n">
        <v>109438</v>
      </c>
      <c r="AC532" t="inlineStr">
        <is>
          <t>NO</t>
        </is>
      </c>
      <c r="AD532" s="3" t="str"/>
      <c r="AF532" s="3" t="str"/>
      <c r="AG532" s="4" t="str"/>
      <c r="AK532" s="4" t="str"/>
      <c r="AL532" t="inlineStr">
        <is>
          <t>CUY</t>
        </is>
      </c>
      <c r="AM532" t="inlineStr">
        <is>
          <t>2025</t>
        </is>
      </c>
      <c r="AN532" t="inlineStr">
        <is>
          <t>PAC</t>
        </is>
      </c>
      <c r="AO532" s="4" t="str"/>
      <c r="AP532" s="4" t="str"/>
      <c r="AQ532" s="5" t="str"/>
      <c r="AU532" s="340" t="n">
        <v>46285.07177083333</v>
      </c>
      <c r="AV532" s="341" t="n">
        <v>0.5333333333333333</v>
      </c>
    </row>
    <row r="533">
      <c r="A533" t="inlineStr">
        <is>
          <t>20609875276</t>
        </is>
      </c>
      <c r="B533" t="inlineStr">
        <is>
          <t>ASOCIACIÓN DE PRODUCTORES DE CUY - EL OLIVO / APROCUYOL</t>
        </is>
      </c>
      <c r="D533" t="inlineStr">
        <is>
          <t>ASOCIACION</t>
        </is>
      </c>
      <c r="E533" t="inlineStr">
        <is>
          <t>01 Asociación</t>
        </is>
      </c>
      <c r="F533" t="inlineStr">
        <is>
          <t>BAJA PROV. POR OFICIO</t>
        </is>
      </c>
      <c r="G533" t="inlineStr">
        <is>
          <t>HABIDO</t>
        </is>
      </c>
      <c r="H533" s="339" t="n">
        <v>45687</v>
      </c>
      <c r="I533" s="339" t="n">
        <v>45658</v>
      </c>
      <c r="J533" t="inlineStr">
        <is>
          <t>060202</t>
        </is>
      </c>
      <c r="K533" t="inlineStr">
        <is>
          <t>CAJAMARCA</t>
        </is>
      </c>
      <c r="L533" t="inlineStr">
        <is>
          <t>CAJABAMBA</t>
        </is>
      </c>
      <c r="M533" t="inlineStr">
        <is>
          <t>CACHACHI</t>
        </is>
      </c>
      <c r="N533" t="inlineStr">
        <is>
          <t>NRO. SN C.P. CHOLOCAL (SECTOR EL OLIVO - A 300 M JARDIN DE NIÑO)</t>
        </is>
      </c>
      <c r="O533" t="inlineStr">
        <is>
          <t>SIN ACTIVIDAD</t>
        </is>
      </c>
      <c r="P533" t="inlineStr">
        <is>
          <t>CRIA DE ANIMALES DOMESTICOS.</t>
        </is>
      </c>
      <c r="W533" t="inlineStr">
        <is>
          <t>NO</t>
        </is>
      </c>
      <c r="Y533" t="inlineStr">
        <is>
          <t>SI</t>
        </is>
      </c>
      <c r="Z533" t="inlineStr">
        <is>
          <t>ASOCIACIÓN DE PRODUCTORES DE CUY - EL OLIVO / APROCUYOL</t>
        </is>
      </c>
      <c r="AA533" s="3" t="n">
        <v>931840</v>
      </c>
      <c r="AB533" s="3" t="n">
        <v>1137213</v>
      </c>
      <c r="AC533" t="inlineStr">
        <is>
          <t>NO</t>
        </is>
      </c>
      <c r="AD533" s="3" t="str"/>
      <c r="AF533" s="3" t="str"/>
      <c r="AG533" s="4" t="str"/>
      <c r="AK533" s="4" t="str"/>
      <c r="AL533" t="inlineStr">
        <is>
          <t>CUY</t>
        </is>
      </c>
      <c r="AM533" t="inlineStr">
        <is>
          <t>2024 - 2025</t>
        </is>
      </c>
      <c r="AN533" t="inlineStr">
        <is>
          <t>PAC</t>
        </is>
      </c>
      <c r="AO533" s="4" t="str"/>
      <c r="AP533" s="4" t="str"/>
      <c r="AQ533" s="5" t="str"/>
      <c r="AU533" s="340" t="n">
        <v>46285.07177083333</v>
      </c>
      <c r="AV533" s="341" t="n">
        <v>0.5111111111111111</v>
      </c>
    </row>
    <row r="534">
      <c r="A534" t="inlineStr">
        <is>
          <t>20609917840</t>
        </is>
      </c>
      <c r="B534" t="inlineStr">
        <is>
          <t>ASOCIACION DE PRODUCTORES REPRESA TAPASH</t>
        </is>
      </c>
      <c r="D534" t="inlineStr">
        <is>
          <t>ASOCIACION</t>
        </is>
      </c>
      <c r="E534" t="inlineStr">
        <is>
          <t>01 Asociación</t>
        </is>
      </c>
      <c r="F534" t="inlineStr">
        <is>
          <t>SUSPENSION TEMPORAL</t>
        </is>
      </c>
      <c r="G534" t="inlineStr">
        <is>
          <t>HABIDO</t>
        </is>
      </c>
      <c r="H534" s="339" t="n">
        <v>44802</v>
      </c>
      <c r="I534" s="339" t="n">
        <v>44805</v>
      </c>
      <c r="J534" t="inlineStr">
        <is>
          <t>131005</t>
        </is>
      </c>
      <c r="K534" t="inlineStr">
        <is>
          <t>LA LIBERTAD</t>
        </is>
      </c>
      <c r="L534" t="inlineStr">
        <is>
          <t>SANTIAGO DE CHUCO</t>
        </is>
      </c>
      <c r="M534" t="inlineStr">
        <is>
          <t>MOLLEPATA</t>
        </is>
      </c>
      <c r="N534" t="inlineStr">
        <is>
          <t>AV. EL BOSQUE NRO. 06 CAS. LA YEGUADA</t>
        </is>
      </c>
      <c r="O534" t="inlineStr">
        <is>
          <t>SIN ACTIVIDAD</t>
        </is>
      </c>
      <c r="P534" t="inlineStr">
        <is>
          <t>ACTIVIDADES OTRAS ASOCIACIONES NCP.</t>
        </is>
      </c>
      <c r="W534" t="inlineStr">
        <is>
          <t>NO</t>
        </is>
      </c>
      <c r="Y534" t="inlineStr">
        <is>
          <t>SI</t>
        </is>
      </c>
      <c r="Z534" t="inlineStr">
        <is>
          <t>ASOCIACION DE PRODUCTORES REPRESA TAPASH</t>
        </is>
      </c>
      <c r="AA534" s="3" t="n">
        <v>47580</v>
      </c>
      <c r="AB534" s="3" t="n">
        <v>48750</v>
      </c>
      <c r="AC534" t="inlineStr">
        <is>
          <t>NO</t>
        </is>
      </c>
      <c r="AD534" s="3" t="str"/>
      <c r="AF534" s="3" t="str"/>
      <c r="AG534" s="4" t="str"/>
      <c r="AK534" s="4" t="str"/>
      <c r="AL534" t="inlineStr">
        <is>
          <t>QUINUA Y OTROS GRANOS</t>
        </is>
      </c>
      <c r="AM534" t="inlineStr">
        <is>
          <t>2024 - 2025</t>
        </is>
      </c>
      <c r="AN534" t="inlineStr">
        <is>
          <t>PAC</t>
        </is>
      </c>
      <c r="AO534" s="4" t="str"/>
      <c r="AP534" s="4" t="str"/>
      <c r="AQ534" s="5" t="str"/>
      <c r="AU534" s="340" t="n">
        <v>46285.07177083333</v>
      </c>
      <c r="AV534" s="341" t="n">
        <v>0.5111111111111111</v>
      </c>
    </row>
    <row r="535">
      <c r="A535" t="inlineStr">
        <is>
          <t>20609941406</t>
        </is>
      </c>
      <c r="B535" t="inlineStr">
        <is>
          <t>COMUNIDAD NATIVA DE HUITOTOS DE FORTALEZA</t>
        </is>
      </c>
      <c r="D535" t="inlineStr">
        <is>
          <t>COMUNIDAD CAMPESINA, NATIVA</t>
        </is>
      </c>
      <c r="E535" t="inlineStr">
        <is>
          <t>05 Comunidades Campesinas</t>
        </is>
      </c>
      <c r="F535" t="inlineStr">
        <is>
          <t>ACTIVO</t>
        </is>
      </c>
      <c r="G535" t="inlineStr">
        <is>
          <t>HABIDO</t>
        </is>
      </c>
      <c r="H535" s="339" t="n">
        <v>44809</v>
      </c>
      <c r="I535" s="339" t="n">
        <v>44809</v>
      </c>
      <c r="J535" t="inlineStr">
        <is>
          <t>160107</t>
        </is>
      </c>
      <c r="K535" t="inlineStr">
        <is>
          <t>LORETO</t>
        </is>
      </c>
      <c r="L535" t="inlineStr">
        <is>
          <t>MAYNAS</t>
        </is>
      </c>
      <c r="M535" t="inlineStr">
        <is>
          <t>NAPO</t>
        </is>
      </c>
      <c r="N535" t="inlineStr">
        <is>
          <t>NRO. S/N COM. FORTALEZA</t>
        </is>
      </c>
      <c r="O535" t="inlineStr">
        <is>
          <t>SIN ACTIVIDAD</t>
        </is>
      </c>
      <c r="P535" t="inlineStr">
        <is>
          <t>CULTIVO DE FRUTAS.</t>
        </is>
      </c>
      <c r="W535" t="inlineStr">
        <is>
          <t>NO</t>
        </is>
      </c>
      <c r="Y535" t="inlineStr">
        <is>
          <t>SI</t>
        </is>
      </c>
      <c r="Z535" t="inlineStr">
        <is>
          <t>COMUNIDAD NATIVA DE HUITOTOS DE FORTALEZA</t>
        </is>
      </c>
      <c r="AA535" s="3" t="n">
        <v>10532</v>
      </c>
      <c r="AB535" s="3" t="n">
        <v>7983</v>
      </c>
      <c r="AC535" t="inlineStr">
        <is>
          <t>NO</t>
        </is>
      </c>
      <c r="AD535" s="3" t="str"/>
      <c r="AF535" s="3" t="str"/>
      <c r="AG535" s="4" t="str"/>
      <c r="AK535" s="4" t="str"/>
      <c r="AL535" t="inlineStr">
        <is>
          <t>YUCA</t>
        </is>
      </c>
      <c r="AM535" t="inlineStr">
        <is>
          <t>2023-2024 - 2025</t>
        </is>
      </c>
      <c r="AN535" t="inlineStr">
        <is>
          <t>PAC</t>
        </is>
      </c>
      <c r="AO535" s="4" t="str"/>
      <c r="AP535" s="4" t="str"/>
      <c r="AQ535" s="5" t="str"/>
      <c r="AU535" s="340" t="n">
        <v>46285.07177083333</v>
      </c>
      <c r="AV535" s="341" t="n">
        <v>0.5111111111111111</v>
      </c>
    </row>
    <row r="536">
      <c r="A536" t="inlineStr">
        <is>
          <t>20609948044</t>
        </is>
      </c>
      <c r="B536" t="inlineStr">
        <is>
          <t>COOPERATIVA AGRARIA DE FRUTICULTORES DE SANDIA</t>
        </is>
      </c>
      <c r="D536" t="inlineStr">
        <is>
          <t>COOPERATIVAS, SAIS, CAPS</t>
        </is>
      </c>
      <c r="E536" t="inlineStr">
        <is>
          <t>02 Cooperativa</t>
        </is>
      </c>
      <c r="F536" t="inlineStr">
        <is>
          <t>ACTIVO</t>
        </is>
      </c>
      <c r="G536" t="inlineStr">
        <is>
          <t>HABIDO</t>
        </is>
      </c>
      <c r="H536" s="339" t="n">
        <v>44810</v>
      </c>
      <c r="I536" s="339" t="n">
        <v>44810</v>
      </c>
      <c r="J536" t="inlineStr">
        <is>
          <t>211201</t>
        </is>
      </c>
      <c r="K536" t="inlineStr">
        <is>
          <t>PUNO</t>
        </is>
      </c>
      <c r="L536" t="inlineStr">
        <is>
          <t>SANDIA</t>
        </is>
      </c>
      <c r="M536" t="inlineStr">
        <is>
          <t>SANDIA</t>
        </is>
      </c>
      <c r="N536" t="inlineStr">
        <is>
          <t>JR. LIMA NRO. 322</t>
        </is>
      </c>
      <c r="O536" t="inlineStr">
        <is>
          <t>SIN ACTIVIDAD</t>
        </is>
      </c>
      <c r="P536" t="inlineStr">
        <is>
          <t>CULTIVO DE FRUTAS.</t>
        </is>
      </c>
      <c r="Q536" t="inlineStr">
        <is>
          <t>ELAB DE OTROS PROD. ALIMENTICIOS.</t>
        </is>
      </c>
      <c r="W536" t="inlineStr">
        <is>
          <t>SI</t>
        </is>
      </c>
      <c r="X536" t="inlineStr">
        <is>
          <t>S2200147</t>
        </is>
      </c>
      <c r="Y536" t="inlineStr">
        <is>
          <t>SI</t>
        </is>
      </c>
      <c r="Z536" t="inlineStr">
        <is>
          <t>COOPERATIVA AGRARIA DE FRUTICULTORES DE SANDIA</t>
        </is>
      </c>
      <c r="AA536" s="3" t="n">
        <v>73167.08052</v>
      </c>
      <c r="AB536" s="3" t="n">
        <v>0</v>
      </c>
      <c r="AC536" t="inlineStr">
        <is>
          <t>NO</t>
        </is>
      </c>
      <c r="AD536" s="3" t="str"/>
      <c r="AF536" s="3" t="str"/>
      <c r="AG536" s="4" t="str"/>
      <c r="AH536" t="inlineStr">
        <is>
          <t>SANCA QUISPE ROLANDO</t>
        </is>
      </c>
      <c r="AI536" t="inlineStr">
        <is>
          <t>CCUNO LUQUE ANGEL</t>
        </is>
      </c>
      <c r="AK536" s="4" t="n">
        <v>6</v>
      </c>
      <c r="AL536" t="inlineStr">
        <is>
          <t>PAPAYITA ANDINA</t>
        </is>
      </c>
      <c r="AM536" t="inlineStr">
        <is>
          <t>2024 - 2025</t>
        </is>
      </c>
      <c r="AN536" t="inlineStr">
        <is>
          <t>PAC</t>
        </is>
      </c>
      <c r="AO536" s="4" t="str"/>
      <c r="AP536" s="4" t="str"/>
      <c r="AQ536" s="5" t="str"/>
      <c r="AU536" s="340" t="n">
        <v>46285.07177083333</v>
      </c>
      <c r="AV536" s="341" t="n">
        <v>0.6222222222222222</v>
      </c>
    </row>
    <row r="537">
      <c r="A537" t="inlineStr">
        <is>
          <t>20609979471</t>
        </is>
      </c>
      <c r="B537" t="inlineStr">
        <is>
          <t>ASOCIACION DE PRODUCTORES AGROPECUARIOS ECOLOGICOS SAN ANTONIO HEROINAS TOLEDO</t>
        </is>
      </c>
      <c r="D537" t="inlineStr">
        <is>
          <t>ASOCIACION</t>
        </is>
      </c>
      <c r="E537" t="inlineStr">
        <is>
          <t>01 Asociación</t>
        </is>
      </c>
      <c r="F537" t="inlineStr">
        <is>
          <t>ACTIVO</t>
        </is>
      </c>
      <c r="G537" t="inlineStr">
        <is>
          <t>HABIDO</t>
        </is>
      </c>
      <c r="H537" s="339" t="n">
        <v>44817</v>
      </c>
      <c r="I537" s="339" t="n">
        <v>44835</v>
      </c>
      <c r="J537" t="inlineStr">
        <is>
          <t>120207</t>
        </is>
      </c>
      <c r="K537" t="inlineStr">
        <is>
          <t>JUNIN</t>
        </is>
      </c>
      <c r="L537" t="inlineStr">
        <is>
          <t>CONCEPCION</t>
        </is>
      </c>
      <c r="M537" t="inlineStr">
        <is>
          <t>HEROINAS TOLEDO</t>
        </is>
      </c>
      <c r="N537" t="inlineStr">
        <is>
          <t>JR. CANCHAPALCA NRO. SN (S69450787-5 CDRAS DE POSTA MEDICA)</t>
        </is>
      </c>
      <c r="O537" t="inlineStr">
        <is>
          <t>SIN ACTIVIDAD</t>
        </is>
      </c>
      <c r="P537" t="inlineStr">
        <is>
          <t>CRIA DE ANIMALES DOMESTICOS.</t>
        </is>
      </c>
      <c r="Q537" t="inlineStr">
        <is>
          <t>CULTIVO DE HORTALIZAS Y LEGUMBRES.</t>
        </is>
      </c>
      <c r="W537" t="inlineStr">
        <is>
          <t>NO</t>
        </is>
      </c>
      <c r="Y537" t="inlineStr">
        <is>
          <t>SI</t>
        </is>
      </c>
      <c r="Z537" t="inlineStr">
        <is>
          <t>ASOCIACION DE PRODUCTORES AGROPECUARIOS ECOLOGICOS SAN ANTONIO HEROINAS TOLEDO</t>
        </is>
      </c>
      <c r="AA537" s="3" t="n">
        <v>0</v>
      </c>
      <c r="AB537" s="3" t="n">
        <v>298844.1</v>
      </c>
      <c r="AC537" t="inlineStr">
        <is>
          <t>NO</t>
        </is>
      </c>
      <c r="AD537" s="3" t="str"/>
      <c r="AF537" s="3" t="str"/>
      <c r="AG537" s="4" t="str"/>
      <c r="AK537" s="4" t="str"/>
      <c r="AL537" t="inlineStr">
        <is>
          <t>PAPA</t>
        </is>
      </c>
      <c r="AM537" t="inlineStr">
        <is>
          <t>2025</t>
        </is>
      </c>
      <c r="AN537" t="inlineStr">
        <is>
          <t>PAC</t>
        </is>
      </c>
      <c r="AO537" s="4" t="str"/>
      <c r="AP537" s="4" t="str"/>
      <c r="AQ537" s="5" t="str"/>
      <c r="AU537" s="340" t="n">
        <v>46285.07177083333</v>
      </c>
      <c r="AV537" s="341" t="n">
        <v>0.5333333333333333</v>
      </c>
    </row>
    <row r="538">
      <c r="A538" t="inlineStr">
        <is>
          <t>20610024085</t>
        </is>
      </c>
      <c r="B538" t="inlineStr">
        <is>
          <t>COOPERATIVA AGRARIA DE PRODUCTORES DE PALTA HASS, DEL ANEXO DE RONDAYACU, DISTRITO DE MONOBAMBA</t>
        </is>
      </c>
      <c r="C538" t="inlineStr">
        <is>
          <t>C.A.P.P. HASS RONDAYACU</t>
        </is>
      </c>
      <c r="D538" t="inlineStr">
        <is>
          <t>COOPERATIVAS, SAIS, CAPS</t>
        </is>
      </c>
      <c r="E538" t="inlineStr">
        <is>
          <t>02 Cooperativa</t>
        </is>
      </c>
      <c r="F538" t="inlineStr">
        <is>
          <t>SUSPENSION TEMPORAL</t>
        </is>
      </c>
      <c r="G538" t="inlineStr">
        <is>
          <t>HABIDO</t>
        </is>
      </c>
      <c r="H538" s="339" t="n">
        <v>44826</v>
      </c>
      <c r="I538" s="339" t="n">
        <v>44826</v>
      </c>
      <c r="J538" t="inlineStr">
        <is>
          <t>120419</t>
        </is>
      </c>
      <c r="K538" t="inlineStr">
        <is>
          <t>JUNIN</t>
        </is>
      </c>
      <c r="L538" t="inlineStr">
        <is>
          <t>CHANCHAMAYO</t>
        </is>
      </c>
      <c r="M538" t="inlineStr">
        <is>
          <t>SAN RAMON</t>
        </is>
      </c>
      <c r="N538" t="inlineStr">
        <is>
          <t>JR. PROGRESO NRO. 163 URB. SAN RAMON (S72261306-FTE A CENTRO COM. SAN RAMON)</t>
        </is>
      </c>
      <c r="O538" t="inlineStr">
        <is>
          <t>SIN ACTIVIDAD</t>
        </is>
      </c>
      <c r="P538" t="inlineStr">
        <is>
          <t>CULTIVO DE FRUTAS.</t>
        </is>
      </c>
      <c r="W538" t="inlineStr">
        <is>
          <t>NO</t>
        </is>
      </c>
      <c r="Y538" t="inlineStr">
        <is>
          <t>SI</t>
        </is>
      </c>
      <c r="Z538" t="inlineStr">
        <is>
          <t>COOPERATIVA AGRARIA DE PRODUCTORES DE PALTA HASS, DEL ANEXO DE RONDAYACU, DISTRITO DE MONOBAMBA</t>
        </is>
      </c>
      <c r="AA538" s="3" t="n">
        <v>3536550</v>
      </c>
      <c r="AB538" s="3" t="n">
        <v>2474500</v>
      </c>
      <c r="AC538" t="inlineStr">
        <is>
          <t>NO</t>
        </is>
      </c>
      <c r="AD538" s="3" t="str"/>
      <c r="AF538" s="3" t="str"/>
      <c r="AG538" s="4" t="str"/>
      <c r="AK538" s="4" t="str"/>
      <c r="AL538" t="inlineStr">
        <is>
          <t>PALTA</t>
        </is>
      </c>
      <c r="AM538" t="inlineStr">
        <is>
          <t>2024 - 2025</t>
        </is>
      </c>
      <c r="AN538" t="inlineStr">
        <is>
          <t>PAC</t>
        </is>
      </c>
      <c r="AO538" s="4" t="str"/>
      <c r="AP538" s="4" t="str"/>
      <c r="AQ538" s="5" t="str"/>
      <c r="AU538" s="340" t="n">
        <v>46285.07177083333</v>
      </c>
      <c r="AV538" s="341" t="n">
        <v>0.5333333333333333</v>
      </c>
    </row>
    <row r="539">
      <c r="A539" t="inlineStr">
        <is>
          <t>20610032185</t>
        </is>
      </c>
      <c r="B539" t="inlineStr">
        <is>
          <t>ASOCIACION DE PRODUCTORES SOSTENIBLES AWAJUN DEL MARAÑON</t>
        </is>
      </c>
      <c r="D539" t="inlineStr">
        <is>
          <t>ASOCIACION</t>
        </is>
      </c>
      <c r="E539" t="inlineStr">
        <is>
          <t>01 Asociación</t>
        </is>
      </c>
      <c r="F539" t="inlineStr">
        <is>
          <t>ACTIVO</t>
        </is>
      </c>
      <c r="G539" t="inlineStr">
        <is>
          <t>HABIDO</t>
        </is>
      </c>
      <c r="H539" s="339" t="n">
        <v>44827</v>
      </c>
      <c r="I539" s="339" t="n">
        <v>44827</v>
      </c>
      <c r="J539" t="inlineStr">
        <is>
          <t>160703</t>
        </is>
      </c>
      <c r="K539" t="inlineStr">
        <is>
          <t>LORETO</t>
        </is>
      </c>
      <c r="L539" t="inlineStr">
        <is>
          <t>DATEM DEL MARAÑON</t>
        </is>
      </c>
      <c r="M539" t="inlineStr">
        <is>
          <t>MANSERICHE</t>
        </is>
      </c>
      <c r="N539" t="inlineStr">
        <is>
          <t>NRO. S/N COM. UGARTE (DESDE SARAMIRIZA VIA FLUVIAL)</t>
        </is>
      </c>
      <c r="O539" t="inlineStr">
        <is>
          <t>SIN ACTIVIDAD</t>
        </is>
      </c>
      <c r="P539" t="inlineStr">
        <is>
          <t>SILVICULTURA Y EXT. DE MADERA.</t>
        </is>
      </c>
      <c r="Q539" t="inlineStr">
        <is>
          <t>OTROS TIPOS DE VENTA POR MENOR.</t>
        </is>
      </c>
      <c r="R539" t="inlineStr">
        <is>
          <t>EXPLOTACION MIXTA.</t>
        </is>
      </c>
      <c r="W539" t="inlineStr">
        <is>
          <t>NO</t>
        </is>
      </c>
      <c r="Y539" t="inlineStr">
        <is>
          <t>SI</t>
        </is>
      </c>
      <c r="Z539" t="inlineStr">
        <is>
          <t>ASOCIACION DE PRODUCTORES SOSTENIBLES AWAJUN DEL MARAÑON</t>
        </is>
      </c>
      <c r="AA539" s="3" t="n">
        <v>0</v>
      </c>
      <c r="AB539" s="3" t="n">
        <v>14890</v>
      </c>
      <c r="AC539" t="inlineStr">
        <is>
          <t>NO</t>
        </is>
      </c>
      <c r="AD539" s="3" t="str"/>
      <c r="AF539" s="3" t="str"/>
      <c r="AG539" s="4" t="str"/>
      <c r="AK539" s="4" t="str"/>
      <c r="AL539" t="inlineStr">
        <is>
          <t>AGUAJE</t>
        </is>
      </c>
      <c r="AM539" t="inlineStr">
        <is>
          <t>2025</t>
        </is>
      </c>
      <c r="AN539" t="inlineStr">
        <is>
          <t>PAC</t>
        </is>
      </c>
      <c r="AO539" s="4" t="str"/>
      <c r="AP539" s="4" t="str"/>
      <c r="AQ539" s="5" t="str"/>
      <c r="AU539" s="340" t="n">
        <v>46285.07177083333</v>
      </c>
      <c r="AV539" s="341" t="n">
        <v>0.5555555555555556</v>
      </c>
    </row>
    <row r="540">
      <c r="A540" t="inlineStr">
        <is>
          <t>20610124977</t>
        </is>
      </c>
      <c r="B540" t="inlineStr">
        <is>
          <t>ASOCIACION DE PRODUCTORES ALPAQUEROS PISCICULTORES Y ARTESANOS DEL DISTRITO DE CAYLLOMA</t>
        </is>
      </c>
      <c r="D540" t="inlineStr">
        <is>
          <t>ASOCIACION</t>
        </is>
      </c>
      <c r="E540" t="inlineStr">
        <is>
          <t>01 Asociación</t>
        </is>
      </c>
      <c r="F540" t="inlineStr">
        <is>
          <t>ACTIVO</t>
        </is>
      </c>
      <c r="G540" t="inlineStr">
        <is>
          <t>HABIDO</t>
        </is>
      </c>
      <c r="H540" s="339" t="n">
        <v>46100</v>
      </c>
      <c r="I540" s="339" t="n">
        <v>46100</v>
      </c>
      <c r="J540" t="inlineStr">
        <is>
          <t>040505</t>
        </is>
      </c>
      <c r="K540" t="inlineStr">
        <is>
          <t>AREQUIPA</t>
        </is>
      </c>
      <c r="L540" t="inlineStr">
        <is>
          <t>CAYLLOMA</t>
        </is>
      </c>
      <c r="M540" t="inlineStr">
        <is>
          <t>CAYLLOMA</t>
        </is>
      </c>
      <c r="N540" t="inlineStr">
        <is>
          <t>CAL. SAN NICOLAS NRO. 113</t>
        </is>
      </c>
      <c r="O540" t="inlineStr">
        <is>
          <t>SIN ACTIVIDAD</t>
        </is>
      </c>
      <c r="P540" t="inlineStr">
        <is>
          <t>CRIA DE ANIMALES DOMESTICOS.</t>
        </is>
      </c>
      <c r="Q540" t="inlineStr">
        <is>
          <t>ACTIVIDADES OTRAS ASOCIACIONES NCP.</t>
        </is>
      </c>
      <c r="R540" t="inlineStr">
        <is>
          <t>VTA. MAY. DE MATERIAS PRIMAS AGROPEC.</t>
        </is>
      </c>
      <c r="W540" t="inlineStr">
        <is>
          <t>NO</t>
        </is>
      </c>
      <c r="Y540" t="inlineStr">
        <is>
          <t>SI</t>
        </is>
      </c>
      <c r="Z540" t="inlineStr">
        <is>
          <t>ASOCIACION DE PRODUCTORES ALPAQUEROS PISCICULTORES Y ARTESANOS DEL DISTRITO DE CAYLLOMA</t>
        </is>
      </c>
      <c r="AA540" s="3" t="n">
        <v>18024.576</v>
      </c>
      <c r="AB540" s="3" t="n">
        <v>33317.76</v>
      </c>
      <c r="AC540" t="inlineStr">
        <is>
          <t>NO</t>
        </is>
      </c>
      <c r="AD540" s="3" t="str"/>
      <c r="AF540" s="3" t="str"/>
      <c r="AG540" s="4" t="str"/>
      <c r="AK540" s="4" t="str"/>
      <c r="AL540" t="inlineStr">
        <is>
          <t>FIBRA DE ALPACA</t>
        </is>
      </c>
      <c r="AM540" t="inlineStr">
        <is>
          <t>2024 - 2025</t>
        </is>
      </c>
      <c r="AN540" t="inlineStr">
        <is>
          <t>PAC</t>
        </is>
      </c>
      <c r="AO540" s="4" t="str"/>
      <c r="AP540" s="4" t="str"/>
      <c r="AQ540" s="5" t="str"/>
      <c r="AU540" s="340" t="n">
        <v>46285.07177083333</v>
      </c>
      <c r="AV540" s="341" t="n">
        <v>0.5555555555555556</v>
      </c>
    </row>
    <row r="541">
      <c r="A541" t="inlineStr">
        <is>
          <t>20610159789</t>
        </is>
      </c>
      <c r="B541" t="inlineStr">
        <is>
          <t>ASOCIACION DE PRODUCTORES AGROPECUARIOS NUEVO MILENIO DE CHUQUIBAMBA - APANMIC</t>
        </is>
      </c>
      <c r="D541" t="inlineStr">
        <is>
          <t>ASOCIACION</t>
        </is>
      </c>
      <c r="E541" t="inlineStr">
        <is>
          <t>01 Asociación</t>
        </is>
      </c>
      <c r="F541" t="inlineStr">
        <is>
          <t>BAJA DE OFICIO</t>
        </is>
      </c>
      <c r="G541" t="inlineStr">
        <is>
          <t>HABIDO</t>
        </is>
      </c>
      <c r="H541" s="339" t="n">
        <v>44859</v>
      </c>
      <c r="I541" s="339" t="n">
        <v>44859</v>
      </c>
      <c r="J541" t="inlineStr">
        <is>
          <t>060202</t>
        </is>
      </c>
      <c r="K541" t="inlineStr">
        <is>
          <t>CAJAMARCA</t>
        </is>
      </c>
      <c r="L541" t="inlineStr">
        <is>
          <t>CAJABAMBA</t>
        </is>
      </c>
      <c r="M541" t="inlineStr">
        <is>
          <t>CACHACHI</t>
        </is>
      </c>
      <c r="N541" t="inlineStr">
        <is>
          <t>NRO. -- CAS. CHIQUIBAMBA (CASERIO LICLIPAMPA)</t>
        </is>
      </c>
      <c r="O541" t="inlineStr">
        <is>
          <t>SIN ACTIVIDAD</t>
        </is>
      </c>
      <c r="P541" t="inlineStr">
        <is>
          <t>CRIA DE ANIMALES DOMESTICOS.</t>
        </is>
      </c>
      <c r="W541" t="inlineStr">
        <is>
          <t>NO</t>
        </is>
      </c>
      <c r="Y541" t="inlineStr">
        <is>
          <t>SI</t>
        </is>
      </c>
      <c r="Z541" t="inlineStr">
        <is>
          <t>ASOCIACION DE PRODUCTORES AGROPECUARIOS NUEVO MILENIO DE CHUQUIBAMBA - APANMIC</t>
        </is>
      </c>
      <c r="AA541" s="3" t="n">
        <v>696123</v>
      </c>
      <c r="AB541" s="3" t="n">
        <v>792623</v>
      </c>
      <c r="AC541" t="inlineStr">
        <is>
          <t>NO</t>
        </is>
      </c>
      <c r="AD541" s="3" t="str"/>
      <c r="AF541" s="3" t="str"/>
      <c r="AG541" s="4" t="str"/>
      <c r="AK541" s="4" t="str"/>
      <c r="AL541" t="inlineStr">
        <is>
          <t>CUY</t>
        </is>
      </c>
      <c r="AM541" t="inlineStr">
        <is>
          <t>2024 - 2025</t>
        </is>
      </c>
      <c r="AN541" t="inlineStr">
        <is>
          <t>PAC</t>
        </is>
      </c>
      <c r="AO541" s="4" t="str"/>
      <c r="AP541" s="4" t="str"/>
      <c r="AQ541" s="5" t="str"/>
      <c r="AU541" s="340" t="n">
        <v>46285.07177083333</v>
      </c>
      <c r="AV541" s="341" t="n">
        <v>0.5111111111111111</v>
      </c>
    </row>
    <row r="542">
      <c r="A542" t="inlineStr">
        <is>
          <t>20610286519</t>
        </is>
      </c>
      <c r="B542" t="inlineStr">
        <is>
          <t>COOPERATIVA AGRARIA LINE COFFEE MARAÑÓN - LINE COFFEE MARAÑON</t>
        </is>
      </c>
      <c r="C542" t="inlineStr">
        <is>
          <t>MARAÑÓN COFFEE</t>
        </is>
      </c>
      <c r="D542" t="inlineStr">
        <is>
          <t>COOPERATIVAS, SAIS, CAPS</t>
        </is>
      </c>
      <c r="F542" t="inlineStr">
        <is>
          <t>ACTIVO</t>
        </is>
      </c>
      <c r="G542" t="inlineStr">
        <is>
          <t>HABIDO</t>
        </is>
      </c>
      <c r="H542" s="339" t="n">
        <v>44889</v>
      </c>
      <c r="I542" s="339" t="n">
        <v>44986</v>
      </c>
      <c r="K542" t="inlineStr">
        <is>
          <t>AMAZONAS</t>
        </is>
      </c>
      <c r="L542" t="inlineStr">
        <is>
          <t>UTCUBAMBA</t>
        </is>
      </c>
      <c r="M542" t="inlineStr">
        <is>
          <t>LONYA GRANDE</t>
        </is>
      </c>
      <c r="N542" t="inlineStr">
        <is>
          <t>JR. 28 DE JULIO NRO. S/N BAR. NUEVA DELI (A MEDIA CDA. DEL PARQUE INFANTIL)</t>
        </is>
      </c>
      <c r="O542" t="inlineStr">
        <is>
          <t>SIN ACTIVIDAD</t>
        </is>
      </c>
      <c r="P542" t="inlineStr">
        <is>
          <t>CULTIVO DE FRUTAS.</t>
        </is>
      </c>
      <c r="Q542" t="inlineStr">
        <is>
          <t>CULTIVOS DE CEREALES.</t>
        </is>
      </c>
      <c r="U542" t="inlineStr">
        <is>
          <t>992603108</t>
        </is>
      </c>
      <c r="V542" t="inlineStr">
        <is>
          <t>coplinecoffee@gmail.com</t>
        </is>
      </c>
      <c r="W542" t="inlineStr">
        <is>
          <t>NO</t>
        </is>
      </c>
      <c r="Y542" t="inlineStr">
        <is>
          <t>SI</t>
        </is>
      </c>
      <c r="Z542" t="inlineStr">
        <is>
          <t>COOPERATIVA AGRARIA LINE COFFEE MARAÑÓN - LINE COFFEE MARAÑON</t>
        </is>
      </c>
      <c r="AA542" s="3" t="n">
        <v>0</v>
      </c>
      <c r="AB542" s="3" t="n">
        <v>0</v>
      </c>
      <c r="AC542" t="inlineStr">
        <is>
          <t>NO</t>
        </is>
      </c>
      <c r="AD542" s="3" t="str"/>
      <c r="AF542" s="3" t="str"/>
      <c r="AG542" s="4" t="str"/>
      <c r="AI542" t="inlineStr">
        <is>
          <t>Judith Aracely Becerra Cayatopa</t>
        </is>
      </c>
      <c r="AJ542" t="inlineStr">
        <is>
          <t>Judith Aracely Becerra Cayatopa</t>
        </is>
      </c>
      <c r="AK542" s="4" t="str"/>
      <c r="AO542" s="4" t="n">
        <v>78</v>
      </c>
      <c r="AP542" s="4" t="n">
        <v>66</v>
      </c>
      <c r="AQ542" s="5" t="n">
        <v>342.25</v>
      </c>
      <c r="AR542" t="inlineStr">
        <is>
          <t>organico: NOP, COR</t>
        </is>
      </c>
      <c r="AS542" t="inlineStr">
        <is>
          <t>NO CUENTA</t>
        </is>
      </c>
      <c r="AT542" t="inlineStr">
        <is>
          <t>0.5</t>
        </is>
      </c>
      <c r="AU542" s="340" t="n">
        <v>46285.07177083333</v>
      </c>
      <c r="AV542" s="341" t="n">
        <v>0.6666666666666666</v>
      </c>
    </row>
    <row r="543">
      <c r="A543" t="inlineStr">
        <is>
          <t>20610507701</t>
        </is>
      </c>
      <c r="B543" t="inlineStr">
        <is>
          <t>ASOCIACION DE RECOLECTORES DE CASTAÑA ORGANICA DE MADRE DE DIOS - ARCOMAD</t>
        </is>
      </c>
      <c r="D543" t="inlineStr">
        <is>
          <t>ASOCIACION</t>
        </is>
      </c>
      <c r="E543" t="inlineStr">
        <is>
          <t>01 Asociación</t>
        </is>
      </c>
      <c r="F543" t="inlineStr">
        <is>
          <t>ACTIVO</t>
        </is>
      </c>
      <c r="G543" t="inlineStr">
        <is>
          <t>HABIDO</t>
        </is>
      </c>
      <c r="H543" s="339" t="n">
        <v>44950</v>
      </c>
      <c r="I543" s="339" t="n">
        <v>44950</v>
      </c>
      <c r="J543" t="inlineStr">
        <is>
          <t>170101</t>
        </is>
      </c>
      <c r="K543" t="inlineStr">
        <is>
          <t>MADRE DE DIOS</t>
        </is>
      </c>
      <c r="L543" t="inlineStr">
        <is>
          <t>TAMBOPATA</t>
        </is>
      </c>
      <c r="M543" t="inlineStr">
        <is>
          <t>TAMBOPATA</t>
        </is>
      </c>
      <c r="N543" t="inlineStr">
        <is>
          <t>PJ. LUIS PEREZ VALERA MZA. 2F LOTE. 4 SAN LUIS (AL LADO DE EX INRENA)</t>
        </is>
      </c>
      <c r="O543" t="inlineStr">
        <is>
          <t>SIN ACTIVIDAD</t>
        </is>
      </c>
      <c r="P543" t="inlineStr">
        <is>
          <t>VTA. MAY. DE MATERIAS PRIMAS AGROPEC.</t>
        </is>
      </c>
      <c r="W543" t="inlineStr">
        <is>
          <t>NO</t>
        </is>
      </c>
      <c r="Y543" t="inlineStr">
        <is>
          <t>SI</t>
        </is>
      </c>
      <c r="Z543" t="inlineStr">
        <is>
          <t>ASOCIACION DE RECOLECTORES DE CASTAÑA ORGANICA DE MADRE DE DIOS - ARCOMAD</t>
        </is>
      </c>
      <c r="AA543" s="3" t="n">
        <v>357202.8</v>
      </c>
      <c r="AB543" s="3" t="n">
        <v>694118.85598</v>
      </c>
      <c r="AC543" t="inlineStr">
        <is>
          <t>NO</t>
        </is>
      </c>
      <c r="AD543" s="3" t="str"/>
      <c r="AF543" s="3" t="str"/>
      <c r="AG543" s="4" t="str"/>
      <c r="AK543" s="4" t="str"/>
      <c r="AL543" t="inlineStr">
        <is>
          <t>CASTAÑA</t>
        </is>
      </c>
      <c r="AM543" t="inlineStr">
        <is>
          <t>2024 - 2025</t>
        </is>
      </c>
      <c r="AN543" t="inlineStr">
        <is>
          <t>PAC</t>
        </is>
      </c>
      <c r="AO543" s="4" t="str"/>
      <c r="AP543" s="4" t="str"/>
      <c r="AQ543" s="5" t="str"/>
      <c r="AU543" s="340" t="n">
        <v>46285.07177083333</v>
      </c>
      <c r="AV543" s="341" t="n">
        <v>0.5111111111111111</v>
      </c>
    </row>
    <row r="544">
      <c r="A544" t="inlineStr">
        <is>
          <t>20610524231</t>
        </is>
      </c>
      <c r="B544" t="inlineStr">
        <is>
          <t>COOPERATIVA AGRARIA ARTESANAL ORO ANDINO DE PARIA - CAAOPAR</t>
        </is>
      </c>
      <c r="D544" t="inlineStr">
        <is>
          <t>COOPERATIVAS, SAIS, CAPS</t>
        </is>
      </c>
      <c r="E544" t="inlineStr">
        <is>
          <t>02 Cooperativa</t>
        </is>
      </c>
      <c r="F544" t="inlineStr">
        <is>
          <t>ACTIVO</t>
        </is>
      </c>
      <c r="G544" t="inlineStr">
        <is>
          <t>HABIDO</t>
        </is>
      </c>
      <c r="H544" s="339" t="n">
        <v>44953</v>
      </c>
      <c r="I544" s="339" t="n">
        <v>44958</v>
      </c>
      <c r="J544" t="inlineStr">
        <is>
          <t>090607</t>
        </is>
      </c>
      <c r="K544" t="inlineStr">
        <is>
          <t>HUANCAVELICA</t>
        </is>
      </c>
      <c r="L544" t="inlineStr">
        <is>
          <t>HUAYTARA</t>
        </is>
      </c>
      <c r="M544" t="inlineStr">
        <is>
          <t>PILPICHACA</t>
        </is>
      </c>
      <c r="N544" t="inlineStr">
        <is>
          <t>CAR. LOS LIBERTADORES NRO. 5.8 COM. PILPICHACA</t>
        </is>
      </c>
      <c r="O544" t="inlineStr">
        <is>
          <t>SIN ACTIVIDAD</t>
        </is>
      </c>
      <c r="P544" t="inlineStr">
        <is>
          <t>OTROS TIPOS DE VENTA AL POR MENOR.</t>
        </is>
      </c>
      <c r="W544" t="inlineStr">
        <is>
          <t>NO</t>
        </is>
      </c>
      <c r="Y544" t="inlineStr">
        <is>
          <t>SI</t>
        </is>
      </c>
      <c r="Z544" t="inlineStr">
        <is>
          <t>COOPERATIVA AGRARIA ARTESANAL ORO ANDINO DE PARIA - CAAOPAR</t>
        </is>
      </c>
      <c r="AA544" s="3" t="n">
        <v>0</v>
      </c>
      <c r="AB544" s="3" t="n">
        <v>14064.24063292</v>
      </c>
      <c r="AC544" t="inlineStr">
        <is>
          <t>NO</t>
        </is>
      </c>
      <c r="AD544" s="3" t="str"/>
      <c r="AF544" s="3" t="str"/>
      <c r="AG544" s="4" t="str"/>
      <c r="AK544" s="4" t="str"/>
      <c r="AL544" t="inlineStr">
        <is>
          <t>FIBRA DE ALPACA</t>
        </is>
      </c>
      <c r="AM544" t="inlineStr">
        <is>
          <t>2025</t>
        </is>
      </c>
      <c r="AN544" t="inlineStr">
        <is>
          <t>PAC</t>
        </is>
      </c>
      <c r="AO544" s="4" t="str"/>
      <c r="AP544" s="4" t="str"/>
      <c r="AQ544" s="5" t="str"/>
      <c r="AU544" s="340" t="n">
        <v>46285.07177083333</v>
      </c>
      <c r="AV544" s="341" t="n">
        <v>0.5111111111111111</v>
      </c>
    </row>
    <row r="545">
      <c r="A545" t="inlineStr">
        <is>
          <t>20610555811</t>
        </is>
      </c>
      <c r="B545" t="inlineStr">
        <is>
          <t>COOPERATIVA AGRARIA TOTORAL</t>
        </is>
      </c>
      <c r="D545" t="inlineStr">
        <is>
          <t>COOPERATIVAS, SAIS, CAPS</t>
        </is>
      </c>
      <c r="E545" t="inlineStr">
        <is>
          <t>02 Cooperativa</t>
        </is>
      </c>
      <c r="F545" t="inlineStr">
        <is>
          <t>ACTIVO</t>
        </is>
      </c>
      <c r="G545" t="inlineStr">
        <is>
          <t>HABIDO</t>
        </is>
      </c>
      <c r="H545" s="339" t="n">
        <v>44960</v>
      </c>
      <c r="I545" s="339" t="n">
        <v>44958</v>
      </c>
      <c r="J545" t="inlineStr">
        <is>
          <t>030213</t>
        </is>
      </c>
      <c r="K545" t="inlineStr">
        <is>
          <t>APURIMAC</t>
        </is>
      </c>
      <c r="L545" t="inlineStr">
        <is>
          <t>ANDAHUAYLAS</t>
        </is>
      </c>
      <c r="M545" t="inlineStr">
        <is>
          <t>SAN JERONIMO</t>
        </is>
      </c>
      <c r="N545" t="inlineStr">
        <is>
          <t>AV. JOSE MARIA ARGUEDAS NRO. 1010</t>
        </is>
      </c>
      <c r="O545" t="inlineStr">
        <is>
          <t>SIN ACTIVIDAD</t>
        </is>
      </c>
      <c r="P545" t="inlineStr">
        <is>
          <t>CULTIVOS DE CEREALES.</t>
        </is>
      </c>
      <c r="W545" t="inlineStr">
        <is>
          <t>NO</t>
        </is>
      </c>
      <c r="Y545" t="inlineStr">
        <is>
          <t>SI</t>
        </is>
      </c>
      <c r="Z545" t="inlineStr">
        <is>
          <t>COOPERATIVA AGRARIA TOTORAL</t>
        </is>
      </c>
      <c r="AA545" s="3" t="n">
        <v>0</v>
      </c>
      <c r="AB545" s="3" t="n">
        <v>943650</v>
      </c>
      <c r="AC545" t="inlineStr">
        <is>
          <t>NO</t>
        </is>
      </c>
      <c r="AD545" s="3" t="str"/>
      <c r="AF545" s="3" t="str"/>
      <c r="AG545" s="4" t="str"/>
      <c r="AK545" s="4" t="str"/>
      <c r="AL545" t="inlineStr">
        <is>
          <t>QUINUA Y OTROS GRANOS</t>
        </is>
      </c>
      <c r="AM545" t="inlineStr">
        <is>
          <t>2025</t>
        </is>
      </c>
      <c r="AN545" t="inlineStr">
        <is>
          <t>PAC</t>
        </is>
      </c>
      <c r="AO545" s="4" t="str"/>
      <c r="AP545" s="4" t="str"/>
      <c r="AQ545" s="5" t="str"/>
      <c r="AU545" s="340" t="n">
        <v>46285.07177083333</v>
      </c>
      <c r="AV545" s="341" t="n">
        <v>0.5111111111111111</v>
      </c>
    </row>
    <row r="546">
      <c r="A546" t="inlineStr">
        <is>
          <t>20610585184</t>
        </is>
      </c>
      <c r="B546" t="inlineStr">
        <is>
          <t>COOPERATIVA AGRARIA DEL DESARROLLO ARTESANAL DE FIBRA DE ALPACA DE PICHCCAHUASI</t>
        </is>
      </c>
      <c r="D546" t="inlineStr">
        <is>
          <t>COOPERATIVAS, SAIS, CAPS</t>
        </is>
      </c>
      <c r="E546" t="inlineStr">
        <is>
          <t>02 Cooperativa</t>
        </is>
      </c>
      <c r="F546" t="inlineStr">
        <is>
          <t>ACTIVO</t>
        </is>
      </c>
      <c r="G546" t="inlineStr">
        <is>
          <t>HABIDO</t>
        </is>
      </c>
      <c r="H546" s="339" t="n">
        <v>44967</v>
      </c>
      <c r="I546" s="339" t="n">
        <v>44967</v>
      </c>
      <c r="J546" t="inlineStr">
        <is>
          <t>090607</t>
        </is>
      </c>
      <c r="K546" t="inlineStr">
        <is>
          <t>HUANCAVELICA</t>
        </is>
      </c>
      <c r="L546" t="inlineStr">
        <is>
          <t>HUAYTARA</t>
        </is>
      </c>
      <c r="M546" t="inlineStr">
        <is>
          <t>PILPICHACA</t>
        </is>
      </c>
      <c r="N546" t="inlineStr">
        <is>
          <t>MZA. L LOTE. 214A BAR. PICHCAHUASI</t>
        </is>
      </c>
      <c r="O546" t="inlineStr">
        <is>
          <t>SIN ACTIVIDAD</t>
        </is>
      </c>
      <c r="P546" t="inlineStr">
        <is>
          <t>OTROS TIPOS DE VENTA AL POR MENOR.</t>
        </is>
      </c>
      <c r="W546" t="inlineStr">
        <is>
          <t>NO</t>
        </is>
      </c>
      <c r="Y546" t="inlineStr">
        <is>
          <t>SI</t>
        </is>
      </c>
      <c r="Z546" t="inlineStr">
        <is>
          <t>COOPERATIVA AGRARIA DEL DESARROLLO ARTESANAL DE FIBRA DE ALPACA DE PICHCCAHUASI</t>
        </is>
      </c>
      <c r="AA546" s="3" t="n">
        <v>0</v>
      </c>
      <c r="AB546" s="3" t="n">
        <v>11872.73992</v>
      </c>
      <c r="AC546" t="inlineStr">
        <is>
          <t>NO</t>
        </is>
      </c>
      <c r="AD546" s="3" t="str"/>
      <c r="AF546" s="3" t="str"/>
      <c r="AG546" s="4" t="str"/>
      <c r="AK546" s="4" t="str"/>
      <c r="AL546" t="inlineStr">
        <is>
          <t>FIBRA DE ALPACA</t>
        </is>
      </c>
      <c r="AM546" t="inlineStr">
        <is>
          <t>2025</t>
        </is>
      </c>
      <c r="AN546" t="inlineStr">
        <is>
          <t>PAC</t>
        </is>
      </c>
      <c r="AO546" s="4" t="str"/>
      <c r="AP546" s="4" t="str"/>
      <c r="AQ546" s="5" t="str"/>
      <c r="AU546" s="340" t="n">
        <v>46285.07177083333</v>
      </c>
      <c r="AV546" s="341" t="n">
        <v>0.5111111111111111</v>
      </c>
    </row>
    <row r="547">
      <c r="A547" t="inlineStr">
        <is>
          <t>20610592474</t>
        </is>
      </c>
      <c r="B547" t="inlineStr">
        <is>
          <t>ASOCIACION DE PRODUCTORES AGROPECUARIOS PIEDRA TROMPA</t>
        </is>
      </c>
      <c r="C547" t="inlineStr">
        <is>
          <t>LÁCTEOS CLARITA</t>
        </is>
      </c>
      <c r="D547" t="inlineStr">
        <is>
          <t>ASOCIACION</t>
        </is>
      </c>
      <c r="E547" t="inlineStr">
        <is>
          <t>01 Asociación</t>
        </is>
      </c>
      <c r="F547" t="inlineStr">
        <is>
          <t>ACTIVO</t>
        </is>
      </c>
      <c r="G547" t="inlineStr">
        <is>
          <t>HABIDO</t>
        </is>
      </c>
      <c r="H547" s="339" t="n">
        <v>44970</v>
      </c>
      <c r="I547" s="339" t="n">
        <v>44958</v>
      </c>
      <c r="J547" t="inlineStr">
        <is>
          <t>061103</t>
        </is>
      </c>
      <c r="K547" t="inlineStr">
        <is>
          <t>CAJAMARCA</t>
        </is>
      </c>
      <c r="L547" t="inlineStr">
        <is>
          <t>SAN MIGUEL</t>
        </is>
      </c>
      <c r="M547" t="inlineStr">
        <is>
          <t>CALQUIS</t>
        </is>
      </c>
      <c r="N547" t="inlineStr">
        <is>
          <t>NRO. SN CAS. GORDILLOS (PIEDRA TROMPA CARR GORDILLOS - CAJAMARCA)</t>
        </is>
      </c>
      <c r="O547" t="inlineStr">
        <is>
          <t>SIN ACTIVIDAD</t>
        </is>
      </c>
      <c r="P547" t="inlineStr">
        <is>
          <t>ACTIVIDADES OTRAS ASOCIACIONES NCP.</t>
        </is>
      </c>
      <c r="Q547" t="inlineStr">
        <is>
          <t>EXPLOTACION MIXTA.</t>
        </is>
      </c>
      <c r="W547" t="inlineStr">
        <is>
          <t>NO</t>
        </is>
      </c>
      <c r="Y547" t="inlineStr">
        <is>
          <t>SI</t>
        </is>
      </c>
      <c r="Z547" t="inlineStr">
        <is>
          <t>ASOCIACION DE PRODUCTORES AGROPECUARIOS PIEDRA TROMPA</t>
        </is>
      </c>
      <c r="AA547" s="3" t="n">
        <v>0</v>
      </c>
      <c r="AB547" s="3" t="n">
        <v>79159.198072</v>
      </c>
      <c r="AC547" t="inlineStr">
        <is>
          <t>NO</t>
        </is>
      </c>
      <c r="AD547" s="3" t="str"/>
      <c r="AF547" s="3" t="str"/>
      <c r="AG547" s="4" t="str"/>
      <c r="AK547" s="4" t="str"/>
      <c r="AL547" t="inlineStr">
        <is>
          <t>DERIVADOS LACTEOS</t>
        </is>
      </c>
      <c r="AM547" t="inlineStr">
        <is>
          <t>2025</t>
        </is>
      </c>
      <c r="AN547" t="inlineStr">
        <is>
          <t>PAC</t>
        </is>
      </c>
      <c r="AO547" s="4" t="str"/>
      <c r="AP547" s="4" t="str"/>
      <c r="AQ547" s="5" t="str"/>
      <c r="AU547" s="340" t="n">
        <v>46285.07177083333</v>
      </c>
      <c r="AV547" s="341" t="n">
        <v>0.5555555555555556</v>
      </c>
    </row>
    <row r="548">
      <c r="A548" t="inlineStr">
        <is>
          <t>20610598880</t>
        </is>
      </c>
      <c r="B548" t="inlineStr">
        <is>
          <t>COOPERATIVA AGRARIA INTERANDINO</t>
        </is>
      </c>
      <c r="D548" t="inlineStr">
        <is>
          <t>COOPERATIVAS, SAIS, CAPS</t>
        </is>
      </c>
      <c r="E548" t="inlineStr">
        <is>
          <t>02 Cooperativa</t>
        </is>
      </c>
      <c r="F548" t="inlineStr">
        <is>
          <t>ACTIVO</t>
        </is>
      </c>
      <c r="G548" t="inlineStr">
        <is>
          <t>HABIDO</t>
        </is>
      </c>
      <c r="H548" s="339" t="n">
        <v>44971</v>
      </c>
      <c r="I548" s="339" t="n">
        <v>44971</v>
      </c>
      <c r="J548" t="inlineStr">
        <is>
          <t>030103</t>
        </is>
      </c>
      <c r="K548" t="inlineStr">
        <is>
          <t>APURIMAC</t>
        </is>
      </c>
      <c r="L548" t="inlineStr">
        <is>
          <t>ABANCAY</t>
        </is>
      </c>
      <c r="M548" t="inlineStr">
        <is>
          <t>ABANCAY</t>
        </is>
      </c>
      <c r="N548" t="inlineStr">
        <is>
          <t>JR. PARAGUAY NRO. 126 URB. LAS AMERICAS</t>
        </is>
      </c>
      <c r="O548" t="inlineStr">
        <is>
          <t>SIN ACTIVIDAD</t>
        </is>
      </c>
      <c r="P548" t="inlineStr">
        <is>
          <t>CULTIVO DE FRUTAS.</t>
        </is>
      </c>
      <c r="W548" t="inlineStr">
        <is>
          <t>NO</t>
        </is>
      </c>
      <c r="Y548" t="inlineStr">
        <is>
          <t>SI</t>
        </is>
      </c>
      <c r="Z548" t="inlineStr">
        <is>
          <t>COOPERATIVA AGRARIA INTERANDINO</t>
        </is>
      </c>
      <c r="AA548" s="3" t="n">
        <v>0</v>
      </c>
      <c r="AB548" s="3" t="n">
        <v>238848.725</v>
      </c>
      <c r="AC548" t="inlineStr">
        <is>
          <t>NO</t>
        </is>
      </c>
      <c r="AD548" s="3" t="str"/>
      <c r="AF548" s="3" t="str"/>
      <c r="AG548" s="4" t="str"/>
      <c r="AK548" s="4" t="str"/>
      <c r="AL548" t="inlineStr">
        <is>
          <t>PALTA</t>
        </is>
      </c>
      <c r="AM548" t="inlineStr">
        <is>
          <t>2025</t>
        </is>
      </c>
      <c r="AN548" t="inlineStr">
        <is>
          <t>PAC</t>
        </is>
      </c>
      <c r="AO548" s="4" t="str"/>
      <c r="AP548" s="4" t="str"/>
      <c r="AQ548" s="5" t="str"/>
      <c r="AU548" s="340" t="n">
        <v>46285.07177083333</v>
      </c>
      <c r="AV548" s="341" t="n">
        <v>0.5111111111111111</v>
      </c>
    </row>
    <row r="549">
      <c r="A549" t="inlineStr">
        <is>
          <t>20610739491</t>
        </is>
      </c>
      <c r="B549" t="inlineStr">
        <is>
          <t>ASOCIACION DE PRODUCTORES AGROPECUARIOS DON ANDRES-AMAZONAS</t>
        </is>
      </c>
      <c r="D549" t="inlineStr">
        <is>
          <t>ASOCIACION</t>
        </is>
      </c>
      <c r="E549" t="inlineStr">
        <is>
          <t>01 Asociación</t>
        </is>
      </c>
      <c r="F549" t="inlineStr">
        <is>
          <t>ACTIVO</t>
        </is>
      </c>
      <c r="G549" t="inlineStr">
        <is>
          <t>HABIDO</t>
        </is>
      </c>
      <c r="H549" s="339" t="n">
        <v>45002</v>
      </c>
      <c r="I549" s="339" t="n">
        <v>45002</v>
      </c>
      <c r="J549" t="inlineStr">
        <is>
          <t>010502</t>
        </is>
      </c>
      <c r="K549" t="inlineStr">
        <is>
          <t>AMAZONAS</t>
        </is>
      </c>
      <c r="L549" t="inlineStr">
        <is>
          <t>LUYA</t>
        </is>
      </c>
      <c r="M549" t="inlineStr">
        <is>
          <t>CAMPORREDONDO</t>
        </is>
      </c>
      <c r="N549" t="inlineStr">
        <is>
          <t>NRO. S/N BAR. NUEVO HORIZONTE (COSTADO DEL MERCADO CENTRAL)</t>
        </is>
      </c>
      <c r="O549" t="inlineStr">
        <is>
          <t>EXPORTADOR</t>
        </is>
      </c>
      <c r="P549" t="inlineStr">
        <is>
          <t>SERVICIOS AGRICOLAS, GANADERAS.</t>
        </is>
      </c>
      <c r="Q549" t="inlineStr">
        <is>
          <t>CULTIVOS DE CEREALES.</t>
        </is>
      </c>
      <c r="W549" t="inlineStr">
        <is>
          <t>NO</t>
        </is>
      </c>
      <c r="Y549" t="inlineStr">
        <is>
          <t>SI</t>
        </is>
      </c>
      <c r="Z549" t="inlineStr">
        <is>
          <t>ASOCIACION DE PRODUCTORES AGROPECUARIOS DON ANDRES-AMAZONAS</t>
        </is>
      </c>
      <c r="AA549" s="3" t="n">
        <v>85817.4954</v>
      </c>
      <c r="AB549" s="3" t="n">
        <v>0</v>
      </c>
      <c r="AC549" t="inlineStr">
        <is>
          <t>NO</t>
        </is>
      </c>
      <c r="AD549" s="3" t="str"/>
      <c r="AF549" s="3" t="str"/>
      <c r="AG549" s="4" t="str"/>
      <c r="AK549" s="4" t="str"/>
      <c r="AL549" t="inlineStr">
        <is>
          <t>CAFÉ</t>
        </is>
      </c>
      <c r="AM549" t="inlineStr">
        <is>
          <t>2024 - 2025</t>
        </is>
      </c>
      <c r="AN549" t="inlineStr">
        <is>
          <t>PAC</t>
        </is>
      </c>
      <c r="AO549" s="4" t="str"/>
      <c r="AP549" s="4" t="str"/>
      <c r="AQ549" s="5" t="str"/>
      <c r="AU549" s="340" t="n">
        <v>46285.07177083333</v>
      </c>
      <c r="AV549" s="341" t="n">
        <v>0.5333333333333333</v>
      </c>
    </row>
    <row r="550">
      <c r="A550" t="inlineStr">
        <is>
          <t>20610739505</t>
        </is>
      </c>
      <c r="B550" t="inlineStr">
        <is>
          <t>COOPERATIVA AGRARIA HUAYHUASH</t>
        </is>
      </c>
      <c r="D550" t="inlineStr">
        <is>
          <t>COOPERATIVAS, SAIS, CAPS</t>
        </is>
      </c>
      <c r="E550" t="inlineStr">
        <is>
          <t>02 Cooperativa</t>
        </is>
      </c>
      <c r="F550" t="inlineStr">
        <is>
          <t>ACTIVO</t>
        </is>
      </c>
      <c r="G550" t="inlineStr">
        <is>
          <t>HABIDO</t>
        </is>
      </c>
      <c r="H550" s="339" t="n">
        <v>45002</v>
      </c>
      <c r="I550" s="339" t="n">
        <v>45031</v>
      </c>
      <c r="J550" t="inlineStr">
        <is>
          <t>020509</t>
        </is>
      </c>
      <c r="K550" t="inlineStr">
        <is>
          <t>ANCASH</t>
        </is>
      </c>
      <c r="L550" t="inlineStr">
        <is>
          <t>BOLOGNESI</t>
        </is>
      </c>
      <c r="M550" t="inlineStr">
        <is>
          <t>HUASTA</t>
        </is>
      </c>
      <c r="N550" t="inlineStr">
        <is>
          <t>MZA. M LOTE. 1 CAS. SAN ANTONIO DE QUISIPATA (CARRETERA CHIQUIAN PACLLON KM 7 Y MEDIO)</t>
        </is>
      </c>
      <c r="O550" t="inlineStr">
        <is>
          <t>SIN ACTIVIDAD</t>
        </is>
      </c>
      <c r="P550" t="inlineStr">
        <is>
          <t>EXPLOTACION MIXTA.</t>
        </is>
      </c>
      <c r="Q550" t="inlineStr">
        <is>
          <t>CULTIVO DE FRUTAS.</t>
        </is>
      </c>
      <c r="W550" t="inlineStr">
        <is>
          <t>NO</t>
        </is>
      </c>
      <c r="Y550" t="inlineStr">
        <is>
          <t>SI</t>
        </is>
      </c>
      <c r="Z550" t="inlineStr">
        <is>
          <t>COOPERATIVA AGRARIA HUAYHUASH</t>
        </is>
      </c>
      <c r="AA550" s="3" t="n">
        <v>0</v>
      </c>
      <c r="AB550" s="3" t="n">
        <v>205810</v>
      </c>
      <c r="AC550" t="inlineStr">
        <is>
          <t>NO</t>
        </is>
      </c>
      <c r="AD550" s="3" t="str"/>
      <c r="AF550" s="3" t="str"/>
      <c r="AG550" s="4" t="str"/>
      <c r="AK550" s="4" t="str"/>
      <c r="AL550" t="inlineStr">
        <is>
          <t>PALTA</t>
        </is>
      </c>
      <c r="AM550" t="inlineStr">
        <is>
          <t>2025</t>
        </is>
      </c>
      <c r="AN550" t="inlineStr">
        <is>
          <t>PAC</t>
        </is>
      </c>
      <c r="AO550" s="4" t="str"/>
      <c r="AP550" s="4" t="str"/>
      <c r="AQ550" s="5" t="str"/>
      <c r="AU550" s="340" t="n">
        <v>46285.07177083333</v>
      </c>
      <c r="AV550" s="341" t="n">
        <v>0.5333333333333333</v>
      </c>
    </row>
    <row r="551">
      <c r="A551" t="inlineStr">
        <is>
          <t>20610772553</t>
        </is>
      </c>
      <c r="B551" t="inlineStr">
        <is>
          <t>ASOCIACION DE MUJERES CAFICULTORAS DE CHINYAMA</t>
        </is>
      </c>
      <c r="D551" t="inlineStr">
        <is>
          <t>ASOCIACION</t>
        </is>
      </c>
      <c r="E551" t="inlineStr">
        <is>
          <t>01 Asociación</t>
        </is>
      </c>
      <c r="F551" t="inlineStr">
        <is>
          <t>BAJA DE OFICIO</t>
        </is>
      </c>
      <c r="G551" t="inlineStr">
        <is>
          <t>HABIDO</t>
        </is>
      </c>
      <c r="H551" s="339" t="n">
        <v>45740</v>
      </c>
      <c r="I551" s="339" t="n">
        <v>45717</v>
      </c>
      <c r="J551" t="inlineStr">
        <is>
          <t>140202</t>
        </is>
      </c>
      <c r="K551" t="inlineStr">
        <is>
          <t>LAMBAYEQUE</t>
        </is>
      </c>
      <c r="L551" t="inlineStr">
        <is>
          <t>FERREÑAFE</t>
        </is>
      </c>
      <c r="M551" t="inlineStr">
        <is>
          <t>CAÑARIS</t>
        </is>
      </c>
      <c r="N551" t="inlineStr">
        <is>
          <t>MZA. A LOTE. SN CAS. HUARHUARCUCHO</t>
        </is>
      </c>
      <c r="O551" t="inlineStr">
        <is>
          <t>SIN ACTIVIDAD</t>
        </is>
      </c>
      <c r="P551" t="inlineStr">
        <is>
          <t>ACTIVIDADES OTRAS ASOCIACIONES NCP.</t>
        </is>
      </c>
      <c r="W551" t="inlineStr">
        <is>
          <t>NO</t>
        </is>
      </c>
      <c r="Y551" t="inlineStr">
        <is>
          <t>SI</t>
        </is>
      </c>
      <c r="Z551" t="inlineStr">
        <is>
          <t>ASOCIACION DE MUJERES CAFICULTORAS DE CHINYAMA</t>
        </is>
      </c>
      <c r="AA551" s="3" t="n">
        <v>0</v>
      </c>
      <c r="AB551" s="3" t="n">
        <v>168424.62</v>
      </c>
      <c r="AC551" t="inlineStr">
        <is>
          <t>NO</t>
        </is>
      </c>
      <c r="AD551" s="3" t="str"/>
      <c r="AF551" s="3" t="str"/>
      <c r="AG551" s="4" t="str"/>
      <c r="AK551" s="4" t="str"/>
      <c r="AL551" t="inlineStr">
        <is>
          <t>CAFÉ</t>
        </is>
      </c>
      <c r="AM551" t="inlineStr">
        <is>
          <t>2024 - 2025</t>
        </is>
      </c>
      <c r="AN551" t="inlineStr">
        <is>
          <t>PAC</t>
        </is>
      </c>
      <c r="AO551" s="4" t="str"/>
      <c r="AP551" s="4" t="str"/>
      <c r="AQ551" s="5" t="str"/>
      <c r="AU551" s="340" t="n">
        <v>46285.07177083333</v>
      </c>
      <c r="AV551" s="341" t="n">
        <v>0.5111111111111111</v>
      </c>
    </row>
    <row r="552">
      <c r="A552" t="inlineStr">
        <is>
          <t>20611055669</t>
        </is>
      </c>
      <c r="B552" t="inlineStr">
        <is>
          <t>ASOCIACION DE EMPRENDEDORES VIRGEN NATIVIDAD DE EXCHAJE</t>
        </is>
      </c>
      <c r="D552" t="inlineStr">
        <is>
          <t>ASOCIACION</t>
        </is>
      </c>
      <c r="E552" t="inlineStr">
        <is>
          <t>01 Asociación</t>
        </is>
      </c>
      <c r="F552" t="inlineStr">
        <is>
          <t>ACTIVO</t>
        </is>
      </c>
      <c r="G552" t="inlineStr">
        <is>
          <t>HABIDO</t>
        </is>
      </c>
      <c r="H552" s="339" t="n">
        <v>45670</v>
      </c>
      <c r="I552" s="339" t="n">
        <v>45670</v>
      </c>
      <c r="J552" t="inlineStr">
        <is>
          <t>180211</t>
        </is>
      </c>
      <c r="K552" t="inlineStr">
        <is>
          <t>MOQUEGUA</t>
        </is>
      </c>
      <c r="L552" t="inlineStr">
        <is>
          <t>GENERAL SANCHEZ CERRO</t>
        </is>
      </c>
      <c r="M552" t="inlineStr">
        <is>
          <t>YUNGA</t>
        </is>
      </c>
      <c r="N552" t="inlineStr">
        <is>
          <t>NRO. S/N ANX. EXCHAJE (A 10 KM. DE YUNGA)</t>
        </is>
      </c>
      <c r="O552" t="inlineStr">
        <is>
          <t>SIN ACTIVIDAD</t>
        </is>
      </c>
      <c r="P552" t="inlineStr">
        <is>
          <t>ACTIVIDADES OTRAS ASOCIACIONES NCP.</t>
        </is>
      </c>
      <c r="Q552" t="inlineStr">
        <is>
          <t>EXPLOTACION MIXTA.</t>
        </is>
      </c>
      <c r="W552" t="inlineStr">
        <is>
          <t>NO</t>
        </is>
      </c>
      <c r="Y552" t="inlineStr">
        <is>
          <t>SI</t>
        </is>
      </c>
      <c r="Z552" t="inlineStr">
        <is>
          <t>ASOCIACION DE EMPRENDEDORES VIRGEN NATIVIDAD DE EXCHAJE</t>
        </is>
      </c>
      <c r="AA552" s="3" t="n">
        <v>0</v>
      </c>
      <c r="AB552" s="3" t="n">
        <v>56300</v>
      </c>
      <c r="AC552" t="inlineStr">
        <is>
          <t>NO</t>
        </is>
      </c>
      <c r="AD552" s="3" t="str"/>
      <c r="AF552" s="3" t="str"/>
      <c r="AG552" s="4" t="str"/>
      <c r="AK552" s="4" t="str"/>
      <c r="AL552" t="inlineStr">
        <is>
          <t>CUY</t>
        </is>
      </c>
      <c r="AM552" t="inlineStr">
        <is>
          <t>2025</t>
        </is>
      </c>
      <c r="AN552" t="inlineStr">
        <is>
          <t>PAC</t>
        </is>
      </c>
      <c r="AO552" s="4" t="str"/>
      <c r="AP552" s="4" t="str"/>
      <c r="AQ552" s="5" t="str"/>
      <c r="AU552" s="340" t="n">
        <v>46285.07177083333</v>
      </c>
      <c r="AV552" s="341" t="n">
        <v>0.5333333333333333</v>
      </c>
    </row>
    <row r="553">
      <c r="A553" t="inlineStr">
        <is>
          <t>20611065044</t>
        </is>
      </c>
      <c r="B553" t="inlineStr">
        <is>
          <t>ASOCIACIÓN DE PRODUCTORES LOS SEMBRADORES DE HUARIBAMBA</t>
        </is>
      </c>
      <c r="D553" t="inlineStr">
        <is>
          <t>ASOCIACION</t>
        </is>
      </c>
      <c r="E553" t="inlineStr">
        <is>
          <t>01 Asociación</t>
        </is>
      </c>
      <c r="F553" t="inlineStr">
        <is>
          <t>BAJA PROV. POR OFICIO</t>
        </is>
      </c>
      <c r="G553" t="inlineStr">
        <is>
          <t>HABIDO</t>
        </is>
      </c>
      <c r="H553" s="339" t="n">
        <v>45978</v>
      </c>
      <c r="I553" s="339" t="n">
        <v>45978</v>
      </c>
      <c r="J553" t="inlineStr">
        <is>
          <t>090709</t>
        </is>
      </c>
      <c r="K553" t="inlineStr">
        <is>
          <t>HUANCAVELICA</t>
        </is>
      </c>
      <c r="L553" t="inlineStr">
        <is>
          <t>TAYACAJA</t>
        </is>
      </c>
      <c r="M553" t="inlineStr">
        <is>
          <t>HUARIBAMBA</t>
        </is>
      </c>
      <c r="N553" t="inlineStr">
        <is>
          <t>OTR. BQ PROGRESO NRO. 15 INT. 15 BAR. PROGRESO (S66573326-A 100 MTRS IE AUGUSTO SALAZAR)</t>
        </is>
      </c>
      <c r="O553" t="inlineStr">
        <is>
          <t>SIN ACTIVIDAD</t>
        </is>
      </c>
      <c r="P553" t="inlineStr">
        <is>
          <t>CULTIVOS DE CEREALES.</t>
        </is>
      </c>
      <c r="W553" t="inlineStr">
        <is>
          <t>NO</t>
        </is>
      </c>
      <c r="Y553" t="inlineStr">
        <is>
          <t>SI</t>
        </is>
      </c>
      <c r="Z553" t="inlineStr">
        <is>
          <t>ASOCIACIÓN DE PRODUCTORES LOS SEMBRADORES DE HUARIBAMBA</t>
        </is>
      </c>
      <c r="AA553" s="3" t="n">
        <v>0</v>
      </c>
      <c r="AB553" s="3" t="n">
        <v>14040</v>
      </c>
      <c r="AC553" t="inlineStr">
        <is>
          <t>NO</t>
        </is>
      </c>
      <c r="AD553" s="3" t="str"/>
      <c r="AF553" s="3" t="str"/>
      <c r="AG553" s="4" t="str"/>
      <c r="AK553" s="4" t="str"/>
      <c r="AL553" t="inlineStr">
        <is>
          <t>MAÍZ</t>
        </is>
      </c>
      <c r="AM553" t="inlineStr">
        <is>
          <t>2024 - 2025</t>
        </is>
      </c>
      <c r="AN553" t="inlineStr">
        <is>
          <t>PAC</t>
        </is>
      </c>
      <c r="AO553" s="4" t="str"/>
      <c r="AP553" s="4" t="str"/>
      <c r="AQ553" s="5" t="str"/>
      <c r="AU553" s="340" t="n">
        <v>46285.07177083333</v>
      </c>
      <c r="AV553" s="341" t="n">
        <v>0.5111111111111111</v>
      </c>
    </row>
    <row r="554">
      <c r="A554" t="inlineStr">
        <is>
          <t>20611080817</t>
        </is>
      </c>
      <c r="B554" t="inlineStr">
        <is>
          <t>ASOCIACION DE PRODUCTORES OCCIDENTAL DE QUERAL</t>
        </is>
      </c>
      <c r="D554" t="inlineStr">
        <is>
          <t>ASOCIACION</t>
        </is>
      </c>
      <c r="E554" t="inlineStr">
        <is>
          <t>01 Asociación</t>
        </is>
      </c>
      <c r="F554" t="inlineStr">
        <is>
          <t>BAJA DE OFICIO</t>
        </is>
      </c>
      <c r="G554" t="inlineStr">
        <is>
          <t>HABIDO</t>
        </is>
      </c>
      <c r="H554" s="339" t="n">
        <v>45078</v>
      </c>
      <c r="I554" s="339" t="n">
        <v>45108</v>
      </c>
      <c r="J554" t="inlineStr">
        <is>
          <t>021201</t>
        </is>
      </c>
      <c r="K554" t="inlineStr">
        <is>
          <t>ANCASH</t>
        </is>
      </c>
      <c r="L554" t="inlineStr">
        <is>
          <t>HUAYLAS</t>
        </is>
      </c>
      <c r="M554" t="inlineStr">
        <is>
          <t>CARAZ</t>
        </is>
      </c>
      <c r="N554" t="inlineStr">
        <is>
          <t>NRO. SN ESTANCIA QUERAL (PASANDO CRUCE DE MIRAMAR)</t>
        </is>
      </c>
      <c r="O554" t="inlineStr">
        <is>
          <t>SIN ACTIVIDAD</t>
        </is>
      </c>
      <c r="P554" t="inlineStr">
        <is>
          <t>ACTIVIDADES OTRAS ASOCIACIONES NCP.</t>
        </is>
      </c>
      <c r="W554" t="inlineStr">
        <is>
          <t>NO</t>
        </is>
      </c>
      <c r="Y554" t="inlineStr">
        <is>
          <t>SI</t>
        </is>
      </c>
      <c r="Z554" t="inlineStr">
        <is>
          <t>ASOCIACION DE PRODUCTORES OCCIDENTAL DE QUERAL</t>
        </is>
      </c>
      <c r="AA554" s="3" t="n">
        <v>0</v>
      </c>
      <c r="AB554" s="3" t="n">
        <v>450245</v>
      </c>
      <c r="AC554" t="inlineStr">
        <is>
          <t>NO</t>
        </is>
      </c>
      <c r="AD554" s="3" t="str"/>
      <c r="AF554" s="3" t="str"/>
      <c r="AG554" s="4" t="str"/>
      <c r="AK554" s="4" t="str"/>
      <c r="AL554" t="inlineStr">
        <is>
          <t>FRESA</t>
        </is>
      </c>
      <c r="AM554" t="inlineStr">
        <is>
          <t>2025</t>
        </is>
      </c>
      <c r="AN554" t="inlineStr">
        <is>
          <t>PAC</t>
        </is>
      </c>
      <c r="AO554" s="4" t="str"/>
      <c r="AP554" s="4" t="str"/>
      <c r="AQ554" s="5" t="str"/>
      <c r="AU554" s="340" t="n">
        <v>46285.07177083333</v>
      </c>
      <c r="AV554" s="341" t="n">
        <v>0.5111111111111111</v>
      </c>
    </row>
    <row r="555">
      <c r="A555" t="inlineStr">
        <is>
          <t>20611141298</t>
        </is>
      </c>
      <c r="B555" t="inlineStr">
        <is>
          <t>COOPERATIVA AGRARIA GANADERA DE CAMELIDOS SUDAMERICANOS 24 DE SETIEMBRE DE CONDURIRI</t>
        </is>
      </c>
      <c r="D555" t="inlineStr">
        <is>
          <t>COOPERATIVAS, SAIS, CAPS</t>
        </is>
      </c>
      <c r="E555" t="inlineStr">
        <is>
          <t>02 Cooperativa</t>
        </is>
      </c>
      <c r="F555" t="inlineStr">
        <is>
          <t>ACTIVO</t>
        </is>
      </c>
      <c r="G555" t="inlineStr">
        <is>
          <t>HABIDO</t>
        </is>
      </c>
      <c r="H555" s="339" t="n">
        <v>45091</v>
      </c>
      <c r="I555" s="339" t="n">
        <v>45091</v>
      </c>
      <c r="J555" t="inlineStr">
        <is>
          <t>210505</t>
        </is>
      </c>
      <c r="K555" t="inlineStr">
        <is>
          <t>PUNO</t>
        </is>
      </c>
      <c r="L555" t="inlineStr">
        <is>
          <t>EL COLLAO</t>
        </is>
      </c>
      <c r="M555" t="inlineStr">
        <is>
          <t>CONDURIRI</t>
        </is>
      </c>
      <c r="N555" t="inlineStr">
        <is>
          <t>NRO. S/N BAR. 25 DE DICIEMBRE (A MEDIA CDRA PLAZA ARMAS CONDURIRI)</t>
        </is>
      </c>
      <c r="O555" t="inlineStr">
        <is>
          <t>SIN ACTIVIDAD</t>
        </is>
      </c>
      <c r="P555" t="inlineStr">
        <is>
          <t>SERVICIOS AGRICOLAS, GANADERAS.</t>
        </is>
      </c>
      <c r="Q555" t="inlineStr">
        <is>
          <t>EXPLOTACION MIXTA.</t>
        </is>
      </c>
      <c r="W555" t="inlineStr">
        <is>
          <t>NO</t>
        </is>
      </c>
      <c r="Y555" t="inlineStr">
        <is>
          <t>SI</t>
        </is>
      </c>
      <c r="Z555" t="inlineStr">
        <is>
          <t>COOPERATIVA AGRARIA GANADERA DE CAMELIDOS SUDAMERICANOS 24 DE SETIEMBRE DE CONDURIRI</t>
        </is>
      </c>
      <c r="AA555" s="3" t="n">
        <v>0</v>
      </c>
      <c r="AB555" s="3" t="n">
        <v>1226278.82</v>
      </c>
      <c r="AC555" t="inlineStr">
        <is>
          <t>NO</t>
        </is>
      </c>
      <c r="AD555" s="3" t="str"/>
      <c r="AF555" s="3" t="str"/>
      <c r="AG555" s="4" t="str"/>
      <c r="AK555" s="4" t="str"/>
      <c r="AL555" t="inlineStr">
        <is>
          <t>FIBRA DE ALPACA</t>
        </is>
      </c>
      <c r="AM555" t="inlineStr">
        <is>
          <t>2025</t>
        </is>
      </c>
      <c r="AN555" t="inlineStr">
        <is>
          <t>PAC</t>
        </is>
      </c>
      <c r="AO555" s="4" t="str"/>
      <c r="AP555" s="4" t="str"/>
      <c r="AQ555" s="5" t="str"/>
      <c r="AU555" s="340" t="n">
        <v>46285.07177083333</v>
      </c>
      <c r="AV555" s="341" t="n">
        <v>0.5333333333333333</v>
      </c>
    </row>
    <row r="556">
      <c r="A556" t="inlineStr">
        <is>
          <t>20611142162</t>
        </is>
      </c>
      <c r="B556" t="inlineStr">
        <is>
          <t>ASOCIACION DE PRODUCTORES AGROPECUARIOS MUSOQ ALLPA DE PICHOS</t>
        </is>
      </c>
      <c r="D556" t="inlineStr">
        <is>
          <t>ASOCIACION</t>
        </is>
      </c>
      <c r="E556" t="inlineStr">
        <is>
          <t>01 Asociación</t>
        </is>
      </c>
      <c r="F556" t="inlineStr">
        <is>
          <t>BAJA DE OFICIO</t>
        </is>
      </c>
      <c r="G556" t="inlineStr">
        <is>
          <t>HABIDO</t>
        </is>
      </c>
      <c r="H556" s="339" t="n">
        <v>45091</v>
      </c>
      <c r="I556" s="339" t="n">
        <v>45091</v>
      </c>
      <c r="J556" t="inlineStr">
        <is>
          <t>090709</t>
        </is>
      </c>
      <c r="K556" t="inlineStr">
        <is>
          <t>HUANCAVELICA</t>
        </is>
      </c>
      <c r="L556" t="inlineStr">
        <is>
          <t>TAYACAJA</t>
        </is>
      </c>
      <c r="M556" t="inlineStr">
        <is>
          <t>PICHOS</t>
        </is>
      </c>
      <c r="N556" t="inlineStr">
        <is>
          <t>JR. 6 DE ABRIL NRO. SN BAR. CENTRO (SUMINISTRO 70875501)</t>
        </is>
      </c>
      <c r="O556" t="inlineStr">
        <is>
          <t>SIN ACTIVIDAD</t>
        </is>
      </c>
      <c r="P556" t="inlineStr">
        <is>
          <t>CULTIVOS DE CEREALES.</t>
        </is>
      </c>
      <c r="W556" t="inlineStr">
        <is>
          <t>NO</t>
        </is>
      </c>
      <c r="Y556" t="inlineStr">
        <is>
          <t>SI</t>
        </is>
      </c>
      <c r="Z556" t="inlineStr">
        <is>
          <t>ASOCIACION DE PRODUCTORES AGROPECUARIOS MUSOQ ALLPA DE PICHOS</t>
        </is>
      </c>
      <c r="AA556" s="3" t="n">
        <v>0</v>
      </c>
      <c r="AB556" s="3" t="n">
        <v>18090</v>
      </c>
      <c r="AC556" t="inlineStr">
        <is>
          <t>NO</t>
        </is>
      </c>
      <c r="AD556" s="3" t="str"/>
      <c r="AF556" s="3" t="str"/>
      <c r="AG556" s="4" t="str"/>
      <c r="AK556" s="4" t="str"/>
      <c r="AL556" t="inlineStr">
        <is>
          <t>MAÍZ</t>
        </is>
      </c>
      <c r="AM556" t="inlineStr">
        <is>
          <t>2024 - 2025</t>
        </is>
      </c>
      <c r="AN556" t="inlineStr">
        <is>
          <t>PAC</t>
        </is>
      </c>
      <c r="AO556" s="4" t="str"/>
      <c r="AP556" s="4" t="str"/>
      <c r="AQ556" s="5" t="str"/>
      <c r="AU556" s="340" t="n">
        <v>46285.07177083333</v>
      </c>
      <c r="AV556" s="341" t="n">
        <v>0.5111111111111111</v>
      </c>
    </row>
    <row r="557">
      <c r="A557" t="inlineStr">
        <is>
          <t>20611153571</t>
        </is>
      </c>
      <c r="B557" t="inlineStr">
        <is>
          <t>ASOCIACION DE PRODUCTORES DE MANGO Y PALTA - SANTIAGO DE HUIÑA - VALLE HUARMEY</t>
        </is>
      </c>
      <c r="D557" t="inlineStr">
        <is>
          <t>ASOCIACION</t>
        </is>
      </c>
      <c r="E557" t="inlineStr">
        <is>
          <t>01 Asociación</t>
        </is>
      </c>
      <c r="F557" t="inlineStr">
        <is>
          <t>SUSPENSION TEMPORAL</t>
        </is>
      </c>
      <c r="G557" t="inlineStr">
        <is>
          <t>NO HABIDO</t>
        </is>
      </c>
      <c r="H557" s="339" t="n">
        <v>46161</v>
      </c>
      <c r="I557" s="339" t="n">
        <v>46161</v>
      </c>
      <c r="J557" t="inlineStr">
        <is>
          <t>021101</t>
        </is>
      </c>
      <c r="K557" t="inlineStr">
        <is>
          <t>ANCASH</t>
        </is>
      </c>
      <c r="L557" t="inlineStr">
        <is>
          <t>HUARMEY</t>
        </is>
      </c>
      <c r="M557" t="inlineStr">
        <is>
          <t>HUARMEY</t>
        </is>
      </c>
      <c r="N557" t="inlineStr">
        <is>
          <t>MZA. A LOTE. 17 C.P. SANTIAGO DE HUIÑA (1 CDRA DEL CEMENTERIO DE SANTIAGO DE HUI)</t>
        </is>
      </c>
      <c r="O557" t="inlineStr">
        <is>
          <t>SIN ACTIVIDAD</t>
        </is>
      </c>
      <c r="P557" t="inlineStr">
        <is>
          <t>CULTIVO DE FRUTAS.</t>
        </is>
      </c>
      <c r="W557" t="inlineStr">
        <is>
          <t>NO</t>
        </is>
      </c>
      <c r="Y557" t="inlineStr">
        <is>
          <t>SI</t>
        </is>
      </c>
      <c r="Z557" t="inlineStr">
        <is>
          <t>ASOCIACION DE PRODUCTORES DE MANGO Y PALTA - SANTIAGO DE HUIÑA - VALLE HUARMEY</t>
        </is>
      </c>
      <c r="AA557" s="3" t="n">
        <v>0</v>
      </c>
      <c r="AB557" s="3" t="n">
        <v>253650</v>
      </c>
      <c r="AC557" t="inlineStr">
        <is>
          <t>NO</t>
        </is>
      </c>
      <c r="AD557" s="3" t="str"/>
      <c r="AF557" s="3" t="str"/>
      <c r="AG557" s="4" t="str"/>
      <c r="AK557" s="4" t="str"/>
      <c r="AL557" t="inlineStr">
        <is>
          <t>MANGO</t>
        </is>
      </c>
      <c r="AM557" t="inlineStr">
        <is>
          <t>2025</t>
        </is>
      </c>
      <c r="AN557" t="inlineStr">
        <is>
          <t>PAC</t>
        </is>
      </c>
      <c r="AO557" s="4" t="str"/>
      <c r="AP557" s="4" t="str"/>
      <c r="AQ557" s="5" t="str"/>
      <c r="AU557" s="340" t="n">
        <v>46285.07177083333</v>
      </c>
      <c r="AV557" s="341" t="n">
        <v>0.5111111111111111</v>
      </c>
    </row>
    <row r="558">
      <c r="A558" t="inlineStr">
        <is>
          <t>20611180625</t>
        </is>
      </c>
      <c r="B558" t="inlineStr">
        <is>
          <t>ASOCIACION DE PRODUCTORES AGROPECUARIOS-ISCOCUCHO - APROAGRI</t>
        </is>
      </c>
      <c r="D558" t="inlineStr">
        <is>
          <t>ASOCIACION</t>
        </is>
      </c>
      <c r="E558" t="inlineStr">
        <is>
          <t>01 Asociación</t>
        </is>
      </c>
      <c r="F558" t="inlineStr">
        <is>
          <t>SUSPENSION TEMPORAL</t>
        </is>
      </c>
      <c r="G558" t="inlineStr">
        <is>
          <t>HABIDO</t>
        </is>
      </c>
      <c r="H558" s="339" t="n">
        <v>45562</v>
      </c>
      <c r="I558" s="339" t="n">
        <v>45562</v>
      </c>
      <c r="J558" t="inlineStr">
        <is>
          <t>061101</t>
        </is>
      </c>
      <c r="K558" t="inlineStr">
        <is>
          <t>CAJAMARCA</t>
        </is>
      </c>
      <c r="L558" t="inlineStr">
        <is>
          <t>CAJABAMBA</t>
        </is>
      </c>
      <c r="M558" t="inlineStr">
        <is>
          <t>CONDEBAMBA</t>
        </is>
      </c>
      <c r="N558" t="inlineStr">
        <is>
          <t>NRO. SN CAS. ISCOCUCHO</t>
        </is>
      </c>
      <c r="O558" t="inlineStr">
        <is>
          <t>SIN ACTIVIDAD</t>
        </is>
      </c>
      <c r="P558" t="inlineStr">
        <is>
          <t>ACTIVIDADES OTRAS ASOCIACIONES NCP.</t>
        </is>
      </c>
      <c r="Q558" t="inlineStr">
        <is>
          <t>EXPLOTACION MIXTA.</t>
        </is>
      </c>
      <c r="W558" t="inlineStr">
        <is>
          <t>NO</t>
        </is>
      </c>
      <c r="Y558" t="inlineStr">
        <is>
          <t>SI</t>
        </is>
      </c>
      <c r="Z558" t="inlineStr">
        <is>
          <t>ASOCIACION DE PRODUCTORES AGROPECUARIOS-ISCOCUCHO - APROAGRI</t>
        </is>
      </c>
      <c r="AA558" s="3" t="n">
        <v>108548</v>
      </c>
      <c r="AB558" s="3" t="n">
        <v>37089.7</v>
      </c>
      <c r="AC558" t="inlineStr">
        <is>
          <t>NO</t>
        </is>
      </c>
      <c r="AD558" s="3" t="str"/>
      <c r="AF558" s="3" t="str"/>
      <c r="AG558" s="4" t="str"/>
      <c r="AK558" s="4" t="str"/>
      <c r="AL558" t="inlineStr">
        <is>
          <t>PALTA</t>
        </is>
      </c>
      <c r="AM558" t="inlineStr">
        <is>
          <t>2023-2024 - 2025</t>
        </is>
      </c>
      <c r="AN558" t="inlineStr">
        <is>
          <t>PAC</t>
        </is>
      </c>
      <c r="AO558" s="4" t="str"/>
      <c r="AP558" s="4" t="str"/>
      <c r="AQ558" s="5" t="str"/>
      <c r="AU558" s="340" t="n">
        <v>46285.07177083333</v>
      </c>
      <c r="AV558" s="341" t="n">
        <v>0.5333333333333333</v>
      </c>
    </row>
    <row r="559">
      <c r="A559" t="inlineStr">
        <is>
          <t>20611182661</t>
        </is>
      </c>
      <c r="B559" t="inlineStr">
        <is>
          <t>COOPERATIVA AGRARIA PITAHAYA AMAZONAS</t>
        </is>
      </c>
      <c r="D559" t="inlineStr">
        <is>
          <t>COOPERATIVAS, SAIS, CAPS</t>
        </is>
      </c>
      <c r="E559" t="inlineStr">
        <is>
          <t>02 Cooperativa</t>
        </is>
      </c>
      <c r="F559" t="inlineStr">
        <is>
          <t>ACTIVO</t>
        </is>
      </c>
      <c r="G559" t="inlineStr">
        <is>
          <t>HABIDO</t>
        </is>
      </c>
      <c r="H559" s="339" t="n">
        <v>45100</v>
      </c>
      <c r="I559" s="339" t="n">
        <v>45100</v>
      </c>
      <c r="J559" t="inlineStr">
        <is>
          <t>010303</t>
        </is>
      </c>
      <c r="K559" t="inlineStr">
        <is>
          <t>AMAZONAS</t>
        </is>
      </c>
      <c r="L559" t="inlineStr">
        <is>
          <t>BONGARA</t>
        </is>
      </c>
      <c r="M559" t="inlineStr">
        <is>
          <t>CHURUJA</t>
        </is>
      </c>
      <c r="N559" t="inlineStr">
        <is>
          <t>CAR. CHURUJA NRO. S/N (KM 10 FRENTE A LA COMISARIA)</t>
        </is>
      </c>
      <c r="O559" t="inlineStr">
        <is>
          <t>SIN ACTIVIDAD</t>
        </is>
      </c>
      <c r="P559" t="inlineStr">
        <is>
          <t>CULTIVO DE FRUTAS.</t>
        </is>
      </c>
      <c r="Q559" t="inlineStr">
        <is>
          <t>ELAB. FRUTAS, LEG. Y HORTALIZAS.</t>
        </is>
      </c>
      <c r="W559" t="inlineStr">
        <is>
          <t>NO</t>
        </is>
      </c>
      <c r="Y559" t="inlineStr">
        <is>
          <t>SI</t>
        </is>
      </c>
      <c r="Z559" t="inlineStr">
        <is>
          <t>COOPERATIVA AGRARIA PITAHAYA AMAZONAS</t>
        </is>
      </c>
      <c r="AA559" s="3" t="n">
        <v>6540</v>
      </c>
      <c r="AB559" s="3" t="n">
        <v>0</v>
      </c>
      <c r="AC559" t="inlineStr">
        <is>
          <t>NO</t>
        </is>
      </c>
      <c r="AD559" s="3" t="str"/>
      <c r="AF559" s="3" t="str"/>
      <c r="AG559" s="4" t="str"/>
      <c r="AK559" s="4" t="str"/>
      <c r="AL559" t="inlineStr">
        <is>
          <t>PITAHAYA</t>
        </is>
      </c>
      <c r="AM559" t="inlineStr">
        <is>
          <t>2024 - 2025</t>
        </is>
      </c>
      <c r="AN559" t="inlineStr">
        <is>
          <t>PAC</t>
        </is>
      </c>
      <c r="AO559" s="4" t="str"/>
      <c r="AP559" s="4" t="str"/>
      <c r="AQ559" s="5" t="str"/>
      <c r="AU559" s="340" t="n">
        <v>46285.07177083333</v>
      </c>
      <c r="AV559" s="341" t="n">
        <v>0.5333333333333333</v>
      </c>
    </row>
    <row r="560">
      <c r="A560" t="inlineStr">
        <is>
          <t>20611198923</t>
        </is>
      </c>
      <c r="B560" t="inlineStr">
        <is>
          <t>COOPERATIVA AGRARIA LAND PERÚ</t>
        </is>
      </c>
      <c r="D560" t="inlineStr">
        <is>
          <t>COOPERATIVAS, SAIS, CAPS</t>
        </is>
      </c>
      <c r="E560" t="inlineStr">
        <is>
          <t>02 Cooperativa</t>
        </is>
      </c>
      <c r="F560" t="inlineStr">
        <is>
          <t>SUSPENSION TEMPORAL</t>
        </is>
      </c>
      <c r="G560" t="inlineStr">
        <is>
          <t>NO HABIDO</t>
        </is>
      </c>
      <c r="H560" s="339" t="n">
        <v>45104</v>
      </c>
      <c r="I560" s="339" t="n">
        <v>45104</v>
      </c>
      <c r="J560" t="inlineStr">
        <is>
          <t>120303</t>
        </is>
      </c>
      <c r="K560" t="inlineStr">
        <is>
          <t>JUNIN</t>
        </is>
      </c>
      <c r="L560" t="inlineStr">
        <is>
          <t>CHANCHAMAYO</t>
        </is>
      </c>
      <c r="M560" t="inlineStr">
        <is>
          <t>PICHANAQUI</t>
        </is>
      </c>
      <c r="N560" t="inlineStr">
        <is>
          <t>JR. JOSE BALTA MZA. H1 LOTE. 3 URB. SAN JOSE (S72578515-FTE A CUNA MAS DE 3 DE MAYO)</t>
        </is>
      </c>
      <c r="O560" t="inlineStr">
        <is>
          <t>IMPORTADOR/EXPORTADOR</t>
        </is>
      </c>
      <c r="P560" t="inlineStr">
        <is>
          <t>CULTIVO DE FRUTAS.</t>
        </is>
      </c>
      <c r="Q560" t="inlineStr">
        <is>
          <t>ELAB. FRUTAS, LEG. Y HORTALIZAS.</t>
        </is>
      </c>
      <c r="W560" t="inlineStr">
        <is>
          <t>NO</t>
        </is>
      </c>
      <c r="Y560" t="inlineStr">
        <is>
          <t>SI</t>
        </is>
      </c>
      <c r="Z560" t="inlineStr">
        <is>
          <t>COOPERATIVA AGRARIA LAND PERÚ</t>
        </is>
      </c>
      <c r="AA560" s="3" t="n">
        <v>1210413.43637825</v>
      </c>
      <c r="AB560" s="3" t="n">
        <v>307454.59263852</v>
      </c>
      <c r="AC560" t="inlineStr">
        <is>
          <t>SI</t>
        </is>
      </c>
      <c r="AD560" s="3" t="n">
        <v>254896.29</v>
      </c>
      <c r="AE560" t="inlineStr">
        <is>
          <t>2025-04</t>
        </is>
      </c>
      <c r="AF560" s="3" t="n">
        <v>254896.29</v>
      </c>
      <c r="AG560" s="4" t="n">
        <v>1</v>
      </c>
      <c r="AK560" s="4" t="str"/>
      <c r="AL560" t="inlineStr">
        <is>
          <t>JENGIBRE (KION)</t>
        </is>
      </c>
      <c r="AM560" t="inlineStr">
        <is>
          <t>2024 - 2025</t>
        </is>
      </c>
      <c r="AN560" t="inlineStr">
        <is>
          <t>PAC</t>
        </is>
      </c>
      <c r="AO560" s="4" t="str"/>
      <c r="AP560" s="4" t="str"/>
      <c r="AQ560" s="5" t="str"/>
      <c r="AU560" s="340" t="n">
        <v>46285.07177083333</v>
      </c>
      <c r="AV560" s="341" t="n">
        <v>0.6222222222222222</v>
      </c>
    </row>
    <row r="561">
      <c r="A561" t="inlineStr">
        <is>
          <t>20611254068</t>
        </is>
      </c>
      <c r="B561" t="inlineStr">
        <is>
          <t>COOPERATIVA AGRARIA WARMI TARPUY</t>
        </is>
      </c>
      <c r="D561" t="inlineStr">
        <is>
          <t>COOPERATIVAS, SAIS, CAPS</t>
        </is>
      </c>
      <c r="E561" t="inlineStr">
        <is>
          <t>02 Cooperativa</t>
        </is>
      </c>
      <c r="F561" t="inlineStr">
        <is>
          <t>ACTIVO</t>
        </is>
      </c>
      <c r="G561" t="inlineStr">
        <is>
          <t>HABIDO</t>
        </is>
      </c>
      <c r="H561" s="339" t="n">
        <v>45117</v>
      </c>
      <c r="I561" s="339" t="n">
        <v>45117</v>
      </c>
      <c r="J561" t="inlineStr">
        <is>
          <t>030213</t>
        </is>
      </c>
      <c r="K561" t="inlineStr">
        <is>
          <t>APURIMAC</t>
        </is>
      </c>
      <c r="L561" t="inlineStr">
        <is>
          <t>ANDAHUAYLAS</t>
        </is>
      </c>
      <c r="M561" t="inlineStr">
        <is>
          <t>SAN JERONIMO</t>
        </is>
      </c>
      <c r="N561" t="inlineStr">
        <is>
          <t>PJ. JUAN PABLO II NRO. S/N (1CDR Y MEDIA DEL COLEGIO CRISTO REY)</t>
        </is>
      </c>
      <c r="O561" t="inlineStr">
        <is>
          <t>IMPORTADOR/EXPORTADOR</t>
        </is>
      </c>
      <c r="P561" t="inlineStr">
        <is>
          <t>SERVICIOS AGRICOLAS, GANADERAS.</t>
        </is>
      </c>
      <c r="U561" t="inlineStr">
        <is>
          <t>987901580</t>
        </is>
      </c>
      <c r="V561" t="inlineStr">
        <is>
          <t>cooperativawarmitarpuy@gmail.com</t>
        </is>
      </c>
      <c r="W561" t="inlineStr">
        <is>
          <t>SI</t>
        </is>
      </c>
      <c r="X561" t="inlineStr">
        <is>
          <t>S3078027</t>
        </is>
      </c>
      <c r="Y561" t="inlineStr">
        <is>
          <t>SI</t>
        </is>
      </c>
      <c r="Z561" t="inlineStr">
        <is>
          <t>COOPERATIVA AGRARIA WARMI TARPUY</t>
        </is>
      </c>
      <c r="AA561" s="3" t="n">
        <v>4287476.24645</v>
      </c>
      <c r="AB561" s="3" t="n">
        <v>3454018.8988</v>
      </c>
      <c r="AC561" t="inlineStr">
        <is>
          <t>SI</t>
        </is>
      </c>
      <c r="AD561" s="3" t="n">
        <v>140584.32</v>
      </c>
      <c r="AE561" t="inlineStr">
        <is>
          <t>2026-03</t>
        </is>
      </c>
      <c r="AF561" s="3" t="n">
        <v>72000</v>
      </c>
      <c r="AG561" s="4" t="n">
        <v>2</v>
      </c>
      <c r="AH561" t="inlineStr">
        <is>
          <t>ALTAMIRANO HUACHUHUILLCA NERI</t>
        </is>
      </c>
      <c r="AI561" t="inlineStr">
        <is>
          <t>ANALY OROSCO TITO</t>
        </is>
      </c>
      <c r="AK561" s="4" t="n">
        <v>4</v>
      </c>
      <c r="AL561" t="inlineStr">
        <is>
          <t>QUINUA Y OTROS GRANOS</t>
        </is>
      </c>
      <c r="AM561" t="inlineStr">
        <is>
          <t>2024 - 2025</t>
        </is>
      </c>
      <c r="AN561" t="inlineStr">
        <is>
          <t>PAC</t>
        </is>
      </c>
      <c r="AO561" s="4" t="str"/>
      <c r="AP561" s="4" t="str"/>
      <c r="AQ561" s="5" t="str"/>
      <c r="AU561" s="340" t="n">
        <v>46285.07177083333</v>
      </c>
      <c r="AV561" s="341" t="n">
        <v>0.7333333333333333</v>
      </c>
    </row>
    <row r="562">
      <c r="A562" t="inlineStr">
        <is>
          <t>20611321482</t>
        </is>
      </c>
      <c r="B562" t="inlineStr">
        <is>
          <t>COOPERATIVA AGRARIA LOS GANADEROS DE MARCABAL</t>
        </is>
      </c>
      <c r="D562" t="inlineStr">
        <is>
          <t>COOPERATIVAS, SAIS, CAPS</t>
        </is>
      </c>
      <c r="E562" t="inlineStr">
        <is>
          <t>02 Cooperativa</t>
        </is>
      </c>
      <c r="F562" t="inlineStr">
        <is>
          <t>ACTIVO</t>
        </is>
      </c>
      <c r="G562" t="inlineStr">
        <is>
          <t>HABIDO</t>
        </is>
      </c>
      <c r="H562" s="339" t="n">
        <v>45128</v>
      </c>
      <c r="I562" s="339" t="n">
        <v>45128</v>
      </c>
      <c r="J562" t="inlineStr">
        <is>
          <t>130905</t>
        </is>
      </c>
      <c r="K562" t="inlineStr">
        <is>
          <t>LA LIBERTAD</t>
        </is>
      </c>
      <c r="L562" t="inlineStr">
        <is>
          <t>SANCHEZ CARRION</t>
        </is>
      </c>
      <c r="M562" t="inlineStr">
        <is>
          <t>MARCABAL</t>
        </is>
      </c>
      <c r="N562" t="inlineStr">
        <is>
          <t>CR. LOCABAMBA NRO. 64 CAS. LOCABAMBA</t>
        </is>
      </c>
      <c r="O562" t="inlineStr">
        <is>
          <t>SIN ACTIVIDAD</t>
        </is>
      </c>
      <c r="P562" t="inlineStr">
        <is>
          <t>CRIA DE GANADO.</t>
        </is>
      </c>
      <c r="W562" t="inlineStr">
        <is>
          <t>NO</t>
        </is>
      </c>
      <c r="Y562" t="inlineStr">
        <is>
          <t>SI</t>
        </is>
      </c>
      <c r="Z562" t="inlineStr">
        <is>
          <t>COOPERATIVA AGRARIA LOS GANADEROS DE MARCABAL</t>
        </is>
      </c>
      <c r="AA562" s="3" t="n">
        <v>344279</v>
      </c>
      <c r="AB562" s="3" t="n">
        <v>429806</v>
      </c>
      <c r="AC562" t="inlineStr">
        <is>
          <t>NO</t>
        </is>
      </c>
      <c r="AD562" s="3" t="str"/>
      <c r="AF562" s="3" t="str"/>
      <c r="AG562" s="4" t="str"/>
      <c r="AK562" s="4" t="str"/>
      <c r="AL562" t="inlineStr">
        <is>
          <t>DERIVADOS LACTEOS</t>
        </is>
      </c>
      <c r="AM562" t="inlineStr">
        <is>
          <t>2024 - 2025</t>
        </is>
      </c>
      <c r="AN562" t="inlineStr">
        <is>
          <t>PAC</t>
        </is>
      </c>
      <c r="AO562" s="4" t="str"/>
      <c r="AP562" s="4" t="str"/>
      <c r="AQ562" s="5" t="str"/>
      <c r="AU562" s="340" t="n">
        <v>46285.07177083333</v>
      </c>
      <c r="AV562" s="341" t="n">
        <v>0.5111111111111111</v>
      </c>
    </row>
    <row r="563">
      <c r="A563" t="inlineStr">
        <is>
          <t>20611340002</t>
        </is>
      </c>
      <c r="B563" t="inlineStr">
        <is>
          <t>COOPERATIVA AGRARIA INTERCULTURAL CAFE PUI PUI LTDA</t>
        </is>
      </c>
      <c r="D563" t="inlineStr">
        <is>
          <t>COOPERATIVAS, SAIS, CAPS</t>
        </is>
      </c>
      <c r="E563" t="inlineStr">
        <is>
          <t>02 Cooperativa</t>
        </is>
      </c>
      <c r="F563" t="inlineStr">
        <is>
          <t>ACTIVO</t>
        </is>
      </c>
      <c r="G563" t="inlineStr">
        <is>
          <t>HABIDO</t>
        </is>
      </c>
      <c r="H563" s="339" t="n">
        <v>45133</v>
      </c>
      <c r="I563" s="339" t="n">
        <v>45133</v>
      </c>
      <c r="J563" t="inlineStr">
        <is>
          <t>120601</t>
        </is>
      </c>
      <c r="K563" t="inlineStr">
        <is>
          <t>JUNIN</t>
        </is>
      </c>
      <c r="L563" t="inlineStr">
        <is>
          <t>SATIPO</t>
        </is>
      </c>
      <c r="M563" t="inlineStr">
        <is>
          <t>SATIPO</t>
        </is>
      </c>
      <c r="N563" t="inlineStr">
        <is>
          <t>CAR. 0 NRO. S/N C.P. RIO VENADO (A 22KM DEL TERMINAL, PARATUSHIALI-SATIPO)</t>
        </is>
      </c>
      <c r="O563" t="inlineStr">
        <is>
          <t>SIN ACTIVIDAD</t>
        </is>
      </c>
      <c r="P563" t="inlineStr">
        <is>
          <t>CULTIVO DE FRUTAS.</t>
        </is>
      </c>
      <c r="W563" t="inlineStr">
        <is>
          <t>NO</t>
        </is>
      </c>
      <c r="Y563" t="inlineStr">
        <is>
          <t>SI</t>
        </is>
      </c>
      <c r="Z563" t="inlineStr">
        <is>
          <t>COOPERATIVA AGRARIA INTERCULTURAL CAFE PUI PUI LTDA</t>
        </is>
      </c>
      <c r="AA563" s="3" t="n">
        <v>0</v>
      </c>
      <c r="AB563" s="3" t="n">
        <v>462</v>
      </c>
      <c r="AC563" t="inlineStr">
        <is>
          <t>NO</t>
        </is>
      </c>
      <c r="AD563" s="3" t="str"/>
      <c r="AF563" s="3" t="str"/>
      <c r="AG563" s="4" t="str"/>
      <c r="AK563" s="4" t="str"/>
      <c r="AL563" t="inlineStr">
        <is>
          <t>MARACUYA</t>
        </is>
      </c>
      <c r="AM563" t="inlineStr">
        <is>
          <t>2025</t>
        </is>
      </c>
      <c r="AN563" t="inlineStr">
        <is>
          <t>PAC</t>
        </is>
      </c>
      <c r="AO563" s="4" t="str"/>
      <c r="AP563" s="4" t="str"/>
      <c r="AQ563" s="5" t="str"/>
      <c r="AU563" s="340" t="n">
        <v>46285.07177083333</v>
      </c>
      <c r="AV563" s="341" t="n">
        <v>0.5111111111111111</v>
      </c>
    </row>
    <row r="564">
      <c r="A564" t="inlineStr">
        <is>
          <t>20611444053</t>
        </is>
      </c>
      <c r="B564" t="inlineStr">
        <is>
          <t>ASOCIACION DE PRODUCTORES AGROPECUARIOS Y AGROINDUSTRIALES VIZCACHANI</t>
        </is>
      </c>
      <c r="D564" t="inlineStr">
        <is>
          <t>ASOCIACION</t>
        </is>
      </c>
      <c r="E564" t="inlineStr">
        <is>
          <t>01 Asociación</t>
        </is>
      </c>
      <c r="F564" t="inlineStr">
        <is>
          <t>ACTIVO</t>
        </is>
      </c>
      <c r="G564" t="inlineStr">
        <is>
          <t>HABIDO</t>
        </is>
      </c>
      <c r="H564" s="339" t="n">
        <v>46198</v>
      </c>
      <c r="I564" s="339" t="n">
        <v>46198</v>
      </c>
      <c r="J564" t="inlineStr">
        <is>
          <t>210109</t>
        </is>
      </c>
      <c r="K564" t="inlineStr">
        <is>
          <t>PUNO</t>
        </is>
      </c>
      <c r="L564" t="inlineStr">
        <is>
          <t>PUNO</t>
        </is>
      </c>
      <c r="M564" t="inlineStr">
        <is>
          <t>VILQUE</t>
        </is>
      </c>
      <c r="N564" t="inlineStr">
        <is>
          <t>NRO. -- AYMARA II - VILQUE (A 100M DE LA CARRETERA)</t>
        </is>
      </c>
      <c r="O564" t="inlineStr">
        <is>
          <t>SIN ACTIVIDAD</t>
        </is>
      </c>
      <c r="P564" t="inlineStr">
        <is>
          <t>CULTIVOS DE CEREALES.</t>
        </is>
      </c>
      <c r="Q564" t="inlineStr">
        <is>
          <t>EXPLOTACION MIXTA.</t>
        </is>
      </c>
      <c r="R564" t="inlineStr">
        <is>
          <t>ELAB DE PRODUCTOS LACTEOS.</t>
        </is>
      </c>
      <c r="W564" t="inlineStr">
        <is>
          <t>NO</t>
        </is>
      </c>
      <c r="Y564" t="inlineStr">
        <is>
          <t>SI</t>
        </is>
      </c>
      <c r="Z564" t="inlineStr">
        <is>
          <t>ASOCIACION DE PRODUCTORES AGROPECUARIOS Y AGROINDUSTRIALES VIZCACHANI</t>
        </is>
      </c>
      <c r="AA564" s="3" t="n">
        <v>0</v>
      </c>
      <c r="AB564" s="3" t="n">
        <v>90165</v>
      </c>
      <c r="AC564" t="inlineStr">
        <is>
          <t>NO</t>
        </is>
      </c>
      <c r="AD564" s="3" t="str"/>
      <c r="AF564" s="3" t="str"/>
      <c r="AG564" s="4" t="str"/>
      <c r="AK564" s="4" t="str"/>
      <c r="AL564" t="inlineStr">
        <is>
          <t>DERIVADOS LACTEOS</t>
        </is>
      </c>
      <c r="AM564" t="inlineStr">
        <is>
          <t>2025</t>
        </is>
      </c>
      <c r="AN564" t="inlineStr">
        <is>
          <t>PAC</t>
        </is>
      </c>
      <c r="AO564" s="4" t="str"/>
      <c r="AP564" s="4" t="str"/>
      <c r="AQ564" s="5" t="str"/>
      <c r="AU564" s="340" t="n">
        <v>46285.07177083333</v>
      </c>
      <c r="AV564" s="341" t="n">
        <v>0.5555555555555556</v>
      </c>
    </row>
    <row r="565">
      <c r="A565" t="inlineStr">
        <is>
          <t>20611451602</t>
        </is>
      </c>
      <c r="B565" t="inlineStr">
        <is>
          <t>ASOCIACION SUMAQ URPIKUNA DE COALAQUE</t>
        </is>
      </c>
      <c r="D565" t="inlineStr">
        <is>
          <t>ASOCIACION</t>
        </is>
      </c>
      <c r="E565" t="inlineStr">
        <is>
          <t>01 Asociación</t>
        </is>
      </c>
      <c r="F565" t="inlineStr">
        <is>
          <t>ACTIVO</t>
        </is>
      </c>
      <c r="G565" t="inlineStr">
        <is>
          <t>HABIDO</t>
        </is>
      </c>
      <c r="H565" s="339" t="n">
        <v>45160</v>
      </c>
      <c r="I565" s="339" t="n">
        <v>45170</v>
      </c>
      <c r="J565" t="inlineStr">
        <is>
          <t>180210</t>
        </is>
      </c>
      <c r="K565" t="inlineStr">
        <is>
          <t>MOQUEGUA</t>
        </is>
      </c>
      <c r="L565" t="inlineStr">
        <is>
          <t>GENERAL SANCHEZ CERRO</t>
        </is>
      </c>
      <c r="M565" t="inlineStr">
        <is>
          <t>UBINAS</t>
        </is>
      </c>
      <c r="N565" t="inlineStr">
        <is>
          <t>NRO. . C.C. COALAQUE S/N UBINAS</t>
        </is>
      </c>
      <c r="O565" t="inlineStr">
        <is>
          <t>SIN ACTIVIDAD</t>
        </is>
      </c>
      <c r="P565" t="inlineStr">
        <is>
          <t>ACTIVIDADES OTRAS ASOCIACIONES NCP.</t>
        </is>
      </c>
      <c r="W565" t="inlineStr">
        <is>
          <t>NO</t>
        </is>
      </c>
      <c r="Y565" t="inlineStr">
        <is>
          <t>SI</t>
        </is>
      </c>
      <c r="Z565" t="inlineStr">
        <is>
          <t>ASOCIACION SUMAQ URPIKUNA DE COALAQUE</t>
        </is>
      </c>
      <c r="AA565" s="3" t="n">
        <v>0</v>
      </c>
      <c r="AB565" s="3" t="n">
        <v>27432.96</v>
      </c>
      <c r="AC565" t="inlineStr">
        <is>
          <t>NO</t>
        </is>
      </c>
      <c r="AD565" s="3" t="str"/>
      <c r="AF565" s="3" t="str"/>
      <c r="AG565" s="4" t="str"/>
      <c r="AK565" s="4" t="str"/>
      <c r="AL565" t="inlineStr">
        <is>
          <t>FIBRA DE ALPACA</t>
        </is>
      </c>
      <c r="AM565" t="inlineStr">
        <is>
          <t>2025</t>
        </is>
      </c>
      <c r="AN565" t="inlineStr">
        <is>
          <t>PAC</t>
        </is>
      </c>
      <c r="AO565" s="4" t="str"/>
      <c r="AP565" s="4" t="str"/>
      <c r="AQ565" s="5" t="str"/>
      <c r="AU565" s="340" t="n">
        <v>46285.07177083333</v>
      </c>
      <c r="AV565" s="341" t="n">
        <v>0.5111111111111111</v>
      </c>
    </row>
    <row r="566">
      <c r="A566" t="inlineStr">
        <is>
          <t>20611472529</t>
        </is>
      </c>
      <c r="B566" t="inlineStr">
        <is>
          <t>COOPERATIVA AGRARIA ALTO ANDINO CULTA-ACORA</t>
        </is>
      </c>
      <c r="D566" t="inlineStr">
        <is>
          <t>COOPERATIVAS, SAIS, CAPS</t>
        </is>
      </c>
      <c r="E566" t="inlineStr">
        <is>
          <t>02 Cooperativa</t>
        </is>
      </c>
      <c r="F566" t="inlineStr">
        <is>
          <t>ACTIVO</t>
        </is>
      </c>
      <c r="G566" t="inlineStr">
        <is>
          <t>HABIDO</t>
        </is>
      </c>
      <c r="H566" s="339" t="n">
        <v>45163</v>
      </c>
      <c r="I566" s="339" t="n">
        <v>45163</v>
      </c>
      <c r="J566" t="inlineStr">
        <is>
          <t>210102</t>
        </is>
      </c>
      <c r="K566" t="inlineStr">
        <is>
          <t>PUNO</t>
        </is>
      </c>
      <c r="L566" t="inlineStr">
        <is>
          <t>PUNO</t>
        </is>
      </c>
      <c r="M566" t="inlineStr">
        <is>
          <t>PLATERIA</t>
        </is>
      </c>
      <c r="N566" t="inlineStr">
        <is>
          <t>NRO. -- COM. DE CULTA SE13 (CP CULTA)</t>
        </is>
      </c>
      <c r="O566" t="inlineStr">
        <is>
          <t>SIN ACTIVIDAD</t>
        </is>
      </c>
      <c r="P566" t="inlineStr">
        <is>
          <t>ELAB DE PRODUCTOS LACTEOS.</t>
        </is>
      </c>
      <c r="W566" t="inlineStr">
        <is>
          <t>NO</t>
        </is>
      </c>
      <c r="Y566" t="inlineStr">
        <is>
          <t>SI</t>
        </is>
      </c>
      <c r="Z566" t="inlineStr">
        <is>
          <t>COOPERATIVA AGRARIA ALTO ANDINO CULTA-ACORA</t>
        </is>
      </c>
      <c r="AA566" s="3" t="n">
        <v>0</v>
      </c>
      <c r="AB566" s="3" t="n">
        <v>264380</v>
      </c>
      <c r="AC566" t="inlineStr">
        <is>
          <t>NO</t>
        </is>
      </c>
      <c r="AD566" s="3" t="str"/>
      <c r="AF566" s="3" t="str"/>
      <c r="AG566" s="4" t="str"/>
      <c r="AK566" s="4" t="str"/>
      <c r="AL566" t="inlineStr">
        <is>
          <t>DERIVADOS LACTEOS</t>
        </is>
      </c>
      <c r="AM566" t="inlineStr">
        <is>
          <t>2025</t>
        </is>
      </c>
      <c r="AN566" t="inlineStr">
        <is>
          <t>PAC</t>
        </is>
      </c>
      <c r="AO566" s="4" t="str"/>
      <c r="AP566" s="4" t="str"/>
      <c r="AQ566" s="5" t="str"/>
      <c r="AU566" s="340" t="n">
        <v>46285.07177083333</v>
      </c>
      <c r="AV566" s="341" t="n">
        <v>0.5111111111111111</v>
      </c>
    </row>
    <row r="567">
      <c r="A567" t="inlineStr">
        <is>
          <t>20611480262</t>
        </is>
      </c>
      <c r="B567" t="inlineStr">
        <is>
          <t>COOPERATIVA AGRARIA SAN CRISTOBAL DE COALLACA - CABANILLAS</t>
        </is>
      </c>
      <c r="D567" t="inlineStr">
        <is>
          <t>COOPERATIVAS, SAIS, CAPS</t>
        </is>
      </c>
      <c r="E567" t="inlineStr">
        <is>
          <t>02 Cooperativa</t>
        </is>
      </c>
      <c r="F567" t="inlineStr">
        <is>
          <t>ACTIVO</t>
        </is>
      </c>
      <c r="G567" t="inlineStr">
        <is>
          <t>HABIDO</t>
        </is>
      </c>
      <c r="H567" s="339" t="n">
        <v>45166</v>
      </c>
      <c r="I567" s="339" t="n">
        <v>45166</v>
      </c>
      <c r="J567" t="inlineStr">
        <is>
          <t>211103</t>
        </is>
      </c>
      <c r="K567" t="inlineStr">
        <is>
          <t>PUNO</t>
        </is>
      </c>
      <c r="L567" t="inlineStr">
        <is>
          <t>SAN ROMAN</t>
        </is>
      </c>
      <c r="M567" t="inlineStr">
        <is>
          <t>JULIACA</t>
        </is>
      </c>
      <c r="N567" t="inlineStr">
        <is>
          <t>JR. TIABAYA NRO. 132 URB. STA ADRIANA 2E (A 1 CDRA DE CEBA STA ADRIANA)</t>
        </is>
      </c>
      <c r="O567" t="inlineStr">
        <is>
          <t>SIN ACTIVIDAD</t>
        </is>
      </c>
      <c r="P567" t="inlineStr">
        <is>
          <t>CULTIVOS DE CEREALES.</t>
        </is>
      </c>
      <c r="Q567" t="inlineStr">
        <is>
          <t>EXPLOTACION MIXTA.</t>
        </is>
      </c>
      <c r="W567" t="inlineStr">
        <is>
          <t>NO</t>
        </is>
      </c>
      <c r="Y567" t="inlineStr">
        <is>
          <t>SI</t>
        </is>
      </c>
      <c r="Z567" t="inlineStr">
        <is>
          <t>COOPERATIVA AGRARIA SAN CRISTOBAL DE COALLACA - CABANILLAS</t>
        </is>
      </c>
      <c r="AA567" s="3" t="n">
        <v>66470.39999999999</v>
      </c>
      <c r="AB567" s="3" t="n">
        <v>70003.39999999999</v>
      </c>
      <c r="AC567" t="inlineStr">
        <is>
          <t>NO</t>
        </is>
      </c>
      <c r="AD567" s="3" t="str"/>
      <c r="AF567" s="3" t="str"/>
      <c r="AG567" s="4" t="str"/>
      <c r="AK567" s="4" t="str"/>
      <c r="AL567" t="inlineStr">
        <is>
          <t>QUINUA Y OTROS GRANOS</t>
        </is>
      </c>
      <c r="AM567" t="inlineStr">
        <is>
          <t>2024 - 2025</t>
        </is>
      </c>
      <c r="AN567" t="inlineStr">
        <is>
          <t>PAC</t>
        </is>
      </c>
      <c r="AO567" s="4" t="str"/>
      <c r="AP567" s="4" t="str"/>
      <c r="AQ567" s="5" t="str"/>
      <c r="AU567" s="340" t="n">
        <v>46285.07177083333</v>
      </c>
      <c r="AV567" s="341" t="n">
        <v>0.5333333333333333</v>
      </c>
    </row>
    <row r="568">
      <c r="A568" t="inlineStr">
        <is>
          <t>20611510731</t>
        </is>
      </c>
      <c r="B568" t="inlineStr">
        <is>
          <t>AGROPECUARIO FORESTAL E INDUSTRIAL VALLE NUEVO - AFI VALLE NUEVO</t>
        </is>
      </c>
      <c r="D568" t="inlineStr">
        <is>
          <t>ASOCIACION</t>
        </is>
      </c>
      <c r="E568" t="inlineStr">
        <is>
          <t>01 Asociación</t>
        </is>
      </c>
      <c r="F568" t="inlineStr">
        <is>
          <t>BAJA PROV. POR OFICIO</t>
        </is>
      </c>
      <c r="G568" t="inlineStr">
        <is>
          <t>HABIDO</t>
        </is>
      </c>
      <c r="H568" s="339" t="n">
        <v>45832</v>
      </c>
      <c r="I568" s="339" t="n">
        <v>45832</v>
      </c>
      <c r="K568" t="inlineStr">
        <is>
          <t>TACNA</t>
        </is>
      </c>
      <c r="L568" t="inlineStr">
        <is>
          <t>TACNA</t>
        </is>
      </c>
      <c r="M568" t="inlineStr">
        <is>
          <t>TACNA</t>
        </is>
      </c>
      <c r="N568" t="inlineStr">
        <is>
          <t>MZA. I LOTE. 11 PJ A. B. LEGUIA (COLEGIO SOTILLO)</t>
        </is>
      </c>
      <c r="O568" t="inlineStr">
        <is>
          <t>SIN ACTIVIDAD</t>
        </is>
      </c>
      <c r="P568" t="inlineStr">
        <is>
          <t>ACTIVIDADES OTRAS ASOCIACIONES NCP.</t>
        </is>
      </c>
      <c r="W568" t="inlineStr">
        <is>
          <t>NO</t>
        </is>
      </c>
      <c r="Y568" t="inlineStr">
        <is>
          <t>SI</t>
        </is>
      </c>
      <c r="Z568" t="inlineStr">
        <is>
          <t>AGROPECUARIO FORESTAL E INDUSTRIAL VALLE NUEVO - AFI VALLE NUEVO</t>
        </is>
      </c>
      <c r="AA568" s="3" t="n">
        <v>0</v>
      </c>
      <c r="AB568" s="3" t="n">
        <v>36400</v>
      </c>
      <c r="AC568" t="inlineStr">
        <is>
          <t>NO</t>
        </is>
      </c>
      <c r="AD568" s="3" t="str"/>
      <c r="AF568" s="3" t="str"/>
      <c r="AG568" s="4" t="str"/>
      <c r="AK568" s="4" t="str"/>
      <c r="AL568" t="inlineStr">
        <is>
          <t>TARA</t>
        </is>
      </c>
      <c r="AM568" t="inlineStr">
        <is>
          <t>2025</t>
        </is>
      </c>
      <c r="AN568" t="inlineStr">
        <is>
          <t>PAC</t>
        </is>
      </c>
      <c r="AO568" s="4" t="str"/>
      <c r="AP568" s="4" t="str"/>
      <c r="AQ568" s="5" t="str"/>
      <c r="AU568" s="340" t="n">
        <v>46285.07177083333</v>
      </c>
      <c r="AV568" s="341" t="n">
        <v>0.4888888888888889</v>
      </c>
    </row>
    <row r="569">
      <c r="A569" t="inlineStr">
        <is>
          <t>20611531088</t>
        </is>
      </c>
      <c r="B569" t="inlineStr">
        <is>
          <t>ASOCIACION DE AGRICULTORES INNOVADORES DE ANCASH, EDIFLOR</t>
        </is>
      </c>
      <c r="C569" t="inlineStr">
        <is>
          <t>NUTRIAVO</t>
        </is>
      </c>
      <c r="D569" t="inlineStr">
        <is>
          <t>ASOCIACION</t>
        </is>
      </c>
      <c r="F569" t="inlineStr">
        <is>
          <t>ACTIVO</t>
        </is>
      </c>
      <c r="G569" t="inlineStr">
        <is>
          <t>HABIDO</t>
        </is>
      </c>
      <c r="H569" s="339" t="n">
        <v>45177</v>
      </c>
      <c r="I569" s="339" t="n">
        <v>45177</v>
      </c>
      <c r="K569" t="inlineStr">
        <is>
          <t>ANCASH</t>
        </is>
      </c>
      <c r="L569" t="inlineStr">
        <is>
          <t>SANTA</t>
        </is>
      </c>
      <c r="M569" t="inlineStr">
        <is>
          <t>CHIMBOTE</t>
        </is>
      </c>
      <c r="N569" t="inlineStr">
        <is>
          <t>MZA. F1 LOTE. 16 P.J. EL PROGRESO (A 2CDRAS DEL COLEGIO NIÑO DIOS)</t>
        </is>
      </c>
      <c r="O569" t="inlineStr">
        <is>
          <t>SIN ACTIVIDAD</t>
        </is>
      </c>
      <c r="P569" t="inlineStr">
        <is>
          <t>SERVICIOS AGRICOLAS, GANADERAS.</t>
        </is>
      </c>
      <c r="Q569" t="inlineStr">
        <is>
          <t>ELAB. DE ACEITE Y GRASAS.</t>
        </is>
      </c>
      <c r="W569" t="inlineStr">
        <is>
          <t>SI</t>
        </is>
      </c>
      <c r="X569" t="inlineStr">
        <is>
          <t>S3118380</t>
        </is>
      </c>
      <c r="Y569" t="inlineStr">
        <is>
          <t>SI</t>
        </is>
      </c>
      <c r="Z569" t="inlineStr">
        <is>
          <t>ASOCIACION DE AGRICULTORES INNOVADORES DE ANCASH, EDIFLOR</t>
        </is>
      </c>
      <c r="AA569" s="3" t="n">
        <v>0</v>
      </c>
      <c r="AB569" s="3" t="n">
        <v>0</v>
      </c>
      <c r="AC569" t="inlineStr">
        <is>
          <t>NO</t>
        </is>
      </c>
      <c r="AD569" s="3" t="str"/>
      <c r="AF569" s="3" t="str"/>
      <c r="AG569" s="4" t="str"/>
      <c r="AK569" s="4" t="str"/>
      <c r="AO569" s="4" t="str"/>
      <c r="AP569" s="4" t="str"/>
      <c r="AQ569" s="5" t="str"/>
      <c r="AU569" s="340" t="n">
        <v>46285.07177083333</v>
      </c>
      <c r="AV569" s="341" t="n">
        <v>0.4666666666666667</v>
      </c>
    </row>
    <row r="570">
      <c r="A570" t="inlineStr">
        <is>
          <t>20611567449</t>
        </is>
      </c>
      <c r="B570" t="inlineStr">
        <is>
          <t>COOPERATIVA AGRARIA PROCUY MANTARO LTDA</t>
        </is>
      </c>
      <c r="D570" t="inlineStr">
        <is>
          <t>COOPERATIVAS, SAIS, CAPS</t>
        </is>
      </c>
      <c r="E570" t="inlineStr">
        <is>
          <t>02 Cooperativa</t>
        </is>
      </c>
      <c r="F570" t="inlineStr">
        <is>
          <t>ACTIVO</t>
        </is>
      </c>
      <c r="G570" t="inlineStr">
        <is>
          <t>HABIDO</t>
        </is>
      </c>
      <c r="H570" s="339" t="n">
        <v>45189</v>
      </c>
      <c r="I570" s="339" t="n">
        <v>45219</v>
      </c>
      <c r="J570" t="inlineStr">
        <is>
          <t>120404</t>
        </is>
      </c>
      <c r="K570" t="inlineStr">
        <is>
          <t>JUNIN</t>
        </is>
      </c>
      <c r="L570" t="inlineStr">
        <is>
          <t>JAUJA</t>
        </is>
      </c>
      <c r="M570" t="inlineStr">
        <is>
          <t>ATAURA</t>
        </is>
      </c>
      <c r="N570" t="inlineStr">
        <is>
          <t>JR. RICARDO PALMA NRO. 110 (S69949255- A 2 CDRS DE LA PLAZ DE ATAURA)</t>
        </is>
      </c>
      <c r="O570" t="inlineStr">
        <is>
          <t>SIN ACTIVIDAD</t>
        </is>
      </c>
      <c r="P570" t="inlineStr">
        <is>
          <t>SERVICIOS AGRICOLAS, GANADERAS.</t>
        </is>
      </c>
      <c r="R570" t="inlineStr">
        <is>
          <t>VTA. MAY. DE MATERIAS PRIMAS AGROPEC.</t>
        </is>
      </c>
      <c r="W570" t="inlineStr">
        <is>
          <t>NO</t>
        </is>
      </c>
      <c r="Y570" t="inlineStr">
        <is>
          <t>SI</t>
        </is>
      </c>
      <c r="Z570" t="inlineStr">
        <is>
          <t>COOPERATIVA AGRARIA PROCUY MANTARO LTDA</t>
        </is>
      </c>
      <c r="AA570" s="3" t="n">
        <v>462837.6</v>
      </c>
      <c r="AB570" s="3" t="n">
        <v>85765.5</v>
      </c>
      <c r="AC570" t="inlineStr">
        <is>
          <t>NO</t>
        </is>
      </c>
      <c r="AD570" s="3" t="str"/>
      <c r="AF570" s="3" t="str"/>
      <c r="AG570" s="4" t="str"/>
      <c r="AK570" s="4" t="str"/>
      <c r="AL570" t="inlineStr">
        <is>
          <t>CUY</t>
        </is>
      </c>
      <c r="AM570" t="inlineStr">
        <is>
          <t>2024 - 2025</t>
        </is>
      </c>
      <c r="AN570" t="inlineStr">
        <is>
          <t>PAC</t>
        </is>
      </c>
      <c r="AO570" s="4" t="str"/>
      <c r="AP570" s="4" t="str"/>
      <c r="AQ570" s="5" t="str"/>
      <c r="AU570" s="340" t="n">
        <v>46285.07177083333</v>
      </c>
      <c r="AV570" s="341" t="n">
        <v>0.5333333333333333</v>
      </c>
    </row>
    <row r="571">
      <c r="A571" t="inlineStr">
        <is>
          <t>20611631686</t>
        </is>
      </c>
      <c r="B571" t="inlineStr">
        <is>
          <t>COOPERATIVA AGRARIA EMPRENDEDORAS Y DEFENSORAS FRUTOS DEL VALLE</t>
        </is>
      </c>
      <c r="D571" t="inlineStr">
        <is>
          <t>COOPERATIVAS, SAIS, CAPS</t>
        </is>
      </c>
      <c r="E571" t="inlineStr">
        <is>
          <t>02 Cooperativa</t>
        </is>
      </c>
      <c r="F571" t="inlineStr">
        <is>
          <t>ACTIVO</t>
        </is>
      </c>
      <c r="G571" t="inlineStr">
        <is>
          <t>HABIDO</t>
        </is>
      </c>
      <c r="H571" s="339" t="n">
        <v>45201</v>
      </c>
      <c r="I571" s="339" t="n">
        <v>45200</v>
      </c>
      <c r="J571" t="inlineStr">
        <is>
          <t>060203</t>
        </is>
      </c>
      <c r="K571" t="inlineStr">
        <is>
          <t>CAJAMARCA</t>
        </is>
      </c>
      <c r="L571" t="inlineStr">
        <is>
          <t>CAJABAMBA</t>
        </is>
      </c>
      <c r="M571" t="inlineStr">
        <is>
          <t>CACHACHI</t>
        </is>
      </c>
      <c r="N571" t="inlineStr">
        <is>
          <t>AV. PERU NRO. 948 C.P. CHOLOCAL</t>
        </is>
      </c>
      <c r="O571" t="inlineStr">
        <is>
          <t>SIN ACTIVIDAD</t>
        </is>
      </c>
      <c r="P571" t="inlineStr">
        <is>
          <t>SERVICIOS AGRICOLAS, GANADERAS.</t>
        </is>
      </c>
      <c r="W571" t="inlineStr">
        <is>
          <t>NO</t>
        </is>
      </c>
      <c r="Y571" t="inlineStr">
        <is>
          <t>SI</t>
        </is>
      </c>
      <c r="Z571" t="inlineStr">
        <is>
          <t>COOPERATIVA AGRARIA EMPRENDEDORAS Y DEFENSORAS FRUTOS DEL VALLE</t>
        </is>
      </c>
      <c r="AA571" s="3" t="n">
        <v>0</v>
      </c>
      <c r="AB571" s="3" t="n">
        <v>300834</v>
      </c>
      <c r="AC571" t="inlineStr">
        <is>
          <t>NO</t>
        </is>
      </c>
      <c r="AD571" s="3" t="str"/>
      <c r="AF571" s="3" t="str"/>
      <c r="AG571" s="4" t="str"/>
      <c r="AK571" s="4" t="str"/>
      <c r="AL571" t="inlineStr">
        <is>
          <t>CUY</t>
        </is>
      </c>
      <c r="AM571" t="inlineStr">
        <is>
          <t>2025</t>
        </is>
      </c>
      <c r="AN571" t="inlineStr">
        <is>
          <t>PAC</t>
        </is>
      </c>
      <c r="AO571" s="4" t="str"/>
      <c r="AP571" s="4" t="str"/>
      <c r="AQ571" s="5" t="str"/>
      <c r="AU571" s="340" t="n">
        <v>46285.07177083333</v>
      </c>
      <c r="AV571" s="341" t="n">
        <v>0.5111111111111111</v>
      </c>
    </row>
    <row r="572">
      <c r="A572" t="inlineStr">
        <is>
          <t>20611650524</t>
        </is>
      </c>
      <c r="B572" t="inlineStr">
        <is>
          <t>ASOCIACION DE PRODUCTORES AGROPECUARIOS INCACHAQUI-ISCOCUCHO</t>
        </is>
      </c>
      <c r="D572" t="inlineStr">
        <is>
          <t>ASOCIACION</t>
        </is>
      </c>
      <c r="E572" t="inlineStr">
        <is>
          <t>01 Asociación</t>
        </is>
      </c>
      <c r="F572" t="inlineStr">
        <is>
          <t>BAJA PROV. POR OFICIO</t>
        </is>
      </c>
      <c r="G572" t="inlineStr">
        <is>
          <t>HABIDO</t>
        </is>
      </c>
      <c r="H572" s="339" t="n">
        <v>46028</v>
      </c>
      <c r="I572" s="339" t="n">
        <v>46028</v>
      </c>
      <c r="J572" t="inlineStr">
        <is>
          <t>060203</t>
        </is>
      </c>
      <c r="K572" t="inlineStr">
        <is>
          <t>CAJAMARCA</t>
        </is>
      </c>
      <c r="L572" t="inlineStr">
        <is>
          <t>CAJABAMBA</t>
        </is>
      </c>
      <c r="M572" t="inlineStr">
        <is>
          <t>CAJABAMBA</t>
        </is>
      </c>
      <c r="N572" t="inlineStr">
        <is>
          <t>JR. BLONDEL NRO. 1079 URB. CAJABAMBA (A 10 METROS INTERSECCION CON JR CACERES)</t>
        </is>
      </c>
      <c r="O572" t="inlineStr">
        <is>
          <t>SIN ACTIVIDAD</t>
        </is>
      </c>
      <c r="P572" t="inlineStr">
        <is>
          <t>ACTIVIDADES OTRAS ASOCIACIONES NCP.</t>
        </is>
      </c>
      <c r="Q572" t="inlineStr">
        <is>
          <t>EXPLOTACION MIXTA.</t>
        </is>
      </c>
      <c r="W572" t="inlineStr">
        <is>
          <t>NO</t>
        </is>
      </c>
      <c r="Y572" t="inlineStr">
        <is>
          <t>SI</t>
        </is>
      </c>
      <c r="Z572" t="inlineStr">
        <is>
          <t>ASOCIACION DE PRODUCTORES AGROPECUARIOS INCACHAQUI-ISCOCUCHO</t>
        </is>
      </c>
      <c r="AA572" s="3" t="n">
        <v>0</v>
      </c>
      <c r="AB572" s="3" t="n">
        <v>30132</v>
      </c>
      <c r="AC572" t="inlineStr">
        <is>
          <t>NO</t>
        </is>
      </c>
      <c r="AD572" s="3" t="str"/>
      <c r="AF572" s="3" t="str"/>
      <c r="AG572" s="4" t="str"/>
      <c r="AK572" s="4" t="str"/>
      <c r="AL572" t="inlineStr">
        <is>
          <t>PALTA</t>
        </is>
      </c>
      <c r="AM572" t="inlineStr">
        <is>
          <t>2025</t>
        </is>
      </c>
      <c r="AN572" t="inlineStr">
        <is>
          <t>PAC</t>
        </is>
      </c>
      <c r="AO572" s="4" t="str"/>
      <c r="AP572" s="4" t="str"/>
      <c r="AQ572" s="5" t="str"/>
      <c r="AU572" s="340" t="n">
        <v>46285.07177083333</v>
      </c>
      <c r="AV572" s="341" t="n">
        <v>0.5333333333333333</v>
      </c>
    </row>
    <row r="573">
      <c r="A573" t="inlineStr">
        <is>
          <t>20611831570</t>
        </is>
      </c>
      <c r="B573" t="inlineStr">
        <is>
          <t>ASOCIACION JUNTOS POR UN SUEÑO VERDE</t>
        </is>
      </c>
      <c r="D573" t="inlineStr">
        <is>
          <t>ASOCIACION</t>
        </is>
      </c>
      <c r="E573" t="inlineStr">
        <is>
          <t>01 Asociación</t>
        </is>
      </c>
      <c r="F573" t="inlineStr">
        <is>
          <t>ACTIVO</t>
        </is>
      </c>
      <c r="G573" t="inlineStr">
        <is>
          <t>HABIDO</t>
        </is>
      </c>
      <c r="H573" s="339" t="n">
        <v>45246</v>
      </c>
      <c r="I573" s="339" t="n">
        <v>45246</v>
      </c>
      <c r="J573" t="inlineStr">
        <is>
          <t>180107</t>
        </is>
      </c>
      <c r="K573" t="inlineStr">
        <is>
          <t>MOQUEGUA</t>
        </is>
      </c>
      <c r="L573" t="inlineStr">
        <is>
          <t>MARISCAL NIETO</t>
        </is>
      </c>
      <c r="M573" t="inlineStr">
        <is>
          <t>SAN ANTONIO</t>
        </is>
      </c>
      <c r="N573" t="inlineStr">
        <is>
          <t>SECTOR LA RINCONADA NRO. S/N FND. DOS PUQUIOS</t>
        </is>
      </c>
      <c r="O573" t="inlineStr">
        <is>
          <t>SIN ACTIVIDAD</t>
        </is>
      </c>
      <c r="P573" t="inlineStr">
        <is>
          <t>SERVICIOS AGRICOLAS, GANADERAS.</t>
        </is>
      </c>
      <c r="Q573" t="inlineStr">
        <is>
          <t>EXPLOTACION MIXTA.</t>
        </is>
      </c>
      <c r="W573" t="inlineStr">
        <is>
          <t>NO</t>
        </is>
      </c>
      <c r="Y573" t="inlineStr">
        <is>
          <t>SI</t>
        </is>
      </c>
      <c r="Z573" t="inlineStr">
        <is>
          <t>ASOCIACION JUNTOS POR UN SUEÑO VERDE</t>
        </is>
      </c>
      <c r="AA573" s="3" t="n">
        <v>0</v>
      </c>
      <c r="AB573" s="3" t="n">
        <v>146550</v>
      </c>
      <c r="AC573" t="inlineStr">
        <is>
          <t>NO</t>
        </is>
      </c>
      <c r="AD573" s="3" t="str"/>
      <c r="AF573" s="3" t="str"/>
      <c r="AG573" s="4" t="str"/>
      <c r="AK573" s="4" t="str"/>
      <c r="AL573" t="inlineStr">
        <is>
          <t>PITAHAYA</t>
        </is>
      </c>
      <c r="AM573" t="inlineStr">
        <is>
          <t>2025</t>
        </is>
      </c>
      <c r="AN573" t="inlineStr">
        <is>
          <t>PAC</t>
        </is>
      </c>
      <c r="AO573" s="4" t="str"/>
      <c r="AP573" s="4" t="str"/>
      <c r="AQ573" s="5" t="str"/>
      <c r="AU573" s="340" t="n">
        <v>46285.07177083333</v>
      </c>
      <c r="AV573" s="341" t="n">
        <v>0.5333333333333333</v>
      </c>
    </row>
    <row r="574">
      <c r="A574" t="inlineStr">
        <is>
          <t>20611854553</t>
        </is>
      </c>
      <c r="B574" t="inlineStr">
        <is>
          <t>COOPERATIVA AGRARIA EL SEMBRADOR</t>
        </is>
      </c>
      <c r="D574" t="inlineStr">
        <is>
          <t>COOPERATIVAS, SAIS, CAPS</t>
        </is>
      </c>
      <c r="E574" t="inlineStr">
        <is>
          <t>02 Cooperativa</t>
        </is>
      </c>
      <c r="F574" t="inlineStr">
        <is>
          <t>ACTIVO</t>
        </is>
      </c>
      <c r="G574" t="inlineStr">
        <is>
          <t>HABIDO</t>
        </is>
      </c>
      <c r="H574" s="339" t="n">
        <v>45252</v>
      </c>
      <c r="I574" s="339" t="n">
        <v>45252</v>
      </c>
      <c r="K574" t="inlineStr">
        <is>
          <t>LA LIBERTAD</t>
        </is>
      </c>
      <c r="L574" t="inlineStr">
        <is>
          <t>VIRU</t>
        </is>
      </c>
      <c r="M574" t="inlineStr">
        <is>
          <t>VIRU</t>
        </is>
      </c>
      <c r="N574" t="inlineStr">
        <is>
          <t>CAR. INDUSTRIAL NRO. S/N SEC. RAMAL CARTAVIO</t>
        </is>
      </c>
      <c r="O574" t="inlineStr">
        <is>
          <t>SIN ACTIVIDAD</t>
        </is>
      </c>
      <c r="P574" t="inlineStr">
        <is>
          <t>CULTIVOS DE CEREALES.</t>
        </is>
      </c>
      <c r="Q574" t="inlineStr">
        <is>
          <t>VTA. MAY. DE MATERIAS PRIMAS AGROPEC.</t>
        </is>
      </c>
      <c r="W574" t="inlineStr">
        <is>
          <t>NO</t>
        </is>
      </c>
      <c r="Y574" t="inlineStr">
        <is>
          <t>SI</t>
        </is>
      </c>
      <c r="Z574" t="inlineStr">
        <is>
          <t>COOPERATIVA AGRARIA EL SEMBRADOR</t>
        </is>
      </c>
      <c r="AA574" s="3" t="n">
        <v>0</v>
      </c>
      <c r="AB574" s="3" t="n">
        <v>62500</v>
      </c>
      <c r="AC574" t="inlineStr">
        <is>
          <t>NO</t>
        </is>
      </c>
      <c r="AD574" s="3" t="str"/>
      <c r="AF574" s="3" t="str"/>
      <c r="AG574" s="4" t="str"/>
      <c r="AK574" s="4" t="str"/>
      <c r="AL574" t="inlineStr">
        <is>
          <t>MARACUYA</t>
        </is>
      </c>
      <c r="AM574" t="inlineStr">
        <is>
          <t>2025</t>
        </is>
      </c>
      <c r="AN574" t="inlineStr">
        <is>
          <t>PAC</t>
        </is>
      </c>
      <c r="AO574" s="4" t="str"/>
      <c r="AP574" s="4" t="str"/>
      <c r="AQ574" s="5" t="str"/>
      <c r="AU574" s="340" t="n">
        <v>46285.07177083333</v>
      </c>
      <c r="AV574" s="341" t="n">
        <v>0.5111111111111111</v>
      </c>
    </row>
    <row r="575">
      <c r="A575" t="inlineStr">
        <is>
          <t>20611935243</t>
        </is>
      </c>
      <c r="B575" t="inlineStr">
        <is>
          <t>COOPERATIVA AGRARIA ECOLOGICA CANIARI AMAZONICA CAECAM</t>
        </is>
      </c>
      <c r="D575" t="inlineStr">
        <is>
          <t>COOPERATIVAS, SAIS, CAPS</t>
        </is>
      </c>
      <c r="E575" t="inlineStr">
        <is>
          <t>02 Cooperativa</t>
        </is>
      </c>
      <c r="F575" t="inlineStr">
        <is>
          <t>ACTIVO</t>
        </is>
      </c>
      <c r="G575" t="inlineStr">
        <is>
          <t>HABIDO</t>
        </is>
      </c>
      <c r="H575" s="339" t="n">
        <v>45272</v>
      </c>
      <c r="I575" s="339" t="n">
        <v>45272</v>
      </c>
      <c r="J575" t="inlineStr">
        <is>
          <t>250305</t>
        </is>
      </c>
      <c r="K575" t="inlineStr">
        <is>
          <t>UCAYALI</t>
        </is>
      </c>
      <c r="L575" t="inlineStr">
        <is>
          <t>PADRE ABAD</t>
        </is>
      </c>
      <c r="M575" t="inlineStr">
        <is>
          <t>ALEXANDER VON HUMBOLDT</t>
        </is>
      </c>
      <c r="N575" t="inlineStr">
        <is>
          <t>CAR. FEDERICO BASADRE KM. 85 INT. B OTR. JUNTA VECINAL CAPITAN (A DOS CUADRAS DEL CEMENTERIO)</t>
        </is>
      </c>
      <c r="O575" t="inlineStr">
        <is>
          <t>IMPORTADOR/EXPORTADOR</t>
        </is>
      </c>
      <c r="P575" t="inlineStr">
        <is>
          <t>CULTIVO DE FRUTAS.</t>
        </is>
      </c>
      <c r="Q575" t="inlineStr">
        <is>
          <t>VTA. MIN. ALIMENTOS, BEBIDAS, TABACO.</t>
        </is>
      </c>
      <c r="R575" t="inlineStr">
        <is>
          <t>EXPLOTACION MIXTA.</t>
        </is>
      </c>
      <c r="U575" t="inlineStr">
        <is>
          <t>969074926</t>
        </is>
      </c>
      <c r="V575" t="inlineStr">
        <is>
          <t>caecam.ucayali@gmail.com</t>
        </is>
      </c>
      <c r="W575" t="inlineStr">
        <is>
          <t>SI</t>
        </is>
      </c>
      <c r="X575" t="inlineStr">
        <is>
          <t>S2942652</t>
        </is>
      </c>
      <c r="Y575" t="inlineStr">
        <is>
          <t>SI</t>
        </is>
      </c>
      <c r="Z575" t="inlineStr">
        <is>
          <t>COOPERATIVA AGRARIA ECOLOGICA CANIARI AMAZONICA CAECAM</t>
        </is>
      </c>
      <c r="AA575" s="3" t="n">
        <v>0</v>
      </c>
      <c r="AB575" s="3" t="n">
        <v>34909837.807235</v>
      </c>
      <c r="AC575" t="inlineStr">
        <is>
          <t>SI</t>
        </is>
      </c>
      <c r="AD575" s="3" t="n">
        <v>7723335.029999999</v>
      </c>
      <c r="AE575" t="inlineStr">
        <is>
          <t>2025-12</t>
        </is>
      </c>
      <c r="AF575" s="3" t="n">
        <v>7723335.029999999</v>
      </c>
      <c r="AG575" s="4" t="n">
        <v>3</v>
      </c>
      <c r="AH575" t="inlineStr">
        <is>
          <t>CASO YUPANQUI HUGO RAUL</t>
        </is>
      </c>
      <c r="AI575" t="inlineStr">
        <is>
          <t>LLAMUCO MANRIQUE DEYSI</t>
        </is>
      </c>
      <c r="AK575" s="4" t="n">
        <v>5</v>
      </c>
      <c r="AL575" t="inlineStr">
        <is>
          <t>CACAO</t>
        </is>
      </c>
      <c r="AM575" t="inlineStr">
        <is>
          <t>2025</t>
        </is>
      </c>
      <c r="AN575" t="inlineStr">
        <is>
          <t>PAC</t>
        </is>
      </c>
      <c r="AO575" s="4" t="str"/>
      <c r="AP575" s="4" t="str"/>
      <c r="AQ575" s="5" t="str"/>
      <c r="AU575" s="340" t="n">
        <v>46285.07177083333</v>
      </c>
      <c r="AV575" s="341" t="n">
        <v>0.7777777777777778</v>
      </c>
    </row>
    <row r="576">
      <c r="A576" t="inlineStr">
        <is>
          <t>20611967056</t>
        </is>
      </c>
      <c r="B576" t="inlineStr">
        <is>
          <t>COOPERATIVA AGRARIA NUEVA ESPERANZA DE RANCHOPAMPA - PATALA</t>
        </is>
      </c>
      <c r="D576" t="inlineStr">
        <is>
          <t>COOPERATIVAS, SAIS, CAPS</t>
        </is>
      </c>
      <c r="E576" t="inlineStr">
        <is>
          <t>02 Cooperativa</t>
        </is>
      </c>
      <c r="F576" t="inlineStr">
        <is>
          <t>ACTIVO</t>
        </is>
      </c>
      <c r="G576" t="inlineStr">
        <is>
          <t>HABIDO</t>
        </is>
      </c>
      <c r="H576" s="339" t="n">
        <v>45280</v>
      </c>
      <c r="I576" s="339" t="n">
        <v>45261</v>
      </c>
      <c r="J576" t="inlineStr">
        <is>
          <t>120126</t>
        </is>
      </c>
      <c r="K576" t="inlineStr">
        <is>
          <t>JUNIN</t>
        </is>
      </c>
      <c r="L576" t="inlineStr">
        <is>
          <t>HUANCAYO</t>
        </is>
      </c>
      <c r="M576" t="inlineStr">
        <is>
          <t>PUCARA</t>
        </is>
      </c>
      <c r="N576" t="inlineStr">
        <is>
          <t>ANEXO PATALA NRO. SN BAR. PARAISO PUCARA (S67933256 ANEXO PATALA)</t>
        </is>
      </c>
      <c r="O576" t="inlineStr">
        <is>
          <t>SIN ACTIVIDAD</t>
        </is>
      </c>
      <c r="P576" t="inlineStr">
        <is>
          <t>SERVICIOS AGRICOLAS, GANADERAS.</t>
        </is>
      </c>
      <c r="W576" t="inlineStr">
        <is>
          <t>NO</t>
        </is>
      </c>
      <c r="Y576" t="inlineStr">
        <is>
          <t>SI</t>
        </is>
      </c>
      <c r="Z576" t="inlineStr">
        <is>
          <t>COOPERATIVA AGRARIA NUEVA ESPERANZA DE RANCHOPAMPA - PATALA</t>
        </is>
      </c>
      <c r="AA576" s="3" t="n">
        <v>417082.5</v>
      </c>
      <c r="AB576" s="3" t="n">
        <v>481666.4</v>
      </c>
      <c r="AC576" t="inlineStr">
        <is>
          <t>NO</t>
        </is>
      </c>
      <c r="AD576" s="3" t="str"/>
      <c r="AF576" s="3" t="str"/>
      <c r="AG576" s="4" t="str"/>
      <c r="AK576" s="4" t="str"/>
      <c r="AL576" t="inlineStr">
        <is>
          <t>PAPA</t>
        </is>
      </c>
      <c r="AM576" t="inlineStr">
        <is>
          <t>2024 - 2025</t>
        </is>
      </c>
      <c r="AN576" t="inlineStr">
        <is>
          <t>PAC</t>
        </is>
      </c>
      <c r="AO576" s="4" t="str"/>
      <c r="AP576" s="4" t="str"/>
      <c r="AQ576" s="5" t="str"/>
      <c r="AU576" s="340" t="n">
        <v>46285.07177083333</v>
      </c>
      <c r="AV576" s="341" t="n">
        <v>0.5111111111111111</v>
      </c>
    </row>
    <row r="577">
      <c r="A577" t="inlineStr">
        <is>
          <t>20612023655</t>
        </is>
      </c>
      <c r="B577" t="inlineStr">
        <is>
          <t>ASOCIACION DE PRODUCTORES AGROPECUARIOS Y APICULTORES MARCABALINOS</t>
        </is>
      </c>
      <c r="D577" t="inlineStr">
        <is>
          <t>ASOCIACION</t>
        </is>
      </c>
      <c r="E577" t="inlineStr">
        <is>
          <t>01 Asociación</t>
        </is>
      </c>
      <c r="F577" t="inlineStr">
        <is>
          <t>ACTIVO</t>
        </is>
      </c>
      <c r="G577" t="inlineStr">
        <is>
          <t>HABIDO</t>
        </is>
      </c>
      <c r="H577" s="339" t="n">
        <v>45299</v>
      </c>
      <c r="I577" s="339" t="n">
        <v>45299</v>
      </c>
      <c r="J577" t="inlineStr">
        <is>
          <t>130905</t>
        </is>
      </c>
      <c r="K577" t="inlineStr">
        <is>
          <t>LA LIBERTAD</t>
        </is>
      </c>
      <c r="L577" t="inlineStr">
        <is>
          <t>SANCHEZ CARRION</t>
        </is>
      </c>
      <c r="M577" t="inlineStr">
        <is>
          <t>MARCABAL</t>
        </is>
      </c>
      <c r="N577" t="inlineStr">
        <is>
          <t>CAL. VICTOR RAUL NRO. SN MARCABAL</t>
        </is>
      </c>
      <c r="O577" t="inlineStr">
        <is>
          <t>SIN ACTIVIDAD</t>
        </is>
      </c>
      <c r="P577" t="inlineStr">
        <is>
          <t>CRIA DE ANIMALES DOMESTICOS.</t>
        </is>
      </c>
      <c r="Q577" t="inlineStr">
        <is>
          <t>VTA. MIN. ALIMENTOS, BEBIDAS, TABACO.</t>
        </is>
      </c>
      <c r="W577" t="inlineStr">
        <is>
          <t>NO</t>
        </is>
      </c>
      <c r="Y577" t="inlineStr">
        <is>
          <t>SI</t>
        </is>
      </c>
      <c r="Z577" t="inlineStr">
        <is>
          <t>ASOCIACION DE PRODUCTORES AGROPECUARIOS Y APICULTORES MARCABALINOS</t>
        </is>
      </c>
      <c r="AA577" s="3" t="n">
        <v>0</v>
      </c>
      <c r="AB577" s="3" t="n">
        <v>0</v>
      </c>
      <c r="AC577" t="inlineStr">
        <is>
          <t>NO</t>
        </is>
      </c>
      <c r="AD577" s="3" t="str"/>
      <c r="AF577" s="3" t="str"/>
      <c r="AG577" s="4" t="str"/>
      <c r="AK577" s="4" t="str"/>
      <c r="AL577" t="inlineStr">
        <is>
          <t>MIEL DE ABEJA Y DERIVADOS</t>
        </is>
      </c>
      <c r="AM577" t="inlineStr">
        <is>
          <t>2025</t>
        </is>
      </c>
      <c r="AN577" t="inlineStr">
        <is>
          <t>PAC</t>
        </is>
      </c>
      <c r="AO577" s="4" t="str"/>
      <c r="AP577" s="4" t="str"/>
      <c r="AQ577" s="5" t="str"/>
      <c r="AU577" s="340" t="n">
        <v>46285.07177083333</v>
      </c>
      <c r="AV577" s="341" t="n">
        <v>0.5333333333333333</v>
      </c>
    </row>
    <row r="578">
      <c r="A578" t="inlineStr">
        <is>
          <t>20612079111</t>
        </is>
      </c>
      <c r="B578" t="inlineStr">
        <is>
          <t>ASOCIACIÒN AGROPECUARIA FUTUROS DE HUAIRAG DEL DISTRITO DE UMARI</t>
        </is>
      </c>
      <c r="D578" t="inlineStr">
        <is>
          <t>ASOCIACION</t>
        </is>
      </c>
      <c r="E578" t="inlineStr">
        <is>
          <t>01 Asociación</t>
        </is>
      </c>
      <c r="F578" t="inlineStr">
        <is>
          <t>ACTIVO</t>
        </is>
      </c>
      <c r="G578" t="inlineStr">
        <is>
          <t>HABIDO</t>
        </is>
      </c>
      <c r="H578" s="339" t="n">
        <v>45313</v>
      </c>
      <c r="I578" s="339" t="n">
        <v>45313</v>
      </c>
      <c r="J578" t="inlineStr">
        <is>
          <t>100804</t>
        </is>
      </c>
      <c r="K578" t="inlineStr">
        <is>
          <t>HUANUCO</t>
        </is>
      </c>
      <c r="L578" t="inlineStr">
        <is>
          <t>PACHITEA</t>
        </is>
      </c>
      <c r="M578" t="inlineStr">
        <is>
          <t>UMARI</t>
        </is>
      </c>
      <c r="N578" t="inlineStr">
        <is>
          <t>NRO. S/N C.P. MENOR DE PINQUIRAY (ALTURA DE LA PLAZA PRINCIPAL)</t>
        </is>
      </c>
      <c r="O578" t="inlineStr">
        <is>
          <t>SIN ACTIVIDAD</t>
        </is>
      </c>
      <c r="P578" t="inlineStr">
        <is>
          <t>EXPLOTACION MIXTA.</t>
        </is>
      </c>
      <c r="W578" t="inlineStr">
        <is>
          <t>NO</t>
        </is>
      </c>
      <c r="Y578" t="inlineStr">
        <is>
          <t>SI</t>
        </is>
      </c>
      <c r="Z578" t="inlineStr">
        <is>
          <t>ASOCIACIÒN AGROPECUARIA FUTUROS DE HUAIRAG DEL DISTRITO DE UMARI</t>
        </is>
      </c>
      <c r="AA578" s="3" t="n">
        <v>0</v>
      </c>
      <c r="AB578" s="3" t="n">
        <v>132495.563</v>
      </c>
      <c r="AC578" t="inlineStr">
        <is>
          <t>NO</t>
        </is>
      </c>
      <c r="AD578" s="3" t="str"/>
      <c r="AF578" s="3" t="str"/>
      <c r="AG578" s="4" t="str"/>
      <c r="AK578" s="4" t="str"/>
      <c r="AL578" t="inlineStr">
        <is>
          <t>PAPA</t>
        </is>
      </c>
      <c r="AM578" t="inlineStr">
        <is>
          <t>2025</t>
        </is>
      </c>
      <c r="AN578" t="inlineStr">
        <is>
          <t>PAC</t>
        </is>
      </c>
      <c r="AO578" s="4" t="str"/>
      <c r="AP578" s="4" t="str"/>
      <c r="AQ578" s="5" t="str"/>
      <c r="AU578" s="340" t="n">
        <v>46285.07177083333</v>
      </c>
      <c r="AV578" s="341" t="n">
        <v>0.5111111111111111</v>
      </c>
    </row>
    <row r="579">
      <c r="A579" t="inlineStr">
        <is>
          <t>20612142361</t>
        </is>
      </c>
      <c r="B579" t="inlineStr">
        <is>
          <t>ASOCIACIÓN DE PRODUCTORES AGROPECUARIOS SIN FRONTERAS DE VILLA GLORIA</t>
        </is>
      </c>
      <c r="D579" t="inlineStr">
        <is>
          <t>ASOCIACION</t>
        </is>
      </c>
      <c r="E579" t="inlineStr">
        <is>
          <t>01 Asociación</t>
        </is>
      </c>
      <c r="F579" t="inlineStr">
        <is>
          <t>ACTIVO</t>
        </is>
      </c>
      <c r="G579" t="inlineStr">
        <is>
          <t>HABIDO</t>
        </is>
      </c>
      <c r="H579" s="339" t="n">
        <v>45327</v>
      </c>
      <c r="I579" s="339" t="n">
        <v>45327</v>
      </c>
      <c r="J579" t="inlineStr">
        <is>
          <t>100103</t>
        </is>
      </c>
      <c r="K579" t="inlineStr">
        <is>
          <t>HUANUCO</t>
        </is>
      </c>
      <c r="L579" t="inlineStr">
        <is>
          <t>HUANUCO</t>
        </is>
      </c>
      <c r="M579" t="inlineStr">
        <is>
          <t>CHINCHAO</t>
        </is>
      </c>
      <c r="N579" t="inlineStr">
        <is>
          <t>MZA. L LOTE. 5 CAS. VILLA GLORIA (ENTRADA DE SANTA TERESITA- KM 67)</t>
        </is>
      </c>
      <c r="O579" t="inlineStr">
        <is>
          <t>SIN ACTIVIDAD</t>
        </is>
      </c>
      <c r="P579" t="inlineStr">
        <is>
          <t>EXPLOTACION MIXTA.</t>
        </is>
      </c>
      <c r="W579" t="inlineStr">
        <is>
          <t>NO</t>
        </is>
      </c>
      <c r="Y579" t="inlineStr">
        <is>
          <t>SI</t>
        </is>
      </c>
      <c r="Z579" t="inlineStr">
        <is>
          <t>ASOCIACIÓN DE PRODUCTORES AGROPECUARIOS SIN FRONTERAS DE VILLA GLORIA</t>
        </is>
      </c>
      <c r="AA579" s="3" t="n">
        <v>0</v>
      </c>
      <c r="AB579" s="3" t="n">
        <v>129863.50298</v>
      </c>
      <c r="AC579" t="inlineStr">
        <is>
          <t>NO</t>
        </is>
      </c>
      <c r="AD579" s="3" t="str"/>
      <c r="AF579" s="3" t="str"/>
      <c r="AG579" s="4" t="str"/>
      <c r="AK579" s="4" t="str"/>
      <c r="AL579" t="inlineStr">
        <is>
          <t>GRANADILLA</t>
        </is>
      </c>
      <c r="AM579" t="inlineStr">
        <is>
          <t>2025</t>
        </is>
      </c>
      <c r="AN579" t="inlineStr">
        <is>
          <t>PAC</t>
        </is>
      </c>
      <c r="AO579" s="4" t="str"/>
      <c r="AP579" s="4" t="str"/>
      <c r="AQ579" s="5" t="str"/>
      <c r="AU579" s="340" t="n">
        <v>46285.07177083333</v>
      </c>
      <c r="AV579" s="341" t="n">
        <v>0.5111111111111111</v>
      </c>
    </row>
    <row r="580">
      <c r="A580" t="inlineStr">
        <is>
          <t>20612229105</t>
        </is>
      </c>
      <c r="B580" t="inlineStr">
        <is>
          <t>ASOCIACION DE PRODUCTORES AGROPECUARIOS Y VECINOS COLINDANTES DE LA PLANTA COMPRESORA KAMANI ABRA</t>
        </is>
      </c>
      <c r="D580" t="inlineStr">
        <is>
          <t>ASOCIACION</t>
        </is>
      </c>
      <c r="E580" t="inlineStr">
        <is>
          <t>01 Asociación</t>
        </is>
      </c>
      <c r="F580" t="inlineStr">
        <is>
          <t>BAJA DE OFICIO</t>
        </is>
      </c>
      <c r="G580" t="inlineStr">
        <is>
          <t>HABIDO</t>
        </is>
      </c>
      <c r="H580" s="339" t="n">
        <v>45344</v>
      </c>
      <c r="I580" s="339" t="n">
        <v>45352</v>
      </c>
      <c r="J580" t="inlineStr">
        <is>
          <t>080902</t>
        </is>
      </c>
      <c r="K580" t="inlineStr">
        <is>
          <t>CUSCO</t>
        </is>
      </c>
      <c r="L580" t="inlineStr">
        <is>
          <t>LA CONVENCION</t>
        </is>
      </c>
      <c r="M580" t="inlineStr">
        <is>
          <t>KUMPIRUSHIATO</t>
        </is>
      </c>
      <c r="N580" t="inlineStr">
        <is>
          <t>NRO. SN CIGAKIATO (PLANTA COMPRESORA)</t>
        </is>
      </c>
      <c r="O580" t="inlineStr">
        <is>
          <t>SIN ACTIVIDAD</t>
        </is>
      </c>
      <c r="P580" t="inlineStr">
        <is>
          <t>SERVICIOS AGRICOLAS, GANADERAS.</t>
        </is>
      </c>
      <c r="W580" t="inlineStr">
        <is>
          <t>NO</t>
        </is>
      </c>
      <c r="Y580" t="inlineStr">
        <is>
          <t>SI</t>
        </is>
      </c>
      <c r="Z580" t="inlineStr">
        <is>
          <t>ASOCIACION DE PRODUCTORES AGROPECUARIOS Y VECINOS COLINDANTES DE LA PLANTA COMPRESORA KAMANI ABRA</t>
        </is>
      </c>
      <c r="AA580" s="3" t="n">
        <v>0</v>
      </c>
      <c r="AB580" s="3" t="n">
        <v>72291.25</v>
      </c>
      <c r="AC580" t="inlineStr">
        <is>
          <t>NO</t>
        </is>
      </c>
      <c r="AD580" s="3" t="str"/>
      <c r="AF580" s="3" t="str"/>
      <c r="AG580" s="4" t="str"/>
      <c r="AK580" s="4" t="str"/>
      <c r="AM580" t="inlineStr">
        <is>
          <t>2024 - 2025</t>
        </is>
      </c>
      <c r="AN580" t="inlineStr">
        <is>
          <t>PAC</t>
        </is>
      </c>
      <c r="AO580" s="4" t="str"/>
      <c r="AP580" s="4" t="str"/>
      <c r="AQ580" s="5" t="str"/>
      <c r="AU580" s="340" t="n">
        <v>46285.07177083333</v>
      </c>
      <c r="AV580" s="341" t="n">
        <v>0.4888888888888889</v>
      </c>
    </row>
    <row r="581">
      <c r="A581" t="inlineStr">
        <is>
          <t>20612331821</t>
        </is>
      </c>
      <c r="B581" t="inlineStr">
        <is>
          <t>ASOCIACIÓN DE MUJERES LAS FLORES DE LUYA</t>
        </is>
      </c>
      <c r="D581" t="inlineStr">
        <is>
          <t>ASOCIACION</t>
        </is>
      </c>
      <c r="E581" t="inlineStr">
        <is>
          <t>01 Asociación</t>
        </is>
      </c>
      <c r="F581" t="inlineStr">
        <is>
          <t>ACTIVO</t>
        </is>
      </c>
      <c r="G581" t="inlineStr">
        <is>
          <t>HABIDO</t>
        </is>
      </c>
      <c r="H581" s="339" t="n">
        <v>45365</v>
      </c>
      <c r="I581" s="339" t="n">
        <v>45366</v>
      </c>
      <c r="J581" t="inlineStr">
        <is>
          <t>010514</t>
        </is>
      </c>
      <c r="K581" t="inlineStr">
        <is>
          <t>AMAZONAS</t>
        </is>
      </c>
      <c r="L581" t="inlineStr">
        <is>
          <t>LUYA</t>
        </is>
      </c>
      <c r="M581" t="inlineStr">
        <is>
          <t>PISUQUIA</t>
        </is>
      </c>
      <c r="N581" t="inlineStr">
        <is>
          <t>CARRETERA ANEXO YOMBLON NRO. S/N ANEXO PISUQUIA (CARRETERA ANEXO YOMBLON)</t>
        </is>
      </c>
      <c r="O581" t="inlineStr">
        <is>
          <t>EXPORTADOR</t>
        </is>
      </c>
      <c r="P581" t="inlineStr">
        <is>
          <t>EXPLOTACION MIXTA.</t>
        </is>
      </c>
      <c r="Q581" t="inlineStr">
        <is>
          <t>ELAB DE OTROS PROD. ALIMENTICIOS.</t>
        </is>
      </c>
      <c r="W581" t="inlineStr">
        <is>
          <t>NO</t>
        </is>
      </c>
      <c r="Y581" t="inlineStr">
        <is>
          <t>SI</t>
        </is>
      </c>
      <c r="Z581" t="inlineStr">
        <is>
          <t>ASOCIACIÓN DE MUJERES LAS FLORES DE LUYA</t>
        </is>
      </c>
      <c r="AA581" s="3" t="n">
        <v>0</v>
      </c>
      <c r="AB581" s="3" t="n">
        <v>1032801.7697096</v>
      </c>
      <c r="AC581" t="inlineStr">
        <is>
          <t>SI</t>
        </is>
      </c>
      <c r="AD581" s="3" t="n">
        <v>300233.07</v>
      </c>
      <c r="AE581" t="inlineStr">
        <is>
          <t>2025-09</t>
        </is>
      </c>
      <c r="AF581" s="3" t="n">
        <v>300233.07</v>
      </c>
      <c r="AG581" s="4" t="n">
        <v>1</v>
      </c>
      <c r="AK581" s="4" t="str"/>
      <c r="AL581" t="inlineStr">
        <is>
          <t>CAFÉ</t>
        </is>
      </c>
      <c r="AM581" t="inlineStr">
        <is>
          <t>2025</t>
        </is>
      </c>
      <c r="AN581" t="inlineStr">
        <is>
          <t>PAC</t>
        </is>
      </c>
      <c r="AO581" s="4" t="str"/>
      <c r="AP581" s="4" t="str"/>
      <c r="AQ581" s="5" t="str"/>
      <c r="AU581" s="340" t="n">
        <v>46285.07177083333</v>
      </c>
      <c r="AV581" s="341" t="n">
        <v>0.6222222222222222</v>
      </c>
    </row>
    <row r="582">
      <c r="A582" t="inlineStr">
        <is>
          <t>20612380571</t>
        </is>
      </c>
      <c r="B582" t="inlineStr">
        <is>
          <t>ASOCIACION DE PRODUCTORES AGROPECUARIOS, GANADEROS, CHAQUILBAMBA, LA LECHERIA</t>
        </is>
      </c>
      <c r="D582" t="inlineStr">
        <is>
          <t>ASOCIACION</t>
        </is>
      </c>
      <c r="E582" t="inlineStr">
        <is>
          <t>01 Asociación</t>
        </is>
      </c>
      <c r="F582" t="inlineStr">
        <is>
          <t>BAJA DE OFICIO</t>
        </is>
      </c>
      <c r="G582" t="inlineStr">
        <is>
          <t>HABIDO</t>
        </is>
      </c>
      <c r="H582" s="339" t="n">
        <v>45770</v>
      </c>
      <c r="I582" s="339" t="n">
        <v>45770</v>
      </c>
      <c r="J582" t="inlineStr">
        <is>
          <t>130905</t>
        </is>
      </c>
      <c r="K582" t="inlineStr">
        <is>
          <t>LA LIBERTAD</t>
        </is>
      </c>
      <c r="L582" t="inlineStr">
        <is>
          <t>SANCHEZ CARRION</t>
        </is>
      </c>
      <c r="M582" t="inlineStr">
        <is>
          <t>MARCABAL</t>
        </is>
      </c>
      <c r="N582" t="inlineStr">
        <is>
          <t>JR. ABELARDO GAMARRA RONDO NRO. 207 OTR. C.P.M. CHAQUILBAMBA</t>
        </is>
      </c>
      <c r="O582" t="inlineStr">
        <is>
          <t>SIN ACTIVIDAD</t>
        </is>
      </c>
      <c r="P582" t="inlineStr">
        <is>
          <t>ELAB DE PRODUCTOS LACTEOS.</t>
        </is>
      </c>
      <c r="Q582" t="inlineStr">
        <is>
          <t>CRIA DE GANADO.</t>
        </is>
      </c>
      <c r="R582" t="inlineStr">
        <is>
          <t>EXPLOTACION MIXTA.</t>
        </is>
      </c>
      <c r="W582" t="inlineStr">
        <is>
          <t>NO</t>
        </is>
      </c>
      <c r="Y582" t="inlineStr">
        <is>
          <t>SI</t>
        </is>
      </c>
      <c r="Z582" t="inlineStr">
        <is>
          <t>ASOCIACION DE PRODUCTORES AGROPECUARIOS, GANADEROS, CHAQUILBAMBA, LA LECHERIA</t>
        </is>
      </c>
      <c r="AA582" s="3" t="n">
        <v>0</v>
      </c>
      <c r="AB582" s="3" t="n">
        <v>45740</v>
      </c>
      <c r="AC582" t="inlineStr">
        <is>
          <t>NO</t>
        </is>
      </c>
      <c r="AD582" s="3" t="str"/>
      <c r="AF582" s="3" t="str"/>
      <c r="AG582" s="4" t="str"/>
      <c r="AK582" s="4" t="str"/>
      <c r="AL582" t="inlineStr">
        <is>
          <t>DERIVADOS LACTEOS</t>
        </is>
      </c>
      <c r="AM582" t="inlineStr">
        <is>
          <t>2025</t>
        </is>
      </c>
      <c r="AN582" t="inlineStr">
        <is>
          <t>PAC</t>
        </is>
      </c>
      <c r="AO582" s="4" t="str"/>
      <c r="AP582" s="4" t="str"/>
      <c r="AQ582" s="5" t="str"/>
      <c r="AU582" s="340" t="n">
        <v>46285.07177083333</v>
      </c>
      <c r="AV582" s="341" t="n">
        <v>0.5555555555555556</v>
      </c>
    </row>
    <row r="583">
      <c r="A583" t="inlineStr">
        <is>
          <t>20612473626</t>
        </is>
      </c>
      <c r="B583" t="inlineStr">
        <is>
          <t>ASOCIACION DE PRODUCTORES PRODUCTIVOS MISHKI MUYU DEL MEDIO TIGRE</t>
        </is>
      </c>
      <c r="D583" t="inlineStr">
        <is>
          <t>ASOCIACION</t>
        </is>
      </c>
      <c r="E583" t="inlineStr">
        <is>
          <t>01 Asociación</t>
        </is>
      </c>
      <c r="F583" t="inlineStr">
        <is>
          <t>ACTIVO</t>
        </is>
      </c>
      <c r="G583" t="inlineStr">
        <is>
          <t>HABIDO</t>
        </is>
      </c>
      <c r="H583" s="339" t="n">
        <v>45397</v>
      </c>
      <c r="I583" s="339" t="n">
        <v>45397</v>
      </c>
      <c r="J583" t="inlineStr">
        <is>
          <t>160303</t>
        </is>
      </c>
      <c r="K583" t="inlineStr">
        <is>
          <t>LORETO</t>
        </is>
      </c>
      <c r="L583" t="inlineStr">
        <is>
          <t>LORETO</t>
        </is>
      </c>
      <c r="M583" t="inlineStr">
        <is>
          <t>TIGRE</t>
        </is>
      </c>
      <c r="N583" t="inlineStr">
        <is>
          <t>NRO. S/N COM. NATIVA ALFONSO UGARTE (RIO)</t>
        </is>
      </c>
      <c r="O583" t="inlineStr">
        <is>
          <t>SIN ACTIVIDAD</t>
        </is>
      </c>
      <c r="P583" t="inlineStr">
        <is>
          <t>ELAB. PROD. DE PANADERIA.</t>
        </is>
      </c>
      <c r="Q583" t="inlineStr">
        <is>
          <t>ELAB. DE BEBIDAS NO ALCOHOLICAS.</t>
        </is>
      </c>
      <c r="W583" t="inlineStr">
        <is>
          <t>NO</t>
        </is>
      </c>
      <c r="Y583" t="inlineStr">
        <is>
          <t>SI</t>
        </is>
      </c>
      <c r="Z583" t="inlineStr">
        <is>
          <t>ASOCIACION DE PRODUCTORES PRODUCTIVOS  MISHKI MUYU DEL MEDIO TIGRE</t>
        </is>
      </c>
      <c r="AA583" s="3" t="n">
        <v>0</v>
      </c>
      <c r="AB583" s="3" t="n">
        <v>0</v>
      </c>
      <c r="AC583" t="inlineStr">
        <is>
          <t>NO</t>
        </is>
      </c>
      <c r="AD583" s="3" t="str"/>
      <c r="AF583" s="3" t="str"/>
      <c r="AG583" s="4" t="str"/>
      <c r="AK583" s="4" t="str"/>
      <c r="AL583" t="inlineStr">
        <is>
          <t>UNGURAHUI</t>
        </is>
      </c>
      <c r="AM583" t="inlineStr">
        <is>
          <t>2025</t>
        </is>
      </c>
      <c r="AN583" t="inlineStr">
        <is>
          <t>PAC</t>
        </is>
      </c>
      <c r="AO583" s="4" t="str"/>
      <c r="AP583" s="4" t="str"/>
      <c r="AQ583" s="5" t="str"/>
      <c r="AU583" s="340" t="n">
        <v>46285.07177083333</v>
      </c>
      <c r="AV583" s="341" t="n">
        <v>0.5333333333333333</v>
      </c>
    </row>
    <row r="584">
      <c r="A584" t="inlineStr">
        <is>
          <t>20612512320</t>
        </is>
      </c>
      <c r="B584" t="inlineStr">
        <is>
          <t>ASOC. DE PRODUCTORES AGROPECUARIOS INDUSTRIALES Y CADENAS PRODUCTIVAS JAHUAY LA RINCONADA QUERAPI</t>
        </is>
      </c>
      <c r="D584" t="inlineStr">
        <is>
          <t>ASOCIACION</t>
        </is>
      </c>
      <c r="E584" t="inlineStr">
        <is>
          <t>01 Asociación</t>
        </is>
      </c>
      <c r="F584" t="inlineStr">
        <is>
          <t>ACTIVO</t>
        </is>
      </c>
      <c r="G584" t="inlineStr">
        <is>
          <t>HABIDO</t>
        </is>
      </c>
      <c r="H584" s="339" t="n">
        <v>45405</v>
      </c>
      <c r="I584" s="339" t="n">
        <v>45405</v>
      </c>
      <c r="J584" t="inlineStr">
        <is>
          <t>180107</t>
        </is>
      </c>
      <c r="K584" t="inlineStr">
        <is>
          <t>MOQUEGUA</t>
        </is>
      </c>
      <c r="L584" t="inlineStr">
        <is>
          <t>MARISCAL NIETO</t>
        </is>
      </c>
      <c r="M584" t="inlineStr">
        <is>
          <t>MOQUEGUA</t>
        </is>
      </c>
      <c r="N584" t="inlineStr">
        <is>
          <t>PARC 1A MZA. C LOTE. 09 PAMPAS JAGUAY - RINCONADA (CRUCE TOQUEPALA)</t>
        </is>
      </c>
      <c r="O584" t="inlineStr">
        <is>
          <t>SIN ACTIVIDAD</t>
        </is>
      </c>
      <c r="P584" t="inlineStr">
        <is>
          <t>ACTIVIDADES OTRAS ASOCIACIONES NCP.</t>
        </is>
      </c>
      <c r="Q584" t="inlineStr">
        <is>
          <t>EXPLOTACION MIXTA.</t>
        </is>
      </c>
      <c r="W584" t="inlineStr">
        <is>
          <t>NO</t>
        </is>
      </c>
      <c r="Y584" t="inlineStr">
        <is>
          <t>SI</t>
        </is>
      </c>
      <c r="Z584" t="inlineStr">
        <is>
          <t>ASOC. DE PRODUCTORES AGROPECUARIOS INDUSTRIALES Y CADENAS PRODUCTIVAS JAHUAY LA RINCONADA QUERAPI</t>
        </is>
      </c>
      <c r="AA584" s="3" t="n">
        <v>0</v>
      </c>
      <c r="AB584" s="3" t="n">
        <v>86680</v>
      </c>
      <c r="AC584" t="inlineStr">
        <is>
          <t>NO</t>
        </is>
      </c>
      <c r="AD584" s="3" t="str"/>
      <c r="AF584" s="3" t="str"/>
      <c r="AG584" s="4" t="str"/>
      <c r="AK584" s="4" t="str"/>
      <c r="AL584" t="inlineStr">
        <is>
          <t>CUY</t>
        </is>
      </c>
      <c r="AM584" t="inlineStr">
        <is>
          <t>2025</t>
        </is>
      </c>
      <c r="AN584" t="inlineStr">
        <is>
          <t>PAC</t>
        </is>
      </c>
      <c r="AO584" s="4" t="str"/>
      <c r="AP584" s="4" t="str"/>
      <c r="AQ584" s="5" t="str"/>
      <c r="AU584" s="340" t="n">
        <v>46285.07177083333</v>
      </c>
      <c r="AV584" s="341" t="n">
        <v>0.5333333333333333</v>
      </c>
    </row>
    <row r="585">
      <c r="A585" t="inlineStr">
        <is>
          <t>20612596833</t>
        </is>
      </c>
      <c r="B585" t="inlineStr">
        <is>
          <t>ASOCIACION DE PRODUCTORES AGRICOLAS SUMAC SARA DEL DISTRITO DE LUCRE</t>
        </is>
      </c>
      <c r="D585" t="inlineStr">
        <is>
          <t>ASOCIACION</t>
        </is>
      </c>
      <c r="E585" t="inlineStr">
        <is>
          <t>01 Asociación</t>
        </is>
      </c>
      <c r="F585" t="inlineStr">
        <is>
          <t>ACTIVO</t>
        </is>
      </c>
      <c r="G585" t="inlineStr">
        <is>
          <t>HABIDO</t>
        </is>
      </c>
      <c r="H585" s="339" t="n">
        <v>46120</v>
      </c>
      <c r="I585" s="339" t="n">
        <v>46125</v>
      </c>
      <c r="J585" t="inlineStr">
        <is>
          <t>081208</t>
        </is>
      </c>
      <c r="K585" t="inlineStr">
        <is>
          <t>CUSCO</t>
        </is>
      </c>
      <c r="L585" t="inlineStr">
        <is>
          <t>QUISPICANCHI</t>
        </is>
      </c>
      <c r="M585" t="inlineStr">
        <is>
          <t>LUCRE</t>
        </is>
      </c>
      <c r="N585" t="inlineStr">
        <is>
          <t>CAL. MANCO CCAPAC NRO. SN (APROX 3CDRAS DE LA PLAZA)</t>
        </is>
      </c>
      <c r="O585" t="inlineStr">
        <is>
          <t>SIN ACTIVIDAD</t>
        </is>
      </c>
      <c r="P585" t="inlineStr">
        <is>
          <t>SERVICIOS AGRICOLAS, GANADERAS.</t>
        </is>
      </c>
      <c r="W585" t="inlineStr">
        <is>
          <t>NO</t>
        </is>
      </c>
      <c r="Y585" t="inlineStr">
        <is>
          <t>SI</t>
        </is>
      </c>
      <c r="Z585" t="inlineStr">
        <is>
          <t>ASOCIACION DE PRODUCTORES AGRICOLAS SUMAC SARA DEL DISTRITO DE LUCRE</t>
        </is>
      </c>
      <c r="AA585" s="3" t="n">
        <v>0</v>
      </c>
      <c r="AB585" s="3" t="n">
        <v>10371.99999704</v>
      </c>
      <c r="AC585" t="inlineStr">
        <is>
          <t>NO</t>
        </is>
      </c>
      <c r="AD585" s="3" t="str"/>
      <c r="AF585" s="3" t="str"/>
      <c r="AG585" s="4" t="str"/>
      <c r="AK585" s="4" t="str"/>
      <c r="AL585" t="inlineStr">
        <is>
          <t>MAÍZ</t>
        </is>
      </c>
      <c r="AM585" t="inlineStr">
        <is>
          <t>2024 - 2025</t>
        </is>
      </c>
      <c r="AN585" t="inlineStr">
        <is>
          <t>PAC</t>
        </is>
      </c>
      <c r="AO585" s="4" t="str"/>
      <c r="AP585" s="4" t="str"/>
      <c r="AQ585" s="5" t="str"/>
      <c r="AU585" s="340" t="n">
        <v>46285.07177083333</v>
      </c>
      <c r="AV585" s="341" t="n">
        <v>0.5111111111111111</v>
      </c>
    </row>
    <row r="586">
      <c r="A586" t="inlineStr">
        <is>
          <t>20612601462</t>
        </is>
      </c>
      <c r="B586" t="inlineStr">
        <is>
          <t>COOPERATIVA AGRARIA DE PRODUCCION ORGANICA DE USUARIOS CHANKILLO COOPAGROCHANKILLO</t>
        </is>
      </c>
      <c r="D586" t="inlineStr">
        <is>
          <t>COOPERATIVAS, SAIS, CAPS</t>
        </is>
      </c>
      <c r="E586" t="inlineStr">
        <is>
          <t>02 Cooperativa</t>
        </is>
      </c>
      <c r="F586" t="inlineStr">
        <is>
          <t>ACTIVO</t>
        </is>
      </c>
      <c r="G586" t="inlineStr">
        <is>
          <t>HABIDO</t>
        </is>
      </c>
      <c r="H586" s="339" t="n">
        <v>45425</v>
      </c>
      <c r="I586" s="339" t="n">
        <v>45425</v>
      </c>
      <c r="J586" t="inlineStr">
        <is>
          <t>020801</t>
        </is>
      </c>
      <c r="K586" t="inlineStr">
        <is>
          <t>ANCASH</t>
        </is>
      </c>
      <c r="L586" t="inlineStr">
        <is>
          <t>CASMA</t>
        </is>
      </c>
      <c r="M586" t="inlineStr">
        <is>
          <t>CASMA</t>
        </is>
      </c>
      <c r="N586" t="inlineStr">
        <is>
          <t>PJ. RAMON CASTILLA MZA. N LOTE. 3 H.U. ZONA IV (AL LADO DEL PARQUE RAMON CASTILLA)</t>
        </is>
      </c>
      <c r="O586" t="inlineStr">
        <is>
          <t>SIN ACTIVIDAD</t>
        </is>
      </c>
      <c r="P586" t="inlineStr">
        <is>
          <t>SERVICIOS AGRICOLAS, GANADERAS.</t>
        </is>
      </c>
      <c r="W586" t="inlineStr">
        <is>
          <t>NO</t>
        </is>
      </c>
      <c r="Y586" t="inlineStr">
        <is>
          <t>SI</t>
        </is>
      </c>
      <c r="Z586" t="inlineStr">
        <is>
          <t>COOPERATIVA AGRARIA DE PRODUCCION ORGANICA DE USUARIOS CHANKILLO COOPAGROCHANKILLO</t>
        </is>
      </c>
      <c r="AA586" s="3" t="n">
        <v>0</v>
      </c>
      <c r="AB586" s="3" t="n">
        <v>133000</v>
      </c>
      <c r="AC586" t="inlineStr">
        <is>
          <t>NO</t>
        </is>
      </c>
      <c r="AD586" s="3" t="str"/>
      <c r="AF586" s="3" t="str"/>
      <c r="AG586" s="4" t="str"/>
      <c r="AK586" s="4" t="str"/>
      <c r="AL586" t="inlineStr">
        <is>
          <t>MANGO</t>
        </is>
      </c>
      <c r="AM586" t="inlineStr">
        <is>
          <t>2025</t>
        </is>
      </c>
      <c r="AN586" t="inlineStr">
        <is>
          <t>PAC</t>
        </is>
      </c>
      <c r="AO586" s="4" t="str"/>
      <c r="AP586" s="4" t="str"/>
      <c r="AQ586" s="5" t="str"/>
      <c r="AU586" s="340" t="n">
        <v>46285.07177083333</v>
      </c>
      <c r="AV586" s="341" t="n">
        <v>0.5111111111111111</v>
      </c>
    </row>
    <row r="587">
      <c r="A587" t="inlineStr">
        <is>
          <t>20612652075</t>
        </is>
      </c>
      <c r="B587" t="inlineStr">
        <is>
          <t>COOPERATIVA AGROINDUSTRIAL DE BAMBU DE LA REGION AMAZONAS</t>
        </is>
      </c>
      <c r="D587" t="inlineStr">
        <is>
          <t>COOPERATIVAS, SAIS, CAPS</t>
        </is>
      </c>
      <c r="E587" t="inlineStr">
        <is>
          <t>02 Cooperativa</t>
        </is>
      </c>
      <c r="F587" t="inlineStr">
        <is>
          <t>ACTIVO</t>
        </is>
      </c>
      <c r="G587" t="inlineStr">
        <is>
          <t>HABIDO</t>
        </is>
      </c>
      <c r="H587" s="339" t="n">
        <v>45435</v>
      </c>
      <c r="I587" s="339" t="n">
        <v>45435</v>
      </c>
      <c r="J587" t="inlineStr">
        <is>
          <t>010202</t>
        </is>
      </c>
      <c r="K587" t="inlineStr">
        <is>
          <t>AMAZONAS</t>
        </is>
      </c>
      <c r="L587" t="inlineStr">
        <is>
          <t>BAGUA</t>
        </is>
      </c>
      <c r="M587" t="inlineStr">
        <is>
          <t>ARAMANGO</t>
        </is>
      </c>
      <c r="N587" t="inlineStr">
        <is>
          <t>AV. PRINCIPAL NRO. REF C.P. EL MUYO (SUM.32263342 / A 50M DE LA COMISARIA)</t>
        </is>
      </c>
      <c r="O587" t="inlineStr">
        <is>
          <t>SIN ACTIVIDAD</t>
        </is>
      </c>
      <c r="P587" t="inlineStr">
        <is>
          <t>SILVICULTURA Y EXT. DE MADERA.</t>
        </is>
      </c>
      <c r="Q587" t="inlineStr">
        <is>
          <t>CULTIVO DE HORTALIZAS Y LEGUMBRES.</t>
        </is>
      </c>
      <c r="R587" t="inlineStr">
        <is>
          <t>FAB. OTROS PRODUCTOS DE MADERA.</t>
        </is>
      </c>
      <c r="W587" t="inlineStr">
        <is>
          <t>NO</t>
        </is>
      </c>
      <c r="Y587" t="inlineStr">
        <is>
          <t>SI</t>
        </is>
      </c>
      <c r="Z587" t="inlineStr">
        <is>
          <t>COOPERATIVA AGROINDUSTRIAL DE BAMBU DE LA REGION AMAZONAS</t>
        </is>
      </c>
      <c r="AA587" s="3" t="n">
        <v>0</v>
      </c>
      <c r="AB587" s="3" t="n">
        <v>13557</v>
      </c>
      <c r="AC587" t="inlineStr">
        <is>
          <t>NO</t>
        </is>
      </c>
      <c r="AD587" s="3" t="str"/>
      <c r="AF587" s="3" t="str"/>
      <c r="AG587" s="4" t="str"/>
      <c r="AK587" s="4" t="str"/>
      <c r="AL587" t="inlineStr">
        <is>
          <t>BAMBÚ</t>
        </is>
      </c>
      <c r="AM587" t="inlineStr">
        <is>
          <t>2025</t>
        </is>
      </c>
      <c r="AN587" t="inlineStr">
        <is>
          <t>PAC</t>
        </is>
      </c>
      <c r="AO587" s="4" t="str"/>
      <c r="AP587" s="4" t="str"/>
      <c r="AQ587" s="5" t="str"/>
      <c r="AU587" s="340" t="n">
        <v>46285.07177083333</v>
      </c>
      <c r="AV587" s="341" t="n">
        <v>0.5555555555555556</v>
      </c>
    </row>
    <row r="588">
      <c r="A588" t="inlineStr">
        <is>
          <t>20612751111</t>
        </is>
      </c>
      <c r="B588" t="inlineStr">
        <is>
          <t>COOPERATIVA AGRARIA INDUSTRIAL VALLE VERDE SELVA CENTRAL</t>
        </is>
      </c>
      <c r="D588" t="inlineStr">
        <is>
          <t>COOPERATIVAS, SAIS, CAPS</t>
        </is>
      </c>
      <c r="E588" t="inlineStr">
        <is>
          <t>02 Cooperativa</t>
        </is>
      </c>
      <c r="F588" t="inlineStr">
        <is>
          <t>ACTIVO</t>
        </is>
      </c>
      <c r="G588" t="inlineStr">
        <is>
          <t>HABIDO</t>
        </is>
      </c>
      <c r="H588" s="339" t="n">
        <v>45457</v>
      </c>
      <c r="I588" s="339" t="n">
        <v>45444</v>
      </c>
      <c r="J588" t="inlineStr">
        <is>
          <t>120303</t>
        </is>
      </c>
      <c r="K588" t="inlineStr">
        <is>
          <t>JUNIN</t>
        </is>
      </c>
      <c r="L588" t="inlineStr">
        <is>
          <t>CHANCHAMAYO</t>
        </is>
      </c>
      <c r="M588" t="inlineStr">
        <is>
          <t>PERENE</t>
        </is>
      </c>
      <c r="N588" t="inlineStr">
        <is>
          <t>CAR. PRINCIPAL NRO. SN C.P. ZOTANI SECTOR YUNGOL (A 10 CDRAS DE LA ESCUELA N 30905)</t>
        </is>
      </c>
      <c r="O588" t="inlineStr">
        <is>
          <t>SIN ACTIVIDAD</t>
        </is>
      </c>
      <c r="P588" t="inlineStr">
        <is>
          <t>EXPLOTACION MIXTA.</t>
        </is>
      </c>
      <c r="W588" t="inlineStr">
        <is>
          <t>NO</t>
        </is>
      </c>
      <c r="Y588" t="inlineStr">
        <is>
          <t>SI</t>
        </is>
      </c>
      <c r="Z588" t="inlineStr">
        <is>
          <t>COOPERATIVA AGRARIA INDUSTRIAL VALLE VERDE SELVA CENTRAL</t>
        </is>
      </c>
      <c r="AA588" s="3" t="n">
        <v>0</v>
      </c>
      <c r="AB588" s="3" t="n">
        <v>3030</v>
      </c>
      <c r="AC588" t="inlineStr">
        <is>
          <t>NO</t>
        </is>
      </c>
      <c r="AD588" s="3" t="str"/>
      <c r="AF588" s="3" t="str"/>
      <c r="AG588" s="4" t="str"/>
      <c r="AK588" s="4" t="str"/>
      <c r="AL588" t="inlineStr">
        <is>
          <t>NARANJA</t>
        </is>
      </c>
      <c r="AM588" t="inlineStr">
        <is>
          <t>2025</t>
        </is>
      </c>
      <c r="AN588" t="inlineStr">
        <is>
          <t>PAC</t>
        </is>
      </c>
      <c r="AO588" s="4" t="str"/>
      <c r="AP588" s="4" t="str"/>
      <c r="AQ588" s="5" t="str"/>
      <c r="AU588" s="340" t="n">
        <v>46285.07177083333</v>
      </c>
      <c r="AV588" s="341" t="n">
        <v>0.5111111111111111</v>
      </c>
    </row>
    <row r="589">
      <c r="A589" t="inlineStr">
        <is>
          <t>20612779598</t>
        </is>
      </c>
      <c r="B589" t="inlineStr">
        <is>
          <t>COOPERATIVA AGRARIA TIAMBRA VALLE HUASAHUASI</t>
        </is>
      </c>
      <c r="D589" t="inlineStr">
        <is>
          <t>COOPERATIVAS, SAIS, CAPS</t>
        </is>
      </c>
      <c r="E589" t="inlineStr">
        <is>
          <t>02 Cooperativa</t>
        </is>
      </c>
      <c r="F589" t="inlineStr">
        <is>
          <t>SUSPENSION TEMPORAL</t>
        </is>
      </c>
      <c r="G589" t="inlineStr">
        <is>
          <t>HABIDO</t>
        </is>
      </c>
      <c r="H589" s="339" t="n">
        <v>45464</v>
      </c>
      <c r="I589" s="339" t="n">
        <v>45464</v>
      </c>
      <c r="J589" t="inlineStr">
        <is>
          <t>120704</t>
        </is>
      </c>
      <c r="K589" t="inlineStr">
        <is>
          <t>JUNIN</t>
        </is>
      </c>
      <c r="L589" t="inlineStr">
        <is>
          <t>TARMA</t>
        </is>
      </c>
      <c r="M589" t="inlineStr">
        <is>
          <t>HUASAHUASI</t>
        </is>
      </c>
      <c r="N589" t="inlineStr">
        <is>
          <t>BQ. TIAMBRA NRO. S/N CAS. TIAMBRA (S71347783 CERCA AL PUENTE)</t>
        </is>
      </c>
      <c r="O589" t="inlineStr">
        <is>
          <t>SIN ACTIVIDAD</t>
        </is>
      </c>
      <c r="P589" t="inlineStr">
        <is>
          <t>CULTIVOS DE CEREALES.</t>
        </is>
      </c>
      <c r="Q589" t="inlineStr">
        <is>
          <t>CULTIVO DE HORTALIZAS Y LEGUMBRES.</t>
        </is>
      </c>
      <c r="W589" t="inlineStr">
        <is>
          <t>NO</t>
        </is>
      </c>
      <c r="Y589" t="inlineStr">
        <is>
          <t>SI</t>
        </is>
      </c>
      <c r="Z589" t="inlineStr">
        <is>
          <t>COOPERATIVA AGRARIA TIAMBRA VALLE HUASAHUASI</t>
        </is>
      </c>
      <c r="AA589" s="3" t="n">
        <v>0</v>
      </c>
      <c r="AB589" s="3" t="n">
        <v>499800</v>
      </c>
      <c r="AC589" t="inlineStr">
        <is>
          <t>NO</t>
        </is>
      </c>
      <c r="AD589" s="3" t="str"/>
      <c r="AF589" s="3" t="str"/>
      <c r="AG589" s="4" t="str"/>
      <c r="AK589" s="4" t="str"/>
      <c r="AL589" t="inlineStr">
        <is>
          <t>PAPA</t>
        </is>
      </c>
      <c r="AM589" t="inlineStr">
        <is>
          <t>2025</t>
        </is>
      </c>
      <c r="AN589" t="inlineStr">
        <is>
          <t>PAC</t>
        </is>
      </c>
      <c r="AO589" s="4" t="str"/>
      <c r="AP589" s="4" t="str"/>
      <c r="AQ589" s="5" t="str"/>
      <c r="AU589" s="340" t="n">
        <v>46285.07177083333</v>
      </c>
      <c r="AV589" s="341" t="n">
        <v>0.5333333333333333</v>
      </c>
    </row>
    <row r="590">
      <c r="A590" t="inlineStr">
        <is>
          <t>20612976857</t>
        </is>
      </c>
      <c r="B590" t="inlineStr">
        <is>
          <t>COOPERATIVA AGRARIA YALPA LIMITADA</t>
        </is>
      </c>
      <c r="D590" t="inlineStr">
        <is>
          <t>COOPERATIVAS, SAIS, CAPS</t>
        </is>
      </c>
      <c r="E590" t="inlineStr">
        <is>
          <t>02 Cooperativa</t>
        </is>
      </c>
      <c r="F590" t="inlineStr">
        <is>
          <t>ACTIVO</t>
        </is>
      </c>
      <c r="G590" t="inlineStr">
        <is>
          <t>HABIDO</t>
        </is>
      </c>
      <c r="H590" s="339" t="n">
        <v>45512</v>
      </c>
      <c r="I590" s="339" t="n">
        <v>45512</v>
      </c>
      <c r="K590" t="inlineStr">
        <is>
          <t>TACNA</t>
        </is>
      </c>
      <c r="L590" t="inlineStr">
        <is>
          <t>TACNA</t>
        </is>
      </c>
      <c r="M590" t="inlineStr">
        <is>
          <t>LA YARADA LOS PALOS</t>
        </is>
      </c>
      <c r="N590" t="inlineStr">
        <is>
          <t>OTR. PARCELA NRO. 01 ASC. AGRICULTORES DE SANTA CAT</t>
        </is>
      </c>
      <c r="O590" t="inlineStr">
        <is>
          <t>SIN ACTIVIDAD</t>
        </is>
      </c>
      <c r="P590" t="inlineStr">
        <is>
          <t>CULTIVOS DE CEREALES.</t>
        </is>
      </c>
      <c r="Q590" t="inlineStr">
        <is>
          <t>CULTIVO DE FRUTAS.</t>
        </is>
      </c>
      <c r="W590" t="inlineStr">
        <is>
          <t>NO</t>
        </is>
      </c>
      <c r="Y590" t="inlineStr">
        <is>
          <t>SI</t>
        </is>
      </c>
      <c r="Z590" t="inlineStr">
        <is>
          <t>COOPERATIVA AGRARIA YALPA LIMITADA</t>
        </is>
      </c>
      <c r="AA590" s="3" t="n">
        <v>0</v>
      </c>
      <c r="AB590" s="3" t="n">
        <v>322748.898083</v>
      </c>
      <c r="AC590" t="inlineStr">
        <is>
          <t>NO</t>
        </is>
      </c>
      <c r="AD590" s="3" t="str"/>
      <c r="AF590" s="3" t="str"/>
      <c r="AG590" s="4" t="str"/>
      <c r="AK590" s="4" t="str"/>
      <c r="AL590" t="inlineStr">
        <is>
          <t>NARANJA</t>
        </is>
      </c>
      <c r="AM590" t="inlineStr">
        <is>
          <t>2025</t>
        </is>
      </c>
      <c r="AN590" t="inlineStr">
        <is>
          <t>PAC</t>
        </is>
      </c>
      <c r="AO590" s="4" t="str"/>
      <c r="AP590" s="4" t="str"/>
      <c r="AQ590" s="5" t="str"/>
      <c r="AU590" s="340" t="n">
        <v>46285.07177083333</v>
      </c>
      <c r="AV590" s="341" t="n">
        <v>0.5111111111111111</v>
      </c>
    </row>
    <row r="591">
      <c r="A591" t="inlineStr">
        <is>
          <t>20612982407</t>
        </is>
      </c>
      <c r="B591" t="inlineStr">
        <is>
          <t>ASOCIACION DE PRODUCTORES DE CAMU CAMU DE VILLA LAGUNAS</t>
        </is>
      </c>
      <c r="D591" t="inlineStr">
        <is>
          <t>ASOCIACION</t>
        </is>
      </c>
      <c r="E591" t="inlineStr">
        <is>
          <t>01 Asociación</t>
        </is>
      </c>
      <c r="F591" t="inlineStr">
        <is>
          <t>SUSPENSION TEMPORAL</t>
        </is>
      </c>
      <c r="G591" t="inlineStr">
        <is>
          <t>HABIDO</t>
        </is>
      </c>
      <c r="H591" s="339" t="n">
        <v>45513</v>
      </c>
      <c r="I591" s="339" t="n">
        <v>45513</v>
      </c>
      <c r="J591" t="inlineStr">
        <is>
          <t>160206</t>
        </is>
      </c>
      <c r="K591" t="inlineStr">
        <is>
          <t>LORETO</t>
        </is>
      </c>
      <c r="L591" t="inlineStr">
        <is>
          <t>ALTO AMAZONAS</t>
        </is>
      </c>
      <c r="M591" t="inlineStr">
        <is>
          <t>LAGUNAS</t>
        </is>
      </c>
      <c r="N591" t="inlineStr">
        <is>
          <t>PADRE LUCERO MZA. 13 LOTE. 09 (COSTADO DE GRIFO JYM)</t>
        </is>
      </c>
      <c r="O591" t="inlineStr">
        <is>
          <t>SIN ACTIVIDAD</t>
        </is>
      </c>
      <c r="P591" t="inlineStr">
        <is>
          <t>EXPLOTACION MIXTA.</t>
        </is>
      </c>
      <c r="W591" t="inlineStr">
        <is>
          <t>NO</t>
        </is>
      </c>
      <c r="Y591" t="inlineStr">
        <is>
          <t>SI</t>
        </is>
      </c>
      <c r="Z591" t="inlineStr">
        <is>
          <t>ASOCIACION DE PRODUCTORES DE CAMU CAMU DE VILLA LAGUNAS</t>
        </is>
      </c>
      <c r="AA591" s="3" t="n">
        <v>0</v>
      </c>
      <c r="AB591" s="3" t="n">
        <v>18371.4</v>
      </c>
      <c r="AC591" t="inlineStr">
        <is>
          <t>NO</t>
        </is>
      </c>
      <c r="AD591" s="3" t="str"/>
      <c r="AF591" s="3" t="str"/>
      <c r="AG591" s="4" t="str"/>
      <c r="AK591" s="4" t="str"/>
      <c r="AL591" t="inlineStr">
        <is>
          <t>CAMU CAMU</t>
        </is>
      </c>
      <c r="AM591" t="inlineStr">
        <is>
          <t>2025</t>
        </is>
      </c>
      <c r="AN591" t="inlineStr">
        <is>
          <t>PAC</t>
        </is>
      </c>
      <c r="AO591" s="4" t="str"/>
      <c r="AP591" s="4" t="str"/>
      <c r="AQ591" s="5" t="str"/>
      <c r="AU591" s="340" t="n">
        <v>46285.07177083333</v>
      </c>
      <c r="AV591" s="341" t="n">
        <v>0.5111111111111111</v>
      </c>
    </row>
    <row r="592">
      <c r="A592" t="inlineStr">
        <is>
          <t>20613016253</t>
        </is>
      </c>
      <c r="B592" t="inlineStr">
        <is>
          <t>ASOCIACION DE PRODUCTORES MULTIPLES AGRARIOS DEL DISTRITO DE INCLAN</t>
        </is>
      </c>
      <c r="D592" t="inlineStr">
        <is>
          <t>ASOCIACION</t>
        </is>
      </c>
      <c r="E592" t="inlineStr">
        <is>
          <t>01 Asociación</t>
        </is>
      </c>
      <c r="F592" t="inlineStr">
        <is>
          <t>ACTIVO</t>
        </is>
      </c>
      <c r="G592" t="inlineStr">
        <is>
          <t>HABIDO</t>
        </is>
      </c>
      <c r="H592" s="339" t="n">
        <v>45520</v>
      </c>
      <c r="I592" s="339" t="n">
        <v>45520</v>
      </c>
      <c r="K592" t="inlineStr">
        <is>
          <t>TACNA</t>
        </is>
      </c>
      <c r="L592" t="inlineStr">
        <is>
          <t>TACNA</t>
        </is>
      </c>
      <c r="M592" t="inlineStr">
        <is>
          <t>INCLAN</t>
        </is>
      </c>
      <c r="N592" t="inlineStr">
        <is>
          <t>MZA. A LOTE. 02 A.V. PROTER SAMA</t>
        </is>
      </c>
      <c r="O592" t="inlineStr">
        <is>
          <t>SIN ACTIVIDAD</t>
        </is>
      </c>
      <c r="P592" t="inlineStr">
        <is>
          <t>EXPLOTACION MIXTA.</t>
        </is>
      </c>
      <c r="W592" t="inlineStr">
        <is>
          <t>NO</t>
        </is>
      </c>
      <c r="Y592" t="inlineStr">
        <is>
          <t>SI</t>
        </is>
      </c>
      <c r="Z592" t="inlineStr">
        <is>
          <t>ASOCIACION DE PRODUCTORES MULTIPLES AGRARIOS DEL DISTRITO DE INCLAN</t>
        </is>
      </c>
      <c r="AA592" s="3" t="n">
        <v>0</v>
      </c>
      <c r="AB592" s="3" t="n">
        <v>189500</v>
      </c>
      <c r="AC592" t="inlineStr">
        <is>
          <t>NO</t>
        </is>
      </c>
      <c r="AD592" s="3" t="str"/>
      <c r="AF592" s="3" t="str"/>
      <c r="AG592" s="4" t="str"/>
      <c r="AK592" s="4" t="str"/>
      <c r="AL592" t="inlineStr">
        <is>
          <t>NARANJA</t>
        </is>
      </c>
      <c r="AM592" t="inlineStr">
        <is>
          <t>2025</t>
        </is>
      </c>
      <c r="AN592" t="inlineStr">
        <is>
          <t>PAC</t>
        </is>
      </c>
      <c r="AO592" s="4" t="str"/>
      <c r="AP592" s="4" t="str"/>
      <c r="AQ592" s="5" t="str"/>
      <c r="AU592" s="340" t="n">
        <v>46285.07177083333</v>
      </c>
      <c r="AV592" s="341" t="n">
        <v>0.4888888888888889</v>
      </c>
    </row>
    <row r="593">
      <c r="A593" t="inlineStr">
        <is>
          <t>20613037595</t>
        </is>
      </c>
      <c r="B593" t="inlineStr">
        <is>
          <t>ASOCIACION DE PRODUCTORES PALTO MARCAHUASI-MOLLEPATA</t>
        </is>
      </c>
      <c r="D593" t="inlineStr">
        <is>
          <t>ASOCIACION</t>
        </is>
      </c>
      <c r="E593" t="inlineStr">
        <is>
          <t>01 Asociación</t>
        </is>
      </c>
      <c r="F593" t="inlineStr">
        <is>
          <t>BAJA DE OFICIO</t>
        </is>
      </c>
      <c r="G593" t="inlineStr">
        <is>
          <t>HABIDO</t>
        </is>
      </c>
      <c r="H593" s="339" t="n">
        <v>45526</v>
      </c>
      <c r="I593" s="339" t="n">
        <v>45526</v>
      </c>
      <c r="J593" t="inlineStr">
        <is>
          <t>080307</t>
        </is>
      </c>
      <c r="K593" t="inlineStr">
        <is>
          <t>CUSCO</t>
        </is>
      </c>
      <c r="L593" t="inlineStr">
        <is>
          <t>ANTA</t>
        </is>
      </c>
      <c r="M593" t="inlineStr">
        <is>
          <t>MOLLEPATA</t>
        </is>
      </c>
      <c r="N593" t="inlineStr">
        <is>
          <t>NRO. SN SEC. MARCAHUASI</t>
        </is>
      </c>
      <c r="O593" t="inlineStr">
        <is>
          <t>SIN ACTIVIDAD</t>
        </is>
      </c>
      <c r="P593" t="inlineStr">
        <is>
          <t>ACTIVIDADES OTRAS ASOCIACIONES NCP.</t>
        </is>
      </c>
      <c r="Q593" t="inlineStr">
        <is>
          <t>SERVICIOS AGRICOLAS, GANADERAS.</t>
        </is>
      </c>
      <c r="W593" t="inlineStr">
        <is>
          <t>NO</t>
        </is>
      </c>
      <c r="Y593" t="inlineStr">
        <is>
          <t>SI</t>
        </is>
      </c>
      <c r="Z593" t="inlineStr">
        <is>
          <t>ASOCIACION DE PRODUCTORES PALTO MARCAHUASI-MOLLEPATA</t>
        </is>
      </c>
      <c r="AA593" s="3" t="n">
        <v>0</v>
      </c>
      <c r="AB593" s="3" t="n">
        <v>2514000</v>
      </c>
      <c r="AC593" t="inlineStr">
        <is>
          <t>NO</t>
        </is>
      </c>
      <c r="AD593" s="3" t="str"/>
      <c r="AF593" s="3" t="str"/>
      <c r="AG593" s="4" t="str"/>
      <c r="AK593" s="4" t="str"/>
      <c r="AL593" t="inlineStr">
        <is>
          <t>PALTA</t>
        </is>
      </c>
      <c r="AM593" t="inlineStr">
        <is>
          <t>2024 - 2025</t>
        </is>
      </c>
      <c r="AN593" t="inlineStr">
        <is>
          <t>PAC</t>
        </is>
      </c>
      <c r="AO593" s="4" t="str"/>
      <c r="AP593" s="4" t="str"/>
      <c r="AQ593" s="5" t="str"/>
      <c r="AU593" s="340" t="n">
        <v>46285.07177083333</v>
      </c>
      <c r="AV593" s="341" t="n">
        <v>0.5333333333333333</v>
      </c>
    </row>
    <row r="594">
      <c r="A594" t="inlineStr">
        <is>
          <t>20613068075</t>
        </is>
      </c>
      <c r="B594" t="inlineStr">
        <is>
          <t>ASOCIACIÓN DE PRODUCTORES AGROPECUARIOS CORAZON DE LA SELVA - APROAGROCOSEL</t>
        </is>
      </c>
      <c r="D594" t="inlineStr">
        <is>
          <t>ASOCIACION</t>
        </is>
      </c>
      <c r="E594" t="inlineStr">
        <is>
          <t>01 Asociación</t>
        </is>
      </c>
      <c r="F594" t="inlineStr">
        <is>
          <t>ACTIVO</t>
        </is>
      </c>
      <c r="G594" t="inlineStr">
        <is>
          <t>HABIDO</t>
        </is>
      </c>
      <c r="H594" s="339" t="n">
        <v>45532</v>
      </c>
      <c r="I594" s="339" t="n">
        <v>45536</v>
      </c>
      <c r="K594" t="inlineStr">
        <is>
          <t>SAN MARTIN</t>
        </is>
      </c>
      <c r="L594" t="inlineStr">
        <is>
          <t>MOYOBAMBA</t>
        </is>
      </c>
      <c r="M594" t="inlineStr">
        <is>
          <t>CALZADA</t>
        </is>
      </c>
      <c r="N594" t="inlineStr">
        <is>
          <t>JR. INDEPENDENCIA NRO. S/N (CDRA 6 - CERCA A LA MUNICIPALIDAD)</t>
        </is>
      </c>
      <c r="O594" t="inlineStr">
        <is>
          <t>SIN ACTIVIDAD</t>
        </is>
      </c>
      <c r="P594" t="inlineStr">
        <is>
          <t>CULTIVO DE FRUTAS.</t>
        </is>
      </c>
      <c r="W594" t="inlineStr">
        <is>
          <t>NO</t>
        </is>
      </c>
      <c r="Y594" t="inlineStr">
        <is>
          <t>SI</t>
        </is>
      </c>
      <c r="Z594" t="inlineStr">
        <is>
          <t>ASOCIACIÓN DE PRODUCTORES AGROPECUARIOS CORAZON DE LA SELVA - APROAGROCOSEL</t>
        </is>
      </c>
      <c r="AA594" s="3" t="n">
        <v>0</v>
      </c>
      <c r="AB594" s="3" t="n">
        <v>2313.5</v>
      </c>
      <c r="AC594" t="inlineStr">
        <is>
          <t>NO</t>
        </is>
      </c>
      <c r="AD594" s="3" t="str"/>
      <c r="AF594" s="3" t="str"/>
      <c r="AG594" s="4" t="str"/>
      <c r="AK594" s="4" t="str"/>
      <c r="AL594" t="inlineStr">
        <is>
          <t>PIÑA</t>
        </is>
      </c>
      <c r="AM594" t="inlineStr">
        <is>
          <t>2025</t>
        </is>
      </c>
      <c r="AN594" t="inlineStr">
        <is>
          <t>PAC</t>
        </is>
      </c>
      <c r="AO594" s="4" t="str"/>
      <c r="AP594" s="4" t="str"/>
      <c r="AQ594" s="5" t="str"/>
      <c r="AU594" s="340" t="n">
        <v>46285.07177083333</v>
      </c>
      <c r="AV594" s="341" t="n">
        <v>0.4888888888888889</v>
      </c>
    </row>
    <row r="595">
      <c r="A595" t="inlineStr">
        <is>
          <t>20613233106</t>
        </is>
      </c>
      <c r="B595" t="inlineStr">
        <is>
          <t>ASOCIACION DE PRODUCTORES FRUTICOLAS QUIACA</t>
        </is>
      </c>
      <c r="D595" t="inlineStr">
        <is>
          <t>ASOCIACION</t>
        </is>
      </c>
      <c r="E595" t="inlineStr">
        <is>
          <t>01 Asociación</t>
        </is>
      </c>
      <c r="F595" t="inlineStr">
        <is>
          <t>ACTIVO</t>
        </is>
      </c>
      <c r="G595" t="inlineStr">
        <is>
          <t>HABIDO</t>
        </is>
      </c>
      <c r="H595" s="339" t="n">
        <v>45567</v>
      </c>
      <c r="I595" s="339" t="n">
        <v>45567</v>
      </c>
      <c r="J595" t="inlineStr">
        <is>
          <t>211206</t>
        </is>
      </c>
      <c r="K595" t="inlineStr">
        <is>
          <t>PUNO</t>
        </is>
      </c>
      <c r="L595" t="inlineStr">
        <is>
          <t>SANDIA</t>
        </is>
      </c>
      <c r="M595" t="inlineStr">
        <is>
          <t>QUIACA</t>
        </is>
      </c>
      <c r="N595" t="inlineStr">
        <is>
          <t>NRO. SN SEC. DISTRITO QUIACA 2 (BARRIO PROGRESO)</t>
        </is>
      </c>
      <c r="O595" t="inlineStr">
        <is>
          <t>SIN ACTIVIDAD</t>
        </is>
      </c>
      <c r="P595" t="inlineStr">
        <is>
          <t>CULTIVO DE FRUTAS.</t>
        </is>
      </c>
      <c r="Q595" t="inlineStr">
        <is>
          <t>EXPLOTACION MIXTA.</t>
        </is>
      </c>
      <c r="W595" t="inlineStr">
        <is>
          <t>NO</t>
        </is>
      </c>
      <c r="Y595" t="inlineStr">
        <is>
          <t>SI</t>
        </is>
      </c>
      <c r="Z595" t="inlineStr">
        <is>
          <t>ASOCIACION DE PRODUCTORES FRUTICOLAS QUIACA</t>
        </is>
      </c>
      <c r="AA595" s="3" t="n">
        <v>0</v>
      </c>
      <c r="AB595" s="3" t="n">
        <v>6798</v>
      </c>
      <c r="AC595" t="inlineStr">
        <is>
          <t>NO</t>
        </is>
      </c>
      <c r="AD595" s="3" t="str"/>
      <c r="AF595" s="3" t="str"/>
      <c r="AG595" s="4" t="str"/>
      <c r="AK595" s="4" t="str"/>
      <c r="AL595" t="inlineStr">
        <is>
          <t>GRANADILLA</t>
        </is>
      </c>
      <c r="AM595" t="inlineStr">
        <is>
          <t>2025</t>
        </is>
      </c>
      <c r="AN595" t="inlineStr">
        <is>
          <t>PAC</t>
        </is>
      </c>
      <c r="AO595" s="4" t="str"/>
      <c r="AP595" s="4" t="str"/>
      <c r="AQ595" s="5" t="str"/>
      <c r="AU595" s="340" t="n">
        <v>46285.07177083333</v>
      </c>
      <c r="AV595" s="341" t="n">
        <v>0.5333333333333333</v>
      </c>
    </row>
    <row r="596">
      <c r="A596" t="inlineStr">
        <is>
          <t>20613667203</t>
        </is>
      </c>
      <c r="B596" t="inlineStr">
        <is>
          <t>ASOCIACION DE PRODUCTORES AGROINDUSTRIALES HACIENDA SAN JOSE DE LA VILLA DE YARABAMBA</t>
        </is>
      </c>
      <c r="D596" t="inlineStr">
        <is>
          <t>ASOCIACION</t>
        </is>
      </c>
      <c r="E596" t="inlineStr">
        <is>
          <t>01 Asociación</t>
        </is>
      </c>
      <c r="F596" t="inlineStr">
        <is>
          <t>BAJA DE OFICIO</t>
        </is>
      </c>
      <c r="G596" t="inlineStr">
        <is>
          <t>HABIDO</t>
        </is>
      </c>
      <c r="H596" s="339" t="n">
        <v>45673</v>
      </c>
      <c r="I596" s="339" t="n">
        <v>45658</v>
      </c>
      <c r="J596" t="inlineStr">
        <is>
          <t>040127</t>
        </is>
      </c>
      <c r="K596" t="inlineStr">
        <is>
          <t>AREQUIPA</t>
        </is>
      </c>
      <c r="L596" t="inlineStr">
        <is>
          <t>AREQUIPA</t>
        </is>
      </c>
      <c r="M596" t="inlineStr">
        <is>
          <t>YARABAMBA</t>
        </is>
      </c>
      <c r="N596" t="inlineStr">
        <is>
          <t>CAL. AMERICA NRO. 138 (A 2 CDRAS COMISARIA YARABAMBA)</t>
        </is>
      </c>
      <c r="O596" t="inlineStr">
        <is>
          <t>SIN ACTIVIDAD</t>
        </is>
      </c>
      <c r="P596" t="inlineStr">
        <is>
          <t>ACTIVIDADES OTRAS ASOCIACIONES NCP.</t>
        </is>
      </c>
      <c r="W596" t="inlineStr">
        <is>
          <t>NO</t>
        </is>
      </c>
      <c r="Y596" t="inlineStr">
        <is>
          <t>SI</t>
        </is>
      </c>
      <c r="Z596" t="inlineStr">
        <is>
          <t>ASOCIACION DE PRODUCTORES AGROINDUSTRIALES HACIENDA SAN JOSE DE LA VILLA DE YARABAMBA</t>
        </is>
      </c>
      <c r="AA596" s="3" t="n">
        <v>0</v>
      </c>
      <c r="AB596" s="3" t="n">
        <v>0</v>
      </c>
      <c r="AC596" t="inlineStr">
        <is>
          <t>NO</t>
        </is>
      </c>
      <c r="AD596" s="3" t="str"/>
      <c r="AF596" s="3" t="str"/>
      <c r="AG596" s="4" t="str"/>
      <c r="AK596" s="4" t="str"/>
      <c r="AL596" t="inlineStr">
        <is>
          <t>MAÍZ</t>
        </is>
      </c>
      <c r="AM596" t="inlineStr">
        <is>
          <t>2025</t>
        </is>
      </c>
      <c r="AN596" t="inlineStr">
        <is>
          <t>PAC</t>
        </is>
      </c>
      <c r="AO596" s="4" t="str"/>
      <c r="AP596" s="4" t="str"/>
      <c r="AQ596" s="5" t="str"/>
      <c r="AU596" s="340" t="n">
        <v>46285.07177083333</v>
      </c>
      <c r="AV596" s="341" t="n">
        <v>0.5111111111111111</v>
      </c>
    </row>
    <row r="597">
      <c r="A597" t="inlineStr">
        <is>
          <t>20613899287</t>
        </is>
      </c>
      <c r="B597" t="inlineStr">
        <is>
          <t>COOPERATIVA AGRARIA AGROFRUTOS ORGANICOS</t>
        </is>
      </c>
      <c r="D597" t="inlineStr">
        <is>
          <t>COOPERATIVAS, SAIS, CAPS</t>
        </is>
      </c>
      <c r="F597" t="inlineStr">
        <is>
          <t>ACTIVO</t>
        </is>
      </c>
      <c r="G597" t="inlineStr">
        <is>
          <t>HABIDO</t>
        </is>
      </c>
      <c r="H597" s="339" t="n">
        <v>45722</v>
      </c>
      <c r="I597" s="339" t="n">
        <v>45717</v>
      </c>
      <c r="K597" t="inlineStr">
        <is>
          <t>LAMBAYEQUE</t>
        </is>
      </c>
      <c r="L597" t="inlineStr">
        <is>
          <t>LAMBAYEQUE</t>
        </is>
      </c>
      <c r="M597" t="inlineStr">
        <is>
          <t>MOTUPE</t>
        </is>
      </c>
      <c r="N597" t="inlineStr">
        <is>
          <t>SECTOR SANTA ROSA NRO. SN CAS. TONGORRAPE (COSTADO DE LA CANCHITA DEPORTIVA)</t>
        </is>
      </c>
      <c r="O597" t="inlineStr">
        <is>
          <t>SIN ACTIVIDAD</t>
        </is>
      </c>
      <c r="P597" t="inlineStr">
        <is>
          <t>SERVICIOS AGRICOLAS, GANADERAS.</t>
        </is>
      </c>
      <c r="Q597" t="inlineStr">
        <is>
          <t>OTRAS ACTIVIDADES DE TRANSPORTES.</t>
        </is>
      </c>
      <c r="W597" t="inlineStr">
        <is>
          <t>NO</t>
        </is>
      </c>
      <c r="Y597" t="inlineStr">
        <is>
          <t>SI</t>
        </is>
      </c>
      <c r="Z597" t="inlineStr">
        <is>
          <t>COOPERATIVA AGRARIA AGROFRUTOS ORGANICOS</t>
        </is>
      </c>
      <c r="AA597" s="3" t="n">
        <v>0</v>
      </c>
      <c r="AB597" s="3" t="n">
        <v>0</v>
      </c>
      <c r="AC597" t="inlineStr">
        <is>
          <t>NO</t>
        </is>
      </c>
      <c r="AD597" s="3" t="str"/>
      <c r="AF597" s="3" t="str"/>
      <c r="AG597" s="4" t="str"/>
      <c r="AK597" s="4" t="str"/>
      <c r="AO597" s="4" t="str"/>
      <c r="AP597" s="4" t="str"/>
      <c r="AQ597" s="5" t="str"/>
      <c r="AU597" s="340" t="n">
        <v>46285.07177083333</v>
      </c>
      <c r="AV597" s="341" t="n">
        <v>0.4222222222222222</v>
      </c>
    </row>
    <row r="598">
      <c r="A598" t="inlineStr">
        <is>
          <t>20613911279</t>
        </is>
      </c>
      <c r="B598" t="inlineStr">
        <is>
          <t>COOPERATIVA AGRARIA ARTESANAL CCORI PACCO DE INGAHUASI - PILPICHACA</t>
        </is>
      </c>
      <c r="D598" t="inlineStr">
        <is>
          <t>COOPERATIVAS, SAIS, CAPS</t>
        </is>
      </c>
      <c r="E598" t="inlineStr">
        <is>
          <t>02 Cooperativa</t>
        </is>
      </c>
      <c r="F598" t="inlineStr">
        <is>
          <t>ACTIVO</t>
        </is>
      </c>
      <c r="G598" t="inlineStr">
        <is>
          <t>HABIDO</t>
        </is>
      </c>
      <c r="H598" s="339" t="n">
        <v>45726</v>
      </c>
      <c r="I598" s="339" t="n">
        <v>45726</v>
      </c>
      <c r="K598" t="inlineStr">
        <is>
          <t>HUANCAVELICA</t>
        </is>
      </c>
      <c r="L598" t="inlineStr">
        <is>
          <t>HUAYTARA</t>
        </is>
      </c>
      <c r="M598" t="inlineStr">
        <is>
          <t>PILPICHACA</t>
        </is>
      </c>
      <c r="N598" t="inlineStr">
        <is>
          <t>MZA. L LOTE. 96 SEC. INGAHUASI (A 1/2 CDRA DE LA PLAZA)</t>
        </is>
      </c>
      <c r="O598" t="inlineStr">
        <is>
          <t>SIN ACTIVIDAD</t>
        </is>
      </c>
      <c r="P598" t="inlineStr">
        <is>
          <t>OTROS TIPOS DE VENTA AL POR MENOR.</t>
        </is>
      </c>
      <c r="Q598" t="inlineStr">
        <is>
          <t>PREP Y TEJ DE FIBRAS TEXTILES.</t>
        </is>
      </c>
      <c r="R598" t="inlineStr">
        <is>
          <t>FAB. DE PRENDAS DE VESTIR.</t>
        </is>
      </c>
      <c r="W598" t="inlineStr">
        <is>
          <t>NO</t>
        </is>
      </c>
      <c r="Y598" t="inlineStr">
        <is>
          <t>SI</t>
        </is>
      </c>
      <c r="Z598" t="inlineStr">
        <is>
          <t>COOPERATIVA AGRARIA ARTESANAL CCORI PACCO DE INGAHUASI - PILPICHACA</t>
        </is>
      </c>
      <c r="AA598" s="3" t="n">
        <v>0</v>
      </c>
      <c r="AB598" s="3" t="n">
        <v>0</v>
      </c>
      <c r="AC598" t="inlineStr">
        <is>
          <t>NO</t>
        </is>
      </c>
      <c r="AD598" s="3" t="str"/>
      <c r="AF598" s="3" t="str"/>
      <c r="AG598" s="4" t="str"/>
      <c r="AK598" s="4" t="str"/>
      <c r="AL598" t="inlineStr">
        <is>
          <t>FIBRA DE ALPACA</t>
        </is>
      </c>
      <c r="AM598" t="inlineStr">
        <is>
          <t>2025</t>
        </is>
      </c>
      <c r="AN598" t="inlineStr">
        <is>
          <t>PAC</t>
        </is>
      </c>
      <c r="AO598" s="4" t="str"/>
      <c r="AP598" s="4" t="str"/>
      <c r="AQ598" s="5" t="str"/>
      <c r="AU598" s="340" t="n">
        <v>46285.07177083333</v>
      </c>
      <c r="AV598" s="341" t="n">
        <v>0.5333333333333333</v>
      </c>
    </row>
    <row r="599">
      <c r="H599" s="339" t="n"/>
      <c r="I599" s="339" t="n"/>
      <c r="AD599" s="8" t="n"/>
      <c r="AF599" s="8" t="n"/>
      <c r="AU599" s="340" t="n"/>
      <c r="AV599" s="341" t="n"/>
    </row>
    <row r="600">
      <c r="H600" s="339" t="n"/>
      <c r="I600" s="339" t="n"/>
      <c r="AD600" s="8" t="n"/>
      <c r="AF600" s="8" t="n"/>
      <c r="AU600" s="340" t="n"/>
      <c r="AV600" s="341" t="n"/>
    </row>
    <row r="601">
      <c r="H601" s="339" t="n"/>
      <c r="I601" s="339" t="n"/>
      <c r="AD601" s="8" t="n"/>
      <c r="AF601" s="8" t="n"/>
      <c r="AU601" s="340" t="n"/>
      <c r="AV601" s="341" t="n"/>
    </row>
    <row r="602">
      <c r="H602" s="339" t="n"/>
      <c r="I602" s="339" t="n"/>
      <c r="AD602" s="8" t="n"/>
      <c r="AF602" s="8" t="n"/>
      <c r="AU602" s="340" t="n"/>
      <c r="AV602" s="341" t="n"/>
    </row>
    <row r="603">
      <c r="H603" s="339" t="n"/>
      <c r="I603" s="339" t="n"/>
      <c r="AD603" s="8" t="n"/>
      <c r="AF603" s="8" t="n"/>
      <c r="AU603" s="340" t="n"/>
      <c r="AV603" s="341" t="n"/>
    </row>
    <row r="604">
      <c r="H604" s="339" t="n"/>
      <c r="I604" s="339" t="n"/>
      <c r="AD604" s="8" t="n"/>
      <c r="AF604" s="8" t="n"/>
      <c r="AU604" s="340" t="n"/>
      <c r="AV604" s="341" t="n"/>
    </row>
    <row r="605">
      <c r="H605" s="339" t="n"/>
      <c r="I605" s="339" t="n"/>
      <c r="AD605" s="8" t="n"/>
      <c r="AF605" s="8" t="n"/>
      <c r="AU605" s="340" t="n"/>
      <c r="AV605" s="341" t="n"/>
    </row>
    <row r="606">
      <c r="H606" s="339" t="n"/>
      <c r="I606" s="339" t="n"/>
      <c r="AD606" s="8" t="n"/>
      <c r="AF606" s="8" t="n"/>
      <c r="AU606" s="340" t="n"/>
      <c r="AV606" s="341" t="n"/>
    </row>
    <row r="607">
      <c r="H607" s="339" t="n"/>
      <c r="I607" s="339" t="n"/>
      <c r="AD607" s="8" t="n"/>
      <c r="AF607" s="8" t="n"/>
      <c r="AU607" s="340" t="n"/>
      <c r="AV607" s="341" t="n"/>
    </row>
    <row r="608">
      <c r="H608" s="339" t="n"/>
      <c r="I608" s="339" t="n"/>
      <c r="AD608" s="8" t="n"/>
      <c r="AF608" s="8" t="n"/>
      <c r="AU608" s="340" t="n"/>
      <c r="AV608" s="341" t="n"/>
    </row>
    <row r="609">
      <c r="H609" s="339" t="n"/>
      <c r="I609" s="339" t="n"/>
      <c r="AD609" s="8" t="n"/>
      <c r="AF609" s="8" t="n"/>
      <c r="AU609" s="340" t="n"/>
      <c r="AV609" s="341" t="n"/>
    </row>
    <row r="610">
      <c r="H610" s="339" t="n"/>
      <c r="I610" s="339" t="n"/>
      <c r="AD610" s="8" t="n"/>
      <c r="AF610" s="8" t="n"/>
      <c r="AU610" s="340" t="n"/>
      <c r="AV610" s="341" t="n"/>
    </row>
    <row r="611">
      <c r="H611" s="339" t="n"/>
      <c r="I611" s="339" t="n"/>
      <c r="AD611" s="8" t="n"/>
      <c r="AF611" s="8" t="n"/>
      <c r="AU611" s="340" t="n"/>
      <c r="AV611" s="341" t="n"/>
    </row>
    <row r="612">
      <c r="H612" s="339" t="n"/>
      <c r="I612" s="339" t="n"/>
      <c r="AD612" s="8" t="n"/>
      <c r="AF612" s="8" t="n"/>
      <c r="AU612" s="340" t="n"/>
      <c r="AV612" s="341" t="n"/>
    </row>
    <row r="613">
      <c r="H613" s="339" t="n"/>
      <c r="I613" s="339" t="n"/>
      <c r="AD613" s="8" t="n"/>
      <c r="AF613" s="8" t="n"/>
      <c r="AU613" s="340" t="n"/>
      <c r="AV613" s="341" t="n"/>
    </row>
    <row r="614">
      <c r="H614" s="339" t="n"/>
      <c r="I614" s="339" t="n"/>
      <c r="AD614" s="8" t="n"/>
      <c r="AF614" s="8" t="n"/>
      <c r="AU614" s="340" t="n"/>
      <c r="AV614" s="341" t="n"/>
    </row>
    <row r="615">
      <c r="H615" s="339" t="n"/>
      <c r="I615" s="339" t="n"/>
      <c r="AD615" s="8" t="n"/>
      <c r="AF615" s="8" t="n"/>
      <c r="AU615" s="340" t="n"/>
      <c r="AV615" s="341" t="n"/>
    </row>
    <row r="616">
      <c r="H616" s="339" t="n"/>
      <c r="I616" s="339" t="n"/>
      <c r="AD616" s="8" t="n"/>
      <c r="AF616" s="8" t="n"/>
      <c r="AU616" s="340" t="n"/>
      <c r="AV616" s="341" t="n"/>
    </row>
    <row r="617">
      <c r="H617" s="339" t="n"/>
      <c r="I617" s="339" t="n"/>
      <c r="AD617" s="8" t="n"/>
      <c r="AF617" s="8" t="n"/>
      <c r="AU617" s="340" t="n"/>
      <c r="AV617" s="341" t="n"/>
    </row>
    <row r="618">
      <c r="H618" s="339" t="n"/>
      <c r="I618" s="339" t="n"/>
      <c r="AD618" s="8" t="n"/>
      <c r="AF618" s="8" t="n"/>
      <c r="AU618" s="340" t="n"/>
      <c r="AV618" s="341" t="n"/>
    </row>
    <row r="619">
      <c r="H619" s="339" t="n"/>
      <c r="I619" s="339" t="n"/>
      <c r="AD619" s="8" t="n"/>
      <c r="AF619" s="8" t="n"/>
      <c r="AU619" s="340" t="n"/>
      <c r="AV619" s="341" t="n"/>
    </row>
    <row r="620">
      <c r="H620" s="339" t="n"/>
      <c r="I620" s="339" t="n"/>
      <c r="AD620" s="8" t="n"/>
      <c r="AF620" s="8" t="n"/>
      <c r="AU620" s="340" t="n"/>
      <c r="AV620" s="341" t="n"/>
    </row>
    <row r="621">
      <c r="H621" s="339" t="n"/>
      <c r="I621" s="339" t="n"/>
      <c r="AD621" s="8" t="n"/>
      <c r="AF621" s="8" t="n"/>
      <c r="AU621" s="340" t="n"/>
      <c r="AV621" s="341" t="n"/>
    </row>
    <row r="622">
      <c r="H622" s="339" t="n"/>
      <c r="I622" s="339" t="n"/>
      <c r="AD622" s="8" t="n"/>
      <c r="AF622" s="8" t="n"/>
      <c r="AU622" s="340" t="n"/>
      <c r="AV622" s="341" t="n"/>
    </row>
    <row r="623">
      <c r="H623" s="339" t="n"/>
      <c r="I623" s="339" t="n"/>
      <c r="AD623" s="8" t="n"/>
      <c r="AF623" s="8" t="n"/>
      <c r="AU623" s="340" t="n"/>
      <c r="AV623" s="341" t="n"/>
    </row>
    <row r="624">
      <c r="H624" s="339" t="n"/>
      <c r="I624" s="339" t="n"/>
      <c r="AD624" s="8" t="n"/>
      <c r="AF624" s="8" t="n"/>
      <c r="AU624" s="340" t="n"/>
      <c r="AV624" s="341" t="n"/>
    </row>
    <row r="625">
      <c r="H625" s="339" t="n"/>
      <c r="I625" s="339" t="n"/>
      <c r="AD625" s="8" t="n"/>
      <c r="AF625" s="8" t="n"/>
      <c r="AU625" s="340" t="n"/>
      <c r="AV625" s="341" t="n"/>
    </row>
    <row r="626">
      <c r="H626" s="339" t="n"/>
      <c r="I626" s="339" t="n"/>
      <c r="AD626" s="8" t="n"/>
      <c r="AF626" s="8" t="n"/>
      <c r="AU626" s="340" t="n"/>
      <c r="AV626" s="341" t="n"/>
    </row>
    <row r="627">
      <c r="H627" s="339" t="n"/>
      <c r="I627" s="339" t="n"/>
      <c r="AD627" s="8" t="n"/>
      <c r="AF627" s="8" t="n"/>
      <c r="AU627" s="340" t="n"/>
      <c r="AV627" s="341" t="n"/>
    </row>
    <row r="628">
      <c r="H628" s="339" t="n"/>
      <c r="I628" s="339" t="n"/>
      <c r="AD628" s="8" t="n"/>
      <c r="AF628" s="8" t="n"/>
      <c r="AU628" s="340" t="n"/>
      <c r="AV628" s="341" t="n"/>
    </row>
    <row r="629">
      <c r="H629" s="339" t="n"/>
      <c r="I629" s="339" t="n"/>
      <c r="AD629" s="8" t="n"/>
      <c r="AF629" s="8" t="n"/>
      <c r="AU629" s="340" t="n"/>
      <c r="AV629" s="341" t="n"/>
    </row>
    <row r="630">
      <c r="H630" s="339" t="n"/>
      <c r="I630" s="339" t="n"/>
      <c r="AD630" s="8" t="n"/>
      <c r="AF630" s="8" t="n"/>
      <c r="AU630" s="340" t="n"/>
      <c r="AV630" s="341" t="n"/>
    </row>
    <row r="631">
      <c r="H631" s="339" t="n"/>
      <c r="I631" s="339" t="n"/>
      <c r="AD631" s="8" t="n"/>
      <c r="AF631" s="8" t="n"/>
      <c r="AU631" s="340" t="n"/>
      <c r="AV631" s="341" t="n"/>
    </row>
    <row r="632">
      <c r="H632" s="339" t="n"/>
      <c r="I632" s="339" t="n"/>
      <c r="AD632" s="8" t="n"/>
      <c r="AF632" s="8" t="n"/>
      <c r="AU632" s="340" t="n"/>
      <c r="AV632" s="341" t="n"/>
    </row>
    <row r="633">
      <c r="H633" s="339" t="n"/>
      <c r="I633" s="339" t="n"/>
      <c r="AD633" s="8" t="n"/>
      <c r="AF633" s="8" t="n"/>
      <c r="AU633" s="340" t="n"/>
      <c r="AV633" s="341" t="n"/>
    </row>
    <row r="634">
      <c r="H634" s="339" t="n"/>
      <c r="I634" s="339" t="n"/>
      <c r="AD634" s="8" t="n"/>
      <c r="AF634" s="8" t="n"/>
      <c r="AU634" s="340" t="n"/>
      <c r="AV634" s="341" t="n"/>
    </row>
    <row r="635">
      <c r="H635" s="339" t="n"/>
      <c r="I635" s="339" t="n"/>
      <c r="AD635" s="8" t="n"/>
      <c r="AF635" s="8" t="n"/>
      <c r="AU635" s="340" t="n"/>
      <c r="AV635" s="341" t="n"/>
    </row>
    <row r="636">
      <c r="H636" s="339" t="n"/>
      <c r="I636" s="339" t="n"/>
      <c r="AD636" s="8" t="n"/>
      <c r="AF636" s="8" t="n"/>
      <c r="AU636" s="340" t="n"/>
      <c r="AV636" s="341" t="n"/>
    </row>
    <row r="637">
      <c r="H637" s="339" t="n"/>
      <c r="I637" s="339" t="n"/>
      <c r="AD637" s="8" t="n"/>
      <c r="AF637" s="8" t="n"/>
      <c r="AU637" s="340" t="n"/>
      <c r="AV637" s="341" t="n"/>
    </row>
    <row r="638">
      <c r="H638" s="339" t="n"/>
      <c r="I638" s="339" t="n"/>
      <c r="AD638" s="8" t="n"/>
      <c r="AF638" s="8" t="n"/>
      <c r="AU638" s="340" t="n"/>
      <c r="AV638" s="341" t="n"/>
    </row>
    <row r="639">
      <c r="H639" s="339" t="n"/>
      <c r="I639" s="339" t="n"/>
      <c r="AD639" s="8" t="n"/>
      <c r="AF639" s="8" t="n"/>
      <c r="AU639" s="340" t="n"/>
      <c r="AV639" s="341" t="n"/>
    </row>
    <row r="640">
      <c r="H640" s="339" t="n"/>
      <c r="I640" s="339" t="n"/>
      <c r="AD640" s="8" t="n"/>
      <c r="AF640" s="8" t="n"/>
      <c r="AU640" s="340" t="n"/>
      <c r="AV640" s="341" t="n"/>
    </row>
    <row r="641">
      <c r="H641" s="339" t="n"/>
      <c r="I641" s="339" t="n"/>
      <c r="AD641" s="8" t="n"/>
      <c r="AF641" s="8" t="n"/>
      <c r="AU641" s="340" t="n"/>
      <c r="AV641" s="341" t="n"/>
    </row>
    <row r="642">
      <c r="H642" s="339" t="n"/>
      <c r="I642" s="339" t="n"/>
      <c r="AD642" s="8" t="n"/>
      <c r="AF642" s="8" t="n"/>
      <c r="AU642" s="340" t="n"/>
      <c r="AV642" s="341" t="n"/>
    </row>
    <row r="643">
      <c r="H643" s="339" t="n"/>
      <c r="I643" s="339" t="n"/>
      <c r="AD643" s="8" t="n"/>
      <c r="AF643" s="8" t="n"/>
      <c r="AU643" s="340" t="n"/>
      <c r="AV643" s="341" t="n"/>
    </row>
    <row r="644">
      <c r="H644" s="339" t="n"/>
      <c r="I644" s="339" t="n"/>
      <c r="AD644" s="8" t="n"/>
      <c r="AF644" s="8" t="n"/>
      <c r="AU644" s="340" t="n"/>
      <c r="AV644" s="341" t="n"/>
    </row>
    <row r="645">
      <c r="H645" s="339" t="n"/>
      <c r="I645" s="339" t="n"/>
      <c r="AD645" s="8" t="n"/>
      <c r="AF645" s="8" t="n"/>
      <c r="AU645" s="340" t="n"/>
      <c r="AV645" s="341" t="n"/>
    </row>
    <row r="646">
      <c r="H646" s="339" t="n"/>
      <c r="I646" s="339" t="n"/>
      <c r="AD646" s="8" t="n"/>
      <c r="AF646" s="8" t="n"/>
      <c r="AU646" s="340" t="n"/>
      <c r="AV646" s="341" t="n"/>
    </row>
    <row r="647">
      <c r="H647" s="339" t="n"/>
      <c r="I647" s="339" t="n"/>
      <c r="AD647" s="8" t="n"/>
      <c r="AF647" s="8" t="n"/>
      <c r="AU647" s="340" t="n"/>
      <c r="AV647" s="341" t="n"/>
    </row>
    <row r="648">
      <c r="H648" s="339" t="n"/>
      <c r="I648" s="339" t="n"/>
      <c r="AD648" s="8" t="n"/>
      <c r="AF648" s="8" t="n"/>
      <c r="AU648" s="340" t="n"/>
      <c r="AV648" s="341" t="n"/>
    </row>
    <row r="649">
      <c r="H649" s="339" t="n"/>
      <c r="I649" s="339" t="n"/>
      <c r="AD649" s="8" t="n"/>
      <c r="AF649" s="8" t="n"/>
      <c r="AU649" s="340" t="n"/>
      <c r="AV649" s="341" t="n"/>
    </row>
    <row r="650">
      <c r="H650" s="339" t="n"/>
      <c r="I650" s="339" t="n"/>
      <c r="AD650" s="8" t="n"/>
      <c r="AF650" s="8" t="n"/>
      <c r="AU650" s="340" t="n"/>
      <c r="AV650" s="341" t="n"/>
    </row>
    <row r="651">
      <c r="H651" s="339" t="n"/>
      <c r="I651" s="339" t="n"/>
      <c r="AD651" s="8" t="n"/>
      <c r="AF651" s="8" t="n"/>
      <c r="AU651" s="340" t="n"/>
      <c r="AV651" s="341" t="n"/>
    </row>
    <row r="652">
      <c r="H652" s="339" t="n"/>
      <c r="I652" s="339" t="n"/>
      <c r="AD652" s="8" t="n"/>
      <c r="AF652" s="8" t="n"/>
      <c r="AU652" s="340" t="n"/>
      <c r="AV652" s="341" t="n"/>
    </row>
    <row r="653">
      <c r="H653" s="339" t="n"/>
      <c r="I653" s="339" t="n"/>
      <c r="AD653" s="8" t="n"/>
      <c r="AF653" s="8" t="n"/>
      <c r="AU653" s="340" t="n"/>
      <c r="AV653" s="341" t="n"/>
    </row>
    <row r="654">
      <c r="H654" s="339" t="n"/>
      <c r="I654" s="339" t="n"/>
      <c r="AD654" s="8" t="n"/>
      <c r="AF654" s="8" t="n"/>
      <c r="AU654" s="340" t="n"/>
      <c r="AV654" s="341" t="n"/>
    </row>
    <row r="655">
      <c r="H655" s="339" t="n"/>
      <c r="I655" s="339" t="n"/>
      <c r="AD655" s="8" t="n"/>
      <c r="AF655" s="8" t="n"/>
      <c r="AU655" s="340" t="n"/>
      <c r="AV655" s="341" t="n"/>
    </row>
    <row r="656">
      <c r="H656" s="339" t="n"/>
      <c r="I656" s="339" t="n"/>
      <c r="AD656" s="8" t="n"/>
      <c r="AF656" s="8" t="n"/>
      <c r="AU656" s="340" t="n"/>
      <c r="AV656" s="341" t="n"/>
    </row>
    <row r="657">
      <c r="H657" s="339" t="n"/>
      <c r="I657" s="339" t="n"/>
      <c r="AD657" s="8" t="n"/>
      <c r="AF657" s="8" t="n"/>
      <c r="AU657" s="340" t="n"/>
      <c r="AV657" s="341" t="n"/>
    </row>
    <row r="658">
      <c r="H658" s="339" t="n"/>
      <c r="I658" s="339" t="n"/>
      <c r="AD658" s="8" t="n"/>
      <c r="AF658" s="8" t="n"/>
      <c r="AU658" s="340" t="n"/>
      <c r="AV658" s="341" t="n"/>
    </row>
    <row r="659">
      <c r="H659" s="339" t="n"/>
      <c r="I659" s="339" t="n"/>
      <c r="AD659" s="8" t="n"/>
      <c r="AF659" s="8" t="n"/>
      <c r="AU659" s="340" t="n"/>
      <c r="AV659" s="341" t="n"/>
    </row>
    <row r="660">
      <c r="H660" s="339" t="n"/>
      <c r="I660" s="339" t="n"/>
      <c r="AD660" s="8" t="n"/>
      <c r="AF660" s="8" t="n"/>
      <c r="AU660" s="340" t="n"/>
      <c r="AV660" s="341" t="n"/>
    </row>
    <row r="661">
      <c r="H661" s="339" t="n"/>
      <c r="I661" s="339" t="n"/>
      <c r="AD661" s="8" t="n"/>
      <c r="AF661" s="8" t="n"/>
      <c r="AU661" s="340" t="n"/>
      <c r="AV661" s="341" t="n"/>
    </row>
    <row r="662">
      <c r="H662" s="339" t="n"/>
      <c r="I662" s="339" t="n"/>
      <c r="AD662" s="8" t="n"/>
      <c r="AF662" s="8" t="n"/>
      <c r="AU662" s="340" t="n"/>
      <c r="AV662" s="341" t="n"/>
    </row>
    <row r="663">
      <c r="H663" s="339" t="n"/>
      <c r="I663" s="339" t="n"/>
      <c r="AD663" s="8" t="n"/>
      <c r="AF663" s="8" t="n"/>
      <c r="AU663" s="340" t="n"/>
      <c r="AV663" s="341" t="n"/>
    </row>
    <row r="664">
      <c r="H664" s="339" t="n"/>
      <c r="I664" s="339" t="n"/>
      <c r="AD664" s="8" t="n"/>
      <c r="AF664" s="8" t="n"/>
      <c r="AU664" s="340" t="n"/>
      <c r="AV664" s="341" t="n"/>
    </row>
    <row r="665">
      <c r="H665" s="339" t="n"/>
      <c r="I665" s="339" t="n"/>
      <c r="AD665" s="8" t="n"/>
      <c r="AF665" s="8" t="n"/>
      <c r="AU665" s="340" t="n"/>
      <c r="AV665" s="341" t="n"/>
    </row>
    <row r="666">
      <c r="H666" s="339" t="n"/>
      <c r="I666" s="339" t="n"/>
      <c r="AD666" s="8" t="n"/>
      <c r="AF666" s="8" t="n"/>
      <c r="AU666" s="340" t="n"/>
      <c r="AV666" s="341" t="n"/>
    </row>
    <row r="667">
      <c r="H667" s="339" t="n"/>
      <c r="I667" s="339" t="n"/>
      <c r="AD667" s="8" t="n"/>
      <c r="AF667" s="8" t="n"/>
      <c r="AU667" s="340" t="n"/>
      <c r="AV667" s="341" t="n"/>
    </row>
    <row r="668">
      <c r="H668" s="339" t="n"/>
      <c r="I668" s="339" t="n"/>
      <c r="AD668" s="8" t="n"/>
      <c r="AF668" s="8" t="n"/>
      <c r="AU668" s="340" t="n"/>
      <c r="AV668" s="341" t="n"/>
    </row>
    <row r="669">
      <c r="H669" s="339" t="n"/>
      <c r="I669" s="339" t="n"/>
      <c r="AD669" s="8" t="n"/>
      <c r="AF669" s="8" t="n"/>
      <c r="AU669" s="340" t="n"/>
      <c r="AV669" s="341" t="n"/>
    </row>
    <row r="670">
      <c r="H670" s="339" t="n"/>
      <c r="I670" s="339" t="n"/>
      <c r="AD670" s="8" t="n"/>
      <c r="AF670" s="8" t="n"/>
      <c r="AU670" s="340" t="n"/>
      <c r="AV670" s="341" t="n"/>
    </row>
    <row r="671">
      <c r="H671" s="339" t="n"/>
      <c r="I671" s="339" t="n"/>
      <c r="AD671" s="8" t="n"/>
      <c r="AF671" s="8" t="n"/>
      <c r="AU671" s="340" t="n"/>
      <c r="AV671" s="341" t="n"/>
    </row>
    <row r="672">
      <c r="H672" s="339" t="n"/>
      <c r="I672" s="339" t="n"/>
      <c r="AD672" s="8" t="n"/>
      <c r="AF672" s="8" t="n"/>
      <c r="AU672" s="340" t="n"/>
      <c r="AV672" s="341" t="n"/>
    </row>
    <row r="673">
      <c r="H673" s="339" t="n"/>
      <c r="I673" s="339" t="n"/>
      <c r="AD673" s="8" t="n"/>
      <c r="AF673" s="8" t="n"/>
      <c r="AU673" s="340" t="n"/>
      <c r="AV673" s="341" t="n"/>
    </row>
    <row r="674">
      <c r="H674" s="339" t="n"/>
      <c r="I674" s="339" t="n"/>
      <c r="AD674" s="8" t="n"/>
      <c r="AF674" s="8" t="n"/>
      <c r="AU674" s="340" t="n"/>
      <c r="AV674" s="341" t="n"/>
    </row>
    <row r="675">
      <c r="H675" s="339" t="n"/>
      <c r="I675" s="339" t="n"/>
      <c r="AD675" s="8" t="n"/>
      <c r="AF675" s="8" t="n"/>
      <c r="AU675" s="340" t="n"/>
      <c r="AV675" s="341" t="n"/>
    </row>
    <row r="676">
      <c r="H676" s="339" t="n"/>
      <c r="I676" s="339" t="n"/>
      <c r="AD676" s="8" t="n"/>
      <c r="AF676" s="8" t="n"/>
      <c r="AU676" s="340" t="n"/>
      <c r="AV676" s="341" t="n"/>
    </row>
    <row r="677">
      <c r="H677" s="339" t="n"/>
      <c r="I677" s="339" t="n"/>
      <c r="AD677" s="8" t="n"/>
      <c r="AF677" s="8" t="n"/>
      <c r="AU677" s="340" t="n"/>
      <c r="AV677" s="341" t="n"/>
    </row>
    <row r="678">
      <c r="H678" s="339" t="n"/>
      <c r="I678" s="339" t="n"/>
      <c r="AD678" s="8" t="n"/>
      <c r="AF678" s="8" t="n"/>
      <c r="AU678" s="340" t="n"/>
      <c r="AV678" s="341" t="n"/>
    </row>
    <row r="679">
      <c r="H679" s="339" t="n"/>
      <c r="I679" s="339" t="n"/>
      <c r="AD679" s="8" t="n"/>
      <c r="AF679" s="8" t="n"/>
      <c r="AU679" s="340" t="n"/>
      <c r="AV679" s="341" t="n"/>
    </row>
    <row r="680">
      <c r="H680" s="339" t="n"/>
      <c r="I680" s="339" t="n"/>
      <c r="AD680" s="8" t="n"/>
      <c r="AF680" s="8" t="n"/>
      <c r="AU680" s="340" t="n"/>
      <c r="AV680" s="341" t="n"/>
    </row>
    <row r="681">
      <c r="H681" s="339" t="n"/>
      <c r="I681" s="339" t="n"/>
      <c r="AD681" s="8" t="n"/>
      <c r="AF681" s="8" t="n"/>
      <c r="AU681" s="340" t="n"/>
      <c r="AV681" s="341" t="n"/>
    </row>
    <row r="682">
      <c r="H682" s="339" t="n"/>
      <c r="I682" s="339" t="n"/>
      <c r="AD682" s="8" t="n"/>
      <c r="AF682" s="8" t="n"/>
      <c r="AU682" s="340" t="n"/>
      <c r="AV682" s="341" t="n"/>
    </row>
    <row r="683">
      <c r="H683" s="339" t="n"/>
      <c r="I683" s="339" t="n"/>
      <c r="AD683" s="8" t="n"/>
      <c r="AF683" s="8" t="n"/>
      <c r="AU683" s="340" t="n"/>
      <c r="AV683" s="341" t="n"/>
    </row>
    <row r="684">
      <c r="H684" s="339" t="n"/>
      <c r="I684" s="339" t="n"/>
      <c r="AD684" s="8" t="n"/>
      <c r="AF684" s="8" t="n"/>
      <c r="AU684" s="340" t="n"/>
      <c r="AV684" s="341" t="n"/>
    </row>
    <row r="685">
      <c r="H685" s="339" t="n"/>
      <c r="I685" s="339" t="n"/>
      <c r="AD685" s="8" t="n"/>
      <c r="AF685" s="8" t="n"/>
      <c r="AU685" s="340" t="n"/>
      <c r="AV685" s="341" t="n"/>
    </row>
    <row r="686">
      <c r="H686" s="339" t="n"/>
      <c r="I686" s="339" t="n"/>
      <c r="AD686" s="8" t="n"/>
      <c r="AF686" s="8" t="n"/>
      <c r="AU686" s="340" t="n"/>
      <c r="AV686" s="341" t="n"/>
    </row>
    <row r="687">
      <c r="H687" s="339" t="n"/>
      <c r="I687" s="339" t="n"/>
      <c r="AD687" s="8" t="n"/>
      <c r="AF687" s="8" t="n"/>
      <c r="AU687" s="340" t="n"/>
      <c r="AV687" s="341" t="n"/>
    </row>
    <row r="688">
      <c r="H688" s="339" t="n"/>
      <c r="I688" s="339" t="n"/>
      <c r="AD688" s="8" t="n"/>
      <c r="AF688" s="8" t="n"/>
      <c r="AU688" s="340" t="n"/>
      <c r="AV688" s="341" t="n"/>
    </row>
    <row r="689">
      <c r="H689" s="339" t="n"/>
      <c r="I689" s="339" t="n"/>
      <c r="AD689" s="8" t="n"/>
      <c r="AF689" s="8" t="n"/>
      <c r="AU689" s="340" t="n"/>
      <c r="AV689" s="341" t="n"/>
    </row>
    <row r="690">
      <c r="H690" s="339" t="n"/>
      <c r="I690" s="339" t="n"/>
      <c r="AD690" s="8" t="n"/>
      <c r="AF690" s="8" t="n"/>
      <c r="AU690" s="340" t="n"/>
      <c r="AV690" s="341" t="n"/>
    </row>
    <row r="691">
      <c r="H691" s="339" t="n"/>
      <c r="I691" s="339" t="n"/>
      <c r="AD691" s="8" t="n"/>
      <c r="AF691" s="8" t="n"/>
      <c r="AU691" s="340" t="n"/>
      <c r="AV691" s="341" t="n"/>
    </row>
    <row r="692">
      <c r="H692" s="339" t="n"/>
      <c r="I692" s="339" t="n"/>
      <c r="AD692" s="8" t="n"/>
      <c r="AF692" s="8" t="n"/>
      <c r="AU692" s="340" t="n"/>
      <c r="AV692" s="341" t="n"/>
    </row>
    <row r="693">
      <c r="H693" s="339" t="n"/>
      <c r="I693" s="339" t="n"/>
      <c r="AD693" s="8" t="n"/>
      <c r="AF693" s="8" t="n"/>
      <c r="AU693" s="340" t="n"/>
      <c r="AV693" s="341" t="n"/>
    </row>
    <row r="694">
      <c r="H694" s="339" t="n"/>
      <c r="I694" s="339" t="n"/>
      <c r="AD694" s="8" t="n"/>
      <c r="AF694" s="8" t="n"/>
      <c r="AU694" s="340" t="n"/>
      <c r="AV694" s="341" t="n"/>
    </row>
    <row r="695">
      <c r="H695" s="339" t="n"/>
      <c r="I695" s="339" t="n"/>
      <c r="AD695" s="8" t="n"/>
      <c r="AF695" s="8" t="n"/>
      <c r="AU695" s="340" t="n"/>
      <c r="AV695" s="341" t="n"/>
    </row>
    <row r="696">
      <c r="H696" s="339" t="n"/>
      <c r="I696" s="339" t="n"/>
      <c r="AD696" s="8" t="n"/>
      <c r="AF696" s="8" t="n"/>
      <c r="AU696" s="340" t="n"/>
      <c r="AV696" s="341" t="n"/>
    </row>
    <row r="697">
      <c r="H697" s="339" t="n"/>
      <c r="I697" s="339" t="n"/>
      <c r="AD697" s="8" t="n"/>
      <c r="AF697" s="8" t="n"/>
      <c r="AU697" s="340" t="n"/>
      <c r="AV697" s="341" t="n"/>
    </row>
    <row r="698">
      <c r="H698" s="339" t="n"/>
      <c r="I698" s="339" t="n"/>
      <c r="AD698" s="8" t="n"/>
      <c r="AF698" s="8" t="n"/>
      <c r="AU698" s="340" t="n"/>
      <c r="AV698" s="341" t="n"/>
    </row>
    <row r="699">
      <c r="H699" s="339" t="n"/>
      <c r="I699" s="339" t="n"/>
      <c r="AD699" s="8" t="n"/>
      <c r="AF699" s="8" t="n"/>
      <c r="AU699" s="340" t="n"/>
      <c r="AV699" s="341" t="n"/>
    </row>
    <row r="700">
      <c r="H700" s="339" t="n"/>
      <c r="I700" s="339" t="n"/>
      <c r="AD700" s="8" t="n"/>
      <c r="AF700" s="8" t="n"/>
      <c r="AU700" s="340" t="n"/>
      <c r="AV700" s="341" t="n"/>
    </row>
    <row r="701">
      <c r="H701" s="339" t="n"/>
      <c r="I701" s="339" t="n"/>
      <c r="AD701" s="8" t="n"/>
      <c r="AF701" s="8" t="n"/>
      <c r="AU701" s="340" t="n"/>
      <c r="AV701" s="341" t="n"/>
    </row>
    <row r="702">
      <c r="H702" s="339" t="n"/>
      <c r="I702" s="339" t="n"/>
      <c r="AD702" s="8" t="n"/>
      <c r="AF702" s="8" t="n"/>
      <c r="AU702" s="340" t="n"/>
      <c r="AV702" s="341" t="n"/>
    </row>
    <row r="703">
      <c r="H703" s="339" t="n"/>
      <c r="I703" s="339" t="n"/>
      <c r="AD703" s="8" t="n"/>
      <c r="AF703" s="8" t="n"/>
      <c r="AU703" s="340" t="n"/>
      <c r="AV703" s="341" t="n"/>
    </row>
    <row r="704">
      <c r="H704" s="339" t="n"/>
      <c r="I704" s="339" t="n"/>
      <c r="AD704" s="8" t="n"/>
      <c r="AF704" s="8" t="n"/>
      <c r="AU704" s="340" t="n"/>
      <c r="AV704" s="341" t="n"/>
    </row>
    <row r="705">
      <c r="H705" s="339" t="n"/>
      <c r="I705" s="339" t="n"/>
      <c r="AD705" s="8" t="n"/>
      <c r="AF705" s="8" t="n"/>
      <c r="AU705" s="340" t="n"/>
      <c r="AV705" s="341" t="n"/>
    </row>
    <row r="706">
      <c r="H706" s="339" t="n"/>
      <c r="I706" s="339" t="n"/>
      <c r="AD706" s="8" t="n"/>
      <c r="AF706" s="8" t="n"/>
      <c r="AU706" s="340" t="n"/>
      <c r="AV706" s="341" t="n"/>
    </row>
    <row r="707">
      <c r="H707" s="339" t="n"/>
      <c r="I707" s="339" t="n"/>
      <c r="AD707" s="8" t="n"/>
      <c r="AF707" s="8" t="n"/>
      <c r="AU707" s="340" t="n"/>
      <c r="AV707" s="341" t="n"/>
    </row>
    <row r="708">
      <c r="H708" s="339" t="n"/>
      <c r="I708" s="339" t="n"/>
      <c r="AD708" s="8" t="n"/>
      <c r="AF708" s="8" t="n"/>
      <c r="AU708" s="340" t="n"/>
      <c r="AV708" s="341" t="n"/>
    </row>
    <row r="709">
      <c r="H709" s="339" t="n"/>
      <c r="I709" s="339" t="n"/>
      <c r="AD709" s="8" t="n"/>
      <c r="AF709" s="8" t="n"/>
      <c r="AU709" s="340" t="n"/>
      <c r="AV709" s="341" t="n"/>
    </row>
    <row r="710">
      <c r="H710" s="339" t="n"/>
      <c r="I710" s="339" t="n"/>
      <c r="AD710" s="8" t="n"/>
      <c r="AF710" s="8" t="n"/>
      <c r="AU710" s="340" t="n"/>
      <c r="AV710" s="341" t="n"/>
    </row>
    <row r="711">
      <c r="H711" s="339" t="n"/>
      <c r="I711" s="339" t="n"/>
      <c r="AD711" s="8" t="n"/>
      <c r="AF711" s="8" t="n"/>
      <c r="AU711" s="340" t="n"/>
      <c r="AV711" s="341" t="n"/>
    </row>
    <row r="712">
      <c r="H712" s="339" t="n"/>
      <c r="I712" s="339" t="n"/>
      <c r="AD712" s="8" t="n"/>
      <c r="AF712" s="8" t="n"/>
      <c r="AU712" s="340" t="n"/>
      <c r="AV712" s="341" t="n"/>
    </row>
    <row r="713">
      <c r="H713" s="339" t="n"/>
      <c r="I713" s="339" t="n"/>
      <c r="AD713" s="8" t="n"/>
      <c r="AF713" s="8" t="n"/>
      <c r="AU713" s="340" t="n"/>
      <c r="AV713" s="341" t="n"/>
    </row>
    <row r="714">
      <c r="H714" s="339" t="n"/>
      <c r="I714" s="339" t="n"/>
      <c r="AD714" s="8" t="n"/>
      <c r="AF714" s="8" t="n"/>
      <c r="AU714" s="340" t="n"/>
      <c r="AV714" s="341" t="n"/>
    </row>
    <row r="715">
      <c r="H715" s="339" t="n"/>
      <c r="I715" s="339" t="n"/>
      <c r="AD715" s="8" t="n"/>
      <c r="AF715" s="8" t="n"/>
      <c r="AU715" s="340" t="n"/>
      <c r="AV715" s="341" t="n"/>
    </row>
    <row r="716">
      <c r="H716" s="339" t="n"/>
      <c r="I716" s="339" t="n"/>
      <c r="AD716" s="8" t="n"/>
      <c r="AF716" s="8" t="n"/>
      <c r="AU716" s="340" t="n"/>
      <c r="AV716" s="341" t="n"/>
    </row>
    <row r="717">
      <c r="H717" s="339" t="n"/>
      <c r="I717" s="339" t="n"/>
      <c r="AD717" s="8" t="n"/>
      <c r="AF717" s="8" t="n"/>
      <c r="AU717" s="340" t="n"/>
      <c r="AV717" s="341" t="n"/>
    </row>
    <row r="718">
      <c r="H718" s="339" t="n"/>
      <c r="I718" s="339" t="n"/>
      <c r="AD718" s="8" t="n"/>
      <c r="AF718" s="8" t="n"/>
      <c r="AU718" s="340" t="n"/>
      <c r="AV718" s="341" t="n"/>
    </row>
    <row r="719">
      <c r="H719" s="339" t="n"/>
      <c r="I719" s="339" t="n"/>
      <c r="AD719" s="8" t="n"/>
      <c r="AF719" s="8" t="n"/>
      <c r="AU719" s="340" t="n"/>
      <c r="AV719" s="341" t="n"/>
    </row>
    <row r="720">
      <c r="H720" s="339" t="n"/>
      <c r="I720" s="339" t="n"/>
      <c r="AD720" s="8" t="n"/>
      <c r="AF720" s="8" t="n"/>
      <c r="AU720" s="340" t="n"/>
      <c r="AV720" s="341" t="n"/>
    </row>
    <row r="721">
      <c r="H721" s="339" t="n"/>
      <c r="I721" s="339" t="n"/>
      <c r="AD721" s="8" t="n"/>
      <c r="AF721" s="8" t="n"/>
      <c r="AU721" s="340" t="n"/>
      <c r="AV721" s="341" t="n"/>
    </row>
    <row r="722">
      <c r="H722" s="339" t="n"/>
      <c r="I722" s="339" t="n"/>
      <c r="AD722" s="8" t="n"/>
      <c r="AF722" s="8" t="n"/>
      <c r="AU722" s="340" t="n"/>
      <c r="AV722" s="341" t="n"/>
    </row>
    <row r="723">
      <c r="H723" s="339" t="n"/>
      <c r="I723" s="339" t="n"/>
      <c r="AD723" s="8" t="n"/>
      <c r="AF723" s="8" t="n"/>
      <c r="AU723" s="340" t="n"/>
      <c r="AV723" s="341" t="n"/>
    </row>
    <row r="724">
      <c r="H724" s="339" t="n"/>
      <c r="I724" s="339" t="n"/>
      <c r="AD724" s="8" t="n"/>
      <c r="AF724" s="8" t="n"/>
      <c r="AU724" s="340" t="n"/>
      <c r="AV724" s="341" t="n"/>
    </row>
    <row r="725">
      <c r="H725" s="339" t="n"/>
      <c r="I725" s="339" t="n"/>
      <c r="AD725" s="8" t="n"/>
      <c r="AF725" s="8" t="n"/>
      <c r="AU725" s="340" t="n"/>
      <c r="AV725" s="341" t="n"/>
    </row>
    <row r="726">
      <c r="H726" s="339" t="n"/>
      <c r="I726" s="339" t="n"/>
      <c r="AD726" s="8" t="n"/>
      <c r="AF726" s="8" t="n"/>
      <c r="AU726" s="340" t="n"/>
      <c r="AV726" s="341" t="n"/>
    </row>
    <row r="727">
      <c r="H727" s="339" t="n"/>
      <c r="I727" s="339" t="n"/>
      <c r="AD727" s="8" t="n"/>
      <c r="AF727" s="8" t="n"/>
      <c r="AU727" s="340" t="n"/>
      <c r="AV727" s="341" t="n"/>
    </row>
    <row r="728">
      <c r="H728" s="339" t="n"/>
      <c r="I728" s="339" t="n"/>
      <c r="AD728" s="8" t="n"/>
      <c r="AF728" s="8" t="n"/>
      <c r="AU728" s="340" t="n"/>
      <c r="AV728" s="341" t="n"/>
    </row>
    <row r="729">
      <c r="H729" s="339" t="n"/>
      <c r="I729" s="339" t="n"/>
      <c r="AD729" s="8" t="n"/>
      <c r="AF729" s="8" t="n"/>
      <c r="AU729" s="340" t="n"/>
      <c r="AV729" s="341" t="n"/>
    </row>
    <row r="730">
      <c r="H730" s="339" t="n"/>
      <c r="I730" s="339" t="n"/>
      <c r="AD730" s="8" t="n"/>
      <c r="AF730" s="8" t="n"/>
      <c r="AU730" s="340" t="n"/>
      <c r="AV730" s="341" t="n"/>
    </row>
    <row r="731">
      <c r="H731" s="339" t="n"/>
      <c r="I731" s="339" t="n"/>
      <c r="AD731" s="8" t="n"/>
      <c r="AF731" s="8" t="n"/>
      <c r="AU731" s="340" t="n"/>
      <c r="AV731" s="341" t="n"/>
    </row>
    <row r="732">
      <c r="H732" s="339" t="n"/>
      <c r="I732" s="339" t="n"/>
      <c r="AD732" s="8" t="n"/>
      <c r="AF732" s="8" t="n"/>
      <c r="AU732" s="340" t="n"/>
      <c r="AV732" s="341" t="n"/>
    </row>
    <row r="733">
      <c r="H733" s="339" t="n"/>
      <c r="I733" s="339" t="n"/>
      <c r="AD733" s="8" t="n"/>
      <c r="AF733" s="8" t="n"/>
      <c r="AU733" s="340" t="n"/>
      <c r="AV733" s="341" t="n"/>
    </row>
    <row r="734">
      <c r="H734" s="339" t="n"/>
      <c r="I734" s="339" t="n"/>
      <c r="AD734" s="8" t="n"/>
      <c r="AF734" s="8" t="n"/>
      <c r="AU734" s="340" t="n"/>
      <c r="AV734" s="341" t="n"/>
    </row>
    <row r="735">
      <c r="H735" s="339" t="n"/>
      <c r="I735" s="339" t="n"/>
      <c r="AD735" s="8" t="n"/>
      <c r="AF735" s="8" t="n"/>
      <c r="AU735" s="340" t="n"/>
      <c r="AV735" s="341" t="n"/>
    </row>
    <row r="736">
      <c r="H736" s="339" t="n"/>
      <c r="I736" s="339" t="n"/>
      <c r="AD736" s="8" t="n"/>
      <c r="AF736" s="8" t="n"/>
      <c r="AU736" s="340" t="n"/>
      <c r="AV736" s="341" t="n"/>
    </row>
    <row r="737">
      <c r="H737" s="339" t="n"/>
      <c r="I737" s="339" t="n"/>
      <c r="AD737" s="8" t="n"/>
      <c r="AF737" s="8" t="n"/>
      <c r="AU737" s="340" t="n"/>
      <c r="AV737" s="341" t="n"/>
    </row>
    <row r="738">
      <c r="H738" s="339" t="n"/>
      <c r="I738" s="339" t="n"/>
      <c r="AD738" s="8" t="n"/>
      <c r="AF738" s="8" t="n"/>
      <c r="AU738" s="340" t="n"/>
      <c r="AV738" s="341" t="n"/>
    </row>
    <row r="739">
      <c r="H739" s="339" t="n"/>
      <c r="I739" s="339" t="n"/>
      <c r="AD739" s="8" t="n"/>
      <c r="AF739" s="8" t="n"/>
      <c r="AU739" s="340" t="n"/>
      <c r="AV739" s="341" t="n"/>
    </row>
    <row r="740">
      <c r="H740" s="339" t="n"/>
      <c r="I740" s="339" t="n"/>
      <c r="AD740" s="8" t="n"/>
      <c r="AF740" s="8" t="n"/>
      <c r="AU740" s="340" t="n"/>
      <c r="AV740" s="341" t="n"/>
    </row>
    <row r="741">
      <c r="H741" s="339" t="n"/>
      <c r="I741" s="339" t="n"/>
      <c r="AD741" s="8" t="n"/>
      <c r="AF741" s="8" t="n"/>
      <c r="AU741" s="340" t="n"/>
      <c r="AV741" s="341" t="n"/>
    </row>
    <row r="742">
      <c r="H742" s="339" t="n"/>
      <c r="I742" s="339" t="n"/>
      <c r="AD742" s="8" t="n"/>
      <c r="AF742" s="8" t="n"/>
      <c r="AU742" s="340" t="n"/>
      <c r="AV742" s="341" t="n"/>
    </row>
    <row r="743">
      <c r="H743" s="339" t="n"/>
      <c r="I743" s="339" t="n"/>
      <c r="AD743" s="8" t="n"/>
      <c r="AF743" s="8" t="n"/>
      <c r="AU743" s="340" t="n"/>
      <c r="AV743" s="341" t="n"/>
    </row>
    <row r="744">
      <c r="H744" s="339" t="n"/>
      <c r="I744" s="339" t="n"/>
      <c r="AD744" s="8" t="n"/>
      <c r="AF744" s="8" t="n"/>
      <c r="AU744" s="340" t="n"/>
      <c r="AV744" s="341" t="n"/>
    </row>
    <row r="745">
      <c r="H745" s="339" t="n"/>
      <c r="I745" s="339" t="n"/>
      <c r="AD745" s="8" t="n"/>
      <c r="AF745" s="8" t="n"/>
      <c r="AU745" s="340" t="n"/>
      <c r="AV745" s="341" t="n"/>
    </row>
    <row r="746">
      <c r="H746" s="339" t="n"/>
      <c r="I746" s="339" t="n"/>
      <c r="AD746" s="8" t="n"/>
      <c r="AF746" s="8" t="n"/>
      <c r="AU746" s="340" t="n"/>
      <c r="AV746" s="341" t="n"/>
    </row>
    <row r="747">
      <c r="H747" s="339" t="n"/>
      <c r="I747" s="339" t="n"/>
      <c r="AD747" s="8" t="n"/>
      <c r="AF747" s="8" t="n"/>
      <c r="AU747" s="340" t="n"/>
      <c r="AV747" s="341" t="n"/>
    </row>
    <row r="748">
      <c r="H748" s="339" t="n"/>
      <c r="I748" s="339" t="n"/>
      <c r="AD748" s="8" t="n"/>
      <c r="AF748" s="8" t="n"/>
      <c r="AU748" s="340" t="n"/>
      <c r="AV748" s="341" t="n"/>
    </row>
    <row r="749">
      <c r="H749" s="339" t="n"/>
      <c r="I749" s="339" t="n"/>
      <c r="AD749" s="8" t="n"/>
      <c r="AF749" s="8" t="n"/>
      <c r="AU749" s="340" t="n"/>
      <c r="AV749" s="341" t="n"/>
    </row>
    <row r="750">
      <c r="H750" s="339" t="n"/>
      <c r="I750" s="339" t="n"/>
      <c r="AD750" s="8" t="n"/>
      <c r="AF750" s="8" t="n"/>
      <c r="AU750" s="340" t="n"/>
      <c r="AV750" s="341" t="n"/>
    </row>
    <row r="751">
      <c r="H751" s="339" t="n"/>
      <c r="I751" s="339" t="n"/>
      <c r="AD751" s="8" t="n"/>
      <c r="AF751" s="8" t="n"/>
      <c r="AU751" s="340" t="n"/>
      <c r="AV751" s="341" t="n"/>
    </row>
    <row r="752">
      <c r="H752" s="339" t="n"/>
      <c r="I752" s="339" t="n"/>
      <c r="AD752" s="8" t="n"/>
      <c r="AF752" s="8" t="n"/>
      <c r="AU752" s="340" t="n"/>
      <c r="AV752" s="341" t="n"/>
    </row>
    <row r="753">
      <c r="H753" s="339" t="n"/>
      <c r="I753" s="339" t="n"/>
      <c r="AD753" s="8" t="n"/>
      <c r="AF753" s="8" t="n"/>
      <c r="AU753" s="340" t="n"/>
      <c r="AV753" s="341" t="n"/>
    </row>
    <row r="754">
      <c r="H754" s="339" t="n"/>
      <c r="I754" s="339" t="n"/>
      <c r="AD754" s="8" t="n"/>
      <c r="AF754" s="8" t="n"/>
      <c r="AU754" s="340" t="n"/>
      <c r="AV754" s="341" t="n"/>
    </row>
    <row r="755">
      <c r="H755" s="339" t="n"/>
      <c r="I755" s="339" t="n"/>
      <c r="AD755" s="8" t="n"/>
      <c r="AF755" s="8" t="n"/>
      <c r="AU755" s="340" t="n"/>
      <c r="AV755" s="341" t="n"/>
    </row>
    <row r="756">
      <c r="H756" s="339" t="n"/>
      <c r="I756" s="339" t="n"/>
      <c r="AD756" s="8" t="n"/>
      <c r="AF756" s="8" t="n"/>
      <c r="AU756" s="340" t="n"/>
      <c r="AV756" s="341" t="n"/>
    </row>
    <row r="757">
      <c r="H757" s="339" t="n"/>
      <c r="I757" s="339" t="n"/>
      <c r="AD757" s="8" t="n"/>
      <c r="AF757" s="8" t="n"/>
      <c r="AU757" s="340" t="n"/>
      <c r="AV757" s="341" t="n"/>
    </row>
    <row r="758">
      <c r="H758" s="339" t="n"/>
      <c r="I758" s="339" t="n"/>
      <c r="AD758" s="8" t="n"/>
      <c r="AF758" s="8" t="n"/>
      <c r="AU758" s="340" t="n"/>
      <c r="AV758" s="341" t="n"/>
    </row>
    <row r="759">
      <c r="H759" s="339" t="n"/>
      <c r="I759" s="339" t="n"/>
      <c r="AD759" s="8" t="n"/>
      <c r="AF759" s="8" t="n"/>
      <c r="AU759" s="340" t="n"/>
      <c r="AV759" s="341" t="n"/>
    </row>
    <row r="760">
      <c r="H760" s="339" t="n"/>
      <c r="I760" s="339" t="n"/>
      <c r="AD760" s="8" t="n"/>
      <c r="AF760" s="8" t="n"/>
      <c r="AU760" s="340" t="n"/>
      <c r="AV760" s="341" t="n"/>
    </row>
    <row r="761">
      <c r="H761" s="339" t="n"/>
      <c r="I761" s="339" t="n"/>
      <c r="AD761" s="8" t="n"/>
      <c r="AF761" s="8" t="n"/>
      <c r="AU761" s="340" t="n"/>
      <c r="AV761" s="341" t="n"/>
    </row>
    <row r="762">
      <c r="H762" s="339" t="n"/>
      <c r="I762" s="339" t="n"/>
      <c r="AD762" s="8" t="n"/>
      <c r="AF762" s="8" t="n"/>
      <c r="AU762" s="340" t="n"/>
      <c r="AV762" s="341" t="n"/>
    </row>
    <row r="763">
      <c r="H763" s="339" t="n"/>
      <c r="I763" s="339" t="n"/>
      <c r="AD763" s="8" t="n"/>
      <c r="AF763" s="8" t="n"/>
      <c r="AU763" s="340" t="n"/>
      <c r="AV763" s="341" t="n"/>
    </row>
    <row r="764">
      <c r="H764" s="339" t="n"/>
      <c r="I764" s="339" t="n"/>
      <c r="AD764" s="8" t="n"/>
      <c r="AF764" s="8" t="n"/>
      <c r="AU764" s="340" t="n"/>
      <c r="AV764" s="341" t="n"/>
    </row>
    <row r="765">
      <c r="H765" s="339" t="n"/>
      <c r="I765" s="339" t="n"/>
      <c r="AD765" s="8" t="n"/>
      <c r="AF765" s="8" t="n"/>
      <c r="AU765" s="340" t="n"/>
      <c r="AV765" s="341" t="n"/>
    </row>
    <row r="766">
      <c r="H766" s="339" t="n"/>
      <c r="I766" s="339" t="n"/>
      <c r="AD766" s="8" t="n"/>
      <c r="AF766" s="8" t="n"/>
      <c r="AU766" s="340" t="n"/>
      <c r="AV766" s="341" t="n"/>
    </row>
    <row r="767">
      <c r="H767" s="339" t="n"/>
      <c r="I767" s="339" t="n"/>
      <c r="AD767" s="8" t="n"/>
      <c r="AF767" s="8" t="n"/>
      <c r="AU767" s="340" t="n"/>
      <c r="AV767" s="341" t="n"/>
    </row>
    <row r="768">
      <c r="H768" s="339" t="n"/>
      <c r="I768" s="339" t="n"/>
      <c r="AD768" s="8" t="n"/>
      <c r="AF768" s="8" t="n"/>
      <c r="AU768" s="340" t="n"/>
      <c r="AV768" s="341" t="n"/>
    </row>
    <row r="769">
      <c r="H769" s="339" t="n"/>
      <c r="I769" s="339" t="n"/>
      <c r="AD769" s="8" t="n"/>
      <c r="AF769" s="8" t="n"/>
      <c r="AU769" s="340" t="n"/>
      <c r="AV769" s="341" t="n"/>
    </row>
    <row r="770">
      <c r="H770" s="339" t="n"/>
      <c r="I770" s="339" t="n"/>
      <c r="AD770" s="8" t="n"/>
      <c r="AF770" s="8" t="n"/>
      <c r="AU770" s="340" t="n"/>
      <c r="AV770" s="341" t="n"/>
    </row>
    <row r="771">
      <c r="H771" s="339" t="n"/>
      <c r="I771" s="339" t="n"/>
      <c r="AD771" s="8" t="n"/>
      <c r="AF771" s="8" t="n"/>
      <c r="AU771" s="340" t="n"/>
      <c r="AV771" s="341" t="n"/>
    </row>
    <row r="772">
      <c r="H772" s="339" t="n"/>
      <c r="I772" s="339" t="n"/>
      <c r="AD772" s="8" t="n"/>
      <c r="AF772" s="8" t="n"/>
      <c r="AU772" s="340" t="n"/>
      <c r="AV772" s="341" t="n"/>
    </row>
    <row r="773">
      <c r="H773" s="339" t="n"/>
      <c r="I773" s="339" t="n"/>
      <c r="AD773" s="8" t="n"/>
      <c r="AF773" s="8" t="n"/>
      <c r="AU773" s="340" t="n"/>
      <c r="AV773" s="341" t="n"/>
    </row>
    <row r="774">
      <c r="H774" s="339" t="n"/>
      <c r="I774" s="339" t="n"/>
      <c r="AD774" s="8" t="n"/>
      <c r="AF774" s="8" t="n"/>
      <c r="AU774" s="340" t="n"/>
      <c r="AV774" s="341" t="n"/>
    </row>
    <row r="775">
      <c r="H775" s="339" t="n"/>
      <c r="I775" s="339" t="n"/>
      <c r="AD775" s="8" t="n"/>
      <c r="AF775" s="8" t="n"/>
      <c r="AU775" s="340" t="n"/>
      <c r="AV775" s="341" t="n"/>
    </row>
    <row r="776">
      <c r="H776" s="339" t="n"/>
      <c r="I776" s="339" t="n"/>
      <c r="AD776" s="8" t="n"/>
      <c r="AF776" s="8" t="n"/>
      <c r="AU776" s="340" t="n"/>
      <c r="AV776" s="341" t="n"/>
    </row>
    <row r="777">
      <c r="H777" s="339" t="n"/>
      <c r="I777" s="339" t="n"/>
      <c r="AD777" s="8" t="n"/>
      <c r="AF777" s="8" t="n"/>
      <c r="AU777" s="340" t="n"/>
      <c r="AV777" s="341" t="n"/>
    </row>
    <row r="778">
      <c r="H778" s="339" t="n"/>
      <c r="I778" s="339" t="n"/>
      <c r="AD778" s="8" t="n"/>
      <c r="AF778" s="8" t="n"/>
      <c r="AU778" s="340" t="n"/>
      <c r="AV778" s="341" t="n"/>
    </row>
    <row r="779">
      <c r="H779" s="339" t="n"/>
      <c r="I779" s="339" t="n"/>
      <c r="AD779" s="8" t="n"/>
      <c r="AF779" s="8" t="n"/>
      <c r="AU779" s="340" t="n"/>
      <c r="AV779" s="341" t="n"/>
    </row>
    <row r="780">
      <c r="H780" s="339" t="n"/>
      <c r="I780" s="339" t="n"/>
      <c r="AD780" s="8" t="n"/>
      <c r="AF780" s="8" t="n"/>
      <c r="AU780" s="340" t="n"/>
      <c r="AV780" s="341" t="n"/>
    </row>
    <row r="781">
      <c r="H781" s="339" t="n"/>
      <c r="I781" s="339" t="n"/>
      <c r="AD781" s="8" t="n"/>
      <c r="AF781" s="8" t="n"/>
      <c r="AU781" s="340" t="n"/>
      <c r="AV781" s="341" t="n"/>
    </row>
    <row r="782">
      <c r="H782" s="339" t="n"/>
      <c r="I782" s="339" t="n"/>
      <c r="AD782" s="8" t="n"/>
      <c r="AF782" s="8" t="n"/>
      <c r="AU782" s="340" t="n"/>
      <c r="AV782" s="341" t="n"/>
    </row>
    <row r="783">
      <c r="H783" s="339" t="n"/>
      <c r="I783" s="339" t="n"/>
      <c r="AD783" s="8" t="n"/>
      <c r="AF783" s="8" t="n"/>
      <c r="AU783" s="340" t="n"/>
      <c r="AV783" s="341" t="n"/>
    </row>
    <row r="784">
      <c r="H784" s="339" t="n"/>
      <c r="I784" s="339" t="n"/>
      <c r="AD784" s="8" t="n"/>
      <c r="AF784" s="8" t="n"/>
      <c r="AU784" s="340" t="n"/>
      <c r="AV784" s="341" t="n"/>
    </row>
    <row r="785">
      <c r="H785" s="339" t="n"/>
      <c r="I785" s="339" t="n"/>
      <c r="AD785" s="8" t="n"/>
      <c r="AF785" s="8" t="n"/>
      <c r="AU785" s="340" t="n"/>
      <c r="AV785" s="341" t="n"/>
    </row>
    <row r="786">
      <c r="H786" s="339" t="n"/>
      <c r="I786" s="339" t="n"/>
      <c r="AD786" s="8" t="n"/>
      <c r="AF786" s="8" t="n"/>
      <c r="AU786" s="340" t="n"/>
      <c r="AV786" s="341" t="n"/>
    </row>
    <row r="787">
      <c r="H787" s="339" t="n"/>
      <c r="I787" s="339" t="n"/>
      <c r="AD787" s="8" t="n"/>
      <c r="AF787" s="8" t="n"/>
      <c r="AU787" s="340" t="n"/>
      <c r="AV787" s="341" t="n"/>
    </row>
    <row r="788">
      <c r="H788" s="339" t="n"/>
      <c r="I788" s="339" t="n"/>
      <c r="AD788" s="8" t="n"/>
      <c r="AF788" s="8" t="n"/>
      <c r="AU788" s="340" t="n"/>
      <c r="AV788" s="341" t="n"/>
    </row>
    <row r="789">
      <c r="H789" s="339" t="n"/>
      <c r="I789" s="339" t="n"/>
      <c r="AD789" s="8" t="n"/>
      <c r="AF789" s="8" t="n"/>
      <c r="AU789" s="340" t="n"/>
      <c r="AV789" s="341" t="n"/>
    </row>
    <row r="790">
      <c r="H790" s="339" t="n"/>
      <c r="I790" s="339" t="n"/>
      <c r="AD790" s="8" t="n"/>
      <c r="AF790" s="8" t="n"/>
      <c r="AU790" s="340" t="n"/>
      <c r="AV790" s="341" t="n"/>
    </row>
    <row r="791">
      <c r="H791" s="339" t="n"/>
      <c r="I791" s="339" t="n"/>
      <c r="AD791" s="8" t="n"/>
      <c r="AF791" s="8" t="n"/>
      <c r="AU791" s="340" t="n"/>
      <c r="AV791" s="341" t="n"/>
    </row>
    <row r="792">
      <c r="H792" s="339" t="n"/>
      <c r="I792" s="339" t="n"/>
      <c r="AD792" s="8" t="n"/>
      <c r="AF792" s="8" t="n"/>
      <c r="AU792" s="340" t="n"/>
      <c r="AV792" s="341" t="n"/>
    </row>
    <row r="793">
      <c r="H793" s="339" t="n"/>
      <c r="I793" s="339" t="n"/>
      <c r="AD793" s="8" t="n"/>
      <c r="AF793" s="8" t="n"/>
      <c r="AU793" s="340" t="n"/>
      <c r="AV793" s="341" t="n"/>
    </row>
    <row r="794">
      <c r="H794" s="339" t="n"/>
      <c r="I794" s="339" t="n"/>
      <c r="AD794" s="8" t="n"/>
      <c r="AF794" s="8" t="n"/>
      <c r="AU794" s="340" t="n"/>
      <c r="AV794" s="341" t="n"/>
    </row>
    <row r="795">
      <c r="H795" s="339" t="n"/>
      <c r="I795" s="339" t="n"/>
      <c r="AD795" s="8" t="n"/>
      <c r="AF795" s="8" t="n"/>
      <c r="AU795" s="340" t="n"/>
      <c r="AV795" s="341" t="n"/>
    </row>
    <row r="796">
      <c r="H796" s="339" t="n"/>
      <c r="I796" s="339" t="n"/>
      <c r="AD796" s="8" t="n"/>
      <c r="AF796" s="8" t="n"/>
      <c r="AU796" s="340" t="n"/>
      <c r="AV796" s="341" t="n"/>
    </row>
    <row r="797">
      <c r="H797" s="339" t="n"/>
      <c r="I797" s="339" t="n"/>
      <c r="AD797" s="8" t="n"/>
      <c r="AF797" s="8" t="n"/>
      <c r="AU797" s="340" t="n"/>
      <c r="AV797" s="341" t="n"/>
    </row>
    <row r="798">
      <c r="H798" s="339" t="n"/>
      <c r="I798" s="339" t="n"/>
      <c r="AD798" s="8" t="n"/>
      <c r="AF798" s="8" t="n"/>
      <c r="AU798" s="340" t="n"/>
      <c r="AV798" s="341" t="n"/>
    </row>
    <row r="799">
      <c r="H799" s="339" t="n"/>
      <c r="I799" s="339" t="n"/>
      <c r="AD799" s="8" t="n"/>
      <c r="AF799" s="8" t="n"/>
      <c r="AU799" s="340" t="n"/>
      <c r="AV799" s="341" t="n"/>
    </row>
    <row r="800">
      <c r="H800" s="339" t="n"/>
      <c r="I800" s="339" t="n"/>
      <c r="AD800" s="8" t="n"/>
      <c r="AF800" s="8" t="n"/>
      <c r="AU800" s="340" t="n"/>
      <c r="AV800" s="341" t="n"/>
    </row>
    <row r="801">
      <c r="H801" s="339" t="n"/>
      <c r="I801" s="339" t="n"/>
      <c r="AD801" s="8" t="n"/>
      <c r="AF801" s="8" t="n"/>
      <c r="AU801" s="340" t="n"/>
      <c r="AV801" s="341" t="n"/>
    </row>
    <row r="802">
      <c r="H802" s="339" t="n"/>
      <c r="I802" s="339" t="n"/>
      <c r="AD802" s="8" t="n"/>
      <c r="AF802" s="8" t="n"/>
      <c r="AU802" s="340" t="n"/>
      <c r="AV802" s="341" t="n"/>
    </row>
    <row r="803">
      <c r="H803" s="339" t="n"/>
      <c r="I803" s="339" t="n"/>
      <c r="AD803" s="8" t="n"/>
      <c r="AF803" s="8" t="n"/>
      <c r="AU803" s="340" t="n"/>
      <c r="AV803" s="341" t="n"/>
    </row>
    <row r="804">
      <c r="H804" s="339" t="n"/>
      <c r="I804" s="339" t="n"/>
      <c r="AD804" s="8" t="n"/>
      <c r="AF804" s="8" t="n"/>
      <c r="AU804" s="340" t="n"/>
      <c r="AV804" s="341" t="n"/>
    </row>
    <row r="805">
      <c r="H805" s="339" t="n"/>
      <c r="I805" s="339" t="n"/>
      <c r="AD805" s="8" t="n"/>
      <c r="AF805" s="8" t="n"/>
      <c r="AU805" s="340" t="n"/>
      <c r="AV805" s="341" t="n"/>
    </row>
    <row r="806">
      <c r="H806" s="339" t="n"/>
      <c r="I806" s="339" t="n"/>
      <c r="AD806" s="8" t="n"/>
      <c r="AF806" s="8" t="n"/>
      <c r="AU806" s="340" t="n"/>
      <c r="AV806" s="341" t="n"/>
    </row>
    <row r="807">
      <c r="H807" s="339" t="n"/>
      <c r="I807" s="339" t="n"/>
      <c r="AD807" s="8" t="n"/>
      <c r="AF807" s="8" t="n"/>
      <c r="AU807" s="340" t="n"/>
      <c r="AV807" s="341" t="n"/>
    </row>
    <row r="808">
      <c r="H808" s="339" t="n"/>
      <c r="I808" s="339" t="n"/>
      <c r="AD808" s="8" t="n"/>
      <c r="AF808" s="8" t="n"/>
      <c r="AU808" s="340" t="n"/>
      <c r="AV808" s="341" t="n"/>
    </row>
    <row r="809">
      <c r="H809" s="339" t="n"/>
      <c r="I809" s="339" t="n"/>
      <c r="AD809" s="8" t="n"/>
      <c r="AF809" s="8" t="n"/>
      <c r="AU809" s="340" t="n"/>
      <c r="AV809" s="341" t="n"/>
    </row>
    <row r="810">
      <c r="H810" s="339" t="n"/>
      <c r="I810" s="339" t="n"/>
      <c r="AD810" s="8" t="n"/>
      <c r="AF810" s="8" t="n"/>
      <c r="AU810" s="340" t="n"/>
      <c r="AV810" s="341" t="n"/>
    </row>
    <row r="811">
      <c r="H811" s="339" t="n"/>
      <c r="I811" s="339" t="n"/>
      <c r="AD811" s="8" t="n"/>
      <c r="AF811" s="8" t="n"/>
      <c r="AU811" s="340" t="n"/>
      <c r="AV811" s="341" t="n"/>
    </row>
    <row r="812">
      <c r="H812" s="339" t="n"/>
      <c r="I812" s="339" t="n"/>
      <c r="AD812" s="8" t="n"/>
      <c r="AF812" s="8" t="n"/>
      <c r="AU812" s="340" t="n"/>
      <c r="AV812" s="341" t="n"/>
    </row>
    <row r="813">
      <c r="H813" s="339" t="n"/>
      <c r="I813" s="339" t="n"/>
      <c r="AD813" s="8" t="n"/>
      <c r="AF813" s="8" t="n"/>
      <c r="AU813" s="340" t="n"/>
      <c r="AV813" s="341" t="n"/>
    </row>
    <row r="814">
      <c r="H814" s="339" t="n"/>
      <c r="I814" s="339" t="n"/>
      <c r="AD814" s="8" t="n"/>
      <c r="AF814" s="8" t="n"/>
      <c r="AU814" s="340" t="n"/>
      <c r="AV814" s="341" t="n"/>
    </row>
    <row r="815">
      <c r="H815" s="339" t="n"/>
      <c r="I815" s="339" t="n"/>
      <c r="AD815" s="8" t="n"/>
      <c r="AF815" s="8" t="n"/>
      <c r="AU815" s="340" t="n"/>
      <c r="AV815" s="341" t="n"/>
    </row>
    <row r="816">
      <c r="H816" s="339" t="n"/>
      <c r="I816" s="339" t="n"/>
      <c r="AD816" s="8" t="n"/>
      <c r="AF816" s="8" t="n"/>
      <c r="AU816" s="340" t="n"/>
      <c r="AV816" s="341" t="n"/>
    </row>
    <row r="817">
      <c r="H817" s="339" t="n"/>
      <c r="I817" s="339" t="n"/>
      <c r="AD817" s="8" t="n"/>
      <c r="AF817" s="8" t="n"/>
      <c r="AU817" s="340" t="n"/>
      <c r="AV817" s="341" t="n"/>
    </row>
    <row r="818">
      <c r="H818" s="339" t="n"/>
      <c r="I818" s="339" t="n"/>
      <c r="AD818" s="8" t="n"/>
      <c r="AF818" s="8" t="n"/>
      <c r="AU818" s="340" t="n"/>
      <c r="AV818" s="341" t="n"/>
    </row>
    <row r="819">
      <c r="H819" s="339" t="n"/>
      <c r="I819" s="339" t="n"/>
      <c r="AD819" s="8" t="n"/>
      <c r="AF819" s="8" t="n"/>
      <c r="AU819" s="340" t="n"/>
      <c r="AV819" s="341" t="n"/>
    </row>
    <row r="820">
      <c r="H820" s="339" t="n"/>
      <c r="I820" s="339" t="n"/>
      <c r="AD820" s="8" t="n"/>
      <c r="AF820" s="8" t="n"/>
      <c r="AU820" s="340" t="n"/>
      <c r="AV820" s="341" t="n"/>
    </row>
    <row r="821">
      <c r="H821" s="339" t="n"/>
      <c r="I821" s="339" t="n"/>
      <c r="AD821" s="8" t="n"/>
      <c r="AF821" s="8" t="n"/>
      <c r="AU821" s="340" t="n"/>
      <c r="AV821" s="341" t="n"/>
    </row>
    <row r="822">
      <c r="H822" s="339" t="n"/>
      <c r="I822" s="339" t="n"/>
      <c r="AD822" s="8" t="n"/>
      <c r="AF822" s="8" t="n"/>
      <c r="AU822" s="340" t="n"/>
      <c r="AV822" s="341" t="n"/>
    </row>
    <row r="823">
      <c r="H823" s="339" t="n"/>
      <c r="I823" s="339" t="n"/>
      <c r="AD823" s="8" t="n"/>
      <c r="AF823" s="8" t="n"/>
      <c r="AU823" s="340" t="n"/>
      <c r="AV823" s="341" t="n"/>
    </row>
    <row r="824">
      <c r="H824" s="339" t="n"/>
      <c r="I824" s="339" t="n"/>
      <c r="AD824" s="8" t="n"/>
      <c r="AF824" s="8" t="n"/>
      <c r="AU824" s="340" t="n"/>
      <c r="AV824" s="341" t="n"/>
    </row>
    <row r="825">
      <c r="H825" s="339" t="n"/>
      <c r="I825" s="339" t="n"/>
      <c r="AD825" s="8" t="n"/>
      <c r="AF825" s="8" t="n"/>
      <c r="AU825" s="340" t="n"/>
      <c r="AV825" s="341" t="n"/>
    </row>
    <row r="826">
      <c r="H826" s="339" t="n"/>
      <c r="I826" s="339" t="n"/>
      <c r="AD826" s="8" t="n"/>
      <c r="AF826" s="8" t="n"/>
      <c r="AU826" s="340" t="n"/>
      <c r="AV826" s="341" t="n"/>
    </row>
    <row r="827">
      <c r="H827" s="339" t="n"/>
      <c r="I827" s="339" t="n"/>
      <c r="AD827" s="8" t="n"/>
      <c r="AF827" s="8" t="n"/>
      <c r="AU827" s="340" t="n"/>
      <c r="AV827" s="341" t="n"/>
    </row>
    <row r="828">
      <c r="H828" s="339" t="n"/>
      <c r="I828" s="339" t="n"/>
      <c r="AD828" s="8" t="n"/>
      <c r="AF828" s="8" t="n"/>
      <c r="AU828" s="340" t="n"/>
      <c r="AV828" s="341" t="n"/>
    </row>
    <row r="829">
      <c r="H829" s="339" t="n"/>
      <c r="I829" s="339" t="n"/>
      <c r="AD829" s="8" t="n"/>
      <c r="AF829" s="8" t="n"/>
      <c r="AU829" s="340" t="n"/>
      <c r="AV829" s="341" t="n"/>
    </row>
    <row r="830">
      <c r="H830" s="339" t="n"/>
      <c r="I830" s="339" t="n"/>
      <c r="AD830" s="8" t="n"/>
      <c r="AF830" s="8" t="n"/>
      <c r="AU830" s="340" t="n"/>
      <c r="AV830" s="341" t="n"/>
    </row>
    <row r="831">
      <c r="H831" s="339" t="n"/>
      <c r="I831" s="339" t="n"/>
      <c r="AD831" s="8" t="n"/>
      <c r="AF831" s="8" t="n"/>
      <c r="AU831" s="340" t="n"/>
      <c r="AV831" s="341" t="n"/>
    </row>
    <row r="832">
      <c r="H832" s="339" t="n"/>
      <c r="I832" s="339" t="n"/>
      <c r="AD832" s="8" t="n"/>
      <c r="AF832" s="8" t="n"/>
      <c r="AU832" s="340" t="n"/>
      <c r="AV832" s="341" t="n"/>
    </row>
    <row r="833">
      <c r="H833" s="339" t="n"/>
      <c r="I833" s="339" t="n"/>
      <c r="AD833" s="8" t="n"/>
      <c r="AF833" s="8" t="n"/>
      <c r="AU833" s="340" t="n"/>
      <c r="AV833" s="341" t="n"/>
    </row>
    <row r="834">
      <c r="H834" s="339" t="n"/>
      <c r="I834" s="339" t="n"/>
      <c r="AD834" s="8" t="n"/>
      <c r="AF834" s="8" t="n"/>
      <c r="AU834" s="340" t="n"/>
      <c r="AV834" s="341" t="n"/>
    </row>
    <row r="835">
      <c r="H835" s="339" t="n"/>
      <c r="I835" s="339" t="n"/>
      <c r="AD835" s="8" t="n"/>
      <c r="AF835" s="8" t="n"/>
      <c r="AU835" s="340" t="n"/>
      <c r="AV835" s="341" t="n"/>
    </row>
    <row r="836">
      <c r="H836" s="339" t="n"/>
      <c r="I836" s="339" t="n"/>
      <c r="AD836" s="8" t="n"/>
      <c r="AF836" s="8" t="n"/>
      <c r="AU836" s="340" t="n"/>
      <c r="AV836" s="341" t="n"/>
    </row>
    <row r="837">
      <c r="H837" s="339" t="n"/>
      <c r="I837" s="339" t="n"/>
      <c r="AD837" s="8" t="n"/>
      <c r="AF837" s="8" t="n"/>
      <c r="AU837" s="340" t="n"/>
      <c r="AV837" s="341" t="n"/>
    </row>
    <row r="838">
      <c r="H838" s="339" t="n"/>
      <c r="I838" s="339" t="n"/>
      <c r="AD838" s="8" t="n"/>
      <c r="AF838" s="8" t="n"/>
      <c r="AU838" s="340" t="n"/>
      <c r="AV838" s="341" t="n"/>
    </row>
    <row r="839">
      <c r="H839" s="339" t="n"/>
      <c r="I839" s="339" t="n"/>
      <c r="AD839" s="8" t="n"/>
      <c r="AF839" s="8" t="n"/>
      <c r="AU839" s="340" t="n"/>
      <c r="AV839" s="341" t="n"/>
    </row>
    <row r="840">
      <c r="H840" s="339" t="n"/>
      <c r="I840" s="339" t="n"/>
      <c r="AD840" s="8" t="n"/>
      <c r="AF840" s="8" t="n"/>
      <c r="AU840" s="340" t="n"/>
      <c r="AV840" s="341" t="n"/>
    </row>
    <row r="841">
      <c r="H841" s="339" t="n"/>
      <c r="I841" s="339" t="n"/>
      <c r="AD841" s="8" t="n"/>
      <c r="AF841" s="8" t="n"/>
      <c r="AU841" s="340" t="n"/>
      <c r="AV841" s="341" t="n"/>
    </row>
    <row r="842">
      <c r="H842" s="339" t="n"/>
      <c r="I842" s="339" t="n"/>
      <c r="AD842" s="8" t="n"/>
      <c r="AF842" s="8" t="n"/>
      <c r="AU842" s="340" t="n"/>
      <c r="AV842" s="341" t="n"/>
    </row>
    <row r="843">
      <c r="H843" s="339" t="n"/>
      <c r="I843" s="339" t="n"/>
      <c r="AD843" s="8" t="n"/>
      <c r="AF843" s="8" t="n"/>
      <c r="AU843" s="340" t="n"/>
      <c r="AV843" s="341" t="n"/>
    </row>
    <row r="844">
      <c r="H844" s="339" t="n"/>
      <c r="I844" s="339" t="n"/>
      <c r="AD844" s="8" t="n"/>
      <c r="AF844" s="8" t="n"/>
      <c r="AU844" s="340" t="n"/>
      <c r="AV844" s="341" t="n"/>
    </row>
    <row r="845">
      <c r="H845" s="339" t="n"/>
      <c r="I845" s="339" t="n"/>
      <c r="AD845" s="8" t="n"/>
      <c r="AF845" s="8" t="n"/>
      <c r="AU845" s="340" t="n"/>
      <c r="AV845" s="341" t="n"/>
    </row>
    <row r="846">
      <c r="H846" s="339" t="n"/>
      <c r="I846" s="339" t="n"/>
      <c r="AD846" s="8" t="n"/>
      <c r="AF846" s="8" t="n"/>
      <c r="AU846" s="340" t="n"/>
      <c r="AV846" s="341" t="n"/>
    </row>
    <row r="847">
      <c r="H847" s="339" t="n"/>
      <c r="I847" s="339" t="n"/>
      <c r="AD847" s="8" t="n"/>
      <c r="AF847" s="8" t="n"/>
      <c r="AU847" s="340" t="n"/>
      <c r="AV847" s="341" t="n"/>
    </row>
    <row r="848">
      <c r="H848" s="339" t="n"/>
      <c r="I848" s="339" t="n"/>
      <c r="AD848" s="8" t="n"/>
      <c r="AF848" s="8" t="n"/>
      <c r="AU848" s="340" t="n"/>
      <c r="AV848" s="341" t="n"/>
    </row>
    <row r="849">
      <c r="H849" s="339" t="n"/>
      <c r="I849" s="339" t="n"/>
      <c r="AD849" s="8" t="n"/>
      <c r="AF849" s="8" t="n"/>
      <c r="AU849" s="340" t="n"/>
      <c r="AV849" s="341" t="n"/>
    </row>
    <row r="850">
      <c r="H850" s="339" t="n"/>
      <c r="I850" s="339" t="n"/>
      <c r="AD850" s="8" t="n"/>
      <c r="AF850" s="8" t="n"/>
      <c r="AU850" s="340" t="n"/>
      <c r="AV850" s="341" t="n"/>
    </row>
    <row r="851">
      <c r="H851" s="339" t="n"/>
      <c r="I851" s="339" t="n"/>
      <c r="AD851" s="8" t="n"/>
      <c r="AF851" s="8" t="n"/>
      <c r="AU851" s="340" t="n"/>
      <c r="AV851" s="341" t="n"/>
    </row>
    <row r="852">
      <c r="H852" s="339" t="n"/>
      <c r="I852" s="339" t="n"/>
      <c r="AD852" s="8" t="n"/>
      <c r="AF852" s="8" t="n"/>
      <c r="AU852" s="340" t="n"/>
      <c r="AV852" s="341" t="n"/>
    </row>
    <row r="853">
      <c r="H853" s="339" t="n"/>
      <c r="I853" s="339" t="n"/>
      <c r="AD853" s="8" t="n"/>
      <c r="AF853" s="8" t="n"/>
      <c r="AU853" s="340" t="n"/>
      <c r="AV853" s="341" t="n"/>
    </row>
    <row r="854">
      <c r="H854" s="339" t="n"/>
      <c r="I854" s="339" t="n"/>
      <c r="AD854" s="8" t="n"/>
      <c r="AF854" s="8" t="n"/>
      <c r="AU854" s="340" t="n"/>
      <c r="AV854" s="341" t="n"/>
    </row>
    <row r="855">
      <c r="H855" s="339" t="n"/>
      <c r="I855" s="339" t="n"/>
      <c r="AD855" s="8" t="n"/>
      <c r="AF855" s="8" t="n"/>
      <c r="AU855" s="340" t="n"/>
      <c r="AV855" s="341" t="n"/>
    </row>
    <row r="856">
      <c r="H856" s="339" t="n"/>
      <c r="I856" s="339" t="n"/>
      <c r="AD856" s="8" t="n"/>
      <c r="AF856" s="8" t="n"/>
      <c r="AU856" s="340" t="n"/>
      <c r="AV856" s="341" t="n"/>
    </row>
    <row r="857">
      <c r="H857" s="339" t="n"/>
      <c r="I857" s="339" t="n"/>
      <c r="AD857" s="8" t="n"/>
      <c r="AF857" s="8" t="n"/>
      <c r="AU857" s="340" t="n"/>
      <c r="AV857" s="341" t="n"/>
    </row>
    <row r="858">
      <c r="H858" s="339" t="n"/>
      <c r="I858" s="339" t="n"/>
      <c r="AD858" s="8" t="n"/>
      <c r="AF858" s="8" t="n"/>
      <c r="AU858" s="340" t="n"/>
      <c r="AV858" s="341" t="n"/>
    </row>
    <row r="859">
      <c r="H859" s="339" t="n"/>
      <c r="I859" s="339" t="n"/>
      <c r="AD859" s="8" t="n"/>
      <c r="AF859" s="8" t="n"/>
      <c r="AU859" s="340" t="n"/>
      <c r="AV859" s="341" t="n"/>
    </row>
    <row r="860">
      <c r="H860" s="339" t="n"/>
      <c r="I860" s="339" t="n"/>
      <c r="AD860" s="8" t="n"/>
      <c r="AF860" s="8" t="n"/>
      <c r="AU860" s="340" t="n"/>
      <c r="AV860" s="341" t="n"/>
    </row>
    <row r="861">
      <c r="H861" s="339" t="n"/>
      <c r="I861" s="339" t="n"/>
      <c r="AD861" s="8" t="n"/>
      <c r="AF861" s="8" t="n"/>
      <c r="AU861" s="340" t="n"/>
      <c r="AV861" s="341" t="n"/>
    </row>
    <row r="862">
      <c r="H862" s="339" t="n"/>
      <c r="I862" s="339" t="n"/>
      <c r="AD862" s="8" t="n"/>
      <c r="AF862" s="8" t="n"/>
      <c r="AU862" s="340" t="n"/>
      <c r="AV862" s="341" t="n"/>
    </row>
    <row r="863">
      <c r="H863" s="339" t="n"/>
      <c r="I863" s="339" t="n"/>
      <c r="AD863" s="8" t="n"/>
      <c r="AF863" s="8" t="n"/>
      <c r="AU863" s="340" t="n"/>
      <c r="AV863" s="341" t="n"/>
    </row>
    <row r="864">
      <c r="H864" s="339" t="n"/>
      <c r="I864" s="339" t="n"/>
      <c r="AD864" s="8" t="n"/>
      <c r="AF864" s="8" t="n"/>
      <c r="AU864" s="340" t="n"/>
      <c r="AV864" s="341" t="n"/>
    </row>
    <row r="865">
      <c r="H865" s="339" t="n"/>
      <c r="I865" s="339" t="n"/>
      <c r="AD865" s="8" t="n"/>
      <c r="AF865" s="8" t="n"/>
      <c r="AU865" s="340" t="n"/>
      <c r="AV865" s="341" t="n"/>
    </row>
    <row r="866">
      <c r="H866" s="339" t="n"/>
      <c r="I866" s="339" t="n"/>
      <c r="AD866" s="8" t="n"/>
      <c r="AF866" s="8" t="n"/>
      <c r="AU866" s="340" t="n"/>
      <c r="AV866" s="341" t="n"/>
    </row>
    <row r="867">
      <c r="H867" s="339" t="n"/>
      <c r="I867" s="339" t="n"/>
      <c r="AD867" s="8" t="n"/>
      <c r="AF867" s="8" t="n"/>
      <c r="AU867" s="340" t="n"/>
      <c r="AV867" s="341" t="n"/>
    </row>
    <row r="868">
      <c r="H868" s="339" t="n"/>
      <c r="I868" s="339" t="n"/>
      <c r="AD868" s="8" t="n"/>
      <c r="AF868" s="8" t="n"/>
      <c r="AU868" s="340" t="n"/>
      <c r="AV868" s="341" t="n"/>
    </row>
    <row r="869">
      <c r="H869" s="339" t="n"/>
      <c r="I869" s="339" t="n"/>
      <c r="AD869" s="8" t="n"/>
      <c r="AF869" s="8" t="n"/>
      <c r="AU869" s="340" t="n"/>
      <c r="AV869" s="341" t="n"/>
    </row>
    <row r="870">
      <c r="H870" s="339" t="n"/>
      <c r="I870" s="339" t="n"/>
      <c r="AD870" s="8" t="n"/>
      <c r="AF870" s="8" t="n"/>
      <c r="AU870" s="340" t="n"/>
      <c r="AV870" s="341" t="n"/>
    </row>
    <row r="871">
      <c r="H871" s="339" t="n"/>
      <c r="I871" s="339" t="n"/>
      <c r="AD871" s="8" t="n"/>
      <c r="AF871" s="8" t="n"/>
      <c r="AU871" s="340" t="n"/>
      <c r="AV871" s="341" t="n"/>
    </row>
    <row r="872">
      <c r="H872" s="339" t="n"/>
      <c r="I872" s="339" t="n"/>
      <c r="AD872" s="8" t="n"/>
      <c r="AF872" s="8" t="n"/>
      <c r="AU872" s="340" t="n"/>
      <c r="AV872" s="341" t="n"/>
    </row>
    <row r="873">
      <c r="H873" s="339" t="n"/>
      <c r="I873" s="339" t="n"/>
      <c r="AD873" s="8" t="n"/>
      <c r="AF873" s="8" t="n"/>
      <c r="AU873" s="340" t="n"/>
      <c r="AV873" s="341" t="n"/>
    </row>
    <row r="874">
      <c r="H874" s="339" t="n"/>
      <c r="I874" s="339" t="n"/>
      <c r="AD874" s="8" t="n"/>
      <c r="AF874" s="8" t="n"/>
      <c r="AU874" s="340" t="n"/>
      <c r="AV874" s="341" t="n"/>
    </row>
    <row r="875">
      <c r="H875" s="339" t="n"/>
      <c r="I875" s="339" t="n"/>
      <c r="AD875" s="8" t="n"/>
      <c r="AF875" s="8" t="n"/>
      <c r="AU875" s="340" t="n"/>
      <c r="AV875" s="341" t="n"/>
    </row>
    <row r="876">
      <c r="H876" s="339" t="n"/>
      <c r="I876" s="339" t="n"/>
      <c r="AD876" s="8" t="n"/>
      <c r="AF876" s="8" t="n"/>
      <c r="AU876" s="340" t="n"/>
      <c r="AV876" s="341" t="n"/>
    </row>
    <row r="877">
      <c r="H877" s="339" t="n"/>
      <c r="I877" s="339" t="n"/>
      <c r="AD877" s="8" t="n"/>
      <c r="AF877" s="8" t="n"/>
      <c r="AU877" s="340" t="n"/>
      <c r="AV877" s="341" t="n"/>
    </row>
    <row r="878">
      <c r="H878" s="339" t="n"/>
      <c r="I878" s="339" t="n"/>
      <c r="AD878" s="8" t="n"/>
      <c r="AF878" s="8" t="n"/>
      <c r="AU878" s="340" t="n"/>
      <c r="AV878" s="341" t="n"/>
    </row>
    <row r="879">
      <c r="H879" s="339" t="n"/>
      <c r="I879" s="339" t="n"/>
      <c r="AD879" s="8" t="n"/>
      <c r="AF879" s="8" t="n"/>
      <c r="AU879" s="340" t="n"/>
      <c r="AV879" s="341" t="n"/>
    </row>
    <row r="880">
      <c r="H880" s="339" t="n"/>
      <c r="I880" s="339" t="n"/>
      <c r="AD880" s="8" t="n"/>
      <c r="AF880" s="8" t="n"/>
      <c r="AU880" s="340" t="n"/>
      <c r="AV880" s="341" t="n"/>
    </row>
    <row r="881">
      <c r="H881" s="339" t="n"/>
      <c r="I881" s="339" t="n"/>
      <c r="AD881" s="8" t="n"/>
      <c r="AF881" s="8" t="n"/>
      <c r="AU881" s="340" t="n"/>
      <c r="AV881" s="341" t="n"/>
    </row>
    <row r="882">
      <c r="H882" s="339" t="n"/>
      <c r="I882" s="339" t="n"/>
      <c r="AD882" s="8" t="n"/>
      <c r="AF882" s="8" t="n"/>
      <c r="AU882" s="340" t="n"/>
      <c r="AV882" s="341" t="n"/>
    </row>
    <row r="883">
      <c r="H883" s="339" t="n"/>
      <c r="I883" s="339" t="n"/>
      <c r="AD883" s="8" t="n"/>
      <c r="AF883" s="8" t="n"/>
      <c r="AU883" s="340" t="n"/>
      <c r="AV883" s="341" t="n"/>
    </row>
    <row r="884">
      <c r="H884" s="339" t="n"/>
      <c r="I884" s="339" t="n"/>
      <c r="AD884" s="8" t="n"/>
      <c r="AF884" s="8" t="n"/>
      <c r="AU884" s="340" t="n"/>
      <c r="AV884" s="341" t="n"/>
    </row>
    <row r="885">
      <c r="H885" s="339" t="n"/>
      <c r="I885" s="339" t="n"/>
      <c r="AD885" s="8" t="n"/>
      <c r="AF885" s="8" t="n"/>
      <c r="AU885" s="340" t="n"/>
      <c r="AV885" s="341" t="n"/>
    </row>
    <row r="886">
      <c r="H886" s="339" t="n"/>
      <c r="I886" s="339" t="n"/>
      <c r="AD886" s="8" t="n"/>
      <c r="AF886" s="8" t="n"/>
      <c r="AU886" s="340" t="n"/>
      <c r="AV886" s="341" t="n"/>
    </row>
    <row r="887">
      <c r="H887" s="339" t="n"/>
      <c r="I887" s="339" t="n"/>
      <c r="AD887" s="8" t="n"/>
      <c r="AF887" s="8" t="n"/>
      <c r="AU887" s="340" t="n"/>
      <c r="AV887" s="341" t="n"/>
    </row>
    <row r="888">
      <c r="H888" s="339" t="n"/>
      <c r="I888" s="339" t="n"/>
      <c r="AD888" s="8" t="n"/>
      <c r="AF888" s="8" t="n"/>
      <c r="AU888" s="340" t="n"/>
      <c r="AV888" s="341" t="n"/>
    </row>
    <row r="889">
      <c r="H889" s="339" t="n"/>
      <c r="I889" s="339" t="n"/>
      <c r="AD889" s="8" t="n"/>
      <c r="AF889" s="8" t="n"/>
      <c r="AU889" s="340" t="n"/>
      <c r="AV889" s="341" t="n"/>
    </row>
    <row r="890">
      <c r="H890" s="339" t="n"/>
      <c r="I890" s="339" t="n"/>
      <c r="AD890" s="8" t="n"/>
      <c r="AF890" s="8" t="n"/>
      <c r="AU890" s="340" t="n"/>
      <c r="AV890" s="341" t="n"/>
    </row>
    <row r="891">
      <c r="H891" s="339" t="n"/>
      <c r="I891" s="339" t="n"/>
      <c r="AD891" s="8" t="n"/>
      <c r="AF891" s="8" t="n"/>
      <c r="AU891" s="340" t="n"/>
      <c r="AV891" s="341" t="n"/>
    </row>
    <row r="892">
      <c r="H892" s="339" t="n"/>
      <c r="I892" s="339" t="n"/>
      <c r="AD892" s="8" t="n"/>
      <c r="AF892" s="8" t="n"/>
      <c r="AU892" s="340" t="n"/>
      <c r="AV892" s="341" t="n"/>
    </row>
    <row r="893">
      <c r="H893" s="339" t="n"/>
      <c r="I893" s="339" t="n"/>
      <c r="AD893" s="8" t="n"/>
      <c r="AF893" s="8" t="n"/>
      <c r="AU893" s="340" t="n"/>
      <c r="AV893" s="341" t="n"/>
    </row>
    <row r="894">
      <c r="H894" s="339" t="n"/>
      <c r="I894" s="339" t="n"/>
      <c r="AD894" s="8" t="n"/>
      <c r="AF894" s="8" t="n"/>
      <c r="AU894" s="340" t="n"/>
      <c r="AV894" s="341" t="n"/>
    </row>
    <row r="895">
      <c r="H895" s="339" t="n"/>
      <c r="I895" s="339" t="n"/>
      <c r="AD895" s="8" t="n"/>
      <c r="AF895" s="8" t="n"/>
      <c r="AU895" s="340" t="n"/>
      <c r="AV895" s="341" t="n"/>
    </row>
    <row r="896">
      <c r="H896" s="339" t="n"/>
      <c r="I896" s="339" t="n"/>
      <c r="AD896" s="8" t="n"/>
      <c r="AF896" s="8" t="n"/>
      <c r="AU896" s="340" t="n"/>
      <c r="AV896" s="341" t="n"/>
    </row>
    <row r="897">
      <c r="H897" s="339" t="n"/>
      <c r="I897" s="339" t="n"/>
      <c r="AD897" s="8" t="n"/>
      <c r="AF897" s="8" t="n"/>
      <c r="AU897" s="340" t="n"/>
      <c r="AV897" s="341" t="n"/>
    </row>
    <row r="898">
      <c r="H898" s="339" t="n"/>
      <c r="I898" s="339" t="n"/>
      <c r="AD898" s="8" t="n"/>
      <c r="AF898" s="8" t="n"/>
      <c r="AU898" s="340" t="n"/>
      <c r="AV898" s="341" t="n"/>
    </row>
    <row r="899">
      <c r="H899" s="339" t="n"/>
      <c r="I899" s="339" t="n"/>
      <c r="AD899" s="8" t="n"/>
      <c r="AF899" s="8" t="n"/>
      <c r="AU899" s="340" t="n"/>
      <c r="AV899" s="341" t="n"/>
    </row>
    <row r="900">
      <c r="H900" s="339" t="n"/>
      <c r="I900" s="339" t="n"/>
      <c r="AD900" s="8" t="n"/>
      <c r="AF900" s="8" t="n"/>
      <c r="AU900" s="340" t="n"/>
      <c r="AV900" s="341" t="n"/>
    </row>
    <row r="901">
      <c r="H901" s="339" t="n"/>
      <c r="I901" s="339" t="n"/>
      <c r="AD901" s="8" t="n"/>
      <c r="AF901" s="8" t="n"/>
      <c r="AU901" s="340" t="n"/>
      <c r="AV901" s="341" t="n"/>
    </row>
    <row r="902">
      <c r="H902" s="339" t="n"/>
      <c r="I902" s="339" t="n"/>
      <c r="AD902" s="8" t="n"/>
      <c r="AF902" s="8" t="n"/>
      <c r="AU902" s="340" t="n"/>
      <c r="AV902" s="341" t="n"/>
    </row>
    <row r="903">
      <c r="H903" s="339" t="n"/>
      <c r="I903" s="339" t="n"/>
      <c r="AD903" s="8" t="n"/>
      <c r="AF903" s="8" t="n"/>
      <c r="AU903" s="340" t="n"/>
      <c r="AV903" s="341" t="n"/>
    </row>
    <row r="904">
      <c r="H904" s="339" t="n"/>
      <c r="I904" s="339" t="n"/>
      <c r="AD904" s="8" t="n"/>
      <c r="AF904" s="8" t="n"/>
      <c r="AU904" s="340" t="n"/>
      <c r="AV904" s="341" t="n"/>
    </row>
    <row r="905">
      <c r="H905" s="339" t="n"/>
      <c r="I905" s="339" t="n"/>
      <c r="AD905" s="8" t="n"/>
      <c r="AF905" s="8" t="n"/>
      <c r="AU905" s="340" t="n"/>
      <c r="AV905" s="341" t="n"/>
    </row>
    <row r="906">
      <c r="H906" s="339" t="n"/>
      <c r="I906" s="339" t="n"/>
      <c r="AD906" s="8" t="n"/>
      <c r="AF906" s="8" t="n"/>
      <c r="AU906" s="340" t="n"/>
      <c r="AV906" s="341" t="n"/>
    </row>
    <row r="907">
      <c r="H907" s="339" t="n"/>
      <c r="I907" s="339" t="n"/>
      <c r="AD907" s="8" t="n"/>
      <c r="AF907" s="8" t="n"/>
      <c r="AU907" s="340" t="n"/>
      <c r="AV907" s="341" t="n"/>
    </row>
    <row r="908">
      <c r="H908" s="339" t="n"/>
      <c r="I908" s="339" t="n"/>
      <c r="AD908" s="8" t="n"/>
      <c r="AF908" s="8" t="n"/>
      <c r="AU908" s="340" t="n"/>
      <c r="AV908" s="341" t="n"/>
    </row>
    <row r="909">
      <c r="H909" s="339" t="n"/>
      <c r="I909" s="339" t="n"/>
      <c r="AD909" s="8" t="n"/>
      <c r="AF909" s="8" t="n"/>
      <c r="AU909" s="340" t="n"/>
      <c r="AV909" s="341" t="n"/>
    </row>
    <row r="910">
      <c r="H910" s="339" t="n"/>
      <c r="I910" s="339" t="n"/>
      <c r="AD910" s="8" t="n"/>
      <c r="AF910" s="8" t="n"/>
      <c r="AU910" s="340" t="n"/>
      <c r="AV910" s="341" t="n"/>
    </row>
    <row r="911">
      <c r="H911" s="339" t="n"/>
      <c r="I911" s="339" t="n"/>
      <c r="AD911" s="8" t="n"/>
      <c r="AF911" s="8" t="n"/>
      <c r="AU911" s="340" t="n"/>
      <c r="AV911" s="341" t="n"/>
    </row>
    <row r="912">
      <c r="H912" s="339" t="n"/>
      <c r="I912" s="339" t="n"/>
      <c r="AD912" s="8" t="n"/>
      <c r="AF912" s="8" t="n"/>
      <c r="AU912" s="340" t="n"/>
      <c r="AV912" s="341" t="n"/>
    </row>
    <row r="913">
      <c r="H913" s="339" t="n"/>
      <c r="I913" s="339" t="n"/>
      <c r="AD913" s="8" t="n"/>
      <c r="AF913" s="8" t="n"/>
      <c r="AU913" s="340" t="n"/>
      <c r="AV913" s="341" t="n"/>
    </row>
    <row r="914">
      <c r="H914" s="339" t="n"/>
      <c r="I914" s="339" t="n"/>
      <c r="AD914" s="8" t="n"/>
      <c r="AF914" s="8" t="n"/>
      <c r="AU914" s="340" t="n"/>
      <c r="AV914" s="341" t="n"/>
    </row>
    <row r="915">
      <c r="H915" s="339" t="n"/>
      <c r="I915" s="339" t="n"/>
      <c r="AD915" s="8" t="n"/>
      <c r="AF915" s="8" t="n"/>
      <c r="AU915" s="340" t="n"/>
      <c r="AV915" s="341" t="n"/>
    </row>
    <row r="916">
      <c r="H916" s="339" t="n"/>
      <c r="I916" s="339" t="n"/>
      <c r="AD916" s="8" t="n"/>
      <c r="AF916" s="8" t="n"/>
      <c r="AU916" s="340" t="n"/>
      <c r="AV916" s="341" t="n"/>
    </row>
    <row r="917">
      <c r="H917" s="339" t="n"/>
      <c r="I917" s="339" t="n"/>
      <c r="AD917" s="8" t="n"/>
      <c r="AF917" s="8" t="n"/>
      <c r="AU917" s="340" t="n"/>
      <c r="AV917" s="341" t="n"/>
    </row>
    <row r="918">
      <c r="H918" s="339" t="n"/>
      <c r="I918" s="339" t="n"/>
      <c r="AD918" s="8" t="n"/>
      <c r="AF918" s="8" t="n"/>
      <c r="AU918" s="340" t="n"/>
      <c r="AV918" s="341" t="n"/>
    </row>
    <row r="919">
      <c r="H919" s="339" t="n"/>
      <c r="I919" s="339" t="n"/>
      <c r="AD919" s="8" t="n"/>
      <c r="AF919" s="8" t="n"/>
      <c r="AU919" s="340" t="n"/>
      <c r="AV919" s="341" t="n"/>
    </row>
    <row r="920">
      <c r="H920" s="339" t="n"/>
      <c r="I920" s="339" t="n"/>
      <c r="AD920" s="8" t="n"/>
      <c r="AF920" s="8" t="n"/>
      <c r="AU920" s="340" t="n"/>
      <c r="AV920" s="341" t="n"/>
    </row>
    <row r="921">
      <c r="H921" s="339" t="n"/>
      <c r="I921" s="339" t="n"/>
      <c r="AD921" s="8" t="n"/>
      <c r="AF921" s="8" t="n"/>
      <c r="AU921" s="340" t="n"/>
      <c r="AV921" s="341" t="n"/>
    </row>
    <row r="922">
      <c r="H922" s="339" t="n"/>
      <c r="I922" s="339" t="n"/>
      <c r="AD922" s="8" t="n"/>
      <c r="AF922" s="8" t="n"/>
      <c r="AU922" s="340" t="n"/>
      <c r="AV922" s="341" t="n"/>
    </row>
    <row r="923">
      <c r="H923" s="339" t="n"/>
      <c r="I923" s="339" t="n"/>
      <c r="AD923" s="8" t="n"/>
      <c r="AF923" s="8" t="n"/>
      <c r="AU923" s="340" t="n"/>
      <c r="AV923" s="341" t="n"/>
    </row>
    <row r="924">
      <c r="H924" s="339" t="n"/>
      <c r="I924" s="339" t="n"/>
      <c r="AD924" s="8" t="n"/>
      <c r="AF924" s="8" t="n"/>
      <c r="AU924" s="340" t="n"/>
      <c r="AV924" s="341" t="n"/>
    </row>
    <row r="925">
      <c r="H925" s="339" t="n"/>
      <c r="I925" s="339" t="n"/>
      <c r="AD925" s="8" t="n"/>
      <c r="AF925" s="8" t="n"/>
      <c r="AU925" s="340" t="n"/>
      <c r="AV925" s="341" t="n"/>
    </row>
    <row r="926">
      <c r="H926" s="339" t="n"/>
      <c r="I926" s="339" t="n"/>
      <c r="AD926" s="8" t="n"/>
      <c r="AF926" s="8" t="n"/>
      <c r="AU926" s="340" t="n"/>
      <c r="AV926" s="341" t="n"/>
    </row>
    <row r="927">
      <c r="H927" s="339" t="n"/>
      <c r="I927" s="339" t="n"/>
      <c r="AD927" s="8" t="n"/>
      <c r="AF927" s="8" t="n"/>
      <c r="AU927" s="340" t="n"/>
      <c r="AV927" s="341" t="n"/>
    </row>
    <row r="928">
      <c r="H928" s="339" t="n"/>
      <c r="I928" s="339" t="n"/>
      <c r="AD928" s="8" t="n"/>
      <c r="AF928" s="8" t="n"/>
      <c r="AU928" s="340" t="n"/>
      <c r="AV928" s="341" t="n"/>
    </row>
    <row r="929">
      <c r="H929" s="339" t="n"/>
      <c r="I929" s="339" t="n"/>
      <c r="AD929" s="8" t="n"/>
      <c r="AF929" s="8" t="n"/>
      <c r="AU929" s="340" t="n"/>
      <c r="AV929" s="341" t="n"/>
    </row>
    <row r="930">
      <c r="H930" s="339" t="n"/>
      <c r="I930" s="339" t="n"/>
      <c r="AD930" s="8" t="n"/>
      <c r="AF930" s="8" t="n"/>
      <c r="AU930" s="340" t="n"/>
      <c r="AV930" s="341" t="n"/>
    </row>
    <row r="931">
      <c r="H931" s="339" t="n"/>
      <c r="I931" s="339" t="n"/>
      <c r="AD931" s="8" t="n"/>
      <c r="AF931" s="8" t="n"/>
      <c r="AU931" s="340" t="n"/>
      <c r="AV931" s="341" t="n"/>
    </row>
    <row r="932">
      <c r="H932" s="339" t="n"/>
      <c r="I932" s="339" t="n"/>
      <c r="AD932" s="8" t="n"/>
      <c r="AF932" s="8" t="n"/>
      <c r="AU932" s="340" t="n"/>
      <c r="AV932" s="341" t="n"/>
    </row>
    <row r="933">
      <c r="H933" s="339" t="n"/>
      <c r="I933" s="339" t="n"/>
      <c r="AD933" s="8" t="n"/>
      <c r="AF933" s="8" t="n"/>
      <c r="AU933" s="340" t="n"/>
      <c r="AV933" s="341" t="n"/>
    </row>
    <row r="934">
      <c r="H934" s="339" t="n"/>
      <c r="I934" s="339" t="n"/>
      <c r="AD934" s="8" t="n"/>
      <c r="AF934" s="8" t="n"/>
      <c r="AU934" s="340" t="n"/>
      <c r="AV934" s="341" t="n"/>
    </row>
    <row r="935">
      <c r="H935" s="339" t="n"/>
      <c r="I935" s="339" t="n"/>
      <c r="AD935" s="8" t="n"/>
      <c r="AF935" s="8" t="n"/>
      <c r="AU935" s="340" t="n"/>
      <c r="AV935" s="341" t="n"/>
    </row>
    <row r="936">
      <c r="H936" s="339" t="n"/>
      <c r="I936" s="339" t="n"/>
      <c r="AD936" s="8" t="n"/>
      <c r="AF936" s="8" t="n"/>
      <c r="AU936" s="340" t="n"/>
      <c r="AV936" s="341" t="n"/>
    </row>
    <row r="937">
      <c r="H937" s="339" t="n"/>
      <c r="I937" s="339" t="n"/>
      <c r="AD937" s="8" t="n"/>
      <c r="AF937" s="8" t="n"/>
      <c r="AU937" s="340" t="n"/>
      <c r="AV937" s="341" t="n"/>
    </row>
    <row r="938">
      <c r="H938" s="339" t="n"/>
      <c r="I938" s="339" t="n"/>
      <c r="AD938" s="8" t="n"/>
      <c r="AF938" s="8" t="n"/>
      <c r="AU938" s="340" t="n"/>
      <c r="AV938" s="341" t="n"/>
    </row>
    <row r="939">
      <c r="H939" s="339" t="n"/>
      <c r="I939" s="339" t="n"/>
      <c r="AD939" s="8" t="n"/>
      <c r="AF939" s="8" t="n"/>
      <c r="AU939" s="340" t="n"/>
      <c r="AV939" s="341" t="n"/>
    </row>
    <row r="940">
      <c r="H940" s="339" t="n"/>
      <c r="I940" s="339" t="n"/>
      <c r="AD940" s="8" t="n"/>
      <c r="AF940" s="8" t="n"/>
      <c r="AU940" s="340" t="n"/>
      <c r="AV940" s="341" t="n"/>
    </row>
    <row r="941">
      <c r="H941" s="339" t="n"/>
      <c r="I941" s="339" t="n"/>
      <c r="AD941" s="8" t="n"/>
      <c r="AF941" s="8" t="n"/>
      <c r="AU941" s="340" t="n"/>
      <c r="AV941" s="341" t="n"/>
    </row>
    <row r="942">
      <c r="H942" s="339" t="n"/>
      <c r="I942" s="339" t="n"/>
      <c r="AD942" s="8" t="n"/>
      <c r="AF942" s="8" t="n"/>
      <c r="AU942" s="340" t="n"/>
      <c r="AV942" s="341" t="n"/>
    </row>
    <row r="943">
      <c r="H943" s="339" t="n"/>
      <c r="I943" s="339" t="n"/>
      <c r="AD943" s="8" t="n"/>
      <c r="AF943" s="8" t="n"/>
      <c r="AU943" s="340" t="n"/>
      <c r="AV943" s="341" t="n"/>
    </row>
    <row r="944">
      <c r="H944" s="339" t="n"/>
      <c r="I944" s="339" t="n"/>
      <c r="AD944" s="8" t="n"/>
      <c r="AF944" s="8" t="n"/>
      <c r="AU944" s="340" t="n"/>
      <c r="AV944" s="341" t="n"/>
    </row>
    <row r="945">
      <c r="H945" s="339" t="n"/>
      <c r="I945" s="339" t="n"/>
      <c r="AD945" s="8" t="n"/>
      <c r="AF945" s="8" t="n"/>
      <c r="AU945" s="340" t="n"/>
      <c r="AV945" s="341" t="n"/>
    </row>
    <row r="946">
      <c r="H946" s="339" t="n"/>
      <c r="I946" s="339" t="n"/>
      <c r="AD946" s="8" t="n"/>
      <c r="AF946" s="8" t="n"/>
      <c r="AU946" s="340" t="n"/>
      <c r="AV946" s="341" t="n"/>
    </row>
    <row r="947">
      <c r="H947" s="339" t="n"/>
      <c r="I947" s="339" t="n"/>
      <c r="AD947" s="8" t="n"/>
      <c r="AF947" s="8" t="n"/>
      <c r="AU947" s="340" t="n"/>
      <c r="AV947" s="341" t="n"/>
    </row>
    <row r="948">
      <c r="H948" s="339" t="n"/>
      <c r="I948" s="339" t="n"/>
      <c r="AD948" s="8" t="n"/>
      <c r="AF948" s="8" t="n"/>
      <c r="AU948" s="340" t="n"/>
      <c r="AV948" s="341" t="n"/>
    </row>
    <row r="949">
      <c r="H949" s="339" t="n"/>
      <c r="I949" s="339" t="n"/>
      <c r="AD949" s="8" t="n"/>
      <c r="AF949" s="8" t="n"/>
      <c r="AU949" s="340" t="n"/>
      <c r="AV949" s="341" t="n"/>
    </row>
    <row r="950">
      <c r="H950" s="339" t="n"/>
      <c r="I950" s="339" t="n"/>
      <c r="AD950" s="8" t="n"/>
      <c r="AF950" s="8" t="n"/>
      <c r="AU950" s="340" t="n"/>
      <c r="AV950" s="341" t="n"/>
    </row>
    <row r="951">
      <c r="H951" s="339" t="n"/>
      <c r="I951" s="339" t="n"/>
      <c r="AD951" s="8" t="n"/>
      <c r="AF951" s="8" t="n"/>
      <c r="AU951" s="340" t="n"/>
      <c r="AV951" s="341" t="n"/>
    </row>
    <row r="952">
      <c r="H952" s="339" t="n"/>
      <c r="I952" s="339" t="n"/>
      <c r="AD952" s="8" t="n"/>
      <c r="AF952" s="8" t="n"/>
      <c r="AU952" s="340" t="n"/>
      <c r="AV952" s="341" t="n"/>
    </row>
    <row r="953">
      <c r="H953" s="339" t="n"/>
      <c r="I953" s="339" t="n"/>
      <c r="AD953" s="8" t="n"/>
      <c r="AF953" s="8" t="n"/>
      <c r="AU953" s="340" t="n"/>
      <c r="AV953" s="341" t="n"/>
    </row>
    <row r="954">
      <c r="H954" s="339" t="n"/>
      <c r="I954" s="339" t="n"/>
      <c r="AD954" s="8" t="n"/>
      <c r="AF954" s="8" t="n"/>
      <c r="AU954" s="340" t="n"/>
      <c r="AV954" s="341" t="n"/>
    </row>
    <row r="955">
      <c r="H955" s="339" t="n"/>
      <c r="I955" s="339" t="n"/>
      <c r="AD955" s="8" t="n"/>
      <c r="AF955" s="8" t="n"/>
      <c r="AU955" s="340" t="n"/>
      <c r="AV955" s="341" t="n"/>
    </row>
    <row r="956">
      <c r="H956" s="339" t="n"/>
      <c r="I956" s="339" t="n"/>
      <c r="AD956" s="8" t="n"/>
      <c r="AF956" s="8" t="n"/>
      <c r="AU956" s="340" t="n"/>
      <c r="AV956" s="341" t="n"/>
    </row>
    <row r="957">
      <c r="H957" s="339" t="n"/>
      <c r="I957" s="339" t="n"/>
      <c r="AD957" s="8" t="n"/>
      <c r="AF957" s="8" t="n"/>
      <c r="AU957" s="340" t="n"/>
      <c r="AV957" s="341" t="n"/>
    </row>
    <row r="958">
      <c r="H958" s="339" t="n"/>
      <c r="I958" s="339" t="n"/>
      <c r="AD958" s="8" t="n"/>
      <c r="AF958" s="8" t="n"/>
      <c r="AU958" s="340" t="n"/>
      <c r="AV958" s="341" t="n"/>
    </row>
    <row r="959">
      <c r="H959" s="339" t="n"/>
      <c r="I959" s="339" t="n"/>
      <c r="AD959" s="8" t="n"/>
      <c r="AF959" s="8" t="n"/>
      <c r="AU959" s="340" t="n"/>
      <c r="AV959" s="341" t="n"/>
    </row>
    <row r="960">
      <c r="H960" s="339" t="n"/>
      <c r="I960" s="339" t="n"/>
      <c r="AD960" s="8" t="n"/>
      <c r="AF960" s="8" t="n"/>
      <c r="AU960" s="340" t="n"/>
      <c r="AV960" s="341" t="n"/>
    </row>
    <row r="961">
      <c r="H961" s="339" t="n"/>
      <c r="I961" s="339" t="n"/>
      <c r="AD961" s="8" t="n"/>
      <c r="AF961" s="8" t="n"/>
      <c r="AU961" s="340" t="n"/>
      <c r="AV961" s="341" t="n"/>
    </row>
    <row r="962">
      <c r="H962" s="339" t="n"/>
      <c r="I962" s="339" t="n"/>
      <c r="AD962" s="8" t="n"/>
      <c r="AF962" s="8" t="n"/>
      <c r="AU962" s="340" t="n"/>
      <c r="AV962" s="341" t="n"/>
    </row>
    <row r="963">
      <c r="H963" s="339" t="n"/>
      <c r="I963" s="339" t="n"/>
      <c r="AD963" s="8" t="n"/>
      <c r="AF963" s="8" t="n"/>
      <c r="AU963" s="340" t="n"/>
      <c r="AV963" s="341" t="n"/>
    </row>
    <row r="964">
      <c r="H964" s="339" t="n"/>
      <c r="I964" s="339" t="n"/>
      <c r="AD964" s="8" t="n"/>
      <c r="AF964" s="8" t="n"/>
      <c r="AU964" s="340" t="n"/>
      <c r="AV964" s="341" t="n"/>
    </row>
    <row r="965">
      <c r="H965" s="339" t="n"/>
      <c r="I965" s="339" t="n"/>
      <c r="AD965" s="8" t="n"/>
      <c r="AF965" s="8" t="n"/>
      <c r="AU965" s="340" t="n"/>
      <c r="AV965" s="341" t="n"/>
    </row>
    <row r="966">
      <c r="H966" s="339" t="n"/>
      <c r="I966" s="339" t="n"/>
      <c r="AD966" s="8" t="n"/>
      <c r="AF966" s="8" t="n"/>
      <c r="AU966" s="340" t="n"/>
      <c r="AV966" s="341" t="n"/>
    </row>
    <row r="967">
      <c r="H967" s="339" t="n"/>
      <c r="I967" s="339" t="n"/>
      <c r="AD967" s="8" t="n"/>
      <c r="AF967" s="8" t="n"/>
      <c r="AU967" s="340" t="n"/>
      <c r="AV967" s="341" t="n"/>
    </row>
    <row r="968">
      <c r="H968" s="339" t="n"/>
      <c r="I968" s="339" t="n"/>
      <c r="AD968" s="8" t="n"/>
      <c r="AF968" s="8" t="n"/>
      <c r="AU968" s="340" t="n"/>
      <c r="AV968" s="341" t="n"/>
    </row>
    <row r="969">
      <c r="H969" s="339" t="n"/>
      <c r="I969" s="339" t="n"/>
      <c r="AD969" s="8" t="n"/>
      <c r="AF969" s="8" t="n"/>
      <c r="AU969" s="340" t="n"/>
      <c r="AV969" s="341" t="n"/>
    </row>
    <row r="970">
      <c r="H970" s="339" t="n"/>
      <c r="I970" s="339" t="n"/>
      <c r="AD970" s="8" t="n"/>
      <c r="AF970" s="8" t="n"/>
      <c r="AU970" s="340" t="n"/>
      <c r="AV970" s="341" t="n"/>
    </row>
    <row r="971">
      <c r="H971" s="339" t="n"/>
      <c r="I971" s="339" t="n"/>
      <c r="AD971" s="8" t="n"/>
      <c r="AF971" s="8" t="n"/>
      <c r="AU971" s="340" t="n"/>
      <c r="AV971" s="341" t="n"/>
    </row>
    <row r="972">
      <c r="H972" s="339" t="n"/>
      <c r="I972" s="339" t="n"/>
      <c r="AD972" s="8" t="n"/>
      <c r="AF972" s="8" t="n"/>
      <c r="AU972" s="340" t="n"/>
      <c r="AV972" s="341" t="n"/>
    </row>
    <row r="973">
      <c r="H973" s="339" t="n"/>
      <c r="I973" s="339" t="n"/>
      <c r="AD973" s="8" t="n"/>
      <c r="AF973" s="8" t="n"/>
      <c r="AU973" s="340" t="n"/>
      <c r="AV973" s="341" t="n"/>
    </row>
    <row r="974">
      <c r="H974" s="339" t="n"/>
      <c r="I974" s="339" t="n"/>
      <c r="AD974" s="8" t="n"/>
      <c r="AF974" s="8" t="n"/>
      <c r="AU974" s="340" t="n"/>
      <c r="AV974" s="341" t="n"/>
    </row>
    <row r="975">
      <c r="H975" s="339" t="n"/>
      <c r="I975" s="339" t="n"/>
      <c r="AD975" s="8" t="n"/>
      <c r="AF975" s="8" t="n"/>
      <c r="AU975" s="340" t="n"/>
      <c r="AV975" s="341" t="n"/>
    </row>
    <row r="976">
      <c r="H976" s="339" t="n"/>
      <c r="I976" s="339" t="n"/>
      <c r="AD976" s="8" t="n"/>
      <c r="AF976" s="8" t="n"/>
      <c r="AU976" s="340" t="n"/>
      <c r="AV976" s="341" t="n"/>
    </row>
    <row r="977">
      <c r="H977" s="339" t="n"/>
      <c r="I977" s="339" t="n"/>
      <c r="AD977" s="8" t="n"/>
      <c r="AF977" s="8" t="n"/>
      <c r="AU977" s="340" t="n"/>
      <c r="AV977" s="341" t="n"/>
    </row>
    <row r="978">
      <c r="H978" s="339" t="n"/>
      <c r="I978" s="339" t="n"/>
      <c r="AD978" s="8" t="n"/>
      <c r="AF978" s="8" t="n"/>
      <c r="AU978" s="340" t="n"/>
      <c r="AV978" s="341" t="n"/>
    </row>
    <row r="979">
      <c r="H979" s="339" t="n"/>
      <c r="I979" s="339" t="n"/>
      <c r="AD979" s="8" t="n"/>
      <c r="AF979" s="8" t="n"/>
      <c r="AU979" s="340" t="n"/>
      <c r="AV979" s="341" t="n"/>
    </row>
    <row r="980">
      <c r="H980" s="339" t="n"/>
      <c r="I980" s="339" t="n"/>
      <c r="AD980" s="8" t="n"/>
      <c r="AF980" s="8" t="n"/>
      <c r="AU980" s="340" t="n"/>
      <c r="AV980" s="341" t="n"/>
    </row>
    <row r="981">
      <c r="H981" s="339" t="n"/>
      <c r="I981" s="339" t="n"/>
      <c r="AD981" s="8" t="n"/>
      <c r="AF981" s="8" t="n"/>
      <c r="AU981" s="340" t="n"/>
      <c r="AV981" s="341" t="n"/>
    </row>
    <row r="982">
      <c r="H982" s="339" t="n"/>
      <c r="I982" s="339" t="n"/>
      <c r="AD982" s="8" t="n"/>
      <c r="AF982" s="8" t="n"/>
      <c r="AU982" s="340" t="n"/>
      <c r="AV982" s="341" t="n"/>
    </row>
    <row r="983">
      <c r="H983" s="339" t="n"/>
      <c r="I983" s="339" t="n"/>
      <c r="AD983" s="8" t="n"/>
      <c r="AF983" s="8" t="n"/>
      <c r="AU983" s="340" t="n"/>
      <c r="AV983" s="341" t="n"/>
    </row>
    <row r="984">
      <c r="H984" s="339" t="n"/>
      <c r="I984" s="339" t="n"/>
      <c r="AD984" s="8" t="n"/>
      <c r="AF984" s="8" t="n"/>
      <c r="AU984" s="340" t="n"/>
      <c r="AV984" s="341" t="n"/>
    </row>
    <row r="985">
      <c r="H985" s="339" t="n"/>
      <c r="I985" s="339" t="n"/>
      <c r="AD985" s="8" t="n"/>
      <c r="AF985" s="8" t="n"/>
      <c r="AU985" s="340" t="n"/>
      <c r="AV985" s="341" t="n"/>
    </row>
    <row r="986">
      <c r="H986" s="339" t="n"/>
      <c r="I986" s="339" t="n"/>
      <c r="AD986" s="8" t="n"/>
      <c r="AF986" s="8" t="n"/>
      <c r="AU986" s="340" t="n"/>
      <c r="AV986" s="341" t="n"/>
    </row>
    <row r="987">
      <c r="H987" s="339" t="n"/>
      <c r="I987" s="339" t="n"/>
      <c r="AD987" s="8" t="n"/>
      <c r="AF987" s="8" t="n"/>
      <c r="AU987" s="340" t="n"/>
      <c r="AV987" s="341" t="n"/>
    </row>
    <row r="988">
      <c r="H988" s="339" t="n"/>
      <c r="I988" s="339" t="n"/>
      <c r="AD988" s="8" t="n"/>
      <c r="AF988" s="8" t="n"/>
      <c r="AU988" s="340" t="n"/>
      <c r="AV988" s="341" t="n"/>
    </row>
    <row r="989">
      <c r="H989" s="339" t="n"/>
      <c r="I989" s="339" t="n"/>
      <c r="AD989" s="8" t="n"/>
      <c r="AF989" s="8" t="n"/>
      <c r="AU989" s="340" t="n"/>
      <c r="AV989" s="341" t="n"/>
    </row>
    <row r="990">
      <c r="H990" s="339" t="n"/>
      <c r="I990" s="339" t="n"/>
      <c r="AD990" s="8" t="n"/>
      <c r="AF990" s="8" t="n"/>
      <c r="AU990" s="340" t="n"/>
      <c r="AV990" s="341" t="n"/>
    </row>
    <row r="991">
      <c r="H991" s="339" t="n"/>
      <c r="I991" s="339" t="n"/>
      <c r="AD991" s="8" t="n"/>
      <c r="AF991" s="8" t="n"/>
      <c r="AU991" s="340" t="n"/>
      <c r="AV991" s="341" t="n"/>
    </row>
    <row r="992">
      <c r="H992" s="339" t="n"/>
      <c r="I992" s="339" t="n"/>
      <c r="AD992" s="8" t="n"/>
      <c r="AF992" s="8" t="n"/>
      <c r="AU992" s="340" t="n"/>
      <c r="AV992" s="341" t="n"/>
    </row>
    <row r="993">
      <c r="H993" s="339" t="n"/>
      <c r="I993" s="339" t="n"/>
      <c r="AD993" s="8" t="n"/>
      <c r="AF993" s="8" t="n"/>
      <c r="AU993" s="340" t="n"/>
      <c r="AV993" s="341" t="n"/>
    </row>
    <row r="994">
      <c r="H994" s="339" t="n"/>
      <c r="I994" s="339" t="n"/>
      <c r="AD994" s="8" t="n"/>
      <c r="AF994" s="8" t="n"/>
      <c r="AU994" s="340" t="n"/>
      <c r="AV994" s="341" t="n"/>
    </row>
    <row r="995">
      <c r="H995" s="339" t="n"/>
      <c r="I995" s="339" t="n"/>
      <c r="AD995" s="8" t="n"/>
      <c r="AF995" s="8" t="n"/>
      <c r="AU995" s="340" t="n"/>
      <c r="AV995" s="341" t="n"/>
    </row>
    <row r="996">
      <c r="H996" s="339" t="n"/>
      <c r="I996" s="339" t="n"/>
      <c r="AD996" s="8" t="n"/>
      <c r="AF996" s="8" t="n"/>
      <c r="AU996" s="340" t="n"/>
      <c r="AV996" s="341" t="n"/>
    </row>
    <row r="997">
      <c r="H997" s="339" t="n"/>
      <c r="I997" s="339" t="n"/>
      <c r="AD997" s="8" t="n"/>
      <c r="AF997" s="8" t="n"/>
      <c r="AU997" s="340" t="n"/>
      <c r="AV997" s="341" t="n"/>
    </row>
    <row r="998">
      <c r="H998" s="339" t="n"/>
      <c r="I998" s="339" t="n"/>
      <c r="AD998" s="8" t="n"/>
      <c r="AF998" s="8" t="n"/>
      <c r="AU998" s="340" t="n"/>
      <c r="AV998" s="341" t="n"/>
    </row>
    <row r="999">
      <c r="H999" s="339" t="n"/>
      <c r="I999" s="339" t="n"/>
      <c r="AD999" s="8" t="n"/>
      <c r="AF999" s="8" t="n"/>
      <c r="AU999" s="340" t="n"/>
      <c r="AV999" s="341" t="n"/>
    </row>
    <row r="1000">
      <c r="H1000" s="339" t="n"/>
      <c r="I1000" s="339" t="n"/>
      <c r="AD1000" s="8" t="n"/>
      <c r="AF1000" s="8" t="n"/>
      <c r="AU1000" s="340" t="n"/>
      <c r="AV1000" s="341" t="n"/>
    </row>
    <row r="1001">
      <c r="H1001" s="339" t="n"/>
      <c r="I1001" s="339" t="n"/>
      <c r="AD1001" s="8" t="n"/>
      <c r="AF1001" s="8" t="n"/>
      <c r="AU1001" s="340" t="n"/>
      <c r="AV1001" s="341" t="n"/>
    </row>
    <row r="1002">
      <c r="H1002" s="339" t="n"/>
      <c r="I1002" s="339" t="n"/>
      <c r="AD1002" s="8" t="n"/>
      <c r="AF1002" s="8" t="n"/>
      <c r="AU1002" s="340" t="n"/>
      <c r="AV1002" s="341" t="n"/>
    </row>
    <row r="1003">
      <c r="H1003" s="339" t="n"/>
      <c r="I1003" s="339" t="n"/>
      <c r="AD1003" s="8" t="n"/>
      <c r="AF1003" s="8" t="n"/>
      <c r="AU1003" s="340" t="n"/>
      <c r="AV1003" s="341" t="n"/>
    </row>
    <row r="1004">
      <c r="H1004" s="339" t="n"/>
      <c r="I1004" s="339" t="n"/>
      <c r="AD1004" s="8" t="n"/>
      <c r="AF1004" s="8" t="n"/>
      <c r="AU1004" s="340" t="n"/>
      <c r="AV1004" s="341" t="n"/>
    </row>
    <row r="1005">
      <c r="H1005" s="339" t="n"/>
      <c r="I1005" s="339" t="n"/>
      <c r="AD1005" s="8" t="n"/>
      <c r="AF1005" s="8" t="n"/>
      <c r="AU1005" s="340" t="n"/>
      <c r="AV1005" s="341" t="n"/>
    </row>
    <row r="1006">
      <c r="H1006" s="339" t="n"/>
      <c r="I1006" s="339" t="n"/>
      <c r="AD1006" s="8" t="n"/>
      <c r="AF1006" s="8" t="n"/>
      <c r="AU1006" s="340" t="n"/>
      <c r="AV1006" s="341" t="n"/>
    </row>
    <row r="1007">
      <c r="H1007" s="339" t="n"/>
      <c r="I1007" s="339" t="n"/>
      <c r="AD1007" s="8" t="n"/>
      <c r="AF1007" s="8" t="n"/>
      <c r="AU1007" s="340" t="n"/>
      <c r="AV1007" s="341" t="n"/>
    </row>
    <row r="1008">
      <c r="H1008" s="339" t="n"/>
      <c r="I1008" s="339" t="n"/>
      <c r="AD1008" s="8" t="n"/>
      <c r="AF1008" s="8" t="n"/>
      <c r="AU1008" s="340" t="n"/>
      <c r="AV1008" s="341" t="n"/>
    </row>
    <row r="1009">
      <c r="H1009" s="339" t="n"/>
      <c r="I1009" s="339" t="n"/>
      <c r="AD1009" s="8" t="n"/>
      <c r="AF1009" s="8" t="n"/>
      <c r="AU1009" s="340" t="n"/>
      <c r="AV1009" s="341" t="n"/>
    </row>
    <row r="1010">
      <c r="H1010" s="339" t="n"/>
      <c r="I1010" s="339" t="n"/>
      <c r="AD1010" s="8" t="n"/>
      <c r="AF1010" s="8" t="n"/>
      <c r="AU1010" s="340" t="n"/>
      <c r="AV1010" s="341" t="n"/>
    </row>
    <row r="1011">
      <c r="H1011" s="339" t="n"/>
      <c r="I1011" s="339" t="n"/>
      <c r="AD1011" s="8" t="n"/>
      <c r="AF1011" s="8" t="n"/>
      <c r="AU1011" s="340" t="n"/>
      <c r="AV1011" s="341" t="n"/>
    </row>
    <row r="1012">
      <c r="H1012" s="339" t="n"/>
      <c r="I1012" s="339" t="n"/>
      <c r="AD1012" s="8" t="n"/>
      <c r="AF1012" s="8" t="n"/>
      <c r="AU1012" s="340" t="n"/>
      <c r="AV1012" s="341" t="n"/>
    </row>
    <row r="1013">
      <c r="H1013" s="339" t="n"/>
      <c r="I1013" s="339" t="n"/>
      <c r="AD1013" s="8" t="n"/>
      <c r="AF1013" s="8" t="n"/>
      <c r="AU1013" s="340" t="n"/>
      <c r="AV1013" s="341" t="n"/>
    </row>
    <row r="1014">
      <c r="H1014" s="339" t="n"/>
      <c r="I1014" s="339" t="n"/>
      <c r="AD1014" s="8" t="n"/>
      <c r="AF1014" s="8" t="n"/>
      <c r="AU1014" s="340" t="n"/>
      <c r="AV1014" s="341" t="n"/>
    </row>
    <row r="1015">
      <c r="H1015" s="339" t="n"/>
      <c r="I1015" s="339" t="n"/>
      <c r="AD1015" s="8" t="n"/>
      <c r="AF1015" s="8" t="n"/>
      <c r="AU1015" s="340" t="n"/>
      <c r="AV1015" s="341" t="n"/>
    </row>
    <row r="1016">
      <c r="H1016" s="339" t="n"/>
      <c r="I1016" s="339" t="n"/>
      <c r="AD1016" s="8" t="n"/>
      <c r="AF1016" s="8" t="n"/>
      <c r="AU1016" s="340" t="n"/>
      <c r="AV1016" s="341" t="n"/>
    </row>
    <row r="1017">
      <c r="H1017" s="339" t="n"/>
      <c r="I1017" s="339" t="n"/>
      <c r="AD1017" s="8" t="n"/>
      <c r="AF1017" s="8" t="n"/>
      <c r="AU1017" s="340" t="n"/>
      <c r="AV1017" s="341" t="n"/>
    </row>
    <row r="1018">
      <c r="H1018" s="339" t="n"/>
      <c r="I1018" s="339" t="n"/>
      <c r="AD1018" s="8" t="n"/>
      <c r="AF1018" s="8" t="n"/>
      <c r="AU1018" s="340" t="n"/>
      <c r="AV1018" s="341" t="n"/>
    </row>
    <row r="1019">
      <c r="H1019" s="339" t="n"/>
      <c r="I1019" s="339" t="n"/>
      <c r="AD1019" s="8" t="n"/>
      <c r="AF1019" s="8" t="n"/>
      <c r="AU1019" s="340" t="n"/>
      <c r="AV1019" s="341" t="n"/>
    </row>
    <row r="1020">
      <c r="H1020" s="339" t="n"/>
      <c r="I1020" s="339" t="n"/>
      <c r="AD1020" s="8" t="n"/>
      <c r="AF1020" s="8" t="n"/>
      <c r="AU1020" s="340" t="n"/>
      <c r="AV1020" s="341" t="n"/>
    </row>
    <row r="1021">
      <c r="H1021" s="339" t="n"/>
      <c r="I1021" s="339" t="n"/>
      <c r="AD1021" s="8" t="n"/>
      <c r="AF1021" s="8" t="n"/>
      <c r="AU1021" s="340" t="n"/>
      <c r="AV1021" s="341" t="n"/>
    </row>
    <row r="1022">
      <c r="H1022" s="339" t="n"/>
      <c r="I1022" s="339" t="n"/>
      <c r="AD1022" s="8" t="n"/>
      <c r="AF1022" s="8" t="n"/>
      <c r="AU1022" s="340" t="n"/>
      <c r="AV1022" s="341" t="n"/>
    </row>
    <row r="1023">
      <c r="H1023" s="339" t="n"/>
      <c r="I1023" s="339" t="n"/>
      <c r="AD1023" s="8" t="n"/>
      <c r="AF1023" s="8" t="n"/>
      <c r="AU1023" s="340" t="n"/>
      <c r="AV1023" s="341" t="n"/>
    </row>
    <row r="1024">
      <c r="H1024" s="339" t="n"/>
      <c r="I1024" s="339" t="n"/>
      <c r="AD1024" s="8" t="n"/>
      <c r="AF1024" s="8" t="n"/>
      <c r="AU1024" s="340" t="n"/>
      <c r="AV1024" s="341" t="n"/>
    </row>
    <row r="1025">
      <c r="H1025" s="339" t="n"/>
      <c r="I1025" s="339" t="n"/>
      <c r="AD1025" s="8" t="n"/>
      <c r="AF1025" s="8" t="n"/>
      <c r="AU1025" s="340" t="n"/>
      <c r="AV1025" s="341" t="n"/>
    </row>
    <row r="1026">
      <c r="H1026" s="339" t="n"/>
      <c r="I1026" s="339" t="n"/>
      <c r="AD1026" s="8" t="n"/>
      <c r="AF1026" s="8" t="n"/>
      <c r="AU1026" s="340" t="n"/>
      <c r="AV1026" s="341" t="n"/>
    </row>
    <row r="1027">
      <c r="H1027" s="339" t="n"/>
      <c r="I1027" s="339" t="n"/>
      <c r="AD1027" s="8" t="n"/>
      <c r="AF1027" s="8" t="n"/>
      <c r="AU1027" s="340" t="n"/>
      <c r="AV1027" s="341" t="n"/>
    </row>
    <row r="1028">
      <c r="H1028" s="339" t="n"/>
      <c r="I1028" s="339" t="n"/>
      <c r="AD1028" s="8" t="n"/>
      <c r="AF1028" s="8" t="n"/>
      <c r="AU1028" s="340" t="n"/>
      <c r="AV1028" s="341" t="n"/>
    </row>
    <row r="1029">
      <c r="H1029" s="339" t="n"/>
      <c r="I1029" s="339" t="n"/>
      <c r="AD1029" s="8" t="n"/>
      <c r="AF1029" s="8" t="n"/>
      <c r="AU1029" s="340" t="n"/>
      <c r="AV1029" s="341" t="n"/>
    </row>
    <row r="1030">
      <c r="H1030" s="339" t="n"/>
      <c r="I1030" s="339" t="n"/>
      <c r="AD1030" s="8" t="n"/>
      <c r="AF1030" s="8" t="n"/>
      <c r="AU1030" s="340" t="n"/>
      <c r="AV1030" s="341" t="n"/>
    </row>
    <row r="1031">
      <c r="H1031" s="339" t="n"/>
      <c r="I1031" s="339" t="n"/>
      <c r="AD1031" s="8" t="n"/>
      <c r="AF1031" s="8" t="n"/>
      <c r="AU1031" s="340" t="n"/>
      <c r="AV1031" s="341" t="n"/>
    </row>
    <row r="1032">
      <c r="H1032" s="339" t="n"/>
      <c r="I1032" s="339" t="n"/>
      <c r="AD1032" s="8" t="n"/>
      <c r="AF1032" s="8" t="n"/>
      <c r="AU1032" s="340" t="n"/>
      <c r="AV1032" s="341" t="n"/>
    </row>
    <row r="1033">
      <c r="H1033" s="339" t="n"/>
      <c r="I1033" s="339" t="n"/>
      <c r="AD1033" s="8" t="n"/>
      <c r="AF1033" s="8" t="n"/>
      <c r="AU1033" s="340" t="n"/>
      <c r="AV1033" s="341" t="n"/>
    </row>
    <row r="1034">
      <c r="H1034" s="339" t="n"/>
      <c r="I1034" s="339" t="n"/>
      <c r="AD1034" s="8" t="n"/>
      <c r="AF1034" s="8" t="n"/>
      <c r="AU1034" s="340" t="n"/>
      <c r="AV1034" s="341" t="n"/>
    </row>
    <row r="1035">
      <c r="H1035" s="339" t="n"/>
      <c r="I1035" s="339" t="n"/>
      <c r="AD1035" s="8" t="n"/>
      <c r="AF1035" s="8" t="n"/>
      <c r="AU1035" s="340" t="n"/>
      <c r="AV1035" s="341" t="n"/>
    </row>
    <row r="1036">
      <c r="H1036" s="339" t="n"/>
      <c r="I1036" s="339" t="n"/>
      <c r="AD1036" s="8" t="n"/>
      <c r="AF1036" s="8" t="n"/>
      <c r="AU1036" s="340" t="n"/>
      <c r="AV1036" s="341" t="n"/>
    </row>
    <row r="1037">
      <c r="H1037" s="339" t="n"/>
      <c r="I1037" s="339" t="n"/>
      <c r="AD1037" s="8" t="n"/>
      <c r="AF1037" s="8" t="n"/>
      <c r="AU1037" s="340" t="n"/>
      <c r="AV1037" s="341" t="n"/>
    </row>
    <row r="1038">
      <c r="H1038" s="339" t="n"/>
      <c r="I1038" s="339" t="n"/>
      <c r="AD1038" s="8" t="n"/>
      <c r="AF1038" s="8" t="n"/>
      <c r="AU1038" s="340" t="n"/>
      <c r="AV1038" s="341" t="n"/>
    </row>
    <row r="1039">
      <c r="H1039" s="339" t="n"/>
      <c r="I1039" s="339" t="n"/>
      <c r="AD1039" s="8" t="n"/>
      <c r="AF1039" s="8" t="n"/>
      <c r="AU1039" s="340" t="n"/>
      <c r="AV1039" s="341" t="n"/>
    </row>
    <row r="1040">
      <c r="H1040" s="339" t="n"/>
      <c r="I1040" s="339" t="n"/>
      <c r="AD1040" s="8" t="n"/>
      <c r="AF1040" s="8" t="n"/>
      <c r="AU1040" s="340" t="n"/>
      <c r="AV1040" s="341" t="n"/>
    </row>
    <row r="1041">
      <c r="H1041" s="339" t="n"/>
      <c r="I1041" s="339" t="n"/>
      <c r="AD1041" s="8" t="n"/>
      <c r="AF1041" s="8" t="n"/>
      <c r="AU1041" s="340" t="n"/>
      <c r="AV1041" s="341" t="n"/>
    </row>
    <row r="1042">
      <c r="H1042" s="339" t="n"/>
      <c r="I1042" s="339" t="n"/>
      <c r="AD1042" s="8" t="n"/>
      <c r="AF1042" s="8" t="n"/>
      <c r="AU1042" s="340" t="n"/>
      <c r="AV1042" s="341" t="n"/>
    </row>
    <row r="1043">
      <c r="H1043" s="339" t="n"/>
      <c r="I1043" s="339" t="n"/>
      <c r="AD1043" s="8" t="n"/>
      <c r="AF1043" s="8" t="n"/>
      <c r="AU1043" s="340" t="n"/>
      <c r="AV1043" s="341" t="n"/>
    </row>
    <row r="1044">
      <c r="H1044" s="339" t="n"/>
      <c r="I1044" s="339" t="n"/>
      <c r="AD1044" s="8" t="n"/>
      <c r="AF1044" s="8" t="n"/>
      <c r="AU1044" s="340" t="n"/>
      <c r="AV1044" s="341" t="n"/>
    </row>
    <row r="1045">
      <c r="H1045" s="339" t="n"/>
      <c r="I1045" s="339" t="n"/>
      <c r="AD1045" s="8" t="n"/>
      <c r="AF1045" s="8" t="n"/>
      <c r="AU1045" s="340" t="n"/>
      <c r="AV1045" s="341" t="n"/>
    </row>
    <row r="1046">
      <c r="H1046" s="339" t="n"/>
      <c r="I1046" s="339" t="n"/>
      <c r="AD1046" s="8" t="n"/>
      <c r="AF1046" s="8" t="n"/>
      <c r="AU1046" s="340" t="n"/>
      <c r="AV1046" s="341" t="n"/>
    </row>
    <row r="1047">
      <c r="H1047" s="339" t="n"/>
      <c r="I1047" s="339" t="n"/>
      <c r="AD1047" s="8" t="n"/>
      <c r="AF1047" s="8" t="n"/>
      <c r="AU1047" s="340" t="n"/>
      <c r="AV1047" s="341" t="n"/>
    </row>
    <row r="1048">
      <c r="H1048" s="339" t="n"/>
      <c r="I1048" s="339" t="n"/>
      <c r="AD1048" s="8" t="n"/>
      <c r="AF1048" s="8" t="n"/>
      <c r="AU1048" s="340" t="n"/>
      <c r="AV1048" s="341" t="n"/>
    </row>
    <row r="1049">
      <c r="H1049" s="339" t="n"/>
      <c r="I1049" s="339" t="n"/>
      <c r="AD1049" s="8" t="n"/>
      <c r="AF1049" s="8" t="n"/>
      <c r="AU1049" s="340" t="n"/>
      <c r="AV1049" s="341" t="n"/>
    </row>
    <row r="1050">
      <c r="H1050" s="339" t="n"/>
      <c r="I1050" s="339" t="n"/>
      <c r="AD1050" s="8" t="n"/>
      <c r="AF1050" s="8" t="n"/>
      <c r="AU1050" s="340" t="n"/>
      <c r="AV1050" s="341" t="n"/>
    </row>
    <row r="1051">
      <c r="H1051" s="339" t="n"/>
      <c r="I1051" s="339" t="n"/>
      <c r="AD1051" s="8" t="n"/>
      <c r="AF1051" s="8" t="n"/>
      <c r="AU1051" s="340" t="n"/>
      <c r="AV1051" s="341" t="n"/>
    </row>
    <row r="1052">
      <c r="H1052" s="339" t="n"/>
      <c r="I1052" s="339" t="n"/>
      <c r="AD1052" s="8" t="n"/>
      <c r="AF1052" s="8" t="n"/>
      <c r="AU1052" s="340" t="n"/>
      <c r="AV1052" s="341" t="n"/>
    </row>
    <row r="1053">
      <c r="H1053" s="339" t="n"/>
      <c r="I1053" s="339" t="n"/>
      <c r="AD1053" s="8" t="n"/>
      <c r="AF1053" s="8" t="n"/>
      <c r="AU1053" s="340" t="n"/>
      <c r="AV1053" s="341" t="n"/>
    </row>
    <row r="1054">
      <c r="H1054" s="339" t="n"/>
      <c r="I1054" s="339" t="n"/>
      <c r="AD1054" s="8" t="n"/>
      <c r="AF1054" s="8" t="n"/>
      <c r="AU1054" s="340" t="n"/>
      <c r="AV1054" s="341" t="n"/>
    </row>
    <row r="1055">
      <c r="H1055" s="339" t="n"/>
      <c r="I1055" s="339" t="n"/>
      <c r="AD1055" s="8" t="n"/>
      <c r="AF1055" s="8" t="n"/>
      <c r="AU1055" s="340" t="n"/>
      <c r="AV1055" s="341" t="n"/>
    </row>
    <row r="1056">
      <c r="H1056" s="339" t="n"/>
      <c r="I1056" s="339" t="n"/>
      <c r="AD1056" s="8" t="n"/>
      <c r="AF1056" s="8" t="n"/>
      <c r="AU1056" s="340" t="n"/>
      <c r="AV1056" s="341" t="n"/>
    </row>
    <row r="1057">
      <c r="H1057" s="339" t="n"/>
      <c r="I1057" s="339" t="n"/>
      <c r="AD1057" s="8" t="n"/>
      <c r="AF1057" s="8" t="n"/>
      <c r="AU1057" s="340" t="n"/>
      <c r="AV1057" s="341" t="n"/>
    </row>
    <row r="1058">
      <c r="H1058" s="339" t="n"/>
      <c r="I1058" s="339" t="n"/>
      <c r="AD1058" s="8" t="n"/>
      <c r="AF1058" s="8" t="n"/>
      <c r="AU1058" s="340" t="n"/>
      <c r="AV1058" s="341" t="n"/>
    </row>
    <row r="1059">
      <c r="H1059" s="339" t="n"/>
      <c r="I1059" s="339" t="n"/>
      <c r="AD1059" s="8" t="n"/>
      <c r="AF1059" s="8" t="n"/>
      <c r="AU1059" s="340" t="n"/>
      <c r="AV1059" s="341" t="n"/>
    </row>
    <row r="1060">
      <c r="H1060" s="339" t="n"/>
      <c r="I1060" s="339" t="n"/>
      <c r="AD1060" s="8" t="n"/>
      <c r="AF1060" s="8" t="n"/>
      <c r="AU1060" s="340" t="n"/>
      <c r="AV1060" s="341" t="n"/>
    </row>
    <row r="1061">
      <c r="H1061" s="339" t="n"/>
      <c r="I1061" s="339" t="n"/>
      <c r="AD1061" s="8" t="n"/>
      <c r="AF1061" s="8" t="n"/>
      <c r="AU1061" s="340" t="n"/>
      <c r="AV1061" s="341" t="n"/>
    </row>
    <row r="1062">
      <c r="H1062" s="339" t="n"/>
      <c r="I1062" s="339" t="n"/>
      <c r="AD1062" s="8" t="n"/>
      <c r="AF1062" s="8" t="n"/>
      <c r="AU1062" s="340" t="n"/>
      <c r="AV1062" s="341" t="n"/>
    </row>
    <row r="1063">
      <c r="H1063" s="339" t="n"/>
      <c r="I1063" s="339" t="n"/>
      <c r="AD1063" s="8" t="n"/>
      <c r="AF1063" s="8" t="n"/>
      <c r="AU1063" s="340" t="n"/>
      <c r="AV1063" s="341" t="n"/>
    </row>
    <row r="1064">
      <c r="H1064" s="339" t="n"/>
      <c r="I1064" s="339" t="n"/>
      <c r="AD1064" s="8" t="n"/>
      <c r="AF1064" s="8" t="n"/>
      <c r="AU1064" s="340" t="n"/>
      <c r="AV1064" s="341" t="n"/>
    </row>
    <row r="1065">
      <c r="H1065" s="339" t="n"/>
      <c r="I1065" s="339" t="n"/>
      <c r="AD1065" s="8" t="n"/>
      <c r="AF1065" s="8" t="n"/>
      <c r="AU1065" s="340" t="n"/>
      <c r="AV1065" s="341" t="n"/>
    </row>
    <row r="1066">
      <c r="H1066" s="339" t="n"/>
      <c r="I1066" s="339" t="n"/>
      <c r="AD1066" s="8" t="n"/>
      <c r="AF1066" s="8" t="n"/>
      <c r="AU1066" s="340" t="n"/>
      <c r="AV1066" s="341" t="n"/>
    </row>
    <row r="1067">
      <c r="H1067" s="339" t="n"/>
      <c r="I1067" s="339" t="n"/>
      <c r="AD1067" s="8" t="n"/>
      <c r="AF1067" s="8" t="n"/>
      <c r="AU1067" s="340" t="n"/>
      <c r="AV1067" s="341" t="n"/>
    </row>
    <row r="1068">
      <c r="H1068" s="339" t="n"/>
      <c r="I1068" s="339" t="n"/>
      <c r="AD1068" s="8" t="n"/>
      <c r="AF1068" s="8" t="n"/>
      <c r="AU1068" s="340" t="n"/>
      <c r="AV1068" s="341" t="n"/>
    </row>
    <row r="1069">
      <c r="H1069" s="339" t="n"/>
      <c r="I1069" s="339" t="n"/>
      <c r="AD1069" s="8" t="n"/>
      <c r="AF1069" s="8" t="n"/>
      <c r="AU1069" s="340" t="n"/>
      <c r="AV1069" s="341" t="n"/>
    </row>
    <row r="1070">
      <c r="H1070" s="339" t="n"/>
      <c r="I1070" s="339" t="n"/>
      <c r="AD1070" s="8" t="n"/>
      <c r="AF1070" s="8" t="n"/>
      <c r="AU1070" s="340" t="n"/>
      <c r="AV1070" s="341" t="n"/>
    </row>
    <row r="1071">
      <c r="H1071" s="339" t="n"/>
      <c r="I1071" s="339" t="n"/>
      <c r="AD1071" s="8" t="n"/>
      <c r="AF1071" s="8" t="n"/>
      <c r="AU1071" s="340" t="n"/>
      <c r="AV1071" s="341" t="n"/>
    </row>
    <row r="1072">
      <c r="H1072" s="339" t="n"/>
      <c r="I1072" s="339" t="n"/>
      <c r="AD1072" s="8" t="n"/>
      <c r="AF1072" s="8" t="n"/>
      <c r="AU1072" s="340" t="n"/>
      <c r="AV1072" s="341" t="n"/>
    </row>
    <row r="1073">
      <c r="H1073" s="339" t="n"/>
      <c r="I1073" s="339" t="n"/>
      <c r="AD1073" s="8" t="n"/>
      <c r="AF1073" s="8" t="n"/>
      <c r="AU1073" s="340" t="n"/>
      <c r="AV1073" s="341" t="n"/>
    </row>
    <row r="1074">
      <c r="H1074" s="339" t="n"/>
      <c r="I1074" s="339" t="n"/>
      <c r="AD1074" s="8" t="n"/>
      <c r="AF1074" s="8" t="n"/>
      <c r="AU1074" s="340" t="n"/>
      <c r="AV1074" s="341" t="n"/>
    </row>
    <row r="1075">
      <c r="H1075" s="339" t="n"/>
      <c r="I1075" s="339" t="n"/>
      <c r="AD1075" s="8" t="n"/>
      <c r="AF1075" s="8" t="n"/>
      <c r="AU1075" s="340" t="n"/>
      <c r="AV1075" s="341" t="n"/>
    </row>
    <row r="1076">
      <c r="H1076" s="339" t="n"/>
      <c r="I1076" s="339" t="n"/>
      <c r="AD1076" s="8" t="n"/>
      <c r="AF1076" s="8" t="n"/>
      <c r="AU1076" s="340" t="n"/>
      <c r="AV1076" s="341" t="n"/>
    </row>
    <row r="1077">
      <c r="H1077" s="339" t="n"/>
      <c r="I1077" s="339" t="n"/>
      <c r="AD1077" s="8" t="n"/>
      <c r="AF1077" s="8" t="n"/>
      <c r="AU1077" s="340" t="n"/>
      <c r="AV1077" s="341" t="n"/>
    </row>
    <row r="1078">
      <c r="H1078" s="339" t="n"/>
      <c r="I1078" s="339" t="n"/>
      <c r="AD1078" s="8" t="n"/>
      <c r="AF1078" s="8" t="n"/>
      <c r="AU1078" s="340" t="n"/>
      <c r="AV1078" s="341" t="n"/>
    </row>
    <row r="1079">
      <c r="H1079" s="339" t="n"/>
      <c r="I1079" s="339" t="n"/>
      <c r="AD1079" s="8" t="n"/>
      <c r="AF1079" s="8" t="n"/>
      <c r="AU1079" s="340" t="n"/>
      <c r="AV1079" s="341" t="n"/>
    </row>
    <row r="1080">
      <c r="H1080" s="339" t="n"/>
      <c r="I1080" s="339" t="n"/>
      <c r="AD1080" s="8" t="n"/>
      <c r="AF1080" s="8" t="n"/>
      <c r="AU1080" s="340" t="n"/>
      <c r="AV1080" s="341" t="n"/>
    </row>
    <row r="1081">
      <c r="H1081" s="339" t="n"/>
      <c r="I1081" s="339" t="n"/>
      <c r="AD1081" s="8" t="n"/>
      <c r="AF1081" s="8" t="n"/>
      <c r="AU1081" s="340" t="n"/>
      <c r="AV1081" s="341" t="n"/>
    </row>
    <row r="1082">
      <c r="H1082" s="339" t="n"/>
      <c r="I1082" s="339" t="n"/>
      <c r="AD1082" s="8" t="n"/>
      <c r="AF1082" s="8" t="n"/>
      <c r="AU1082" s="340" t="n"/>
      <c r="AV1082" s="341" t="n"/>
    </row>
    <row r="1083">
      <c r="H1083" s="339" t="n"/>
      <c r="I1083" s="339" t="n"/>
      <c r="AD1083" s="8" t="n"/>
      <c r="AF1083" s="8" t="n"/>
      <c r="AU1083" s="340" t="n"/>
      <c r="AV1083" s="341" t="n"/>
    </row>
    <row r="1084">
      <c r="H1084" s="339" t="n"/>
      <c r="I1084" s="339" t="n"/>
      <c r="AD1084" s="8" t="n"/>
      <c r="AF1084" s="8" t="n"/>
      <c r="AU1084" s="340" t="n"/>
      <c r="AV1084" s="341" t="n"/>
    </row>
    <row r="1085">
      <c r="H1085" s="339" t="n"/>
      <c r="I1085" s="339" t="n"/>
      <c r="AD1085" s="8" t="n"/>
      <c r="AF1085" s="8" t="n"/>
      <c r="AU1085" s="340" t="n"/>
      <c r="AV1085" s="341" t="n"/>
    </row>
    <row r="1086">
      <c r="H1086" s="339" t="n"/>
      <c r="I1086" s="339" t="n"/>
      <c r="AD1086" s="8" t="n"/>
      <c r="AF1086" s="8" t="n"/>
      <c r="AU1086" s="340" t="n"/>
      <c r="AV1086" s="341" t="n"/>
    </row>
    <row r="1087">
      <c r="H1087" s="339" t="n"/>
      <c r="I1087" s="339" t="n"/>
      <c r="AD1087" s="8" t="n"/>
      <c r="AF1087" s="8" t="n"/>
      <c r="AU1087" s="340" t="n"/>
      <c r="AV1087" s="341" t="n"/>
    </row>
    <row r="1088">
      <c r="H1088" s="339" t="n"/>
      <c r="I1088" s="339" t="n"/>
      <c r="AD1088" s="8" t="n"/>
      <c r="AF1088" s="8" t="n"/>
      <c r="AU1088" s="340" t="n"/>
      <c r="AV1088" s="341" t="n"/>
    </row>
    <row r="1089">
      <c r="H1089" s="339" t="n"/>
      <c r="I1089" s="339" t="n"/>
      <c r="AD1089" s="8" t="n"/>
      <c r="AF1089" s="8" t="n"/>
      <c r="AU1089" s="340" t="n"/>
      <c r="AV1089" s="341" t="n"/>
    </row>
    <row r="1090">
      <c r="H1090" s="339" t="n"/>
      <c r="I1090" s="339" t="n"/>
      <c r="AD1090" s="8" t="n"/>
      <c r="AF1090" s="8" t="n"/>
      <c r="AU1090" s="340" t="n"/>
      <c r="AV1090" s="341" t="n"/>
    </row>
    <row r="1091">
      <c r="H1091" s="339" t="n"/>
      <c r="I1091" s="339" t="n"/>
      <c r="AD1091" s="8" t="n"/>
      <c r="AF1091" s="8" t="n"/>
      <c r="AU1091" s="340" t="n"/>
      <c r="AV1091" s="341" t="n"/>
    </row>
    <row r="1092">
      <c r="H1092" s="339" t="n"/>
      <c r="I1092" s="339" t="n"/>
      <c r="AD1092" s="8" t="n"/>
      <c r="AF1092" s="8" t="n"/>
      <c r="AU1092" s="340" t="n"/>
      <c r="AV1092" s="341" t="n"/>
    </row>
    <row r="1093">
      <c r="H1093" s="339" t="n"/>
      <c r="I1093" s="339" t="n"/>
      <c r="AD1093" s="8" t="n"/>
      <c r="AF1093" s="8" t="n"/>
      <c r="AU1093" s="340" t="n"/>
      <c r="AV1093" s="341" t="n"/>
    </row>
    <row r="1094">
      <c r="H1094" s="339" t="n"/>
      <c r="I1094" s="339" t="n"/>
      <c r="AD1094" s="8" t="n"/>
      <c r="AF1094" s="8" t="n"/>
      <c r="AU1094" s="340" t="n"/>
      <c r="AV1094" s="341" t="n"/>
    </row>
    <row r="1095">
      <c r="H1095" s="339" t="n"/>
      <c r="I1095" s="339" t="n"/>
      <c r="AD1095" s="8" t="n"/>
      <c r="AF1095" s="8" t="n"/>
      <c r="AU1095" s="340" t="n"/>
      <c r="AV1095" s="341" t="n"/>
    </row>
    <row r="1096">
      <c r="H1096" s="339" t="n"/>
      <c r="I1096" s="339" t="n"/>
      <c r="AD1096" s="8" t="n"/>
      <c r="AF1096" s="8" t="n"/>
      <c r="AU1096" s="340" t="n"/>
      <c r="AV1096" s="341" t="n"/>
    </row>
    <row r="1097">
      <c r="H1097" s="339" t="n"/>
      <c r="I1097" s="339" t="n"/>
      <c r="AD1097" s="8" t="n"/>
      <c r="AF1097" s="8" t="n"/>
      <c r="AU1097" s="340" t="n"/>
      <c r="AV1097" s="341" t="n"/>
    </row>
    <row r="1098">
      <c r="H1098" s="339" t="n"/>
      <c r="I1098" s="339" t="n"/>
      <c r="AD1098" s="8" t="n"/>
      <c r="AF1098" s="8" t="n"/>
      <c r="AU1098" s="340" t="n"/>
      <c r="AV1098" s="341" t="n"/>
    </row>
    <row r="1099">
      <c r="H1099" s="339" t="n"/>
      <c r="I1099" s="339" t="n"/>
      <c r="AD1099" s="8" t="n"/>
      <c r="AF1099" s="8" t="n"/>
      <c r="AU1099" s="340" t="n"/>
      <c r="AV1099" s="341" t="n"/>
    </row>
    <row r="1100">
      <c r="H1100" s="339" t="n"/>
      <c r="I1100" s="339" t="n"/>
      <c r="AD1100" s="8" t="n"/>
      <c r="AF1100" s="8" t="n"/>
      <c r="AU1100" s="340" t="n"/>
      <c r="AV1100" s="341" t="n"/>
    </row>
    <row r="1101">
      <c r="H1101" s="339" t="n"/>
      <c r="I1101" s="339" t="n"/>
      <c r="AD1101" s="8" t="n"/>
      <c r="AF1101" s="8" t="n"/>
      <c r="AU1101" s="340" t="n"/>
      <c r="AV1101" s="341" t="n"/>
    </row>
    <row r="1102">
      <c r="H1102" s="339" t="n"/>
      <c r="I1102" s="339" t="n"/>
      <c r="AD1102" s="8" t="n"/>
      <c r="AF1102" s="8" t="n"/>
      <c r="AU1102" s="340" t="n"/>
      <c r="AV1102" s="341" t="n"/>
    </row>
    <row r="1103">
      <c r="H1103" s="339" t="n"/>
      <c r="I1103" s="339" t="n"/>
      <c r="AD1103" s="8" t="n"/>
      <c r="AF1103" s="8" t="n"/>
      <c r="AU1103" s="340" t="n"/>
      <c r="AV1103" s="341" t="n"/>
    </row>
    <row r="1104">
      <c r="H1104" s="339" t="n"/>
      <c r="I1104" s="339" t="n"/>
      <c r="AD1104" s="8" t="n"/>
      <c r="AF1104" s="8" t="n"/>
      <c r="AU1104" s="340" t="n"/>
      <c r="AV1104" s="341" t="n"/>
    </row>
    <row r="1105">
      <c r="H1105" s="339" t="n"/>
      <c r="I1105" s="339" t="n"/>
      <c r="AD1105" s="8" t="n"/>
      <c r="AF1105" s="8" t="n"/>
      <c r="AU1105" s="340" t="n"/>
      <c r="AV1105" s="341" t="n"/>
    </row>
    <row r="1106">
      <c r="H1106" s="339" t="n"/>
      <c r="I1106" s="339" t="n"/>
      <c r="AD1106" s="8" t="n"/>
      <c r="AF1106" s="8" t="n"/>
      <c r="AU1106" s="340" t="n"/>
      <c r="AV1106" s="341" t="n"/>
    </row>
    <row r="1107">
      <c r="H1107" s="339" t="n"/>
      <c r="I1107" s="339" t="n"/>
      <c r="AD1107" s="8" t="n"/>
      <c r="AF1107" s="8" t="n"/>
      <c r="AU1107" s="340" t="n"/>
      <c r="AV1107" s="341" t="n"/>
    </row>
    <row r="1108">
      <c r="H1108" s="339" t="n"/>
      <c r="I1108" s="339" t="n"/>
      <c r="AD1108" s="8" t="n"/>
      <c r="AF1108" s="8" t="n"/>
      <c r="AU1108" s="340" t="n"/>
      <c r="AV1108" s="341" t="n"/>
    </row>
    <row r="1109">
      <c r="H1109" s="339" t="n"/>
      <c r="I1109" s="339" t="n"/>
      <c r="AD1109" s="8" t="n"/>
      <c r="AF1109" s="8" t="n"/>
      <c r="AU1109" s="340" t="n"/>
      <c r="AV1109" s="341" t="n"/>
    </row>
    <row r="1110">
      <c r="H1110" s="339" t="n"/>
      <c r="I1110" s="339" t="n"/>
      <c r="AD1110" s="8" t="n"/>
      <c r="AF1110" s="8" t="n"/>
      <c r="AU1110" s="340" t="n"/>
      <c r="AV1110" s="341" t="n"/>
    </row>
    <row r="1111">
      <c r="H1111" s="339" t="n"/>
      <c r="I1111" s="339" t="n"/>
      <c r="AD1111" s="8" t="n"/>
      <c r="AF1111" s="8" t="n"/>
      <c r="AU1111" s="340" t="n"/>
      <c r="AV1111" s="341" t="n"/>
    </row>
    <row r="1112">
      <c r="H1112" s="339" t="n"/>
      <c r="I1112" s="339" t="n"/>
      <c r="AD1112" s="8" t="n"/>
      <c r="AF1112" s="8" t="n"/>
      <c r="AU1112" s="340" t="n"/>
      <c r="AV1112" s="341" t="n"/>
    </row>
    <row r="1113">
      <c r="H1113" s="339" t="n"/>
      <c r="I1113" s="339" t="n"/>
      <c r="AD1113" s="8" t="n"/>
      <c r="AF1113" s="8" t="n"/>
      <c r="AU1113" s="340" t="n"/>
      <c r="AV1113" s="341" t="n"/>
    </row>
    <row r="1114">
      <c r="H1114" s="339" t="n"/>
      <c r="I1114" s="339" t="n"/>
      <c r="AD1114" s="8" t="n"/>
      <c r="AF1114" s="8" t="n"/>
      <c r="AU1114" s="340" t="n"/>
      <c r="AV1114" s="341" t="n"/>
    </row>
    <row r="1115">
      <c r="H1115" s="339" t="n"/>
      <c r="I1115" s="339" t="n"/>
      <c r="AD1115" s="8" t="n"/>
      <c r="AF1115" s="8" t="n"/>
      <c r="AU1115" s="340" t="n"/>
      <c r="AV1115" s="341" t="n"/>
    </row>
    <row r="1116">
      <c r="H1116" s="339" t="n"/>
      <c r="I1116" s="339" t="n"/>
      <c r="AD1116" s="8" t="n"/>
      <c r="AF1116" s="8" t="n"/>
      <c r="AU1116" s="340" t="n"/>
      <c r="AV1116" s="341" t="n"/>
    </row>
    <row r="1117">
      <c r="H1117" s="339" t="n"/>
      <c r="I1117" s="339" t="n"/>
      <c r="AD1117" s="8" t="n"/>
      <c r="AF1117" s="8" t="n"/>
      <c r="AU1117" s="340" t="n"/>
      <c r="AV1117" s="341" t="n"/>
    </row>
    <row r="1118">
      <c r="H1118" s="339" t="n"/>
      <c r="I1118" s="339" t="n"/>
      <c r="AD1118" s="8" t="n"/>
      <c r="AF1118" s="8" t="n"/>
      <c r="AU1118" s="340" t="n"/>
      <c r="AV1118" s="341" t="n"/>
    </row>
    <row r="1119">
      <c r="H1119" s="339" t="n"/>
      <c r="I1119" s="339" t="n"/>
      <c r="AD1119" s="8" t="n"/>
      <c r="AF1119" s="8" t="n"/>
      <c r="AU1119" s="340" t="n"/>
      <c r="AV1119" s="341" t="n"/>
    </row>
    <row r="1120">
      <c r="H1120" s="339" t="n"/>
      <c r="I1120" s="339" t="n"/>
      <c r="AD1120" s="8" t="n"/>
      <c r="AF1120" s="8" t="n"/>
      <c r="AU1120" s="340" t="n"/>
      <c r="AV1120" s="341" t="n"/>
    </row>
    <row r="1121">
      <c r="H1121" s="339" t="n"/>
      <c r="I1121" s="339" t="n"/>
      <c r="AD1121" s="8" t="n"/>
      <c r="AF1121" s="8" t="n"/>
      <c r="AU1121" s="340" t="n"/>
      <c r="AV1121" s="341" t="n"/>
    </row>
    <row r="1122">
      <c r="H1122" s="339" t="n"/>
      <c r="I1122" s="339" t="n"/>
      <c r="AD1122" s="8" t="n"/>
      <c r="AF1122" s="8" t="n"/>
      <c r="AU1122" s="340" t="n"/>
      <c r="AV1122" s="341" t="n"/>
    </row>
    <row r="1123">
      <c r="H1123" s="339" t="n"/>
      <c r="I1123" s="339" t="n"/>
      <c r="AD1123" s="8" t="n"/>
      <c r="AF1123" s="8" t="n"/>
      <c r="AU1123" s="340" t="n"/>
      <c r="AV1123" s="341" t="n"/>
    </row>
    <row r="1124">
      <c r="H1124" s="339" t="n"/>
      <c r="I1124" s="339" t="n"/>
      <c r="AD1124" s="8" t="n"/>
      <c r="AF1124" s="8" t="n"/>
      <c r="AU1124" s="340" t="n"/>
      <c r="AV1124" s="341" t="n"/>
    </row>
    <row r="1125">
      <c r="H1125" s="339" t="n"/>
      <c r="I1125" s="339" t="n"/>
      <c r="AD1125" s="8" t="n"/>
      <c r="AF1125" s="8" t="n"/>
      <c r="AU1125" s="340" t="n"/>
      <c r="AV1125" s="341" t="n"/>
    </row>
    <row r="1126">
      <c r="H1126" s="339" t="n"/>
      <c r="I1126" s="339" t="n"/>
      <c r="AD1126" s="8" t="n"/>
      <c r="AF1126" s="8" t="n"/>
      <c r="AU1126" s="340" t="n"/>
      <c r="AV1126" s="341" t="n"/>
    </row>
    <row r="1127">
      <c r="H1127" s="339" t="n"/>
      <c r="I1127" s="339" t="n"/>
      <c r="AD1127" s="8" t="n"/>
      <c r="AF1127" s="8" t="n"/>
      <c r="AU1127" s="340" t="n"/>
      <c r="AV1127" s="341" t="n"/>
    </row>
    <row r="1128">
      <c r="H1128" s="339" t="n"/>
      <c r="I1128" s="339" t="n"/>
      <c r="AD1128" s="8" t="n"/>
      <c r="AF1128" s="8" t="n"/>
      <c r="AU1128" s="340" t="n"/>
      <c r="AV1128" s="341" t="n"/>
    </row>
    <row r="1129">
      <c r="H1129" s="339" t="n"/>
      <c r="I1129" s="339" t="n"/>
      <c r="AD1129" s="8" t="n"/>
      <c r="AF1129" s="8" t="n"/>
      <c r="AU1129" s="340" t="n"/>
      <c r="AV1129" s="341" t="n"/>
    </row>
    <row r="1130">
      <c r="H1130" s="339" t="n"/>
      <c r="I1130" s="339" t="n"/>
      <c r="AD1130" s="8" t="n"/>
      <c r="AF1130" s="8" t="n"/>
      <c r="AU1130" s="340" t="n"/>
      <c r="AV1130" s="341" t="n"/>
    </row>
    <row r="1131">
      <c r="H1131" s="339" t="n"/>
      <c r="I1131" s="339" t="n"/>
      <c r="AD1131" s="8" t="n"/>
      <c r="AF1131" s="8" t="n"/>
      <c r="AU1131" s="340" t="n"/>
      <c r="AV1131" s="341" t="n"/>
    </row>
    <row r="1132">
      <c r="H1132" s="339" t="n"/>
      <c r="I1132" s="339" t="n"/>
      <c r="AD1132" s="8" t="n"/>
      <c r="AF1132" s="8" t="n"/>
      <c r="AU1132" s="340" t="n"/>
      <c r="AV1132" s="341" t="n"/>
    </row>
    <row r="1133">
      <c r="H1133" s="339" t="n"/>
      <c r="I1133" s="339" t="n"/>
      <c r="AD1133" s="8" t="n"/>
      <c r="AF1133" s="8" t="n"/>
      <c r="AU1133" s="340" t="n"/>
      <c r="AV1133" s="341" t="n"/>
    </row>
    <row r="1134">
      <c r="H1134" s="339" t="n"/>
      <c r="I1134" s="339" t="n"/>
      <c r="AD1134" s="8" t="n"/>
      <c r="AF1134" s="8" t="n"/>
      <c r="AU1134" s="340" t="n"/>
      <c r="AV1134" s="341" t="n"/>
    </row>
    <row r="1135">
      <c r="H1135" s="339" t="n"/>
      <c r="I1135" s="339" t="n"/>
      <c r="AD1135" s="8" t="n"/>
      <c r="AF1135" s="8" t="n"/>
      <c r="AU1135" s="340" t="n"/>
      <c r="AV1135" s="341" t="n"/>
    </row>
    <row r="1136">
      <c r="H1136" s="339" t="n"/>
      <c r="I1136" s="339" t="n"/>
      <c r="AD1136" s="8" t="n"/>
      <c r="AF1136" s="8" t="n"/>
      <c r="AU1136" s="340" t="n"/>
      <c r="AV1136" s="341" t="n"/>
    </row>
    <row r="1137">
      <c r="H1137" s="339" t="n"/>
      <c r="I1137" s="339" t="n"/>
      <c r="AD1137" s="8" t="n"/>
      <c r="AF1137" s="8" t="n"/>
      <c r="AU1137" s="340" t="n"/>
      <c r="AV1137" s="341" t="n"/>
    </row>
    <row r="1138">
      <c r="H1138" s="339" t="n"/>
      <c r="I1138" s="339" t="n"/>
      <c r="AD1138" s="8" t="n"/>
      <c r="AF1138" s="8" t="n"/>
      <c r="AU1138" s="340" t="n"/>
      <c r="AV1138" s="341" t="n"/>
    </row>
    <row r="1139">
      <c r="H1139" s="339" t="n"/>
      <c r="I1139" s="339" t="n"/>
      <c r="AD1139" s="8" t="n"/>
      <c r="AF1139" s="8" t="n"/>
      <c r="AU1139" s="340" t="n"/>
      <c r="AV1139" s="341" t="n"/>
    </row>
    <row r="1140">
      <c r="H1140" s="339" t="n"/>
      <c r="I1140" s="339" t="n"/>
      <c r="AD1140" s="8" t="n"/>
      <c r="AF1140" s="8" t="n"/>
      <c r="AU1140" s="340" t="n"/>
      <c r="AV1140" s="341" t="n"/>
    </row>
    <row r="1141">
      <c r="H1141" s="339" t="n"/>
      <c r="I1141" s="339" t="n"/>
      <c r="AD1141" s="8" t="n"/>
      <c r="AF1141" s="8" t="n"/>
      <c r="AU1141" s="340" t="n"/>
      <c r="AV1141" s="341" t="n"/>
    </row>
    <row r="1142">
      <c r="H1142" s="339" t="n"/>
      <c r="I1142" s="339" t="n"/>
      <c r="AD1142" s="8" t="n"/>
      <c r="AF1142" s="8" t="n"/>
      <c r="AU1142" s="340" t="n"/>
      <c r="AV1142" s="341" t="n"/>
    </row>
    <row r="1143">
      <c r="H1143" s="339" t="n"/>
      <c r="I1143" s="339" t="n"/>
      <c r="AD1143" s="8" t="n"/>
      <c r="AF1143" s="8" t="n"/>
      <c r="AU1143" s="340" t="n"/>
      <c r="AV1143" s="341" t="n"/>
    </row>
    <row r="1144">
      <c r="H1144" s="339" t="n"/>
      <c r="I1144" s="339" t="n"/>
      <c r="AD1144" s="8" t="n"/>
      <c r="AF1144" s="8" t="n"/>
      <c r="AU1144" s="340" t="n"/>
      <c r="AV1144" s="341" t="n"/>
    </row>
    <row r="1145">
      <c r="H1145" s="339" t="n"/>
      <c r="I1145" s="339" t="n"/>
      <c r="AD1145" s="8" t="n"/>
      <c r="AF1145" s="8" t="n"/>
      <c r="AU1145" s="340" t="n"/>
      <c r="AV1145" s="341" t="n"/>
    </row>
    <row r="1146">
      <c r="H1146" s="339" t="n"/>
      <c r="I1146" s="339" t="n"/>
      <c r="AD1146" s="8" t="n"/>
      <c r="AF1146" s="8" t="n"/>
      <c r="AU1146" s="340" t="n"/>
      <c r="AV1146" s="341" t="n"/>
    </row>
    <row r="1147">
      <c r="H1147" s="339" t="n"/>
      <c r="I1147" s="339" t="n"/>
      <c r="AD1147" s="8" t="n"/>
      <c r="AF1147" s="8" t="n"/>
      <c r="AU1147" s="340" t="n"/>
      <c r="AV1147" s="341" t="n"/>
    </row>
    <row r="1148">
      <c r="H1148" s="339" t="n"/>
      <c r="I1148" s="339" t="n"/>
      <c r="AD1148" s="8" t="n"/>
      <c r="AF1148" s="8" t="n"/>
      <c r="AU1148" s="340" t="n"/>
      <c r="AV1148" s="341" t="n"/>
    </row>
    <row r="1149">
      <c r="H1149" s="339" t="n"/>
      <c r="I1149" s="339" t="n"/>
      <c r="AD1149" s="8" t="n"/>
      <c r="AF1149" s="8" t="n"/>
      <c r="AU1149" s="340" t="n"/>
      <c r="AV1149" s="341" t="n"/>
    </row>
    <row r="1150">
      <c r="H1150" s="339" t="n"/>
      <c r="I1150" s="339" t="n"/>
      <c r="AD1150" s="8" t="n"/>
      <c r="AF1150" s="8" t="n"/>
      <c r="AU1150" s="340" t="n"/>
      <c r="AV1150" s="341" t="n"/>
    </row>
    <row r="1151">
      <c r="H1151" s="339" t="n"/>
      <c r="I1151" s="339" t="n"/>
      <c r="AD1151" s="8" t="n"/>
      <c r="AF1151" s="8" t="n"/>
      <c r="AU1151" s="340" t="n"/>
      <c r="AV1151" s="341" t="n"/>
    </row>
    <row r="1152">
      <c r="H1152" s="339" t="n"/>
      <c r="I1152" s="339" t="n"/>
      <c r="AD1152" s="8" t="n"/>
      <c r="AF1152" s="8" t="n"/>
      <c r="AU1152" s="340" t="n"/>
      <c r="AV1152" s="341" t="n"/>
    </row>
    <row r="1153">
      <c r="H1153" s="339" t="n"/>
      <c r="I1153" s="339" t="n"/>
      <c r="AD1153" s="8" t="n"/>
      <c r="AF1153" s="8" t="n"/>
      <c r="AU1153" s="340" t="n"/>
      <c r="AV1153" s="341" t="n"/>
    </row>
    <row r="1154">
      <c r="H1154" s="339" t="n"/>
      <c r="I1154" s="339" t="n"/>
      <c r="AD1154" s="8" t="n"/>
      <c r="AF1154" s="8" t="n"/>
      <c r="AU1154" s="340" t="n"/>
      <c r="AV1154" s="341" t="n"/>
    </row>
    <row r="1155">
      <c r="H1155" s="339" t="n"/>
      <c r="I1155" s="339" t="n"/>
      <c r="AD1155" s="8" t="n"/>
      <c r="AF1155" s="8" t="n"/>
      <c r="AU1155" s="340" t="n"/>
      <c r="AV1155" s="341" t="n"/>
    </row>
    <row r="1156">
      <c r="H1156" s="339" t="n"/>
      <c r="I1156" s="339" t="n"/>
      <c r="AD1156" s="8" t="n"/>
      <c r="AF1156" s="8" t="n"/>
      <c r="AU1156" s="340" t="n"/>
      <c r="AV1156" s="341" t="n"/>
    </row>
    <row r="1157">
      <c r="H1157" s="339" t="n"/>
      <c r="I1157" s="339" t="n"/>
      <c r="AD1157" s="8" t="n"/>
      <c r="AF1157" s="8" t="n"/>
      <c r="AU1157" s="340" t="n"/>
      <c r="AV1157" s="341" t="n"/>
    </row>
    <row r="1158">
      <c r="H1158" s="339" t="n"/>
      <c r="I1158" s="339" t="n"/>
      <c r="AD1158" s="8" t="n"/>
      <c r="AF1158" s="8" t="n"/>
      <c r="AU1158" s="340" t="n"/>
      <c r="AV1158" s="341" t="n"/>
    </row>
    <row r="1159">
      <c r="H1159" s="339" t="n"/>
      <c r="I1159" s="339" t="n"/>
      <c r="AD1159" s="8" t="n"/>
      <c r="AF1159" s="8" t="n"/>
      <c r="AU1159" s="340" t="n"/>
      <c r="AV1159" s="341" t="n"/>
    </row>
    <row r="1160">
      <c r="H1160" s="339" t="n"/>
      <c r="I1160" s="339" t="n"/>
      <c r="AD1160" s="8" t="n"/>
      <c r="AF1160" s="8" t="n"/>
      <c r="AU1160" s="340" t="n"/>
      <c r="AV1160" s="341" t="n"/>
    </row>
    <row r="1161">
      <c r="H1161" s="339" t="n"/>
      <c r="I1161" s="339" t="n"/>
      <c r="AD1161" s="8" t="n"/>
      <c r="AF1161" s="8" t="n"/>
      <c r="AU1161" s="340" t="n"/>
      <c r="AV1161" s="341" t="n"/>
    </row>
    <row r="1162">
      <c r="H1162" s="339" t="n"/>
      <c r="I1162" s="339" t="n"/>
      <c r="AD1162" s="8" t="n"/>
      <c r="AF1162" s="8" t="n"/>
      <c r="AU1162" s="340" t="n"/>
      <c r="AV1162" s="341" t="n"/>
    </row>
    <row r="1163">
      <c r="H1163" s="339" t="n"/>
      <c r="I1163" s="339" t="n"/>
      <c r="AD1163" s="8" t="n"/>
      <c r="AF1163" s="8" t="n"/>
      <c r="AU1163" s="340" t="n"/>
      <c r="AV1163" s="341" t="n"/>
    </row>
    <row r="1164">
      <c r="H1164" s="339" t="n"/>
      <c r="I1164" s="339" t="n"/>
      <c r="AD1164" s="8" t="n"/>
      <c r="AF1164" s="8" t="n"/>
      <c r="AU1164" s="340" t="n"/>
      <c r="AV1164" s="341" t="n"/>
    </row>
    <row r="1165">
      <c r="H1165" s="339" t="n"/>
      <c r="I1165" s="339" t="n"/>
      <c r="AD1165" s="8" t="n"/>
      <c r="AF1165" s="8" t="n"/>
      <c r="AU1165" s="340" t="n"/>
      <c r="AV1165" s="341" t="n"/>
    </row>
    <row r="1166">
      <c r="H1166" s="339" t="n"/>
      <c r="I1166" s="339" t="n"/>
      <c r="AD1166" s="8" t="n"/>
      <c r="AF1166" s="8" t="n"/>
      <c r="AU1166" s="340" t="n"/>
      <c r="AV1166" s="341" t="n"/>
    </row>
    <row r="1167">
      <c r="H1167" s="339" t="n"/>
      <c r="I1167" s="339" t="n"/>
      <c r="AD1167" s="8" t="n"/>
      <c r="AF1167" s="8" t="n"/>
      <c r="AU1167" s="340" t="n"/>
      <c r="AV1167" s="341" t="n"/>
    </row>
    <row r="1168">
      <c r="H1168" s="339" t="n"/>
      <c r="I1168" s="339" t="n"/>
      <c r="AD1168" s="8" t="n"/>
      <c r="AF1168" s="8" t="n"/>
      <c r="AU1168" s="340" t="n"/>
      <c r="AV1168" s="341" t="n"/>
    </row>
    <row r="1169">
      <c r="H1169" s="339" t="n"/>
      <c r="I1169" s="339" t="n"/>
      <c r="AD1169" s="8" t="n"/>
      <c r="AF1169" s="8" t="n"/>
      <c r="AU1169" s="340" t="n"/>
      <c r="AV1169" s="341" t="n"/>
    </row>
    <row r="1170">
      <c r="H1170" s="339" t="n"/>
      <c r="I1170" s="339" t="n"/>
      <c r="AD1170" s="8" t="n"/>
      <c r="AF1170" s="8" t="n"/>
      <c r="AU1170" s="340" t="n"/>
      <c r="AV1170" s="341" t="n"/>
    </row>
    <row r="1171">
      <c r="H1171" s="339" t="n"/>
      <c r="I1171" s="339" t="n"/>
      <c r="AD1171" s="8" t="n"/>
      <c r="AF1171" s="8" t="n"/>
      <c r="AU1171" s="340" t="n"/>
      <c r="AV1171" s="341" t="n"/>
    </row>
    <row r="1172">
      <c r="H1172" s="339" t="n"/>
      <c r="I1172" s="339" t="n"/>
      <c r="AD1172" s="8" t="n"/>
      <c r="AF1172" s="8" t="n"/>
      <c r="AU1172" s="340" t="n"/>
      <c r="AV1172" s="341" t="n"/>
    </row>
    <row r="1173">
      <c r="H1173" s="339" t="n"/>
      <c r="I1173" s="339" t="n"/>
      <c r="AD1173" s="8" t="n"/>
      <c r="AF1173" s="8" t="n"/>
      <c r="AU1173" s="340" t="n"/>
      <c r="AV1173" s="341" t="n"/>
    </row>
    <row r="1174">
      <c r="H1174" s="339" t="n"/>
      <c r="I1174" s="339" t="n"/>
      <c r="AD1174" s="8" t="n"/>
      <c r="AF1174" s="8" t="n"/>
      <c r="AU1174" s="340" t="n"/>
      <c r="AV1174" s="341" t="n"/>
    </row>
    <row r="1175">
      <c r="H1175" s="339" t="n"/>
      <c r="I1175" s="339" t="n"/>
      <c r="AD1175" s="8" t="n"/>
      <c r="AF1175" s="8" t="n"/>
      <c r="AU1175" s="340" t="n"/>
      <c r="AV1175" s="341" t="n"/>
    </row>
    <row r="1176">
      <c r="H1176" s="339" t="n"/>
      <c r="I1176" s="339" t="n"/>
      <c r="AD1176" s="8" t="n"/>
      <c r="AF1176" s="8" t="n"/>
      <c r="AU1176" s="340" t="n"/>
      <c r="AV1176" s="341" t="n"/>
    </row>
    <row r="1177">
      <c r="H1177" s="339" t="n"/>
      <c r="I1177" s="339" t="n"/>
      <c r="AD1177" s="8" t="n"/>
      <c r="AF1177" s="8" t="n"/>
      <c r="AU1177" s="340" t="n"/>
      <c r="AV1177" s="341" t="n"/>
    </row>
    <row r="1178">
      <c r="H1178" s="339" t="n"/>
      <c r="I1178" s="339" t="n"/>
      <c r="AD1178" s="8" t="n"/>
      <c r="AF1178" s="8" t="n"/>
      <c r="AU1178" s="340" t="n"/>
      <c r="AV1178" s="341" t="n"/>
    </row>
    <row r="1179">
      <c r="H1179" s="339" t="n"/>
      <c r="I1179" s="339" t="n"/>
      <c r="AD1179" s="8" t="n"/>
      <c r="AF1179" s="8" t="n"/>
      <c r="AU1179" s="340" t="n"/>
      <c r="AV1179" s="341" t="n"/>
    </row>
    <row r="1180">
      <c r="H1180" s="339" t="n"/>
      <c r="I1180" s="339" t="n"/>
      <c r="AD1180" s="8" t="n"/>
      <c r="AF1180" s="8" t="n"/>
      <c r="AU1180" s="340" t="n"/>
      <c r="AV1180" s="341" t="n"/>
    </row>
    <row r="1181">
      <c r="H1181" s="339" t="n"/>
      <c r="I1181" s="339" t="n"/>
      <c r="AD1181" s="8" t="n"/>
      <c r="AF1181" s="8" t="n"/>
      <c r="AU1181" s="340" t="n"/>
      <c r="AV1181" s="341" t="n"/>
    </row>
    <row r="1182">
      <c r="H1182" s="339" t="n"/>
      <c r="I1182" s="339" t="n"/>
      <c r="AD1182" s="8" t="n"/>
      <c r="AF1182" s="8" t="n"/>
      <c r="AU1182" s="340" t="n"/>
      <c r="AV1182" s="341" t="n"/>
    </row>
    <row r="1183">
      <c r="H1183" s="339" t="n"/>
      <c r="I1183" s="339" t="n"/>
      <c r="AD1183" s="8" t="n"/>
      <c r="AF1183" s="8" t="n"/>
      <c r="AU1183" s="340" t="n"/>
      <c r="AV1183" s="341" t="n"/>
    </row>
    <row r="1184">
      <c r="H1184" s="339" t="n"/>
      <c r="I1184" s="339" t="n"/>
      <c r="AD1184" s="8" t="n"/>
      <c r="AF1184" s="8" t="n"/>
      <c r="AU1184" s="340" t="n"/>
      <c r="AV1184" s="341" t="n"/>
    </row>
    <row r="1185">
      <c r="H1185" s="339" t="n"/>
      <c r="I1185" s="339" t="n"/>
      <c r="AD1185" s="8" t="n"/>
      <c r="AF1185" s="8" t="n"/>
      <c r="AU1185" s="340" t="n"/>
      <c r="AV1185" s="341" t="n"/>
    </row>
    <row r="1186">
      <c r="H1186" s="339" t="n"/>
      <c r="I1186" s="339" t="n"/>
      <c r="AD1186" s="8" t="n"/>
      <c r="AF1186" s="8" t="n"/>
      <c r="AU1186" s="340" t="n"/>
      <c r="AV1186" s="341" t="n"/>
    </row>
    <row r="1187">
      <c r="H1187" s="339" t="n"/>
      <c r="I1187" s="339" t="n"/>
      <c r="AD1187" s="8" t="n"/>
      <c r="AF1187" s="8" t="n"/>
      <c r="AU1187" s="340" t="n"/>
      <c r="AV1187" s="341" t="n"/>
    </row>
    <row r="1188">
      <c r="H1188" s="339" t="n"/>
      <c r="I1188" s="339" t="n"/>
      <c r="AD1188" s="8" t="n"/>
      <c r="AF1188" s="8" t="n"/>
      <c r="AU1188" s="340" t="n"/>
      <c r="AV1188" s="341" t="n"/>
    </row>
    <row r="1189">
      <c r="H1189" s="339" t="n"/>
      <c r="I1189" s="339" t="n"/>
      <c r="AD1189" s="8" t="n"/>
      <c r="AF1189" s="8" t="n"/>
      <c r="AU1189" s="340" t="n"/>
      <c r="AV1189" s="341" t="n"/>
    </row>
    <row r="1190">
      <c r="H1190" s="339" t="n"/>
      <c r="I1190" s="339" t="n"/>
      <c r="AD1190" s="8" t="n"/>
      <c r="AF1190" s="8" t="n"/>
      <c r="AU1190" s="340" t="n"/>
      <c r="AV1190" s="341" t="n"/>
    </row>
    <row r="1191">
      <c r="H1191" s="339" t="n"/>
      <c r="I1191" s="339" t="n"/>
      <c r="AD1191" s="8" t="n"/>
      <c r="AF1191" s="8" t="n"/>
      <c r="AU1191" s="340" t="n"/>
      <c r="AV1191" s="341" t="n"/>
    </row>
    <row r="1192">
      <c r="H1192" s="339" t="n"/>
      <c r="I1192" s="339" t="n"/>
      <c r="AD1192" s="8" t="n"/>
      <c r="AF1192" s="8" t="n"/>
      <c r="AU1192" s="340" t="n"/>
      <c r="AV1192" s="341" t="n"/>
    </row>
    <row r="1193">
      <c r="H1193" s="339" t="n"/>
      <c r="I1193" s="339" t="n"/>
      <c r="AD1193" s="8" t="n"/>
      <c r="AF1193" s="8" t="n"/>
      <c r="AU1193" s="340" t="n"/>
      <c r="AV1193" s="341" t="n"/>
    </row>
    <row r="1194">
      <c r="H1194" s="339" t="n"/>
      <c r="I1194" s="339" t="n"/>
      <c r="AD1194" s="8" t="n"/>
      <c r="AF1194" s="8" t="n"/>
      <c r="AU1194" s="340" t="n"/>
      <c r="AV1194" s="341" t="n"/>
    </row>
    <row r="1195">
      <c r="H1195" s="339" t="n"/>
      <c r="I1195" s="339" t="n"/>
      <c r="AD1195" s="8" t="n"/>
      <c r="AF1195" s="8" t="n"/>
      <c r="AU1195" s="340" t="n"/>
      <c r="AV1195" s="341" t="n"/>
    </row>
    <row r="1196">
      <c r="H1196" s="339" t="n"/>
      <c r="I1196" s="339" t="n"/>
      <c r="AD1196" s="8" t="n"/>
      <c r="AF1196" s="8" t="n"/>
      <c r="AU1196" s="340" t="n"/>
      <c r="AV1196" s="341" t="n"/>
    </row>
    <row r="1197">
      <c r="H1197" s="339" t="n"/>
      <c r="I1197" s="339" t="n"/>
      <c r="AD1197" s="8" t="n"/>
      <c r="AF1197" s="8" t="n"/>
      <c r="AU1197" s="340" t="n"/>
      <c r="AV1197" s="341" t="n"/>
    </row>
    <row r="1198">
      <c r="H1198" s="339" t="n"/>
      <c r="I1198" s="339" t="n"/>
      <c r="AD1198" s="8" t="n"/>
      <c r="AF1198" s="8" t="n"/>
      <c r="AU1198" s="340" t="n"/>
      <c r="AV1198" s="341" t="n"/>
    </row>
    <row r="1199">
      <c r="H1199" s="339" t="n"/>
      <c r="I1199" s="339" t="n"/>
      <c r="AD1199" s="8" t="n"/>
      <c r="AF1199" s="8" t="n"/>
      <c r="AU1199" s="340" t="n"/>
      <c r="AV1199" s="341" t="n"/>
    </row>
    <row r="1200">
      <c r="H1200" s="339" t="n"/>
      <c r="I1200" s="339" t="n"/>
      <c r="AD1200" s="8" t="n"/>
      <c r="AF1200" s="8" t="n"/>
      <c r="AU1200" s="340" t="n"/>
      <c r="AV1200" s="341" t="n"/>
    </row>
    <row r="1201">
      <c r="H1201" s="339" t="n"/>
      <c r="I1201" s="339" t="n"/>
      <c r="AD1201" s="8" t="n"/>
      <c r="AF1201" s="8" t="n"/>
      <c r="AU1201" s="340" t="n"/>
      <c r="AV1201" s="341" t="n"/>
    </row>
    <row r="1202">
      <c r="H1202" s="339" t="n"/>
      <c r="I1202" s="339" t="n"/>
      <c r="AD1202" s="8" t="n"/>
      <c r="AF1202" s="8" t="n"/>
      <c r="AU1202" s="340" t="n"/>
      <c r="AV1202" s="341" t="n"/>
    </row>
    <row r="1203">
      <c r="H1203" s="339" t="n"/>
      <c r="I1203" s="339" t="n"/>
      <c r="AD1203" s="8" t="n"/>
      <c r="AF1203" s="8" t="n"/>
      <c r="AU1203" s="340" t="n"/>
      <c r="AV1203" s="341" t="n"/>
    </row>
    <row r="1204">
      <c r="H1204" s="339" t="n"/>
      <c r="I1204" s="339" t="n"/>
      <c r="AD1204" s="8" t="n"/>
      <c r="AF1204" s="8" t="n"/>
      <c r="AU1204" s="340" t="n"/>
      <c r="AV1204" s="341" t="n"/>
    </row>
    <row r="1205">
      <c r="H1205" s="339" t="n"/>
      <c r="I1205" s="339" t="n"/>
      <c r="AD1205" s="8" t="n"/>
      <c r="AF1205" s="8" t="n"/>
      <c r="AU1205" s="340" t="n"/>
      <c r="AV1205" s="341" t="n"/>
    </row>
    <row r="1206">
      <c r="H1206" s="339" t="n"/>
      <c r="I1206" s="339" t="n"/>
      <c r="AD1206" s="8" t="n"/>
      <c r="AF1206" s="8" t="n"/>
      <c r="AU1206" s="340" t="n"/>
      <c r="AV1206" s="341" t="n"/>
    </row>
    <row r="1207">
      <c r="H1207" s="339" t="n"/>
      <c r="I1207" s="339" t="n"/>
      <c r="AD1207" s="8" t="n"/>
      <c r="AF1207" s="8" t="n"/>
      <c r="AU1207" s="340" t="n"/>
      <c r="AV1207" s="341" t="n"/>
    </row>
    <row r="1208">
      <c r="H1208" s="339" t="n"/>
      <c r="I1208" s="339" t="n"/>
      <c r="AD1208" s="8" t="n"/>
      <c r="AF1208" s="8" t="n"/>
      <c r="AU1208" s="340" t="n"/>
      <c r="AV1208" s="341" t="n"/>
    </row>
    <row r="1209">
      <c r="H1209" s="339" t="n"/>
      <c r="I1209" s="339" t="n"/>
      <c r="AD1209" s="8" t="n"/>
      <c r="AF1209" s="8" t="n"/>
      <c r="AU1209" s="340" t="n"/>
      <c r="AV1209" s="341" t="n"/>
    </row>
    <row r="1210">
      <c r="H1210" s="339" t="n"/>
      <c r="I1210" s="339" t="n"/>
      <c r="AD1210" s="8" t="n"/>
      <c r="AF1210" s="8" t="n"/>
      <c r="AU1210" s="340" t="n"/>
      <c r="AV1210" s="341" t="n"/>
    </row>
    <row r="1211">
      <c r="H1211" s="339" t="n"/>
      <c r="I1211" s="339" t="n"/>
      <c r="AD1211" s="8" t="n"/>
      <c r="AF1211" s="8" t="n"/>
      <c r="AU1211" s="340" t="n"/>
      <c r="AV1211" s="341" t="n"/>
    </row>
    <row r="1212">
      <c r="H1212" s="339" t="n"/>
      <c r="I1212" s="339" t="n"/>
      <c r="AD1212" s="8" t="n"/>
      <c r="AF1212" s="8" t="n"/>
      <c r="AU1212" s="340" t="n"/>
      <c r="AV1212" s="341" t="n"/>
    </row>
    <row r="1213">
      <c r="H1213" s="339" t="n"/>
      <c r="I1213" s="339" t="n"/>
      <c r="AD1213" s="8" t="n"/>
      <c r="AF1213" s="8" t="n"/>
      <c r="AU1213" s="340" t="n"/>
      <c r="AV1213" s="341" t="n"/>
    </row>
    <row r="1214">
      <c r="H1214" s="339" t="n"/>
      <c r="I1214" s="339" t="n"/>
      <c r="AD1214" s="8" t="n"/>
      <c r="AF1214" s="8" t="n"/>
      <c r="AU1214" s="340" t="n"/>
      <c r="AV1214" s="341" t="n"/>
    </row>
    <row r="1215">
      <c r="H1215" s="339" t="n"/>
      <c r="I1215" s="339" t="n"/>
      <c r="AD1215" s="8" t="n"/>
      <c r="AF1215" s="8" t="n"/>
      <c r="AU1215" s="340" t="n"/>
      <c r="AV1215" s="341" t="n"/>
    </row>
    <row r="1216">
      <c r="H1216" s="339" t="n"/>
      <c r="I1216" s="339" t="n"/>
      <c r="AD1216" s="8" t="n"/>
      <c r="AF1216" s="8" t="n"/>
      <c r="AU1216" s="340" t="n"/>
      <c r="AV1216" s="341" t="n"/>
    </row>
    <row r="1217">
      <c r="H1217" s="339" t="n"/>
      <c r="I1217" s="339" t="n"/>
      <c r="AD1217" s="8" t="n"/>
      <c r="AF1217" s="8" t="n"/>
      <c r="AU1217" s="340" t="n"/>
      <c r="AV1217" s="341" t="n"/>
    </row>
    <row r="1218">
      <c r="H1218" s="339" t="n"/>
      <c r="I1218" s="339" t="n"/>
      <c r="AD1218" s="8" t="n"/>
      <c r="AF1218" s="8" t="n"/>
      <c r="AU1218" s="340" t="n"/>
      <c r="AV1218" s="341" t="n"/>
    </row>
    <row r="1219">
      <c r="H1219" s="339" t="n"/>
      <c r="I1219" s="339" t="n"/>
      <c r="AD1219" s="8" t="n"/>
      <c r="AF1219" s="8" t="n"/>
      <c r="AU1219" s="340" t="n"/>
      <c r="AV1219" s="341" t="n"/>
    </row>
    <row r="1220">
      <c r="H1220" s="339" t="n"/>
      <c r="I1220" s="339" t="n"/>
      <c r="AD1220" s="8" t="n"/>
      <c r="AF1220" s="8" t="n"/>
      <c r="AU1220" s="340" t="n"/>
      <c r="AV1220" s="341" t="n"/>
    </row>
    <row r="1221">
      <c r="H1221" s="339" t="n"/>
      <c r="I1221" s="339" t="n"/>
      <c r="AD1221" s="8" t="n"/>
      <c r="AF1221" s="8" t="n"/>
      <c r="AU1221" s="340" t="n"/>
      <c r="AV1221" s="341" t="n"/>
    </row>
    <row r="1222">
      <c r="H1222" s="339" t="n"/>
      <c r="I1222" s="339" t="n"/>
      <c r="AD1222" s="8" t="n"/>
      <c r="AF1222" s="8" t="n"/>
      <c r="AU1222" s="340" t="n"/>
      <c r="AV1222" s="341" t="n"/>
    </row>
    <row r="1223">
      <c r="H1223" s="339" t="n"/>
      <c r="I1223" s="339" t="n"/>
      <c r="AD1223" s="8" t="n"/>
      <c r="AF1223" s="8" t="n"/>
      <c r="AU1223" s="340" t="n"/>
      <c r="AV1223" s="341" t="n"/>
    </row>
    <row r="1224">
      <c r="H1224" s="339" t="n"/>
      <c r="I1224" s="339" t="n"/>
      <c r="AD1224" s="8" t="n"/>
      <c r="AF1224" s="8" t="n"/>
      <c r="AU1224" s="340" t="n"/>
      <c r="AV1224" s="341" t="n"/>
    </row>
    <row r="1225">
      <c r="H1225" s="339" t="n"/>
      <c r="I1225" s="339" t="n"/>
      <c r="AD1225" s="8" t="n"/>
      <c r="AF1225" s="8" t="n"/>
      <c r="AU1225" s="340" t="n"/>
      <c r="AV1225" s="341" t="n"/>
    </row>
    <row r="1226">
      <c r="H1226" s="339" t="n"/>
      <c r="I1226" s="339" t="n"/>
      <c r="AD1226" s="8" t="n"/>
      <c r="AF1226" s="8" t="n"/>
      <c r="AU1226" s="340" t="n"/>
      <c r="AV1226" s="341" t="n"/>
    </row>
    <row r="1227">
      <c r="H1227" s="339" t="n"/>
      <c r="I1227" s="339" t="n"/>
      <c r="AD1227" s="8" t="n"/>
      <c r="AF1227" s="8" t="n"/>
      <c r="AU1227" s="340" t="n"/>
      <c r="AV1227" s="341" t="n"/>
    </row>
    <row r="1228">
      <c r="H1228" s="339" t="n"/>
      <c r="I1228" s="339" t="n"/>
      <c r="AD1228" s="8" t="n"/>
      <c r="AF1228" s="8" t="n"/>
      <c r="AU1228" s="340" t="n"/>
      <c r="AV1228" s="341" t="n"/>
    </row>
    <row r="1229">
      <c r="H1229" s="339" t="n"/>
      <c r="I1229" s="339" t="n"/>
      <c r="AD1229" s="8" t="n"/>
      <c r="AF1229" s="8" t="n"/>
      <c r="AU1229" s="340" t="n"/>
      <c r="AV1229" s="341" t="n"/>
    </row>
    <row r="1230">
      <c r="H1230" s="339" t="n"/>
      <c r="I1230" s="339" t="n"/>
      <c r="AD1230" s="8" t="n"/>
      <c r="AF1230" s="8" t="n"/>
      <c r="AU1230" s="340" t="n"/>
      <c r="AV1230" s="341" t="n"/>
    </row>
    <row r="1231">
      <c r="H1231" s="339" t="n"/>
      <c r="I1231" s="339" t="n"/>
      <c r="AD1231" s="8" t="n"/>
      <c r="AF1231" s="8" t="n"/>
      <c r="AU1231" s="340" t="n"/>
      <c r="AV1231" s="341" t="n"/>
    </row>
    <row r="1232">
      <c r="H1232" s="339" t="n"/>
      <c r="I1232" s="339" t="n"/>
      <c r="AD1232" s="8" t="n"/>
      <c r="AF1232" s="8" t="n"/>
      <c r="AU1232" s="340" t="n"/>
      <c r="AV1232" s="341" t="n"/>
    </row>
    <row r="1233">
      <c r="H1233" s="339" t="n"/>
      <c r="I1233" s="339" t="n"/>
      <c r="AD1233" s="8" t="n"/>
      <c r="AF1233" s="8" t="n"/>
      <c r="AU1233" s="340" t="n"/>
      <c r="AV1233" s="341" t="n"/>
    </row>
    <row r="1234">
      <c r="H1234" s="339" t="n"/>
      <c r="I1234" s="339" t="n"/>
      <c r="AD1234" s="8" t="n"/>
      <c r="AF1234" s="8" t="n"/>
      <c r="AU1234" s="340" t="n"/>
      <c r="AV1234" s="341" t="n"/>
    </row>
    <row r="1235">
      <c r="H1235" s="339" t="n"/>
      <c r="I1235" s="339" t="n"/>
      <c r="AD1235" s="8" t="n"/>
      <c r="AF1235" s="8" t="n"/>
      <c r="AU1235" s="340" t="n"/>
      <c r="AV1235" s="341" t="n"/>
    </row>
    <row r="1236">
      <c r="H1236" s="339" t="n"/>
      <c r="I1236" s="339" t="n"/>
      <c r="AD1236" s="8" t="n"/>
      <c r="AF1236" s="8" t="n"/>
      <c r="AU1236" s="340" t="n"/>
      <c r="AV1236" s="341" t="n"/>
    </row>
    <row r="1237">
      <c r="H1237" s="339" t="n"/>
      <c r="I1237" s="339" t="n"/>
      <c r="AD1237" s="8" t="n"/>
      <c r="AF1237" s="8" t="n"/>
      <c r="AU1237" s="340" t="n"/>
      <c r="AV1237" s="341" t="n"/>
    </row>
    <row r="1238">
      <c r="H1238" s="339" t="n"/>
      <c r="I1238" s="339" t="n"/>
      <c r="AD1238" s="8" t="n"/>
      <c r="AF1238" s="8" t="n"/>
      <c r="AU1238" s="340" t="n"/>
      <c r="AV1238" s="341" t="n"/>
    </row>
    <row r="1239">
      <c r="H1239" s="339" t="n"/>
      <c r="I1239" s="339" t="n"/>
      <c r="AD1239" s="8" t="n"/>
      <c r="AF1239" s="8" t="n"/>
      <c r="AU1239" s="340" t="n"/>
      <c r="AV1239" s="341" t="n"/>
    </row>
    <row r="1240">
      <c r="H1240" s="339" t="n"/>
      <c r="I1240" s="339" t="n"/>
      <c r="AD1240" s="8" t="n"/>
      <c r="AF1240" s="8" t="n"/>
      <c r="AU1240" s="340" t="n"/>
      <c r="AV1240" s="341" t="n"/>
    </row>
    <row r="1241">
      <c r="H1241" s="339" t="n"/>
      <c r="I1241" s="339" t="n"/>
      <c r="AD1241" s="8" t="n"/>
      <c r="AF1241" s="8" t="n"/>
      <c r="AU1241" s="340" t="n"/>
      <c r="AV1241" s="341" t="n"/>
    </row>
    <row r="1242">
      <c r="H1242" s="339" t="n"/>
      <c r="I1242" s="339" t="n"/>
      <c r="AD1242" s="8" t="n"/>
      <c r="AF1242" s="8" t="n"/>
      <c r="AU1242" s="340" t="n"/>
      <c r="AV1242" s="341" t="n"/>
    </row>
    <row r="1243">
      <c r="H1243" s="339" t="n"/>
      <c r="I1243" s="339" t="n"/>
      <c r="AD1243" s="8" t="n"/>
      <c r="AF1243" s="8" t="n"/>
      <c r="AU1243" s="340" t="n"/>
      <c r="AV1243" s="341" t="n"/>
    </row>
    <row r="1244">
      <c r="H1244" s="339" t="n"/>
      <c r="I1244" s="339" t="n"/>
      <c r="AD1244" s="8" t="n"/>
      <c r="AF1244" s="8" t="n"/>
      <c r="AU1244" s="340" t="n"/>
      <c r="AV1244" s="341" t="n"/>
    </row>
    <row r="1245">
      <c r="H1245" s="339" t="n"/>
      <c r="I1245" s="339" t="n"/>
      <c r="AD1245" s="8" t="n"/>
      <c r="AF1245" s="8" t="n"/>
      <c r="AU1245" s="340" t="n"/>
      <c r="AV1245" s="341" t="n"/>
    </row>
    <row r="1246">
      <c r="H1246" s="339" t="n"/>
      <c r="I1246" s="339" t="n"/>
      <c r="AD1246" s="8" t="n"/>
      <c r="AF1246" s="8" t="n"/>
      <c r="AU1246" s="340" t="n"/>
      <c r="AV1246" s="341" t="n"/>
    </row>
    <row r="1247">
      <c r="H1247" s="339" t="n"/>
      <c r="I1247" s="339" t="n"/>
      <c r="AD1247" s="8" t="n"/>
      <c r="AF1247" s="8" t="n"/>
      <c r="AU1247" s="340" t="n"/>
      <c r="AV1247" s="341" t="n"/>
    </row>
    <row r="1248">
      <c r="H1248" s="339" t="n"/>
      <c r="I1248" s="339" t="n"/>
      <c r="AD1248" s="8" t="n"/>
      <c r="AF1248" s="8" t="n"/>
      <c r="AU1248" s="340" t="n"/>
      <c r="AV1248" s="341" t="n"/>
    </row>
    <row r="1249">
      <c r="H1249" s="339" t="n"/>
      <c r="I1249" s="339" t="n"/>
      <c r="AD1249" s="8" t="n"/>
      <c r="AF1249" s="8" t="n"/>
      <c r="AU1249" s="340" t="n"/>
      <c r="AV1249" s="341" t="n"/>
    </row>
    <row r="1250">
      <c r="H1250" s="339" t="n"/>
      <c r="I1250" s="339" t="n"/>
      <c r="AD1250" s="8" t="n"/>
      <c r="AF1250" s="8" t="n"/>
      <c r="AU1250" s="340" t="n"/>
      <c r="AV1250" s="341" t="n"/>
    </row>
    <row r="1251">
      <c r="H1251" s="339" t="n"/>
      <c r="I1251" s="339" t="n"/>
      <c r="AD1251" s="8" t="n"/>
      <c r="AF1251" s="8" t="n"/>
      <c r="AU1251" s="340" t="n"/>
      <c r="AV1251" s="341" t="n"/>
    </row>
    <row r="1252">
      <c r="H1252" s="339" t="n"/>
      <c r="I1252" s="339" t="n"/>
      <c r="AD1252" s="8" t="n"/>
      <c r="AF1252" s="8" t="n"/>
      <c r="AU1252" s="340" t="n"/>
      <c r="AV1252" s="341" t="n"/>
    </row>
    <row r="1253">
      <c r="H1253" s="339" t="n"/>
      <c r="I1253" s="339" t="n"/>
      <c r="AD1253" s="8" t="n"/>
      <c r="AF1253" s="8" t="n"/>
      <c r="AU1253" s="340" t="n"/>
      <c r="AV1253" s="341" t="n"/>
    </row>
    <row r="1254">
      <c r="H1254" s="339" t="n"/>
      <c r="I1254" s="339" t="n"/>
      <c r="AD1254" s="8" t="n"/>
      <c r="AF1254" s="8" t="n"/>
      <c r="AU1254" s="340" t="n"/>
      <c r="AV1254" s="341" t="n"/>
    </row>
    <row r="1255">
      <c r="H1255" s="339" t="n"/>
      <c r="I1255" s="339" t="n"/>
      <c r="AD1255" s="8" t="n"/>
      <c r="AF1255" s="8" t="n"/>
      <c r="AU1255" s="340" t="n"/>
      <c r="AV1255" s="341" t="n"/>
    </row>
    <row r="1256">
      <c r="H1256" s="339" t="n"/>
      <c r="I1256" s="339" t="n"/>
      <c r="AD1256" s="8" t="n"/>
      <c r="AF1256" s="8" t="n"/>
      <c r="AU1256" s="340" t="n"/>
      <c r="AV1256" s="341" t="n"/>
    </row>
    <row r="1257">
      <c r="H1257" s="339" t="n"/>
      <c r="I1257" s="339" t="n"/>
      <c r="AD1257" s="8" t="n"/>
      <c r="AF1257" s="8" t="n"/>
      <c r="AU1257" s="340" t="n"/>
      <c r="AV1257" s="341" t="n"/>
    </row>
    <row r="1258">
      <c r="H1258" s="339" t="n"/>
      <c r="I1258" s="339" t="n"/>
      <c r="AD1258" s="8" t="n"/>
      <c r="AF1258" s="8" t="n"/>
      <c r="AU1258" s="340" t="n"/>
      <c r="AV1258" s="341" t="n"/>
    </row>
    <row r="1259">
      <c r="H1259" s="339" t="n"/>
      <c r="I1259" s="339" t="n"/>
      <c r="AD1259" s="8" t="n"/>
      <c r="AF1259" s="8" t="n"/>
      <c r="AU1259" s="340" t="n"/>
      <c r="AV1259" s="341" t="n"/>
    </row>
    <row r="1260">
      <c r="H1260" s="339" t="n"/>
      <c r="I1260" s="339" t="n"/>
      <c r="AD1260" s="8" t="n"/>
      <c r="AF1260" s="8" t="n"/>
      <c r="AU1260" s="340" t="n"/>
      <c r="AV1260" s="341" t="n"/>
    </row>
    <row r="1261">
      <c r="H1261" s="339" t="n"/>
      <c r="I1261" s="339" t="n"/>
      <c r="AD1261" s="8" t="n"/>
      <c r="AF1261" s="8" t="n"/>
      <c r="AU1261" s="340" t="n"/>
      <c r="AV1261" s="341" t="n"/>
    </row>
    <row r="1262">
      <c r="H1262" s="339" t="n"/>
      <c r="I1262" s="339" t="n"/>
      <c r="AD1262" s="8" t="n"/>
      <c r="AF1262" s="8" t="n"/>
      <c r="AU1262" s="340" t="n"/>
      <c r="AV1262" s="341" t="n"/>
    </row>
    <row r="1263">
      <c r="H1263" s="339" t="n"/>
      <c r="I1263" s="339" t="n"/>
      <c r="AD1263" s="8" t="n"/>
      <c r="AF1263" s="8" t="n"/>
      <c r="AU1263" s="340" t="n"/>
      <c r="AV1263" s="341" t="n"/>
    </row>
    <row r="1264">
      <c r="H1264" s="339" t="n"/>
      <c r="I1264" s="339" t="n"/>
      <c r="AD1264" s="8" t="n"/>
      <c r="AF1264" s="8" t="n"/>
      <c r="AU1264" s="340" t="n"/>
      <c r="AV1264" s="341" t="n"/>
    </row>
    <row r="1265">
      <c r="H1265" s="339" t="n"/>
      <c r="I1265" s="339" t="n"/>
      <c r="AD1265" s="8" t="n"/>
      <c r="AF1265" s="8" t="n"/>
      <c r="AU1265" s="340" t="n"/>
      <c r="AV1265" s="341" t="n"/>
    </row>
    <row r="1266">
      <c r="H1266" s="339" t="n"/>
      <c r="I1266" s="339" t="n"/>
      <c r="AD1266" s="8" t="n"/>
      <c r="AF1266" s="8" t="n"/>
      <c r="AU1266" s="340" t="n"/>
      <c r="AV1266" s="341" t="n"/>
    </row>
    <row r="1267">
      <c r="H1267" s="339" t="n"/>
      <c r="I1267" s="339" t="n"/>
      <c r="AD1267" s="8" t="n"/>
      <c r="AF1267" s="8" t="n"/>
      <c r="AU1267" s="340" t="n"/>
      <c r="AV1267" s="341" t="n"/>
    </row>
    <row r="1268">
      <c r="H1268" s="339" t="n"/>
      <c r="I1268" s="339" t="n"/>
      <c r="AD1268" s="8" t="n"/>
      <c r="AF1268" s="8" t="n"/>
      <c r="AU1268" s="340" t="n"/>
      <c r="AV1268" s="341" t="n"/>
    </row>
    <row r="1269">
      <c r="H1269" s="339" t="n"/>
      <c r="I1269" s="339" t="n"/>
      <c r="AD1269" s="8" t="n"/>
      <c r="AF1269" s="8" t="n"/>
      <c r="AU1269" s="340" t="n"/>
      <c r="AV1269" s="341" t="n"/>
    </row>
    <row r="1270">
      <c r="H1270" s="339" t="n"/>
      <c r="I1270" s="339" t="n"/>
      <c r="AD1270" s="8" t="n"/>
      <c r="AF1270" s="8" t="n"/>
      <c r="AU1270" s="340" t="n"/>
      <c r="AV1270" s="341" t="n"/>
    </row>
    <row r="1271">
      <c r="H1271" s="339" t="n"/>
      <c r="I1271" s="339" t="n"/>
      <c r="AD1271" s="8" t="n"/>
      <c r="AF1271" s="8" t="n"/>
      <c r="AU1271" s="340" t="n"/>
      <c r="AV1271" s="341" t="n"/>
    </row>
    <row r="1272">
      <c r="H1272" s="339" t="n"/>
      <c r="I1272" s="339" t="n"/>
      <c r="AD1272" s="8" t="n"/>
      <c r="AF1272" s="8" t="n"/>
      <c r="AU1272" s="340" t="n"/>
      <c r="AV1272" s="341" t="n"/>
    </row>
    <row r="1273">
      <c r="H1273" s="339" t="n"/>
      <c r="I1273" s="339" t="n"/>
      <c r="AD1273" s="8" t="n"/>
      <c r="AF1273" s="8" t="n"/>
      <c r="AU1273" s="340" t="n"/>
      <c r="AV1273" s="341" t="n"/>
    </row>
    <row r="1274">
      <c r="H1274" s="339" t="n"/>
      <c r="I1274" s="339" t="n"/>
      <c r="AD1274" s="8" t="n"/>
      <c r="AF1274" s="8" t="n"/>
      <c r="AU1274" s="340" t="n"/>
      <c r="AV1274" s="341" t="n"/>
    </row>
    <row r="1275">
      <c r="H1275" s="339" t="n"/>
      <c r="I1275" s="339" t="n"/>
      <c r="AD1275" s="8" t="n"/>
      <c r="AF1275" s="8" t="n"/>
      <c r="AU1275" s="340" t="n"/>
      <c r="AV1275" s="341" t="n"/>
    </row>
    <row r="1276">
      <c r="H1276" s="339" t="n"/>
      <c r="I1276" s="339" t="n"/>
      <c r="AD1276" s="8" t="n"/>
      <c r="AF1276" s="8" t="n"/>
      <c r="AU1276" s="340" t="n"/>
      <c r="AV1276" s="341" t="n"/>
    </row>
    <row r="1277">
      <c r="H1277" s="339" t="n"/>
      <c r="I1277" s="339" t="n"/>
      <c r="AD1277" s="8" t="n"/>
      <c r="AF1277" s="8" t="n"/>
      <c r="AU1277" s="340" t="n"/>
      <c r="AV1277" s="341" t="n"/>
    </row>
    <row r="1278">
      <c r="H1278" s="339" t="n"/>
      <c r="I1278" s="339" t="n"/>
      <c r="AD1278" s="8" t="n"/>
      <c r="AF1278" s="8" t="n"/>
      <c r="AU1278" s="340" t="n"/>
      <c r="AV1278" s="341" t="n"/>
    </row>
    <row r="1279">
      <c r="H1279" s="339" t="n"/>
      <c r="I1279" s="339" t="n"/>
      <c r="AD1279" s="8" t="n"/>
      <c r="AF1279" s="8" t="n"/>
      <c r="AU1279" s="340" t="n"/>
      <c r="AV1279" s="341" t="n"/>
    </row>
    <row r="1280">
      <c r="H1280" s="339" t="n"/>
      <c r="I1280" s="339" t="n"/>
      <c r="AD1280" s="8" t="n"/>
      <c r="AF1280" s="8" t="n"/>
      <c r="AU1280" s="340" t="n"/>
      <c r="AV1280" s="341" t="n"/>
    </row>
    <row r="1281">
      <c r="H1281" s="339" t="n"/>
      <c r="I1281" s="339" t="n"/>
      <c r="AD1281" s="8" t="n"/>
      <c r="AF1281" s="8" t="n"/>
      <c r="AU1281" s="340" t="n"/>
      <c r="AV1281" s="341" t="n"/>
    </row>
    <row r="1282">
      <c r="H1282" s="339" t="n"/>
      <c r="I1282" s="339" t="n"/>
      <c r="AD1282" s="8" t="n"/>
      <c r="AF1282" s="8" t="n"/>
      <c r="AU1282" s="340" t="n"/>
      <c r="AV1282" s="341" t="n"/>
    </row>
    <row r="1283">
      <c r="H1283" s="339" t="n"/>
      <c r="I1283" s="339" t="n"/>
      <c r="AD1283" s="8" t="n"/>
      <c r="AF1283" s="8" t="n"/>
      <c r="AU1283" s="340" t="n"/>
      <c r="AV1283" s="341" t="n"/>
    </row>
    <row r="1284">
      <c r="H1284" s="339" t="n"/>
      <c r="I1284" s="339" t="n"/>
      <c r="AD1284" s="8" t="n"/>
      <c r="AF1284" s="8" t="n"/>
      <c r="AU1284" s="340" t="n"/>
      <c r="AV1284" s="341" t="n"/>
    </row>
    <row r="1285">
      <c r="H1285" s="339" t="n"/>
      <c r="I1285" s="339" t="n"/>
      <c r="AD1285" s="8" t="n"/>
      <c r="AF1285" s="8" t="n"/>
      <c r="AU1285" s="340" t="n"/>
      <c r="AV1285" s="341" t="n"/>
    </row>
    <row r="1286">
      <c r="H1286" s="339" t="n"/>
      <c r="I1286" s="339" t="n"/>
      <c r="AD1286" s="8" t="n"/>
      <c r="AF1286" s="8" t="n"/>
      <c r="AU1286" s="340" t="n"/>
      <c r="AV1286" s="341" t="n"/>
    </row>
    <row r="1287">
      <c r="H1287" s="339" t="n"/>
      <c r="I1287" s="339" t="n"/>
      <c r="AD1287" s="8" t="n"/>
      <c r="AF1287" s="8" t="n"/>
      <c r="AU1287" s="340" t="n"/>
      <c r="AV1287" s="341" t="n"/>
    </row>
    <row r="1288">
      <c r="H1288" s="339" t="n"/>
      <c r="I1288" s="339" t="n"/>
      <c r="AD1288" s="8" t="n"/>
      <c r="AF1288" s="8" t="n"/>
      <c r="AU1288" s="340" t="n"/>
      <c r="AV1288" s="341" t="n"/>
    </row>
    <row r="1289">
      <c r="H1289" s="339" t="n"/>
      <c r="I1289" s="339" t="n"/>
      <c r="AD1289" s="8" t="n"/>
      <c r="AF1289" s="8" t="n"/>
      <c r="AU1289" s="340" t="n"/>
      <c r="AV1289" s="341" t="n"/>
    </row>
    <row r="1290">
      <c r="H1290" s="339" t="n"/>
      <c r="I1290" s="339" t="n"/>
      <c r="AD1290" s="8" t="n"/>
      <c r="AF1290" s="8" t="n"/>
      <c r="AU1290" s="340" t="n"/>
      <c r="AV1290" s="341" t="n"/>
    </row>
    <row r="1291">
      <c r="H1291" s="339" t="n"/>
      <c r="I1291" s="339" t="n"/>
      <c r="AD1291" s="8" t="n"/>
      <c r="AF1291" s="8" t="n"/>
      <c r="AU1291" s="340" t="n"/>
      <c r="AV1291" s="341" t="n"/>
    </row>
    <row r="1292">
      <c r="H1292" s="339" t="n"/>
      <c r="I1292" s="339" t="n"/>
      <c r="AD1292" s="8" t="n"/>
      <c r="AF1292" s="8" t="n"/>
      <c r="AU1292" s="340" t="n"/>
      <c r="AV1292" s="341" t="n"/>
    </row>
    <row r="1293">
      <c r="H1293" s="339" t="n"/>
      <c r="I1293" s="339" t="n"/>
      <c r="AD1293" s="8" t="n"/>
      <c r="AF1293" s="8" t="n"/>
      <c r="AU1293" s="340" t="n"/>
      <c r="AV1293" s="341" t="n"/>
    </row>
    <row r="1294">
      <c r="H1294" s="339" t="n"/>
      <c r="I1294" s="339" t="n"/>
      <c r="AD1294" s="8" t="n"/>
      <c r="AF1294" s="8" t="n"/>
      <c r="AU1294" s="340" t="n"/>
      <c r="AV1294" s="341" t="n"/>
    </row>
    <row r="1295">
      <c r="H1295" s="339" t="n"/>
      <c r="I1295" s="339" t="n"/>
      <c r="AD1295" s="8" t="n"/>
      <c r="AF1295" s="8" t="n"/>
      <c r="AU1295" s="340" t="n"/>
      <c r="AV1295" s="341" t="n"/>
    </row>
    <row r="1296">
      <c r="H1296" s="339" t="n"/>
      <c r="I1296" s="339" t="n"/>
      <c r="AD1296" s="8" t="n"/>
      <c r="AF1296" s="8" t="n"/>
      <c r="AU1296" s="340" t="n"/>
      <c r="AV1296" s="341" t="n"/>
    </row>
    <row r="1297">
      <c r="H1297" s="339" t="n"/>
      <c r="I1297" s="339" t="n"/>
      <c r="AD1297" s="8" t="n"/>
      <c r="AF1297" s="8" t="n"/>
      <c r="AU1297" s="340" t="n"/>
      <c r="AV1297" s="341" t="n"/>
    </row>
    <row r="1298">
      <c r="H1298" s="339" t="n"/>
      <c r="I1298" s="339" t="n"/>
      <c r="AD1298" s="8" t="n"/>
      <c r="AF1298" s="8" t="n"/>
      <c r="AU1298" s="340" t="n"/>
      <c r="AV1298" s="341" t="n"/>
    </row>
    <row r="1299">
      <c r="H1299" s="339" t="n"/>
      <c r="I1299" s="339" t="n"/>
      <c r="AD1299" s="8" t="n"/>
      <c r="AF1299" s="8" t="n"/>
      <c r="AU1299" s="340" t="n"/>
      <c r="AV1299" s="341" t="n"/>
    </row>
    <row r="1300">
      <c r="H1300" s="339" t="n"/>
      <c r="I1300" s="339" t="n"/>
      <c r="AD1300" s="8" t="n"/>
      <c r="AF1300" s="8" t="n"/>
      <c r="AU1300" s="340" t="n"/>
      <c r="AV1300" s="341" t="n"/>
    </row>
    <row r="1301">
      <c r="H1301" s="339" t="n"/>
      <c r="I1301" s="339" t="n"/>
      <c r="AD1301" s="8" t="n"/>
      <c r="AF1301" s="8" t="n"/>
      <c r="AU1301" s="340" t="n"/>
      <c r="AV1301" s="341" t="n"/>
    </row>
    <row r="1302">
      <c r="H1302" s="339" t="n"/>
      <c r="I1302" s="339" t="n"/>
      <c r="AD1302" s="8" t="n"/>
      <c r="AF1302" s="8" t="n"/>
      <c r="AU1302" s="340" t="n"/>
      <c r="AV1302" s="341" t="n"/>
    </row>
    <row r="1303">
      <c r="H1303" s="339" t="n"/>
      <c r="I1303" s="339" t="n"/>
      <c r="AD1303" s="8" t="n"/>
      <c r="AF1303" s="8" t="n"/>
      <c r="AU1303" s="340" t="n"/>
      <c r="AV1303" s="341" t="n"/>
    </row>
    <row r="1304">
      <c r="H1304" s="339" t="n"/>
      <c r="I1304" s="339" t="n"/>
      <c r="AD1304" s="8" t="n"/>
      <c r="AF1304" s="8" t="n"/>
      <c r="AU1304" s="340" t="n"/>
      <c r="AV1304" s="341" t="n"/>
    </row>
    <row r="1305">
      <c r="H1305" s="339" t="n"/>
      <c r="I1305" s="339" t="n"/>
      <c r="AD1305" s="8" t="n"/>
      <c r="AF1305" s="8" t="n"/>
      <c r="AU1305" s="340" t="n"/>
      <c r="AV1305" s="341" t="n"/>
    </row>
    <row r="1306">
      <c r="H1306" s="339" t="n"/>
      <c r="I1306" s="339" t="n"/>
      <c r="AD1306" s="8" t="n"/>
      <c r="AF1306" s="8" t="n"/>
      <c r="AU1306" s="340" t="n"/>
      <c r="AV1306" s="341" t="n"/>
    </row>
    <row r="1307">
      <c r="H1307" s="339" t="n"/>
      <c r="I1307" s="339" t="n"/>
      <c r="AD1307" s="8" t="n"/>
      <c r="AF1307" s="8" t="n"/>
      <c r="AU1307" s="340" t="n"/>
      <c r="AV1307" s="341" t="n"/>
    </row>
    <row r="1308">
      <c r="H1308" s="339" t="n"/>
      <c r="I1308" s="339" t="n"/>
      <c r="AD1308" s="8" t="n"/>
      <c r="AF1308" s="8" t="n"/>
      <c r="AU1308" s="340" t="n"/>
      <c r="AV1308" s="341" t="n"/>
    </row>
    <row r="1309">
      <c r="H1309" s="339" t="n"/>
      <c r="I1309" s="339" t="n"/>
      <c r="AD1309" s="8" t="n"/>
      <c r="AF1309" s="8" t="n"/>
      <c r="AU1309" s="340" t="n"/>
      <c r="AV1309" s="341" t="n"/>
    </row>
    <row r="1310">
      <c r="H1310" s="339" t="n"/>
      <c r="I1310" s="339" t="n"/>
      <c r="AD1310" s="8" t="n"/>
      <c r="AF1310" s="8" t="n"/>
      <c r="AU1310" s="340" t="n"/>
      <c r="AV1310" s="341" t="n"/>
    </row>
    <row r="1311">
      <c r="H1311" s="339" t="n"/>
      <c r="I1311" s="339" t="n"/>
      <c r="AD1311" s="8" t="n"/>
      <c r="AF1311" s="8" t="n"/>
      <c r="AU1311" s="340" t="n"/>
      <c r="AV1311" s="341" t="n"/>
    </row>
    <row r="1312">
      <c r="H1312" s="339" t="n"/>
      <c r="I1312" s="339" t="n"/>
      <c r="AD1312" s="8" t="n"/>
      <c r="AF1312" s="8" t="n"/>
      <c r="AU1312" s="340" t="n"/>
      <c r="AV1312" s="341" t="n"/>
    </row>
    <row r="1313">
      <c r="H1313" s="339" t="n"/>
      <c r="I1313" s="339" t="n"/>
      <c r="AD1313" s="8" t="n"/>
      <c r="AF1313" s="8" t="n"/>
      <c r="AU1313" s="340" t="n"/>
      <c r="AV1313" s="341" t="n"/>
    </row>
    <row r="1314">
      <c r="H1314" s="339" t="n"/>
      <c r="I1314" s="339" t="n"/>
      <c r="AD1314" s="8" t="n"/>
      <c r="AF1314" s="8" t="n"/>
      <c r="AU1314" s="340" t="n"/>
      <c r="AV1314" s="341" t="n"/>
    </row>
    <row r="1315">
      <c r="H1315" s="339" t="n"/>
      <c r="I1315" s="339" t="n"/>
      <c r="AD1315" s="8" t="n"/>
      <c r="AF1315" s="8" t="n"/>
      <c r="AU1315" s="340" t="n"/>
      <c r="AV1315" s="341" t="n"/>
    </row>
    <row r="1316">
      <c r="H1316" s="339" t="n"/>
      <c r="I1316" s="339" t="n"/>
      <c r="AD1316" s="8" t="n"/>
      <c r="AF1316" s="8" t="n"/>
      <c r="AU1316" s="340" t="n"/>
      <c r="AV1316" s="341" t="n"/>
    </row>
    <row r="1317">
      <c r="H1317" s="339" t="n"/>
      <c r="I1317" s="339" t="n"/>
      <c r="AD1317" s="8" t="n"/>
      <c r="AF1317" s="8" t="n"/>
      <c r="AU1317" s="340" t="n"/>
      <c r="AV1317" s="341" t="n"/>
    </row>
    <row r="1318">
      <c r="H1318" s="339" t="n"/>
      <c r="I1318" s="339" t="n"/>
      <c r="AD1318" s="8" t="n"/>
      <c r="AF1318" s="8" t="n"/>
      <c r="AU1318" s="340" t="n"/>
      <c r="AV1318" s="341" t="n"/>
    </row>
    <row r="1319">
      <c r="H1319" s="339" t="n"/>
      <c r="I1319" s="339" t="n"/>
      <c r="AD1319" s="8" t="n"/>
      <c r="AF1319" s="8" t="n"/>
      <c r="AU1319" s="340" t="n"/>
      <c r="AV1319" s="341" t="n"/>
    </row>
    <row r="1320">
      <c r="H1320" s="339" t="n"/>
      <c r="I1320" s="339" t="n"/>
      <c r="AD1320" s="8" t="n"/>
      <c r="AF1320" s="8" t="n"/>
      <c r="AU1320" s="340" t="n"/>
      <c r="AV1320" s="341" t="n"/>
    </row>
    <row r="1321">
      <c r="H1321" s="339" t="n"/>
      <c r="I1321" s="339" t="n"/>
      <c r="AD1321" s="8" t="n"/>
      <c r="AF1321" s="8" t="n"/>
      <c r="AU1321" s="340" t="n"/>
      <c r="AV1321" s="341" t="n"/>
    </row>
    <row r="1322">
      <c r="H1322" s="339" t="n"/>
      <c r="I1322" s="339" t="n"/>
      <c r="AD1322" s="8" t="n"/>
      <c r="AF1322" s="8" t="n"/>
      <c r="AU1322" s="340" t="n"/>
      <c r="AV1322" s="341" t="n"/>
    </row>
    <row r="1323">
      <c r="H1323" s="339" t="n"/>
      <c r="I1323" s="339" t="n"/>
      <c r="AD1323" s="8" t="n"/>
      <c r="AF1323" s="8" t="n"/>
      <c r="AU1323" s="340" t="n"/>
      <c r="AV1323" s="341" t="n"/>
    </row>
    <row r="1324">
      <c r="H1324" s="339" t="n"/>
      <c r="I1324" s="339" t="n"/>
      <c r="AD1324" s="8" t="n"/>
      <c r="AF1324" s="8" t="n"/>
      <c r="AU1324" s="340" t="n"/>
      <c r="AV1324" s="341" t="n"/>
    </row>
    <row r="1325">
      <c r="H1325" s="339" t="n"/>
      <c r="I1325" s="339" t="n"/>
      <c r="AD1325" s="8" t="n"/>
      <c r="AF1325" s="8" t="n"/>
      <c r="AU1325" s="340" t="n"/>
      <c r="AV1325" s="341" t="n"/>
    </row>
    <row r="1326">
      <c r="H1326" s="339" t="n"/>
      <c r="I1326" s="339" t="n"/>
      <c r="AD1326" s="8" t="n"/>
      <c r="AF1326" s="8" t="n"/>
      <c r="AU1326" s="340" t="n"/>
      <c r="AV1326" s="341" t="n"/>
    </row>
    <row r="1327">
      <c r="H1327" s="339" t="n"/>
      <c r="I1327" s="339" t="n"/>
      <c r="AD1327" s="8" t="n"/>
      <c r="AF1327" s="8" t="n"/>
      <c r="AU1327" s="340" t="n"/>
      <c r="AV1327" s="341" t="n"/>
    </row>
    <row r="1328">
      <c r="H1328" s="339" t="n"/>
      <c r="I1328" s="339" t="n"/>
      <c r="AD1328" s="8" t="n"/>
      <c r="AF1328" s="8" t="n"/>
      <c r="AU1328" s="340" t="n"/>
      <c r="AV1328" s="341" t="n"/>
    </row>
    <row r="1329">
      <c r="H1329" s="339" t="n"/>
      <c r="I1329" s="339" t="n"/>
      <c r="AD1329" s="8" t="n"/>
      <c r="AF1329" s="8" t="n"/>
      <c r="AU1329" s="340" t="n"/>
      <c r="AV1329" s="341" t="n"/>
    </row>
    <row r="1330">
      <c r="H1330" s="339" t="n"/>
      <c r="I1330" s="339" t="n"/>
      <c r="AD1330" s="8" t="n"/>
      <c r="AF1330" s="8" t="n"/>
      <c r="AU1330" s="340" t="n"/>
      <c r="AV1330" s="341" t="n"/>
    </row>
    <row r="1331">
      <c r="H1331" s="339" t="n"/>
      <c r="I1331" s="339" t="n"/>
      <c r="AD1331" s="8" t="n"/>
      <c r="AF1331" s="8" t="n"/>
      <c r="AU1331" s="340" t="n"/>
      <c r="AV1331" s="341" t="n"/>
    </row>
    <row r="1332">
      <c r="H1332" s="339" t="n"/>
      <c r="I1332" s="339" t="n"/>
      <c r="AD1332" s="8" t="n"/>
      <c r="AF1332" s="8" t="n"/>
      <c r="AU1332" s="340" t="n"/>
      <c r="AV1332" s="341" t="n"/>
    </row>
    <row r="1333">
      <c r="H1333" s="339" t="n"/>
      <c r="I1333" s="339" t="n"/>
      <c r="AD1333" s="8" t="n"/>
      <c r="AF1333" s="8" t="n"/>
      <c r="AU1333" s="340" t="n"/>
      <c r="AV1333" s="341" t="n"/>
    </row>
    <row r="1334">
      <c r="H1334" s="339" t="n"/>
      <c r="I1334" s="339" t="n"/>
      <c r="AD1334" s="8" t="n"/>
      <c r="AF1334" s="8" t="n"/>
      <c r="AU1334" s="340" t="n"/>
      <c r="AV1334" s="341" t="n"/>
    </row>
    <row r="1335">
      <c r="H1335" s="339" t="n"/>
      <c r="I1335" s="339" t="n"/>
      <c r="AD1335" s="8" t="n"/>
      <c r="AF1335" s="8" t="n"/>
      <c r="AU1335" s="340" t="n"/>
      <c r="AV1335" s="341" t="n"/>
    </row>
    <row r="1336">
      <c r="H1336" s="339" t="n"/>
      <c r="I1336" s="339" t="n"/>
      <c r="AD1336" s="8" t="n"/>
      <c r="AF1336" s="8" t="n"/>
      <c r="AU1336" s="340" t="n"/>
      <c r="AV1336" s="341" t="n"/>
    </row>
    <row r="1337">
      <c r="H1337" s="339" t="n"/>
      <c r="I1337" s="339" t="n"/>
      <c r="AD1337" s="8" t="n"/>
      <c r="AF1337" s="8" t="n"/>
      <c r="AU1337" s="340" t="n"/>
      <c r="AV1337" s="341" t="n"/>
    </row>
    <row r="1338">
      <c r="H1338" s="339" t="n"/>
      <c r="I1338" s="339" t="n"/>
      <c r="AD1338" s="8" t="n"/>
      <c r="AF1338" s="8" t="n"/>
      <c r="AU1338" s="340" t="n"/>
      <c r="AV1338" s="341" t="n"/>
    </row>
    <row r="1339">
      <c r="H1339" s="339" t="n"/>
      <c r="I1339" s="339" t="n"/>
      <c r="AD1339" s="8" t="n"/>
      <c r="AF1339" s="8" t="n"/>
      <c r="AU1339" s="340" t="n"/>
      <c r="AV1339" s="341" t="n"/>
    </row>
    <row r="1340">
      <c r="H1340" s="339" t="n"/>
      <c r="I1340" s="339" t="n"/>
      <c r="AD1340" s="8" t="n"/>
      <c r="AF1340" s="8" t="n"/>
      <c r="AU1340" s="340" t="n"/>
      <c r="AV1340" s="341" t="n"/>
    </row>
    <row r="1341">
      <c r="H1341" s="339" t="n"/>
      <c r="I1341" s="339" t="n"/>
      <c r="AD1341" s="8" t="n"/>
      <c r="AF1341" s="8" t="n"/>
      <c r="AU1341" s="340" t="n"/>
      <c r="AV1341" s="341" t="n"/>
    </row>
    <row r="1342">
      <c r="H1342" s="339" t="n"/>
      <c r="I1342" s="339" t="n"/>
      <c r="AD1342" s="8" t="n"/>
      <c r="AF1342" s="8" t="n"/>
      <c r="AU1342" s="340" t="n"/>
      <c r="AV1342" s="341" t="n"/>
    </row>
    <row r="1343">
      <c r="H1343" s="339" t="n"/>
      <c r="I1343" s="339" t="n"/>
      <c r="AD1343" s="8" t="n"/>
      <c r="AF1343" s="8" t="n"/>
      <c r="AU1343" s="340" t="n"/>
      <c r="AV1343" s="341" t="n"/>
    </row>
    <row r="1344">
      <c r="H1344" s="339" t="n"/>
      <c r="I1344" s="339" t="n"/>
      <c r="AD1344" s="8" t="n"/>
      <c r="AF1344" s="8" t="n"/>
      <c r="AU1344" s="340" t="n"/>
      <c r="AV1344" s="341" t="n"/>
    </row>
    <row r="1345">
      <c r="H1345" s="339" t="n"/>
      <c r="I1345" s="339" t="n"/>
      <c r="AD1345" s="8" t="n"/>
      <c r="AF1345" s="8" t="n"/>
      <c r="AU1345" s="340" t="n"/>
      <c r="AV1345" s="341" t="n"/>
    </row>
    <row r="1346">
      <c r="H1346" s="339" t="n"/>
      <c r="I1346" s="339" t="n"/>
      <c r="AD1346" s="8" t="n"/>
      <c r="AF1346" s="8" t="n"/>
      <c r="AU1346" s="340" t="n"/>
      <c r="AV1346" s="341" t="n"/>
    </row>
    <row r="1347">
      <c r="H1347" s="339" t="n"/>
      <c r="I1347" s="339" t="n"/>
      <c r="AD1347" s="8" t="n"/>
      <c r="AF1347" s="8" t="n"/>
      <c r="AU1347" s="340" t="n"/>
      <c r="AV1347" s="341" t="n"/>
    </row>
    <row r="1348">
      <c r="H1348" s="339" t="n"/>
      <c r="I1348" s="339" t="n"/>
      <c r="AD1348" s="8" t="n"/>
      <c r="AF1348" s="8" t="n"/>
      <c r="AU1348" s="340" t="n"/>
      <c r="AV1348" s="341" t="n"/>
    </row>
    <row r="1349">
      <c r="H1349" s="339" t="n"/>
      <c r="I1349" s="339" t="n"/>
      <c r="AD1349" s="8" t="n"/>
      <c r="AF1349" s="8" t="n"/>
      <c r="AU1349" s="340" t="n"/>
      <c r="AV1349" s="341" t="n"/>
    </row>
    <row r="1350">
      <c r="H1350" s="339" t="n"/>
      <c r="I1350" s="339" t="n"/>
      <c r="AD1350" s="8" t="n"/>
      <c r="AF1350" s="8" t="n"/>
      <c r="AU1350" s="340" t="n"/>
      <c r="AV1350" s="341" t="n"/>
    </row>
    <row r="1351">
      <c r="H1351" s="339" t="n"/>
      <c r="I1351" s="339" t="n"/>
      <c r="AD1351" s="8" t="n"/>
      <c r="AF1351" s="8" t="n"/>
      <c r="AU1351" s="340" t="n"/>
      <c r="AV1351" s="341" t="n"/>
    </row>
    <row r="1352">
      <c r="H1352" s="339" t="n"/>
      <c r="I1352" s="339" t="n"/>
      <c r="AD1352" s="8" t="n"/>
      <c r="AF1352" s="8" t="n"/>
      <c r="AU1352" s="340" t="n"/>
      <c r="AV1352" s="341" t="n"/>
    </row>
    <row r="1353">
      <c r="H1353" s="339" t="n"/>
      <c r="I1353" s="339" t="n"/>
      <c r="AD1353" s="8" t="n"/>
      <c r="AF1353" s="8" t="n"/>
      <c r="AU1353" s="340" t="n"/>
      <c r="AV1353" s="341" t="n"/>
    </row>
    <row r="1354">
      <c r="H1354" s="339" t="n"/>
      <c r="I1354" s="339" t="n"/>
      <c r="AD1354" s="8" t="n"/>
      <c r="AF1354" s="8" t="n"/>
      <c r="AU1354" s="340" t="n"/>
      <c r="AV1354" s="341" t="n"/>
    </row>
    <row r="1355">
      <c r="H1355" s="339" t="n"/>
      <c r="I1355" s="339" t="n"/>
      <c r="AD1355" s="8" t="n"/>
      <c r="AF1355" s="8" t="n"/>
      <c r="AU1355" s="340" t="n"/>
      <c r="AV1355" s="341" t="n"/>
    </row>
    <row r="1356">
      <c r="H1356" s="339" t="n"/>
      <c r="I1356" s="339" t="n"/>
      <c r="AD1356" s="8" t="n"/>
      <c r="AF1356" s="8" t="n"/>
      <c r="AU1356" s="340" t="n"/>
      <c r="AV1356" s="341" t="n"/>
    </row>
    <row r="1357">
      <c r="H1357" s="339" t="n"/>
      <c r="I1357" s="339" t="n"/>
      <c r="AD1357" s="8" t="n"/>
      <c r="AF1357" s="8" t="n"/>
      <c r="AU1357" s="340" t="n"/>
      <c r="AV1357" s="341" t="n"/>
    </row>
    <row r="1358">
      <c r="H1358" s="339" t="n"/>
      <c r="I1358" s="339" t="n"/>
      <c r="AD1358" s="8" t="n"/>
      <c r="AF1358" s="8" t="n"/>
      <c r="AU1358" s="340" t="n"/>
      <c r="AV1358" s="341" t="n"/>
    </row>
    <row r="1359">
      <c r="H1359" s="339" t="n"/>
      <c r="I1359" s="339" t="n"/>
      <c r="AD1359" s="8" t="n"/>
      <c r="AF1359" s="8" t="n"/>
      <c r="AU1359" s="340" t="n"/>
      <c r="AV1359" s="341" t="n"/>
    </row>
    <row r="1360">
      <c r="H1360" s="339" t="n"/>
      <c r="I1360" s="339" t="n"/>
      <c r="AD1360" s="8" t="n"/>
      <c r="AF1360" s="8" t="n"/>
      <c r="AU1360" s="340" t="n"/>
      <c r="AV1360" s="341" t="n"/>
    </row>
    <row r="1361">
      <c r="H1361" s="339" t="n"/>
      <c r="I1361" s="339" t="n"/>
      <c r="AD1361" s="8" t="n"/>
      <c r="AF1361" s="8" t="n"/>
      <c r="AU1361" s="340" t="n"/>
      <c r="AV1361" s="341" t="n"/>
    </row>
    <row r="1362">
      <c r="H1362" s="339" t="n"/>
      <c r="I1362" s="339" t="n"/>
      <c r="AD1362" s="8" t="n"/>
      <c r="AF1362" s="8" t="n"/>
      <c r="AU1362" s="340" t="n"/>
      <c r="AV1362" s="341" t="n"/>
    </row>
    <row r="1363">
      <c r="H1363" s="339" t="n"/>
      <c r="I1363" s="339" t="n"/>
      <c r="AD1363" s="8" t="n"/>
      <c r="AF1363" s="8" t="n"/>
      <c r="AU1363" s="340" t="n"/>
      <c r="AV1363" s="341" t="n"/>
    </row>
    <row r="1364">
      <c r="H1364" s="339" t="n"/>
      <c r="I1364" s="339" t="n"/>
      <c r="AD1364" s="8" t="n"/>
      <c r="AF1364" s="8" t="n"/>
      <c r="AU1364" s="340" t="n"/>
      <c r="AV1364" s="341" t="n"/>
    </row>
    <row r="1365">
      <c r="H1365" s="339" t="n"/>
      <c r="I1365" s="339" t="n"/>
      <c r="AD1365" s="8" t="n"/>
      <c r="AF1365" s="8" t="n"/>
      <c r="AU1365" s="340" t="n"/>
      <c r="AV1365" s="341" t="n"/>
    </row>
    <row r="1366">
      <c r="H1366" s="339" t="n"/>
      <c r="I1366" s="339" t="n"/>
      <c r="AD1366" s="8" t="n"/>
      <c r="AF1366" s="8" t="n"/>
      <c r="AU1366" s="340" t="n"/>
      <c r="AV1366" s="341" t="n"/>
    </row>
    <row r="1367">
      <c r="H1367" s="339" t="n"/>
      <c r="I1367" s="339" t="n"/>
      <c r="AD1367" s="8" t="n"/>
      <c r="AF1367" s="8" t="n"/>
      <c r="AU1367" s="340" t="n"/>
      <c r="AV1367" s="341" t="n"/>
    </row>
    <row r="1368">
      <c r="H1368" s="339" t="n"/>
      <c r="I1368" s="339" t="n"/>
      <c r="AD1368" s="8" t="n"/>
      <c r="AF1368" s="8" t="n"/>
      <c r="AU1368" s="340" t="n"/>
      <c r="AV1368" s="341" t="n"/>
    </row>
    <row r="1369">
      <c r="H1369" s="339" t="n"/>
      <c r="I1369" s="339" t="n"/>
      <c r="AD1369" s="8" t="n"/>
      <c r="AF1369" s="8" t="n"/>
      <c r="AU1369" s="340" t="n"/>
      <c r="AV1369" s="341" t="n"/>
    </row>
    <row r="1370">
      <c r="H1370" s="339" t="n"/>
      <c r="I1370" s="339" t="n"/>
      <c r="AD1370" s="8" t="n"/>
      <c r="AF1370" s="8" t="n"/>
      <c r="AU1370" s="340" t="n"/>
      <c r="AV1370" s="341" t="n"/>
    </row>
    <row r="1371">
      <c r="H1371" s="339" t="n"/>
      <c r="I1371" s="339" t="n"/>
      <c r="AD1371" s="8" t="n"/>
      <c r="AF1371" s="8" t="n"/>
      <c r="AU1371" s="340" t="n"/>
      <c r="AV1371" s="341" t="n"/>
    </row>
    <row r="1372">
      <c r="H1372" s="339" t="n"/>
      <c r="I1372" s="339" t="n"/>
      <c r="AD1372" s="8" t="n"/>
      <c r="AF1372" s="8" t="n"/>
      <c r="AU1372" s="340" t="n"/>
      <c r="AV1372" s="341" t="n"/>
    </row>
    <row r="1373">
      <c r="H1373" s="339" t="n"/>
      <c r="I1373" s="339" t="n"/>
      <c r="AD1373" s="8" t="n"/>
      <c r="AF1373" s="8" t="n"/>
      <c r="AU1373" s="340" t="n"/>
      <c r="AV1373" s="341" t="n"/>
    </row>
    <row r="1374">
      <c r="H1374" s="339" t="n"/>
      <c r="I1374" s="339" t="n"/>
      <c r="AD1374" s="8" t="n"/>
      <c r="AF1374" s="8" t="n"/>
      <c r="AU1374" s="340" t="n"/>
      <c r="AV1374" s="341" t="n"/>
    </row>
    <row r="1375">
      <c r="H1375" s="339" t="n"/>
      <c r="I1375" s="339" t="n"/>
      <c r="AD1375" s="8" t="n"/>
      <c r="AF1375" s="8" t="n"/>
      <c r="AU1375" s="340" t="n"/>
      <c r="AV1375" s="341" t="n"/>
    </row>
    <row r="1376">
      <c r="H1376" s="339" t="n"/>
      <c r="I1376" s="339" t="n"/>
      <c r="AD1376" s="8" t="n"/>
      <c r="AF1376" s="8" t="n"/>
      <c r="AU1376" s="340" t="n"/>
      <c r="AV1376" s="341" t="n"/>
    </row>
    <row r="1377">
      <c r="H1377" s="339" t="n"/>
      <c r="I1377" s="339" t="n"/>
      <c r="AD1377" s="8" t="n"/>
      <c r="AF1377" s="8" t="n"/>
      <c r="AU1377" s="340" t="n"/>
      <c r="AV1377" s="341" t="n"/>
    </row>
    <row r="1378">
      <c r="H1378" s="339" t="n"/>
      <c r="I1378" s="339" t="n"/>
      <c r="AD1378" s="8" t="n"/>
      <c r="AF1378" s="8" t="n"/>
      <c r="AU1378" s="340" t="n"/>
      <c r="AV1378" s="341" t="n"/>
    </row>
    <row r="1379">
      <c r="H1379" s="339" t="n"/>
      <c r="I1379" s="339" t="n"/>
      <c r="AD1379" s="8" t="n"/>
      <c r="AF1379" s="8" t="n"/>
      <c r="AU1379" s="340" t="n"/>
      <c r="AV1379" s="341" t="n"/>
    </row>
    <row r="1380">
      <c r="H1380" s="339" t="n"/>
      <c r="I1380" s="339" t="n"/>
      <c r="AD1380" s="8" t="n"/>
      <c r="AF1380" s="8" t="n"/>
      <c r="AU1380" s="340" t="n"/>
      <c r="AV1380" s="341" t="n"/>
    </row>
    <row r="1381">
      <c r="H1381" s="339" t="n"/>
      <c r="I1381" s="339" t="n"/>
      <c r="AD1381" s="8" t="n"/>
      <c r="AF1381" s="8" t="n"/>
      <c r="AU1381" s="340" t="n"/>
      <c r="AV1381" s="341" t="n"/>
    </row>
    <row r="1382">
      <c r="H1382" s="339" t="n"/>
      <c r="I1382" s="339" t="n"/>
      <c r="AD1382" s="8" t="n"/>
      <c r="AF1382" s="8" t="n"/>
      <c r="AU1382" s="340" t="n"/>
      <c r="AV1382" s="341" t="n"/>
    </row>
    <row r="1383">
      <c r="H1383" s="339" t="n"/>
      <c r="I1383" s="339" t="n"/>
      <c r="AD1383" s="8" t="n"/>
      <c r="AF1383" s="8" t="n"/>
      <c r="AU1383" s="340" t="n"/>
      <c r="AV1383" s="341" t="n"/>
    </row>
    <row r="1384">
      <c r="H1384" s="339" t="n"/>
      <c r="I1384" s="339" t="n"/>
      <c r="AD1384" s="8" t="n"/>
      <c r="AF1384" s="8" t="n"/>
      <c r="AU1384" s="340" t="n"/>
      <c r="AV1384" s="341" t="n"/>
    </row>
    <row r="1385">
      <c r="H1385" s="339" t="n"/>
      <c r="I1385" s="339" t="n"/>
      <c r="AD1385" s="8" t="n"/>
      <c r="AF1385" s="8" t="n"/>
      <c r="AU1385" s="340" t="n"/>
      <c r="AV1385" s="341" t="n"/>
    </row>
    <row r="1386">
      <c r="H1386" s="339" t="n"/>
      <c r="I1386" s="339" t="n"/>
      <c r="AD1386" s="8" t="n"/>
      <c r="AF1386" s="8" t="n"/>
      <c r="AU1386" s="340" t="n"/>
      <c r="AV1386" s="341" t="n"/>
    </row>
    <row r="1387">
      <c r="H1387" s="339" t="n"/>
      <c r="I1387" s="339" t="n"/>
      <c r="AD1387" s="8" t="n"/>
      <c r="AF1387" s="8" t="n"/>
      <c r="AU1387" s="340" t="n"/>
      <c r="AV1387" s="341" t="n"/>
    </row>
    <row r="1388">
      <c r="H1388" s="339" t="n"/>
      <c r="I1388" s="339" t="n"/>
      <c r="AD1388" s="8" t="n"/>
      <c r="AF1388" s="8" t="n"/>
      <c r="AU1388" s="340" t="n"/>
      <c r="AV1388" s="341" t="n"/>
    </row>
    <row r="1389">
      <c r="H1389" s="339" t="n"/>
      <c r="I1389" s="339" t="n"/>
      <c r="AD1389" s="8" t="n"/>
      <c r="AF1389" s="8" t="n"/>
      <c r="AU1389" s="340" t="n"/>
      <c r="AV1389" s="341" t="n"/>
    </row>
    <row r="1390">
      <c r="H1390" s="339" t="n"/>
      <c r="I1390" s="339" t="n"/>
      <c r="AD1390" s="8" t="n"/>
      <c r="AF1390" s="8" t="n"/>
      <c r="AU1390" s="340" t="n"/>
      <c r="AV1390" s="341" t="n"/>
    </row>
    <row r="1391">
      <c r="H1391" s="339" t="n"/>
      <c r="I1391" s="339" t="n"/>
      <c r="AD1391" s="8" t="n"/>
      <c r="AF1391" s="8" t="n"/>
      <c r="AU1391" s="340" t="n"/>
      <c r="AV1391" s="341" t="n"/>
    </row>
    <row r="1392">
      <c r="H1392" s="339" t="n"/>
      <c r="I1392" s="339" t="n"/>
      <c r="AD1392" s="8" t="n"/>
      <c r="AF1392" s="8" t="n"/>
      <c r="AU1392" s="340" t="n"/>
      <c r="AV1392" s="341" t="n"/>
    </row>
    <row r="1393">
      <c r="H1393" s="339" t="n"/>
      <c r="I1393" s="339" t="n"/>
      <c r="AD1393" s="8" t="n"/>
      <c r="AF1393" s="8" t="n"/>
      <c r="AU1393" s="340" t="n"/>
      <c r="AV1393" s="341" t="n"/>
    </row>
    <row r="1394">
      <c r="H1394" s="339" t="n"/>
      <c r="I1394" s="339" t="n"/>
      <c r="AD1394" s="8" t="n"/>
      <c r="AF1394" s="8" t="n"/>
      <c r="AU1394" s="340" t="n"/>
      <c r="AV1394" s="341" t="n"/>
    </row>
    <row r="1395">
      <c r="H1395" s="339" t="n"/>
      <c r="I1395" s="339" t="n"/>
      <c r="AD1395" s="8" t="n"/>
      <c r="AF1395" s="8" t="n"/>
      <c r="AU1395" s="340" t="n"/>
      <c r="AV1395" s="341" t="n"/>
    </row>
    <row r="1396">
      <c r="H1396" s="339" t="n"/>
      <c r="I1396" s="339" t="n"/>
      <c r="AD1396" s="8" t="n"/>
      <c r="AF1396" s="8" t="n"/>
      <c r="AU1396" s="340" t="n"/>
      <c r="AV1396" s="341" t="n"/>
    </row>
    <row r="1397">
      <c r="H1397" s="339" t="n"/>
      <c r="I1397" s="339" t="n"/>
      <c r="AD1397" s="8" t="n"/>
      <c r="AF1397" s="8" t="n"/>
      <c r="AU1397" s="340" t="n"/>
      <c r="AV1397" s="341" t="n"/>
    </row>
    <row r="1398">
      <c r="H1398" s="339" t="n"/>
      <c r="I1398" s="339" t="n"/>
      <c r="AD1398" s="8" t="n"/>
      <c r="AF1398" s="8" t="n"/>
      <c r="AU1398" s="340" t="n"/>
      <c r="AV1398" s="341" t="n"/>
    </row>
    <row r="1399">
      <c r="H1399" s="339" t="n"/>
      <c r="I1399" s="339" t="n"/>
      <c r="AD1399" s="8" t="n"/>
      <c r="AF1399" s="8" t="n"/>
      <c r="AU1399" s="340" t="n"/>
      <c r="AV1399" s="341" t="n"/>
    </row>
    <row r="1400">
      <c r="H1400" s="339" t="n"/>
      <c r="I1400" s="339" t="n"/>
      <c r="AD1400" s="8" t="n"/>
      <c r="AF1400" s="8" t="n"/>
      <c r="AU1400" s="340" t="n"/>
      <c r="AV1400" s="341" t="n"/>
    </row>
    <row r="1401">
      <c r="H1401" s="339" t="n"/>
      <c r="I1401" s="339" t="n"/>
      <c r="AD1401" s="8" t="n"/>
      <c r="AF1401" s="8" t="n"/>
      <c r="AU1401" s="340" t="n"/>
      <c r="AV1401" s="341" t="n"/>
    </row>
    <row r="1402">
      <c r="H1402" s="339" t="n"/>
      <c r="I1402" s="339" t="n"/>
      <c r="AD1402" s="8" t="n"/>
      <c r="AF1402" s="8" t="n"/>
      <c r="AU1402" s="340" t="n"/>
      <c r="AV1402" s="341" t="n"/>
    </row>
    <row r="1403">
      <c r="H1403" s="339" t="n"/>
      <c r="I1403" s="339" t="n"/>
      <c r="AD1403" s="8" t="n"/>
      <c r="AF1403" s="8" t="n"/>
      <c r="AU1403" s="340" t="n"/>
      <c r="AV1403" s="341" t="n"/>
    </row>
    <row r="1404">
      <c r="H1404" s="339" t="n"/>
      <c r="I1404" s="339" t="n"/>
      <c r="AD1404" s="8" t="n"/>
      <c r="AF1404" s="8" t="n"/>
      <c r="AU1404" s="340" t="n"/>
      <c r="AV1404" s="341" t="n"/>
    </row>
    <row r="1405">
      <c r="H1405" s="339" t="n"/>
      <c r="I1405" s="339" t="n"/>
      <c r="AD1405" s="8" t="n"/>
      <c r="AF1405" s="8" t="n"/>
      <c r="AU1405" s="340" t="n"/>
      <c r="AV1405" s="341" t="n"/>
    </row>
    <row r="1406">
      <c r="H1406" s="339" t="n"/>
      <c r="I1406" s="339" t="n"/>
      <c r="AD1406" s="8" t="n"/>
      <c r="AF1406" s="8" t="n"/>
      <c r="AU1406" s="340" t="n"/>
      <c r="AV1406" s="341" t="n"/>
    </row>
    <row r="1407">
      <c r="H1407" s="339" t="n"/>
      <c r="I1407" s="339" t="n"/>
      <c r="AD1407" s="8" t="n"/>
      <c r="AF1407" s="8" t="n"/>
      <c r="AU1407" s="340" t="n"/>
      <c r="AV1407" s="341" t="n"/>
    </row>
    <row r="1408">
      <c r="H1408" s="339" t="n"/>
      <c r="I1408" s="339" t="n"/>
      <c r="AD1408" s="8" t="n"/>
      <c r="AF1408" s="8" t="n"/>
      <c r="AU1408" s="340" t="n"/>
      <c r="AV1408" s="341" t="n"/>
    </row>
    <row r="1409">
      <c r="H1409" s="339" t="n"/>
      <c r="I1409" s="339" t="n"/>
      <c r="AD1409" s="8" t="n"/>
      <c r="AF1409" s="8" t="n"/>
      <c r="AU1409" s="340" t="n"/>
      <c r="AV1409" s="341" t="n"/>
    </row>
    <row r="1410">
      <c r="H1410" s="339" t="n"/>
      <c r="I1410" s="339" t="n"/>
      <c r="AD1410" s="8" t="n"/>
      <c r="AF1410" s="8" t="n"/>
      <c r="AU1410" s="340" t="n"/>
      <c r="AV1410" s="341" t="n"/>
    </row>
    <row r="1411">
      <c r="H1411" s="339" t="n"/>
      <c r="I1411" s="339" t="n"/>
      <c r="AD1411" s="8" t="n"/>
      <c r="AF1411" s="8" t="n"/>
      <c r="AU1411" s="340" t="n"/>
      <c r="AV1411" s="341" t="n"/>
    </row>
    <row r="1412">
      <c r="H1412" s="339" t="n"/>
      <c r="I1412" s="339" t="n"/>
      <c r="AD1412" s="8" t="n"/>
      <c r="AF1412" s="8" t="n"/>
      <c r="AU1412" s="340" t="n"/>
      <c r="AV1412" s="341" t="n"/>
    </row>
    <row r="1413">
      <c r="H1413" s="339" t="n"/>
      <c r="I1413" s="339" t="n"/>
      <c r="AD1413" s="8" t="n"/>
      <c r="AF1413" s="8" t="n"/>
      <c r="AU1413" s="340" t="n"/>
      <c r="AV1413" s="341" t="n"/>
    </row>
    <row r="1414">
      <c r="H1414" s="339" t="n"/>
      <c r="I1414" s="339" t="n"/>
      <c r="AD1414" s="8" t="n"/>
      <c r="AF1414" s="8" t="n"/>
      <c r="AU1414" s="340" t="n"/>
      <c r="AV1414" s="341" t="n"/>
    </row>
    <row r="1415">
      <c r="H1415" s="339" t="n"/>
      <c r="I1415" s="339" t="n"/>
      <c r="AD1415" s="8" t="n"/>
      <c r="AF1415" s="8" t="n"/>
      <c r="AU1415" s="340" t="n"/>
      <c r="AV1415" s="341" t="n"/>
    </row>
    <row r="1416">
      <c r="H1416" s="339" t="n"/>
      <c r="I1416" s="339" t="n"/>
      <c r="AD1416" s="8" t="n"/>
      <c r="AF1416" s="8" t="n"/>
      <c r="AU1416" s="340" t="n"/>
      <c r="AV1416" s="341" t="n"/>
    </row>
    <row r="1417">
      <c r="H1417" s="339" t="n"/>
      <c r="I1417" s="339" t="n"/>
      <c r="AD1417" s="8" t="n"/>
      <c r="AF1417" s="8" t="n"/>
      <c r="AU1417" s="340" t="n"/>
      <c r="AV1417" s="341" t="n"/>
    </row>
    <row r="1418">
      <c r="H1418" s="339" t="n"/>
      <c r="I1418" s="339" t="n"/>
      <c r="AD1418" s="8" t="n"/>
      <c r="AF1418" s="8" t="n"/>
      <c r="AU1418" s="340" t="n"/>
      <c r="AV1418" s="341" t="n"/>
    </row>
    <row r="1419">
      <c r="H1419" s="339" t="n"/>
      <c r="I1419" s="339" t="n"/>
      <c r="AD1419" s="8" t="n"/>
      <c r="AF1419" s="8" t="n"/>
      <c r="AU1419" s="340" t="n"/>
      <c r="AV1419" s="341" t="n"/>
    </row>
    <row r="1420">
      <c r="H1420" s="339" t="n"/>
      <c r="I1420" s="339" t="n"/>
      <c r="AD1420" s="8" t="n"/>
      <c r="AF1420" s="8" t="n"/>
      <c r="AU1420" s="340" t="n"/>
      <c r="AV1420" s="341" t="n"/>
    </row>
    <row r="1421">
      <c r="H1421" s="339" t="n"/>
      <c r="I1421" s="339" t="n"/>
      <c r="AD1421" s="8" t="n"/>
      <c r="AF1421" s="8" t="n"/>
      <c r="AU1421" s="340" t="n"/>
      <c r="AV1421" s="341" t="n"/>
    </row>
    <row r="1422">
      <c r="H1422" s="339" t="n"/>
      <c r="I1422" s="339" t="n"/>
      <c r="AD1422" s="8" t="n"/>
      <c r="AF1422" s="8" t="n"/>
      <c r="AU1422" s="340" t="n"/>
      <c r="AV1422" s="341" t="n"/>
    </row>
    <row r="1423">
      <c r="H1423" s="339" t="n"/>
      <c r="I1423" s="339" t="n"/>
      <c r="AD1423" s="8" t="n"/>
      <c r="AF1423" s="8" t="n"/>
      <c r="AU1423" s="340" t="n"/>
      <c r="AV1423" s="341" t="n"/>
    </row>
    <row r="1424">
      <c r="H1424" s="339" t="n"/>
      <c r="I1424" s="339" t="n"/>
      <c r="AD1424" s="8" t="n"/>
      <c r="AF1424" s="8" t="n"/>
      <c r="AU1424" s="340" t="n"/>
      <c r="AV1424" s="341" t="n"/>
    </row>
    <row r="1425">
      <c r="H1425" s="339" t="n"/>
      <c r="I1425" s="339" t="n"/>
      <c r="AD1425" s="8" t="n"/>
      <c r="AF1425" s="8" t="n"/>
      <c r="AU1425" s="340" t="n"/>
      <c r="AV1425" s="341" t="n"/>
    </row>
    <row r="1426">
      <c r="H1426" s="339" t="n"/>
      <c r="I1426" s="339" t="n"/>
      <c r="AD1426" s="8" t="n"/>
      <c r="AF1426" s="8" t="n"/>
      <c r="AU1426" s="340" t="n"/>
      <c r="AV1426" s="341" t="n"/>
    </row>
    <row r="1427">
      <c r="H1427" s="339" t="n"/>
      <c r="I1427" s="339" t="n"/>
      <c r="AD1427" s="8" t="n"/>
      <c r="AF1427" s="8" t="n"/>
      <c r="AU1427" s="340" t="n"/>
      <c r="AV1427" s="341" t="n"/>
    </row>
    <row r="1428">
      <c r="H1428" s="339" t="n"/>
      <c r="I1428" s="339" t="n"/>
      <c r="AD1428" s="8" t="n"/>
      <c r="AF1428" s="8" t="n"/>
      <c r="AU1428" s="340" t="n"/>
      <c r="AV1428" s="341" t="n"/>
    </row>
    <row r="1429">
      <c r="H1429" s="339" t="n"/>
      <c r="I1429" s="339" t="n"/>
      <c r="AD1429" s="8" t="n"/>
      <c r="AF1429" s="8" t="n"/>
      <c r="AU1429" s="340" t="n"/>
      <c r="AV1429" s="341" t="n"/>
    </row>
    <row r="1430">
      <c r="H1430" s="339" t="n"/>
      <c r="I1430" s="339" t="n"/>
      <c r="AD1430" s="8" t="n"/>
      <c r="AF1430" s="8" t="n"/>
      <c r="AU1430" s="340" t="n"/>
      <c r="AV1430" s="341" t="n"/>
    </row>
    <row r="1431">
      <c r="H1431" s="339" t="n"/>
      <c r="I1431" s="339" t="n"/>
      <c r="AD1431" s="8" t="n"/>
      <c r="AF1431" s="8" t="n"/>
      <c r="AU1431" s="340" t="n"/>
      <c r="AV1431" s="341" t="n"/>
    </row>
    <row r="1432">
      <c r="H1432" s="339" t="n"/>
      <c r="I1432" s="339" t="n"/>
      <c r="AD1432" s="8" t="n"/>
      <c r="AF1432" s="8" t="n"/>
      <c r="AU1432" s="340" t="n"/>
      <c r="AV1432" s="341" t="n"/>
    </row>
    <row r="1433">
      <c r="H1433" s="339" t="n"/>
      <c r="I1433" s="339" t="n"/>
      <c r="AD1433" s="8" t="n"/>
      <c r="AF1433" s="8" t="n"/>
      <c r="AU1433" s="340" t="n"/>
      <c r="AV1433" s="341" t="n"/>
    </row>
    <row r="1434">
      <c r="H1434" s="339" t="n"/>
      <c r="I1434" s="339" t="n"/>
      <c r="AD1434" s="8" t="n"/>
      <c r="AF1434" s="8" t="n"/>
      <c r="AU1434" s="340" t="n"/>
      <c r="AV1434" s="341" t="n"/>
    </row>
    <row r="1435">
      <c r="H1435" s="339" t="n"/>
      <c r="I1435" s="339" t="n"/>
      <c r="AD1435" s="8" t="n"/>
      <c r="AF1435" s="8" t="n"/>
      <c r="AU1435" s="340" t="n"/>
      <c r="AV1435" s="341" t="n"/>
    </row>
    <row r="1436">
      <c r="H1436" s="339" t="n"/>
      <c r="I1436" s="339" t="n"/>
      <c r="AD1436" s="8" t="n"/>
      <c r="AF1436" s="8" t="n"/>
      <c r="AU1436" s="340" t="n"/>
      <c r="AV1436" s="341" t="n"/>
    </row>
    <row r="1437">
      <c r="H1437" s="339" t="n"/>
      <c r="I1437" s="339" t="n"/>
      <c r="AD1437" s="8" t="n"/>
      <c r="AF1437" s="8" t="n"/>
      <c r="AU1437" s="340" t="n"/>
      <c r="AV1437" s="341" t="n"/>
    </row>
    <row r="1438">
      <c r="H1438" s="339" t="n"/>
      <c r="I1438" s="339" t="n"/>
      <c r="AD1438" s="8" t="n"/>
      <c r="AF1438" s="8" t="n"/>
      <c r="AU1438" s="340" t="n"/>
      <c r="AV1438" s="341" t="n"/>
    </row>
    <row r="1439">
      <c r="H1439" s="339" t="n"/>
      <c r="I1439" s="339" t="n"/>
      <c r="AD1439" s="8" t="n"/>
      <c r="AF1439" s="8" t="n"/>
      <c r="AU1439" s="340" t="n"/>
      <c r="AV1439" s="341" t="n"/>
    </row>
    <row r="1440">
      <c r="H1440" s="339" t="n"/>
      <c r="I1440" s="339" t="n"/>
      <c r="AD1440" s="8" t="n"/>
      <c r="AF1440" s="8" t="n"/>
      <c r="AU1440" s="340" t="n"/>
      <c r="AV1440" s="341" t="n"/>
    </row>
    <row r="1441">
      <c r="H1441" s="339" t="n"/>
      <c r="I1441" s="339" t="n"/>
      <c r="AD1441" s="8" t="n"/>
      <c r="AF1441" s="8" t="n"/>
      <c r="AU1441" s="340" t="n"/>
      <c r="AV1441" s="341" t="n"/>
    </row>
    <row r="1442">
      <c r="H1442" s="339" t="n"/>
      <c r="I1442" s="339" t="n"/>
      <c r="AD1442" s="8" t="n"/>
      <c r="AF1442" s="8" t="n"/>
      <c r="AU1442" s="340" t="n"/>
      <c r="AV1442" s="341" t="n"/>
    </row>
    <row r="1443">
      <c r="H1443" s="339" t="n"/>
      <c r="I1443" s="339" t="n"/>
      <c r="AD1443" s="8" t="n"/>
      <c r="AF1443" s="8" t="n"/>
      <c r="AU1443" s="340" t="n"/>
      <c r="AV1443" s="341" t="n"/>
    </row>
    <row r="1444">
      <c r="H1444" s="339" t="n"/>
      <c r="I1444" s="339" t="n"/>
      <c r="AD1444" s="8" t="n"/>
      <c r="AF1444" s="8" t="n"/>
      <c r="AU1444" s="340" t="n"/>
      <c r="AV1444" s="341" t="n"/>
    </row>
    <row r="1445">
      <c r="H1445" s="339" t="n"/>
      <c r="I1445" s="339" t="n"/>
      <c r="AD1445" s="8" t="n"/>
      <c r="AF1445" s="8" t="n"/>
      <c r="AU1445" s="340" t="n"/>
      <c r="AV1445" s="341" t="n"/>
    </row>
    <row r="1446">
      <c r="H1446" s="339" t="n"/>
      <c r="I1446" s="339" t="n"/>
      <c r="AD1446" s="8" t="n"/>
      <c r="AF1446" s="8" t="n"/>
      <c r="AU1446" s="340" t="n"/>
      <c r="AV1446" s="341" t="n"/>
    </row>
    <row r="1447">
      <c r="H1447" s="339" t="n"/>
      <c r="I1447" s="339" t="n"/>
      <c r="AD1447" s="8" t="n"/>
      <c r="AF1447" s="8" t="n"/>
      <c r="AU1447" s="340" t="n"/>
      <c r="AV1447" s="341" t="n"/>
    </row>
    <row r="1448">
      <c r="H1448" s="339" t="n"/>
      <c r="I1448" s="339" t="n"/>
      <c r="AD1448" s="8" t="n"/>
      <c r="AF1448" s="8" t="n"/>
      <c r="AU1448" s="340" t="n"/>
      <c r="AV1448" s="341" t="n"/>
    </row>
    <row r="1449">
      <c r="H1449" s="339" t="n"/>
      <c r="I1449" s="339" t="n"/>
      <c r="AD1449" s="8" t="n"/>
      <c r="AF1449" s="8" t="n"/>
      <c r="AU1449" s="340" t="n"/>
      <c r="AV1449" s="341" t="n"/>
    </row>
    <row r="1450">
      <c r="H1450" s="339" t="n"/>
      <c r="I1450" s="339" t="n"/>
      <c r="AD1450" s="8" t="n"/>
      <c r="AF1450" s="8" t="n"/>
      <c r="AU1450" s="340" t="n"/>
      <c r="AV1450" s="341" t="n"/>
    </row>
    <row r="1451">
      <c r="H1451" s="339" t="n"/>
      <c r="I1451" s="339" t="n"/>
      <c r="AD1451" s="8" t="n"/>
      <c r="AF1451" s="8" t="n"/>
      <c r="AU1451" s="340" t="n"/>
      <c r="AV1451" s="341" t="n"/>
    </row>
    <row r="1452">
      <c r="H1452" s="339" t="n"/>
      <c r="I1452" s="339" t="n"/>
      <c r="AD1452" s="8" t="n"/>
      <c r="AF1452" s="8" t="n"/>
      <c r="AU1452" s="340" t="n"/>
      <c r="AV1452" s="341" t="n"/>
    </row>
    <row r="1453">
      <c r="H1453" s="339" t="n"/>
      <c r="I1453" s="339" t="n"/>
      <c r="AD1453" s="8" t="n"/>
      <c r="AF1453" s="8" t="n"/>
      <c r="AU1453" s="340" t="n"/>
      <c r="AV1453" s="341" t="n"/>
    </row>
    <row r="1454">
      <c r="H1454" s="339" t="n"/>
      <c r="I1454" s="339" t="n"/>
      <c r="AD1454" s="8" t="n"/>
      <c r="AF1454" s="8" t="n"/>
      <c r="AU1454" s="340" t="n"/>
      <c r="AV1454" s="341" t="n"/>
    </row>
    <row r="1455">
      <c r="H1455" s="339" t="n"/>
      <c r="I1455" s="339" t="n"/>
      <c r="AD1455" s="8" t="n"/>
      <c r="AF1455" s="8" t="n"/>
      <c r="AU1455" s="340" t="n"/>
      <c r="AV1455" s="341" t="n"/>
    </row>
    <row r="1456">
      <c r="H1456" s="339" t="n"/>
      <c r="I1456" s="339" t="n"/>
      <c r="AD1456" s="8" t="n"/>
      <c r="AF1456" s="8" t="n"/>
      <c r="AU1456" s="340" t="n"/>
      <c r="AV1456" s="341" t="n"/>
    </row>
    <row r="1457">
      <c r="H1457" s="339" t="n"/>
      <c r="I1457" s="339" t="n"/>
      <c r="AD1457" s="8" t="n"/>
      <c r="AF1457" s="8" t="n"/>
      <c r="AU1457" s="340" t="n"/>
      <c r="AV1457" s="341" t="n"/>
    </row>
    <row r="1458">
      <c r="H1458" s="339" t="n"/>
      <c r="I1458" s="339" t="n"/>
      <c r="AD1458" s="8" t="n"/>
      <c r="AF1458" s="8" t="n"/>
      <c r="AU1458" s="340" t="n"/>
      <c r="AV1458" s="341" t="n"/>
    </row>
    <row r="1459">
      <c r="H1459" s="339" t="n"/>
      <c r="I1459" s="339" t="n"/>
      <c r="AD1459" s="8" t="n"/>
      <c r="AF1459" s="8" t="n"/>
      <c r="AU1459" s="340" t="n"/>
      <c r="AV1459" s="341" t="n"/>
    </row>
    <row r="1460">
      <c r="H1460" s="339" t="n"/>
      <c r="I1460" s="339" t="n"/>
      <c r="AD1460" s="8" t="n"/>
      <c r="AF1460" s="8" t="n"/>
      <c r="AU1460" s="340" t="n"/>
      <c r="AV1460" s="341" t="n"/>
    </row>
    <row r="1461">
      <c r="H1461" s="339" t="n"/>
      <c r="I1461" s="339" t="n"/>
      <c r="AD1461" s="8" t="n"/>
      <c r="AF1461" s="8" t="n"/>
      <c r="AU1461" s="340" t="n"/>
      <c r="AV1461" s="341" t="n"/>
    </row>
    <row r="1462">
      <c r="H1462" s="339" t="n"/>
      <c r="I1462" s="339" t="n"/>
      <c r="AD1462" s="8" t="n"/>
      <c r="AF1462" s="8" t="n"/>
      <c r="AU1462" s="340" t="n"/>
      <c r="AV1462" s="341" t="n"/>
    </row>
    <row r="1463">
      <c r="H1463" s="339" t="n"/>
      <c r="I1463" s="339" t="n"/>
      <c r="AD1463" s="8" t="n"/>
      <c r="AF1463" s="8" t="n"/>
      <c r="AU1463" s="340" t="n"/>
      <c r="AV1463" s="341" t="n"/>
    </row>
    <row r="1464">
      <c r="H1464" s="339" t="n"/>
      <c r="I1464" s="339" t="n"/>
      <c r="AD1464" s="8" t="n"/>
      <c r="AF1464" s="8" t="n"/>
      <c r="AU1464" s="340" t="n"/>
      <c r="AV1464" s="341" t="n"/>
    </row>
    <row r="1465">
      <c r="H1465" s="339" t="n"/>
      <c r="I1465" s="339" t="n"/>
      <c r="AD1465" s="8" t="n"/>
      <c r="AF1465" s="8" t="n"/>
      <c r="AU1465" s="340" t="n"/>
      <c r="AV1465" s="341" t="n"/>
    </row>
    <row r="1466">
      <c r="H1466" s="339" t="n"/>
      <c r="I1466" s="339" t="n"/>
      <c r="AD1466" s="8" t="n"/>
      <c r="AF1466" s="8" t="n"/>
      <c r="AU1466" s="340" t="n"/>
      <c r="AV1466" s="341" t="n"/>
    </row>
    <row r="1467">
      <c r="H1467" s="339" t="n"/>
      <c r="I1467" s="339" t="n"/>
      <c r="AD1467" s="8" t="n"/>
      <c r="AF1467" s="8" t="n"/>
      <c r="AU1467" s="340" t="n"/>
      <c r="AV1467" s="341" t="n"/>
    </row>
    <row r="1468">
      <c r="H1468" s="339" t="n"/>
      <c r="I1468" s="339" t="n"/>
      <c r="AD1468" s="8" t="n"/>
      <c r="AF1468" s="8" t="n"/>
      <c r="AU1468" s="340" t="n"/>
      <c r="AV1468" s="341" t="n"/>
    </row>
    <row r="1469">
      <c r="H1469" s="339" t="n"/>
      <c r="I1469" s="339" t="n"/>
      <c r="AD1469" s="8" t="n"/>
      <c r="AF1469" s="8" t="n"/>
      <c r="AU1469" s="340" t="n"/>
      <c r="AV1469" s="341" t="n"/>
    </row>
    <row r="1470">
      <c r="H1470" s="339" t="n"/>
      <c r="I1470" s="339" t="n"/>
      <c r="AD1470" s="8" t="n"/>
      <c r="AF1470" s="8" t="n"/>
      <c r="AU1470" s="340" t="n"/>
      <c r="AV1470" s="341" t="n"/>
    </row>
    <row r="1471">
      <c r="H1471" s="339" t="n"/>
      <c r="I1471" s="339" t="n"/>
      <c r="AD1471" s="8" t="n"/>
      <c r="AF1471" s="8" t="n"/>
      <c r="AU1471" s="340" t="n"/>
      <c r="AV1471" s="341" t="n"/>
    </row>
    <row r="1472">
      <c r="H1472" s="339" t="n"/>
      <c r="I1472" s="339" t="n"/>
      <c r="AD1472" s="8" t="n"/>
      <c r="AF1472" s="8" t="n"/>
      <c r="AU1472" s="340" t="n"/>
      <c r="AV1472" s="341" t="n"/>
    </row>
    <row r="1473">
      <c r="H1473" s="339" t="n"/>
      <c r="I1473" s="339" t="n"/>
      <c r="AD1473" s="8" t="n"/>
      <c r="AF1473" s="8" t="n"/>
      <c r="AU1473" s="340" t="n"/>
      <c r="AV1473" s="341" t="n"/>
    </row>
    <row r="1474">
      <c r="H1474" s="339" t="n"/>
      <c r="I1474" s="339" t="n"/>
      <c r="AD1474" s="8" t="n"/>
      <c r="AF1474" s="8" t="n"/>
      <c r="AU1474" s="340" t="n"/>
      <c r="AV1474" s="341" t="n"/>
    </row>
    <row r="1475">
      <c r="H1475" s="339" t="n"/>
      <c r="I1475" s="339" t="n"/>
      <c r="AD1475" s="8" t="n"/>
      <c r="AF1475" s="8" t="n"/>
      <c r="AU1475" s="340" t="n"/>
      <c r="AV1475" s="341" t="n"/>
    </row>
    <row r="1476">
      <c r="H1476" s="339" t="n"/>
      <c r="I1476" s="339" t="n"/>
      <c r="AD1476" s="8" t="n"/>
      <c r="AF1476" s="8" t="n"/>
      <c r="AU1476" s="340" t="n"/>
      <c r="AV1476" s="341" t="n"/>
    </row>
    <row r="1477">
      <c r="H1477" s="339" t="n"/>
      <c r="I1477" s="339" t="n"/>
      <c r="AD1477" s="8" t="n"/>
      <c r="AF1477" s="8" t="n"/>
      <c r="AU1477" s="340" t="n"/>
      <c r="AV1477" s="341" t="n"/>
    </row>
    <row r="1478">
      <c r="H1478" s="339" t="n"/>
      <c r="I1478" s="339" t="n"/>
      <c r="AD1478" s="8" t="n"/>
      <c r="AF1478" s="8" t="n"/>
      <c r="AU1478" s="340" t="n"/>
      <c r="AV1478" s="341" t="n"/>
    </row>
    <row r="1479">
      <c r="H1479" s="339" t="n"/>
      <c r="I1479" s="339" t="n"/>
      <c r="AD1479" s="8" t="n"/>
      <c r="AF1479" s="8" t="n"/>
      <c r="AU1479" s="340" t="n"/>
      <c r="AV1479" s="341" t="n"/>
    </row>
    <row r="1480">
      <c r="H1480" s="339" t="n"/>
      <c r="I1480" s="339" t="n"/>
      <c r="AD1480" s="8" t="n"/>
      <c r="AF1480" s="8" t="n"/>
      <c r="AU1480" s="340" t="n"/>
      <c r="AV1480" s="341" t="n"/>
    </row>
    <row r="1481">
      <c r="H1481" s="339" t="n"/>
      <c r="I1481" s="339" t="n"/>
      <c r="AD1481" s="8" t="n"/>
      <c r="AF1481" s="8" t="n"/>
      <c r="AU1481" s="340" t="n"/>
      <c r="AV1481" s="341" t="n"/>
    </row>
    <row r="1482">
      <c r="H1482" s="339" t="n"/>
      <c r="I1482" s="339" t="n"/>
      <c r="AD1482" s="8" t="n"/>
      <c r="AF1482" s="8" t="n"/>
      <c r="AU1482" s="340" t="n"/>
      <c r="AV1482" s="341" t="n"/>
    </row>
    <row r="1483">
      <c r="H1483" s="339" t="n"/>
      <c r="I1483" s="339" t="n"/>
      <c r="AD1483" s="8" t="n"/>
      <c r="AF1483" s="8" t="n"/>
      <c r="AU1483" s="340" t="n"/>
      <c r="AV1483" s="341" t="n"/>
    </row>
    <row r="1484">
      <c r="H1484" s="339" t="n"/>
      <c r="I1484" s="339" t="n"/>
      <c r="AD1484" s="8" t="n"/>
      <c r="AF1484" s="8" t="n"/>
      <c r="AU1484" s="340" t="n"/>
      <c r="AV1484" s="341" t="n"/>
    </row>
    <row r="1485">
      <c r="H1485" s="339" t="n"/>
      <c r="I1485" s="339" t="n"/>
      <c r="AD1485" s="8" t="n"/>
      <c r="AF1485" s="8" t="n"/>
      <c r="AU1485" s="340" t="n"/>
      <c r="AV1485" s="341" t="n"/>
    </row>
    <row r="1486">
      <c r="H1486" s="339" t="n"/>
      <c r="I1486" s="339" t="n"/>
      <c r="AD1486" s="8" t="n"/>
      <c r="AF1486" s="8" t="n"/>
      <c r="AU1486" s="340" t="n"/>
      <c r="AV1486" s="341" t="n"/>
    </row>
    <row r="1487">
      <c r="H1487" s="339" t="n"/>
      <c r="I1487" s="339" t="n"/>
      <c r="AD1487" s="8" t="n"/>
      <c r="AF1487" s="8" t="n"/>
      <c r="AU1487" s="340" t="n"/>
      <c r="AV1487" s="341" t="n"/>
    </row>
    <row r="1488">
      <c r="H1488" s="339" t="n"/>
      <c r="I1488" s="339" t="n"/>
      <c r="AD1488" s="8" t="n"/>
      <c r="AF1488" s="8" t="n"/>
      <c r="AU1488" s="340" t="n"/>
      <c r="AV1488" s="341" t="n"/>
    </row>
    <row r="1489">
      <c r="H1489" s="339" t="n"/>
      <c r="I1489" s="339" t="n"/>
      <c r="AD1489" s="8" t="n"/>
      <c r="AF1489" s="8" t="n"/>
      <c r="AU1489" s="340" t="n"/>
      <c r="AV1489" s="341" t="n"/>
    </row>
    <row r="1490">
      <c r="H1490" s="339" t="n"/>
      <c r="I1490" s="339" t="n"/>
      <c r="AD1490" s="8" t="n"/>
      <c r="AF1490" s="8" t="n"/>
      <c r="AU1490" s="340" t="n"/>
      <c r="AV1490" s="341" t="n"/>
    </row>
    <row r="1491">
      <c r="H1491" s="339" t="n"/>
      <c r="I1491" s="339" t="n"/>
      <c r="AD1491" s="8" t="n"/>
      <c r="AF1491" s="8" t="n"/>
      <c r="AU1491" s="340" t="n"/>
      <c r="AV1491" s="341" t="n"/>
    </row>
    <row r="1492">
      <c r="H1492" s="339" t="n"/>
      <c r="I1492" s="339" t="n"/>
      <c r="AD1492" s="8" t="n"/>
      <c r="AF1492" s="8" t="n"/>
      <c r="AU1492" s="340" t="n"/>
      <c r="AV1492" s="341" t="n"/>
    </row>
    <row r="1493">
      <c r="H1493" s="339" t="n"/>
      <c r="I1493" s="339" t="n"/>
      <c r="AD1493" s="8" t="n"/>
      <c r="AF1493" s="8" t="n"/>
      <c r="AU1493" s="340" t="n"/>
      <c r="AV1493" s="341" t="n"/>
    </row>
    <row r="1494">
      <c r="H1494" s="339" t="n"/>
      <c r="I1494" s="339" t="n"/>
      <c r="AD1494" s="8" t="n"/>
      <c r="AF1494" s="8" t="n"/>
      <c r="AU1494" s="340" t="n"/>
      <c r="AV1494" s="341" t="n"/>
    </row>
    <row r="1495">
      <c r="H1495" s="339" t="n"/>
      <c r="I1495" s="339" t="n"/>
      <c r="AD1495" s="8" t="n"/>
      <c r="AF1495" s="8" t="n"/>
      <c r="AU1495" s="340" t="n"/>
      <c r="AV1495" s="341" t="n"/>
    </row>
    <row r="1496">
      <c r="H1496" s="339" t="n"/>
      <c r="I1496" s="339" t="n"/>
      <c r="AD1496" s="8" t="n"/>
      <c r="AF1496" s="8" t="n"/>
      <c r="AU1496" s="340" t="n"/>
      <c r="AV1496" s="341" t="n"/>
    </row>
    <row r="1497">
      <c r="H1497" s="339" t="n"/>
      <c r="I1497" s="339" t="n"/>
      <c r="AD1497" s="8" t="n"/>
      <c r="AF1497" s="8" t="n"/>
      <c r="AU1497" s="340" t="n"/>
      <c r="AV1497" s="341" t="n"/>
    </row>
    <row r="1498">
      <c r="H1498" s="339" t="n"/>
      <c r="I1498" s="339" t="n"/>
      <c r="AD1498" s="8" t="n"/>
      <c r="AF1498" s="8" t="n"/>
      <c r="AU1498" s="340" t="n"/>
      <c r="AV1498" s="341" t="n"/>
    </row>
    <row r="1499">
      <c r="H1499" s="339" t="n"/>
      <c r="I1499" s="339" t="n"/>
      <c r="AD1499" s="8" t="n"/>
      <c r="AF1499" s="8" t="n"/>
      <c r="AU1499" s="340" t="n"/>
      <c r="AV1499" s="341" t="n"/>
    </row>
    <row r="1500">
      <c r="H1500" s="339" t="n"/>
      <c r="I1500" s="339" t="n"/>
      <c r="AD1500" s="8" t="n"/>
      <c r="AF1500" s="8" t="n"/>
      <c r="AU1500" s="340" t="n"/>
      <c r="AV1500" s="341" t="n"/>
    </row>
    <row r="1501">
      <c r="H1501" s="339" t="n"/>
      <c r="I1501" s="339" t="n"/>
      <c r="AD1501" s="8" t="n"/>
      <c r="AF1501" s="8" t="n"/>
      <c r="AU1501" s="340" t="n"/>
      <c r="AV1501" s="341" t="n"/>
    </row>
    <row r="1502">
      <c r="H1502" s="339" t="n"/>
      <c r="I1502" s="339" t="n"/>
      <c r="AD1502" s="8" t="n"/>
      <c r="AF1502" s="8" t="n"/>
      <c r="AU1502" s="340" t="n"/>
      <c r="AV1502" s="341" t="n"/>
    </row>
    <row r="1503">
      <c r="H1503" s="339" t="n"/>
      <c r="I1503" s="339" t="n"/>
      <c r="AD1503" s="8" t="n"/>
      <c r="AF1503" s="8" t="n"/>
      <c r="AU1503" s="340" t="n"/>
      <c r="AV1503" s="341" t="n"/>
    </row>
    <row r="1504">
      <c r="H1504" s="339" t="n"/>
      <c r="I1504" s="339" t="n"/>
      <c r="AD1504" s="8" t="n"/>
      <c r="AF1504" s="8" t="n"/>
      <c r="AU1504" s="340" t="n"/>
      <c r="AV1504" s="341" t="n"/>
    </row>
    <row r="1505">
      <c r="H1505" s="339" t="n"/>
      <c r="I1505" s="339" t="n"/>
      <c r="AD1505" s="8" t="n"/>
      <c r="AF1505" s="8" t="n"/>
      <c r="AU1505" s="340" t="n"/>
      <c r="AV1505" s="341" t="n"/>
    </row>
    <row r="1506">
      <c r="H1506" s="339" t="n"/>
      <c r="I1506" s="339" t="n"/>
      <c r="AD1506" s="8" t="n"/>
      <c r="AF1506" s="8" t="n"/>
      <c r="AU1506" s="340" t="n"/>
      <c r="AV1506" s="341" t="n"/>
    </row>
    <row r="1507">
      <c r="H1507" s="339" t="n"/>
      <c r="I1507" s="339" t="n"/>
      <c r="AD1507" s="8" t="n"/>
      <c r="AF1507" s="8" t="n"/>
      <c r="AU1507" s="340" t="n"/>
      <c r="AV1507" s="341" t="n"/>
    </row>
    <row r="1508">
      <c r="H1508" s="339" t="n"/>
      <c r="I1508" s="339" t="n"/>
      <c r="AD1508" s="8" t="n"/>
      <c r="AF1508" s="8" t="n"/>
      <c r="AU1508" s="340" t="n"/>
      <c r="AV1508" s="341" t="n"/>
    </row>
    <row r="1509">
      <c r="H1509" s="339" t="n"/>
      <c r="I1509" s="339" t="n"/>
      <c r="AD1509" s="8" t="n"/>
      <c r="AF1509" s="8" t="n"/>
      <c r="AU1509" s="340" t="n"/>
      <c r="AV1509" s="341" t="n"/>
    </row>
    <row r="1510">
      <c r="H1510" s="339" t="n"/>
      <c r="I1510" s="339" t="n"/>
      <c r="AD1510" s="8" t="n"/>
      <c r="AF1510" s="8" t="n"/>
      <c r="AU1510" s="340" t="n"/>
      <c r="AV1510" s="341" t="n"/>
    </row>
    <row r="1511">
      <c r="H1511" s="339" t="n"/>
      <c r="I1511" s="339" t="n"/>
      <c r="AD1511" s="8" t="n"/>
      <c r="AF1511" s="8" t="n"/>
      <c r="AU1511" s="340" t="n"/>
      <c r="AV1511" s="341" t="n"/>
    </row>
    <row r="1512">
      <c r="H1512" s="339" t="n"/>
      <c r="I1512" s="339" t="n"/>
      <c r="AD1512" s="8" t="n"/>
      <c r="AF1512" s="8" t="n"/>
      <c r="AU1512" s="340" t="n"/>
      <c r="AV1512" s="341" t="n"/>
    </row>
    <row r="1513">
      <c r="H1513" s="339" t="n"/>
      <c r="I1513" s="339" t="n"/>
      <c r="AD1513" s="8" t="n"/>
      <c r="AF1513" s="8" t="n"/>
      <c r="AU1513" s="340" t="n"/>
      <c r="AV1513" s="341" t="n"/>
    </row>
    <row r="1514">
      <c r="H1514" s="339" t="n"/>
      <c r="I1514" s="339" t="n"/>
      <c r="AD1514" s="8" t="n"/>
      <c r="AF1514" s="8" t="n"/>
      <c r="AU1514" s="340" t="n"/>
      <c r="AV1514" s="341" t="n"/>
    </row>
    <row r="1515">
      <c r="H1515" s="339" t="n"/>
      <c r="I1515" s="339" t="n"/>
      <c r="AD1515" s="8" t="n"/>
      <c r="AF1515" s="8" t="n"/>
      <c r="AU1515" s="340" t="n"/>
      <c r="AV1515" s="341" t="n"/>
    </row>
    <row r="1516">
      <c r="H1516" s="339" t="n"/>
      <c r="I1516" s="339" t="n"/>
      <c r="AD1516" s="8" t="n"/>
      <c r="AF1516" s="8" t="n"/>
      <c r="AU1516" s="340" t="n"/>
      <c r="AV1516" s="341" t="n"/>
    </row>
    <row r="1517">
      <c r="H1517" s="339" t="n"/>
      <c r="I1517" s="339" t="n"/>
      <c r="AD1517" s="8" t="n"/>
      <c r="AF1517" s="8" t="n"/>
      <c r="AU1517" s="340" t="n"/>
      <c r="AV1517" s="341" t="n"/>
    </row>
    <row r="1518">
      <c r="H1518" s="339" t="n"/>
      <c r="I1518" s="339" t="n"/>
      <c r="AD1518" s="8" t="n"/>
      <c r="AF1518" s="8" t="n"/>
      <c r="AU1518" s="340" t="n"/>
      <c r="AV1518" s="341" t="n"/>
    </row>
    <row r="1519">
      <c r="H1519" s="339" t="n"/>
      <c r="I1519" s="339" t="n"/>
      <c r="AD1519" s="8" t="n"/>
      <c r="AF1519" s="8" t="n"/>
      <c r="AU1519" s="340" t="n"/>
      <c r="AV1519" s="341" t="n"/>
    </row>
    <row r="1520">
      <c r="H1520" s="339" t="n"/>
      <c r="I1520" s="339" t="n"/>
      <c r="AD1520" s="8" t="n"/>
      <c r="AF1520" s="8" t="n"/>
      <c r="AU1520" s="340" t="n"/>
      <c r="AV1520" s="341" t="n"/>
    </row>
    <row r="1521">
      <c r="H1521" s="339" t="n"/>
      <c r="I1521" s="339" t="n"/>
      <c r="AD1521" s="8" t="n"/>
      <c r="AF1521" s="8" t="n"/>
      <c r="AU1521" s="340" t="n"/>
      <c r="AV1521" s="341" t="n"/>
    </row>
    <row r="1522">
      <c r="H1522" s="339" t="n"/>
      <c r="I1522" s="339" t="n"/>
      <c r="AD1522" s="8" t="n"/>
      <c r="AF1522" s="8" t="n"/>
      <c r="AU1522" s="340" t="n"/>
      <c r="AV1522" s="341" t="n"/>
    </row>
    <row r="1523">
      <c r="H1523" s="339" t="n"/>
      <c r="I1523" s="339" t="n"/>
      <c r="AD1523" s="8" t="n"/>
      <c r="AF1523" s="8" t="n"/>
      <c r="AU1523" s="340" t="n"/>
      <c r="AV1523" s="341" t="n"/>
    </row>
    <row r="1524">
      <c r="H1524" s="339" t="n"/>
      <c r="I1524" s="339" t="n"/>
      <c r="AD1524" s="8" t="n"/>
      <c r="AF1524" s="8" t="n"/>
      <c r="AU1524" s="340" t="n"/>
      <c r="AV1524" s="341" t="n"/>
    </row>
    <row r="1525">
      <c r="H1525" s="339" t="n"/>
      <c r="I1525" s="339" t="n"/>
      <c r="AD1525" s="8" t="n"/>
      <c r="AF1525" s="8" t="n"/>
      <c r="AU1525" s="340" t="n"/>
      <c r="AV1525" s="341" t="n"/>
    </row>
    <row r="1526">
      <c r="H1526" s="339" t="n"/>
      <c r="I1526" s="339" t="n"/>
      <c r="AD1526" s="8" t="n"/>
      <c r="AF1526" s="8" t="n"/>
      <c r="AU1526" s="340" t="n"/>
      <c r="AV1526" s="341" t="n"/>
    </row>
    <row r="1527">
      <c r="H1527" s="339" t="n"/>
      <c r="I1527" s="339" t="n"/>
      <c r="AD1527" s="8" t="n"/>
      <c r="AF1527" s="8" t="n"/>
      <c r="AU1527" s="340" t="n"/>
      <c r="AV1527" s="341" t="n"/>
    </row>
    <row r="1528">
      <c r="H1528" s="339" t="n"/>
      <c r="I1528" s="339" t="n"/>
      <c r="AD1528" s="8" t="n"/>
      <c r="AF1528" s="8" t="n"/>
      <c r="AU1528" s="340" t="n"/>
      <c r="AV1528" s="341" t="n"/>
    </row>
    <row r="1529">
      <c r="H1529" s="339" t="n"/>
      <c r="I1529" s="339" t="n"/>
      <c r="AD1529" s="8" t="n"/>
      <c r="AF1529" s="8" t="n"/>
      <c r="AU1529" s="340" t="n"/>
      <c r="AV1529" s="341" t="n"/>
    </row>
    <row r="1530">
      <c r="H1530" s="339" t="n"/>
      <c r="I1530" s="339" t="n"/>
      <c r="AD1530" s="8" t="n"/>
      <c r="AF1530" s="8" t="n"/>
      <c r="AU1530" s="340" t="n"/>
      <c r="AV1530" s="341" t="n"/>
    </row>
    <row r="1531">
      <c r="H1531" s="339" t="n"/>
      <c r="I1531" s="339" t="n"/>
      <c r="AD1531" s="8" t="n"/>
      <c r="AF1531" s="8" t="n"/>
      <c r="AU1531" s="340" t="n"/>
      <c r="AV1531" s="341" t="n"/>
    </row>
    <row r="1532">
      <c r="H1532" s="339" t="n"/>
      <c r="I1532" s="339" t="n"/>
      <c r="AD1532" s="8" t="n"/>
      <c r="AF1532" s="8" t="n"/>
      <c r="AU1532" s="340" t="n"/>
      <c r="AV1532" s="341" t="n"/>
    </row>
    <row r="1533">
      <c r="H1533" s="339" t="n"/>
      <c r="I1533" s="339" t="n"/>
      <c r="AD1533" s="8" t="n"/>
      <c r="AF1533" s="8" t="n"/>
      <c r="AU1533" s="340" t="n"/>
      <c r="AV1533" s="341" t="n"/>
    </row>
    <row r="1534">
      <c r="H1534" s="339" t="n"/>
      <c r="I1534" s="339" t="n"/>
      <c r="AD1534" s="8" t="n"/>
      <c r="AF1534" s="8" t="n"/>
      <c r="AU1534" s="340" t="n"/>
      <c r="AV1534" s="341" t="n"/>
    </row>
    <row r="1535">
      <c r="H1535" s="339" t="n"/>
      <c r="I1535" s="339" t="n"/>
      <c r="AD1535" s="8" t="n"/>
      <c r="AF1535" s="8" t="n"/>
      <c r="AU1535" s="340" t="n"/>
      <c r="AV1535" s="341" t="n"/>
    </row>
    <row r="1536">
      <c r="H1536" s="339" t="n"/>
      <c r="I1536" s="339" t="n"/>
      <c r="AD1536" s="8" t="n"/>
      <c r="AF1536" s="8" t="n"/>
      <c r="AU1536" s="340" t="n"/>
      <c r="AV1536" s="341" t="n"/>
    </row>
    <row r="1537">
      <c r="H1537" s="339" t="n"/>
      <c r="I1537" s="339" t="n"/>
      <c r="AD1537" s="8" t="n"/>
      <c r="AF1537" s="8" t="n"/>
      <c r="AU1537" s="340" t="n"/>
      <c r="AV1537" s="341" t="n"/>
    </row>
    <row r="1538">
      <c r="H1538" s="339" t="n"/>
      <c r="I1538" s="339" t="n"/>
      <c r="AD1538" s="8" t="n"/>
      <c r="AF1538" s="8" t="n"/>
      <c r="AU1538" s="340" t="n"/>
      <c r="AV1538" s="341" t="n"/>
    </row>
    <row r="1539">
      <c r="H1539" s="339" t="n"/>
      <c r="I1539" s="339" t="n"/>
      <c r="AD1539" s="8" t="n"/>
      <c r="AF1539" s="8" t="n"/>
      <c r="AU1539" s="340" t="n"/>
      <c r="AV1539" s="341" t="n"/>
    </row>
    <row r="1540">
      <c r="H1540" s="339" t="n"/>
      <c r="I1540" s="339" t="n"/>
      <c r="AD1540" s="8" t="n"/>
      <c r="AF1540" s="8" t="n"/>
      <c r="AU1540" s="340" t="n"/>
      <c r="AV1540" s="341" t="n"/>
    </row>
    <row r="1541">
      <c r="H1541" s="339" t="n"/>
      <c r="I1541" s="339" t="n"/>
      <c r="AD1541" s="8" t="n"/>
      <c r="AF1541" s="8" t="n"/>
      <c r="AU1541" s="340" t="n"/>
      <c r="AV1541" s="341" t="n"/>
    </row>
    <row r="1542">
      <c r="H1542" s="339" t="n"/>
      <c r="I1542" s="339" t="n"/>
      <c r="AD1542" s="8" t="n"/>
      <c r="AF1542" s="8" t="n"/>
      <c r="AU1542" s="340" t="n"/>
      <c r="AV1542" s="341" t="n"/>
    </row>
    <row r="1543">
      <c r="H1543" s="339" t="n"/>
      <c r="I1543" s="339" t="n"/>
      <c r="AD1543" s="8" t="n"/>
      <c r="AF1543" s="8" t="n"/>
      <c r="AU1543" s="340" t="n"/>
      <c r="AV1543" s="341" t="n"/>
    </row>
    <row r="1544">
      <c r="H1544" s="339" t="n"/>
      <c r="I1544" s="339" t="n"/>
      <c r="AD1544" s="8" t="n"/>
      <c r="AF1544" s="8" t="n"/>
      <c r="AU1544" s="340" t="n"/>
      <c r="AV1544" s="341" t="n"/>
    </row>
    <row r="1545">
      <c r="H1545" s="339" t="n"/>
      <c r="I1545" s="339" t="n"/>
      <c r="AD1545" s="8" t="n"/>
      <c r="AF1545" s="8" t="n"/>
      <c r="AU1545" s="340" t="n"/>
      <c r="AV1545" s="341" t="n"/>
    </row>
    <row r="1546">
      <c r="H1546" s="339" t="n"/>
      <c r="I1546" s="339" t="n"/>
      <c r="AD1546" s="8" t="n"/>
      <c r="AF1546" s="8" t="n"/>
      <c r="AU1546" s="340" t="n"/>
      <c r="AV1546" s="341" t="n"/>
    </row>
    <row r="1547">
      <c r="H1547" s="339" t="n"/>
      <c r="I1547" s="339" t="n"/>
      <c r="AD1547" s="8" t="n"/>
      <c r="AF1547" s="8" t="n"/>
      <c r="AU1547" s="340" t="n"/>
      <c r="AV1547" s="341" t="n"/>
    </row>
    <row r="1548">
      <c r="H1548" s="339" t="n"/>
      <c r="I1548" s="339" t="n"/>
      <c r="AD1548" s="8" t="n"/>
      <c r="AF1548" s="8" t="n"/>
      <c r="AU1548" s="340" t="n"/>
      <c r="AV1548" s="341" t="n"/>
    </row>
    <row r="1549">
      <c r="H1549" s="339" t="n"/>
      <c r="I1549" s="339" t="n"/>
      <c r="AD1549" s="8" t="n"/>
      <c r="AF1549" s="8" t="n"/>
      <c r="AU1549" s="340" t="n"/>
      <c r="AV1549" s="341" t="n"/>
    </row>
    <row r="1550">
      <c r="H1550" s="339" t="n"/>
      <c r="I1550" s="339" t="n"/>
      <c r="AD1550" s="8" t="n"/>
      <c r="AF1550" s="8" t="n"/>
      <c r="AU1550" s="340" t="n"/>
      <c r="AV1550" s="341" t="n"/>
    </row>
    <row r="1551">
      <c r="H1551" s="339" t="n"/>
      <c r="I1551" s="339" t="n"/>
      <c r="AD1551" s="8" t="n"/>
      <c r="AF1551" s="8" t="n"/>
      <c r="AU1551" s="340" t="n"/>
      <c r="AV1551" s="341" t="n"/>
    </row>
    <row r="1552">
      <c r="H1552" s="339" t="n"/>
      <c r="I1552" s="339" t="n"/>
      <c r="AD1552" s="8" t="n"/>
      <c r="AF1552" s="8" t="n"/>
      <c r="AU1552" s="340" t="n"/>
      <c r="AV1552" s="341" t="n"/>
    </row>
    <row r="1553">
      <c r="H1553" s="339" t="n"/>
      <c r="I1553" s="339" t="n"/>
      <c r="AD1553" s="8" t="n"/>
      <c r="AF1553" s="8" t="n"/>
      <c r="AU1553" s="340" t="n"/>
      <c r="AV1553" s="341" t="n"/>
    </row>
    <row r="1554">
      <c r="H1554" s="339" t="n"/>
      <c r="I1554" s="339" t="n"/>
      <c r="AD1554" s="8" t="n"/>
      <c r="AF1554" s="8" t="n"/>
      <c r="AU1554" s="340" t="n"/>
      <c r="AV1554" s="341" t="n"/>
    </row>
    <row r="1555">
      <c r="H1555" s="339" t="n"/>
      <c r="I1555" s="339" t="n"/>
      <c r="AD1555" s="8" t="n"/>
      <c r="AF1555" s="8" t="n"/>
      <c r="AU1555" s="340" t="n"/>
      <c r="AV1555" s="341" t="n"/>
    </row>
    <row r="1556">
      <c r="H1556" s="339" t="n"/>
      <c r="I1556" s="339" t="n"/>
      <c r="AD1556" s="8" t="n"/>
      <c r="AF1556" s="8" t="n"/>
      <c r="AU1556" s="340" t="n"/>
      <c r="AV1556" s="341" t="n"/>
    </row>
    <row r="1557">
      <c r="H1557" s="339" t="n"/>
      <c r="I1557" s="339" t="n"/>
      <c r="AD1557" s="8" t="n"/>
      <c r="AF1557" s="8" t="n"/>
      <c r="AU1557" s="340" t="n"/>
      <c r="AV1557" s="341" t="n"/>
    </row>
    <row r="1558">
      <c r="H1558" s="339" t="n"/>
      <c r="I1558" s="339" t="n"/>
      <c r="AD1558" s="8" t="n"/>
      <c r="AF1558" s="8" t="n"/>
      <c r="AU1558" s="340" t="n"/>
      <c r="AV1558" s="341" t="n"/>
    </row>
    <row r="1559">
      <c r="H1559" s="339" t="n"/>
      <c r="I1559" s="339" t="n"/>
      <c r="AD1559" s="8" t="n"/>
      <c r="AF1559" s="8" t="n"/>
      <c r="AU1559" s="340" t="n"/>
      <c r="AV1559" s="341" t="n"/>
    </row>
    <row r="1560">
      <c r="H1560" s="339" t="n"/>
      <c r="I1560" s="339" t="n"/>
      <c r="AD1560" s="8" t="n"/>
      <c r="AF1560" s="8" t="n"/>
      <c r="AU1560" s="340" t="n"/>
      <c r="AV1560" s="341" t="n"/>
    </row>
    <row r="1561">
      <c r="H1561" s="339" t="n"/>
      <c r="I1561" s="339" t="n"/>
      <c r="AD1561" s="8" t="n"/>
      <c r="AF1561" s="8" t="n"/>
      <c r="AU1561" s="340" t="n"/>
      <c r="AV1561" s="341" t="n"/>
    </row>
    <row r="1562">
      <c r="H1562" s="339" t="n"/>
      <c r="I1562" s="339" t="n"/>
      <c r="AD1562" s="8" t="n"/>
      <c r="AF1562" s="8" t="n"/>
      <c r="AU1562" s="340" t="n"/>
      <c r="AV1562" s="341" t="n"/>
    </row>
    <row r="1563">
      <c r="H1563" s="339" t="n"/>
      <c r="I1563" s="339" t="n"/>
      <c r="AD1563" s="8" t="n"/>
      <c r="AF1563" s="8" t="n"/>
      <c r="AU1563" s="340" t="n"/>
      <c r="AV1563" s="341" t="n"/>
    </row>
    <row r="1564">
      <c r="H1564" s="339" t="n"/>
      <c r="I1564" s="339" t="n"/>
      <c r="AD1564" s="8" t="n"/>
      <c r="AF1564" s="8" t="n"/>
      <c r="AU1564" s="340" t="n"/>
      <c r="AV1564" s="341" t="n"/>
    </row>
    <row r="1565">
      <c r="H1565" s="339" t="n"/>
      <c r="I1565" s="339" t="n"/>
      <c r="AD1565" s="8" t="n"/>
      <c r="AF1565" s="8" t="n"/>
      <c r="AU1565" s="340" t="n"/>
      <c r="AV1565" s="341" t="n"/>
    </row>
    <row r="1566">
      <c r="H1566" s="339" t="n"/>
      <c r="I1566" s="339" t="n"/>
      <c r="AD1566" s="8" t="n"/>
      <c r="AF1566" s="8" t="n"/>
      <c r="AU1566" s="340" t="n"/>
      <c r="AV1566" s="341" t="n"/>
    </row>
    <row r="1567">
      <c r="H1567" s="339" t="n"/>
      <c r="I1567" s="339" t="n"/>
      <c r="AD1567" s="8" t="n"/>
      <c r="AF1567" s="8" t="n"/>
      <c r="AU1567" s="340" t="n"/>
      <c r="AV1567" s="341" t="n"/>
    </row>
    <row r="1568">
      <c r="H1568" s="339" t="n"/>
      <c r="I1568" s="339" t="n"/>
      <c r="AD1568" s="8" t="n"/>
      <c r="AF1568" s="8" t="n"/>
      <c r="AU1568" s="340" t="n"/>
      <c r="AV1568" s="341" t="n"/>
    </row>
    <row r="1569">
      <c r="H1569" s="339" t="n"/>
      <c r="I1569" s="339" t="n"/>
      <c r="AD1569" s="8" t="n"/>
      <c r="AF1569" s="8" t="n"/>
      <c r="AU1569" s="340" t="n"/>
      <c r="AV1569" s="341" t="n"/>
    </row>
    <row r="1570">
      <c r="H1570" s="339" t="n"/>
      <c r="I1570" s="339" t="n"/>
      <c r="AD1570" s="8" t="n"/>
      <c r="AF1570" s="8" t="n"/>
      <c r="AU1570" s="340" t="n"/>
      <c r="AV1570" s="341" t="n"/>
    </row>
    <row r="1571">
      <c r="H1571" s="339" t="n"/>
      <c r="I1571" s="339" t="n"/>
      <c r="AD1571" s="8" t="n"/>
      <c r="AF1571" s="8" t="n"/>
      <c r="AU1571" s="340" t="n"/>
      <c r="AV1571" s="341" t="n"/>
    </row>
    <row r="1572">
      <c r="H1572" s="339" t="n"/>
      <c r="I1572" s="339" t="n"/>
      <c r="AD1572" s="8" t="n"/>
      <c r="AF1572" s="8" t="n"/>
      <c r="AU1572" s="340" t="n"/>
      <c r="AV1572" s="341" t="n"/>
    </row>
    <row r="1573">
      <c r="H1573" s="339" t="n"/>
      <c r="I1573" s="339" t="n"/>
      <c r="AD1573" s="8" t="n"/>
      <c r="AF1573" s="8" t="n"/>
      <c r="AU1573" s="340" t="n"/>
      <c r="AV1573" s="341" t="n"/>
    </row>
    <row r="1574">
      <c r="H1574" s="339" t="n"/>
      <c r="I1574" s="339" t="n"/>
      <c r="AD1574" s="8" t="n"/>
      <c r="AF1574" s="8" t="n"/>
      <c r="AU1574" s="340" t="n"/>
      <c r="AV1574" s="341" t="n"/>
    </row>
    <row r="1575">
      <c r="H1575" s="339" t="n"/>
      <c r="I1575" s="339" t="n"/>
      <c r="AD1575" s="8" t="n"/>
      <c r="AF1575" s="8" t="n"/>
      <c r="AU1575" s="340" t="n"/>
      <c r="AV1575" s="341" t="n"/>
    </row>
    <row r="1576">
      <c r="H1576" s="339" t="n"/>
      <c r="I1576" s="339" t="n"/>
      <c r="AD1576" s="8" t="n"/>
      <c r="AF1576" s="8" t="n"/>
      <c r="AU1576" s="340" t="n"/>
      <c r="AV1576" s="341" t="n"/>
    </row>
    <row r="1577">
      <c r="H1577" s="339" t="n"/>
      <c r="I1577" s="339" t="n"/>
      <c r="AD1577" s="8" t="n"/>
      <c r="AF1577" s="8" t="n"/>
      <c r="AU1577" s="340" t="n"/>
      <c r="AV1577" s="341" t="n"/>
    </row>
    <row r="1578">
      <c r="H1578" s="339" t="n"/>
      <c r="I1578" s="339" t="n"/>
      <c r="AD1578" s="8" t="n"/>
      <c r="AF1578" s="8" t="n"/>
      <c r="AU1578" s="340" t="n"/>
      <c r="AV1578" s="341" t="n"/>
    </row>
    <row r="1579">
      <c r="H1579" s="339" t="n"/>
      <c r="I1579" s="339" t="n"/>
      <c r="AD1579" s="8" t="n"/>
      <c r="AF1579" s="8" t="n"/>
      <c r="AU1579" s="340" t="n"/>
      <c r="AV1579" s="341" t="n"/>
    </row>
    <row r="1580">
      <c r="H1580" s="339" t="n"/>
      <c r="I1580" s="339" t="n"/>
      <c r="AD1580" s="8" t="n"/>
      <c r="AF1580" s="8" t="n"/>
      <c r="AU1580" s="340" t="n"/>
      <c r="AV1580" s="341" t="n"/>
    </row>
    <row r="1581">
      <c r="H1581" s="339" t="n"/>
      <c r="I1581" s="339" t="n"/>
      <c r="AD1581" s="8" t="n"/>
      <c r="AF1581" s="8" t="n"/>
      <c r="AU1581" s="340" t="n"/>
      <c r="AV1581" s="341" t="n"/>
    </row>
    <row r="1582">
      <c r="H1582" s="339" t="n"/>
      <c r="I1582" s="339" t="n"/>
      <c r="AD1582" s="8" t="n"/>
      <c r="AF1582" s="8" t="n"/>
      <c r="AU1582" s="340" t="n"/>
      <c r="AV1582" s="341" t="n"/>
    </row>
    <row r="1583">
      <c r="H1583" s="339" t="n"/>
      <c r="I1583" s="339" t="n"/>
      <c r="AD1583" s="8" t="n"/>
      <c r="AF1583" s="8" t="n"/>
      <c r="AU1583" s="340" t="n"/>
      <c r="AV1583" s="341" t="n"/>
    </row>
    <row r="1584">
      <c r="H1584" s="339" t="n"/>
      <c r="I1584" s="339" t="n"/>
      <c r="AD1584" s="8" t="n"/>
      <c r="AF1584" s="8" t="n"/>
      <c r="AU1584" s="340" t="n"/>
      <c r="AV1584" s="341" t="n"/>
    </row>
    <row r="1585">
      <c r="H1585" s="339" t="n"/>
      <c r="I1585" s="339" t="n"/>
      <c r="AD1585" s="8" t="n"/>
      <c r="AF1585" s="8" t="n"/>
      <c r="AU1585" s="340" t="n"/>
      <c r="AV1585" s="341" t="n"/>
    </row>
    <row r="1586">
      <c r="H1586" s="339" t="n"/>
      <c r="I1586" s="339" t="n"/>
      <c r="AD1586" s="8" t="n"/>
      <c r="AF1586" s="8" t="n"/>
      <c r="AU1586" s="340" t="n"/>
      <c r="AV1586" s="341" t="n"/>
    </row>
    <row r="1587">
      <c r="H1587" s="339" t="n"/>
      <c r="I1587" s="339" t="n"/>
      <c r="AD1587" s="8" t="n"/>
      <c r="AF1587" s="8" t="n"/>
      <c r="AU1587" s="340" t="n"/>
      <c r="AV1587" s="341" t="n"/>
    </row>
    <row r="1588">
      <c r="H1588" s="339" t="n"/>
      <c r="I1588" s="339" t="n"/>
      <c r="AD1588" s="8" t="n"/>
      <c r="AF1588" s="8" t="n"/>
      <c r="AU1588" s="340" t="n"/>
      <c r="AV1588" s="341" t="n"/>
    </row>
    <row r="1589">
      <c r="H1589" s="339" t="n"/>
      <c r="I1589" s="339" t="n"/>
      <c r="AD1589" s="8" t="n"/>
      <c r="AF1589" s="8" t="n"/>
      <c r="AU1589" s="340" t="n"/>
      <c r="AV1589" s="341" t="n"/>
    </row>
    <row r="1590">
      <c r="H1590" s="339" t="n"/>
      <c r="I1590" s="339" t="n"/>
      <c r="AD1590" s="8" t="n"/>
      <c r="AF1590" s="8" t="n"/>
      <c r="AU1590" s="340" t="n"/>
      <c r="AV1590" s="341" t="n"/>
    </row>
    <row r="1591">
      <c r="H1591" s="339" t="n"/>
      <c r="I1591" s="339" t="n"/>
      <c r="AD1591" s="8" t="n"/>
      <c r="AF1591" s="8" t="n"/>
      <c r="AU1591" s="340" t="n"/>
      <c r="AV1591" s="341" t="n"/>
    </row>
    <row r="1592">
      <c r="H1592" s="339" t="n"/>
      <c r="I1592" s="339" t="n"/>
      <c r="AD1592" s="8" t="n"/>
      <c r="AF1592" s="8" t="n"/>
      <c r="AU1592" s="340" t="n"/>
      <c r="AV1592" s="341" t="n"/>
    </row>
    <row r="1593">
      <c r="H1593" s="339" t="n"/>
      <c r="I1593" s="339" t="n"/>
      <c r="AD1593" s="8" t="n"/>
      <c r="AF1593" s="8" t="n"/>
      <c r="AU1593" s="340" t="n"/>
      <c r="AV1593" s="341" t="n"/>
    </row>
    <row r="1594">
      <c r="H1594" s="339" t="n"/>
      <c r="I1594" s="339" t="n"/>
      <c r="AD1594" s="8" t="n"/>
      <c r="AF1594" s="8" t="n"/>
      <c r="AU1594" s="340" t="n"/>
      <c r="AV1594" s="341" t="n"/>
    </row>
    <row r="1595">
      <c r="H1595" s="339" t="n"/>
      <c r="I1595" s="339" t="n"/>
      <c r="AD1595" s="8" t="n"/>
      <c r="AF1595" s="8" t="n"/>
      <c r="AU1595" s="340" t="n"/>
      <c r="AV1595" s="341" t="n"/>
    </row>
    <row r="1596">
      <c r="H1596" s="339" t="n"/>
      <c r="I1596" s="339" t="n"/>
      <c r="AD1596" s="8" t="n"/>
      <c r="AF1596" s="8" t="n"/>
      <c r="AU1596" s="340" t="n"/>
      <c r="AV1596" s="341" t="n"/>
    </row>
    <row r="1597">
      <c r="H1597" s="339" t="n"/>
      <c r="I1597" s="339" t="n"/>
      <c r="AD1597" s="8" t="n"/>
      <c r="AF1597" s="8" t="n"/>
      <c r="AU1597" s="340" t="n"/>
      <c r="AV1597" s="341" t="n"/>
    </row>
    <row r="1598">
      <c r="H1598" s="339" t="n"/>
      <c r="I1598" s="339" t="n"/>
      <c r="AD1598" s="8" t="n"/>
      <c r="AF1598" s="8" t="n"/>
      <c r="AU1598" s="340" t="n"/>
      <c r="AV1598" s="341" t="n"/>
    </row>
    <row r="1599">
      <c r="H1599" s="339" t="n"/>
      <c r="I1599" s="339" t="n"/>
      <c r="AD1599" s="8" t="n"/>
      <c r="AF1599" s="8" t="n"/>
      <c r="AU1599" s="340" t="n"/>
      <c r="AV1599" s="341" t="n"/>
    </row>
    <row r="1600">
      <c r="H1600" s="339" t="n"/>
      <c r="I1600" s="339" t="n"/>
      <c r="AD1600" s="8" t="n"/>
      <c r="AF1600" s="8" t="n"/>
      <c r="AU1600" s="340" t="n"/>
      <c r="AV1600" s="341" t="n"/>
    </row>
    <row r="1601">
      <c r="H1601" s="339" t="n"/>
      <c r="I1601" s="339" t="n"/>
      <c r="AD1601" s="8" t="n"/>
      <c r="AF1601" s="8" t="n"/>
      <c r="AU1601" s="340" t="n"/>
      <c r="AV1601" s="341" t="n"/>
    </row>
    <row r="1602">
      <c r="H1602" s="339" t="n"/>
      <c r="I1602" s="339" t="n"/>
      <c r="AD1602" s="8" t="n"/>
      <c r="AF1602" s="8" t="n"/>
      <c r="AU1602" s="340" t="n"/>
      <c r="AV1602" s="341" t="n"/>
    </row>
    <row r="1603">
      <c r="H1603" s="339" t="n"/>
      <c r="I1603" s="339" t="n"/>
      <c r="AD1603" s="8" t="n"/>
      <c r="AF1603" s="8" t="n"/>
      <c r="AU1603" s="340" t="n"/>
      <c r="AV1603" s="341" t="n"/>
    </row>
    <row r="1604">
      <c r="H1604" s="339" t="n"/>
      <c r="I1604" s="339" t="n"/>
      <c r="AD1604" s="8" t="n"/>
      <c r="AF1604" s="8" t="n"/>
      <c r="AU1604" s="340" t="n"/>
      <c r="AV1604" s="341" t="n"/>
    </row>
    <row r="1605">
      <c r="H1605" s="339" t="n"/>
      <c r="I1605" s="339" t="n"/>
      <c r="AD1605" s="8" t="n"/>
      <c r="AF1605" s="8" t="n"/>
      <c r="AU1605" s="340" t="n"/>
      <c r="AV1605" s="341" t="n"/>
    </row>
    <row r="1606">
      <c r="H1606" s="339" t="n"/>
      <c r="I1606" s="339" t="n"/>
      <c r="AD1606" s="8" t="n"/>
      <c r="AF1606" s="8" t="n"/>
      <c r="AU1606" s="340" t="n"/>
      <c r="AV1606" s="341" t="n"/>
    </row>
    <row r="1607">
      <c r="H1607" s="339" t="n"/>
      <c r="I1607" s="339" t="n"/>
      <c r="AD1607" s="8" t="n"/>
      <c r="AF1607" s="8" t="n"/>
      <c r="AU1607" s="340" t="n"/>
      <c r="AV1607" s="341" t="n"/>
    </row>
    <row r="1608">
      <c r="H1608" s="339" t="n"/>
      <c r="I1608" s="339" t="n"/>
      <c r="AD1608" s="8" t="n"/>
      <c r="AF1608" s="8" t="n"/>
      <c r="AU1608" s="340" t="n"/>
      <c r="AV1608" s="341" t="n"/>
    </row>
    <row r="1609">
      <c r="H1609" s="339" t="n"/>
      <c r="I1609" s="339" t="n"/>
      <c r="AD1609" s="8" t="n"/>
      <c r="AF1609" s="8" t="n"/>
      <c r="AU1609" s="340" t="n"/>
      <c r="AV1609" s="341" t="n"/>
    </row>
    <row r="1610">
      <c r="H1610" s="339" t="n"/>
      <c r="I1610" s="339" t="n"/>
      <c r="AD1610" s="8" t="n"/>
      <c r="AF1610" s="8" t="n"/>
      <c r="AU1610" s="340" t="n"/>
      <c r="AV1610" s="341" t="n"/>
    </row>
    <row r="1611">
      <c r="H1611" s="339" t="n"/>
      <c r="I1611" s="339" t="n"/>
      <c r="AD1611" s="8" t="n"/>
      <c r="AF1611" s="8" t="n"/>
      <c r="AU1611" s="340" t="n"/>
      <c r="AV1611" s="341" t="n"/>
    </row>
    <row r="1612">
      <c r="H1612" s="339" t="n"/>
      <c r="I1612" s="339" t="n"/>
      <c r="AD1612" s="8" t="n"/>
      <c r="AF1612" s="8" t="n"/>
      <c r="AU1612" s="340" t="n"/>
      <c r="AV1612" s="341" t="n"/>
    </row>
    <row r="1613">
      <c r="H1613" s="339" t="n"/>
      <c r="I1613" s="339" t="n"/>
      <c r="AD1613" s="8" t="n"/>
      <c r="AF1613" s="8" t="n"/>
      <c r="AU1613" s="340" t="n"/>
      <c r="AV1613" s="341" t="n"/>
    </row>
    <row r="1614">
      <c r="H1614" s="339" t="n"/>
      <c r="I1614" s="339" t="n"/>
      <c r="AD1614" s="8" t="n"/>
      <c r="AF1614" s="8" t="n"/>
      <c r="AU1614" s="340" t="n"/>
      <c r="AV1614" s="341" t="n"/>
    </row>
    <row r="1615">
      <c r="H1615" s="339" t="n"/>
      <c r="I1615" s="339" t="n"/>
      <c r="AD1615" s="8" t="n"/>
      <c r="AF1615" s="8" t="n"/>
      <c r="AU1615" s="340" t="n"/>
      <c r="AV1615" s="341" t="n"/>
    </row>
    <row r="1616">
      <c r="H1616" s="339" t="n"/>
      <c r="I1616" s="339" t="n"/>
      <c r="AD1616" s="8" t="n"/>
      <c r="AF1616" s="8" t="n"/>
      <c r="AU1616" s="340" t="n"/>
      <c r="AV1616" s="341" t="n"/>
    </row>
    <row r="1617">
      <c r="H1617" s="339" t="n"/>
      <c r="I1617" s="339" t="n"/>
      <c r="AD1617" s="8" t="n"/>
      <c r="AF1617" s="8" t="n"/>
      <c r="AU1617" s="340" t="n"/>
      <c r="AV1617" s="341" t="n"/>
    </row>
    <row r="1618">
      <c r="H1618" s="339" t="n"/>
      <c r="I1618" s="339" t="n"/>
      <c r="AD1618" s="8" t="n"/>
      <c r="AF1618" s="8" t="n"/>
      <c r="AU1618" s="340" t="n"/>
      <c r="AV1618" s="341" t="n"/>
    </row>
    <row r="1619">
      <c r="H1619" s="339" t="n"/>
      <c r="I1619" s="339" t="n"/>
      <c r="AD1619" s="8" t="n"/>
      <c r="AF1619" s="8" t="n"/>
      <c r="AU1619" s="340" t="n"/>
      <c r="AV1619" s="341" t="n"/>
    </row>
    <row r="1620">
      <c r="H1620" s="339" t="n"/>
      <c r="I1620" s="339" t="n"/>
      <c r="AD1620" s="8" t="n"/>
      <c r="AF1620" s="8" t="n"/>
      <c r="AU1620" s="340" t="n"/>
      <c r="AV1620" s="341" t="n"/>
    </row>
    <row r="1621">
      <c r="H1621" s="339" t="n"/>
      <c r="I1621" s="339" t="n"/>
      <c r="AD1621" s="8" t="n"/>
      <c r="AF1621" s="8" t="n"/>
      <c r="AU1621" s="340" t="n"/>
      <c r="AV1621" s="341" t="n"/>
    </row>
    <row r="1622">
      <c r="H1622" s="339" t="n"/>
      <c r="I1622" s="339" t="n"/>
      <c r="AD1622" s="8" t="n"/>
      <c r="AF1622" s="8" t="n"/>
      <c r="AU1622" s="340" t="n"/>
      <c r="AV1622" s="341" t="n"/>
    </row>
    <row r="1623">
      <c r="H1623" s="339" t="n"/>
      <c r="I1623" s="339" t="n"/>
      <c r="AD1623" s="8" t="n"/>
      <c r="AF1623" s="8" t="n"/>
      <c r="AU1623" s="340" t="n"/>
      <c r="AV1623" s="341" t="n"/>
    </row>
    <row r="1624">
      <c r="H1624" s="339" t="n"/>
      <c r="I1624" s="339" t="n"/>
      <c r="AD1624" s="8" t="n"/>
      <c r="AF1624" s="8" t="n"/>
      <c r="AU1624" s="340" t="n"/>
      <c r="AV1624" s="341" t="n"/>
    </row>
    <row r="1625">
      <c r="H1625" s="339" t="n"/>
      <c r="I1625" s="339" t="n"/>
      <c r="AD1625" s="8" t="n"/>
      <c r="AF1625" s="8" t="n"/>
      <c r="AU1625" s="340" t="n"/>
      <c r="AV1625" s="341" t="n"/>
    </row>
    <row r="1626">
      <c r="H1626" s="339" t="n"/>
      <c r="I1626" s="339" t="n"/>
      <c r="AD1626" s="8" t="n"/>
      <c r="AF1626" s="8" t="n"/>
      <c r="AU1626" s="340" t="n"/>
      <c r="AV1626" s="341" t="n"/>
    </row>
    <row r="1627">
      <c r="H1627" s="339" t="n"/>
      <c r="I1627" s="339" t="n"/>
      <c r="AD1627" s="8" t="n"/>
      <c r="AF1627" s="8" t="n"/>
      <c r="AU1627" s="340" t="n"/>
      <c r="AV1627" s="341" t="n"/>
    </row>
    <row r="1628">
      <c r="H1628" s="339" t="n"/>
      <c r="I1628" s="339" t="n"/>
      <c r="AD1628" s="8" t="n"/>
      <c r="AF1628" s="8" t="n"/>
      <c r="AU1628" s="340" t="n"/>
      <c r="AV1628" s="341" t="n"/>
    </row>
    <row r="1629">
      <c r="H1629" s="339" t="n"/>
      <c r="I1629" s="339" t="n"/>
      <c r="AD1629" s="8" t="n"/>
      <c r="AF1629" s="8" t="n"/>
      <c r="AU1629" s="340" t="n"/>
      <c r="AV1629" s="341" t="n"/>
    </row>
    <row r="1630">
      <c r="H1630" s="339" t="n"/>
      <c r="I1630" s="339" t="n"/>
      <c r="AD1630" s="8" t="n"/>
      <c r="AF1630" s="8" t="n"/>
      <c r="AU1630" s="340" t="n"/>
      <c r="AV1630" s="341" t="n"/>
    </row>
    <row r="1631">
      <c r="H1631" s="339" t="n"/>
      <c r="I1631" s="339" t="n"/>
      <c r="AD1631" s="8" t="n"/>
      <c r="AF1631" s="8" t="n"/>
      <c r="AU1631" s="340" t="n"/>
      <c r="AV1631" s="341" t="n"/>
    </row>
    <row r="1632">
      <c r="H1632" s="339" t="n"/>
      <c r="I1632" s="339" t="n"/>
      <c r="AD1632" s="8" t="n"/>
      <c r="AF1632" s="8" t="n"/>
      <c r="AU1632" s="340" t="n"/>
      <c r="AV1632" s="341" t="n"/>
    </row>
    <row r="1633">
      <c r="H1633" s="339" t="n"/>
      <c r="I1633" s="339" t="n"/>
      <c r="AD1633" s="8" t="n"/>
      <c r="AF1633" s="8" t="n"/>
      <c r="AU1633" s="340" t="n"/>
      <c r="AV1633" s="341" t="n"/>
    </row>
    <row r="1634">
      <c r="H1634" s="339" t="n"/>
      <c r="I1634" s="339" t="n"/>
      <c r="AD1634" s="8" t="n"/>
      <c r="AF1634" s="8" t="n"/>
      <c r="AU1634" s="340" t="n"/>
      <c r="AV1634" s="341" t="n"/>
    </row>
    <row r="1635">
      <c r="H1635" s="339" t="n"/>
      <c r="I1635" s="339" t="n"/>
      <c r="AD1635" s="8" t="n"/>
      <c r="AF1635" s="8" t="n"/>
      <c r="AU1635" s="340" t="n"/>
      <c r="AV1635" s="341" t="n"/>
    </row>
    <row r="1636">
      <c r="H1636" s="339" t="n"/>
      <c r="I1636" s="339" t="n"/>
      <c r="AD1636" s="8" t="n"/>
      <c r="AF1636" s="8" t="n"/>
      <c r="AU1636" s="340" t="n"/>
      <c r="AV1636" s="341" t="n"/>
    </row>
    <row r="1637">
      <c r="H1637" s="339" t="n"/>
      <c r="I1637" s="339" t="n"/>
      <c r="AD1637" s="8" t="n"/>
      <c r="AF1637" s="8" t="n"/>
      <c r="AU1637" s="340" t="n"/>
      <c r="AV1637" s="341" t="n"/>
    </row>
    <row r="1638">
      <c r="H1638" s="339" t="n"/>
      <c r="I1638" s="339" t="n"/>
      <c r="AD1638" s="8" t="n"/>
      <c r="AF1638" s="8" t="n"/>
      <c r="AU1638" s="340" t="n"/>
      <c r="AV1638" s="341" t="n"/>
    </row>
    <row r="1639">
      <c r="H1639" s="339" t="n"/>
      <c r="I1639" s="339" t="n"/>
      <c r="AD1639" s="8" t="n"/>
      <c r="AF1639" s="8" t="n"/>
      <c r="AU1639" s="340" t="n"/>
      <c r="AV1639" s="341" t="n"/>
    </row>
    <row r="1640">
      <c r="H1640" s="339" t="n"/>
      <c r="I1640" s="339" t="n"/>
      <c r="AD1640" s="8" t="n"/>
      <c r="AF1640" s="8" t="n"/>
      <c r="AU1640" s="340" t="n"/>
      <c r="AV1640" s="341" t="n"/>
    </row>
    <row r="1641">
      <c r="H1641" s="339" t="n"/>
      <c r="I1641" s="339" t="n"/>
      <c r="AD1641" s="8" t="n"/>
      <c r="AF1641" s="8" t="n"/>
      <c r="AU1641" s="340" t="n"/>
      <c r="AV1641" s="341" t="n"/>
    </row>
    <row r="1642">
      <c r="H1642" s="339" t="n"/>
      <c r="I1642" s="339" t="n"/>
      <c r="AD1642" s="8" t="n"/>
      <c r="AF1642" s="8" t="n"/>
      <c r="AU1642" s="340" t="n"/>
      <c r="AV1642" s="341" t="n"/>
    </row>
    <row r="1643">
      <c r="H1643" s="339" t="n"/>
      <c r="I1643" s="339" t="n"/>
      <c r="AD1643" s="8" t="n"/>
      <c r="AF1643" s="8" t="n"/>
      <c r="AU1643" s="340" t="n"/>
      <c r="AV1643" s="341" t="n"/>
    </row>
    <row r="1644">
      <c r="H1644" s="339" t="n"/>
      <c r="I1644" s="339" t="n"/>
      <c r="AD1644" s="8" t="n"/>
      <c r="AF1644" s="8" t="n"/>
      <c r="AU1644" s="340" t="n"/>
      <c r="AV1644" s="341" t="n"/>
    </row>
    <row r="1645">
      <c r="H1645" s="339" t="n"/>
      <c r="I1645" s="339" t="n"/>
      <c r="AD1645" s="8" t="n"/>
      <c r="AF1645" s="8" t="n"/>
      <c r="AU1645" s="340" t="n"/>
      <c r="AV1645" s="341" t="n"/>
    </row>
    <row r="1646">
      <c r="H1646" s="339" t="n"/>
      <c r="I1646" s="339" t="n"/>
      <c r="AD1646" s="8" t="n"/>
      <c r="AF1646" s="8" t="n"/>
      <c r="AU1646" s="340" t="n"/>
      <c r="AV1646" s="341" t="n"/>
    </row>
    <row r="1647">
      <c r="H1647" s="339" t="n"/>
      <c r="I1647" s="339" t="n"/>
      <c r="AD1647" s="8" t="n"/>
      <c r="AF1647" s="8" t="n"/>
      <c r="AU1647" s="340" t="n"/>
      <c r="AV1647" s="341" t="n"/>
    </row>
    <row r="1648">
      <c r="H1648" s="339" t="n"/>
      <c r="I1648" s="339" t="n"/>
      <c r="AD1648" s="8" t="n"/>
      <c r="AF1648" s="8" t="n"/>
      <c r="AU1648" s="340" t="n"/>
      <c r="AV1648" s="341" t="n"/>
    </row>
    <row r="1649">
      <c r="H1649" s="339" t="n"/>
      <c r="I1649" s="339" t="n"/>
      <c r="AD1649" s="8" t="n"/>
      <c r="AF1649" s="8" t="n"/>
      <c r="AU1649" s="340" t="n"/>
      <c r="AV1649" s="341" t="n"/>
    </row>
    <row r="1650">
      <c r="H1650" s="339" t="n"/>
      <c r="I1650" s="339" t="n"/>
      <c r="AD1650" s="8" t="n"/>
      <c r="AF1650" s="8" t="n"/>
      <c r="AU1650" s="340" t="n"/>
      <c r="AV1650" s="341" t="n"/>
    </row>
    <row r="1651">
      <c r="H1651" s="339" t="n"/>
      <c r="I1651" s="339" t="n"/>
      <c r="AD1651" s="8" t="n"/>
      <c r="AF1651" s="8" t="n"/>
      <c r="AU1651" s="340" t="n"/>
      <c r="AV1651" s="341" t="n"/>
    </row>
    <row r="1652">
      <c r="H1652" s="339" t="n"/>
      <c r="I1652" s="339" t="n"/>
      <c r="AD1652" s="8" t="n"/>
      <c r="AF1652" s="8" t="n"/>
      <c r="AU1652" s="340" t="n"/>
      <c r="AV1652" s="341" t="n"/>
    </row>
    <row r="1653">
      <c r="H1653" s="339" t="n"/>
      <c r="I1653" s="339" t="n"/>
      <c r="AD1653" s="8" t="n"/>
      <c r="AF1653" s="8" t="n"/>
      <c r="AU1653" s="340" t="n"/>
      <c r="AV1653" s="341" t="n"/>
    </row>
    <row r="1654">
      <c r="H1654" s="339" t="n"/>
      <c r="I1654" s="339" t="n"/>
      <c r="AD1654" s="8" t="n"/>
      <c r="AF1654" s="8" t="n"/>
      <c r="AU1654" s="340" t="n"/>
      <c r="AV1654" s="341" t="n"/>
    </row>
    <row r="1655">
      <c r="H1655" s="339" t="n"/>
      <c r="I1655" s="339" t="n"/>
      <c r="AD1655" s="8" t="n"/>
      <c r="AF1655" s="8" t="n"/>
      <c r="AU1655" s="340" t="n"/>
      <c r="AV1655" s="341" t="n"/>
    </row>
    <row r="1656">
      <c r="H1656" s="339" t="n"/>
      <c r="I1656" s="339" t="n"/>
      <c r="AD1656" s="8" t="n"/>
      <c r="AF1656" s="8" t="n"/>
      <c r="AU1656" s="340" t="n"/>
      <c r="AV1656" s="341" t="n"/>
    </row>
    <row r="1657">
      <c r="H1657" s="339" t="n"/>
      <c r="I1657" s="339" t="n"/>
      <c r="AD1657" s="8" t="n"/>
      <c r="AF1657" s="8" t="n"/>
      <c r="AU1657" s="340" t="n"/>
      <c r="AV1657" s="341" t="n"/>
    </row>
    <row r="1658">
      <c r="H1658" s="339" t="n"/>
      <c r="I1658" s="339" t="n"/>
      <c r="AD1658" s="8" t="n"/>
      <c r="AF1658" s="8" t="n"/>
      <c r="AU1658" s="340" t="n"/>
      <c r="AV1658" s="341" t="n"/>
    </row>
    <row r="1659">
      <c r="H1659" s="339" t="n"/>
      <c r="I1659" s="339" t="n"/>
      <c r="AD1659" s="8" t="n"/>
      <c r="AF1659" s="8" t="n"/>
      <c r="AU1659" s="340" t="n"/>
      <c r="AV1659" s="341" t="n"/>
    </row>
    <row r="1660">
      <c r="H1660" s="339" t="n"/>
      <c r="I1660" s="339" t="n"/>
      <c r="AD1660" s="8" t="n"/>
      <c r="AF1660" s="8" t="n"/>
      <c r="AU1660" s="340" t="n"/>
      <c r="AV1660" s="341" t="n"/>
    </row>
    <row r="1661">
      <c r="H1661" s="339" t="n"/>
      <c r="I1661" s="339" t="n"/>
      <c r="AD1661" s="8" t="n"/>
      <c r="AF1661" s="8" t="n"/>
      <c r="AU1661" s="340" t="n"/>
      <c r="AV1661" s="341" t="n"/>
    </row>
    <row r="1662">
      <c r="H1662" s="339" t="n"/>
      <c r="I1662" s="339" t="n"/>
      <c r="AD1662" s="8" t="n"/>
      <c r="AF1662" s="8" t="n"/>
      <c r="AU1662" s="340" t="n"/>
      <c r="AV1662" s="341" t="n"/>
    </row>
    <row r="1663">
      <c r="H1663" s="339" t="n"/>
      <c r="I1663" s="339" t="n"/>
      <c r="AD1663" s="8" t="n"/>
      <c r="AF1663" s="8" t="n"/>
      <c r="AU1663" s="340" t="n"/>
      <c r="AV1663" s="341" t="n"/>
    </row>
    <row r="1664">
      <c r="H1664" s="339" t="n"/>
      <c r="I1664" s="339" t="n"/>
      <c r="AD1664" s="8" t="n"/>
      <c r="AF1664" s="8" t="n"/>
      <c r="AU1664" s="340" t="n"/>
      <c r="AV1664" s="341" t="n"/>
    </row>
    <row r="1665">
      <c r="H1665" s="339" t="n"/>
      <c r="I1665" s="339" t="n"/>
      <c r="AD1665" s="8" t="n"/>
      <c r="AF1665" s="8" t="n"/>
      <c r="AU1665" s="340" t="n"/>
      <c r="AV1665" s="341" t="n"/>
    </row>
    <row r="1666">
      <c r="H1666" s="339" t="n"/>
      <c r="I1666" s="339" t="n"/>
      <c r="AD1666" s="8" t="n"/>
      <c r="AF1666" s="8" t="n"/>
      <c r="AU1666" s="340" t="n"/>
      <c r="AV1666" s="341" t="n"/>
    </row>
    <row r="1667">
      <c r="H1667" s="339" t="n"/>
      <c r="I1667" s="339" t="n"/>
      <c r="AD1667" s="8" t="n"/>
      <c r="AF1667" s="8" t="n"/>
      <c r="AU1667" s="340" t="n"/>
      <c r="AV1667" s="341" t="n"/>
    </row>
    <row r="1668">
      <c r="H1668" s="339" t="n"/>
      <c r="I1668" s="339" t="n"/>
      <c r="AD1668" s="8" t="n"/>
      <c r="AF1668" s="8" t="n"/>
      <c r="AU1668" s="340" t="n"/>
      <c r="AV1668" s="341" t="n"/>
    </row>
    <row r="1669">
      <c r="H1669" s="339" t="n"/>
      <c r="I1669" s="339" t="n"/>
      <c r="AD1669" s="8" t="n"/>
      <c r="AF1669" s="8" t="n"/>
      <c r="AU1669" s="340" t="n"/>
      <c r="AV1669" s="341" t="n"/>
    </row>
    <row r="1670">
      <c r="H1670" s="339" t="n"/>
      <c r="I1670" s="339" t="n"/>
      <c r="AD1670" s="8" t="n"/>
      <c r="AF1670" s="8" t="n"/>
      <c r="AU1670" s="340" t="n"/>
      <c r="AV1670" s="341" t="n"/>
    </row>
    <row r="1671">
      <c r="H1671" s="339" t="n"/>
      <c r="I1671" s="339" t="n"/>
      <c r="AD1671" s="8" t="n"/>
      <c r="AF1671" s="8" t="n"/>
      <c r="AU1671" s="340" t="n"/>
      <c r="AV1671" s="341" t="n"/>
    </row>
    <row r="1672">
      <c r="H1672" s="339" t="n"/>
      <c r="I1672" s="339" t="n"/>
      <c r="AD1672" s="8" t="n"/>
      <c r="AF1672" s="8" t="n"/>
      <c r="AU1672" s="340" t="n"/>
      <c r="AV1672" s="341" t="n"/>
    </row>
    <row r="1673">
      <c r="H1673" s="339" t="n"/>
      <c r="I1673" s="339" t="n"/>
      <c r="AD1673" s="8" t="n"/>
      <c r="AF1673" s="8" t="n"/>
      <c r="AU1673" s="340" t="n"/>
      <c r="AV1673" s="341" t="n"/>
    </row>
    <row r="1674">
      <c r="H1674" s="339" t="n"/>
      <c r="I1674" s="339" t="n"/>
      <c r="AD1674" s="8" t="n"/>
      <c r="AF1674" s="8" t="n"/>
      <c r="AU1674" s="340" t="n"/>
      <c r="AV1674" s="341" t="n"/>
    </row>
    <row r="1675">
      <c r="H1675" s="339" t="n"/>
      <c r="I1675" s="339" t="n"/>
      <c r="AD1675" s="8" t="n"/>
      <c r="AF1675" s="8" t="n"/>
      <c r="AU1675" s="340" t="n"/>
      <c r="AV1675" s="341" t="n"/>
    </row>
    <row r="1676">
      <c r="H1676" s="339" t="n"/>
      <c r="I1676" s="339" t="n"/>
      <c r="AD1676" s="8" t="n"/>
      <c r="AF1676" s="8" t="n"/>
      <c r="AU1676" s="340" t="n"/>
      <c r="AV1676" s="341" t="n"/>
    </row>
    <row r="1677">
      <c r="H1677" s="339" t="n"/>
      <c r="I1677" s="339" t="n"/>
      <c r="AD1677" s="8" t="n"/>
      <c r="AF1677" s="8" t="n"/>
      <c r="AU1677" s="340" t="n"/>
      <c r="AV1677" s="341" t="n"/>
    </row>
    <row r="1678">
      <c r="H1678" s="339" t="n"/>
      <c r="I1678" s="339" t="n"/>
      <c r="AD1678" s="8" t="n"/>
      <c r="AF1678" s="8" t="n"/>
      <c r="AU1678" s="340" t="n"/>
      <c r="AV1678" s="341" t="n"/>
    </row>
    <row r="1679">
      <c r="H1679" s="339" t="n"/>
      <c r="I1679" s="339" t="n"/>
      <c r="AD1679" s="8" t="n"/>
      <c r="AF1679" s="8" t="n"/>
      <c r="AU1679" s="340" t="n"/>
      <c r="AV1679" s="341" t="n"/>
    </row>
    <row r="1680">
      <c r="H1680" s="339" t="n"/>
      <c r="I1680" s="339" t="n"/>
      <c r="AD1680" s="8" t="n"/>
      <c r="AF1680" s="8" t="n"/>
      <c r="AU1680" s="340" t="n"/>
      <c r="AV1680" s="341" t="n"/>
    </row>
    <row r="1681">
      <c r="H1681" s="339" t="n"/>
      <c r="I1681" s="339" t="n"/>
      <c r="AD1681" s="8" t="n"/>
      <c r="AF1681" s="8" t="n"/>
      <c r="AU1681" s="340" t="n"/>
      <c r="AV1681" s="341" t="n"/>
    </row>
    <row r="1682">
      <c r="H1682" s="339" t="n"/>
      <c r="I1682" s="339" t="n"/>
      <c r="AD1682" s="8" t="n"/>
      <c r="AF1682" s="8" t="n"/>
      <c r="AU1682" s="340" t="n"/>
      <c r="AV1682" s="341" t="n"/>
    </row>
    <row r="1683">
      <c r="H1683" s="339" t="n"/>
      <c r="I1683" s="339" t="n"/>
      <c r="AD1683" s="8" t="n"/>
      <c r="AF1683" s="8" t="n"/>
      <c r="AU1683" s="340" t="n"/>
      <c r="AV1683" s="341" t="n"/>
    </row>
    <row r="1684">
      <c r="H1684" s="339" t="n"/>
      <c r="I1684" s="339" t="n"/>
      <c r="AD1684" s="8" t="n"/>
      <c r="AF1684" s="8" t="n"/>
      <c r="AU1684" s="340" t="n"/>
      <c r="AV1684" s="341" t="n"/>
    </row>
    <row r="1685">
      <c r="H1685" s="339" t="n"/>
      <c r="I1685" s="339" t="n"/>
      <c r="AD1685" s="8" t="n"/>
      <c r="AF1685" s="8" t="n"/>
      <c r="AU1685" s="340" t="n"/>
      <c r="AV1685" s="341" t="n"/>
    </row>
    <row r="1686">
      <c r="H1686" s="339" t="n"/>
      <c r="I1686" s="339" t="n"/>
      <c r="AD1686" s="8" t="n"/>
      <c r="AF1686" s="8" t="n"/>
      <c r="AU1686" s="340" t="n"/>
      <c r="AV1686" s="341" t="n"/>
    </row>
    <row r="1687">
      <c r="H1687" s="339" t="n"/>
      <c r="I1687" s="339" t="n"/>
      <c r="AD1687" s="8" t="n"/>
      <c r="AF1687" s="8" t="n"/>
      <c r="AU1687" s="340" t="n"/>
      <c r="AV1687" s="341" t="n"/>
    </row>
    <row r="1688">
      <c r="H1688" s="339" t="n"/>
      <c r="I1688" s="339" t="n"/>
      <c r="AD1688" s="8" t="n"/>
      <c r="AF1688" s="8" t="n"/>
      <c r="AU1688" s="340" t="n"/>
      <c r="AV1688" s="341" t="n"/>
    </row>
    <row r="1689">
      <c r="H1689" s="339" t="n"/>
      <c r="I1689" s="339" t="n"/>
      <c r="AD1689" s="8" t="n"/>
      <c r="AF1689" s="8" t="n"/>
      <c r="AU1689" s="340" t="n"/>
      <c r="AV1689" s="341" t="n"/>
    </row>
    <row r="1690">
      <c r="H1690" s="339" t="n"/>
      <c r="I1690" s="339" t="n"/>
      <c r="AD1690" s="8" t="n"/>
      <c r="AF1690" s="8" t="n"/>
      <c r="AU1690" s="340" t="n"/>
      <c r="AV1690" s="341" t="n"/>
    </row>
    <row r="1691">
      <c r="H1691" s="339" t="n"/>
      <c r="I1691" s="339" t="n"/>
      <c r="AD1691" s="8" t="n"/>
      <c r="AF1691" s="8" t="n"/>
      <c r="AU1691" s="340" t="n"/>
      <c r="AV1691" s="341" t="n"/>
    </row>
    <row r="1692">
      <c r="H1692" s="339" t="n"/>
      <c r="I1692" s="339" t="n"/>
      <c r="AD1692" s="8" t="n"/>
      <c r="AF1692" s="8" t="n"/>
      <c r="AU1692" s="340" t="n"/>
      <c r="AV1692" s="341" t="n"/>
    </row>
    <row r="1693">
      <c r="H1693" s="339" t="n"/>
      <c r="I1693" s="339" t="n"/>
      <c r="AD1693" s="8" t="n"/>
      <c r="AF1693" s="8" t="n"/>
      <c r="AU1693" s="340" t="n"/>
      <c r="AV1693" s="341" t="n"/>
    </row>
    <row r="1694">
      <c r="H1694" s="339" t="n"/>
      <c r="I1694" s="339" t="n"/>
      <c r="AD1694" s="8" t="n"/>
      <c r="AF1694" s="8" t="n"/>
      <c r="AU1694" s="340" t="n"/>
      <c r="AV1694" s="341" t="n"/>
    </row>
    <row r="1695">
      <c r="H1695" s="339" t="n"/>
      <c r="I1695" s="339" t="n"/>
      <c r="AD1695" s="8" t="n"/>
      <c r="AF1695" s="8" t="n"/>
      <c r="AU1695" s="340" t="n"/>
      <c r="AV1695" s="341" t="n"/>
    </row>
    <row r="1696">
      <c r="H1696" s="339" t="n"/>
      <c r="I1696" s="339" t="n"/>
      <c r="AD1696" s="8" t="n"/>
      <c r="AF1696" s="8" t="n"/>
      <c r="AU1696" s="340" t="n"/>
      <c r="AV1696" s="341" t="n"/>
    </row>
    <row r="1697">
      <c r="H1697" s="339" t="n"/>
      <c r="I1697" s="339" t="n"/>
      <c r="AD1697" s="8" t="n"/>
      <c r="AF1697" s="8" t="n"/>
      <c r="AU1697" s="340" t="n"/>
      <c r="AV1697" s="341" t="n"/>
    </row>
    <row r="1698">
      <c r="H1698" s="339" t="n"/>
      <c r="I1698" s="339" t="n"/>
      <c r="AD1698" s="8" t="n"/>
      <c r="AF1698" s="8" t="n"/>
      <c r="AU1698" s="340" t="n"/>
      <c r="AV1698" s="341" t="n"/>
    </row>
    <row r="1699">
      <c r="H1699" s="339" t="n"/>
      <c r="I1699" s="339" t="n"/>
      <c r="AD1699" s="8" t="n"/>
      <c r="AF1699" s="8" t="n"/>
      <c r="AU1699" s="340" t="n"/>
      <c r="AV1699" s="341" t="n"/>
    </row>
    <row r="1700">
      <c r="H1700" s="339" t="n"/>
      <c r="I1700" s="339" t="n"/>
      <c r="AD1700" s="8" t="n"/>
      <c r="AF1700" s="8" t="n"/>
      <c r="AU1700" s="340" t="n"/>
      <c r="AV1700" s="341" t="n"/>
    </row>
    <row r="1701">
      <c r="H1701" s="339" t="n"/>
      <c r="I1701" s="339" t="n"/>
      <c r="AD1701" s="8" t="n"/>
      <c r="AF1701" s="8" t="n"/>
      <c r="AU1701" s="340" t="n"/>
      <c r="AV1701" s="341" t="n"/>
    </row>
    <row r="1702">
      <c r="H1702" s="339" t="n"/>
      <c r="I1702" s="339" t="n"/>
      <c r="AD1702" s="8" t="n"/>
      <c r="AF1702" s="8" t="n"/>
      <c r="AU1702" s="340" t="n"/>
      <c r="AV1702" s="341" t="n"/>
    </row>
    <row r="1703">
      <c r="H1703" s="339" t="n"/>
      <c r="I1703" s="339" t="n"/>
      <c r="AD1703" s="8" t="n"/>
      <c r="AF1703" s="8" t="n"/>
      <c r="AU1703" s="340" t="n"/>
      <c r="AV1703" s="341" t="n"/>
    </row>
    <row r="1704">
      <c r="H1704" s="339" t="n"/>
      <c r="I1704" s="339" t="n"/>
      <c r="AD1704" s="8" t="n"/>
      <c r="AF1704" s="8" t="n"/>
      <c r="AU1704" s="340" t="n"/>
      <c r="AV1704" s="341" t="n"/>
    </row>
    <row r="1705">
      <c r="H1705" s="339" t="n"/>
      <c r="I1705" s="339" t="n"/>
      <c r="AD1705" s="8" t="n"/>
      <c r="AF1705" s="8" t="n"/>
      <c r="AU1705" s="340" t="n"/>
      <c r="AV1705" s="341" t="n"/>
    </row>
    <row r="1706">
      <c r="H1706" s="339" t="n"/>
      <c r="I1706" s="339" t="n"/>
      <c r="AD1706" s="8" t="n"/>
      <c r="AF1706" s="8" t="n"/>
      <c r="AU1706" s="340" t="n"/>
      <c r="AV1706" s="341" t="n"/>
    </row>
    <row r="1707">
      <c r="H1707" s="339" t="n"/>
      <c r="I1707" s="339" t="n"/>
      <c r="AD1707" s="8" t="n"/>
      <c r="AF1707" s="8" t="n"/>
      <c r="AU1707" s="340" t="n"/>
      <c r="AV1707" s="341" t="n"/>
    </row>
    <row r="1708">
      <c r="H1708" s="339" t="n"/>
      <c r="I1708" s="339" t="n"/>
      <c r="AD1708" s="8" t="n"/>
      <c r="AF1708" s="8" t="n"/>
      <c r="AU1708" s="340" t="n"/>
      <c r="AV1708" s="341" t="n"/>
    </row>
    <row r="1709">
      <c r="H1709" s="339" t="n"/>
      <c r="I1709" s="339" t="n"/>
      <c r="AD1709" s="8" t="n"/>
      <c r="AF1709" s="8" t="n"/>
      <c r="AU1709" s="340" t="n"/>
      <c r="AV1709" s="341" t="n"/>
    </row>
    <row r="1710">
      <c r="H1710" s="339" t="n"/>
      <c r="I1710" s="339" t="n"/>
      <c r="AD1710" s="8" t="n"/>
      <c r="AF1710" s="8" t="n"/>
      <c r="AU1710" s="340" t="n"/>
      <c r="AV1710" s="341" t="n"/>
    </row>
    <row r="1711">
      <c r="H1711" s="339" t="n"/>
      <c r="I1711" s="339" t="n"/>
      <c r="AD1711" s="8" t="n"/>
      <c r="AF1711" s="8" t="n"/>
      <c r="AU1711" s="340" t="n"/>
      <c r="AV1711" s="341" t="n"/>
    </row>
    <row r="1712">
      <c r="H1712" s="339" t="n"/>
      <c r="I1712" s="339" t="n"/>
      <c r="AD1712" s="8" t="n"/>
      <c r="AF1712" s="8" t="n"/>
      <c r="AU1712" s="340" t="n"/>
      <c r="AV1712" s="341" t="n"/>
    </row>
    <row r="1713">
      <c r="H1713" s="339" t="n"/>
      <c r="I1713" s="339" t="n"/>
      <c r="AD1713" s="8" t="n"/>
      <c r="AF1713" s="8" t="n"/>
      <c r="AU1713" s="340" t="n"/>
      <c r="AV1713" s="341" t="n"/>
    </row>
    <row r="1714">
      <c r="H1714" s="339" t="n"/>
      <c r="I1714" s="339" t="n"/>
      <c r="AD1714" s="8" t="n"/>
      <c r="AF1714" s="8" t="n"/>
      <c r="AU1714" s="340" t="n"/>
      <c r="AV1714" s="341" t="n"/>
    </row>
    <row r="1715">
      <c r="H1715" s="339" t="n"/>
      <c r="I1715" s="339" t="n"/>
      <c r="AD1715" s="8" t="n"/>
      <c r="AF1715" s="8" t="n"/>
      <c r="AU1715" s="340" t="n"/>
      <c r="AV1715" s="341" t="n"/>
    </row>
    <row r="1716">
      <c r="H1716" s="339" t="n"/>
      <c r="I1716" s="339" t="n"/>
      <c r="AD1716" s="8" t="n"/>
      <c r="AF1716" s="8" t="n"/>
      <c r="AU1716" s="340" t="n"/>
      <c r="AV1716" s="341" t="n"/>
    </row>
    <row r="1717">
      <c r="H1717" s="339" t="n"/>
      <c r="I1717" s="339" t="n"/>
      <c r="AD1717" s="8" t="n"/>
      <c r="AF1717" s="8" t="n"/>
      <c r="AU1717" s="340" t="n"/>
      <c r="AV1717" s="341" t="n"/>
    </row>
    <row r="1718">
      <c r="H1718" s="339" t="n"/>
      <c r="I1718" s="339" t="n"/>
      <c r="AD1718" s="8" t="n"/>
      <c r="AF1718" s="8" t="n"/>
      <c r="AU1718" s="340" t="n"/>
      <c r="AV1718" s="341" t="n"/>
    </row>
    <row r="1719">
      <c r="H1719" s="339" t="n"/>
      <c r="I1719" s="339" t="n"/>
      <c r="AD1719" s="8" t="n"/>
      <c r="AF1719" s="8" t="n"/>
      <c r="AU1719" s="340" t="n"/>
      <c r="AV1719" s="341" t="n"/>
    </row>
    <row r="1720">
      <c r="H1720" s="339" t="n"/>
      <c r="I1720" s="339" t="n"/>
      <c r="AD1720" s="8" t="n"/>
      <c r="AF1720" s="8" t="n"/>
      <c r="AU1720" s="340" t="n"/>
      <c r="AV1720" s="341" t="n"/>
    </row>
    <row r="1721">
      <c r="H1721" s="339" t="n"/>
      <c r="I1721" s="339" t="n"/>
      <c r="AD1721" s="8" t="n"/>
      <c r="AF1721" s="8" t="n"/>
      <c r="AU1721" s="340" t="n"/>
      <c r="AV1721" s="341" t="n"/>
    </row>
    <row r="1722">
      <c r="H1722" s="339" t="n"/>
      <c r="I1722" s="339" t="n"/>
      <c r="AD1722" s="8" t="n"/>
      <c r="AF1722" s="8" t="n"/>
      <c r="AU1722" s="340" t="n"/>
      <c r="AV1722" s="341" t="n"/>
    </row>
    <row r="1723">
      <c r="H1723" s="339" t="n"/>
      <c r="I1723" s="339" t="n"/>
      <c r="AD1723" s="8" t="n"/>
      <c r="AF1723" s="8" t="n"/>
      <c r="AU1723" s="340" t="n"/>
      <c r="AV1723" s="341" t="n"/>
    </row>
    <row r="1724">
      <c r="H1724" s="339" t="n"/>
      <c r="I1724" s="339" t="n"/>
      <c r="AD1724" s="8" t="n"/>
      <c r="AF1724" s="8" t="n"/>
      <c r="AU1724" s="340" t="n"/>
      <c r="AV1724" s="341" t="n"/>
    </row>
    <row r="1725">
      <c r="H1725" s="339" t="n"/>
      <c r="I1725" s="339" t="n"/>
      <c r="AD1725" s="8" t="n"/>
      <c r="AF1725" s="8" t="n"/>
      <c r="AU1725" s="340" t="n"/>
      <c r="AV1725" s="341" t="n"/>
    </row>
    <row r="1726">
      <c r="H1726" s="339" t="n"/>
      <c r="I1726" s="339" t="n"/>
      <c r="AD1726" s="8" t="n"/>
      <c r="AF1726" s="8" t="n"/>
      <c r="AU1726" s="340" t="n"/>
      <c r="AV1726" s="341" t="n"/>
    </row>
    <row r="1727">
      <c r="H1727" s="339" t="n"/>
      <c r="I1727" s="339" t="n"/>
      <c r="AD1727" s="8" t="n"/>
      <c r="AF1727" s="8" t="n"/>
      <c r="AU1727" s="340" t="n"/>
      <c r="AV1727" s="341" t="n"/>
    </row>
    <row r="1728">
      <c r="H1728" s="339" t="n"/>
      <c r="I1728" s="339" t="n"/>
      <c r="AD1728" s="8" t="n"/>
      <c r="AF1728" s="8" t="n"/>
      <c r="AU1728" s="340" t="n"/>
      <c r="AV1728" s="341" t="n"/>
    </row>
    <row r="1729">
      <c r="H1729" s="339" t="n"/>
      <c r="I1729" s="339" t="n"/>
      <c r="AD1729" s="8" t="n"/>
      <c r="AF1729" s="8" t="n"/>
      <c r="AU1729" s="340" t="n"/>
      <c r="AV1729" s="341" t="n"/>
    </row>
    <row r="1730">
      <c r="H1730" s="339" t="n"/>
      <c r="I1730" s="339" t="n"/>
      <c r="AD1730" s="8" t="n"/>
      <c r="AF1730" s="8" t="n"/>
      <c r="AU1730" s="340" t="n"/>
      <c r="AV1730" s="341" t="n"/>
    </row>
    <row r="1731">
      <c r="H1731" s="339" t="n"/>
      <c r="I1731" s="339" t="n"/>
      <c r="AD1731" s="8" t="n"/>
      <c r="AF1731" s="8" t="n"/>
      <c r="AU1731" s="340" t="n"/>
      <c r="AV1731" s="341" t="n"/>
    </row>
    <row r="1732">
      <c r="H1732" s="339" t="n"/>
      <c r="I1732" s="339" t="n"/>
      <c r="AD1732" s="8" t="n"/>
      <c r="AF1732" s="8" t="n"/>
      <c r="AU1732" s="340" t="n"/>
      <c r="AV1732" s="341" t="n"/>
    </row>
    <row r="1733">
      <c r="H1733" s="339" t="n"/>
      <c r="I1733" s="339" t="n"/>
      <c r="AD1733" s="8" t="n"/>
      <c r="AF1733" s="8" t="n"/>
      <c r="AU1733" s="340" t="n"/>
      <c r="AV1733" s="341" t="n"/>
    </row>
    <row r="1734">
      <c r="H1734" s="339" t="n"/>
      <c r="I1734" s="339" t="n"/>
      <c r="AD1734" s="8" t="n"/>
      <c r="AF1734" s="8" t="n"/>
      <c r="AU1734" s="340" t="n"/>
      <c r="AV1734" s="341" t="n"/>
    </row>
    <row r="1735">
      <c r="H1735" s="339" t="n"/>
      <c r="I1735" s="339" t="n"/>
      <c r="AD1735" s="8" t="n"/>
      <c r="AF1735" s="8" t="n"/>
      <c r="AU1735" s="340" t="n"/>
      <c r="AV1735" s="341" t="n"/>
    </row>
    <row r="1736">
      <c r="H1736" s="339" t="n"/>
      <c r="I1736" s="339" t="n"/>
      <c r="AD1736" s="8" t="n"/>
      <c r="AF1736" s="8" t="n"/>
      <c r="AU1736" s="340" t="n"/>
      <c r="AV1736" s="341" t="n"/>
    </row>
    <row r="1737">
      <c r="H1737" s="339" t="n"/>
      <c r="I1737" s="339" t="n"/>
      <c r="AD1737" s="8" t="n"/>
      <c r="AF1737" s="8" t="n"/>
      <c r="AU1737" s="340" t="n"/>
      <c r="AV1737" s="341" t="n"/>
    </row>
    <row r="1738">
      <c r="H1738" s="339" t="n"/>
      <c r="I1738" s="339" t="n"/>
      <c r="AD1738" s="8" t="n"/>
      <c r="AF1738" s="8" t="n"/>
      <c r="AU1738" s="340" t="n"/>
      <c r="AV1738" s="341" t="n"/>
    </row>
    <row r="1739">
      <c r="H1739" s="339" t="n"/>
      <c r="I1739" s="339" t="n"/>
      <c r="AD1739" s="8" t="n"/>
      <c r="AF1739" s="8" t="n"/>
      <c r="AU1739" s="340" t="n"/>
      <c r="AV1739" s="341" t="n"/>
    </row>
    <row r="1740">
      <c r="H1740" s="339" t="n"/>
      <c r="I1740" s="339" t="n"/>
      <c r="AD1740" s="8" t="n"/>
      <c r="AF1740" s="8" t="n"/>
      <c r="AU1740" s="340" t="n"/>
      <c r="AV1740" s="341" t="n"/>
    </row>
    <row r="1741">
      <c r="H1741" s="339" t="n"/>
      <c r="I1741" s="339" t="n"/>
      <c r="AD1741" s="8" t="n"/>
      <c r="AF1741" s="8" t="n"/>
      <c r="AU1741" s="340" t="n"/>
      <c r="AV1741" s="341" t="n"/>
    </row>
    <row r="1742">
      <c r="H1742" s="339" t="n"/>
      <c r="I1742" s="339" t="n"/>
      <c r="AD1742" s="8" t="n"/>
      <c r="AF1742" s="8" t="n"/>
      <c r="AU1742" s="340" t="n"/>
      <c r="AV1742" s="341" t="n"/>
    </row>
    <row r="1743">
      <c r="H1743" s="339" t="n"/>
      <c r="I1743" s="339" t="n"/>
      <c r="AD1743" s="8" t="n"/>
      <c r="AF1743" s="8" t="n"/>
      <c r="AU1743" s="340" t="n"/>
      <c r="AV1743" s="341" t="n"/>
    </row>
    <row r="1744">
      <c r="H1744" s="339" t="n"/>
      <c r="I1744" s="339" t="n"/>
      <c r="AD1744" s="8" t="n"/>
      <c r="AF1744" s="8" t="n"/>
      <c r="AU1744" s="340" t="n"/>
      <c r="AV1744" s="341" t="n"/>
    </row>
    <row r="1745">
      <c r="H1745" s="339" t="n"/>
      <c r="I1745" s="339" t="n"/>
      <c r="AD1745" s="8" t="n"/>
      <c r="AF1745" s="8" t="n"/>
      <c r="AU1745" s="340" t="n"/>
      <c r="AV1745" s="341" t="n"/>
    </row>
    <row r="1746">
      <c r="H1746" s="339" t="n"/>
      <c r="I1746" s="339" t="n"/>
      <c r="AD1746" s="8" t="n"/>
      <c r="AF1746" s="8" t="n"/>
      <c r="AU1746" s="340" t="n"/>
      <c r="AV1746" s="341" t="n"/>
    </row>
    <row r="1747">
      <c r="H1747" s="339" t="n"/>
      <c r="I1747" s="339" t="n"/>
      <c r="AD1747" s="8" t="n"/>
      <c r="AF1747" s="8" t="n"/>
      <c r="AU1747" s="340" t="n"/>
      <c r="AV1747" s="341" t="n"/>
    </row>
    <row r="1748">
      <c r="H1748" s="339" t="n"/>
      <c r="I1748" s="339" t="n"/>
      <c r="AD1748" s="8" t="n"/>
      <c r="AF1748" s="8" t="n"/>
      <c r="AU1748" s="340" t="n"/>
      <c r="AV1748" s="341" t="n"/>
    </row>
    <row r="1749">
      <c r="H1749" s="339" t="n"/>
      <c r="I1749" s="339" t="n"/>
      <c r="AD1749" s="8" t="n"/>
      <c r="AF1749" s="8" t="n"/>
      <c r="AU1749" s="340" t="n"/>
      <c r="AV1749" s="341" t="n"/>
    </row>
    <row r="1750">
      <c r="H1750" s="339" t="n"/>
      <c r="I1750" s="339" t="n"/>
      <c r="AD1750" s="8" t="n"/>
      <c r="AF1750" s="8" t="n"/>
      <c r="AU1750" s="340" t="n"/>
      <c r="AV1750" s="341" t="n"/>
    </row>
    <row r="1751">
      <c r="H1751" s="339" t="n"/>
      <c r="I1751" s="339" t="n"/>
      <c r="AD1751" s="8" t="n"/>
      <c r="AF1751" s="8" t="n"/>
      <c r="AU1751" s="340" t="n"/>
      <c r="AV1751" s="341" t="n"/>
    </row>
    <row r="1752">
      <c r="H1752" s="339" t="n"/>
      <c r="I1752" s="339" t="n"/>
      <c r="AD1752" s="8" t="n"/>
      <c r="AF1752" s="8" t="n"/>
      <c r="AU1752" s="340" t="n"/>
      <c r="AV1752" s="341" t="n"/>
    </row>
    <row r="1753">
      <c r="H1753" s="339" t="n"/>
      <c r="I1753" s="339" t="n"/>
      <c r="AD1753" s="8" t="n"/>
      <c r="AF1753" s="8" t="n"/>
      <c r="AU1753" s="340" t="n"/>
      <c r="AV1753" s="341" t="n"/>
    </row>
    <row r="1754">
      <c r="H1754" s="339" t="n"/>
      <c r="I1754" s="339" t="n"/>
      <c r="AD1754" s="8" t="n"/>
      <c r="AF1754" s="8" t="n"/>
      <c r="AU1754" s="340" t="n"/>
      <c r="AV1754" s="341" t="n"/>
    </row>
    <row r="1755">
      <c r="H1755" s="339" t="n"/>
      <c r="I1755" s="339" t="n"/>
      <c r="AD1755" s="8" t="n"/>
      <c r="AF1755" s="8" t="n"/>
      <c r="AU1755" s="340" t="n"/>
      <c r="AV1755" s="341" t="n"/>
    </row>
    <row r="1756">
      <c r="H1756" s="339" t="n"/>
      <c r="I1756" s="339" t="n"/>
      <c r="AD1756" s="8" t="n"/>
      <c r="AF1756" s="8" t="n"/>
      <c r="AU1756" s="340" t="n"/>
      <c r="AV1756" s="341" t="n"/>
    </row>
    <row r="1757">
      <c r="H1757" s="339" t="n"/>
      <c r="I1757" s="339" t="n"/>
      <c r="AD1757" s="8" t="n"/>
      <c r="AF1757" s="8" t="n"/>
      <c r="AU1757" s="340" t="n"/>
      <c r="AV1757" s="341" t="n"/>
    </row>
    <row r="1758">
      <c r="H1758" s="339" t="n"/>
      <c r="I1758" s="339" t="n"/>
      <c r="AD1758" s="8" t="n"/>
      <c r="AF1758" s="8" t="n"/>
      <c r="AU1758" s="340" t="n"/>
      <c r="AV1758" s="341" t="n"/>
    </row>
    <row r="1759">
      <c r="H1759" s="339" t="n"/>
      <c r="I1759" s="339" t="n"/>
      <c r="AD1759" s="8" t="n"/>
      <c r="AF1759" s="8" t="n"/>
      <c r="AU1759" s="340" t="n"/>
      <c r="AV1759" s="341" t="n"/>
    </row>
    <row r="1760">
      <c r="H1760" s="339" t="n"/>
      <c r="I1760" s="339" t="n"/>
      <c r="AD1760" s="8" t="n"/>
      <c r="AF1760" s="8" t="n"/>
      <c r="AU1760" s="340" t="n"/>
      <c r="AV1760" s="341" t="n"/>
    </row>
    <row r="1761">
      <c r="H1761" s="339" t="n"/>
      <c r="I1761" s="339" t="n"/>
      <c r="AD1761" s="8" t="n"/>
      <c r="AF1761" s="8" t="n"/>
      <c r="AU1761" s="340" t="n"/>
      <c r="AV1761" s="341" t="n"/>
    </row>
    <row r="1762">
      <c r="H1762" s="339" t="n"/>
      <c r="I1762" s="339" t="n"/>
      <c r="AD1762" s="8" t="n"/>
      <c r="AF1762" s="8" t="n"/>
      <c r="AU1762" s="340" t="n"/>
      <c r="AV1762" s="341" t="n"/>
    </row>
    <row r="1763">
      <c r="H1763" s="339" t="n"/>
      <c r="I1763" s="339" t="n"/>
      <c r="AD1763" s="8" t="n"/>
      <c r="AF1763" s="8" t="n"/>
      <c r="AU1763" s="340" t="n"/>
      <c r="AV1763" s="341" t="n"/>
    </row>
    <row r="1764">
      <c r="H1764" s="339" t="n"/>
      <c r="I1764" s="339" t="n"/>
      <c r="AD1764" s="8" t="n"/>
      <c r="AF1764" s="8" t="n"/>
      <c r="AU1764" s="340" t="n"/>
      <c r="AV1764" s="341" t="n"/>
    </row>
    <row r="1765">
      <c r="H1765" s="339" t="n"/>
      <c r="I1765" s="339" t="n"/>
      <c r="AD1765" s="8" t="n"/>
      <c r="AF1765" s="8" t="n"/>
      <c r="AU1765" s="340" t="n"/>
      <c r="AV1765" s="341" t="n"/>
    </row>
    <row r="1766">
      <c r="H1766" s="339" t="n"/>
      <c r="I1766" s="339" t="n"/>
      <c r="AD1766" s="8" t="n"/>
      <c r="AF1766" s="8" t="n"/>
      <c r="AU1766" s="340" t="n"/>
      <c r="AV1766" s="341" t="n"/>
    </row>
    <row r="1767">
      <c r="H1767" s="339" t="n"/>
      <c r="I1767" s="339" t="n"/>
      <c r="AD1767" s="8" t="n"/>
      <c r="AF1767" s="8" t="n"/>
      <c r="AU1767" s="340" t="n"/>
      <c r="AV1767" s="341" t="n"/>
    </row>
    <row r="1768">
      <c r="H1768" s="339" t="n"/>
      <c r="I1768" s="339" t="n"/>
      <c r="AD1768" s="8" t="n"/>
      <c r="AF1768" s="8" t="n"/>
      <c r="AU1768" s="340" t="n"/>
      <c r="AV1768" s="341" t="n"/>
    </row>
    <row r="1769">
      <c r="H1769" s="339" t="n"/>
      <c r="I1769" s="339" t="n"/>
      <c r="AD1769" s="8" t="n"/>
      <c r="AF1769" s="8" t="n"/>
      <c r="AU1769" s="340" t="n"/>
      <c r="AV1769" s="341" t="n"/>
    </row>
    <row r="1770">
      <c r="H1770" s="339" t="n"/>
      <c r="I1770" s="339" t="n"/>
      <c r="AD1770" s="8" t="n"/>
      <c r="AF1770" s="8" t="n"/>
      <c r="AU1770" s="340" t="n"/>
      <c r="AV1770" s="341" t="n"/>
    </row>
    <row r="1771">
      <c r="H1771" s="339" t="n"/>
      <c r="I1771" s="339" t="n"/>
      <c r="AD1771" s="8" t="n"/>
      <c r="AF1771" s="8" t="n"/>
      <c r="AU1771" s="340" t="n"/>
      <c r="AV1771" s="341" t="n"/>
    </row>
    <row r="1772">
      <c r="H1772" s="339" t="n"/>
      <c r="I1772" s="339" t="n"/>
      <c r="AD1772" s="8" t="n"/>
      <c r="AF1772" s="8" t="n"/>
      <c r="AU1772" s="340" t="n"/>
      <c r="AV1772" s="341" t="n"/>
    </row>
    <row r="1773">
      <c r="H1773" s="339" t="n"/>
      <c r="I1773" s="339" t="n"/>
      <c r="AD1773" s="8" t="n"/>
      <c r="AF1773" s="8" t="n"/>
      <c r="AU1773" s="340" t="n"/>
      <c r="AV1773" s="341" t="n"/>
    </row>
    <row r="1774">
      <c r="H1774" s="339" t="n"/>
      <c r="I1774" s="339" t="n"/>
      <c r="AD1774" s="8" t="n"/>
      <c r="AF1774" s="8" t="n"/>
      <c r="AU1774" s="340" t="n"/>
      <c r="AV1774" s="341" t="n"/>
    </row>
    <row r="1775">
      <c r="H1775" s="339" t="n"/>
      <c r="I1775" s="339" t="n"/>
      <c r="AD1775" s="8" t="n"/>
      <c r="AF1775" s="8" t="n"/>
      <c r="AU1775" s="340" t="n"/>
      <c r="AV1775" s="341" t="n"/>
    </row>
    <row r="1776">
      <c r="H1776" s="339" t="n"/>
      <c r="I1776" s="339" t="n"/>
      <c r="AD1776" s="8" t="n"/>
      <c r="AF1776" s="8" t="n"/>
      <c r="AU1776" s="340" t="n"/>
      <c r="AV1776" s="341" t="n"/>
    </row>
    <row r="1777">
      <c r="H1777" s="339" t="n"/>
      <c r="I1777" s="339" t="n"/>
      <c r="AD1777" s="8" t="n"/>
      <c r="AF1777" s="8" t="n"/>
      <c r="AU1777" s="340" t="n"/>
      <c r="AV1777" s="341" t="n"/>
    </row>
    <row r="1778">
      <c r="H1778" s="339" t="n"/>
      <c r="I1778" s="339" t="n"/>
      <c r="AD1778" s="8" t="n"/>
      <c r="AF1778" s="8" t="n"/>
      <c r="AU1778" s="340" t="n"/>
      <c r="AV1778" s="341" t="n"/>
    </row>
    <row r="1779">
      <c r="H1779" s="339" t="n"/>
      <c r="I1779" s="339" t="n"/>
      <c r="AD1779" s="8" t="n"/>
      <c r="AF1779" s="8" t="n"/>
      <c r="AU1779" s="340" t="n"/>
      <c r="AV1779" s="341" t="n"/>
    </row>
    <row r="1780">
      <c r="H1780" s="339" t="n"/>
      <c r="I1780" s="339" t="n"/>
      <c r="AD1780" s="8" t="n"/>
      <c r="AF1780" s="8" t="n"/>
      <c r="AU1780" s="340" t="n"/>
      <c r="AV1780" s="341" t="n"/>
    </row>
    <row r="1781">
      <c r="H1781" s="339" t="n"/>
      <c r="I1781" s="339" t="n"/>
      <c r="AD1781" s="8" t="n"/>
      <c r="AF1781" s="8" t="n"/>
      <c r="AU1781" s="340" t="n"/>
      <c r="AV1781" s="341" t="n"/>
    </row>
    <row r="1782">
      <c r="H1782" s="339" t="n"/>
      <c r="I1782" s="339" t="n"/>
      <c r="AD1782" s="8" t="n"/>
      <c r="AF1782" s="8" t="n"/>
      <c r="AU1782" s="340" t="n"/>
      <c r="AV1782" s="341" t="n"/>
    </row>
    <row r="1783">
      <c r="H1783" s="339" t="n"/>
      <c r="I1783" s="339" t="n"/>
      <c r="AD1783" s="8" t="n"/>
      <c r="AF1783" s="8" t="n"/>
      <c r="AU1783" s="340" t="n"/>
      <c r="AV1783" s="341" t="n"/>
    </row>
    <row r="1784">
      <c r="H1784" s="339" t="n"/>
      <c r="I1784" s="339" t="n"/>
      <c r="AD1784" s="8" t="n"/>
      <c r="AF1784" s="8" t="n"/>
      <c r="AU1784" s="340" t="n"/>
      <c r="AV1784" s="341" t="n"/>
    </row>
    <row r="1785">
      <c r="H1785" s="339" t="n"/>
      <c r="I1785" s="339" t="n"/>
      <c r="AD1785" s="8" t="n"/>
      <c r="AF1785" s="8" t="n"/>
      <c r="AU1785" s="340" t="n"/>
      <c r="AV1785" s="341" t="n"/>
    </row>
    <row r="1786">
      <c r="H1786" s="339" t="n"/>
      <c r="I1786" s="339" t="n"/>
      <c r="AD1786" s="8" t="n"/>
      <c r="AF1786" s="8" t="n"/>
      <c r="AU1786" s="340" t="n"/>
      <c r="AV1786" s="341" t="n"/>
    </row>
    <row r="1787">
      <c r="H1787" s="339" t="n"/>
      <c r="I1787" s="339" t="n"/>
      <c r="AD1787" s="8" t="n"/>
      <c r="AF1787" s="8" t="n"/>
      <c r="AU1787" s="340" t="n"/>
      <c r="AV1787" s="341" t="n"/>
    </row>
    <row r="1788">
      <c r="H1788" s="339" t="n"/>
      <c r="I1788" s="339" t="n"/>
      <c r="AD1788" s="8" t="n"/>
      <c r="AF1788" s="8" t="n"/>
      <c r="AU1788" s="340" t="n"/>
      <c r="AV1788" s="341" t="n"/>
    </row>
    <row r="1789">
      <c r="H1789" s="339" t="n"/>
      <c r="I1789" s="339" t="n"/>
      <c r="AD1789" s="8" t="n"/>
      <c r="AF1789" s="8" t="n"/>
      <c r="AU1789" s="340" t="n"/>
      <c r="AV1789" s="341" t="n"/>
    </row>
    <row r="1790">
      <c r="H1790" s="339" t="n"/>
      <c r="I1790" s="339" t="n"/>
      <c r="AD1790" s="8" t="n"/>
      <c r="AF1790" s="8" t="n"/>
      <c r="AU1790" s="340" t="n"/>
      <c r="AV1790" s="341" t="n"/>
    </row>
    <row r="1791">
      <c r="H1791" s="339" t="n"/>
      <c r="I1791" s="339" t="n"/>
      <c r="AD1791" s="8" t="n"/>
      <c r="AF1791" s="8" t="n"/>
      <c r="AU1791" s="340" t="n"/>
      <c r="AV1791" s="341" t="n"/>
    </row>
    <row r="1792">
      <c r="H1792" s="339" t="n"/>
      <c r="I1792" s="339" t="n"/>
      <c r="AD1792" s="8" t="n"/>
      <c r="AF1792" s="8" t="n"/>
      <c r="AU1792" s="340" t="n"/>
      <c r="AV1792" s="341" t="n"/>
    </row>
    <row r="1793">
      <c r="H1793" s="339" t="n"/>
      <c r="I1793" s="339" t="n"/>
      <c r="AD1793" s="8" t="n"/>
      <c r="AF1793" s="8" t="n"/>
      <c r="AU1793" s="340" t="n"/>
      <c r="AV1793" s="341" t="n"/>
    </row>
    <row r="1794">
      <c r="H1794" s="339" t="n"/>
      <c r="I1794" s="339" t="n"/>
      <c r="AD1794" s="8" t="n"/>
      <c r="AF1794" s="8" t="n"/>
      <c r="AU1794" s="340" t="n"/>
      <c r="AV1794" s="341" t="n"/>
    </row>
    <row r="1795">
      <c r="H1795" s="339" t="n"/>
      <c r="I1795" s="339" t="n"/>
      <c r="AD1795" s="8" t="n"/>
      <c r="AF1795" s="8" t="n"/>
      <c r="AU1795" s="340" t="n"/>
      <c r="AV1795" s="341" t="n"/>
    </row>
    <row r="1796">
      <c r="H1796" s="339" t="n"/>
      <c r="I1796" s="339" t="n"/>
      <c r="AD1796" s="8" t="n"/>
      <c r="AF1796" s="8" t="n"/>
      <c r="AU1796" s="340" t="n"/>
      <c r="AV1796" s="341" t="n"/>
    </row>
    <row r="1797">
      <c r="H1797" s="339" t="n"/>
      <c r="I1797" s="339" t="n"/>
      <c r="AD1797" s="8" t="n"/>
      <c r="AF1797" s="8" t="n"/>
      <c r="AU1797" s="340" t="n"/>
      <c r="AV1797" s="341" t="n"/>
    </row>
    <row r="1798">
      <c r="H1798" s="339" t="n"/>
      <c r="I1798" s="339" t="n"/>
      <c r="AD1798" s="8" t="n"/>
      <c r="AF1798" s="8" t="n"/>
      <c r="AU1798" s="340" t="n"/>
      <c r="AV1798" s="341" t="n"/>
    </row>
    <row r="1799">
      <c r="H1799" s="339" t="n"/>
      <c r="I1799" s="339" t="n"/>
      <c r="AD1799" s="8" t="n"/>
      <c r="AF1799" s="8" t="n"/>
      <c r="AU1799" s="340" t="n"/>
      <c r="AV1799" s="341" t="n"/>
    </row>
    <row r="1800">
      <c r="H1800" s="339" t="n"/>
      <c r="I1800" s="339" t="n"/>
      <c r="AD1800" s="8" t="n"/>
      <c r="AF1800" s="8" t="n"/>
      <c r="AU1800" s="340" t="n"/>
      <c r="AV1800" s="341" t="n"/>
    </row>
    <row r="1801">
      <c r="H1801" s="339" t="n"/>
      <c r="I1801" s="339" t="n"/>
      <c r="AD1801" s="8" t="n"/>
      <c r="AF1801" s="8" t="n"/>
      <c r="AU1801" s="340" t="n"/>
      <c r="AV1801" s="341" t="n"/>
    </row>
    <row r="1802">
      <c r="H1802" s="339" t="n"/>
      <c r="I1802" s="339" t="n"/>
      <c r="AD1802" s="8" t="n"/>
      <c r="AF1802" s="8" t="n"/>
      <c r="AU1802" s="340" t="n"/>
      <c r="AV1802" s="341" t="n"/>
    </row>
    <row r="1803">
      <c r="H1803" s="339" t="n"/>
      <c r="I1803" s="339" t="n"/>
      <c r="AD1803" s="8" t="n"/>
      <c r="AF1803" s="8" t="n"/>
      <c r="AU1803" s="340" t="n"/>
      <c r="AV1803" s="341" t="n"/>
    </row>
    <row r="1804">
      <c r="H1804" s="339" t="n"/>
      <c r="I1804" s="339" t="n"/>
      <c r="AD1804" s="8" t="n"/>
      <c r="AF1804" s="8" t="n"/>
      <c r="AU1804" s="340" t="n"/>
      <c r="AV1804" s="341" t="n"/>
    </row>
    <row r="1805">
      <c r="H1805" s="339" t="n"/>
      <c r="I1805" s="339" t="n"/>
      <c r="AD1805" s="8" t="n"/>
      <c r="AF1805" s="8" t="n"/>
      <c r="AU1805" s="340" t="n"/>
      <c r="AV1805" s="341" t="n"/>
    </row>
    <row r="1806">
      <c r="H1806" s="339" t="n"/>
      <c r="I1806" s="339" t="n"/>
      <c r="AD1806" s="8" t="n"/>
      <c r="AF1806" s="8" t="n"/>
      <c r="AU1806" s="340" t="n"/>
      <c r="AV1806" s="341" t="n"/>
    </row>
    <row r="1807">
      <c r="H1807" s="339" t="n"/>
      <c r="I1807" s="339" t="n"/>
      <c r="AD1807" s="8" t="n"/>
      <c r="AF1807" s="8" t="n"/>
      <c r="AU1807" s="340" t="n"/>
      <c r="AV1807" s="341" t="n"/>
    </row>
    <row r="1808">
      <c r="H1808" s="339" t="n"/>
      <c r="I1808" s="339" t="n"/>
      <c r="AD1808" s="8" t="n"/>
      <c r="AF1808" s="8" t="n"/>
      <c r="AU1808" s="340" t="n"/>
      <c r="AV1808" s="341" t="n"/>
    </row>
    <row r="1809">
      <c r="H1809" s="339" t="n"/>
      <c r="I1809" s="339" t="n"/>
      <c r="AD1809" s="8" t="n"/>
      <c r="AF1809" s="8" t="n"/>
      <c r="AU1809" s="340" t="n"/>
      <c r="AV1809" s="341" t="n"/>
    </row>
    <row r="1810">
      <c r="H1810" s="339" t="n"/>
      <c r="I1810" s="339" t="n"/>
      <c r="AD1810" s="8" t="n"/>
      <c r="AF1810" s="8" t="n"/>
      <c r="AU1810" s="340" t="n"/>
      <c r="AV1810" s="341" t="n"/>
    </row>
    <row r="1811">
      <c r="H1811" s="339" t="n"/>
      <c r="I1811" s="339" t="n"/>
      <c r="AD1811" s="8" t="n"/>
      <c r="AF1811" s="8" t="n"/>
      <c r="AU1811" s="340" t="n"/>
      <c r="AV1811" s="341" t="n"/>
    </row>
    <row r="1812">
      <c r="H1812" s="339" t="n"/>
      <c r="I1812" s="339" t="n"/>
      <c r="AD1812" s="8" t="n"/>
      <c r="AF1812" s="8" t="n"/>
      <c r="AU1812" s="340" t="n"/>
      <c r="AV1812" s="341" t="n"/>
    </row>
    <row r="1813">
      <c r="H1813" s="339" t="n"/>
      <c r="I1813" s="339" t="n"/>
      <c r="AD1813" s="8" t="n"/>
      <c r="AF1813" s="8" t="n"/>
      <c r="AU1813" s="340" t="n"/>
      <c r="AV1813" s="341" t="n"/>
    </row>
    <row r="1814">
      <c r="H1814" s="339" t="n"/>
      <c r="I1814" s="339" t="n"/>
      <c r="AD1814" s="8" t="n"/>
      <c r="AF1814" s="8" t="n"/>
      <c r="AU1814" s="340" t="n"/>
      <c r="AV1814" s="341" t="n"/>
    </row>
    <row r="1815">
      <c r="H1815" s="339" t="n"/>
      <c r="I1815" s="339" t="n"/>
      <c r="AD1815" s="8" t="n"/>
      <c r="AF1815" s="8" t="n"/>
      <c r="AU1815" s="340" t="n"/>
      <c r="AV1815" s="341" t="n"/>
    </row>
    <row r="1816">
      <c r="H1816" s="339" t="n"/>
      <c r="I1816" s="339" t="n"/>
      <c r="AD1816" s="8" t="n"/>
      <c r="AF1816" s="8" t="n"/>
      <c r="AU1816" s="340" t="n"/>
      <c r="AV1816" s="341" t="n"/>
    </row>
    <row r="1817">
      <c r="H1817" s="339" t="n"/>
      <c r="I1817" s="339" t="n"/>
      <c r="AD1817" s="8" t="n"/>
      <c r="AF1817" s="8" t="n"/>
      <c r="AU1817" s="340" t="n"/>
      <c r="AV1817" s="341" t="n"/>
    </row>
    <row r="1818">
      <c r="H1818" s="339" t="n"/>
      <c r="I1818" s="339" t="n"/>
      <c r="AD1818" s="8" t="n"/>
      <c r="AF1818" s="8" t="n"/>
      <c r="AU1818" s="340" t="n"/>
      <c r="AV1818" s="341" t="n"/>
    </row>
    <row r="1819">
      <c r="H1819" s="339" t="n"/>
      <c r="I1819" s="339" t="n"/>
      <c r="AD1819" s="8" t="n"/>
      <c r="AF1819" s="8" t="n"/>
      <c r="AU1819" s="340" t="n"/>
      <c r="AV1819" s="341" t="n"/>
    </row>
    <row r="1820">
      <c r="H1820" s="339" t="n"/>
      <c r="I1820" s="339" t="n"/>
      <c r="AD1820" s="8" t="n"/>
      <c r="AF1820" s="8" t="n"/>
      <c r="AU1820" s="340" t="n"/>
      <c r="AV1820" s="341" t="n"/>
    </row>
    <row r="1821">
      <c r="H1821" s="339" t="n"/>
      <c r="I1821" s="339" t="n"/>
      <c r="AD1821" s="8" t="n"/>
      <c r="AF1821" s="8" t="n"/>
      <c r="AU1821" s="340" t="n"/>
      <c r="AV1821" s="341" t="n"/>
    </row>
    <row r="1822">
      <c r="H1822" s="339" t="n"/>
      <c r="I1822" s="339" t="n"/>
      <c r="AD1822" s="8" t="n"/>
      <c r="AF1822" s="8" t="n"/>
      <c r="AU1822" s="340" t="n"/>
      <c r="AV1822" s="341" t="n"/>
    </row>
    <row r="1823">
      <c r="H1823" s="339" t="n"/>
      <c r="I1823" s="339" t="n"/>
      <c r="AD1823" s="8" t="n"/>
      <c r="AF1823" s="8" t="n"/>
      <c r="AU1823" s="340" t="n"/>
      <c r="AV1823" s="341" t="n"/>
    </row>
    <row r="1824">
      <c r="H1824" s="339" t="n"/>
      <c r="I1824" s="339" t="n"/>
      <c r="AD1824" s="8" t="n"/>
      <c r="AF1824" s="8" t="n"/>
      <c r="AU1824" s="340" t="n"/>
      <c r="AV1824" s="341" t="n"/>
    </row>
    <row r="1825">
      <c r="H1825" s="339" t="n"/>
      <c r="I1825" s="339" t="n"/>
      <c r="AD1825" s="8" t="n"/>
      <c r="AF1825" s="8" t="n"/>
      <c r="AU1825" s="340" t="n"/>
      <c r="AV1825" s="341" t="n"/>
    </row>
    <row r="1826">
      <c r="H1826" s="339" t="n"/>
      <c r="I1826" s="339" t="n"/>
      <c r="AD1826" s="8" t="n"/>
      <c r="AF1826" s="8" t="n"/>
      <c r="AU1826" s="340" t="n"/>
      <c r="AV1826" s="341" t="n"/>
    </row>
    <row r="1827">
      <c r="H1827" s="339" t="n"/>
      <c r="I1827" s="339" t="n"/>
      <c r="AD1827" s="8" t="n"/>
      <c r="AF1827" s="8" t="n"/>
      <c r="AU1827" s="340" t="n"/>
      <c r="AV1827" s="341" t="n"/>
    </row>
    <row r="1828">
      <c r="H1828" s="339" t="n"/>
      <c r="I1828" s="339" t="n"/>
      <c r="AD1828" s="8" t="n"/>
      <c r="AF1828" s="8" t="n"/>
      <c r="AU1828" s="340" t="n"/>
      <c r="AV1828" s="341" t="n"/>
    </row>
    <row r="1829">
      <c r="H1829" s="339" t="n"/>
      <c r="I1829" s="339" t="n"/>
      <c r="AD1829" s="8" t="n"/>
      <c r="AF1829" s="8" t="n"/>
      <c r="AU1829" s="340" t="n"/>
      <c r="AV1829" s="341" t="n"/>
    </row>
    <row r="1830">
      <c r="H1830" s="339" t="n"/>
      <c r="I1830" s="339" t="n"/>
      <c r="AD1830" s="8" t="n"/>
      <c r="AF1830" s="8" t="n"/>
      <c r="AU1830" s="340" t="n"/>
      <c r="AV1830" s="341" t="n"/>
    </row>
    <row r="1831">
      <c r="H1831" s="339" t="n"/>
      <c r="I1831" s="339" t="n"/>
      <c r="AD1831" s="8" t="n"/>
      <c r="AF1831" s="8" t="n"/>
      <c r="AU1831" s="340" t="n"/>
      <c r="AV1831" s="341" t="n"/>
    </row>
    <row r="1832">
      <c r="H1832" s="339" t="n"/>
      <c r="I1832" s="339" t="n"/>
      <c r="AD1832" s="8" t="n"/>
      <c r="AF1832" s="8" t="n"/>
      <c r="AU1832" s="340" t="n"/>
      <c r="AV1832" s="341" t="n"/>
    </row>
    <row r="1833">
      <c r="H1833" s="339" t="n"/>
      <c r="I1833" s="339" t="n"/>
      <c r="AD1833" s="8" t="n"/>
      <c r="AF1833" s="8" t="n"/>
      <c r="AU1833" s="340" t="n"/>
      <c r="AV1833" s="341" t="n"/>
    </row>
    <row r="1834">
      <c r="H1834" s="339" t="n"/>
      <c r="I1834" s="339" t="n"/>
      <c r="AD1834" s="8" t="n"/>
      <c r="AF1834" s="8" t="n"/>
      <c r="AU1834" s="340" t="n"/>
      <c r="AV1834" s="341" t="n"/>
    </row>
    <row r="1835">
      <c r="H1835" s="339" t="n"/>
      <c r="I1835" s="339" t="n"/>
      <c r="AD1835" s="8" t="n"/>
      <c r="AF1835" s="8" t="n"/>
      <c r="AU1835" s="340" t="n"/>
      <c r="AV1835" s="341" t="n"/>
    </row>
    <row r="1836">
      <c r="H1836" s="339" t="n"/>
      <c r="I1836" s="339" t="n"/>
      <c r="AD1836" s="8" t="n"/>
      <c r="AF1836" s="8" t="n"/>
      <c r="AU1836" s="340" t="n"/>
      <c r="AV1836" s="341" t="n"/>
    </row>
    <row r="1837">
      <c r="H1837" s="339" t="n"/>
      <c r="I1837" s="339" t="n"/>
      <c r="AD1837" s="8" t="n"/>
      <c r="AF1837" s="8" t="n"/>
      <c r="AU1837" s="340" t="n"/>
      <c r="AV1837" s="341" t="n"/>
    </row>
    <row r="1838">
      <c r="H1838" s="339" t="n"/>
      <c r="I1838" s="339" t="n"/>
      <c r="AD1838" s="8" t="n"/>
      <c r="AF1838" s="8" t="n"/>
      <c r="AU1838" s="340" t="n"/>
      <c r="AV1838" s="341" t="n"/>
    </row>
    <row r="1839">
      <c r="H1839" s="339" t="n"/>
      <c r="I1839" s="339" t="n"/>
      <c r="AD1839" s="8" t="n"/>
      <c r="AF1839" s="8" t="n"/>
      <c r="AU1839" s="340" t="n"/>
      <c r="AV1839" s="341" t="n"/>
    </row>
    <row r="1840">
      <c r="H1840" s="339" t="n"/>
      <c r="I1840" s="339" t="n"/>
      <c r="AD1840" s="8" t="n"/>
      <c r="AF1840" s="8" t="n"/>
      <c r="AU1840" s="340" t="n"/>
      <c r="AV1840" s="341" t="n"/>
    </row>
    <row r="1841">
      <c r="H1841" s="339" t="n"/>
      <c r="I1841" s="339" t="n"/>
      <c r="AD1841" s="8" t="n"/>
      <c r="AF1841" s="8" t="n"/>
      <c r="AU1841" s="340" t="n"/>
      <c r="AV1841" s="341" t="n"/>
    </row>
    <row r="1842">
      <c r="H1842" s="339" t="n"/>
      <c r="I1842" s="339" t="n"/>
      <c r="AD1842" s="8" t="n"/>
      <c r="AF1842" s="8" t="n"/>
      <c r="AU1842" s="340" t="n"/>
      <c r="AV1842" s="341" t="n"/>
    </row>
    <row r="1843">
      <c r="H1843" s="339" t="n"/>
      <c r="I1843" s="339" t="n"/>
      <c r="AD1843" s="8" t="n"/>
      <c r="AF1843" s="8" t="n"/>
      <c r="AU1843" s="340" t="n"/>
      <c r="AV1843" s="341" t="n"/>
    </row>
    <row r="1844">
      <c r="H1844" s="339" t="n"/>
      <c r="I1844" s="339" t="n"/>
      <c r="AD1844" s="8" t="n"/>
      <c r="AF1844" s="8" t="n"/>
      <c r="AU1844" s="340" t="n"/>
      <c r="AV1844" s="341" t="n"/>
    </row>
    <row r="1845">
      <c r="H1845" s="339" t="n"/>
      <c r="I1845" s="339" t="n"/>
      <c r="AD1845" s="8" t="n"/>
      <c r="AF1845" s="8" t="n"/>
      <c r="AU1845" s="340" t="n"/>
      <c r="AV1845" s="341" t="n"/>
    </row>
    <row r="1846">
      <c r="H1846" s="339" t="n"/>
      <c r="I1846" s="339" t="n"/>
      <c r="AD1846" s="8" t="n"/>
      <c r="AF1846" s="8" t="n"/>
      <c r="AU1846" s="340" t="n"/>
      <c r="AV1846" s="341" t="n"/>
    </row>
    <row r="1847">
      <c r="H1847" s="339" t="n"/>
      <c r="I1847" s="339" t="n"/>
      <c r="AD1847" s="8" t="n"/>
      <c r="AF1847" s="8" t="n"/>
      <c r="AU1847" s="340" t="n"/>
      <c r="AV1847" s="341" t="n"/>
    </row>
    <row r="1848">
      <c r="H1848" s="339" t="n"/>
      <c r="I1848" s="339" t="n"/>
      <c r="AD1848" s="8" t="n"/>
      <c r="AF1848" s="8" t="n"/>
      <c r="AU1848" s="340" t="n"/>
      <c r="AV1848" s="341" t="n"/>
    </row>
    <row r="1849">
      <c r="H1849" s="339" t="n"/>
      <c r="I1849" s="339" t="n"/>
      <c r="AD1849" s="8" t="n"/>
      <c r="AF1849" s="8" t="n"/>
      <c r="AU1849" s="340" t="n"/>
      <c r="AV1849" s="341" t="n"/>
    </row>
    <row r="1850">
      <c r="H1850" s="339" t="n"/>
      <c r="I1850" s="339" t="n"/>
      <c r="AD1850" s="8" t="n"/>
      <c r="AF1850" s="8" t="n"/>
      <c r="AU1850" s="340" t="n"/>
      <c r="AV1850" s="341" t="n"/>
    </row>
    <row r="1851">
      <c r="H1851" s="339" t="n"/>
      <c r="I1851" s="339" t="n"/>
      <c r="AD1851" s="8" t="n"/>
      <c r="AF1851" s="8" t="n"/>
      <c r="AU1851" s="340" t="n"/>
      <c r="AV1851" s="341" t="n"/>
    </row>
    <row r="1852">
      <c r="H1852" s="339" t="n"/>
      <c r="I1852" s="339" t="n"/>
      <c r="AD1852" s="8" t="n"/>
      <c r="AF1852" s="8" t="n"/>
      <c r="AU1852" s="340" t="n"/>
      <c r="AV1852" s="341" t="n"/>
    </row>
    <row r="1853">
      <c r="H1853" s="339" t="n"/>
      <c r="I1853" s="339" t="n"/>
      <c r="AD1853" s="8" t="n"/>
      <c r="AF1853" s="8" t="n"/>
      <c r="AU1853" s="340" t="n"/>
      <c r="AV1853" s="341" t="n"/>
    </row>
    <row r="1854">
      <c r="H1854" s="339" t="n"/>
      <c r="I1854" s="339" t="n"/>
      <c r="AD1854" s="8" t="n"/>
      <c r="AF1854" s="8" t="n"/>
      <c r="AU1854" s="340" t="n"/>
      <c r="AV1854" s="341" t="n"/>
    </row>
    <row r="1855">
      <c r="H1855" s="339" t="n"/>
      <c r="I1855" s="339" t="n"/>
      <c r="AD1855" s="8" t="n"/>
      <c r="AF1855" s="8" t="n"/>
      <c r="AU1855" s="340" t="n"/>
      <c r="AV1855" s="341" t="n"/>
    </row>
    <row r="1856">
      <c r="H1856" s="339" t="n"/>
      <c r="I1856" s="339" t="n"/>
      <c r="AD1856" s="8" t="n"/>
      <c r="AF1856" s="8" t="n"/>
      <c r="AU1856" s="340" t="n"/>
      <c r="AV1856" s="341" t="n"/>
    </row>
    <row r="1857">
      <c r="H1857" s="339" t="n"/>
      <c r="I1857" s="339" t="n"/>
      <c r="AD1857" s="8" t="n"/>
      <c r="AF1857" s="8" t="n"/>
      <c r="AU1857" s="340" t="n"/>
      <c r="AV1857" s="341" t="n"/>
    </row>
    <row r="1858">
      <c r="H1858" s="339" t="n"/>
      <c r="I1858" s="339" t="n"/>
      <c r="AD1858" s="8" t="n"/>
      <c r="AF1858" s="8" t="n"/>
      <c r="AU1858" s="340" t="n"/>
      <c r="AV1858" s="341" t="n"/>
    </row>
    <row r="1859">
      <c r="H1859" s="339" t="n"/>
      <c r="I1859" s="339" t="n"/>
      <c r="AD1859" s="8" t="n"/>
      <c r="AF1859" s="8" t="n"/>
      <c r="AU1859" s="340" t="n"/>
      <c r="AV1859" s="341" t="n"/>
    </row>
    <row r="1860">
      <c r="H1860" s="339" t="n"/>
      <c r="I1860" s="339" t="n"/>
      <c r="AD1860" s="8" t="n"/>
      <c r="AF1860" s="8" t="n"/>
      <c r="AU1860" s="340" t="n"/>
      <c r="AV1860" s="341" t="n"/>
    </row>
    <row r="1861">
      <c r="H1861" s="339" t="n"/>
      <c r="I1861" s="339" t="n"/>
      <c r="AD1861" s="8" t="n"/>
      <c r="AF1861" s="8" t="n"/>
      <c r="AU1861" s="340" t="n"/>
      <c r="AV1861" s="341" t="n"/>
    </row>
    <row r="1862">
      <c r="H1862" s="339" t="n"/>
      <c r="I1862" s="339" t="n"/>
      <c r="AD1862" s="8" t="n"/>
      <c r="AF1862" s="8" t="n"/>
      <c r="AU1862" s="340" t="n"/>
      <c r="AV1862" s="341" t="n"/>
    </row>
    <row r="1863">
      <c r="H1863" s="339" t="n"/>
      <c r="I1863" s="339" t="n"/>
      <c r="AD1863" s="8" t="n"/>
      <c r="AF1863" s="8" t="n"/>
      <c r="AU1863" s="340" t="n"/>
      <c r="AV1863" s="341" t="n"/>
    </row>
    <row r="1864">
      <c r="H1864" s="339" t="n"/>
      <c r="I1864" s="339" t="n"/>
      <c r="AD1864" s="8" t="n"/>
      <c r="AF1864" s="8" t="n"/>
      <c r="AU1864" s="340" t="n"/>
      <c r="AV1864" s="341" t="n"/>
    </row>
    <row r="1865">
      <c r="H1865" s="339" t="n"/>
      <c r="I1865" s="339" t="n"/>
      <c r="AD1865" s="8" t="n"/>
      <c r="AF1865" s="8" t="n"/>
      <c r="AU1865" s="340" t="n"/>
      <c r="AV1865" s="341" t="n"/>
    </row>
    <row r="1866">
      <c r="H1866" s="339" t="n"/>
      <c r="I1866" s="339" t="n"/>
      <c r="AD1866" s="8" t="n"/>
      <c r="AF1866" s="8" t="n"/>
      <c r="AU1866" s="340" t="n"/>
      <c r="AV1866" s="341" t="n"/>
    </row>
    <row r="1867">
      <c r="H1867" s="339" t="n"/>
      <c r="I1867" s="339" t="n"/>
      <c r="AD1867" s="8" t="n"/>
      <c r="AF1867" s="8" t="n"/>
      <c r="AU1867" s="340" t="n"/>
      <c r="AV1867" s="341" t="n"/>
    </row>
    <row r="1868">
      <c r="H1868" s="339" t="n"/>
      <c r="I1868" s="339" t="n"/>
      <c r="AD1868" s="8" t="n"/>
      <c r="AF1868" s="8" t="n"/>
      <c r="AU1868" s="340" t="n"/>
      <c r="AV1868" s="341" t="n"/>
    </row>
    <row r="1869">
      <c r="H1869" s="339" t="n"/>
      <c r="I1869" s="339" t="n"/>
      <c r="AD1869" s="8" t="n"/>
      <c r="AF1869" s="8" t="n"/>
      <c r="AU1869" s="340" t="n"/>
      <c r="AV1869" s="341" t="n"/>
    </row>
    <row r="1870">
      <c r="H1870" s="339" t="n"/>
      <c r="I1870" s="339" t="n"/>
      <c r="AD1870" s="8" t="n"/>
      <c r="AF1870" s="8" t="n"/>
      <c r="AU1870" s="340" t="n"/>
      <c r="AV1870" s="341" t="n"/>
    </row>
    <row r="1871">
      <c r="H1871" s="339" t="n"/>
      <c r="I1871" s="339" t="n"/>
      <c r="AD1871" s="8" t="n"/>
      <c r="AF1871" s="8" t="n"/>
      <c r="AU1871" s="340" t="n"/>
      <c r="AV1871" s="341" t="n"/>
    </row>
    <row r="1872">
      <c r="H1872" s="339" t="n"/>
      <c r="I1872" s="339" t="n"/>
      <c r="AD1872" s="8" t="n"/>
      <c r="AF1872" s="8" t="n"/>
      <c r="AU1872" s="340" t="n"/>
      <c r="AV1872" s="341" t="n"/>
    </row>
    <row r="1873">
      <c r="H1873" s="339" t="n"/>
      <c r="I1873" s="339" t="n"/>
      <c r="AD1873" s="8" t="n"/>
      <c r="AF1873" s="8" t="n"/>
      <c r="AU1873" s="340" t="n"/>
      <c r="AV1873" s="341" t="n"/>
    </row>
    <row r="1874">
      <c r="H1874" s="339" t="n"/>
      <c r="I1874" s="339" t="n"/>
      <c r="AD1874" s="8" t="n"/>
      <c r="AF1874" s="8" t="n"/>
      <c r="AU1874" s="340" t="n"/>
      <c r="AV1874" s="341" t="n"/>
    </row>
    <row r="1875">
      <c r="H1875" s="339" t="n"/>
      <c r="I1875" s="339" t="n"/>
      <c r="AD1875" s="8" t="n"/>
      <c r="AF1875" s="8" t="n"/>
      <c r="AU1875" s="340" t="n"/>
      <c r="AV1875" s="341" t="n"/>
    </row>
    <row r="1876">
      <c r="H1876" s="339" t="n"/>
      <c r="I1876" s="339" t="n"/>
      <c r="AD1876" s="8" t="n"/>
      <c r="AF1876" s="8" t="n"/>
      <c r="AU1876" s="340" t="n"/>
      <c r="AV1876" s="341" t="n"/>
    </row>
    <row r="1877">
      <c r="H1877" s="339" t="n"/>
      <c r="I1877" s="339" t="n"/>
      <c r="AD1877" s="8" t="n"/>
      <c r="AF1877" s="8" t="n"/>
      <c r="AU1877" s="340" t="n"/>
      <c r="AV1877" s="341" t="n"/>
    </row>
    <row r="1878">
      <c r="H1878" s="339" t="n"/>
      <c r="I1878" s="339" t="n"/>
      <c r="AD1878" s="8" t="n"/>
      <c r="AF1878" s="8" t="n"/>
      <c r="AU1878" s="340" t="n"/>
      <c r="AV1878" s="341" t="n"/>
    </row>
    <row r="1879">
      <c r="H1879" s="339" t="n"/>
      <c r="I1879" s="339" t="n"/>
      <c r="AD1879" s="8" t="n"/>
      <c r="AF1879" s="8" t="n"/>
      <c r="AU1879" s="340" t="n"/>
      <c r="AV1879" s="341" t="n"/>
    </row>
    <row r="1880">
      <c r="H1880" s="339" t="n"/>
      <c r="I1880" s="339" t="n"/>
      <c r="AD1880" s="8" t="n"/>
      <c r="AF1880" s="8" t="n"/>
      <c r="AU1880" s="340" t="n"/>
      <c r="AV1880" s="341" t="n"/>
    </row>
    <row r="1881">
      <c r="H1881" s="339" t="n"/>
      <c r="I1881" s="339" t="n"/>
      <c r="AD1881" s="8" t="n"/>
      <c r="AF1881" s="8" t="n"/>
      <c r="AU1881" s="340" t="n"/>
      <c r="AV1881" s="341" t="n"/>
    </row>
    <row r="1882">
      <c r="H1882" s="339" t="n"/>
      <c r="I1882" s="339" t="n"/>
      <c r="AD1882" s="8" t="n"/>
      <c r="AF1882" s="8" t="n"/>
      <c r="AU1882" s="340" t="n"/>
      <c r="AV1882" s="341" t="n"/>
    </row>
    <row r="1883">
      <c r="H1883" s="339" t="n"/>
      <c r="I1883" s="339" t="n"/>
      <c r="AD1883" s="8" t="n"/>
      <c r="AF1883" s="8" t="n"/>
      <c r="AU1883" s="340" t="n"/>
      <c r="AV1883" s="341" t="n"/>
    </row>
    <row r="1884">
      <c r="H1884" s="339" t="n"/>
      <c r="I1884" s="339" t="n"/>
      <c r="AD1884" s="8" t="n"/>
      <c r="AF1884" s="8" t="n"/>
      <c r="AU1884" s="340" t="n"/>
      <c r="AV1884" s="341" t="n"/>
    </row>
    <row r="1885">
      <c r="H1885" s="339" t="n"/>
      <c r="I1885" s="339" t="n"/>
      <c r="AD1885" s="8" t="n"/>
      <c r="AF1885" s="8" t="n"/>
      <c r="AU1885" s="340" t="n"/>
      <c r="AV1885" s="341" t="n"/>
    </row>
    <row r="1886">
      <c r="H1886" s="339" t="n"/>
      <c r="I1886" s="339" t="n"/>
      <c r="AD1886" s="8" t="n"/>
      <c r="AF1886" s="8" t="n"/>
      <c r="AU1886" s="340" t="n"/>
      <c r="AV1886" s="341" t="n"/>
    </row>
    <row r="1887">
      <c r="H1887" s="339" t="n"/>
      <c r="I1887" s="339" t="n"/>
      <c r="AD1887" s="8" t="n"/>
      <c r="AF1887" s="8" t="n"/>
      <c r="AU1887" s="340" t="n"/>
      <c r="AV1887" s="341" t="n"/>
    </row>
    <row r="1888">
      <c r="H1888" s="339" t="n"/>
      <c r="I1888" s="339" t="n"/>
      <c r="AD1888" s="8" t="n"/>
      <c r="AF1888" s="8" t="n"/>
      <c r="AU1888" s="340" t="n"/>
      <c r="AV1888" s="341" t="n"/>
    </row>
    <row r="1889">
      <c r="H1889" s="339" t="n"/>
      <c r="I1889" s="339" t="n"/>
      <c r="AD1889" s="8" t="n"/>
      <c r="AF1889" s="8" t="n"/>
      <c r="AU1889" s="340" t="n"/>
      <c r="AV1889" s="341" t="n"/>
    </row>
    <row r="1890">
      <c r="H1890" s="339" t="n"/>
      <c r="I1890" s="339" t="n"/>
      <c r="AD1890" s="8" t="n"/>
      <c r="AF1890" s="8" t="n"/>
      <c r="AU1890" s="340" t="n"/>
      <c r="AV1890" s="341" t="n"/>
    </row>
    <row r="1891">
      <c r="H1891" s="339" t="n"/>
      <c r="I1891" s="339" t="n"/>
      <c r="AD1891" s="8" t="n"/>
      <c r="AF1891" s="8" t="n"/>
      <c r="AU1891" s="340" t="n"/>
      <c r="AV1891" s="341" t="n"/>
    </row>
    <row r="1892">
      <c r="H1892" s="339" t="n"/>
      <c r="I1892" s="339" t="n"/>
      <c r="AD1892" s="8" t="n"/>
      <c r="AF1892" s="8" t="n"/>
      <c r="AU1892" s="340" t="n"/>
      <c r="AV1892" s="341" t="n"/>
    </row>
    <row r="1893">
      <c r="H1893" s="339" t="n"/>
      <c r="I1893" s="339" t="n"/>
      <c r="AD1893" s="8" t="n"/>
      <c r="AF1893" s="8" t="n"/>
      <c r="AU1893" s="340" t="n"/>
      <c r="AV1893" s="341" t="n"/>
    </row>
    <row r="1894">
      <c r="H1894" s="339" t="n"/>
      <c r="I1894" s="339" t="n"/>
      <c r="AD1894" s="8" t="n"/>
      <c r="AF1894" s="8" t="n"/>
      <c r="AU1894" s="340" t="n"/>
      <c r="AV1894" s="341" t="n"/>
    </row>
    <row r="1895">
      <c r="H1895" s="339" t="n"/>
      <c r="I1895" s="339" t="n"/>
      <c r="AD1895" s="8" t="n"/>
      <c r="AF1895" s="8" t="n"/>
      <c r="AU1895" s="340" t="n"/>
      <c r="AV1895" s="341" t="n"/>
    </row>
    <row r="1896">
      <c r="H1896" s="339" t="n"/>
      <c r="I1896" s="339" t="n"/>
      <c r="AD1896" s="8" t="n"/>
      <c r="AF1896" s="8" t="n"/>
      <c r="AU1896" s="340" t="n"/>
      <c r="AV1896" s="341" t="n"/>
    </row>
    <row r="1897">
      <c r="H1897" s="339" t="n"/>
      <c r="I1897" s="339" t="n"/>
      <c r="AD1897" s="8" t="n"/>
      <c r="AF1897" s="8" t="n"/>
      <c r="AU1897" s="340" t="n"/>
      <c r="AV1897" s="341" t="n"/>
    </row>
    <row r="1898">
      <c r="H1898" s="339" t="n"/>
      <c r="I1898" s="339" t="n"/>
      <c r="AD1898" s="8" t="n"/>
      <c r="AF1898" s="8" t="n"/>
      <c r="AU1898" s="340" t="n"/>
      <c r="AV1898" s="341" t="n"/>
    </row>
    <row r="1899">
      <c r="H1899" s="339" t="n"/>
      <c r="I1899" s="339" t="n"/>
      <c r="AD1899" s="8" t="n"/>
      <c r="AF1899" s="8" t="n"/>
      <c r="AU1899" s="340" t="n"/>
      <c r="AV1899" s="341" t="n"/>
    </row>
    <row r="1900">
      <c r="H1900" s="339" t="n"/>
      <c r="I1900" s="339" t="n"/>
      <c r="AD1900" s="8" t="n"/>
      <c r="AF1900" s="8" t="n"/>
      <c r="AU1900" s="340" t="n"/>
      <c r="AV1900" s="341" t="n"/>
    </row>
    <row r="1901">
      <c r="H1901" s="339" t="n"/>
      <c r="I1901" s="339" t="n"/>
      <c r="AD1901" s="8" t="n"/>
      <c r="AF1901" s="8" t="n"/>
      <c r="AU1901" s="340" t="n"/>
      <c r="AV1901" s="341" t="n"/>
    </row>
    <row r="1902">
      <c r="H1902" s="339" t="n"/>
      <c r="I1902" s="339" t="n"/>
      <c r="AD1902" s="8" t="n"/>
      <c r="AF1902" s="8" t="n"/>
      <c r="AU1902" s="340" t="n"/>
      <c r="AV1902" s="341" t="n"/>
    </row>
    <row r="1903">
      <c r="H1903" s="339" t="n"/>
      <c r="I1903" s="339" t="n"/>
      <c r="AD1903" s="8" t="n"/>
      <c r="AF1903" s="8" t="n"/>
      <c r="AU1903" s="340" t="n"/>
      <c r="AV1903" s="341" t="n"/>
    </row>
    <row r="1904">
      <c r="H1904" s="339" t="n"/>
      <c r="I1904" s="339" t="n"/>
      <c r="AD1904" s="8" t="n"/>
      <c r="AF1904" s="8" t="n"/>
      <c r="AU1904" s="340" t="n"/>
      <c r="AV1904" s="341" t="n"/>
    </row>
    <row r="1905">
      <c r="H1905" s="339" t="n"/>
      <c r="I1905" s="339" t="n"/>
      <c r="AD1905" s="8" t="n"/>
      <c r="AF1905" s="8" t="n"/>
      <c r="AU1905" s="340" t="n"/>
      <c r="AV1905" s="341" t="n"/>
    </row>
    <row r="1906">
      <c r="H1906" s="339" t="n"/>
      <c r="I1906" s="339" t="n"/>
      <c r="AD1906" s="8" t="n"/>
      <c r="AF1906" s="8" t="n"/>
      <c r="AU1906" s="340" t="n"/>
      <c r="AV1906" s="341" t="n"/>
    </row>
    <row r="1907">
      <c r="H1907" s="339" t="n"/>
      <c r="I1907" s="339" t="n"/>
      <c r="AD1907" s="8" t="n"/>
      <c r="AF1907" s="8" t="n"/>
      <c r="AU1907" s="340" t="n"/>
      <c r="AV1907" s="341" t="n"/>
    </row>
    <row r="1908">
      <c r="H1908" s="339" t="n"/>
      <c r="I1908" s="339" t="n"/>
      <c r="AD1908" s="8" t="n"/>
      <c r="AF1908" s="8" t="n"/>
      <c r="AU1908" s="340" t="n"/>
      <c r="AV1908" s="341" t="n"/>
    </row>
    <row r="1909">
      <c r="H1909" s="339" t="n"/>
      <c r="I1909" s="339" t="n"/>
      <c r="AD1909" s="8" t="n"/>
      <c r="AF1909" s="8" t="n"/>
      <c r="AU1909" s="340" t="n"/>
      <c r="AV1909" s="341" t="n"/>
    </row>
    <row r="1910">
      <c r="H1910" s="339" t="n"/>
      <c r="I1910" s="339" t="n"/>
      <c r="AD1910" s="8" t="n"/>
      <c r="AF1910" s="8" t="n"/>
      <c r="AU1910" s="340" t="n"/>
      <c r="AV1910" s="341" t="n"/>
    </row>
    <row r="1911">
      <c r="H1911" s="339" t="n"/>
      <c r="I1911" s="339" t="n"/>
      <c r="AD1911" s="8" t="n"/>
      <c r="AF1911" s="8" t="n"/>
      <c r="AU1911" s="340" t="n"/>
      <c r="AV1911" s="341" t="n"/>
    </row>
    <row r="1912">
      <c r="H1912" s="339" t="n"/>
      <c r="I1912" s="339" t="n"/>
      <c r="AD1912" s="8" t="n"/>
      <c r="AF1912" s="8" t="n"/>
      <c r="AU1912" s="340" t="n"/>
      <c r="AV1912" s="341" t="n"/>
    </row>
    <row r="1913">
      <c r="H1913" s="339" t="n"/>
      <c r="I1913" s="339" t="n"/>
      <c r="AD1913" s="8" t="n"/>
      <c r="AF1913" s="8" t="n"/>
      <c r="AU1913" s="340" t="n"/>
      <c r="AV1913" s="341" t="n"/>
    </row>
    <row r="1914">
      <c r="H1914" s="339" t="n"/>
      <c r="I1914" s="339" t="n"/>
      <c r="AD1914" s="8" t="n"/>
      <c r="AF1914" s="8" t="n"/>
      <c r="AU1914" s="340" t="n"/>
      <c r="AV1914" s="341" t="n"/>
    </row>
    <row r="1915">
      <c r="H1915" s="339" t="n"/>
      <c r="I1915" s="339" t="n"/>
      <c r="AD1915" s="8" t="n"/>
      <c r="AF1915" s="8" t="n"/>
      <c r="AU1915" s="340" t="n"/>
      <c r="AV1915" s="341" t="n"/>
    </row>
    <row r="1916">
      <c r="H1916" s="339" t="n"/>
      <c r="I1916" s="339" t="n"/>
      <c r="AD1916" s="8" t="n"/>
      <c r="AF1916" s="8" t="n"/>
      <c r="AU1916" s="340" t="n"/>
      <c r="AV1916" s="341" t="n"/>
    </row>
    <row r="1917">
      <c r="H1917" s="339" t="n"/>
      <c r="I1917" s="339" t="n"/>
      <c r="AD1917" s="8" t="n"/>
      <c r="AF1917" s="8" t="n"/>
      <c r="AU1917" s="340" t="n"/>
      <c r="AV1917" s="341" t="n"/>
    </row>
    <row r="1918">
      <c r="H1918" s="339" t="n"/>
      <c r="I1918" s="339" t="n"/>
      <c r="AD1918" s="8" t="n"/>
      <c r="AF1918" s="8" t="n"/>
      <c r="AU1918" s="340" t="n"/>
      <c r="AV1918" s="341" t="n"/>
    </row>
    <row r="1919">
      <c r="H1919" s="339" t="n"/>
      <c r="I1919" s="339" t="n"/>
      <c r="AD1919" s="8" t="n"/>
      <c r="AF1919" s="8" t="n"/>
      <c r="AU1919" s="340" t="n"/>
      <c r="AV1919" s="341" t="n"/>
    </row>
    <row r="1920">
      <c r="H1920" s="339" t="n"/>
      <c r="I1920" s="339" t="n"/>
      <c r="AD1920" s="8" t="n"/>
      <c r="AF1920" s="8" t="n"/>
      <c r="AU1920" s="340" t="n"/>
      <c r="AV1920" s="341" t="n"/>
    </row>
    <row r="1921">
      <c r="H1921" s="339" t="n"/>
      <c r="I1921" s="339" t="n"/>
      <c r="AD1921" s="8" t="n"/>
      <c r="AF1921" s="8" t="n"/>
      <c r="AU1921" s="340" t="n"/>
      <c r="AV1921" s="341" t="n"/>
    </row>
    <row r="1922">
      <c r="H1922" s="339" t="n"/>
      <c r="I1922" s="339" t="n"/>
      <c r="AD1922" s="8" t="n"/>
      <c r="AF1922" s="8" t="n"/>
      <c r="AU1922" s="340" t="n"/>
      <c r="AV1922" s="341" t="n"/>
    </row>
    <row r="1923">
      <c r="H1923" s="339" t="n"/>
      <c r="I1923" s="339" t="n"/>
      <c r="AD1923" s="8" t="n"/>
      <c r="AF1923" s="8" t="n"/>
      <c r="AU1923" s="340" t="n"/>
      <c r="AV1923" s="341" t="n"/>
    </row>
    <row r="1924">
      <c r="H1924" s="339" t="n"/>
      <c r="I1924" s="339" t="n"/>
      <c r="AD1924" s="8" t="n"/>
      <c r="AF1924" s="8" t="n"/>
      <c r="AU1924" s="340" t="n"/>
      <c r="AV1924" s="341" t="n"/>
    </row>
    <row r="1925">
      <c r="H1925" s="339" t="n"/>
      <c r="I1925" s="339" t="n"/>
      <c r="AD1925" s="8" t="n"/>
      <c r="AF1925" s="8" t="n"/>
      <c r="AU1925" s="340" t="n"/>
      <c r="AV1925" s="341" t="n"/>
    </row>
    <row r="1926">
      <c r="H1926" s="339" t="n"/>
      <c r="I1926" s="339" t="n"/>
      <c r="AD1926" s="8" t="n"/>
      <c r="AF1926" s="8" t="n"/>
      <c r="AU1926" s="340" t="n"/>
      <c r="AV1926" s="341" t="n"/>
    </row>
    <row r="1927">
      <c r="H1927" s="339" t="n"/>
      <c r="I1927" s="339" t="n"/>
      <c r="AD1927" s="8" t="n"/>
      <c r="AF1927" s="8" t="n"/>
      <c r="AU1927" s="340" t="n"/>
      <c r="AV1927" s="341" t="n"/>
    </row>
    <row r="1928">
      <c r="H1928" s="339" t="n"/>
      <c r="I1928" s="339" t="n"/>
      <c r="AD1928" s="8" t="n"/>
      <c r="AF1928" s="8" t="n"/>
      <c r="AU1928" s="340" t="n"/>
      <c r="AV1928" s="341" t="n"/>
    </row>
    <row r="1929">
      <c r="H1929" s="339" t="n"/>
      <c r="I1929" s="339" t="n"/>
      <c r="AD1929" s="8" t="n"/>
      <c r="AF1929" s="8" t="n"/>
      <c r="AU1929" s="340" t="n"/>
      <c r="AV1929" s="341" t="n"/>
    </row>
    <row r="1930">
      <c r="H1930" s="339" t="n"/>
      <c r="I1930" s="339" t="n"/>
      <c r="AD1930" s="8" t="n"/>
      <c r="AF1930" s="8" t="n"/>
      <c r="AU1930" s="340" t="n"/>
      <c r="AV1930" s="341" t="n"/>
    </row>
    <row r="1931">
      <c r="H1931" s="339" t="n"/>
      <c r="I1931" s="339" t="n"/>
      <c r="AD1931" s="8" t="n"/>
      <c r="AF1931" s="8" t="n"/>
      <c r="AU1931" s="340" t="n"/>
      <c r="AV1931" s="341" t="n"/>
    </row>
    <row r="1932">
      <c r="H1932" s="339" t="n"/>
      <c r="I1932" s="339" t="n"/>
      <c r="AD1932" s="8" t="n"/>
      <c r="AF1932" s="8" t="n"/>
      <c r="AU1932" s="340" t="n"/>
      <c r="AV1932" s="341" t="n"/>
    </row>
    <row r="1933">
      <c r="H1933" s="339" t="n"/>
      <c r="I1933" s="339" t="n"/>
      <c r="AD1933" s="8" t="n"/>
      <c r="AF1933" s="8" t="n"/>
      <c r="AU1933" s="340" t="n"/>
      <c r="AV1933" s="341" t="n"/>
    </row>
    <row r="1934">
      <c r="H1934" s="339" t="n"/>
      <c r="I1934" s="339" t="n"/>
      <c r="AD1934" s="8" t="n"/>
      <c r="AF1934" s="8" t="n"/>
      <c r="AU1934" s="340" t="n"/>
      <c r="AV1934" s="341" t="n"/>
    </row>
    <row r="1935">
      <c r="H1935" s="339" t="n"/>
      <c r="I1935" s="339" t="n"/>
      <c r="AD1935" s="8" t="n"/>
      <c r="AF1935" s="8" t="n"/>
      <c r="AU1935" s="340" t="n"/>
      <c r="AV1935" s="341" t="n"/>
    </row>
    <row r="1936">
      <c r="H1936" s="339" t="n"/>
      <c r="I1936" s="339" t="n"/>
      <c r="AD1936" s="8" t="n"/>
      <c r="AF1936" s="8" t="n"/>
      <c r="AU1936" s="340" t="n"/>
      <c r="AV1936" s="341" t="n"/>
    </row>
    <row r="1937">
      <c r="H1937" s="339" t="n"/>
      <c r="I1937" s="339" t="n"/>
      <c r="AD1937" s="8" t="n"/>
      <c r="AF1937" s="8" t="n"/>
      <c r="AU1937" s="340" t="n"/>
      <c r="AV1937" s="341" t="n"/>
    </row>
    <row r="1938">
      <c r="H1938" s="339" t="n"/>
      <c r="I1938" s="339" t="n"/>
      <c r="AD1938" s="8" t="n"/>
      <c r="AF1938" s="8" t="n"/>
      <c r="AU1938" s="340" t="n"/>
      <c r="AV1938" s="341" t="n"/>
    </row>
    <row r="1939">
      <c r="H1939" s="339" t="n"/>
      <c r="I1939" s="339" t="n"/>
      <c r="AD1939" s="8" t="n"/>
      <c r="AF1939" s="8" t="n"/>
      <c r="AU1939" s="340" t="n"/>
      <c r="AV1939" s="341" t="n"/>
    </row>
    <row r="1940">
      <c r="H1940" s="339" t="n"/>
      <c r="I1940" s="339" t="n"/>
      <c r="AD1940" s="8" t="n"/>
      <c r="AF1940" s="8" t="n"/>
      <c r="AU1940" s="340" t="n"/>
      <c r="AV1940" s="341" t="n"/>
    </row>
    <row r="1941">
      <c r="H1941" s="339" t="n"/>
      <c r="I1941" s="339" t="n"/>
      <c r="AD1941" s="8" t="n"/>
      <c r="AF1941" s="8" t="n"/>
      <c r="AU1941" s="340" t="n"/>
      <c r="AV1941" s="341" t="n"/>
    </row>
    <row r="1942">
      <c r="H1942" s="339" t="n"/>
      <c r="I1942" s="339" t="n"/>
      <c r="AD1942" s="8" t="n"/>
      <c r="AF1942" s="8" t="n"/>
      <c r="AU1942" s="340" t="n"/>
      <c r="AV1942" s="341" t="n"/>
    </row>
    <row r="1943">
      <c r="H1943" s="339" t="n"/>
      <c r="I1943" s="339" t="n"/>
      <c r="AD1943" s="8" t="n"/>
      <c r="AF1943" s="8" t="n"/>
      <c r="AU1943" s="340" t="n"/>
      <c r="AV1943" s="341" t="n"/>
    </row>
    <row r="1944">
      <c r="H1944" s="339" t="n"/>
      <c r="I1944" s="339" t="n"/>
      <c r="AD1944" s="8" t="n"/>
      <c r="AF1944" s="8" t="n"/>
      <c r="AU1944" s="340" t="n"/>
      <c r="AV1944" s="341" t="n"/>
    </row>
    <row r="1945">
      <c r="H1945" s="339" t="n"/>
      <c r="I1945" s="339" t="n"/>
      <c r="AD1945" s="8" t="n"/>
      <c r="AF1945" s="8" t="n"/>
      <c r="AU1945" s="340" t="n"/>
      <c r="AV1945" s="341" t="n"/>
    </row>
    <row r="1946">
      <c r="H1946" s="339" t="n"/>
      <c r="I1946" s="339" t="n"/>
      <c r="AD1946" s="8" t="n"/>
      <c r="AF1946" s="8" t="n"/>
      <c r="AU1946" s="340" t="n"/>
      <c r="AV1946" s="341" t="n"/>
    </row>
    <row r="1947">
      <c r="H1947" s="339" t="n"/>
      <c r="I1947" s="339" t="n"/>
      <c r="AD1947" s="8" t="n"/>
      <c r="AF1947" s="8" t="n"/>
      <c r="AU1947" s="340" t="n"/>
      <c r="AV1947" s="341" t="n"/>
    </row>
    <row r="1948">
      <c r="H1948" s="339" t="n"/>
      <c r="I1948" s="339" t="n"/>
      <c r="AD1948" s="8" t="n"/>
      <c r="AF1948" s="8" t="n"/>
      <c r="AU1948" s="340" t="n"/>
      <c r="AV1948" s="341" t="n"/>
    </row>
    <row r="1949">
      <c r="H1949" s="339" t="n"/>
      <c r="I1949" s="339" t="n"/>
      <c r="AD1949" s="8" t="n"/>
      <c r="AF1949" s="8" t="n"/>
      <c r="AU1949" s="340" t="n"/>
      <c r="AV1949" s="341" t="n"/>
    </row>
    <row r="1950">
      <c r="H1950" s="339" t="n"/>
      <c r="I1950" s="339" t="n"/>
      <c r="AD1950" s="8" t="n"/>
      <c r="AF1950" s="8" t="n"/>
      <c r="AU1950" s="340" t="n"/>
      <c r="AV1950" s="341" t="n"/>
    </row>
    <row r="1951">
      <c r="H1951" s="339" t="n"/>
      <c r="I1951" s="339" t="n"/>
      <c r="AD1951" s="8" t="n"/>
      <c r="AF1951" s="8" t="n"/>
      <c r="AU1951" s="340" t="n"/>
      <c r="AV1951" s="341" t="n"/>
    </row>
    <row r="1952">
      <c r="H1952" s="339" t="n"/>
      <c r="I1952" s="339" t="n"/>
      <c r="AD1952" s="8" t="n"/>
      <c r="AF1952" s="8" t="n"/>
      <c r="AU1952" s="340" t="n"/>
      <c r="AV1952" s="341" t="n"/>
    </row>
    <row r="1953">
      <c r="H1953" s="339" t="n"/>
      <c r="I1953" s="339" t="n"/>
      <c r="AD1953" s="8" t="n"/>
      <c r="AF1953" s="8" t="n"/>
      <c r="AU1953" s="340" t="n"/>
      <c r="AV1953" s="341" t="n"/>
    </row>
    <row r="1954">
      <c r="H1954" s="339" t="n"/>
      <c r="I1954" s="339" t="n"/>
      <c r="AD1954" s="8" t="n"/>
      <c r="AF1954" s="8" t="n"/>
      <c r="AU1954" s="340" t="n"/>
      <c r="AV1954" s="341" t="n"/>
    </row>
    <row r="1955">
      <c r="H1955" s="339" t="n"/>
      <c r="I1955" s="339" t="n"/>
      <c r="AD1955" s="8" t="n"/>
      <c r="AF1955" s="8" t="n"/>
      <c r="AU1955" s="340" t="n"/>
      <c r="AV1955" s="341" t="n"/>
    </row>
    <row r="1956">
      <c r="H1956" s="339" t="n"/>
      <c r="I1956" s="339" t="n"/>
      <c r="AD1956" s="8" t="n"/>
      <c r="AF1956" s="8" t="n"/>
      <c r="AU1956" s="340" t="n"/>
      <c r="AV1956" s="341" t="n"/>
    </row>
    <row r="1957">
      <c r="H1957" s="339" t="n"/>
      <c r="I1957" s="339" t="n"/>
      <c r="AD1957" s="8" t="n"/>
      <c r="AF1957" s="8" t="n"/>
      <c r="AU1957" s="340" t="n"/>
      <c r="AV1957" s="341" t="n"/>
    </row>
    <row r="1958">
      <c r="H1958" s="339" t="n"/>
      <c r="I1958" s="339" t="n"/>
      <c r="AD1958" s="8" t="n"/>
      <c r="AF1958" s="8" t="n"/>
      <c r="AU1958" s="340" t="n"/>
      <c r="AV1958" s="341" t="n"/>
    </row>
    <row r="1959">
      <c r="H1959" s="339" t="n"/>
      <c r="I1959" s="339" t="n"/>
      <c r="AD1959" s="8" t="n"/>
      <c r="AF1959" s="8" t="n"/>
      <c r="AU1959" s="340" t="n"/>
      <c r="AV1959" s="341" t="n"/>
    </row>
    <row r="1960">
      <c r="H1960" s="339" t="n"/>
      <c r="I1960" s="339" t="n"/>
      <c r="AD1960" s="8" t="n"/>
      <c r="AF1960" s="8" t="n"/>
      <c r="AU1960" s="340" t="n"/>
      <c r="AV1960" s="341" t="n"/>
    </row>
    <row r="1961">
      <c r="H1961" s="339" t="n"/>
      <c r="I1961" s="339" t="n"/>
      <c r="AD1961" s="8" t="n"/>
      <c r="AF1961" s="8" t="n"/>
      <c r="AU1961" s="340" t="n"/>
      <c r="AV1961" s="341" t="n"/>
    </row>
    <row r="1962">
      <c r="H1962" s="339" t="n"/>
      <c r="I1962" s="339" t="n"/>
      <c r="AD1962" s="8" t="n"/>
      <c r="AF1962" s="8" t="n"/>
      <c r="AU1962" s="340" t="n"/>
      <c r="AV1962" s="341" t="n"/>
    </row>
    <row r="1963">
      <c r="H1963" s="339" t="n"/>
      <c r="I1963" s="339" t="n"/>
      <c r="AD1963" s="8" t="n"/>
      <c r="AF1963" s="8" t="n"/>
      <c r="AU1963" s="340" t="n"/>
      <c r="AV1963" s="341" t="n"/>
    </row>
    <row r="1964">
      <c r="H1964" s="339" t="n"/>
      <c r="I1964" s="339" t="n"/>
      <c r="AD1964" s="8" t="n"/>
      <c r="AF1964" s="8" t="n"/>
      <c r="AU1964" s="340" t="n"/>
      <c r="AV1964" s="341" t="n"/>
    </row>
    <row r="1965">
      <c r="H1965" s="339" t="n"/>
      <c r="I1965" s="339" t="n"/>
      <c r="AD1965" s="8" t="n"/>
      <c r="AF1965" s="8" t="n"/>
      <c r="AU1965" s="340" t="n"/>
      <c r="AV1965" s="341" t="n"/>
    </row>
    <row r="1966">
      <c r="H1966" s="339" t="n"/>
      <c r="I1966" s="339" t="n"/>
      <c r="AD1966" s="8" t="n"/>
      <c r="AF1966" s="8" t="n"/>
      <c r="AU1966" s="340" t="n"/>
      <c r="AV1966" s="341" t="n"/>
    </row>
    <row r="1967">
      <c r="H1967" s="339" t="n"/>
      <c r="I1967" s="339" t="n"/>
      <c r="AD1967" s="8" t="n"/>
      <c r="AF1967" s="8" t="n"/>
      <c r="AU1967" s="340" t="n"/>
      <c r="AV1967" s="341" t="n"/>
    </row>
    <row r="1968">
      <c r="H1968" s="339" t="n"/>
      <c r="I1968" s="339" t="n"/>
      <c r="AD1968" s="8" t="n"/>
      <c r="AF1968" s="8" t="n"/>
      <c r="AU1968" s="340" t="n"/>
      <c r="AV1968" s="341" t="n"/>
    </row>
    <row r="1969">
      <c r="H1969" s="339" t="n"/>
      <c r="I1969" s="339" t="n"/>
      <c r="AD1969" s="8" t="n"/>
      <c r="AF1969" s="8" t="n"/>
      <c r="AU1969" s="340" t="n"/>
      <c r="AV1969" s="341" t="n"/>
    </row>
    <row r="1970">
      <c r="H1970" s="339" t="n"/>
      <c r="I1970" s="339" t="n"/>
      <c r="AD1970" s="8" t="n"/>
      <c r="AF1970" s="8" t="n"/>
      <c r="AU1970" s="340" t="n"/>
      <c r="AV1970" s="341" t="n"/>
    </row>
    <row r="1971">
      <c r="H1971" s="339" t="n"/>
      <c r="I1971" s="339" t="n"/>
      <c r="AD1971" s="8" t="n"/>
      <c r="AF1971" s="8" t="n"/>
      <c r="AU1971" s="340" t="n"/>
      <c r="AV1971" s="341" t="n"/>
    </row>
    <row r="1972">
      <c r="H1972" s="339" t="n"/>
      <c r="I1972" s="339" t="n"/>
      <c r="AD1972" s="8" t="n"/>
      <c r="AF1972" s="8" t="n"/>
      <c r="AU1972" s="340" t="n"/>
      <c r="AV1972" s="341" t="n"/>
    </row>
    <row r="1973">
      <c r="H1973" s="339" t="n"/>
      <c r="I1973" s="339" t="n"/>
      <c r="AD1973" s="8" t="n"/>
      <c r="AF1973" s="8" t="n"/>
      <c r="AU1973" s="340" t="n"/>
      <c r="AV1973" s="341" t="n"/>
    </row>
    <row r="1974">
      <c r="H1974" s="339" t="n"/>
      <c r="I1974" s="339" t="n"/>
      <c r="AD1974" s="8" t="n"/>
      <c r="AF1974" s="8" t="n"/>
      <c r="AU1974" s="340" t="n"/>
      <c r="AV1974" s="341" t="n"/>
    </row>
    <row r="1975">
      <c r="H1975" s="339" t="n"/>
      <c r="I1975" s="339" t="n"/>
      <c r="AD1975" s="8" t="n"/>
      <c r="AF1975" s="8" t="n"/>
      <c r="AU1975" s="340" t="n"/>
      <c r="AV1975" s="341" t="n"/>
    </row>
    <row r="1976">
      <c r="H1976" s="339" t="n"/>
      <c r="I1976" s="339" t="n"/>
      <c r="AD1976" s="8" t="n"/>
      <c r="AF1976" s="8" t="n"/>
      <c r="AU1976" s="340" t="n"/>
      <c r="AV1976" s="341" t="n"/>
    </row>
    <row r="1977">
      <c r="H1977" s="339" t="n"/>
      <c r="I1977" s="339" t="n"/>
      <c r="AD1977" s="8" t="n"/>
      <c r="AF1977" s="8" t="n"/>
      <c r="AU1977" s="340" t="n"/>
      <c r="AV1977" s="341" t="n"/>
    </row>
    <row r="1978">
      <c r="H1978" s="339" t="n"/>
      <c r="I1978" s="339" t="n"/>
      <c r="AD1978" s="8" t="n"/>
      <c r="AF1978" s="8" t="n"/>
      <c r="AU1978" s="340" t="n"/>
      <c r="AV1978" s="341" t="n"/>
    </row>
    <row r="1979">
      <c r="H1979" s="339" t="n"/>
      <c r="I1979" s="339" t="n"/>
      <c r="AD1979" s="8" t="n"/>
      <c r="AF1979" s="8" t="n"/>
      <c r="AU1979" s="340" t="n"/>
      <c r="AV1979" s="341" t="n"/>
    </row>
    <row r="1980">
      <c r="H1980" s="339" t="n"/>
      <c r="I1980" s="339" t="n"/>
      <c r="AD1980" s="8" t="n"/>
      <c r="AF1980" s="8" t="n"/>
      <c r="AU1980" s="340" t="n"/>
      <c r="AV1980" s="341" t="n"/>
    </row>
    <row r="1981">
      <c r="H1981" s="339" t="n"/>
      <c r="I1981" s="339" t="n"/>
      <c r="AD1981" s="8" t="n"/>
      <c r="AF1981" s="8" t="n"/>
      <c r="AU1981" s="340" t="n"/>
      <c r="AV1981" s="341" t="n"/>
    </row>
    <row r="1982">
      <c r="H1982" s="339" t="n"/>
      <c r="I1982" s="339" t="n"/>
      <c r="AD1982" s="8" t="n"/>
      <c r="AF1982" s="8" t="n"/>
      <c r="AU1982" s="340" t="n"/>
      <c r="AV1982" s="341" t="n"/>
    </row>
    <row r="1983">
      <c r="H1983" s="339" t="n"/>
      <c r="I1983" s="339" t="n"/>
      <c r="AD1983" s="8" t="n"/>
      <c r="AF1983" s="8" t="n"/>
      <c r="AU1983" s="340" t="n"/>
      <c r="AV1983" s="341" t="n"/>
    </row>
    <row r="1984">
      <c r="H1984" s="339" t="n"/>
      <c r="I1984" s="339" t="n"/>
      <c r="AD1984" s="8" t="n"/>
      <c r="AF1984" s="8" t="n"/>
      <c r="AU1984" s="340" t="n"/>
      <c r="AV1984" s="341" t="n"/>
    </row>
    <row r="1985">
      <c r="H1985" s="339" t="n"/>
      <c r="I1985" s="339" t="n"/>
      <c r="AD1985" s="8" t="n"/>
      <c r="AF1985" s="8" t="n"/>
      <c r="AU1985" s="340" t="n"/>
      <c r="AV1985" s="341" t="n"/>
    </row>
    <row r="1986">
      <c r="H1986" s="339" t="n"/>
      <c r="I1986" s="339" t="n"/>
      <c r="AD1986" s="8" t="n"/>
      <c r="AF1986" s="8" t="n"/>
      <c r="AU1986" s="340" t="n"/>
      <c r="AV1986" s="341" t="n"/>
    </row>
    <row r="1987">
      <c r="H1987" s="339" t="n"/>
      <c r="I1987" s="339" t="n"/>
      <c r="AD1987" s="8" t="n"/>
      <c r="AF1987" s="8" t="n"/>
      <c r="AU1987" s="340" t="n"/>
      <c r="AV1987" s="341" t="n"/>
    </row>
    <row r="1988">
      <c r="H1988" s="339" t="n"/>
      <c r="I1988" s="339" t="n"/>
      <c r="AD1988" s="8" t="n"/>
      <c r="AF1988" s="8" t="n"/>
      <c r="AU1988" s="340" t="n"/>
      <c r="AV1988" s="341" t="n"/>
    </row>
    <row r="1989">
      <c r="H1989" s="339" t="n"/>
      <c r="I1989" s="339" t="n"/>
      <c r="AD1989" s="8" t="n"/>
      <c r="AF1989" s="8" t="n"/>
      <c r="AU1989" s="340" t="n"/>
      <c r="AV1989" s="341" t="n"/>
    </row>
    <row r="1990">
      <c r="H1990" s="339" t="n"/>
      <c r="I1990" s="339" t="n"/>
      <c r="AD1990" s="8" t="n"/>
      <c r="AF1990" s="8" t="n"/>
      <c r="AU1990" s="340" t="n"/>
      <c r="AV1990" s="341" t="n"/>
    </row>
    <row r="1991">
      <c r="H1991" s="339" t="n"/>
      <c r="I1991" s="339" t="n"/>
      <c r="AD1991" s="8" t="n"/>
      <c r="AF1991" s="8" t="n"/>
      <c r="AU1991" s="340" t="n"/>
      <c r="AV1991" s="341" t="n"/>
    </row>
    <row r="1992">
      <c r="H1992" s="339" t="n"/>
      <c r="I1992" s="339" t="n"/>
      <c r="AD1992" s="8" t="n"/>
      <c r="AF1992" s="8" t="n"/>
      <c r="AU1992" s="340" t="n"/>
      <c r="AV1992" s="341" t="n"/>
    </row>
    <row r="1993">
      <c r="H1993" s="339" t="n"/>
      <c r="I1993" s="339" t="n"/>
      <c r="AD1993" s="8" t="n"/>
      <c r="AF1993" s="8" t="n"/>
      <c r="AU1993" s="340" t="n"/>
      <c r="AV1993" s="341" t="n"/>
    </row>
    <row r="1994">
      <c r="H1994" s="339" t="n"/>
      <c r="I1994" s="339" t="n"/>
      <c r="AD1994" s="8" t="n"/>
      <c r="AF1994" s="8" t="n"/>
      <c r="AU1994" s="340" t="n"/>
      <c r="AV1994" s="341" t="n"/>
    </row>
    <row r="1995">
      <c r="H1995" s="339" t="n"/>
      <c r="I1995" s="339" t="n"/>
      <c r="AD1995" s="8" t="n"/>
      <c r="AF1995" s="8" t="n"/>
      <c r="AU1995" s="340" t="n"/>
      <c r="AV1995" s="341" t="n"/>
    </row>
    <row r="1996">
      <c r="H1996" s="339" t="n"/>
      <c r="I1996" s="339" t="n"/>
      <c r="AD1996" s="8" t="n"/>
      <c r="AF1996" s="8" t="n"/>
      <c r="AU1996" s="340" t="n"/>
      <c r="AV1996" s="341" t="n"/>
    </row>
    <row r="1997">
      <c r="H1997" s="339" t="n"/>
      <c r="I1997" s="339" t="n"/>
      <c r="AD1997" s="8" t="n"/>
      <c r="AF1997" s="8" t="n"/>
      <c r="AU1997" s="340" t="n"/>
      <c r="AV1997" s="341" t="n"/>
    </row>
    <row r="1998">
      <c r="H1998" s="339" t="n"/>
      <c r="I1998" s="339" t="n"/>
      <c r="AD1998" s="8" t="n"/>
      <c r="AF1998" s="8" t="n"/>
      <c r="AU1998" s="340" t="n"/>
      <c r="AV1998" s="341" t="n"/>
    </row>
    <row r="1999">
      <c r="H1999" s="339" t="n"/>
      <c r="I1999" s="339" t="n"/>
      <c r="AD1999" s="8" t="n"/>
      <c r="AF1999" s="8" t="n"/>
      <c r="AU1999" s="340" t="n"/>
      <c r="AV1999" s="341" t="n"/>
    </row>
    <row r="2000">
      <c r="H2000" s="339" t="n"/>
      <c r="I2000" s="339" t="n"/>
      <c r="AD2000" s="8" t="n"/>
      <c r="AF2000" s="8" t="n"/>
      <c r="AU2000" s="340" t="n"/>
      <c r="AV2000" s="341"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E8"/>
  <sheetViews>
    <sheetView topLeftCell="H1" workbookViewId="0">
      <selection activeCell="N3" sqref="N3"/>
    </sheetView>
  </sheetViews>
  <sheetFormatPr baseColWidth="10" defaultColWidth="14.44140625" defaultRowHeight="15" customHeight="1"/>
  <cols>
    <col width="35" customWidth="1" style="317" min="1" max="1"/>
    <col width="10.6640625" customWidth="1" style="317" min="2" max="2"/>
    <col width="13.6640625" customWidth="1" style="317" min="3" max="3"/>
    <col width="19.109375" customWidth="1" style="317" min="4" max="4"/>
    <col width="10.6640625" customWidth="1" style="317" min="5" max="5"/>
    <col width="16" customWidth="1" style="317" min="6" max="6"/>
    <col width="15.44140625" customWidth="1" style="317" min="7" max="7"/>
    <col width="17.6640625" customWidth="1" style="317" min="8" max="8"/>
    <col width="18.44140625" customWidth="1" style="317" min="9" max="9"/>
    <col width="10.6640625" customWidth="1" style="317" min="10" max="11"/>
    <col width="21.33203125" customWidth="1" style="317" min="12" max="12"/>
    <col width="21.6640625" customWidth="1" style="317" min="13" max="13"/>
    <col width="13.88671875" customWidth="1" style="317" min="14" max="14"/>
    <col width="10.6640625" customWidth="1" style="317" min="15" max="17"/>
    <col width="19.44140625" customWidth="1" style="317" min="18" max="18"/>
    <col width="17.33203125" customWidth="1" style="317" min="19" max="19"/>
    <col width="17.109375" customWidth="1" style="317" min="20" max="20"/>
    <col width="17" customWidth="1" style="317" min="21" max="21"/>
    <col width="16.5546875" customWidth="1" style="317" min="22" max="22"/>
    <col width="18.44140625" customWidth="1" style="317" min="23" max="23"/>
    <col width="10.6640625" customWidth="1" style="317" min="24" max="24"/>
    <col width="17.109375" customWidth="1" style="317" min="25" max="26"/>
    <col width="10.6640625" customWidth="1" style="317" min="27" max="28"/>
    <col width="18.109375" customWidth="1" style="317" min="29" max="29"/>
    <col width="16.6640625" customWidth="1" style="317" min="30" max="30"/>
    <col width="18.44140625" customWidth="1" style="317" min="31" max="31"/>
    <col width="14.44140625" customWidth="1" style="317" min="32" max="34"/>
    <col width="14.44140625" customWidth="1" style="317" min="35" max="16384"/>
  </cols>
  <sheetData>
    <row r="1" ht="50.25" customHeight="1">
      <c r="A1" s="318" t="inlineStr">
        <is>
          <t>Nombre de la Organización</t>
        </is>
      </c>
      <c r="B1" s="318" t="inlineStr">
        <is>
          <t>PRODUCTO DOM</t>
        </is>
      </c>
      <c r="C1" s="319" t="inlineStr">
        <is>
          <t xml:space="preserve">PRODUCTO 1 </t>
        </is>
      </c>
      <c r="D1" s="318" t="inlineStr">
        <is>
          <t>SEDE</t>
        </is>
      </c>
      <c r="E1" s="318" t="inlineStr">
        <is>
          <t>Ubigeo</t>
        </is>
      </c>
      <c r="F1" s="318" t="inlineStr">
        <is>
          <t>DEPARTAMENTO</t>
        </is>
      </c>
      <c r="G1" s="318" t="inlineStr">
        <is>
          <t xml:space="preserve">Provincia </t>
        </is>
      </c>
      <c r="H1" s="318" t="inlineStr">
        <is>
          <t xml:space="preserve">Distrito </t>
        </is>
      </c>
      <c r="I1" s="318" t="inlineStr">
        <is>
          <t>TIPO DE CERTIFICADO</t>
        </is>
      </c>
      <c r="J1" s="320" t="inlineStr">
        <is>
          <t>2025</t>
        </is>
      </c>
      <c r="K1" s="320" t="inlineStr">
        <is>
          <t>SERVICIO</t>
        </is>
      </c>
      <c r="L1" s="318" t="inlineStr">
        <is>
          <t>AÑOS DE INTERVENCION</t>
        </is>
      </c>
      <c r="M1" s="320" t="inlineStr">
        <is>
          <t>AÑOS DE INTERVENCIÓN DESDE 2018 AL 2024</t>
        </is>
      </c>
      <c r="N1" s="320" t="inlineStr">
        <is>
          <t>INTERVENCIÓN 2019 al 2025</t>
        </is>
      </c>
      <c r="O1" s="321" t="inlineStr">
        <is>
          <t>BENF
MASC 2025</t>
        </is>
      </c>
      <c r="P1" s="321" t="inlineStr">
        <is>
          <t>BENF
FEM 2025</t>
        </is>
      </c>
      <c r="Q1" s="321" t="inlineStr">
        <is>
          <t>TOTAL
BENF 2025</t>
        </is>
      </c>
      <c r="R1" s="322" t="inlineStr">
        <is>
          <t>TOTAL VENTAS 2018 AL 2025</t>
        </is>
      </c>
      <c r="S1" s="323" t="inlineStr">
        <is>
          <t>V. EJEC  NACIONALES 2025</t>
        </is>
      </c>
      <c r="T1" s="323" t="inlineStr">
        <is>
          <t>V. EJEC EXPORTACION 2025</t>
        </is>
      </c>
      <c r="U1" s="323" t="inlineStr">
        <is>
          <t>VENTAS TOTALES 2025</t>
        </is>
      </c>
      <c r="V1" s="323" t="inlineStr">
        <is>
          <t>INCREMENTOS VENTAS EN 2025</t>
        </is>
      </c>
      <c r="W1" s="323" t="inlineStr">
        <is>
          <t>DIFERENCIA VENTAS 
2025-2024</t>
        </is>
      </c>
      <c r="X1" s="324" t="inlineStr">
        <is>
          <t>Boleta de Venta 2025</t>
        </is>
      </c>
      <c r="Y1" s="324" t="inlineStr">
        <is>
          <t>Declaración Jurada 2025</t>
        </is>
      </c>
      <c r="Z1" s="324" t="inlineStr">
        <is>
          <t>Factura 2025</t>
        </is>
      </c>
      <c r="AA1" s="324" t="inlineStr">
        <is>
          <t>Guía de Remisión 2025</t>
        </is>
      </c>
      <c r="AB1" s="324" t="inlineStr">
        <is>
          <t>Liquidación de Compra 2025</t>
        </is>
      </c>
      <c r="AC1" s="324" t="inlineStr">
        <is>
          <t>Total general 2025</t>
        </is>
      </c>
      <c r="AD1" s="318" t="inlineStr">
        <is>
          <t>RUC</t>
        </is>
      </c>
      <c r="AE1" s="320" t="inlineStr">
        <is>
          <t>Tipo de Organización*  (Asociación/Cooperativa/CCNN, Comunidad Campesina y otros.)</t>
        </is>
      </c>
    </row>
    <row r="2" ht="53.25" customHeight="1">
      <c r="A2" s="325" t="inlineStr">
        <is>
          <t>COOPERATIVA AGRARIA DE USUARIOS DE PEQUEÑOS PRODUCTORES DEL PERU</t>
        </is>
      </c>
      <c r="B2" s="325" t="inlineStr">
        <is>
          <t>MANGO</t>
        </is>
      </c>
      <c r="C2" s="326" t="inlineStr">
        <is>
          <t>MANGO</t>
        </is>
      </c>
      <c r="D2" s="327" t="inlineStr">
        <is>
          <t>ANCASH</t>
        </is>
      </c>
      <c r="E2" s="325" t="inlineStr">
        <is>
          <t>020801</t>
        </is>
      </c>
      <c r="F2" s="325" t="inlineStr">
        <is>
          <t>ANCASH</t>
        </is>
      </c>
      <c r="G2" s="325" t="inlineStr">
        <is>
          <t>CASMA</t>
        </is>
      </c>
      <c r="H2" s="325" t="inlineStr">
        <is>
          <t>CASMA</t>
        </is>
      </c>
      <c r="I2" s="325" t="inlineStr">
        <is>
          <t>FAIR TRADE</t>
        </is>
      </c>
      <c r="J2" s="328" t="n">
        <v>1</v>
      </c>
      <c r="K2" s="329" t="inlineStr">
        <is>
          <t>PAC</t>
        </is>
      </c>
      <c r="L2" s="325" t="n">
        <v>2025</v>
      </c>
      <c r="M2" s="330" t="n">
        <v>1</v>
      </c>
      <c r="N2" s="329" t="inlineStr">
        <is>
          <t xml:space="preserve">SI </t>
        </is>
      </c>
      <c r="O2" s="331" t="n">
        <v>15</v>
      </c>
      <c r="P2" s="331" t="n">
        <v>9</v>
      </c>
      <c r="Q2" s="331" t="n">
        <v>24</v>
      </c>
      <c r="R2" s="332" t="n"/>
      <c r="S2" s="332" t="n"/>
      <c r="T2" s="332" t="n"/>
      <c r="U2" s="332" t="n"/>
      <c r="V2" s="332" t="n"/>
      <c r="W2" s="332" t="n"/>
      <c r="X2" s="332" t="n">
        <v>0</v>
      </c>
      <c r="Y2" s="332" t="n">
        <v>399056.4</v>
      </c>
      <c r="Z2" s="332" t="n">
        <v>866144.8743903</v>
      </c>
      <c r="AA2" s="332" t="n">
        <v>0</v>
      </c>
      <c r="AB2" s="332" t="n">
        <v>0</v>
      </c>
      <c r="AC2" s="332" t="n">
        <v>1265201.2743903</v>
      </c>
      <c r="AD2" s="330" t="n">
        <v>20601575184</v>
      </c>
      <c r="AE2" s="333" t="inlineStr">
        <is>
          <t xml:space="preserve"> Cooperativa</t>
        </is>
      </c>
    </row>
    <row r="3" ht="66.75" customHeight="1">
      <c r="A3" s="326" t="inlineStr">
        <is>
          <t>COOPERATIVA AGRARIA AGROFRUTOS ORGANICOS</t>
        </is>
      </c>
      <c r="B3" s="326" t="inlineStr">
        <is>
          <t>MANGO</t>
        </is>
      </c>
      <c r="C3" s="326" t="inlineStr">
        <is>
          <t>MANGO</t>
        </is>
      </c>
      <c r="D3" s="326" t="inlineStr">
        <is>
          <t>LAMBAYEQUE</t>
        </is>
      </c>
      <c r="E3" s="326" t="inlineStr">
        <is>
          <t>140307</t>
        </is>
      </c>
      <c r="F3" s="326" t="inlineStr">
        <is>
          <t>LAMBAYEQUE</t>
        </is>
      </c>
      <c r="G3" s="326" t="inlineStr">
        <is>
          <t>LAMBAYEQUE</t>
        </is>
      </c>
      <c r="H3" s="326" t="inlineStr">
        <is>
          <t>MOTUPE</t>
        </is>
      </c>
      <c r="I3" s="326" t="inlineStr">
        <is>
          <t>ORGANICO</t>
        </is>
      </c>
      <c r="J3" s="328" t="n">
        <v>1</v>
      </c>
      <c r="K3" s="329" t="inlineStr">
        <is>
          <t>PAC</t>
        </is>
      </c>
      <c r="L3" s="326" t="n">
        <v>2025</v>
      </c>
      <c r="M3" s="329" t="n">
        <v>1</v>
      </c>
      <c r="N3" s="329">
        <f>IF(OR([1]!Tabla16[[#This Row],[2019]]=1,[1]!Tabla16[[#This Row],[2020]]=1,[1]!Tabla16[[#This Row],[2021]]=1,[1]!Tabla16[[#This Row],[2022]]=1,[1]!Tabla16[[#This Row],[2023]]=1,[1]!Tabla16[[#This Row],[2024]]=1,[1]!Tabla16[[#This Row],[2025]]=1),"SI","NO")</f>
        <v/>
      </c>
      <c r="O3" s="334" t="n">
        <v>62</v>
      </c>
      <c r="P3" s="334" t="n">
        <v>10</v>
      </c>
      <c r="Q3" s="334" t="n">
        <v>72</v>
      </c>
      <c r="R3" s="332" t="inlineStr">
        <is>
          <t>#REF!</t>
        </is>
      </c>
      <c r="S3" s="332" t="n">
        <v>22435.0025</v>
      </c>
      <c r="T3" s="332" t="n">
        <v>0</v>
      </c>
      <c r="U3" s="332" t="n">
        <v>22435.0025</v>
      </c>
      <c r="V3" s="332" t="inlineStr">
        <is>
          <t>#REF!</t>
        </is>
      </c>
      <c r="W3" s="332">
        <f>'[2]DATA CONSOLIDADA 2018-2025 '!$CM5-[1]!Tabla16[[#This Row],[VENTAS TOTALES 20224]]</f>
        <v/>
      </c>
      <c r="X3" s="332" t="n">
        <v>0</v>
      </c>
      <c r="Y3" s="332" t="n">
        <v>0</v>
      </c>
      <c r="Z3" s="332" t="n">
        <v>22435.0025</v>
      </c>
      <c r="AA3" s="332" t="n">
        <v>0</v>
      </c>
      <c r="AB3" s="332" t="n">
        <v>0</v>
      </c>
      <c r="AC3" s="332" t="n">
        <v>22435.0025</v>
      </c>
      <c r="AD3" s="329" t="n">
        <v>20613899287</v>
      </c>
      <c r="AE3" s="333" t="inlineStr">
        <is>
          <t xml:space="preserve"> Cooperativa</t>
        </is>
      </c>
    </row>
    <row r="4" ht="58.5" customHeight="1">
      <c r="A4" s="326" t="inlineStr">
        <is>
          <t>COOPERATIVA AGRARIA DE USUARIOS ASPRAOSRA LTDA</t>
        </is>
      </c>
      <c r="B4" s="326" t="inlineStr">
        <is>
          <t>BANANO</t>
        </is>
      </c>
      <c r="C4" s="326" t="inlineStr">
        <is>
          <t>BANANO</t>
        </is>
      </c>
      <c r="D4" s="326" t="inlineStr">
        <is>
          <t>PIURA</t>
        </is>
      </c>
      <c r="E4" s="326" t="n"/>
      <c r="F4" s="326" t="inlineStr">
        <is>
          <t>PIURA</t>
        </is>
      </c>
      <c r="G4" s="326" t="inlineStr">
        <is>
          <t>MORROPON</t>
        </is>
      </c>
      <c r="H4" s="326" t="inlineStr">
        <is>
          <t>BUENOS AIRES</t>
        </is>
      </c>
      <c r="I4" s="326" t="inlineStr">
        <is>
          <t>ORGANICO/GLOBAL GAP</t>
        </is>
      </c>
      <c r="J4" s="329" t="n">
        <v>1</v>
      </c>
      <c r="K4" s="329" t="inlineStr">
        <is>
          <t>PAC</t>
        </is>
      </c>
      <c r="L4" s="326" t="n">
        <v>2025</v>
      </c>
      <c r="M4" s="329" t="n">
        <v>1</v>
      </c>
      <c r="N4" s="329">
        <f>IF(OR([1]!Tabla16[[#This Row],[2019]]=1,[1]!Tabla16[[#This Row],[2020]]=1,[1]!Tabla16[[#This Row],[2021]]=1,[1]!Tabla16[[#This Row],[2022]]=1,[1]!Tabla16[[#This Row],[2023]]=1,[1]!Tabla16[[#This Row],[2024]]=1,[1]!Tabla16[[#This Row],[2025]]=1),"SI","NO")</f>
        <v/>
      </c>
      <c r="O4" s="334" t="n">
        <v>22</v>
      </c>
      <c r="P4" s="334" t="n">
        <v>14</v>
      </c>
      <c r="Q4" s="334" t="n">
        <v>36</v>
      </c>
      <c r="R4" s="332" t="inlineStr">
        <is>
          <t>#REF!</t>
        </is>
      </c>
      <c r="S4" s="332" t="n">
        <v>0</v>
      </c>
      <c r="T4" s="332" t="n">
        <v>781855.2</v>
      </c>
      <c r="U4" s="332" t="n">
        <v>781855.2</v>
      </c>
      <c r="V4" s="332" t="inlineStr">
        <is>
          <t>#REF!</t>
        </is>
      </c>
      <c r="W4" s="332">
        <f>'[2]DATA CONSOLIDADA 2018-2025 '!$CM6-[1]!Tabla16[[#This Row],[VENTAS TOTALES 20224]]</f>
        <v/>
      </c>
      <c r="X4" s="332" t="n">
        <v>0</v>
      </c>
      <c r="Y4" s="332" t="n">
        <v>0</v>
      </c>
      <c r="Z4" s="332" t="n">
        <v>781855.2</v>
      </c>
      <c r="AA4" s="332" t="n">
        <v>0</v>
      </c>
      <c r="AB4" s="332" t="n">
        <v>0</v>
      </c>
      <c r="AC4" s="332" t="n">
        <v>781855.2</v>
      </c>
      <c r="AD4" s="329" t="n">
        <v>20526179367</v>
      </c>
      <c r="AE4" s="335" t="inlineStr">
        <is>
          <t>Cooperativa</t>
        </is>
      </c>
    </row>
    <row r="5" ht="46.5" customHeight="1">
      <c r="A5" s="326" t="inlineStr">
        <is>
          <t>ASOCIACION DE AGRICULTORES INNOVADORES DE ANCASH, EDIFLOR</t>
        </is>
      </c>
      <c r="B5" s="326" t="inlineStr">
        <is>
          <t>PALTA</t>
        </is>
      </c>
      <c r="C5" s="326" t="inlineStr">
        <is>
          <t>PALTA</t>
        </is>
      </c>
      <c r="D5" s="326" t="inlineStr">
        <is>
          <t>ANCASH</t>
        </is>
      </c>
      <c r="E5" s="326" t="n"/>
      <c r="F5" s="326" t="inlineStr">
        <is>
          <t>ANCASH</t>
        </is>
      </c>
      <c r="G5" s="326" t="inlineStr">
        <is>
          <t>SANTA</t>
        </is>
      </c>
      <c r="H5" s="326" t="inlineStr">
        <is>
          <t>CHIMBOTE</t>
        </is>
      </c>
      <c r="I5" s="326" t="inlineStr">
        <is>
          <t>GLOBAL GAP</t>
        </is>
      </c>
      <c r="J5" s="329" t="n">
        <v>1</v>
      </c>
      <c r="K5" s="329" t="inlineStr">
        <is>
          <t>PAC</t>
        </is>
      </c>
      <c r="L5" s="326" t="n">
        <v>2025</v>
      </c>
      <c r="M5" s="329">
        <f>SUM([1]!Tabla16[[#This Row],[2018]:[2025]])</f>
        <v/>
      </c>
      <c r="N5" s="330">
        <f>IF(OR([1]!Tabla16[[#This Row],[2019]]=1,[1]!Tabla16[[#This Row],[2020]]=1,[1]!Tabla16[[#This Row],[2021]]=1,[1]!Tabla16[[#This Row],[2022]]=1,[1]!Tabla16[[#This Row],[2023]]=1,[1]!Tabla16[[#This Row],[2024]]=1,[1]!Tabla16[[#This Row],[2025]]=1),"SI","NO")</f>
        <v/>
      </c>
      <c r="O5" s="334" t="n">
        <v>4</v>
      </c>
      <c r="P5" s="334" t="n">
        <v>7</v>
      </c>
      <c r="Q5" s="334" t="n">
        <v>11</v>
      </c>
      <c r="R5" s="332" t="inlineStr">
        <is>
          <t>#REF!</t>
        </is>
      </c>
      <c r="S5" s="332" t="n">
        <v>120000</v>
      </c>
      <c r="T5" s="332" t="n">
        <v>0</v>
      </c>
      <c r="U5" s="332" t="n">
        <v>120000</v>
      </c>
      <c r="V5" s="332" t="inlineStr">
        <is>
          <t>#REF!</t>
        </is>
      </c>
      <c r="W5" s="332">
        <f>'[2]DATA CONSOLIDADA 2018-2025 '!$CM10-[1]!Tabla16[[#This Row],[VENTAS TOTALES 20224]]</f>
        <v/>
      </c>
      <c r="X5" s="332" t="n">
        <v>0</v>
      </c>
      <c r="Y5" s="332" t="n">
        <v>120000</v>
      </c>
      <c r="Z5" s="332" t="n">
        <v>0</v>
      </c>
      <c r="AA5" s="332" t="n">
        <v>0</v>
      </c>
      <c r="AB5" s="332" t="n">
        <v>0</v>
      </c>
      <c r="AC5" s="332" t="n">
        <v>120000</v>
      </c>
      <c r="AD5" s="329" t="inlineStr">
        <is>
          <t xml:space="preserve"> 20611531088</t>
        </is>
      </c>
      <c r="AE5" s="335" t="inlineStr">
        <is>
          <t>Asociacion</t>
        </is>
      </c>
    </row>
    <row r="6" ht="42" customHeight="1">
      <c r="A6" s="326" t="inlineStr">
        <is>
          <t>ASOCIACIÓN DE PRODUCTORES AGROPECUARIOS CHASKAS DE HUANCALLAMA-APACHAHUA</t>
        </is>
      </c>
      <c r="B6" s="326" t="inlineStr">
        <is>
          <t>PALTA</t>
        </is>
      </c>
      <c r="C6" s="326" t="inlineStr">
        <is>
          <t>PALTA</t>
        </is>
      </c>
      <c r="D6" s="326" t="inlineStr">
        <is>
          <t>HUANCAVELICA</t>
        </is>
      </c>
      <c r="E6" s="326" t="inlineStr">
        <is>
          <t>090409</t>
        </is>
      </c>
      <c r="F6" s="326" t="inlineStr">
        <is>
          <t>HUANCAVELICA</t>
        </is>
      </c>
      <c r="G6" s="326" t="inlineStr">
        <is>
          <t>CASTROVIRREYNA</t>
        </is>
      </c>
      <c r="H6" s="326" t="inlineStr">
        <is>
          <t>MOLLEPAMPA</t>
        </is>
      </c>
      <c r="I6" s="326" t="inlineStr">
        <is>
          <t>GLOBAL GAP</t>
        </is>
      </c>
      <c r="J6" s="329" t="n">
        <v>1</v>
      </c>
      <c r="K6" s="329" t="inlineStr">
        <is>
          <t>PAC</t>
        </is>
      </c>
      <c r="L6" s="326" t="n">
        <v>2025</v>
      </c>
      <c r="M6" s="329" t="n">
        <v>1</v>
      </c>
      <c r="N6" s="329">
        <f>IF(OR([1]!Tabla16[[#This Row],[2019]]=1,[1]!Tabla16[[#This Row],[2020]]=1,[1]!Tabla16[[#This Row],[2021]]=1,[1]!Tabla16[[#This Row],[2022]]=1,[1]!Tabla16[[#This Row],[2023]]=1,[1]!Tabla16[[#This Row],[2024]]=1,[1]!Tabla16[[#This Row],[2025]]=1),"SI","NO")</f>
        <v/>
      </c>
      <c r="O6" s="334" t="n">
        <v>20</v>
      </c>
      <c r="P6" s="334" t="n">
        <v>4</v>
      </c>
      <c r="Q6" s="334" t="n">
        <v>24</v>
      </c>
      <c r="R6" s="332" t="inlineStr">
        <is>
          <t>#REF!</t>
        </is>
      </c>
      <c r="S6" s="332" t="n">
        <v>0</v>
      </c>
      <c r="T6" s="332" t="n">
        <v>0</v>
      </c>
      <c r="U6" s="332" t="n">
        <v>0</v>
      </c>
      <c r="V6" s="332" t="inlineStr">
        <is>
          <t>#REF!</t>
        </is>
      </c>
      <c r="W6" s="332">
        <f>'[2]DATA CONSOLIDADA 2018-2025 '!$CM11-[1]!Tabla16[[#This Row],[VENTAS TOTALES 20224]]</f>
        <v/>
      </c>
      <c r="X6" s="332" t="n">
        <v>0</v>
      </c>
      <c r="Y6" s="332" t="n">
        <v>0</v>
      </c>
      <c r="Z6" s="332" t="n">
        <v>0</v>
      </c>
      <c r="AA6" s="332" t="n">
        <v>0</v>
      </c>
      <c r="AB6" s="332" t="n">
        <v>0</v>
      </c>
      <c r="AC6" s="332" t="n">
        <v>0</v>
      </c>
      <c r="AD6" s="329" t="n">
        <v>20607063576</v>
      </c>
      <c r="AE6" s="335" t="inlineStr">
        <is>
          <t xml:space="preserve"> Asociación</t>
        </is>
      </c>
    </row>
    <row r="7" ht="57" customHeight="1">
      <c r="A7" s="336" t="inlineStr">
        <is>
          <t>ASOCIACION DE AGRICULTORES DE PALTOS EN HUAMAMPALI - ALTO LARAN</t>
        </is>
      </c>
      <c r="B7" s="326" t="inlineStr">
        <is>
          <t>PALTA</t>
        </is>
      </c>
      <c r="C7" s="326" t="inlineStr">
        <is>
          <t>PALTA</t>
        </is>
      </c>
      <c r="D7" s="326" t="inlineStr">
        <is>
          <t>ICA</t>
        </is>
      </c>
      <c r="E7" s="337" t="n"/>
      <c r="F7" s="326" t="inlineStr">
        <is>
          <t>ICA</t>
        </is>
      </c>
      <c r="G7" s="326" t="inlineStr">
        <is>
          <t xml:space="preserve">CHINCHA </t>
        </is>
      </c>
      <c r="H7" s="326" t="inlineStr">
        <is>
          <t>HUAMANPALI</t>
        </is>
      </c>
      <c r="I7" s="326" t="inlineStr">
        <is>
          <t>GLOBAL GAP</t>
        </is>
      </c>
      <c r="J7" s="329" t="n">
        <v>1</v>
      </c>
      <c r="K7" s="329" t="inlineStr">
        <is>
          <t>PAC</t>
        </is>
      </c>
      <c r="L7" s="326" t="n">
        <v>2025</v>
      </c>
      <c r="M7" s="329" t="n">
        <v>1</v>
      </c>
      <c r="N7" s="329">
        <f>IF(OR([1]!Tabla16[[#This Row],[2019]]=1,[1]!Tabla16[[#This Row],[2020]]=1,[1]!Tabla16[[#This Row],[2021]]=1,[1]!Tabla16[[#This Row],[2022]]=1,[1]!Tabla16[[#This Row],[2023]]=1,[1]!Tabla16[[#This Row],[2024]]=1,[1]!Tabla16[[#This Row],[2025]]=1),"SI","NO")</f>
        <v/>
      </c>
      <c r="O7" s="334" t="n">
        <v>19</v>
      </c>
      <c r="P7" s="334" t="n">
        <v>2</v>
      </c>
      <c r="Q7" s="338" t="n">
        <v>21</v>
      </c>
      <c r="R7" s="337" t="n">
        <v>0</v>
      </c>
      <c r="S7" s="337" t="n">
        <v>0</v>
      </c>
      <c r="T7" s="337" t="n">
        <v>0</v>
      </c>
      <c r="U7" s="337" t="n">
        <v>0</v>
      </c>
      <c r="V7" s="337" t="n">
        <v>0</v>
      </c>
      <c r="W7" s="337" t="n">
        <v>0</v>
      </c>
      <c r="X7" s="332" t="n">
        <v>0</v>
      </c>
      <c r="Y7" s="332" t="n">
        <v>0</v>
      </c>
      <c r="Z7" s="332" t="n">
        <v>0</v>
      </c>
      <c r="AA7" s="332" t="n">
        <v>0</v>
      </c>
      <c r="AB7" s="332" t="n">
        <v>0</v>
      </c>
      <c r="AC7" s="332" t="n">
        <v>0</v>
      </c>
      <c r="AD7" s="329" t="n">
        <v>20605371869</v>
      </c>
      <c r="AE7" s="335" t="inlineStr">
        <is>
          <t xml:space="preserve"> Asociación</t>
        </is>
      </c>
    </row>
    <row r="8" ht="14.4" customHeight="1">
      <c r="L8" s="326" t="n"/>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sheetData>
  <conditionalFormatting sqref="J2:K7">
    <cfRule type="cellIs" priority="1" operator="equal" dxfId="9">
      <formula>1</formula>
    </cfRule>
  </conditionalFormatting>
  <conditionalFormatting sqref="W2:W6">
    <cfRule type="cellIs" priority="2" operator="lessThan" dxfId="0">
      <formula>0</formula>
    </cfRule>
  </conditionalFormatting>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EE880"/>
  <sheetViews>
    <sheetView topLeftCell="BS1" workbookViewId="0">
      <selection activeCell="BS8" sqref="BS8"/>
    </sheetView>
  </sheetViews>
  <sheetFormatPr baseColWidth="10" defaultColWidth="14.44140625" defaultRowHeight="15" customHeight="1"/>
  <cols>
    <col width="107.109375" bestFit="1" customWidth="1" min="1" max="1"/>
    <col width="25.44140625" bestFit="1" customWidth="1" min="2" max="2"/>
    <col width="15.77734375" bestFit="1" customWidth="1" min="3" max="3"/>
    <col width="14.44140625" bestFit="1" customWidth="1" min="4" max="4"/>
    <col width="7.21875" bestFit="1" customWidth="1" min="5" max="5"/>
    <col width="15.44140625" bestFit="1" customWidth="1" min="6" max="6"/>
    <col width="18.88671875" bestFit="1" customWidth="1" min="7" max="7"/>
    <col width="19" bestFit="1" customWidth="1" min="8" max="8"/>
    <col width="5" bestFit="1" customWidth="1" min="9" max="16"/>
    <col width="8.88671875" bestFit="1" customWidth="1" min="17" max="17"/>
    <col width="24.77734375" bestFit="1" customWidth="1" min="18" max="18"/>
    <col width="18" bestFit="1" customWidth="1" min="19" max="19"/>
    <col width="18.44140625" bestFit="1" customWidth="1" min="20" max="21"/>
    <col width="9.77734375" bestFit="1" customWidth="1" min="22" max="22"/>
    <col width="10.5546875" bestFit="1" customWidth="1" min="23" max="23"/>
    <col width="9.109375" bestFit="1" customWidth="1" min="24" max="24"/>
    <col width="9.77734375" bestFit="1" customWidth="1" min="25" max="25"/>
    <col width="10.5546875" bestFit="1" customWidth="1" min="26" max="26"/>
    <col width="9.109375" bestFit="1" customWidth="1" min="27" max="27"/>
    <col width="9.77734375" bestFit="1" customWidth="1" min="28" max="28"/>
    <col width="10.5546875" bestFit="1" customWidth="1" min="29" max="29"/>
    <col width="9.109375" bestFit="1" customWidth="1" min="30" max="30"/>
    <col width="9.77734375" bestFit="1" customWidth="1" min="31" max="31"/>
    <col width="10.5546875" bestFit="1" customWidth="1" min="32" max="32"/>
    <col width="9.109375" bestFit="1" customWidth="1" min="33" max="33"/>
    <col width="9.77734375" bestFit="1" customWidth="1" min="34" max="34"/>
    <col width="10.5546875" bestFit="1" customWidth="1" min="35" max="35"/>
    <col width="9.109375" bestFit="1" customWidth="1" min="36" max="36"/>
    <col width="9.77734375" bestFit="1" customWidth="1" min="37" max="37"/>
    <col width="10.5546875" bestFit="1" customWidth="1" min="38" max="38"/>
    <col width="9.109375" bestFit="1" customWidth="1" min="39" max="39"/>
    <col width="9.77734375" bestFit="1" customWidth="1" min="40" max="40"/>
    <col width="10.5546875" bestFit="1" customWidth="1" min="41" max="41"/>
    <col width="9.109375" bestFit="1" customWidth="1" min="42" max="42"/>
    <col width="9.77734375" bestFit="1" customWidth="1" min="43" max="43"/>
    <col width="13.44140625" bestFit="1" customWidth="1" min="44" max="44"/>
    <col width="12.77734375" bestFit="1" customWidth="1" min="45" max="45"/>
    <col width="13.5546875" bestFit="1" customWidth="1" min="46" max="46"/>
    <col width="12.77734375" bestFit="1" customWidth="1" min="47" max="47"/>
    <col width="13.5546875" bestFit="1" customWidth="1" min="48" max="48"/>
    <col width="12.77734375" bestFit="1" customWidth="1" min="49" max="49"/>
    <col width="13.5546875" bestFit="1" customWidth="1" min="50" max="50"/>
    <col width="12.77734375" bestFit="1" customWidth="1" min="51" max="51"/>
    <col width="13.5546875" bestFit="1" customWidth="1" min="52" max="52"/>
    <col width="12.77734375" bestFit="1" customWidth="1" min="53" max="53"/>
    <col width="13.5546875" bestFit="1" customWidth="1" min="54" max="54"/>
    <col width="12.77734375" bestFit="1" customWidth="1" min="55" max="55"/>
    <col width="13.5546875" bestFit="1" customWidth="1" min="56" max="56"/>
    <col width="15.6640625" bestFit="1" customWidth="1" min="57" max="57"/>
    <col width="16.5546875" bestFit="1" customWidth="1" min="58" max="58"/>
    <col width="21.6640625" bestFit="1" customWidth="1" min="59" max="59"/>
    <col width="15.6640625" bestFit="1" customWidth="1" min="60" max="60"/>
    <col width="23.88671875" bestFit="1" customWidth="1" min="61" max="62"/>
    <col width="19.44140625" bestFit="1" customWidth="1" min="63" max="63"/>
    <col width="17.109375" bestFit="1" customWidth="1" min="64" max="64"/>
    <col width="20.21875" bestFit="1" customWidth="1" min="65" max="65"/>
    <col width="21" bestFit="1" customWidth="1" min="66" max="66"/>
    <col width="17.33203125" bestFit="1" customWidth="1" min="67" max="67"/>
    <col width="19.44140625" bestFit="1" customWidth="1" min="68" max="68"/>
    <col width="21.6640625" bestFit="1" customWidth="1" min="69" max="69"/>
    <col width="20" bestFit="1" customWidth="1" min="70" max="70"/>
    <col width="23.88671875" bestFit="1" customWidth="1" min="71" max="71"/>
    <col width="17.33203125" bestFit="1" customWidth="1" min="72" max="72"/>
    <col width="19" bestFit="1" customWidth="1" min="73" max="73"/>
    <col width="19.88671875" bestFit="1" customWidth="1" min="74" max="74"/>
    <col width="15.6640625" bestFit="1" customWidth="1" min="75" max="75"/>
    <col width="21" bestFit="1" customWidth="1" min="76" max="76"/>
    <col width="18.44140625" bestFit="1" customWidth="1" min="77" max="77"/>
    <col width="19" bestFit="1" customWidth="1" min="78" max="78"/>
    <col width="19.88671875" bestFit="1" customWidth="1" min="79" max="79"/>
    <col width="15.6640625" bestFit="1" customWidth="1" min="80" max="80"/>
    <col width="21" bestFit="1" customWidth="1" min="81" max="81"/>
    <col width="18.44140625" bestFit="1" customWidth="1" min="82" max="82"/>
    <col width="19" bestFit="1" customWidth="1" min="83" max="83"/>
    <col width="19.88671875" bestFit="1" customWidth="1" min="84" max="84"/>
    <col width="15.6640625" bestFit="1" customWidth="1" min="85" max="85"/>
    <col width="21" bestFit="1" customWidth="1" min="86" max="86"/>
    <col width="22.88671875" bestFit="1" customWidth="1" min="87" max="87"/>
    <col width="25.33203125" bestFit="1" customWidth="1" min="88" max="88"/>
    <col width="23.5546875" bestFit="1" customWidth="1" min="89" max="89"/>
    <col width="24.33203125" bestFit="1" customWidth="1" min="90" max="90"/>
    <col width="20.21875" bestFit="1" customWidth="1" min="91" max="91"/>
    <col width="23.88671875" bestFit="1" customWidth="1" min="92" max="92"/>
    <col width="18.44140625" bestFit="1" customWidth="1" min="93" max="93"/>
    <col width="19.109375" bestFit="1" customWidth="1" min="94" max="94"/>
    <col width="16.88671875" bestFit="1" customWidth="1" min="95" max="95"/>
    <col width="21.109375" bestFit="1" customWidth="1" min="96" max="96"/>
    <col width="15.44140625" bestFit="1" customWidth="1" min="97" max="97"/>
    <col width="16.109375" bestFit="1" customWidth="1" min="98" max="98"/>
    <col width="20.44140625" bestFit="1" customWidth="1" min="99" max="99"/>
    <col width="19.5546875" bestFit="1" customWidth="1" min="100" max="100"/>
    <col width="19.109375" bestFit="1" customWidth="1" min="101" max="101"/>
    <col width="21.44140625" bestFit="1" customWidth="1" min="102" max="102"/>
    <col width="15.44140625" bestFit="1" customWidth="1" min="103" max="103"/>
    <col width="20.5546875" bestFit="1" customWidth="1" min="104" max="104"/>
    <col width="25.109375" bestFit="1" customWidth="1" min="105" max="105"/>
    <col width="16.5546875" bestFit="1" customWidth="1" min="106" max="106"/>
    <col width="19.109375" bestFit="1" customWidth="1" min="107" max="107"/>
    <col width="21.44140625" bestFit="1" customWidth="1" min="108" max="108"/>
    <col width="16.5546875" bestFit="1" customWidth="1" min="109" max="109"/>
    <col width="20.5546875" bestFit="1" customWidth="1" min="110" max="110"/>
    <col width="20.6640625" bestFit="1" customWidth="1" min="111" max="111"/>
    <col width="16.5546875" bestFit="1" customWidth="1" min="112" max="112"/>
    <col width="12.44140625" bestFit="1" customWidth="1" min="113" max="113"/>
    <col width="39.109375" customWidth="1" min="114" max="114"/>
    <col width="21.88671875" customWidth="1" min="115" max="115"/>
    <col width="14.44140625" customWidth="1" min="116" max="123"/>
    <col width="16" customWidth="1" min="124" max="124"/>
    <col width="15" customWidth="1" min="125" max="126"/>
    <col width="17.109375" customWidth="1" min="127" max="127"/>
    <col width="42" customWidth="1" min="128" max="128"/>
    <col width="33" customWidth="1" min="129" max="129"/>
    <col width="18.5546875" customWidth="1" min="130" max="130"/>
    <col width="24.33203125" customWidth="1" min="131" max="131"/>
    <col width="15.6640625" customWidth="1" min="132" max="132"/>
    <col width="16" customWidth="1" min="133" max="133"/>
    <col width="32.33203125" customWidth="1" min="134" max="134"/>
    <col width="16.109375" customWidth="1" min="135" max="135"/>
  </cols>
  <sheetData>
    <row r="1" ht="14.4" customHeight="1">
      <c r="A1" s="229" t="n">
        <v>2</v>
      </c>
      <c r="B1" s="229" t="n">
        <v>3</v>
      </c>
      <c r="C1" s="229" t="n">
        <v>4</v>
      </c>
      <c r="D1" s="229" t="n">
        <v>7</v>
      </c>
      <c r="E1" s="229" t="n">
        <v>8</v>
      </c>
      <c r="F1" s="229" t="n">
        <v>9</v>
      </c>
      <c r="G1" s="229" t="n">
        <v>10</v>
      </c>
      <c r="H1" s="229" t="n">
        <v>11</v>
      </c>
      <c r="I1" s="229" t="n">
        <v>12</v>
      </c>
      <c r="J1" s="229" t="n">
        <v>13</v>
      </c>
      <c r="K1" s="229" t="n">
        <v>14</v>
      </c>
      <c r="L1" s="229" t="n">
        <v>15</v>
      </c>
      <c r="M1" s="229" t="n">
        <v>16</v>
      </c>
      <c r="N1" s="229" t="n">
        <v>17</v>
      </c>
      <c r="O1" s="229" t="n">
        <v>18</v>
      </c>
      <c r="P1" s="229" t="n">
        <v>19</v>
      </c>
      <c r="Q1" s="229" t="n"/>
      <c r="R1" s="229" t="n">
        <v>20</v>
      </c>
      <c r="S1" s="229" t="n">
        <v>21</v>
      </c>
      <c r="T1" s="229" t="n">
        <v>22</v>
      </c>
      <c r="U1" s="229" t="n"/>
      <c r="V1" s="229" t="n">
        <v>23</v>
      </c>
      <c r="W1" s="229" t="n">
        <v>24</v>
      </c>
      <c r="X1" s="229" t="n">
        <v>25</v>
      </c>
      <c r="Y1" s="229" t="n">
        <v>26</v>
      </c>
      <c r="Z1" s="229" t="n">
        <v>27</v>
      </c>
      <c r="AA1" s="229" t="n">
        <v>28</v>
      </c>
      <c r="AB1" s="229" t="n">
        <v>29</v>
      </c>
      <c r="AC1" s="229" t="n">
        <v>30</v>
      </c>
      <c r="AD1" s="229" t="n">
        <v>31</v>
      </c>
      <c r="AE1" s="229" t="n">
        <v>32</v>
      </c>
      <c r="AF1" s="229" t="n">
        <v>33</v>
      </c>
      <c r="AG1" s="229" t="n">
        <v>34</v>
      </c>
      <c r="AH1" s="229" t="n">
        <v>35</v>
      </c>
      <c r="AI1" s="229" t="n">
        <v>36</v>
      </c>
      <c r="AJ1" s="229" t="n">
        <v>37</v>
      </c>
      <c r="AK1" s="229" t="n">
        <v>38</v>
      </c>
      <c r="AL1" s="229" t="n">
        <v>39</v>
      </c>
      <c r="AM1" s="229" t="n">
        <v>40</v>
      </c>
      <c r="AN1" s="229" t="n">
        <v>41</v>
      </c>
      <c r="AO1" s="229" t="n">
        <v>42</v>
      </c>
      <c r="AP1" s="229" t="n">
        <v>43</v>
      </c>
      <c r="AQ1" s="229" t="n">
        <v>44</v>
      </c>
      <c r="AR1" s="229" t="n">
        <v>45</v>
      </c>
      <c r="AS1" s="229" t="n">
        <v>46</v>
      </c>
      <c r="AT1" s="229" t="n">
        <v>47</v>
      </c>
      <c r="AU1" s="229" t="n">
        <v>48</v>
      </c>
      <c r="AV1" s="229" t="n">
        <v>49</v>
      </c>
      <c r="AW1" s="229" t="n">
        <v>50</v>
      </c>
      <c r="AX1" s="229" t="n">
        <v>51</v>
      </c>
      <c r="AY1" s="229" t="n">
        <v>52</v>
      </c>
      <c r="AZ1" s="229" t="n">
        <v>53</v>
      </c>
      <c r="BA1" s="229" t="n">
        <v>54</v>
      </c>
      <c r="BB1" s="229" t="n">
        <v>55</v>
      </c>
      <c r="BC1" s="229" t="n">
        <v>56</v>
      </c>
      <c r="BD1" s="229" t="n">
        <v>57</v>
      </c>
      <c r="BE1" s="229" t="n">
        <v>58</v>
      </c>
      <c r="BF1" s="229" t="n">
        <v>59</v>
      </c>
      <c r="BG1" s="229" t="n">
        <v>60</v>
      </c>
      <c r="BH1" s="229" t="n">
        <v>61</v>
      </c>
      <c r="BI1" s="229" t="n">
        <v>62</v>
      </c>
      <c r="BJ1" s="229" t="n">
        <v>63</v>
      </c>
      <c r="BK1" s="229" t="n">
        <v>64</v>
      </c>
      <c r="BL1" s="229" t="n">
        <v>65</v>
      </c>
      <c r="BM1" s="229" t="n">
        <v>66</v>
      </c>
      <c r="BN1" s="229" t="n">
        <v>67</v>
      </c>
      <c r="BO1" s="229" t="n">
        <v>68</v>
      </c>
      <c r="BP1" s="229" t="n">
        <v>69</v>
      </c>
      <c r="BQ1" s="229" t="n">
        <v>70</v>
      </c>
      <c r="BR1" s="229" t="n">
        <v>71</v>
      </c>
      <c r="BS1" s="229" t="n">
        <v>72</v>
      </c>
      <c r="BT1" s="229" t="n">
        <v>73</v>
      </c>
      <c r="BU1" s="229" t="n">
        <v>74</v>
      </c>
      <c r="BV1" s="229" t="n">
        <v>75</v>
      </c>
      <c r="BW1" s="229" t="n">
        <v>76</v>
      </c>
      <c r="BX1" s="229" t="n">
        <v>77</v>
      </c>
      <c r="BY1" s="229" t="n">
        <v>78</v>
      </c>
      <c r="BZ1" s="229" t="n">
        <v>79</v>
      </c>
      <c r="CA1" s="229" t="n">
        <v>80</v>
      </c>
      <c r="CB1" s="229" t="n">
        <v>81</v>
      </c>
      <c r="CC1" s="229" t="n">
        <v>82</v>
      </c>
      <c r="CD1" s="229" t="n">
        <v>83</v>
      </c>
      <c r="CE1" s="229" t="n">
        <v>84</v>
      </c>
      <c r="CF1" s="229" t="n">
        <v>85</v>
      </c>
      <c r="CG1" s="229" t="n">
        <v>86</v>
      </c>
      <c r="CH1" s="229" t="n">
        <v>87</v>
      </c>
      <c r="CI1" s="229" t="n">
        <v>88</v>
      </c>
      <c r="CJ1" s="229" t="n">
        <v>89</v>
      </c>
      <c r="CK1" s="229" t="n">
        <v>90</v>
      </c>
      <c r="CL1" s="229" t="n">
        <v>91</v>
      </c>
      <c r="CM1" s="229" t="n">
        <v>92</v>
      </c>
      <c r="CN1" s="229" t="n">
        <v>93</v>
      </c>
      <c r="CO1" s="229" t="n">
        <v>94</v>
      </c>
      <c r="CP1" s="229" t="n">
        <v>95</v>
      </c>
      <c r="CQ1" s="229" t="n">
        <v>96</v>
      </c>
      <c r="CR1" s="229" t="n">
        <v>97</v>
      </c>
      <c r="CS1" s="229" t="n">
        <v>98</v>
      </c>
      <c r="CT1" s="229" t="n">
        <v>99</v>
      </c>
      <c r="CU1" s="229" t="n">
        <v>100</v>
      </c>
      <c r="CV1" s="229" t="n">
        <v>101</v>
      </c>
      <c r="CW1" s="229" t="n">
        <v>102</v>
      </c>
      <c r="CX1" s="229" t="n">
        <v>103</v>
      </c>
      <c r="CY1" s="229" t="n">
        <v>104</v>
      </c>
      <c r="CZ1" s="229" t="n">
        <v>105</v>
      </c>
      <c r="DA1" s="229" t="n">
        <v>106</v>
      </c>
      <c r="DB1" s="229" t="n">
        <v>107</v>
      </c>
      <c r="DC1" s="229" t="n"/>
      <c r="DD1" s="229" t="n"/>
      <c r="DE1" s="229" t="n"/>
      <c r="DF1" s="229" t="n"/>
      <c r="DG1" s="229" t="n"/>
      <c r="DH1" s="229" t="n"/>
      <c r="DI1" s="229" t="n">
        <v>122</v>
      </c>
      <c r="DJ1" s="229" t="n">
        <v>123</v>
      </c>
      <c r="DK1" s="229" t="n">
        <v>124</v>
      </c>
      <c r="DL1" s="230" t="n"/>
      <c r="DM1" s="230" t="n"/>
      <c r="DN1" s="230" t="n"/>
      <c r="DO1" s="230" t="n"/>
      <c r="DP1" s="230" t="n"/>
      <c r="DQ1" s="230" t="n"/>
      <c r="DR1" s="230" t="n"/>
      <c r="DS1" s="230" t="n"/>
      <c r="DT1" s="230" t="n"/>
      <c r="DU1" s="230" t="n"/>
      <c r="DV1" s="230" t="n"/>
      <c r="DW1" s="230" t="n"/>
      <c r="DX1" s="230" t="n"/>
      <c r="DY1" s="230" t="n"/>
      <c r="DZ1" s="230" t="n"/>
      <c r="EA1" s="230" t="n"/>
      <c r="EB1" s="230" t="n"/>
      <c r="EC1" s="230" t="n"/>
      <c r="ED1" s="230" t="n"/>
      <c r="EE1" s="230" t="n"/>
    </row>
    <row r="2" ht="57.6" customHeight="1">
      <c r="A2" s="231" t="inlineStr">
        <is>
          <t>Nombre de la Organización</t>
        </is>
      </c>
      <c r="B2" s="231" t="inlineStr">
        <is>
          <t>PRODUCTO DOM</t>
        </is>
      </c>
      <c r="C2" s="232" t="inlineStr">
        <is>
          <t xml:space="preserve">PRODUCTO 1 </t>
        </is>
      </c>
      <c r="D2" s="231" t="inlineStr">
        <is>
          <t>SEDE</t>
        </is>
      </c>
      <c r="E2" s="231" t="inlineStr">
        <is>
          <t>Ubigeo</t>
        </is>
      </c>
      <c r="F2" s="231" t="inlineStr">
        <is>
          <t>DEPARTAMENTO</t>
        </is>
      </c>
      <c r="G2" s="231" t="inlineStr">
        <is>
          <t xml:space="preserve">Provincia </t>
        </is>
      </c>
      <c r="H2" s="231" t="inlineStr">
        <is>
          <t xml:space="preserve">Distrito </t>
        </is>
      </c>
      <c r="I2" s="233" t="inlineStr">
        <is>
          <t>2018</t>
        </is>
      </c>
      <c r="J2" s="233" t="inlineStr">
        <is>
          <t>2019</t>
        </is>
      </c>
      <c r="K2" s="233" t="inlineStr">
        <is>
          <t>2020</t>
        </is>
      </c>
      <c r="L2" s="233" t="inlineStr">
        <is>
          <t>2021</t>
        </is>
      </c>
      <c r="M2" s="233" t="inlineStr">
        <is>
          <t>2022</t>
        </is>
      </c>
      <c r="N2" s="233" t="inlineStr">
        <is>
          <t>2023</t>
        </is>
      </c>
      <c r="O2" s="233" t="inlineStr">
        <is>
          <t>2024</t>
        </is>
      </c>
      <c r="P2" s="233" t="inlineStr">
        <is>
          <t>2025</t>
        </is>
      </c>
      <c r="Q2" s="233" t="inlineStr">
        <is>
          <t>SERVICIO</t>
        </is>
      </c>
      <c r="R2" s="231" t="inlineStr">
        <is>
          <t>AÑOS DE INTERVENCION</t>
        </is>
      </c>
      <c r="S2" s="233" t="inlineStr">
        <is>
          <t>AÑOS DE INTERVENCIÓN DESDE 2018 AL 2024</t>
        </is>
      </c>
      <c r="T2" s="233" t="inlineStr">
        <is>
          <t>INTERVENCIÓN 2019 al 2025</t>
        </is>
      </c>
      <c r="U2" s="233" t="inlineStr">
        <is>
          <t>INTERVENCIÓN 2020 al 2026</t>
        </is>
      </c>
      <c r="V2" s="234" t="inlineStr">
        <is>
          <t>TOTAL
BENF 2018</t>
        </is>
      </c>
      <c r="W2" s="234" t="inlineStr">
        <is>
          <t>BENF
MASC 2019</t>
        </is>
      </c>
      <c r="X2" s="234" t="inlineStr">
        <is>
          <t>BENF
FEM 2019</t>
        </is>
      </c>
      <c r="Y2" s="234" t="inlineStr">
        <is>
          <t>TOTAL
BENF 2019</t>
        </is>
      </c>
      <c r="Z2" s="234" t="inlineStr">
        <is>
          <t>BENF
MASC 2020</t>
        </is>
      </c>
      <c r="AA2" s="234" t="inlineStr">
        <is>
          <t>BENF 
FEM 2020</t>
        </is>
      </c>
      <c r="AB2" s="234" t="inlineStr">
        <is>
          <t>TOTAL
BENF 2020</t>
        </is>
      </c>
      <c r="AC2" s="234" t="inlineStr">
        <is>
          <t>BENF
MASC 2021</t>
        </is>
      </c>
      <c r="AD2" s="234" t="inlineStr">
        <is>
          <t>BENF
FEM 2021</t>
        </is>
      </c>
      <c r="AE2" s="234" t="inlineStr">
        <is>
          <t>TOTAL
BENF 2021</t>
        </is>
      </c>
      <c r="AF2" s="234" t="inlineStr">
        <is>
          <t>BENF
MASC 2022</t>
        </is>
      </c>
      <c r="AG2" s="234" t="inlineStr">
        <is>
          <t>BENF
FEM 2022</t>
        </is>
      </c>
      <c r="AH2" s="234" t="inlineStr">
        <is>
          <t>TOTAL
BENF 2022</t>
        </is>
      </c>
      <c r="AI2" s="234" t="inlineStr">
        <is>
          <t>BENF
MASC 2023</t>
        </is>
      </c>
      <c r="AJ2" s="234" t="inlineStr">
        <is>
          <t>BENF
FEM 2023</t>
        </is>
      </c>
      <c r="AK2" s="234" t="inlineStr">
        <is>
          <t>TOTAL
BENF 2023</t>
        </is>
      </c>
      <c r="AL2" s="234" t="inlineStr">
        <is>
          <t>BENF
MASC 2024</t>
        </is>
      </c>
      <c r="AM2" s="234" t="inlineStr">
        <is>
          <t>BENF
FEM 2024</t>
        </is>
      </c>
      <c r="AN2" s="234" t="inlineStr">
        <is>
          <t>TOTAL
BENF 2024</t>
        </is>
      </c>
      <c r="AO2" s="234" t="inlineStr">
        <is>
          <t>BENF
MASC 2025</t>
        </is>
      </c>
      <c r="AP2" s="234" t="inlineStr">
        <is>
          <t>BENF
FEM 2025</t>
        </is>
      </c>
      <c r="AQ2" s="234" t="inlineStr">
        <is>
          <t>TOTAL
BENF 2025</t>
        </is>
      </c>
      <c r="AR2" s="234" t="inlineStr">
        <is>
          <t>BENEFICIADOS ULTIMO AÑO</t>
        </is>
      </c>
      <c r="AS2" s="235" t="inlineStr">
        <is>
          <t>ASISTENCIA TÉCNICA 2020</t>
        </is>
      </c>
      <c r="AT2" s="235" t="inlineStr">
        <is>
          <t>TALLERES 2020</t>
        </is>
      </c>
      <c r="AU2" s="235" t="inlineStr">
        <is>
          <t>ASISTENCIA TÉCNICA 2021</t>
        </is>
      </c>
      <c r="AV2" s="235" t="inlineStr">
        <is>
          <t>TALLERES 2021</t>
        </is>
      </c>
      <c r="AW2" s="235" t="inlineStr">
        <is>
          <t>ASISTENCIA TÉCNICA 2022</t>
        </is>
      </c>
      <c r="AX2" s="235" t="inlineStr">
        <is>
          <t>TALLERES 2022</t>
        </is>
      </c>
      <c r="AY2" s="235" t="inlineStr">
        <is>
          <t>ASISTENCIA TÉCNICA 2023</t>
        </is>
      </c>
      <c r="AZ2" s="235" t="inlineStr">
        <is>
          <t>TALLERES 2023</t>
        </is>
      </c>
      <c r="BA2" s="235" t="inlineStr">
        <is>
          <t>ASISTENCIA TÉCNICA 2024</t>
        </is>
      </c>
      <c r="BB2" s="235" t="inlineStr">
        <is>
          <t>TALLERES 2024</t>
        </is>
      </c>
      <c r="BC2" s="235" t="inlineStr">
        <is>
          <t>ASISTENCIA TÉCNICA 2025</t>
        </is>
      </c>
      <c r="BD2" s="235" t="inlineStr">
        <is>
          <t>TALLERES 2025</t>
        </is>
      </c>
      <c r="BE2" s="236" t="inlineStr">
        <is>
          <t>VENTAS TOTALES 2018</t>
        </is>
      </c>
      <c r="BF2" s="236" t="inlineStr">
        <is>
          <t>VENTAS NACIONALES 2019</t>
        </is>
      </c>
      <c r="BG2" s="236" t="inlineStr">
        <is>
          <t>VENTAS INTERNACIONALES 2019</t>
        </is>
      </c>
      <c r="BH2" s="236" t="inlineStr">
        <is>
          <t>VENTAS TOTALES 2019</t>
        </is>
      </c>
      <c r="BI2" s="236" t="inlineStr">
        <is>
          <t>INCREMENTOS VENTAS EN 2019</t>
        </is>
      </c>
      <c r="BJ2" s="236" t="inlineStr">
        <is>
          <t>INCREMENTOS VENTAS EN 20192</t>
        </is>
      </c>
      <c r="BK2" s="236" t="inlineStr">
        <is>
          <t>VENTAS NACIONALES 2020</t>
        </is>
      </c>
      <c r="BL2" s="236" t="inlineStr">
        <is>
          <t>VENTAS INTERNACIONALES 2020</t>
        </is>
      </c>
      <c r="BM2" s="236" t="inlineStr">
        <is>
          <t>VENTAS TOTALES 2020</t>
        </is>
      </c>
      <c r="BN2" s="236" t="inlineStr">
        <is>
          <t>INCREMENTOS VENTAS EN 2020</t>
        </is>
      </c>
      <c r="BO2" s="236" t="inlineStr">
        <is>
          <t>DIFERENCIA VENTA
2020-2019</t>
        </is>
      </c>
      <c r="BP2" s="236" t="inlineStr">
        <is>
          <t>VENTAS NACIONALES 2021</t>
        </is>
      </c>
      <c r="BQ2" s="236" t="inlineStr">
        <is>
          <t>VENTAS INTERNACIONALES 2021</t>
        </is>
      </c>
      <c r="BR2" s="236" t="inlineStr">
        <is>
          <t>VENTAS TOTALES 2021</t>
        </is>
      </c>
      <c r="BS2" s="236" t="inlineStr">
        <is>
          <t>INCREMENTOS VENTAS EN 20201</t>
        </is>
      </c>
      <c r="BT2" s="236" t="inlineStr">
        <is>
          <t>DIFERENCIA VENTA
2021-2020</t>
        </is>
      </c>
      <c r="BU2" s="236" t="inlineStr">
        <is>
          <t>V. EJEC  NACIONALES 2022</t>
        </is>
      </c>
      <c r="BV2" s="236" t="inlineStr">
        <is>
          <t>V. EJEC EXPORTACION 2022</t>
        </is>
      </c>
      <c r="BW2" s="236" t="inlineStr">
        <is>
          <t>VENTAS TOTALES 2022</t>
        </is>
      </c>
      <c r="BX2" s="236" t="inlineStr">
        <is>
          <t>INCREMENTOS VENTAS EN 22022</t>
        </is>
      </c>
      <c r="BY2" s="236" t="inlineStr">
        <is>
          <t>DIFERENCIA VENTAS
2022-2021</t>
        </is>
      </c>
      <c r="BZ2" s="236" t="inlineStr">
        <is>
          <t>V. EJEC  NACIONALES 2023</t>
        </is>
      </c>
      <c r="CA2" s="236" t="inlineStr">
        <is>
          <t>V. EJEC EXPORTACION 2023</t>
        </is>
      </c>
      <c r="CB2" s="236" t="inlineStr">
        <is>
          <t>VENTAS TOTALES 2023</t>
        </is>
      </c>
      <c r="CC2" s="236" t="inlineStr">
        <is>
          <t>INCREMENTOS VENTAS EN 2023</t>
        </is>
      </c>
      <c r="CD2" s="236" t="inlineStr">
        <is>
          <t>DIFERENCIA VENTAS
2023-2022</t>
        </is>
      </c>
      <c r="CE2" s="236" t="inlineStr">
        <is>
          <t>V. EJEC  NACIONALES 2024</t>
        </is>
      </c>
      <c r="CF2" s="236" t="inlineStr">
        <is>
          <t>V. EJEC EXPORTACION 2024</t>
        </is>
      </c>
      <c r="CG2" s="236" t="inlineStr">
        <is>
          <t>VENTAS TOTALES 20224</t>
        </is>
      </c>
      <c r="CH2" s="236" t="inlineStr">
        <is>
          <t>INCREMENTOS VENTAS EN 2024</t>
        </is>
      </c>
      <c r="CI2" s="236" t="inlineStr">
        <is>
          <t>DIFERENCIA VENTAS 
2024-2023</t>
        </is>
      </c>
      <c r="CJ2" s="237" t="inlineStr">
        <is>
          <t>TOTAL VENTAS 2018 AL 2025</t>
        </is>
      </c>
      <c r="CK2" s="236" t="inlineStr">
        <is>
          <t>V. EJEC  NACIONALES 2025</t>
        </is>
      </c>
      <c r="CL2" s="236" t="inlineStr">
        <is>
          <t>V. EJEC EXPORTACION 2025</t>
        </is>
      </c>
      <c r="CM2" s="236" t="inlineStr">
        <is>
          <t>VENTAS TOTALES 2025</t>
        </is>
      </c>
      <c r="CN2" s="236" t="inlineStr">
        <is>
          <t>INCREMENTOS VENTAS EN 2025</t>
        </is>
      </c>
      <c r="CO2" s="236" t="inlineStr">
        <is>
          <t>DIFERENCIA VENTAS 
2025-2024</t>
        </is>
      </c>
      <c r="CP2" s="233" t="inlineStr">
        <is>
          <t>Boleta de Venta 2023</t>
        </is>
      </c>
      <c r="CQ2" s="233" t="inlineStr">
        <is>
          <t>Declaracion Jurada 2023</t>
        </is>
      </c>
      <c r="CR2" s="233" t="inlineStr">
        <is>
          <t>Documento de Entrega Cooperativo (DEC) 2023</t>
        </is>
      </c>
      <c r="CS2" s="233" t="inlineStr">
        <is>
          <t>Factura 2023</t>
        </is>
      </c>
      <c r="CT2" s="233" t="inlineStr">
        <is>
          <t>Guia de Remision 2023</t>
        </is>
      </c>
      <c r="CU2" s="233" t="inlineStr">
        <is>
          <t>Liquidacion de Compra 2023</t>
        </is>
      </c>
      <c r="CV2" s="233" t="inlineStr">
        <is>
          <t>Total Ventas 2023 (De comprobantes) (*)</t>
        </is>
      </c>
      <c r="CW2" s="236" t="inlineStr">
        <is>
          <t>Boleta de Venta 2024</t>
        </is>
      </c>
      <c r="CX2" s="236" t="inlineStr">
        <is>
          <t>Declaración Jurada 2024</t>
        </is>
      </c>
      <c r="CY2" s="236" t="inlineStr">
        <is>
          <t>Factura 2024</t>
        </is>
      </c>
      <c r="CZ2" s="236" t="inlineStr">
        <is>
          <t>Guía de Remisión 2024</t>
        </is>
      </c>
      <c r="DA2" s="236" t="inlineStr">
        <is>
          <t>Liquidación de Compra 2024</t>
        </is>
      </c>
      <c r="DB2" s="236" t="inlineStr">
        <is>
          <t>Total general 2024</t>
        </is>
      </c>
      <c r="DC2" s="238" t="inlineStr">
        <is>
          <t>Boleta de Venta 2025</t>
        </is>
      </c>
      <c r="DD2" s="238" t="inlineStr">
        <is>
          <t>Declaración Jurada 2025</t>
        </is>
      </c>
      <c r="DE2" s="238" t="inlineStr">
        <is>
          <t>Factura 2025</t>
        </is>
      </c>
      <c r="DF2" s="238" t="inlineStr">
        <is>
          <t>Guía de Remisión 2025</t>
        </is>
      </c>
      <c r="DG2" s="238" t="inlineStr">
        <is>
          <t>Liquidación de Compra 2025</t>
        </is>
      </c>
      <c r="DH2" s="238" t="inlineStr">
        <is>
          <t>Total general 2025</t>
        </is>
      </c>
      <c r="DI2" s="231" t="inlineStr">
        <is>
          <t>RUC</t>
        </is>
      </c>
      <c r="DJ2" s="231" t="inlineStr">
        <is>
          <t>NOMBRE SUNAT</t>
        </is>
      </c>
      <c r="DK2" s="233" t="inlineStr">
        <is>
          <t>Tipo de Organización*  (Asociación/Cooperativa/CCNN, Comunidad Campesina y otros.)</t>
        </is>
      </c>
      <c r="DL2" s="239" t="n"/>
      <c r="DM2" s="239" t="n"/>
      <c r="DN2" s="239" t="n"/>
      <c r="DO2" s="239" t="n"/>
      <c r="DP2" s="239" t="n"/>
      <c r="DQ2" s="239" t="n"/>
      <c r="DR2" s="239" t="n"/>
      <c r="DS2" s="239" t="n"/>
      <c r="DT2" s="239" t="n"/>
      <c r="DU2" s="239" t="n"/>
      <c r="DV2" s="239" t="n"/>
      <c r="DW2" s="239" t="n"/>
      <c r="DX2" s="239" t="n"/>
      <c r="DY2" s="239" t="n"/>
      <c r="DZ2" s="239" t="n"/>
      <c r="EA2" s="239" t="n"/>
      <c r="EB2" s="239" t="n"/>
      <c r="EC2" s="239" t="n"/>
      <c r="ED2" s="239" t="n"/>
      <c r="EE2" s="239" t="n"/>
    </row>
    <row r="3" hidden="1" ht="47.25" customHeight="1">
      <c r="A3" s="240" t="inlineStr">
        <is>
          <t>COOPERATIVA AGRARIA CAFETALERA MONTAÑA AZUL LTDA. - COOPACMA</t>
        </is>
      </c>
      <c r="B3" s="240" t="inlineStr">
        <is>
          <t>CAFÉ</t>
        </is>
      </c>
      <c r="C3" s="240" t="inlineStr">
        <is>
          <t>CAFÉ</t>
        </is>
      </c>
      <c r="D3" s="240" t="inlineStr">
        <is>
          <t>AMAZONAS</t>
        </is>
      </c>
      <c r="E3" s="240" t="inlineStr">
        <is>
          <t>010706</t>
        </is>
      </c>
      <c r="F3" s="240" t="inlineStr">
        <is>
          <t>AMAZONAS</t>
        </is>
      </c>
      <c r="G3" s="240" t="inlineStr">
        <is>
          <t>UTCUBAMBA</t>
        </is>
      </c>
      <c r="H3" s="240" t="inlineStr">
        <is>
          <t>LONYA GRANDE</t>
        </is>
      </c>
      <c r="I3" s="241" t="n">
        <v>1</v>
      </c>
      <c r="J3" s="241" t="n">
        <v>1</v>
      </c>
      <c r="K3" s="241" t="n">
        <v>1</v>
      </c>
      <c r="L3" s="241" t="n"/>
      <c r="M3" s="241" t="n"/>
      <c r="N3" s="241" t="n"/>
      <c r="O3" s="241" t="n"/>
      <c r="P3" s="241" t="n"/>
      <c r="Q3" s="241" t="inlineStr">
        <is>
          <t>PAC</t>
        </is>
      </c>
      <c r="R3" s="242">
        <f>IF(I3=1,I$2,"")&amp;IF(J3=1,IF(I3=1,"-","")&amp;J$2,"")&amp;IF(K3=1,IF(OR(J3=1,I3=1),"-","")&amp;K$2,"")&amp;IF(L3=1,IF(OR(K3=1,J3=1,I3=1),"-","")&amp;L$2,"")&amp;IF(M3=1,IF(OR(L3=1,K3=1,J3=1,I3=1),"-","")&amp;M$2,"")&amp;IF(N3=1,IF(OR(M3=1,L3=1,K3=1,J3=1,I3=1),"-","")&amp;N$2,"")&amp;IF(O3=1,IF(OR(N3=1,M3=1,L3=1,K3=1,J3=1,I3=1),"-","")&amp;O$2,"")&amp;IF(P3=1,IF(I3=1," - ",IF(J3=1," - ",IF(K3=1," - ",IF(L3=1," - ",IF(M3=1," - ",IF(N3=1," - ",IF(O3=1," - ","")))))))&amp;P$2,"")</f>
        <v/>
      </c>
      <c r="S3" s="243">
        <f>SUM('b2'!$I3:$P3)</f>
        <v/>
      </c>
      <c r="T3" s="243">
        <f>IF(OR('b2'!$J3=1,'b2'!$K3=1,'b2'!$L3=1,'b2'!$M3=1,'b2'!$N3=1,'b2'!$O3=1,'b2'!$P3=1),"SI","NO")</f>
        <v/>
      </c>
      <c r="U3" s="243">
        <f>IF(OR('b2'!$K3=1,'b2'!$L3=1,'b2'!$M3=1,'b2'!$N3=1,'b2'!$O3=1,'b2'!$P3=1),"SI","NO")</f>
        <v/>
      </c>
      <c r="V3" s="244" t="n">
        <v>106</v>
      </c>
      <c r="W3" s="245" t="n">
        <v>72</v>
      </c>
      <c r="X3" s="245" t="n">
        <v>34</v>
      </c>
      <c r="Y3" s="244" t="n">
        <v>106</v>
      </c>
      <c r="Z3" s="245" t="n">
        <v>68</v>
      </c>
      <c r="AA3" s="245" t="n">
        <v>31</v>
      </c>
      <c r="AB3" s="244" t="n">
        <v>99</v>
      </c>
      <c r="AC3" s="245" t="n">
        <v>0</v>
      </c>
      <c r="AD3" s="245" t="n">
        <v>0</v>
      </c>
      <c r="AE3" s="244" t="n">
        <v>0</v>
      </c>
      <c r="AF3" s="245" t="n">
        <v>0</v>
      </c>
      <c r="AG3" s="245" t="n">
        <v>0</v>
      </c>
      <c r="AH3" s="244" t="n">
        <v>0</v>
      </c>
      <c r="AI3" s="245" t="n">
        <v>0</v>
      </c>
      <c r="AJ3" s="245" t="n">
        <v>0</v>
      </c>
      <c r="AK3" s="244" t="n">
        <v>0</v>
      </c>
      <c r="AL3" s="245" t="n">
        <v>0</v>
      </c>
      <c r="AM3" s="245" t="n">
        <v>0</v>
      </c>
      <c r="AN3" s="244" t="n">
        <v>0</v>
      </c>
      <c r="AO3" s="245" t="n">
        <v>0</v>
      </c>
      <c r="AP3" s="245" t="n">
        <v>0</v>
      </c>
      <c r="AQ3" s="244" t="n">
        <v>0</v>
      </c>
      <c r="AR3" s="244">
        <f>IF('b2'!$AQ3&gt;0,'b2'!$AQ3,IF('b2'!$AN3&gt;0,'b2'!$AN3,IF('b2'!$AK3&gt;0,'b2'!$AK3,IF('b2'!$AH3&gt;0,'b2'!$AH3,IF('b2'!$AE3&gt;0,'b2'!$AE3,IF('b2'!$AB3&gt;0,'b2'!$AB3,IF('b2'!$Y3&gt;0,'b2'!$Y3,IF('b2'!$V3&gt;0,'b2'!$V3," ---"))))))))</f>
        <v/>
      </c>
      <c r="AS3" s="246" t="n">
        <v>0</v>
      </c>
      <c r="AT3" s="246" t="n">
        <v>9</v>
      </c>
      <c r="AU3" s="246" t="n">
        <v>0</v>
      </c>
      <c r="AV3" s="246" t="n">
        <v>0</v>
      </c>
      <c r="AW3" s="246" t="n">
        <v>0</v>
      </c>
      <c r="AX3" s="246" t="n">
        <v>0</v>
      </c>
      <c r="AY3" s="246" t="n">
        <v>0</v>
      </c>
      <c r="AZ3" s="246" t="n">
        <v>0</v>
      </c>
      <c r="BA3" s="246" t="n">
        <v>0</v>
      </c>
      <c r="BB3" s="246" t="n">
        <v>0</v>
      </c>
      <c r="BC3" s="246" t="n">
        <v>0</v>
      </c>
      <c r="BD3" s="246" t="n">
        <v>0</v>
      </c>
      <c r="BE3" s="247" t="n">
        <v>0</v>
      </c>
      <c r="BF3" s="248" t="n">
        <v>0</v>
      </c>
      <c r="BG3" s="248" t="n">
        <v>83583.84</v>
      </c>
      <c r="BH3" s="249" t="n">
        <v>83583.84</v>
      </c>
      <c r="BI3" s="250" t="inlineStr">
        <is>
          <t>#REF!</t>
        </is>
      </c>
      <c r="BJ3" s="251" t="inlineStr">
        <is>
          <t>#REF!</t>
        </is>
      </c>
      <c r="BK3" s="248" t="n">
        <v>3460.24</v>
      </c>
      <c r="BL3" s="248" t="n">
        <v>0</v>
      </c>
      <c r="BM3" s="249" t="n">
        <v>3460.24</v>
      </c>
      <c r="BN3" s="250" t="inlineStr">
        <is>
          <t>#REF!</t>
        </is>
      </c>
      <c r="BO3" s="251" t="inlineStr">
        <is>
          <t>#REF!</t>
        </is>
      </c>
      <c r="BP3" s="248" t="n">
        <v>0</v>
      </c>
      <c r="BQ3" s="248" t="n">
        <v>0</v>
      </c>
      <c r="BR3" s="249" t="n">
        <v>0</v>
      </c>
      <c r="BS3" s="250" t="inlineStr">
        <is>
          <t>#REF!</t>
        </is>
      </c>
      <c r="BT3" s="251">
        <f>'[2]DATA CONSOLIDADA 2018-2025 '!$BR5-'b2'!$BO3</f>
        <v/>
      </c>
      <c r="BU3" s="252" t="n">
        <v>0</v>
      </c>
      <c r="BV3" s="248" t="n">
        <v>0</v>
      </c>
      <c r="BW3" s="249" t="n">
        <v>0</v>
      </c>
      <c r="BX3" s="250" t="inlineStr">
        <is>
          <t>#REF!</t>
        </is>
      </c>
      <c r="BY3" s="251" t="inlineStr">
        <is>
          <t>#REF!</t>
        </is>
      </c>
      <c r="BZ3" s="248" t="n">
        <v>0</v>
      </c>
      <c r="CA3" s="248" t="n">
        <v>0</v>
      </c>
      <c r="CB3" s="249" t="n">
        <v>0</v>
      </c>
      <c r="CC3" s="251" t="inlineStr">
        <is>
          <t>#REF!</t>
        </is>
      </c>
      <c r="CD3" s="251">
        <f>'[2]DATA CONSOLIDADA 2018-2025 '!$CB5-'b2'!$BW3</f>
        <v/>
      </c>
      <c r="CE3" s="253" t="n">
        <v>0</v>
      </c>
      <c r="CF3" s="253" t="n">
        <v>0</v>
      </c>
      <c r="CG3" s="254" t="n">
        <v>0</v>
      </c>
      <c r="CH3" s="251" t="inlineStr">
        <is>
          <t>#REF!</t>
        </is>
      </c>
      <c r="CI3" s="251">
        <f>'[2]DATA CONSOLIDADA 2018-2025 '!$CG5-'b2'!$CB3</f>
        <v/>
      </c>
      <c r="CJ3" s="247" t="inlineStr">
        <is>
          <t>#REF!</t>
        </is>
      </c>
      <c r="CK3" s="247" t="n">
        <v>0</v>
      </c>
      <c r="CL3" s="247" t="n">
        <v>0</v>
      </c>
      <c r="CM3" s="247" t="n">
        <v>0</v>
      </c>
      <c r="CN3" s="247" t="inlineStr">
        <is>
          <t>#REF!</t>
        </is>
      </c>
      <c r="CO3" s="251">
        <f>'[2]DATA CONSOLIDADA 2018-2025 '!$CM5-'b2'!$CG3</f>
        <v/>
      </c>
      <c r="CP3" s="253" t="n">
        <v>0</v>
      </c>
      <c r="CQ3" s="253" t="n">
        <v>0</v>
      </c>
      <c r="CR3" s="253" t="n">
        <v>0</v>
      </c>
      <c r="CS3" s="253" t="n">
        <v>0</v>
      </c>
      <c r="CT3" s="253" t="n">
        <v>0</v>
      </c>
      <c r="CU3" s="253" t="n">
        <v>0</v>
      </c>
      <c r="CV3" s="247" t="n">
        <v>0</v>
      </c>
      <c r="CW3" s="247" t="n">
        <v>0</v>
      </c>
      <c r="CX3" s="247" t="n">
        <v>0</v>
      </c>
      <c r="CY3" s="247" t="n">
        <v>0</v>
      </c>
      <c r="CZ3" s="247" t="n">
        <v>0</v>
      </c>
      <c r="DA3" s="247" t="n">
        <v>0</v>
      </c>
      <c r="DB3" s="247" t="n">
        <v>0</v>
      </c>
      <c r="DC3" s="255" t="n">
        <v>0</v>
      </c>
      <c r="DD3" s="255" t="n">
        <v>0</v>
      </c>
      <c r="DE3" s="255" t="n">
        <v>0</v>
      </c>
      <c r="DF3" s="255" t="n">
        <v>0</v>
      </c>
      <c r="DG3" s="255" t="n">
        <v>0</v>
      </c>
      <c r="DH3" s="255" t="n">
        <v>0</v>
      </c>
      <c r="DI3" s="256" t="n">
        <v>20600200756</v>
      </c>
      <c r="DJ3" s="257" t="inlineStr">
        <is>
          <t>COOPERATIVA AGRARIA CAFETALERA MONTAÑA AZUL LTDA. - COOPACMA</t>
        </is>
      </c>
      <c r="DK3" s="257" t="inlineStr">
        <is>
          <t>02 Cooperativa</t>
        </is>
      </c>
      <c r="DL3" s="258" t="n"/>
      <c r="DM3" s="258" t="n"/>
      <c r="DN3" s="258" t="n"/>
      <c r="DO3" s="258" t="n"/>
      <c r="DP3" s="258" t="n"/>
      <c r="DQ3" s="258" t="n"/>
      <c r="DR3" s="258" t="n"/>
      <c r="DS3" s="258" t="n"/>
      <c r="DT3" s="258" t="n"/>
      <c r="DU3" s="258" t="n"/>
      <c r="DV3" s="258" t="n"/>
      <c r="DW3" s="258" t="n"/>
      <c r="DX3" s="258" t="n"/>
      <c r="DY3" s="258" t="n"/>
      <c r="DZ3" s="258" t="n"/>
      <c r="EA3" s="258" t="n"/>
      <c r="EB3" s="258" t="n"/>
      <c r="EC3" s="258" t="n"/>
      <c r="ED3" s="258" t="n"/>
      <c r="EE3" s="258" t="n"/>
    </row>
    <row r="4" hidden="1" ht="47.25" customHeight="1">
      <c r="A4" s="240" t="inlineStr">
        <is>
          <t>ASOCIACIÓN DE PRODUCTORES DE CAFÉ ORGANICO Y CAFES ESPECIALES -APROCOYCE AMAZONAS</t>
        </is>
      </c>
      <c r="B4" s="240" t="inlineStr">
        <is>
          <t>CAFÉ</t>
        </is>
      </c>
      <c r="C4" s="240" t="inlineStr">
        <is>
          <t>CAFÉ</t>
        </is>
      </c>
      <c r="D4" s="240" t="inlineStr">
        <is>
          <t>AMAZONAS</t>
        </is>
      </c>
      <c r="E4" s="240" t="inlineStr">
        <is>
          <t>010601</t>
        </is>
      </c>
      <c r="F4" s="240" t="inlineStr">
        <is>
          <t>AMAZONAS</t>
        </is>
      </c>
      <c r="G4" s="240" t="inlineStr">
        <is>
          <t>RODRIGUEZ DE MENDOZA</t>
        </is>
      </c>
      <c r="H4" s="240" t="inlineStr">
        <is>
          <t>SAN NICOLAS</t>
        </is>
      </c>
      <c r="I4" s="241" t="n"/>
      <c r="J4" s="241" t="n">
        <v>1</v>
      </c>
      <c r="K4" s="241" t="n">
        <v>1</v>
      </c>
      <c r="L4" s="241" t="n">
        <v>1</v>
      </c>
      <c r="M4" s="241" t="n">
        <v>1</v>
      </c>
      <c r="N4" s="241" t="n">
        <v>1</v>
      </c>
      <c r="O4" s="241" t="n"/>
      <c r="P4" s="241" t="n"/>
      <c r="Q4" s="241" t="inlineStr">
        <is>
          <t>PAC</t>
        </is>
      </c>
      <c r="R4" s="242">
        <f>IF(I4=1,I$2,"")&amp;IF(J4=1,IF(I4=1,"-","")&amp;J$2,"")&amp;IF(K4=1,IF(OR(J4=1,I4=1),"-","")&amp;K$2,"")&amp;IF(L4=1,IF(OR(K4=1,J4=1,I4=1),"-","")&amp;L$2,"")&amp;IF(M4=1,IF(OR(L4=1,K4=1,J4=1,I4=1),"-","")&amp;M$2,"")&amp;IF(N4=1,IF(OR(M4=1,L4=1,K4=1,J4=1,I4=1),"-","")&amp;N$2,"")&amp;IF(O4=1,IF(OR(N4=1,M4=1,L4=1,K4=1,J4=1,I4=1),"-","")&amp;O$2,"")&amp;IF(P4=1,IF(I4=1," - ",IF(J4=1," - ",IF(K4=1," - ",IF(L4=1," - ",IF(M4=1," - ",IF(N4=1," - ",IF(O4=1," - ","")))))))&amp;P$2,"")</f>
        <v/>
      </c>
      <c r="S4" s="243">
        <f>SUM('b2'!$I4:$P4)</f>
        <v/>
      </c>
      <c r="T4" s="243">
        <f>IF(OR('b2'!$J4=1,'b2'!$K4=1,'b2'!$L4=1,'b2'!$M4=1,'b2'!$N4=1,'b2'!$O4=1,'b2'!$P4=1),"SI","NO")</f>
        <v/>
      </c>
      <c r="U4" s="243">
        <f>IF(OR('b2'!$K4=1,'b2'!$L4=1,'b2'!$M4=1,'b2'!$N4=1,'b2'!$O4=1,'b2'!$P4=1),"SI","NO")</f>
        <v/>
      </c>
      <c r="V4" s="244" t="n">
        <v>0</v>
      </c>
      <c r="W4" s="245" t="n">
        <v>50</v>
      </c>
      <c r="X4" s="245" t="n">
        <v>33</v>
      </c>
      <c r="Y4" s="244" t="n">
        <v>83</v>
      </c>
      <c r="Z4" s="245" t="n">
        <v>222</v>
      </c>
      <c r="AA4" s="245" t="n">
        <v>135</v>
      </c>
      <c r="AB4" s="244" t="n">
        <v>357</v>
      </c>
      <c r="AC4" s="245" t="n">
        <v>208</v>
      </c>
      <c r="AD4" s="245" t="n">
        <v>150</v>
      </c>
      <c r="AE4" s="244" t="n">
        <v>358</v>
      </c>
      <c r="AF4" s="245" t="n">
        <v>208</v>
      </c>
      <c r="AG4" s="245" t="n">
        <v>150</v>
      </c>
      <c r="AH4" s="244" t="n">
        <v>358</v>
      </c>
      <c r="AI4" s="245" t="n">
        <v>208</v>
      </c>
      <c r="AJ4" s="245" t="n">
        <v>150</v>
      </c>
      <c r="AK4" s="244" t="n">
        <v>358</v>
      </c>
      <c r="AL4" s="245" t="n">
        <v>0</v>
      </c>
      <c r="AM4" s="245" t="n">
        <v>0</v>
      </c>
      <c r="AN4" s="244" t="n">
        <v>0</v>
      </c>
      <c r="AO4" s="245" t="n">
        <v>0</v>
      </c>
      <c r="AP4" s="245" t="n">
        <v>0</v>
      </c>
      <c r="AQ4" s="244" t="n">
        <v>0</v>
      </c>
      <c r="AR4" s="244">
        <f>IF('b2'!$AQ4&gt;0,'b2'!$AQ4,IF('b2'!$AN4&gt;0,'b2'!$AN4,IF('b2'!$AK4&gt;0,'b2'!$AK4,IF('b2'!$AH4&gt;0,'b2'!$AH4,IF('b2'!$AE4&gt;0,'b2'!$AE4,IF('b2'!$AB4&gt;0,'b2'!$AB4,IF('b2'!$Y4&gt;0,'b2'!$Y4,IF('b2'!$V4&gt;0,'b2'!$V4," ---"))))))))</f>
        <v/>
      </c>
      <c r="AS4" s="246" t="n">
        <v>0</v>
      </c>
      <c r="AT4" s="246" t="n">
        <v>0</v>
      </c>
      <c r="AU4" s="246" t="n">
        <v>27</v>
      </c>
      <c r="AV4" s="246" t="n">
        <v>8</v>
      </c>
      <c r="AW4" s="246" t="n">
        <v>41</v>
      </c>
      <c r="AX4" s="246" t="n">
        <v>7</v>
      </c>
      <c r="AY4" s="246" t="n">
        <v>32</v>
      </c>
      <c r="AZ4" s="246" t="n">
        <v>6</v>
      </c>
      <c r="BA4" s="246" t="n">
        <v>0</v>
      </c>
      <c r="BB4" s="246" t="n">
        <v>0</v>
      </c>
      <c r="BC4" s="246" t="n">
        <v>0</v>
      </c>
      <c r="BD4" s="246" t="n">
        <v>0</v>
      </c>
      <c r="BE4" s="249" t="n">
        <v>0</v>
      </c>
      <c r="BF4" s="248" t="n">
        <v>4171009.19</v>
      </c>
      <c r="BG4" s="248" t="n">
        <v>0</v>
      </c>
      <c r="BH4" s="249" t="n">
        <v>4171009.19</v>
      </c>
      <c r="BI4" s="250" t="inlineStr">
        <is>
          <t>#REF!</t>
        </is>
      </c>
      <c r="BJ4" s="251" t="inlineStr">
        <is>
          <t>#REF!</t>
        </is>
      </c>
      <c r="BK4" s="248" t="n">
        <v>741888.91</v>
      </c>
      <c r="BL4" s="248" t="n">
        <v>0</v>
      </c>
      <c r="BM4" s="249" t="n">
        <v>741888.91</v>
      </c>
      <c r="BN4" s="250" t="inlineStr">
        <is>
          <t>#REF!</t>
        </is>
      </c>
      <c r="BO4" s="251" t="inlineStr">
        <is>
          <t>#REF!</t>
        </is>
      </c>
      <c r="BP4" s="248" t="n">
        <v>4099294.68</v>
      </c>
      <c r="BQ4" s="248" t="n">
        <v>0</v>
      </c>
      <c r="BR4" s="249" t="n">
        <v>4099294.68</v>
      </c>
      <c r="BS4" s="250" t="inlineStr">
        <is>
          <t>#REF!</t>
        </is>
      </c>
      <c r="BT4" s="251">
        <f>'[2]DATA CONSOLIDADA 2018-2025 '!$BR6-'b2'!$BO4</f>
        <v/>
      </c>
      <c r="BU4" s="248" t="n">
        <v>1820885.04</v>
      </c>
      <c r="BV4" s="248" t="n">
        <v>0</v>
      </c>
      <c r="BW4" s="249" t="n">
        <v>1820885.04</v>
      </c>
      <c r="BX4" s="250" t="inlineStr">
        <is>
          <t>#REF!</t>
        </is>
      </c>
      <c r="BY4" s="251" t="inlineStr">
        <is>
          <t>#REF!</t>
        </is>
      </c>
      <c r="BZ4" s="248" t="n">
        <v>4179472.34</v>
      </c>
      <c r="CA4" s="248" t="n">
        <v>0</v>
      </c>
      <c r="CB4" s="249" t="n">
        <v>4179472.34</v>
      </c>
      <c r="CC4" s="250" t="inlineStr">
        <is>
          <t>#REF!</t>
        </is>
      </c>
      <c r="CD4" s="251">
        <f>'[2]DATA CONSOLIDADA 2018-2025 '!$CB6-'b2'!$BW4</f>
        <v/>
      </c>
      <c r="CE4" s="253" t="n">
        <v>0</v>
      </c>
      <c r="CF4" s="253" t="n">
        <v>0</v>
      </c>
      <c r="CG4" s="254" t="n">
        <v>0</v>
      </c>
      <c r="CH4" s="250" t="inlineStr">
        <is>
          <t>#REF!</t>
        </is>
      </c>
      <c r="CI4" s="251">
        <f>'[2]DATA CONSOLIDADA 2018-2025 '!$CG6-'b2'!$CB4</f>
        <v/>
      </c>
      <c r="CJ4" s="247" t="inlineStr">
        <is>
          <t>#REF!</t>
        </is>
      </c>
      <c r="CK4" s="247" t="n">
        <v>0</v>
      </c>
      <c r="CL4" s="247" t="n">
        <v>0</v>
      </c>
      <c r="CM4" s="247" t="n">
        <v>0</v>
      </c>
      <c r="CN4" s="247" t="inlineStr">
        <is>
          <t>#REF!</t>
        </is>
      </c>
      <c r="CO4" s="251">
        <f>'[2]DATA CONSOLIDADA 2018-2025 '!$CM6-'b2'!$CG4</f>
        <v/>
      </c>
      <c r="CP4" s="253" t="n">
        <v>0</v>
      </c>
      <c r="CQ4" s="253" t="n">
        <v>0</v>
      </c>
      <c r="CR4" s="253" t="n">
        <v>0</v>
      </c>
      <c r="CS4" s="253" t="n">
        <v>4179472.28514526</v>
      </c>
      <c r="CT4" s="253" t="n">
        <v>0</v>
      </c>
      <c r="CU4" s="253" t="n">
        <v>0</v>
      </c>
      <c r="CV4" s="247" t="n">
        <v>4179472.28514526</v>
      </c>
      <c r="CW4" s="247" t="n">
        <v>0</v>
      </c>
      <c r="CX4" s="247" t="n">
        <v>0</v>
      </c>
      <c r="CY4" s="247" t="n">
        <v>0</v>
      </c>
      <c r="CZ4" s="247" t="n">
        <v>0</v>
      </c>
      <c r="DA4" s="247" t="n">
        <v>0</v>
      </c>
      <c r="DB4" s="247" t="n">
        <v>0</v>
      </c>
      <c r="DC4" s="255" t="n">
        <v>0</v>
      </c>
      <c r="DD4" s="255" t="n">
        <v>0</v>
      </c>
      <c r="DE4" s="255" t="n">
        <v>0</v>
      </c>
      <c r="DF4" s="255" t="n">
        <v>0</v>
      </c>
      <c r="DG4" s="255" t="n">
        <v>0</v>
      </c>
      <c r="DH4" s="255" t="n">
        <v>0</v>
      </c>
      <c r="DI4" s="256" t="n">
        <v>20539241665</v>
      </c>
      <c r="DJ4" s="257" t="inlineStr">
        <is>
          <t>ASOCIACION DE PRODUCTORES DE CAFES ORGANICOS Y CAFES ESPECIALES DE AMAZONAS</t>
        </is>
      </c>
      <c r="DK4" s="257" t="inlineStr">
        <is>
          <t>01 Asociación</t>
        </is>
      </c>
      <c r="DL4" s="258" t="n"/>
      <c r="DM4" s="258" t="n"/>
      <c r="DN4" s="258" t="n"/>
      <c r="DO4" s="258" t="n"/>
      <c r="DP4" s="258" t="n"/>
      <c r="DQ4" s="258" t="n"/>
      <c r="DR4" s="258" t="n"/>
      <c r="DS4" s="258" t="n"/>
      <c r="DT4" s="258" t="n"/>
      <c r="DU4" s="258" t="n"/>
      <c r="DV4" s="258" t="n"/>
      <c r="DW4" s="258" t="n"/>
      <c r="DX4" s="258" t="n"/>
      <c r="DY4" s="258" t="n"/>
      <c r="DZ4" s="258" t="n"/>
      <c r="EA4" s="258" t="n"/>
      <c r="EB4" s="258" t="n"/>
      <c r="EC4" s="258" t="n"/>
      <c r="ED4" s="258" t="n"/>
      <c r="EE4" s="258" t="n"/>
    </row>
    <row r="5" hidden="1" ht="47.25" customHeight="1">
      <c r="A5" s="240" t="inlineStr">
        <is>
          <t>ASOCIACIÓN DE PRODUCTORES Y EXPORTADORES DE CAFÉ RODRIGUEZ DE MENDOZA-APROEXPORT</t>
        </is>
      </c>
      <c r="B5" s="240" t="inlineStr">
        <is>
          <t>CAFÉ</t>
        </is>
      </c>
      <c r="C5" s="240" t="inlineStr">
        <is>
          <t>CAFÉ</t>
        </is>
      </c>
      <c r="D5" s="240" t="inlineStr">
        <is>
          <t>AMAZONAS</t>
        </is>
      </c>
      <c r="E5" s="240" t="inlineStr">
        <is>
          <t>010601</t>
        </is>
      </c>
      <c r="F5" s="240" t="inlineStr">
        <is>
          <t>AMAZONAS</t>
        </is>
      </c>
      <c r="G5" s="240" t="inlineStr">
        <is>
          <t>RODRIGUEZ DE MENDOZA</t>
        </is>
      </c>
      <c r="H5" s="240" t="inlineStr">
        <is>
          <t>SAN NICOLAS</t>
        </is>
      </c>
      <c r="I5" s="241" t="n"/>
      <c r="J5" s="241" t="n">
        <v>1</v>
      </c>
      <c r="K5" s="241" t="n"/>
      <c r="L5" s="241" t="n"/>
      <c r="M5" s="241" t="n"/>
      <c r="N5" s="241" t="n"/>
      <c r="O5" s="241" t="n"/>
      <c r="P5" s="241" t="n"/>
      <c r="Q5" s="241" t="inlineStr">
        <is>
          <t>PAC</t>
        </is>
      </c>
      <c r="R5" s="242">
        <f>IF(I5=1,I$2,"")&amp;IF(J5=1,IF(I5=1,"-","")&amp;J$2,"")&amp;IF(K5=1,IF(OR(J5=1,I5=1),"-","")&amp;K$2,"")&amp;IF(L5=1,IF(OR(K5=1,J5=1,I5=1),"-","")&amp;L$2,"")&amp;IF(M5=1,IF(OR(L5=1,K5=1,J5=1,I5=1),"-","")&amp;M$2,"")&amp;IF(N5=1,IF(OR(M5=1,L5=1,K5=1,J5=1,I5=1),"-","")&amp;N$2,"")&amp;IF(O5=1,IF(OR(N5=1,M5=1,L5=1,K5=1,J5=1,I5=1),"-","")&amp;O$2,"")&amp;IF(P5=1,IF(I5=1," - ",IF(J5=1," - ",IF(K5=1," - ",IF(L5=1," - ",IF(M5=1," - ",IF(N5=1," - ",IF(O5=1," - ","")))))))&amp;P$2,"")</f>
        <v/>
      </c>
      <c r="S5" s="243">
        <f>SUM('b2'!$I5:$P5)</f>
        <v/>
      </c>
      <c r="T5" s="243">
        <f>IF(OR('b2'!$J5=1,'b2'!$K5=1,'b2'!$L5=1,'b2'!$M5=1,'b2'!$N5=1,'b2'!$O5=1,'b2'!$P5=1),"SI","NO")</f>
        <v/>
      </c>
      <c r="U5" s="243">
        <f>IF(OR('b2'!$K5=1,'b2'!$L5=1,'b2'!$M5=1,'b2'!$N5=1,'b2'!$O5=1,'b2'!$P5=1),"SI","NO")</f>
        <v/>
      </c>
      <c r="V5" s="244" t="n">
        <v>0</v>
      </c>
      <c r="W5" s="245" t="n">
        <v>231</v>
      </c>
      <c r="X5" s="245" t="n">
        <v>149</v>
      </c>
      <c r="Y5" s="244" t="n">
        <v>380</v>
      </c>
      <c r="Z5" s="245" t="n">
        <v>0</v>
      </c>
      <c r="AA5" s="245" t="n">
        <v>0</v>
      </c>
      <c r="AB5" s="244" t="n">
        <v>0</v>
      </c>
      <c r="AC5" s="245" t="n">
        <v>0</v>
      </c>
      <c r="AD5" s="245" t="n">
        <v>0</v>
      </c>
      <c r="AE5" s="244" t="n">
        <v>0</v>
      </c>
      <c r="AF5" s="245" t="n">
        <v>0</v>
      </c>
      <c r="AG5" s="245" t="n">
        <v>0</v>
      </c>
      <c r="AH5" s="244" t="n">
        <v>0</v>
      </c>
      <c r="AI5" s="245" t="n">
        <v>0</v>
      </c>
      <c r="AJ5" s="245" t="n">
        <v>0</v>
      </c>
      <c r="AK5" s="244" t="n">
        <v>0</v>
      </c>
      <c r="AL5" s="245" t="n">
        <v>0</v>
      </c>
      <c r="AM5" s="245" t="n">
        <v>0</v>
      </c>
      <c r="AN5" s="244" t="n">
        <v>0</v>
      </c>
      <c r="AO5" s="245" t="n">
        <v>0</v>
      </c>
      <c r="AP5" s="245" t="n">
        <v>0</v>
      </c>
      <c r="AQ5" s="244" t="n">
        <v>0</v>
      </c>
      <c r="AR5" s="244">
        <f>IF('b2'!$AQ5&gt;0,'b2'!$AQ5,IF('b2'!$AN5&gt;0,'b2'!$AN5,IF('b2'!$AK5&gt;0,'b2'!$AK5,IF('b2'!$AH5&gt;0,'b2'!$AH5,IF('b2'!$AE5&gt;0,'b2'!$AE5,IF('b2'!$AB5&gt;0,'b2'!$AB5,IF('b2'!$Y5&gt;0,'b2'!$Y5,IF('b2'!$V5&gt;0,'b2'!$V5," ---"))))))))</f>
        <v/>
      </c>
      <c r="AS5" s="246" t="n">
        <v>0</v>
      </c>
      <c r="AT5" s="246" t="n">
        <v>0</v>
      </c>
      <c r="AU5" s="246" t="n">
        <v>0</v>
      </c>
      <c r="AV5" s="246" t="n">
        <v>0</v>
      </c>
      <c r="AW5" s="246" t="n">
        <v>0</v>
      </c>
      <c r="AX5" s="246" t="n">
        <v>0</v>
      </c>
      <c r="AY5" s="246" t="n">
        <v>0</v>
      </c>
      <c r="AZ5" s="246" t="n">
        <v>0</v>
      </c>
      <c r="BA5" s="246" t="n">
        <v>0</v>
      </c>
      <c r="BB5" s="246" t="n">
        <v>0</v>
      </c>
      <c r="BC5" s="246" t="n">
        <v>0</v>
      </c>
      <c r="BD5" s="246" t="n">
        <v>0</v>
      </c>
      <c r="BE5" s="249" t="n">
        <v>0</v>
      </c>
      <c r="BF5" s="248" t="n">
        <v>0</v>
      </c>
      <c r="BG5" s="248" t="n">
        <v>0</v>
      </c>
      <c r="BH5" s="249" t="n">
        <v>0</v>
      </c>
      <c r="BI5" s="250" t="inlineStr">
        <is>
          <t>#REF!</t>
        </is>
      </c>
      <c r="BJ5" s="251" t="inlineStr">
        <is>
          <t>#REF!</t>
        </is>
      </c>
      <c r="BK5" s="248" t="n">
        <v>0</v>
      </c>
      <c r="BL5" s="248" t="n">
        <v>0</v>
      </c>
      <c r="BM5" s="249" t="n">
        <v>0</v>
      </c>
      <c r="BN5" s="250" t="inlineStr">
        <is>
          <t>#REF!</t>
        </is>
      </c>
      <c r="BO5" s="251" t="inlineStr">
        <is>
          <t>#REF!</t>
        </is>
      </c>
      <c r="BP5" s="248" t="n">
        <v>0</v>
      </c>
      <c r="BQ5" s="248" t="n">
        <v>0</v>
      </c>
      <c r="BR5" s="249" t="n">
        <v>0</v>
      </c>
      <c r="BS5" s="250" t="inlineStr">
        <is>
          <t>#REF!</t>
        </is>
      </c>
      <c r="BT5" s="251">
        <f>'[2]DATA CONSOLIDADA 2018-2025 '!$BR7-'b2'!$BO5</f>
        <v/>
      </c>
      <c r="BU5" s="248" t="n">
        <v>0</v>
      </c>
      <c r="BV5" s="248" t="n">
        <v>0</v>
      </c>
      <c r="BW5" s="249" t="n">
        <v>0</v>
      </c>
      <c r="BX5" s="250" t="inlineStr">
        <is>
          <t>#REF!</t>
        </is>
      </c>
      <c r="BY5" s="251" t="inlineStr">
        <is>
          <t>#REF!</t>
        </is>
      </c>
      <c r="BZ5" s="248" t="n">
        <v>0</v>
      </c>
      <c r="CA5" s="248" t="n">
        <v>0</v>
      </c>
      <c r="CB5" s="249" t="n">
        <v>0</v>
      </c>
      <c r="CC5" s="250" t="inlineStr">
        <is>
          <t>#REF!</t>
        </is>
      </c>
      <c r="CD5" s="251">
        <f>'[2]DATA CONSOLIDADA 2018-2025 '!$CB7-'b2'!$BW5</f>
        <v/>
      </c>
      <c r="CE5" s="253" t="n">
        <v>0</v>
      </c>
      <c r="CF5" s="253" t="n">
        <v>0</v>
      </c>
      <c r="CG5" s="254" t="n">
        <v>0</v>
      </c>
      <c r="CH5" s="250" t="inlineStr">
        <is>
          <t>#REF!</t>
        </is>
      </c>
      <c r="CI5" s="251">
        <f>'[2]DATA CONSOLIDADA 2018-2025 '!$CG7-'b2'!$CB5</f>
        <v/>
      </c>
      <c r="CJ5" s="247" t="inlineStr">
        <is>
          <t>#REF!</t>
        </is>
      </c>
      <c r="CK5" s="247" t="n">
        <v>0</v>
      </c>
      <c r="CL5" s="247" t="n">
        <v>0</v>
      </c>
      <c r="CM5" s="247" t="n">
        <v>0</v>
      </c>
      <c r="CN5" s="247" t="inlineStr">
        <is>
          <t>#REF!</t>
        </is>
      </c>
      <c r="CO5" s="251">
        <f>'[2]DATA CONSOLIDADA 2018-2025 '!$CM7-'b2'!$CG5</f>
        <v/>
      </c>
      <c r="CP5" s="253" t="n">
        <v>0</v>
      </c>
      <c r="CQ5" s="253" t="n">
        <v>0</v>
      </c>
      <c r="CR5" s="253" t="n">
        <v>0</v>
      </c>
      <c r="CS5" s="253" t="n">
        <v>0</v>
      </c>
      <c r="CT5" s="253" t="n">
        <v>0</v>
      </c>
      <c r="CU5" s="253" t="n">
        <v>0</v>
      </c>
      <c r="CV5" s="247" t="n">
        <v>0</v>
      </c>
      <c r="CW5" s="247" t="n">
        <v>0</v>
      </c>
      <c r="CX5" s="247" t="n">
        <v>0</v>
      </c>
      <c r="CY5" s="247" t="n">
        <v>0</v>
      </c>
      <c r="CZ5" s="247" t="n">
        <v>0</v>
      </c>
      <c r="DA5" s="247" t="n">
        <v>0</v>
      </c>
      <c r="DB5" s="247" t="n">
        <v>0</v>
      </c>
      <c r="DC5" s="255" t="n">
        <v>0</v>
      </c>
      <c r="DD5" s="255" t="n">
        <v>0</v>
      </c>
      <c r="DE5" s="255" t="n">
        <v>0</v>
      </c>
      <c r="DF5" s="255" t="n">
        <v>0</v>
      </c>
      <c r="DG5" s="255" t="n">
        <v>0</v>
      </c>
      <c r="DH5" s="255" t="n">
        <v>0</v>
      </c>
      <c r="DI5" s="256" t="n">
        <v>20539205600</v>
      </c>
      <c r="DJ5" s="257" t="inlineStr">
        <is>
          <t>ASOCIACION DE PRODUCTORES Y EXPORTADORES DE CAFE RODRIGUEZ DE MENDOZA</t>
        </is>
      </c>
      <c r="DK5" s="257" t="inlineStr">
        <is>
          <t>01 Asociación</t>
        </is>
      </c>
      <c r="DL5" s="258" t="n"/>
      <c r="DM5" s="258" t="n"/>
      <c r="DN5" s="258" t="n"/>
      <c r="DO5" s="258" t="n"/>
      <c r="DP5" s="258" t="n"/>
      <c r="DQ5" s="258" t="n"/>
      <c r="DR5" s="258" t="n"/>
      <c r="DS5" s="258" t="n"/>
      <c r="DT5" s="258" t="n"/>
      <c r="DU5" s="258" t="n"/>
      <c r="DV5" s="258" t="n"/>
      <c r="DW5" s="258" t="n"/>
      <c r="DX5" s="258" t="n"/>
      <c r="DY5" s="258" t="n"/>
      <c r="DZ5" s="258" t="n"/>
      <c r="EA5" s="258" t="n"/>
      <c r="EB5" s="258" t="n"/>
      <c r="EC5" s="258" t="n"/>
      <c r="ED5" s="258" t="n"/>
      <c r="EE5" s="258" t="n"/>
    </row>
    <row r="6" hidden="1" ht="47.25" customHeight="1">
      <c r="A6" s="240" t="inlineStr">
        <is>
          <t>COOPERATIVA AGRARIA CAFETALERA ALTA MONTAÑA</t>
        </is>
      </c>
      <c r="B6" s="240" t="inlineStr">
        <is>
          <t>CAFÉ</t>
        </is>
      </c>
      <c r="C6" s="240" t="inlineStr">
        <is>
          <t>CAFÉ</t>
        </is>
      </c>
      <c r="D6" s="240" t="inlineStr">
        <is>
          <t>AMAZONAS</t>
        </is>
      </c>
      <c r="E6" s="240" t="inlineStr">
        <is>
          <t>010604</t>
        </is>
      </c>
      <c r="F6" s="240" t="inlineStr">
        <is>
          <t>AMAZONAS</t>
        </is>
      </c>
      <c r="G6" s="240" t="inlineStr">
        <is>
          <t>RODRIGUEZ DE MENDOZA</t>
        </is>
      </c>
      <c r="H6" s="240" t="inlineStr">
        <is>
          <t>HUAMBO</t>
        </is>
      </c>
      <c r="I6" s="241" t="n">
        <v>1</v>
      </c>
      <c r="J6" s="241" t="n">
        <v>1</v>
      </c>
      <c r="K6" s="241" t="n">
        <v>1</v>
      </c>
      <c r="L6" s="241" t="n">
        <v>1</v>
      </c>
      <c r="M6" s="241" t="n">
        <v>1</v>
      </c>
      <c r="N6" s="241" t="n">
        <v>1</v>
      </c>
      <c r="O6" s="241" t="n"/>
      <c r="P6" s="241" t="n"/>
      <c r="Q6" s="241" t="inlineStr">
        <is>
          <t>PAC</t>
        </is>
      </c>
      <c r="R6" s="242">
        <f>IF(I6=1,I$2,"")&amp;IF(J6=1,IF(I6=1,"-","")&amp;J$2,"")&amp;IF(K6=1,IF(OR(J6=1,I6=1),"-","")&amp;K$2,"")&amp;IF(L6=1,IF(OR(K6=1,J6=1,I6=1),"-","")&amp;L$2,"")&amp;IF(M6=1,IF(OR(L6=1,K6=1,J6=1,I6=1),"-","")&amp;M$2,"")&amp;IF(N6=1,IF(OR(M6=1,L6=1,K6=1,J6=1,I6=1),"-","")&amp;N$2,"")&amp;IF(O6=1,IF(OR(N6=1,M6=1,L6=1,K6=1,J6=1,I6=1),"-","")&amp;O$2,"")&amp;IF(P6=1,IF(I6=1," - ",IF(J6=1," - ",IF(K6=1," - ",IF(L6=1," - ",IF(M6=1," - ",IF(N6=1," - ",IF(O6=1," - ","")))))))&amp;P$2,"")</f>
        <v/>
      </c>
      <c r="S6" s="243">
        <f>SUM('b2'!$I6:$P6)</f>
        <v/>
      </c>
      <c r="T6" s="243">
        <f>IF(OR('b2'!$J6=1,'b2'!$K6=1,'b2'!$L6=1,'b2'!$M6=1,'b2'!$N6=1,'b2'!$O6=1,'b2'!$P6=1),"SI","NO")</f>
        <v/>
      </c>
      <c r="U6" s="243">
        <f>IF(OR('b2'!$K6=1,'b2'!$L6=1,'b2'!$M6=1,'b2'!$N6=1,'b2'!$O6=1,'b2'!$P6=1),"SI","NO")</f>
        <v/>
      </c>
      <c r="V6" s="244" t="n">
        <v>150</v>
      </c>
      <c r="W6" s="245" t="n">
        <v>0</v>
      </c>
      <c r="X6" s="245" t="n">
        <v>0</v>
      </c>
      <c r="Y6" s="244" t="n">
        <v>0</v>
      </c>
      <c r="Z6" s="245" t="n">
        <v>108</v>
      </c>
      <c r="AA6" s="245" t="n">
        <v>42</v>
      </c>
      <c r="AB6" s="244" t="n">
        <v>150</v>
      </c>
      <c r="AC6" s="245" t="n">
        <v>205</v>
      </c>
      <c r="AD6" s="245" t="n">
        <v>119</v>
      </c>
      <c r="AE6" s="244" t="n">
        <v>324</v>
      </c>
      <c r="AF6" s="245" t="n">
        <v>205</v>
      </c>
      <c r="AG6" s="245" t="n">
        <v>119</v>
      </c>
      <c r="AH6" s="244" t="n">
        <v>324</v>
      </c>
      <c r="AI6" s="245" t="n">
        <v>205</v>
      </c>
      <c r="AJ6" s="245" t="n">
        <v>119</v>
      </c>
      <c r="AK6" s="244" t="n">
        <v>324</v>
      </c>
      <c r="AL6" s="245" t="n">
        <v>0</v>
      </c>
      <c r="AM6" s="245" t="n">
        <v>0</v>
      </c>
      <c r="AN6" s="244" t="n">
        <v>0</v>
      </c>
      <c r="AO6" s="245" t="n">
        <v>0</v>
      </c>
      <c r="AP6" s="245" t="n">
        <v>0</v>
      </c>
      <c r="AQ6" s="244" t="n">
        <v>0</v>
      </c>
      <c r="AR6" s="244">
        <f>IF('b2'!$AQ6&gt;0,'b2'!$AQ6,IF('b2'!$AN6&gt;0,'b2'!$AN6,IF('b2'!$AK6&gt;0,'b2'!$AK6,IF('b2'!$AH6&gt;0,'b2'!$AH6,IF('b2'!$AE6&gt;0,'b2'!$AE6,IF('b2'!$AB6&gt;0,'b2'!$AB6,IF('b2'!$Y6&gt;0,'b2'!$Y6,IF('b2'!$V6&gt;0,'b2'!$V6," ---"))))))))</f>
        <v/>
      </c>
      <c r="AS6" s="246" t="n">
        <v>0</v>
      </c>
      <c r="AT6" s="246" t="n">
        <v>0</v>
      </c>
      <c r="AU6" s="246" t="n">
        <v>25</v>
      </c>
      <c r="AV6" s="246" t="n">
        <v>9</v>
      </c>
      <c r="AW6" s="246" t="n">
        <v>41</v>
      </c>
      <c r="AX6" s="246" t="n">
        <v>7</v>
      </c>
      <c r="AY6" s="246" t="n">
        <v>32</v>
      </c>
      <c r="AZ6" s="246" t="n">
        <v>6</v>
      </c>
      <c r="BA6" s="246" t="n">
        <v>0</v>
      </c>
      <c r="BB6" s="246" t="n">
        <v>0</v>
      </c>
      <c r="BC6" s="246" t="n">
        <v>0</v>
      </c>
      <c r="BD6" s="246" t="n">
        <v>0</v>
      </c>
      <c r="BE6" s="247" t="n">
        <v>0</v>
      </c>
      <c r="BF6" s="248" t="n">
        <v>409100</v>
      </c>
      <c r="BG6" s="248" t="n">
        <v>0</v>
      </c>
      <c r="BH6" s="249" t="n">
        <v>409100</v>
      </c>
      <c r="BI6" s="250" t="inlineStr">
        <is>
          <t>#REF!</t>
        </is>
      </c>
      <c r="BJ6" s="251" t="inlineStr">
        <is>
          <t>#REF!</t>
        </is>
      </c>
      <c r="BK6" s="248" t="n">
        <v>325000</v>
      </c>
      <c r="BL6" s="248" t="n">
        <v>0</v>
      </c>
      <c r="BM6" s="249" t="n">
        <v>325000</v>
      </c>
      <c r="BN6" s="250" t="inlineStr">
        <is>
          <t>#REF!</t>
        </is>
      </c>
      <c r="BO6" s="251" t="inlineStr">
        <is>
          <t>#REF!</t>
        </is>
      </c>
      <c r="BP6" s="248" t="n">
        <v>1224192.51</v>
      </c>
      <c r="BQ6" s="248" t="n">
        <v>398235.92</v>
      </c>
      <c r="BR6" s="249" t="n">
        <v>1622428.43</v>
      </c>
      <c r="BS6" s="250" t="inlineStr">
        <is>
          <t>#REF!</t>
        </is>
      </c>
      <c r="BT6" s="251">
        <f>'[2]DATA CONSOLIDADA 2018-2025 '!$BR8-'b2'!$BO6</f>
        <v/>
      </c>
      <c r="BU6" s="248" t="n">
        <v>820950</v>
      </c>
      <c r="BV6" s="248" t="n">
        <v>0</v>
      </c>
      <c r="BW6" s="249" t="n">
        <v>820950</v>
      </c>
      <c r="BX6" s="250" t="inlineStr">
        <is>
          <t>#REF!</t>
        </is>
      </c>
      <c r="BY6" s="251" t="inlineStr">
        <is>
          <t>#REF!</t>
        </is>
      </c>
      <c r="BZ6" s="248" t="n">
        <v>165821.2</v>
      </c>
      <c r="CA6" s="248" t="n">
        <v>0</v>
      </c>
      <c r="CB6" s="249" t="n">
        <v>165821.2</v>
      </c>
      <c r="CC6" s="250" t="inlineStr">
        <is>
          <t>#REF!</t>
        </is>
      </c>
      <c r="CD6" s="251">
        <f>'[2]DATA CONSOLIDADA 2018-2025 '!$CB8-'b2'!$BW6</f>
        <v/>
      </c>
      <c r="CE6" s="253" t="n">
        <v>0</v>
      </c>
      <c r="CF6" s="253" t="n">
        <v>0</v>
      </c>
      <c r="CG6" s="254" t="n">
        <v>0</v>
      </c>
      <c r="CH6" s="250" t="inlineStr">
        <is>
          <t>#REF!</t>
        </is>
      </c>
      <c r="CI6" s="251">
        <f>'[2]DATA CONSOLIDADA 2018-2025 '!$CG8-'b2'!$CB6</f>
        <v/>
      </c>
      <c r="CJ6" s="247" t="inlineStr">
        <is>
          <t>#REF!</t>
        </is>
      </c>
      <c r="CK6" s="247" t="n">
        <v>0</v>
      </c>
      <c r="CL6" s="247" t="n">
        <v>0</v>
      </c>
      <c r="CM6" s="247" t="n">
        <v>0</v>
      </c>
      <c r="CN6" s="247" t="inlineStr">
        <is>
          <t>#REF!</t>
        </is>
      </c>
      <c r="CO6" s="251">
        <f>'[2]DATA CONSOLIDADA 2018-2025 '!$CM8-'b2'!$CG6</f>
        <v/>
      </c>
      <c r="CP6" s="253" t="n">
        <v>9793.4</v>
      </c>
      <c r="CQ6" s="253" t="n">
        <v>0</v>
      </c>
      <c r="CR6" s="253" t="n">
        <v>0</v>
      </c>
      <c r="CS6" s="253" t="n">
        <v>156027.8</v>
      </c>
      <c r="CT6" s="253" t="n">
        <v>0</v>
      </c>
      <c r="CU6" s="253" t="n">
        <v>0</v>
      </c>
      <c r="CV6" s="247" t="n">
        <v>165821.2</v>
      </c>
      <c r="CW6" s="247" t="n">
        <v>0</v>
      </c>
      <c r="CX6" s="247" t="n">
        <v>0</v>
      </c>
      <c r="CY6" s="247" t="n">
        <v>0</v>
      </c>
      <c r="CZ6" s="247" t="n">
        <v>0</v>
      </c>
      <c r="DA6" s="247" t="n">
        <v>0</v>
      </c>
      <c r="DB6" s="247" t="n">
        <v>0</v>
      </c>
      <c r="DC6" s="255" t="n">
        <v>0</v>
      </c>
      <c r="DD6" s="255" t="n">
        <v>0</v>
      </c>
      <c r="DE6" s="255" t="n">
        <v>0</v>
      </c>
      <c r="DF6" s="255" t="n">
        <v>0</v>
      </c>
      <c r="DG6" s="255" t="n">
        <v>0</v>
      </c>
      <c r="DH6" s="255" t="n">
        <v>0</v>
      </c>
      <c r="DI6" s="256" t="n">
        <v>20603320621</v>
      </c>
      <c r="DJ6" s="257" t="inlineStr">
        <is>
          <t>COOPERATIVA AGRARIA CAFETALERA ALTA MONTAÑA</t>
        </is>
      </c>
      <c r="DK6" s="257" t="inlineStr">
        <is>
          <t>02 Cooperativa</t>
        </is>
      </c>
      <c r="DL6" s="258" t="n"/>
      <c r="DM6" s="258" t="n"/>
      <c r="DN6" s="258" t="n"/>
      <c r="DO6" s="258" t="n"/>
      <c r="DP6" s="258" t="n"/>
      <c r="DQ6" s="258" t="n"/>
      <c r="DR6" s="258" t="n"/>
      <c r="DS6" s="258" t="n"/>
      <c r="DT6" s="258" t="n"/>
      <c r="DU6" s="258" t="n"/>
      <c r="DV6" s="258" t="n"/>
      <c r="DW6" s="258" t="n"/>
      <c r="DX6" s="258" t="n"/>
      <c r="DY6" s="258" t="n"/>
      <c r="DZ6" s="258" t="n"/>
      <c r="EA6" s="258" t="n"/>
      <c r="EB6" s="258" t="n"/>
      <c r="EC6" s="258" t="n"/>
      <c r="ED6" s="258" t="n"/>
      <c r="EE6" s="258" t="n"/>
    </row>
    <row r="7" hidden="1" ht="47.25" customHeight="1">
      <c r="A7" s="240" t="inlineStr">
        <is>
          <t>ASOCIACION DE PRODUCTORES AGROPECUARIOS LA FLOR DE CAFÉ</t>
        </is>
      </c>
      <c r="B7" s="240" t="inlineStr">
        <is>
          <t>CAFÉ</t>
        </is>
      </c>
      <c r="C7" s="240" t="inlineStr">
        <is>
          <t>CAFÉ</t>
        </is>
      </c>
      <c r="D7" s="240" t="inlineStr">
        <is>
          <t>AMAZONAS</t>
        </is>
      </c>
      <c r="E7" s="240" t="inlineStr">
        <is>
          <t>010601</t>
        </is>
      </c>
      <c r="F7" s="240" t="inlineStr">
        <is>
          <t>AMAZONAS</t>
        </is>
      </c>
      <c r="G7" s="240" t="inlineStr">
        <is>
          <t>RODRIGUEZ DE MENDOZA</t>
        </is>
      </c>
      <c r="H7" s="240" t="inlineStr">
        <is>
          <t>SAN NICOLAS</t>
        </is>
      </c>
      <c r="I7" s="241" t="n"/>
      <c r="J7" s="241" t="n">
        <v>1</v>
      </c>
      <c r="K7" s="241" t="n">
        <v>1</v>
      </c>
      <c r="L7" s="241" t="n">
        <v>1</v>
      </c>
      <c r="M7" s="241" t="n">
        <v>1</v>
      </c>
      <c r="N7" s="241" t="n">
        <v>1</v>
      </c>
      <c r="O7" s="241" t="n"/>
      <c r="P7" s="241" t="n"/>
      <c r="Q7" s="241" t="inlineStr">
        <is>
          <t>PAC</t>
        </is>
      </c>
      <c r="R7" s="242">
        <f>IF(I7=1,I$2,"")&amp;IF(J7=1,IF(I7=1,"-","")&amp;J$2,"")&amp;IF(K7=1,IF(OR(J7=1,I7=1),"-","")&amp;K$2,"")&amp;IF(L7=1,IF(OR(K7=1,J7=1,I7=1),"-","")&amp;L$2,"")&amp;IF(M7=1,IF(OR(L7=1,K7=1,J7=1,I7=1),"-","")&amp;M$2,"")&amp;IF(N7=1,IF(OR(M7=1,L7=1,K7=1,J7=1,I7=1),"-","")&amp;N$2,"")&amp;IF(O7=1,IF(OR(N7=1,M7=1,L7=1,K7=1,J7=1,I7=1),"-","")&amp;O$2,"")&amp;IF(P7=1,IF(I7=1," - ",IF(J7=1," - ",IF(K7=1," - ",IF(L7=1," - ",IF(M7=1," - ",IF(N7=1," - ",IF(O7=1," - ","")))))))&amp;P$2,"")</f>
        <v/>
      </c>
      <c r="S7" s="243">
        <f>SUM('b2'!$I7:$P7)</f>
        <v/>
      </c>
      <c r="T7" s="243">
        <f>IF(OR('b2'!$J7=1,'b2'!$K7=1,'b2'!$L7=1,'b2'!$M7=1,'b2'!$N7=1,'b2'!$O7=1,'b2'!$P7=1),"SI","NO")</f>
        <v/>
      </c>
      <c r="U7" s="243">
        <f>IF(OR('b2'!$K7=1,'b2'!$L7=1,'b2'!$M7=1,'b2'!$N7=1,'b2'!$O7=1,'b2'!$P7=1),"SI","NO")</f>
        <v/>
      </c>
      <c r="V7" s="244" t="n">
        <v>0</v>
      </c>
      <c r="W7" s="245" t="n">
        <v>210</v>
      </c>
      <c r="X7" s="245" t="n">
        <v>113</v>
      </c>
      <c r="Y7" s="244" t="n">
        <v>323</v>
      </c>
      <c r="Z7" s="245" t="n">
        <v>210</v>
      </c>
      <c r="AA7" s="245" t="n">
        <v>113</v>
      </c>
      <c r="AB7" s="244" t="n">
        <v>323</v>
      </c>
      <c r="AC7" s="245" t="n">
        <v>274</v>
      </c>
      <c r="AD7" s="245" t="n">
        <v>137</v>
      </c>
      <c r="AE7" s="244" t="n">
        <v>411</v>
      </c>
      <c r="AF7" s="245" t="n">
        <v>274</v>
      </c>
      <c r="AG7" s="245" t="n">
        <v>137</v>
      </c>
      <c r="AH7" s="244" t="n">
        <v>411</v>
      </c>
      <c r="AI7" s="245" t="n">
        <v>274</v>
      </c>
      <c r="AJ7" s="245" t="n">
        <v>137</v>
      </c>
      <c r="AK7" s="244" t="n">
        <v>411</v>
      </c>
      <c r="AL7" s="245" t="n">
        <v>0</v>
      </c>
      <c r="AM7" s="245" t="n">
        <v>0</v>
      </c>
      <c r="AN7" s="244" t="n">
        <v>0</v>
      </c>
      <c r="AO7" s="245" t="n">
        <v>0</v>
      </c>
      <c r="AP7" s="245" t="n">
        <v>0</v>
      </c>
      <c r="AQ7" s="244" t="n">
        <v>0</v>
      </c>
      <c r="AR7" s="244">
        <f>IF('b2'!$AQ7&gt;0,'b2'!$AQ7,IF('b2'!$AN7&gt;0,'b2'!$AN7,IF('b2'!$AK7&gt;0,'b2'!$AK7,IF('b2'!$AH7&gt;0,'b2'!$AH7,IF('b2'!$AE7&gt;0,'b2'!$AE7,IF('b2'!$AB7&gt;0,'b2'!$AB7,IF('b2'!$Y7&gt;0,'b2'!$Y7,IF('b2'!$V7&gt;0,'b2'!$V7," ---"))))))))</f>
        <v/>
      </c>
      <c r="AS7" s="246" t="n">
        <v>0</v>
      </c>
      <c r="AT7" s="246" t="n">
        <v>0</v>
      </c>
      <c r="AU7" s="246" t="n">
        <v>26</v>
      </c>
      <c r="AV7" s="246" t="n">
        <v>8</v>
      </c>
      <c r="AW7" s="246" t="n">
        <v>43</v>
      </c>
      <c r="AX7" s="246" t="n">
        <v>7</v>
      </c>
      <c r="AY7" s="246" t="n">
        <v>32</v>
      </c>
      <c r="AZ7" s="246" t="n">
        <v>6</v>
      </c>
      <c r="BA7" s="246" t="n">
        <v>0</v>
      </c>
      <c r="BB7" s="246" t="n">
        <v>0</v>
      </c>
      <c r="BC7" s="246" t="n">
        <v>0</v>
      </c>
      <c r="BD7" s="246" t="n">
        <v>0</v>
      </c>
      <c r="BE7" s="249" t="n">
        <v>0</v>
      </c>
      <c r="BF7" s="248" t="n">
        <v>6041471.55</v>
      </c>
      <c r="BG7" s="248" t="n">
        <v>0</v>
      </c>
      <c r="BH7" s="249" t="n">
        <v>6041471.55</v>
      </c>
      <c r="BI7" s="250" t="inlineStr">
        <is>
          <t>#REF!</t>
        </is>
      </c>
      <c r="BJ7" s="251" t="inlineStr">
        <is>
          <t>#REF!</t>
        </is>
      </c>
      <c r="BK7" s="248" t="n">
        <v>523737.39</v>
      </c>
      <c r="BL7" s="248" t="n">
        <v>0</v>
      </c>
      <c r="BM7" s="249" t="n">
        <v>523737.39</v>
      </c>
      <c r="BN7" s="250" t="inlineStr">
        <is>
          <t>#REF!</t>
        </is>
      </c>
      <c r="BO7" s="251" t="inlineStr">
        <is>
          <t>#REF!</t>
        </is>
      </c>
      <c r="BP7" s="248" t="n">
        <v>3394807.72</v>
      </c>
      <c r="BQ7" s="248" t="n">
        <v>0</v>
      </c>
      <c r="BR7" s="249" t="n">
        <v>3394807.72</v>
      </c>
      <c r="BS7" s="250" t="inlineStr">
        <is>
          <t>#REF!</t>
        </is>
      </c>
      <c r="BT7" s="251">
        <f>'[2]DATA CONSOLIDADA 2018-2025 '!$BR9-'b2'!$BO7</f>
        <v/>
      </c>
      <c r="BU7" s="248" t="n">
        <v>4076541.98</v>
      </c>
      <c r="BV7" s="248" t="n">
        <v>446118</v>
      </c>
      <c r="BW7" s="249" t="n">
        <v>4522659.98</v>
      </c>
      <c r="BX7" s="250" t="inlineStr">
        <is>
          <t>#REF!</t>
        </is>
      </c>
      <c r="BY7" s="251" t="inlineStr">
        <is>
          <t>#REF!</t>
        </is>
      </c>
      <c r="BZ7" s="248" t="n">
        <v>5733612.77</v>
      </c>
      <c r="CA7" s="248" t="n">
        <v>984023.42</v>
      </c>
      <c r="CB7" s="249" t="n">
        <v>6717636.19</v>
      </c>
      <c r="CC7" s="250" t="inlineStr">
        <is>
          <t>#REF!</t>
        </is>
      </c>
      <c r="CD7" s="251">
        <f>'[2]DATA CONSOLIDADA 2018-2025 '!$CB9-'b2'!$BW7</f>
        <v/>
      </c>
      <c r="CE7" s="253" t="n">
        <v>0</v>
      </c>
      <c r="CF7" s="253" t="n">
        <v>0</v>
      </c>
      <c r="CG7" s="254" t="n">
        <v>0</v>
      </c>
      <c r="CH7" s="250" t="inlineStr">
        <is>
          <t>#REF!</t>
        </is>
      </c>
      <c r="CI7" s="251">
        <f>'[2]DATA CONSOLIDADA 2018-2025 '!$CG9-'b2'!$CB7</f>
        <v/>
      </c>
      <c r="CJ7" s="247" t="inlineStr">
        <is>
          <t>#REF!</t>
        </is>
      </c>
      <c r="CK7" s="247" t="n">
        <v>0</v>
      </c>
      <c r="CL7" s="247" t="n">
        <v>0</v>
      </c>
      <c r="CM7" s="247" t="n">
        <v>0</v>
      </c>
      <c r="CN7" s="247" t="inlineStr">
        <is>
          <t>#REF!</t>
        </is>
      </c>
      <c r="CO7" s="251">
        <f>'[2]DATA CONSOLIDADA 2018-2025 '!$CM9-'b2'!$CG7</f>
        <v/>
      </c>
      <c r="CP7" s="253" t="n">
        <v>0</v>
      </c>
      <c r="CQ7" s="253" t="n">
        <v>0</v>
      </c>
      <c r="CR7" s="253" t="n">
        <v>0</v>
      </c>
      <c r="CS7" s="253" t="n">
        <v>6717636.17232532</v>
      </c>
      <c r="CT7" s="253" t="n">
        <v>0</v>
      </c>
      <c r="CU7" s="253" t="n">
        <v>0</v>
      </c>
      <c r="CV7" s="247" t="n">
        <v>6717636.17232532</v>
      </c>
      <c r="CW7" s="247" t="n">
        <v>0</v>
      </c>
      <c r="CX7" s="247" t="n">
        <v>0</v>
      </c>
      <c r="CY7" s="247" t="n">
        <v>0</v>
      </c>
      <c r="CZ7" s="247" t="n">
        <v>0</v>
      </c>
      <c r="DA7" s="247" t="n">
        <v>0</v>
      </c>
      <c r="DB7" s="247" t="n">
        <v>0</v>
      </c>
      <c r="DC7" s="255" t="n">
        <v>0</v>
      </c>
      <c r="DD7" s="255" t="n">
        <v>0</v>
      </c>
      <c r="DE7" s="255" t="n">
        <v>0</v>
      </c>
      <c r="DF7" s="255" t="n">
        <v>0</v>
      </c>
      <c r="DG7" s="255" t="n">
        <v>0</v>
      </c>
      <c r="DH7" s="255" t="n">
        <v>0</v>
      </c>
      <c r="DI7" s="256" t="n">
        <v>20480762895</v>
      </c>
      <c r="DJ7" s="257" t="inlineStr">
        <is>
          <t>ASOCIACION DE PRODUCTORES AGROPECUARIOS LA FLOR DE CAFÉ</t>
        </is>
      </c>
      <c r="DK7" s="257" t="inlineStr">
        <is>
          <t>01 Asociación</t>
        </is>
      </c>
      <c r="DL7" s="258" t="n"/>
      <c r="DM7" s="258" t="n"/>
      <c r="DN7" s="258" t="n"/>
      <c r="DO7" s="258" t="n"/>
      <c r="DP7" s="258" t="n"/>
      <c r="DQ7" s="258" t="n"/>
      <c r="DR7" s="258" t="n"/>
      <c r="DS7" s="258" t="n"/>
      <c r="DT7" s="258" t="n"/>
      <c r="DU7" s="258" t="n"/>
      <c r="DV7" s="258" t="n"/>
      <c r="DW7" s="258" t="n"/>
      <c r="DX7" s="258" t="n"/>
      <c r="DY7" s="258" t="n"/>
      <c r="DZ7" s="258" t="n"/>
      <c r="EA7" s="258" t="n"/>
      <c r="EB7" s="258" t="n"/>
      <c r="EC7" s="258" t="n"/>
      <c r="ED7" s="258" t="n"/>
      <c r="EE7" s="258" t="n"/>
    </row>
    <row r="8" ht="47.25" customHeight="1">
      <c r="A8" s="240" t="inlineStr">
        <is>
          <t>COOPERATIVA DE SERVICIOS MULTIPLES - APROCAM</t>
        </is>
      </c>
      <c r="B8" s="240" t="inlineStr">
        <is>
          <t>CACAO</t>
        </is>
      </c>
      <c r="C8" s="240" t="inlineStr">
        <is>
          <t>CACAO</t>
        </is>
      </c>
      <c r="D8" s="240" t="inlineStr">
        <is>
          <t>AMAZONAS</t>
        </is>
      </c>
      <c r="E8" s="240" t="inlineStr">
        <is>
          <t>010201</t>
        </is>
      </c>
      <c r="F8" s="240" t="inlineStr">
        <is>
          <t>AMAZONAS</t>
        </is>
      </c>
      <c r="G8" s="240" t="inlineStr">
        <is>
          <t>BAGUA</t>
        </is>
      </c>
      <c r="H8" s="240" t="inlineStr">
        <is>
          <t>BAGUA</t>
        </is>
      </c>
      <c r="I8" s="241" t="n">
        <v>1</v>
      </c>
      <c r="J8" s="241" t="n">
        <v>1</v>
      </c>
      <c r="K8" s="241" t="n">
        <v>1</v>
      </c>
      <c r="L8" s="241" t="n">
        <v>1</v>
      </c>
      <c r="M8" s="241" t="n">
        <v>1</v>
      </c>
      <c r="N8" s="241" t="n">
        <v>1</v>
      </c>
      <c r="O8" s="241" t="n"/>
      <c r="P8" s="241" t="n"/>
      <c r="Q8" s="241" t="inlineStr">
        <is>
          <t>PAC</t>
        </is>
      </c>
      <c r="R8" s="242">
        <f>IF(I8=1,I$2,"")&amp;IF(J8=1,IF(I8=1,"-","")&amp;J$2,"")&amp;IF(K8=1,IF(OR(J8=1,I8=1),"-","")&amp;K$2,"")&amp;IF(L8=1,IF(OR(K8=1,J8=1,I8=1),"-","")&amp;L$2,"")&amp;IF(M8=1,IF(OR(L8=1,K8=1,J8=1,I8=1),"-","")&amp;M$2,"")&amp;IF(N8=1,IF(OR(M8=1,L8=1,K8=1,J8=1,I8=1),"-","")&amp;N$2,"")&amp;IF(O8=1,IF(OR(N8=1,M8=1,L8=1,K8=1,J8=1,I8=1),"-","")&amp;O$2,"")&amp;IF(P8=1,IF(I8=1," - ",IF(J8=1," - ",IF(K8=1," - ",IF(L8=1," - ",IF(M8=1," - ",IF(N8=1," - ",IF(O8=1," - ","")))))))&amp;P$2,"")</f>
        <v/>
      </c>
      <c r="S8" s="243">
        <f>SUM('b2'!$I8:$P8)</f>
        <v/>
      </c>
      <c r="T8" s="243">
        <f>IF(OR('b2'!$J8=1,'b2'!$K8=1,'b2'!$L8=1,'b2'!$M8=1,'b2'!$N8=1,'b2'!$O8=1,'b2'!$P8=1),"SI","NO")</f>
        <v/>
      </c>
      <c r="U8" s="243">
        <f>IF(OR('b2'!$K8=1,'b2'!$L8=1,'b2'!$M8=1,'b2'!$N8=1,'b2'!$O8=1,'b2'!$P8=1),"SI","NO")</f>
        <v/>
      </c>
      <c r="V8" s="244" t="n">
        <v>418</v>
      </c>
      <c r="W8" s="245" t="n">
        <v>353</v>
      </c>
      <c r="X8" s="245" t="n">
        <v>65</v>
      </c>
      <c r="Y8" s="244" t="n">
        <v>418</v>
      </c>
      <c r="Z8" s="245" t="n">
        <v>357</v>
      </c>
      <c r="AA8" s="245" t="n">
        <v>66</v>
      </c>
      <c r="AB8" s="244" t="n">
        <v>423</v>
      </c>
      <c r="AC8" s="245" t="n">
        <v>201</v>
      </c>
      <c r="AD8" s="245" t="n">
        <v>43</v>
      </c>
      <c r="AE8" s="244" t="n">
        <v>244</v>
      </c>
      <c r="AF8" s="245" t="n">
        <v>201</v>
      </c>
      <c r="AG8" s="245" t="n">
        <v>43</v>
      </c>
      <c r="AH8" s="244" t="n">
        <v>244</v>
      </c>
      <c r="AI8" s="245" t="n">
        <v>201</v>
      </c>
      <c r="AJ8" s="245" t="n">
        <v>43</v>
      </c>
      <c r="AK8" s="244" t="n">
        <v>244</v>
      </c>
      <c r="AL8" s="245" t="n">
        <v>0</v>
      </c>
      <c r="AM8" s="245" t="n">
        <v>0</v>
      </c>
      <c r="AN8" s="244" t="n">
        <v>0</v>
      </c>
      <c r="AO8" s="245" t="n">
        <v>0</v>
      </c>
      <c r="AP8" s="245" t="n">
        <v>0</v>
      </c>
      <c r="AQ8" s="244" t="n">
        <v>0</v>
      </c>
      <c r="AR8" s="244">
        <f>IF('b2'!$AQ8&gt;0,'b2'!$AQ8,IF('b2'!$AN8&gt;0,'b2'!$AN8,IF('b2'!$AK8&gt;0,'b2'!$AK8,IF('b2'!$AH8&gt;0,'b2'!$AH8,IF('b2'!$AE8&gt;0,'b2'!$AE8,IF('b2'!$AB8&gt;0,'b2'!$AB8,IF('b2'!$Y8&gt;0,'b2'!$Y8,IF('b2'!$V8&gt;0,'b2'!$V8," ---"))))))))</f>
        <v/>
      </c>
      <c r="AS8" s="246" t="n">
        <v>0</v>
      </c>
      <c r="AT8" s="246" t="n">
        <v>0</v>
      </c>
      <c r="AU8" s="246" t="n">
        <v>35</v>
      </c>
      <c r="AV8" s="246" t="n">
        <v>7</v>
      </c>
      <c r="AW8" s="246" t="n">
        <v>32</v>
      </c>
      <c r="AX8" s="246" t="n">
        <v>5</v>
      </c>
      <c r="AY8" s="246" t="n">
        <v>39</v>
      </c>
      <c r="AZ8" s="246" t="n">
        <v>7</v>
      </c>
      <c r="BA8" s="246" t="n">
        <v>0</v>
      </c>
      <c r="BB8" s="246" t="n">
        <v>0</v>
      </c>
      <c r="BC8" s="246" t="n">
        <v>0</v>
      </c>
      <c r="BD8" s="246" t="n">
        <v>0</v>
      </c>
      <c r="BE8" s="247" t="n">
        <v>279033.24</v>
      </c>
      <c r="BF8" s="248" t="n">
        <v>0</v>
      </c>
      <c r="BG8" s="248" t="n">
        <v>1026216.81</v>
      </c>
      <c r="BH8" s="249" t="n">
        <v>1026216.81</v>
      </c>
      <c r="BI8" s="250" t="inlineStr">
        <is>
          <t>#REF!</t>
        </is>
      </c>
      <c r="BJ8" s="251" t="inlineStr">
        <is>
          <t>#REF!</t>
        </is>
      </c>
      <c r="BK8" s="248" t="n">
        <v>101917.7</v>
      </c>
      <c r="BL8" s="248" t="n">
        <v>284025.07</v>
      </c>
      <c r="BM8" s="249" t="n">
        <v>385942.77</v>
      </c>
      <c r="BN8" s="250" t="inlineStr">
        <is>
          <t>#REF!</t>
        </is>
      </c>
      <c r="BO8" s="251" t="inlineStr">
        <is>
          <t>#REF!</t>
        </is>
      </c>
      <c r="BP8" s="248" t="n">
        <v>78859.14999999999</v>
      </c>
      <c r="BQ8" s="248" t="n">
        <v>2033180.39</v>
      </c>
      <c r="BR8" s="249" t="n">
        <v>2112039.54</v>
      </c>
      <c r="BS8" s="250" t="inlineStr">
        <is>
          <t>#REF!</t>
        </is>
      </c>
      <c r="BT8" s="251">
        <f>'[2]DATA CONSOLIDADA 2018-2025 '!$BR10-'b2'!$BO8</f>
        <v/>
      </c>
      <c r="BU8" s="248" t="n">
        <v>65644.73</v>
      </c>
      <c r="BV8" s="248" t="n">
        <v>1189543.89</v>
      </c>
      <c r="BW8" s="249" t="n">
        <v>1255188.62</v>
      </c>
      <c r="BX8" s="250" t="inlineStr">
        <is>
          <t>#REF!</t>
        </is>
      </c>
      <c r="BY8" s="251" t="inlineStr">
        <is>
          <t>#REF!</t>
        </is>
      </c>
      <c r="BZ8" s="248" t="n">
        <v>114467.98</v>
      </c>
      <c r="CA8" s="248" t="n">
        <v>1092156.71</v>
      </c>
      <c r="CB8" s="249" t="n">
        <v>1206624.69</v>
      </c>
      <c r="CC8" s="250" t="inlineStr">
        <is>
          <t>#REF!</t>
        </is>
      </c>
      <c r="CD8" s="251">
        <f>'[2]DATA CONSOLIDADA 2018-2025 '!$CB10-'b2'!$BW8</f>
        <v/>
      </c>
      <c r="CE8" s="253" t="n">
        <v>0</v>
      </c>
      <c r="CF8" s="253" t="n">
        <v>0</v>
      </c>
      <c r="CG8" s="254" t="n">
        <v>0</v>
      </c>
      <c r="CH8" s="250" t="inlineStr">
        <is>
          <t>#REF!</t>
        </is>
      </c>
      <c r="CI8" s="251">
        <f>'[2]DATA CONSOLIDADA 2018-2025 '!$CG10-'b2'!$CB8</f>
        <v/>
      </c>
      <c r="CJ8" s="247" t="inlineStr">
        <is>
          <t>#REF!</t>
        </is>
      </c>
      <c r="CK8" s="247" t="n">
        <v>0</v>
      </c>
      <c r="CL8" s="247" t="n">
        <v>0</v>
      </c>
      <c r="CM8" s="247" t="n">
        <v>0</v>
      </c>
      <c r="CN8" s="247" t="inlineStr">
        <is>
          <t>#REF!</t>
        </is>
      </c>
      <c r="CO8" s="251">
        <f>'[2]DATA CONSOLIDADA 2018-2025 '!$CM10-'b2'!$CG8</f>
        <v/>
      </c>
      <c r="CP8" s="253" t="n">
        <v>34067.084</v>
      </c>
      <c r="CQ8" s="253" t="n">
        <v>0</v>
      </c>
      <c r="CR8" s="253" t="n">
        <v>0</v>
      </c>
      <c r="CS8" s="253" t="n">
        <v>1172557.6138</v>
      </c>
      <c r="CT8" s="253" t="n">
        <v>0</v>
      </c>
      <c r="CU8" s="253" t="n">
        <v>0</v>
      </c>
      <c r="CV8" s="247" t="n">
        <v>1206624.6978</v>
      </c>
      <c r="CW8" s="247" t="n">
        <v>0</v>
      </c>
      <c r="CX8" s="247" t="n">
        <v>0</v>
      </c>
      <c r="CY8" s="247" t="n">
        <v>0</v>
      </c>
      <c r="CZ8" s="247" t="n">
        <v>0</v>
      </c>
      <c r="DA8" s="247" t="n">
        <v>0</v>
      </c>
      <c r="DB8" s="247" t="n">
        <v>0</v>
      </c>
      <c r="DC8" s="255" t="n">
        <v>0</v>
      </c>
      <c r="DD8" s="255" t="n">
        <v>0</v>
      </c>
      <c r="DE8" s="255" t="n">
        <v>0</v>
      </c>
      <c r="DF8" s="255" t="n">
        <v>0</v>
      </c>
      <c r="DG8" s="255" t="n">
        <v>0</v>
      </c>
      <c r="DH8" s="255" t="n">
        <v>0</v>
      </c>
      <c r="DI8" s="256" t="n">
        <v>20480458550</v>
      </c>
      <c r="DJ8" s="257" t="inlineStr">
        <is>
          <t>COOPERATIVA AGRARIA APROCAM</t>
        </is>
      </c>
      <c r="DK8" s="257" t="inlineStr">
        <is>
          <t>02 Cooperativa</t>
        </is>
      </c>
      <c r="DL8" s="258" t="n"/>
      <c r="DM8" s="258" t="n"/>
      <c r="DN8" s="258" t="n"/>
      <c r="DO8" s="258" t="n"/>
      <c r="DP8" s="258" t="n"/>
      <c r="DQ8" s="258" t="n"/>
      <c r="DR8" s="258" t="n"/>
      <c r="DS8" s="258" t="n"/>
      <c r="DT8" s="258" t="n"/>
      <c r="DU8" s="258" t="n"/>
      <c r="DV8" s="258" t="n"/>
      <c r="DW8" s="258" t="n"/>
      <c r="DX8" s="258" t="n"/>
      <c r="DY8" s="258" t="n"/>
      <c r="DZ8" s="258" t="n"/>
      <c r="EA8" s="258" t="n"/>
      <c r="EB8" s="258" t="n"/>
      <c r="EC8" s="258" t="n"/>
      <c r="ED8" s="258" t="n"/>
      <c r="EE8" s="258" t="n"/>
    </row>
    <row r="9" ht="47.25" customHeight="1">
      <c r="A9" s="240" t="inlineStr">
        <is>
          <t>COOPERATIVA CENTRAL DE PRODUCTORES AGROPECUARIOS DE AMAZONAS - CEPROAA</t>
        </is>
      </c>
      <c r="B9" s="240" t="inlineStr">
        <is>
          <t>CACAO</t>
        </is>
      </c>
      <c r="C9" s="240" t="inlineStr">
        <is>
          <t>CACAO</t>
        </is>
      </c>
      <c r="D9" s="240" t="inlineStr">
        <is>
          <t>AMAZONAS</t>
        </is>
      </c>
      <c r="E9" s="240" t="inlineStr">
        <is>
          <t>010702</t>
        </is>
      </c>
      <c r="F9" s="240" t="inlineStr">
        <is>
          <t>AMAZONAS</t>
        </is>
      </c>
      <c r="G9" s="240" t="inlineStr">
        <is>
          <t>UTCUBAMBA</t>
        </is>
      </c>
      <c r="H9" s="240" t="inlineStr">
        <is>
          <t>CAJARURO</t>
        </is>
      </c>
      <c r="I9" s="241" t="n">
        <v>1</v>
      </c>
      <c r="J9" s="241" t="n">
        <v>1</v>
      </c>
      <c r="K9" s="241" t="n">
        <v>1</v>
      </c>
      <c r="L9" s="241" t="n">
        <v>1</v>
      </c>
      <c r="M9" s="241" t="n">
        <v>1</v>
      </c>
      <c r="N9" s="241" t="n">
        <v>1</v>
      </c>
      <c r="O9" s="241" t="n"/>
      <c r="P9" s="241" t="n"/>
      <c r="Q9" s="241" t="inlineStr">
        <is>
          <t>PAC</t>
        </is>
      </c>
      <c r="R9" s="242">
        <f>IF(I9=1,I$2,"")&amp;IF(J9=1,IF(I9=1,"-","")&amp;J$2,"")&amp;IF(K9=1,IF(OR(J9=1,I9=1),"-","")&amp;K$2,"")&amp;IF(L9=1,IF(OR(K9=1,J9=1,I9=1),"-","")&amp;L$2,"")&amp;IF(M9=1,IF(OR(L9=1,K9=1,J9=1,I9=1),"-","")&amp;M$2,"")&amp;IF(N9=1,IF(OR(M9=1,L9=1,K9=1,J9=1,I9=1),"-","")&amp;N$2,"")&amp;IF(O9=1,IF(OR(N9=1,M9=1,L9=1,K9=1,J9=1,I9=1),"-","")&amp;O$2,"")&amp;IF(P9=1,IF(I9=1," - ",IF(J9=1," - ",IF(K9=1," - ",IF(L9=1," - ",IF(M9=1," - ",IF(N9=1," - ",IF(O9=1," - ","")))))))&amp;P$2,"")</f>
        <v/>
      </c>
      <c r="S9" s="243">
        <f>SUM('b2'!$I9:$P9)</f>
        <v/>
      </c>
      <c r="T9" s="243">
        <f>IF(OR('b2'!$J9=1,'b2'!$K9=1,'b2'!$L9=1,'b2'!$M9=1,'b2'!$N9=1,'b2'!$O9=1,'b2'!$P9=1),"SI","NO")</f>
        <v/>
      </c>
      <c r="U9" s="243">
        <f>IF(OR('b2'!$K9=1,'b2'!$L9=1,'b2'!$M9=1,'b2'!$N9=1,'b2'!$O9=1,'b2'!$P9=1),"SI","NO")</f>
        <v/>
      </c>
      <c r="V9" s="244" t="n">
        <v>344</v>
      </c>
      <c r="W9" s="245" t="n">
        <v>272</v>
      </c>
      <c r="X9" s="245" t="n">
        <v>71</v>
      </c>
      <c r="Y9" s="244" t="n">
        <v>343</v>
      </c>
      <c r="Z9" s="245" t="n">
        <v>266</v>
      </c>
      <c r="AA9" s="245" t="n">
        <v>71</v>
      </c>
      <c r="AB9" s="244" t="n">
        <v>337</v>
      </c>
      <c r="AC9" s="245" t="n">
        <v>271</v>
      </c>
      <c r="AD9" s="245" t="n">
        <v>71</v>
      </c>
      <c r="AE9" s="244" t="n">
        <v>342</v>
      </c>
      <c r="AF9" s="245" t="n">
        <v>271</v>
      </c>
      <c r="AG9" s="245" t="n">
        <v>71</v>
      </c>
      <c r="AH9" s="244" t="n">
        <v>342</v>
      </c>
      <c r="AI9" s="245" t="n">
        <v>271</v>
      </c>
      <c r="AJ9" s="245" t="n">
        <v>71</v>
      </c>
      <c r="AK9" s="244" t="n">
        <v>342</v>
      </c>
      <c r="AL9" s="245" t="n">
        <v>0</v>
      </c>
      <c r="AM9" s="245" t="n">
        <v>0</v>
      </c>
      <c r="AN9" s="244" t="n">
        <v>0</v>
      </c>
      <c r="AO9" s="245" t="n">
        <v>0</v>
      </c>
      <c r="AP9" s="245" t="n">
        <v>0</v>
      </c>
      <c r="AQ9" s="244" t="n">
        <v>0</v>
      </c>
      <c r="AR9" s="244">
        <f>IF('b2'!$AQ9&gt;0,'b2'!$AQ9,IF('b2'!$AN9&gt;0,'b2'!$AN9,IF('b2'!$AK9&gt;0,'b2'!$AK9,IF('b2'!$AH9&gt;0,'b2'!$AH9,IF('b2'!$AE9&gt;0,'b2'!$AE9,IF('b2'!$AB9&gt;0,'b2'!$AB9,IF('b2'!$Y9&gt;0,'b2'!$Y9,IF('b2'!$V9&gt;0,'b2'!$V9," ---"))))))))</f>
        <v/>
      </c>
      <c r="AS9" s="246" t="n">
        <v>0</v>
      </c>
      <c r="AT9" s="246" t="n">
        <v>0</v>
      </c>
      <c r="AU9" s="246" t="n">
        <v>24</v>
      </c>
      <c r="AV9" s="246" t="n">
        <v>7</v>
      </c>
      <c r="AW9" s="246" t="n">
        <v>28</v>
      </c>
      <c r="AX9" s="246" t="n">
        <v>7</v>
      </c>
      <c r="AY9" s="246" t="n">
        <v>39</v>
      </c>
      <c r="AZ9" s="246" t="n">
        <v>6</v>
      </c>
      <c r="BA9" s="246" t="n">
        <v>0</v>
      </c>
      <c r="BB9" s="246" t="n">
        <v>0</v>
      </c>
      <c r="BC9" s="246" t="n">
        <v>0</v>
      </c>
      <c r="BD9" s="246" t="n">
        <v>0</v>
      </c>
      <c r="BE9" s="247" t="n">
        <v>0</v>
      </c>
      <c r="BF9" s="248" t="n">
        <v>0</v>
      </c>
      <c r="BG9" s="248" t="n">
        <v>1072102.29</v>
      </c>
      <c r="BH9" s="249" t="n">
        <v>1072102.29</v>
      </c>
      <c r="BI9" s="250" t="inlineStr">
        <is>
          <t>#REF!</t>
        </is>
      </c>
      <c r="BJ9" s="251" t="inlineStr">
        <is>
          <t>#REF!</t>
        </is>
      </c>
      <c r="BK9" s="248" t="n">
        <v>454472.63</v>
      </c>
      <c r="BL9" s="248" t="n">
        <v>0</v>
      </c>
      <c r="BM9" s="249" t="n">
        <v>454472.63</v>
      </c>
      <c r="BN9" s="250" t="inlineStr">
        <is>
          <t>#REF!</t>
        </is>
      </c>
      <c r="BO9" s="251" t="inlineStr">
        <is>
          <t>#REF!</t>
        </is>
      </c>
      <c r="BP9" s="248" t="n">
        <v>1609560.38</v>
      </c>
      <c r="BQ9" s="248" t="n">
        <v>0</v>
      </c>
      <c r="BR9" s="249" t="n">
        <v>1609560.38</v>
      </c>
      <c r="BS9" s="250" t="inlineStr">
        <is>
          <t>#REF!</t>
        </is>
      </c>
      <c r="BT9" s="251">
        <f>'[2]DATA CONSOLIDADA 2018-2025 '!$BR11-'b2'!$BO9</f>
        <v/>
      </c>
      <c r="BU9" s="248" t="n">
        <v>1731876.81</v>
      </c>
      <c r="BV9" s="248" t="n">
        <v>0</v>
      </c>
      <c r="BW9" s="249" t="n">
        <v>1731876.81</v>
      </c>
      <c r="BX9" s="250" t="inlineStr">
        <is>
          <t>#REF!</t>
        </is>
      </c>
      <c r="BY9" s="251" t="inlineStr">
        <is>
          <t>#REF!</t>
        </is>
      </c>
      <c r="BZ9" s="248" t="n">
        <v>1545263.11</v>
      </c>
      <c r="CA9" s="248" t="n">
        <v>0</v>
      </c>
      <c r="CB9" s="249" t="n">
        <v>1545263.11</v>
      </c>
      <c r="CC9" s="250" t="inlineStr">
        <is>
          <t>#REF!</t>
        </is>
      </c>
      <c r="CD9" s="251">
        <f>'[2]DATA CONSOLIDADA 2018-2025 '!$CB11-'b2'!$BW9</f>
        <v/>
      </c>
      <c r="CE9" s="253" t="n">
        <v>0</v>
      </c>
      <c r="CF9" s="253" t="n">
        <v>0</v>
      </c>
      <c r="CG9" s="254" t="n">
        <v>0</v>
      </c>
      <c r="CH9" s="250" t="inlineStr">
        <is>
          <t>#REF!</t>
        </is>
      </c>
      <c r="CI9" s="251">
        <f>'[2]DATA CONSOLIDADA 2018-2025 '!$CG11-'b2'!$CB9</f>
        <v/>
      </c>
      <c r="CJ9" s="247" t="inlineStr">
        <is>
          <t>#REF!</t>
        </is>
      </c>
      <c r="CK9" s="247" t="n">
        <v>0</v>
      </c>
      <c r="CL9" s="247" t="n">
        <v>0</v>
      </c>
      <c r="CM9" s="247" t="n">
        <v>0</v>
      </c>
      <c r="CN9" s="247" t="inlineStr">
        <is>
          <t>#REF!</t>
        </is>
      </c>
      <c r="CO9" s="251">
        <f>'[2]DATA CONSOLIDADA 2018-2025 '!$CM11-'b2'!$CG9</f>
        <v/>
      </c>
      <c r="CP9" s="253" t="n">
        <v>9912.9964</v>
      </c>
      <c r="CQ9" s="253" t="n">
        <v>0</v>
      </c>
      <c r="CR9" s="253" t="n">
        <v>820166.58103121</v>
      </c>
      <c r="CS9" s="253" t="n">
        <v>715183.52026</v>
      </c>
      <c r="CT9" s="253" t="n">
        <v>0</v>
      </c>
      <c r="CU9" s="253" t="n">
        <v>0</v>
      </c>
      <c r="CV9" s="247" t="n">
        <v>1545263.09769121</v>
      </c>
      <c r="CW9" s="247" t="n">
        <v>0</v>
      </c>
      <c r="CX9" s="247" t="n">
        <v>0</v>
      </c>
      <c r="CY9" s="247" t="n">
        <v>0</v>
      </c>
      <c r="CZ9" s="247" t="n">
        <v>0</v>
      </c>
      <c r="DA9" s="247" t="n">
        <v>0</v>
      </c>
      <c r="DB9" s="247" t="n">
        <v>0</v>
      </c>
      <c r="DC9" s="255" t="n">
        <v>0</v>
      </c>
      <c r="DD9" s="255" t="n">
        <v>0</v>
      </c>
      <c r="DE9" s="255" t="n">
        <v>0</v>
      </c>
      <c r="DF9" s="255" t="n">
        <v>0</v>
      </c>
      <c r="DG9" s="255" t="n">
        <v>0</v>
      </c>
      <c r="DH9" s="255" t="n">
        <v>0</v>
      </c>
      <c r="DI9" s="256" t="n">
        <v>20479917141</v>
      </c>
      <c r="DJ9" s="257" t="inlineStr">
        <is>
          <t>COOPERATIVA AGRARIA CENTRAL DE PRODUCTORES DE AMAZONAS</t>
        </is>
      </c>
      <c r="DK9" s="257" t="inlineStr">
        <is>
          <t>02 Cooperativa</t>
        </is>
      </c>
      <c r="DL9" s="258" t="n"/>
      <c r="DM9" s="258" t="n"/>
      <c r="DN9" s="258" t="n"/>
      <c r="DO9" s="258" t="n"/>
      <c r="DP9" s="258" t="n"/>
      <c r="DQ9" s="258" t="n"/>
      <c r="DR9" s="258" t="n"/>
      <c r="DS9" s="258" t="n"/>
      <c r="DT9" s="258" t="n"/>
      <c r="DU9" s="258" t="n"/>
      <c r="DV9" s="258" t="n"/>
      <c r="DW9" s="258" t="n"/>
      <c r="DX9" s="258" t="n"/>
      <c r="DY9" s="258" t="n"/>
      <c r="DZ9" s="258" t="n"/>
      <c r="EA9" s="258" t="n"/>
      <c r="EB9" s="258" t="n"/>
      <c r="EC9" s="258" t="n"/>
      <c r="ED9" s="258" t="n"/>
      <c r="EE9" s="258" t="n"/>
    </row>
    <row r="10" ht="47.25" customHeight="1">
      <c r="A10" s="240" t="inlineStr">
        <is>
          <t>ASOCIACION DE PRODUCTORES AGROPECUARIOS LUIS SOLIBARRIA</t>
        </is>
      </c>
      <c r="B10" s="240" t="inlineStr">
        <is>
          <t>CACAO</t>
        </is>
      </c>
      <c r="C10" s="240" t="inlineStr">
        <is>
          <t>CACAO</t>
        </is>
      </c>
      <c r="D10" s="240" t="inlineStr">
        <is>
          <t>AMAZONAS</t>
        </is>
      </c>
      <c r="E10" s="240" t="inlineStr">
        <is>
          <t>010701</t>
        </is>
      </c>
      <c r="F10" s="240" t="inlineStr">
        <is>
          <t>AMAZONAS</t>
        </is>
      </c>
      <c r="G10" s="240" t="inlineStr">
        <is>
          <t>UTCUBAMBA</t>
        </is>
      </c>
      <c r="H10" s="240" t="inlineStr">
        <is>
          <t>BAGUA GRANDE</t>
        </is>
      </c>
      <c r="I10" s="241" t="n">
        <v>1</v>
      </c>
      <c r="J10" s="241" t="n">
        <v>1</v>
      </c>
      <c r="K10" s="241" t="n"/>
      <c r="L10" s="241" t="n"/>
      <c r="M10" s="241" t="n"/>
      <c r="N10" s="241" t="n"/>
      <c r="O10" s="241" t="n"/>
      <c r="P10" s="241" t="n"/>
      <c r="Q10" s="241" t="inlineStr">
        <is>
          <t>PAC</t>
        </is>
      </c>
      <c r="R10" s="242">
        <f>IF(I10=1,I$2,"")&amp;IF(J10=1,IF(I10=1,"-","")&amp;J$2,"")&amp;IF(K10=1,IF(OR(J10=1,I10=1),"-","")&amp;K$2,"")&amp;IF(L10=1,IF(OR(K10=1,J10=1,I10=1),"-","")&amp;L$2,"")&amp;IF(M10=1,IF(OR(L10=1,K10=1,J10=1,I10=1),"-","")&amp;M$2,"")&amp;IF(N10=1,IF(OR(M10=1,L10=1,K10=1,J10=1,I10=1),"-","")&amp;N$2,"")&amp;IF(O10=1,IF(OR(N10=1,M10=1,L10=1,K10=1,J10=1,I10=1),"-","")&amp;O$2,"")&amp;IF(P10=1,IF(I10=1," - ",IF(J10=1," - ",IF(K10=1," - ",IF(L10=1," - ",IF(M10=1," - ",IF(N10=1," - ",IF(O10=1," - ","")))))))&amp;P$2,"")</f>
        <v/>
      </c>
      <c r="S10" s="243">
        <f>SUM('b2'!$I10:$P10)</f>
        <v/>
      </c>
      <c r="T10" s="243">
        <f>IF(OR('b2'!$J10=1,'b2'!$K10=1,'b2'!$L10=1,'b2'!$M10=1,'b2'!$N10=1,'b2'!$O10=1,'b2'!$P10=1),"SI","NO")</f>
        <v/>
      </c>
      <c r="U10" s="243">
        <f>IF(OR('b2'!$K10=1,'b2'!$L10=1,'b2'!$M10=1,'b2'!$N10=1,'b2'!$O10=1,'b2'!$P10=1),"SI","NO")</f>
        <v/>
      </c>
      <c r="V10" s="244" t="n">
        <v>147</v>
      </c>
      <c r="W10" s="245" t="n">
        <v>120</v>
      </c>
      <c r="X10" s="245" t="n">
        <v>25</v>
      </c>
      <c r="Y10" s="244" t="n">
        <v>145</v>
      </c>
      <c r="Z10" s="245" t="n">
        <v>0</v>
      </c>
      <c r="AA10" s="245" t="n">
        <v>0</v>
      </c>
      <c r="AB10" s="244" t="n">
        <v>0</v>
      </c>
      <c r="AC10" s="245" t="n">
        <v>0</v>
      </c>
      <c r="AD10" s="245" t="n">
        <v>0</v>
      </c>
      <c r="AE10" s="244" t="n">
        <v>0</v>
      </c>
      <c r="AF10" s="245" t="n">
        <v>0</v>
      </c>
      <c r="AG10" s="245" t="n">
        <v>0</v>
      </c>
      <c r="AH10" s="244" t="n">
        <v>0</v>
      </c>
      <c r="AI10" s="245" t="n">
        <v>0</v>
      </c>
      <c r="AJ10" s="245" t="n">
        <v>0</v>
      </c>
      <c r="AK10" s="244" t="n">
        <v>0</v>
      </c>
      <c r="AL10" s="245" t="n">
        <v>0</v>
      </c>
      <c r="AM10" s="245" t="n">
        <v>0</v>
      </c>
      <c r="AN10" s="244" t="n">
        <v>0</v>
      </c>
      <c r="AO10" s="245" t="n">
        <v>0</v>
      </c>
      <c r="AP10" s="245" t="n">
        <v>0</v>
      </c>
      <c r="AQ10" s="244" t="n">
        <v>0</v>
      </c>
      <c r="AR10" s="244">
        <f>IF('b2'!$AQ10&gt;0,'b2'!$AQ10,IF('b2'!$AN10&gt;0,'b2'!$AN10,IF('b2'!$AK10&gt;0,'b2'!$AK10,IF('b2'!$AH10&gt;0,'b2'!$AH10,IF('b2'!$AE10&gt;0,'b2'!$AE10,IF('b2'!$AB10&gt;0,'b2'!$AB10,IF('b2'!$Y10&gt;0,'b2'!$Y10,IF('b2'!$V10&gt;0,'b2'!$V10," ---"))))))))</f>
        <v/>
      </c>
      <c r="AS10" s="246" t="n">
        <v>0</v>
      </c>
      <c r="AT10" s="246" t="n">
        <v>0</v>
      </c>
      <c r="AU10" s="246" t="n">
        <v>0</v>
      </c>
      <c r="AV10" s="246" t="n">
        <v>0</v>
      </c>
      <c r="AW10" s="246" t="n">
        <v>0</v>
      </c>
      <c r="AX10" s="246" t="n">
        <v>0</v>
      </c>
      <c r="AY10" s="246" t="n">
        <v>0</v>
      </c>
      <c r="AZ10" s="246" t="n">
        <v>0</v>
      </c>
      <c r="BA10" s="246" t="n">
        <v>0</v>
      </c>
      <c r="BB10" s="246" t="n">
        <v>0</v>
      </c>
      <c r="BC10" s="246" t="n">
        <v>0</v>
      </c>
      <c r="BD10" s="246" t="n">
        <v>0</v>
      </c>
      <c r="BE10" s="247" t="n">
        <v>0</v>
      </c>
      <c r="BF10" s="248" t="n">
        <v>0</v>
      </c>
      <c r="BG10" s="248" t="n">
        <v>0</v>
      </c>
      <c r="BH10" s="249" t="n">
        <v>0</v>
      </c>
      <c r="BI10" s="250" t="inlineStr">
        <is>
          <t>#REF!</t>
        </is>
      </c>
      <c r="BJ10" s="251" t="inlineStr">
        <is>
          <t>#REF!</t>
        </is>
      </c>
      <c r="BK10" s="248" t="n">
        <v>0</v>
      </c>
      <c r="BL10" s="248" t="n">
        <v>0</v>
      </c>
      <c r="BM10" s="249" t="n">
        <v>0</v>
      </c>
      <c r="BN10" s="250" t="inlineStr">
        <is>
          <t>#REF!</t>
        </is>
      </c>
      <c r="BO10" s="251" t="inlineStr">
        <is>
          <t>#REF!</t>
        </is>
      </c>
      <c r="BP10" s="248" t="n">
        <v>0</v>
      </c>
      <c r="BQ10" s="248" t="n">
        <v>0</v>
      </c>
      <c r="BR10" s="249" t="n">
        <v>0</v>
      </c>
      <c r="BS10" s="250" t="inlineStr">
        <is>
          <t>#REF!</t>
        </is>
      </c>
      <c r="BT10" s="251">
        <f>'[2]DATA CONSOLIDADA 2018-2025 '!$BR12-'b2'!$BO10</f>
        <v/>
      </c>
      <c r="BU10" s="248" t="n">
        <v>0</v>
      </c>
      <c r="BV10" s="248" t="n">
        <v>0</v>
      </c>
      <c r="BW10" s="249" t="n">
        <v>0</v>
      </c>
      <c r="BX10" s="250" t="inlineStr">
        <is>
          <t>#REF!</t>
        </is>
      </c>
      <c r="BY10" s="251" t="inlineStr">
        <is>
          <t>#REF!</t>
        </is>
      </c>
      <c r="BZ10" s="248" t="n">
        <v>0</v>
      </c>
      <c r="CA10" s="248" t="n">
        <v>0</v>
      </c>
      <c r="CB10" s="249" t="n">
        <v>0</v>
      </c>
      <c r="CC10" s="250" t="inlineStr">
        <is>
          <t>#REF!</t>
        </is>
      </c>
      <c r="CD10" s="251">
        <f>'[2]DATA CONSOLIDADA 2018-2025 '!$CB12-'b2'!$BW10</f>
        <v/>
      </c>
      <c r="CE10" s="253" t="n">
        <v>0</v>
      </c>
      <c r="CF10" s="253" t="n">
        <v>0</v>
      </c>
      <c r="CG10" s="254" t="n">
        <v>0</v>
      </c>
      <c r="CH10" s="250" t="inlineStr">
        <is>
          <t>#REF!</t>
        </is>
      </c>
      <c r="CI10" s="251">
        <f>'[2]DATA CONSOLIDADA 2018-2025 '!$CG12-'b2'!$CB10</f>
        <v/>
      </c>
      <c r="CJ10" s="247" t="inlineStr">
        <is>
          <t>#REF!</t>
        </is>
      </c>
      <c r="CK10" s="247" t="n">
        <v>0</v>
      </c>
      <c r="CL10" s="247" t="n">
        <v>0</v>
      </c>
      <c r="CM10" s="247" t="n">
        <v>0</v>
      </c>
      <c r="CN10" s="247" t="inlineStr">
        <is>
          <t>#REF!</t>
        </is>
      </c>
      <c r="CO10" s="251">
        <f>'[2]DATA CONSOLIDADA 2018-2025 '!$CM12-'b2'!$CG10</f>
        <v/>
      </c>
      <c r="CP10" s="253" t="n">
        <v>0</v>
      </c>
      <c r="CQ10" s="253" t="n">
        <v>0</v>
      </c>
      <c r="CR10" s="253" t="n">
        <v>0</v>
      </c>
      <c r="CS10" s="253" t="n">
        <v>0</v>
      </c>
      <c r="CT10" s="253" t="n">
        <v>0</v>
      </c>
      <c r="CU10" s="253" t="n">
        <v>0</v>
      </c>
      <c r="CV10" s="247" t="n">
        <v>0</v>
      </c>
      <c r="CW10" s="247" t="n">
        <v>0</v>
      </c>
      <c r="CX10" s="247" t="n">
        <v>0</v>
      </c>
      <c r="CY10" s="247" t="n">
        <v>0</v>
      </c>
      <c r="CZ10" s="247" t="n">
        <v>0</v>
      </c>
      <c r="DA10" s="247" t="n">
        <v>0</v>
      </c>
      <c r="DB10" s="247" t="n">
        <v>0</v>
      </c>
      <c r="DC10" s="255" t="n">
        <v>0</v>
      </c>
      <c r="DD10" s="255" t="n">
        <v>0</v>
      </c>
      <c r="DE10" s="255" t="n">
        <v>0</v>
      </c>
      <c r="DF10" s="255" t="n">
        <v>0</v>
      </c>
      <c r="DG10" s="255" t="n">
        <v>0</v>
      </c>
      <c r="DH10" s="255" t="n">
        <v>0</v>
      </c>
      <c r="DI10" s="256" t="inlineStr">
        <is>
          <t xml:space="preserve">20479856258
</t>
        </is>
      </c>
      <c r="DJ10" s="257" t="inlineStr">
        <is>
          <t>ASOCIACION DE PRODUCTORES AGROPECUARIOS LUIS SOLIBARRIA</t>
        </is>
      </c>
      <c r="DK10" s="257" t="inlineStr">
        <is>
          <t>01 Asociación</t>
        </is>
      </c>
      <c r="DL10" s="258" t="n"/>
      <c r="DM10" s="258" t="n"/>
      <c r="DN10" s="258" t="n"/>
      <c r="DO10" s="258" t="n"/>
      <c r="DP10" s="258" t="n"/>
      <c r="DQ10" s="258" t="n"/>
      <c r="DR10" s="258" t="n"/>
      <c r="DS10" s="258" t="n"/>
      <c r="DT10" s="258" t="n"/>
      <c r="DU10" s="258" t="n"/>
      <c r="DV10" s="258" t="n"/>
      <c r="DW10" s="258" t="n"/>
      <c r="DX10" s="258" t="n"/>
      <c r="DY10" s="258" t="n"/>
      <c r="DZ10" s="258" t="n"/>
      <c r="EA10" s="258" t="n"/>
      <c r="EB10" s="258" t="n"/>
      <c r="EC10" s="258" t="n"/>
      <c r="ED10" s="258" t="n"/>
      <c r="EE10" s="258" t="n"/>
    </row>
    <row r="11" hidden="1" ht="47.25" customHeight="1">
      <c r="A11" s="240" t="inlineStr">
        <is>
          <t>COOPERATIVA AGRARIA CAFETALERA BAGUA GRANDE LTDA</t>
        </is>
      </c>
      <c r="B11" s="240" t="inlineStr">
        <is>
          <t>CAFÉ</t>
        </is>
      </c>
      <c r="C11" s="240" t="inlineStr">
        <is>
          <t>CAFÉ</t>
        </is>
      </c>
      <c r="D11" s="240" t="inlineStr">
        <is>
          <t>AMAZONAS</t>
        </is>
      </c>
      <c r="E11" s="240" t="inlineStr">
        <is>
          <t>010701</t>
        </is>
      </c>
      <c r="F11" s="240" t="inlineStr">
        <is>
          <t>AMAZONAS</t>
        </is>
      </c>
      <c r="G11" s="240" t="inlineStr">
        <is>
          <t>UTCUBAMBA</t>
        </is>
      </c>
      <c r="H11" s="240" t="inlineStr">
        <is>
          <t>BAGUA GRANDE</t>
        </is>
      </c>
      <c r="I11" s="241" t="n">
        <v>1</v>
      </c>
      <c r="J11" s="241" t="n">
        <v>1</v>
      </c>
      <c r="K11" s="241" t="n">
        <v>1</v>
      </c>
      <c r="L11" s="241" t="n"/>
      <c r="M11" s="241" t="n"/>
      <c r="N11" s="241" t="n">
        <v>1</v>
      </c>
      <c r="O11" s="241" t="n">
        <v>1</v>
      </c>
      <c r="P11" s="241" t="n"/>
      <c r="Q11" s="241" t="inlineStr">
        <is>
          <t>PAC</t>
        </is>
      </c>
      <c r="R11" s="242">
        <f>IF(I11=1,I$2,"")&amp;IF(J11=1,IF(I11=1,"-","")&amp;J$2,"")&amp;IF(K11=1,IF(OR(J11=1,I11=1),"-","")&amp;K$2,"")&amp;IF(L11=1,IF(OR(K11=1,J11=1,I11=1),"-","")&amp;L$2,"")&amp;IF(M11=1,IF(OR(L11=1,K11=1,J11=1,I11=1),"-","")&amp;M$2,"")&amp;IF(N11=1,IF(OR(M11=1,L11=1,K11=1,J11=1,I11=1),"-","")&amp;N$2,"")&amp;IF(O11=1,IF(OR(N11=1,M11=1,L11=1,K11=1,J11=1,I11=1),"-","")&amp;O$2,"")&amp;IF(P11=1,IF(I11=1," - ",IF(J11=1," - ",IF(K11=1," - ",IF(L11=1," - ",IF(M11=1," - ",IF(N11=1," - ",IF(O11=1," - ","")))))))&amp;P$2,"")</f>
        <v/>
      </c>
      <c r="S11" s="243">
        <f>SUM('b2'!$I11:$P11)</f>
        <v/>
      </c>
      <c r="T11" s="243">
        <f>IF(OR('b2'!$J11=1,'b2'!$K11=1,'b2'!$L11=1,'b2'!$M11=1,'b2'!$N11=1,'b2'!$O11=1,'b2'!$P11=1),"SI","NO")</f>
        <v/>
      </c>
      <c r="U11" s="243">
        <f>IF(OR('b2'!$K11=1,'b2'!$L11=1,'b2'!$M11=1,'b2'!$N11=1,'b2'!$O11=1,'b2'!$P11=1),"SI","NO")</f>
        <v/>
      </c>
      <c r="V11" s="244" t="n">
        <v>592</v>
      </c>
      <c r="W11" s="245" t="n">
        <v>498</v>
      </c>
      <c r="X11" s="245" t="n">
        <v>91</v>
      </c>
      <c r="Y11" s="244" t="n">
        <v>589</v>
      </c>
      <c r="Z11" s="245" t="n">
        <v>296</v>
      </c>
      <c r="AA11" s="245" t="n">
        <v>58</v>
      </c>
      <c r="AB11" s="244" t="n">
        <v>354</v>
      </c>
      <c r="AC11" s="245" t="n">
        <v>0</v>
      </c>
      <c r="AD11" s="245" t="n">
        <v>0</v>
      </c>
      <c r="AE11" s="244" t="n">
        <v>0</v>
      </c>
      <c r="AF11" s="245" t="n">
        <v>0</v>
      </c>
      <c r="AG11" s="245" t="n">
        <v>0</v>
      </c>
      <c r="AH11" s="244" t="n">
        <v>0</v>
      </c>
      <c r="AI11" s="245" t="n">
        <v>596</v>
      </c>
      <c r="AJ11" s="245" t="n">
        <v>94</v>
      </c>
      <c r="AK11" s="244" t="n">
        <v>690</v>
      </c>
      <c r="AL11" s="245" t="n">
        <v>263</v>
      </c>
      <c r="AM11" s="245" t="n">
        <v>46</v>
      </c>
      <c r="AN11" s="244" t="n">
        <v>309</v>
      </c>
      <c r="AO11" s="245" t="n">
        <v>0</v>
      </c>
      <c r="AP11" s="245" t="n">
        <v>0</v>
      </c>
      <c r="AQ11" s="244" t="n">
        <v>0</v>
      </c>
      <c r="AR11" s="244">
        <f>IF('b2'!$AQ11&gt;0,'b2'!$AQ11,IF('b2'!$AN11&gt;0,'b2'!$AN11,IF('b2'!$AK11&gt;0,'b2'!$AK11,IF('b2'!$AH11&gt;0,'b2'!$AH11,IF('b2'!$AE11&gt;0,'b2'!$AE11,IF('b2'!$AB11&gt;0,'b2'!$AB11,IF('b2'!$Y11&gt;0,'b2'!$Y11,IF('b2'!$V11&gt;0,'b2'!$V11," ---"))))))))</f>
        <v/>
      </c>
      <c r="AS11" s="246" t="n">
        <v>0</v>
      </c>
      <c r="AT11" s="246" t="n">
        <v>9</v>
      </c>
      <c r="AU11" s="246" t="n">
        <v>0</v>
      </c>
      <c r="AV11" s="246" t="n">
        <v>0</v>
      </c>
      <c r="AW11" s="246" t="n">
        <v>0</v>
      </c>
      <c r="AX11" s="246" t="n">
        <v>0</v>
      </c>
      <c r="AY11" s="246" t="n">
        <v>45</v>
      </c>
      <c r="AZ11" s="246" t="n">
        <v>6</v>
      </c>
      <c r="BA11" s="246" t="n">
        <v>30</v>
      </c>
      <c r="BB11" s="246" t="n">
        <v>5</v>
      </c>
      <c r="BC11" s="246" t="n">
        <v>0</v>
      </c>
      <c r="BD11" s="246" t="n">
        <v>0</v>
      </c>
      <c r="BE11" s="247" t="n">
        <v>448800</v>
      </c>
      <c r="BF11" s="248" t="n">
        <v>0</v>
      </c>
      <c r="BG11" s="248" t="n">
        <v>1768356.9</v>
      </c>
      <c r="BH11" s="249" t="n">
        <v>1768356.9</v>
      </c>
      <c r="BI11" s="250" t="inlineStr">
        <is>
          <t>#REF!</t>
        </is>
      </c>
      <c r="BJ11" s="251" t="inlineStr">
        <is>
          <t>#REF!</t>
        </is>
      </c>
      <c r="BK11" s="248" t="n">
        <v>443003.7</v>
      </c>
      <c r="BL11" s="248" t="n">
        <v>1384395.93</v>
      </c>
      <c r="BM11" s="249" t="n">
        <v>1827399.63</v>
      </c>
      <c r="BN11" s="250" t="inlineStr">
        <is>
          <t>#REF!</t>
        </is>
      </c>
      <c r="BO11" s="251" t="inlineStr">
        <is>
          <t>#REF!</t>
        </is>
      </c>
      <c r="BP11" s="248" t="n">
        <v>0</v>
      </c>
      <c r="BQ11" s="248" t="n">
        <v>0</v>
      </c>
      <c r="BR11" s="249" t="n">
        <v>0</v>
      </c>
      <c r="BS11" s="250" t="inlineStr">
        <is>
          <t>#REF!</t>
        </is>
      </c>
      <c r="BT11" s="251">
        <f>'[2]DATA CONSOLIDADA 2018-2025 '!$BR13-'b2'!$BO11</f>
        <v/>
      </c>
      <c r="BU11" s="248" t="n">
        <v>0</v>
      </c>
      <c r="BV11" s="248" t="n">
        <v>0</v>
      </c>
      <c r="BW11" s="249" t="n">
        <v>0</v>
      </c>
      <c r="BX11" s="250" t="inlineStr">
        <is>
          <t>#REF!</t>
        </is>
      </c>
      <c r="BY11" s="251" t="inlineStr">
        <is>
          <t>#REF!</t>
        </is>
      </c>
      <c r="BZ11" s="248" t="n">
        <v>0</v>
      </c>
      <c r="CA11" s="248" t="n">
        <v>5910875.29</v>
      </c>
      <c r="CB11" s="249" t="n">
        <v>5910875.29</v>
      </c>
      <c r="CC11" s="250" t="inlineStr">
        <is>
          <t>#REF!</t>
        </is>
      </c>
      <c r="CD11" s="251">
        <f>'[2]DATA CONSOLIDADA 2018-2025 '!$CB13-'b2'!$BW11</f>
        <v/>
      </c>
      <c r="CE11" s="253" t="n">
        <v>264948.69159</v>
      </c>
      <c r="CF11" s="253" t="n">
        <v>8889133.278440099</v>
      </c>
      <c r="CG11" s="254" t="n">
        <v>9154081.970030099</v>
      </c>
      <c r="CH11" s="250" t="inlineStr">
        <is>
          <t>#REF!</t>
        </is>
      </c>
      <c r="CI11" s="251">
        <f>'[2]DATA CONSOLIDADA 2018-2025 '!$CG13-'b2'!$CB11</f>
        <v/>
      </c>
      <c r="CJ11" s="247" t="inlineStr">
        <is>
          <t>#REF!</t>
        </is>
      </c>
      <c r="CK11" s="247" t="n">
        <v>0</v>
      </c>
      <c r="CL11" s="247" t="n">
        <v>0</v>
      </c>
      <c r="CM11" s="247" t="n">
        <v>0</v>
      </c>
      <c r="CN11" s="247" t="inlineStr">
        <is>
          <t>#REF!</t>
        </is>
      </c>
      <c r="CO11" s="251">
        <f>'[2]DATA CONSOLIDADA 2018-2025 '!$CM13-'b2'!$CG11</f>
        <v/>
      </c>
      <c r="CP11" s="253" t="n">
        <v>0</v>
      </c>
      <c r="CQ11" s="253" t="n">
        <v>0</v>
      </c>
      <c r="CR11" s="253" t="n">
        <v>0</v>
      </c>
      <c r="CS11" s="253" t="n">
        <v>5910875.31</v>
      </c>
      <c r="CT11" s="253" t="n">
        <v>0</v>
      </c>
      <c r="CU11" s="253" t="n">
        <v>0</v>
      </c>
      <c r="CV11" s="247" t="n">
        <v>5910875.31</v>
      </c>
      <c r="CW11" s="247" t="n">
        <v>0</v>
      </c>
      <c r="CX11" s="247" t="n">
        <v>0</v>
      </c>
      <c r="CY11" s="247" t="n">
        <v>9154081.970030099</v>
      </c>
      <c r="CZ11" s="247" t="n">
        <v>0</v>
      </c>
      <c r="DA11" s="247" t="n">
        <v>0</v>
      </c>
      <c r="DB11" s="247" t="n">
        <v>9154081.970030099</v>
      </c>
      <c r="DC11" s="255" t="n">
        <v>0</v>
      </c>
      <c r="DD11" s="255" t="n">
        <v>0</v>
      </c>
      <c r="DE11" s="255" t="n">
        <v>0</v>
      </c>
      <c r="DF11" s="255" t="n">
        <v>0</v>
      </c>
      <c r="DG11" s="255" t="n">
        <v>0</v>
      </c>
      <c r="DH11" s="255" t="n">
        <v>0</v>
      </c>
      <c r="DI11" s="256" t="n">
        <v>20170142773</v>
      </c>
      <c r="DJ11" s="257" t="inlineStr">
        <is>
          <t>COOPERATIVA AGRARIA CAFETALERA BAGUA GRANDE LIMITADA</t>
        </is>
      </c>
      <c r="DK11" s="257" t="inlineStr">
        <is>
          <t>02 Cooperativa</t>
        </is>
      </c>
      <c r="DL11" s="258" t="n"/>
      <c r="DM11" s="258" t="n"/>
      <c r="DN11" s="258" t="n"/>
      <c r="DO11" s="258" t="n"/>
      <c r="DP11" s="258" t="n"/>
      <c r="DQ11" s="258" t="n"/>
      <c r="DR11" s="258" t="n"/>
      <c r="DS11" s="258" t="n"/>
      <c r="DT11" s="258" t="n"/>
      <c r="DU11" s="258" t="n"/>
      <c r="DV11" s="258" t="n"/>
      <c r="DW11" s="258" t="n"/>
      <c r="DX11" s="258" t="n"/>
      <c r="DY11" s="258" t="n"/>
      <c r="DZ11" s="258" t="n"/>
      <c r="EA11" s="258" t="n"/>
      <c r="EB11" s="258" t="n"/>
      <c r="EC11" s="258" t="n"/>
      <c r="ED11" s="258" t="n"/>
      <c r="EE11" s="258" t="n"/>
    </row>
    <row r="12" hidden="1" ht="47.25" customHeight="1">
      <c r="A12" s="240" t="inlineStr">
        <is>
          <t>ASOCIACION DE PRODUCTORES AGROPECUARIOS VALLE VERDE DE RODRIGUEZ DE MENDOZA</t>
        </is>
      </c>
      <c r="B12" s="240" t="inlineStr">
        <is>
          <t>CAFÉ</t>
        </is>
      </c>
      <c r="C12" s="240" t="inlineStr">
        <is>
          <t>CAFÉ</t>
        </is>
      </c>
      <c r="D12" s="240" t="inlineStr">
        <is>
          <t>AMAZONAS</t>
        </is>
      </c>
      <c r="E12" s="240" t="inlineStr">
        <is>
          <t>010601</t>
        </is>
      </c>
      <c r="F12" s="240" t="inlineStr">
        <is>
          <t>AMAZONAS</t>
        </is>
      </c>
      <c r="G12" s="240" t="inlineStr">
        <is>
          <t>RODRIGUEZ DE MENDOZA</t>
        </is>
      </c>
      <c r="H12" s="240" t="inlineStr">
        <is>
          <t>SAN NICOLAS</t>
        </is>
      </c>
      <c r="I12" s="241" t="n">
        <v>1</v>
      </c>
      <c r="J12" s="241" t="n">
        <v>1</v>
      </c>
      <c r="K12" s="241" t="n"/>
      <c r="L12" s="241" t="n"/>
      <c r="M12" s="241" t="n"/>
      <c r="N12" s="241" t="n"/>
      <c r="O12" s="241" t="n"/>
      <c r="P12" s="241" t="n"/>
      <c r="Q12" s="241" t="inlineStr">
        <is>
          <t>PAC</t>
        </is>
      </c>
      <c r="R12" s="242">
        <f>IF(I12=1,I$2,"")&amp;IF(J12=1,IF(I12=1,"-","")&amp;J$2,"")&amp;IF(K12=1,IF(OR(J12=1,I12=1),"-","")&amp;K$2,"")&amp;IF(L12=1,IF(OR(K12=1,J12=1,I12=1),"-","")&amp;L$2,"")&amp;IF(M12=1,IF(OR(L12=1,K12=1,J12=1,I12=1),"-","")&amp;M$2,"")&amp;IF(N12=1,IF(OR(M12=1,L12=1,K12=1,J12=1,I12=1),"-","")&amp;N$2,"")&amp;IF(O12=1,IF(OR(N12=1,M12=1,L12=1,K12=1,J12=1,I12=1),"-","")&amp;O$2,"")&amp;IF(P12=1,IF(I12=1," - ",IF(J12=1," - ",IF(K12=1," - ",IF(L12=1," - ",IF(M12=1," - ",IF(N12=1," - ",IF(O12=1," - ","")))))))&amp;P$2,"")</f>
        <v/>
      </c>
      <c r="S12" s="243">
        <f>SUM('b2'!$I12:$P12)</f>
        <v/>
      </c>
      <c r="T12" s="243">
        <f>IF(OR('b2'!$J12=1,'b2'!$K12=1,'b2'!$L12=1,'b2'!$M12=1,'b2'!$N12=1,'b2'!$O12=1,'b2'!$P12=1),"SI","NO")</f>
        <v/>
      </c>
      <c r="U12" s="243">
        <f>IF(OR('b2'!$K12=1,'b2'!$L12=1,'b2'!$M12=1,'b2'!$N12=1,'b2'!$O12=1,'b2'!$P12=1),"SI","NO")</f>
        <v/>
      </c>
      <c r="V12" s="244" t="n">
        <v>427</v>
      </c>
      <c r="W12" s="245" t="n">
        <v>0</v>
      </c>
      <c r="X12" s="245" t="n">
        <v>0</v>
      </c>
      <c r="Y12" s="244" t="n">
        <v>0</v>
      </c>
      <c r="Z12" s="245" t="n">
        <v>0</v>
      </c>
      <c r="AA12" s="245" t="n">
        <v>0</v>
      </c>
      <c r="AB12" s="244" t="n">
        <v>0</v>
      </c>
      <c r="AC12" s="245" t="n">
        <v>0</v>
      </c>
      <c r="AD12" s="245" t="n">
        <v>0</v>
      </c>
      <c r="AE12" s="244" t="n">
        <v>0</v>
      </c>
      <c r="AF12" s="245" t="n">
        <v>0</v>
      </c>
      <c r="AG12" s="245" t="n">
        <v>0</v>
      </c>
      <c r="AH12" s="244" t="n">
        <v>0</v>
      </c>
      <c r="AI12" s="245" t="n">
        <v>0</v>
      </c>
      <c r="AJ12" s="245" t="n">
        <v>0</v>
      </c>
      <c r="AK12" s="244" t="n">
        <v>0</v>
      </c>
      <c r="AL12" s="245" t="n">
        <v>0</v>
      </c>
      <c r="AM12" s="245" t="n">
        <v>0</v>
      </c>
      <c r="AN12" s="244" t="n">
        <v>0</v>
      </c>
      <c r="AO12" s="245" t="n">
        <v>0</v>
      </c>
      <c r="AP12" s="245" t="n">
        <v>0</v>
      </c>
      <c r="AQ12" s="244" t="n">
        <v>0</v>
      </c>
      <c r="AR12" s="244">
        <f>IF('b2'!$AQ12&gt;0,'b2'!$AQ12,IF('b2'!$AN12&gt;0,'b2'!$AN12,IF('b2'!$AK12&gt;0,'b2'!$AK12,IF('b2'!$AH12&gt;0,'b2'!$AH12,IF('b2'!$AE12&gt;0,'b2'!$AE12,IF('b2'!$AB12&gt;0,'b2'!$AB12,IF('b2'!$Y12&gt;0,'b2'!$Y12,IF('b2'!$V12&gt;0,'b2'!$V12," ---"))))))))</f>
        <v/>
      </c>
      <c r="AS12" s="246" t="n">
        <v>0</v>
      </c>
      <c r="AT12" s="246" t="n">
        <v>0</v>
      </c>
      <c r="AU12" s="246" t="n">
        <v>0</v>
      </c>
      <c r="AV12" s="246" t="n">
        <v>0</v>
      </c>
      <c r="AW12" s="246" t="n">
        <v>0</v>
      </c>
      <c r="AX12" s="246" t="n">
        <v>0</v>
      </c>
      <c r="AY12" s="246" t="n">
        <v>0</v>
      </c>
      <c r="AZ12" s="246" t="n">
        <v>0</v>
      </c>
      <c r="BA12" s="246" t="n">
        <v>0</v>
      </c>
      <c r="BB12" s="246" t="n">
        <v>0</v>
      </c>
      <c r="BC12" s="246" t="n">
        <v>0</v>
      </c>
      <c r="BD12" s="246" t="n">
        <v>0</v>
      </c>
      <c r="BE12" s="247" t="n">
        <v>0</v>
      </c>
      <c r="BF12" s="248" t="n">
        <v>0</v>
      </c>
      <c r="BG12" s="248" t="n">
        <v>0</v>
      </c>
      <c r="BH12" s="249" t="n">
        <v>0</v>
      </c>
      <c r="BI12" s="250" t="inlineStr">
        <is>
          <t>#REF!</t>
        </is>
      </c>
      <c r="BJ12" s="251" t="inlineStr">
        <is>
          <t>#REF!</t>
        </is>
      </c>
      <c r="BK12" s="248" t="n">
        <v>0</v>
      </c>
      <c r="BL12" s="248" t="n">
        <v>0</v>
      </c>
      <c r="BM12" s="249" t="n">
        <v>0</v>
      </c>
      <c r="BN12" s="250" t="inlineStr">
        <is>
          <t>#REF!</t>
        </is>
      </c>
      <c r="BO12" s="251" t="inlineStr">
        <is>
          <t>#REF!</t>
        </is>
      </c>
      <c r="BP12" s="248" t="n">
        <v>0</v>
      </c>
      <c r="BQ12" s="248" t="n">
        <v>0</v>
      </c>
      <c r="BR12" s="249" t="n">
        <v>0</v>
      </c>
      <c r="BS12" s="250" t="inlineStr">
        <is>
          <t>#REF!</t>
        </is>
      </c>
      <c r="BT12" s="251">
        <f>'[2]DATA CONSOLIDADA 2018-2025 '!$BR14-'b2'!$BO12</f>
        <v/>
      </c>
      <c r="BU12" s="248" t="n">
        <v>0</v>
      </c>
      <c r="BV12" s="248" t="n">
        <v>0</v>
      </c>
      <c r="BW12" s="249" t="n">
        <v>0</v>
      </c>
      <c r="BX12" s="250" t="inlineStr">
        <is>
          <t>#REF!</t>
        </is>
      </c>
      <c r="BY12" s="251" t="inlineStr">
        <is>
          <t>#REF!</t>
        </is>
      </c>
      <c r="BZ12" s="248" t="n">
        <v>0</v>
      </c>
      <c r="CA12" s="248" t="n">
        <v>0</v>
      </c>
      <c r="CB12" s="249" t="n">
        <v>0</v>
      </c>
      <c r="CC12" s="250" t="inlineStr">
        <is>
          <t>#REF!</t>
        </is>
      </c>
      <c r="CD12" s="251">
        <f>'[2]DATA CONSOLIDADA 2018-2025 '!$CB14-'b2'!$BW12</f>
        <v/>
      </c>
      <c r="CE12" s="253" t="n">
        <v>0</v>
      </c>
      <c r="CF12" s="253" t="n">
        <v>0</v>
      </c>
      <c r="CG12" s="254" t="n">
        <v>0</v>
      </c>
      <c r="CH12" s="250" t="inlineStr">
        <is>
          <t>#REF!</t>
        </is>
      </c>
      <c r="CI12" s="251">
        <f>'[2]DATA CONSOLIDADA 2018-2025 '!$CG14-'b2'!$CB12</f>
        <v/>
      </c>
      <c r="CJ12" s="247" t="inlineStr">
        <is>
          <t>#REF!</t>
        </is>
      </c>
      <c r="CK12" s="247" t="n">
        <v>0</v>
      </c>
      <c r="CL12" s="247" t="n">
        <v>0</v>
      </c>
      <c r="CM12" s="247" t="n">
        <v>0</v>
      </c>
      <c r="CN12" s="247" t="inlineStr">
        <is>
          <t>#REF!</t>
        </is>
      </c>
      <c r="CO12" s="251">
        <f>'[2]DATA CONSOLIDADA 2018-2025 '!$CM14-'b2'!$CG12</f>
        <v/>
      </c>
      <c r="CP12" s="253" t="n">
        <v>0</v>
      </c>
      <c r="CQ12" s="253" t="n">
        <v>0</v>
      </c>
      <c r="CR12" s="253" t="n">
        <v>0</v>
      </c>
      <c r="CS12" s="253" t="n">
        <v>0</v>
      </c>
      <c r="CT12" s="253" t="n">
        <v>0</v>
      </c>
      <c r="CU12" s="253" t="n">
        <v>0</v>
      </c>
      <c r="CV12" s="247" t="n">
        <v>0</v>
      </c>
      <c r="CW12" s="247" t="n">
        <v>0</v>
      </c>
      <c r="CX12" s="247" t="n">
        <v>0</v>
      </c>
      <c r="CY12" s="247" t="n">
        <v>0</v>
      </c>
      <c r="CZ12" s="247" t="n">
        <v>0</v>
      </c>
      <c r="DA12" s="247" t="n">
        <v>0</v>
      </c>
      <c r="DB12" s="247" t="n">
        <v>0</v>
      </c>
      <c r="DC12" s="255" t="n">
        <v>0</v>
      </c>
      <c r="DD12" s="255" t="n">
        <v>0</v>
      </c>
      <c r="DE12" s="255" t="n">
        <v>0</v>
      </c>
      <c r="DF12" s="255" t="n">
        <v>0</v>
      </c>
      <c r="DG12" s="255" t="n">
        <v>0</v>
      </c>
      <c r="DH12" s="255" t="n">
        <v>0</v>
      </c>
      <c r="DI12" s="256" t="n">
        <v>20600682386</v>
      </c>
      <c r="DJ12" s="257" t="inlineStr">
        <is>
          <t>ASOCIACION DE PRODUCTORES AGROPECUARIOS VALLE VERDE DE RODRIGUEZ DE MENDOZA</t>
        </is>
      </c>
      <c r="DK12" s="257" t="inlineStr">
        <is>
          <t>01 Asociación</t>
        </is>
      </c>
      <c r="DL12" s="258" t="n"/>
      <c r="DM12" s="258" t="n"/>
      <c r="DN12" s="258" t="n"/>
      <c r="DO12" s="258" t="n"/>
      <c r="DP12" s="258" t="n"/>
      <c r="DQ12" s="258" t="n"/>
      <c r="DR12" s="258" t="n"/>
      <c r="DS12" s="258" t="n"/>
      <c r="DT12" s="258" t="n"/>
      <c r="DU12" s="258" t="n"/>
      <c r="DV12" s="258" t="n"/>
      <c r="DW12" s="258" t="n"/>
      <c r="DX12" s="258" t="n"/>
      <c r="DY12" s="258" t="n"/>
      <c r="DZ12" s="258" t="n"/>
      <c r="EA12" s="258" t="n"/>
      <c r="EB12" s="258" t="n"/>
      <c r="EC12" s="258" t="n"/>
      <c r="ED12" s="258" t="n"/>
      <c r="EE12" s="258" t="n"/>
    </row>
    <row r="13" ht="47.25" customHeight="1">
      <c r="A13" s="240" t="inlineStr">
        <is>
          <t>ASOCIACION DE PRODUCTORES AGROPECUARIOS LUIS SOLIBARRIA</t>
        </is>
      </c>
      <c r="B13" s="240" t="inlineStr">
        <is>
          <t>CACAO</t>
        </is>
      </c>
      <c r="C13" s="240" t="inlineStr">
        <is>
          <t>CACAO</t>
        </is>
      </c>
      <c r="D13" s="240" t="inlineStr">
        <is>
          <t>AMAZONAS</t>
        </is>
      </c>
      <c r="E13" s="240" t="inlineStr">
        <is>
          <t>010701</t>
        </is>
      </c>
      <c r="F13" s="240" t="inlineStr">
        <is>
          <t>AMAZONAS</t>
        </is>
      </c>
      <c r="G13" s="240" t="inlineStr">
        <is>
          <t>UTCUBAMBA</t>
        </is>
      </c>
      <c r="H13" s="240" t="inlineStr">
        <is>
          <t>BAGUA GRANDE</t>
        </is>
      </c>
      <c r="I13" s="241" t="n"/>
      <c r="J13" s="241" t="n"/>
      <c r="K13" s="241" t="n"/>
      <c r="L13" s="241" t="n">
        <v>1</v>
      </c>
      <c r="M13" s="241" t="n">
        <v>1</v>
      </c>
      <c r="N13" s="241" t="n"/>
      <c r="O13" s="241" t="n"/>
      <c r="P13" s="241" t="n"/>
      <c r="Q13" s="241" t="inlineStr">
        <is>
          <t>PAC</t>
        </is>
      </c>
      <c r="R13" s="242">
        <f>IF(I13=1,I$2,"")&amp;IF(J13=1,IF(I13=1,"-","")&amp;J$2,"")&amp;IF(K13=1,IF(OR(J13=1,I13=1),"-","")&amp;K$2,"")&amp;IF(L13=1,IF(OR(K13=1,J13=1,I13=1),"-","")&amp;L$2,"")&amp;IF(M13=1,IF(OR(L13=1,K13=1,J13=1,I13=1),"-","")&amp;M$2,"")&amp;IF(N13=1,IF(OR(M13=1,L13=1,K13=1,J13=1,I13=1),"-","")&amp;N$2,"")&amp;IF(O13=1,IF(OR(N13=1,M13=1,L13=1,K13=1,J13=1,I13=1),"-","")&amp;O$2,"")&amp;IF(P13=1,IF(I13=1," - ",IF(J13=1," - ",IF(K13=1," - ",IF(L13=1," - ",IF(M13=1," - ",IF(N13=1," - ",IF(O13=1," - ","")))))))&amp;P$2,"")</f>
        <v/>
      </c>
      <c r="S13" s="243">
        <f>SUM('b2'!$I13:$P13)</f>
        <v/>
      </c>
      <c r="T13" s="243">
        <f>IF(OR('b2'!$J13=1,'b2'!$K13=1,'b2'!$L13=1,'b2'!$M13=1,'b2'!$N13=1,'b2'!$O13=1,'b2'!$P13=1),"SI","NO")</f>
        <v/>
      </c>
      <c r="U13" s="243">
        <f>IF(OR('b2'!$K13=1,'b2'!$L13=1,'b2'!$M13=1,'b2'!$N13=1,'b2'!$O13=1,'b2'!$P13=1),"SI","NO")</f>
        <v/>
      </c>
      <c r="V13" s="244" t="n">
        <v>0</v>
      </c>
      <c r="W13" s="245" t="n">
        <v>0</v>
      </c>
      <c r="X13" s="245" t="n">
        <v>0</v>
      </c>
      <c r="Y13" s="244" t="n">
        <v>0</v>
      </c>
      <c r="Z13" s="245" t="n">
        <v>0</v>
      </c>
      <c r="AA13" s="245" t="n">
        <v>0</v>
      </c>
      <c r="AB13" s="244" t="n">
        <v>0</v>
      </c>
      <c r="AC13" s="245" t="n">
        <v>121</v>
      </c>
      <c r="AD13" s="245" t="n">
        <v>25</v>
      </c>
      <c r="AE13" s="244" t="n">
        <v>146</v>
      </c>
      <c r="AF13" s="245" t="n">
        <v>121</v>
      </c>
      <c r="AG13" s="245" t="n">
        <v>25</v>
      </c>
      <c r="AH13" s="244" t="n">
        <v>146</v>
      </c>
      <c r="AI13" s="245" t="n">
        <v>0</v>
      </c>
      <c r="AJ13" s="245" t="n">
        <v>0</v>
      </c>
      <c r="AK13" s="244" t="n">
        <v>0</v>
      </c>
      <c r="AL13" s="245" t="n">
        <v>0</v>
      </c>
      <c r="AM13" s="245" t="n">
        <v>0</v>
      </c>
      <c r="AN13" s="244" t="n">
        <v>0</v>
      </c>
      <c r="AO13" s="245" t="n">
        <v>0</v>
      </c>
      <c r="AP13" s="245" t="n">
        <v>0</v>
      </c>
      <c r="AQ13" s="244" t="n">
        <v>0</v>
      </c>
      <c r="AR13" s="244">
        <f>IF('b2'!$AQ13&gt;0,'b2'!$AQ13,IF('b2'!$AN13&gt;0,'b2'!$AN13,IF('b2'!$AK13&gt;0,'b2'!$AK13,IF('b2'!$AH13&gt;0,'b2'!$AH13,IF('b2'!$AE13&gt;0,'b2'!$AE13,IF('b2'!$AB13&gt;0,'b2'!$AB13,IF('b2'!$Y13&gt;0,'b2'!$Y13,IF('b2'!$V13&gt;0,'b2'!$V13," ---"))))))))</f>
        <v/>
      </c>
      <c r="AS13" s="246" t="n">
        <v>0</v>
      </c>
      <c r="AT13" s="246" t="n">
        <v>0</v>
      </c>
      <c r="AU13" s="246" t="n">
        <v>16</v>
      </c>
      <c r="AV13" s="246" t="n">
        <v>2</v>
      </c>
      <c r="AW13" s="246" t="n">
        <v>23</v>
      </c>
      <c r="AX13" s="246" t="n">
        <v>6</v>
      </c>
      <c r="AY13" s="246" t="n">
        <v>0</v>
      </c>
      <c r="AZ13" s="246" t="n">
        <v>0</v>
      </c>
      <c r="BA13" s="246" t="n">
        <v>0</v>
      </c>
      <c r="BB13" s="246" t="n">
        <v>0</v>
      </c>
      <c r="BC13" s="246" t="n">
        <v>0</v>
      </c>
      <c r="BD13" s="246" t="n">
        <v>0</v>
      </c>
      <c r="BE13" s="247" t="n">
        <v>0</v>
      </c>
      <c r="BF13" s="252" t="n">
        <v>0</v>
      </c>
      <c r="BG13" s="252" t="n">
        <v>0</v>
      </c>
      <c r="BH13" s="247" t="n">
        <v>0</v>
      </c>
      <c r="BI13" s="250" t="inlineStr">
        <is>
          <t>#REF!</t>
        </is>
      </c>
      <c r="BJ13" s="251" t="inlineStr">
        <is>
          <t>#REF!</t>
        </is>
      </c>
      <c r="BK13" s="252" t="n">
        <v>0</v>
      </c>
      <c r="BL13" s="252" t="n">
        <v>0</v>
      </c>
      <c r="BM13" s="247" t="n">
        <v>0</v>
      </c>
      <c r="BN13" s="250" t="inlineStr">
        <is>
          <t>#REF!</t>
        </is>
      </c>
      <c r="BO13" s="251" t="inlineStr">
        <is>
          <t>#REF!</t>
        </is>
      </c>
      <c r="BP13" s="248" t="n">
        <v>0</v>
      </c>
      <c r="BQ13" s="248" t="n">
        <v>0</v>
      </c>
      <c r="BR13" s="249" t="n">
        <v>0</v>
      </c>
      <c r="BS13" s="250" t="inlineStr">
        <is>
          <t>#REF!</t>
        </is>
      </c>
      <c r="BT13" s="251">
        <f>'[2]DATA CONSOLIDADA 2018-2025 '!$BR15-'b2'!$BO13</f>
        <v/>
      </c>
      <c r="BU13" s="248" t="n">
        <v>0</v>
      </c>
      <c r="BV13" s="248" t="n">
        <v>0</v>
      </c>
      <c r="BW13" s="249" t="n">
        <v>0</v>
      </c>
      <c r="BX13" s="250" t="inlineStr">
        <is>
          <t>#REF!</t>
        </is>
      </c>
      <c r="BY13" s="251" t="inlineStr">
        <is>
          <t>#REF!</t>
        </is>
      </c>
      <c r="BZ13" s="248" t="n">
        <v>0</v>
      </c>
      <c r="CA13" s="248" t="n">
        <v>0</v>
      </c>
      <c r="CB13" s="249" t="n">
        <v>0</v>
      </c>
      <c r="CC13" s="250" t="inlineStr">
        <is>
          <t>#REF!</t>
        </is>
      </c>
      <c r="CD13" s="251">
        <f>'[2]DATA CONSOLIDADA 2018-2025 '!$CB15-'b2'!$BW13</f>
        <v/>
      </c>
      <c r="CE13" s="253" t="n">
        <v>0</v>
      </c>
      <c r="CF13" s="253" t="n">
        <v>0</v>
      </c>
      <c r="CG13" s="254" t="n">
        <v>0</v>
      </c>
      <c r="CH13" s="250" t="inlineStr">
        <is>
          <t>#REF!</t>
        </is>
      </c>
      <c r="CI13" s="251">
        <f>'[2]DATA CONSOLIDADA 2018-2025 '!$CG15-'b2'!$CB13</f>
        <v/>
      </c>
      <c r="CJ13" s="247" t="inlineStr">
        <is>
          <t>#REF!</t>
        </is>
      </c>
      <c r="CK13" s="247" t="n">
        <v>0</v>
      </c>
      <c r="CL13" s="247" t="n">
        <v>0</v>
      </c>
      <c r="CM13" s="247" t="n">
        <v>0</v>
      </c>
      <c r="CN13" s="247" t="inlineStr">
        <is>
          <t>#REF!</t>
        </is>
      </c>
      <c r="CO13" s="251">
        <f>'[2]DATA CONSOLIDADA 2018-2025 '!$CM15-'b2'!$CG13</f>
        <v/>
      </c>
      <c r="CP13" s="253" t="n">
        <v>0</v>
      </c>
      <c r="CQ13" s="253" t="n">
        <v>0</v>
      </c>
      <c r="CR13" s="253" t="n">
        <v>0</v>
      </c>
      <c r="CS13" s="253" t="n">
        <v>0</v>
      </c>
      <c r="CT13" s="253" t="n">
        <v>0</v>
      </c>
      <c r="CU13" s="253" t="n">
        <v>0</v>
      </c>
      <c r="CV13" s="247" t="n">
        <v>0</v>
      </c>
      <c r="CW13" s="247" t="n">
        <v>0</v>
      </c>
      <c r="CX13" s="247" t="n">
        <v>0</v>
      </c>
      <c r="CY13" s="247" t="n">
        <v>0</v>
      </c>
      <c r="CZ13" s="247" t="n">
        <v>0</v>
      </c>
      <c r="DA13" s="247" t="n">
        <v>0</v>
      </c>
      <c r="DB13" s="247" t="n">
        <v>0</v>
      </c>
      <c r="DC13" s="255" t="n">
        <v>0</v>
      </c>
      <c r="DD13" s="255" t="n">
        <v>0</v>
      </c>
      <c r="DE13" s="255" t="n">
        <v>0</v>
      </c>
      <c r="DF13" s="255" t="n">
        <v>0</v>
      </c>
      <c r="DG13" s="255" t="n">
        <v>0</v>
      </c>
      <c r="DH13" s="255" t="n">
        <v>0</v>
      </c>
      <c r="DI13" s="256" t="inlineStr">
        <is>
          <t xml:space="preserve">20479856258 </t>
        </is>
      </c>
      <c r="DJ13" s="257" t="inlineStr">
        <is>
          <t>ASOCIACION DE PRODUCTORES AGROPECUARIOS LUIS SOLIBARRIA</t>
        </is>
      </c>
      <c r="DK13" s="257" t="inlineStr">
        <is>
          <t>01 Asociación</t>
        </is>
      </c>
      <c r="DL13" s="258" t="n"/>
      <c r="DM13" s="258" t="n"/>
      <c r="DN13" s="258" t="n"/>
      <c r="DO13" s="258" t="n"/>
      <c r="DP13" s="258" t="n"/>
      <c r="DQ13" s="258" t="n"/>
      <c r="DR13" s="258" t="n"/>
      <c r="DS13" s="258" t="n"/>
      <c r="DT13" s="258" t="n"/>
      <c r="DU13" s="258" t="n"/>
      <c r="DV13" s="258" t="n"/>
      <c r="DW13" s="258" t="n"/>
      <c r="DX13" s="258" t="n"/>
      <c r="DY13" s="258" t="n"/>
      <c r="DZ13" s="258" t="n"/>
      <c r="EA13" s="258" t="n"/>
      <c r="EB13" s="258" t="n"/>
      <c r="EC13" s="258" t="n"/>
      <c r="ED13" s="258" t="n"/>
      <c r="EE13" s="258" t="n"/>
    </row>
    <row r="14" hidden="1" ht="47.25" customHeight="1">
      <c r="A14" s="240" t="inlineStr">
        <is>
          <t>COOPERATIVA AGRARIA CAFETALERA PRODUCTORA COMERCIAL EXPORTADORA CAFE ANDES AMAZONICOS LTDA</t>
        </is>
      </c>
      <c r="B14" s="240" t="inlineStr">
        <is>
          <t>CAFÉ</t>
        </is>
      </c>
      <c r="C14" s="240" t="inlineStr">
        <is>
          <t>CAFÉ</t>
        </is>
      </c>
      <c r="D14" s="240" t="inlineStr">
        <is>
          <t>AMAZONAS</t>
        </is>
      </c>
      <c r="E14" s="240" t="inlineStr">
        <is>
          <t>010706</t>
        </is>
      </c>
      <c r="F14" s="240" t="inlineStr">
        <is>
          <t>AMAZONAS</t>
        </is>
      </c>
      <c r="G14" s="240" t="inlineStr">
        <is>
          <t>UTCUBAMBA</t>
        </is>
      </c>
      <c r="H14" s="240" t="inlineStr">
        <is>
          <t>LONYA GRANDE</t>
        </is>
      </c>
      <c r="I14" s="241" t="n"/>
      <c r="J14" s="241" t="n"/>
      <c r="K14" s="241" t="n"/>
      <c r="L14" s="241" t="n">
        <v>1</v>
      </c>
      <c r="M14" s="241" t="n">
        <v>1</v>
      </c>
      <c r="N14" s="241" t="n"/>
      <c r="O14" s="241" t="n"/>
      <c r="P14" s="241" t="n"/>
      <c r="Q14" s="241" t="inlineStr">
        <is>
          <t>PAC</t>
        </is>
      </c>
      <c r="R14" s="242">
        <f>IF(I14=1,I$2,"")&amp;IF(J14=1,IF(I14=1,"-","")&amp;J$2,"")&amp;IF(K14=1,IF(OR(J14=1,I14=1),"-","")&amp;K$2,"")&amp;IF(L14=1,IF(OR(K14=1,J14=1,I14=1),"-","")&amp;L$2,"")&amp;IF(M14=1,IF(OR(L14=1,K14=1,J14=1,I14=1),"-","")&amp;M$2,"")&amp;IF(N14=1,IF(OR(M14=1,L14=1,K14=1,J14=1,I14=1),"-","")&amp;N$2,"")&amp;IF(O14=1,IF(OR(N14=1,M14=1,L14=1,K14=1,J14=1,I14=1),"-","")&amp;O$2,"")&amp;IF(P14=1,IF(I14=1," - ",IF(J14=1," - ",IF(K14=1," - ",IF(L14=1," - ",IF(M14=1," - ",IF(N14=1," - ",IF(O14=1," - ","")))))))&amp;P$2,"")</f>
        <v/>
      </c>
      <c r="S14" s="243">
        <f>SUM('b2'!$I14:$P14)</f>
        <v/>
      </c>
      <c r="T14" s="243">
        <f>IF(OR('b2'!$J14=1,'b2'!$K14=1,'b2'!$L14=1,'b2'!$M14=1,'b2'!$N14=1,'b2'!$O14=1,'b2'!$P14=1),"SI","NO")</f>
        <v/>
      </c>
      <c r="U14" s="243">
        <f>IF(OR('b2'!$K14=1,'b2'!$L14=1,'b2'!$M14=1,'b2'!$N14=1,'b2'!$O14=1,'b2'!$P14=1),"SI","NO")</f>
        <v/>
      </c>
      <c r="V14" s="244" t="n">
        <v>0</v>
      </c>
      <c r="W14" s="245" t="n">
        <v>0</v>
      </c>
      <c r="X14" s="245" t="n">
        <v>0</v>
      </c>
      <c r="Y14" s="244" t="n">
        <v>0</v>
      </c>
      <c r="Z14" s="245" t="n">
        <v>0</v>
      </c>
      <c r="AA14" s="245" t="n">
        <v>0</v>
      </c>
      <c r="AB14" s="244" t="n">
        <v>0</v>
      </c>
      <c r="AC14" s="245" t="n">
        <v>179</v>
      </c>
      <c r="AD14" s="245" t="n">
        <v>45</v>
      </c>
      <c r="AE14" s="244" t="n">
        <v>224</v>
      </c>
      <c r="AF14" s="245" t="n">
        <v>179</v>
      </c>
      <c r="AG14" s="245" t="n">
        <v>45</v>
      </c>
      <c r="AH14" s="244" t="n">
        <v>224</v>
      </c>
      <c r="AI14" s="245" t="n">
        <v>0</v>
      </c>
      <c r="AJ14" s="245" t="n">
        <v>0</v>
      </c>
      <c r="AK14" s="244" t="n">
        <v>0</v>
      </c>
      <c r="AL14" s="245" t="n">
        <v>0</v>
      </c>
      <c r="AM14" s="245" t="n">
        <v>0</v>
      </c>
      <c r="AN14" s="244" t="n">
        <v>0</v>
      </c>
      <c r="AO14" s="245" t="n">
        <v>0</v>
      </c>
      <c r="AP14" s="245" t="n">
        <v>0</v>
      </c>
      <c r="AQ14" s="244" t="n">
        <v>0</v>
      </c>
      <c r="AR14" s="244">
        <f>IF('b2'!$AQ14&gt;0,'b2'!$AQ14,IF('b2'!$AN14&gt;0,'b2'!$AN14,IF('b2'!$AK14&gt;0,'b2'!$AK14,IF('b2'!$AH14&gt;0,'b2'!$AH14,IF('b2'!$AE14&gt;0,'b2'!$AE14,IF('b2'!$AB14&gt;0,'b2'!$AB14,IF('b2'!$Y14&gt;0,'b2'!$Y14,IF('b2'!$V14&gt;0,'b2'!$V14," ---"))))))))</f>
        <v/>
      </c>
      <c r="AS14" s="246" t="n">
        <v>0</v>
      </c>
      <c r="AT14" s="246" t="n">
        <v>0</v>
      </c>
      <c r="AU14" s="246" t="n">
        <v>12</v>
      </c>
      <c r="AV14" s="246" t="n">
        <v>8</v>
      </c>
      <c r="AW14" s="246" t="n">
        <v>54</v>
      </c>
      <c r="AX14" s="246" t="n">
        <v>8</v>
      </c>
      <c r="AY14" s="246" t="n">
        <v>0</v>
      </c>
      <c r="AZ14" s="246" t="n">
        <v>0</v>
      </c>
      <c r="BA14" s="246" t="n">
        <v>0</v>
      </c>
      <c r="BB14" s="246" t="n">
        <v>0</v>
      </c>
      <c r="BC14" s="246" t="n">
        <v>0</v>
      </c>
      <c r="BD14" s="246" t="n">
        <v>0</v>
      </c>
      <c r="BE14" s="247" t="n">
        <v>0</v>
      </c>
      <c r="BF14" s="252" t="n">
        <v>0</v>
      </c>
      <c r="BG14" s="252" t="n">
        <v>0</v>
      </c>
      <c r="BH14" s="247" t="n">
        <v>0</v>
      </c>
      <c r="BI14" s="250" t="inlineStr">
        <is>
          <t>#REF!</t>
        </is>
      </c>
      <c r="BJ14" s="251" t="inlineStr">
        <is>
          <t>#REF!</t>
        </is>
      </c>
      <c r="BK14" s="252" t="n">
        <v>0</v>
      </c>
      <c r="BL14" s="252" t="n">
        <v>0</v>
      </c>
      <c r="BM14" s="249" t="n">
        <v>0</v>
      </c>
      <c r="BN14" s="250" t="inlineStr">
        <is>
          <t>#REF!</t>
        </is>
      </c>
      <c r="BO14" s="251" t="inlineStr">
        <is>
          <t>#REF!</t>
        </is>
      </c>
      <c r="BP14" s="248" t="n">
        <v>250823.36</v>
      </c>
      <c r="BQ14" s="248" t="n">
        <v>0</v>
      </c>
      <c r="BR14" s="249" t="n">
        <v>250823.36</v>
      </c>
      <c r="BS14" s="250" t="inlineStr">
        <is>
          <t>#REF!</t>
        </is>
      </c>
      <c r="BT14" s="251">
        <f>'[2]DATA CONSOLIDADA 2018-2025 '!$BR16-'b2'!$BO14</f>
        <v/>
      </c>
      <c r="BU14" s="248" t="n">
        <v>0</v>
      </c>
      <c r="BV14" s="248" t="n">
        <v>0</v>
      </c>
      <c r="BW14" s="249" t="n">
        <v>0</v>
      </c>
      <c r="BX14" s="250" t="inlineStr">
        <is>
          <t>#REF!</t>
        </is>
      </c>
      <c r="BY14" s="251" t="inlineStr">
        <is>
          <t>#REF!</t>
        </is>
      </c>
      <c r="BZ14" s="248" t="n">
        <v>0</v>
      </c>
      <c r="CA14" s="248" t="n">
        <v>0</v>
      </c>
      <c r="CB14" s="249" t="n">
        <v>0</v>
      </c>
      <c r="CC14" s="250" t="inlineStr">
        <is>
          <t>#REF!</t>
        </is>
      </c>
      <c r="CD14" s="251">
        <f>'[2]DATA CONSOLIDADA 2018-2025 '!$CB16-'b2'!$BW14</f>
        <v/>
      </c>
      <c r="CE14" s="253" t="n">
        <v>0</v>
      </c>
      <c r="CF14" s="253" t="n">
        <v>0</v>
      </c>
      <c r="CG14" s="254" t="n">
        <v>0</v>
      </c>
      <c r="CH14" s="250" t="inlineStr">
        <is>
          <t>#REF!</t>
        </is>
      </c>
      <c r="CI14" s="251">
        <f>'[2]DATA CONSOLIDADA 2018-2025 '!$CG16-'b2'!$CB14</f>
        <v/>
      </c>
      <c r="CJ14" s="247" t="inlineStr">
        <is>
          <t>#REF!</t>
        </is>
      </c>
      <c r="CK14" s="247" t="n">
        <v>0</v>
      </c>
      <c r="CL14" s="247" t="n">
        <v>0</v>
      </c>
      <c r="CM14" s="247" t="n">
        <v>0</v>
      </c>
      <c r="CN14" s="247" t="inlineStr">
        <is>
          <t>#REF!</t>
        </is>
      </c>
      <c r="CO14" s="251">
        <f>'[2]DATA CONSOLIDADA 2018-2025 '!$CM16-'b2'!$CG14</f>
        <v/>
      </c>
      <c r="CP14" s="253" t="n">
        <v>0</v>
      </c>
      <c r="CQ14" s="253" t="n">
        <v>0</v>
      </c>
      <c r="CR14" s="253" t="n">
        <v>0</v>
      </c>
      <c r="CS14" s="253" t="n">
        <v>0</v>
      </c>
      <c r="CT14" s="253" t="n">
        <v>0</v>
      </c>
      <c r="CU14" s="253" t="n">
        <v>0</v>
      </c>
      <c r="CV14" s="247" t="n">
        <v>0</v>
      </c>
      <c r="CW14" s="247" t="n">
        <v>0</v>
      </c>
      <c r="CX14" s="247" t="n">
        <v>0</v>
      </c>
      <c r="CY14" s="247" t="n">
        <v>0</v>
      </c>
      <c r="CZ14" s="247" t="n">
        <v>0</v>
      </c>
      <c r="DA14" s="247" t="n">
        <v>0</v>
      </c>
      <c r="DB14" s="247" t="n">
        <v>0</v>
      </c>
      <c r="DC14" s="255" t="n">
        <v>0</v>
      </c>
      <c r="DD14" s="255" t="n">
        <v>0</v>
      </c>
      <c r="DE14" s="255" t="n">
        <v>0</v>
      </c>
      <c r="DF14" s="255" t="n">
        <v>0</v>
      </c>
      <c r="DG14" s="255" t="n">
        <v>0</v>
      </c>
      <c r="DH14" s="255" t="n">
        <v>0</v>
      </c>
      <c r="DI14" s="256" t="n">
        <v>20600001109</v>
      </c>
      <c r="DJ14" s="257" t="inlineStr">
        <is>
          <t>COOPERATIVA AGRARIA CAFETALERA PRODUCTORA COMERCIAL EXPORTADORA CAFE ANDES AMAZONICOS LTDA</t>
        </is>
      </c>
      <c r="DK14" s="257" t="inlineStr">
        <is>
          <t>02 Cooperativa</t>
        </is>
      </c>
      <c r="DL14" s="258" t="n"/>
      <c r="DM14" s="258" t="n"/>
      <c r="DN14" s="258" t="n"/>
      <c r="DO14" s="258" t="n"/>
      <c r="DP14" s="258" t="n"/>
      <c r="DQ14" s="258" t="n"/>
      <c r="DR14" s="258" t="n"/>
      <c r="DS14" s="258" t="n"/>
      <c r="DT14" s="258" t="n"/>
      <c r="DU14" s="258" t="n"/>
      <c r="DV14" s="258" t="n"/>
      <c r="DW14" s="258" t="n"/>
      <c r="DX14" s="258" t="n"/>
      <c r="DY14" s="258" t="n"/>
      <c r="DZ14" s="258" t="n"/>
      <c r="EA14" s="258" t="n"/>
      <c r="EB14" s="258" t="n"/>
      <c r="EC14" s="258" t="n"/>
      <c r="ED14" s="258" t="n"/>
      <c r="EE14" s="258" t="n"/>
    </row>
    <row r="15" hidden="1" ht="47.25" customHeight="1">
      <c r="A15" s="240" t="inlineStr">
        <is>
          <t>COOPERATIVA DE SERVICIOS MULTIPLES JUAN MARCO EL PALTO</t>
        </is>
      </c>
      <c r="B15" s="240" t="inlineStr">
        <is>
          <t>CAFÉ</t>
        </is>
      </c>
      <c r="C15" s="240" t="inlineStr">
        <is>
          <t>CAFÉ</t>
        </is>
      </c>
      <c r="D15" s="240" t="inlineStr">
        <is>
          <t>AMAZONAS</t>
        </is>
      </c>
      <c r="E15" s="240" t="inlineStr">
        <is>
          <t>010706</t>
        </is>
      </c>
      <c r="F15" s="240" t="inlineStr">
        <is>
          <t>AMAZONAS</t>
        </is>
      </c>
      <c r="G15" s="240" t="inlineStr">
        <is>
          <t>UTCUBAMBA</t>
        </is>
      </c>
      <c r="H15" s="240" t="inlineStr">
        <is>
          <t>LONYA GRANDE</t>
        </is>
      </c>
      <c r="I15" s="241" t="n"/>
      <c r="J15" s="241" t="n"/>
      <c r="K15" s="241" t="n"/>
      <c r="L15" s="241" t="n">
        <v>1</v>
      </c>
      <c r="M15" s="241" t="n">
        <v>1</v>
      </c>
      <c r="N15" s="241" t="n">
        <v>1</v>
      </c>
      <c r="O15" s="241" t="n"/>
      <c r="P15" s="241" t="n"/>
      <c r="Q15" s="241" t="inlineStr">
        <is>
          <t>PAC</t>
        </is>
      </c>
      <c r="R15" s="242">
        <f>IF(I15=1,I$2,"")&amp;IF(J15=1,IF(I15=1,"-","")&amp;J$2,"")&amp;IF(K15=1,IF(OR(J15=1,I15=1),"-","")&amp;K$2,"")&amp;IF(L15=1,IF(OR(K15=1,J15=1,I15=1),"-","")&amp;L$2,"")&amp;IF(M15=1,IF(OR(L15=1,K15=1,J15=1,I15=1),"-","")&amp;M$2,"")&amp;IF(N15=1,IF(OR(M15=1,L15=1,K15=1,J15=1,I15=1),"-","")&amp;N$2,"")&amp;IF(O15=1,IF(OR(N15=1,M15=1,L15=1,K15=1,J15=1,I15=1),"-","")&amp;O$2,"")&amp;IF(P15=1,IF(I15=1," - ",IF(J15=1," - ",IF(K15=1," - ",IF(L15=1," - ",IF(M15=1," - ",IF(N15=1," - ",IF(O15=1," - ","")))))))&amp;P$2,"")</f>
        <v/>
      </c>
      <c r="S15" s="243">
        <f>SUM('b2'!$I15:$P15)</f>
        <v/>
      </c>
      <c r="T15" s="243">
        <f>IF(OR('b2'!$J15=1,'b2'!$K15=1,'b2'!$L15=1,'b2'!$M15=1,'b2'!$N15=1,'b2'!$O15=1,'b2'!$P15=1),"SI","NO")</f>
        <v/>
      </c>
      <c r="U15" s="243">
        <f>IF(OR('b2'!$K15=1,'b2'!$L15=1,'b2'!$M15=1,'b2'!$N15=1,'b2'!$O15=1,'b2'!$P15=1),"SI","NO")</f>
        <v/>
      </c>
      <c r="V15" s="244" t="n">
        <v>0</v>
      </c>
      <c r="W15" s="245" t="n">
        <v>0</v>
      </c>
      <c r="X15" s="245" t="n">
        <v>0</v>
      </c>
      <c r="Y15" s="244" t="n">
        <v>0</v>
      </c>
      <c r="Z15" s="245" t="n">
        <v>0</v>
      </c>
      <c r="AA15" s="245" t="n">
        <v>0</v>
      </c>
      <c r="AB15" s="244" t="n">
        <v>0</v>
      </c>
      <c r="AC15" s="245" t="n">
        <v>224</v>
      </c>
      <c r="AD15" s="245" t="n">
        <v>68</v>
      </c>
      <c r="AE15" s="244" t="n">
        <v>292</v>
      </c>
      <c r="AF15" s="245" t="n">
        <v>224</v>
      </c>
      <c r="AG15" s="245" t="n">
        <v>68</v>
      </c>
      <c r="AH15" s="244" t="n">
        <v>292</v>
      </c>
      <c r="AI15" s="245" t="n">
        <v>224</v>
      </c>
      <c r="AJ15" s="245" t="n">
        <v>68</v>
      </c>
      <c r="AK15" s="244" t="n">
        <v>292</v>
      </c>
      <c r="AL15" s="245" t="n">
        <v>0</v>
      </c>
      <c r="AM15" s="245" t="n">
        <v>0</v>
      </c>
      <c r="AN15" s="244" t="n">
        <v>0</v>
      </c>
      <c r="AO15" s="245" t="n">
        <v>0</v>
      </c>
      <c r="AP15" s="245" t="n">
        <v>0</v>
      </c>
      <c r="AQ15" s="244" t="n">
        <v>0</v>
      </c>
      <c r="AR15" s="244">
        <f>IF('b2'!$AQ15&gt;0,'b2'!$AQ15,IF('b2'!$AN15&gt;0,'b2'!$AN15,IF('b2'!$AK15&gt;0,'b2'!$AK15,IF('b2'!$AH15&gt;0,'b2'!$AH15,IF('b2'!$AE15&gt;0,'b2'!$AE15,IF('b2'!$AB15&gt;0,'b2'!$AB15,IF('b2'!$Y15&gt;0,'b2'!$Y15,IF('b2'!$V15&gt;0,'b2'!$V15," ---"))))))))</f>
        <v/>
      </c>
      <c r="AS15" s="246" t="n">
        <v>0</v>
      </c>
      <c r="AT15" s="246" t="n">
        <v>0</v>
      </c>
      <c r="AU15" s="246" t="n">
        <v>10</v>
      </c>
      <c r="AV15" s="246" t="n">
        <v>8</v>
      </c>
      <c r="AW15" s="246" t="n">
        <v>60</v>
      </c>
      <c r="AX15" s="246" t="n">
        <v>8</v>
      </c>
      <c r="AY15" s="246" t="n">
        <v>44</v>
      </c>
      <c r="AZ15" s="246" t="n">
        <v>6</v>
      </c>
      <c r="BA15" s="246" t="n">
        <v>0</v>
      </c>
      <c r="BB15" s="246" t="n">
        <v>0</v>
      </c>
      <c r="BC15" s="246" t="n">
        <v>0</v>
      </c>
      <c r="BD15" s="246" t="n">
        <v>0</v>
      </c>
      <c r="BE15" s="247" t="n">
        <v>0</v>
      </c>
      <c r="BF15" s="252" t="n">
        <v>0</v>
      </c>
      <c r="BG15" s="252" t="n">
        <v>0</v>
      </c>
      <c r="BH15" s="247" t="n">
        <v>0</v>
      </c>
      <c r="BI15" s="250" t="inlineStr">
        <is>
          <t>#REF!</t>
        </is>
      </c>
      <c r="BJ15" s="251" t="inlineStr">
        <is>
          <t>#REF!</t>
        </is>
      </c>
      <c r="BK15" s="252" t="n">
        <v>0</v>
      </c>
      <c r="BL15" s="252" t="n">
        <v>0</v>
      </c>
      <c r="BM15" s="249" t="n">
        <v>0</v>
      </c>
      <c r="BN15" s="250" t="inlineStr">
        <is>
          <t>#REF!</t>
        </is>
      </c>
      <c r="BO15" s="251" t="inlineStr">
        <is>
          <t>#REF!</t>
        </is>
      </c>
      <c r="BP15" s="248" t="n">
        <v>0</v>
      </c>
      <c r="BQ15" s="248" t="n">
        <v>1177220.48</v>
      </c>
      <c r="BR15" s="249" t="n">
        <v>1177220.48</v>
      </c>
      <c r="BS15" s="250" t="inlineStr">
        <is>
          <t>#REF!</t>
        </is>
      </c>
      <c r="BT15" s="251">
        <f>'[2]DATA CONSOLIDADA 2018-2025 '!$BR17-'b2'!$BO15</f>
        <v/>
      </c>
      <c r="BU15" s="248" t="n">
        <v>117797.43</v>
      </c>
      <c r="BV15" s="248" t="n">
        <v>3107691.49</v>
      </c>
      <c r="BW15" s="249" t="n">
        <v>3225488.92</v>
      </c>
      <c r="BX15" s="250" t="inlineStr">
        <is>
          <t>#REF!</t>
        </is>
      </c>
      <c r="BY15" s="251" t="inlineStr">
        <is>
          <t>#REF!</t>
        </is>
      </c>
      <c r="BZ15" s="248" t="n">
        <v>45403.05</v>
      </c>
      <c r="CA15" s="248" t="n">
        <v>3044784.15</v>
      </c>
      <c r="CB15" s="249" t="n">
        <v>3090187.2</v>
      </c>
      <c r="CC15" s="250" t="inlineStr">
        <is>
          <t>#REF!</t>
        </is>
      </c>
      <c r="CD15" s="251">
        <f>'[2]DATA CONSOLIDADA 2018-2025 '!$CB17-'b2'!$BW15</f>
        <v/>
      </c>
      <c r="CE15" s="253" t="n">
        <v>0</v>
      </c>
      <c r="CF15" s="253" t="n">
        <v>0</v>
      </c>
      <c r="CG15" s="254" t="n">
        <v>0</v>
      </c>
      <c r="CH15" s="250" t="inlineStr">
        <is>
          <t>#REF!</t>
        </is>
      </c>
      <c r="CI15" s="251">
        <f>'[2]DATA CONSOLIDADA 2018-2025 '!$CG17-'b2'!$CB15</f>
        <v/>
      </c>
      <c r="CJ15" s="247" t="inlineStr">
        <is>
          <t>#REF!</t>
        </is>
      </c>
      <c r="CK15" s="247" t="n">
        <v>0</v>
      </c>
      <c r="CL15" s="247" t="n">
        <v>0</v>
      </c>
      <c r="CM15" s="247" t="n">
        <v>0</v>
      </c>
      <c r="CN15" s="247" t="inlineStr">
        <is>
          <t>#REF!</t>
        </is>
      </c>
      <c r="CO15" s="251">
        <f>'[2]DATA CONSOLIDADA 2018-2025 '!$CM17-'b2'!$CG15</f>
        <v/>
      </c>
      <c r="CP15" s="253" t="n">
        <v>0</v>
      </c>
      <c r="CQ15" s="253" t="n">
        <v>0</v>
      </c>
      <c r="CR15" s="253" t="n">
        <v>0</v>
      </c>
      <c r="CS15" s="253" t="n">
        <v>3090187.15685368</v>
      </c>
      <c r="CT15" s="253" t="n">
        <v>0</v>
      </c>
      <c r="CU15" s="253" t="n">
        <v>0</v>
      </c>
      <c r="CV15" s="247" t="n">
        <v>3090187.15685368</v>
      </c>
      <c r="CW15" s="247" t="n">
        <v>0</v>
      </c>
      <c r="CX15" s="247" t="n">
        <v>0</v>
      </c>
      <c r="CY15" s="247" t="n">
        <v>0</v>
      </c>
      <c r="CZ15" s="247" t="n">
        <v>0</v>
      </c>
      <c r="DA15" s="247" t="n">
        <v>0</v>
      </c>
      <c r="DB15" s="247" t="n">
        <v>0</v>
      </c>
      <c r="DC15" s="255" t="n">
        <v>0</v>
      </c>
      <c r="DD15" s="255" t="n">
        <v>0</v>
      </c>
      <c r="DE15" s="255" t="n">
        <v>0</v>
      </c>
      <c r="DF15" s="255" t="n">
        <v>0</v>
      </c>
      <c r="DG15" s="255" t="n">
        <v>0</v>
      </c>
      <c r="DH15" s="255" t="n">
        <v>0</v>
      </c>
      <c r="DI15" s="256" t="n">
        <v>20479622699</v>
      </c>
      <c r="DJ15" s="257" t="inlineStr">
        <is>
          <t>COOPERATIVA AGRARIA JUAN MARCO EL PALTO</t>
        </is>
      </c>
      <c r="DK15" s="257" t="inlineStr">
        <is>
          <t>02 Cooperativa</t>
        </is>
      </c>
      <c r="DL15" s="258" t="n"/>
      <c r="DM15" s="258" t="n"/>
      <c r="DN15" s="258" t="n"/>
      <c r="DO15" s="258" t="n"/>
      <c r="DP15" s="258" t="n"/>
      <c r="DQ15" s="258" t="n"/>
      <c r="DR15" s="258" t="n"/>
      <c r="DS15" s="258" t="n"/>
      <c r="DT15" s="258" t="n"/>
      <c r="DU15" s="258" t="n"/>
      <c r="DV15" s="258" t="n"/>
      <c r="DW15" s="258" t="n"/>
      <c r="DX15" s="258" t="n"/>
      <c r="DY15" s="258" t="n"/>
      <c r="DZ15" s="258" t="n"/>
      <c r="EA15" s="258" t="n"/>
      <c r="EB15" s="258" t="n"/>
      <c r="EC15" s="258" t="n"/>
      <c r="ED15" s="258" t="n"/>
      <c r="EE15" s="258" t="n"/>
    </row>
    <row r="16" hidden="1" ht="47.25" customHeight="1">
      <c r="A16" s="240" t="inlineStr">
        <is>
          <t>SEDIR-SERVICIO PARA EL DESARROLLO INTEGRAL RURAL</t>
        </is>
      </c>
      <c r="B16" s="240" t="inlineStr">
        <is>
          <t>PALTA</t>
        </is>
      </c>
      <c r="C16" s="240" t="inlineStr">
        <is>
          <t>PALTA</t>
        </is>
      </c>
      <c r="D16" s="240" t="inlineStr">
        <is>
          <t>ANCASH</t>
        </is>
      </c>
      <c r="E16" s="240" t="inlineStr">
        <is>
          <t>021805</t>
        </is>
      </c>
      <c r="F16" s="240" t="inlineStr">
        <is>
          <t>ANCASH</t>
        </is>
      </c>
      <c r="G16" s="240" t="inlineStr">
        <is>
          <t>SANTA</t>
        </is>
      </c>
      <c r="H16" s="240" t="inlineStr">
        <is>
          <t>MORO</t>
        </is>
      </c>
      <c r="I16" s="241" t="n">
        <v>1</v>
      </c>
      <c r="J16" s="241" t="n"/>
      <c r="K16" s="241" t="n"/>
      <c r="L16" s="241" t="n"/>
      <c r="M16" s="241" t="n"/>
      <c r="N16" s="241" t="n"/>
      <c r="O16" s="241" t="n"/>
      <c r="P16" s="241" t="n"/>
      <c r="Q16" s="241" t="inlineStr">
        <is>
          <t>PAC</t>
        </is>
      </c>
      <c r="R16" s="242">
        <f>IF(I16=1,I$2,"")&amp;IF(J16=1,IF(I16=1,"-","")&amp;J$2,"")&amp;IF(K16=1,IF(OR(J16=1,I16=1),"-","")&amp;K$2,"")&amp;IF(L16=1,IF(OR(K16=1,J16=1,I16=1),"-","")&amp;L$2,"")&amp;IF(M16=1,IF(OR(L16=1,K16=1,J16=1,I16=1),"-","")&amp;M$2,"")&amp;IF(N16=1,IF(OR(M16=1,L16=1,K16=1,J16=1,I16=1),"-","")&amp;N$2,"")&amp;IF(O16=1,IF(OR(N16=1,M16=1,L16=1,K16=1,J16=1,I16=1),"-","")&amp;O$2,"")&amp;IF(P16=1,IF(I16=1," - ",IF(J16=1," - ",IF(K16=1," - ",IF(L16=1," - ",IF(M16=1," - ",IF(N16=1," - ",IF(O16=1," - ","")))))))&amp;P$2,"")</f>
        <v/>
      </c>
      <c r="S16" s="243">
        <f>SUM('b2'!$I16:$P16)</f>
        <v/>
      </c>
      <c r="T16" s="243">
        <f>IF(OR('b2'!$J16=1,'b2'!$K16=1,'b2'!$L16=1,'b2'!$M16=1,'b2'!$N16=1,'b2'!$O16=1,'b2'!$P16=1),"SI","NO")</f>
        <v/>
      </c>
      <c r="U16" s="243">
        <f>IF(OR('b2'!$K16=1,'b2'!$L16=1,'b2'!$M16=1,'b2'!$N16=1,'b2'!$O16=1,'b2'!$P16=1),"SI","NO")</f>
        <v/>
      </c>
      <c r="V16" s="244" t="n">
        <v>34</v>
      </c>
      <c r="W16" s="245" t="n">
        <v>0</v>
      </c>
      <c r="X16" s="245" t="n">
        <v>0</v>
      </c>
      <c r="Y16" s="244" t="n">
        <v>0</v>
      </c>
      <c r="Z16" s="245" t="n">
        <v>0</v>
      </c>
      <c r="AA16" s="245" t="n">
        <v>0</v>
      </c>
      <c r="AB16" s="244" t="n">
        <v>0</v>
      </c>
      <c r="AC16" s="245" t="n">
        <v>0</v>
      </c>
      <c r="AD16" s="245" t="n">
        <v>0</v>
      </c>
      <c r="AE16" s="244" t="n">
        <v>0</v>
      </c>
      <c r="AF16" s="245" t="n">
        <v>0</v>
      </c>
      <c r="AG16" s="245" t="n">
        <v>0</v>
      </c>
      <c r="AH16" s="244" t="n">
        <v>0</v>
      </c>
      <c r="AI16" s="245" t="n">
        <v>0</v>
      </c>
      <c r="AJ16" s="245" t="n">
        <v>0</v>
      </c>
      <c r="AK16" s="244" t="n">
        <v>0</v>
      </c>
      <c r="AL16" s="245" t="n">
        <v>0</v>
      </c>
      <c r="AM16" s="245" t="n">
        <v>0</v>
      </c>
      <c r="AN16" s="244" t="n">
        <v>0</v>
      </c>
      <c r="AO16" s="245" t="n">
        <v>0</v>
      </c>
      <c r="AP16" s="245" t="n">
        <v>0</v>
      </c>
      <c r="AQ16" s="244" t="n">
        <v>0</v>
      </c>
      <c r="AR16" s="244">
        <f>IF('b2'!$AQ16&gt;0,'b2'!$AQ16,IF('b2'!$AN16&gt;0,'b2'!$AN16,IF('b2'!$AK16&gt;0,'b2'!$AK16,IF('b2'!$AH16&gt;0,'b2'!$AH16,IF('b2'!$AE16&gt;0,'b2'!$AE16,IF('b2'!$AB16&gt;0,'b2'!$AB16,IF('b2'!$Y16&gt;0,'b2'!$Y16,IF('b2'!$V16&gt;0,'b2'!$V16," ---"))))))))</f>
        <v/>
      </c>
      <c r="AS16" s="246" t="n">
        <v>0</v>
      </c>
      <c r="AT16" s="246" t="n">
        <v>0</v>
      </c>
      <c r="AU16" s="246" t="n">
        <v>0</v>
      </c>
      <c r="AV16" s="246" t="n">
        <v>0</v>
      </c>
      <c r="AW16" s="246" t="n">
        <v>0</v>
      </c>
      <c r="AX16" s="246" t="n">
        <v>0</v>
      </c>
      <c r="AY16" s="246" t="n">
        <v>0</v>
      </c>
      <c r="AZ16" s="246" t="n">
        <v>0</v>
      </c>
      <c r="BA16" s="246" t="n">
        <v>0</v>
      </c>
      <c r="BB16" s="246" t="n">
        <v>0</v>
      </c>
      <c r="BC16" s="246" t="n">
        <v>0</v>
      </c>
      <c r="BD16" s="246" t="n">
        <v>0</v>
      </c>
      <c r="BE16" s="247" t="n">
        <v>0</v>
      </c>
      <c r="BF16" s="252" t="n">
        <v>0</v>
      </c>
      <c r="BG16" s="252" t="n">
        <v>0</v>
      </c>
      <c r="BH16" s="247" t="n">
        <v>0</v>
      </c>
      <c r="BI16" s="250" t="inlineStr">
        <is>
          <t>#REF!</t>
        </is>
      </c>
      <c r="BJ16" s="251" t="inlineStr">
        <is>
          <t>#REF!</t>
        </is>
      </c>
      <c r="BK16" s="252" t="n">
        <v>0</v>
      </c>
      <c r="BL16" s="252" t="n">
        <v>0</v>
      </c>
      <c r="BM16" s="247" t="n">
        <v>0</v>
      </c>
      <c r="BN16" s="250" t="inlineStr">
        <is>
          <t>#REF!</t>
        </is>
      </c>
      <c r="BO16" s="251" t="inlineStr">
        <is>
          <t>#REF!</t>
        </is>
      </c>
      <c r="BP16" s="248" t="n">
        <v>0</v>
      </c>
      <c r="BQ16" s="248" t="n">
        <v>0</v>
      </c>
      <c r="BR16" s="249" t="n">
        <v>0</v>
      </c>
      <c r="BS16" s="250" t="inlineStr">
        <is>
          <t>#REF!</t>
        </is>
      </c>
      <c r="BT16" s="251">
        <f>'[2]DATA CONSOLIDADA 2018-2025 '!$BR18-'b2'!$BO16</f>
        <v/>
      </c>
      <c r="BU16" s="248" t="n">
        <v>0</v>
      </c>
      <c r="BV16" s="248" t="n">
        <v>0</v>
      </c>
      <c r="BW16" s="249" t="n">
        <v>0</v>
      </c>
      <c r="BX16" s="250" t="inlineStr">
        <is>
          <t>#REF!</t>
        </is>
      </c>
      <c r="BY16" s="251" t="inlineStr">
        <is>
          <t>#REF!</t>
        </is>
      </c>
      <c r="BZ16" s="248" t="n">
        <v>0</v>
      </c>
      <c r="CA16" s="248" t="n">
        <v>0</v>
      </c>
      <c r="CB16" s="249" t="n">
        <v>0</v>
      </c>
      <c r="CC16" s="250" t="inlineStr">
        <is>
          <t>#REF!</t>
        </is>
      </c>
      <c r="CD16" s="251">
        <f>'[2]DATA CONSOLIDADA 2018-2025 '!$CB18-'b2'!$BW16</f>
        <v/>
      </c>
      <c r="CE16" s="253" t="n">
        <v>0</v>
      </c>
      <c r="CF16" s="253" t="n">
        <v>0</v>
      </c>
      <c r="CG16" s="254" t="n">
        <v>0</v>
      </c>
      <c r="CH16" s="250" t="inlineStr">
        <is>
          <t>#REF!</t>
        </is>
      </c>
      <c r="CI16" s="251">
        <f>'[2]DATA CONSOLIDADA 2018-2025 '!$CG18-'b2'!$CB16</f>
        <v/>
      </c>
      <c r="CJ16" s="247" t="inlineStr">
        <is>
          <t>#REF!</t>
        </is>
      </c>
      <c r="CK16" s="247" t="n">
        <v>0</v>
      </c>
      <c r="CL16" s="247" t="n">
        <v>0</v>
      </c>
      <c r="CM16" s="247" t="n">
        <v>0</v>
      </c>
      <c r="CN16" s="247" t="inlineStr">
        <is>
          <t>#REF!</t>
        </is>
      </c>
      <c r="CO16" s="251">
        <f>'[2]DATA CONSOLIDADA 2018-2025 '!$CM18-'b2'!$CG16</f>
        <v/>
      </c>
      <c r="CP16" s="253" t="n">
        <v>0</v>
      </c>
      <c r="CQ16" s="253" t="n">
        <v>0</v>
      </c>
      <c r="CR16" s="253" t="n">
        <v>0</v>
      </c>
      <c r="CS16" s="253" t="n">
        <v>0</v>
      </c>
      <c r="CT16" s="253" t="n">
        <v>0</v>
      </c>
      <c r="CU16" s="253" t="n">
        <v>0</v>
      </c>
      <c r="CV16" s="247" t="n">
        <v>0</v>
      </c>
      <c r="CW16" s="247" t="n">
        <v>0</v>
      </c>
      <c r="CX16" s="247" t="n">
        <v>0</v>
      </c>
      <c r="CY16" s="247" t="n">
        <v>0</v>
      </c>
      <c r="CZ16" s="247" t="n">
        <v>0</v>
      </c>
      <c r="DA16" s="247" t="n">
        <v>0</v>
      </c>
      <c r="DB16" s="247" t="n">
        <v>0</v>
      </c>
      <c r="DC16" s="255" t="n">
        <v>0</v>
      </c>
      <c r="DD16" s="255" t="n">
        <v>0</v>
      </c>
      <c r="DE16" s="255" t="n">
        <v>0</v>
      </c>
      <c r="DF16" s="255" t="n">
        <v>0</v>
      </c>
      <c r="DG16" s="255" t="n">
        <v>0</v>
      </c>
      <c r="DH16" s="255" t="n">
        <v>0</v>
      </c>
      <c r="DI16" s="256" t="n">
        <v>20541732706</v>
      </c>
      <c r="DJ16" s="257" t="inlineStr">
        <is>
          <t>SERVICIO PARA EL DESARROLLO INTEGRAL RURAL</t>
        </is>
      </c>
      <c r="DK16" s="257" t="inlineStr">
        <is>
          <t>01 Asociación</t>
        </is>
      </c>
      <c r="DL16" s="258" t="n"/>
      <c r="DM16" s="258" t="n"/>
      <c r="DN16" s="258" t="n"/>
      <c r="DO16" s="258" t="n"/>
      <c r="DP16" s="258" t="n"/>
      <c r="DQ16" s="258" t="n"/>
      <c r="DR16" s="258" t="n"/>
      <c r="DS16" s="258" t="n"/>
      <c r="DT16" s="258" t="n"/>
      <c r="DU16" s="258" t="n"/>
      <c r="DV16" s="258" t="n"/>
      <c r="DW16" s="258" t="n"/>
      <c r="DX16" s="258" t="n"/>
      <c r="DY16" s="258" t="n"/>
      <c r="DZ16" s="258" t="n"/>
      <c r="EA16" s="258" t="n"/>
      <c r="EB16" s="258" t="n"/>
      <c r="EC16" s="258" t="n"/>
      <c r="ED16" s="258" t="n"/>
      <c r="EE16" s="258" t="n"/>
    </row>
    <row r="17" hidden="1" ht="47.25" customHeight="1">
      <c r="A17" s="240" t="inlineStr">
        <is>
          <t>ASOCIACION DE PRODUCTORES DE MANZANO ORGANICO DE PARIACOTO</t>
        </is>
      </c>
      <c r="B17" s="240" t="inlineStr">
        <is>
          <t>MANZANA</t>
        </is>
      </c>
      <c r="C17" s="240" t="inlineStr">
        <is>
          <t>MANZANA</t>
        </is>
      </c>
      <c r="D17" s="240" t="inlineStr">
        <is>
          <t>ANCASH</t>
        </is>
      </c>
      <c r="E17" s="240" t="inlineStr">
        <is>
          <t>020110</t>
        </is>
      </c>
      <c r="F17" s="240" t="inlineStr">
        <is>
          <t>ANCASH</t>
        </is>
      </c>
      <c r="G17" s="240" t="inlineStr">
        <is>
          <t>HUARAZ</t>
        </is>
      </c>
      <c r="H17" s="240" t="inlineStr">
        <is>
          <t>PARIACOTO</t>
        </is>
      </c>
      <c r="I17" s="241" t="n">
        <v>1</v>
      </c>
      <c r="J17" s="241" t="n"/>
      <c r="K17" s="241" t="n"/>
      <c r="L17" s="241" t="n"/>
      <c r="M17" s="241" t="n"/>
      <c r="N17" s="241" t="n"/>
      <c r="O17" s="241" t="n"/>
      <c r="P17" s="241" t="n"/>
      <c r="Q17" s="241" t="inlineStr">
        <is>
          <t>PAC</t>
        </is>
      </c>
      <c r="R17" s="242">
        <f>IF(I17=1,I$2,"")&amp;IF(J17=1,IF(I17=1,"-","")&amp;J$2,"")&amp;IF(K17=1,IF(OR(J17=1,I17=1),"-","")&amp;K$2,"")&amp;IF(L17=1,IF(OR(K17=1,J17=1,I17=1),"-","")&amp;L$2,"")&amp;IF(M17=1,IF(OR(L17=1,K17=1,J17=1,I17=1),"-","")&amp;M$2,"")&amp;IF(N17=1,IF(OR(M17=1,L17=1,K17=1,J17=1,I17=1),"-","")&amp;N$2,"")&amp;IF(O17=1,IF(OR(N17=1,M17=1,L17=1,K17=1,J17=1,I17=1),"-","")&amp;O$2,"")&amp;IF(P17=1,IF(I17=1," - ",IF(J17=1," - ",IF(K17=1," - ",IF(L17=1," - ",IF(M17=1," - ",IF(N17=1," - ",IF(O17=1," - ","")))))))&amp;P$2,"")</f>
        <v/>
      </c>
      <c r="S17" s="243">
        <f>SUM('b2'!$I17:$P17)</f>
        <v/>
      </c>
      <c r="T17" s="243">
        <f>IF(OR('b2'!$J17=1,'b2'!$K17=1,'b2'!$L17=1,'b2'!$M17=1,'b2'!$N17=1,'b2'!$O17=1,'b2'!$P17=1),"SI","NO")</f>
        <v/>
      </c>
      <c r="U17" s="243">
        <f>IF(OR('b2'!$K17=1,'b2'!$L17=1,'b2'!$M17=1,'b2'!$N17=1,'b2'!$O17=1,'b2'!$P17=1),"SI","NO")</f>
        <v/>
      </c>
      <c r="V17" s="244" t="n">
        <v>15</v>
      </c>
      <c r="W17" s="245" t="n">
        <v>0</v>
      </c>
      <c r="X17" s="245" t="n">
        <v>0</v>
      </c>
      <c r="Y17" s="244" t="n">
        <v>0</v>
      </c>
      <c r="Z17" s="245" t="n">
        <v>0</v>
      </c>
      <c r="AA17" s="245" t="n">
        <v>0</v>
      </c>
      <c r="AB17" s="244" t="n">
        <v>0</v>
      </c>
      <c r="AC17" s="245" t="n">
        <v>0</v>
      </c>
      <c r="AD17" s="245" t="n">
        <v>0</v>
      </c>
      <c r="AE17" s="244" t="n">
        <v>0</v>
      </c>
      <c r="AF17" s="245" t="n">
        <v>0</v>
      </c>
      <c r="AG17" s="245" t="n">
        <v>0</v>
      </c>
      <c r="AH17" s="244" t="n">
        <v>0</v>
      </c>
      <c r="AI17" s="245" t="n">
        <v>0</v>
      </c>
      <c r="AJ17" s="245" t="n">
        <v>0</v>
      </c>
      <c r="AK17" s="244" t="n">
        <v>0</v>
      </c>
      <c r="AL17" s="245" t="n">
        <v>0</v>
      </c>
      <c r="AM17" s="245" t="n">
        <v>0</v>
      </c>
      <c r="AN17" s="244" t="n">
        <v>0</v>
      </c>
      <c r="AO17" s="245" t="n">
        <v>0</v>
      </c>
      <c r="AP17" s="245" t="n">
        <v>0</v>
      </c>
      <c r="AQ17" s="244" t="n">
        <v>0</v>
      </c>
      <c r="AR17" s="244">
        <f>IF('b2'!$AQ17&gt;0,'b2'!$AQ17,IF('b2'!$AN17&gt;0,'b2'!$AN17,IF('b2'!$AK17&gt;0,'b2'!$AK17,IF('b2'!$AH17&gt;0,'b2'!$AH17,IF('b2'!$AE17&gt;0,'b2'!$AE17,IF('b2'!$AB17&gt;0,'b2'!$AB17,IF('b2'!$Y17&gt;0,'b2'!$Y17,IF('b2'!$V17&gt;0,'b2'!$V17," ---"))))))))</f>
        <v/>
      </c>
      <c r="AS17" s="246" t="n">
        <v>0</v>
      </c>
      <c r="AT17" s="246" t="n">
        <v>0</v>
      </c>
      <c r="AU17" s="246" t="n">
        <v>0</v>
      </c>
      <c r="AV17" s="246" t="n">
        <v>0</v>
      </c>
      <c r="AW17" s="246" t="n">
        <v>0</v>
      </c>
      <c r="AX17" s="246" t="n">
        <v>0</v>
      </c>
      <c r="AY17" s="246" t="n">
        <v>0</v>
      </c>
      <c r="AZ17" s="246" t="n">
        <v>0</v>
      </c>
      <c r="BA17" s="246" t="n">
        <v>0</v>
      </c>
      <c r="BB17" s="246" t="n">
        <v>0</v>
      </c>
      <c r="BC17" s="246" t="n">
        <v>0</v>
      </c>
      <c r="BD17" s="246" t="n">
        <v>0</v>
      </c>
      <c r="BE17" s="247" t="n">
        <v>0</v>
      </c>
      <c r="BF17" s="252" t="n">
        <v>0</v>
      </c>
      <c r="BG17" s="252" t="n">
        <v>0</v>
      </c>
      <c r="BH17" s="247" t="n">
        <v>0</v>
      </c>
      <c r="BI17" s="250" t="inlineStr">
        <is>
          <t>#REF!</t>
        </is>
      </c>
      <c r="BJ17" s="251" t="inlineStr">
        <is>
          <t>#REF!</t>
        </is>
      </c>
      <c r="BK17" s="252" t="n">
        <v>0</v>
      </c>
      <c r="BL17" s="252" t="n">
        <v>0</v>
      </c>
      <c r="BM17" s="247" t="n">
        <v>0</v>
      </c>
      <c r="BN17" s="250" t="inlineStr">
        <is>
          <t>#REF!</t>
        </is>
      </c>
      <c r="BO17" s="251" t="inlineStr">
        <is>
          <t>#REF!</t>
        </is>
      </c>
      <c r="BP17" s="248" t="n">
        <v>0</v>
      </c>
      <c r="BQ17" s="248" t="n">
        <v>0</v>
      </c>
      <c r="BR17" s="249" t="n">
        <v>0</v>
      </c>
      <c r="BS17" s="250" t="inlineStr">
        <is>
          <t>#REF!</t>
        </is>
      </c>
      <c r="BT17" s="251">
        <f>'[2]DATA CONSOLIDADA 2018-2025 '!$BR19-'b2'!$BO17</f>
        <v/>
      </c>
      <c r="BU17" s="248" t="n">
        <v>0</v>
      </c>
      <c r="BV17" s="248" t="n">
        <v>0</v>
      </c>
      <c r="BW17" s="249" t="n">
        <v>0</v>
      </c>
      <c r="BX17" s="250" t="inlineStr">
        <is>
          <t>#REF!</t>
        </is>
      </c>
      <c r="BY17" s="251" t="inlineStr">
        <is>
          <t>#REF!</t>
        </is>
      </c>
      <c r="BZ17" s="248" t="n">
        <v>0</v>
      </c>
      <c r="CA17" s="248" t="n">
        <v>0</v>
      </c>
      <c r="CB17" s="249" t="n">
        <v>0</v>
      </c>
      <c r="CC17" s="250" t="inlineStr">
        <is>
          <t>#REF!</t>
        </is>
      </c>
      <c r="CD17" s="251">
        <f>'[2]DATA CONSOLIDADA 2018-2025 '!$CB19-'b2'!$BW17</f>
        <v/>
      </c>
      <c r="CE17" s="253" t="n">
        <v>0</v>
      </c>
      <c r="CF17" s="253" t="n">
        <v>0</v>
      </c>
      <c r="CG17" s="254" t="n">
        <v>0</v>
      </c>
      <c r="CH17" s="250" t="inlineStr">
        <is>
          <t>#REF!</t>
        </is>
      </c>
      <c r="CI17" s="251">
        <f>'[2]DATA CONSOLIDADA 2018-2025 '!$CG19-'b2'!$CB17</f>
        <v/>
      </c>
      <c r="CJ17" s="247" t="inlineStr">
        <is>
          <t>#REF!</t>
        </is>
      </c>
      <c r="CK17" s="247" t="n">
        <v>0</v>
      </c>
      <c r="CL17" s="247" t="n">
        <v>0</v>
      </c>
      <c r="CM17" s="247" t="n">
        <v>0</v>
      </c>
      <c r="CN17" s="247" t="inlineStr">
        <is>
          <t>#REF!</t>
        </is>
      </c>
      <c r="CO17" s="251">
        <f>'[2]DATA CONSOLIDADA 2018-2025 '!$CM19-'b2'!$CG17</f>
        <v/>
      </c>
      <c r="CP17" s="253" t="n">
        <v>0</v>
      </c>
      <c r="CQ17" s="253" t="n">
        <v>0</v>
      </c>
      <c r="CR17" s="253" t="n">
        <v>0</v>
      </c>
      <c r="CS17" s="253" t="n">
        <v>0</v>
      </c>
      <c r="CT17" s="253" t="n">
        <v>0</v>
      </c>
      <c r="CU17" s="253" t="n">
        <v>0</v>
      </c>
      <c r="CV17" s="247" t="n">
        <v>0</v>
      </c>
      <c r="CW17" s="247" t="n">
        <v>0</v>
      </c>
      <c r="CX17" s="247" t="n">
        <v>0</v>
      </c>
      <c r="CY17" s="247" t="n">
        <v>0</v>
      </c>
      <c r="CZ17" s="247" t="n">
        <v>0</v>
      </c>
      <c r="DA17" s="247" t="n">
        <v>0</v>
      </c>
      <c r="DB17" s="247" t="n">
        <v>0</v>
      </c>
      <c r="DC17" s="255" t="n">
        <v>0</v>
      </c>
      <c r="DD17" s="255" t="n">
        <v>0</v>
      </c>
      <c r="DE17" s="255" t="n">
        <v>0</v>
      </c>
      <c r="DF17" s="255" t="n">
        <v>0</v>
      </c>
      <c r="DG17" s="255" t="n">
        <v>0</v>
      </c>
      <c r="DH17" s="255" t="n">
        <v>0</v>
      </c>
      <c r="DI17" s="256" t="n">
        <v>20600862074</v>
      </c>
      <c r="DJ17" s="257" t="inlineStr">
        <is>
          <t>ASOCIACIÓN DE PRODUCTORES DE MANZANO ORGANICO DEL DISTRITO DE PARIACOTO</t>
        </is>
      </c>
      <c r="DK17" s="257" t="inlineStr">
        <is>
          <t>01 Asociación</t>
        </is>
      </c>
      <c r="DL17" s="258" t="n"/>
      <c r="DM17" s="258" t="n"/>
      <c r="DN17" s="258" t="n"/>
      <c r="DO17" s="258" t="n"/>
      <c r="DP17" s="258" t="n"/>
      <c r="DQ17" s="258" t="n"/>
      <c r="DR17" s="258" t="n"/>
      <c r="DS17" s="258" t="n"/>
      <c r="DT17" s="258" t="n"/>
      <c r="DU17" s="258" t="n"/>
      <c r="DV17" s="258" t="n"/>
      <c r="DW17" s="258" t="n"/>
      <c r="DX17" s="258" t="n"/>
      <c r="DY17" s="258" t="n"/>
      <c r="DZ17" s="258" t="n"/>
      <c r="EA17" s="258" t="n"/>
      <c r="EB17" s="258" t="n"/>
      <c r="EC17" s="258" t="n"/>
      <c r="ED17" s="258" t="n"/>
      <c r="EE17" s="258" t="n"/>
    </row>
    <row r="18" hidden="1" ht="47.25" customHeight="1">
      <c r="A18" s="240" t="inlineStr">
        <is>
          <t>ASOCIACION DE PRODUCTORES ECOLOGICOS AGRARIOS DEL DISTRITO DE QUICHES</t>
        </is>
      </c>
      <c r="B18" s="240" t="inlineStr">
        <is>
          <t>ROMERO</t>
        </is>
      </c>
      <c r="C18" s="240" t="inlineStr">
        <is>
          <t>ROMERO</t>
        </is>
      </c>
      <c r="D18" s="240" t="inlineStr">
        <is>
          <t>ANCASH</t>
        </is>
      </c>
      <c r="E18" s="240" t="inlineStr">
        <is>
          <t>021901</t>
        </is>
      </c>
      <c r="F18" s="240" t="inlineStr">
        <is>
          <t>ANCASH</t>
        </is>
      </c>
      <c r="G18" s="240" t="inlineStr">
        <is>
          <t>SIHUAS</t>
        </is>
      </c>
      <c r="H18" s="240" t="inlineStr">
        <is>
          <t>SIHUAS</t>
        </is>
      </c>
      <c r="I18" s="241" t="n">
        <v>1</v>
      </c>
      <c r="J18" s="241" t="n"/>
      <c r="K18" s="241" t="n"/>
      <c r="L18" s="241" t="n"/>
      <c r="M18" s="241" t="n"/>
      <c r="N18" s="241" t="n"/>
      <c r="O18" s="241" t="n"/>
      <c r="P18" s="241" t="n"/>
      <c r="Q18" s="241" t="inlineStr">
        <is>
          <t>PAC</t>
        </is>
      </c>
      <c r="R18" s="242">
        <f>IF(I18=1,I$2,"")&amp;IF(J18=1,IF(I18=1,"-","")&amp;J$2,"")&amp;IF(K18=1,IF(OR(J18=1,I18=1),"-","")&amp;K$2,"")&amp;IF(L18=1,IF(OR(K18=1,J18=1,I18=1),"-","")&amp;L$2,"")&amp;IF(M18=1,IF(OR(L18=1,K18=1,J18=1,I18=1),"-","")&amp;M$2,"")&amp;IF(N18=1,IF(OR(M18=1,L18=1,K18=1,J18=1,I18=1),"-","")&amp;N$2,"")&amp;IF(O18=1,IF(OR(N18=1,M18=1,L18=1,K18=1,J18=1,I18=1),"-","")&amp;O$2,"")&amp;IF(P18=1,IF(I18=1," - ",IF(J18=1," - ",IF(K18=1," - ",IF(L18=1," - ",IF(M18=1," - ",IF(N18=1," - ",IF(O18=1," - ","")))))))&amp;P$2,"")</f>
        <v/>
      </c>
      <c r="S18" s="243">
        <f>SUM('b2'!$I18:$P18)</f>
        <v/>
      </c>
      <c r="T18" s="243">
        <f>IF(OR('b2'!$J18=1,'b2'!$K18=1,'b2'!$L18=1,'b2'!$M18=1,'b2'!$N18=1,'b2'!$O18=1,'b2'!$P18=1),"SI","NO")</f>
        <v/>
      </c>
      <c r="U18" s="243">
        <f>IF(OR('b2'!$K18=1,'b2'!$L18=1,'b2'!$M18=1,'b2'!$N18=1,'b2'!$O18=1,'b2'!$P18=1),"SI","NO")</f>
        <v/>
      </c>
      <c r="V18" s="244" t="n">
        <v>82</v>
      </c>
      <c r="W18" s="245" t="n">
        <v>0</v>
      </c>
      <c r="X18" s="245" t="n">
        <v>0</v>
      </c>
      <c r="Y18" s="244" t="n">
        <v>0</v>
      </c>
      <c r="Z18" s="245" t="n">
        <v>0</v>
      </c>
      <c r="AA18" s="245" t="n">
        <v>0</v>
      </c>
      <c r="AB18" s="244" t="n">
        <v>0</v>
      </c>
      <c r="AC18" s="245" t="n">
        <v>0</v>
      </c>
      <c r="AD18" s="245" t="n">
        <v>0</v>
      </c>
      <c r="AE18" s="244" t="n">
        <v>0</v>
      </c>
      <c r="AF18" s="245" t="n">
        <v>0</v>
      </c>
      <c r="AG18" s="245" t="n">
        <v>0</v>
      </c>
      <c r="AH18" s="244" t="n">
        <v>0</v>
      </c>
      <c r="AI18" s="245" t="n">
        <v>0</v>
      </c>
      <c r="AJ18" s="245" t="n">
        <v>0</v>
      </c>
      <c r="AK18" s="244" t="n">
        <v>0</v>
      </c>
      <c r="AL18" s="245" t="n">
        <v>0</v>
      </c>
      <c r="AM18" s="245" t="n">
        <v>0</v>
      </c>
      <c r="AN18" s="244" t="n">
        <v>0</v>
      </c>
      <c r="AO18" s="245" t="n">
        <v>0</v>
      </c>
      <c r="AP18" s="245" t="n">
        <v>0</v>
      </c>
      <c r="AQ18" s="244" t="n">
        <v>0</v>
      </c>
      <c r="AR18" s="244">
        <f>IF('b2'!$AQ18&gt;0,'b2'!$AQ18,IF('b2'!$AN18&gt;0,'b2'!$AN18,IF('b2'!$AK18&gt;0,'b2'!$AK18,IF('b2'!$AH18&gt;0,'b2'!$AH18,IF('b2'!$AE18&gt;0,'b2'!$AE18,IF('b2'!$AB18&gt;0,'b2'!$AB18,IF('b2'!$Y18&gt;0,'b2'!$Y18,IF('b2'!$V18&gt;0,'b2'!$V18," ---"))))))))</f>
        <v/>
      </c>
      <c r="AS18" s="246" t="n">
        <v>0</v>
      </c>
      <c r="AT18" s="246" t="n">
        <v>0</v>
      </c>
      <c r="AU18" s="246" t="n">
        <v>0</v>
      </c>
      <c r="AV18" s="246" t="n">
        <v>0</v>
      </c>
      <c r="AW18" s="246" t="n">
        <v>0</v>
      </c>
      <c r="AX18" s="246" t="n">
        <v>0</v>
      </c>
      <c r="AY18" s="246" t="n">
        <v>0</v>
      </c>
      <c r="AZ18" s="246" t="n">
        <v>0</v>
      </c>
      <c r="BA18" s="246" t="n">
        <v>0</v>
      </c>
      <c r="BB18" s="246" t="n">
        <v>0</v>
      </c>
      <c r="BC18" s="246" t="n">
        <v>0</v>
      </c>
      <c r="BD18" s="246" t="n">
        <v>0</v>
      </c>
      <c r="BE18" s="247" t="n">
        <v>0</v>
      </c>
      <c r="BF18" s="252" t="n">
        <v>0</v>
      </c>
      <c r="BG18" s="252" t="n">
        <v>0</v>
      </c>
      <c r="BH18" s="247" t="n">
        <v>0</v>
      </c>
      <c r="BI18" s="250" t="inlineStr">
        <is>
          <t>#REF!</t>
        </is>
      </c>
      <c r="BJ18" s="251" t="inlineStr">
        <is>
          <t>#REF!</t>
        </is>
      </c>
      <c r="BK18" s="252" t="n">
        <v>0</v>
      </c>
      <c r="BL18" s="252" t="n">
        <v>0</v>
      </c>
      <c r="BM18" s="247" t="n">
        <v>0</v>
      </c>
      <c r="BN18" s="250" t="inlineStr">
        <is>
          <t>#REF!</t>
        </is>
      </c>
      <c r="BO18" s="251" t="inlineStr">
        <is>
          <t>#REF!</t>
        </is>
      </c>
      <c r="BP18" s="248" t="n">
        <v>0</v>
      </c>
      <c r="BQ18" s="248" t="n">
        <v>0</v>
      </c>
      <c r="BR18" s="249" t="n">
        <v>0</v>
      </c>
      <c r="BS18" s="250" t="inlineStr">
        <is>
          <t>#REF!</t>
        </is>
      </c>
      <c r="BT18" s="251">
        <f>'[2]DATA CONSOLIDADA 2018-2025 '!$BR20-'b2'!$BO18</f>
        <v/>
      </c>
      <c r="BU18" s="248" t="n">
        <v>0</v>
      </c>
      <c r="BV18" s="248" t="n">
        <v>0</v>
      </c>
      <c r="BW18" s="249" t="n">
        <v>0</v>
      </c>
      <c r="BX18" s="250" t="inlineStr">
        <is>
          <t>#REF!</t>
        </is>
      </c>
      <c r="BY18" s="251" t="inlineStr">
        <is>
          <t>#REF!</t>
        </is>
      </c>
      <c r="BZ18" s="248" t="n">
        <v>0</v>
      </c>
      <c r="CA18" s="248" t="n">
        <v>0</v>
      </c>
      <c r="CB18" s="249" t="n">
        <v>0</v>
      </c>
      <c r="CC18" s="250" t="inlineStr">
        <is>
          <t>#REF!</t>
        </is>
      </c>
      <c r="CD18" s="251">
        <f>'[2]DATA CONSOLIDADA 2018-2025 '!$CB20-'b2'!$BW18</f>
        <v/>
      </c>
      <c r="CE18" s="253" t="n">
        <v>0</v>
      </c>
      <c r="CF18" s="253" t="n">
        <v>0</v>
      </c>
      <c r="CG18" s="254" t="n">
        <v>0</v>
      </c>
      <c r="CH18" s="250" t="inlineStr">
        <is>
          <t>#REF!</t>
        </is>
      </c>
      <c r="CI18" s="251">
        <f>'[2]DATA CONSOLIDADA 2018-2025 '!$CG20-'b2'!$CB18</f>
        <v/>
      </c>
      <c r="CJ18" s="247" t="inlineStr">
        <is>
          <t>#REF!</t>
        </is>
      </c>
      <c r="CK18" s="247" t="n">
        <v>0</v>
      </c>
      <c r="CL18" s="247" t="n">
        <v>0</v>
      </c>
      <c r="CM18" s="247" t="n">
        <v>0</v>
      </c>
      <c r="CN18" s="247" t="inlineStr">
        <is>
          <t>#REF!</t>
        </is>
      </c>
      <c r="CO18" s="251">
        <f>'[2]DATA CONSOLIDADA 2018-2025 '!$CM20-'b2'!$CG18</f>
        <v/>
      </c>
      <c r="CP18" s="253" t="n">
        <v>0</v>
      </c>
      <c r="CQ18" s="253" t="n">
        <v>0</v>
      </c>
      <c r="CR18" s="253" t="n">
        <v>0</v>
      </c>
      <c r="CS18" s="253" t="n">
        <v>0</v>
      </c>
      <c r="CT18" s="253" t="n">
        <v>0</v>
      </c>
      <c r="CU18" s="253" t="n">
        <v>0</v>
      </c>
      <c r="CV18" s="247" t="n">
        <v>0</v>
      </c>
      <c r="CW18" s="247" t="n">
        <v>0</v>
      </c>
      <c r="CX18" s="247" t="n">
        <v>0</v>
      </c>
      <c r="CY18" s="247" t="n">
        <v>0</v>
      </c>
      <c r="CZ18" s="247" t="n">
        <v>0</v>
      </c>
      <c r="DA18" s="247" t="n">
        <v>0</v>
      </c>
      <c r="DB18" s="247" t="n">
        <v>0</v>
      </c>
      <c r="DC18" s="255" t="n">
        <v>0</v>
      </c>
      <c r="DD18" s="255" t="n">
        <v>0</v>
      </c>
      <c r="DE18" s="255" t="n">
        <v>0</v>
      </c>
      <c r="DF18" s="255" t="n">
        <v>0</v>
      </c>
      <c r="DG18" s="255" t="n">
        <v>0</v>
      </c>
      <c r="DH18" s="255" t="n">
        <v>0</v>
      </c>
      <c r="DI18" s="256" t="n">
        <v>20602544495</v>
      </c>
      <c r="DJ18" s="257" t="inlineStr">
        <is>
          <t>ASOCIACION DE PRODUCTORES ECOLOGICOS AGRARIOS DEL DISTRITO DE QUICHES PROVINCIA DE SIHUAS-ANCASH</t>
        </is>
      </c>
      <c r="DK18" s="257" t="inlineStr">
        <is>
          <t>01 Asociación</t>
        </is>
      </c>
      <c r="DL18" s="258" t="n"/>
      <c r="DM18" s="258" t="n"/>
      <c r="DN18" s="258" t="n"/>
      <c r="DO18" s="258" t="n"/>
      <c r="DP18" s="258" t="n"/>
      <c r="DQ18" s="258" t="n"/>
      <c r="DR18" s="258" t="n"/>
      <c r="DS18" s="258" t="n"/>
      <c r="DT18" s="258" t="n"/>
      <c r="DU18" s="258" t="n"/>
      <c r="DV18" s="258" t="n"/>
      <c r="DW18" s="258" t="n"/>
      <c r="DX18" s="258" t="n"/>
      <c r="DY18" s="258" t="n"/>
      <c r="DZ18" s="258" t="n"/>
      <c r="EA18" s="258" t="n"/>
      <c r="EB18" s="258" t="n"/>
      <c r="EC18" s="258" t="n"/>
      <c r="ED18" s="258" t="n"/>
      <c r="EE18" s="258" t="n"/>
    </row>
    <row r="19" hidden="1" ht="47.25" customHeight="1">
      <c r="A19" s="240" t="inlineStr">
        <is>
          <t>ASOCIACION DE PRODUCTORES Y COMERCIANTES DE TARA DE PUCHKA</t>
        </is>
      </c>
      <c r="B19" s="240" t="inlineStr">
        <is>
          <t>TARA</t>
        </is>
      </c>
      <c r="C19" s="240" t="inlineStr">
        <is>
          <t>TARA</t>
        </is>
      </c>
      <c r="D19" s="240" t="inlineStr">
        <is>
          <t>ANCASH</t>
        </is>
      </c>
      <c r="E19" s="240" t="inlineStr">
        <is>
          <t>021016</t>
        </is>
      </c>
      <c r="F19" s="240" t="inlineStr">
        <is>
          <t>ANCASH</t>
        </is>
      </c>
      <c r="G19" s="240" t="inlineStr">
        <is>
          <t>HUARI</t>
        </is>
      </c>
      <c r="H19" s="240" t="inlineStr">
        <is>
          <t>UCO</t>
        </is>
      </c>
      <c r="I19" s="241" t="n">
        <v>1</v>
      </c>
      <c r="J19" s="241" t="n"/>
      <c r="K19" s="241" t="n"/>
      <c r="L19" s="241" t="n"/>
      <c r="M19" s="241" t="n"/>
      <c r="N19" s="241" t="n"/>
      <c r="O19" s="241" t="n"/>
      <c r="P19" s="241" t="n"/>
      <c r="Q19" s="241" t="inlineStr">
        <is>
          <t>PAC</t>
        </is>
      </c>
      <c r="R19" s="242">
        <f>IF(I19=1,I$2,"")&amp;IF(J19=1,IF(I19=1,"-","")&amp;J$2,"")&amp;IF(K19=1,IF(OR(J19=1,I19=1),"-","")&amp;K$2,"")&amp;IF(L19=1,IF(OR(K19=1,J19=1,I19=1),"-","")&amp;L$2,"")&amp;IF(M19=1,IF(OR(L19=1,K19=1,J19=1,I19=1),"-","")&amp;M$2,"")&amp;IF(N19=1,IF(OR(M19=1,L19=1,K19=1,J19=1,I19=1),"-","")&amp;N$2,"")&amp;IF(O19=1,IF(OR(N19=1,M19=1,L19=1,K19=1,J19=1,I19=1),"-","")&amp;O$2,"")&amp;IF(P19=1,IF(I19=1," - ",IF(J19=1," - ",IF(K19=1," - ",IF(L19=1," - ",IF(M19=1," - ",IF(N19=1," - ",IF(O19=1," - ","")))))))&amp;P$2,"")</f>
        <v/>
      </c>
      <c r="S19" s="243">
        <f>SUM('b2'!$I19:$P19)</f>
        <v/>
      </c>
      <c r="T19" s="243">
        <f>IF(OR('b2'!$J19=1,'b2'!$K19=1,'b2'!$L19=1,'b2'!$M19=1,'b2'!$N19=1,'b2'!$O19=1,'b2'!$P19=1),"SI","NO")</f>
        <v/>
      </c>
      <c r="U19" s="243">
        <f>IF(OR('b2'!$K19=1,'b2'!$L19=1,'b2'!$M19=1,'b2'!$N19=1,'b2'!$O19=1,'b2'!$P19=1),"SI","NO")</f>
        <v/>
      </c>
      <c r="V19" s="244" t="n">
        <v>39</v>
      </c>
      <c r="W19" s="245" t="n">
        <v>0</v>
      </c>
      <c r="X19" s="245" t="n">
        <v>0</v>
      </c>
      <c r="Y19" s="244" t="n">
        <v>0</v>
      </c>
      <c r="Z19" s="245" t="n">
        <v>0</v>
      </c>
      <c r="AA19" s="245" t="n">
        <v>0</v>
      </c>
      <c r="AB19" s="244" t="n">
        <v>0</v>
      </c>
      <c r="AC19" s="245" t="n">
        <v>0</v>
      </c>
      <c r="AD19" s="245" t="n">
        <v>0</v>
      </c>
      <c r="AE19" s="244" t="n">
        <v>0</v>
      </c>
      <c r="AF19" s="245" t="n">
        <v>0</v>
      </c>
      <c r="AG19" s="245" t="n">
        <v>0</v>
      </c>
      <c r="AH19" s="244" t="n">
        <v>0</v>
      </c>
      <c r="AI19" s="245" t="n">
        <v>0</v>
      </c>
      <c r="AJ19" s="245" t="n">
        <v>0</v>
      </c>
      <c r="AK19" s="244" t="n">
        <v>0</v>
      </c>
      <c r="AL19" s="245" t="n">
        <v>0</v>
      </c>
      <c r="AM19" s="245" t="n">
        <v>0</v>
      </c>
      <c r="AN19" s="244" t="n">
        <v>0</v>
      </c>
      <c r="AO19" s="245" t="n">
        <v>0</v>
      </c>
      <c r="AP19" s="245" t="n">
        <v>0</v>
      </c>
      <c r="AQ19" s="244" t="n">
        <v>0</v>
      </c>
      <c r="AR19" s="244">
        <f>IF('b2'!$AQ19&gt;0,'b2'!$AQ19,IF('b2'!$AN19&gt;0,'b2'!$AN19,IF('b2'!$AK19&gt;0,'b2'!$AK19,IF('b2'!$AH19&gt;0,'b2'!$AH19,IF('b2'!$AE19&gt;0,'b2'!$AE19,IF('b2'!$AB19&gt;0,'b2'!$AB19,IF('b2'!$Y19&gt;0,'b2'!$Y19,IF('b2'!$V19&gt;0,'b2'!$V19," ---"))))))))</f>
        <v/>
      </c>
      <c r="AS19" s="246" t="n">
        <v>0</v>
      </c>
      <c r="AT19" s="246" t="n">
        <v>0</v>
      </c>
      <c r="AU19" s="246" t="n">
        <v>0</v>
      </c>
      <c r="AV19" s="246" t="n">
        <v>0</v>
      </c>
      <c r="AW19" s="246" t="n">
        <v>0</v>
      </c>
      <c r="AX19" s="246" t="n">
        <v>0</v>
      </c>
      <c r="AY19" s="246" t="n">
        <v>0</v>
      </c>
      <c r="AZ19" s="246" t="n">
        <v>0</v>
      </c>
      <c r="BA19" s="246" t="n">
        <v>0</v>
      </c>
      <c r="BB19" s="246" t="n">
        <v>0</v>
      </c>
      <c r="BC19" s="246" t="n">
        <v>0</v>
      </c>
      <c r="BD19" s="246" t="n">
        <v>0</v>
      </c>
      <c r="BE19" s="247" t="n">
        <v>0</v>
      </c>
      <c r="BF19" s="252" t="n">
        <v>0</v>
      </c>
      <c r="BG19" s="252" t="n">
        <v>0</v>
      </c>
      <c r="BH19" s="247" t="n">
        <v>0</v>
      </c>
      <c r="BI19" s="250" t="inlineStr">
        <is>
          <t>#REF!</t>
        </is>
      </c>
      <c r="BJ19" s="251" t="inlineStr">
        <is>
          <t>#REF!</t>
        </is>
      </c>
      <c r="BK19" s="252" t="n">
        <v>0</v>
      </c>
      <c r="BL19" s="252" t="n">
        <v>0</v>
      </c>
      <c r="BM19" s="247" t="n">
        <v>0</v>
      </c>
      <c r="BN19" s="250" t="inlineStr">
        <is>
          <t>#REF!</t>
        </is>
      </c>
      <c r="BO19" s="251" t="inlineStr">
        <is>
          <t>#REF!</t>
        </is>
      </c>
      <c r="BP19" s="248" t="n">
        <v>0</v>
      </c>
      <c r="BQ19" s="248" t="n">
        <v>0</v>
      </c>
      <c r="BR19" s="249" t="n">
        <v>0</v>
      </c>
      <c r="BS19" s="250" t="inlineStr">
        <is>
          <t>#REF!</t>
        </is>
      </c>
      <c r="BT19" s="251">
        <f>'[2]DATA CONSOLIDADA 2018-2025 '!$BR21-'b2'!$BO19</f>
        <v/>
      </c>
      <c r="BU19" s="248" t="n">
        <v>0</v>
      </c>
      <c r="BV19" s="248" t="n">
        <v>0</v>
      </c>
      <c r="BW19" s="249" t="n">
        <v>0</v>
      </c>
      <c r="BX19" s="250" t="inlineStr">
        <is>
          <t>#REF!</t>
        </is>
      </c>
      <c r="BY19" s="251" t="inlineStr">
        <is>
          <t>#REF!</t>
        </is>
      </c>
      <c r="BZ19" s="248" t="n">
        <v>0</v>
      </c>
      <c r="CA19" s="248" t="n">
        <v>0</v>
      </c>
      <c r="CB19" s="249" t="n">
        <v>0</v>
      </c>
      <c r="CC19" s="250" t="inlineStr">
        <is>
          <t>#REF!</t>
        </is>
      </c>
      <c r="CD19" s="251">
        <f>'[2]DATA CONSOLIDADA 2018-2025 '!$CB21-'b2'!$BW19</f>
        <v/>
      </c>
      <c r="CE19" s="253" t="n">
        <v>0</v>
      </c>
      <c r="CF19" s="253" t="n">
        <v>0</v>
      </c>
      <c r="CG19" s="254" t="n">
        <v>0</v>
      </c>
      <c r="CH19" s="250" t="inlineStr">
        <is>
          <t>#REF!</t>
        </is>
      </c>
      <c r="CI19" s="251">
        <f>'[2]DATA CONSOLIDADA 2018-2025 '!$CG21-'b2'!$CB19</f>
        <v/>
      </c>
      <c r="CJ19" s="247" t="inlineStr">
        <is>
          <t>#REF!</t>
        </is>
      </c>
      <c r="CK19" s="247" t="n">
        <v>0</v>
      </c>
      <c r="CL19" s="247" t="n">
        <v>0</v>
      </c>
      <c r="CM19" s="247" t="n">
        <v>0</v>
      </c>
      <c r="CN19" s="247" t="inlineStr">
        <is>
          <t>#REF!</t>
        </is>
      </c>
      <c r="CO19" s="251">
        <f>'[2]DATA CONSOLIDADA 2018-2025 '!$CM21-'b2'!$CG19</f>
        <v/>
      </c>
      <c r="CP19" s="253" t="n">
        <v>0</v>
      </c>
      <c r="CQ19" s="253" t="n">
        <v>0</v>
      </c>
      <c r="CR19" s="253" t="n">
        <v>0</v>
      </c>
      <c r="CS19" s="253" t="n">
        <v>0</v>
      </c>
      <c r="CT19" s="253" t="n">
        <v>0</v>
      </c>
      <c r="CU19" s="253" t="n">
        <v>0</v>
      </c>
      <c r="CV19" s="247" t="n">
        <v>0</v>
      </c>
      <c r="CW19" s="247" t="n">
        <v>0</v>
      </c>
      <c r="CX19" s="247" t="n">
        <v>0</v>
      </c>
      <c r="CY19" s="247" t="n">
        <v>0</v>
      </c>
      <c r="CZ19" s="247" t="n">
        <v>0</v>
      </c>
      <c r="DA19" s="247" t="n">
        <v>0</v>
      </c>
      <c r="DB19" s="247" t="n">
        <v>0</v>
      </c>
      <c r="DC19" s="255" t="n">
        <v>0</v>
      </c>
      <c r="DD19" s="255" t="n">
        <v>0</v>
      </c>
      <c r="DE19" s="255" t="n">
        <v>0</v>
      </c>
      <c r="DF19" s="255" t="n">
        <v>0</v>
      </c>
      <c r="DG19" s="255" t="n">
        <v>0</v>
      </c>
      <c r="DH19" s="255" t="n">
        <v>0</v>
      </c>
      <c r="DI19" s="256" t="n">
        <v>20534142146</v>
      </c>
      <c r="DJ19" s="257" t="inlineStr">
        <is>
          <t>ASOCIACION DE PRODUCTORES Y COMERCIANTES DE TARA DE PUCHKA</t>
        </is>
      </c>
      <c r="DK19" s="257" t="inlineStr">
        <is>
          <t>01 Asociación</t>
        </is>
      </c>
      <c r="DL19" s="258" t="n"/>
      <c r="DM19" s="258" t="n"/>
      <c r="DN19" s="258" t="n"/>
      <c r="DO19" s="258" t="n"/>
      <c r="DP19" s="258" t="n"/>
      <c r="DQ19" s="258" t="n"/>
      <c r="DR19" s="258" t="n"/>
      <c r="DS19" s="258" t="n"/>
      <c r="DT19" s="258" t="n"/>
      <c r="DU19" s="258" t="n"/>
      <c r="DV19" s="258" t="n"/>
      <c r="DW19" s="258" t="n"/>
      <c r="DX19" s="258" t="n"/>
      <c r="DY19" s="258" t="n"/>
      <c r="DZ19" s="258" t="n"/>
      <c r="EA19" s="258" t="n"/>
      <c r="EB19" s="258" t="n"/>
      <c r="EC19" s="258" t="n"/>
      <c r="ED19" s="258" t="n"/>
      <c r="EE19" s="258" t="n"/>
    </row>
    <row r="20" hidden="1" ht="47.25" customHeight="1">
      <c r="A20" s="240" t="inlineStr">
        <is>
          <t>GRUPO ASOCIADO PRODUCTORES DE CARAZ</t>
        </is>
      </c>
      <c r="B20" s="240" t="inlineStr">
        <is>
          <t>FLORES</t>
        </is>
      </c>
      <c r="C20" s="240" t="inlineStr">
        <is>
          <t>FLORES</t>
        </is>
      </c>
      <c r="D20" s="240" t="inlineStr">
        <is>
          <t>ANCASH</t>
        </is>
      </c>
      <c r="E20" s="240" t="inlineStr">
        <is>
          <t>021201</t>
        </is>
      </c>
      <c r="F20" s="240" t="inlineStr">
        <is>
          <t>ANCASH</t>
        </is>
      </c>
      <c r="G20" s="240" t="inlineStr">
        <is>
          <t>HUAYLAS</t>
        </is>
      </c>
      <c r="H20" s="240" t="inlineStr">
        <is>
          <t>CARAZ</t>
        </is>
      </c>
      <c r="I20" s="241" t="n">
        <v>1</v>
      </c>
      <c r="J20" s="241" t="n"/>
      <c r="K20" s="241" t="n"/>
      <c r="L20" s="241" t="n"/>
      <c r="M20" s="241" t="n"/>
      <c r="N20" s="241" t="n"/>
      <c r="O20" s="241" t="n"/>
      <c r="P20" s="241" t="n"/>
      <c r="Q20" s="241" t="inlineStr">
        <is>
          <t>PAC</t>
        </is>
      </c>
      <c r="R20" s="242">
        <f>IF(I20=1,I$2,"")&amp;IF(J20=1,IF(I20=1,"-","")&amp;J$2,"")&amp;IF(K20=1,IF(OR(J20=1,I20=1),"-","")&amp;K$2,"")&amp;IF(L20=1,IF(OR(K20=1,J20=1,I20=1),"-","")&amp;L$2,"")&amp;IF(M20=1,IF(OR(L20=1,K20=1,J20=1,I20=1),"-","")&amp;M$2,"")&amp;IF(N20=1,IF(OR(M20=1,L20=1,K20=1,J20=1,I20=1),"-","")&amp;N$2,"")&amp;IF(O20=1,IF(OR(N20=1,M20=1,L20=1,K20=1,J20=1,I20=1),"-","")&amp;O$2,"")&amp;IF(P20=1,IF(I20=1," - ",IF(J20=1," - ",IF(K20=1," - ",IF(L20=1," - ",IF(M20=1," - ",IF(N20=1," - ",IF(O20=1," - ","")))))))&amp;P$2,"")</f>
        <v/>
      </c>
      <c r="S20" s="243">
        <f>SUM('b2'!$I20:$P20)</f>
        <v/>
      </c>
      <c r="T20" s="243">
        <f>IF(OR('b2'!$J20=1,'b2'!$K20=1,'b2'!$L20=1,'b2'!$M20=1,'b2'!$N20=1,'b2'!$O20=1,'b2'!$P20=1),"SI","NO")</f>
        <v/>
      </c>
      <c r="U20" s="243">
        <f>IF(OR('b2'!$K20=1,'b2'!$L20=1,'b2'!$M20=1,'b2'!$N20=1,'b2'!$O20=1,'b2'!$P20=1),"SI","NO")</f>
        <v/>
      </c>
      <c r="V20" s="244" t="n">
        <v>4</v>
      </c>
      <c r="W20" s="245" t="n">
        <v>0</v>
      </c>
      <c r="X20" s="245" t="n">
        <v>0</v>
      </c>
      <c r="Y20" s="244" t="n">
        <v>0</v>
      </c>
      <c r="Z20" s="245" t="n">
        <v>0</v>
      </c>
      <c r="AA20" s="245" t="n">
        <v>0</v>
      </c>
      <c r="AB20" s="244" t="n">
        <v>0</v>
      </c>
      <c r="AC20" s="245" t="n">
        <v>0</v>
      </c>
      <c r="AD20" s="245" t="n">
        <v>0</v>
      </c>
      <c r="AE20" s="244" t="n">
        <v>0</v>
      </c>
      <c r="AF20" s="245" t="n">
        <v>0</v>
      </c>
      <c r="AG20" s="245" t="n">
        <v>0</v>
      </c>
      <c r="AH20" s="244" t="n">
        <v>0</v>
      </c>
      <c r="AI20" s="245" t="n">
        <v>0</v>
      </c>
      <c r="AJ20" s="245" t="n">
        <v>0</v>
      </c>
      <c r="AK20" s="244" t="n">
        <v>0</v>
      </c>
      <c r="AL20" s="245" t="n">
        <v>0</v>
      </c>
      <c r="AM20" s="245" t="n">
        <v>0</v>
      </c>
      <c r="AN20" s="244" t="n">
        <v>0</v>
      </c>
      <c r="AO20" s="245" t="n">
        <v>0</v>
      </c>
      <c r="AP20" s="245" t="n">
        <v>0</v>
      </c>
      <c r="AQ20" s="244" t="n">
        <v>0</v>
      </c>
      <c r="AR20" s="244">
        <f>IF('b2'!$AQ20&gt;0,'b2'!$AQ20,IF('b2'!$AN20&gt;0,'b2'!$AN20,IF('b2'!$AK20&gt;0,'b2'!$AK20,IF('b2'!$AH20&gt;0,'b2'!$AH20,IF('b2'!$AE20&gt;0,'b2'!$AE20,IF('b2'!$AB20&gt;0,'b2'!$AB20,IF('b2'!$Y20&gt;0,'b2'!$Y20,IF('b2'!$V20&gt;0,'b2'!$V20," ---"))))))))</f>
        <v/>
      </c>
      <c r="AS20" s="246" t="n">
        <v>0</v>
      </c>
      <c r="AT20" s="246" t="n">
        <v>0</v>
      </c>
      <c r="AU20" s="246" t="n">
        <v>0</v>
      </c>
      <c r="AV20" s="246" t="n">
        <v>0</v>
      </c>
      <c r="AW20" s="246" t="n">
        <v>0</v>
      </c>
      <c r="AX20" s="246" t="n">
        <v>0</v>
      </c>
      <c r="AY20" s="246" t="n">
        <v>0</v>
      </c>
      <c r="AZ20" s="246" t="n">
        <v>0</v>
      </c>
      <c r="BA20" s="246" t="n">
        <v>0</v>
      </c>
      <c r="BB20" s="246" t="n">
        <v>0</v>
      </c>
      <c r="BC20" s="246" t="n">
        <v>0</v>
      </c>
      <c r="BD20" s="246" t="n">
        <v>0</v>
      </c>
      <c r="BE20" s="247" t="n">
        <v>0</v>
      </c>
      <c r="BF20" s="252" t="n">
        <v>0</v>
      </c>
      <c r="BG20" s="252" t="n">
        <v>0</v>
      </c>
      <c r="BH20" s="247" t="n">
        <v>0</v>
      </c>
      <c r="BI20" s="250" t="inlineStr">
        <is>
          <t>#REF!</t>
        </is>
      </c>
      <c r="BJ20" s="251" t="inlineStr">
        <is>
          <t>#REF!</t>
        </is>
      </c>
      <c r="BK20" s="252" t="n">
        <v>0</v>
      </c>
      <c r="BL20" s="252" t="n">
        <v>0</v>
      </c>
      <c r="BM20" s="247" t="n">
        <v>0</v>
      </c>
      <c r="BN20" s="250" t="inlineStr">
        <is>
          <t>#REF!</t>
        </is>
      </c>
      <c r="BO20" s="251" t="inlineStr">
        <is>
          <t>#REF!</t>
        </is>
      </c>
      <c r="BP20" s="248" t="n">
        <v>0</v>
      </c>
      <c r="BQ20" s="248" t="n">
        <v>0</v>
      </c>
      <c r="BR20" s="249" t="n">
        <v>0</v>
      </c>
      <c r="BS20" s="250" t="inlineStr">
        <is>
          <t>#REF!</t>
        </is>
      </c>
      <c r="BT20" s="251">
        <f>'[2]DATA CONSOLIDADA 2018-2025 '!$BR22-'b2'!$BO20</f>
        <v/>
      </c>
      <c r="BU20" s="248" t="n">
        <v>0</v>
      </c>
      <c r="BV20" s="248" t="n">
        <v>0</v>
      </c>
      <c r="BW20" s="249" t="n">
        <v>0</v>
      </c>
      <c r="BX20" s="250" t="inlineStr">
        <is>
          <t>#REF!</t>
        </is>
      </c>
      <c r="BY20" s="251" t="inlineStr">
        <is>
          <t>#REF!</t>
        </is>
      </c>
      <c r="BZ20" s="248" t="n">
        <v>0</v>
      </c>
      <c r="CA20" s="248" t="n">
        <v>0</v>
      </c>
      <c r="CB20" s="249" t="n">
        <v>0</v>
      </c>
      <c r="CC20" s="250" t="inlineStr">
        <is>
          <t>#REF!</t>
        </is>
      </c>
      <c r="CD20" s="251">
        <f>'[2]DATA CONSOLIDADA 2018-2025 '!$CB22-'b2'!$BW20</f>
        <v/>
      </c>
      <c r="CE20" s="253" t="n">
        <v>0</v>
      </c>
      <c r="CF20" s="253" t="n">
        <v>0</v>
      </c>
      <c r="CG20" s="254" t="n">
        <v>0</v>
      </c>
      <c r="CH20" s="250" t="inlineStr">
        <is>
          <t>#REF!</t>
        </is>
      </c>
      <c r="CI20" s="251">
        <f>'[2]DATA CONSOLIDADA 2018-2025 '!$CG22-'b2'!$CB20</f>
        <v/>
      </c>
      <c r="CJ20" s="247" t="inlineStr">
        <is>
          <t>#REF!</t>
        </is>
      </c>
      <c r="CK20" s="247" t="n">
        <v>0</v>
      </c>
      <c r="CL20" s="247" t="n">
        <v>0</v>
      </c>
      <c r="CM20" s="247" t="n">
        <v>0</v>
      </c>
      <c r="CN20" s="247" t="inlineStr">
        <is>
          <t>#REF!</t>
        </is>
      </c>
      <c r="CO20" s="251">
        <f>'[2]DATA CONSOLIDADA 2018-2025 '!$CM22-'b2'!$CG20</f>
        <v/>
      </c>
      <c r="CP20" s="253" t="n">
        <v>0</v>
      </c>
      <c r="CQ20" s="253" t="n">
        <v>0</v>
      </c>
      <c r="CR20" s="253" t="n">
        <v>0</v>
      </c>
      <c r="CS20" s="253" t="n">
        <v>0</v>
      </c>
      <c r="CT20" s="253" t="n">
        <v>0</v>
      </c>
      <c r="CU20" s="253" t="n">
        <v>0</v>
      </c>
      <c r="CV20" s="247" t="n">
        <v>0</v>
      </c>
      <c r="CW20" s="247" t="n">
        <v>0</v>
      </c>
      <c r="CX20" s="247" t="n">
        <v>0</v>
      </c>
      <c r="CY20" s="247" t="n">
        <v>0</v>
      </c>
      <c r="CZ20" s="247" t="n">
        <v>0</v>
      </c>
      <c r="DA20" s="247" t="n">
        <v>0</v>
      </c>
      <c r="DB20" s="247" t="n">
        <v>0</v>
      </c>
      <c r="DC20" s="255" t="n">
        <v>0</v>
      </c>
      <c r="DD20" s="255" t="n">
        <v>0</v>
      </c>
      <c r="DE20" s="255" t="n">
        <v>0</v>
      </c>
      <c r="DF20" s="255" t="n">
        <v>0</v>
      </c>
      <c r="DG20" s="255" t="n">
        <v>0</v>
      </c>
      <c r="DH20" s="255" t="n">
        <v>0</v>
      </c>
      <c r="DI20" s="256" t="inlineStr">
        <is>
          <t>SIN RUC</t>
        </is>
      </c>
      <c r="DJ20" s="257" t="inlineStr">
        <is>
          <t>ND</t>
        </is>
      </c>
      <c r="DK20" s="257" t="inlineStr">
        <is>
          <t>01 Asociación</t>
        </is>
      </c>
      <c r="DL20" s="258" t="n"/>
      <c r="DM20" s="258" t="n"/>
      <c r="DN20" s="258" t="n"/>
      <c r="DO20" s="258" t="n"/>
      <c r="DP20" s="258" t="n"/>
      <c r="DQ20" s="258" t="n"/>
      <c r="DR20" s="258" t="n"/>
      <c r="DS20" s="258" t="n"/>
      <c r="DT20" s="258" t="n"/>
      <c r="DU20" s="258" t="n"/>
      <c r="DV20" s="258" t="n"/>
      <c r="DW20" s="258" t="n"/>
      <c r="DX20" s="258" t="n"/>
      <c r="DY20" s="258" t="n"/>
      <c r="DZ20" s="258" t="n"/>
      <c r="EA20" s="258" t="n"/>
      <c r="EB20" s="258" t="n"/>
      <c r="EC20" s="258" t="n"/>
      <c r="ED20" s="258" t="n"/>
      <c r="EE20" s="258" t="n"/>
    </row>
    <row r="21" hidden="1" ht="47.25" customHeight="1">
      <c r="A21" s="240" t="inlineStr">
        <is>
          <t>COOPERATIVA DE PRODUCTORES AGROECOLOGICOS LA PERLA DE LOS ANDES-CALLEJON DE HUAYLAS ANCASH</t>
        </is>
      </c>
      <c r="B21" s="240" t="inlineStr">
        <is>
          <t>TARWI</t>
        </is>
      </c>
      <c r="C21" s="240" t="inlineStr">
        <is>
          <t>TARWI</t>
        </is>
      </c>
      <c r="D21" s="240" t="inlineStr">
        <is>
          <t>ANCASH</t>
        </is>
      </c>
      <c r="E21" s="240" t="inlineStr">
        <is>
          <t>021201</t>
        </is>
      </c>
      <c r="F21" s="240" t="inlineStr">
        <is>
          <t>ANCASH</t>
        </is>
      </c>
      <c r="G21" s="240" t="inlineStr">
        <is>
          <t>HUAYLAS</t>
        </is>
      </c>
      <c r="H21" s="240" t="inlineStr">
        <is>
          <t>CARAZ</t>
        </is>
      </c>
      <c r="I21" s="241" t="n">
        <v>1</v>
      </c>
      <c r="J21" s="241" t="n">
        <v>1</v>
      </c>
      <c r="K21" s="241" t="n">
        <v>1</v>
      </c>
      <c r="L21" s="241" t="n">
        <v>1</v>
      </c>
      <c r="M21" s="241" t="n">
        <v>1</v>
      </c>
      <c r="N21" s="241" t="n">
        <v>1</v>
      </c>
      <c r="O21" s="241" t="n"/>
      <c r="P21" s="241" t="n"/>
      <c r="Q21" s="241" t="inlineStr">
        <is>
          <t>PAC</t>
        </is>
      </c>
      <c r="R21" s="242">
        <f>IF(I21=1,I$2,"")&amp;IF(J21=1,IF(I21=1,"-","")&amp;J$2,"")&amp;IF(K21=1,IF(OR(J21=1,I21=1),"-","")&amp;K$2,"")&amp;IF(L21=1,IF(OR(K21=1,J21=1,I21=1),"-","")&amp;L$2,"")&amp;IF(M21=1,IF(OR(L21=1,K21=1,J21=1,I21=1),"-","")&amp;M$2,"")&amp;IF(N21=1,IF(OR(M21=1,L21=1,K21=1,J21=1,I21=1),"-","")&amp;N$2,"")&amp;IF(O21=1,IF(OR(N21=1,M21=1,L21=1,K21=1,J21=1,I21=1),"-","")&amp;O$2,"")&amp;IF(P21=1,IF(I21=1," - ",IF(J21=1," - ",IF(K21=1," - ",IF(L21=1," - ",IF(M21=1," - ",IF(N21=1," - ",IF(O21=1," - ","")))))))&amp;P$2,"")</f>
        <v/>
      </c>
      <c r="S21" s="243">
        <f>SUM('b2'!$I21:$P21)</f>
        <v/>
      </c>
      <c r="T21" s="243">
        <f>IF(OR('b2'!$J21=1,'b2'!$K21=1,'b2'!$L21=1,'b2'!$M21=1,'b2'!$N21=1,'b2'!$O21=1,'b2'!$P21=1),"SI","NO")</f>
        <v/>
      </c>
      <c r="U21" s="243">
        <f>IF(OR('b2'!$K21=1,'b2'!$L21=1,'b2'!$M21=1,'b2'!$N21=1,'b2'!$O21=1,'b2'!$P21=1),"SI","NO")</f>
        <v/>
      </c>
      <c r="V21" s="244" t="n">
        <v>521</v>
      </c>
      <c r="W21" s="245" t="n">
        <v>79</v>
      </c>
      <c r="X21" s="245" t="n">
        <v>17</v>
      </c>
      <c r="Y21" s="244" t="n">
        <v>96</v>
      </c>
      <c r="Z21" s="245" t="n">
        <v>213</v>
      </c>
      <c r="AA21" s="245" t="n">
        <v>60</v>
      </c>
      <c r="AB21" s="244" t="n">
        <v>273</v>
      </c>
      <c r="AC21" s="245" t="n">
        <v>215</v>
      </c>
      <c r="AD21" s="245" t="n">
        <v>58</v>
      </c>
      <c r="AE21" s="244" t="n">
        <v>273</v>
      </c>
      <c r="AF21" s="245" t="n">
        <v>59</v>
      </c>
      <c r="AG21" s="245" t="n">
        <v>18</v>
      </c>
      <c r="AH21" s="244" t="n">
        <v>77</v>
      </c>
      <c r="AI21" s="245" t="n">
        <v>59</v>
      </c>
      <c r="AJ21" s="245" t="n">
        <v>18</v>
      </c>
      <c r="AK21" s="244" t="n">
        <v>77</v>
      </c>
      <c r="AL21" s="245" t="n">
        <v>0</v>
      </c>
      <c r="AM21" s="245" t="n">
        <v>0</v>
      </c>
      <c r="AN21" s="244" t="n">
        <v>0</v>
      </c>
      <c r="AO21" s="245" t="n">
        <v>0</v>
      </c>
      <c r="AP21" s="245" t="n">
        <v>0</v>
      </c>
      <c r="AQ21" s="244" t="n">
        <v>0</v>
      </c>
      <c r="AR21" s="244">
        <f>IF('b2'!$AQ21&gt;0,'b2'!$AQ21,IF('b2'!$AN21&gt;0,'b2'!$AN21,IF('b2'!$AK21&gt;0,'b2'!$AK21,IF('b2'!$AH21&gt;0,'b2'!$AH21,IF('b2'!$AE21&gt;0,'b2'!$AE21,IF('b2'!$AB21&gt;0,'b2'!$AB21,IF('b2'!$Y21&gt;0,'b2'!$Y21,IF('b2'!$V21&gt;0,'b2'!$V21," ---"))))))))</f>
        <v/>
      </c>
      <c r="AS21" s="246" t="n">
        <v>18</v>
      </c>
      <c r="AT21" s="246" t="n">
        <v>6</v>
      </c>
      <c r="AU21" s="246" t="n">
        <v>36</v>
      </c>
      <c r="AV21" s="246" t="n">
        <v>7</v>
      </c>
      <c r="AW21" s="246" t="n">
        <v>25</v>
      </c>
      <c r="AX21" s="246" t="n">
        <v>6</v>
      </c>
      <c r="AY21" s="246" t="n">
        <v>36</v>
      </c>
      <c r="AZ21" s="246" t="n">
        <v>2</v>
      </c>
      <c r="BA21" s="246" t="n">
        <v>0</v>
      </c>
      <c r="BB21" s="246" t="n">
        <v>0</v>
      </c>
      <c r="BC21" s="246" t="n">
        <v>0</v>
      </c>
      <c r="BD21" s="246" t="n">
        <v>0</v>
      </c>
      <c r="BE21" s="247" t="n">
        <v>0</v>
      </c>
      <c r="BF21" s="248" t="n">
        <v>11802.35</v>
      </c>
      <c r="BG21" s="248" t="n">
        <v>0</v>
      </c>
      <c r="BH21" s="249" t="n">
        <v>11802.35</v>
      </c>
      <c r="BI21" s="250" t="inlineStr">
        <is>
          <t>#REF!</t>
        </is>
      </c>
      <c r="BJ21" s="251" t="inlineStr">
        <is>
          <t>#REF!</t>
        </is>
      </c>
      <c r="BK21" s="248" t="n">
        <v>109219.27</v>
      </c>
      <c r="BL21" s="248" t="n">
        <v>0</v>
      </c>
      <c r="BM21" s="249" t="n">
        <v>109219.27</v>
      </c>
      <c r="BN21" s="250" t="inlineStr">
        <is>
          <t>#REF!</t>
        </is>
      </c>
      <c r="BO21" s="251" t="inlineStr">
        <is>
          <t>#REF!</t>
        </is>
      </c>
      <c r="BP21" s="248" t="n">
        <v>131381.75</v>
      </c>
      <c r="BQ21" s="248" t="n">
        <v>0</v>
      </c>
      <c r="BR21" s="249" t="n">
        <v>131381.75</v>
      </c>
      <c r="BS21" s="250" t="inlineStr">
        <is>
          <t>#REF!</t>
        </is>
      </c>
      <c r="BT21" s="251">
        <f>'[2]DATA CONSOLIDADA 2018-2025 '!$BR23-'b2'!$BO21</f>
        <v/>
      </c>
      <c r="BU21" s="248" t="n">
        <v>129764.41</v>
      </c>
      <c r="BV21" s="248" t="n">
        <v>0</v>
      </c>
      <c r="BW21" s="249" t="n">
        <v>129764.41</v>
      </c>
      <c r="BX21" s="250" t="inlineStr">
        <is>
          <t>#REF!</t>
        </is>
      </c>
      <c r="BY21" s="251" t="inlineStr">
        <is>
          <t>#REF!</t>
        </is>
      </c>
      <c r="BZ21" s="248" t="n">
        <v>141145.57</v>
      </c>
      <c r="CA21" s="248" t="n">
        <v>0</v>
      </c>
      <c r="CB21" s="249" t="n">
        <v>141145.57</v>
      </c>
      <c r="CC21" s="250" t="inlineStr">
        <is>
          <t>#REF!</t>
        </is>
      </c>
      <c r="CD21" s="251">
        <f>'[2]DATA CONSOLIDADA 2018-2025 '!$CB23-'b2'!$BW21</f>
        <v/>
      </c>
      <c r="CE21" s="253" t="n">
        <v>0</v>
      </c>
      <c r="CF21" s="253" t="n">
        <v>0</v>
      </c>
      <c r="CG21" s="254" t="n">
        <v>0</v>
      </c>
      <c r="CH21" s="250" t="inlineStr">
        <is>
          <t>#REF!</t>
        </is>
      </c>
      <c r="CI21" s="251">
        <f>'[2]DATA CONSOLIDADA 2018-2025 '!$CG23-'b2'!$CB21</f>
        <v/>
      </c>
      <c r="CJ21" s="247" t="inlineStr">
        <is>
          <t>#REF!</t>
        </is>
      </c>
      <c r="CK21" s="247" t="n">
        <v>0</v>
      </c>
      <c r="CL21" s="247" t="n">
        <v>0</v>
      </c>
      <c r="CM21" s="247" t="n">
        <v>0</v>
      </c>
      <c r="CN21" s="247" t="inlineStr">
        <is>
          <t>#REF!</t>
        </is>
      </c>
      <c r="CO21" s="251">
        <f>'[2]DATA CONSOLIDADA 2018-2025 '!$CM23-'b2'!$CG21</f>
        <v/>
      </c>
      <c r="CP21" s="253" t="n">
        <v>0</v>
      </c>
      <c r="CQ21" s="253" t="n">
        <v>0</v>
      </c>
      <c r="CR21" s="253" t="n">
        <v>0</v>
      </c>
      <c r="CS21" s="253" t="n">
        <v>141147.00106759</v>
      </c>
      <c r="CT21" s="253" t="n">
        <v>0</v>
      </c>
      <c r="CU21" s="253" t="n">
        <v>0</v>
      </c>
      <c r="CV21" s="247" t="n">
        <v>141147.00106759</v>
      </c>
      <c r="CW21" s="247" t="n">
        <v>0</v>
      </c>
      <c r="CX21" s="247" t="n">
        <v>0</v>
      </c>
      <c r="CY21" s="247" t="n">
        <v>0</v>
      </c>
      <c r="CZ21" s="247" t="n">
        <v>0</v>
      </c>
      <c r="DA21" s="247" t="n">
        <v>0</v>
      </c>
      <c r="DB21" s="247" t="n">
        <v>0</v>
      </c>
      <c r="DC21" s="255" t="n">
        <v>0</v>
      </c>
      <c r="DD21" s="255" t="n">
        <v>0</v>
      </c>
      <c r="DE21" s="255" t="n">
        <v>0</v>
      </c>
      <c r="DF21" s="255" t="n">
        <v>0</v>
      </c>
      <c r="DG21" s="255" t="n">
        <v>0</v>
      </c>
      <c r="DH21" s="255" t="n">
        <v>0</v>
      </c>
      <c r="DI21" s="256" t="n">
        <v>20603223421</v>
      </c>
      <c r="DJ21" s="257" t="inlineStr">
        <is>
          <t>COOPERATIVA DE PRODUCTORES AGROECOLOGICOS LA PERLA DE LOS ANDES-CALLEJON DE HUAYLAS ANCASH</t>
        </is>
      </c>
      <c r="DK21" s="257" t="inlineStr">
        <is>
          <t>02 Cooperativa</t>
        </is>
      </c>
      <c r="DL21" s="258" t="n"/>
      <c r="DM21" s="258" t="n"/>
      <c r="DN21" s="258" t="n"/>
      <c r="DO21" s="258" t="n"/>
      <c r="DP21" s="258" t="n"/>
      <c r="DQ21" s="258" t="n"/>
      <c r="DR21" s="258" t="n"/>
      <c r="DS21" s="258" t="n"/>
      <c r="DT21" s="258" t="n"/>
      <c r="DU21" s="258" t="n"/>
      <c r="DV21" s="258" t="n"/>
      <c r="DW21" s="258" t="n"/>
      <c r="DX21" s="258" t="n"/>
      <c r="DY21" s="258" t="n"/>
      <c r="DZ21" s="258" t="n"/>
      <c r="EA21" s="258" t="n"/>
      <c r="EB21" s="258" t="n"/>
      <c r="EC21" s="258" t="n"/>
      <c r="ED21" s="258" t="n"/>
      <c r="EE21" s="258" t="n"/>
    </row>
    <row r="22" hidden="1" ht="47.25" customHeight="1">
      <c r="A22" s="240" t="inlineStr">
        <is>
          <t>ASOCIACIÓN DE SEMILLARISTAS DE MAIZ CHOCLO VIRGEN DE LAS MERCEDES DEL DISTRITO DE CHINGAS</t>
        </is>
      </c>
      <c r="B22" s="240" t="inlineStr">
        <is>
          <t>MAÍZ</t>
        </is>
      </c>
      <c r="C22" s="240" t="inlineStr">
        <is>
          <t>MAÍZ BLANCO GIGANTE</t>
        </is>
      </c>
      <c r="D22" s="240" t="inlineStr">
        <is>
          <t>ANCASH</t>
        </is>
      </c>
      <c r="E22" s="240" t="inlineStr">
        <is>
          <t>020304</t>
        </is>
      </c>
      <c r="F22" s="240" t="inlineStr">
        <is>
          <t>ANCASH</t>
        </is>
      </c>
      <c r="G22" s="240" t="inlineStr">
        <is>
          <t>ANTONIO RAYMONDI</t>
        </is>
      </c>
      <c r="H22" s="240" t="inlineStr">
        <is>
          <t>CHINGAS</t>
        </is>
      </c>
      <c r="I22" s="241" t="n">
        <v>1</v>
      </c>
      <c r="J22" s="241" t="n">
        <v>1</v>
      </c>
      <c r="K22" s="241" t="n">
        <v>1</v>
      </c>
      <c r="L22" s="241" t="n">
        <v>1</v>
      </c>
      <c r="M22" s="241" t="n">
        <v>1</v>
      </c>
      <c r="N22" s="241" t="n">
        <v>1</v>
      </c>
      <c r="O22" s="241" t="n"/>
      <c r="P22" s="241" t="n"/>
      <c r="Q22" s="241" t="inlineStr">
        <is>
          <t>PAC</t>
        </is>
      </c>
      <c r="R22" s="242">
        <f>IF(I22=1,I$2,"")&amp;IF(J22=1,IF(I22=1,"-","")&amp;J$2,"")&amp;IF(K22=1,IF(OR(J22=1,I22=1),"-","")&amp;K$2,"")&amp;IF(L22=1,IF(OR(K22=1,J22=1,I22=1),"-","")&amp;L$2,"")&amp;IF(M22=1,IF(OR(L22=1,K22=1,J22=1,I22=1),"-","")&amp;M$2,"")&amp;IF(N22=1,IF(OR(M22=1,L22=1,K22=1,J22=1,I22=1),"-","")&amp;N$2,"")&amp;IF(O22=1,IF(OR(N22=1,M22=1,L22=1,K22=1,J22=1,I22=1),"-","")&amp;O$2,"")&amp;IF(P22=1,IF(I22=1," - ",IF(J22=1," - ",IF(K22=1," - ",IF(L22=1," - ",IF(M22=1," - ",IF(N22=1," - ",IF(O22=1," - ","")))))))&amp;P$2,"")</f>
        <v/>
      </c>
      <c r="S22" s="243">
        <f>SUM('b2'!$I22:$P22)</f>
        <v/>
      </c>
      <c r="T22" s="243">
        <f>IF(OR('b2'!$J22=1,'b2'!$K22=1,'b2'!$L22=1,'b2'!$M22=1,'b2'!$N22=1,'b2'!$O22=1,'b2'!$P22=1),"SI","NO")</f>
        <v/>
      </c>
      <c r="U22" s="243">
        <f>IF(OR('b2'!$K22=1,'b2'!$L22=1,'b2'!$M22=1,'b2'!$N22=1,'b2'!$O22=1,'b2'!$P22=1),"SI","NO")</f>
        <v/>
      </c>
      <c r="V22" s="244" t="n">
        <v>28</v>
      </c>
      <c r="W22" s="245" t="n">
        <v>23</v>
      </c>
      <c r="X22" s="245" t="n">
        <v>3</v>
      </c>
      <c r="Y22" s="244" t="n">
        <v>26</v>
      </c>
      <c r="Z22" s="245" t="n">
        <v>23</v>
      </c>
      <c r="AA22" s="245" t="n">
        <v>3</v>
      </c>
      <c r="AB22" s="244" t="n">
        <v>26</v>
      </c>
      <c r="AC22" s="245" t="n">
        <v>20</v>
      </c>
      <c r="AD22" s="245" t="n">
        <v>3</v>
      </c>
      <c r="AE22" s="244" t="n">
        <v>23</v>
      </c>
      <c r="AF22" s="245" t="n">
        <v>20</v>
      </c>
      <c r="AG22" s="245" t="n">
        <v>3</v>
      </c>
      <c r="AH22" s="244" t="n">
        <v>23</v>
      </c>
      <c r="AI22" s="245" t="n">
        <v>20</v>
      </c>
      <c r="AJ22" s="245" t="n">
        <v>3</v>
      </c>
      <c r="AK22" s="244" t="n">
        <v>23</v>
      </c>
      <c r="AL22" s="245" t="n">
        <v>0</v>
      </c>
      <c r="AM22" s="245" t="n">
        <v>0</v>
      </c>
      <c r="AN22" s="244" t="n">
        <v>0</v>
      </c>
      <c r="AO22" s="245" t="n">
        <v>0</v>
      </c>
      <c r="AP22" s="245" t="n">
        <v>0</v>
      </c>
      <c r="AQ22" s="244" t="n">
        <v>0</v>
      </c>
      <c r="AR22" s="244">
        <f>IF('b2'!$AQ22&gt;0,'b2'!$AQ22,IF('b2'!$AN22&gt;0,'b2'!$AN22,IF('b2'!$AK22&gt;0,'b2'!$AK22,IF('b2'!$AH22&gt;0,'b2'!$AH22,IF('b2'!$AE22&gt;0,'b2'!$AE22,IF('b2'!$AB22&gt;0,'b2'!$AB22,IF('b2'!$Y22&gt;0,'b2'!$Y22,IF('b2'!$V22&gt;0,'b2'!$V22," ---"))))))))</f>
        <v/>
      </c>
      <c r="AS22" s="246" t="n">
        <v>3</v>
      </c>
      <c r="AT22" s="246" t="n">
        <v>0</v>
      </c>
      <c r="AU22" s="246" t="n">
        <v>44</v>
      </c>
      <c r="AV22" s="246" t="n">
        <v>8</v>
      </c>
      <c r="AW22" s="246" t="n">
        <v>25</v>
      </c>
      <c r="AX22" s="246" t="n">
        <v>5</v>
      </c>
      <c r="AY22" s="246" t="n">
        <v>34</v>
      </c>
      <c r="AZ22" s="246" t="n">
        <v>4</v>
      </c>
      <c r="BA22" s="246" t="n">
        <v>0</v>
      </c>
      <c r="BB22" s="246" t="n">
        <v>0</v>
      </c>
      <c r="BC22" s="246" t="n">
        <v>0</v>
      </c>
      <c r="BD22" s="246" t="n">
        <v>0</v>
      </c>
      <c r="BE22" s="247" t="n">
        <v>0</v>
      </c>
      <c r="BF22" s="248" t="n">
        <v>0</v>
      </c>
      <c r="BG22" s="248" t="n">
        <v>0</v>
      </c>
      <c r="BH22" s="249" t="n">
        <v>0</v>
      </c>
      <c r="BI22" s="250" t="inlineStr">
        <is>
          <t>#REF!</t>
        </is>
      </c>
      <c r="BJ22" s="251" t="inlineStr">
        <is>
          <t>#REF!</t>
        </is>
      </c>
      <c r="BK22" s="248" t="n">
        <v>13830</v>
      </c>
      <c r="BL22" s="248" t="n">
        <v>0</v>
      </c>
      <c r="BM22" s="249" t="n">
        <v>13830</v>
      </c>
      <c r="BN22" s="250" t="inlineStr">
        <is>
          <t>#REF!</t>
        </is>
      </c>
      <c r="BO22" s="251" t="inlineStr">
        <is>
          <t>#REF!</t>
        </is>
      </c>
      <c r="BP22" s="248" t="n">
        <v>378700</v>
      </c>
      <c r="BQ22" s="248" t="n">
        <v>0</v>
      </c>
      <c r="BR22" s="249" t="n">
        <v>378700</v>
      </c>
      <c r="BS22" s="250" t="inlineStr">
        <is>
          <t>#REF!</t>
        </is>
      </c>
      <c r="BT22" s="251">
        <f>'[2]DATA CONSOLIDADA 2018-2025 '!$BR24-'b2'!$BO22</f>
        <v/>
      </c>
      <c r="BU22" s="248" t="n">
        <v>452800</v>
      </c>
      <c r="BV22" s="248" t="n">
        <v>0</v>
      </c>
      <c r="BW22" s="249" t="n">
        <v>452800</v>
      </c>
      <c r="BX22" s="250" t="inlineStr">
        <is>
          <t>#REF!</t>
        </is>
      </c>
      <c r="BY22" s="251" t="inlineStr">
        <is>
          <t>#REF!</t>
        </is>
      </c>
      <c r="BZ22" s="248" t="n">
        <v>564965</v>
      </c>
      <c r="CA22" s="248" t="n">
        <v>0</v>
      </c>
      <c r="CB22" s="249" t="n">
        <v>564965</v>
      </c>
      <c r="CC22" s="250" t="inlineStr">
        <is>
          <t>#REF!</t>
        </is>
      </c>
      <c r="CD22" s="251">
        <f>'[2]DATA CONSOLIDADA 2018-2025 '!$CB24-'b2'!$BW22</f>
        <v/>
      </c>
      <c r="CE22" s="253" t="n">
        <v>0</v>
      </c>
      <c r="CF22" s="253" t="n">
        <v>0</v>
      </c>
      <c r="CG22" s="254" t="n">
        <v>0</v>
      </c>
      <c r="CH22" s="250" t="inlineStr">
        <is>
          <t>#REF!</t>
        </is>
      </c>
      <c r="CI22" s="251">
        <f>'[2]DATA CONSOLIDADA 2018-2025 '!$CG24-'b2'!$CB22</f>
        <v/>
      </c>
      <c r="CJ22" s="247" t="inlineStr">
        <is>
          <t>#REF!</t>
        </is>
      </c>
      <c r="CK22" s="247" t="n">
        <v>0</v>
      </c>
      <c r="CL22" s="247" t="n">
        <v>0</v>
      </c>
      <c r="CM22" s="247" t="n">
        <v>0</v>
      </c>
      <c r="CN22" s="247" t="inlineStr">
        <is>
          <t>#REF!</t>
        </is>
      </c>
      <c r="CO22" s="251">
        <f>'[2]DATA CONSOLIDADA 2018-2025 '!$CM24-'b2'!$CG22</f>
        <v/>
      </c>
      <c r="CP22" s="253" t="n">
        <v>0</v>
      </c>
      <c r="CQ22" s="253" t="n">
        <v>564965</v>
      </c>
      <c r="CR22" s="253" t="n">
        <v>0</v>
      </c>
      <c r="CS22" s="253" t="n">
        <v>0</v>
      </c>
      <c r="CT22" s="253" t="n">
        <v>0</v>
      </c>
      <c r="CU22" s="253" t="n">
        <v>0</v>
      </c>
      <c r="CV22" s="247" t="n">
        <v>564965</v>
      </c>
      <c r="CW22" s="247" t="n">
        <v>0</v>
      </c>
      <c r="CX22" s="247" t="n">
        <v>0</v>
      </c>
      <c r="CY22" s="247" t="n">
        <v>0</v>
      </c>
      <c r="CZ22" s="247" t="n">
        <v>0</v>
      </c>
      <c r="DA22" s="247" t="n">
        <v>0</v>
      </c>
      <c r="DB22" s="247" t="n">
        <v>0</v>
      </c>
      <c r="DC22" s="255" t="n">
        <v>0</v>
      </c>
      <c r="DD22" s="255" t="n">
        <v>0</v>
      </c>
      <c r="DE22" s="255" t="n">
        <v>0</v>
      </c>
      <c r="DF22" s="255" t="n">
        <v>0</v>
      </c>
      <c r="DG22" s="255" t="n">
        <v>0</v>
      </c>
      <c r="DH22" s="255" t="n">
        <v>0</v>
      </c>
      <c r="DI22" s="256" t="n">
        <v>20601547458</v>
      </c>
      <c r="DJ22" s="257" t="inlineStr">
        <is>
          <t>ASOCIACION DE SEMILLARISTAS DE MAIZ CHOCLO VIRGEN DE LA MERCEDES DEL DISTRITO DE CHINGAS</t>
        </is>
      </c>
      <c r="DK22" s="257" t="inlineStr">
        <is>
          <t>01 Asociación</t>
        </is>
      </c>
      <c r="DL22" s="258" t="n"/>
      <c r="DM22" s="258" t="n"/>
      <c r="DN22" s="258" t="n"/>
      <c r="DO22" s="258" t="n"/>
      <c r="DP22" s="258" t="n"/>
      <c r="DQ22" s="258" t="n"/>
      <c r="DR22" s="258" t="n"/>
      <c r="DS22" s="258" t="n"/>
      <c r="DT22" s="258" t="n"/>
      <c r="DU22" s="258" t="n"/>
      <c r="DV22" s="258" t="n"/>
      <c r="DW22" s="258" t="n"/>
      <c r="DX22" s="258" t="n"/>
      <c r="DY22" s="258" t="n"/>
      <c r="DZ22" s="258" t="n"/>
      <c r="EA22" s="258" t="n"/>
      <c r="EB22" s="258" t="n"/>
      <c r="EC22" s="258" t="n"/>
      <c r="ED22" s="258" t="n"/>
      <c r="EE22" s="258" t="n"/>
    </row>
    <row r="23" hidden="1" ht="47.25" customHeight="1">
      <c r="A23" s="240" t="inlineStr">
        <is>
          <t>ASOCIACION DE PRODUCTORES DE PALTOS MORO</t>
        </is>
      </c>
      <c r="B23" s="240" t="inlineStr">
        <is>
          <t>PALTA</t>
        </is>
      </c>
      <c r="C23" s="240" t="inlineStr">
        <is>
          <t>PALTA</t>
        </is>
      </c>
      <c r="D23" s="240" t="inlineStr">
        <is>
          <t>ANCASH</t>
        </is>
      </c>
      <c r="E23" s="240" t="inlineStr">
        <is>
          <t>021805</t>
        </is>
      </c>
      <c r="F23" s="240" t="inlineStr">
        <is>
          <t>ANCASH</t>
        </is>
      </c>
      <c r="G23" s="240" t="inlineStr">
        <is>
          <t>SANTA</t>
        </is>
      </c>
      <c r="H23" s="240" t="inlineStr">
        <is>
          <t>MORO</t>
        </is>
      </c>
      <c r="I23" s="241" t="n"/>
      <c r="J23" s="241" t="n">
        <v>1</v>
      </c>
      <c r="K23" s="241" t="n"/>
      <c r="L23" s="241" t="n"/>
      <c r="M23" s="241" t="n"/>
      <c r="N23" s="241" t="n"/>
      <c r="O23" s="241" t="n"/>
      <c r="P23" s="241" t="n"/>
      <c r="Q23" s="241" t="inlineStr">
        <is>
          <t>PAC</t>
        </is>
      </c>
      <c r="R23" s="242">
        <f>IF(I23=1,I$2,"")&amp;IF(J23=1,IF(I23=1,"-","")&amp;J$2,"")&amp;IF(K23=1,IF(OR(J23=1,I23=1),"-","")&amp;K$2,"")&amp;IF(L23=1,IF(OR(K23=1,J23=1,I23=1),"-","")&amp;L$2,"")&amp;IF(M23=1,IF(OR(L23=1,K23=1,J23=1,I23=1),"-","")&amp;M$2,"")&amp;IF(N23=1,IF(OR(M23=1,L23=1,K23=1,J23=1,I23=1),"-","")&amp;N$2,"")&amp;IF(O23=1,IF(OR(N23=1,M23=1,L23=1,K23=1,J23=1,I23=1),"-","")&amp;O$2,"")&amp;IF(P23=1,IF(I23=1," - ",IF(J23=1," - ",IF(K23=1," - ",IF(L23=1," - ",IF(M23=1," - ",IF(N23=1," - ",IF(O23=1," - ","")))))))&amp;P$2,"")</f>
        <v/>
      </c>
      <c r="S23" s="243">
        <f>SUM('b2'!$I23:$P23)</f>
        <v/>
      </c>
      <c r="T23" s="243">
        <f>IF(OR('b2'!$J23=1,'b2'!$K23=1,'b2'!$L23=1,'b2'!$M23=1,'b2'!$N23=1,'b2'!$O23=1,'b2'!$P23=1),"SI","NO")</f>
        <v/>
      </c>
      <c r="U23" s="243">
        <f>IF(OR('b2'!$K23=1,'b2'!$L23=1,'b2'!$M23=1,'b2'!$N23=1,'b2'!$O23=1,'b2'!$P23=1),"SI","NO")</f>
        <v/>
      </c>
      <c r="V23" s="244" t="n">
        <v>0</v>
      </c>
      <c r="W23" s="245" t="n">
        <v>33</v>
      </c>
      <c r="X23" s="245" t="n">
        <v>2</v>
      </c>
      <c r="Y23" s="244" t="n">
        <v>35</v>
      </c>
      <c r="Z23" s="245" t="n">
        <v>0</v>
      </c>
      <c r="AA23" s="245" t="n">
        <v>0</v>
      </c>
      <c r="AB23" s="244" t="n">
        <v>0</v>
      </c>
      <c r="AC23" s="245" t="n">
        <v>0</v>
      </c>
      <c r="AD23" s="245" t="n">
        <v>0</v>
      </c>
      <c r="AE23" s="244" t="n">
        <v>0</v>
      </c>
      <c r="AF23" s="245" t="n">
        <v>0</v>
      </c>
      <c r="AG23" s="245" t="n">
        <v>0</v>
      </c>
      <c r="AH23" s="244" t="n">
        <v>0</v>
      </c>
      <c r="AI23" s="245" t="n">
        <v>0</v>
      </c>
      <c r="AJ23" s="245" t="n">
        <v>0</v>
      </c>
      <c r="AK23" s="244" t="n">
        <v>0</v>
      </c>
      <c r="AL23" s="245" t="n">
        <v>0</v>
      </c>
      <c r="AM23" s="245" t="n">
        <v>0</v>
      </c>
      <c r="AN23" s="244" t="n">
        <v>0</v>
      </c>
      <c r="AO23" s="245" t="n">
        <v>0</v>
      </c>
      <c r="AP23" s="245" t="n">
        <v>0</v>
      </c>
      <c r="AQ23" s="244" t="n">
        <v>0</v>
      </c>
      <c r="AR23" s="244">
        <f>IF('b2'!$AQ23&gt;0,'b2'!$AQ23,IF('b2'!$AN23&gt;0,'b2'!$AN23,IF('b2'!$AK23&gt;0,'b2'!$AK23,IF('b2'!$AH23&gt;0,'b2'!$AH23,IF('b2'!$AE23&gt;0,'b2'!$AE23,IF('b2'!$AB23&gt;0,'b2'!$AB23,IF('b2'!$Y23&gt;0,'b2'!$Y23,IF('b2'!$V23&gt;0,'b2'!$V23," ---"))))))))</f>
        <v/>
      </c>
      <c r="AS23" s="246" t="n">
        <v>0</v>
      </c>
      <c r="AT23" s="246" t="n">
        <v>0</v>
      </c>
      <c r="AU23" s="246" t="n">
        <v>0</v>
      </c>
      <c r="AV23" s="246" t="n">
        <v>0</v>
      </c>
      <c r="AW23" s="246" t="n">
        <v>0</v>
      </c>
      <c r="AX23" s="246" t="n">
        <v>0</v>
      </c>
      <c r="AY23" s="246" t="n">
        <v>0</v>
      </c>
      <c r="AZ23" s="246" t="n">
        <v>0</v>
      </c>
      <c r="BA23" s="246" t="n">
        <v>0</v>
      </c>
      <c r="BB23" s="246" t="n">
        <v>0</v>
      </c>
      <c r="BC23" s="246" t="n">
        <v>0</v>
      </c>
      <c r="BD23" s="246" t="n">
        <v>0</v>
      </c>
      <c r="BE23" s="247" t="n">
        <v>0</v>
      </c>
      <c r="BF23" s="248" t="n">
        <v>260411.15</v>
      </c>
      <c r="BG23" s="248" t="n">
        <v>0</v>
      </c>
      <c r="BH23" s="249" t="n">
        <v>260411.15</v>
      </c>
      <c r="BI23" s="250" t="inlineStr">
        <is>
          <t>#REF!</t>
        </is>
      </c>
      <c r="BJ23" s="251" t="inlineStr">
        <is>
          <t>#REF!</t>
        </is>
      </c>
      <c r="BK23" s="252" t="n">
        <v>0</v>
      </c>
      <c r="BL23" s="252" t="n">
        <v>0</v>
      </c>
      <c r="BM23" s="247" t="n">
        <v>0</v>
      </c>
      <c r="BN23" s="250" t="inlineStr">
        <is>
          <t>#REF!</t>
        </is>
      </c>
      <c r="BO23" s="251" t="inlineStr">
        <is>
          <t>#REF!</t>
        </is>
      </c>
      <c r="BP23" s="248" t="n">
        <v>0</v>
      </c>
      <c r="BQ23" s="248" t="n">
        <v>0</v>
      </c>
      <c r="BR23" s="249" t="n">
        <v>0</v>
      </c>
      <c r="BS23" s="250" t="inlineStr">
        <is>
          <t>#REF!</t>
        </is>
      </c>
      <c r="BT23" s="251">
        <f>'[2]DATA CONSOLIDADA 2018-2025 '!$BR25-'b2'!$BO23</f>
        <v/>
      </c>
      <c r="BU23" s="248" t="n">
        <v>0</v>
      </c>
      <c r="BV23" s="248" t="n">
        <v>0</v>
      </c>
      <c r="BW23" s="249" t="n">
        <v>0</v>
      </c>
      <c r="BX23" s="250" t="inlineStr">
        <is>
          <t>#REF!</t>
        </is>
      </c>
      <c r="BY23" s="251" t="inlineStr">
        <is>
          <t>#REF!</t>
        </is>
      </c>
      <c r="BZ23" s="248" t="n">
        <v>0</v>
      </c>
      <c r="CA23" s="248" t="n">
        <v>0</v>
      </c>
      <c r="CB23" s="249" t="n">
        <v>0</v>
      </c>
      <c r="CC23" s="250" t="inlineStr">
        <is>
          <t>#REF!</t>
        </is>
      </c>
      <c r="CD23" s="251">
        <f>'[2]DATA CONSOLIDADA 2018-2025 '!$CB25-'b2'!$BW23</f>
        <v/>
      </c>
      <c r="CE23" s="253" t="n">
        <v>0</v>
      </c>
      <c r="CF23" s="253" t="n">
        <v>0</v>
      </c>
      <c r="CG23" s="254" t="n">
        <v>0</v>
      </c>
      <c r="CH23" s="250" t="inlineStr">
        <is>
          <t>#REF!</t>
        </is>
      </c>
      <c r="CI23" s="251">
        <f>'[2]DATA CONSOLIDADA 2018-2025 '!$CG25-'b2'!$CB23</f>
        <v/>
      </c>
      <c r="CJ23" s="247" t="inlineStr">
        <is>
          <t>#REF!</t>
        </is>
      </c>
      <c r="CK23" s="247" t="n">
        <v>0</v>
      </c>
      <c r="CL23" s="247" t="n">
        <v>0</v>
      </c>
      <c r="CM23" s="247" t="n">
        <v>0</v>
      </c>
      <c r="CN23" s="247" t="inlineStr">
        <is>
          <t>#REF!</t>
        </is>
      </c>
      <c r="CO23" s="251">
        <f>'[2]DATA CONSOLIDADA 2018-2025 '!$CM25-'b2'!$CG23</f>
        <v/>
      </c>
      <c r="CP23" s="253" t="n">
        <v>0</v>
      </c>
      <c r="CQ23" s="253" t="n">
        <v>0</v>
      </c>
      <c r="CR23" s="253" t="n">
        <v>0</v>
      </c>
      <c r="CS23" s="253" t="n">
        <v>0</v>
      </c>
      <c r="CT23" s="253" t="n">
        <v>0</v>
      </c>
      <c r="CU23" s="253" t="n">
        <v>0</v>
      </c>
      <c r="CV23" s="247" t="n">
        <v>0</v>
      </c>
      <c r="CW23" s="247" t="n">
        <v>0</v>
      </c>
      <c r="CX23" s="247" t="n">
        <v>0</v>
      </c>
      <c r="CY23" s="247" t="n">
        <v>0</v>
      </c>
      <c r="CZ23" s="247" t="n">
        <v>0</v>
      </c>
      <c r="DA23" s="247" t="n">
        <v>0</v>
      </c>
      <c r="DB23" s="247" t="n">
        <v>0</v>
      </c>
      <c r="DC23" s="255" t="n">
        <v>0</v>
      </c>
      <c r="DD23" s="255" t="n">
        <v>0</v>
      </c>
      <c r="DE23" s="255" t="n">
        <v>0</v>
      </c>
      <c r="DF23" s="255" t="n">
        <v>0</v>
      </c>
      <c r="DG23" s="255" t="n">
        <v>0</v>
      </c>
      <c r="DH23" s="255" t="n">
        <v>0</v>
      </c>
      <c r="DI23" s="256" t="n">
        <v>20603736703</v>
      </c>
      <c r="DJ23" s="257" t="inlineStr">
        <is>
          <t>ASOCIACION DE PRODUCTORES DE PALTOS MORO - APROPALMO</t>
        </is>
      </c>
      <c r="DK23" s="257" t="inlineStr">
        <is>
          <t>01 Asociación</t>
        </is>
      </c>
      <c r="DL23" s="258" t="n"/>
      <c r="DM23" s="258" t="n"/>
      <c r="DN23" s="258" t="n"/>
      <c r="DO23" s="258" t="n"/>
      <c r="DP23" s="258" t="n"/>
      <c r="DQ23" s="258" t="n"/>
      <c r="DR23" s="258" t="n"/>
      <c r="DS23" s="258" t="n"/>
      <c r="DT23" s="258" t="n"/>
      <c r="DU23" s="258" t="n"/>
      <c r="DV23" s="258" t="n"/>
      <c r="DW23" s="258" t="n"/>
      <c r="DX23" s="258" t="n"/>
      <c r="DY23" s="258" t="n"/>
      <c r="DZ23" s="258" t="n"/>
      <c r="EA23" s="258" t="n"/>
      <c r="EB23" s="258" t="n"/>
      <c r="EC23" s="258" t="n"/>
      <c r="ED23" s="258" t="n"/>
      <c r="EE23" s="258" t="n"/>
    </row>
    <row r="24" hidden="1" ht="47.25" customHeight="1">
      <c r="A24" s="240" t="inlineStr">
        <is>
          <t>COOPERATIVA AGRARIA VALLE FORTALEZA-COAVAF</t>
        </is>
      </c>
      <c r="B24" s="240" t="inlineStr">
        <is>
          <t>DURAZNO</t>
        </is>
      </c>
      <c r="C24" s="240" t="inlineStr">
        <is>
          <t>DURAZNO</t>
        </is>
      </c>
      <c r="D24" s="240" t="inlineStr">
        <is>
          <t>ANCASH</t>
        </is>
      </c>
      <c r="E24" s="240" t="inlineStr">
        <is>
          <t>020503</t>
        </is>
      </c>
      <c r="F24" s="240" t="inlineStr">
        <is>
          <t>ANCASH</t>
        </is>
      </c>
      <c r="G24" s="240" t="inlineStr">
        <is>
          <t>BOLOGNESI</t>
        </is>
      </c>
      <c r="H24" s="240" t="inlineStr">
        <is>
          <t>ANTONIO RAYMONDI</t>
        </is>
      </c>
      <c r="I24" s="241" t="n"/>
      <c r="J24" s="241" t="n"/>
      <c r="K24" s="241" t="n"/>
      <c r="L24" s="241" t="n">
        <v>1</v>
      </c>
      <c r="M24" s="241" t="n"/>
      <c r="N24" s="241" t="n"/>
      <c r="O24" s="241" t="n"/>
      <c r="P24" s="241" t="n"/>
      <c r="Q24" s="241" t="inlineStr">
        <is>
          <t>PAC</t>
        </is>
      </c>
      <c r="R24" s="242">
        <f>IF(I24=1,I$2,"")&amp;IF(J24=1,IF(I24=1,"-","")&amp;J$2,"")&amp;IF(K24=1,IF(OR(J24=1,I24=1),"-","")&amp;K$2,"")&amp;IF(L24=1,IF(OR(K24=1,J24=1,I24=1),"-","")&amp;L$2,"")&amp;IF(M24=1,IF(OR(L24=1,K24=1,J24=1,I24=1),"-","")&amp;M$2,"")&amp;IF(N24=1,IF(OR(M24=1,L24=1,K24=1,J24=1,I24=1),"-","")&amp;N$2,"")&amp;IF(O24=1,IF(OR(N24=1,M24=1,L24=1,K24=1,J24=1,I24=1),"-","")&amp;O$2,"")&amp;IF(P24=1,IF(I24=1," - ",IF(J24=1," - ",IF(K24=1," - ",IF(L24=1," - ",IF(M24=1," - ",IF(N24=1," - ",IF(O24=1," - ","")))))))&amp;P$2,"")</f>
        <v/>
      </c>
      <c r="S24" s="243">
        <f>SUM('b2'!$I24:$P24)</f>
        <v/>
      </c>
      <c r="T24" s="243">
        <f>IF(OR('b2'!$J24=1,'b2'!$K24=1,'b2'!$L24=1,'b2'!$M24=1,'b2'!$N24=1,'b2'!$O24=1,'b2'!$P24=1),"SI","NO")</f>
        <v/>
      </c>
      <c r="U24" s="243">
        <f>IF(OR('b2'!$K24=1,'b2'!$L24=1,'b2'!$M24=1,'b2'!$N24=1,'b2'!$O24=1,'b2'!$P24=1),"SI","NO")</f>
        <v/>
      </c>
      <c r="V24" s="244" t="n">
        <v>0</v>
      </c>
      <c r="W24" s="245" t="n">
        <v>0</v>
      </c>
      <c r="X24" s="245" t="n">
        <v>0</v>
      </c>
      <c r="Y24" s="244" t="n">
        <v>0</v>
      </c>
      <c r="Z24" s="245" t="n">
        <v>0</v>
      </c>
      <c r="AA24" s="245" t="n">
        <v>0</v>
      </c>
      <c r="AB24" s="244" t="n">
        <v>0</v>
      </c>
      <c r="AC24" s="245" t="n">
        <v>64</v>
      </c>
      <c r="AD24" s="245" t="n">
        <v>10</v>
      </c>
      <c r="AE24" s="244" t="n">
        <v>74</v>
      </c>
      <c r="AF24" s="245" t="n">
        <v>0</v>
      </c>
      <c r="AG24" s="245" t="n">
        <v>0</v>
      </c>
      <c r="AH24" s="244" t="n">
        <v>0</v>
      </c>
      <c r="AI24" s="245" t="n">
        <v>0</v>
      </c>
      <c r="AJ24" s="245" t="n">
        <v>0</v>
      </c>
      <c r="AK24" s="244" t="n">
        <v>0</v>
      </c>
      <c r="AL24" s="245" t="n">
        <v>0</v>
      </c>
      <c r="AM24" s="245" t="n">
        <v>0</v>
      </c>
      <c r="AN24" s="244" t="n">
        <v>0</v>
      </c>
      <c r="AO24" s="245" t="n">
        <v>0</v>
      </c>
      <c r="AP24" s="245" t="n">
        <v>0</v>
      </c>
      <c r="AQ24" s="244" t="n">
        <v>0</v>
      </c>
      <c r="AR24" s="244">
        <f>IF('b2'!$AQ24&gt;0,'b2'!$AQ24,IF('b2'!$AN24&gt;0,'b2'!$AN24,IF('b2'!$AK24&gt;0,'b2'!$AK24,IF('b2'!$AH24&gt;0,'b2'!$AH24,IF('b2'!$AE24&gt;0,'b2'!$AE24,IF('b2'!$AB24&gt;0,'b2'!$AB24,IF('b2'!$Y24&gt;0,'b2'!$Y24,IF('b2'!$V24&gt;0,'b2'!$V24," ---"))))))))</f>
        <v/>
      </c>
      <c r="AS24" s="246" t="n">
        <v>0</v>
      </c>
      <c r="AT24" s="246" t="n">
        <v>0</v>
      </c>
      <c r="AU24" s="246" t="n">
        <v>52</v>
      </c>
      <c r="AV24" s="246" t="n">
        <v>8</v>
      </c>
      <c r="AW24" s="246" t="n">
        <v>0</v>
      </c>
      <c r="AX24" s="246" t="n">
        <v>0</v>
      </c>
      <c r="AY24" s="246" t="n">
        <v>0</v>
      </c>
      <c r="AZ24" s="246" t="n">
        <v>0</v>
      </c>
      <c r="BA24" s="246" t="n">
        <v>0</v>
      </c>
      <c r="BB24" s="246" t="n">
        <v>0</v>
      </c>
      <c r="BC24" s="246" t="n">
        <v>0</v>
      </c>
      <c r="BD24" s="246" t="n">
        <v>0</v>
      </c>
      <c r="BE24" s="247" t="n">
        <v>0</v>
      </c>
      <c r="BF24" s="252" t="n">
        <v>0</v>
      </c>
      <c r="BG24" s="252" t="n">
        <v>0</v>
      </c>
      <c r="BH24" s="247" t="n">
        <v>0</v>
      </c>
      <c r="BI24" s="250" t="inlineStr">
        <is>
          <t>#REF!</t>
        </is>
      </c>
      <c r="BJ24" s="251" t="inlineStr">
        <is>
          <t>#REF!</t>
        </is>
      </c>
      <c r="BK24" s="252" t="n">
        <v>0</v>
      </c>
      <c r="BL24" s="252" t="n">
        <v>0</v>
      </c>
      <c r="BM24" s="247" t="n">
        <v>0</v>
      </c>
      <c r="BN24" s="250" t="inlineStr">
        <is>
          <t>#REF!</t>
        </is>
      </c>
      <c r="BO24" s="251" t="inlineStr">
        <is>
          <t>#REF!</t>
        </is>
      </c>
      <c r="BP24" s="248" t="n">
        <v>183225</v>
      </c>
      <c r="BQ24" s="248" t="n">
        <v>0</v>
      </c>
      <c r="BR24" s="249" t="n">
        <v>183225</v>
      </c>
      <c r="BS24" s="250" t="inlineStr">
        <is>
          <t>#REF!</t>
        </is>
      </c>
      <c r="BT24" s="251">
        <f>'[2]DATA CONSOLIDADA 2018-2025 '!$BR26-'b2'!$BO24</f>
        <v/>
      </c>
      <c r="BU24" s="248" t="n">
        <v>0</v>
      </c>
      <c r="BV24" s="248" t="n">
        <v>0</v>
      </c>
      <c r="BW24" s="249" t="n">
        <v>0</v>
      </c>
      <c r="BX24" s="250" t="inlineStr">
        <is>
          <t>#REF!</t>
        </is>
      </c>
      <c r="BY24" s="251" t="inlineStr">
        <is>
          <t>#REF!</t>
        </is>
      </c>
      <c r="BZ24" s="248" t="n">
        <v>0</v>
      </c>
      <c r="CA24" s="248" t="n">
        <v>0</v>
      </c>
      <c r="CB24" s="249" t="n">
        <v>0</v>
      </c>
      <c r="CC24" s="250" t="inlineStr">
        <is>
          <t>#REF!</t>
        </is>
      </c>
      <c r="CD24" s="251">
        <f>'[2]DATA CONSOLIDADA 2018-2025 '!$CB26-'b2'!$BW24</f>
        <v/>
      </c>
      <c r="CE24" s="253" t="n">
        <v>0</v>
      </c>
      <c r="CF24" s="253" t="n">
        <v>0</v>
      </c>
      <c r="CG24" s="254" t="n">
        <v>0</v>
      </c>
      <c r="CH24" s="250" t="inlineStr">
        <is>
          <t>#REF!</t>
        </is>
      </c>
      <c r="CI24" s="251">
        <f>'[2]DATA CONSOLIDADA 2018-2025 '!$CG26-'b2'!$CB24</f>
        <v/>
      </c>
      <c r="CJ24" s="247" t="inlineStr">
        <is>
          <t>#REF!</t>
        </is>
      </c>
      <c r="CK24" s="247" t="n">
        <v>0</v>
      </c>
      <c r="CL24" s="247" t="n">
        <v>0</v>
      </c>
      <c r="CM24" s="247" t="n">
        <v>0</v>
      </c>
      <c r="CN24" s="247" t="inlineStr">
        <is>
          <t>#REF!</t>
        </is>
      </c>
      <c r="CO24" s="251">
        <f>'[2]DATA CONSOLIDADA 2018-2025 '!$CM26-'b2'!$CG24</f>
        <v/>
      </c>
      <c r="CP24" s="253" t="n">
        <v>0</v>
      </c>
      <c r="CQ24" s="253" t="n">
        <v>0</v>
      </c>
      <c r="CR24" s="253" t="n">
        <v>0</v>
      </c>
      <c r="CS24" s="253" t="n">
        <v>0</v>
      </c>
      <c r="CT24" s="253" t="n">
        <v>0</v>
      </c>
      <c r="CU24" s="253" t="n">
        <v>0</v>
      </c>
      <c r="CV24" s="247" t="n">
        <v>0</v>
      </c>
      <c r="CW24" s="247" t="n">
        <v>0</v>
      </c>
      <c r="CX24" s="247" t="n">
        <v>0</v>
      </c>
      <c r="CY24" s="247" t="n">
        <v>0</v>
      </c>
      <c r="CZ24" s="247" t="n">
        <v>0</v>
      </c>
      <c r="DA24" s="247" t="n">
        <v>0</v>
      </c>
      <c r="DB24" s="247" t="n">
        <v>0</v>
      </c>
      <c r="DC24" s="255" t="n">
        <v>0</v>
      </c>
      <c r="DD24" s="255" t="n">
        <v>0</v>
      </c>
      <c r="DE24" s="255" t="n">
        <v>0</v>
      </c>
      <c r="DF24" s="255" t="n">
        <v>0</v>
      </c>
      <c r="DG24" s="255" t="n">
        <v>0</v>
      </c>
      <c r="DH24" s="255" t="n">
        <v>0</v>
      </c>
      <c r="DI24" s="256" t="n">
        <v>20600276221</v>
      </c>
      <c r="DJ24" s="257" t="inlineStr">
        <is>
          <t>COOPERATIVA AGRARIA VALLE FORTALEZA - COAVAFF</t>
        </is>
      </c>
      <c r="DK24" s="257" t="inlineStr">
        <is>
          <t>02 Cooperativa</t>
        </is>
      </c>
      <c r="DL24" s="258" t="n"/>
      <c r="DM24" s="258" t="n"/>
      <c r="DN24" s="258" t="n"/>
      <c r="DO24" s="258" t="n"/>
      <c r="DP24" s="258" t="n"/>
      <c r="DQ24" s="258" t="n"/>
      <c r="DR24" s="258" t="n"/>
      <c r="DS24" s="258" t="n"/>
      <c r="DT24" s="258" t="n"/>
      <c r="DU24" s="258" t="n"/>
      <c r="DV24" s="258" t="n"/>
      <c r="DW24" s="258" t="n"/>
      <c r="DX24" s="258" t="n"/>
      <c r="DY24" s="258" t="n"/>
      <c r="DZ24" s="258" t="n"/>
      <c r="EA24" s="258" t="n"/>
      <c r="EB24" s="258" t="n"/>
      <c r="EC24" s="258" t="n"/>
      <c r="ED24" s="258" t="n"/>
      <c r="EE24" s="258" t="n"/>
    </row>
    <row r="25" hidden="1" ht="47.25" customHeight="1">
      <c r="A25" s="240" t="inlineStr">
        <is>
          <t>ASOCIACION DE PRODUCTORES AGROECOLOGICOS DE PARIACOTO PROMOVIENDO VIDA SALUDABLE - APAPROVIS</t>
        </is>
      </c>
      <c r="B25" s="240" t="inlineStr">
        <is>
          <t>PALTA</t>
        </is>
      </c>
      <c r="C25" s="240" t="inlineStr">
        <is>
          <t>PALTA</t>
        </is>
      </c>
      <c r="D25" s="240" t="inlineStr">
        <is>
          <t>ANCASH</t>
        </is>
      </c>
      <c r="E25" s="240" t="inlineStr">
        <is>
          <t>020110</t>
        </is>
      </c>
      <c r="F25" s="240" t="inlineStr">
        <is>
          <t>ANCASH</t>
        </is>
      </c>
      <c r="G25" s="240" t="inlineStr">
        <is>
          <t>HUARAZ</t>
        </is>
      </c>
      <c r="H25" s="240" t="inlineStr">
        <is>
          <t>PARIACOTO</t>
        </is>
      </c>
      <c r="I25" s="241" t="n"/>
      <c r="J25" s="241" t="n"/>
      <c r="K25" s="241" t="n"/>
      <c r="L25" s="241" t="n">
        <v>1</v>
      </c>
      <c r="M25" s="241" t="n">
        <v>1</v>
      </c>
      <c r="N25" s="241" t="n">
        <v>1</v>
      </c>
      <c r="O25" s="241" t="n">
        <v>1</v>
      </c>
      <c r="P25" s="241" t="n"/>
      <c r="Q25" s="241" t="inlineStr">
        <is>
          <t>PAC</t>
        </is>
      </c>
      <c r="R25" s="242">
        <f>IF(I25=1,I$2,"")&amp;IF(J25=1,IF(I25=1,"-","")&amp;J$2,"")&amp;IF(K25=1,IF(OR(J25=1,I25=1),"-","")&amp;K$2,"")&amp;IF(L25=1,IF(OR(K25=1,J25=1,I25=1),"-","")&amp;L$2,"")&amp;IF(M25=1,IF(OR(L25=1,K25=1,J25=1,I25=1),"-","")&amp;M$2,"")&amp;IF(N25=1,IF(OR(M25=1,L25=1,K25=1,J25=1,I25=1),"-","")&amp;N$2,"")&amp;IF(O25=1,IF(OR(N25=1,M25=1,L25=1,K25=1,J25=1,I25=1),"-","")&amp;O$2,"")&amp;IF(P25=1,IF(I25=1," - ",IF(J25=1," - ",IF(K25=1," - ",IF(L25=1," - ",IF(M25=1," - ",IF(N25=1," - ",IF(O25=1," - ","")))))))&amp;P$2,"")</f>
        <v/>
      </c>
      <c r="S25" s="243">
        <f>SUM('b2'!$I25:$P25)</f>
        <v/>
      </c>
      <c r="T25" s="243">
        <f>IF(OR('b2'!$J25=1,'b2'!$K25=1,'b2'!$L25=1,'b2'!$M25=1,'b2'!$N25=1,'b2'!$O25=1,'b2'!$P25=1),"SI","NO")</f>
        <v/>
      </c>
      <c r="U25" s="243">
        <f>IF(OR('b2'!$K25=1,'b2'!$L25=1,'b2'!$M25=1,'b2'!$N25=1,'b2'!$O25=1,'b2'!$P25=1),"SI","NO")</f>
        <v/>
      </c>
      <c r="V25" s="244" t="n">
        <v>0</v>
      </c>
      <c r="W25" s="245" t="n">
        <v>0</v>
      </c>
      <c r="X25" s="245" t="n">
        <v>0</v>
      </c>
      <c r="Y25" s="244" t="n">
        <v>0</v>
      </c>
      <c r="Z25" s="245" t="n">
        <v>0</v>
      </c>
      <c r="AA25" s="245" t="n">
        <v>0</v>
      </c>
      <c r="AB25" s="244" t="n">
        <v>0</v>
      </c>
      <c r="AC25" s="245" t="n">
        <v>20</v>
      </c>
      <c r="AD25" s="245" t="n">
        <v>6</v>
      </c>
      <c r="AE25" s="244" t="n">
        <v>26</v>
      </c>
      <c r="AF25" s="245" t="n">
        <v>20</v>
      </c>
      <c r="AG25" s="245" t="n">
        <v>6</v>
      </c>
      <c r="AH25" s="244" t="n">
        <v>26</v>
      </c>
      <c r="AI25" s="245" t="n">
        <v>20</v>
      </c>
      <c r="AJ25" s="245" t="n">
        <v>6</v>
      </c>
      <c r="AK25" s="244" t="n">
        <v>26</v>
      </c>
      <c r="AL25" s="245" t="n">
        <v>20</v>
      </c>
      <c r="AM25" s="245" t="n">
        <v>6</v>
      </c>
      <c r="AN25" s="244" t="n">
        <v>26</v>
      </c>
      <c r="AO25" s="245" t="n">
        <v>0</v>
      </c>
      <c r="AP25" s="245" t="n">
        <v>0</v>
      </c>
      <c r="AQ25" s="244" t="n">
        <v>0</v>
      </c>
      <c r="AR25" s="244">
        <f>IF('b2'!$AQ25&gt;0,'b2'!$AQ25,IF('b2'!$AN25&gt;0,'b2'!$AN25,IF('b2'!$AK25&gt;0,'b2'!$AK25,IF('b2'!$AH25&gt;0,'b2'!$AH25,IF('b2'!$AE25&gt;0,'b2'!$AE25,IF('b2'!$AB25&gt;0,'b2'!$AB25,IF('b2'!$Y25&gt;0,'b2'!$Y25,IF('b2'!$V25&gt;0,'b2'!$V25," ---"))))))))</f>
        <v/>
      </c>
      <c r="AS25" s="246" t="n">
        <v>0</v>
      </c>
      <c r="AT25" s="246" t="n">
        <v>0</v>
      </c>
      <c r="AU25" s="246" t="n">
        <v>67</v>
      </c>
      <c r="AV25" s="246" t="n">
        <v>10</v>
      </c>
      <c r="AW25" s="246" t="n">
        <v>16</v>
      </c>
      <c r="AX25" s="246" t="n">
        <v>5</v>
      </c>
      <c r="AY25" s="246" t="n">
        <v>38</v>
      </c>
      <c r="AZ25" s="246" t="n">
        <v>1</v>
      </c>
      <c r="BA25" s="246" t="n">
        <v>30</v>
      </c>
      <c r="BB25" s="246" t="n">
        <v>0</v>
      </c>
      <c r="BC25" s="246" t="n">
        <v>0</v>
      </c>
      <c r="BD25" s="246" t="n">
        <v>0</v>
      </c>
      <c r="BE25" s="247" t="n">
        <v>0</v>
      </c>
      <c r="BF25" s="252" t="n">
        <v>0</v>
      </c>
      <c r="BG25" s="252" t="n">
        <v>0</v>
      </c>
      <c r="BH25" s="247" t="n">
        <v>0</v>
      </c>
      <c r="BI25" s="250" t="inlineStr">
        <is>
          <t>#REF!</t>
        </is>
      </c>
      <c r="BJ25" s="251" t="inlineStr">
        <is>
          <t>#REF!</t>
        </is>
      </c>
      <c r="BK25" s="252" t="n">
        <v>0</v>
      </c>
      <c r="BL25" s="252" t="n">
        <v>0</v>
      </c>
      <c r="BM25" s="249" t="n">
        <v>0</v>
      </c>
      <c r="BN25" s="250" t="inlineStr">
        <is>
          <t>#REF!</t>
        </is>
      </c>
      <c r="BO25" s="251" t="inlineStr">
        <is>
          <t>#REF!</t>
        </is>
      </c>
      <c r="BP25" s="248" t="n">
        <v>211492.7</v>
      </c>
      <c r="BQ25" s="248" t="n">
        <v>0</v>
      </c>
      <c r="BR25" s="249" t="n">
        <v>211492.7</v>
      </c>
      <c r="BS25" s="250" t="inlineStr">
        <is>
          <t>#REF!</t>
        </is>
      </c>
      <c r="BT25" s="251">
        <f>'[2]DATA CONSOLIDADA 2018-2025 '!$BR27-'b2'!$BO25</f>
        <v/>
      </c>
      <c r="BU25" s="248" t="n">
        <v>52556.7</v>
      </c>
      <c r="BV25" s="248" t="n">
        <v>0</v>
      </c>
      <c r="BW25" s="249" t="n">
        <v>52556.7</v>
      </c>
      <c r="BX25" s="250" t="inlineStr">
        <is>
          <t>#REF!</t>
        </is>
      </c>
      <c r="BY25" s="251" t="inlineStr">
        <is>
          <t>#REF!</t>
        </is>
      </c>
      <c r="BZ25" s="248" t="n">
        <v>77420.7</v>
      </c>
      <c r="CA25" s="248" t="n">
        <v>0</v>
      </c>
      <c r="CB25" s="249" t="n">
        <v>77420.7</v>
      </c>
      <c r="CC25" s="250" t="inlineStr">
        <is>
          <t>#REF!</t>
        </is>
      </c>
      <c r="CD25" s="251">
        <f>'[2]DATA CONSOLIDADA 2018-2025 '!$CB27-'b2'!$BW25</f>
        <v/>
      </c>
      <c r="CE25" s="253" t="n">
        <v>48724</v>
      </c>
      <c r="CF25" s="253" t="n">
        <v>0</v>
      </c>
      <c r="CG25" s="254" t="n">
        <v>48724</v>
      </c>
      <c r="CH25" s="250" t="inlineStr">
        <is>
          <t>#REF!</t>
        </is>
      </c>
      <c r="CI25" s="251">
        <f>'[2]DATA CONSOLIDADA 2018-2025 '!$CG27-'b2'!$CB25</f>
        <v/>
      </c>
      <c r="CJ25" s="247" t="inlineStr">
        <is>
          <t>#REF!</t>
        </is>
      </c>
      <c r="CK25" s="247" t="n">
        <v>0</v>
      </c>
      <c r="CL25" s="247" t="n">
        <v>0</v>
      </c>
      <c r="CM25" s="247" t="n">
        <v>0</v>
      </c>
      <c r="CN25" s="247" t="inlineStr">
        <is>
          <t>#REF!</t>
        </is>
      </c>
      <c r="CO25" s="251">
        <f>'[2]DATA CONSOLIDADA 2018-2025 '!$CM27-'b2'!$CG25</f>
        <v/>
      </c>
      <c r="CP25" s="253" t="n">
        <v>0</v>
      </c>
      <c r="CQ25" s="253" t="n">
        <v>77420.7</v>
      </c>
      <c r="CR25" s="253" t="n">
        <v>0</v>
      </c>
      <c r="CS25" s="253" t="n">
        <v>0</v>
      </c>
      <c r="CT25" s="253" t="n">
        <v>0</v>
      </c>
      <c r="CU25" s="253" t="n">
        <v>0</v>
      </c>
      <c r="CV25" s="247" t="n">
        <v>77420.7</v>
      </c>
      <c r="CW25" s="247" t="n">
        <v>0</v>
      </c>
      <c r="CX25" s="247" t="n">
        <v>48724</v>
      </c>
      <c r="CY25" s="247" t="n">
        <v>0</v>
      </c>
      <c r="CZ25" s="247" t="n">
        <v>0</v>
      </c>
      <c r="DA25" s="247" t="n">
        <v>0</v>
      </c>
      <c r="DB25" s="247" t="n">
        <v>48724</v>
      </c>
      <c r="DC25" s="255" t="n">
        <v>0</v>
      </c>
      <c r="DD25" s="255" t="n">
        <v>0</v>
      </c>
      <c r="DE25" s="255" t="n">
        <v>0</v>
      </c>
      <c r="DF25" s="255" t="n">
        <v>0</v>
      </c>
      <c r="DG25" s="255" t="n">
        <v>0</v>
      </c>
      <c r="DH25" s="255" t="n">
        <v>0</v>
      </c>
      <c r="DI25" s="256" t="n">
        <v>20605197583</v>
      </c>
      <c r="DJ25" s="257" t="inlineStr">
        <is>
          <t>ASOCIACION DE PRODUCTORES AGROECOLOGICOS DE PARIACOTO PROMOVIENDO VIDA SALUDABLE - APAPROVIS</t>
        </is>
      </c>
      <c r="DK25" s="257" t="inlineStr">
        <is>
          <t>01 Asociación</t>
        </is>
      </c>
      <c r="DL25" s="258" t="n"/>
      <c r="DM25" s="258" t="n"/>
      <c r="DN25" s="258" t="n"/>
      <c r="DO25" s="258" t="n"/>
      <c r="DP25" s="258" t="n"/>
      <c r="DQ25" s="258" t="n"/>
      <c r="DR25" s="258" t="n"/>
      <c r="DS25" s="258" t="n"/>
      <c r="DT25" s="258" t="n"/>
      <c r="DU25" s="258" t="n"/>
      <c r="DV25" s="258" t="n"/>
      <c r="DW25" s="258" t="n"/>
      <c r="DX25" s="258" t="n"/>
      <c r="DY25" s="258" t="n"/>
      <c r="DZ25" s="258" t="n"/>
      <c r="EA25" s="258" t="n"/>
      <c r="EB25" s="258" t="n"/>
      <c r="EC25" s="258" t="n"/>
      <c r="ED25" s="258" t="n"/>
      <c r="EE25" s="258" t="n"/>
    </row>
    <row r="26" hidden="1" ht="47.25" customHeight="1">
      <c r="A26" s="240" t="inlineStr">
        <is>
          <t>COOPERATIVA AGRARIA PURIFOR</t>
        </is>
      </c>
      <c r="B26" s="240" t="inlineStr">
        <is>
          <t>PALTA</t>
        </is>
      </c>
      <c r="C26" s="240" t="inlineStr">
        <is>
          <t>PALTA</t>
        </is>
      </c>
      <c r="D26" s="240" t="inlineStr">
        <is>
          <t>ANCASH</t>
        </is>
      </c>
      <c r="E26" s="240" t="inlineStr">
        <is>
          <t>020507</t>
        </is>
      </c>
      <c r="F26" s="240" t="inlineStr">
        <is>
          <t>ANCASH</t>
        </is>
      </c>
      <c r="G26" s="240" t="inlineStr">
        <is>
          <t>BOLOGNESI</t>
        </is>
      </c>
      <c r="H26" s="240" t="inlineStr">
        <is>
          <t>COLQUIOC</t>
        </is>
      </c>
      <c r="I26" s="257" t="n"/>
      <c r="J26" s="257" t="n"/>
      <c r="K26" s="257" t="n"/>
      <c r="L26" s="257" t="n"/>
      <c r="M26" s="241" t="n">
        <v>1</v>
      </c>
      <c r="N26" s="241" t="n">
        <v>1</v>
      </c>
      <c r="O26" s="241" t="n">
        <v>1</v>
      </c>
      <c r="P26" s="241" t="n">
        <v>1</v>
      </c>
      <c r="Q26" s="241" t="inlineStr">
        <is>
          <t>PAC</t>
        </is>
      </c>
      <c r="R26" s="242">
        <f>IF(I26=1,I$2,"")&amp;IF(J26=1,IF(I26=1,"-","")&amp;J$2,"")&amp;IF(K26=1,IF(OR(J26=1,I26=1),"-","")&amp;K$2,"")&amp;IF(L26=1,IF(OR(K26=1,J26=1,I26=1),"-","")&amp;L$2,"")&amp;IF(M26=1,IF(OR(L26=1,K26=1,J26=1,I26=1),"-","")&amp;M$2,"")&amp;IF(N26=1,IF(OR(M26=1,L26=1,K26=1,J26=1,I26=1),"-","")&amp;N$2,"")&amp;IF(O26=1,IF(OR(N26=1,M26=1,L26=1,K26=1,J26=1,I26=1),"-","")&amp;O$2,"")&amp;IF(P26=1,IF(I26=1," - ",IF(J26=1," - ",IF(K26=1," - ",IF(L26=1," - ",IF(M26=1," - ",IF(N26=1," - ",IF(O26=1," - ","")))))))&amp;P$2,"")</f>
        <v/>
      </c>
      <c r="S26" s="243">
        <f>SUM('b2'!$I26:$P26)</f>
        <v/>
      </c>
      <c r="T26" s="243">
        <f>IF(OR('b2'!$J26=1,'b2'!$K26=1,'b2'!$L26=1,'b2'!$M26=1,'b2'!$N26=1,'b2'!$O26=1,'b2'!$P26=1),"SI","NO")</f>
        <v/>
      </c>
      <c r="U26" s="243">
        <f>IF(OR('b2'!$K26=1,'b2'!$L26=1,'b2'!$M26=1,'b2'!$N26=1,'b2'!$O26=1,'b2'!$P26=1),"SI","NO")</f>
        <v/>
      </c>
      <c r="V26" s="244" t="n">
        <v>0</v>
      </c>
      <c r="W26" s="245" t="n">
        <v>0</v>
      </c>
      <c r="X26" s="245" t="n">
        <v>0</v>
      </c>
      <c r="Y26" s="244" t="n">
        <v>0</v>
      </c>
      <c r="Z26" s="245" t="n">
        <v>0</v>
      </c>
      <c r="AA26" s="245" t="n">
        <v>0</v>
      </c>
      <c r="AB26" s="244" t="n">
        <v>0</v>
      </c>
      <c r="AC26" s="245" t="n">
        <v>0</v>
      </c>
      <c r="AD26" s="245" t="n">
        <v>0</v>
      </c>
      <c r="AE26" s="244" t="n">
        <v>0</v>
      </c>
      <c r="AF26" s="245" t="n">
        <v>57</v>
      </c>
      <c r="AG26" s="245" t="n">
        <v>29</v>
      </c>
      <c r="AH26" s="244" t="n">
        <v>86</v>
      </c>
      <c r="AI26" s="245" t="n">
        <v>57</v>
      </c>
      <c r="AJ26" s="245" t="n">
        <v>29</v>
      </c>
      <c r="AK26" s="244" t="n">
        <v>86</v>
      </c>
      <c r="AL26" s="245" t="n">
        <v>61</v>
      </c>
      <c r="AM26" s="245" t="n">
        <v>25</v>
      </c>
      <c r="AN26" s="244" t="n">
        <v>86</v>
      </c>
      <c r="AO26" s="245" t="n">
        <v>59</v>
      </c>
      <c r="AP26" s="245" t="n">
        <v>25</v>
      </c>
      <c r="AQ26" s="244" t="n">
        <v>84</v>
      </c>
      <c r="AR26" s="244">
        <f>IF('b2'!$AQ26&gt;0,'b2'!$AQ26,IF('b2'!$AN26&gt;0,'b2'!$AN26,IF('b2'!$AK26&gt;0,'b2'!$AK26,IF('b2'!$AH26&gt;0,'b2'!$AH26,IF('b2'!$AE26&gt;0,'b2'!$AE26,IF('b2'!$AB26&gt;0,'b2'!$AB26,IF('b2'!$Y26&gt;0,'b2'!$Y26,IF('b2'!$V26&gt;0,'b2'!$V26," ---"))))))))</f>
        <v/>
      </c>
      <c r="AS26" s="246" t="n">
        <v>0</v>
      </c>
      <c r="AT26" s="246" t="n">
        <v>0</v>
      </c>
      <c r="AU26" s="246" t="n">
        <v>0</v>
      </c>
      <c r="AV26" s="246" t="n">
        <v>0</v>
      </c>
      <c r="AW26" s="246" t="n">
        <v>19</v>
      </c>
      <c r="AX26" s="246" t="n">
        <v>5</v>
      </c>
      <c r="AY26" s="246" t="n">
        <v>38</v>
      </c>
      <c r="AZ26" s="246" t="n">
        <v>0</v>
      </c>
      <c r="BA26" s="246" t="n">
        <v>31</v>
      </c>
      <c r="BB26" s="246" t="n">
        <v>3</v>
      </c>
      <c r="BC26" s="246" t="n">
        <v>12</v>
      </c>
      <c r="BD26" s="246" t="n">
        <v>0</v>
      </c>
      <c r="BE26" s="247" t="n">
        <v>0</v>
      </c>
      <c r="BF26" s="252" t="n">
        <v>0</v>
      </c>
      <c r="BG26" s="252" t="n">
        <v>0</v>
      </c>
      <c r="BH26" s="247" t="n">
        <v>0</v>
      </c>
      <c r="BI26" s="250" t="inlineStr">
        <is>
          <t>#REF!</t>
        </is>
      </c>
      <c r="BJ26" s="251" t="inlineStr">
        <is>
          <t>#REF!</t>
        </is>
      </c>
      <c r="BK26" s="252" t="n">
        <v>0</v>
      </c>
      <c r="BL26" s="252" t="n">
        <v>0</v>
      </c>
      <c r="BM26" s="247" t="n">
        <v>0</v>
      </c>
      <c r="BN26" s="250" t="inlineStr">
        <is>
          <t>#REF!</t>
        </is>
      </c>
      <c r="BO26" s="251" t="inlineStr">
        <is>
          <t>#REF!</t>
        </is>
      </c>
      <c r="BP26" s="252" t="n">
        <v>0</v>
      </c>
      <c r="BQ26" s="252" t="n">
        <v>0</v>
      </c>
      <c r="BR26" s="247" t="n">
        <v>0</v>
      </c>
      <c r="BS26" s="250" t="inlineStr">
        <is>
          <t>#REF!</t>
        </is>
      </c>
      <c r="BT26" s="251">
        <f>'[2]DATA CONSOLIDADA 2018-2025 '!$BR28-'b2'!$BO26</f>
        <v/>
      </c>
      <c r="BU26" s="248" t="n">
        <v>351529.15</v>
      </c>
      <c r="BV26" s="248" t="n">
        <v>0</v>
      </c>
      <c r="BW26" s="249" t="n">
        <v>351529.15</v>
      </c>
      <c r="BX26" s="250" t="inlineStr">
        <is>
          <t>#REF!</t>
        </is>
      </c>
      <c r="BY26" s="251" t="inlineStr">
        <is>
          <t>#REF!</t>
        </is>
      </c>
      <c r="BZ26" s="248" t="n">
        <v>100445.5</v>
      </c>
      <c r="CA26" s="248" t="n">
        <v>0</v>
      </c>
      <c r="CB26" s="249" t="n">
        <v>100445.5</v>
      </c>
      <c r="CC26" s="250" t="inlineStr">
        <is>
          <t>#REF!</t>
        </is>
      </c>
      <c r="CD26" s="251">
        <f>'[2]DATA CONSOLIDADA 2018-2025 '!$CB28-'b2'!$BW26</f>
        <v/>
      </c>
      <c r="CE26" s="253" t="n">
        <v>362155.2</v>
      </c>
      <c r="CF26" s="253" t="n">
        <v>0</v>
      </c>
      <c r="CG26" s="254" t="n">
        <v>362155.2</v>
      </c>
      <c r="CH26" s="250" t="inlineStr">
        <is>
          <t>#REF!</t>
        </is>
      </c>
      <c r="CI26" s="251">
        <f>'[2]DATA CONSOLIDADA 2018-2025 '!$CG28-'b2'!$CB26</f>
        <v/>
      </c>
      <c r="CJ26" s="247" t="inlineStr">
        <is>
          <t>#REF!</t>
        </is>
      </c>
      <c r="CK26" s="247" t="n">
        <v>488080</v>
      </c>
      <c r="CL26" s="247" t="n">
        <v>0</v>
      </c>
      <c r="CM26" s="247" t="n">
        <v>488080</v>
      </c>
      <c r="CN26" s="247" t="inlineStr">
        <is>
          <t>#REF!</t>
        </is>
      </c>
      <c r="CO26" s="251">
        <f>'[2]DATA CONSOLIDADA 2018-2025 '!$CM28-'b2'!$CG26</f>
        <v/>
      </c>
      <c r="CP26" s="253" t="n">
        <v>0</v>
      </c>
      <c r="CQ26" s="253" t="n">
        <v>100445.50107</v>
      </c>
      <c r="CR26" s="253" t="n">
        <v>0</v>
      </c>
      <c r="CS26" s="253" t="n">
        <v>0</v>
      </c>
      <c r="CT26" s="253" t="n">
        <v>0</v>
      </c>
      <c r="CU26" s="253" t="n">
        <v>0</v>
      </c>
      <c r="CV26" s="247" t="n">
        <v>100445.50107</v>
      </c>
      <c r="CW26" s="247" t="n">
        <v>0</v>
      </c>
      <c r="CX26" s="247" t="n">
        <v>362155.2</v>
      </c>
      <c r="CY26" s="247" t="n">
        <v>0</v>
      </c>
      <c r="CZ26" s="247" t="n">
        <v>0</v>
      </c>
      <c r="DA26" s="247" t="n">
        <v>0</v>
      </c>
      <c r="DB26" s="247" t="n">
        <v>362155.2</v>
      </c>
      <c r="DC26" s="255" t="n">
        <v>0</v>
      </c>
      <c r="DD26" s="255" t="n">
        <v>470180</v>
      </c>
      <c r="DE26" s="255" t="n">
        <v>0</v>
      </c>
      <c r="DF26" s="255" t="n">
        <v>17900</v>
      </c>
      <c r="DG26" s="255" t="n">
        <v>0</v>
      </c>
      <c r="DH26" s="255" t="n">
        <v>488080</v>
      </c>
      <c r="DI26" s="256" t="n">
        <v>20407808666</v>
      </c>
      <c r="DJ26" s="257" t="inlineStr">
        <is>
          <t>COOPERATIVA AGRARIA PURIFOR - COOP PURIFOR</t>
        </is>
      </c>
      <c r="DK26" s="257" t="inlineStr">
        <is>
          <t>02 Cooperativa</t>
        </is>
      </c>
      <c r="DL26" s="258" t="n"/>
      <c r="DM26" s="258" t="n"/>
      <c r="DN26" s="258" t="n"/>
      <c r="DO26" s="258" t="n"/>
      <c r="DP26" s="258" t="n"/>
      <c r="DQ26" s="258" t="n"/>
      <c r="DR26" s="258" t="n"/>
      <c r="DS26" s="258" t="n"/>
      <c r="DT26" s="258" t="n"/>
      <c r="DU26" s="258" t="n"/>
      <c r="DV26" s="258" t="n"/>
      <c r="DW26" s="258" t="n"/>
      <c r="DX26" s="258" t="n"/>
      <c r="DY26" s="258" t="n"/>
      <c r="DZ26" s="258" t="n"/>
      <c r="EA26" s="258" t="n"/>
      <c r="EB26" s="258" t="n"/>
      <c r="EC26" s="258" t="n"/>
      <c r="ED26" s="258" t="n"/>
      <c r="EE26" s="258" t="n"/>
    </row>
    <row r="27" hidden="1" ht="47.25" customHeight="1">
      <c r="A27" s="240" t="inlineStr">
        <is>
          <t>COOPERATIVA AGRARIA ANDINA DE SANTA CRUZ LTDA.</t>
        </is>
      </c>
      <c r="B27" s="240" t="inlineStr">
        <is>
          <t>KIWICHA</t>
        </is>
      </c>
      <c r="C27" s="240" t="inlineStr">
        <is>
          <t>KIWICHA</t>
        </is>
      </c>
      <c r="D27" s="240" t="inlineStr">
        <is>
          <t>ANCASH</t>
        </is>
      </c>
      <c r="E27" s="240" t="inlineStr">
        <is>
          <t>021208</t>
        </is>
      </c>
      <c r="F27" s="240" t="inlineStr">
        <is>
          <t>ANCASH</t>
        </is>
      </c>
      <c r="G27" s="240" t="inlineStr">
        <is>
          <t>HUAYLAS</t>
        </is>
      </c>
      <c r="H27" s="240" t="inlineStr">
        <is>
          <t>SANTA CRUZ</t>
        </is>
      </c>
      <c r="I27" s="241" t="n"/>
      <c r="J27" s="241" t="n"/>
      <c r="K27" s="241" t="n"/>
      <c r="L27" s="241" t="n"/>
      <c r="M27" s="241" t="n">
        <v>1</v>
      </c>
      <c r="N27" s="241" t="n"/>
      <c r="O27" s="241" t="n">
        <v>1</v>
      </c>
      <c r="P27" s="241" t="n">
        <v>1</v>
      </c>
      <c r="Q27" s="241" t="inlineStr">
        <is>
          <t>PAC</t>
        </is>
      </c>
      <c r="R27" s="242">
        <f>IF(I27=1,I$2,"")&amp;IF(J27=1,IF(I27=1,"-","")&amp;J$2,"")&amp;IF(K27=1,IF(OR(J27=1,I27=1),"-","")&amp;K$2,"")&amp;IF(L27=1,IF(OR(K27=1,J27=1,I27=1),"-","")&amp;L$2,"")&amp;IF(M27=1,IF(OR(L27=1,K27=1,J27=1,I27=1),"-","")&amp;M$2,"")&amp;IF(N27=1,IF(OR(M27=1,L27=1,K27=1,J27=1,I27=1),"-","")&amp;N$2,"")&amp;IF(O27=1,IF(OR(N27=1,M27=1,L27=1,K27=1,J27=1,I27=1),"-","")&amp;O$2,"")&amp;IF(P27=1,IF(I27=1," - ",IF(J27=1," - ",IF(K27=1," - ",IF(L27=1," - ",IF(M27=1," - ",IF(N27=1," - ",IF(O27=1," - ","")))))))&amp;P$2,"")</f>
        <v/>
      </c>
      <c r="S27" s="243">
        <f>SUM('b2'!$I27:$P27)</f>
        <v/>
      </c>
      <c r="T27" s="243">
        <f>IF(OR('b2'!$J27=1,'b2'!$K27=1,'b2'!$L27=1,'b2'!$M27=1,'b2'!$N27=1,'b2'!$O27=1,'b2'!$P27=1),"SI","NO")</f>
        <v/>
      </c>
      <c r="U27" s="243">
        <f>IF(OR('b2'!$K27=1,'b2'!$L27=1,'b2'!$M27=1,'b2'!$N27=1,'b2'!$O27=1,'b2'!$P27=1),"SI","NO")</f>
        <v/>
      </c>
      <c r="V27" s="244" t="n">
        <v>0</v>
      </c>
      <c r="W27" s="245" t="n">
        <v>0</v>
      </c>
      <c r="X27" s="245" t="n">
        <v>0</v>
      </c>
      <c r="Y27" s="244" t="n">
        <v>0</v>
      </c>
      <c r="Z27" s="245" t="n">
        <v>0</v>
      </c>
      <c r="AA27" s="245" t="n">
        <v>0</v>
      </c>
      <c r="AB27" s="244" t="n">
        <v>0</v>
      </c>
      <c r="AC27" s="245" t="n">
        <v>0</v>
      </c>
      <c r="AD27" s="245" t="n">
        <v>0</v>
      </c>
      <c r="AE27" s="244" t="n">
        <v>0</v>
      </c>
      <c r="AF27" s="245" t="n">
        <v>9</v>
      </c>
      <c r="AG27" s="245" t="n">
        <v>10</v>
      </c>
      <c r="AH27" s="244" t="n">
        <v>19</v>
      </c>
      <c r="AI27" s="245" t="n">
        <v>0</v>
      </c>
      <c r="AJ27" s="245" t="n">
        <v>0</v>
      </c>
      <c r="AK27" s="244" t="n">
        <v>0</v>
      </c>
      <c r="AL27" s="245" t="n">
        <v>8</v>
      </c>
      <c r="AM27" s="245" t="n">
        <v>10</v>
      </c>
      <c r="AN27" s="244" t="n">
        <v>18</v>
      </c>
      <c r="AO27" s="245" t="n">
        <v>10</v>
      </c>
      <c r="AP27" s="245" t="n">
        <v>17</v>
      </c>
      <c r="AQ27" s="244" t="n">
        <v>27</v>
      </c>
      <c r="AR27" s="244">
        <f>IF('b2'!$AQ27&gt;0,'b2'!$AQ27,IF('b2'!$AN27&gt;0,'b2'!$AN27,IF('b2'!$AK27&gt;0,'b2'!$AK27,IF('b2'!$AH27&gt;0,'b2'!$AH27,IF('b2'!$AE27&gt;0,'b2'!$AE27,IF('b2'!$AB27&gt;0,'b2'!$AB27,IF('b2'!$Y27&gt;0,'b2'!$Y27,IF('b2'!$V27&gt;0,'b2'!$V27," ---"))))))))</f>
        <v/>
      </c>
      <c r="AS27" s="246" t="n">
        <v>0</v>
      </c>
      <c r="AT27" s="246" t="n">
        <v>0</v>
      </c>
      <c r="AU27" s="246" t="n">
        <v>0</v>
      </c>
      <c r="AV27" s="246" t="n">
        <v>0</v>
      </c>
      <c r="AW27" s="246" t="n">
        <v>22</v>
      </c>
      <c r="AX27" s="246" t="n">
        <v>6</v>
      </c>
      <c r="AY27" s="246" t="n">
        <v>0</v>
      </c>
      <c r="AZ27" s="246" t="n">
        <v>0</v>
      </c>
      <c r="BA27" s="246" t="n">
        <v>28</v>
      </c>
      <c r="BB27" s="246" t="n">
        <v>0</v>
      </c>
      <c r="BC27" s="246" t="n">
        <v>31</v>
      </c>
      <c r="BD27" s="246" t="n">
        <v>0</v>
      </c>
      <c r="BE27" s="247" t="n">
        <v>0</v>
      </c>
      <c r="BF27" s="252" t="n">
        <v>0</v>
      </c>
      <c r="BG27" s="252" t="n">
        <v>0</v>
      </c>
      <c r="BH27" s="247" t="n">
        <v>0</v>
      </c>
      <c r="BI27" s="250" t="inlineStr">
        <is>
          <t>#REF!</t>
        </is>
      </c>
      <c r="BJ27" s="251" t="inlineStr">
        <is>
          <t>#REF!</t>
        </is>
      </c>
      <c r="BK27" s="252" t="n">
        <v>0</v>
      </c>
      <c r="BL27" s="252" t="n">
        <v>0</v>
      </c>
      <c r="BM27" s="247" t="n">
        <v>0</v>
      </c>
      <c r="BN27" s="250" t="inlineStr">
        <is>
          <t>#REF!</t>
        </is>
      </c>
      <c r="BO27" s="251" t="inlineStr">
        <is>
          <t>#REF!</t>
        </is>
      </c>
      <c r="BP27" s="248" t="n">
        <v>0</v>
      </c>
      <c r="BQ27" s="248" t="n">
        <v>0</v>
      </c>
      <c r="BR27" s="247" t="n">
        <v>0</v>
      </c>
      <c r="BS27" s="250" t="inlineStr">
        <is>
          <t>#REF!</t>
        </is>
      </c>
      <c r="BT27" s="251">
        <f>'[2]DATA CONSOLIDADA 2018-2025 '!$BR29-'b2'!$BO27</f>
        <v/>
      </c>
      <c r="BU27" s="248" t="n">
        <v>29700</v>
      </c>
      <c r="BV27" s="248" t="n">
        <v>0</v>
      </c>
      <c r="BW27" s="249" t="n">
        <v>29700</v>
      </c>
      <c r="BX27" s="250" t="inlineStr">
        <is>
          <t>#REF!</t>
        </is>
      </c>
      <c r="BY27" s="251" t="inlineStr">
        <is>
          <t>#REF!</t>
        </is>
      </c>
      <c r="BZ27" s="248" t="n">
        <v>0</v>
      </c>
      <c r="CA27" s="248" t="n">
        <v>0</v>
      </c>
      <c r="CB27" s="249" t="n">
        <v>0</v>
      </c>
      <c r="CC27" s="250" t="inlineStr">
        <is>
          <t>#REF!</t>
        </is>
      </c>
      <c r="CD27" s="251">
        <f>'[2]DATA CONSOLIDADA 2018-2025 '!$CB29-'b2'!$BW27</f>
        <v/>
      </c>
      <c r="CE27" s="253" t="n">
        <v>65663.10000000001</v>
      </c>
      <c r="CF27" s="253" t="n">
        <v>0</v>
      </c>
      <c r="CG27" s="254" t="n">
        <v>65663.10000000001</v>
      </c>
      <c r="CH27" s="250" t="inlineStr">
        <is>
          <t>#REF!</t>
        </is>
      </c>
      <c r="CI27" s="251">
        <f>'[2]DATA CONSOLIDADA 2018-2025 '!$CG29-'b2'!$CB27</f>
        <v/>
      </c>
      <c r="CJ27" s="247" t="inlineStr">
        <is>
          <t>#REF!</t>
        </is>
      </c>
      <c r="CK27" s="247" t="n">
        <v>28801.989704</v>
      </c>
      <c r="CL27" s="247" t="n">
        <v>0</v>
      </c>
      <c r="CM27" s="247" t="n">
        <v>28801.989704</v>
      </c>
      <c r="CN27" s="247" t="inlineStr">
        <is>
          <t>#REF!</t>
        </is>
      </c>
      <c r="CO27" s="251">
        <f>'[2]DATA CONSOLIDADA 2018-2025 '!$CM29-'b2'!$CG27</f>
        <v/>
      </c>
      <c r="CP27" s="253" t="n">
        <v>0</v>
      </c>
      <c r="CQ27" s="253" t="n">
        <v>0</v>
      </c>
      <c r="CR27" s="253" t="n">
        <v>0</v>
      </c>
      <c r="CS27" s="253" t="n">
        <v>0</v>
      </c>
      <c r="CT27" s="253" t="n">
        <v>0</v>
      </c>
      <c r="CU27" s="253" t="n">
        <v>0</v>
      </c>
      <c r="CV27" s="247" t="n">
        <v>0</v>
      </c>
      <c r="CW27" s="247" t="n">
        <v>0</v>
      </c>
      <c r="CX27" s="247" t="n">
        <v>65663.10000000001</v>
      </c>
      <c r="CY27" s="247" t="n">
        <v>0</v>
      </c>
      <c r="CZ27" s="247" t="n">
        <v>0</v>
      </c>
      <c r="DA27" s="247" t="n">
        <v>0</v>
      </c>
      <c r="DB27" s="247" t="n">
        <v>65663.10000000001</v>
      </c>
      <c r="DC27" s="255" t="n">
        <v>1143.989704</v>
      </c>
      <c r="DD27" s="255" t="n">
        <v>27658</v>
      </c>
      <c r="DE27" s="255" t="n">
        <v>0</v>
      </c>
      <c r="DF27" s="255" t="n">
        <v>0</v>
      </c>
      <c r="DG27" s="255" t="n">
        <v>0</v>
      </c>
      <c r="DH27" s="255" t="n">
        <v>28801.989704</v>
      </c>
      <c r="DI27" s="256" t="n">
        <v>20604755230</v>
      </c>
      <c r="DJ27" s="257" t="inlineStr">
        <is>
          <t>COOPERATIVA AGRARIA ANDINA DE SANTA CRUZ LTDA.</t>
        </is>
      </c>
      <c r="DK27" s="257" t="inlineStr">
        <is>
          <t>02 Cooperativa</t>
        </is>
      </c>
      <c r="DL27" s="258" t="n"/>
      <c r="DM27" s="258" t="n"/>
      <c r="DN27" s="258" t="n"/>
      <c r="DO27" s="258" t="n"/>
      <c r="DP27" s="258" t="n"/>
      <c r="DQ27" s="258" t="n"/>
      <c r="DR27" s="258" t="n"/>
      <c r="DS27" s="258" t="n"/>
      <c r="DT27" s="258" t="n"/>
      <c r="DU27" s="258" t="n"/>
      <c r="DV27" s="258" t="n"/>
      <c r="DW27" s="258" t="n"/>
      <c r="DX27" s="258" t="n"/>
      <c r="DY27" s="258" t="n"/>
      <c r="DZ27" s="258" t="n"/>
      <c r="EA27" s="258" t="n"/>
      <c r="EB27" s="258" t="n"/>
      <c r="EC27" s="258" t="n"/>
      <c r="ED27" s="258" t="n"/>
      <c r="EE27" s="258" t="n"/>
    </row>
    <row r="28" hidden="1" ht="47.25" customHeight="1">
      <c r="A28" s="240" t="inlineStr">
        <is>
          <t>COOPERATIVA AGRARIA KIWICHA WAYI LTDA</t>
        </is>
      </c>
      <c r="B28" s="240" t="inlineStr">
        <is>
          <t>KIWICHA</t>
        </is>
      </c>
      <c r="C28" s="240" t="inlineStr">
        <is>
          <t xml:space="preserve">
KIWICHA</t>
        </is>
      </c>
      <c r="D28" s="240" t="inlineStr">
        <is>
          <t>ANCASH</t>
        </is>
      </c>
      <c r="E28" s="240" t="inlineStr">
        <is>
          <t>021201</t>
        </is>
      </c>
      <c r="F28" s="240" t="inlineStr">
        <is>
          <t>ANCASH</t>
        </is>
      </c>
      <c r="G28" s="240" t="inlineStr">
        <is>
          <t>HUAYLAS</t>
        </is>
      </c>
      <c r="H28" s="240" t="inlineStr">
        <is>
          <t>CARAZ</t>
        </is>
      </c>
      <c r="I28" s="241" t="n"/>
      <c r="J28" s="241" t="n"/>
      <c r="K28" s="241" t="n"/>
      <c r="L28" s="241" t="n"/>
      <c r="M28" s="241" t="n">
        <v>1</v>
      </c>
      <c r="N28" s="241" t="n">
        <v>1</v>
      </c>
      <c r="O28" s="241" t="n">
        <v>1</v>
      </c>
      <c r="P28" s="241" t="n">
        <v>1</v>
      </c>
      <c r="Q28" s="241" t="inlineStr">
        <is>
          <t>PAC</t>
        </is>
      </c>
      <c r="R28" s="242">
        <f>IF(I28=1,I$2,"")&amp;IF(J28=1,IF(I28=1,"-","")&amp;J$2,"")&amp;IF(K28=1,IF(OR(J28=1,I28=1),"-","")&amp;K$2,"")&amp;IF(L28=1,IF(OR(K28=1,J28=1,I28=1),"-","")&amp;L$2,"")&amp;IF(M28=1,IF(OR(L28=1,K28=1,J28=1,I28=1),"-","")&amp;M$2,"")&amp;IF(N28=1,IF(OR(M28=1,L28=1,K28=1,J28=1,I28=1),"-","")&amp;N$2,"")&amp;IF(O28=1,IF(OR(N28=1,M28=1,L28=1,K28=1,J28=1,I28=1),"-","")&amp;O$2,"")&amp;IF(P28=1,IF(I28=1," - ",IF(J28=1," - ",IF(K28=1," - ",IF(L28=1," - ",IF(M28=1," - ",IF(N28=1," - ",IF(O28=1," - ","")))))))&amp;P$2,"")</f>
        <v/>
      </c>
      <c r="S28" s="243">
        <f>SUM('b2'!$I28:$P28)</f>
        <v/>
      </c>
      <c r="T28" s="243">
        <f>IF(OR('b2'!$J28=1,'b2'!$K28=1,'b2'!$L28=1,'b2'!$M28=1,'b2'!$N28=1,'b2'!$O28=1,'b2'!$P28=1),"SI","NO")</f>
        <v/>
      </c>
      <c r="U28" s="243">
        <f>IF(OR('b2'!$K28=1,'b2'!$L28=1,'b2'!$M28=1,'b2'!$N28=1,'b2'!$O28=1,'b2'!$P28=1),"SI","NO")</f>
        <v/>
      </c>
      <c r="V28" s="244" t="n">
        <v>0</v>
      </c>
      <c r="W28" s="245" t="n">
        <v>0</v>
      </c>
      <c r="X28" s="245" t="n">
        <v>0</v>
      </c>
      <c r="Y28" s="244" t="n">
        <v>0</v>
      </c>
      <c r="Z28" s="245" t="n">
        <v>0</v>
      </c>
      <c r="AA28" s="245" t="n">
        <v>0</v>
      </c>
      <c r="AB28" s="244" t="n">
        <v>0</v>
      </c>
      <c r="AC28" s="245" t="n">
        <v>0</v>
      </c>
      <c r="AD28" s="245" t="n">
        <v>0</v>
      </c>
      <c r="AE28" s="244" t="n">
        <v>0</v>
      </c>
      <c r="AF28" s="245" t="n">
        <v>12</v>
      </c>
      <c r="AG28" s="245" t="n">
        <v>14</v>
      </c>
      <c r="AH28" s="244" t="n">
        <v>26</v>
      </c>
      <c r="AI28" s="245" t="n">
        <v>12</v>
      </c>
      <c r="AJ28" s="245" t="n">
        <v>14</v>
      </c>
      <c r="AK28" s="244" t="n">
        <v>26</v>
      </c>
      <c r="AL28" s="245" t="n">
        <v>11</v>
      </c>
      <c r="AM28" s="245" t="n">
        <v>14</v>
      </c>
      <c r="AN28" s="244" t="n">
        <v>25</v>
      </c>
      <c r="AO28" s="245" t="n">
        <v>11</v>
      </c>
      <c r="AP28" s="245" t="n">
        <v>14</v>
      </c>
      <c r="AQ28" s="244" t="n">
        <v>25</v>
      </c>
      <c r="AR28" s="244">
        <f>IF('b2'!$AQ28&gt;0,'b2'!$AQ28,IF('b2'!$AN28&gt;0,'b2'!$AN28,IF('b2'!$AK28&gt;0,'b2'!$AK28,IF('b2'!$AH28&gt;0,'b2'!$AH28,IF('b2'!$AE28&gt;0,'b2'!$AE28,IF('b2'!$AB28&gt;0,'b2'!$AB28,IF('b2'!$Y28&gt;0,'b2'!$Y28,IF('b2'!$V28&gt;0,'b2'!$V28," ---"))))))))</f>
        <v/>
      </c>
      <c r="AS28" s="246" t="n">
        <v>0</v>
      </c>
      <c r="AT28" s="246" t="n">
        <v>0</v>
      </c>
      <c r="AU28" s="246" t="n">
        <v>0</v>
      </c>
      <c r="AV28" s="246" t="n">
        <v>0</v>
      </c>
      <c r="AW28" s="246" t="n">
        <v>23</v>
      </c>
      <c r="AX28" s="246" t="n">
        <v>6</v>
      </c>
      <c r="AY28" s="246" t="n">
        <v>37</v>
      </c>
      <c r="AZ28" s="246" t="n">
        <v>3</v>
      </c>
      <c r="BA28" s="246" t="n">
        <v>25</v>
      </c>
      <c r="BB28" s="246" t="n">
        <v>3</v>
      </c>
      <c r="BC28" s="246" t="n">
        <v>29</v>
      </c>
      <c r="BD28" s="246" t="n">
        <v>2</v>
      </c>
      <c r="BE28" s="247" t="n">
        <v>0</v>
      </c>
      <c r="BF28" s="252" t="n">
        <v>0</v>
      </c>
      <c r="BG28" s="252" t="n">
        <v>0</v>
      </c>
      <c r="BH28" s="247" t="n">
        <v>0</v>
      </c>
      <c r="BI28" s="250" t="inlineStr">
        <is>
          <t>#REF!</t>
        </is>
      </c>
      <c r="BJ28" s="251" t="inlineStr">
        <is>
          <t>#REF!</t>
        </is>
      </c>
      <c r="BK28" s="252" t="n">
        <v>0</v>
      </c>
      <c r="BL28" s="252" t="n">
        <v>0</v>
      </c>
      <c r="BM28" s="247" t="n">
        <v>0</v>
      </c>
      <c r="BN28" s="250" t="inlineStr">
        <is>
          <t>#REF!</t>
        </is>
      </c>
      <c r="BO28" s="251" t="inlineStr">
        <is>
          <t>#REF!</t>
        </is>
      </c>
      <c r="BP28" s="248" t="n">
        <v>0</v>
      </c>
      <c r="BQ28" s="248" t="n">
        <v>0</v>
      </c>
      <c r="BR28" s="247" t="n">
        <v>0</v>
      </c>
      <c r="BS28" s="250" t="inlineStr">
        <is>
          <t>#REF!</t>
        </is>
      </c>
      <c r="BT28" s="251">
        <f>'[2]DATA CONSOLIDADA 2018-2025 '!$BR30-'b2'!$BO28</f>
        <v/>
      </c>
      <c r="BU28" s="248" t="n">
        <v>88340</v>
      </c>
      <c r="BV28" s="248" t="n">
        <v>0</v>
      </c>
      <c r="BW28" s="249" t="n">
        <v>88340</v>
      </c>
      <c r="BX28" s="250" t="inlineStr">
        <is>
          <t>#REF!</t>
        </is>
      </c>
      <c r="BY28" s="251" t="inlineStr">
        <is>
          <t>#REF!</t>
        </is>
      </c>
      <c r="BZ28" s="248" t="n">
        <v>132750.28</v>
      </c>
      <c r="CA28" s="248" t="n">
        <v>0</v>
      </c>
      <c r="CB28" s="249" t="n">
        <v>132750.28</v>
      </c>
      <c r="CC28" s="250" t="inlineStr">
        <is>
          <t>#REF!</t>
        </is>
      </c>
      <c r="CD28" s="251">
        <f>'[2]DATA CONSOLIDADA 2018-2025 '!$CB30-'b2'!$BW28</f>
        <v/>
      </c>
      <c r="CE28" s="253" t="n">
        <v>197902</v>
      </c>
      <c r="CF28" s="253" t="n">
        <v>0</v>
      </c>
      <c r="CG28" s="254" t="n">
        <v>197902</v>
      </c>
      <c r="CH28" s="250" t="inlineStr">
        <is>
          <t>#REF!</t>
        </is>
      </c>
      <c r="CI28" s="251">
        <f>'[2]DATA CONSOLIDADA 2018-2025 '!$CG30-'b2'!$CB28</f>
        <v/>
      </c>
      <c r="CJ28" s="247" t="inlineStr">
        <is>
          <t>#REF!</t>
        </is>
      </c>
      <c r="CK28" s="247" t="n">
        <v>102372.154992</v>
      </c>
      <c r="CL28" s="247" t="n">
        <v>0</v>
      </c>
      <c r="CM28" s="247" t="n">
        <v>102372.154992</v>
      </c>
      <c r="CN28" s="247" t="inlineStr">
        <is>
          <t>#REF!</t>
        </is>
      </c>
      <c r="CO28" s="251">
        <f>'[2]DATA CONSOLIDADA 2018-2025 '!$CM30-'b2'!$CG28</f>
        <v/>
      </c>
      <c r="CP28" s="253" t="n">
        <v>0</v>
      </c>
      <c r="CQ28" s="253" t="n">
        <v>59729</v>
      </c>
      <c r="CR28" s="253" t="n">
        <v>0</v>
      </c>
      <c r="CS28" s="253" t="n">
        <v>73021.28419999999</v>
      </c>
      <c r="CT28" s="253" t="n">
        <v>0</v>
      </c>
      <c r="CU28" s="253" t="n">
        <v>0</v>
      </c>
      <c r="CV28" s="247" t="n">
        <v>132750.2842</v>
      </c>
      <c r="CW28" s="247" t="n">
        <v>0</v>
      </c>
      <c r="CX28" s="247" t="n">
        <v>197902</v>
      </c>
      <c r="CY28" s="247" t="n">
        <v>0</v>
      </c>
      <c r="CZ28" s="247" t="n">
        <v>0</v>
      </c>
      <c r="DA28" s="247" t="n">
        <v>0</v>
      </c>
      <c r="DB28" s="247" t="n">
        <v>197902</v>
      </c>
      <c r="DC28" s="255" t="n">
        <v>0</v>
      </c>
      <c r="DD28" s="255" t="n">
        <v>77932.10000000001</v>
      </c>
      <c r="DE28" s="255" t="n">
        <v>24440.054992</v>
      </c>
      <c r="DF28" s="255" t="n">
        <v>0</v>
      </c>
      <c r="DG28" s="255" t="n">
        <v>0</v>
      </c>
      <c r="DH28" s="255" t="n">
        <v>102372.154992</v>
      </c>
      <c r="DI28" s="256" t="n">
        <v>20600558715</v>
      </c>
      <c r="DJ28" s="257" t="inlineStr">
        <is>
          <t>COOPERATIVA AGRARIA KIWICHA WAYI LTDA</t>
        </is>
      </c>
      <c r="DK28" s="257" t="inlineStr">
        <is>
          <t>02 Cooperativa</t>
        </is>
      </c>
      <c r="DL28" s="258" t="n"/>
      <c r="DM28" s="258" t="n"/>
      <c r="DN28" s="258" t="n"/>
      <c r="DO28" s="258" t="n"/>
      <c r="DP28" s="258" t="n"/>
      <c r="DQ28" s="258" t="n"/>
      <c r="DR28" s="258" t="n"/>
      <c r="DS28" s="258" t="n"/>
      <c r="DT28" s="258" t="n"/>
      <c r="DU28" s="258" t="n"/>
      <c r="DV28" s="258" t="n"/>
      <c r="DW28" s="258" t="n"/>
      <c r="DX28" s="258" t="n"/>
      <c r="DY28" s="258" t="n"/>
      <c r="DZ28" s="258" t="n"/>
      <c r="EA28" s="258" t="n"/>
      <c r="EB28" s="258" t="n"/>
      <c r="EC28" s="258" t="n"/>
      <c r="ED28" s="258" t="n"/>
      <c r="EE28" s="258" t="n"/>
    </row>
    <row r="29" hidden="1" ht="47.25" customHeight="1">
      <c r="A29" s="240" t="inlineStr">
        <is>
          <t>ASOCIACION PRODUCTORES AGROPECUARIOS SANTA ROSA DE KIMAN AYLLU</t>
        </is>
      </c>
      <c r="B29" s="240" t="inlineStr">
        <is>
          <t>PALTA</t>
        </is>
      </c>
      <c r="C29" s="240" t="inlineStr">
        <is>
          <t>PALTA</t>
        </is>
      </c>
      <c r="D29" s="240" t="inlineStr">
        <is>
          <t>ANCASH</t>
        </is>
      </c>
      <c r="E29" s="240" t="inlineStr">
        <is>
          <t>021210</t>
        </is>
      </c>
      <c r="F29" s="240" t="inlineStr">
        <is>
          <t>ANCASH</t>
        </is>
      </c>
      <c r="G29" s="240" t="inlineStr">
        <is>
          <t>HUAYLAS</t>
        </is>
      </c>
      <c r="H29" s="240" t="inlineStr">
        <is>
          <t>YURACMARCA</t>
        </is>
      </c>
      <c r="I29" s="241" t="n"/>
      <c r="J29" s="241" t="n"/>
      <c r="K29" s="241" t="n"/>
      <c r="L29" s="241" t="n"/>
      <c r="M29" s="241" t="n">
        <v>1</v>
      </c>
      <c r="N29" s="241" t="n">
        <v>1</v>
      </c>
      <c r="O29" s="241" t="n">
        <v>1</v>
      </c>
      <c r="P29" s="241" t="n">
        <v>1</v>
      </c>
      <c r="Q29" s="241" t="inlineStr">
        <is>
          <t>PAC</t>
        </is>
      </c>
      <c r="R29" s="242">
        <f>IF(I29=1,I$2,"")&amp;IF(J29=1,IF(I29=1,"-","")&amp;J$2,"")&amp;IF(K29=1,IF(OR(J29=1,I29=1),"-","")&amp;K$2,"")&amp;IF(L29=1,IF(OR(K29=1,J29=1,I29=1),"-","")&amp;L$2,"")&amp;IF(M29=1,IF(OR(L29=1,K29=1,J29=1,I29=1),"-","")&amp;M$2,"")&amp;IF(N29=1,IF(OR(M29=1,L29=1,K29=1,J29=1,I29=1),"-","")&amp;N$2,"")&amp;IF(O29=1,IF(OR(N29=1,M29=1,L29=1,K29=1,J29=1,I29=1),"-","")&amp;O$2,"")&amp;IF(P29=1,IF(I29=1," - ",IF(J29=1," - ",IF(K29=1," - ",IF(L29=1," - ",IF(M29=1," - ",IF(N29=1," - ",IF(O29=1," - ","")))))))&amp;P$2,"")</f>
        <v/>
      </c>
      <c r="S29" s="243">
        <f>SUM('b2'!$I29:$P29)</f>
        <v/>
      </c>
      <c r="T29" s="243">
        <f>IF(OR('b2'!$J29=1,'b2'!$K29=1,'b2'!$L29=1,'b2'!$M29=1,'b2'!$N29=1,'b2'!$O29=1,'b2'!$P29=1),"SI","NO")</f>
        <v/>
      </c>
      <c r="U29" s="243">
        <f>IF(OR('b2'!$K29=1,'b2'!$L29=1,'b2'!$M29=1,'b2'!$N29=1,'b2'!$O29=1,'b2'!$P29=1),"SI","NO")</f>
        <v/>
      </c>
      <c r="V29" s="244" t="n">
        <v>0</v>
      </c>
      <c r="W29" s="245" t="n">
        <v>0</v>
      </c>
      <c r="X29" s="245" t="n">
        <v>0</v>
      </c>
      <c r="Y29" s="244" t="n">
        <v>0</v>
      </c>
      <c r="Z29" s="245" t="n">
        <v>0</v>
      </c>
      <c r="AA29" s="245" t="n">
        <v>0</v>
      </c>
      <c r="AB29" s="244" t="n">
        <v>0</v>
      </c>
      <c r="AC29" s="245" t="n">
        <v>0</v>
      </c>
      <c r="AD29" s="245" t="n">
        <v>0</v>
      </c>
      <c r="AE29" s="244" t="n">
        <v>0</v>
      </c>
      <c r="AF29" s="245" t="n">
        <v>13</v>
      </c>
      <c r="AG29" s="245" t="n">
        <v>7</v>
      </c>
      <c r="AH29" s="244" t="n">
        <v>20</v>
      </c>
      <c r="AI29" s="245" t="n">
        <v>13</v>
      </c>
      <c r="AJ29" s="245" t="n">
        <v>7</v>
      </c>
      <c r="AK29" s="244" t="n">
        <v>20</v>
      </c>
      <c r="AL29" s="245" t="n">
        <v>11</v>
      </c>
      <c r="AM29" s="245" t="n">
        <v>7</v>
      </c>
      <c r="AN29" s="244" t="n">
        <v>18</v>
      </c>
      <c r="AO29" s="245" t="n">
        <v>11</v>
      </c>
      <c r="AP29" s="245" t="n">
        <v>5</v>
      </c>
      <c r="AQ29" s="244" t="n">
        <v>16</v>
      </c>
      <c r="AR29" s="244">
        <f>IF('b2'!$AQ29&gt;0,'b2'!$AQ29,IF('b2'!$AN29&gt;0,'b2'!$AN29,IF('b2'!$AK29&gt;0,'b2'!$AK29,IF('b2'!$AH29&gt;0,'b2'!$AH29,IF('b2'!$AE29&gt;0,'b2'!$AE29,IF('b2'!$AB29&gt;0,'b2'!$AB29,IF('b2'!$Y29&gt;0,'b2'!$Y29,IF('b2'!$V29&gt;0,'b2'!$V29," ---"))))))))</f>
        <v/>
      </c>
      <c r="AS29" s="246" t="n">
        <v>0</v>
      </c>
      <c r="AT29" s="246" t="n">
        <v>0</v>
      </c>
      <c r="AU29" s="246" t="n">
        <v>0</v>
      </c>
      <c r="AV29" s="246" t="n">
        <v>0</v>
      </c>
      <c r="AW29" s="246" t="n">
        <v>19</v>
      </c>
      <c r="AX29" s="246" t="n">
        <v>5</v>
      </c>
      <c r="AY29" s="246" t="n">
        <v>44</v>
      </c>
      <c r="AZ29" s="246" t="n">
        <v>3</v>
      </c>
      <c r="BA29" s="246" t="n">
        <v>32</v>
      </c>
      <c r="BB29" s="246" t="n">
        <v>4</v>
      </c>
      <c r="BC29" s="246" t="n">
        <v>35</v>
      </c>
      <c r="BD29" s="246" t="n">
        <v>0</v>
      </c>
      <c r="BE29" s="247" t="n">
        <v>0</v>
      </c>
      <c r="BF29" s="252" t="n">
        <v>0</v>
      </c>
      <c r="BG29" s="252" t="n">
        <v>0</v>
      </c>
      <c r="BH29" s="247" t="n">
        <v>0</v>
      </c>
      <c r="BI29" s="250" t="inlineStr">
        <is>
          <t>#REF!</t>
        </is>
      </c>
      <c r="BJ29" s="251" t="inlineStr">
        <is>
          <t>#REF!</t>
        </is>
      </c>
      <c r="BK29" s="252" t="n">
        <v>0</v>
      </c>
      <c r="BL29" s="252" t="n">
        <v>0</v>
      </c>
      <c r="BM29" s="247" t="n">
        <v>0</v>
      </c>
      <c r="BN29" s="250" t="inlineStr">
        <is>
          <t>#REF!</t>
        </is>
      </c>
      <c r="BO29" s="251" t="inlineStr">
        <is>
          <t>#REF!</t>
        </is>
      </c>
      <c r="BP29" s="248" t="n">
        <v>0</v>
      </c>
      <c r="BQ29" s="248" t="n">
        <v>0</v>
      </c>
      <c r="BR29" s="249" t="n">
        <v>0</v>
      </c>
      <c r="BS29" s="250" t="inlineStr">
        <is>
          <t>#REF!</t>
        </is>
      </c>
      <c r="BT29" s="251">
        <f>'[2]DATA CONSOLIDADA 2018-2025 '!$BR31-'b2'!$BO29</f>
        <v/>
      </c>
      <c r="BU29" s="248" t="n">
        <v>180390</v>
      </c>
      <c r="BV29" s="248" t="n">
        <v>0</v>
      </c>
      <c r="BW29" s="249" t="n">
        <v>180390</v>
      </c>
      <c r="BX29" s="250" t="inlineStr">
        <is>
          <t>#REF!</t>
        </is>
      </c>
      <c r="BY29" s="251" t="inlineStr">
        <is>
          <t>#REF!</t>
        </is>
      </c>
      <c r="BZ29" s="248" t="n">
        <v>208400</v>
      </c>
      <c r="CA29" s="248" t="n">
        <v>0</v>
      </c>
      <c r="CB29" s="249" t="n">
        <v>208400</v>
      </c>
      <c r="CC29" s="250" t="inlineStr">
        <is>
          <t>#REF!</t>
        </is>
      </c>
      <c r="CD29" s="251">
        <f>'[2]DATA CONSOLIDADA 2018-2025 '!$CB31-'b2'!$BW29</f>
        <v/>
      </c>
      <c r="CE29" s="253" t="n">
        <v>241803.6565235</v>
      </c>
      <c r="CF29" s="253" t="n">
        <v>0</v>
      </c>
      <c r="CG29" s="254" t="n">
        <v>241803.6565235</v>
      </c>
      <c r="CH29" s="250" t="inlineStr">
        <is>
          <t>#REF!</t>
        </is>
      </c>
      <c r="CI29" s="251">
        <f>'[2]DATA CONSOLIDADA 2018-2025 '!$CG31-'b2'!$CB29</f>
        <v/>
      </c>
      <c r="CJ29" s="247" t="inlineStr">
        <is>
          <t>#REF!</t>
        </is>
      </c>
      <c r="CK29" s="247" t="n">
        <v>189229.50548329</v>
      </c>
      <c r="CL29" s="247" t="n">
        <v>0</v>
      </c>
      <c r="CM29" s="247" t="n">
        <v>189229.50548329</v>
      </c>
      <c r="CN29" s="247" t="inlineStr">
        <is>
          <t>#REF!</t>
        </is>
      </c>
      <c r="CO29" s="251">
        <f>'[2]DATA CONSOLIDADA 2018-2025 '!$CM31-'b2'!$CG29</f>
        <v/>
      </c>
      <c r="CP29" s="253" t="n">
        <v>0</v>
      </c>
      <c r="CQ29" s="253" t="n">
        <v>208400</v>
      </c>
      <c r="CR29" s="253" t="n">
        <v>0</v>
      </c>
      <c r="CS29" s="253" t="n">
        <v>0</v>
      </c>
      <c r="CT29" s="253" t="n">
        <v>0</v>
      </c>
      <c r="CU29" s="253" t="n">
        <v>0</v>
      </c>
      <c r="CV29" s="247" t="n">
        <v>208400</v>
      </c>
      <c r="CW29" s="247" t="n">
        <v>0</v>
      </c>
      <c r="CX29" s="247" t="n">
        <v>241803.6565235</v>
      </c>
      <c r="CY29" s="247" t="n">
        <v>0</v>
      </c>
      <c r="CZ29" s="247" t="n">
        <v>0</v>
      </c>
      <c r="DA29" s="247" t="n">
        <v>0</v>
      </c>
      <c r="DB29" s="247" t="n">
        <v>241803.6565235</v>
      </c>
      <c r="DC29" s="255" t="n">
        <v>0</v>
      </c>
      <c r="DD29" s="255" t="n">
        <v>152584.41</v>
      </c>
      <c r="DE29" s="255" t="n">
        <v>0</v>
      </c>
      <c r="DF29" s="255" t="n">
        <v>0</v>
      </c>
      <c r="DG29" s="255" t="n">
        <v>36645.09548329</v>
      </c>
      <c r="DH29" s="255" t="n">
        <v>189229.50548329</v>
      </c>
      <c r="DI29" s="256" t="n">
        <v>20533718176</v>
      </c>
      <c r="DJ29" s="257" t="inlineStr">
        <is>
          <t>ASOCIACION PRODUCTORES AGROPECUARIOS SANTA ROSA DE KIMAN AYLLU</t>
        </is>
      </c>
      <c r="DK29" s="257" t="inlineStr">
        <is>
          <t>01 Asociación</t>
        </is>
      </c>
      <c r="DL29" s="258" t="n"/>
      <c r="DM29" s="258" t="n"/>
      <c r="DN29" s="258" t="n"/>
      <c r="DO29" s="258" t="n"/>
      <c r="DP29" s="258" t="n"/>
      <c r="DQ29" s="258" t="n"/>
      <c r="DR29" s="258" t="n"/>
      <c r="DS29" s="258" t="n"/>
      <c r="DT29" s="258" t="n"/>
      <c r="DU29" s="258" t="n"/>
      <c r="DV29" s="258" t="n"/>
      <c r="DW29" s="258" t="n"/>
      <c r="DX29" s="258" t="n"/>
      <c r="DY29" s="258" t="n"/>
      <c r="DZ29" s="258" t="n"/>
      <c r="EA29" s="258" t="n"/>
      <c r="EB29" s="258" t="n"/>
      <c r="EC29" s="258" t="n"/>
      <c r="ED29" s="258" t="n"/>
      <c r="EE29" s="258" t="n"/>
    </row>
    <row r="30" hidden="1" ht="47.25" customHeight="1">
      <c r="A30" s="240" t="inlineStr">
        <is>
          <t>COOPERATIVA AGRARIA COYAPAPI</t>
        </is>
      </c>
      <c r="B30" s="240" t="inlineStr">
        <is>
          <t>PALTA</t>
        </is>
      </c>
      <c r="C30" s="240" t="inlineStr">
        <is>
          <t>PALTA</t>
        </is>
      </c>
      <c r="D30" s="240" t="inlineStr">
        <is>
          <t>ANCASH</t>
        </is>
      </c>
      <c r="E30" s="240" t="inlineStr">
        <is>
          <t>020110</t>
        </is>
      </c>
      <c r="F30" s="240" t="inlineStr">
        <is>
          <t>ANCASH</t>
        </is>
      </c>
      <c r="G30" s="240" t="inlineStr">
        <is>
          <t>HUARAZ</t>
        </is>
      </c>
      <c r="H30" s="240" t="inlineStr">
        <is>
          <t>PARIACOTO</t>
        </is>
      </c>
      <c r="I30" s="241" t="n"/>
      <c r="J30" s="241" t="n"/>
      <c r="K30" s="241" t="n"/>
      <c r="L30" s="241" t="n"/>
      <c r="M30" s="241" t="n">
        <v>1</v>
      </c>
      <c r="N30" s="241" t="n">
        <v>1</v>
      </c>
      <c r="O30" s="241" t="n">
        <v>1</v>
      </c>
      <c r="P30" s="241" t="n"/>
      <c r="Q30" s="241" t="inlineStr">
        <is>
          <t>PAC</t>
        </is>
      </c>
      <c r="R30" s="242">
        <f>IF(I30=1,I$2,"")&amp;IF(J30=1,IF(I30=1,"-","")&amp;J$2,"")&amp;IF(K30=1,IF(OR(J30=1,I30=1),"-","")&amp;K$2,"")&amp;IF(L30=1,IF(OR(K30=1,J30=1,I30=1),"-","")&amp;L$2,"")&amp;IF(M30=1,IF(OR(L30=1,K30=1,J30=1,I30=1),"-","")&amp;M$2,"")&amp;IF(N30=1,IF(OR(M30=1,L30=1,K30=1,J30=1,I30=1),"-","")&amp;N$2,"")&amp;IF(O30=1,IF(OR(N30=1,M30=1,L30=1,K30=1,J30=1,I30=1),"-","")&amp;O$2,"")&amp;IF(P30=1,IF(I30=1," - ",IF(J30=1," - ",IF(K30=1," - ",IF(L30=1," - ",IF(M30=1," - ",IF(N30=1," - ",IF(O30=1," - ","")))))))&amp;P$2,"")</f>
        <v/>
      </c>
      <c r="S30" s="243">
        <f>SUM('b2'!$I30:$P30)</f>
        <v/>
      </c>
      <c r="T30" s="243">
        <f>IF(OR('b2'!$J30=1,'b2'!$K30=1,'b2'!$L30=1,'b2'!$M30=1,'b2'!$N30=1,'b2'!$O30=1,'b2'!$P30=1),"SI","NO")</f>
        <v/>
      </c>
      <c r="U30" s="243">
        <f>IF(OR('b2'!$K30=1,'b2'!$L30=1,'b2'!$M30=1,'b2'!$N30=1,'b2'!$O30=1,'b2'!$P30=1),"SI","NO")</f>
        <v/>
      </c>
      <c r="V30" s="244" t="n">
        <v>0</v>
      </c>
      <c r="W30" s="245" t="n">
        <v>0</v>
      </c>
      <c r="X30" s="245" t="n">
        <v>0</v>
      </c>
      <c r="Y30" s="244" t="n">
        <v>0</v>
      </c>
      <c r="Z30" s="245" t="n">
        <v>0</v>
      </c>
      <c r="AA30" s="245" t="n">
        <v>0</v>
      </c>
      <c r="AB30" s="244" t="n">
        <v>0</v>
      </c>
      <c r="AC30" s="245" t="n">
        <v>0</v>
      </c>
      <c r="AD30" s="245" t="n">
        <v>0</v>
      </c>
      <c r="AE30" s="244" t="n">
        <v>0</v>
      </c>
      <c r="AF30" s="245" t="n">
        <v>132</v>
      </c>
      <c r="AG30" s="245" t="n">
        <v>19</v>
      </c>
      <c r="AH30" s="244" t="n">
        <v>151</v>
      </c>
      <c r="AI30" s="245" t="n">
        <v>132</v>
      </c>
      <c r="AJ30" s="245" t="n">
        <v>19</v>
      </c>
      <c r="AK30" s="244" t="n">
        <v>151</v>
      </c>
      <c r="AL30" s="245" t="n">
        <v>135</v>
      </c>
      <c r="AM30" s="245" t="n">
        <v>14</v>
      </c>
      <c r="AN30" s="244" t="n">
        <v>149</v>
      </c>
      <c r="AO30" s="245" t="n">
        <v>0</v>
      </c>
      <c r="AP30" s="245" t="n">
        <v>0</v>
      </c>
      <c r="AQ30" s="244" t="n">
        <v>0</v>
      </c>
      <c r="AR30" s="244">
        <f>IF('b2'!$AQ30&gt;0,'b2'!$AQ30,IF('b2'!$AN30&gt;0,'b2'!$AN30,IF('b2'!$AK30&gt;0,'b2'!$AK30,IF('b2'!$AH30&gt;0,'b2'!$AH30,IF('b2'!$AE30&gt;0,'b2'!$AE30,IF('b2'!$AB30&gt;0,'b2'!$AB30,IF('b2'!$Y30&gt;0,'b2'!$Y30,IF('b2'!$V30&gt;0,'b2'!$V30," ---"))))))))</f>
        <v/>
      </c>
      <c r="AS30" s="246" t="n">
        <v>0</v>
      </c>
      <c r="AT30" s="246" t="n">
        <v>0</v>
      </c>
      <c r="AU30" s="246" t="n">
        <v>0</v>
      </c>
      <c r="AV30" s="246" t="n">
        <v>0</v>
      </c>
      <c r="AW30" s="246" t="n">
        <v>17</v>
      </c>
      <c r="AX30" s="246" t="n">
        <v>5</v>
      </c>
      <c r="AY30" s="246" t="n">
        <v>37</v>
      </c>
      <c r="AZ30" s="246" t="n">
        <v>1</v>
      </c>
      <c r="BA30" s="246" t="n">
        <v>27</v>
      </c>
      <c r="BB30" s="246" t="n">
        <v>3</v>
      </c>
      <c r="BC30" s="246" t="n">
        <v>0</v>
      </c>
      <c r="BD30" s="246" t="n">
        <v>0</v>
      </c>
      <c r="BE30" s="247" t="n">
        <v>0</v>
      </c>
      <c r="BF30" s="252" t="n">
        <v>0</v>
      </c>
      <c r="BG30" s="252" t="n">
        <v>0</v>
      </c>
      <c r="BH30" s="247" t="n">
        <v>0</v>
      </c>
      <c r="BI30" s="250" t="inlineStr">
        <is>
          <t>#REF!</t>
        </is>
      </c>
      <c r="BJ30" s="251" t="inlineStr">
        <is>
          <t>#REF!</t>
        </is>
      </c>
      <c r="BK30" s="252" t="n">
        <v>0</v>
      </c>
      <c r="BL30" s="252" t="n">
        <v>0</v>
      </c>
      <c r="BM30" s="247" t="n">
        <v>0</v>
      </c>
      <c r="BN30" s="250" t="inlineStr">
        <is>
          <t>#REF!</t>
        </is>
      </c>
      <c r="BO30" s="251" t="inlineStr">
        <is>
          <t>#REF!</t>
        </is>
      </c>
      <c r="BP30" s="248" t="n">
        <v>0</v>
      </c>
      <c r="BQ30" s="248" t="n">
        <v>0</v>
      </c>
      <c r="BR30" s="249" t="n">
        <v>0</v>
      </c>
      <c r="BS30" s="250" t="inlineStr">
        <is>
          <t>#REF!</t>
        </is>
      </c>
      <c r="BT30" s="251">
        <f>'[2]DATA CONSOLIDADA 2018-2025 '!$BR32-'b2'!$BO30</f>
        <v/>
      </c>
      <c r="BU30" s="248" t="n">
        <v>363932.5</v>
      </c>
      <c r="BV30" s="248" t="n">
        <v>0</v>
      </c>
      <c r="BW30" s="249" t="n">
        <v>363932.5</v>
      </c>
      <c r="BX30" s="250" t="inlineStr">
        <is>
          <t>#REF!</t>
        </is>
      </c>
      <c r="BY30" s="251" t="inlineStr">
        <is>
          <t>#REF!</t>
        </is>
      </c>
      <c r="BZ30" s="248" t="n">
        <v>664665.6</v>
      </c>
      <c r="CA30" s="248" t="n">
        <v>0</v>
      </c>
      <c r="CB30" s="249" t="n">
        <v>664665.6</v>
      </c>
      <c r="CC30" s="250" t="inlineStr">
        <is>
          <t>#REF!</t>
        </is>
      </c>
      <c r="CD30" s="251">
        <f>'[2]DATA CONSOLIDADA 2018-2025 '!$CB32-'b2'!$BW30</f>
        <v/>
      </c>
      <c r="CE30" s="253" t="n">
        <v>1376040</v>
      </c>
      <c r="CF30" s="253" t="n">
        <v>0</v>
      </c>
      <c r="CG30" s="254" t="n">
        <v>1376040</v>
      </c>
      <c r="CH30" s="250" t="inlineStr">
        <is>
          <t>#REF!</t>
        </is>
      </c>
      <c r="CI30" s="251">
        <f>'[2]DATA CONSOLIDADA 2018-2025 '!$CG32-'b2'!$CB30</f>
        <v/>
      </c>
      <c r="CJ30" s="247" t="inlineStr">
        <is>
          <t>#REF!</t>
        </is>
      </c>
      <c r="CK30" s="247" t="n">
        <v>0</v>
      </c>
      <c r="CL30" s="247" t="n">
        <v>0</v>
      </c>
      <c r="CM30" s="247" t="n">
        <v>0</v>
      </c>
      <c r="CN30" s="247" t="inlineStr">
        <is>
          <t>#REF!</t>
        </is>
      </c>
      <c r="CO30" s="251">
        <f>'[2]DATA CONSOLIDADA 2018-2025 '!$CM32-'b2'!$CG30</f>
        <v/>
      </c>
      <c r="CP30" s="253" t="n">
        <v>0</v>
      </c>
      <c r="CQ30" s="253" t="n">
        <v>664665.6</v>
      </c>
      <c r="CR30" s="253" t="n">
        <v>0</v>
      </c>
      <c r="CS30" s="253" t="n">
        <v>0</v>
      </c>
      <c r="CT30" s="253" t="n">
        <v>0</v>
      </c>
      <c r="CU30" s="253" t="n">
        <v>0</v>
      </c>
      <c r="CV30" s="247" t="n">
        <v>664665.6</v>
      </c>
      <c r="CW30" s="247" t="n">
        <v>0</v>
      </c>
      <c r="CX30" s="247" t="n">
        <v>1376040</v>
      </c>
      <c r="CY30" s="247" t="n">
        <v>0</v>
      </c>
      <c r="CZ30" s="247" t="n">
        <v>0</v>
      </c>
      <c r="DA30" s="247" t="n">
        <v>0</v>
      </c>
      <c r="DB30" s="247" t="n">
        <v>1376040</v>
      </c>
      <c r="DC30" s="255" t="n">
        <v>0</v>
      </c>
      <c r="DD30" s="255" t="n">
        <v>0</v>
      </c>
      <c r="DE30" s="255" t="n">
        <v>0</v>
      </c>
      <c r="DF30" s="255" t="n">
        <v>0</v>
      </c>
      <c r="DG30" s="255" t="n">
        <v>0</v>
      </c>
      <c r="DH30" s="255" t="n">
        <v>0</v>
      </c>
      <c r="DI30" s="256" t="n">
        <v>20604218358</v>
      </c>
      <c r="DJ30" s="257" t="inlineStr">
        <is>
          <t>COOPERATIVA AGRARIA COYAPAPI</t>
        </is>
      </c>
      <c r="DK30" s="257" t="inlineStr">
        <is>
          <t>02 Cooperativa</t>
        </is>
      </c>
      <c r="DL30" s="258" t="n"/>
      <c r="DM30" s="258" t="n"/>
      <c r="DN30" s="258" t="n"/>
      <c r="DO30" s="258" t="n"/>
      <c r="DP30" s="258" t="n"/>
      <c r="DQ30" s="258" t="n"/>
      <c r="DR30" s="258" t="n"/>
      <c r="DS30" s="258" t="n"/>
      <c r="DT30" s="258" t="n"/>
      <c r="DU30" s="258" t="n"/>
      <c r="DV30" s="258" t="n"/>
      <c r="DW30" s="258" t="n"/>
      <c r="DX30" s="258" t="n"/>
      <c r="DY30" s="258" t="n"/>
      <c r="DZ30" s="258" t="n"/>
      <c r="EA30" s="258" t="n"/>
      <c r="EB30" s="258" t="n"/>
      <c r="EC30" s="258" t="n"/>
      <c r="ED30" s="258" t="n"/>
      <c r="EE30" s="258" t="n"/>
    </row>
    <row r="31" hidden="1" ht="47.25" customHeight="1">
      <c r="A31" s="240" t="inlineStr">
        <is>
          <t>ASOCIACIÓN DE FRUTICULTORES DEL VALLE PAMPAS- AFRUVAP</t>
        </is>
      </c>
      <c r="B31" s="240" t="inlineStr">
        <is>
          <t>PALTA</t>
        </is>
      </c>
      <c r="C31" s="240" t="inlineStr">
        <is>
          <t>PALTA</t>
        </is>
      </c>
      <c r="D31" s="240" t="inlineStr">
        <is>
          <t>APURIMAC</t>
        </is>
      </c>
      <c r="E31" s="240" t="inlineStr">
        <is>
          <t>030601</t>
        </is>
      </c>
      <c r="F31" s="240" t="inlineStr">
        <is>
          <t>APURIMAC</t>
        </is>
      </c>
      <c r="G31" s="240" t="inlineStr">
        <is>
          <t>CHINCHEROS</t>
        </is>
      </c>
      <c r="H31" s="240" t="inlineStr">
        <is>
          <t>CHINCHEROS</t>
        </is>
      </c>
      <c r="I31" s="241" t="n"/>
      <c r="J31" s="241" t="n">
        <v>1</v>
      </c>
      <c r="K31" s="241" t="n">
        <v>1</v>
      </c>
      <c r="L31" s="241" t="n"/>
      <c r="M31" s="241" t="n"/>
      <c r="N31" s="241" t="n"/>
      <c r="O31" s="241" t="n"/>
      <c r="P31" s="241" t="n"/>
      <c r="Q31" s="241" t="inlineStr">
        <is>
          <t>PAC</t>
        </is>
      </c>
      <c r="R31" s="242">
        <f>IF(I31=1,I$2,"")&amp;IF(J31=1,IF(I31=1,"-","")&amp;J$2,"")&amp;IF(K31=1,IF(OR(J31=1,I31=1),"-","")&amp;K$2,"")&amp;IF(L31=1,IF(OR(K31=1,J31=1,I31=1),"-","")&amp;L$2,"")&amp;IF(M31=1,IF(OR(L31=1,K31=1,J31=1,I31=1),"-","")&amp;M$2,"")&amp;IF(N31=1,IF(OR(M31=1,L31=1,K31=1,J31=1,I31=1),"-","")&amp;N$2,"")&amp;IF(O31=1,IF(OR(N31=1,M31=1,L31=1,K31=1,J31=1,I31=1),"-","")&amp;O$2,"")&amp;IF(P31=1,IF(I31=1," - ",IF(J31=1," - ",IF(K31=1," - ",IF(L31=1," - ",IF(M31=1," - ",IF(N31=1," - ",IF(O31=1," - ","")))))))&amp;P$2,"")</f>
        <v/>
      </c>
      <c r="S31" s="243">
        <f>SUM('b2'!$I31:$P31)</f>
        <v/>
      </c>
      <c r="T31" s="243">
        <f>IF(OR('b2'!$J31=1,'b2'!$K31=1,'b2'!$L31=1,'b2'!$M31=1,'b2'!$N31=1,'b2'!$O31=1,'b2'!$P31=1),"SI","NO")</f>
        <v/>
      </c>
      <c r="U31" s="243">
        <f>IF(OR('b2'!$K31=1,'b2'!$L31=1,'b2'!$M31=1,'b2'!$N31=1,'b2'!$O31=1,'b2'!$P31=1),"SI","NO")</f>
        <v/>
      </c>
      <c r="V31" s="244" t="n">
        <v>0</v>
      </c>
      <c r="W31" s="245" t="n">
        <v>15</v>
      </c>
      <c r="X31" s="245" t="n">
        <v>12</v>
      </c>
      <c r="Y31" s="244" t="n">
        <v>27</v>
      </c>
      <c r="Z31" s="245" t="n">
        <v>20</v>
      </c>
      <c r="AA31" s="245" t="n">
        <v>4</v>
      </c>
      <c r="AB31" s="244" t="n">
        <v>24</v>
      </c>
      <c r="AC31" s="245" t="n">
        <v>0</v>
      </c>
      <c r="AD31" s="245" t="n">
        <v>0</v>
      </c>
      <c r="AE31" s="244" t="n">
        <v>0</v>
      </c>
      <c r="AF31" s="245" t="n">
        <v>0</v>
      </c>
      <c r="AG31" s="245" t="n">
        <v>0</v>
      </c>
      <c r="AH31" s="244" t="n">
        <v>0</v>
      </c>
      <c r="AI31" s="245" t="n">
        <v>0</v>
      </c>
      <c r="AJ31" s="245" t="n">
        <v>0</v>
      </c>
      <c r="AK31" s="244" t="n">
        <v>0</v>
      </c>
      <c r="AL31" s="245" t="n">
        <v>0</v>
      </c>
      <c r="AM31" s="245" t="n">
        <v>0</v>
      </c>
      <c r="AN31" s="244" t="n">
        <v>0</v>
      </c>
      <c r="AO31" s="245" t="n">
        <v>0</v>
      </c>
      <c r="AP31" s="245" t="n">
        <v>0</v>
      </c>
      <c r="AQ31" s="244" t="n">
        <v>0</v>
      </c>
      <c r="AR31" s="244">
        <f>IF('b2'!$AQ31&gt;0,'b2'!$AQ31,IF('b2'!$AN31&gt;0,'b2'!$AN31,IF('b2'!$AK31&gt;0,'b2'!$AK31,IF('b2'!$AH31&gt;0,'b2'!$AH31,IF('b2'!$AE31&gt;0,'b2'!$AE31,IF('b2'!$AB31&gt;0,'b2'!$AB31,IF('b2'!$Y31&gt;0,'b2'!$Y31,IF('b2'!$V31&gt;0,'b2'!$V31," ---"))))))))</f>
        <v/>
      </c>
      <c r="AS31" s="246" t="n">
        <v>0</v>
      </c>
      <c r="AT31" s="246" t="n">
        <v>2</v>
      </c>
      <c r="AU31" s="246" t="n">
        <v>0</v>
      </c>
      <c r="AV31" s="246" t="n">
        <v>0</v>
      </c>
      <c r="AW31" s="246" t="n">
        <v>0</v>
      </c>
      <c r="AX31" s="246" t="n">
        <v>0</v>
      </c>
      <c r="AY31" s="246" t="n">
        <v>0</v>
      </c>
      <c r="AZ31" s="246" t="n">
        <v>0</v>
      </c>
      <c r="BA31" s="246" t="n">
        <v>0</v>
      </c>
      <c r="BB31" s="246" t="n">
        <v>0</v>
      </c>
      <c r="BC31" s="246" t="n">
        <v>0</v>
      </c>
      <c r="BD31" s="246" t="n">
        <v>0</v>
      </c>
      <c r="BE31" s="247" t="n">
        <v>0</v>
      </c>
      <c r="BF31" s="248" t="n">
        <v>0</v>
      </c>
      <c r="BG31" s="248" t="n">
        <v>0</v>
      </c>
      <c r="BH31" s="249" t="n">
        <v>0</v>
      </c>
      <c r="BI31" s="250" t="inlineStr">
        <is>
          <t>#REF!</t>
        </is>
      </c>
      <c r="BJ31" s="251" t="inlineStr">
        <is>
          <t>#REF!</t>
        </is>
      </c>
      <c r="BK31" s="248" t="n">
        <v>324995</v>
      </c>
      <c r="BL31" s="248" t="n">
        <v>0</v>
      </c>
      <c r="BM31" s="249" t="n">
        <v>324995</v>
      </c>
      <c r="BN31" s="250" t="inlineStr">
        <is>
          <t>#REF!</t>
        </is>
      </c>
      <c r="BO31" s="251" t="inlineStr">
        <is>
          <t>#REF!</t>
        </is>
      </c>
      <c r="BP31" s="248" t="n">
        <v>0</v>
      </c>
      <c r="BQ31" s="248" t="n">
        <v>0</v>
      </c>
      <c r="BR31" s="249" t="n">
        <v>0</v>
      </c>
      <c r="BS31" s="250" t="inlineStr">
        <is>
          <t>#REF!</t>
        </is>
      </c>
      <c r="BT31" s="251">
        <f>'[2]DATA CONSOLIDADA 2018-2025 '!$BR33-'b2'!$BO31</f>
        <v/>
      </c>
      <c r="BU31" s="248" t="n">
        <v>0</v>
      </c>
      <c r="BV31" s="248" t="n">
        <v>0</v>
      </c>
      <c r="BW31" s="249" t="n">
        <v>0</v>
      </c>
      <c r="BX31" s="250" t="inlineStr">
        <is>
          <t>#REF!</t>
        </is>
      </c>
      <c r="BY31" s="251" t="inlineStr">
        <is>
          <t>#REF!</t>
        </is>
      </c>
      <c r="BZ31" s="248" t="n">
        <v>0</v>
      </c>
      <c r="CA31" s="248" t="n">
        <v>0</v>
      </c>
      <c r="CB31" s="249" t="n">
        <v>0</v>
      </c>
      <c r="CC31" s="250" t="inlineStr">
        <is>
          <t>#REF!</t>
        </is>
      </c>
      <c r="CD31" s="251">
        <f>'[2]DATA CONSOLIDADA 2018-2025 '!$CB33-'b2'!$BW31</f>
        <v/>
      </c>
      <c r="CE31" s="253" t="n">
        <v>0</v>
      </c>
      <c r="CF31" s="253" t="n">
        <v>0</v>
      </c>
      <c r="CG31" s="254" t="n">
        <v>0</v>
      </c>
      <c r="CH31" s="250" t="inlineStr">
        <is>
          <t>#REF!</t>
        </is>
      </c>
      <c r="CI31" s="251">
        <f>'[2]DATA CONSOLIDADA 2018-2025 '!$CG33-'b2'!$CB31</f>
        <v/>
      </c>
      <c r="CJ31" s="247" t="inlineStr">
        <is>
          <t>#REF!</t>
        </is>
      </c>
      <c r="CK31" s="247" t="n">
        <v>0</v>
      </c>
      <c r="CL31" s="247" t="n">
        <v>0</v>
      </c>
      <c r="CM31" s="247" t="n">
        <v>0</v>
      </c>
      <c r="CN31" s="247" t="inlineStr">
        <is>
          <t>#REF!</t>
        </is>
      </c>
      <c r="CO31" s="251">
        <f>'[2]DATA CONSOLIDADA 2018-2025 '!$CM33-'b2'!$CG31</f>
        <v/>
      </c>
      <c r="CP31" s="253" t="n">
        <v>0</v>
      </c>
      <c r="CQ31" s="253" t="n">
        <v>0</v>
      </c>
      <c r="CR31" s="253" t="n">
        <v>0</v>
      </c>
      <c r="CS31" s="253" t="n">
        <v>0</v>
      </c>
      <c r="CT31" s="253" t="n">
        <v>0</v>
      </c>
      <c r="CU31" s="253" t="n">
        <v>0</v>
      </c>
      <c r="CV31" s="247" t="n">
        <v>0</v>
      </c>
      <c r="CW31" s="247" t="n">
        <v>0</v>
      </c>
      <c r="CX31" s="247" t="n">
        <v>0</v>
      </c>
      <c r="CY31" s="247" t="n">
        <v>0</v>
      </c>
      <c r="CZ31" s="247" t="n">
        <v>0</v>
      </c>
      <c r="DA31" s="247" t="n">
        <v>0</v>
      </c>
      <c r="DB31" s="247" t="n">
        <v>0</v>
      </c>
      <c r="DC31" s="255" t="n">
        <v>0</v>
      </c>
      <c r="DD31" s="255" t="n">
        <v>0</v>
      </c>
      <c r="DE31" s="255" t="n">
        <v>0</v>
      </c>
      <c r="DF31" s="255" t="n">
        <v>0</v>
      </c>
      <c r="DG31" s="255" t="n">
        <v>0</v>
      </c>
      <c r="DH31" s="255" t="n">
        <v>0</v>
      </c>
      <c r="DI31" s="256" t="n">
        <v>20527890285</v>
      </c>
      <c r="DJ31" s="257" t="inlineStr">
        <is>
          <t>ASOCIACION DE FRUTICULTORES DEL VALLE PAMPAS- AFRUVAP</t>
        </is>
      </c>
      <c r="DK31" s="257" t="inlineStr">
        <is>
          <t>01 Asociación</t>
        </is>
      </c>
      <c r="DL31" s="258" t="n"/>
      <c r="DM31" s="258" t="n"/>
      <c r="DN31" s="258" t="n"/>
      <c r="DO31" s="258" t="n"/>
      <c r="DP31" s="258" t="n"/>
      <c r="DQ31" s="258" t="n"/>
      <c r="DR31" s="258" t="n"/>
      <c r="DS31" s="258" t="n"/>
      <c r="DT31" s="258" t="n"/>
      <c r="DU31" s="258" t="n"/>
      <c r="DV31" s="258" t="n"/>
      <c r="DW31" s="258" t="n"/>
      <c r="DX31" s="258" t="n"/>
      <c r="DY31" s="258" t="n"/>
      <c r="DZ31" s="258" t="n"/>
      <c r="EA31" s="258" t="n"/>
      <c r="EB31" s="258" t="n"/>
      <c r="EC31" s="258" t="n"/>
      <c r="ED31" s="258" t="n"/>
      <c r="EE31" s="258" t="n"/>
    </row>
    <row r="32" hidden="1" ht="47.25" customHeight="1">
      <c r="A32" s="240" t="inlineStr">
        <is>
          <t>ASOCIACIÓN DE PRODUCTORES AGROPECUARIOS ORGANICOS VALLE PAMPAS - APAOVAP</t>
        </is>
      </c>
      <c r="B32" s="240" t="inlineStr">
        <is>
          <t>PALTA</t>
        </is>
      </c>
      <c r="C32" s="240" t="inlineStr">
        <is>
          <t>PALTA</t>
        </is>
      </c>
      <c r="D32" s="240" t="inlineStr">
        <is>
          <t>APURIMAC</t>
        </is>
      </c>
      <c r="E32" s="240" t="inlineStr">
        <is>
          <t>030604</t>
        </is>
      </c>
      <c r="F32" s="240" t="inlineStr">
        <is>
          <t>APURIMAC</t>
        </is>
      </c>
      <c r="G32" s="240" t="inlineStr">
        <is>
          <t>CHINCHEROS</t>
        </is>
      </c>
      <c r="H32" s="240" t="inlineStr">
        <is>
          <t>HUACCANA</t>
        </is>
      </c>
      <c r="I32" s="241" t="n">
        <v>1</v>
      </c>
      <c r="J32" s="241" t="n">
        <v>1</v>
      </c>
      <c r="K32" s="241" t="n">
        <v>1</v>
      </c>
      <c r="L32" s="241" t="n"/>
      <c r="M32" s="241" t="n"/>
      <c r="N32" s="241" t="n"/>
      <c r="O32" s="241" t="n"/>
      <c r="P32" s="241" t="n"/>
      <c r="Q32" s="241" t="inlineStr">
        <is>
          <t>PAC</t>
        </is>
      </c>
      <c r="R32" s="242">
        <f>IF(I32=1,I$2,"")&amp;IF(J32=1,IF(I32=1,"-","")&amp;J$2,"")&amp;IF(K32=1,IF(OR(J32=1,I32=1),"-","")&amp;K$2,"")&amp;IF(L32=1,IF(OR(K32=1,J32=1,I32=1),"-","")&amp;L$2,"")&amp;IF(M32=1,IF(OR(L32=1,K32=1,J32=1,I32=1),"-","")&amp;M$2,"")&amp;IF(N32=1,IF(OR(M32=1,L32=1,K32=1,J32=1,I32=1),"-","")&amp;N$2,"")&amp;IF(O32=1,IF(OR(N32=1,M32=1,L32=1,K32=1,J32=1,I32=1),"-","")&amp;O$2,"")&amp;IF(P32=1,IF(I32=1," - ",IF(J32=1," - ",IF(K32=1," - ",IF(L32=1," - ",IF(M32=1," - ",IF(N32=1," - ",IF(O32=1," - ","")))))))&amp;P$2,"")</f>
        <v/>
      </c>
      <c r="S32" s="243">
        <f>SUM('b2'!$I32:$P32)</f>
        <v/>
      </c>
      <c r="T32" s="243">
        <f>IF(OR('b2'!$J32=1,'b2'!$K32=1,'b2'!$L32=1,'b2'!$M32=1,'b2'!$N32=1,'b2'!$O32=1,'b2'!$P32=1),"SI","NO")</f>
        <v/>
      </c>
      <c r="U32" s="243">
        <f>IF(OR('b2'!$K32=1,'b2'!$L32=1,'b2'!$M32=1,'b2'!$N32=1,'b2'!$O32=1,'b2'!$P32=1),"SI","NO")</f>
        <v/>
      </c>
      <c r="V32" s="244" t="n">
        <v>37</v>
      </c>
      <c r="W32" s="245" t="n">
        <v>13</v>
      </c>
      <c r="X32" s="245" t="n">
        <v>15</v>
      </c>
      <c r="Y32" s="244" t="n">
        <v>28</v>
      </c>
      <c r="Z32" s="245" t="n">
        <v>11</v>
      </c>
      <c r="AA32" s="245" t="n">
        <v>8</v>
      </c>
      <c r="AB32" s="244" t="n">
        <v>19</v>
      </c>
      <c r="AC32" s="245" t="n">
        <v>0</v>
      </c>
      <c r="AD32" s="245" t="n">
        <v>0</v>
      </c>
      <c r="AE32" s="244" t="n">
        <v>0</v>
      </c>
      <c r="AF32" s="245" t="n">
        <v>0</v>
      </c>
      <c r="AG32" s="245" t="n">
        <v>0</v>
      </c>
      <c r="AH32" s="244" t="n">
        <v>0</v>
      </c>
      <c r="AI32" s="245" t="n">
        <v>0</v>
      </c>
      <c r="AJ32" s="245" t="n">
        <v>0</v>
      </c>
      <c r="AK32" s="244" t="n">
        <v>0</v>
      </c>
      <c r="AL32" s="245" t="n">
        <v>0</v>
      </c>
      <c r="AM32" s="245" t="n">
        <v>0</v>
      </c>
      <c r="AN32" s="244" t="n">
        <v>0</v>
      </c>
      <c r="AO32" s="245" t="n">
        <v>0</v>
      </c>
      <c r="AP32" s="245" t="n">
        <v>0</v>
      </c>
      <c r="AQ32" s="244" t="n">
        <v>0</v>
      </c>
      <c r="AR32" s="244">
        <f>IF('b2'!$AQ32&gt;0,'b2'!$AQ32,IF('b2'!$AN32&gt;0,'b2'!$AN32,IF('b2'!$AK32&gt;0,'b2'!$AK32,IF('b2'!$AH32&gt;0,'b2'!$AH32,IF('b2'!$AE32&gt;0,'b2'!$AE32,IF('b2'!$AB32&gt;0,'b2'!$AB32,IF('b2'!$Y32&gt;0,'b2'!$Y32,IF('b2'!$V32&gt;0,'b2'!$V32," ---"))))))))</f>
        <v/>
      </c>
      <c r="AS32" s="246" t="n">
        <v>0</v>
      </c>
      <c r="AT32" s="246" t="n">
        <v>2</v>
      </c>
      <c r="AU32" s="246" t="n">
        <v>0</v>
      </c>
      <c r="AV32" s="246" t="n">
        <v>0</v>
      </c>
      <c r="AW32" s="246" t="n">
        <v>0</v>
      </c>
      <c r="AX32" s="246" t="n">
        <v>0</v>
      </c>
      <c r="AY32" s="246" t="n">
        <v>0</v>
      </c>
      <c r="AZ32" s="246" t="n">
        <v>0</v>
      </c>
      <c r="BA32" s="246" t="n">
        <v>0</v>
      </c>
      <c r="BB32" s="246" t="n">
        <v>0</v>
      </c>
      <c r="BC32" s="246" t="n">
        <v>0</v>
      </c>
      <c r="BD32" s="246" t="n">
        <v>0</v>
      </c>
      <c r="BE32" s="247" t="n">
        <v>0</v>
      </c>
      <c r="BF32" s="248" t="n">
        <v>1974706.24</v>
      </c>
      <c r="BG32" s="248" t="n">
        <v>0</v>
      </c>
      <c r="BH32" s="249" t="n">
        <v>1974706.24</v>
      </c>
      <c r="BI32" s="250" t="inlineStr">
        <is>
          <t>#REF!</t>
        </is>
      </c>
      <c r="BJ32" s="251" t="inlineStr">
        <is>
          <t>#REF!</t>
        </is>
      </c>
      <c r="BK32" s="248" t="n">
        <v>58325</v>
      </c>
      <c r="BL32" s="248" t="n">
        <v>0</v>
      </c>
      <c r="BM32" s="249" t="n">
        <v>58325</v>
      </c>
      <c r="BN32" s="250" t="inlineStr">
        <is>
          <t>#REF!</t>
        </is>
      </c>
      <c r="BO32" s="251" t="inlineStr">
        <is>
          <t>#REF!</t>
        </is>
      </c>
      <c r="BP32" s="248" t="n">
        <v>0</v>
      </c>
      <c r="BQ32" s="248" t="n">
        <v>0</v>
      </c>
      <c r="BR32" s="249" t="n">
        <v>0</v>
      </c>
      <c r="BS32" s="250" t="inlineStr">
        <is>
          <t>#REF!</t>
        </is>
      </c>
      <c r="BT32" s="251">
        <f>'[2]DATA CONSOLIDADA 2018-2025 '!$BR34-'b2'!$BO32</f>
        <v/>
      </c>
      <c r="BU32" s="248" t="n">
        <v>0</v>
      </c>
      <c r="BV32" s="248" t="n">
        <v>0</v>
      </c>
      <c r="BW32" s="249" t="n">
        <v>0</v>
      </c>
      <c r="BX32" s="250" t="inlineStr">
        <is>
          <t>#REF!</t>
        </is>
      </c>
      <c r="BY32" s="251" t="inlineStr">
        <is>
          <t>#REF!</t>
        </is>
      </c>
      <c r="BZ32" s="248" t="n">
        <v>0</v>
      </c>
      <c r="CA32" s="248" t="n">
        <v>0</v>
      </c>
      <c r="CB32" s="249" t="n">
        <v>0</v>
      </c>
      <c r="CC32" s="250" t="inlineStr">
        <is>
          <t>#REF!</t>
        </is>
      </c>
      <c r="CD32" s="251">
        <f>'[2]DATA CONSOLIDADA 2018-2025 '!$CB34-'b2'!$BW32</f>
        <v/>
      </c>
      <c r="CE32" s="253" t="n">
        <v>0</v>
      </c>
      <c r="CF32" s="253" t="n">
        <v>0</v>
      </c>
      <c r="CG32" s="254" t="n">
        <v>0</v>
      </c>
      <c r="CH32" s="250" t="inlineStr">
        <is>
          <t>#REF!</t>
        </is>
      </c>
      <c r="CI32" s="251">
        <f>'[2]DATA CONSOLIDADA 2018-2025 '!$CG34-'b2'!$CB32</f>
        <v/>
      </c>
      <c r="CJ32" s="247" t="inlineStr">
        <is>
          <t>#REF!</t>
        </is>
      </c>
      <c r="CK32" s="247" t="n">
        <v>0</v>
      </c>
      <c r="CL32" s="247" t="n">
        <v>0</v>
      </c>
      <c r="CM32" s="247" t="n">
        <v>0</v>
      </c>
      <c r="CN32" s="247" t="inlineStr">
        <is>
          <t>#REF!</t>
        </is>
      </c>
      <c r="CO32" s="251">
        <f>'[2]DATA CONSOLIDADA 2018-2025 '!$CM34-'b2'!$CG32</f>
        <v/>
      </c>
      <c r="CP32" s="253" t="n">
        <v>0</v>
      </c>
      <c r="CQ32" s="253" t="n">
        <v>0</v>
      </c>
      <c r="CR32" s="253" t="n">
        <v>0</v>
      </c>
      <c r="CS32" s="253" t="n">
        <v>0</v>
      </c>
      <c r="CT32" s="253" t="n">
        <v>0</v>
      </c>
      <c r="CU32" s="253" t="n">
        <v>0</v>
      </c>
      <c r="CV32" s="247" t="n">
        <v>0</v>
      </c>
      <c r="CW32" s="247" t="n">
        <v>0</v>
      </c>
      <c r="CX32" s="247" t="n">
        <v>0</v>
      </c>
      <c r="CY32" s="247" t="n">
        <v>0</v>
      </c>
      <c r="CZ32" s="247" t="n">
        <v>0</v>
      </c>
      <c r="DA32" s="247" t="n">
        <v>0</v>
      </c>
      <c r="DB32" s="247" t="n">
        <v>0</v>
      </c>
      <c r="DC32" s="255" t="n">
        <v>0</v>
      </c>
      <c r="DD32" s="255" t="n">
        <v>0</v>
      </c>
      <c r="DE32" s="255" t="n">
        <v>0</v>
      </c>
      <c r="DF32" s="255" t="n">
        <v>0</v>
      </c>
      <c r="DG32" s="255" t="n">
        <v>0</v>
      </c>
      <c r="DH32" s="255" t="n">
        <v>0</v>
      </c>
      <c r="DI32" s="256" t="n">
        <v>20490594265</v>
      </c>
      <c r="DJ32" s="257" t="inlineStr">
        <is>
          <t xml:space="preserve">ASOCIACION DE PRODUCTORES AGROPECUARIOS ORGANICOS VALLE PAMPAS - APAOVAP
</t>
        </is>
      </c>
      <c r="DK32" s="257" t="inlineStr">
        <is>
          <t>01 Asociación</t>
        </is>
      </c>
      <c r="DL32" s="258" t="n"/>
      <c r="DM32" s="258" t="n"/>
      <c r="DN32" s="258" t="n"/>
      <c r="DO32" s="258" t="n"/>
      <c r="DP32" s="258" t="n"/>
      <c r="DQ32" s="258" t="n"/>
      <c r="DR32" s="258" t="n"/>
      <c r="DS32" s="258" t="n"/>
      <c r="DT32" s="258" t="n"/>
      <c r="DU32" s="258" t="n"/>
      <c r="DV32" s="258" t="n"/>
      <c r="DW32" s="258" t="n"/>
      <c r="DX32" s="258" t="n"/>
      <c r="DY32" s="258" t="n"/>
      <c r="DZ32" s="258" t="n"/>
      <c r="EA32" s="258" t="n"/>
      <c r="EB32" s="258" t="n"/>
      <c r="EC32" s="258" t="n"/>
      <c r="ED32" s="258" t="n"/>
      <c r="EE32" s="258" t="n"/>
    </row>
    <row r="33" hidden="1" ht="47.25" customHeight="1">
      <c r="A33" s="240" t="inlineStr">
        <is>
          <t>COOPERATIVA AGROINDUSTRIAL MACHUPICCHU LTDA</t>
        </is>
      </c>
      <c r="B33" s="240" t="inlineStr">
        <is>
          <t>QUINUA Y OTROS GRANOS</t>
        </is>
      </c>
      <c r="C33" s="240" t="inlineStr">
        <is>
          <t>QUINUA</t>
        </is>
      </c>
      <c r="D33" s="240" t="inlineStr">
        <is>
          <t>APURIMAC</t>
        </is>
      </c>
      <c r="E33" s="240" t="inlineStr">
        <is>
          <t>030213</t>
        </is>
      </c>
      <c r="F33" s="240" t="inlineStr">
        <is>
          <t>APURIMAC</t>
        </is>
      </c>
      <c r="G33" s="240" t="inlineStr">
        <is>
          <t>ANDAHUAYLAS</t>
        </is>
      </c>
      <c r="H33" s="240" t="inlineStr">
        <is>
          <t>SAN JERONIMO</t>
        </is>
      </c>
      <c r="I33" s="241" t="n">
        <v>1</v>
      </c>
      <c r="J33" s="241" t="n">
        <v>1</v>
      </c>
      <c r="K33" s="241" t="n">
        <v>1</v>
      </c>
      <c r="L33" s="241" t="n">
        <v>1</v>
      </c>
      <c r="M33" s="241" t="n"/>
      <c r="N33" s="241" t="n">
        <v>1</v>
      </c>
      <c r="O33" s="241" t="n"/>
      <c r="P33" s="241" t="n">
        <v>1</v>
      </c>
      <c r="Q33" s="241" t="inlineStr">
        <is>
          <t>PAC</t>
        </is>
      </c>
      <c r="R33" s="242">
        <f>IF(I33=1,I$2,"")&amp;IF(J33=1,IF(I33=1,"-","")&amp;J$2,"")&amp;IF(K33=1,IF(OR(J33=1,I33=1),"-","")&amp;K$2,"")&amp;IF(L33=1,IF(OR(K33=1,J33=1,I33=1),"-","")&amp;L$2,"")&amp;IF(M33=1,IF(OR(L33=1,K33=1,J33=1,I33=1),"-","")&amp;M$2,"")&amp;IF(N33=1,IF(OR(M33=1,L33=1,K33=1,J33=1,I33=1),"-","")&amp;N$2,"")&amp;IF(O33=1,IF(OR(N33=1,M33=1,L33=1,K33=1,J33=1,I33=1),"-","")&amp;O$2,"")&amp;IF(P33=1,IF(I33=1," - ",IF(J33=1," - ",IF(K33=1," - ",IF(L33=1," - ",IF(M33=1," - ",IF(N33=1," - ",IF(O33=1," - ","")))))))&amp;P$2,"")</f>
        <v/>
      </c>
      <c r="S33" s="243">
        <f>SUM('b2'!$I33:$P33)</f>
        <v/>
      </c>
      <c r="T33" s="243">
        <f>IF(OR('b2'!$J33=1,'b2'!$K33=1,'b2'!$L33=1,'b2'!$M33=1,'b2'!$N33=1,'b2'!$O33=1,'b2'!$P33=1),"SI","NO")</f>
        <v/>
      </c>
      <c r="U33" s="243">
        <f>IF(OR('b2'!$K33=1,'b2'!$L33=1,'b2'!$M33=1,'b2'!$N33=1,'b2'!$O33=1,'b2'!$P33=1),"SI","NO")</f>
        <v/>
      </c>
      <c r="V33" s="244" t="n">
        <v>463</v>
      </c>
      <c r="W33" s="245" t="n">
        <v>217</v>
      </c>
      <c r="X33" s="245" t="n">
        <v>44</v>
      </c>
      <c r="Y33" s="244" t="n">
        <v>261</v>
      </c>
      <c r="Z33" s="245" t="n">
        <v>210</v>
      </c>
      <c r="AA33" s="245" t="n">
        <v>43</v>
      </c>
      <c r="AB33" s="244" t="n">
        <v>253</v>
      </c>
      <c r="AC33" s="245" t="n">
        <v>190</v>
      </c>
      <c r="AD33" s="245" t="n">
        <v>50</v>
      </c>
      <c r="AE33" s="244" t="n">
        <v>240</v>
      </c>
      <c r="AF33" s="245" t="n">
        <v>0</v>
      </c>
      <c r="AG33" s="245" t="n">
        <v>0</v>
      </c>
      <c r="AH33" s="244" t="n">
        <v>0</v>
      </c>
      <c r="AI33" s="245" t="n">
        <v>120</v>
      </c>
      <c r="AJ33" s="245" t="n">
        <v>80</v>
      </c>
      <c r="AK33" s="244" t="n">
        <v>200</v>
      </c>
      <c r="AL33" s="245" t="n">
        <v>0</v>
      </c>
      <c r="AM33" s="245" t="n">
        <v>0</v>
      </c>
      <c r="AN33" s="244" t="n">
        <v>0</v>
      </c>
      <c r="AO33" s="245" t="n">
        <v>92</v>
      </c>
      <c r="AP33" s="245" t="n">
        <v>15</v>
      </c>
      <c r="AQ33" s="244" t="n">
        <v>107</v>
      </c>
      <c r="AR33" s="244">
        <f>IF('b2'!$AQ33&gt;0,'b2'!$AQ33,IF('b2'!$AN33&gt;0,'b2'!$AN33,IF('b2'!$AK33&gt;0,'b2'!$AK33,IF('b2'!$AH33&gt;0,'b2'!$AH33,IF('b2'!$AE33&gt;0,'b2'!$AE33,IF('b2'!$AB33&gt;0,'b2'!$AB33,IF('b2'!$Y33&gt;0,'b2'!$Y33,IF('b2'!$V33&gt;0,'b2'!$V33," ---"))))))))</f>
        <v/>
      </c>
      <c r="AS33" s="246" t="n">
        <v>0</v>
      </c>
      <c r="AT33" s="246" t="n">
        <v>7</v>
      </c>
      <c r="AU33" s="246" t="n">
        <v>22</v>
      </c>
      <c r="AV33" s="246" t="n">
        <v>4</v>
      </c>
      <c r="AW33" s="246" t="n">
        <v>0</v>
      </c>
      <c r="AX33" s="246" t="n">
        <v>0</v>
      </c>
      <c r="AY33" s="246" t="n">
        <v>25</v>
      </c>
      <c r="AZ33" s="246" t="n">
        <v>7</v>
      </c>
      <c r="BA33" s="246" t="n">
        <v>0</v>
      </c>
      <c r="BB33" s="246" t="n">
        <v>0</v>
      </c>
      <c r="BC33" s="246" t="n">
        <v>24</v>
      </c>
      <c r="BD33" s="246" t="n">
        <v>0</v>
      </c>
      <c r="BE33" s="249" t="n">
        <v>2120163.16</v>
      </c>
      <c r="BF33" s="248" t="n">
        <v>2632717.16</v>
      </c>
      <c r="BG33" s="248" t="n">
        <v>0</v>
      </c>
      <c r="BH33" s="249" t="n">
        <v>2632717.16</v>
      </c>
      <c r="BI33" s="250" t="inlineStr">
        <is>
          <t>#REF!</t>
        </is>
      </c>
      <c r="BJ33" s="251" t="inlineStr">
        <is>
          <t>#REF!</t>
        </is>
      </c>
      <c r="BK33" s="248" t="n">
        <v>1413126.59</v>
      </c>
      <c r="BL33" s="248" t="n">
        <v>951293.2</v>
      </c>
      <c r="BM33" s="249" t="n">
        <v>2364419.79</v>
      </c>
      <c r="BN33" s="250" t="inlineStr">
        <is>
          <t>#REF!</t>
        </is>
      </c>
      <c r="BO33" s="251" t="inlineStr">
        <is>
          <t>#REF!</t>
        </is>
      </c>
      <c r="BP33" s="248" t="n">
        <v>671996.5699999999</v>
      </c>
      <c r="BQ33" s="248" t="n">
        <v>364049.58</v>
      </c>
      <c r="BR33" s="249" t="n">
        <v>1036046.15</v>
      </c>
      <c r="BS33" s="250" t="inlineStr">
        <is>
          <t>#REF!</t>
        </is>
      </c>
      <c r="BT33" s="251">
        <f>'[2]DATA CONSOLIDADA 2018-2025 '!$BR35-'b2'!$BO33</f>
        <v/>
      </c>
      <c r="BU33" s="248" t="n">
        <v>0</v>
      </c>
      <c r="BV33" s="248" t="n">
        <v>0</v>
      </c>
      <c r="BW33" s="249" t="n">
        <v>0</v>
      </c>
      <c r="BX33" s="250" t="inlineStr">
        <is>
          <t>#REF!</t>
        </is>
      </c>
      <c r="BY33" s="251" t="inlineStr">
        <is>
          <t>#REF!</t>
        </is>
      </c>
      <c r="BZ33" s="248" t="n">
        <v>2082623.3</v>
      </c>
      <c r="CA33" s="248" t="n">
        <v>0</v>
      </c>
      <c r="CB33" s="249" t="n">
        <v>2082623.3</v>
      </c>
      <c r="CC33" s="250" t="inlineStr">
        <is>
          <t>#REF!</t>
        </is>
      </c>
      <c r="CD33" s="251">
        <f>'[2]DATA CONSOLIDADA 2018-2025 '!$CB35-'b2'!$BW33</f>
        <v/>
      </c>
      <c r="CE33" s="253" t="n">
        <v>0</v>
      </c>
      <c r="CF33" s="253" t="n">
        <v>0</v>
      </c>
      <c r="CG33" s="254" t="n">
        <v>0</v>
      </c>
      <c r="CH33" s="250" t="inlineStr">
        <is>
          <t>#REF!</t>
        </is>
      </c>
      <c r="CI33" s="251">
        <f>'[2]DATA CONSOLIDADA 2018-2025 '!$CG35-'b2'!$CB33</f>
        <v/>
      </c>
      <c r="CJ33" s="247" t="inlineStr">
        <is>
          <t>#REF!</t>
        </is>
      </c>
      <c r="CK33" s="247" t="n">
        <v>108583.6</v>
      </c>
      <c r="CL33" s="247" t="n">
        <v>0</v>
      </c>
      <c r="CM33" s="247" t="n">
        <v>108583.6</v>
      </c>
      <c r="CN33" s="247" t="inlineStr">
        <is>
          <t>#REF!</t>
        </is>
      </c>
      <c r="CO33" s="251">
        <f>'[2]DATA CONSOLIDADA 2018-2025 '!$CM35-'b2'!$CG33</f>
        <v/>
      </c>
      <c r="CP33" s="253" t="n">
        <v>0</v>
      </c>
      <c r="CQ33" s="253" t="n">
        <v>0</v>
      </c>
      <c r="CR33" s="253" t="n">
        <v>0</v>
      </c>
      <c r="CS33" s="253" t="n">
        <v>2082623.3</v>
      </c>
      <c r="CT33" s="253" t="n">
        <v>0</v>
      </c>
      <c r="CU33" s="253" t="n">
        <v>0</v>
      </c>
      <c r="CV33" s="247" t="n">
        <v>2082623.3</v>
      </c>
      <c r="CW33" s="247" t="n">
        <v>0</v>
      </c>
      <c r="CX33" s="247" t="n">
        <v>0</v>
      </c>
      <c r="CY33" s="247" t="n">
        <v>0</v>
      </c>
      <c r="CZ33" s="247" t="n">
        <v>0</v>
      </c>
      <c r="DA33" s="247" t="n">
        <v>0</v>
      </c>
      <c r="DB33" s="247" t="n">
        <v>0</v>
      </c>
      <c r="DC33" s="255" t="n">
        <v>0</v>
      </c>
      <c r="DD33" s="255" t="n">
        <v>0</v>
      </c>
      <c r="DE33" s="255" t="n">
        <v>108583.6</v>
      </c>
      <c r="DF33" s="255" t="n">
        <v>0</v>
      </c>
      <c r="DG33" s="255" t="n">
        <v>0</v>
      </c>
      <c r="DH33" s="255" t="n">
        <v>108583.6</v>
      </c>
      <c r="DI33" s="256" t="n">
        <v>20490810146</v>
      </c>
      <c r="DJ33" s="257" t="inlineStr">
        <is>
          <t>COOPERATIVA AGRARIA MACHUPICCHU LTDA - CAGMA LTDA</t>
        </is>
      </c>
      <c r="DK33" s="257" t="inlineStr">
        <is>
          <t>02 Cooperativa</t>
        </is>
      </c>
      <c r="DL33" s="258" t="n"/>
      <c r="DM33" s="258" t="n"/>
      <c r="DN33" s="258" t="n"/>
      <c r="DO33" s="258" t="n"/>
      <c r="DP33" s="258" t="n"/>
      <c r="DQ33" s="258" t="n"/>
      <c r="DR33" s="258" t="n"/>
      <c r="DS33" s="258" t="n"/>
      <c r="DT33" s="258" t="n"/>
      <c r="DU33" s="258" t="n"/>
      <c r="DV33" s="258" t="n"/>
      <c r="DW33" s="258" t="n"/>
      <c r="DX33" s="258" t="n"/>
      <c r="DY33" s="258" t="n"/>
      <c r="DZ33" s="258" t="n"/>
      <c r="EA33" s="258" t="n"/>
      <c r="EB33" s="258" t="n"/>
      <c r="EC33" s="258" t="n"/>
      <c r="ED33" s="258" t="n"/>
      <c r="EE33" s="258" t="n"/>
    </row>
    <row r="34" hidden="1" ht="47.25" customHeight="1">
      <c r="A34" s="240" t="inlineStr">
        <is>
          <t>COOPERATIVA AGROINDUSTRIAL TIERRA ANDINA LTDA</t>
        </is>
      </c>
      <c r="B34" s="240" t="inlineStr">
        <is>
          <t>QUINUA Y OTROS GRANOS</t>
        </is>
      </c>
      <c r="C34" s="240" t="inlineStr">
        <is>
          <t>QUINUA</t>
        </is>
      </c>
      <c r="D34" s="240" t="inlineStr">
        <is>
          <t>APURIMAC</t>
        </is>
      </c>
      <c r="E34" s="240" t="inlineStr">
        <is>
          <t>030201</t>
        </is>
      </c>
      <c r="F34" s="240" t="inlineStr">
        <is>
          <t>APURIMAC</t>
        </is>
      </c>
      <c r="G34" s="240" t="inlineStr">
        <is>
          <t>ANDAHUAYLAS</t>
        </is>
      </c>
      <c r="H34" s="240" t="inlineStr">
        <is>
          <t>ANDAHUAYLAS</t>
        </is>
      </c>
      <c r="I34" s="241" t="n">
        <v>1</v>
      </c>
      <c r="J34" s="241" t="n">
        <v>1</v>
      </c>
      <c r="K34" s="241" t="n">
        <v>1</v>
      </c>
      <c r="L34" s="241" t="n">
        <v>1</v>
      </c>
      <c r="M34" s="241" t="n">
        <v>1</v>
      </c>
      <c r="N34" s="241" t="n">
        <v>1</v>
      </c>
      <c r="O34" s="241" t="n"/>
      <c r="P34" s="241" t="n"/>
      <c r="Q34" s="241" t="inlineStr">
        <is>
          <t>PAC</t>
        </is>
      </c>
      <c r="R34" s="242">
        <f>IF(I34=1,I$2,"")&amp;IF(J34=1,IF(I34=1,"-","")&amp;J$2,"")&amp;IF(K34=1,IF(OR(J34=1,I34=1),"-","")&amp;K$2,"")&amp;IF(L34=1,IF(OR(K34=1,J34=1,I34=1),"-","")&amp;L$2,"")&amp;IF(M34=1,IF(OR(L34=1,K34=1,J34=1,I34=1),"-","")&amp;M$2,"")&amp;IF(N34=1,IF(OR(M34=1,L34=1,K34=1,J34=1,I34=1),"-","")&amp;N$2,"")&amp;IF(O34=1,IF(OR(N34=1,M34=1,L34=1,K34=1,J34=1,I34=1),"-","")&amp;O$2,"")&amp;IF(P34=1,IF(I34=1," - ",IF(J34=1," - ",IF(K34=1," - ",IF(L34=1," - ",IF(M34=1," - ",IF(N34=1," - ",IF(O34=1," - ","")))))))&amp;P$2,"")</f>
        <v/>
      </c>
      <c r="S34" s="243">
        <f>SUM('b2'!$I34:$P34)</f>
        <v/>
      </c>
      <c r="T34" s="243">
        <f>IF(OR('b2'!$J34=1,'b2'!$K34=1,'b2'!$L34=1,'b2'!$M34=1,'b2'!$N34=1,'b2'!$O34=1,'b2'!$P34=1),"SI","NO")</f>
        <v/>
      </c>
      <c r="U34" s="243">
        <f>IF(OR('b2'!$K34=1,'b2'!$L34=1,'b2'!$M34=1,'b2'!$N34=1,'b2'!$O34=1,'b2'!$P34=1),"SI","NO")</f>
        <v/>
      </c>
      <c r="V34" s="244" t="n">
        <v>168</v>
      </c>
      <c r="W34" s="245" t="n">
        <v>93</v>
      </c>
      <c r="X34" s="245" t="n">
        <v>42</v>
      </c>
      <c r="Y34" s="244" t="n">
        <v>135</v>
      </c>
      <c r="Z34" s="245" t="n">
        <v>82</v>
      </c>
      <c r="AA34" s="245" t="n">
        <v>41</v>
      </c>
      <c r="AB34" s="244" t="n">
        <v>123</v>
      </c>
      <c r="AC34" s="245" t="n">
        <v>103</v>
      </c>
      <c r="AD34" s="245" t="n">
        <v>47</v>
      </c>
      <c r="AE34" s="244" t="n">
        <v>150</v>
      </c>
      <c r="AF34" s="245" t="n">
        <v>103</v>
      </c>
      <c r="AG34" s="245" t="n">
        <v>47</v>
      </c>
      <c r="AH34" s="244" t="n">
        <v>150</v>
      </c>
      <c r="AI34" s="245" t="n">
        <v>103</v>
      </c>
      <c r="AJ34" s="245" t="n">
        <v>47</v>
      </c>
      <c r="AK34" s="244" t="n">
        <v>150</v>
      </c>
      <c r="AL34" s="245" t="n">
        <v>0</v>
      </c>
      <c r="AM34" s="245" t="n">
        <v>0</v>
      </c>
      <c r="AN34" s="244" t="n">
        <v>0</v>
      </c>
      <c r="AO34" s="245" t="n">
        <v>0</v>
      </c>
      <c r="AP34" s="245" t="n">
        <v>0</v>
      </c>
      <c r="AQ34" s="244" t="n">
        <v>0</v>
      </c>
      <c r="AR34" s="244">
        <f>IF('b2'!$AQ34&gt;0,'b2'!$AQ34,IF('b2'!$AN34&gt;0,'b2'!$AN34,IF('b2'!$AK34&gt;0,'b2'!$AK34,IF('b2'!$AH34&gt;0,'b2'!$AH34,IF('b2'!$AE34&gt;0,'b2'!$AE34,IF('b2'!$AB34&gt;0,'b2'!$AB34,IF('b2'!$Y34&gt;0,'b2'!$Y34,IF('b2'!$V34&gt;0,'b2'!$V34," ---"))))))))</f>
        <v/>
      </c>
      <c r="AS34" s="246" t="n">
        <v>0</v>
      </c>
      <c r="AT34" s="246" t="n">
        <v>6</v>
      </c>
      <c r="AU34" s="246" t="n">
        <v>59</v>
      </c>
      <c r="AV34" s="246" t="n">
        <v>4</v>
      </c>
      <c r="AW34" s="246" t="n">
        <v>24</v>
      </c>
      <c r="AX34" s="246" t="n">
        <v>3</v>
      </c>
      <c r="AY34" s="246" t="n">
        <v>5</v>
      </c>
      <c r="AZ34" s="246" t="n">
        <v>0</v>
      </c>
      <c r="BA34" s="246" t="n">
        <v>0</v>
      </c>
      <c r="BB34" s="246" t="n">
        <v>0</v>
      </c>
      <c r="BC34" s="246" t="n">
        <v>0</v>
      </c>
      <c r="BD34" s="246" t="n">
        <v>0</v>
      </c>
      <c r="BE34" s="247" t="n">
        <v>0</v>
      </c>
      <c r="BF34" s="248" t="n">
        <v>471229</v>
      </c>
      <c r="BG34" s="248" t="n">
        <v>0</v>
      </c>
      <c r="BH34" s="249" t="n">
        <v>471229</v>
      </c>
      <c r="BI34" s="250" t="inlineStr">
        <is>
          <t>#REF!</t>
        </is>
      </c>
      <c r="BJ34" s="251" t="inlineStr">
        <is>
          <t>#REF!</t>
        </is>
      </c>
      <c r="BK34" s="248" t="n">
        <v>1076214.4</v>
      </c>
      <c r="BL34" s="248" t="n">
        <v>0</v>
      </c>
      <c r="BM34" s="249" t="n">
        <v>1076214.4</v>
      </c>
      <c r="BN34" s="250" t="inlineStr">
        <is>
          <t>#REF!</t>
        </is>
      </c>
      <c r="BO34" s="251" t="inlineStr">
        <is>
          <t>#REF!</t>
        </is>
      </c>
      <c r="BP34" s="248" t="n">
        <v>748371.58</v>
      </c>
      <c r="BQ34" s="248" t="n">
        <v>0</v>
      </c>
      <c r="BR34" s="249" t="n">
        <v>748371.58</v>
      </c>
      <c r="BS34" s="250" t="inlineStr">
        <is>
          <t>#REF!</t>
        </is>
      </c>
      <c r="BT34" s="251">
        <f>'[2]DATA CONSOLIDADA 2018-2025 '!$BR36-'b2'!$BO34</f>
        <v/>
      </c>
      <c r="BU34" s="248" t="n">
        <v>0</v>
      </c>
      <c r="BV34" s="248" t="n">
        <v>0</v>
      </c>
      <c r="BW34" s="249" t="n">
        <v>0</v>
      </c>
      <c r="BX34" s="250" t="inlineStr">
        <is>
          <t>#REF!</t>
        </is>
      </c>
      <c r="BY34" s="251" t="inlineStr">
        <is>
          <t>#REF!</t>
        </is>
      </c>
      <c r="BZ34" s="248" t="n">
        <v>200004</v>
      </c>
      <c r="CA34" s="248" t="n">
        <v>0</v>
      </c>
      <c r="CB34" s="249" t="n">
        <v>200004</v>
      </c>
      <c r="CC34" s="250" t="inlineStr">
        <is>
          <t>#REF!</t>
        </is>
      </c>
      <c r="CD34" s="251">
        <f>'[2]DATA CONSOLIDADA 2018-2025 '!$CB36-'b2'!$BW34</f>
        <v/>
      </c>
      <c r="CE34" s="253" t="n">
        <v>0</v>
      </c>
      <c r="CF34" s="253" t="n">
        <v>0</v>
      </c>
      <c r="CG34" s="254" t="n">
        <v>0</v>
      </c>
      <c r="CH34" s="250" t="inlineStr">
        <is>
          <t>#REF!</t>
        </is>
      </c>
      <c r="CI34" s="251">
        <f>'[2]DATA CONSOLIDADA 2018-2025 '!$CG36-'b2'!$CB34</f>
        <v/>
      </c>
      <c r="CJ34" s="247" t="inlineStr">
        <is>
          <t>#REF!</t>
        </is>
      </c>
      <c r="CK34" s="247" t="n">
        <v>0</v>
      </c>
      <c r="CL34" s="247" t="n">
        <v>0</v>
      </c>
      <c r="CM34" s="247" t="n">
        <v>0</v>
      </c>
      <c r="CN34" s="247" t="inlineStr">
        <is>
          <t>#REF!</t>
        </is>
      </c>
      <c r="CO34" s="251">
        <f>'[2]DATA CONSOLIDADA 2018-2025 '!$CM36-'b2'!$CG34</f>
        <v/>
      </c>
      <c r="CP34" s="253" t="n">
        <v>0</v>
      </c>
      <c r="CQ34" s="253" t="n">
        <v>200004</v>
      </c>
      <c r="CR34" s="253" t="n">
        <v>0</v>
      </c>
      <c r="CS34" s="253" t="n">
        <v>0</v>
      </c>
      <c r="CT34" s="253" t="n">
        <v>0</v>
      </c>
      <c r="CU34" s="253" t="n">
        <v>0</v>
      </c>
      <c r="CV34" s="247" t="n">
        <v>200004</v>
      </c>
      <c r="CW34" s="247" t="n">
        <v>0</v>
      </c>
      <c r="CX34" s="247" t="n">
        <v>0</v>
      </c>
      <c r="CY34" s="247" t="n">
        <v>0</v>
      </c>
      <c r="CZ34" s="247" t="n">
        <v>0</v>
      </c>
      <c r="DA34" s="247" t="n">
        <v>0</v>
      </c>
      <c r="DB34" s="247" t="n">
        <v>0</v>
      </c>
      <c r="DC34" s="255" t="n">
        <v>0</v>
      </c>
      <c r="DD34" s="255" t="n">
        <v>0</v>
      </c>
      <c r="DE34" s="255" t="n">
        <v>0</v>
      </c>
      <c r="DF34" s="255" t="n">
        <v>0</v>
      </c>
      <c r="DG34" s="255" t="n">
        <v>0</v>
      </c>
      <c r="DH34" s="255" t="n">
        <v>0</v>
      </c>
      <c r="DI34" s="256" t="n">
        <v>20600998847</v>
      </c>
      <c r="DJ34" s="257" t="inlineStr">
        <is>
          <t>COOPERATIVA AGROINDUSTRIAL TIERRA ANDINA APURIMAC LTDA - CATAA LTDA</t>
        </is>
      </c>
      <c r="DK34" s="257" t="inlineStr">
        <is>
          <t>02 Cooperativa</t>
        </is>
      </c>
      <c r="DL34" s="258" t="n"/>
      <c r="DM34" s="258" t="n"/>
      <c r="DN34" s="258" t="n"/>
      <c r="DO34" s="258" t="n"/>
      <c r="DP34" s="258" t="n"/>
      <c r="DQ34" s="258" t="n"/>
      <c r="DR34" s="258" t="n"/>
      <c r="DS34" s="258" t="n"/>
      <c r="DT34" s="258" t="n"/>
      <c r="DU34" s="258" t="n"/>
      <c r="DV34" s="258" t="n"/>
      <c r="DW34" s="258" t="n"/>
      <c r="DX34" s="258" t="n"/>
      <c r="DY34" s="258" t="n"/>
      <c r="DZ34" s="258" t="n"/>
      <c r="EA34" s="258" t="n"/>
      <c r="EB34" s="258" t="n"/>
      <c r="EC34" s="258" t="n"/>
      <c r="ED34" s="258" t="n"/>
      <c r="EE34" s="258" t="n"/>
    </row>
    <row r="35" hidden="1" ht="47.25" customHeight="1">
      <c r="A35" s="240" t="inlineStr">
        <is>
          <t>ASOCIACIÓN DE MUJERES PRODUCTORAS DE TALLARINES DE CASA SANTO DOMINGO</t>
        </is>
      </c>
      <c r="B35" s="240" t="inlineStr">
        <is>
          <t>QUINUA Y OTROS GRANOS</t>
        </is>
      </c>
      <c r="C35" s="240" t="inlineStr">
        <is>
          <t>QUINUA</t>
        </is>
      </c>
      <c r="D35" s="240" t="inlineStr">
        <is>
          <t>APURIMAC</t>
        </is>
      </c>
      <c r="E35" s="240" t="inlineStr">
        <is>
          <t>030101</t>
        </is>
      </c>
      <c r="F35" s="240" t="inlineStr">
        <is>
          <t>APURIMAC</t>
        </is>
      </c>
      <c r="G35" s="240" t="inlineStr">
        <is>
          <t>ABANCAY</t>
        </is>
      </c>
      <c r="H35" s="240" t="inlineStr">
        <is>
          <t>ABANCAY</t>
        </is>
      </c>
      <c r="I35" s="241" t="n"/>
      <c r="J35" s="241" t="n">
        <v>1</v>
      </c>
      <c r="K35" s="241" t="n">
        <v>1</v>
      </c>
      <c r="L35" s="241" t="n">
        <v>1</v>
      </c>
      <c r="M35" s="241" t="n"/>
      <c r="N35" s="241" t="n"/>
      <c r="O35" s="241" t="n"/>
      <c r="P35" s="241" t="n"/>
      <c r="Q35" s="241" t="inlineStr">
        <is>
          <t>PAC</t>
        </is>
      </c>
      <c r="R35" s="242">
        <f>IF(I35=1,I$2,"")&amp;IF(J35=1,IF(I35=1,"-","")&amp;J$2,"")&amp;IF(K35=1,IF(OR(J35=1,I35=1),"-","")&amp;K$2,"")&amp;IF(L35=1,IF(OR(K35=1,J35=1,I35=1),"-","")&amp;L$2,"")&amp;IF(M35=1,IF(OR(L35=1,K35=1,J35=1,I35=1),"-","")&amp;M$2,"")&amp;IF(N35=1,IF(OR(M35=1,L35=1,K35=1,J35=1,I35=1),"-","")&amp;N$2,"")&amp;IF(O35=1,IF(OR(N35=1,M35=1,L35=1,K35=1,J35=1,I35=1),"-","")&amp;O$2,"")&amp;IF(P35=1,IF(I35=1," - ",IF(J35=1," - ",IF(K35=1," - ",IF(L35=1," - ",IF(M35=1," - ",IF(N35=1," - ",IF(O35=1," - ","")))))))&amp;P$2,"")</f>
        <v/>
      </c>
      <c r="S35" s="243">
        <f>SUM('b2'!$I35:$P35)</f>
        <v/>
      </c>
      <c r="T35" s="243">
        <f>IF(OR('b2'!$J35=1,'b2'!$K35=1,'b2'!$L35=1,'b2'!$M35=1,'b2'!$N35=1,'b2'!$O35=1,'b2'!$P35=1),"SI","NO")</f>
        <v/>
      </c>
      <c r="U35" s="243">
        <f>IF(OR('b2'!$K35=1,'b2'!$L35=1,'b2'!$M35=1,'b2'!$N35=1,'b2'!$O35=1,'b2'!$P35=1),"SI","NO")</f>
        <v/>
      </c>
      <c r="V35" s="244" t="n">
        <v>0</v>
      </c>
      <c r="W35" s="245" t="n">
        <v>4</v>
      </c>
      <c r="X35" s="245" t="n">
        <v>6</v>
      </c>
      <c r="Y35" s="244" t="n">
        <v>10</v>
      </c>
      <c r="Z35" s="245" t="n">
        <v>8</v>
      </c>
      <c r="AA35" s="245" t="n">
        <v>17</v>
      </c>
      <c r="AB35" s="244" t="n">
        <v>25</v>
      </c>
      <c r="AC35" s="245" t="n">
        <v>8</v>
      </c>
      <c r="AD35" s="245" t="n">
        <v>17</v>
      </c>
      <c r="AE35" s="244" t="n">
        <v>25</v>
      </c>
      <c r="AF35" s="245" t="n">
        <v>0</v>
      </c>
      <c r="AG35" s="245" t="n">
        <v>0</v>
      </c>
      <c r="AH35" s="244" t="n">
        <v>0</v>
      </c>
      <c r="AI35" s="245" t="n">
        <v>0</v>
      </c>
      <c r="AJ35" s="245" t="n">
        <v>0</v>
      </c>
      <c r="AK35" s="244" t="n">
        <v>0</v>
      </c>
      <c r="AL35" s="245" t="n">
        <v>0</v>
      </c>
      <c r="AM35" s="245" t="n">
        <v>0</v>
      </c>
      <c r="AN35" s="244" t="n">
        <v>0</v>
      </c>
      <c r="AO35" s="245" t="n">
        <v>0</v>
      </c>
      <c r="AP35" s="245" t="n">
        <v>0</v>
      </c>
      <c r="AQ35" s="244" t="n">
        <v>0</v>
      </c>
      <c r="AR35" s="244">
        <f>IF('b2'!$AQ35&gt;0,'b2'!$AQ35,IF('b2'!$AN35&gt;0,'b2'!$AN35,IF('b2'!$AK35&gt;0,'b2'!$AK35,IF('b2'!$AH35&gt;0,'b2'!$AH35,IF('b2'!$AE35&gt;0,'b2'!$AE35,IF('b2'!$AB35&gt;0,'b2'!$AB35,IF('b2'!$Y35&gt;0,'b2'!$Y35,IF('b2'!$V35&gt;0,'b2'!$V35," ---"))))))))</f>
        <v/>
      </c>
      <c r="AS35" s="246" t="n">
        <v>0</v>
      </c>
      <c r="AT35" s="246" t="n">
        <v>0</v>
      </c>
      <c r="AU35" s="246" t="n">
        <v>3</v>
      </c>
      <c r="AV35" s="246" t="n">
        <v>0</v>
      </c>
      <c r="AW35" s="246" t="n">
        <v>0</v>
      </c>
      <c r="AX35" s="246" t="n">
        <v>0</v>
      </c>
      <c r="AY35" s="246" t="n">
        <v>0</v>
      </c>
      <c r="AZ35" s="246" t="n">
        <v>0</v>
      </c>
      <c r="BA35" s="246" t="n">
        <v>0</v>
      </c>
      <c r="BB35" s="246" t="n">
        <v>0</v>
      </c>
      <c r="BC35" s="246" t="n">
        <v>0</v>
      </c>
      <c r="BD35" s="246" t="n">
        <v>0</v>
      </c>
      <c r="BE35" s="247" t="n">
        <v>0</v>
      </c>
      <c r="BF35" s="248" t="n">
        <v>48276</v>
      </c>
      <c r="BG35" s="248" t="n">
        <v>0</v>
      </c>
      <c r="BH35" s="249" t="n">
        <v>48276</v>
      </c>
      <c r="BI35" s="250" t="inlineStr">
        <is>
          <t>#REF!</t>
        </is>
      </c>
      <c r="BJ35" s="251" t="inlineStr">
        <is>
          <t>#REF!</t>
        </is>
      </c>
      <c r="BK35" s="248" t="n">
        <v>37127</v>
      </c>
      <c r="BL35" s="248" t="n">
        <v>0</v>
      </c>
      <c r="BM35" s="249" t="n">
        <v>37127</v>
      </c>
      <c r="BN35" s="250" t="inlineStr">
        <is>
          <t>#REF!</t>
        </is>
      </c>
      <c r="BO35" s="251" t="inlineStr">
        <is>
          <t>#REF!</t>
        </is>
      </c>
      <c r="BP35" s="248" t="n">
        <v>50168</v>
      </c>
      <c r="BQ35" s="248" t="n">
        <v>0</v>
      </c>
      <c r="BR35" s="249" t="n">
        <v>50168</v>
      </c>
      <c r="BS35" s="250" t="inlineStr">
        <is>
          <t>#REF!</t>
        </is>
      </c>
      <c r="BT35" s="251">
        <f>'[2]DATA CONSOLIDADA 2018-2025 '!$BR37-'b2'!$BO35</f>
        <v/>
      </c>
      <c r="BU35" s="248" t="n">
        <v>0</v>
      </c>
      <c r="BV35" s="248" t="n">
        <v>0</v>
      </c>
      <c r="BW35" s="249" t="n">
        <v>0</v>
      </c>
      <c r="BX35" s="250" t="inlineStr">
        <is>
          <t>#REF!</t>
        </is>
      </c>
      <c r="BY35" s="251" t="inlineStr">
        <is>
          <t>#REF!</t>
        </is>
      </c>
      <c r="BZ35" s="248" t="n">
        <v>0</v>
      </c>
      <c r="CA35" s="248" t="n">
        <v>0</v>
      </c>
      <c r="CB35" s="249" t="n">
        <v>0</v>
      </c>
      <c r="CC35" s="250" t="inlineStr">
        <is>
          <t>#REF!</t>
        </is>
      </c>
      <c r="CD35" s="251">
        <f>'[2]DATA CONSOLIDADA 2018-2025 '!$CB37-'b2'!$BW35</f>
        <v/>
      </c>
      <c r="CE35" s="253" t="n">
        <v>0</v>
      </c>
      <c r="CF35" s="253" t="n">
        <v>0</v>
      </c>
      <c r="CG35" s="254" t="n">
        <v>0</v>
      </c>
      <c r="CH35" s="250" t="inlineStr">
        <is>
          <t>#REF!</t>
        </is>
      </c>
      <c r="CI35" s="251">
        <f>'[2]DATA CONSOLIDADA 2018-2025 '!$CG37-'b2'!$CB35</f>
        <v/>
      </c>
      <c r="CJ35" s="247" t="inlineStr">
        <is>
          <t>#REF!</t>
        </is>
      </c>
      <c r="CK35" s="247" t="n">
        <v>0</v>
      </c>
      <c r="CL35" s="247" t="n">
        <v>0</v>
      </c>
      <c r="CM35" s="247" t="n">
        <v>0</v>
      </c>
      <c r="CN35" s="247" t="inlineStr">
        <is>
          <t>#REF!</t>
        </is>
      </c>
      <c r="CO35" s="251">
        <f>'[2]DATA CONSOLIDADA 2018-2025 '!$CM37-'b2'!$CG35</f>
        <v/>
      </c>
      <c r="CP35" s="253" t="n">
        <v>0</v>
      </c>
      <c r="CQ35" s="253" t="n">
        <v>0</v>
      </c>
      <c r="CR35" s="253" t="n">
        <v>0</v>
      </c>
      <c r="CS35" s="253" t="n">
        <v>0</v>
      </c>
      <c r="CT35" s="253" t="n">
        <v>0</v>
      </c>
      <c r="CU35" s="253" t="n">
        <v>0</v>
      </c>
      <c r="CV35" s="247" t="n">
        <v>0</v>
      </c>
      <c r="CW35" s="247" t="n">
        <v>0</v>
      </c>
      <c r="CX35" s="247" t="n">
        <v>0</v>
      </c>
      <c r="CY35" s="247" t="n">
        <v>0</v>
      </c>
      <c r="CZ35" s="247" t="n">
        <v>0</v>
      </c>
      <c r="DA35" s="247" t="n">
        <v>0</v>
      </c>
      <c r="DB35" s="247" t="n">
        <v>0</v>
      </c>
      <c r="DC35" s="255" t="n">
        <v>0</v>
      </c>
      <c r="DD35" s="255" t="n">
        <v>0</v>
      </c>
      <c r="DE35" s="255" t="n">
        <v>0</v>
      </c>
      <c r="DF35" s="255" t="n">
        <v>0</v>
      </c>
      <c r="DG35" s="255" t="n">
        <v>0</v>
      </c>
      <c r="DH35" s="255" t="n">
        <v>0</v>
      </c>
      <c r="DI35" s="256" t="n">
        <v>20490195301</v>
      </c>
      <c r="DJ35" s="257" t="inlineStr">
        <is>
          <t>ASOCIACION DE MUJERES PRODUCTORAS SANTO DOMINGO TALLARIN DE CASA</t>
        </is>
      </c>
      <c r="DK35" s="257" t="inlineStr">
        <is>
          <t>01 Asociación</t>
        </is>
      </c>
      <c r="DL35" s="258" t="n"/>
      <c r="DM35" s="258" t="n"/>
      <c r="DN35" s="258" t="n"/>
      <c r="DO35" s="258" t="n"/>
      <c r="DP35" s="258" t="n"/>
      <c r="DQ35" s="258" t="n"/>
      <c r="DR35" s="258" t="n"/>
      <c r="DS35" s="258" t="n"/>
      <c r="DT35" s="258" t="n"/>
      <c r="DU35" s="258" t="n"/>
      <c r="DV35" s="258" t="n"/>
      <c r="DW35" s="258" t="n"/>
      <c r="DX35" s="258" t="n"/>
      <c r="DY35" s="258" t="n"/>
      <c r="DZ35" s="258" t="n"/>
      <c r="EA35" s="258" t="n"/>
      <c r="EB35" s="258" t="n"/>
      <c r="EC35" s="258" t="n"/>
      <c r="ED35" s="258" t="n"/>
      <c r="EE35" s="258" t="n"/>
    </row>
    <row r="36" hidden="1" ht="47.25" customHeight="1">
      <c r="A36" s="240" t="inlineStr">
        <is>
          <t>ASOCIACIÓN DE PRODUCTORES TAMBO INCA</t>
        </is>
      </c>
      <c r="B36" s="240" t="inlineStr">
        <is>
          <t>FIBRA DE ALPACA</t>
        </is>
      </c>
      <c r="C36" s="240" t="inlineStr">
        <is>
          <t>FIBRA DE ALPACA</t>
        </is>
      </c>
      <c r="D36" s="240" t="inlineStr">
        <is>
          <t>APURIMAC</t>
        </is>
      </c>
      <c r="E36" s="240" t="inlineStr">
        <is>
          <t>030406</t>
        </is>
      </c>
      <c r="F36" s="240" t="inlineStr">
        <is>
          <t>APURIMAC</t>
        </is>
      </c>
      <c r="G36" s="240" t="inlineStr">
        <is>
          <t>AYMARAES</t>
        </is>
      </c>
      <c r="H36" s="240" t="inlineStr">
        <is>
          <t>COTARUSE</t>
        </is>
      </c>
      <c r="I36" s="241" t="n">
        <v>1</v>
      </c>
      <c r="J36" s="241" t="n">
        <v>1</v>
      </c>
      <c r="K36" s="241" t="n"/>
      <c r="L36" s="241" t="n"/>
      <c r="M36" s="241" t="n"/>
      <c r="N36" s="241" t="n"/>
      <c r="O36" s="241" t="n"/>
      <c r="P36" s="241" t="n"/>
      <c r="Q36" s="241" t="inlineStr">
        <is>
          <t>PAC</t>
        </is>
      </c>
      <c r="R36" s="242">
        <f>IF(I36=1,I$2,"")&amp;IF(J36=1,IF(I36=1,"-","")&amp;J$2,"")&amp;IF(K36=1,IF(OR(J36=1,I36=1),"-","")&amp;K$2,"")&amp;IF(L36=1,IF(OR(K36=1,J36=1,I36=1),"-","")&amp;L$2,"")&amp;IF(M36=1,IF(OR(L36=1,K36=1,J36=1,I36=1),"-","")&amp;M$2,"")&amp;IF(N36=1,IF(OR(M36=1,L36=1,K36=1,J36=1,I36=1),"-","")&amp;N$2,"")&amp;IF(O36=1,IF(OR(N36=1,M36=1,L36=1,K36=1,J36=1,I36=1),"-","")&amp;O$2,"")&amp;IF(P36=1,IF(I36=1," - ",IF(J36=1," - ",IF(K36=1," - ",IF(L36=1," - ",IF(M36=1," - ",IF(N36=1," - ",IF(O36=1," - ","")))))))&amp;P$2,"")</f>
        <v/>
      </c>
      <c r="S36" s="243">
        <f>SUM('b2'!$I36:$P36)</f>
        <v/>
      </c>
      <c r="T36" s="243">
        <f>IF(OR('b2'!$J36=1,'b2'!$K36=1,'b2'!$L36=1,'b2'!$M36=1,'b2'!$N36=1,'b2'!$O36=1,'b2'!$P36=1),"SI","NO")</f>
        <v/>
      </c>
      <c r="U36" s="243">
        <f>IF(OR('b2'!$K36=1,'b2'!$L36=1,'b2'!$M36=1,'b2'!$N36=1,'b2'!$O36=1,'b2'!$P36=1),"SI","NO")</f>
        <v/>
      </c>
      <c r="V36" s="244" t="n">
        <v>46</v>
      </c>
      <c r="W36" s="245" t="n">
        <v>15</v>
      </c>
      <c r="X36" s="245" t="n">
        <v>2</v>
      </c>
      <c r="Y36" s="244" t="n">
        <v>17</v>
      </c>
      <c r="Z36" s="245" t="n">
        <v>0</v>
      </c>
      <c r="AA36" s="245" t="n">
        <v>0</v>
      </c>
      <c r="AB36" s="244" t="n">
        <v>0</v>
      </c>
      <c r="AC36" s="245" t="n">
        <v>0</v>
      </c>
      <c r="AD36" s="245" t="n">
        <v>0</v>
      </c>
      <c r="AE36" s="244" t="n">
        <v>0</v>
      </c>
      <c r="AF36" s="245" t="n">
        <v>0</v>
      </c>
      <c r="AG36" s="245" t="n">
        <v>0</v>
      </c>
      <c r="AH36" s="244" t="n">
        <v>0</v>
      </c>
      <c r="AI36" s="245" t="n">
        <v>0</v>
      </c>
      <c r="AJ36" s="245" t="n">
        <v>0</v>
      </c>
      <c r="AK36" s="244" t="n">
        <v>0</v>
      </c>
      <c r="AL36" s="245" t="n">
        <v>0</v>
      </c>
      <c r="AM36" s="245" t="n">
        <v>0</v>
      </c>
      <c r="AN36" s="244" t="n">
        <v>0</v>
      </c>
      <c r="AO36" s="245" t="n">
        <v>0</v>
      </c>
      <c r="AP36" s="245" t="n">
        <v>0</v>
      </c>
      <c r="AQ36" s="244" t="n">
        <v>0</v>
      </c>
      <c r="AR36" s="244">
        <f>IF('b2'!$AQ36&gt;0,'b2'!$AQ36,IF('b2'!$AN36&gt;0,'b2'!$AN36,IF('b2'!$AK36&gt;0,'b2'!$AK36,IF('b2'!$AH36&gt;0,'b2'!$AH36,IF('b2'!$AE36&gt;0,'b2'!$AE36,IF('b2'!$AB36&gt;0,'b2'!$AB36,IF('b2'!$Y36&gt;0,'b2'!$Y36,IF('b2'!$V36&gt;0,'b2'!$V36," ---"))))))))</f>
        <v/>
      </c>
      <c r="AS36" s="246" t="n">
        <v>0</v>
      </c>
      <c r="AT36" s="246" t="n">
        <v>0</v>
      </c>
      <c r="AU36" s="246" t="n">
        <v>0</v>
      </c>
      <c r="AV36" s="246" t="n">
        <v>0</v>
      </c>
      <c r="AW36" s="246" t="n">
        <v>0</v>
      </c>
      <c r="AX36" s="246" t="n">
        <v>0</v>
      </c>
      <c r="AY36" s="246" t="n">
        <v>0</v>
      </c>
      <c r="AZ36" s="246" t="n">
        <v>0</v>
      </c>
      <c r="BA36" s="246" t="n">
        <v>0</v>
      </c>
      <c r="BB36" s="246" t="n">
        <v>0</v>
      </c>
      <c r="BC36" s="246" t="n">
        <v>0</v>
      </c>
      <c r="BD36" s="246" t="n">
        <v>0</v>
      </c>
      <c r="BE36" s="247" t="n">
        <v>0</v>
      </c>
      <c r="BF36" s="248" t="n">
        <v>59829.9</v>
      </c>
      <c r="BG36" s="248" t="n">
        <v>0</v>
      </c>
      <c r="BH36" s="249" t="n">
        <v>59829.9</v>
      </c>
      <c r="BI36" s="250" t="inlineStr">
        <is>
          <t>#REF!</t>
        </is>
      </c>
      <c r="BJ36" s="251" t="inlineStr">
        <is>
          <t>#REF!</t>
        </is>
      </c>
      <c r="BK36" s="252" t="n">
        <v>0</v>
      </c>
      <c r="BL36" s="252" t="n">
        <v>0</v>
      </c>
      <c r="BM36" s="247" t="n">
        <v>0</v>
      </c>
      <c r="BN36" s="250" t="inlineStr">
        <is>
          <t>#REF!</t>
        </is>
      </c>
      <c r="BO36" s="251" t="inlineStr">
        <is>
          <t>#REF!</t>
        </is>
      </c>
      <c r="BP36" s="248" t="n">
        <v>0</v>
      </c>
      <c r="BQ36" s="248" t="n">
        <v>0</v>
      </c>
      <c r="BR36" s="249" t="n">
        <v>0</v>
      </c>
      <c r="BS36" s="250" t="inlineStr">
        <is>
          <t>#REF!</t>
        </is>
      </c>
      <c r="BT36" s="251">
        <f>'[2]DATA CONSOLIDADA 2018-2025 '!$BR38-'b2'!$BO36</f>
        <v/>
      </c>
      <c r="BU36" s="248" t="n">
        <v>0</v>
      </c>
      <c r="BV36" s="248" t="n">
        <v>0</v>
      </c>
      <c r="BW36" s="249" t="n">
        <v>0</v>
      </c>
      <c r="BX36" s="250" t="inlineStr">
        <is>
          <t>#REF!</t>
        </is>
      </c>
      <c r="BY36" s="251" t="inlineStr">
        <is>
          <t>#REF!</t>
        </is>
      </c>
      <c r="BZ36" s="248" t="n">
        <v>0</v>
      </c>
      <c r="CA36" s="248" t="n">
        <v>0</v>
      </c>
      <c r="CB36" s="249" t="n">
        <v>0</v>
      </c>
      <c r="CC36" s="250" t="inlineStr">
        <is>
          <t>#REF!</t>
        </is>
      </c>
      <c r="CD36" s="251">
        <f>'[2]DATA CONSOLIDADA 2018-2025 '!$CB38-'b2'!$BW36</f>
        <v/>
      </c>
      <c r="CE36" s="253" t="n">
        <v>0</v>
      </c>
      <c r="CF36" s="253" t="n">
        <v>0</v>
      </c>
      <c r="CG36" s="254" t="n">
        <v>0</v>
      </c>
      <c r="CH36" s="250" t="inlineStr">
        <is>
          <t>#REF!</t>
        </is>
      </c>
      <c r="CI36" s="251">
        <f>'[2]DATA CONSOLIDADA 2018-2025 '!$CG38-'b2'!$CB36</f>
        <v/>
      </c>
      <c r="CJ36" s="247" t="inlineStr">
        <is>
          <t>#REF!</t>
        </is>
      </c>
      <c r="CK36" s="247" t="n">
        <v>0</v>
      </c>
      <c r="CL36" s="247" t="n">
        <v>0</v>
      </c>
      <c r="CM36" s="247" t="n">
        <v>0</v>
      </c>
      <c r="CN36" s="247" t="inlineStr">
        <is>
          <t>#REF!</t>
        </is>
      </c>
      <c r="CO36" s="251">
        <f>'[2]DATA CONSOLIDADA 2018-2025 '!$CM38-'b2'!$CG36</f>
        <v/>
      </c>
      <c r="CP36" s="253" t="n">
        <v>0</v>
      </c>
      <c r="CQ36" s="253" t="n">
        <v>0</v>
      </c>
      <c r="CR36" s="253" t="n">
        <v>0</v>
      </c>
      <c r="CS36" s="253" t="n">
        <v>0</v>
      </c>
      <c r="CT36" s="253" t="n">
        <v>0</v>
      </c>
      <c r="CU36" s="253" t="n">
        <v>0</v>
      </c>
      <c r="CV36" s="247" t="n">
        <v>0</v>
      </c>
      <c r="CW36" s="247" t="n">
        <v>0</v>
      </c>
      <c r="CX36" s="247" t="n">
        <v>0</v>
      </c>
      <c r="CY36" s="247" t="n">
        <v>0</v>
      </c>
      <c r="CZ36" s="247" t="n">
        <v>0</v>
      </c>
      <c r="DA36" s="247" t="n">
        <v>0</v>
      </c>
      <c r="DB36" s="247" t="n">
        <v>0</v>
      </c>
      <c r="DC36" s="255" t="n">
        <v>0</v>
      </c>
      <c r="DD36" s="255" t="n">
        <v>0</v>
      </c>
      <c r="DE36" s="255" t="n">
        <v>0</v>
      </c>
      <c r="DF36" s="255" t="n">
        <v>0</v>
      </c>
      <c r="DG36" s="255" t="n">
        <v>0</v>
      </c>
      <c r="DH36" s="255" t="n">
        <v>0</v>
      </c>
      <c r="DI36" s="256" t="n">
        <v>20491172135</v>
      </c>
      <c r="DJ36" s="257" t="inlineStr">
        <is>
          <t>ASOCIACION DE PRODUCTORES DE ALPACAS TAMBOINCA</t>
        </is>
      </c>
      <c r="DK36" s="257" t="inlineStr">
        <is>
          <t>01 Asociación</t>
        </is>
      </c>
      <c r="DL36" s="258" t="n"/>
      <c r="DM36" s="258" t="n"/>
      <c r="DN36" s="258" t="n"/>
      <c r="DO36" s="258" t="n"/>
      <c r="DP36" s="258" t="n"/>
      <c r="DQ36" s="258" t="n"/>
      <c r="DR36" s="258" t="n"/>
      <c r="DS36" s="258" t="n"/>
      <c r="DT36" s="258" t="n"/>
      <c r="DU36" s="258" t="n"/>
      <c r="DV36" s="258" t="n"/>
      <c r="DW36" s="258" t="n"/>
      <c r="DX36" s="258" t="n"/>
      <c r="DY36" s="258" t="n"/>
      <c r="DZ36" s="258" t="n"/>
      <c r="EA36" s="258" t="n"/>
      <c r="EB36" s="258" t="n"/>
      <c r="EC36" s="258" t="n"/>
      <c r="ED36" s="258" t="n"/>
      <c r="EE36" s="258" t="n"/>
    </row>
    <row r="37" hidden="1" ht="47.25" customHeight="1">
      <c r="A37" s="240" t="inlineStr">
        <is>
          <t>COOPERATIVA AGRARIA DE SERVICIOS MÚLTIPLES TESORO CHANKA DE KISHUARA - COOPAGROS - KISHUARA</t>
        </is>
      </c>
      <c r="B37" s="240" t="inlineStr">
        <is>
          <t>PAPA</t>
        </is>
      </c>
      <c r="C37" s="240" t="inlineStr">
        <is>
          <t>PAPA</t>
        </is>
      </c>
      <c r="D37" s="240" t="inlineStr">
        <is>
          <t>APURIMAC</t>
        </is>
      </c>
      <c r="E37" s="240" t="inlineStr">
        <is>
          <t>030207</t>
        </is>
      </c>
      <c r="F37" s="240" t="inlineStr">
        <is>
          <t>APURIMAC</t>
        </is>
      </c>
      <c r="G37" s="240" t="inlineStr">
        <is>
          <t>ANDAHUAYLAS</t>
        </is>
      </c>
      <c r="H37" s="240" t="inlineStr">
        <is>
          <t>KISHUARA</t>
        </is>
      </c>
      <c r="I37" s="241" t="n">
        <v>1</v>
      </c>
      <c r="J37" s="241" t="n">
        <v>1</v>
      </c>
      <c r="K37" s="241" t="n">
        <v>1</v>
      </c>
      <c r="L37" s="241" t="n">
        <v>1</v>
      </c>
      <c r="M37" s="241" t="n"/>
      <c r="N37" s="241" t="n"/>
      <c r="O37" s="241" t="n"/>
      <c r="P37" s="241" t="n"/>
      <c r="Q37" s="241" t="inlineStr">
        <is>
          <t>PAC</t>
        </is>
      </c>
      <c r="R37" s="242">
        <f>IF(I37=1,I$2,"")&amp;IF(J37=1,IF(I37=1,"-","")&amp;J$2,"")&amp;IF(K37=1,IF(OR(J37=1,I37=1),"-","")&amp;K$2,"")&amp;IF(L37=1,IF(OR(K37=1,J37=1,I37=1),"-","")&amp;L$2,"")&amp;IF(M37=1,IF(OR(L37=1,K37=1,J37=1,I37=1),"-","")&amp;M$2,"")&amp;IF(N37=1,IF(OR(M37=1,L37=1,K37=1,J37=1,I37=1),"-","")&amp;N$2,"")&amp;IF(O37=1,IF(OR(N37=1,M37=1,L37=1,K37=1,J37=1,I37=1),"-","")&amp;O$2,"")&amp;IF(P37=1,IF(I37=1," - ",IF(J37=1," - ",IF(K37=1," - ",IF(L37=1," - ",IF(M37=1," - ",IF(N37=1," - ",IF(O37=1," - ","")))))))&amp;P$2,"")</f>
        <v/>
      </c>
      <c r="S37" s="243">
        <f>SUM('b2'!$I37:$P37)</f>
        <v/>
      </c>
      <c r="T37" s="243">
        <f>IF(OR('b2'!$J37=1,'b2'!$K37=1,'b2'!$L37=1,'b2'!$M37=1,'b2'!$N37=1,'b2'!$O37=1,'b2'!$P37=1),"SI","NO")</f>
        <v/>
      </c>
      <c r="U37" s="243">
        <f>IF(OR('b2'!$K37=1,'b2'!$L37=1,'b2'!$M37=1,'b2'!$N37=1,'b2'!$O37=1,'b2'!$P37=1),"SI","NO")</f>
        <v/>
      </c>
      <c r="V37" s="244" t="n">
        <v>40</v>
      </c>
      <c r="W37" s="245" t="n">
        <v>46</v>
      </c>
      <c r="X37" s="245" t="n">
        <v>6</v>
      </c>
      <c r="Y37" s="244" t="n">
        <v>52</v>
      </c>
      <c r="Z37" s="245" t="n">
        <v>24</v>
      </c>
      <c r="AA37" s="245" t="n">
        <v>5</v>
      </c>
      <c r="AB37" s="244" t="n">
        <v>29</v>
      </c>
      <c r="AC37" s="245" t="n">
        <v>24</v>
      </c>
      <c r="AD37" s="245" t="n">
        <v>5</v>
      </c>
      <c r="AE37" s="244" t="n">
        <v>29</v>
      </c>
      <c r="AF37" s="245" t="n">
        <v>0</v>
      </c>
      <c r="AG37" s="245" t="n">
        <v>0</v>
      </c>
      <c r="AH37" s="244" t="n">
        <v>0</v>
      </c>
      <c r="AI37" s="245" t="n">
        <v>0</v>
      </c>
      <c r="AJ37" s="245" t="n">
        <v>0</v>
      </c>
      <c r="AK37" s="244" t="n">
        <v>0</v>
      </c>
      <c r="AL37" s="245" t="n">
        <v>0</v>
      </c>
      <c r="AM37" s="245" t="n">
        <v>0</v>
      </c>
      <c r="AN37" s="244" t="n">
        <v>0</v>
      </c>
      <c r="AO37" s="245" t="n">
        <v>0</v>
      </c>
      <c r="AP37" s="245" t="n">
        <v>0</v>
      </c>
      <c r="AQ37" s="244" t="n">
        <v>0</v>
      </c>
      <c r="AR37" s="244">
        <f>IF('b2'!$AQ37&gt;0,'b2'!$AQ37,IF('b2'!$AN37&gt;0,'b2'!$AN37,IF('b2'!$AK37&gt;0,'b2'!$AK37,IF('b2'!$AH37&gt;0,'b2'!$AH37,IF('b2'!$AE37&gt;0,'b2'!$AE37,IF('b2'!$AB37&gt;0,'b2'!$AB37,IF('b2'!$Y37&gt;0,'b2'!$Y37,IF('b2'!$V37&gt;0,'b2'!$V37," ---"))))))))</f>
        <v/>
      </c>
      <c r="AS37" s="246" t="n">
        <v>0</v>
      </c>
      <c r="AT37" s="246" t="n">
        <v>2</v>
      </c>
      <c r="AU37" s="246" t="n">
        <v>45</v>
      </c>
      <c r="AV37" s="246" t="n">
        <v>6</v>
      </c>
      <c r="AW37" s="246" t="n">
        <v>0</v>
      </c>
      <c r="AX37" s="246" t="n">
        <v>0</v>
      </c>
      <c r="AY37" s="246" t="n">
        <v>0</v>
      </c>
      <c r="AZ37" s="246" t="n">
        <v>0</v>
      </c>
      <c r="BA37" s="246" t="n">
        <v>0</v>
      </c>
      <c r="BB37" s="246" t="n">
        <v>0</v>
      </c>
      <c r="BC37" s="246" t="n">
        <v>0</v>
      </c>
      <c r="BD37" s="246" t="n">
        <v>0</v>
      </c>
      <c r="BE37" s="249" t="n">
        <v>25160</v>
      </c>
      <c r="BF37" s="248" t="n">
        <v>540383.6899999999</v>
      </c>
      <c r="BG37" s="248" t="n">
        <v>0</v>
      </c>
      <c r="BH37" s="249" t="n">
        <v>540383.6899999999</v>
      </c>
      <c r="BI37" s="250" t="inlineStr">
        <is>
          <t>#REF!</t>
        </is>
      </c>
      <c r="BJ37" s="251" t="inlineStr">
        <is>
          <t>#REF!</t>
        </is>
      </c>
      <c r="BK37" s="248" t="n">
        <v>236000</v>
      </c>
      <c r="BL37" s="248" t="n">
        <v>0</v>
      </c>
      <c r="BM37" s="249" t="n">
        <v>236000</v>
      </c>
      <c r="BN37" s="250" t="inlineStr">
        <is>
          <t>#REF!</t>
        </is>
      </c>
      <c r="BO37" s="251" t="inlineStr">
        <is>
          <t>#REF!</t>
        </is>
      </c>
      <c r="BP37" s="248" t="n">
        <v>300149</v>
      </c>
      <c r="BQ37" s="248" t="n">
        <v>0</v>
      </c>
      <c r="BR37" s="249" t="n">
        <v>300149</v>
      </c>
      <c r="BS37" s="250" t="inlineStr">
        <is>
          <t>#REF!</t>
        </is>
      </c>
      <c r="BT37" s="251">
        <f>'[2]DATA CONSOLIDADA 2018-2025 '!$BR39-'b2'!$BO37</f>
        <v/>
      </c>
      <c r="BU37" s="248" t="n">
        <v>0</v>
      </c>
      <c r="BV37" s="248" t="n">
        <v>0</v>
      </c>
      <c r="BW37" s="249" t="n">
        <v>0</v>
      </c>
      <c r="BX37" s="250" t="inlineStr">
        <is>
          <t>#REF!</t>
        </is>
      </c>
      <c r="BY37" s="251" t="inlineStr">
        <is>
          <t>#REF!</t>
        </is>
      </c>
      <c r="BZ37" s="248" t="n">
        <v>0</v>
      </c>
      <c r="CA37" s="248" t="n">
        <v>0</v>
      </c>
      <c r="CB37" s="249" t="n">
        <v>0</v>
      </c>
      <c r="CC37" s="250" t="inlineStr">
        <is>
          <t>#REF!</t>
        </is>
      </c>
      <c r="CD37" s="251">
        <f>'[2]DATA CONSOLIDADA 2018-2025 '!$CB39-'b2'!$BW37</f>
        <v/>
      </c>
      <c r="CE37" s="253" t="n">
        <v>0</v>
      </c>
      <c r="CF37" s="253" t="n">
        <v>0</v>
      </c>
      <c r="CG37" s="254" t="n">
        <v>0</v>
      </c>
      <c r="CH37" s="250" t="inlineStr">
        <is>
          <t>#REF!</t>
        </is>
      </c>
      <c r="CI37" s="251">
        <f>'[2]DATA CONSOLIDADA 2018-2025 '!$CG39-'b2'!$CB37</f>
        <v/>
      </c>
      <c r="CJ37" s="247" t="inlineStr">
        <is>
          <t>#REF!</t>
        </is>
      </c>
      <c r="CK37" s="247" t="n">
        <v>0</v>
      </c>
      <c r="CL37" s="247" t="n">
        <v>0</v>
      </c>
      <c r="CM37" s="247" t="n">
        <v>0</v>
      </c>
      <c r="CN37" s="247" t="inlineStr">
        <is>
          <t>#REF!</t>
        </is>
      </c>
      <c r="CO37" s="251">
        <f>'[2]DATA CONSOLIDADA 2018-2025 '!$CM39-'b2'!$CG37</f>
        <v/>
      </c>
      <c r="CP37" s="253" t="n">
        <v>0</v>
      </c>
      <c r="CQ37" s="253" t="n">
        <v>0</v>
      </c>
      <c r="CR37" s="253" t="n">
        <v>0</v>
      </c>
      <c r="CS37" s="253" t="n">
        <v>0</v>
      </c>
      <c r="CT37" s="253" t="n">
        <v>0</v>
      </c>
      <c r="CU37" s="253" t="n">
        <v>0</v>
      </c>
      <c r="CV37" s="247" t="n">
        <v>0</v>
      </c>
      <c r="CW37" s="247" t="n">
        <v>0</v>
      </c>
      <c r="CX37" s="247" t="n">
        <v>0</v>
      </c>
      <c r="CY37" s="247" t="n">
        <v>0</v>
      </c>
      <c r="CZ37" s="247" t="n">
        <v>0</v>
      </c>
      <c r="DA37" s="247" t="n">
        <v>0</v>
      </c>
      <c r="DB37" s="247" t="n">
        <v>0</v>
      </c>
      <c r="DC37" s="255" t="n">
        <v>0</v>
      </c>
      <c r="DD37" s="255" t="n">
        <v>0</v>
      </c>
      <c r="DE37" s="255" t="n">
        <v>0</v>
      </c>
      <c r="DF37" s="255" t="n">
        <v>0</v>
      </c>
      <c r="DG37" s="255" t="n">
        <v>0</v>
      </c>
      <c r="DH37" s="255" t="n">
        <v>0</v>
      </c>
      <c r="DI37" s="256" t="n">
        <v>20491204436</v>
      </c>
      <c r="DJ37" s="257" t="inlineStr">
        <is>
          <t>COOPERATIVA AGRARIA DE SERVICIOS MULTIPLES TESORO CHANKA DE KISHUARA - COOPAGROS - KISHUARA</t>
        </is>
      </c>
      <c r="DK37" s="257" t="inlineStr">
        <is>
          <t>02 Cooperativa</t>
        </is>
      </c>
      <c r="DL37" s="258" t="n"/>
      <c r="DM37" s="258" t="n"/>
      <c r="DN37" s="258" t="n"/>
      <c r="DO37" s="258" t="n"/>
      <c r="DP37" s="258" t="n"/>
      <c r="DQ37" s="258" t="n"/>
      <c r="DR37" s="258" t="n"/>
      <c r="DS37" s="258" t="n"/>
      <c r="DT37" s="258" t="n"/>
      <c r="DU37" s="258" t="n"/>
      <c r="DV37" s="258" t="n"/>
      <c r="DW37" s="258" t="n"/>
      <c r="DX37" s="258" t="n"/>
      <c r="DY37" s="258" t="n"/>
      <c r="DZ37" s="258" t="n"/>
      <c r="EA37" s="258" t="n"/>
      <c r="EB37" s="258" t="n"/>
      <c r="EC37" s="258" t="n"/>
      <c r="ED37" s="258" t="n"/>
      <c r="EE37" s="258" t="n"/>
    </row>
    <row r="38" hidden="1" ht="47.25" customHeight="1">
      <c r="A38" s="240" t="inlineStr">
        <is>
          <t>COOPERATIVA AGRARIA CAFETALERA VALLE DE INCAHUASI</t>
        </is>
      </c>
      <c r="B38" s="240" t="inlineStr">
        <is>
          <t>CAFÉ</t>
        </is>
      </c>
      <c r="C38" s="240" t="inlineStr">
        <is>
          <t>CAFÉ</t>
        </is>
      </c>
      <c r="D38" s="240" t="inlineStr">
        <is>
          <t>APURIMAC</t>
        </is>
      </c>
      <c r="E38" s="240" t="inlineStr">
        <is>
          <t>030201</t>
        </is>
      </c>
      <c r="F38" s="240" t="inlineStr">
        <is>
          <t>APURIMAC</t>
        </is>
      </c>
      <c r="G38" s="240" t="inlineStr">
        <is>
          <t>ANDAHUAYLAS</t>
        </is>
      </c>
      <c r="H38" s="240" t="inlineStr">
        <is>
          <t>ANDAHUAYLAS</t>
        </is>
      </c>
      <c r="I38" s="241" t="n">
        <v>1</v>
      </c>
      <c r="J38" s="241" t="n">
        <v>1</v>
      </c>
      <c r="K38" s="241" t="n">
        <v>1</v>
      </c>
      <c r="L38" s="241" t="n">
        <v>1</v>
      </c>
      <c r="M38" s="241" t="n">
        <v>1</v>
      </c>
      <c r="N38" s="241" t="n">
        <v>1</v>
      </c>
      <c r="O38" s="241" t="n"/>
      <c r="P38" s="241" t="n"/>
      <c r="Q38" s="241" t="inlineStr">
        <is>
          <t>PAC</t>
        </is>
      </c>
      <c r="R38" s="242">
        <f>IF(I38=1,I$2,"")&amp;IF(J38=1,IF(I38=1,"-","")&amp;J$2,"")&amp;IF(K38=1,IF(OR(J38=1,I38=1),"-","")&amp;K$2,"")&amp;IF(L38=1,IF(OR(K38=1,J38=1,I38=1),"-","")&amp;L$2,"")&amp;IF(M38=1,IF(OR(L38=1,K38=1,J38=1,I38=1),"-","")&amp;M$2,"")&amp;IF(N38=1,IF(OR(M38=1,L38=1,K38=1,J38=1,I38=1),"-","")&amp;N$2,"")&amp;IF(O38=1,IF(OR(N38=1,M38=1,L38=1,K38=1,J38=1,I38=1),"-","")&amp;O$2,"")&amp;IF(P38=1,IF(I38=1," - ",IF(J38=1," - ",IF(K38=1," - ",IF(L38=1," - ",IF(M38=1," - ",IF(N38=1," - ",IF(O38=1," - ","")))))))&amp;P$2,"")</f>
        <v/>
      </c>
      <c r="S38" s="243">
        <f>SUM('b2'!$I38:$P38)</f>
        <v/>
      </c>
      <c r="T38" s="243">
        <f>IF(OR('b2'!$J38=1,'b2'!$K38=1,'b2'!$L38=1,'b2'!$M38=1,'b2'!$N38=1,'b2'!$O38=1,'b2'!$P38=1),"SI","NO")</f>
        <v/>
      </c>
      <c r="U38" s="243">
        <f>IF(OR('b2'!$K38=1,'b2'!$L38=1,'b2'!$M38=1,'b2'!$N38=1,'b2'!$O38=1,'b2'!$P38=1),"SI","NO")</f>
        <v/>
      </c>
      <c r="V38" s="244" t="n">
        <v>473</v>
      </c>
      <c r="W38" s="245" t="n">
        <v>374</v>
      </c>
      <c r="X38" s="245" t="n">
        <v>82</v>
      </c>
      <c r="Y38" s="244" t="n">
        <v>456</v>
      </c>
      <c r="Z38" s="245" t="n">
        <v>405</v>
      </c>
      <c r="AA38" s="245" t="n">
        <v>80</v>
      </c>
      <c r="AB38" s="244" t="n">
        <v>485</v>
      </c>
      <c r="AC38" s="245" t="n">
        <v>386</v>
      </c>
      <c r="AD38" s="245" t="n">
        <v>86</v>
      </c>
      <c r="AE38" s="244" t="n">
        <v>472</v>
      </c>
      <c r="AF38" s="245" t="n">
        <v>401</v>
      </c>
      <c r="AG38" s="245" t="n">
        <v>92</v>
      </c>
      <c r="AH38" s="244" t="n">
        <v>493</v>
      </c>
      <c r="AI38" s="245" t="n">
        <v>401</v>
      </c>
      <c r="AJ38" s="245" t="n">
        <v>92</v>
      </c>
      <c r="AK38" s="244" t="n">
        <v>493</v>
      </c>
      <c r="AL38" s="245" t="n">
        <v>0</v>
      </c>
      <c r="AM38" s="245" t="n">
        <v>0</v>
      </c>
      <c r="AN38" s="244" t="n">
        <v>0</v>
      </c>
      <c r="AO38" s="245" t="n">
        <v>0</v>
      </c>
      <c r="AP38" s="245" t="n">
        <v>0</v>
      </c>
      <c r="AQ38" s="244" t="n">
        <v>0</v>
      </c>
      <c r="AR38" s="244">
        <f>IF('b2'!$AQ38&gt;0,'b2'!$AQ38,IF('b2'!$AN38&gt;0,'b2'!$AN38,IF('b2'!$AK38&gt;0,'b2'!$AK38,IF('b2'!$AH38&gt;0,'b2'!$AH38,IF('b2'!$AE38&gt;0,'b2'!$AE38,IF('b2'!$AB38&gt;0,'b2'!$AB38,IF('b2'!$Y38&gt;0,'b2'!$Y38,IF('b2'!$V38&gt;0,'b2'!$V38," ---"))))))))</f>
        <v/>
      </c>
      <c r="AS38" s="246" t="n">
        <v>0</v>
      </c>
      <c r="AT38" s="246" t="n">
        <v>4</v>
      </c>
      <c r="AU38" s="246" t="n">
        <v>72</v>
      </c>
      <c r="AV38" s="246" t="n">
        <v>6</v>
      </c>
      <c r="AW38" s="246" t="n">
        <v>57</v>
      </c>
      <c r="AX38" s="246" t="n">
        <v>8</v>
      </c>
      <c r="AY38" s="246" t="n">
        <v>7</v>
      </c>
      <c r="AZ38" s="246" t="n">
        <v>18</v>
      </c>
      <c r="BA38" s="246" t="n">
        <v>0</v>
      </c>
      <c r="BB38" s="246" t="n">
        <v>0</v>
      </c>
      <c r="BC38" s="246" t="n">
        <v>0</v>
      </c>
      <c r="BD38" s="246" t="n">
        <v>0</v>
      </c>
      <c r="BE38" s="247" t="n">
        <v>0</v>
      </c>
      <c r="BF38" s="252" t="n">
        <v>22490.34</v>
      </c>
      <c r="BG38" s="248" t="n">
        <v>3082078.12</v>
      </c>
      <c r="BH38" s="249" t="n">
        <v>3104568.46</v>
      </c>
      <c r="BI38" s="250" t="inlineStr">
        <is>
          <t>#REF!</t>
        </is>
      </c>
      <c r="BJ38" s="251" t="inlineStr">
        <is>
          <t>#REF!</t>
        </is>
      </c>
      <c r="BK38" s="248" t="n">
        <v>0</v>
      </c>
      <c r="BL38" s="248" t="n">
        <v>8063872.33</v>
      </c>
      <c r="BM38" s="249" t="n">
        <v>8063872.33</v>
      </c>
      <c r="BN38" s="250" t="inlineStr">
        <is>
          <t>#REF!</t>
        </is>
      </c>
      <c r="BO38" s="251" t="inlineStr">
        <is>
          <t>#REF!</t>
        </is>
      </c>
      <c r="BP38" s="248" t="n">
        <v>0</v>
      </c>
      <c r="BQ38" s="248" t="n">
        <v>9080188.869999999</v>
      </c>
      <c r="BR38" s="249" t="n">
        <v>9080188.869999999</v>
      </c>
      <c r="BS38" s="250" t="inlineStr">
        <is>
          <t>#REF!</t>
        </is>
      </c>
      <c r="BT38" s="251">
        <f>'[2]DATA CONSOLIDADA 2018-2025 '!$BR40-'b2'!$BO38</f>
        <v/>
      </c>
      <c r="BU38" s="248" t="n">
        <v>1723946.91</v>
      </c>
      <c r="BV38" s="248" t="n">
        <v>12670660.68</v>
      </c>
      <c r="BW38" s="249" t="n">
        <v>14394607.59</v>
      </c>
      <c r="BX38" s="250" t="inlineStr">
        <is>
          <t>#REF!</t>
        </is>
      </c>
      <c r="BY38" s="251" t="inlineStr">
        <is>
          <t>#REF!</t>
        </is>
      </c>
      <c r="BZ38" s="248" t="n">
        <v>227111.23</v>
      </c>
      <c r="CA38" s="248" t="n">
        <v>7340280.05</v>
      </c>
      <c r="CB38" s="249" t="n">
        <v>7567391.28</v>
      </c>
      <c r="CC38" s="250" t="inlineStr">
        <is>
          <t>#REF!</t>
        </is>
      </c>
      <c r="CD38" s="251">
        <f>'[2]DATA CONSOLIDADA 2018-2025 '!$CB40-'b2'!$BW38</f>
        <v/>
      </c>
      <c r="CE38" s="253" t="n">
        <v>0</v>
      </c>
      <c r="CF38" s="253" t="n">
        <v>0</v>
      </c>
      <c r="CG38" s="254" t="n">
        <v>0</v>
      </c>
      <c r="CH38" s="250" t="inlineStr">
        <is>
          <t>#REF!</t>
        </is>
      </c>
      <c r="CI38" s="251">
        <f>'[2]DATA CONSOLIDADA 2018-2025 '!$CG40-'b2'!$CB38</f>
        <v/>
      </c>
      <c r="CJ38" s="247" t="inlineStr">
        <is>
          <t>#REF!</t>
        </is>
      </c>
      <c r="CK38" s="247" t="n">
        <v>0</v>
      </c>
      <c r="CL38" s="247" t="n">
        <v>0</v>
      </c>
      <c r="CM38" s="247" t="n">
        <v>0</v>
      </c>
      <c r="CN38" s="247" t="inlineStr">
        <is>
          <t>#REF!</t>
        </is>
      </c>
      <c r="CO38" s="251">
        <f>'[2]DATA CONSOLIDADA 2018-2025 '!$CM40-'b2'!$CG38</f>
        <v/>
      </c>
      <c r="CP38" s="253" t="n">
        <v>0</v>
      </c>
      <c r="CQ38" s="253" t="n">
        <v>0</v>
      </c>
      <c r="CR38" s="253" t="n">
        <v>0</v>
      </c>
      <c r="CS38" s="253" t="n">
        <v>7567391.29011788</v>
      </c>
      <c r="CT38" s="253" t="n">
        <v>0</v>
      </c>
      <c r="CU38" s="253" t="n">
        <v>0</v>
      </c>
      <c r="CV38" s="247" t="n">
        <v>7567391.29011788</v>
      </c>
      <c r="CW38" s="247" t="n">
        <v>0</v>
      </c>
      <c r="CX38" s="247" t="n">
        <v>0</v>
      </c>
      <c r="CY38" s="247" t="n">
        <v>0</v>
      </c>
      <c r="CZ38" s="247" t="n">
        <v>0</v>
      </c>
      <c r="DA38" s="247" t="n">
        <v>0</v>
      </c>
      <c r="DB38" s="247" t="n">
        <v>0</v>
      </c>
      <c r="DC38" s="255" t="n">
        <v>0</v>
      </c>
      <c r="DD38" s="255" t="n">
        <v>0</v>
      </c>
      <c r="DE38" s="255" t="n">
        <v>0</v>
      </c>
      <c r="DF38" s="255" t="n">
        <v>0</v>
      </c>
      <c r="DG38" s="255" t="n">
        <v>0</v>
      </c>
      <c r="DH38" s="255" t="n">
        <v>0</v>
      </c>
      <c r="DI38" s="256" t="n">
        <v>20527565376</v>
      </c>
      <c r="DJ38" s="257" t="inlineStr">
        <is>
          <t>COOPERATIVA AGRARIA CAFETALERA VALLE DE INCAHUASI</t>
        </is>
      </c>
      <c r="DK38" s="257" t="inlineStr">
        <is>
          <t>02 Cooperativa</t>
        </is>
      </c>
      <c r="DL38" s="258" t="n"/>
      <c r="DM38" s="258" t="n"/>
      <c r="DN38" s="258" t="n"/>
      <c r="DO38" s="258" t="n"/>
      <c r="DP38" s="258" t="n"/>
      <c r="DQ38" s="258" t="n"/>
      <c r="DR38" s="258" t="n"/>
      <c r="DS38" s="258" t="n"/>
      <c r="DT38" s="258" t="n"/>
      <c r="DU38" s="258" t="n"/>
      <c r="DV38" s="258" t="n"/>
      <c r="DW38" s="258" t="n"/>
      <c r="DX38" s="258" t="n"/>
      <c r="DY38" s="258" t="n"/>
      <c r="DZ38" s="258" t="n"/>
      <c r="EA38" s="258" t="n"/>
      <c r="EB38" s="258" t="n"/>
      <c r="EC38" s="258" t="n"/>
      <c r="ED38" s="258" t="n"/>
      <c r="EE38" s="258" t="n"/>
    </row>
    <row r="39" hidden="1" ht="47.25" customHeight="1">
      <c r="A39" s="240" t="inlineStr">
        <is>
          <t>ASOCIACION DE PRODUCTORES AGROPECUARIOS PAMPAS CALLEBAMBA</t>
        </is>
      </c>
      <c r="B39" s="240" t="inlineStr">
        <is>
          <t>PALTA</t>
        </is>
      </c>
      <c r="C39" s="240" t="inlineStr">
        <is>
          <t>PALTA</t>
        </is>
      </c>
      <c r="D39" s="240" t="inlineStr">
        <is>
          <t>APURIMAC</t>
        </is>
      </c>
      <c r="E39" s="240" t="inlineStr">
        <is>
          <t>030601</t>
        </is>
      </c>
      <c r="F39" s="240" t="inlineStr">
        <is>
          <t>APURIMAC</t>
        </is>
      </c>
      <c r="G39" s="240" t="inlineStr">
        <is>
          <t>CHINCHEROS</t>
        </is>
      </c>
      <c r="H39" s="240" t="inlineStr">
        <is>
          <t>CHINCHEROS</t>
        </is>
      </c>
      <c r="I39" s="241" t="n"/>
      <c r="J39" s="241" t="n"/>
      <c r="K39" s="241" t="n"/>
      <c r="L39" s="241" t="n"/>
      <c r="M39" s="241" t="n">
        <v>1</v>
      </c>
      <c r="N39" s="241" t="n">
        <v>1</v>
      </c>
      <c r="O39" s="241" t="n">
        <v>1</v>
      </c>
      <c r="P39" s="241" t="n"/>
      <c r="Q39" s="241" t="inlineStr">
        <is>
          <t>PAC</t>
        </is>
      </c>
      <c r="R39" s="242">
        <f>IF(I39=1,I$2,"")&amp;IF(J39=1,IF(I39=1,"-","")&amp;J$2,"")&amp;IF(K39=1,IF(OR(J39=1,I39=1),"-","")&amp;K$2,"")&amp;IF(L39=1,IF(OR(K39=1,J39=1,I39=1),"-","")&amp;L$2,"")&amp;IF(M39=1,IF(OR(L39=1,K39=1,J39=1,I39=1),"-","")&amp;M$2,"")&amp;IF(N39=1,IF(OR(M39=1,L39=1,K39=1,J39=1,I39=1),"-","")&amp;N$2,"")&amp;IF(O39=1,IF(OR(N39=1,M39=1,L39=1,K39=1,J39=1,I39=1),"-","")&amp;O$2,"")&amp;IF(P39=1,IF(I39=1," - ",IF(J39=1," - ",IF(K39=1," - ",IF(L39=1," - ",IF(M39=1," - ",IF(N39=1," - ",IF(O39=1," - ","")))))))&amp;P$2,"")</f>
        <v/>
      </c>
      <c r="S39" s="243">
        <f>SUM('b2'!$I39:$P39)</f>
        <v/>
      </c>
      <c r="T39" s="243">
        <f>IF(OR('b2'!$J39=1,'b2'!$K39=1,'b2'!$L39=1,'b2'!$M39=1,'b2'!$N39=1,'b2'!$O39=1,'b2'!$P39=1),"SI","NO")</f>
        <v/>
      </c>
      <c r="U39" s="243">
        <f>IF(OR('b2'!$K39=1,'b2'!$L39=1,'b2'!$M39=1,'b2'!$N39=1,'b2'!$O39=1,'b2'!$P39=1),"SI","NO")</f>
        <v/>
      </c>
      <c r="V39" s="244" t="n">
        <v>0</v>
      </c>
      <c r="W39" s="245" t="n">
        <v>0</v>
      </c>
      <c r="X39" s="245" t="n">
        <v>0</v>
      </c>
      <c r="Y39" s="244" t="n">
        <v>0</v>
      </c>
      <c r="Z39" s="245" t="n">
        <v>0</v>
      </c>
      <c r="AA39" s="245" t="n">
        <v>0</v>
      </c>
      <c r="AB39" s="244" t="n">
        <v>0</v>
      </c>
      <c r="AC39" s="245" t="n">
        <v>0</v>
      </c>
      <c r="AD39" s="245" t="n">
        <v>0</v>
      </c>
      <c r="AE39" s="244" t="n">
        <v>0</v>
      </c>
      <c r="AF39" s="245" t="n">
        <v>17</v>
      </c>
      <c r="AG39" s="245" t="n">
        <v>9</v>
      </c>
      <c r="AH39" s="244" t="n">
        <v>26</v>
      </c>
      <c r="AI39" s="245" t="n">
        <v>17</v>
      </c>
      <c r="AJ39" s="245" t="n">
        <v>9</v>
      </c>
      <c r="AK39" s="244" t="n">
        <v>26</v>
      </c>
      <c r="AL39" s="245" t="n">
        <v>15</v>
      </c>
      <c r="AM39" s="245" t="n">
        <v>10</v>
      </c>
      <c r="AN39" s="244" t="n">
        <v>25</v>
      </c>
      <c r="AO39" s="245" t="n">
        <v>0</v>
      </c>
      <c r="AP39" s="245" t="n">
        <v>0</v>
      </c>
      <c r="AQ39" s="244" t="n">
        <v>0</v>
      </c>
      <c r="AR39" s="244">
        <f>IF('b2'!$AQ39&gt;0,'b2'!$AQ39,IF('b2'!$AN39&gt;0,'b2'!$AN39,IF('b2'!$AK39&gt;0,'b2'!$AK39,IF('b2'!$AH39&gt;0,'b2'!$AH39,IF('b2'!$AE39&gt;0,'b2'!$AE39,IF('b2'!$AB39&gt;0,'b2'!$AB39,IF('b2'!$Y39&gt;0,'b2'!$Y39,IF('b2'!$V39&gt;0,'b2'!$V39," ---"))))))))</f>
        <v/>
      </c>
      <c r="AS39" s="246" t="n">
        <v>0</v>
      </c>
      <c r="AT39" s="246" t="n">
        <v>0</v>
      </c>
      <c r="AU39" s="246" t="n">
        <v>0</v>
      </c>
      <c r="AV39" s="246" t="n">
        <v>0</v>
      </c>
      <c r="AW39" s="246" t="n">
        <v>30</v>
      </c>
      <c r="AX39" s="246" t="n">
        <v>4</v>
      </c>
      <c r="AY39" s="246" t="n">
        <v>26</v>
      </c>
      <c r="AZ39" s="246" t="n">
        <v>2</v>
      </c>
      <c r="BA39" s="246" t="n">
        <v>22</v>
      </c>
      <c r="BB39" s="246" t="n">
        <v>7</v>
      </c>
      <c r="BC39" s="246" t="n">
        <v>0</v>
      </c>
      <c r="BD39" s="246" t="n">
        <v>0</v>
      </c>
      <c r="BE39" s="247" t="n">
        <v>0</v>
      </c>
      <c r="BF39" s="252" t="n">
        <v>0</v>
      </c>
      <c r="BG39" s="252" t="n">
        <v>0</v>
      </c>
      <c r="BH39" s="247" t="n">
        <v>0</v>
      </c>
      <c r="BI39" s="250" t="inlineStr">
        <is>
          <t>#REF!</t>
        </is>
      </c>
      <c r="BJ39" s="251" t="inlineStr">
        <is>
          <t>#REF!</t>
        </is>
      </c>
      <c r="BK39" s="252" t="n">
        <v>0</v>
      </c>
      <c r="BL39" s="252" t="n">
        <v>0</v>
      </c>
      <c r="BM39" s="247" t="n">
        <v>0</v>
      </c>
      <c r="BN39" s="250" t="inlineStr">
        <is>
          <t>#REF!</t>
        </is>
      </c>
      <c r="BO39" s="251" t="inlineStr">
        <is>
          <t>#REF!</t>
        </is>
      </c>
      <c r="BP39" s="248" t="n">
        <v>0</v>
      </c>
      <c r="BQ39" s="248" t="n">
        <v>0</v>
      </c>
      <c r="BR39" s="249" t="n">
        <v>0</v>
      </c>
      <c r="BS39" s="250" t="inlineStr">
        <is>
          <t>#REF!</t>
        </is>
      </c>
      <c r="BT39" s="251">
        <f>'[2]DATA CONSOLIDADA 2018-2025 '!$BR41-'b2'!$BO39</f>
        <v/>
      </c>
      <c r="BU39" s="248" t="n">
        <v>525700</v>
      </c>
      <c r="BV39" s="248" t="n">
        <v>0</v>
      </c>
      <c r="BW39" s="249" t="n">
        <v>525700</v>
      </c>
      <c r="BX39" s="250" t="inlineStr">
        <is>
          <t>#REF!</t>
        </is>
      </c>
      <c r="BY39" s="251" t="inlineStr">
        <is>
          <t>#REF!</t>
        </is>
      </c>
      <c r="BZ39" s="248" t="n">
        <v>320000</v>
      </c>
      <c r="CA39" s="248" t="n">
        <v>0</v>
      </c>
      <c r="CB39" s="249" t="n">
        <v>320000</v>
      </c>
      <c r="CC39" s="250" t="inlineStr">
        <is>
          <t>#REF!</t>
        </is>
      </c>
      <c r="CD39" s="251">
        <f>'[2]DATA CONSOLIDADA 2018-2025 '!$CB41-'b2'!$BW39</f>
        <v/>
      </c>
      <c r="CE39" s="253" t="n">
        <v>0</v>
      </c>
      <c r="CF39" s="253" t="n">
        <v>0</v>
      </c>
      <c r="CG39" s="254" t="n">
        <v>0</v>
      </c>
      <c r="CH39" s="250" t="inlineStr">
        <is>
          <t>#REF!</t>
        </is>
      </c>
      <c r="CI39" s="251">
        <f>'[2]DATA CONSOLIDADA 2018-2025 '!$CG41-'b2'!$CB39</f>
        <v/>
      </c>
      <c r="CJ39" s="247" t="inlineStr">
        <is>
          <t>#REF!</t>
        </is>
      </c>
      <c r="CK39" s="247" t="n">
        <v>0</v>
      </c>
      <c r="CL39" s="247" t="n">
        <v>0</v>
      </c>
      <c r="CM39" s="247" t="n">
        <v>0</v>
      </c>
      <c r="CN39" s="247" t="inlineStr">
        <is>
          <t>#REF!</t>
        </is>
      </c>
      <c r="CO39" s="251">
        <f>'[2]DATA CONSOLIDADA 2018-2025 '!$CM41-'b2'!$CG39</f>
        <v/>
      </c>
      <c r="CP39" s="253" t="n">
        <v>0</v>
      </c>
      <c r="CQ39" s="253" t="n">
        <v>320000</v>
      </c>
      <c r="CR39" s="253" t="n">
        <v>0</v>
      </c>
      <c r="CS39" s="253" t="n">
        <v>0</v>
      </c>
      <c r="CT39" s="253" t="n">
        <v>0</v>
      </c>
      <c r="CU39" s="253" t="n">
        <v>0</v>
      </c>
      <c r="CV39" s="247" t="n">
        <v>320000</v>
      </c>
      <c r="CW39" s="247" t="n">
        <v>0</v>
      </c>
      <c r="CX39" s="247" t="n">
        <v>0</v>
      </c>
      <c r="CY39" s="247" t="n">
        <v>0</v>
      </c>
      <c r="CZ39" s="247" t="n">
        <v>0</v>
      </c>
      <c r="DA39" s="247" t="n">
        <v>0</v>
      </c>
      <c r="DB39" s="247" t="n">
        <v>0</v>
      </c>
      <c r="DC39" s="255" t="n">
        <v>0</v>
      </c>
      <c r="DD39" s="255" t="n">
        <v>0</v>
      </c>
      <c r="DE39" s="255" t="n">
        <v>0</v>
      </c>
      <c r="DF39" s="255" t="n">
        <v>0</v>
      </c>
      <c r="DG39" s="255" t="n">
        <v>0</v>
      </c>
      <c r="DH39" s="255" t="n">
        <v>0</v>
      </c>
      <c r="DI39" s="256" t="n">
        <v>20605216812</v>
      </c>
      <c r="DJ39" s="257" t="inlineStr">
        <is>
          <t>ASOCIACION DE PRODUCTORES AGROPECUARIOS PAMPAS-CALLEBAMBA</t>
        </is>
      </c>
      <c r="DK39" s="257" t="inlineStr">
        <is>
          <t>01 Asociación</t>
        </is>
      </c>
      <c r="DL39" s="258" t="n"/>
      <c r="DM39" s="258" t="n"/>
      <c r="DN39" s="258" t="n"/>
      <c r="DO39" s="258" t="n"/>
      <c r="DP39" s="258" t="n"/>
      <c r="DQ39" s="258" t="n"/>
      <c r="DR39" s="258" t="n"/>
      <c r="DS39" s="258" t="n"/>
      <c r="DT39" s="258" t="n"/>
      <c r="DU39" s="258" t="n"/>
      <c r="DV39" s="258" t="n"/>
      <c r="DW39" s="258" t="n"/>
      <c r="DX39" s="258" t="n"/>
      <c r="DY39" s="258" t="n"/>
      <c r="DZ39" s="258" t="n"/>
      <c r="EA39" s="258" t="n"/>
      <c r="EB39" s="258" t="n"/>
      <c r="EC39" s="258" t="n"/>
      <c r="ED39" s="258" t="n"/>
      <c r="EE39" s="258" t="n"/>
    </row>
    <row r="40" hidden="1" ht="47.25" customHeight="1">
      <c r="A40" s="240" t="inlineStr">
        <is>
          <t>ASOCIACIÓN DE PRODUCTORES AGROPECUARIOS QUISAGUI - RIO BLANCO</t>
        </is>
      </c>
      <c r="B40" s="240" t="inlineStr">
        <is>
          <t>PALTA</t>
        </is>
      </c>
      <c r="C40" s="240" t="inlineStr">
        <is>
          <t>PALTA</t>
        </is>
      </c>
      <c r="D40" s="240" t="inlineStr">
        <is>
          <t>APURIMAC</t>
        </is>
      </c>
      <c r="E40" s="240" t="inlineStr">
        <is>
          <t>030604</t>
        </is>
      </c>
      <c r="F40" s="240" t="inlineStr">
        <is>
          <t>APURIMAC</t>
        </is>
      </c>
      <c r="G40" s="240" t="inlineStr">
        <is>
          <t>CHINCHEROS</t>
        </is>
      </c>
      <c r="H40" s="240" t="inlineStr">
        <is>
          <t>HUACCANA</t>
        </is>
      </c>
      <c r="I40" s="241" t="n"/>
      <c r="J40" s="241" t="n"/>
      <c r="K40" s="241" t="n">
        <v>1</v>
      </c>
      <c r="L40" s="241" t="n">
        <v>1</v>
      </c>
      <c r="M40" s="241" t="n">
        <v>1</v>
      </c>
      <c r="N40" s="241" t="n">
        <v>1</v>
      </c>
      <c r="O40" s="241" t="n"/>
      <c r="P40" s="241" t="n"/>
      <c r="Q40" s="241" t="inlineStr">
        <is>
          <t>PAC</t>
        </is>
      </c>
      <c r="R40" s="242">
        <f>IF(I40=1,I$2,"")&amp;IF(J40=1,IF(I40=1,"-","")&amp;J$2,"")&amp;IF(K40=1,IF(OR(J40=1,I40=1),"-","")&amp;K$2,"")&amp;IF(L40=1,IF(OR(K40=1,J40=1,I40=1),"-","")&amp;L$2,"")&amp;IF(M40=1,IF(OR(L40=1,K40=1,J40=1,I40=1),"-","")&amp;M$2,"")&amp;IF(N40=1,IF(OR(M40=1,L40=1,K40=1,J40=1,I40=1),"-","")&amp;N$2,"")&amp;IF(O40=1,IF(OR(N40=1,M40=1,L40=1,K40=1,J40=1,I40=1),"-","")&amp;O$2,"")&amp;IF(P40=1,IF(I40=1," - ",IF(J40=1," - ",IF(K40=1," - ",IF(L40=1," - ",IF(M40=1," - ",IF(N40=1," - ",IF(O40=1," - ","")))))))&amp;P$2,"")</f>
        <v/>
      </c>
      <c r="S40" s="243">
        <f>SUM('b2'!$I40:$P40)</f>
        <v/>
      </c>
      <c r="T40" s="243">
        <f>IF(OR('b2'!$J40=1,'b2'!$K40=1,'b2'!$L40=1,'b2'!$M40=1,'b2'!$N40=1,'b2'!$O40=1,'b2'!$P40=1),"SI","NO")</f>
        <v/>
      </c>
      <c r="U40" s="243">
        <f>IF(OR('b2'!$K40=1,'b2'!$L40=1,'b2'!$M40=1,'b2'!$N40=1,'b2'!$O40=1,'b2'!$P40=1),"SI","NO")</f>
        <v/>
      </c>
      <c r="V40" s="244" t="n">
        <v>0</v>
      </c>
      <c r="W40" s="245" t="n">
        <v>0</v>
      </c>
      <c r="X40" s="245" t="n">
        <v>0</v>
      </c>
      <c r="Y40" s="244" t="n">
        <v>0</v>
      </c>
      <c r="Z40" s="245" t="n">
        <v>17</v>
      </c>
      <c r="AA40" s="245" t="n">
        <v>11</v>
      </c>
      <c r="AB40" s="244" t="n">
        <v>28</v>
      </c>
      <c r="AC40" s="245" t="n">
        <v>19</v>
      </c>
      <c r="AD40" s="245" t="n">
        <v>10</v>
      </c>
      <c r="AE40" s="244" t="n">
        <v>29</v>
      </c>
      <c r="AF40" s="245" t="n">
        <v>19</v>
      </c>
      <c r="AG40" s="245" t="n">
        <v>10</v>
      </c>
      <c r="AH40" s="244" t="n">
        <v>29</v>
      </c>
      <c r="AI40" s="245" t="n">
        <v>19</v>
      </c>
      <c r="AJ40" s="245" t="n">
        <v>10</v>
      </c>
      <c r="AK40" s="244" t="n">
        <v>29</v>
      </c>
      <c r="AL40" s="245" t="n">
        <v>0</v>
      </c>
      <c r="AM40" s="245" t="n">
        <v>0</v>
      </c>
      <c r="AN40" s="244" t="n">
        <v>0</v>
      </c>
      <c r="AO40" s="245" t="n">
        <v>0</v>
      </c>
      <c r="AP40" s="245" t="n">
        <v>0</v>
      </c>
      <c r="AQ40" s="244" t="n">
        <v>0</v>
      </c>
      <c r="AR40" s="244">
        <f>IF('b2'!$AQ40&gt;0,'b2'!$AQ40,IF('b2'!$AN40&gt;0,'b2'!$AN40,IF('b2'!$AK40&gt;0,'b2'!$AK40,IF('b2'!$AH40&gt;0,'b2'!$AH40,IF('b2'!$AE40&gt;0,'b2'!$AE40,IF('b2'!$AB40&gt;0,'b2'!$AB40,IF('b2'!$Y40&gt;0,'b2'!$Y40,IF('b2'!$V40&gt;0,'b2'!$V40," ---"))))))))</f>
        <v/>
      </c>
      <c r="AS40" s="246" t="n">
        <v>0</v>
      </c>
      <c r="AT40" s="246" t="n">
        <v>1</v>
      </c>
      <c r="AU40" s="246" t="n">
        <v>79</v>
      </c>
      <c r="AV40" s="246" t="n">
        <v>2</v>
      </c>
      <c r="AW40" s="246" t="n">
        <v>31</v>
      </c>
      <c r="AX40" s="246" t="n">
        <v>4</v>
      </c>
      <c r="AY40" s="246" t="n">
        <v>28</v>
      </c>
      <c r="AZ40" s="246" t="n">
        <v>2</v>
      </c>
      <c r="BA40" s="246" t="n">
        <v>0</v>
      </c>
      <c r="BB40" s="246" t="n">
        <v>0</v>
      </c>
      <c r="BC40" s="246" t="n">
        <v>0</v>
      </c>
      <c r="BD40" s="246" t="n">
        <v>0</v>
      </c>
      <c r="BE40" s="247" t="n">
        <v>0</v>
      </c>
      <c r="BF40" s="252" t="n">
        <v>0</v>
      </c>
      <c r="BG40" s="252" t="n">
        <v>0</v>
      </c>
      <c r="BH40" s="247" t="n">
        <v>0</v>
      </c>
      <c r="BI40" s="250" t="inlineStr">
        <is>
          <t>#REF!</t>
        </is>
      </c>
      <c r="BJ40" s="251" t="inlineStr">
        <is>
          <t>#REF!</t>
        </is>
      </c>
      <c r="BK40" s="248" t="n">
        <v>0</v>
      </c>
      <c r="BL40" s="248" t="n">
        <v>0</v>
      </c>
      <c r="BM40" s="249" t="n">
        <v>0</v>
      </c>
      <c r="BN40" s="250" t="inlineStr">
        <is>
          <t>#REF!</t>
        </is>
      </c>
      <c r="BO40" s="251" t="inlineStr">
        <is>
          <t>#REF!</t>
        </is>
      </c>
      <c r="BP40" s="248" t="n">
        <v>454126.2</v>
      </c>
      <c r="BQ40" s="248" t="n">
        <v>0</v>
      </c>
      <c r="BR40" s="249" t="n">
        <v>454126.2</v>
      </c>
      <c r="BS40" s="250" t="inlineStr">
        <is>
          <t>#REF!</t>
        </is>
      </c>
      <c r="BT40" s="251">
        <f>'[2]DATA CONSOLIDADA 2018-2025 '!$BR42-'b2'!$BO40</f>
        <v/>
      </c>
      <c r="BU40" s="248" t="n">
        <v>276300</v>
      </c>
      <c r="BV40" s="248" t="n">
        <v>0</v>
      </c>
      <c r="BW40" s="249" t="n">
        <v>276300</v>
      </c>
      <c r="BX40" s="250" t="inlineStr">
        <is>
          <t>#REF!</t>
        </is>
      </c>
      <c r="BY40" s="251" t="inlineStr">
        <is>
          <t>#REF!</t>
        </is>
      </c>
      <c r="BZ40" s="248" t="n">
        <v>377500</v>
      </c>
      <c r="CA40" s="248" t="n">
        <v>0</v>
      </c>
      <c r="CB40" s="249" t="n">
        <v>377500</v>
      </c>
      <c r="CC40" s="250" t="inlineStr">
        <is>
          <t>#REF!</t>
        </is>
      </c>
      <c r="CD40" s="251">
        <f>'[2]DATA CONSOLIDADA 2018-2025 '!$CB42-'b2'!$BW40</f>
        <v/>
      </c>
      <c r="CE40" s="253" t="n">
        <v>0</v>
      </c>
      <c r="CF40" s="253" t="n">
        <v>0</v>
      </c>
      <c r="CG40" s="254" t="n">
        <v>0</v>
      </c>
      <c r="CH40" s="250" t="inlineStr">
        <is>
          <t>#REF!</t>
        </is>
      </c>
      <c r="CI40" s="251">
        <f>'[2]DATA CONSOLIDADA 2018-2025 '!$CG42-'b2'!$CB40</f>
        <v/>
      </c>
      <c r="CJ40" s="247" t="inlineStr">
        <is>
          <t>#REF!</t>
        </is>
      </c>
      <c r="CK40" s="247" t="n">
        <v>0</v>
      </c>
      <c r="CL40" s="247" t="n">
        <v>0</v>
      </c>
      <c r="CM40" s="247" t="n">
        <v>0</v>
      </c>
      <c r="CN40" s="247" t="inlineStr">
        <is>
          <t>#REF!</t>
        </is>
      </c>
      <c r="CO40" s="251">
        <f>'[2]DATA CONSOLIDADA 2018-2025 '!$CM42-'b2'!$CG40</f>
        <v/>
      </c>
      <c r="CP40" s="253" t="n">
        <v>0</v>
      </c>
      <c r="CQ40" s="253" t="n">
        <v>377500</v>
      </c>
      <c r="CR40" s="253" t="n">
        <v>0</v>
      </c>
      <c r="CS40" s="253" t="n">
        <v>0</v>
      </c>
      <c r="CT40" s="253" t="n">
        <v>0</v>
      </c>
      <c r="CU40" s="253" t="n">
        <v>0</v>
      </c>
      <c r="CV40" s="247" t="n">
        <v>377500</v>
      </c>
      <c r="CW40" s="247" t="n">
        <v>0</v>
      </c>
      <c r="CX40" s="247" t="n">
        <v>0</v>
      </c>
      <c r="CY40" s="247" t="n">
        <v>0</v>
      </c>
      <c r="CZ40" s="247" t="n">
        <v>0</v>
      </c>
      <c r="DA40" s="247" t="n">
        <v>0</v>
      </c>
      <c r="DB40" s="247" t="n">
        <v>0</v>
      </c>
      <c r="DC40" s="255" t="n">
        <v>0</v>
      </c>
      <c r="DD40" s="255" t="n">
        <v>0</v>
      </c>
      <c r="DE40" s="255" t="n">
        <v>0</v>
      </c>
      <c r="DF40" s="255" t="n">
        <v>0</v>
      </c>
      <c r="DG40" s="255" t="n">
        <v>0</v>
      </c>
      <c r="DH40" s="255" t="n">
        <v>0</v>
      </c>
      <c r="DI40" s="256" t="n">
        <v>20491248646</v>
      </c>
      <c r="DJ40" s="257" t="inlineStr">
        <is>
          <t>ASOCIACION DE PRODUCTORES AGROPECUARIOS QUISAGUI - RIO BLANCO</t>
        </is>
      </c>
      <c r="DK40" s="257" t="inlineStr">
        <is>
          <t>01 Asociación</t>
        </is>
      </c>
      <c r="DL40" s="258" t="n"/>
      <c r="DM40" s="258" t="n"/>
      <c r="DN40" s="258" t="n"/>
      <c r="DO40" s="258" t="n"/>
      <c r="DP40" s="258" t="n"/>
      <c r="DQ40" s="258" t="n"/>
      <c r="DR40" s="258" t="n"/>
      <c r="DS40" s="258" t="n"/>
      <c r="DT40" s="258" t="n"/>
      <c r="DU40" s="258" t="n"/>
      <c r="DV40" s="258" t="n"/>
      <c r="DW40" s="258" t="n"/>
      <c r="DX40" s="258" t="n"/>
      <c r="DY40" s="258" t="n"/>
      <c r="DZ40" s="258" t="n"/>
      <c r="EA40" s="258" t="n"/>
      <c r="EB40" s="258" t="n"/>
      <c r="EC40" s="258" t="n"/>
      <c r="ED40" s="258" t="n"/>
      <c r="EE40" s="258" t="n"/>
    </row>
    <row r="41" hidden="1" ht="47.25" customHeight="1">
      <c r="A41" s="240" t="inlineStr">
        <is>
          <t>ASOCIACIóN DE FRUTICULTORES DE LA MICROCUENCA DE ONGOY LOS AYNIS-AFRUMCO</t>
        </is>
      </c>
      <c r="B41" s="240" t="inlineStr">
        <is>
          <t>PALTA</t>
        </is>
      </c>
      <c r="C41" s="240" t="inlineStr">
        <is>
          <t>PALTA</t>
        </is>
      </c>
      <c r="D41" s="240" t="inlineStr">
        <is>
          <t>APURIMAC</t>
        </is>
      </c>
      <c r="E41" s="240" t="inlineStr">
        <is>
          <t>030606</t>
        </is>
      </c>
      <c r="F41" s="240" t="inlineStr">
        <is>
          <t>APURIMAC</t>
        </is>
      </c>
      <c r="G41" s="240" t="inlineStr">
        <is>
          <t>CHINCHEROS</t>
        </is>
      </c>
      <c r="H41" s="240" t="inlineStr">
        <is>
          <t>ONGOY</t>
        </is>
      </c>
      <c r="I41" s="241" t="n"/>
      <c r="J41" s="241" t="n"/>
      <c r="K41" s="241" t="n"/>
      <c r="L41" s="241" t="n">
        <v>1</v>
      </c>
      <c r="M41" s="241" t="n">
        <v>1</v>
      </c>
      <c r="N41" s="241" t="n">
        <v>1</v>
      </c>
      <c r="O41" s="241" t="n">
        <v>1</v>
      </c>
      <c r="P41" s="241" t="n">
        <v>1</v>
      </c>
      <c r="Q41" s="241" t="inlineStr">
        <is>
          <t>PAC</t>
        </is>
      </c>
      <c r="R41" s="242">
        <f>IF(I41=1,I$2,"")&amp;IF(J41=1,IF(I41=1,"-","")&amp;J$2,"")&amp;IF(K41=1,IF(OR(J41=1,I41=1),"-","")&amp;K$2,"")&amp;IF(L41=1,IF(OR(K41=1,J41=1,I41=1),"-","")&amp;L$2,"")&amp;IF(M41=1,IF(OR(L41=1,K41=1,J41=1,I41=1),"-","")&amp;M$2,"")&amp;IF(N41=1,IF(OR(M41=1,L41=1,K41=1,J41=1,I41=1),"-","")&amp;N$2,"")&amp;IF(O41=1,IF(OR(N41=1,M41=1,L41=1,K41=1,J41=1,I41=1),"-","")&amp;O$2,"")&amp;IF(P41=1,IF(I41=1," - ",IF(J41=1," - ",IF(K41=1," - ",IF(L41=1," - ",IF(M41=1," - ",IF(N41=1," - ",IF(O41=1," - ","")))))))&amp;P$2,"")</f>
        <v/>
      </c>
      <c r="S41" s="243">
        <f>SUM('b2'!$I41:$P41)</f>
        <v/>
      </c>
      <c r="T41" s="243">
        <f>IF(OR('b2'!$J41=1,'b2'!$K41=1,'b2'!$L41=1,'b2'!$M41=1,'b2'!$N41=1,'b2'!$O41=1,'b2'!$P41=1),"SI","NO")</f>
        <v/>
      </c>
      <c r="U41" s="243">
        <f>IF(OR('b2'!$K41=1,'b2'!$L41=1,'b2'!$M41=1,'b2'!$N41=1,'b2'!$O41=1,'b2'!$P41=1),"SI","NO")</f>
        <v/>
      </c>
      <c r="V41" s="244" t="n">
        <v>0</v>
      </c>
      <c r="W41" s="245" t="n">
        <v>0</v>
      </c>
      <c r="X41" s="245" t="n">
        <v>0</v>
      </c>
      <c r="Y41" s="244" t="n">
        <v>0</v>
      </c>
      <c r="Z41" s="245" t="n">
        <v>0</v>
      </c>
      <c r="AA41" s="245" t="n">
        <v>0</v>
      </c>
      <c r="AB41" s="244" t="n">
        <v>0</v>
      </c>
      <c r="AC41" s="245" t="n">
        <v>47</v>
      </c>
      <c r="AD41" s="245" t="n">
        <v>10</v>
      </c>
      <c r="AE41" s="244" t="n">
        <v>57</v>
      </c>
      <c r="AF41" s="245" t="n">
        <v>47</v>
      </c>
      <c r="AG41" s="245" t="n">
        <v>10</v>
      </c>
      <c r="AH41" s="244" t="n">
        <v>57</v>
      </c>
      <c r="AI41" s="245" t="n">
        <v>47</v>
      </c>
      <c r="AJ41" s="245" t="n">
        <v>10</v>
      </c>
      <c r="AK41" s="244" t="n">
        <v>57</v>
      </c>
      <c r="AL41" s="245" t="n">
        <v>47</v>
      </c>
      <c r="AM41" s="245" t="n">
        <v>10</v>
      </c>
      <c r="AN41" s="244" t="n">
        <v>57</v>
      </c>
      <c r="AO41" s="245" t="n">
        <v>48</v>
      </c>
      <c r="AP41" s="245" t="n">
        <v>11</v>
      </c>
      <c r="AQ41" s="244" t="n">
        <v>59</v>
      </c>
      <c r="AR41" s="244">
        <f>IF('b2'!$AQ41&gt;0,'b2'!$AQ41,IF('b2'!$AN41&gt;0,'b2'!$AN41,IF('b2'!$AK41&gt;0,'b2'!$AK41,IF('b2'!$AH41&gt;0,'b2'!$AH41,IF('b2'!$AE41&gt;0,'b2'!$AE41,IF('b2'!$AB41&gt;0,'b2'!$AB41,IF('b2'!$Y41&gt;0,'b2'!$Y41,IF('b2'!$V41&gt;0,'b2'!$V41," ---"))))))))</f>
        <v/>
      </c>
      <c r="AS41" s="246" t="n">
        <v>0</v>
      </c>
      <c r="AT41" s="246" t="n">
        <v>0</v>
      </c>
      <c r="AU41" s="246" t="n">
        <v>55</v>
      </c>
      <c r="AV41" s="246" t="n">
        <v>1</v>
      </c>
      <c r="AW41" s="246" t="n">
        <v>23</v>
      </c>
      <c r="AX41" s="246" t="n">
        <v>5</v>
      </c>
      <c r="AY41" s="246" t="n">
        <v>27</v>
      </c>
      <c r="AZ41" s="246" t="n">
        <v>3</v>
      </c>
      <c r="BA41" s="246" t="n">
        <v>20</v>
      </c>
      <c r="BB41" s="246" t="n">
        <v>7</v>
      </c>
      <c r="BC41" s="246" t="n">
        <v>31</v>
      </c>
      <c r="BD41" s="246" t="n">
        <v>3</v>
      </c>
      <c r="BE41" s="247" t="n">
        <v>0</v>
      </c>
      <c r="BF41" s="252" t="n">
        <v>0</v>
      </c>
      <c r="BG41" s="252" t="n">
        <v>0</v>
      </c>
      <c r="BH41" s="247" t="n">
        <v>0</v>
      </c>
      <c r="BI41" s="250" t="inlineStr">
        <is>
          <t>#REF!</t>
        </is>
      </c>
      <c r="BJ41" s="251" t="inlineStr">
        <is>
          <t>#REF!</t>
        </is>
      </c>
      <c r="BK41" s="252" t="n">
        <v>0</v>
      </c>
      <c r="BL41" s="252" t="n">
        <v>0</v>
      </c>
      <c r="BM41" s="249" t="n">
        <v>0</v>
      </c>
      <c r="BN41" s="250" t="inlineStr">
        <is>
          <t>#REF!</t>
        </is>
      </c>
      <c r="BO41" s="251" t="inlineStr">
        <is>
          <t>#REF!</t>
        </is>
      </c>
      <c r="BP41" s="248" t="n">
        <v>250061</v>
      </c>
      <c r="BQ41" s="248" t="n">
        <v>0</v>
      </c>
      <c r="BR41" s="249" t="n">
        <v>250061</v>
      </c>
      <c r="BS41" s="250" t="inlineStr">
        <is>
          <t>#REF!</t>
        </is>
      </c>
      <c r="BT41" s="251">
        <f>'[2]DATA CONSOLIDADA 2018-2025 '!$BR43-'b2'!$BO41</f>
        <v/>
      </c>
      <c r="BU41" s="248" t="n">
        <v>1060730</v>
      </c>
      <c r="BV41" s="248" t="n">
        <v>0</v>
      </c>
      <c r="BW41" s="249" t="n">
        <v>1060730</v>
      </c>
      <c r="BX41" s="250" t="inlineStr">
        <is>
          <t>#REF!</t>
        </is>
      </c>
      <c r="BY41" s="251" t="inlineStr">
        <is>
          <t>#REF!</t>
        </is>
      </c>
      <c r="BZ41" s="248" t="n">
        <v>630000</v>
      </c>
      <c r="CA41" s="248" t="n">
        <v>0</v>
      </c>
      <c r="CB41" s="249" t="n">
        <v>630000</v>
      </c>
      <c r="CC41" s="250" t="inlineStr">
        <is>
          <t>#REF!</t>
        </is>
      </c>
      <c r="CD41" s="251">
        <f>'[2]DATA CONSOLIDADA 2018-2025 '!$CB43-'b2'!$BW41</f>
        <v/>
      </c>
      <c r="CE41" s="253" t="n">
        <v>0</v>
      </c>
      <c r="CF41" s="253" t="n">
        <v>0</v>
      </c>
      <c r="CG41" s="254" t="n">
        <v>0</v>
      </c>
      <c r="CH41" s="250" t="inlineStr">
        <is>
          <t>#REF!</t>
        </is>
      </c>
      <c r="CI41" s="251">
        <f>'[2]DATA CONSOLIDADA 2018-2025 '!$CG43-'b2'!$CB41</f>
        <v/>
      </c>
      <c r="CJ41" s="247" t="inlineStr">
        <is>
          <t>#REF!</t>
        </is>
      </c>
      <c r="CK41" s="247" t="n">
        <v>435513.01</v>
      </c>
      <c r="CL41" s="247" t="n">
        <v>0</v>
      </c>
      <c r="CM41" s="247" t="n">
        <v>435513.01</v>
      </c>
      <c r="CN41" s="247" t="inlineStr">
        <is>
          <t>#REF!</t>
        </is>
      </c>
      <c r="CO41" s="251">
        <f>'[2]DATA CONSOLIDADA 2018-2025 '!$CM43-'b2'!$CG41</f>
        <v/>
      </c>
      <c r="CP41" s="253" t="n">
        <v>0</v>
      </c>
      <c r="CQ41" s="253" t="n">
        <v>630000</v>
      </c>
      <c r="CR41" s="253" t="n">
        <v>0</v>
      </c>
      <c r="CS41" s="253" t="n">
        <v>0</v>
      </c>
      <c r="CT41" s="253" t="n">
        <v>0</v>
      </c>
      <c r="CU41" s="253" t="n">
        <v>0</v>
      </c>
      <c r="CV41" s="247" t="n">
        <v>630000</v>
      </c>
      <c r="CW41" s="247" t="n">
        <v>0</v>
      </c>
      <c r="CX41" s="247" t="n">
        <v>0</v>
      </c>
      <c r="CY41" s="247" t="n">
        <v>0</v>
      </c>
      <c r="CZ41" s="247" t="n">
        <v>0</v>
      </c>
      <c r="DA41" s="247" t="n">
        <v>0</v>
      </c>
      <c r="DB41" s="247" t="n">
        <v>0</v>
      </c>
      <c r="DC41" s="255" t="n">
        <v>0</v>
      </c>
      <c r="DD41" s="255" t="n">
        <v>435513.01</v>
      </c>
      <c r="DE41" s="255" t="n">
        <v>0</v>
      </c>
      <c r="DF41" s="255" t="n">
        <v>0</v>
      </c>
      <c r="DG41" s="255" t="n">
        <v>0</v>
      </c>
      <c r="DH41" s="255" t="n">
        <v>435513.01</v>
      </c>
      <c r="DI41" s="256" t="n">
        <v>20491199769</v>
      </c>
      <c r="DJ41" s="257" t="inlineStr">
        <is>
          <t>ASOCIACION DE FRUTICULTORES DE LA MICROCUENCA DE ONGOY LOS AYNIS - AFRUMCO</t>
        </is>
      </c>
      <c r="DK41" s="257" t="inlineStr">
        <is>
          <t>01 Asociación</t>
        </is>
      </c>
      <c r="DL41" s="258" t="n"/>
      <c r="DM41" s="258" t="n"/>
      <c r="DN41" s="258" t="n"/>
      <c r="DO41" s="258" t="n"/>
      <c r="DP41" s="258" t="n"/>
      <c r="DQ41" s="258" t="n"/>
      <c r="DR41" s="258" t="n"/>
      <c r="DS41" s="258" t="n"/>
      <c r="DT41" s="258" t="n"/>
      <c r="DU41" s="258" t="n"/>
      <c r="DV41" s="258" t="n"/>
      <c r="DW41" s="258" t="n"/>
      <c r="DX41" s="258" t="n"/>
      <c r="DY41" s="258" t="n"/>
      <c r="DZ41" s="258" t="n"/>
      <c r="EA41" s="258" t="n"/>
      <c r="EB41" s="258" t="n"/>
      <c r="EC41" s="258" t="n"/>
      <c r="ED41" s="258" t="n"/>
      <c r="EE41" s="258" t="n"/>
    </row>
    <row r="42" hidden="1" ht="47.25" customHeight="1">
      <c r="A42" s="240" t="inlineStr">
        <is>
          <t>COOPERATIVA DE SERVICIOS MULTIPLES SUR ANDINOS-COOPSUR</t>
        </is>
      </c>
      <c r="B42" s="240" t="inlineStr">
        <is>
          <t>QUINUA Y OTROS GRANOS</t>
        </is>
      </c>
      <c r="C42" s="240" t="inlineStr">
        <is>
          <t>QUINUA</t>
        </is>
      </c>
      <c r="D42" s="240" t="inlineStr">
        <is>
          <t>APURIMAC</t>
        </is>
      </c>
      <c r="E42" s="240" t="inlineStr">
        <is>
          <t>030213</t>
        </is>
      </c>
      <c r="F42" s="240" t="inlineStr">
        <is>
          <t>APURIMAC</t>
        </is>
      </c>
      <c r="G42" s="240" t="inlineStr">
        <is>
          <t>ANDAHUAYLAS</t>
        </is>
      </c>
      <c r="H42" s="240" t="inlineStr">
        <is>
          <t>SAN JERONIMO</t>
        </is>
      </c>
      <c r="I42" s="241" t="n"/>
      <c r="J42" s="241" t="n"/>
      <c r="K42" s="241" t="n"/>
      <c r="L42" s="241" t="n">
        <v>1</v>
      </c>
      <c r="M42" s="241" t="n">
        <v>1</v>
      </c>
      <c r="N42" s="241" t="n">
        <v>1</v>
      </c>
      <c r="O42" s="241" t="n">
        <v>1</v>
      </c>
      <c r="P42" s="241" t="n">
        <v>1</v>
      </c>
      <c r="Q42" s="241" t="inlineStr">
        <is>
          <t>PAC</t>
        </is>
      </c>
      <c r="R42" s="242">
        <f>IF(I42=1,I$2,"")&amp;IF(J42=1,IF(I42=1,"-","")&amp;J$2,"")&amp;IF(K42=1,IF(OR(J42=1,I42=1),"-","")&amp;K$2,"")&amp;IF(L42=1,IF(OR(K42=1,J42=1,I42=1),"-","")&amp;L$2,"")&amp;IF(M42=1,IF(OR(L42=1,K42=1,J42=1,I42=1),"-","")&amp;M$2,"")&amp;IF(N42=1,IF(OR(M42=1,L42=1,K42=1,J42=1,I42=1),"-","")&amp;N$2,"")&amp;IF(O42=1,IF(OR(N42=1,M42=1,L42=1,K42=1,J42=1,I42=1),"-","")&amp;O$2,"")&amp;IF(P42=1,IF(I42=1," - ",IF(J42=1," - ",IF(K42=1," - ",IF(L42=1," - ",IF(M42=1," - ",IF(N42=1," - ",IF(O42=1," - ","")))))))&amp;P$2,"")</f>
        <v/>
      </c>
      <c r="S42" s="243">
        <f>SUM('b2'!$I42:$P42)</f>
        <v/>
      </c>
      <c r="T42" s="243">
        <f>IF(OR('b2'!$J42=1,'b2'!$K42=1,'b2'!$L42=1,'b2'!$M42=1,'b2'!$N42=1,'b2'!$O42=1,'b2'!$P42=1),"SI","NO")</f>
        <v/>
      </c>
      <c r="U42" s="243">
        <f>IF(OR('b2'!$K42=1,'b2'!$L42=1,'b2'!$M42=1,'b2'!$N42=1,'b2'!$O42=1,'b2'!$P42=1),"SI","NO")</f>
        <v/>
      </c>
      <c r="V42" s="244" t="n">
        <v>0</v>
      </c>
      <c r="W42" s="245" t="n">
        <v>0</v>
      </c>
      <c r="X42" s="245" t="n">
        <v>0</v>
      </c>
      <c r="Y42" s="244" t="n">
        <v>0</v>
      </c>
      <c r="Z42" s="245" t="n">
        <v>0</v>
      </c>
      <c r="AA42" s="245" t="n">
        <v>0</v>
      </c>
      <c r="AB42" s="244" t="n">
        <v>0</v>
      </c>
      <c r="AC42" s="245" t="n">
        <v>72</v>
      </c>
      <c r="AD42" s="245" t="n">
        <v>23</v>
      </c>
      <c r="AE42" s="244" t="n">
        <v>95</v>
      </c>
      <c r="AF42" s="245" t="n">
        <v>72</v>
      </c>
      <c r="AG42" s="245" t="n">
        <v>23</v>
      </c>
      <c r="AH42" s="244" t="n">
        <v>95</v>
      </c>
      <c r="AI42" s="245" t="n">
        <v>72</v>
      </c>
      <c r="AJ42" s="245" t="n">
        <v>23</v>
      </c>
      <c r="AK42" s="244" t="n">
        <v>95</v>
      </c>
      <c r="AL42" s="245" t="n">
        <v>60</v>
      </c>
      <c r="AM42" s="245" t="n">
        <v>25</v>
      </c>
      <c r="AN42" s="244" t="n">
        <v>85</v>
      </c>
      <c r="AO42" s="245" t="n">
        <v>76</v>
      </c>
      <c r="AP42" s="245" t="n">
        <v>26</v>
      </c>
      <c r="AQ42" s="244" t="n">
        <v>102</v>
      </c>
      <c r="AR42" s="244">
        <f>IF('b2'!$AQ42&gt;0,'b2'!$AQ42,IF('b2'!$AN42&gt;0,'b2'!$AN42,IF('b2'!$AK42&gt;0,'b2'!$AK42,IF('b2'!$AH42&gt;0,'b2'!$AH42,IF('b2'!$AE42&gt;0,'b2'!$AE42,IF('b2'!$AB42&gt;0,'b2'!$AB42,IF('b2'!$Y42&gt;0,'b2'!$Y42,IF('b2'!$V42&gt;0,'b2'!$V42," ---"))))))))</f>
        <v/>
      </c>
      <c r="AS42" s="246" t="n">
        <v>0</v>
      </c>
      <c r="AT42" s="246" t="n">
        <v>0</v>
      </c>
      <c r="AU42" s="246" t="n">
        <v>60</v>
      </c>
      <c r="AV42" s="246" t="n">
        <v>8</v>
      </c>
      <c r="AW42" s="246" t="n">
        <v>21</v>
      </c>
      <c r="AX42" s="246" t="n">
        <v>2</v>
      </c>
      <c r="AY42" s="246" t="n">
        <v>26</v>
      </c>
      <c r="AZ42" s="246" t="n">
        <v>4</v>
      </c>
      <c r="BA42" s="246" t="n">
        <v>12</v>
      </c>
      <c r="BB42" s="246" t="n">
        <v>4</v>
      </c>
      <c r="BC42" s="246" t="n">
        <v>58</v>
      </c>
      <c r="BD42" s="246" t="n">
        <v>8</v>
      </c>
      <c r="BE42" s="247" t="n">
        <v>0</v>
      </c>
      <c r="BF42" s="252" t="n">
        <v>0</v>
      </c>
      <c r="BG42" s="252" t="n">
        <v>0</v>
      </c>
      <c r="BH42" s="247" t="n">
        <v>0</v>
      </c>
      <c r="BI42" s="250" t="inlineStr">
        <is>
          <t>#REF!</t>
        </is>
      </c>
      <c r="BJ42" s="251" t="inlineStr">
        <is>
          <t>#REF!</t>
        </is>
      </c>
      <c r="BK42" s="252" t="n">
        <v>0</v>
      </c>
      <c r="BL42" s="252" t="n">
        <v>0</v>
      </c>
      <c r="BM42" s="249" t="n">
        <v>0</v>
      </c>
      <c r="BN42" s="250" t="inlineStr">
        <is>
          <t>#REF!</t>
        </is>
      </c>
      <c r="BO42" s="251" t="inlineStr">
        <is>
          <t>#REF!</t>
        </is>
      </c>
      <c r="BP42" s="248" t="n">
        <v>216103.95</v>
      </c>
      <c r="BQ42" s="248" t="n">
        <v>0</v>
      </c>
      <c r="BR42" s="249" t="n">
        <v>216103.95</v>
      </c>
      <c r="BS42" s="250" t="inlineStr">
        <is>
          <t>#REF!</t>
        </is>
      </c>
      <c r="BT42" s="251">
        <f>'[2]DATA CONSOLIDADA 2018-2025 '!$BR44-'b2'!$BO42</f>
        <v/>
      </c>
      <c r="BU42" s="248" t="n">
        <v>377066.8</v>
      </c>
      <c r="BV42" s="248" t="n">
        <v>0</v>
      </c>
      <c r="BW42" s="249" t="n">
        <v>377066.8</v>
      </c>
      <c r="BX42" s="250" t="inlineStr">
        <is>
          <t>#REF!</t>
        </is>
      </c>
      <c r="BY42" s="251" t="inlineStr">
        <is>
          <t>#REF!</t>
        </is>
      </c>
      <c r="BZ42" s="248" t="n">
        <v>568018.75</v>
      </c>
      <c r="CA42" s="248" t="n">
        <v>0</v>
      </c>
      <c r="CB42" s="249" t="n">
        <v>568018.75</v>
      </c>
      <c r="CC42" s="250" t="inlineStr">
        <is>
          <t>#REF!</t>
        </is>
      </c>
      <c r="CD42" s="251">
        <f>'[2]DATA CONSOLIDADA 2018-2025 '!$CB44-'b2'!$BW42</f>
        <v/>
      </c>
      <c r="CE42" s="253" t="n">
        <v>1274243.5</v>
      </c>
      <c r="CF42" s="253" t="n">
        <v>0</v>
      </c>
      <c r="CG42" s="254" t="n">
        <v>1274243.5</v>
      </c>
      <c r="CH42" s="250" t="inlineStr">
        <is>
          <t>#REF!</t>
        </is>
      </c>
      <c r="CI42" s="251">
        <f>'[2]DATA CONSOLIDADA 2018-2025 '!$CG44-'b2'!$CB42</f>
        <v/>
      </c>
      <c r="CJ42" s="247" t="inlineStr">
        <is>
          <t>#REF!</t>
        </is>
      </c>
      <c r="CK42" s="247" t="n">
        <v>3685880.59720472</v>
      </c>
      <c r="CL42" s="247" t="n">
        <v>0</v>
      </c>
      <c r="CM42" s="247" t="n">
        <v>3685880.59720472</v>
      </c>
      <c r="CN42" s="247" t="inlineStr">
        <is>
          <t>#REF!</t>
        </is>
      </c>
      <c r="CO42" s="251">
        <f>'[2]DATA CONSOLIDADA 2018-2025 '!$CM44-'b2'!$CG42</f>
        <v/>
      </c>
      <c r="CP42" s="253" t="n">
        <v>0</v>
      </c>
      <c r="CQ42" s="253" t="n">
        <v>0</v>
      </c>
      <c r="CR42" s="253" t="n">
        <v>0</v>
      </c>
      <c r="CS42" s="253" t="n">
        <v>568018.75</v>
      </c>
      <c r="CT42" s="253" t="n">
        <v>0</v>
      </c>
      <c r="CU42" s="253" t="n">
        <v>0</v>
      </c>
      <c r="CV42" s="247" t="n">
        <v>568018.75</v>
      </c>
      <c r="CW42" s="247" t="n">
        <v>0</v>
      </c>
      <c r="CX42" s="247" t="n">
        <v>0</v>
      </c>
      <c r="CY42" s="247" t="n">
        <v>1274243.5</v>
      </c>
      <c r="CZ42" s="247" t="n">
        <v>0</v>
      </c>
      <c r="DA42" s="247" t="n">
        <v>0</v>
      </c>
      <c r="DB42" s="247" t="n">
        <v>1274243.5</v>
      </c>
      <c r="DC42" s="255" t="n">
        <v>0</v>
      </c>
      <c r="DD42" s="255" t="n">
        <v>3673784.59720472</v>
      </c>
      <c r="DE42" s="255" t="n">
        <v>12096</v>
      </c>
      <c r="DF42" s="255" t="n">
        <v>0</v>
      </c>
      <c r="DG42" s="255" t="n">
        <v>0</v>
      </c>
      <c r="DH42" s="255" t="n">
        <v>3685880.59720472</v>
      </c>
      <c r="DI42" s="256" t="n">
        <v>20601006368</v>
      </c>
      <c r="DJ42" s="257" t="inlineStr">
        <is>
          <t>COOPERATIVA AGRARIA DE SERVICIOS MULTIPLES SUR ANDINO - COOPSUR</t>
        </is>
      </c>
      <c r="DK42" s="257" t="inlineStr">
        <is>
          <t>02 Cooperativa</t>
        </is>
      </c>
      <c r="DL42" s="258" t="n"/>
      <c r="DM42" s="258" t="n"/>
      <c r="DN42" s="258" t="n"/>
      <c r="DO42" s="258" t="n"/>
      <c r="DP42" s="258" t="n"/>
      <c r="DQ42" s="258" t="n"/>
      <c r="DR42" s="258" t="n"/>
      <c r="DS42" s="258" t="n"/>
      <c r="DT42" s="258" t="n"/>
      <c r="DU42" s="258" t="n"/>
      <c r="DV42" s="258" t="n"/>
      <c r="DW42" s="258" t="n"/>
      <c r="DX42" s="258" t="n"/>
      <c r="DY42" s="258" t="n"/>
      <c r="DZ42" s="258" t="n"/>
      <c r="EA42" s="258" t="n"/>
      <c r="EB42" s="258" t="n"/>
      <c r="EC42" s="258" t="n"/>
      <c r="ED42" s="258" t="n"/>
      <c r="EE42" s="258" t="n"/>
    </row>
    <row r="43" hidden="1" ht="47.25" customHeight="1">
      <c r="A43" s="240" t="inlineStr">
        <is>
          <t>ASOCIACION DE PRODUCTORES FLOR DE PAPA DE CHULLCUSA ALTA</t>
        </is>
      </c>
      <c r="B43" s="240" t="inlineStr">
        <is>
          <t>PAPA</t>
        </is>
      </c>
      <c r="C43" s="240" t="inlineStr">
        <is>
          <t>PAPA NATIVA</t>
        </is>
      </c>
      <c r="D43" s="240" t="inlineStr">
        <is>
          <t>APURIMAC</t>
        </is>
      </c>
      <c r="E43" s="240" t="inlineStr">
        <is>
          <t>030213</t>
        </is>
      </c>
      <c r="F43" s="240" t="inlineStr">
        <is>
          <t>APURIMAC</t>
        </is>
      </c>
      <c r="G43" s="240" t="inlineStr">
        <is>
          <t>ANDAHUAYLAS</t>
        </is>
      </c>
      <c r="H43" s="240" t="inlineStr">
        <is>
          <t>SAN JERONIMO</t>
        </is>
      </c>
      <c r="I43" s="241" t="n"/>
      <c r="J43" s="241" t="n"/>
      <c r="K43" s="241" t="n">
        <v>1</v>
      </c>
      <c r="L43" s="241" t="n">
        <v>1</v>
      </c>
      <c r="M43" s="241" t="n">
        <v>1</v>
      </c>
      <c r="N43" s="241" t="n">
        <v>1</v>
      </c>
      <c r="O43" s="241" t="n"/>
      <c r="P43" s="241" t="n"/>
      <c r="Q43" s="241" t="inlineStr">
        <is>
          <t>PAC</t>
        </is>
      </c>
      <c r="R43" s="242">
        <f>IF(I43=1,I$2,"")&amp;IF(J43=1,IF(I43=1,"-","")&amp;J$2,"")&amp;IF(K43=1,IF(OR(J43=1,I43=1),"-","")&amp;K$2,"")&amp;IF(L43=1,IF(OR(K43=1,J43=1,I43=1),"-","")&amp;L$2,"")&amp;IF(M43=1,IF(OR(L43=1,K43=1,J43=1,I43=1),"-","")&amp;M$2,"")&amp;IF(N43=1,IF(OR(M43=1,L43=1,K43=1,J43=1,I43=1),"-","")&amp;N$2,"")&amp;IF(O43=1,IF(OR(N43=1,M43=1,L43=1,K43=1,J43=1,I43=1),"-","")&amp;O$2,"")&amp;IF(P43=1,IF(I43=1," - ",IF(J43=1," - ",IF(K43=1," - ",IF(L43=1," - ",IF(M43=1," - ",IF(N43=1," - ",IF(O43=1," - ","")))))))&amp;P$2,"")</f>
        <v/>
      </c>
      <c r="S43" s="243">
        <f>SUM('b2'!$I43:$P43)</f>
        <v/>
      </c>
      <c r="T43" s="243">
        <f>IF(OR('b2'!$J43=1,'b2'!$K43=1,'b2'!$L43=1,'b2'!$M43=1,'b2'!$N43=1,'b2'!$O43=1,'b2'!$P43=1),"SI","NO")</f>
        <v/>
      </c>
      <c r="U43" s="243">
        <f>IF(OR('b2'!$K43=1,'b2'!$L43=1,'b2'!$M43=1,'b2'!$N43=1,'b2'!$O43=1,'b2'!$P43=1),"SI","NO")</f>
        <v/>
      </c>
      <c r="V43" s="244" t="n">
        <v>0</v>
      </c>
      <c r="W43" s="245" t="n">
        <v>0</v>
      </c>
      <c r="X43" s="245" t="n">
        <v>0</v>
      </c>
      <c r="Y43" s="244" t="n">
        <v>0</v>
      </c>
      <c r="Z43" s="245" t="n">
        <v>19</v>
      </c>
      <c r="AA43" s="245" t="n">
        <v>3</v>
      </c>
      <c r="AB43" s="244" t="n">
        <v>22</v>
      </c>
      <c r="AC43" s="245" t="n">
        <v>15</v>
      </c>
      <c r="AD43" s="245" t="n">
        <v>4</v>
      </c>
      <c r="AE43" s="244" t="n">
        <v>19</v>
      </c>
      <c r="AF43" s="245" t="n">
        <v>15</v>
      </c>
      <c r="AG43" s="245" t="n">
        <v>4</v>
      </c>
      <c r="AH43" s="244" t="n">
        <v>19</v>
      </c>
      <c r="AI43" s="245" t="n">
        <v>15</v>
      </c>
      <c r="AJ43" s="245" t="n">
        <v>4</v>
      </c>
      <c r="AK43" s="244" t="n">
        <v>19</v>
      </c>
      <c r="AL43" s="245" t="n">
        <v>0</v>
      </c>
      <c r="AM43" s="245" t="n">
        <v>0</v>
      </c>
      <c r="AN43" s="244" t="n">
        <v>0</v>
      </c>
      <c r="AO43" s="245" t="n">
        <v>0</v>
      </c>
      <c r="AP43" s="245" t="n">
        <v>0</v>
      </c>
      <c r="AQ43" s="244" t="n">
        <v>0</v>
      </c>
      <c r="AR43" s="244">
        <f>IF('b2'!$AQ43&gt;0,'b2'!$AQ43,IF('b2'!$AN43&gt;0,'b2'!$AN43,IF('b2'!$AK43&gt;0,'b2'!$AK43,IF('b2'!$AH43&gt;0,'b2'!$AH43,IF('b2'!$AE43&gt;0,'b2'!$AE43,IF('b2'!$AB43&gt;0,'b2'!$AB43,IF('b2'!$Y43&gt;0,'b2'!$Y43,IF('b2'!$V43&gt;0,'b2'!$V43," ---"))))))))</f>
        <v/>
      </c>
      <c r="AS43" s="246" t="n">
        <v>0</v>
      </c>
      <c r="AT43" s="246" t="n">
        <v>2</v>
      </c>
      <c r="AU43" s="246" t="n">
        <v>50</v>
      </c>
      <c r="AV43" s="246" t="n">
        <v>7</v>
      </c>
      <c r="AW43" s="246" t="n">
        <v>14</v>
      </c>
      <c r="AX43" s="246" t="n">
        <v>2</v>
      </c>
      <c r="AY43" s="246" t="n">
        <v>14</v>
      </c>
      <c r="AZ43" s="246" t="n">
        <v>3</v>
      </c>
      <c r="BA43" s="246" t="n">
        <v>0</v>
      </c>
      <c r="BB43" s="246" t="n">
        <v>0</v>
      </c>
      <c r="BC43" s="246" t="n">
        <v>0</v>
      </c>
      <c r="BD43" s="246" t="n">
        <v>0</v>
      </c>
      <c r="BE43" s="247" t="n">
        <v>0</v>
      </c>
      <c r="BF43" s="252" t="n">
        <v>0</v>
      </c>
      <c r="BG43" s="252" t="n">
        <v>0</v>
      </c>
      <c r="BH43" s="247" t="n">
        <v>0</v>
      </c>
      <c r="BI43" s="250" t="inlineStr">
        <is>
          <t>#REF!</t>
        </is>
      </c>
      <c r="BJ43" s="251" t="inlineStr">
        <is>
          <t>#REF!</t>
        </is>
      </c>
      <c r="BK43" s="248" t="n">
        <v>0</v>
      </c>
      <c r="BL43" s="248" t="n">
        <v>0</v>
      </c>
      <c r="BM43" s="249" t="n">
        <v>0</v>
      </c>
      <c r="BN43" s="250" t="inlineStr">
        <is>
          <t>#REF!</t>
        </is>
      </c>
      <c r="BO43" s="251" t="inlineStr">
        <is>
          <t>#REF!</t>
        </is>
      </c>
      <c r="BP43" s="248" t="n">
        <v>267925</v>
      </c>
      <c r="BQ43" s="248" t="n">
        <v>0</v>
      </c>
      <c r="BR43" s="249" t="n">
        <v>267925</v>
      </c>
      <c r="BS43" s="250" t="inlineStr">
        <is>
          <t>#REF!</t>
        </is>
      </c>
      <c r="BT43" s="251">
        <f>'[2]DATA CONSOLIDADA 2018-2025 '!$BR45-'b2'!$BO43</f>
        <v/>
      </c>
      <c r="BU43" s="248" t="n">
        <v>157500</v>
      </c>
      <c r="BV43" s="248" t="n">
        <v>0</v>
      </c>
      <c r="BW43" s="249" t="n">
        <v>157500</v>
      </c>
      <c r="BX43" s="250" t="inlineStr">
        <is>
          <t>#REF!</t>
        </is>
      </c>
      <c r="BY43" s="251" t="inlineStr">
        <is>
          <t>#REF!</t>
        </is>
      </c>
      <c r="BZ43" s="248" t="n">
        <v>215680</v>
      </c>
      <c r="CA43" s="248" t="n">
        <v>0</v>
      </c>
      <c r="CB43" s="249" t="n">
        <v>215680</v>
      </c>
      <c r="CC43" s="250" t="inlineStr">
        <is>
          <t>#REF!</t>
        </is>
      </c>
      <c r="CD43" s="251">
        <f>'[2]DATA CONSOLIDADA 2018-2025 '!$CB45-'b2'!$BW43</f>
        <v/>
      </c>
      <c r="CE43" s="253" t="n">
        <v>0</v>
      </c>
      <c r="CF43" s="253" t="n">
        <v>0</v>
      </c>
      <c r="CG43" s="254" t="n">
        <v>0</v>
      </c>
      <c r="CH43" s="250" t="inlineStr">
        <is>
          <t>#REF!</t>
        </is>
      </c>
      <c r="CI43" s="251">
        <f>'[2]DATA CONSOLIDADA 2018-2025 '!$CG45-'b2'!$CB43</f>
        <v/>
      </c>
      <c r="CJ43" s="247" t="inlineStr">
        <is>
          <t>#REF!</t>
        </is>
      </c>
      <c r="CK43" s="247" t="n">
        <v>0</v>
      </c>
      <c r="CL43" s="247" t="n">
        <v>0</v>
      </c>
      <c r="CM43" s="247" t="n">
        <v>0</v>
      </c>
      <c r="CN43" s="247" t="inlineStr">
        <is>
          <t>#REF!</t>
        </is>
      </c>
      <c r="CO43" s="251">
        <f>'[2]DATA CONSOLIDADA 2018-2025 '!$CM45-'b2'!$CG43</f>
        <v/>
      </c>
      <c r="CP43" s="253" t="n">
        <v>0</v>
      </c>
      <c r="CQ43" s="253" t="n">
        <v>215680</v>
      </c>
      <c r="CR43" s="253" t="n">
        <v>0</v>
      </c>
      <c r="CS43" s="253" t="n">
        <v>0</v>
      </c>
      <c r="CT43" s="253" t="n">
        <v>0</v>
      </c>
      <c r="CU43" s="253" t="n">
        <v>0</v>
      </c>
      <c r="CV43" s="247" t="n">
        <v>215680</v>
      </c>
      <c r="CW43" s="247" t="n">
        <v>0</v>
      </c>
      <c r="CX43" s="247" t="n">
        <v>0</v>
      </c>
      <c r="CY43" s="247" t="n">
        <v>0</v>
      </c>
      <c r="CZ43" s="247" t="n">
        <v>0</v>
      </c>
      <c r="DA43" s="247" t="n">
        <v>0</v>
      </c>
      <c r="DB43" s="247" t="n">
        <v>0</v>
      </c>
      <c r="DC43" s="255" t="n">
        <v>0</v>
      </c>
      <c r="DD43" s="255" t="n">
        <v>0</v>
      </c>
      <c r="DE43" s="255" t="n">
        <v>0</v>
      </c>
      <c r="DF43" s="255" t="n">
        <v>0</v>
      </c>
      <c r="DG43" s="255" t="n">
        <v>0</v>
      </c>
      <c r="DH43" s="255" t="n">
        <v>0</v>
      </c>
      <c r="DI43" s="256" t="n">
        <v>20490672835</v>
      </c>
      <c r="DJ43" s="257" t="inlineStr">
        <is>
          <t>ASOCIACION DE PRODUCTORES FLOR DE PAPA DE CHULLCUISA ALTA - ASOCIACION FLOR DE PAPA</t>
        </is>
      </c>
      <c r="DK43" s="257" t="inlineStr">
        <is>
          <t>01 Asociación</t>
        </is>
      </c>
      <c r="DL43" s="258" t="n"/>
      <c r="DM43" s="258" t="n"/>
      <c r="DN43" s="258" t="n"/>
      <c r="DO43" s="258" t="n"/>
      <c r="DP43" s="258" t="n"/>
      <c r="DQ43" s="258" t="n"/>
      <c r="DR43" s="258" t="n"/>
      <c r="DS43" s="258" t="n"/>
      <c r="DT43" s="258" t="n"/>
      <c r="DU43" s="258" t="n"/>
      <c r="DV43" s="258" t="n"/>
      <c r="DW43" s="258" t="n"/>
      <c r="DX43" s="258" t="n"/>
      <c r="DY43" s="258" t="n"/>
      <c r="DZ43" s="258" t="n"/>
      <c r="EA43" s="258" t="n"/>
      <c r="EB43" s="258" t="n"/>
      <c r="EC43" s="258" t="n"/>
      <c r="ED43" s="258" t="n"/>
      <c r="EE43" s="258" t="n"/>
    </row>
    <row r="44" hidden="1" ht="47.25" customHeight="1">
      <c r="A44" s="240" t="inlineStr">
        <is>
          <t>ASOCIACION PRODUCTORES AGROPECUARIOS MARCO VILCA ARGAMA ALTA</t>
        </is>
      </c>
      <c r="B44" s="240" t="inlineStr">
        <is>
          <t>PAPA</t>
        </is>
      </c>
      <c r="C44" s="240" t="inlineStr">
        <is>
          <t>PAPA NATIVA</t>
        </is>
      </c>
      <c r="D44" s="240" t="inlineStr">
        <is>
          <t>APURIMAC</t>
        </is>
      </c>
      <c r="E44" s="240" t="inlineStr">
        <is>
          <t>030209</t>
        </is>
      </c>
      <c r="F44" s="240" t="inlineStr">
        <is>
          <t>APURIMAC</t>
        </is>
      </c>
      <c r="G44" s="240" t="inlineStr">
        <is>
          <t>ANDAHUAYLAS</t>
        </is>
      </c>
      <c r="H44" s="240" t="inlineStr">
        <is>
          <t>PACUCHA</t>
        </is>
      </c>
      <c r="I44" s="241" t="n"/>
      <c r="J44" s="241" t="n"/>
      <c r="K44" s="241" t="n"/>
      <c r="L44" s="241" t="n"/>
      <c r="M44" s="241" t="n">
        <v>1</v>
      </c>
      <c r="N44" s="241" t="n">
        <v>1</v>
      </c>
      <c r="O44" s="241" t="n"/>
      <c r="P44" s="241" t="n"/>
      <c r="Q44" s="241" t="inlineStr">
        <is>
          <t>PAC</t>
        </is>
      </c>
      <c r="R44" s="242">
        <f>IF(I44=1,I$2,"")&amp;IF(J44=1,IF(I44=1,"-","")&amp;J$2,"")&amp;IF(K44=1,IF(OR(J44=1,I44=1),"-","")&amp;K$2,"")&amp;IF(L44=1,IF(OR(K44=1,J44=1,I44=1),"-","")&amp;L$2,"")&amp;IF(M44=1,IF(OR(L44=1,K44=1,J44=1,I44=1),"-","")&amp;M$2,"")&amp;IF(N44=1,IF(OR(M44=1,L44=1,K44=1,J44=1,I44=1),"-","")&amp;N$2,"")&amp;IF(O44=1,IF(OR(N44=1,M44=1,L44=1,K44=1,J44=1,I44=1),"-","")&amp;O$2,"")&amp;IF(P44=1,IF(I44=1," - ",IF(J44=1," - ",IF(K44=1," - ",IF(L44=1," - ",IF(M44=1," - ",IF(N44=1," - ",IF(O44=1," - ","")))))))&amp;P$2,"")</f>
        <v/>
      </c>
      <c r="S44" s="243">
        <f>SUM('b2'!$I44:$P44)</f>
        <v/>
      </c>
      <c r="T44" s="243">
        <f>IF(OR('b2'!$J44=1,'b2'!$K44=1,'b2'!$L44=1,'b2'!$M44=1,'b2'!$N44=1,'b2'!$O44=1,'b2'!$P44=1),"SI","NO")</f>
        <v/>
      </c>
      <c r="U44" s="243">
        <f>IF(OR('b2'!$K44=1,'b2'!$L44=1,'b2'!$M44=1,'b2'!$N44=1,'b2'!$O44=1,'b2'!$P44=1),"SI","NO")</f>
        <v/>
      </c>
      <c r="V44" s="244" t="n">
        <v>0</v>
      </c>
      <c r="W44" s="245" t="n">
        <v>0</v>
      </c>
      <c r="X44" s="245" t="n">
        <v>0</v>
      </c>
      <c r="Y44" s="244" t="n">
        <v>0</v>
      </c>
      <c r="Z44" s="245" t="n">
        <v>0</v>
      </c>
      <c r="AA44" s="245" t="n">
        <v>0</v>
      </c>
      <c r="AB44" s="244" t="n">
        <v>0</v>
      </c>
      <c r="AC44" s="245" t="n">
        <v>0</v>
      </c>
      <c r="AD44" s="245" t="n">
        <v>0</v>
      </c>
      <c r="AE44" s="244" t="n">
        <v>0</v>
      </c>
      <c r="AF44" s="245" t="n">
        <v>17</v>
      </c>
      <c r="AG44" s="245" t="n">
        <v>10</v>
      </c>
      <c r="AH44" s="244" t="n">
        <v>27</v>
      </c>
      <c r="AI44" s="245" t="n">
        <v>17</v>
      </c>
      <c r="AJ44" s="245" t="n">
        <v>10</v>
      </c>
      <c r="AK44" s="244" t="n">
        <v>27</v>
      </c>
      <c r="AL44" s="245" t="n">
        <v>0</v>
      </c>
      <c r="AM44" s="245" t="n">
        <v>0</v>
      </c>
      <c r="AN44" s="244" t="n">
        <v>0</v>
      </c>
      <c r="AO44" s="245" t="n">
        <v>0</v>
      </c>
      <c r="AP44" s="245" t="n">
        <v>0</v>
      </c>
      <c r="AQ44" s="244" t="n">
        <v>0</v>
      </c>
      <c r="AR44" s="244">
        <f>IF('b2'!$AQ44&gt;0,'b2'!$AQ44,IF('b2'!$AN44&gt;0,'b2'!$AN44,IF('b2'!$AK44&gt;0,'b2'!$AK44,IF('b2'!$AH44&gt;0,'b2'!$AH44,IF('b2'!$AE44&gt;0,'b2'!$AE44,IF('b2'!$AB44&gt;0,'b2'!$AB44,IF('b2'!$Y44&gt;0,'b2'!$Y44,IF('b2'!$V44&gt;0,'b2'!$V44," ---"))))))))</f>
        <v/>
      </c>
      <c r="AS44" s="246" t="n">
        <v>0</v>
      </c>
      <c r="AT44" s="246" t="n">
        <v>0</v>
      </c>
      <c r="AU44" s="246" t="n">
        <v>0</v>
      </c>
      <c r="AV44" s="246" t="n">
        <v>0</v>
      </c>
      <c r="AW44" s="246" t="n">
        <v>13</v>
      </c>
      <c r="AX44" s="246" t="n">
        <v>3</v>
      </c>
      <c r="AY44" s="246" t="n">
        <v>12</v>
      </c>
      <c r="AZ44" s="246" t="n">
        <v>2</v>
      </c>
      <c r="BA44" s="246" t="n">
        <v>0</v>
      </c>
      <c r="BB44" s="246" t="n">
        <v>0</v>
      </c>
      <c r="BC44" s="246" t="n">
        <v>0</v>
      </c>
      <c r="BD44" s="246" t="n">
        <v>0</v>
      </c>
      <c r="BE44" s="247" t="n">
        <v>0</v>
      </c>
      <c r="BF44" s="252" t="n">
        <v>0</v>
      </c>
      <c r="BG44" s="252" t="n">
        <v>0</v>
      </c>
      <c r="BH44" s="247" t="n">
        <v>0</v>
      </c>
      <c r="BI44" s="250" t="inlineStr">
        <is>
          <t>#REF!</t>
        </is>
      </c>
      <c r="BJ44" s="251" t="inlineStr">
        <is>
          <t>#REF!</t>
        </is>
      </c>
      <c r="BK44" s="252" t="n">
        <v>0</v>
      </c>
      <c r="BL44" s="252" t="n">
        <v>0</v>
      </c>
      <c r="BM44" s="247" t="n">
        <v>0</v>
      </c>
      <c r="BN44" s="250" t="inlineStr">
        <is>
          <t>#REF!</t>
        </is>
      </c>
      <c r="BO44" s="251" t="inlineStr">
        <is>
          <t>#REF!</t>
        </is>
      </c>
      <c r="BP44" s="248" t="n">
        <v>0</v>
      </c>
      <c r="BQ44" s="248" t="n">
        <v>0</v>
      </c>
      <c r="BR44" s="249" t="n">
        <v>0</v>
      </c>
      <c r="BS44" s="250" t="inlineStr">
        <is>
          <t>#REF!</t>
        </is>
      </c>
      <c r="BT44" s="251">
        <f>'[2]DATA CONSOLIDADA 2018-2025 '!$BR46-'b2'!$BO44</f>
        <v/>
      </c>
      <c r="BU44" s="248" t="n">
        <v>106710</v>
      </c>
      <c r="BV44" s="248" t="n">
        <v>0</v>
      </c>
      <c r="BW44" s="249" t="n">
        <v>106710</v>
      </c>
      <c r="BX44" s="250" t="inlineStr">
        <is>
          <t>#REF!</t>
        </is>
      </c>
      <c r="BY44" s="251" t="inlineStr">
        <is>
          <t>#REF!</t>
        </is>
      </c>
      <c r="BZ44" s="248" t="n">
        <v>148900</v>
      </c>
      <c r="CA44" s="248" t="n">
        <v>0</v>
      </c>
      <c r="CB44" s="249" t="n">
        <v>148900</v>
      </c>
      <c r="CC44" s="250" t="inlineStr">
        <is>
          <t>#REF!</t>
        </is>
      </c>
      <c r="CD44" s="251">
        <f>'[2]DATA CONSOLIDADA 2018-2025 '!$CB46-'b2'!$BW44</f>
        <v/>
      </c>
      <c r="CE44" s="253" t="n">
        <v>0</v>
      </c>
      <c r="CF44" s="253" t="n">
        <v>0</v>
      </c>
      <c r="CG44" s="254" t="n">
        <v>0</v>
      </c>
      <c r="CH44" s="250" t="inlineStr">
        <is>
          <t>#REF!</t>
        </is>
      </c>
      <c r="CI44" s="251">
        <f>'[2]DATA CONSOLIDADA 2018-2025 '!$CG46-'b2'!$CB44</f>
        <v/>
      </c>
      <c r="CJ44" s="247" t="inlineStr">
        <is>
          <t>#REF!</t>
        </is>
      </c>
      <c r="CK44" s="247" t="n">
        <v>0</v>
      </c>
      <c r="CL44" s="247" t="n">
        <v>0</v>
      </c>
      <c r="CM44" s="247" t="n">
        <v>0</v>
      </c>
      <c r="CN44" s="247" t="inlineStr">
        <is>
          <t>#REF!</t>
        </is>
      </c>
      <c r="CO44" s="251">
        <f>'[2]DATA CONSOLIDADA 2018-2025 '!$CM46-'b2'!$CG44</f>
        <v/>
      </c>
      <c r="CP44" s="253" t="n">
        <v>38700</v>
      </c>
      <c r="CQ44" s="253" t="n">
        <v>110200</v>
      </c>
      <c r="CR44" s="253" t="n">
        <v>0</v>
      </c>
      <c r="CS44" s="253" t="n">
        <v>0</v>
      </c>
      <c r="CT44" s="253" t="n">
        <v>0</v>
      </c>
      <c r="CU44" s="253" t="n">
        <v>0</v>
      </c>
      <c r="CV44" s="247" t="n">
        <v>148900</v>
      </c>
      <c r="CW44" s="247" t="n">
        <v>0</v>
      </c>
      <c r="CX44" s="247" t="n">
        <v>0</v>
      </c>
      <c r="CY44" s="247" t="n">
        <v>0</v>
      </c>
      <c r="CZ44" s="247" t="n">
        <v>0</v>
      </c>
      <c r="DA44" s="247" t="n">
        <v>0</v>
      </c>
      <c r="DB44" s="247" t="n">
        <v>0</v>
      </c>
      <c r="DC44" s="255" t="n">
        <v>0</v>
      </c>
      <c r="DD44" s="255" t="n">
        <v>0</v>
      </c>
      <c r="DE44" s="255" t="n">
        <v>0</v>
      </c>
      <c r="DF44" s="255" t="n">
        <v>0</v>
      </c>
      <c r="DG44" s="255" t="n">
        <v>0</v>
      </c>
      <c r="DH44" s="255" t="n">
        <v>0</v>
      </c>
      <c r="DI44" s="256" t="inlineStr">
        <is>
          <t xml:space="preserve">20602684335 </t>
        </is>
      </c>
      <c r="DJ44" s="257" t="inlineStr">
        <is>
          <t>ASOCIACION PRODUCTORES AGROPECUARIOS MARCO VILCA ARGAMA ALTA</t>
        </is>
      </c>
      <c r="DK44" s="257" t="inlineStr">
        <is>
          <t>01 Asociación</t>
        </is>
      </c>
      <c r="DL44" s="258" t="n"/>
      <c r="DM44" s="258" t="n"/>
      <c r="DN44" s="258" t="n"/>
      <c r="DO44" s="258" t="n"/>
      <c r="DP44" s="258" t="n"/>
      <c r="DQ44" s="258" t="n"/>
      <c r="DR44" s="258" t="n"/>
      <c r="DS44" s="258" t="n"/>
      <c r="DT44" s="258" t="n"/>
      <c r="DU44" s="258" t="n"/>
      <c r="DV44" s="258" t="n"/>
      <c r="DW44" s="258" t="n"/>
      <c r="DX44" s="258" t="n"/>
      <c r="DY44" s="258" t="n"/>
      <c r="DZ44" s="258" t="n"/>
      <c r="EA44" s="258" t="n"/>
      <c r="EB44" s="258" t="n"/>
      <c r="EC44" s="258" t="n"/>
      <c r="ED44" s="258" t="n"/>
      <c r="EE44" s="258" t="n"/>
    </row>
    <row r="45" hidden="1" ht="47.25" customHeight="1">
      <c r="A45" s="240" t="inlineStr">
        <is>
          <t>COOPERATIVA DE SERVICIO MULTIPLES CAMPO VERDE DE JOSE MARIA ARGUEDAS</t>
        </is>
      </c>
      <c r="B45" s="240" t="inlineStr">
        <is>
          <t>QUINUA Y OTROS GRANOS</t>
        </is>
      </c>
      <c r="C45" s="240" t="inlineStr">
        <is>
          <t>QUINUA</t>
        </is>
      </c>
      <c r="D45" s="240" t="inlineStr">
        <is>
          <t>APURIMAC</t>
        </is>
      </c>
      <c r="E45" s="240" t="inlineStr">
        <is>
          <t>030220</t>
        </is>
      </c>
      <c r="F45" s="240" t="inlineStr">
        <is>
          <t>APURIMAC</t>
        </is>
      </c>
      <c r="G45" s="240" t="inlineStr">
        <is>
          <t>ANDAHUAYLAS</t>
        </is>
      </c>
      <c r="H45" s="240" t="inlineStr">
        <is>
          <t>JOSE MARIA ARGUEDAS</t>
        </is>
      </c>
      <c r="I45" s="241" t="n"/>
      <c r="J45" s="241" t="n"/>
      <c r="K45" s="241" t="n"/>
      <c r="L45" s="241" t="n"/>
      <c r="M45" s="241" t="n">
        <v>1</v>
      </c>
      <c r="N45" s="241" t="n">
        <v>1</v>
      </c>
      <c r="O45" s="241" t="n"/>
      <c r="P45" s="241" t="n"/>
      <c r="Q45" s="241" t="inlineStr">
        <is>
          <t>PAC</t>
        </is>
      </c>
      <c r="R45" s="242">
        <f>IF(I45=1,I$2,"")&amp;IF(J45=1,IF(I45=1,"-","")&amp;J$2,"")&amp;IF(K45=1,IF(OR(J45=1,I45=1),"-","")&amp;K$2,"")&amp;IF(L45=1,IF(OR(K45=1,J45=1,I45=1),"-","")&amp;L$2,"")&amp;IF(M45=1,IF(OR(L45=1,K45=1,J45=1,I45=1),"-","")&amp;M$2,"")&amp;IF(N45=1,IF(OR(M45=1,L45=1,K45=1,J45=1,I45=1),"-","")&amp;N$2,"")&amp;IF(O45=1,IF(OR(N45=1,M45=1,L45=1,K45=1,J45=1,I45=1),"-","")&amp;O$2,"")&amp;IF(P45=1,IF(I45=1," - ",IF(J45=1," - ",IF(K45=1," - ",IF(L45=1," - ",IF(M45=1," - ",IF(N45=1," - ",IF(O45=1," - ","")))))))&amp;P$2,"")</f>
        <v/>
      </c>
      <c r="S45" s="243">
        <f>SUM('b2'!$I45:$P45)</f>
        <v/>
      </c>
      <c r="T45" s="243">
        <f>IF(OR('b2'!$J45=1,'b2'!$K45=1,'b2'!$L45=1,'b2'!$M45=1,'b2'!$N45=1,'b2'!$O45=1,'b2'!$P45=1),"SI","NO")</f>
        <v/>
      </c>
      <c r="U45" s="243">
        <f>IF(OR('b2'!$K45=1,'b2'!$L45=1,'b2'!$M45=1,'b2'!$N45=1,'b2'!$O45=1,'b2'!$P45=1),"SI","NO")</f>
        <v/>
      </c>
      <c r="V45" s="244" t="n">
        <v>0</v>
      </c>
      <c r="W45" s="245" t="n">
        <v>0</v>
      </c>
      <c r="X45" s="245" t="n">
        <v>0</v>
      </c>
      <c r="Y45" s="244" t="n">
        <v>0</v>
      </c>
      <c r="Z45" s="245" t="n">
        <v>0</v>
      </c>
      <c r="AA45" s="245" t="n">
        <v>0</v>
      </c>
      <c r="AB45" s="244" t="n">
        <v>0</v>
      </c>
      <c r="AC45" s="245" t="n">
        <v>0</v>
      </c>
      <c r="AD45" s="245" t="n">
        <v>0</v>
      </c>
      <c r="AE45" s="244" t="n">
        <v>0</v>
      </c>
      <c r="AF45" s="245" t="n">
        <v>42</v>
      </c>
      <c r="AG45" s="245" t="n">
        <v>34</v>
      </c>
      <c r="AH45" s="244" t="n">
        <v>76</v>
      </c>
      <c r="AI45" s="245" t="n">
        <v>42</v>
      </c>
      <c r="AJ45" s="245" t="n">
        <v>34</v>
      </c>
      <c r="AK45" s="244" t="n">
        <v>76</v>
      </c>
      <c r="AL45" s="245" t="n">
        <v>0</v>
      </c>
      <c r="AM45" s="245" t="n">
        <v>0</v>
      </c>
      <c r="AN45" s="244" t="n">
        <v>0</v>
      </c>
      <c r="AO45" s="245" t="n">
        <v>0</v>
      </c>
      <c r="AP45" s="245" t="n">
        <v>0</v>
      </c>
      <c r="AQ45" s="244" t="n">
        <v>0</v>
      </c>
      <c r="AR45" s="244">
        <f>IF('b2'!$AQ45&gt;0,'b2'!$AQ45,IF('b2'!$AN45&gt;0,'b2'!$AN45,IF('b2'!$AK45&gt;0,'b2'!$AK45,IF('b2'!$AH45&gt;0,'b2'!$AH45,IF('b2'!$AE45&gt;0,'b2'!$AE45,IF('b2'!$AB45&gt;0,'b2'!$AB45,IF('b2'!$Y45&gt;0,'b2'!$Y45,IF('b2'!$V45&gt;0,'b2'!$V45," ---"))))))))</f>
        <v/>
      </c>
      <c r="AS45" s="246" t="n">
        <v>0</v>
      </c>
      <c r="AT45" s="246" t="n">
        <v>0</v>
      </c>
      <c r="AU45" s="246" t="n">
        <v>0</v>
      </c>
      <c r="AV45" s="246" t="n">
        <v>0</v>
      </c>
      <c r="AW45" s="246" t="n">
        <v>19</v>
      </c>
      <c r="AX45" s="246" t="n">
        <v>2</v>
      </c>
      <c r="AY45" s="246" t="n">
        <v>16</v>
      </c>
      <c r="AZ45" s="246" t="n">
        <v>3</v>
      </c>
      <c r="BA45" s="246" t="n">
        <v>0</v>
      </c>
      <c r="BB45" s="246" t="n">
        <v>0</v>
      </c>
      <c r="BC45" s="246" t="n">
        <v>0</v>
      </c>
      <c r="BD45" s="246" t="n">
        <v>0</v>
      </c>
      <c r="BE45" s="247" t="n">
        <v>0</v>
      </c>
      <c r="BF45" s="252" t="n">
        <v>0</v>
      </c>
      <c r="BG45" s="252" t="n">
        <v>0</v>
      </c>
      <c r="BH45" s="247" t="n">
        <v>0</v>
      </c>
      <c r="BI45" s="250" t="inlineStr">
        <is>
          <t>#REF!</t>
        </is>
      </c>
      <c r="BJ45" s="251" t="inlineStr">
        <is>
          <t>#REF!</t>
        </is>
      </c>
      <c r="BK45" s="252" t="n">
        <v>0</v>
      </c>
      <c r="BL45" s="252" t="n">
        <v>0</v>
      </c>
      <c r="BM45" s="247" t="n">
        <v>0</v>
      </c>
      <c r="BN45" s="250" t="inlineStr">
        <is>
          <t>#REF!</t>
        </is>
      </c>
      <c r="BO45" s="251" t="inlineStr">
        <is>
          <t>#REF!</t>
        </is>
      </c>
      <c r="BP45" s="248" t="n">
        <v>0</v>
      </c>
      <c r="BQ45" s="248" t="n">
        <v>0</v>
      </c>
      <c r="BR45" s="249" t="n">
        <v>0</v>
      </c>
      <c r="BS45" s="250" t="inlineStr">
        <is>
          <t>#REF!</t>
        </is>
      </c>
      <c r="BT45" s="251">
        <f>'[2]DATA CONSOLIDADA 2018-2025 '!$BR47-'b2'!$BO45</f>
        <v/>
      </c>
      <c r="BU45" s="248" t="n">
        <v>0</v>
      </c>
      <c r="BV45" s="248" t="n">
        <v>0</v>
      </c>
      <c r="BW45" s="249" t="n">
        <v>0</v>
      </c>
      <c r="BX45" s="250" t="inlineStr">
        <is>
          <t>#REF!</t>
        </is>
      </c>
      <c r="BY45" s="251" t="inlineStr">
        <is>
          <t>#REF!</t>
        </is>
      </c>
      <c r="BZ45" s="248" t="n">
        <v>216575.5</v>
      </c>
      <c r="CA45" s="248" t="n">
        <v>0</v>
      </c>
      <c r="CB45" s="249" t="n">
        <v>216575.5</v>
      </c>
      <c r="CC45" s="250" t="inlineStr">
        <is>
          <t>#REF!</t>
        </is>
      </c>
      <c r="CD45" s="251">
        <f>'[2]DATA CONSOLIDADA 2018-2025 '!$CB47-'b2'!$BW45</f>
        <v/>
      </c>
      <c r="CE45" s="253" t="n">
        <v>0</v>
      </c>
      <c r="CF45" s="253" t="n">
        <v>0</v>
      </c>
      <c r="CG45" s="254" t="n">
        <v>0</v>
      </c>
      <c r="CH45" s="250" t="inlineStr">
        <is>
          <t>#REF!</t>
        </is>
      </c>
      <c r="CI45" s="251">
        <f>'[2]DATA CONSOLIDADA 2018-2025 '!$CG47-'b2'!$CB45</f>
        <v/>
      </c>
      <c r="CJ45" s="247" t="inlineStr">
        <is>
          <t>#REF!</t>
        </is>
      </c>
      <c r="CK45" s="247" t="n">
        <v>0</v>
      </c>
      <c r="CL45" s="247" t="n">
        <v>0</v>
      </c>
      <c r="CM45" s="247" t="n">
        <v>0</v>
      </c>
      <c r="CN45" s="247" t="inlineStr">
        <is>
          <t>#REF!</t>
        </is>
      </c>
      <c r="CO45" s="251">
        <f>'[2]DATA CONSOLIDADA 2018-2025 '!$CM47-'b2'!$CG45</f>
        <v/>
      </c>
      <c r="CP45" s="253" t="n">
        <v>0</v>
      </c>
      <c r="CQ45" s="253" t="n">
        <v>216575.5</v>
      </c>
      <c r="CR45" s="253" t="n">
        <v>0</v>
      </c>
      <c r="CS45" s="253" t="n">
        <v>0</v>
      </c>
      <c r="CT45" s="253" t="n">
        <v>0</v>
      </c>
      <c r="CU45" s="253" t="n">
        <v>0</v>
      </c>
      <c r="CV45" s="247" t="n">
        <v>216575.5</v>
      </c>
      <c r="CW45" s="247" t="n">
        <v>0</v>
      </c>
      <c r="CX45" s="247" t="n">
        <v>0</v>
      </c>
      <c r="CY45" s="247" t="n">
        <v>0</v>
      </c>
      <c r="CZ45" s="247" t="n">
        <v>0</v>
      </c>
      <c r="DA45" s="247" t="n">
        <v>0</v>
      </c>
      <c r="DB45" s="247" t="n">
        <v>0</v>
      </c>
      <c r="DC45" s="255" t="n">
        <v>0</v>
      </c>
      <c r="DD45" s="255" t="n">
        <v>0</v>
      </c>
      <c r="DE45" s="255" t="n">
        <v>0</v>
      </c>
      <c r="DF45" s="255" t="n">
        <v>0</v>
      </c>
      <c r="DG45" s="255" t="n">
        <v>0</v>
      </c>
      <c r="DH45" s="255" t="n">
        <v>0</v>
      </c>
      <c r="DI45" s="256" t="n">
        <v>20606396849</v>
      </c>
      <c r="DJ45" s="257" t="inlineStr">
        <is>
          <t>COOPERATIVA AGRARIA DE SERVICIOS MULTIPLES CAMPO VERDE DE JOSE MARIA ARGUEDAS - CASMUCAV</t>
        </is>
      </c>
      <c r="DK45" s="257" t="inlineStr">
        <is>
          <t>02 Cooperativa</t>
        </is>
      </c>
      <c r="DL45" s="258" t="n"/>
      <c r="DM45" s="258" t="n"/>
      <c r="DN45" s="258" t="n"/>
      <c r="DO45" s="258" t="n"/>
      <c r="DP45" s="258" t="n"/>
      <c r="DQ45" s="258" t="n"/>
      <c r="DR45" s="258" t="n"/>
      <c r="DS45" s="258" t="n"/>
      <c r="DT45" s="258" t="n"/>
      <c r="DU45" s="258" t="n"/>
      <c r="DV45" s="258" t="n"/>
      <c r="DW45" s="258" t="n"/>
      <c r="DX45" s="258" t="n"/>
      <c r="DY45" s="258" t="n"/>
      <c r="DZ45" s="258" t="n"/>
      <c r="EA45" s="258" t="n"/>
      <c r="EB45" s="258" t="n"/>
      <c r="EC45" s="258" t="n"/>
      <c r="ED45" s="258" t="n"/>
      <c r="EE45" s="258" t="n"/>
    </row>
    <row r="46" hidden="1" ht="47.25" customHeight="1">
      <c r="A46" s="240" t="inlineStr">
        <is>
          <t>ASOCIACION DE PRODUCTORES AGROPECUARIOS SUMACC INTI DE HUANCABAMBA - APASIHA</t>
        </is>
      </c>
      <c r="B46" s="240" t="inlineStr">
        <is>
          <t>PAPA</t>
        </is>
      </c>
      <c r="C46" s="240" t="inlineStr">
        <is>
          <t>PAPA NATIVA</t>
        </is>
      </c>
      <c r="D46" s="240" t="inlineStr">
        <is>
          <t>APURIMAC</t>
        </is>
      </c>
      <c r="E46" s="240" t="inlineStr">
        <is>
          <t>030220</t>
        </is>
      </c>
      <c r="F46" s="240" t="inlineStr">
        <is>
          <t>APURIMAC</t>
        </is>
      </c>
      <c r="G46" s="240" t="inlineStr">
        <is>
          <t>ANDAHUAYLAS</t>
        </is>
      </c>
      <c r="H46" s="240" t="inlineStr">
        <is>
          <t>JOSE MARIA ARGUEDAS</t>
        </is>
      </c>
      <c r="I46" s="241" t="n"/>
      <c r="J46" s="241" t="n"/>
      <c r="K46" s="241" t="n"/>
      <c r="L46" s="241" t="n"/>
      <c r="M46" s="241" t="n">
        <v>1</v>
      </c>
      <c r="N46" s="241" t="n">
        <v>1</v>
      </c>
      <c r="O46" s="241" t="n"/>
      <c r="P46" s="241" t="n"/>
      <c r="Q46" s="241" t="inlineStr">
        <is>
          <t>PAC</t>
        </is>
      </c>
      <c r="R46" s="242">
        <f>IF(I46=1,I$2,"")&amp;IF(J46=1,IF(I46=1,"-","")&amp;J$2,"")&amp;IF(K46=1,IF(OR(J46=1,I46=1),"-","")&amp;K$2,"")&amp;IF(L46=1,IF(OR(K46=1,J46=1,I46=1),"-","")&amp;L$2,"")&amp;IF(M46=1,IF(OR(L46=1,K46=1,J46=1,I46=1),"-","")&amp;M$2,"")&amp;IF(N46=1,IF(OR(M46=1,L46=1,K46=1,J46=1,I46=1),"-","")&amp;N$2,"")&amp;IF(O46=1,IF(OR(N46=1,M46=1,L46=1,K46=1,J46=1,I46=1),"-","")&amp;O$2,"")&amp;IF(P46=1,IF(I46=1," - ",IF(J46=1," - ",IF(K46=1," - ",IF(L46=1," - ",IF(M46=1," - ",IF(N46=1," - ",IF(O46=1," - ","")))))))&amp;P$2,"")</f>
        <v/>
      </c>
      <c r="S46" s="243">
        <f>SUM('b2'!$I46:$P46)</f>
        <v/>
      </c>
      <c r="T46" s="243">
        <f>IF(OR('b2'!$J46=1,'b2'!$K46=1,'b2'!$L46=1,'b2'!$M46=1,'b2'!$N46=1,'b2'!$O46=1,'b2'!$P46=1),"SI","NO")</f>
        <v/>
      </c>
      <c r="U46" s="243">
        <f>IF(OR('b2'!$K46=1,'b2'!$L46=1,'b2'!$M46=1,'b2'!$N46=1,'b2'!$O46=1,'b2'!$P46=1),"SI","NO")</f>
        <v/>
      </c>
      <c r="V46" s="244" t="n">
        <v>0</v>
      </c>
      <c r="W46" s="245" t="n">
        <v>0</v>
      </c>
      <c r="X46" s="245" t="n">
        <v>0</v>
      </c>
      <c r="Y46" s="244" t="n">
        <v>0</v>
      </c>
      <c r="Z46" s="245" t="n">
        <v>0</v>
      </c>
      <c r="AA46" s="245" t="n">
        <v>0</v>
      </c>
      <c r="AB46" s="244" t="n">
        <v>0</v>
      </c>
      <c r="AC46" s="245" t="n">
        <v>0</v>
      </c>
      <c r="AD46" s="245" t="n">
        <v>0</v>
      </c>
      <c r="AE46" s="244" t="n">
        <v>0</v>
      </c>
      <c r="AF46" s="245" t="n">
        <v>17</v>
      </c>
      <c r="AG46" s="245" t="n">
        <v>8</v>
      </c>
      <c r="AH46" s="244" t="n">
        <v>25</v>
      </c>
      <c r="AI46" s="245" t="n">
        <v>17</v>
      </c>
      <c r="AJ46" s="245" t="n">
        <v>8</v>
      </c>
      <c r="AK46" s="244" t="n">
        <v>25</v>
      </c>
      <c r="AL46" s="245" t="n">
        <v>0</v>
      </c>
      <c r="AM46" s="245" t="n">
        <v>0</v>
      </c>
      <c r="AN46" s="244" t="n">
        <v>0</v>
      </c>
      <c r="AO46" s="245" t="n">
        <v>0</v>
      </c>
      <c r="AP46" s="245" t="n">
        <v>0</v>
      </c>
      <c r="AQ46" s="244" t="n">
        <v>0</v>
      </c>
      <c r="AR46" s="244">
        <f>IF('b2'!$AQ46&gt;0,'b2'!$AQ46,IF('b2'!$AN46&gt;0,'b2'!$AN46,IF('b2'!$AK46&gt;0,'b2'!$AK46,IF('b2'!$AH46&gt;0,'b2'!$AH46,IF('b2'!$AE46&gt;0,'b2'!$AE46,IF('b2'!$AB46&gt;0,'b2'!$AB46,IF('b2'!$Y46&gt;0,'b2'!$Y46,IF('b2'!$V46&gt;0,'b2'!$V46," ---"))))))))</f>
        <v/>
      </c>
      <c r="AS46" s="246" t="n">
        <v>0</v>
      </c>
      <c r="AT46" s="246" t="n">
        <v>0</v>
      </c>
      <c r="AU46" s="246" t="n">
        <v>0</v>
      </c>
      <c r="AV46" s="246" t="n">
        <v>0</v>
      </c>
      <c r="AW46" s="246" t="n">
        <v>18</v>
      </c>
      <c r="AX46" s="246" t="n">
        <v>3</v>
      </c>
      <c r="AY46" s="246" t="n">
        <v>14</v>
      </c>
      <c r="AZ46" s="246" t="n">
        <v>3</v>
      </c>
      <c r="BA46" s="246" t="n">
        <v>0</v>
      </c>
      <c r="BB46" s="246" t="n">
        <v>0</v>
      </c>
      <c r="BC46" s="246" t="n">
        <v>0</v>
      </c>
      <c r="BD46" s="246" t="n">
        <v>0</v>
      </c>
      <c r="BE46" s="247" t="n">
        <v>0</v>
      </c>
      <c r="BF46" s="252" t="n">
        <v>0</v>
      </c>
      <c r="BG46" s="252" t="n">
        <v>0</v>
      </c>
      <c r="BH46" s="247" t="n">
        <v>0</v>
      </c>
      <c r="BI46" s="250" t="inlineStr">
        <is>
          <t>#REF!</t>
        </is>
      </c>
      <c r="BJ46" s="251" t="inlineStr">
        <is>
          <t>#REF!</t>
        </is>
      </c>
      <c r="BK46" s="252" t="n">
        <v>0</v>
      </c>
      <c r="BL46" s="252" t="n">
        <v>0</v>
      </c>
      <c r="BM46" s="247" t="n">
        <v>0</v>
      </c>
      <c r="BN46" s="250" t="inlineStr">
        <is>
          <t>#REF!</t>
        </is>
      </c>
      <c r="BO46" s="251" t="inlineStr">
        <is>
          <t>#REF!</t>
        </is>
      </c>
      <c r="BP46" s="248" t="n">
        <v>0</v>
      </c>
      <c r="BQ46" s="248" t="n">
        <v>0</v>
      </c>
      <c r="BR46" s="249" t="n">
        <v>0</v>
      </c>
      <c r="BS46" s="250" t="inlineStr">
        <is>
          <t>#REF!</t>
        </is>
      </c>
      <c r="BT46" s="251">
        <f>'[2]DATA CONSOLIDADA 2018-2025 '!$BR48-'b2'!$BO46</f>
        <v/>
      </c>
      <c r="BU46" s="248" t="n">
        <v>73000</v>
      </c>
      <c r="BV46" s="248" t="n">
        <v>0</v>
      </c>
      <c r="BW46" s="249" t="n">
        <v>73000</v>
      </c>
      <c r="BX46" s="250" t="inlineStr">
        <is>
          <t>#REF!</t>
        </is>
      </c>
      <c r="BY46" s="251" t="inlineStr">
        <is>
          <t>#REF!</t>
        </is>
      </c>
      <c r="BZ46" s="248" t="n">
        <v>216700</v>
      </c>
      <c r="CA46" s="248" t="n">
        <v>0</v>
      </c>
      <c r="CB46" s="249" t="n">
        <v>216700</v>
      </c>
      <c r="CC46" s="250" t="inlineStr">
        <is>
          <t>#REF!</t>
        </is>
      </c>
      <c r="CD46" s="251">
        <f>'[2]DATA CONSOLIDADA 2018-2025 '!$CB48-'b2'!$BW46</f>
        <v/>
      </c>
      <c r="CE46" s="253" t="n">
        <v>0</v>
      </c>
      <c r="CF46" s="253" t="n">
        <v>0</v>
      </c>
      <c r="CG46" s="254" t="n">
        <v>0</v>
      </c>
      <c r="CH46" s="250" t="inlineStr">
        <is>
          <t>#REF!</t>
        </is>
      </c>
      <c r="CI46" s="251">
        <f>'[2]DATA CONSOLIDADA 2018-2025 '!$CG48-'b2'!$CB46</f>
        <v/>
      </c>
      <c r="CJ46" s="247" t="inlineStr">
        <is>
          <t>#REF!</t>
        </is>
      </c>
      <c r="CK46" s="247" t="n">
        <v>0</v>
      </c>
      <c r="CL46" s="247" t="n">
        <v>0</v>
      </c>
      <c r="CM46" s="247" t="n">
        <v>0</v>
      </c>
      <c r="CN46" s="247" t="inlineStr">
        <is>
          <t>#REF!</t>
        </is>
      </c>
      <c r="CO46" s="251">
        <f>'[2]DATA CONSOLIDADA 2018-2025 '!$CM48-'b2'!$CG46</f>
        <v/>
      </c>
      <c r="CP46" s="253" t="n">
        <v>0</v>
      </c>
      <c r="CQ46" s="253" t="n">
        <v>216700</v>
      </c>
      <c r="CR46" s="253" t="n">
        <v>0</v>
      </c>
      <c r="CS46" s="253" t="n">
        <v>0</v>
      </c>
      <c r="CT46" s="253" t="n">
        <v>0</v>
      </c>
      <c r="CU46" s="253" t="n">
        <v>0</v>
      </c>
      <c r="CV46" s="247" t="n">
        <v>216700</v>
      </c>
      <c r="CW46" s="247" t="n">
        <v>0</v>
      </c>
      <c r="CX46" s="247" t="n">
        <v>0</v>
      </c>
      <c r="CY46" s="247" t="n">
        <v>0</v>
      </c>
      <c r="CZ46" s="247" t="n">
        <v>0</v>
      </c>
      <c r="DA46" s="247" t="n">
        <v>0</v>
      </c>
      <c r="DB46" s="247" t="n">
        <v>0</v>
      </c>
      <c r="DC46" s="255" t="n">
        <v>0</v>
      </c>
      <c r="DD46" s="255" t="n">
        <v>0</v>
      </c>
      <c r="DE46" s="255" t="n">
        <v>0</v>
      </c>
      <c r="DF46" s="255" t="n">
        <v>0</v>
      </c>
      <c r="DG46" s="255" t="n">
        <v>0</v>
      </c>
      <c r="DH46" s="255" t="n">
        <v>0</v>
      </c>
      <c r="DI46" s="256" t="n">
        <v>20491164469</v>
      </c>
      <c r="DJ46" s="257" t="inlineStr">
        <is>
          <t>ASOCIACION DE PRODUCTORES AGROPECUARIOS SUMACC INTI DE HUANCABAMBA - APASIHA</t>
        </is>
      </c>
      <c r="DK46" s="257" t="inlineStr">
        <is>
          <t>01 Asociación</t>
        </is>
      </c>
      <c r="DL46" s="258" t="n"/>
      <c r="DM46" s="258" t="n"/>
      <c r="DN46" s="258" t="n"/>
      <c r="DO46" s="258" t="n"/>
      <c r="DP46" s="258" t="n"/>
      <c r="DQ46" s="258" t="n"/>
      <c r="DR46" s="258" t="n"/>
      <c r="DS46" s="258" t="n"/>
      <c r="DT46" s="258" t="n"/>
      <c r="DU46" s="258" t="n"/>
      <c r="DV46" s="258" t="n"/>
      <c r="DW46" s="258" t="n"/>
      <c r="DX46" s="258" t="n"/>
      <c r="DY46" s="258" t="n"/>
      <c r="DZ46" s="258" t="n"/>
      <c r="EA46" s="258" t="n"/>
      <c r="EB46" s="258" t="n"/>
      <c r="EC46" s="258" t="n"/>
      <c r="ED46" s="258" t="n"/>
      <c r="EE46" s="258" t="n"/>
    </row>
    <row r="47" hidden="1" ht="47.25" customHeight="1">
      <c r="A47" s="240" t="inlineStr">
        <is>
          <t>CENTRAL DE COMUNIDADES CAMPESINAS DE RANRACANCHA</t>
        </is>
      </c>
      <c r="B47" s="240" t="inlineStr">
        <is>
          <t>QUINUA Y OTROS GRANOS</t>
        </is>
      </c>
      <c r="C47" s="240" t="inlineStr">
        <is>
          <t>QUINUA</t>
        </is>
      </c>
      <c r="D47" s="240" t="inlineStr">
        <is>
          <t>APURIMAC</t>
        </is>
      </c>
      <c r="E47" s="240" t="inlineStr">
        <is>
          <t>030608</t>
        </is>
      </c>
      <c r="F47" s="240" t="inlineStr">
        <is>
          <t>APURIMAC</t>
        </is>
      </c>
      <c r="G47" s="240" t="inlineStr">
        <is>
          <t>CHINCHEROS</t>
        </is>
      </c>
      <c r="H47" s="240" t="inlineStr">
        <is>
          <t>RANRACANCHA</t>
        </is>
      </c>
      <c r="I47" s="241" t="n"/>
      <c r="J47" s="241" t="n"/>
      <c r="K47" s="241" t="n"/>
      <c r="L47" s="241" t="n"/>
      <c r="M47" s="241" t="n">
        <v>1</v>
      </c>
      <c r="N47" s="241" t="n">
        <v>1</v>
      </c>
      <c r="O47" s="241" t="n">
        <v>1</v>
      </c>
      <c r="P47" s="241" t="n"/>
      <c r="Q47" s="241" t="inlineStr">
        <is>
          <t>PAC</t>
        </is>
      </c>
      <c r="R47" s="242">
        <f>IF(I47=1,I$2,"")&amp;IF(J47=1,IF(I47=1,"-","")&amp;J$2,"")&amp;IF(K47=1,IF(OR(J47=1,I47=1),"-","")&amp;K$2,"")&amp;IF(L47=1,IF(OR(K47=1,J47=1,I47=1),"-","")&amp;L$2,"")&amp;IF(M47=1,IF(OR(L47=1,K47=1,J47=1,I47=1),"-","")&amp;M$2,"")&amp;IF(N47=1,IF(OR(M47=1,L47=1,K47=1,J47=1,I47=1),"-","")&amp;N$2,"")&amp;IF(O47=1,IF(OR(N47=1,M47=1,L47=1,K47=1,J47=1,I47=1),"-","")&amp;O$2,"")&amp;IF(P47=1,IF(I47=1," - ",IF(J47=1," - ",IF(K47=1," - ",IF(L47=1," - ",IF(M47=1," - ",IF(N47=1," - ",IF(O47=1," - ","")))))))&amp;P$2,"")</f>
        <v/>
      </c>
      <c r="S47" s="243">
        <f>SUM('b2'!$I47:$P47)</f>
        <v/>
      </c>
      <c r="T47" s="243">
        <f>IF(OR('b2'!$J47=1,'b2'!$K47=1,'b2'!$L47=1,'b2'!$M47=1,'b2'!$N47=1,'b2'!$O47=1,'b2'!$P47=1),"SI","NO")</f>
        <v/>
      </c>
      <c r="U47" s="243">
        <f>IF(OR('b2'!$K47=1,'b2'!$L47=1,'b2'!$M47=1,'b2'!$N47=1,'b2'!$O47=1,'b2'!$P47=1),"SI","NO")</f>
        <v/>
      </c>
      <c r="V47" s="244" t="n">
        <v>0</v>
      </c>
      <c r="W47" s="245" t="n">
        <v>0</v>
      </c>
      <c r="X47" s="245" t="n">
        <v>0</v>
      </c>
      <c r="Y47" s="244" t="n">
        <v>0</v>
      </c>
      <c r="Z47" s="245" t="n">
        <v>0</v>
      </c>
      <c r="AA47" s="245" t="n">
        <v>0</v>
      </c>
      <c r="AB47" s="244" t="n">
        <v>0</v>
      </c>
      <c r="AC47" s="245" t="n">
        <v>0</v>
      </c>
      <c r="AD47" s="245" t="n">
        <v>0</v>
      </c>
      <c r="AE47" s="244" t="n">
        <v>0</v>
      </c>
      <c r="AF47" s="245" t="n">
        <v>474</v>
      </c>
      <c r="AG47" s="245" t="n">
        <v>129</v>
      </c>
      <c r="AH47" s="244" t="n">
        <v>603</v>
      </c>
      <c r="AI47" s="245" t="n">
        <v>474</v>
      </c>
      <c r="AJ47" s="245" t="n">
        <v>129</v>
      </c>
      <c r="AK47" s="244" t="n">
        <v>603</v>
      </c>
      <c r="AL47" s="245" t="n">
        <v>475</v>
      </c>
      <c r="AM47" s="245" t="n">
        <v>131</v>
      </c>
      <c r="AN47" s="244" t="n">
        <v>606</v>
      </c>
      <c r="AO47" s="245" t="n">
        <v>0</v>
      </c>
      <c r="AP47" s="245" t="n">
        <v>0</v>
      </c>
      <c r="AQ47" s="244" t="n">
        <v>0</v>
      </c>
      <c r="AR47" s="244">
        <f>IF('b2'!$AQ47&gt;0,'b2'!$AQ47,IF('b2'!$AN47&gt;0,'b2'!$AN47,IF('b2'!$AK47&gt;0,'b2'!$AK47,IF('b2'!$AH47&gt;0,'b2'!$AH47,IF('b2'!$AE47&gt;0,'b2'!$AE47,IF('b2'!$AB47&gt;0,'b2'!$AB47,IF('b2'!$Y47&gt;0,'b2'!$Y47,IF('b2'!$V47&gt;0,'b2'!$V47," ---"))))))))</f>
        <v/>
      </c>
      <c r="AS47" s="246" t="n">
        <v>0</v>
      </c>
      <c r="AT47" s="246" t="n">
        <v>0</v>
      </c>
      <c r="AU47" s="246" t="n">
        <v>0</v>
      </c>
      <c r="AV47" s="246" t="n">
        <v>0</v>
      </c>
      <c r="AW47" s="246" t="n">
        <v>22</v>
      </c>
      <c r="AX47" s="246" t="n">
        <v>3</v>
      </c>
      <c r="AY47" s="246" t="n">
        <v>25</v>
      </c>
      <c r="AZ47" s="246" t="n">
        <v>12</v>
      </c>
      <c r="BA47" s="246" t="n">
        <v>12</v>
      </c>
      <c r="BB47" s="246" t="n">
        <v>0</v>
      </c>
      <c r="BC47" s="246" t="n">
        <v>0</v>
      </c>
      <c r="BD47" s="246" t="n">
        <v>0</v>
      </c>
      <c r="BE47" s="247" t="n">
        <v>0</v>
      </c>
      <c r="BF47" s="252" t="n">
        <v>0</v>
      </c>
      <c r="BG47" s="252" t="n">
        <v>0</v>
      </c>
      <c r="BH47" s="247" t="n">
        <v>0</v>
      </c>
      <c r="BI47" s="250" t="inlineStr">
        <is>
          <t>#REF!</t>
        </is>
      </c>
      <c r="BJ47" s="251" t="inlineStr">
        <is>
          <t>#REF!</t>
        </is>
      </c>
      <c r="BK47" s="252" t="n">
        <v>0</v>
      </c>
      <c r="BL47" s="252" t="n">
        <v>0</v>
      </c>
      <c r="BM47" s="247" t="n">
        <v>0</v>
      </c>
      <c r="BN47" s="250" t="inlineStr">
        <is>
          <t>#REF!</t>
        </is>
      </c>
      <c r="BO47" s="251" t="inlineStr">
        <is>
          <t>#REF!</t>
        </is>
      </c>
      <c r="BP47" s="248" t="n">
        <v>0</v>
      </c>
      <c r="BQ47" s="248" t="n">
        <v>0</v>
      </c>
      <c r="BR47" s="249" t="n">
        <v>0</v>
      </c>
      <c r="BS47" s="250" t="inlineStr">
        <is>
          <t>#REF!</t>
        </is>
      </c>
      <c r="BT47" s="251">
        <f>'[2]DATA CONSOLIDADA 2018-2025 '!$BR49-'b2'!$BO47</f>
        <v/>
      </c>
      <c r="BU47" s="248" t="n">
        <v>337573.42</v>
      </c>
      <c r="BV47" s="248" t="n">
        <v>0</v>
      </c>
      <c r="BW47" s="249" t="n">
        <v>337573.42</v>
      </c>
      <c r="BX47" s="250" t="inlineStr">
        <is>
          <t>#REF!</t>
        </is>
      </c>
      <c r="BY47" s="251" t="inlineStr">
        <is>
          <t>#REF!</t>
        </is>
      </c>
      <c r="BZ47" s="248" t="n">
        <v>269924.79</v>
      </c>
      <c r="CA47" s="248" t="n">
        <v>0</v>
      </c>
      <c r="CB47" s="249" t="n">
        <v>269924.79</v>
      </c>
      <c r="CC47" s="250" t="inlineStr">
        <is>
          <t>#REF!</t>
        </is>
      </c>
      <c r="CD47" s="251">
        <f>'[2]DATA CONSOLIDADA 2018-2025 '!$CB49-'b2'!$BW47</f>
        <v/>
      </c>
      <c r="CE47" s="253" t="n">
        <v>0</v>
      </c>
      <c r="CF47" s="253" t="n">
        <v>0</v>
      </c>
      <c r="CG47" s="254" t="n">
        <v>0</v>
      </c>
      <c r="CH47" s="250" t="inlineStr">
        <is>
          <t>#REF!</t>
        </is>
      </c>
      <c r="CI47" s="251">
        <f>'[2]DATA CONSOLIDADA 2018-2025 '!$CG49-'b2'!$CB47</f>
        <v/>
      </c>
      <c r="CJ47" s="247" t="inlineStr">
        <is>
          <t>#REF!</t>
        </is>
      </c>
      <c r="CK47" s="247" t="n">
        <v>0</v>
      </c>
      <c r="CL47" s="247" t="n">
        <v>0</v>
      </c>
      <c r="CM47" s="247" t="n">
        <v>0</v>
      </c>
      <c r="CN47" s="247" t="inlineStr">
        <is>
          <t>#REF!</t>
        </is>
      </c>
      <c r="CO47" s="251">
        <f>'[2]DATA CONSOLIDADA 2018-2025 '!$CM49-'b2'!$CG47</f>
        <v/>
      </c>
      <c r="CP47" s="253" t="n">
        <v>0</v>
      </c>
      <c r="CQ47" s="253" t="n">
        <v>0</v>
      </c>
      <c r="CR47" s="253" t="n">
        <v>0</v>
      </c>
      <c r="CS47" s="253" t="n">
        <v>269924.83334029</v>
      </c>
      <c r="CT47" s="253" t="n">
        <v>0</v>
      </c>
      <c r="CU47" s="253" t="n">
        <v>0</v>
      </c>
      <c r="CV47" s="247" t="n">
        <v>269924.83334029</v>
      </c>
      <c r="CW47" s="247" t="n">
        <v>0</v>
      </c>
      <c r="CX47" s="247" t="n">
        <v>0</v>
      </c>
      <c r="CY47" s="247" t="n">
        <v>0</v>
      </c>
      <c r="CZ47" s="247" t="n">
        <v>0</v>
      </c>
      <c r="DA47" s="247" t="n">
        <v>0</v>
      </c>
      <c r="DB47" s="247" t="n">
        <v>0</v>
      </c>
      <c r="DC47" s="255" t="n">
        <v>0</v>
      </c>
      <c r="DD47" s="255" t="n">
        <v>0</v>
      </c>
      <c r="DE47" s="255" t="n">
        <v>0</v>
      </c>
      <c r="DF47" s="255" t="n">
        <v>0</v>
      </c>
      <c r="DG47" s="255" t="n">
        <v>0</v>
      </c>
      <c r="DH47" s="255" t="n">
        <v>0</v>
      </c>
      <c r="DI47" s="256" t="n">
        <v>20526888686</v>
      </c>
      <c r="DJ47" s="257" t="inlineStr">
        <is>
          <t>CENTRAL DE COMUNIDADES CAMPESINAS DE RANRACANCHA</t>
        </is>
      </c>
      <c r="DK47" s="257" t="inlineStr">
        <is>
          <t>01 Asociación</t>
        </is>
      </c>
      <c r="DL47" s="258" t="n"/>
      <c r="DM47" s="258" t="n"/>
      <c r="DN47" s="258" t="n"/>
      <c r="DO47" s="258" t="n"/>
      <c r="DP47" s="258" t="n"/>
      <c r="DQ47" s="258" t="n"/>
      <c r="DR47" s="258" t="n"/>
      <c r="DS47" s="258" t="n"/>
      <c r="DT47" s="258" t="n"/>
      <c r="DU47" s="258" t="n"/>
      <c r="DV47" s="258" t="n"/>
      <c r="DW47" s="258" t="n"/>
      <c r="DX47" s="258" t="n"/>
      <c r="DY47" s="258" t="n"/>
      <c r="DZ47" s="258" t="n"/>
      <c r="EA47" s="258" t="n"/>
      <c r="EB47" s="258" t="n"/>
      <c r="EC47" s="258" t="n"/>
      <c r="ED47" s="258" t="n"/>
      <c r="EE47" s="258" t="n"/>
    </row>
    <row r="48" hidden="1" ht="47.25" customHeight="1">
      <c r="A48" s="240" t="inlineStr">
        <is>
          <t>COOPERATIVA AGRARIA BIO-ORGÁNICA CONDESUYOS - COOPABIC</t>
        </is>
      </c>
      <c r="B48" s="240" t="inlineStr">
        <is>
          <t>DERIVADOS LACTEOS</t>
        </is>
      </c>
      <c r="C48" s="240" t="inlineStr">
        <is>
          <t>QUESOS MADURADOS</t>
        </is>
      </c>
      <c r="D48" s="240" t="inlineStr">
        <is>
          <t>AREQUIPA</t>
        </is>
      </c>
      <c r="E48" s="240" t="inlineStr">
        <is>
          <t>040605</t>
        </is>
      </c>
      <c r="F48" s="240" t="inlineStr">
        <is>
          <t>AREQUIPA</t>
        </is>
      </c>
      <c r="G48" s="240" t="inlineStr">
        <is>
          <t>CONDESUYOS</t>
        </is>
      </c>
      <c r="H48" s="240" t="inlineStr">
        <is>
          <t>IRAY</t>
        </is>
      </c>
      <c r="I48" s="241" t="n">
        <v>1</v>
      </c>
      <c r="J48" s="241" t="n"/>
      <c r="K48" s="241" t="n"/>
      <c r="L48" s="241" t="n"/>
      <c r="M48" s="241" t="n"/>
      <c r="N48" s="241" t="n"/>
      <c r="O48" s="241" t="n"/>
      <c r="P48" s="241" t="n"/>
      <c r="Q48" s="241" t="inlineStr">
        <is>
          <t>PAC</t>
        </is>
      </c>
      <c r="R48" s="242">
        <f>IF(I48=1,I$2,"")&amp;IF(J48=1,IF(I48=1,"-","")&amp;J$2,"")&amp;IF(K48=1,IF(OR(J48=1,I48=1),"-","")&amp;K$2,"")&amp;IF(L48=1,IF(OR(K48=1,J48=1,I48=1),"-","")&amp;L$2,"")&amp;IF(M48=1,IF(OR(L48=1,K48=1,J48=1,I48=1),"-","")&amp;M$2,"")&amp;IF(N48=1,IF(OR(M48=1,L48=1,K48=1,J48=1,I48=1),"-","")&amp;N$2,"")&amp;IF(O48=1,IF(OR(N48=1,M48=1,L48=1,K48=1,J48=1,I48=1),"-","")&amp;O$2,"")&amp;IF(P48=1,IF(I48=1," - ",IF(J48=1," - ",IF(K48=1," - ",IF(L48=1," - ",IF(M48=1," - ",IF(N48=1," - ",IF(O48=1," - ","")))))))&amp;P$2,"")</f>
        <v/>
      </c>
      <c r="S48" s="243">
        <f>SUM('b2'!$I48:$P48)</f>
        <v/>
      </c>
      <c r="T48" s="243">
        <f>IF(OR('b2'!$J48=1,'b2'!$K48=1,'b2'!$L48=1,'b2'!$M48=1,'b2'!$N48=1,'b2'!$O48=1,'b2'!$P48=1),"SI","NO")</f>
        <v/>
      </c>
      <c r="U48" s="243">
        <f>IF(OR('b2'!$K48=1,'b2'!$L48=1,'b2'!$M48=1,'b2'!$N48=1,'b2'!$O48=1,'b2'!$P48=1),"SI","NO")</f>
        <v/>
      </c>
      <c r="V48" s="244" t="n">
        <v>84</v>
      </c>
      <c r="W48" s="245" t="n">
        <v>0</v>
      </c>
      <c r="X48" s="245" t="n">
        <v>0</v>
      </c>
      <c r="Y48" s="244" t="n">
        <v>0</v>
      </c>
      <c r="Z48" s="245" t="n">
        <v>0</v>
      </c>
      <c r="AA48" s="245" t="n">
        <v>0</v>
      </c>
      <c r="AB48" s="244" t="n">
        <v>0</v>
      </c>
      <c r="AC48" s="245" t="n">
        <v>0</v>
      </c>
      <c r="AD48" s="245" t="n">
        <v>0</v>
      </c>
      <c r="AE48" s="244" t="n">
        <v>0</v>
      </c>
      <c r="AF48" s="245" t="n">
        <v>0</v>
      </c>
      <c r="AG48" s="245" t="n">
        <v>0</v>
      </c>
      <c r="AH48" s="244" t="n">
        <v>0</v>
      </c>
      <c r="AI48" s="245" t="n">
        <v>0</v>
      </c>
      <c r="AJ48" s="245" t="n">
        <v>0</v>
      </c>
      <c r="AK48" s="244" t="n">
        <v>0</v>
      </c>
      <c r="AL48" s="245" t="n">
        <v>0</v>
      </c>
      <c r="AM48" s="245" t="n">
        <v>0</v>
      </c>
      <c r="AN48" s="244" t="n">
        <v>0</v>
      </c>
      <c r="AO48" s="245" t="n">
        <v>0</v>
      </c>
      <c r="AP48" s="245" t="n">
        <v>0</v>
      </c>
      <c r="AQ48" s="244" t="n">
        <v>0</v>
      </c>
      <c r="AR48" s="244">
        <f>IF('b2'!$AQ48&gt;0,'b2'!$AQ48,IF('b2'!$AN48&gt;0,'b2'!$AN48,IF('b2'!$AK48&gt;0,'b2'!$AK48,IF('b2'!$AH48&gt;0,'b2'!$AH48,IF('b2'!$AE48&gt;0,'b2'!$AE48,IF('b2'!$AB48&gt;0,'b2'!$AB48,IF('b2'!$Y48&gt;0,'b2'!$Y48,IF('b2'!$V48&gt;0,'b2'!$V48," ---"))))))))</f>
        <v/>
      </c>
      <c r="AS48" s="246" t="n">
        <v>0</v>
      </c>
      <c r="AT48" s="246" t="n">
        <v>0</v>
      </c>
      <c r="AU48" s="246" t="n">
        <v>0</v>
      </c>
      <c r="AV48" s="246" t="n">
        <v>0</v>
      </c>
      <c r="AW48" s="246" t="n">
        <v>0</v>
      </c>
      <c r="AX48" s="246" t="n">
        <v>0</v>
      </c>
      <c r="AY48" s="246" t="n">
        <v>0</v>
      </c>
      <c r="AZ48" s="246" t="n">
        <v>0</v>
      </c>
      <c r="BA48" s="246" t="n">
        <v>0</v>
      </c>
      <c r="BB48" s="246" t="n">
        <v>0</v>
      </c>
      <c r="BC48" s="246" t="n">
        <v>0</v>
      </c>
      <c r="BD48" s="246" t="n">
        <v>0</v>
      </c>
      <c r="BE48" s="247" t="n">
        <v>0</v>
      </c>
      <c r="BF48" s="252" t="n">
        <v>0</v>
      </c>
      <c r="BG48" s="252" t="n">
        <v>0</v>
      </c>
      <c r="BH48" s="247" t="n">
        <v>0</v>
      </c>
      <c r="BI48" s="250" t="inlineStr">
        <is>
          <t>#REF!</t>
        </is>
      </c>
      <c r="BJ48" s="251" t="inlineStr">
        <is>
          <t>#REF!</t>
        </is>
      </c>
      <c r="BK48" s="252" t="n">
        <v>0</v>
      </c>
      <c r="BL48" s="252" t="n">
        <v>0</v>
      </c>
      <c r="BM48" s="247" t="n">
        <v>0</v>
      </c>
      <c r="BN48" s="250" t="inlineStr">
        <is>
          <t>#REF!</t>
        </is>
      </c>
      <c r="BO48" s="251" t="inlineStr">
        <is>
          <t>#REF!</t>
        </is>
      </c>
      <c r="BP48" s="248" t="n">
        <v>0</v>
      </c>
      <c r="BQ48" s="248" t="n">
        <v>0</v>
      </c>
      <c r="BR48" s="249" t="n">
        <v>0</v>
      </c>
      <c r="BS48" s="250" t="inlineStr">
        <is>
          <t>#REF!</t>
        </is>
      </c>
      <c r="BT48" s="251">
        <f>'[2]DATA CONSOLIDADA 2018-2025 '!$BR50-'b2'!$BO48</f>
        <v/>
      </c>
      <c r="BU48" s="248" t="n">
        <v>0</v>
      </c>
      <c r="BV48" s="248" t="n">
        <v>0</v>
      </c>
      <c r="BW48" s="249" t="n">
        <v>0</v>
      </c>
      <c r="BX48" s="250" t="inlineStr">
        <is>
          <t>#REF!</t>
        </is>
      </c>
      <c r="BY48" s="251" t="inlineStr">
        <is>
          <t>#REF!</t>
        </is>
      </c>
      <c r="BZ48" s="248" t="n">
        <v>0</v>
      </c>
      <c r="CA48" s="248" t="n">
        <v>0</v>
      </c>
      <c r="CB48" s="249" t="n">
        <v>0</v>
      </c>
      <c r="CC48" s="250" t="inlineStr">
        <is>
          <t>#REF!</t>
        </is>
      </c>
      <c r="CD48" s="251">
        <f>'[2]DATA CONSOLIDADA 2018-2025 '!$CB50-'b2'!$BW48</f>
        <v/>
      </c>
      <c r="CE48" s="253" t="n">
        <v>0</v>
      </c>
      <c r="CF48" s="253" t="n">
        <v>0</v>
      </c>
      <c r="CG48" s="254" t="n">
        <v>0</v>
      </c>
      <c r="CH48" s="250" t="inlineStr">
        <is>
          <t>#REF!</t>
        </is>
      </c>
      <c r="CI48" s="251">
        <f>'[2]DATA CONSOLIDADA 2018-2025 '!$CG50-'b2'!$CB48</f>
        <v/>
      </c>
      <c r="CJ48" s="247" t="inlineStr">
        <is>
          <t>#REF!</t>
        </is>
      </c>
      <c r="CK48" s="247" t="n">
        <v>0</v>
      </c>
      <c r="CL48" s="247" t="n">
        <v>0</v>
      </c>
      <c r="CM48" s="247" t="n">
        <v>0</v>
      </c>
      <c r="CN48" s="247" t="inlineStr">
        <is>
          <t>#REF!</t>
        </is>
      </c>
      <c r="CO48" s="251">
        <f>'[2]DATA CONSOLIDADA 2018-2025 '!$CM50-'b2'!$CG48</f>
        <v/>
      </c>
      <c r="CP48" s="253" t="n">
        <v>0</v>
      </c>
      <c r="CQ48" s="253" t="n">
        <v>0</v>
      </c>
      <c r="CR48" s="253" t="n">
        <v>0</v>
      </c>
      <c r="CS48" s="253" t="n">
        <v>0</v>
      </c>
      <c r="CT48" s="253" t="n">
        <v>0</v>
      </c>
      <c r="CU48" s="253" t="n">
        <v>0</v>
      </c>
      <c r="CV48" s="247" t="n">
        <v>0</v>
      </c>
      <c r="CW48" s="247" t="n">
        <v>0</v>
      </c>
      <c r="CX48" s="247" t="n">
        <v>0</v>
      </c>
      <c r="CY48" s="247" t="n">
        <v>0</v>
      </c>
      <c r="CZ48" s="247" t="n">
        <v>0</v>
      </c>
      <c r="DA48" s="247" t="n">
        <v>0</v>
      </c>
      <c r="DB48" s="247" t="n">
        <v>0</v>
      </c>
      <c r="DC48" s="255" t="n">
        <v>0</v>
      </c>
      <c r="DD48" s="255" t="n">
        <v>0</v>
      </c>
      <c r="DE48" s="255" t="n">
        <v>0</v>
      </c>
      <c r="DF48" s="255" t="n">
        <v>0</v>
      </c>
      <c r="DG48" s="255" t="n">
        <v>0</v>
      </c>
      <c r="DH48" s="255" t="n">
        <v>0</v>
      </c>
      <c r="DI48" s="256" t="n">
        <v>20600122330</v>
      </c>
      <c r="DJ48" s="257" t="inlineStr">
        <is>
          <t>COOPERATIVA AGRARIA BIO-ORGANICA CONDESUYOS - COOPABIC</t>
        </is>
      </c>
      <c r="DK48" s="257" t="inlineStr">
        <is>
          <t>02 Cooperativa</t>
        </is>
      </c>
      <c r="DL48" s="258" t="n"/>
      <c r="DM48" s="258" t="n"/>
      <c r="DN48" s="258" t="n"/>
      <c r="DO48" s="258" t="n"/>
      <c r="DP48" s="258" t="n"/>
      <c r="DQ48" s="258" t="n"/>
      <c r="DR48" s="258" t="n"/>
      <c r="DS48" s="258" t="n"/>
      <c r="DT48" s="258" t="n"/>
      <c r="DU48" s="258" t="n"/>
      <c r="DV48" s="258" t="n"/>
      <c r="DW48" s="258" t="n"/>
      <c r="DX48" s="258" t="n"/>
      <c r="DY48" s="258" t="n"/>
      <c r="DZ48" s="258" t="n"/>
      <c r="EA48" s="258" t="n"/>
      <c r="EB48" s="258" t="n"/>
      <c r="EC48" s="258" t="n"/>
      <c r="ED48" s="258" t="n"/>
      <c r="EE48" s="258" t="n"/>
    </row>
    <row r="49" hidden="1" ht="47.25" customHeight="1">
      <c r="A49" s="240" t="inlineStr">
        <is>
          <t>COOPERATIVA AGRARIA DE PRODUCTOS BIO ORGÁNICOS Y GRANOS ANDINOS DE VIRACO - COOPRORGANIC</t>
        </is>
      </c>
      <c r="B49" s="240" t="inlineStr">
        <is>
          <t>QUINUA Y OTROS GRANOS</t>
        </is>
      </c>
      <c r="C49" s="240" t="inlineStr">
        <is>
          <t>QUINUA</t>
        </is>
      </c>
      <c r="D49" s="240" t="inlineStr">
        <is>
          <t>AREQUIPA</t>
        </is>
      </c>
      <c r="E49" s="240" t="inlineStr">
        <is>
          <t>040414</t>
        </is>
      </c>
      <c r="F49" s="240" t="inlineStr">
        <is>
          <t>AREQUIPA</t>
        </is>
      </c>
      <c r="G49" s="240" t="inlineStr">
        <is>
          <t>CASTILLA</t>
        </is>
      </c>
      <c r="H49" s="240" t="inlineStr">
        <is>
          <t>VIRACO</t>
        </is>
      </c>
      <c r="I49" s="241" t="n">
        <v>1</v>
      </c>
      <c r="J49" s="241" t="n">
        <v>1</v>
      </c>
      <c r="K49" s="241" t="n">
        <v>1</v>
      </c>
      <c r="L49" s="241" t="n">
        <v>1</v>
      </c>
      <c r="M49" s="241" t="n">
        <v>1</v>
      </c>
      <c r="N49" s="241" t="n"/>
      <c r="O49" s="241" t="n"/>
      <c r="P49" s="241" t="n"/>
      <c r="Q49" s="241" t="inlineStr">
        <is>
          <t>PAC</t>
        </is>
      </c>
      <c r="R49" s="242">
        <f>IF(I49=1,I$2,"")&amp;IF(J49=1,IF(I49=1,"-","")&amp;J$2,"")&amp;IF(K49=1,IF(OR(J49=1,I49=1),"-","")&amp;K$2,"")&amp;IF(L49=1,IF(OR(K49=1,J49=1,I49=1),"-","")&amp;L$2,"")&amp;IF(M49=1,IF(OR(L49=1,K49=1,J49=1,I49=1),"-","")&amp;M$2,"")&amp;IF(N49=1,IF(OR(M49=1,L49=1,K49=1,J49=1,I49=1),"-","")&amp;N$2,"")&amp;IF(O49=1,IF(OR(N49=1,M49=1,L49=1,K49=1,J49=1,I49=1),"-","")&amp;O$2,"")&amp;IF(P49=1,IF(I49=1," - ",IF(J49=1," - ",IF(K49=1," - ",IF(L49=1," - ",IF(M49=1," - ",IF(N49=1," - ",IF(O49=1," - ","")))))))&amp;P$2,"")</f>
        <v/>
      </c>
      <c r="S49" s="243">
        <f>SUM('b2'!$I49:$P49)</f>
        <v/>
      </c>
      <c r="T49" s="243">
        <f>IF(OR('b2'!$J49=1,'b2'!$K49=1,'b2'!$L49=1,'b2'!$M49=1,'b2'!$N49=1,'b2'!$O49=1,'b2'!$P49=1),"SI","NO")</f>
        <v/>
      </c>
      <c r="U49" s="243">
        <f>IF(OR('b2'!$K49=1,'b2'!$L49=1,'b2'!$M49=1,'b2'!$N49=1,'b2'!$O49=1,'b2'!$P49=1),"SI","NO")</f>
        <v/>
      </c>
      <c r="V49" s="244" t="n">
        <v>14</v>
      </c>
      <c r="W49" s="245" t="n">
        <v>23</v>
      </c>
      <c r="X49" s="245" t="n">
        <v>3</v>
      </c>
      <c r="Y49" s="244" t="n">
        <v>26</v>
      </c>
      <c r="Z49" s="245" t="n">
        <v>22</v>
      </c>
      <c r="AA49" s="245" t="n">
        <v>1</v>
      </c>
      <c r="AB49" s="244" t="n">
        <v>23</v>
      </c>
      <c r="AC49" s="245" t="n">
        <v>22</v>
      </c>
      <c r="AD49" s="245" t="n">
        <v>1</v>
      </c>
      <c r="AE49" s="244" t="n">
        <v>23</v>
      </c>
      <c r="AF49" s="245" t="n">
        <v>22</v>
      </c>
      <c r="AG49" s="245" t="n">
        <v>1</v>
      </c>
      <c r="AH49" s="244" t="n">
        <v>23</v>
      </c>
      <c r="AI49" s="245" t="n">
        <v>0</v>
      </c>
      <c r="AJ49" s="245" t="n">
        <v>0</v>
      </c>
      <c r="AK49" s="244" t="n">
        <v>0</v>
      </c>
      <c r="AL49" s="245" t="n">
        <v>0</v>
      </c>
      <c r="AM49" s="245" t="n">
        <v>0</v>
      </c>
      <c r="AN49" s="244" t="n">
        <v>0</v>
      </c>
      <c r="AO49" s="245" t="n">
        <v>0</v>
      </c>
      <c r="AP49" s="245" t="n">
        <v>0</v>
      </c>
      <c r="AQ49" s="244" t="n">
        <v>0</v>
      </c>
      <c r="AR49" s="244">
        <f>IF('b2'!$AQ49&gt;0,'b2'!$AQ49,IF('b2'!$AN49&gt;0,'b2'!$AN49,IF('b2'!$AK49&gt;0,'b2'!$AK49,IF('b2'!$AH49&gt;0,'b2'!$AH49,IF('b2'!$AE49&gt;0,'b2'!$AE49,IF('b2'!$AB49&gt;0,'b2'!$AB49,IF('b2'!$Y49&gt;0,'b2'!$Y49,IF('b2'!$V49&gt;0,'b2'!$V49," ---"))))))))</f>
        <v/>
      </c>
      <c r="AS49" s="246" t="n">
        <v>4</v>
      </c>
      <c r="AT49" s="246" t="n">
        <v>7</v>
      </c>
      <c r="AU49" s="246" t="n">
        <v>18</v>
      </c>
      <c r="AV49" s="246" t="n">
        <v>8</v>
      </c>
      <c r="AW49" s="246" t="n">
        <v>24</v>
      </c>
      <c r="AX49" s="246" t="n">
        <v>4</v>
      </c>
      <c r="AY49" s="246" t="n">
        <v>0</v>
      </c>
      <c r="AZ49" s="246" t="n">
        <v>0</v>
      </c>
      <c r="BA49" s="246" t="n">
        <v>0</v>
      </c>
      <c r="BB49" s="246" t="n">
        <v>0</v>
      </c>
      <c r="BC49" s="246" t="n">
        <v>0</v>
      </c>
      <c r="BD49" s="246" t="n">
        <v>0</v>
      </c>
      <c r="BE49" s="247" t="n">
        <v>0</v>
      </c>
      <c r="BF49" s="248" t="n">
        <v>245900.2</v>
      </c>
      <c r="BG49" s="248" t="n">
        <v>0</v>
      </c>
      <c r="BH49" s="249" t="n">
        <v>245900.2</v>
      </c>
      <c r="BI49" s="250" t="inlineStr">
        <is>
          <t>#REF!</t>
        </is>
      </c>
      <c r="BJ49" s="251" t="inlineStr">
        <is>
          <t>#REF!</t>
        </is>
      </c>
      <c r="BK49" s="248" t="n">
        <v>174050</v>
      </c>
      <c r="BL49" s="248" t="n">
        <v>0</v>
      </c>
      <c r="BM49" s="249" t="n">
        <v>174050</v>
      </c>
      <c r="BN49" s="250" t="inlineStr">
        <is>
          <t>#REF!</t>
        </is>
      </c>
      <c r="BO49" s="251" t="inlineStr">
        <is>
          <t>#REF!</t>
        </is>
      </c>
      <c r="BP49" s="248" t="n">
        <v>0</v>
      </c>
      <c r="BQ49" s="248" t="n">
        <v>0</v>
      </c>
      <c r="BR49" s="249" t="n">
        <v>0</v>
      </c>
      <c r="BS49" s="250" t="inlineStr">
        <is>
          <t>#REF!</t>
        </is>
      </c>
      <c r="BT49" s="251">
        <f>'[2]DATA CONSOLIDADA 2018-2025 '!$BR51-'b2'!$BO49</f>
        <v/>
      </c>
      <c r="BU49" s="248" t="n">
        <v>0</v>
      </c>
      <c r="BV49" s="248" t="n">
        <v>0</v>
      </c>
      <c r="BW49" s="249" t="n">
        <v>0</v>
      </c>
      <c r="BX49" s="250" t="inlineStr">
        <is>
          <t>#REF!</t>
        </is>
      </c>
      <c r="BY49" s="251" t="inlineStr">
        <is>
          <t>#REF!</t>
        </is>
      </c>
      <c r="BZ49" s="248" t="n">
        <v>0</v>
      </c>
      <c r="CA49" s="248" t="n">
        <v>0</v>
      </c>
      <c r="CB49" s="249" t="n">
        <v>0</v>
      </c>
      <c r="CC49" s="250" t="inlineStr">
        <is>
          <t>#REF!</t>
        </is>
      </c>
      <c r="CD49" s="251">
        <f>'[2]DATA CONSOLIDADA 2018-2025 '!$CB51-'b2'!$BW49</f>
        <v/>
      </c>
      <c r="CE49" s="253" t="n">
        <v>0</v>
      </c>
      <c r="CF49" s="253" t="n">
        <v>0</v>
      </c>
      <c r="CG49" s="254" t="n">
        <v>0</v>
      </c>
      <c r="CH49" s="250" t="inlineStr">
        <is>
          <t>#REF!</t>
        </is>
      </c>
      <c r="CI49" s="251">
        <f>'[2]DATA CONSOLIDADA 2018-2025 '!$CG51-'b2'!$CB49</f>
        <v/>
      </c>
      <c r="CJ49" s="247" t="inlineStr">
        <is>
          <t>#REF!</t>
        </is>
      </c>
      <c r="CK49" s="247" t="n">
        <v>0</v>
      </c>
      <c r="CL49" s="247" t="n">
        <v>0</v>
      </c>
      <c r="CM49" s="247" t="n">
        <v>0</v>
      </c>
      <c r="CN49" s="247" t="inlineStr">
        <is>
          <t>#REF!</t>
        </is>
      </c>
      <c r="CO49" s="251">
        <f>'[2]DATA CONSOLIDADA 2018-2025 '!$CM51-'b2'!$CG49</f>
        <v/>
      </c>
      <c r="CP49" s="253" t="n">
        <v>0</v>
      </c>
      <c r="CQ49" s="253" t="n">
        <v>0</v>
      </c>
      <c r="CR49" s="253" t="n">
        <v>0</v>
      </c>
      <c r="CS49" s="253" t="n">
        <v>0</v>
      </c>
      <c r="CT49" s="253" t="n">
        <v>0</v>
      </c>
      <c r="CU49" s="253" t="n">
        <v>0</v>
      </c>
      <c r="CV49" s="247" t="n">
        <v>0</v>
      </c>
      <c r="CW49" s="247" t="n">
        <v>0</v>
      </c>
      <c r="CX49" s="247" t="n">
        <v>0</v>
      </c>
      <c r="CY49" s="247" t="n">
        <v>0</v>
      </c>
      <c r="CZ49" s="247" t="n">
        <v>0</v>
      </c>
      <c r="DA49" s="247" t="n">
        <v>0</v>
      </c>
      <c r="DB49" s="247" t="n">
        <v>0</v>
      </c>
      <c r="DC49" s="255" t="n">
        <v>0</v>
      </c>
      <c r="DD49" s="255" t="n">
        <v>0</v>
      </c>
      <c r="DE49" s="255" t="n">
        <v>0</v>
      </c>
      <c r="DF49" s="255" t="n">
        <v>0</v>
      </c>
      <c r="DG49" s="255" t="n">
        <v>0</v>
      </c>
      <c r="DH49" s="255" t="n">
        <v>0</v>
      </c>
      <c r="DI49" s="256" t="n">
        <v>20601106699</v>
      </c>
      <c r="DJ49" s="257" t="inlineStr">
        <is>
          <t>COOPERATIVA AGRARIA DE PRODUCTOS BIO ORGANICOS Y GRANOS ANDINOS DE VIRACO - COOPRORGANIC</t>
        </is>
      </c>
      <c r="DK49" s="257" t="inlineStr">
        <is>
          <t>02 Cooperativa</t>
        </is>
      </c>
      <c r="DL49" s="258" t="n"/>
      <c r="DM49" s="258" t="n"/>
      <c r="DN49" s="258" t="n"/>
      <c r="DO49" s="258" t="n"/>
      <c r="DP49" s="258" t="n"/>
      <c r="DQ49" s="258" t="n"/>
      <c r="DR49" s="258" t="n"/>
      <c r="DS49" s="258" t="n"/>
      <c r="DT49" s="258" t="n"/>
      <c r="DU49" s="258" t="n"/>
      <c r="DV49" s="258" t="n"/>
      <c r="DW49" s="258" t="n"/>
      <c r="DX49" s="258" t="n"/>
      <c r="DY49" s="258" t="n"/>
      <c r="DZ49" s="258" t="n"/>
      <c r="EA49" s="258" t="n"/>
      <c r="EB49" s="258" t="n"/>
      <c r="EC49" s="258" t="n"/>
      <c r="ED49" s="258" t="n"/>
      <c r="EE49" s="258" t="n"/>
    </row>
    <row r="50" hidden="1" ht="47.25" customHeight="1">
      <c r="A50" s="240" t="inlineStr">
        <is>
          <t>COOPERATIVA AGRARIA BIO-ORGANICA CONDESUYOS - COOPABIC</t>
        </is>
      </c>
      <c r="B50" s="240" t="inlineStr">
        <is>
          <t>QUINUA Y OTROS GRANOS</t>
        </is>
      </c>
      <c r="C50" s="240" t="inlineStr">
        <is>
          <t>QUINUA</t>
        </is>
      </c>
      <c r="D50" s="240" t="inlineStr">
        <is>
          <t>AREQUIPA</t>
        </is>
      </c>
      <c r="E50" s="240" t="inlineStr">
        <is>
          <t>040601</t>
        </is>
      </c>
      <c r="F50" s="240" t="inlineStr">
        <is>
          <t>AREQUIPA</t>
        </is>
      </c>
      <c r="G50" s="240" t="inlineStr">
        <is>
          <t>CONDESUYOS</t>
        </is>
      </c>
      <c r="H50" s="240" t="inlineStr">
        <is>
          <t>CHUQUIBAMBA</t>
        </is>
      </c>
      <c r="I50" s="241" t="n">
        <v>1</v>
      </c>
      <c r="J50" s="241" t="n">
        <v>1</v>
      </c>
      <c r="K50" s="241" t="n">
        <v>1</v>
      </c>
      <c r="L50" s="241" t="n">
        <v>1</v>
      </c>
      <c r="M50" s="241" t="n">
        <v>1</v>
      </c>
      <c r="N50" s="241" t="n"/>
      <c r="O50" s="241" t="n"/>
      <c r="P50" s="241" t="n"/>
      <c r="Q50" s="241" t="inlineStr">
        <is>
          <t>PAC</t>
        </is>
      </c>
      <c r="R50" s="242">
        <f>IF(I50=1,I$2,"")&amp;IF(J50=1,IF(I50=1,"-","")&amp;J$2,"")&amp;IF(K50=1,IF(OR(J50=1,I50=1),"-","")&amp;K$2,"")&amp;IF(L50=1,IF(OR(K50=1,J50=1,I50=1),"-","")&amp;L$2,"")&amp;IF(M50=1,IF(OR(L50=1,K50=1,J50=1,I50=1),"-","")&amp;M$2,"")&amp;IF(N50=1,IF(OR(M50=1,L50=1,K50=1,J50=1,I50=1),"-","")&amp;N$2,"")&amp;IF(O50=1,IF(OR(N50=1,M50=1,L50=1,K50=1,J50=1,I50=1),"-","")&amp;O$2,"")&amp;IF(P50=1,IF(I50=1," - ",IF(J50=1," - ",IF(K50=1," - ",IF(L50=1," - ",IF(M50=1," - ",IF(N50=1," - ",IF(O50=1," - ","")))))))&amp;P$2,"")</f>
        <v/>
      </c>
      <c r="S50" s="243">
        <f>SUM('b2'!$I50:$P50)</f>
        <v/>
      </c>
      <c r="T50" s="243">
        <f>IF(OR('b2'!$J50=1,'b2'!$K50=1,'b2'!$L50=1,'b2'!$M50=1,'b2'!$N50=1,'b2'!$O50=1,'b2'!$P50=1),"SI","NO")</f>
        <v/>
      </c>
      <c r="U50" s="243">
        <f>IF(OR('b2'!$K50=1,'b2'!$L50=1,'b2'!$M50=1,'b2'!$N50=1,'b2'!$O50=1,'b2'!$P50=1),"SI","NO")</f>
        <v/>
      </c>
      <c r="V50" s="244" t="n">
        <v>100</v>
      </c>
      <c r="W50" s="245" t="n">
        <v>94</v>
      </c>
      <c r="X50" s="245" t="n">
        <v>23</v>
      </c>
      <c r="Y50" s="244" t="n">
        <v>117</v>
      </c>
      <c r="Z50" s="245" t="n">
        <v>68</v>
      </c>
      <c r="AA50" s="245" t="n">
        <v>23</v>
      </c>
      <c r="AB50" s="244" t="n">
        <v>91</v>
      </c>
      <c r="AC50" s="245" t="n">
        <v>28</v>
      </c>
      <c r="AD50" s="245" t="n">
        <v>3</v>
      </c>
      <c r="AE50" s="244" t="n">
        <v>31</v>
      </c>
      <c r="AF50" s="245" t="n">
        <v>28</v>
      </c>
      <c r="AG50" s="245" t="n">
        <v>3</v>
      </c>
      <c r="AH50" s="244" t="n">
        <v>31</v>
      </c>
      <c r="AI50" s="245" t="n">
        <v>0</v>
      </c>
      <c r="AJ50" s="245" t="n">
        <v>0</v>
      </c>
      <c r="AK50" s="244" t="n">
        <v>0</v>
      </c>
      <c r="AL50" s="245" t="n">
        <v>0</v>
      </c>
      <c r="AM50" s="245" t="n">
        <v>0</v>
      </c>
      <c r="AN50" s="244" t="n">
        <v>0</v>
      </c>
      <c r="AO50" s="245" t="n">
        <v>0</v>
      </c>
      <c r="AP50" s="245" t="n">
        <v>0</v>
      </c>
      <c r="AQ50" s="244" t="n">
        <v>0</v>
      </c>
      <c r="AR50" s="244">
        <f>IF('b2'!$AQ50&gt;0,'b2'!$AQ50,IF('b2'!$AN50&gt;0,'b2'!$AN50,IF('b2'!$AK50&gt;0,'b2'!$AK50,IF('b2'!$AH50&gt;0,'b2'!$AH50,IF('b2'!$AE50&gt;0,'b2'!$AE50,IF('b2'!$AB50&gt;0,'b2'!$AB50,IF('b2'!$Y50&gt;0,'b2'!$Y50,IF('b2'!$V50&gt;0,'b2'!$V50," ---"))))))))</f>
        <v/>
      </c>
      <c r="AS50" s="246" t="n">
        <v>4</v>
      </c>
      <c r="AT50" s="246" t="n">
        <v>7</v>
      </c>
      <c r="AU50" s="246" t="n">
        <v>19</v>
      </c>
      <c r="AV50" s="246" t="n">
        <v>8</v>
      </c>
      <c r="AW50" s="246" t="n">
        <v>23</v>
      </c>
      <c r="AX50" s="246" t="n">
        <v>4</v>
      </c>
      <c r="AY50" s="246" t="n">
        <v>0</v>
      </c>
      <c r="AZ50" s="246" t="n">
        <v>0</v>
      </c>
      <c r="BA50" s="246" t="n">
        <v>0</v>
      </c>
      <c r="BB50" s="246" t="n">
        <v>0</v>
      </c>
      <c r="BC50" s="246" t="n">
        <v>0</v>
      </c>
      <c r="BD50" s="246" t="n">
        <v>0</v>
      </c>
      <c r="BE50" s="247" t="n">
        <v>0</v>
      </c>
      <c r="BF50" s="252" t="n">
        <v>264992</v>
      </c>
      <c r="BG50" s="248" t="n">
        <v>0</v>
      </c>
      <c r="BH50" s="249" t="n">
        <v>264992</v>
      </c>
      <c r="BI50" s="250" t="inlineStr">
        <is>
          <t>#REF!</t>
        </is>
      </c>
      <c r="BJ50" s="251" t="inlineStr">
        <is>
          <t>#REF!</t>
        </is>
      </c>
      <c r="BK50" s="248" t="n">
        <v>190334</v>
      </c>
      <c r="BL50" s="248" t="n">
        <v>0</v>
      </c>
      <c r="BM50" s="249" t="n">
        <v>190334</v>
      </c>
      <c r="BN50" s="250" t="inlineStr">
        <is>
          <t>#REF!</t>
        </is>
      </c>
      <c r="BO50" s="251" t="inlineStr">
        <is>
          <t>#REF!</t>
        </is>
      </c>
      <c r="BP50" s="248" t="n">
        <v>0</v>
      </c>
      <c r="BQ50" s="248" t="n">
        <v>0</v>
      </c>
      <c r="BR50" s="249" t="n">
        <v>0</v>
      </c>
      <c r="BS50" s="250" t="inlineStr">
        <is>
          <t>#REF!</t>
        </is>
      </c>
      <c r="BT50" s="251">
        <f>'[2]DATA CONSOLIDADA 2018-2025 '!$BR52-'b2'!$BO50</f>
        <v/>
      </c>
      <c r="BU50" s="248" t="n">
        <v>0</v>
      </c>
      <c r="BV50" s="248" t="n">
        <v>0</v>
      </c>
      <c r="BW50" s="249" t="n">
        <v>0</v>
      </c>
      <c r="BX50" s="250" t="inlineStr">
        <is>
          <t>#REF!</t>
        </is>
      </c>
      <c r="BY50" s="251" t="inlineStr">
        <is>
          <t>#REF!</t>
        </is>
      </c>
      <c r="BZ50" s="248" t="n">
        <v>0</v>
      </c>
      <c r="CA50" s="248" t="n">
        <v>0</v>
      </c>
      <c r="CB50" s="249" t="n">
        <v>0</v>
      </c>
      <c r="CC50" s="250" t="inlineStr">
        <is>
          <t>#REF!</t>
        </is>
      </c>
      <c r="CD50" s="251">
        <f>'[2]DATA CONSOLIDADA 2018-2025 '!$CB52-'b2'!$BW50</f>
        <v/>
      </c>
      <c r="CE50" s="253" t="n">
        <v>0</v>
      </c>
      <c r="CF50" s="253" t="n">
        <v>0</v>
      </c>
      <c r="CG50" s="254" t="n">
        <v>0</v>
      </c>
      <c r="CH50" s="250" t="inlineStr">
        <is>
          <t>#REF!</t>
        </is>
      </c>
      <c r="CI50" s="251">
        <f>'[2]DATA CONSOLIDADA 2018-2025 '!$CG52-'b2'!$CB50</f>
        <v/>
      </c>
      <c r="CJ50" s="247" t="inlineStr">
        <is>
          <t>#REF!</t>
        </is>
      </c>
      <c r="CK50" s="247" t="n">
        <v>0</v>
      </c>
      <c r="CL50" s="247" t="n">
        <v>0</v>
      </c>
      <c r="CM50" s="247" t="n">
        <v>0</v>
      </c>
      <c r="CN50" s="247" t="inlineStr">
        <is>
          <t>#REF!</t>
        </is>
      </c>
      <c r="CO50" s="251">
        <f>'[2]DATA CONSOLIDADA 2018-2025 '!$CM52-'b2'!$CG50</f>
        <v/>
      </c>
      <c r="CP50" s="253" t="n">
        <v>0</v>
      </c>
      <c r="CQ50" s="253" t="n">
        <v>0</v>
      </c>
      <c r="CR50" s="253" t="n">
        <v>0</v>
      </c>
      <c r="CS50" s="253" t="n">
        <v>0</v>
      </c>
      <c r="CT50" s="253" t="n">
        <v>0</v>
      </c>
      <c r="CU50" s="253" t="n">
        <v>0</v>
      </c>
      <c r="CV50" s="247" t="n">
        <v>0</v>
      </c>
      <c r="CW50" s="247" t="n">
        <v>0</v>
      </c>
      <c r="CX50" s="247" t="n">
        <v>0</v>
      </c>
      <c r="CY50" s="247" t="n">
        <v>0</v>
      </c>
      <c r="CZ50" s="247" t="n">
        <v>0</v>
      </c>
      <c r="DA50" s="247" t="n">
        <v>0</v>
      </c>
      <c r="DB50" s="247" t="n">
        <v>0</v>
      </c>
      <c r="DC50" s="255" t="n">
        <v>0</v>
      </c>
      <c r="DD50" s="255" t="n">
        <v>0</v>
      </c>
      <c r="DE50" s="255" t="n">
        <v>0</v>
      </c>
      <c r="DF50" s="255" t="n">
        <v>0</v>
      </c>
      <c r="DG50" s="255" t="n">
        <v>0</v>
      </c>
      <c r="DH50" s="255" t="n">
        <v>0</v>
      </c>
      <c r="DI50" s="256" t="n">
        <v>20600122330</v>
      </c>
      <c r="DJ50" s="257" t="inlineStr">
        <is>
          <t>COOPERATIVA AGRARIA BIO-ORGANICA CONDESUYOS - COOPABIC</t>
        </is>
      </c>
      <c r="DK50" s="257" t="inlineStr">
        <is>
          <t>02 Cooperativa</t>
        </is>
      </c>
      <c r="DL50" s="258" t="n"/>
      <c r="DM50" s="258" t="n"/>
      <c r="DN50" s="258" t="n"/>
      <c r="DO50" s="258" t="n"/>
      <c r="DP50" s="258" t="n"/>
      <c r="DQ50" s="258" t="n"/>
      <c r="DR50" s="258" t="n"/>
      <c r="DS50" s="258" t="n"/>
      <c r="DT50" s="258" t="n"/>
      <c r="DU50" s="258" t="n"/>
      <c r="DV50" s="258" t="n"/>
      <c r="DW50" s="258" t="n"/>
      <c r="DX50" s="258" t="n"/>
      <c r="DY50" s="258" t="n"/>
      <c r="DZ50" s="258" t="n"/>
      <c r="EA50" s="258" t="n"/>
      <c r="EB50" s="258" t="n"/>
      <c r="EC50" s="258" t="n"/>
      <c r="ED50" s="258" t="n"/>
      <c r="EE50" s="258" t="n"/>
    </row>
    <row r="51" hidden="1" ht="47.25" customHeight="1">
      <c r="A51" s="240" t="inlineStr">
        <is>
          <t>EMPRESA AGROINDUSTRIAL Y SERVICIOS GENERALES</t>
        </is>
      </c>
      <c r="B51" s="240" t="inlineStr">
        <is>
          <t>DERIVADOS LACTEOS</t>
        </is>
      </c>
      <c r="C51" s="240" t="inlineStr">
        <is>
          <t>DERIVADOS LACTEOS</t>
        </is>
      </c>
      <c r="D51" s="240" t="inlineStr">
        <is>
          <t>AREQUIPA</t>
        </is>
      </c>
      <c r="E51" s="240" t="inlineStr">
        <is>
          <t>040520</t>
        </is>
      </c>
      <c r="F51" s="240" t="inlineStr">
        <is>
          <t>AREQUIPA</t>
        </is>
      </c>
      <c r="G51" s="240" t="inlineStr">
        <is>
          <t>CAYLLOMA</t>
        </is>
      </c>
      <c r="H51" s="240" t="inlineStr">
        <is>
          <t>MAJES</t>
        </is>
      </c>
      <c r="I51" s="241" t="n">
        <v>1</v>
      </c>
      <c r="J51" s="241" t="n">
        <v>1</v>
      </c>
      <c r="K51" s="241" t="n">
        <v>1</v>
      </c>
      <c r="L51" s="241" t="n">
        <v>1</v>
      </c>
      <c r="M51" s="241" t="n">
        <v>1</v>
      </c>
      <c r="N51" s="241" t="n"/>
      <c r="O51" s="241" t="n"/>
      <c r="P51" s="241" t="n"/>
      <c r="Q51" s="241" t="inlineStr">
        <is>
          <t>PAC</t>
        </is>
      </c>
      <c r="R51" s="242">
        <f>IF(I51=1,I$2,"")&amp;IF(J51=1,IF(I51=1,"-","")&amp;J$2,"")&amp;IF(K51=1,IF(OR(J51=1,I51=1),"-","")&amp;K$2,"")&amp;IF(L51=1,IF(OR(K51=1,J51=1,I51=1),"-","")&amp;L$2,"")&amp;IF(M51=1,IF(OR(L51=1,K51=1,J51=1,I51=1),"-","")&amp;M$2,"")&amp;IF(N51=1,IF(OR(M51=1,L51=1,K51=1,J51=1,I51=1),"-","")&amp;N$2,"")&amp;IF(O51=1,IF(OR(N51=1,M51=1,L51=1,K51=1,J51=1,I51=1),"-","")&amp;O$2,"")&amp;IF(P51=1,IF(I51=1," - ",IF(J51=1," - ",IF(K51=1," - ",IF(L51=1," - ",IF(M51=1," - ",IF(N51=1," - ",IF(O51=1," - ","")))))))&amp;P$2,"")</f>
        <v/>
      </c>
      <c r="S51" s="243">
        <f>SUM('b2'!$I51:$P51)</f>
        <v/>
      </c>
      <c r="T51" s="243">
        <f>IF(OR('b2'!$J51=1,'b2'!$K51=1,'b2'!$L51=1,'b2'!$M51=1,'b2'!$N51=1,'b2'!$O51=1,'b2'!$P51=1),"SI","NO")</f>
        <v/>
      </c>
      <c r="U51" s="243">
        <f>IF(OR('b2'!$K51=1,'b2'!$L51=1,'b2'!$M51=1,'b2'!$N51=1,'b2'!$O51=1,'b2'!$P51=1),"SI","NO")</f>
        <v/>
      </c>
      <c r="V51" s="244" t="n">
        <v>62</v>
      </c>
      <c r="W51" s="245" t="n">
        <v>47</v>
      </c>
      <c r="X51" s="245" t="n">
        <v>15</v>
      </c>
      <c r="Y51" s="244" t="n">
        <v>62</v>
      </c>
      <c r="Z51" s="245" t="n">
        <v>49</v>
      </c>
      <c r="AA51" s="245" t="n">
        <v>13</v>
      </c>
      <c r="AB51" s="244" t="n">
        <v>62</v>
      </c>
      <c r="AC51" s="245" t="n">
        <v>47</v>
      </c>
      <c r="AD51" s="245" t="n">
        <v>15</v>
      </c>
      <c r="AE51" s="244" t="n">
        <v>62</v>
      </c>
      <c r="AF51" s="245" t="n">
        <v>47</v>
      </c>
      <c r="AG51" s="245" t="n">
        <v>15</v>
      </c>
      <c r="AH51" s="244" t="n">
        <v>62</v>
      </c>
      <c r="AI51" s="245" t="n">
        <v>0</v>
      </c>
      <c r="AJ51" s="245" t="n">
        <v>0</v>
      </c>
      <c r="AK51" s="244" t="n">
        <v>0</v>
      </c>
      <c r="AL51" s="245" t="n">
        <v>0</v>
      </c>
      <c r="AM51" s="245" t="n">
        <v>0</v>
      </c>
      <c r="AN51" s="244" t="n">
        <v>0</v>
      </c>
      <c r="AO51" s="245" t="n">
        <v>0</v>
      </c>
      <c r="AP51" s="245" t="n">
        <v>0</v>
      </c>
      <c r="AQ51" s="244" t="n">
        <v>0</v>
      </c>
      <c r="AR51" s="244">
        <f>IF('b2'!$AQ51&gt;0,'b2'!$AQ51,IF('b2'!$AN51&gt;0,'b2'!$AN51,IF('b2'!$AK51&gt;0,'b2'!$AK51,IF('b2'!$AH51&gt;0,'b2'!$AH51,IF('b2'!$AE51&gt;0,'b2'!$AE51,IF('b2'!$AB51&gt;0,'b2'!$AB51,IF('b2'!$Y51&gt;0,'b2'!$Y51,IF('b2'!$V51&gt;0,'b2'!$V51," ---"))))))))</f>
        <v/>
      </c>
      <c r="AS51" s="246" t="n">
        <v>4</v>
      </c>
      <c r="AT51" s="246" t="n">
        <v>3</v>
      </c>
      <c r="AU51" s="246" t="n">
        <v>53</v>
      </c>
      <c r="AV51" s="246" t="n">
        <v>10</v>
      </c>
      <c r="AW51" s="246" t="n">
        <v>31</v>
      </c>
      <c r="AX51" s="246" t="n">
        <v>5</v>
      </c>
      <c r="AY51" s="246" t="n">
        <v>0</v>
      </c>
      <c r="AZ51" s="246" t="n">
        <v>0</v>
      </c>
      <c r="BA51" s="246" t="n">
        <v>0</v>
      </c>
      <c r="BB51" s="246" t="n">
        <v>0</v>
      </c>
      <c r="BC51" s="246" t="n">
        <v>0</v>
      </c>
      <c r="BD51" s="246" t="n">
        <v>0</v>
      </c>
      <c r="BE51" s="247" t="n">
        <v>0</v>
      </c>
      <c r="BF51" s="248" t="n">
        <v>39645.34</v>
      </c>
      <c r="BG51" s="248" t="n">
        <v>0</v>
      </c>
      <c r="BH51" s="249" t="n">
        <v>39645.34</v>
      </c>
      <c r="BI51" s="250" t="inlineStr">
        <is>
          <t>#REF!</t>
        </is>
      </c>
      <c r="BJ51" s="251" t="inlineStr">
        <is>
          <t>#REF!</t>
        </is>
      </c>
      <c r="BK51" s="248" t="n">
        <v>37660.8</v>
      </c>
      <c r="BL51" s="248" t="n">
        <v>0</v>
      </c>
      <c r="BM51" s="249" t="n">
        <v>37660.8</v>
      </c>
      <c r="BN51" s="250" t="inlineStr">
        <is>
          <t>#REF!</t>
        </is>
      </c>
      <c r="BO51" s="251" t="inlineStr">
        <is>
          <t>#REF!</t>
        </is>
      </c>
      <c r="BP51" s="248" t="n">
        <v>74362.39999999999</v>
      </c>
      <c r="BQ51" s="248" t="n">
        <v>0</v>
      </c>
      <c r="BR51" s="249" t="n">
        <v>74362.39999999999</v>
      </c>
      <c r="BS51" s="250" t="inlineStr">
        <is>
          <t>#REF!</t>
        </is>
      </c>
      <c r="BT51" s="251">
        <f>'[2]DATA CONSOLIDADA 2018-2025 '!$BR53-'b2'!$BO51</f>
        <v/>
      </c>
      <c r="BU51" s="248" t="n">
        <v>72365.99000000001</v>
      </c>
      <c r="BV51" s="248" t="n">
        <v>0</v>
      </c>
      <c r="BW51" s="249" t="n">
        <v>72365.99000000001</v>
      </c>
      <c r="BX51" s="250" t="inlineStr">
        <is>
          <t>#REF!</t>
        </is>
      </c>
      <c r="BY51" s="251" t="inlineStr">
        <is>
          <t>#REF!</t>
        </is>
      </c>
      <c r="BZ51" s="248" t="n">
        <v>0</v>
      </c>
      <c r="CA51" s="248" t="n">
        <v>0</v>
      </c>
      <c r="CB51" s="249" t="n">
        <v>0</v>
      </c>
      <c r="CC51" s="250" t="inlineStr">
        <is>
          <t>#REF!</t>
        </is>
      </c>
      <c r="CD51" s="251">
        <f>'[2]DATA CONSOLIDADA 2018-2025 '!$CB53-'b2'!$BW51</f>
        <v/>
      </c>
      <c r="CE51" s="253" t="n">
        <v>0</v>
      </c>
      <c r="CF51" s="253" t="n">
        <v>0</v>
      </c>
      <c r="CG51" s="254" t="n">
        <v>0</v>
      </c>
      <c r="CH51" s="250" t="inlineStr">
        <is>
          <t>#REF!</t>
        </is>
      </c>
      <c r="CI51" s="251">
        <f>'[2]DATA CONSOLIDADA 2018-2025 '!$CG53-'b2'!$CB51</f>
        <v/>
      </c>
      <c r="CJ51" s="247" t="inlineStr">
        <is>
          <t>#REF!</t>
        </is>
      </c>
      <c r="CK51" s="247" t="n">
        <v>0</v>
      </c>
      <c r="CL51" s="247" t="n">
        <v>0</v>
      </c>
      <c r="CM51" s="247" t="n">
        <v>0</v>
      </c>
      <c r="CN51" s="247" t="inlineStr">
        <is>
          <t>#REF!</t>
        </is>
      </c>
      <c r="CO51" s="251">
        <f>'[2]DATA CONSOLIDADA 2018-2025 '!$CM53-'b2'!$CG51</f>
        <v/>
      </c>
      <c r="CP51" s="253" t="n">
        <v>0</v>
      </c>
      <c r="CQ51" s="253" t="n">
        <v>0</v>
      </c>
      <c r="CR51" s="253" t="n">
        <v>0</v>
      </c>
      <c r="CS51" s="253" t="n">
        <v>0</v>
      </c>
      <c r="CT51" s="253" t="n">
        <v>0</v>
      </c>
      <c r="CU51" s="253" t="n">
        <v>0</v>
      </c>
      <c r="CV51" s="247" t="n">
        <v>0</v>
      </c>
      <c r="CW51" s="247" t="n">
        <v>0</v>
      </c>
      <c r="CX51" s="247" t="n">
        <v>0</v>
      </c>
      <c r="CY51" s="247" t="n">
        <v>0</v>
      </c>
      <c r="CZ51" s="247" t="n">
        <v>0</v>
      </c>
      <c r="DA51" s="247" t="n">
        <v>0</v>
      </c>
      <c r="DB51" s="247" t="n">
        <v>0</v>
      </c>
      <c r="DC51" s="255" t="n">
        <v>0</v>
      </c>
      <c r="DD51" s="255" t="n">
        <v>0</v>
      </c>
      <c r="DE51" s="255" t="n">
        <v>0</v>
      </c>
      <c r="DF51" s="255" t="n">
        <v>0</v>
      </c>
      <c r="DG51" s="255" t="n">
        <v>0</v>
      </c>
      <c r="DH51" s="255" t="n">
        <v>0</v>
      </c>
      <c r="DI51" s="256" t="n">
        <v>20600690184</v>
      </c>
      <c r="DJ51" s="257" t="inlineStr">
        <is>
          <t>EMPRESA AGROINDUSTRIAL Y SERVICIOS GENERALES EL PARAISO S.A.</t>
        </is>
      </c>
      <c r="DK51" s="257" t="inlineStr">
        <is>
          <t>07 Otros</t>
        </is>
      </c>
      <c r="DL51" s="258" t="n"/>
      <c r="DM51" s="258" t="n"/>
      <c r="DN51" s="258" t="n"/>
      <c r="DO51" s="258" t="n"/>
      <c r="DP51" s="258" t="n"/>
      <c r="DQ51" s="258" t="n"/>
      <c r="DR51" s="258" t="n"/>
      <c r="DS51" s="258" t="n"/>
      <c r="DT51" s="258" t="n"/>
      <c r="DU51" s="258" t="n"/>
      <c r="DV51" s="258" t="n"/>
      <c r="DW51" s="258" t="n"/>
      <c r="DX51" s="258" t="n"/>
      <c r="DY51" s="258" t="n"/>
      <c r="DZ51" s="258" t="n"/>
      <c r="EA51" s="258" t="n"/>
      <c r="EB51" s="258" t="n"/>
      <c r="EC51" s="258" t="n"/>
      <c r="ED51" s="258" t="n"/>
      <c r="EE51" s="258" t="n"/>
    </row>
    <row r="52" hidden="1" ht="47.25" customHeight="1">
      <c r="A52" s="240" t="inlineStr">
        <is>
          <t>PRODUCTOS LACTEOS AREQUIPA S.A.</t>
        </is>
      </c>
      <c r="B52" s="240" t="inlineStr">
        <is>
          <t>DERIVADOS LACTEOS</t>
        </is>
      </c>
      <c r="C52" s="240" t="inlineStr">
        <is>
          <t>DERIVADOS LACTEOS</t>
        </is>
      </c>
      <c r="D52" s="240" t="inlineStr">
        <is>
          <t>AREQUIPA</t>
        </is>
      </c>
      <c r="E52" s="240" t="inlineStr">
        <is>
          <t>040520</t>
        </is>
      </c>
      <c r="F52" s="240" t="inlineStr">
        <is>
          <t>AREQUIPA</t>
        </is>
      </c>
      <c r="G52" s="240" t="inlineStr">
        <is>
          <t>CAYLLOMA</t>
        </is>
      </c>
      <c r="H52" s="240" t="inlineStr">
        <is>
          <t>MAJES</t>
        </is>
      </c>
      <c r="I52" s="241" t="n">
        <v>1</v>
      </c>
      <c r="J52" s="241" t="n">
        <v>1</v>
      </c>
      <c r="K52" s="241" t="n"/>
      <c r="L52" s="241" t="n"/>
      <c r="M52" s="241" t="n"/>
      <c r="N52" s="241" t="n"/>
      <c r="O52" s="241" t="n"/>
      <c r="P52" s="241" t="n"/>
      <c r="Q52" s="241" t="inlineStr">
        <is>
          <t>PAC</t>
        </is>
      </c>
      <c r="R52" s="242">
        <f>IF(I52=1,I$2,"")&amp;IF(J52=1,IF(I52=1,"-","")&amp;J$2,"")&amp;IF(K52=1,IF(OR(J52=1,I52=1),"-","")&amp;K$2,"")&amp;IF(L52=1,IF(OR(K52=1,J52=1,I52=1),"-","")&amp;L$2,"")&amp;IF(M52=1,IF(OR(L52=1,K52=1,J52=1,I52=1),"-","")&amp;M$2,"")&amp;IF(N52=1,IF(OR(M52=1,L52=1,K52=1,J52=1,I52=1),"-","")&amp;N$2,"")&amp;IF(O52=1,IF(OR(N52=1,M52=1,L52=1,K52=1,J52=1,I52=1),"-","")&amp;O$2,"")&amp;IF(P52=1,IF(I52=1," - ",IF(J52=1," - ",IF(K52=1," - ",IF(L52=1," - ",IF(M52=1," - ",IF(N52=1," - ",IF(O52=1," - ","")))))))&amp;P$2,"")</f>
        <v/>
      </c>
      <c r="S52" s="243">
        <f>SUM('b2'!$I52:$P52)</f>
        <v/>
      </c>
      <c r="T52" s="243">
        <f>IF(OR('b2'!$J52=1,'b2'!$K52=1,'b2'!$L52=1,'b2'!$M52=1,'b2'!$N52=1,'b2'!$O52=1,'b2'!$P52=1),"SI","NO")</f>
        <v/>
      </c>
      <c r="U52" s="243">
        <f>IF(OR('b2'!$K52=1,'b2'!$L52=1,'b2'!$M52=1,'b2'!$N52=1,'b2'!$O52=1,'b2'!$P52=1),"SI","NO")</f>
        <v/>
      </c>
      <c r="V52" s="244" t="n">
        <v>52</v>
      </c>
      <c r="W52" s="245" t="n">
        <v>43</v>
      </c>
      <c r="X52" s="245" t="n">
        <v>9</v>
      </c>
      <c r="Y52" s="244" t="n">
        <v>52</v>
      </c>
      <c r="Z52" s="245" t="n">
        <v>0</v>
      </c>
      <c r="AA52" s="245" t="n">
        <v>0</v>
      </c>
      <c r="AB52" s="244" t="n">
        <v>0</v>
      </c>
      <c r="AC52" s="245" t="n">
        <v>0</v>
      </c>
      <c r="AD52" s="245" t="n">
        <v>0</v>
      </c>
      <c r="AE52" s="244" t="n">
        <v>0</v>
      </c>
      <c r="AF52" s="245" t="n">
        <v>0</v>
      </c>
      <c r="AG52" s="245" t="n">
        <v>0</v>
      </c>
      <c r="AH52" s="244" t="n">
        <v>0</v>
      </c>
      <c r="AI52" s="245" t="n">
        <v>0</v>
      </c>
      <c r="AJ52" s="245" t="n">
        <v>0</v>
      </c>
      <c r="AK52" s="244" t="n">
        <v>0</v>
      </c>
      <c r="AL52" s="245" t="n">
        <v>0</v>
      </c>
      <c r="AM52" s="245" t="n">
        <v>0</v>
      </c>
      <c r="AN52" s="244" t="n">
        <v>0</v>
      </c>
      <c r="AO52" s="245" t="n">
        <v>0</v>
      </c>
      <c r="AP52" s="245" t="n">
        <v>0</v>
      </c>
      <c r="AQ52" s="244" t="n">
        <v>0</v>
      </c>
      <c r="AR52" s="244">
        <f>IF('b2'!$AQ52&gt;0,'b2'!$AQ52,IF('b2'!$AN52&gt;0,'b2'!$AN52,IF('b2'!$AK52&gt;0,'b2'!$AK52,IF('b2'!$AH52&gt;0,'b2'!$AH52,IF('b2'!$AE52&gt;0,'b2'!$AE52,IF('b2'!$AB52&gt;0,'b2'!$AB52,IF('b2'!$Y52&gt;0,'b2'!$Y52,IF('b2'!$V52&gt;0,'b2'!$V52," ---"))))))))</f>
        <v/>
      </c>
      <c r="AS52" s="246" t="n">
        <v>0</v>
      </c>
      <c r="AT52" s="246" t="n">
        <v>0</v>
      </c>
      <c r="AU52" s="246" t="n">
        <v>0</v>
      </c>
      <c r="AV52" s="246" t="n">
        <v>0</v>
      </c>
      <c r="AW52" s="246" t="n">
        <v>0</v>
      </c>
      <c r="AX52" s="246" t="n">
        <v>0</v>
      </c>
      <c r="AY52" s="246" t="n">
        <v>0</v>
      </c>
      <c r="AZ52" s="246" t="n">
        <v>0</v>
      </c>
      <c r="BA52" s="246" t="n">
        <v>0</v>
      </c>
      <c r="BB52" s="246" t="n">
        <v>0</v>
      </c>
      <c r="BC52" s="246" t="n">
        <v>0</v>
      </c>
      <c r="BD52" s="246" t="n">
        <v>0</v>
      </c>
      <c r="BE52" s="247" t="n">
        <v>0</v>
      </c>
      <c r="BF52" s="248" t="n">
        <v>0</v>
      </c>
      <c r="BG52" s="248" t="n">
        <v>0</v>
      </c>
      <c r="BH52" s="249" t="n">
        <v>0</v>
      </c>
      <c r="BI52" s="250" t="inlineStr">
        <is>
          <t>#REF!</t>
        </is>
      </c>
      <c r="BJ52" s="251" t="inlineStr">
        <is>
          <t>#REF!</t>
        </is>
      </c>
      <c r="BK52" s="252" t="n">
        <v>0</v>
      </c>
      <c r="BL52" s="252" t="n">
        <v>0</v>
      </c>
      <c r="BM52" s="247" t="n">
        <v>0</v>
      </c>
      <c r="BN52" s="250" t="inlineStr">
        <is>
          <t>#REF!</t>
        </is>
      </c>
      <c r="BO52" s="251" t="inlineStr">
        <is>
          <t>#REF!</t>
        </is>
      </c>
      <c r="BP52" s="248" t="n">
        <v>0</v>
      </c>
      <c r="BQ52" s="248" t="n">
        <v>0</v>
      </c>
      <c r="BR52" s="249" t="n">
        <v>0</v>
      </c>
      <c r="BS52" s="250" t="inlineStr">
        <is>
          <t>#REF!</t>
        </is>
      </c>
      <c r="BT52" s="251">
        <f>'[2]DATA CONSOLIDADA 2018-2025 '!$BR54-'b2'!$BO52</f>
        <v/>
      </c>
      <c r="BU52" s="248" t="n">
        <v>0</v>
      </c>
      <c r="BV52" s="248" t="n">
        <v>0</v>
      </c>
      <c r="BW52" s="249" t="n">
        <v>0</v>
      </c>
      <c r="BX52" s="250" t="inlineStr">
        <is>
          <t>#REF!</t>
        </is>
      </c>
      <c r="BY52" s="251" t="inlineStr">
        <is>
          <t>#REF!</t>
        </is>
      </c>
      <c r="BZ52" s="248" t="n">
        <v>0</v>
      </c>
      <c r="CA52" s="248" t="n">
        <v>0</v>
      </c>
      <c r="CB52" s="249" t="n">
        <v>0</v>
      </c>
      <c r="CC52" s="250" t="inlineStr">
        <is>
          <t>#REF!</t>
        </is>
      </c>
      <c r="CD52" s="251">
        <f>'[2]DATA CONSOLIDADA 2018-2025 '!$CB54-'b2'!$BW52</f>
        <v/>
      </c>
      <c r="CE52" s="253" t="n">
        <v>0</v>
      </c>
      <c r="CF52" s="253" t="n">
        <v>0</v>
      </c>
      <c r="CG52" s="254" t="n">
        <v>0</v>
      </c>
      <c r="CH52" s="250" t="inlineStr">
        <is>
          <t>#REF!</t>
        </is>
      </c>
      <c r="CI52" s="251">
        <f>'[2]DATA CONSOLIDADA 2018-2025 '!$CG54-'b2'!$CB52</f>
        <v/>
      </c>
      <c r="CJ52" s="247" t="inlineStr">
        <is>
          <t>#REF!</t>
        </is>
      </c>
      <c r="CK52" s="247" t="n">
        <v>0</v>
      </c>
      <c r="CL52" s="247" t="n">
        <v>0</v>
      </c>
      <c r="CM52" s="247" t="n">
        <v>0</v>
      </c>
      <c r="CN52" s="247" t="inlineStr">
        <is>
          <t>#REF!</t>
        </is>
      </c>
      <c r="CO52" s="251">
        <f>'[2]DATA CONSOLIDADA 2018-2025 '!$CM54-'b2'!$CG52</f>
        <v/>
      </c>
      <c r="CP52" s="253" t="n">
        <v>0</v>
      </c>
      <c r="CQ52" s="253" t="n">
        <v>0</v>
      </c>
      <c r="CR52" s="253" t="n">
        <v>0</v>
      </c>
      <c r="CS52" s="253" t="n">
        <v>0</v>
      </c>
      <c r="CT52" s="253" t="n">
        <v>0</v>
      </c>
      <c r="CU52" s="253" t="n">
        <v>0</v>
      </c>
      <c r="CV52" s="247" t="n">
        <v>0</v>
      </c>
      <c r="CW52" s="247" t="n">
        <v>0</v>
      </c>
      <c r="CX52" s="247" t="n">
        <v>0</v>
      </c>
      <c r="CY52" s="247" t="n">
        <v>0</v>
      </c>
      <c r="CZ52" s="247" t="n">
        <v>0</v>
      </c>
      <c r="DA52" s="247" t="n">
        <v>0</v>
      </c>
      <c r="DB52" s="247" t="n">
        <v>0</v>
      </c>
      <c r="DC52" s="255" t="n">
        <v>0</v>
      </c>
      <c r="DD52" s="255" t="n">
        <v>0</v>
      </c>
      <c r="DE52" s="255" t="n">
        <v>0</v>
      </c>
      <c r="DF52" s="255" t="n">
        <v>0</v>
      </c>
      <c r="DG52" s="255" t="n">
        <v>0</v>
      </c>
      <c r="DH52" s="255" t="n">
        <v>0</v>
      </c>
      <c r="DI52" s="256" t="n">
        <v>20600838947</v>
      </c>
      <c r="DJ52" s="257" t="inlineStr">
        <is>
          <t>PRODUCTOS LACTEOS AREQUIPA S.A.</t>
        </is>
      </c>
      <c r="DK52" s="257" t="inlineStr">
        <is>
          <t>07 Otros</t>
        </is>
      </c>
      <c r="DL52" s="258" t="n"/>
      <c r="DM52" s="258" t="n"/>
      <c r="DN52" s="258" t="n"/>
      <c r="DO52" s="258" t="n"/>
      <c r="DP52" s="258" t="n"/>
      <c r="DQ52" s="258" t="n"/>
      <c r="DR52" s="258" t="n"/>
      <c r="DS52" s="258" t="n"/>
      <c r="DT52" s="258" t="n"/>
      <c r="DU52" s="258" t="n"/>
      <c r="DV52" s="258" t="n"/>
      <c r="DW52" s="258" t="n"/>
      <c r="DX52" s="258" t="n"/>
      <c r="DY52" s="258" t="n"/>
      <c r="DZ52" s="258" t="n"/>
      <c r="EA52" s="258" t="n"/>
      <c r="EB52" s="258" t="n"/>
      <c r="EC52" s="258" t="n"/>
      <c r="ED52" s="258" t="n"/>
      <c r="EE52" s="258" t="n"/>
    </row>
    <row r="53" hidden="1" ht="47.25" customHeight="1">
      <c r="A53" s="240" t="inlineStr">
        <is>
          <t>ASOCIACION DE CRIADORES DE ALPACAS DEL DISTRITO DE SIBAYO - ASCADIS</t>
        </is>
      </c>
      <c r="B53" s="240" t="inlineStr">
        <is>
          <t>FIBRA DE ALPACA</t>
        </is>
      </c>
      <c r="C53" s="240" t="inlineStr">
        <is>
          <t>FIBRA DE ALPACA</t>
        </is>
      </c>
      <c r="D53" s="240" t="inlineStr">
        <is>
          <t>AREQUIPA</t>
        </is>
      </c>
      <c r="E53" s="240" t="inlineStr">
        <is>
          <t>040515</t>
        </is>
      </c>
      <c r="F53" s="240" t="inlineStr">
        <is>
          <t>AREQUIPA</t>
        </is>
      </c>
      <c r="G53" s="240" t="inlineStr">
        <is>
          <t>CAYLLOMA</t>
        </is>
      </c>
      <c r="H53" s="240" t="inlineStr">
        <is>
          <t>SIBAYO</t>
        </is>
      </c>
      <c r="I53" s="241" t="n"/>
      <c r="J53" s="241" t="n">
        <v>1</v>
      </c>
      <c r="K53" s="241" t="n">
        <v>1</v>
      </c>
      <c r="L53" s="241" t="n">
        <v>1</v>
      </c>
      <c r="M53" s="241" t="n"/>
      <c r="N53" s="241" t="n"/>
      <c r="O53" s="241" t="n"/>
      <c r="P53" s="241" t="n"/>
      <c r="Q53" s="241" t="inlineStr">
        <is>
          <t>PAC</t>
        </is>
      </c>
      <c r="R53" s="242">
        <f>IF(I53=1,I$2,"")&amp;IF(J53=1,IF(I53=1,"-","")&amp;J$2,"")&amp;IF(K53=1,IF(OR(J53=1,I53=1),"-","")&amp;K$2,"")&amp;IF(L53=1,IF(OR(K53=1,J53=1,I53=1),"-","")&amp;L$2,"")&amp;IF(M53=1,IF(OR(L53=1,K53=1,J53=1,I53=1),"-","")&amp;M$2,"")&amp;IF(N53=1,IF(OR(M53=1,L53=1,K53=1,J53=1,I53=1),"-","")&amp;N$2,"")&amp;IF(O53=1,IF(OR(N53=1,M53=1,L53=1,K53=1,J53=1,I53=1),"-","")&amp;O$2,"")&amp;IF(P53=1,IF(I53=1," - ",IF(J53=1," - ",IF(K53=1," - ",IF(L53=1," - ",IF(M53=1," - ",IF(N53=1," - ",IF(O53=1," - ","")))))))&amp;P$2,"")</f>
        <v/>
      </c>
      <c r="S53" s="243">
        <f>SUM('b2'!$I53:$P53)</f>
        <v/>
      </c>
      <c r="T53" s="243">
        <f>IF(OR('b2'!$J53=1,'b2'!$K53=1,'b2'!$L53=1,'b2'!$M53=1,'b2'!$N53=1,'b2'!$O53=1,'b2'!$P53=1),"SI","NO")</f>
        <v/>
      </c>
      <c r="U53" s="243">
        <f>IF(OR('b2'!$K53=1,'b2'!$L53=1,'b2'!$M53=1,'b2'!$N53=1,'b2'!$O53=1,'b2'!$P53=1),"SI","NO")</f>
        <v/>
      </c>
      <c r="V53" s="244" t="n">
        <v>0</v>
      </c>
      <c r="W53" s="245" t="n">
        <v>25</v>
      </c>
      <c r="X53" s="245" t="n">
        <v>20</v>
      </c>
      <c r="Y53" s="244" t="n">
        <v>45</v>
      </c>
      <c r="Z53" s="245" t="n">
        <v>26</v>
      </c>
      <c r="AA53" s="245" t="n">
        <v>20</v>
      </c>
      <c r="AB53" s="244" t="n">
        <v>46</v>
      </c>
      <c r="AC53" s="245" t="n">
        <v>36</v>
      </c>
      <c r="AD53" s="245" t="n">
        <v>23</v>
      </c>
      <c r="AE53" s="244" t="n">
        <v>59</v>
      </c>
      <c r="AF53" s="245" t="n">
        <v>0</v>
      </c>
      <c r="AG53" s="245" t="n">
        <v>0</v>
      </c>
      <c r="AH53" s="244" t="n">
        <v>0</v>
      </c>
      <c r="AI53" s="245" t="n">
        <v>0</v>
      </c>
      <c r="AJ53" s="245" t="n">
        <v>0</v>
      </c>
      <c r="AK53" s="244" t="n">
        <v>0</v>
      </c>
      <c r="AL53" s="245" t="n">
        <v>0</v>
      </c>
      <c r="AM53" s="245" t="n">
        <v>0</v>
      </c>
      <c r="AN53" s="244" t="n">
        <v>0</v>
      </c>
      <c r="AO53" s="245" t="n">
        <v>0</v>
      </c>
      <c r="AP53" s="245" t="n">
        <v>0</v>
      </c>
      <c r="AQ53" s="244" t="n">
        <v>0</v>
      </c>
      <c r="AR53" s="244">
        <f>IF('b2'!$AQ53&gt;0,'b2'!$AQ53,IF('b2'!$AN53&gt;0,'b2'!$AN53,IF('b2'!$AK53&gt;0,'b2'!$AK53,IF('b2'!$AH53&gt;0,'b2'!$AH53,IF('b2'!$AE53&gt;0,'b2'!$AE53,IF('b2'!$AB53&gt;0,'b2'!$AB53,IF('b2'!$Y53&gt;0,'b2'!$Y53,IF('b2'!$V53&gt;0,'b2'!$V53," ---"))))))))</f>
        <v/>
      </c>
      <c r="AS53" s="246" t="n">
        <v>10</v>
      </c>
      <c r="AT53" s="246" t="n">
        <v>4</v>
      </c>
      <c r="AU53" s="246" t="n">
        <v>22</v>
      </c>
      <c r="AV53" s="246" t="n">
        <v>2</v>
      </c>
      <c r="AW53" s="246" t="n">
        <v>0</v>
      </c>
      <c r="AX53" s="246" t="n">
        <v>0</v>
      </c>
      <c r="AY53" s="246" t="n">
        <v>0</v>
      </c>
      <c r="AZ53" s="246" t="n">
        <v>0</v>
      </c>
      <c r="BA53" s="246" t="n">
        <v>0</v>
      </c>
      <c r="BB53" s="246" t="n">
        <v>0</v>
      </c>
      <c r="BC53" s="246" t="n">
        <v>0</v>
      </c>
      <c r="BD53" s="246" t="n">
        <v>0</v>
      </c>
      <c r="BE53" s="247" t="n">
        <v>0</v>
      </c>
      <c r="BF53" s="248" t="n">
        <v>11063.04</v>
      </c>
      <c r="BG53" s="248" t="n">
        <v>0</v>
      </c>
      <c r="BH53" s="249" t="n">
        <v>11063.04</v>
      </c>
      <c r="BI53" s="250" t="inlineStr">
        <is>
          <t>#REF!</t>
        </is>
      </c>
      <c r="BJ53" s="251" t="inlineStr">
        <is>
          <t>#REF!</t>
        </is>
      </c>
      <c r="BK53" s="248" t="n">
        <v>88203.64999999999</v>
      </c>
      <c r="BL53" s="248" t="n">
        <v>0</v>
      </c>
      <c r="BM53" s="249" t="n">
        <v>88203.64999999999</v>
      </c>
      <c r="BN53" s="250" t="inlineStr">
        <is>
          <t>#REF!</t>
        </is>
      </c>
      <c r="BO53" s="251" t="inlineStr">
        <is>
          <t>#REF!</t>
        </is>
      </c>
      <c r="BP53" s="248" t="n">
        <v>0</v>
      </c>
      <c r="BQ53" s="248" t="n">
        <v>0</v>
      </c>
      <c r="BR53" s="249" t="n">
        <v>0</v>
      </c>
      <c r="BS53" s="250" t="inlineStr">
        <is>
          <t>#REF!</t>
        </is>
      </c>
      <c r="BT53" s="251">
        <f>'[2]DATA CONSOLIDADA 2018-2025 '!$BR55-'b2'!$BO53</f>
        <v/>
      </c>
      <c r="BU53" s="248" t="n">
        <v>0</v>
      </c>
      <c r="BV53" s="248" t="n">
        <v>0</v>
      </c>
      <c r="BW53" s="249" t="n">
        <v>0</v>
      </c>
      <c r="BX53" s="250" t="inlineStr">
        <is>
          <t>#REF!</t>
        </is>
      </c>
      <c r="BY53" s="251" t="inlineStr">
        <is>
          <t>#REF!</t>
        </is>
      </c>
      <c r="BZ53" s="248" t="n">
        <v>0</v>
      </c>
      <c r="CA53" s="248" t="n">
        <v>0</v>
      </c>
      <c r="CB53" s="249" t="n">
        <v>0</v>
      </c>
      <c r="CC53" s="250" t="inlineStr">
        <is>
          <t>#REF!</t>
        </is>
      </c>
      <c r="CD53" s="251">
        <f>'[2]DATA CONSOLIDADA 2018-2025 '!$CB55-'b2'!$BW53</f>
        <v/>
      </c>
      <c r="CE53" s="253" t="n">
        <v>0</v>
      </c>
      <c r="CF53" s="253" t="n">
        <v>0</v>
      </c>
      <c r="CG53" s="254" t="n">
        <v>0</v>
      </c>
      <c r="CH53" s="250" t="inlineStr">
        <is>
          <t>#REF!</t>
        </is>
      </c>
      <c r="CI53" s="251">
        <f>'[2]DATA CONSOLIDADA 2018-2025 '!$CG55-'b2'!$CB53</f>
        <v/>
      </c>
      <c r="CJ53" s="247" t="inlineStr">
        <is>
          <t>#REF!</t>
        </is>
      </c>
      <c r="CK53" s="247" t="n">
        <v>0</v>
      </c>
      <c r="CL53" s="247" t="n">
        <v>0</v>
      </c>
      <c r="CM53" s="247" t="n">
        <v>0</v>
      </c>
      <c r="CN53" s="247" t="inlineStr">
        <is>
          <t>#REF!</t>
        </is>
      </c>
      <c r="CO53" s="251">
        <f>'[2]DATA CONSOLIDADA 2018-2025 '!$CM55-'b2'!$CG53</f>
        <v/>
      </c>
      <c r="CP53" s="253" t="n">
        <v>0</v>
      </c>
      <c r="CQ53" s="253" t="n">
        <v>0</v>
      </c>
      <c r="CR53" s="253" t="n">
        <v>0</v>
      </c>
      <c r="CS53" s="253" t="n">
        <v>0</v>
      </c>
      <c r="CT53" s="253" t="n">
        <v>0</v>
      </c>
      <c r="CU53" s="253" t="n">
        <v>0</v>
      </c>
      <c r="CV53" s="247" t="n">
        <v>0</v>
      </c>
      <c r="CW53" s="247" t="n">
        <v>0</v>
      </c>
      <c r="CX53" s="247" t="n">
        <v>0</v>
      </c>
      <c r="CY53" s="247" t="n">
        <v>0</v>
      </c>
      <c r="CZ53" s="247" t="n">
        <v>0</v>
      </c>
      <c r="DA53" s="247" t="n">
        <v>0</v>
      </c>
      <c r="DB53" s="247" t="n">
        <v>0</v>
      </c>
      <c r="DC53" s="255" t="n">
        <v>0</v>
      </c>
      <c r="DD53" s="255" t="n">
        <v>0</v>
      </c>
      <c r="DE53" s="255" t="n">
        <v>0</v>
      </c>
      <c r="DF53" s="255" t="n">
        <v>0</v>
      </c>
      <c r="DG53" s="255" t="n">
        <v>0</v>
      </c>
      <c r="DH53" s="255" t="n">
        <v>0</v>
      </c>
      <c r="DI53" s="256" t="n">
        <v>20455129321</v>
      </c>
      <c r="DJ53" s="257" t="inlineStr">
        <is>
          <t>ASOCIACIÓN DE CRIADORES DE ALPACAS DEL DISTRITO DE SIBAYO ASCADIS</t>
        </is>
      </c>
      <c r="DK53" s="257" t="inlineStr">
        <is>
          <t>01 Asociación</t>
        </is>
      </c>
      <c r="DL53" s="258" t="n"/>
      <c r="DM53" s="258" t="n"/>
      <c r="DN53" s="258" t="n"/>
      <c r="DO53" s="258" t="n"/>
      <c r="DP53" s="258" t="n"/>
      <c r="DQ53" s="258" t="n"/>
      <c r="DR53" s="258" t="n"/>
      <c r="DS53" s="258" t="n"/>
      <c r="DT53" s="258" t="n"/>
      <c r="DU53" s="258" t="n"/>
      <c r="DV53" s="258" t="n"/>
      <c r="DW53" s="258" t="n"/>
      <c r="DX53" s="258" t="n"/>
      <c r="DY53" s="258" t="n"/>
      <c r="DZ53" s="258" t="n"/>
      <c r="EA53" s="258" t="n"/>
      <c r="EB53" s="258" t="n"/>
      <c r="EC53" s="258" t="n"/>
      <c r="ED53" s="258" t="n"/>
      <c r="EE53" s="258" t="n"/>
    </row>
    <row r="54" hidden="1" ht="47.25" customHeight="1">
      <c r="A54" s="240" t="inlineStr">
        <is>
          <t>ASOCIACION DE PRODUCTORES DE LECHE - ASPROLECHE</t>
        </is>
      </c>
      <c r="B54" s="240" t="inlineStr">
        <is>
          <t>DERIVADOS LACTEOS</t>
        </is>
      </c>
      <c r="C54" s="240" t="inlineStr">
        <is>
          <t>DERIVADOS LACTEOS</t>
        </is>
      </c>
      <c r="D54" s="240" t="inlineStr">
        <is>
          <t>AREQUIPA</t>
        </is>
      </c>
      <c r="E54" s="240" t="inlineStr">
        <is>
          <t>040601</t>
        </is>
      </c>
      <c r="F54" s="240" t="inlineStr">
        <is>
          <t>AREQUIPA</t>
        </is>
      </c>
      <c r="G54" s="240" t="inlineStr">
        <is>
          <t>CONDESUYOS</t>
        </is>
      </c>
      <c r="H54" s="240" t="inlineStr">
        <is>
          <t>CHUQUIBAMBA</t>
        </is>
      </c>
      <c r="I54" s="241" t="n"/>
      <c r="J54" s="241" t="n">
        <v>1</v>
      </c>
      <c r="K54" s="241" t="n">
        <v>1</v>
      </c>
      <c r="L54" s="241" t="n">
        <v>1</v>
      </c>
      <c r="M54" s="241" t="n"/>
      <c r="N54" s="241" t="n"/>
      <c r="O54" s="241" t="n"/>
      <c r="P54" s="241" t="n"/>
      <c r="Q54" s="241" t="inlineStr">
        <is>
          <t>PAC</t>
        </is>
      </c>
      <c r="R54" s="242">
        <f>IF(I54=1,I$2,"")&amp;IF(J54=1,IF(I54=1,"-","")&amp;J$2,"")&amp;IF(K54=1,IF(OR(J54=1,I54=1),"-","")&amp;K$2,"")&amp;IF(L54=1,IF(OR(K54=1,J54=1,I54=1),"-","")&amp;L$2,"")&amp;IF(M54=1,IF(OR(L54=1,K54=1,J54=1,I54=1),"-","")&amp;M$2,"")&amp;IF(N54=1,IF(OR(M54=1,L54=1,K54=1,J54=1,I54=1),"-","")&amp;N$2,"")&amp;IF(O54=1,IF(OR(N54=1,M54=1,L54=1,K54=1,J54=1,I54=1),"-","")&amp;O$2,"")&amp;IF(P54=1,IF(I54=1," - ",IF(J54=1," - ",IF(K54=1," - ",IF(L54=1," - ",IF(M54=1," - ",IF(N54=1," - ",IF(O54=1," - ","")))))))&amp;P$2,"")</f>
        <v/>
      </c>
      <c r="S54" s="243">
        <f>SUM('b2'!$I54:$P54)</f>
        <v/>
      </c>
      <c r="T54" s="243">
        <f>IF(OR('b2'!$J54=1,'b2'!$K54=1,'b2'!$L54=1,'b2'!$M54=1,'b2'!$N54=1,'b2'!$O54=1,'b2'!$P54=1),"SI","NO")</f>
        <v/>
      </c>
      <c r="U54" s="243">
        <f>IF(OR('b2'!$K54=1,'b2'!$L54=1,'b2'!$M54=1,'b2'!$N54=1,'b2'!$O54=1,'b2'!$P54=1),"SI","NO")</f>
        <v/>
      </c>
      <c r="V54" s="244" t="n">
        <v>0</v>
      </c>
      <c r="W54" s="245" t="n">
        <v>18</v>
      </c>
      <c r="X54" s="245" t="n">
        <v>5</v>
      </c>
      <c r="Y54" s="244" t="n">
        <v>23</v>
      </c>
      <c r="Z54" s="245" t="n">
        <v>16</v>
      </c>
      <c r="AA54" s="245" t="n">
        <v>6</v>
      </c>
      <c r="AB54" s="244" t="n">
        <v>22</v>
      </c>
      <c r="AC54" s="245" t="n">
        <v>16</v>
      </c>
      <c r="AD54" s="245" t="n">
        <v>6</v>
      </c>
      <c r="AE54" s="244" t="n">
        <v>22</v>
      </c>
      <c r="AF54" s="245" t="n">
        <v>0</v>
      </c>
      <c r="AG54" s="245" t="n">
        <v>0</v>
      </c>
      <c r="AH54" s="244" t="n">
        <v>0</v>
      </c>
      <c r="AI54" s="245" t="n">
        <v>0</v>
      </c>
      <c r="AJ54" s="245" t="n">
        <v>0</v>
      </c>
      <c r="AK54" s="244" t="n">
        <v>0</v>
      </c>
      <c r="AL54" s="245" t="n">
        <v>0</v>
      </c>
      <c r="AM54" s="245" t="n">
        <v>0</v>
      </c>
      <c r="AN54" s="244" t="n">
        <v>0</v>
      </c>
      <c r="AO54" s="245" t="n">
        <v>0</v>
      </c>
      <c r="AP54" s="245" t="n">
        <v>0</v>
      </c>
      <c r="AQ54" s="244" t="n">
        <v>0</v>
      </c>
      <c r="AR54" s="244">
        <f>IF('b2'!$AQ54&gt;0,'b2'!$AQ54,IF('b2'!$AN54&gt;0,'b2'!$AN54,IF('b2'!$AK54&gt;0,'b2'!$AK54,IF('b2'!$AH54&gt;0,'b2'!$AH54,IF('b2'!$AE54&gt;0,'b2'!$AE54,IF('b2'!$AB54&gt;0,'b2'!$AB54,IF('b2'!$Y54&gt;0,'b2'!$Y54,IF('b2'!$V54&gt;0,'b2'!$V54," ---"))))))))</f>
        <v/>
      </c>
      <c r="AS54" s="246" t="n">
        <v>13</v>
      </c>
      <c r="AT54" s="246" t="n">
        <v>9</v>
      </c>
      <c r="AU54" s="246" t="n">
        <v>54</v>
      </c>
      <c r="AV54" s="246" t="n">
        <v>8</v>
      </c>
      <c r="AW54" s="246" t="n">
        <v>0</v>
      </c>
      <c r="AX54" s="246" t="n">
        <v>0</v>
      </c>
      <c r="AY54" s="246" t="n">
        <v>0</v>
      </c>
      <c r="AZ54" s="246" t="n">
        <v>0</v>
      </c>
      <c r="BA54" s="246" t="n">
        <v>0</v>
      </c>
      <c r="BB54" s="246" t="n">
        <v>0</v>
      </c>
      <c r="BC54" s="246" t="n">
        <v>0</v>
      </c>
      <c r="BD54" s="246" t="n">
        <v>0</v>
      </c>
      <c r="BE54" s="247" t="n">
        <v>0</v>
      </c>
      <c r="BF54" s="248" t="n">
        <v>273451.44</v>
      </c>
      <c r="BG54" s="248" t="n">
        <v>0</v>
      </c>
      <c r="BH54" s="249" t="n">
        <v>273451.44</v>
      </c>
      <c r="BI54" s="250" t="inlineStr">
        <is>
          <t>#REF!</t>
        </is>
      </c>
      <c r="BJ54" s="251" t="inlineStr">
        <is>
          <t>#REF!</t>
        </is>
      </c>
      <c r="BK54" s="248" t="n">
        <v>311900.96</v>
      </c>
      <c r="BL54" s="248" t="n">
        <v>0</v>
      </c>
      <c r="BM54" s="249" t="n">
        <v>311900.96</v>
      </c>
      <c r="BN54" s="250" t="inlineStr">
        <is>
          <t>#REF!</t>
        </is>
      </c>
      <c r="BO54" s="251" t="inlineStr">
        <is>
          <t>#REF!</t>
        </is>
      </c>
      <c r="BP54" s="248" t="n">
        <v>323919.98</v>
      </c>
      <c r="BQ54" s="248" t="n">
        <v>0</v>
      </c>
      <c r="BR54" s="249" t="n">
        <v>323919.98</v>
      </c>
      <c r="BS54" s="250" t="inlineStr">
        <is>
          <t>#REF!</t>
        </is>
      </c>
      <c r="BT54" s="251">
        <f>'[2]DATA CONSOLIDADA 2018-2025 '!$BR56-'b2'!$BO54</f>
        <v/>
      </c>
      <c r="BU54" s="248" t="n">
        <v>0</v>
      </c>
      <c r="BV54" s="248" t="n">
        <v>0</v>
      </c>
      <c r="BW54" s="249" t="n">
        <v>0</v>
      </c>
      <c r="BX54" s="250" t="inlineStr">
        <is>
          <t>#REF!</t>
        </is>
      </c>
      <c r="BY54" s="251" t="inlineStr">
        <is>
          <t>#REF!</t>
        </is>
      </c>
      <c r="BZ54" s="248" t="n">
        <v>0</v>
      </c>
      <c r="CA54" s="248" t="n">
        <v>0</v>
      </c>
      <c r="CB54" s="249" t="n">
        <v>0</v>
      </c>
      <c r="CC54" s="250" t="inlineStr">
        <is>
          <t>#REF!</t>
        </is>
      </c>
      <c r="CD54" s="251">
        <f>'[2]DATA CONSOLIDADA 2018-2025 '!$CB56-'b2'!$BW54</f>
        <v/>
      </c>
      <c r="CE54" s="253" t="n">
        <v>0</v>
      </c>
      <c r="CF54" s="253" t="n">
        <v>0</v>
      </c>
      <c r="CG54" s="254" t="n">
        <v>0</v>
      </c>
      <c r="CH54" s="250" t="inlineStr">
        <is>
          <t>#REF!</t>
        </is>
      </c>
      <c r="CI54" s="251">
        <f>'[2]DATA CONSOLIDADA 2018-2025 '!$CG56-'b2'!$CB54</f>
        <v/>
      </c>
      <c r="CJ54" s="247" t="inlineStr">
        <is>
          <t>#REF!</t>
        </is>
      </c>
      <c r="CK54" s="247" t="n">
        <v>0</v>
      </c>
      <c r="CL54" s="247" t="n">
        <v>0</v>
      </c>
      <c r="CM54" s="247" t="n">
        <v>0</v>
      </c>
      <c r="CN54" s="247" t="inlineStr">
        <is>
          <t>#REF!</t>
        </is>
      </c>
      <c r="CO54" s="251">
        <f>'[2]DATA CONSOLIDADA 2018-2025 '!$CM56-'b2'!$CG54</f>
        <v/>
      </c>
      <c r="CP54" s="253" t="n">
        <v>0</v>
      </c>
      <c r="CQ54" s="253" t="n">
        <v>0</v>
      </c>
      <c r="CR54" s="253" t="n">
        <v>0</v>
      </c>
      <c r="CS54" s="253" t="n">
        <v>0</v>
      </c>
      <c r="CT54" s="253" t="n">
        <v>0</v>
      </c>
      <c r="CU54" s="253" t="n">
        <v>0</v>
      </c>
      <c r="CV54" s="247" t="n">
        <v>0</v>
      </c>
      <c r="CW54" s="247" t="n">
        <v>0</v>
      </c>
      <c r="CX54" s="247" t="n">
        <v>0</v>
      </c>
      <c r="CY54" s="247" t="n">
        <v>0</v>
      </c>
      <c r="CZ54" s="247" t="n">
        <v>0</v>
      </c>
      <c r="DA54" s="247" t="n">
        <v>0</v>
      </c>
      <c r="DB54" s="247" t="n">
        <v>0</v>
      </c>
      <c r="DC54" s="255" t="n">
        <v>0</v>
      </c>
      <c r="DD54" s="255" t="n">
        <v>0</v>
      </c>
      <c r="DE54" s="255" t="n">
        <v>0</v>
      </c>
      <c r="DF54" s="255" t="n">
        <v>0</v>
      </c>
      <c r="DG54" s="255" t="n">
        <v>0</v>
      </c>
      <c r="DH54" s="255" t="n">
        <v>0</v>
      </c>
      <c r="DI54" s="256" t="n">
        <v>20604817146</v>
      </c>
      <c r="DJ54" s="257" t="inlineStr">
        <is>
          <t>ASOCIACION DE PRODUCTORES GANADEROS, LECHEROS Y AGRICULTORA ECOLOGICA DE CUYAY - CHUQUIBAMBA</t>
        </is>
      </c>
      <c r="DK54" s="257" t="inlineStr">
        <is>
          <t>01 Asociación</t>
        </is>
      </c>
      <c r="DL54" s="258" t="n"/>
      <c r="DM54" s="258" t="n"/>
      <c r="DN54" s="258" t="n"/>
      <c r="DO54" s="258" t="n"/>
      <c r="DP54" s="258" t="n"/>
      <c r="DQ54" s="258" t="n"/>
      <c r="DR54" s="258" t="n"/>
      <c r="DS54" s="258" t="n"/>
      <c r="DT54" s="258" t="n"/>
      <c r="DU54" s="258" t="n"/>
      <c r="DV54" s="258" t="n"/>
      <c r="DW54" s="258" t="n"/>
      <c r="DX54" s="258" t="n"/>
      <c r="DY54" s="258" t="n"/>
      <c r="DZ54" s="258" t="n"/>
      <c r="EA54" s="258" t="n"/>
      <c r="EB54" s="258" t="n"/>
      <c r="EC54" s="258" t="n"/>
      <c r="ED54" s="258" t="n"/>
      <c r="EE54" s="258" t="n"/>
    </row>
    <row r="55" hidden="1" ht="47.25" customHeight="1">
      <c r="A55" s="240" t="inlineStr">
        <is>
          <t>COOPERATIVA DE SERVICIOS ESPECIALES ALPAQUEROS LOS WATAYPONCHOS DE CAYLLOMA COSECAY</t>
        </is>
      </c>
      <c r="B55" s="240" t="inlineStr">
        <is>
          <t>FIBRA DE ALPACA</t>
        </is>
      </c>
      <c r="C55" s="240" t="inlineStr">
        <is>
          <t>FIBRA DE ALPACA</t>
        </is>
      </c>
      <c r="D55" s="240" t="inlineStr">
        <is>
          <t>AREQUIPA</t>
        </is>
      </c>
      <c r="E55" s="240" t="inlineStr">
        <is>
          <t>040505</t>
        </is>
      </c>
      <c r="F55" s="240" t="inlineStr">
        <is>
          <t>AREQUIPA</t>
        </is>
      </c>
      <c r="G55" s="240" t="inlineStr">
        <is>
          <t>CAYLLOMA</t>
        </is>
      </c>
      <c r="H55" s="240" t="inlineStr">
        <is>
          <t>CAYLLOMA</t>
        </is>
      </c>
      <c r="I55" s="241" t="n">
        <v>1</v>
      </c>
      <c r="J55" s="241" t="n">
        <v>1</v>
      </c>
      <c r="K55" s="241" t="n">
        <v>1</v>
      </c>
      <c r="L55" s="241" t="n">
        <v>1</v>
      </c>
      <c r="M55" s="241" t="n"/>
      <c r="N55" s="241" t="n"/>
      <c r="O55" s="241" t="n"/>
      <c r="P55" s="241" t="n"/>
      <c r="Q55" s="241" t="inlineStr">
        <is>
          <t>PAC</t>
        </is>
      </c>
      <c r="R55" s="242">
        <f>IF(I55=1,I$2,"")&amp;IF(J55=1,IF(I55=1,"-","")&amp;J$2,"")&amp;IF(K55=1,IF(OR(J55=1,I55=1),"-","")&amp;K$2,"")&amp;IF(L55=1,IF(OR(K55=1,J55=1,I55=1),"-","")&amp;L$2,"")&amp;IF(M55=1,IF(OR(L55=1,K55=1,J55=1,I55=1),"-","")&amp;M$2,"")&amp;IF(N55=1,IF(OR(M55=1,L55=1,K55=1,J55=1,I55=1),"-","")&amp;N$2,"")&amp;IF(O55=1,IF(OR(N55=1,M55=1,L55=1,K55=1,J55=1,I55=1),"-","")&amp;O$2,"")&amp;IF(P55=1,IF(I55=1," - ",IF(J55=1," - ",IF(K55=1," - ",IF(L55=1," - ",IF(M55=1," - ",IF(N55=1," - ",IF(O55=1," - ","")))))))&amp;P$2,"")</f>
        <v/>
      </c>
      <c r="S55" s="243">
        <f>SUM('b2'!$I55:$P55)</f>
        <v/>
      </c>
      <c r="T55" s="243">
        <f>IF(OR('b2'!$J55=1,'b2'!$K55=1,'b2'!$L55=1,'b2'!$M55=1,'b2'!$N55=1,'b2'!$O55=1,'b2'!$P55=1),"SI","NO")</f>
        <v/>
      </c>
      <c r="U55" s="243">
        <f>IF(OR('b2'!$K55=1,'b2'!$L55=1,'b2'!$M55=1,'b2'!$N55=1,'b2'!$O55=1,'b2'!$P55=1),"SI","NO")</f>
        <v/>
      </c>
      <c r="V55" s="244" t="n">
        <v>125</v>
      </c>
      <c r="W55" s="245" t="n">
        <v>107</v>
      </c>
      <c r="X55" s="245" t="n">
        <v>18</v>
      </c>
      <c r="Y55" s="244" t="n">
        <v>125</v>
      </c>
      <c r="Z55" s="245" t="n">
        <v>108</v>
      </c>
      <c r="AA55" s="245" t="n">
        <v>16</v>
      </c>
      <c r="AB55" s="244" t="n">
        <v>124</v>
      </c>
      <c r="AC55" s="245" t="n">
        <v>59</v>
      </c>
      <c r="AD55" s="245" t="n">
        <v>19</v>
      </c>
      <c r="AE55" s="244" t="n">
        <v>78</v>
      </c>
      <c r="AF55" s="245" t="n">
        <v>0</v>
      </c>
      <c r="AG55" s="245" t="n">
        <v>0</v>
      </c>
      <c r="AH55" s="244" t="n">
        <v>0</v>
      </c>
      <c r="AI55" s="245" t="n">
        <v>0</v>
      </c>
      <c r="AJ55" s="245" t="n">
        <v>0</v>
      </c>
      <c r="AK55" s="244" t="n">
        <v>0</v>
      </c>
      <c r="AL55" s="245" t="n">
        <v>0</v>
      </c>
      <c r="AM55" s="245" t="n">
        <v>0</v>
      </c>
      <c r="AN55" s="244" t="n">
        <v>0</v>
      </c>
      <c r="AO55" s="245" t="n">
        <v>0</v>
      </c>
      <c r="AP55" s="245" t="n">
        <v>0</v>
      </c>
      <c r="AQ55" s="244" t="n">
        <v>0</v>
      </c>
      <c r="AR55" s="244">
        <f>IF('b2'!$AQ55&gt;0,'b2'!$AQ55,IF('b2'!$AN55&gt;0,'b2'!$AN55,IF('b2'!$AK55&gt;0,'b2'!$AK55,IF('b2'!$AH55&gt;0,'b2'!$AH55,IF('b2'!$AE55&gt;0,'b2'!$AE55,IF('b2'!$AB55&gt;0,'b2'!$AB55,IF('b2'!$Y55&gt;0,'b2'!$Y55,IF('b2'!$V55&gt;0,'b2'!$V55," ---"))))))))</f>
        <v/>
      </c>
      <c r="AS55" s="246" t="n">
        <v>5</v>
      </c>
      <c r="AT55" s="246" t="n">
        <v>3</v>
      </c>
      <c r="AU55" s="246" t="n">
        <v>52</v>
      </c>
      <c r="AV55" s="246" t="n">
        <v>1</v>
      </c>
      <c r="AW55" s="246" t="n">
        <v>0</v>
      </c>
      <c r="AX55" s="246" t="n">
        <v>0</v>
      </c>
      <c r="AY55" s="246" t="n">
        <v>0</v>
      </c>
      <c r="AZ55" s="246" t="n">
        <v>0</v>
      </c>
      <c r="BA55" s="246" t="n">
        <v>0</v>
      </c>
      <c r="BB55" s="246" t="n">
        <v>0</v>
      </c>
      <c r="BC55" s="246" t="n">
        <v>0</v>
      </c>
      <c r="BD55" s="246" t="n">
        <v>0</v>
      </c>
      <c r="BE55" s="247" t="n">
        <v>0</v>
      </c>
      <c r="BF55" s="248" t="n">
        <v>172935.79</v>
      </c>
      <c r="BG55" s="248" t="n">
        <v>0</v>
      </c>
      <c r="BH55" s="249" t="n">
        <v>172935.79</v>
      </c>
      <c r="BI55" s="250" t="inlineStr">
        <is>
          <t>#REF!</t>
        </is>
      </c>
      <c r="BJ55" s="251" t="inlineStr">
        <is>
          <t>#REF!</t>
        </is>
      </c>
      <c r="BK55" s="248" t="n">
        <v>37409.42</v>
      </c>
      <c r="BL55" s="248" t="n">
        <v>0</v>
      </c>
      <c r="BM55" s="249" t="n">
        <v>37409.42</v>
      </c>
      <c r="BN55" s="250" t="inlineStr">
        <is>
          <t>#REF!</t>
        </is>
      </c>
      <c r="BO55" s="251" t="inlineStr">
        <is>
          <t>#REF!</t>
        </is>
      </c>
      <c r="BP55" s="248" t="n">
        <v>211780.74</v>
      </c>
      <c r="BQ55" s="248" t="n">
        <v>0</v>
      </c>
      <c r="BR55" s="249" t="n">
        <v>211780.74</v>
      </c>
      <c r="BS55" s="250" t="inlineStr">
        <is>
          <t>#REF!</t>
        </is>
      </c>
      <c r="BT55" s="251">
        <f>'[2]DATA CONSOLIDADA 2018-2025 '!$BR57-'b2'!$BO55</f>
        <v/>
      </c>
      <c r="BU55" s="248" t="n">
        <v>0</v>
      </c>
      <c r="BV55" s="248" t="n">
        <v>0</v>
      </c>
      <c r="BW55" s="249" t="n">
        <v>0</v>
      </c>
      <c r="BX55" s="250" t="inlineStr">
        <is>
          <t>#REF!</t>
        </is>
      </c>
      <c r="BY55" s="251" t="inlineStr">
        <is>
          <t>#REF!</t>
        </is>
      </c>
      <c r="BZ55" s="248" t="n">
        <v>0</v>
      </c>
      <c r="CA55" s="248" t="n">
        <v>0</v>
      </c>
      <c r="CB55" s="249" t="n">
        <v>0</v>
      </c>
      <c r="CC55" s="250" t="inlineStr">
        <is>
          <t>#REF!</t>
        </is>
      </c>
      <c r="CD55" s="251">
        <f>'[2]DATA CONSOLIDADA 2018-2025 '!$CB57-'b2'!$BW55</f>
        <v/>
      </c>
      <c r="CE55" s="253" t="n">
        <v>0</v>
      </c>
      <c r="CF55" s="253" t="n">
        <v>0</v>
      </c>
      <c r="CG55" s="254" t="n">
        <v>0</v>
      </c>
      <c r="CH55" s="250" t="inlineStr">
        <is>
          <t>#REF!</t>
        </is>
      </c>
      <c r="CI55" s="251">
        <f>'[2]DATA CONSOLIDADA 2018-2025 '!$CG57-'b2'!$CB55</f>
        <v/>
      </c>
      <c r="CJ55" s="247" t="inlineStr">
        <is>
          <t>#REF!</t>
        </is>
      </c>
      <c r="CK55" s="247" t="n">
        <v>0</v>
      </c>
      <c r="CL55" s="247" t="n">
        <v>0</v>
      </c>
      <c r="CM55" s="247" t="n">
        <v>0</v>
      </c>
      <c r="CN55" s="247" t="inlineStr">
        <is>
          <t>#REF!</t>
        </is>
      </c>
      <c r="CO55" s="251">
        <f>'[2]DATA CONSOLIDADA 2018-2025 '!$CM57-'b2'!$CG55</f>
        <v/>
      </c>
      <c r="CP55" s="253" t="n">
        <v>0</v>
      </c>
      <c r="CQ55" s="253" t="n">
        <v>0</v>
      </c>
      <c r="CR55" s="253" t="n">
        <v>0</v>
      </c>
      <c r="CS55" s="253" t="n">
        <v>0</v>
      </c>
      <c r="CT55" s="253" t="n">
        <v>0</v>
      </c>
      <c r="CU55" s="253" t="n">
        <v>0</v>
      </c>
      <c r="CV55" s="247" t="n">
        <v>0</v>
      </c>
      <c r="CW55" s="247" t="n">
        <v>0</v>
      </c>
      <c r="CX55" s="247" t="n">
        <v>0</v>
      </c>
      <c r="CY55" s="247" t="n">
        <v>0</v>
      </c>
      <c r="CZ55" s="247" t="n">
        <v>0</v>
      </c>
      <c r="DA55" s="247" t="n">
        <v>0</v>
      </c>
      <c r="DB55" s="247" t="n">
        <v>0</v>
      </c>
      <c r="DC55" s="255" t="n">
        <v>0</v>
      </c>
      <c r="DD55" s="255" t="n">
        <v>0</v>
      </c>
      <c r="DE55" s="255" t="n">
        <v>0</v>
      </c>
      <c r="DF55" s="255" t="n">
        <v>0</v>
      </c>
      <c r="DG55" s="255" t="n">
        <v>0</v>
      </c>
      <c r="DH55" s="255" t="n">
        <v>0</v>
      </c>
      <c r="DI55" s="256" t="n">
        <v>20539422881</v>
      </c>
      <c r="DJ55" s="257" t="inlineStr">
        <is>
          <t>COOPERATIVA DE SERVICIOS ESPECIALES ALPAQUEROS LOS WATAY PONCHOS DE CAYLLOMA - COSECAY</t>
        </is>
      </c>
      <c r="DK55" s="257" t="inlineStr">
        <is>
          <t>02 Cooperativa</t>
        </is>
      </c>
      <c r="DL55" s="258" t="n"/>
      <c r="DM55" s="258" t="n"/>
      <c r="DN55" s="258" t="n"/>
      <c r="DO55" s="258" t="n"/>
      <c r="DP55" s="258" t="n"/>
      <c r="DQ55" s="258" t="n"/>
      <c r="DR55" s="258" t="n"/>
      <c r="DS55" s="258" t="n"/>
      <c r="DT55" s="258" t="n"/>
      <c r="DU55" s="258" t="n"/>
      <c r="DV55" s="258" t="n"/>
      <c r="DW55" s="258" t="n"/>
      <c r="DX55" s="258" t="n"/>
      <c r="DY55" s="258" t="n"/>
      <c r="DZ55" s="258" t="n"/>
      <c r="EA55" s="258" t="n"/>
      <c r="EB55" s="258" t="n"/>
      <c r="EC55" s="258" t="n"/>
      <c r="ED55" s="258" t="n"/>
      <c r="EE55" s="258" t="n"/>
    </row>
    <row r="56" hidden="1" ht="47.25" customHeight="1">
      <c r="A56" s="240" t="inlineStr">
        <is>
          <t>COOPERATIVA DE SERVICIOS ESPECIALES YURAC QORI</t>
        </is>
      </c>
      <c r="B56" s="240" t="inlineStr">
        <is>
          <t>FIBRA DE ALPACA</t>
        </is>
      </c>
      <c r="C56" s="240" t="inlineStr">
        <is>
          <t>FIBRA DE ALPACA</t>
        </is>
      </c>
      <c r="D56" s="240" t="inlineStr">
        <is>
          <t>AREQUIPA</t>
        </is>
      </c>
      <c r="E56" s="240" t="inlineStr">
        <is>
          <t>040517</t>
        </is>
      </c>
      <c r="F56" s="240" t="inlineStr">
        <is>
          <t>AREQUIPA</t>
        </is>
      </c>
      <c r="G56" s="240" t="inlineStr">
        <is>
          <t>CAYLLOMA</t>
        </is>
      </c>
      <c r="H56" s="240" t="inlineStr">
        <is>
          <t>TISCO</t>
        </is>
      </c>
      <c r="I56" s="241" t="n">
        <v>1</v>
      </c>
      <c r="J56" s="241" t="n">
        <v>1</v>
      </c>
      <c r="K56" s="241" t="n">
        <v>1</v>
      </c>
      <c r="L56" s="241" t="n">
        <v>1</v>
      </c>
      <c r="M56" s="241" t="n"/>
      <c r="N56" s="241" t="n"/>
      <c r="O56" s="241" t="n"/>
      <c r="P56" s="241" t="n"/>
      <c r="Q56" s="241" t="inlineStr">
        <is>
          <t>PAC</t>
        </is>
      </c>
      <c r="R56" s="242">
        <f>IF(I56=1,I$2,"")&amp;IF(J56=1,IF(I56=1,"-","")&amp;J$2,"")&amp;IF(K56=1,IF(OR(J56=1,I56=1),"-","")&amp;K$2,"")&amp;IF(L56=1,IF(OR(K56=1,J56=1,I56=1),"-","")&amp;L$2,"")&amp;IF(M56=1,IF(OR(L56=1,K56=1,J56=1,I56=1),"-","")&amp;M$2,"")&amp;IF(N56=1,IF(OR(M56=1,L56=1,K56=1,J56=1,I56=1),"-","")&amp;N$2,"")&amp;IF(O56=1,IF(OR(N56=1,M56=1,L56=1,K56=1,J56=1,I56=1),"-","")&amp;O$2,"")&amp;IF(P56=1,IF(I56=1," - ",IF(J56=1," - ",IF(K56=1," - ",IF(L56=1," - ",IF(M56=1," - ",IF(N56=1," - ",IF(O56=1," - ","")))))))&amp;P$2,"")</f>
        <v/>
      </c>
      <c r="S56" s="243">
        <f>SUM('b2'!$I56:$P56)</f>
        <v/>
      </c>
      <c r="T56" s="243">
        <f>IF(OR('b2'!$J56=1,'b2'!$K56=1,'b2'!$L56=1,'b2'!$M56=1,'b2'!$N56=1,'b2'!$O56=1,'b2'!$P56=1),"SI","NO")</f>
        <v/>
      </c>
      <c r="U56" s="243">
        <f>IF(OR('b2'!$K56=1,'b2'!$L56=1,'b2'!$M56=1,'b2'!$N56=1,'b2'!$O56=1,'b2'!$P56=1),"SI","NO")</f>
        <v/>
      </c>
      <c r="V56" s="244" t="n">
        <v>74</v>
      </c>
      <c r="W56" s="245" t="n">
        <v>17</v>
      </c>
      <c r="X56" s="245" t="n">
        <v>10</v>
      </c>
      <c r="Y56" s="244" t="n">
        <v>27</v>
      </c>
      <c r="Z56" s="245" t="n">
        <v>19</v>
      </c>
      <c r="AA56" s="245" t="n">
        <v>8</v>
      </c>
      <c r="AB56" s="244" t="n">
        <v>27</v>
      </c>
      <c r="AC56" s="245" t="n">
        <v>20</v>
      </c>
      <c r="AD56" s="245" t="n">
        <v>10</v>
      </c>
      <c r="AE56" s="244" t="n">
        <v>30</v>
      </c>
      <c r="AF56" s="245" t="n">
        <v>0</v>
      </c>
      <c r="AG56" s="245" t="n">
        <v>0</v>
      </c>
      <c r="AH56" s="244" t="n">
        <v>0</v>
      </c>
      <c r="AI56" s="245" t="n">
        <v>0</v>
      </c>
      <c r="AJ56" s="245" t="n">
        <v>0</v>
      </c>
      <c r="AK56" s="244" t="n">
        <v>0</v>
      </c>
      <c r="AL56" s="245" t="n">
        <v>0</v>
      </c>
      <c r="AM56" s="245" t="n">
        <v>0</v>
      </c>
      <c r="AN56" s="244" t="n">
        <v>0</v>
      </c>
      <c r="AO56" s="245" t="n">
        <v>0</v>
      </c>
      <c r="AP56" s="245" t="n">
        <v>0</v>
      </c>
      <c r="AQ56" s="244" t="n">
        <v>0</v>
      </c>
      <c r="AR56" s="244">
        <f>IF('b2'!$AQ56&gt;0,'b2'!$AQ56,IF('b2'!$AN56&gt;0,'b2'!$AN56,IF('b2'!$AK56&gt;0,'b2'!$AK56,IF('b2'!$AH56&gt;0,'b2'!$AH56,IF('b2'!$AE56&gt;0,'b2'!$AE56,IF('b2'!$AB56&gt;0,'b2'!$AB56,IF('b2'!$Y56&gt;0,'b2'!$Y56,IF('b2'!$V56&gt;0,'b2'!$V56," ---"))))))))</f>
        <v/>
      </c>
      <c r="AS56" s="246" t="n">
        <v>3</v>
      </c>
      <c r="AT56" s="246" t="n">
        <v>2</v>
      </c>
      <c r="AU56" s="246" t="n">
        <v>23</v>
      </c>
      <c r="AV56" s="246" t="n">
        <v>1</v>
      </c>
      <c r="AW56" s="246" t="n">
        <v>0</v>
      </c>
      <c r="AX56" s="246" t="n">
        <v>0</v>
      </c>
      <c r="AY56" s="246" t="n">
        <v>0</v>
      </c>
      <c r="AZ56" s="246" t="n">
        <v>0</v>
      </c>
      <c r="BA56" s="246" t="n">
        <v>0</v>
      </c>
      <c r="BB56" s="246" t="n">
        <v>0</v>
      </c>
      <c r="BC56" s="246" t="n">
        <v>0</v>
      </c>
      <c r="BD56" s="246" t="n">
        <v>0</v>
      </c>
      <c r="BE56" s="247" t="n">
        <v>0</v>
      </c>
      <c r="BF56" s="248" t="n">
        <v>25951.38</v>
      </c>
      <c r="BG56" s="248" t="n">
        <v>0</v>
      </c>
      <c r="BH56" s="249" t="n">
        <v>25951.38</v>
      </c>
      <c r="BI56" s="250" t="inlineStr">
        <is>
          <t>#REF!</t>
        </is>
      </c>
      <c r="BJ56" s="251" t="inlineStr">
        <is>
          <t>#REF!</t>
        </is>
      </c>
      <c r="BK56" s="248" t="n">
        <v>86614.81</v>
      </c>
      <c r="BL56" s="248" t="n">
        <v>0</v>
      </c>
      <c r="BM56" s="249" t="n">
        <v>86614.81</v>
      </c>
      <c r="BN56" s="250" t="inlineStr">
        <is>
          <t>#REF!</t>
        </is>
      </c>
      <c r="BO56" s="251" t="inlineStr">
        <is>
          <t>#REF!</t>
        </is>
      </c>
      <c r="BP56" s="248" t="n">
        <v>33169.38</v>
      </c>
      <c r="BQ56" s="248" t="n">
        <v>0</v>
      </c>
      <c r="BR56" s="249" t="n">
        <v>33169.38</v>
      </c>
      <c r="BS56" s="250" t="inlineStr">
        <is>
          <t>#REF!</t>
        </is>
      </c>
      <c r="BT56" s="251">
        <f>'[2]DATA CONSOLIDADA 2018-2025 '!$BR58-'b2'!$BO56</f>
        <v/>
      </c>
      <c r="BU56" s="248" t="n">
        <v>0</v>
      </c>
      <c r="BV56" s="248" t="n">
        <v>0</v>
      </c>
      <c r="BW56" s="249" t="n">
        <v>0</v>
      </c>
      <c r="BX56" s="250" t="inlineStr">
        <is>
          <t>#REF!</t>
        </is>
      </c>
      <c r="BY56" s="251" t="inlineStr">
        <is>
          <t>#REF!</t>
        </is>
      </c>
      <c r="BZ56" s="248" t="n">
        <v>0</v>
      </c>
      <c r="CA56" s="248" t="n">
        <v>0</v>
      </c>
      <c r="CB56" s="249" t="n">
        <v>0</v>
      </c>
      <c r="CC56" s="250" t="inlineStr">
        <is>
          <t>#REF!</t>
        </is>
      </c>
      <c r="CD56" s="251">
        <f>'[2]DATA CONSOLIDADA 2018-2025 '!$CB58-'b2'!$BW56</f>
        <v/>
      </c>
      <c r="CE56" s="253" t="n">
        <v>0</v>
      </c>
      <c r="CF56" s="253" t="n">
        <v>0</v>
      </c>
      <c r="CG56" s="254" t="n">
        <v>0</v>
      </c>
      <c r="CH56" s="250" t="inlineStr">
        <is>
          <t>#REF!</t>
        </is>
      </c>
      <c r="CI56" s="251">
        <f>'[2]DATA CONSOLIDADA 2018-2025 '!$CG58-'b2'!$CB56</f>
        <v/>
      </c>
      <c r="CJ56" s="247" t="inlineStr">
        <is>
          <t>#REF!</t>
        </is>
      </c>
      <c r="CK56" s="247" t="n">
        <v>0</v>
      </c>
      <c r="CL56" s="247" t="n">
        <v>0</v>
      </c>
      <c r="CM56" s="247" t="n">
        <v>0</v>
      </c>
      <c r="CN56" s="247" t="inlineStr">
        <is>
          <t>#REF!</t>
        </is>
      </c>
      <c r="CO56" s="251">
        <f>'[2]DATA CONSOLIDADA 2018-2025 '!$CM58-'b2'!$CG56</f>
        <v/>
      </c>
      <c r="CP56" s="253" t="n">
        <v>0</v>
      </c>
      <c r="CQ56" s="253" t="n">
        <v>0</v>
      </c>
      <c r="CR56" s="253" t="n">
        <v>0</v>
      </c>
      <c r="CS56" s="253" t="n">
        <v>0</v>
      </c>
      <c r="CT56" s="253" t="n">
        <v>0</v>
      </c>
      <c r="CU56" s="253" t="n">
        <v>0</v>
      </c>
      <c r="CV56" s="247" t="n">
        <v>0</v>
      </c>
      <c r="CW56" s="247" t="n">
        <v>0</v>
      </c>
      <c r="CX56" s="247" t="n">
        <v>0</v>
      </c>
      <c r="CY56" s="247" t="n">
        <v>0</v>
      </c>
      <c r="CZ56" s="247" t="n">
        <v>0</v>
      </c>
      <c r="DA56" s="247" t="n">
        <v>0</v>
      </c>
      <c r="DB56" s="247" t="n">
        <v>0</v>
      </c>
      <c r="DC56" s="255" t="n">
        <v>0</v>
      </c>
      <c r="DD56" s="255" t="n">
        <v>0</v>
      </c>
      <c r="DE56" s="255" t="n">
        <v>0</v>
      </c>
      <c r="DF56" s="255" t="n">
        <v>0</v>
      </c>
      <c r="DG56" s="255" t="n">
        <v>0</v>
      </c>
      <c r="DH56" s="255" t="n">
        <v>0</v>
      </c>
      <c r="DI56" s="256" t="n">
        <v>20558183552</v>
      </c>
      <c r="DJ56" s="257" t="inlineStr">
        <is>
          <t>COOPERATIVA DE SERVICIOS ESPECIALES YURAC QORI TISCO</t>
        </is>
      </c>
      <c r="DK56" s="257" t="inlineStr">
        <is>
          <t>02 Cooperativa</t>
        </is>
      </c>
      <c r="DL56" s="258" t="n"/>
      <c r="DM56" s="258" t="n"/>
      <c r="DN56" s="258" t="n"/>
      <c r="DO56" s="258" t="n"/>
      <c r="DP56" s="258" t="n"/>
      <c r="DQ56" s="258" t="n"/>
      <c r="DR56" s="258" t="n"/>
      <c r="DS56" s="258" t="n"/>
      <c r="DT56" s="258" t="n"/>
      <c r="DU56" s="258" t="n"/>
      <c r="DV56" s="258" t="n"/>
      <c r="DW56" s="258" t="n"/>
      <c r="DX56" s="258" t="n"/>
      <c r="DY56" s="258" t="n"/>
      <c r="DZ56" s="258" t="n"/>
      <c r="EA56" s="258" t="n"/>
      <c r="EB56" s="258" t="n"/>
      <c r="EC56" s="258" t="n"/>
      <c r="ED56" s="258" t="n"/>
      <c r="EE56" s="258" t="n"/>
    </row>
    <row r="57" hidden="1" ht="47.25" customHeight="1">
      <c r="A57" s="240" t="inlineStr">
        <is>
          <t>CORPORACIÓN ASOCIATIVA LA JOYA</t>
        </is>
      </c>
      <c r="B57" s="240" t="inlineStr">
        <is>
          <t>PALTA</t>
        </is>
      </c>
      <c r="C57" s="240" t="inlineStr">
        <is>
          <t>PALTA</t>
        </is>
      </c>
      <c r="D57" s="240" t="inlineStr">
        <is>
          <t>AREQUIPA</t>
        </is>
      </c>
      <c r="E57" s="240" t="inlineStr">
        <is>
          <t>040108</t>
        </is>
      </c>
      <c r="F57" s="240" t="inlineStr">
        <is>
          <t>AREQUIPA</t>
        </is>
      </c>
      <c r="G57" s="240" t="inlineStr">
        <is>
          <t>AREQUIPA</t>
        </is>
      </c>
      <c r="H57" s="240" t="inlineStr">
        <is>
          <t>LA JOYA</t>
        </is>
      </c>
      <c r="I57" s="241" t="n">
        <v>1</v>
      </c>
      <c r="J57" s="241" t="n">
        <v>1</v>
      </c>
      <c r="K57" s="241" t="n">
        <v>1</v>
      </c>
      <c r="L57" s="241" t="n">
        <v>1</v>
      </c>
      <c r="M57" s="241" t="n">
        <v>1</v>
      </c>
      <c r="N57" s="241" t="n"/>
      <c r="O57" s="241" t="n"/>
      <c r="P57" s="241" t="n"/>
      <c r="Q57" s="241" t="inlineStr">
        <is>
          <t>PAC</t>
        </is>
      </c>
      <c r="R57" s="242">
        <f>IF(I57=1,I$2,"")&amp;IF(J57=1,IF(I57=1,"-","")&amp;J$2,"")&amp;IF(K57=1,IF(OR(J57=1,I57=1),"-","")&amp;K$2,"")&amp;IF(L57=1,IF(OR(K57=1,J57=1,I57=1),"-","")&amp;L$2,"")&amp;IF(M57=1,IF(OR(L57=1,K57=1,J57=1,I57=1),"-","")&amp;M$2,"")&amp;IF(N57=1,IF(OR(M57=1,L57=1,K57=1,J57=1,I57=1),"-","")&amp;N$2,"")&amp;IF(O57=1,IF(OR(N57=1,M57=1,L57=1,K57=1,J57=1,I57=1),"-","")&amp;O$2,"")&amp;IF(P57=1,IF(I57=1," - ",IF(J57=1," - ",IF(K57=1," - ",IF(L57=1," - ",IF(M57=1," - ",IF(N57=1," - ",IF(O57=1," - ","")))))))&amp;P$2,"")</f>
        <v/>
      </c>
      <c r="S57" s="243">
        <f>SUM('b2'!$I57:$P57)</f>
        <v/>
      </c>
      <c r="T57" s="243">
        <f>IF(OR('b2'!$J57=1,'b2'!$K57=1,'b2'!$L57=1,'b2'!$M57=1,'b2'!$N57=1,'b2'!$O57=1,'b2'!$P57=1),"SI","NO")</f>
        <v/>
      </c>
      <c r="U57" s="243">
        <f>IF(OR('b2'!$K57=1,'b2'!$L57=1,'b2'!$M57=1,'b2'!$N57=1,'b2'!$O57=1,'b2'!$P57=1),"SI","NO")</f>
        <v/>
      </c>
      <c r="V57" s="244" t="n">
        <v>120</v>
      </c>
      <c r="W57" s="245" t="n">
        <v>54</v>
      </c>
      <c r="X57" s="245" t="n">
        <v>24</v>
      </c>
      <c r="Y57" s="244" t="n">
        <v>78</v>
      </c>
      <c r="Z57" s="245" t="n">
        <v>53</v>
      </c>
      <c r="AA57" s="245" t="n">
        <v>20</v>
      </c>
      <c r="AB57" s="244" t="n">
        <v>73</v>
      </c>
      <c r="AC57" s="245" t="n">
        <v>48</v>
      </c>
      <c r="AD57" s="245" t="n">
        <v>21</v>
      </c>
      <c r="AE57" s="244" t="n">
        <v>69</v>
      </c>
      <c r="AF57" s="245" t="n">
        <v>48</v>
      </c>
      <c r="AG57" s="245" t="n">
        <v>21</v>
      </c>
      <c r="AH57" s="244" t="n">
        <v>69</v>
      </c>
      <c r="AI57" s="245" t="n">
        <v>0</v>
      </c>
      <c r="AJ57" s="245" t="n">
        <v>0</v>
      </c>
      <c r="AK57" s="244" t="n">
        <v>0</v>
      </c>
      <c r="AL57" s="245" t="n">
        <v>0</v>
      </c>
      <c r="AM57" s="245" t="n">
        <v>0</v>
      </c>
      <c r="AN57" s="244" t="n">
        <v>0</v>
      </c>
      <c r="AO57" s="245" t="n">
        <v>0</v>
      </c>
      <c r="AP57" s="245" t="n">
        <v>0</v>
      </c>
      <c r="AQ57" s="244" t="n">
        <v>0</v>
      </c>
      <c r="AR57" s="244">
        <f>IF('b2'!$AQ57&gt;0,'b2'!$AQ57,IF('b2'!$AN57&gt;0,'b2'!$AN57,IF('b2'!$AK57&gt;0,'b2'!$AK57,IF('b2'!$AH57&gt;0,'b2'!$AH57,IF('b2'!$AE57&gt;0,'b2'!$AE57,IF('b2'!$AB57&gt;0,'b2'!$AB57,IF('b2'!$Y57&gt;0,'b2'!$Y57,IF('b2'!$V57&gt;0,'b2'!$V57," ---"))))))))</f>
        <v/>
      </c>
      <c r="AS57" s="246" t="n">
        <v>11</v>
      </c>
      <c r="AT57" s="246" t="n">
        <v>8</v>
      </c>
      <c r="AU57" s="246" t="n">
        <v>90</v>
      </c>
      <c r="AV57" s="246" t="n">
        <v>6</v>
      </c>
      <c r="AW57" s="246" t="n">
        <v>27</v>
      </c>
      <c r="AX57" s="246" t="n">
        <v>4</v>
      </c>
      <c r="AY57" s="246" t="n">
        <v>0</v>
      </c>
      <c r="AZ57" s="246" t="n">
        <v>0</v>
      </c>
      <c r="BA57" s="246" t="n">
        <v>0</v>
      </c>
      <c r="BB57" s="246" t="n">
        <v>0</v>
      </c>
      <c r="BC57" s="246" t="n">
        <v>0</v>
      </c>
      <c r="BD57" s="246" t="n">
        <v>0</v>
      </c>
      <c r="BE57" s="249" t="n">
        <v>307898.13</v>
      </c>
      <c r="BF57" s="248" t="n">
        <v>390389.84</v>
      </c>
      <c r="BG57" s="248" t="n">
        <v>0</v>
      </c>
      <c r="BH57" s="249" t="n">
        <v>390389.84</v>
      </c>
      <c r="BI57" s="250" t="inlineStr">
        <is>
          <t>#REF!</t>
        </is>
      </c>
      <c r="BJ57" s="251" t="inlineStr">
        <is>
          <t>#REF!</t>
        </is>
      </c>
      <c r="BK57" s="248" t="n">
        <v>290025.49</v>
      </c>
      <c r="BL57" s="248" t="n">
        <v>0</v>
      </c>
      <c r="BM57" s="249" t="n">
        <v>290025.49</v>
      </c>
      <c r="BN57" s="250" t="inlineStr">
        <is>
          <t>#REF!</t>
        </is>
      </c>
      <c r="BO57" s="251" t="inlineStr">
        <is>
          <t>#REF!</t>
        </is>
      </c>
      <c r="BP57" s="248" t="n">
        <v>1287636</v>
      </c>
      <c r="BQ57" s="248" t="n">
        <v>0</v>
      </c>
      <c r="BR57" s="249" t="n">
        <v>1287636</v>
      </c>
      <c r="BS57" s="250" t="inlineStr">
        <is>
          <t>#REF!</t>
        </is>
      </c>
      <c r="BT57" s="251">
        <f>'[2]DATA CONSOLIDADA 2018-2025 '!$BR59-'b2'!$BO57</f>
        <v/>
      </c>
      <c r="BU57" s="248" t="n">
        <v>706410.4</v>
      </c>
      <c r="BV57" s="248" t="n">
        <v>0</v>
      </c>
      <c r="BW57" s="249" t="n">
        <v>706410.4</v>
      </c>
      <c r="BX57" s="250" t="inlineStr">
        <is>
          <t>#REF!</t>
        </is>
      </c>
      <c r="BY57" s="251" t="inlineStr">
        <is>
          <t>#REF!</t>
        </is>
      </c>
      <c r="BZ57" s="248" t="n">
        <v>0</v>
      </c>
      <c r="CA57" s="248" t="n">
        <v>0</v>
      </c>
      <c r="CB57" s="249" t="n">
        <v>0</v>
      </c>
      <c r="CC57" s="250" t="inlineStr">
        <is>
          <t>#REF!</t>
        </is>
      </c>
      <c r="CD57" s="251">
        <f>'[2]DATA CONSOLIDADA 2018-2025 '!$CB59-'b2'!$BW57</f>
        <v/>
      </c>
      <c r="CE57" s="253" t="n">
        <v>0</v>
      </c>
      <c r="CF57" s="253" t="n">
        <v>0</v>
      </c>
      <c r="CG57" s="254" t="n">
        <v>0</v>
      </c>
      <c r="CH57" s="250" t="inlineStr">
        <is>
          <t>#REF!</t>
        </is>
      </c>
      <c r="CI57" s="251">
        <f>'[2]DATA CONSOLIDADA 2018-2025 '!$CG59-'b2'!$CB57</f>
        <v/>
      </c>
      <c r="CJ57" s="247" t="inlineStr">
        <is>
          <t>#REF!</t>
        </is>
      </c>
      <c r="CK57" s="247" t="n">
        <v>0</v>
      </c>
      <c r="CL57" s="247" t="n">
        <v>0</v>
      </c>
      <c r="CM57" s="247" t="n">
        <v>0</v>
      </c>
      <c r="CN57" s="247" t="inlineStr">
        <is>
          <t>#REF!</t>
        </is>
      </c>
      <c r="CO57" s="251">
        <f>'[2]DATA CONSOLIDADA 2018-2025 '!$CM59-'b2'!$CG57</f>
        <v/>
      </c>
      <c r="CP57" s="253" t="n">
        <v>0</v>
      </c>
      <c r="CQ57" s="253" t="n">
        <v>0</v>
      </c>
      <c r="CR57" s="253" t="n">
        <v>0</v>
      </c>
      <c r="CS57" s="253" t="n">
        <v>0</v>
      </c>
      <c r="CT57" s="253" t="n">
        <v>0</v>
      </c>
      <c r="CU57" s="253" t="n">
        <v>0</v>
      </c>
      <c r="CV57" s="247" t="n">
        <v>0</v>
      </c>
      <c r="CW57" s="247" t="n">
        <v>0</v>
      </c>
      <c r="CX57" s="247" t="n">
        <v>0</v>
      </c>
      <c r="CY57" s="247" t="n">
        <v>0</v>
      </c>
      <c r="CZ57" s="247" t="n">
        <v>0</v>
      </c>
      <c r="DA57" s="247" t="n">
        <v>0</v>
      </c>
      <c r="DB57" s="247" t="n">
        <v>0</v>
      </c>
      <c r="DC57" s="255" t="n">
        <v>0</v>
      </c>
      <c r="DD57" s="255" t="n">
        <v>0</v>
      </c>
      <c r="DE57" s="255" t="n">
        <v>0</v>
      </c>
      <c r="DF57" s="255" t="n">
        <v>0</v>
      </c>
      <c r="DG57" s="255" t="n">
        <v>0</v>
      </c>
      <c r="DH57" s="255" t="n">
        <v>0</v>
      </c>
      <c r="DI57" s="256" t="n">
        <v>20559290336</v>
      </c>
      <c r="DJ57" s="257" t="inlineStr">
        <is>
          <t>CORPORACION ASOCIATIVA LA JOYA</t>
        </is>
      </c>
      <c r="DK57" s="257" t="inlineStr">
        <is>
          <t>01 Asociación</t>
        </is>
      </c>
      <c r="DL57" s="258" t="n"/>
      <c r="DM57" s="258" t="n"/>
      <c r="DN57" s="258" t="n"/>
      <c r="DO57" s="258" t="n"/>
      <c r="DP57" s="258" t="n"/>
      <c r="DQ57" s="258" t="n"/>
      <c r="DR57" s="258" t="n"/>
      <c r="DS57" s="258" t="n"/>
      <c r="DT57" s="258" t="n"/>
      <c r="DU57" s="258" t="n"/>
      <c r="DV57" s="258" t="n"/>
      <c r="DW57" s="258" t="n"/>
      <c r="DX57" s="258" t="n"/>
      <c r="DY57" s="258" t="n"/>
      <c r="DZ57" s="258" t="n"/>
      <c r="EA57" s="258" t="n"/>
      <c r="EB57" s="258" t="n"/>
      <c r="EC57" s="258" t="n"/>
      <c r="ED57" s="258" t="n"/>
      <c r="EE57" s="258" t="n"/>
    </row>
    <row r="58" hidden="1" ht="47.25" customHeight="1">
      <c r="A58" s="240" t="inlineStr">
        <is>
          <t>ASOCIACION DE PRODUCTORES DE AGRO INDUSTRIAL SIGUAS MAJES - PRASIMEX</t>
        </is>
      </c>
      <c r="B58" s="240" t="inlineStr">
        <is>
          <t>PALTA</t>
        </is>
      </c>
      <c r="C58" s="240" t="inlineStr">
        <is>
          <t>PALTA</t>
        </is>
      </c>
      <c r="D58" s="240" t="inlineStr">
        <is>
          <t>AREQUIPA</t>
        </is>
      </c>
      <c r="E58" s="240" t="inlineStr">
        <is>
          <t>040520</t>
        </is>
      </c>
      <c r="F58" s="240" t="inlineStr">
        <is>
          <t>AREQUIPA</t>
        </is>
      </c>
      <c r="G58" s="240" t="inlineStr">
        <is>
          <t>CAYLLOMA</t>
        </is>
      </c>
      <c r="H58" s="240" t="inlineStr">
        <is>
          <t>MAJES</t>
        </is>
      </c>
      <c r="I58" s="241" t="n"/>
      <c r="J58" s="241" t="n">
        <v>1</v>
      </c>
      <c r="K58" s="241" t="n">
        <v>1</v>
      </c>
      <c r="L58" s="241" t="n">
        <v>1</v>
      </c>
      <c r="M58" s="241" t="n">
        <v>1</v>
      </c>
      <c r="N58" s="241" t="n"/>
      <c r="O58" s="241" t="n"/>
      <c r="P58" s="241" t="n"/>
      <c r="Q58" s="241" t="inlineStr">
        <is>
          <t>PAC</t>
        </is>
      </c>
      <c r="R58" s="242">
        <f>IF(I58=1,I$2,"")&amp;IF(J58=1,IF(I58=1,"-","")&amp;J$2,"")&amp;IF(K58=1,IF(OR(J58=1,I58=1),"-","")&amp;K$2,"")&amp;IF(L58=1,IF(OR(K58=1,J58=1,I58=1),"-","")&amp;L$2,"")&amp;IF(M58=1,IF(OR(L58=1,K58=1,J58=1,I58=1),"-","")&amp;M$2,"")&amp;IF(N58=1,IF(OR(M58=1,L58=1,K58=1,J58=1,I58=1),"-","")&amp;N$2,"")&amp;IF(O58=1,IF(OR(N58=1,M58=1,L58=1,K58=1,J58=1,I58=1),"-","")&amp;O$2,"")&amp;IF(P58=1,IF(I58=1," - ",IF(J58=1," - ",IF(K58=1," - ",IF(L58=1," - ",IF(M58=1," - ",IF(N58=1," - ",IF(O58=1," - ","")))))))&amp;P$2,"")</f>
        <v/>
      </c>
      <c r="S58" s="243">
        <f>SUM('b2'!$I58:$P58)</f>
        <v/>
      </c>
      <c r="T58" s="243">
        <f>IF(OR('b2'!$J58=1,'b2'!$K58=1,'b2'!$L58=1,'b2'!$M58=1,'b2'!$N58=1,'b2'!$O58=1,'b2'!$P58=1),"SI","NO")</f>
        <v/>
      </c>
      <c r="U58" s="243">
        <f>IF(OR('b2'!$K58=1,'b2'!$L58=1,'b2'!$M58=1,'b2'!$N58=1,'b2'!$O58=1,'b2'!$P58=1),"SI","NO")</f>
        <v/>
      </c>
      <c r="V58" s="244" t="n">
        <v>0</v>
      </c>
      <c r="W58" s="245" t="n">
        <v>12</v>
      </c>
      <c r="X58" s="245" t="n">
        <v>8</v>
      </c>
      <c r="Y58" s="244" t="n">
        <v>20</v>
      </c>
      <c r="Z58" s="245" t="n">
        <v>12</v>
      </c>
      <c r="AA58" s="245" t="n">
        <v>8</v>
      </c>
      <c r="AB58" s="244" t="n">
        <v>20</v>
      </c>
      <c r="AC58" s="245" t="n">
        <v>9</v>
      </c>
      <c r="AD58" s="245" t="n">
        <v>3</v>
      </c>
      <c r="AE58" s="244" t="n">
        <v>12</v>
      </c>
      <c r="AF58" s="245" t="n">
        <v>9</v>
      </c>
      <c r="AG58" s="245" t="n">
        <v>3</v>
      </c>
      <c r="AH58" s="244" t="n">
        <v>12</v>
      </c>
      <c r="AI58" s="245" t="n">
        <v>0</v>
      </c>
      <c r="AJ58" s="245" t="n">
        <v>0</v>
      </c>
      <c r="AK58" s="244" t="n">
        <v>0</v>
      </c>
      <c r="AL58" s="245" t="n">
        <v>0</v>
      </c>
      <c r="AM58" s="245" t="n">
        <v>0</v>
      </c>
      <c r="AN58" s="244" t="n">
        <v>0</v>
      </c>
      <c r="AO58" s="245" t="n">
        <v>0</v>
      </c>
      <c r="AP58" s="245" t="n">
        <v>0</v>
      </c>
      <c r="AQ58" s="244" t="n">
        <v>0</v>
      </c>
      <c r="AR58" s="244">
        <f>IF('b2'!$AQ58&gt;0,'b2'!$AQ58,IF('b2'!$AN58&gt;0,'b2'!$AN58,IF('b2'!$AK58&gt;0,'b2'!$AK58,IF('b2'!$AH58&gt;0,'b2'!$AH58,IF('b2'!$AE58&gt;0,'b2'!$AE58,IF('b2'!$AB58&gt;0,'b2'!$AB58,IF('b2'!$Y58&gt;0,'b2'!$Y58,IF('b2'!$V58&gt;0,'b2'!$V58," ---"))))))))</f>
        <v/>
      </c>
      <c r="AS58" s="246" t="n">
        <v>2</v>
      </c>
      <c r="AT58" s="246" t="n">
        <v>1</v>
      </c>
      <c r="AU58" s="246" t="n">
        <v>59</v>
      </c>
      <c r="AV58" s="246" t="n">
        <v>5</v>
      </c>
      <c r="AW58" s="246" t="n">
        <v>27</v>
      </c>
      <c r="AX58" s="246" t="n">
        <v>4</v>
      </c>
      <c r="AY58" s="246" t="n">
        <v>0</v>
      </c>
      <c r="AZ58" s="246" t="n">
        <v>0</v>
      </c>
      <c r="BA58" s="246" t="n">
        <v>0</v>
      </c>
      <c r="BB58" s="246" t="n">
        <v>0</v>
      </c>
      <c r="BC58" s="246" t="n">
        <v>0</v>
      </c>
      <c r="BD58" s="246" t="n">
        <v>0</v>
      </c>
      <c r="BE58" s="247" t="n">
        <v>0</v>
      </c>
      <c r="BF58" s="248" t="n">
        <v>148371.5</v>
      </c>
      <c r="BG58" s="248" t="n">
        <v>0</v>
      </c>
      <c r="BH58" s="249" t="n">
        <v>148371.5</v>
      </c>
      <c r="BI58" s="250" t="inlineStr">
        <is>
          <t>#REF!</t>
        </is>
      </c>
      <c r="BJ58" s="251" t="inlineStr">
        <is>
          <t>#REF!</t>
        </is>
      </c>
      <c r="BK58" s="248" t="n">
        <v>0</v>
      </c>
      <c r="BL58" s="248" t="n">
        <v>0</v>
      </c>
      <c r="BM58" s="249" t="n">
        <v>0</v>
      </c>
      <c r="BN58" s="250" t="inlineStr">
        <is>
          <t>#REF!</t>
        </is>
      </c>
      <c r="BO58" s="251" t="inlineStr">
        <is>
          <t>#REF!</t>
        </is>
      </c>
      <c r="BP58" s="248" t="n">
        <v>19137.93</v>
      </c>
      <c r="BQ58" s="248" t="n">
        <v>0</v>
      </c>
      <c r="BR58" s="249" t="n">
        <v>19137.93</v>
      </c>
      <c r="BS58" s="250" t="inlineStr">
        <is>
          <t>#REF!</t>
        </is>
      </c>
      <c r="BT58" s="251">
        <f>'[2]DATA CONSOLIDADA 2018-2025 '!$BR60-'b2'!$BO58</f>
        <v/>
      </c>
      <c r="BU58" s="248" t="n">
        <v>73796.83</v>
      </c>
      <c r="BV58" s="248" t="n">
        <v>0</v>
      </c>
      <c r="BW58" s="249" t="n">
        <v>73796.83</v>
      </c>
      <c r="BX58" s="250" t="inlineStr">
        <is>
          <t>#REF!</t>
        </is>
      </c>
      <c r="BY58" s="251" t="inlineStr">
        <is>
          <t>#REF!</t>
        </is>
      </c>
      <c r="BZ58" s="248" t="n">
        <v>0</v>
      </c>
      <c r="CA58" s="248" t="n">
        <v>0</v>
      </c>
      <c r="CB58" s="249" t="n">
        <v>0</v>
      </c>
      <c r="CC58" s="250" t="inlineStr">
        <is>
          <t>#REF!</t>
        </is>
      </c>
      <c r="CD58" s="251">
        <f>'[2]DATA CONSOLIDADA 2018-2025 '!$CB60-'b2'!$BW58</f>
        <v/>
      </c>
      <c r="CE58" s="253" t="n">
        <v>0</v>
      </c>
      <c r="CF58" s="253" t="n">
        <v>0</v>
      </c>
      <c r="CG58" s="254" t="n">
        <v>0</v>
      </c>
      <c r="CH58" s="250" t="inlineStr">
        <is>
          <t>#REF!</t>
        </is>
      </c>
      <c r="CI58" s="251">
        <f>'[2]DATA CONSOLIDADA 2018-2025 '!$CG60-'b2'!$CB58</f>
        <v/>
      </c>
      <c r="CJ58" s="247" t="inlineStr">
        <is>
          <t>#REF!</t>
        </is>
      </c>
      <c r="CK58" s="247" t="n">
        <v>0</v>
      </c>
      <c r="CL58" s="247" t="n">
        <v>0</v>
      </c>
      <c r="CM58" s="247" t="n">
        <v>0</v>
      </c>
      <c r="CN58" s="247" t="inlineStr">
        <is>
          <t>#REF!</t>
        </is>
      </c>
      <c r="CO58" s="251">
        <f>'[2]DATA CONSOLIDADA 2018-2025 '!$CM60-'b2'!$CG58</f>
        <v/>
      </c>
      <c r="CP58" s="253" t="n">
        <v>0</v>
      </c>
      <c r="CQ58" s="253" t="n">
        <v>0</v>
      </c>
      <c r="CR58" s="253" t="n">
        <v>0</v>
      </c>
      <c r="CS58" s="253" t="n">
        <v>0</v>
      </c>
      <c r="CT58" s="253" t="n">
        <v>0</v>
      </c>
      <c r="CU58" s="253" t="n">
        <v>0</v>
      </c>
      <c r="CV58" s="247" t="n">
        <v>0</v>
      </c>
      <c r="CW58" s="247" t="n">
        <v>0</v>
      </c>
      <c r="CX58" s="247" t="n">
        <v>0</v>
      </c>
      <c r="CY58" s="247" t="n">
        <v>0</v>
      </c>
      <c r="CZ58" s="247" t="n">
        <v>0</v>
      </c>
      <c r="DA58" s="247" t="n">
        <v>0</v>
      </c>
      <c r="DB58" s="247" t="n">
        <v>0</v>
      </c>
      <c r="DC58" s="255" t="n">
        <v>0</v>
      </c>
      <c r="DD58" s="255" t="n">
        <v>0</v>
      </c>
      <c r="DE58" s="255" t="n">
        <v>0</v>
      </c>
      <c r="DF58" s="255" t="n">
        <v>0</v>
      </c>
      <c r="DG58" s="255" t="n">
        <v>0</v>
      </c>
      <c r="DH58" s="255" t="n">
        <v>0</v>
      </c>
      <c r="DI58" s="256" t="n">
        <v>20454864604</v>
      </c>
      <c r="DJ58" s="257" t="inlineStr">
        <is>
          <t>ASOCIACION DE PRODUCTORES AGROINDUSTRIALES SIGUAS MAJES - PRASIMEX</t>
        </is>
      </c>
      <c r="DK58" s="257" t="inlineStr">
        <is>
          <t>01 Asociación</t>
        </is>
      </c>
      <c r="DL58" s="258" t="n"/>
      <c r="DM58" s="258" t="n"/>
      <c r="DN58" s="258" t="n"/>
      <c r="DO58" s="258" t="n"/>
      <c r="DP58" s="258" t="n"/>
      <c r="DQ58" s="258" t="n"/>
      <c r="DR58" s="258" t="n"/>
      <c r="DS58" s="258" t="n"/>
      <c r="DT58" s="258" t="n"/>
      <c r="DU58" s="258" t="n"/>
      <c r="DV58" s="258" t="n"/>
      <c r="DW58" s="258" t="n"/>
      <c r="DX58" s="258" t="n"/>
      <c r="DY58" s="258" t="n"/>
      <c r="DZ58" s="258" t="n"/>
      <c r="EA58" s="258" t="n"/>
      <c r="EB58" s="258" t="n"/>
      <c r="EC58" s="258" t="n"/>
      <c r="ED58" s="258" t="n"/>
      <c r="EE58" s="258" t="n"/>
    </row>
    <row r="59" hidden="1" ht="47.25" customHeight="1">
      <c r="A59" s="240" t="inlineStr">
        <is>
          <t>ASOCIACION DE PRODUCTORES AGROPECUARIOS DE AGROEXPORTACION E-4 IRRIGACION MAJES-AREQUIPA</t>
        </is>
      </c>
      <c r="B59" s="240" t="inlineStr">
        <is>
          <t>PALTA</t>
        </is>
      </c>
      <c r="C59" s="240" t="inlineStr">
        <is>
          <t>PALTA</t>
        </is>
      </c>
      <c r="D59" s="240" t="inlineStr">
        <is>
          <t>AREQUIPA</t>
        </is>
      </c>
      <c r="E59" s="240" t="inlineStr">
        <is>
          <t>040520</t>
        </is>
      </c>
      <c r="F59" s="240" t="inlineStr">
        <is>
          <t>AREQUIPA</t>
        </is>
      </c>
      <c r="G59" s="240" t="inlineStr">
        <is>
          <t>CAYLLOMA</t>
        </is>
      </c>
      <c r="H59" s="240" t="inlineStr">
        <is>
          <t>MAJES</t>
        </is>
      </c>
      <c r="I59" s="241" t="n"/>
      <c r="J59" s="241" t="n">
        <v>1</v>
      </c>
      <c r="K59" s="241" t="n">
        <v>1</v>
      </c>
      <c r="L59" s="241" t="n">
        <v>1</v>
      </c>
      <c r="M59" s="241" t="n">
        <v>1</v>
      </c>
      <c r="N59" s="241" t="n"/>
      <c r="O59" s="241" t="n"/>
      <c r="P59" s="241" t="n"/>
      <c r="Q59" s="241" t="inlineStr">
        <is>
          <t>PAC</t>
        </is>
      </c>
      <c r="R59" s="242">
        <f>IF(I59=1,I$2,"")&amp;IF(J59=1,IF(I59=1,"-","")&amp;J$2,"")&amp;IF(K59=1,IF(OR(J59=1,I59=1),"-","")&amp;K$2,"")&amp;IF(L59=1,IF(OR(K59=1,J59=1,I59=1),"-","")&amp;L$2,"")&amp;IF(M59=1,IF(OR(L59=1,K59=1,J59=1,I59=1),"-","")&amp;M$2,"")&amp;IF(N59=1,IF(OR(M59=1,L59=1,K59=1,J59=1,I59=1),"-","")&amp;N$2,"")&amp;IF(O59=1,IF(OR(N59=1,M59=1,L59=1,K59=1,J59=1,I59=1),"-","")&amp;O$2,"")&amp;IF(P59=1,IF(I59=1," - ",IF(J59=1," - ",IF(K59=1," - ",IF(L59=1," - ",IF(M59=1," - ",IF(N59=1," - ",IF(O59=1," - ","")))))))&amp;P$2,"")</f>
        <v/>
      </c>
      <c r="S59" s="243">
        <f>SUM('b2'!$I59:$P59)</f>
        <v/>
      </c>
      <c r="T59" s="243">
        <f>IF(OR('b2'!$J59=1,'b2'!$K59=1,'b2'!$L59=1,'b2'!$M59=1,'b2'!$N59=1,'b2'!$O59=1,'b2'!$P59=1),"SI","NO")</f>
        <v/>
      </c>
      <c r="U59" s="243">
        <f>IF(OR('b2'!$K59=1,'b2'!$L59=1,'b2'!$M59=1,'b2'!$N59=1,'b2'!$O59=1,'b2'!$P59=1),"SI","NO")</f>
        <v/>
      </c>
      <c r="V59" s="244" t="n">
        <v>0</v>
      </c>
      <c r="W59" s="245" t="n">
        <v>15</v>
      </c>
      <c r="X59" s="245" t="n">
        <v>2</v>
      </c>
      <c r="Y59" s="244" t="n">
        <v>17</v>
      </c>
      <c r="Z59" s="245" t="n">
        <v>13</v>
      </c>
      <c r="AA59" s="245" t="n">
        <v>2</v>
      </c>
      <c r="AB59" s="244" t="n">
        <v>15</v>
      </c>
      <c r="AC59" s="245" t="n">
        <v>15</v>
      </c>
      <c r="AD59" s="245" t="n">
        <v>2</v>
      </c>
      <c r="AE59" s="244" t="n">
        <v>17</v>
      </c>
      <c r="AF59" s="245" t="n">
        <v>15</v>
      </c>
      <c r="AG59" s="245" t="n">
        <v>2</v>
      </c>
      <c r="AH59" s="244" t="n">
        <v>17</v>
      </c>
      <c r="AI59" s="245" t="n">
        <v>0</v>
      </c>
      <c r="AJ59" s="245" t="n">
        <v>0</v>
      </c>
      <c r="AK59" s="244" t="n">
        <v>0</v>
      </c>
      <c r="AL59" s="245" t="n">
        <v>0</v>
      </c>
      <c r="AM59" s="245" t="n">
        <v>0</v>
      </c>
      <c r="AN59" s="244" t="n">
        <v>0</v>
      </c>
      <c r="AO59" s="245" t="n">
        <v>0</v>
      </c>
      <c r="AP59" s="245" t="n">
        <v>0</v>
      </c>
      <c r="AQ59" s="244" t="n">
        <v>0</v>
      </c>
      <c r="AR59" s="244">
        <f>IF('b2'!$AQ59&gt;0,'b2'!$AQ59,IF('b2'!$AN59&gt;0,'b2'!$AN59,IF('b2'!$AK59&gt;0,'b2'!$AK59,IF('b2'!$AH59&gt;0,'b2'!$AH59,IF('b2'!$AE59&gt;0,'b2'!$AE59,IF('b2'!$AB59&gt;0,'b2'!$AB59,IF('b2'!$Y59&gt;0,'b2'!$Y59,IF('b2'!$V59&gt;0,'b2'!$V59," ---"))))))))</f>
        <v/>
      </c>
      <c r="AS59" s="246" t="n">
        <v>0</v>
      </c>
      <c r="AT59" s="246" t="n">
        <v>1</v>
      </c>
      <c r="AU59" s="246" t="n">
        <v>61</v>
      </c>
      <c r="AV59" s="246" t="n">
        <v>5</v>
      </c>
      <c r="AW59" s="246" t="n">
        <v>27</v>
      </c>
      <c r="AX59" s="246" t="n">
        <v>4</v>
      </c>
      <c r="AY59" s="246" t="n">
        <v>0</v>
      </c>
      <c r="AZ59" s="246" t="n">
        <v>0</v>
      </c>
      <c r="BA59" s="246" t="n">
        <v>0</v>
      </c>
      <c r="BB59" s="246" t="n">
        <v>0</v>
      </c>
      <c r="BC59" s="246" t="n">
        <v>0</v>
      </c>
      <c r="BD59" s="246" t="n">
        <v>0</v>
      </c>
      <c r="BE59" s="247" t="n">
        <v>0</v>
      </c>
      <c r="BF59" s="248" t="n">
        <v>907143.59</v>
      </c>
      <c r="BG59" s="248" t="n">
        <v>0</v>
      </c>
      <c r="BH59" s="249" t="n">
        <v>907143.59</v>
      </c>
      <c r="BI59" s="250" t="inlineStr">
        <is>
          <t>#REF!</t>
        </is>
      </c>
      <c r="BJ59" s="251" t="inlineStr">
        <is>
          <t>#REF!</t>
        </is>
      </c>
      <c r="BK59" s="248" t="n">
        <v>0</v>
      </c>
      <c r="BL59" s="248" t="n">
        <v>0</v>
      </c>
      <c r="BM59" s="249" t="n">
        <v>0</v>
      </c>
      <c r="BN59" s="250" t="inlineStr">
        <is>
          <t>#REF!</t>
        </is>
      </c>
      <c r="BO59" s="251" t="inlineStr">
        <is>
          <t>#REF!</t>
        </is>
      </c>
      <c r="BP59" s="248" t="n">
        <v>380303.5</v>
      </c>
      <c r="BQ59" s="248" t="n">
        <v>0</v>
      </c>
      <c r="BR59" s="249" t="n">
        <v>380303.5</v>
      </c>
      <c r="BS59" s="250" t="inlineStr">
        <is>
          <t>#REF!</t>
        </is>
      </c>
      <c r="BT59" s="251">
        <f>'[2]DATA CONSOLIDADA 2018-2025 '!$BR61-'b2'!$BO59</f>
        <v/>
      </c>
      <c r="BU59" s="248" t="n">
        <v>239803.31</v>
      </c>
      <c r="BV59" s="248" t="n">
        <v>0</v>
      </c>
      <c r="BW59" s="249" t="n">
        <v>239803.31</v>
      </c>
      <c r="BX59" s="250" t="inlineStr">
        <is>
          <t>#REF!</t>
        </is>
      </c>
      <c r="BY59" s="251" t="inlineStr">
        <is>
          <t>#REF!</t>
        </is>
      </c>
      <c r="BZ59" s="248" t="n">
        <v>0</v>
      </c>
      <c r="CA59" s="248" t="n">
        <v>0</v>
      </c>
      <c r="CB59" s="249" t="n">
        <v>0</v>
      </c>
      <c r="CC59" s="250" t="inlineStr">
        <is>
          <t>#REF!</t>
        </is>
      </c>
      <c r="CD59" s="251">
        <f>'[2]DATA CONSOLIDADA 2018-2025 '!$CB61-'b2'!$BW59</f>
        <v/>
      </c>
      <c r="CE59" s="253" t="n">
        <v>0</v>
      </c>
      <c r="CF59" s="253" t="n">
        <v>0</v>
      </c>
      <c r="CG59" s="254" t="n">
        <v>0</v>
      </c>
      <c r="CH59" s="250" t="inlineStr">
        <is>
          <t>#REF!</t>
        </is>
      </c>
      <c r="CI59" s="251">
        <f>'[2]DATA CONSOLIDADA 2018-2025 '!$CG61-'b2'!$CB59</f>
        <v/>
      </c>
      <c r="CJ59" s="247" t="inlineStr">
        <is>
          <t>#REF!</t>
        </is>
      </c>
      <c r="CK59" s="247" t="n">
        <v>0</v>
      </c>
      <c r="CL59" s="247" t="n">
        <v>0</v>
      </c>
      <c r="CM59" s="247" t="n">
        <v>0</v>
      </c>
      <c r="CN59" s="247" t="inlineStr">
        <is>
          <t>#REF!</t>
        </is>
      </c>
      <c r="CO59" s="251">
        <f>'[2]DATA CONSOLIDADA 2018-2025 '!$CM61-'b2'!$CG59</f>
        <v/>
      </c>
      <c r="CP59" s="253" t="n">
        <v>0</v>
      </c>
      <c r="CQ59" s="253" t="n">
        <v>0</v>
      </c>
      <c r="CR59" s="253" t="n">
        <v>0</v>
      </c>
      <c r="CS59" s="253" t="n">
        <v>0</v>
      </c>
      <c r="CT59" s="253" t="n">
        <v>0</v>
      </c>
      <c r="CU59" s="253" t="n">
        <v>0</v>
      </c>
      <c r="CV59" s="247" t="n">
        <v>0</v>
      </c>
      <c r="CW59" s="247" t="n">
        <v>0</v>
      </c>
      <c r="CX59" s="247" t="n">
        <v>0</v>
      </c>
      <c r="CY59" s="247" t="n">
        <v>0</v>
      </c>
      <c r="CZ59" s="247" t="n">
        <v>0</v>
      </c>
      <c r="DA59" s="247" t="n">
        <v>0</v>
      </c>
      <c r="DB59" s="247" t="n">
        <v>0</v>
      </c>
      <c r="DC59" s="255" t="n">
        <v>0</v>
      </c>
      <c r="DD59" s="255" t="n">
        <v>0</v>
      </c>
      <c r="DE59" s="255" t="n">
        <v>0</v>
      </c>
      <c r="DF59" s="255" t="n">
        <v>0</v>
      </c>
      <c r="DG59" s="255" t="n">
        <v>0</v>
      </c>
      <c r="DH59" s="255" t="n">
        <v>0</v>
      </c>
      <c r="DI59" s="256" t="n">
        <v>20455429120</v>
      </c>
      <c r="DJ59" s="257" t="inlineStr">
        <is>
          <t>ASOCIACION DE PRODUCTORES AGROPECUARIOS DE AGROEXPORTACION E-4 IRRIGACION MAJES-AREQUIPA</t>
        </is>
      </c>
      <c r="DK59" s="257" t="inlineStr">
        <is>
          <t>01 Asociación</t>
        </is>
      </c>
      <c r="DL59" s="258" t="n"/>
      <c r="DM59" s="258" t="n"/>
      <c r="DN59" s="258" t="n"/>
      <c r="DO59" s="258" t="n"/>
      <c r="DP59" s="258" t="n"/>
      <c r="DQ59" s="258" t="n"/>
      <c r="DR59" s="258" t="n"/>
      <c r="DS59" s="258" t="n"/>
      <c r="DT59" s="258" t="n"/>
      <c r="DU59" s="258" t="n"/>
      <c r="DV59" s="258" t="n"/>
      <c r="DW59" s="258" t="n"/>
      <c r="DX59" s="258" t="n"/>
      <c r="DY59" s="258" t="n"/>
      <c r="DZ59" s="258" t="n"/>
      <c r="EA59" s="258" t="n"/>
      <c r="EB59" s="258" t="n"/>
      <c r="EC59" s="258" t="n"/>
      <c r="ED59" s="258" t="n"/>
      <c r="EE59" s="258" t="n"/>
    </row>
    <row r="60" hidden="1" ht="47.25" customHeight="1">
      <c r="A60" s="240" t="inlineStr">
        <is>
          <t>ASOCIACION DE PRODUCTORES AGROPECUARIOS Y DERIVADOS LACTEOS DE ORCOPAMPA - ORCOLAC</t>
        </is>
      </c>
      <c r="B60" s="240" t="inlineStr">
        <is>
          <t>DERIVADOS LACTEOS</t>
        </is>
      </c>
      <c r="C60" s="240" t="inlineStr">
        <is>
          <t>DERIVADOS LACTEOS</t>
        </is>
      </c>
      <c r="D60" s="240" t="inlineStr">
        <is>
          <t>AREQUIPA</t>
        </is>
      </c>
      <c r="E60" s="240" t="inlineStr">
        <is>
          <t>040409</t>
        </is>
      </c>
      <c r="F60" s="240" t="inlineStr">
        <is>
          <t>AREQUIPA</t>
        </is>
      </c>
      <c r="G60" s="240" t="inlineStr">
        <is>
          <t>CASTILLA</t>
        </is>
      </c>
      <c r="H60" s="240" t="inlineStr">
        <is>
          <t>ORCOPAMPA</t>
        </is>
      </c>
      <c r="I60" s="241" t="n"/>
      <c r="J60" s="241" t="n"/>
      <c r="K60" s="241" t="n"/>
      <c r="L60" s="241" t="n">
        <v>1</v>
      </c>
      <c r="M60" s="241" t="n">
        <v>1</v>
      </c>
      <c r="N60" s="241" t="n">
        <v>1</v>
      </c>
      <c r="O60" s="241" t="n"/>
      <c r="P60" s="241" t="n"/>
      <c r="Q60" s="241" t="inlineStr">
        <is>
          <t>PAC</t>
        </is>
      </c>
      <c r="R60" s="242">
        <f>IF(I60=1,I$2,"")&amp;IF(J60=1,IF(I60=1,"-","")&amp;J$2,"")&amp;IF(K60=1,IF(OR(J60=1,I60=1),"-","")&amp;K$2,"")&amp;IF(L60=1,IF(OR(K60=1,J60=1,I60=1),"-","")&amp;L$2,"")&amp;IF(M60=1,IF(OR(L60=1,K60=1,J60=1,I60=1),"-","")&amp;M$2,"")&amp;IF(N60=1,IF(OR(M60=1,L60=1,K60=1,J60=1,I60=1),"-","")&amp;N$2,"")&amp;IF(O60=1,IF(OR(N60=1,M60=1,L60=1,K60=1,J60=1,I60=1),"-","")&amp;O$2,"")&amp;IF(P60=1,IF(I60=1," - ",IF(J60=1," - ",IF(K60=1," - ",IF(L60=1," - ",IF(M60=1," - ",IF(N60=1," - ",IF(O60=1," - ","")))))))&amp;P$2,"")</f>
        <v/>
      </c>
      <c r="S60" s="243">
        <f>SUM('b2'!$I60:$P60)</f>
        <v/>
      </c>
      <c r="T60" s="243">
        <f>IF(OR('b2'!$J60=1,'b2'!$K60=1,'b2'!$L60=1,'b2'!$M60=1,'b2'!$N60=1,'b2'!$O60=1,'b2'!$P60=1),"SI","NO")</f>
        <v/>
      </c>
      <c r="U60" s="243">
        <f>IF(OR('b2'!$K60=1,'b2'!$L60=1,'b2'!$M60=1,'b2'!$N60=1,'b2'!$O60=1,'b2'!$P60=1),"SI","NO")</f>
        <v/>
      </c>
      <c r="V60" s="244" t="n">
        <v>0</v>
      </c>
      <c r="W60" s="245" t="n">
        <v>0</v>
      </c>
      <c r="X60" s="245" t="n">
        <v>0</v>
      </c>
      <c r="Y60" s="244" t="n">
        <v>0</v>
      </c>
      <c r="Z60" s="245" t="n">
        <v>0</v>
      </c>
      <c r="AA60" s="245" t="n">
        <v>0</v>
      </c>
      <c r="AB60" s="244" t="n">
        <v>0</v>
      </c>
      <c r="AC60" s="245" t="n">
        <v>13</v>
      </c>
      <c r="AD60" s="245" t="n">
        <v>13</v>
      </c>
      <c r="AE60" s="244" t="n">
        <v>26</v>
      </c>
      <c r="AF60" s="245" t="n">
        <v>13</v>
      </c>
      <c r="AG60" s="245" t="n">
        <v>13</v>
      </c>
      <c r="AH60" s="244" t="n">
        <v>26</v>
      </c>
      <c r="AI60" s="245" t="n">
        <v>13</v>
      </c>
      <c r="AJ60" s="245" t="n">
        <v>13</v>
      </c>
      <c r="AK60" s="244" t="n">
        <v>26</v>
      </c>
      <c r="AL60" s="245" t="n">
        <v>0</v>
      </c>
      <c r="AM60" s="245" t="n">
        <v>0</v>
      </c>
      <c r="AN60" s="244" t="n">
        <v>0</v>
      </c>
      <c r="AO60" s="245" t="n">
        <v>0</v>
      </c>
      <c r="AP60" s="245" t="n">
        <v>0</v>
      </c>
      <c r="AQ60" s="244" t="n">
        <v>0</v>
      </c>
      <c r="AR60" s="244">
        <f>IF('b2'!$AQ60&gt;0,'b2'!$AQ60,IF('b2'!$AN60&gt;0,'b2'!$AN60,IF('b2'!$AK60&gt;0,'b2'!$AK60,IF('b2'!$AH60&gt;0,'b2'!$AH60,IF('b2'!$AE60&gt;0,'b2'!$AE60,IF('b2'!$AB60&gt;0,'b2'!$AB60,IF('b2'!$Y60&gt;0,'b2'!$Y60,IF('b2'!$V60&gt;0,'b2'!$V60," ---"))))))))</f>
        <v/>
      </c>
      <c r="AS60" s="246" t="n">
        <v>0</v>
      </c>
      <c r="AT60" s="246" t="n">
        <v>0</v>
      </c>
      <c r="AU60" s="246" t="n">
        <v>37</v>
      </c>
      <c r="AV60" s="246" t="n">
        <v>8</v>
      </c>
      <c r="AW60" s="246" t="n">
        <v>33</v>
      </c>
      <c r="AX60" s="246" t="n">
        <v>5</v>
      </c>
      <c r="AY60" s="246" t="n">
        <v>54</v>
      </c>
      <c r="AZ60" s="246" t="n">
        <v>3</v>
      </c>
      <c r="BA60" s="246" t="n">
        <v>0</v>
      </c>
      <c r="BB60" s="246" t="n">
        <v>0</v>
      </c>
      <c r="BC60" s="246" t="n">
        <v>0</v>
      </c>
      <c r="BD60" s="246" t="n">
        <v>0</v>
      </c>
      <c r="BE60" s="247" t="n">
        <v>0</v>
      </c>
      <c r="BF60" s="252" t="n">
        <v>0</v>
      </c>
      <c r="BG60" s="252" t="n">
        <v>0</v>
      </c>
      <c r="BH60" s="247" t="n">
        <v>0</v>
      </c>
      <c r="BI60" s="250" t="inlineStr">
        <is>
          <t>#REF!</t>
        </is>
      </c>
      <c r="BJ60" s="251" t="inlineStr">
        <is>
          <t>#REF!</t>
        </is>
      </c>
      <c r="BK60" s="252" t="n">
        <v>0</v>
      </c>
      <c r="BL60" s="252" t="n">
        <v>0</v>
      </c>
      <c r="BM60" s="249" t="n">
        <v>0</v>
      </c>
      <c r="BN60" s="250" t="inlineStr">
        <is>
          <t>#REF!</t>
        </is>
      </c>
      <c r="BO60" s="251" t="inlineStr">
        <is>
          <t>#REF!</t>
        </is>
      </c>
      <c r="BP60" s="248" t="n">
        <v>27212.23</v>
      </c>
      <c r="BQ60" s="248" t="n">
        <v>0</v>
      </c>
      <c r="BR60" s="249" t="n">
        <v>27212.23</v>
      </c>
      <c r="BS60" s="250" t="inlineStr">
        <is>
          <t>#REF!</t>
        </is>
      </c>
      <c r="BT60" s="251">
        <f>'[2]DATA CONSOLIDADA 2018-2025 '!$BR62-'b2'!$BO60</f>
        <v/>
      </c>
      <c r="BU60" s="248" t="n">
        <v>163160.02</v>
      </c>
      <c r="BV60" s="248" t="n">
        <v>0</v>
      </c>
      <c r="BW60" s="249" t="n">
        <v>163160.02</v>
      </c>
      <c r="BX60" s="250" t="inlineStr">
        <is>
          <t>#REF!</t>
        </is>
      </c>
      <c r="BY60" s="251" t="inlineStr">
        <is>
          <t>#REF!</t>
        </is>
      </c>
      <c r="BZ60" s="248" t="n">
        <v>343399</v>
      </c>
      <c r="CA60" s="248" t="n">
        <v>0</v>
      </c>
      <c r="CB60" s="249" t="n">
        <v>343399</v>
      </c>
      <c r="CC60" s="250" t="inlineStr">
        <is>
          <t>#REF!</t>
        </is>
      </c>
      <c r="CD60" s="251">
        <f>'[2]DATA CONSOLIDADA 2018-2025 '!$CB62-'b2'!$BW60</f>
        <v/>
      </c>
      <c r="CE60" s="253" t="n">
        <v>0</v>
      </c>
      <c r="CF60" s="253" t="n">
        <v>0</v>
      </c>
      <c r="CG60" s="254" t="n">
        <v>0</v>
      </c>
      <c r="CH60" s="250" t="inlineStr">
        <is>
          <t>#REF!</t>
        </is>
      </c>
      <c r="CI60" s="251">
        <f>'[2]DATA CONSOLIDADA 2018-2025 '!$CG62-'b2'!$CB60</f>
        <v/>
      </c>
      <c r="CJ60" s="247" t="inlineStr">
        <is>
          <t>#REF!</t>
        </is>
      </c>
      <c r="CK60" s="247" t="n">
        <v>0</v>
      </c>
      <c r="CL60" s="247" t="n">
        <v>0</v>
      </c>
      <c r="CM60" s="247" t="n">
        <v>0</v>
      </c>
      <c r="CN60" s="247" t="inlineStr">
        <is>
          <t>#REF!</t>
        </is>
      </c>
      <c r="CO60" s="251">
        <f>'[2]DATA CONSOLIDADA 2018-2025 '!$CM62-'b2'!$CG60</f>
        <v/>
      </c>
      <c r="CP60" s="253" t="n">
        <v>0</v>
      </c>
      <c r="CQ60" s="253" t="n">
        <v>342889</v>
      </c>
      <c r="CR60" s="253" t="n">
        <v>0</v>
      </c>
      <c r="CS60" s="253" t="n">
        <v>510.000248</v>
      </c>
      <c r="CT60" s="253" t="n">
        <v>0</v>
      </c>
      <c r="CU60" s="253" t="n">
        <v>0</v>
      </c>
      <c r="CV60" s="247" t="n">
        <v>343399.000248</v>
      </c>
      <c r="CW60" s="247" t="n">
        <v>0</v>
      </c>
      <c r="CX60" s="247" t="n">
        <v>0</v>
      </c>
      <c r="CY60" s="247" t="n">
        <v>0</v>
      </c>
      <c r="CZ60" s="247" t="n">
        <v>0</v>
      </c>
      <c r="DA60" s="247" t="n">
        <v>0</v>
      </c>
      <c r="DB60" s="247" t="n">
        <v>0</v>
      </c>
      <c r="DC60" s="255" t="n">
        <v>0</v>
      </c>
      <c r="DD60" s="255" t="n">
        <v>0</v>
      </c>
      <c r="DE60" s="255" t="n">
        <v>0</v>
      </c>
      <c r="DF60" s="255" t="n">
        <v>0</v>
      </c>
      <c r="DG60" s="255" t="n">
        <v>0</v>
      </c>
      <c r="DH60" s="255" t="n">
        <v>0</v>
      </c>
      <c r="DI60" s="256" t="inlineStr">
        <is>
          <t xml:space="preserve">20603296576 </t>
        </is>
      </c>
      <c r="DJ60" s="257" t="inlineStr">
        <is>
          <t>ASOCIACION DE PRODUCTORES AGROPECUARIOS Y DERIVADOS LACTEOS DE ORCOPAMPA - ORCOLAC</t>
        </is>
      </c>
      <c r="DK60" s="257" t="inlineStr">
        <is>
          <t>01 Asociación</t>
        </is>
      </c>
      <c r="DL60" s="258" t="n"/>
      <c r="DM60" s="258" t="n"/>
      <c r="DN60" s="258" t="n"/>
      <c r="DO60" s="258" t="n"/>
      <c r="DP60" s="258" t="n"/>
      <c r="DQ60" s="258" t="n"/>
      <c r="DR60" s="258" t="n"/>
      <c r="DS60" s="258" t="n"/>
      <c r="DT60" s="258" t="n"/>
      <c r="DU60" s="258" t="n"/>
      <c r="DV60" s="258" t="n"/>
      <c r="DW60" s="258" t="n"/>
      <c r="DX60" s="258" t="n"/>
      <c r="DY60" s="258" t="n"/>
      <c r="DZ60" s="258" t="n"/>
      <c r="EA60" s="258" t="n"/>
      <c r="EB60" s="258" t="n"/>
      <c r="EC60" s="258" t="n"/>
      <c r="ED60" s="258" t="n"/>
      <c r="EE60" s="258" t="n"/>
    </row>
    <row r="61" hidden="1" ht="47.25" customHeight="1">
      <c r="A61" s="240" t="inlineStr">
        <is>
          <t>ASOCIACION ALPACAS Y LLAMAS REGISTRADAS DE PAQUENTA</t>
        </is>
      </c>
      <c r="B61" s="240" t="inlineStr">
        <is>
          <t>FIBRA DE ALPACA</t>
        </is>
      </c>
      <c r="C61" s="240" t="inlineStr">
        <is>
          <t>FIBRA DE ALPACA</t>
        </is>
      </c>
      <c r="D61" s="240" t="inlineStr">
        <is>
          <t>AREQUIPA</t>
        </is>
      </c>
      <c r="E61" s="240" t="inlineStr">
        <is>
          <t>040517</t>
        </is>
      </c>
      <c r="F61" s="240" t="inlineStr">
        <is>
          <t>AREQUIPA</t>
        </is>
      </c>
      <c r="G61" s="240" t="inlineStr">
        <is>
          <t>CAYLLOMA</t>
        </is>
      </c>
      <c r="H61" s="240" t="inlineStr">
        <is>
          <t>TISCO</t>
        </is>
      </c>
      <c r="I61" s="241" t="n"/>
      <c r="J61" s="241" t="n"/>
      <c r="K61" s="241" t="n"/>
      <c r="L61" s="241" t="n">
        <v>1</v>
      </c>
      <c r="M61" s="241" t="n">
        <v>1</v>
      </c>
      <c r="N61" s="241" t="n">
        <v>1</v>
      </c>
      <c r="O61" s="241" t="n"/>
      <c r="P61" s="241" t="n"/>
      <c r="Q61" s="241" t="inlineStr">
        <is>
          <t>PAC</t>
        </is>
      </c>
      <c r="R61" s="242">
        <f>IF(I61=1,I$2,"")&amp;IF(J61=1,IF(I61=1,"-","")&amp;J$2,"")&amp;IF(K61=1,IF(OR(J61=1,I61=1),"-","")&amp;K$2,"")&amp;IF(L61=1,IF(OR(K61=1,J61=1,I61=1),"-","")&amp;L$2,"")&amp;IF(M61=1,IF(OR(L61=1,K61=1,J61=1,I61=1),"-","")&amp;M$2,"")&amp;IF(N61=1,IF(OR(M61=1,L61=1,K61=1,J61=1,I61=1),"-","")&amp;N$2,"")&amp;IF(O61=1,IF(OR(N61=1,M61=1,L61=1,K61=1,J61=1,I61=1),"-","")&amp;O$2,"")&amp;IF(P61=1,IF(I61=1," - ",IF(J61=1," - ",IF(K61=1," - ",IF(L61=1," - ",IF(M61=1," - ",IF(N61=1," - ",IF(O61=1," - ","")))))))&amp;P$2,"")</f>
        <v/>
      </c>
      <c r="S61" s="243">
        <f>SUM('b2'!$I61:$P61)</f>
        <v/>
      </c>
      <c r="T61" s="243">
        <f>IF(OR('b2'!$J61=1,'b2'!$K61=1,'b2'!$L61=1,'b2'!$M61=1,'b2'!$N61=1,'b2'!$O61=1,'b2'!$P61=1),"SI","NO")</f>
        <v/>
      </c>
      <c r="U61" s="243">
        <f>IF(OR('b2'!$K61=1,'b2'!$L61=1,'b2'!$M61=1,'b2'!$N61=1,'b2'!$O61=1,'b2'!$P61=1),"SI","NO")</f>
        <v/>
      </c>
      <c r="V61" s="244" t="n">
        <v>0</v>
      </c>
      <c r="W61" s="245" t="n">
        <v>0</v>
      </c>
      <c r="X61" s="245" t="n">
        <v>0</v>
      </c>
      <c r="Y61" s="244" t="n">
        <v>0</v>
      </c>
      <c r="Z61" s="245" t="n">
        <v>0</v>
      </c>
      <c r="AA61" s="245" t="n">
        <v>0</v>
      </c>
      <c r="AB61" s="244" t="n">
        <v>0</v>
      </c>
      <c r="AC61" s="245" t="n">
        <v>23</v>
      </c>
      <c r="AD61" s="245" t="n">
        <v>4</v>
      </c>
      <c r="AE61" s="244" t="n">
        <v>27</v>
      </c>
      <c r="AF61" s="245" t="n">
        <v>23</v>
      </c>
      <c r="AG61" s="245" t="n">
        <v>4</v>
      </c>
      <c r="AH61" s="244" t="n">
        <v>27</v>
      </c>
      <c r="AI61" s="245" t="n">
        <v>23</v>
      </c>
      <c r="AJ61" s="245" t="n">
        <v>4</v>
      </c>
      <c r="AK61" s="244" t="n">
        <v>27</v>
      </c>
      <c r="AL61" s="245" t="n">
        <v>0</v>
      </c>
      <c r="AM61" s="245" t="n">
        <v>0</v>
      </c>
      <c r="AN61" s="244" t="n">
        <v>0</v>
      </c>
      <c r="AO61" s="245" t="n">
        <v>0</v>
      </c>
      <c r="AP61" s="245" t="n">
        <v>0</v>
      </c>
      <c r="AQ61" s="244" t="n">
        <v>0</v>
      </c>
      <c r="AR61" s="244">
        <f>IF('b2'!$AQ61&gt;0,'b2'!$AQ61,IF('b2'!$AN61&gt;0,'b2'!$AN61,IF('b2'!$AK61&gt;0,'b2'!$AK61,IF('b2'!$AH61&gt;0,'b2'!$AH61,IF('b2'!$AE61&gt;0,'b2'!$AE61,IF('b2'!$AB61&gt;0,'b2'!$AB61,IF('b2'!$Y61&gt;0,'b2'!$Y61,IF('b2'!$V61&gt;0,'b2'!$V61," ---"))))))))</f>
        <v/>
      </c>
      <c r="AS61" s="246" t="n">
        <v>0</v>
      </c>
      <c r="AT61" s="246" t="n">
        <v>0</v>
      </c>
      <c r="AU61" s="246" t="n">
        <v>36</v>
      </c>
      <c r="AV61" s="246" t="n">
        <v>2</v>
      </c>
      <c r="AW61" s="246" t="n">
        <v>37</v>
      </c>
      <c r="AX61" s="246" t="n">
        <v>0</v>
      </c>
      <c r="AY61" s="246" t="n">
        <v>28</v>
      </c>
      <c r="AZ61" s="246" t="n">
        <v>0</v>
      </c>
      <c r="BA61" s="246" t="n">
        <v>0</v>
      </c>
      <c r="BB61" s="246" t="n">
        <v>0</v>
      </c>
      <c r="BC61" s="246" t="n">
        <v>0</v>
      </c>
      <c r="BD61" s="246" t="n">
        <v>0</v>
      </c>
      <c r="BE61" s="247" t="n">
        <v>0</v>
      </c>
      <c r="BF61" s="252" t="n">
        <v>0</v>
      </c>
      <c r="BG61" s="252" t="n">
        <v>0</v>
      </c>
      <c r="BH61" s="247" t="n">
        <v>0</v>
      </c>
      <c r="BI61" s="250" t="inlineStr">
        <is>
          <t>#REF!</t>
        </is>
      </c>
      <c r="BJ61" s="251" t="inlineStr">
        <is>
          <t>#REF!</t>
        </is>
      </c>
      <c r="BK61" s="252" t="n">
        <v>0</v>
      </c>
      <c r="BL61" s="252" t="n">
        <v>0</v>
      </c>
      <c r="BM61" s="249" t="n">
        <v>0</v>
      </c>
      <c r="BN61" s="250" t="inlineStr">
        <is>
          <t>#REF!</t>
        </is>
      </c>
      <c r="BO61" s="251" t="inlineStr">
        <is>
          <t>#REF!</t>
        </is>
      </c>
      <c r="BP61" s="248" t="n">
        <v>34432.32</v>
      </c>
      <c r="BQ61" s="248" t="n">
        <v>0</v>
      </c>
      <c r="BR61" s="249" t="n">
        <v>34432.32</v>
      </c>
      <c r="BS61" s="250" t="inlineStr">
        <is>
          <t>#REF!</t>
        </is>
      </c>
      <c r="BT61" s="251">
        <f>'[2]DATA CONSOLIDADA 2018-2025 '!$BR63-'b2'!$BO61</f>
        <v/>
      </c>
      <c r="BU61" s="248" t="n">
        <v>73097.25</v>
      </c>
      <c r="BV61" s="248" t="n">
        <v>0</v>
      </c>
      <c r="BW61" s="249" t="n">
        <v>73097.25</v>
      </c>
      <c r="BX61" s="250" t="inlineStr">
        <is>
          <t>#REF!</t>
        </is>
      </c>
      <c r="BY61" s="251" t="inlineStr">
        <is>
          <t>#REF!</t>
        </is>
      </c>
      <c r="BZ61" s="248" t="n">
        <v>145431.44</v>
      </c>
      <c r="CA61" s="248" t="n">
        <v>0</v>
      </c>
      <c r="CB61" s="249" t="n">
        <v>145431.44</v>
      </c>
      <c r="CC61" s="250" t="inlineStr">
        <is>
          <t>#REF!</t>
        </is>
      </c>
      <c r="CD61" s="251">
        <f>'[2]DATA CONSOLIDADA 2018-2025 '!$CB63-'b2'!$BW61</f>
        <v/>
      </c>
      <c r="CE61" s="253" t="n">
        <v>0</v>
      </c>
      <c r="CF61" s="253" t="n">
        <v>0</v>
      </c>
      <c r="CG61" s="254" t="n">
        <v>0</v>
      </c>
      <c r="CH61" s="250" t="inlineStr">
        <is>
          <t>#REF!</t>
        </is>
      </c>
      <c r="CI61" s="251">
        <f>'[2]DATA CONSOLIDADA 2018-2025 '!$CG63-'b2'!$CB61</f>
        <v/>
      </c>
      <c r="CJ61" s="247" t="inlineStr">
        <is>
          <t>#REF!</t>
        </is>
      </c>
      <c r="CK61" s="247" t="n">
        <v>0</v>
      </c>
      <c r="CL61" s="247" t="n">
        <v>0</v>
      </c>
      <c r="CM61" s="247" t="n">
        <v>0</v>
      </c>
      <c r="CN61" s="247" t="inlineStr">
        <is>
          <t>#REF!</t>
        </is>
      </c>
      <c r="CO61" s="251">
        <f>'[2]DATA CONSOLIDADA 2018-2025 '!$CM63-'b2'!$CG61</f>
        <v/>
      </c>
      <c r="CP61" s="253" t="n">
        <v>0</v>
      </c>
      <c r="CQ61" s="253" t="n">
        <v>145431.44003039</v>
      </c>
      <c r="CR61" s="253" t="n">
        <v>0</v>
      </c>
      <c r="CS61" s="253" t="n">
        <v>0</v>
      </c>
      <c r="CT61" s="253" t="n">
        <v>0</v>
      </c>
      <c r="CU61" s="253" t="n">
        <v>0</v>
      </c>
      <c r="CV61" s="247" t="n">
        <v>145431.44003039</v>
      </c>
      <c r="CW61" s="247" t="n">
        <v>0</v>
      </c>
      <c r="CX61" s="247" t="n">
        <v>0</v>
      </c>
      <c r="CY61" s="247" t="n">
        <v>0</v>
      </c>
      <c r="CZ61" s="247" t="n">
        <v>0</v>
      </c>
      <c r="DA61" s="247" t="n">
        <v>0</v>
      </c>
      <c r="DB61" s="247" t="n">
        <v>0</v>
      </c>
      <c r="DC61" s="255" t="n">
        <v>0</v>
      </c>
      <c r="DD61" s="255" t="n">
        <v>0</v>
      </c>
      <c r="DE61" s="255" t="n">
        <v>0</v>
      </c>
      <c r="DF61" s="255" t="n">
        <v>0</v>
      </c>
      <c r="DG61" s="255" t="n">
        <v>0</v>
      </c>
      <c r="DH61" s="255" t="n">
        <v>0</v>
      </c>
      <c r="DI61" s="256" t="inlineStr">
        <is>
          <t xml:space="preserve">20606701846 </t>
        </is>
      </c>
      <c r="DJ61" s="257" t="inlineStr">
        <is>
          <t>ASOCIACION ALPACAS Y LLAMAS REGISTRADAS DE PAQUENTA</t>
        </is>
      </c>
      <c r="DK61" s="257" t="inlineStr">
        <is>
          <t>01 Asociación</t>
        </is>
      </c>
      <c r="DL61" s="258" t="n"/>
      <c r="DM61" s="258" t="n"/>
      <c r="DN61" s="258" t="n"/>
      <c r="DO61" s="258" t="n"/>
      <c r="DP61" s="258" t="n"/>
      <c r="DQ61" s="258" t="n"/>
      <c r="DR61" s="258" t="n"/>
      <c r="DS61" s="258" t="n"/>
      <c r="DT61" s="258" t="n"/>
      <c r="DU61" s="258" t="n"/>
      <c r="DV61" s="258" t="n"/>
      <c r="DW61" s="258" t="n"/>
      <c r="DX61" s="258" t="n"/>
      <c r="DY61" s="258" t="n"/>
      <c r="DZ61" s="258" t="n"/>
      <c r="EA61" s="258" t="n"/>
      <c r="EB61" s="258" t="n"/>
      <c r="EC61" s="258" t="n"/>
      <c r="ED61" s="258" t="n"/>
      <c r="EE61" s="258" t="n"/>
    </row>
    <row r="62" hidden="1" ht="47.25" customHeight="1">
      <c r="A62" s="240" t="inlineStr">
        <is>
          <t>COOPERATIVA AGRARIA DE PRODUCTOS ECOLOGICOS DE PAMPACOLCA - COAPEP</t>
        </is>
      </c>
      <c r="B62" s="240" t="inlineStr">
        <is>
          <t>QUINUA Y OTROS GRANOS</t>
        </is>
      </c>
      <c r="C62" s="240" t="inlineStr">
        <is>
          <t>QUINUA</t>
        </is>
      </c>
      <c r="D62" s="240" t="inlineStr">
        <is>
          <t>AREQUIPA</t>
        </is>
      </c>
      <c r="E62" s="240" t="inlineStr">
        <is>
          <t>040410</t>
        </is>
      </c>
      <c r="F62" s="240" t="inlineStr">
        <is>
          <t>AREQUIPA</t>
        </is>
      </c>
      <c r="G62" s="240" t="inlineStr">
        <is>
          <t>CASTILLA</t>
        </is>
      </c>
      <c r="H62" s="240" t="inlineStr">
        <is>
          <t>PAMPACOLCA</t>
        </is>
      </c>
      <c r="I62" s="241" t="n"/>
      <c r="J62" s="241" t="n"/>
      <c r="K62" s="241" t="n"/>
      <c r="L62" s="241" t="n">
        <v>1</v>
      </c>
      <c r="M62" s="241" t="n">
        <v>1</v>
      </c>
      <c r="N62" s="241" t="n">
        <v>1</v>
      </c>
      <c r="O62" s="241" t="n">
        <v>1</v>
      </c>
      <c r="P62" s="241" t="n"/>
      <c r="Q62" s="241" t="inlineStr">
        <is>
          <t>PAC</t>
        </is>
      </c>
      <c r="R62" s="242">
        <f>IF(I62=1,I$2,"")&amp;IF(J62=1,IF(I62=1,"-","")&amp;J$2,"")&amp;IF(K62=1,IF(OR(J62=1,I62=1),"-","")&amp;K$2,"")&amp;IF(L62=1,IF(OR(K62=1,J62=1,I62=1),"-","")&amp;L$2,"")&amp;IF(M62=1,IF(OR(L62=1,K62=1,J62=1,I62=1),"-","")&amp;M$2,"")&amp;IF(N62=1,IF(OR(M62=1,L62=1,K62=1,J62=1,I62=1),"-","")&amp;N$2,"")&amp;IF(O62=1,IF(OR(N62=1,M62=1,L62=1,K62=1,J62=1,I62=1),"-","")&amp;O$2,"")&amp;IF(P62=1,IF(I62=1," - ",IF(J62=1," - ",IF(K62=1," - ",IF(L62=1," - ",IF(M62=1," - ",IF(N62=1," - ",IF(O62=1," - ","")))))))&amp;P$2,"")</f>
        <v/>
      </c>
      <c r="S62" s="243">
        <f>SUM('b2'!$I62:$P62)</f>
        <v/>
      </c>
      <c r="T62" s="243">
        <f>IF(OR('b2'!$J62=1,'b2'!$K62=1,'b2'!$L62=1,'b2'!$M62=1,'b2'!$N62=1,'b2'!$O62=1,'b2'!$P62=1),"SI","NO")</f>
        <v/>
      </c>
      <c r="U62" s="243">
        <f>IF(OR('b2'!$K62=1,'b2'!$L62=1,'b2'!$M62=1,'b2'!$N62=1,'b2'!$O62=1,'b2'!$P62=1),"SI","NO")</f>
        <v/>
      </c>
      <c r="V62" s="244" t="n">
        <v>0</v>
      </c>
      <c r="W62" s="245" t="n">
        <v>0</v>
      </c>
      <c r="X62" s="245" t="n">
        <v>0</v>
      </c>
      <c r="Y62" s="244" t="n">
        <v>0</v>
      </c>
      <c r="Z62" s="245" t="n">
        <v>0</v>
      </c>
      <c r="AA62" s="245" t="n">
        <v>0</v>
      </c>
      <c r="AB62" s="244" t="n">
        <v>0</v>
      </c>
      <c r="AC62" s="245" t="n">
        <v>24</v>
      </c>
      <c r="AD62" s="245" t="n">
        <v>9</v>
      </c>
      <c r="AE62" s="244" t="n">
        <v>33</v>
      </c>
      <c r="AF62" s="245" t="n">
        <v>24</v>
      </c>
      <c r="AG62" s="245" t="n">
        <v>9</v>
      </c>
      <c r="AH62" s="244" t="n">
        <v>33</v>
      </c>
      <c r="AI62" s="245" t="n">
        <v>24</v>
      </c>
      <c r="AJ62" s="245" t="n">
        <v>9</v>
      </c>
      <c r="AK62" s="244" t="n">
        <v>33</v>
      </c>
      <c r="AL62" s="245" t="n">
        <v>24</v>
      </c>
      <c r="AM62" s="245" t="n">
        <v>9</v>
      </c>
      <c r="AN62" s="244" t="n">
        <v>33</v>
      </c>
      <c r="AO62" s="245" t="n">
        <v>0</v>
      </c>
      <c r="AP62" s="245" t="n">
        <v>0</v>
      </c>
      <c r="AQ62" s="244" t="n">
        <v>0</v>
      </c>
      <c r="AR62" s="244">
        <f>IF('b2'!$AQ62&gt;0,'b2'!$AQ62,IF('b2'!$AN62&gt;0,'b2'!$AN62,IF('b2'!$AK62&gt;0,'b2'!$AK62,IF('b2'!$AH62&gt;0,'b2'!$AH62,IF('b2'!$AE62&gt;0,'b2'!$AE62,IF('b2'!$AB62&gt;0,'b2'!$AB62,IF('b2'!$Y62&gt;0,'b2'!$Y62,IF('b2'!$V62&gt;0,'b2'!$V62," ---"))))))))</f>
        <v/>
      </c>
      <c r="AS62" s="246" t="n">
        <v>0</v>
      </c>
      <c r="AT62" s="246" t="n">
        <v>0</v>
      </c>
      <c r="AU62" s="246" t="n">
        <v>17</v>
      </c>
      <c r="AV62" s="246" t="n">
        <v>7</v>
      </c>
      <c r="AW62" s="246" t="n">
        <v>23</v>
      </c>
      <c r="AX62" s="246" t="n">
        <v>2</v>
      </c>
      <c r="AY62" s="246" t="n">
        <v>26</v>
      </c>
      <c r="AZ62" s="246" t="n">
        <v>4</v>
      </c>
      <c r="BA62" s="246" t="n">
        <v>37</v>
      </c>
      <c r="BB62" s="246" t="n">
        <v>1</v>
      </c>
      <c r="BC62" s="246" t="n">
        <v>0</v>
      </c>
      <c r="BD62" s="246" t="n">
        <v>0</v>
      </c>
      <c r="BE62" s="247" t="n">
        <v>0</v>
      </c>
      <c r="BF62" s="252" t="n">
        <v>0</v>
      </c>
      <c r="BG62" s="252" t="n">
        <v>0</v>
      </c>
      <c r="BH62" s="247" t="n">
        <v>0</v>
      </c>
      <c r="BI62" s="250" t="inlineStr">
        <is>
          <t>#REF!</t>
        </is>
      </c>
      <c r="BJ62" s="251" t="inlineStr">
        <is>
          <t>#REF!</t>
        </is>
      </c>
      <c r="BK62" s="252" t="n">
        <v>0</v>
      </c>
      <c r="BL62" s="252" t="n">
        <v>0</v>
      </c>
      <c r="BM62" s="247" t="n">
        <v>0</v>
      </c>
      <c r="BN62" s="250" t="inlineStr">
        <is>
          <t>#REF!</t>
        </is>
      </c>
      <c r="BO62" s="251" t="inlineStr">
        <is>
          <t>#REF!</t>
        </is>
      </c>
      <c r="BP62" s="248" t="n">
        <v>0</v>
      </c>
      <c r="BQ62" s="248" t="n">
        <v>0</v>
      </c>
      <c r="BR62" s="249" t="n">
        <v>0</v>
      </c>
      <c r="BS62" s="250" t="inlineStr">
        <is>
          <t>#REF!</t>
        </is>
      </c>
      <c r="BT62" s="251">
        <f>'[2]DATA CONSOLIDADA 2018-2025 '!$BR64-'b2'!$BO62</f>
        <v/>
      </c>
      <c r="BU62" s="248" t="n">
        <v>0</v>
      </c>
      <c r="BV62" s="248" t="n">
        <v>0</v>
      </c>
      <c r="BW62" s="249" t="n">
        <v>0</v>
      </c>
      <c r="BX62" s="250" t="inlineStr">
        <is>
          <t>#REF!</t>
        </is>
      </c>
      <c r="BY62" s="251" t="inlineStr">
        <is>
          <t>#REF!</t>
        </is>
      </c>
      <c r="BZ62" s="248" t="n">
        <v>0</v>
      </c>
      <c r="CA62" s="248" t="n">
        <v>0</v>
      </c>
      <c r="CB62" s="249" t="n">
        <v>0</v>
      </c>
      <c r="CC62" s="250" t="inlineStr">
        <is>
          <t>#REF!</t>
        </is>
      </c>
      <c r="CD62" s="251">
        <f>'[2]DATA CONSOLIDADA 2018-2025 '!$CB64-'b2'!$BW62</f>
        <v/>
      </c>
      <c r="CE62" s="253" t="n">
        <v>476733.9495</v>
      </c>
      <c r="CF62" s="253" t="n">
        <v>0</v>
      </c>
      <c r="CG62" s="254" t="n">
        <v>476733.9495</v>
      </c>
      <c r="CH62" s="250" t="inlineStr">
        <is>
          <t>#REF!</t>
        </is>
      </c>
      <c r="CI62" s="251">
        <f>'[2]DATA CONSOLIDADA 2018-2025 '!$CG64-'b2'!$CB62</f>
        <v/>
      </c>
      <c r="CJ62" s="247" t="inlineStr">
        <is>
          <t>#REF!</t>
        </is>
      </c>
      <c r="CK62" s="247" t="n">
        <v>0</v>
      </c>
      <c r="CL62" s="247" t="n">
        <v>0</v>
      </c>
      <c r="CM62" s="247" t="n">
        <v>0</v>
      </c>
      <c r="CN62" s="247" t="inlineStr">
        <is>
          <t>#REF!</t>
        </is>
      </c>
      <c r="CO62" s="251">
        <f>'[2]DATA CONSOLIDADA 2018-2025 '!$CM64-'b2'!$CG62</f>
        <v/>
      </c>
      <c r="CP62" s="253" t="n">
        <v>0</v>
      </c>
      <c r="CQ62" s="253" t="n">
        <v>0</v>
      </c>
      <c r="CR62" s="253" t="n">
        <v>0</v>
      </c>
      <c r="CS62" s="253" t="n">
        <v>0</v>
      </c>
      <c r="CT62" s="253" t="n">
        <v>0</v>
      </c>
      <c r="CU62" s="253" t="n">
        <v>0</v>
      </c>
      <c r="CV62" s="247" t="n">
        <v>0</v>
      </c>
      <c r="CW62" s="247" t="n">
        <v>0</v>
      </c>
      <c r="CX62" s="247" t="n">
        <v>476733.9495</v>
      </c>
      <c r="CY62" s="247" t="n">
        <v>0</v>
      </c>
      <c r="CZ62" s="247" t="n">
        <v>0</v>
      </c>
      <c r="DA62" s="247" t="n">
        <v>0</v>
      </c>
      <c r="DB62" s="247" t="n">
        <v>476733.9495</v>
      </c>
      <c r="DC62" s="255" t="n">
        <v>0</v>
      </c>
      <c r="DD62" s="255" t="n">
        <v>0</v>
      </c>
      <c r="DE62" s="255" t="n">
        <v>0</v>
      </c>
      <c r="DF62" s="255" t="n">
        <v>0</v>
      </c>
      <c r="DG62" s="255" t="n">
        <v>0</v>
      </c>
      <c r="DH62" s="255" t="n">
        <v>0</v>
      </c>
      <c r="DI62" s="256" t="n">
        <v>20605161678</v>
      </c>
      <c r="DJ62" s="257" t="inlineStr">
        <is>
          <t>COOPERATIVA AGRARIA DE PRODUCTOS ECOLOGICOS DE PAMPACOLCA - COAPEP</t>
        </is>
      </c>
      <c r="DK62" s="257" t="inlineStr">
        <is>
          <t>02 Cooperativa</t>
        </is>
      </c>
      <c r="DL62" s="258" t="n"/>
      <c r="DM62" s="258" t="n"/>
      <c r="DN62" s="258" t="n"/>
      <c r="DO62" s="258" t="n"/>
      <c r="DP62" s="258" t="n"/>
      <c r="DQ62" s="258" t="n"/>
      <c r="DR62" s="258" t="n"/>
      <c r="DS62" s="258" t="n"/>
      <c r="DT62" s="258" t="n"/>
      <c r="DU62" s="258" t="n"/>
      <c r="DV62" s="258" t="n"/>
      <c r="DW62" s="258" t="n"/>
      <c r="DX62" s="258" t="n"/>
      <c r="DY62" s="258" t="n"/>
      <c r="DZ62" s="258" t="n"/>
      <c r="EA62" s="258" t="n"/>
      <c r="EB62" s="258" t="n"/>
      <c r="EC62" s="258" t="n"/>
      <c r="ED62" s="258" t="n"/>
      <c r="EE62" s="258" t="n"/>
    </row>
    <row r="63" hidden="1" ht="47.25" customHeight="1">
      <c r="A63" s="240" t="inlineStr">
        <is>
          <t>ASOCIACION CENTRO DE ACOPIO DE LECHE SEÑOR DE LOS MILAGROS</t>
        </is>
      </c>
      <c r="B63" s="240" t="inlineStr">
        <is>
          <t>DERIVADOS LACTEOS</t>
        </is>
      </c>
      <c r="C63" s="240" t="inlineStr">
        <is>
          <t>DERIVADOS LACTEOS</t>
        </is>
      </c>
      <c r="D63" s="240" t="inlineStr">
        <is>
          <t>AREQUIPA</t>
        </is>
      </c>
      <c r="E63" s="240" t="inlineStr">
        <is>
          <t>040520</t>
        </is>
      </c>
      <c r="F63" s="240" t="inlineStr">
        <is>
          <t>AREQUIPA</t>
        </is>
      </c>
      <c r="G63" s="240" t="inlineStr">
        <is>
          <t>CAYLLOMA</t>
        </is>
      </c>
      <c r="H63" s="240" t="inlineStr">
        <is>
          <t>MAJES</t>
        </is>
      </c>
      <c r="I63" s="241" t="n"/>
      <c r="J63" s="241" t="n"/>
      <c r="K63" s="241" t="n"/>
      <c r="L63" s="241" t="n"/>
      <c r="M63" s="241" t="n">
        <v>1</v>
      </c>
      <c r="N63" s="241" t="n">
        <v>1</v>
      </c>
      <c r="O63" s="241" t="n">
        <v>1</v>
      </c>
      <c r="P63" s="241" t="n">
        <v>1</v>
      </c>
      <c r="Q63" s="241" t="inlineStr">
        <is>
          <t>PAC</t>
        </is>
      </c>
      <c r="R63" s="242">
        <f>IF(I63=1,I$2,"")&amp;IF(J63=1,IF(I63=1,"-","")&amp;J$2,"")&amp;IF(K63=1,IF(OR(J63=1,I63=1),"-","")&amp;K$2,"")&amp;IF(L63=1,IF(OR(K63=1,J63=1,I63=1),"-","")&amp;L$2,"")&amp;IF(M63=1,IF(OR(L63=1,K63=1,J63=1,I63=1),"-","")&amp;M$2,"")&amp;IF(N63=1,IF(OR(M63=1,L63=1,K63=1,J63=1,I63=1),"-","")&amp;N$2,"")&amp;IF(O63=1,IF(OR(N63=1,M63=1,L63=1,K63=1,J63=1,I63=1),"-","")&amp;O$2,"")&amp;IF(P63=1,IF(I63=1," - ",IF(J63=1," - ",IF(K63=1," - ",IF(L63=1," - ",IF(M63=1," - ",IF(N63=1," - ",IF(O63=1," - ","")))))))&amp;P$2,"")</f>
        <v/>
      </c>
      <c r="S63" s="243">
        <f>SUM('b2'!$I63:$P63)</f>
        <v/>
      </c>
      <c r="T63" s="243">
        <f>IF(OR('b2'!$J63=1,'b2'!$K63=1,'b2'!$L63=1,'b2'!$M63=1,'b2'!$N63=1,'b2'!$O63=1,'b2'!$P63=1),"SI","NO")</f>
        <v/>
      </c>
      <c r="U63" s="243">
        <f>IF(OR('b2'!$K63=1,'b2'!$L63=1,'b2'!$M63=1,'b2'!$N63=1,'b2'!$O63=1,'b2'!$P63=1),"SI","NO")</f>
        <v/>
      </c>
      <c r="V63" s="244" t="n">
        <v>0</v>
      </c>
      <c r="W63" s="245" t="n">
        <v>0</v>
      </c>
      <c r="X63" s="245" t="n">
        <v>0</v>
      </c>
      <c r="Y63" s="244" t="n">
        <v>0</v>
      </c>
      <c r="Z63" s="245" t="n">
        <v>0</v>
      </c>
      <c r="AA63" s="245" t="n">
        <v>0</v>
      </c>
      <c r="AB63" s="244" t="n">
        <v>0</v>
      </c>
      <c r="AC63" s="245" t="n">
        <v>0</v>
      </c>
      <c r="AD63" s="245" t="n">
        <v>0</v>
      </c>
      <c r="AE63" s="244" t="n">
        <v>0</v>
      </c>
      <c r="AF63" s="245" t="n">
        <v>49</v>
      </c>
      <c r="AG63" s="245" t="n">
        <v>19</v>
      </c>
      <c r="AH63" s="244" t="n">
        <v>68</v>
      </c>
      <c r="AI63" s="245" t="n">
        <v>49</v>
      </c>
      <c r="AJ63" s="245" t="n">
        <v>19</v>
      </c>
      <c r="AK63" s="244" t="n">
        <v>68</v>
      </c>
      <c r="AL63" s="245" t="n">
        <v>48</v>
      </c>
      <c r="AM63" s="245" t="n">
        <v>21</v>
      </c>
      <c r="AN63" s="244" t="n">
        <v>69</v>
      </c>
      <c r="AO63" s="245" t="n">
        <v>48</v>
      </c>
      <c r="AP63" s="245" t="n">
        <v>21</v>
      </c>
      <c r="AQ63" s="244" t="n">
        <v>69</v>
      </c>
      <c r="AR63" s="244">
        <f>IF('b2'!$AQ63&gt;0,'b2'!$AQ63,IF('b2'!$AN63&gt;0,'b2'!$AN63,IF('b2'!$AK63&gt;0,'b2'!$AK63,IF('b2'!$AH63&gt;0,'b2'!$AH63,IF('b2'!$AE63&gt;0,'b2'!$AE63,IF('b2'!$AB63&gt;0,'b2'!$AB63,IF('b2'!$Y63&gt;0,'b2'!$Y63,IF('b2'!$V63&gt;0,'b2'!$V63," ---"))))))))</f>
        <v/>
      </c>
      <c r="AS63" s="246" t="n">
        <v>0</v>
      </c>
      <c r="AT63" s="246" t="n">
        <v>0</v>
      </c>
      <c r="AU63" s="246" t="n">
        <v>0</v>
      </c>
      <c r="AV63" s="246" t="n">
        <v>0</v>
      </c>
      <c r="AW63" s="246" t="n">
        <v>30</v>
      </c>
      <c r="AX63" s="246" t="n">
        <v>5</v>
      </c>
      <c r="AY63" s="246" t="n">
        <v>49</v>
      </c>
      <c r="AZ63" s="246" t="n">
        <v>4</v>
      </c>
      <c r="BA63" s="246" t="n">
        <v>51</v>
      </c>
      <c r="BB63" s="246" t="n">
        <v>3</v>
      </c>
      <c r="BC63" s="246" t="n">
        <v>42</v>
      </c>
      <c r="BD63" s="246" t="n">
        <v>2</v>
      </c>
      <c r="BE63" s="247" t="n">
        <v>0</v>
      </c>
      <c r="BF63" s="252" t="n">
        <v>0</v>
      </c>
      <c r="BG63" s="252" t="n">
        <v>0</v>
      </c>
      <c r="BH63" s="247" t="n">
        <v>0</v>
      </c>
      <c r="BI63" s="250" t="inlineStr">
        <is>
          <t>#REF!</t>
        </is>
      </c>
      <c r="BJ63" s="251" t="inlineStr">
        <is>
          <t>#REF!</t>
        </is>
      </c>
      <c r="BK63" s="252" t="n">
        <v>0</v>
      </c>
      <c r="BL63" s="252" t="n">
        <v>0</v>
      </c>
      <c r="BM63" s="247" t="n">
        <v>0</v>
      </c>
      <c r="BN63" s="250" t="inlineStr">
        <is>
          <t>#REF!</t>
        </is>
      </c>
      <c r="BO63" s="251" t="inlineStr">
        <is>
          <t>#REF!</t>
        </is>
      </c>
      <c r="BP63" s="248" t="n">
        <v>0</v>
      </c>
      <c r="BQ63" s="248" t="n">
        <v>0</v>
      </c>
      <c r="BR63" s="249" t="n">
        <v>0</v>
      </c>
      <c r="BS63" s="250" t="inlineStr">
        <is>
          <t>#REF!</t>
        </is>
      </c>
      <c r="BT63" s="251">
        <f>'[2]DATA CONSOLIDADA 2018-2025 '!$BR65-'b2'!$BO63</f>
        <v/>
      </c>
      <c r="BU63" s="248" t="n">
        <v>58403.51</v>
      </c>
      <c r="BV63" s="248" t="n">
        <v>0</v>
      </c>
      <c r="BW63" s="249" t="n">
        <v>58403.51</v>
      </c>
      <c r="BX63" s="250" t="inlineStr">
        <is>
          <t>#REF!</t>
        </is>
      </c>
      <c r="BY63" s="251" t="inlineStr">
        <is>
          <t>#REF!</t>
        </is>
      </c>
      <c r="BZ63" s="248" t="n">
        <v>219073.56</v>
      </c>
      <c r="CA63" s="248" t="n">
        <v>0</v>
      </c>
      <c r="CB63" s="249" t="n">
        <v>219073.56</v>
      </c>
      <c r="CC63" s="250" t="inlineStr">
        <is>
          <t>#REF!</t>
        </is>
      </c>
      <c r="CD63" s="251">
        <f>'[2]DATA CONSOLIDADA 2018-2025 '!$CB65-'b2'!$BW63</f>
        <v/>
      </c>
      <c r="CE63" s="253" t="n">
        <v>394769.85758633</v>
      </c>
      <c r="CF63" s="253" t="n">
        <v>0</v>
      </c>
      <c r="CG63" s="254" t="n">
        <v>394769.85758633</v>
      </c>
      <c r="CH63" s="250" t="inlineStr">
        <is>
          <t>#REF!</t>
        </is>
      </c>
      <c r="CI63" s="251">
        <f>'[2]DATA CONSOLIDADA 2018-2025 '!$CG65-'b2'!$CB63</f>
        <v/>
      </c>
      <c r="CJ63" s="247" t="inlineStr">
        <is>
          <t>#REF!</t>
        </is>
      </c>
      <c r="CK63" s="247" t="n">
        <v>338125.16184476</v>
      </c>
      <c r="CL63" s="247" t="n">
        <v>0</v>
      </c>
      <c r="CM63" s="247" t="n">
        <v>338125.16184476</v>
      </c>
      <c r="CN63" s="247" t="inlineStr">
        <is>
          <t>#REF!</t>
        </is>
      </c>
      <c r="CO63" s="251">
        <f>'[2]DATA CONSOLIDADA 2018-2025 '!$CM65-'b2'!$CG63</f>
        <v/>
      </c>
      <c r="CP63" s="253" t="n">
        <v>0</v>
      </c>
      <c r="CQ63" s="253" t="n">
        <v>0</v>
      </c>
      <c r="CR63" s="253" t="n">
        <v>0</v>
      </c>
      <c r="CS63" s="253" t="n">
        <v>219073.55177301</v>
      </c>
      <c r="CT63" s="253" t="n">
        <v>0</v>
      </c>
      <c r="CU63" s="253" t="n">
        <v>0</v>
      </c>
      <c r="CV63" s="247" t="n">
        <v>219073.55177301</v>
      </c>
      <c r="CW63" s="247" t="n">
        <v>0</v>
      </c>
      <c r="CX63" s="247" t="n">
        <v>0</v>
      </c>
      <c r="CY63" s="247" t="n">
        <v>394769.85758633</v>
      </c>
      <c r="CZ63" s="247" t="n">
        <v>0</v>
      </c>
      <c r="DA63" s="247" t="n">
        <v>0</v>
      </c>
      <c r="DB63" s="247" t="n">
        <v>394769.85758633</v>
      </c>
      <c r="DC63" s="255" t="n">
        <v>0</v>
      </c>
      <c r="DD63" s="255" t="n">
        <v>0</v>
      </c>
      <c r="DE63" s="255" t="n">
        <v>338125.16184476</v>
      </c>
      <c r="DF63" s="255" t="n">
        <v>0</v>
      </c>
      <c r="DG63" s="255" t="n">
        <v>0</v>
      </c>
      <c r="DH63" s="255" t="n">
        <v>338125.16184476</v>
      </c>
      <c r="DI63" s="256" t="n">
        <v>20326767400</v>
      </c>
      <c r="DJ63" s="257" t="inlineStr">
        <is>
          <t>ASOC.C.DE ACOPIO D.LECHE SR.D.L.MILAGROS</t>
        </is>
      </c>
      <c r="DK63" s="257" t="inlineStr">
        <is>
          <t>01 Asociación</t>
        </is>
      </c>
      <c r="DL63" s="258" t="n"/>
      <c r="DM63" s="258" t="n"/>
      <c r="DN63" s="258" t="n"/>
      <c r="DO63" s="258" t="n"/>
      <c r="DP63" s="258" t="n"/>
      <c r="DQ63" s="258" t="n"/>
      <c r="DR63" s="258" t="n"/>
      <c r="DS63" s="258" t="n"/>
      <c r="DT63" s="258" t="n"/>
      <c r="DU63" s="258" t="n"/>
      <c r="DV63" s="258" t="n"/>
      <c r="DW63" s="258" t="n"/>
      <c r="DX63" s="258" t="n"/>
      <c r="DY63" s="258" t="n"/>
      <c r="DZ63" s="258" t="n"/>
      <c r="EA63" s="258" t="n"/>
      <c r="EB63" s="258" t="n"/>
      <c r="EC63" s="258" t="n"/>
      <c r="ED63" s="258" t="n"/>
      <c r="EE63" s="258" t="n"/>
    </row>
    <row r="64" hidden="1" ht="47.25" customHeight="1">
      <c r="A64" s="240" t="inlineStr">
        <is>
          <t>COORDINADORA NACIONAL DE PRODUCTORES DE PAPA DEL PERU- CORPAPA</t>
        </is>
      </c>
      <c r="B64" s="240" t="inlineStr">
        <is>
          <t>PAPA</t>
        </is>
      </c>
      <c r="C64" s="240" t="inlineStr">
        <is>
          <t>PAPA</t>
        </is>
      </c>
      <c r="D64" s="240" t="inlineStr">
        <is>
          <t>AYACUCHO</t>
        </is>
      </c>
      <c r="E64" s="240" t="inlineStr">
        <is>
          <t>050105</t>
        </is>
      </c>
      <c r="F64" s="240" t="inlineStr">
        <is>
          <t>AYACUCHO</t>
        </is>
      </c>
      <c r="G64" s="240" t="inlineStr">
        <is>
          <t>HUAMANGA</t>
        </is>
      </c>
      <c r="H64" s="240" t="inlineStr">
        <is>
          <t>CHIARA</t>
        </is>
      </c>
      <c r="I64" s="241" t="n">
        <v>1</v>
      </c>
      <c r="J64" s="241" t="n"/>
      <c r="K64" s="241" t="n"/>
      <c r="L64" s="241" t="n"/>
      <c r="M64" s="241" t="n"/>
      <c r="N64" s="241" t="n"/>
      <c r="O64" s="241" t="n"/>
      <c r="P64" s="241" t="n"/>
      <c r="Q64" s="241" t="inlineStr">
        <is>
          <t>PAC</t>
        </is>
      </c>
      <c r="R64" s="242">
        <f>IF(I64=1,I$2,"")&amp;IF(J64=1,IF(I64=1,"-","")&amp;J$2,"")&amp;IF(K64=1,IF(OR(J64=1,I64=1),"-","")&amp;K$2,"")&amp;IF(L64=1,IF(OR(K64=1,J64=1,I64=1),"-","")&amp;L$2,"")&amp;IF(M64=1,IF(OR(L64=1,K64=1,J64=1,I64=1),"-","")&amp;M$2,"")&amp;IF(N64=1,IF(OR(M64=1,L64=1,K64=1,J64=1,I64=1),"-","")&amp;N$2,"")&amp;IF(O64=1,IF(OR(N64=1,M64=1,L64=1,K64=1,J64=1,I64=1),"-","")&amp;O$2,"")&amp;IF(P64=1,IF(I64=1," - ",IF(J64=1," - ",IF(K64=1," - ",IF(L64=1," - ",IF(M64=1," - ",IF(N64=1," - ",IF(O64=1," - ","")))))))&amp;P$2,"")</f>
        <v/>
      </c>
      <c r="S64" s="243">
        <f>SUM('b2'!$I64:$P64)</f>
        <v/>
      </c>
      <c r="T64" s="243">
        <f>IF(OR('b2'!$J64=1,'b2'!$K64=1,'b2'!$L64=1,'b2'!$M64=1,'b2'!$N64=1,'b2'!$O64=1,'b2'!$P64=1),"SI","NO")</f>
        <v/>
      </c>
      <c r="U64" s="243">
        <f>IF(OR('b2'!$K64=1,'b2'!$L64=1,'b2'!$M64=1,'b2'!$N64=1,'b2'!$O64=1,'b2'!$P64=1),"SI","NO")</f>
        <v/>
      </c>
      <c r="V64" s="244" t="n">
        <v>54</v>
      </c>
      <c r="W64" s="245" t="n">
        <v>0</v>
      </c>
      <c r="X64" s="245" t="n">
        <v>0</v>
      </c>
      <c r="Y64" s="244" t="n">
        <v>0</v>
      </c>
      <c r="Z64" s="245" t="n">
        <v>0</v>
      </c>
      <c r="AA64" s="245" t="n">
        <v>0</v>
      </c>
      <c r="AB64" s="244" t="n">
        <v>0</v>
      </c>
      <c r="AC64" s="245" t="n">
        <v>0</v>
      </c>
      <c r="AD64" s="245" t="n">
        <v>0</v>
      </c>
      <c r="AE64" s="244" t="n">
        <v>0</v>
      </c>
      <c r="AF64" s="245" t="n">
        <v>0</v>
      </c>
      <c r="AG64" s="245" t="n">
        <v>0</v>
      </c>
      <c r="AH64" s="244" t="n">
        <v>0</v>
      </c>
      <c r="AI64" s="245" t="n">
        <v>0</v>
      </c>
      <c r="AJ64" s="245" t="n">
        <v>0</v>
      </c>
      <c r="AK64" s="244" t="n">
        <v>0</v>
      </c>
      <c r="AL64" s="245" t="n">
        <v>0</v>
      </c>
      <c r="AM64" s="245" t="n">
        <v>0</v>
      </c>
      <c r="AN64" s="244" t="n">
        <v>0</v>
      </c>
      <c r="AO64" s="245" t="n">
        <v>0</v>
      </c>
      <c r="AP64" s="245" t="n">
        <v>0</v>
      </c>
      <c r="AQ64" s="244" t="n">
        <v>0</v>
      </c>
      <c r="AR64" s="244">
        <f>IF('b2'!$AQ64&gt;0,'b2'!$AQ64,IF('b2'!$AN64&gt;0,'b2'!$AN64,IF('b2'!$AK64&gt;0,'b2'!$AK64,IF('b2'!$AH64&gt;0,'b2'!$AH64,IF('b2'!$AE64&gt;0,'b2'!$AE64,IF('b2'!$AB64&gt;0,'b2'!$AB64,IF('b2'!$Y64&gt;0,'b2'!$Y64,IF('b2'!$V64&gt;0,'b2'!$V64," ---"))))))))</f>
        <v/>
      </c>
      <c r="AS64" s="246" t="n">
        <v>0</v>
      </c>
      <c r="AT64" s="246" t="n">
        <v>0</v>
      </c>
      <c r="AU64" s="246" t="n">
        <v>0</v>
      </c>
      <c r="AV64" s="246" t="n">
        <v>0</v>
      </c>
      <c r="AW64" s="246" t="n">
        <v>0</v>
      </c>
      <c r="AX64" s="246" t="n">
        <v>0</v>
      </c>
      <c r="AY64" s="246" t="n">
        <v>0</v>
      </c>
      <c r="AZ64" s="246" t="n">
        <v>0</v>
      </c>
      <c r="BA64" s="246" t="n">
        <v>0</v>
      </c>
      <c r="BB64" s="246" t="n">
        <v>0</v>
      </c>
      <c r="BC64" s="246" t="n">
        <v>0</v>
      </c>
      <c r="BD64" s="246" t="n">
        <v>0</v>
      </c>
      <c r="BE64" s="247" t="n">
        <v>0</v>
      </c>
      <c r="BF64" s="252" t="n">
        <v>0</v>
      </c>
      <c r="BG64" s="252" t="n">
        <v>0</v>
      </c>
      <c r="BH64" s="247" t="n">
        <v>0</v>
      </c>
      <c r="BI64" s="250" t="inlineStr">
        <is>
          <t>#REF!</t>
        </is>
      </c>
      <c r="BJ64" s="251" t="inlineStr">
        <is>
          <t>#REF!</t>
        </is>
      </c>
      <c r="BK64" s="252" t="n">
        <v>0</v>
      </c>
      <c r="BL64" s="252" t="n">
        <v>0</v>
      </c>
      <c r="BM64" s="247" t="n">
        <v>0</v>
      </c>
      <c r="BN64" s="250" t="inlineStr">
        <is>
          <t>#REF!</t>
        </is>
      </c>
      <c r="BO64" s="251" t="inlineStr">
        <is>
          <t>#REF!</t>
        </is>
      </c>
      <c r="BP64" s="248" t="n">
        <v>0</v>
      </c>
      <c r="BQ64" s="248" t="n">
        <v>0</v>
      </c>
      <c r="BR64" s="249" t="n">
        <v>0</v>
      </c>
      <c r="BS64" s="250" t="inlineStr">
        <is>
          <t>#REF!</t>
        </is>
      </c>
      <c r="BT64" s="251">
        <f>'[2]DATA CONSOLIDADA 2018-2025 '!$BR66-'b2'!$BO64</f>
        <v/>
      </c>
      <c r="BU64" s="248" t="n">
        <v>0</v>
      </c>
      <c r="BV64" s="248" t="n">
        <v>0</v>
      </c>
      <c r="BW64" s="249" t="n">
        <v>0</v>
      </c>
      <c r="BX64" s="250" t="inlineStr">
        <is>
          <t>#REF!</t>
        </is>
      </c>
      <c r="BY64" s="251" t="inlineStr">
        <is>
          <t>#REF!</t>
        </is>
      </c>
      <c r="BZ64" s="248" t="n">
        <v>0</v>
      </c>
      <c r="CA64" s="248" t="n">
        <v>0</v>
      </c>
      <c r="CB64" s="249" t="n">
        <v>0</v>
      </c>
      <c r="CC64" s="250" t="inlineStr">
        <is>
          <t>#REF!</t>
        </is>
      </c>
      <c r="CD64" s="251">
        <f>'[2]DATA CONSOLIDADA 2018-2025 '!$CB66-'b2'!$BW64</f>
        <v/>
      </c>
      <c r="CE64" s="253" t="n">
        <v>0</v>
      </c>
      <c r="CF64" s="253" t="n">
        <v>0</v>
      </c>
      <c r="CG64" s="254" t="n">
        <v>0</v>
      </c>
      <c r="CH64" s="250" t="inlineStr">
        <is>
          <t>#REF!</t>
        </is>
      </c>
      <c r="CI64" s="251">
        <f>'[2]DATA CONSOLIDADA 2018-2025 '!$CG66-'b2'!$CB64</f>
        <v/>
      </c>
      <c r="CJ64" s="247" t="inlineStr">
        <is>
          <t>#REF!</t>
        </is>
      </c>
      <c r="CK64" s="247" t="n">
        <v>0</v>
      </c>
      <c r="CL64" s="247" t="n">
        <v>0</v>
      </c>
      <c r="CM64" s="247" t="n">
        <v>0</v>
      </c>
      <c r="CN64" s="247" t="inlineStr">
        <is>
          <t>#REF!</t>
        </is>
      </c>
      <c r="CO64" s="251">
        <f>'[2]DATA CONSOLIDADA 2018-2025 '!$CM66-'b2'!$CG64</f>
        <v/>
      </c>
      <c r="CP64" s="253" t="n">
        <v>0</v>
      </c>
      <c r="CQ64" s="253" t="n">
        <v>0</v>
      </c>
      <c r="CR64" s="253" t="n">
        <v>0</v>
      </c>
      <c r="CS64" s="253" t="n">
        <v>0</v>
      </c>
      <c r="CT64" s="253" t="n">
        <v>0</v>
      </c>
      <c r="CU64" s="253" t="n">
        <v>0</v>
      </c>
      <c r="CV64" s="247" t="n">
        <v>0</v>
      </c>
      <c r="CW64" s="247" t="n">
        <v>0</v>
      </c>
      <c r="CX64" s="247" t="n">
        <v>0</v>
      </c>
      <c r="CY64" s="247" t="n">
        <v>0</v>
      </c>
      <c r="CZ64" s="247" t="n">
        <v>0</v>
      </c>
      <c r="DA64" s="247" t="n">
        <v>0</v>
      </c>
      <c r="DB64" s="247" t="n">
        <v>0</v>
      </c>
      <c r="DC64" s="255" t="n">
        <v>0</v>
      </c>
      <c r="DD64" s="255" t="n">
        <v>0</v>
      </c>
      <c r="DE64" s="255" t="n">
        <v>0</v>
      </c>
      <c r="DF64" s="255" t="n">
        <v>0</v>
      </c>
      <c r="DG64" s="255" t="n">
        <v>0</v>
      </c>
      <c r="DH64" s="255" t="n">
        <v>0</v>
      </c>
      <c r="DI64" s="256" t="n">
        <v>20517247805</v>
      </c>
      <c r="DJ64" s="257" t="inlineStr">
        <is>
          <t>COORDINADORA NACIONAL DE PRODUCTORES DE PAPA DEL PERU- CORPAPA</t>
        </is>
      </c>
      <c r="DK64" s="257" t="inlineStr">
        <is>
          <t>01 Asociación</t>
        </is>
      </c>
      <c r="DL64" s="258" t="n"/>
      <c r="DM64" s="258" t="n"/>
      <c r="DN64" s="258" t="n"/>
      <c r="DO64" s="258" t="n"/>
      <c r="DP64" s="258" t="n"/>
      <c r="DQ64" s="258" t="n"/>
      <c r="DR64" s="258" t="n"/>
      <c r="DS64" s="258" t="n"/>
      <c r="DT64" s="258" t="n"/>
      <c r="DU64" s="258" t="n"/>
      <c r="DV64" s="258" t="n"/>
      <c r="DW64" s="258" t="n"/>
      <c r="DX64" s="258" t="n"/>
      <c r="DY64" s="258" t="n"/>
      <c r="DZ64" s="258" t="n"/>
      <c r="EA64" s="258" t="n"/>
      <c r="EB64" s="258" t="n"/>
      <c r="EC64" s="258" t="n"/>
      <c r="ED64" s="258" t="n"/>
      <c r="EE64" s="258" t="n"/>
    </row>
    <row r="65" hidden="1" ht="47.25" customHeight="1">
      <c r="A65" s="240" t="inlineStr">
        <is>
          <t>ASOCIACIÓN DE PRODUCTORES AGRO INDUSTRIALES EMPRENDEDORES DE PUYUSCA - INCUYO ( APAEPI )</t>
        </is>
      </c>
      <c r="B65" s="240" t="inlineStr">
        <is>
          <t>DERIVADOS LACTEOS</t>
        </is>
      </c>
      <c r="C65" s="240" t="inlineStr">
        <is>
          <t>DERIVADOS LACTEOS</t>
        </is>
      </c>
      <c r="D65" s="240" t="inlineStr">
        <is>
          <t>AYACUCHO</t>
        </is>
      </c>
      <c r="E65" s="240" t="inlineStr">
        <is>
          <t>050706</t>
        </is>
      </c>
      <c r="F65" s="240" t="inlineStr">
        <is>
          <t>AYACUCHO</t>
        </is>
      </c>
      <c r="G65" s="240" t="inlineStr">
        <is>
          <t>PARINACOCHAS</t>
        </is>
      </c>
      <c r="H65" s="240" t="inlineStr">
        <is>
          <t>PUYUSCA</t>
        </is>
      </c>
      <c r="I65" s="241" t="n">
        <v>1</v>
      </c>
      <c r="J65" s="241" t="n">
        <v>1</v>
      </c>
      <c r="K65" s="241" t="n"/>
      <c r="L65" s="241" t="n"/>
      <c r="M65" s="241" t="n"/>
      <c r="N65" s="241" t="n"/>
      <c r="O65" s="241" t="n"/>
      <c r="P65" s="241" t="n"/>
      <c r="Q65" s="241" t="inlineStr">
        <is>
          <t>PAC</t>
        </is>
      </c>
      <c r="R65" s="242">
        <f>IF(I65=1,I$2,"")&amp;IF(J65=1,IF(I65=1,"-","")&amp;J$2,"")&amp;IF(K65=1,IF(OR(J65=1,I65=1),"-","")&amp;K$2,"")&amp;IF(L65=1,IF(OR(K65=1,J65=1,I65=1),"-","")&amp;L$2,"")&amp;IF(M65=1,IF(OR(L65=1,K65=1,J65=1,I65=1),"-","")&amp;M$2,"")&amp;IF(N65=1,IF(OR(M65=1,L65=1,K65=1,J65=1,I65=1),"-","")&amp;N$2,"")&amp;IF(O65=1,IF(OR(N65=1,M65=1,L65=1,K65=1,J65=1,I65=1),"-","")&amp;O$2,"")&amp;IF(P65=1,IF(I65=1," - ",IF(J65=1," - ",IF(K65=1," - ",IF(L65=1," - ",IF(M65=1," - ",IF(N65=1," - ",IF(O65=1," - ","")))))))&amp;P$2,"")</f>
        <v/>
      </c>
      <c r="S65" s="243">
        <f>SUM('b2'!$I65:$P65)</f>
        <v/>
      </c>
      <c r="T65" s="243">
        <f>IF(OR('b2'!$J65=1,'b2'!$K65=1,'b2'!$L65=1,'b2'!$M65=1,'b2'!$N65=1,'b2'!$O65=1,'b2'!$P65=1),"SI","NO")</f>
        <v/>
      </c>
      <c r="U65" s="243">
        <f>IF(OR('b2'!$K65=1,'b2'!$L65=1,'b2'!$M65=1,'b2'!$N65=1,'b2'!$O65=1,'b2'!$P65=1),"SI","NO")</f>
        <v/>
      </c>
      <c r="V65" s="244" t="n">
        <v>41</v>
      </c>
      <c r="W65" s="245" t="n">
        <v>11</v>
      </c>
      <c r="X65" s="245" t="n">
        <v>20</v>
      </c>
      <c r="Y65" s="244" t="n">
        <v>31</v>
      </c>
      <c r="Z65" s="245" t="n">
        <v>0</v>
      </c>
      <c r="AA65" s="245" t="n">
        <v>0</v>
      </c>
      <c r="AB65" s="244" t="n">
        <v>0</v>
      </c>
      <c r="AC65" s="245" t="n">
        <v>0</v>
      </c>
      <c r="AD65" s="245" t="n">
        <v>0</v>
      </c>
      <c r="AE65" s="244" t="n">
        <v>0</v>
      </c>
      <c r="AF65" s="245" t="n">
        <v>0</v>
      </c>
      <c r="AG65" s="245" t="n">
        <v>0</v>
      </c>
      <c r="AH65" s="244" t="n">
        <v>0</v>
      </c>
      <c r="AI65" s="245" t="n">
        <v>0</v>
      </c>
      <c r="AJ65" s="245" t="n">
        <v>0</v>
      </c>
      <c r="AK65" s="244" t="n">
        <v>0</v>
      </c>
      <c r="AL65" s="245" t="n">
        <v>0</v>
      </c>
      <c r="AM65" s="245" t="n">
        <v>0</v>
      </c>
      <c r="AN65" s="244" t="n">
        <v>0</v>
      </c>
      <c r="AO65" s="245" t="n">
        <v>0</v>
      </c>
      <c r="AP65" s="245" t="n">
        <v>0</v>
      </c>
      <c r="AQ65" s="244" t="n">
        <v>0</v>
      </c>
      <c r="AR65" s="244">
        <f>IF('b2'!$AQ65&gt;0,'b2'!$AQ65,IF('b2'!$AN65&gt;0,'b2'!$AN65,IF('b2'!$AK65&gt;0,'b2'!$AK65,IF('b2'!$AH65&gt;0,'b2'!$AH65,IF('b2'!$AE65&gt;0,'b2'!$AE65,IF('b2'!$AB65&gt;0,'b2'!$AB65,IF('b2'!$Y65&gt;0,'b2'!$Y65,IF('b2'!$V65&gt;0,'b2'!$V65," ---"))))))))</f>
        <v/>
      </c>
      <c r="AS65" s="246" t="n">
        <v>0</v>
      </c>
      <c r="AT65" s="246" t="n">
        <v>0</v>
      </c>
      <c r="AU65" s="246" t="n">
        <v>0</v>
      </c>
      <c r="AV65" s="246" t="n">
        <v>0</v>
      </c>
      <c r="AW65" s="246" t="n">
        <v>0</v>
      </c>
      <c r="AX65" s="246" t="n">
        <v>0</v>
      </c>
      <c r="AY65" s="246" t="n">
        <v>0</v>
      </c>
      <c r="AZ65" s="246" t="n">
        <v>0</v>
      </c>
      <c r="BA65" s="246" t="n">
        <v>0</v>
      </c>
      <c r="BB65" s="246" t="n">
        <v>0</v>
      </c>
      <c r="BC65" s="246" t="n">
        <v>0</v>
      </c>
      <c r="BD65" s="246" t="n">
        <v>0</v>
      </c>
      <c r="BE65" s="249" t="n">
        <v>25955.6</v>
      </c>
      <c r="BF65" s="248" t="n">
        <v>23741.88</v>
      </c>
      <c r="BG65" s="248" t="n">
        <v>0</v>
      </c>
      <c r="BH65" s="249" t="n">
        <v>23741.88</v>
      </c>
      <c r="BI65" s="250" t="inlineStr">
        <is>
          <t>#REF!</t>
        </is>
      </c>
      <c r="BJ65" s="251" t="inlineStr">
        <is>
          <t>#REF!</t>
        </is>
      </c>
      <c r="BK65" s="252" t="n">
        <v>0</v>
      </c>
      <c r="BL65" s="252" t="n">
        <v>0</v>
      </c>
      <c r="BM65" s="247" t="n">
        <v>0</v>
      </c>
      <c r="BN65" s="250" t="inlineStr">
        <is>
          <t>#REF!</t>
        </is>
      </c>
      <c r="BO65" s="251" t="inlineStr">
        <is>
          <t>#REF!</t>
        </is>
      </c>
      <c r="BP65" s="248" t="n">
        <v>0</v>
      </c>
      <c r="BQ65" s="248" t="n">
        <v>0</v>
      </c>
      <c r="BR65" s="249" t="n">
        <v>0</v>
      </c>
      <c r="BS65" s="250" t="inlineStr">
        <is>
          <t>#REF!</t>
        </is>
      </c>
      <c r="BT65" s="251">
        <f>'[2]DATA CONSOLIDADA 2018-2025 '!$BR67-'b2'!$BO65</f>
        <v/>
      </c>
      <c r="BU65" s="248" t="n">
        <v>0</v>
      </c>
      <c r="BV65" s="248" t="n">
        <v>0</v>
      </c>
      <c r="BW65" s="249" t="n">
        <v>0</v>
      </c>
      <c r="BX65" s="250" t="inlineStr">
        <is>
          <t>#REF!</t>
        </is>
      </c>
      <c r="BY65" s="251" t="inlineStr">
        <is>
          <t>#REF!</t>
        </is>
      </c>
      <c r="BZ65" s="248" t="n">
        <v>0</v>
      </c>
      <c r="CA65" s="248" t="n">
        <v>0</v>
      </c>
      <c r="CB65" s="249" t="n">
        <v>0</v>
      </c>
      <c r="CC65" s="250" t="inlineStr">
        <is>
          <t>#REF!</t>
        </is>
      </c>
      <c r="CD65" s="251">
        <f>'[2]DATA CONSOLIDADA 2018-2025 '!$CB67-'b2'!$BW65</f>
        <v/>
      </c>
      <c r="CE65" s="253" t="n">
        <v>0</v>
      </c>
      <c r="CF65" s="253" t="n">
        <v>0</v>
      </c>
      <c r="CG65" s="254" t="n">
        <v>0</v>
      </c>
      <c r="CH65" s="250" t="inlineStr">
        <is>
          <t>#REF!</t>
        </is>
      </c>
      <c r="CI65" s="251">
        <f>'[2]DATA CONSOLIDADA 2018-2025 '!$CG67-'b2'!$CB65</f>
        <v/>
      </c>
      <c r="CJ65" s="247" t="inlineStr">
        <is>
          <t>#REF!</t>
        </is>
      </c>
      <c r="CK65" s="247" t="n">
        <v>0</v>
      </c>
      <c r="CL65" s="247" t="n">
        <v>0</v>
      </c>
      <c r="CM65" s="247" t="n">
        <v>0</v>
      </c>
      <c r="CN65" s="247" t="inlineStr">
        <is>
          <t>#REF!</t>
        </is>
      </c>
      <c r="CO65" s="251">
        <f>'[2]DATA CONSOLIDADA 2018-2025 '!$CM67-'b2'!$CG65</f>
        <v/>
      </c>
      <c r="CP65" s="253" t="n">
        <v>0</v>
      </c>
      <c r="CQ65" s="253" t="n">
        <v>0</v>
      </c>
      <c r="CR65" s="253" t="n">
        <v>0</v>
      </c>
      <c r="CS65" s="253" t="n">
        <v>0</v>
      </c>
      <c r="CT65" s="253" t="n">
        <v>0</v>
      </c>
      <c r="CU65" s="253" t="n">
        <v>0</v>
      </c>
      <c r="CV65" s="247" t="n">
        <v>0</v>
      </c>
      <c r="CW65" s="247" t="n">
        <v>0</v>
      </c>
      <c r="CX65" s="247" t="n">
        <v>0</v>
      </c>
      <c r="CY65" s="247" t="n">
        <v>0</v>
      </c>
      <c r="CZ65" s="247" t="n">
        <v>0</v>
      </c>
      <c r="DA65" s="247" t="n">
        <v>0</v>
      </c>
      <c r="DB65" s="247" t="n">
        <v>0</v>
      </c>
      <c r="DC65" s="255" t="n">
        <v>0</v>
      </c>
      <c r="DD65" s="255" t="n">
        <v>0</v>
      </c>
      <c r="DE65" s="255" t="n">
        <v>0</v>
      </c>
      <c r="DF65" s="255" t="n">
        <v>0</v>
      </c>
      <c r="DG65" s="255" t="n">
        <v>0</v>
      </c>
      <c r="DH65" s="255" t="n">
        <v>0</v>
      </c>
      <c r="DI65" s="256" t="n">
        <v>20534487801</v>
      </c>
      <c r="DJ65" s="257" t="inlineStr">
        <is>
          <t>ASOCIACION DE PRODUCTORES AGROINDUSTRIALES EMPRENDEDORES DE PUYUSCA - INCUYO</t>
        </is>
      </c>
      <c r="DK65" s="257" t="inlineStr">
        <is>
          <t>01 Asociación</t>
        </is>
      </c>
      <c r="DL65" s="258" t="n"/>
      <c r="DM65" s="258" t="n"/>
      <c r="DN65" s="258" t="n"/>
      <c r="DO65" s="258" t="n"/>
      <c r="DP65" s="258" t="n"/>
      <c r="DQ65" s="258" t="n"/>
      <c r="DR65" s="258" t="n"/>
      <c r="DS65" s="258" t="n"/>
      <c r="DT65" s="258" t="n"/>
      <c r="DU65" s="258" t="n"/>
      <c r="DV65" s="258" t="n"/>
      <c r="DW65" s="258" t="n"/>
      <c r="DX65" s="258" t="n"/>
      <c r="DY65" s="258" t="n"/>
      <c r="DZ65" s="258" t="n"/>
      <c r="EA65" s="258" t="n"/>
      <c r="EB65" s="258" t="n"/>
      <c r="EC65" s="258" t="n"/>
      <c r="ED65" s="258" t="n"/>
      <c r="EE65" s="258" t="n"/>
    </row>
    <row r="66" hidden="1" ht="47.25" customHeight="1">
      <c r="A66" s="240" t="inlineStr">
        <is>
          <t>ASOCIACION DE PRODUCTORES DE QUINUA Y GRANOS ANDINOS DE LA REGION AYACUCHO - APOQUA</t>
        </is>
      </c>
      <c r="B66" s="240" t="inlineStr">
        <is>
          <t>QUINUA Y OTROS GRANOS</t>
        </is>
      </c>
      <c r="C66" s="240" t="inlineStr">
        <is>
          <t>QUINUA</t>
        </is>
      </c>
      <c r="D66" s="240" t="inlineStr">
        <is>
          <t>AYACUCHO</t>
        </is>
      </c>
      <c r="E66" s="240" t="inlineStr">
        <is>
          <t>050113</t>
        </is>
      </c>
      <c r="F66" s="240" t="inlineStr">
        <is>
          <t>AYACUCHO</t>
        </is>
      </c>
      <c r="G66" s="240" t="inlineStr">
        <is>
          <t>HUAMANGA</t>
        </is>
      </c>
      <c r="H66" s="240" t="inlineStr">
        <is>
          <t>TAMBILLO</t>
        </is>
      </c>
      <c r="I66" s="241" t="n"/>
      <c r="J66" s="241" t="n">
        <v>1</v>
      </c>
      <c r="K66" s="241" t="n">
        <v>1</v>
      </c>
      <c r="L66" s="241" t="n"/>
      <c r="M66" s="241" t="n"/>
      <c r="N66" s="241" t="n"/>
      <c r="O66" s="241" t="n"/>
      <c r="P66" s="241" t="n"/>
      <c r="Q66" s="241" t="inlineStr">
        <is>
          <t>PAC</t>
        </is>
      </c>
      <c r="R66" s="242">
        <f>IF(I66=1,I$2,"")&amp;IF(J66=1,IF(I66=1,"-","")&amp;J$2,"")&amp;IF(K66=1,IF(OR(J66=1,I66=1),"-","")&amp;K$2,"")&amp;IF(L66=1,IF(OR(K66=1,J66=1,I66=1),"-","")&amp;L$2,"")&amp;IF(M66=1,IF(OR(L66=1,K66=1,J66=1,I66=1),"-","")&amp;M$2,"")&amp;IF(N66=1,IF(OR(M66=1,L66=1,K66=1,J66=1,I66=1),"-","")&amp;N$2,"")&amp;IF(O66=1,IF(OR(N66=1,M66=1,L66=1,K66=1,J66=1,I66=1),"-","")&amp;O$2,"")&amp;IF(P66=1,IF(I66=1," - ",IF(J66=1," - ",IF(K66=1," - ",IF(L66=1," - ",IF(M66=1," - ",IF(N66=1," - ",IF(O66=1," - ","")))))))&amp;P$2,"")</f>
        <v/>
      </c>
      <c r="S66" s="243">
        <f>SUM('b2'!$I66:$P66)</f>
        <v/>
      </c>
      <c r="T66" s="243">
        <f>IF(OR('b2'!$J66=1,'b2'!$K66=1,'b2'!$L66=1,'b2'!$M66=1,'b2'!$N66=1,'b2'!$O66=1,'b2'!$P66=1),"SI","NO")</f>
        <v/>
      </c>
      <c r="U66" s="243">
        <f>IF(OR('b2'!$K66=1,'b2'!$L66=1,'b2'!$M66=1,'b2'!$N66=1,'b2'!$O66=1,'b2'!$P66=1),"SI","NO")</f>
        <v/>
      </c>
      <c r="V66" s="244" t="n">
        <v>0</v>
      </c>
      <c r="W66" s="245" t="n">
        <v>80</v>
      </c>
      <c r="X66" s="245" t="n">
        <v>6</v>
      </c>
      <c r="Y66" s="244" t="n">
        <v>86</v>
      </c>
      <c r="Z66" s="245" t="n">
        <v>73</v>
      </c>
      <c r="AA66" s="245" t="n">
        <v>12</v>
      </c>
      <c r="AB66" s="244" t="n">
        <v>85</v>
      </c>
      <c r="AC66" s="245" t="n">
        <v>0</v>
      </c>
      <c r="AD66" s="245" t="n">
        <v>0</v>
      </c>
      <c r="AE66" s="244" t="n">
        <v>0</v>
      </c>
      <c r="AF66" s="245" t="n">
        <v>0</v>
      </c>
      <c r="AG66" s="245" t="n">
        <v>0</v>
      </c>
      <c r="AH66" s="244" t="n">
        <v>0</v>
      </c>
      <c r="AI66" s="245" t="n">
        <v>0</v>
      </c>
      <c r="AJ66" s="245" t="n">
        <v>0</v>
      </c>
      <c r="AK66" s="244" t="n">
        <v>0</v>
      </c>
      <c r="AL66" s="245" t="n">
        <v>0</v>
      </c>
      <c r="AM66" s="245" t="n">
        <v>0</v>
      </c>
      <c r="AN66" s="244" t="n">
        <v>0</v>
      </c>
      <c r="AO66" s="245" t="n">
        <v>0</v>
      </c>
      <c r="AP66" s="245" t="n">
        <v>0</v>
      </c>
      <c r="AQ66" s="244" t="n">
        <v>0</v>
      </c>
      <c r="AR66" s="244">
        <f>IF('b2'!$AQ66&gt;0,'b2'!$AQ66,IF('b2'!$AN66&gt;0,'b2'!$AN66,IF('b2'!$AK66&gt;0,'b2'!$AK66,IF('b2'!$AH66&gt;0,'b2'!$AH66,IF('b2'!$AE66&gt;0,'b2'!$AE66,IF('b2'!$AB66&gt;0,'b2'!$AB66,IF('b2'!$Y66&gt;0,'b2'!$Y66,IF('b2'!$V66&gt;0,'b2'!$V66," ---"))))))))</f>
        <v/>
      </c>
      <c r="AS66" s="246" t="n">
        <v>0</v>
      </c>
      <c r="AT66" s="246" t="n">
        <v>4</v>
      </c>
      <c r="AU66" s="246" t="n">
        <v>0</v>
      </c>
      <c r="AV66" s="246" t="n">
        <v>0</v>
      </c>
      <c r="AW66" s="246" t="n">
        <v>0</v>
      </c>
      <c r="AX66" s="246" t="n">
        <v>0</v>
      </c>
      <c r="AY66" s="246" t="n">
        <v>0</v>
      </c>
      <c r="AZ66" s="246" t="n">
        <v>0</v>
      </c>
      <c r="BA66" s="246" t="n">
        <v>0</v>
      </c>
      <c r="BB66" s="246" t="n">
        <v>0</v>
      </c>
      <c r="BC66" s="246" t="n">
        <v>0</v>
      </c>
      <c r="BD66" s="246" t="n">
        <v>0</v>
      </c>
      <c r="BE66" s="247" t="n">
        <v>0</v>
      </c>
      <c r="BF66" s="248" t="n">
        <v>304383.65</v>
      </c>
      <c r="BG66" s="248" t="n">
        <v>0</v>
      </c>
      <c r="BH66" s="249" t="n">
        <v>304383.65</v>
      </c>
      <c r="BI66" s="250" t="inlineStr">
        <is>
          <t>#REF!</t>
        </is>
      </c>
      <c r="BJ66" s="251" t="inlineStr">
        <is>
          <t>#REF!</t>
        </is>
      </c>
      <c r="BK66" s="248" t="n">
        <v>0</v>
      </c>
      <c r="BL66" s="248" t="n">
        <v>0</v>
      </c>
      <c r="BM66" s="249" t="n">
        <v>0</v>
      </c>
      <c r="BN66" s="250" t="inlineStr">
        <is>
          <t>#REF!</t>
        </is>
      </c>
      <c r="BO66" s="251" t="inlineStr">
        <is>
          <t>#REF!</t>
        </is>
      </c>
      <c r="BP66" s="248" t="n">
        <v>0</v>
      </c>
      <c r="BQ66" s="248" t="n">
        <v>0</v>
      </c>
      <c r="BR66" s="249" t="n">
        <v>0</v>
      </c>
      <c r="BS66" s="250" t="inlineStr">
        <is>
          <t>#REF!</t>
        </is>
      </c>
      <c r="BT66" s="251">
        <f>'[2]DATA CONSOLIDADA 2018-2025 '!$BR68-'b2'!$BO66</f>
        <v/>
      </c>
      <c r="BU66" s="248" t="n">
        <v>0</v>
      </c>
      <c r="BV66" s="248" t="n">
        <v>0</v>
      </c>
      <c r="BW66" s="249" t="n">
        <v>0</v>
      </c>
      <c r="BX66" s="250" t="inlineStr">
        <is>
          <t>#REF!</t>
        </is>
      </c>
      <c r="BY66" s="251" t="inlineStr">
        <is>
          <t>#REF!</t>
        </is>
      </c>
      <c r="BZ66" s="248" t="n">
        <v>0</v>
      </c>
      <c r="CA66" s="248" t="n">
        <v>0</v>
      </c>
      <c r="CB66" s="249" t="n">
        <v>0</v>
      </c>
      <c r="CC66" s="250" t="inlineStr">
        <is>
          <t>#REF!</t>
        </is>
      </c>
      <c r="CD66" s="251">
        <f>'[2]DATA CONSOLIDADA 2018-2025 '!$CB68-'b2'!$BW66</f>
        <v/>
      </c>
      <c r="CE66" s="253" t="n">
        <v>0</v>
      </c>
      <c r="CF66" s="253" t="n">
        <v>0</v>
      </c>
      <c r="CG66" s="254" t="n">
        <v>0</v>
      </c>
      <c r="CH66" s="250" t="inlineStr">
        <is>
          <t>#REF!</t>
        </is>
      </c>
      <c r="CI66" s="251">
        <f>'[2]DATA CONSOLIDADA 2018-2025 '!$CG68-'b2'!$CB66</f>
        <v/>
      </c>
      <c r="CJ66" s="247" t="inlineStr">
        <is>
          <t>#REF!</t>
        </is>
      </c>
      <c r="CK66" s="247" t="n">
        <v>0</v>
      </c>
      <c r="CL66" s="247" t="n">
        <v>0</v>
      </c>
      <c r="CM66" s="247" t="n">
        <v>0</v>
      </c>
      <c r="CN66" s="247" t="inlineStr">
        <is>
          <t>#REF!</t>
        </is>
      </c>
      <c r="CO66" s="251">
        <f>'[2]DATA CONSOLIDADA 2018-2025 '!$CM68-'b2'!$CG66</f>
        <v/>
      </c>
      <c r="CP66" s="253" t="n">
        <v>0</v>
      </c>
      <c r="CQ66" s="253" t="n">
        <v>0</v>
      </c>
      <c r="CR66" s="253" t="n">
        <v>0</v>
      </c>
      <c r="CS66" s="253" t="n">
        <v>0</v>
      </c>
      <c r="CT66" s="253" t="n">
        <v>0</v>
      </c>
      <c r="CU66" s="253" t="n">
        <v>0</v>
      </c>
      <c r="CV66" s="247" t="n">
        <v>0</v>
      </c>
      <c r="CW66" s="247" t="n">
        <v>0</v>
      </c>
      <c r="CX66" s="247" t="n">
        <v>0</v>
      </c>
      <c r="CY66" s="247" t="n">
        <v>0</v>
      </c>
      <c r="CZ66" s="247" t="n">
        <v>0</v>
      </c>
      <c r="DA66" s="247" t="n">
        <v>0</v>
      </c>
      <c r="DB66" s="247" t="n">
        <v>0</v>
      </c>
      <c r="DC66" s="255" t="n">
        <v>0</v>
      </c>
      <c r="DD66" s="255" t="n">
        <v>0</v>
      </c>
      <c r="DE66" s="255" t="n">
        <v>0</v>
      </c>
      <c r="DF66" s="255" t="n">
        <v>0</v>
      </c>
      <c r="DG66" s="255" t="n">
        <v>0</v>
      </c>
      <c r="DH66" s="255" t="n">
        <v>0</v>
      </c>
      <c r="DI66" s="256" t="n">
        <v>20574629226</v>
      </c>
      <c r="DJ66" s="257" t="inlineStr">
        <is>
          <t>ASOCIACION DE PRODUCTORES DE QUINUA Y GRANOS ANDINOS DE LA REGION AYACUCHO</t>
        </is>
      </c>
      <c r="DK66" s="257" t="inlineStr">
        <is>
          <t>01 Asociación</t>
        </is>
      </c>
      <c r="DL66" s="258" t="n"/>
      <c r="DM66" s="258" t="n"/>
      <c r="DN66" s="258" t="n"/>
      <c r="DO66" s="258" t="n"/>
      <c r="DP66" s="258" t="n"/>
      <c r="DQ66" s="258" t="n"/>
      <c r="DR66" s="258" t="n"/>
      <c r="DS66" s="258" t="n"/>
      <c r="DT66" s="258" t="n"/>
      <c r="DU66" s="258" t="n"/>
      <c r="DV66" s="258" t="n"/>
      <c r="DW66" s="258" t="n"/>
      <c r="DX66" s="258" t="n"/>
      <c r="DY66" s="258" t="n"/>
      <c r="DZ66" s="258" t="n"/>
      <c r="EA66" s="258" t="n"/>
      <c r="EB66" s="258" t="n"/>
      <c r="EC66" s="258" t="n"/>
      <c r="ED66" s="258" t="n"/>
      <c r="EE66" s="258" t="n"/>
    </row>
    <row r="67" hidden="1" ht="47.25" customHeight="1">
      <c r="A67" s="240" t="inlineStr">
        <is>
          <t>ASOCIACION DE PRODUCTORES AGROINDUSTRIALES ORGANICOS DE PERU</t>
        </is>
      </c>
      <c r="B67" s="240" t="inlineStr">
        <is>
          <t>QUINUA Y OTROS GRANOS</t>
        </is>
      </c>
      <c r="C67" s="240" t="inlineStr">
        <is>
          <t>QUINUA</t>
        </is>
      </c>
      <c r="D67" s="240" t="inlineStr">
        <is>
          <t>AYACUCHO</t>
        </is>
      </c>
      <c r="E67" s="240" t="inlineStr">
        <is>
          <t>051001</t>
        </is>
      </c>
      <c r="F67" s="240" t="inlineStr">
        <is>
          <t>AYACUCHO</t>
        </is>
      </c>
      <c r="G67" s="240" t="inlineStr">
        <is>
          <t>VICTOR FAJARDO</t>
        </is>
      </c>
      <c r="H67" s="240" t="inlineStr">
        <is>
          <t>HUANCAPI</t>
        </is>
      </c>
      <c r="I67" s="241" t="n">
        <v>1</v>
      </c>
      <c r="J67" s="241" t="n">
        <v>1</v>
      </c>
      <c r="K67" s="241" t="n">
        <v>1</v>
      </c>
      <c r="L67" s="241" t="n"/>
      <c r="M67" s="241" t="n"/>
      <c r="N67" s="241" t="n"/>
      <c r="O67" s="241" t="n"/>
      <c r="P67" s="241" t="n"/>
      <c r="Q67" s="241" t="inlineStr">
        <is>
          <t>PAC</t>
        </is>
      </c>
      <c r="R67" s="242">
        <f>IF(I67=1,I$2,"")&amp;IF(J67=1,IF(I67=1,"-","")&amp;J$2,"")&amp;IF(K67=1,IF(OR(J67=1,I67=1),"-","")&amp;K$2,"")&amp;IF(L67=1,IF(OR(K67=1,J67=1,I67=1),"-","")&amp;L$2,"")&amp;IF(M67=1,IF(OR(L67=1,K67=1,J67=1,I67=1),"-","")&amp;M$2,"")&amp;IF(N67=1,IF(OR(M67=1,L67=1,K67=1,J67=1,I67=1),"-","")&amp;N$2,"")&amp;IF(O67=1,IF(OR(N67=1,M67=1,L67=1,K67=1,J67=1,I67=1),"-","")&amp;O$2,"")&amp;IF(P67=1,IF(I67=1," - ",IF(J67=1," - ",IF(K67=1," - ",IF(L67=1," - ",IF(M67=1," - ",IF(N67=1," - ",IF(O67=1," - ","")))))))&amp;P$2,"")</f>
        <v/>
      </c>
      <c r="S67" s="243">
        <f>SUM('b2'!$I67:$P67)</f>
        <v/>
      </c>
      <c r="T67" s="243">
        <f>IF(OR('b2'!$J67=1,'b2'!$K67=1,'b2'!$L67=1,'b2'!$M67=1,'b2'!$N67=1,'b2'!$O67=1,'b2'!$P67=1),"SI","NO")</f>
        <v/>
      </c>
      <c r="U67" s="243">
        <f>IF(OR('b2'!$K67=1,'b2'!$L67=1,'b2'!$M67=1,'b2'!$N67=1,'b2'!$O67=1,'b2'!$P67=1),"SI","NO")</f>
        <v/>
      </c>
      <c r="V67" s="244" t="n">
        <v>103</v>
      </c>
      <c r="W67" s="245" t="n">
        <v>72</v>
      </c>
      <c r="X67" s="245" t="n">
        <v>30</v>
      </c>
      <c r="Y67" s="244" t="n">
        <v>102</v>
      </c>
      <c r="Z67" s="245" t="n">
        <v>93</v>
      </c>
      <c r="AA67" s="245" t="n">
        <v>23</v>
      </c>
      <c r="AB67" s="244" t="n">
        <v>116</v>
      </c>
      <c r="AC67" s="245" t="n">
        <v>0</v>
      </c>
      <c r="AD67" s="245" t="n">
        <v>0</v>
      </c>
      <c r="AE67" s="244" t="n">
        <v>0</v>
      </c>
      <c r="AF67" s="245" t="n">
        <v>0</v>
      </c>
      <c r="AG67" s="245" t="n">
        <v>0</v>
      </c>
      <c r="AH67" s="244" t="n">
        <v>0</v>
      </c>
      <c r="AI67" s="245" t="n">
        <v>0</v>
      </c>
      <c r="AJ67" s="245" t="n">
        <v>0</v>
      </c>
      <c r="AK67" s="244" t="n">
        <v>0</v>
      </c>
      <c r="AL67" s="245" t="n">
        <v>0</v>
      </c>
      <c r="AM67" s="245" t="n">
        <v>0</v>
      </c>
      <c r="AN67" s="244" t="n">
        <v>0</v>
      </c>
      <c r="AO67" s="245" t="n">
        <v>0</v>
      </c>
      <c r="AP67" s="245" t="n">
        <v>0</v>
      </c>
      <c r="AQ67" s="244" t="n">
        <v>0</v>
      </c>
      <c r="AR67" s="244">
        <f>IF('b2'!$AQ67&gt;0,'b2'!$AQ67,IF('b2'!$AN67&gt;0,'b2'!$AN67,IF('b2'!$AK67&gt;0,'b2'!$AK67,IF('b2'!$AH67&gt;0,'b2'!$AH67,IF('b2'!$AE67&gt;0,'b2'!$AE67,IF('b2'!$AB67&gt;0,'b2'!$AB67,IF('b2'!$Y67&gt;0,'b2'!$Y67,IF('b2'!$V67&gt;0,'b2'!$V67," ---"))))))))</f>
        <v/>
      </c>
      <c r="AS67" s="246" t="n">
        <v>0</v>
      </c>
      <c r="AT67" s="246" t="n">
        <v>4</v>
      </c>
      <c r="AU67" s="246" t="n">
        <v>0</v>
      </c>
      <c r="AV67" s="246" t="n">
        <v>0</v>
      </c>
      <c r="AW67" s="246" t="n">
        <v>0</v>
      </c>
      <c r="AX67" s="246" t="n">
        <v>0</v>
      </c>
      <c r="AY67" s="246" t="n">
        <v>0</v>
      </c>
      <c r="AZ67" s="246" t="n">
        <v>0</v>
      </c>
      <c r="BA67" s="246" t="n">
        <v>0</v>
      </c>
      <c r="BB67" s="246" t="n">
        <v>0</v>
      </c>
      <c r="BC67" s="246" t="n">
        <v>0</v>
      </c>
      <c r="BD67" s="246" t="n">
        <v>0</v>
      </c>
      <c r="BE67" s="247" t="n">
        <v>0</v>
      </c>
      <c r="BF67" s="248" t="n">
        <v>3451951.34</v>
      </c>
      <c r="BG67" s="248" t="n">
        <v>0</v>
      </c>
      <c r="BH67" s="249" t="n">
        <v>3451951.34</v>
      </c>
      <c r="BI67" s="250" t="inlineStr">
        <is>
          <t>#REF!</t>
        </is>
      </c>
      <c r="BJ67" s="251" t="inlineStr">
        <is>
          <t>#REF!</t>
        </is>
      </c>
      <c r="BK67" s="248" t="n">
        <v>0</v>
      </c>
      <c r="BL67" s="248" t="n">
        <v>0</v>
      </c>
      <c r="BM67" s="249" t="n">
        <v>0</v>
      </c>
      <c r="BN67" s="250" t="inlineStr">
        <is>
          <t>#REF!</t>
        </is>
      </c>
      <c r="BO67" s="251" t="inlineStr">
        <is>
          <t>#REF!</t>
        </is>
      </c>
      <c r="BP67" s="248" t="n">
        <v>0</v>
      </c>
      <c r="BQ67" s="248" t="n">
        <v>0</v>
      </c>
      <c r="BR67" s="249" t="n">
        <v>0</v>
      </c>
      <c r="BS67" s="250" t="inlineStr">
        <is>
          <t>#REF!</t>
        </is>
      </c>
      <c r="BT67" s="251">
        <f>'[2]DATA CONSOLIDADA 2018-2025 '!$BR69-'b2'!$BO67</f>
        <v/>
      </c>
      <c r="BU67" s="248" t="n">
        <v>0</v>
      </c>
      <c r="BV67" s="248" t="n">
        <v>0</v>
      </c>
      <c r="BW67" s="249" t="n">
        <v>0</v>
      </c>
      <c r="BX67" s="250" t="inlineStr">
        <is>
          <t>#REF!</t>
        </is>
      </c>
      <c r="BY67" s="251" t="inlineStr">
        <is>
          <t>#REF!</t>
        </is>
      </c>
      <c r="BZ67" s="248" t="n">
        <v>0</v>
      </c>
      <c r="CA67" s="248" t="n">
        <v>0</v>
      </c>
      <c r="CB67" s="249" t="n">
        <v>0</v>
      </c>
      <c r="CC67" s="250" t="inlineStr">
        <is>
          <t>#REF!</t>
        </is>
      </c>
      <c r="CD67" s="251">
        <f>'[2]DATA CONSOLIDADA 2018-2025 '!$CB69-'b2'!$BW67</f>
        <v/>
      </c>
      <c r="CE67" s="253" t="n">
        <v>0</v>
      </c>
      <c r="CF67" s="253" t="n">
        <v>0</v>
      </c>
      <c r="CG67" s="254" t="n">
        <v>0</v>
      </c>
      <c r="CH67" s="250" t="inlineStr">
        <is>
          <t>#REF!</t>
        </is>
      </c>
      <c r="CI67" s="251">
        <f>'[2]DATA CONSOLIDADA 2018-2025 '!$CG69-'b2'!$CB67</f>
        <v/>
      </c>
      <c r="CJ67" s="247" t="inlineStr">
        <is>
          <t>#REF!</t>
        </is>
      </c>
      <c r="CK67" s="247" t="n">
        <v>0</v>
      </c>
      <c r="CL67" s="247" t="n">
        <v>0</v>
      </c>
      <c r="CM67" s="247" t="n">
        <v>0</v>
      </c>
      <c r="CN67" s="247" t="inlineStr">
        <is>
          <t>#REF!</t>
        </is>
      </c>
      <c r="CO67" s="251">
        <f>'[2]DATA CONSOLIDADA 2018-2025 '!$CM69-'b2'!$CG67</f>
        <v/>
      </c>
      <c r="CP67" s="253" t="n">
        <v>0</v>
      </c>
      <c r="CQ67" s="253" t="n">
        <v>0</v>
      </c>
      <c r="CR67" s="253" t="n">
        <v>0</v>
      </c>
      <c r="CS67" s="253" t="n">
        <v>0</v>
      </c>
      <c r="CT67" s="253" t="n">
        <v>0</v>
      </c>
      <c r="CU67" s="253" t="n">
        <v>0</v>
      </c>
      <c r="CV67" s="247" t="n">
        <v>0</v>
      </c>
      <c r="CW67" s="247" t="n">
        <v>0</v>
      </c>
      <c r="CX67" s="247" t="n">
        <v>0</v>
      </c>
      <c r="CY67" s="247" t="n">
        <v>0</v>
      </c>
      <c r="CZ67" s="247" t="n">
        <v>0</v>
      </c>
      <c r="DA67" s="247" t="n">
        <v>0</v>
      </c>
      <c r="DB67" s="247" t="n">
        <v>0</v>
      </c>
      <c r="DC67" s="255" t="n">
        <v>0</v>
      </c>
      <c r="DD67" s="255" t="n">
        <v>0</v>
      </c>
      <c r="DE67" s="255" t="n">
        <v>0</v>
      </c>
      <c r="DF67" s="255" t="n">
        <v>0</v>
      </c>
      <c r="DG67" s="255" t="n">
        <v>0</v>
      </c>
      <c r="DH67" s="255" t="n">
        <v>0</v>
      </c>
      <c r="DI67" s="256" t="n">
        <v>20602545025</v>
      </c>
      <c r="DJ67" s="257" t="inlineStr">
        <is>
          <t>ASOCIACION DE PRODUCTORES AGROINDUSTRIALES ORGANICOS DE PERU ASPAGRO</t>
        </is>
      </c>
      <c r="DK67" s="257" t="inlineStr">
        <is>
          <t>01 Asociación</t>
        </is>
      </c>
      <c r="DL67" s="258" t="n"/>
      <c r="DM67" s="258" t="n"/>
      <c r="DN67" s="258" t="n"/>
      <c r="DO67" s="258" t="n"/>
      <c r="DP67" s="258" t="n"/>
      <c r="DQ67" s="258" t="n"/>
      <c r="DR67" s="258" t="n"/>
      <c r="DS67" s="258" t="n"/>
      <c r="DT67" s="258" t="n"/>
      <c r="DU67" s="258" t="n"/>
      <c r="DV67" s="258" t="n"/>
      <c r="DW67" s="258" t="n"/>
      <c r="DX67" s="258" t="n"/>
      <c r="DY67" s="258" t="n"/>
      <c r="DZ67" s="258" t="n"/>
      <c r="EA67" s="258" t="n"/>
      <c r="EB67" s="258" t="n"/>
      <c r="EC67" s="258" t="n"/>
      <c r="ED67" s="258" t="n"/>
      <c r="EE67" s="258" t="n"/>
    </row>
    <row r="68" hidden="1" ht="47.25" customHeight="1">
      <c r="A68" s="240" t="inlineStr">
        <is>
          <t>ASOCIACION DE PRODUCTORES AGROPECUARIOS Y FORESTALES NUEVA URBANIZACIÓN DE HUALLATA</t>
        </is>
      </c>
      <c r="B68" s="240" t="inlineStr">
        <is>
          <t>QUINUA Y OTROS GRANOS</t>
        </is>
      </c>
      <c r="C68" s="240" t="inlineStr">
        <is>
          <t>QUINUA</t>
        </is>
      </c>
      <c r="D68" s="240" t="inlineStr">
        <is>
          <t>AYACUCHO</t>
        </is>
      </c>
      <c r="E68" s="240" t="inlineStr">
        <is>
          <t>050201</t>
        </is>
      </c>
      <c r="F68" s="240" t="inlineStr">
        <is>
          <t>AYACUCHO</t>
        </is>
      </c>
      <c r="G68" s="240" t="inlineStr">
        <is>
          <t>CANGALLO</t>
        </is>
      </c>
      <c r="H68" s="240" t="inlineStr">
        <is>
          <t>CANGALLO</t>
        </is>
      </c>
      <c r="I68" s="241" t="n">
        <v>1</v>
      </c>
      <c r="J68" s="241" t="n">
        <v>1</v>
      </c>
      <c r="K68" s="241" t="n">
        <v>1</v>
      </c>
      <c r="L68" s="241" t="n">
        <v>1</v>
      </c>
      <c r="M68" s="241" t="n">
        <v>1</v>
      </c>
      <c r="N68" s="241" t="n">
        <v>1</v>
      </c>
      <c r="O68" s="241" t="n"/>
      <c r="P68" s="241" t="n">
        <v>1</v>
      </c>
      <c r="Q68" s="241" t="inlineStr">
        <is>
          <t>PAC</t>
        </is>
      </c>
      <c r="R68" s="242">
        <f>IF(I68=1,I$2,"")&amp;IF(J68=1,IF(I68=1,"-","")&amp;J$2,"")&amp;IF(K68=1,IF(OR(J68=1,I68=1),"-","")&amp;K$2,"")&amp;IF(L68=1,IF(OR(K68=1,J68=1,I68=1),"-","")&amp;L$2,"")&amp;IF(M68=1,IF(OR(L68=1,K68=1,J68=1,I68=1),"-","")&amp;M$2,"")&amp;IF(N68=1,IF(OR(M68=1,L68=1,K68=1,J68=1,I68=1),"-","")&amp;N$2,"")&amp;IF(O68=1,IF(OR(N68=1,M68=1,L68=1,K68=1,J68=1,I68=1),"-","")&amp;O$2,"")&amp;IF(P68=1,IF(I68=1," - ",IF(J68=1," - ",IF(K68=1," - ",IF(L68=1," - ",IF(M68=1," - ",IF(N68=1," - ",IF(O68=1," - ","")))))))&amp;P$2,"")</f>
        <v/>
      </c>
      <c r="S68" s="243">
        <f>SUM('b2'!$I68:$P68)</f>
        <v/>
      </c>
      <c r="T68" s="243">
        <f>IF(OR('b2'!$J68=1,'b2'!$K68=1,'b2'!$L68=1,'b2'!$M68=1,'b2'!$N68=1,'b2'!$O68=1,'b2'!$P68=1),"SI","NO")</f>
        <v/>
      </c>
      <c r="U68" s="243">
        <f>IF(OR('b2'!$K68=1,'b2'!$L68=1,'b2'!$M68=1,'b2'!$N68=1,'b2'!$O68=1,'b2'!$P68=1),"SI","NO")</f>
        <v/>
      </c>
      <c r="V68" s="244" t="n">
        <v>20</v>
      </c>
      <c r="W68" s="245" t="n">
        <v>12</v>
      </c>
      <c r="X68" s="245" t="n">
        <v>8</v>
      </c>
      <c r="Y68" s="244" t="n">
        <v>20</v>
      </c>
      <c r="Z68" s="245" t="n">
        <v>36</v>
      </c>
      <c r="AA68" s="245" t="n">
        <v>16</v>
      </c>
      <c r="AB68" s="244" t="n">
        <v>52</v>
      </c>
      <c r="AC68" s="245" t="n">
        <v>36</v>
      </c>
      <c r="AD68" s="245" t="n">
        <v>16</v>
      </c>
      <c r="AE68" s="244" t="n">
        <v>52</v>
      </c>
      <c r="AF68" s="245" t="n">
        <v>36</v>
      </c>
      <c r="AG68" s="245" t="n">
        <v>16</v>
      </c>
      <c r="AH68" s="244" t="n">
        <v>52</v>
      </c>
      <c r="AI68" s="245" t="n">
        <v>36</v>
      </c>
      <c r="AJ68" s="245" t="n">
        <v>16</v>
      </c>
      <c r="AK68" s="244" t="n">
        <v>52</v>
      </c>
      <c r="AL68" s="245" t="n">
        <v>0</v>
      </c>
      <c r="AM68" s="245" t="n">
        <v>0</v>
      </c>
      <c r="AN68" s="244" t="n">
        <v>0</v>
      </c>
      <c r="AO68" s="245" t="n">
        <v>0</v>
      </c>
      <c r="AP68" s="245" t="n">
        <v>0</v>
      </c>
      <c r="AQ68" s="244" t="n">
        <v>0</v>
      </c>
      <c r="AR68" s="244">
        <f>IF('b2'!$AQ68&gt;0,'b2'!$AQ68,IF('b2'!$AN68&gt;0,'b2'!$AN68,IF('b2'!$AK68&gt;0,'b2'!$AK68,IF('b2'!$AH68&gt;0,'b2'!$AH68,IF('b2'!$AE68&gt;0,'b2'!$AE68,IF('b2'!$AB68&gt;0,'b2'!$AB68,IF('b2'!$Y68&gt;0,'b2'!$Y68,IF('b2'!$V68&gt;0,'b2'!$V68," ---"))))))))</f>
        <v/>
      </c>
      <c r="AS68" s="246" t="n">
        <v>0</v>
      </c>
      <c r="AT68" s="246" t="n">
        <v>0</v>
      </c>
      <c r="AU68" s="246" t="n">
        <v>5</v>
      </c>
      <c r="AV68" s="246" t="n">
        <v>0</v>
      </c>
      <c r="AW68" s="246" t="n">
        <v>25</v>
      </c>
      <c r="AX68" s="246" t="n">
        <v>2</v>
      </c>
      <c r="AY68" s="246" t="n">
        <v>27</v>
      </c>
      <c r="AZ68" s="246" t="n">
        <v>3</v>
      </c>
      <c r="BA68" s="246" t="n">
        <v>0</v>
      </c>
      <c r="BB68" s="246" t="n">
        <v>0</v>
      </c>
      <c r="BC68" s="246" t="n">
        <v>0</v>
      </c>
      <c r="BD68" s="246" t="n">
        <v>0</v>
      </c>
      <c r="BE68" s="247" t="n">
        <v>0</v>
      </c>
      <c r="BF68" s="248" t="n">
        <v>45876.16</v>
      </c>
      <c r="BG68" s="248" t="n">
        <v>0</v>
      </c>
      <c r="BH68" s="249" t="n">
        <v>45876.16</v>
      </c>
      <c r="BI68" s="250" t="inlineStr">
        <is>
          <t>#REF!</t>
        </is>
      </c>
      <c r="BJ68" s="251" t="inlineStr">
        <is>
          <t>#REF!</t>
        </is>
      </c>
      <c r="BK68" s="248" t="n">
        <v>42161</v>
      </c>
      <c r="BL68" s="248" t="n">
        <v>0</v>
      </c>
      <c r="BM68" s="249" t="n">
        <v>42161</v>
      </c>
      <c r="BN68" s="250" t="inlineStr">
        <is>
          <t>#REF!</t>
        </is>
      </c>
      <c r="BO68" s="251" t="inlineStr">
        <is>
          <t>#REF!</t>
        </is>
      </c>
      <c r="BP68" s="248" t="n">
        <v>65962.72</v>
      </c>
      <c r="BQ68" s="248" t="n">
        <v>0</v>
      </c>
      <c r="BR68" s="249" t="n">
        <v>65962.72</v>
      </c>
      <c r="BS68" s="250" t="inlineStr">
        <is>
          <t>#REF!</t>
        </is>
      </c>
      <c r="BT68" s="251">
        <f>'[2]DATA CONSOLIDADA 2018-2025 '!$BR70-'b2'!$BO68</f>
        <v/>
      </c>
      <c r="BU68" s="248" t="n">
        <v>141305.43</v>
      </c>
      <c r="BV68" s="248" t="n">
        <v>0</v>
      </c>
      <c r="BW68" s="249" t="n">
        <v>141305.43</v>
      </c>
      <c r="BX68" s="250" t="inlineStr">
        <is>
          <t>#REF!</t>
        </is>
      </c>
      <c r="BY68" s="251" t="inlineStr">
        <is>
          <t>#REF!</t>
        </is>
      </c>
      <c r="BZ68" s="248" t="n">
        <v>63999</v>
      </c>
      <c r="CA68" s="248" t="n">
        <v>0</v>
      </c>
      <c r="CB68" s="249" t="n">
        <v>63999</v>
      </c>
      <c r="CC68" s="250" t="inlineStr">
        <is>
          <t>#REF!</t>
        </is>
      </c>
      <c r="CD68" s="251">
        <f>'[2]DATA CONSOLIDADA 2018-2025 '!$CB70-'b2'!$BW68</f>
        <v/>
      </c>
      <c r="CE68" s="253" t="n">
        <v>0</v>
      </c>
      <c r="CF68" s="253" t="n">
        <v>0</v>
      </c>
      <c r="CG68" s="254" t="n">
        <v>0</v>
      </c>
      <c r="CH68" s="250" t="inlineStr">
        <is>
          <t>#REF!</t>
        </is>
      </c>
      <c r="CI68" s="251">
        <f>'[2]DATA CONSOLIDADA 2018-2025 '!$CG70-'b2'!$CB68</f>
        <v/>
      </c>
      <c r="CJ68" s="247" t="inlineStr">
        <is>
          <t>#REF!</t>
        </is>
      </c>
      <c r="CK68" s="247" t="n">
        <v>161187</v>
      </c>
      <c r="CL68" s="247" t="n">
        <v>0</v>
      </c>
      <c r="CM68" s="247" t="n">
        <v>161187</v>
      </c>
      <c r="CN68" s="247" t="inlineStr">
        <is>
          <t>#REF!</t>
        </is>
      </c>
      <c r="CO68" s="251">
        <f>'[2]DATA CONSOLIDADA 2018-2025 '!$CM70-'b2'!$CG68</f>
        <v/>
      </c>
      <c r="CP68" s="253" t="n">
        <v>0</v>
      </c>
      <c r="CQ68" s="253" t="n">
        <v>0</v>
      </c>
      <c r="CR68" s="253" t="n">
        <v>0</v>
      </c>
      <c r="CS68" s="253" t="n">
        <v>63999</v>
      </c>
      <c r="CT68" s="253" t="n">
        <v>0</v>
      </c>
      <c r="CU68" s="253" t="n">
        <v>0</v>
      </c>
      <c r="CV68" s="247" t="n">
        <v>63999</v>
      </c>
      <c r="CW68" s="247" t="n">
        <v>0</v>
      </c>
      <c r="CX68" s="247" t="n">
        <v>0</v>
      </c>
      <c r="CY68" s="247" t="n">
        <v>0</v>
      </c>
      <c r="CZ68" s="247" t="n">
        <v>0</v>
      </c>
      <c r="DA68" s="247" t="n">
        <v>0</v>
      </c>
      <c r="DB68" s="247" t="n">
        <v>0</v>
      </c>
      <c r="DC68" s="255" t="n">
        <v>0</v>
      </c>
      <c r="DD68" s="255" t="n">
        <v>0</v>
      </c>
      <c r="DE68" s="255" t="n">
        <v>161187</v>
      </c>
      <c r="DF68" s="255" t="n">
        <v>0</v>
      </c>
      <c r="DG68" s="255" t="n">
        <v>0</v>
      </c>
      <c r="DH68" s="255" t="n">
        <v>161187</v>
      </c>
      <c r="DI68" s="256" t="n">
        <v>20600675487</v>
      </c>
      <c r="DJ68" s="257" t="inlineStr">
        <is>
          <t>ASOCIACION DE PRODUCTORES AGROPECUARIOS Y FORESTALES NUEVA URBANIZACION DE HUALLATA</t>
        </is>
      </c>
      <c r="DK68" s="257" t="inlineStr">
        <is>
          <t>01 Asociación</t>
        </is>
      </c>
      <c r="DL68" s="258" t="n"/>
      <c r="DM68" s="258" t="n"/>
      <c r="DN68" s="258" t="n"/>
      <c r="DO68" s="258" t="n"/>
      <c r="DP68" s="258" t="n"/>
      <c r="DQ68" s="258" t="n"/>
      <c r="DR68" s="258" t="n"/>
      <c r="DS68" s="258" t="n"/>
      <c r="DT68" s="258" t="n"/>
      <c r="DU68" s="258" t="n"/>
      <c r="DV68" s="258" t="n"/>
      <c r="DW68" s="258" t="n"/>
      <c r="DX68" s="258" t="n"/>
      <c r="DY68" s="258" t="n"/>
      <c r="DZ68" s="258" t="n"/>
      <c r="EA68" s="258" t="n"/>
      <c r="EB68" s="258" t="n"/>
      <c r="EC68" s="258" t="n"/>
      <c r="ED68" s="258" t="n"/>
      <c r="EE68" s="258" t="n"/>
    </row>
    <row r="69" hidden="1" ht="47.25" customHeight="1">
      <c r="A69" s="240" t="inlineStr">
        <is>
          <t>ASOCIACION DE PRODUCTORES AGROPECUARIOS INTI RAYMI</t>
        </is>
      </c>
      <c r="B69" s="240" t="inlineStr">
        <is>
          <t>QUINUA Y OTROS GRANOS</t>
        </is>
      </c>
      <c r="C69" s="240" t="inlineStr">
        <is>
          <t>QUINUA</t>
        </is>
      </c>
      <c r="D69" s="240" t="inlineStr">
        <is>
          <t>AYACUCHO</t>
        </is>
      </c>
      <c r="E69" s="240" t="inlineStr">
        <is>
          <t>051101</t>
        </is>
      </c>
      <c r="F69" s="240" t="inlineStr">
        <is>
          <t>AYACUCHO</t>
        </is>
      </c>
      <c r="G69" s="240" t="inlineStr">
        <is>
          <t>VILCAS HUAMAN</t>
        </is>
      </c>
      <c r="H69" s="240" t="inlineStr">
        <is>
          <t>VILCAS HUAMAN</t>
        </is>
      </c>
      <c r="I69" s="241" t="n"/>
      <c r="J69" s="241" t="n">
        <v>1</v>
      </c>
      <c r="K69" s="241" t="n">
        <v>1</v>
      </c>
      <c r="L69" s="241" t="n"/>
      <c r="M69" s="241" t="n"/>
      <c r="N69" s="241" t="n"/>
      <c r="O69" s="241" t="n"/>
      <c r="P69" s="241" t="n"/>
      <c r="Q69" s="241" t="inlineStr">
        <is>
          <t>PAC</t>
        </is>
      </c>
      <c r="R69" s="242">
        <f>IF(I69=1,I$2,"")&amp;IF(J69=1,IF(I69=1,"-","")&amp;J$2,"")&amp;IF(K69=1,IF(OR(J69=1,I69=1),"-","")&amp;K$2,"")&amp;IF(L69=1,IF(OR(K69=1,J69=1,I69=1),"-","")&amp;L$2,"")&amp;IF(M69=1,IF(OR(L69=1,K69=1,J69=1,I69=1),"-","")&amp;M$2,"")&amp;IF(N69=1,IF(OR(M69=1,L69=1,K69=1,J69=1,I69=1),"-","")&amp;N$2,"")&amp;IF(O69=1,IF(OR(N69=1,M69=1,L69=1,K69=1,J69=1,I69=1),"-","")&amp;O$2,"")&amp;IF(P69=1,IF(I69=1," - ",IF(J69=1," - ",IF(K69=1," - ",IF(L69=1," - ",IF(M69=1," - ",IF(N69=1," - ",IF(O69=1," - ","")))))))&amp;P$2,"")</f>
        <v/>
      </c>
      <c r="S69" s="243">
        <f>SUM('b2'!$I69:$P69)</f>
        <v/>
      </c>
      <c r="T69" s="243">
        <f>IF(OR('b2'!$J69=1,'b2'!$K69=1,'b2'!$L69=1,'b2'!$M69=1,'b2'!$N69=1,'b2'!$O69=1,'b2'!$P69=1),"SI","NO")</f>
        <v/>
      </c>
      <c r="U69" s="243">
        <f>IF(OR('b2'!$K69=1,'b2'!$L69=1,'b2'!$M69=1,'b2'!$N69=1,'b2'!$O69=1,'b2'!$P69=1),"SI","NO")</f>
        <v/>
      </c>
      <c r="V69" s="244" t="n">
        <v>0</v>
      </c>
      <c r="W69" s="245" t="n">
        <v>96</v>
      </c>
      <c r="X69" s="245" t="n">
        <v>24</v>
      </c>
      <c r="Y69" s="244" t="n">
        <v>120</v>
      </c>
      <c r="Z69" s="245" t="n">
        <v>95</v>
      </c>
      <c r="AA69" s="245" t="n">
        <v>25</v>
      </c>
      <c r="AB69" s="244" t="n">
        <v>120</v>
      </c>
      <c r="AC69" s="245" t="n">
        <v>0</v>
      </c>
      <c r="AD69" s="245" t="n">
        <v>0</v>
      </c>
      <c r="AE69" s="244" t="n">
        <v>0</v>
      </c>
      <c r="AF69" s="245" t="n">
        <v>0</v>
      </c>
      <c r="AG69" s="245" t="n">
        <v>0</v>
      </c>
      <c r="AH69" s="244" t="n">
        <v>0</v>
      </c>
      <c r="AI69" s="245" t="n">
        <v>0</v>
      </c>
      <c r="AJ69" s="245" t="n">
        <v>0</v>
      </c>
      <c r="AK69" s="244" t="n">
        <v>0</v>
      </c>
      <c r="AL69" s="245" t="n">
        <v>0</v>
      </c>
      <c r="AM69" s="245" t="n">
        <v>0</v>
      </c>
      <c r="AN69" s="244" t="n">
        <v>0</v>
      </c>
      <c r="AO69" s="245" t="n">
        <v>0</v>
      </c>
      <c r="AP69" s="245" t="n">
        <v>0</v>
      </c>
      <c r="AQ69" s="244" t="n">
        <v>0</v>
      </c>
      <c r="AR69" s="244">
        <f>IF('b2'!$AQ69&gt;0,'b2'!$AQ69,IF('b2'!$AN69&gt;0,'b2'!$AN69,IF('b2'!$AK69&gt;0,'b2'!$AK69,IF('b2'!$AH69&gt;0,'b2'!$AH69,IF('b2'!$AE69&gt;0,'b2'!$AE69,IF('b2'!$AB69&gt;0,'b2'!$AB69,IF('b2'!$Y69&gt;0,'b2'!$Y69,IF('b2'!$V69&gt;0,'b2'!$V69," ---"))))))))</f>
        <v/>
      </c>
      <c r="AS69" s="246" t="n">
        <v>0</v>
      </c>
      <c r="AT69" s="246" t="n">
        <v>4</v>
      </c>
      <c r="AU69" s="246" t="n">
        <v>0</v>
      </c>
      <c r="AV69" s="246" t="n">
        <v>0</v>
      </c>
      <c r="AW69" s="246" t="n">
        <v>0</v>
      </c>
      <c r="AX69" s="246" t="n">
        <v>0</v>
      </c>
      <c r="AY69" s="246" t="n">
        <v>0</v>
      </c>
      <c r="AZ69" s="246" t="n">
        <v>0</v>
      </c>
      <c r="BA69" s="246" t="n">
        <v>0</v>
      </c>
      <c r="BB69" s="246" t="n">
        <v>0</v>
      </c>
      <c r="BC69" s="246" t="n">
        <v>0</v>
      </c>
      <c r="BD69" s="246" t="n">
        <v>0</v>
      </c>
      <c r="BE69" s="247" t="n">
        <v>0</v>
      </c>
      <c r="BF69" s="248" t="n">
        <v>443932</v>
      </c>
      <c r="BG69" s="248" t="n">
        <v>0</v>
      </c>
      <c r="BH69" s="249" t="n">
        <v>443932</v>
      </c>
      <c r="BI69" s="250" t="inlineStr">
        <is>
          <t>#REF!</t>
        </is>
      </c>
      <c r="BJ69" s="251" t="inlineStr">
        <is>
          <t>#REF!</t>
        </is>
      </c>
      <c r="BK69" s="248" t="n">
        <v>562200</v>
      </c>
      <c r="BL69" s="248" t="n">
        <v>0</v>
      </c>
      <c r="BM69" s="249" t="n">
        <v>562200</v>
      </c>
      <c r="BN69" s="250" t="inlineStr">
        <is>
          <t>#REF!</t>
        </is>
      </c>
      <c r="BO69" s="251" t="inlineStr">
        <is>
          <t>#REF!</t>
        </is>
      </c>
      <c r="BP69" s="248" t="n">
        <v>0</v>
      </c>
      <c r="BQ69" s="248" t="n">
        <v>0</v>
      </c>
      <c r="BR69" s="249" t="n">
        <v>0</v>
      </c>
      <c r="BS69" s="250" t="inlineStr">
        <is>
          <t>#REF!</t>
        </is>
      </c>
      <c r="BT69" s="251">
        <f>'[2]DATA CONSOLIDADA 2018-2025 '!$BR71-'b2'!$BO69</f>
        <v/>
      </c>
      <c r="BU69" s="248" t="n">
        <v>0</v>
      </c>
      <c r="BV69" s="248" t="n">
        <v>0</v>
      </c>
      <c r="BW69" s="249" t="n">
        <v>0</v>
      </c>
      <c r="BX69" s="250" t="inlineStr">
        <is>
          <t>#REF!</t>
        </is>
      </c>
      <c r="BY69" s="251" t="inlineStr">
        <is>
          <t>#REF!</t>
        </is>
      </c>
      <c r="BZ69" s="248" t="n">
        <v>0</v>
      </c>
      <c r="CA69" s="248" t="n">
        <v>0</v>
      </c>
      <c r="CB69" s="249" t="n">
        <v>0</v>
      </c>
      <c r="CC69" s="250" t="inlineStr">
        <is>
          <t>#REF!</t>
        </is>
      </c>
      <c r="CD69" s="251">
        <f>'[2]DATA CONSOLIDADA 2018-2025 '!$CB71-'b2'!$BW69</f>
        <v/>
      </c>
      <c r="CE69" s="253" t="n">
        <v>0</v>
      </c>
      <c r="CF69" s="253" t="n">
        <v>0</v>
      </c>
      <c r="CG69" s="254" t="n">
        <v>0</v>
      </c>
      <c r="CH69" s="250" t="inlineStr">
        <is>
          <t>#REF!</t>
        </is>
      </c>
      <c r="CI69" s="251">
        <f>'[2]DATA CONSOLIDADA 2018-2025 '!$CG71-'b2'!$CB69</f>
        <v/>
      </c>
      <c r="CJ69" s="247" t="inlineStr">
        <is>
          <t>#REF!</t>
        </is>
      </c>
      <c r="CK69" s="247" t="n">
        <v>0</v>
      </c>
      <c r="CL69" s="247" t="n">
        <v>0</v>
      </c>
      <c r="CM69" s="247" t="n">
        <v>0</v>
      </c>
      <c r="CN69" s="247" t="inlineStr">
        <is>
          <t>#REF!</t>
        </is>
      </c>
      <c r="CO69" s="251">
        <f>'[2]DATA CONSOLIDADA 2018-2025 '!$CM71-'b2'!$CG69</f>
        <v/>
      </c>
      <c r="CP69" s="253" t="n">
        <v>0</v>
      </c>
      <c r="CQ69" s="253" t="n">
        <v>0</v>
      </c>
      <c r="CR69" s="253" t="n">
        <v>0</v>
      </c>
      <c r="CS69" s="253" t="n">
        <v>0</v>
      </c>
      <c r="CT69" s="253" t="n">
        <v>0</v>
      </c>
      <c r="CU69" s="253" t="n">
        <v>0</v>
      </c>
      <c r="CV69" s="247" t="n">
        <v>0</v>
      </c>
      <c r="CW69" s="247" t="n">
        <v>0</v>
      </c>
      <c r="CX69" s="247" t="n">
        <v>0</v>
      </c>
      <c r="CY69" s="247" t="n">
        <v>0</v>
      </c>
      <c r="CZ69" s="247" t="n">
        <v>0</v>
      </c>
      <c r="DA69" s="247" t="n">
        <v>0</v>
      </c>
      <c r="DB69" s="247" t="n">
        <v>0</v>
      </c>
      <c r="DC69" s="255" t="n">
        <v>0</v>
      </c>
      <c r="DD69" s="255" t="n">
        <v>0</v>
      </c>
      <c r="DE69" s="255" t="n">
        <v>0</v>
      </c>
      <c r="DF69" s="255" t="n">
        <v>0</v>
      </c>
      <c r="DG69" s="255" t="n">
        <v>0</v>
      </c>
      <c r="DH69" s="255" t="n">
        <v>0</v>
      </c>
      <c r="DI69" s="256" t="n">
        <v>20494939160</v>
      </c>
      <c r="DJ69" s="257" t="inlineStr">
        <is>
          <t>ASOCIACION DE PRODUCTORES AGRICOLAS Y GANADEROS INTI RAYMI</t>
        </is>
      </c>
      <c r="DK69" s="257" t="inlineStr">
        <is>
          <t>01 Asociación</t>
        </is>
      </c>
      <c r="DL69" s="258" t="n"/>
      <c r="DM69" s="258" t="n"/>
      <c r="DN69" s="258" t="n"/>
      <c r="DO69" s="258" t="n"/>
      <c r="DP69" s="258" t="n"/>
      <c r="DQ69" s="258" t="n"/>
      <c r="DR69" s="258" t="n"/>
      <c r="DS69" s="258" t="n"/>
      <c r="DT69" s="258" t="n"/>
      <c r="DU69" s="258" t="n"/>
      <c r="DV69" s="258" t="n"/>
      <c r="DW69" s="258" t="n"/>
      <c r="DX69" s="258" t="n"/>
      <c r="DY69" s="258" t="n"/>
      <c r="DZ69" s="258" t="n"/>
      <c r="EA69" s="258" t="n"/>
      <c r="EB69" s="258" t="n"/>
      <c r="EC69" s="258" t="n"/>
      <c r="ED69" s="258" t="n"/>
      <c r="EE69" s="258" t="n"/>
    </row>
    <row r="70" hidden="1" ht="47.25" customHeight="1">
      <c r="A70" s="240" t="inlineStr">
        <is>
          <t>COOPERATIVA AGRARIA LOS PRODUCTORES LOS MOROCHUCOS - CANGALLO</t>
        </is>
      </c>
      <c r="B70" s="240" t="inlineStr">
        <is>
          <t>DERIVADOS LACTEOS</t>
        </is>
      </c>
      <c r="C70" s="240" t="inlineStr">
        <is>
          <t>DERIVADOS LACTEOS</t>
        </is>
      </c>
      <c r="D70" s="240" t="inlineStr">
        <is>
          <t>AYACUCHO</t>
        </is>
      </c>
      <c r="E70" s="240" t="inlineStr">
        <is>
          <t>050203</t>
        </is>
      </c>
      <c r="F70" s="240" t="inlineStr">
        <is>
          <t>AYACUCHO</t>
        </is>
      </c>
      <c r="G70" s="240" t="inlineStr">
        <is>
          <t>CANGALLO</t>
        </is>
      </c>
      <c r="H70" s="240" t="inlineStr">
        <is>
          <t>LOS MOROCHUCOS</t>
        </is>
      </c>
      <c r="I70" s="241" t="n">
        <v>1</v>
      </c>
      <c r="J70" s="241" t="n">
        <v>1</v>
      </c>
      <c r="K70" s="241" t="n">
        <v>1</v>
      </c>
      <c r="L70" s="241" t="n">
        <v>1</v>
      </c>
      <c r="M70" s="241" t="n"/>
      <c r="N70" s="241" t="n"/>
      <c r="O70" s="241" t="n"/>
      <c r="P70" s="241" t="n"/>
      <c r="Q70" s="241" t="inlineStr">
        <is>
          <t>PAC</t>
        </is>
      </c>
      <c r="R70" s="242">
        <f>IF(I70=1,I$2,"")&amp;IF(J70=1,IF(I70=1,"-","")&amp;J$2,"")&amp;IF(K70=1,IF(OR(J70=1,I70=1),"-","")&amp;K$2,"")&amp;IF(L70=1,IF(OR(K70=1,J70=1,I70=1),"-","")&amp;L$2,"")&amp;IF(M70=1,IF(OR(L70=1,K70=1,J70=1,I70=1),"-","")&amp;M$2,"")&amp;IF(N70=1,IF(OR(M70=1,L70=1,K70=1,J70=1,I70=1),"-","")&amp;N$2,"")&amp;IF(O70=1,IF(OR(N70=1,M70=1,L70=1,K70=1,J70=1,I70=1),"-","")&amp;O$2,"")&amp;IF(P70=1,IF(I70=1," - ",IF(J70=1," - ",IF(K70=1," - ",IF(L70=1," - ",IF(M70=1," - ",IF(N70=1," - ",IF(O70=1," - ","")))))))&amp;P$2,"")</f>
        <v/>
      </c>
      <c r="S70" s="243">
        <f>SUM('b2'!$I70:$P70)</f>
        <v/>
      </c>
      <c r="T70" s="243">
        <f>IF(OR('b2'!$J70=1,'b2'!$K70=1,'b2'!$L70=1,'b2'!$M70=1,'b2'!$N70=1,'b2'!$O70=1,'b2'!$P70=1),"SI","NO")</f>
        <v/>
      </c>
      <c r="U70" s="243">
        <f>IF(OR('b2'!$K70=1,'b2'!$L70=1,'b2'!$M70=1,'b2'!$N70=1,'b2'!$O70=1,'b2'!$P70=1),"SI","NO")</f>
        <v/>
      </c>
      <c r="V70" s="244" t="n">
        <v>23</v>
      </c>
      <c r="W70" s="245" t="n">
        <v>20</v>
      </c>
      <c r="X70" s="245" t="n">
        <v>3</v>
      </c>
      <c r="Y70" s="244" t="n">
        <v>23</v>
      </c>
      <c r="Z70" s="245" t="n">
        <v>20</v>
      </c>
      <c r="AA70" s="245" t="n">
        <v>3</v>
      </c>
      <c r="AB70" s="244" t="n">
        <v>23</v>
      </c>
      <c r="AC70" s="245" t="n">
        <v>20</v>
      </c>
      <c r="AD70" s="245" t="n">
        <v>3</v>
      </c>
      <c r="AE70" s="244" t="n">
        <v>23</v>
      </c>
      <c r="AF70" s="245" t="n">
        <v>0</v>
      </c>
      <c r="AG70" s="245" t="n">
        <v>0</v>
      </c>
      <c r="AH70" s="244" t="n">
        <v>0</v>
      </c>
      <c r="AI70" s="245" t="n">
        <v>0</v>
      </c>
      <c r="AJ70" s="245" t="n">
        <v>0</v>
      </c>
      <c r="AK70" s="244" t="n">
        <v>0</v>
      </c>
      <c r="AL70" s="245" t="n">
        <v>0</v>
      </c>
      <c r="AM70" s="245" t="n">
        <v>0</v>
      </c>
      <c r="AN70" s="244" t="n">
        <v>0</v>
      </c>
      <c r="AO70" s="245" t="n">
        <v>0</v>
      </c>
      <c r="AP70" s="245" t="n">
        <v>0</v>
      </c>
      <c r="AQ70" s="244" t="n">
        <v>0</v>
      </c>
      <c r="AR70" s="244">
        <f>IF('b2'!$AQ70&gt;0,'b2'!$AQ70,IF('b2'!$AN70&gt;0,'b2'!$AN70,IF('b2'!$AK70&gt;0,'b2'!$AK70,IF('b2'!$AH70&gt;0,'b2'!$AH70,IF('b2'!$AE70&gt;0,'b2'!$AE70,IF('b2'!$AB70&gt;0,'b2'!$AB70,IF('b2'!$Y70&gt;0,'b2'!$Y70,IF('b2'!$V70&gt;0,'b2'!$V70," ---"))))))))</f>
        <v/>
      </c>
      <c r="AS70" s="246" t="n">
        <v>0</v>
      </c>
      <c r="AT70" s="246" t="n">
        <v>0</v>
      </c>
      <c r="AU70" s="246" t="n">
        <v>31</v>
      </c>
      <c r="AV70" s="246" t="n">
        <v>9</v>
      </c>
      <c r="AW70" s="246" t="n">
        <v>0</v>
      </c>
      <c r="AX70" s="246" t="n">
        <v>0</v>
      </c>
      <c r="AY70" s="246" t="n">
        <v>0</v>
      </c>
      <c r="AZ70" s="246" t="n">
        <v>0</v>
      </c>
      <c r="BA70" s="246" t="n">
        <v>0</v>
      </c>
      <c r="BB70" s="246" t="n">
        <v>0</v>
      </c>
      <c r="BC70" s="246" t="n">
        <v>0</v>
      </c>
      <c r="BD70" s="246" t="n">
        <v>0</v>
      </c>
      <c r="BE70" s="247" t="n">
        <v>0</v>
      </c>
      <c r="BF70" s="248" t="n">
        <v>5125.39</v>
      </c>
      <c r="BG70" s="248" t="n">
        <v>0</v>
      </c>
      <c r="BH70" s="249" t="n">
        <v>5125.39</v>
      </c>
      <c r="BI70" s="250" t="inlineStr">
        <is>
          <t>#REF!</t>
        </is>
      </c>
      <c r="BJ70" s="251" t="inlineStr">
        <is>
          <t>#REF!</t>
        </is>
      </c>
      <c r="BK70" s="248" t="n">
        <v>0</v>
      </c>
      <c r="BL70" s="248" t="n">
        <v>0</v>
      </c>
      <c r="BM70" s="249" t="n">
        <v>0</v>
      </c>
      <c r="BN70" s="250" t="inlineStr">
        <is>
          <t>#REF!</t>
        </is>
      </c>
      <c r="BO70" s="251" t="inlineStr">
        <is>
          <t>#REF!</t>
        </is>
      </c>
      <c r="BP70" s="248" t="n">
        <v>9517.799999999999</v>
      </c>
      <c r="BQ70" s="248" t="n">
        <v>0</v>
      </c>
      <c r="BR70" s="249" t="n">
        <v>9517.799999999999</v>
      </c>
      <c r="BS70" s="250" t="inlineStr">
        <is>
          <t>#REF!</t>
        </is>
      </c>
      <c r="BT70" s="251">
        <f>'[2]DATA CONSOLIDADA 2018-2025 '!$BR72-'b2'!$BO70</f>
        <v/>
      </c>
      <c r="BU70" s="248" t="n">
        <v>0</v>
      </c>
      <c r="BV70" s="248" t="n">
        <v>0</v>
      </c>
      <c r="BW70" s="249" t="n">
        <v>0</v>
      </c>
      <c r="BX70" s="250" t="inlineStr">
        <is>
          <t>#REF!</t>
        </is>
      </c>
      <c r="BY70" s="251" t="inlineStr">
        <is>
          <t>#REF!</t>
        </is>
      </c>
      <c r="BZ70" s="248" t="n">
        <v>0</v>
      </c>
      <c r="CA70" s="248" t="n">
        <v>0</v>
      </c>
      <c r="CB70" s="249" t="n">
        <v>0</v>
      </c>
      <c r="CC70" s="250" t="inlineStr">
        <is>
          <t>#REF!</t>
        </is>
      </c>
      <c r="CD70" s="251">
        <f>'[2]DATA CONSOLIDADA 2018-2025 '!$CB72-'b2'!$BW70</f>
        <v/>
      </c>
      <c r="CE70" s="253" t="n">
        <v>0</v>
      </c>
      <c r="CF70" s="253" t="n">
        <v>0</v>
      </c>
      <c r="CG70" s="254" t="n">
        <v>0</v>
      </c>
      <c r="CH70" s="250" t="inlineStr">
        <is>
          <t>#REF!</t>
        </is>
      </c>
      <c r="CI70" s="251">
        <f>'[2]DATA CONSOLIDADA 2018-2025 '!$CG72-'b2'!$CB70</f>
        <v/>
      </c>
      <c r="CJ70" s="247" t="inlineStr">
        <is>
          <t>#REF!</t>
        </is>
      </c>
      <c r="CK70" s="247" t="n">
        <v>0</v>
      </c>
      <c r="CL70" s="247" t="n">
        <v>0</v>
      </c>
      <c r="CM70" s="247" t="n">
        <v>0</v>
      </c>
      <c r="CN70" s="247" t="inlineStr">
        <is>
          <t>#REF!</t>
        </is>
      </c>
      <c r="CO70" s="251">
        <f>'[2]DATA CONSOLIDADA 2018-2025 '!$CM72-'b2'!$CG70</f>
        <v/>
      </c>
      <c r="CP70" s="253" t="n">
        <v>0</v>
      </c>
      <c r="CQ70" s="253" t="n">
        <v>0</v>
      </c>
      <c r="CR70" s="253" t="n">
        <v>0</v>
      </c>
      <c r="CS70" s="253" t="n">
        <v>0</v>
      </c>
      <c r="CT70" s="253" t="n">
        <v>0</v>
      </c>
      <c r="CU70" s="253" t="n">
        <v>0</v>
      </c>
      <c r="CV70" s="247" t="n">
        <v>0</v>
      </c>
      <c r="CW70" s="247" t="n">
        <v>0</v>
      </c>
      <c r="CX70" s="247" t="n">
        <v>0</v>
      </c>
      <c r="CY70" s="247" t="n">
        <v>0</v>
      </c>
      <c r="CZ70" s="247" t="n">
        <v>0</v>
      </c>
      <c r="DA70" s="247" t="n">
        <v>0</v>
      </c>
      <c r="DB70" s="247" t="n">
        <v>0</v>
      </c>
      <c r="DC70" s="255" t="n">
        <v>0</v>
      </c>
      <c r="DD70" s="255" t="n">
        <v>0</v>
      </c>
      <c r="DE70" s="255" t="n">
        <v>0</v>
      </c>
      <c r="DF70" s="255" t="n">
        <v>0</v>
      </c>
      <c r="DG70" s="255" t="n">
        <v>0</v>
      </c>
      <c r="DH70" s="255" t="n">
        <v>0</v>
      </c>
      <c r="DI70" s="256" t="n">
        <v>20601590621</v>
      </c>
      <c r="DJ70" s="257" t="inlineStr">
        <is>
          <t>COOPERATIVA AGRARIA DE PRODUCTORES LOS MOROCHUCOS - CANGALLO</t>
        </is>
      </c>
      <c r="DK70" s="257" t="inlineStr">
        <is>
          <t>02 Cooperativa</t>
        </is>
      </c>
      <c r="DL70" s="258" t="n"/>
      <c r="DM70" s="258" t="n"/>
      <c r="DN70" s="258" t="n"/>
      <c r="DO70" s="258" t="n"/>
      <c r="DP70" s="258" t="n"/>
      <c r="DQ70" s="258" t="n"/>
      <c r="DR70" s="258" t="n"/>
      <c r="DS70" s="258" t="n"/>
      <c r="DT70" s="258" t="n"/>
      <c r="DU70" s="258" t="n"/>
      <c r="DV70" s="258" t="n"/>
      <c r="DW70" s="258" t="n"/>
      <c r="DX70" s="258" t="n"/>
      <c r="DY70" s="258" t="n"/>
      <c r="DZ70" s="258" t="n"/>
      <c r="EA70" s="258" t="n"/>
      <c r="EB70" s="258" t="n"/>
      <c r="EC70" s="258" t="n"/>
      <c r="ED70" s="258" t="n"/>
      <c r="EE70" s="258" t="n"/>
    </row>
    <row r="71" hidden="1" ht="47.25" customHeight="1">
      <c r="A71" s="240" t="inlineStr">
        <is>
          <t>COOPERATIVA AGRARIA DE PRODUCTORES ORGANICOS DE LA SIERRA</t>
        </is>
      </c>
      <c r="B71" s="240" t="inlineStr">
        <is>
          <t>PALTA</t>
        </is>
      </c>
      <c r="C71" s="240" t="inlineStr">
        <is>
          <t>PALTA</t>
        </is>
      </c>
      <c r="D71" s="240" t="inlineStr">
        <is>
          <t>AYACUCHO</t>
        </is>
      </c>
      <c r="E71" s="240" t="inlineStr">
        <is>
          <t>050106</t>
        </is>
      </c>
      <c r="F71" s="240" t="inlineStr">
        <is>
          <t>AYACUCHO</t>
        </is>
      </c>
      <c r="G71" s="240" t="inlineStr">
        <is>
          <t>HUAMANGA</t>
        </is>
      </c>
      <c r="H71" s="240" t="inlineStr">
        <is>
          <t>OCROS</t>
        </is>
      </c>
      <c r="I71" s="241" t="n">
        <v>1</v>
      </c>
      <c r="J71" s="241" t="n">
        <v>1</v>
      </c>
      <c r="K71" s="241" t="n">
        <v>1</v>
      </c>
      <c r="L71" s="241" t="n">
        <v>1</v>
      </c>
      <c r="M71" s="241" t="n">
        <v>1</v>
      </c>
      <c r="N71" s="241" t="n"/>
      <c r="O71" s="241" t="n"/>
      <c r="P71" s="241" t="n"/>
      <c r="Q71" s="241" t="inlineStr">
        <is>
          <t>PAC</t>
        </is>
      </c>
      <c r="R71" s="242">
        <f>IF(I71=1,I$2,"")&amp;IF(J71=1,IF(I71=1,"-","")&amp;J$2,"")&amp;IF(K71=1,IF(OR(J71=1,I71=1),"-","")&amp;K$2,"")&amp;IF(L71=1,IF(OR(K71=1,J71=1,I71=1),"-","")&amp;L$2,"")&amp;IF(M71=1,IF(OR(L71=1,K71=1,J71=1,I71=1),"-","")&amp;M$2,"")&amp;IF(N71=1,IF(OR(M71=1,L71=1,K71=1,J71=1,I71=1),"-","")&amp;N$2,"")&amp;IF(O71=1,IF(OR(N71=1,M71=1,L71=1,K71=1,J71=1,I71=1),"-","")&amp;O$2,"")&amp;IF(P71=1,IF(I71=1," - ",IF(J71=1," - ",IF(K71=1," - ",IF(L71=1," - ",IF(M71=1," - ",IF(N71=1," - ",IF(O71=1," - ","")))))))&amp;P$2,"")</f>
        <v/>
      </c>
      <c r="S71" s="243">
        <f>SUM('b2'!$I71:$P71)</f>
        <v/>
      </c>
      <c r="T71" s="243">
        <f>IF(OR('b2'!$J71=1,'b2'!$K71=1,'b2'!$L71=1,'b2'!$M71=1,'b2'!$N71=1,'b2'!$O71=1,'b2'!$P71=1),"SI","NO")</f>
        <v/>
      </c>
      <c r="U71" s="243">
        <f>IF(OR('b2'!$K71=1,'b2'!$L71=1,'b2'!$M71=1,'b2'!$N71=1,'b2'!$O71=1,'b2'!$P71=1),"SI","NO")</f>
        <v/>
      </c>
      <c r="V71" s="244" t="n">
        <v>76</v>
      </c>
      <c r="W71" s="245" t="n">
        <v>67</v>
      </c>
      <c r="X71" s="245" t="n">
        <v>9</v>
      </c>
      <c r="Y71" s="244" t="n">
        <v>76</v>
      </c>
      <c r="Z71" s="245" t="n">
        <v>48</v>
      </c>
      <c r="AA71" s="245" t="n">
        <v>7</v>
      </c>
      <c r="AB71" s="244" t="n">
        <v>55</v>
      </c>
      <c r="AC71" s="245" t="n">
        <v>64</v>
      </c>
      <c r="AD71" s="245" t="n">
        <v>10</v>
      </c>
      <c r="AE71" s="244" t="n">
        <v>74</v>
      </c>
      <c r="AF71" s="245" t="n">
        <v>64</v>
      </c>
      <c r="AG71" s="245" t="n">
        <v>10</v>
      </c>
      <c r="AH71" s="244" t="n">
        <v>74</v>
      </c>
      <c r="AI71" s="245" t="n">
        <v>0</v>
      </c>
      <c r="AJ71" s="245" t="n">
        <v>0</v>
      </c>
      <c r="AK71" s="244" t="n">
        <v>0</v>
      </c>
      <c r="AL71" s="245" t="n">
        <v>0</v>
      </c>
      <c r="AM71" s="245" t="n">
        <v>0</v>
      </c>
      <c r="AN71" s="244" t="n">
        <v>0</v>
      </c>
      <c r="AO71" s="245" t="n">
        <v>0</v>
      </c>
      <c r="AP71" s="245" t="n">
        <v>0</v>
      </c>
      <c r="AQ71" s="244" t="n">
        <v>0</v>
      </c>
      <c r="AR71" s="244">
        <f>IF('b2'!$AQ71&gt;0,'b2'!$AQ71,IF('b2'!$AN71&gt;0,'b2'!$AN71,IF('b2'!$AK71&gt;0,'b2'!$AK71,IF('b2'!$AH71&gt;0,'b2'!$AH71,IF('b2'!$AE71&gt;0,'b2'!$AE71,IF('b2'!$AB71&gt;0,'b2'!$AB71,IF('b2'!$Y71&gt;0,'b2'!$Y71,IF('b2'!$V71&gt;0,'b2'!$V71," ---"))))))))</f>
        <v/>
      </c>
      <c r="AS71" s="246" t="n">
        <v>0</v>
      </c>
      <c r="AT71" s="246" t="n">
        <v>3</v>
      </c>
      <c r="AU71" s="246" t="n">
        <v>23</v>
      </c>
      <c r="AV71" s="246" t="n">
        <v>7</v>
      </c>
      <c r="AW71" s="246" t="n">
        <v>17</v>
      </c>
      <c r="AX71" s="246" t="n">
        <v>2</v>
      </c>
      <c r="AY71" s="246" t="n">
        <v>0</v>
      </c>
      <c r="AZ71" s="246" t="n">
        <v>0</v>
      </c>
      <c r="BA71" s="246" t="n">
        <v>0</v>
      </c>
      <c r="BB71" s="246" t="n">
        <v>0</v>
      </c>
      <c r="BC71" s="246" t="n">
        <v>0</v>
      </c>
      <c r="BD71" s="246" t="n">
        <v>0</v>
      </c>
      <c r="BE71" s="247" t="n">
        <v>0</v>
      </c>
      <c r="BF71" s="248" t="n">
        <v>0</v>
      </c>
      <c r="BG71" s="248" t="n">
        <v>0</v>
      </c>
      <c r="BH71" s="249" t="n">
        <v>0</v>
      </c>
      <c r="BI71" s="250" t="inlineStr">
        <is>
          <t>#REF!</t>
        </is>
      </c>
      <c r="BJ71" s="251" t="inlineStr">
        <is>
          <t>#REF!</t>
        </is>
      </c>
      <c r="BK71" s="248" t="n">
        <v>201381.5</v>
      </c>
      <c r="BL71" s="248" t="n">
        <v>0</v>
      </c>
      <c r="BM71" s="249" t="n">
        <v>201381.5</v>
      </c>
      <c r="BN71" s="250" t="inlineStr">
        <is>
          <t>#REF!</t>
        </is>
      </c>
      <c r="BO71" s="251" t="inlineStr">
        <is>
          <t>#REF!</t>
        </is>
      </c>
      <c r="BP71" s="248" t="n">
        <v>473731.18</v>
      </c>
      <c r="BQ71" s="248" t="n">
        <v>0</v>
      </c>
      <c r="BR71" s="249" t="n">
        <v>473731.18</v>
      </c>
      <c r="BS71" s="250" t="inlineStr">
        <is>
          <t>#REF!</t>
        </is>
      </c>
      <c r="BT71" s="251">
        <f>'[2]DATA CONSOLIDADA 2018-2025 '!$BR73-'b2'!$BO71</f>
        <v/>
      </c>
      <c r="BU71" s="248" t="n">
        <v>688066.53</v>
      </c>
      <c r="BV71" s="248" t="n">
        <v>0</v>
      </c>
      <c r="BW71" s="249" t="n">
        <v>688066.53</v>
      </c>
      <c r="BX71" s="250" t="inlineStr">
        <is>
          <t>#REF!</t>
        </is>
      </c>
      <c r="BY71" s="251" t="inlineStr">
        <is>
          <t>#REF!</t>
        </is>
      </c>
      <c r="BZ71" s="248" t="n">
        <v>0</v>
      </c>
      <c r="CA71" s="248" t="n">
        <v>0</v>
      </c>
      <c r="CB71" s="249" t="n">
        <v>0</v>
      </c>
      <c r="CC71" s="250" t="inlineStr">
        <is>
          <t>#REF!</t>
        </is>
      </c>
      <c r="CD71" s="251">
        <f>'[2]DATA CONSOLIDADA 2018-2025 '!$CB73-'b2'!$BW71</f>
        <v/>
      </c>
      <c r="CE71" s="253" t="n">
        <v>0</v>
      </c>
      <c r="CF71" s="253" t="n">
        <v>0</v>
      </c>
      <c r="CG71" s="254" t="n">
        <v>0</v>
      </c>
      <c r="CH71" s="250" t="inlineStr">
        <is>
          <t>#REF!</t>
        </is>
      </c>
      <c r="CI71" s="251">
        <f>'[2]DATA CONSOLIDADA 2018-2025 '!$CG73-'b2'!$CB71</f>
        <v/>
      </c>
      <c r="CJ71" s="247" t="inlineStr">
        <is>
          <t>#REF!</t>
        </is>
      </c>
      <c r="CK71" s="247" t="n">
        <v>0</v>
      </c>
      <c r="CL71" s="247" t="n">
        <v>0</v>
      </c>
      <c r="CM71" s="247" t="n">
        <v>0</v>
      </c>
      <c r="CN71" s="247" t="inlineStr">
        <is>
          <t>#REF!</t>
        </is>
      </c>
      <c r="CO71" s="251">
        <f>'[2]DATA CONSOLIDADA 2018-2025 '!$CM73-'b2'!$CG71</f>
        <v/>
      </c>
      <c r="CP71" s="253" t="n">
        <v>0</v>
      </c>
      <c r="CQ71" s="253" t="n">
        <v>0</v>
      </c>
      <c r="CR71" s="253" t="n">
        <v>0</v>
      </c>
      <c r="CS71" s="253" t="n">
        <v>0</v>
      </c>
      <c r="CT71" s="253" t="n">
        <v>0</v>
      </c>
      <c r="CU71" s="253" t="n">
        <v>0</v>
      </c>
      <c r="CV71" s="247" t="n">
        <v>0</v>
      </c>
      <c r="CW71" s="247" t="n">
        <v>0</v>
      </c>
      <c r="CX71" s="247" t="n">
        <v>0</v>
      </c>
      <c r="CY71" s="247" t="n">
        <v>0</v>
      </c>
      <c r="CZ71" s="247" t="n">
        <v>0</v>
      </c>
      <c r="DA71" s="247" t="n">
        <v>0</v>
      </c>
      <c r="DB71" s="247" t="n">
        <v>0</v>
      </c>
      <c r="DC71" s="255" t="n">
        <v>0</v>
      </c>
      <c r="DD71" s="255" t="n">
        <v>0</v>
      </c>
      <c r="DE71" s="255" t="n">
        <v>0</v>
      </c>
      <c r="DF71" s="255" t="n">
        <v>0</v>
      </c>
      <c r="DG71" s="255" t="n">
        <v>0</v>
      </c>
      <c r="DH71" s="255" t="n">
        <v>0</v>
      </c>
      <c r="DI71" s="256" t="n">
        <v>20534847352</v>
      </c>
      <c r="DJ71" s="257" t="inlineStr">
        <is>
          <t>COOPERATIVA AGRARIA DE PRODUCTORES ORGANICOS DE LA SIERRA</t>
        </is>
      </c>
      <c r="DK71" s="257" t="inlineStr">
        <is>
          <t>02 Cooperativa</t>
        </is>
      </c>
      <c r="DL71" s="258" t="n"/>
      <c r="DM71" s="258" t="n"/>
      <c r="DN71" s="258" t="n"/>
      <c r="DO71" s="258" t="n"/>
      <c r="DP71" s="258" t="n"/>
      <c r="DQ71" s="258" t="n"/>
      <c r="DR71" s="258" t="n"/>
      <c r="DS71" s="258" t="n"/>
      <c r="DT71" s="258" t="n"/>
      <c r="DU71" s="258" t="n"/>
      <c r="DV71" s="258" t="n"/>
      <c r="DW71" s="258" t="n"/>
      <c r="DX71" s="258" t="n"/>
      <c r="DY71" s="258" t="n"/>
      <c r="DZ71" s="258" t="n"/>
      <c r="EA71" s="258" t="n"/>
      <c r="EB71" s="258" t="n"/>
      <c r="EC71" s="258" t="n"/>
      <c r="ED71" s="258" t="n"/>
      <c r="EE71" s="258" t="n"/>
    </row>
    <row r="72" hidden="1" ht="47.25" customHeight="1">
      <c r="A72" s="240" t="inlineStr">
        <is>
          <t>ASOCIACION DE PRODUCTORES DE PALTA VALLE TOROBAMBA</t>
        </is>
      </c>
      <c r="B72" s="240" t="inlineStr">
        <is>
          <t>PALTA</t>
        </is>
      </c>
      <c r="C72" s="240" t="inlineStr">
        <is>
          <t>PALTA</t>
        </is>
      </c>
      <c r="D72" s="240" t="inlineStr">
        <is>
          <t>AYACUCHO</t>
        </is>
      </c>
      <c r="E72" s="240" t="inlineStr">
        <is>
          <t>050501</t>
        </is>
      </c>
      <c r="F72" s="240" t="inlineStr">
        <is>
          <t>AYACUCHO</t>
        </is>
      </c>
      <c r="G72" s="240" t="inlineStr">
        <is>
          <t>LA MAR</t>
        </is>
      </c>
      <c r="H72" s="240" t="inlineStr">
        <is>
          <t>SAN MIGUEL</t>
        </is>
      </c>
      <c r="I72" s="241" t="n"/>
      <c r="J72" s="241" t="n">
        <v>1</v>
      </c>
      <c r="K72" s="241" t="n">
        <v>1</v>
      </c>
      <c r="L72" s="241" t="n">
        <v>1</v>
      </c>
      <c r="M72" s="241" t="n">
        <v>1</v>
      </c>
      <c r="N72" s="241" t="n"/>
      <c r="O72" s="241" t="n"/>
      <c r="P72" s="241" t="n"/>
      <c r="Q72" s="241" t="inlineStr">
        <is>
          <t>PAC</t>
        </is>
      </c>
      <c r="R72" s="242">
        <f>IF(I72=1,I$2,"")&amp;IF(J72=1,IF(I72=1,"-","")&amp;J$2,"")&amp;IF(K72=1,IF(OR(J72=1,I72=1),"-","")&amp;K$2,"")&amp;IF(L72=1,IF(OR(K72=1,J72=1,I72=1),"-","")&amp;L$2,"")&amp;IF(M72=1,IF(OR(L72=1,K72=1,J72=1,I72=1),"-","")&amp;M$2,"")&amp;IF(N72=1,IF(OR(M72=1,L72=1,K72=1,J72=1,I72=1),"-","")&amp;N$2,"")&amp;IF(O72=1,IF(OR(N72=1,M72=1,L72=1,K72=1,J72=1,I72=1),"-","")&amp;O$2,"")&amp;IF(P72=1,IF(I72=1," - ",IF(J72=1," - ",IF(K72=1," - ",IF(L72=1," - ",IF(M72=1," - ",IF(N72=1," - ",IF(O72=1," - ","")))))))&amp;P$2,"")</f>
        <v/>
      </c>
      <c r="S72" s="243">
        <f>SUM('b2'!$I72:$P72)</f>
        <v/>
      </c>
      <c r="T72" s="243">
        <f>IF(OR('b2'!$J72=1,'b2'!$K72=1,'b2'!$L72=1,'b2'!$M72=1,'b2'!$N72=1,'b2'!$O72=1,'b2'!$P72=1),"SI","NO")</f>
        <v/>
      </c>
      <c r="U72" s="243">
        <f>IF(OR('b2'!$K72=1,'b2'!$L72=1,'b2'!$M72=1,'b2'!$N72=1,'b2'!$O72=1,'b2'!$P72=1),"SI","NO")</f>
        <v/>
      </c>
      <c r="V72" s="244" t="n">
        <v>0</v>
      </c>
      <c r="W72" s="245" t="n">
        <v>30</v>
      </c>
      <c r="X72" s="245" t="n">
        <v>11</v>
      </c>
      <c r="Y72" s="244" t="n">
        <v>41</v>
      </c>
      <c r="Z72" s="245" t="n">
        <v>23</v>
      </c>
      <c r="AA72" s="245" t="n">
        <v>4</v>
      </c>
      <c r="AB72" s="244" t="n">
        <v>27</v>
      </c>
      <c r="AC72" s="245" t="n">
        <v>23</v>
      </c>
      <c r="AD72" s="245" t="n">
        <v>5</v>
      </c>
      <c r="AE72" s="244" t="n">
        <v>28</v>
      </c>
      <c r="AF72" s="245" t="n">
        <v>23</v>
      </c>
      <c r="AG72" s="245" t="n">
        <v>5</v>
      </c>
      <c r="AH72" s="244" t="n">
        <v>28</v>
      </c>
      <c r="AI72" s="245" t="n">
        <v>0</v>
      </c>
      <c r="AJ72" s="245" t="n">
        <v>0</v>
      </c>
      <c r="AK72" s="244" t="n">
        <v>0</v>
      </c>
      <c r="AL72" s="245" t="n">
        <v>0</v>
      </c>
      <c r="AM72" s="245" t="n">
        <v>0</v>
      </c>
      <c r="AN72" s="244" t="n">
        <v>0</v>
      </c>
      <c r="AO72" s="245" t="n">
        <v>0</v>
      </c>
      <c r="AP72" s="245" t="n">
        <v>0</v>
      </c>
      <c r="AQ72" s="244" t="n">
        <v>0</v>
      </c>
      <c r="AR72" s="244">
        <f>IF('b2'!$AQ72&gt;0,'b2'!$AQ72,IF('b2'!$AN72&gt;0,'b2'!$AN72,IF('b2'!$AK72&gt;0,'b2'!$AK72,IF('b2'!$AH72&gt;0,'b2'!$AH72,IF('b2'!$AE72&gt;0,'b2'!$AE72,IF('b2'!$AB72&gt;0,'b2'!$AB72,IF('b2'!$Y72&gt;0,'b2'!$Y72,IF('b2'!$V72&gt;0,'b2'!$V72," ---"))))))))</f>
        <v/>
      </c>
      <c r="AS72" s="246" t="n">
        <v>0</v>
      </c>
      <c r="AT72" s="246" t="n">
        <v>3</v>
      </c>
      <c r="AU72" s="246" t="n">
        <v>23</v>
      </c>
      <c r="AV72" s="246" t="n">
        <v>6</v>
      </c>
      <c r="AW72" s="246" t="n">
        <v>17</v>
      </c>
      <c r="AX72" s="246" t="n">
        <v>2</v>
      </c>
      <c r="AY72" s="246" t="n">
        <v>0</v>
      </c>
      <c r="AZ72" s="246" t="n">
        <v>0</v>
      </c>
      <c r="BA72" s="246" t="n">
        <v>0</v>
      </c>
      <c r="BB72" s="246" t="n">
        <v>0</v>
      </c>
      <c r="BC72" s="246" t="n">
        <v>0</v>
      </c>
      <c r="BD72" s="246" t="n">
        <v>0</v>
      </c>
      <c r="BE72" s="247" t="n">
        <v>0</v>
      </c>
      <c r="BF72" s="248" t="n">
        <v>137850.31</v>
      </c>
      <c r="BG72" s="248" t="n">
        <v>0</v>
      </c>
      <c r="BH72" s="249" t="n">
        <v>137850.31</v>
      </c>
      <c r="BI72" s="250" t="inlineStr">
        <is>
          <t>#REF!</t>
        </is>
      </c>
      <c r="BJ72" s="251" t="inlineStr">
        <is>
          <t>#REF!</t>
        </is>
      </c>
      <c r="BK72" s="248" t="n">
        <v>437011.87</v>
      </c>
      <c r="BL72" s="248" t="n">
        <v>0</v>
      </c>
      <c r="BM72" s="249" t="n">
        <v>437011.87</v>
      </c>
      <c r="BN72" s="250" t="inlineStr">
        <is>
          <t>#REF!</t>
        </is>
      </c>
      <c r="BO72" s="251" t="inlineStr">
        <is>
          <t>#REF!</t>
        </is>
      </c>
      <c r="BP72" s="248" t="n">
        <v>712710.03</v>
      </c>
      <c r="BQ72" s="248" t="n">
        <v>0</v>
      </c>
      <c r="BR72" s="249" t="n">
        <v>712710.03</v>
      </c>
      <c r="BS72" s="250" t="inlineStr">
        <is>
          <t>#REF!</t>
        </is>
      </c>
      <c r="BT72" s="251">
        <f>'[2]DATA CONSOLIDADA 2018-2025 '!$BR74-'b2'!$BO72</f>
        <v/>
      </c>
      <c r="BU72" s="248" t="n">
        <v>275523.33</v>
      </c>
      <c r="BV72" s="248" t="n">
        <v>0</v>
      </c>
      <c r="BW72" s="249" t="n">
        <v>275523.33</v>
      </c>
      <c r="BX72" s="250" t="inlineStr">
        <is>
          <t>#REF!</t>
        </is>
      </c>
      <c r="BY72" s="251" t="inlineStr">
        <is>
          <t>#REF!</t>
        </is>
      </c>
      <c r="BZ72" s="248" t="n">
        <v>0</v>
      </c>
      <c r="CA72" s="248" t="n">
        <v>0</v>
      </c>
      <c r="CB72" s="249" t="n">
        <v>0</v>
      </c>
      <c r="CC72" s="250" t="inlineStr">
        <is>
          <t>#REF!</t>
        </is>
      </c>
      <c r="CD72" s="251">
        <f>'[2]DATA CONSOLIDADA 2018-2025 '!$CB74-'b2'!$BW72</f>
        <v/>
      </c>
      <c r="CE72" s="253" t="n">
        <v>0</v>
      </c>
      <c r="CF72" s="253" t="n">
        <v>0</v>
      </c>
      <c r="CG72" s="254" t="n">
        <v>0</v>
      </c>
      <c r="CH72" s="250" t="inlineStr">
        <is>
          <t>#REF!</t>
        </is>
      </c>
      <c r="CI72" s="251">
        <f>'[2]DATA CONSOLIDADA 2018-2025 '!$CG74-'b2'!$CB72</f>
        <v/>
      </c>
      <c r="CJ72" s="247" t="inlineStr">
        <is>
          <t>#REF!</t>
        </is>
      </c>
      <c r="CK72" s="247" t="n">
        <v>0</v>
      </c>
      <c r="CL72" s="247" t="n">
        <v>0</v>
      </c>
      <c r="CM72" s="247" t="n">
        <v>0</v>
      </c>
      <c r="CN72" s="247" t="inlineStr">
        <is>
          <t>#REF!</t>
        </is>
      </c>
      <c r="CO72" s="251">
        <f>'[2]DATA CONSOLIDADA 2018-2025 '!$CM74-'b2'!$CG72</f>
        <v/>
      </c>
      <c r="CP72" s="253" t="n">
        <v>0</v>
      </c>
      <c r="CQ72" s="253" t="n">
        <v>0</v>
      </c>
      <c r="CR72" s="253" t="n">
        <v>0</v>
      </c>
      <c r="CS72" s="253" t="n">
        <v>0</v>
      </c>
      <c r="CT72" s="253" t="n">
        <v>0</v>
      </c>
      <c r="CU72" s="253" t="n">
        <v>0</v>
      </c>
      <c r="CV72" s="247" t="n">
        <v>0</v>
      </c>
      <c r="CW72" s="247" t="n">
        <v>0</v>
      </c>
      <c r="CX72" s="247" t="n">
        <v>0</v>
      </c>
      <c r="CY72" s="247" t="n">
        <v>0</v>
      </c>
      <c r="CZ72" s="247" t="n">
        <v>0</v>
      </c>
      <c r="DA72" s="247" t="n">
        <v>0</v>
      </c>
      <c r="DB72" s="247" t="n">
        <v>0</v>
      </c>
      <c r="DC72" s="255" t="n">
        <v>0</v>
      </c>
      <c r="DD72" s="255" t="n">
        <v>0</v>
      </c>
      <c r="DE72" s="255" t="n">
        <v>0</v>
      </c>
      <c r="DF72" s="255" t="n">
        <v>0</v>
      </c>
      <c r="DG72" s="255" t="n">
        <v>0</v>
      </c>
      <c r="DH72" s="255" t="n">
        <v>0</v>
      </c>
      <c r="DI72" s="256" t="n">
        <v>20574683867</v>
      </c>
      <c r="DJ72" s="257" t="inlineStr">
        <is>
          <t>ASOCIACION DE PRODUCTORES DE PALTA VALLE TOROBAMBA</t>
        </is>
      </c>
      <c r="DK72" s="257" t="inlineStr">
        <is>
          <t>01 Asociación</t>
        </is>
      </c>
      <c r="DL72" s="258" t="n"/>
      <c r="DM72" s="258" t="n"/>
      <c r="DN72" s="258" t="n"/>
      <c r="DO72" s="258" t="n"/>
      <c r="DP72" s="258" t="n"/>
      <c r="DQ72" s="258" t="n"/>
      <c r="DR72" s="258" t="n"/>
      <c r="DS72" s="258" t="n"/>
      <c r="DT72" s="258" t="n"/>
      <c r="DU72" s="258" t="n"/>
      <c r="DV72" s="258" t="n"/>
      <c r="DW72" s="258" t="n"/>
      <c r="DX72" s="258" t="n"/>
      <c r="DY72" s="258" t="n"/>
      <c r="DZ72" s="258" t="n"/>
      <c r="EA72" s="258" t="n"/>
      <c r="EB72" s="258" t="n"/>
      <c r="EC72" s="258" t="n"/>
      <c r="ED72" s="258" t="n"/>
      <c r="EE72" s="258" t="n"/>
    </row>
    <row r="73" hidden="1" ht="47.25" customHeight="1">
      <c r="A73" s="240" t="inlineStr">
        <is>
          <t>ASOCIACION CIVIL DE MANTENIMIENTO VIAL Y DESARROLLO AGROPECUARIO CALVARIO</t>
        </is>
      </c>
      <c r="B73" s="240" t="inlineStr">
        <is>
          <t>PALTA</t>
        </is>
      </c>
      <c r="C73" s="240" t="inlineStr">
        <is>
          <t>PALTA</t>
        </is>
      </c>
      <c r="D73" s="240" t="inlineStr">
        <is>
          <t>AYACUCHO</t>
        </is>
      </c>
      <c r="E73" s="240" t="inlineStr">
        <is>
          <t>050501</t>
        </is>
      </c>
      <c r="F73" s="240" t="inlineStr">
        <is>
          <t>AYACUCHO</t>
        </is>
      </c>
      <c r="G73" s="240" t="inlineStr">
        <is>
          <t>LA MAR</t>
        </is>
      </c>
      <c r="H73" s="240" t="inlineStr">
        <is>
          <t>SAN MIGUEL</t>
        </is>
      </c>
      <c r="I73" s="241" t="n"/>
      <c r="J73" s="241" t="n">
        <v>1</v>
      </c>
      <c r="K73" s="241" t="n">
        <v>1</v>
      </c>
      <c r="L73" s="241" t="n">
        <v>1</v>
      </c>
      <c r="M73" s="241" t="n">
        <v>1</v>
      </c>
      <c r="N73" s="241" t="n"/>
      <c r="O73" s="241" t="n"/>
      <c r="P73" s="241" t="n"/>
      <c r="Q73" s="241" t="inlineStr">
        <is>
          <t>PAC</t>
        </is>
      </c>
      <c r="R73" s="242">
        <f>IF(I73=1,I$2,"")&amp;IF(J73=1,IF(I73=1,"-","")&amp;J$2,"")&amp;IF(K73=1,IF(OR(J73=1,I73=1),"-","")&amp;K$2,"")&amp;IF(L73=1,IF(OR(K73=1,J73=1,I73=1),"-","")&amp;L$2,"")&amp;IF(M73=1,IF(OR(L73=1,K73=1,J73=1,I73=1),"-","")&amp;M$2,"")&amp;IF(N73=1,IF(OR(M73=1,L73=1,K73=1,J73=1,I73=1),"-","")&amp;N$2,"")&amp;IF(O73=1,IF(OR(N73=1,M73=1,L73=1,K73=1,J73=1,I73=1),"-","")&amp;O$2,"")&amp;IF(P73=1,IF(I73=1," - ",IF(J73=1," - ",IF(K73=1," - ",IF(L73=1," - ",IF(M73=1," - ",IF(N73=1," - ",IF(O73=1," - ","")))))))&amp;P$2,"")</f>
        <v/>
      </c>
      <c r="S73" s="243">
        <f>SUM('b2'!$I73:$P73)</f>
        <v/>
      </c>
      <c r="T73" s="243">
        <f>IF(OR('b2'!$J73=1,'b2'!$K73=1,'b2'!$L73=1,'b2'!$M73=1,'b2'!$N73=1,'b2'!$O73=1,'b2'!$P73=1),"SI","NO")</f>
        <v/>
      </c>
      <c r="U73" s="243">
        <f>IF(OR('b2'!$K73=1,'b2'!$L73=1,'b2'!$M73=1,'b2'!$N73=1,'b2'!$O73=1,'b2'!$P73=1),"SI","NO")</f>
        <v/>
      </c>
      <c r="V73" s="244" t="n">
        <v>0</v>
      </c>
      <c r="W73" s="245" t="n">
        <v>47</v>
      </c>
      <c r="X73" s="245" t="n">
        <v>20</v>
      </c>
      <c r="Y73" s="244" t="n">
        <v>67</v>
      </c>
      <c r="Z73" s="245" t="n">
        <v>33</v>
      </c>
      <c r="AA73" s="245" t="n">
        <v>15</v>
      </c>
      <c r="AB73" s="244" t="n">
        <v>48</v>
      </c>
      <c r="AC73" s="245" t="n">
        <v>30</v>
      </c>
      <c r="AD73" s="245" t="n">
        <v>20</v>
      </c>
      <c r="AE73" s="244" t="n">
        <v>50</v>
      </c>
      <c r="AF73" s="245" t="n">
        <v>30</v>
      </c>
      <c r="AG73" s="245" t="n">
        <v>20</v>
      </c>
      <c r="AH73" s="244" t="n">
        <v>50</v>
      </c>
      <c r="AI73" s="245" t="n">
        <v>0</v>
      </c>
      <c r="AJ73" s="245" t="n">
        <v>0</v>
      </c>
      <c r="AK73" s="244" t="n">
        <v>0</v>
      </c>
      <c r="AL73" s="245" t="n">
        <v>0</v>
      </c>
      <c r="AM73" s="245" t="n">
        <v>0</v>
      </c>
      <c r="AN73" s="244" t="n">
        <v>0</v>
      </c>
      <c r="AO73" s="245" t="n">
        <v>0</v>
      </c>
      <c r="AP73" s="245" t="n">
        <v>0</v>
      </c>
      <c r="AQ73" s="244" t="n">
        <v>0</v>
      </c>
      <c r="AR73" s="244">
        <f>IF('b2'!$AQ73&gt;0,'b2'!$AQ73,IF('b2'!$AN73&gt;0,'b2'!$AN73,IF('b2'!$AK73&gt;0,'b2'!$AK73,IF('b2'!$AH73&gt;0,'b2'!$AH73,IF('b2'!$AE73&gt;0,'b2'!$AE73,IF('b2'!$AB73&gt;0,'b2'!$AB73,IF('b2'!$Y73&gt;0,'b2'!$Y73,IF('b2'!$V73&gt;0,'b2'!$V73," ---"))))))))</f>
        <v/>
      </c>
      <c r="AS73" s="246" t="n">
        <v>0</v>
      </c>
      <c r="AT73" s="246" t="n">
        <v>3</v>
      </c>
      <c r="AU73" s="246" t="n">
        <v>26</v>
      </c>
      <c r="AV73" s="246" t="n">
        <v>7</v>
      </c>
      <c r="AW73" s="246" t="n">
        <v>17</v>
      </c>
      <c r="AX73" s="246" t="n">
        <v>3</v>
      </c>
      <c r="AY73" s="246" t="n">
        <v>0</v>
      </c>
      <c r="AZ73" s="246" t="n">
        <v>0</v>
      </c>
      <c r="BA73" s="246" t="n">
        <v>0</v>
      </c>
      <c r="BB73" s="246" t="n">
        <v>0</v>
      </c>
      <c r="BC73" s="246" t="n">
        <v>0</v>
      </c>
      <c r="BD73" s="246" t="n">
        <v>0</v>
      </c>
      <c r="BE73" s="247" t="n">
        <v>0</v>
      </c>
      <c r="BF73" s="248" t="n">
        <v>1045488.32</v>
      </c>
      <c r="BG73" s="248" t="n">
        <v>0</v>
      </c>
      <c r="BH73" s="249" t="n">
        <v>1045488.32</v>
      </c>
      <c r="BI73" s="250" t="inlineStr">
        <is>
          <t>#REF!</t>
        </is>
      </c>
      <c r="BJ73" s="251" t="inlineStr">
        <is>
          <t>#REF!</t>
        </is>
      </c>
      <c r="BK73" s="248" t="n">
        <v>1322966.5</v>
      </c>
      <c r="BL73" s="248" t="n">
        <v>0</v>
      </c>
      <c r="BM73" s="249" t="n">
        <v>1322966.5</v>
      </c>
      <c r="BN73" s="250" t="inlineStr">
        <is>
          <t>#REF!</t>
        </is>
      </c>
      <c r="BO73" s="251" t="inlineStr">
        <is>
          <t>#REF!</t>
        </is>
      </c>
      <c r="BP73" s="248" t="n">
        <v>2174933.4</v>
      </c>
      <c r="BQ73" s="248" t="n">
        <v>0</v>
      </c>
      <c r="BR73" s="249" t="n">
        <v>2174933.4</v>
      </c>
      <c r="BS73" s="250" t="inlineStr">
        <is>
          <t>#REF!</t>
        </is>
      </c>
      <c r="BT73" s="251">
        <f>'[2]DATA CONSOLIDADA 2018-2025 '!$BR75-'b2'!$BO73</f>
        <v/>
      </c>
      <c r="BU73" s="248" t="n">
        <v>551925.99</v>
      </c>
      <c r="BV73" s="248" t="n">
        <v>0</v>
      </c>
      <c r="BW73" s="249" t="n">
        <v>551925.99</v>
      </c>
      <c r="BX73" s="250" t="inlineStr">
        <is>
          <t>#REF!</t>
        </is>
      </c>
      <c r="BY73" s="251" t="inlineStr">
        <is>
          <t>#REF!</t>
        </is>
      </c>
      <c r="BZ73" s="248" t="n">
        <v>0</v>
      </c>
      <c r="CA73" s="248" t="n">
        <v>0</v>
      </c>
      <c r="CB73" s="249" t="n">
        <v>0</v>
      </c>
      <c r="CC73" s="250" t="inlineStr">
        <is>
          <t>#REF!</t>
        </is>
      </c>
      <c r="CD73" s="251">
        <f>'[2]DATA CONSOLIDADA 2018-2025 '!$CB75-'b2'!$BW73</f>
        <v/>
      </c>
      <c r="CE73" s="253" t="n">
        <v>0</v>
      </c>
      <c r="CF73" s="253" t="n">
        <v>0</v>
      </c>
      <c r="CG73" s="254" t="n">
        <v>0</v>
      </c>
      <c r="CH73" s="250" t="inlineStr">
        <is>
          <t>#REF!</t>
        </is>
      </c>
      <c r="CI73" s="251">
        <f>'[2]DATA CONSOLIDADA 2018-2025 '!$CG75-'b2'!$CB73</f>
        <v/>
      </c>
      <c r="CJ73" s="247" t="inlineStr">
        <is>
          <t>#REF!</t>
        </is>
      </c>
      <c r="CK73" s="247" t="n">
        <v>0</v>
      </c>
      <c r="CL73" s="247" t="n">
        <v>0</v>
      </c>
      <c r="CM73" s="247" t="n">
        <v>0</v>
      </c>
      <c r="CN73" s="247" t="inlineStr">
        <is>
          <t>#REF!</t>
        </is>
      </c>
      <c r="CO73" s="251">
        <f>'[2]DATA CONSOLIDADA 2018-2025 '!$CM75-'b2'!$CG73</f>
        <v/>
      </c>
      <c r="CP73" s="253" t="n">
        <v>0</v>
      </c>
      <c r="CQ73" s="253" t="n">
        <v>0</v>
      </c>
      <c r="CR73" s="253" t="n">
        <v>0</v>
      </c>
      <c r="CS73" s="253" t="n">
        <v>0</v>
      </c>
      <c r="CT73" s="253" t="n">
        <v>0</v>
      </c>
      <c r="CU73" s="253" t="n">
        <v>0</v>
      </c>
      <c r="CV73" s="247" t="n">
        <v>0</v>
      </c>
      <c r="CW73" s="247" t="n">
        <v>0</v>
      </c>
      <c r="CX73" s="247" t="n">
        <v>0</v>
      </c>
      <c r="CY73" s="247" t="n">
        <v>0</v>
      </c>
      <c r="CZ73" s="247" t="n">
        <v>0</v>
      </c>
      <c r="DA73" s="247" t="n">
        <v>0</v>
      </c>
      <c r="DB73" s="247" t="n">
        <v>0</v>
      </c>
      <c r="DC73" s="255" t="n">
        <v>0</v>
      </c>
      <c r="DD73" s="255" t="n">
        <v>0</v>
      </c>
      <c r="DE73" s="255" t="n">
        <v>0</v>
      </c>
      <c r="DF73" s="255" t="n">
        <v>0</v>
      </c>
      <c r="DG73" s="255" t="n">
        <v>0</v>
      </c>
      <c r="DH73" s="255" t="n">
        <v>0</v>
      </c>
      <c r="DI73" s="256" t="n">
        <v>20449558902</v>
      </c>
      <c r="DJ73" s="257" t="inlineStr">
        <is>
          <t>ASOCIACION CIVIL DE MANTENIMIENTO VIAL Y DESARROLLO AGROPECUARIO CALVARIO</t>
        </is>
      </c>
      <c r="DK73" s="257" t="inlineStr">
        <is>
          <t>01 Asociación</t>
        </is>
      </c>
      <c r="DL73" s="258" t="n"/>
      <c r="DM73" s="258" t="n"/>
      <c r="DN73" s="258" t="n"/>
      <c r="DO73" s="258" t="n"/>
      <c r="DP73" s="258" t="n"/>
      <c r="DQ73" s="258" t="n"/>
      <c r="DR73" s="258" t="n"/>
      <c r="DS73" s="258" t="n"/>
      <c r="DT73" s="258" t="n"/>
      <c r="DU73" s="258" t="n"/>
      <c r="DV73" s="258" t="n"/>
      <c r="DW73" s="258" t="n"/>
      <c r="DX73" s="258" t="n"/>
      <c r="DY73" s="258" t="n"/>
      <c r="DZ73" s="258" t="n"/>
      <c r="EA73" s="258" t="n"/>
      <c r="EB73" s="258" t="n"/>
      <c r="EC73" s="258" t="n"/>
      <c r="ED73" s="258" t="n"/>
      <c r="EE73" s="258" t="n"/>
    </row>
    <row r="74" ht="47.25" customHeight="1">
      <c r="A74" s="240" t="inlineStr">
        <is>
          <t>AGRO ASOCIACIÓN Y SERVICIOS TINKUY</t>
        </is>
      </c>
      <c r="B74" s="240" t="inlineStr">
        <is>
          <t>CACAO</t>
        </is>
      </c>
      <c r="C74" s="240" t="inlineStr">
        <is>
          <t>CACAO</t>
        </is>
      </c>
      <c r="D74" s="240" t="inlineStr">
        <is>
          <t>AYACUCHO</t>
        </is>
      </c>
      <c r="E74" s="240" t="inlineStr">
        <is>
          <t>050408</t>
        </is>
      </c>
      <c r="F74" s="240" t="inlineStr">
        <is>
          <t>AYACUCHO</t>
        </is>
      </c>
      <c r="G74" s="240" t="inlineStr">
        <is>
          <t>HUANTA</t>
        </is>
      </c>
      <c r="H74" s="240" t="inlineStr">
        <is>
          <t>LLOCHEGUA</t>
        </is>
      </c>
      <c r="I74" s="241" t="n">
        <v>1</v>
      </c>
      <c r="J74" s="241" t="n">
        <v>1</v>
      </c>
      <c r="K74" s="241" t="n"/>
      <c r="L74" s="241" t="n"/>
      <c r="M74" s="241" t="n"/>
      <c r="N74" s="241" t="n"/>
      <c r="O74" s="241" t="n"/>
      <c r="P74" s="241" t="n"/>
      <c r="Q74" s="241" t="inlineStr">
        <is>
          <t>PAC</t>
        </is>
      </c>
      <c r="R74" s="242">
        <f>IF(I74=1,I$2,"")&amp;IF(J74=1,IF(I74=1,"-","")&amp;J$2,"")&amp;IF(K74=1,IF(OR(J74=1,I74=1),"-","")&amp;K$2,"")&amp;IF(L74=1,IF(OR(K74=1,J74=1,I74=1),"-","")&amp;L$2,"")&amp;IF(M74=1,IF(OR(L74=1,K74=1,J74=1,I74=1),"-","")&amp;M$2,"")&amp;IF(N74=1,IF(OR(M74=1,L74=1,K74=1,J74=1,I74=1),"-","")&amp;N$2,"")&amp;IF(O74=1,IF(OR(N74=1,M74=1,L74=1,K74=1,J74=1,I74=1),"-","")&amp;O$2,"")&amp;IF(P74=1,IF(I74=1," - ",IF(J74=1," - ",IF(K74=1," - ",IF(L74=1," - ",IF(M74=1," - ",IF(N74=1," - ",IF(O74=1," - ","")))))))&amp;P$2,"")</f>
        <v/>
      </c>
      <c r="S74" s="243">
        <f>SUM('b2'!$I74:$P74)</f>
        <v/>
      </c>
      <c r="T74" s="243">
        <f>IF(OR('b2'!$J74=1,'b2'!$K74=1,'b2'!$L74=1,'b2'!$M74=1,'b2'!$N74=1,'b2'!$O74=1,'b2'!$P74=1),"SI","NO")</f>
        <v/>
      </c>
      <c r="U74" s="243">
        <f>IF(OR('b2'!$K74=1,'b2'!$L74=1,'b2'!$M74=1,'b2'!$N74=1,'b2'!$O74=1,'b2'!$P74=1),"SI","NO")</f>
        <v/>
      </c>
      <c r="V74" s="244" t="n">
        <v>33</v>
      </c>
      <c r="W74" s="245" t="n">
        <v>21</v>
      </c>
      <c r="X74" s="245" t="n">
        <v>12</v>
      </c>
      <c r="Y74" s="244" t="n">
        <v>33</v>
      </c>
      <c r="Z74" s="245" t="n">
        <v>0</v>
      </c>
      <c r="AA74" s="245" t="n">
        <v>0</v>
      </c>
      <c r="AB74" s="244" t="n">
        <v>0</v>
      </c>
      <c r="AC74" s="245" t="n">
        <v>0</v>
      </c>
      <c r="AD74" s="245" t="n">
        <v>0</v>
      </c>
      <c r="AE74" s="244" t="n">
        <v>0</v>
      </c>
      <c r="AF74" s="245" t="n">
        <v>0</v>
      </c>
      <c r="AG74" s="245" t="n">
        <v>0</v>
      </c>
      <c r="AH74" s="244" t="n">
        <v>0</v>
      </c>
      <c r="AI74" s="245" t="n">
        <v>0</v>
      </c>
      <c r="AJ74" s="245" t="n">
        <v>0</v>
      </c>
      <c r="AK74" s="244" t="n">
        <v>0</v>
      </c>
      <c r="AL74" s="245" t="n">
        <v>0</v>
      </c>
      <c r="AM74" s="245" t="n">
        <v>0</v>
      </c>
      <c r="AN74" s="244" t="n">
        <v>0</v>
      </c>
      <c r="AO74" s="245" t="n">
        <v>0</v>
      </c>
      <c r="AP74" s="245" t="n">
        <v>0</v>
      </c>
      <c r="AQ74" s="244" t="n">
        <v>0</v>
      </c>
      <c r="AR74" s="244">
        <f>IF('b2'!$AQ74&gt;0,'b2'!$AQ74,IF('b2'!$AN74&gt;0,'b2'!$AN74,IF('b2'!$AK74&gt;0,'b2'!$AK74,IF('b2'!$AH74&gt;0,'b2'!$AH74,IF('b2'!$AE74&gt;0,'b2'!$AE74,IF('b2'!$AB74&gt;0,'b2'!$AB74,IF('b2'!$Y74&gt;0,'b2'!$Y74,IF('b2'!$V74&gt;0,'b2'!$V74," ---"))))))))</f>
        <v/>
      </c>
      <c r="AS74" s="246" t="n">
        <v>0</v>
      </c>
      <c r="AT74" s="246" t="n">
        <v>0</v>
      </c>
      <c r="AU74" s="246" t="n">
        <v>0</v>
      </c>
      <c r="AV74" s="246" t="n">
        <v>0</v>
      </c>
      <c r="AW74" s="246" t="n">
        <v>0</v>
      </c>
      <c r="AX74" s="246" t="n">
        <v>0</v>
      </c>
      <c r="AY74" s="246" t="n">
        <v>0</v>
      </c>
      <c r="AZ74" s="246" t="n">
        <v>0</v>
      </c>
      <c r="BA74" s="246" t="n">
        <v>0</v>
      </c>
      <c r="BB74" s="246" t="n">
        <v>0</v>
      </c>
      <c r="BC74" s="246" t="n">
        <v>0</v>
      </c>
      <c r="BD74" s="246" t="n">
        <v>0</v>
      </c>
      <c r="BE74" s="247" t="n">
        <v>0</v>
      </c>
      <c r="BF74" s="248" t="n">
        <v>59766</v>
      </c>
      <c r="BG74" s="248" t="n">
        <v>0</v>
      </c>
      <c r="BH74" s="249" t="n">
        <v>59766</v>
      </c>
      <c r="BI74" s="250" t="inlineStr">
        <is>
          <t>#REF!</t>
        </is>
      </c>
      <c r="BJ74" s="251" t="inlineStr">
        <is>
          <t>#REF!</t>
        </is>
      </c>
      <c r="BK74" s="248" t="n">
        <v>0</v>
      </c>
      <c r="BL74" s="248" t="n">
        <v>0</v>
      </c>
      <c r="BM74" s="249" t="n">
        <v>0</v>
      </c>
      <c r="BN74" s="250" t="inlineStr">
        <is>
          <t>#REF!</t>
        </is>
      </c>
      <c r="BO74" s="251" t="inlineStr">
        <is>
          <t>#REF!</t>
        </is>
      </c>
      <c r="BP74" s="248" t="n">
        <v>0</v>
      </c>
      <c r="BQ74" s="248" t="n">
        <v>0</v>
      </c>
      <c r="BR74" s="249" t="n">
        <v>0</v>
      </c>
      <c r="BS74" s="250" t="inlineStr">
        <is>
          <t>#REF!</t>
        </is>
      </c>
      <c r="BT74" s="251">
        <f>'[2]DATA CONSOLIDADA 2018-2025 '!$BR76-'b2'!$BO74</f>
        <v/>
      </c>
      <c r="BU74" s="248" t="n">
        <v>0</v>
      </c>
      <c r="BV74" s="248" t="n">
        <v>0</v>
      </c>
      <c r="BW74" s="249" t="n">
        <v>0</v>
      </c>
      <c r="BX74" s="250" t="inlineStr">
        <is>
          <t>#REF!</t>
        </is>
      </c>
      <c r="BY74" s="251" t="inlineStr">
        <is>
          <t>#REF!</t>
        </is>
      </c>
      <c r="BZ74" s="248" t="n">
        <v>0</v>
      </c>
      <c r="CA74" s="248" t="n">
        <v>0</v>
      </c>
      <c r="CB74" s="249" t="n">
        <v>0</v>
      </c>
      <c r="CC74" s="250" t="inlineStr">
        <is>
          <t>#REF!</t>
        </is>
      </c>
      <c r="CD74" s="251">
        <f>'[2]DATA CONSOLIDADA 2018-2025 '!$CB76-'b2'!$BW74</f>
        <v/>
      </c>
      <c r="CE74" s="253" t="n">
        <v>0</v>
      </c>
      <c r="CF74" s="253" t="n">
        <v>0</v>
      </c>
      <c r="CG74" s="254" t="n">
        <v>0</v>
      </c>
      <c r="CH74" s="250" t="inlineStr">
        <is>
          <t>#REF!</t>
        </is>
      </c>
      <c r="CI74" s="251">
        <f>'[2]DATA CONSOLIDADA 2018-2025 '!$CG76-'b2'!$CB74</f>
        <v/>
      </c>
      <c r="CJ74" s="247" t="inlineStr">
        <is>
          <t>#REF!</t>
        </is>
      </c>
      <c r="CK74" s="247" t="n">
        <v>0</v>
      </c>
      <c r="CL74" s="247" t="n">
        <v>0</v>
      </c>
      <c r="CM74" s="247" t="n">
        <v>0</v>
      </c>
      <c r="CN74" s="247" t="inlineStr">
        <is>
          <t>#REF!</t>
        </is>
      </c>
      <c r="CO74" s="251">
        <f>'[2]DATA CONSOLIDADA 2018-2025 '!$CM76-'b2'!$CG74</f>
        <v/>
      </c>
      <c r="CP74" s="253" t="n">
        <v>0</v>
      </c>
      <c r="CQ74" s="253" t="n">
        <v>0</v>
      </c>
      <c r="CR74" s="253" t="n">
        <v>0</v>
      </c>
      <c r="CS74" s="253" t="n">
        <v>0</v>
      </c>
      <c r="CT74" s="253" t="n">
        <v>0</v>
      </c>
      <c r="CU74" s="253" t="n">
        <v>0</v>
      </c>
      <c r="CV74" s="247" t="n">
        <v>0</v>
      </c>
      <c r="CW74" s="247" t="n">
        <v>0</v>
      </c>
      <c r="CX74" s="247" t="n">
        <v>0</v>
      </c>
      <c r="CY74" s="247" t="n">
        <v>0</v>
      </c>
      <c r="CZ74" s="247" t="n">
        <v>0</v>
      </c>
      <c r="DA74" s="247" t="n">
        <v>0</v>
      </c>
      <c r="DB74" s="247" t="n">
        <v>0</v>
      </c>
      <c r="DC74" s="255" t="n">
        <v>0</v>
      </c>
      <c r="DD74" s="255" t="n">
        <v>0</v>
      </c>
      <c r="DE74" s="255" t="n">
        <v>0</v>
      </c>
      <c r="DF74" s="255" t="n">
        <v>0</v>
      </c>
      <c r="DG74" s="255" t="n">
        <v>0</v>
      </c>
      <c r="DH74" s="255" t="n">
        <v>0</v>
      </c>
      <c r="DI74" s="256" t="n">
        <v>20600529693</v>
      </c>
      <c r="DJ74" s="257" t="inlineStr">
        <is>
          <t>AGRO ASOCIACION Y SERVICIOS TINKUY</t>
        </is>
      </c>
      <c r="DK74" s="257" t="inlineStr">
        <is>
          <t>01 Asociación</t>
        </is>
      </c>
      <c r="DL74" s="258" t="n"/>
      <c r="DM74" s="258" t="n"/>
      <c r="DN74" s="258" t="n"/>
      <c r="DO74" s="258" t="n"/>
      <c r="DP74" s="258" t="n"/>
      <c r="DQ74" s="258" t="n"/>
      <c r="DR74" s="258" t="n"/>
      <c r="DS74" s="258" t="n"/>
      <c r="DT74" s="258" t="n"/>
      <c r="DU74" s="258" t="n"/>
      <c r="DV74" s="258" t="n"/>
      <c r="DW74" s="258" t="n"/>
      <c r="DX74" s="258" t="n"/>
      <c r="DY74" s="258" t="n"/>
      <c r="DZ74" s="258" t="n"/>
      <c r="EA74" s="258" t="n"/>
      <c r="EB74" s="258" t="n"/>
      <c r="EC74" s="258" t="n"/>
      <c r="ED74" s="258" t="n"/>
      <c r="EE74" s="258" t="n"/>
    </row>
    <row r="75" ht="47.25" customHeight="1">
      <c r="A75" s="240" t="inlineStr">
        <is>
          <t>COOPERATIVA AGRARIA CAFETALERA VALLE RIO APURIMAC -CACVRA</t>
        </is>
      </c>
      <c r="B75" s="240" t="inlineStr">
        <is>
          <t>CACAO</t>
        </is>
      </c>
      <c r="C75" s="240" t="inlineStr">
        <is>
          <t>CACAO</t>
        </is>
      </c>
      <c r="D75" s="240" t="inlineStr">
        <is>
          <t>AYACUCHO</t>
        </is>
      </c>
      <c r="E75" s="240" t="inlineStr">
        <is>
          <t>050503</t>
        </is>
      </c>
      <c r="F75" s="240" t="inlineStr">
        <is>
          <t>AYACUCHO</t>
        </is>
      </c>
      <c r="G75" s="240" t="inlineStr">
        <is>
          <t>LA MAR</t>
        </is>
      </c>
      <c r="H75" s="240" t="inlineStr">
        <is>
          <t>AYNA</t>
        </is>
      </c>
      <c r="I75" s="241" t="n">
        <v>1</v>
      </c>
      <c r="J75" s="241" t="n">
        <v>1</v>
      </c>
      <c r="K75" s="241" t="n">
        <v>1</v>
      </c>
      <c r="L75" s="241" t="n">
        <v>1</v>
      </c>
      <c r="M75" s="241" t="n"/>
      <c r="N75" s="241" t="n">
        <v>1</v>
      </c>
      <c r="O75" s="241" t="n"/>
      <c r="P75" s="241" t="n"/>
      <c r="Q75" s="241" t="inlineStr">
        <is>
          <t>PAC</t>
        </is>
      </c>
      <c r="R75" s="242">
        <f>IF(I75=1,I$2,"")&amp;IF(J75=1,IF(I75=1,"-","")&amp;J$2,"")&amp;IF(K75=1,IF(OR(J75=1,I75=1),"-","")&amp;K$2,"")&amp;IF(L75=1,IF(OR(K75=1,J75=1,I75=1),"-","")&amp;L$2,"")&amp;IF(M75=1,IF(OR(L75=1,K75=1,J75=1,I75=1),"-","")&amp;M$2,"")&amp;IF(N75=1,IF(OR(M75=1,L75=1,K75=1,J75=1,I75=1),"-","")&amp;N$2,"")&amp;IF(O75=1,IF(OR(N75=1,M75=1,L75=1,K75=1,J75=1,I75=1),"-","")&amp;O$2,"")&amp;IF(P75=1,IF(I75=1," - ",IF(J75=1," - ",IF(K75=1," - ",IF(L75=1," - ",IF(M75=1," - ",IF(N75=1," - ",IF(O75=1," - ","")))))))&amp;P$2,"")</f>
        <v/>
      </c>
      <c r="S75" s="243">
        <f>SUM('b2'!$I75:$P75)</f>
        <v/>
      </c>
      <c r="T75" s="243">
        <f>IF(OR('b2'!$J75=1,'b2'!$K75=1,'b2'!$L75=1,'b2'!$M75=1,'b2'!$N75=1,'b2'!$O75=1,'b2'!$P75=1),"SI","NO")</f>
        <v/>
      </c>
      <c r="U75" s="243">
        <f>IF(OR('b2'!$K75=1,'b2'!$L75=1,'b2'!$M75=1,'b2'!$N75=1,'b2'!$O75=1,'b2'!$P75=1),"SI","NO")</f>
        <v/>
      </c>
      <c r="V75" s="244" t="n">
        <v>153</v>
      </c>
      <c r="W75" s="245" t="n">
        <v>139</v>
      </c>
      <c r="X75" s="245" t="n">
        <v>11</v>
      </c>
      <c r="Y75" s="244" t="n">
        <v>150</v>
      </c>
      <c r="Z75" s="245" t="n">
        <v>133</v>
      </c>
      <c r="AA75" s="245" t="n">
        <v>11</v>
      </c>
      <c r="AB75" s="244" t="n">
        <v>144</v>
      </c>
      <c r="AC75" s="245" t="n">
        <v>174</v>
      </c>
      <c r="AD75" s="245" t="n">
        <v>19</v>
      </c>
      <c r="AE75" s="244" t="n">
        <v>193</v>
      </c>
      <c r="AF75" s="245" t="n">
        <v>0</v>
      </c>
      <c r="AG75" s="245" t="n">
        <v>0</v>
      </c>
      <c r="AH75" s="244" t="n">
        <v>0</v>
      </c>
      <c r="AI75" s="245" t="n">
        <v>20</v>
      </c>
      <c r="AJ75" s="245" t="n">
        <v>5</v>
      </c>
      <c r="AK75" s="244" t="n">
        <v>25</v>
      </c>
      <c r="AL75" s="245" t="n">
        <v>0</v>
      </c>
      <c r="AM75" s="245" t="n">
        <v>0</v>
      </c>
      <c r="AN75" s="244" t="n">
        <v>0</v>
      </c>
      <c r="AO75" s="245" t="n">
        <v>0</v>
      </c>
      <c r="AP75" s="245" t="n">
        <v>0</v>
      </c>
      <c r="AQ75" s="244" t="n">
        <v>0</v>
      </c>
      <c r="AR75" s="244">
        <f>IF('b2'!$AQ75&gt;0,'b2'!$AQ75,IF('b2'!$AN75&gt;0,'b2'!$AN75,IF('b2'!$AK75&gt;0,'b2'!$AK75,IF('b2'!$AH75&gt;0,'b2'!$AH75,IF('b2'!$AE75&gt;0,'b2'!$AE75,IF('b2'!$AB75&gt;0,'b2'!$AB75,IF('b2'!$Y75&gt;0,'b2'!$Y75,IF('b2'!$V75&gt;0,'b2'!$V75," ---"))))))))</f>
        <v/>
      </c>
      <c r="AS75" s="246" t="n">
        <v>0</v>
      </c>
      <c r="AT75" s="246" t="n">
        <v>0</v>
      </c>
      <c r="AU75" s="246" t="n">
        <v>65</v>
      </c>
      <c r="AV75" s="246" t="n">
        <v>9</v>
      </c>
      <c r="AW75" s="246" t="n">
        <v>0</v>
      </c>
      <c r="AX75" s="246" t="n">
        <v>0</v>
      </c>
      <c r="AY75" s="246" t="n">
        <v>16</v>
      </c>
      <c r="AZ75" s="246" t="n">
        <v>0</v>
      </c>
      <c r="BA75" s="246" t="n">
        <v>0</v>
      </c>
      <c r="BB75" s="246" t="n">
        <v>0</v>
      </c>
      <c r="BC75" s="246" t="n">
        <v>0</v>
      </c>
      <c r="BD75" s="246" t="n">
        <v>0</v>
      </c>
      <c r="BE75" s="247" t="n">
        <v>0</v>
      </c>
      <c r="BF75" s="248" t="n">
        <v>227811.39</v>
      </c>
      <c r="BG75" s="248" t="n">
        <v>489143.26</v>
      </c>
      <c r="BH75" s="249" t="n">
        <v>716954.65</v>
      </c>
      <c r="BI75" s="250" t="inlineStr">
        <is>
          <t>#REF!</t>
        </is>
      </c>
      <c r="BJ75" s="251" t="inlineStr">
        <is>
          <t>#REF!</t>
        </is>
      </c>
      <c r="BK75" s="248" t="n">
        <v>230338</v>
      </c>
      <c r="BL75" s="248" t="n">
        <v>0</v>
      </c>
      <c r="BM75" s="249" t="n">
        <v>230338</v>
      </c>
      <c r="BN75" s="250" t="inlineStr">
        <is>
          <t>#REF!</t>
        </is>
      </c>
      <c r="BO75" s="251" t="inlineStr">
        <is>
          <t>#REF!</t>
        </is>
      </c>
      <c r="BP75" s="248" t="n">
        <v>1300</v>
      </c>
      <c r="BQ75" s="248" t="n">
        <v>0</v>
      </c>
      <c r="BR75" s="249" t="n">
        <v>1300</v>
      </c>
      <c r="BS75" s="250" t="inlineStr">
        <is>
          <t>#REF!</t>
        </is>
      </c>
      <c r="BT75" s="251">
        <f>'[2]DATA CONSOLIDADA 2018-2025 '!$BR77-'b2'!$BO75</f>
        <v/>
      </c>
      <c r="BU75" s="248" t="n">
        <v>0</v>
      </c>
      <c r="BV75" s="248" t="n">
        <v>0</v>
      </c>
      <c r="BW75" s="249" t="n">
        <v>0</v>
      </c>
      <c r="BX75" s="250" t="inlineStr">
        <is>
          <t>#REF!</t>
        </is>
      </c>
      <c r="BY75" s="251" t="inlineStr">
        <is>
          <t>#REF!</t>
        </is>
      </c>
      <c r="BZ75" s="248" t="n">
        <v>112621.8</v>
      </c>
      <c r="CA75" s="248" t="n">
        <v>0</v>
      </c>
      <c r="CB75" s="249" t="n">
        <v>112621.8</v>
      </c>
      <c r="CC75" s="250" t="inlineStr">
        <is>
          <t>#REF!</t>
        </is>
      </c>
      <c r="CD75" s="251">
        <f>'[2]DATA CONSOLIDADA 2018-2025 '!$CB77-'b2'!$BW75</f>
        <v/>
      </c>
      <c r="CE75" s="253" t="n">
        <v>0</v>
      </c>
      <c r="CF75" s="253" t="n">
        <v>0</v>
      </c>
      <c r="CG75" s="254" t="n">
        <v>0</v>
      </c>
      <c r="CH75" s="250" t="inlineStr">
        <is>
          <t>#REF!</t>
        </is>
      </c>
      <c r="CI75" s="251">
        <f>'[2]DATA CONSOLIDADA 2018-2025 '!$CG77-'b2'!$CB75</f>
        <v/>
      </c>
      <c r="CJ75" s="247" t="inlineStr">
        <is>
          <t>#REF!</t>
        </is>
      </c>
      <c r="CK75" s="247" t="n">
        <v>0</v>
      </c>
      <c r="CL75" s="247" t="n">
        <v>0</v>
      </c>
      <c r="CM75" s="247" t="n">
        <v>0</v>
      </c>
      <c r="CN75" s="247" t="inlineStr">
        <is>
          <t>#REF!</t>
        </is>
      </c>
      <c r="CO75" s="251">
        <f>'[2]DATA CONSOLIDADA 2018-2025 '!$CM77-'b2'!$CG75</f>
        <v/>
      </c>
      <c r="CP75" s="253" t="n">
        <v>2390</v>
      </c>
      <c r="CQ75" s="253" t="n">
        <v>0</v>
      </c>
      <c r="CR75" s="253" t="n">
        <v>0</v>
      </c>
      <c r="CS75" s="253" t="n">
        <v>110231.8</v>
      </c>
      <c r="CT75" s="253" t="n">
        <v>0</v>
      </c>
      <c r="CU75" s="253" t="n">
        <v>0</v>
      </c>
      <c r="CV75" s="247" t="n">
        <v>112621.8</v>
      </c>
      <c r="CW75" s="247" t="n">
        <v>0</v>
      </c>
      <c r="CX75" s="247" t="n">
        <v>0</v>
      </c>
      <c r="CY75" s="247" t="n">
        <v>0</v>
      </c>
      <c r="CZ75" s="247" t="n">
        <v>0</v>
      </c>
      <c r="DA75" s="247" t="n">
        <v>0</v>
      </c>
      <c r="DB75" s="247" t="n">
        <v>0</v>
      </c>
      <c r="DC75" s="255" t="n">
        <v>0</v>
      </c>
      <c r="DD75" s="255" t="n">
        <v>0</v>
      </c>
      <c r="DE75" s="255" t="n">
        <v>0</v>
      </c>
      <c r="DF75" s="255" t="n">
        <v>0</v>
      </c>
      <c r="DG75" s="255" t="n">
        <v>0</v>
      </c>
      <c r="DH75" s="255" t="n">
        <v>0</v>
      </c>
      <c r="DI75" s="256" t="n">
        <v>20129156083</v>
      </c>
      <c r="DJ75" s="257" t="inlineStr">
        <is>
          <t>COOP AGRARIA CAFET VALLE RIO APURIMAC</t>
        </is>
      </c>
      <c r="DK75" s="257" t="inlineStr">
        <is>
          <t>02 Cooperativa</t>
        </is>
      </c>
      <c r="DL75" s="258" t="n"/>
      <c r="DM75" s="258" t="n"/>
      <c r="DN75" s="258" t="n"/>
      <c r="DO75" s="258" t="n"/>
      <c r="DP75" s="258" t="n"/>
      <c r="DQ75" s="258" t="n"/>
      <c r="DR75" s="258" t="n"/>
      <c r="DS75" s="258" t="n"/>
      <c r="DT75" s="258" t="n"/>
      <c r="DU75" s="258" t="n"/>
      <c r="DV75" s="258" t="n"/>
      <c r="DW75" s="258" t="n"/>
      <c r="DX75" s="258" t="n"/>
      <c r="DY75" s="258" t="n"/>
      <c r="DZ75" s="258" t="n"/>
      <c r="EA75" s="258" t="n"/>
      <c r="EB75" s="258" t="n"/>
      <c r="EC75" s="258" t="n"/>
      <c r="ED75" s="258" t="n"/>
      <c r="EE75" s="258" t="n"/>
    </row>
    <row r="76" ht="47.25" customHeight="1">
      <c r="A76" s="240" t="inlineStr">
        <is>
          <t>ASOCIACION DE PRODUCTORES AGROPECUARIOS UNIDOS AL DESARROLLO DE SANTA ROSA</t>
        </is>
      </c>
      <c r="B76" s="240" t="inlineStr">
        <is>
          <t>CACAO</t>
        </is>
      </c>
      <c r="C76" s="240" t="inlineStr">
        <is>
          <t>CACAO</t>
        </is>
      </c>
      <c r="D76" s="240" t="inlineStr">
        <is>
          <t>AYACUCHO</t>
        </is>
      </c>
      <c r="E76" s="240" t="inlineStr">
        <is>
          <t>050507</t>
        </is>
      </c>
      <c r="F76" s="240" t="inlineStr">
        <is>
          <t>AYACUCHO</t>
        </is>
      </c>
      <c r="G76" s="240" t="inlineStr">
        <is>
          <t>LA MAR</t>
        </is>
      </c>
      <c r="H76" s="240" t="inlineStr">
        <is>
          <t>SANTA ROSA</t>
        </is>
      </c>
      <c r="I76" s="241" t="n">
        <v>1</v>
      </c>
      <c r="J76" s="241" t="n">
        <v>1</v>
      </c>
      <c r="K76" s="241" t="n">
        <v>1</v>
      </c>
      <c r="L76" s="241" t="n"/>
      <c r="M76" s="241" t="n"/>
      <c r="N76" s="241" t="n"/>
      <c r="O76" s="241" t="n"/>
      <c r="P76" s="241" t="n"/>
      <c r="Q76" s="241" t="inlineStr">
        <is>
          <t>PAC</t>
        </is>
      </c>
      <c r="R76" s="242">
        <f>IF(I76=1,I$2,"")&amp;IF(J76=1,IF(I76=1,"-","")&amp;J$2,"")&amp;IF(K76=1,IF(OR(J76=1,I76=1),"-","")&amp;K$2,"")&amp;IF(L76=1,IF(OR(K76=1,J76=1,I76=1),"-","")&amp;L$2,"")&amp;IF(M76=1,IF(OR(L76=1,K76=1,J76=1,I76=1),"-","")&amp;M$2,"")&amp;IF(N76=1,IF(OR(M76=1,L76=1,K76=1,J76=1,I76=1),"-","")&amp;N$2,"")&amp;IF(O76=1,IF(OR(N76=1,M76=1,L76=1,K76=1,J76=1,I76=1),"-","")&amp;O$2,"")&amp;IF(P76=1,IF(I76=1," - ",IF(J76=1," - ",IF(K76=1," - ",IF(L76=1," - ",IF(M76=1," - ",IF(N76=1," - ",IF(O76=1," - ","")))))))&amp;P$2,"")</f>
        <v/>
      </c>
      <c r="S76" s="243">
        <f>SUM('b2'!$I76:$P76)</f>
        <v/>
      </c>
      <c r="T76" s="243">
        <f>IF(OR('b2'!$J76=1,'b2'!$K76=1,'b2'!$L76=1,'b2'!$M76=1,'b2'!$N76=1,'b2'!$O76=1,'b2'!$P76=1),"SI","NO")</f>
        <v/>
      </c>
      <c r="U76" s="243">
        <f>IF(OR('b2'!$K76=1,'b2'!$L76=1,'b2'!$M76=1,'b2'!$N76=1,'b2'!$O76=1,'b2'!$P76=1),"SI","NO")</f>
        <v/>
      </c>
      <c r="V76" s="244" t="n">
        <v>17</v>
      </c>
      <c r="W76" s="245" t="n">
        <v>12</v>
      </c>
      <c r="X76" s="245" t="n">
        <v>5</v>
      </c>
      <c r="Y76" s="244" t="n">
        <v>17</v>
      </c>
      <c r="Z76" s="245" t="n">
        <v>36</v>
      </c>
      <c r="AA76" s="245" t="n">
        <v>20</v>
      </c>
      <c r="AB76" s="244" t="n">
        <v>56</v>
      </c>
      <c r="AC76" s="245" t="n">
        <v>0</v>
      </c>
      <c r="AD76" s="245" t="n">
        <v>0</v>
      </c>
      <c r="AE76" s="244" t="n">
        <v>0</v>
      </c>
      <c r="AF76" s="245" t="n">
        <v>0</v>
      </c>
      <c r="AG76" s="245" t="n">
        <v>0</v>
      </c>
      <c r="AH76" s="244" t="n">
        <v>0</v>
      </c>
      <c r="AI76" s="245" t="n">
        <v>0</v>
      </c>
      <c r="AJ76" s="245" t="n">
        <v>0</v>
      </c>
      <c r="AK76" s="244" t="n">
        <v>0</v>
      </c>
      <c r="AL76" s="245" t="n">
        <v>0</v>
      </c>
      <c r="AM76" s="245" t="n">
        <v>0</v>
      </c>
      <c r="AN76" s="244" t="n">
        <v>0</v>
      </c>
      <c r="AO76" s="245" t="n">
        <v>0</v>
      </c>
      <c r="AP76" s="245" t="n">
        <v>0</v>
      </c>
      <c r="AQ76" s="244" t="n">
        <v>0</v>
      </c>
      <c r="AR76" s="244">
        <f>IF('b2'!$AQ76&gt;0,'b2'!$AQ76,IF('b2'!$AN76&gt;0,'b2'!$AN76,IF('b2'!$AK76&gt;0,'b2'!$AK76,IF('b2'!$AH76&gt;0,'b2'!$AH76,IF('b2'!$AE76&gt;0,'b2'!$AE76,IF('b2'!$AB76&gt;0,'b2'!$AB76,IF('b2'!$Y76&gt;0,'b2'!$Y76,IF('b2'!$V76&gt;0,'b2'!$V76," ---"))))))))</f>
        <v/>
      </c>
      <c r="AS76" s="246" t="n">
        <v>0</v>
      </c>
      <c r="AT76" s="246" t="n">
        <v>0</v>
      </c>
      <c r="AU76" s="246" t="n">
        <v>0</v>
      </c>
      <c r="AV76" s="246" t="n">
        <v>0</v>
      </c>
      <c r="AW76" s="246" t="n">
        <v>0</v>
      </c>
      <c r="AX76" s="246" t="n">
        <v>0</v>
      </c>
      <c r="AY76" s="246" t="n">
        <v>0</v>
      </c>
      <c r="AZ76" s="246" t="n">
        <v>0</v>
      </c>
      <c r="BA76" s="246" t="n">
        <v>0</v>
      </c>
      <c r="BB76" s="246" t="n">
        <v>0</v>
      </c>
      <c r="BC76" s="246" t="n">
        <v>0</v>
      </c>
      <c r="BD76" s="246" t="n">
        <v>0</v>
      </c>
      <c r="BE76" s="247" t="n">
        <v>0</v>
      </c>
      <c r="BF76" s="248" t="n">
        <v>69404</v>
      </c>
      <c r="BG76" s="248" t="n">
        <v>0</v>
      </c>
      <c r="BH76" s="249" t="n">
        <v>69404</v>
      </c>
      <c r="BI76" s="250" t="inlineStr">
        <is>
          <t>#REF!</t>
        </is>
      </c>
      <c r="BJ76" s="251" t="inlineStr">
        <is>
          <t>#REF!</t>
        </is>
      </c>
      <c r="BK76" s="248" t="n">
        <v>0</v>
      </c>
      <c r="BL76" s="248" t="n">
        <v>0</v>
      </c>
      <c r="BM76" s="249" t="n">
        <v>0</v>
      </c>
      <c r="BN76" s="250" t="inlineStr">
        <is>
          <t>#REF!</t>
        </is>
      </c>
      <c r="BO76" s="251" t="inlineStr">
        <is>
          <t>#REF!</t>
        </is>
      </c>
      <c r="BP76" s="248" t="n">
        <v>0</v>
      </c>
      <c r="BQ76" s="248" t="n">
        <v>0</v>
      </c>
      <c r="BR76" s="249" t="n">
        <v>0</v>
      </c>
      <c r="BS76" s="250" t="inlineStr">
        <is>
          <t>#REF!</t>
        </is>
      </c>
      <c r="BT76" s="251">
        <f>'[2]DATA CONSOLIDADA 2018-2025 '!$BR78-'b2'!$BO76</f>
        <v/>
      </c>
      <c r="BU76" s="248" t="n">
        <v>0</v>
      </c>
      <c r="BV76" s="248" t="n">
        <v>0</v>
      </c>
      <c r="BW76" s="249" t="n">
        <v>0</v>
      </c>
      <c r="BX76" s="250" t="inlineStr">
        <is>
          <t>#REF!</t>
        </is>
      </c>
      <c r="BY76" s="251" t="inlineStr">
        <is>
          <t>#REF!</t>
        </is>
      </c>
      <c r="BZ76" s="248" t="n">
        <v>0</v>
      </c>
      <c r="CA76" s="248" t="n">
        <v>0</v>
      </c>
      <c r="CB76" s="249" t="n">
        <v>0</v>
      </c>
      <c r="CC76" s="250" t="inlineStr">
        <is>
          <t>#REF!</t>
        </is>
      </c>
      <c r="CD76" s="251">
        <f>'[2]DATA CONSOLIDADA 2018-2025 '!$CB78-'b2'!$BW76</f>
        <v/>
      </c>
      <c r="CE76" s="253" t="n">
        <v>0</v>
      </c>
      <c r="CF76" s="253" t="n">
        <v>0</v>
      </c>
      <c r="CG76" s="254" t="n">
        <v>0</v>
      </c>
      <c r="CH76" s="250" t="inlineStr">
        <is>
          <t>#REF!</t>
        </is>
      </c>
      <c r="CI76" s="251">
        <f>'[2]DATA CONSOLIDADA 2018-2025 '!$CG78-'b2'!$CB76</f>
        <v/>
      </c>
      <c r="CJ76" s="247" t="inlineStr">
        <is>
          <t>#REF!</t>
        </is>
      </c>
      <c r="CK76" s="247" t="n">
        <v>0</v>
      </c>
      <c r="CL76" s="247" t="n">
        <v>0</v>
      </c>
      <c r="CM76" s="247" t="n">
        <v>0</v>
      </c>
      <c r="CN76" s="247" t="inlineStr">
        <is>
          <t>#REF!</t>
        </is>
      </c>
      <c r="CO76" s="251">
        <f>'[2]DATA CONSOLIDADA 2018-2025 '!$CM78-'b2'!$CG76</f>
        <v/>
      </c>
      <c r="CP76" s="253" t="n">
        <v>0</v>
      </c>
      <c r="CQ76" s="253" t="n">
        <v>0</v>
      </c>
      <c r="CR76" s="253" t="n">
        <v>0</v>
      </c>
      <c r="CS76" s="253" t="n">
        <v>0</v>
      </c>
      <c r="CT76" s="253" t="n">
        <v>0</v>
      </c>
      <c r="CU76" s="253" t="n">
        <v>0</v>
      </c>
      <c r="CV76" s="247" t="n">
        <v>0</v>
      </c>
      <c r="CW76" s="247" t="n">
        <v>0</v>
      </c>
      <c r="CX76" s="247" t="n">
        <v>0</v>
      </c>
      <c r="CY76" s="247" t="n">
        <v>0</v>
      </c>
      <c r="CZ76" s="247" t="n">
        <v>0</v>
      </c>
      <c r="DA76" s="247" t="n">
        <v>0</v>
      </c>
      <c r="DB76" s="247" t="n">
        <v>0</v>
      </c>
      <c r="DC76" s="255" t="n">
        <v>0</v>
      </c>
      <c r="DD76" s="255" t="n">
        <v>0</v>
      </c>
      <c r="DE76" s="255" t="n">
        <v>0</v>
      </c>
      <c r="DF76" s="255" t="n">
        <v>0</v>
      </c>
      <c r="DG76" s="255" t="n">
        <v>0</v>
      </c>
      <c r="DH76" s="255" t="n">
        <v>0</v>
      </c>
      <c r="DI76" s="256" t="n">
        <v>20574734011</v>
      </c>
      <c r="DJ76" s="257" t="inlineStr">
        <is>
          <t>ASOCIACION DE PRODUCTORES AGROPECUARIOS UNIDOS AL DESARROLLO DE SANTA ROSA</t>
        </is>
      </c>
      <c r="DK76" s="257" t="inlineStr">
        <is>
          <t>01 Asociación</t>
        </is>
      </c>
      <c r="DL76" s="258" t="n"/>
      <c r="DM76" s="258" t="n"/>
      <c r="DN76" s="258" t="n"/>
      <c r="DO76" s="258" t="n"/>
      <c r="DP76" s="258" t="n"/>
      <c r="DQ76" s="258" t="n"/>
      <c r="DR76" s="258" t="n"/>
      <c r="DS76" s="258" t="n"/>
      <c r="DT76" s="258" t="n"/>
      <c r="DU76" s="258" t="n"/>
      <c r="DV76" s="258" t="n"/>
      <c r="DW76" s="258" t="n"/>
      <c r="DX76" s="258" t="n"/>
      <c r="DY76" s="258" t="n"/>
      <c r="DZ76" s="258" t="n"/>
      <c r="EA76" s="258" t="n"/>
      <c r="EB76" s="258" t="n"/>
      <c r="EC76" s="258" t="n"/>
      <c r="ED76" s="258" t="n"/>
      <c r="EE76" s="258" t="n"/>
    </row>
    <row r="77" ht="47.25" customHeight="1">
      <c r="A77" s="240" t="inlineStr">
        <is>
          <t>COOPERATIVA AGRARIA CAFETALERA EL QUINACHO LTDA N° 78</t>
        </is>
      </c>
      <c r="B77" s="240" t="inlineStr">
        <is>
          <t>CACAO</t>
        </is>
      </c>
      <c r="C77" s="240" t="inlineStr">
        <is>
          <t>CACAO</t>
        </is>
      </c>
      <c r="D77" s="240" t="inlineStr">
        <is>
          <t>AYACUCHO</t>
        </is>
      </c>
      <c r="E77" s="240" t="inlineStr">
        <is>
          <t>050407</t>
        </is>
      </c>
      <c r="F77" s="240" t="inlineStr">
        <is>
          <t>AYACUCHO</t>
        </is>
      </c>
      <c r="G77" s="240" t="inlineStr">
        <is>
          <t>HUANTA</t>
        </is>
      </c>
      <c r="H77" s="240" t="inlineStr">
        <is>
          <t>SIVIA</t>
        </is>
      </c>
      <c r="I77" s="241" t="n"/>
      <c r="J77" s="241" t="n"/>
      <c r="K77" s="241" t="n">
        <v>1</v>
      </c>
      <c r="L77" s="241" t="n">
        <v>1</v>
      </c>
      <c r="M77" s="241" t="n">
        <v>1</v>
      </c>
      <c r="N77" s="241" t="n">
        <v>1</v>
      </c>
      <c r="O77" s="241" t="n"/>
      <c r="P77" s="241" t="n">
        <v>1</v>
      </c>
      <c r="Q77" s="241" t="inlineStr">
        <is>
          <t>CALIDAD</t>
        </is>
      </c>
      <c r="R77" s="242">
        <f>IF(I77=1,I$2,"")&amp;IF(J77=1,IF(I77=1,"-","")&amp;J$2,"")&amp;IF(K77=1,IF(OR(J77=1,I77=1),"-","")&amp;K$2,"")&amp;IF(L77=1,IF(OR(K77=1,J77=1,I77=1),"-","")&amp;L$2,"")&amp;IF(M77=1,IF(OR(L77=1,K77=1,J77=1,I77=1),"-","")&amp;M$2,"")&amp;IF(N77=1,IF(OR(M77=1,L77=1,K77=1,J77=1,I77=1),"-","")&amp;N$2,"")&amp;IF(O77=1,IF(OR(N77=1,M77=1,L77=1,K77=1,J77=1,I77=1),"-","")&amp;O$2,"")&amp;IF(P77=1,IF(I77=1," - ",IF(J77=1," - ",IF(K77=1," - ",IF(L77=1," - ",IF(M77=1," - ",IF(N77=1," - ",IF(O77=1," - ","")))))))&amp;P$2,"")</f>
        <v/>
      </c>
      <c r="S77" s="243">
        <f>SUM('b2'!$I77:$P77)</f>
        <v/>
      </c>
      <c r="T77" s="243">
        <f>IF(OR('b2'!$J77=1,'b2'!$K77=1,'b2'!$L77=1,'b2'!$M77=1,'b2'!$N77=1,'b2'!$O77=1,'b2'!$P77=1),"SI","NO")</f>
        <v/>
      </c>
      <c r="U77" s="243">
        <f>IF(OR('b2'!$K77=1,'b2'!$L77=1,'b2'!$M77=1,'b2'!$N77=1,'b2'!$O77=1,'b2'!$P77=1),"SI","NO")</f>
        <v/>
      </c>
      <c r="V77" s="244" t="n">
        <v>0</v>
      </c>
      <c r="W77" s="245" t="n">
        <v>0</v>
      </c>
      <c r="X77" s="245" t="n">
        <v>0</v>
      </c>
      <c r="Y77" s="244" t="n">
        <v>0</v>
      </c>
      <c r="Z77" s="245" t="n">
        <v>93</v>
      </c>
      <c r="AA77" s="245" t="n">
        <v>52</v>
      </c>
      <c r="AB77" s="244" t="n">
        <v>145</v>
      </c>
      <c r="AC77" s="245" t="n">
        <v>108</v>
      </c>
      <c r="AD77" s="245" t="n">
        <v>46</v>
      </c>
      <c r="AE77" s="244" t="n">
        <v>154</v>
      </c>
      <c r="AF77" s="245" t="n">
        <v>104</v>
      </c>
      <c r="AG77" s="245" t="n">
        <v>50</v>
      </c>
      <c r="AH77" s="244" t="n">
        <v>154</v>
      </c>
      <c r="AI77" s="245" t="n">
        <v>104</v>
      </c>
      <c r="AJ77" s="245" t="n">
        <v>50</v>
      </c>
      <c r="AK77" s="244" t="n">
        <v>154</v>
      </c>
      <c r="AL77" s="245" t="n">
        <v>0</v>
      </c>
      <c r="AM77" s="245" t="n">
        <v>0</v>
      </c>
      <c r="AN77" s="244" t="n">
        <v>0</v>
      </c>
      <c r="AO77" s="245" t="n">
        <v>0</v>
      </c>
      <c r="AP77" s="245" t="n">
        <v>0</v>
      </c>
      <c r="AQ77" s="244" t="n">
        <v>0</v>
      </c>
      <c r="AR77" s="244">
        <f>IF('b2'!$AQ77&gt;0,'b2'!$AQ77,IF('b2'!$AN77&gt;0,'b2'!$AN77,IF('b2'!$AK77&gt;0,'b2'!$AK77,IF('b2'!$AH77&gt;0,'b2'!$AH77,IF('b2'!$AE77&gt;0,'b2'!$AE77,IF('b2'!$AB77&gt;0,'b2'!$AB77,IF('b2'!$Y77&gt;0,'b2'!$Y77,IF('b2'!$V77&gt;0,'b2'!$V77," ---"))))))))</f>
        <v/>
      </c>
      <c r="AS77" s="246" t="n">
        <v>0</v>
      </c>
      <c r="AT77" s="246" t="n">
        <v>0</v>
      </c>
      <c r="AU77" s="246" t="n">
        <v>62</v>
      </c>
      <c r="AV77" s="246" t="n">
        <v>9</v>
      </c>
      <c r="AW77" s="246" t="n">
        <v>31</v>
      </c>
      <c r="AX77" s="246" t="n">
        <v>10</v>
      </c>
      <c r="AY77" s="246" t="n">
        <v>11</v>
      </c>
      <c r="AZ77" s="246" t="n">
        <v>0</v>
      </c>
      <c r="BA77" s="246" t="n">
        <v>0</v>
      </c>
      <c r="BB77" s="246" t="n">
        <v>0</v>
      </c>
      <c r="BC77" s="246" t="n">
        <v>0</v>
      </c>
      <c r="BD77" s="246" t="n">
        <v>0</v>
      </c>
      <c r="BE77" s="249" t="n">
        <v>0</v>
      </c>
      <c r="BF77" s="248" t="n">
        <v>0</v>
      </c>
      <c r="BG77" s="248" t="n">
        <v>0</v>
      </c>
      <c r="BH77" s="249" t="n">
        <v>0</v>
      </c>
      <c r="BI77" s="250" t="inlineStr">
        <is>
          <t>#REF!</t>
        </is>
      </c>
      <c r="BJ77" s="251" t="inlineStr">
        <is>
          <t>#REF!</t>
        </is>
      </c>
      <c r="BK77" s="248" t="n">
        <v>0</v>
      </c>
      <c r="BL77" s="248" t="n">
        <v>3459563.94</v>
      </c>
      <c r="BM77" s="249" t="n">
        <v>3459563.94</v>
      </c>
      <c r="BN77" s="250" t="inlineStr">
        <is>
          <t>#REF!</t>
        </is>
      </c>
      <c r="BO77" s="251" t="inlineStr">
        <is>
          <t>#REF!</t>
        </is>
      </c>
      <c r="BP77" s="248" t="n">
        <v>0</v>
      </c>
      <c r="BQ77" s="248" t="n">
        <v>2752409.1</v>
      </c>
      <c r="BR77" s="249" t="n">
        <v>2752409.1</v>
      </c>
      <c r="BS77" s="250" t="inlineStr">
        <is>
          <t>#REF!</t>
        </is>
      </c>
      <c r="BT77" s="251">
        <f>'[2]DATA CONSOLIDADA 2018-2025 '!$BR79-'b2'!$BO77</f>
        <v/>
      </c>
      <c r="BU77" s="248" t="n">
        <v>508928.25</v>
      </c>
      <c r="BV77" s="248" t="n">
        <v>2876295.89</v>
      </c>
      <c r="BW77" s="249" t="n">
        <v>3385224.14</v>
      </c>
      <c r="BX77" s="250" t="inlineStr">
        <is>
          <t>#REF!</t>
        </is>
      </c>
      <c r="BY77" s="251" t="inlineStr">
        <is>
          <t>#REF!</t>
        </is>
      </c>
      <c r="BZ77" s="248" t="n">
        <v>0</v>
      </c>
      <c r="CA77" s="248" t="n">
        <v>3313766.32</v>
      </c>
      <c r="CB77" s="249" t="n">
        <v>3313766.32</v>
      </c>
      <c r="CC77" s="250" t="inlineStr">
        <is>
          <t>#REF!</t>
        </is>
      </c>
      <c r="CD77" s="251">
        <f>'[2]DATA CONSOLIDADA 2018-2025 '!$CB79-'b2'!$BW77</f>
        <v/>
      </c>
      <c r="CE77" s="253" t="n">
        <v>0</v>
      </c>
      <c r="CF77" s="253" t="n">
        <v>0</v>
      </c>
      <c r="CG77" s="254" t="n">
        <v>0</v>
      </c>
      <c r="CH77" s="250" t="inlineStr">
        <is>
          <t>#REF!</t>
        </is>
      </c>
      <c r="CI77" s="251">
        <f>'[2]DATA CONSOLIDADA 2018-2025 '!$CG79-'b2'!$CB77</f>
        <v/>
      </c>
      <c r="CJ77" s="247" t="inlineStr">
        <is>
          <t>#REF!</t>
        </is>
      </c>
      <c r="CK77" s="247" t="n">
        <v>0</v>
      </c>
      <c r="CL77" s="247" t="n">
        <v>3073770.65988</v>
      </c>
      <c r="CM77" s="247" t="n">
        <v>3073770.65988</v>
      </c>
      <c r="CN77" s="247" t="inlineStr">
        <is>
          <t>#REF!</t>
        </is>
      </c>
      <c r="CO77" s="251">
        <f>'[2]DATA CONSOLIDADA 2018-2025 '!$CM79-'b2'!$CG77</f>
        <v/>
      </c>
      <c r="CP77" s="253" t="n">
        <v>0</v>
      </c>
      <c r="CQ77" s="253" t="n">
        <v>0</v>
      </c>
      <c r="CR77" s="253" t="n">
        <v>0</v>
      </c>
      <c r="CS77" s="253" t="n">
        <v>3313766.32</v>
      </c>
      <c r="CT77" s="253" t="n">
        <v>0</v>
      </c>
      <c r="CU77" s="253" t="n">
        <v>0</v>
      </c>
      <c r="CV77" s="247" t="n">
        <v>3313766.32</v>
      </c>
      <c r="CW77" s="247" t="n">
        <v>0</v>
      </c>
      <c r="CX77" s="247" t="n">
        <v>0</v>
      </c>
      <c r="CY77" s="247" t="n">
        <v>0</v>
      </c>
      <c r="CZ77" s="247" t="n">
        <v>0</v>
      </c>
      <c r="DA77" s="247" t="n">
        <v>0</v>
      </c>
      <c r="DB77" s="247" t="n">
        <v>0</v>
      </c>
      <c r="DC77" s="255" t="n">
        <v>0</v>
      </c>
      <c r="DD77" s="255" t="n">
        <v>0</v>
      </c>
      <c r="DE77" s="255" t="n">
        <v>3073770.65988</v>
      </c>
      <c r="DF77" s="255" t="n">
        <v>0</v>
      </c>
      <c r="DG77" s="255" t="n">
        <v>0</v>
      </c>
      <c r="DH77" s="255" t="n">
        <v>3073770.65988</v>
      </c>
      <c r="DI77" s="256" t="n">
        <v>20143692010</v>
      </c>
      <c r="DJ77" s="257" t="inlineStr">
        <is>
          <t>COOPERATIVA AGRARIA EL QUINACHO LTDA. N° 078</t>
        </is>
      </c>
      <c r="DK77" s="257" t="inlineStr">
        <is>
          <t>02 Cooperativa</t>
        </is>
      </c>
      <c r="DL77" s="258" t="n"/>
      <c r="DM77" s="258" t="n"/>
      <c r="DN77" s="258" t="n"/>
      <c r="DO77" s="258" t="n"/>
      <c r="DP77" s="258" t="n"/>
      <c r="DQ77" s="258" t="n"/>
      <c r="DR77" s="258" t="n"/>
      <c r="DS77" s="258" t="n"/>
      <c r="DT77" s="258" t="n"/>
      <c r="DU77" s="258" t="n"/>
      <c r="DV77" s="258" t="n"/>
      <c r="DW77" s="258" t="n"/>
      <c r="DX77" s="258" t="n"/>
      <c r="DY77" s="258" t="n"/>
      <c r="DZ77" s="258" t="n"/>
      <c r="EA77" s="258" t="n"/>
      <c r="EB77" s="258" t="n"/>
      <c r="EC77" s="258" t="n"/>
      <c r="ED77" s="258" t="n"/>
      <c r="EE77" s="258" t="n"/>
    </row>
    <row r="78" hidden="1" ht="47.25" customHeight="1">
      <c r="A78" s="240" t="inlineStr">
        <is>
          <t>ASOCIACIÓN DE PRODUCTORES Y SERVICIOS MÚLTIPLES SAN NICOLAS - APASMU - NINABAMBA - SAN MIGUEL</t>
        </is>
      </c>
      <c r="B78" s="240" t="inlineStr">
        <is>
          <t>PALTA</t>
        </is>
      </c>
      <c r="C78" s="240" t="inlineStr">
        <is>
          <t>PALTA</t>
        </is>
      </c>
      <c r="D78" s="240" t="inlineStr">
        <is>
          <t>AYACUCHO</t>
        </is>
      </c>
      <c r="E78" s="240" t="inlineStr">
        <is>
          <t>050501</t>
        </is>
      </c>
      <c r="F78" s="240" t="inlineStr">
        <is>
          <t>AYACUCHO</t>
        </is>
      </c>
      <c r="G78" s="240" t="inlineStr">
        <is>
          <t>LA MAR</t>
        </is>
      </c>
      <c r="H78" s="240" t="inlineStr">
        <is>
          <t>SAN MIGUEL</t>
        </is>
      </c>
      <c r="I78" s="241" t="n"/>
      <c r="J78" s="241" t="n"/>
      <c r="K78" s="241" t="n"/>
      <c r="L78" s="241" t="n">
        <v>1</v>
      </c>
      <c r="M78" s="241" t="n">
        <v>1</v>
      </c>
      <c r="N78" s="241" t="n"/>
      <c r="O78" s="241" t="n"/>
      <c r="P78" s="241" t="n"/>
      <c r="Q78" s="241" t="inlineStr">
        <is>
          <t>PAC</t>
        </is>
      </c>
      <c r="R78" s="242">
        <f>IF(I78=1,I$2,"")&amp;IF(J78=1,IF(I78=1,"-","")&amp;J$2,"")&amp;IF(K78=1,IF(OR(J78=1,I78=1),"-","")&amp;K$2,"")&amp;IF(L78=1,IF(OR(K78=1,J78=1,I78=1),"-","")&amp;L$2,"")&amp;IF(M78=1,IF(OR(L78=1,K78=1,J78=1,I78=1),"-","")&amp;M$2,"")&amp;IF(N78=1,IF(OR(M78=1,L78=1,K78=1,J78=1,I78=1),"-","")&amp;N$2,"")&amp;IF(O78=1,IF(OR(N78=1,M78=1,L78=1,K78=1,J78=1,I78=1),"-","")&amp;O$2,"")&amp;IF(P78=1,IF(I78=1," - ",IF(J78=1," - ",IF(K78=1," - ",IF(L78=1," - ",IF(M78=1," - ",IF(N78=1," - ",IF(O78=1," - ","")))))))&amp;P$2,"")</f>
        <v/>
      </c>
      <c r="S78" s="243">
        <f>SUM('b2'!$I78:$P78)</f>
        <v/>
      </c>
      <c r="T78" s="243">
        <f>IF(OR('b2'!$J78=1,'b2'!$K78=1,'b2'!$L78=1,'b2'!$M78=1,'b2'!$N78=1,'b2'!$O78=1,'b2'!$P78=1),"SI","NO")</f>
        <v/>
      </c>
      <c r="U78" s="243">
        <f>IF(OR('b2'!$K78=1,'b2'!$L78=1,'b2'!$M78=1,'b2'!$N78=1,'b2'!$O78=1,'b2'!$P78=1),"SI","NO")</f>
        <v/>
      </c>
      <c r="V78" s="244" t="n">
        <v>0</v>
      </c>
      <c r="W78" s="245" t="n">
        <v>0</v>
      </c>
      <c r="X78" s="245" t="n">
        <v>0</v>
      </c>
      <c r="Y78" s="244" t="n">
        <v>0</v>
      </c>
      <c r="Z78" s="245" t="n">
        <v>0</v>
      </c>
      <c r="AA78" s="245" t="n">
        <v>0</v>
      </c>
      <c r="AB78" s="244" t="n">
        <v>0</v>
      </c>
      <c r="AC78" s="245" t="n">
        <v>6</v>
      </c>
      <c r="AD78" s="245" t="n">
        <v>3</v>
      </c>
      <c r="AE78" s="244" t="n">
        <v>9</v>
      </c>
      <c r="AF78" s="245" t="n">
        <v>6</v>
      </c>
      <c r="AG78" s="245" t="n">
        <v>3</v>
      </c>
      <c r="AH78" s="244" t="n">
        <v>9</v>
      </c>
      <c r="AI78" s="245" t="n">
        <v>0</v>
      </c>
      <c r="AJ78" s="245" t="n">
        <v>0</v>
      </c>
      <c r="AK78" s="244" t="n">
        <v>0</v>
      </c>
      <c r="AL78" s="245" t="n">
        <v>0</v>
      </c>
      <c r="AM78" s="245" t="n">
        <v>0</v>
      </c>
      <c r="AN78" s="244" t="n">
        <v>0</v>
      </c>
      <c r="AO78" s="245" t="n">
        <v>0</v>
      </c>
      <c r="AP78" s="245" t="n">
        <v>0</v>
      </c>
      <c r="AQ78" s="244" t="n">
        <v>0</v>
      </c>
      <c r="AR78" s="244">
        <f>IF('b2'!$AQ78&gt;0,'b2'!$AQ78,IF('b2'!$AN78&gt;0,'b2'!$AN78,IF('b2'!$AK78&gt;0,'b2'!$AK78,IF('b2'!$AH78&gt;0,'b2'!$AH78,IF('b2'!$AE78&gt;0,'b2'!$AE78,IF('b2'!$AB78&gt;0,'b2'!$AB78,IF('b2'!$Y78&gt;0,'b2'!$Y78,IF('b2'!$V78&gt;0,'b2'!$V78," ---"))))))))</f>
        <v/>
      </c>
      <c r="AS78" s="246" t="n">
        <v>0</v>
      </c>
      <c r="AT78" s="246" t="n">
        <v>0</v>
      </c>
      <c r="AU78" s="246" t="n">
        <v>28</v>
      </c>
      <c r="AV78" s="246" t="n">
        <v>5</v>
      </c>
      <c r="AW78" s="246" t="n">
        <v>17</v>
      </c>
      <c r="AX78" s="246" t="n">
        <v>2</v>
      </c>
      <c r="AY78" s="246" t="n">
        <v>0</v>
      </c>
      <c r="AZ78" s="246" t="n">
        <v>0</v>
      </c>
      <c r="BA78" s="246" t="n">
        <v>0</v>
      </c>
      <c r="BB78" s="246" t="n">
        <v>0</v>
      </c>
      <c r="BC78" s="246" t="n">
        <v>0</v>
      </c>
      <c r="BD78" s="246" t="n">
        <v>0</v>
      </c>
      <c r="BE78" s="247" t="n">
        <v>0</v>
      </c>
      <c r="BF78" s="252" t="n">
        <v>0</v>
      </c>
      <c r="BG78" s="252" t="n">
        <v>0</v>
      </c>
      <c r="BH78" s="247" t="n">
        <v>0</v>
      </c>
      <c r="BI78" s="250" t="inlineStr">
        <is>
          <t>#REF!</t>
        </is>
      </c>
      <c r="BJ78" s="251" t="inlineStr">
        <is>
          <t>#REF!</t>
        </is>
      </c>
      <c r="BK78" s="252" t="n">
        <v>0</v>
      </c>
      <c r="BL78" s="252" t="n">
        <v>0</v>
      </c>
      <c r="BM78" s="249" t="n">
        <v>0</v>
      </c>
      <c r="BN78" s="250" t="inlineStr">
        <is>
          <t>#REF!</t>
        </is>
      </c>
      <c r="BO78" s="251" t="inlineStr">
        <is>
          <t>#REF!</t>
        </is>
      </c>
      <c r="BP78" s="248" t="n">
        <v>197469</v>
      </c>
      <c r="BQ78" s="248" t="n">
        <v>0</v>
      </c>
      <c r="BR78" s="249" t="n">
        <v>197469</v>
      </c>
      <c r="BS78" s="250" t="inlineStr">
        <is>
          <t>#REF!</t>
        </is>
      </c>
      <c r="BT78" s="251">
        <f>'[2]DATA CONSOLIDADA 2018-2025 '!$BR80-'b2'!$BO78</f>
        <v/>
      </c>
      <c r="BU78" s="248" t="n">
        <v>128116.8</v>
      </c>
      <c r="BV78" s="248" t="n">
        <v>0</v>
      </c>
      <c r="BW78" s="249" t="n">
        <v>128116.8</v>
      </c>
      <c r="BX78" s="250" t="inlineStr">
        <is>
          <t>#REF!</t>
        </is>
      </c>
      <c r="BY78" s="251" t="inlineStr">
        <is>
          <t>#REF!</t>
        </is>
      </c>
      <c r="BZ78" s="248" t="n">
        <v>0</v>
      </c>
      <c r="CA78" s="248" t="n">
        <v>0</v>
      </c>
      <c r="CB78" s="249" t="n">
        <v>0</v>
      </c>
      <c r="CC78" s="250" t="inlineStr">
        <is>
          <t>#REF!</t>
        </is>
      </c>
      <c r="CD78" s="251">
        <f>'[2]DATA CONSOLIDADA 2018-2025 '!$CB80-'b2'!$BW78</f>
        <v/>
      </c>
      <c r="CE78" s="253" t="n">
        <v>0</v>
      </c>
      <c r="CF78" s="253" t="n">
        <v>0</v>
      </c>
      <c r="CG78" s="254" t="n">
        <v>0</v>
      </c>
      <c r="CH78" s="250" t="inlineStr">
        <is>
          <t>#REF!</t>
        </is>
      </c>
      <c r="CI78" s="251">
        <f>'[2]DATA CONSOLIDADA 2018-2025 '!$CG80-'b2'!$CB78</f>
        <v/>
      </c>
      <c r="CJ78" s="247" t="inlineStr">
        <is>
          <t>#REF!</t>
        </is>
      </c>
      <c r="CK78" s="247" t="n">
        <v>0</v>
      </c>
      <c r="CL78" s="247" t="n">
        <v>0</v>
      </c>
      <c r="CM78" s="247" t="n">
        <v>0</v>
      </c>
      <c r="CN78" s="247" t="inlineStr">
        <is>
          <t>#REF!</t>
        </is>
      </c>
      <c r="CO78" s="251">
        <f>'[2]DATA CONSOLIDADA 2018-2025 '!$CM80-'b2'!$CG78</f>
        <v/>
      </c>
      <c r="CP78" s="253" t="n">
        <v>0</v>
      </c>
      <c r="CQ78" s="253" t="n">
        <v>0</v>
      </c>
      <c r="CR78" s="253" t="n">
        <v>0</v>
      </c>
      <c r="CS78" s="253" t="n">
        <v>0</v>
      </c>
      <c r="CT78" s="253" t="n">
        <v>0</v>
      </c>
      <c r="CU78" s="253" t="n">
        <v>0</v>
      </c>
      <c r="CV78" s="247" t="n">
        <v>0</v>
      </c>
      <c r="CW78" s="247" t="n">
        <v>0</v>
      </c>
      <c r="CX78" s="247" t="n">
        <v>0</v>
      </c>
      <c r="CY78" s="247" t="n">
        <v>0</v>
      </c>
      <c r="CZ78" s="247" t="n">
        <v>0</v>
      </c>
      <c r="DA78" s="247" t="n">
        <v>0</v>
      </c>
      <c r="DB78" s="247" t="n">
        <v>0</v>
      </c>
      <c r="DC78" s="255" t="n">
        <v>0</v>
      </c>
      <c r="DD78" s="255" t="n">
        <v>0</v>
      </c>
      <c r="DE78" s="255" t="n">
        <v>0</v>
      </c>
      <c r="DF78" s="255" t="n">
        <v>0</v>
      </c>
      <c r="DG78" s="255" t="n">
        <v>0</v>
      </c>
      <c r="DH78" s="255" t="n">
        <v>0</v>
      </c>
      <c r="DI78" s="256" t="n">
        <v>20601643023</v>
      </c>
      <c r="DJ78" s="257" t="inlineStr">
        <is>
          <t>ASOC DE PRODUCTORES AGROPECUARIOS Y SERVICIOS MÚLTIPLES SAN NICOLÁS-APASMU NINABAMBA-SAN MIGUEL</t>
        </is>
      </c>
      <c r="DK78" s="257" t="inlineStr">
        <is>
          <t>01 Asociación</t>
        </is>
      </c>
      <c r="DL78" s="258" t="n"/>
      <c r="DM78" s="258" t="n"/>
      <c r="DN78" s="258" t="n"/>
      <c r="DO78" s="258" t="n"/>
      <c r="DP78" s="258" t="n"/>
      <c r="DQ78" s="258" t="n"/>
      <c r="DR78" s="258" t="n"/>
      <c r="DS78" s="258" t="n"/>
      <c r="DT78" s="258" t="n"/>
      <c r="DU78" s="258" t="n"/>
      <c r="DV78" s="258" t="n"/>
      <c r="DW78" s="258" t="n"/>
      <c r="DX78" s="258" t="n"/>
      <c r="DY78" s="258" t="n"/>
      <c r="DZ78" s="258" t="n"/>
      <c r="EA78" s="258" t="n"/>
      <c r="EB78" s="258" t="n"/>
      <c r="EC78" s="258" t="n"/>
      <c r="ED78" s="258" t="n"/>
      <c r="EE78" s="258" t="n"/>
    </row>
    <row r="79" hidden="1" ht="47.25" customHeight="1">
      <c r="A79" s="240" t="inlineStr">
        <is>
          <t>COOPERATIVA AGRARIA FRUTOS DEL ANDE</t>
        </is>
      </c>
      <c r="B79" s="240" t="inlineStr">
        <is>
          <t>QUINUA Y OTROS GRANOS</t>
        </is>
      </c>
      <c r="C79" s="240" t="inlineStr">
        <is>
          <t>QUINUA</t>
        </is>
      </c>
      <c r="D79" s="240" t="inlineStr">
        <is>
          <t>AYACUCHO</t>
        </is>
      </c>
      <c r="E79" s="240" t="inlineStr">
        <is>
          <t>050101</t>
        </is>
      </c>
      <c r="F79" s="240" t="inlineStr">
        <is>
          <t>AYACUCHO</t>
        </is>
      </c>
      <c r="G79" s="240" t="inlineStr">
        <is>
          <t>HUAMANGA</t>
        </is>
      </c>
      <c r="H79" s="240" t="inlineStr">
        <is>
          <t>AYACUCHO</t>
        </is>
      </c>
      <c r="I79" s="241" t="n"/>
      <c r="J79" s="241" t="n"/>
      <c r="K79" s="241" t="n"/>
      <c r="L79" s="241" t="n">
        <v>1</v>
      </c>
      <c r="M79" s="241" t="n">
        <v>1</v>
      </c>
      <c r="N79" s="241" t="n">
        <v>1</v>
      </c>
      <c r="O79" s="241" t="n">
        <v>1</v>
      </c>
      <c r="P79" s="241" t="n">
        <v>1</v>
      </c>
      <c r="Q79" s="241" t="inlineStr">
        <is>
          <t>CALIDAD</t>
        </is>
      </c>
      <c r="R79" s="242">
        <f>IF(I79=1,I$2,"")&amp;IF(J79=1,IF(I79=1,"-","")&amp;J$2,"")&amp;IF(K79=1,IF(OR(J79=1,I79=1),"-","")&amp;K$2,"")&amp;IF(L79=1,IF(OR(K79=1,J79=1,I79=1),"-","")&amp;L$2,"")&amp;IF(M79=1,IF(OR(L79=1,K79=1,J79=1,I79=1),"-","")&amp;M$2,"")&amp;IF(N79=1,IF(OR(M79=1,L79=1,K79=1,J79=1,I79=1),"-","")&amp;N$2,"")&amp;IF(O79=1,IF(OR(N79=1,M79=1,L79=1,K79=1,J79=1,I79=1),"-","")&amp;O$2,"")&amp;IF(P79=1,IF(I79=1," - ",IF(J79=1," - ",IF(K79=1," - ",IF(L79=1," - ",IF(M79=1," - ",IF(N79=1," - ",IF(O79=1," - ","")))))))&amp;P$2,"")</f>
        <v/>
      </c>
      <c r="S79" s="243">
        <f>SUM('b2'!$I79:$P79)</f>
        <v/>
      </c>
      <c r="T79" s="243">
        <f>IF(OR('b2'!$J79=1,'b2'!$K79=1,'b2'!$L79=1,'b2'!$M79=1,'b2'!$N79=1,'b2'!$O79=1,'b2'!$P79=1),"SI","NO")</f>
        <v/>
      </c>
      <c r="U79" s="243">
        <f>IF(OR('b2'!$K79=1,'b2'!$L79=1,'b2'!$M79=1,'b2'!$N79=1,'b2'!$O79=1,'b2'!$P79=1),"SI","NO")</f>
        <v/>
      </c>
      <c r="V79" s="244" t="n">
        <v>0</v>
      </c>
      <c r="W79" s="245" t="n">
        <v>0</v>
      </c>
      <c r="X79" s="245" t="n">
        <v>0</v>
      </c>
      <c r="Y79" s="244" t="n">
        <v>0</v>
      </c>
      <c r="Z79" s="245" t="n">
        <v>0</v>
      </c>
      <c r="AA79" s="245" t="n">
        <v>0</v>
      </c>
      <c r="AB79" s="244" t="n">
        <v>0</v>
      </c>
      <c r="AC79" s="245" t="n">
        <v>80</v>
      </c>
      <c r="AD79" s="245" t="n">
        <v>37</v>
      </c>
      <c r="AE79" s="244" t="n">
        <v>117</v>
      </c>
      <c r="AF79" s="245" t="n">
        <v>80</v>
      </c>
      <c r="AG79" s="245" t="n">
        <v>37</v>
      </c>
      <c r="AH79" s="244" t="n">
        <v>117</v>
      </c>
      <c r="AI79" s="245" t="n">
        <v>80</v>
      </c>
      <c r="AJ79" s="245" t="n">
        <v>37</v>
      </c>
      <c r="AK79" s="244" t="n">
        <v>117</v>
      </c>
      <c r="AL79" s="245" t="n">
        <v>40</v>
      </c>
      <c r="AM79" s="245" t="n">
        <v>18</v>
      </c>
      <c r="AN79" s="244" t="n">
        <v>58</v>
      </c>
      <c r="AO79" s="245" t="n">
        <v>0</v>
      </c>
      <c r="AP79" s="245" t="n">
        <v>0</v>
      </c>
      <c r="AQ79" s="244" t="n">
        <v>0</v>
      </c>
      <c r="AR79" s="244">
        <f>IF('b2'!$AQ79&gt;0,'b2'!$AQ79,IF('b2'!$AN79&gt;0,'b2'!$AN79,IF('b2'!$AK79&gt;0,'b2'!$AK79,IF('b2'!$AH79&gt;0,'b2'!$AH79,IF('b2'!$AE79&gt;0,'b2'!$AE79,IF('b2'!$AB79&gt;0,'b2'!$AB79,IF('b2'!$Y79&gt;0,'b2'!$Y79,IF('b2'!$V79&gt;0,'b2'!$V79," ---"))))))))</f>
        <v/>
      </c>
      <c r="AS79" s="246" t="n">
        <v>0</v>
      </c>
      <c r="AT79" s="246" t="n">
        <v>0</v>
      </c>
      <c r="AU79" s="246" t="n">
        <v>36</v>
      </c>
      <c r="AV79" s="246" t="n">
        <v>9</v>
      </c>
      <c r="AW79" s="246" t="n">
        <v>15</v>
      </c>
      <c r="AX79" s="246" t="n">
        <v>2</v>
      </c>
      <c r="AY79" s="246" t="n">
        <v>55</v>
      </c>
      <c r="AZ79" s="246" t="n">
        <v>8</v>
      </c>
      <c r="BA79" s="246" t="n">
        <v>16</v>
      </c>
      <c r="BB79" s="246" t="n">
        <v>2</v>
      </c>
      <c r="BC79" s="246" t="n">
        <v>0</v>
      </c>
      <c r="BD79" s="246" t="n">
        <v>0</v>
      </c>
      <c r="BE79" s="247" t="n">
        <v>0</v>
      </c>
      <c r="BF79" s="252" t="n">
        <v>0</v>
      </c>
      <c r="BG79" s="252" t="n">
        <v>0</v>
      </c>
      <c r="BH79" s="247" t="n">
        <v>0</v>
      </c>
      <c r="BI79" s="250" t="inlineStr">
        <is>
          <t>#REF!</t>
        </is>
      </c>
      <c r="BJ79" s="251" t="inlineStr">
        <is>
          <t>#REF!</t>
        </is>
      </c>
      <c r="BK79" s="252" t="n">
        <v>0</v>
      </c>
      <c r="BL79" s="252" t="n">
        <v>0</v>
      </c>
      <c r="BM79" s="249" t="n">
        <v>0</v>
      </c>
      <c r="BN79" s="250" t="inlineStr">
        <is>
          <t>#REF!</t>
        </is>
      </c>
      <c r="BO79" s="251" t="inlineStr">
        <is>
          <t>#REF!</t>
        </is>
      </c>
      <c r="BP79" s="248" t="n">
        <v>195944.1</v>
      </c>
      <c r="BQ79" s="248" t="n">
        <v>0</v>
      </c>
      <c r="BR79" s="249" t="n">
        <v>195944.1</v>
      </c>
      <c r="BS79" s="250" t="inlineStr">
        <is>
          <t>#REF!</t>
        </is>
      </c>
      <c r="BT79" s="251">
        <f>'[2]DATA CONSOLIDADA 2018-2025 '!$BR81-'b2'!$BO79</f>
        <v/>
      </c>
      <c r="BU79" s="248" t="n">
        <v>0</v>
      </c>
      <c r="BV79" s="248" t="n">
        <v>115372.86</v>
      </c>
      <c r="BW79" s="249" t="n">
        <v>115372.86</v>
      </c>
      <c r="BX79" s="250" t="inlineStr">
        <is>
          <t>#REF!</t>
        </is>
      </c>
      <c r="BY79" s="251" t="inlineStr">
        <is>
          <t>#REF!</t>
        </is>
      </c>
      <c r="BZ79" s="248" t="n">
        <v>624324.13</v>
      </c>
      <c r="CA79" s="248" t="n">
        <v>299314.59</v>
      </c>
      <c r="CB79" s="249" t="n">
        <v>923638.72</v>
      </c>
      <c r="CC79" s="250" t="inlineStr">
        <is>
          <t>#REF!</t>
        </is>
      </c>
      <c r="CD79" s="251">
        <f>'[2]DATA CONSOLIDADA 2018-2025 '!$CB81-'b2'!$BW79</f>
        <v/>
      </c>
      <c r="CE79" s="253" t="n">
        <v>726147.19994</v>
      </c>
      <c r="CF79" s="253" t="n">
        <v>0</v>
      </c>
      <c r="CG79" s="254" t="n">
        <v>726147.19994</v>
      </c>
      <c r="CH79" s="250" t="inlineStr">
        <is>
          <t>#REF!</t>
        </is>
      </c>
      <c r="CI79" s="251">
        <f>'[2]DATA CONSOLIDADA 2018-2025 '!$CG81-'b2'!$CB79</f>
        <v/>
      </c>
      <c r="CJ79" s="247" t="inlineStr">
        <is>
          <t>#REF!</t>
        </is>
      </c>
      <c r="CK79" s="247" t="n">
        <v>155461.4</v>
      </c>
      <c r="CL79" s="247" t="n">
        <v>0</v>
      </c>
      <c r="CM79" s="247" t="n">
        <v>155461.4</v>
      </c>
      <c r="CN79" s="247" t="inlineStr">
        <is>
          <t>#REF!</t>
        </is>
      </c>
      <c r="CO79" s="251">
        <f>'[2]DATA CONSOLIDADA 2018-2025 '!$CM81-'b2'!$CG79</f>
        <v/>
      </c>
      <c r="CP79" s="253" t="n">
        <v>0</v>
      </c>
      <c r="CQ79" s="253" t="n">
        <v>0</v>
      </c>
      <c r="CR79" s="253" t="n">
        <v>0</v>
      </c>
      <c r="CS79" s="253" t="n">
        <v>923638.72</v>
      </c>
      <c r="CT79" s="253" t="n">
        <v>0</v>
      </c>
      <c r="CU79" s="253" t="n">
        <v>0</v>
      </c>
      <c r="CV79" s="247" t="n">
        <v>923638.72</v>
      </c>
      <c r="CW79" s="247" t="n">
        <v>0</v>
      </c>
      <c r="CX79" s="247" t="n">
        <v>0</v>
      </c>
      <c r="CY79" s="247" t="n">
        <v>726147.19994</v>
      </c>
      <c r="CZ79" s="247" t="n">
        <v>0</v>
      </c>
      <c r="DA79" s="247" t="n">
        <v>0</v>
      </c>
      <c r="DB79" s="247" t="n">
        <v>726147.19994</v>
      </c>
      <c r="DC79" s="255" t="n">
        <v>327</v>
      </c>
      <c r="DD79" s="255" t="n">
        <v>0</v>
      </c>
      <c r="DE79" s="255" t="n">
        <v>155134.4</v>
      </c>
      <c r="DF79" s="255" t="n">
        <v>0</v>
      </c>
      <c r="DG79" s="255" t="n">
        <v>0</v>
      </c>
      <c r="DH79" s="255" t="n">
        <v>155461.4</v>
      </c>
      <c r="DI79" s="256" t="n">
        <v>20574602450</v>
      </c>
      <c r="DJ79" s="257" t="inlineStr">
        <is>
          <t>COOPERATIVA AGRARIA FRUTOS DEL ANDE</t>
        </is>
      </c>
      <c r="DK79" s="257" t="inlineStr">
        <is>
          <t>02 Cooperativa</t>
        </is>
      </c>
      <c r="DL79" s="258" t="n"/>
      <c r="DM79" s="258" t="n"/>
      <c r="DN79" s="258" t="n"/>
      <c r="DO79" s="258" t="n"/>
      <c r="DP79" s="258" t="n"/>
      <c r="DQ79" s="258" t="n"/>
      <c r="DR79" s="258" t="n"/>
      <c r="DS79" s="258" t="n"/>
      <c r="DT79" s="258" t="n"/>
      <c r="DU79" s="258" t="n"/>
      <c r="DV79" s="258" t="n"/>
      <c r="DW79" s="258" t="n"/>
      <c r="DX79" s="258" t="n"/>
      <c r="DY79" s="258" t="n"/>
      <c r="DZ79" s="258" t="n"/>
      <c r="EA79" s="258" t="n"/>
      <c r="EB79" s="258" t="n"/>
      <c r="EC79" s="258" t="n"/>
      <c r="ED79" s="258" t="n"/>
      <c r="EE79" s="258" t="n"/>
    </row>
    <row r="80" hidden="1" ht="47.25" customHeight="1">
      <c r="A80" s="240" t="inlineStr">
        <is>
          <t>COOPERATIVA AGRARIA DE PRODUCTORES DEL DISTRITO DE TAMBILLO</t>
        </is>
      </c>
      <c r="B80" s="240" t="inlineStr">
        <is>
          <t>QUINUA Y OTROS GRANOS</t>
        </is>
      </c>
      <c r="C80" s="240" t="inlineStr">
        <is>
          <t>QUINUA</t>
        </is>
      </c>
      <c r="D80" s="240" t="inlineStr">
        <is>
          <t>AYACUCHO</t>
        </is>
      </c>
      <c r="E80" s="240" t="inlineStr">
        <is>
          <t>050113</t>
        </is>
      </c>
      <c r="F80" s="240" t="inlineStr">
        <is>
          <t>AYACUCHO</t>
        </is>
      </c>
      <c r="G80" s="240" t="inlineStr">
        <is>
          <t>HUAMANGA</t>
        </is>
      </c>
      <c r="H80" s="240" t="inlineStr">
        <is>
          <t>TAMBILLO</t>
        </is>
      </c>
      <c r="I80" s="241" t="n"/>
      <c r="J80" s="241" t="n"/>
      <c r="K80" s="241" t="n"/>
      <c r="L80" s="241" t="n">
        <v>1</v>
      </c>
      <c r="M80" s="241" t="n">
        <v>1</v>
      </c>
      <c r="N80" s="241" t="n">
        <v>1</v>
      </c>
      <c r="O80" s="241" t="n">
        <v>1</v>
      </c>
      <c r="P80" s="241" t="n">
        <v>1</v>
      </c>
      <c r="Q80" s="241" t="inlineStr">
        <is>
          <t>CALIDAD</t>
        </is>
      </c>
      <c r="R80" s="242">
        <f>IF(I80=1,I$2,"")&amp;IF(J80=1,IF(I80=1,"-","")&amp;J$2,"")&amp;IF(K80=1,IF(OR(J80=1,I80=1),"-","")&amp;K$2,"")&amp;IF(L80=1,IF(OR(K80=1,J80=1,I80=1),"-","")&amp;L$2,"")&amp;IF(M80=1,IF(OR(L80=1,K80=1,J80=1,I80=1),"-","")&amp;M$2,"")&amp;IF(N80=1,IF(OR(M80=1,L80=1,K80=1,J80=1,I80=1),"-","")&amp;N$2,"")&amp;IF(O80=1,IF(OR(N80=1,M80=1,L80=1,K80=1,J80=1,I80=1),"-","")&amp;O$2,"")&amp;IF(P80=1,IF(I80=1," - ",IF(J80=1," - ",IF(K80=1," - ",IF(L80=1," - ",IF(M80=1," - ",IF(N80=1," - ",IF(O80=1," - ","")))))))&amp;P$2,"")</f>
        <v/>
      </c>
      <c r="S80" s="243">
        <f>SUM('b2'!$I80:$P80)</f>
        <v/>
      </c>
      <c r="T80" s="243">
        <f>IF(OR('b2'!$J80=1,'b2'!$K80=1,'b2'!$L80=1,'b2'!$M80=1,'b2'!$N80=1,'b2'!$O80=1,'b2'!$P80=1),"SI","NO")</f>
        <v/>
      </c>
      <c r="U80" s="243">
        <f>IF(OR('b2'!$K80=1,'b2'!$L80=1,'b2'!$M80=1,'b2'!$N80=1,'b2'!$O80=1,'b2'!$P80=1),"SI","NO")</f>
        <v/>
      </c>
      <c r="V80" s="244" t="n">
        <v>0</v>
      </c>
      <c r="W80" s="245" t="n">
        <v>0</v>
      </c>
      <c r="X80" s="245" t="n">
        <v>0</v>
      </c>
      <c r="Y80" s="244" t="n">
        <v>0</v>
      </c>
      <c r="Z80" s="245" t="n">
        <v>0</v>
      </c>
      <c r="AA80" s="245" t="n">
        <v>0</v>
      </c>
      <c r="AB80" s="244" t="n">
        <v>0</v>
      </c>
      <c r="AC80" s="245" t="n">
        <v>58</v>
      </c>
      <c r="AD80" s="245" t="n">
        <v>18</v>
      </c>
      <c r="AE80" s="244" t="n">
        <v>76</v>
      </c>
      <c r="AF80" s="245" t="n">
        <v>58</v>
      </c>
      <c r="AG80" s="245" t="n">
        <v>18</v>
      </c>
      <c r="AH80" s="244" t="n">
        <v>76</v>
      </c>
      <c r="AI80" s="245" t="n">
        <v>58</v>
      </c>
      <c r="AJ80" s="245" t="n">
        <v>18</v>
      </c>
      <c r="AK80" s="244" t="n">
        <v>76</v>
      </c>
      <c r="AL80" s="245" t="n">
        <v>56</v>
      </c>
      <c r="AM80" s="245" t="n">
        <v>14</v>
      </c>
      <c r="AN80" s="244" t="n">
        <v>70</v>
      </c>
      <c r="AO80" s="245" t="n">
        <v>0</v>
      </c>
      <c r="AP80" s="245" t="n">
        <v>0</v>
      </c>
      <c r="AQ80" s="244" t="n">
        <v>0</v>
      </c>
      <c r="AR80" s="244">
        <f>IF('b2'!$AQ80&gt;0,'b2'!$AQ80,IF('b2'!$AN80&gt;0,'b2'!$AN80,IF('b2'!$AK80&gt;0,'b2'!$AK80,IF('b2'!$AH80&gt;0,'b2'!$AH80,IF('b2'!$AE80&gt;0,'b2'!$AE80,IF('b2'!$AB80&gt;0,'b2'!$AB80,IF('b2'!$Y80&gt;0,'b2'!$Y80,IF('b2'!$V80&gt;0,'b2'!$V80," ---"))))))))</f>
        <v/>
      </c>
      <c r="AS80" s="246" t="n">
        <v>0</v>
      </c>
      <c r="AT80" s="246" t="n">
        <v>0</v>
      </c>
      <c r="AU80" s="246" t="n">
        <v>39</v>
      </c>
      <c r="AV80" s="246" t="n">
        <v>9</v>
      </c>
      <c r="AW80" s="246" t="n">
        <v>21</v>
      </c>
      <c r="AX80" s="246" t="n">
        <v>2</v>
      </c>
      <c r="AY80" s="246" t="n">
        <v>63</v>
      </c>
      <c r="AZ80" s="246" t="n">
        <v>5</v>
      </c>
      <c r="BA80" s="246" t="n">
        <v>28</v>
      </c>
      <c r="BB80" s="246" t="n">
        <v>2</v>
      </c>
      <c r="BC80" s="246" t="n">
        <v>0</v>
      </c>
      <c r="BD80" s="246" t="n">
        <v>0</v>
      </c>
      <c r="BE80" s="247" t="n">
        <v>0</v>
      </c>
      <c r="BF80" s="252" t="n">
        <v>0</v>
      </c>
      <c r="BG80" s="252" t="n">
        <v>0</v>
      </c>
      <c r="BH80" s="247" t="n">
        <v>0</v>
      </c>
      <c r="BI80" s="250" t="inlineStr">
        <is>
          <t>#REF!</t>
        </is>
      </c>
      <c r="BJ80" s="251" t="inlineStr">
        <is>
          <t>#REF!</t>
        </is>
      </c>
      <c r="BK80" s="252" t="n">
        <v>0</v>
      </c>
      <c r="BL80" s="252" t="n">
        <v>0</v>
      </c>
      <c r="BM80" s="249" t="n">
        <v>0</v>
      </c>
      <c r="BN80" s="250" t="inlineStr">
        <is>
          <t>#REF!</t>
        </is>
      </c>
      <c r="BO80" s="251" t="inlineStr">
        <is>
          <t>#REF!</t>
        </is>
      </c>
      <c r="BP80" s="248" t="n">
        <v>96273.64999999999</v>
      </c>
      <c r="BQ80" s="248" t="n">
        <v>0</v>
      </c>
      <c r="BR80" s="249" t="n">
        <v>96273.64999999999</v>
      </c>
      <c r="BS80" s="250" t="inlineStr">
        <is>
          <t>#REF!</t>
        </is>
      </c>
      <c r="BT80" s="251">
        <f>'[2]DATA CONSOLIDADA 2018-2025 '!$BR82-'b2'!$BO80</f>
        <v/>
      </c>
      <c r="BU80" s="248" t="n">
        <v>118400</v>
      </c>
      <c r="BV80" s="248" t="n">
        <v>0</v>
      </c>
      <c r="BW80" s="249" t="n">
        <v>118400</v>
      </c>
      <c r="BX80" s="250" t="inlineStr">
        <is>
          <t>#REF!</t>
        </is>
      </c>
      <c r="BY80" s="251" t="inlineStr">
        <is>
          <t>#REF!</t>
        </is>
      </c>
      <c r="BZ80" s="248" t="n">
        <v>473161</v>
      </c>
      <c r="CA80" s="248" t="n">
        <v>0</v>
      </c>
      <c r="CB80" s="249" t="n">
        <v>473161</v>
      </c>
      <c r="CC80" s="250" t="inlineStr">
        <is>
          <t>#REF!</t>
        </is>
      </c>
      <c r="CD80" s="251">
        <f>'[2]DATA CONSOLIDADA 2018-2025 '!$CB82-'b2'!$BW80</f>
        <v/>
      </c>
      <c r="CE80" s="253" t="n">
        <v>612530.9998995</v>
      </c>
      <c r="CF80" s="253" t="n">
        <v>0</v>
      </c>
      <c r="CG80" s="254" t="n">
        <v>612530.9998995</v>
      </c>
      <c r="CH80" s="250" t="inlineStr">
        <is>
          <t>#REF!</t>
        </is>
      </c>
      <c r="CI80" s="251">
        <f>'[2]DATA CONSOLIDADA 2018-2025 '!$CG82-'b2'!$CB80</f>
        <v/>
      </c>
      <c r="CJ80" s="247" t="inlineStr">
        <is>
          <t>#REF!</t>
        </is>
      </c>
      <c r="CK80" s="247" t="n">
        <v>182500</v>
      </c>
      <c r="CL80" s="247" t="n">
        <v>0</v>
      </c>
      <c r="CM80" s="247" t="n">
        <v>182500</v>
      </c>
      <c r="CN80" s="247" t="inlineStr">
        <is>
          <t>#REF!</t>
        </is>
      </c>
      <c r="CO80" s="251">
        <f>'[2]DATA CONSOLIDADA 2018-2025 '!$CM82-'b2'!$CG80</f>
        <v/>
      </c>
      <c r="CP80" s="253" t="n">
        <v>0</v>
      </c>
      <c r="CQ80" s="253" t="n">
        <v>207150</v>
      </c>
      <c r="CR80" s="253" t="n">
        <v>0</v>
      </c>
      <c r="CS80" s="253" t="n">
        <v>266011</v>
      </c>
      <c r="CT80" s="253" t="n">
        <v>0</v>
      </c>
      <c r="CU80" s="253" t="n">
        <v>0</v>
      </c>
      <c r="CV80" s="247" t="n">
        <v>473161</v>
      </c>
      <c r="CW80" s="247" t="n">
        <v>0</v>
      </c>
      <c r="CX80" s="247" t="n">
        <v>595200</v>
      </c>
      <c r="CY80" s="247" t="n">
        <v>17330.9998995</v>
      </c>
      <c r="CZ80" s="247" t="n">
        <v>0</v>
      </c>
      <c r="DA80" s="247" t="n">
        <v>0</v>
      </c>
      <c r="DB80" s="247" t="n">
        <v>612530.9998995</v>
      </c>
      <c r="DC80" s="255" t="n">
        <v>0</v>
      </c>
      <c r="DD80" s="255" t="n">
        <v>182500</v>
      </c>
      <c r="DE80" s="255" t="n">
        <v>0</v>
      </c>
      <c r="DF80" s="255" t="n">
        <v>0</v>
      </c>
      <c r="DG80" s="255" t="n">
        <v>0</v>
      </c>
      <c r="DH80" s="255" t="n">
        <v>182500</v>
      </c>
      <c r="DI80" s="256" t="n">
        <v>20601377781</v>
      </c>
      <c r="DJ80" s="257" t="inlineStr">
        <is>
          <t>COOPERATIVA AGRARIA DE PRODUCTORES DEL DISTRITO DE TAMBILLO</t>
        </is>
      </c>
      <c r="DK80" s="257" t="inlineStr">
        <is>
          <t>02 Cooperativa</t>
        </is>
      </c>
      <c r="DL80" s="258" t="n"/>
      <c r="DM80" s="258" t="n"/>
      <c r="DN80" s="258" t="n"/>
      <c r="DO80" s="258" t="n"/>
      <c r="DP80" s="258" t="n"/>
      <c r="DQ80" s="258" t="n"/>
      <c r="DR80" s="258" t="n"/>
      <c r="DS80" s="258" t="n"/>
      <c r="DT80" s="258" t="n"/>
      <c r="DU80" s="258" t="n"/>
      <c r="DV80" s="258" t="n"/>
      <c r="DW80" s="258" t="n"/>
      <c r="DX80" s="258" t="n"/>
      <c r="DY80" s="258" t="n"/>
      <c r="DZ80" s="258" t="n"/>
      <c r="EA80" s="258" t="n"/>
      <c r="EB80" s="258" t="n"/>
      <c r="EC80" s="258" t="n"/>
      <c r="ED80" s="258" t="n"/>
      <c r="EE80" s="258" t="n"/>
    </row>
    <row r="81" hidden="1" ht="47.25" customHeight="1">
      <c r="A81" s="240" t="inlineStr">
        <is>
          <t>COOPERATIVA AGRARIA DE PRODUCTORES TIKANKA CHIARA-AYACUCHO</t>
        </is>
      </c>
      <c r="B81" s="240" t="inlineStr">
        <is>
          <t>QUINUA Y OTROS GRANOS</t>
        </is>
      </c>
      <c r="C81" s="240" t="inlineStr">
        <is>
          <t>QUINUA</t>
        </is>
      </c>
      <c r="D81" s="240" t="inlineStr">
        <is>
          <t>AYACUCHO</t>
        </is>
      </c>
      <c r="E81" s="240" t="inlineStr">
        <is>
          <t>050105</t>
        </is>
      </c>
      <c r="F81" s="240" t="inlineStr">
        <is>
          <t>AYACUCHO</t>
        </is>
      </c>
      <c r="G81" s="240" t="inlineStr">
        <is>
          <t>HUAMANGA</t>
        </is>
      </c>
      <c r="H81" s="240" t="inlineStr">
        <is>
          <t>CHIARA</t>
        </is>
      </c>
      <c r="I81" s="241" t="n"/>
      <c r="J81" s="241" t="n"/>
      <c r="K81" s="241" t="n"/>
      <c r="L81" s="241" t="n">
        <v>1</v>
      </c>
      <c r="M81" s="241" t="n">
        <v>1</v>
      </c>
      <c r="N81" s="241" t="n">
        <v>1</v>
      </c>
      <c r="O81" s="241" t="n">
        <v>1</v>
      </c>
      <c r="P81" s="241" t="n"/>
      <c r="Q81" s="241" t="inlineStr">
        <is>
          <t>PAC</t>
        </is>
      </c>
      <c r="R81" s="242">
        <f>IF(I81=1,I$2,"")&amp;IF(J81=1,IF(I81=1,"-","")&amp;J$2,"")&amp;IF(K81=1,IF(OR(J81=1,I81=1),"-","")&amp;K$2,"")&amp;IF(L81=1,IF(OR(K81=1,J81=1,I81=1),"-","")&amp;L$2,"")&amp;IF(M81=1,IF(OR(L81=1,K81=1,J81=1,I81=1),"-","")&amp;M$2,"")&amp;IF(N81=1,IF(OR(M81=1,L81=1,K81=1,J81=1,I81=1),"-","")&amp;N$2,"")&amp;IF(O81=1,IF(OR(N81=1,M81=1,L81=1,K81=1,J81=1,I81=1),"-","")&amp;O$2,"")&amp;IF(P81=1,IF(I81=1," - ",IF(J81=1," - ",IF(K81=1," - ",IF(L81=1," - ",IF(M81=1," - ",IF(N81=1," - ",IF(O81=1," - ","")))))))&amp;P$2,"")</f>
        <v/>
      </c>
      <c r="S81" s="243">
        <f>SUM('b2'!$I81:$P81)</f>
        <v/>
      </c>
      <c r="T81" s="243">
        <f>IF(OR('b2'!$J81=1,'b2'!$K81=1,'b2'!$L81=1,'b2'!$M81=1,'b2'!$N81=1,'b2'!$O81=1,'b2'!$P81=1),"SI","NO")</f>
        <v/>
      </c>
      <c r="U81" s="243">
        <f>IF(OR('b2'!$K81=1,'b2'!$L81=1,'b2'!$M81=1,'b2'!$N81=1,'b2'!$O81=1,'b2'!$P81=1),"SI","NO")</f>
        <v/>
      </c>
      <c r="V81" s="244" t="n">
        <v>0</v>
      </c>
      <c r="W81" s="245" t="n">
        <v>0</v>
      </c>
      <c r="X81" s="245" t="n">
        <v>0</v>
      </c>
      <c r="Y81" s="244" t="n">
        <v>0</v>
      </c>
      <c r="Z81" s="245" t="n">
        <v>0</v>
      </c>
      <c r="AA81" s="245" t="n">
        <v>0</v>
      </c>
      <c r="AB81" s="244" t="n">
        <v>0</v>
      </c>
      <c r="AC81" s="245" t="n">
        <v>17</v>
      </c>
      <c r="AD81" s="245" t="n">
        <v>12</v>
      </c>
      <c r="AE81" s="244" t="n">
        <v>29</v>
      </c>
      <c r="AF81" s="245" t="n">
        <v>17</v>
      </c>
      <c r="AG81" s="245" t="n">
        <v>12</v>
      </c>
      <c r="AH81" s="244" t="n">
        <v>29</v>
      </c>
      <c r="AI81" s="245" t="n">
        <v>17</v>
      </c>
      <c r="AJ81" s="245" t="n">
        <v>12</v>
      </c>
      <c r="AK81" s="244" t="n">
        <v>29</v>
      </c>
      <c r="AL81" s="245" t="n">
        <v>17</v>
      </c>
      <c r="AM81" s="245" t="n">
        <v>12</v>
      </c>
      <c r="AN81" s="244" t="n">
        <v>29</v>
      </c>
      <c r="AO81" s="245" t="n">
        <v>0</v>
      </c>
      <c r="AP81" s="245" t="n">
        <v>0</v>
      </c>
      <c r="AQ81" s="244" t="n">
        <v>0</v>
      </c>
      <c r="AR81" s="244">
        <f>IF('b2'!$AQ81&gt;0,'b2'!$AQ81,IF('b2'!$AN81&gt;0,'b2'!$AN81,IF('b2'!$AK81&gt;0,'b2'!$AK81,IF('b2'!$AH81&gt;0,'b2'!$AH81,IF('b2'!$AE81&gt;0,'b2'!$AE81,IF('b2'!$AB81&gt;0,'b2'!$AB81,IF('b2'!$Y81&gt;0,'b2'!$Y81,IF('b2'!$V81&gt;0,'b2'!$V81," ---"))))))))</f>
        <v/>
      </c>
      <c r="AS81" s="246" t="n">
        <v>0</v>
      </c>
      <c r="AT81" s="246" t="n">
        <v>0</v>
      </c>
      <c r="AU81" s="246" t="n">
        <v>38</v>
      </c>
      <c r="AV81" s="246" t="n">
        <v>9</v>
      </c>
      <c r="AW81" s="246" t="n">
        <v>21</v>
      </c>
      <c r="AX81" s="246" t="n">
        <v>3</v>
      </c>
      <c r="AY81" s="246" t="n">
        <v>62</v>
      </c>
      <c r="AZ81" s="246" t="n">
        <v>5</v>
      </c>
      <c r="BA81" s="246" t="n">
        <v>28</v>
      </c>
      <c r="BB81" s="246" t="n">
        <v>2</v>
      </c>
      <c r="BC81" s="246" t="n">
        <v>0</v>
      </c>
      <c r="BD81" s="246" t="n">
        <v>0</v>
      </c>
      <c r="BE81" s="247" t="n">
        <v>0</v>
      </c>
      <c r="BF81" s="252" t="n">
        <v>0</v>
      </c>
      <c r="BG81" s="252" t="n">
        <v>0</v>
      </c>
      <c r="BH81" s="247" t="n">
        <v>0</v>
      </c>
      <c r="BI81" s="250" t="inlineStr">
        <is>
          <t>#REF!</t>
        </is>
      </c>
      <c r="BJ81" s="251" t="inlineStr">
        <is>
          <t>#REF!</t>
        </is>
      </c>
      <c r="BK81" s="252" t="n">
        <v>0</v>
      </c>
      <c r="BL81" s="252" t="n">
        <v>0</v>
      </c>
      <c r="BM81" s="249" t="n">
        <v>0</v>
      </c>
      <c r="BN81" s="250" t="inlineStr">
        <is>
          <t>#REF!</t>
        </is>
      </c>
      <c r="BO81" s="251" t="inlineStr">
        <is>
          <t>#REF!</t>
        </is>
      </c>
      <c r="BP81" s="248" t="n">
        <v>84480</v>
      </c>
      <c r="BQ81" s="248" t="n">
        <v>0</v>
      </c>
      <c r="BR81" s="249" t="n">
        <v>84480</v>
      </c>
      <c r="BS81" s="250" t="inlineStr">
        <is>
          <t>#REF!</t>
        </is>
      </c>
      <c r="BT81" s="251">
        <f>'[2]DATA CONSOLIDADA 2018-2025 '!$BR83-'b2'!$BO81</f>
        <v/>
      </c>
      <c r="BU81" s="248" t="n">
        <v>106900</v>
      </c>
      <c r="BV81" s="248" t="n">
        <v>0</v>
      </c>
      <c r="BW81" s="249" t="n">
        <v>106900</v>
      </c>
      <c r="BX81" s="250" t="inlineStr">
        <is>
          <t>#REF!</t>
        </is>
      </c>
      <c r="BY81" s="251" t="inlineStr">
        <is>
          <t>#REF!</t>
        </is>
      </c>
      <c r="BZ81" s="248" t="n">
        <v>266550</v>
      </c>
      <c r="CA81" s="248" t="n">
        <v>0</v>
      </c>
      <c r="CB81" s="249" t="n">
        <v>266550</v>
      </c>
      <c r="CC81" s="250" t="inlineStr">
        <is>
          <t>#REF!</t>
        </is>
      </c>
      <c r="CD81" s="251">
        <f>'[2]DATA CONSOLIDADA 2018-2025 '!$CB83-'b2'!$BW81</f>
        <v/>
      </c>
      <c r="CE81" s="253" t="n">
        <v>302050</v>
      </c>
      <c r="CF81" s="253" t="n">
        <v>0</v>
      </c>
      <c r="CG81" s="254" t="n">
        <v>302050</v>
      </c>
      <c r="CH81" s="250" t="inlineStr">
        <is>
          <t>#REF!</t>
        </is>
      </c>
      <c r="CI81" s="251">
        <f>'[2]DATA CONSOLIDADA 2018-2025 '!$CG83-'b2'!$CB81</f>
        <v/>
      </c>
      <c r="CJ81" s="247" t="inlineStr">
        <is>
          <t>#REF!</t>
        </is>
      </c>
      <c r="CK81" s="247" t="n">
        <v>0</v>
      </c>
      <c r="CL81" s="247" t="n">
        <v>0</v>
      </c>
      <c r="CM81" s="247" t="n">
        <v>0</v>
      </c>
      <c r="CN81" s="247" t="inlineStr">
        <is>
          <t>#REF!</t>
        </is>
      </c>
      <c r="CO81" s="251">
        <f>'[2]DATA CONSOLIDADA 2018-2025 '!$CM83-'b2'!$CG81</f>
        <v/>
      </c>
      <c r="CP81" s="253" t="n">
        <v>0</v>
      </c>
      <c r="CQ81" s="253" t="n">
        <v>266550</v>
      </c>
      <c r="CR81" s="253" t="n">
        <v>0</v>
      </c>
      <c r="CS81" s="253" t="n">
        <v>0</v>
      </c>
      <c r="CT81" s="253" t="n">
        <v>0</v>
      </c>
      <c r="CU81" s="253" t="n">
        <v>0</v>
      </c>
      <c r="CV81" s="247" t="n">
        <v>266550</v>
      </c>
      <c r="CW81" s="247" t="n">
        <v>0</v>
      </c>
      <c r="CX81" s="247" t="n">
        <v>302050</v>
      </c>
      <c r="CY81" s="247" t="n">
        <v>0</v>
      </c>
      <c r="CZ81" s="247" t="n">
        <v>0</v>
      </c>
      <c r="DA81" s="247" t="n">
        <v>0</v>
      </c>
      <c r="DB81" s="247" t="n">
        <v>302050</v>
      </c>
      <c r="DC81" s="255" t="n">
        <v>0</v>
      </c>
      <c r="DD81" s="255" t="n">
        <v>0</v>
      </c>
      <c r="DE81" s="255" t="n">
        <v>0</v>
      </c>
      <c r="DF81" s="255" t="n">
        <v>0</v>
      </c>
      <c r="DG81" s="255" t="n">
        <v>0</v>
      </c>
      <c r="DH81" s="255" t="n">
        <v>0</v>
      </c>
      <c r="DI81" s="256" t="n">
        <v>20603942028</v>
      </c>
      <c r="DJ81" s="257" t="inlineStr">
        <is>
          <t>COOPERATIVA AGRARIA DE PRODUCTORES TIKANKA CHIARA-AYACUCHO</t>
        </is>
      </c>
      <c r="DK81" s="257" t="inlineStr">
        <is>
          <t>02 Cooperativa</t>
        </is>
      </c>
      <c r="DL81" s="258" t="n"/>
      <c r="DM81" s="258" t="n"/>
      <c r="DN81" s="258" t="n"/>
      <c r="DO81" s="258" t="n"/>
      <c r="DP81" s="258" t="n"/>
      <c r="DQ81" s="258" t="n"/>
      <c r="DR81" s="258" t="n"/>
      <c r="DS81" s="258" t="n"/>
      <c r="DT81" s="258" t="n"/>
      <c r="DU81" s="258" t="n"/>
      <c r="DV81" s="258" t="n"/>
      <c r="DW81" s="258" t="n"/>
      <c r="DX81" s="258" t="n"/>
      <c r="DY81" s="258" t="n"/>
      <c r="DZ81" s="258" t="n"/>
      <c r="EA81" s="258" t="n"/>
      <c r="EB81" s="258" t="n"/>
      <c r="EC81" s="258" t="n"/>
      <c r="ED81" s="258" t="n"/>
      <c r="EE81" s="258" t="n"/>
    </row>
    <row r="82" hidden="1" ht="47.25" customHeight="1">
      <c r="A82" s="240" t="inlineStr">
        <is>
          <t>COOPERATIVA DE USUARIOS AGROINDUSTRIAL DE PRODUCTORES INTI RAYMI</t>
        </is>
      </c>
      <c r="B82" s="240" t="inlineStr">
        <is>
          <t>QUINUA Y OTROS GRANOS</t>
        </is>
      </c>
      <c r="C82" s="240" t="inlineStr">
        <is>
          <t>QUINUA</t>
        </is>
      </c>
      <c r="D82" s="240" t="inlineStr">
        <is>
          <t>AYACUCHO</t>
        </is>
      </c>
      <c r="E82" s="240" t="inlineStr">
        <is>
          <t>051101</t>
        </is>
      </c>
      <c r="F82" s="240" t="inlineStr">
        <is>
          <t>AYACUCHO</t>
        </is>
      </c>
      <c r="G82" s="240" t="inlineStr">
        <is>
          <t>VILCAS HUAMAN</t>
        </is>
      </c>
      <c r="H82" s="240" t="inlineStr">
        <is>
          <t>VILCAS HUAMAN</t>
        </is>
      </c>
      <c r="I82" s="241" t="n"/>
      <c r="J82" s="241" t="n"/>
      <c r="K82" s="241" t="n"/>
      <c r="L82" s="241" t="n">
        <v>1</v>
      </c>
      <c r="M82" s="241" t="n">
        <v>1</v>
      </c>
      <c r="N82" s="241" t="n">
        <v>1</v>
      </c>
      <c r="O82" s="241" t="n"/>
      <c r="P82" s="241" t="n"/>
      <c r="Q82" s="241" t="inlineStr">
        <is>
          <t>PAC</t>
        </is>
      </c>
      <c r="R82" s="242">
        <f>IF(I82=1,I$2,"")&amp;IF(J82=1,IF(I82=1,"-","")&amp;J$2,"")&amp;IF(K82=1,IF(OR(J82=1,I82=1),"-","")&amp;K$2,"")&amp;IF(L82=1,IF(OR(K82=1,J82=1,I82=1),"-","")&amp;L$2,"")&amp;IF(M82=1,IF(OR(L82=1,K82=1,J82=1,I82=1),"-","")&amp;M$2,"")&amp;IF(N82=1,IF(OR(M82=1,L82=1,K82=1,J82=1,I82=1),"-","")&amp;N$2,"")&amp;IF(O82=1,IF(OR(N82=1,M82=1,L82=1,K82=1,J82=1,I82=1),"-","")&amp;O$2,"")&amp;IF(P82=1,IF(I82=1," - ",IF(J82=1," - ",IF(K82=1," - ",IF(L82=1," - ",IF(M82=1," - ",IF(N82=1," - ",IF(O82=1," - ","")))))))&amp;P$2,"")</f>
        <v/>
      </c>
      <c r="S82" s="243">
        <f>SUM('b2'!$I82:$P82)</f>
        <v/>
      </c>
      <c r="T82" s="243">
        <f>IF(OR('b2'!$J82=1,'b2'!$K82=1,'b2'!$L82=1,'b2'!$M82=1,'b2'!$N82=1,'b2'!$O82=1,'b2'!$P82=1),"SI","NO")</f>
        <v/>
      </c>
      <c r="U82" s="243">
        <f>IF(OR('b2'!$K82=1,'b2'!$L82=1,'b2'!$M82=1,'b2'!$N82=1,'b2'!$O82=1,'b2'!$P82=1),"SI","NO")</f>
        <v/>
      </c>
      <c r="V82" s="244" t="n">
        <v>0</v>
      </c>
      <c r="W82" s="245" t="n">
        <v>0</v>
      </c>
      <c r="X82" s="245" t="n">
        <v>0</v>
      </c>
      <c r="Y82" s="244" t="n">
        <v>0</v>
      </c>
      <c r="Z82" s="245" t="n">
        <v>0</v>
      </c>
      <c r="AA82" s="245" t="n">
        <v>0</v>
      </c>
      <c r="AB82" s="244" t="n">
        <v>0</v>
      </c>
      <c r="AC82" s="245" t="n">
        <v>20</v>
      </c>
      <c r="AD82" s="245" t="n">
        <v>22</v>
      </c>
      <c r="AE82" s="244" t="n">
        <v>42</v>
      </c>
      <c r="AF82" s="245" t="n">
        <v>20</v>
      </c>
      <c r="AG82" s="245" t="n">
        <v>22</v>
      </c>
      <c r="AH82" s="244" t="n">
        <v>42</v>
      </c>
      <c r="AI82" s="245" t="n">
        <v>20</v>
      </c>
      <c r="AJ82" s="245" t="n">
        <v>22</v>
      </c>
      <c r="AK82" s="244" t="n">
        <v>42</v>
      </c>
      <c r="AL82" s="245" t="n">
        <v>0</v>
      </c>
      <c r="AM82" s="245" t="n">
        <v>0</v>
      </c>
      <c r="AN82" s="244" t="n">
        <v>0</v>
      </c>
      <c r="AO82" s="245" t="n">
        <v>0</v>
      </c>
      <c r="AP82" s="245" t="n">
        <v>0</v>
      </c>
      <c r="AQ82" s="244" t="n">
        <v>0</v>
      </c>
      <c r="AR82" s="244">
        <f>IF('b2'!$AQ82&gt;0,'b2'!$AQ82,IF('b2'!$AN82&gt;0,'b2'!$AN82,IF('b2'!$AK82&gt;0,'b2'!$AK82,IF('b2'!$AH82&gt;0,'b2'!$AH82,IF('b2'!$AE82&gt;0,'b2'!$AE82,IF('b2'!$AB82&gt;0,'b2'!$AB82,IF('b2'!$Y82&gt;0,'b2'!$Y82,IF('b2'!$V82&gt;0,'b2'!$V82," ---"))))))))</f>
        <v/>
      </c>
      <c r="AS82" s="246" t="n">
        <v>0</v>
      </c>
      <c r="AT82" s="246" t="n">
        <v>0</v>
      </c>
      <c r="AU82" s="246" t="n">
        <v>37</v>
      </c>
      <c r="AV82" s="246" t="n">
        <v>9</v>
      </c>
      <c r="AW82" s="246" t="n">
        <v>21</v>
      </c>
      <c r="AX82" s="246" t="n">
        <v>3</v>
      </c>
      <c r="AY82" s="246" t="n">
        <v>55</v>
      </c>
      <c r="AZ82" s="246" t="n">
        <v>5</v>
      </c>
      <c r="BA82" s="246" t="n">
        <v>0</v>
      </c>
      <c r="BB82" s="246" t="n">
        <v>0</v>
      </c>
      <c r="BC82" s="246" t="n">
        <v>0</v>
      </c>
      <c r="BD82" s="246" t="n">
        <v>0</v>
      </c>
      <c r="BE82" s="247" t="n">
        <v>0</v>
      </c>
      <c r="BF82" s="252" t="n">
        <v>0</v>
      </c>
      <c r="BG82" s="252" t="n">
        <v>0</v>
      </c>
      <c r="BH82" s="247" t="n">
        <v>0</v>
      </c>
      <c r="BI82" s="250" t="inlineStr">
        <is>
          <t>#REF!</t>
        </is>
      </c>
      <c r="BJ82" s="251" t="inlineStr">
        <is>
          <t>#REF!</t>
        </is>
      </c>
      <c r="BK82" s="252" t="n">
        <v>0</v>
      </c>
      <c r="BL82" s="252" t="n">
        <v>0</v>
      </c>
      <c r="BM82" s="249" t="n">
        <v>0</v>
      </c>
      <c r="BN82" s="250" t="inlineStr">
        <is>
          <t>#REF!</t>
        </is>
      </c>
      <c r="BO82" s="251" t="inlineStr">
        <is>
          <t>#REF!</t>
        </is>
      </c>
      <c r="BP82" s="248" t="n">
        <v>0</v>
      </c>
      <c r="BQ82" s="248" t="n">
        <v>0</v>
      </c>
      <c r="BR82" s="249" t="n">
        <v>0</v>
      </c>
      <c r="BS82" s="250" t="inlineStr">
        <is>
          <t>#REF!</t>
        </is>
      </c>
      <c r="BT82" s="251">
        <f>'[2]DATA CONSOLIDADA 2018-2025 '!$BR84-'b2'!$BO82</f>
        <v/>
      </c>
      <c r="BU82" s="248" t="n">
        <v>107000</v>
      </c>
      <c r="BV82" s="248" t="n">
        <v>0</v>
      </c>
      <c r="BW82" s="249" t="n">
        <v>107000</v>
      </c>
      <c r="BX82" s="250" t="inlineStr">
        <is>
          <t>#REF!</t>
        </is>
      </c>
      <c r="BY82" s="251" t="inlineStr">
        <is>
          <t>#REF!</t>
        </is>
      </c>
      <c r="BZ82" s="248" t="n">
        <v>310000</v>
      </c>
      <c r="CA82" s="248" t="n">
        <v>0</v>
      </c>
      <c r="CB82" s="249" t="n">
        <v>310000</v>
      </c>
      <c r="CC82" s="250" t="inlineStr">
        <is>
          <t>#REF!</t>
        </is>
      </c>
      <c r="CD82" s="251">
        <f>'[2]DATA CONSOLIDADA 2018-2025 '!$CB84-'b2'!$BW82</f>
        <v/>
      </c>
      <c r="CE82" s="253" t="n">
        <v>0</v>
      </c>
      <c r="CF82" s="253" t="n">
        <v>0</v>
      </c>
      <c r="CG82" s="254" t="n">
        <v>0</v>
      </c>
      <c r="CH82" s="250" t="inlineStr">
        <is>
          <t>#REF!</t>
        </is>
      </c>
      <c r="CI82" s="251">
        <f>'[2]DATA CONSOLIDADA 2018-2025 '!$CG84-'b2'!$CB82</f>
        <v/>
      </c>
      <c r="CJ82" s="247" t="inlineStr">
        <is>
          <t>#REF!</t>
        </is>
      </c>
      <c r="CK82" s="247" t="n">
        <v>0</v>
      </c>
      <c r="CL82" s="247" t="n">
        <v>0</v>
      </c>
      <c r="CM82" s="247" t="n">
        <v>0</v>
      </c>
      <c r="CN82" s="247" t="inlineStr">
        <is>
          <t>#REF!</t>
        </is>
      </c>
      <c r="CO82" s="251">
        <f>'[2]DATA CONSOLIDADA 2018-2025 '!$CM84-'b2'!$CG82</f>
        <v/>
      </c>
      <c r="CP82" s="253" t="n">
        <v>0</v>
      </c>
      <c r="CQ82" s="253" t="n">
        <v>245000</v>
      </c>
      <c r="CR82" s="253" t="n">
        <v>0</v>
      </c>
      <c r="CS82" s="253" t="n">
        <v>65000</v>
      </c>
      <c r="CT82" s="253" t="n">
        <v>0</v>
      </c>
      <c r="CU82" s="253" t="n">
        <v>0</v>
      </c>
      <c r="CV82" s="247" t="n">
        <v>310000</v>
      </c>
      <c r="CW82" s="247" t="n">
        <v>0</v>
      </c>
      <c r="CX82" s="247" t="n">
        <v>0</v>
      </c>
      <c r="CY82" s="247" t="n">
        <v>0</v>
      </c>
      <c r="CZ82" s="247" t="n">
        <v>0</v>
      </c>
      <c r="DA82" s="247" t="n">
        <v>0</v>
      </c>
      <c r="DB82" s="247" t="n">
        <v>0</v>
      </c>
      <c r="DC82" s="255" t="n">
        <v>0</v>
      </c>
      <c r="DD82" s="255" t="n">
        <v>0</v>
      </c>
      <c r="DE82" s="255" t="n">
        <v>0</v>
      </c>
      <c r="DF82" s="255" t="n">
        <v>0</v>
      </c>
      <c r="DG82" s="255" t="n">
        <v>0</v>
      </c>
      <c r="DH82" s="255" t="n">
        <v>0</v>
      </c>
      <c r="DI82" s="256" t="inlineStr">
        <is>
          <t xml:space="preserve">20604495483 </t>
        </is>
      </c>
      <c r="DJ82" s="257" t="inlineStr">
        <is>
          <t>COOPERATIVA DE USUARIOS AGROINDUSTRIAL DE PRODUCTORES INTI RAYMI</t>
        </is>
      </c>
      <c r="DK82" s="257" t="inlineStr">
        <is>
          <t>02 Cooperativa</t>
        </is>
      </c>
      <c r="DL82" s="258" t="n"/>
      <c r="DM82" s="258" t="n"/>
      <c r="DN82" s="258" t="n"/>
      <c r="DO82" s="258" t="n"/>
      <c r="DP82" s="258" t="n"/>
      <c r="DQ82" s="258" t="n"/>
      <c r="DR82" s="258" t="n"/>
      <c r="DS82" s="258" t="n"/>
      <c r="DT82" s="258" t="n"/>
      <c r="DU82" s="258" t="n"/>
      <c r="DV82" s="258" t="n"/>
      <c r="DW82" s="258" t="n"/>
      <c r="DX82" s="258" t="n"/>
      <c r="DY82" s="258" t="n"/>
      <c r="DZ82" s="258" t="n"/>
      <c r="EA82" s="258" t="n"/>
      <c r="EB82" s="258" t="n"/>
      <c r="EC82" s="258" t="n"/>
      <c r="ED82" s="258" t="n"/>
      <c r="EE82" s="258" t="n"/>
    </row>
    <row r="83" hidden="1" ht="47.25" customHeight="1">
      <c r="A83" s="240" t="inlineStr">
        <is>
          <t>ASOCIACION NUEVA ESPERANZA DE ALLPACHACA</t>
        </is>
      </c>
      <c r="B83" s="240" t="inlineStr">
        <is>
          <t>DERIVADOS LACTEOS</t>
        </is>
      </c>
      <c r="C83" s="240" t="inlineStr">
        <is>
          <t>DERIVADOS LACTEOS</t>
        </is>
      </c>
      <c r="D83" s="240" t="inlineStr">
        <is>
          <t>AYACUCHO</t>
        </is>
      </c>
      <c r="E83" s="240" t="inlineStr">
        <is>
          <t>050105</t>
        </is>
      </c>
      <c r="F83" s="240" t="inlineStr">
        <is>
          <t>AYACUCHO</t>
        </is>
      </c>
      <c r="G83" s="240" t="inlineStr">
        <is>
          <t>HUAMANGA</t>
        </is>
      </c>
      <c r="H83" s="240" t="inlineStr">
        <is>
          <t>CHIARA</t>
        </is>
      </c>
      <c r="I83" s="241" t="n"/>
      <c r="J83" s="241" t="n"/>
      <c r="K83" s="241" t="n"/>
      <c r="L83" s="241" t="n">
        <v>1</v>
      </c>
      <c r="M83" s="241" t="n">
        <v>1</v>
      </c>
      <c r="N83" s="241" t="n"/>
      <c r="O83" s="241" t="n"/>
      <c r="P83" s="241" t="n"/>
      <c r="Q83" s="241" t="inlineStr">
        <is>
          <t>PAC</t>
        </is>
      </c>
      <c r="R83" s="242">
        <f>IF(I83=1,I$2,"")&amp;IF(J83=1,IF(I83=1,"-","")&amp;J$2,"")&amp;IF(K83=1,IF(OR(J83=1,I83=1),"-","")&amp;K$2,"")&amp;IF(L83=1,IF(OR(K83=1,J83=1,I83=1),"-","")&amp;L$2,"")&amp;IF(M83=1,IF(OR(L83=1,K83=1,J83=1,I83=1),"-","")&amp;M$2,"")&amp;IF(N83=1,IF(OR(M83=1,L83=1,K83=1,J83=1,I83=1),"-","")&amp;N$2,"")&amp;IF(O83=1,IF(OR(N83=1,M83=1,L83=1,K83=1,J83=1,I83=1),"-","")&amp;O$2,"")&amp;IF(P83=1,IF(I83=1," - ",IF(J83=1," - ",IF(K83=1," - ",IF(L83=1," - ",IF(M83=1," - ",IF(N83=1," - ",IF(O83=1," - ","")))))))&amp;P$2,"")</f>
        <v/>
      </c>
      <c r="S83" s="243">
        <f>SUM('b2'!$I83:$P83)</f>
        <v/>
      </c>
      <c r="T83" s="243">
        <f>IF(OR('b2'!$J83=1,'b2'!$K83=1,'b2'!$L83=1,'b2'!$M83=1,'b2'!$N83=1,'b2'!$O83=1,'b2'!$P83=1),"SI","NO")</f>
        <v/>
      </c>
      <c r="U83" s="243">
        <f>IF(OR('b2'!$K83=1,'b2'!$L83=1,'b2'!$M83=1,'b2'!$N83=1,'b2'!$O83=1,'b2'!$P83=1),"SI","NO")</f>
        <v/>
      </c>
      <c r="V83" s="244" t="n">
        <v>0</v>
      </c>
      <c r="W83" s="245" t="n">
        <v>0</v>
      </c>
      <c r="X83" s="245" t="n">
        <v>0</v>
      </c>
      <c r="Y83" s="244" t="n">
        <v>0</v>
      </c>
      <c r="Z83" s="245" t="n">
        <v>0</v>
      </c>
      <c r="AA83" s="245" t="n">
        <v>0</v>
      </c>
      <c r="AB83" s="244" t="n">
        <v>0</v>
      </c>
      <c r="AC83" s="245" t="n">
        <v>9</v>
      </c>
      <c r="AD83" s="245" t="n">
        <v>5</v>
      </c>
      <c r="AE83" s="244" t="n">
        <v>14</v>
      </c>
      <c r="AF83" s="245" t="n">
        <v>9</v>
      </c>
      <c r="AG83" s="245" t="n">
        <v>5</v>
      </c>
      <c r="AH83" s="244" t="n">
        <v>14</v>
      </c>
      <c r="AI83" s="245" t="n">
        <v>0</v>
      </c>
      <c r="AJ83" s="245" t="n">
        <v>0</v>
      </c>
      <c r="AK83" s="244" t="n">
        <v>0</v>
      </c>
      <c r="AL83" s="245" t="n">
        <v>0</v>
      </c>
      <c r="AM83" s="245" t="n">
        <v>0</v>
      </c>
      <c r="AN83" s="244" t="n">
        <v>0</v>
      </c>
      <c r="AO83" s="245" t="n">
        <v>0</v>
      </c>
      <c r="AP83" s="245" t="n">
        <v>0</v>
      </c>
      <c r="AQ83" s="244" t="n">
        <v>0</v>
      </c>
      <c r="AR83" s="244">
        <f>IF('b2'!$AQ83&gt;0,'b2'!$AQ83,IF('b2'!$AN83&gt;0,'b2'!$AN83,IF('b2'!$AK83&gt;0,'b2'!$AK83,IF('b2'!$AH83&gt;0,'b2'!$AH83,IF('b2'!$AE83&gt;0,'b2'!$AE83,IF('b2'!$AB83&gt;0,'b2'!$AB83,IF('b2'!$Y83&gt;0,'b2'!$Y83,IF('b2'!$V83&gt;0,'b2'!$V83," ---"))))))))</f>
        <v/>
      </c>
      <c r="AS83" s="246" t="n">
        <v>0</v>
      </c>
      <c r="AT83" s="246" t="n">
        <v>0</v>
      </c>
      <c r="AU83" s="246" t="n">
        <v>30</v>
      </c>
      <c r="AV83" s="246" t="n">
        <v>9</v>
      </c>
      <c r="AW83" s="246" t="n">
        <v>32</v>
      </c>
      <c r="AX83" s="246" t="n">
        <v>4</v>
      </c>
      <c r="AY83" s="246" t="n">
        <v>0</v>
      </c>
      <c r="AZ83" s="246" t="n">
        <v>0</v>
      </c>
      <c r="BA83" s="246" t="n">
        <v>0</v>
      </c>
      <c r="BB83" s="246" t="n">
        <v>0</v>
      </c>
      <c r="BC83" s="246" t="n">
        <v>0</v>
      </c>
      <c r="BD83" s="246" t="n">
        <v>0</v>
      </c>
      <c r="BE83" s="247" t="n">
        <v>0</v>
      </c>
      <c r="BF83" s="252" t="n">
        <v>0</v>
      </c>
      <c r="BG83" s="252" t="n">
        <v>0</v>
      </c>
      <c r="BH83" s="247" t="n">
        <v>0</v>
      </c>
      <c r="BI83" s="250" t="inlineStr">
        <is>
          <t>#REF!</t>
        </is>
      </c>
      <c r="BJ83" s="251" t="inlineStr">
        <is>
          <t>#REF!</t>
        </is>
      </c>
      <c r="BK83" s="252" t="n">
        <v>0</v>
      </c>
      <c r="BL83" s="252" t="n">
        <v>0</v>
      </c>
      <c r="BM83" s="249" t="n">
        <v>0</v>
      </c>
      <c r="BN83" s="250" t="inlineStr">
        <is>
          <t>#REF!</t>
        </is>
      </c>
      <c r="BO83" s="251" t="inlineStr">
        <is>
          <t>#REF!</t>
        </is>
      </c>
      <c r="BP83" s="248" t="n">
        <v>9965</v>
      </c>
      <c r="BQ83" s="248" t="n">
        <v>0</v>
      </c>
      <c r="BR83" s="249" t="n">
        <v>9965</v>
      </c>
      <c r="BS83" s="250" t="inlineStr">
        <is>
          <t>#REF!</t>
        </is>
      </c>
      <c r="BT83" s="251">
        <f>'[2]DATA CONSOLIDADA 2018-2025 '!$BR85-'b2'!$BO83</f>
        <v/>
      </c>
      <c r="BU83" s="248" t="n">
        <v>13235</v>
      </c>
      <c r="BV83" s="248" t="n">
        <v>0</v>
      </c>
      <c r="BW83" s="249" t="n">
        <v>13235</v>
      </c>
      <c r="BX83" s="250" t="inlineStr">
        <is>
          <t>#REF!</t>
        </is>
      </c>
      <c r="BY83" s="251" t="inlineStr">
        <is>
          <t>#REF!</t>
        </is>
      </c>
      <c r="BZ83" s="248" t="n">
        <v>0</v>
      </c>
      <c r="CA83" s="248" t="n">
        <v>0</v>
      </c>
      <c r="CB83" s="249" t="n">
        <v>0</v>
      </c>
      <c r="CC83" s="250" t="inlineStr">
        <is>
          <t>#REF!</t>
        </is>
      </c>
      <c r="CD83" s="251">
        <f>'[2]DATA CONSOLIDADA 2018-2025 '!$CB85-'b2'!$BW83</f>
        <v/>
      </c>
      <c r="CE83" s="253" t="n">
        <v>0</v>
      </c>
      <c r="CF83" s="253" t="n">
        <v>0</v>
      </c>
      <c r="CG83" s="254" t="n">
        <v>0</v>
      </c>
      <c r="CH83" s="250" t="inlineStr">
        <is>
          <t>#REF!</t>
        </is>
      </c>
      <c r="CI83" s="251">
        <f>'[2]DATA CONSOLIDADA 2018-2025 '!$CG85-'b2'!$CB83</f>
        <v/>
      </c>
      <c r="CJ83" s="247" t="inlineStr">
        <is>
          <t>#REF!</t>
        </is>
      </c>
      <c r="CK83" s="247" t="n">
        <v>0</v>
      </c>
      <c r="CL83" s="247" t="n">
        <v>0</v>
      </c>
      <c r="CM83" s="247" t="n">
        <v>0</v>
      </c>
      <c r="CN83" s="247" t="inlineStr">
        <is>
          <t>#REF!</t>
        </is>
      </c>
      <c r="CO83" s="251">
        <f>'[2]DATA CONSOLIDADA 2018-2025 '!$CM85-'b2'!$CG83</f>
        <v/>
      </c>
      <c r="CP83" s="253" t="n">
        <v>0</v>
      </c>
      <c r="CQ83" s="253" t="n">
        <v>0</v>
      </c>
      <c r="CR83" s="253" t="n">
        <v>0</v>
      </c>
      <c r="CS83" s="253" t="n">
        <v>0</v>
      </c>
      <c r="CT83" s="253" t="n">
        <v>0</v>
      </c>
      <c r="CU83" s="253" t="n">
        <v>0</v>
      </c>
      <c r="CV83" s="247" t="n">
        <v>0</v>
      </c>
      <c r="CW83" s="247" t="n">
        <v>0</v>
      </c>
      <c r="CX83" s="247" t="n">
        <v>0</v>
      </c>
      <c r="CY83" s="247" t="n">
        <v>0</v>
      </c>
      <c r="CZ83" s="247" t="n">
        <v>0</v>
      </c>
      <c r="DA83" s="247" t="n">
        <v>0</v>
      </c>
      <c r="DB83" s="247" t="n">
        <v>0</v>
      </c>
      <c r="DC83" s="255" t="n">
        <v>0</v>
      </c>
      <c r="DD83" s="255" t="n">
        <v>0</v>
      </c>
      <c r="DE83" s="255" t="n">
        <v>0</v>
      </c>
      <c r="DF83" s="255" t="n">
        <v>0</v>
      </c>
      <c r="DG83" s="255" t="n">
        <v>0</v>
      </c>
      <c r="DH83" s="255" t="n">
        <v>0</v>
      </c>
      <c r="DI83" s="256" t="inlineStr">
        <is>
          <t xml:space="preserve">20494923832 </t>
        </is>
      </c>
      <c r="DJ83" s="257" t="inlineStr">
        <is>
          <t>ASOCIACION NUEVA ESPERANZA ALLPACHACA</t>
        </is>
      </c>
      <c r="DK83" s="257" t="inlineStr">
        <is>
          <t>01 Asociación</t>
        </is>
      </c>
      <c r="DL83" s="258" t="n"/>
      <c r="DM83" s="258" t="n"/>
      <c r="DN83" s="258" t="n"/>
      <c r="DO83" s="258" t="n"/>
      <c r="DP83" s="258" t="n"/>
      <c r="DQ83" s="258" t="n"/>
      <c r="DR83" s="258" t="n"/>
      <c r="DS83" s="258" t="n"/>
      <c r="DT83" s="258" t="n"/>
      <c r="DU83" s="258" t="n"/>
      <c r="DV83" s="258" t="n"/>
      <c r="DW83" s="258" t="n"/>
      <c r="DX83" s="258" t="n"/>
      <c r="DY83" s="258" t="n"/>
      <c r="DZ83" s="258" t="n"/>
      <c r="EA83" s="258" t="n"/>
      <c r="EB83" s="258" t="n"/>
      <c r="EC83" s="258" t="n"/>
      <c r="ED83" s="258" t="n"/>
      <c r="EE83" s="258" t="n"/>
    </row>
    <row r="84" hidden="1" ht="47.25" customHeight="1">
      <c r="A84" s="240" t="inlineStr">
        <is>
          <t>ASOCIACION DE GANADEROS Y PRODUCTORES LACTEOS MUSUQ ALLPACHAKA</t>
        </is>
      </c>
      <c r="B84" s="240" t="inlineStr">
        <is>
          <t>DERIVADOS LACTEOS</t>
        </is>
      </c>
      <c r="C84" s="240" t="inlineStr">
        <is>
          <t>DERIVADOS LACTEOS</t>
        </is>
      </c>
      <c r="D84" s="240" t="inlineStr">
        <is>
          <t>AYACUCHO</t>
        </is>
      </c>
      <c r="E84" s="240" t="inlineStr">
        <is>
          <t>050105</t>
        </is>
      </c>
      <c r="F84" s="240" t="inlineStr">
        <is>
          <t>AYACUCHO</t>
        </is>
      </c>
      <c r="G84" s="240" t="inlineStr">
        <is>
          <t>HUAMANGA</t>
        </is>
      </c>
      <c r="H84" s="240" t="inlineStr">
        <is>
          <t>CHIARA</t>
        </is>
      </c>
      <c r="I84" s="241" t="n"/>
      <c r="J84" s="241" t="n"/>
      <c r="K84" s="241" t="n"/>
      <c r="L84" s="241" t="n">
        <v>1</v>
      </c>
      <c r="M84" s="241" t="n">
        <v>1</v>
      </c>
      <c r="N84" s="241" t="n"/>
      <c r="O84" s="241" t="n"/>
      <c r="P84" s="241" t="n"/>
      <c r="Q84" s="241" t="inlineStr">
        <is>
          <t>PAC</t>
        </is>
      </c>
      <c r="R84" s="242">
        <f>IF(I84=1,I$2,"")&amp;IF(J84=1,IF(I84=1,"-","")&amp;J$2,"")&amp;IF(K84=1,IF(OR(J84=1,I84=1),"-","")&amp;K$2,"")&amp;IF(L84=1,IF(OR(K84=1,J84=1,I84=1),"-","")&amp;L$2,"")&amp;IF(M84=1,IF(OR(L84=1,K84=1,J84=1,I84=1),"-","")&amp;M$2,"")&amp;IF(N84=1,IF(OR(M84=1,L84=1,K84=1,J84=1,I84=1),"-","")&amp;N$2,"")&amp;IF(O84=1,IF(OR(N84=1,M84=1,L84=1,K84=1,J84=1,I84=1),"-","")&amp;O$2,"")&amp;IF(P84=1,IF(I84=1," - ",IF(J84=1," - ",IF(K84=1," - ",IF(L84=1," - ",IF(M84=1," - ",IF(N84=1," - ",IF(O84=1," - ","")))))))&amp;P$2,"")</f>
        <v/>
      </c>
      <c r="S84" s="243">
        <f>SUM('b2'!$I84:$P84)</f>
        <v/>
      </c>
      <c r="T84" s="243">
        <f>IF(OR('b2'!$J84=1,'b2'!$K84=1,'b2'!$L84=1,'b2'!$M84=1,'b2'!$N84=1,'b2'!$O84=1,'b2'!$P84=1),"SI","NO")</f>
        <v/>
      </c>
      <c r="U84" s="243">
        <f>IF(OR('b2'!$K84=1,'b2'!$L84=1,'b2'!$M84=1,'b2'!$N84=1,'b2'!$O84=1,'b2'!$P84=1),"SI","NO")</f>
        <v/>
      </c>
      <c r="V84" s="244" t="n">
        <v>0</v>
      </c>
      <c r="W84" s="245" t="n">
        <v>0</v>
      </c>
      <c r="X84" s="245" t="n">
        <v>0</v>
      </c>
      <c r="Y84" s="244" t="n">
        <v>0</v>
      </c>
      <c r="Z84" s="245" t="n">
        <v>0</v>
      </c>
      <c r="AA84" s="245" t="n">
        <v>0</v>
      </c>
      <c r="AB84" s="244" t="n">
        <v>0</v>
      </c>
      <c r="AC84" s="245" t="n">
        <v>6</v>
      </c>
      <c r="AD84" s="245" t="n">
        <v>6</v>
      </c>
      <c r="AE84" s="244" t="n">
        <v>12</v>
      </c>
      <c r="AF84" s="245" t="n">
        <v>6</v>
      </c>
      <c r="AG84" s="245" t="n">
        <v>6</v>
      </c>
      <c r="AH84" s="244" t="n">
        <v>12</v>
      </c>
      <c r="AI84" s="245" t="n">
        <v>0</v>
      </c>
      <c r="AJ84" s="245" t="n">
        <v>0</v>
      </c>
      <c r="AK84" s="244" t="n">
        <v>0</v>
      </c>
      <c r="AL84" s="245" t="n">
        <v>0</v>
      </c>
      <c r="AM84" s="245" t="n">
        <v>0</v>
      </c>
      <c r="AN84" s="244" t="n">
        <v>0</v>
      </c>
      <c r="AO84" s="245" t="n">
        <v>0</v>
      </c>
      <c r="AP84" s="245" t="n">
        <v>0</v>
      </c>
      <c r="AQ84" s="244" t="n">
        <v>0</v>
      </c>
      <c r="AR84" s="244">
        <f>IF('b2'!$AQ84&gt;0,'b2'!$AQ84,IF('b2'!$AN84&gt;0,'b2'!$AN84,IF('b2'!$AK84&gt;0,'b2'!$AK84,IF('b2'!$AH84&gt;0,'b2'!$AH84,IF('b2'!$AE84&gt;0,'b2'!$AE84,IF('b2'!$AB84&gt;0,'b2'!$AB84,IF('b2'!$Y84&gt;0,'b2'!$Y84,IF('b2'!$V84&gt;0,'b2'!$V84," ---"))))))))</f>
        <v/>
      </c>
      <c r="AS84" s="246" t="n">
        <v>0</v>
      </c>
      <c r="AT84" s="246" t="n">
        <v>0</v>
      </c>
      <c r="AU84" s="246" t="n">
        <v>31</v>
      </c>
      <c r="AV84" s="246" t="n">
        <v>8</v>
      </c>
      <c r="AW84" s="246" t="n">
        <v>26</v>
      </c>
      <c r="AX84" s="246" t="n">
        <v>6</v>
      </c>
      <c r="AY84" s="246" t="n">
        <v>0</v>
      </c>
      <c r="AZ84" s="246" t="n">
        <v>0</v>
      </c>
      <c r="BA84" s="246" t="n">
        <v>0</v>
      </c>
      <c r="BB84" s="246" t="n">
        <v>0</v>
      </c>
      <c r="BC84" s="246" t="n">
        <v>0</v>
      </c>
      <c r="BD84" s="246" t="n">
        <v>0</v>
      </c>
      <c r="BE84" s="247" t="n">
        <v>0</v>
      </c>
      <c r="BF84" s="252" t="n">
        <v>0</v>
      </c>
      <c r="BG84" s="252" t="n">
        <v>0</v>
      </c>
      <c r="BH84" s="247" t="n">
        <v>0</v>
      </c>
      <c r="BI84" s="250" t="inlineStr">
        <is>
          <t>#REF!</t>
        </is>
      </c>
      <c r="BJ84" s="251" t="inlineStr">
        <is>
          <t>#REF!</t>
        </is>
      </c>
      <c r="BK84" s="252" t="n">
        <v>0</v>
      </c>
      <c r="BL84" s="252" t="n">
        <v>0</v>
      </c>
      <c r="BM84" s="249" t="n">
        <v>0</v>
      </c>
      <c r="BN84" s="250" t="inlineStr">
        <is>
          <t>#REF!</t>
        </is>
      </c>
      <c r="BO84" s="251" t="inlineStr">
        <is>
          <t>#REF!</t>
        </is>
      </c>
      <c r="BP84" s="248" t="n">
        <v>12142</v>
      </c>
      <c r="BQ84" s="248" t="n">
        <v>0</v>
      </c>
      <c r="BR84" s="249" t="n">
        <v>12142</v>
      </c>
      <c r="BS84" s="250" t="inlineStr">
        <is>
          <t>#REF!</t>
        </is>
      </c>
      <c r="BT84" s="251">
        <f>'[2]DATA CONSOLIDADA 2018-2025 '!$BR86-'b2'!$BO84</f>
        <v/>
      </c>
      <c r="BU84" s="248" t="n">
        <v>10170</v>
      </c>
      <c r="BV84" s="248" t="n">
        <v>0</v>
      </c>
      <c r="BW84" s="249" t="n">
        <v>10170</v>
      </c>
      <c r="BX84" s="250" t="inlineStr">
        <is>
          <t>#REF!</t>
        </is>
      </c>
      <c r="BY84" s="251" t="inlineStr">
        <is>
          <t>#REF!</t>
        </is>
      </c>
      <c r="BZ84" s="248" t="n">
        <v>0</v>
      </c>
      <c r="CA84" s="248" t="n">
        <v>0</v>
      </c>
      <c r="CB84" s="249" t="n">
        <v>0</v>
      </c>
      <c r="CC84" s="250" t="inlineStr">
        <is>
          <t>#REF!</t>
        </is>
      </c>
      <c r="CD84" s="251">
        <f>'[2]DATA CONSOLIDADA 2018-2025 '!$CB86-'b2'!$BW84</f>
        <v/>
      </c>
      <c r="CE84" s="253" t="n">
        <v>0</v>
      </c>
      <c r="CF84" s="253" t="n">
        <v>0</v>
      </c>
      <c r="CG84" s="254" t="n">
        <v>0</v>
      </c>
      <c r="CH84" s="250" t="inlineStr">
        <is>
          <t>#REF!</t>
        </is>
      </c>
      <c r="CI84" s="251">
        <f>'[2]DATA CONSOLIDADA 2018-2025 '!$CG86-'b2'!$CB84</f>
        <v/>
      </c>
      <c r="CJ84" s="247" t="inlineStr">
        <is>
          <t>#REF!</t>
        </is>
      </c>
      <c r="CK84" s="247" t="n">
        <v>0</v>
      </c>
      <c r="CL84" s="247" t="n">
        <v>0</v>
      </c>
      <c r="CM84" s="247" t="n">
        <v>0</v>
      </c>
      <c r="CN84" s="247" t="inlineStr">
        <is>
          <t>#REF!</t>
        </is>
      </c>
      <c r="CO84" s="251">
        <f>'[2]DATA CONSOLIDADA 2018-2025 '!$CM86-'b2'!$CG84</f>
        <v/>
      </c>
      <c r="CP84" s="253" t="n">
        <v>0</v>
      </c>
      <c r="CQ84" s="253" t="n">
        <v>0</v>
      </c>
      <c r="CR84" s="253" t="n">
        <v>0</v>
      </c>
      <c r="CS84" s="253" t="n">
        <v>0</v>
      </c>
      <c r="CT84" s="253" t="n">
        <v>0</v>
      </c>
      <c r="CU84" s="253" t="n">
        <v>0</v>
      </c>
      <c r="CV84" s="247" t="n">
        <v>0</v>
      </c>
      <c r="CW84" s="247" t="n">
        <v>0</v>
      </c>
      <c r="CX84" s="247" t="n">
        <v>0</v>
      </c>
      <c r="CY84" s="247" t="n">
        <v>0</v>
      </c>
      <c r="CZ84" s="247" t="n">
        <v>0</v>
      </c>
      <c r="DA84" s="247" t="n">
        <v>0</v>
      </c>
      <c r="DB84" s="247" t="n">
        <v>0</v>
      </c>
      <c r="DC84" s="255" t="n">
        <v>0</v>
      </c>
      <c r="DD84" s="255" t="n">
        <v>0</v>
      </c>
      <c r="DE84" s="255" t="n">
        <v>0</v>
      </c>
      <c r="DF84" s="255" t="n">
        <v>0</v>
      </c>
      <c r="DG84" s="255" t="n">
        <v>0</v>
      </c>
      <c r="DH84" s="255" t="n">
        <v>0</v>
      </c>
      <c r="DI84" s="256" t="n">
        <v>20534200952</v>
      </c>
      <c r="DJ84" s="257" t="inlineStr">
        <is>
          <t>ASOCIACION DE GANADEROS Y PRODUCTORES LACTEOS MUSUQ ALLPACHAKA</t>
        </is>
      </c>
      <c r="DK84" s="257" t="inlineStr">
        <is>
          <t>01 Asociación</t>
        </is>
      </c>
      <c r="DL84" s="258" t="n"/>
      <c r="DM84" s="258" t="n"/>
      <c r="DN84" s="258" t="n"/>
      <c r="DO84" s="258" t="n"/>
      <c r="DP84" s="258" t="n"/>
      <c r="DQ84" s="258" t="n"/>
      <c r="DR84" s="258" t="n"/>
      <c r="DS84" s="258" t="n"/>
      <c r="DT84" s="258" t="n"/>
      <c r="DU84" s="258" t="n"/>
      <c r="DV84" s="258" t="n"/>
      <c r="DW84" s="258" t="n"/>
      <c r="DX84" s="258" t="n"/>
      <c r="DY84" s="258" t="n"/>
      <c r="DZ84" s="258" t="n"/>
      <c r="EA84" s="258" t="n"/>
      <c r="EB84" s="258" t="n"/>
      <c r="EC84" s="258" t="n"/>
      <c r="ED84" s="258" t="n"/>
      <c r="EE84" s="258" t="n"/>
    </row>
    <row r="85" hidden="1" ht="47.25" customHeight="1">
      <c r="A85" s="240" t="inlineStr">
        <is>
          <t>COOPERATIVA AGRARIA QUEROHUAMBOS</t>
        </is>
      </c>
      <c r="B85" s="240" t="inlineStr">
        <is>
          <t>DERIVADOS LACTEOS</t>
        </is>
      </c>
      <c r="C85" s="240" t="inlineStr">
        <is>
          <t>QUESOS MADURADOS</t>
        </is>
      </c>
      <c r="D85" s="240" t="inlineStr">
        <is>
          <t>CAJAMARCA</t>
        </is>
      </c>
      <c r="E85" s="240" t="inlineStr">
        <is>
          <t>060409</t>
        </is>
      </c>
      <c r="F85" s="240" t="inlineStr">
        <is>
          <t>CAJAMARCA</t>
        </is>
      </c>
      <c r="G85" s="240" t="inlineStr">
        <is>
          <t>CHOTA</t>
        </is>
      </c>
      <c r="H85" s="240" t="inlineStr">
        <is>
          <t>HUAMBOS</t>
        </is>
      </c>
      <c r="I85" s="241" t="n">
        <v>1</v>
      </c>
      <c r="J85" s="241" t="n"/>
      <c r="K85" s="241" t="n"/>
      <c r="L85" s="241" t="n"/>
      <c r="M85" s="241" t="n"/>
      <c r="N85" s="241" t="n"/>
      <c r="O85" s="241" t="n"/>
      <c r="P85" s="241" t="n"/>
      <c r="Q85" s="241" t="inlineStr">
        <is>
          <t>PAC</t>
        </is>
      </c>
      <c r="R85" s="242">
        <f>IF(I85=1,I$2,"")&amp;IF(J85=1,IF(I85=1,"-","")&amp;J$2,"")&amp;IF(K85=1,IF(OR(J85=1,I85=1),"-","")&amp;K$2,"")&amp;IF(L85=1,IF(OR(K85=1,J85=1,I85=1),"-","")&amp;L$2,"")&amp;IF(M85=1,IF(OR(L85=1,K85=1,J85=1,I85=1),"-","")&amp;M$2,"")&amp;IF(N85=1,IF(OR(M85=1,L85=1,K85=1,J85=1,I85=1),"-","")&amp;N$2,"")&amp;IF(O85=1,IF(OR(N85=1,M85=1,L85=1,K85=1,J85=1,I85=1),"-","")&amp;O$2,"")&amp;IF(P85=1,IF(I85=1," - ",IF(J85=1," - ",IF(K85=1," - ",IF(L85=1," - ",IF(M85=1," - ",IF(N85=1," - ",IF(O85=1," - ","")))))))&amp;P$2,"")</f>
        <v/>
      </c>
      <c r="S85" s="243">
        <f>SUM('b2'!$I85:$P85)</f>
        <v/>
      </c>
      <c r="T85" s="243">
        <f>IF(OR('b2'!$J85=1,'b2'!$K85=1,'b2'!$L85=1,'b2'!$M85=1,'b2'!$N85=1,'b2'!$O85=1,'b2'!$P85=1),"SI","NO")</f>
        <v/>
      </c>
      <c r="U85" s="243">
        <f>IF(OR('b2'!$K85=1,'b2'!$L85=1,'b2'!$M85=1,'b2'!$N85=1,'b2'!$O85=1,'b2'!$P85=1),"SI","NO")</f>
        <v/>
      </c>
      <c r="V85" s="244" t="n">
        <v>149</v>
      </c>
      <c r="W85" s="245" t="n">
        <v>0</v>
      </c>
      <c r="X85" s="245" t="n">
        <v>0</v>
      </c>
      <c r="Y85" s="244" t="n">
        <v>0</v>
      </c>
      <c r="Z85" s="245" t="n">
        <v>0</v>
      </c>
      <c r="AA85" s="245" t="n">
        <v>0</v>
      </c>
      <c r="AB85" s="244" t="n">
        <v>0</v>
      </c>
      <c r="AC85" s="245" t="n">
        <v>0</v>
      </c>
      <c r="AD85" s="245" t="n">
        <v>0</v>
      </c>
      <c r="AE85" s="244" t="n">
        <v>0</v>
      </c>
      <c r="AF85" s="245" t="n">
        <v>0</v>
      </c>
      <c r="AG85" s="245" t="n">
        <v>0</v>
      </c>
      <c r="AH85" s="244" t="n">
        <v>0</v>
      </c>
      <c r="AI85" s="245" t="n">
        <v>0</v>
      </c>
      <c r="AJ85" s="245" t="n">
        <v>0</v>
      </c>
      <c r="AK85" s="244" t="n">
        <v>0</v>
      </c>
      <c r="AL85" s="245" t="n">
        <v>0</v>
      </c>
      <c r="AM85" s="245" t="n">
        <v>0</v>
      </c>
      <c r="AN85" s="244" t="n">
        <v>0</v>
      </c>
      <c r="AO85" s="245" t="n">
        <v>0</v>
      </c>
      <c r="AP85" s="245" t="n">
        <v>0</v>
      </c>
      <c r="AQ85" s="244" t="n">
        <v>0</v>
      </c>
      <c r="AR85" s="244">
        <f>IF('b2'!$AQ85&gt;0,'b2'!$AQ85,IF('b2'!$AN85&gt;0,'b2'!$AN85,IF('b2'!$AK85&gt;0,'b2'!$AK85,IF('b2'!$AH85&gt;0,'b2'!$AH85,IF('b2'!$AE85&gt;0,'b2'!$AE85,IF('b2'!$AB85&gt;0,'b2'!$AB85,IF('b2'!$Y85&gt;0,'b2'!$Y85,IF('b2'!$V85&gt;0,'b2'!$V85," ---"))))))))</f>
        <v/>
      </c>
      <c r="AS85" s="246" t="n">
        <v>0</v>
      </c>
      <c r="AT85" s="246" t="n">
        <v>0</v>
      </c>
      <c r="AU85" s="246" t="n">
        <v>0</v>
      </c>
      <c r="AV85" s="246" t="n">
        <v>0</v>
      </c>
      <c r="AW85" s="246" t="n">
        <v>0</v>
      </c>
      <c r="AX85" s="246" t="n">
        <v>0</v>
      </c>
      <c r="AY85" s="246" t="n">
        <v>0</v>
      </c>
      <c r="AZ85" s="246" t="n">
        <v>0</v>
      </c>
      <c r="BA85" s="246" t="n">
        <v>0</v>
      </c>
      <c r="BB85" s="246" t="n">
        <v>0</v>
      </c>
      <c r="BC85" s="246" t="n">
        <v>0</v>
      </c>
      <c r="BD85" s="246" t="n">
        <v>0</v>
      </c>
      <c r="BE85" s="247" t="n">
        <v>0</v>
      </c>
      <c r="BF85" s="252" t="n">
        <v>0</v>
      </c>
      <c r="BG85" s="252" t="n">
        <v>0</v>
      </c>
      <c r="BH85" s="247" t="n">
        <v>0</v>
      </c>
      <c r="BI85" s="250" t="inlineStr">
        <is>
          <t>#REF!</t>
        </is>
      </c>
      <c r="BJ85" s="251" t="inlineStr">
        <is>
          <t>#REF!</t>
        </is>
      </c>
      <c r="BK85" s="252" t="n">
        <v>0</v>
      </c>
      <c r="BL85" s="252" t="n">
        <v>0</v>
      </c>
      <c r="BM85" s="247" t="n">
        <v>0</v>
      </c>
      <c r="BN85" s="250" t="inlineStr">
        <is>
          <t>#REF!</t>
        </is>
      </c>
      <c r="BO85" s="251" t="inlineStr">
        <is>
          <t>#REF!</t>
        </is>
      </c>
      <c r="BP85" s="248" t="n">
        <v>0</v>
      </c>
      <c r="BQ85" s="248" t="n">
        <v>0</v>
      </c>
      <c r="BR85" s="249" t="n">
        <v>0</v>
      </c>
      <c r="BS85" s="250" t="inlineStr">
        <is>
          <t>#REF!</t>
        </is>
      </c>
      <c r="BT85" s="251">
        <f>'[2]DATA CONSOLIDADA 2018-2025 '!$BR87-'b2'!$BO85</f>
        <v/>
      </c>
      <c r="BU85" s="248" t="n">
        <v>0</v>
      </c>
      <c r="BV85" s="248" t="n">
        <v>0</v>
      </c>
      <c r="BW85" s="249" t="n">
        <v>0</v>
      </c>
      <c r="BX85" s="250" t="inlineStr">
        <is>
          <t>#REF!</t>
        </is>
      </c>
      <c r="BY85" s="251" t="inlineStr">
        <is>
          <t>#REF!</t>
        </is>
      </c>
      <c r="BZ85" s="248" t="n">
        <v>0</v>
      </c>
      <c r="CA85" s="248" t="n">
        <v>0</v>
      </c>
      <c r="CB85" s="249" t="n">
        <v>0</v>
      </c>
      <c r="CC85" s="250" t="inlineStr">
        <is>
          <t>#REF!</t>
        </is>
      </c>
      <c r="CD85" s="251">
        <f>'[2]DATA CONSOLIDADA 2018-2025 '!$CB87-'b2'!$BW85</f>
        <v/>
      </c>
      <c r="CE85" s="253" t="n">
        <v>0</v>
      </c>
      <c r="CF85" s="253" t="n">
        <v>0</v>
      </c>
      <c r="CG85" s="254" t="n">
        <v>0</v>
      </c>
      <c r="CH85" s="250" t="inlineStr">
        <is>
          <t>#REF!</t>
        </is>
      </c>
      <c r="CI85" s="251">
        <f>'[2]DATA CONSOLIDADA 2018-2025 '!$CG87-'b2'!$CB85</f>
        <v/>
      </c>
      <c r="CJ85" s="247" t="inlineStr">
        <is>
          <t>#REF!</t>
        </is>
      </c>
      <c r="CK85" s="247" t="n">
        <v>0</v>
      </c>
      <c r="CL85" s="247" t="n">
        <v>0</v>
      </c>
      <c r="CM85" s="247" t="n">
        <v>0</v>
      </c>
      <c r="CN85" s="247" t="inlineStr">
        <is>
          <t>#REF!</t>
        </is>
      </c>
      <c r="CO85" s="251">
        <f>'[2]DATA CONSOLIDADA 2018-2025 '!$CM87-'b2'!$CG85</f>
        <v/>
      </c>
      <c r="CP85" s="253" t="n">
        <v>0</v>
      </c>
      <c r="CQ85" s="253" t="n">
        <v>0</v>
      </c>
      <c r="CR85" s="253" t="n">
        <v>0</v>
      </c>
      <c r="CS85" s="253" t="n">
        <v>0</v>
      </c>
      <c r="CT85" s="253" t="n">
        <v>0</v>
      </c>
      <c r="CU85" s="253" t="n">
        <v>0</v>
      </c>
      <c r="CV85" s="247" t="n">
        <v>0</v>
      </c>
      <c r="CW85" s="247" t="n">
        <v>0</v>
      </c>
      <c r="CX85" s="247" t="n">
        <v>0</v>
      </c>
      <c r="CY85" s="247" t="n">
        <v>0</v>
      </c>
      <c r="CZ85" s="247" t="n">
        <v>0</v>
      </c>
      <c r="DA85" s="247" t="n">
        <v>0</v>
      </c>
      <c r="DB85" s="247" t="n">
        <v>0</v>
      </c>
      <c r="DC85" s="255" t="n">
        <v>0</v>
      </c>
      <c r="DD85" s="255" t="n">
        <v>0</v>
      </c>
      <c r="DE85" s="255" t="n">
        <v>0</v>
      </c>
      <c r="DF85" s="255" t="n">
        <v>0</v>
      </c>
      <c r="DG85" s="255" t="n">
        <v>0</v>
      </c>
      <c r="DH85" s="255" t="n">
        <v>0</v>
      </c>
      <c r="DI85" s="256" t="n">
        <v>20600235444</v>
      </c>
      <c r="DJ85" s="257" t="inlineStr">
        <is>
          <t>COOPERATIVA AGRARIA QUEROHUAMBOS</t>
        </is>
      </c>
      <c r="DK85" s="257" t="inlineStr">
        <is>
          <t>02 Cooperativa</t>
        </is>
      </c>
      <c r="DL85" s="258" t="n"/>
      <c r="DM85" s="258" t="n"/>
      <c r="DN85" s="258" t="n"/>
      <c r="DO85" s="258" t="n"/>
      <c r="DP85" s="258" t="n"/>
      <c r="DQ85" s="258" t="n"/>
      <c r="DR85" s="258" t="n"/>
      <c r="DS85" s="258" t="n"/>
      <c r="DT85" s="258" t="n"/>
      <c r="DU85" s="258" t="n"/>
      <c r="DV85" s="258" t="n"/>
      <c r="DW85" s="258" t="n"/>
      <c r="DX85" s="258" t="n"/>
      <c r="DY85" s="258" t="n"/>
      <c r="DZ85" s="258" t="n"/>
      <c r="EA85" s="258" t="n"/>
      <c r="EB85" s="258" t="n"/>
      <c r="EC85" s="258" t="n"/>
      <c r="ED85" s="258" t="n"/>
      <c r="EE85" s="258" t="n"/>
    </row>
    <row r="86" hidden="1" ht="47.25" customHeight="1">
      <c r="A86" s="240" t="inlineStr">
        <is>
          <t>DERIVADOS LÁCTEOS BARRETO SRL</t>
        </is>
      </c>
      <c r="B86" s="240" t="inlineStr">
        <is>
          <t>DERIVADOS LACTEOS</t>
        </is>
      </c>
      <c r="C86" s="240" t="inlineStr">
        <is>
          <t>QUESOS MADURADOS</t>
        </is>
      </c>
      <c r="D86" s="240" t="inlineStr">
        <is>
          <t>CAJAMARCA</t>
        </is>
      </c>
      <c r="E86" s="240" t="inlineStr">
        <is>
          <t>060401</t>
        </is>
      </c>
      <c r="F86" s="240" t="inlineStr">
        <is>
          <t>CAJAMARCA</t>
        </is>
      </c>
      <c r="G86" s="240" t="inlineStr">
        <is>
          <t>CHOTA</t>
        </is>
      </c>
      <c r="H86" s="240" t="inlineStr">
        <is>
          <t>CHOTA</t>
        </is>
      </c>
      <c r="I86" s="241" t="n">
        <v>1</v>
      </c>
      <c r="J86" s="241" t="n"/>
      <c r="K86" s="241" t="n"/>
      <c r="L86" s="241" t="n"/>
      <c r="M86" s="241" t="n"/>
      <c r="N86" s="241" t="n"/>
      <c r="O86" s="241" t="n"/>
      <c r="P86" s="241" t="n"/>
      <c r="Q86" s="241" t="inlineStr">
        <is>
          <t>PAC</t>
        </is>
      </c>
      <c r="R86" s="242">
        <f>IF(I86=1,I$2,"")&amp;IF(J86=1,IF(I86=1,"-","")&amp;J$2,"")&amp;IF(K86=1,IF(OR(J86=1,I86=1),"-","")&amp;K$2,"")&amp;IF(L86=1,IF(OR(K86=1,J86=1,I86=1),"-","")&amp;L$2,"")&amp;IF(M86=1,IF(OR(L86=1,K86=1,J86=1,I86=1),"-","")&amp;M$2,"")&amp;IF(N86=1,IF(OR(M86=1,L86=1,K86=1,J86=1,I86=1),"-","")&amp;N$2,"")&amp;IF(O86=1,IF(OR(N86=1,M86=1,L86=1,K86=1,J86=1,I86=1),"-","")&amp;O$2,"")&amp;IF(P86=1,IF(I86=1," - ",IF(J86=1," - ",IF(K86=1," - ",IF(L86=1," - ",IF(M86=1," - ",IF(N86=1," - ",IF(O86=1," - ","")))))))&amp;P$2,"")</f>
        <v/>
      </c>
      <c r="S86" s="243">
        <f>SUM('b2'!$I86:$P86)</f>
        <v/>
      </c>
      <c r="T86" s="243">
        <f>IF(OR('b2'!$J86=1,'b2'!$K86=1,'b2'!$L86=1,'b2'!$M86=1,'b2'!$N86=1,'b2'!$O86=1,'b2'!$P86=1),"SI","NO")</f>
        <v/>
      </c>
      <c r="U86" s="243">
        <f>IF(OR('b2'!$K86=1,'b2'!$L86=1,'b2'!$M86=1,'b2'!$N86=1,'b2'!$O86=1,'b2'!$P86=1),"SI","NO")</f>
        <v/>
      </c>
      <c r="V86" s="244" t="n">
        <v>3</v>
      </c>
      <c r="W86" s="245" t="n">
        <v>0</v>
      </c>
      <c r="X86" s="245" t="n">
        <v>0</v>
      </c>
      <c r="Y86" s="244" t="n">
        <v>0</v>
      </c>
      <c r="Z86" s="245" t="n">
        <v>0</v>
      </c>
      <c r="AA86" s="245" t="n">
        <v>0</v>
      </c>
      <c r="AB86" s="244" t="n">
        <v>0</v>
      </c>
      <c r="AC86" s="245" t="n">
        <v>0</v>
      </c>
      <c r="AD86" s="245" t="n">
        <v>0</v>
      </c>
      <c r="AE86" s="244" t="n">
        <v>0</v>
      </c>
      <c r="AF86" s="245" t="n">
        <v>0</v>
      </c>
      <c r="AG86" s="245" t="n">
        <v>0</v>
      </c>
      <c r="AH86" s="244" t="n">
        <v>0</v>
      </c>
      <c r="AI86" s="245" t="n">
        <v>0</v>
      </c>
      <c r="AJ86" s="245" t="n">
        <v>0</v>
      </c>
      <c r="AK86" s="244" t="n">
        <v>0</v>
      </c>
      <c r="AL86" s="245" t="n">
        <v>0</v>
      </c>
      <c r="AM86" s="245" t="n">
        <v>0</v>
      </c>
      <c r="AN86" s="244" t="n">
        <v>0</v>
      </c>
      <c r="AO86" s="245" t="n">
        <v>0</v>
      </c>
      <c r="AP86" s="245" t="n">
        <v>0</v>
      </c>
      <c r="AQ86" s="244" t="n">
        <v>0</v>
      </c>
      <c r="AR86" s="244">
        <f>IF('b2'!$AQ86&gt;0,'b2'!$AQ86,IF('b2'!$AN86&gt;0,'b2'!$AN86,IF('b2'!$AK86&gt;0,'b2'!$AK86,IF('b2'!$AH86&gt;0,'b2'!$AH86,IF('b2'!$AE86&gt;0,'b2'!$AE86,IF('b2'!$AB86&gt;0,'b2'!$AB86,IF('b2'!$Y86&gt;0,'b2'!$Y86,IF('b2'!$V86&gt;0,'b2'!$V86," ---"))))))))</f>
        <v/>
      </c>
      <c r="AS86" s="246" t="n">
        <v>0</v>
      </c>
      <c r="AT86" s="246" t="n">
        <v>0</v>
      </c>
      <c r="AU86" s="246" t="n">
        <v>0</v>
      </c>
      <c r="AV86" s="246" t="n">
        <v>0</v>
      </c>
      <c r="AW86" s="246" t="n">
        <v>0</v>
      </c>
      <c r="AX86" s="246" t="n">
        <v>0</v>
      </c>
      <c r="AY86" s="246" t="n">
        <v>0</v>
      </c>
      <c r="AZ86" s="246" t="n">
        <v>0</v>
      </c>
      <c r="BA86" s="246" t="n">
        <v>0</v>
      </c>
      <c r="BB86" s="246" t="n">
        <v>0</v>
      </c>
      <c r="BC86" s="246" t="n">
        <v>0</v>
      </c>
      <c r="BD86" s="246" t="n">
        <v>0</v>
      </c>
      <c r="BE86" s="247" t="n">
        <v>0</v>
      </c>
      <c r="BF86" s="252" t="n">
        <v>0</v>
      </c>
      <c r="BG86" s="252" t="n">
        <v>0</v>
      </c>
      <c r="BH86" s="247" t="n">
        <v>0</v>
      </c>
      <c r="BI86" s="250" t="inlineStr">
        <is>
          <t>#REF!</t>
        </is>
      </c>
      <c r="BJ86" s="251" t="inlineStr">
        <is>
          <t>#REF!</t>
        </is>
      </c>
      <c r="BK86" s="252" t="n">
        <v>0</v>
      </c>
      <c r="BL86" s="252" t="n">
        <v>0</v>
      </c>
      <c r="BM86" s="247" t="n">
        <v>0</v>
      </c>
      <c r="BN86" s="250" t="inlineStr">
        <is>
          <t>#REF!</t>
        </is>
      </c>
      <c r="BO86" s="251" t="inlineStr">
        <is>
          <t>#REF!</t>
        </is>
      </c>
      <c r="BP86" s="248" t="n">
        <v>0</v>
      </c>
      <c r="BQ86" s="248" t="n">
        <v>0</v>
      </c>
      <c r="BR86" s="249" t="n">
        <v>0</v>
      </c>
      <c r="BS86" s="250" t="inlineStr">
        <is>
          <t>#REF!</t>
        </is>
      </c>
      <c r="BT86" s="251">
        <f>'[2]DATA CONSOLIDADA 2018-2025 '!$BR88-'b2'!$BO86</f>
        <v/>
      </c>
      <c r="BU86" s="248" t="n">
        <v>0</v>
      </c>
      <c r="BV86" s="248" t="n">
        <v>0</v>
      </c>
      <c r="BW86" s="249" t="n">
        <v>0</v>
      </c>
      <c r="BX86" s="250" t="inlineStr">
        <is>
          <t>#REF!</t>
        </is>
      </c>
      <c r="BY86" s="251" t="inlineStr">
        <is>
          <t>#REF!</t>
        </is>
      </c>
      <c r="BZ86" s="248" t="n">
        <v>0</v>
      </c>
      <c r="CA86" s="248" t="n">
        <v>0</v>
      </c>
      <c r="CB86" s="249" t="n">
        <v>0</v>
      </c>
      <c r="CC86" s="250" t="inlineStr">
        <is>
          <t>#REF!</t>
        </is>
      </c>
      <c r="CD86" s="251">
        <f>'[2]DATA CONSOLIDADA 2018-2025 '!$CB88-'b2'!$BW86</f>
        <v/>
      </c>
      <c r="CE86" s="253" t="n">
        <v>0</v>
      </c>
      <c r="CF86" s="253" t="n">
        <v>0</v>
      </c>
      <c r="CG86" s="254" t="n">
        <v>0</v>
      </c>
      <c r="CH86" s="250" t="inlineStr">
        <is>
          <t>#REF!</t>
        </is>
      </c>
      <c r="CI86" s="251">
        <f>'[2]DATA CONSOLIDADA 2018-2025 '!$CG88-'b2'!$CB86</f>
        <v/>
      </c>
      <c r="CJ86" s="247" t="inlineStr">
        <is>
          <t>#REF!</t>
        </is>
      </c>
      <c r="CK86" s="247" t="n">
        <v>0</v>
      </c>
      <c r="CL86" s="247" t="n">
        <v>0</v>
      </c>
      <c r="CM86" s="247" t="n">
        <v>0</v>
      </c>
      <c r="CN86" s="247" t="inlineStr">
        <is>
          <t>#REF!</t>
        </is>
      </c>
      <c r="CO86" s="251">
        <f>'[2]DATA CONSOLIDADA 2018-2025 '!$CM88-'b2'!$CG86</f>
        <v/>
      </c>
      <c r="CP86" s="253" t="n">
        <v>0</v>
      </c>
      <c r="CQ86" s="253" t="n">
        <v>0</v>
      </c>
      <c r="CR86" s="253" t="n">
        <v>0</v>
      </c>
      <c r="CS86" s="253" t="n">
        <v>0</v>
      </c>
      <c r="CT86" s="253" t="n">
        <v>0</v>
      </c>
      <c r="CU86" s="253" t="n">
        <v>0</v>
      </c>
      <c r="CV86" s="247" t="n">
        <v>0</v>
      </c>
      <c r="CW86" s="247" t="n">
        <v>0</v>
      </c>
      <c r="CX86" s="247" t="n">
        <v>0</v>
      </c>
      <c r="CY86" s="247" t="n">
        <v>0</v>
      </c>
      <c r="CZ86" s="247" t="n">
        <v>0</v>
      </c>
      <c r="DA86" s="247" t="n">
        <v>0</v>
      </c>
      <c r="DB86" s="247" t="n">
        <v>0</v>
      </c>
      <c r="DC86" s="255" t="n">
        <v>0</v>
      </c>
      <c r="DD86" s="255" t="n">
        <v>0</v>
      </c>
      <c r="DE86" s="255" t="n">
        <v>0</v>
      </c>
      <c r="DF86" s="255" t="n">
        <v>0</v>
      </c>
      <c r="DG86" s="255" t="n">
        <v>0</v>
      </c>
      <c r="DH86" s="255" t="n">
        <v>0</v>
      </c>
      <c r="DI86" s="256" t="n">
        <v>20491717221</v>
      </c>
      <c r="DJ86" s="257" t="inlineStr">
        <is>
          <t>DERIVADOS LACTEOS BARRETO S.R.L.</t>
        </is>
      </c>
      <c r="DK86" s="257" t="inlineStr">
        <is>
          <t>07 Otros</t>
        </is>
      </c>
      <c r="DL86" s="258" t="n"/>
      <c r="DM86" s="258" t="n"/>
      <c r="DN86" s="258" t="n"/>
      <c r="DO86" s="258" t="n"/>
      <c r="DP86" s="258" t="n"/>
      <c r="DQ86" s="258" t="n"/>
      <c r="DR86" s="258" t="n"/>
      <c r="DS86" s="258" t="n"/>
      <c r="DT86" s="258" t="n"/>
      <c r="DU86" s="258" t="n"/>
      <c r="DV86" s="258" t="n"/>
      <c r="DW86" s="258" t="n"/>
      <c r="DX86" s="258" t="n"/>
      <c r="DY86" s="258" t="n"/>
      <c r="DZ86" s="258" t="n"/>
      <c r="EA86" s="258" t="n"/>
      <c r="EB86" s="258" t="n"/>
      <c r="EC86" s="258" t="n"/>
      <c r="ED86" s="258" t="n"/>
      <c r="EE86" s="258" t="n"/>
    </row>
    <row r="87" hidden="1" ht="47.25" customHeight="1">
      <c r="A87" s="240" t="inlineStr">
        <is>
          <t>COOPERATIVA AGRARIA RENACER ANDINO</t>
        </is>
      </c>
      <c r="B87" s="240" t="inlineStr">
        <is>
          <t>DERIVADOS LACTEOS</t>
        </is>
      </c>
      <c r="C87" s="240" t="inlineStr">
        <is>
          <t>DERIVADOS LACTEOS</t>
        </is>
      </c>
      <c r="D87" s="240" t="inlineStr">
        <is>
          <t>CAJAMARCA</t>
        </is>
      </c>
      <c r="E87" s="240" t="inlineStr">
        <is>
          <t>061307</t>
        </is>
      </c>
      <c r="F87" s="240" t="inlineStr">
        <is>
          <t>CAJAMARCA</t>
        </is>
      </c>
      <c r="G87" s="240" t="inlineStr">
        <is>
          <t>SANTA CRUZ</t>
        </is>
      </c>
      <c r="H87" s="240" t="inlineStr">
        <is>
          <t>PULAN</t>
        </is>
      </c>
      <c r="I87" s="241" t="n">
        <v>1</v>
      </c>
      <c r="J87" s="241" t="n">
        <v>1</v>
      </c>
      <c r="K87" s="241" t="n">
        <v>1</v>
      </c>
      <c r="L87" s="241" t="n">
        <v>1</v>
      </c>
      <c r="M87" s="241" t="n"/>
      <c r="N87" s="241" t="n"/>
      <c r="O87" s="241" t="n"/>
      <c r="P87" s="241" t="n"/>
      <c r="Q87" s="241" t="inlineStr">
        <is>
          <t>PAC</t>
        </is>
      </c>
      <c r="R87" s="242">
        <f>IF(I87=1,I$2,"")&amp;IF(J87=1,IF(I87=1,"-","")&amp;J$2,"")&amp;IF(K87=1,IF(OR(J87=1,I87=1),"-","")&amp;K$2,"")&amp;IF(L87=1,IF(OR(K87=1,J87=1,I87=1),"-","")&amp;L$2,"")&amp;IF(M87=1,IF(OR(L87=1,K87=1,J87=1,I87=1),"-","")&amp;M$2,"")&amp;IF(N87=1,IF(OR(M87=1,L87=1,K87=1,J87=1,I87=1),"-","")&amp;N$2,"")&amp;IF(O87=1,IF(OR(N87=1,M87=1,L87=1,K87=1,J87=1,I87=1),"-","")&amp;O$2,"")&amp;IF(P87=1,IF(I87=1," - ",IF(J87=1," - ",IF(K87=1," - ",IF(L87=1," - ",IF(M87=1," - ",IF(N87=1," - ",IF(O87=1," - ","")))))))&amp;P$2,"")</f>
        <v/>
      </c>
      <c r="S87" s="243">
        <f>SUM('b2'!$I87:$P87)</f>
        <v/>
      </c>
      <c r="T87" s="243">
        <f>IF(OR('b2'!$J87=1,'b2'!$K87=1,'b2'!$L87=1,'b2'!$M87=1,'b2'!$N87=1,'b2'!$O87=1,'b2'!$P87=1),"SI","NO")</f>
        <v/>
      </c>
      <c r="U87" s="243">
        <f>IF(OR('b2'!$K87=1,'b2'!$L87=1,'b2'!$M87=1,'b2'!$N87=1,'b2'!$O87=1,'b2'!$P87=1),"SI","NO")</f>
        <v/>
      </c>
      <c r="V87" s="244" t="n">
        <v>135</v>
      </c>
      <c r="W87" s="245" t="n">
        <v>114</v>
      </c>
      <c r="X87" s="245" t="n">
        <v>22</v>
      </c>
      <c r="Y87" s="244" t="n">
        <v>136</v>
      </c>
      <c r="Z87" s="245" t="n">
        <v>111</v>
      </c>
      <c r="AA87" s="245" t="n">
        <v>23</v>
      </c>
      <c r="AB87" s="244" t="n">
        <v>134</v>
      </c>
      <c r="AC87" s="245" t="n">
        <v>27</v>
      </c>
      <c r="AD87" s="245" t="n">
        <v>3</v>
      </c>
      <c r="AE87" s="244" t="n">
        <v>30</v>
      </c>
      <c r="AF87" s="245" t="n">
        <v>0</v>
      </c>
      <c r="AG87" s="245" t="n">
        <v>0</v>
      </c>
      <c r="AH87" s="244" t="n">
        <v>0</v>
      </c>
      <c r="AI87" s="245" t="n">
        <v>0</v>
      </c>
      <c r="AJ87" s="245" t="n">
        <v>0</v>
      </c>
      <c r="AK87" s="244" t="n">
        <v>0</v>
      </c>
      <c r="AL87" s="245" t="n">
        <v>0</v>
      </c>
      <c r="AM87" s="245" t="n">
        <v>0</v>
      </c>
      <c r="AN87" s="244" t="n">
        <v>0</v>
      </c>
      <c r="AO87" s="245" t="n">
        <v>0</v>
      </c>
      <c r="AP87" s="245" t="n">
        <v>0</v>
      </c>
      <c r="AQ87" s="244" t="n">
        <v>0</v>
      </c>
      <c r="AR87" s="244">
        <f>IF('b2'!$AQ87&gt;0,'b2'!$AQ87,IF('b2'!$AN87&gt;0,'b2'!$AN87,IF('b2'!$AK87&gt;0,'b2'!$AK87,IF('b2'!$AH87&gt;0,'b2'!$AH87,IF('b2'!$AE87&gt;0,'b2'!$AE87,IF('b2'!$AB87&gt;0,'b2'!$AB87,IF('b2'!$Y87&gt;0,'b2'!$Y87,IF('b2'!$V87&gt;0,'b2'!$V87," ---"))))))))</f>
        <v/>
      </c>
      <c r="AS87" s="246" t="n">
        <v>20</v>
      </c>
      <c r="AT87" s="246" t="n">
        <v>4</v>
      </c>
      <c r="AU87" s="246" t="n">
        <v>29</v>
      </c>
      <c r="AV87" s="246" t="n">
        <v>8</v>
      </c>
      <c r="AW87" s="246" t="n">
        <v>0</v>
      </c>
      <c r="AX87" s="246" t="n">
        <v>0</v>
      </c>
      <c r="AY87" s="246" t="n">
        <v>0</v>
      </c>
      <c r="AZ87" s="246" t="n">
        <v>0</v>
      </c>
      <c r="BA87" s="246" t="n">
        <v>0</v>
      </c>
      <c r="BB87" s="246" t="n">
        <v>0</v>
      </c>
      <c r="BC87" s="246" t="n">
        <v>0</v>
      </c>
      <c r="BD87" s="246" t="n">
        <v>0</v>
      </c>
      <c r="BE87" s="247" t="n">
        <v>0</v>
      </c>
      <c r="BF87" s="248" t="n">
        <v>36558</v>
      </c>
      <c r="BG87" s="248" t="n">
        <v>0</v>
      </c>
      <c r="BH87" s="249" t="n">
        <v>36558</v>
      </c>
      <c r="BI87" s="250" t="inlineStr">
        <is>
          <t>#REF!</t>
        </is>
      </c>
      <c r="BJ87" s="251" t="inlineStr">
        <is>
          <t>#REF!</t>
        </is>
      </c>
      <c r="BK87" s="248" t="n">
        <v>197370</v>
      </c>
      <c r="BL87" s="248" t="n">
        <v>0</v>
      </c>
      <c r="BM87" s="249" t="n">
        <v>197370</v>
      </c>
      <c r="BN87" s="250" t="inlineStr">
        <is>
          <t>#REF!</t>
        </is>
      </c>
      <c r="BO87" s="251" t="inlineStr">
        <is>
          <t>#REF!</t>
        </is>
      </c>
      <c r="BP87" s="248" t="n">
        <v>137700</v>
      </c>
      <c r="BQ87" s="248" t="n">
        <v>0</v>
      </c>
      <c r="BR87" s="249" t="n">
        <v>137700</v>
      </c>
      <c r="BS87" s="250" t="inlineStr">
        <is>
          <t>#REF!</t>
        </is>
      </c>
      <c r="BT87" s="251">
        <f>'[2]DATA CONSOLIDADA 2018-2025 '!$BR89-'b2'!$BO87</f>
        <v/>
      </c>
      <c r="BU87" s="248" t="n">
        <v>0</v>
      </c>
      <c r="BV87" s="248" t="n">
        <v>0</v>
      </c>
      <c r="BW87" s="249" t="n">
        <v>0</v>
      </c>
      <c r="BX87" s="250" t="inlineStr">
        <is>
          <t>#REF!</t>
        </is>
      </c>
      <c r="BY87" s="251" t="inlineStr">
        <is>
          <t>#REF!</t>
        </is>
      </c>
      <c r="BZ87" s="248" t="n">
        <v>0</v>
      </c>
      <c r="CA87" s="248" t="n">
        <v>0</v>
      </c>
      <c r="CB87" s="249" t="n">
        <v>0</v>
      </c>
      <c r="CC87" s="250" t="inlineStr">
        <is>
          <t>#REF!</t>
        </is>
      </c>
      <c r="CD87" s="251">
        <f>'[2]DATA CONSOLIDADA 2018-2025 '!$CB89-'b2'!$BW87</f>
        <v/>
      </c>
      <c r="CE87" s="253" t="n">
        <v>0</v>
      </c>
      <c r="CF87" s="253" t="n">
        <v>0</v>
      </c>
      <c r="CG87" s="254" t="n">
        <v>0</v>
      </c>
      <c r="CH87" s="250" t="inlineStr">
        <is>
          <t>#REF!</t>
        </is>
      </c>
      <c r="CI87" s="251">
        <f>'[2]DATA CONSOLIDADA 2018-2025 '!$CG89-'b2'!$CB87</f>
        <v/>
      </c>
      <c r="CJ87" s="247" t="inlineStr">
        <is>
          <t>#REF!</t>
        </is>
      </c>
      <c r="CK87" s="247" t="n">
        <v>0</v>
      </c>
      <c r="CL87" s="247" t="n">
        <v>0</v>
      </c>
      <c r="CM87" s="247" t="n">
        <v>0</v>
      </c>
      <c r="CN87" s="247" t="inlineStr">
        <is>
          <t>#REF!</t>
        </is>
      </c>
      <c r="CO87" s="251">
        <f>'[2]DATA CONSOLIDADA 2018-2025 '!$CM89-'b2'!$CG87</f>
        <v/>
      </c>
      <c r="CP87" s="253" t="n">
        <v>0</v>
      </c>
      <c r="CQ87" s="253" t="n">
        <v>0</v>
      </c>
      <c r="CR87" s="253" t="n">
        <v>0</v>
      </c>
      <c r="CS87" s="253" t="n">
        <v>0</v>
      </c>
      <c r="CT87" s="253" t="n">
        <v>0</v>
      </c>
      <c r="CU87" s="253" t="n">
        <v>0</v>
      </c>
      <c r="CV87" s="247" t="n">
        <v>0</v>
      </c>
      <c r="CW87" s="247" t="n">
        <v>0</v>
      </c>
      <c r="CX87" s="247" t="n">
        <v>0</v>
      </c>
      <c r="CY87" s="247" t="n">
        <v>0</v>
      </c>
      <c r="CZ87" s="247" t="n">
        <v>0</v>
      </c>
      <c r="DA87" s="247" t="n">
        <v>0</v>
      </c>
      <c r="DB87" s="247" t="n">
        <v>0</v>
      </c>
      <c r="DC87" s="255" t="n">
        <v>0</v>
      </c>
      <c r="DD87" s="255" t="n">
        <v>0</v>
      </c>
      <c r="DE87" s="255" t="n">
        <v>0</v>
      </c>
      <c r="DF87" s="255" t="n">
        <v>0</v>
      </c>
      <c r="DG87" s="255" t="n">
        <v>0</v>
      </c>
      <c r="DH87" s="255" t="n">
        <v>0</v>
      </c>
      <c r="DI87" s="256" t="n">
        <v>20600717244</v>
      </c>
      <c r="DJ87" s="257" t="inlineStr">
        <is>
          <t xml:space="preserve"> COOPERATIVA AGRARIA RENACER ANDINO</t>
        </is>
      </c>
      <c r="DK87" s="257" t="inlineStr">
        <is>
          <t>02 Cooperativa</t>
        </is>
      </c>
      <c r="DL87" s="258" t="n"/>
      <c r="DM87" s="258" t="n"/>
      <c r="DN87" s="258" t="n"/>
      <c r="DO87" s="258" t="n"/>
      <c r="DP87" s="258" t="n"/>
      <c r="DQ87" s="258" t="n"/>
      <c r="DR87" s="258" t="n"/>
      <c r="DS87" s="258" t="n"/>
      <c r="DT87" s="258" t="n"/>
      <c r="DU87" s="258" t="n"/>
      <c r="DV87" s="258" t="n"/>
      <c r="DW87" s="258" t="n"/>
      <c r="DX87" s="258" t="n"/>
      <c r="DY87" s="258" t="n"/>
      <c r="DZ87" s="258" t="n"/>
      <c r="EA87" s="258" t="n"/>
      <c r="EB87" s="258" t="n"/>
      <c r="EC87" s="258" t="n"/>
      <c r="ED87" s="258" t="n"/>
      <c r="EE87" s="258" t="n"/>
    </row>
    <row r="88" hidden="1" ht="47.25" customHeight="1">
      <c r="A88" s="240" t="inlineStr">
        <is>
          <t>COOPERATIVA AGRARIA RUTAS DEL INCA</t>
        </is>
      </c>
      <c r="B88" s="240" t="inlineStr">
        <is>
          <t>CAFÉ</t>
        </is>
      </c>
      <c r="C88" s="240" t="inlineStr">
        <is>
          <t>CAFÉ</t>
        </is>
      </c>
      <c r="D88" s="240" t="inlineStr">
        <is>
          <t>CAJAMARCA</t>
        </is>
      </c>
      <c r="E88" s="240" t="inlineStr">
        <is>
          <t>060415</t>
        </is>
      </c>
      <c r="F88" s="240" t="inlineStr">
        <is>
          <t>CAJAMARCA</t>
        </is>
      </c>
      <c r="G88" s="240" t="inlineStr">
        <is>
          <t>CHOTA</t>
        </is>
      </c>
      <c r="H88" s="240" t="inlineStr">
        <is>
          <t>QUEROCOTO</t>
        </is>
      </c>
      <c r="I88" s="241" t="n">
        <v>1</v>
      </c>
      <c r="J88" s="241" t="n">
        <v>1</v>
      </c>
      <c r="K88" s="241" t="n">
        <v>1</v>
      </c>
      <c r="L88" s="241" t="n">
        <v>1</v>
      </c>
      <c r="M88" s="241" t="n">
        <v>1</v>
      </c>
      <c r="N88" s="241" t="n">
        <v>1</v>
      </c>
      <c r="O88" s="241" t="n"/>
      <c r="P88" s="241" t="n"/>
      <c r="Q88" s="241" t="inlineStr">
        <is>
          <t>PAC</t>
        </is>
      </c>
      <c r="R88" s="242">
        <f>IF(I88=1,I$2,"")&amp;IF(J88=1,IF(I88=1,"-","")&amp;J$2,"")&amp;IF(K88=1,IF(OR(J88=1,I88=1),"-","")&amp;K$2,"")&amp;IF(L88=1,IF(OR(K88=1,J88=1,I88=1),"-","")&amp;L$2,"")&amp;IF(M88=1,IF(OR(L88=1,K88=1,J88=1,I88=1),"-","")&amp;M$2,"")&amp;IF(N88=1,IF(OR(M88=1,L88=1,K88=1,J88=1,I88=1),"-","")&amp;N$2,"")&amp;IF(O88=1,IF(OR(N88=1,M88=1,L88=1,K88=1,J88=1,I88=1),"-","")&amp;O$2,"")&amp;IF(P88=1,IF(I88=1," - ",IF(J88=1," - ",IF(K88=1," - ",IF(L88=1," - ",IF(M88=1," - ",IF(N88=1," - ",IF(O88=1," - ","")))))))&amp;P$2,"")</f>
        <v/>
      </c>
      <c r="S88" s="243">
        <f>SUM('b2'!$I88:$P88)</f>
        <v/>
      </c>
      <c r="T88" s="243">
        <f>IF(OR('b2'!$J88=1,'b2'!$K88=1,'b2'!$L88=1,'b2'!$M88=1,'b2'!$N88=1,'b2'!$O88=1,'b2'!$P88=1),"SI","NO")</f>
        <v/>
      </c>
      <c r="U88" s="243">
        <f>IF(OR('b2'!$K88=1,'b2'!$L88=1,'b2'!$M88=1,'b2'!$N88=1,'b2'!$O88=1,'b2'!$P88=1),"SI","NO")</f>
        <v/>
      </c>
      <c r="V88" s="244" t="n">
        <v>298</v>
      </c>
      <c r="W88" s="245" t="n">
        <v>267</v>
      </c>
      <c r="X88" s="245" t="n">
        <v>31</v>
      </c>
      <c r="Y88" s="244" t="n">
        <v>298</v>
      </c>
      <c r="Z88" s="245" t="n">
        <v>267</v>
      </c>
      <c r="AA88" s="245" t="n">
        <v>31</v>
      </c>
      <c r="AB88" s="244" t="n">
        <v>298</v>
      </c>
      <c r="AC88" s="245" t="n">
        <v>267</v>
      </c>
      <c r="AD88" s="245" t="n">
        <v>29</v>
      </c>
      <c r="AE88" s="244" t="n">
        <v>296</v>
      </c>
      <c r="AF88" s="245" t="n">
        <v>267</v>
      </c>
      <c r="AG88" s="245" t="n">
        <v>29</v>
      </c>
      <c r="AH88" s="244" t="n">
        <v>296</v>
      </c>
      <c r="AI88" s="245" t="n">
        <v>267</v>
      </c>
      <c r="AJ88" s="245" t="n">
        <v>29</v>
      </c>
      <c r="AK88" s="244" t="n">
        <v>296</v>
      </c>
      <c r="AL88" s="245" t="n">
        <v>0</v>
      </c>
      <c r="AM88" s="245" t="n">
        <v>0</v>
      </c>
      <c r="AN88" s="244" t="n">
        <v>0</v>
      </c>
      <c r="AO88" s="245" t="n">
        <v>0</v>
      </c>
      <c r="AP88" s="245" t="n">
        <v>0</v>
      </c>
      <c r="AQ88" s="244" t="n">
        <v>0</v>
      </c>
      <c r="AR88" s="244">
        <f>IF('b2'!$AQ88&gt;0,'b2'!$AQ88,IF('b2'!$AN88&gt;0,'b2'!$AN88,IF('b2'!$AK88&gt;0,'b2'!$AK88,IF('b2'!$AH88&gt;0,'b2'!$AH88,IF('b2'!$AE88&gt;0,'b2'!$AE88,IF('b2'!$AB88&gt;0,'b2'!$AB88,IF('b2'!$Y88&gt;0,'b2'!$Y88,IF('b2'!$V88&gt;0,'b2'!$V88," ---"))))))))</f>
        <v/>
      </c>
      <c r="AS88" s="246" t="n">
        <v>0</v>
      </c>
      <c r="AT88" s="246" t="n">
        <v>6</v>
      </c>
      <c r="AU88" s="246" t="n">
        <v>27</v>
      </c>
      <c r="AV88" s="246" t="n">
        <v>10</v>
      </c>
      <c r="AW88" s="246" t="n">
        <v>20</v>
      </c>
      <c r="AX88" s="246" t="n">
        <v>6</v>
      </c>
      <c r="AY88" s="246" t="n">
        <v>14</v>
      </c>
      <c r="AZ88" s="246" t="n">
        <v>4</v>
      </c>
      <c r="BA88" s="246" t="n">
        <v>0</v>
      </c>
      <c r="BB88" s="246" t="n">
        <v>0</v>
      </c>
      <c r="BC88" s="246" t="n">
        <v>0</v>
      </c>
      <c r="BD88" s="246" t="n">
        <v>0</v>
      </c>
      <c r="BE88" s="247" t="n">
        <v>0</v>
      </c>
      <c r="BF88" s="248" t="n">
        <v>0</v>
      </c>
      <c r="BG88" s="248" t="n">
        <v>602600.1899999999</v>
      </c>
      <c r="BH88" s="249" t="n">
        <v>602600.1899999999</v>
      </c>
      <c r="BI88" s="250" t="inlineStr">
        <is>
          <t>#REF!</t>
        </is>
      </c>
      <c r="BJ88" s="251" t="inlineStr">
        <is>
          <t>#REF!</t>
        </is>
      </c>
      <c r="BK88" s="248" t="n">
        <v>1927.98</v>
      </c>
      <c r="BL88" s="248" t="n">
        <v>1328260.16</v>
      </c>
      <c r="BM88" s="249" t="n">
        <v>1330188.14</v>
      </c>
      <c r="BN88" s="250" t="inlineStr">
        <is>
          <t>#REF!</t>
        </is>
      </c>
      <c r="BO88" s="251" t="inlineStr">
        <is>
          <t>#REF!</t>
        </is>
      </c>
      <c r="BP88" s="248" t="n">
        <v>0</v>
      </c>
      <c r="BQ88" s="248" t="n">
        <v>2804492.06</v>
      </c>
      <c r="BR88" s="249" t="n">
        <v>2804492.06</v>
      </c>
      <c r="BS88" s="250" t="inlineStr">
        <is>
          <t>#REF!</t>
        </is>
      </c>
      <c r="BT88" s="251">
        <f>'[2]DATA CONSOLIDADA 2018-2025 '!$BR90-'b2'!$BO88</f>
        <v/>
      </c>
      <c r="BU88" s="248" t="n">
        <v>0</v>
      </c>
      <c r="BV88" s="248" t="n">
        <v>3857237.47</v>
      </c>
      <c r="BW88" s="249" t="n">
        <v>3857237.47</v>
      </c>
      <c r="BX88" s="250" t="inlineStr">
        <is>
          <t>#REF!</t>
        </is>
      </c>
      <c r="BY88" s="251" t="inlineStr">
        <is>
          <t>#REF!</t>
        </is>
      </c>
      <c r="BZ88" s="248" t="n">
        <v>0</v>
      </c>
      <c r="CA88" s="248" t="n">
        <v>1684839.95</v>
      </c>
      <c r="CB88" s="249" t="n">
        <v>1684839.95</v>
      </c>
      <c r="CC88" s="250" t="inlineStr">
        <is>
          <t>#REF!</t>
        </is>
      </c>
      <c r="CD88" s="251">
        <f>'[2]DATA CONSOLIDADA 2018-2025 '!$CB90-'b2'!$BW88</f>
        <v/>
      </c>
      <c r="CE88" s="253" t="n">
        <v>0</v>
      </c>
      <c r="CF88" s="253" t="n">
        <v>0</v>
      </c>
      <c r="CG88" s="254" t="n">
        <v>0</v>
      </c>
      <c r="CH88" s="250" t="inlineStr">
        <is>
          <t>#REF!</t>
        </is>
      </c>
      <c r="CI88" s="251">
        <f>'[2]DATA CONSOLIDADA 2018-2025 '!$CG90-'b2'!$CB88</f>
        <v/>
      </c>
      <c r="CJ88" s="247" t="inlineStr">
        <is>
          <t>#REF!</t>
        </is>
      </c>
      <c r="CK88" s="247" t="n">
        <v>0</v>
      </c>
      <c r="CL88" s="247" t="n">
        <v>0</v>
      </c>
      <c r="CM88" s="247" t="n">
        <v>0</v>
      </c>
      <c r="CN88" s="247" t="inlineStr">
        <is>
          <t>#REF!</t>
        </is>
      </c>
      <c r="CO88" s="251">
        <f>'[2]DATA CONSOLIDADA 2018-2025 '!$CM90-'b2'!$CG88</f>
        <v/>
      </c>
      <c r="CP88" s="253" t="n">
        <v>0</v>
      </c>
      <c r="CQ88" s="253" t="n">
        <v>0</v>
      </c>
      <c r="CR88" s="253" t="n">
        <v>0</v>
      </c>
      <c r="CS88" s="253" t="n">
        <v>1684839.95</v>
      </c>
      <c r="CT88" s="253" t="n">
        <v>0</v>
      </c>
      <c r="CU88" s="253" t="n">
        <v>0</v>
      </c>
      <c r="CV88" s="247" t="n">
        <v>1684839.95</v>
      </c>
      <c r="CW88" s="247" t="n">
        <v>0</v>
      </c>
      <c r="CX88" s="247" t="n">
        <v>0</v>
      </c>
      <c r="CY88" s="247" t="n">
        <v>0</v>
      </c>
      <c r="CZ88" s="247" t="n">
        <v>0</v>
      </c>
      <c r="DA88" s="247" t="n">
        <v>0</v>
      </c>
      <c r="DB88" s="247" t="n">
        <v>0</v>
      </c>
      <c r="DC88" s="255" t="n">
        <v>0</v>
      </c>
      <c r="DD88" s="255" t="n">
        <v>0</v>
      </c>
      <c r="DE88" s="255" t="n">
        <v>0</v>
      </c>
      <c r="DF88" s="255" t="n">
        <v>0</v>
      </c>
      <c r="DG88" s="255" t="n">
        <v>0</v>
      </c>
      <c r="DH88" s="255" t="n">
        <v>0</v>
      </c>
      <c r="DI88" s="256" t="n">
        <v>20570706927</v>
      </c>
      <c r="DJ88" s="257" t="inlineStr">
        <is>
          <t>COOPERATIVA AGRARIA RUTAS DEL INCA</t>
        </is>
      </c>
      <c r="DK88" s="257" t="inlineStr">
        <is>
          <t>02 Cooperativa</t>
        </is>
      </c>
      <c r="DL88" s="258" t="n"/>
      <c r="DM88" s="258" t="n"/>
      <c r="DN88" s="258" t="n"/>
      <c r="DO88" s="258" t="n"/>
      <c r="DP88" s="258" t="n"/>
      <c r="DQ88" s="258" t="n"/>
      <c r="DR88" s="258" t="n"/>
      <c r="DS88" s="258" t="n"/>
      <c r="DT88" s="258" t="n"/>
      <c r="DU88" s="258" t="n"/>
      <c r="DV88" s="258" t="n"/>
      <c r="DW88" s="258" t="n"/>
      <c r="DX88" s="258" t="n"/>
      <c r="DY88" s="258" t="n"/>
      <c r="DZ88" s="258" t="n"/>
      <c r="EA88" s="258" t="n"/>
      <c r="EB88" s="258" t="n"/>
      <c r="EC88" s="258" t="n"/>
      <c r="ED88" s="258" t="n"/>
      <c r="EE88" s="258" t="n"/>
    </row>
    <row r="89" hidden="1" ht="47.25" customHeight="1">
      <c r="A89" s="240" t="inlineStr">
        <is>
          <t>COOPERATIVA DE SERVICIOS MÚLTIPLES ECOFOREST</t>
        </is>
      </c>
      <c r="B89" s="240" t="inlineStr">
        <is>
          <t>CAFÉ</t>
        </is>
      </c>
      <c r="C89" s="240" t="inlineStr">
        <is>
          <t>CAFÉ</t>
        </is>
      </c>
      <c r="D89" s="240" t="inlineStr">
        <is>
          <t>CAJAMARCA</t>
        </is>
      </c>
      <c r="E89" s="240" t="inlineStr">
        <is>
          <t>060801</t>
        </is>
      </c>
      <c r="F89" s="240" t="inlineStr">
        <is>
          <t>CAJAMARCA</t>
        </is>
      </c>
      <c r="G89" s="240" t="inlineStr">
        <is>
          <t>JAEN</t>
        </is>
      </c>
      <c r="H89" s="240" t="inlineStr">
        <is>
          <t>JAEN</t>
        </is>
      </c>
      <c r="I89" s="241" t="n">
        <v>1</v>
      </c>
      <c r="J89" s="241" t="n">
        <v>1</v>
      </c>
      <c r="K89" s="241" t="n"/>
      <c r="L89" s="241" t="n"/>
      <c r="M89" s="241" t="n"/>
      <c r="N89" s="241" t="n"/>
      <c r="O89" s="241" t="n"/>
      <c r="P89" s="241" t="n"/>
      <c r="Q89" s="241" t="inlineStr">
        <is>
          <t>PAC</t>
        </is>
      </c>
      <c r="R89" s="242">
        <f>IF(I89=1,I$2,"")&amp;IF(J89=1,IF(I89=1,"-","")&amp;J$2,"")&amp;IF(K89=1,IF(OR(J89=1,I89=1),"-","")&amp;K$2,"")&amp;IF(L89=1,IF(OR(K89=1,J89=1,I89=1),"-","")&amp;L$2,"")&amp;IF(M89=1,IF(OR(L89=1,K89=1,J89=1,I89=1),"-","")&amp;M$2,"")&amp;IF(N89=1,IF(OR(M89=1,L89=1,K89=1,J89=1,I89=1),"-","")&amp;N$2,"")&amp;IF(O89=1,IF(OR(N89=1,M89=1,L89=1,K89=1,J89=1,I89=1),"-","")&amp;O$2,"")&amp;IF(P89=1,IF(I89=1," - ",IF(J89=1," - ",IF(K89=1," - ",IF(L89=1," - ",IF(M89=1," - ",IF(N89=1," - ",IF(O89=1," - ","")))))))&amp;P$2,"")</f>
        <v/>
      </c>
      <c r="S89" s="243">
        <f>SUM('b2'!$I89:$P89)</f>
        <v/>
      </c>
      <c r="T89" s="243">
        <f>IF(OR('b2'!$J89=1,'b2'!$K89=1,'b2'!$L89=1,'b2'!$M89=1,'b2'!$N89=1,'b2'!$O89=1,'b2'!$P89=1),"SI","NO")</f>
        <v/>
      </c>
      <c r="U89" s="243">
        <f>IF(OR('b2'!$K89=1,'b2'!$L89=1,'b2'!$M89=1,'b2'!$N89=1,'b2'!$O89=1,'b2'!$P89=1),"SI","NO")</f>
        <v/>
      </c>
      <c r="V89" s="244" t="n">
        <v>310</v>
      </c>
      <c r="W89" s="245" t="n">
        <v>257</v>
      </c>
      <c r="X89" s="245" t="n">
        <v>53</v>
      </c>
      <c r="Y89" s="244" t="n">
        <v>310</v>
      </c>
      <c r="Z89" s="245" t="n">
        <v>0</v>
      </c>
      <c r="AA89" s="245" t="n">
        <v>0</v>
      </c>
      <c r="AB89" s="244" t="n">
        <v>0</v>
      </c>
      <c r="AC89" s="245" t="n">
        <v>0</v>
      </c>
      <c r="AD89" s="245" t="n">
        <v>0</v>
      </c>
      <c r="AE89" s="244" t="n">
        <v>0</v>
      </c>
      <c r="AF89" s="245" t="n">
        <v>0</v>
      </c>
      <c r="AG89" s="245" t="n">
        <v>0</v>
      </c>
      <c r="AH89" s="244" t="n">
        <v>0</v>
      </c>
      <c r="AI89" s="245" t="n">
        <v>0</v>
      </c>
      <c r="AJ89" s="245" t="n">
        <v>0</v>
      </c>
      <c r="AK89" s="244" t="n">
        <v>0</v>
      </c>
      <c r="AL89" s="245" t="n">
        <v>0</v>
      </c>
      <c r="AM89" s="245" t="n">
        <v>0</v>
      </c>
      <c r="AN89" s="244" t="n">
        <v>0</v>
      </c>
      <c r="AO89" s="245" t="n">
        <v>0</v>
      </c>
      <c r="AP89" s="245" t="n">
        <v>0</v>
      </c>
      <c r="AQ89" s="244" t="n">
        <v>0</v>
      </c>
      <c r="AR89" s="244">
        <f>IF('b2'!$AQ89&gt;0,'b2'!$AQ89,IF('b2'!$AN89&gt;0,'b2'!$AN89,IF('b2'!$AK89&gt;0,'b2'!$AK89,IF('b2'!$AH89&gt;0,'b2'!$AH89,IF('b2'!$AE89&gt;0,'b2'!$AE89,IF('b2'!$AB89&gt;0,'b2'!$AB89,IF('b2'!$Y89&gt;0,'b2'!$Y89,IF('b2'!$V89&gt;0,'b2'!$V89," ---"))))))))</f>
        <v/>
      </c>
      <c r="AS89" s="246" t="n">
        <v>0</v>
      </c>
      <c r="AT89" s="246" t="n">
        <v>0</v>
      </c>
      <c r="AU89" s="246" t="n">
        <v>0</v>
      </c>
      <c r="AV89" s="246" t="n">
        <v>0</v>
      </c>
      <c r="AW89" s="246" t="n">
        <v>0</v>
      </c>
      <c r="AX89" s="246" t="n">
        <v>0</v>
      </c>
      <c r="AY89" s="246" t="n">
        <v>0</v>
      </c>
      <c r="AZ89" s="246" t="n">
        <v>0</v>
      </c>
      <c r="BA89" s="246" t="n">
        <v>0</v>
      </c>
      <c r="BB89" s="246" t="n">
        <v>0</v>
      </c>
      <c r="BC89" s="246" t="n">
        <v>0</v>
      </c>
      <c r="BD89" s="246" t="n">
        <v>0</v>
      </c>
      <c r="BE89" s="247" t="n">
        <v>0</v>
      </c>
      <c r="BF89" s="248" t="n">
        <v>992420.62</v>
      </c>
      <c r="BG89" s="248" t="n">
        <v>0</v>
      </c>
      <c r="BH89" s="249" t="n">
        <v>992420.62</v>
      </c>
      <c r="BI89" s="250" t="inlineStr">
        <is>
          <t>#REF!</t>
        </is>
      </c>
      <c r="BJ89" s="251" t="inlineStr">
        <is>
          <t>#REF!</t>
        </is>
      </c>
      <c r="BK89" s="248" t="n">
        <v>0</v>
      </c>
      <c r="BL89" s="248" t="n">
        <v>0</v>
      </c>
      <c r="BM89" s="249" t="n">
        <v>0</v>
      </c>
      <c r="BN89" s="250" t="inlineStr">
        <is>
          <t>#REF!</t>
        </is>
      </c>
      <c r="BO89" s="251" t="inlineStr">
        <is>
          <t>#REF!</t>
        </is>
      </c>
      <c r="BP89" s="248" t="n">
        <v>0</v>
      </c>
      <c r="BQ89" s="248" t="n">
        <v>0</v>
      </c>
      <c r="BR89" s="249" t="n">
        <v>0</v>
      </c>
      <c r="BS89" s="250" t="inlineStr">
        <is>
          <t>#REF!</t>
        </is>
      </c>
      <c r="BT89" s="251">
        <f>'[2]DATA CONSOLIDADA 2018-2025 '!$BR91-'b2'!$BO89</f>
        <v/>
      </c>
      <c r="BU89" s="248" t="n">
        <v>0</v>
      </c>
      <c r="BV89" s="248" t="n">
        <v>0</v>
      </c>
      <c r="BW89" s="249" t="n">
        <v>0</v>
      </c>
      <c r="BX89" s="250" t="inlineStr">
        <is>
          <t>#REF!</t>
        </is>
      </c>
      <c r="BY89" s="251" t="inlineStr">
        <is>
          <t>#REF!</t>
        </is>
      </c>
      <c r="BZ89" s="248" t="n">
        <v>0</v>
      </c>
      <c r="CA89" s="248" t="n">
        <v>0</v>
      </c>
      <c r="CB89" s="249" t="n">
        <v>0</v>
      </c>
      <c r="CC89" s="250" t="inlineStr">
        <is>
          <t>#REF!</t>
        </is>
      </c>
      <c r="CD89" s="251">
        <f>'[2]DATA CONSOLIDADA 2018-2025 '!$CB91-'b2'!$BW89</f>
        <v/>
      </c>
      <c r="CE89" s="253" t="n">
        <v>0</v>
      </c>
      <c r="CF89" s="253" t="n">
        <v>0</v>
      </c>
      <c r="CG89" s="254" t="n">
        <v>0</v>
      </c>
      <c r="CH89" s="250" t="inlineStr">
        <is>
          <t>#REF!</t>
        </is>
      </c>
      <c r="CI89" s="251">
        <f>'[2]DATA CONSOLIDADA 2018-2025 '!$CG91-'b2'!$CB89</f>
        <v/>
      </c>
      <c r="CJ89" s="247" t="inlineStr">
        <is>
          <t>#REF!</t>
        </is>
      </c>
      <c r="CK89" s="247" t="n">
        <v>0</v>
      </c>
      <c r="CL89" s="247" t="n">
        <v>0</v>
      </c>
      <c r="CM89" s="247" t="n">
        <v>0</v>
      </c>
      <c r="CN89" s="247" t="inlineStr">
        <is>
          <t>#REF!</t>
        </is>
      </c>
      <c r="CO89" s="251">
        <f>'[2]DATA CONSOLIDADA 2018-2025 '!$CM91-'b2'!$CG89</f>
        <v/>
      </c>
      <c r="CP89" s="253" t="n">
        <v>0</v>
      </c>
      <c r="CQ89" s="253" t="n">
        <v>0</v>
      </c>
      <c r="CR89" s="253" t="n">
        <v>0</v>
      </c>
      <c r="CS89" s="253" t="n">
        <v>0</v>
      </c>
      <c r="CT89" s="253" t="n">
        <v>0</v>
      </c>
      <c r="CU89" s="253" t="n">
        <v>0</v>
      </c>
      <c r="CV89" s="247" t="n">
        <v>0</v>
      </c>
      <c r="CW89" s="247" t="n">
        <v>0</v>
      </c>
      <c r="CX89" s="247" t="n">
        <v>0</v>
      </c>
      <c r="CY89" s="247" t="n">
        <v>0</v>
      </c>
      <c r="CZ89" s="247" t="n">
        <v>0</v>
      </c>
      <c r="DA89" s="247" t="n">
        <v>0</v>
      </c>
      <c r="DB89" s="247" t="n">
        <v>0</v>
      </c>
      <c r="DC89" s="255" t="n">
        <v>0</v>
      </c>
      <c r="DD89" s="255" t="n">
        <v>0</v>
      </c>
      <c r="DE89" s="255" t="n">
        <v>0</v>
      </c>
      <c r="DF89" s="255" t="n">
        <v>0</v>
      </c>
      <c r="DG89" s="255" t="n">
        <v>0</v>
      </c>
      <c r="DH89" s="255" t="n">
        <v>0</v>
      </c>
      <c r="DI89" s="256" t="n">
        <v>20542380455</v>
      </c>
      <c r="DJ89" s="257" t="inlineStr">
        <is>
          <t>COOPERATIVA AGRARIA ECOFOREST</t>
        </is>
      </c>
      <c r="DK89" s="257" t="inlineStr">
        <is>
          <t>02 Cooperativa</t>
        </is>
      </c>
      <c r="DL89" s="258" t="n"/>
      <c r="DM89" s="258" t="n"/>
      <c r="DN89" s="258" t="n"/>
      <c r="DO89" s="258" t="n"/>
      <c r="DP89" s="258" t="n"/>
      <c r="DQ89" s="258" t="n"/>
      <c r="DR89" s="258" t="n"/>
      <c r="DS89" s="258" t="n"/>
      <c r="DT89" s="258" t="n"/>
      <c r="DU89" s="258" t="n"/>
      <c r="DV89" s="258" t="n"/>
      <c r="DW89" s="258" t="n"/>
      <c r="DX89" s="258" t="n"/>
      <c r="DY89" s="258" t="n"/>
      <c r="DZ89" s="258" t="n"/>
      <c r="EA89" s="258" t="n"/>
      <c r="EB89" s="258" t="n"/>
      <c r="EC89" s="258" t="n"/>
      <c r="ED89" s="258" t="n"/>
      <c r="EE89" s="258" t="n"/>
    </row>
    <row r="90" hidden="1" ht="47.25" customHeight="1">
      <c r="A90" s="240" t="inlineStr">
        <is>
          <t>COOPERATIVA AGRARIA LOS AMBIENTALISTAS LTDA</t>
        </is>
      </c>
      <c r="B90" s="240" t="inlineStr">
        <is>
          <t>CAFÉ</t>
        </is>
      </c>
      <c r="C90" s="240" t="inlineStr">
        <is>
          <t>CAFÉ</t>
        </is>
      </c>
      <c r="D90" s="240" t="inlineStr">
        <is>
          <t>CAJAMARCA</t>
        </is>
      </c>
      <c r="E90" s="240" t="inlineStr">
        <is>
          <t>060613</t>
        </is>
      </c>
      <c r="F90" s="240" t="inlineStr">
        <is>
          <t>CAJAMARCA</t>
        </is>
      </c>
      <c r="G90" s="240" t="inlineStr">
        <is>
          <t>CUTERVO</t>
        </is>
      </c>
      <c r="H90" s="240" t="inlineStr">
        <is>
          <t>SANTO TOMAS</t>
        </is>
      </c>
      <c r="I90" s="241" t="n">
        <v>1</v>
      </c>
      <c r="J90" s="241" t="n">
        <v>1</v>
      </c>
      <c r="K90" s="241" t="n"/>
      <c r="L90" s="241" t="n"/>
      <c r="M90" s="241" t="n"/>
      <c r="N90" s="241" t="n"/>
      <c r="O90" s="241" t="n"/>
      <c r="P90" s="241" t="n"/>
      <c r="Q90" s="241" t="inlineStr">
        <is>
          <t>PAC</t>
        </is>
      </c>
      <c r="R90" s="242">
        <f>IF(I90=1,I$2,"")&amp;IF(J90=1,IF(I90=1,"-","")&amp;J$2,"")&amp;IF(K90=1,IF(OR(J90=1,I90=1),"-","")&amp;K$2,"")&amp;IF(L90=1,IF(OR(K90=1,J90=1,I90=1),"-","")&amp;L$2,"")&amp;IF(M90=1,IF(OR(L90=1,K90=1,J90=1,I90=1),"-","")&amp;M$2,"")&amp;IF(N90=1,IF(OR(M90=1,L90=1,K90=1,J90=1,I90=1),"-","")&amp;N$2,"")&amp;IF(O90=1,IF(OR(N90=1,M90=1,L90=1,K90=1,J90=1,I90=1),"-","")&amp;O$2,"")&amp;IF(P90=1,IF(I90=1," - ",IF(J90=1," - ",IF(K90=1," - ",IF(L90=1," - ",IF(M90=1," - ",IF(N90=1," - ",IF(O90=1," - ","")))))))&amp;P$2,"")</f>
        <v/>
      </c>
      <c r="S90" s="243">
        <f>SUM('b2'!$I90:$P90)</f>
        <v/>
      </c>
      <c r="T90" s="243">
        <f>IF(OR('b2'!$J90=1,'b2'!$K90=1,'b2'!$L90=1,'b2'!$M90=1,'b2'!$N90=1,'b2'!$O90=1,'b2'!$P90=1),"SI","NO")</f>
        <v/>
      </c>
      <c r="U90" s="243">
        <f>IF(OR('b2'!$K90=1,'b2'!$L90=1,'b2'!$M90=1,'b2'!$N90=1,'b2'!$O90=1,'b2'!$P90=1),"SI","NO")</f>
        <v/>
      </c>
      <c r="V90" s="244" t="n">
        <v>122</v>
      </c>
      <c r="W90" s="245" t="n">
        <v>91</v>
      </c>
      <c r="X90" s="245" t="n">
        <v>28</v>
      </c>
      <c r="Y90" s="244" t="n">
        <v>119</v>
      </c>
      <c r="Z90" s="245" t="n">
        <v>0</v>
      </c>
      <c r="AA90" s="245" t="n">
        <v>0</v>
      </c>
      <c r="AB90" s="244" t="n">
        <v>0</v>
      </c>
      <c r="AC90" s="245" t="n">
        <v>0</v>
      </c>
      <c r="AD90" s="245" t="n">
        <v>0</v>
      </c>
      <c r="AE90" s="244" t="n">
        <v>0</v>
      </c>
      <c r="AF90" s="245" t="n">
        <v>0</v>
      </c>
      <c r="AG90" s="245" t="n">
        <v>0</v>
      </c>
      <c r="AH90" s="244" t="n">
        <v>0</v>
      </c>
      <c r="AI90" s="245" t="n">
        <v>0</v>
      </c>
      <c r="AJ90" s="245" t="n">
        <v>0</v>
      </c>
      <c r="AK90" s="244" t="n">
        <v>0</v>
      </c>
      <c r="AL90" s="245" t="n">
        <v>0</v>
      </c>
      <c r="AM90" s="245" t="n">
        <v>0</v>
      </c>
      <c r="AN90" s="244" t="n">
        <v>0</v>
      </c>
      <c r="AO90" s="245" t="n">
        <v>0</v>
      </c>
      <c r="AP90" s="245" t="n">
        <v>0</v>
      </c>
      <c r="AQ90" s="244" t="n">
        <v>0</v>
      </c>
      <c r="AR90" s="244">
        <f>IF('b2'!$AQ90&gt;0,'b2'!$AQ90,IF('b2'!$AN90&gt;0,'b2'!$AN90,IF('b2'!$AK90&gt;0,'b2'!$AK90,IF('b2'!$AH90&gt;0,'b2'!$AH90,IF('b2'!$AE90&gt;0,'b2'!$AE90,IF('b2'!$AB90&gt;0,'b2'!$AB90,IF('b2'!$Y90&gt;0,'b2'!$Y90,IF('b2'!$V90&gt;0,'b2'!$V90," ---"))))))))</f>
        <v/>
      </c>
      <c r="AS90" s="246" t="n">
        <v>0</v>
      </c>
      <c r="AT90" s="246" t="n">
        <v>0</v>
      </c>
      <c r="AU90" s="246" t="n">
        <v>0</v>
      </c>
      <c r="AV90" s="246" t="n">
        <v>0</v>
      </c>
      <c r="AW90" s="246" t="n">
        <v>0</v>
      </c>
      <c r="AX90" s="246" t="n">
        <v>0</v>
      </c>
      <c r="AY90" s="246" t="n">
        <v>0</v>
      </c>
      <c r="AZ90" s="246" t="n">
        <v>0</v>
      </c>
      <c r="BA90" s="246" t="n">
        <v>0</v>
      </c>
      <c r="BB90" s="246" t="n">
        <v>0</v>
      </c>
      <c r="BC90" s="246" t="n">
        <v>0</v>
      </c>
      <c r="BD90" s="246" t="n">
        <v>0</v>
      </c>
      <c r="BE90" s="247" t="n">
        <v>0</v>
      </c>
      <c r="BF90" s="248" t="n">
        <v>0</v>
      </c>
      <c r="BG90" s="248" t="n">
        <v>0</v>
      </c>
      <c r="BH90" s="249" t="n">
        <v>0</v>
      </c>
      <c r="BI90" s="250" t="inlineStr">
        <is>
          <t>#REF!</t>
        </is>
      </c>
      <c r="BJ90" s="251" t="inlineStr">
        <is>
          <t>#REF!</t>
        </is>
      </c>
      <c r="BK90" s="248" t="n">
        <v>0</v>
      </c>
      <c r="BL90" s="248" t="n">
        <v>0</v>
      </c>
      <c r="BM90" s="249" t="n">
        <v>0</v>
      </c>
      <c r="BN90" s="250" t="inlineStr">
        <is>
          <t>#REF!</t>
        </is>
      </c>
      <c r="BO90" s="251" t="inlineStr">
        <is>
          <t>#REF!</t>
        </is>
      </c>
      <c r="BP90" s="248" t="n">
        <v>0</v>
      </c>
      <c r="BQ90" s="248" t="n">
        <v>0</v>
      </c>
      <c r="BR90" s="249" t="n">
        <v>0</v>
      </c>
      <c r="BS90" s="250" t="inlineStr">
        <is>
          <t>#REF!</t>
        </is>
      </c>
      <c r="BT90" s="251">
        <f>'[2]DATA CONSOLIDADA 2018-2025 '!$BR92-'b2'!$BO90</f>
        <v/>
      </c>
      <c r="BU90" s="248" t="n">
        <v>0</v>
      </c>
      <c r="BV90" s="248" t="n">
        <v>0</v>
      </c>
      <c r="BW90" s="249" t="n">
        <v>0</v>
      </c>
      <c r="BX90" s="250" t="inlineStr">
        <is>
          <t>#REF!</t>
        </is>
      </c>
      <c r="BY90" s="251" t="inlineStr">
        <is>
          <t>#REF!</t>
        </is>
      </c>
      <c r="BZ90" s="248" t="n">
        <v>0</v>
      </c>
      <c r="CA90" s="248" t="n">
        <v>0</v>
      </c>
      <c r="CB90" s="249" t="n">
        <v>0</v>
      </c>
      <c r="CC90" s="250" t="inlineStr">
        <is>
          <t>#REF!</t>
        </is>
      </c>
      <c r="CD90" s="251">
        <f>'[2]DATA CONSOLIDADA 2018-2025 '!$CB92-'b2'!$BW90</f>
        <v/>
      </c>
      <c r="CE90" s="253" t="n">
        <v>0</v>
      </c>
      <c r="CF90" s="253" t="n">
        <v>0</v>
      </c>
      <c r="CG90" s="254" t="n">
        <v>0</v>
      </c>
      <c r="CH90" s="250" t="inlineStr">
        <is>
          <t>#REF!</t>
        </is>
      </c>
      <c r="CI90" s="251">
        <f>'[2]DATA CONSOLIDADA 2018-2025 '!$CG92-'b2'!$CB90</f>
        <v/>
      </c>
      <c r="CJ90" s="247" t="inlineStr">
        <is>
          <t>#REF!</t>
        </is>
      </c>
      <c r="CK90" s="247" t="n">
        <v>0</v>
      </c>
      <c r="CL90" s="247" t="n">
        <v>0</v>
      </c>
      <c r="CM90" s="247" t="n">
        <v>0</v>
      </c>
      <c r="CN90" s="247" t="inlineStr">
        <is>
          <t>#REF!</t>
        </is>
      </c>
      <c r="CO90" s="251">
        <f>'[2]DATA CONSOLIDADA 2018-2025 '!$CM92-'b2'!$CG90</f>
        <v/>
      </c>
      <c r="CP90" s="253" t="n">
        <v>0</v>
      </c>
      <c r="CQ90" s="253" t="n">
        <v>0</v>
      </c>
      <c r="CR90" s="253" t="n">
        <v>0</v>
      </c>
      <c r="CS90" s="253" t="n">
        <v>0</v>
      </c>
      <c r="CT90" s="253" t="n">
        <v>0</v>
      </c>
      <c r="CU90" s="253" t="n">
        <v>0</v>
      </c>
      <c r="CV90" s="247" t="n">
        <v>0</v>
      </c>
      <c r="CW90" s="247" t="n">
        <v>0</v>
      </c>
      <c r="CX90" s="247" t="n">
        <v>0</v>
      </c>
      <c r="CY90" s="247" t="n">
        <v>0</v>
      </c>
      <c r="CZ90" s="247" t="n">
        <v>0</v>
      </c>
      <c r="DA90" s="247" t="n">
        <v>0</v>
      </c>
      <c r="DB90" s="247" t="n">
        <v>0</v>
      </c>
      <c r="DC90" s="255" t="n">
        <v>0</v>
      </c>
      <c r="DD90" s="255" t="n">
        <v>0</v>
      </c>
      <c r="DE90" s="255" t="n">
        <v>0</v>
      </c>
      <c r="DF90" s="255" t="n">
        <v>0</v>
      </c>
      <c r="DG90" s="255" t="n">
        <v>0</v>
      </c>
      <c r="DH90" s="255" t="n">
        <v>0</v>
      </c>
      <c r="DI90" s="256" t="n">
        <v>20601186986</v>
      </c>
      <c r="DJ90" s="257" t="inlineStr">
        <is>
          <t>COOPERATIVA AGRARIA LOS AMBIENTALISTAS LTDA</t>
        </is>
      </c>
      <c r="DK90" s="257" t="inlineStr">
        <is>
          <t>02 Cooperativa</t>
        </is>
      </c>
      <c r="DL90" s="258" t="n"/>
      <c r="DM90" s="258" t="n"/>
      <c r="DN90" s="258" t="n"/>
      <c r="DO90" s="258" t="n"/>
      <c r="DP90" s="258" t="n"/>
      <c r="DQ90" s="258" t="n"/>
      <c r="DR90" s="258" t="n"/>
      <c r="DS90" s="258" t="n"/>
      <c r="DT90" s="258" t="n"/>
      <c r="DU90" s="258" t="n"/>
      <c r="DV90" s="258" t="n"/>
      <c r="DW90" s="258" t="n"/>
      <c r="DX90" s="258" t="n"/>
      <c r="DY90" s="258" t="n"/>
      <c r="DZ90" s="258" t="n"/>
      <c r="EA90" s="258" t="n"/>
      <c r="EB90" s="258" t="n"/>
      <c r="EC90" s="258" t="n"/>
      <c r="ED90" s="258" t="n"/>
      <c r="EE90" s="258" t="n"/>
    </row>
    <row r="91" hidden="1" ht="47.25" customHeight="1">
      <c r="A91" s="240" t="inlineStr">
        <is>
          <t>ASOCIACION DE PRODUCTORES CAFETALEROS ANDINOS SIERRA VERDE</t>
        </is>
      </c>
      <c r="B91" s="240" t="inlineStr">
        <is>
          <t>CAFÉ</t>
        </is>
      </c>
      <c r="C91" s="240" t="inlineStr">
        <is>
          <t>CAFÉ</t>
        </is>
      </c>
      <c r="D91" s="240" t="inlineStr">
        <is>
          <t>CAJAMARCA</t>
        </is>
      </c>
      <c r="E91" s="240" t="inlineStr">
        <is>
          <t>060801</t>
        </is>
      </c>
      <c r="F91" s="240" t="inlineStr">
        <is>
          <t>CAJAMARCA</t>
        </is>
      </c>
      <c r="G91" s="240" t="inlineStr">
        <is>
          <t>JAEN</t>
        </is>
      </c>
      <c r="H91" s="240" t="inlineStr">
        <is>
          <t>JAEN</t>
        </is>
      </c>
      <c r="I91" s="241" t="n">
        <v>1</v>
      </c>
      <c r="J91" s="241" t="n">
        <v>1</v>
      </c>
      <c r="K91" s="241" t="n">
        <v>1</v>
      </c>
      <c r="L91" s="241" t="n">
        <v>1</v>
      </c>
      <c r="M91" s="241" t="n">
        <v>1</v>
      </c>
      <c r="N91" s="241" t="n">
        <v>1</v>
      </c>
      <c r="O91" s="241" t="n"/>
      <c r="P91" s="241" t="n"/>
      <c r="Q91" s="241" t="inlineStr">
        <is>
          <t>PAC</t>
        </is>
      </c>
      <c r="R91" s="242">
        <f>IF(I91=1,I$2,"")&amp;IF(J91=1,IF(I91=1,"-","")&amp;J$2,"")&amp;IF(K91=1,IF(OR(J91=1,I91=1),"-","")&amp;K$2,"")&amp;IF(L91=1,IF(OR(K91=1,J91=1,I91=1),"-","")&amp;L$2,"")&amp;IF(M91=1,IF(OR(L91=1,K91=1,J91=1,I91=1),"-","")&amp;M$2,"")&amp;IF(N91=1,IF(OR(M91=1,L91=1,K91=1,J91=1,I91=1),"-","")&amp;N$2,"")&amp;IF(O91=1,IF(OR(N91=1,M91=1,L91=1,K91=1,J91=1,I91=1),"-","")&amp;O$2,"")&amp;IF(P91=1,IF(I91=1," - ",IF(J91=1," - ",IF(K91=1," - ",IF(L91=1," - ",IF(M91=1," - ",IF(N91=1," - ",IF(O91=1," - ","")))))))&amp;P$2,"")</f>
        <v/>
      </c>
      <c r="S91" s="243">
        <f>SUM('b2'!$I91:$P91)</f>
        <v/>
      </c>
      <c r="T91" s="243">
        <f>IF(OR('b2'!$J91=1,'b2'!$K91=1,'b2'!$L91=1,'b2'!$M91=1,'b2'!$N91=1,'b2'!$O91=1,'b2'!$P91=1),"SI","NO")</f>
        <v/>
      </c>
      <c r="U91" s="243">
        <f>IF(OR('b2'!$K91=1,'b2'!$L91=1,'b2'!$M91=1,'b2'!$N91=1,'b2'!$O91=1,'b2'!$P91=1),"SI","NO")</f>
        <v/>
      </c>
      <c r="V91" s="244" t="n">
        <v>217</v>
      </c>
      <c r="W91" s="245" t="n">
        <v>160</v>
      </c>
      <c r="X91" s="245" t="n">
        <v>57</v>
      </c>
      <c r="Y91" s="244" t="n">
        <v>217</v>
      </c>
      <c r="Z91" s="245" t="n">
        <v>160</v>
      </c>
      <c r="AA91" s="245" t="n">
        <v>57</v>
      </c>
      <c r="AB91" s="244" t="n">
        <v>217</v>
      </c>
      <c r="AC91" s="245" t="n">
        <v>161</v>
      </c>
      <c r="AD91" s="245" t="n">
        <v>54</v>
      </c>
      <c r="AE91" s="244" t="n">
        <v>215</v>
      </c>
      <c r="AF91" s="245" t="n">
        <v>161</v>
      </c>
      <c r="AG91" s="245" t="n">
        <v>54</v>
      </c>
      <c r="AH91" s="244" t="n">
        <v>215</v>
      </c>
      <c r="AI91" s="245" t="n">
        <v>161</v>
      </c>
      <c r="AJ91" s="245" t="n">
        <v>54</v>
      </c>
      <c r="AK91" s="244" t="n">
        <v>215</v>
      </c>
      <c r="AL91" s="245" t="n">
        <v>0</v>
      </c>
      <c r="AM91" s="245" t="n">
        <v>0</v>
      </c>
      <c r="AN91" s="244" t="n">
        <v>0</v>
      </c>
      <c r="AO91" s="245" t="n">
        <v>0</v>
      </c>
      <c r="AP91" s="245" t="n">
        <v>0</v>
      </c>
      <c r="AQ91" s="244" t="n">
        <v>0</v>
      </c>
      <c r="AR91" s="244">
        <f>IF('b2'!$AQ91&gt;0,'b2'!$AQ91,IF('b2'!$AN91&gt;0,'b2'!$AN91,IF('b2'!$AK91&gt;0,'b2'!$AK91,IF('b2'!$AH91&gt;0,'b2'!$AH91,IF('b2'!$AE91&gt;0,'b2'!$AE91,IF('b2'!$AB91&gt;0,'b2'!$AB91,IF('b2'!$Y91&gt;0,'b2'!$Y91,IF('b2'!$V91&gt;0,'b2'!$V91," ---"))))))))</f>
        <v/>
      </c>
      <c r="AS91" s="246" t="n">
        <v>0</v>
      </c>
      <c r="AT91" s="246" t="n">
        <v>6</v>
      </c>
      <c r="AU91" s="246" t="n">
        <v>27</v>
      </c>
      <c r="AV91" s="246" t="n">
        <v>10</v>
      </c>
      <c r="AW91" s="246" t="n">
        <v>18</v>
      </c>
      <c r="AX91" s="246" t="n">
        <v>6</v>
      </c>
      <c r="AY91" s="246" t="n">
        <v>13</v>
      </c>
      <c r="AZ91" s="246" t="n">
        <v>4</v>
      </c>
      <c r="BA91" s="246" t="n">
        <v>0</v>
      </c>
      <c r="BB91" s="246" t="n">
        <v>0</v>
      </c>
      <c r="BC91" s="246" t="n">
        <v>0</v>
      </c>
      <c r="BD91" s="246" t="n">
        <v>0</v>
      </c>
      <c r="BE91" s="247" t="n">
        <v>0</v>
      </c>
      <c r="BF91" s="248" t="n">
        <v>838619.83</v>
      </c>
      <c r="BG91" s="248" t="n">
        <v>0</v>
      </c>
      <c r="BH91" s="249" t="n">
        <v>838619.83</v>
      </c>
      <c r="BI91" s="250" t="inlineStr">
        <is>
          <t>#REF!</t>
        </is>
      </c>
      <c r="BJ91" s="251" t="inlineStr">
        <is>
          <t>#REF!</t>
        </is>
      </c>
      <c r="BK91" s="248" t="n">
        <v>2149542.89</v>
      </c>
      <c r="BL91" s="248" t="n">
        <v>0</v>
      </c>
      <c r="BM91" s="249" t="n">
        <v>2149542.89</v>
      </c>
      <c r="BN91" s="250" t="inlineStr">
        <is>
          <t>#REF!</t>
        </is>
      </c>
      <c r="BO91" s="251" t="inlineStr">
        <is>
          <t>#REF!</t>
        </is>
      </c>
      <c r="BP91" s="248" t="n">
        <v>3595209.1</v>
      </c>
      <c r="BQ91" s="248" t="n">
        <v>0</v>
      </c>
      <c r="BR91" s="249" t="n">
        <v>3595209.1</v>
      </c>
      <c r="BS91" s="250" t="inlineStr">
        <is>
          <t>#REF!</t>
        </is>
      </c>
      <c r="BT91" s="251">
        <f>'[2]DATA CONSOLIDADA 2018-2025 '!$BR93-'b2'!$BO91</f>
        <v/>
      </c>
      <c r="BU91" s="248" t="n">
        <v>4081192.34</v>
      </c>
      <c r="BV91" s="248" t="n">
        <v>0</v>
      </c>
      <c r="BW91" s="249" t="n">
        <v>4081192.34</v>
      </c>
      <c r="BX91" s="250" t="inlineStr">
        <is>
          <t>#REF!</t>
        </is>
      </c>
      <c r="BY91" s="251" t="inlineStr">
        <is>
          <t>#REF!</t>
        </is>
      </c>
      <c r="BZ91" s="248" t="n">
        <v>3614509.99</v>
      </c>
      <c r="CA91" s="248" t="n">
        <v>0</v>
      </c>
      <c r="CB91" s="249" t="n">
        <v>3614509.99</v>
      </c>
      <c r="CC91" s="250" t="inlineStr">
        <is>
          <t>#REF!</t>
        </is>
      </c>
      <c r="CD91" s="251">
        <f>'[2]DATA CONSOLIDADA 2018-2025 '!$CB93-'b2'!$BW91</f>
        <v/>
      </c>
      <c r="CE91" s="253" t="n">
        <v>0</v>
      </c>
      <c r="CF91" s="253" t="n">
        <v>0</v>
      </c>
      <c r="CG91" s="254" t="n">
        <v>0</v>
      </c>
      <c r="CH91" s="250" t="inlineStr">
        <is>
          <t>#REF!</t>
        </is>
      </c>
      <c r="CI91" s="251">
        <f>'[2]DATA CONSOLIDADA 2018-2025 '!$CG93-'b2'!$CB91</f>
        <v/>
      </c>
      <c r="CJ91" s="247" t="inlineStr">
        <is>
          <t>#REF!</t>
        </is>
      </c>
      <c r="CK91" s="247" t="n">
        <v>0</v>
      </c>
      <c r="CL91" s="247" t="n">
        <v>0</v>
      </c>
      <c r="CM91" s="247" t="n">
        <v>0</v>
      </c>
      <c r="CN91" s="247" t="inlineStr">
        <is>
          <t>#REF!</t>
        </is>
      </c>
      <c r="CO91" s="251">
        <f>'[2]DATA CONSOLIDADA 2018-2025 '!$CM93-'b2'!$CG91</f>
        <v/>
      </c>
      <c r="CP91" s="253" t="n">
        <v>0</v>
      </c>
      <c r="CQ91" s="253" t="n">
        <v>0</v>
      </c>
      <c r="CR91" s="253" t="n">
        <v>0</v>
      </c>
      <c r="CS91" s="253" t="n">
        <v>3614510.02625239</v>
      </c>
      <c r="CT91" s="253" t="n">
        <v>0</v>
      </c>
      <c r="CU91" s="253" t="n">
        <v>0</v>
      </c>
      <c r="CV91" s="247" t="n">
        <v>3614510.02625239</v>
      </c>
      <c r="CW91" s="247" t="n">
        <v>0</v>
      </c>
      <c r="CX91" s="247" t="n">
        <v>0</v>
      </c>
      <c r="CY91" s="247" t="n">
        <v>0</v>
      </c>
      <c r="CZ91" s="247" t="n">
        <v>0</v>
      </c>
      <c r="DA91" s="247" t="n">
        <v>0</v>
      </c>
      <c r="DB91" s="247" t="n">
        <v>0</v>
      </c>
      <c r="DC91" s="255" t="n">
        <v>0</v>
      </c>
      <c r="DD91" s="255" t="n">
        <v>0</v>
      </c>
      <c r="DE91" s="255" t="n">
        <v>0</v>
      </c>
      <c r="DF91" s="255" t="n">
        <v>0</v>
      </c>
      <c r="DG91" s="255" t="n">
        <v>0</v>
      </c>
      <c r="DH91" s="255" t="n">
        <v>0</v>
      </c>
      <c r="DI91" s="256" t="n">
        <v>20600785541</v>
      </c>
      <c r="DJ91" s="257" t="inlineStr">
        <is>
          <t>ASOCIACION DE PRODUCTORES CAFETALEROS ANDINOS SIERRA VERDE</t>
        </is>
      </c>
      <c r="DK91" s="257" t="inlineStr">
        <is>
          <t>01 Asociación</t>
        </is>
      </c>
      <c r="DL91" s="258" t="n"/>
      <c r="DM91" s="258" t="n"/>
      <c r="DN91" s="258" t="n"/>
      <c r="DO91" s="258" t="n"/>
      <c r="DP91" s="258" t="n"/>
      <c r="DQ91" s="258" t="n"/>
      <c r="DR91" s="258" t="n"/>
      <c r="DS91" s="258" t="n"/>
      <c r="DT91" s="258" t="n"/>
      <c r="DU91" s="258" t="n"/>
      <c r="DV91" s="258" t="n"/>
      <c r="DW91" s="258" t="n"/>
      <c r="DX91" s="258" t="n"/>
      <c r="DY91" s="258" t="n"/>
      <c r="DZ91" s="258" t="n"/>
      <c r="EA91" s="258" t="n"/>
      <c r="EB91" s="258" t="n"/>
      <c r="EC91" s="258" t="n"/>
      <c r="ED91" s="258" t="n"/>
      <c r="EE91" s="258" t="n"/>
    </row>
    <row r="92" ht="47.25" customHeight="1">
      <c r="A92" s="240" t="inlineStr">
        <is>
          <t>ASOCIACIÓN AGROINDUSTRIAL DE MUJERES PRODUCTORAS DE CACAO Y CAFÉ DEL VRAEM-OTARI´S</t>
        </is>
      </c>
      <c r="B92" s="240" t="inlineStr">
        <is>
          <t>CACAO</t>
        </is>
      </c>
      <c r="C92" s="240" t="inlineStr">
        <is>
          <t>CACAO EN GRANO</t>
        </is>
      </c>
      <c r="D92" s="240" t="inlineStr">
        <is>
          <t>AYACUCHO</t>
        </is>
      </c>
      <c r="E92" s="240" t="inlineStr">
        <is>
          <t>080910</t>
        </is>
      </c>
      <c r="F92" s="240" t="inlineStr">
        <is>
          <t>CUSCO</t>
        </is>
      </c>
      <c r="G92" s="240" t="inlineStr">
        <is>
          <t>LA CONVENCION</t>
        </is>
      </c>
      <c r="H92" s="240" t="inlineStr">
        <is>
          <t>PICHARI</t>
        </is>
      </c>
      <c r="I92" s="241" t="n"/>
      <c r="J92" s="241" t="n"/>
      <c r="K92" s="241" t="n"/>
      <c r="L92" s="241" t="n"/>
      <c r="M92" s="241" t="n"/>
      <c r="N92" s="241" t="n"/>
      <c r="O92" s="241" t="n"/>
      <c r="P92" s="241" t="n">
        <v>1</v>
      </c>
      <c r="Q92" s="241" t="inlineStr">
        <is>
          <t>PAC</t>
        </is>
      </c>
      <c r="R92" s="242">
        <f>IF(I92=1,I$2,"")&amp;IF(J92=1,IF(I92=1,"-","")&amp;J$2,"")&amp;IF(K92=1,IF(OR(J92=1,I92=1),"-","")&amp;K$2,"")&amp;IF(L92=1,IF(OR(K92=1,J92=1,I92=1),"-","")&amp;L$2,"")&amp;IF(M92=1,IF(OR(L92=1,K92=1,J92=1,I92=1),"-","")&amp;M$2,"")&amp;IF(N92=1,IF(OR(M92=1,L92=1,K92=1,J92=1,I92=1),"-","")&amp;N$2,"")&amp;IF(O92=1,IF(OR(N92=1,M92=1,L92=1,K92=1,J92=1,I92=1),"-","")&amp;O$2,"")&amp;IF(P92=1,IF(I92=1," - ",IF(J92=1," - ",IF(K92=1," - ",IF(L92=1," - ",IF(M92=1," - ",IF(N92=1," - ",IF(O92=1," - ","")))))))&amp;P$2,"")</f>
        <v/>
      </c>
      <c r="S92" s="243">
        <f>SUM('b2'!$I92:$P92)</f>
        <v/>
      </c>
      <c r="T92" s="243">
        <f>IF(OR('b2'!$J92=1,'b2'!$K92=1,'b2'!$L92=1,'b2'!$M92=1,'b2'!$N92=1,'b2'!$O92=1,'b2'!$P92=1),"SI","NO")</f>
        <v/>
      </c>
      <c r="U92" s="243">
        <f>IF(OR('b2'!$K92=1,'b2'!$L92=1,'b2'!$M92=1,'b2'!$N92=1,'b2'!$O92=1,'b2'!$P92=1),"SI","NO")</f>
        <v/>
      </c>
      <c r="V92" s="244" t="n">
        <v>0</v>
      </c>
      <c r="W92" s="245" t="n">
        <v>0</v>
      </c>
      <c r="X92" s="245" t="n">
        <v>0</v>
      </c>
      <c r="Y92" s="244" t="n">
        <v>0</v>
      </c>
      <c r="Z92" s="245" t="n">
        <v>0</v>
      </c>
      <c r="AA92" s="245" t="n">
        <v>0</v>
      </c>
      <c r="AB92" s="244" t="n">
        <v>0</v>
      </c>
      <c r="AC92" s="245" t="n">
        <v>0</v>
      </c>
      <c r="AD92" s="245" t="n">
        <v>0</v>
      </c>
      <c r="AE92" s="244" t="n">
        <v>0</v>
      </c>
      <c r="AF92" s="245" t="n">
        <v>0</v>
      </c>
      <c r="AG92" s="245" t="n">
        <v>0</v>
      </c>
      <c r="AH92" s="244" t="n">
        <v>0</v>
      </c>
      <c r="AI92" s="245" t="n">
        <v>0</v>
      </c>
      <c r="AJ92" s="245" t="n">
        <v>0</v>
      </c>
      <c r="AK92" s="244" t="n">
        <v>0</v>
      </c>
      <c r="AL92" s="245" t="n">
        <v>0</v>
      </c>
      <c r="AM92" s="245" t="n">
        <v>0</v>
      </c>
      <c r="AN92" s="244" t="n">
        <v>0</v>
      </c>
      <c r="AO92" s="245" t="n">
        <v>0</v>
      </c>
      <c r="AP92" s="245" t="n">
        <v>77</v>
      </c>
      <c r="AQ92" s="244" t="n">
        <v>77</v>
      </c>
      <c r="AR92" s="244">
        <f>IF('b2'!$AQ92&gt;0,'b2'!$AQ92,IF('b2'!$AN92&gt;0,'b2'!$AN92,IF('b2'!$AK92&gt;0,'b2'!$AK92,IF('b2'!$AH92&gt;0,'b2'!$AH92,IF('b2'!$AE92&gt;0,'b2'!$AE92,IF('b2'!$AB92&gt;0,'b2'!$AB92,IF('b2'!$Y92&gt;0,'b2'!$Y92,IF('b2'!$V92&gt;0,'b2'!$V92," ---"))))))))</f>
        <v/>
      </c>
      <c r="AS92" s="246" t="n"/>
      <c r="AT92" s="246" t="n"/>
      <c r="AU92" s="246" t="n"/>
      <c r="AV92" s="246" t="n"/>
      <c r="AW92" s="246" t="n"/>
      <c r="AX92" s="246" t="n"/>
      <c r="AY92" s="246" t="n"/>
      <c r="AZ92" s="246" t="n"/>
      <c r="BA92" s="246" t="n"/>
      <c r="BB92" s="246" t="n"/>
      <c r="BC92" s="246" t="n">
        <v>29</v>
      </c>
      <c r="BD92" s="246" t="n">
        <v>0</v>
      </c>
      <c r="BE92" s="247" t="n"/>
      <c r="BF92" s="252" t="n"/>
      <c r="BG92" s="252" t="n"/>
      <c r="BH92" s="247" t="n"/>
      <c r="BI92" s="250">
        <f>IF('[2]DATA CONSOLIDADA 2018-2025 '!$BH571&gt;'[2]DATA CONSOLIDADA 2018-2025 '!$AN571,"Incremento",IF('[2]DATA CONSOLIDADA 2018-2025 '!$AN571='[2]DATA CONSOLIDADA 2018-2025 '!$BH571,"Sin incremento",IF('[2]DATA CONSOLIDADA 2018-2025 '!$BH571&lt;'[2]DATA CONSOLIDADA 2018-2025 '!$AN571,"Disminución"," ---")))</f>
        <v/>
      </c>
      <c r="BJ92" s="251">
        <f>'[2]DATA CONSOLIDADA 2018-2025 '!$BH571-'[2]DATA CONSOLIDADA 2018-2025 '!$BE571</f>
        <v/>
      </c>
      <c r="BK92" s="252" t="n"/>
      <c r="BL92" s="252" t="n"/>
      <c r="BM92" s="247" t="n"/>
      <c r="BN92" s="250">
        <f>IF('[2]DATA CONSOLIDADA 2018-2025 '!$BM571&gt;'[2]DATA CONSOLIDADA 2018-2025 '!$BH571,"Incremento",IF('[2]DATA CONSOLIDADA 2018-2025 '!$BH571='[2]DATA CONSOLIDADA 2018-2025 '!$BM571,"Sin incremento",IF('[2]DATA CONSOLIDADA 2018-2025 '!$BM571&lt;'[2]DATA CONSOLIDADA 2018-2025 '!$BH571,"Disminución"," ---")))</f>
        <v/>
      </c>
      <c r="BO92" s="251">
        <f>'[2]DATA CONSOLIDADA 2018-2025 '!$BM571-'[2]DATA CONSOLIDADA 2018-2025 '!$BH571</f>
        <v/>
      </c>
      <c r="BP92" s="248" t="n"/>
      <c r="BQ92" s="248" t="n"/>
      <c r="BR92" s="249" t="n"/>
      <c r="BS92" s="250">
        <f>IF('[2]DATA CONSOLIDADA 2018-2025 '!$BR571&gt;'[2]DATA CONSOLIDADA 2018-2025 '!$BM571,"Incremento",IF('[2]DATA CONSOLIDADA 2018-2025 '!$BM571='[2]DATA CONSOLIDADA 2018-2025 '!$BR571,"Sin incremento",IF('[2]DATA CONSOLIDADA 2018-2025 '!$BR571&lt;'[2]DATA CONSOLIDADA 2018-2025 '!$BM571,"Disminución"," ---")))</f>
        <v/>
      </c>
      <c r="BT92" s="251">
        <f>'[2]DATA CONSOLIDADA 2018-2025 '!$BR94-'b2'!$BO92</f>
        <v/>
      </c>
      <c r="BU92" s="252" t="n"/>
      <c r="BV92" s="248" t="n"/>
      <c r="BW92" s="249" t="n"/>
      <c r="BX92" s="250">
        <f>IF('[2]DATA CONSOLIDADA 2018-2025 '!$BW571&gt;'[2]DATA CONSOLIDADA 2018-2025 '!$BR571,"Incremento",IF('[2]DATA CONSOLIDADA 2018-2025 '!$BR571='[2]DATA CONSOLIDADA 2018-2025 '!$BW571,"Sin incremento",IF('[2]DATA CONSOLIDADA 2018-2025 '!$BW571&lt;'[2]DATA CONSOLIDADA 2018-2025 '!$BR571,"Disminución"," ---")))</f>
        <v/>
      </c>
      <c r="BY92" s="251">
        <f>'[2]DATA CONSOLIDADA 2018-2025 '!$BW571-'[2]DATA CONSOLIDADA 2018-2025 '!$BR571</f>
        <v/>
      </c>
      <c r="BZ92" s="248" t="n"/>
      <c r="CA92" s="248" t="n"/>
      <c r="CB92" s="249" t="n"/>
      <c r="CC92" s="250">
        <f>IF('[2]DATA CONSOLIDADA 2018-2025 '!$CB571&gt;'[2]DATA CONSOLIDADA 2018-2025 '!$BW571,"Incremento",IF('[2]DATA CONSOLIDADA 2018-2025 '!$BW571='[2]DATA CONSOLIDADA 2018-2025 '!$CB571,"Sin incremento",IF('[2]DATA CONSOLIDADA 2018-2025 '!$CB571&lt;'[2]DATA CONSOLIDADA 2018-2025 '!$BW571,"Disminución"," ---")))</f>
        <v/>
      </c>
      <c r="CD92" s="251">
        <f>'[2]DATA CONSOLIDADA 2018-2025 '!$CB94-'b2'!$BW92</f>
        <v/>
      </c>
      <c r="CE92" s="253" t="n"/>
      <c r="CF92" s="253" t="n"/>
      <c r="CG92" s="254" t="n"/>
      <c r="CH92" s="250">
        <f>IF('[2]DATA CONSOLIDADA 2018-2025 '!$CG571&gt;'[2]DATA CONSOLIDADA 2018-2025 '!$CB571,"Incremento",IF('[2]DATA CONSOLIDADA 2018-2025 '!$CB571='[2]DATA CONSOLIDADA 2018-2025 '!$CG571,"Sin incremento",IF('[2]DATA CONSOLIDADA 2018-2025 '!$CG571&lt;'[2]DATA CONSOLIDADA 2018-2025 '!$CB571,"Disminución"," ---")))</f>
        <v/>
      </c>
      <c r="CI92" s="251">
        <f>'[2]DATA CONSOLIDADA 2018-2025 '!$CG94-'b2'!$CB92</f>
        <v/>
      </c>
      <c r="CJ92" s="247" t="inlineStr">
        <is>
          <t>#REF!</t>
        </is>
      </c>
      <c r="CK92" s="247" t="n">
        <v>313500</v>
      </c>
      <c r="CL92" s="247" t="n">
        <v>0</v>
      </c>
      <c r="CM92" s="247" t="n">
        <v>313500</v>
      </c>
      <c r="CN92" s="247" t="inlineStr">
        <is>
          <t>#REF!</t>
        </is>
      </c>
      <c r="CO92" s="251">
        <f>'[2]DATA CONSOLIDADA 2018-2025 '!$CM94-'b2'!$CG92</f>
        <v/>
      </c>
      <c r="CP92" s="253" t="n"/>
      <c r="CQ92" s="253" t="n"/>
      <c r="CR92" s="253" t="n"/>
      <c r="CS92" s="253" t="n"/>
      <c r="CT92" s="253" t="n"/>
      <c r="CU92" s="253" t="n"/>
      <c r="CV92" s="247" t="n"/>
      <c r="CW92" s="247" t="n"/>
      <c r="CX92" s="247" t="n"/>
      <c r="CY92" s="247" t="n"/>
      <c r="CZ92" s="247" t="n"/>
      <c r="DA92" s="247" t="n"/>
      <c r="DB92" s="247" t="n"/>
      <c r="DC92" s="255" t="n">
        <v>0</v>
      </c>
      <c r="DD92" s="255" t="n">
        <v>0</v>
      </c>
      <c r="DE92" s="255" t="n">
        <v>313500</v>
      </c>
      <c r="DF92" s="255" t="n">
        <v>0</v>
      </c>
      <c r="DG92" s="255" t="n">
        <v>0</v>
      </c>
      <c r="DH92" s="255" t="n">
        <v>313500</v>
      </c>
      <c r="DI92" s="256" t="n">
        <v>20605228489</v>
      </c>
      <c r="DJ92" s="257" t="inlineStr">
        <is>
          <t>ASOCIACION AGROINDUSTRIAL DE MUJERES PRODUCTORAS DE CACAO Y CAFE DEL VRAEM-OTARI´S</t>
        </is>
      </c>
      <c r="DK92" s="257" t="inlineStr">
        <is>
          <t>01 Asociación</t>
        </is>
      </c>
      <c r="DL92" s="258" t="n"/>
      <c r="DM92" s="258" t="n"/>
      <c r="DN92" s="258" t="n"/>
      <c r="DO92" s="258" t="n"/>
      <c r="DP92" s="258" t="n"/>
      <c r="DQ92" s="258" t="n"/>
      <c r="DR92" s="258" t="n"/>
      <c r="DS92" s="258" t="n"/>
      <c r="DT92" s="258" t="n"/>
      <c r="DU92" s="258" t="n"/>
      <c r="DV92" s="258" t="n"/>
      <c r="DW92" s="258" t="n"/>
      <c r="DX92" s="258" t="n"/>
      <c r="DY92" s="258" t="n"/>
      <c r="DZ92" s="258" t="n"/>
      <c r="EA92" s="258" t="n"/>
      <c r="EB92" s="258" t="n"/>
      <c r="EC92" s="258" t="n"/>
      <c r="ED92" s="258" t="n"/>
      <c r="EE92" s="258" t="n"/>
    </row>
    <row r="93" hidden="1" ht="47.25" customHeight="1">
      <c r="A93" s="240" t="inlineStr">
        <is>
          <t>ASOC. DE PRODUC. AGROP. AGROIND. FORESTALES Y SERV. MULT. LA FLOR DE LA GRANADILLA - ALTO PERE</t>
        </is>
      </c>
      <c r="B93" s="240" t="inlineStr">
        <is>
          <t>GRANADILLA</t>
        </is>
      </c>
      <c r="C93" s="240" t="inlineStr">
        <is>
          <t>GRANADILLA</t>
        </is>
      </c>
      <c r="D93" s="240" t="inlineStr">
        <is>
          <t>CAJAMARCA</t>
        </is>
      </c>
      <c r="E93" s="240" t="inlineStr">
        <is>
          <t>060801</t>
        </is>
      </c>
      <c r="F93" s="240" t="inlineStr">
        <is>
          <t>CAJAMARCA</t>
        </is>
      </c>
      <c r="G93" s="240" t="inlineStr">
        <is>
          <t>JAEN</t>
        </is>
      </c>
      <c r="H93" s="240" t="inlineStr">
        <is>
          <t>JAEN</t>
        </is>
      </c>
      <c r="I93" s="241" t="n"/>
      <c r="J93" s="241" t="n">
        <v>1</v>
      </c>
      <c r="K93" s="241" t="n"/>
      <c r="L93" s="241" t="n"/>
      <c r="M93" s="241" t="n"/>
      <c r="N93" s="241" t="n"/>
      <c r="O93" s="241" t="n"/>
      <c r="P93" s="241" t="n"/>
      <c r="Q93" s="241" t="inlineStr">
        <is>
          <t>PAC</t>
        </is>
      </c>
      <c r="R93" s="242">
        <f>IF(I93=1,I$2,"")&amp;IF(J93=1,IF(I93=1,"-","")&amp;J$2,"")&amp;IF(K93=1,IF(OR(J93=1,I93=1),"-","")&amp;K$2,"")&amp;IF(L93=1,IF(OR(K93=1,J93=1,I93=1),"-","")&amp;L$2,"")&amp;IF(M93=1,IF(OR(L93=1,K93=1,J93=1,I93=1),"-","")&amp;M$2,"")&amp;IF(N93=1,IF(OR(M93=1,L93=1,K93=1,J93=1,I93=1),"-","")&amp;N$2,"")&amp;IF(O93=1,IF(OR(N93=1,M93=1,L93=1,K93=1,J93=1,I93=1),"-","")&amp;O$2,"")&amp;IF(P93=1,IF(I93=1," - ",IF(J93=1," - ",IF(K93=1," - ",IF(L93=1," - ",IF(M93=1," - ",IF(N93=1," - ",IF(O93=1," - ","")))))))&amp;P$2,"")</f>
        <v/>
      </c>
      <c r="S93" s="243">
        <f>SUM('b2'!$I93:$P93)</f>
        <v/>
      </c>
      <c r="T93" s="243">
        <f>IF(OR('b2'!$J93=1,'b2'!$K93=1,'b2'!$L93=1,'b2'!$M93=1,'b2'!$N93=1,'b2'!$O93=1,'b2'!$P93=1),"SI","NO")</f>
        <v/>
      </c>
      <c r="U93" s="243">
        <f>IF(OR('b2'!$K93=1,'b2'!$L93=1,'b2'!$M93=1,'b2'!$N93=1,'b2'!$O93=1,'b2'!$P93=1),"SI","NO")</f>
        <v/>
      </c>
      <c r="V93" s="244" t="n">
        <v>0</v>
      </c>
      <c r="W93" s="245" t="n">
        <v>0</v>
      </c>
      <c r="X93" s="245" t="n">
        <v>0</v>
      </c>
      <c r="Y93" s="244" t="n">
        <v>0</v>
      </c>
      <c r="Z93" s="245" t="n">
        <v>0</v>
      </c>
      <c r="AA93" s="245" t="n">
        <v>0</v>
      </c>
      <c r="AB93" s="244" t="n">
        <v>0</v>
      </c>
      <c r="AC93" s="245" t="n">
        <v>0</v>
      </c>
      <c r="AD93" s="245" t="n">
        <v>0</v>
      </c>
      <c r="AE93" s="244" t="n">
        <v>0</v>
      </c>
      <c r="AF93" s="245" t="n">
        <v>0</v>
      </c>
      <c r="AG93" s="245" t="n">
        <v>0</v>
      </c>
      <c r="AH93" s="244" t="n">
        <v>0</v>
      </c>
      <c r="AI93" s="245" t="n">
        <v>0</v>
      </c>
      <c r="AJ93" s="245" t="n">
        <v>0</v>
      </c>
      <c r="AK93" s="244" t="n">
        <v>0</v>
      </c>
      <c r="AL93" s="245" t="n">
        <v>0</v>
      </c>
      <c r="AM93" s="245" t="n">
        <v>0</v>
      </c>
      <c r="AN93" s="244" t="n">
        <v>0</v>
      </c>
      <c r="AO93" s="245" t="n">
        <v>0</v>
      </c>
      <c r="AP93" s="245" t="n">
        <v>0</v>
      </c>
      <c r="AQ93" s="244" t="n">
        <v>0</v>
      </c>
      <c r="AR93" s="244">
        <f>IF('b2'!$AQ93&gt;0,'b2'!$AQ93,IF('b2'!$AN93&gt;0,'b2'!$AN93,IF('b2'!$AK93&gt;0,'b2'!$AK93,IF('b2'!$AH93&gt;0,'b2'!$AH93,IF('b2'!$AE93&gt;0,'b2'!$AE93,IF('b2'!$AB93&gt;0,'b2'!$AB93,IF('b2'!$Y93&gt;0,'b2'!$Y93,IF('b2'!$V93&gt;0,'b2'!$V93," ---"))))))))</f>
        <v/>
      </c>
      <c r="AS93" s="246" t="n">
        <v>0</v>
      </c>
      <c r="AT93" s="246" t="n">
        <v>0</v>
      </c>
      <c r="AU93" s="246" t="n">
        <v>0</v>
      </c>
      <c r="AV93" s="246" t="n">
        <v>0</v>
      </c>
      <c r="AW93" s="246" t="n">
        <v>0</v>
      </c>
      <c r="AX93" s="246" t="n">
        <v>0</v>
      </c>
      <c r="AY93" s="246" t="n">
        <v>0</v>
      </c>
      <c r="AZ93" s="246" t="n">
        <v>0</v>
      </c>
      <c r="BA93" s="246" t="n">
        <v>0</v>
      </c>
      <c r="BB93" s="246" t="n">
        <v>0</v>
      </c>
      <c r="BC93" s="246" t="n">
        <v>0</v>
      </c>
      <c r="BD93" s="246" t="n">
        <v>0</v>
      </c>
      <c r="BE93" s="249" t="n">
        <v>0</v>
      </c>
      <c r="BF93" s="248" t="n">
        <v>0</v>
      </c>
      <c r="BG93" s="248" t="n">
        <v>0</v>
      </c>
      <c r="BH93" s="249" t="n">
        <v>0</v>
      </c>
      <c r="BI93" s="250" t="inlineStr">
        <is>
          <t>#REF!</t>
        </is>
      </c>
      <c r="BJ93" s="251" t="inlineStr">
        <is>
          <t>#REF!</t>
        </is>
      </c>
      <c r="BK93" s="248" t="n">
        <v>0</v>
      </c>
      <c r="BL93" s="248" t="n">
        <v>0</v>
      </c>
      <c r="BM93" s="249" t="n">
        <v>0</v>
      </c>
      <c r="BN93" s="250" t="inlineStr">
        <is>
          <t>#REF!</t>
        </is>
      </c>
      <c r="BO93" s="251" t="inlineStr">
        <is>
          <t>#REF!</t>
        </is>
      </c>
      <c r="BP93" s="248" t="n">
        <v>0</v>
      </c>
      <c r="BQ93" s="248" t="n">
        <v>0</v>
      </c>
      <c r="BR93" s="249" t="n">
        <v>0</v>
      </c>
      <c r="BS93" s="250" t="inlineStr">
        <is>
          <t>#REF!</t>
        </is>
      </c>
      <c r="BT93" s="251">
        <f>'[2]DATA CONSOLIDADA 2018-2025 '!$BR95-'b2'!$BO93</f>
        <v/>
      </c>
      <c r="BU93" s="248" t="n">
        <v>0</v>
      </c>
      <c r="BV93" s="248" t="n">
        <v>0</v>
      </c>
      <c r="BW93" s="249" t="n">
        <v>0</v>
      </c>
      <c r="BX93" s="250" t="inlineStr">
        <is>
          <t>#REF!</t>
        </is>
      </c>
      <c r="BY93" s="251" t="inlineStr">
        <is>
          <t>#REF!</t>
        </is>
      </c>
      <c r="BZ93" s="248" t="n">
        <v>0</v>
      </c>
      <c r="CA93" s="248" t="n">
        <v>0</v>
      </c>
      <c r="CB93" s="249" t="n">
        <v>0</v>
      </c>
      <c r="CC93" s="250" t="inlineStr">
        <is>
          <t>#REF!</t>
        </is>
      </c>
      <c r="CD93" s="251">
        <f>'[2]DATA CONSOLIDADA 2018-2025 '!$CB95-'b2'!$BW93</f>
        <v/>
      </c>
      <c r="CE93" s="253" t="n">
        <v>0</v>
      </c>
      <c r="CF93" s="253" t="n">
        <v>0</v>
      </c>
      <c r="CG93" s="254" t="n">
        <v>0</v>
      </c>
      <c r="CH93" s="250" t="inlineStr">
        <is>
          <t>#REF!</t>
        </is>
      </c>
      <c r="CI93" s="251">
        <f>'[2]DATA CONSOLIDADA 2018-2025 '!$CG95-'b2'!$CB93</f>
        <v/>
      </c>
      <c r="CJ93" s="247" t="inlineStr">
        <is>
          <t>#REF!</t>
        </is>
      </c>
      <c r="CK93" s="247" t="n">
        <v>0</v>
      </c>
      <c r="CL93" s="247" t="n">
        <v>0</v>
      </c>
      <c r="CM93" s="247" t="n">
        <v>0</v>
      </c>
      <c r="CN93" s="247" t="inlineStr">
        <is>
          <t>#REF!</t>
        </is>
      </c>
      <c r="CO93" s="251">
        <f>'[2]DATA CONSOLIDADA 2018-2025 '!$CM95-'b2'!$CG93</f>
        <v/>
      </c>
      <c r="CP93" s="253" t="n">
        <v>0</v>
      </c>
      <c r="CQ93" s="253" t="n">
        <v>0</v>
      </c>
      <c r="CR93" s="253" t="n">
        <v>0</v>
      </c>
      <c r="CS93" s="253" t="n">
        <v>0</v>
      </c>
      <c r="CT93" s="253" t="n">
        <v>0</v>
      </c>
      <c r="CU93" s="253" t="n">
        <v>0</v>
      </c>
      <c r="CV93" s="247" t="n">
        <v>0</v>
      </c>
      <c r="CW93" s="247" t="n">
        <v>0</v>
      </c>
      <c r="CX93" s="247" t="n">
        <v>0</v>
      </c>
      <c r="CY93" s="247" t="n">
        <v>0</v>
      </c>
      <c r="CZ93" s="247" t="n">
        <v>0</v>
      </c>
      <c r="DA93" s="247" t="n">
        <v>0</v>
      </c>
      <c r="DB93" s="247" t="n">
        <v>0</v>
      </c>
      <c r="DC93" s="255" t="n">
        <v>0</v>
      </c>
      <c r="DD93" s="255" t="n">
        <v>0</v>
      </c>
      <c r="DE93" s="255" t="n">
        <v>0</v>
      </c>
      <c r="DF93" s="255" t="n">
        <v>0</v>
      </c>
      <c r="DG93" s="255" t="n">
        <v>0</v>
      </c>
      <c r="DH93" s="255" t="n">
        <v>0</v>
      </c>
      <c r="DI93" s="256" t="inlineStr">
        <is>
          <t>SIN RUC</t>
        </is>
      </c>
      <c r="DJ93" s="257" t="inlineStr">
        <is>
          <t>ASOC DE PRODUC AGROP, AGROIN, FORESTALES Y SERV MULT LA FLOR DE LA GRANADILLA- ALTO PERU</t>
        </is>
      </c>
      <c r="DK93" s="257" t="inlineStr">
        <is>
          <t>01 Asociación</t>
        </is>
      </c>
      <c r="DL93" s="258" t="n"/>
      <c r="DM93" s="258" t="n"/>
      <c r="DN93" s="258" t="n"/>
      <c r="DO93" s="258" t="n"/>
      <c r="DP93" s="258" t="n"/>
      <c r="DQ93" s="258" t="n"/>
      <c r="DR93" s="258" t="n"/>
      <c r="DS93" s="258" t="n"/>
      <c r="DT93" s="258" t="n"/>
      <c r="DU93" s="258" t="n"/>
      <c r="DV93" s="258" t="n"/>
      <c r="DW93" s="258" t="n"/>
      <c r="DX93" s="258" t="n"/>
      <c r="DY93" s="258" t="n"/>
      <c r="DZ93" s="258" t="n"/>
      <c r="EA93" s="258" t="n"/>
      <c r="EB93" s="258" t="n"/>
      <c r="EC93" s="258" t="n"/>
      <c r="ED93" s="258" t="n"/>
      <c r="EE93" s="258" t="n"/>
    </row>
    <row r="94" hidden="1" ht="47.25" customHeight="1">
      <c r="A94" s="240" t="inlineStr">
        <is>
          <t>ASOCIACIÓN DE PRODUCTORES DE GRANADILLA PACHARUMI</t>
        </is>
      </c>
      <c r="B94" s="240" t="inlineStr">
        <is>
          <t>GRANADILLA</t>
        </is>
      </c>
      <c r="C94" s="240" t="inlineStr">
        <is>
          <t>GRANADILLA</t>
        </is>
      </c>
      <c r="D94" s="240" t="inlineStr">
        <is>
          <t>CAJAMARCA</t>
        </is>
      </c>
      <c r="E94" s="240" t="inlineStr">
        <is>
          <t>060803</t>
        </is>
      </c>
      <c r="F94" s="240" t="inlineStr">
        <is>
          <t>CAJAMARCA</t>
        </is>
      </c>
      <c r="G94" s="240" t="inlineStr">
        <is>
          <t>JAEN</t>
        </is>
      </c>
      <c r="H94" s="240" t="inlineStr">
        <is>
          <t>CHONTALI</t>
        </is>
      </c>
      <c r="I94" s="241" t="n"/>
      <c r="J94" s="241" t="n">
        <v>1</v>
      </c>
      <c r="K94" s="241" t="n"/>
      <c r="L94" s="241" t="n"/>
      <c r="M94" s="241" t="n"/>
      <c r="N94" s="241" t="n"/>
      <c r="O94" s="241" t="n"/>
      <c r="P94" s="241" t="n"/>
      <c r="Q94" s="241" t="inlineStr">
        <is>
          <t>PAC</t>
        </is>
      </c>
      <c r="R94" s="242">
        <f>IF(I94=1,I$2,"")&amp;IF(J94=1,IF(I94=1,"-","")&amp;J$2,"")&amp;IF(K94=1,IF(OR(J94=1,I94=1),"-","")&amp;K$2,"")&amp;IF(L94=1,IF(OR(K94=1,J94=1,I94=1),"-","")&amp;L$2,"")&amp;IF(M94=1,IF(OR(L94=1,K94=1,J94=1,I94=1),"-","")&amp;M$2,"")&amp;IF(N94=1,IF(OR(M94=1,L94=1,K94=1,J94=1,I94=1),"-","")&amp;N$2,"")&amp;IF(O94=1,IF(OR(N94=1,M94=1,L94=1,K94=1,J94=1,I94=1),"-","")&amp;O$2,"")&amp;IF(P94=1,IF(I94=1," - ",IF(J94=1," - ",IF(K94=1," - ",IF(L94=1," - ",IF(M94=1," - ",IF(N94=1," - ",IF(O94=1," - ","")))))))&amp;P$2,"")</f>
        <v/>
      </c>
      <c r="S94" s="243">
        <f>SUM('b2'!$I94:$P94)</f>
        <v/>
      </c>
      <c r="T94" s="243">
        <f>IF(OR('b2'!$J94=1,'b2'!$K94=1,'b2'!$L94=1,'b2'!$M94=1,'b2'!$N94=1,'b2'!$O94=1,'b2'!$P94=1),"SI","NO")</f>
        <v/>
      </c>
      <c r="U94" s="243">
        <f>IF(OR('b2'!$K94=1,'b2'!$L94=1,'b2'!$M94=1,'b2'!$N94=1,'b2'!$O94=1,'b2'!$P94=1),"SI","NO")</f>
        <v/>
      </c>
      <c r="V94" s="244" t="n">
        <v>0</v>
      </c>
      <c r="W94" s="245" t="n">
        <v>0</v>
      </c>
      <c r="X94" s="245" t="n">
        <v>0</v>
      </c>
      <c r="Y94" s="244" t="n">
        <v>0</v>
      </c>
      <c r="Z94" s="245" t="n">
        <v>0</v>
      </c>
      <c r="AA94" s="245" t="n">
        <v>0</v>
      </c>
      <c r="AB94" s="244" t="n">
        <v>0</v>
      </c>
      <c r="AC94" s="245" t="n">
        <v>0</v>
      </c>
      <c r="AD94" s="245" t="n">
        <v>0</v>
      </c>
      <c r="AE94" s="244" t="n">
        <v>0</v>
      </c>
      <c r="AF94" s="245" t="n">
        <v>0</v>
      </c>
      <c r="AG94" s="245" t="n">
        <v>0</v>
      </c>
      <c r="AH94" s="244" t="n">
        <v>0</v>
      </c>
      <c r="AI94" s="245" t="n">
        <v>0</v>
      </c>
      <c r="AJ94" s="245" t="n">
        <v>0</v>
      </c>
      <c r="AK94" s="244" t="n">
        <v>0</v>
      </c>
      <c r="AL94" s="245" t="n">
        <v>0</v>
      </c>
      <c r="AM94" s="245" t="n">
        <v>0</v>
      </c>
      <c r="AN94" s="244" t="n">
        <v>0</v>
      </c>
      <c r="AO94" s="245" t="n">
        <v>0</v>
      </c>
      <c r="AP94" s="245" t="n">
        <v>0</v>
      </c>
      <c r="AQ94" s="244" t="n">
        <v>0</v>
      </c>
      <c r="AR94" s="244">
        <f>IF('b2'!$AQ94&gt;0,'b2'!$AQ94,IF('b2'!$AN94&gt;0,'b2'!$AN94,IF('b2'!$AK94&gt;0,'b2'!$AK94,IF('b2'!$AH94&gt;0,'b2'!$AH94,IF('b2'!$AE94&gt;0,'b2'!$AE94,IF('b2'!$AB94&gt;0,'b2'!$AB94,IF('b2'!$Y94&gt;0,'b2'!$Y94,IF('b2'!$V94&gt;0,'b2'!$V94," ---"))))))))</f>
        <v/>
      </c>
      <c r="AS94" s="246" t="n">
        <v>0</v>
      </c>
      <c r="AT94" s="246" t="n">
        <v>0</v>
      </c>
      <c r="AU94" s="246" t="n">
        <v>0</v>
      </c>
      <c r="AV94" s="246" t="n">
        <v>0</v>
      </c>
      <c r="AW94" s="246" t="n">
        <v>0</v>
      </c>
      <c r="AX94" s="246" t="n">
        <v>0</v>
      </c>
      <c r="AY94" s="246" t="n">
        <v>0</v>
      </c>
      <c r="AZ94" s="246" t="n">
        <v>0</v>
      </c>
      <c r="BA94" s="246" t="n">
        <v>0</v>
      </c>
      <c r="BB94" s="246" t="n">
        <v>0</v>
      </c>
      <c r="BC94" s="246" t="n">
        <v>0</v>
      </c>
      <c r="BD94" s="246" t="n">
        <v>0</v>
      </c>
      <c r="BE94" s="249" t="n">
        <v>0</v>
      </c>
      <c r="BF94" s="248" t="n">
        <v>0</v>
      </c>
      <c r="BG94" s="248" t="n">
        <v>0</v>
      </c>
      <c r="BH94" s="249" t="n">
        <v>0</v>
      </c>
      <c r="BI94" s="250" t="inlineStr">
        <is>
          <t>#REF!</t>
        </is>
      </c>
      <c r="BJ94" s="251" t="inlineStr">
        <is>
          <t>#REF!</t>
        </is>
      </c>
      <c r="BK94" s="248" t="n">
        <v>0</v>
      </c>
      <c r="BL94" s="248" t="n">
        <v>0</v>
      </c>
      <c r="BM94" s="249" t="n">
        <v>0</v>
      </c>
      <c r="BN94" s="250" t="inlineStr">
        <is>
          <t>#REF!</t>
        </is>
      </c>
      <c r="BO94" s="251" t="inlineStr">
        <is>
          <t>#REF!</t>
        </is>
      </c>
      <c r="BP94" s="248" t="n">
        <v>0</v>
      </c>
      <c r="BQ94" s="248" t="n">
        <v>0</v>
      </c>
      <c r="BR94" s="249" t="n">
        <v>0</v>
      </c>
      <c r="BS94" s="250" t="inlineStr">
        <is>
          <t>#REF!</t>
        </is>
      </c>
      <c r="BT94" s="251">
        <f>'[2]DATA CONSOLIDADA 2018-2025 '!$BR96-'b2'!$BO94</f>
        <v/>
      </c>
      <c r="BU94" s="248" t="n">
        <v>0</v>
      </c>
      <c r="BV94" s="248" t="n">
        <v>0</v>
      </c>
      <c r="BW94" s="249" t="n">
        <v>0</v>
      </c>
      <c r="BX94" s="250" t="inlineStr">
        <is>
          <t>#REF!</t>
        </is>
      </c>
      <c r="BY94" s="251" t="inlineStr">
        <is>
          <t>#REF!</t>
        </is>
      </c>
      <c r="BZ94" s="248" t="n">
        <v>0</v>
      </c>
      <c r="CA94" s="248" t="n">
        <v>0</v>
      </c>
      <c r="CB94" s="249" t="n">
        <v>0</v>
      </c>
      <c r="CC94" s="250" t="inlineStr">
        <is>
          <t>#REF!</t>
        </is>
      </c>
      <c r="CD94" s="251">
        <f>'[2]DATA CONSOLIDADA 2018-2025 '!$CB96-'b2'!$BW94</f>
        <v/>
      </c>
      <c r="CE94" s="253" t="n">
        <v>0</v>
      </c>
      <c r="CF94" s="253" t="n">
        <v>0</v>
      </c>
      <c r="CG94" s="254" t="n">
        <v>0</v>
      </c>
      <c r="CH94" s="250" t="inlineStr">
        <is>
          <t>#REF!</t>
        </is>
      </c>
      <c r="CI94" s="251">
        <f>'[2]DATA CONSOLIDADA 2018-2025 '!$CG96-'b2'!$CB94</f>
        <v/>
      </c>
      <c r="CJ94" s="247" t="inlineStr">
        <is>
          <t>#REF!</t>
        </is>
      </c>
      <c r="CK94" s="247" t="n">
        <v>0</v>
      </c>
      <c r="CL94" s="247" t="n">
        <v>0</v>
      </c>
      <c r="CM94" s="247" t="n">
        <v>0</v>
      </c>
      <c r="CN94" s="247" t="inlineStr">
        <is>
          <t>#REF!</t>
        </is>
      </c>
      <c r="CO94" s="251">
        <f>'[2]DATA CONSOLIDADA 2018-2025 '!$CM96-'b2'!$CG94</f>
        <v/>
      </c>
      <c r="CP94" s="253" t="n">
        <v>0</v>
      </c>
      <c r="CQ94" s="253" t="n">
        <v>0</v>
      </c>
      <c r="CR94" s="253" t="n">
        <v>0</v>
      </c>
      <c r="CS94" s="253" t="n">
        <v>0</v>
      </c>
      <c r="CT94" s="253" t="n">
        <v>0</v>
      </c>
      <c r="CU94" s="253" t="n">
        <v>0</v>
      </c>
      <c r="CV94" s="247" t="n">
        <v>0</v>
      </c>
      <c r="CW94" s="247" t="n">
        <v>0</v>
      </c>
      <c r="CX94" s="247" t="n">
        <v>0</v>
      </c>
      <c r="CY94" s="247" t="n">
        <v>0</v>
      </c>
      <c r="CZ94" s="247" t="n">
        <v>0</v>
      </c>
      <c r="DA94" s="247" t="n">
        <v>0</v>
      </c>
      <c r="DB94" s="247" t="n">
        <v>0</v>
      </c>
      <c r="DC94" s="255" t="n">
        <v>0</v>
      </c>
      <c r="DD94" s="255" t="n">
        <v>0</v>
      </c>
      <c r="DE94" s="255" t="n">
        <v>0</v>
      </c>
      <c r="DF94" s="255" t="n">
        <v>0</v>
      </c>
      <c r="DG94" s="255" t="n">
        <v>0</v>
      </c>
      <c r="DH94" s="255" t="n">
        <v>0</v>
      </c>
      <c r="DI94" s="256" t="n">
        <v>20570699700</v>
      </c>
      <c r="DJ94" s="257" t="inlineStr">
        <is>
          <t>ASOCIACION DE PRODUCTORES AGROPECUARIOS PACHARUMII</t>
        </is>
      </c>
      <c r="DK94" s="257" t="inlineStr">
        <is>
          <t>01 Asociación</t>
        </is>
      </c>
      <c r="DL94" s="258" t="n"/>
      <c r="DM94" s="258" t="n"/>
      <c r="DN94" s="258" t="n"/>
      <c r="DO94" s="258" t="n"/>
      <c r="DP94" s="258" t="n"/>
      <c r="DQ94" s="258" t="n"/>
      <c r="DR94" s="258" t="n"/>
      <c r="DS94" s="258" t="n"/>
      <c r="DT94" s="258" t="n"/>
      <c r="DU94" s="258" t="n"/>
      <c r="DV94" s="258" t="n"/>
      <c r="DW94" s="258" t="n"/>
      <c r="DX94" s="258" t="n"/>
      <c r="DY94" s="258" t="n"/>
      <c r="DZ94" s="258" t="n"/>
      <c r="EA94" s="258" t="n"/>
      <c r="EB94" s="258" t="n"/>
      <c r="EC94" s="258" t="n"/>
      <c r="ED94" s="258" t="n"/>
      <c r="EE94" s="258" t="n"/>
    </row>
    <row r="95" hidden="1" ht="47.25" customHeight="1">
      <c r="A95" s="240" t="inlineStr">
        <is>
          <t>COOPERATIVA DE PRODUCTORES AGROPECUARIOS HUALGAYOC</t>
        </is>
      </c>
      <c r="B95" s="240" t="inlineStr">
        <is>
          <t>DERIVADOS LACTEOS</t>
        </is>
      </c>
      <c r="C95" s="240" t="inlineStr">
        <is>
          <t>DERIVADOS LACTEOS</t>
        </is>
      </c>
      <c r="D95" s="240" t="inlineStr">
        <is>
          <t>CAJAMARCA</t>
        </is>
      </c>
      <c r="E95" s="240" t="inlineStr">
        <is>
          <t>060703</t>
        </is>
      </c>
      <c r="F95" s="240" t="inlineStr">
        <is>
          <t>CAJAMARCA</t>
        </is>
      </c>
      <c r="G95" s="240" t="inlineStr">
        <is>
          <t>HUALGAYOC</t>
        </is>
      </c>
      <c r="H95" s="240" t="inlineStr">
        <is>
          <t>HUALGAYOC</t>
        </is>
      </c>
      <c r="I95" s="241" t="n"/>
      <c r="J95" s="241" t="n">
        <v>1</v>
      </c>
      <c r="K95" s="241" t="n"/>
      <c r="L95" s="241" t="n">
        <v>1</v>
      </c>
      <c r="M95" s="241" t="n">
        <v>1</v>
      </c>
      <c r="N95" s="241" t="n">
        <v>1</v>
      </c>
      <c r="O95" s="241" t="n"/>
      <c r="P95" s="241" t="n"/>
      <c r="Q95" s="241" t="inlineStr">
        <is>
          <t>PAC</t>
        </is>
      </c>
      <c r="R95" s="242">
        <f>IF(I95=1,I$2,"")&amp;IF(J95=1,IF(I95=1,"-","")&amp;J$2,"")&amp;IF(K95=1,IF(OR(J95=1,I95=1),"-","")&amp;K$2,"")&amp;IF(L95=1,IF(OR(K95=1,J95=1,I95=1),"-","")&amp;L$2,"")&amp;IF(M95=1,IF(OR(L95=1,K95=1,J95=1,I95=1),"-","")&amp;M$2,"")&amp;IF(N95=1,IF(OR(M95=1,L95=1,K95=1,J95=1,I95=1),"-","")&amp;N$2,"")&amp;IF(O95=1,IF(OR(N95=1,M95=1,L95=1,K95=1,J95=1,I95=1),"-","")&amp;O$2,"")&amp;IF(P95=1,IF(I95=1," - ",IF(J95=1," - ",IF(K95=1," - ",IF(L95=1," - ",IF(M95=1," - ",IF(N95=1," - ",IF(O95=1," - ","")))))))&amp;P$2,"")</f>
        <v/>
      </c>
      <c r="S95" s="243">
        <f>SUM('b2'!$I95:$P95)</f>
        <v/>
      </c>
      <c r="T95" s="243">
        <f>IF(OR('b2'!$J95=1,'b2'!$K95=1,'b2'!$L95=1,'b2'!$M95=1,'b2'!$N95=1,'b2'!$O95=1,'b2'!$P95=1),"SI","NO")</f>
        <v/>
      </c>
      <c r="U95" s="243">
        <f>IF(OR('b2'!$K95=1,'b2'!$L95=1,'b2'!$M95=1,'b2'!$N95=1,'b2'!$O95=1,'b2'!$P95=1),"SI","NO")</f>
        <v/>
      </c>
      <c r="V95" s="244" t="n">
        <v>0</v>
      </c>
      <c r="W95" s="245" t="n">
        <v>41</v>
      </c>
      <c r="X95" s="245" t="n">
        <v>14</v>
      </c>
      <c r="Y95" s="244" t="n">
        <v>55</v>
      </c>
      <c r="Z95" s="245" t="n">
        <v>0</v>
      </c>
      <c r="AA95" s="245" t="n">
        <v>0</v>
      </c>
      <c r="AB95" s="244" t="n">
        <v>0</v>
      </c>
      <c r="AC95" s="245" t="n">
        <v>29</v>
      </c>
      <c r="AD95" s="245" t="n">
        <v>27</v>
      </c>
      <c r="AE95" s="244" t="n">
        <v>56</v>
      </c>
      <c r="AF95" s="245" t="n">
        <v>29</v>
      </c>
      <c r="AG95" s="245" t="n">
        <v>27</v>
      </c>
      <c r="AH95" s="244" t="n">
        <v>56</v>
      </c>
      <c r="AI95" s="245" t="n">
        <v>29</v>
      </c>
      <c r="AJ95" s="245" t="n">
        <v>27</v>
      </c>
      <c r="AK95" s="244" t="n">
        <v>56</v>
      </c>
      <c r="AL95" s="245" t="n">
        <v>0</v>
      </c>
      <c r="AM95" s="245" t="n">
        <v>0</v>
      </c>
      <c r="AN95" s="244" t="n">
        <v>0</v>
      </c>
      <c r="AO95" s="245" t="n">
        <v>0</v>
      </c>
      <c r="AP95" s="245" t="n">
        <v>0</v>
      </c>
      <c r="AQ95" s="244" t="n">
        <v>0</v>
      </c>
      <c r="AR95" s="244">
        <f>IF('b2'!$AQ95&gt;0,'b2'!$AQ95,IF('b2'!$AN95&gt;0,'b2'!$AN95,IF('b2'!$AK95&gt;0,'b2'!$AK95,IF('b2'!$AH95&gt;0,'b2'!$AH95,IF('b2'!$AE95&gt;0,'b2'!$AE95,IF('b2'!$AB95&gt;0,'b2'!$AB95,IF('b2'!$Y95&gt;0,'b2'!$Y95,IF('b2'!$V95&gt;0,'b2'!$V95," ---"))))))))</f>
        <v/>
      </c>
      <c r="AS95" s="246" t="n">
        <v>0</v>
      </c>
      <c r="AT95" s="246" t="n">
        <v>0</v>
      </c>
      <c r="AU95" s="246" t="n">
        <v>33</v>
      </c>
      <c r="AV95" s="246" t="n">
        <v>6</v>
      </c>
      <c r="AW95" s="246" t="n">
        <v>10</v>
      </c>
      <c r="AX95" s="246" t="n">
        <v>2</v>
      </c>
      <c r="AY95" s="246" t="n">
        <v>47</v>
      </c>
      <c r="AZ95" s="246" t="n">
        <v>5</v>
      </c>
      <c r="BA95" s="246" t="n">
        <v>0</v>
      </c>
      <c r="BB95" s="246" t="n">
        <v>0</v>
      </c>
      <c r="BC95" s="246" t="n">
        <v>0</v>
      </c>
      <c r="BD95" s="246" t="n">
        <v>0</v>
      </c>
      <c r="BE95" s="247" t="n">
        <v>0</v>
      </c>
      <c r="BF95" s="248" t="n">
        <v>0</v>
      </c>
      <c r="BG95" s="248" t="n">
        <v>0</v>
      </c>
      <c r="BH95" s="249" t="n">
        <v>0</v>
      </c>
      <c r="BI95" s="250" t="inlineStr">
        <is>
          <t>#REF!</t>
        </is>
      </c>
      <c r="BJ95" s="251" t="inlineStr">
        <is>
          <t>#REF!</t>
        </is>
      </c>
      <c r="BK95" s="252" t="n">
        <v>0</v>
      </c>
      <c r="BL95" s="252" t="n">
        <v>0</v>
      </c>
      <c r="BM95" s="249" t="n">
        <v>0</v>
      </c>
      <c r="BN95" s="250" t="inlineStr">
        <is>
          <t>#REF!</t>
        </is>
      </c>
      <c r="BO95" s="251" t="inlineStr">
        <is>
          <t>#REF!</t>
        </is>
      </c>
      <c r="BP95" s="248" t="n">
        <v>950270</v>
      </c>
      <c r="BQ95" s="248" t="n">
        <v>0</v>
      </c>
      <c r="BR95" s="249" t="n">
        <v>950270</v>
      </c>
      <c r="BS95" s="250" t="inlineStr">
        <is>
          <t>#REF!</t>
        </is>
      </c>
      <c r="BT95" s="251">
        <f>'[2]DATA CONSOLIDADA 2018-2025 '!$BR97-'b2'!$BO95</f>
        <v/>
      </c>
      <c r="BU95" s="248" t="n">
        <v>486350</v>
      </c>
      <c r="BV95" s="248" t="n">
        <v>0</v>
      </c>
      <c r="BW95" s="249" t="n">
        <v>486350</v>
      </c>
      <c r="BX95" s="250" t="inlineStr">
        <is>
          <t>#REF!</t>
        </is>
      </c>
      <c r="BY95" s="251" t="inlineStr">
        <is>
          <t>#REF!</t>
        </is>
      </c>
      <c r="BZ95" s="248" t="n">
        <v>1611989.68</v>
      </c>
      <c r="CA95" s="248" t="n">
        <v>0</v>
      </c>
      <c r="CB95" s="249" t="n">
        <v>1611989.68</v>
      </c>
      <c r="CC95" s="250" t="inlineStr">
        <is>
          <t>#REF!</t>
        </is>
      </c>
      <c r="CD95" s="251">
        <f>'[2]DATA CONSOLIDADA 2018-2025 '!$CB97-'b2'!$BW95</f>
        <v/>
      </c>
      <c r="CE95" s="253" t="n">
        <v>0</v>
      </c>
      <c r="CF95" s="253" t="n">
        <v>0</v>
      </c>
      <c r="CG95" s="254" t="n">
        <v>0</v>
      </c>
      <c r="CH95" s="250" t="inlineStr">
        <is>
          <t>#REF!</t>
        </is>
      </c>
      <c r="CI95" s="251">
        <f>'[2]DATA CONSOLIDADA 2018-2025 '!$CG97-'b2'!$CB95</f>
        <v/>
      </c>
      <c r="CJ95" s="247" t="inlineStr">
        <is>
          <t>#REF!</t>
        </is>
      </c>
      <c r="CK95" s="247" t="n">
        <v>0</v>
      </c>
      <c r="CL95" s="247" t="n">
        <v>0</v>
      </c>
      <c r="CM95" s="247" t="n">
        <v>0</v>
      </c>
      <c r="CN95" s="247" t="inlineStr">
        <is>
          <t>#REF!</t>
        </is>
      </c>
      <c r="CO95" s="251">
        <f>'[2]DATA CONSOLIDADA 2018-2025 '!$CM97-'b2'!$CG95</f>
        <v/>
      </c>
      <c r="CP95" s="253" t="n">
        <v>0</v>
      </c>
      <c r="CQ95" s="253" t="n">
        <v>1611989.682</v>
      </c>
      <c r="CR95" s="253" t="n">
        <v>0</v>
      </c>
      <c r="CS95" s="253" t="n">
        <v>0</v>
      </c>
      <c r="CT95" s="253" t="n">
        <v>0</v>
      </c>
      <c r="CU95" s="253" t="n">
        <v>0</v>
      </c>
      <c r="CV95" s="247" t="n">
        <v>1611989.682</v>
      </c>
      <c r="CW95" s="247" t="n">
        <v>0</v>
      </c>
      <c r="CX95" s="247" t="n">
        <v>0</v>
      </c>
      <c r="CY95" s="247" t="n">
        <v>0</v>
      </c>
      <c r="CZ95" s="247" t="n">
        <v>0</v>
      </c>
      <c r="DA95" s="247" t="n">
        <v>0</v>
      </c>
      <c r="DB95" s="247" t="n">
        <v>0</v>
      </c>
      <c r="DC95" s="255" t="n">
        <v>0</v>
      </c>
      <c r="DD95" s="255" t="n">
        <v>0</v>
      </c>
      <c r="DE95" s="255" t="n">
        <v>0</v>
      </c>
      <c r="DF95" s="255" t="n">
        <v>0</v>
      </c>
      <c r="DG95" s="255" t="n">
        <v>0</v>
      </c>
      <c r="DH95" s="255" t="n">
        <v>0</v>
      </c>
      <c r="DI95" s="256" t="n">
        <v>20602902235</v>
      </c>
      <c r="DJ95" s="257" t="inlineStr">
        <is>
          <t>COOPERATIVA DE PRODUCTORES AGROPECUARIOS HUALGAYOC</t>
        </is>
      </c>
      <c r="DK95" s="257" t="inlineStr">
        <is>
          <t>02 Cooperativa</t>
        </is>
      </c>
      <c r="DL95" s="258" t="n"/>
      <c r="DM95" s="258" t="n"/>
      <c r="DN95" s="258" t="n"/>
      <c r="DO95" s="258" t="n"/>
      <c r="DP95" s="258" t="n"/>
      <c r="DQ95" s="258" t="n"/>
      <c r="DR95" s="258" t="n"/>
      <c r="DS95" s="258" t="n"/>
      <c r="DT95" s="258" t="n"/>
      <c r="DU95" s="258" t="n"/>
      <c r="DV95" s="258" t="n"/>
      <c r="DW95" s="258" t="n"/>
      <c r="DX95" s="258" t="n"/>
      <c r="DY95" s="258" t="n"/>
      <c r="DZ95" s="258" t="n"/>
      <c r="EA95" s="258" t="n"/>
      <c r="EB95" s="258" t="n"/>
      <c r="EC95" s="258" t="n"/>
      <c r="ED95" s="258" t="n"/>
      <c r="EE95" s="258" t="n"/>
    </row>
    <row r="96" hidden="1" ht="47.25" customHeight="1">
      <c r="A96" s="240" t="inlineStr">
        <is>
          <t>COOPERATIVA AGRARIA JALCA VERDE</t>
        </is>
      </c>
      <c r="B96" s="240" t="inlineStr">
        <is>
          <t>HONGO COMESTIBLE</t>
        </is>
      </c>
      <c r="C96" s="240" t="inlineStr">
        <is>
          <t>HONGOS 
COMESTIBLES</t>
        </is>
      </c>
      <c r="D96" s="240" t="inlineStr">
        <is>
          <t>CAJAMARCA</t>
        </is>
      </c>
      <c r="E96" s="240" t="inlineStr">
        <is>
          <t>060105</t>
        </is>
      </c>
      <c r="F96" s="240" t="inlineStr">
        <is>
          <t>CAJAMARCA</t>
        </is>
      </c>
      <c r="G96" s="240" t="inlineStr">
        <is>
          <t>CAJAMARCA</t>
        </is>
      </c>
      <c r="H96" s="240" t="inlineStr">
        <is>
          <t>ENCAÑADA</t>
        </is>
      </c>
      <c r="I96" s="241" t="n"/>
      <c r="J96" s="241" t="n">
        <v>1</v>
      </c>
      <c r="K96" s="241" t="n">
        <v>1</v>
      </c>
      <c r="L96" s="241" t="n">
        <v>1</v>
      </c>
      <c r="M96" s="241" t="n"/>
      <c r="N96" s="241" t="n"/>
      <c r="O96" s="241" t="n"/>
      <c r="P96" s="241" t="n"/>
      <c r="Q96" s="241" t="inlineStr">
        <is>
          <t>PAC</t>
        </is>
      </c>
      <c r="R96" s="242">
        <f>IF(I96=1,I$2,"")&amp;IF(J96=1,IF(I96=1,"-","")&amp;J$2,"")&amp;IF(K96=1,IF(OR(J96=1,I96=1),"-","")&amp;K$2,"")&amp;IF(L96=1,IF(OR(K96=1,J96=1,I96=1),"-","")&amp;L$2,"")&amp;IF(M96=1,IF(OR(L96=1,K96=1,J96=1,I96=1),"-","")&amp;M$2,"")&amp;IF(N96=1,IF(OR(M96=1,L96=1,K96=1,J96=1,I96=1),"-","")&amp;N$2,"")&amp;IF(O96=1,IF(OR(N96=1,M96=1,L96=1,K96=1,J96=1,I96=1),"-","")&amp;O$2,"")&amp;IF(P96=1,IF(I96=1," - ",IF(J96=1," - ",IF(K96=1," - ",IF(L96=1," - ",IF(M96=1," - ",IF(N96=1," - ",IF(O96=1," - ","")))))))&amp;P$2,"")</f>
        <v/>
      </c>
      <c r="S96" s="243">
        <f>SUM('b2'!$I96:$P96)</f>
        <v/>
      </c>
      <c r="T96" s="243">
        <f>IF(OR('b2'!$J96=1,'b2'!$K96=1,'b2'!$L96=1,'b2'!$M96=1,'b2'!$N96=1,'b2'!$O96=1,'b2'!$P96=1),"SI","NO")</f>
        <v/>
      </c>
      <c r="U96" s="243">
        <f>IF(OR('b2'!$K96=1,'b2'!$L96=1,'b2'!$M96=1,'b2'!$N96=1,'b2'!$O96=1,'b2'!$P96=1),"SI","NO")</f>
        <v/>
      </c>
      <c r="V96" s="244" t="n">
        <v>0</v>
      </c>
      <c r="W96" s="245" t="n">
        <v>41</v>
      </c>
      <c r="X96" s="245" t="n">
        <v>12</v>
      </c>
      <c r="Y96" s="244" t="n">
        <v>53</v>
      </c>
      <c r="Z96" s="245" t="n">
        <v>40</v>
      </c>
      <c r="AA96" s="245" t="n">
        <v>13</v>
      </c>
      <c r="AB96" s="244" t="n">
        <v>53</v>
      </c>
      <c r="AC96" s="245" t="n">
        <v>23</v>
      </c>
      <c r="AD96" s="245" t="n">
        <v>12</v>
      </c>
      <c r="AE96" s="244" t="n">
        <v>35</v>
      </c>
      <c r="AF96" s="245" t="n">
        <v>0</v>
      </c>
      <c r="AG96" s="245" t="n">
        <v>0</v>
      </c>
      <c r="AH96" s="244" t="n">
        <v>0</v>
      </c>
      <c r="AI96" s="245" t="n">
        <v>0</v>
      </c>
      <c r="AJ96" s="245" t="n">
        <v>0</v>
      </c>
      <c r="AK96" s="244" t="n">
        <v>0</v>
      </c>
      <c r="AL96" s="245" t="n">
        <v>0</v>
      </c>
      <c r="AM96" s="245" t="n">
        <v>0</v>
      </c>
      <c r="AN96" s="244" t="n">
        <v>0</v>
      </c>
      <c r="AO96" s="245" t="n">
        <v>0</v>
      </c>
      <c r="AP96" s="245" t="n">
        <v>0</v>
      </c>
      <c r="AQ96" s="244" t="n">
        <v>0</v>
      </c>
      <c r="AR96" s="244">
        <f>IF('b2'!$AQ96&gt;0,'b2'!$AQ96,IF('b2'!$AN96&gt;0,'b2'!$AN96,IF('b2'!$AK96&gt;0,'b2'!$AK96,IF('b2'!$AH96&gt;0,'b2'!$AH96,IF('b2'!$AE96&gt;0,'b2'!$AE96,IF('b2'!$AB96&gt;0,'b2'!$AB96,IF('b2'!$Y96&gt;0,'b2'!$Y96,IF('b2'!$V96&gt;0,'b2'!$V96," ---"))))))))</f>
        <v/>
      </c>
      <c r="AS96" s="246" t="n">
        <v>34</v>
      </c>
      <c r="AT96" s="246" t="n">
        <v>6</v>
      </c>
      <c r="AU96" s="246" t="n">
        <v>73</v>
      </c>
      <c r="AV96" s="246" t="n">
        <v>7</v>
      </c>
      <c r="AW96" s="246" t="n">
        <v>0</v>
      </c>
      <c r="AX96" s="246" t="n">
        <v>0</v>
      </c>
      <c r="AY96" s="246" t="n">
        <v>0</v>
      </c>
      <c r="AZ96" s="246" t="n">
        <v>0</v>
      </c>
      <c r="BA96" s="246" t="n">
        <v>0</v>
      </c>
      <c r="BB96" s="246" t="n">
        <v>0</v>
      </c>
      <c r="BC96" s="246" t="n">
        <v>0</v>
      </c>
      <c r="BD96" s="246" t="n">
        <v>0</v>
      </c>
      <c r="BE96" s="247" t="n">
        <v>0</v>
      </c>
      <c r="BF96" s="248" t="n">
        <v>33189.75</v>
      </c>
      <c r="BG96" s="248" t="n">
        <v>0</v>
      </c>
      <c r="BH96" s="249" t="n">
        <v>33189.75</v>
      </c>
      <c r="BI96" s="250" t="inlineStr">
        <is>
          <t>#REF!</t>
        </is>
      </c>
      <c r="BJ96" s="251" t="inlineStr">
        <is>
          <t>#REF!</t>
        </is>
      </c>
      <c r="BK96" s="248" t="n">
        <v>9510</v>
      </c>
      <c r="BL96" s="248" t="n">
        <v>0</v>
      </c>
      <c r="BM96" s="249" t="n">
        <v>9510</v>
      </c>
      <c r="BN96" s="250" t="inlineStr">
        <is>
          <t>#REF!</t>
        </is>
      </c>
      <c r="BO96" s="251" t="inlineStr">
        <is>
          <t>#REF!</t>
        </is>
      </c>
      <c r="BP96" s="248" t="n">
        <v>2350</v>
      </c>
      <c r="BQ96" s="248" t="n">
        <v>0</v>
      </c>
      <c r="BR96" s="249" t="n">
        <v>2350</v>
      </c>
      <c r="BS96" s="250" t="inlineStr">
        <is>
          <t>#REF!</t>
        </is>
      </c>
      <c r="BT96" s="251">
        <f>'[2]DATA CONSOLIDADA 2018-2025 '!$BR98-'b2'!$BO96</f>
        <v/>
      </c>
      <c r="BU96" s="248" t="n">
        <v>0</v>
      </c>
      <c r="BV96" s="248" t="n">
        <v>0</v>
      </c>
      <c r="BW96" s="249" t="n">
        <v>0</v>
      </c>
      <c r="BX96" s="250" t="inlineStr">
        <is>
          <t>#REF!</t>
        </is>
      </c>
      <c r="BY96" s="251" t="inlineStr">
        <is>
          <t>#REF!</t>
        </is>
      </c>
      <c r="BZ96" s="248" t="n">
        <v>0</v>
      </c>
      <c r="CA96" s="248" t="n">
        <v>0</v>
      </c>
      <c r="CB96" s="249" t="n">
        <v>0</v>
      </c>
      <c r="CC96" s="250" t="inlineStr">
        <is>
          <t>#REF!</t>
        </is>
      </c>
      <c r="CD96" s="251">
        <f>'[2]DATA CONSOLIDADA 2018-2025 '!$CB98-'b2'!$BW96</f>
        <v/>
      </c>
      <c r="CE96" s="253" t="n">
        <v>0</v>
      </c>
      <c r="CF96" s="253" t="n">
        <v>0</v>
      </c>
      <c r="CG96" s="254" t="n">
        <v>0</v>
      </c>
      <c r="CH96" s="250" t="inlineStr">
        <is>
          <t>#REF!</t>
        </is>
      </c>
      <c r="CI96" s="251">
        <f>'[2]DATA CONSOLIDADA 2018-2025 '!$CG98-'b2'!$CB96</f>
        <v/>
      </c>
      <c r="CJ96" s="247" t="inlineStr">
        <is>
          <t>#REF!</t>
        </is>
      </c>
      <c r="CK96" s="247" t="n">
        <v>0</v>
      </c>
      <c r="CL96" s="247" t="n">
        <v>0</v>
      </c>
      <c r="CM96" s="247" t="n">
        <v>0</v>
      </c>
      <c r="CN96" s="247" t="inlineStr">
        <is>
          <t>#REF!</t>
        </is>
      </c>
      <c r="CO96" s="251">
        <f>'[2]DATA CONSOLIDADA 2018-2025 '!$CM98-'b2'!$CG96</f>
        <v/>
      </c>
      <c r="CP96" s="253" t="n">
        <v>0</v>
      </c>
      <c r="CQ96" s="253" t="n">
        <v>0</v>
      </c>
      <c r="CR96" s="253" t="n">
        <v>0</v>
      </c>
      <c r="CS96" s="253" t="n">
        <v>0</v>
      </c>
      <c r="CT96" s="253" t="n">
        <v>0</v>
      </c>
      <c r="CU96" s="253" t="n">
        <v>0</v>
      </c>
      <c r="CV96" s="247" t="n">
        <v>0</v>
      </c>
      <c r="CW96" s="247" t="n">
        <v>0</v>
      </c>
      <c r="CX96" s="247" t="n">
        <v>0</v>
      </c>
      <c r="CY96" s="247" t="n">
        <v>0</v>
      </c>
      <c r="CZ96" s="247" t="n">
        <v>0</v>
      </c>
      <c r="DA96" s="247" t="n">
        <v>0</v>
      </c>
      <c r="DB96" s="247" t="n">
        <v>0</v>
      </c>
      <c r="DC96" s="255" t="n">
        <v>0</v>
      </c>
      <c r="DD96" s="255" t="n">
        <v>0</v>
      </c>
      <c r="DE96" s="255" t="n">
        <v>0</v>
      </c>
      <c r="DF96" s="255" t="n">
        <v>0</v>
      </c>
      <c r="DG96" s="255" t="n">
        <v>0</v>
      </c>
      <c r="DH96" s="255" t="n">
        <v>0</v>
      </c>
      <c r="DI96" s="256" t="n">
        <v>20600325478</v>
      </c>
      <c r="DJ96" s="257" t="inlineStr">
        <is>
          <t>COOPERATIVA AGRARIA JALCA VERDE</t>
        </is>
      </c>
      <c r="DK96" s="257" t="inlineStr">
        <is>
          <t>02 Cooperativa</t>
        </is>
      </c>
      <c r="DL96" s="258" t="n"/>
      <c r="DM96" s="258" t="n"/>
      <c r="DN96" s="258" t="n"/>
      <c r="DO96" s="258" t="n"/>
      <c r="DP96" s="258" t="n"/>
      <c r="DQ96" s="258" t="n"/>
      <c r="DR96" s="258" t="n"/>
      <c r="DS96" s="258" t="n"/>
      <c r="DT96" s="258" t="n"/>
      <c r="DU96" s="258" t="n"/>
      <c r="DV96" s="258" t="n"/>
      <c r="DW96" s="258" t="n"/>
      <c r="DX96" s="258" t="n"/>
      <c r="DY96" s="258" t="n"/>
      <c r="DZ96" s="258" t="n"/>
      <c r="EA96" s="258" t="n"/>
      <c r="EB96" s="258" t="n"/>
      <c r="EC96" s="258" t="n"/>
      <c r="ED96" s="258" t="n"/>
      <c r="EE96" s="258" t="n"/>
    </row>
    <row r="97" hidden="1" ht="47.25" customHeight="1">
      <c r="A97" s="240" t="inlineStr">
        <is>
          <t>COOPERATIVA AGRARIA COOPAGRO LTDA - COOPERATIVA COOPAGRO</t>
        </is>
      </c>
      <c r="B97" s="240" t="inlineStr">
        <is>
          <t>CAFÉ</t>
        </is>
      </c>
      <c r="C97" s="240" t="inlineStr">
        <is>
          <t>CAFÉ</t>
        </is>
      </c>
      <c r="D97" s="240" t="inlineStr">
        <is>
          <t>CAJAMARCA</t>
        </is>
      </c>
      <c r="E97" s="240" t="inlineStr">
        <is>
          <t>060801</t>
        </is>
      </c>
      <c r="F97" s="240" t="inlineStr">
        <is>
          <t>CAJAMARCA</t>
        </is>
      </c>
      <c r="G97" s="240" t="inlineStr">
        <is>
          <t>JAEN</t>
        </is>
      </c>
      <c r="H97" s="240" t="inlineStr">
        <is>
          <t>JAEN</t>
        </is>
      </c>
      <c r="I97" s="241" t="n"/>
      <c r="J97" s="241" t="n"/>
      <c r="K97" s="241" t="n"/>
      <c r="L97" s="241" t="n">
        <v>1</v>
      </c>
      <c r="M97" s="241" t="n">
        <v>1</v>
      </c>
      <c r="N97" s="241" t="n">
        <v>1</v>
      </c>
      <c r="O97" s="241" t="n">
        <v>1</v>
      </c>
      <c r="P97" s="241" t="n"/>
      <c r="Q97" s="241" t="inlineStr">
        <is>
          <t>PAC</t>
        </is>
      </c>
      <c r="R97" s="242">
        <f>IF(I97=1,I$2,"")&amp;IF(J97=1,IF(I97=1,"-","")&amp;J$2,"")&amp;IF(K97=1,IF(OR(J97=1,I97=1),"-","")&amp;K$2,"")&amp;IF(L97=1,IF(OR(K97=1,J97=1,I97=1),"-","")&amp;L$2,"")&amp;IF(M97=1,IF(OR(L97=1,K97=1,J97=1,I97=1),"-","")&amp;M$2,"")&amp;IF(N97=1,IF(OR(M97=1,L97=1,K97=1,J97=1,I97=1),"-","")&amp;N$2,"")&amp;IF(O97=1,IF(OR(N97=1,M97=1,L97=1,K97=1,J97=1,I97=1),"-","")&amp;O$2,"")&amp;IF(P97=1,IF(I97=1," - ",IF(J97=1," - ",IF(K97=1," - ",IF(L97=1," - ",IF(M97=1," - ",IF(N97=1," - ",IF(O97=1," - ","")))))))&amp;P$2,"")</f>
        <v/>
      </c>
      <c r="S97" s="243">
        <f>SUM('b2'!$I97:$P97)</f>
        <v/>
      </c>
      <c r="T97" s="243">
        <f>IF(OR('b2'!$J97=1,'b2'!$K97=1,'b2'!$L97=1,'b2'!$M97=1,'b2'!$N97=1,'b2'!$O97=1,'b2'!$P97=1),"SI","NO")</f>
        <v/>
      </c>
      <c r="U97" s="243">
        <f>IF(OR('b2'!$K97=1,'b2'!$L97=1,'b2'!$M97=1,'b2'!$N97=1,'b2'!$O97=1,'b2'!$P97=1),"SI","NO")</f>
        <v/>
      </c>
      <c r="V97" s="244" t="n">
        <v>0</v>
      </c>
      <c r="W97" s="245" t="n">
        <v>0</v>
      </c>
      <c r="X97" s="245" t="n">
        <v>0</v>
      </c>
      <c r="Y97" s="244" t="n">
        <v>0</v>
      </c>
      <c r="Z97" s="245" t="n">
        <v>0</v>
      </c>
      <c r="AA97" s="245" t="n">
        <v>0</v>
      </c>
      <c r="AB97" s="244" t="n">
        <v>0</v>
      </c>
      <c r="AC97" s="245" t="n">
        <v>311</v>
      </c>
      <c r="AD97" s="245" t="n">
        <v>96</v>
      </c>
      <c r="AE97" s="244" t="n">
        <v>407</v>
      </c>
      <c r="AF97" s="245" t="n">
        <v>311</v>
      </c>
      <c r="AG97" s="245" t="n">
        <v>96</v>
      </c>
      <c r="AH97" s="244" t="n">
        <v>407</v>
      </c>
      <c r="AI97" s="245" t="n">
        <v>311</v>
      </c>
      <c r="AJ97" s="245" t="n">
        <v>96</v>
      </c>
      <c r="AK97" s="244" t="n">
        <v>407</v>
      </c>
      <c r="AL97" s="245" t="n">
        <v>311</v>
      </c>
      <c r="AM97" s="245" t="n">
        <v>97</v>
      </c>
      <c r="AN97" s="244" t="n">
        <v>408</v>
      </c>
      <c r="AO97" s="245" t="n">
        <v>0</v>
      </c>
      <c r="AP97" s="245" t="n">
        <v>0</v>
      </c>
      <c r="AQ97" s="244" t="n">
        <v>0</v>
      </c>
      <c r="AR97" s="244">
        <f>IF('b2'!$AQ97&gt;0,'b2'!$AQ97,IF('b2'!$AN97&gt;0,'b2'!$AN97,IF('b2'!$AK97&gt;0,'b2'!$AK97,IF('b2'!$AH97&gt;0,'b2'!$AH97,IF('b2'!$AE97&gt;0,'b2'!$AE97,IF('b2'!$AB97&gt;0,'b2'!$AB97,IF('b2'!$Y97&gt;0,'b2'!$Y97,IF('b2'!$V97&gt;0,'b2'!$V97," ---"))))))))</f>
        <v/>
      </c>
      <c r="AS97" s="246" t="n">
        <v>0</v>
      </c>
      <c r="AT97" s="246" t="n">
        <v>0</v>
      </c>
      <c r="AU97" s="246" t="n">
        <v>21</v>
      </c>
      <c r="AV97" s="246" t="n">
        <v>9</v>
      </c>
      <c r="AW97" s="246" t="n">
        <v>21</v>
      </c>
      <c r="AX97" s="246" t="n">
        <v>6</v>
      </c>
      <c r="AY97" s="246" t="n">
        <v>13</v>
      </c>
      <c r="AZ97" s="246" t="n">
        <v>4</v>
      </c>
      <c r="BA97" s="246" t="n">
        <v>11</v>
      </c>
      <c r="BB97" s="246" t="n">
        <v>4</v>
      </c>
      <c r="BC97" s="246" t="n">
        <v>0</v>
      </c>
      <c r="BD97" s="246" t="n">
        <v>0</v>
      </c>
      <c r="BE97" s="247" t="n">
        <v>0</v>
      </c>
      <c r="BF97" s="252" t="n">
        <v>0</v>
      </c>
      <c r="BG97" s="252" t="n">
        <v>0</v>
      </c>
      <c r="BH97" s="247" t="n">
        <v>0</v>
      </c>
      <c r="BI97" s="250" t="inlineStr">
        <is>
          <t>#REF!</t>
        </is>
      </c>
      <c r="BJ97" s="251" t="inlineStr">
        <is>
          <t>#REF!</t>
        </is>
      </c>
      <c r="BK97" s="252" t="n">
        <v>0</v>
      </c>
      <c r="BL97" s="252" t="n">
        <v>0</v>
      </c>
      <c r="BM97" s="249" t="n">
        <v>0</v>
      </c>
      <c r="BN97" s="250" t="inlineStr">
        <is>
          <t>#REF!</t>
        </is>
      </c>
      <c r="BO97" s="251" t="inlineStr">
        <is>
          <t>#REF!</t>
        </is>
      </c>
      <c r="BP97" s="248" t="n">
        <v>579309.04</v>
      </c>
      <c r="BQ97" s="248" t="n">
        <v>741934.76</v>
      </c>
      <c r="BR97" s="249" t="n">
        <v>1321243.8</v>
      </c>
      <c r="BS97" s="250" t="inlineStr">
        <is>
          <t>#REF!</t>
        </is>
      </c>
      <c r="BT97" s="251">
        <f>'[2]DATA CONSOLIDADA 2018-2025 '!$BR99-'b2'!$BO97</f>
        <v/>
      </c>
      <c r="BU97" s="248" t="n">
        <v>0</v>
      </c>
      <c r="BV97" s="248" t="n">
        <v>1959097.08</v>
      </c>
      <c r="BW97" s="249" t="n">
        <v>1959097.08</v>
      </c>
      <c r="BX97" s="250" t="inlineStr">
        <is>
          <t>#REF!</t>
        </is>
      </c>
      <c r="BY97" s="251" t="inlineStr">
        <is>
          <t>#REF!</t>
        </is>
      </c>
      <c r="BZ97" s="248" t="n">
        <v>0</v>
      </c>
      <c r="CA97" s="248" t="n">
        <v>1515083.79</v>
      </c>
      <c r="CB97" s="249" t="n">
        <v>1515083.79</v>
      </c>
      <c r="CC97" s="250" t="inlineStr">
        <is>
          <t>#REF!</t>
        </is>
      </c>
      <c r="CD97" s="251">
        <f>'[2]DATA CONSOLIDADA 2018-2025 '!$CB99-'b2'!$BW97</f>
        <v/>
      </c>
      <c r="CE97" s="253" t="n">
        <v>0</v>
      </c>
      <c r="CF97" s="253" t="n">
        <v>841453.18629015</v>
      </c>
      <c r="CG97" s="254" t="n">
        <v>841453.18629015</v>
      </c>
      <c r="CH97" s="250" t="inlineStr">
        <is>
          <t>#REF!</t>
        </is>
      </c>
      <c r="CI97" s="251">
        <f>'[2]DATA CONSOLIDADA 2018-2025 '!$CG99-'b2'!$CB97</f>
        <v/>
      </c>
      <c r="CJ97" s="247" t="inlineStr">
        <is>
          <t>#REF!</t>
        </is>
      </c>
      <c r="CK97" s="247" t="n">
        <v>0</v>
      </c>
      <c r="CL97" s="247" t="n">
        <v>0</v>
      </c>
      <c r="CM97" s="247" t="n">
        <v>0</v>
      </c>
      <c r="CN97" s="247" t="inlineStr">
        <is>
          <t>#REF!</t>
        </is>
      </c>
      <c r="CO97" s="251">
        <f>'[2]DATA CONSOLIDADA 2018-2025 '!$CM99-'b2'!$CG97</f>
        <v/>
      </c>
      <c r="CP97" s="253" t="n">
        <v>0</v>
      </c>
      <c r="CQ97" s="253" t="n">
        <v>0</v>
      </c>
      <c r="CR97" s="253" t="n">
        <v>0</v>
      </c>
      <c r="CS97" s="253" t="n">
        <v>1515083.79</v>
      </c>
      <c r="CT97" s="253" t="n">
        <v>0</v>
      </c>
      <c r="CU97" s="253" t="n">
        <v>0</v>
      </c>
      <c r="CV97" s="247" t="n">
        <v>1515083.79</v>
      </c>
      <c r="CW97" s="247" t="n">
        <v>0</v>
      </c>
      <c r="CX97" s="247" t="n">
        <v>0</v>
      </c>
      <c r="CY97" s="247" t="n">
        <v>841453.18629015</v>
      </c>
      <c r="CZ97" s="247" t="n">
        <v>0</v>
      </c>
      <c r="DA97" s="247" t="n">
        <v>0</v>
      </c>
      <c r="DB97" s="247" t="n">
        <v>841453.18629015</v>
      </c>
      <c r="DC97" s="255" t="n">
        <v>0</v>
      </c>
      <c r="DD97" s="255" t="n">
        <v>0</v>
      </c>
      <c r="DE97" s="255" t="n">
        <v>0</v>
      </c>
      <c r="DF97" s="255" t="n">
        <v>0</v>
      </c>
      <c r="DG97" s="255" t="n">
        <v>0</v>
      </c>
      <c r="DH97" s="255" t="n">
        <v>0</v>
      </c>
      <c r="DI97" s="256" t="n">
        <v>20607536016</v>
      </c>
      <c r="DJ97" s="257" t="inlineStr">
        <is>
          <t>COOPERATIVA AGRARIA COOPAGRO LTDA - COOPERATIVA COOPAGRO</t>
        </is>
      </c>
      <c r="DK97" s="257" t="inlineStr">
        <is>
          <t>02 Cooperativa</t>
        </is>
      </c>
      <c r="DL97" s="258" t="n"/>
      <c r="DM97" s="258" t="n"/>
      <c r="DN97" s="258" t="n"/>
      <c r="DO97" s="258" t="n"/>
      <c r="DP97" s="258" t="n"/>
      <c r="DQ97" s="258" t="n"/>
      <c r="DR97" s="258" t="n"/>
      <c r="DS97" s="258" t="n"/>
      <c r="DT97" s="258" t="n"/>
      <c r="DU97" s="258" t="n"/>
      <c r="DV97" s="258" t="n"/>
      <c r="DW97" s="258" t="n"/>
      <c r="DX97" s="258" t="n"/>
      <c r="DY97" s="258" t="n"/>
      <c r="DZ97" s="258" t="n"/>
      <c r="EA97" s="258" t="n"/>
      <c r="EB97" s="258" t="n"/>
      <c r="EC97" s="258" t="n"/>
      <c r="ED97" s="258" t="n"/>
      <c r="EE97" s="258" t="n"/>
    </row>
    <row r="98" hidden="1" ht="47.25" customHeight="1">
      <c r="A98" s="240" t="inlineStr">
        <is>
          <t>COOPERATIVA DE SERVICIOS ESPECIALES REDES DE PRODUCTORES DE CUYES DEL CRISNEJAS - COOPREDESCUY</t>
        </is>
      </c>
      <c r="B98" s="240" t="inlineStr">
        <is>
          <t>CUY</t>
        </is>
      </c>
      <c r="C98" s="240" t="inlineStr">
        <is>
          <t>CUY</t>
        </is>
      </c>
      <c r="D98" s="240" t="inlineStr">
        <is>
          <t>CAJAMARCA</t>
        </is>
      </c>
      <c r="E98" s="240" t="inlineStr">
        <is>
          <t>060203</t>
        </is>
      </c>
      <c r="F98" s="240" t="inlineStr">
        <is>
          <t>CAJAMARCA</t>
        </is>
      </c>
      <c r="G98" s="240" t="inlineStr">
        <is>
          <t>CAJABAMBA</t>
        </is>
      </c>
      <c r="H98" s="240" t="inlineStr">
        <is>
          <t>CONDEBAMBA</t>
        </is>
      </c>
      <c r="I98" s="241" t="n"/>
      <c r="J98" s="241" t="n"/>
      <c r="K98" s="241" t="n"/>
      <c r="L98" s="241" t="n"/>
      <c r="M98" s="241" t="n">
        <v>1</v>
      </c>
      <c r="N98" s="241" t="n">
        <v>1</v>
      </c>
      <c r="O98" s="241" t="n">
        <v>1</v>
      </c>
      <c r="P98" s="241" t="n"/>
      <c r="Q98" s="241" t="inlineStr">
        <is>
          <t>PAC</t>
        </is>
      </c>
      <c r="R98" s="242">
        <f>IF(I98=1,I$2,"")&amp;IF(J98=1,IF(I98=1,"-","")&amp;J$2,"")&amp;IF(K98=1,IF(OR(J98=1,I98=1),"-","")&amp;K$2,"")&amp;IF(L98=1,IF(OR(K98=1,J98=1,I98=1),"-","")&amp;L$2,"")&amp;IF(M98=1,IF(OR(L98=1,K98=1,J98=1,I98=1),"-","")&amp;M$2,"")&amp;IF(N98=1,IF(OR(M98=1,L98=1,K98=1,J98=1,I98=1),"-","")&amp;N$2,"")&amp;IF(O98=1,IF(OR(N98=1,M98=1,L98=1,K98=1,J98=1,I98=1),"-","")&amp;O$2,"")&amp;IF(P98=1,IF(I98=1," - ",IF(J98=1," - ",IF(K98=1," - ",IF(L98=1," - ",IF(M98=1," - ",IF(N98=1," - ",IF(O98=1," - ","")))))))&amp;P$2,"")</f>
        <v/>
      </c>
      <c r="S98" s="243">
        <f>SUM('b2'!$I98:$P98)</f>
        <v/>
      </c>
      <c r="T98" s="243">
        <f>IF(OR('b2'!$J98=1,'b2'!$K98=1,'b2'!$L98=1,'b2'!$M98=1,'b2'!$N98=1,'b2'!$O98=1,'b2'!$P98=1),"SI","NO")</f>
        <v/>
      </c>
      <c r="U98" s="243">
        <f>IF(OR('b2'!$K98=1,'b2'!$L98=1,'b2'!$M98=1,'b2'!$N98=1,'b2'!$O98=1,'b2'!$P98=1),"SI","NO")</f>
        <v/>
      </c>
      <c r="V98" s="244" t="n">
        <v>0</v>
      </c>
      <c r="W98" s="245" t="n">
        <v>0</v>
      </c>
      <c r="X98" s="245" t="n">
        <v>0</v>
      </c>
      <c r="Y98" s="244" t="n">
        <v>0</v>
      </c>
      <c r="Z98" s="245" t="n">
        <v>0</v>
      </c>
      <c r="AA98" s="245" t="n">
        <v>0</v>
      </c>
      <c r="AB98" s="244" t="n">
        <v>0</v>
      </c>
      <c r="AC98" s="245" t="n">
        <v>0</v>
      </c>
      <c r="AD98" s="245" t="n">
        <v>0</v>
      </c>
      <c r="AE98" s="244" t="n">
        <v>0</v>
      </c>
      <c r="AF98" s="245" t="n">
        <v>41</v>
      </c>
      <c r="AG98" s="245" t="n">
        <v>42</v>
      </c>
      <c r="AH98" s="244" t="n">
        <v>83</v>
      </c>
      <c r="AI98" s="245" t="n">
        <v>41</v>
      </c>
      <c r="AJ98" s="245" t="n">
        <v>42</v>
      </c>
      <c r="AK98" s="244" t="n">
        <v>83</v>
      </c>
      <c r="AL98" s="245" t="n">
        <v>40</v>
      </c>
      <c r="AM98" s="245" t="n">
        <v>42</v>
      </c>
      <c r="AN98" s="244" t="n">
        <v>82</v>
      </c>
      <c r="AO98" s="245" t="n">
        <v>0</v>
      </c>
      <c r="AP98" s="245" t="n">
        <v>0</v>
      </c>
      <c r="AQ98" s="244" t="n">
        <v>0</v>
      </c>
      <c r="AR98" s="244">
        <f>IF('b2'!$AQ98&gt;0,'b2'!$AQ98,IF('b2'!$AN98&gt;0,'b2'!$AN98,IF('b2'!$AK98&gt;0,'b2'!$AK98,IF('b2'!$AH98&gt;0,'b2'!$AH98,IF('b2'!$AE98&gt;0,'b2'!$AE98,IF('b2'!$AB98&gt;0,'b2'!$AB98,IF('b2'!$Y98&gt;0,'b2'!$Y98,IF('b2'!$V98&gt;0,'b2'!$V98," ---"))))))))</f>
        <v/>
      </c>
      <c r="AS98" s="246" t="n">
        <v>0</v>
      </c>
      <c r="AT98" s="246" t="n">
        <v>0</v>
      </c>
      <c r="AU98" s="246" t="n">
        <v>0</v>
      </c>
      <c r="AV98" s="246" t="n">
        <v>0</v>
      </c>
      <c r="AW98" s="246" t="n">
        <v>56</v>
      </c>
      <c r="AX98" s="246" t="n">
        <v>5</v>
      </c>
      <c r="AY98" s="246" t="n">
        <v>10</v>
      </c>
      <c r="AZ98" s="246" t="n">
        <v>5</v>
      </c>
      <c r="BA98" s="246" t="n">
        <v>58</v>
      </c>
      <c r="BB98" s="246" t="n">
        <v>4</v>
      </c>
      <c r="BC98" s="246" t="n">
        <v>0</v>
      </c>
      <c r="BD98" s="246" t="n">
        <v>0</v>
      </c>
      <c r="BE98" s="247" t="n">
        <v>0</v>
      </c>
      <c r="BF98" s="252" t="n">
        <v>0</v>
      </c>
      <c r="BG98" s="252" t="n">
        <v>0</v>
      </c>
      <c r="BH98" s="247" t="n">
        <v>0</v>
      </c>
      <c r="BI98" s="250" t="inlineStr">
        <is>
          <t>#REF!</t>
        </is>
      </c>
      <c r="BJ98" s="251" t="inlineStr">
        <is>
          <t>#REF!</t>
        </is>
      </c>
      <c r="BK98" s="252" t="n">
        <v>0</v>
      </c>
      <c r="BL98" s="252" t="n">
        <v>0</v>
      </c>
      <c r="BM98" s="247" t="n">
        <v>0</v>
      </c>
      <c r="BN98" s="250" t="inlineStr">
        <is>
          <t>#REF!</t>
        </is>
      </c>
      <c r="BO98" s="251" t="inlineStr">
        <is>
          <t>#REF!</t>
        </is>
      </c>
      <c r="BP98" s="248" t="n">
        <v>0</v>
      </c>
      <c r="BQ98" s="248" t="n">
        <v>0</v>
      </c>
      <c r="BR98" s="249" t="n">
        <v>0</v>
      </c>
      <c r="BS98" s="250" t="inlineStr">
        <is>
          <t>#REF!</t>
        </is>
      </c>
      <c r="BT98" s="251">
        <f>'[2]DATA CONSOLIDADA 2018-2025 '!$BR419-'b2'!$BO98</f>
        <v/>
      </c>
      <c r="BU98" s="248" t="n">
        <v>226595</v>
      </c>
      <c r="BV98" s="248" t="n">
        <v>0</v>
      </c>
      <c r="BW98" s="249" t="n">
        <v>226595</v>
      </c>
      <c r="BX98" s="250" t="inlineStr">
        <is>
          <t>#REF!</t>
        </is>
      </c>
      <c r="BY98" s="251" t="inlineStr">
        <is>
          <t>#REF!</t>
        </is>
      </c>
      <c r="BZ98" s="248" t="n">
        <v>881820</v>
      </c>
      <c r="CA98" s="248" t="n">
        <v>0</v>
      </c>
      <c r="CB98" s="249" t="n">
        <v>881820</v>
      </c>
      <c r="CC98" s="250" t="inlineStr">
        <is>
          <t>#REF!</t>
        </is>
      </c>
      <c r="CD98" s="251">
        <f>'[2]DATA CONSOLIDADA 2018-2025 '!$CB419-'b2'!$BW98</f>
        <v/>
      </c>
      <c r="CE98" s="253" t="n">
        <v>1797516</v>
      </c>
      <c r="CF98" s="253" t="n">
        <v>0</v>
      </c>
      <c r="CG98" s="254" t="n">
        <v>1797516</v>
      </c>
      <c r="CH98" s="250" t="inlineStr">
        <is>
          <t>#REF!</t>
        </is>
      </c>
      <c r="CI98" s="251">
        <f>'[2]DATA CONSOLIDADA 2018-2025 '!$CG419-'b2'!$CB98</f>
        <v/>
      </c>
      <c r="CJ98" s="247">
        <f>'[2]DATA CONSOLIDADA 2018-2025 '!$BE419+'[2]DATA CONSOLIDADA 2018-2025 '!$BH419+'[2]DATA CONSOLIDADA 2018-2025 '!$BM419+'[2]DATA CONSOLIDADA 2018-2025 '!$BR419+'[2]DATA CONSOLIDADA 2018-2025 '!$BW419+'[2]DATA CONSOLIDADA 2018-2025 '!$CB419+'[2]DATA CONSOLIDADA 2018-2025 '!$CG419</f>
        <v/>
      </c>
      <c r="CK98" s="247" t="n">
        <v>0</v>
      </c>
      <c r="CL98" s="247" t="n">
        <v>0</v>
      </c>
      <c r="CM98" s="247" t="n">
        <v>0</v>
      </c>
      <c r="CN98" s="247" t="inlineStr">
        <is>
          <t>#REF!</t>
        </is>
      </c>
      <c r="CO98" s="251">
        <f>'[2]DATA CONSOLIDADA 2018-2025 '!$CM100-'b2'!$CG98</f>
        <v/>
      </c>
      <c r="CP98" s="253" t="n">
        <v>0</v>
      </c>
      <c r="CQ98" s="253" t="n">
        <v>881820</v>
      </c>
      <c r="CR98" s="253" t="n">
        <v>0</v>
      </c>
      <c r="CS98" s="253" t="n">
        <v>0</v>
      </c>
      <c r="CT98" s="253" t="n">
        <v>0</v>
      </c>
      <c r="CU98" s="253" t="n">
        <v>0</v>
      </c>
      <c r="CV98" s="247" t="n">
        <v>881820</v>
      </c>
      <c r="CW98" s="247" t="n">
        <v>0</v>
      </c>
      <c r="CX98" s="247" t="n">
        <v>1797516</v>
      </c>
      <c r="CY98" s="247" t="n">
        <v>0</v>
      </c>
      <c r="CZ98" s="247" t="n">
        <v>0</v>
      </c>
      <c r="DA98" s="247" t="n">
        <v>0</v>
      </c>
      <c r="DB98" s="247" t="n">
        <v>1797516</v>
      </c>
      <c r="DC98" s="255" t="n">
        <v>0</v>
      </c>
      <c r="DD98" s="255" t="n">
        <v>0</v>
      </c>
      <c r="DE98" s="255" t="n">
        <v>0</v>
      </c>
      <c r="DF98" s="255" t="n">
        <v>0</v>
      </c>
      <c r="DG98" s="255" t="n">
        <v>0</v>
      </c>
      <c r="DH98" s="255" t="n">
        <v>0</v>
      </c>
      <c r="DI98" s="256" t="n">
        <v>20529538988</v>
      </c>
      <c r="DJ98" s="257" t="inlineStr">
        <is>
          <t>COOPERATIVA DE SERVICIOS ESPECIALES REDES DE PRODUCTORES DE CUYES DEL CRISNEJAS</t>
        </is>
      </c>
      <c r="DK98" s="257" t="inlineStr">
        <is>
          <t>02 Cooperativa</t>
        </is>
      </c>
      <c r="DL98" s="258" t="n"/>
      <c r="DM98" s="258" t="n"/>
      <c r="DN98" s="258" t="n"/>
      <c r="DO98" s="258" t="n"/>
      <c r="DP98" s="258" t="n"/>
      <c r="DQ98" s="258" t="n"/>
      <c r="DR98" s="258" t="n"/>
      <c r="DS98" s="258" t="n"/>
      <c r="DT98" s="258" t="n"/>
      <c r="DU98" s="258" t="n"/>
      <c r="DV98" s="258" t="n"/>
      <c r="DW98" s="258" t="n"/>
      <c r="DX98" s="258" t="n"/>
      <c r="DY98" s="258" t="n"/>
      <c r="DZ98" s="258" t="n"/>
      <c r="EA98" s="258" t="n"/>
      <c r="EB98" s="258" t="n"/>
      <c r="EC98" s="258" t="n"/>
      <c r="ED98" s="258" t="n"/>
      <c r="EE98" s="258" t="n"/>
    </row>
    <row r="99" hidden="1" ht="47.25" customHeight="1">
      <c r="A99" s="240" t="inlineStr">
        <is>
          <t>COOPERATIVA AGRARIA DE CULTIVOS ANDINOS CAJAMARCA - COANDINOS</t>
        </is>
      </c>
      <c r="B99" s="240" t="inlineStr">
        <is>
          <t>QUINUA Y OTROS GRANOS</t>
        </is>
      </c>
      <c r="C99" s="240" t="inlineStr">
        <is>
          <t>QUINUA</t>
        </is>
      </c>
      <c r="D99" s="240" t="inlineStr">
        <is>
          <t>CAJAMARCA</t>
        </is>
      </c>
      <c r="E99" s="240" t="inlineStr">
        <is>
          <t>060101</t>
        </is>
      </c>
      <c r="F99" s="240" t="inlineStr">
        <is>
          <t>CAJAMARCA</t>
        </is>
      </c>
      <c r="G99" s="240" t="inlineStr">
        <is>
          <t>CAJAMARCA</t>
        </is>
      </c>
      <c r="H99" s="240" t="inlineStr">
        <is>
          <t>CAJAMARCA</t>
        </is>
      </c>
      <c r="I99" s="257" t="n"/>
      <c r="J99" s="257" t="n"/>
      <c r="K99" s="257" t="n"/>
      <c r="L99" s="257" t="n"/>
      <c r="M99" s="241" t="n">
        <v>1</v>
      </c>
      <c r="N99" s="241" t="n">
        <v>1</v>
      </c>
      <c r="O99" s="241" t="n">
        <v>1</v>
      </c>
      <c r="P99" s="241" t="n"/>
      <c r="Q99" s="241" t="inlineStr">
        <is>
          <t>PAC</t>
        </is>
      </c>
      <c r="R99" s="242">
        <f>IF(I99=1,I$2,"")&amp;IF(J99=1,IF(I99=1,"-","")&amp;J$2,"")&amp;IF(K99=1,IF(OR(J99=1,I99=1),"-","")&amp;K$2,"")&amp;IF(L99=1,IF(OR(K99=1,J99=1,I99=1),"-","")&amp;L$2,"")&amp;IF(M99=1,IF(OR(L99=1,K99=1,J99=1,I99=1),"-","")&amp;M$2,"")&amp;IF(N99=1,IF(OR(M99=1,L99=1,K99=1,J99=1,I99=1),"-","")&amp;N$2,"")&amp;IF(O99=1,IF(OR(N99=1,M99=1,L99=1,K99=1,J99=1,I99=1),"-","")&amp;O$2,"")&amp;IF(P99=1,IF(I99=1," - ",IF(J99=1," - ",IF(K99=1," - ",IF(L99=1," - ",IF(M99=1," - ",IF(N99=1," - ",IF(O99=1," - ","")))))))&amp;P$2,"")</f>
        <v/>
      </c>
      <c r="S99" s="243">
        <f>SUM('b2'!$I99:$P99)</f>
        <v/>
      </c>
      <c r="T99" s="243">
        <f>IF(OR('b2'!$J99=1,'b2'!$K99=1,'b2'!$L99=1,'b2'!$M99=1,'b2'!$N99=1,'b2'!$O99=1,'b2'!$P99=1),"SI","NO")</f>
        <v/>
      </c>
      <c r="U99" s="243">
        <f>IF(OR('b2'!$K99=1,'b2'!$L99=1,'b2'!$M99=1,'b2'!$N99=1,'b2'!$O99=1,'b2'!$P99=1),"SI","NO")</f>
        <v/>
      </c>
      <c r="V99" s="244" t="n">
        <v>0</v>
      </c>
      <c r="W99" s="245" t="n">
        <v>0</v>
      </c>
      <c r="X99" s="245" t="n">
        <v>0</v>
      </c>
      <c r="Y99" s="244" t="n">
        <v>0</v>
      </c>
      <c r="Z99" s="245" t="n">
        <v>0</v>
      </c>
      <c r="AA99" s="245" t="n">
        <v>0</v>
      </c>
      <c r="AB99" s="244" t="n">
        <v>0</v>
      </c>
      <c r="AC99" s="245" t="n">
        <v>0</v>
      </c>
      <c r="AD99" s="245" t="n">
        <v>0</v>
      </c>
      <c r="AE99" s="244" t="n">
        <v>0</v>
      </c>
      <c r="AF99" s="245" t="n">
        <v>113</v>
      </c>
      <c r="AG99" s="245" t="n">
        <v>15</v>
      </c>
      <c r="AH99" s="244" t="n">
        <v>128</v>
      </c>
      <c r="AI99" s="245" t="n">
        <v>113</v>
      </c>
      <c r="AJ99" s="245" t="n">
        <v>15</v>
      </c>
      <c r="AK99" s="244" t="n">
        <v>128</v>
      </c>
      <c r="AL99" s="245" t="n">
        <v>117</v>
      </c>
      <c r="AM99" s="245" t="n">
        <v>25</v>
      </c>
      <c r="AN99" s="244" t="n">
        <v>142</v>
      </c>
      <c r="AO99" s="245" t="n">
        <v>0</v>
      </c>
      <c r="AP99" s="245" t="n">
        <v>0</v>
      </c>
      <c r="AQ99" s="244" t="n">
        <v>0</v>
      </c>
      <c r="AR99" s="244">
        <f>IF('b2'!$AQ99&gt;0,'b2'!$AQ99,IF('b2'!$AN99&gt;0,'b2'!$AN99,IF('b2'!$AK99&gt;0,'b2'!$AK99,IF('b2'!$AH99&gt;0,'b2'!$AH99,IF('b2'!$AE99&gt;0,'b2'!$AE99,IF('b2'!$AB99&gt;0,'b2'!$AB99,IF('b2'!$Y99&gt;0,'b2'!$Y99,IF('b2'!$V99&gt;0,'b2'!$V99," ---"))))))))</f>
        <v/>
      </c>
      <c r="AS99" s="246" t="n">
        <v>0</v>
      </c>
      <c r="AT99" s="246" t="n">
        <v>0</v>
      </c>
      <c r="AU99" s="246" t="n">
        <v>0</v>
      </c>
      <c r="AV99" s="246" t="n">
        <v>0</v>
      </c>
      <c r="AW99" s="246" t="n">
        <v>17</v>
      </c>
      <c r="AX99" s="246" t="n">
        <v>2</v>
      </c>
      <c r="AY99" s="246" t="n">
        <v>26</v>
      </c>
      <c r="AZ99" s="246" t="n">
        <v>3</v>
      </c>
      <c r="BA99" s="246" t="n">
        <v>25</v>
      </c>
      <c r="BB99" s="246" t="n">
        <v>3</v>
      </c>
      <c r="BC99" s="246" t="n">
        <v>0</v>
      </c>
      <c r="BD99" s="246" t="n">
        <v>0</v>
      </c>
      <c r="BE99" s="249" t="n">
        <v>0</v>
      </c>
      <c r="BF99" s="248" t="n">
        <v>0</v>
      </c>
      <c r="BG99" s="248" t="n">
        <v>0</v>
      </c>
      <c r="BH99" s="249" t="n">
        <v>0</v>
      </c>
      <c r="BI99" s="250" t="inlineStr">
        <is>
          <t>#REF!</t>
        </is>
      </c>
      <c r="BJ99" s="251" t="inlineStr">
        <is>
          <t>#REF!</t>
        </is>
      </c>
      <c r="BK99" s="248" t="n">
        <v>0</v>
      </c>
      <c r="BL99" s="248" t="n">
        <v>0</v>
      </c>
      <c r="BM99" s="249" t="n">
        <v>0</v>
      </c>
      <c r="BN99" s="250" t="inlineStr">
        <is>
          <t>#REF!</t>
        </is>
      </c>
      <c r="BO99" s="251" t="inlineStr">
        <is>
          <t>#REF!</t>
        </is>
      </c>
      <c r="BP99" s="248" t="n">
        <v>0</v>
      </c>
      <c r="BQ99" s="248" t="n">
        <v>0</v>
      </c>
      <c r="BR99" s="249" t="n">
        <v>0</v>
      </c>
      <c r="BS99" s="250" t="inlineStr">
        <is>
          <t>#REF!</t>
        </is>
      </c>
      <c r="BT99" s="251">
        <f>'[2]DATA CONSOLIDADA 2018-2025 '!$BR101-'b2'!$BO99</f>
        <v/>
      </c>
      <c r="BU99" s="248" t="n">
        <v>20800</v>
      </c>
      <c r="BV99" s="248" t="n">
        <v>0</v>
      </c>
      <c r="BW99" s="249" t="n">
        <v>20800</v>
      </c>
      <c r="BX99" s="250" t="inlineStr">
        <is>
          <t>#REF!</t>
        </is>
      </c>
      <c r="BY99" s="251" t="inlineStr">
        <is>
          <t>#REF!</t>
        </is>
      </c>
      <c r="BZ99" s="248" t="n">
        <v>28350</v>
      </c>
      <c r="CA99" s="248" t="n">
        <v>0</v>
      </c>
      <c r="CB99" s="249" t="n">
        <v>28350</v>
      </c>
      <c r="CC99" s="250" t="inlineStr">
        <is>
          <t>#REF!</t>
        </is>
      </c>
      <c r="CD99" s="251">
        <f>'[2]DATA CONSOLIDADA 2018-2025 '!$CB101-'b2'!$BW99</f>
        <v/>
      </c>
      <c r="CE99" s="253" t="n">
        <v>81420</v>
      </c>
      <c r="CF99" s="253" t="n">
        <v>0</v>
      </c>
      <c r="CG99" s="254" t="n">
        <v>81420</v>
      </c>
      <c r="CH99" s="250" t="inlineStr">
        <is>
          <t>#REF!</t>
        </is>
      </c>
      <c r="CI99" s="251">
        <f>'[2]DATA CONSOLIDADA 2018-2025 '!$CG101-'b2'!$CB99</f>
        <v/>
      </c>
      <c r="CJ99" s="247" t="inlineStr">
        <is>
          <t>#REF!</t>
        </is>
      </c>
      <c r="CK99" s="247" t="n">
        <v>0</v>
      </c>
      <c r="CL99" s="247" t="n">
        <v>0</v>
      </c>
      <c r="CM99" s="247" t="n">
        <v>0</v>
      </c>
      <c r="CN99" s="247" t="inlineStr">
        <is>
          <t>#REF!</t>
        </is>
      </c>
      <c r="CO99" s="251">
        <f>'[2]DATA CONSOLIDADA 2018-2025 '!$CM101-'b2'!$CG99</f>
        <v/>
      </c>
      <c r="CP99" s="253" t="n">
        <v>0</v>
      </c>
      <c r="CQ99" s="253" t="n">
        <v>25375</v>
      </c>
      <c r="CR99" s="253" t="n">
        <v>0</v>
      </c>
      <c r="CS99" s="253" t="n">
        <v>2975</v>
      </c>
      <c r="CT99" s="253" t="n">
        <v>0</v>
      </c>
      <c r="CU99" s="253" t="n">
        <v>0</v>
      </c>
      <c r="CV99" s="247" t="n">
        <v>28350</v>
      </c>
      <c r="CW99" s="247" t="n">
        <v>0</v>
      </c>
      <c r="CX99" s="247" t="n">
        <v>81420</v>
      </c>
      <c r="CY99" s="247" t="n">
        <v>0</v>
      </c>
      <c r="CZ99" s="247" t="n">
        <v>0</v>
      </c>
      <c r="DA99" s="247" t="n">
        <v>0</v>
      </c>
      <c r="DB99" s="247" t="n">
        <v>81420</v>
      </c>
      <c r="DC99" s="255" t="n">
        <v>0</v>
      </c>
      <c r="DD99" s="255" t="n">
        <v>0</v>
      </c>
      <c r="DE99" s="255" t="n">
        <v>0</v>
      </c>
      <c r="DF99" s="255" t="n">
        <v>0</v>
      </c>
      <c r="DG99" s="255" t="n">
        <v>0</v>
      </c>
      <c r="DH99" s="255" t="n">
        <v>0</v>
      </c>
      <c r="DI99" s="256" t="n">
        <v>20602754139</v>
      </c>
      <c r="DJ99" s="257" t="inlineStr">
        <is>
          <t>COOPERATIVA AGRARIA DE CULTIVOS ANDINOS CAJAMARCA</t>
        </is>
      </c>
      <c r="DK99" s="257" t="inlineStr">
        <is>
          <t>02 Cooperativa</t>
        </is>
      </c>
      <c r="DL99" s="258" t="n"/>
      <c r="DM99" s="258" t="n"/>
      <c r="DN99" s="258" t="n"/>
      <c r="DO99" s="258" t="n"/>
      <c r="DP99" s="258" t="n"/>
      <c r="DQ99" s="258" t="n"/>
      <c r="DR99" s="258" t="n"/>
      <c r="DS99" s="258" t="n"/>
      <c r="DT99" s="258" t="n"/>
      <c r="DU99" s="258" t="n"/>
      <c r="DV99" s="258" t="n"/>
      <c r="DW99" s="258" t="n"/>
      <c r="DX99" s="258" t="n"/>
      <c r="DY99" s="258" t="n"/>
      <c r="DZ99" s="258" t="n"/>
      <c r="EA99" s="258" t="n"/>
      <c r="EB99" s="258" t="n"/>
      <c r="EC99" s="258" t="n"/>
      <c r="ED99" s="258" t="n"/>
      <c r="EE99" s="258" t="n"/>
    </row>
    <row r="100" hidden="1" ht="47.25" customHeight="1">
      <c r="A100" s="240" t="inlineStr">
        <is>
          <t>ASOCIACIÓN DE PRODUCTORES DE LECHE Y VACUNO KUNTURKANKI</t>
        </is>
      </c>
      <c r="B100" s="240" t="inlineStr">
        <is>
          <t>DERIVADOS LACTEOS</t>
        </is>
      </c>
      <c r="C100" s="240" t="inlineStr">
        <is>
          <t>QUESOS MADURADOS</t>
        </is>
      </c>
      <c r="D100" s="240" t="inlineStr">
        <is>
          <t>CUSCO</t>
        </is>
      </c>
      <c r="E100" s="240" t="inlineStr">
        <is>
          <t>080503</t>
        </is>
      </c>
      <c r="F100" s="240" t="inlineStr">
        <is>
          <t>CUSCO</t>
        </is>
      </c>
      <c r="G100" s="240" t="inlineStr">
        <is>
          <t>CANAS</t>
        </is>
      </c>
      <c r="H100" s="240" t="inlineStr">
        <is>
          <t>KUNTURKANKI</t>
        </is>
      </c>
      <c r="I100" s="241" t="n">
        <v>1</v>
      </c>
      <c r="J100" s="241" t="n"/>
      <c r="K100" s="241" t="n"/>
      <c r="L100" s="241" t="n"/>
      <c r="M100" s="241" t="n"/>
      <c r="N100" s="241" t="n"/>
      <c r="O100" s="241" t="n"/>
      <c r="P100" s="241" t="n"/>
      <c r="Q100" s="241" t="inlineStr">
        <is>
          <t>PAC</t>
        </is>
      </c>
      <c r="R100" s="242">
        <f>IF(I100=1,I$2,"")&amp;IF(J100=1,IF(I100=1,"-","")&amp;J$2,"")&amp;IF(K100=1,IF(OR(J100=1,I100=1),"-","")&amp;K$2,"")&amp;IF(L100=1,IF(OR(K100=1,J100=1,I100=1),"-","")&amp;L$2,"")&amp;IF(M100=1,IF(OR(L100=1,K100=1,J100=1,I100=1),"-","")&amp;M$2,"")&amp;IF(N100=1,IF(OR(M100=1,L100=1,K100=1,J100=1,I100=1),"-","")&amp;N$2,"")&amp;IF(O100=1,IF(OR(N100=1,M100=1,L100=1,K100=1,J100=1,I100=1),"-","")&amp;O$2,"")&amp;IF(P100=1,IF(I100=1," - ",IF(J100=1," - ",IF(K100=1," - ",IF(L100=1," - ",IF(M100=1," - ",IF(N100=1," - ",IF(O100=1," - ","")))))))&amp;P$2,"")</f>
        <v/>
      </c>
      <c r="S100" s="243">
        <f>SUM('b2'!$I100:$P100)</f>
        <v/>
      </c>
      <c r="T100" s="243">
        <f>IF(OR('b2'!$J100=1,'b2'!$K100=1,'b2'!$L100=1,'b2'!$M100=1,'b2'!$N100=1,'b2'!$O100=1,'b2'!$P100=1),"SI","NO")</f>
        <v/>
      </c>
      <c r="U100" s="243">
        <f>IF(OR('b2'!$K100=1,'b2'!$L100=1,'b2'!$M100=1,'b2'!$N100=1,'b2'!$O100=1,'b2'!$P100=1),"SI","NO")</f>
        <v/>
      </c>
      <c r="V100" s="244" t="n">
        <v>68</v>
      </c>
      <c r="W100" s="245" t="n">
        <v>0</v>
      </c>
      <c r="X100" s="245" t="n">
        <v>0</v>
      </c>
      <c r="Y100" s="244" t="n">
        <v>0</v>
      </c>
      <c r="Z100" s="245" t="n">
        <v>0</v>
      </c>
      <c r="AA100" s="245" t="n">
        <v>0</v>
      </c>
      <c r="AB100" s="244" t="n">
        <v>0</v>
      </c>
      <c r="AC100" s="245" t="n">
        <v>0</v>
      </c>
      <c r="AD100" s="245" t="n">
        <v>0</v>
      </c>
      <c r="AE100" s="244" t="n">
        <v>0</v>
      </c>
      <c r="AF100" s="245" t="n">
        <v>0</v>
      </c>
      <c r="AG100" s="245" t="n">
        <v>0</v>
      </c>
      <c r="AH100" s="244" t="n">
        <v>0</v>
      </c>
      <c r="AI100" s="245" t="n">
        <v>0</v>
      </c>
      <c r="AJ100" s="245" t="n">
        <v>0</v>
      </c>
      <c r="AK100" s="244" t="n">
        <v>0</v>
      </c>
      <c r="AL100" s="245" t="n">
        <v>0</v>
      </c>
      <c r="AM100" s="245" t="n">
        <v>0</v>
      </c>
      <c r="AN100" s="244" t="n">
        <v>0</v>
      </c>
      <c r="AO100" s="245" t="n">
        <v>0</v>
      </c>
      <c r="AP100" s="245" t="n">
        <v>0</v>
      </c>
      <c r="AQ100" s="244" t="n">
        <v>0</v>
      </c>
      <c r="AR100" s="244">
        <f>IF('b2'!$AQ100&gt;0,'b2'!$AQ100,IF('b2'!$AN100&gt;0,'b2'!$AN100,IF('b2'!$AK100&gt;0,'b2'!$AK100,IF('b2'!$AH100&gt;0,'b2'!$AH100,IF('b2'!$AE100&gt;0,'b2'!$AE100,IF('b2'!$AB100&gt;0,'b2'!$AB100,IF('b2'!$Y100&gt;0,'b2'!$Y100,IF('b2'!$V100&gt;0,'b2'!$V100," ---"))))))))</f>
        <v/>
      </c>
      <c r="AS100" s="246" t="n">
        <v>0</v>
      </c>
      <c r="AT100" s="246" t="n">
        <v>0</v>
      </c>
      <c r="AU100" s="246" t="n">
        <v>0</v>
      </c>
      <c r="AV100" s="246" t="n">
        <v>0</v>
      </c>
      <c r="AW100" s="246" t="n">
        <v>0</v>
      </c>
      <c r="AX100" s="246" t="n">
        <v>0</v>
      </c>
      <c r="AY100" s="246" t="n">
        <v>0</v>
      </c>
      <c r="AZ100" s="246" t="n">
        <v>0</v>
      </c>
      <c r="BA100" s="246" t="n">
        <v>0</v>
      </c>
      <c r="BB100" s="246" t="n">
        <v>0</v>
      </c>
      <c r="BC100" s="246" t="n">
        <v>0</v>
      </c>
      <c r="BD100" s="246" t="n">
        <v>0</v>
      </c>
      <c r="BE100" s="247" t="n">
        <v>0</v>
      </c>
      <c r="BF100" s="252" t="n">
        <v>0</v>
      </c>
      <c r="BG100" s="252" t="n">
        <v>0</v>
      </c>
      <c r="BH100" s="247" t="n">
        <v>0</v>
      </c>
      <c r="BI100" s="250" t="inlineStr">
        <is>
          <t>#REF!</t>
        </is>
      </c>
      <c r="BJ100" s="251" t="inlineStr">
        <is>
          <t>#REF!</t>
        </is>
      </c>
      <c r="BK100" s="252" t="n">
        <v>0</v>
      </c>
      <c r="BL100" s="252" t="n">
        <v>0</v>
      </c>
      <c r="BM100" s="247" t="n">
        <v>0</v>
      </c>
      <c r="BN100" s="250" t="inlineStr">
        <is>
          <t>#REF!</t>
        </is>
      </c>
      <c r="BO100" s="251" t="inlineStr">
        <is>
          <t>#REF!</t>
        </is>
      </c>
      <c r="BP100" s="248" t="n">
        <v>0</v>
      </c>
      <c r="BQ100" s="248" t="n">
        <v>0</v>
      </c>
      <c r="BR100" s="249" t="n">
        <v>0</v>
      </c>
      <c r="BS100" s="250" t="inlineStr">
        <is>
          <t>#REF!</t>
        </is>
      </c>
      <c r="BT100" s="251">
        <f>'[2]DATA CONSOLIDADA 2018-2025 '!$BR102-'b2'!$BO100</f>
        <v/>
      </c>
      <c r="BU100" s="248" t="n">
        <v>0</v>
      </c>
      <c r="BV100" s="248" t="n">
        <v>0</v>
      </c>
      <c r="BW100" s="249" t="n">
        <v>0</v>
      </c>
      <c r="BX100" s="250" t="inlineStr">
        <is>
          <t>#REF!</t>
        </is>
      </c>
      <c r="BY100" s="251" t="inlineStr">
        <is>
          <t>#REF!</t>
        </is>
      </c>
      <c r="BZ100" s="248" t="n">
        <v>0</v>
      </c>
      <c r="CA100" s="248" t="n">
        <v>0</v>
      </c>
      <c r="CB100" s="249" t="n">
        <v>0</v>
      </c>
      <c r="CC100" s="250" t="inlineStr">
        <is>
          <t>#REF!</t>
        </is>
      </c>
      <c r="CD100" s="251">
        <f>'[2]DATA CONSOLIDADA 2018-2025 '!$CB102-'b2'!$BW100</f>
        <v/>
      </c>
      <c r="CE100" s="253" t="n">
        <v>0</v>
      </c>
      <c r="CF100" s="253" t="n">
        <v>0</v>
      </c>
      <c r="CG100" s="254" t="n">
        <v>0</v>
      </c>
      <c r="CH100" s="250" t="inlineStr">
        <is>
          <t>#REF!</t>
        </is>
      </c>
      <c r="CI100" s="251">
        <f>'[2]DATA CONSOLIDADA 2018-2025 '!$CG102-'b2'!$CB100</f>
        <v/>
      </c>
      <c r="CJ100" s="247" t="inlineStr">
        <is>
          <t>#REF!</t>
        </is>
      </c>
      <c r="CK100" s="247" t="n">
        <v>0</v>
      </c>
      <c r="CL100" s="247" t="n">
        <v>0</v>
      </c>
      <c r="CM100" s="247" t="n">
        <v>0</v>
      </c>
      <c r="CN100" s="247" t="inlineStr">
        <is>
          <t>#REF!</t>
        </is>
      </c>
      <c r="CO100" s="251">
        <f>'[2]DATA CONSOLIDADA 2018-2025 '!$CM102-'b2'!$CG100</f>
        <v/>
      </c>
      <c r="CP100" s="253" t="n">
        <v>0</v>
      </c>
      <c r="CQ100" s="253" t="n">
        <v>0</v>
      </c>
      <c r="CR100" s="253" t="n">
        <v>0</v>
      </c>
      <c r="CS100" s="253" t="n">
        <v>0</v>
      </c>
      <c r="CT100" s="253" t="n">
        <v>0</v>
      </c>
      <c r="CU100" s="253" t="n">
        <v>0</v>
      </c>
      <c r="CV100" s="247" t="n">
        <v>0</v>
      </c>
      <c r="CW100" s="247" t="n">
        <v>0</v>
      </c>
      <c r="CX100" s="247" t="n">
        <v>0</v>
      </c>
      <c r="CY100" s="247" t="n">
        <v>0</v>
      </c>
      <c r="CZ100" s="247" t="n">
        <v>0</v>
      </c>
      <c r="DA100" s="247" t="n">
        <v>0</v>
      </c>
      <c r="DB100" s="247" t="n">
        <v>0</v>
      </c>
      <c r="DC100" s="255" t="n">
        <v>0</v>
      </c>
      <c r="DD100" s="255" t="n">
        <v>0</v>
      </c>
      <c r="DE100" s="255" t="n">
        <v>0</v>
      </c>
      <c r="DF100" s="255" t="n">
        <v>0</v>
      </c>
      <c r="DG100" s="255" t="n">
        <v>0</v>
      </c>
      <c r="DH100" s="255" t="n">
        <v>0</v>
      </c>
      <c r="DI100" s="256" t="n">
        <v>20602249175</v>
      </c>
      <c r="DJ100" s="257" t="inlineStr">
        <is>
          <t>ASOCIACIÓN PRODUCTORES DE GANADO VACUNO Y LECHE KUNTURKANKI</t>
        </is>
      </c>
      <c r="DK100" s="257" t="inlineStr">
        <is>
          <t>01 Asociación</t>
        </is>
      </c>
      <c r="DL100" s="258" t="n"/>
      <c r="DM100" s="258" t="n"/>
      <c r="DN100" s="258" t="n"/>
      <c r="DO100" s="258" t="n"/>
      <c r="DP100" s="258" t="n"/>
      <c r="DQ100" s="258" t="n"/>
      <c r="DR100" s="258" t="n"/>
      <c r="DS100" s="258" t="n"/>
      <c r="DT100" s="258" t="n"/>
      <c r="DU100" s="258" t="n"/>
      <c r="DV100" s="258" t="n"/>
      <c r="DW100" s="258" t="n"/>
      <c r="DX100" s="258" t="n"/>
      <c r="DY100" s="258" t="n"/>
      <c r="DZ100" s="258" t="n"/>
      <c r="EA100" s="258" t="n"/>
      <c r="EB100" s="258" t="n"/>
      <c r="EC100" s="258" t="n"/>
      <c r="ED100" s="258" t="n"/>
      <c r="EE100" s="258" t="n"/>
    </row>
    <row r="101" hidden="1" ht="47.25" customHeight="1">
      <c r="A101" s="240" t="inlineStr">
        <is>
          <t>ASOCIACIÓN DE CRIADORES DE VACUNO DE LECHE AUSANLAC OCONGATE QUISPICANCHIS</t>
        </is>
      </c>
      <c r="B101" s="240" t="inlineStr">
        <is>
          <t>DERIVADOS LACTEOS</t>
        </is>
      </c>
      <c r="C101" s="240" t="inlineStr">
        <is>
          <t>QUESOS MADURADOS</t>
        </is>
      </c>
      <c r="D101" s="240" t="inlineStr">
        <is>
          <t>CUSCO</t>
        </is>
      </c>
      <c r="E101" s="240" t="inlineStr">
        <is>
          <t>081210</t>
        </is>
      </c>
      <c r="F101" s="240" t="inlineStr">
        <is>
          <t>CUSCO</t>
        </is>
      </c>
      <c r="G101" s="240" t="inlineStr">
        <is>
          <t>QUISPICANCHI</t>
        </is>
      </c>
      <c r="H101" s="240" t="inlineStr">
        <is>
          <t>OCONGATE</t>
        </is>
      </c>
      <c r="I101" s="241" t="n">
        <v>1</v>
      </c>
      <c r="J101" s="241" t="n"/>
      <c r="K101" s="241" t="n"/>
      <c r="L101" s="241" t="n"/>
      <c r="M101" s="241" t="n"/>
      <c r="N101" s="241" t="n"/>
      <c r="O101" s="241" t="n"/>
      <c r="P101" s="241" t="n"/>
      <c r="Q101" s="241" t="inlineStr">
        <is>
          <t>PAC</t>
        </is>
      </c>
      <c r="R101" s="242">
        <f>IF(I101=1,I$2,"")&amp;IF(J101=1,IF(I101=1,"-","")&amp;J$2,"")&amp;IF(K101=1,IF(OR(J101=1,I101=1),"-","")&amp;K$2,"")&amp;IF(L101=1,IF(OR(K101=1,J101=1,I101=1),"-","")&amp;L$2,"")&amp;IF(M101=1,IF(OR(L101=1,K101=1,J101=1,I101=1),"-","")&amp;M$2,"")&amp;IF(N101=1,IF(OR(M101=1,L101=1,K101=1,J101=1,I101=1),"-","")&amp;N$2,"")&amp;IF(O101=1,IF(OR(N101=1,M101=1,L101=1,K101=1,J101=1,I101=1),"-","")&amp;O$2,"")&amp;IF(P101=1,IF(I101=1," - ",IF(J101=1," - ",IF(K101=1," - ",IF(L101=1," - ",IF(M101=1," - ",IF(N101=1," - ",IF(O101=1," - ","")))))))&amp;P$2,"")</f>
        <v/>
      </c>
      <c r="S101" s="243">
        <f>SUM('b2'!$I101:$P101)</f>
        <v/>
      </c>
      <c r="T101" s="243">
        <f>IF(OR('b2'!$J101=1,'b2'!$K101=1,'b2'!$L101=1,'b2'!$M101=1,'b2'!$N101=1,'b2'!$O101=1,'b2'!$P101=1),"SI","NO")</f>
        <v/>
      </c>
      <c r="U101" s="243">
        <f>IF(OR('b2'!$K101=1,'b2'!$L101=1,'b2'!$M101=1,'b2'!$N101=1,'b2'!$O101=1,'b2'!$P101=1),"SI","NO")</f>
        <v/>
      </c>
      <c r="V101" s="244" t="n">
        <v>55</v>
      </c>
      <c r="W101" s="245" t="n">
        <v>0</v>
      </c>
      <c r="X101" s="245" t="n">
        <v>0</v>
      </c>
      <c r="Y101" s="244" t="n">
        <v>0</v>
      </c>
      <c r="Z101" s="245" t="n">
        <v>0</v>
      </c>
      <c r="AA101" s="245" t="n">
        <v>0</v>
      </c>
      <c r="AB101" s="244" t="n">
        <v>0</v>
      </c>
      <c r="AC101" s="245" t="n">
        <v>0</v>
      </c>
      <c r="AD101" s="245" t="n">
        <v>0</v>
      </c>
      <c r="AE101" s="244" t="n">
        <v>0</v>
      </c>
      <c r="AF101" s="245" t="n">
        <v>0</v>
      </c>
      <c r="AG101" s="245" t="n">
        <v>0</v>
      </c>
      <c r="AH101" s="244" t="n">
        <v>0</v>
      </c>
      <c r="AI101" s="245" t="n">
        <v>0</v>
      </c>
      <c r="AJ101" s="245" t="n">
        <v>0</v>
      </c>
      <c r="AK101" s="244" t="n">
        <v>0</v>
      </c>
      <c r="AL101" s="245" t="n">
        <v>0</v>
      </c>
      <c r="AM101" s="245" t="n">
        <v>0</v>
      </c>
      <c r="AN101" s="244" t="n">
        <v>0</v>
      </c>
      <c r="AO101" s="245" t="n">
        <v>0</v>
      </c>
      <c r="AP101" s="245" t="n">
        <v>0</v>
      </c>
      <c r="AQ101" s="244" t="n">
        <v>0</v>
      </c>
      <c r="AR101" s="244">
        <f>IF('b2'!$AQ101&gt;0,'b2'!$AQ101,IF('b2'!$AN101&gt;0,'b2'!$AN101,IF('b2'!$AK101&gt;0,'b2'!$AK101,IF('b2'!$AH101&gt;0,'b2'!$AH101,IF('b2'!$AE101&gt;0,'b2'!$AE101,IF('b2'!$AB101&gt;0,'b2'!$AB101,IF('b2'!$Y101&gt;0,'b2'!$Y101,IF('b2'!$V101&gt;0,'b2'!$V101," ---"))))))))</f>
        <v/>
      </c>
      <c r="AS101" s="246" t="n">
        <v>0</v>
      </c>
      <c r="AT101" s="246" t="n">
        <v>0</v>
      </c>
      <c r="AU101" s="246" t="n">
        <v>0</v>
      </c>
      <c r="AV101" s="246" t="n">
        <v>0</v>
      </c>
      <c r="AW101" s="246" t="n">
        <v>0</v>
      </c>
      <c r="AX101" s="246" t="n">
        <v>0</v>
      </c>
      <c r="AY101" s="246" t="n">
        <v>0</v>
      </c>
      <c r="AZ101" s="246" t="n">
        <v>0</v>
      </c>
      <c r="BA101" s="246" t="n">
        <v>0</v>
      </c>
      <c r="BB101" s="246" t="n">
        <v>0</v>
      </c>
      <c r="BC101" s="246" t="n">
        <v>0</v>
      </c>
      <c r="BD101" s="246" t="n">
        <v>0</v>
      </c>
      <c r="BE101" s="247" t="n">
        <v>0</v>
      </c>
      <c r="BF101" s="252" t="n">
        <v>0</v>
      </c>
      <c r="BG101" s="252" t="n">
        <v>0</v>
      </c>
      <c r="BH101" s="247" t="n">
        <v>0</v>
      </c>
      <c r="BI101" s="250" t="inlineStr">
        <is>
          <t>#REF!</t>
        </is>
      </c>
      <c r="BJ101" s="251" t="inlineStr">
        <is>
          <t>#REF!</t>
        </is>
      </c>
      <c r="BK101" s="252" t="n">
        <v>0</v>
      </c>
      <c r="BL101" s="252" t="n">
        <v>0</v>
      </c>
      <c r="BM101" s="247" t="n">
        <v>0</v>
      </c>
      <c r="BN101" s="250" t="inlineStr">
        <is>
          <t>#REF!</t>
        </is>
      </c>
      <c r="BO101" s="251" t="inlineStr">
        <is>
          <t>#REF!</t>
        </is>
      </c>
      <c r="BP101" s="248" t="n">
        <v>0</v>
      </c>
      <c r="BQ101" s="248" t="n">
        <v>0</v>
      </c>
      <c r="BR101" s="249" t="n">
        <v>0</v>
      </c>
      <c r="BS101" s="250" t="inlineStr">
        <is>
          <t>#REF!</t>
        </is>
      </c>
      <c r="BT101" s="251">
        <f>'[2]DATA CONSOLIDADA 2018-2025 '!$BR103-'b2'!$BO101</f>
        <v/>
      </c>
      <c r="BU101" s="248" t="n">
        <v>0</v>
      </c>
      <c r="BV101" s="248" t="n">
        <v>0</v>
      </c>
      <c r="BW101" s="249" t="n">
        <v>0</v>
      </c>
      <c r="BX101" s="250" t="inlineStr">
        <is>
          <t>#REF!</t>
        </is>
      </c>
      <c r="BY101" s="251" t="inlineStr">
        <is>
          <t>#REF!</t>
        </is>
      </c>
      <c r="BZ101" s="248" t="n">
        <v>0</v>
      </c>
      <c r="CA101" s="248" t="n">
        <v>0</v>
      </c>
      <c r="CB101" s="249" t="n">
        <v>0</v>
      </c>
      <c r="CC101" s="250" t="inlineStr">
        <is>
          <t>#REF!</t>
        </is>
      </c>
      <c r="CD101" s="251">
        <f>'[2]DATA CONSOLIDADA 2018-2025 '!$CB103-'b2'!$BW101</f>
        <v/>
      </c>
      <c r="CE101" s="253" t="n">
        <v>0</v>
      </c>
      <c r="CF101" s="253" t="n">
        <v>0</v>
      </c>
      <c r="CG101" s="254" t="n">
        <v>0</v>
      </c>
      <c r="CH101" s="250" t="inlineStr">
        <is>
          <t>#REF!</t>
        </is>
      </c>
      <c r="CI101" s="251">
        <f>'[2]DATA CONSOLIDADA 2018-2025 '!$CG103-'b2'!$CB101</f>
        <v/>
      </c>
      <c r="CJ101" s="247" t="inlineStr">
        <is>
          <t>#REF!</t>
        </is>
      </c>
      <c r="CK101" s="247" t="n">
        <v>0</v>
      </c>
      <c r="CL101" s="247" t="n">
        <v>0</v>
      </c>
      <c r="CM101" s="247" t="n">
        <v>0</v>
      </c>
      <c r="CN101" s="247" t="inlineStr">
        <is>
          <t>#REF!</t>
        </is>
      </c>
      <c r="CO101" s="251">
        <f>'[2]DATA CONSOLIDADA 2018-2025 '!$CM103-'b2'!$CG101</f>
        <v/>
      </c>
      <c r="CP101" s="253" t="n">
        <v>0</v>
      </c>
      <c r="CQ101" s="253" t="n">
        <v>0</v>
      </c>
      <c r="CR101" s="253" t="n">
        <v>0</v>
      </c>
      <c r="CS101" s="253" t="n">
        <v>0</v>
      </c>
      <c r="CT101" s="253" t="n">
        <v>0</v>
      </c>
      <c r="CU101" s="253" t="n">
        <v>0</v>
      </c>
      <c r="CV101" s="247" t="n">
        <v>0</v>
      </c>
      <c r="CW101" s="247" t="n">
        <v>0</v>
      </c>
      <c r="CX101" s="247" t="n">
        <v>0</v>
      </c>
      <c r="CY101" s="247" t="n">
        <v>0</v>
      </c>
      <c r="CZ101" s="247" t="n">
        <v>0</v>
      </c>
      <c r="DA101" s="247" t="n">
        <v>0</v>
      </c>
      <c r="DB101" s="247" t="n">
        <v>0</v>
      </c>
      <c r="DC101" s="255" t="n">
        <v>0</v>
      </c>
      <c r="DD101" s="255" t="n">
        <v>0</v>
      </c>
      <c r="DE101" s="255" t="n">
        <v>0</v>
      </c>
      <c r="DF101" s="255" t="n">
        <v>0</v>
      </c>
      <c r="DG101" s="255" t="n">
        <v>0</v>
      </c>
      <c r="DH101" s="255" t="n">
        <v>0</v>
      </c>
      <c r="DI101" s="256" t="n">
        <v>20605348468</v>
      </c>
      <c r="DJ101" s="257" t="inlineStr">
        <is>
          <t>ASOCIACION DE PRODUCTORES DE LACTEOS DE CCOLCCA AUSANLAC</t>
        </is>
      </c>
      <c r="DK101" s="257" t="inlineStr">
        <is>
          <t>01 Asociación</t>
        </is>
      </c>
      <c r="DL101" s="258" t="n"/>
      <c r="DM101" s="258" t="n"/>
      <c r="DN101" s="258" t="n"/>
      <c r="DO101" s="258" t="n"/>
      <c r="DP101" s="258" t="n"/>
      <c r="DQ101" s="258" t="n"/>
      <c r="DR101" s="258" t="n"/>
      <c r="DS101" s="258" t="n"/>
      <c r="DT101" s="258" t="n"/>
      <c r="DU101" s="258" t="n"/>
      <c r="DV101" s="258" t="n"/>
      <c r="DW101" s="258" t="n"/>
      <c r="DX101" s="258" t="n"/>
      <c r="DY101" s="258" t="n"/>
      <c r="DZ101" s="258" t="n"/>
      <c r="EA101" s="258" t="n"/>
      <c r="EB101" s="258" t="n"/>
      <c r="EC101" s="258" t="n"/>
      <c r="ED101" s="258" t="n"/>
      <c r="EE101" s="258" t="n"/>
    </row>
    <row r="102" hidden="1" ht="47.25" customHeight="1">
      <c r="A102" s="240" t="inlineStr">
        <is>
          <t>COOPERATIVA AGRARIA DE PRODUCCIÓN ORGÁNICA SEÑOR DE HUANCA.</t>
        </is>
      </c>
      <c r="B102" s="240" t="inlineStr">
        <is>
          <t>KIWICHA</t>
        </is>
      </c>
      <c r="C102" s="240" t="inlineStr">
        <is>
          <t xml:space="preserve">KIWICHA </t>
        </is>
      </c>
      <c r="D102" s="240" t="inlineStr">
        <is>
          <t>CUSCO</t>
        </is>
      </c>
      <c r="E102" s="240" t="inlineStr">
        <is>
          <t>080406</t>
        </is>
      </c>
      <c r="F102" s="240" t="inlineStr">
        <is>
          <t>CUSCO</t>
        </is>
      </c>
      <c r="G102" s="240" t="inlineStr">
        <is>
          <t>CALCA</t>
        </is>
      </c>
      <c r="H102" s="240" t="inlineStr">
        <is>
          <t>SAN SALVADOR</t>
        </is>
      </c>
      <c r="I102" s="241" t="n">
        <v>1</v>
      </c>
      <c r="J102" s="241" t="n"/>
      <c r="K102" s="241" t="n"/>
      <c r="L102" s="241" t="n"/>
      <c r="M102" s="241" t="n"/>
      <c r="N102" s="241" t="n"/>
      <c r="O102" s="241" t="n"/>
      <c r="P102" s="241" t="n"/>
      <c r="Q102" s="241" t="inlineStr">
        <is>
          <t>PAC</t>
        </is>
      </c>
      <c r="R102" s="242">
        <f>IF(I102=1,I$2,"")&amp;IF(J102=1,IF(I102=1,"-","")&amp;J$2,"")&amp;IF(K102=1,IF(OR(J102=1,I102=1),"-","")&amp;K$2,"")&amp;IF(L102=1,IF(OR(K102=1,J102=1,I102=1),"-","")&amp;L$2,"")&amp;IF(M102=1,IF(OR(L102=1,K102=1,J102=1,I102=1),"-","")&amp;M$2,"")&amp;IF(N102=1,IF(OR(M102=1,L102=1,K102=1,J102=1,I102=1),"-","")&amp;N$2,"")&amp;IF(O102=1,IF(OR(N102=1,M102=1,L102=1,K102=1,J102=1,I102=1),"-","")&amp;O$2,"")&amp;IF(P102=1,IF(I102=1," - ",IF(J102=1," - ",IF(K102=1," - ",IF(L102=1," - ",IF(M102=1," - ",IF(N102=1," - ",IF(O102=1," - ","")))))))&amp;P$2,"")</f>
        <v/>
      </c>
      <c r="S102" s="243">
        <f>SUM('b2'!$I102:$P102)</f>
        <v/>
      </c>
      <c r="T102" s="243">
        <f>IF(OR('b2'!$J102=1,'b2'!$K102=1,'b2'!$L102=1,'b2'!$M102=1,'b2'!$N102=1,'b2'!$O102=1,'b2'!$P102=1),"SI","NO")</f>
        <v/>
      </c>
      <c r="U102" s="243">
        <f>IF(OR('b2'!$K102=1,'b2'!$L102=1,'b2'!$M102=1,'b2'!$N102=1,'b2'!$O102=1,'b2'!$P102=1),"SI","NO")</f>
        <v/>
      </c>
      <c r="V102" s="244" t="n">
        <v>52</v>
      </c>
      <c r="W102" s="245" t="n">
        <v>0</v>
      </c>
      <c r="X102" s="245" t="n">
        <v>0</v>
      </c>
      <c r="Y102" s="244" t="n">
        <v>0</v>
      </c>
      <c r="Z102" s="245" t="n">
        <v>0</v>
      </c>
      <c r="AA102" s="245" t="n">
        <v>0</v>
      </c>
      <c r="AB102" s="244" t="n">
        <v>0</v>
      </c>
      <c r="AC102" s="245" t="n">
        <v>0</v>
      </c>
      <c r="AD102" s="245" t="n">
        <v>0</v>
      </c>
      <c r="AE102" s="244" t="n">
        <v>0</v>
      </c>
      <c r="AF102" s="245" t="n">
        <v>0</v>
      </c>
      <c r="AG102" s="245" t="n">
        <v>0</v>
      </c>
      <c r="AH102" s="244" t="n">
        <v>0</v>
      </c>
      <c r="AI102" s="245" t="n">
        <v>0</v>
      </c>
      <c r="AJ102" s="245" t="n">
        <v>0</v>
      </c>
      <c r="AK102" s="244" t="n">
        <v>0</v>
      </c>
      <c r="AL102" s="245" t="n">
        <v>0</v>
      </c>
      <c r="AM102" s="245" t="n">
        <v>0</v>
      </c>
      <c r="AN102" s="244" t="n">
        <v>0</v>
      </c>
      <c r="AO102" s="245" t="n">
        <v>0</v>
      </c>
      <c r="AP102" s="245" t="n">
        <v>0</v>
      </c>
      <c r="AQ102" s="244" t="n">
        <v>0</v>
      </c>
      <c r="AR102" s="244">
        <f>IF('b2'!$AQ102&gt;0,'b2'!$AQ102,IF('b2'!$AN102&gt;0,'b2'!$AN102,IF('b2'!$AK102&gt;0,'b2'!$AK102,IF('b2'!$AH102&gt;0,'b2'!$AH102,IF('b2'!$AE102&gt;0,'b2'!$AE102,IF('b2'!$AB102&gt;0,'b2'!$AB102,IF('b2'!$Y102&gt;0,'b2'!$Y102,IF('b2'!$V102&gt;0,'b2'!$V102," ---"))))))))</f>
        <v/>
      </c>
      <c r="AS102" s="246" t="n">
        <v>0</v>
      </c>
      <c r="AT102" s="246" t="n">
        <v>0</v>
      </c>
      <c r="AU102" s="246" t="n">
        <v>0</v>
      </c>
      <c r="AV102" s="246" t="n">
        <v>0</v>
      </c>
      <c r="AW102" s="246" t="n">
        <v>0</v>
      </c>
      <c r="AX102" s="246" t="n">
        <v>0</v>
      </c>
      <c r="AY102" s="246" t="n">
        <v>0</v>
      </c>
      <c r="AZ102" s="246" t="n">
        <v>0</v>
      </c>
      <c r="BA102" s="246" t="n">
        <v>0</v>
      </c>
      <c r="BB102" s="246" t="n">
        <v>0</v>
      </c>
      <c r="BC102" s="246" t="n">
        <v>0</v>
      </c>
      <c r="BD102" s="246" t="n">
        <v>0</v>
      </c>
      <c r="BE102" s="247" t="n">
        <v>0</v>
      </c>
      <c r="BF102" s="252" t="n">
        <v>0</v>
      </c>
      <c r="BG102" s="252" t="n">
        <v>0</v>
      </c>
      <c r="BH102" s="247" t="n">
        <v>0</v>
      </c>
      <c r="BI102" s="250" t="inlineStr">
        <is>
          <t>#REF!</t>
        </is>
      </c>
      <c r="BJ102" s="251" t="inlineStr">
        <is>
          <t>#REF!</t>
        </is>
      </c>
      <c r="BK102" s="252" t="n">
        <v>0</v>
      </c>
      <c r="BL102" s="252" t="n">
        <v>0</v>
      </c>
      <c r="BM102" s="247" t="n">
        <v>0</v>
      </c>
      <c r="BN102" s="250" t="inlineStr">
        <is>
          <t>#REF!</t>
        </is>
      </c>
      <c r="BO102" s="251" t="inlineStr">
        <is>
          <t>#REF!</t>
        </is>
      </c>
      <c r="BP102" s="248" t="n">
        <v>0</v>
      </c>
      <c r="BQ102" s="248" t="n">
        <v>0</v>
      </c>
      <c r="BR102" s="249" t="n">
        <v>0</v>
      </c>
      <c r="BS102" s="250" t="inlineStr">
        <is>
          <t>#REF!</t>
        </is>
      </c>
      <c r="BT102" s="251">
        <f>'[2]DATA CONSOLIDADA 2018-2025 '!$BR104-'b2'!$BO102</f>
        <v/>
      </c>
      <c r="BU102" s="248" t="n">
        <v>0</v>
      </c>
      <c r="BV102" s="248" t="n">
        <v>0</v>
      </c>
      <c r="BW102" s="249" t="n">
        <v>0</v>
      </c>
      <c r="BX102" s="250" t="inlineStr">
        <is>
          <t>#REF!</t>
        </is>
      </c>
      <c r="BY102" s="251" t="inlineStr">
        <is>
          <t>#REF!</t>
        </is>
      </c>
      <c r="BZ102" s="248" t="n">
        <v>0</v>
      </c>
      <c r="CA102" s="248" t="n">
        <v>0</v>
      </c>
      <c r="CB102" s="249" t="n">
        <v>0</v>
      </c>
      <c r="CC102" s="250" t="inlineStr">
        <is>
          <t>#REF!</t>
        </is>
      </c>
      <c r="CD102" s="251">
        <f>'[2]DATA CONSOLIDADA 2018-2025 '!$CB104-'b2'!$BW102</f>
        <v/>
      </c>
      <c r="CE102" s="253" t="n">
        <v>0</v>
      </c>
      <c r="CF102" s="253" t="n">
        <v>0</v>
      </c>
      <c r="CG102" s="254" t="n">
        <v>0</v>
      </c>
      <c r="CH102" s="250" t="inlineStr">
        <is>
          <t>#REF!</t>
        </is>
      </c>
      <c r="CI102" s="251">
        <f>'[2]DATA CONSOLIDADA 2018-2025 '!$CG104-'b2'!$CB102</f>
        <v/>
      </c>
      <c r="CJ102" s="247" t="inlineStr">
        <is>
          <t>#REF!</t>
        </is>
      </c>
      <c r="CK102" s="247" t="n">
        <v>0</v>
      </c>
      <c r="CL102" s="247" t="n">
        <v>0</v>
      </c>
      <c r="CM102" s="247" t="n">
        <v>0</v>
      </c>
      <c r="CN102" s="247" t="inlineStr">
        <is>
          <t>#REF!</t>
        </is>
      </c>
      <c r="CO102" s="251">
        <f>'[2]DATA CONSOLIDADA 2018-2025 '!$CM104-'b2'!$CG102</f>
        <v/>
      </c>
      <c r="CP102" s="253" t="n">
        <v>0</v>
      </c>
      <c r="CQ102" s="253" t="n">
        <v>0</v>
      </c>
      <c r="CR102" s="253" t="n">
        <v>0</v>
      </c>
      <c r="CS102" s="253" t="n">
        <v>0</v>
      </c>
      <c r="CT102" s="253" t="n">
        <v>0</v>
      </c>
      <c r="CU102" s="253" t="n">
        <v>0</v>
      </c>
      <c r="CV102" s="247" t="n">
        <v>0</v>
      </c>
      <c r="CW102" s="247" t="n">
        <v>0</v>
      </c>
      <c r="CX102" s="247" t="n">
        <v>0</v>
      </c>
      <c r="CY102" s="247" t="n">
        <v>0</v>
      </c>
      <c r="CZ102" s="247" t="n">
        <v>0</v>
      </c>
      <c r="DA102" s="247" t="n">
        <v>0</v>
      </c>
      <c r="DB102" s="247" t="n">
        <v>0</v>
      </c>
      <c r="DC102" s="255" t="n">
        <v>0</v>
      </c>
      <c r="DD102" s="255" t="n">
        <v>0</v>
      </c>
      <c r="DE102" s="255" t="n">
        <v>0</v>
      </c>
      <c r="DF102" s="255" t="n">
        <v>0</v>
      </c>
      <c r="DG102" s="255" t="n">
        <v>0</v>
      </c>
      <c r="DH102" s="255" t="n">
        <v>0</v>
      </c>
      <c r="DI102" s="256" t="n">
        <v>20601360145</v>
      </c>
      <c r="DJ102" s="257" t="inlineStr">
        <is>
          <t>COOPERATIVA AGRARIA DE PRODUCCION ORGANICA SEÑOR DE HUANCA SAN SALVADOR - CAPOSH</t>
        </is>
      </c>
      <c r="DK102" s="257" t="inlineStr">
        <is>
          <t>02 Cooperativa</t>
        </is>
      </c>
      <c r="DL102" s="258" t="n"/>
      <c r="DM102" s="258" t="n"/>
      <c r="DN102" s="258" t="n"/>
      <c r="DO102" s="258" t="n"/>
      <c r="DP102" s="258" t="n"/>
      <c r="DQ102" s="258" t="n"/>
      <c r="DR102" s="258" t="n"/>
      <c r="DS102" s="258" t="n"/>
      <c r="DT102" s="258" t="n"/>
      <c r="DU102" s="258" t="n"/>
      <c r="DV102" s="258" t="n"/>
      <c r="DW102" s="258" t="n"/>
      <c r="DX102" s="258" t="n"/>
      <c r="DY102" s="258" t="n"/>
      <c r="DZ102" s="258" t="n"/>
      <c r="EA102" s="258" t="n"/>
      <c r="EB102" s="258" t="n"/>
      <c r="EC102" s="258" t="n"/>
      <c r="ED102" s="258" t="n"/>
      <c r="EE102" s="258" t="n"/>
    </row>
    <row r="103" ht="47.25" customHeight="1">
      <c r="A103" s="240" t="inlineStr">
        <is>
          <t>ASOCIACION DE PRODUCTORES AGROPECUARIOS DE PARAISO CENTRAL</t>
        </is>
      </c>
      <c r="B103" s="240" t="inlineStr">
        <is>
          <t>CACAO</t>
        </is>
      </c>
      <c r="C103" s="240" t="inlineStr">
        <is>
          <t>CACAO</t>
        </is>
      </c>
      <c r="D103" s="240" t="inlineStr">
        <is>
          <t>CUSCO</t>
        </is>
      </c>
      <c r="E103" s="240" t="inlineStr">
        <is>
          <t>080910</t>
        </is>
      </c>
      <c r="F103" s="240" t="inlineStr">
        <is>
          <t>CUSCO</t>
        </is>
      </c>
      <c r="G103" s="240" t="inlineStr">
        <is>
          <t>LA CONVENCION</t>
        </is>
      </c>
      <c r="H103" s="240" t="inlineStr">
        <is>
          <t>PICHARI</t>
        </is>
      </c>
      <c r="I103" s="241" t="n">
        <v>1</v>
      </c>
      <c r="J103" s="241" t="n">
        <v>1</v>
      </c>
      <c r="K103" s="241" t="n"/>
      <c r="L103" s="241" t="n"/>
      <c r="M103" s="241" t="n"/>
      <c r="N103" s="241" t="n"/>
      <c r="O103" s="241" t="n"/>
      <c r="P103" s="241" t="n"/>
      <c r="Q103" s="241" t="inlineStr">
        <is>
          <t>PAC</t>
        </is>
      </c>
      <c r="R103" s="242">
        <f>IF(I103=1,I$2,"")&amp;IF(J103=1,IF(I103=1,"-","")&amp;J$2,"")&amp;IF(K103=1,IF(OR(J103=1,I103=1),"-","")&amp;K$2,"")&amp;IF(L103=1,IF(OR(K103=1,J103=1,I103=1),"-","")&amp;L$2,"")&amp;IF(M103=1,IF(OR(L103=1,K103=1,J103=1,I103=1),"-","")&amp;M$2,"")&amp;IF(N103=1,IF(OR(M103=1,L103=1,K103=1,J103=1,I103=1),"-","")&amp;N$2,"")&amp;IF(O103=1,IF(OR(N103=1,M103=1,L103=1,K103=1,J103=1,I103=1),"-","")&amp;O$2,"")&amp;IF(P103=1,IF(I103=1," - ",IF(J103=1," - ",IF(K103=1," - ",IF(L103=1," - ",IF(M103=1," - ",IF(N103=1," - ",IF(O103=1," - ","")))))))&amp;P$2,"")</f>
        <v/>
      </c>
      <c r="S103" s="243">
        <f>SUM('b2'!$I103:$P103)</f>
        <v/>
      </c>
      <c r="T103" s="243">
        <f>IF(OR('b2'!$J103=1,'b2'!$K103=1,'b2'!$L103=1,'b2'!$M103=1,'b2'!$N103=1,'b2'!$O103=1,'b2'!$P103=1),"SI","NO")</f>
        <v/>
      </c>
      <c r="U103" s="243">
        <f>IF(OR('b2'!$K103=1,'b2'!$L103=1,'b2'!$M103=1,'b2'!$N103=1,'b2'!$O103=1,'b2'!$P103=1),"SI","NO")</f>
        <v/>
      </c>
      <c r="V103" s="244" t="n">
        <v>28</v>
      </c>
      <c r="W103" s="245" t="n">
        <v>22</v>
      </c>
      <c r="X103" s="245" t="n">
        <v>6</v>
      </c>
      <c r="Y103" s="244" t="n">
        <v>28</v>
      </c>
      <c r="Z103" s="245" t="n">
        <v>0</v>
      </c>
      <c r="AA103" s="245" t="n">
        <v>0</v>
      </c>
      <c r="AB103" s="244" t="n">
        <v>0</v>
      </c>
      <c r="AC103" s="245" t="n">
        <v>0</v>
      </c>
      <c r="AD103" s="245" t="n">
        <v>0</v>
      </c>
      <c r="AE103" s="244" t="n">
        <v>0</v>
      </c>
      <c r="AF103" s="245" t="n">
        <v>0</v>
      </c>
      <c r="AG103" s="245" t="n">
        <v>0</v>
      </c>
      <c r="AH103" s="244" t="n">
        <v>0</v>
      </c>
      <c r="AI103" s="245" t="n">
        <v>0</v>
      </c>
      <c r="AJ103" s="245" t="n">
        <v>0</v>
      </c>
      <c r="AK103" s="244" t="n">
        <v>0</v>
      </c>
      <c r="AL103" s="245" t="n">
        <v>0</v>
      </c>
      <c r="AM103" s="245" t="n">
        <v>0</v>
      </c>
      <c r="AN103" s="244" t="n">
        <v>0</v>
      </c>
      <c r="AO103" s="245" t="n">
        <v>0</v>
      </c>
      <c r="AP103" s="245" t="n">
        <v>0</v>
      </c>
      <c r="AQ103" s="244" t="n">
        <v>0</v>
      </c>
      <c r="AR103" s="244">
        <f>IF('b2'!$AQ103&gt;0,'b2'!$AQ103,IF('b2'!$AN103&gt;0,'b2'!$AN103,IF('b2'!$AK103&gt;0,'b2'!$AK103,IF('b2'!$AH103&gt;0,'b2'!$AH103,IF('b2'!$AE103&gt;0,'b2'!$AE103,IF('b2'!$AB103&gt;0,'b2'!$AB103,IF('b2'!$Y103&gt;0,'b2'!$Y103,IF('b2'!$V103&gt;0,'b2'!$V103," ---"))))))))</f>
        <v/>
      </c>
      <c r="AS103" s="246" t="n">
        <v>0</v>
      </c>
      <c r="AT103" s="246" t="n">
        <v>0</v>
      </c>
      <c r="AU103" s="246" t="n">
        <v>0</v>
      </c>
      <c r="AV103" s="246" t="n">
        <v>0</v>
      </c>
      <c r="AW103" s="246" t="n">
        <v>0</v>
      </c>
      <c r="AX103" s="246" t="n">
        <v>0</v>
      </c>
      <c r="AY103" s="246" t="n">
        <v>0</v>
      </c>
      <c r="AZ103" s="246" t="n">
        <v>0</v>
      </c>
      <c r="BA103" s="246" t="n">
        <v>0</v>
      </c>
      <c r="BB103" s="246" t="n">
        <v>0</v>
      </c>
      <c r="BC103" s="246" t="n">
        <v>0</v>
      </c>
      <c r="BD103" s="246" t="n">
        <v>0</v>
      </c>
      <c r="BE103" s="247" t="n">
        <v>0</v>
      </c>
      <c r="BF103" s="248" t="n">
        <v>37880</v>
      </c>
      <c r="BG103" s="248" t="n">
        <v>0</v>
      </c>
      <c r="BH103" s="249" t="n">
        <v>37880</v>
      </c>
      <c r="BI103" s="250" t="inlineStr">
        <is>
          <t>#REF!</t>
        </is>
      </c>
      <c r="BJ103" s="251" t="inlineStr">
        <is>
          <t>#REF!</t>
        </is>
      </c>
      <c r="BK103" s="248" t="n">
        <v>0</v>
      </c>
      <c r="BL103" s="248" t="n">
        <v>0</v>
      </c>
      <c r="BM103" s="249" t="n">
        <v>0</v>
      </c>
      <c r="BN103" s="250" t="inlineStr">
        <is>
          <t>#REF!</t>
        </is>
      </c>
      <c r="BO103" s="251" t="inlineStr">
        <is>
          <t>#REF!</t>
        </is>
      </c>
      <c r="BP103" s="248" t="n">
        <v>0</v>
      </c>
      <c r="BQ103" s="248" t="n">
        <v>0</v>
      </c>
      <c r="BR103" s="249" t="n">
        <v>0</v>
      </c>
      <c r="BS103" s="250" t="inlineStr">
        <is>
          <t>#REF!</t>
        </is>
      </c>
      <c r="BT103" s="251">
        <f>'[2]DATA CONSOLIDADA 2018-2025 '!$BR105-'b2'!$BO103</f>
        <v/>
      </c>
      <c r="BU103" s="248" t="n">
        <v>0</v>
      </c>
      <c r="BV103" s="248" t="n">
        <v>0</v>
      </c>
      <c r="BW103" s="249" t="n">
        <v>0</v>
      </c>
      <c r="BX103" s="250" t="inlineStr">
        <is>
          <t>#REF!</t>
        </is>
      </c>
      <c r="BY103" s="251" t="inlineStr">
        <is>
          <t>#REF!</t>
        </is>
      </c>
      <c r="BZ103" s="248" t="n">
        <v>0</v>
      </c>
      <c r="CA103" s="248" t="n">
        <v>0</v>
      </c>
      <c r="CB103" s="249" t="n">
        <v>0</v>
      </c>
      <c r="CC103" s="250" t="inlineStr">
        <is>
          <t>#REF!</t>
        </is>
      </c>
      <c r="CD103" s="251">
        <f>'[2]DATA CONSOLIDADA 2018-2025 '!$CB105-'b2'!$BW103</f>
        <v/>
      </c>
      <c r="CE103" s="253" t="n">
        <v>0</v>
      </c>
      <c r="CF103" s="253" t="n">
        <v>0</v>
      </c>
      <c r="CG103" s="254" t="n">
        <v>0</v>
      </c>
      <c r="CH103" s="250" t="inlineStr">
        <is>
          <t>#REF!</t>
        </is>
      </c>
      <c r="CI103" s="251">
        <f>'[2]DATA CONSOLIDADA 2018-2025 '!$CG105-'b2'!$CB103</f>
        <v/>
      </c>
      <c r="CJ103" s="247" t="inlineStr">
        <is>
          <t>#REF!</t>
        </is>
      </c>
      <c r="CK103" s="247" t="n">
        <v>0</v>
      </c>
      <c r="CL103" s="247" t="n">
        <v>0</v>
      </c>
      <c r="CM103" s="247" t="n">
        <v>0</v>
      </c>
      <c r="CN103" s="247" t="inlineStr">
        <is>
          <t>#REF!</t>
        </is>
      </c>
      <c r="CO103" s="251">
        <f>'[2]DATA CONSOLIDADA 2018-2025 '!$CM105-'b2'!$CG103</f>
        <v/>
      </c>
      <c r="CP103" s="253" t="n">
        <v>0</v>
      </c>
      <c r="CQ103" s="253" t="n">
        <v>0</v>
      </c>
      <c r="CR103" s="253" t="n">
        <v>0</v>
      </c>
      <c r="CS103" s="253" t="n">
        <v>0</v>
      </c>
      <c r="CT103" s="253" t="n">
        <v>0</v>
      </c>
      <c r="CU103" s="253" t="n">
        <v>0</v>
      </c>
      <c r="CV103" s="247" t="n">
        <v>0</v>
      </c>
      <c r="CW103" s="247" t="n">
        <v>0</v>
      </c>
      <c r="CX103" s="247" t="n">
        <v>0</v>
      </c>
      <c r="CY103" s="247" t="n">
        <v>0</v>
      </c>
      <c r="CZ103" s="247" t="n">
        <v>0</v>
      </c>
      <c r="DA103" s="247" t="n">
        <v>0</v>
      </c>
      <c r="DB103" s="247" t="n">
        <v>0</v>
      </c>
      <c r="DC103" s="255" t="n">
        <v>0</v>
      </c>
      <c r="DD103" s="255" t="n">
        <v>0</v>
      </c>
      <c r="DE103" s="255" t="n">
        <v>0</v>
      </c>
      <c r="DF103" s="255" t="n">
        <v>0</v>
      </c>
      <c r="DG103" s="255" t="n">
        <v>0</v>
      </c>
      <c r="DH103" s="255" t="n">
        <v>0</v>
      </c>
      <c r="DI103" s="256" t="n">
        <v>20574797013</v>
      </c>
      <c r="DJ103" s="257" t="inlineStr">
        <is>
          <t>ASOCIACION DE PRODUCTORES AGROPECUARIOS DE PARAISO CENTRAL</t>
        </is>
      </c>
      <c r="DK103" s="257" t="inlineStr">
        <is>
          <t>01 Asociación</t>
        </is>
      </c>
      <c r="DL103" s="258" t="n"/>
      <c r="DM103" s="258" t="n"/>
      <c r="DN103" s="258" t="n"/>
      <c r="DO103" s="258" t="n"/>
      <c r="DP103" s="258" t="n"/>
      <c r="DQ103" s="258" t="n"/>
      <c r="DR103" s="258" t="n"/>
      <c r="DS103" s="258" t="n"/>
      <c r="DT103" s="258" t="n"/>
      <c r="DU103" s="258" t="n"/>
      <c r="DV103" s="258" t="n"/>
      <c r="DW103" s="258" t="n"/>
      <c r="DX103" s="258" t="n"/>
      <c r="DY103" s="258" t="n"/>
      <c r="DZ103" s="258" t="n"/>
      <c r="EA103" s="258" t="n"/>
      <c r="EB103" s="258" t="n"/>
      <c r="EC103" s="258" t="n"/>
      <c r="ED103" s="258" t="n"/>
      <c r="EE103" s="258" t="n"/>
    </row>
    <row r="104" ht="47.25" customHeight="1">
      <c r="A104" s="240" t="inlineStr">
        <is>
          <t>ASOCIACIÓN DE MUJERES PRODUCTORAS ARTESANAS CACAO JENTARI - AMPROA CACAO JENTARI</t>
        </is>
      </c>
      <c r="B104" s="240" t="inlineStr">
        <is>
          <t>CACAO</t>
        </is>
      </c>
      <c r="C104" s="240" t="inlineStr">
        <is>
          <t>CACAO</t>
        </is>
      </c>
      <c r="D104" s="240" t="inlineStr">
        <is>
          <t>JUNIN</t>
        </is>
      </c>
      <c r="E104" s="240" t="inlineStr">
        <is>
          <t>120607</t>
        </is>
      </c>
      <c r="F104" s="240" t="inlineStr">
        <is>
          <t>JUNIN</t>
        </is>
      </c>
      <c r="G104" s="240" t="inlineStr">
        <is>
          <t>SATIPO</t>
        </is>
      </c>
      <c r="H104" s="240" t="inlineStr">
        <is>
          <t>RIO NEGRO</t>
        </is>
      </c>
      <c r="I104" s="241" t="n">
        <v>1</v>
      </c>
      <c r="J104" s="241" t="n"/>
      <c r="K104" s="241" t="n"/>
      <c r="L104" s="241" t="n"/>
      <c r="M104" s="241" t="n"/>
      <c r="N104" s="241" t="n"/>
      <c r="O104" s="241" t="n"/>
      <c r="P104" s="241" t="n"/>
      <c r="Q104" s="241" t="inlineStr">
        <is>
          <t>PAC</t>
        </is>
      </c>
      <c r="R104" s="242">
        <f>IF(I104=1,I$2,"")&amp;IF(J104=1,IF(I104=1,"-","")&amp;J$2,"")&amp;IF(K104=1,IF(OR(J104=1,I104=1),"-","")&amp;K$2,"")&amp;IF(L104=1,IF(OR(K104=1,J104=1,I104=1),"-","")&amp;L$2,"")&amp;IF(M104=1,IF(OR(L104=1,K104=1,J104=1,I104=1),"-","")&amp;M$2,"")&amp;IF(N104=1,IF(OR(M104=1,L104=1,K104=1,J104=1,I104=1),"-","")&amp;N$2,"")&amp;IF(O104=1,IF(OR(N104=1,M104=1,L104=1,K104=1,J104=1,I104=1),"-","")&amp;O$2,"")&amp;IF(P104=1,IF(I104=1," - ",IF(J104=1," - ",IF(K104=1," - ",IF(L104=1," - ",IF(M104=1," - ",IF(N104=1," - ",IF(O104=1," - ","")))))))&amp;P$2,"")</f>
        <v/>
      </c>
      <c r="S104" s="243">
        <f>SUM('b2'!$I104:$P104)</f>
        <v/>
      </c>
      <c r="T104" s="243">
        <f>IF(OR('b2'!$J104=1,'b2'!$K104=1,'b2'!$L104=1,'b2'!$M104=1,'b2'!$N104=1,'b2'!$O104=1,'b2'!$P104=1),"SI","NO")</f>
        <v/>
      </c>
      <c r="U104" s="243">
        <f>IF(OR('b2'!$K104=1,'b2'!$L104=1,'b2'!$M104=1,'b2'!$N104=1,'b2'!$O104=1,'b2'!$P104=1),"SI","NO")</f>
        <v/>
      </c>
      <c r="V104" s="244" t="n">
        <v>14</v>
      </c>
      <c r="W104" s="245" t="n">
        <v>0</v>
      </c>
      <c r="X104" s="245" t="n">
        <v>0</v>
      </c>
      <c r="Y104" s="244" t="n">
        <v>0</v>
      </c>
      <c r="Z104" s="245" t="n">
        <v>0</v>
      </c>
      <c r="AA104" s="245" t="n">
        <v>0</v>
      </c>
      <c r="AB104" s="244" t="n">
        <v>0</v>
      </c>
      <c r="AC104" s="245" t="n">
        <v>0</v>
      </c>
      <c r="AD104" s="245" t="n">
        <v>0</v>
      </c>
      <c r="AE104" s="244" t="n">
        <v>0</v>
      </c>
      <c r="AF104" s="245" t="n">
        <v>0</v>
      </c>
      <c r="AG104" s="245" t="n">
        <v>0</v>
      </c>
      <c r="AH104" s="244" t="n">
        <v>0</v>
      </c>
      <c r="AI104" s="245" t="n">
        <v>0</v>
      </c>
      <c r="AJ104" s="245" t="n">
        <v>0</v>
      </c>
      <c r="AK104" s="244" t="n">
        <v>0</v>
      </c>
      <c r="AL104" s="245" t="n">
        <v>0</v>
      </c>
      <c r="AM104" s="245" t="n">
        <v>0</v>
      </c>
      <c r="AN104" s="244" t="n">
        <v>0</v>
      </c>
      <c r="AO104" s="245" t="n">
        <v>0</v>
      </c>
      <c r="AP104" s="245" t="n">
        <v>0</v>
      </c>
      <c r="AQ104" s="244" t="n">
        <v>0</v>
      </c>
      <c r="AR104" s="244">
        <f>IF('b2'!$AQ104&gt;0,'b2'!$AQ104,IF('b2'!$AN104&gt;0,'b2'!$AN104,IF('b2'!$AK104&gt;0,'b2'!$AK104,IF('b2'!$AH104&gt;0,'b2'!$AH104,IF('b2'!$AE104&gt;0,'b2'!$AE104,IF('b2'!$AB104&gt;0,'b2'!$AB104,IF('b2'!$Y104&gt;0,'b2'!$Y104,IF('b2'!$V104&gt;0,'b2'!$V104," ---"))))))))</f>
        <v/>
      </c>
      <c r="AS104" s="246" t="n">
        <v>0</v>
      </c>
      <c r="AT104" s="246" t="n">
        <v>0</v>
      </c>
      <c r="AU104" s="246" t="n">
        <v>0</v>
      </c>
      <c r="AV104" s="246" t="n">
        <v>0</v>
      </c>
      <c r="AW104" s="246" t="n">
        <v>0</v>
      </c>
      <c r="AX104" s="246" t="n">
        <v>0</v>
      </c>
      <c r="AY104" s="246" t="n">
        <v>0</v>
      </c>
      <c r="AZ104" s="246" t="n">
        <v>0</v>
      </c>
      <c r="BA104" s="246" t="n">
        <v>0</v>
      </c>
      <c r="BB104" s="246" t="n">
        <v>0</v>
      </c>
      <c r="BC104" s="246" t="n">
        <v>0</v>
      </c>
      <c r="BD104" s="246" t="n">
        <v>0</v>
      </c>
      <c r="BE104" s="247" t="n">
        <v>0</v>
      </c>
      <c r="BF104" s="248" t="n">
        <v>0</v>
      </c>
      <c r="BG104" s="248" t="n">
        <v>0</v>
      </c>
      <c r="BH104" s="249" t="n">
        <v>0</v>
      </c>
      <c r="BI104" s="250">
        <f>IF('[2]DATA CONSOLIDADA 2018-2025 '!$BH166&gt;'[2]DATA CONSOLIDADA 2018-2025 '!$AN166,"Incremento",IF('[2]DATA CONSOLIDADA 2018-2025 '!$AN166='[2]DATA CONSOLIDADA 2018-2025 '!$BH166,"Sin incremento",IF('[2]DATA CONSOLIDADA 2018-2025 '!$BH166&lt;'[2]DATA CONSOLIDADA 2018-2025 '!$AN166,"Disminución"," ---")))</f>
        <v/>
      </c>
      <c r="BJ104" s="251">
        <f>'[2]DATA CONSOLIDADA 2018-2025 '!$BH166-'[2]DATA CONSOLIDADA 2018-2025 '!$BE166</f>
        <v/>
      </c>
      <c r="BK104" s="248" t="n">
        <v>0</v>
      </c>
      <c r="BL104" s="248" t="n">
        <v>0</v>
      </c>
      <c r="BM104" s="249" t="n">
        <v>0</v>
      </c>
      <c r="BN104" s="250">
        <f>IF('[2]DATA CONSOLIDADA 2018-2025 '!$BM166&gt;'[2]DATA CONSOLIDADA 2018-2025 '!$BH166,"Incremento",IF('[2]DATA CONSOLIDADA 2018-2025 '!$BH166='[2]DATA CONSOLIDADA 2018-2025 '!$BM166,"Sin incremento",IF('[2]DATA CONSOLIDADA 2018-2025 '!$BM166&lt;'[2]DATA CONSOLIDADA 2018-2025 '!$BH166,"Disminución"," ---")))</f>
        <v/>
      </c>
      <c r="BO104" s="251">
        <f>'[2]DATA CONSOLIDADA 2018-2025 '!$BM166-'[2]DATA CONSOLIDADA 2018-2025 '!$BH166</f>
        <v/>
      </c>
      <c r="BP104" s="248" t="n">
        <v>0</v>
      </c>
      <c r="BQ104" s="248" t="n">
        <v>0</v>
      </c>
      <c r="BR104" s="249" t="n">
        <v>0</v>
      </c>
      <c r="BS104" s="250">
        <f>IF('[2]DATA CONSOLIDADA 2018-2025 '!$BR166&gt;'[2]DATA CONSOLIDADA 2018-2025 '!$BM166,"Incremento",IF('[2]DATA CONSOLIDADA 2018-2025 '!$BM166='[2]DATA CONSOLIDADA 2018-2025 '!$BR166,"Sin incremento",IF('[2]DATA CONSOLIDADA 2018-2025 '!$BR166&lt;'[2]DATA CONSOLIDADA 2018-2025 '!$BM166,"Disminución"," ---")))</f>
        <v/>
      </c>
      <c r="BT104" s="251">
        <f>'[2]DATA CONSOLIDADA 2018-2025 '!$BR106-'b2'!$BO104</f>
        <v/>
      </c>
      <c r="BU104" s="248" t="n">
        <v>0</v>
      </c>
      <c r="BV104" s="248" t="n">
        <v>0</v>
      </c>
      <c r="BW104" s="249" t="n">
        <v>0</v>
      </c>
      <c r="BX104" s="250">
        <f>IF('[2]DATA CONSOLIDADA 2018-2025 '!$BW166&gt;'[2]DATA CONSOLIDADA 2018-2025 '!$BR166,"Incremento",IF('[2]DATA CONSOLIDADA 2018-2025 '!$BR166='[2]DATA CONSOLIDADA 2018-2025 '!$BW166,"Sin incremento",IF('[2]DATA CONSOLIDADA 2018-2025 '!$BW166&lt;'[2]DATA CONSOLIDADA 2018-2025 '!$BR166,"Disminución"," ---")))</f>
        <v/>
      </c>
      <c r="BY104" s="251">
        <f>'[2]DATA CONSOLIDADA 2018-2025 '!$BW166-'[2]DATA CONSOLIDADA 2018-2025 '!$BR166</f>
        <v/>
      </c>
      <c r="BZ104" s="248" t="n">
        <v>0</v>
      </c>
      <c r="CA104" s="248" t="n">
        <v>0</v>
      </c>
      <c r="CB104" s="249" t="n">
        <v>0</v>
      </c>
      <c r="CC104" s="250">
        <f>IF('[2]DATA CONSOLIDADA 2018-2025 '!$CB166&gt;'[2]DATA CONSOLIDADA 2018-2025 '!$BW166,"Incremento",IF('[2]DATA CONSOLIDADA 2018-2025 '!$BW166='[2]DATA CONSOLIDADA 2018-2025 '!$CB166,"Sin incremento",IF('[2]DATA CONSOLIDADA 2018-2025 '!$CB166&lt;'[2]DATA CONSOLIDADA 2018-2025 '!$BW166,"Disminución"," ---")))</f>
        <v/>
      </c>
      <c r="CD104" s="251">
        <f>'[2]DATA CONSOLIDADA 2018-2025 '!$CB106-'b2'!$BW104</f>
        <v/>
      </c>
      <c r="CE104" s="253" t="n">
        <v>0</v>
      </c>
      <c r="CF104" s="253" t="n">
        <v>0</v>
      </c>
      <c r="CG104" s="254" t="n">
        <v>0</v>
      </c>
      <c r="CH104" s="250">
        <f>IF('[2]DATA CONSOLIDADA 2018-2025 '!$CG166&gt;'[2]DATA CONSOLIDADA 2018-2025 '!$CB166,"Incremento",IF('[2]DATA CONSOLIDADA 2018-2025 '!$CB166='[2]DATA CONSOLIDADA 2018-2025 '!$CG166,"Sin incremento",IF('[2]DATA CONSOLIDADA 2018-2025 '!$CG166&lt;'[2]DATA CONSOLIDADA 2018-2025 '!$CB166,"Disminución"," ---")))</f>
        <v/>
      </c>
      <c r="CI104" s="251">
        <f>'[2]DATA CONSOLIDADA 2018-2025 '!$CG106-'b2'!$CB104</f>
        <v/>
      </c>
      <c r="CJ104" s="247" t="inlineStr">
        <is>
          <t>#REF!</t>
        </is>
      </c>
      <c r="CK104" s="247" t="n">
        <v>0</v>
      </c>
      <c r="CL104" s="247" t="n">
        <v>0</v>
      </c>
      <c r="CM104" s="247" t="n">
        <v>0</v>
      </c>
      <c r="CN104" s="247" t="inlineStr">
        <is>
          <t>#REF!</t>
        </is>
      </c>
      <c r="CO104" s="251">
        <f>'[2]DATA CONSOLIDADA 2018-2025 '!$CM106-'b2'!$CG104</f>
        <v/>
      </c>
      <c r="CP104" s="253" t="n">
        <v>0</v>
      </c>
      <c r="CQ104" s="253" t="n">
        <v>0</v>
      </c>
      <c r="CR104" s="253" t="n">
        <v>0</v>
      </c>
      <c r="CS104" s="253" t="n">
        <v>0</v>
      </c>
      <c r="CT104" s="253" t="n">
        <v>0</v>
      </c>
      <c r="CU104" s="253" t="n">
        <v>0</v>
      </c>
      <c r="CV104" s="247" t="n">
        <v>0</v>
      </c>
      <c r="CW104" s="247" t="n">
        <v>0</v>
      </c>
      <c r="CX104" s="247" t="n">
        <v>0</v>
      </c>
      <c r="CY104" s="247" t="n">
        <v>0</v>
      </c>
      <c r="CZ104" s="247" t="n">
        <v>0</v>
      </c>
      <c r="DA104" s="247" t="n">
        <v>0</v>
      </c>
      <c r="DB104" s="247" t="n">
        <v>0</v>
      </c>
      <c r="DC104" s="255" t="n">
        <v>0</v>
      </c>
      <c r="DD104" s="255" t="n">
        <v>0</v>
      </c>
      <c r="DE104" s="255" t="n">
        <v>0</v>
      </c>
      <c r="DF104" s="255" t="n">
        <v>0</v>
      </c>
      <c r="DG104" s="255" t="n">
        <v>0</v>
      </c>
      <c r="DH104" s="255" t="n">
        <v>0</v>
      </c>
      <c r="DI104" s="256" t="n">
        <v>20568609833</v>
      </c>
      <c r="DJ104" s="257" t="inlineStr">
        <is>
          <t>ASOCIACION DE MUJERES PRODUCTORAS ARTESANAS CACAO JENTARI - AMPROA CACAO JENTARI</t>
        </is>
      </c>
      <c r="DK104" s="257" t="inlineStr">
        <is>
          <t>01 Asociación</t>
        </is>
      </c>
      <c r="DL104" s="258" t="n"/>
      <c r="DM104" s="258" t="n"/>
      <c r="DN104" s="258" t="n"/>
      <c r="DO104" s="258" t="n"/>
      <c r="DP104" s="258" t="n"/>
      <c r="DQ104" s="258" t="n"/>
      <c r="DR104" s="258" t="n"/>
      <c r="DS104" s="258" t="n"/>
      <c r="DT104" s="258" t="n"/>
      <c r="DU104" s="258" t="n"/>
      <c r="DV104" s="258" t="n"/>
      <c r="DW104" s="258" t="n"/>
      <c r="DX104" s="258" t="n"/>
      <c r="DY104" s="258" t="n"/>
      <c r="DZ104" s="258" t="n"/>
      <c r="EA104" s="258" t="n"/>
      <c r="EB104" s="258" t="n"/>
      <c r="EC104" s="258" t="n"/>
      <c r="ED104" s="258" t="n"/>
      <c r="EE104" s="258" t="n"/>
    </row>
    <row r="105" ht="47.25" customHeight="1">
      <c r="A105" s="240" t="inlineStr">
        <is>
          <t>ASOCIACION DE PRODUCTORES AGRARIOS DE CACAO (APAC) ECHALAC PERU DE MANGURIARI</t>
        </is>
      </c>
      <c r="B105" s="240" t="inlineStr">
        <is>
          <t>CACAO</t>
        </is>
      </c>
      <c r="C105" s="240" t="inlineStr">
        <is>
          <t>CACAO</t>
        </is>
      </c>
      <c r="D105" s="240" t="inlineStr">
        <is>
          <t>CUSCO</t>
        </is>
      </c>
      <c r="E105" s="240" t="inlineStr">
        <is>
          <t>080902</t>
        </is>
      </c>
      <c r="F105" s="240" t="inlineStr">
        <is>
          <t>CUSCO</t>
        </is>
      </c>
      <c r="G105" s="240" t="inlineStr">
        <is>
          <t>LA CONVENCION</t>
        </is>
      </c>
      <c r="H105" s="240" t="inlineStr">
        <is>
          <t>ECHARATE</t>
        </is>
      </c>
      <c r="I105" s="241" t="n"/>
      <c r="J105" s="241" t="n"/>
      <c r="K105" s="241" t="n"/>
      <c r="L105" s="241" t="n"/>
      <c r="M105" s="241" t="n"/>
      <c r="N105" s="241" t="n"/>
      <c r="O105" s="241" t="n">
        <v>1</v>
      </c>
      <c r="P105" s="241" t="n">
        <v>1</v>
      </c>
      <c r="Q105" s="241" t="inlineStr">
        <is>
          <t>PAC</t>
        </is>
      </c>
      <c r="R105" s="242">
        <f>IF(I105=1,I$2,"")&amp;IF(J105=1,IF(I105=1,"-","")&amp;J$2,"")&amp;IF(K105=1,IF(OR(J105=1,I105=1),"-","")&amp;K$2,"")&amp;IF(L105=1,IF(OR(K105=1,J105=1,I105=1),"-","")&amp;L$2,"")&amp;IF(M105=1,IF(OR(L105=1,K105=1,J105=1,I105=1),"-","")&amp;M$2,"")&amp;IF(N105=1,IF(OR(M105=1,L105=1,K105=1,J105=1,I105=1),"-","")&amp;N$2,"")&amp;IF(O105=1,IF(OR(N105=1,M105=1,L105=1,K105=1,J105=1,I105=1),"-","")&amp;O$2,"")&amp;IF(P105=1,IF(I105=1," - ",IF(J105=1," - ",IF(K105=1," - ",IF(L105=1," - ",IF(M105=1," - ",IF(N105=1," - ",IF(O105=1," - ","")))))))&amp;P$2,"")</f>
        <v/>
      </c>
      <c r="S105" s="243">
        <f>SUM('b2'!$I105:$P105)</f>
        <v/>
      </c>
      <c r="T105" s="243">
        <f>IF(OR('b2'!$J105=1,'b2'!$K105=1,'b2'!$L105=1,'b2'!$M105=1,'b2'!$N105=1,'b2'!$O105=1,'b2'!$P105=1),"SI","NO")</f>
        <v/>
      </c>
      <c r="U105" s="243">
        <f>IF(OR('b2'!$K105=1,'b2'!$L105=1,'b2'!$M105=1,'b2'!$N105=1,'b2'!$O105=1,'b2'!$P105=1),"SI","NO")</f>
        <v/>
      </c>
      <c r="V105" s="244" t="n">
        <v>0</v>
      </c>
      <c r="W105" s="245" t="n">
        <v>0</v>
      </c>
      <c r="X105" s="245" t="n">
        <v>0</v>
      </c>
      <c r="Y105" s="244" t="n">
        <v>0</v>
      </c>
      <c r="Z105" s="245" t="n">
        <v>0</v>
      </c>
      <c r="AA105" s="245" t="n">
        <v>0</v>
      </c>
      <c r="AB105" s="244" t="n">
        <v>0</v>
      </c>
      <c r="AC105" s="245" t="n">
        <v>0</v>
      </c>
      <c r="AD105" s="245" t="n">
        <v>0</v>
      </c>
      <c r="AE105" s="244" t="n">
        <v>0</v>
      </c>
      <c r="AF105" s="245" t="n">
        <v>0</v>
      </c>
      <c r="AG105" s="245" t="n">
        <v>0</v>
      </c>
      <c r="AH105" s="244" t="n">
        <v>0</v>
      </c>
      <c r="AI105" s="245" t="n">
        <v>0</v>
      </c>
      <c r="AJ105" s="245" t="n">
        <v>0</v>
      </c>
      <c r="AK105" s="244" t="n">
        <v>0</v>
      </c>
      <c r="AL105" s="245" t="n">
        <v>3</v>
      </c>
      <c r="AM105" s="245" t="n">
        <v>4</v>
      </c>
      <c r="AN105" s="244" t="n">
        <v>7</v>
      </c>
      <c r="AO105" s="245" t="n">
        <v>5</v>
      </c>
      <c r="AP105" s="245" t="n">
        <v>5</v>
      </c>
      <c r="AQ105" s="244" t="n">
        <v>10</v>
      </c>
      <c r="AR105" s="244">
        <f>IF('b2'!$AQ105&gt;0,'b2'!$AQ105,IF('b2'!$AN105&gt;0,'b2'!$AN105,IF('b2'!$AK105&gt;0,'b2'!$AK105,IF('b2'!$AH105&gt;0,'b2'!$AH105,IF('b2'!$AE105&gt;0,'b2'!$AE105,IF('b2'!$AB105&gt;0,'b2'!$AB105,IF('b2'!$Y105&gt;0,'b2'!$Y105,IF('b2'!$V105&gt;0,'b2'!$V105," ---"))))))))</f>
        <v/>
      </c>
      <c r="AS105" s="246" t="n">
        <v>0</v>
      </c>
      <c r="AT105" s="246" t="n">
        <v>0</v>
      </c>
      <c r="AU105" s="246" t="n">
        <v>0</v>
      </c>
      <c r="AV105" s="246" t="n">
        <v>0</v>
      </c>
      <c r="AW105" s="246" t="n">
        <v>0</v>
      </c>
      <c r="AX105" s="246" t="n">
        <v>0</v>
      </c>
      <c r="AY105" s="246" t="n">
        <v>0</v>
      </c>
      <c r="AZ105" s="246" t="n">
        <v>0</v>
      </c>
      <c r="BA105" s="246" t="n">
        <v>30</v>
      </c>
      <c r="BB105" s="246" t="n">
        <v>7</v>
      </c>
      <c r="BC105" s="246" t="n">
        <v>19</v>
      </c>
      <c r="BD105" s="246" t="n">
        <v>4</v>
      </c>
      <c r="BE105" s="247" t="n">
        <v>0</v>
      </c>
      <c r="BF105" s="252" t="n">
        <v>0</v>
      </c>
      <c r="BG105" s="252" t="n">
        <v>0</v>
      </c>
      <c r="BH105" s="247" t="n">
        <v>0</v>
      </c>
      <c r="BI105" s="250">
        <f>IF('[2]DATA CONSOLIDADA 2018-2025 '!$BH434&gt;'[2]DATA CONSOLIDADA 2018-2025 '!$AN434,"Incremento",IF('[2]DATA CONSOLIDADA 2018-2025 '!$AN434='[2]DATA CONSOLIDADA 2018-2025 '!$BH434,"Sin incremento",IF('[2]DATA CONSOLIDADA 2018-2025 '!$BH434&lt;'[2]DATA CONSOLIDADA 2018-2025 '!$AN434,"Disminución"," ---")))</f>
        <v/>
      </c>
      <c r="BJ105" s="251">
        <f>'[2]DATA CONSOLIDADA 2018-2025 '!$BH434-'[2]DATA CONSOLIDADA 2018-2025 '!$BE434</f>
        <v/>
      </c>
      <c r="BK105" s="252" t="n">
        <v>0</v>
      </c>
      <c r="BL105" s="252" t="n">
        <v>0</v>
      </c>
      <c r="BM105" s="247" t="n">
        <v>0</v>
      </c>
      <c r="BN105" s="250">
        <f>IF('[2]DATA CONSOLIDADA 2018-2025 '!$BM434&gt;'[2]DATA CONSOLIDADA 2018-2025 '!$BH434,"Incremento",IF('[2]DATA CONSOLIDADA 2018-2025 '!$BH434='[2]DATA CONSOLIDADA 2018-2025 '!$BM434,"Sin incremento",IF('[2]DATA CONSOLIDADA 2018-2025 '!$BM434&lt;'[2]DATA CONSOLIDADA 2018-2025 '!$BH434,"Disminución"," ---")))</f>
        <v/>
      </c>
      <c r="BO105" s="251">
        <f>'[2]DATA CONSOLIDADA 2018-2025 '!$BM434-'[2]DATA CONSOLIDADA 2018-2025 '!$BH434</f>
        <v/>
      </c>
      <c r="BP105" s="248" t="n">
        <v>0</v>
      </c>
      <c r="BQ105" s="248" t="n">
        <v>0</v>
      </c>
      <c r="BR105" s="249" t="n">
        <v>0</v>
      </c>
      <c r="BS105" s="250">
        <f>IF('[2]DATA CONSOLIDADA 2018-2025 '!$BR434&gt;'[2]DATA CONSOLIDADA 2018-2025 '!$BM434,"Incremento",IF('[2]DATA CONSOLIDADA 2018-2025 '!$BM434='[2]DATA CONSOLIDADA 2018-2025 '!$BR434,"Sin incremento",IF('[2]DATA CONSOLIDADA 2018-2025 '!$BR434&lt;'[2]DATA CONSOLIDADA 2018-2025 '!$BM434,"Disminución"," ---")))</f>
        <v/>
      </c>
      <c r="BT105" s="251">
        <f>'[2]DATA CONSOLIDADA 2018-2025 '!$BR107-'b2'!$BO105</f>
        <v/>
      </c>
      <c r="BU105" s="252" t="n">
        <v>0</v>
      </c>
      <c r="BV105" s="248" t="n">
        <v>0</v>
      </c>
      <c r="BW105" s="249" t="n">
        <v>0</v>
      </c>
      <c r="BX105" s="250">
        <f>IF('[2]DATA CONSOLIDADA 2018-2025 '!$BW434&gt;'[2]DATA CONSOLIDADA 2018-2025 '!$BR434,"Incremento",IF('[2]DATA CONSOLIDADA 2018-2025 '!$BR434='[2]DATA CONSOLIDADA 2018-2025 '!$BW434,"Sin incremento",IF('[2]DATA CONSOLIDADA 2018-2025 '!$BW434&lt;'[2]DATA CONSOLIDADA 2018-2025 '!$BR434,"Disminución"," ---")))</f>
        <v/>
      </c>
      <c r="BY105" s="251">
        <f>'[2]DATA CONSOLIDADA 2018-2025 '!$BW434-'[2]DATA CONSOLIDADA 2018-2025 '!$BR434</f>
        <v/>
      </c>
      <c r="BZ105" s="248" t="n">
        <v>0</v>
      </c>
      <c r="CA105" s="248" t="n">
        <v>0</v>
      </c>
      <c r="CB105" s="249" t="n">
        <v>0</v>
      </c>
      <c r="CC105" s="250">
        <f>IF('[2]DATA CONSOLIDADA 2018-2025 '!$CB434&gt;'[2]DATA CONSOLIDADA 2018-2025 '!$BW434,"Incremento",IF('[2]DATA CONSOLIDADA 2018-2025 '!$BW434='[2]DATA CONSOLIDADA 2018-2025 '!$CB434,"Sin incremento",IF('[2]DATA CONSOLIDADA 2018-2025 '!$CB434&lt;'[2]DATA CONSOLIDADA 2018-2025 '!$BW434,"Disminución"," ---")))</f>
        <v/>
      </c>
      <c r="CD105" s="251">
        <f>'[2]DATA CONSOLIDADA 2018-2025 '!$CB107-'b2'!$BW105</f>
        <v/>
      </c>
      <c r="CE105" s="253" t="n">
        <v>170527.2786289</v>
      </c>
      <c r="CF105" s="253" t="n">
        <v>0</v>
      </c>
      <c r="CG105" s="254" t="n">
        <v>170527.2786289</v>
      </c>
      <c r="CH105" s="250">
        <f>IF('[2]DATA CONSOLIDADA 2018-2025 '!$CG434&gt;'[2]DATA CONSOLIDADA 2018-2025 '!$CB434,"Incremento",IF('[2]DATA CONSOLIDADA 2018-2025 '!$CB434='[2]DATA CONSOLIDADA 2018-2025 '!$CG434,"Sin incremento",IF('[2]DATA CONSOLIDADA 2018-2025 '!$CG434&lt;'[2]DATA CONSOLIDADA 2018-2025 '!$CB434,"Disminución"," ---")))</f>
        <v/>
      </c>
      <c r="CI105" s="251">
        <f>'[2]DATA CONSOLIDADA 2018-2025 '!$CG107-'b2'!$CB105</f>
        <v/>
      </c>
      <c r="CJ105" s="247" t="inlineStr">
        <is>
          <t>#REF!</t>
        </is>
      </c>
      <c r="CK105" s="247" t="n">
        <v>340750</v>
      </c>
      <c r="CL105" s="247" t="n">
        <v>0</v>
      </c>
      <c r="CM105" s="247" t="n">
        <v>340750</v>
      </c>
      <c r="CN105" s="247" t="inlineStr">
        <is>
          <t>#REF!</t>
        </is>
      </c>
      <c r="CO105" s="251">
        <f>'[2]DATA CONSOLIDADA 2018-2025 '!$CM107-'b2'!$CG105</f>
        <v/>
      </c>
      <c r="CP105" s="253" t="n">
        <v>0</v>
      </c>
      <c r="CQ105" s="253" t="n">
        <v>0</v>
      </c>
      <c r="CR105" s="253" t="n">
        <v>0</v>
      </c>
      <c r="CS105" s="253" t="n">
        <v>0</v>
      </c>
      <c r="CT105" s="253" t="n">
        <v>0</v>
      </c>
      <c r="CU105" s="253" t="n">
        <v>0</v>
      </c>
      <c r="CV105" s="247" t="n">
        <v>0</v>
      </c>
      <c r="CW105" s="247" t="n">
        <v>0</v>
      </c>
      <c r="CX105" s="247" t="n">
        <v>0</v>
      </c>
      <c r="CY105" s="247" t="n">
        <v>90000</v>
      </c>
      <c r="CZ105" s="247" t="n">
        <v>0</v>
      </c>
      <c r="DA105" s="247" t="n">
        <v>80527.27862890001</v>
      </c>
      <c r="DB105" s="247" t="n">
        <v>170527.2786289</v>
      </c>
      <c r="DC105" s="255" t="n">
        <v>0</v>
      </c>
      <c r="DD105" s="255" t="n">
        <v>0</v>
      </c>
      <c r="DE105" s="255" t="n">
        <v>340750</v>
      </c>
      <c r="DF105" s="255" t="n">
        <v>0</v>
      </c>
      <c r="DG105" s="255" t="n">
        <v>0</v>
      </c>
      <c r="DH105" s="255" t="n">
        <v>340750</v>
      </c>
      <c r="DI105" s="256" t="n">
        <v>20602881971</v>
      </c>
      <c r="DJ105" s="257" t="inlineStr">
        <is>
          <t>ASOCIACION DE PRODUCTORES AGRARIOS DE CACAO (APAC) ECHALACPERU DE MANGURIARI</t>
        </is>
      </c>
      <c r="DK105" s="257" t="inlineStr">
        <is>
          <t>01 Asociación</t>
        </is>
      </c>
      <c r="DL105" s="258" t="n"/>
      <c r="DM105" s="258" t="n"/>
      <c r="DN105" s="258" t="n"/>
      <c r="DO105" s="258" t="n"/>
      <c r="DP105" s="258" t="n"/>
      <c r="DQ105" s="258" t="n"/>
      <c r="DR105" s="258" t="n"/>
      <c r="DS105" s="258" t="n"/>
      <c r="DT105" s="258" t="n"/>
      <c r="DU105" s="258" t="n"/>
      <c r="DV105" s="258" t="n"/>
      <c r="DW105" s="258" t="n"/>
      <c r="DX105" s="258" t="n"/>
      <c r="DY105" s="258" t="n"/>
      <c r="DZ105" s="258" t="n"/>
      <c r="EA105" s="258" t="n"/>
      <c r="EB105" s="258" t="n"/>
      <c r="EC105" s="258" t="n"/>
      <c r="ED105" s="258" t="n"/>
      <c r="EE105" s="258" t="n"/>
    </row>
    <row r="106" hidden="1" ht="47.25" customHeight="1">
      <c r="A106" s="240" t="inlineStr">
        <is>
          <t>ASOCIACION DE PRODUCTORES AGROPECUARIOS ORGÁNICOS DE OMAYA</t>
        </is>
      </c>
      <c r="B106" s="240" t="inlineStr">
        <is>
          <t>PIÑA</t>
        </is>
      </c>
      <c r="C106" s="240" t="inlineStr">
        <is>
          <t>PIÑA</t>
        </is>
      </c>
      <c r="D106" s="240" t="inlineStr">
        <is>
          <t>CUSCO</t>
        </is>
      </c>
      <c r="E106" s="240" t="inlineStr">
        <is>
          <t>080910</t>
        </is>
      </c>
      <c r="F106" s="240" t="inlineStr">
        <is>
          <t>CUSCO</t>
        </is>
      </c>
      <c r="G106" s="240" t="inlineStr">
        <is>
          <t>LA CONVENCION</t>
        </is>
      </c>
      <c r="H106" s="240" t="inlineStr">
        <is>
          <t>PICHARI</t>
        </is>
      </c>
      <c r="I106" s="241" t="n"/>
      <c r="J106" s="241" t="n">
        <v>1</v>
      </c>
      <c r="K106" s="241" t="n"/>
      <c r="L106" s="241" t="n"/>
      <c r="M106" s="241" t="n"/>
      <c r="N106" s="241" t="n"/>
      <c r="O106" s="241" t="n"/>
      <c r="P106" s="241" t="n"/>
      <c r="Q106" s="241" t="inlineStr">
        <is>
          <t>PAC</t>
        </is>
      </c>
      <c r="R106" s="242">
        <f>IF(I106=1,I$2,"")&amp;IF(J106=1,IF(I106=1,"-","")&amp;J$2,"")&amp;IF(K106=1,IF(OR(J106=1,I106=1),"-","")&amp;K$2,"")&amp;IF(L106=1,IF(OR(K106=1,J106=1,I106=1),"-","")&amp;L$2,"")&amp;IF(M106=1,IF(OR(L106=1,K106=1,J106=1,I106=1),"-","")&amp;M$2,"")&amp;IF(N106=1,IF(OR(M106=1,L106=1,K106=1,J106=1,I106=1),"-","")&amp;N$2,"")&amp;IF(O106=1,IF(OR(N106=1,M106=1,L106=1,K106=1,J106=1,I106=1),"-","")&amp;O$2,"")&amp;IF(P106=1,IF(I106=1," - ",IF(J106=1," - ",IF(K106=1," - ",IF(L106=1," - ",IF(M106=1," - ",IF(N106=1," - ",IF(O106=1," - ","")))))))&amp;P$2,"")</f>
        <v/>
      </c>
      <c r="S106" s="243">
        <f>SUM('b2'!$I106:$P106)</f>
        <v/>
      </c>
      <c r="T106" s="243">
        <f>IF(OR('b2'!$J106=1,'b2'!$K106=1,'b2'!$L106=1,'b2'!$M106=1,'b2'!$N106=1,'b2'!$O106=1,'b2'!$P106=1),"SI","NO")</f>
        <v/>
      </c>
      <c r="U106" s="243">
        <f>IF(OR('b2'!$K106=1,'b2'!$L106=1,'b2'!$M106=1,'b2'!$N106=1,'b2'!$O106=1,'b2'!$P106=1),"SI","NO")</f>
        <v/>
      </c>
      <c r="V106" s="244" t="n">
        <v>0</v>
      </c>
      <c r="W106" s="245" t="n">
        <v>0</v>
      </c>
      <c r="X106" s="245" t="n">
        <v>0</v>
      </c>
      <c r="Y106" s="244" t="n">
        <v>0</v>
      </c>
      <c r="Z106" s="245" t="n">
        <v>0</v>
      </c>
      <c r="AA106" s="245" t="n">
        <v>0</v>
      </c>
      <c r="AB106" s="244" t="n">
        <v>0</v>
      </c>
      <c r="AC106" s="245" t="n">
        <v>0</v>
      </c>
      <c r="AD106" s="245" t="n">
        <v>0</v>
      </c>
      <c r="AE106" s="244" t="n">
        <v>0</v>
      </c>
      <c r="AF106" s="245" t="n">
        <v>0</v>
      </c>
      <c r="AG106" s="245" t="n">
        <v>0</v>
      </c>
      <c r="AH106" s="244" t="n">
        <v>0</v>
      </c>
      <c r="AI106" s="245" t="n">
        <v>0</v>
      </c>
      <c r="AJ106" s="245" t="n">
        <v>0</v>
      </c>
      <c r="AK106" s="244" t="n">
        <v>0</v>
      </c>
      <c r="AL106" s="245" t="n">
        <v>0</v>
      </c>
      <c r="AM106" s="245" t="n">
        <v>0</v>
      </c>
      <c r="AN106" s="244" t="n">
        <v>0</v>
      </c>
      <c r="AO106" s="245" t="n">
        <v>0</v>
      </c>
      <c r="AP106" s="245" t="n">
        <v>0</v>
      </c>
      <c r="AQ106" s="244" t="n">
        <v>0</v>
      </c>
      <c r="AR106" s="244">
        <f>IF('b2'!$AQ106&gt;0,'b2'!$AQ106,IF('b2'!$AN106&gt;0,'b2'!$AN106,IF('b2'!$AK106&gt;0,'b2'!$AK106,IF('b2'!$AH106&gt;0,'b2'!$AH106,IF('b2'!$AE106&gt;0,'b2'!$AE106,IF('b2'!$AB106&gt;0,'b2'!$AB106,IF('b2'!$Y106&gt;0,'b2'!$Y106,IF('b2'!$V106&gt;0,'b2'!$V106," ---"))))))))</f>
        <v/>
      </c>
      <c r="AS106" s="246" t="n">
        <v>0</v>
      </c>
      <c r="AT106" s="246" t="n">
        <v>0</v>
      </c>
      <c r="AU106" s="246" t="n">
        <v>0</v>
      </c>
      <c r="AV106" s="246" t="n">
        <v>0</v>
      </c>
      <c r="AW106" s="246" t="n">
        <v>0</v>
      </c>
      <c r="AX106" s="246" t="n">
        <v>0</v>
      </c>
      <c r="AY106" s="246" t="n">
        <v>0</v>
      </c>
      <c r="AZ106" s="246" t="n">
        <v>0</v>
      </c>
      <c r="BA106" s="246" t="n">
        <v>0</v>
      </c>
      <c r="BB106" s="246" t="n">
        <v>0</v>
      </c>
      <c r="BC106" s="246" t="n">
        <v>0</v>
      </c>
      <c r="BD106" s="246" t="n">
        <v>0</v>
      </c>
      <c r="BE106" s="249" t="n">
        <v>0</v>
      </c>
      <c r="BF106" s="248" t="n">
        <v>0</v>
      </c>
      <c r="BG106" s="248" t="n">
        <v>0</v>
      </c>
      <c r="BH106" s="249" t="n">
        <v>0</v>
      </c>
      <c r="BI106" s="250" t="inlineStr">
        <is>
          <t>#REF!</t>
        </is>
      </c>
      <c r="BJ106" s="251" t="inlineStr">
        <is>
          <t>#REF!</t>
        </is>
      </c>
      <c r="BK106" s="248" t="n">
        <v>0</v>
      </c>
      <c r="BL106" s="248" t="n">
        <v>0</v>
      </c>
      <c r="BM106" s="249" t="n">
        <v>0</v>
      </c>
      <c r="BN106" s="250" t="inlineStr">
        <is>
          <t>#REF!</t>
        </is>
      </c>
      <c r="BO106" s="251" t="inlineStr">
        <is>
          <t>#REF!</t>
        </is>
      </c>
      <c r="BP106" s="248" t="n">
        <v>0</v>
      </c>
      <c r="BQ106" s="248" t="n">
        <v>0</v>
      </c>
      <c r="BR106" s="249" t="n">
        <v>0</v>
      </c>
      <c r="BS106" s="250" t="inlineStr">
        <is>
          <t>#REF!</t>
        </is>
      </c>
      <c r="BT106" s="251">
        <f>'[2]DATA CONSOLIDADA 2018-2025 '!$BR108-'b2'!$BO106</f>
        <v/>
      </c>
      <c r="BU106" s="248" t="n">
        <v>0</v>
      </c>
      <c r="BV106" s="248" t="n">
        <v>0</v>
      </c>
      <c r="BW106" s="249" t="n">
        <v>0</v>
      </c>
      <c r="BX106" s="250" t="inlineStr">
        <is>
          <t>#REF!</t>
        </is>
      </c>
      <c r="BY106" s="251" t="inlineStr">
        <is>
          <t>#REF!</t>
        </is>
      </c>
      <c r="BZ106" s="248" t="n">
        <v>0</v>
      </c>
      <c r="CA106" s="248" t="n">
        <v>0</v>
      </c>
      <c r="CB106" s="249" t="n">
        <v>0</v>
      </c>
      <c r="CC106" s="250" t="inlineStr">
        <is>
          <t>#REF!</t>
        </is>
      </c>
      <c r="CD106" s="251">
        <f>'[2]DATA CONSOLIDADA 2018-2025 '!$CB108-'b2'!$BW106</f>
        <v/>
      </c>
      <c r="CE106" s="253" t="n">
        <v>0</v>
      </c>
      <c r="CF106" s="253" t="n">
        <v>0</v>
      </c>
      <c r="CG106" s="254" t="n">
        <v>0</v>
      </c>
      <c r="CH106" s="250" t="inlineStr">
        <is>
          <t>#REF!</t>
        </is>
      </c>
      <c r="CI106" s="251">
        <f>'[2]DATA CONSOLIDADA 2018-2025 '!$CG108-'b2'!$CB106</f>
        <v/>
      </c>
      <c r="CJ106" s="247" t="inlineStr">
        <is>
          <t>#REF!</t>
        </is>
      </c>
      <c r="CK106" s="247" t="n">
        <v>0</v>
      </c>
      <c r="CL106" s="247" t="n">
        <v>0</v>
      </c>
      <c r="CM106" s="247" t="n">
        <v>0</v>
      </c>
      <c r="CN106" s="247" t="inlineStr">
        <is>
          <t>#REF!</t>
        </is>
      </c>
      <c r="CO106" s="251">
        <f>'[2]DATA CONSOLIDADA 2018-2025 '!$CM108-'b2'!$CG106</f>
        <v/>
      </c>
      <c r="CP106" s="253" t="n">
        <v>0</v>
      </c>
      <c r="CQ106" s="253" t="n">
        <v>0</v>
      </c>
      <c r="CR106" s="253" t="n">
        <v>0</v>
      </c>
      <c r="CS106" s="253" t="n">
        <v>0</v>
      </c>
      <c r="CT106" s="253" t="n">
        <v>0</v>
      </c>
      <c r="CU106" s="253" t="n">
        <v>0</v>
      </c>
      <c r="CV106" s="247" t="n">
        <v>0</v>
      </c>
      <c r="CW106" s="247" t="n">
        <v>0</v>
      </c>
      <c r="CX106" s="247" t="n">
        <v>0</v>
      </c>
      <c r="CY106" s="247" t="n">
        <v>0</v>
      </c>
      <c r="CZ106" s="247" t="n">
        <v>0</v>
      </c>
      <c r="DA106" s="247" t="n">
        <v>0</v>
      </c>
      <c r="DB106" s="247" t="n">
        <v>0</v>
      </c>
      <c r="DC106" s="255" t="n">
        <v>0</v>
      </c>
      <c r="DD106" s="255" t="n">
        <v>0</v>
      </c>
      <c r="DE106" s="255" t="n">
        <v>0</v>
      </c>
      <c r="DF106" s="255" t="n">
        <v>0</v>
      </c>
      <c r="DG106" s="255" t="n">
        <v>0</v>
      </c>
      <c r="DH106" s="255" t="n">
        <v>0</v>
      </c>
      <c r="DI106" s="256" t="n">
        <v>20534598620</v>
      </c>
      <c r="DJ106" s="257" t="inlineStr">
        <is>
          <t>ASOCIACION DE PRODUCTORES AGROPECUARIOS ORGANICOS DE OMAYA</t>
        </is>
      </c>
      <c r="DK106" s="257" t="inlineStr">
        <is>
          <t>01 Asociación</t>
        </is>
      </c>
      <c r="DL106" s="258" t="n"/>
      <c r="DM106" s="258" t="n"/>
      <c r="DN106" s="258" t="n"/>
      <c r="DO106" s="258" t="n"/>
      <c r="DP106" s="258" t="n"/>
      <c r="DQ106" s="258" t="n"/>
      <c r="DR106" s="258" t="n"/>
      <c r="DS106" s="258" t="n"/>
      <c r="DT106" s="258" t="n"/>
      <c r="DU106" s="258" t="n"/>
      <c r="DV106" s="258" t="n"/>
      <c r="DW106" s="258" t="n"/>
      <c r="DX106" s="258" t="n"/>
      <c r="DY106" s="258" t="n"/>
      <c r="DZ106" s="258" t="n"/>
      <c r="EA106" s="258" t="n"/>
      <c r="EB106" s="258" t="n"/>
      <c r="EC106" s="258" t="n"/>
      <c r="ED106" s="258" t="n"/>
      <c r="EE106" s="258" t="n"/>
    </row>
    <row r="107" hidden="1" ht="47.25" customHeight="1">
      <c r="A107" s="240" t="inlineStr">
        <is>
          <t>ASOCIACION DE PRODUCTORES FRUTICOLAS Y PALTOS DEL VALLE DE LIMATAMBO</t>
        </is>
      </c>
      <c r="B107" s="240" t="inlineStr">
        <is>
          <t>PALTA</t>
        </is>
      </c>
      <c r="C107" s="240" t="inlineStr">
        <is>
          <t>PALTA</t>
        </is>
      </c>
      <c r="D107" s="240" t="inlineStr">
        <is>
          <t>CUSCO</t>
        </is>
      </c>
      <c r="E107" s="240" t="inlineStr">
        <is>
          <t>080306</t>
        </is>
      </c>
      <c r="F107" s="240" t="inlineStr">
        <is>
          <t>CUSCO</t>
        </is>
      </c>
      <c r="G107" s="240" t="inlineStr">
        <is>
          <t>ANTA</t>
        </is>
      </c>
      <c r="H107" s="240" t="inlineStr">
        <is>
          <t>LIMATAMBO</t>
        </is>
      </c>
      <c r="I107" s="241" t="n">
        <v>1</v>
      </c>
      <c r="J107" s="241" t="n">
        <v>1</v>
      </c>
      <c r="K107" s="241" t="n">
        <v>1</v>
      </c>
      <c r="L107" s="241" t="n">
        <v>1</v>
      </c>
      <c r="M107" s="241" t="n">
        <v>1</v>
      </c>
      <c r="N107" s="241" t="n">
        <v>1</v>
      </c>
      <c r="O107" s="241" t="n">
        <v>1</v>
      </c>
      <c r="P107" s="241" t="n">
        <v>1</v>
      </c>
      <c r="Q107" s="241" t="inlineStr">
        <is>
          <t>PAC</t>
        </is>
      </c>
      <c r="R107" s="242">
        <f>IF(I107=1,I$2,"")&amp;IF(J107=1,IF(I107=1,"-","")&amp;J$2,"")&amp;IF(K107=1,IF(OR(J107=1,I107=1),"-","")&amp;K$2,"")&amp;IF(L107=1,IF(OR(K107=1,J107=1,I107=1),"-","")&amp;L$2,"")&amp;IF(M107=1,IF(OR(L107=1,K107=1,J107=1,I107=1),"-","")&amp;M$2,"")&amp;IF(N107=1,IF(OR(M107=1,L107=1,K107=1,J107=1,I107=1),"-","")&amp;N$2,"")&amp;IF(O107=1,IF(OR(N107=1,M107=1,L107=1,K107=1,J107=1,I107=1),"-","")&amp;O$2,"")&amp;IF(P107=1,IF(I107=1," - ",IF(J107=1," - ",IF(K107=1," - ",IF(L107=1," - ",IF(M107=1," - ",IF(N107=1," - ",IF(O107=1," - ","")))))))&amp;P$2,"")</f>
        <v/>
      </c>
      <c r="S107" s="243">
        <f>SUM('b2'!$I107:$P107)</f>
        <v/>
      </c>
      <c r="T107" s="243">
        <f>IF(OR('b2'!$J107=1,'b2'!$K107=1,'b2'!$L107=1,'b2'!$M107=1,'b2'!$N107=1,'b2'!$O107=1,'b2'!$P107=1),"SI","NO")</f>
        <v/>
      </c>
      <c r="U107" s="243">
        <f>IF(OR('b2'!$K107=1,'b2'!$L107=1,'b2'!$M107=1,'b2'!$N107=1,'b2'!$O107=1,'b2'!$P107=1),"SI","NO")</f>
        <v/>
      </c>
      <c r="V107" s="244" t="n">
        <v>72</v>
      </c>
      <c r="W107" s="245" t="n">
        <v>52</v>
      </c>
      <c r="X107" s="245" t="n">
        <v>13</v>
      </c>
      <c r="Y107" s="244" t="n">
        <v>65</v>
      </c>
      <c r="Z107" s="245" t="n">
        <v>46</v>
      </c>
      <c r="AA107" s="245" t="n">
        <v>24</v>
      </c>
      <c r="AB107" s="244" t="n">
        <v>70</v>
      </c>
      <c r="AC107" s="245" t="n">
        <v>49</v>
      </c>
      <c r="AD107" s="245" t="n">
        <v>24</v>
      </c>
      <c r="AE107" s="244" t="n">
        <v>73</v>
      </c>
      <c r="AF107" s="245" t="n">
        <v>49</v>
      </c>
      <c r="AG107" s="245" t="n">
        <v>24</v>
      </c>
      <c r="AH107" s="244" t="n">
        <v>73</v>
      </c>
      <c r="AI107" s="245" t="n">
        <v>49</v>
      </c>
      <c r="AJ107" s="245" t="n">
        <v>24</v>
      </c>
      <c r="AK107" s="244" t="n">
        <v>73</v>
      </c>
      <c r="AL107" s="245" t="n">
        <v>37</v>
      </c>
      <c r="AM107" s="245" t="n">
        <v>16</v>
      </c>
      <c r="AN107" s="244" t="n">
        <v>53</v>
      </c>
      <c r="AO107" s="245" t="n">
        <v>49</v>
      </c>
      <c r="AP107" s="245" t="n">
        <v>24</v>
      </c>
      <c r="AQ107" s="244" t="n">
        <v>73</v>
      </c>
      <c r="AR107" s="244">
        <f>IF('b2'!$AQ107&gt;0,'b2'!$AQ107,IF('b2'!$AN107&gt;0,'b2'!$AN107,IF('b2'!$AK107&gt;0,'b2'!$AK107,IF('b2'!$AH107&gt;0,'b2'!$AH107,IF('b2'!$AE107&gt;0,'b2'!$AE107,IF('b2'!$AB107&gt;0,'b2'!$AB107,IF('b2'!$Y107&gt;0,'b2'!$Y107,IF('b2'!$V107&gt;0,'b2'!$V107," ---"))))))))</f>
        <v/>
      </c>
      <c r="AS107" s="246" t="n">
        <v>11</v>
      </c>
      <c r="AT107" s="246" t="n">
        <v>4</v>
      </c>
      <c r="AU107" s="246" t="n">
        <v>24</v>
      </c>
      <c r="AV107" s="246" t="n">
        <v>3</v>
      </c>
      <c r="AW107" s="246" t="n">
        <v>17</v>
      </c>
      <c r="AX107" s="246" t="n">
        <v>4</v>
      </c>
      <c r="AY107" s="246" t="n">
        <v>26</v>
      </c>
      <c r="AZ107" s="246" t="n">
        <v>3</v>
      </c>
      <c r="BA107" s="246" t="n">
        <v>21</v>
      </c>
      <c r="BB107" s="246" t="n">
        <v>4</v>
      </c>
      <c r="BC107" s="246" t="n">
        <v>22</v>
      </c>
      <c r="BD107" s="246" t="n">
        <v>4</v>
      </c>
      <c r="BE107" s="247" t="n">
        <v>0</v>
      </c>
      <c r="BF107" s="248" t="n">
        <v>852062.45</v>
      </c>
      <c r="BG107" s="248" t="n">
        <v>0</v>
      </c>
      <c r="BH107" s="249" t="n">
        <v>852062.45</v>
      </c>
      <c r="BI107" s="250" t="inlineStr">
        <is>
          <t>#REF!</t>
        </is>
      </c>
      <c r="BJ107" s="251" t="inlineStr">
        <is>
          <t>#REF!</t>
        </is>
      </c>
      <c r="BK107" s="248" t="n">
        <v>2225415</v>
      </c>
      <c r="BL107" s="248" t="n">
        <v>0</v>
      </c>
      <c r="BM107" s="249" t="n">
        <v>2225415</v>
      </c>
      <c r="BN107" s="250" t="inlineStr">
        <is>
          <t>#REF!</t>
        </is>
      </c>
      <c r="BO107" s="251" t="inlineStr">
        <is>
          <t>#REF!</t>
        </is>
      </c>
      <c r="BP107" s="248" t="n">
        <v>2162109.83</v>
      </c>
      <c r="BQ107" s="248" t="n">
        <v>0</v>
      </c>
      <c r="BR107" s="249" t="n">
        <v>2162109.83</v>
      </c>
      <c r="BS107" s="250" t="inlineStr">
        <is>
          <t>#REF!</t>
        </is>
      </c>
      <c r="BT107" s="251">
        <f>'[2]DATA CONSOLIDADA 2018-2025 '!$BR109-'b2'!$BO107</f>
        <v/>
      </c>
      <c r="BU107" s="248" t="n">
        <v>4355018.38</v>
      </c>
      <c r="BV107" s="248" t="n">
        <v>0</v>
      </c>
      <c r="BW107" s="249" t="n">
        <v>4355018.38</v>
      </c>
      <c r="BX107" s="250" t="inlineStr">
        <is>
          <t>#REF!</t>
        </is>
      </c>
      <c r="BY107" s="251" t="inlineStr">
        <is>
          <t>#REF!</t>
        </is>
      </c>
      <c r="BZ107" s="248" t="n">
        <v>7290944</v>
      </c>
      <c r="CA107" s="248" t="n">
        <v>0</v>
      </c>
      <c r="CB107" s="249" t="n">
        <v>7290944</v>
      </c>
      <c r="CC107" s="250" t="inlineStr">
        <is>
          <t>#REF!</t>
        </is>
      </c>
      <c r="CD107" s="251">
        <f>'[2]DATA CONSOLIDADA 2018-2025 '!$CB109-'b2'!$BW107</f>
        <v/>
      </c>
      <c r="CE107" s="253" t="n">
        <v>555888</v>
      </c>
      <c r="CF107" s="253" t="n">
        <v>4662229</v>
      </c>
      <c r="CG107" s="254" t="n">
        <v>5218117</v>
      </c>
      <c r="CH107" s="250" t="inlineStr">
        <is>
          <t>#REF!</t>
        </is>
      </c>
      <c r="CI107" s="251">
        <f>'[2]DATA CONSOLIDADA 2018-2025 '!$CG109-'b2'!$CB107</f>
        <v/>
      </c>
      <c r="CJ107" s="247" t="inlineStr">
        <is>
          <t>#REF!</t>
        </is>
      </c>
      <c r="CK107" s="247" t="n">
        <v>2220000</v>
      </c>
      <c r="CL107" s="247" t="n">
        <v>0</v>
      </c>
      <c r="CM107" s="247" t="n">
        <v>2220000</v>
      </c>
      <c r="CN107" s="247" t="inlineStr">
        <is>
          <t>#REF!</t>
        </is>
      </c>
      <c r="CO107" s="251">
        <f>'[2]DATA CONSOLIDADA 2018-2025 '!$CM109-'b2'!$CG107</f>
        <v/>
      </c>
      <c r="CP107" s="253" t="n">
        <v>0</v>
      </c>
      <c r="CQ107" s="253" t="n">
        <v>7290944</v>
      </c>
      <c r="CR107" s="253" t="n">
        <v>0</v>
      </c>
      <c r="CS107" s="253" t="n">
        <v>0</v>
      </c>
      <c r="CT107" s="253" t="n">
        <v>0</v>
      </c>
      <c r="CU107" s="253" t="n">
        <v>0</v>
      </c>
      <c r="CV107" s="247" t="n">
        <v>7290944</v>
      </c>
      <c r="CW107" s="247" t="n">
        <v>0</v>
      </c>
      <c r="CX107" s="247" t="n">
        <v>555888</v>
      </c>
      <c r="CY107" s="247" t="n">
        <v>0</v>
      </c>
      <c r="CZ107" s="247" t="n">
        <v>4662229</v>
      </c>
      <c r="DA107" s="247" t="n">
        <v>0</v>
      </c>
      <c r="DB107" s="247" t="n">
        <v>5218117</v>
      </c>
      <c r="DC107" s="255" t="n">
        <v>0</v>
      </c>
      <c r="DD107" s="255" t="n">
        <v>2220000</v>
      </c>
      <c r="DE107" s="255" t="n">
        <v>0</v>
      </c>
      <c r="DF107" s="255" t="n">
        <v>0</v>
      </c>
      <c r="DG107" s="255" t="n">
        <v>0</v>
      </c>
      <c r="DH107" s="255" t="n">
        <v>2220000</v>
      </c>
      <c r="DI107" s="256" t="n">
        <v>20490264397</v>
      </c>
      <c r="DJ107" s="257" t="inlineStr">
        <is>
          <t>ASOCIACION DE PRODUCTORES FRUTICOLAS Y PALTOS DEL VALLE DE LIMATAMBO</t>
        </is>
      </c>
      <c r="DK107" s="257" t="inlineStr">
        <is>
          <t>01 Asociación</t>
        </is>
      </c>
      <c r="DL107" s="258" t="n"/>
      <c r="DM107" s="258" t="n"/>
      <c r="DN107" s="258" t="n"/>
      <c r="DO107" s="258" t="n"/>
      <c r="DP107" s="258" t="n"/>
      <c r="DQ107" s="258" t="n"/>
      <c r="DR107" s="258" t="n"/>
      <c r="DS107" s="258" t="n"/>
      <c r="DT107" s="258" t="n"/>
      <c r="DU107" s="258" t="n"/>
      <c r="DV107" s="258" t="n"/>
      <c r="DW107" s="258" t="n"/>
      <c r="DX107" s="258" t="n"/>
      <c r="DY107" s="258" t="n"/>
      <c r="DZ107" s="258" t="n"/>
      <c r="EA107" s="258" t="n"/>
      <c r="EB107" s="258" t="n"/>
      <c r="EC107" s="258" t="n"/>
      <c r="ED107" s="258" t="n"/>
      <c r="EE107" s="258" t="n"/>
    </row>
    <row r="108" hidden="1" ht="47.25" customHeight="1">
      <c r="A108" s="240" t="inlineStr">
        <is>
          <t>COOPERATIVA AGRARIA DE PRODUCCIÓN ORGANICA SEÑOR DE HUANCA</t>
        </is>
      </c>
      <c r="B108" s="240" t="inlineStr">
        <is>
          <t>KIWICHA</t>
        </is>
      </c>
      <c r="C108" s="240" t="inlineStr">
        <is>
          <t>KIWICHA</t>
        </is>
      </c>
      <c r="D108" s="240" t="inlineStr">
        <is>
          <t>CUSCO</t>
        </is>
      </c>
      <c r="E108" s="240" t="inlineStr">
        <is>
          <t>080406</t>
        </is>
      </c>
      <c r="F108" s="240" t="inlineStr">
        <is>
          <t>CUSCO</t>
        </is>
      </c>
      <c r="G108" s="240" t="inlineStr">
        <is>
          <t>CALCA</t>
        </is>
      </c>
      <c r="H108" s="240" t="inlineStr">
        <is>
          <t>SAN SALVADOR</t>
        </is>
      </c>
      <c r="I108" s="241" t="n"/>
      <c r="J108" s="241" t="n">
        <v>1</v>
      </c>
      <c r="K108" s="241" t="n">
        <v>1</v>
      </c>
      <c r="L108" s="241" t="n">
        <v>1</v>
      </c>
      <c r="M108" s="241" t="n">
        <v>1</v>
      </c>
      <c r="N108" s="241" t="n"/>
      <c r="O108" s="241" t="n"/>
      <c r="P108" s="241" t="n"/>
      <c r="Q108" s="241" t="inlineStr">
        <is>
          <t>PAC</t>
        </is>
      </c>
      <c r="R108" s="242">
        <f>IF(I108=1,I$2,"")&amp;IF(J108=1,IF(I108=1,"-","")&amp;J$2,"")&amp;IF(K108=1,IF(OR(J108=1,I108=1),"-","")&amp;K$2,"")&amp;IF(L108=1,IF(OR(K108=1,J108=1,I108=1),"-","")&amp;L$2,"")&amp;IF(M108=1,IF(OR(L108=1,K108=1,J108=1,I108=1),"-","")&amp;M$2,"")&amp;IF(N108=1,IF(OR(M108=1,L108=1,K108=1,J108=1,I108=1),"-","")&amp;N$2,"")&amp;IF(O108=1,IF(OR(N108=1,M108=1,L108=1,K108=1,J108=1,I108=1),"-","")&amp;O$2,"")&amp;IF(P108=1,IF(I108=1," - ",IF(J108=1," - ",IF(K108=1," - ",IF(L108=1," - ",IF(M108=1," - ",IF(N108=1," - ",IF(O108=1," - ","")))))))&amp;P$2,"")</f>
        <v/>
      </c>
      <c r="S108" s="243">
        <f>SUM('b2'!$I108:$P108)</f>
        <v/>
      </c>
      <c r="T108" s="243">
        <f>IF(OR('b2'!$J108=1,'b2'!$K108=1,'b2'!$L108=1,'b2'!$M108=1,'b2'!$N108=1,'b2'!$O108=1,'b2'!$P108=1),"SI","NO")</f>
        <v/>
      </c>
      <c r="U108" s="243">
        <f>IF(OR('b2'!$K108=1,'b2'!$L108=1,'b2'!$M108=1,'b2'!$N108=1,'b2'!$O108=1,'b2'!$P108=1),"SI","NO")</f>
        <v/>
      </c>
      <c r="V108" s="244" t="n">
        <v>0</v>
      </c>
      <c r="W108" s="245" t="n">
        <v>17</v>
      </c>
      <c r="X108" s="245" t="n">
        <v>15</v>
      </c>
      <c r="Y108" s="244" t="n">
        <v>32</v>
      </c>
      <c r="Z108" s="245" t="n">
        <v>15</v>
      </c>
      <c r="AA108" s="245" t="n">
        <v>16</v>
      </c>
      <c r="AB108" s="244" t="n">
        <v>31</v>
      </c>
      <c r="AC108" s="245" t="n">
        <v>20</v>
      </c>
      <c r="AD108" s="245" t="n">
        <v>33</v>
      </c>
      <c r="AE108" s="244" t="n">
        <v>53</v>
      </c>
      <c r="AF108" s="245" t="n">
        <v>20</v>
      </c>
      <c r="AG108" s="245" t="n">
        <v>33</v>
      </c>
      <c r="AH108" s="244" t="n">
        <v>53</v>
      </c>
      <c r="AI108" s="245" t="n">
        <v>0</v>
      </c>
      <c r="AJ108" s="245" t="n">
        <v>0</v>
      </c>
      <c r="AK108" s="244" t="n">
        <v>0</v>
      </c>
      <c r="AL108" s="245" t="n">
        <v>0</v>
      </c>
      <c r="AM108" s="245" t="n">
        <v>0</v>
      </c>
      <c r="AN108" s="244" t="n">
        <v>0</v>
      </c>
      <c r="AO108" s="245" t="n">
        <v>0</v>
      </c>
      <c r="AP108" s="245" t="n">
        <v>0</v>
      </c>
      <c r="AQ108" s="244" t="n">
        <v>0</v>
      </c>
      <c r="AR108" s="244">
        <f>IF('b2'!$AQ108&gt;0,'b2'!$AQ108,IF('b2'!$AN108&gt;0,'b2'!$AN108,IF('b2'!$AK108&gt;0,'b2'!$AK108,IF('b2'!$AH108&gt;0,'b2'!$AH108,IF('b2'!$AE108&gt;0,'b2'!$AE108,IF('b2'!$AB108&gt;0,'b2'!$AB108,IF('b2'!$Y108&gt;0,'b2'!$Y108,IF('b2'!$V108&gt;0,'b2'!$V108," ---"))))))))</f>
        <v/>
      </c>
      <c r="AS108" s="246" t="n">
        <v>0</v>
      </c>
      <c r="AT108" s="246" t="n">
        <v>0</v>
      </c>
      <c r="AU108" s="246" t="n">
        <v>18</v>
      </c>
      <c r="AV108" s="246" t="n">
        <v>3</v>
      </c>
      <c r="AW108" s="246" t="n">
        <v>27</v>
      </c>
      <c r="AX108" s="246" t="n">
        <v>5</v>
      </c>
      <c r="AY108" s="246" t="n">
        <v>0</v>
      </c>
      <c r="AZ108" s="246" t="n">
        <v>0</v>
      </c>
      <c r="BA108" s="246" t="n">
        <v>0</v>
      </c>
      <c r="BB108" s="246" t="n">
        <v>0</v>
      </c>
      <c r="BC108" s="246" t="n">
        <v>0</v>
      </c>
      <c r="BD108" s="246" t="n">
        <v>0</v>
      </c>
      <c r="BE108" s="247" t="n">
        <v>0</v>
      </c>
      <c r="BF108" s="248" t="n">
        <v>119504</v>
      </c>
      <c r="BG108" s="248" t="n">
        <v>0</v>
      </c>
      <c r="BH108" s="249" t="n">
        <v>119504</v>
      </c>
      <c r="BI108" s="250" t="inlineStr">
        <is>
          <t>#REF!</t>
        </is>
      </c>
      <c r="BJ108" s="251" t="inlineStr">
        <is>
          <t>#REF!</t>
        </is>
      </c>
      <c r="BK108" s="248" t="n">
        <v>51000</v>
      </c>
      <c r="BL108" s="248" t="n">
        <v>0</v>
      </c>
      <c r="BM108" s="249" t="n">
        <v>51000</v>
      </c>
      <c r="BN108" s="250" t="inlineStr">
        <is>
          <t>#REF!</t>
        </is>
      </c>
      <c r="BO108" s="251" t="inlineStr">
        <is>
          <t>#REF!</t>
        </is>
      </c>
      <c r="BP108" s="248" t="n">
        <v>149388</v>
      </c>
      <c r="BQ108" s="248" t="n">
        <v>0</v>
      </c>
      <c r="BR108" s="249" t="n">
        <v>149388</v>
      </c>
      <c r="BS108" s="250" t="inlineStr">
        <is>
          <t>#REF!</t>
        </is>
      </c>
      <c r="BT108" s="251">
        <f>'[2]DATA CONSOLIDADA 2018-2025 '!$BR110-'b2'!$BO108</f>
        <v/>
      </c>
      <c r="BU108" s="248" t="n">
        <v>160300</v>
      </c>
      <c r="BV108" s="248" t="n">
        <v>0</v>
      </c>
      <c r="BW108" s="249" t="n">
        <v>160300</v>
      </c>
      <c r="BX108" s="250" t="inlineStr">
        <is>
          <t>#REF!</t>
        </is>
      </c>
      <c r="BY108" s="251" t="inlineStr">
        <is>
          <t>#REF!</t>
        </is>
      </c>
      <c r="BZ108" s="248" t="n">
        <v>0</v>
      </c>
      <c r="CA108" s="248" t="n">
        <v>0</v>
      </c>
      <c r="CB108" s="249" t="n">
        <v>0</v>
      </c>
      <c r="CC108" s="250" t="inlineStr">
        <is>
          <t>#REF!</t>
        </is>
      </c>
      <c r="CD108" s="251">
        <f>'[2]DATA CONSOLIDADA 2018-2025 '!$CB110-'b2'!$BW108</f>
        <v/>
      </c>
      <c r="CE108" s="253" t="n">
        <v>0</v>
      </c>
      <c r="CF108" s="253" t="n">
        <v>0</v>
      </c>
      <c r="CG108" s="254" t="n">
        <v>0</v>
      </c>
      <c r="CH108" s="250" t="inlineStr">
        <is>
          <t>#REF!</t>
        </is>
      </c>
      <c r="CI108" s="251">
        <f>'[2]DATA CONSOLIDADA 2018-2025 '!$CG110-'b2'!$CB108</f>
        <v/>
      </c>
      <c r="CJ108" s="247" t="inlineStr">
        <is>
          <t>#REF!</t>
        </is>
      </c>
      <c r="CK108" s="247" t="n">
        <v>0</v>
      </c>
      <c r="CL108" s="247" t="n">
        <v>0</v>
      </c>
      <c r="CM108" s="247" t="n">
        <v>0</v>
      </c>
      <c r="CN108" s="247" t="inlineStr">
        <is>
          <t>#REF!</t>
        </is>
      </c>
      <c r="CO108" s="251">
        <f>'[2]DATA CONSOLIDADA 2018-2025 '!$CM110-'b2'!$CG108</f>
        <v/>
      </c>
      <c r="CP108" s="253" t="n">
        <v>0</v>
      </c>
      <c r="CQ108" s="253" t="n">
        <v>0</v>
      </c>
      <c r="CR108" s="253" t="n">
        <v>0</v>
      </c>
      <c r="CS108" s="253" t="n">
        <v>0</v>
      </c>
      <c r="CT108" s="253" t="n">
        <v>0</v>
      </c>
      <c r="CU108" s="253" t="n">
        <v>0</v>
      </c>
      <c r="CV108" s="247" t="n">
        <v>0</v>
      </c>
      <c r="CW108" s="247" t="n">
        <v>0</v>
      </c>
      <c r="CX108" s="247" t="n">
        <v>0</v>
      </c>
      <c r="CY108" s="247" t="n">
        <v>0</v>
      </c>
      <c r="CZ108" s="247" t="n">
        <v>0</v>
      </c>
      <c r="DA108" s="247" t="n">
        <v>0</v>
      </c>
      <c r="DB108" s="247" t="n">
        <v>0</v>
      </c>
      <c r="DC108" s="255" t="n">
        <v>0</v>
      </c>
      <c r="DD108" s="255" t="n">
        <v>0</v>
      </c>
      <c r="DE108" s="255" t="n">
        <v>0</v>
      </c>
      <c r="DF108" s="255" t="n">
        <v>0</v>
      </c>
      <c r="DG108" s="255" t="n">
        <v>0</v>
      </c>
      <c r="DH108" s="255" t="n">
        <v>0</v>
      </c>
      <c r="DI108" s="256" t="n">
        <v>20601360145</v>
      </c>
      <c r="DJ108" s="257" t="inlineStr">
        <is>
          <t>COOPERATIVA AGRARIA DE PRODUCCION ORGANICA SEÑOR DE HUANCA SAN SALVADOR - CAPOSH</t>
        </is>
      </c>
      <c r="DK108" s="257" t="inlineStr">
        <is>
          <t>02 Cooperativa</t>
        </is>
      </c>
      <c r="DL108" s="258" t="n"/>
      <c r="DM108" s="258" t="n"/>
      <c r="DN108" s="258" t="n"/>
      <c r="DO108" s="258" t="n"/>
      <c r="DP108" s="258" t="n"/>
      <c r="DQ108" s="258" t="n"/>
      <c r="DR108" s="258" t="n"/>
      <c r="DS108" s="258" t="n"/>
      <c r="DT108" s="258" t="n"/>
      <c r="DU108" s="258" t="n"/>
      <c r="DV108" s="258" t="n"/>
      <c r="DW108" s="258" t="n"/>
      <c r="DX108" s="258" t="n"/>
      <c r="DY108" s="258" t="n"/>
      <c r="DZ108" s="258" t="n"/>
      <c r="EA108" s="258" t="n"/>
      <c r="EB108" s="258" t="n"/>
      <c r="EC108" s="258" t="n"/>
      <c r="ED108" s="258" t="n"/>
      <c r="EE108" s="258" t="n"/>
    </row>
    <row r="109" hidden="1" ht="47.25" customHeight="1">
      <c r="A109" s="240" t="inlineStr">
        <is>
          <t>COOPERATIVA AGROINDUSTRIAL VALLE SAGRADO LTDA - AGROVAS</t>
        </is>
      </c>
      <c r="B109" s="240" t="inlineStr">
        <is>
          <t>MAÍZ</t>
        </is>
      </c>
      <c r="C109" s="240" t="inlineStr">
        <is>
          <t>MAÍZ</t>
        </is>
      </c>
      <c r="D109" s="240" t="inlineStr">
        <is>
          <t>CUSCO</t>
        </is>
      </c>
      <c r="E109" s="240" t="inlineStr">
        <is>
          <t>080401</t>
        </is>
      </c>
      <c r="F109" s="240" t="inlineStr">
        <is>
          <t>CUSCO</t>
        </is>
      </c>
      <c r="G109" s="240" t="inlineStr">
        <is>
          <t>CALCA</t>
        </is>
      </c>
      <c r="H109" s="240" t="inlineStr">
        <is>
          <t>CALCA</t>
        </is>
      </c>
      <c r="I109" s="241" t="n">
        <v>1</v>
      </c>
      <c r="J109" s="241" t="n">
        <v>1</v>
      </c>
      <c r="K109" s="241" t="n">
        <v>1</v>
      </c>
      <c r="L109" s="241" t="n">
        <v>1</v>
      </c>
      <c r="M109" s="241" t="n">
        <v>1</v>
      </c>
      <c r="N109" s="241" t="n"/>
      <c r="O109" s="241" t="n"/>
      <c r="P109" s="241" t="n"/>
      <c r="Q109" s="241" t="inlineStr">
        <is>
          <t>PAC</t>
        </is>
      </c>
      <c r="R109" s="242">
        <f>IF(I109=1,I$2,"")&amp;IF(J109=1,IF(I109=1,"-","")&amp;J$2,"")&amp;IF(K109=1,IF(OR(J109=1,I109=1),"-","")&amp;K$2,"")&amp;IF(L109=1,IF(OR(K109=1,J109=1,I109=1),"-","")&amp;L$2,"")&amp;IF(M109=1,IF(OR(L109=1,K109=1,J109=1,I109=1),"-","")&amp;M$2,"")&amp;IF(N109=1,IF(OR(M109=1,L109=1,K109=1,J109=1,I109=1),"-","")&amp;N$2,"")&amp;IF(O109=1,IF(OR(N109=1,M109=1,L109=1,K109=1,J109=1,I109=1),"-","")&amp;O$2,"")&amp;IF(P109=1,IF(I109=1," - ",IF(J109=1," - ",IF(K109=1," - ",IF(L109=1," - ",IF(M109=1," - ",IF(N109=1," - ",IF(O109=1," - ","")))))))&amp;P$2,"")</f>
        <v/>
      </c>
      <c r="S109" s="243">
        <f>SUM('b2'!$I109:$P109)</f>
        <v/>
      </c>
      <c r="T109" s="243">
        <f>IF(OR('b2'!$J109=1,'b2'!$K109=1,'b2'!$L109=1,'b2'!$M109=1,'b2'!$N109=1,'b2'!$O109=1,'b2'!$P109=1),"SI","NO")</f>
        <v/>
      </c>
      <c r="U109" s="243">
        <f>IF(OR('b2'!$K109=1,'b2'!$L109=1,'b2'!$M109=1,'b2'!$N109=1,'b2'!$O109=1,'b2'!$P109=1),"SI","NO")</f>
        <v/>
      </c>
      <c r="V109" s="244" t="n">
        <v>138</v>
      </c>
      <c r="W109" s="245" t="n">
        <v>24</v>
      </c>
      <c r="X109" s="245" t="n">
        <v>8</v>
      </c>
      <c r="Y109" s="244" t="n">
        <v>32</v>
      </c>
      <c r="Z109" s="245" t="n">
        <v>20</v>
      </c>
      <c r="AA109" s="245" t="n">
        <v>6</v>
      </c>
      <c r="AB109" s="244" t="n">
        <v>26</v>
      </c>
      <c r="AC109" s="245" t="n">
        <v>80</v>
      </c>
      <c r="AD109" s="245" t="n">
        <v>47</v>
      </c>
      <c r="AE109" s="244" t="n">
        <v>127</v>
      </c>
      <c r="AF109" s="245" t="n">
        <v>80</v>
      </c>
      <c r="AG109" s="245" t="n">
        <v>47</v>
      </c>
      <c r="AH109" s="244" t="n">
        <v>127</v>
      </c>
      <c r="AI109" s="245" t="n">
        <v>0</v>
      </c>
      <c r="AJ109" s="245" t="n">
        <v>0</v>
      </c>
      <c r="AK109" s="244" t="n">
        <v>0</v>
      </c>
      <c r="AL109" s="245" t="n">
        <v>0</v>
      </c>
      <c r="AM109" s="245" t="n">
        <v>0</v>
      </c>
      <c r="AN109" s="244" t="n">
        <v>0</v>
      </c>
      <c r="AO109" s="245" t="n">
        <v>0</v>
      </c>
      <c r="AP109" s="245" t="n">
        <v>0</v>
      </c>
      <c r="AQ109" s="244" t="n">
        <v>0</v>
      </c>
      <c r="AR109" s="244">
        <f>IF('b2'!$AQ109&gt;0,'b2'!$AQ109,IF('b2'!$AN109&gt;0,'b2'!$AN109,IF('b2'!$AK109&gt;0,'b2'!$AK109,IF('b2'!$AH109&gt;0,'b2'!$AH109,IF('b2'!$AE109&gt;0,'b2'!$AE109,IF('b2'!$AB109&gt;0,'b2'!$AB109,IF('b2'!$Y109&gt;0,'b2'!$Y109,IF('b2'!$V109&gt;0,'b2'!$V109," ---"))))))))</f>
        <v/>
      </c>
      <c r="AS109" s="246" t="n">
        <v>0</v>
      </c>
      <c r="AT109" s="246" t="n">
        <v>0</v>
      </c>
      <c r="AU109" s="246" t="n">
        <v>30</v>
      </c>
      <c r="AV109" s="246" t="n">
        <v>5</v>
      </c>
      <c r="AW109" s="246" t="n">
        <v>18</v>
      </c>
      <c r="AX109" s="246" t="n">
        <v>4</v>
      </c>
      <c r="AY109" s="246" t="n">
        <v>0</v>
      </c>
      <c r="AZ109" s="246" t="n">
        <v>0</v>
      </c>
      <c r="BA109" s="246" t="n">
        <v>0</v>
      </c>
      <c r="BB109" s="246" t="n">
        <v>0</v>
      </c>
      <c r="BC109" s="246" t="n">
        <v>0</v>
      </c>
      <c r="BD109" s="246" t="n">
        <v>0</v>
      </c>
      <c r="BE109" s="247" t="n">
        <v>0</v>
      </c>
      <c r="BF109" s="248" t="n">
        <v>36111.9</v>
      </c>
      <c r="BG109" s="248" t="n">
        <v>0</v>
      </c>
      <c r="BH109" s="249" t="n">
        <v>36111.9</v>
      </c>
      <c r="BI109" s="250" t="inlineStr">
        <is>
          <t>#REF!</t>
        </is>
      </c>
      <c r="BJ109" s="251" t="inlineStr">
        <is>
          <t>#REF!</t>
        </is>
      </c>
      <c r="BK109" s="248" t="n">
        <v>55000</v>
      </c>
      <c r="BL109" s="248" t="n">
        <v>0</v>
      </c>
      <c r="BM109" s="249" t="n">
        <v>55000</v>
      </c>
      <c r="BN109" s="250" t="inlineStr">
        <is>
          <t>#REF!</t>
        </is>
      </c>
      <c r="BO109" s="251" t="inlineStr">
        <is>
          <t>#REF!</t>
        </is>
      </c>
      <c r="BP109" s="248" t="n">
        <v>113109.2</v>
      </c>
      <c r="BQ109" s="248" t="n">
        <v>0</v>
      </c>
      <c r="BR109" s="249" t="n">
        <v>113109.2</v>
      </c>
      <c r="BS109" s="250" t="inlineStr">
        <is>
          <t>#REF!</t>
        </is>
      </c>
      <c r="BT109" s="251">
        <f>'[2]DATA CONSOLIDADA 2018-2025 '!$BR111-'b2'!$BO109</f>
        <v/>
      </c>
      <c r="BU109" s="248" t="n">
        <v>171500</v>
      </c>
      <c r="BV109" s="248" t="n">
        <v>0</v>
      </c>
      <c r="BW109" s="249" t="n">
        <v>171500</v>
      </c>
      <c r="BX109" s="250" t="inlineStr">
        <is>
          <t>#REF!</t>
        </is>
      </c>
      <c r="BY109" s="251" t="inlineStr">
        <is>
          <t>#REF!</t>
        </is>
      </c>
      <c r="BZ109" s="248" t="n">
        <v>0</v>
      </c>
      <c r="CA109" s="248" t="n">
        <v>0</v>
      </c>
      <c r="CB109" s="249" t="n">
        <v>0</v>
      </c>
      <c r="CC109" s="250" t="inlineStr">
        <is>
          <t>#REF!</t>
        </is>
      </c>
      <c r="CD109" s="251">
        <f>'[2]DATA CONSOLIDADA 2018-2025 '!$CB111-'b2'!$BW109</f>
        <v/>
      </c>
      <c r="CE109" s="253" t="n">
        <v>0</v>
      </c>
      <c r="CF109" s="253" t="n">
        <v>0</v>
      </c>
      <c r="CG109" s="254" t="n">
        <v>0</v>
      </c>
      <c r="CH109" s="250" t="inlineStr">
        <is>
          <t>#REF!</t>
        </is>
      </c>
      <c r="CI109" s="251">
        <f>'[2]DATA CONSOLIDADA 2018-2025 '!$CG111-'b2'!$CB109</f>
        <v/>
      </c>
      <c r="CJ109" s="247" t="inlineStr">
        <is>
          <t>#REF!</t>
        </is>
      </c>
      <c r="CK109" s="247" t="n">
        <v>0</v>
      </c>
      <c r="CL109" s="247" t="n">
        <v>0</v>
      </c>
      <c r="CM109" s="247" t="n">
        <v>0</v>
      </c>
      <c r="CN109" s="247" t="inlineStr">
        <is>
          <t>#REF!</t>
        </is>
      </c>
      <c r="CO109" s="251">
        <f>'[2]DATA CONSOLIDADA 2018-2025 '!$CM111-'b2'!$CG109</f>
        <v/>
      </c>
      <c r="CP109" s="253" t="n">
        <v>0</v>
      </c>
      <c r="CQ109" s="253" t="n">
        <v>0</v>
      </c>
      <c r="CR109" s="253" t="n">
        <v>0</v>
      </c>
      <c r="CS109" s="253" t="n">
        <v>0</v>
      </c>
      <c r="CT109" s="253" t="n">
        <v>0</v>
      </c>
      <c r="CU109" s="253" t="n">
        <v>0</v>
      </c>
      <c r="CV109" s="247" t="n">
        <v>0</v>
      </c>
      <c r="CW109" s="247" t="n">
        <v>0</v>
      </c>
      <c r="CX109" s="247" t="n">
        <v>0</v>
      </c>
      <c r="CY109" s="247" t="n">
        <v>0</v>
      </c>
      <c r="CZ109" s="247" t="n">
        <v>0</v>
      </c>
      <c r="DA109" s="247" t="n">
        <v>0</v>
      </c>
      <c r="DB109" s="247" t="n">
        <v>0</v>
      </c>
      <c r="DC109" s="255" t="n">
        <v>0</v>
      </c>
      <c r="DD109" s="255" t="n">
        <v>0</v>
      </c>
      <c r="DE109" s="255" t="n">
        <v>0</v>
      </c>
      <c r="DF109" s="255" t="n">
        <v>0</v>
      </c>
      <c r="DG109" s="255" t="n">
        <v>0</v>
      </c>
      <c r="DH109" s="255" t="n">
        <v>0</v>
      </c>
      <c r="DI109" s="256" t="n">
        <v>20491050960</v>
      </c>
      <c r="DJ109" s="257" t="inlineStr">
        <is>
          <t>COOPERATIVA AGROINDUSTRIAL VALLE SAGRADO LTDA - AGROVAS</t>
        </is>
      </c>
      <c r="DK109" s="257" t="inlineStr">
        <is>
          <t>02 Cooperativa</t>
        </is>
      </c>
      <c r="DL109" s="258" t="n"/>
      <c r="DM109" s="258" t="n"/>
      <c r="DN109" s="258" t="n"/>
      <c r="DO109" s="258" t="n"/>
      <c r="DP109" s="258" t="n"/>
      <c r="DQ109" s="258" t="n"/>
      <c r="DR109" s="258" t="n"/>
      <c r="DS109" s="258" t="n"/>
      <c r="DT109" s="258" t="n"/>
      <c r="DU109" s="258" t="n"/>
      <c r="DV109" s="258" t="n"/>
      <c r="DW109" s="258" t="n"/>
      <c r="DX109" s="258" t="n"/>
      <c r="DY109" s="258" t="n"/>
      <c r="DZ109" s="258" t="n"/>
      <c r="EA109" s="258" t="n"/>
      <c r="EB109" s="258" t="n"/>
      <c r="EC109" s="258" t="n"/>
      <c r="ED109" s="258" t="n"/>
      <c r="EE109" s="258" t="n"/>
    </row>
    <row r="110" hidden="1" ht="47.25" customHeight="1">
      <c r="A110" s="240" t="inlineStr">
        <is>
          <t>ASOCIACION DE PRODUCTORES AGROPECUARIOS MI CULLAHUATA</t>
        </is>
      </c>
      <c r="B110" s="240" t="inlineStr">
        <is>
          <t>DERIVADOS LACTEOS</t>
        </is>
      </c>
      <c r="C110" s="240" t="inlineStr">
        <is>
          <t>DERIVADOS LACTEOS</t>
        </is>
      </c>
      <c r="D110" s="240" t="inlineStr">
        <is>
          <t>CUSCO</t>
        </is>
      </c>
      <c r="E110" s="240" t="inlineStr">
        <is>
          <t>080708</t>
        </is>
      </c>
      <c r="F110" s="240" t="inlineStr">
        <is>
          <t>CUSCO</t>
        </is>
      </c>
      <c r="G110" s="240" t="inlineStr">
        <is>
          <t>CHUMBIVILCAS</t>
        </is>
      </c>
      <c r="H110" s="240" t="inlineStr">
        <is>
          <t>VELILLE</t>
        </is>
      </c>
      <c r="I110" s="241" t="n">
        <v>1</v>
      </c>
      <c r="J110" s="241" t="n">
        <v>1</v>
      </c>
      <c r="K110" s="241" t="n">
        <v>1</v>
      </c>
      <c r="L110" s="241" t="n">
        <v>1</v>
      </c>
      <c r="M110" s="241" t="n"/>
      <c r="N110" s="241" t="n"/>
      <c r="O110" s="241" t="n"/>
      <c r="P110" s="241" t="n"/>
      <c r="Q110" s="241" t="inlineStr">
        <is>
          <t>PAC</t>
        </is>
      </c>
      <c r="R110" s="242">
        <f>IF(I110=1,I$2,"")&amp;IF(J110=1,IF(I110=1,"-","")&amp;J$2,"")&amp;IF(K110=1,IF(OR(J110=1,I110=1),"-","")&amp;K$2,"")&amp;IF(L110=1,IF(OR(K110=1,J110=1,I110=1),"-","")&amp;L$2,"")&amp;IF(M110=1,IF(OR(L110=1,K110=1,J110=1,I110=1),"-","")&amp;M$2,"")&amp;IF(N110=1,IF(OR(M110=1,L110=1,K110=1,J110=1,I110=1),"-","")&amp;N$2,"")&amp;IF(O110=1,IF(OR(N110=1,M110=1,L110=1,K110=1,J110=1,I110=1),"-","")&amp;O$2,"")&amp;IF(P110=1,IF(I110=1," - ",IF(J110=1," - ",IF(K110=1," - ",IF(L110=1," - ",IF(M110=1," - ",IF(N110=1," - ",IF(O110=1," - ","")))))))&amp;P$2,"")</f>
        <v/>
      </c>
      <c r="S110" s="243">
        <f>SUM('b2'!$I110:$P110)</f>
        <v/>
      </c>
      <c r="T110" s="243">
        <f>IF(OR('b2'!$J110=1,'b2'!$K110=1,'b2'!$L110=1,'b2'!$M110=1,'b2'!$N110=1,'b2'!$O110=1,'b2'!$P110=1),"SI","NO")</f>
        <v/>
      </c>
      <c r="U110" s="243">
        <f>IF(OR('b2'!$K110=1,'b2'!$L110=1,'b2'!$M110=1,'b2'!$N110=1,'b2'!$O110=1,'b2'!$P110=1),"SI","NO")</f>
        <v/>
      </c>
      <c r="V110" s="244" t="n">
        <v>38</v>
      </c>
      <c r="W110" s="245" t="n">
        <v>34</v>
      </c>
      <c r="X110" s="245" t="n">
        <v>13</v>
      </c>
      <c r="Y110" s="244" t="n">
        <v>47</v>
      </c>
      <c r="Z110" s="245" t="n">
        <v>29</v>
      </c>
      <c r="AA110" s="245" t="n">
        <v>13</v>
      </c>
      <c r="AB110" s="244" t="n">
        <v>42</v>
      </c>
      <c r="AC110" s="245" t="n">
        <v>14</v>
      </c>
      <c r="AD110" s="245" t="n">
        <v>10</v>
      </c>
      <c r="AE110" s="244" t="n">
        <v>24</v>
      </c>
      <c r="AF110" s="245" t="n">
        <v>14</v>
      </c>
      <c r="AG110" s="245" t="n">
        <v>10</v>
      </c>
      <c r="AH110" s="244" t="n">
        <v>24</v>
      </c>
      <c r="AI110" s="245" t="n">
        <v>0</v>
      </c>
      <c r="AJ110" s="245" t="n">
        <v>0</v>
      </c>
      <c r="AK110" s="244" t="n">
        <v>0</v>
      </c>
      <c r="AL110" s="245" t="n">
        <v>0</v>
      </c>
      <c r="AM110" s="245" t="n">
        <v>0</v>
      </c>
      <c r="AN110" s="244" t="n">
        <v>0</v>
      </c>
      <c r="AO110" s="245" t="n">
        <v>0</v>
      </c>
      <c r="AP110" s="245" t="n">
        <v>0</v>
      </c>
      <c r="AQ110" s="244" t="n">
        <v>0</v>
      </c>
      <c r="AR110" s="244">
        <f>IF('b2'!$AQ110&gt;0,'b2'!$AQ110,IF('b2'!$AN110&gt;0,'b2'!$AN110,IF('b2'!$AK110&gt;0,'b2'!$AK110,IF('b2'!$AH110&gt;0,'b2'!$AH110,IF('b2'!$AE110&gt;0,'b2'!$AE110,IF('b2'!$AB110&gt;0,'b2'!$AB110,IF('b2'!$Y110&gt;0,'b2'!$Y110,IF('b2'!$V110&gt;0,'b2'!$V110," ---"))))))))</f>
        <v/>
      </c>
      <c r="AS110" s="246" t="n">
        <v>0</v>
      </c>
      <c r="AT110" s="246" t="n">
        <v>5</v>
      </c>
      <c r="AU110" s="246" t="n">
        <v>27</v>
      </c>
      <c r="AV110" s="246" t="n">
        <v>5</v>
      </c>
      <c r="AW110" s="246" t="n">
        <v>0</v>
      </c>
      <c r="AX110" s="246" t="n">
        <v>0</v>
      </c>
      <c r="AY110" s="246" t="n">
        <v>0</v>
      </c>
      <c r="AZ110" s="246" t="n">
        <v>0</v>
      </c>
      <c r="BA110" s="246" t="n">
        <v>0</v>
      </c>
      <c r="BB110" s="246" t="n">
        <v>0</v>
      </c>
      <c r="BC110" s="246" t="n">
        <v>0</v>
      </c>
      <c r="BD110" s="246" t="n">
        <v>0</v>
      </c>
      <c r="BE110" s="247" t="n">
        <v>0</v>
      </c>
      <c r="BF110" s="248" t="n">
        <v>84926.17999999999</v>
      </c>
      <c r="BG110" s="248" t="n">
        <v>0</v>
      </c>
      <c r="BH110" s="249" t="n">
        <v>84926.17999999999</v>
      </c>
      <c r="BI110" s="250" t="inlineStr">
        <is>
          <t>#REF!</t>
        </is>
      </c>
      <c r="BJ110" s="251" t="inlineStr">
        <is>
          <t>#REF!</t>
        </is>
      </c>
      <c r="BK110" s="248" t="n">
        <v>4307</v>
      </c>
      <c r="BL110" s="248" t="n">
        <v>0</v>
      </c>
      <c r="BM110" s="249" t="n">
        <v>4307</v>
      </c>
      <c r="BN110" s="250" t="inlineStr">
        <is>
          <t>#REF!</t>
        </is>
      </c>
      <c r="BO110" s="251" t="inlineStr">
        <is>
          <t>#REF!</t>
        </is>
      </c>
      <c r="BP110" s="248" t="n">
        <v>11511.97</v>
      </c>
      <c r="BQ110" s="248" t="n">
        <v>0</v>
      </c>
      <c r="BR110" s="249" t="n">
        <v>11511.97</v>
      </c>
      <c r="BS110" s="250" t="inlineStr">
        <is>
          <t>#REF!</t>
        </is>
      </c>
      <c r="BT110" s="251">
        <f>'[2]DATA CONSOLIDADA 2018-2025 '!$BR112-'b2'!$BO110</f>
        <v/>
      </c>
      <c r="BU110" s="248" t="n">
        <v>0</v>
      </c>
      <c r="BV110" s="248" t="n">
        <v>0</v>
      </c>
      <c r="BW110" s="249" t="n">
        <v>0</v>
      </c>
      <c r="BX110" s="250" t="inlineStr">
        <is>
          <t>#REF!</t>
        </is>
      </c>
      <c r="BY110" s="251" t="inlineStr">
        <is>
          <t>#REF!</t>
        </is>
      </c>
      <c r="BZ110" s="248" t="n">
        <v>0</v>
      </c>
      <c r="CA110" s="248" t="n">
        <v>0</v>
      </c>
      <c r="CB110" s="249" t="n">
        <v>0</v>
      </c>
      <c r="CC110" s="250" t="inlineStr">
        <is>
          <t>#REF!</t>
        </is>
      </c>
      <c r="CD110" s="251">
        <f>'[2]DATA CONSOLIDADA 2018-2025 '!$CB112-'b2'!$BW110</f>
        <v/>
      </c>
      <c r="CE110" s="253" t="n">
        <v>0</v>
      </c>
      <c r="CF110" s="253" t="n">
        <v>0</v>
      </c>
      <c r="CG110" s="254" t="n">
        <v>0</v>
      </c>
      <c r="CH110" s="250" t="inlineStr">
        <is>
          <t>#REF!</t>
        </is>
      </c>
      <c r="CI110" s="251">
        <f>'[2]DATA CONSOLIDADA 2018-2025 '!$CG112-'b2'!$CB110</f>
        <v/>
      </c>
      <c r="CJ110" s="247" t="inlineStr">
        <is>
          <t>#REF!</t>
        </is>
      </c>
      <c r="CK110" s="247" t="n">
        <v>0</v>
      </c>
      <c r="CL110" s="247" t="n">
        <v>0</v>
      </c>
      <c r="CM110" s="247" t="n">
        <v>0</v>
      </c>
      <c r="CN110" s="247" t="inlineStr">
        <is>
          <t>#REF!</t>
        </is>
      </c>
      <c r="CO110" s="251">
        <f>'[2]DATA CONSOLIDADA 2018-2025 '!$CM112-'b2'!$CG110</f>
        <v/>
      </c>
      <c r="CP110" s="253" t="n">
        <v>0</v>
      </c>
      <c r="CQ110" s="253" t="n">
        <v>0</v>
      </c>
      <c r="CR110" s="253" t="n">
        <v>0</v>
      </c>
      <c r="CS110" s="253" t="n">
        <v>0</v>
      </c>
      <c r="CT110" s="253" t="n">
        <v>0</v>
      </c>
      <c r="CU110" s="253" t="n">
        <v>0</v>
      </c>
      <c r="CV110" s="247" t="n">
        <v>0</v>
      </c>
      <c r="CW110" s="247" t="n">
        <v>0</v>
      </c>
      <c r="CX110" s="247" t="n">
        <v>0</v>
      </c>
      <c r="CY110" s="247" t="n">
        <v>0</v>
      </c>
      <c r="CZ110" s="247" t="n">
        <v>0</v>
      </c>
      <c r="DA110" s="247" t="n">
        <v>0</v>
      </c>
      <c r="DB110" s="247" t="n">
        <v>0</v>
      </c>
      <c r="DC110" s="255" t="n">
        <v>0</v>
      </c>
      <c r="DD110" s="255" t="n">
        <v>0</v>
      </c>
      <c r="DE110" s="255" t="n">
        <v>0</v>
      </c>
      <c r="DF110" s="255" t="n">
        <v>0</v>
      </c>
      <c r="DG110" s="255" t="n">
        <v>0</v>
      </c>
      <c r="DH110" s="255" t="n">
        <v>0</v>
      </c>
      <c r="DI110" s="256" t="n">
        <v>20564218589</v>
      </c>
      <c r="DJ110" s="257" t="inlineStr">
        <is>
          <t>ASOCIACIÓN DE PRODUCTORES AGROPECUARIOS MI CULLAHUATA - VELILLE</t>
        </is>
      </c>
      <c r="DK110" s="257" t="inlineStr">
        <is>
          <t>01 Asociación</t>
        </is>
      </c>
      <c r="DL110" s="258" t="n"/>
      <c r="DM110" s="258" t="n"/>
      <c r="DN110" s="258" t="n"/>
      <c r="DO110" s="258" t="n"/>
      <c r="DP110" s="258" t="n"/>
      <c r="DQ110" s="258" t="n"/>
      <c r="DR110" s="258" t="n"/>
      <c r="DS110" s="258" t="n"/>
      <c r="DT110" s="258" t="n"/>
      <c r="DU110" s="258" t="n"/>
      <c r="DV110" s="258" t="n"/>
      <c r="DW110" s="258" t="n"/>
      <c r="DX110" s="258" t="n"/>
      <c r="DY110" s="258" t="n"/>
      <c r="DZ110" s="258" t="n"/>
      <c r="EA110" s="258" t="n"/>
      <c r="EB110" s="258" t="n"/>
      <c r="EC110" s="258" t="n"/>
      <c r="ED110" s="258" t="n"/>
      <c r="EE110" s="258" t="n"/>
    </row>
    <row r="111" hidden="1" ht="47.25" customHeight="1">
      <c r="A111" s="240" t="inlineStr">
        <is>
          <t>ASOCIACION DE ARTESANOS TRES ALPAQUITAS</t>
        </is>
      </c>
      <c r="B111" s="240" t="inlineStr">
        <is>
          <t>FIBRA DE ALPACA</t>
        </is>
      </c>
      <c r="C111" s="240" t="inlineStr">
        <is>
          <t>FIBRA DE ALPACA</t>
        </is>
      </c>
      <c r="D111" s="240" t="inlineStr">
        <is>
          <t>CUSCO</t>
        </is>
      </c>
      <c r="E111" s="240" t="inlineStr">
        <is>
          <t>081209</t>
        </is>
      </c>
      <c r="F111" s="240" t="inlineStr">
        <is>
          <t>CUSCO</t>
        </is>
      </c>
      <c r="G111" s="240" t="inlineStr">
        <is>
          <t>QUISPICANCHI</t>
        </is>
      </c>
      <c r="H111" s="240" t="inlineStr">
        <is>
          <t>MARCAPATA</t>
        </is>
      </c>
      <c r="I111" s="241" t="n">
        <v>1</v>
      </c>
      <c r="J111" s="241" t="n">
        <v>1</v>
      </c>
      <c r="K111" s="241" t="n">
        <v>1</v>
      </c>
      <c r="L111" s="241" t="n">
        <v>1</v>
      </c>
      <c r="M111" s="241" t="n">
        <v>1</v>
      </c>
      <c r="N111" s="241" t="n"/>
      <c r="O111" s="241" t="n"/>
      <c r="P111" s="241" t="n"/>
      <c r="Q111" s="241" t="inlineStr">
        <is>
          <t>PAC</t>
        </is>
      </c>
      <c r="R111" s="242">
        <f>IF(I111=1,I$2,"")&amp;IF(J111=1,IF(I111=1,"-","")&amp;J$2,"")&amp;IF(K111=1,IF(OR(J111=1,I111=1),"-","")&amp;K$2,"")&amp;IF(L111=1,IF(OR(K111=1,J111=1,I111=1),"-","")&amp;L$2,"")&amp;IF(M111=1,IF(OR(L111=1,K111=1,J111=1,I111=1),"-","")&amp;M$2,"")&amp;IF(N111=1,IF(OR(M111=1,L111=1,K111=1,J111=1,I111=1),"-","")&amp;N$2,"")&amp;IF(O111=1,IF(OR(N111=1,M111=1,L111=1,K111=1,J111=1,I111=1),"-","")&amp;O$2,"")&amp;IF(P111=1,IF(I111=1," - ",IF(J111=1," - ",IF(K111=1," - ",IF(L111=1," - ",IF(M111=1," - ",IF(N111=1," - ",IF(O111=1," - ","")))))))&amp;P$2,"")</f>
        <v/>
      </c>
      <c r="S111" s="243">
        <f>SUM('b2'!$I111:$P111)</f>
        <v/>
      </c>
      <c r="T111" s="243">
        <f>IF(OR('b2'!$J111=1,'b2'!$K111=1,'b2'!$L111=1,'b2'!$M111=1,'b2'!$N111=1,'b2'!$O111=1,'b2'!$P111=1),"SI","NO")</f>
        <v/>
      </c>
      <c r="U111" s="243">
        <f>IF(OR('b2'!$K111=1,'b2'!$L111=1,'b2'!$M111=1,'b2'!$N111=1,'b2'!$O111=1,'b2'!$P111=1),"SI","NO")</f>
        <v/>
      </c>
      <c r="V111" s="244" t="n">
        <v>48</v>
      </c>
      <c r="W111" s="245" t="n">
        <v>0</v>
      </c>
      <c r="X111" s="245" t="n">
        <v>11</v>
      </c>
      <c r="Y111" s="244" t="n">
        <v>11</v>
      </c>
      <c r="Z111" s="245" t="n">
        <v>0</v>
      </c>
      <c r="AA111" s="245" t="n">
        <v>11</v>
      </c>
      <c r="AB111" s="244" t="n">
        <v>11</v>
      </c>
      <c r="AC111" s="245" t="n">
        <v>0</v>
      </c>
      <c r="AD111" s="245" t="n">
        <v>11</v>
      </c>
      <c r="AE111" s="244" t="n">
        <v>11</v>
      </c>
      <c r="AF111" s="245" t="n">
        <v>0</v>
      </c>
      <c r="AG111" s="245" t="n">
        <v>11</v>
      </c>
      <c r="AH111" s="244" t="n">
        <v>11</v>
      </c>
      <c r="AI111" s="245" t="n">
        <v>0</v>
      </c>
      <c r="AJ111" s="245" t="n">
        <v>0</v>
      </c>
      <c r="AK111" s="244" t="n">
        <v>0</v>
      </c>
      <c r="AL111" s="245" t="n">
        <v>0</v>
      </c>
      <c r="AM111" s="245" t="n">
        <v>0</v>
      </c>
      <c r="AN111" s="244" t="n">
        <v>0</v>
      </c>
      <c r="AO111" s="245" t="n">
        <v>0</v>
      </c>
      <c r="AP111" s="245" t="n">
        <v>0</v>
      </c>
      <c r="AQ111" s="244" t="n">
        <v>0</v>
      </c>
      <c r="AR111" s="244">
        <f>IF('b2'!$AQ111&gt;0,'b2'!$AQ111,IF('b2'!$AN111&gt;0,'b2'!$AN111,IF('b2'!$AK111&gt;0,'b2'!$AK111,IF('b2'!$AH111&gt;0,'b2'!$AH111,IF('b2'!$AE111&gt;0,'b2'!$AE111,IF('b2'!$AB111&gt;0,'b2'!$AB111,IF('b2'!$Y111&gt;0,'b2'!$Y111,IF('b2'!$V111&gt;0,'b2'!$V111," ---"))))))))</f>
        <v/>
      </c>
      <c r="AS111" s="246" t="n">
        <v>5</v>
      </c>
      <c r="AT111" s="246" t="n">
        <v>1</v>
      </c>
      <c r="AU111" s="246" t="n">
        <v>29</v>
      </c>
      <c r="AV111" s="246" t="n">
        <v>7</v>
      </c>
      <c r="AW111" s="246" t="n">
        <v>24</v>
      </c>
      <c r="AX111" s="246" t="n">
        <v>12</v>
      </c>
      <c r="AY111" s="246" t="n">
        <v>0</v>
      </c>
      <c r="AZ111" s="246" t="n">
        <v>0</v>
      </c>
      <c r="BA111" s="246" t="n">
        <v>0</v>
      </c>
      <c r="BB111" s="246" t="n">
        <v>0</v>
      </c>
      <c r="BC111" s="246" t="n">
        <v>0</v>
      </c>
      <c r="BD111" s="246" t="n">
        <v>0</v>
      </c>
      <c r="BE111" s="247" t="n">
        <v>0</v>
      </c>
      <c r="BF111" s="248" t="n">
        <v>436.7</v>
      </c>
      <c r="BG111" s="248" t="n">
        <v>29560.9</v>
      </c>
      <c r="BH111" s="249" t="n">
        <v>29997.6</v>
      </c>
      <c r="BI111" s="250" t="inlineStr">
        <is>
          <t>#REF!</t>
        </is>
      </c>
      <c r="BJ111" s="251" t="inlineStr">
        <is>
          <t>#REF!</t>
        </is>
      </c>
      <c r="BK111" s="248" t="n">
        <v>0</v>
      </c>
      <c r="BL111" s="248" t="n">
        <v>0</v>
      </c>
      <c r="BM111" s="249" t="n">
        <v>0</v>
      </c>
      <c r="BN111" s="250" t="inlineStr">
        <is>
          <t>#REF!</t>
        </is>
      </c>
      <c r="BO111" s="251" t="inlineStr">
        <is>
          <t>#REF!</t>
        </is>
      </c>
      <c r="BP111" s="248" t="n">
        <v>0</v>
      </c>
      <c r="BQ111" s="248" t="n">
        <v>133154.78</v>
      </c>
      <c r="BR111" s="249" t="n">
        <v>133154.78</v>
      </c>
      <c r="BS111" s="250" t="inlineStr">
        <is>
          <t>#REF!</t>
        </is>
      </c>
      <c r="BT111" s="251">
        <f>'[2]DATA CONSOLIDADA 2018-2025 '!$BR113-'b2'!$BO111</f>
        <v/>
      </c>
      <c r="BU111" s="248" t="n">
        <v>34485.7</v>
      </c>
      <c r="BV111" s="248" t="n">
        <v>0</v>
      </c>
      <c r="BW111" s="249" t="n">
        <v>34485.7</v>
      </c>
      <c r="BX111" s="250" t="inlineStr">
        <is>
          <t>#REF!</t>
        </is>
      </c>
      <c r="BY111" s="251" t="inlineStr">
        <is>
          <t>#REF!</t>
        </is>
      </c>
      <c r="BZ111" s="248" t="n">
        <v>0</v>
      </c>
      <c r="CA111" s="248" t="n">
        <v>0</v>
      </c>
      <c r="CB111" s="249" t="n">
        <v>0</v>
      </c>
      <c r="CC111" s="250" t="inlineStr">
        <is>
          <t>#REF!</t>
        </is>
      </c>
      <c r="CD111" s="251">
        <f>'[2]DATA CONSOLIDADA 2018-2025 '!$CB113-'b2'!$BW111</f>
        <v/>
      </c>
      <c r="CE111" s="253" t="n">
        <v>0</v>
      </c>
      <c r="CF111" s="253" t="n">
        <v>0</v>
      </c>
      <c r="CG111" s="254" t="n">
        <v>0</v>
      </c>
      <c r="CH111" s="250" t="inlineStr">
        <is>
          <t>#REF!</t>
        </is>
      </c>
      <c r="CI111" s="251">
        <f>'[2]DATA CONSOLIDADA 2018-2025 '!$CG113-'b2'!$CB111</f>
        <v/>
      </c>
      <c r="CJ111" s="247" t="inlineStr">
        <is>
          <t>#REF!</t>
        </is>
      </c>
      <c r="CK111" s="247" t="n">
        <v>0</v>
      </c>
      <c r="CL111" s="247" t="n">
        <v>0</v>
      </c>
      <c r="CM111" s="247" t="n">
        <v>0</v>
      </c>
      <c r="CN111" s="247" t="inlineStr">
        <is>
          <t>#REF!</t>
        </is>
      </c>
      <c r="CO111" s="251">
        <f>'[2]DATA CONSOLIDADA 2018-2025 '!$CM113-'b2'!$CG111</f>
        <v/>
      </c>
      <c r="CP111" s="253" t="n">
        <v>0</v>
      </c>
      <c r="CQ111" s="253" t="n">
        <v>0</v>
      </c>
      <c r="CR111" s="253" t="n">
        <v>0</v>
      </c>
      <c r="CS111" s="253" t="n">
        <v>0</v>
      </c>
      <c r="CT111" s="253" t="n">
        <v>0</v>
      </c>
      <c r="CU111" s="253" t="n">
        <v>0</v>
      </c>
      <c r="CV111" s="247" t="n">
        <v>0</v>
      </c>
      <c r="CW111" s="247" t="n">
        <v>0</v>
      </c>
      <c r="CX111" s="247" t="n">
        <v>0</v>
      </c>
      <c r="CY111" s="247" t="n">
        <v>0</v>
      </c>
      <c r="CZ111" s="247" t="n">
        <v>0</v>
      </c>
      <c r="DA111" s="247" t="n">
        <v>0</v>
      </c>
      <c r="DB111" s="247" t="n">
        <v>0</v>
      </c>
      <c r="DC111" s="255" t="n">
        <v>0</v>
      </c>
      <c r="DD111" s="255" t="n">
        <v>0</v>
      </c>
      <c r="DE111" s="255" t="n">
        <v>0</v>
      </c>
      <c r="DF111" s="255" t="n">
        <v>0</v>
      </c>
      <c r="DG111" s="255" t="n">
        <v>0</v>
      </c>
      <c r="DH111" s="255" t="n">
        <v>0</v>
      </c>
      <c r="DI111" s="256" t="n">
        <v>20564152031</v>
      </c>
      <c r="DJ111" s="257" t="inlineStr">
        <is>
          <t>ASOCIACION DE ARTESANOS TRES ALPAQUITAS H&amp;F</t>
        </is>
      </c>
      <c r="DK111" s="257" t="inlineStr">
        <is>
          <t>01 Asociación</t>
        </is>
      </c>
      <c r="DL111" s="258" t="n"/>
      <c r="DM111" s="258" t="n"/>
      <c r="DN111" s="258" t="n"/>
      <c r="DO111" s="258" t="n"/>
      <c r="DP111" s="258" t="n"/>
      <c r="DQ111" s="258" t="n"/>
      <c r="DR111" s="258" t="n"/>
      <c r="DS111" s="258" t="n"/>
      <c r="DT111" s="258" t="n"/>
      <c r="DU111" s="258" t="n"/>
      <c r="DV111" s="258" t="n"/>
      <c r="DW111" s="258" t="n"/>
      <c r="DX111" s="258" t="n"/>
      <c r="DY111" s="258" t="n"/>
      <c r="DZ111" s="258" t="n"/>
      <c r="EA111" s="258" t="n"/>
      <c r="EB111" s="258" t="n"/>
      <c r="EC111" s="258" t="n"/>
      <c r="ED111" s="258" t="n"/>
      <c r="EE111" s="258" t="n"/>
    </row>
    <row r="112" hidden="1" ht="47.25" customHeight="1">
      <c r="A112" s="240" t="inlineStr">
        <is>
          <t>COOPERATIVA AGRARIA ALPAQUERA DEL SUR LIMITADA - COOPAALSUR LTDA - COOPAALSUR LTDA</t>
        </is>
      </c>
      <c r="B112" s="240" t="inlineStr">
        <is>
          <t>FIBRA DE ALPACA</t>
        </is>
      </c>
      <c r="C112" s="240" t="inlineStr">
        <is>
          <t>FIBRA DE ALPACA</t>
        </is>
      </c>
      <c r="D112" s="240" t="inlineStr">
        <is>
          <t>CUSCO</t>
        </is>
      </c>
      <c r="E112" s="240" t="inlineStr">
        <is>
          <t>081209</t>
        </is>
      </c>
      <c r="F112" s="240" t="inlineStr">
        <is>
          <t>CUSCO</t>
        </is>
      </c>
      <c r="G112" s="240" t="inlineStr">
        <is>
          <t>QUISPICANCHI</t>
        </is>
      </c>
      <c r="H112" s="240" t="inlineStr">
        <is>
          <t>MARCAPATA</t>
        </is>
      </c>
      <c r="I112" s="241" t="n"/>
      <c r="J112" s="241" t="n">
        <v>1</v>
      </c>
      <c r="K112" s="241" t="n">
        <v>1</v>
      </c>
      <c r="L112" s="241" t="n">
        <v>1</v>
      </c>
      <c r="M112" s="241" t="n">
        <v>1</v>
      </c>
      <c r="N112" s="241" t="n"/>
      <c r="O112" s="241" t="n"/>
      <c r="P112" s="241" t="n"/>
      <c r="Q112" s="241" t="inlineStr">
        <is>
          <t>PAC</t>
        </is>
      </c>
      <c r="R112" s="242">
        <f>IF(I112=1,I$2,"")&amp;IF(J112=1,IF(I112=1,"-","")&amp;J$2,"")&amp;IF(K112=1,IF(OR(J112=1,I112=1),"-","")&amp;K$2,"")&amp;IF(L112=1,IF(OR(K112=1,J112=1,I112=1),"-","")&amp;L$2,"")&amp;IF(M112=1,IF(OR(L112=1,K112=1,J112=1,I112=1),"-","")&amp;M$2,"")&amp;IF(N112=1,IF(OR(M112=1,L112=1,K112=1,J112=1,I112=1),"-","")&amp;N$2,"")&amp;IF(O112=1,IF(OR(N112=1,M112=1,L112=1,K112=1,J112=1,I112=1),"-","")&amp;O$2,"")&amp;IF(P112=1,IF(I112=1," - ",IF(J112=1," - ",IF(K112=1," - ",IF(L112=1," - ",IF(M112=1," - ",IF(N112=1," - ",IF(O112=1," - ","")))))))&amp;P$2,"")</f>
        <v/>
      </c>
      <c r="S112" s="243">
        <f>SUM('b2'!$I112:$P112)</f>
        <v/>
      </c>
      <c r="T112" s="243">
        <f>IF(OR('b2'!$J112=1,'b2'!$K112=1,'b2'!$L112=1,'b2'!$M112=1,'b2'!$N112=1,'b2'!$O112=1,'b2'!$P112=1),"SI","NO")</f>
        <v/>
      </c>
      <c r="U112" s="243">
        <f>IF(OR('b2'!$K112=1,'b2'!$L112=1,'b2'!$M112=1,'b2'!$N112=1,'b2'!$O112=1,'b2'!$P112=1),"SI","NO")</f>
        <v/>
      </c>
      <c r="V112" s="244" t="n">
        <v>0</v>
      </c>
      <c r="W112" s="245" t="n">
        <v>95</v>
      </c>
      <c r="X112" s="245" t="n">
        <v>13</v>
      </c>
      <c r="Y112" s="244" t="n">
        <v>108</v>
      </c>
      <c r="Z112" s="245" t="n">
        <v>94</v>
      </c>
      <c r="AA112" s="245" t="n">
        <v>14</v>
      </c>
      <c r="AB112" s="244" t="n">
        <v>108</v>
      </c>
      <c r="AC112" s="245" t="n">
        <v>95</v>
      </c>
      <c r="AD112" s="245" t="n">
        <v>13</v>
      </c>
      <c r="AE112" s="244" t="n">
        <v>108</v>
      </c>
      <c r="AF112" s="245" t="n">
        <v>95</v>
      </c>
      <c r="AG112" s="245" t="n">
        <v>13</v>
      </c>
      <c r="AH112" s="244" t="n">
        <v>108</v>
      </c>
      <c r="AI112" s="245" t="n">
        <v>0</v>
      </c>
      <c r="AJ112" s="245" t="n">
        <v>0</v>
      </c>
      <c r="AK112" s="244" t="n">
        <v>0</v>
      </c>
      <c r="AL112" s="245" t="n">
        <v>0</v>
      </c>
      <c r="AM112" s="245" t="n">
        <v>0</v>
      </c>
      <c r="AN112" s="244" t="n">
        <v>0</v>
      </c>
      <c r="AO112" s="245" t="n">
        <v>0</v>
      </c>
      <c r="AP112" s="245" t="n">
        <v>0</v>
      </c>
      <c r="AQ112" s="244" t="n">
        <v>0</v>
      </c>
      <c r="AR112" s="244">
        <f>IF('b2'!$AQ112&gt;0,'b2'!$AQ112,IF('b2'!$AN112&gt;0,'b2'!$AN112,IF('b2'!$AK112&gt;0,'b2'!$AK112,IF('b2'!$AH112&gt;0,'b2'!$AH112,IF('b2'!$AE112&gt;0,'b2'!$AE112,IF('b2'!$AB112&gt;0,'b2'!$AB112,IF('b2'!$Y112&gt;0,'b2'!$Y112,IF('b2'!$V112&gt;0,'b2'!$V112," ---"))))))))</f>
        <v/>
      </c>
      <c r="AS112" s="246" t="n">
        <v>14</v>
      </c>
      <c r="AT112" s="246" t="n">
        <v>9</v>
      </c>
      <c r="AU112" s="246" t="n">
        <v>28</v>
      </c>
      <c r="AV112" s="246" t="n">
        <v>6</v>
      </c>
      <c r="AW112" s="246" t="n">
        <v>21</v>
      </c>
      <c r="AX112" s="246" t="n">
        <v>4</v>
      </c>
      <c r="AY112" s="246" t="n">
        <v>0</v>
      </c>
      <c r="AZ112" s="246" t="n">
        <v>0</v>
      </c>
      <c r="BA112" s="246" t="n">
        <v>0</v>
      </c>
      <c r="BB112" s="246" t="n">
        <v>0</v>
      </c>
      <c r="BC112" s="246" t="n">
        <v>0</v>
      </c>
      <c r="BD112" s="246" t="n">
        <v>0</v>
      </c>
      <c r="BE112" s="247" t="n">
        <v>0</v>
      </c>
      <c r="BF112" s="248" t="n">
        <v>0</v>
      </c>
      <c r="BG112" s="248" t="n">
        <v>0</v>
      </c>
      <c r="BH112" s="249" t="n">
        <v>0</v>
      </c>
      <c r="BI112" s="250" t="inlineStr">
        <is>
          <t>#REF!</t>
        </is>
      </c>
      <c r="BJ112" s="251" t="inlineStr">
        <is>
          <t>#REF!</t>
        </is>
      </c>
      <c r="BK112" s="248" t="n">
        <v>0</v>
      </c>
      <c r="BL112" s="248" t="n">
        <v>49011.37</v>
      </c>
      <c r="BM112" s="249" t="n">
        <v>49011.37</v>
      </c>
      <c r="BN112" s="250" t="inlineStr">
        <is>
          <t>#REF!</t>
        </is>
      </c>
      <c r="BO112" s="251" t="inlineStr">
        <is>
          <t>#REF!</t>
        </is>
      </c>
      <c r="BP112" s="248" t="n">
        <v>849810</v>
      </c>
      <c r="BQ112" s="248" t="n">
        <v>0</v>
      </c>
      <c r="BR112" s="249" t="n">
        <v>849810</v>
      </c>
      <c r="BS112" s="250" t="inlineStr">
        <is>
          <t>#REF!</t>
        </is>
      </c>
      <c r="BT112" s="251">
        <f>'[2]DATA CONSOLIDADA 2018-2025 '!$BR114-'b2'!$BO112</f>
        <v/>
      </c>
      <c r="BU112" s="248" t="n">
        <v>374960</v>
      </c>
      <c r="BV112" s="248" t="n">
        <v>0</v>
      </c>
      <c r="BW112" s="249" t="n">
        <v>374960</v>
      </c>
      <c r="BX112" s="250" t="inlineStr">
        <is>
          <t>#REF!</t>
        </is>
      </c>
      <c r="BY112" s="251" t="inlineStr">
        <is>
          <t>#REF!</t>
        </is>
      </c>
      <c r="BZ112" s="248" t="n">
        <v>0</v>
      </c>
      <c r="CA112" s="248" t="n">
        <v>0</v>
      </c>
      <c r="CB112" s="249" t="n">
        <v>0</v>
      </c>
      <c r="CC112" s="250" t="inlineStr">
        <is>
          <t>#REF!</t>
        </is>
      </c>
      <c r="CD112" s="251">
        <f>'[2]DATA CONSOLIDADA 2018-2025 '!$CB114-'b2'!$BW112</f>
        <v/>
      </c>
      <c r="CE112" s="253" t="n">
        <v>0</v>
      </c>
      <c r="CF112" s="253" t="n">
        <v>0</v>
      </c>
      <c r="CG112" s="254" t="n">
        <v>0</v>
      </c>
      <c r="CH112" s="250" t="inlineStr">
        <is>
          <t>#REF!</t>
        </is>
      </c>
      <c r="CI112" s="251">
        <f>'[2]DATA CONSOLIDADA 2018-2025 '!$CG114-'b2'!$CB112</f>
        <v/>
      </c>
      <c r="CJ112" s="247" t="inlineStr">
        <is>
          <t>#REF!</t>
        </is>
      </c>
      <c r="CK112" s="247" t="n">
        <v>0</v>
      </c>
      <c r="CL112" s="247" t="n">
        <v>0</v>
      </c>
      <c r="CM112" s="247" t="n">
        <v>0</v>
      </c>
      <c r="CN112" s="247" t="inlineStr">
        <is>
          <t>#REF!</t>
        </is>
      </c>
      <c r="CO112" s="251">
        <f>'[2]DATA CONSOLIDADA 2018-2025 '!$CM114-'b2'!$CG112</f>
        <v/>
      </c>
      <c r="CP112" s="253" t="n">
        <v>0</v>
      </c>
      <c r="CQ112" s="253" t="n">
        <v>0</v>
      </c>
      <c r="CR112" s="253" t="n">
        <v>0</v>
      </c>
      <c r="CS112" s="253" t="n">
        <v>0</v>
      </c>
      <c r="CT112" s="253" t="n">
        <v>0</v>
      </c>
      <c r="CU112" s="253" t="n">
        <v>0</v>
      </c>
      <c r="CV112" s="247" t="n">
        <v>0</v>
      </c>
      <c r="CW112" s="247" t="n">
        <v>0</v>
      </c>
      <c r="CX112" s="247" t="n">
        <v>0</v>
      </c>
      <c r="CY112" s="247" t="n">
        <v>0</v>
      </c>
      <c r="CZ112" s="247" t="n">
        <v>0</v>
      </c>
      <c r="DA112" s="247" t="n">
        <v>0</v>
      </c>
      <c r="DB112" s="247" t="n">
        <v>0</v>
      </c>
      <c r="DC112" s="255" t="n">
        <v>0</v>
      </c>
      <c r="DD112" s="255" t="n">
        <v>0</v>
      </c>
      <c r="DE112" s="255" t="n">
        <v>0</v>
      </c>
      <c r="DF112" s="255" t="n">
        <v>0</v>
      </c>
      <c r="DG112" s="255" t="n">
        <v>0</v>
      </c>
      <c r="DH112" s="255" t="n">
        <v>0</v>
      </c>
      <c r="DI112" s="256" t="n">
        <v>20601427541</v>
      </c>
      <c r="DJ112" s="257" t="inlineStr">
        <is>
          <t>COOPERATIVA AGRARIA ALPAQUERA DEL SUR LIMITADA - COOPAALSUR LTDA - COOPAALSUR LTDA</t>
        </is>
      </c>
      <c r="DK112" s="257" t="inlineStr">
        <is>
          <t>02 Cooperativa</t>
        </is>
      </c>
      <c r="DL112" s="258" t="n"/>
      <c r="DM112" s="258" t="n"/>
      <c r="DN112" s="258" t="n"/>
      <c r="DO112" s="258" t="n"/>
      <c r="DP112" s="258" t="n"/>
      <c r="DQ112" s="258" t="n"/>
      <c r="DR112" s="258" t="n"/>
      <c r="DS112" s="258" t="n"/>
      <c r="DT112" s="258" t="n"/>
      <c r="DU112" s="258" t="n"/>
      <c r="DV112" s="258" t="n"/>
      <c r="DW112" s="258" t="n"/>
      <c r="DX112" s="258" t="n"/>
      <c r="DY112" s="258" t="n"/>
      <c r="DZ112" s="258" t="n"/>
      <c r="EA112" s="258" t="n"/>
      <c r="EB112" s="258" t="n"/>
      <c r="EC112" s="258" t="n"/>
      <c r="ED112" s="258" t="n"/>
      <c r="EE112" s="258" t="n"/>
    </row>
    <row r="113" hidden="1" ht="47.25" customHeight="1">
      <c r="A113" s="240" t="inlineStr">
        <is>
          <t>COOPERATIVA AGRARIA CAFETALERA ALTO URUBAMBA LTDA NÓ 239.</t>
        </is>
      </c>
      <c r="B113" s="240" t="inlineStr">
        <is>
          <t>CAFÉ</t>
        </is>
      </c>
      <c r="C113" s="240" t="inlineStr">
        <is>
          <t>CAFÉ</t>
        </is>
      </c>
      <c r="D113" s="240" t="inlineStr">
        <is>
          <t>CUSCO</t>
        </is>
      </c>
      <c r="E113" s="240" t="inlineStr">
        <is>
          <t>080901</t>
        </is>
      </c>
      <c r="F113" s="240" t="inlineStr">
        <is>
          <t>CUSCO</t>
        </is>
      </c>
      <c r="G113" s="240" t="inlineStr">
        <is>
          <t>LA CONVENCION</t>
        </is>
      </c>
      <c r="H113" s="240" t="inlineStr">
        <is>
          <t>SANTA ANA</t>
        </is>
      </c>
      <c r="I113" s="241" t="n">
        <v>1</v>
      </c>
      <c r="J113" s="241" t="n">
        <v>1</v>
      </c>
      <c r="K113" s="241" t="n">
        <v>1</v>
      </c>
      <c r="L113" s="241" t="n">
        <v>1</v>
      </c>
      <c r="M113" s="241" t="n">
        <v>1</v>
      </c>
      <c r="N113" s="241" t="n">
        <v>1</v>
      </c>
      <c r="O113" s="241" t="n"/>
      <c r="P113" s="241" t="n"/>
      <c r="Q113" s="241" t="inlineStr">
        <is>
          <t>PAC</t>
        </is>
      </c>
      <c r="R113" s="242">
        <f>IF(I113=1,I$2,"")&amp;IF(J113=1,IF(I113=1,"-","")&amp;J$2,"")&amp;IF(K113=1,IF(OR(J113=1,I113=1),"-","")&amp;K$2,"")&amp;IF(L113=1,IF(OR(K113=1,J113=1,I113=1),"-","")&amp;L$2,"")&amp;IF(M113=1,IF(OR(L113=1,K113=1,J113=1,I113=1),"-","")&amp;M$2,"")&amp;IF(N113=1,IF(OR(M113=1,L113=1,K113=1,J113=1,I113=1),"-","")&amp;N$2,"")&amp;IF(O113=1,IF(OR(N113=1,M113=1,L113=1,K113=1,J113=1,I113=1),"-","")&amp;O$2,"")&amp;IF(P113=1,IF(I113=1," - ",IF(J113=1," - ",IF(K113=1," - ",IF(L113=1," - ",IF(M113=1," - ",IF(N113=1," - ",IF(O113=1," - ","")))))))&amp;P$2,"")</f>
        <v/>
      </c>
      <c r="S113" s="243">
        <f>SUM('b2'!$I113:$P113)</f>
        <v/>
      </c>
      <c r="T113" s="243">
        <f>IF(OR('b2'!$J113=1,'b2'!$K113=1,'b2'!$L113=1,'b2'!$M113=1,'b2'!$N113=1,'b2'!$O113=1,'b2'!$P113=1),"SI","NO")</f>
        <v/>
      </c>
      <c r="U113" s="243">
        <f>IF(OR('b2'!$K113=1,'b2'!$L113=1,'b2'!$M113=1,'b2'!$N113=1,'b2'!$O113=1,'b2'!$P113=1),"SI","NO")</f>
        <v/>
      </c>
      <c r="V113" s="244" t="n">
        <v>116</v>
      </c>
      <c r="W113" s="245" t="n">
        <v>84</v>
      </c>
      <c r="X113" s="245" t="n">
        <v>29</v>
      </c>
      <c r="Y113" s="244" t="n">
        <v>113</v>
      </c>
      <c r="Z113" s="245" t="n">
        <v>108</v>
      </c>
      <c r="AA113" s="245" t="n">
        <v>36</v>
      </c>
      <c r="AB113" s="244" t="n">
        <v>144</v>
      </c>
      <c r="AC113" s="245" t="n">
        <v>103</v>
      </c>
      <c r="AD113" s="245" t="n">
        <v>34</v>
      </c>
      <c r="AE113" s="244" t="n">
        <v>137</v>
      </c>
      <c r="AF113" s="245" t="n">
        <v>103</v>
      </c>
      <c r="AG113" s="245" t="n">
        <v>34</v>
      </c>
      <c r="AH113" s="244" t="n">
        <v>137</v>
      </c>
      <c r="AI113" s="245" t="n">
        <v>103</v>
      </c>
      <c r="AJ113" s="245" t="n">
        <v>34</v>
      </c>
      <c r="AK113" s="244" t="n">
        <v>137</v>
      </c>
      <c r="AL113" s="245" t="n">
        <v>0</v>
      </c>
      <c r="AM113" s="245" t="n">
        <v>0</v>
      </c>
      <c r="AN113" s="244" t="n">
        <v>0</v>
      </c>
      <c r="AO113" s="245" t="n">
        <v>0</v>
      </c>
      <c r="AP113" s="245" t="n">
        <v>0</v>
      </c>
      <c r="AQ113" s="244" t="n">
        <v>0</v>
      </c>
      <c r="AR113" s="244">
        <f>IF('b2'!$AQ113&gt;0,'b2'!$AQ113,IF('b2'!$AN113&gt;0,'b2'!$AN113,IF('b2'!$AK113&gt;0,'b2'!$AK113,IF('b2'!$AH113&gt;0,'b2'!$AH113,IF('b2'!$AE113&gt;0,'b2'!$AE113,IF('b2'!$AB113&gt;0,'b2'!$AB113,IF('b2'!$Y113&gt;0,'b2'!$Y113,IF('b2'!$V113&gt;0,'b2'!$V113," ---"))))))))</f>
        <v/>
      </c>
      <c r="AS113" s="246" t="n">
        <v>0</v>
      </c>
      <c r="AT113" s="246" t="n">
        <v>7</v>
      </c>
      <c r="AU113" s="246" t="n">
        <v>20</v>
      </c>
      <c r="AV113" s="246" t="n">
        <v>4</v>
      </c>
      <c r="AW113" s="246" t="n">
        <v>15</v>
      </c>
      <c r="AX113" s="246" t="n">
        <v>3</v>
      </c>
      <c r="AY113" s="246" t="n">
        <v>23</v>
      </c>
      <c r="AZ113" s="246" t="n">
        <v>0</v>
      </c>
      <c r="BA113" s="246" t="n">
        <v>0</v>
      </c>
      <c r="BB113" s="246" t="n">
        <v>0</v>
      </c>
      <c r="BC113" s="246" t="n">
        <v>0</v>
      </c>
      <c r="BD113" s="246" t="n">
        <v>0</v>
      </c>
      <c r="BE113" s="247" t="n">
        <v>0</v>
      </c>
      <c r="BF113" s="248" t="n">
        <v>190487.74</v>
      </c>
      <c r="BG113" s="248" t="n">
        <v>532530.46</v>
      </c>
      <c r="BH113" s="249" t="n">
        <v>723018.2</v>
      </c>
      <c r="BI113" s="250" t="inlineStr">
        <is>
          <t>#REF!</t>
        </is>
      </c>
      <c r="BJ113" s="251" t="inlineStr">
        <is>
          <t>#REF!</t>
        </is>
      </c>
      <c r="BK113" s="248" t="n">
        <v>923748.54</v>
      </c>
      <c r="BL113" s="248" t="n">
        <v>0</v>
      </c>
      <c r="BM113" s="249" t="n">
        <v>923748.54</v>
      </c>
      <c r="BN113" s="250" t="inlineStr">
        <is>
          <t>#REF!</t>
        </is>
      </c>
      <c r="BO113" s="251" t="inlineStr">
        <is>
          <t>#REF!</t>
        </is>
      </c>
      <c r="BP113" s="259" t="n">
        <v>1432837.27</v>
      </c>
      <c r="BQ113" s="259" t="n">
        <v>0</v>
      </c>
      <c r="BR113" s="249" t="n">
        <v>1432837.27</v>
      </c>
      <c r="BS113" s="250" t="inlineStr">
        <is>
          <t>#REF!</t>
        </is>
      </c>
      <c r="BT113" s="251">
        <f>'[2]DATA CONSOLIDADA 2018-2025 '!$BR115-'b2'!$BO113</f>
        <v/>
      </c>
      <c r="BU113" s="248" t="n">
        <v>477668.71</v>
      </c>
      <c r="BV113" s="248" t="n">
        <v>2006942.56</v>
      </c>
      <c r="BW113" s="249" t="n">
        <v>2484611.27</v>
      </c>
      <c r="BX113" s="250" t="inlineStr">
        <is>
          <t>#REF!</t>
        </is>
      </c>
      <c r="BY113" s="251" t="inlineStr">
        <is>
          <t>#REF!</t>
        </is>
      </c>
      <c r="BZ113" s="248" t="n">
        <v>1303391.22</v>
      </c>
      <c r="CA113" s="248" t="n">
        <v>546722.3100000001</v>
      </c>
      <c r="CB113" s="249" t="n">
        <v>1850113.53</v>
      </c>
      <c r="CC113" s="250" t="inlineStr">
        <is>
          <t>#REF!</t>
        </is>
      </c>
      <c r="CD113" s="251">
        <f>'[2]DATA CONSOLIDADA 2018-2025 '!$CB115-'b2'!$BW113</f>
        <v/>
      </c>
      <c r="CE113" s="253" t="n">
        <v>0</v>
      </c>
      <c r="CF113" s="253" t="n">
        <v>0</v>
      </c>
      <c r="CG113" s="254" t="n">
        <v>0</v>
      </c>
      <c r="CH113" s="250" t="inlineStr">
        <is>
          <t>#REF!</t>
        </is>
      </c>
      <c r="CI113" s="251">
        <f>'[2]DATA CONSOLIDADA 2018-2025 '!$CG115-'b2'!$CB113</f>
        <v/>
      </c>
      <c r="CJ113" s="247" t="inlineStr">
        <is>
          <t>#REF!</t>
        </is>
      </c>
      <c r="CK113" s="247" t="n">
        <v>0</v>
      </c>
      <c r="CL113" s="247" t="n">
        <v>0</v>
      </c>
      <c r="CM113" s="247" t="n">
        <v>0</v>
      </c>
      <c r="CN113" s="247" t="inlineStr">
        <is>
          <t>#REF!</t>
        </is>
      </c>
      <c r="CO113" s="251">
        <f>'[2]DATA CONSOLIDADA 2018-2025 '!$CM115-'b2'!$CG113</f>
        <v/>
      </c>
      <c r="CP113" s="253" t="n">
        <v>0</v>
      </c>
      <c r="CQ113" s="253" t="n">
        <v>0</v>
      </c>
      <c r="CR113" s="253" t="n">
        <v>0</v>
      </c>
      <c r="CS113" s="253" t="n">
        <v>1850120.185402</v>
      </c>
      <c r="CT113" s="253" t="n">
        <v>0</v>
      </c>
      <c r="CU113" s="253" t="n">
        <v>0</v>
      </c>
      <c r="CV113" s="247" t="n">
        <v>1850120.185402</v>
      </c>
      <c r="CW113" s="247" t="n">
        <v>0</v>
      </c>
      <c r="CX113" s="247" t="n">
        <v>0</v>
      </c>
      <c r="CY113" s="247" t="n">
        <v>0</v>
      </c>
      <c r="CZ113" s="247" t="n">
        <v>0</v>
      </c>
      <c r="DA113" s="247" t="n">
        <v>0</v>
      </c>
      <c r="DB113" s="247" t="n">
        <v>0</v>
      </c>
      <c r="DC113" s="255" t="n">
        <v>0</v>
      </c>
      <c r="DD113" s="255" t="n">
        <v>0</v>
      </c>
      <c r="DE113" s="255" t="n">
        <v>0</v>
      </c>
      <c r="DF113" s="255" t="n">
        <v>0</v>
      </c>
      <c r="DG113" s="255" t="n">
        <v>0</v>
      </c>
      <c r="DH113" s="255" t="n">
        <v>0</v>
      </c>
      <c r="DI113" s="256" t="n">
        <v>20136201132</v>
      </c>
      <c r="DJ113" s="257" t="inlineStr">
        <is>
          <t>COOPERATIVA AGRARIA CAFETALERA ALTO URUBAMBA LTDA N° 239</t>
        </is>
      </c>
      <c r="DK113" s="257" t="inlineStr">
        <is>
          <t>02 Cooperativa</t>
        </is>
      </c>
      <c r="DL113" s="258" t="n"/>
      <c r="DM113" s="258" t="n"/>
      <c r="DN113" s="258" t="n"/>
      <c r="DO113" s="258" t="n"/>
      <c r="DP113" s="258" t="n"/>
      <c r="DQ113" s="258" t="n"/>
      <c r="DR113" s="258" t="n"/>
      <c r="DS113" s="258" t="n"/>
      <c r="DT113" s="258" t="n"/>
      <c r="DU113" s="258" t="n"/>
      <c r="DV113" s="258" t="n"/>
      <c r="DW113" s="258" t="n"/>
      <c r="DX113" s="258" t="n"/>
      <c r="DY113" s="258" t="n"/>
      <c r="DZ113" s="258" t="n"/>
      <c r="EA113" s="258" t="n"/>
      <c r="EB113" s="258" t="n"/>
      <c r="EC113" s="258" t="n"/>
      <c r="ED113" s="258" t="n"/>
      <c r="EE113" s="258" t="n"/>
    </row>
    <row r="114" hidden="1" ht="47.25" customHeight="1">
      <c r="A114" s="240" t="inlineStr">
        <is>
          <t>COOPERATIVA AGRARIA CAFETALERA MARANURA LTDA 129</t>
        </is>
      </c>
      <c r="B114" s="240" t="inlineStr">
        <is>
          <t>CAFÉ</t>
        </is>
      </c>
      <c r="C114" s="240" t="inlineStr">
        <is>
          <t>CAFÉ</t>
        </is>
      </c>
      <c r="D114" s="240" t="inlineStr">
        <is>
          <t>CUSCO</t>
        </is>
      </c>
      <c r="E114" s="240" t="inlineStr">
        <is>
          <t>080904</t>
        </is>
      </c>
      <c r="F114" s="240" t="inlineStr">
        <is>
          <t>CUSCO</t>
        </is>
      </c>
      <c r="G114" s="240" t="inlineStr">
        <is>
          <t>LA CONVENCION</t>
        </is>
      </c>
      <c r="H114" s="240" t="inlineStr">
        <is>
          <t>MARANURA</t>
        </is>
      </c>
      <c r="I114" s="241" t="n"/>
      <c r="J114" s="241" t="n">
        <v>1</v>
      </c>
      <c r="K114" s="241" t="n">
        <v>1</v>
      </c>
      <c r="L114" s="241" t="n">
        <v>1</v>
      </c>
      <c r="M114" s="241" t="n">
        <v>1</v>
      </c>
      <c r="N114" s="241" t="n">
        <v>1</v>
      </c>
      <c r="O114" s="241" t="n"/>
      <c r="P114" s="241" t="n"/>
      <c r="Q114" s="241" t="inlineStr">
        <is>
          <t>PAC</t>
        </is>
      </c>
      <c r="R114" s="242">
        <f>IF(I114=1,I$2,"")&amp;IF(J114=1,IF(I114=1,"-","")&amp;J$2,"")&amp;IF(K114=1,IF(OR(J114=1,I114=1),"-","")&amp;K$2,"")&amp;IF(L114=1,IF(OR(K114=1,J114=1,I114=1),"-","")&amp;L$2,"")&amp;IF(M114=1,IF(OR(L114=1,K114=1,J114=1,I114=1),"-","")&amp;M$2,"")&amp;IF(N114=1,IF(OR(M114=1,L114=1,K114=1,J114=1,I114=1),"-","")&amp;N$2,"")&amp;IF(O114=1,IF(OR(N114=1,M114=1,L114=1,K114=1,J114=1,I114=1),"-","")&amp;O$2,"")&amp;IF(P114=1,IF(I114=1," - ",IF(J114=1," - ",IF(K114=1," - ",IF(L114=1," - ",IF(M114=1," - ",IF(N114=1," - ",IF(O114=1," - ","")))))))&amp;P$2,"")</f>
        <v/>
      </c>
      <c r="S114" s="243">
        <f>SUM('b2'!$I114:$P114)</f>
        <v/>
      </c>
      <c r="T114" s="243">
        <f>IF(OR('b2'!$J114=1,'b2'!$K114=1,'b2'!$L114=1,'b2'!$M114=1,'b2'!$N114=1,'b2'!$O114=1,'b2'!$P114=1),"SI","NO")</f>
        <v/>
      </c>
      <c r="U114" s="243">
        <f>IF(OR('b2'!$K114=1,'b2'!$L114=1,'b2'!$M114=1,'b2'!$N114=1,'b2'!$O114=1,'b2'!$P114=1),"SI","NO")</f>
        <v/>
      </c>
      <c r="V114" s="244" t="n">
        <v>0</v>
      </c>
      <c r="W114" s="245" t="n">
        <v>124</v>
      </c>
      <c r="X114" s="245" t="n">
        <v>79</v>
      </c>
      <c r="Y114" s="244" t="n">
        <v>203</v>
      </c>
      <c r="Z114" s="245" t="n">
        <v>138</v>
      </c>
      <c r="AA114" s="245" t="n">
        <v>79</v>
      </c>
      <c r="AB114" s="244" t="n">
        <v>217</v>
      </c>
      <c r="AC114" s="245" t="n">
        <v>116</v>
      </c>
      <c r="AD114" s="245" t="n">
        <v>74</v>
      </c>
      <c r="AE114" s="244" t="n">
        <v>190</v>
      </c>
      <c r="AF114" s="245" t="n">
        <v>116</v>
      </c>
      <c r="AG114" s="245" t="n">
        <v>74</v>
      </c>
      <c r="AH114" s="244" t="n">
        <v>190</v>
      </c>
      <c r="AI114" s="245" t="n">
        <v>116</v>
      </c>
      <c r="AJ114" s="245" t="n">
        <v>74</v>
      </c>
      <c r="AK114" s="244" t="n">
        <v>190</v>
      </c>
      <c r="AL114" s="245" t="n">
        <v>0</v>
      </c>
      <c r="AM114" s="245" t="n">
        <v>0</v>
      </c>
      <c r="AN114" s="244" t="n">
        <v>0</v>
      </c>
      <c r="AO114" s="245" t="n">
        <v>0</v>
      </c>
      <c r="AP114" s="245" t="n">
        <v>0</v>
      </c>
      <c r="AQ114" s="244" t="n">
        <v>0</v>
      </c>
      <c r="AR114" s="244">
        <f>IF('b2'!$AQ114&gt;0,'b2'!$AQ114,IF('b2'!$AN114&gt;0,'b2'!$AN114,IF('b2'!$AK114&gt;0,'b2'!$AK114,IF('b2'!$AH114&gt;0,'b2'!$AH114,IF('b2'!$AE114&gt;0,'b2'!$AE114,IF('b2'!$AB114&gt;0,'b2'!$AB114,IF('b2'!$Y114&gt;0,'b2'!$Y114,IF('b2'!$V114&gt;0,'b2'!$V114," ---"))))))))</f>
        <v/>
      </c>
      <c r="AS114" s="246" t="n">
        <v>0</v>
      </c>
      <c r="AT114" s="246" t="n">
        <v>7</v>
      </c>
      <c r="AU114" s="246" t="n">
        <v>21</v>
      </c>
      <c r="AV114" s="246" t="n">
        <v>5</v>
      </c>
      <c r="AW114" s="246" t="n">
        <v>16</v>
      </c>
      <c r="AX114" s="246" t="n">
        <v>3</v>
      </c>
      <c r="AY114" s="246" t="n">
        <v>33</v>
      </c>
      <c r="AZ114" s="246" t="n">
        <v>2</v>
      </c>
      <c r="BA114" s="246" t="n">
        <v>0</v>
      </c>
      <c r="BB114" s="246" t="n">
        <v>0</v>
      </c>
      <c r="BC114" s="246" t="n">
        <v>0</v>
      </c>
      <c r="BD114" s="246" t="n">
        <v>0</v>
      </c>
      <c r="BE114" s="249" t="n">
        <v>0</v>
      </c>
      <c r="BF114" s="248" t="n">
        <v>650453.76</v>
      </c>
      <c r="BG114" s="248" t="n">
        <v>0</v>
      </c>
      <c r="BH114" s="249" t="n">
        <v>650453.76</v>
      </c>
      <c r="BI114" s="250" t="inlineStr">
        <is>
          <t>#REF!</t>
        </is>
      </c>
      <c r="BJ114" s="251" t="inlineStr">
        <is>
          <t>#REF!</t>
        </is>
      </c>
      <c r="BK114" s="248" t="n">
        <v>1135246.87</v>
      </c>
      <c r="BL114" s="248" t="n">
        <v>0</v>
      </c>
      <c r="BM114" s="249" t="n">
        <v>1135246.87</v>
      </c>
      <c r="BN114" s="250" t="inlineStr">
        <is>
          <t>#REF!</t>
        </is>
      </c>
      <c r="BO114" s="251" t="inlineStr">
        <is>
          <t>#REF!</t>
        </is>
      </c>
      <c r="BP114" s="259" t="n">
        <v>1633798.09</v>
      </c>
      <c r="BQ114" s="259" t="n">
        <v>394487.88</v>
      </c>
      <c r="BR114" s="249" t="n">
        <v>2028285.97</v>
      </c>
      <c r="BS114" s="250" t="inlineStr">
        <is>
          <t>#REF!</t>
        </is>
      </c>
      <c r="BT114" s="251">
        <f>'[2]DATA CONSOLIDADA 2018-2025 '!$BR116-'b2'!$BO114</f>
        <v/>
      </c>
      <c r="BU114" s="248" t="n">
        <v>479300.86</v>
      </c>
      <c r="BV114" s="248" t="n">
        <v>488023.26</v>
      </c>
      <c r="BW114" s="249" t="n">
        <v>967324.12</v>
      </c>
      <c r="BX114" s="250" t="inlineStr">
        <is>
          <t>#REF!</t>
        </is>
      </c>
      <c r="BY114" s="251" t="inlineStr">
        <is>
          <t>#REF!</t>
        </is>
      </c>
      <c r="BZ114" s="248" t="n">
        <v>2195856.67</v>
      </c>
      <c r="CA114" s="248" t="n">
        <v>882708.3</v>
      </c>
      <c r="CB114" s="249" t="n">
        <v>3078564.97</v>
      </c>
      <c r="CC114" s="250" t="inlineStr">
        <is>
          <t>#REF!</t>
        </is>
      </c>
      <c r="CD114" s="251">
        <f>'[2]DATA CONSOLIDADA 2018-2025 '!$CB116-'b2'!$BW114</f>
        <v/>
      </c>
      <c r="CE114" s="253" t="n">
        <v>0</v>
      </c>
      <c r="CF114" s="253" t="n">
        <v>0</v>
      </c>
      <c r="CG114" s="254" t="n">
        <v>0</v>
      </c>
      <c r="CH114" s="250" t="inlineStr">
        <is>
          <t>#REF!</t>
        </is>
      </c>
      <c r="CI114" s="251">
        <f>'[2]DATA CONSOLIDADA 2018-2025 '!$CG116-'b2'!$CB114</f>
        <v/>
      </c>
      <c r="CJ114" s="247" t="inlineStr">
        <is>
          <t>#REF!</t>
        </is>
      </c>
      <c r="CK114" s="247" t="n">
        <v>0</v>
      </c>
      <c r="CL114" s="247" t="n">
        <v>0</v>
      </c>
      <c r="CM114" s="247" t="n">
        <v>0</v>
      </c>
      <c r="CN114" s="247" t="inlineStr">
        <is>
          <t>#REF!</t>
        </is>
      </c>
      <c r="CO114" s="251">
        <f>'[2]DATA CONSOLIDADA 2018-2025 '!$CM116-'b2'!$CG114</f>
        <v/>
      </c>
      <c r="CP114" s="253" t="n">
        <v>0</v>
      </c>
      <c r="CQ114" s="253" t="n">
        <v>2195856.67</v>
      </c>
      <c r="CR114" s="253" t="n">
        <v>0</v>
      </c>
      <c r="CS114" s="253" t="n">
        <v>882708.3</v>
      </c>
      <c r="CT114" s="253" t="n">
        <v>0</v>
      </c>
      <c r="CU114" s="253" t="n">
        <v>0</v>
      </c>
      <c r="CV114" s="247" t="n">
        <v>3078564.97</v>
      </c>
      <c r="CW114" s="247" t="n">
        <v>0</v>
      </c>
      <c r="CX114" s="247" t="n">
        <v>0</v>
      </c>
      <c r="CY114" s="247" t="n">
        <v>0</v>
      </c>
      <c r="CZ114" s="247" t="n">
        <v>0</v>
      </c>
      <c r="DA114" s="247" t="n">
        <v>0</v>
      </c>
      <c r="DB114" s="247" t="n">
        <v>0</v>
      </c>
      <c r="DC114" s="255" t="n">
        <v>0</v>
      </c>
      <c r="DD114" s="255" t="n">
        <v>0</v>
      </c>
      <c r="DE114" s="255" t="n">
        <v>0</v>
      </c>
      <c r="DF114" s="255" t="n">
        <v>0</v>
      </c>
      <c r="DG114" s="255" t="n">
        <v>0</v>
      </c>
      <c r="DH114" s="255" t="n">
        <v>0</v>
      </c>
      <c r="DI114" s="256" t="n">
        <v>20132509876</v>
      </c>
      <c r="DJ114" s="257" t="inlineStr">
        <is>
          <t xml:space="preserve">COOP AGRARIA CAFETALERA MARANURA LTDA129
</t>
        </is>
      </c>
      <c r="DK114" s="257" t="inlineStr">
        <is>
          <t>02 Cooperativa</t>
        </is>
      </c>
      <c r="DL114" s="258" t="n"/>
      <c r="DM114" s="258" t="n"/>
      <c r="DN114" s="258" t="n"/>
      <c r="DO114" s="258" t="n"/>
      <c r="DP114" s="258" t="n"/>
      <c r="DQ114" s="258" t="n"/>
      <c r="DR114" s="258" t="n"/>
      <c r="DS114" s="258" t="n"/>
      <c r="DT114" s="258" t="n"/>
      <c r="DU114" s="258" t="n"/>
      <c r="DV114" s="258" t="n"/>
      <c r="DW114" s="258" t="n"/>
      <c r="DX114" s="258" t="n"/>
      <c r="DY114" s="258" t="n"/>
      <c r="DZ114" s="258" t="n"/>
      <c r="EA114" s="258" t="n"/>
      <c r="EB114" s="258" t="n"/>
      <c r="EC114" s="258" t="n"/>
      <c r="ED114" s="258" t="n"/>
      <c r="EE114" s="258" t="n"/>
    </row>
    <row r="115" hidden="1" ht="47.25" customHeight="1">
      <c r="A115" s="240" t="inlineStr">
        <is>
          <t>COOPERATIVA AGRARIA CAFETALERA JOSE OLAYA LTDA N° 252</t>
        </is>
      </c>
      <c r="B115" s="240" t="inlineStr">
        <is>
          <t>CAFÉ</t>
        </is>
      </c>
      <c r="C115" s="240" t="inlineStr">
        <is>
          <t>CAFÉ</t>
        </is>
      </c>
      <c r="D115" s="240" t="inlineStr">
        <is>
          <t>CUSCO</t>
        </is>
      </c>
      <c r="E115" s="240" t="inlineStr">
        <is>
          <t>080901</t>
        </is>
      </c>
      <c r="F115" s="240" t="inlineStr">
        <is>
          <t>CUSCO</t>
        </is>
      </c>
      <c r="G115" s="240" t="inlineStr">
        <is>
          <t>LA CONVENCION</t>
        </is>
      </c>
      <c r="H115" s="240" t="inlineStr">
        <is>
          <t>SANTA ANA</t>
        </is>
      </c>
      <c r="I115" s="241" t="n">
        <v>1</v>
      </c>
      <c r="J115" s="241" t="n">
        <v>1</v>
      </c>
      <c r="K115" s="241" t="n">
        <v>1</v>
      </c>
      <c r="L115" s="241" t="n">
        <v>1</v>
      </c>
      <c r="M115" s="241" t="n">
        <v>1</v>
      </c>
      <c r="N115" s="241" t="n">
        <v>1</v>
      </c>
      <c r="O115" s="241" t="n"/>
      <c r="P115" s="241" t="n"/>
      <c r="Q115" s="241" t="inlineStr">
        <is>
          <t>PAC</t>
        </is>
      </c>
      <c r="R115" s="242">
        <f>IF(I115=1,I$2,"")&amp;IF(J115=1,IF(I115=1,"-","")&amp;J$2,"")&amp;IF(K115=1,IF(OR(J115=1,I115=1),"-","")&amp;K$2,"")&amp;IF(L115=1,IF(OR(K115=1,J115=1,I115=1),"-","")&amp;L$2,"")&amp;IF(M115=1,IF(OR(L115=1,K115=1,J115=1,I115=1),"-","")&amp;M$2,"")&amp;IF(N115=1,IF(OR(M115=1,L115=1,K115=1,J115=1,I115=1),"-","")&amp;N$2,"")&amp;IF(O115=1,IF(OR(N115=1,M115=1,L115=1,K115=1,J115=1,I115=1),"-","")&amp;O$2,"")&amp;IF(P115=1,IF(I115=1," - ",IF(J115=1," - ",IF(K115=1," - ",IF(L115=1," - ",IF(M115=1," - ",IF(N115=1," - ",IF(O115=1," - ","")))))))&amp;P$2,"")</f>
        <v/>
      </c>
      <c r="S115" s="243">
        <f>SUM('b2'!$I115:$P115)</f>
        <v/>
      </c>
      <c r="T115" s="243">
        <f>IF(OR('b2'!$J115=1,'b2'!$K115=1,'b2'!$L115=1,'b2'!$M115=1,'b2'!$N115=1,'b2'!$O115=1,'b2'!$P115=1),"SI","NO")</f>
        <v/>
      </c>
      <c r="U115" s="243">
        <f>IF(OR('b2'!$K115=1,'b2'!$L115=1,'b2'!$M115=1,'b2'!$N115=1,'b2'!$O115=1,'b2'!$P115=1),"SI","NO")</f>
        <v/>
      </c>
      <c r="V115" s="244" t="n">
        <v>264</v>
      </c>
      <c r="W115" s="245" t="n">
        <v>188</v>
      </c>
      <c r="X115" s="245" t="n">
        <v>30</v>
      </c>
      <c r="Y115" s="244" t="n">
        <v>218</v>
      </c>
      <c r="Z115" s="245" t="n">
        <v>197</v>
      </c>
      <c r="AA115" s="245" t="n">
        <v>32</v>
      </c>
      <c r="AB115" s="244" t="n">
        <v>229</v>
      </c>
      <c r="AC115" s="245" t="n">
        <v>227</v>
      </c>
      <c r="AD115" s="245" t="n">
        <v>54</v>
      </c>
      <c r="AE115" s="244" t="n">
        <v>281</v>
      </c>
      <c r="AF115" s="245" t="n">
        <v>227</v>
      </c>
      <c r="AG115" s="245" t="n">
        <v>54</v>
      </c>
      <c r="AH115" s="244" t="n">
        <v>281</v>
      </c>
      <c r="AI115" s="245" t="n">
        <v>227</v>
      </c>
      <c r="AJ115" s="245" t="n">
        <v>54</v>
      </c>
      <c r="AK115" s="244" t="n">
        <v>281</v>
      </c>
      <c r="AL115" s="245" t="n">
        <v>0</v>
      </c>
      <c r="AM115" s="245" t="n">
        <v>0</v>
      </c>
      <c r="AN115" s="244" t="n">
        <v>0</v>
      </c>
      <c r="AO115" s="245" t="n">
        <v>0</v>
      </c>
      <c r="AP115" s="245" t="n">
        <v>0</v>
      </c>
      <c r="AQ115" s="244" t="n">
        <v>0</v>
      </c>
      <c r="AR115" s="244">
        <f>IF('b2'!$AQ115&gt;0,'b2'!$AQ115,IF('b2'!$AN115&gt;0,'b2'!$AN115,IF('b2'!$AK115&gt;0,'b2'!$AK115,IF('b2'!$AH115&gt;0,'b2'!$AH115,IF('b2'!$AE115&gt;0,'b2'!$AE115,IF('b2'!$AB115&gt;0,'b2'!$AB115,IF('b2'!$Y115&gt;0,'b2'!$Y115,IF('b2'!$V115&gt;0,'b2'!$V115," ---"))))))))</f>
        <v/>
      </c>
      <c r="AS115" s="246" t="n">
        <v>0</v>
      </c>
      <c r="AT115" s="246" t="n">
        <v>8</v>
      </c>
      <c r="AU115" s="246" t="n">
        <v>20</v>
      </c>
      <c r="AV115" s="246" t="n">
        <v>4</v>
      </c>
      <c r="AW115" s="246" t="n">
        <v>15</v>
      </c>
      <c r="AX115" s="246" t="n">
        <v>3</v>
      </c>
      <c r="AY115" s="246" t="n">
        <v>26</v>
      </c>
      <c r="AZ115" s="246" t="n">
        <v>5</v>
      </c>
      <c r="BA115" s="246" t="n">
        <v>0</v>
      </c>
      <c r="BB115" s="246" t="n">
        <v>0</v>
      </c>
      <c r="BC115" s="246" t="n">
        <v>0</v>
      </c>
      <c r="BD115" s="246" t="n">
        <v>0</v>
      </c>
      <c r="BE115" s="247" t="n">
        <v>0</v>
      </c>
      <c r="BF115" s="248" t="n">
        <v>0</v>
      </c>
      <c r="BG115" s="248" t="n">
        <v>2788235.18</v>
      </c>
      <c r="BH115" s="249" t="n">
        <v>2788235.18</v>
      </c>
      <c r="BI115" s="250" t="inlineStr">
        <is>
          <t>#REF!</t>
        </is>
      </c>
      <c r="BJ115" s="251" t="inlineStr">
        <is>
          <t>#REF!</t>
        </is>
      </c>
      <c r="BK115" s="248" t="n">
        <v>0</v>
      </c>
      <c r="BL115" s="248" t="n">
        <v>983684.64</v>
      </c>
      <c r="BM115" s="249" t="n">
        <v>983684.64</v>
      </c>
      <c r="BN115" s="250" t="inlineStr">
        <is>
          <t>#REF!</t>
        </is>
      </c>
      <c r="BO115" s="251" t="inlineStr">
        <is>
          <t>#REF!</t>
        </is>
      </c>
      <c r="BP115" s="259" t="n">
        <v>113752.69</v>
      </c>
      <c r="BQ115" s="259" t="n">
        <v>2217448.79</v>
      </c>
      <c r="BR115" s="249" t="n">
        <v>2331201.48</v>
      </c>
      <c r="BS115" s="250" t="inlineStr">
        <is>
          <t>#REF!</t>
        </is>
      </c>
      <c r="BT115" s="251">
        <f>'[2]DATA CONSOLIDADA 2018-2025 '!$BR117-'b2'!$BO115</f>
        <v/>
      </c>
      <c r="BU115" s="248" t="n">
        <v>0</v>
      </c>
      <c r="BV115" s="248" t="n">
        <v>4795406.38</v>
      </c>
      <c r="BW115" s="249" t="n">
        <v>4795406.38</v>
      </c>
      <c r="BX115" s="250" t="inlineStr">
        <is>
          <t>#REF!</t>
        </is>
      </c>
      <c r="BY115" s="251" t="inlineStr">
        <is>
          <t>#REF!</t>
        </is>
      </c>
      <c r="BZ115" s="248" t="n">
        <v>5497.5</v>
      </c>
      <c r="CA115" s="248" t="n">
        <v>4450109.84</v>
      </c>
      <c r="CB115" s="249" t="n">
        <v>4455607.34</v>
      </c>
      <c r="CC115" s="250" t="inlineStr">
        <is>
          <t>#REF!</t>
        </is>
      </c>
      <c r="CD115" s="251">
        <f>'[2]DATA CONSOLIDADA 2018-2025 '!$CB117-'b2'!$BW115</f>
        <v/>
      </c>
      <c r="CE115" s="253" t="n">
        <v>0</v>
      </c>
      <c r="CF115" s="253" t="n">
        <v>0</v>
      </c>
      <c r="CG115" s="254" t="n">
        <v>0</v>
      </c>
      <c r="CH115" s="250" t="inlineStr">
        <is>
          <t>#REF!</t>
        </is>
      </c>
      <c r="CI115" s="251">
        <f>'[2]DATA CONSOLIDADA 2018-2025 '!$CG117-'b2'!$CB115</f>
        <v/>
      </c>
      <c r="CJ115" s="247" t="inlineStr">
        <is>
          <t>#REF!</t>
        </is>
      </c>
      <c r="CK115" s="247" t="n">
        <v>0</v>
      </c>
      <c r="CL115" s="247" t="n">
        <v>0</v>
      </c>
      <c r="CM115" s="247" t="n">
        <v>0</v>
      </c>
      <c r="CN115" s="247" t="inlineStr">
        <is>
          <t>#REF!</t>
        </is>
      </c>
      <c r="CO115" s="251">
        <f>'[2]DATA CONSOLIDADA 2018-2025 '!$CM117-'b2'!$CG115</f>
        <v/>
      </c>
      <c r="CP115" s="253" t="n">
        <v>5197.5</v>
      </c>
      <c r="CQ115" s="253" t="n">
        <v>132</v>
      </c>
      <c r="CR115" s="253" t="n">
        <v>0</v>
      </c>
      <c r="CS115" s="253" t="n">
        <v>4450277.84</v>
      </c>
      <c r="CT115" s="253" t="n">
        <v>0</v>
      </c>
      <c r="CU115" s="253" t="n">
        <v>0</v>
      </c>
      <c r="CV115" s="247" t="n">
        <v>4455607.34</v>
      </c>
      <c r="CW115" s="247" t="n">
        <v>0</v>
      </c>
      <c r="CX115" s="247" t="n">
        <v>0</v>
      </c>
      <c r="CY115" s="247" t="n">
        <v>0</v>
      </c>
      <c r="CZ115" s="247" t="n">
        <v>0</v>
      </c>
      <c r="DA115" s="247" t="n">
        <v>0</v>
      </c>
      <c r="DB115" s="247" t="n">
        <v>0</v>
      </c>
      <c r="DC115" s="255" t="n">
        <v>0</v>
      </c>
      <c r="DD115" s="255" t="n">
        <v>0</v>
      </c>
      <c r="DE115" s="255" t="n">
        <v>0</v>
      </c>
      <c r="DF115" s="255" t="n">
        <v>0</v>
      </c>
      <c r="DG115" s="255" t="n">
        <v>0</v>
      </c>
      <c r="DH115" s="255" t="n">
        <v>0</v>
      </c>
      <c r="DI115" s="256" t="n">
        <v>20132509795</v>
      </c>
      <c r="DJ115" s="257" t="inlineStr">
        <is>
          <t>COOPERATIVA AGRARIA CAFETALERA JOSE OLAYA LTDA N° 252</t>
        </is>
      </c>
      <c r="DK115" s="257" t="inlineStr">
        <is>
          <t>02 Cooperativa</t>
        </is>
      </c>
      <c r="DL115" s="258" t="n"/>
      <c r="DM115" s="258" t="n"/>
      <c r="DN115" s="258" t="n"/>
      <c r="DO115" s="258" t="n"/>
      <c r="DP115" s="258" t="n"/>
      <c r="DQ115" s="258" t="n"/>
      <c r="DR115" s="258" t="n"/>
      <c r="DS115" s="258" t="n"/>
      <c r="DT115" s="258" t="n"/>
      <c r="DU115" s="258" t="n"/>
      <c r="DV115" s="258" t="n"/>
      <c r="DW115" s="258" t="n"/>
      <c r="DX115" s="258" t="n"/>
      <c r="DY115" s="258" t="n"/>
      <c r="DZ115" s="258" t="n"/>
      <c r="EA115" s="258" t="n"/>
      <c r="EB115" s="258" t="n"/>
      <c r="EC115" s="258" t="n"/>
      <c r="ED115" s="258" t="n"/>
      <c r="EE115" s="258" t="n"/>
    </row>
    <row r="116" ht="47.25" customHeight="1">
      <c r="A116" s="240" t="inlineStr">
        <is>
          <t>COOPERATIVA AGRARIA CAFETALERA ALTO URUBAMBA LTDA NÓ 239.</t>
        </is>
      </c>
      <c r="B116" s="240" t="inlineStr">
        <is>
          <t>CACAO</t>
        </is>
      </c>
      <c r="C116" s="240" t="inlineStr">
        <is>
          <t>CACAO</t>
        </is>
      </c>
      <c r="D116" s="240" t="inlineStr">
        <is>
          <t>CUSCO</t>
        </is>
      </c>
      <c r="E116" s="240" t="inlineStr">
        <is>
          <t>080901</t>
        </is>
      </c>
      <c r="F116" s="240" t="inlineStr">
        <is>
          <t>CUSCO</t>
        </is>
      </c>
      <c r="G116" s="240" t="inlineStr">
        <is>
          <t>LA CONVENCION</t>
        </is>
      </c>
      <c r="H116" s="240" t="inlineStr">
        <is>
          <t>SANTA ANA</t>
        </is>
      </c>
      <c r="I116" s="241" t="n"/>
      <c r="J116" s="241" t="n">
        <v>1</v>
      </c>
      <c r="K116" s="241" t="n">
        <v>1</v>
      </c>
      <c r="L116" s="241" t="n">
        <v>1</v>
      </c>
      <c r="M116" s="241" t="n">
        <v>1</v>
      </c>
      <c r="N116" s="241" t="n">
        <v>1</v>
      </c>
      <c r="O116" s="241" t="n"/>
      <c r="P116" s="241" t="n"/>
      <c r="Q116" s="241" t="inlineStr">
        <is>
          <t>PAC</t>
        </is>
      </c>
      <c r="R116" s="242">
        <f>IF(I116=1,I$2,"")&amp;IF(J116=1,IF(I116=1,"-","")&amp;J$2,"")&amp;IF(K116=1,IF(OR(J116=1,I116=1),"-","")&amp;K$2,"")&amp;IF(L116=1,IF(OR(K116=1,J116=1,I116=1),"-","")&amp;L$2,"")&amp;IF(M116=1,IF(OR(L116=1,K116=1,J116=1,I116=1),"-","")&amp;M$2,"")&amp;IF(N116=1,IF(OR(M116=1,L116=1,K116=1,J116=1,I116=1),"-","")&amp;N$2,"")&amp;IF(O116=1,IF(OR(N116=1,M116=1,L116=1,K116=1,J116=1,I116=1),"-","")&amp;O$2,"")&amp;IF(P116=1,IF(I116=1," - ",IF(J116=1," - ",IF(K116=1," - ",IF(L116=1," - ",IF(M116=1," - ",IF(N116=1," - ",IF(O116=1," - ","")))))))&amp;P$2,"")</f>
        <v/>
      </c>
      <c r="S116" s="243">
        <f>SUM('b2'!$I116:$P116)</f>
        <v/>
      </c>
      <c r="T116" s="243">
        <f>IF(OR('b2'!$J116=1,'b2'!$K116=1,'b2'!$L116=1,'b2'!$M116=1,'b2'!$N116=1,'b2'!$O116=1,'b2'!$P116=1),"SI","NO")</f>
        <v/>
      </c>
      <c r="U116" s="243">
        <f>IF(OR('b2'!$K116=1,'b2'!$L116=1,'b2'!$M116=1,'b2'!$N116=1,'b2'!$O116=1,'b2'!$P116=1),"SI","NO")</f>
        <v/>
      </c>
      <c r="V116" s="244" t="n">
        <v>0</v>
      </c>
      <c r="W116" s="245" t="n">
        <v>48</v>
      </c>
      <c r="X116" s="245" t="n">
        <v>19</v>
      </c>
      <c r="Y116" s="244" t="n">
        <v>67</v>
      </c>
      <c r="Z116" s="245" t="n">
        <v>59</v>
      </c>
      <c r="AA116" s="245" t="n">
        <v>22</v>
      </c>
      <c r="AB116" s="244" t="n">
        <v>81</v>
      </c>
      <c r="AC116" s="245" t="n">
        <v>61</v>
      </c>
      <c r="AD116" s="245" t="n">
        <v>24</v>
      </c>
      <c r="AE116" s="244" t="n">
        <v>85</v>
      </c>
      <c r="AF116" s="245" t="n">
        <v>61</v>
      </c>
      <c r="AG116" s="245" t="n">
        <v>24</v>
      </c>
      <c r="AH116" s="244" t="n">
        <v>85</v>
      </c>
      <c r="AI116" s="245" t="n">
        <v>61</v>
      </c>
      <c r="AJ116" s="245" t="n">
        <v>24</v>
      </c>
      <c r="AK116" s="244" t="n">
        <v>85</v>
      </c>
      <c r="AL116" s="245" t="n">
        <v>0</v>
      </c>
      <c r="AM116" s="245" t="n">
        <v>0</v>
      </c>
      <c r="AN116" s="244" t="n">
        <v>0</v>
      </c>
      <c r="AO116" s="245" t="n">
        <v>0</v>
      </c>
      <c r="AP116" s="245" t="n">
        <v>0</v>
      </c>
      <c r="AQ116" s="244" t="n">
        <v>0</v>
      </c>
      <c r="AR116" s="244">
        <f>IF('b2'!$AQ116&gt;0,'b2'!$AQ116,IF('b2'!$AN116&gt;0,'b2'!$AN116,IF('b2'!$AK116&gt;0,'b2'!$AK116,IF('b2'!$AH116&gt;0,'b2'!$AH116,IF('b2'!$AE116&gt;0,'b2'!$AE116,IF('b2'!$AB116&gt;0,'b2'!$AB116,IF('b2'!$Y116&gt;0,'b2'!$Y116,IF('b2'!$V116&gt;0,'b2'!$V116," ---"))))))))</f>
        <v/>
      </c>
      <c r="AS116" s="246" t="n">
        <v>0</v>
      </c>
      <c r="AT116" s="246" t="n">
        <v>5</v>
      </c>
      <c r="AU116" s="246" t="n">
        <v>35</v>
      </c>
      <c r="AV116" s="246" t="n">
        <v>6</v>
      </c>
      <c r="AW116" s="246" t="n">
        <v>30</v>
      </c>
      <c r="AX116" s="246" t="n">
        <v>5</v>
      </c>
      <c r="AY116" s="246" t="n">
        <v>28</v>
      </c>
      <c r="AZ116" s="246" t="n">
        <v>0</v>
      </c>
      <c r="BA116" s="246" t="n">
        <v>0</v>
      </c>
      <c r="BB116" s="246" t="n">
        <v>0</v>
      </c>
      <c r="BC116" s="246" t="n">
        <v>0</v>
      </c>
      <c r="BD116" s="246" t="n">
        <v>0</v>
      </c>
      <c r="BE116" s="249" t="n">
        <v>0</v>
      </c>
      <c r="BF116" s="248" t="n">
        <v>262808.81</v>
      </c>
      <c r="BG116" s="248" t="n">
        <v>198454</v>
      </c>
      <c r="BH116" s="249" t="n">
        <v>461262.81</v>
      </c>
      <c r="BI116" s="250" t="inlineStr">
        <is>
          <t>#REF!</t>
        </is>
      </c>
      <c r="BJ116" s="251" t="inlineStr">
        <is>
          <t>#REF!</t>
        </is>
      </c>
      <c r="BK116" s="248" t="n">
        <v>1271031.72</v>
      </c>
      <c r="BL116" s="248" t="n">
        <v>0</v>
      </c>
      <c r="BM116" s="249" t="n">
        <v>1271031.72</v>
      </c>
      <c r="BN116" s="250" t="inlineStr">
        <is>
          <t>#REF!</t>
        </is>
      </c>
      <c r="BO116" s="251" t="inlineStr">
        <is>
          <t>#REF!</t>
        </is>
      </c>
      <c r="BP116" s="259" t="n">
        <v>3109929.92</v>
      </c>
      <c r="BQ116" s="259" t="n">
        <v>0</v>
      </c>
      <c r="BR116" s="249" t="n">
        <v>3109929.92</v>
      </c>
      <c r="BS116" s="250" t="inlineStr">
        <is>
          <t>#REF!</t>
        </is>
      </c>
      <c r="BT116" s="251">
        <f>'[2]DATA CONSOLIDADA 2018-2025 '!$BR118-'b2'!$BO116</f>
        <v/>
      </c>
      <c r="BU116" s="248" t="n">
        <v>1086104.29</v>
      </c>
      <c r="BV116" s="248" t="n">
        <v>39946.4</v>
      </c>
      <c r="BW116" s="249" t="n">
        <v>1126050.69</v>
      </c>
      <c r="BX116" s="250" t="inlineStr">
        <is>
          <t>#REF!</t>
        </is>
      </c>
      <c r="BY116" s="251" t="inlineStr">
        <is>
          <t>#REF!</t>
        </is>
      </c>
      <c r="BZ116" s="248" t="n">
        <v>2596074.75</v>
      </c>
      <c r="CA116" s="248" t="n">
        <v>40395.6</v>
      </c>
      <c r="CB116" s="249" t="n">
        <v>2636470.35</v>
      </c>
      <c r="CC116" s="250" t="inlineStr">
        <is>
          <t>#REF!</t>
        </is>
      </c>
      <c r="CD116" s="251">
        <f>'[2]DATA CONSOLIDADA 2018-2025 '!$CB118-'b2'!$BW116</f>
        <v/>
      </c>
      <c r="CE116" s="253" t="n">
        <v>0</v>
      </c>
      <c r="CF116" s="253" t="n">
        <v>0</v>
      </c>
      <c r="CG116" s="254" t="n">
        <v>0</v>
      </c>
      <c r="CH116" s="250" t="inlineStr">
        <is>
          <t>#REF!</t>
        </is>
      </c>
      <c r="CI116" s="251">
        <f>'[2]DATA CONSOLIDADA 2018-2025 '!$CG118-'b2'!$CB116</f>
        <v/>
      </c>
      <c r="CJ116" s="247" t="inlineStr">
        <is>
          <t>#REF!</t>
        </is>
      </c>
      <c r="CK116" s="247" t="n">
        <v>0</v>
      </c>
      <c r="CL116" s="247" t="n">
        <v>0</v>
      </c>
      <c r="CM116" s="247" t="n">
        <v>0</v>
      </c>
      <c r="CN116" s="247" t="inlineStr">
        <is>
          <t>#REF!</t>
        </is>
      </c>
      <c r="CO116" s="251">
        <f>'[2]DATA CONSOLIDADA 2018-2025 '!$CM118-'b2'!$CG116</f>
        <v/>
      </c>
      <c r="CP116" s="253" t="n">
        <v>0</v>
      </c>
      <c r="CQ116" s="253" t="n">
        <v>0</v>
      </c>
      <c r="CR116" s="253" t="n">
        <v>0</v>
      </c>
      <c r="CS116" s="253" t="n">
        <v>2636471.1151</v>
      </c>
      <c r="CT116" s="253" t="n">
        <v>0</v>
      </c>
      <c r="CU116" s="253" t="n">
        <v>0</v>
      </c>
      <c r="CV116" s="247" t="n">
        <v>2636471.1151</v>
      </c>
      <c r="CW116" s="247" t="n">
        <v>0</v>
      </c>
      <c r="CX116" s="247" t="n">
        <v>0</v>
      </c>
      <c r="CY116" s="247" t="n">
        <v>0</v>
      </c>
      <c r="CZ116" s="247" t="n">
        <v>0</v>
      </c>
      <c r="DA116" s="247" t="n">
        <v>0</v>
      </c>
      <c r="DB116" s="247" t="n">
        <v>0</v>
      </c>
      <c r="DC116" s="255" t="n">
        <v>0</v>
      </c>
      <c r="DD116" s="255" t="n">
        <v>0</v>
      </c>
      <c r="DE116" s="255" t="n">
        <v>0</v>
      </c>
      <c r="DF116" s="255" t="n">
        <v>0</v>
      </c>
      <c r="DG116" s="255" t="n">
        <v>0</v>
      </c>
      <c r="DH116" s="255" t="n">
        <v>0</v>
      </c>
      <c r="DI116" s="256" t="n">
        <v>20136201132</v>
      </c>
      <c r="DJ116" s="257" t="inlineStr">
        <is>
          <t>COOPERATIVA AGRARIA CAFETALERA ALTO URUBAMBA LTDA N° 239</t>
        </is>
      </c>
      <c r="DK116" s="257" t="inlineStr">
        <is>
          <t>02 Cooperativa</t>
        </is>
      </c>
      <c r="DL116" s="258" t="n"/>
      <c r="DM116" s="258" t="n"/>
      <c r="DN116" s="258" t="n"/>
      <c r="DO116" s="258" t="n"/>
      <c r="DP116" s="258" t="n"/>
      <c r="DQ116" s="258" t="n"/>
      <c r="DR116" s="258" t="n"/>
      <c r="DS116" s="258" t="n"/>
      <c r="DT116" s="258" t="n"/>
      <c r="DU116" s="258" t="n"/>
      <c r="DV116" s="258" t="n"/>
      <c r="DW116" s="258" t="n"/>
      <c r="DX116" s="258" t="n"/>
      <c r="DY116" s="258" t="n"/>
      <c r="DZ116" s="258" t="n"/>
      <c r="EA116" s="258" t="n"/>
      <c r="EB116" s="258" t="n"/>
      <c r="EC116" s="258" t="n"/>
      <c r="ED116" s="258" t="n"/>
      <c r="EE116" s="258" t="n"/>
    </row>
    <row r="117" ht="47.25" customHeight="1">
      <c r="A117" s="240" t="inlineStr">
        <is>
          <t>COOPERATIVA AGRARIA CAFETALERA MARANURA LTDA 129</t>
        </is>
      </c>
      <c r="B117" s="240" t="inlineStr">
        <is>
          <t>CACAO</t>
        </is>
      </c>
      <c r="C117" s="240" t="inlineStr">
        <is>
          <t>CACAO</t>
        </is>
      </c>
      <c r="D117" s="240" t="inlineStr">
        <is>
          <t>CUSCO</t>
        </is>
      </c>
      <c r="E117" s="240" t="inlineStr">
        <is>
          <t>080904</t>
        </is>
      </c>
      <c r="F117" s="240" t="inlineStr">
        <is>
          <t>CUSCO</t>
        </is>
      </c>
      <c r="G117" s="240" t="inlineStr">
        <is>
          <t>LA CONVENCION</t>
        </is>
      </c>
      <c r="H117" s="240" t="inlineStr">
        <is>
          <t>MARANURA</t>
        </is>
      </c>
      <c r="I117" s="241" t="n">
        <v>1</v>
      </c>
      <c r="J117" s="241" t="n">
        <v>1</v>
      </c>
      <c r="K117" s="241" t="n">
        <v>1</v>
      </c>
      <c r="L117" s="241" t="n">
        <v>1</v>
      </c>
      <c r="M117" s="241" t="n">
        <v>1</v>
      </c>
      <c r="N117" s="241" t="n">
        <v>1</v>
      </c>
      <c r="O117" s="241" t="n"/>
      <c r="P117" s="241" t="n"/>
      <c r="Q117" s="241" t="inlineStr">
        <is>
          <t>PAC</t>
        </is>
      </c>
      <c r="R117" s="242">
        <f>IF(I117=1,I$2,"")&amp;IF(J117=1,IF(I117=1,"-","")&amp;J$2,"")&amp;IF(K117=1,IF(OR(J117=1,I117=1),"-","")&amp;K$2,"")&amp;IF(L117=1,IF(OR(K117=1,J117=1,I117=1),"-","")&amp;L$2,"")&amp;IF(M117=1,IF(OR(L117=1,K117=1,J117=1,I117=1),"-","")&amp;M$2,"")&amp;IF(N117=1,IF(OR(M117=1,L117=1,K117=1,J117=1,I117=1),"-","")&amp;N$2,"")&amp;IF(O117=1,IF(OR(N117=1,M117=1,L117=1,K117=1,J117=1,I117=1),"-","")&amp;O$2,"")&amp;IF(P117=1,IF(I117=1," - ",IF(J117=1," - ",IF(K117=1," - ",IF(L117=1," - ",IF(M117=1," - ",IF(N117=1," - ",IF(O117=1," - ","")))))))&amp;P$2,"")</f>
        <v/>
      </c>
      <c r="S117" s="243">
        <f>SUM('b2'!$I117:$P117)</f>
        <v/>
      </c>
      <c r="T117" s="243">
        <f>IF(OR('b2'!$J117=1,'b2'!$K117=1,'b2'!$L117=1,'b2'!$M117=1,'b2'!$N117=1,'b2'!$O117=1,'b2'!$P117=1),"SI","NO")</f>
        <v/>
      </c>
      <c r="U117" s="243">
        <f>IF(OR('b2'!$K117=1,'b2'!$L117=1,'b2'!$M117=1,'b2'!$N117=1,'b2'!$O117=1,'b2'!$P117=1),"SI","NO")</f>
        <v/>
      </c>
      <c r="V117" s="244" t="n">
        <v>39</v>
      </c>
      <c r="W117" s="245" t="n">
        <v>39</v>
      </c>
      <c r="X117" s="245" t="n">
        <v>16</v>
      </c>
      <c r="Y117" s="244" t="n">
        <v>55</v>
      </c>
      <c r="Z117" s="245" t="n">
        <v>43</v>
      </c>
      <c r="AA117" s="245" t="n">
        <v>18</v>
      </c>
      <c r="AB117" s="244" t="n">
        <v>61</v>
      </c>
      <c r="AC117" s="245" t="n">
        <v>32</v>
      </c>
      <c r="AD117" s="245" t="n">
        <v>15</v>
      </c>
      <c r="AE117" s="244" t="n">
        <v>47</v>
      </c>
      <c r="AF117" s="245" t="n">
        <v>32</v>
      </c>
      <c r="AG117" s="245" t="n">
        <v>15</v>
      </c>
      <c r="AH117" s="244" t="n">
        <v>47</v>
      </c>
      <c r="AI117" s="245" t="n">
        <v>32</v>
      </c>
      <c r="AJ117" s="245" t="n">
        <v>15</v>
      </c>
      <c r="AK117" s="244" t="n">
        <v>47</v>
      </c>
      <c r="AL117" s="245" t="n">
        <v>0</v>
      </c>
      <c r="AM117" s="245" t="n">
        <v>0</v>
      </c>
      <c r="AN117" s="244" t="n">
        <v>0</v>
      </c>
      <c r="AO117" s="245" t="n">
        <v>0</v>
      </c>
      <c r="AP117" s="245" t="n">
        <v>0</v>
      </c>
      <c r="AQ117" s="244" t="n">
        <v>0</v>
      </c>
      <c r="AR117" s="244">
        <f>IF('b2'!$AQ117&gt;0,'b2'!$AQ117,IF('b2'!$AN117&gt;0,'b2'!$AN117,IF('b2'!$AK117&gt;0,'b2'!$AK117,IF('b2'!$AH117&gt;0,'b2'!$AH117,IF('b2'!$AE117&gt;0,'b2'!$AE117,IF('b2'!$AB117&gt;0,'b2'!$AB117,IF('b2'!$Y117&gt;0,'b2'!$Y117,IF('b2'!$V117&gt;0,'b2'!$V117," ---"))))))))</f>
        <v/>
      </c>
      <c r="AS117" s="246" t="n">
        <v>0</v>
      </c>
      <c r="AT117" s="246" t="n">
        <v>5</v>
      </c>
      <c r="AU117" s="246" t="n">
        <v>27</v>
      </c>
      <c r="AV117" s="246" t="n">
        <v>6</v>
      </c>
      <c r="AW117" s="246" t="n">
        <v>30</v>
      </c>
      <c r="AX117" s="246" t="n">
        <v>3</v>
      </c>
      <c r="AY117" s="246" t="n">
        <v>22</v>
      </c>
      <c r="AZ117" s="246" t="n">
        <v>1</v>
      </c>
      <c r="BA117" s="246" t="n">
        <v>0</v>
      </c>
      <c r="BB117" s="246" t="n">
        <v>0</v>
      </c>
      <c r="BC117" s="246" t="n">
        <v>0</v>
      </c>
      <c r="BD117" s="246" t="n">
        <v>0</v>
      </c>
      <c r="BE117" s="247" t="n">
        <v>0</v>
      </c>
      <c r="BF117" s="248" t="n">
        <v>24762.52</v>
      </c>
      <c r="BG117" s="248" t="n">
        <v>0</v>
      </c>
      <c r="BH117" s="249" t="n">
        <v>24762.52</v>
      </c>
      <c r="BI117" s="250" t="inlineStr">
        <is>
          <t>#REF!</t>
        </is>
      </c>
      <c r="BJ117" s="251" t="inlineStr">
        <is>
          <t>#REF!</t>
        </is>
      </c>
      <c r="BK117" s="248" t="n">
        <v>43026.51</v>
      </c>
      <c r="BL117" s="248" t="n">
        <v>0</v>
      </c>
      <c r="BM117" s="249" t="n">
        <v>43026.51</v>
      </c>
      <c r="BN117" s="250" t="inlineStr">
        <is>
          <t>#REF!</t>
        </is>
      </c>
      <c r="BO117" s="251" t="inlineStr">
        <is>
          <t>#REF!</t>
        </is>
      </c>
      <c r="BP117" s="259" t="n">
        <v>61460</v>
      </c>
      <c r="BQ117" s="259" t="n">
        <v>0</v>
      </c>
      <c r="BR117" s="249" t="n">
        <v>61460</v>
      </c>
      <c r="BS117" s="250" t="inlineStr">
        <is>
          <t>#REF!</t>
        </is>
      </c>
      <c r="BT117" s="251">
        <f>'[2]DATA CONSOLIDADA 2018-2025 '!$BR119-'b2'!$BO117</f>
        <v/>
      </c>
      <c r="BU117" s="248" t="n">
        <v>50581.32</v>
      </c>
      <c r="BV117" s="248" t="n">
        <v>0</v>
      </c>
      <c r="BW117" s="249" t="n">
        <v>50581.32</v>
      </c>
      <c r="BX117" s="250" t="inlineStr">
        <is>
          <t>#REF!</t>
        </is>
      </c>
      <c r="BY117" s="251" t="inlineStr">
        <is>
          <t>#REF!</t>
        </is>
      </c>
      <c r="BZ117" s="248" t="n">
        <v>78707.66</v>
      </c>
      <c r="CA117" s="248" t="n">
        <v>0</v>
      </c>
      <c r="CB117" s="249" t="n">
        <v>78707.66</v>
      </c>
      <c r="CC117" s="250" t="inlineStr">
        <is>
          <t>#REF!</t>
        </is>
      </c>
      <c r="CD117" s="251">
        <f>'[2]DATA CONSOLIDADA 2018-2025 '!$CB119-'b2'!$BW117</f>
        <v/>
      </c>
      <c r="CE117" s="253" t="n">
        <v>0</v>
      </c>
      <c r="CF117" s="253" t="n">
        <v>0</v>
      </c>
      <c r="CG117" s="254" t="n">
        <v>0</v>
      </c>
      <c r="CH117" s="250" t="inlineStr">
        <is>
          <t>#REF!</t>
        </is>
      </c>
      <c r="CI117" s="251">
        <f>'[2]DATA CONSOLIDADA 2018-2025 '!$CG119-'b2'!$CB117</f>
        <v/>
      </c>
      <c r="CJ117" s="247" t="inlineStr">
        <is>
          <t>#REF!</t>
        </is>
      </c>
      <c r="CK117" s="247" t="n">
        <v>0</v>
      </c>
      <c r="CL117" s="247" t="n">
        <v>0</v>
      </c>
      <c r="CM117" s="247" t="n">
        <v>0</v>
      </c>
      <c r="CN117" s="247" t="inlineStr">
        <is>
          <t>#REF!</t>
        </is>
      </c>
      <c r="CO117" s="251">
        <f>'[2]DATA CONSOLIDADA 2018-2025 '!$CM119-'b2'!$CG117</f>
        <v/>
      </c>
      <c r="CP117" s="253" t="n">
        <v>0</v>
      </c>
      <c r="CQ117" s="253" t="n">
        <v>78707.66</v>
      </c>
      <c r="CR117" s="253" t="n">
        <v>0</v>
      </c>
      <c r="CS117" s="253" t="n">
        <v>0</v>
      </c>
      <c r="CT117" s="253" t="n">
        <v>0</v>
      </c>
      <c r="CU117" s="253" t="n">
        <v>0</v>
      </c>
      <c r="CV117" s="247" t="n">
        <v>78707.66</v>
      </c>
      <c r="CW117" s="247" t="n">
        <v>0</v>
      </c>
      <c r="CX117" s="247" t="n">
        <v>0</v>
      </c>
      <c r="CY117" s="247" t="n">
        <v>0</v>
      </c>
      <c r="CZ117" s="247" t="n">
        <v>0</v>
      </c>
      <c r="DA117" s="247" t="n">
        <v>0</v>
      </c>
      <c r="DB117" s="247" t="n">
        <v>0</v>
      </c>
      <c r="DC117" s="255" t="n">
        <v>0</v>
      </c>
      <c r="DD117" s="255" t="n">
        <v>0</v>
      </c>
      <c r="DE117" s="255" t="n">
        <v>0</v>
      </c>
      <c r="DF117" s="255" t="n">
        <v>0</v>
      </c>
      <c r="DG117" s="255" t="n">
        <v>0</v>
      </c>
      <c r="DH117" s="255" t="n">
        <v>0</v>
      </c>
      <c r="DI117" s="256" t="n">
        <v>20132509876</v>
      </c>
      <c r="DJ117" s="257" t="inlineStr">
        <is>
          <t>COOP AGRARIA CAFETALERA MARANURA LTDA129</t>
        </is>
      </c>
      <c r="DK117" s="257" t="inlineStr">
        <is>
          <t>02 Cooperativa</t>
        </is>
      </c>
      <c r="DL117" s="258" t="n"/>
      <c r="DM117" s="258" t="n"/>
      <c r="DN117" s="258" t="n"/>
      <c r="DO117" s="258" t="n"/>
      <c r="DP117" s="258" t="n"/>
      <c r="DQ117" s="258" t="n"/>
      <c r="DR117" s="258" t="n"/>
      <c r="DS117" s="258" t="n"/>
      <c r="DT117" s="258" t="n"/>
      <c r="DU117" s="258" t="n"/>
      <c r="DV117" s="258" t="n"/>
      <c r="DW117" s="258" t="n"/>
      <c r="DX117" s="258" t="n"/>
      <c r="DY117" s="258" t="n"/>
      <c r="DZ117" s="258" t="n"/>
      <c r="EA117" s="258" t="n"/>
      <c r="EB117" s="258" t="n"/>
      <c r="EC117" s="258" t="n"/>
      <c r="ED117" s="258" t="n"/>
      <c r="EE117" s="258" t="n"/>
    </row>
    <row r="118" hidden="1" ht="47.25" customHeight="1">
      <c r="A118" s="240" t="inlineStr">
        <is>
          <t>COMUNIDAD CAMPESINA SONCO MARCA Y OTRAS COMUNIDADES</t>
        </is>
      </c>
      <c r="B118" s="240" t="inlineStr">
        <is>
          <t>HONGO COMESTIBLE</t>
        </is>
      </c>
      <c r="C118" s="240" t="inlineStr">
        <is>
          <t>HONGOS 
COMESTIBLES</t>
        </is>
      </c>
      <c r="D118" s="240" t="inlineStr">
        <is>
          <t>CUSCO</t>
        </is>
      </c>
      <c r="E118" s="240" t="inlineStr">
        <is>
          <t>081205</t>
        </is>
      </c>
      <c r="F118" s="240" t="inlineStr">
        <is>
          <t>CUSCO</t>
        </is>
      </c>
      <c r="G118" s="240" t="inlineStr">
        <is>
          <t>QUISPICANCHI</t>
        </is>
      </c>
      <c r="H118" s="240" t="inlineStr">
        <is>
          <t>CCATCA</t>
        </is>
      </c>
      <c r="I118" s="241" t="n"/>
      <c r="J118" s="241" t="n">
        <v>1</v>
      </c>
      <c r="K118" s="241" t="n">
        <v>1</v>
      </c>
      <c r="L118" s="241" t="n">
        <v>1</v>
      </c>
      <c r="M118" s="241" t="n">
        <v>1</v>
      </c>
      <c r="N118" s="241" t="n"/>
      <c r="O118" s="241" t="n"/>
      <c r="P118" s="241" t="n"/>
      <c r="Q118" s="241" t="inlineStr">
        <is>
          <t>PAC</t>
        </is>
      </c>
      <c r="R118" s="242">
        <f>IF(I118=1,I$2,"")&amp;IF(J118=1,IF(I118=1,"-","")&amp;J$2,"")&amp;IF(K118=1,IF(OR(J118=1,I118=1),"-","")&amp;K$2,"")&amp;IF(L118=1,IF(OR(K118=1,J118=1,I118=1),"-","")&amp;L$2,"")&amp;IF(M118=1,IF(OR(L118=1,K118=1,J118=1,I118=1),"-","")&amp;M$2,"")&amp;IF(N118=1,IF(OR(M118=1,L118=1,K118=1,J118=1,I118=1),"-","")&amp;N$2,"")&amp;IF(O118=1,IF(OR(N118=1,M118=1,L118=1,K118=1,J118=1,I118=1),"-","")&amp;O$2,"")&amp;IF(P118=1,IF(I118=1," - ",IF(J118=1," - ",IF(K118=1," - ",IF(L118=1," - ",IF(M118=1," - ",IF(N118=1," - ",IF(O118=1," - ","")))))))&amp;P$2,"")</f>
        <v/>
      </c>
      <c r="S118" s="243">
        <f>SUM('b2'!$I118:$P118)</f>
        <v/>
      </c>
      <c r="T118" s="243">
        <f>IF(OR('b2'!$J118=1,'b2'!$K118=1,'b2'!$L118=1,'b2'!$M118=1,'b2'!$N118=1,'b2'!$O118=1,'b2'!$P118=1),"SI","NO")</f>
        <v/>
      </c>
      <c r="U118" s="243">
        <f>IF(OR('b2'!$K118=1,'b2'!$L118=1,'b2'!$M118=1,'b2'!$N118=1,'b2'!$O118=1,'b2'!$P118=1),"SI","NO")</f>
        <v/>
      </c>
      <c r="V118" s="244" t="n">
        <v>0</v>
      </c>
      <c r="W118" s="245" t="n">
        <v>12</v>
      </c>
      <c r="X118" s="245" t="n">
        <v>12</v>
      </c>
      <c r="Y118" s="244" t="n">
        <v>24</v>
      </c>
      <c r="Z118" s="245" t="n">
        <v>134</v>
      </c>
      <c r="AA118" s="245" t="n">
        <v>141</v>
      </c>
      <c r="AB118" s="244" t="n">
        <v>275</v>
      </c>
      <c r="AC118" s="245" t="n">
        <v>132</v>
      </c>
      <c r="AD118" s="245" t="n">
        <v>143</v>
      </c>
      <c r="AE118" s="244" t="n">
        <v>275</v>
      </c>
      <c r="AF118" s="245" t="n">
        <v>132</v>
      </c>
      <c r="AG118" s="245" t="n">
        <v>143</v>
      </c>
      <c r="AH118" s="244" t="n">
        <v>275</v>
      </c>
      <c r="AI118" s="245" t="n">
        <v>0</v>
      </c>
      <c r="AJ118" s="245" t="n">
        <v>0</v>
      </c>
      <c r="AK118" s="244" t="n">
        <v>0</v>
      </c>
      <c r="AL118" s="245" t="n">
        <v>0</v>
      </c>
      <c r="AM118" s="245" t="n">
        <v>0</v>
      </c>
      <c r="AN118" s="244" t="n">
        <v>0</v>
      </c>
      <c r="AO118" s="245" t="n">
        <v>0</v>
      </c>
      <c r="AP118" s="245" t="n">
        <v>0</v>
      </c>
      <c r="AQ118" s="244" t="n">
        <v>0</v>
      </c>
      <c r="AR118" s="244">
        <f>IF('b2'!$AQ118&gt;0,'b2'!$AQ118,IF('b2'!$AN118&gt;0,'b2'!$AN118,IF('b2'!$AK118&gt;0,'b2'!$AK118,IF('b2'!$AH118&gt;0,'b2'!$AH118,IF('b2'!$AE118&gt;0,'b2'!$AE118,IF('b2'!$AB118&gt;0,'b2'!$AB118,IF('b2'!$Y118&gt;0,'b2'!$Y118,IF('b2'!$V118&gt;0,'b2'!$V118," ---"))))))))</f>
        <v/>
      </c>
      <c r="AS118" s="246" t="n">
        <v>17</v>
      </c>
      <c r="AT118" s="246" t="n">
        <v>10</v>
      </c>
      <c r="AU118" s="246" t="n">
        <v>12</v>
      </c>
      <c r="AV118" s="246" t="n">
        <v>4</v>
      </c>
      <c r="AW118" s="246" t="n">
        <v>27</v>
      </c>
      <c r="AX118" s="246" t="n">
        <v>5</v>
      </c>
      <c r="AY118" s="246" t="n">
        <v>0</v>
      </c>
      <c r="AZ118" s="246" t="n">
        <v>0</v>
      </c>
      <c r="BA118" s="246" t="n">
        <v>0</v>
      </c>
      <c r="BB118" s="246" t="n">
        <v>0</v>
      </c>
      <c r="BC118" s="246" t="n">
        <v>0</v>
      </c>
      <c r="BD118" s="246" t="n">
        <v>0</v>
      </c>
      <c r="BE118" s="247" t="n">
        <v>0</v>
      </c>
      <c r="BF118" s="248" t="n">
        <v>929947.54</v>
      </c>
      <c r="BG118" s="248" t="n">
        <v>0</v>
      </c>
      <c r="BH118" s="249" t="n">
        <v>929947.54</v>
      </c>
      <c r="BI118" s="250" t="inlineStr">
        <is>
          <t>#REF!</t>
        </is>
      </c>
      <c r="BJ118" s="251" t="inlineStr">
        <is>
          <t>#REF!</t>
        </is>
      </c>
      <c r="BK118" s="248" t="n">
        <v>277823.04</v>
      </c>
      <c r="BL118" s="248" t="n">
        <v>0</v>
      </c>
      <c r="BM118" s="249" t="n">
        <v>277823.04</v>
      </c>
      <c r="BN118" s="250" t="inlineStr">
        <is>
          <t>#REF!</t>
        </is>
      </c>
      <c r="BO118" s="251" t="inlineStr">
        <is>
          <t>#REF!</t>
        </is>
      </c>
      <c r="BP118" s="248" t="n">
        <v>133019.1</v>
      </c>
      <c r="BQ118" s="248" t="n">
        <v>0</v>
      </c>
      <c r="BR118" s="249" t="n">
        <v>133019.1</v>
      </c>
      <c r="BS118" s="250" t="inlineStr">
        <is>
          <t>#REF!</t>
        </is>
      </c>
      <c r="BT118" s="251">
        <f>'[2]DATA CONSOLIDADA 2018-2025 '!$BR120-'b2'!$BO118</f>
        <v/>
      </c>
      <c r="BU118" s="248" t="n">
        <v>447786.43</v>
      </c>
      <c r="BV118" s="248" t="n">
        <v>0</v>
      </c>
      <c r="BW118" s="249" t="n">
        <v>447786.43</v>
      </c>
      <c r="BX118" s="250" t="inlineStr">
        <is>
          <t>#REF!</t>
        </is>
      </c>
      <c r="BY118" s="251" t="inlineStr">
        <is>
          <t>#REF!</t>
        </is>
      </c>
      <c r="BZ118" s="248" t="n">
        <v>0</v>
      </c>
      <c r="CA118" s="248" t="n">
        <v>0</v>
      </c>
      <c r="CB118" s="249" t="n">
        <v>0</v>
      </c>
      <c r="CC118" s="250" t="inlineStr">
        <is>
          <t>#REF!</t>
        </is>
      </c>
      <c r="CD118" s="251">
        <f>'[2]DATA CONSOLIDADA 2018-2025 '!$CB120-'b2'!$BW118</f>
        <v/>
      </c>
      <c r="CE118" s="253" t="n">
        <v>0</v>
      </c>
      <c r="CF118" s="253" t="n">
        <v>0</v>
      </c>
      <c r="CG118" s="254" t="n">
        <v>0</v>
      </c>
      <c r="CH118" s="250" t="inlineStr">
        <is>
          <t>#REF!</t>
        </is>
      </c>
      <c r="CI118" s="251">
        <f>'[2]DATA CONSOLIDADA 2018-2025 '!$CG120-'b2'!$CB118</f>
        <v/>
      </c>
      <c r="CJ118" s="247" t="inlineStr">
        <is>
          <t>#REF!</t>
        </is>
      </c>
      <c r="CK118" s="247" t="n">
        <v>0</v>
      </c>
      <c r="CL118" s="247" t="n">
        <v>0</v>
      </c>
      <c r="CM118" s="247" t="n">
        <v>0</v>
      </c>
      <c r="CN118" s="247" t="inlineStr">
        <is>
          <t>#REF!</t>
        </is>
      </c>
      <c r="CO118" s="251">
        <f>'[2]DATA CONSOLIDADA 2018-2025 '!$CM120-'b2'!$CG118</f>
        <v/>
      </c>
      <c r="CP118" s="253" t="n">
        <v>0</v>
      </c>
      <c r="CQ118" s="253" t="n">
        <v>0</v>
      </c>
      <c r="CR118" s="253" t="n">
        <v>0</v>
      </c>
      <c r="CS118" s="253" t="n">
        <v>0</v>
      </c>
      <c r="CT118" s="253" t="n">
        <v>0</v>
      </c>
      <c r="CU118" s="253" t="n">
        <v>0</v>
      </c>
      <c r="CV118" s="247" t="n">
        <v>0</v>
      </c>
      <c r="CW118" s="247" t="n">
        <v>0</v>
      </c>
      <c r="CX118" s="247" t="n">
        <v>0</v>
      </c>
      <c r="CY118" s="247" t="n">
        <v>0</v>
      </c>
      <c r="CZ118" s="247" t="n">
        <v>0</v>
      </c>
      <c r="DA118" s="247" t="n">
        <v>0</v>
      </c>
      <c r="DB118" s="247" t="n">
        <v>0</v>
      </c>
      <c r="DC118" s="255" t="n">
        <v>0</v>
      </c>
      <c r="DD118" s="255" t="n">
        <v>0</v>
      </c>
      <c r="DE118" s="255" t="n">
        <v>0</v>
      </c>
      <c r="DF118" s="255" t="n">
        <v>0</v>
      </c>
      <c r="DG118" s="255" t="n">
        <v>0</v>
      </c>
      <c r="DH118" s="255" t="n">
        <v>0</v>
      </c>
      <c r="DI118" s="256" t="inlineStr">
        <is>
          <t>SIN RUC</t>
        </is>
      </c>
      <c r="DJ118" s="257" t="inlineStr">
        <is>
          <t>ND</t>
        </is>
      </c>
      <c r="DK118" s="257" t="inlineStr">
        <is>
          <t>05 Comunidades Campesinas</t>
        </is>
      </c>
      <c r="DL118" s="258" t="n"/>
      <c r="DM118" s="258" t="n"/>
      <c r="DN118" s="258" t="n"/>
      <c r="DO118" s="258" t="n"/>
      <c r="DP118" s="258" t="n"/>
      <c r="DQ118" s="258" t="n"/>
      <c r="DR118" s="258" t="n"/>
      <c r="DS118" s="258" t="n"/>
      <c r="DT118" s="258" t="n"/>
      <c r="DU118" s="258" t="n"/>
      <c r="DV118" s="258" t="n"/>
      <c r="DW118" s="258" t="n"/>
      <c r="DX118" s="258" t="n"/>
      <c r="DY118" s="258" t="n"/>
      <c r="DZ118" s="258" t="n"/>
      <c r="EA118" s="258" t="n"/>
      <c r="EB118" s="258" t="n"/>
      <c r="EC118" s="258" t="n"/>
      <c r="ED118" s="258" t="n"/>
      <c r="EE118" s="258" t="n"/>
    </row>
    <row r="119" hidden="1" ht="47.25" customHeight="1">
      <c r="A119" s="240" t="inlineStr">
        <is>
          <t>COOPERATIVA AGRARIA DE AGRICULTORES HUYRO - CCCH</t>
        </is>
      </c>
      <c r="B119" s="240" t="inlineStr">
        <is>
          <t>TE</t>
        </is>
      </c>
      <c r="C119" s="240" t="inlineStr">
        <is>
          <t>TE</t>
        </is>
      </c>
      <c r="D119" s="240" t="inlineStr">
        <is>
          <t>CUSCO</t>
        </is>
      </c>
      <c r="E119" s="240" t="inlineStr">
        <is>
          <t>080903</t>
        </is>
      </c>
      <c r="F119" s="240" t="inlineStr">
        <is>
          <t>CUSCO</t>
        </is>
      </c>
      <c r="G119" s="240" t="inlineStr">
        <is>
          <t>LA CONVENCION</t>
        </is>
      </c>
      <c r="H119" s="240" t="inlineStr">
        <is>
          <t>HUAYOPATA</t>
        </is>
      </c>
      <c r="I119" s="241" t="n"/>
      <c r="J119" s="241" t="n">
        <v>1</v>
      </c>
      <c r="K119" s="241" t="n">
        <v>1</v>
      </c>
      <c r="L119" s="241" t="n">
        <v>1</v>
      </c>
      <c r="M119" s="241" t="n">
        <v>1</v>
      </c>
      <c r="N119" s="241" t="n">
        <v>1</v>
      </c>
      <c r="O119" s="241" t="n"/>
      <c r="P119" s="241" t="n"/>
      <c r="Q119" s="241" t="inlineStr">
        <is>
          <t>PAC</t>
        </is>
      </c>
      <c r="R119" s="242">
        <f>IF(I119=1,I$2,"")&amp;IF(J119=1,IF(I119=1,"-","")&amp;J$2,"")&amp;IF(K119=1,IF(OR(J119=1,I119=1),"-","")&amp;K$2,"")&amp;IF(L119=1,IF(OR(K119=1,J119=1,I119=1),"-","")&amp;L$2,"")&amp;IF(M119=1,IF(OR(L119=1,K119=1,J119=1,I119=1),"-","")&amp;M$2,"")&amp;IF(N119=1,IF(OR(M119=1,L119=1,K119=1,J119=1,I119=1),"-","")&amp;N$2,"")&amp;IF(O119=1,IF(OR(N119=1,M119=1,L119=1,K119=1,J119=1,I119=1),"-","")&amp;O$2,"")&amp;IF(P119=1,IF(I119=1," - ",IF(J119=1," - ",IF(K119=1," - ",IF(L119=1," - ",IF(M119=1," - ",IF(N119=1," - ",IF(O119=1," - ","")))))))&amp;P$2,"")</f>
        <v/>
      </c>
      <c r="S119" s="243">
        <f>SUM('b2'!$I119:$P119)</f>
        <v/>
      </c>
      <c r="T119" s="243">
        <f>IF(OR('b2'!$J119=1,'b2'!$K119=1,'b2'!$L119=1,'b2'!$M119=1,'b2'!$N119=1,'b2'!$O119=1,'b2'!$P119=1),"SI","NO")</f>
        <v/>
      </c>
      <c r="U119" s="243">
        <f>IF(OR('b2'!$K119=1,'b2'!$L119=1,'b2'!$M119=1,'b2'!$N119=1,'b2'!$O119=1,'b2'!$P119=1),"SI","NO")</f>
        <v/>
      </c>
      <c r="V119" s="244" t="n">
        <v>0</v>
      </c>
      <c r="W119" s="245" t="n">
        <v>75</v>
      </c>
      <c r="X119" s="245" t="n">
        <v>19</v>
      </c>
      <c r="Y119" s="244" t="n">
        <v>94</v>
      </c>
      <c r="Z119" s="245" t="n">
        <v>62</v>
      </c>
      <c r="AA119" s="245" t="n">
        <v>18</v>
      </c>
      <c r="AB119" s="244" t="n">
        <v>80</v>
      </c>
      <c r="AC119" s="245" t="n">
        <v>62</v>
      </c>
      <c r="AD119" s="245" t="n">
        <v>17</v>
      </c>
      <c r="AE119" s="244" t="n">
        <v>79</v>
      </c>
      <c r="AF119" s="245" t="n">
        <v>62</v>
      </c>
      <c r="AG119" s="245" t="n">
        <v>17</v>
      </c>
      <c r="AH119" s="244" t="n">
        <v>79</v>
      </c>
      <c r="AI119" s="245" t="n">
        <v>62</v>
      </c>
      <c r="AJ119" s="245" t="n">
        <v>17</v>
      </c>
      <c r="AK119" s="244" t="n">
        <v>79</v>
      </c>
      <c r="AL119" s="245" t="n">
        <v>0</v>
      </c>
      <c r="AM119" s="245" t="n">
        <v>0</v>
      </c>
      <c r="AN119" s="244" t="n">
        <v>0</v>
      </c>
      <c r="AO119" s="245" t="n">
        <v>0</v>
      </c>
      <c r="AP119" s="245" t="n">
        <v>0</v>
      </c>
      <c r="AQ119" s="244" t="n">
        <v>0</v>
      </c>
      <c r="AR119" s="244">
        <f>IF('b2'!$AQ119&gt;0,'b2'!$AQ119,IF('b2'!$AN119&gt;0,'b2'!$AN119,IF('b2'!$AK119&gt;0,'b2'!$AK119,IF('b2'!$AH119&gt;0,'b2'!$AH119,IF('b2'!$AE119&gt;0,'b2'!$AE119,IF('b2'!$AB119&gt;0,'b2'!$AB119,IF('b2'!$Y119&gt;0,'b2'!$Y119,IF('b2'!$V119&gt;0,'b2'!$V119," ---"))))))))</f>
        <v/>
      </c>
      <c r="AS119" s="246" t="n">
        <v>0</v>
      </c>
      <c r="AT119" s="246" t="n">
        <v>8</v>
      </c>
      <c r="AU119" s="246" t="n">
        <v>60</v>
      </c>
      <c r="AV119" s="246" t="n">
        <v>7</v>
      </c>
      <c r="AW119" s="246" t="n">
        <v>32</v>
      </c>
      <c r="AX119" s="246" t="n">
        <v>5</v>
      </c>
      <c r="AY119" s="246" t="n">
        <v>21</v>
      </c>
      <c r="AZ119" s="246" t="n">
        <v>2</v>
      </c>
      <c r="BA119" s="246" t="n">
        <v>0</v>
      </c>
      <c r="BB119" s="246" t="n">
        <v>0</v>
      </c>
      <c r="BC119" s="246" t="n">
        <v>0</v>
      </c>
      <c r="BD119" s="246" t="n">
        <v>0</v>
      </c>
      <c r="BE119" s="249" t="n">
        <v>0</v>
      </c>
      <c r="BF119" s="248" t="n">
        <v>126414</v>
      </c>
      <c r="BG119" s="248" t="n">
        <v>0</v>
      </c>
      <c r="BH119" s="249" t="n">
        <v>126414</v>
      </c>
      <c r="BI119" s="250" t="inlineStr">
        <is>
          <t>#REF!</t>
        </is>
      </c>
      <c r="BJ119" s="251" t="inlineStr">
        <is>
          <t>#REF!</t>
        </is>
      </c>
      <c r="BK119" s="248" t="n">
        <v>53481</v>
      </c>
      <c r="BL119" s="248" t="n">
        <v>0</v>
      </c>
      <c r="BM119" s="249" t="n">
        <v>53481</v>
      </c>
      <c r="BN119" s="250" t="inlineStr">
        <is>
          <t>#REF!</t>
        </is>
      </c>
      <c r="BO119" s="251" t="inlineStr">
        <is>
          <t>#REF!</t>
        </is>
      </c>
      <c r="BP119" s="248" t="n">
        <v>30897.8</v>
      </c>
      <c r="BQ119" s="248" t="n">
        <v>0</v>
      </c>
      <c r="BR119" s="249" t="n">
        <v>30897.8</v>
      </c>
      <c r="BS119" s="250" t="inlineStr">
        <is>
          <t>#REF!</t>
        </is>
      </c>
      <c r="BT119" s="251">
        <f>'[2]DATA CONSOLIDADA 2018-2025 '!$BR121-'b2'!$BO119</f>
        <v/>
      </c>
      <c r="BU119" s="248" t="n">
        <v>39677</v>
      </c>
      <c r="BV119" s="248" t="n">
        <v>0</v>
      </c>
      <c r="BW119" s="249" t="n">
        <v>39677</v>
      </c>
      <c r="BX119" s="250" t="inlineStr">
        <is>
          <t>#REF!</t>
        </is>
      </c>
      <c r="BY119" s="251" t="inlineStr">
        <is>
          <t>#REF!</t>
        </is>
      </c>
      <c r="BZ119" s="248" t="n">
        <v>19964</v>
      </c>
      <c r="CA119" s="248" t="n">
        <v>0</v>
      </c>
      <c r="CB119" s="249" t="n">
        <v>19964</v>
      </c>
      <c r="CC119" s="250" t="inlineStr">
        <is>
          <t>#REF!</t>
        </is>
      </c>
      <c r="CD119" s="251">
        <f>'[2]DATA CONSOLIDADA 2018-2025 '!$CB121-'b2'!$BW119</f>
        <v/>
      </c>
      <c r="CE119" s="253" t="n">
        <v>0</v>
      </c>
      <c r="CF119" s="253" t="n">
        <v>0</v>
      </c>
      <c r="CG119" s="254" t="n">
        <v>0</v>
      </c>
      <c r="CH119" s="250" t="inlineStr">
        <is>
          <t>#REF!</t>
        </is>
      </c>
      <c r="CI119" s="251">
        <f>'[2]DATA CONSOLIDADA 2018-2025 '!$CG121-'b2'!$CB119</f>
        <v/>
      </c>
      <c r="CJ119" s="247" t="inlineStr">
        <is>
          <t>#REF!</t>
        </is>
      </c>
      <c r="CK119" s="247" t="n">
        <v>0</v>
      </c>
      <c r="CL119" s="247" t="n">
        <v>0</v>
      </c>
      <c r="CM119" s="247" t="n">
        <v>0</v>
      </c>
      <c r="CN119" s="247" t="inlineStr">
        <is>
          <t>#REF!</t>
        </is>
      </c>
      <c r="CO119" s="251">
        <f>'[2]DATA CONSOLIDADA 2018-2025 '!$CM121-'b2'!$CG119</f>
        <v/>
      </c>
      <c r="CP119" s="253" t="n">
        <v>0</v>
      </c>
      <c r="CQ119" s="253" t="n">
        <v>0</v>
      </c>
      <c r="CR119" s="253" t="n">
        <v>0</v>
      </c>
      <c r="CS119" s="253" t="n">
        <v>19964</v>
      </c>
      <c r="CT119" s="253" t="n">
        <v>0</v>
      </c>
      <c r="CU119" s="253" t="n">
        <v>0</v>
      </c>
      <c r="CV119" s="247" t="n">
        <v>19964</v>
      </c>
      <c r="CW119" s="247" t="n">
        <v>0</v>
      </c>
      <c r="CX119" s="247" t="n">
        <v>0</v>
      </c>
      <c r="CY119" s="247" t="n">
        <v>0</v>
      </c>
      <c r="CZ119" s="247" t="n">
        <v>0</v>
      </c>
      <c r="DA119" s="247" t="n">
        <v>0</v>
      </c>
      <c r="DB119" s="247" t="n">
        <v>0</v>
      </c>
      <c r="DC119" s="255" t="n">
        <v>0</v>
      </c>
      <c r="DD119" s="255" t="n">
        <v>0</v>
      </c>
      <c r="DE119" s="255" t="n">
        <v>0</v>
      </c>
      <c r="DF119" s="255" t="n">
        <v>0</v>
      </c>
      <c r="DG119" s="255" t="n">
        <v>0</v>
      </c>
      <c r="DH119" s="255" t="n">
        <v>0</v>
      </c>
      <c r="DI119" s="256" t="n">
        <v>20600161378</v>
      </c>
      <c r="DJ119" s="257" t="inlineStr">
        <is>
          <t>COOPERATIVA AGRARIA DE AGRICULTORES HUYRO</t>
        </is>
      </c>
      <c r="DK119" s="257" t="inlineStr">
        <is>
          <t>02 Cooperativa</t>
        </is>
      </c>
      <c r="DL119" s="258" t="n"/>
      <c r="DM119" s="258" t="n"/>
      <c r="DN119" s="258" t="n"/>
      <c r="DO119" s="258" t="n"/>
      <c r="DP119" s="258" t="n"/>
      <c r="DQ119" s="258" t="n"/>
      <c r="DR119" s="258" t="n"/>
      <c r="DS119" s="258" t="n"/>
      <c r="DT119" s="258" t="n"/>
      <c r="DU119" s="258" t="n"/>
      <c r="DV119" s="258" t="n"/>
      <c r="DW119" s="258" t="n"/>
      <c r="DX119" s="258" t="n"/>
      <c r="DY119" s="258" t="n"/>
      <c r="DZ119" s="258" t="n"/>
      <c r="EA119" s="258" t="n"/>
      <c r="EB119" s="258" t="n"/>
      <c r="EC119" s="258" t="n"/>
      <c r="ED119" s="258" t="n"/>
      <c r="EE119" s="258" t="n"/>
    </row>
    <row r="120" hidden="1" ht="47.25" customHeight="1">
      <c r="A120" s="240" t="inlineStr">
        <is>
          <t>ASOCIACION DE FRUTICULTORES DEL DISTRITO DE YANATILE ASOFRUT YANATILE</t>
        </is>
      </c>
      <c r="B120" s="240" t="inlineStr">
        <is>
          <t>NARANJA</t>
        </is>
      </c>
      <c r="C120" s="240" t="inlineStr">
        <is>
          <t>NARANJA</t>
        </is>
      </c>
      <c r="D120" s="240" t="inlineStr">
        <is>
          <t>CUSCO</t>
        </is>
      </c>
      <c r="E120" s="240" t="inlineStr">
        <is>
          <t>080408</t>
        </is>
      </c>
      <c r="F120" s="240" t="inlineStr">
        <is>
          <t>CUSCO</t>
        </is>
      </c>
      <c r="G120" s="240" t="inlineStr">
        <is>
          <t>CALCA</t>
        </is>
      </c>
      <c r="H120" s="240" t="inlineStr">
        <is>
          <t>YANATILE</t>
        </is>
      </c>
      <c r="I120" s="241" t="n"/>
      <c r="J120" s="241" t="n">
        <v>1</v>
      </c>
      <c r="K120" s="241" t="n">
        <v>1</v>
      </c>
      <c r="L120" s="241" t="n">
        <v>1</v>
      </c>
      <c r="M120" s="241" t="n">
        <v>1</v>
      </c>
      <c r="N120" s="241" t="n"/>
      <c r="O120" s="241" t="n"/>
      <c r="P120" s="241" t="n"/>
      <c r="Q120" s="241" t="inlineStr">
        <is>
          <t>PAC</t>
        </is>
      </c>
      <c r="R120" s="242">
        <f>IF(I120=1,I$2,"")&amp;IF(J120=1,IF(I120=1,"-","")&amp;J$2,"")&amp;IF(K120=1,IF(OR(J120=1,I120=1),"-","")&amp;K$2,"")&amp;IF(L120=1,IF(OR(K120=1,J120=1,I120=1),"-","")&amp;L$2,"")&amp;IF(M120=1,IF(OR(L120=1,K120=1,J120=1,I120=1),"-","")&amp;M$2,"")&amp;IF(N120=1,IF(OR(M120=1,L120=1,K120=1,J120=1,I120=1),"-","")&amp;N$2,"")&amp;IF(O120=1,IF(OR(N120=1,M120=1,L120=1,K120=1,J120=1,I120=1),"-","")&amp;O$2,"")&amp;IF(P120=1,IF(I120=1," - ",IF(J120=1," - ",IF(K120=1," - ",IF(L120=1," - ",IF(M120=1," - ",IF(N120=1," - ",IF(O120=1," - ","")))))))&amp;P$2,"")</f>
        <v/>
      </c>
      <c r="S120" s="243">
        <f>SUM('b2'!$I120:$P120)</f>
        <v/>
      </c>
      <c r="T120" s="243">
        <f>IF(OR('b2'!$J120=1,'b2'!$K120=1,'b2'!$L120=1,'b2'!$M120=1,'b2'!$N120=1,'b2'!$O120=1,'b2'!$P120=1),"SI","NO")</f>
        <v/>
      </c>
      <c r="U120" s="243">
        <f>IF(OR('b2'!$K120=1,'b2'!$L120=1,'b2'!$M120=1,'b2'!$N120=1,'b2'!$O120=1,'b2'!$P120=1),"SI","NO")</f>
        <v/>
      </c>
      <c r="V120" s="244" t="n">
        <v>0</v>
      </c>
      <c r="W120" s="245" t="n">
        <v>11</v>
      </c>
      <c r="X120" s="245" t="n">
        <v>17</v>
      </c>
      <c r="Y120" s="244" t="n">
        <v>28</v>
      </c>
      <c r="Z120" s="245" t="n">
        <v>11</v>
      </c>
      <c r="AA120" s="245" t="n">
        <v>17</v>
      </c>
      <c r="AB120" s="244" t="n">
        <v>28</v>
      </c>
      <c r="AC120" s="245" t="n">
        <v>16</v>
      </c>
      <c r="AD120" s="245" t="n">
        <v>4</v>
      </c>
      <c r="AE120" s="244" t="n">
        <v>20</v>
      </c>
      <c r="AF120" s="245" t="n">
        <v>16</v>
      </c>
      <c r="AG120" s="245" t="n">
        <v>4</v>
      </c>
      <c r="AH120" s="244" t="n">
        <v>20</v>
      </c>
      <c r="AI120" s="245" t="n">
        <v>0</v>
      </c>
      <c r="AJ120" s="245" t="n">
        <v>0</v>
      </c>
      <c r="AK120" s="244" t="n">
        <v>0</v>
      </c>
      <c r="AL120" s="245" t="n">
        <v>0</v>
      </c>
      <c r="AM120" s="245" t="n">
        <v>0</v>
      </c>
      <c r="AN120" s="244" t="n">
        <v>0</v>
      </c>
      <c r="AO120" s="245" t="n">
        <v>0</v>
      </c>
      <c r="AP120" s="245" t="n">
        <v>0</v>
      </c>
      <c r="AQ120" s="244" t="n">
        <v>0</v>
      </c>
      <c r="AR120" s="244">
        <f>IF('b2'!$AQ120&gt;0,'b2'!$AQ120,IF('b2'!$AN120&gt;0,'b2'!$AN120,IF('b2'!$AK120&gt;0,'b2'!$AK120,IF('b2'!$AH120&gt;0,'b2'!$AH120,IF('b2'!$AE120&gt;0,'b2'!$AE120,IF('b2'!$AB120&gt;0,'b2'!$AB120,IF('b2'!$Y120&gt;0,'b2'!$Y120,IF('b2'!$V120&gt;0,'b2'!$V120," ---"))))))))</f>
        <v/>
      </c>
      <c r="AS120" s="246" t="n">
        <v>14</v>
      </c>
      <c r="AT120" s="246" t="n">
        <v>6</v>
      </c>
      <c r="AU120" s="246" t="n">
        <v>50</v>
      </c>
      <c r="AV120" s="246" t="n">
        <v>6</v>
      </c>
      <c r="AW120" s="246" t="n">
        <v>16</v>
      </c>
      <c r="AX120" s="246" t="n">
        <v>6</v>
      </c>
      <c r="AY120" s="246" t="n">
        <v>0</v>
      </c>
      <c r="AZ120" s="246" t="n">
        <v>0</v>
      </c>
      <c r="BA120" s="246" t="n">
        <v>0</v>
      </c>
      <c r="BB120" s="246" t="n">
        <v>0</v>
      </c>
      <c r="BC120" s="246" t="n">
        <v>0</v>
      </c>
      <c r="BD120" s="246" t="n">
        <v>0</v>
      </c>
      <c r="BE120" s="249" t="n">
        <v>0</v>
      </c>
      <c r="BF120" s="248" t="n">
        <v>52362</v>
      </c>
      <c r="BG120" s="248" t="n">
        <v>0</v>
      </c>
      <c r="BH120" s="249" t="n">
        <v>52362</v>
      </c>
      <c r="BI120" s="250" t="inlineStr">
        <is>
          <t>#REF!</t>
        </is>
      </c>
      <c r="BJ120" s="251" t="inlineStr">
        <is>
          <t>#REF!</t>
        </is>
      </c>
      <c r="BK120" s="248" t="n">
        <v>304400</v>
      </c>
      <c r="BL120" s="248" t="n">
        <v>0</v>
      </c>
      <c r="BM120" s="249" t="n">
        <v>304400</v>
      </c>
      <c r="BN120" s="250" t="inlineStr">
        <is>
          <t>#REF!</t>
        </is>
      </c>
      <c r="BO120" s="251" t="inlineStr">
        <is>
          <t>#REF!</t>
        </is>
      </c>
      <c r="BP120" s="248" t="n">
        <v>205665</v>
      </c>
      <c r="BQ120" s="248" t="n">
        <v>0</v>
      </c>
      <c r="BR120" s="249" t="n">
        <v>205665</v>
      </c>
      <c r="BS120" s="250" t="inlineStr">
        <is>
          <t>#REF!</t>
        </is>
      </c>
      <c r="BT120" s="251">
        <f>'[2]DATA CONSOLIDADA 2018-2025 '!$BR122-'b2'!$BO120</f>
        <v/>
      </c>
      <c r="BU120" s="248" t="n">
        <v>362000</v>
      </c>
      <c r="BV120" s="248" t="n">
        <v>0</v>
      </c>
      <c r="BW120" s="249" t="n">
        <v>362000</v>
      </c>
      <c r="BX120" s="250" t="inlineStr">
        <is>
          <t>#REF!</t>
        </is>
      </c>
      <c r="BY120" s="251" t="inlineStr">
        <is>
          <t>#REF!</t>
        </is>
      </c>
      <c r="BZ120" s="248" t="n">
        <v>0</v>
      </c>
      <c r="CA120" s="248" t="n">
        <v>0</v>
      </c>
      <c r="CB120" s="249" t="n">
        <v>0</v>
      </c>
      <c r="CC120" s="250" t="inlineStr">
        <is>
          <t>#REF!</t>
        </is>
      </c>
      <c r="CD120" s="251">
        <f>'[2]DATA CONSOLIDADA 2018-2025 '!$CB122-'b2'!$BW120</f>
        <v/>
      </c>
      <c r="CE120" s="253" t="n">
        <v>0</v>
      </c>
      <c r="CF120" s="253" t="n">
        <v>0</v>
      </c>
      <c r="CG120" s="254" t="n">
        <v>0</v>
      </c>
      <c r="CH120" s="250" t="inlineStr">
        <is>
          <t>#REF!</t>
        </is>
      </c>
      <c r="CI120" s="251">
        <f>'[2]DATA CONSOLIDADA 2018-2025 '!$CG122-'b2'!$CB120</f>
        <v/>
      </c>
      <c r="CJ120" s="247" t="inlineStr">
        <is>
          <t>#REF!</t>
        </is>
      </c>
      <c r="CK120" s="247" t="n">
        <v>0</v>
      </c>
      <c r="CL120" s="247" t="n">
        <v>0</v>
      </c>
      <c r="CM120" s="247" t="n">
        <v>0</v>
      </c>
      <c r="CN120" s="247" t="inlineStr">
        <is>
          <t>#REF!</t>
        </is>
      </c>
      <c r="CO120" s="251">
        <f>'[2]DATA CONSOLIDADA 2018-2025 '!$CM122-'b2'!$CG120</f>
        <v/>
      </c>
      <c r="CP120" s="253" t="n">
        <v>0</v>
      </c>
      <c r="CQ120" s="253" t="n">
        <v>0</v>
      </c>
      <c r="CR120" s="253" t="n">
        <v>0</v>
      </c>
      <c r="CS120" s="253" t="n">
        <v>0</v>
      </c>
      <c r="CT120" s="253" t="n">
        <v>0</v>
      </c>
      <c r="CU120" s="253" t="n">
        <v>0</v>
      </c>
      <c r="CV120" s="247" t="n">
        <v>0</v>
      </c>
      <c r="CW120" s="247" t="n">
        <v>0</v>
      </c>
      <c r="CX120" s="247" t="n">
        <v>0</v>
      </c>
      <c r="CY120" s="247" t="n">
        <v>0</v>
      </c>
      <c r="CZ120" s="247" t="n">
        <v>0</v>
      </c>
      <c r="DA120" s="247" t="n">
        <v>0</v>
      </c>
      <c r="DB120" s="247" t="n">
        <v>0</v>
      </c>
      <c r="DC120" s="255" t="n">
        <v>0</v>
      </c>
      <c r="DD120" s="255" t="n">
        <v>0</v>
      </c>
      <c r="DE120" s="255" t="n">
        <v>0</v>
      </c>
      <c r="DF120" s="255" t="n">
        <v>0</v>
      </c>
      <c r="DG120" s="255" t="n">
        <v>0</v>
      </c>
      <c r="DH120" s="255" t="n">
        <v>0</v>
      </c>
      <c r="DI120" s="256" t="n">
        <v>20602220355</v>
      </c>
      <c r="DJ120" s="257" t="inlineStr">
        <is>
          <t>ASOCIACION DE FRUTICULTORES DEL DISTRITO DE YANATILE ASOFRUT YANATILE</t>
        </is>
      </c>
      <c r="DK120" s="257" t="inlineStr">
        <is>
          <t>01 Asociación</t>
        </is>
      </c>
      <c r="DL120" s="258" t="n"/>
      <c r="DM120" s="258" t="n"/>
      <c r="DN120" s="258" t="n"/>
      <c r="DO120" s="258" t="n"/>
      <c r="DP120" s="258" t="n"/>
      <c r="DQ120" s="258" t="n"/>
      <c r="DR120" s="258" t="n"/>
      <c r="DS120" s="258" t="n"/>
      <c r="DT120" s="258" t="n"/>
      <c r="DU120" s="258" t="n"/>
      <c r="DV120" s="258" t="n"/>
      <c r="DW120" s="258" t="n"/>
      <c r="DX120" s="258" t="n"/>
      <c r="DY120" s="258" t="n"/>
      <c r="DZ120" s="258" t="n"/>
      <c r="EA120" s="258" t="n"/>
      <c r="EB120" s="258" t="n"/>
      <c r="EC120" s="258" t="n"/>
      <c r="ED120" s="258" t="n"/>
      <c r="EE120" s="258" t="n"/>
    </row>
    <row r="121" ht="47.25" customHeight="1">
      <c r="A121" s="240" t="inlineStr">
        <is>
          <t>COOPERATIVA AGRARIA CAFETALERA JOSE OLAYA LTDA N° 252</t>
        </is>
      </c>
      <c r="B121" s="240" t="inlineStr">
        <is>
          <t>CACAO</t>
        </is>
      </c>
      <c r="C121" s="240" t="inlineStr">
        <is>
          <t>CACAO</t>
        </is>
      </c>
      <c r="D121" s="240" t="inlineStr">
        <is>
          <t>CUSCO</t>
        </is>
      </c>
      <c r="E121" s="240" t="inlineStr">
        <is>
          <t>080901</t>
        </is>
      </c>
      <c r="F121" s="240" t="inlineStr">
        <is>
          <t>CUSCO</t>
        </is>
      </c>
      <c r="G121" s="240" t="inlineStr">
        <is>
          <t>LA CONVENCION</t>
        </is>
      </c>
      <c r="H121" s="240" t="inlineStr">
        <is>
          <t>SANTA ANA</t>
        </is>
      </c>
      <c r="I121" s="241" t="n"/>
      <c r="J121" s="241" t="n">
        <v>1</v>
      </c>
      <c r="K121" s="241" t="n">
        <v>1</v>
      </c>
      <c r="L121" s="241" t="n">
        <v>1</v>
      </c>
      <c r="M121" s="241" t="n">
        <v>1</v>
      </c>
      <c r="N121" s="241" t="n">
        <v>1</v>
      </c>
      <c r="O121" s="241" t="n"/>
      <c r="P121" s="241" t="n"/>
      <c r="Q121" s="241" t="inlineStr">
        <is>
          <t>PAC</t>
        </is>
      </c>
      <c r="R121" s="242">
        <f>IF(I121=1,I$2,"")&amp;IF(J121=1,IF(I121=1,"-","")&amp;J$2,"")&amp;IF(K121=1,IF(OR(J121=1,I121=1),"-","")&amp;K$2,"")&amp;IF(L121=1,IF(OR(K121=1,J121=1,I121=1),"-","")&amp;L$2,"")&amp;IF(M121=1,IF(OR(L121=1,K121=1,J121=1,I121=1),"-","")&amp;M$2,"")&amp;IF(N121=1,IF(OR(M121=1,L121=1,K121=1,J121=1,I121=1),"-","")&amp;N$2,"")&amp;IF(O121=1,IF(OR(N121=1,M121=1,L121=1,K121=1,J121=1,I121=1),"-","")&amp;O$2,"")&amp;IF(P121=1,IF(I121=1," - ",IF(J121=1," - ",IF(K121=1," - ",IF(L121=1," - ",IF(M121=1," - ",IF(N121=1," - ",IF(O121=1," - ","")))))))&amp;P$2,"")</f>
        <v/>
      </c>
      <c r="S121" s="243">
        <f>SUM('b2'!$I121:$P121)</f>
        <v/>
      </c>
      <c r="T121" s="243">
        <f>IF(OR('b2'!$J121=1,'b2'!$K121=1,'b2'!$L121=1,'b2'!$M121=1,'b2'!$N121=1,'b2'!$O121=1,'b2'!$P121=1),"SI","NO")</f>
        <v/>
      </c>
      <c r="U121" s="243">
        <f>IF(OR('b2'!$K121=1,'b2'!$L121=1,'b2'!$M121=1,'b2'!$N121=1,'b2'!$O121=1,'b2'!$P121=1),"SI","NO")</f>
        <v/>
      </c>
      <c r="V121" s="244" t="n">
        <v>0</v>
      </c>
      <c r="W121" s="245" t="n">
        <v>65</v>
      </c>
      <c r="X121" s="245" t="n">
        <v>11</v>
      </c>
      <c r="Y121" s="244" t="n">
        <v>76</v>
      </c>
      <c r="Z121" s="245" t="n">
        <v>66</v>
      </c>
      <c r="AA121" s="245" t="n">
        <v>11</v>
      </c>
      <c r="AB121" s="244" t="n">
        <v>77</v>
      </c>
      <c r="AC121" s="245" t="n">
        <v>60</v>
      </c>
      <c r="AD121" s="245" t="n">
        <v>13</v>
      </c>
      <c r="AE121" s="244" t="n">
        <v>73</v>
      </c>
      <c r="AF121" s="245" t="n">
        <v>60</v>
      </c>
      <c r="AG121" s="245" t="n">
        <v>13</v>
      </c>
      <c r="AH121" s="244" t="n">
        <v>73</v>
      </c>
      <c r="AI121" s="245" t="n">
        <v>60</v>
      </c>
      <c r="AJ121" s="245" t="n">
        <v>13</v>
      </c>
      <c r="AK121" s="244" t="n">
        <v>73</v>
      </c>
      <c r="AL121" s="245" t="n">
        <v>0</v>
      </c>
      <c r="AM121" s="245" t="n">
        <v>0</v>
      </c>
      <c r="AN121" s="244" t="n">
        <v>0</v>
      </c>
      <c r="AO121" s="245" t="n">
        <v>0</v>
      </c>
      <c r="AP121" s="245" t="n">
        <v>0</v>
      </c>
      <c r="AQ121" s="244" t="n">
        <v>0</v>
      </c>
      <c r="AR121" s="244">
        <f>IF('b2'!$AQ121&gt;0,'b2'!$AQ121,IF('b2'!$AN121&gt;0,'b2'!$AN121,IF('b2'!$AK121&gt;0,'b2'!$AK121,IF('b2'!$AH121&gt;0,'b2'!$AH121,IF('b2'!$AE121&gt;0,'b2'!$AE121,IF('b2'!$AB121&gt;0,'b2'!$AB121,IF('b2'!$Y121&gt;0,'b2'!$Y121,IF('b2'!$V121&gt;0,'b2'!$V121," ---"))))))))</f>
        <v/>
      </c>
      <c r="AS121" s="246" t="n">
        <v>0</v>
      </c>
      <c r="AT121" s="246" t="n">
        <v>5</v>
      </c>
      <c r="AU121" s="246" t="n">
        <v>28</v>
      </c>
      <c r="AV121" s="246" t="n">
        <v>5</v>
      </c>
      <c r="AW121" s="246" t="n">
        <v>29</v>
      </c>
      <c r="AX121" s="246" t="n">
        <v>0</v>
      </c>
      <c r="AY121" s="246" t="n">
        <v>15</v>
      </c>
      <c r="AZ121" s="246" t="n">
        <v>4</v>
      </c>
      <c r="BA121" s="246" t="n">
        <v>0</v>
      </c>
      <c r="BB121" s="246" t="n">
        <v>0</v>
      </c>
      <c r="BC121" s="246" t="n">
        <v>0</v>
      </c>
      <c r="BD121" s="246" t="n">
        <v>0</v>
      </c>
      <c r="BE121" s="249" t="n">
        <v>0</v>
      </c>
      <c r="BF121" s="248" t="n">
        <v>0</v>
      </c>
      <c r="BG121" s="248" t="n">
        <v>0</v>
      </c>
      <c r="BH121" s="249" t="n">
        <v>0</v>
      </c>
      <c r="BI121" s="250" t="inlineStr">
        <is>
          <t>#REF!</t>
        </is>
      </c>
      <c r="BJ121" s="251" t="inlineStr">
        <is>
          <t>#REF!</t>
        </is>
      </c>
      <c r="BK121" s="248" t="n">
        <v>0</v>
      </c>
      <c r="BL121" s="248" t="n">
        <v>276032.35</v>
      </c>
      <c r="BM121" s="249" t="n">
        <v>276032.35</v>
      </c>
      <c r="BN121" s="250" t="inlineStr">
        <is>
          <t>#REF!</t>
        </is>
      </c>
      <c r="BO121" s="251" t="inlineStr">
        <is>
          <t>#REF!</t>
        </is>
      </c>
      <c r="BP121" s="259" t="n">
        <v>333200</v>
      </c>
      <c r="BQ121" s="259" t="n">
        <v>0</v>
      </c>
      <c r="BR121" s="249" t="n">
        <v>333200</v>
      </c>
      <c r="BS121" s="250" t="inlineStr">
        <is>
          <t>#REF!</t>
        </is>
      </c>
      <c r="BT121" s="251">
        <f>'[2]DATA CONSOLIDADA 2018-2025 '!$BR123-'b2'!$BO121</f>
        <v/>
      </c>
      <c r="BU121" s="248" t="n">
        <v>643186</v>
      </c>
      <c r="BV121" s="248" t="n">
        <v>0</v>
      </c>
      <c r="BW121" s="249" t="n">
        <v>643186</v>
      </c>
      <c r="BX121" s="250" t="inlineStr">
        <is>
          <t>#REF!</t>
        </is>
      </c>
      <c r="BY121" s="251" t="inlineStr">
        <is>
          <t>#REF!</t>
        </is>
      </c>
      <c r="BZ121" s="248" t="n">
        <v>594120</v>
      </c>
      <c r="CA121" s="248" t="n">
        <v>0</v>
      </c>
      <c r="CB121" s="249" t="n">
        <v>594120</v>
      </c>
      <c r="CC121" s="250" t="inlineStr">
        <is>
          <t>#REF!</t>
        </is>
      </c>
      <c r="CD121" s="251">
        <f>'[2]DATA CONSOLIDADA 2018-2025 '!$CB123-'b2'!$BW121</f>
        <v/>
      </c>
      <c r="CE121" s="253" t="n">
        <v>0</v>
      </c>
      <c r="CF121" s="253" t="n">
        <v>0</v>
      </c>
      <c r="CG121" s="254" t="n">
        <v>0</v>
      </c>
      <c r="CH121" s="250" t="inlineStr">
        <is>
          <t>#REF!</t>
        </is>
      </c>
      <c r="CI121" s="251">
        <f>'[2]DATA CONSOLIDADA 2018-2025 '!$CG123-'b2'!$CB121</f>
        <v/>
      </c>
      <c r="CJ121" s="247" t="inlineStr">
        <is>
          <t>#REF!</t>
        </is>
      </c>
      <c r="CK121" s="247" t="n">
        <v>0</v>
      </c>
      <c r="CL121" s="247" t="n">
        <v>0</v>
      </c>
      <c r="CM121" s="247" t="n">
        <v>0</v>
      </c>
      <c r="CN121" s="247" t="inlineStr">
        <is>
          <t>#REF!</t>
        </is>
      </c>
      <c r="CO121" s="251">
        <f>'[2]DATA CONSOLIDADA 2018-2025 '!$CM123-'b2'!$CG121</f>
        <v/>
      </c>
      <c r="CP121" s="253" t="n">
        <v>1216</v>
      </c>
      <c r="CQ121" s="253" t="n">
        <v>592904</v>
      </c>
      <c r="CR121" s="253" t="n">
        <v>0</v>
      </c>
      <c r="CS121" s="253" t="n">
        <v>0</v>
      </c>
      <c r="CT121" s="253" t="n">
        <v>0</v>
      </c>
      <c r="CU121" s="253" t="n">
        <v>0</v>
      </c>
      <c r="CV121" s="247" t="n">
        <v>594120</v>
      </c>
      <c r="CW121" s="247" t="n">
        <v>0</v>
      </c>
      <c r="CX121" s="247" t="n">
        <v>0</v>
      </c>
      <c r="CY121" s="247" t="n">
        <v>0</v>
      </c>
      <c r="CZ121" s="247" t="n">
        <v>0</v>
      </c>
      <c r="DA121" s="247" t="n">
        <v>0</v>
      </c>
      <c r="DB121" s="247" t="n">
        <v>0</v>
      </c>
      <c r="DC121" s="255" t="n">
        <v>0</v>
      </c>
      <c r="DD121" s="255" t="n">
        <v>0</v>
      </c>
      <c r="DE121" s="255" t="n">
        <v>0</v>
      </c>
      <c r="DF121" s="255" t="n">
        <v>0</v>
      </c>
      <c r="DG121" s="255" t="n">
        <v>0</v>
      </c>
      <c r="DH121" s="255" t="n">
        <v>0</v>
      </c>
      <c r="DI121" s="256" t="n">
        <v>20132509795</v>
      </c>
      <c r="DJ121" s="257" t="inlineStr">
        <is>
          <t>COOPERATIVA AGRARIA CAFETALERA JOSE OLAYA LTDA N° 252</t>
        </is>
      </c>
      <c r="DK121" s="257" t="inlineStr">
        <is>
          <t>02 Cooperativa</t>
        </is>
      </c>
      <c r="DL121" s="258" t="n"/>
      <c r="DM121" s="258" t="n"/>
      <c r="DN121" s="258" t="n"/>
      <c r="DO121" s="258" t="n"/>
      <c r="DP121" s="258" t="n"/>
      <c r="DQ121" s="258" t="n"/>
      <c r="DR121" s="258" t="n"/>
      <c r="DS121" s="258" t="n"/>
      <c r="DT121" s="258" t="n"/>
      <c r="DU121" s="258" t="n"/>
      <c r="DV121" s="258" t="n"/>
      <c r="DW121" s="258" t="n"/>
      <c r="DX121" s="258" t="n"/>
      <c r="DY121" s="258" t="n"/>
      <c r="DZ121" s="258" t="n"/>
      <c r="EA121" s="258" t="n"/>
      <c r="EB121" s="258" t="n"/>
      <c r="EC121" s="258" t="n"/>
      <c r="ED121" s="258" t="n"/>
      <c r="EE121" s="258" t="n"/>
    </row>
    <row r="122" hidden="1" ht="47.25" customHeight="1">
      <c r="A122" s="240" t="inlineStr">
        <is>
          <t>ASOCIACION DE CRIADORES ANDINOS Y PRODUCTORES MULTIPLES DIAMANTES DEL NEVADO SALCANTAY DE PHINAYA - ADIANES</t>
        </is>
      </c>
      <c r="B122" s="240" t="inlineStr">
        <is>
          <t>FIBRA DE ALPACA</t>
        </is>
      </c>
      <c r="C122" s="240" t="inlineStr">
        <is>
          <t>FIBRA DE ALPACA</t>
        </is>
      </c>
      <c r="D122" s="240" t="inlineStr">
        <is>
          <t>CUSCO</t>
        </is>
      </c>
      <c r="E122" s="240" t="inlineStr">
        <is>
          <t>080605</t>
        </is>
      </c>
      <c r="F122" s="240" t="inlineStr">
        <is>
          <t>CUSCO</t>
        </is>
      </c>
      <c r="G122" s="240" t="inlineStr">
        <is>
          <t>CANCHIS</t>
        </is>
      </c>
      <c r="H122" s="240" t="inlineStr">
        <is>
          <t>PITUMARCA</t>
        </is>
      </c>
      <c r="I122" s="241" t="n"/>
      <c r="J122" s="241" t="n">
        <v>1</v>
      </c>
      <c r="K122" s="241" t="n">
        <v>1</v>
      </c>
      <c r="L122" s="241" t="n">
        <v>1</v>
      </c>
      <c r="M122" s="241" t="n">
        <v>1</v>
      </c>
      <c r="N122" s="241" t="n">
        <v>1</v>
      </c>
      <c r="O122" s="241" t="n"/>
      <c r="P122" s="241" t="n"/>
      <c r="Q122" s="241" t="inlineStr">
        <is>
          <t>PAC</t>
        </is>
      </c>
      <c r="R122" s="242">
        <f>IF(I122=1,I$2,"")&amp;IF(J122=1,IF(I122=1,"-","")&amp;J$2,"")&amp;IF(K122=1,IF(OR(J122=1,I122=1),"-","")&amp;K$2,"")&amp;IF(L122=1,IF(OR(K122=1,J122=1,I122=1),"-","")&amp;L$2,"")&amp;IF(M122=1,IF(OR(L122=1,K122=1,J122=1,I122=1),"-","")&amp;M$2,"")&amp;IF(N122=1,IF(OR(M122=1,L122=1,K122=1,J122=1,I122=1),"-","")&amp;N$2,"")&amp;IF(O122=1,IF(OR(N122=1,M122=1,L122=1,K122=1,J122=1,I122=1),"-","")&amp;O$2,"")&amp;IF(P122=1,IF(I122=1," - ",IF(J122=1," - ",IF(K122=1," - ",IF(L122=1," - ",IF(M122=1," - ",IF(N122=1," - ",IF(O122=1," - ","")))))))&amp;P$2,"")</f>
        <v/>
      </c>
      <c r="S122" s="243">
        <f>SUM('b2'!$I122:$P122)</f>
        <v/>
      </c>
      <c r="T122" s="243">
        <f>IF(OR('b2'!$J122=1,'b2'!$K122=1,'b2'!$L122=1,'b2'!$M122=1,'b2'!$N122=1,'b2'!$O122=1,'b2'!$P122=1),"SI","NO")</f>
        <v/>
      </c>
      <c r="U122" s="243">
        <f>IF(OR('b2'!$K122=1,'b2'!$L122=1,'b2'!$M122=1,'b2'!$N122=1,'b2'!$O122=1,'b2'!$P122=1),"SI","NO")</f>
        <v/>
      </c>
      <c r="V122" s="244" t="n">
        <v>0</v>
      </c>
      <c r="W122" s="245" t="n">
        <v>14</v>
      </c>
      <c r="X122" s="245" t="n">
        <v>10</v>
      </c>
      <c r="Y122" s="244" t="n">
        <v>24</v>
      </c>
      <c r="Z122" s="245" t="n">
        <v>15</v>
      </c>
      <c r="AA122" s="245" t="n">
        <v>9</v>
      </c>
      <c r="AB122" s="244" t="n">
        <v>24</v>
      </c>
      <c r="AC122" s="245" t="n">
        <v>14</v>
      </c>
      <c r="AD122" s="245" t="n">
        <v>10</v>
      </c>
      <c r="AE122" s="244" t="n">
        <v>24</v>
      </c>
      <c r="AF122" s="245" t="n">
        <v>14</v>
      </c>
      <c r="AG122" s="245" t="n">
        <v>10</v>
      </c>
      <c r="AH122" s="244" t="n">
        <v>24</v>
      </c>
      <c r="AI122" s="245" t="n">
        <v>40</v>
      </c>
      <c r="AJ122" s="245" t="n">
        <v>20</v>
      </c>
      <c r="AK122" s="244" t="n">
        <v>60</v>
      </c>
      <c r="AL122" s="245" t="n">
        <v>0</v>
      </c>
      <c r="AM122" s="245" t="n">
        <v>0</v>
      </c>
      <c r="AN122" s="244" t="n">
        <v>0</v>
      </c>
      <c r="AO122" s="245" t="n">
        <v>0</v>
      </c>
      <c r="AP122" s="245" t="n">
        <v>0</v>
      </c>
      <c r="AQ122" s="244" t="n">
        <v>0</v>
      </c>
      <c r="AR122" s="244">
        <f>IF('b2'!$AQ122&gt;0,'b2'!$AQ122,IF('b2'!$AN122&gt;0,'b2'!$AN122,IF('b2'!$AK122&gt;0,'b2'!$AK122,IF('b2'!$AH122&gt;0,'b2'!$AH122,IF('b2'!$AE122&gt;0,'b2'!$AE122,IF('b2'!$AB122&gt;0,'b2'!$AB122,IF('b2'!$Y122&gt;0,'b2'!$Y122,IF('b2'!$V122&gt;0,'b2'!$V122," ---"))))))))</f>
        <v/>
      </c>
      <c r="AS122" s="246" t="n">
        <v>15</v>
      </c>
      <c r="AT122" s="246" t="n">
        <v>7</v>
      </c>
      <c r="AU122" s="246" t="n">
        <v>27</v>
      </c>
      <c r="AV122" s="246" t="n">
        <v>9</v>
      </c>
      <c r="AW122" s="246" t="n">
        <v>26</v>
      </c>
      <c r="AX122" s="246" t="n">
        <v>5</v>
      </c>
      <c r="AY122" s="246" t="n">
        <v>10</v>
      </c>
      <c r="AZ122" s="246" t="n">
        <v>2</v>
      </c>
      <c r="BA122" s="246" t="n">
        <v>0</v>
      </c>
      <c r="BB122" s="246" t="n">
        <v>0</v>
      </c>
      <c r="BC122" s="246" t="n">
        <v>0</v>
      </c>
      <c r="BD122" s="246" t="n">
        <v>0</v>
      </c>
      <c r="BE122" s="247" t="n">
        <v>0</v>
      </c>
      <c r="BF122" s="248" t="n">
        <v>53047</v>
      </c>
      <c r="BG122" s="248" t="n">
        <v>0</v>
      </c>
      <c r="BH122" s="249" t="n">
        <v>53047</v>
      </c>
      <c r="BI122" s="250" t="inlineStr">
        <is>
          <t>#REF!</t>
        </is>
      </c>
      <c r="BJ122" s="251" t="inlineStr">
        <is>
          <t>#REF!</t>
        </is>
      </c>
      <c r="BK122" s="248" t="n">
        <v>21762</v>
      </c>
      <c r="BL122" s="248" t="n">
        <v>0</v>
      </c>
      <c r="BM122" s="249" t="n">
        <v>21762</v>
      </c>
      <c r="BN122" s="250" t="inlineStr">
        <is>
          <t>#REF!</t>
        </is>
      </c>
      <c r="BO122" s="251" t="inlineStr">
        <is>
          <t>#REF!</t>
        </is>
      </c>
      <c r="BP122" s="248" t="n">
        <v>253944.18</v>
      </c>
      <c r="BQ122" s="248" t="n">
        <v>0</v>
      </c>
      <c r="BR122" s="249" t="n">
        <v>253944.18</v>
      </c>
      <c r="BS122" s="250" t="inlineStr">
        <is>
          <t>#REF!</t>
        </is>
      </c>
      <c r="BT122" s="251">
        <f>'[2]DATA CONSOLIDADA 2018-2025 '!$BR124-'b2'!$BO122</f>
        <v/>
      </c>
      <c r="BU122" s="248" t="n">
        <v>123653.4</v>
      </c>
      <c r="BV122" s="248" t="n">
        <v>0</v>
      </c>
      <c r="BW122" s="249" t="n">
        <v>123653.4</v>
      </c>
      <c r="BX122" s="250" t="inlineStr">
        <is>
          <t>#REF!</t>
        </is>
      </c>
      <c r="BY122" s="251" t="inlineStr">
        <is>
          <t>#REF!</t>
        </is>
      </c>
      <c r="BZ122" s="248" t="n">
        <v>1074383.5</v>
      </c>
      <c r="CA122" s="248" t="n">
        <v>0</v>
      </c>
      <c r="CB122" s="249" t="n">
        <v>1074383.5</v>
      </c>
      <c r="CC122" s="250" t="inlineStr">
        <is>
          <t>#REF!</t>
        </is>
      </c>
      <c r="CD122" s="251">
        <f>'[2]DATA CONSOLIDADA 2018-2025 '!$CB124-'b2'!$BW122</f>
        <v/>
      </c>
      <c r="CE122" s="253" t="n">
        <v>0</v>
      </c>
      <c r="CF122" s="253" t="n">
        <v>0</v>
      </c>
      <c r="CG122" s="254" t="n">
        <v>0</v>
      </c>
      <c r="CH122" s="250" t="inlineStr">
        <is>
          <t>#REF!</t>
        </is>
      </c>
      <c r="CI122" s="251">
        <f>'[2]DATA CONSOLIDADA 2018-2025 '!$CG124-'b2'!$CB122</f>
        <v/>
      </c>
      <c r="CJ122" s="247" t="inlineStr">
        <is>
          <t>#REF!</t>
        </is>
      </c>
      <c r="CK122" s="247" t="n">
        <v>0</v>
      </c>
      <c r="CL122" s="247" t="n">
        <v>0</v>
      </c>
      <c r="CM122" s="247" t="n">
        <v>0</v>
      </c>
      <c r="CN122" s="247" t="inlineStr">
        <is>
          <t>#REF!</t>
        </is>
      </c>
      <c r="CO122" s="251">
        <f>'[2]DATA CONSOLIDADA 2018-2025 '!$CM124-'b2'!$CG122</f>
        <v/>
      </c>
      <c r="CP122" s="253" t="n">
        <v>0</v>
      </c>
      <c r="CQ122" s="253" t="n">
        <v>790672.5</v>
      </c>
      <c r="CR122" s="253" t="n">
        <v>0</v>
      </c>
      <c r="CS122" s="253" t="n">
        <v>283711</v>
      </c>
      <c r="CT122" s="253" t="n">
        <v>0</v>
      </c>
      <c r="CU122" s="253" t="n">
        <v>0</v>
      </c>
      <c r="CV122" s="247" t="n">
        <v>1074383.5</v>
      </c>
      <c r="CW122" s="247" t="n">
        <v>0</v>
      </c>
      <c r="CX122" s="247" t="n">
        <v>0</v>
      </c>
      <c r="CY122" s="247" t="n">
        <v>0</v>
      </c>
      <c r="CZ122" s="247" t="n">
        <v>0</v>
      </c>
      <c r="DA122" s="247" t="n">
        <v>0</v>
      </c>
      <c r="DB122" s="247" t="n">
        <v>0</v>
      </c>
      <c r="DC122" s="255" t="n">
        <v>0</v>
      </c>
      <c r="DD122" s="255" t="n">
        <v>0</v>
      </c>
      <c r="DE122" s="255" t="n">
        <v>0</v>
      </c>
      <c r="DF122" s="255" t="n">
        <v>0</v>
      </c>
      <c r="DG122" s="255" t="n">
        <v>0</v>
      </c>
      <c r="DH122" s="255" t="n">
        <v>0</v>
      </c>
      <c r="DI122" s="256" t="n">
        <v>20563994453</v>
      </c>
      <c r="DJ122" s="257" t="inlineStr">
        <is>
          <t>COOPERATIVA AGRARIA ADIANES DE PHINAYA CUSCO - PERU</t>
        </is>
      </c>
      <c r="DK122" s="257" t="inlineStr">
        <is>
          <t>02 Cooperativa</t>
        </is>
      </c>
      <c r="DL122" s="258" t="n"/>
      <c r="DM122" s="258" t="n"/>
      <c r="DN122" s="258" t="n"/>
      <c r="DO122" s="258" t="n"/>
      <c r="DP122" s="258" t="n"/>
      <c r="DQ122" s="258" t="n"/>
      <c r="DR122" s="258" t="n"/>
      <c r="DS122" s="258" t="n"/>
      <c r="DT122" s="258" t="n"/>
      <c r="DU122" s="258" t="n"/>
      <c r="DV122" s="258" t="n"/>
      <c r="DW122" s="258" t="n"/>
      <c r="DX122" s="258" t="n"/>
      <c r="DY122" s="258" t="n"/>
      <c r="DZ122" s="258" t="n"/>
      <c r="EA122" s="258" t="n"/>
      <c r="EB122" s="258" t="n"/>
      <c r="EC122" s="258" t="n"/>
      <c r="ED122" s="258" t="n"/>
      <c r="EE122" s="258" t="n"/>
    </row>
    <row r="123" hidden="1" ht="47.25" customHeight="1">
      <c r="A123" s="240" t="inlineStr">
        <is>
          <t>ASOCIACIÓN DE PRODUCTORES AGROPECUARIOS TUPAC AMARU - TUNGASUCA</t>
        </is>
      </c>
      <c r="B123" s="240" t="inlineStr">
        <is>
          <t>DERIVADOS LACTEOS</t>
        </is>
      </c>
      <c r="C123" s="240" t="inlineStr">
        <is>
          <t>DERIVADOS LACTEOS</t>
        </is>
      </c>
      <c r="D123" s="240" t="inlineStr">
        <is>
          <t>CUSCO</t>
        </is>
      </c>
      <c r="E123" s="240" t="inlineStr">
        <is>
          <t>080508</t>
        </is>
      </c>
      <c r="F123" s="240" t="inlineStr">
        <is>
          <t>CUSCO</t>
        </is>
      </c>
      <c r="G123" s="240" t="inlineStr">
        <is>
          <t>CANAS</t>
        </is>
      </c>
      <c r="H123" s="240" t="inlineStr">
        <is>
          <t>TUPAC AMARU</t>
        </is>
      </c>
      <c r="I123" s="241" t="n"/>
      <c r="J123" s="241" t="n"/>
      <c r="K123" s="241" t="n">
        <v>1</v>
      </c>
      <c r="L123" s="241" t="n">
        <v>1</v>
      </c>
      <c r="M123" s="241" t="n">
        <v>1</v>
      </c>
      <c r="N123" s="241" t="n">
        <v>1</v>
      </c>
      <c r="O123" s="241" t="n"/>
      <c r="P123" s="241" t="n"/>
      <c r="Q123" s="241" t="inlineStr">
        <is>
          <t>PAC</t>
        </is>
      </c>
      <c r="R123" s="242">
        <f>IF(I123=1,I$2,"")&amp;IF(J123=1,IF(I123=1,"-","")&amp;J$2,"")&amp;IF(K123=1,IF(OR(J123=1,I123=1),"-","")&amp;K$2,"")&amp;IF(L123=1,IF(OR(K123=1,J123=1,I123=1),"-","")&amp;L$2,"")&amp;IF(M123=1,IF(OR(L123=1,K123=1,J123=1,I123=1),"-","")&amp;M$2,"")&amp;IF(N123=1,IF(OR(M123=1,L123=1,K123=1,J123=1,I123=1),"-","")&amp;N$2,"")&amp;IF(O123=1,IF(OR(N123=1,M123=1,L123=1,K123=1,J123=1,I123=1),"-","")&amp;O$2,"")&amp;IF(P123=1,IF(I123=1," - ",IF(J123=1," - ",IF(K123=1," - ",IF(L123=1," - ",IF(M123=1," - ",IF(N123=1," - ",IF(O123=1," - ","")))))))&amp;P$2,"")</f>
        <v/>
      </c>
      <c r="S123" s="243">
        <f>SUM('b2'!$I123:$P123)</f>
        <v/>
      </c>
      <c r="T123" s="243">
        <f>IF(OR('b2'!$J123=1,'b2'!$K123=1,'b2'!$L123=1,'b2'!$M123=1,'b2'!$N123=1,'b2'!$O123=1,'b2'!$P123=1),"SI","NO")</f>
        <v/>
      </c>
      <c r="U123" s="243">
        <f>IF(OR('b2'!$K123=1,'b2'!$L123=1,'b2'!$M123=1,'b2'!$N123=1,'b2'!$O123=1,'b2'!$P123=1),"SI","NO")</f>
        <v/>
      </c>
      <c r="V123" s="244" t="n">
        <v>0</v>
      </c>
      <c r="W123" s="245" t="n">
        <v>0</v>
      </c>
      <c r="X123" s="245" t="n">
        <v>0</v>
      </c>
      <c r="Y123" s="244" t="n">
        <v>0</v>
      </c>
      <c r="Z123" s="245" t="n">
        <v>26</v>
      </c>
      <c r="AA123" s="245" t="n">
        <v>44</v>
      </c>
      <c r="AB123" s="244" t="n">
        <v>70</v>
      </c>
      <c r="AC123" s="245" t="n">
        <v>26</v>
      </c>
      <c r="AD123" s="245" t="n">
        <v>43</v>
      </c>
      <c r="AE123" s="244" t="n">
        <v>69</v>
      </c>
      <c r="AF123" s="245" t="n">
        <v>26</v>
      </c>
      <c r="AG123" s="245" t="n">
        <v>43</v>
      </c>
      <c r="AH123" s="244" t="n">
        <v>69</v>
      </c>
      <c r="AI123" s="245" t="n">
        <v>26</v>
      </c>
      <c r="AJ123" s="245" t="n">
        <v>43</v>
      </c>
      <c r="AK123" s="244" t="n">
        <v>69</v>
      </c>
      <c r="AL123" s="245" t="n">
        <v>0</v>
      </c>
      <c r="AM123" s="245" t="n">
        <v>0</v>
      </c>
      <c r="AN123" s="244" t="n">
        <v>0</v>
      </c>
      <c r="AO123" s="245" t="n">
        <v>0</v>
      </c>
      <c r="AP123" s="245" t="n">
        <v>0</v>
      </c>
      <c r="AQ123" s="244" t="n">
        <v>0</v>
      </c>
      <c r="AR123" s="244">
        <f>IF('b2'!$AQ123&gt;0,'b2'!$AQ123,IF('b2'!$AN123&gt;0,'b2'!$AN123,IF('b2'!$AK123&gt;0,'b2'!$AK123,IF('b2'!$AH123&gt;0,'b2'!$AH123,IF('b2'!$AE123&gt;0,'b2'!$AE123,IF('b2'!$AB123&gt;0,'b2'!$AB123,IF('b2'!$Y123&gt;0,'b2'!$Y123,IF('b2'!$V123&gt;0,'b2'!$V123," ---"))))))))</f>
        <v/>
      </c>
      <c r="AS123" s="246" t="n">
        <v>14</v>
      </c>
      <c r="AT123" s="246" t="n">
        <v>8</v>
      </c>
      <c r="AU123" s="246" t="n">
        <v>54</v>
      </c>
      <c r="AV123" s="246" t="n">
        <v>7</v>
      </c>
      <c r="AW123" s="246" t="n">
        <v>27</v>
      </c>
      <c r="AX123" s="246" t="n">
        <v>4</v>
      </c>
      <c r="AY123" s="246" t="n">
        <v>33</v>
      </c>
      <c r="AZ123" s="246" t="n">
        <v>6</v>
      </c>
      <c r="BA123" s="246" t="n">
        <v>0</v>
      </c>
      <c r="BB123" s="246" t="n">
        <v>0</v>
      </c>
      <c r="BC123" s="246" t="n">
        <v>0</v>
      </c>
      <c r="BD123" s="246" t="n">
        <v>0</v>
      </c>
      <c r="BE123" s="247" t="n">
        <v>0</v>
      </c>
      <c r="BF123" s="252" t="n">
        <v>0</v>
      </c>
      <c r="BG123" s="252" t="n">
        <v>0</v>
      </c>
      <c r="BH123" s="247" t="n">
        <v>0</v>
      </c>
      <c r="BI123" s="250" t="inlineStr">
        <is>
          <t>#REF!</t>
        </is>
      </c>
      <c r="BJ123" s="251" t="inlineStr">
        <is>
          <t>#REF!</t>
        </is>
      </c>
      <c r="BK123" s="248" t="n">
        <v>404052</v>
      </c>
      <c r="BL123" s="248" t="n">
        <v>0</v>
      </c>
      <c r="BM123" s="249" t="n">
        <v>404052</v>
      </c>
      <c r="BN123" s="250" t="inlineStr">
        <is>
          <t>#REF!</t>
        </is>
      </c>
      <c r="BO123" s="251" t="inlineStr">
        <is>
          <t>#REF!</t>
        </is>
      </c>
      <c r="BP123" s="248" t="n">
        <v>452969</v>
      </c>
      <c r="BQ123" s="248" t="n">
        <v>0</v>
      </c>
      <c r="BR123" s="249" t="n">
        <v>452969</v>
      </c>
      <c r="BS123" s="250" t="inlineStr">
        <is>
          <t>#REF!</t>
        </is>
      </c>
      <c r="BT123" s="251">
        <f>'[2]DATA CONSOLIDADA 2018-2025 '!$BR125-'b2'!$BO123</f>
        <v/>
      </c>
      <c r="BU123" s="248" t="n">
        <v>471773.5</v>
      </c>
      <c r="BV123" s="248" t="n">
        <v>0</v>
      </c>
      <c r="BW123" s="249" t="n">
        <v>471773.5</v>
      </c>
      <c r="BX123" s="250" t="inlineStr">
        <is>
          <t>#REF!</t>
        </is>
      </c>
      <c r="BY123" s="251" t="inlineStr">
        <is>
          <t>#REF!</t>
        </is>
      </c>
      <c r="BZ123" s="248" t="n">
        <v>478424.22</v>
      </c>
      <c r="CA123" s="248" t="n">
        <v>0</v>
      </c>
      <c r="CB123" s="249" t="n">
        <v>478424.22</v>
      </c>
      <c r="CC123" s="250" t="inlineStr">
        <is>
          <t>#REF!</t>
        </is>
      </c>
      <c r="CD123" s="251">
        <f>'[2]DATA CONSOLIDADA 2018-2025 '!$CB125-'b2'!$BW123</f>
        <v/>
      </c>
      <c r="CE123" s="253" t="n">
        <v>0</v>
      </c>
      <c r="CF123" s="253" t="n">
        <v>0</v>
      </c>
      <c r="CG123" s="254" t="n">
        <v>0</v>
      </c>
      <c r="CH123" s="250" t="inlineStr">
        <is>
          <t>#REF!</t>
        </is>
      </c>
      <c r="CI123" s="251">
        <f>'[2]DATA CONSOLIDADA 2018-2025 '!$CG125-'b2'!$CB123</f>
        <v/>
      </c>
      <c r="CJ123" s="247" t="inlineStr">
        <is>
          <t>#REF!</t>
        </is>
      </c>
      <c r="CK123" s="247" t="n">
        <v>0</v>
      </c>
      <c r="CL123" s="247" t="n">
        <v>0</v>
      </c>
      <c r="CM123" s="247" t="n">
        <v>0</v>
      </c>
      <c r="CN123" s="247" t="inlineStr">
        <is>
          <t>#REF!</t>
        </is>
      </c>
      <c r="CO123" s="251">
        <f>'[2]DATA CONSOLIDADA 2018-2025 '!$CM125-'b2'!$CG123</f>
        <v/>
      </c>
      <c r="CP123" s="253" t="n">
        <v>0</v>
      </c>
      <c r="CQ123" s="253" t="n">
        <v>478424.23385</v>
      </c>
      <c r="CR123" s="253" t="n">
        <v>0</v>
      </c>
      <c r="CS123" s="253" t="n">
        <v>0</v>
      </c>
      <c r="CT123" s="253" t="n">
        <v>0</v>
      </c>
      <c r="CU123" s="253" t="n">
        <v>0</v>
      </c>
      <c r="CV123" s="247" t="n">
        <v>478424.23385</v>
      </c>
      <c r="CW123" s="247" t="n">
        <v>0</v>
      </c>
      <c r="CX123" s="247" t="n">
        <v>0</v>
      </c>
      <c r="CY123" s="247" t="n">
        <v>0</v>
      </c>
      <c r="CZ123" s="247" t="n">
        <v>0</v>
      </c>
      <c r="DA123" s="247" t="n">
        <v>0</v>
      </c>
      <c r="DB123" s="247" t="n">
        <v>0</v>
      </c>
      <c r="DC123" s="255" t="n">
        <v>0</v>
      </c>
      <c r="DD123" s="255" t="n">
        <v>0</v>
      </c>
      <c r="DE123" s="255" t="n">
        <v>0</v>
      </c>
      <c r="DF123" s="255" t="n">
        <v>0</v>
      </c>
      <c r="DG123" s="255" t="n">
        <v>0</v>
      </c>
      <c r="DH123" s="255" t="n">
        <v>0</v>
      </c>
      <c r="DI123" s="256" t="n">
        <v>20490989871</v>
      </c>
      <c r="DJ123" s="257" t="inlineStr">
        <is>
          <t>ASOCIACIÓN DE PRODUCTORES AGROPECUARIOS TUPAC AMARU - TUNGASUCA</t>
        </is>
      </c>
      <c r="DK123" s="257" t="inlineStr">
        <is>
          <t>01 Asociación</t>
        </is>
      </c>
      <c r="DL123" s="258" t="n"/>
      <c r="DM123" s="258" t="n"/>
      <c r="DN123" s="258" t="n"/>
      <c r="DO123" s="258" t="n"/>
      <c r="DP123" s="258" t="n"/>
      <c r="DQ123" s="258" t="n"/>
      <c r="DR123" s="258" t="n"/>
      <c r="DS123" s="258" t="n"/>
      <c r="DT123" s="258" t="n"/>
      <c r="DU123" s="258" t="n"/>
      <c r="DV123" s="258" t="n"/>
      <c r="DW123" s="258" t="n"/>
      <c r="DX123" s="258" t="n"/>
      <c r="DY123" s="258" t="n"/>
      <c r="DZ123" s="258" t="n"/>
      <c r="EA123" s="258" t="n"/>
      <c r="EB123" s="258" t="n"/>
      <c r="EC123" s="258" t="n"/>
      <c r="ED123" s="258" t="n"/>
      <c r="EE123" s="258" t="n"/>
    </row>
    <row r="124" hidden="1" ht="47.25" customHeight="1">
      <c r="A124" s="240" t="inlineStr">
        <is>
          <t>ASOCIACIÓN AGROPECUARIO ARTESANAL E INDUSTRIAL WIÑAY LLANKAQ RACCHI AYLLO</t>
        </is>
      </c>
      <c r="B124" s="240" t="inlineStr">
        <is>
          <t>HABA</t>
        </is>
      </c>
      <c r="C124" s="240" t="inlineStr">
        <is>
          <t>HABA</t>
        </is>
      </c>
      <c r="D124" s="240" t="inlineStr">
        <is>
          <t>CUSCO</t>
        </is>
      </c>
      <c r="E124" s="240" t="inlineStr">
        <is>
          <t>081303</t>
        </is>
      </c>
      <c r="F124" s="240" t="inlineStr">
        <is>
          <t>CUSCO</t>
        </is>
      </c>
      <c r="G124" s="240" t="inlineStr">
        <is>
          <t>URUBAMBA</t>
        </is>
      </c>
      <c r="H124" s="240" t="inlineStr">
        <is>
          <t>HUAYLLABAMBA</t>
        </is>
      </c>
      <c r="I124" s="241" t="n"/>
      <c r="J124" s="241" t="n"/>
      <c r="K124" s="241" t="n">
        <v>1</v>
      </c>
      <c r="L124" s="241" t="n">
        <v>1</v>
      </c>
      <c r="M124" s="241" t="n">
        <v>1</v>
      </c>
      <c r="N124" s="241" t="n">
        <v>1</v>
      </c>
      <c r="O124" s="241" t="n"/>
      <c r="P124" s="241" t="n"/>
      <c r="Q124" s="241" t="inlineStr">
        <is>
          <t>PAC</t>
        </is>
      </c>
      <c r="R124" s="242">
        <f>IF(I124=1,I$2,"")&amp;IF(J124=1,IF(I124=1,"-","")&amp;J$2,"")&amp;IF(K124=1,IF(OR(J124=1,I124=1),"-","")&amp;K$2,"")&amp;IF(L124=1,IF(OR(K124=1,J124=1,I124=1),"-","")&amp;L$2,"")&amp;IF(M124=1,IF(OR(L124=1,K124=1,J124=1,I124=1),"-","")&amp;M$2,"")&amp;IF(N124=1,IF(OR(M124=1,L124=1,K124=1,J124=1,I124=1),"-","")&amp;N$2,"")&amp;IF(O124=1,IF(OR(N124=1,M124=1,L124=1,K124=1,J124=1,I124=1),"-","")&amp;O$2,"")&amp;IF(P124=1,IF(I124=1," - ",IF(J124=1," - ",IF(K124=1," - ",IF(L124=1," - ",IF(M124=1," - ",IF(N124=1," - ",IF(O124=1," - ","")))))))&amp;P$2,"")</f>
        <v/>
      </c>
      <c r="S124" s="243">
        <f>SUM('b2'!$I124:$P124)</f>
        <v/>
      </c>
      <c r="T124" s="243">
        <f>IF(OR('b2'!$J124=1,'b2'!$K124=1,'b2'!$L124=1,'b2'!$M124=1,'b2'!$N124=1,'b2'!$O124=1,'b2'!$P124=1),"SI","NO")</f>
        <v/>
      </c>
      <c r="U124" s="243">
        <f>IF(OR('b2'!$K124=1,'b2'!$L124=1,'b2'!$M124=1,'b2'!$N124=1,'b2'!$O124=1,'b2'!$P124=1),"SI","NO")</f>
        <v/>
      </c>
      <c r="V124" s="244" t="n">
        <v>0</v>
      </c>
      <c r="W124" s="245" t="n">
        <v>0</v>
      </c>
      <c r="X124" s="245" t="n">
        <v>0</v>
      </c>
      <c r="Y124" s="244" t="n">
        <v>0</v>
      </c>
      <c r="Z124" s="245" t="n">
        <v>5</v>
      </c>
      <c r="AA124" s="245" t="n">
        <v>16</v>
      </c>
      <c r="AB124" s="244" t="n">
        <v>21</v>
      </c>
      <c r="AC124" s="245" t="n">
        <v>14</v>
      </c>
      <c r="AD124" s="245" t="n">
        <v>16</v>
      </c>
      <c r="AE124" s="244" t="n">
        <v>30</v>
      </c>
      <c r="AF124" s="245" t="n">
        <v>14</v>
      </c>
      <c r="AG124" s="245" t="n">
        <v>16</v>
      </c>
      <c r="AH124" s="244" t="n">
        <v>30</v>
      </c>
      <c r="AI124" s="245" t="n">
        <v>14</v>
      </c>
      <c r="AJ124" s="245" t="n">
        <v>16</v>
      </c>
      <c r="AK124" s="244" t="n">
        <v>30</v>
      </c>
      <c r="AL124" s="245" t="n">
        <v>0</v>
      </c>
      <c r="AM124" s="245" t="n">
        <v>0</v>
      </c>
      <c r="AN124" s="244" t="n">
        <v>0</v>
      </c>
      <c r="AO124" s="245" t="n">
        <v>0</v>
      </c>
      <c r="AP124" s="245" t="n">
        <v>0</v>
      </c>
      <c r="AQ124" s="244" t="n">
        <v>0</v>
      </c>
      <c r="AR124" s="244">
        <f>IF('b2'!$AQ124&gt;0,'b2'!$AQ124,IF('b2'!$AN124&gt;0,'b2'!$AN124,IF('b2'!$AK124&gt;0,'b2'!$AK124,IF('b2'!$AH124&gt;0,'b2'!$AH124,IF('b2'!$AE124&gt;0,'b2'!$AE124,IF('b2'!$AB124&gt;0,'b2'!$AB124,IF('b2'!$Y124&gt;0,'b2'!$Y124,IF('b2'!$V124&gt;0,'b2'!$V124," ---"))))))))</f>
        <v/>
      </c>
      <c r="AS124" s="246" t="n">
        <v>0</v>
      </c>
      <c r="AT124" s="246" t="n">
        <v>0</v>
      </c>
      <c r="AU124" s="246" t="n">
        <v>17</v>
      </c>
      <c r="AV124" s="246" t="n">
        <v>3</v>
      </c>
      <c r="AW124" s="246" t="n">
        <v>31</v>
      </c>
      <c r="AX124" s="246" t="n">
        <v>5</v>
      </c>
      <c r="AY124" s="246" t="n">
        <v>23</v>
      </c>
      <c r="AZ124" s="246" t="n">
        <v>5</v>
      </c>
      <c r="BA124" s="246" t="n">
        <v>0</v>
      </c>
      <c r="BB124" s="246" t="n">
        <v>0</v>
      </c>
      <c r="BC124" s="246" t="n">
        <v>0</v>
      </c>
      <c r="BD124" s="246" t="n">
        <v>0</v>
      </c>
      <c r="BE124" s="247" t="n">
        <v>0</v>
      </c>
      <c r="BF124" s="252" t="n">
        <v>0</v>
      </c>
      <c r="BG124" s="252" t="n">
        <v>0</v>
      </c>
      <c r="BH124" s="247" t="n">
        <v>0</v>
      </c>
      <c r="BI124" s="250" t="inlineStr">
        <is>
          <t>#REF!</t>
        </is>
      </c>
      <c r="BJ124" s="251" t="inlineStr">
        <is>
          <t>#REF!</t>
        </is>
      </c>
      <c r="BK124" s="248" t="n">
        <v>230000</v>
      </c>
      <c r="BL124" s="248" t="n">
        <v>0</v>
      </c>
      <c r="BM124" s="249" t="n">
        <v>230000</v>
      </c>
      <c r="BN124" s="250" t="inlineStr">
        <is>
          <t>#REF!</t>
        </is>
      </c>
      <c r="BO124" s="251" t="inlineStr">
        <is>
          <t>#REF!</t>
        </is>
      </c>
      <c r="BP124" s="248" t="n">
        <v>157500</v>
      </c>
      <c r="BQ124" s="248" t="n">
        <v>0</v>
      </c>
      <c r="BR124" s="249" t="n">
        <v>157500</v>
      </c>
      <c r="BS124" s="250" t="inlineStr">
        <is>
          <t>#REF!</t>
        </is>
      </c>
      <c r="BT124" s="251">
        <f>'[2]DATA CONSOLIDADA 2018-2025 '!$BR126-'b2'!$BO124</f>
        <v/>
      </c>
      <c r="BU124" s="248" t="n">
        <v>383500</v>
      </c>
      <c r="BV124" s="248" t="n">
        <v>0</v>
      </c>
      <c r="BW124" s="249" t="n">
        <v>383500</v>
      </c>
      <c r="BX124" s="250" t="inlineStr">
        <is>
          <t>#REF!</t>
        </is>
      </c>
      <c r="BY124" s="251" t="inlineStr">
        <is>
          <t>#REF!</t>
        </is>
      </c>
      <c r="BZ124" s="248" t="n">
        <v>498592.9</v>
      </c>
      <c r="CA124" s="248" t="n">
        <v>0</v>
      </c>
      <c r="CB124" s="249" t="n">
        <v>498592.9</v>
      </c>
      <c r="CC124" s="250" t="inlineStr">
        <is>
          <t>#REF!</t>
        </is>
      </c>
      <c r="CD124" s="251">
        <f>'[2]DATA CONSOLIDADA 2018-2025 '!$CB126-'b2'!$BW124</f>
        <v/>
      </c>
      <c r="CE124" s="253" t="n">
        <v>0</v>
      </c>
      <c r="CF124" s="253" t="n">
        <v>0</v>
      </c>
      <c r="CG124" s="254" t="n">
        <v>0</v>
      </c>
      <c r="CH124" s="250" t="inlineStr">
        <is>
          <t>#REF!</t>
        </is>
      </c>
      <c r="CI124" s="251">
        <f>'[2]DATA CONSOLIDADA 2018-2025 '!$CG126-'b2'!$CB124</f>
        <v/>
      </c>
      <c r="CJ124" s="247" t="inlineStr">
        <is>
          <t>#REF!</t>
        </is>
      </c>
      <c r="CK124" s="247" t="n">
        <v>0</v>
      </c>
      <c r="CL124" s="247" t="n">
        <v>0</v>
      </c>
      <c r="CM124" s="247" t="n">
        <v>0</v>
      </c>
      <c r="CN124" s="247" t="inlineStr">
        <is>
          <t>#REF!</t>
        </is>
      </c>
      <c r="CO124" s="251">
        <f>'[2]DATA CONSOLIDADA 2018-2025 '!$CM126-'b2'!$CG124</f>
        <v/>
      </c>
      <c r="CP124" s="253" t="n">
        <v>0</v>
      </c>
      <c r="CQ124" s="253" t="n">
        <v>307650</v>
      </c>
      <c r="CR124" s="253" t="n">
        <v>0</v>
      </c>
      <c r="CS124" s="253" t="n">
        <v>0</v>
      </c>
      <c r="CT124" s="253" t="n">
        <v>0</v>
      </c>
      <c r="CU124" s="253" t="n">
        <v>190942.9</v>
      </c>
      <c r="CV124" s="247" t="n">
        <v>498592.9</v>
      </c>
      <c r="CW124" s="247" t="n">
        <v>0</v>
      </c>
      <c r="CX124" s="247" t="n">
        <v>0</v>
      </c>
      <c r="CY124" s="247" t="n">
        <v>0</v>
      </c>
      <c r="CZ124" s="247" t="n">
        <v>0</v>
      </c>
      <c r="DA124" s="247" t="n">
        <v>0</v>
      </c>
      <c r="DB124" s="247" t="n">
        <v>0</v>
      </c>
      <c r="DC124" s="255" t="n">
        <v>0</v>
      </c>
      <c r="DD124" s="255" t="n">
        <v>0</v>
      </c>
      <c r="DE124" s="255" t="n">
        <v>0</v>
      </c>
      <c r="DF124" s="255" t="n">
        <v>0</v>
      </c>
      <c r="DG124" s="255" t="n">
        <v>0</v>
      </c>
      <c r="DH124" s="255" t="n">
        <v>0</v>
      </c>
      <c r="DI124" s="256" t="n">
        <v>20606047364</v>
      </c>
      <c r="DJ124" s="257" t="inlineStr">
        <is>
          <t>ASOCIACIÓN AGROPECUARIO ARTESANAL E INDUSTRIAL WIÑAY LLANKAQ RACCHI AYLLO</t>
        </is>
      </c>
      <c r="DK124" s="257" t="inlineStr">
        <is>
          <t>01 Asociación</t>
        </is>
      </c>
      <c r="DL124" s="258" t="n"/>
      <c r="DM124" s="258" t="n"/>
      <c r="DN124" s="258" t="n"/>
      <c r="DO124" s="258" t="n"/>
      <c r="DP124" s="258" t="n"/>
      <c r="DQ124" s="258" t="n"/>
      <c r="DR124" s="258" t="n"/>
      <c r="DS124" s="258" t="n"/>
      <c r="DT124" s="258" t="n"/>
      <c r="DU124" s="258" t="n"/>
      <c r="DV124" s="258" t="n"/>
      <c r="DW124" s="258" t="n"/>
      <c r="DX124" s="258" t="n"/>
      <c r="DY124" s="258" t="n"/>
      <c r="DZ124" s="258" t="n"/>
      <c r="EA124" s="258" t="n"/>
      <c r="EB124" s="258" t="n"/>
      <c r="EC124" s="258" t="n"/>
      <c r="ED124" s="258" t="n"/>
      <c r="EE124" s="258" t="n"/>
    </row>
    <row r="125" hidden="1" ht="47.25" customHeight="1">
      <c r="A125" s="240" t="inlineStr">
        <is>
          <t>COOPERATIVA AGRARIA AMAYBAMBA PISTIPATA</t>
        </is>
      </c>
      <c r="B125" s="240" t="inlineStr">
        <is>
          <t>TE</t>
        </is>
      </c>
      <c r="C125" s="240" t="inlineStr">
        <is>
          <t>TE</t>
        </is>
      </c>
      <c r="D125" s="240" t="inlineStr">
        <is>
          <t>CUSCO</t>
        </is>
      </c>
      <c r="E125" s="240" t="inlineStr">
        <is>
          <t>080903</t>
        </is>
      </c>
      <c r="F125" s="240" t="inlineStr">
        <is>
          <t>CUSCO</t>
        </is>
      </c>
      <c r="G125" s="240" t="inlineStr">
        <is>
          <t>LA CONVENCION</t>
        </is>
      </c>
      <c r="H125" s="240" t="inlineStr">
        <is>
          <t>HUAYOPATA</t>
        </is>
      </c>
      <c r="I125" s="241" t="n"/>
      <c r="J125" s="241" t="n"/>
      <c r="K125" s="241" t="n"/>
      <c r="L125" s="241" t="n">
        <v>1</v>
      </c>
      <c r="M125" s="241" t="n">
        <v>1</v>
      </c>
      <c r="N125" s="241" t="n">
        <v>1</v>
      </c>
      <c r="O125" s="241" t="n">
        <v>1</v>
      </c>
      <c r="P125" s="241" t="n">
        <v>1</v>
      </c>
      <c r="Q125" s="241" t="inlineStr">
        <is>
          <t>PAC</t>
        </is>
      </c>
      <c r="R125" s="242">
        <f>IF(I125=1,I$2,"")&amp;IF(J125=1,IF(I125=1,"-","")&amp;J$2,"")&amp;IF(K125=1,IF(OR(J125=1,I125=1),"-","")&amp;K$2,"")&amp;IF(L125=1,IF(OR(K125=1,J125=1,I125=1),"-","")&amp;L$2,"")&amp;IF(M125=1,IF(OR(L125=1,K125=1,J125=1,I125=1),"-","")&amp;M$2,"")&amp;IF(N125=1,IF(OR(M125=1,L125=1,K125=1,J125=1,I125=1),"-","")&amp;N$2,"")&amp;IF(O125=1,IF(OR(N125=1,M125=1,L125=1,K125=1,J125=1,I125=1),"-","")&amp;O$2,"")&amp;IF(P125=1,IF(I125=1," - ",IF(J125=1," - ",IF(K125=1," - ",IF(L125=1," - ",IF(M125=1," - ",IF(N125=1," - ",IF(O125=1," - ","")))))))&amp;P$2,"")</f>
        <v/>
      </c>
      <c r="S125" s="243">
        <f>SUM('b2'!$I125:$P125)</f>
        <v/>
      </c>
      <c r="T125" s="243">
        <f>IF(OR('b2'!$J125=1,'b2'!$K125=1,'b2'!$L125=1,'b2'!$M125=1,'b2'!$N125=1,'b2'!$O125=1,'b2'!$P125=1),"SI","NO")</f>
        <v/>
      </c>
      <c r="U125" s="243">
        <f>IF(OR('b2'!$K125=1,'b2'!$L125=1,'b2'!$M125=1,'b2'!$N125=1,'b2'!$O125=1,'b2'!$P125=1),"SI","NO")</f>
        <v/>
      </c>
      <c r="V125" s="244" t="n">
        <v>0</v>
      </c>
      <c r="W125" s="245" t="n">
        <v>0</v>
      </c>
      <c r="X125" s="245" t="n">
        <v>0</v>
      </c>
      <c r="Y125" s="244" t="n">
        <v>0</v>
      </c>
      <c r="Z125" s="245" t="n">
        <v>0</v>
      </c>
      <c r="AA125" s="245" t="n">
        <v>0</v>
      </c>
      <c r="AB125" s="244" t="n">
        <v>0</v>
      </c>
      <c r="AC125" s="245" t="n">
        <v>17</v>
      </c>
      <c r="AD125" s="245" t="n">
        <v>7</v>
      </c>
      <c r="AE125" s="244" t="n">
        <v>24</v>
      </c>
      <c r="AF125" s="245" t="n">
        <v>17</v>
      </c>
      <c r="AG125" s="245" t="n">
        <v>7</v>
      </c>
      <c r="AH125" s="244" t="n">
        <v>24</v>
      </c>
      <c r="AI125" s="245" t="n">
        <v>17</v>
      </c>
      <c r="AJ125" s="245" t="n">
        <v>7</v>
      </c>
      <c r="AK125" s="244" t="n">
        <v>24</v>
      </c>
      <c r="AL125" s="245" t="n">
        <v>21</v>
      </c>
      <c r="AM125" s="245" t="n">
        <v>10</v>
      </c>
      <c r="AN125" s="244" t="n">
        <v>31</v>
      </c>
      <c r="AO125" s="245" t="n">
        <v>22</v>
      </c>
      <c r="AP125" s="245" t="n">
        <v>9</v>
      </c>
      <c r="AQ125" s="244" t="n">
        <v>31</v>
      </c>
      <c r="AR125" s="244">
        <f>IF('b2'!$AQ125&gt;0,'b2'!$AQ125,IF('b2'!$AN125&gt;0,'b2'!$AN125,IF('b2'!$AK125&gt;0,'b2'!$AK125,IF('b2'!$AH125&gt;0,'b2'!$AH125,IF('b2'!$AE125&gt;0,'b2'!$AE125,IF('b2'!$AB125&gt;0,'b2'!$AB125,IF('b2'!$Y125&gt;0,'b2'!$Y125,IF('b2'!$V125&gt;0,'b2'!$V125," ---"))))))))</f>
        <v/>
      </c>
      <c r="AS125" s="246" t="n">
        <v>0</v>
      </c>
      <c r="AT125" s="246" t="n">
        <v>0</v>
      </c>
      <c r="AU125" s="246" t="n">
        <v>23</v>
      </c>
      <c r="AV125" s="246" t="n">
        <v>4</v>
      </c>
      <c r="AW125" s="246" t="n">
        <v>33</v>
      </c>
      <c r="AX125" s="246" t="n">
        <v>6</v>
      </c>
      <c r="AY125" s="246" t="n">
        <v>38</v>
      </c>
      <c r="AZ125" s="246" t="n">
        <v>5</v>
      </c>
      <c r="BA125" s="246" t="n">
        <v>34</v>
      </c>
      <c r="BB125" s="246" t="n">
        <v>7</v>
      </c>
      <c r="BC125" s="246" t="n">
        <v>25</v>
      </c>
      <c r="BD125" s="246" t="n">
        <v>5</v>
      </c>
      <c r="BE125" s="247" t="n">
        <v>0</v>
      </c>
      <c r="BF125" s="252" t="n">
        <v>0</v>
      </c>
      <c r="BG125" s="252" t="n">
        <v>0</v>
      </c>
      <c r="BH125" s="247" t="n">
        <v>0</v>
      </c>
      <c r="BI125" s="250" t="inlineStr">
        <is>
          <t>#REF!</t>
        </is>
      </c>
      <c r="BJ125" s="251" t="inlineStr">
        <is>
          <t>#REF!</t>
        </is>
      </c>
      <c r="BK125" s="252" t="n">
        <v>0</v>
      </c>
      <c r="BL125" s="252" t="n">
        <v>0</v>
      </c>
      <c r="BM125" s="249" t="n">
        <v>0</v>
      </c>
      <c r="BN125" s="250" t="inlineStr">
        <is>
          <t>#REF!</t>
        </is>
      </c>
      <c r="BO125" s="251" t="inlineStr">
        <is>
          <t>#REF!</t>
        </is>
      </c>
      <c r="BP125" s="248" t="n">
        <v>11267.5</v>
      </c>
      <c r="BQ125" s="248" t="n">
        <v>0</v>
      </c>
      <c r="BR125" s="249" t="n">
        <v>11267.5</v>
      </c>
      <c r="BS125" s="250" t="inlineStr">
        <is>
          <t>#REF!</t>
        </is>
      </c>
      <c r="BT125" s="251">
        <f>'[2]DATA CONSOLIDADA 2018-2025 '!$BR127-'b2'!$BO125</f>
        <v/>
      </c>
      <c r="BU125" s="248" t="n">
        <v>75014</v>
      </c>
      <c r="BV125" s="248" t="n">
        <v>0</v>
      </c>
      <c r="BW125" s="249" t="n">
        <v>75014</v>
      </c>
      <c r="BX125" s="250" t="inlineStr">
        <is>
          <t>#REF!</t>
        </is>
      </c>
      <c r="BY125" s="251" t="inlineStr">
        <is>
          <t>#REF!</t>
        </is>
      </c>
      <c r="BZ125" s="248" t="n">
        <v>110208</v>
      </c>
      <c r="CA125" s="248" t="n">
        <v>0</v>
      </c>
      <c r="CB125" s="249" t="n">
        <v>110208</v>
      </c>
      <c r="CC125" s="250" t="inlineStr">
        <is>
          <t>#REF!</t>
        </is>
      </c>
      <c r="CD125" s="251">
        <f>'[2]DATA CONSOLIDADA 2018-2025 '!$CB127-'b2'!$BW125</f>
        <v/>
      </c>
      <c r="CE125" s="253" t="n">
        <v>45825.4025</v>
      </c>
      <c r="CF125" s="253" t="n">
        <v>0</v>
      </c>
      <c r="CG125" s="254" t="n">
        <v>45825.4025</v>
      </c>
      <c r="CH125" s="250" t="inlineStr">
        <is>
          <t>#REF!</t>
        </is>
      </c>
      <c r="CI125" s="251">
        <f>'[2]DATA CONSOLIDADA 2018-2025 '!$CG127-'b2'!$CB125</f>
        <v/>
      </c>
      <c r="CJ125" s="247" t="inlineStr">
        <is>
          <t>#REF!</t>
        </is>
      </c>
      <c r="CK125" s="247" t="n">
        <v>167028.998</v>
      </c>
      <c r="CL125" s="247" t="n">
        <v>0</v>
      </c>
      <c r="CM125" s="247" t="n">
        <v>167028.998</v>
      </c>
      <c r="CN125" s="247" t="inlineStr">
        <is>
          <t>#REF!</t>
        </is>
      </c>
      <c r="CO125" s="251">
        <f>'[2]DATA CONSOLIDADA 2018-2025 '!$CM127-'b2'!$CG125</f>
        <v/>
      </c>
      <c r="CP125" s="253" t="n">
        <v>65795.5</v>
      </c>
      <c r="CQ125" s="253" t="n">
        <v>0</v>
      </c>
      <c r="CR125" s="253" t="n">
        <v>0</v>
      </c>
      <c r="CS125" s="253" t="n">
        <v>44412.5</v>
      </c>
      <c r="CT125" s="253" t="n">
        <v>0</v>
      </c>
      <c r="CU125" s="253" t="n">
        <v>0</v>
      </c>
      <c r="CV125" s="247" t="n">
        <v>110208</v>
      </c>
      <c r="CW125" s="247" t="n">
        <v>0</v>
      </c>
      <c r="CX125" s="247" t="n">
        <v>0</v>
      </c>
      <c r="CY125" s="247" t="n">
        <v>45825.4025</v>
      </c>
      <c r="CZ125" s="247" t="n">
        <v>0</v>
      </c>
      <c r="DA125" s="247" t="n">
        <v>0</v>
      </c>
      <c r="DB125" s="247" t="n">
        <v>45825.4025</v>
      </c>
      <c r="DC125" s="255" t="n">
        <v>29041.5</v>
      </c>
      <c r="DD125" s="255" t="n">
        <v>0</v>
      </c>
      <c r="DE125" s="255" t="n">
        <v>137987.498</v>
      </c>
      <c r="DF125" s="255" t="n">
        <v>0</v>
      </c>
      <c r="DG125" s="255" t="n">
        <v>0</v>
      </c>
      <c r="DH125" s="255" t="n">
        <v>167028.998</v>
      </c>
      <c r="DI125" s="256" t="n">
        <v>20143224857</v>
      </c>
      <c r="DJ125" s="257" t="inlineStr">
        <is>
          <t>COOPERATIVA AGRARIA DE USUARIOS AMAYBAMBA PISTIPATA LTDA. N°34</t>
        </is>
      </c>
      <c r="DK125" s="257" t="inlineStr">
        <is>
          <t>02 Cooperativa</t>
        </is>
      </c>
      <c r="DL125" s="258" t="n"/>
      <c r="DM125" s="258" t="n"/>
      <c r="DN125" s="258" t="n"/>
      <c r="DO125" s="258" t="n"/>
      <c r="DP125" s="258" t="n"/>
      <c r="DQ125" s="258" t="n"/>
      <c r="DR125" s="258" t="n"/>
      <c r="DS125" s="258" t="n"/>
      <c r="DT125" s="258" t="n"/>
      <c r="DU125" s="258" t="n"/>
      <c r="DV125" s="258" t="n"/>
      <c r="DW125" s="258" t="n"/>
      <c r="DX125" s="258" t="n"/>
      <c r="DY125" s="258" t="n"/>
      <c r="DZ125" s="258" t="n"/>
      <c r="EA125" s="258" t="n"/>
      <c r="EB125" s="258" t="n"/>
      <c r="EC125" s="258" t="n"/>
      <c r="ED125" s="258" t="n"/>
      <c r="EE125" s="258" t="n"/>
    </row>
    <row r="126" hidden="1" ht="47.25" customHeight="1">
      <c r="A126" s="240" t="inlineStr">
        <is>
          <t>ASOCIACION DE PRODUCTORES DE LECHE Y DERIVADOS LACTEOS MICAELA BASTIDAS</t>
        </is>
      </c>
      <c r="B126" s="240" t="inlineStr">
        <is>
          <t>DERIVADOS LACTEOS</t>
        </is>
      </c>
      <c r="C126" s="240" t="inlineStr">
        <is>
          <t>DERIVADOS LACTEOS</t>
        </is>
      </c>
      <c r="D126" s="240" t="inlineStr">
        <is>
          <t>CUSCO</t>
        </is>
      </c>
      <c r="E126" s="240" t="inlineStr">
        <is>
          <t>080506</t>
        </is>
      </c>
      <c r="F126" s="240" t="inlineStr">
        <is>
          <t>CUSCO</t>
        </is>
      </c>
      <c r="G126" s="240" t="inlineStr">
        <is>
          <t>CANAS</t>
        </is>
      </c>
      <c r="H126" s="240" t="inlineStr">
        <is>
          <t>PAMPAMARCA</t>
        </is>
      </c>
      <c r="I126" s="241" t="n"/>
      <c r="J126" s="241" t="n"/>
      <c r="K126" s="241" t="n"/>
      <c r="L126" s="241" t="n">
        <v>1</v>
      </c>
      <c r="M126" s="241" t="n">
        <v>1</v>
      </c>
      <c r="N126" s="241" t="n">
        <v>1</v>
      </c>
      <c r="O126" s="241" t="n">
        <v>1</v>
      </c>
      <c r="P126" s="241" t="n">
        <v>1</v>
      </c>
      <c r="Q126" s="241" t="inlineStr">
        <is>
          <t>PAC</t>
        </is>
      </c>
      <c r="R126" s="242">
        <f>IF(I126=1,I$2,"")&amp;IF(J126=1,IF(I126=1,"-","")&amp;J$2,"")&amp;IF(K126=1,IF(OR(J126=1,I126=1),"-","")&amp;K$2,"")&amp;IF(L126=1,IF(OR(K126=1,J126=1,I126=1),"-","")&amp;L$2,"")&amp;IF(M126=1,IF(OR(L126=1,K126=1,J126=1,I126=1),"-","")&amp;M$2,"")&amp;IF(N126=1,IF(OR(M126=1,L126=1,K126=1,J126=1,I126=1),"-","")&amp;N$2,"")&amp;IF(O126=1,IF(OR(N126=1,M126=1,L126=1,K126=1,J126=1,I126=1),"-","")&amp;O$2,"")&amp;IF(P126=1,IF(I126=1," - ",IF(J126=1," - ",IF(K126=1," - ",IF(L126=1," - ",IF(M126=1," - ",IF(N126=1," - ",IF(O126=1," - ","")))))))&amp;P$2,"")</f>
        <v/>
      </c>
      <c r="S126" s="243">
        <f>SUM('b2'!$I126:$P126)</f>
        <v/>
      </c>
      <c r="T126" s="243">
        <f>IF(OR('b2'!$J126=1,'b2'!$K126=1,'b2'!$L126=1,'b2'!$M126=1,'b2'!$N126=1,'b2'!$O126=1,'b2'!$P126=1),"SI","NO")</f>
        <v/>
      </c>
      <c r="U126" s="243">
        <f>IF(OR('b2'!$K126=1,'b2'!$L126=1,'b2'!$M126=1,'b2'!$N126=1,'b2'!$O126=1,'b2'!$P126=1),"SI","NO")</f>
        <v/>
      </c>
      <c r="V126" s="244" t="n">
        <v>0</v>
      </c>
      <c r="W126" s="245" t="n">
        <v>0</v>
      </c>
      <c r="X126" s="245" t="n">
        <v>0</v>
      </c>
      <c r="Y126" s="244" t="n">
        <v>0</v>
      </c>
      <c r="Z126" s="245" t="n">
        <v>0</v>
      </c>
      <c r="AA126" s="245" t="n">
        <v>0</v>
      </c>
      <c r="AB126" s="244" t="n">
        <v>0</v>
      </c>
      <c r="AC126" s="245" t="n">
        <v>43</v>
      </c>
      <c r="AD126" s="245" t="n">
        <v>24</v>
      </c>
      <c r="AE126" s="244" t="n">
        <v>67</v>
      </c>
      <c r="AF126" s="245" t="n">
        <v>43</v>
      </c>
      <c r="AG126" s="245" t="n">
        <v>24</v>
      </c>
      <c r="AH126" s="244" t="n">
        <v>67</v>
      </c>
      <c r="AI126" s="245" t="n">
        <v>43</v>
      </c>
      <c r="AJ126" s="245" t="n">
        <v>24</v>
      </c>
      <c r="AK126" s="244" t="n">
        <v>67</v>
      </c>
      <c r="AL126" s="245" t="n">
        <v>44</v>
      </c>
      <c r="AM126" s="245" t="n">
        <v>20</v>
      </c>
      <c r="AN126" s="244" t="n">
        <v>64</v>
      </c>
      <c r="AO126" s="245" t="n">
        <v>30</v>
      </c>
      <c r="AP126" s="245" t="n">
        <v>25</v>
      </c>
      <c r="AQ126" s="244" t="n">
        <v>55</v>
      </c>
      <c r="AR126" s="244">
        <f>IF('b2'!$AQ126&gt;0,'b2'!$AQ126,IF('b2'!$AN126&gt;0,'b2'!$AN126,IF('b2'!$AK126&gt;0,'b2'!$AK126,IF('b2'!$AH126&gt;0,'b2'!$AH126,IF('b2'!$AE126&gt;0,'b2'!$AE126,IF('b2'!$AB126&gt;0,'b2'!$AB126,IF('b2'!$Y126&gt;0,'b2'!$Y126,IF('b2'!$V126&gt;0,'b2'!$V126," ---"))))))))</f>
        <v/>
      </c>
      <c r="AS126" s="246" t="n">
        <v>0</v>
      </c>
      <c r="AT126" s="246" t="n">
        <v>0</v>
      </c>
      <c r="AU126" s="246" t="n">
        <v>18</v>
      </c>
      <c r="AV126" s="246" t="n">
        <v>3</v>
      </c>
      <c r="AW126" s="246" t="n">
        <v>29</v>
      </c>
      <c r="AX126" s="246" t="n">
        <v>4</v>
      </c>
      <c r="AY126" s="246" t="n">
        <v>31</v>
      </c>
      <c r="AZ126" s="246" t="n">
        <v>6</v>
      </c>
      <c r="BA126" s="246" t="n">
        <v>39</v>
      </c>
      <c r="BB126" s="246" t="n">
        <v>8</v>
      </c>
      <c r="BC126" s="246" t="n">
        <v>9</v>
      </c>
      <c r="BD126" s="246" t="n">
        <v>2</v>
      </c>
      <c r="BE126" s="247" t="n">
        <v>0</v>
      </c>
      <c r="BF126" s="252" t="n">
        <v>0</v>
      </c>
      <c r="BG126" s="252" t="n">
        <v>0</v>
      </c>
      <c r="BH126" s="247" t="n">
        <v>0</v>
      </c>
      <c r="BI126" s="250" t="inlineStr">
        <is>
          <t>#REF!</t>
        </is>
      </c>
      <c r="BJ126" s="251" t="inlineStr">
        <is>
          <t>#REF!</t>
        </is>
      </c>
      <c r="BK126" s="252" t="n">
        <v>0</v>
      </c>
      <c r="BL126" s="252" t="n">
        <v>0</v>
      </c>
      <c r="BM126" s="249" t="n">
        <v>0</v>
      </c>
      <c r="BN126" s="250" t="inlineStr">
        <is>
          <t>#REF!</t>
        </is>
      </c>
      <c r="BO126" s="251" t="inlineStr">
        <is>
          <t>#REF!</t>
        </is>
      </c>
      <c r="BP126" s="248" t="n">
        <v>99860</v>
      </c>
      <c r="BQ126" s="248" t="n">
        <v>0</v>
      </c>
      <c r="BR126" s="249" t="n">
        <v>99860</v>
      </c>
      <c r="BS126" s="250" t="inlineStr">
        <is>
          <t>#REF!</t>
        </is>
      </c>
      <c r="BT126" s="251">
        <f>'[2]DATA CONSOLIDADA 2018-2025 '!$BR128-'b2'!$BO126</f>
        <v/>
      </c>
      <c r="BU126" s="248" t="n">
        <v>119703.55</v>
      </c>
      <c r="BV126" s="248" t="n">
        <v>0</v>
      </c>
      <c r="BW126" s="249" t="n">
        <v>119703.55</v>
      </c>
      <c r="BX126" s="250" t="inlineStr">
        <is>
          <t>#REF!</t>
        </is>
      </c>
      <c r="BY126" s="251" t="inlineStr">
        <is>
          <t>#REF!</t>
        </is>
      </c>
      <c r="BZ126" s="248" t="n">
        <v>149468.55</v>
      </c>
      <c r="CA126" s="248" t="n">
        <v>0</v>
      </c>
      <c r="CB126" s="249" t="n">
        <v>149468.55</v>
      </c>
      <c r="CC126" s="250" t="inlineStr">
        <is>
          <t>#REF!</t>
        </is>
      </c>
      <c r="CD126" s="251">
        <f>'[2]DATA CONSOLIDADA 2018-2025 '!$CB128-'b2'!$BW126</f>
        <v/>
      </c>
      <c r="CE126" s="253" t="n">
        <v>230727.194</v>
      </c>
      <c r="CF126" s="253" t="n">
        <v>0</v>
      </c>
      <c r="CG126" s="254" t="n">
        <v>230727.194</v>
      </c>
      <c r="CH126" s="250" t="inlineStr">
        <is>
          <t>#REF!</t>
        </is>
      </c>
      <c r="CI126" s="251">
        <f>'[2]DATA CONSOLIDADA 2018-2025 '!$CG128-'b2'!$CB126</f>
        <v/>
      </c>
      <c r="CJ126" s="247" t="inlineStr">
        <is>
          <t>#REF!</t>
        </is>
      </c>
      <c r="CK126" s="247" t="n">
        <v>132224.99994</v>
      </c>
      <c r="CL126" s="247" t="n">
        <v>0</v>
      </c>
      <c r="CM126" s="247" t="n">
        <v>132224.99994</v>
      </c>
      <c r="CN126" s="247" t="inlineStr">
        <is>
          <t>#REF!</t>
        </is>
      </c>
      <c r="CO126" s="251">
        <f>'[2]DATA CONSOLIDADA 2018-2025 '!$CM128-'b2'!$CG126</f>
        <v/>
      </c>
      <c r="CP126" s="253" t="n">
        <v>0</v>
      </c>
      <c r="CQ126" s="253" t="n">
        <v>122257.54074</v>
      </c>
      <c r="CR126" s="253" t="n">
        <v>0</v>
      </c>
      <c r="CS126" s="253" t="n">
        <v>27210.9950695</v>
      </c>
      <c r="CT126" s="253" t="n">
        <v>0</v>
      </c>
      <c r="CU126" s="253" t="n">
        <v>0</v>
      </c>
      <c r="CV126" s="247" t="n">
        <v>149468.5358095</v>
      </c>
      <c r="CW126" s="247" t="n">
        <v>0</v>
      </c>
      <c r="CX126" s="247" t="n">
        <v>230727.194</v>
      </c>
      <c r="CY126" s="247" t="n">
        <v>0</v>
      </c>
      <c r="CZ126" s="247" t="n">
        <v>0</v>
      </c>
      <c r="DA126" s="247" t="n">
        <v>0</v>
      </c>
      <c r="DB126" s="247" t="n">
        <v>230727.194</v>
      </c>
      <c r="DC126" s="255" t="n">
        <v>0</v>
      </c>
      <c r="DD126" s="255" t="n">
        <v>126615</v>
      </c>
      <c r="DE126" s="255" t="n">
        <v>0</v>
      </c>
      <c r="DF126" s="255" t="n">
        <v>0</v>
      </c>
      <c r="DG126" s="255" t="n">
        <v>5609.99994</v>
      </c>
      <c r="DH126" s="255" t="n">
        <v>132224.99994</v>
      </c>
      <c r="DI126" s="256" t="n">
        <v>20602682758</v>
      </c>
      <c r="DJ126" s="257" t="inlineStr">
        <is>
          <t>ASOCIACION DE PRODUCTORES DE LECHE Y DERIVADOS LACTEOS MICAELA BASTIDAS</t>
        </is>
      </c>
      <c r="DK126" s="257" t="inlineStr">
        <is>
          <t>01 Asociación</t>
        </is>
      </c>
      <c r="DL126" s="258" t="n"/>
      <c r="DM126" s="258" t="n"/>
      <c r="DN126" s="258" t="n"/>
      <c r="DO126" s="258" t="n"/>
      <c r="DP126" s="258" t="n"/>
      <c r="DQ126" s="258" t="n"/>
      <c r="DR126" s="258" t="n"/>
      <c r="DS126" s="258" t="n"/>
      <c r="DT126" s="258" t="n"/>
      <c r="DU126" s="258" t="n"/>
      <c r="DV126" s="258" t="n"/>
      <c r="DW126" s="258" t="n"/>
      <c r="DX126" s="258" t="n"/>
      <c r="DY126" s="258" t="n"/>
      <c r="DZ126" s="258" t="n"/>
      <c r="EA126" s="258" t="n"/>
      <c r="EB126" s="258" t="n"/>
      <c r="EC126" s="258" t="n"/>
      <c r="ED126" s="258" t="n"/>
      <c r="EE126" s="258" t="n"/>
    </row>
    <row r="127" hidden="1" ht="47.25" customHeight="1">
      <c r="A127" s="240" t="inlineStr">
        <is>
          <t>ASOCIACION DE PRODUCTORES AGROPECUARIOS DE CITRICOS SAN ANTONIO DE PAMPA CONCEPCION ECHARATI, APACISA</t>
        </is>
      </c>
      <c r="B127" s="240" t="inlineStr">
        <is>
          <t>NARANJA</t>
        </is>
      </c>
      <c r="C127" s="240" t="inlineStr">
        <is>
          <t>NARANJA</t>
        </is>
      </c>
      <c r="D127" s="240" t="inlineStr">
        <is>
          <t>CUSCO</t>
        </is>
      </c>
      <c r="E127" s="240" t="inlineStr">
        <is>
          <t>080902</t>
        </is>
      </c>
      <c r="F127" s="240" t="inlineStr">
        <is>
          <t>CUSCO</t>
        </is>
      </c>
      <c r="G127" s="240" t="inlineStr">
        <is>
          <t>LA CONVENCION</t>
        </is>
      </c>
      <c r="H127" s="240" t="inlineStr">
        <is>
          <t>ECHARATE</t>
        </is>
      </c>
      <c r="I127" s="241" t="n"/>
      <c r="J127" s="241" t="n"/>
      <c r="K127" s="241" t="n"/>
      <c r="L127" s="241" t="n">
        <v>1</v>
      </c>
      <c r="M127" s="241" t="n">
        <v>1</v>
      </c>
      <c r="N127" s="241" t="n">
        <v>1</v>
      </c>
      <c r="O127" s="241" t="n">
        <v>1</v>
      </c>
      <c r="P127" s="241" t="n">
        <v>1</v>
      </c>
      <c r="Q127" s="241" t="inlineStr">
        <is>
          <t>PAC</t>
        </is>
      </c>
      <c r="R127" s="242">
        <f>IF(I127=1,I$2,"")&amp;IF(J127=1,IF(I127=1,"-","")&amp;J$2,"")&amp;IF(K127=1,IF(OR(J127=1,I127=1),"-","")&amp;K$2,"")&amp;IF(L127=1,IF(OR(K127=1,J127=1,I127=1),"-","")&amp;L$2,"")&amp;IF(M127=1,IF(OR(L127=1,K127=1,J127=1,I127=1),"-","")&amp;M$2,"")&amp;IF(N127=1,IF(OR(M127=1,L127=1,K127=1,J127=1,I127=1),"-","")&amp;N$2,"")&amp;IF(O127=1,IF(OR(N127=1,M127=1,L127=1,K127=1,J127=1,I127=1),"-","")&amp;O$2,"")&amp;IF(P127=1,IF(I127=1," - ",IF(J127=1," - ",IF(K127=1," - ",IF(L127=1," - ",IF(M127=1," - ",IF(N127=1," - ",IF(O127=1," - ","")))))))&amp;P$2,"")</f>
        <v/>
      </c>
      <c r="S127" s="243">
        <f>SUM('b2'!$I127:$P127)</f>
        <v/>
      </c>
      <c r="T127" s="243">
        <f>IF(OR('b2'!$J127=1,'b2'!$K127=1,'b2'!$L127=1,'b2'!$M127=1,'b2'!$N127=1,'b2'!$O127=1,'b2'!$P127=1),"SI","NO")</f>
        <v/>
      </c>
      <c r="U127" s="243">
        <f>IF(OR('b2'!$K127=1,'b2'!$L127=1,'b2'!$M127=1,'b2'!$N127=1,'b2'!$O127=1,'b2'!$P127=1),"SI","NO")</f>
        <v/>
      </c>
      <c r="V127" s="244" t="n">
        <v>0</v>
      </c>
      <c r="W127" s="245" t="n">
        <v>0</v>
      </c>
      <c r="X127" s="245" t="n">
        <v>0</v>
      </c>
      <c r="Y127" s="244" t="n">
        <v>0</v>
      </c>
      <c r="Z127" s="245" t="n">
        <v>0</v>
      </c>
      <c r="AA127" s="245" t="n">
        <v>0</v>
      </c>
      <c r="AB127" s="244" t="n">
        <v>0</v>
      </c>
      <c r="AC127" s="245" t="n">
        <v>12</v>
      </c>
      <c r="AD127" s="245" t="n">
        <v>4</v>
      </c>
      <c r="AE127" s="244" t="n">
        <v>16</v>
      </c>
      <c r="AF127" s="245" t="n">
        <v>12</v>
      </c>
      <c r="AG127" s="245" t="n">
        <v>4</v>
      </c>
      <c r="AH127" s="244" t="n">
        <v>16</v>
      </c>
      <c r="AI127" s="245" t="n">
        <v>12</v>
      </c>
      <c r="AJ127" s="245" t="n">
        <v>4</v>
      </c>
      <c r="AK127" s="244" t="n">
        <v>16</v>
      </c>
      <c r="AL127" s="245" t="n">
        <v>12</v>
      </c>
      <c r="AM127" s="245" t="n">
        <v>4</v>
      </c>
      <c r="AN127" s="244" t="n">
        <v>16</v>
      </c>
      <c r="AO127" s="245" t="n">
        <v>18</v>
      </c>
      <c r="AP127" s="245" t="n">
        <v>2</v>
      </c>
      <c r="AQ127" s="244" t="n">
        <v>20</v>
      </c>
      <c r="AR127" s="244">
        <f>IF('b2'!$AQ127&gt;0,'b2'!$AQ127,IF('b2'!$AN127&gt;0,'b2'!$AN127,IF('b2'!$AK127&gt;0,'b2'!$AK127,IF('b2'!$AH127&gt;0,'b2'!$AH127,IF('b2'!$AE127&gt;0,'b2'!$AE127,IF('b2'!$AB127&gt;0,'b2'!$AB127,IF('b2'!$Y127&gt;0,'b2'!$Y127,IF('b2'!$V127&gt;0,'b2'!$V127," ---"))))))))</f>
        <v/>
      </c>
      <c r="AS127" s="246" t="n">
        <v>0</v>
      </c>
      <c r="AT127" s="246" t="n">
        <v>0</v>
      </c>
      <c r="AU127" s="246" t="n">
        <v>10</v>
      </c>
      <c r="AV127" s="246" t="n">
        <v>3</v>
      </c>
      <c r="AW127" s="246" t="n">
        <v>18</v>
      </c>
      <c r="AX127" s="246" t="n">
        <v>6</v>
      </c>
      <c r="AY127" s="246" t="n">
        <v>15</v>
      </c>
      <c r="AZ127" s="246" t="n">
        <v>4</v>
      </c>
      <c r="BA127" s="246" t="n">
        <v>33</v>
      </c>
      <c r="BB127" s="246" t="n">
        <v>8</v>
      </c>
      <c r="BC127" s="246" t="n">
        <v>20</v>
      </c>
      <c r="BD127" s="246" t="n">
        <v>4</v>
      </c>
      <c r="BE127" s="249" t="n">
        <v>0</v>
      </c>
      <c r="BF127" s="248" t="n">
        <v>0</v>
      </c>
      <c r="BG127" s="248" t="n">
        <v>0</v>
      </c>
      <c r="BH127" s="249" t="n">
        <v>0</v>
      </c>
      <c r="BI127" s="250" t="inlineStr">
        <is>
          <t>#REF!</t>
        </is>
      </c>
      <c r="BJ127" s="251" t="inlineStr">
        <is>
          <t>#REF!</t>
        </is>
      </c>
      <c r="BK127" s="248" t="n">
        <v>0</v>
      </c>
      <c r="BL127" s="248" t="n">
        <v>0</v>
      </c>
      <c r="BM127" s="249" t="n">
        <v>0</v>
      </c>
      <c r="BN127" s="250" t="inlineStr">
        <is>
          <t>#REF!</t>
        </is>
      </c>
      <c r="BO127" s="251" t="inlineStr">
        <is>
          <t>#REF!</t>
        </is>
      </c>
      <c r="BP127" s="248" t="n">
        <v>0</v>
      </c>
      <c r="BQ127" s="248" t="n">
        <v>0</v>
      </c>
      <c r="BR127" s="249" t="n">
        <v>0</v>
      </c>
      <c r="BS127" s="250" t="inlineStr">
        <is>
          <t>#REF!</t>
        </is>
      </c>
      <c r="BT127" s="251">
        <f>'[2]DATA CONSOLIDADA 2018-2025 '!$BR129-'b2'!$BO127</f>
        <v/>
      </c>
      <c r="BU127" s="248" t="n">
        <v>553280</v>
      </c>
      <c r="BV127" s="248" t="n">
        <v>0</v>
      </c>
      <c r="BW127" s="249" t="n">
        <v>553280</v>
      </c>
      <c r="BX127" s="250" t="inlineStr">
        <is>
          <t>#REF!</t>
        </is>
      </c>
      <c r="BY127" s="251" t="inlineStr">
        <is>
          <t>#REF!</t>
        </is>
      </c>
      <c r="BZ127" s="248" t="n">
        <v>979000</v>
      </c>
      <c r="CA127" s="248" t="n">
        <v>0</v>
      </c>
      <c r="CB127" s="249" t="n">
        <v>979000</v>
      </c>
      <c r="CC127" s="250" t="inlineStr">
        <is>
          <t>#REF!</t>
        </is>
      </c>
      <c r="CD127" s="251">
        <f>'[2]DATA CONSOLIDADA 2018-2025 '!$CB129-'b2'!$BW127</f>
        <v/>
      </c>
      <c r="CE127" s="253" t="n">
        <v>492500</v>
      </c>
      <c r="CF127" s="253" t="n">
        <v>0</v>
      </c>
      <c r="CG127" s="254" t="n">
        <v>492500</v>
      </c>
      <c r="CH127" s="250" t="inlineStr">
        <is>
          <t>#REF!</t>
        </is>
      </c>
      <c r="CI127" s="251">
        <f>'[2]DATA CONSOLIDADA 2018-2025 '!$CG129-'b2'!$CB127</f>
        <v/>
      </c>
      <c r="CJ127" s="247" t="inlineStr">
        <is>
          <t>#REF!</t>
        </is>
      </c>
      <c r="CK127" s="247" t="n">
        <v>97171.99635</v>
      </c>
      <c r="CL127" s="247" t="n">
        <v>0</v>
      </c>
      <c r="CM127" s="247" t="n">
        <v>97171.99635</v>
      </c>
      <c r="CN127" s="247" t="inlineStr">
        <is>
          <t>#REF!</t>
        </is>
      </c>
      <c r="CO127" s="251">
        <f>'[2]DATA CONSOLIDADA 2018-2025 '!$CM129-'b2'!$CG127</f>
        <v/>
      </c>
      <c r="CP127" s="253" t="n">
        <v>0</v>
      </c>
      <c r="CQ127" s="253" t="n">
        <v>979000</v>
      </c>
      <c r="CR127" s="253" t="n">
        <v>0</v>
      </c>
      <c r="CS127" s="253" t="n">
        <v>0</v>
      </c>
      <c r="CT127" s="253" t="n">
        <v>0</v>
      </c>
      <c r="CU127" s="253" t="n">
        <v>0</v>
      </c>
      <c r="CV127" s="247" t="n">
        <v>979000</v>
      </c>
      <c r="CW127" s="247" t="n">
        <v>0</v>
      </c>
      <c r="CX127" s="247" t="n">
        <v>492500</v>
      </c>
      <c r="CY127" s="247" t="n">
        <v>0</v>
      </c>
      <c r="CZ127" s="247" t="n">
        <v>0</v>
      </c>
      <c r="DA127" s="247" t="n">
        <v>0</v>
      </c>
      <c r="DB127" s="247" t="n">
        <v>492500</v>
      </c>
      <c r="DC127" s="255" t="n">
        <v>0</v>
      </c>
      <c r="DD127" s="255" t="n">
        <v>97171.99635</v>
      </c>
      <c r="DE127" s="255" t="n">
        <v>0</v>
      </c>
      <c r="DF127" s="255" t="n">
        <v>0</v>
      </c>
      <c r="DG127" s="255" t="n">
        <v>0</v>
      </c>
      <c r="DH127" s="255" t="n">
        <v>97171.99635</v>
      </c>
      <c r="DI127" s="256" t="n">
        <v>20605363092</v>
      </c>
      <c r="DJ127" s="257" t="inlineStr">
        <is>
          <t>ASOCIACION DE PRODUCTORES AGROPECUARIOS DE CITRICOS SAN ANTONIO DE PAMPA CONCEPCION ECHARATI-APACISA</t>
        </is>
      </c>
      <c r="DK127" s="257" t="inlineStr">
        <is>
          <t>01 Asociación</t>
        </is>
      </c>
      <c r="DL127" s="258" t="n"/>
      <c r="DM127" s="258" t="n"/>
      <c r="DN127" s="258" t="n"/>
      <c r="DO127" s="258" t="n"/>
      <c r="DP127" s="258" t="n"/>
      <c r="DQ127" s="258" t="n"/>
      <c r="DR127" s="258" t="n"/>
      <c r="DS127" s="258" t="n"/>
      <c r="DT127" s="258" t="n"/>
      <c r="DU127" s="258" t="n"/>
      <c r="DV127" s="258" t="n"/>
      <c r="DW127" s="258" t="n"/>
      <c r="DX127" s="258" t="n"/>
      <c r="DY127" s="258" t="n"/>
      <c r="DZ127" s="258" t="n"/>
      <c r="EA127" s="258" t="n"/>
      <c r="EB127" s="258" t="n"/>
      <c r="EC127" s="258" t="n"/>
      <c r="ED127" s="258" t="n"/>
      <c r="EE127" s="258" t="n"/>
    </row>
    <row r="128" hidden="1" ht="47.25" customHeight="1">
      <c r="A128" s="240" t="inlineStr">
        <is>
          <t>ASOCIACIÓN DE PRODUCTORES AGROPECUARIOS LAS CATARATAS DE ILLAPANI DE LA ZONAL DE PALMA REAL, DISTRITO DE ECHARATI, LA CONVENCIÓN CUSCO” (APACIP)</t>
        </is>
      </c>
      <c r="B128" s="240" t="inlineStr">
        <is>
          <t>LIMÓN</t>
        </is>
      </c>
      <c r="C128" s="240" t="inlineStr">
        <is>
          <t>LIMÓN</t>
        </is>
      </c>
      <c r="D128" s="240" t="inlineStr">
        <is>
          <t>CUSCO</t>
        </is>
      </c>
      <c r="E128" s="240" t="inlineStr">
        <is>
          <t>080902</t>
        </is>
      </c>
      <c r="F128" s="240" t="inlineStr">
        <is>
          <t>CUSCO</t>
        </is>
      </c>
      <c r="G128" s="240" t="inlineStr">
        <is>
          <t>LA CONVENCION</t>
        </is>
      </c>
      <c r="H128" s="240" t="inlineStr">
        <is>
          <t>ECHARATE</t>
        </is>
      </c>
      <c r="I128" s="241" t="n"/>
      <c r="J128" s="241" t="n"/>
      <c r="K128" s="241" t="n"/>
      <c r="L128" s="241" t="n">
        <v>1</v>
      </c>
      <c r="M128" s="241" t="n">
        <v>1</v>
      </c>
      <c r="N128" s="241" t="n">
        <v>1</v>
      </c>
      <c r="O128" s="241" t="n">
        <v>1</v>
      </c>
      <c r="P128" s="241" t="n">
        <v>1</v>
      </c>
      <c r="Q128" s="241" t="inlineStr">
        <is>
          <t>PAC</t>
        </is>
      </c>
      <c r="R128" s="242">
        <f>IF(I128=1,I$2,"")&amp;IF(J128=1,IF(I128=1,"-","")&amp;J$2,"")&amp;IF(K128=1,IF(OR(J128=1,I128=1),"-","")&amp;K$2,"")&amp;IF(L128=1,IF(OR(K128=1,J128=1,I128=1),"-","")&amp;L$2,"")&amp;IF(M128=1,IF(OR(L128=1,K128=1,J128=1,I128=1),"-","")&amp;M$2,"")&amp;IF(N128=1,IF(OR(M128=1,L128=1,K128=1,J128=1,I128=1),"-","")&amp;N$2,"")&amp;IF(O128=1,IF(OR(N128=1,M128=1,L128=1,K128=1,J128=1,I128=1),"-","")&amp;O$2,"")&amp;IF(P128=1,IF(I128=1," - ",IF(J128=1," - ",IF(K128=1," - ",IF(L128=1," - ",IF(M128=1," - ",IF(N128=1," - ",IF(O128=1," - ","")))))))&amp;P$2,"")</f>
        <v/>
      </c>
      <c r="S128" s="243">
        <f>SUM('b2'!$I128:$P128)</f>
        <v/>
      </c>
      <c r="T128" s="243">
        <f>IF(OR('b2'!$J128=1,'b2'!$K128=1,'b2'!$L128=1,'b2'!$M128=1,'b2'!$N128=1,'b2'!$O128=1,'b2'!$P128=1),"SI","NO")</f>
        <v/>
      </c>
      <c r="U128" s="243">
        <f>IF(OR('b2'!$K128=1,'b2'!$L128=1,'b2'!$M128=1,'b2'!$N128=1,'b2'!$O128=1,'b2'!$P128=1),"SI","NO")</f>
        <v/>
      </c>
      <c r="V128" s="244" t="n">
        <v>0</v>
      </c>
      <c r="W128" s="245" t="n">
        <v>0</v>
      </c>
      <c r="X128" s="245" t="n">
        <v>0</v>
      </c>
      <c r="Y128" s="244" t="n">
        <v>0</v>
      </c>
      <c r="Z128" s="245" t="n">
        <v>0</v>
      </c>
      <c r="AA128" s="245" t="n">
        <v>0</v>
      </c>
      <c r="AB128" s="244" t="n">
        <v>0</v>
      </c>
      <c r="AC128" s="245" t="n">
        <v>9</v>
      </c>
      <c r="AD128" s="245" t="n">
        <v>7</v>
      </c>
      <c r="AE128" s="244" t="n">
        <v>16</v>
      </c>
      <c r="AF128" s="245" t="n">
        <v>9</v>
      </c>
      <c r="AG128" s="245" t="n">
        <v>7</v>
      </c>
      <c r="AH128" s="244" t="n">
        <v>16</v>
      </c>
      <c r="AI128" s="245" t="n">
        <v>9</v>
      </c>
      <c r="AJ128" s="245" t="n">
        <v>7</v>
      </c>
      <c r="AK128" s="244" t="n">
        <v>16</v>
      </c>
      <c r="AL128" s="245" t="n">
        <v>12</v>
      </c>
      <c r="AM128" s="245" t="n">
        <v>8</v>
      </c>
      <c r="AN128" s="244" t="n">
        <v>20</v>
      </c>
      <c r="AO128" s="245" t="n">
        <v>7</v>
      </c>
      <c r="AP128" s="245" t="n">
        <v>9</v>
      </c>
      <c r="AQ128" s="244" t="n">
        <v>16</v>
      </c>
      <c r="AR128" s="244">
        <f>IF('b2'!$AQ128&gt;0,'b2'!$AQ128,IF('b2'!$AN128&gt;0,'b2'!$AN128,IF('b2'!$AK128&gt;0,'b2'!$AK128,IF('b2'!$AH128&gt;0,'b2'!$AH128,IF('b2'!$AE128&gt;0,'b2'!$AE128,IF('b2'!$AB128&gt;0,'b2'!$AB128,IF('b2'!$Y128&gt;0,'b2'!$Y128,IF('b2'!$V128&gt;0,'b2'!$V128," ---"))))))))</f>
        <v/>
      </c>
      <c r="AS128" s="246" t="n">
        <v>0</v>
      </c>
      <c r="AT128" s="246" t="n">
        <v>0</v>
      </c>
      <c r="AU128" s="246" t="n">
        <v>11</v>
      </c>
      <c r="AV128" s="246" t="n">
        <v>3</v>
      </c>
      <c r="AW128" s="246" t="n">
        <v>14</v>
      </c>
      <c r="AX128" s="246" t="n">
        <v>6</v>
      </c>
      <c r="AY128" s="246" t="n">
        <v>12</v>
      </c>
      <c r="AZ128" s="246" t="n">
        <v>3</v>
      </c>
      <c r="BA128" s="246" t="n">
        <v>28</v>
      </c>
      <c r="BB128" s="246" t="n">
        <v>8</v>
      </c>
      <c r="BC128" s="246" t="n">
        <v>20</v>
      </c>
      <c r="BD128" s="246" t="n">
        <v>4</v>
      </c>
      <c r="BE128" s="247" t="n">
        <v>0</v>
      </c>
      <c r="BF128" s="252" t="n">
        <v>0</v>
      </c>
      <c r="BG128" s="252" t="n">
        <v>0</v>
      </c>
      <c r="BH128" s="247" t="n">
        <v>0</v>
      </c>
      <c r="BI128" s="250" t="inlineStr">
        <is>
          <t>#REF!</t>
        </is>
      </c>
      <c r="BJ128" s="251" t="inlineStr">
        <is>
          <t>#REF!</t>
        </is>
      </c>
      <c r="BK128" s="252" t="n">
        <v>0</v>
      </c>
      <c r="BL128" s="252" t="n">
        <v>0</v>
      </c>
      <c r="BM128" s="249" t="n">
        <v>0</v>
      </c>
      <c r="BN128" s="250" t="inlineStr">
        <is>
          <t>#REF!</t>
        </is>
      </c>
      <c r="BO128" s="251" t="inlineStr">
        <is>
          <t>#REF!</t>
        </is>
      </c>
      <c r="BP128" s="248" t="n">
        <v>47000.8</v>
      </c>
      <c r="BQ128" s="248" t="n">
        <v>0</v>
      </c>
      <c r="BR128" s="249" t="n">
        <v>47000.8</v>
      </c>
      <c r="BS128" s="250" t="inlineStr">
        <is>
          <t>#REF!</t>
        </is>
      </c>
      <c r="BT128" s="251">
        <f>'[2]DATA CONSOLIDADA 2018-2025 '!$BR130-'b2'!$BO128</f>
        <v/>
      </c>
      <c r="BU128" s="248" t="n">
        <v>742400</v>
      </c>
      <c r="BV128" s="248" t="n">
        <v>0</v>
      </c>
      <c r="BW128" s="249" t="n">
        <v>742400</v>
      </c>
      <c r="BX128" s="250" t="inlineStr">
        <is>
          <t>#REF!</t>
        </is>
      </c>
      <c r="BY128" s="251" t="inlineStr">
        <is>
          <t>#REF!</t>
        </is>
      </c>
      <c r="BZ128" s="248" t="n">
        <v>1230000</v>
      </c>
      <c r="CA128" s="248" t="n">
        <v>0</v>
      </c>
      <c r="CB128" s="249" t="n">
        <v>1230000</v>
      </c>
      <c r="CC128" s="250" t="inlineStr">
        <is>
          <t>#REF!</t>
        </is>
      </c>
      <c r="CD128" s="251">
        <f>'[2]DATA CONSOLIDADA 2018-2025 '!$CB130-'b2'!$BW128</f>
        <v/>
      </c>
      <c r="CE128" s="253" t="n">
        <v>874100</v>
      </c>
      <c r="CF128" s="253" t="n">
        <v>0</v>
      </c>
      <c r="CG128" s="254" t="n">
        <v>874100</v>
      </c>
      <c r="CH128" s="250" t="inlineStr">
        <is>
          <t>#REF!</t>
        </is>
      </c>
      <c r="CI128" s="251">
        <f>'[2]DATA CONSOLIDADA 2018-2025 '!$CG130-'b2'!$CB128</f>
        <v/>
      </c>
      <c r="CJ128" s="247" t="inlineStr">
        <is>
          <t>#REF!</t>
        </is>
      </c>
      <c r="CK128" s="247" t="n">
        <v>330980</v>
      </c>
      <c r="CL128" s="247" t="n">
        <v>0</v>
      </c>
      <c r="CM128" s="247" t="n">
        <v>330980</v>
      </c>
      <c r="CN128" s="247" t="inlineStr">
        <is>
          <t>#REF!</t>
        </is>
      </c>
      <c r="CO128" s="251">
        <f>'[2]DATA CONSOLIDADA 2018-2025 '!$CM130-'b2'!$CG128</f>
        <v/>
      </c>
      <c r="CP128" s="253" t="n">
        <v>0</v>
      </c>
      <c r="CQ128" s="253" t="n">
        <v>1230000</v>
      </c>
      <c r="CR128" s="253" t="n">
        <v>0</v>
      </c>
      <c r="CS128" s="253" t="n">
        <v>0</v>
      </c>
      <c r="CT128" s="253" t="n">
        <v>0</v>
      </c>
      <c r="CU128" s="253" t="n">
        <v>0</v>
      </c>
      <c r="CV128" s="247" t="n">
        <v>1230000</v>
      </c>
      <c r="CW128" s="247" t="n">
        <v>0</v>
      </c>
      <c r="CX128" s="247" t="n">
        <v>874100</v>
      </c>
      <c r="CY128" s="247" t="n">
        <v>0</v>
      </c>
      <c r="CZ128" s="247" t="n">
        <v>0</v>
      </c>
      <c r="DA128" s="247" t="n">
        <v>0</v>
      </c>
      <c r="DB128" s="247" t="n">
        <v>874100</v>
      </c>
      <c r="DC128" s="255" t="n">
        <v>0</v>
      </c>
      <c r="DD128" s="255" t="n">
        <v>330980</v>
      </c>
      <c r="DE128" s="255" t="n">
        <v>0</v>
      </c>
      <c r="DF128" s="255" t="n">
        <v>0</v>
      </c>
      <c r="DG128" s="255" t="n">
        <v>0</v>
      </c>
      <c r="DH128" s="255" t="n">
        <v>330980</v>
      </c>
      <c r="DI128" s="256" t="n">
        <v>20605783229</v>
      </c>
      <c r="DJ128" s="257" t="inlineStr">
        <is>
          <t>ASOCIACION DE PRODUCTORES AGROPECUARIOS LAS CATARATAS DE ILLAPANI</t>
        </is>
      </c>
      <c r="DK128" s="257" t="inlineStr">
        <is>
          <t>01 Asociación</t>
        </is>
      </c>
      <c r="DL128" s="258" t="n"/>
      <c r="DM128" s="258" t="n"/>
      <c r="DN128" s="258" t="n"/>
      <c r="DO128" s="258" t="n"/>
      <c r="DP128" s="258" t="n"/>
      <c r="DQ128" s="258" t="n"/>
      <c r="DR128" s="258" t="n"/>
      <c r="DS128" s="258" t="n"/>
      <c r="DT128" s="258" t="n"/>
      <c r="DU128" s="258" t="n"/>
      <c r="DV128" s="258" t="n"/>
      <c r="DW128" s="258" t="n"/>
      <c r="DX128" s="258" t="n"/>
      <c r="DY128" s="258" t="n"/>
      <c r="DZ128" s="258" t="n"/>
      <c r="EA128" s="258" t="n"/>
      <c r="EB128" s="258" t="n"/>
      <c r="EC128" s="258" t="n"/>
      <c r="ED128" s="258" t="n"/>
      <c r="EE128" s="258" t="n"/>
    </row>
    <row r="129" hidden="1" ht="47.25" customHeight="1">
      <c r="A129" s="240" t="inlineStr">
        <is>
          <t>COOPERATIVA AGROINDUSTRIAL DE CULTIVOS ANDINOS ORGÓNICOS DE ANTA</t>
        </is>
      </c>
      <c r="B129" s="240" t="inlineStr">
        <is>
          <t>QUINUA Y OTROS GRANOS</t>
        </is>
      </c>
      <c r="C129" s="240" t="inlineStr">
        <is>
          <t>QUINUA</t>
        </is>
      </c>
      <c r="D129" s="240" t="inlineStr">
        <is>
          <t>CUSCO</t>
        </is>
      </c>
      <c r="E129" s="240" t="inlineStr">
        <is>
          <t>080301</t>
        </is>
      </c>
      <c r="F129" s="240" t="inlineStr">
        <is>
          <t>CUSCO</t>
        </is>
      </c>
      <c r="G129" s="240" t="inlineStr">
        <is>
          <t>ANTA</t>
        </is>
      </c>
      <c r="H129" s="240" t="inlineStr">
        <is>
          <t>ANTA</t>
        </is>
      </c>
      <c r="I129" s="257" t="n"/>
      <c r="J129" s="257" t="n"/>
      <c r="K129" s="257" t="n"/>
      <c r="L129" s="257" t="n"/>
      <c r="M129" s="241" t="n">
        <v>1</v>
      </c>
      <c r="N129" s="241" t="n">
        <v>1</v>
      </c>
      <c r="O129" s="241" t="n">
        <v>1</v>
      </c>
      <c r="P129" s="241" t="n">
        <v>1</v>
      </c>
      <c r="Q129" s="241" t="inlineStr">
        <is>
          <t>PAC</t>
        </is>
      </c>
      <c r="R129" s="242">
        <f>IF(I129=1,I$2,"")&amp;IF(J129=1,IF(I129=1,"-","")&amp;J$2,"")&amp;IF(K129=1,IF(OR(J129=1,I129=1),"-","")&amp;K$2,"")&amp;IF(L129=1,IF(OR(K129=1,J129=1,I129=1),"-","")&amp;L$2,"")&amp;IF(M129=1,IF(OR(L129=1,K129=1,J129=1,I129=1),"-","")&amp;M$2,"")&amp;IF(N129=1,IF(OR(M129=1,L129=1,K129=1,J129=1,I129=1),"-","")&amp;N$2,"")&amp;IF(O129=1,IF(OR(N129=1,M129=1,L129=1,K129=1,J129=1,I129=1),"-","")&amp;O$2,"")&amp;IF(P129=1,IF(I129=1," - ",IF(J129=1," - ",IF(K129=1," - ",IF(L129=1," - ",IF(M129=1," - ",IF(N129=1," - ",IF(O129=1," - ","")))))))&amp;P$2,"")</f>
        <v/>
      </c>
      <c r="S129" s="243">
        <f>SUM('b2'!$I129:$P129)</f>
        <v/>
      </c>
      <c r="T129" s="243">
        <f>IF(OR('b2'!$J129=1,'b2'!$K129=1,'b2'!$L129=1,'b2'!$M129=1,'b2'!$N129=1,'b2'!$O129=1,'b2'!$P129=1),"SI","NO")</f>
        <v/>
      </c>
      <c r="U129" s="243">
        <f>IF(OR('b2'!$K129=1,'b2'!$L129=1,'b2'!$M129=1,'b2'!$N129=1,'b2'!$O129=1,'b2'!$P129=1),"SI","NO")</f>
        <v/>
      </c>
      <c r="V129" s="244" t="n">
        <v>0</v>
      </c>
      <c r="W129" s="245" t="n">
        <v>0</v>
      </c>
      <c r="X129" s="245" t="n">
        <v>0</v>
      </c>
      <c r="Y129" s="244" t="n">
        <v>0</v>
      </c>
      <c r="Z129" s="245" t="n">
        <v>0</v>
      </c>
      <c r="AA129" s="245" t="n">
        <v>0</v>
      </c>
      <c r="AB129" s="244" t="n">
        <v>0</v>
      </c>
      <c r="AC129" s="245" t="n">
        <v>0</v>
      </c>
      <c r="AD129" s="245" t="n">
        <v>0</v>
      </c>
      <c r="AE129" s="244" t="n">
        <v>0</v>
      </c>
      <c r="AF129" s="245" t="n">
        <v>15</v>
      </c>
      <c r="AG129" s="245" t="n">
        <v>27</v>
      </c>
      <c r="AH129" s="244" t="n">
        <v>42</v>
      </c>
      <c r="AI129" s="245" t="n">
        <v>15</v>
      </c>
      <c r="AJ129" s="245" t="n">
        <v>27</v>
      </c>
      <c r="AK129" s="244" t="n">
        <v>42</v>
      </c>
      <c r="AL129" s="245" t="n">
        <v>15</v>
      </c>
      <c r="AM129" s="245" t="n">
        <v>27</v>
      </c>
      <c r="AN129" s="244" t="n">
        <v>42</v>
      </c>
      <c r="AO129" s="245" t="n">
        <v>13</v>
      </c>
      <c r="AP129" s="245" t="n">
        <v>11</v>
      </c>
      <c r="AQ129" s="244" t="n">
        <v>24</v>
      </c>
      <c r="AR129" s="244">
        <f>IF('b2'!$AQ129&gt;0,'b2'!$AQ129,IF('b2'!$AN129&gt;0,'b2'!$AN129,IF('b2'!$AK129&gt;0,'b2'!$AK129,IF('b2'!$AH129&gt;0,'b2'!$AH129,IF('b2'!$AE129&gt;0,'b2'!$AE129,IF('b2'!$AB129&gt;0,'b2'!$AB129,IF('b2'!$Y129&gt;0,'b2'!$Y129,IF('b2'!$V129&gt;0,'b2'!$V129," ---"))))))))</f>
        <v/>
      </c>
      <c r="AS129" s="246" t="n">
        <v>0</v>
      </c>
      <c r="AT129" s="246" t="n">
        <v>0</v>
      </c>
      <c r="AU129" s="246" t="n">
        <v>0</v>
      </c>
      <c r="AV129" s="246" t="n">
        <v>0</v>
      </c>
      <c r="AW129" s="246" t="n">
        <v>22</v>
      </c>
      <c r="AX129" s="246" t="n">
        <v>4</v>
      </c>
      <c r="AY129" s="246" t="n">
        <v>13</v>
      </c>
      <c r="AZ129" s="246" t="n">
        <v>3</v>
      </c>
      <c r="BA129" s="246" t="n">
        <v>40</v>
      </c>
      <c r="BB129" s="246" t="n">
        <v>8</v>
      </c>
      <c r="BC129" s="246" t="n">
        <v>10</v>
      </c>
      <c r="BD129" s="246" t="n">
        <v>2</v>
      </c>
      <c r="BE129" s="249" t="n">
        <v>0</v>
      </c>
      <c r="BF129" s="248" t="n">
        <v>0</v>
      </c>
      <c r="BG129" s="248" t="n">
        <v>0</v>
      </c>
      <c r="BH129" s="249" t="n">
        <v>0</v>
      </c>
      <c r="BI129" s="250" t="inlineStr">
        <is>
          <t>#REF!</t>
        </is>
      </c>
      <c r="BJ129" s="251" t="inlineStr">
        <is>
          <t>#REF!</t>
        </is>
      </c>
      <c r="BK129" s="248" t="n">
        <v>0</v>
      </c>
      <c r="BL129" s="248" t="n">
        <v>0</v>
      </c>
      <c r="BM129" s="249" t="n">
        <v>0</v>
      </c>
      <c r="BN129" s="250" t="inlineStr">
        <is>
          <t>#REF!</t>
        </is>
      </c>
      <c r="BO129" s="251" t="inlineStr">
        <is>
          <t>#REF!</t>
        </is>
      </c>
      <c r="BP129" s="248" t="n">
        <v>0</v>
      </c>
      <c r="BQ129" s="248" t="n">
        <v>0</v>
      </c>
      <c r="BR129" s="249" t="n">
        <v>0</v>
      </c>
      <c r="BS129" s="250" t="inlineStr">
        <is>
          <t>#REF!</t>
        </is>
      </c>
      <c r="BT129" s="251">
        <f>'[2]DATA CONSOLIDADA 2018-2025 '!$BR131-'b2'!$BO129</f>
        <v/>
      </c>
      <c r="BU129" s="248" t="n">
        <v>294600</v>
      </c>
      <c r="BV129" s="248" t="n">
        <v>0</v>
      </c>
      <c r="BW129" s="249" t="n">
        <v>294600</v>
      </c>
      <c r="BX129" s="250" t="inlineStr">
        <is>
          <t>#REF!</t>
        </is>
      </c>
      <c r="BY129" s="251" t="inlineStr">
        <is>
          <t>#REF!</t>
        </is>
      </c>
      <c r="BZ129" s="248" t="n">
        <v>150000</v>
      </c>
      <c r="CA129" s="248" t="n">
        <v>0</v>
      </c>
      <c r="CB129" s="249" t="n">
        <v>150000</v>
      </c>
      <c r="CC129" s="250" t="inlineStr">
        <is>
          <t>#REF!</t>
        </is>
      </c>
      <c r="CD129" s="251">
        <f>'[2]DATA CONSOLIDADA 2018-2025 '!$CB131-'b2'!$BW129</f>
        <v/>
      </c>
      <c r="CE129" s="253" t="n">
        <v>56691.58</v>
      </c>
      <c r="CF129" s="253" t="n">
        <v>0</v>
      </c>
      <c r="CG129" s="254" t="n">
        <v>56691.58</v>
      </c>
      <c r="CH129" s="250" t="inlineStr">
        <is>
          <t>#REF!</t>
        </is>
      </c>
      <c r="CI129" s="251">
        <f>'[2]DATA CONSOLIDADA 2018-2025 '!$CG131-'b2'!$CB129</f>
        <v/>
      </c>
      <c r="CJ129" s="247" t="inlineStr">
        <is>
          <t>#REF!</t>
        </is>
      </c>
      <c r="CK129" s="247" t="n">
        <v>36699.296</v>
      </c>
      <c r="CL129" s="247" t="n">
        <v>0</v>
      </c>
      <c r="CM129" s="247" t="n">
        <v>36699.296</v>
      </c>
      <c r="CN129" s="247" t="inlineStr">
        <is>
          <t>#REF!</t>
        </is>
      </c>
      <c r="CO129" s="251">
        <f>'[2]DATA CONSOLIDADA 2018-2025 '!$CM131-'b2'!$CG129</f>
        <v/>
      </c>
      <c r="CP129" s="253" t="n">
        <v>0</v>
      </c>
      <c r="CQ129" s="253" t="n">
        <v>0</v>
      </c>
      <c r="CR129" s="253" t="n">
        <v>0</v>
      </c>
      <c r="CS129" s="253" t="n">
        <v>150000</v>
      </c>
      <c r="CT129" s="253" t="n">
        <v>0</v>
      </c>
      <c r="CU129" s="253" t="n">
        <v>0</v>
      </c>
      <c r="CV129" s="247" t="n">
        <v>150000</v>
      </c>
      <c r="CW129" s="247" t="n">
        <v>0</v>
      </c>
      <c r="CX129" s="247" t="n">
        <v>56691.58</v>
      </c>
      <c r="CY129" s="247" t="n">
        <v>0</v>
      </c>
      <c r="CZ129" s="247" t="n">
        <v>0</v>
      </c>
      <c r="DA129" s="247" t="n">
        <v>0</v>
      </c>
      <c r="DB129" s="247" t="n">
        <v>56691.58</v>
      </c>
      <c r="DC129" s="255" t="n">
        <v>0</v>
      </c>
      <c r="DD129" s="255" t="n">
        <v>36699.296</v>
      </c>
      <c r="DE129" s="255" t="n">
        <v>0</v>
      </c>
      <c r="DF129" s="255" t="n">
        <v>0</v>
      </c>
      <c r="DG129" s="255" t="n">
        <v>0</v>
      </c>
      <c r="DH129" s="255" t="n">
        <v>36699.296</v>
      </c>
      <c r="DI129" s="256" t="n">
        <v>20602920128</v>
      </c>
      <c r="DJ129" s="257" t="inlineStr">
        <is>
          <t>COOPAINCA - ANTA</t>
        </is>
      </c>
      <c r="DK129" s="257" t="inlineStr">
        <is>
          <t>02 Cooperativa</t>
        </is>
      </c>
      <c r="DL129" s="258" t="n"/>
      <c r="DM129" s="258" t="n"/>
      <c r="DN129" s="258" t="n"/>
      <c r="DO129" s="258" t="n"/>
      <c r="DP129" s="258" t="n"/>
      <c r="DQ129" s="258" t="n"/>
      <c r="DR129" s="258" t="n"/>
      <c r="DS129" s="258" t="n"/>
      <c r="DT129" s="258" t="n"/>
      <c r="DU129" s="258" t="n"/>
      <c r="DV129" s="258" t="n"/>
      <c r="DW129" s="258" t="n"/>
      <c r="DX129" s="258" t="n"/>
      <c r="DY129" s="258" t="n"/>
      <c r="DZ129" s="258" t="n"/>
      <c r="EA129" s="258" t="n"/>
      <c r="EB129" s="258" t="n"/>
      <c r="EC129" s="258" t="n"/>
      <c r="ED129" s="258" t="n"/>
      <c r="EE129" s="258" t="n"/>
    </row>
    <row r="130" hidden="1" ht="47.25" customHeight="1">
      <c r="A130" s="240" t="inlineStr">
        <is>
          <t>COOPERATIVA AGROINDUSTRIAL DE COMUNIDADES CAMPESINAS DE CHUMBIVILCAS</t>
        </is>
      </c>
      <c r="B130" s="240" t="inlineStr">
        <is>
          <t>QUINUA Y OTROS GRANOS</t>
        </is>
      </c>
      <c r="C130" s="240" t="inlineStr">
        <is>
          <t>QUINUA</t>
        </is>
      </c>
      <c r="D130" s="240" t="inlineStr">
        <is>
          <t>CUSCO</t>
        </is>
      </c>
      <c r="E130" s="240" t="inlineStr">
        <is>
          <t>080701</t>
        </is>
      </c>
      <c r="F130" s="240" t="inlineStr">
        <is>
          <t>CUSCO</t>
        </is>
      </c>
      <c r="G130" s="240" t="inlineStr">
        <is>
          <t>CHUMBIVILCAS</t>
        </is>
      </c>
      <c r="H130" s="240" t="inlineStr">
        <is>
          <t>SANTO TOMAS</t>
        </is>
      </c>
      <c r="I130" s="241" t="n"/>
      <c r="J130" s="241" t="n"/>
      <c r="K130" s="241" t="n"/>
      <c r="L130" s="241" t="n"/>
      <c r="M130" s="241" t="n">
        <v>1</v>
      </c>
      <c r="N130" s="241" t="n">
        <v>1</v>
      </c>
      <c r="O130" s="241" t="n">
        <v>1</v>
      </c>
      <c r="P130" s="241" t="n"/>
      <c r="Q130" s="241" t="inlineStr">
        <is>
          <t>PAC</t>
        </is>
      </c>
      <c r="R130" s="242">
        <f>IF(I130=1,I$2,"")&amp;IF(J130=1,IF(I130=1,"-","")&amp;J$2,"")&amp;IF(K130=1,IF(OR(J130=1,I130=1),"-","")&amp;K$2,"")&amp;IF(L130=1,IF(OR(K130=1,J130=1,I130=1),"-","")&amp;L$2,"")&amp;IF(M130=1,IF(OR(L130=1,K130=1,J130=1,I130=1),"-","")&amp;M$2,"")&amp;IF(N130=1,IF(OR(M130=1,L130=1,K130=1,J130=1,I130=1),"-","")&amp;N$2,"")&amp;IF(O130=1,IF(OR(N130=1,M130=1,L130=1,K130=1,J130=1,I130=1),"-","")&amp;O$2,"")&amp;IF(P130=1,IF(I130=1," - ",IF(J130=1," - ",IF(K130=1," - ",IF(L130=1," - ",IF(M130=1," - ",IF(N130=1," - ",IF(O130=1," - ","")))))))&amp;P$2,"")</f>
        <v/>
      </c>
      <c r="S130" s="243">
        <f>SUM('b2'!$I130:$P130)</f>
        <v/>
      </c>
      <c r="T130" s="243">
        <f>IF(OR('b2'!$J130=1,'b2'!$K130=1,'b2'!$L130=1,'b2'!$M130=1,'b2'!$N130=1,'b2'!$O130=1,'b2'!$P130=1),"SI","NO")</f>
        <v/>
      </c>
      <c r="U130" s="243">
        <f>IF(OR('b2'!$K130=1,'b2'!$L130=1,'b2'!$M130=1,'b2'!$N130=1,'b2'!$O130=1,'b2'!$P130=1),"SI","NO")</f>
        <v/>
      </c>
      <c r="V130" s="244" t="n">
        <v>0</v>
      </c>
      <c r="W130" s="245" t="n">
        <v>0</v>
      </c>
      <c r="X130" s="245" t="n">
        <v>0</v>
      </c>
      <c r="Y130" s="244" t="n">
        <v>0</v>
      </c>
      <c r="Z130" s="245" t="n">
        <v>0</v>
      </c>
      <c r="AA130" s="245" t="n">
        <v>0</v>
      </c>
      <c r="AB130" s="244" t="n">
        <v>0</v>
      </c>
      <c r="AC130" s="245" t="n">
        <v>0</v>
      </c>
      <c r="AD130" s="245" t="n">
        <v>0</v>
      </c>
      <c r="AE130" s="244" t="n">
        <v>0</v>
      </c>
      <c r="AF130" s="245" t="n">
        <v>64</v>
      </c>
      <c r="AG130" s="245" t="n">
        <v>17</v>
      </c>
      <c r="AH130" s="244" t="n">
        <v>81</v>
      </c>
      <c r="AI130" s="245" t="n">
        <v>64</v>
      </c>
      <c r="AJ130" s="245" t="n">
        <v>17</v>
      </c>
      <c r="AK130" s="244" t="n">
        <v>81</v>
      </c>
      <c r="AL130" s="245" t="n">
        <v>66</v>
      </c>
      <c r="AM130" s="245" t="n">
        <v>15</v>
      </c>
      <c r="AN130" s="244" t="n">
        <v>81</v>
      </c>
      <c r="AO130" s="245" t="n">
        <v>0</v>
      </c>
      <c r="AP130" s="245" t="n">
        <v>0</v>
      </c>
      <c r="AQ130" s="244" t="n">
        <v>0</v>
      </c>
      <c r="AR130" s="244">
        <f>IF('b2'!$AQ130&gt;0,'b2'!$AQ130,IF('b2'!$AN130&gt;0,'b2'!$AN130,IF('b2'!$AK130&gt;0,'b2'!$AK130,IF('b2'!$AH130&gt;0,'b2'!$AH130,IF('b2'!$AE130&gt;0,'b2'!$AE130,IF('b2'!$AB130&gt;0,'b2'!$AB130,IF('b2'!$Y130&gt;0,'b2'!$Y130,IF('b2'!$V130&gt;0,'b2'!$V130," ---"))))))))</f>
        <v/>
      </c>
      <c r="AS130" s="246" t="n">
        <v>0</v>
      </c>
      <c r="AT130" s="246" t="n">
        <v>0</v>
      </c>
      <c r="AU130" s="246" t="n">
        <v>0</v>
      </c>
      <c r="AV130" s="246" t="n">
        <v>0</v>
      </c>
      <c r="AW130" s="246" t="n">
        <v>27</v>
      </c>
      <c r="AX130" s="246" t="n">
        <v>4</v>
      </c>
      <c r="AY130" s="246" t="n">
        <v>27</v>
      </c>
      <c r="AZ130" s="246" t="n">
        <v>6</v>
      </c>
      <c r="BA130" s="246" t="n">
        <v>41</v>
      </c>
      <c r="BB130" s="246" t="n">
        <v>8</v>
      </c>
      <c r="BC130" s="246" t="n">
        <v>0</v>
      </c>
      <c r="BD130" s="246" t="n">
        <v>0</v>
      </c>
      <c r="BE130" s="247" t="n">
        <v>0</v>
      </c>
      <c r="BF130" s="252" t="n">
        <v>0</v>
      </c>
      <c r="BG130" s="252" t="n">
        <v>0</v>
      </c>
      <c r="BH130" s="247" t="n">
        <v>0</v>
      </c>
      <c r="BI130" s="250" t="inlineStr">
        <is>
          <t>#REF!</t>
        </is>
      </c>
      <c r="BJ130" s="251" t="inlineStr">
        <is>
          <t>#REF!</t>
        </is>
      </c>
      <c r="BK130" s="252" t="n">
        <v>0</v>
      </c>
      <c r="BL130" s="252" t="n">
        <v>0</v>
      </c>
      <c r="BM130" s="247" t="n">
        <v>0</v>
      </c>
      <c r="BN130" s="250" t="inlineStr">
        <is>
          <t>#REF!</t>
        </is>
      </c>
      <c r="BO130" s="251" t="inlineStr">
        <is>
          <t>#REF!</t>
        </is>
      </c>
      <c r="BP130" s="248" t="n">
        <v>0</v>
      </c>
      <c r="BQ130" s="248" t="n">
        <v>0</v>
      </c>
      <c r="BR130" s="249" t="n">
        <v>0</v>
      </c>
      <c r="BS130" s="250" t="inlineStr">
        <is>
          <t>#REF!</t>
        </is>
      </c>
      <c r="BT130" s="251">
        <f>'[2]DATA CONSOLIDADA 2018-2025 '!$BR132-'b2'!$BO130</f>
        <v/>
      </c>
      <c r="BU130" s="248" t="n">
        <v>304846.04</v>
      </c>
      <c r="BV130" s="248" t="n">
        <v>0</v>
      </c>
      <c r="BW130" s="249" t="n">
        <v>304846.04</v>
      </c>
      <c r="BX130" s="250" t="inlineStr">
        <is>
          <t>#REF!</t>
        </is>
      </c>
      <c r="BY130" s="251" t="inlineStr">
        <is>
          <t>#REF!</t>
        </is>
      </c>
      <c r="BZ130" s="248" t="n">
        <v>349896.57</v>
      </c>
      <c r="CA130" s="248" t="n">
        <v>0</v>
      </c>
      <c r="CB130" s="249" t="n">
        <v>349896.57</v>
      </c>
      <c r="CC130" s="250" t="inlineStr">
        <is>
          <t>#REF!</t>
        </is>
      </c>
      <c r="CD130" s="251">
        <f>'[2]DATA CONSOLIDADA 2018-2025 '!$CB132-'b2'!$BW130</f>
        <v/>
      </c>
      <c r="CE130" s="253" t="n">
        <v>222236.876</v>
      </c>
      <c r="CF130" s="253" t="n">
        <v>0</v>
      </c>
      <c r="CG130" s="254" t="n">
        <v>222236.876</v>
      </c>
      <c r="CH130" s="250" t="inlineStr">
        <is>
          <t>#REF!</t>
        </is>
      </c>
      <c r="CI130" s="251">
        <f>'[2]DATA CONSOLIDADA 2018-2025 '!$CG132-'b2'!$CB130</f>
        <v/>
      </c>
      <c r="CJ130" s="247" t="inlineStr">
        <is>
          <t>#REF!</t>
        </is>
      </c>
      <c r="CK130" s="247" t="n">
        <v>0</v>
      </c>
      <c r="CL130" s="247" t="n">
        <v>0</v>
      </c>
      <c r="CM130" s="247" t="n">
        <v>0</v>
      </c>
      <c r="CN130" s="247" t="inlineStr">
        <is>
          <t>#REF!</t>
        </is>
      </c>
      <c r="CO130" s="251">
        <f>'[2]DATA CONSOLIDADA 2018-2025 '!$CM132-'b2'!$CG130</f>
        <v/>
      </c>
      <c r="CP130" s="253" t="n">
        <v>0</v>
      </c>
      <c r="CQ130" s="253" t="n">
        <v>250237.611684</v>
      </c>
      <c r="CR130" s="253" t="n">
        <v>0</v>
      </c>
      <c r="CS130" s="253" t="n">
        <v>99658.95577494</v>
      </c>
      <c r="CT130" s="253" t="n">
        <v>0</v>
      </c>
      <c r="CU130" s="253" t="n">
        <v>0</v>
      </c>
      <c r="CV130" s="247" t="n">
        <v>349896.56745894</v>
      </c>
      <c r="CW130" s="247" t="n">
        <v>0</v>
      </c>
      <c r="CX130" s="247" t="n">
        <v>222236.876</v>
      </c>
      <c r="CY130" s="247" t="n">
        <v>0</v>
      </c>
      <c r="CZ130" s="247" t="n">
        <v>0</v>
      </c>
      <c r="DA130" s="247" t="n">
        <v>0</v>
      </c>
      <c r="DB130" s="247" t="n">
        <v>222236.876</v>
      </c>
      <c r="DC130" s="255" t="n">
        <v>0</v>
      </c>
      <c r="DD130" s="255" t="n">
        <v>0</v>
      </c>
      <c r="DE130" s="255" t="n">
        <v>0</v>
      </c>
      <c r="DF130" s="255" t="n">
        <v>0</v>
      </c>
      <c r="DG130" s="255" t="n">
        <v>0</v>
      </c>
      <c r="DH130" s="255" t="n">
        <v>0</v>
      </c>
      <c r="DI130" s="256" t="n">
        <v>20490790447</v>
      </c>
      <c r="DJ130" s="257" t="inlineStr">
        <is>
          <t>COOPERATIVA SERVICIOS ESPECIALES DE LAS COMUNIDADES CAMPESINAS DE CHUMBIVILCAS LTDA - COOSE - CCCH</t>
        </is>
      </c>
      <c r="DK130" s="257" t="inlineStr">
        <is>
          <t>02 Cooperativa</t>
        </is>
      </c>
      <c r="DL130" s="258" t="n"/>
      <c r="DM130" s="258" t="n"/>
      <c r="DN130" s="258" t="n"/>
      <c r="DO130" s="258" t="n"/>
      <c r="DP130" s="258" t="n"/>
      <c r="DQ130" s="258" t="n"/>
      <c r="DR130" s="258" t="n"/>
      <c r="DS130" s="258" t="n"/>
      <c r="DT130" s="258" t="n"/>
      <c r="DU130" s="258" t="n"/>
      <c r="DV130" s="258" t="n"/>
      <c r="DW130" s="258" t="n"/>
      <c r="DX130" s="258" t="n"/>
      <c r="DY130" s="258" t="n"/>
      <c r="DZ130" s="258" t="n"/>
      <c r="EA130" s="258" t="n"/>
      <c r="EB130" s="258" t="n"/>
      <c r="EC130" s="258" t="n"/>
      <c r="ED130" s="258" t="n"/>
      <c r="EE130" s="258" t="n"/>
    </row>
    <row r="131" hidden="1" ht="47.25" customHeight="1">
      <c r="A131" s="240" t="inlineStr">
        <is>
          <t>COMUNIDAD CAMPESINA DE SANTA BARBARA</t>
        </is>
      </c>
      <c r="B131" s="240" t="inlineStr">
        <is>
          <t>FIBRA DE ALPACA</t>
        </is>
      </c>
      <c r="C131" s="240" t="inlineStr">
        <is>
          <t>FIBRA DE ALPACA</t>
        </is>
      </c>
      <c r="D131" s="240" t="inlineStr">
        <is>
          <t>HUANCAVELICA</t>
        </is>
      </c>
      <c r="E131" s="240" t="inlineStr">
        <is>
          <t>090101</t>
        </is>
      </c>
      <c r="F131" s="240" t="inlineStr">
        <is>
          <t>HUANCAVELICA</t>
        </is>
      </c>
      <c r="G131" s="240" t="inlineStr">
        <is>
          <t>HUANCAVELICA</t>
        </is>
      </c>
      <c r="H131" s="240" t="inlineStr">
        <is>
          <t>HUANCAVELICA</t>
        </is>
      </c>
      <c r="I131" s="241" t="n"/>
      <c r="J131" s="241" t="n">
        <v>1</v>
      </c>
      <c r="K131" s="241" t="n"/>
      <c r="L131" s="241" t="n">
        <v>1</v>
      </c>
      <c r="M131" s="241" t="n"/>
      <c r="N131" s="241" t="n"/>
      <c r="O131" s="241" t="n"/>
      <c r="P131" s="241" t="n"/>
      <c r="Q131" s="241" t="inlineStr">
        <is>
          <t>PAC</t>
        </is>
      </c>
      <c r="R131" s="242">
        <f>IF(I131=1,I$2,"")&amp;IF(J131=1,IF(I131=1,"-","")&amp;J$2,"")&amp;IF(K131=1,IF(OR(J131=1,I131=1),"-","")&amp;K$2,"")&amp;IF(L131=1,IF(OR(K131=1,J131=1,I131=1),"-","")&amp;L$2,"")&amp;IF(M131=1,IF(OR(L131=1,K131=1,J131=1,I131=1),"-","")&amp;M$2,"")&amp;IF(N131=1,IF(OR(M131=1,L131=1,K131=1,J131=1,I131=1),"-","")&amp;N$2,"")&amp;IF(O131=1,IF(OR(N131=1,M131=1,L131=1,K131=1,J131=1,I131=1),"-","")&amp;O$2,"")&amp;IF(P131=1,IF(I131=1," - ",IF(J131=1," - ",IF(K131=1," - ",IF(L131=1," - ",IF(M131=1," - ",IF(N131=1," - ",IF(O131=1," - ","")))))))&amp;P$2,"")</f>
        <v/>
      </c>
      <c r="S131" s="243">
        <f>SUM('b2'!$I131:$P131)</f>
        <v/>
      </c>
      <c r="T131" s="243">
        <f>IF(OR('b2'!$J131=1,'b2'!$K131=1,'b2'!$L131=1,'b2'!$M131=1,'b2'!$N131=1,'b2'!$O131=1,'b2'!$P131=1),"SI","NO")</f>
        <v/>
      </c>
      <c r="U131" s="243">
        <f>IF(OR('b2'!$K131=1,'b2'!$L131=1,'b2'!$M131=1,'b2'!$N131=1,'b2'!$O131=1,'b2'!$P131=1),"SI","NO")</f>
        <v/>
      </c>
      <c r="V131" s="244" t="n">
        <v>0</v>
      </c>
      <c r="W131" s="245" t="n">
        <v>45</v>
      </c>
      <c r="X131" s="245" t="n">
        <v>12</v>
      </c>
      <c r="Y131" s="244" t="n">
        <v>57</v>
      </c>
      <c r="Z131" s="245" t="n">
        <v>0</v>
      </c>
      <c r="AA131" s="245" t="n">
        <v>0</v>
      </c>
      <c r="AB131" s="244" t="n">
        <v>0</v>
      </c>
      <c r="AC131" s="245" t="n">
        <v>45</v>
      </c>
      <c r="AD131" s="245" t="n">
        <v>25</v>
      </c>
      <c r="AE131" s="244" t="n">
        <v>70</v>
      </c>
      <c r="AF131" s="245" t="n">
        <v>0</v>
      </c>
      <c r="AG131" s="245" t="n">
        <v>0</v>
      </c>
      <c r="AH131" s="244" t="n">
        <v>0</v>
      </c>
      <c r="AI131" s="245" t="n">
        <v>0</v>
      </c>
      <c r="AJ131" s="245" t="n">
        <v>0</v>
      </c>
      <c r="AK131" s="244" t="n">
        <v>0</v>
      </c>
      <c r="AL131" s="245" t="n">
        <v>0</v>
      </c>
      <c r="AM131" s="245" t="n">
        <v>0</v>
      </c>
      <c r="AN131" s="244" t="n">
        <v>0</v>
      </c>
      <c r="AO131" s="245" t="n">
        <v>0</v>
      </c>
      <c r="AP131" s="245" t="n">
        <v>0</v>
      </c>
      <c r="AQ131" s="244" t="n">
        <v>0</v>
      </c>
      <c r="AR131" s="244">
        <f>IF('b2'!$AQ131&gt;0,'b2'!$AQ131,IF('b2'!$AN131&gt;0,'b2'!$AN131,IF('b2'!$AK131&gt;0,'b2'!$AK131,IF('b2'!$AH131&gt;0,'b2'!$AH131,IF('b2'!$AE131&gt;0,'b2'!$AE131,IF('b2'!$AB131&gt;0,'b2'!$AB131,IF('b2'!$Y131&gt;0,'b2'!$Y131,IF('b2'!$V131&gt;0,'b2'!$V131," ---"))))))))</f>
        <v/>
      </c>
      <c r="AS131" s="246" t="n">
        <v>0</v>
      </c>
      <c r="AT131" s="246" t="n">
        <v>0</v>
      </c>
      <c r="AU131" s="246" t="n">
        <v>24</v>
      </c>
      <c r="AV131" s="246" t="n">
        <v>3</v>
      </c>
      <c r="AW131" s="246" t="n">
        <v>0</v>
      </c>
      <c r="AX131" s="246" t="n">
        <v>0</v>
      </c>
      <c r="AY131" s="246" t="n">
        <v>0</v>
      </c>
      <c r="AZ131" s="246" t="n">
        <v>0</v>
      </c>
      <c r="BA131" s="246" t="n">
        <v>0</v>
      </c>
      <c r="BB131" s="246" t="n">
        <v>0</v>
      </c>
      <c r="BC131" s="246" t="n">
        <v>0</v>
      </c>
      <c r="BD131" s="246" t="n">
        <v>0</v>
      </c>
      <c r="BE131" s="247" t="n">
        <v>0</v>
      </c>
      <c r="BF131" s="248" t="n">
        <v>123074</v>
      </c>
      <c r="BG131" s="248" t="n">
        <v>0</v>
      </c>
      <c r="BH131" s="249" t="n">
        <v>123074</v>
      </c>
      <c r="BI131" s="250" t="inlineStr">
        <is>
          <t>#REF!</t>
        </is>
      </c>
      <c r="BJ131" s="251" t="inlineStr">
        <is>
          <t>#REF!</t>
        </is>
      </c>
      <c r="BK131" s="252" t="n">
        <v>0</v>
      </c>
      <c r="BL131" s="252" t="n">
        <v>0</v>
      </c>
      <c r="BM131" s="247" t="n">
        <v>0</v>
      </c>
      <c r="BN131" s="250" t="inlineStr">
        <is>
          <t>#REF!</t>
        </is>
      </c>
      <c r="BO131" s="251" t="inlineStr">
        <is>
          <t>#REF!</t>
        </is>
      </c>
      <c r="BP131" s="248" t="n">
        <v>0</v>
      </c>
      <c r="BQ131" s="248" t="n">
        <v>0</v>
      </c>
      <c r="BR131" s="249" t="n">
        <v>0</v>
      </c>
      <c r="BS131" s="250" t="inlineStr">
        <is>
          <t>#REF!</t>
        </is>
      </c>
      <c r="BT131" s="251">
        <f>'[2]DATA CONSOLIDADA 2018-2025 '!$BR133-'b2'!$BO131</f>
        <v/>
      </c>
      <c r="BU131" s="248" t="n">
        <v>0</v>
      </c>
      <c r="BV131" s="248" t="n">
        <v>0</v>
      </c>
      <c r="BW131" s="249" t="n">
        <v>0</v>
      </c>
      <c r="BX131" s="250" t="inlineStr">
        <is>
          <t>#REF!</t>
        </is>
      </c>
      <c r="BY131" s="251" t="inlineStr">
        <is>
          <t>#REF!</t>
        </is>
      </c>
      <c r="BZ131" s="248" t="n">
        <v>0</v>
      </c>
      <c r="CA131" s="248" t="n">
        <v>0</v>
      </c>
      <c r="CB131" s="249" t="n">
        <v>0</v>
      </c>
      <c r="CC131" s="250" t="inlineStr">
        <is>
          <t>#REF!</t>
        </is>
      </c>
      <c r="CD131" s="251">
        <f>'[2]DATA CONSOLIDADA 2018-2025 '!$CB133-'b2'!$BW131</f>
        <v/>
      </c>
      <c r="CE131" s="253" t="n">
        <v>0</v>
      </c>
      <c r="CF131" s="253" t="n">
        <v>0</v>
      </c>
      <c r="CG131" s="254" t="n">
        <v>0</v>
      </c>
      <c r="CH131" s="250" t="inlineStr">
        <is>
          <t>#REF!</t>
        </is>
      </c>
      <c r="CI131" s="251">
        <f>'[2]DATA CONSOLIDADA 2018-2025 '!$CG133-'b2'!$CB131</f>
        <v/>
      </c>
      <c r="CJ131" s="247" t="inlineStr">
        <is>
          <t>#REF!</t>
        </is>
      </c>
      <c r="CK131" s="247" t="n">
        <v>0</v>
      </c>
      <c r="CL131" s="247" t="n">
        <v>0</v>
      </c>
      <c r="CM131" s="247" t="n">
        <v>0</v>
      </c>
      <c r="CN131" s="247" t="inlineStr">
        <is>
          <t>#REF!</t>
        </is>
      </c>
      <c r="CO131" s="251">
        <f>'[2]DATA CONSOLIDADA 2018-2025 '!$CM133-'b2'!$CG131</f>
        <v/>
      </c>
      <c r="CP131" s="253" t="n">
        <v>0</v>
      </c>
      <c r="CQ131" s="253" t="n">
        <v>0</v>
      </c>
      <c r="CR131" s="253" t="n">
        <v>0</v>
      </c>
      <c r="CS131" s="253" t="n">
        <v>0</v>
      </c>
      <c r="CT131" s="253" t="n">
        <v>0</v>
      </c>
      <c r="CU131" s="253" t="n">
        <v>0</v>
      </c>
      <c r="CV131" s="247" t="n">
        <v>0</v>
      </c>
      <c r="CW131" s="247" t="n">
        <v>0</v>
      </c>
      <c r="CX131" s="247" t="n">
        <v>0</v>
      </c>
      <c r="CY131" s="247" t="n">
        <v>0</v>
      </c>
      <c r="CZ131" s="247" t="n">
        <v>0</v>
      </c>
      <c r="DA131" s="247" t="n">
        <v>0</v>
      </c>
      <c r="DB131" s="247" t="n">
        <v>0</v>
      </c>
      <c r="DC131" s="255" t="n">
        <v>0</v>
      </c>
      <c r="DD131" s="255" t="n">
        <v>0</v>
      </c>
      <c r="DE131" s="255" t="n">
        <v>0</v>
      </c>
      <c r="DF131" s="255" t="n">
        <v>0</v>
      </c>
      <c r="DG131" s="255" t="n">
        <v>0</v>
      </c>
      <c r="DH131" s="255" t="n">
        <v>0</v>
      </c>
      <c r="DI131" s="256" t="n">
        <v>20486217830</v>
      </c>
      <c r="DJ131" s="257" t="inlineStr">
        <is>
          <t>COMUNIDAD CAMPESINA DE SANTA BARBARA</t>
        </is>
      </c>
      <c r="DK131" s="257" t="inlineStr">
        <is>
          <t>05 Comunidades Campesinas</t>
        </is>
      </c>
      <c r="DL131" s="258" t="n"/>
      <c r="DM131" s="258" t="n"/>
      <c r="DN131" s="258" t="n"/>
      <c r="DO131" s="258" t="n"/>
      <c r="DP131" s="258" t="n"/>
      <c r="DQ131" s="258" t="n"/>
      <c r="DR131" s="258" t="n"/>
      <c r="DS131" s="258" t="n"/>
      <c r="DT131" s="258" t="n"/>
      <c r="DU131" s="258" t="n"/>
      <c r="DV131" s="258" t="n"/>
      <c r="DW131" s="258" t="n"/>
      <c r="DX131" s="258" t="n"/>
      <c r="DY131" s="258" t="n"/>
      <c r="DZ131" s="258" t="n"/>
      <c r="EA131" s="258" t="n"/>
      <c r="EB131" s="258" t="n"/>
      <c r="EC131" s="258" t="n"/>
      <c r="ED131" s="258" t="n"/>
      <c r="EE131" s="258" t="n"/>
    </row>
    <row r="132" hidden="1" ht="47.25" customHeight="1">
      <c r="A132" s="240" t="inlineStr">
        <is>
          <t>ASOCIACION DE PRODUCTORES AGROECOLOGICOS UYSUS</t>
        </is>
      </c>
      <c r="B132" s="240" t="inlineStr">
        <is>
          <t>MAÍZ</t>
        </is>
      </c>
      <c r="C132" s="240" t="inlineStr">
        <is>
          <t>MAÍZ</t>
        </is>
      </c>
      <c r="D132" s="240" t="inlineStr">
        <is>
          <t>HUANCAVELICA</t>
        </is>
      </c>
      <c r="E132" s="240" t="inlineStr">
        <is>
          <t>090706</t>
        </is>
      </c>
      <c r="F132" s="240" t="inlineStr">
        <is>
          <t>HUANCAVELICA</t>
        </is>
      </c>
      <c r="G132" s="240" t="inlineStr">
        <is>
          <t>TAYACAJA</t>
        </is>
      </c>
      <c r="H132" s="240" t="inlineStr">
        <is>
          <t>DANIEL HERNANDEZ</t>
        </is>
      </c>
      <c r="I132" s="241" t="n"/>
      <c r="J132" s="241" t="n">
        <v>1</v>
      </c>
      <c r="K132" s="241" t="n"/>
      <c r="L132" s="241" t="n"/>
      <c r="M132" s="241" t="n"/>
      <c r="N132" s="241" t="n"/>
      <c r="O132" s="241" t="n"/>
      <c r="P132" s="241" t="n"/>
      <c r="Q132" s="241" t="inlineStr">
        <is>
          <t>PAC</t>
        </is>
      </c>
      <c r="R132" s="242">
        <f>IF(I132=1,I$2,"")&amp;IF(J132=1,IF(I132=1,"-","")&amp;J$2,"")&amp;IF(K132=1,IF(OR(J132=1,I132=1),"-","")&amp;K$2,"")&amp;IF(L132=1,IF(OR(K132=1,J132=1,I132=1),"-","")&amp;L$2,"")&amp;IF(M132=1,IF(OR(L132=1,K132=1,J132=1,I132=1),"-","")&amp;M$2,"")&amp;IF(N132=1,IF(OR(M132=1,L132=1,K132=1,J132=1,I132=1),"-","")&amp;N$2,"")&amp;IF(O132=1,IF(OR(N132=1,M132=1,L132=1,K132=1,J132=1,I132=1),"-","")&amp;O$2,"")&amp;IF(P132=1,IF(I132=1," - ",IF(J132=1," - ",IF(K132=1," - ",IF(L132=1," - ",IF(M132=1," - ",IF(N132=1," - ",IF(O132=1," - ","")))))))&amp;P$2,"")</f>
        <v/>
      </c>
      <c r="S132" s="243">
        <f>SUM('b2'!$I132:$P132)</f>
        <v/>
      </c>
      <c r="T132" s="243">
        <f>IF(OR('b2'!$J132=1,'b2'!$K132=1,'b2'!$L132=1,'b2'!$M132=1,'b2'!$N132=1,'b2'!$O132=1,'b2'!$P132=1),"SI","NO")</f>
        <v/>
      </c>
      <c r="U132" s="243">
        <f>IF(OR('b2'!$K132=1,'b2'!$L132=1,'b2'!$M132=1,'b2'!$N132=1,'b2'!$O132=1,'b2'!$P132=1),"SI","NO")</f>
        <v/>
      </c>
      <c r="V132" s="244" t="n">
        <v>0</v>
      </c>
      <c r="W132" s="245" t="n">
        <v>9</v>
      </c>
      <c r="X132" s="245" t="n">
        <v>6</v>
      </c>
      <c r="Y132" s="244" t="n">
        <v>15</v>
      </c>
      <c r="Z132" s="245" t="n">
        <v>0</v>
      </c>
      <c r="AA132" s="245" t="n">
        <v>0</v>
      </c>
      <c r="AB132" s="244" t="n">
        <v>0</v>
      </c>
      <c r="AC132" s="245" t="n">
        <v>0</v>
      </c>
      <c r="AD132" s="245" t="n">
        <v>0</v>
      </c>
      <c r="AE132" s="244" t="n">
        <v>0</v>
      </c>
      <c r="AF132" s="245" t="n">
        <v>0</v>
      </c>
      <c r="AG132" s="245" t="n">
        <v>0</v>
      </c>
      <c r="AH132" s="244" t="n">
        <v>0</v>
      </c>
      <c r="AI132" s="245" t="n">
        <v>0</v>
      </c>
      <c r="AJ132" s="245" t="n">
        <v>0</v>
      </c>
      <c r="AK132" s="244" t="n">
        <v>0</v>
      </c>
      <c r="AL132" s="245" t="n">
        <v>0</v>
      </c>
      <c r="AM132" s="245" t="n">
        <v>0</v>
      </c>
      <c r="AN132" s="244" t="n">
        <v>0</v>
      </c>
      <c r="AO132" s="245" t="n">
        <v>0</v>
      </c>
      <c r="AP132" s="245" t="n">
        <v>0</v>
      </c>
      <c r="AQ132" s="244" t="n">
        <v>0</v>
      </c>
      <c r="AR132" s="244">
        <f>IF('b2'!$AQ132&gt;0,'b2'!$AQ132,IF('b2'!$AN132&gt;0,'b2'!$AN132,IF('b2'!$AK132&gt;0,'b2'!$AK132,IF('b2'!$AH132&gt;0,'b2'!$AH132,IF('b2'!$AE132&gt;0,'b2'!$AE132,IF('b2'!$AB132&gt;0,'b2'!$AB132,IF('b2'!$Y132&gt;0,'b2'!$Y132,IF('b2'!$V132&gt;0,'b2'!$V132," ---"))))))))</f>
        <v/>
      </c>
      <c r="AS132" s="246" t="n">
        <v>0</v>
      </c>
      <c r="AT132" s="246" t="n">
        <v>0</v>
      </c>
      <c r="AU132" s="246" t="n">
        <v>0</v>
      </c>
      <c r="AV132" s="246" t="n">
        <v>0</v>
      </c>
      <c r="AW132" s="246" t="n">
        <v>0</v>
      </c>
      <c r="AX132" s="246" t="n">
        <v>0</v>
      </c>
      <c r="AY132" s="246" t="n">
        <v>0</v>
      </c>
      <c r="AZ132" s="246" t="n">
        <v>0</v>
      </c>
      <c r="BA132" s="246" t="n">
        <v>0</v>
      </c>
      <c r="BB132" s="246" t="n">
        <v>0</v>
      </c>
      <c r="BC132" s="246" t="n">
        <v>0</v>
      </c>
      <c r="BD132" s="246" t="n">
        <v>0</v>
      </c>
      <c r="BE132" s="247" t="n">
        <v>0</v>
      </c>
      <c r="BF132" s="248" t="n">
        <v>0</v>
      </c>
      <c r="BG132" s="248" t="n">
        <v>0</v>
      </c>
      <c r="BH132" s="249" t="n">
        <v>0</v>
      </c>
      <c r="BI132" s="250" t="inlineStr">
        <is>
          <t>#REF!</t>
        </is>
      </c>
      <c r="BJ132" s="251" t="inlineStr">
        <is>
          <t>#REF!</t>
        </is>
      </c>
      <c r="BK132" s="252" t="n">
        <v>0</v>
      </c>
      <c r="BL132" s="252" t="n">
        <v>0</v>
      </c>
      <c r="BM132" s="247" t="n">
        <v>0</v>
      </c>
      <c r="BN132" s="250" t="inlineStr">
        <is>
          <t>#REF!</t>
        </is>
      </c>
      <c r="BO132" s="251" t="inlineStr">
        <is>
          <t>#REF!</t>
        </is>
      </c>
      <c r="BP132" s="248" t="n">
        <v>0</v>
      </c>
      <c r="BQ132" s="248" t="n">
        <v>0</v>
      </c>
      <c r="BR132" s="249" t="n">
        <v>0</v>
      </c>
      <c r="BS132" s="250" t="inlineStr">
        <is>
          <t>#REF!</t>
        </is>
      </c>
      <c r="BT132" s="251">
        <f>'[2]DATA CONSOLIDADA 2018-2025 '!$BR134-'b2'!$BO132</f>
        <v/>
      </c>
      <c r="BU132" s="248" t="n">
        <v>0</v>
      </c>
      <c r="BV132" s="248" t="n">
        <v>0</v>
      </c>
      <c r="BW132" s="249" t="n">
        <v>0</v>
      </c>
      <c r="BX132" s="250" t="inlineStr">
        <is>
          <t>#REF!</t>
        </is>
      </c>
      <c r="BY132" s="251" t="inlineStr">
        <is>
          <t>#REF!</t>
        </is>
      </c>
      <c r="BZ132" s="248" t="n">
        <v>0</v>
      </c>
      <c r="CA132" s="248" t="n">
        <v>0</v>
      </c>
      <c r="CB132" s="249" t="n">
        <v>0</v>
      </c>
      <c r="CC132" s="250" t="inlineStr">
        <is>
          <t>#REF!</t>
        </is>
      </c>
      <c r="CD132" s="251">
        <f>'[2]DATA CONSOLIDADA 2018-2025 '!$CB134-'b2'!$BW132</f>
        <v/>
      </c>
      <c r="CE132" s="253" t="n">
        <v>0</v>
      </c>
      <c r="CF132" s="253" t="n">
        <v>0</v>
      </c>
      <c r="CG132" s="254" t="n">
        <v>0</v>
      </c>
      <c r="CH132" s="250" t="inlineStr">
        <is>
          <t>#REF!</t>
        </is>
      </c>
      <c r="CI132" s="251">
        <f>'[2]DATA CONSOLIDADA 2018-2025 '!$CG134-'b2'!$CB132</f>
        <v/>
      </c>
      <c r="CJ132" s="247" t="inlineStr">
        <is>
          <t>#REF!</t>
        </is>
      </c>
      <c r="CK132" s="247" t="n">
        <v>0</v>
      </c>
      <c r="CL132" s="247" t="n">
        <v>0</v>
      </c>
      <c r="CM132" s="247" t="n">
        <v>0</v>
      </c>
      <c r="CN132" s="247" t="inlineStr">
        <is>
          <t>#REF!</t>
        </is>
      </c>
      <c r="CO132" s="251">
        <f>'[2]DATA CONSOLIDADA 2018-2025 '!$CM134-'b2'!$CG132</f>
        <v/>
      </c>
      <c r="CP132" s="253" t="n">
        <v>0</v>
      </c>
      <c r="CQ132" s="253" t="n">
        <v>0</v>
      </c>
      <c r="CR132" s="253" t="n">
        <v>0</v>
      </c>
      <c r="CS132" s="253" t="n">
        <v>0</v>
      </c>
      <c r="CT132" s="253" t="n">
        <v>0</v>
      </c>
      <c r="CU132" s="253" t="n">
        <v>0</v>
      </c>
      <c r="CV132" s="247" t="n">
        <v>0</v>
      </c>
      <c r="CW132" s="247" t="n">
        <v>0</v>
      </c>
      <c r="CX132" s="247" t="n">
        <v>0</v>
      </c>
      <c r="CY132" s="247" t="n">
        <v>0</v>
      </c>
      <c r="CZ132" s="247" t="n">
        <v>0</v>
      </c>
      <c r="DA132" s="247" t="n">
        <v>0</v>
      </c>
      <c r="DB132" s="247" t="n">
        <v>0</v>
      </c>
      <c r="DC132" s="255" t="n">
        <v>0</v>
      </c>
      <c r="DD132" s="255" t="n">
        <v>0</v>
      </c>
      <c r="DE132" s="255" t="n">
        <v>0</v>
      </c>
      <c r="DF132" s="255" t="n">
        <v>0</v>
      </c>
      <c r="DG132" s="255" t="n">
        <v>0</v>
      </c>
      <c r="DH132" s="255" t="n">
        <v>0</v>
      </c>
      <c r="DI132" s="256" t="n">
        <v>20568587333</v>
      </c>
      <c r="DJ132" s="257" t="inlineStr">
        <is>
          <t>ASOCIACION DE PRODUCTORES AGROECOLOGICOS UYSUS</t>
        </is>
      </c>
      <c r="DK132" s="257" t="inlineStr">
        <is>
          <t>01 Asociación</t>
        </is>
      </c>
      <c r="DL132" s="258" t="n"/>
      <c r="DM132" s="258" t="n"/>
      <c r="DN132" s="258" t="n"/>
      <c r="DO132" s="258" t="n"/>
      <c r="DP132" s="258" t="n"/>
      <c r="DQ132" s="258" t="n"/>
      <c r="DR132" s="258" t="n"/>
      <c r="DS132" s="258" t="n"/>
      <c r="DT132" s="258" t="n"/>
      <c r="DU132" s="258" t="n"/>
      <c r="DV132" s="258" t="n"/>
      <c r="DW132" s="258" t="n"/>
      <c r="DX132" s="258" t="n"/>
      <c r="DY132" s="258" t="n"/>
      <c r="DZ132" s="258" t="n"/>
      <c r="EA132" s="258" t="n"/>
      <c r="EB132" s="258" t="n"/>
      <c r="EC132" s="258" t="n"/>
      <c r="ED132" s="258" t="n"/>
      <c r="EE132" s="258" t="n"/>
    </row>
    <row r="133" hidden="1" ht="47.25" customHeight="1">
      <c r="A133" s="240" t="inlineStr">
        <is>
          <t>COOPERATIVA AGRARIA AGROPIA LTDA</t>
        </is>
      </c>
      <c r="B133" s="240" t="inlineStr">
        <is>
          <t>PAPA</t>
        </is>
      </c>
      <c r="C133" s="240" t="inlineStr">
        <is>
          <t>PAPA</t>
        </is>
      </c>
      <c r="D133" s="240" t="inlineStr">
        <is>
          <t>HUANCAVELICA</t>
        </is>
      </c>
      <c r="E133" s="240" t="inlineStr">
        <is>
          <t>090711</t>
        </is>
      </c>
      <c r="F133" s="240" t="inlineStr">
        <is>
          <t>HUANCAVELICA</t>
        </is>
      </c>
      <c r="G133" s="240" t="inlineStr">
        <is>
          <t>TAYACAJA</t>
        </is>
      </c>
      <c r="H133" s="240" t="inlineStr">
        <is>
          <t>PAZOS</t>
        </is>
      </c>
      <c r="I133" s="241" t="n">
        <v>1</v>
      </c>
      <c r="J133" s="241" t="n">
        <v>1</v>
      </c>
      <c r="K133" s="241" t="n"/>
      <c r="L133" s="241" t="n"/>
      <c r="M133" s="241" t="n"/>
      <c r="N133" s="241" t="n"/>
      <c r="O133" s="241" t="n"/>
      <c r="P133" s="241" t="n"/>
      <c r="Q133" s="241" t="inlineStr">
        <is>
          <t>PAC</t>
        </is>
      </c>
      <c r="R133" s="242">
        <f>IF(I133=1,I$2,"")&amp;IF(J133=1,IF(I133=1,"-","")&amp;J$2,"")&amp;IF(K133=1,IF(OR(J133=1,I133=1),"-","")&amp;K$2,"")&amp;IF(L133=1,IF(OR(K133=1,J133=1,I133=1),"-","")&amp;L$2,"")&amp;IF(M133=1,IF(OR(L133=1,K133=1,J133=1,I133=1),"-","")&amp;M$2,"")&amp;IF(N133=1,IF(OR(M133=1,L133=1,K133=1,J133=1,I133=1),"-","")&amp;N$2,"")&amp;IF(O133=1,IF(OR(N133=1,M133=1,L133=1,K133=1,J133=1,I133=1),"-","")&amp;O$2,"")&amp;IF(P133=1,IF(I133=1," - ",IF(J133=1," - ",IF(K133=1," - ",IF(L133=1," - ",IF(M133=1," - ",IF(N133=1," - ",IF(O133=1," - ","")))))))&amp;P$2,"")</f>
        <v/>
      </c>
      <c r="S133" s="243">
        <f>SUM('b2'!$I133:$P133)</f>
        <v/>
      </c>
      <c r="T133" s="243">
        <f>IF(OR('b2'!$J133=1,'b2'!$K133=1,'b2'!$L133=1,'b2'!$M133=1,'b2'!$N133=1,'b2'!$O133=1,'b2'!$P133=1),"SI","NO")</f>
        <v/>
      </c>
      <c r="U133" s="243">
        <f>IF(OR('b2'!$K133=1,'b2'!$L133=1,'b2'!$M133=1,'b2'!$N133=1,'b2'!$O133=1,'b2'!$P133=1),"SI","NO")</f>
        <v/>
      </c>
      <c r="V133" s="244" t="n">
        <v>94</v>
      </c>
      <c r="W133" s="245" t="n">
        <v>27</v>
      </c>
      <c r="X133" s="245" t="n">
        <v>34</v>
      </c>
      <c r="Y133" s="244" t="n">
        <v>61</v>
      </c>
      <c r="Z133" s="245" t="n">
        <v>0</v>
      </c>
      <c r="AA133" s="245" t="n">
        <v>0</v>
      </c>
      <c r="AB133" s="244" t="n">
        <v>0</v>
      </c>
      <c r="AC133" s="245" t="n">
        <v>0</v>
      </c>
      <c r="AD133" s="245" t="n">
        <v>0</v>
      </c>
      <c r="AE133" s="244" t="n">
        <v>0</v>
      </c>
      <c r="AF133" s="245" t="n">
        <v>0</v>
      </c>
      <c r="AG133" s="245" t="n">
        <v>0</v>
      </c>
      <c r="AH133" s="244" t="n">
        <v>0</v>
      </c>
      <c r="AI133" s="245" t="n">
        <v>0</v>
      </c>
      <c r="AJ133" s="245" t="n">
        <v>0</v>
      </c>
      <c r="AK133" s="244" t="n">
        <v>0</v>
      </c>
      <c r="AL133" s="245" t="n">
        <v>0</v>
      </c>
      <c r="AM133" s="245" t="n">
        <v>0</v>
      </c>
      <c r="AN133" s="244" t="n">
        <v>0</v>
      </c>
      <c r="AO133" s="245" t="n">
        <v>0</v>
      </c>
      <c r="AP133" s="245" t="n">
        <v>0</v>
      </c>
      <c r="AQ133" s="244" t="n">
        <v>0</v>
      </c>
      <c r="AR133" s="244">
        <f>IF('b2'!$AQ133&gt;0,'b2'!$AQ133,IF('b2'!$AN133&gt;0,'b2'!$AN133,IF('b2'!$AK133&gt;0,'b2'!$AK133,IF('b2'!$AH133&gt;0,'b2'!$AH133,IF('b2'!$AE133&gt;0,'b2'!$AE133,IF('b2'!$AB133&gt;0,'b2'!$AB133,IF('b2'!$Y133&gt;0,'b2'!$Y133,IF('b2'!$V133&gt;0,'b2'!$V133," ---"))))))))</f>
        <v/>
      </c>
      <c r="AS133" s="246" t="n">
        <v>0</v>
      </c>
      <c r="AT133" s="246" t="n">
        <v>0</v>
      </c>
      <c r="AU133" s="246" t="n">
        <v>0</v>
      </c>
      <c r="AV133" s="246" t="n">
        <v>0</v>
      </c>
      <c r="AW133" s="246" t="n">
        <v>0</v>
      </c>
      <c r="AX133" s="246" t="n">
        <v>0</v>
      </c>
      <c r="AY133" s="246" t="n">
        <v>0</v>
      </c>
      <c r="AZ133" s="246" t="n">
        <v>0</v>
      </c>
      <c r="BA133" s="246" t="n">
        <v>0</v>
      </c>
      <c r="BB133" s="246" t="n">
        <v>0</v>
      </c>
      <c r="BC133" s="246" t="n">
        <v>0</v>
      </c>
      <c r="BD133" s="246" t="n">
        <v>0</v>
      </c>
      <c r="BE133" s="247" t="n">
        <v>0</v>
      </c>
      <c r="BF133" s="248" t="n">
        <v>0</v>
      </c>
      <c r="BG133" s="248" t="n">
        <v>0</v>
      </c>
      <c r="BH133" s="249" t="n">
        <v>0</v>
      </c>
      <c r="BI133" s="250" t="inlineStr">
        <is>
          <t>#REF!</t>
        </is>
      </c>
      <c r="BJ133" s="251" t="inlineStr">
        <is>
          <t>#REF!</t>
        </is>
      </c>
      <c r="BK133" s="252" t="n">
        <v>0</v>
      </c>
      <c r="BL133" s="252" t="n">
        <v>0</v>
      </c>
      <c r="BM133" s="247" t="n">
        <v>0</v>
      </c>
      <c r="BN133" s="250" t="inlineStr">
        <is>
          <t>#REF!</t>
        </is>
      </c>
      <c r="BO133" s="251" t="inlineStr">
        <is>
          <t>#REF!</t>
        </is>
      </c>
      <c r="BP133" s="248" t="n">
        <v>0</v>
      </c>
      <c r="BQ133" s="248" t="n">
        <v>0</v>
      </c>
      <c r="BR133" s="249" t="n">
        <v>0</v>
      </c>
      <c r="BS133" s="250" t="inlineStr">
        <is>
          <t>#REF!</t>
        </is>
      </c>
      <c r="BT133" s="251">
        <f>'[2]DATA CONSOLIDADA 2018-2025 '!$BR135-'b2'!$BO133</f>
        <v/>
      </c>
      <c r="BU133" s="248" t="n">
        <v>0</v>
      </c>
      <c r="BV133" s="248" t="n">
        <v>0</v>
      </c>
      <c r="BW133" s="249" t="n">
        <v>0</v>
      </c>
      <c r="BX133" s="250" t="inlineStr">
        <is>
          <t>#REF!</t>
        </is>
      </c>
      <c r="BY133" s="251" t="inlineStr">
        <is>
          <t>#REF!</t>
        </is>
      </c>
      <c r="BZ133" s="248" t="n">
        <v>0</v>
      </c>
      <c r="CA133" s="248" t="n">
        <v>0</v>
      </c>
      <c r="CB133" s="249" t="n">
        <v>0</v>
      </c>
      <c r="CC133" s="250" t="inlineStr">
        <is>
          <t>#REF!</t>
        </is>
      </c>
      <c r="CD133" s="251">
        <f>'[2]DATA CONSOLIDADA 2018-2025 '!$CB135-'b2'!$BW133</f>
        <v/>
      </c>
      <c r="CE133" s="253" t="n">
        <v>0</v>
      </c>
      <c r="CF133" s="253" t="n">
        <v>0</v>
      </c>
      <c r="CG133" s="254" t="n">
        <v>0</v>
      </c>
      <c r="CH133" s="250" t="inlineStr">
        <is>
          <t>#REF!</t>
        </is>
      </c>
      <c r="CI133" s="251">
        <f>'[2]DATA CONSOLIDADA 2018-2025 '!$CG135-'b2'!$CB133</f>
        <v/>
      </c>
      <c r="CJ133" s="247" t="inlineStr">
        <is>
          <t>#REF!</t>
        </is>
      </c>
      <c r="CK133" s="247" t="n">
        <v>0</v>
      </c>
      <c r="CL133" s="247" t="n">
        <v>0</v>
      </c>
      <c r="CM133" s="247" t="n">
        <v>0</v>
      </c>
      <c r="CN133" s="247" t="inlineStr">
        <is>
          <t>#REF!</t>
        </is>
      </c>
      <c r="CO133" s="251">
        <f>'[2]DATA CONSOLIDADA 2018-2025 '!$CM135-'b2'!$CG133</f>
        <v/>
      </c>
      <c r="CP133" s="253" t="n">
        <v>0</v>
      </c>
      <c r="CQ133" s="253" t="n">
        <v>0</v>
      </c>
      <c r="CR133" s="253" t="n">
        <v>0</v>
      </c>
      <c r="CS133" s="253" t="n">
        <v>0</v>
      </c>
      <c r="CT133" s="253" t="n">
        <v>0</v>
      </c>
      <c r="CU133" s="253" t="n">
        <v>0</v>
      </c>
      <c r="CV133" s="247" t="n">
        <v>0</v>
      </c>
      <c r="CW133" s="247" t="n">
        <v>0</v>
      </c>
      <c r="CX133" s="247" t="n">
        <v>0</v>
      </c>
      <c r="CY133" s="247" t="n">
        <v>0</v>
      </c>
      <c r="CZ133" s="247" t="n">
        <v>0</v>
      </c>
      <c r="DA133" s="247" t="n">
        <v>0</v>
      </c>
      <c r="DB133" s="247" t="n">
        <v>0</v>
      </c>
      <c r="DC133" s="255" t="n">
        <v>0</v>
      </c>
      <c r="DD133" s="255" t="n">
        <v>0</v>
      </c>
      <c r="DE133" s="255" t="n">
        <v>0</v>
      </c>
      <c r="DF133" s="255" t="n">
        <v>0</v>
      </c>
      <c r="DG133" s="255" t="n">
        <v>0</v>
      </c>
      <c r="DH133" s="255" t="n">
        <v>0</v>
      </c>
      <c r="DI133" s="256" t="n">
        <v>20600717902</v>
      </c>
      <c r="DJ133" s="257" t="inlineStr">
        <is>
          <t>COOPERATIVA AGRARIA AGROPIA LTDA</t>
        </is>
      </c>
      <c r="DK133" s="257" t="inlineStr">
        <is>
          <t>02 Cooperativa</t>
        </is>
      </c>
      <c r="DL133" s="258" t="n"/>
      <c r="DM133" s="258" t="n"/>
      <c r="DN133" s="258" t="n"/>
      <c r="DO133" s="258" t="n"/>
      <c r="DP133" s="258" t="n"/>
      <c r="DQ133" s="258" t="n"/>
      <c r="DR133" s="258" t="n"/>
      <c r="DS133" s="258" t="n"/>
      <c r="DT133" s="258" t="n"/>
      <c r="DU133" s="258" t="n"/>
      <c r="DV133" s="258" t="n"/>
      <c r="DW133" s="258" t="n"/>
      <c r="DX133" s="258" t="n"/>
      <c r="DY133" s="258" t="n"/>
      <c r="DZ133" s="258" t="n"/>
      <c r="EA133" s="258" t="n"/>
      <c r="EB133" s="258" t="n"/>
      <c r="EC133" s="258" t="n"/>
      <c r="ED133" s="258" t="n"/>
      <c r="EE133" s="258" t="n"/>
    </row>
    <row r="134" hidden="1" ht="47.25" customHeight="1">
      <c r="A134" s="240" t="inlineStr">
        <is>
          <t>COOPERATIVA AGRARIA DE PRODUCTORES ORGÁNICOS DE PALTA DEL VALLE LAMBRAS VRAEM-COPPAL VRAEM</t>
        </is>
      </c>
      <c r="B134" s="240" t="inlineStr">
        <is>
          <t>PALTA</t>
        </is>
      </c>
      <c r="C134" s="240" t="inlineStr">
        <is>
          <t>PALTA</t>
        </is>
      </c>
      <c r="D134" s="240" t="inlineStr">
        <is>
          <t>HUANCAVELICA</t>
        </is>
      </c>
      <c r="E134" s="240" t="inlineStr">
        <is>
          <t>090707</t>
        </is>
      </c>
      <c r="F134" s="240" t="inlineStr">
        <is>
          <t>HUANCAVELICA</t>
        </is>
      </c>
      <c r="G134" s="240" t="inlineStr">
        <is>
          <t>TAYACAJA</t>
        </is>
      </c>
      <c r="H134" s="240" t="inlineStr">
        <is>
          <t>HUACHOCOLPA</t>
        </is>
      </c>
      <c r="I134" s="241" t="n"/>
      <c r="J134" s="241" t="n">
        <v>1</v>
      </c>
      <c r="K134" s="241" t="n">
        <v>1</v>
      </c>
      <c r="L134" s="241" t="n">
        <v>1</v>
      </c>
      <c r="M134" s="241" t="n">
        <v>1</v>
      </c>
      <c r="N134" s="241" t="n"/>
      <c r="O134" s="241" t="n"/>
      <c r="P134" s="241" t="n"/>
      <c r="Q134" s="241" t="inlineStr">
        <is>
          <t>PAC</t>
        </is>
      </c>
      <c r="R134" s="242">
        <f>IF(I134=1,I$2,"")&amp;IF(J134=1,IF(I134=1,"-","")&amp;J$2,"")&amp;IF(K134=1,IF(OR(J134=1,I134=1),"-","")&amp;K$2,"")&amp;IF(L134=1,IF(OR(K134=1,J134=1,I134=1),"-","")&amp;L$2,"")&amp;IF(M134=1,IF(OR(L134=1,K134=1,J134=1,I134=1),"-","")&amp;M$2,"")&amp;IF(N134=1,IF(OR(M134=1,L134=1,K134=1,J134=1,I134=1),"-","")&amp;N$2,"")&amp;IF(O134=1,IF(OR(N134=1,M134=1,L134=1,K134=1,J134=1,I134=1),"-","")&amp;O$2,"")&amp;IF(P134=1,IF(I134=1," - ",IF(J134=1," - ",IF(K134=1," - ",IF(L134=1," - ",IF(M134=1," - ",IF(N134=1," - ",IF(O134=1," - ","")))))))&amp;P$2,"")</f>
        <v/>
      </c>
      <c r="S134" s="243">
        <f>SUM('b2'!$I134:$P134)</f>
        <v/>
      </c>
      <c r="T134" s="243">
        <f>IF(OR('b2'!$J134=1,'b2'!$K134=1,'b2'!$L134=1,'b2'!$M134=1,'b2'!$N134=1,'b2'!$O134=1,'b2'!$P134=1),"SI","NO")</f>
        <v/>
      </c>
      <c r="U134" s="243">
        <f>IF(OR('b2'!$K134=1,'b2'!$L134=1,'b2'!$M134=1,'b2'!$N134=1,'b2'!$O134=1,'b2'!$P134=1),"SI","NO")</f>
        <v/>
      </c>
      <c r="V134" s="244" t="n">
        <v>0</v>
      </c>
      <c r="W134" s="245" t="n">
        <v>139</v>
      </c>
      <c r="X134" s="245" t="n">
        <v>54</v>
      </c>
      <c r="Y134" s="244" t="n">
        <v>193</v>
      </c>
      <c r="Z134" s="245" t="n">
        <v>140</v>
      </c>
      <c r="AA134" s="245" t="n">
        <v>53</v>
      </c>
      <c r="AB134" s="244" t="n">
        <v>193</v>
      </c>
      <c r="AC134" s="245" t="n">
        <v>141</v>
      </c>
      <c r="AD134" s="245" t="n">
        <v>55</v>
      </c>
      <c r="AE134" s="244" t="n">
        <v>196</v>
      </c>
      <c r="AF134" s="245" t="n">
        <v>141</v>
      </c>
      <c r="AG134" s="245" t="n">
        <v>55</v>
      </c>
      <c r="AH134" s="244" t="n">
        <v>196</v>
      </c>
      <c r="AI134" s="245" t="n">
        <v>0</v>
      </c>
      <c r="AJ134" s="245" t="n">
        <v>0</v>
      </c>
      <c r="AK134" s="244" t="n">
        <v>0</v>
      </c>
      <c r="AL134" s="245" t="n">
        <v>0</v>
      </c>
      <c r="AM134" s="245" t="n">
        <v>0</v>
      </c>
      <c r="AN134" s="244" t="n">
        <v>0</v>
      </c>
      <c r="AO134" s="245" t="n">
        <v>0</v>
      </c>
      <c r="AP134" s="245" t="n">
        <v>0</v>
      </c>
      <c r="AQ134" s="244" t="n">
        <v>0</v>
      </c>
      <c r="AR134" s="244">
        <f>IF('b2'!$AQ134&gt;0,'b2'!$AQ134,IF('b2'!$AN134&gt;0,'b2'!$AN134,IF('b2'!$AK134&gt;0,'b2'!$AK134,IF('b2'!$AH134&gt;0,'b2'!$AH134,IF('b2'!$AE134&gt;0,'b2'!$AE134,IF('b2'!$AB134&gt;0,'b2'!$AB134,IF('b2'!$Y134&gt;0,'b2'!$Y134,IF('b2'!$V134&gt;0,'b2'!$V134," ---"))))))))</f>
        <v/>
      </c>
      <c r="AS134" s="246" t="n">
        <v>0</v>
      </c>
      <c r="AT134" s="246" t="n">
        <v>10</v>
      </c>
      <c r="AU134" s="246" t="n">
        <v>108</v>
      </c>
      <c r="AV134" s="246" t="n">
        <v>15</v>
      </c>
      <c r="AW134" s="246" t="n">
        <v>66</v>
      </c>
      <c r="AX134" s="246" t="n">
        <v>11</v>
      </c>
      <c r="AY134" s="246" t="n">
        <v>0</v>
      </c>
      <c r="AZ134" s="246" t="n">
        <v>0</v>
      </c>
      <c r="BA134" s="246" t="n">
        <v>0</v>
      </c>
      <c r="BB134" s="246" t="n">
        <v>0</v>
      </c>
      <c r="BC134" s="246" t="n">
        <v>0</v>
      </c>
      <c r="BD134" s="246" t="n">
        <v>0</v>
      </c>
      <c r="BE134" s="247" t="n">
        <v>0</v>
      </c>
      <c r="BF134" s="248" t="n">
        <v>1192779.7</v>
      </c>
      <c r="BG134" s="248" t="n">
        <v>0</v>
      </c>
      <c r="BH134" s="249" t="n">
        <v>1192779.7</v>
      </c>
      <c r="BI134" s="250" t="inlineStr">
        <is>
          <t>#REF!</t>
        </is>
      </c>
      <c r="BJ134" s="251" t="inlineStr">
        <is>
          <t>#REF!</t>
        </is>
      </c>
      <c r="BK134" s="248" t="n">
        <v>1719540</v>
      </c>
      <c r="BL134" s="248" t="n">
        <v>0</v>
      </c>
      <c r="BM134" s="249" t="n">
        <v>1719540</v>
      </c>
      <c r="BN134" s="250" t="inlineStr">
        <is>
          <t>#REF!</t>
        </is>
      </c>
      <c r="BO134" s="251" t="inlineStr">
        <is>
          <t>#REF!</t>
        </is>
      </c>
      <c r="BP134" s="248" t="n">
        <v>1250029</v>
      </c>
      <c r="BQ134" s="248" t="n">
        <v>0</v>
      </c>
      <c r="BR134" s="249" t="n">
        <v>1250029</v>
      </c>
      <c r="BS134" s="250" t="inlineStr">
        <is>
          <t>#REF!</t>
        </is>
      </c>
      <c r="BT134" s="251">
        <f>'[2]DATA CONSOLIDADA 2018-2025 '!$BR136-'b2'!$BO134</f>
        <v/>
      </c>
      <c r="BU134" s="248" t="n">
        <v>1287160</v>
      </c>
      <c r="BV134" s="248" t="n">
        <v>0</v>
      </c>
      <c r="BW134" s="249" t="n">
        <v>1287160</v>
      </c>
      <c r="BX134" s="250" t="inlineStr">
        <is>
          <t>#REF!</t>
        </is>
      </c>
      <c r="BY134" s="251" t="inlineStr">
        <is>
          <t>#REF!</t>
        </is>
      </c>
      <c r="BZ134" s="248" t="n">
        <v>0</v>
      </c>
      <c r="CA134" s="248" t="n">
        <v>0</v>
      </c>
      <c r="CB134" s="249" t="n">
        <v>0</v>
      </c>
      <c r="CC134" s="250" t="inlineStr">
        <is>
          <t>#REF!</t>
        </is>
      </c>
      <c r="CD134" s="251">
        <f>'[2]DATA CONSOLIDADA 2018-2025 '!$CB136-'b2'!$BW134</f>
        <v/>
      </c>
      <c r="CE134" s="253" t="n">
        <v>0</v>
      </c>
      <c r="CF134" s="253" t="n">
        <v>0</v>
      </c>
      <c r="CG134" s="254" t="n">
        <v>0</v>
      </c>
      <c r="CH134" s="250" t="inlineStr">
        <is>
          <t>#REF!</t>
        </is>
      </c>
      <c r="CI134" s="251">
        <f>'[2]DATA CONSOLIDADA 2018-2025 '!$CG136-'b2'!$CB134</f>
        <v/>
      </c>
      <c r="CJ134" s="247" t="inlineStr">
        <is>
          <t>#REF!</t>
        </is>
      </c>
      <c r="CK134" s="247" t="n">
        <v>0</v>
      </c>
      <c r="CL134" s="247" t="n">
        <v>0</v>
      </c>
      <c r="CM134" s="247" t="n">
        <v>0</v>
      </c>
      <c r="CN134" s="247" t="inlineStr">
        <is>
          <t>#REF!</t>
        </is>
      </c>
      <c r="CO134" s="251">
        <f>'[2]DATA CONSOLIDADA 2018-2025 '!$CM136-'b2'!$CG134</f>
        <v/>
      </c>
      <c r="CP134" s="253" t="n">
        <v>0</v>
      </c>
      <c r="CQ134" s="253" t="n">
        <v>0</v>
      </c>
      <c r="CR134" s="253" t="n">
        <v>0</v>
      </c>
      <c r="CS134" s="253" t="n">
        <v>0</v>
      </c>
      <c r="CT134" s="253" t="n">
        <v>0</v>
      </c>
      <c r="CU134" s="253" t="n">
        <v>0</v>
      </c>
      <c r="CV134" s="247" t="n">
        <v>0</v>
      </c>
      <c r="CW134" s="247" t="n">
        <v>0</v>
      </c>
      <c r="CX134" s="247" t="n">
        <v>0</v>
      </c>
      <c r="CY134" s="247" t="n">
        <v>0</v>
      </c>
      <c r="CZ134" s="247" t="n">
        <v>0</v>
      </c>
      <c r="DA134" s="247" t="n">
        <v>0</v>
      </c>
      <c r="DB134" s="247" t="n">
        <v>0</v>
      </c>
      <c r="DC134" s="255" t="n">
        <v>0</v>
      </c>
      <c r="DD134" s="255" t="n">
        <v>0</v>
      </c>
      <c r="DE134" s="255" t="n">
        <v>0</v>
      </c>
      <c r="DF134" s="255" t="n">
        <v>0</v>
      </c>
      <c r="DG134" s="255" t="n">
        <v>0</v>
      </c>
      <c r="DH134" s="255" t="n">
        <v>0</v>
      </c>
      <c r="DI134" s="256" t="n">
        <v>20602526365</v>
      </c>
      <c r="DJ134" s="257" t="inlineStr">
        <is>
          <t>COOPERATIVA AGRARIA DE PRODUCTORES ORGÁNICOS DE PALTA DEL VALLE LAMBRAS VRAEM-COPPAL VRAEM</t>
        </is>
      </c>
      <c r="DK134" s="257" t="inlineStr">
        <is>
          <t>02 Cooperativa</t>
        </is>
      </c>
      <c r="DL134" s="258" t="n"/>
      <c r="DM134" s="258" t="n"/>
      <c r="DN134" s="258" t="n"/>
      <c r="DO134" s="258" t="n"/>
      <c r="DP134" s="258" t="n"/>
      <c r="DQ134" s="258" t="n"/>
      <c r="DR134" s="258" t="n"/>
      <c r="DS134" s="258" t="n"/>
      <c r="DT134" s="258" t="n"/>
      <c r="DU134" s="258" t="n"/>
      <c r="DV134" s="258" t="n"/>
      <c r="DW134" s="258" t="n"/>
      <c r="DX134" s="258" t="n"/>
      <c r="DY134" s="258" t="n"/>
      <c r="DZ134" s="258" t="n"/>
      <c r="EA134" s="258" t="n"/>
      <c r="EB134" s="258" t="n"/>
      <c r="EC134" s="258" t="n"/>
      <c r="ED134" s="258" t="n"/>
      <c r="EE134" s="258" t="n"/>
    </row>
    <row r="135" hidden="1" ht="47.25" customHeight="1">
      <c r="A135" s="240" t="inlineStr">
        <is>
          <t>ASOCIACIÓN AGROPECUARIA JATUN ÑAN - CCARHUANCHO</t>
        </is>
      </c>
      <c r="B135" s="240" t="inlineStr">
        <is>
          <t>FIBRA DE ALPACA</t>
        </is>
      </c>
      <c r="C135" s="240" t="inlineStr">
        <is>
          <t>FIBRA DE ALPACA</t>
        </is>
      </c>
      <c r="D135" s="240" t="inlineStr">
        <is>
          <t>HUANCAVELICA</t>
        </is>
      </c>
      <c r="E135" s="240" t="inlineStr">
        <is>
          <t>090607</t>
        </is>
      </c>
      <c r="F135" s="240" t="inlineStr">
        <is>
          <t>HUANCAVELICA</t>
        </is>
      </c>
      <c r="G135" s="240" t="inlineStr">
        <is>
          <t>HUAYTARA</t>
        </is>
      </c>
      <c r="H135" s="240" t="inlineStr">
        <is>
          <t>PILPICHACA</t>
        </is>
      </c>
      <c r="I135" s="241" t="n"/>
      <c r="J135" s="241" t="n">
        <v>1</v>
      </c>
      <c r="K135" s="241" t="n"/>
      <c r="L135" s="241" t="n">
        <v>1</v>
      </c>
      <c r="M135" s="241" t="n"/>
      <c r="N135" s="241" t="n"/>
      <c r="O135" s="241" t="n"/>
      <c r="P135" s="241" t="n"/>
      <c r="Q135" s="241" t="inlineStr">
        <is>
          <t>PAC</t>
        </is>
      </c>
      <c r="R135" s="242">
        <f>IF(I135=1,I$2,"")&amp;IF(J135=1,IF(I135=1,"-","")&amp;J$2,"")&amp;IF(K135=1,IF(OR(J135=1,I135=1),"-","")&amp;K$2,"")&amp;IF(L135=1,IF(OR(K135=1,J135=1,I135=1),"-","")&amp;L$2,"")&amp;IF(M135=1,IF(OR(L135=1,K135=1,J135=1,I135=1),"-","")&amp;M$2,"")&amp;IF(N135=1,IF(OR(M135=1,L135=1,K135=1,J135=1,I135=1),"-","")&amp;N$2,"")&amp;IF(O135=1,IF(OR(N135=1,M135=1,L135=1,K135=1,J135=1,I135=1),"-","")&amp;O$2,"")&amp;IF(P135=1,IF(I135=1," - ",IF(J135=1," - ",IF(K135=1," - ",IF(L135=1," - ",IF(M135=1," - ",IF(N135=1," - ",IF(O135=1," - ","")))))))&amp;P$2,"")</f>
        <v/>
      </c>
      <c r="S135" s="243">
        <f>SUM('b2'!$I135:$P135)</f>
        <v/>
      </c>
      <c r="T135" s="243">
        <f>IF(OR('b2'!$J135=1,'b2'!$K135=1,'b2'!$L135=1,'b2'!$M135=1,'b2'!$N135=1,'b2'!$O135=1,'b2'!$P135=1),"SI","NO")</f>
        <v/>
      </c>
      <c r="U135" s="243">
        <f>IF(OR('b2'!$K135=1,'b2'!$L135=1,'b2'!$M135=1,'b2'!$N135=1,'b2'!$O135=1,'b2'!$P135=1),"SI","NO")</f>
        <v/>
      </c>
      <c r="V135" s="244" t="n">
        <v>0</v>
      </c>
      <c r="W135" s="245" t="n">
        <v>13</v>
      </c>
      <c r="X135" s="245" t="n">
        <v>13</v>
      </c>
      <c r="Y135" s="244" t="n">
        <v>26</v>
      </c>
      <c r="Z135" s="245" t="n">
        <v>0</v>
      </c>
      <c r="AA135" s="245" t="n">
        <v>0</v>
      </c>
      <c r="AB135" s="244" t="n">
        <v>0</v>
      </c>
      <c r="AC135" s="245" t="n">
        <v>11</v>
      </c>
      <c r="AD135" s="245" t="n">
        <v>12</v>
      </c>
      <c r="AE135" s="244" t="n">
        <v>23</v>
      </c>
      <c r="AF135" s="245" t="n">
        <v>0</v>
      </c>
      <c r="AG135" s="245" t="n">
        <v>0</v>
      </c>
      <c r="AH135" s="244" t="n">
        <v>0</v>
      </c>
      <c r="AI135" s="245" t="n">
        <v>0</v>
      </c>
      <c r="AJ135" s="245" t="n">
        <v>0</v>
      </c>
      <c r="AK135" s="244" t="n">
        <v>0</v>
      </c>
      <c r="AL135" s="245" t="n">
        <v>0</v>
      </c>
      <c r="AM135" s="245" t="n">
        <v>0</v>
      </c>
      <c r="AN135" s="244" t="n">
        <v>0</v>
      </c>
      <c r="AO135" s="245" t="n">
        <v>0</v>
      </c>
      <c r="AP135" s="245" t="n">
        <v>0</v>
      </c>
      <c r="AQ135" s="244" t="n">
        <v>0</v>
      </c>
      <c r="AR135" s="244">
        <f>IF('b2'!$AQ135&gt;0,'b2'!$AQ135,IF('b2'!$AN135&gt;0,'b2'!$AN135,IF('b2'!$AK135&gt;0,'b2'!$AK135,IF('b2'!$AH135&gt;0,'b2'!$AH135,IF('b2'!$AE135&gt;0,'b2'!$AE135,IF('b2'!$AB135&gt;0,'b2'!$AB135,IF('b2'!$Y135&gt;0,'b2'!$Y135,IF('b2'!$V135&gt;0,'b2'!$V135," ---"))))))))</f>
        <v/>
      </c>
      <c r="AS135" s="246" t="n">
        <v>0</v>
      </c>
      <c r="AT135" s="246" t="n">
        <v>0</v>
      </c>
      <c r="AU135" s="246" t="n">
        <v>29</v>
      </c>
      <c r="AV135" s="246" t="n">
        <v>6</v>
      </c>
      <c r="AW135" s="246" t="n">
        <v>0</v>
      </c>
      <c r="AX135" s="246" t="n">
        <v>0</v>
      </c>
      <c r="AY135" s="246" t="n">
        <v>0</v>
      </c>
      <c r="AZ135" s="246" t="n">
        <v>0</v>
      </c>
      <c r="BA135" s="246" t="n">
        <v>0</v>
      </c>
      <c r="BB135" s="246" t="n">
        <v>0</v>
      </c>
      <c r="BC135" s="246" t="n">
        <v>0</v>
      </c>
      <c r="BD135" s="246" t="n">
        <v>0</v>
      </c>
      <c r="BE135" s="247" t="n">
        <v>0</v>
      </c>
      <c r="BF135" s="248" t="n">
        <v>0</v>
      </c>
      <c r="BG135" s="248" t="n">
        <v>0</v>
      </c>
      <c r="BH135" s="249" t="n">
        <v>0</v>
      </c>
      <c r="BI135" s="250" t="inlineStr">
        <is>
          <t>#REF!</t>
        </is>
      </c>
      <c r="BJ135" s="251" t="inlineStr">
        <is>
          <t>#REF!</t>
        </is>
      </c>
      <c r="BK135" s="252" t="n">
        <v>0</v>
      </c>
      <c r="BL135" s="252" t="n">
        <v>0</v>
      </c>
      <c r="BM135" s="247" t="n">
        <v>0</v>
      </c>
      <c r="BN135" s="250" t="inlineStr">
        <is>
          <t>#REF!</t>
        </is>
      </c>
      <c r="BO135" s="251" t="inlineStr">
        <is>
          <t>#REF!</t>
        </is>
      </c>
      <c r="BP135" s="248" t="n">
        <v>0</v>
      </c>
      <c r="BQ135" s="248" t="n">
        <v>0</v>
      </c>
      <c r="BR135" s="249" t="n">
        <v>0</v>
      </c>
      <c r="BS135" s="250" t="inlineStr">
        <is>
          <t>#REF!</t>
        </is>
      </c>
      <c r="BT135" s="251">
        <f>'[2]DATA CONSOLIDADA 2018-2025 '!$BR137-'b2'!$BO135</f>
        <v/>
      </c>
      <c r="BU135" s="248" t="n">
        <v>0</v>
      </c>
      <c r="BV135" s="248" t="n">
        <v>0</v>
      </c>
      <c r="BW135" s="249" t="n">
        <v>0</v>
      </c>
      <c r="BX135" s="250" t="inlineStr">
        <is>
          <t>#REF!</t>
        </is>
      </c>
      <c r="BY135" s="251" t="inlineStr">
        <is>
          <t>#REF!</t>
        </is>
      </c>
      <c r="BZ135" s="248" t="n">
        <v>0</v>
      </c>
      <c r="CA135" s="248" t="n">
        <v>0</v>
      </c>
      <c r="CB135" s="249" t="n">
        <v>0</v>
      </c>
      <c r="CC135" s="250" t="inlineStr">
        <is>
          <t>#REF!</t>
        </is>
      </c>
      <c r="CD135" s="251">
        <f>'[2]DATA CONSOLIDADA 2018-2025 '!$CB137-'b2'!$BW135</f>
        <v/>
      </c>
      <c r="CE135" s="253" t="n">
        <v>0</v>
      </c>
      <c r="CF135" s="253" t="n">
        <v>0</v>
      </c>
      <c r="CG135" s="254" t="n">
        <v>0</v>
      </c>
      <c r="CH135" s="250" t="inlineStr">
        <is>
          <t>#REF!</t>
        </is>
      </c>
      <c r="CI135" s="251">
        <f>'[2]DATA CONSOLIDADA 2018-2025 '!$CG137-'b2'!$CB135</f>
        <v/>
      </c>
      <c r="CJ135" s="247" t="inlineStr">
        <is>
          <t>#REF!</t>
        </is>
      </c>
      <c r="CK135" s="247" t="n">
        <v>0</v>
      </c>
      <c r="CL135" s="247" t="n">
        <v>0</v>
      </c>
      <c r="CM135" s="247" t="n">
        <v>0</v>
      </c>
      <c r="CN135" s="247" t="inlineStr">
        <is>
          <t>#REF!</t>
        </is>
      </c>
      <c r="CO135" s="251">
        <f>'[2]DATA CONSOLIDADA 2018-2025 '!$CM137-'b2'!$CG135</f>
        <v/>
      </c>
      <c r="CP135" s="253" t="n">
        <v>0</v>
      </c>
      <c r="CQ135" s="253" t="n">
        <v>0</v>
      </c>
      <c r="CR135" s="253" t="n">
        <v>0</v>
      </c>
      <c r="CS135" s="253" t="n">
        <v>0</v>
      </c>
      <c r="CT135" s="253" t="n">
        <v>0</v>
      </c>
      <c r="CU135" s="253" t="n">
        <v>0</v>
      </c>
      <c r="CV135" s="247" t="n">
        <v>0</v>
      </c>
      <c r="CW135" s="247" t="n">
        <v>0</v>
      </c>
      <c r="CX135" s="247" t="n">
        <v>0</v>
      </c>
      <c r="CY135" s="247" t="n">
        <v>0</v>
      </c>
      <c r="CZ135" s="247" t="n">
        <v>0</v>
      </c>
      <c r="DA135" s="247" t="n">
        <v>0</v>
      </c>
      <c r="DB135" s="247" t="n">
        <v>0</v>
      </c>
      <c r="DC135" s="255" t="n">
        <v>0</v>
      </c>
      <c r="DD135" s="255" t="n">
        <v>0</v>
      </c>
      <c r="DE135" s="255" t="n">
        <v>0</v>
      </c>
      <c r="DF135" s="255" t="n">
        <v>0</v>
      </c>
      <c r="DG135" s="255" t="n">
        <v>0</v>
      </c>
      <c r="DH135" s="255" t="n">
        <v>0</v>
      </c>
      <c r="DI135" s="256" t="n">
        <v>20601043212</v>
      </c>
      <c r="DJ135" s="257" t="inlineStr">
        <is>
          <t>ASOCIACION AGROPECUARIA JATUN ÑAN-CCARHUANCHO</t>
        </is>
      </c>
      <c r="DK135" s="257" t="inlineStr">
        <is>
          <t>01 Asociación</t>
        </is>
      </c>
      <c r="DL135" s="258" t="n"/>
      <c r="DM135" s="258" t="n"/>
      <c r="DN135" s="258" t="n"/>
      <c r="DO135" s="258" t="n"/>
      <c r="DP135" s="258" t="n"/>
      <c r="DQ135" s="258" t="n"/>
      <c r="DR135" s="258" t="n"/>
      <c r="DS135" s="258" t="n"/>
      <c r="DT135" s="258" t="n"/>
      <c r="DU135" s="258" t="n"/>
      <c r="DV135" s="258" t="n"/>
      <c r="DW135" s="258" t="n"/>
      <c r="DX135" s="258" t="n"/>
      <c r="DY135" s="258" t="n"/>
      <c r="DZ135" s="258" t="n"/>
      <c r="EA135" s="258" t="n"/>
      <c r="EB135" s="258" t="n"/>
      <c r="EC135" s="258" t="n"/>
      <c r="ED135" s="258" t="n"/>
      <c r="EE135" s="258" t="n"/>
    </row>
    <row r="136" hidden="1" ht="47.25" customHeight="1">
      <c r="A136" s="240" t="inlineStr">
        <is>
          <t>ASOCIACION DE PRODUCTORES AGROPECUARIOS SARACOCHA</t>
        </is>
      </c>
      <c r="B136" s="240" t="inlineStr">
        <is>
          <t>MAÍZ</t>
        </is>
      </c>
      <c r="C136" s="240" t="inlineStr">
        <is>
          <t>MAÍZ</t>
        </is>
      </c>
      <c r="D136" s="240" t="inlineStr">
        <is>
          <t>HUANCAVELICA</t>
        </is>
      </c>
      <c r="E136" s="240" t="inlineStr">
        <is>
          <t>090706</t>
        </is>
      </c>
      <c r="F136" s="240" t="inlineStr">
        <is>
          <t>HUANCAVELICA</t>
        </is>
      </c>
      <c r="G136" s="240" t="inlineStr">
        <is>
          <t>TAYACAJA</t>
        </is>
      </c>
      <c r="H136" s="240" t="inlineStr">
        <is>
          <t>DANIEL HERNANDEZ</t>
        </is>
      </c>
      <c r="I136" s="241" t="n"/>
      <c r="J136" s="241" t="n">
        <v>1</v>
      </c>
      <c r="K136" s="241" t="n"/>
      <c r="L136" s="241" t="n"/>
      <c r="M136" s="241" t="n"/>
      <c r="N136" s="241" t="n"/>
      <c r="O136" s="241" t="n"/>
      <c r="P136" s="241" t="n"/>
      <c r="Q136" s="241" t="inlineStr">
        <is>
          <t>PAC</t>
        </is>
      </c>
      <c r="R136" s="242">
        <f>IF(I136=1,I$2,"")&amp;IF(J136=1,IF(I136=1,"-","")&amp;J$2,"")&amp;IF(K136=1,IF(OR(J136=1,I136=1),"-","")&amp;K$2,"")&amp;IF(L136=1,IF(OR(K136=1,J136=1,I136=1),"-","")&amp;L$2,"")&amp;IF(M136=1,IF(OR(L136=1,K136=1,J136=1,I136=1),"-","")&amp;M$2,"")&amp;IF(N136=1,IF(OR(M136=1,L136=1,K136=1,J136=1,I136=1),"-","")&amp;N$2,"")&amp;IF(O136=1,IF(OR(N136=1,M136=1,L136=1,K136=1,J136=1,I136=1),"-","")&amp;O$2,"")&amp;IF(P136=1,IF(I136=1," - ",IF(J136=1," - ",IF(K136=1," - ",IF(L136=1," - ",IF(M136=1," - ",IF(N136=1," - ",IF(O136=1," - ","")))))))&amp;P$2,"")</f>
        <v/>
      </c>
      <c r="S136" s="243">
        <f>SUM('b2'!$I136:$P136)</f>
        <v/>
      </c>
      <c r="T136" s="243">
        <f>IF(OR('b2'!$J136=1,'b2'!$K136=1,'b2'!$L136=1,'b2'!$M136=1,'b2'!$N136=1,'b2'!$O136=1,'b2'!$P136=1),"SI","NO")</f>
        <v/>
      </c>
      <c r="U136" s="243">
        <f>IF(OR('b2'!$K136=1,'b2'!$L136=1,'b2'!$M136=1,'b2'!$N136=1,'b2'!$O136=1,'b2'!$P136=1),"SI","NO")</f>
        <v/>
      </c>
      <c r="V136" s="244" t="n">
        <v>0</v>
      </c>
      <c r="W136" s="245" t="n">
        <v>12</v>
      </c>
      <c r="X136" s="245" t="n">
        <v>3</v>
      </c>
      <c r="Y136" s="244" t="n">
        <v>15</v>
      </c>
      <c r="Z136" s="245" t="n">
        <v>0</v>
      </c>
      <c r="AA136" s="245" t="n">
        <v>0</v>
      </c>
      <c r="AB136" s="244" t="n">
        <v>0</v>
      </c>
      <c r="AC136" s="245" t="n">
        <v>0</v>
      </c>
      <c r="AD136" s="245" t="n">
        <v>0</v>
      </c>
      <c r="AE136" s="244" t="n">
        <v>0</v>
      </c>
      <c r="AF136" s="245" t="n">
        <v>0</v>
      </c>
      <c r="AG136" s="245" t="n">
        <v>0</v>
      </c>
      <c r="AH136" s="244" t="n">
        <v>0</v>
      </c>
      <c r="AI136" s="245" t="n">
        <v>0</v>
      </c>
      <c r="AJ136" s="245" t="n">
        <v>0</v>
      </c>
      <c r="AK136" s="244" t="n">
        <v>0</v>
      </c>
      <c r="AL136" s="245" t="n">
        <v>0</v>
      </c>
      <c r="AM136" s="245" t="n">
        <v>0</v>
      </c>
      <c r="AN136" s="244" t="n">
        <v>0</v>
      </c>
      <c r="AO136" s="245" t="n">
        <v>0</v>
      </c>
      <c r="AP136" s="245" t="n">
        <v>0</v>
      </c>
      <c r="AQ136" s="244" t="n">
        <v>0</v>
      </c>
      <c r="AR136" s="244">
        <f>IF('b2'!$AQ136&gt;0,'b2'!$AQ136,IF('b2'!$AN136&gt;0,'b2'!$AN136,IF('b2'!$AK136&gt;0,'b2'!$AK136,IF('b2'!$AH136&gt;0,'b2'!$AH136,IF('b2'!$AE136&gt;0,'b2'!$AE136,IF('b2'!$AB136&gt;0,'b2'!$AB136,IF('b2'!$Y136&gt;0,'b2'!$Y136,IF('b2'!$V136&gt;0,'b2'!$V136," ---"))))))))</f>
        <v/>
      </c>
      <c r="AS136" s="246" t="n">
        <v>0</v>
      </c>
      <c r="AT136" s="246" t="n">
        <v>0</v>
      </c>
      <c r="AU136" s="246" t="n">
        <v>0</v>
      </c>
      <c r="AV136" s="246" t="n">
        <v>0</v>
      </c>
      <c r="AW136" s="246" t="n">
        <v>0</v>
      </c>
      <c r="AX136" s="246" t="n">
        <v>0</v>
      </c>
      <c r="AY136" s="246" t="n">
        <v>0</v>
      </c>
      <c r="AZ136" s="246" t="n">
        <v>0</v>
      </c>
      <c r="BA136" s="246" t="n">
        <v>0</v>
      </c>
      <c r="BB136" s="246" t="n">
        <v>0</v>
      </c>
      <c r="BC136" s="246" t="n">
        <v>0</v>
      </c>
      <c r="BD136" s="246" t="n">
        <v>0</v>
      </c>
      <c r="BE136" s="247" t="n">
        <v>0</v>
      </c>
      <c r="BF136" s="248" t="n">
        <v>0</v>
      </c>
      <c r="BG136" s="248" t="n">
        <v>0</v>
      </c>
      <c r="BH136" s="249" t="n">
        <v>0</v>
      </c>
      <c r="BI136" s="250" t="inlineStr">
        <is>
          <t>#REF!</t>
        </is>
      </c>
      <c r="BJ136" s="251" t="inlineStr">
        <is>
          <t>#REF!</t>
        </is>
      </c>
      <c r="BK136" s="252" t="n">
        <v>0</v>
      </c>
      <c r="BL136" s="252" t="n">
        <v>0</v>
      </c>
      <c r="BM136" s="247" t="n">
        <v>0</v>
      </c>
      <c r="BN136" s="250" t="inlineStr">
        <is>
          <t>#REF!</t>
        </is>
      </c>
      <c r="BO136" s="251" t="inlineStr">
        <is>
          <t>#REF!</t>
        </is>
      </c>
      <c r="BP136" s="248" t="n">
        <v>0</v>
      </c>
      <c r="BQ136" s="248" t="n">
        <v>0</v>
      </c>
      <c r="BR136" s="249" t="n">
        <v>0</v>
      </c>
      <c r="BS136" s="250" t="inlineStr">
        <is>
          <t>#REF!</t>
        </is>
      </c>
      <c r="BT136" s="251">
        <f>'[2]DATA CONSOLIDADA 2018-2025 '!$BR138-'b2'!$BO136</f>
        <v/>
      </c>
      <c r="BU136" s="248" t="n">
        <v>0</v>
      </c>
      <c r="BV136" s="248" t="n">
        <v>0</v>
      </c>
      <c r="BW136" s="249" t="n">
        <v>0</v>
      </c>
      <c r="BX136" s="250" t="inlineStr">
        <is>
          <t>#REF!</t>
        </is>
      </c>
      <c r="BY136" s="251" t="inlineStr">
        <is>
          <t>#REF!</t>
        </is>
      </c>
      <c r="BZ136" s="248" t="n">
        <v>0</v>
      </c>
      <c r="CA136" s="248" t="n">
        <v>0</v>
      </c>
      <c r="CB136" s="249" t="n">
        <v>0</v>
      </c>
      <c r="CC136" s="250" t="inlineStr">
        <is>
          <t>#REF!</t>
        </is>
      </c>
      <c r="CD136" s="251">
        <f>'[2]DATA CONSOLIDADA 2018-2025 '!$CB138-'b2'!$BW136</f>
        <v/>
      </c>
      <c r="CE136" s="253" t="n">
        <v>0</v>
      </c>
      <c r="CF136" s="253" t="n">
        <v>0</v>
      </c>
      <c r="CG136" s="254" t="n">
        <v>0</v>
      </c>
      <c r="CH136" s="250" t="inlineStr">
        <is>
          <t>#REF!</t>
        </is>
      </c>
      <c r="CI136" s="251">
        <f>'[2]DATA CONSOLIDADA 2018-2025 '!$CG138-'b2'!$CB136</f>
        <v/>
      </c>
      <c r="CJ136" s="247" t="inlineStr">
        <is>
          <t>#REF!</t>
        </is>
      </c>
      <c r="CK136" s="247" t="n">
        <v>0</v>
      </c>
      <c r="CL136" s="247" t="n">
        <v>0</v>
      </c>
      <c r="CM136" s="247" t="n">
        <v>0</v>
      </c>
      <c r="CN136" s="247" t="inlineStr">
        <is>
          <t>#REF!</t>
        </is>
      </c>
      <c r="CO136" s="251">
        <f>'[2]DATA CONSOLIDADA 2018-2025 '!$CM138-'b2'!$CG136</f>
        <v/>
      </c>
      <c r="CP136" s="253" t="n">
        <v>0</v>
      </c>
      <c r="CQ136" s="253" t="n">
        <v>0</v>
      </c>
      <c r="CR136" s="253" t="n">
        <v>0</v>
      </c>
      <c r="CS136" s="253" t="n">
        <v>0</v>
      </c>
      <c r="CT136" s="253" t="n">
        <v>0</v>
      </c>
      <c r="CU136" s="253" t="n">
        <v>0</v>
      </c>
      <c r="CV136" s="247" t="n">
        <v>0</v>
      </c>
      <c r="CW136" s="247" t="n">
        <v>0</v>
      </c>
      <c r="CX136" s="247" t="n">
        <v>0</v>
      </c>
      <c r="CY136" s="247" t="n">
        <v>0</v>
      </c>
      <c r="CZ136" s="247" t="n">
        <v>0</v>
      </c>
      <c r="DA136" s="247" t="n">
        <v>0</v>
      </c>
      <c r="DB136" s="247" t="n">
        <v>0</v>
      </c>
      <c r="DC136" s="255" t="n">
        <v>0</v>
      </c>
      <c r="DD136" s="255" t="n">
        <v>0</v>
      </c>
      <c r="DE136" s="255" t="n">
        <v>0</v>
      </c>
      <c r="DF136" s="255" t="n">
        <v>0</v>
      </c>
      <c r="DG136" s="255" t="n">
        <v>0</v>
      </c>
      <c r="DH136" s="255" t="n">
        <v>0</v>
      </c>
      <c r="DI136" s="256" t="n">
        <v>20603776616</v>
      </c>
      <c r="DJ136" s="257" t="inlineStr">
        <is>
          <t>ASOCIACION DE PRODUCTORES AGROPECUARIOS SARACOCHA</t>
        </is>
      </c>
      <c r="DK136" s="257" t="inlineStr">
        <is>
          <t>01 Asociación</t>
        </is>
      </c>
      <c r="DL136" s="258" t="n"/>
      <c r="DM136" s="258" t="n"/>
      <c r="DN136" s="258" t="n"/>
      <c r="DO136" s="258" t="n"/>
      <c r="DP136" s="258" t="n"/>
      <c r="DQ136" s="258" t="n"/>
      <c r="DR136" s="258" t="n"/>
      <c r="DS136" s="258" t="n"/>
      <c r="DT136" s="258" t="n"/>
      <c r="DU136" s="258" t="n"/>
      <c r="DV136" s="258" t="n"/>
      <c r="DW136" s="258" t="n"/>
      <c r="DX136" s="258" t="n"/>
      <c r="DY136" s="258" t="n"/>
      <c r="DZ136" s="258" t="n"/>
      <c r="EA136" s="258" t="n"/>
      <c r="EB136" s="258" t="n"/>
      <c r="EC136" s="258" t="n"/>
      <c r="ED136" s="258" t="n"/>
      <c r="EE136" s="258" t="n"/>
    </row>
    <row r="137" hidden="1" ht="47.25" customHeight="1">
      <c r="A137" s="240" t="inlineStr">
        <is>
          <t>ASOCIACION DE PRODUCTORES ALPAQUEROS Y ARTESANOS SANTA ROSA APAASAR</t>
        </is>
      </c>
      <c r="B137" s="240" t="inlineStr">
        <is>
          <t>FIBRA DE ALPACA</t>
        </is>
      </c>
      <c r="C137" s="240" t="inlineStr">
        <is>
          <t>FIBRA DE ALPACA</t>
        </is>
      </c>
      <c r="D137" s="240" t="inlineStr">
        <is>
          <t>HUANCAVELICA</t>
        </is>
      </c>
      <c r="E137" s="240" t="inlineStr">
        <is>
          <t>090106</t>
        </is>
      </c>
      <c r="F137" s="240" t="inlineStr">
        <is>
          <t>HUANCAVELICA</t>
        </is>
      </c>
      <c r="G137" s="240" t="inlineStr">
        <is>
          <t>HUANCAVELICA</t>
        </is>
      </c>
      <c r="H137" s="240" t="inlineStr">
        <is>
          <t>HUACHOCOLPA</t>
        </is>
      </c>
      <c r="I137" s="241" t="n"/>
      <c r="J137" s="241" t="n">
        <v>1</v>
      </c>
      <c r="K137" s="241" t="n"/>
      <c r="L137" s="241" t="n"/>
      <c r="M137" s="241" t="n"/>
      <c r="N137" s="241" t="n"/>
      <c r="O137" s="241" t="n"/>
      <c r="P137" s="241" t="n"/>
      <c r="Q137" s="241" t="inlineStr">
        <is>
          <t>PAC</t>
        </is>
      </c>
      <c r="R137" s="242">
        <f>IF(I137=1,I$2,"")&amp;IF(J137=1,IF(I137=1,"-","")&amp;J$2,"")&amp;IF(K137=1,IF(OR(J137=1,I137=1),"-","")&amp;K$2,"")&amp;IF(L137=1,IF(OR(K137=1,J137=1,I137=1),"-","")&amp;L$2,"")&amp;IF(M137=1,IF(OR(L137=1,K137=1,J137=1,I137=1),"-","")&amp;M$2,"")&amp;IF(N137=1,IF(OR(M137=1,L137=1,K137=1,J137=1,I137=1),"-","")&amp;N$2,"")&amp;IF(O137=1,IF(OR(N137=1,M137=1,L137=1,K137=1,J137=1,I137=1),"-","")&amp;O$2,"")&amp;IF(P137=1,IF(I137=1," - ",IF(J137=1," - ",IF(K137=1," - ",IF(L137=1," - ",IF(M137=1," - ",IF(N137=1," - ",IF(O137=1," - ","")))))))&amp;P$2,"")</f>
        <v/>
      </c>
      <c r="S137" s="243">
        <f>SUM('b2'!$I137:$P137)</f>
        <v/>
      </c>
      <c r="T137" s="243">
        <f>IF(OR('b2'!$J137=1,'b2'!$K137=1,'b2'!$L137=1,'b2'!$M137=1,'b2'!$N137=1,'b2'!$O137=1,'b2'!$P137=1),"SI","NO")</f>
        <v/>
      </c>
      <c r="U137" s="243">
        <f>IF(OR('b2'!$K137=1,'b2'!$L137=1,'b2'!$M137=1,'b2'!$N137=1,'b2'!$O137=1,'b2'!$P137=1),"SI","NO")</f>
        <v/>
      </c>
      <c r="V137" s="244" t="n">
        <v>0</v>
      </c>
      <c r="W137" s="245" t="n">
        <v>7</v>
      </c>
      <c r="X137" s="245" t="n">
        <v>3</v>
      </c>
      <c r="Y137" s="244" t="n">
        <v>10</v>
      </c>
      <c r="Z137" s="245" t="n">
        <v>0</v>
      </c>
      <c r="AA137" s="245" t="n">
        <v>0</v>
      </c>
      <c r="AB137" s="244" t="n">
        <v>0</v>
      </c>
      <c r="AC137" s="245" t="n">
        <v>0</v>
      </c>
      <c r="AD137" s="245" t="n">
        <v>0</v>
      </c>
      <c r="AE137" s="244" t="n">
        <v>0</v>
      </c>
      <c r="AF137" s="245" t="n">
        <v>0</v>
      </c>
      <c r="AG137" s="245" t="n">
        <v>0</v>
      </c>
      <c r="AH137" s="244" t="n">
        <v>0</v>
      </c>
      <c r="AI137" s="245" t="n">
        <v>0</v>
      </c>
      <c r="AJ137" s="245" t="n">
        <v>0</v>
      </c>
      <c r="AK137" s="244" t="n">
        <v>0</v>
      </c>
      <c r="AL137" s="245" t="n">
        <v>0</v>
      </c>
      <c r="AM137" s="245" t="n">
        <v>0</v>
      </c>
      <c r="AN137" s="244" t="n">
        <v>0</v>
      </c>
      <c r="AO137" s="245" t="n">
        <v>0</v>
      </c>
      <c r="AP137" s="245" t="n">
        <v>0</v>
      </c>
      <c r="AQ137" s="244" t="n">
        <v>0</v>
      </c>
      <c r="AR137" s="244">
        <f>IF('b2'!$AQ137&gt;0,'b2'!$AQ137,IF('b2'!$AN137&gt;0,'b2'!$AN137,IF('b2'!$AK137&gt;0,'b2'!$AK137,IF('b2'!$AH137&gt;0,'b2'!$AH137,IF('b2'!$AE137&gt;0,'b2'!$AE137,IF('b2'!$AB137&gt;0,'b2'!$AB137,IF('b2'!$Y137&gt;0,'b2'!$Y137,IF('b2'!$V137&gt;0,'b2'!$V137," ---"))))))))</f>
        <v/>
      </c>
      <c r="AS137" s="246" t="n">
        <v>0</v>
      </c>
      <c r="AT137" s="246" t="n">
        <v>0</v>
      </c>
      <c r="AU137" s="246" t="n">
        <v>0</v>
      </c>
      <c r="AV137" s="246" t="n">
        <v>0</v>
      </c>
      <c r="AW137" s="246" t="n">
        <v>0</v>
      </c>
      <c r="AX137" s="246" t="n">
        <v>0</v>
      </c>
      <c r="AY137" s="246" t="n">
        <v>0</v>
      </c>
      <c r="AZ137" s="246" t="n">
        <v>0</v>
      </c>
      <c r="BA137" s="246" t="n">
        <v>0</v>
      </c>
      <c r="BB137" s="246" t="n">
        <v>0</v>
      </c>
      <c r="BC137" s="246" t="n">
        <v>0</v>
      </c>
      <c r="BD137" s="246" t="n">
        <v>0</v>
      </c>
      <c r="BE137" s="247" t="n">
        <v>0</v>
      </c>
      <c r="BF137" s="248" t="n">
        <v>0</v>
      </c>
      <c r="BG137" s="248" t="n">
        <v>0</v>
      </c>
      <c r="BH137" s="249" t="n">
        <v>0</v>
      </c>
      <c r="BI137" s="250" t="inlineStr">
        <is>
          <t>#REF!</t>
        </is>
      </c>
      <c r="BJ137" s="251" t="inlineStr">
        <is>
          <t>#REF!</t>
        </is>
      </c>
      <c r="BK137" s="252" t="n">
        <v>0</v>
      </c>
      <c r="BL137" s="252" t="n">
        <v>0</v>
      </c>
      <c r="BM137" s="247" t="n">
        <v>0</v>
      </c>
      <c r="BN137" s="250" t="inlineStr">
        <is>
          <t>#REF!</t>
        </is>
      </c>
      <c r="BO137" s="251" t="inlineStr">
        <is>
          <t>#REF!</t>
        </is>
      </c>
      <c r="BP137" s="248" t="n">
        <v>0</v>
      </c>
      <c r="BQ137" s="248" t="n">
        <v>0</v>
      </c>
      <c r="BR137" s="249" t="n">
        <v>0</v>
      </c>
      <c r="BS137" s="250" t="inlineStr">
        <is>
          <t>#REF!</t>
        </is>
      </c>
      <c r="BT137" s="251">
        <f>'[2]DATA CONSOLIDADA 2018-2025 '!$BR139-'b2'!$BO137</f>
        <v/>
      </c>
      <c r="BU137" s="248" t="n">
        <v>0</v>
      </c>
      <c r="BV137" s="248" t="n">
        <v>0</v>
      </c>
      <c r="BW137" s="249" t="n">
        <v>0</v>
      </c>
      <c r="BX137" s="250" t="inlineStr">
        <is>
          <t>#REF!</t>
        </is>
      </c>
      <c r="BY137" s="251" t="inlineStr">
        <is>
          <t>#REF!</t>
        </is>
      </c>
      <c r="BZ137" s="248" t="n">
        <v>0</v>
      </c>
      <c r="CA137" s="248" t="n">
        <v>0</v>
      </c>
      <c r="CB137" s="249" t="n">
        <v>0</v>
      </c>
      <c r="CC137" s="250" t="inlineStr">
        <is>
          <t>#REF!</t>
        </is>
      </c>
      <c r="CD137" s="251">
        <f>'[2]DATA CONSOLIDADA 2018-2025 '!$CB139-'b2'!$BW137</f>
        <v/>
      </c>
      <c r="CE137" s="253" t="n">
        <v>0</v>
      </c>
      <c r="CF137" s="253" t="n">
        <v>0</v>
      </c>
      <c r="CG137" s="254" t="n">
        <v>0</v>
      </c>
      <c r="CH137" s="250" t="inlineStr">
        <is>
          <t>#REF!</t>
        </is>
      </c>
      <c r="CI137" s="251">
        <f>'[2]DATA CONSOLIDADA 2018-2025 '!$CG139-'b2'!$CB137</f>
        <v/>
      </c>
      <c r="CJ137" s="247" t="inlineStr">
        <is>
          <t>#REF!</t>
        </is>
      </c>
      <c r="CK137" s="247" t="n">
        <v>0</v>
      </c>
      <c r="CL137" s="247" t="n">
        <v>0</v>
      </c>
      <c r="CM137" s="247" t="n">
        <v>0</v>
      </c>
      <c r="CN137" s="247" t="inlineStr">
        <is>
          <t>#REF!</t>
        </is>
      </c>
      <c r="CO137" s="251">
        <f>'[2]DATA CONSOLIDADA 2018-2025 '!$CM139-'b2'!$CG137</f>
        <v/>
      </c>
      <c r="CP137" s="253" t="n">
        <v>0</v>
      </c>
      <c r="CQ137" s="253" t="n">
        <v>0</v>
      </c>
      <c r="CR137" s="253" t="n">
        <v>0</v>
      </c>
      <c r="CS137" s="253" t="n">
        <v>0</v>
      </c>
      <c r="CT137" s="253" t="n">
        <v>0</v>
      </c>
      <c r="CU137" s="253" t="n">
        <v>0</v>
      </c>
      <c r="CV137" s="247" t="n">
        <v>0</v>
      </c>
      <c r="CW137" s="247" t="n">
        <v>0</v>
      </c>
      <c r="CX137" s="247" t="n">
        <v>0</v>
      </c>
      <c r="CY137" s="247" t="n">
        <v>0</v>
      </c>
      <c r="CZ137" s="247" t="n">
        <v>0</v>
      </c>
      <c r="DA137" s="247" t="n">
        <v>0</v>
      </c>
      <c r="DB137" s="247" t="n">
        <v>0</v>
      </c>
      <c r="DC137" s="255" t="n">
        <v>0</v>
      </c>
      <c r="DD137" s="255" t="n">
        <v>0</v>
      </c>
      <c r="DE137" s="255" t="n">
        <v>0</v>
      </c>
      <c r="DF137" s="255" t="n">
        <v>0</v>
      </c>
      <c r="DG137" s="255" t="n">
        <v>0</v>
      </c>
      <c r="DH137" s="255" t="n">
        <v>0</v>
      </c>
      <c r="DI137" s="256" t="n">
        <v>20603684487</v>
      </c>
      <c r="DJ137" s="257" t="inlineStr">
        <is>
          <t>ASOCIACION DE PRODUCTORES ALPAQUEROS Y ARTESANOS SANTA ROSA APAASAR</t>
        </is>
      </c>
      <c r="DK137" s="257" t="inlineStr">
        <is>
          <t>01 Asociación</t>
        </is>
      </c>
      <c r="DL137" s="258" t="n"/>
      <c r="DM137" s="258" t="n"/>
      <c r="DN137" s="258" t="n"/>
      <c r="DO137" s="258" t="n"/>
      <c r="DP137" s="258" t="n"/>
      <c r="DQ137" s="258" t="n"/>
      <c r="DR137" s="258" t="n"/>
      <c r="DS137" s="258" t="n"/>
      <c r="DT137" s="258" t="n"/>
      <c r="DU137" s="258" t="n"/>
      <c r="DV137" s="258" t="n"/>
      <c r="DW137" s="258" t="n"/>
      <c r="DX137" s="258" t="n"/>
      <c r="DY137" s="258" t="n"/>
      <c r="DZ137" s="258" t="n"/>
      <c r="EA137" s="258" t="n"/>
      <c r="EB137" s="258" t="n"/>
      <c r="EC137" s="258" t="n"/>
      <c r="ED137" s="258" t="n"/>
      <c r="EE137" s="258" t="n"/>
    </row>
    <row r="138" hidden="1" ht="47.25" customHeight="1">
      <c r="A138" s="240" t="inlineStr">
        <is>
          <t>ASOCIACIÓN UNIÓN POMAVILCA</t>
        </is>
      </c>
      <c r="B138" s="240" t="inlineStr">
        <is>
          <t>PAPA</t>
        </is>
      </c>
      <c r="C138" s="240" t="inlineStr">
        <is>
          <t>PAPA NATIVA</t>
        </is>
      </c>
      <c r="D138" s="240" t="inlineStr">
        <is>
          <t>HUANCAVELICA</t>
        </is>
      </c>
      <c r="E138" s="240" t="inlineStr">
        <is>
          <t>090201</t>
        </is>
      </c>
      <c r="F138" s="240" t="inlineStr">
        <is>
          <t>HUANCAVELICA</t>
        </is>
      </c>
      <c r="G138" s="240" t="inlineStr">
        <is>
          <t>ACOBAMBA</t>
        </is>
      </c>
      <c r="H138" s="240" t="inlineStr">
        <is>
          <t>ACOBAMBA</t>
        </is>
      </c>
      <c r="I138" s="241" t="n">
        <v>1</v>
      </c>
      <c r="J138" s="241" t="n">
        <v>1</v>
      </c>
      <c r="K138" s="241" t="n">
        <v>1</v>
      </c>
      <c r="L138" s="241" t="n">
        <v>1</v>
      </c>
      <c r="M138" s="241" t="n">
        <v>1</v>
      </c>
      <c r="N138" s="241" t="n">
        <v>1</v>
      </c>
      <c r="O138" s="241" t="n"/>
      <c r="P138" s="241" t="n"/>
      <c r="Q138" s="241" t="inlineStr">
        <is>
          <t>PAC</t>
        </is>
      </c>
      <c r="R138" s="242">
        <f>IF(I138=1,I$2,"")&amp;IF(J138=1,IF(I138=1,"-","")&amp;J$2,"")&amp;IF(K138=1,IF(OR(J138=1,I138=1),"-","")&amp;K$2,"")&amp;IF(L138=1,IF(OR(K138=1,J138=1,I138=1),"-","")&amp;L$2,"")&amp;IF(M138=1,IF(OR(L138=1,K138=1,J138=1,I138=1),"-","")&amp;M$2,"")&amp;IF(N138=1,IF(OR(M138=1,L138=1,K138=1,J138=1,I138=1),"-","")&amp;N$2,"")&amp;IF(O138=1,IF(OR(N138=1,M138=1,L138=1,K138=1,J138=1,I138=1),"-","")&amp;O$2,"")&amp;IF(P138=1,IF(I138=1," - ",IF(J138=1," - ",IF(K138=1," - ",IF(L138=1," - ",IF(M138=1," - ",IF(N138=1," - ",IF(O138=1," - ","")))))))&amp;P$2,"")</f>
        <v/>
      </c>
      <c r="S138" s="243">
        <f>SUM('b2'!$I138:$P138)</f>
        <v/>
      </c>
      <c r="T138" s="243">
        <f>IF(OR('b2'!$J138=1,'b2'!$K138=1,'b2'!$L138=1,'b2'!$M138=1,'b2'!$N138=1,'b2'!$O138=1,'b2'!$P138=1),"SI","NO")</f>
        <v/>
      </c>
      <c r="U138" s="243">
        <f>IF(OR('b2'!$K138=1,'b2'!$L138=1,'b2'!$M138=1,'b2'!$N138=1,'b2'!$O138=1,'b2'!$P138=1),"SI","NO")</f>
        <v/>
      </c>
      <c r="V138" s="244" t="n">
        <v>25</v>
      </c>
      <c r="W138" s="245" t="n">
        <v>17</v>
      </c>
      <c r="X138" s="245" t="n">
        <v>8</v>
      </c>
      <c r="Y138" s="244" t="n">
        <v>25</v>
      </c>
      <c r="Z138" s="245" t="n">
        <v>17</v>
      </c>
      <c r="AA138" s="245" t="n">
        <v>8</v>
      </c>
      <c r="AB138" s="244" t="n">
        <v>25</v>
      </c>
      <c r="AC138" s="245" t="n">
        <v>20</v>
      </c>
      <c r="AD138" s="245" t="n">
        <v>11</v>
      </c>
      <c r="AE138" s="244" t="n">
        <v>31</v>
      </c>
      <c r="AF138" s="245" t="n">
        <v>20</v>
      </c>
      <c r="AG138" s="245" t="n">
        <v>11</v>
      </c>
      <c r="AH138" s="244" t="n">
        <v>31</v>
      </c>
      <c r="AI138" s="245" t="n">
        <v>20</v>
      </c>
      <c r="AJ138" s="245" t="n">
        <v>11</v>
      </c>
      <c r="AK138" s="244" t="n">
        <v>31</v>
      </c>
      <c r="AL138" s="245" t="n">
        <v>0</v>
      </c>
      <c r="AM138" s="245" t="n">
        <v>0</v>
      </c>
      <c r="AN138" s="244" t="n">
        <v>0</v>
      </c>
      <c r="AO138" s="245" t="n">
        <v>0</v>
      </c>
      <c r="AP138" s="245" t="n">
        <v>0</v>
      </c>
      <c r="AQ138" s="244" t="n">
        <v>0</v>
      </c>
      <c r="AR138" s="244">
        <f>IF('b2'!$AQ138&gt;0,'b2'!$AQ138,IF('b2'!$AN138&gt;0,'b2'!$AN138,IF('b2'!$AK138&gt;0,'b2'!$AK138,IF('b2'!$AH138&gt;0,'b2'!$AH138,IF('b2'!$AE138&gt;0,'b2'!$AE138,IF('b2'!$AB138&gt;0,'b2'!$AB138,IF('b2'!$Y138&gt;0,'b2'!$Y138,IF('b2'!$V138&gt;0,'b2'!$V138," ---"))))))))</f>
        <v/>
      </c>
      <c r="AS138" s="246" t="n">
        <v>0</v>
      </c>
      <c r="AT138" s="246" t="n">
        <v>6</v>
      </c>
      <c r="AU138" s="246" t="n">
        <v>62</v>
      </c>
      <c r="AV138" s="246" t="n">
        <v>13</v>
      </c>
      <c r="AW138" s="246" t="n">
        <v>7</v>
      </c>
      <c r="AX138" s="246" t="n">
        <v>2</v>
      </c>
      <c r="AY138" s="246" t="n">
        <v>21</v>
      </c>
      <c r="AZ138" s="246" t="n">
        <v>3</v>
      </c>
      <c r="BA138" s="246" t="n">
        <v>0</v>
      </c>
      <c r="BB138" s="246" t="n">
        <v>0</v>
      </c>
      <c r="BC138" s="246" t="n">
        <v>0</v>
      </c>
      <c r="BD138" s="246" t="n">
        <v>0</v>
      </c>
      <c r="BE138" s="247" t="n">
        <v>0</v>
      </c>
      <c r="BF138" s="248" t="n">
        <v>0</v>
      </c>
      <c r="BG138" s="248" t="n">
        <v>0</v>
      </c>
      <c r="BH138" s="249" t="n">
        <v>0</v>
      </c>
      <c r="BI138" s="250" t="inlineStr">
        <is>
          <t>#REF!</t>
        </is>
      </c>
      <c r="BJ138" s="251" t="inlineStr">
        <is>
          <t>#REF!</t>
        </is>
      </c>
      <c r="BK138" s="248" t="n">
        <v>80776</v>
      </c>
      <c r="BL138" s="248" t="n">
        <v>0</v>
      </c>
      <c r="BM138" s="249" t="n">
        <v>80776</v>
      </c>
      <c r="BN138" s="250" t="inlineStr">
        <is>
          <t>#REF!</t>
        </is>
      </c>
      <c r="BO138" s="251" t="inlineStr">
        <is>
          <t>#REF!</t>
        </is>
      </c>
      <c r="BP138" s="248" t="n">
        <v>156649.55</v>
      </c>
      <c r="BQ138" s="248" t="n">
        <v>0</v>
      </c>
      <c r="BR138" s="249" t="n">
        <v>156649.55</v>
      </c>
      <c r="BS138" s="250" t="inlineStr">
        <is>
          <t>#REF!</t>
        </is>
      </c>
      <c r="BT138" s="251">
        <f>'[2]DATA CONSOLIDADA 2018-2025 '!$BR140-'b2'!$BO138</f>
        <v/>
      </c>
      <c r="BU138" s="248" t="n">
        <v>127497.75</v>
      </c>
      <c r="BV138" s="248" t="n">
        <v>0</v>
      </c>
      <c r="BW138" s="249" t="n">
        <v>127497.75</v>
      </c>
      <c r="BX138" s="250" t="inlineStr">
        <is>
          <t>#REF!</t>
        </is>
      </c>
      <c r="BY138" s="251" t="inlineStr">
        <is>
          <t>#REF!</t>
        </is>
      </c>
      <c r="BZ138" s="248" t="n">
        <v>53919</v>
      </c>
      <c r="CA138" s="248" t="n">
        <v>0</v>
      </c>
      <c r="CB138" s="249" t="n">
        <v>53919</v>
      </c>
      <c r="CC138" s="250" t="inlineStr">
        <is>
          <t>#REF!</t>
        </is>
      </c>
      <c r="CD138" s="251">
        <f>'[2]DATA CONSOLIDADA 2018-2025 '!$CB140-'b2'!$BW138</f>
        <v/>
      </c>
      <c r="CE138" s="253" t="n">
        <v>0</v>
      </c>
      <c r="CF138" s="253" t="n">
        <v>0</v>
      </c>
      <c r="CG138" s="254" t="n">
        <v>0</v>
      </c>
      <c r="CH138" s="250" t="inlineStr">
        <is>
          <t>#REF!</t>
        </is>
      </c>
      <c r="CI138" s="251">
        <f>'[2]DATA CONSOLIDADA 2018-2025 '!$CG140-'b2'!$CB138</f>
        <v/>
      </c>
      <c r="CJ138" s="247" t="inlineStr">
        <is>
          <t>#REF!</t>
        </is>
      </c>
      <c r="CK138" s="247" t="n">
        <v>0</v>
      </c>
      <c r="CL138" s="247" t="n">
        <v>0</v>
      </c>
      <c r="CM138" s="247" t="n">
        <v>0</v>
      </c>
      <c r="CN138" s="247" t="inlineStr">
        <is>
          <t>#REF!</t>
        </is>
      </c>
      <c r="CO138" s="251">
        <f>'[2]DATA CONSOLIDADA 2018-2025 '!$CM140-'b2'!$CG138</f>
        <v/>
      </c>
      <c r="CP138" s="253" t="n">
        <v>0</v>
      </c>
      <c r="CQ138" s="253" t="n">
        <v>0</v>
      </c>
      <c r="CR138" s="253" t="n">
        <v>0</v>
      </c>
      <c r="CS138" s="253" t="n">
        <v>53919</v>
      </c>
      <c r="CT138" s="253" t="n">
        <v>0</v>
      </c>
      <c r="CU138" s="253" t="n">
        <v>0</v>
      </c>
      <c r="CV138" s="247" t="n">
        <v>53919</v>
      </c>
      <c r="CW138" s="247" t="n">
        <v>0</v>
      </c>
      <c r="CX138" s="247" t="n">
        <v>0</v>
      </c>
      <c r="CY138" s="247" t="n">
        <v>0</v>
      </c>
      <c r="CZ138" s="247" t="n">
        <v>0</v>
      </c>
      <c r="DA138" s="247" t="n">
        <v>0</v>
      </c>
      <c r="DB138" s="247" t="n">
        <v>0</v>
      </c>
      <c r="DC138" s="255" t="n">
        <v>0</v>
      </c>
      <c r="DD138" s="255" t="n">
        <v>0</v>
      </c>
      <c r="DE138" s="255" t="n">
        <v>0</v>
      </c>
      <c r="DF138" s="255" t="n">
        <v>0</v>
      </c>
      <c r="DG138" s="255" t="n">
        <v>0</v>
      </c>
      <c r="DH138" s="255" t="n">
        <v>0</v>
      </c>
      <c r="DI138" s="256" t="n">
        <v>20568720866</v>
      </c>
      <c r="DJ138" s="257" t="inlineStr">
        <is>
          <t>ASOCIACION UNION POMAVILCA</t>
        </is>
      </c>
      <c r="DK138" s="257" t="inlineStr">
        <is>
          <t>01 Asociación</t>
        </is>
      </c>
      <c r="DL138" s="258" t="n"/>
      <c r="DM138" s="258" t="n"/>
      <c r="DN138" s="258" t="n"/>
      <c r="DO138" s="258" t="n"/>
      <c r="DP138" s="258" t="n"/>
      <c r="DQ138" s="258" t="n"/>
      <c r="DR138" s="258" t="n"/>
      <c r="DS138" s="258" t="n"/>
      <c r="DT138" s="258" t="n"/>
      <c r="DU138" s="258" t="n"/>
      <c r="DV138" s="258" t="n"/>
      <c r="DW138" s="258" t="n"/>
      <c r="DX138" s="258" t="n"/>
      <c r="DY138" s="258" t="n"/>
      <c r="DZ138" s="258" t="n"/>
      <c r="EA138" s="258" t="n"/>
      <c r="EB138" s="258" t="n"/>
      <c r="EC138" s="258" t="n"/>
      <c r="ED138" s="258" t="n"/>
      <c r="EE138" s="258" t="n"/>
    </row>
    <row r="139" hidden="1" ht="47.25" customHeight="1">
      <c r="A139" s="240" t="inlineStr">
        <is>
          <t>ASOCIACIӎ DE PRODUCTORES DE AGUAS TERMALES DE PUMARANRA</t>
        </is>
      </c>
      <c r="B139" s="240" t="inlineStr">
        <is>
          <t>PAPA</t>
        </is>
      </c>
      <c r="C139" s="240" t="inlineStr">
        <is>
          <t>PAPA</t>
        </is>
      </c>
      <c r="D139" s="240" t="inlineStr">
        <is>
          <t>HUANCAVELICA</t>
        </is>
      </c>
      <c r="E139" s="240" t="inlineStr">
        <is>
          <t>090201</t>
        </is>
      </c>
      <c r="F139" s="240" t="inlineStr">
        <is>
          <t>HUANCAVELICA</t>
        </is>
      </c>
      <c r="G139" s="240" t="inlineStr">
        <is>
          <t>ACOBAMBA</t>
        </is>
      </c>
      <c r="H139" s="240" t="inlineStr">
        <is>
          <t>ACOBAMBA</t>
        </is>
      </c>
      <c r="I139" s="241" t="n"/>
      <c r="J139" s="241" t="n">
        <v>1</v>
      </c>
      <c r="K139" s="241" t="n"/>
      <c r="L139" s="241" t="n"/>
      <c r="M139" s="241" t="n"/>
      <c r="N139" s="241" t="n"/>
      <c r="O139" s="241" t="n"/>
      <c r="P139" s="241" t="n"/>
      <c r="Q139" s="241" t="inlineStr">
        <is>
          <t>PAC</t>
        </is>
      </c>
      <c r="R139" s="242">
        <f>IF(I139=1,I$2,"")&amp;IF(J139=1,IF(I139=1,"-","")&amp;J$2,"")&amp;IF(K139=1,IF(OR(J139=1,I139=1),"-","")&amp;K$2,"")&amp;IF(L139=1,IF(OR(K139=1,J139=1,I139=1),"-","")&amp;L$2,"")&amp;IF(M139=1,IF(OR(L139=1,K139=1,J139=1,I139=1),"-","")&amp;M$2,"")&amp;IF(N139=1,IF(OR(M139=1,L139=1,K139=1,J139=1,I139=1),"-","")&amp;N$2,"")&amp;IF(O139=1,IF(OR(N139=1,M139=1,L139=1,K139=1,J139=1,I139=1),"-","")&amp;O$2,"")&amp;IF(P139=1,IF(I139=1," - ",IF(J139=1," - ",IF(K139=1," - ",IF(L139=1," - ",IF(M139=1," - ",IF(N139=1," - ",IF(O139=1," - ","")))))))&amp;P$2,"")</f>
        <v/>
      </c>
      <c r="S139" s="243">
        <f>SUM('b2'!$I139:$P139)</f>
        <v/>
      </c>
      <c r="T139" s="243">
        <f>IF(OR('b2'!$J139=1,'b2'!$K139=1,'b2'!$L139=1,'b2'!$M139=1,'b2'!$N139=1,'b2'!$O139=1,'b2'!$P139=1),"SI","NO")</f>
        <v/>
      </c>
      <c r="U139" s="243">
        <f>IF(OR('b2'!$K139=1,'b2'!$L139=1,'b2'!$M139=1,'b2'!$N139=1,'b2'!$O139=1,'b2'!$P139=1),"SI","NO")</f>
        <v/>
      </c>
      <c r="V139" s="244" t="n">
        <v>0</v>
      </c>
      <c r="W139" s="245" t="n">
        <v>14</v>
      </c>
      <c r="X139" s="245" t="n">
        <v>5</v>
      </c>
      <c r="Y139" s="244" t="n">
        <v>19</v>
      </c>
      <c r="Z139" s="245" t="n">
        <v>0</v>
      </c>
      <c r="AA139" s="245" t="n">
        <v>0</v>
      </c>
      <c r="AB139" s="244" t="n">
        <v>0</v>
      </c>
      <c r="AC139" s="245" t="n">
        <v>0</v>
      </c>
      <c r="AD139" s="245" t="n">
        <v>0</v>
      </c>
      <c r="AE139" s="244" t="n">
        <v>0</v>
      </c>
      <c r="AF139" s="245" t="n">
        <v>0</v>
      </c>
      <c r="AG139" s="245" t="n">
        <v>0</v>
      </c>
      <c r="AH139" s="244" t="n">
        <v>0</v>
      </c>
      <c r="AI139" s="245" t="n">
        <v>0</v>
      </c>
      <c r="AJ139" s="245" t="n">
        <v>0</v>
      </c>
      <c r="AK139" s="244" t="n">
        <v>0</v>
      </c>
      <c r="AL139" s="245" t="n">
        <v>0</v>
      </c>
      <c r="AM139" s="245" t="n">
        <v>0</v>
      </c>
      <c r="AN139" s="244" t="n">
        <v>0</v>
      </c>
      <c r="AO139" s="245" t="n">
        <v>0</v>
      </c>
      <c r="AP139" s="245" t="n">
        <v>0</v>
      </c>
      <c r="AQ139" s="244" t="n">
        <v>0</v>
      </c>
      <c r="AR139" s="244">
        <f>IF('b2'!$AQ139&gt;0,'b2'!$AQ139,IF('b2'!$AN139&gt;0,'b2'!$AN139,IF('b2'!$AK139&gt;0,'b2'!$AK139,IF('b2'!$AH139&gt;0,'b2'!$AH139,IF('b2'!$AE139&gt;0,'b2'!$AE139,IF('b2'!$AB139&gt;0,'b2'!$AB139,IF('b2'!$Y139&gt;0,'b2'!$Y139,IF('b2'!$V139&gt;0,'b2'!$V139," ---"))))))))</f>
        <v/>
      </c>
      <c r="AS139" s="246" t="n">
        <v>0</v>
      </c>
      <c r="AT139" s="246" t="n">
        <v>0</v>
      </c>
      <c r="AU139" s="246" t="n">
        <v>0</v>
      </c>
      <c r="AV139" s="246" t="n">
        <v>0</v>
      </c>
      <c r="AW139" s="246" t="n">
        <v>0</v>
      </c>
      <c r="AX139" s="246" t="n">
        <v>0</v>
      </c>
      <c r="AY139" s="246" t="n">
        <v>0</v>
      </c>
      <c r="AZ139" s="246" t="n">
        <v>0</v>
      </c>
      <c r="BA139" s="246" t="n">
        <v>0</v>
      </c>
      <c r="BB139" s="246" t="n">
        <v>0</v>
      </c>
      <c r="BC139" s="246" t="n">
        <v>0</v>
      </c>
      <c r="BD139" s="246" t="n">
        <v>0</v>
      </c>
      <c r="BE139" s="247" t="n">
        <v>0</v>
      </c>
      <c r="BF139" s="248" t="n">
        <v>0</v>
      </c>
      <c r="BG139" s="248" t="n">
        <v>0</v>
      </c>
      <c r="BH139" s="249" t="n">
        <v>0</v>
      </c>
      <c r="BI139" s="250" t="inlineStr">
        <is>
          <t>#REF!</t>
        </is>
      </c>
      <c r="BJ139" s="251" t="inlineStr">
        <is>
          <t>#REF!</t>
        </is>
      </c>
      <c r="BK139" s="252" t="n">
        <v>0</v>
      </c>
      <c r="BL139" s="252" t="n">
        <v>0</v>
      </c>
      <c r="BM139" s="247" t="n">
        <v>0</v>
      </c>
      <c r="BN139" s="250" t="inlineStr">
        <is>
          <t>#REF!</t>
        </is>
      </c>
      <c r="BO139" s="251" t="inlineStr">
        <is>
          <t>#REF!</t>
        </is>
      </c>
      <c r="BP139" s="248" t="n">
        <v>0</v>
      </c>
      <c r="BQ139" s="248" t="n">
        <v>0</v>
      </c>
      <c r="BR139" s="249" t="n">
        <v>0</v>
      </c>
      <c r="BS139" s="250" t="inlineStr">
        <is>
          <t>#REF!</t>
        </is>
      </c>
      <c r="BT139" s="251">
        <f>'[2]DATA CONSOLIDADA 2018-2025 '!$BR141-'b2'!$BO139</f>
        <v/>
      </c>
      <c r="BU139" s="248" t="n">
        <v>0</v>
      </c>
      <c r="BV139" s="248" t="n">
        <v>0</v>
      </c>
      <c r="BW139" s="249" t="n">
        <v>0</v>
      </c>
      <c r="BX139" s="250" t="inlineStr">
        <is>
          <t>#REF!</t>
        </is>
      </c>
      <c r="BY139" s="251" t="inlineStr">
        <is>
          <t>#REF!</t>
        </is>
      </c>
      <c r="BZ139" s="248" t="n">
        <v>0</v>
      </c>
      <c r="CA139" s="248" t="n">
        <v>0</v>
      </c>
      <c r="CB139" s="249" t="n">
        <v>0</v>
      </c>
      <c r="CC139" s="250" t="inlineStr">
        <is>
          <t>#REF!</t>
        </is>
      </c>
      <c r="CD139" s="251">
        <f>'[2]DATA CONSOLIDADA 2018-2025 '!$CB141-'b2'!$BW139</f>
        <v/>
      </c>
      <c r="CE139" s="253" t="n">
        <v>0</v>
      </c>
      <c r="CF139" s="253" t="n">
        <v>0</v>
      </c>
      <c r="CG139" s="254" t="n">
        <v>0</v>
      </c>
      <c r="CH139" s="250" t="inlineStr">
        <is>
          <t>#REF!</t>
        </is>
      </c>
      <c r="CI139" s="251">
        <f>'[2]DATA CONSOLIDADA 2018-2025 '!$CG141-'b2'!$CB139</f>
        <v/>
      </c>
      <c r="CJ139" s="247" t="inlineStr">
        <is>
          <t>#REF!</t>
        </is>
      </c>
      <c r="CK139" s="247" t="n">
        <v>0</v>
      </c>
      <c r="CL139" s="247" t="n">
        <v>0</v>
      </c>
      <c r="CM139" s="247" t="n">
        <v>0</v>
      </c>
      <c r="CN139" s="247" t="inlineStr">
        <is>
          <t>#REF!</t>
        </is>
      </c>
      <c r="CO139" s="251">
        <f>'[2]DATA CONSOLIDADA 2018-2025 '!$CM141-'b2'!$CG139</f>
        <v/>
      </c>
      <c r="CP139" s="253" t="n">
        <v>0</v>
      </c>
      <c r="CQ139" s="253" t="n">
        <v>0</v>
      </c>
      <c r="CR139" s="253" t="n">
        <v>0</v>
      </c>
      <c r="CS139" s="253" t="n">
        <v>0</v>
      </c>
      <c r="CT139" s="253" t="n">
        <v>0</v>
      </c>
      <c r="CU139" s="253" t="n">
        <v>0</v>
      </c>
      <c r="CV139" s="247" t="n">
        <v>0</v>
      </c>
      <c r="CW139" s="247" t="n">
        <v>0</v>
      </c>
      <c r="CX139" s="247" t="n">
        <v>0</v>
      </c>
      <c r="CY139" s="247" t="n">
        <v>0</v>
      </c>
      <c r="CZ139" s="247" t="n">
        <v>0</v>
      </c>
      <c r="DA139" s="247" t="n">
        <v>0</v>
      </c>
      <c r="DB139" s="247" t="n">
        <v>0</v>
      </c>
      <c r="DC139" s="255" t="n">
        <v>0</v>
      </c>
      <c r="DD139" s="255" t="n">
        <v>0</v>
      </c>
      <c r="DE139" s="255" t="n">
        <v>0</v>
      </c>
      <c r="DF139" s="255" t="n">
        <v>0</v>
      </c>
      <c r="DG139" s="255" t="n">
        <v>0</v>
      </c>
      <c r="DH139" s="255" t="n">
        <v>0</v>
      </c>
      <c r="DI139" s="256" t="n">
        <v>20568466030</v>
      </c>
      <c r="DJ139" s="257" t="inlineStr">
        <is>
          <t xml:space="preserve">ASOCIACION DE PRODUCTORES AGROPECUARIOS DE AGUAS TERMALES DE PUMARANRA
</t>
        </is>
      </c>
      <c r="DK139" s="257" t="inlineStr">
        <is>
          <t>01 Asociación</t>
        </is>
      </c>
      <c r="DL139" s="258" t="n"/>
      <c r="DM139" s="258" t="n"/>
      <c r="DN139" s="258" t="n"/>
      <c r="DO139" s="258" t="n"/>
      <c r="DP139" s="258" t="n"/>
      <c r="DQ139" s="258" t="n"/>
      <c r="DR139" s="258" t="n"/>
      <c r="DS139" s="258" t="n"/>
      <c r="DT139" s="258" t="n"/>
      <c r="DU139" s="258" t="n"/>
      <c r="DV139" s="258" t="n"/>
      <c r="DW139" s="258" t="n"/>
      <c r="DX139" s="258" t="n"/>
      <c r="DY139" s="258" t="n"/>
      <c r="DZ139" s="258" t="n"/>
      <c r="EA139" s="258" t="n"/>
      <c r="EB139" s="258" t="n"/>
      <c r="EC139" s="258" t="n"/>
      <c r="ED139" s="258" t="n"/>
      <c r="EE139" s="258" t="n"/>
    </row>
    <row r="140" hidden="1" ht="47.25" customHeight="1">
      <c r="A140" s="240" t="inlineStr">
        <is>
          <t>COMUNIDAD DE CCARHUANCHO</t>
        </is>
      </c>
      <c r="B140" s="240" t="inlineStr">
        <is>
          <t>FIBRA DE ALPACA</t>
        </is>
      </c>
      <c r="C140" s="240" t="inlineStr">
        <is>
          <t>FIBRA DE ALPACA</t>
        </is>
      </c>
      <c r="D140" s="240" t="inlineStr">
        <is>
          <t>HUANCAVELICA</t>
        </is>
      </c>
      <c r="E140" s="240" t="inlineStr">
        <is>
          <t>090607</t>
        </is>
      </c>
      <c r="F140" s="240" t="inlineStr">
        <is>
          <t>HUANCAVELICA</t>
        </is>
      </c>
      <c r="G140" s="240" t="inlineStr">
        <is>
          <t>HUAYTARA</t>
        </is>
      </c>
      <c r="H140" s="240" t="inlineStr">
        <is>
          <t>PILPICHACA</t>
        </is>
      </c>
      <c r="I140" s="257" t="n"/>
      <c r="J140" s="257" t="n"/>
      <c r="K140" s="257" t="n"/>
      <c r="L140" s="257" t="n"/>
      <c r="M140" s="241" t="n">
        <v>1</v>
      </c>
      <c r="N140" s="241" t="n">
        <v>1</v>
      </c>
      <c r="O140" s="241" t="n"/>
      <c r="P140" s="241" t="n"/>
      <c r="Q140" s="241" t="inlineStr">
        <is>
          <t>PAC</t>
        </is>
      </c>
      <c r="R140" s="242">
        <f>IF(I140=1,I$2,"")&amp;IF(J140=1,IF(I140=1,"-","")&amp;J$2,"")&amp;IF(K140=1,IF(OR(J140=1,I140=1),"-","")&amp;K$2,"")&amp;IF(L140=1,IF(OR(K140=1,J140=1,I140=1),"-","")&amp;L$2,"")&amp;IF(M140=1,IF(OR(L140=1,K140=1,J140=1,I140=1),"-","")&amp;M$2,"")&amp;IF(N140=1,IF(OR(M140=1,L140=1,K140=1,J140=1,I140=1),"-","")&amp;N$2,"")&amp;IF(O140=1,IF(OR(N140=1,M140=1,L140=1,K140=1,J140=1,I140=1),"-","")&amp;O$2,"")&amp;IF(P140=1,IF(I140=1," - ",IF(J140=1," - ",IF(K140=1," - ",IF(L140=1," - ",IF(M140=1," - ",IF(N140=1," - ",IF(O140=1," - ","")))))))&amp;P$2,"")</f>
        <v/>
      </c>
      <c r="S140" s="243">
        <f>SUM('b2'!$I140:$P140)</f>
        <v/>
      </c>
      <c r="T140" s="243">
        <f>IF(OR('b2'!$J140=1,'b2'!$K140=1,'b2'!$L140=1,'b2'!$M140=1,'b2'!$N140=1,'b2'!$O140=1,'b2'!$P140=1),"SI","NO")</f>
        <v/>
      </c>
      <c r="U140" s="243">
        <f>IF(OR('b2'!$K140=1,'b2'!$L140=1,'b2'!$M140=1,'b2'!$N140=1,'b2'!$O140=1,'b2'!$P140=1),"SI","NO")</f>
        <v/>
      </c>
      <c r="V140" s="244" t="n">
        <v>0</v>
      </c>
      <c r="W140" s="245" t="n">
        <v>0</v>
      </c>
      <c r="X140" s="245" t="n">
        <v>0</v>
      </c>
      <c r="Y140" s="244" t="n">
        <v>0</v>
      </c>
      <c r="Z140" s="245" t="n">
        <v>0</v>
      </c>
      <c r="AA140" s="245" t="n">
        <v>0</v>
      </c>
      <c r="AB140" s="244" t="n">
        <v>0</v>
      </c>
      <c r="AC140" s="245" t="n">
        <v>0</v>
      </c>
      <c r="AD140" s="245" t="n">
        <v>0</v>
      </c>
      <c r="AE140" s="244" t="n">
        <v>0</v>
      </c>
      <c r="AF140" s="245" t="n">
        <v>128</v>
      </c>
      <c r="AG140" s="245" t="n">
        <v>152</v>
      </c>
      <c r="AH140" s="244" t="n">
        <v>280</v>
      </c>
      <c r="AI140" s="245" t="n">
        <v>128</v>
      </c>
      <c r="AJ140" s="245" t="n">
        <v>152</v>
      </c>
      <c r="AK140" s="244" t="n">
        <v>280</v>
      </c>
      <c r="AL140" s="245" t="n">
        <v>0</v>
      </c>
      <c r="AM140" s="245" t="n">
        <v>0</v>
      </c>
      <c r="AN140" s="244" t="n">
        <v>0</v>
      </c>
      <c r="AO140" s="245" t="n">
        <v>0</v>
      </c>
      <c r="AP140" s="245" t="n">
        <v>0</v>
      </c>
      <c r="AQ140" s="244" t="n">
        <v>0</v>
      </c>
      <c r="AR140" s="244">
        <f>IF('b2'!$AQ140&gt;0,'b2'!$AQ140,IF('b2'!$AN140&gt;0,'b2'!$AN140,IF('b2'!$AK140&gt;0,'b2'!$AK140,IF('b2'!$AH140&gt;0,'b2'!$AH140,IF('b2'!$AE140&gt;0,'b2'!$AE140,IF('b2'!$AB140&gt;0,'b2'!$AB140,IF('b2'!$Y140&gt;0,'b2'!$Y140,IF('b2'!$V140&gt;0,'b2'!$V140," ---"))))))))</f>
        <v/>
      </c>
      <c r="AS140" s="246" t="n">
        <v>0</v>
      </c>
      <c r="AT140" s="246" t="n">
        <v>0</v>
      </c>
      <c r="AU140" s="246" t="n">
        <v>0</v>
      </c>
      <c r="AV140" s="246" t="n">
        <v>0</v>
      </c>
      <c r="AW140" s="246" t="n">
        <v>14</v>
      </c>
      <c r="AX140" s="246" t="n">
        <v>4</v>
      </c>
      <c r="AY140" s="246" t="n">
        <v>2</v>
      </c>
      <c r="AZ140" s="246" t="n">
        <v>1</v>
      </c>
      <c r="BA140" s="246" t="n">
        <v>0</v>
      </c>
      <c r="BB140" s="246" t="n">
        <v>0</v>
      </c>
      <c r="BC140" s="246" t="n">
        <v>0</v>
      </c>
      <c r="BD140" s="246" t="n">
        <v>0</v>
      </c>
      <c r="BE140" s="249" t="n">
        <v>0</v>
      </c>
      <c r="BF140" s="248" t="n">
        <v>0</v>
      </c>
      <c r="BG140" s="248" t="n">
        <v>0</v>
      </c>
      <c r="BH140" s="249" t="n">
        <v>0</v>
      </c>
      <c r="BI140" s="250" t="inlineStr">
        <is>
          <t>#REF!</t>
        </is>
      </c>
      <c r="BJ140" s="251" t="inlineStr">
        <is>
          <t>#REF!</t>
        </is>
      </c>
      <c r="BK140" s="248" t="n">
        <v>0</v>
      </c>
      <c r="BL140" s="248" t="n">
        <v>0</v>
      </c>
      <c r="BM140" s="249" t="n">
        <v>0</v>
      </c>
      <c r="BN140" s="250" t="inlineStr">
        <is>
          <t>#REF!</t>
        </is>
      </c>
      <c r="BO140" s="251" t="inlineStr">
        <is>
          <t>#REF!</t>
        </is>
      </c>
      <c r="BP140" s="252" t="n">
        <v>0</v>
      </c>
      <c r="BQ140" s="252" t="n">
        <v>0</v>
      </c>
      <c r="BR140" s="247" t="n">
        <v>0</v>
      </c>
      <c r="BS140" s="250" t="inlineStr">
        <is>
          <t>#REF!</t>
        </is>
      </c>
      <c r="BT140" s="251">
        <f>'[2]DATA CONSOLIDADA 2018-2025 '!$BR142-'b2'!$BO140</f>
        <v/>
      </c>
      <c r="BU140" s="248" t="n">
        <v>0</v>
      </c>
      <c r="BV140" s="248" t="n">
        <v>0</v>
      </c>
      <c r="BW140" s="249" t="n">
        <v>0</v>
      </c>
      <c r="BX140" s="250" t="inlineStr">
        <is>
          <t>#REF!</t>
        </is>
      </c>
      <c r="BY140" s="251" t="inlineStr">
        <is>
          <t>#REF!</t>
        </is>
      </c>
      <c r="BZ140" s="248" t="n">
        <v>0</v>
      </c>
      <c r="CA140" s="248" t="n">
        <v>0</v>
      </c>
      <c r="CB140" s="249" t="n">
        <v>0</v>
      </c>
      <c r="CC140" s="250" t="inlineStr">
        <is>
          <t>#REF!</t>
        </is>
      </c>
      <c r="CD140" s="251">
        <f>'[2]DATA CONSOLIDADA 2018-2025 '!$CB142-'b2'!$BW140</f>
        <v/>
      </c>
      <c r="CE140" s="253" t="n">
        <v>0</v>
      </c>
      <c r="CF140" s="253" t="n">
        <v>0</v>
      </c>
      <c r="CG140" s="254" t="n">
        <v>0</v>
      </c>
      <c r="CH140" s="250" t="inlineStr">
        <is>
          <t>#REF!</t>
        </is>
      </c>
      <c r="CI140" s="251">
        <f>'[2]DATA CONSOLIDADA 2018-2025 '!$CG142-'b2'!$CB140</f>
        <v/>
      </c>
      <c r="CJ140" s="247" t="inlineStr">
        <is>
          <t>#REF!</t>
        </is>
      </c>
      <c r="CK140" s="247" t="n">
        <v>0</v>
      </c>
      <c r="CL140" s="247" t="n">
        <v>0</v>
      </c>
      <c r="CM140" s="247" t="n">
        <v>0</v>
      </c>
      <c r="CN140" s="247" t="inlineStr">
        <is>
          <t>#REF!</t>
        </is>
      </c>
      <c r="CO140" s="251">
        <f>'[2]DATA CONSOLIDADA 2018-2025 '!$CM142-'b2'!$CG140</f>
        <v/>
      </c>
      <c r="CP140" s="253" t="n">
        <v>0</v>
      </c>
      <c r="CQ140" s="253" t="n">
        <v>0</v>
      </c>
      <c r="CR140" s="253" t="n">
        <v>0</v>
      </c>
      <c r="CS140" s="253" t="n">
        <v>0</v>
      </c>
      <c r="CT140" s="253" t="n">
        <v>0</v>
      </c>
      <c r="CU140" s="253" t="n">
        <v>0</v>
      </c>
      <c r="CV140" s="247" t="n">
        <v>0</v>
      </c>
      <c r="CW140" s="247" t="n">
        <v>0</v>
      </c>
      <c r="CX140" s="247" t="n">
        <v>0</v>
      </c>
      <c r="CY140" s="247" t="n">
        <v>0</v>
      </c>
      <c r="CZ140" s="247" t="n">
        <v>0</v>
      </c>
      <c r="DA140" s="247" t="n">
        <v>0</v>
      </c>
      <c r="DB140" s="247" t="n">
        <v>0</v>
      </c>
      <c r="DC140" s="255" t="n">
        <v>0</v>
      </c>
      <c r="DD140" s="255" t="n">
        <v>0</v>
      </c>
      <c r="DE140" s="255" t="n">
        <v>0</v>
      </c>
      <c r="DF140" s="255" t="n">
        <v>0</v>
      </c>
      <c r="DG140" s="255" t="n">
        <v>0</v>
      </c>
      <c r="DH140" s="255" t="n">
        <v>0</v>
      </c>
      <c r="DI140" s="256" t="n">
        <v>20535132047</v>
      </c>
      <c r="DJ140" s="257" t="inlineStr">
        <is>
          <t>COMUNIDAD INDIGENA DE CCARHUANCHO</t>
        </is>
      </c>
      <c r="DK140" s="257" t="inlineStr">
        <is>
          <t>05 Comunidades Campesinas</t>
        </is>
      </c>
      <c r="DL140" s="258" t="n"/>
      <c r="DM140" s="258" t="n"/>
      <c r="DN140" s="258" t="n"/>
      <c r="DO140" s="258" t="n"/>
      <c r="DP140" s="258" t="n"/>
      <c r="DQ140" s="258" t="n"/>
      <c r="DR140" s="258" t="n"/>
      <c r="DS140" s="258" t="n"/>
      <c r="DT140" s="258" t="n"/>
      <c r="DU140" s="258" t="n"/>
      <c r="DV140" s="258" t="n"/>
      <c r="DW140" s="258" t="n"/>
      <c r="DX140" s="258" t="n"/>
      <c r="DY140" s="258" t="n"/>
      <c r="DZ140" s="258" t="n"/>
      <c r="EA140" s="258" t="n"/>
      <c r="EB140" s="258" t="n"/>
      <c r="EC140" s="258" t="n"/>
      <c r="ED140" s="258" t="n"/>
      <c r="EE140" s="258" t="n"/>
    </row>
    <row r="141" hidden="1" ht="47.25" customHeight="1">
      <c r="A141" s="240" t="inlineStr">
        <is>
          <t>COOPERATIVA DE SERVICIOS ESPECIALES DE ALPAQUEROS LOS ANDES DE HUANCAVELICA - COOPAH</t>
        </is>
      </c>
      <c r="B141" s="240" t="inlineStr">
        <is>
          <t>FIBRA DE ALPACA</t>
        </is>
      </c>
      <c r="C141" s="240" t="inlineStr">
        <is>
          <t>FIBRA DE ALPACA</t>
        </is>
      </c>
      <c r="D141" s="240" t="inlineStr">
        <is>
          <t>HUANCAVELICA</t>
        </is>
      </c>
      <c r="E141" s="240" t="inlineStr">
        <is>
          <t>090101</t>
        </is>
      </c>
      <c r="F141" s="240" t="inlineStr">
        <is>
          <t>HUANCAVELICA</t>
        </is>
      </c>
      <c r="G141" s="240" t="inlineStr">
        <is>
          <t>HUANCAVELICA</t>
        </is>
      </c>
      <c r="H141" s="240" t="inlineStr">
        <is>
          <t>HUANCAVELICA</t>
        </is>
      </c>
      <c r="I141" s="257" t="n"/>
      <c r="J141" s="257" t="n"/>
      <c r="K141" s="257" t="n"/>
      <c r="L141" s="257" t="n"/>
      <c r="M141" s="241" t="n">
        <v>1</v>
      </c>
      <c r="N141" s="241" t="n">
        <v>1</v>
      </c>
      <c r="O141" s="241" t="n">
        <v>1</v>
      </c>
      <c r="P141" s="241" t="n">
        <v>1</v>
      </c>
      <c r="Q141" s="241" t="inlineStr">
        <is>
          <t>PAC</t>
        </is>
      </c>
      <c r="R141" s="242">
        <f>IF(I141=1,I$2,"")&amp;IF(J141=1,IF(I141=1,"-","")&amp;J$2,"")&amp;IF(K141=1,IF(OR(J141=1,I141=1),"-","")&amp;K$2,"")&amp;IF(L141=1,IF(OR(K141=1,J141=1,I141=1),"-","")&amp;L$2,"")&amp;IF(M141=1,IF(OR(L141=1,K141=1,J141=1,I141=1),"-","")&amp;M$2,"")&amp;IF(N141=1,IF(OR(M141=1,L141=1,K141=1,J141=1,I141=1),"-","")&amp;N$2,"")&amp;IF(O141=1,IF(OR(N141=1,M141=1,L141=1,K141=1,J141=1,I141=1),"-","")&amp;O$2,"")&amp;IF(P141=1,IF(I141=1," - ",IF(J141=1," - ",IF(K141=1," - ",IF(L141=1," - ",IF(M141=1," - ",IF(N141=1," - ",IF(O141=1," - ","")))))))&amp;P$2,"")</f>
        <v/>
      </c>
      <c r="S141" s="243">
        <f>SUM('b2'!$I141:$P141)</f>
        <v/>
      </c>
      <c r="T141" s="243">
        <f>IF(OR('b2'!$J141=1,'b2'!$K141=1,'b2'!$L141=1,'b2'!$M141=1,'b2'!$N141=1,'b2'!$O141=1,'b2'!$P141=1),"SI","NO")</f>
        <v/>
      </c>
      <c r="U141" s="243">
        <f>IF(OR('b2'!$K141=1,'b2'!$L141=1,'b2'!$M141=1,'b2'!$N141=1,'b2'!$O141=1,'b2'!$P141=1),"SI","NO")</f>
        <v/>
      </c>
      <c r="V141" s="244" t="n">
        <v>0</v>
      </c>
      <c r="W141" s="245" t="n">
        <v>0</v>
      </c>
      <c r="X141" s="245" t="n">
        <v>0</v>
      </c>
      <c r="Y141" s="244" t="n">
        <v>0</v>
      </c>
      <c r="Z141" s="245" t="n">
        <v>0</v>
      </c>
      <c r="AA141" s="245" t="n">
        <v>0</v>
      </c>
      <c r="AB141" s="244" t="n">
        <v>0</v>
      </c>
      <c r="AC141" s="245" t="n">
        <v>0</v>
      </c>
      <c r="AD141" s="245" t="n">
        <v>0</v>
      </c>
      <c r="AE141" s="244" t="n">
        <v>0</v>
      </c>
      <c r="AF141" s="245" t="n">
        <v>149</v>
      </c>
      <c r="AG141" s="245" t="n">
        <v>50</v>
      </c>
      <c r="AH141" s="244" t="n">
        <v>199</v>
      </c>
      <c r="AI141" s="245" t="n">
        <v>149</v>
      </c>
      <c r="AJ141" s="245" t="n">
        <v>50</v>
      </c>
      <c r="AK141" s="244" t="n">
        <v>199</v>
      </c>
      <c r="AL141" s="245" t="n">
        <v>100</v>
      </c>
      <c r="AM141" s="245" t="n">
        <v>50</v>
      </c>
      <c r="AN141" s="244" t="n">
        <v>150</v>
      </c>
      <c r="AO141" s="245" t="n">
        <v>149</v>
      </c>
      <c r="AP141" s="245" t="n">
        <v>50</v>
      </c>
      <c r="AQ141" s="244" t="n">
        <v>199</v>
      </c>
      <c r="AR141" s="244">
        <f>IF('b2'!$AQ141&gt;0,'b2'!$AQ141,IF('b2'!$AN141&gt;0,'b2'!$AN141,IF('b2'!$AK141&gt;0,'b2'!$AK141,IF('b2'!$AH141&gt;0,'b2'!$AH141,IF('b2'!$AE141&gt;0,'b2'!$AE141,IF('b2'!$AB141&gt;0,'b2'!$AB141,IF('b2'!$Y141&gt;0,'b2'!$Y141,IF('b2'!$V141&gt;0,'b2'!$V141," ---"))))))))</f>
        <v/>
      </c>
      <c r="AS141" s="246" t="n">
        <v>0</v>
      </c>
      <c r="AT141" s="246" t="n">
        <v>0</v>
      </c>
      <c r="AU141" s="246" t="n">
        <v>0</v>
      </c>
      <c r="AV141" s="246" t="n">
        <v>0</v>
      </c>
      <c r="AW141" s="246" t="n">
        <v>12</v>
      </c>
      <c r="AX141" s="246" t="n">
        <v>4</v>
      </c>
      <c r="AY141" s="246" t="n">
        <v>8</v>
      </c>
      <c r="AZ141" s="246" t="n">
        <v>4</v>
      </c>
      <c r="BA141" s="246" t="n">
        <v>26</v>
      </c>
      <c r="BB141" s="246" t="n">
        <v>1</v>
      </c>
      <c r="BC141" s="246" t="n">
        <v>30</v>
      </c>
      <c r="BD141" s="246" t="n">
        <v>6</v>
      </c>
      <c r="BE141" s="249" t="n">
        <v>0</v>
      </c>
      <c r="BF141" s="248" t="n">
        <v>0</v>
      </c>
      <c r="BG141" s="248" t="n">
        <v>0</v>
      </c>
      <c r="BH141" s="249" t="n">
        <v>0</v>
      </c>
      <c r="BI141" s="250" t="inlineStr">
        <is>
          <t>#REF!</t>
        </is>
      </c>
      <c r="BJ141" s="251" t="inlineStr">
        <is>
          <t>#REF!</t>
        </is>
      </c>
      <c r="BK141" s="248" t="n">
        <v>0</v>
      </c>
      <c r="BL141" s="248" t="n">
        <v>0</v>
      </c>
      <c r="BM141" s="249" t="n">
        <v>0</v>
      </c>
      <c r="BN141" s="250" t="inlineStr">
        <is>
          <t>#REF!</t>
        </is>
      </c>
      <c r="BO141" s="251" t="inlineStr">
        <is>
          <t>#REF!</t>
        </is>
      </c>
      <c r="BP141" s="252" t="n">
        <v>0</v>
      </c>
      <c r="BQ141" s="252" t="n">
        <v>0</v>
      </c>
      <c r="BR141" s="247" t="n">
        <v>0</v>
      </c>
      <c r="BS141" s="250" t="inlineStr">
        <is>
          <t>#REF!</t>
        </is>
      </c>
      <c r="BT141" s="251">
        <f>'[2]DATA CONSOLIDADA 2018-2025 '!$BR143-'b2'!$BO141</f>
        <v/>
      </c>
      <c r="BU141" s="248" t="n">
        <v>0</v>
      </c>
      <c r="BV141" s="248" t="n">
        <v>0</v>
      </c>
      <c r="BW141" s="249" t="n">
        <v>0</v>
      </c>
      <c r="BX141" s="250" t="inlineStr">
        <is>
          <t>#REF!</t>
        </is>
      </c>
      <c r="BY141" s="251" t="inlineStr">
        <is>
          <t>#REF!</t>
        </is>
      </c>
      <c r="BZ141" s="248" t="n">
        <v>0</v>
      </c>
      <c r="CA141" s="248" t="n">
        <v>0</v>
      </c>
      <c r="CB141" s="249" t="n">
        <v>0</v>
      </c>
      <c r="CC141" s="250" t="inlineStr">
        <is>
          <t>#REF!</t>
        </is>
      </c>
      <c r="CD141" s="251">
        <f>'[2]DATA CONSOLIDADA 2018-2025 '!$CB143-'b2'!$BW141</f>
        <v/>
      </c>
      <c r="CE141" s="253" t="n">
        <v>0</v>
      </c>
      <c r="CF141" s="253" t="n">
        <v>0</v>
      </c>
      <c r="CG141" s="254" t="n">
        <v>0</v>
      </c>
      <c r="CH141" s="250" t="inlineStr">
        <is>
          <t>#REF!</t>
        </is>
      </c>
      <c r="CI141" s="251">
        <f>'[2]DATA CONSOLIDADA 2018-2025 '!$CG143-'b2'!$CB141</f>
        <v/>
      </c>
      <c r="CJ141" s="247" t="inlineStr">
        <is>
          <t>#REF!</t>
        </is>
      </c>
      <c r="CK141" s="247" t="n">
        <v>0</v>
      </c>
      <c r="CL141" s="247" t="n">
        <v>0</v>
      </c>
      <c r="CM141" s="247" t="n">
        <v>0</v>
      </c>
      <c r="CN141" s="247" t="inlineStr">
        <is>
          <t>#REF!</t>
        </is>
      </c>
      <c r="CO141" s="251">
        <f>'[2]DATA CONSOLIDADA 2018-2025 '!$CM143-'b2'!$CG141</f>
        <v/>
      </c>
      <c r="CP141" s="253" t="n">
        <v>0</v>
      </c>
      <c r="CQ141" s="253" t="n">
        <v>0</v>
      </c>
      <c r="CR141" s="253" t="n">
        <v>0</v>
      </c>
      <c r="CS141" s="253" t="n">
        <v>0</v>
      </c>
      <c r="CT141" s="253" t="n">
        <v>0</v>
      </c>
      <c r="CU141" s="253" t="n">
        <v>0</v>
      </c>
      <c r="CV141" s="247" t="n">
        <v>0</v>
      </c>
      <c r="CW141" s="247" t="n">
        <v>0</v>
      </c>
      <c r="CX141" s="247" t="n">
        <v>0</v>
      </c>
      <c r="CY141" s="247" t="n">
        <v>0</v>
      </c>
      <c r="CZ141" s="247" t="n">
        <v>0</v>
      </c>
      <c r="DA141" s="247" t="n">
        <v>0</v>
      </c>
      <c r="DB141" s="247" t="n">
        <v>0</v>
      </c>
      <c r="DC141" s="255" t="n">
        <v>0</v>
      </c>
      <c r="DD141" s="255" t="n">
        <v>0</v>
      </c>
      <c r="DE141" s="255" t="n">
        <v>0</v>
      </c>
      <c r="DF141" s="255" t="n">
        <v>0</v>
      </c>
      <c r="DG141" s="255" t="n">
        <v>0</v>
      </c>
      <c r="DH141" s="255" t="n">
        <v>0</v>
      </c>
      <c r="DI141" s="256" t="n">
        <v>20606161655</v>
      </c>
      <c r="DJ141" s="257" t="inlineStr">
        <is>
          <t>COOPERATIVA DE SERVICIOS ESPECIALES DE ALPAQUEROS LOS ANDES DE HUANCAVELICA - COOPAH</t>
        </is>
      </c>
      <c r="DK141" s="257" t="inlineStr">
        <is>
          <t>02 Cooperativa</t>
        </is>
      </c>
      <c r="DL141" s="258" t="n"/>
      <c r="DM141" s="258" t="n"/>
      <c r="DN141" s="258" t="n"/>
      <c r="DO141" s="258" t="n"/>
      <c r="DP141" s="258" t="n"/>
      <c r="DQ141" s="258" t="n"/>
      <c r="DR141" s="258" t="n"/>
      <c r="DS141" s="258" t="n"/>
      <c r="DT141" s="258" t="n"/>
      <c r="DU141" s="258" t="n"/>
      <c r="DV141" s="258" t="n"/>
      <c r="DW141" s="258" t="n"/>
      <c r="DX141" s="258" t="n"/>
      <c r="DY141" s="258" t="n"/>
      <c r="DZ141" s="258" t="n"/>
      <c r="EA141" s="258" t="n"/>
      <c r="EB141" s="258" t="n"/>
      <c r="EC141" s="258" t="n"/>
      <c r="ED141" s="258" t="n"/>
      <c r="EE141" s="258" t="n"/>
    </row>
    <row r="142" hidden="1" ht="47.25" customHeight="1">
      <c r="A142" s="240" t="inlineStr">
        <is>
          <t>COOPERATIVA AGRARIA CAFETALERA DIVISORIA LTDA</t>
        </is>
      </c>
      <c r="B142" s="240" t="inlineStr">
        <is>
          <t>CAFÉ</t>
        </is>
      </c>
      <c r="C142" s="240" t="inlineStr">
        <is>
          <t>CAFÉ</t>
        </is>
      </c>
      <c r="D142" s="240" t="inlineStr">
        <is>
          <t>HUANUCO</t>
        </is>
      </c>
      <c r="E142" s="240" t="inlineStr">
        <is>
          <t>100605</t>
        </is>
      </c>
      <c r="F142" s="240" t="inlineStr">
        <is>
          <t>HUANUCO</t>
        </is>
      </c>
      <c r="G142" s="240" t="inlineStr">
        <is>
          <t>LEONCIO PRADO</t>
        </is>
      </c>
      <c r="H142" s="240" t="inlineStr">
        <is>
          <t>LUYANDO</t>
        </is>
      </c>
      <c r="I142" s="241" t="n">
        <v>1</v>
      </c>
      <c r="J142" s="241" t="n"/>
      <c r="K142" s="241" t="n"/>
      <c r="L142" s="241" t="n"/>
      <c r="M142" s="241" t="n"/>
      <c r="N142" s="241" t="n"/>
      <c r="O142" s="241" t="n"/>
      <c r="P142" s="241" t="n"/>
      <c r="Q142" s="241" t="inlineStr">
        <is>
          <t>PAC</t>
        </is>
      </c>
      <c r="R142" s="242">
        <f>IF(I142=1,I$2,"")&amp;IF(J142=1,IF(I142=1,"-","")&amp;J$2,"")&amp;IF(K142=1,IF(OR(J142=1,I142=1),"-","")&amp;K$2,"")&amp;IF(L142=1,IF(OR(K142=1,J142=1,I142=1),"-","")&amp;L$2,"")&amp;IF(M142=1,IF(OR(L142=1,K142=1,J142=1,I142=1),"-","")&amp;M$2,"")&amp;IF(N142=1,IF(OR(M142=1,L142=1,K142=1,J142=1,I142=1),"-","")&amp;N$2,"")&amp;IF(O142=1,IF(OR(N142=1,M142=1,L142=1,K142=1,J142=1,I142=1),"-","")&amp;O$2,"")&amp;IF(P142=1,IF(I142=1," - ",IF(J142=1," - ",IF(K142=1," - ",IF(L142=1," - ",IF(M142=1," - ",IF(N142=1," - ",IF(O142=1," - ","")))))))&amp;P$2,"")</f>
        <v/>
      </c>
      <c r="S142" s="243">
        <f>SUM('b2'!$I142:$P142)</f>
        <v/>
      </c>
      <c r="T142" s="243">
        <f>IF(OR('b2'!$J142=1,'b2'!$K142=1,'b2'!$L142=1,'b2'!$M142=1,'b2'!$N142=1,'b2'!$O142=1,'b2'!$P142=1),"SI","NO")</f>
        <v/>
      </c>
      <c r="U142" s="243">
        <f>IF(OR('b2'!$K142=1,'b2'!$L142=1,'b2'!$M142=1,'b2'!$N142=1,'b2'!$O142=1,'b2'!$P142=1),"SI","NO")</f>
        <v/>
      </c>
      <c r="V142" s="244" t="n">
        <v>241</v>
      </c>
      <c r="W142" s="245" t="n">
        <v>0</v>
      </c>
      <c r="X142" s="245" t="n">
        <v>0</v>
      </c>
      <c r="Y142" s="244" t="n">
        <v>0</v>
      </c>
      <c r="Z142" s="245" t="n">
        <v>0</v>
      </c>
      <c r="AA142" s="245" t="n">
        <v>0</v>
      </c>
      <c r="AB142" s="244" t="n">
        <v>0</v>
      </c>
      <c r="AC142" s="245" t="n">
        <v>0</v>
      </c>
      <c r="AD142" s="245" t="n">
        <v>0</v>
      </c>
      <c r="AE142" s="244" t="n">
        <v>0</v>
      </c>
      <c r="AF142" s="245" t="n">
        <v>0</v>
      </c>
      <c r="AG142" s="245" t="n">
        <v>0</v>
      </c>
      <c r="AH142" s="244" t="n">
        <v>0</v>
      </c>
      <c r="AI142" s="245" t="n">
        <v>0</v>
      </c>
      <c r="AJ142" s="245" t="n">
        <v>0</v>
      </c>
      <c r="AK142" s="244" t="n">
        <v>0</v>
      </c>
      <c r="AL142" s="245" t="n">
        <v>0</v>
      </c>
      <c r="AM142" s="245" t="n">
        <v>0</v>
      </c>
      <c r="AN142" s="244" t="n">
        <v>0</v>
      </c>
      <c r="AO142" s="245" t="n">
        <v>0</v>
      </c>
      <c r="AP142" s="245" t="n">
        <v>0</v>
      </c>
      <c r="AQ142" s="244" t="n">
        <v>0</v>
      </c>
      <c r="AR142" s="244">
        <f>IF('b2'!$AQ142&gt;0,'b2'!$AQ142,IF('b2'!$AN142&gt;0,'b2'!$AN142,IF('b2'!$AK142&gt;0,'b2'!$AK142,IF('b2'!$AH142&gt;0,'b2'!$AH142,IF('b2'!$AE142&gt;0,'b2'!$AE142,IF('b2'!$AB142&gt;0,'b2'!$AB142,IF('b2'!$Y142&gt;0,'b2'!$Y142,IF('b2'!$V142&gt;0,'b2'!$V142," ---"))))))))</f>
        <v/>
      </c>
      <c r="AS142" s="246" t="n">
        <v>0</v>
      </c>
      <c r="AT142" s="246" t="n">
        <v>0</v>
      </c>
      <c r="AU142" s="246" t="n">
        <v>0</v>
      </c>
      <c r="AV142" s="246" t="n">
        <v>0</v>
      </c>
      <c r="AW142" s="246" t="n">
        <v>0</v>
      </c>
      <c r="AX142" s="246" t="n">
        <v>0</v>
      </c>
      <c r="AY142" s="246" t="n">
        <v>0</v>
      </c>
      <c r="AZ142" s="246" t="n">
        <v>0</v>
      </c>
      <c r="BA142" s="246" t="n">
        <v>0</v>
      </c>
      <c r="BB142" s="246" t="n">
        <v>0</v>
      </c>
      <c r="BC142" s="246" t="n">
        <v>0</v>
      </c>
      <c r="BD142" s="246" t="n">
        <v>0</v>
      </c>
      <c r="BE142" s="249" t="n">
        <v>771919.6800000001</v>
      </c>
      <c r="BF142" s="252" t="n">
        <v>0</v>
      </c>
      <c r="BG142" s="248" t="n">
        <v>0</v>
      </c>
      <c r="BH142" s="249" t="n">
        <v>0</v>
      </c>
      <c r="BI142" s="250" t="inlineStr">
        <is>
          <t>#REF!</t>
        </is>
      </c>
      <c r="BJ142" s="251" t="inlineStr">
        <is>
          <t>#REF!</t>
        </is>
      </c>
      <c r="BK142" s="248" t="n">
        <v>0</v>
      </c>
      <c r="BL142" s="248" t="n">
        <v>0</v>
      </c>
      <c r="BM142" s="249" t="n">
        <v>0</v>
      </c>
      <c r="BN142" s="250" t="inlineStr">
        <is>
          <t>#REF!</t>
        </is>
      </c>
      <c r="BO142" s="251" t="inlineStr">
        <is>
          <t>#REF!</t>
        </is>
      </c>
      <c r="BP142" s="248" t="n">
        <v>0</v>
      </c>
      <c r="BQ142" s="248" t="n">
        <v>0</v>
      </c>
      <c r="BR142" s="249" t="n">
        <v>0</v>
      </c>
      <c r="BS142" s="250" t="inlineStr">
        <is>
          <t>#REF!</t>
        </is>
      </c>
      <c r="BT142" s="251">
        <f>'[2]DATA CONSOLIDADA 2018-2025 '!$BR144-'b2'!$BO142</f>
        <v/>
      </c>
      <c r="BU142" s="248" t="n">
        <v>0</v>
      </c>
      <c r="BV142" s="248" t="n">
        <v>0</v>
      </c>
      <c r="BW142" s="249" t="n">
        <v>0</v>
      </c>
      <c r="BX142" s="250" t="inlineStr">
        <is>
          <t>#REF!</t>
        </is>
      </c>
      <c r="BY142" s="251" t="inlineStr">
        <is>
          <t>#REF!</t>
        </is>
      </c>
      <c r="BZ142" s="248" t="n">
        <v>0</v>
      </c>
      <c r="CA142" s="248" t="n">
        <v>0</v>
      </c>
      <c r="CB142" s="249" t="n">
        <v>0</v>
      </c>
      <c r="CC142" s="250" t="inlineStr">
        <is>
          <t>#REF!</t>
        </is>
      </c>
      <c r="CD142" s="251">
        <f>'[2]DATA CONSOLIDADA 2018-2025 '!$CB144-'b2'!$BW142</f>
        <v/>
      </c>
      <c r="CE142" s="253" t="n">
        <v>0</v>
      </c>
      <c r="CF142" s="253" t="n">
        <v>0</v>
      </c>
      <c r="CG142" s="254" t="n">
        <v>0</v>
      </c>
      <c r="CH142" s="250" t="inlineStr">
        <is>
          <t>#REF!</t>
        </is>
      </c>
      <c r="CI142" s="251">
        <f>'[2]DATA CONSOLIDADA 2018-2025 '!$CG144-'b2'!$CB142</f>
        <v/>
      </c>
      <c r="CJ142" s="247" t="inlineStr">
        <is>
          <t>#REF!</t>
        </is>
      </c>
      <c r="CK142" s="247" t="n">
        <v>0</v>
      </c>
      <c r="CL142" s="247" t="n">
        <v>0</v>
      </c>
      <c r="CM142" s="247" t="n">
        <v>0</v>
      </c>
      <c r="CN142" s="247" t="inlineStr">
        <is>
          <t>#REF!</t>
        </is>
      </c>
      <c r="CO142" s="251">
        <f>'[2]DATA CONSOLIDADA 2018-2025 '!$CM144-'b2'!$CG142</f>
        <v/>
      </c>
      <c r="CP142" s="253" t="n">
        <v>0</v>
      </c>
      <c r="CQ142" s="253" t="n">
        <v>0</v>
      </c>
      <c r="CR142" s="253" t="n">
        <v>0</v>
      </c>
      <c r="CS142" s="253" t="n">
        <v>0</v>
      </c>
      <c r="CT142" s="253" t="n">
        <v>0</v>
      </c>
      <c r="CU142" s="253" t="n">
        <v>0</v>
      </c>
      <c r="CV142" s="247" t="n">
        <v>0</v>
      </c>
      <c r="CW142" s="247" t="n">
        <v>0</v>
      </c>
      <c r="CX142" s="247" t="n">
        <v>0</v>
      </c>
      <c r="CY142" s="247" t="n">
        <v>0</v>
      </c>
      <c r="CZ142" s="247" t="n">
        <v>0</v>
      </c>
      <c r="DA142" s="247" t="n">
        <v>0</v>
      </c>
      <c r="DB142" s="247" t="n">
        <v>0</v>
      </c>
      <c r="DC142" s="255" t="n">
        <v>0</v>
      </c>
      <c r="DD142" s="255" t="n">
        <v>0</v>
      </c>
      <c r="DE142" s="255" t="n">
        <v>0</v>
      </c>
      <c r="DF142" s="255" t="n">
        <v>0</v>
      </c>
      <c r="DG142" s="255" t="n">
        <v>0</v>
      </c>
      <c r="DH142" s="255" t="n">
        <v>0</v>
      </c>
      <c r="DI142" s="256" t="n">
        <v>20352423921</v>
      </c>
      <c r="DJ142" s="257" t="inlineStr">
        <is>
          <t>COOPERATIVA AGRARIA CAFETALERA DIVISORIA LTDA</t>
        </is>
      </c>
      <c r="DK142" s="257" t="inlineStr">
        <is>
          <t>02 Cooperativa</t>
        </is>
      </c>
      <c r="DL142" s="258" t="n"/>
      <c r="DM142" s="258" t="n"/>
      <c r="DN142" s="258" t="n"/>
      <c r="DO142" s="258" t="n"/>
      <c r="DP142" s="258" t="n"/>
      <c r="DQ142" s="258" t="n"/>
      <c r="DR142" s="258" t="n"/>
      <c r="DS142" s="258" t="n"/>
      <c r="DT142" s="258" t="n"/>
      <c r="DU142" s="258" t="n"/>
      <c r="DV142" s="258" t="n"/>
      <c r="DW142" s="258" t="n"/>
      <c r="DX142" s="258" t="n"/>
      <c r="DY142" s="258" t="n"/>
      <c r="DZ142" s="258" t="n"/>
      <c r="EA142" s="258" t="n"/>
      <c r="EB142" s="258" t="n"/>
      <c r="EC142" s="258" t="n"/>
      <c r="ED142" s="258" t="n"/>
      <c r="EE142" s="258" t="n"/>
    </row>
    <row r="143" hidden="1" ht="47.25" customHeight="1">
      <c r="A143" s="240" t="inlineStr">
        <is>
          <t>PRODUCTORES ASOCIADOS DE PAPA AMARILLA TUMBAY "PAPATY"</t>
        </is>
      </c>
      <c r="B143" s="240" t="inlineStr">
        <is>
          <t>AGUAYMANTO</t>
        </is>
      </c>
      <c r="C143" s="240" t="inlineStr">
        <is>
          <t>AGUAYMANTO</t>
        </is>
      </c>
      <c r="D143" s="240" t="inlineStr">
        <is>
          <t>HUANUCO</t>
        </is>
      </c>
      <c r="E143" s="240" t="inlineStr">
        <is>
          <t>100204</t>
        </is>
      </c>
      <c r="F143" s="240" t="inlineStr">
        <is>
          <t>HUANUCO</t>
        </is>
      </c>
      <c r="G143" s="240" t="inlineStr">
        <is>
          <t>AMBO</t>
        </is>
      </c>
      <c r="H143" s="240" t="inlineStr">
        <is>
          <t>CONCHAMARCA</t>
        </is>
      </c>
      <c r="I143" s="241" t="n">
        <v>1</v>
      </c>
      <c r="J143" s="241" t="n">
        <v>1</v>
      </c>
      <c r="K143" s="241" t="n">
        <v>1</v>
      </c>
      <c r="L143" s="241" t="n">
        <v>1</v>
      </c>
      <c r="M143" s="241" t="n">
        <v>1</v>
      </c>
      <c r="N143" s="241" t="n">
        <v>0</v>
      </c>
      <c r="O143" s="241" t="n"/>
      <c r="P143" s="241" t="n"/>
      <c r="Q143" s="241" t="inlineStr">
        <is>
          <t>PAC</t>
        </is>
      </c>
      <c r="R143" s="242">
        <f>IF(I143=1,I$2,"")&amp;IF(J143=1,IF(I143=1,"-","")&amp;J$2,"")&amp;IF(K143=1,IF(OR(J143=1,I143=1),"-","")&amp;K$2,"")&amp;IF(L143=1,IF(OR(K143=1,J143=1,I143=1),"-","")&amp;L$2,"")&amp;IF(M143=1,IF(OR(L143=1,K143=1,J143=1,I143=1),"-","")&amp;M$2,"")&amp;IF(N143=1,IF(OR(M143=1,L143=1,K143=1,J143=1,I143=1),"-","")&amp;N$2,"")&amp;IF(O143=1,IF(OR(N143=1,M143=1,L143=1,K143=1,J143=1,I143=1),"-","")&amp;O$2,"")&amp;IF(P143=1,IF(I143=1," - ",IF(J143=1," - ",IF(K143=1," - ",IF(L143=1," - ",IF(M143=1," - ",IF(N143=1," - ",IF(O143=1," - ","")))))))&amp;P$2,"")</f>
        <v/>
      </c>
      <c r="S143" s="243">
        <f>SUM('b2'!$I143:$P143)</f>
        <v/>
      </c>
      <c r="T143" s="243">
        <f>IF(OR('b2'!$J143=1,'b2'!$K143=1,'b2'!$L143=1,'b2'!$M143=1,'b2'!$N143=1,'b2'!$O143=1,'b2'!$P143=1),"SI","NO")</f>
        <v/>
      </c>
      <c r="U143" s="243">
        <f>IF(OR('b2'!$K143=1,'b2'!$L143=1,'b2'!$M143=1,'b2'!$N143=1,'b2'!$O143=1,'b2'!$P143=1),"SI","NO")</f>
        <v/>
      </c>
      <c r="V143" s="244" t="n">
        <v>33</v>
      </c>
      <c r="W143" s="245" t="n">
        <v>24</v>
      </c>
      <c r="X143" s="245" t="n">
        <v>10</v>
      </c>
      <c r="Y143" s="244" t="n">
        <v>34</v>
      </c>
      <c r="Z143" s="245" t="n">
        <v>23</v>
      </c>
      <c r="AA143" s="245" t="n">
        <v>10</v>
      </c>
      <c r="AB143" s="244" t="n">
        <v>33</v>
      </c>
      <c r="AC143" s="245" t="n">
        <v>7</v>
      </c>
      <c r="AD143" s="245" t="n">
        <v>13</v>
      </c>
      <c r="AE143" s="244" t="n">
        <v>20</v>
      </c>
      <c r="AF143" s="245" t="n">
        <v>7</v>
      </c>
      <c r="AG143" s="245" t="n">
        <v>13</v>
      </c>
      <c r="AH143" s="244" t="n">
        <v>20</v>
      </c>
      <c r="AI143" s="245" t="n">
        <v>0</v>
      </c>
      <c r="AJ143" s="245" t="n">
        <v>0</v>
      </c>
      <c r="AK143" s="244" t="n">
        <v>0</v>
      </c>
      <c r="AL143" s="245" t="n">
        <v>0</v>
      </c>
      <c r="AM143" s="245" t="n">
        <v>0</v>
      </c>
      <c r="AN143" s="244" t="n">
        <v>0</v>
      </c>
      <c r="AO143" s="245" t="n">
        <v>0</v>
      </c>
      <c r="AP143" s="245" t="n">
        <v>0</v>
      </c>
      <c r="AQ143" s="244" t="n">
        <v>0</v>
      </c>
      <c r="AR143" s="244">
        <f>IF('b2'!$AQ143&gt;0,'b2'!$AQ143,IF('b2'!$AN143&gt;0,'b2'!$AN143,IF('b2'!$AK143&gt;0,'b2'!$AK143,IF('b2'!$AH143&gt;0,'b2'!$AH143,IF('b2'!$AE143&gt;0,'b2'!$AE143,IF('b2'!$AB143&gt;0,'b2'!$AB143,IF('b2'!$Y143&gt;0,'b2'!$Y143,IF('b2'!$V143&gt;0,'b2'!$V143," ---"))))))))</f>
        <v/>
      </c>
      <c r="AS143" s="246" t="n">
        <v>0</v>
      </c>
      <c r="AT143" s="246" t="n">
        <v>0</v>
      </c>
      <c r="AU143" s="246" t="n">
        <v>31</v>
      </c>
      <c r="AV143" s="246" t="n">
        <v>3</v>
      </c>
      <c r="AW143" s="246" t="n">
        <v>46</v>
      </c>
      <c r="AX143" s="246" t="n">
        <v>2</v>
      </c>
      <c r="AY143" s="246" t="n">
        <v>0</v>
      </c>
      <c r="AZ143" s="246" t="n">
        <v>0</v>
      </c>
      <c r="BA143" s="246" t="n">
        <v>0</v>
      </c>
      <c r="BB143" s="246" t="n">
        <v>0</v>
      </c>
      <c r="BC143" s="246" t="n">
        <v>0</v>
      </c>
      <c r="BD143" s="246" t="n">
        <v>0</v>
      </c>
      <c r="BE143" s="249" t="n">
        <v>15600</v>
      </c>
      <c r="BF143" s="248" t="n">
        <v>19150</v>
      </c>
      <c r="BG143" s="248" t="n">
        <v>0</v>
      </c>
      <c r="BH143" s="249" t="n">
        <v>19150</v>
      </c>
      <c r="BI143" s="250" t="inlineStr">
        <is>
          <t>#REF!</t>
        </is>
      </c>
      <c r="BJ143" s="251" t="inlineStr">
        <is>
          <t>#REF!</t>
        </is>
      </c>
      <c r="BK143" s="248" t="n">
        <v>34605</v>
      </c>
      <c r="BL143" s="248" t="n">
        <v>0</v>
      </c>
      <c r="BM143" s="249" t="n">
        <v>34605</v>
      </c>
      <c r="BN143" s="250" t="inlineStr">
        <is>
          <t>#REF!</t>
        </is>
      </c>
      <c r="BO143" s="251" t="inlineStr">
        <is>
          <t>#REF!</t>
        </is>
      </c>
      <c r="BP143" s="248" t="n">
        <v>60000</v>
      </c>
      <c r="BQ143" s="248" t="n">
        <v>0</v>
      </c>
      <c r="BR143" s="249" t="n">
        <v>60000</v>
      </c>
      <c r="BS143" s="250" t="inlineStr">
        <is>
          <t>#REF!</t>
        </is>
      </c>
      <c r="BT143" s="251">
        <f>'[2]DATA CONSOLIDADA 2018-2025 '!$BR145-'b2'!$BO143</f>
        <v/>
      </c>
      <c r="BU143" s="248" t="n">
        <v>20000</v>
      </c>
      <c r="BV143" s="248" t="n">
        <v>0</v>
      </c>
      <c r="BW143" s="249" t="n">
        <v>20000</v>
      </c>
      <c r="BX143" s="250" t="inlineStr">
        <is>
          <t>#REF!</t>
        </is>
      </c>
      <c r="BY143" s="251" t="inlineStr">
        <is>
          <t>#REF!</t>
        </is>
      </c>
      <c r="BZ143" s="248" t="n">
        <v>5062.2</v>
      </c>
      <c r="CA143" s="248" t="n">
        <v>0</v>
      </c>
      <c r="CB143" s="249" t="n">
        <v>5062.2</v>
      </c>
      <c r="CC143" s="250" t="inlineStr">
        <is>
          <t>#REF!</t>
        </is>
      </c>
      <c r="CD143" s="251">
        <f>'[2]DATA CONSOLIDADA 2018-2025 '!$CB145-'b2'!$BW143</f>
        <v/>
      </c>
      <c r="CE143" s="253" t="n">
        <v>0</v>
      </c>
      <c r="CF143" s="253" t="n">
        <v>0</v>
      </c>
      <c r="CG143" s="254" t="n">
        <v>0</v>
      </c>
      <c r="CH143" s="250" t="inlineStr">
        <is>
          <t>#REF!</t>
        </is>
      </c>
      <c r="CI143" s="251">
        <f>'[2]DATA CONSOLIDADA 2018-2025 '!$CG145-'b2'!$CB143</f>
        <v/>
      </c>
      <c r="CJ143" s="247" t="inlineStr">
        <is>
          <t>#REF!</t>
        </is>
      </c>
      <c r="CK143" s="247" t="n">
        <v>0</v>
      </c>
      <c r="CL143" s="247" t="n">
        <v>0</v>
      </c>
      <c r="CM143" s="247" t="n">
        <v>0</v>
      </c>
      <c r="CN143" s="247" t="inlineStr">
        <is>
          <t>#REF!</t>
        </is>
      </c>
      <c r="CO143" s="251">
        <f>'[2]DATA CONSOLIDADA 2018-2025 '!$CM145-'b2'!$CG143</f>
        <v/>
      </c>
      <c r="CP143" s="253" t="n">
        <v>0</v>
      </c>
      <c r="CQ143" s="253" t="n">
        <v>0</v>
      </c>
      <c r="CR143" s="253" t="n">
        <v>0</v>
      </c>
      <c r="CS143" s="253" t="n">
        <v>5062.2</v>
      </c>
      <c r="CT143" s="253" t="n">
        <v>0</v>
      </c>
      <c r="CU143" s="253" t="n">
        <v>0</v>
      </c>
      <c r="CV143" s="247" t="n">
        <v>5062.2</v>
      </c>
      <c r="CW143" s="247" t="n">
        <v>0</v>
      </c>
      <c r="CX143" s="247" t="n">
        <v>0</v>
      </c>
      <c r="CY143" s="247" t="n">
        <v>0</v>
      </c>
      <c r="CZ143" s="247" t="n">
        <v>0</v>
      </c>
      <c r="DA143" s="247" t="n">
        <v>0</v>
      </c>
      <c r="DB143" s="247" t="n">
        <v>0</v>
      </c>
      <c r="DC143" s="255" t="n">
        <v>0</v>
      </c>
      <c r="DD143" s="255" t="n">
        <v>0</v>
      </c>
      <c r="DE143" s="255" t="n">
        <v>0</v>
      </c>
      <c r="DF143" s="255" t="n">
        <v>0</v>
      </c>
      <c r="DG143" s="255" t="n">
        <v>0</v>
      </c>
      <c r="DH143" s="255" t="n">
        <v>0</v>
      </c>
      <c r="DI143" s="256" t="n">
        <v>20529088176</v>
      </c>
      <c r="DJ143" s="257" t="inlineStr">
        <is>
          <t>PRODUCTORES ASOCIADOS DE PAPA AMARILLA TUMBAY "PAPATY"</t>
        </is>
      </c>
      <c r="DK143" s="257" t="inlineStr">
        <is>
          <t>01 Asociación</t>
        </is>
      </c>
      <c r="DL143" s="258" t="n"/>
      <c r="DM143" s="258" t="n"/>
      <c r="DN143" s="258" t="n"/>
      <c r="DO143" s="258" t="n"/>
      <c r="DP143" s="258" t="n"/>
      <c r="DQ143" s="258" t="n"/>
      <c r="DR143" s="258" t="n"/>
      <c r="DS143" s="258" t="n"/>
      <c r="DT143" s="258" t="n"/>
      <c r="DU143" s="258" t="n"/>
      <c r="DV143" s="258" t="n"/>
      <c r="DW143" s="258" t="n"/>
      <c r="DX143" s="258" t="n"/>
      <c r="DY143" s="258" t="n"/>
      <c r="DZ143" s="258" t="n"/>
      <c r="EA143" s="258" t="n"/>
      <c r="EB143" s="258" t="n"/>
      <c r="EC143" s="258" t="n"/>
      <c r="ED143" s="258" t="n"/>
      <c r="EE143" s="258" t="n"/>
    </row>
    <row r="144" ht="47.25" customHeight="1">
      <c r="A144" s="240" t="inlineStr">
        <is>
          <t>COOPERATIVA AGRARIA VALLE DEL MONZON CAV MONZON</t>
        </is>
      </c>
      <c r="B144" s="240" t="inlineStr">
        <is>
          <t>CACAO</t>
        </is>
      </c>
      <c r="C144" s="240" t="inlineStr">
        <is>
          <t>CACAO</t>
        </is>
      </c>
      <c r="D144" s="240" t="inlineStr">
        <is>
          <t>HUANUCO</t>
        </is>
      </c>
      <c r="E144" s="240" t="inlineStr">
        <is>
          <t>100507</t>
        </is>
      </c>
      <c r="F144" s="240" t="inlineStr">
        <is>
          <t>HUANUCO</t>
        </is>
      </c>
      <c r="G144" s="240" t="inlineStr">
        <is>
          <t>HUAMALIES</t>
        </is>
      </c>
      <c r="H144" s="240" t="inlineStr">
        <is>
          <t>MONZON</t>
        </is>
      </c>
      <c r="I144" s="241" t="n"/>
      <c r="J144" s="241" t="n">
        <v>1</v>
      </c>
      <c r="K144" s="241" t="n"/>
      <c r="L144" s="241" t="n"/>
      <c r="M144" s="241" t="n"/>
      <c r="N144" s="241" t="n">
        <v>1</v>
      </c>
      <c r="O144" s="241" t="n">
        <v>1</v>
      </c>
      <c r="P144" s="241" t="n">
        <v>1</v>
      </c>
      <c r="Q144" s="241" t="inlineStr">
        <is>
          <t>PAC</t>
        </is>
      </c>
      <c r="R144" s="242">
        <f>IF(I144=1,I$2,"")&amp;IF(J144=1,IF(I144=1,"-","")&amp;J$2,"")&amp;IF(K144=1,IF(OR(J144=1,I144=1),"-","")&amp;K$2,"")&amp;IF(L144=1,IF(OR(K144=1,J144=1,I144=1),"-","")&amp;L$2,"")&amp;IF(M144=1,IF(OR(L144=1,K144=1,J144=1,I144=1),"-","")&amp;M$2,"")&amp;IF(N144=1,IF(OR(M144=1,L144=1,K144=1,J144=1,I144=1),"-","")&amp;N$2,"")&amp;IF(O144=1,IF(OR(N144=1,M144=1,L144=1,K144=1,J144=1,I144=1),"-","")&amp;O$2,"")&amp;IF(P144=1,IF(I144=1," - ",IF(J144=1," - ",IF(K144=1," - ",IF(L144=1," - ",IF(M144=1," - ",IF(N144=1," - ",IF(O144=1," - ","")))))))&amp;P$2,"")</f>
        <v/>
      </c>
      <c r="S144" s="243">
        <f>SUM('b2'!$I144:$P144)</f>
        <v/>
      </c>
      <c r="T144" s="243">
        <f>IF(OR('b2'!$J144=1,'b2'!$K144=1,'b2'!$L144=1,'b2'!$M144=1,'b2'!$N144=1,'b2'!$O144=1,'b2'!$P144=1),"SI","NO")</f>
        <v/>
      </c>
      <c r="U144" s="243">
        <f>IF(OR('b2'!$K144=1,'b2'!$L144=1,'b2'!$M144=1,'b2'!$N144=1,'b2'!$O144=1,'b2'!$P144=1),"SI","NO")</f>
        <v/>
      </c>
      <c r="V144" s="244" t="n">
        <v>141</v>
      </c>
      <c r="W144" s="245" t="n">
        <v>22</v>
      </c>
      <c r="X144" s="245" t="n">
        <v>0</v>
      </c>
      <c r="Y144" s="244" t="n">
        <v>22</v>
      </c>
      <c r="Z144" s="245" t="n">
        <v>0</v>
      </c>
      <c r="AA144" s="245" t="n">
        <v>0</v>
      </c>
      <c r="AB144" s="244" t="n">
        <v>0</v>
      </c>
      <c r="AC144" s="245" t="n">
        <v>0</v>
      </c>
      <c r="AD144" s="245" t="n">
        <v>0</v>
      </c>
      <c r="AE144" s="244" t="n">
        <v>0</v>
      </c>
      <c r="AF144" s="245" t="n">
        <v>0</v>
      </c>
      <c r="AG144" s="245" t="n">
        <v>0</v>
      </c>
      <c r="AH144" s="244" t="n">
        <v>0</v>
      </c>
      <c r="AI144" s="245" t="n">
        <v>38</v>
      </c>
      <c r="AJ144" s="245" t="n">
        <v>7</v>
      </c>
      <c r="AK144" s="244" t="n">
        <v>45</v>
      </c>
      <c r="AL144" s="245" t="n">
        <v>28</v>
      </c>
      <c r="AM144" s="245" t="n">
        <v>8</v>
      </c>
      <c r="AN144" s="244" t="n">
        <v>36</v>
      </c>
      <c r="AO144" s="245" t="n">
        <v>22</v>
      </c>
      <c r="AP144" s="245" t="n">
        <v>10</v>
      </c>
      <c r="AQ144" s="244" t="n">
        <v>32</v>
      </c>
      <c r="AR144" s="244">
        <f>IF('b2'!$AQ144&gt;0,'b2'!$AQ144,IF('b2'!$AN144&gt;0,'b2'!$AN144,IF('b2'!$AK144&gt;0,'b2'!$AK144,IF('b2'!$AH144&gt;0,'b2'!$AH144,IF('b2'!$AE144&gt;0,'b2'!$AE144,IF('b2'!$AB144&gt;0,'b2'!$AB144,IF('b2'!$Y144&gt;0,'b2'!$Y144,IF('b2'!$V144&gt;0,'b2'!$V144," ---"))))))))</f>
        <v/>
      </c>
      <c r="AS144" s="246" t="n">
        <v>0</v>
      </c>
      <c r="AT144" s="246" t="n">
        <v>0</v>
      </c>
      <c r="AU144" s="246" t="n">
        <v>0</v>
      </c>
      <c r="AV144" s="246" t="n">
        <v>0</v>
      </c>
      <c r="AW144" s="246" t="n">
        <v>0</v>
      </c>
      <c r="AX144" s="246" t="n">
        <v>0</v>
      </c>
      <c r="AY144" s="246" t="n">
        <v>52</v>
      </c>
      <c r="AZ144" s="246" t="n">
        <v>2</v>
      </c>
      <c r="BA144" s="246" t="n">
        <v>56</v>
      </c>
      <c r="BB144" s="246" t="n">
        <v>0</v>
      </c>
      <c r="BC144" s="246" t="n">
        <v>32</v>
      </c>
      <c r="BD144" s="246" t="n">
        <v>0</v>
      </c>
      <c r="BE144" s="247" t="n">
        <v>0</v>
      </c>
      <c r="BF144" s="248" t="n">
        <v>176729.13</v>
      </c>
      <c r="BG144" s="248" t="n">
        <v>0</v>
      </c>
      <c r="BH144" s="249" t="n">
        <v>176729.13</v>
      </c>
      <c r="BI144" s="250" t="inlineStr">
        <is>
          <t>#REF!</t>
        </is>
      </c>
      <c r="BJ144" s="251" t="inlineStr">
        <is>
          <t>#REF!</t>
        </is>
      </c>
      <c r="BK144" s="248" t="n">
        <v>0</v>
      </c>
      <c r="BL144" s="248" t="n">
        <v>0</v>
      </c>
      <c r="BM144" s="249" t="n">
        <v>0</v>
      </c>
      <c r="BN144" s="250" t="inlineStr">
        <is>
          <t>#REF!</t>
        </is>
      </c>
      <c r="BO144" s="251" t="inlineStr">
        <is>
          <t>#REF!</t>
        </is>
      </c>
      <c r="BP144" s="248" t="n">
        <v>0</v>
      </c>
      <c r="BQ144" s="248" t="n">
        <v>0</v>
      </c>
      <c r="BR144" s="249" t="n">
        <v>0</v>
      </c>
      <c r="BS144" s="250" t="inlineStr">
        <is>
          <t>#REF!</t>
        </is>
      </c>
      <c r="BT144" s="251">
        <f>'[2]DATA CONSOLIDADA 2018-2025 '!$BR146-'b2'!$BO144</f>
        <v/>
      </c>
      <c r="BU144" s="248" t="n">
        <v>0</v>
      </c>
      <c r="BV144" s="248" t="n">
        <v>0</v>
      </c>
      <c r="BW144" s="249" t="n">
        <v>0</v>
      </c>
      <c r="BX144" s="250" t="inlineStr">
        <is>
          <t>#REF!</t>
        </is>
      </c>
      <c r="BY144" s="251" t="inlineStr">
        <is>
          <t>#REF!</t>
        </is>
      </c>
      <c r="BZ144" s="248" t="n">
        <v>58864.35</v>
      </c>
      <c r="CA144" s="248" t="n">
        <v>0</v>
      </c>
      <c r="CB144" s="249" t="n">
        <v>58864.35</v>
      </c>
      <c r="CC144" s="250" t="inlineStr">
        <is>
          <t>#REF!</t>
        </is>
      </c>
      <c r="CD144" s="251">
        <f>'[2]DATA CONSOLIDADA 2018-2025 '!$CB146-'b2'!$BW144</f>
        <v/>
      </c>
      <c r="CE144" s="253" t="n">
        <v>226629</v>
      </c>
      <c r="CF144" s="253" t="n">
        <v>0</v>
      </c>
      <c r="CG144" s="254" t="n">
        <v>226629</v>
      </c>
      <c r="CH144" s="250" t="inlineStr">
        <is>
          <t>#REF!</t>
        </is>
      </c>
      <c r="CI144" s="251">
        <f>'[2]DATA CONSOLIDADA 2018-2025 '!$CG146-'b2'!$CB144</f>
        <v/>
      </c>
      <c r="CJ144" s="247" t="inlineStr">
        <is>
          <t>#REF!</t>
        </is>
      </c>
      <c r="CK144" s="247" t="n">
        <v>61650</v>
      </c>
      <c r="CL144" s="247" t="n">
        <v>0</v>
      </c>
      <c r="CM144" s="247" t="n">
        <v>61650</v>
      </c>
      <c r="CN144" s="247" t="inlineStr">
        <is>
          <t>#REF!</t>
        </is>
      </c>
      <c r="CO144" s="251">
        <f>'[2]DATA CONSOLIDADA 2018-2025 '!$CM146-'b2'!$CG144</f>
        <v/>
      </c>
      <c r="CP144" s="253" t="n">
        <v>626.4</v>
      </c>
      <c r="CQ144" s="253" t="n">
        <v>0</v>
      </c>
      <c r="CR144" s="253" t="n">
        <v>0</v>
      </c>
      <c r="CS144" s="253" t="n">
        <v>58237.95</v>
      </c>
      <c r="CT144" s="253" t="n">
        <v>0</v>
      </c>
      <c r="CU144" s="253" t="n">
        <v>0</v>
      </c>
      <c r="CV144" s="247" t="n">
        <v>58864.35</v>
      </c>
      <c r="CW144" s="247" t="n">
        <v>0</v>
      </c>
      <c r="CX144" s="247" t="n">
        <v>226629</v>
      </c>
      <c r="CY144" s="247" t="n">
        <v>0</v>
      </c>
      <c r="CZ144" s="247" t="n">
        <v>0</v>
      </c>
      <c r="DA144" s="247" t="n">
        <v>0</v>
      </c>
      <c r="DB144" s="247" t="n">
        <v>226629</v>
      </c>
      <c r="DC144" s="255" t="n">
        <v>0</v>
      </c>
      <c r="DD144" s="255" t="n">
        <v>61650</v>
      </c>
      <c r="DE144" s="255" t="n">
        <v>0</v>
      </c>
      <c r="DF144" s="255" t="n">
        <v>0</v>
      </c>
      <c r="DG144" s="255" t="n">
        <v>0</v>
      </c>
      <c r="DH144" s="255" t="n">
        <v>61650</v>
      </c>
      <c r="DI144" s="256" t="n">
        <v>20600720733</v>
      </c>
      <c r="DJ144" s="257" t="inlineStr">
        <is>
          <t>COOPERATIVA AGRARIA VALLE DEL MONZON CAV MONZON</t>
        </is>
      </c>
      <c r="DK144" s="257" t="inlineStr">
        <is>
          <t>02 Cooperativa</t>
        </is>
      </c>
      <c r="DL144" s="258" t="n"/>
      <c r="DM144" s="258" t="n"/>
      <c r="DN144" s="258" t="n"/>
      <c r="DO144" s="258" t="n"/>
      <c r="DP144" s="258" t="n"/>
      <c r="DQ144" s="258" t="n"/>
      <c r="DR144" s="258" t="n"/>
      <c r="DS144" s="258" t="n"/>
      <c r="DT144" s="258" t="n"/>
      <c r="DU144" s="258" t="n"/>
      <c r="DV144" s="258" t="n"/>
      <c r="DW144" s="258" t="n"/>
      <c r="DX144" s="258" t="n"/>
      <c r="DY144" s="258" t="n"/>
      <c r="DZ144" s="258" t="n"/>
      <c r="EA144" s="258" t="n"/>
      <c r="EB144" s="258" t="n"/>
      <c r="EC144" s="258" t="n"/>
      <c r="ED144" s="258" t="n"/>
      <c r="EE144" s="258" t="n"/>
    </row>
    <row r="145" ht="47.25" customHeight="1">
      <c r="A145" s="240" t="inlineStr">
        <is>
          <t>ASOCIACION DE PRODUCTORES AGROPECUARIOS DE SHUCUSHYACU FLOR DE CACAO.</t>
        </is>
      </c>
      <c r="B145" s="240" t="inlineStr">
        <is>
          <t>CACAO</t>
        </is>
      </c>
      <c r="C145" s="240" t="inlineStr">
        <is>
          <t>CACAO EN GRANO</t>
        </is>
      </c>
      <c r="D145" s="240" t="inlineStr">
        <is>
          <t>LORETO</t>
        </is>
      </c>
      <c r="E145" s="240" t="inlineStr">
        <is>
          <t>160211</t>
        </is>
      </c>
      <c r="F145" s="240" t="inlineStr">
        <is>
          <t>LORETO</t>
        </is>
      </c>
      <c r="G145" s="240" t="inlineStr">
        <is>
          <t>ALTO AMAZONAS</t>
        </is>
      </c>
      <c r="H145" s="240" t="inlineStr">
        <is>
          <t>TENIENTE CESAR LOPEZ ROJAS</t>
        </is>
      </c>
      <c r="I145" s="241" t="n"/>
      <c r="J145" s="241" t="n"/>
      <c r="K145" s="241" t="n"/>
      <c r="L145" s="241" t="n"/>
      <c r="M145" s="241" t="n"/>
      <c r="N145" s="241" t="n"/>
      <c r="O145" s="241" t="n"/>
      <c r="P145" s="241" t="n">
        <v>1</v>
      </c>
      <c r="Q145" s="241" t="inlineStr">
        <is>
          <t>PAC</t>
        </is>
      </c>
      <c r="R145" s="242">
        <f>IF(I145=1,I$2,"")&amp;IF(J145=1,IF(I145=1,"-","")&amp;J$2,"")&amp;IF(K145=1,IF(OR(J145=1,I145=1),"-","")&amp;K$2,"")&amp;IF(L145=1,IF(OR(K145=1,J145=1,I145=1),"-","")&amp;L$2,"")&amp;IF(M145=1,IF(OR(L145=1,K145=1,J145=1,I145=1),"-","")&amp;M$2,"")&amp;IF(N145=1,IF(OR(M145=1,L145=1,K145=1,J145=1,I145=1),"-","")&amp;N$2,"")&amp;IF(O145=1,IF(OR(N145=1,M145=1,L145=1,K145=1,J145=1,I145=1),"-","")&amp;O$2,"")&amp;IF(P145=1,IF(I145=1," - ",IF(J145=1," - ",IF(K145=1," - ",IF(L145=1," - ",IF(M145=1," - ",IF(N145=1," - ",IF(O145=1," - ","")))))))&amp;P$2,"")</f>
        <v/>
      </c>
      <c r="S145" s="243">
        <f>SUM('b2'!$I145:$P145)</f>
        <v/>
      </c>
      <c r="T145" s="243">
        <f>IF(OR('b2'!$J145=1,'b2'!$K145=1,'b2'!$L145=1,'b2'!$M145=1,'b2'!$N145=1,'b2'!$O145=1,'b2'!$P145=1),"SI","NO")</f>
        <v/>
      </c>
      <c r="U145" s="243">
        <f>IF(OR('b2'!$K145=1,'b2'!$L145=1,'b2'!$M145=1,'b2'!$N145=1,'b2'!$O145=1,'b2'!$P145=1),"SI","NO")</f>
        <v/>
      </c>
      <c r="V145" s="244" t="n">
        <v>0</v>
      </c>
      <c r="W145" s="245" t="n">
        <v>0</v>
      </c>
      <c r="X145" s="245" t="n">
        <v>0</v>
      </c>
      <c r="Y145" s="244" t="n">
        <v>0</v>
      </c>
      <c r="Z145" s="245" t="n">
        <v>0</v>
      </c>
      <c r="AA145" s="245" t="n">
        <v>0</v>
      </c>
      <c r="AB145" s="244" t="n">
        <v>0</v>
      </c>
      <c r="AC145" s="245" t="n">
        <v>0</v>
      </c>
      <c r="AD145" s="245" t="n">
        <v>0</v>
      </c>
      <c r="AE145" s="244" t="n">
        <v>0</v>
      </c>
      <c r="AF145" s="245" t="n">
        <v>0</v>
      </c>
      <c r="AG145" s="245" t="n">
        <v>0</v>
      </c>
      <c r="AH145" s="244" t="n">
        <v>0</v>
      </c>
      <c r="AI145" s="245" t="n">
        <v>0</v>
      </c>
      <c r="AJ145" s="245" t="n">
        <v>0</v>
      </c>
      <c r="AK145" s="244" t="n">
        <v>0</v>
      </c>
      <c r="AL145" s="245" t="n">
        <v>0</v>
      </c>
      <c r="AM145" s="245" t="n">
        <v>0</v>
      </c>
      <c r="AN145" s="244" t="n">
        <v>0</v>
      </c>
      <c r="AO145" s="245" t="n">
        <v>14</v>
      </c>
      <c r="AP145" s="245" t="n">
        <v>10</v>
      </c>
      <c r="AQ145" s="244" t="n">
        <v>24</v>
      </c>
      <c r="AR145" s="244">
        <f>IF('b2'!$AQ145&gt;0,'b2'!$AQ145,IF('b2'!$AN145&gt;0,'b2'!$AN145,IF('b2'!$AK145&gt;0,'b2'!$AK145,IF('b2'!$AH145&gt;0,'b2'!$AH145,IF('b2'!$AE145&gt;0,'b2'!$AE145,IF('b2'!$AB145&gt;0,'b2'!$AB145,IF('b2'!$Y145&gt;0,'b2'!$Y145,IF('b2'!$V145&gt;0,'b2'!$V145," ---"))))))))</f>
        <v/>
      </c>
      <c r="AS145" s="246" t="n"/>
      <c r="AT145" s="246" t="n"/>
      <c r="AU145" s="246" t="n"/>
      <c r="AV145" s="246" t="n"/>
      <c r="AW145" s="246" t="n"/>
      <c r="AX145" s="246" t="n"/>
      <c r="AY145" s="246" t="n"/>
      <c r="AZ145" s="246" t="n"/>
      <c r="BA145" s="246" t="n"/>
      <c r="BB145" s="246" t="n"/>
      <c r="BC145" s="246" t="n">
        <v>3</v>
      </c>
      <c r="BD145" s="246" t="n">
        <v>0</v>
      </c>
      <c r="BE145" s="247" t="n"/>
      <c r="BF145" s="252" t="n"/>
      <c r="BG145" s="252" t="n"/>
      <c r="BH145" s="247" t="n"/>
      <c r="BI145" s="250">
        <f>IF('[2]DATA CONSOLIDADA 2018-2025 '!$BH580&gt;'[2]DATA CONSOLIDADA 2018-2025 '!$AN580,"Incremento",IF('[2]DATA CONSOLIDADA 2018-2025 '!$AN580='[2]DATA CONSOLIDADA 2018-2025 '!$BH580,"Sin incremento",IF('[2]DATA CONSOLIDADA 2018-2025 '!$BH580&lt;'[2]DATA CONSOLIDADA 2018-2025 '!$AN580,"Disminución"," ---")))</f>
        <v/>
      </c>
      <c r="BJ145" s="251">
        <f>'[2]DATA CONSOLIDADA 2018-2025 '!$BH580-'[2]DATA CONSOLIDADA 2018-2025 '!$BE580</f>
        <v/>
      </c>
      <c r="BK145" s="252" t="n"/>
      <c r="BL145" s="252" t="n"/>
      <c r="BM145" s="247" t="n"/>
      <c r="BN145" s="250">
        <f>IF('[2]DATA CONSOLIDADA 2018-2025 '!$BM580&gt;'[2]DATA CONSOLIDADA 2018-2025 '!$BH580,"Incremento",IF('[2]DATA CONSOLIDADA 2018-2025 '!$BH580='[2]DATA CONSOLIDADA 2018-2025 '!$BM580,"Sin incremento",IF('[2]DATA CONSOLIDADA 2018-2025 '!$BM580&lt;'[2]DATA CONSOLIDADA 2018-2025 '!$BH580,"Disminución"," ---")))</f>
        <v/>
      </c>
      <c r="BO145" s="251">
        <f>'[2]DATA CONSOLIDADA 2018-2025 '!$BM580-'[2]DATA CONSOLIDADA 2018-2025 '!$BH580</f>
        <v/>
      </c>
      <c r="BP145" s="248" t="n"/>
      <c r="BQ145" s="248" t="n"/>
      <c r="BR145" s="249" t="n"/>
      <c r="BS145" s="250">
        <f>IF('[2]DATA CONSOLIDADA 2018-2025 '!$BR580&gt;'[2]DATA CONSOLIDADA 2018-2025 '!$BM580,"Incremento",IF('[2]DATA CONSOLIDADA 2018-2025 '!$BM580='[2]DATA CONSOLIDADA 2018-2025 '!$BR580,"Sin incremento",IF('[2]DATA CONSOLIDADA 2018-2025 '!$BR580&lt;'[2]DATA CONSOLIDADA 2018-2025 '!$BM580,"Disminución"," ---")))</f>
        <v/>
      </c>
      <c r="BT145" s="251">
        <f>'[2]DATA CONSOLIDADA 2018-2025 '!$BR147-'b2'!$BO145</f>
        <v/>
      </c>
      <c r="BU145" s="252" t="n"/>
      <c r="BV145" s="248" t="n"/>
      <c r="BW145" s="249" t="n"/>
      <c r="BX145" s="250">
        <f>IF('[2]DATA CONSOLIDADA 2018-2025 '!$BW580&gt;'[2]DATA CONSOLIDADA 2018-2025 '!$BR580,"Incremento",IF('[2]DATA CONSOLIDADA 2018-2025 '!$BR580='[2]DATA CONSOLIDADA 2018-2025 '!$BW580,"Sin incremento",IF('[2]DATA CONSOLIDADA 2018-2025 '!$BW580&lt;'[2]DATA CONSOLIDADA 2018-2025 '!$BR580,"Disminución"," ---")))</f>
        <v/>
      </c>
      <c r="BY145" s="251">
        <f>'[2]DATA CONSOLIDADA 2018-2025 '!$BW580-'[2]DATA CONSOLIDADA 2018-2025 '!$BR580</f>
        <v/>
      </c>
      <c r="BZ145" s="248" t="n"/>
      <c r="CA145" s="248" t="n"/>
      <c r="CB145" s="249" t="n"/>
      <c r="CC145" s="250">
        <f>IF('[2]DATA CONSOLIDADA 2018-2025 '!$CB580&gt;'[2]DATA CONSOLIDADA 2018-2025 '!$BW580,"Incremento",IF('[2]DATA CONSOLIDADA 2018-2025 '!$BW580='[2]DATA CONSOLIDADA 2018-2025 '!$CB580,"Sin incremento",IF('[2]DATA CONSOLIDADA 2018-2025 '!$CB580&lt;'[2]DATA CONSOLIDADA 2018-2025 '!$BW580,"Disminución"," ---")))</f>
        <v/>
      </c>
      <c r="CD145" s="251">
        <f>'[2]DATA CONSOLIDADA 2018-2025 '!$CB147-'b2'!$BW145</f>
        <v/>
      </c>
      <c r="CE145" s="253" t="n"/>
      <c r="CF145" s="253" t="n"/>
      <c r="CG145" s="254" t="n"/>
      <c r="CH145" s="250">
        <f>IF('[2]DATA CONSOLIDADA 2018-2025 '!$CG580&gt;'[2]DATA CONSOLIDADA 2018-2025 '!$CB580,"Incremento",IF('[2]DATA CONSOLIDADA 2018-2025 '!$CB580='[2]DATA CONSOLIDADA 2018-2025 '!$CG580,"Sin incremento",IF('[2]DATA CONSOLIDADA 2018-2025 '!$CG580&lt;'[2]DATA CONSOLIDADA 2018-2025 '!$CB580,"Disminución"," ---")))</f>
        <v/>
      </c>
      <c r="CI145" s="251">
        <f>'[2]DATA CONSOLIDADA 2018-2025 '!$CG147-'b2'!$CB145</f>
        <v/>
      </c>
      <c r="CJ145" s="247" t="inlineStr">
        <is>
          <t>#REF!</t>
        </is>
      </c>
      <c r="CK145" s="247" t="n">
        <v>236040</v>
      </c>
      <c r="CL145" s="247" t="n">
        <v>0</v>
      </c>
      <c r="CM145" s="247" t="n">
        <v>236040</v>
      </c>
      <c r="CN145" s="247" t="inlineStr">
        <is>
          <t>#REF!</t>
        </is>
      </c>
      <c r="CO145" s="251">
        <f>'[2]DATA CONSOLIDADA 2018-2025 '!$CM147-'b2'!$CG145</f>
        <v/>
      </c>
      <c r="CP145" s="253" t="n"/>
      <c r="CQ145" s="253" t="n"/>
      <c r="CR145" s="253" t="n"/>
      <c r="CS145" s="253" t="n"/>
      <c r="CT145" s="253" t="n"/>
      <c r="CU145" s="253" t="n"/>
      <c r="CV145" s="247" t="n"/>
      <c r="CW145" s="247" t="n"/>
      <c r="CX145" s="247" t="n"/>
      <c r="CY145" s="247" t="n"/>
      <c r="CZ145" s="247" t="n"/>
      <c r="DA145" s="247" t="n"/>
      <c r="DB145" s="247" t="n"/>
      <c r="DC145" s="255" t="n">
        <v>0</v>
      </c>
      <c r="DD145" s="255" t="n">
        <v>236040</v>
      </c>
      <c r="DE145" s="255" t="n">
        <v>0</v>
      </c>
      <c r="DF145" s="255" t="n">
        <v>0</v>
      </c>
      <c r="DG145" s="255" t="n">
        <v>0</v>
      </c>
      <c r="DH145" s="255" t="n">
        <v>236040</v>
      </c>
      <c r="DI145" s="256" t="n">
        <v>20542299330</v>
      </c>
      <c r="DJ145" s="257" t="inlineStr">
        <is>
          <t>ASOCIACION DE PRODUCTORES AGROPECUARIOS DE SHUCUSHYACU FLOR DE CACAO</t>
        </is>
      </c>
      <c r="DK145" s="257" t="inlineStr">
        <is>
          <t>01 Asociación</t>
        </is>
      </c>
      <c r="DL145" s="258" t="n"/>
      <c r="DM145" s="258" t="n"/>
      <c r="DN145" s="258" t="n"/>
      <c r="DO145" s="258" t="n"/>
      <c r="DP145" s="258" t="n"/>
      <c r="DQ145" s="258" t="n"/>
      <c r="DR145" s="258" t="n"/>
      <c r="DS145" s="258" t="n"/>
      <c r="DT145" s="258" t="n"/>
      <c r="DU145" s="258" t="n"/>
      <c r="DV145" s="258" t="n"/>
      <c r="DW145" s="258" t="n"/>
      <c r="DX145" s="258" t="n"/>
      <c r="DY145" s="258" t="n"/>
      <c r="DZ145" s="258" t="n"/>
      <c r="EA145" s="258" t="n"/>
      <c r="EB145" s="258" t="n"/>
      <c r="EC145" s="258" t="n"/>
      <c r="ED145" s="258" t="n"/>
      <c r="EE145" s="258" t="n"/>
    </row>
    <row r="146" hidden="1" ht="47.25" customHeight="1">
      <c r="A146" s="240" t="inlineStr">
        <is>
          <t>COOPERATIVA AGRARIA CAFETALERA MILAGROS - MONZON</t>
        </is>
      </c>
      <c r="B146" s="240" t="inlineStr">
        <is>
          <t>CAFÉ</t>
        </is>
      </c>
      <c r="C146" s="240" t="inlineStr">
        <is>
          <t>CAFÉ</t>
        </is>
      </c>
      <c r="D146" s="240" t="inlineStr">
        <is>
          <t>HUANUCO</t>
        </is>
      </c>
      <c r="E146" s="240" t="inlineStr">
        <is>
          <t>100311</t>
        </is>
      </c>
      <c r="F146" s="240" t="inlineStr">
        <is>
          <t>HUANUCO</t>
        </is>
      </c>
      <c r="G146" s="240" t="inlineStr">
        <is>
          <t>DOS DE MAYO</t>
        </is>
      </c>
      <c r="H146" s="240" t="inlineStr">
        <is>
          <t>MARIAS</t>
        </is>
      </c>
      <c r="I146" s="241" t="n">
        <v>1</v>
      </c>
      <c r="J146" s="241" t="n">
        <v>1</v>
      </c>
      <c r="K146" s="241" t="n"/>
      <c r="L146" s="241" t="n"/>
      <c r="M146" s="241" t="n"/>
      <c r="N146" s="241" t="n"/>
      <c r="O146" s="241" t="n"/>
      <c r="P146" s="241" t="n"/>
      <c r="Q146" s="241" t="inlineStr">
        <is>
          <t>PAC</t>
        </is>
      </c>
      <c r="R146" s="242">
        <f>IF(I146=1,I$2,"")&amp;IF(J146=1,IF(I146=1,"-","")&amp;J$2,"")&amp;IF(K146=1,IF(OR(J146=1,I146=1),"-","")&amp;K$2,"")&amp;IF(L146=1,IF(OR(K146=1,J146=1,I146=1),"-","")&amp;L$2,"")&amp;IF(M146=1,IF(OR(L146=1,K146=1,J146=1,I146=1),"-","")&amp;M$2,"")&amp;IF(N146=1,IF(OR(M146=1,L146=1,K146=1,J146=1,I146=1),"-","")&amp;N$2,"")&amp;IF(O146=1,IF(OR(N146=1,M146=1,L146=1,K146=1,J146=1,I146=1),"-","")&amp;O$2,"")&amp;IF(P146=1,IF(I146=1," - ",IF(J146=1," - ",IF(K146=1," - ",IF(L146=1," - ",IF(M146=1," - ",IF(N146=1," - ",IF(O146=1," - ","")))))))&amp;P$2,"")</f>
        <v/>
      </c>
      <c r="S146" s="243">
        <f>SUM('b2'!$I146:$P146)</f>
        <v/>
      </c>
      <c r="T146" s="243">
        <f>IF(OR('b2'!$J146=1,'b2'!$K146=1,'b2'!$L146=1,'b2'!$M146=1,'b2'!$N146=1,'b2'!$O146=1,'b2'!$P146=1),"SI","NO")</f>
        <v/>
      </c>
      <c r="U146" s="243">
        <f>IF(OR('b2'!$K146=1,'b2'!$L146=1,'b2'!$M146=1,'b2'!$N146=1,'b2'!$O146=1,'b2'!$P146=1),"SI","NO")</f>
        <v/>
      </c>
      <c r="V146" s="244" t="n">
        <v>26</v>
      </c>
      <c r="W146" s="245" t="n">
        <v>22</v>
      </c>
      <c r="X146" s="245" t="n">
        <v>4</v>
      </c>
      <c r="Y146" s="244" t="n">
        <v>26</v>
      </c>
      <c r="Z146" s="245" t="n">
        <v>0</v>
      </c>
      <c r="AA146" s="245" t="n">
        <v>0</v>
      </c>
      <c r="AB146" s="244" t="n">
        <v>0</v>
      </c>
      <c r="AC146" s="245" t="n">
        <v>0</v>
      </c>
      <c r="AD146" s="245" t="n">
        <v>0</v>
      </c>
      <c r="AE146" s="244" t="n">
        <v>0</v>
      </c>
      <c r="AF146" s="245" t="n">
        <v>0</v>
      </c>
      <c r="AG146" s="245" t="n">
        <v>0</v>
      </c>
      <c r="AH146" s="244" t="n">
        <v>0</v>
      </c>
      <c r="AI146" s="245" t="n">
        <v>0</v>
      </c>
      <c r="AJ146" s="245" t="n">
        <v>0</v>
      </c>
      <c r="AK146" s="244" t="n">
        <v>0</v>
      </c>
      <c r="AL146" s="245" t="n">
        <v>0</v>
      </c>
      <c r="AM146" s="245" t="n">
        <v>0</v>
      </c>
      <c r="AN146" s="244" t="n">
        <v>0</v>
      </c>
      <c r="AO146" s="245" t="n">
        <v>0</v>
      </c>
      <c r="AP146" s="245" t="n">
        <v>0</v>
      </c>
      <c r="AQ146" s="244" t="n">
        <v>0</v>
      </c>
      <c r="AR146" s="244">
        <f>IF('b2'!$AQ146&gt;0,'b2'!$AQ146,IF('b2'!$AN146&gt;0,'b2'!$AN146,IF('b2'!$AK146&gt;0,'b2'!$AK146,IF('b2'!$AH146&gt;0,'b2'!$AH146,IF('b2'!$AE146&gt;0,'b2'!$AE146,IF('b2'!$AB146&gt;0,'b2'!$AB146,IF('b2'!$Y146&gt;0,'b2'!$Y146,IF('b2'!$V146&gt;0,'b2'!$V146," ---"))))))))</f>
        <v/>
      </c>
      <c r="AS146" s="246" t="n">
        <v>0</v>
      </c>
      <c r="AT146" s="246" t="n">
        <v>0</v>
      </c>
      <c r="AU146" s="246" t="n">
        <v>0</v>
      </c>
      <c r="AV146" s="246" t="n">
        <v>0</v>
      </c>
      <c r="AW146" s="246" t="n">
        <v>0</v>
      </c>
      <c r="AX146" s="246" t="n">
        <v>0</v>
      </c>
      <c r="AY146" s="246" t="n">
        <v>0</v>
      </c>
      <c r="AZ146" s="246" t="n">
        <v>0</v>
      </c>
      <c r="BA146" s="246" t="n">
        <v>0</v>
      </c>
      <c r="BB146" s="246" t="n">
        <v>0</v>
      </c>
      <c r="BC146" s="246" t="n">
        <v>0</v>
      </c>
      <c r="BD146" s="246" t="n">
        <v>0</v>
      </c>
      <c r="BE146" s="247" t="n">
        <v>0</v>
      </c>
      <c r="BF146" s="248" t="n">
        <v>1331.44</v>
      </c>
      <c r="BG146" s="248" t="n">
        <v>0</v>
      </c>
      <c r="BH146" s="249" t="n">
        <v>1331.44</v>
      </c>
      <c r="BI146" s="250">
        <f>IF('[2]DATA CONSOLIDADA 2018-2025 '!$BH148&gt;'[2]DATA CONSOLIDADA 2018-2025 '!$AN148,"Incremento",IF('[2]DATA CONSOLIDADA 2018-2025 '!$AN148='[2]DATA CONSOLIDADA 2018-2025 '!$BH148,"Sin incremento",IF('[2]DATA CONSOLIDADA 2018-2025 '!$BH148&lt;'[2]DATA CONSOLIDADA 2018-2025 '!$AN148,"Disminución"," ---")))</f>
        <v/>
      </c>
      <c r="BJ146" s="251">
        <f>'[2]DATA CONSOLIDADA 2018-2025 '!$BH148-'[2]DATA CONSOLIDADA 2018-2025 '!$BE148</f>
        <v/>
      </c>
      <c r="BK146" s="248" t="n">
        <v>0</v>
      </c>
      <c r="BL146" s="248" t="n">
        <v>0</v>
      </c>
      <c r="BM146" s="249" t="n">
        <v>0</v>
      </c>
      <c r="BN146" s="250">
        <f>IF('[2]DATA CONSOLIDADA 2018-2025 '!$BM148&gt;'[2]DATA CONSOLIDADA 2018-2025 '!$BH148,"Incremento",IF('[2]DATA CONSOLIDADA 2018-2025 '!$BH148='[2]DATA CONSOLIDADA 2018-2025 '!$BM148,"Sin incremento",IF('[2]DATA CONSOLIDADA 2018-2025 '!$BM148&lt;'[2]DATA CONSOLIDADA 2018-2025 '!$BH148,"Disminución"," ---")))</f>
        <v/>
      </c>
      <c r="BO146" s="251">
        <f>'[2]DATA CONSOLIDADA 2018-2025 '!$BM148-'[2]DATA CONSOLIDADA 2018-2025 '!$BH148</f>
        <v/>
      </c>
      <c r="BP146" s="248" t="n">
        <v>0</v>
      </c>
      <c r="BQ146" s="248" t="n">
        <v>0</v>
      </c>
      <c r="BR146" s="249" t="n">
        <v>0</v>
      </c>
      <c r="BS146" s="250">
        <f>IF('[2]DATA CONSOLIDADA 2018-2025 '!$BR148&gt;'[2]DATA CONSOLIDADA 2018-2025 '!$BM148,"Incremento",IF('[2]DATA CONSOLIDADA 2018-2025 '!$BM148='[2]DATA CONSOLIDADA 2018-2025 '!$BR148,"Sin incremento",IF('[2]DATA CONSOLIDADA 2018-2025 '!$BR148&lt;'[2]DATA CONSOLIDADA 2018-2025 '!$BM148,"Disminución"," ---")))</f>
        <v/>
      </c>
      <c r="BT146" s="251">
        <f>'[2]DATA CONSOLIDADA 2018-2025 '!$BR148-'b2'!$BO146</f>
        <v/>
      </c>
      <c r="BU146" s="248" t="n">
        <v>0</v>
      </c>
      <c r="BV146" s="248" t="n">
        <v>0</v>
      </c>
      <c r="BW146" s="249" t="n">
        <v>0</v>
      </c>
      <c r="BX146" s="250">
        <f>IF('[2]DATA CONSOLIDADA 2018-2025 '!$BW148&gt;'[2]DATA CONSOLIDADA 2018-2025 '!$BR148,"Incremento",IF('[2]DATA CONSOLIDADA 2018-2025 '!$BR148='[2]DATA CONSOLIDADA 2018-2025 '!$BW148,"Sin incremento",IF('[2]DATA CONSOLIDADA 2018-2025 '!$BW148&lt;'[2]DATA CONSOLIDADA 2018-2025 '!$BR148,"Disminución"," ---")))</f>
        <v/>
      </c>
      <c r="BY146" s="251">
        <f>'[2]DATA CONSOLIDADA 2018-2025 '!$BW148-'[2]DATA CONSOLIDADA 2018-2025 '!$BR148</f>
        <v/>
      </c>
      <c r="BZ146" s="248" t="n">
        <v>0</v>
      </c>
      <c r="CA146" s="248" t="n">
        <v>0</v>
      </c>
      <c r="CB146" s="249" t="n">
        <v>0</v>
      </c>
      <c r="CC146" s="250">
        <f>IF('[2]DATA CONSOLIDADA 2018-2025 '!$CB148&gt;'[2]DATA CONSOLIDADA 2018-2025 '!$BW148,"Incremento",IF('[2]DATA CONSOLIDADA 2018-2025 '!$BW148='[2]DATA CONSOLIDADA 2018-2025 '!$CB148,"Sin incremento",IF('[2]DATA CONSOLIDADA 2018-2025 '!$CB148&lt;'[2]DATA CONSOLIDADA 2018-2025 '!$BW148,"Disminución"," ---")))</f>
        <v/>
      </c>
      <c r="CD146" s="251">
        <f>'[2]DATA CONSOLIDADA 2018-2025 '!$CB148-'b2'!$BW146</f>
        <v/>
      </c>
      <c r="CE146" s="253" t="n">
        <v>0</v>
      </c>
      <c r="CF146" s="253" t="n">
        <v>0</v>
      </c>
      <c r="CG146" s="254" t="n">
        <v>0</v>
      </c>
      <c r="CH146" s="250">
        <f>IF('[2]DATA CONSOLIDADA 2018-2025 '!$CG148&gt;'[2]DATA CONSOLIDADA 2018-2025 '!$CB148,"Incremento",IF('[2]DATA CONSOLIDADA 2018-2025 '!$CB148='[2]DATA CONSOLIDADA 2018-2025 '!$CG148,"Sin incremento",IF('[2]DATA CONSOLIDADA 2018-2025 '!$CG148&lt;'[2]DATA CONSOLIDADA 2018-2025 '!$CB148,"Disminución"," ---")))</f>
        <v/>
      </c>
      <c r="CI146" s="251">
        <f>'[2]DATA CONSOLIDADA 2018-2025 '!$CG148-'b2'!$CB146</f>
        <v/>
      </c>
      <c r="CJ146" s="247" t="inlineStr">
        <is>
          <t>#REF!</t>
        </is>
      </c>
      <c r="CK146" s="247" t="n">
        <v>0</v>
      </c>
      <c r="CL146" s="247" t="n">
        <v>0</v>
      </c>
      <c r="CM146" s="247" t="n">
        <v>0</v>
      </c>
      <c r="CN146" s="247" t="inlineStr">
        <is>
          <t>#REF!</t>
        </is>
      </c>
      <c r="CO146" s="251">
        <f>'[2]DATA CONSOLIDADA 2018-2025 '!$CM148-'b2'!$CG146</f>
        <v/>
      </c>
      <c r="CP146" s="253" t="n">
        <v>0</v>
      </c>
      <c r="CQ146" s="253" t="n">
        <v>0</v>
      </c>
      <c r="CR146" s="253" t="n">
        <v>0</v>
      </c>
      <c r="CS146" s="253" t="n">
        <v>0</v>
      </c>
      <c r="CT146" s="253" t="n">
        <v>0</v>
      </c>
      <c r="CU146" s="253" t="n">
        <v>0</v>
      </c>
      <c r="CV146" s="247" t="n">
        <v>0</v>
      </c>
      <c r="CW146" s="247" t="n">
        <v>0</v>
      </c>
      <c r="CX146" s="247" t="n">
        <v>0</v>
      </c>
      <c r="CY146" s="247" t="n">
        <v>0</v>
      </c>
      <c r="CZ146" s="247" t="n">
        <v>0</v>
      </c>
      <c r="DA146" s="247" t="n">
        <v>0</v>
      </c>
      <c r="DB146" s="247" t="n">
        <v>0</v>
      </c>
      <c r="DC146" s="255" t="n">
        <v>0</v>
      </c>
      <c r="DD146" s="255" t="n">
        <v>0</v>
      </c>
      <c r="DE146" s="255" t="n">
        <v>0</v>
      </c>
      <c r="DF146" s="255" t="n">
        <v>0</v>
      </c>
      <c r="DG146" s="255" t="n">
        <v>0</v>
      </c>
      <c r="DH146" s="255" t="n">
        <v>0</v>
      </c>
      <c r="DI146" s="256" t="n">
        <v>20528996214</v>
      </c>
      <c r="DJ146" s="257" t="inlineStr">
        <is>
          <t>COOPERATIVA AGRARIA CAFETALERA MILAGROS - MONZON</t>
        </is>
      </c>
      <c r="DK146" s="257" t="inlineStr">
        <is>
          <t>02 Cooperativa</t>
        </is>
      </c>
      <c r="DL146" s="258" t="n"/>
      <c r="DM146" s="258" t="n"/>
      <c r="DN146" s="258" t="n"/>
      <c r="DO146" s="258" t="n"/>
      <c r="DP146" s="258" t="n"/>
      <c r="DQ146" s="258" t="n"/>
      <c r="DR146" s="258" t="n"/>
      <c r="DS146" s="258" t="n"/>
      <c r="DT146" s="258" t="n"/>
      <c r="DU146" s="258" t="n"/>
      <c r="DV146" s="258" t="n"/>
      <c r="DW146" s="258" t="n"/>
      <c r="DX146" s="258" t="n"/>
      <c r="DY146" s="258" t="n"/>
      <c r="DZ146" s="258" t="n"/>
      <c r="EA146" s="258" t="n"/>
      <c r="EB146" s="258" t="n"/>
      <c r="EC146" s="258" t="n"/>
      <c r="ED146" s="258" t="n"/>
      <c r="EE146" s="258" t="n"/>
    </row>
    <row r="147" ht="47.25" customHeight="1">
      <c r="A147" s="240" t="inlineStr">
        <is>
          <t>ASOCIACIÓN DE PRODUCTORES CACAO ECOLÓGICO DE KIMBIRI - APROCEK</t>
        </is>
      </c>
      <c r="B147" s="240" t="inlineStr">
        <is>
          <t>CACAO</t>
        </is>
      </c>
      <c r="C147" s="240" t="inlineStr">
        <is>
          <t>CACAO</t>
        </is>
      </c>
      <c r="D147" s="240" t="inlineStr">
        <is>
          <t>CUSCO</t>
        </is>
      </c>
      <c r="E147" s="240" t="inlineStr">
        <is>
          <t>080907</t>
        </is>
      </c>
      <c r="F147" s="240" t="inlineStr">
        <is>
          <t>CUSCO</t>
        </is>
      </c>
      <c r="G147" s="240" t="inlineStr">
        <is>
          <t>LA CONVENCION</t>
        </is>
      </c>
      <c r="H147" s="240" t="inlineStr">
        <is>
          <t>KIMBIRI</t>
        </is>
      </c>
      <c r="I147" s="241" t="n">
        <v>1</v>
      </c>
      <c r="J147" s="241" t="n">
        <v>1</v>
      </c>
      <c r="K147" s="241" t="n">
        <v>1</v>
      </c>
      <c r="L147" s="241" t="n"/>
      <c r="M147" s="241" t="n">
        <v>1</v>
      </c>
      <c r="N147" s="241" t="n"/>
      <c r="O147" s="241" t="n"/>
      <c r="P147" s="241" t="n"/>
      <c r="Q147" s="241" t="inlineStr">
        <is>
          <t>PAC</t>
        </is>
      </c>
      <c r="R147" s="242">
        <f>IF(I147=1,I$2,"")&amp;IF(J147=1,IF(I147=1,"-","")&amp;J$2,"")&amp;IF(K147=1,IF(OR(J147=1,I147=1),"-","")&amp;K$2,"")&amp;IF(L147=1,IF(OR(K147=1,J147=1,I147=1),"-","")&amp;L$2,"")&amp;IF(M147=1,IF(OR(L147=1,K147=1,J147=1,I147=1),"-","")&amp;M$2,"")&amp;IF(N147=1,IF(OR(M147=1,L147=1,K147=1,J147=1,I147=1),"-","")&amp;N$2,"")&amp;IF(O147=1,IF(OR(N147=1,M147=1,L147=1,K147=1,J147=1,I147=1),"-","")&amp;O$2,"")&amp;IF(P147=1,IF(I147=1," - ",IF(J147=1," - ",IF(K147=1," - ",IF(L147=1," - ",IF(M147=1," - ",IF(N147=1," - ",IF(O147=1," - ","")))))))&amp;P$2,"")</f>
        <v/>
      </c>
      <c r="S147" s="243">
        <f>SUM('b2'!$I147:$P147)</f>
        <v/>
      </c>
      <c r="T147" s="243">
        <f>IF(OR('b2'!$J147=1,'b2'!$K147=1,'b2'!$L147=1,'b2'!$M147=1,'b2'!$N147=1,'b2'!$O147=1,'b2'!$P147=1),"SI","NO")</f>
        <v/>
      </c>
      <c r="U147" s="243">
        <f>IF(OR('b2'!$K147=1,'b2'!$L147=1,'b2'!$M147=1,'b2'!$N147=1,'b2'!$O147=1,'b2'!$P147=1),"SI","NO")</f>
        <v/>
      </c>
      <c r="V147" s="244" t="n">
        <v>56</v>
      </c>
      <c r="W147" s="245" t="n">
        <v>30</v>
      </c>
      <c r="X147" s="245" t="n">
        <v>12</v>
      </c>
      <c r="Y147" s="244" t="n">
        <v>42</v>
      </c>
      <c r="Z147" s="245" t="n">
        <v>17</v>
      </c>
      <c r="AA147" s="245" t="n">
        <v>6</v>
      </c>
      <c r="AB147" s="244" t="n">
        <v>23</v>
      </c>
      <c r="AC147" s="245" t="n">
        <v>0</v>
      </c>
      <c r="AD147" s="245" t="n">
        <v>0</v>
      </c>
      <c r="AE147" s="244" t="n">
        <v>0</v>
      </c>
      <c r="AF147" s="245" t="n">
        <v>17</v>
      </c>
      <c r="AG147" s="245" t="n">
        <v>6</v>
      </c>
      <c r="AH147" s="244" t="n">
        <v>23</v>
      </c>
      <c r="AI147" s="245" t="n">
        <v>0</v>
      </c>
      <c r="AJ147" s="245" t="n">
        <v>0</v>
      </c>
      <c r="AK147" s="244" t="n">
        <v>0</v>
      </c>
      <c r="AL147" s="245" t="n">
        <v>0</v>
      </c>
      <c r="AM147" s="245" t="n">
        <v>0</v>
      </c>
      <c r="AN147" s="244" t="n">
        <v>0</v>
      </c>
      <c r="AO147" s="245" t="n">
        <v>0</v>
      </c>
      <c r="AP147" s="245" t="n">
        <v>0</v>
      </c>
      <c r="AQ147" s="244" t="n">
        <v>0</v>
      </c>
      <c r="AR147" s="244">
        <f>IF('b2'!$AQ147&gt;0,'b2'!$AQ147,IF('b2'!$AN147&gt;0,'b2'!$AN147,IF('b2'!$AK147&gt;0,'b2'!$AK147,IF('b2'!$AH147&gt;0,'b2'!$AH147,IF('b2'!$AE147&gt;0,'b2'!$AE147,IF('b2'!$AB147&gt;0,'b2'!$AB147,IF('b2'!$Y147&gt;0,'b2'!$Y147,IF('b2'!$V147&gt;0,'b2'!$V147," ---"))))))))</f>
        <v/>
      </c>
      <c r="AS147" s="246" t="n">
        <v>0</v>
      </c>
      <c r="AT147" s="246" t="n">
        <v>0</v>
      </c>
      <c r="AU147" s="246" t="n">
        <v>0</v>
      </c>
      <c r="AV147" s="246" t="n">
        <v>0</v>
      </c>
      <c r="AW147" s="246" t="n">
        <v>34</v>
      </c>
      <c r="AX147" s="246" t="n">
        <v>10</v>
      </c>
      <c r="AY147" s="246" t="n">
        <v>0</v>
      </c>
      <c r="AZ147" s="246" t="n">
        <v>0</v>
      </c>
      <c r="BA147" s="246" t="n">
        <v>0</v>
      </c>
      <c r="BB147" s="246" t="n">
        <v>0</v>
      </c>
      <c r="BC147" s="246" t="n">
        <v>0</v>
      </c>
      <c r="BD147" s="246" t="n">
        <v>0</v>
      </c>
      <c r="BE147" s="247" t="n">
        <v>0</v>
      </c>
      <c r="BF147" s="248" t="n">
        <v>61493.4</v>
      </c>
      <c r="BG147" s="248" t="n">
        <v>0</v>
      </c>
      <c r="BH147" s="249" t="n">
        <v>61493.4</v>
      </c>
      <c r="BI147" s="250">
        <f>IF('[2]DATA CONSOLIDADA 2018-2025 '!$BH107&gt;'[2]DATA CONSOLIDADA 2018-2025 '!$AN107,"Incremento",IF('[2]DATA CONSOLIDADA 2018-2025 '!$AN107='[2]DATA CONSOLIDADA 2018-2025 '!$BH107,"Sin incremento",IF('[2]DATA CONSOLIDADA 2018-2025 '!$BH107&lt;'[2]DATA CONSOLIDADA 2018-2025 '!$AN107,"Disminución"," ---")))</f>
        <v/>
      </c>
      <c r="BJ147" s="251">
        <f>'[2]DATA CONSOLIDADA 2018-2025 '!$BH107-'[2]DATA CONSOLIDADA 2018-2025 '!$BE107</f>
        <v/>
      </c>
      <c r="BK147" s="248" t="n">
        <v>0</v>
      </c>
      <c r="BL147" s="248" t="n">
        <v>0</v>
      </c>
      <c r="BM147" s="249" t="n">
        <v>0</v>
      </c>
      <c r="BN147" s="250">
        <f>IF('[2]DATA CONSOLIDADA 2018-2025 '!$BM107&gt;'[2]DATA CONSOLIDADA 2018-2025 '!$BH107,"Incremento",IF('[2]DATA CONSOLIDADA 2018-2025 '!$BH107='[2]DATA CONSOLIDADA 2018-2025 '!$BM107,"Sin incremento",IF('[2]DATA CONSOLIDADA 2018-2025 '!$BM107&lt;'[2]DATA CONSOLIDADA 2018-2025 '!$BH107,"Disminución"," ---")))</f>
        <v/>
      </c>
      <c r="BO147" s="251">
        <f>'[2]DATA CONSOLIDADA 2018-2025 '!$BM107-'[2]DATA CONSOLIDADA 2018-2025 '!$BH107</f>
        <v/>
      </c>
      <c r="BP147" s="248" t="n">
        <v>0</v>
      </c>
      <c r="BQ147" s="248" t="n">
        <v>0</v>
      </c>
      <c r="BR147" s="249" t="n">
        <v>0</v>
      </c>
      <c r="BS147" s="250">
        <f>IF('[2]DATA CONSOLIDADA 2018-2025 '!$BR107&gt;'[2]DATA CONSOLIDADA 2018-2025 '!$BM107,"Incremento",IF('[2]DATA CONSOLIDADA 2018-2025 '!$BM107='[2]DATA CONSOLIDADA 2018-2025 '!$BR107,"Sin incremento",IF('[2]DATA CONSOLIDADA 2018-2025 '!$BR107&lt;'[2]DATA CONSOLIDADA 2018-2025 '!$BM107,"Disminución"," ---")))</f>
        <v/>
      </c>
      <c r="BT147" s="251">
        <f>'[2]DATA CONSOLIDADA 2018-2025 '!$BR149-'b2'!$BO147</f>
        <v/>
      </c>
      <c r="BU147" s="248" t="n">
        <v>49421</v>
      </c>
      <c r="BV147" s="248" t="n">
        <v>0</v>
      </c>
      <c r="BW147" s="249" t="n">
        <v>49421</v>
      </c>
      <c r="BX147" s="250">
        <f>IF('[2]DATA CONSOLIDADA 2018-2025 '!$BW107&gt;'[2]DATA CONSOLIDADA 2018-2025 '!$BR107,"Incremento",IF('[2]DATA CONSOLIDADA 2018-2025 '!$BR107='[2]DATA CONSOLIDADA 2018-2025 '!$BW107,"Sin incremento",IF('[2]DATA CONSOLIDADA 2018-2025 '!$BW107&lt;'[2]DATA CONSOLIDADA 2018-2025 '!$BR107,"Disminución"," ---")))</f>
        <v/>
      </c>
      <c r="BY147" s="251">
        <f>'[2]DATA CONSOLIDADA 2018-2025 '!$BW107-'[2]DATA CONSOLIDADA 2018-2025 '!$BR107</f>
        <v/>
      </c>
      <c r="BZ147" s="248" t="n">
        <v>0</v>
      </c>
      <c r="CA147" s="248" t="n">
        <v>0</v>
      </c>
      <c r="CB147" s="249" t="n">
        <v>0</v>
      </c>
      <c r="CC147" s="250">
        <f>IF('[2]DATA CONSOLIDADA 2018-2025 '!$CB107&gt;'[2]DATA CONSOLIDADA 2018-2025 '!$BW107,"Incremento",IF('[2]DATA CONSOLIDADA 2018-2025 '!$BW107='[2]DATA CONSOLIDADA 2018-2025 '!$CB107,"Sin incremento",IF('[2]DATA CONSOLIDADA 2018-2025 '!$CB107&lt;'[2]DATA CONSOLIDADA 2018-2025 '!$BW107,"Disminución"," ---")))</f>
        <v/>
      </c>
      <c r="CD147" s="251">
        <f>'[2]DATA CONSOLIDADA 2018-2025 '!$CB149-'b2'!$BW147</f>
        <v/>
      </c>
      <c r="CE147" s="253" t="n">
        <v>0</v>
      </c>
      <c r="CF147" s="253" t="n">
        <v>0</v>
      </c>
      <c r="CG147" s="254" t="n">
        <v>0</v>
      </c>
      <c r="CH147" s="250">
        <f>IF('[2]DATA CONSOLIDADA 2018-2025 '!$CG107&gt;'[2]DATA CONSOLIDADA 2018-2025 '!$CB107,"Incremento",IF('[2]DATA CONSOLIDADA 2018-2025 '!$CB107='[2]DATA CONSOLIDADA 2018-2025 '!$CG107,"Sin incremento",IF('[2]DATA CONSOLIDADA 2018-2025 '!$CG107&lt;'[2]DATA CONSOLIDADA 2018-2025 '!$CB107,"Disminución"," ---")))</f>
        <v/>
      </c>
      <c r="CI147" s="251">
        <f>'[2]DATA CONSOLIDADA 2018-2025 '!$CG149-'b2'!$CB147</f>
        <v/>
      </c>
      <c r="CJ147" s="247" t="inlineStr">
        <is>
          <t>#REF!</t>
        </is>
      </c>
      <c r="CK147" s="247" t="n">
        <v>0</v>
      </c>
      <c r="CL147" s="247" t="n">
        <v>0</v>
      </c>
      <c r="CM147" s="247" t="n">
        <v>0</v>
      </c>
      <c r="CN147" s="247" t="inlineStr">
        <is>
          <t>#REF!</t>
        </is>
      </c>
      <c r="CO147" s="251">
        <f>'[2]DATA CONSOLIDADA 2018-2025 '!$CM149-'b2'!$CG147</f>
        <v/>
      </c>
      <c r="CP147" s="253" t="n">
        <v>0</v>
      </c>
      <c r="CQ147" s="253" t="n">
        <v>0</v>
      </c>
      <c r="CR147" s="253" t="n">
        <v>0</v>
      </c>
      <c r="CS147" s="253" t="n">
        <v>0</v>
      </c>
      <c r="CT147" s="253" t="n">
        <v>0</v>
      </c>
      <c r="CU147" s="253" t="n">
        <v>0</v>
      </c>
      <c r="CV147" s="247" t="n">
        <v>0</v>
      </c>
      <c r="CW147" s="247" t="n">
        <v>0</v>
      </c>
      <c r="CX147" s="247" t="n">
        <v>0</v>
      </c>
      <c r="CY147" s="247" t="n">
        <v>0</v>
      </c>
      <c r="CZ147" s="247" t="n">
        <v>0</v>
      </c>
      <c r="DA147" s="247" t="n">
        <v>0</v>
      </c>
      <c r="DB147" s="247" t="n">
        <v>0</v>
      </c>
      <c r="DC147" s="255" t="n">
        <v>0</v>
      </c>
      <c r="DD147" s="255" t="n">
        <v>0</v>
      </c>
      <c r="DE147" s="255" t="n">
        <v>0</v>
      </c>
      <c r="DF147" s="255" t="n">
        <v>0</v>
      </c>
      <c r="DG147" s="255" t="n">
        <v>0</v>
      </c>
      <c r="DH147" s="255" t="n">
        <v>0</v>
      </c>
      <c r="DI147" s="256" t="n">
        <v>20494699690</v>
      </c>
      <c r="DJ147" s="257" t="inlineStr">
        <is>
          <t>ASOCIACION DE PRODUCTORES DE CACAO ECOLOGICO DE KIMBIRI - APROCEK</t>
        </is>
      </c>
      <c r="DK147" s="257" t="inlineStr">
        <is>
          <t>01 Asociación</t>
        </is>
      </c>
      <c r="DL147" s="258" t="n"/>
      <c r="DM147" s="258" t="n"/>
      <c r="DN147" s="258" t="n"/>
      <c r="DO147" s="258" t="n"/>
      <c r="DP147" s="258" t="n"/>
      <c r="DQ147" s="258" t="n"/>
      <c r="DR147" s="258" t="n"/>
      <c r="DS147" s="258" t="n"/>
      <c r="DT147" s="258" t="n"/>
      <c r="DU147" s="258" t="n"/>
      <c r="DV147" s="258" t="n"/>
      <c r="DW147" s="258" t="n"/>
      <c r="DX147" s="258" t="n"/>
      <c r="DY147" s="258" t="n"/>
      <c r="DZ147" s="258" t="n"/>
      <c r="EA147" s="258" t="n"/>
      <c r="EB147" s="258" t="n"/>
      <c r="EC147" s="258" t="n"/>
      <c r="ED147" s="258" t="n"/>
      <c r="EE147" s="258" t="n"/>
    </row>
    <row r="148" hidden="1" ht="47.25" customHeight="1">
      <c r="A148" s="240" t="inlineStr">
        <is>
          <t>ASOCIACION DE PRODUCTORES DE BANANO ORGANICO PENDENCIA</t>
        </is>
      </c>
      <c r="B148" s="240" t="inlineStr">
        <is>
          <t>PLÁTANO</t>
        </is>
      </c>
      <c r="C148" s="240" t="inlineStr">
        <is>
          <t>PLÁTANO</t>
        </is>
      </c>
      <c r="D148" s="240" t="inlineStr">
        <is>
          <t>HUANUCO</t>
        </is>
      </c>
      <c r="E148" s="240" t="inlineStr">
        <is>
          <t>100602</t>
        </is>
      </c>
      <c r="F148" s="240" t="inlineStr">
        <is>
          <t>HUANUCO</t>
        </is>
      </c>
      <c r="G148" s="240" t="inlineStr">
        <is>
          <t>LEONCIO PRADO</t>
        </is>
      </c>
      <c r="H148" s="240" t="inlineStr">
        <is>
          <t>DANIEL ALOMIA ROBLES</t>
        </is>
      </c>
      <c r="I148" s="241" t="n"/>
      <c r="J148" s="241" t="n">
        <v>1</v>
      </c>
      <c r="K148" s="241" t="n"/>
      <c r="L148" s="241" t="n"/>
      <c r="M148" s="241" t="n"/>
      <c r="N148" s="241" t="n"/>
      <c r="O148" s="241" t="n"/>
      <c r="P148" s="241" t="n"/>
      <c r="Q148" s="241" t="inlineStr">
        <is>
          <t>PAC</t>
        </is>
      </c>
      <c r="R148" s="242">
        <f>IF(I148=1,I$2,"")&amp;IF(J148=1,IF(I148=1,"-","")&amp;J$2,"")&amp;IF(K148=1,IF(OR(J148=1,I148=1),"-","")&amp;K$2,"")&amp;IF(L148=1,IF(OR(K148=1,J148=1,I148=1),"-","")&amp;L$2,"")&amp;IF(M148=1,IF(OR(L148=1,K148=1,J148=1,I148=1),"-","")&amp;M$2,"")&amp;IF(N148=1,IF(OR(M148=1,L148=1,K148=1,J148=1,I148=1),"-","")&amp;N$2,"")&amp;IF(O148=1,IF(OR(N148=1,M148=1,L148=1,K148=1,J148=1,I148=1),"-","")&amp;O$2,"")&amp;IF(P148=1,IF(I148=1," - ",IF(J148=1," - ",IF(K148=1," - ",IF(L148=1," - ",IF(M148=1," - ",IF(N148=1," - ",IF(O148=1," - ","")))))))&amp;P$2,"")</f>
        <v/>
      </c>
      <c r="S148" s="243">
        <f>SUM('b2'!$I148:$P148)</f>
        <v/>
      </c>
      <c r="T148" s="243">
        <f>IF(OR('b2'!$J148=1,'b2'!$K148=1,'b2'!$L148=1,'b2'!$M148=1,'b2'!$N148=1,'b2'!$O148=1,'b2'!$P148=1),"SI","NO")</f>
        <v/>
      </c>
      <c r="U148" s="243">
        <f>IF(OR('b2'!$K148=1,'b2'!$L148=1,'b2'!$M148=1,'b2'!$N148=1,'b2'!$O148=1,'b2'!$P148=1),"SI","NO")</f>
        <v/>
      </c>
      <c r="V148" s="244" t="n">
        <v>0</v>
      </c>
      <c r="W148" s="245" t="n">
        <v>34</v>
      </c>
      <c r="X148" s="245" t="n">
        <v>13</v>
      </c>
      <c r="Y148" s="244" t="n">
        <v>47</v>
      </c>
      <c r="Z148" s="245" t="n">
        <v>0</v>
      </c>
      <c r="AA148" s="245" t="n">
        <v>0</v>
      </c>
      <c r="AB148" s="244" t="n">
        <v>0</v>
      </c>
      <c r="AC148" s="245" t="n">
        <v>0</v>
      </c>
      <c r="AD148" s="245" t="n">
        <v>0</v>
      </c>
      <c r="AE148" s="244" t="n">
        <v>0</v>
      </c>
      <c r="AF148" s="245" t="n">
        <v>0</v>
      </c>
      <c r="AG148" s="245" t="n">
        <v>0</v>
      </c>
      <c r="AH148" s="244" t="n">
        <v>0</v>
      </c>
      <c r="AI148" s="245" t="n">
        <v>0</v>
      </c>
      <c r="AJ148" s="245" t="n">
        <v>0</v>
      </c>
      <c r="AK148" s="244" t="n">
        <v>0</v>
      </c>
      <c r="AL148" s="245" t="n">
        <v>0</v>
      </c>
      <c r="AM148" s="245" t="n">
        <v>0</v>
      </c>
      <c r="AN148" s="244" t="n">
        <v>0</v>
      </c>
      <c r="AO148" s="245" t="n">
        <v>0</v>
      </c>
      <c r="AP148" s="245" t="n">
        <v>0</v>
      </c>
      <c r="AQ148" s="244" t="n">
        <v>0</v>
      </c>
      <c r="AR148" s="244">
        <f>IF('b2'!$AQ148&gt;0,'b2'!$AQ148,IF('b2'!$AN148&gt;0,'b2'!$AN148,IF('b2'!$AK148&gt;0,'b2'!$AK148,IF('b2'!$AH148&gt;0,'b2'!$AH148,IF('b2'!$AE148&gt;0,'b2'!$AE148,IF('b2'!$AB148&gt;0,'b2'!$AB148,IF('b2'!$Y148&gt;0,'b2'!$Y148,IF('b2'!$V148&gt;0,'b2'!$V148," ---"))))))))</f>
        <v/>
      </c>
      <c r="AS148" s="246" t="n">
        <v>0</v>
      </c>
      <c r="AT148" s="246" t="n">
        <v>0</v>
      </c>
      <c r="AU148" s="246" t="n">
        <v>0</v>
      </c>
      <c r="AV148" s="246" t="n">
        <v>0</v>
      </c>
      <c r="AW148" s="246" t="n">
        <v>0</v>
      </c>
      <c r="AX148" s="246" t="n">
        <v>0</v>
      </c>
      <c r="AY148" s="246" t="n">
        <v>0</v>
      </c>
      <c r="AZ148" s="246" t="n">
        <v>0</v>
      </c>
      <c r="BA148" s="246" t="n">
        <v>0</v>
      </c>
      <c r="BB148" s="246" t="n">
        <v>0</v>
      </c>
      <c r="BC148" s="246" t="n">
        <v>0</v>
      </c>
      <c r="BD148" s="246" t="n">
        <v>0</v>
      </c>
      <c r="BE148" s="249" t="n">
        <v>0</v>
      </c>
      <c r="BF148" s="248" t="n">
        <v>2136</v>
      </c>
      <c r="BG148" s="248" t="n">
        <v>0</v>
      </c>
      <c r="BH148" s="249" t="n">
        <v>2136</v>
      </c>
      <c r="BI148" s="250" t="inlineStr">
        <is>
          <t>#REF!</t>
        </is>
      </c>
      <c r="BJ148" s="251" t="inlineStr">
        <is>
          <t>#REF!</t>
        </is>
      </c>
      <c r="BK148" s="248" t="n">
        <v>0</v>
      </c>
      <c r="BL148" s="248" t="n">
        <v>0</v>
      </c>
      <c r="BM148" s="249" t="n">
        <v>0</v>
      </c>
      <c r="BN148" s="250" t="inlineStr">
        <is>
          <t>#REF!</t>
        </is>
      </c>
      <c r="BO148" s="251" t="inlineStr">
        <is>
          <t>#REF!</t>
        </is>
      </c>
      <c r="BP148" s="248" t="n">
        <v>0</v>
      </c>
      <c r="BQ148" s="248" t="n">
        <v>0</v>
      </c>
      <c r="BR148" s="249" t="n">
        <v>0</v>
      </c>
      <c r="BS148" s="250" t="inlineStr">
        <is>
          <t>#REF!</t>
        </is>
      </c>
      <c r="BT148" s="251">
        <f>'[2]DATA CONSOLIDADA 2018-2025 '!$BR150-'b2'!$BO148</f>
        <v/>
      </c>
      <c r="BU148" s="248" t="n">
        <v>0</v>
      </c>
      <c r="BV148" s="248" t="n">
        <v>0</v>
      </c>
      <c r="BW148" s="249" t="n">
        <v>0</v>
      </c>
      <c r="BX148" s="250" t="inlineStr">
        <is>
          <t>#REF!</t>
        </is>
      </c>
      <c r="BY148" s="251" t="inlineStr">
        <is>
          <t>#REF!</t>
        </is>
      </c>
      <c r="BZ148" s="248" t="n">
        <v>0</v>
      </c>
      <c r="CA148" s="248" t="n">
        <v>0</v>
      </c>
      <c r="CB148" s="249" t="n">
        <v>0</v>
      </c>
      <c r="CC148" s="250" t="inlineStr">
        <is>
          <t>#REF!</t>
        </is>
      </c>
      <c r="CD148" s="251">
        <f>'[2]DATA CONSOLIDADA 2018-2025 '!$CB150-'b2'!$BW148</f>
        <v/>
      </c>
      <c r="CE148" s="253" t="n">
        <v>0</v>
      </c>
      <c r="CF148" s="253" t="n">
        <v>0</v>
      </c>
      <c r="CG148" s="254" t="n">
        <v>0</v>
      </c>
      <c r="CH148" s="250" t="inlineStr">
        <is>
          <t>#REF!</t>
        </is>
      </c>
      <c r="CI148" s="251">
        <f>'[2]DATA CONSOLIDADA 2018-2025 '!$CG150-'b2'!$CB148</f>
        <v/>
      </c>
      <c r="CJ148" s="247" t="inlineStr">
        <is>
          <t>#REF!</t>
        </is>
      </c>
      <c r="CK148" s="247" t="n">
        <v>0</v>
      </c>
      <c r="CL148" s="247" t="n">
        <v>0</v>
      </c>
      <c r="CM148" s="247" t="n">
        <v>0</v>
      </c>
      <c r="CN148" s="247" t="inlineStr">
        <is>
          <t>#REF!</t>
        </is>
      </c>
      <c r="CO148" s="251">
        <f>'[2]DATA CONSOLIDADA 2018-2025 '!$CM150-'b2'!$CG148</f>
        <v/>
      </c>
      <c r="CP148" s="253" t="n">
        <v>0</v>
      </c>
      <c r="CQ148" s="253" t="n">
        <v>0</v>
      </c>
      <c r="CR148" s="253" t="n">
        <v>0</v>
      </c>
      <c r="CS148" s="253" t="n">
        <v>0</v>
      </c>
      <c r="CT148" s="253" t="n">
        <v>0</v>
      </c>
      <c r="CU148" s="253" t="n">
        <v>0</v>
      </c>
      <c r="CV148" s="247" t="n">
        <v>0</v>
      </c>
      <c r="CW148" s="247" t="n">
        <v>0</v>
      </c>
      <c r="CX148" s="247" t="n">
        <v>0</v>
      </c>
      <c r="CY148" s="247" t="n">
        <v>0</v>
      </c>
      <c r="CZ148" s="247" t="n">
        <v>0</v>
      </c>
      <c r="DA148" s="247" t="n">
        <v>0</v>
      </c>
      <c r="DB148" s="247" t="n">
        <v>0</v>
      </c>
      <c r="DC148" s="255" t="n">
        <v>0</v>
      </c>
      <c r="DD148" s="255" t="n">
        <v>0</v>
      </c>
      <c r="DE148" s="255" t="n">
        <v>0</v>
      </c>
      <c r="DF148" s="255" t="n">
        <v>0</v>
      </c>
      <c r="DG148" s="255" t="n">
        <v>0</v>
      </c>
      <c r="DH148" s="255" t="n">
        <v>0</v>
      </c>
      <c r="DI148" s="256" t="n">
        <v>20573325223</v>
      </c>
      <c r="DJ148" s="257" t="inlineStr">
        <is>
          <t>COOPERATIVA AGROINDUSTRIAL APROBAP</t>
        </is>
      </c>
      <c r="DK148" s="257" t="inlineStr">
        <is>
          <t>02 Cooperativa</t>
        </is>
      </c>
      <c r="DL148" s="258" t="n"/>
      <c r="DM148" s="258" t="n"/>
      <c r="DN148" s="258" t="n"/>
      <c r="DO148" s="258" t="n"/>
      <c r="DP148" s="258" t="n"/>
      <c r="DQ148" s="258" t="n"/>
      <c r="DR148" s="258" t="n"/>
      <c r="DS148" s="258" t="n"/>
      <c r="DT148" s="258" t="n"/>
      <c r="DU148" s="258" t="n"/>
      <c r="DV148" s="258" t="n"/>
      <c r="DW148" s="258" t="n"/>
      <c r="DX148" s="258" t="n"/>
      <c r="DY148" s="258" t="n"/>
      <c r="DZ148" s="258" t="n"/>
      <c r="EA148" s="258" t="n"/>
      <c r="EB148" s="258" t="n"/>
      <c r="EC148" s="258" t="n"/>
      <c r="ED148" s="258" t="n"/>
      <c r="EE148" s="258" t="n"/>
    </row>
    <row r="149" ht="47.25" customHeight="1">
      <c r="A149" s="240" t="inlineStr">
        <is>
          <t>COOPERATIVA AGROINDUSTRIAL APCCA</t>
        </is>
      </c>
      <c r="B149" s="240" t="inlineStr">
        <is>
          <t>CACAO</t>
        </is>
      </c>
      <c r="C149" s="240" t="inlineStr">
        <is>
          <t>CACAO</t>
        </is>
      </c>
      <c r="D149" s="240" t="inlineStr">
        <is>
          <t>HUANUCO</t>
        </is>
      </c>
      <c r="E149" s="240" t="inlineStr">
        <is>
          <t>100610</t>
        </is>
      </c>
      <c r="F149" s="240" t="inlineStr">
        <is>
          <t>HUANUCO</t>
        </is>
      </c>
      <c r="G149" s="240" t="inlineStr">
        <is>
          <t>LEONCIO PRADO</t>
        </is>
      </c>
      <c r="H149" s="240" t="inlineStr">
        <is>
          <t>SANTO DOMINGO DE ANDA</t>
        </is>
      </c>
      <c r="I149" s="241" t="n"/>
      <c r="J149" s="241" t="n">
        <v>1</v>
      </c>
      <c r="K149" s="241" t="n">
        <v>1</v>
      </c>
      <c r="L149" s="241" t="n">
        <v>1</v>
      </c>
      <c r="M149" s="241" t="n">
        <v>1</v>
      </c>
      <c r="N149" s="241" t="n"/>
      <c r="O149" s="241" t="n"/>
      <c r="P149" s="241" t="n"/>
      <c r="Q149" s="241" t="inlineStr">
        <is>
          <t>PAC</t>
        </is>
      </c>
      <c r="R149" s="242">
        <f>IF(I149=1,I$2,"")&amp;IF(J149=1,IF(I149=1,"-","")&amp;J$2,"")&amp;IF(K149=1,IF(OR(J149=1,I149=1),"-","")&amp;K$2,"")&amp;IF(L149=1,IF(OR(K149=1,J149=1,I149=1),"-","")&amp;L$2,"")&amp;IF(M149=1,IF(OR(L149=1,K149=1,J149=1,I149=1),"-","")&amp;M$2,"")&amp;IF(N149=1,IF(OR(M149=1,L149=1,K149=1,J149=1,I149=1),"-","")&amp;N$2,"")&amp;IF(O149=1,IF(OR(N149=1,M149=1,L149=1,K149=1,J149=1,I149=1),"-","")&amp;O$2,"")&amp;IF(P149=1,IF(I149=1," - ",IF(J149=1," - ",IF(K149=1," - ",IF(L149=1," - ",IF(M149=1," - ",IF(N149=1," - ",IF(O149=1," - ","")))))))&amp;P$2,"")</f>
        <v/>
      </c>
      <c r="S149" s="243">
        <f>SUM('b2'!$I149:$P149)</f>
        <v/>
      </c>
      <c r="T149" s="243">
        <f>IF(OR('b2'!$J149=1,'b2'!$K149=1,'b2'!$L149=1,'b2'!$M149=1,'b2'!$N149=1,'b2'!$O149=1,'b2'!$P149=1),"SI","NO")</f>
        <v/>
      </c>
      <c r="U149" s="243">
        <f>IF(OR('b2'!$K149=1,'b2'!$L149=1,'b2'!$M149=1,'b2'!$N149=1,'b2'!$O149=1,'b2'!$P149=1),"SI","NO")</f>
        <v/>
      </c>
      <c r="V149" s="244" t="n">
        <v>0</v>
      </c>
      <c r="W149" s="245" t="n">
        <v>40</v>
      </c>
      <c r="X149" s="245" t="n">
        <v>20</v>
      </c>
      <c r="Y149" s="244" t="n">
        <v>60</v>
      </c>
      <c r="Z149" s="245" t="n">
        <v>65</v>
      </c>
      <c r="AA149" s="245" t="n">
        <v>32</v>
      </c>
      <c r="AB149" s="244" t="n">
        <v>97</v>
      </c>
      <c r="AC149" s="245" t="n">
        <v>63</v>
      </c>
      <c r="AD149" s="245" t="n">
        <v>32</v>
      </c>
      <c r="AE149" s="244" t="n">
        <v>95</v>
      </c>
      <c r="AF149" s="245" t="n">
        <v>63</v>
      </c>
      <c r="AG149" s="245" t="n">
        <v>32</v>
      </c>
      <c r="AH149" s="244" t="n">
        <v>95</v>
      </c>
      <c r="AI149" s="245" t="n">
        <v>0</v>
      </c>
      <c r="AJ149" s="245" t="n">
        <v>0</v>
      </c>
      <c r="AK149" s="244" t="n">
        <v>0</v>
      </c>
      <c r="AL149" s="245" t="n">
        <v>0</v>
      </c>
      <c r="AM149" s="245" t="n">
        <v>0</v>
      </c>
      <c r="AN149" s="244" t="n">
        <v>0</v>
      </c>
      <c r="AO149" s="245" t="n">
        <v>0</v>
      </c>
      <c r="AP149" s="245" t="n">
        <v>0</v>
      </c>
      <c r="AQ149" s="244" t="n">
        <v>0</v>
      </c>
      <c r="AR149" s="244">
        <f>IF('b2'!$AQ149&gt;0,'b2'!$AQ149,IF('b2'!$AN149&gt;0,'b2'!$AN149,IF('b2'!$AK149&gt;0,'b2'!$AK149,IF('b2'!$AH149&gt;0,'b2'!$AH149,IF('b2'!$AE149&gt;0,'b2'!$AE149,IF('b2'!$AB149&gt;0,'b2'!$AB149,IF('b2'!$Y149&gt;0,'b2'!$Y149,IF('b2'!$V149&gt;0,'b2'!$V149," ---"))))))))</f>
        <v/>
      </c>
      <c r="AS149" s="246" t="n">
        <v>0</v>
      </c>
      <c r="AT149" s="246" t="n">
        <v>0</v>
      </c>
      <c r="AU149" s="246" t="n">
        <v>72</v>
      </c>
      <c r="AV149" s="246" t="n">
        <v>3</v>
      </c>
      <c r="AW149" s="246" t="n">
        <v>64</v>
      </c>
      <c r="AX149" s="246" t="n">
        <v>0</v>
      </c>
      <c r="AY149" s="246" t="n">
        <v>0</v>
      </c>
      <c r="AZ149" s="246" t="n">
        <v>0</v>
      </c>
      <c r="BA149" s="246" t="n">
        <v>0</v>
      </c>
      <c r="BB149" s="246" t="n">
        <v>0</v>
      </c>
      <c r="BC149" s="246" t="n">
        <v>0</v>
      </c>
      <c r="BD149" s="246" t="n">
        <v>0</v>
      </c>
      <c r="BE149" s="249" t="n">
        <v>0</v>
      </c>
      <c r="BF149" s="248" t="n">
        <v>350100</v>
      </c>
      <c r="BG149" s="248" t="n">
        <v>0</v>
      </c>
      <c r="BH149" s="249" t="n">
        <v>350100</v>
      </c>
      <c r="BI149" s="250" t="inlineStr">
        <is>
          <t>#REF!</t>
        </is>
      </c>
      <c r="BJ149" s="251" t="inlineStr">
        <is>
          <t>#REF!</t>
        </is>
      </c>
      <c r="BK149" s="248" t="n">
        <v>645114</v>
      </c>
      <c r="BL149" s="248" t="n">
        <v>0</v>
      </c>
      <c r="BM149" s="249" t="n">
        <v>645114</v>
      </c>
      <c r="BN149" s="250" t="inlineStr">
        <is>
          <t>#REF!</t>
        </is>
      </c>
      <c r="BO149" s="251" t="inlineStr">
        <is>
          <t>#REF!</t>
        </is>
      </c>
      <c r="BP149" s="248" t="n">
        <v>125409</v>
      </c>
      <c r="BQ149" s="248" t="n">
        <v>0</v>
      </c>
      <c r="BR149" s="249" t="n">
        <v>125409</v>
      </c>
      <c r="BS149" s="250" t="inlineStr">
        <is>
          <t>#REF!</t>
        </is>
      </c>
      <c r="BT149" s="251">
        <f>'[2]DATA CONSOLIDADA 2018-2025 '!$BR151-'b2'!$BO149</f>
        <v/>
      </c>
      <c r="BU149" s="248" t="n">
        <v>34050</v>
      </c>
      <c r="BV149" s="248" t="n">
        <v>0</v>
      </c>
      <c r="BW149" s="249" t="n">
        <v>34050</v>
      </c>
      <c r="BX149" s="250" t="inlineStr">
        <is>
          <t>#REF!</t>
        </is>
      </c>
      <c r="BY149" s="251" t="inlineStr">
        <is>
          <t>#REF!</t>
        </is>
      </c>
      <c r="BZ149" s="248" t="n">
        <v>0</v>
      </c>
      <c r="CA149" s="248" t="n">
        <v>0</v>
      </c>
      <c r="CB149" s="249" t="n">
        <v>0</v>
      </c>
      <c r="CC149" s="250" t="inlineStr">
        <is>
          <t>#REF!</t>
        </is>
      </c>
      <c r="CD149" s="251">
        <f>'[2]DATA CONSOLIDADA 2018-2025 '!$CB151-'b2'!$BW149</f>
        <v/>
      </c>
      <c r="CE149" s="253" t="n">
        <v>0</v>
      </c>
      <c r="CF149" s="253" t="n">
        <v>0</v>
      </c>
      <c r="CG149" s="254" t="n">
        <v>0</v>
      </c>
      <c r="CH149" s="250" t="inlineStr">
        <is>
          <t>#REF!</t>
        </is>
      </c>
      <c r="CI149" s="251">
        <f>'[2]DATA CONSOLIDADA 2018-2025 '!$CG151-'b2'!$CB149</f>
        <v/>
      </c>
      <c r="CJ149" s="247" t="inlineStr">
        <is>
          <t>#REF!</t>
        </is>
      </c>
      <c r="CK149" s="247" t="n">
        <v>0</v>
      </c>
      <c r="CL149" s="247" t="n">
        <v>0</v>
      </c>
      <c r="CM149" s="247" t="n">
        <v>0</v>
      </c>
      <c r="CN149" s="247" t="inlineStr">
        <is>
          <t>#REF!</t>
        </is>
      </c>
      <c r="CO149" s="251">
        <f>'[2]DATA CONSOLIDADA 2018-2025 '!$CM151-'b2'!$CG149</f>
        <v/>
      </c>
      <c r="CP149" s="253" t="n">
        <v>0</v>
      </c>
      <c r="CQ149" s="253" t="n">
        <v>0</v>
      </c>
      <c r="CR149" s="253" t="n">
        <v>0</v>
      </c>
      <c r="CS149" s="253" t="n">
        <v>0</v>
      </c>
      <c r="CT149" s="253" t="n">
        <v>0</v>
      </c>
      <c r="CU149" s="253" t="n">
        <v>0</v>
      </c>
      <c r="CV149" s="247" t="n">
        <v>0</v>
      </c>
      <c r="CW149" s="247" t="n">
        <v>0</v>
      </c>
      <c r="CX149" s="247" t="n">
        <v>0</v>
      </c>
      <c r="CY149" s="247" t="n">
        <v>0</v>
      </c>
      <c r="CZ149" s="247" t="n">
        <v>0</v>
      </c>
      <c r="DA149" s="247" t="n">
        <v>0</v>
      </c>
      <c r="DB149" s="247" t="n">
        <v>0</v>
      </c>
      <c r="DC149" s="255" t="n">
        <v>0</v>
      </c>
      <c r="DD149" s="255" t="n">
        <v>0</v>
      </c>
      <c r="DE149" s="255" t="n">
        <v>0</v>
      </c>
      <c r="DF149" s="255" t="n">
        <v>0</v>
      </c>
      <c r="DG149" s="255" t="n">
        <v>0</v>
      </c>
      <c r="DH149" s="255" t="n">
        <v>0</v>
      </c>
      <c r="DI149" s="256" t="n">
        <v>20542482886</v>
      </c>
      <c r="DJ149" s="257" t="inlineStr">
        <is>
          <t>COOPERATIVA AGROINDUSTRIAL APCCA</t>
        </is>
      </c>
      <c r="DK149" s="257" t="inlineStr">
        <is>
          <t>02 Cooperativa</t>
        </is>
      </c>
      <c r="DL149" s="258" t="n"/>
      <c r="DM149" s="258" t="n"/>
      <c r="DN149" s="258" t="n"/>
      <c r="DO149" s="258" t="n"/>
      <c r="DP149" s="258" t="n"/>
      <c r="DQ149" s="258" t="n"/>
      <c r="DR149" s="258" t="n"/>
      <c r="DS149" s="258" t="n"/>
      <c r="DT149" s="258" t="n"/>
      <c r="DU149" s="258" t="n"/>
      <c r="DV149" s="258" t="n"/>
      <c r="DW149" s="258" t="n"/>
      <c r="DX149" s="258" t="n"/>
      <c r="DY149" s="258" t="n"/>
      <c r="DZ149" s="258" t="n"/>
      <c r="EA149" s="258" t="n"/>
      <c r="EB149" s="258" t="n"/>
      <c r="EC149" s="258" t="n"/>
      <c r="ED149" s="258" t="n"/>
      <c r="EE149" s="258" t="n"/>
    </row>
    <row r="150" ht="47.25" customHeight="1">
      <c r="A150" s="240" t="inlineStr">
        <is>
          <t>COOPERATIVA AGROINDUSTRIAL Y DE SERVICIOS DEL CENTRO POBLADO DE BELLA BAJO MONZON</t>
        </is>
      </c>
      <c r="B150" s="240" t="inlineStr">
        <is>
          <t>CACAO</t>
        </is>
      </c>
      <c r="C150" s="240" t="inlineStr">
        <is>
          <t>CACAO</t>
        </is>
      </c>
      <c r="D150" s="240" t="inlineStr">
        <is>
          <t>HUANUCO</t>
        </is>
      </c>
      <c r="E150" s="240" t="inlineStr">
        <is>
          <t>100606</t>
        </is>
      </c>
      <c r="F150" s="240" t="inlineStr">
        <is>
          <t>HUANUCO</t>
        </is>
      </c>
      <c r="G150" s="240" t="inlineStr">
        <is>
          <t>LEONCIO PRADO</t>
        </is>
      </c>
      <c r="H150" s="240" t="inlineStr">
        <is>
          <t>MARIANO DAMASO BERAUN</t>
        </is>
      </c>
      <c r="I150" s="241" t="n"/>
      <c r="J150" s="241" t="n">
        <v>1</v>
      </c>
      <c r="K150" s="241" t="n">
        <v>1</v>
      </c>
      <c r="L150" s="241" t="n">
        <v>1</v>
      </c>
      <c r="M150" s="241" t="n">
        <v>1</v>
      </c>
      <c r="N150" s="241" t="n">
        <v>1</v>
      </c>
      <c r="O150" s="241" t="n"/>
      <c r="P150" s="241" t="n"/>
      <c r="Q150" s="241" t="inlineStr">
        <is>
          <t>PAC</t>
        </is>
      </c>
      <c r="R150" s="242">
        <f>IF(I150=1,I$2,"")&amp;IF(J150=1,IF(I150=1,"-","")&amp;J$2,"")&amp;IF(K150=1,IF(OR(J150=1,I150=1),"-","")&amp;K$2,"")&amp;IF(L150=1,IF(OR(K150=1,J150=1,I150=1),"-","")&amp;L$2,"")&amp;IF(M150=1,IF(OR(L150=1,K150=1,J150=1,I150=1),"-","")&amp;M$2,"")&amp;IF(N150=1,IF(OR(M150=1,L150=1,K150=1,J150=1,I150=1),"-","")&amp;N$2,"")&amp;IF(O150=1,IF(OR(N150=1,M150=1,L150=1,K150=1,J150=1,I150=1),"-","")&amp;O$2,"")&amp;IF(P150=1,IF(I150=1," - ",IF(J150=1," - ",IF(K150=1," - ",IF(L150=1," - ",IF(M150=1," - ",IF(N150=1," - ",IF(O150=1," - ","")))))))&amp;P$2,"")</f>
        <v/>
      </c>
      <c r="S150" s="243">
        <f>SUM('b2'!$I150:$P150)</f>
        <v/>
      </c>
      <c r="T150" s="243">
        <f>IF(OR('b2'!$J150=1,'b2'!$K150=1,'b2'!$L150=1,'b2'!$M150=1,'b2'!$N150=1,'b2'!$O150=1,'b2'!$P150=1),"SI","NO")</f>
        <v/>
      </c>
      <c r="U150" s="243">
        <f>IF(OR('b2'!$K150=1,'b2'!$L150=1,'b2'!$M150=1,'b2'!$N150=1,'b2'!$O150=1,'b2'!$P150=1),"SI","NO")</f>
        <v/>
      </c>
      <c r="V150" s="244" t="n">
        <v>0</v>
      </c>
      <c r="W150" s="245" t="n">
        <v>21</v>
      </c>
      <c r="X150" s="245" t="n">
        <v>51</v>
      </c>
      <c r="Y150" s="244" t="n">
        <v>72</v>
      </c>
      <c r="Z150" s="245" t="n">
        <v>30</v>
      </c>
      <c r="AA150" s="245" t="n">
        <v>41</v>
      </c>
      <c r="AB150" s="244" t="n">
        <v>71</v>
      </c>
      <c r="AC150" s="245" t="n">
        <v>29</v>
      </c>
      <c r="AD150" s="245" t="n">
        <v>42</v>
      </c>
      <c r="AE150" s="244" t="n">
        <v>71</v>
      </c>
      <c r="AF150" s="245" t="n">
        <v>29</v>
      </c>
      <c r="AG150" s="245" t="n">
        <v>42</v>
      </c>
      <c r="AH150" s="244" t="n">
        <v>71</v>
      </c>
      <c r="AI150" s="245" t="n">
        <v>29</v>
      </c>
      <c r="AJ150" s="245" t="n">
        <v>42</v>
      </c>
      <c r="AK150" s="244" t="n">
        <v>71</v>
      </c>
      <c r="AL150" s="245" t="n">
        <v>0</v>
      </c>
      <c r="AM150" s="245" t="n">
        <v>0</v>
      </c>
      <c r="AN150" s="244" t="n">
        <v>0</v>
      </c>
      <c r="AO150" s="245" t="n">
        <v>0</v>
      </c>
      <c r="AP150" s="245" t="n">
        <v>0</v>
      </c>
      <c r="AQ150" s="244" t="n">
        <v>0</v>
      </c>
      <c r="AR150" s="244">
        <f>IF('b2'!$AQ150&gt;0,'b2'!$AQ150,IF('b2'!$AN150&gt;0,'b2'!$AN150,IF('b2'!$AK150&gt;0,'b2'!$AK150,IF('b2'!$AH150&gt;0,'b2'!$AH150,IF('b2'!$AE150&gt;0,'b2'!$AE150,IF('b2'!$AB150&gt;0,'b2'!$AB150,IF('b2'!$Y150&gt;0,'b2'!$Y150,IF('b2'!$V150&gt;0,'b2'!$V150," ---"))))))))</f>
        <v/>
      </c>
      <c r="AS150" s="246" t="n">
        <v>0</v>
      </c>
      <c r="AT150" s="246" t="n">
        <v>1</v>
      </c>
      <c r="AU150" s="246" t="n">
        <v>48</v>
      </c>
      <c r="AV150" s="246" t="n">
        <v>2</v>
      </c>
      <c r="AW150" s="246" t="n">
        <v>56</v>
      </c>
      <c r="AX150" s="246" t="n">
        <v>0</v>
      </c>
      <c r="AY150" s="246" t="n">
        <v>50</v>
      </c>
      <c r="AZ150" s="246" t="n">
        <v>1</v>
      </c>
      <c r="BA150" s="246" t="n">
        <v>0</v>
      </c>
      <c r="BB150" s="246" t="n">
        <v>0</v>
      </c>
      <c r="BC150" s="246" t="n">
        <v>0</v>
      </c>
      <c r="BD150" s="246" t="n">
        <v>0</v>
      </c>
      <c r="BE150" s="249" t="n">
        <v>0</v>
      </c>
      <c r="BF150" s="248" t="n">
        <v>0</v>
      </c>
      <c r="BG150" s="248" t="n">
        <v>0</v>
      </c>
      <c r="BH150" s="249" t="n">
        <v>0</v>
      </c>
      <c r="BI150" s="250" t="inlineStr">
        <is>
          <t>#REF!</t>
        </is>
      </c>
      <c r="BJ150" s="251" t="inlineStr">
        <is>
          <t>#REF!</t>
        </is>
      </c>
      <c r="BK150" s="248" t="n">
        <v>61283.38</v>
      </c>
      <c r="BL150" s="248" t="n">
        <v>0</v>
      </c>
      <c r="BM150" s="249" t="n">
        <v>61283.38</v>
      </c>
      <c r="BN150" s="250" t="inlineStr">
        <is>
          <t>#REF!</t>
        </is>
      </c>
      <c r="BO150" s="251" t="inlineStr">
        <is>
          <t>#REF!</t>
        </is>
      </c>
      <c r="BP150" s="248" t="n">
        <v>83713.92</v>
      </c>
      <c r="BQ150" s="248" t="n">
        <v>0</v>
      </c>
      <c r="BR150" s="249" t="n">
        <v>83713.92</v>
      </c>
      <c r="BS150" s="250" t="inlineStr">
        <is>
          <t>#REF!</t>
        </is>
      </c>
      <c r="BT150" s="251">
        <f>'[2]DATA CONSOLIDADA 2018-2025 '!$BR152-'b2'!$BO150</f>
        <v/>
      </c>
      <c r="BU150" s="248" t="n">
        <v>154702.22</v>
      </c>
      <c r="BV150" s="248" t="n">
        <v>0</v>
      </c>
      <c r="BW150" s="249" t="n">
        <v>154702.22</v>
      </c>
      <c r="BX150" s="250" t="inlineStr">
        <is>
          <t>#REF!</t>
        </is>
      </c>
      <c r="BY150" s="251" t="inlineStr">
        <is>
          <t>#REF!</t>
        </is>
      </c>
      <c r="BZ150" s="248" t="n">
        <v>128099.45</v>
      </c>
      <c r="CA150" s="248" t="n">
        <v>0</v>
      </c>
      <c r="CB150" s="249" t="n">
        <v>128099.45</v>
      </c>
      <c r="CC150" s="250" t="inlineStr">
        <is>
          <t>#REF!</t>
        </is>
      </c>
      <c r="CD150" s="251">
        <f>'[2]DATA CONSOLIDADA 2018-2025 '!$CB152-'b2'!$BW150</f>
        <v/>
      </c>
      <c r="CE150" s="253" t="n">
        <v>0</v>
      </c>
      <c r="CF150" s="253" t="n">
        <v>0</v>
      </c>
      <c r="CG150" s="254" t="n">
        <v>0</v>
      </c>
      <c r="CH150" s="250" t="inlineStr">
        <is>
          <t>#REF!</t>
        </is>
      </c>
      <c r="CI150" s="251">
        <f>'[2]DATA CONSOLIDADA 2018-2025 '!$CG152-'b2'!$CB150</f>
        <v/>
      </c>
      <c r="CJ150" s="247" t="inlineStr">
        <is>
          <t>#REF!</t>
        </is>
      </c>
      <c r="CK150" s="247" t="n">
        <v>0</v>
      </c>
      <c r="CL150" s="247" t="n">
        <v>0</v>
      </c>
      <c r="CM150" s="247" t="n">
        <v>0</v>
      </c>
      <c r="CN150" s="247" t="inlineStr">
        <is>
          <t>#REF!</t>
        </is>
      </c>
      <c r="CO150" s="251">
        <f>'[2]DATA CONSOLIDADA 2018-2025 '!$CM152-'b2'!$CG150</f>
        <v/>
      </c>
      <c r="CP150" s="253" t="n">
        <v>90768.102</v>
      </c>
      <c r="CQ150" s="253" t="n">
        <v>0</v>
      </c>
      <c r="CR150" s="253" t="n">
        <v>0</v>
      </c>
      <c r="CS150" s="253" t="n">
        <v>37311.35</v>
      </c>
      <c r="CT150" s="253" t="n">
        <v>0</v>
      </c>
      <c r="CU150" s="253" t="n">
        <v>0</v>
      </c>
      <c r="CV150" s="247" t="n">
        <v>128079.452</v>
      </c>
      <c r="CW150" s="247" t="n">
        <v>0</v>
      </c>
      <c r="CX150" s="247" t="n">
        <v>0</v>
      </c>
      <c r="CY150" s="247" t="n">
        <v>0</v>
      </c>
      <c r="CZ150" s="247" t="n">
        <v>0</v>
      </c>
      <c r="DA150" s="247" t="n">
        <v>0</v>
      </c>
      <c r="DB150" s="247" t="n">
        <v>0</v>
      </c>
      <c r="DC150" s="255" t="n">
        <v>0</v>
      </c>
      <c r="DD150" s="255" t="n">
        <v>0</v>
      </c>
      <c r="DE150" s="255" t="n">
        <v>0</v>
      </c>
      <c r="DF150" s="255" t="n">
        <v>0</v>
      </c>
      <c r="DG150" s="255" t="n">
        <v>0</v>
      </c>
      <c r="DH150" s="255" t="n">
        <v>0</v>
      </c>
      <c r="DI150" s="256" t="n">
        <v>20600668430</v>
      </c>
      <c r="DJ150" s="257" t="inlineStr">
        <is>
          <t>COOPERATIVA AGRARIA DEL CENTRO POBLADO DE BELLA BAJO MONZON</t>
        </is>
      </c>
      <c r="DK150" s="257" t="inlineStr">
        <is>
          <t>02 Cooperativa</t>
        </is>
      </c>
      <c r="DL150" s="258" t="n"/>
      <c r="DM150" s="258" t="n"/>
      <c r="DN150" s="258" t="n"/>
      <c r="DO150" s="258" t="n"/>
      <c r="DP150" s="258" t="n"/>
      <c r="DQ150" s="258" t="n"/>
      <c r="DR150" s="258" t="n"/>
      <c r="DS150" s="258" t="n"/>
      <c r="DT150" s="258" t="n"/>
      <c r="DU150" s="258" t="n"/>
      <c r="DV150" s="258" t="n"/>
      <c r="DW150" s="258" t="n"/>
      <c r="DX150" s="258" t="n"/>
      <c r="DY150" s="258" t="n"/>
      <c r="DZ150" s="258" t="n"/>
      <c r="EA150" s="258" t="n"/>
      <c r="EB150" s="258" t="n"/>
      <c r="EC150" s="258" t="n"/>
      <c r="ED150" s="258" t="n"/>
      <c r="EE150" s="258" t="n"/>
    </row>
    <row r="151" hidden="1" ht="47.25" customHeight="1">
      <c r="A151" s="240" t="inlineStr">
        <is>
          <t>ASOCIACION AGROECOLOGICO HUANGANAPAMPA</t>
        </is>
      </c>
      <c r="B151" s="240" t="inlineStr">
        <is>
          <t>PLÁTANO</t>
        </is>
      </c>
      <c r="C151" s="240" t="inlineStr">
        <is>
          <t>PLÁTANO</t>
        </is>
      </c>
      <c r="D151" s="240" t="inlineStr">
        <is>
          <t>HUANUCO</t>
        </is>
      </c>
      <c r="E151" s="240" t="inlineStr">
        <is>
          <t>100608</t>
        </is>
      </c>
      <c r="F151" s="240" t="inlineStr">
        <is>
          <t>HUANUCO</t>
        </is>
      </c>
      <c r="G151" s="240" t="inlineStr">
        <is>
          <t>LEONCIO PRADO</t>
        </is>
      </c>
      <c r="H151" s="240" t="inlineStr">
        <is>
          <t>CASTILLO GRANDE</t>
        </is>
      </c>
      <c r="I151" s="241" t="n"/>
      <c r="J151" s="241" t="n">
        <v>1</v>
      </c>
      <c r="K151" s="241" t="n">
        <v>1</v>
      </c>
      <c r="L151" s="241" t="n">
        <v>1</v>
      </c>
      <c r="M151" s="241" t="n"/>
      <c r="N151" s="241" t="n"/>
      <c r="O151" s="241" t="n"/>
      <c r="P151" s="241" t="n"/>
      <c r="Q151" s="241" t="inlineStr">
        <is>
          <t>PAC</t>
        </is>
      </c>
      <c r="R151" s="242">
        <f>IF(I151=1,I$2,"")&amp;IF(J151=1,IF(I151=1,"-","")&amp;J$2,"")&amp;IF(K151=1,IF(OR(J151=1,I151=1),"-","")&amp;K$2,"")&amp;IF(L151=1,IF(OR(K151=1,J151=1,I151=1),"-","")&amp;L$2,"")&amp;IF(M151=1,IF(OR(L151=1,K151=1,J151=1,I151=1),"-","")&amp;M$2,"")&amp;IF(N151=1,IF(OR(M151=1,L151=1,K151=1,J151=1,I151=1),"-","")&amp;N$2,"")&amp;IF(O151=1,IF(OR(N151=1,M151=1,L151=1,K151=1,J151=1,I151=1),"-","")&amp;O$2,"")&amp;IF(P151=1,IF(I151=1," - ",IF(J151=1," - ",IF(K151=1," - ",IF(L151=1," - ",IF(M151=1," - ",IF(N151=1," - ",IF(O151=1," - ","")))))))&amp;P$2,"")</f>
        <v/>
      </c>
      <c r="S151" s="243">
        <f>SUM('b2'!$I151:$P151)</f>
        <v/>
      </c>
      <c r="T151" s="243">
        <f>IF(OR('b2'!$J151=1,'b2'!$K151=1,'b2'!$L151=1,'b2'!$M151=1,'b2'!$N151=1,'b2'!$O151=1,'b2'!$P151=1),"SI","NO")</f>
        <v/>
      </c>
      <c r="U151" s="243">
        <f>IF(OR('b2'!$K151=1,'b2'!$L151=1,'b2'!$M151=1,'b2'!$N151=1,'b2'!$O151=1,'b2'!$P151=1),"SI","NO")</f>
        <v/>
      </c>
      <c r="V151" s="244" t="n">
        <v>0</v>
      </c>
      <c r="W151" s="245" t="n">
        <v>19</v>
      </c>
      <c r="X151" s="245" t="n">
        <v>18</v>
      </c>
      <c r="Y151" s="244" t="n">
        <v>37</v>
      </c>
      <c r="Z151" s="245" t="n">
        <v>19</v>
      </c>
      <c r="AA151" s="245" t="n">
        <v>18</v>
      </c>
      <c r="AB151" s="244" t="n">
        <v>37</v>
      </c>
      <c r="AC151" s="245" t="n">
        <v>21</v>
      </c>
      <c r="AD151" s="245" t="n">
        <v>18</v>
      </c>
      <c r="AE151" s="244" t="n">
        <v>39</v>
      </c>
      <c r="AF151" s="245" t="n">
        <v>21</v>
      </c>
      <c r="AG151" s="245" t="n">
        <v>18</v>
      </c>
      <c r="AH151" s="244" t="n">
        <v>39</v>
      </c>
      <c r="AI151" s="245" t="n">
        <v>0</v>
      </c>
      <c r="AJ151" s="245" t="n">
        <v>0</v>
      </c>
      <c r="AK151" s="244" t="n">
        <v>0</v>
      </c>
      <c r="AL151" s="245" t="n">
        <v>0</v>
      </c>
      <c r="AM151" s="245" t="n">
        <v>0</v>
      </c>
      <c r="AN151" s="244" t="n">
        <v>0</v>
      </c>
      <c r="AO151" s="245" t="n">
        <v>0</v>
      </c>
      <c r="AP151" s="245" t="n">
        <v>0</v>
      </c>
      <c r="AQ151" s="244" t="n">
        <v>0</v>
      </c>
      <c r="AR151" s="244">
        <f>IF('b2'!$AQ151&gt;0,'b2'!$AQ151,IF('b2'!$AN151&gt;0,'b2'!$AN151,IF('b2'!$AK151&gt;0,'b2'!$AK151,IF('b2'!$AH151&gt;0,'b2'!$AH151,IF('b2'!$AE151&gt;0,'b2'!$AE151,IF('b2'!$AB151&gt;0,'b2'!$AB151,IF('b2'!$Y151&gt;0,'b2'!$Y151,IF('b2'!$V151&gt;0,'b2'!$V151," ---"))))))))</f>
        <v/>
      </c>
      <c r="AS151" s="246" t="n">
        <v>0</v>
      </c>
      <c r="AT151" s="246" t="n">
        <v>3</v>
      </c>
      <c r="AU151" s="246" t="n">
        <v>111</v>
      </c>
      <c r="AV151" s="246" t="n">
        <v>6</v>
      </c>
      <c r="AW151" s="246" t="n">
        <v>0</v>
      </c>
      <c r="AX151" s="246" t="n">
        <v>0</v>
      </c>
      <c r="AY151" s="246" t="n">
        <v>0</v>
      </c>
      <c r="AZ151" s="246" t="n">
        <v>0</v>
      </c>
      <c r="BA151" s="246" t="n">
        <v>0</v>
      </c>
      <c r="BB151" s="246" t="n">
        <v>0</v>
      </c>
      <c r="BC151" s="246" t="n">
        <v>0</v>
      </c>
      <c r="BD151" s="246" t="n">
        <v>0</v>
      </c>
      <c r="BE151" s="249" t="n">
        <v>0</v>
      </c>
      <c r="BF151" s="248" t="n">
        <v>76074.48</v>
      </c>
      <c r="BG151" s="248" t="n">
        <v>0</v>
      </c>
      <c r="BH151" s="249" t="n">
        <v>76074.48</v>
      </c>
      <c r="BI151" s="250" t="inlineStr">
        <is>
          <t>#REF!</t>
        </is>
      </c>
      <c r="BJ151" s="251" t="inlineStr">
        <is>
          <t>#REF!</t>
        </is>
      </c>
      <c r="BK151" s="248" t="n">
        <v>119192</v>
      </c>
      <c r="BL151" s="248" t="n">
        <v>0</v>
      </c>
      <c r="BM151" s="249" t="n">
        <v>119192</v>
      </c>
      <c r="BN151" s="250" t="inlineStr">
        <is>
          <t>#REF!</t>
        </is>
      </c>
      <c r="BO151" s="251" t="inlineStr">
        <is>
          <t>#REF!</t>
        </is>
      </c>
      <c r="BP151" s="248" t="n">
        <v>239885</v>
      </c>
      <c r="BQ151" s="248" t="n">
        <v>0</v>
      </c>
      <c r="BR151" s="249" t="n">
        <v>239885</v>
      </c>
      <c r="BS151" s="250" t="inlineStr">
        <is>
          <t>#REF!</t>
        </is>
      </c>
      <c r="BT151" s="251">
        <f>'[2]DATA CONSOLIDADA 2018-2025 '!$BR153-'b2'!$BO151</f>
        <v/>
      </c>
      <c r="BU151" s="248" t="n">
        <v>0</v>
      </c>
      <c r="BV151" s="248" t="n">
        <v>0</v>
      </c>
      <c r="BW151" s="249" t="n">
        <v>0</v>
      </c>
      <c r="BX151" s="250" t="inlineStr">
        <is>
          <t>#REF!</t>
        </is>
      </c>
      <c r="BY151" s="251" t="inlineStr">
        <is>
          <t>#REF!</t>
        </is>
      </c>
      <c r="BZ151" s="248" t="n">
        <v>0</v>
      </c>
      <c r="CA151" s="248" t="n">
        <v>0</v>
      </c>
      <c r="CB151" s="249" t="n">
        <v>0</v>
      </c>
      <c r="CC151" s="250" t="inlineStr">
        <is>
          <t>#REF!</t>
        </is>
      </c>
      <c r="CD151" s="251">
        <f>'[2]DATA CONSOLIDADA 2018-2025 '!$CB153-'b2'!$BW151</f>
        <v/>
      </c>
      <c r="CE151" s="253" t="n">
        <v>0</v>
      </c>
      <c r="CF151" s="253" t="n">
        <v>0</v>
      </c>
      <c r="CG151" s="254" t="n">
        <v>0</v>
      </c>
      <c r="CH151" s="250" t="inlineStr">
        <is>
          <t>#REF!</t>
        </is>
      </c>
      <c r="CI151" s="251">
        <f>'[2]DATA CONSOLIDADA 2018-2025 '!$CG153-'b2'!$CB151</f>
        <v/>
      </c>
      <c r="CJ151" s="247" t="inlineStr">
        <is>
          <t>#REF!</t>
        </is>
      </c>
      <c r="CK151" s="247" t="n">
        <v>0</v>
      </c>
      <c r="CL151" s="247" t="n">
        <v>0</v>
      </c>
      <c r="CM151" s="247" t="n">
        <v>0</v>
      </c>
      <c r="CN151" s="247" t="inlineStr">
        <is>
          <t>#REF!</t>
        </is>
      </c>
      <c r="CO151" s="251">
        <f>'[2]DATA CONSOLIDADA 2018-2025 '!$CM153-'b2'!$CG151</f>
        <v/>
      </c>
      <c r="CP151" s="253" t="n">
        <v>0</v>
      </c>
      <c r="CQ151" s="253" t="n">
        <v>0</v>
      </c>
      <c r="CR151" s="253" t="n">
        <v>0</v>
      </c>
      <c r="CS151" s="253" t="n">
        <v>0</v>
      </c>
      <c r="CT151" s="253" t="n">
        <v>0</v>
      </c>
      <c r="CU151" s="253" t="n">
        <v>0</v>
      </c>
      <c r="CV151" s="247" t="n">
        <v>0</v>
      </c>
      <c r="CW151" s="247" t="n">
        <v>0</v>
      </c>
      <c r="CX151" s="247" t="n">
        <v>0</v>
      </c>
      <c r="CY151" s="247" t="n">
        <v>0</v>
      </c>
      <c r="CZ151" s="247" t="n">
        <v>0</v>
      </c>
      <c r="DA151" s="247" t="n">
        <v>0</v>
      </c>
      <c r="DB151" s="247" t="n">
        <v>0</v>
      </c>
      <c r="DC151" s="255" t="n">
        <v>0</v>
      </c>
      <c r="DD151" s="255" t="n">
        <v>0</v>
      </c>
      <c r="DE151" s="255" t="n">
        <v>0</v>
      </c>
      <c r="DF151" s="255" t="n">
        <v>0</v>
      </c>
      <c r="DG151" s="255" t="n">
        <v>0</v>
      </c>
      <c r="DH151" s="255" t="n">
        <v>0</v>
      </c>
      <c r="DI151" s="256" t="n">
        <v>20573344791</v>
      </c>
      <c r="DJ151" s="257" t="inlineStr">
        <is>
          <t>ASOCIACION AGROECOLOGICO HUANGANAPAMPA</t>
        </is>
      </c>
      <c r="DK151" s="257" t="inlineStr">
        <is>
          <t>01 Asociación</t>
        </is>
      </c>
      <c r="DL151" s="258" t="n"/>
      <c r="DM151" s="258" t="n"/>
      <c r="DN151" s="258" t="n"/>
      <c r="DO151" s="258" t="n"/>
      <c r="DP151" s="258" t="n"/>
      <c r="DQ151" s="258" t="n"/>
      <c r="DR151" s="258" t="n"/>
      <c r="DS151" s="258" t="n"/>
      <c r="DT151" s="258" t="n"/>
      <c r="DU151" s="258" t="n"/>
      <c r="DV151" s="258" t="n"/>
      <c r="DW151" s="258" t="n"/>
      <c r="DX151" s="258" t="n"/>
      <c r="DY151" s="258" t="n"/>
      <c r="DZ151" s="258" t="n"/>
      <c r="EA151" s="258" t="n"/>
      <c r="EB151" s="258" t="n"/>
      <c r="EC151" s="258" t="n"/>
      <c r="ED151" s="258" t="n"/>
      <c r="EE151" s="258" t="n"/>
    </row>
    <row r="152" ht="47.25" customHeight="1">
      <c r="A152" s="240" t="inlineStr">
        <is>
          <t>ASOCIACION DE PRODUCTORES AGROPECUARIOS Y FORESTALES EL ALVA DE BARTOLOME-CUCHARA</t>
        </is>
      </c>
      <c r="B152" s="240" t="inlineStr">
        <is>
          <t>CACAO</t>
        </is>
      </c>
      <c r="C152" s="240" t="inlineStr">
        <is>
          <t>CACAO</t>
        </is>
      </c>
      <c r="D152" s="240" t="inlineStr">
        <is>
          <t>HUANUCO</t>
        </is>
      </c>
      <c r="E152" s="240" t="inlineStr">
        <is>
          <t>100601</t>
        </is>
      </c>
      <c r="F152" s="240" t="inlineStr">
        <is>
          <t>HUANUCO</t>
        </is>
      </c>
      <c r="G152" s="240" t="inlineStr">
        <is>
          <t>LEONCIO PRADO</t>
        </is>
      </c>
      <c r="H152" s="240" t="inlineStr">
        <is>
          <t>RUPA-RUPA</t>
        </is>
      </c>
      <c r="I152" s="241" t="n"/>
      <c r="J152" s="241" t="n">
        <v>1</v>
      </c>
      <c r="K152" s="241" t="n"/>
      <c r="L152" s="241" t="n"/>
      <c r="M152" s="241" t="n"/>
      <c r="N152" s="241" t="n"/>
      <c r="O152" s="241" t="n"/>
      <c r="P152" s="241" t="n"/>
      <c r="Q152" s="241" t="inlineStr">
        <is>
          <t>PAC</t>
        </is>
      </c>
      <c r="R152" s="242">
        <f>IF(I152=1,I$2,"")&amp;IF(J152=1,IF(I152=1,"-","")&amp;J$2,"")&amp;IF(K152=1,IF(OR(J152=1,I152=1),"-","")&amp;K$2,"")&amp;IF(L152=1,IF(OR(K152=1,J152=1,I152=1),"-","")&amp;L$2,"")&amp;IF(M152=1,IF(OR(L152=1,K152=1,J152=1,I152=1),"-","")&amp;M$2,"")&amp;IF(N152=1,IF(OR(M152=1,L152=1,K152=1,J152=1,I152=1),"-","")&amp;N$2,"")&amp;IF(O152=1,IF(OR(N152=1,M152=1,L152=1,K152=1,J152=1,I152=1),"-","")&amp;O$2,"")&amp;IF(P152=1,IF(I152=1," - ",IF(J152=1," - ",IF(K152=1," - ",IF(L152=1," - ",IF(M152=1," - ",IF(N152=1," - ",IF(O152=1," - ","")))))))&amp;P$2,"")</f>
        <v/>
      </c>
      <c r="S152" s="243">
        <f>SUM('b2'!$I152:$P152)</f>
        <v/>
      </c>
      <c r="T152" s="243">
        <f>IF(OR('b2'!$J152=1,'b2'!$K152=1,'b2'!$L152=1,'b2'!$M152=1,'b2'!$N152=1,'b2'!$O152=1,'b2'!$P152=1),"SI","NO")</f>
        <v/>
      </c>
      <c r="U152" s="243">
        <f>IF(OR('b2'!$K152=1,'b2'!$L152=1,'b2'!$M152=1,'b2'!$N152=1,'b2'!$O152=1,'b2'!$P152=1),"SI","NO")</f>
        <v/>
      </c>
      <c r="V152" s="244" t="n">
        <v>0</v>
      </c>
      <c r="W152" s="245" t="n">
        <v>23</v>
      </c>
      <c r="X152" s="245" t="n">
        <v>8</v>
      </c>
      <c r="Y152" s="244" t="n">
        <v>31</v>
      </c>
      <c r="Z152" s="245" t="n">
        <v>0</v>
      </c>
      <c r="AA152" s="245" t="n">
        <v>0</v>
      </c>
      <c r="AB152" s="244" t="n">
        <v>0</v>
      </c>
      <c r="AC152" s="245" t="n">
        <v>0</v>
      </c>
      <c r="AD152" s="245" t="n">
        <v>0</v>
      </c>
      <c r="AE152" s="244" t="n">
        <v>0</v>
      </c>
      <c r="AF152" s="245" t="n">
        <v>0</v>
      </c>
      <c r="AG152" s="245" t="n">
        <v>0</v>
      </c>
      <c r="AH152" s="244" t="n">
        <v>0</v>
      </c>
      <c r="AI152" s="245" t="n">
        <v>0</v>
      </c>
      <c r="AJ152" s="245" t="n">
        <v>0</v>
      </c>
      <c r="AK152" s="244" t="n">
        <v>0</v>
      </c>
      <c r="AL152" s="245" t="n">
        <v>0</v>
      </c>
      <c r="AM152" s="245" t="n">
        <v>0</v>
      </c>
      <c r="AN152" s="244" t="n">
        <v>0</v>
      </c>
      <c r="AO152" s="245" t="n">
        <v>0</v>
      </c>
      <c r="AP152" s="245" t="n">
        <v>0</v>
      </c>
      <c r="AQ152" s="244" t="n">
        <v>0</v>
      </c>
      <c r="AR152" s="244">
        <f>IF('b2'!$AQ152&gt;0,'b2'!$AQ152,IF('b2'!$AN152&gt;0,'b2'!$AN152,IF('b2'!$AK152&gt;0,'b2'!$AK152,IF('b2'!$AH152&gt;0,'b2'!$AH152,IF('b2'!$AE152&gt;0,'b2'!$AE152,IF('b2'!$AB152&gt;0,'b2'!$AB152,IF('b2'!$Y152&gt;0,'b2'!$Y152,IF('b2'!$V152&gt;0,'b2'!$V152," ---"))))))))</f>
        <v/>
      </c>
      <c r="AS152" s="246" t="n">
        <v>0</v>
      </c>
      <c r="AT152" s="246" t="n">
        <v>0</v>
      </c>
      <c r="AU152" s="246" t="n">
        <v>0</v>
      </c>
      <c r="AV152" s="246" t="n">
        <v>0</v>
      </c>
      <c r="AW152" s="246" t="n">
        <v>0</v>
      </c>
      <c r="AX152" s="246" t="n">
        <v>0</v>
      </c>
      <c r="AY152" s="246" t="n">
        <v>0</v>
      </c>
      <c r="AZ152" s="246" t="n">
        <v>0</v>
      </c>
      <c r="BA152" s="246" t="n">
        <v>0</v>
      </c>
      <c r="BB152" s="246" t="n">
        <v>0</v>
      </c>
      <c r="BC152" s="246" t="n">
        <v>0</v>
      </c>
      <c r="BD152" s="246" t="n">
        <v>0</v>
      </c>
      <c r="BE152" s="249" t="n">
        <v>0</v>
      </c>
      <c r="BF152" s="248" t="n">
        <v>0</v>
      </c>
      <c r="BG152" s="248" t="n">
        <v>0</v>
      </c>
      <c r="BH152" s="249" t="n">
        <v>0</v>
      </c>
      <c r="BI152" s="250" t="inlineStr">
        <is>
          <t>#REF!</t>
        </is>
      </c>
      <c r="BJ152" s="251" t="inlineStr">
        <is>
          <t>#REF!</t>
        </is>
      </c>
      <c r="BK152" s="248" t="n">
        <v>0</v>
      </c>
      <c r="BL152" s="248" t="n">
        <v>0</v>
      </c>
      <c r="BM152" s="249" t="n">
        <v>0</v>
      </c>
      <c r="BN152" s="250" t="inlineStr">
        <is>
          <t>#REF!</t>
        </is>
      </c>
      <c r="BO152" s="251" t="inlineStr">
        <is>
          <t>#REF!</t>
        </is>
      </c>
      <c r="BP152" s="248" t="n">
        <v>0</v>
      </c>
      <c r="BQ152" s="248" t="n">
        <v>0</v>
      </c>
      <c r="BR152" s="249" t="n">
        <v>0</v>
      </c>
      <c r="BS152" s="250" t="inlineStr">
        <is>
          <t>#REF!</t>
        </is>
      </c>
      <c r="BT152" s="251">
        <f>'[2]DATA CONSOLIDADA 2018-2025 '!$BR154-'b2'!$BO152</f>
        <v/>
      </c>
      <c r="BU152" s="248" t="n">
        <v>0</v>
      </c>
      <c r="BV152" s="248" t="n">
        <v>0</v>
      </c>
      <c r="BW152" s="249" t="n">
        <v>0</v>
      </c>
      <c r="BX152" s="250" t="inlineStr">
        <is>
          <t>#REF!</t>
        </is>
      </c>
      <c r="BY152" s="251" t="inlineStr">
        <is>
          <t>#REF!</t>
        </is>
      </c>
      <c r="BZ152" s="248" t="n">
        <v>0</v>
      </c>
      <c r="CA152" s="248" t="n">
        <v>0</v>
      </c>
      <c r="CB152" s="249" t="n">
        <v>0</v>
      </c>
      <c r="CC152" s="250" t="inlineStr">
        <is>
          <t>#REF!</t>
        </is>
      </c>
      <c r="CD152" s="251">
        <f>'[2]DATA CONSOLIDADA 2018-2025 '!$CB154-'b2'!$BW152</f>
        <v/>
      </c>
      <c r="CE152" s="253" t="n">
        <v>0</v>
      </c>
      <c r="CF152" s="253" t="n">
        <v>0</v>
      </c>
      <c r="CG152" s="254" t="n">
        <v>0</v>
      </c>
      <c r="CH152" s="250" t="inlineStr">
        <is>
          <t>#REF!</t>
        </is>
      </c>
      <c r="CI152" s="251">
        <f>'[2]DATA CONSOLIDADA 2018-2025 '!$CG154-'b2'!$CB152</f>
        <v/>
      </c>
      <c r="CJ152" s="247" t="inlineStr">
        <is>
          <t>#REF!</t>
        </is>
      </c>
      <c r="CK152" s="247" t="n">
        <v>0</v>
      </c>
      <c r="CL152" s="247" t="n">
        <v>0</v>
      </c>
      <c r="CM152" s="247" t="n">
        <v>0</v>
      </c>
      <c r="CN152" s="247" t="inlineStr">
        <is>
          <t>#REF!</t>
        </is>
      </c>
      <c r="CO152" s="251">
        <f>'[2]DATA CONSOLIDADA 2018-2025 '!$CM154-'b2'!$CG152</f>
        <v/>
      </c>
      <c r="CP152" s="253" t="n">
        <v>0</v>
      </c>
      <c r="CQ152" s="253" t="n">
        <v>0</v>
      </c>
      <c r="CR152" s="253" t="n">
        <v>0</v>
      </c>
      <c r="CS152" s="253" t="n">
        <v>0</v>
      </c>
      <c r="CT152" s="253" t="n">
        <v>0</v>
      </c>
      <c r="CU152" s="253" t="n">
        <v>0</v>
      </c>
      <c r="CV152" s="247" t="n">
        <v>0</v>
      </c>
      <c r="CW152" s="247" t="n">
        <v>0</v>
      </c>
      <c r="CX152" s="247" t="n">
        <v>0</v>
      </c>
      <c r="CY152" s="247" t="n">
        <v>0</v>
      </c>
      <c r="CZ152" s="247" t="n">
        <v>0</v>
      </c>
      <c r="DA152" s="247" t="n">
        <v>0</v>
      </c>
      <c r="DB152" s="247" t="n">
        <v>0</v>
      </c>
      <c r="DC152" s="255" t="n">
        <v>0</v>
      </c>
      <c r="DD152" s="255" t="n">
        <v>0</v>
      </c>
      <c r="DE152" s="255" t="n">
        <v>0</v>
      </c>
      <c r="DF152" s="255" t="n">
        <v>0</v>
      </c>
      <c r="DG152" s="255" t="n">
        <v>0</v>
      </c>
      <c r="DH152" s="255" t="n">
        <v>0</v>
      </c>
      <c r="DI152" s="256" t="n">
        <v>20573138202</v>
      </c>
      <c r="DJ152" s="257" t="inlineStr">
        <is>
          <t xml:space="preserve">ASOCIACION DE PRODUCTORES AGROPECUARIOS Y FORESTALES EL ALVA DE BARTOLOME-CUCHARA
</t>
        </is>
      </c>
      <c r="DK152" s="257" t="inlineStr">
        <is>
          <t>01 Asociación</t>
        </is>
      </c>
      <c r="DL152" s="258" t="n"/>
      <c r="DM152" s="258" t="n"/>
      <c r="DN152" s="258" t="n"/>
      <c r="DO152" s="258" t="n"/>
      <c r="DP152" s="258" t="n"/>
      <c r="DQ152" s="258" t="n"/>
      <c r="DR152" s="258" t="n"/>
      <c r="DS152" s="258" t="n"/>
      <c r="DT152" s="258" t="n"/>
      <c r="DU152" s="258" t="n"/>
      <c r="DV152" s="258" t="n"/>
      <c r="DW152" s="258" t="n"/>
      <c r="DX152" s="258" t="n"/>
      <c r="DY152" s="258" t="n"/>
      <c r="DZ152" s="258" t="n"/>
      <c r="EA152" s="258" t="n"/>
      <c r="EB152" s="258" t="n"/>
      <c r="EC152" s="258" t="n"/>
      <c r="ED152" s="258" t="n"/>
      <c r="EE152" s="258" t="n"/>
    </row>
    <row r="153" ht="47.25" customHeight="1">
      <c r="A153" s="240" t="inlineStr">
        <is>
          <t>COOPERATIVA AGROINDUSTRIAL PARAISO DEL CENTRO POBLADO DE PARAISO LIMITADA</t>
        </is>
      </c>
      <c r="B153" s="240" t="inlineStr">
        <is>
          <t>CACAO</t>
        </is>
      </c>
      <c r="C153" s="240" t="inlineStr">
        <is>
          <t>CACAO</t>
        </is>
      </c>
      <c r="D153" s="240" t="inlineStr">
        <is>
          <t>HUANUCO</t>
        </is>
      </c>
      <c r="E153" s="240" t="inlineStr">
        <is>
          <t>100702</t>
        </is>
      </c>
      <c r="F153" s="240" t="inlineStr">
        <is>
          <t>HUANUCO</t>
        </is>
      </c>
      <c r="G153" s="240" t="inlineStr">
        <is>
          <t>MARAÑON</t>
        </is>
      </c>
      <c r="H153" s="240" t="inlineStr">
        <is>
          <t>CHOLON</t>
        </is>
      </c>
      <c r="I153" s="241" t="n"/>
      <c r="J153" s="241" t="n">
        <v>1</v>
      </c>
      <c r="K153" s="241" t="n">
        <v>1</v>
      </c>
      <c r="L153" s="241" t="n"/>
      <c r="M153" s="241" t="n"/>
      <c r="N153" s="241" t="n"/>
      <c r="O153" s="241" t="n"/>
      <c r="P153" s="241" t="n"/>
      <c r="Q153" s="241" t="inlineStr">
        <is>
          <t>PAC</t>
        </is>
      </c>
      <c r="R153" s="242">
        <f>IF(I153=1,I$2,"")&amp;IF(J153=1,IF(I153=1,"-","")&amp;J$2,"")&amp;IF(K153=1,IF(OR(J153=1,I153=1),"-","")&amp;K$2,"")&amp;IF(L153=1,IF(OR(K153=1,J153=1,I153=1),"-","")&amp;L$2,"")&amp;IF(M153=1,IF(OR(L153=1,K153=1,J153=1,I153=1),"-","")&amp;M$2,"")&amp;IF(N153=1,IF(OR(M153=1,L153=1,K153=1,J153=1,I153=1),"-","")&amp;N$2,"")&amp;IF(O153=1,IF(OR(N153=1,M153=1,L153=1,K153=1,J153=1,I153=1),"-","")&amp;O$2,"")&amp;IF(P153=1,IF(I153=1," - ",IF(J153=1," - ",IF(K153=1," - ",IF(L153=1," - ",IF(M153=1," - ",IF(N153=1," - ",IF(O153=1," - ","")))))))&amp;P$2,"")</f>
        <v/>
      </c>
      <c r="S153" s="243">
        <f>SUM('b2'!$I153:$P153)</f>
        <v/>
      </c>
      <c r="T153" s="243">
        <f>IF(OR('b2'!$J153=1,'b2'!$K153=1,'b2'!$L153=1,'b2'!$M153=1,'b2'!$N153=1,'b2'!$O153=1,'b2'!$P153=1),"SI","NO")</f>
        <v/>
      </c>
      <c r="U153" s="243">
        <f>IF(OR('b2'!$K153=1,'b2'!$L153=1,'b2'!$M153=1,'b2'!$N153=1,'b2'!$O153=1,'b2'!$P153=1),"SI","NO")</f>
        <v/>
      </c>
      <c r="V153" s="244" t="n">
        <v>0</v>
      </c>
      <c r="W153" s="245" t="n">
        <v>84</v>
      </c>
      <c r="X153" s="245" t="n">
        <v>37</v>
      </c>
      <c r="Y153" s="244" t="n">
        <v>121</v>
      </c>
      <c r="Z153" s="245" t="n">
        <v>84</v>
      </c>
      <c r="AA153" s="245" t="n">
        <v>37</v>
      </c>
      <c r="AB153" s="244" t="n">
        <v>121</v>
      </c>
      <c r="AC153" s="245" t="n">
        <v>0</v>
      </c>
      <c r="AD153" s="245" t="n">
        <v>0</v>
      </c>
      <c r="AE153" s="244" t="n">
        <v>0</v>
      </c>
      <c r="AF153" s="245" t="n">
        <v>0</v>
      </c>
      <c r="AG153" s="245" t="n">
        <v>0</v>
      </c>
      <c r="AH153" s="244" t="n">
        <v>0</v>
      </c>
      <c r="AI153" s="245" t="n">
        <v>0</v>
      </c>
      <c r="AJ153" s="245" t="n">
        <v>0</v>
      </c>
      <c r="AK153" s="244" t="n">
        <v>0</v>
      </c>
      <c r="AL153" s="245" t="n">
        <v>0</v>
      </c>
      <c r="AM153" s="245" t="n">
        <v>0</v>
      </c>
      <c r="AN153" s="244" t="n">
        <v>0</v>
      </c>
      <c r="AO153" s="245" t="n">
        <v>0</v>
      </c>
      <c r="AP153" s="245" t="n">
        <v>0</v>
      </c>
      <c r="AQ153" s="244" t="n">
        <v>0</v>
      </c>
      <c r="AR153" s="244">
        <f>IF('b2'!$AQ153&gt;0,'b2'!$AQ153,IF('b2'!$AN153&gt;0,'b2'!$AN153,IF('b2'!$AK153&gt;0,'b2'!$AK153,IF('b2'!$AH153&gt;0,'b2'!$AH153,IF('b2'!$AE153&gt;0,'b2'!$AE153,IF('b2'!$AB153&gt;0,'b2'!$AB153,IF('b2'!$Y153&gt;0,'b2'!$Y153,IF('b2'!$V153&gt;0,'b2'!$V153," ---"))))))))</f>
        <v/>
      </c>
      <c r="AS153" s="246" t="n">
        <v>0</v>
      </c>
      <c r="AT153" s="246" t="n">
        <v>0</v>
      </c>
      <c r="AU153" s="246" t="n">
        <v>0</v>
      </c>
      <c r="AV153" s="246" t="n">
        <v>0</v>
      </c>
      <c r="AW153" s="246" t="n">
        <v>0</v>
      </c>
      <c r="AX153" s="246" t="n">
        <v>0</v>
      </c>
      <c r="AY153" s="246" t="n">
        <v>0</v>
      </c>
      <c r="AZ153" s="246" t="n">
        <v>0</v>
      </c>
      <c r="BA153" s="246" t="n">
        <v>0</v>
      </c>
      <c r="BB153" s="246" t="n">
        <v>0</v>
      </c>
      <c r="BC153" s="246" t="n">
        <v>0</v>
      </c>
      <c r="BD153" s="246" t="n">
        <v>0</v>
      </c>
      <c r="BE153" s="249" t="n">
        <v>0</v>
      </c>
      <c r="BF153" s="248" t="n">
        <v>63200</v>
      </c>
      <c r="BG153" s="248" t="n">
        <v>0</v>
      </c>
      <c r="BH153" s="249" t="n">
        <v>63200</v>
      </c>
      <c r="BI153" s="250" t="inlineStr">
        <is>
          <t>#REF!</t>
        </is>
      </c>
      <c r="BJ153" s="251" t="inlineStr">
        <is>
          <t>#REF!</t>
        </is>
      </c>
      <c r="BK153" s="248" t="n">
        <v>493337.02</v>
      </c>
      <c r="BL153" s="248" t="n">
        <v>0</v>
      </c>
      <c r="BM153" s="249" t="n">
        <v>493337.02</v>
      </c>
      <c r="BN153" s="250" t="inlineStr">
        <is>
          <t>#REF!</t>
        </is>
      </c>
      <c r="BO153" s="251" t="inlineStr">
        <is>
          <t>#REF!</t>
        </is>
      </c>
      <c r="BP153" s="248" t="n">
        <v>0</v>
      </c>
      <c r="BQ153" s="248" t="n">
        <v>0</v>
      </c>
      <c r="BR153" s="249" t="n">
        <v>0</v>
      </c>
      <c r="BS153" s="250" t="inlineStr">
        <is>
          <t>#REF!</t>
        </is>
      </c>
      <c r="BT153" s="251">
        <f>'[2]DATA CONSOLIDADA 2018-2025 '!$BR155-'b2'!$BO153</f>
        <v/>
      </c>
      <c r="BU153" s="248" t="n">
        <v>0</v>
      </c>
      <c r="BV153" s="248" t="n">
        <v>0</v>
      </c>
      <c r="BW153" s="249" t="n">
        <v>0</v>
      </c>
      <c r="BX153" s="250" t="inlineStr">
        <is>
          <t>#REF!</t>
        </is>
      </c>
      <c r="BY153" s="251" t="inlineStr">
        <is>
          <t>#REF!</t>
        </is>
      </c>
      <c r="BZ153" s="248" t="n">
        <v>0</v>
      </c>
      <c r="CA153" s="248" t="n">
        <v>0</v>
      </c>
      <c r="CB153" s="249" t="n">
        <v>0</v>
      </c>
      <c r="CC153" s="250" t="inlineStr">
        <is>
          <t>#REF!</t>
        </is>
      </c>
      <c r="CD153" s="251">
        <f>'[2]DATA CONSOLIDADA 2018-2025 '!$CB155-'b2'!$BW153</f>
        <v/>
      </c>
      <c r="CE153" s="253" t="n">
        <v>0</v>
      </c>
      <c r="CF153" s="253" t="n">
        <v>0</v>
      </c>
      <c r="CG153" s="254" t="n">
        <v>0</v>
      </c>
      <c r="CH153" s="250" t="inlineStr">
        <is>
          <t>#REF!</t>
        </is>
      </c>
      <c r="CI153" s="251">
        <f>'[2]DATA CONSOLIDADA 2018-2025 '!$CG155-'b2'!$CB153</f>
        <v/>
      </c>
      <c r="CJ153" s="247" t="inlineStr">
        <is>
          <t>#REF!</t>
        </is>
      </c>
      <c r="CK153" s="247" t="n">
        <v>0</v>
      </c>
      <c r="CL153" s="247" t="n">
        <v>0</v>
      </c>
      <c r="CM153" s="247" t="n">
        <v>0</v>
      </c>
      <c r="CN153" s="247" t="inlineStr">
        <is>
          <t>#REF!</t>
        </is>
      </c>
      <c r="CO153" s="251">
        <f>'[2]DATA CONSOLIDADA 2018-2025 '!$CM155-'b2'!$CG153</f>
        <v/>
      </c>
      <c r="CP153" s="253" t="n">
        <v>0</v>
      </c>
      <c r="CQ153" s="253" t="n">
        <v>0</v>
      </c>
      <c r="CR153" s="253" t="n">
        <v>0</v>
      </c>
      <c r="CS153" s="253" t="n">
        <v>0</v>
      </c>
      <c r="CT153" s="253" t="n">
        <v>0</v>
      </c>
      <c r="CU153" s="253" t="n">
        <v>0</v>
      </c>
      <c r="CV153" s="247" t="n">
        <v>0</v>
      </c>
      <c r="CW153" s="247" t="n">
        <v>0</v>
      </c>
      <c r="CX153" s="247" t="n">
        <v>0</v>
      </c>
      <c r="CY153" s="247" t="n">
        <v>0</v>
      </c>
      <c r="CZ153" s="247" t="n">
        <v>0</v>
      </c>
      <c r="DA153" s="247" t="n">
        <v>0</v>
      </c>
      <c r="DB153" s="247" t="n">
        <v>0</v>
      </c>
      <c r="DC153" s="255" t="n">
        <v>0</v>
      </c>
      <c r="DD153" s="255" t="n">
        <v>0</v>
      </c>
      <c r="DE153" s="255" t="n">
        <v>0</v>
      </c>
      <c r="DF153" s="255" t="n">
        <v>0</v>
      </c>
      <c r="DG153" s="255" t="n">
        <v>0</v>
      </c>
      <c r="DH153" s="255" t="n">
        <v>0</v>
      </c>
      <c r="DI153" s="256" t="n">
        <v>20573057385</v>
      </c>
      <c r="DJ153" s="257" t="inlineStr">
        <is>
          <t>COOPERATIVA AGRARIA PARAISO</t>
        </is>
      </c>
      <c r="DK153" s="257" t="inlineStr">
        <is>
          <t>02 Cooperativa</t>
        </is>
      </c>
      <c r="DL153" s="258" t="n"/>
      <c r="DM153" s="258" t="n"/>
      <c r="DN153" s="258" t="n"/>
      <c r="DO153" s="258" t="n"/>
      <c r="DP153" s="258" t="n"/>
      <c r="DQ153" s="258" t="n"/>
      <c r="DR153" s="258" t="n"/>
      <c r="DS153" s="258" t="n"/>
      <c r="DT153" s="258" t="n"/>
      <c r="DU153" s="258" t="n"/>
      <c r="DV153" s="258" t="n"/>
      <c r="DW153" s="258" t="n"/>
      <c r="DX153" s="258" t="n"/>
      <c r="DY153" s="258" t="n"/>
      <c r="DZ153" s="258" t="n"/>
      <c r="EA153" s="258" t="n"/>
      <c r="EB153" s="258" t="n"/>
      <c r="EC153" s="258" t="n"/>
      <c r="ED153" s="258" t="n"/>
      <c r="EE153" s="258" t="n"/>
    </row>
    <row r="154" ht="47.25" customHeight="1">
      <c r="A154" s="240" t="inlineStr">
        <is>
          <t>ASOCIACION AGROECOLOGICO HUANGANAPAMPA</t>
        </is>
      </c>
      <c r="B154" s="240" t="inlineStr">
        <is>
          <t>CACAO</t>
        </is>
      </c>
      <c r="C154" s="240" t="inlineStr">
        <is>
          <t>CACAO</t>
        </is>
      </c>
      <c r="D154" s="240" t="inlineStr">
        <is>
          <t>HUANUCO</t>
        </is>
      </c>
      <c r="E154" s="240" t="inlineStr">
        <is>
          <t>100601</t>
        </is>
      </c>
      <c r="F154" s="240" t="inlineStr">
        <is>
          <t>HUANUCO</t>
        </is>
      </c>
      <c r="G154" s="240" t="inlineStr">
        <is>
          <t>LEONCIO PRADO</t>
        </is>
      </c>
      <c r="H154" s="240" t="inlineStr">
        <is>
          <t>RUPA-RUPA</t>
        </is>
      </c>
      <c r="I154" s="241" t="n"/>
      <c r="J154" s="241" t="n">
        <v>1</v>
      </c>
      <c r="K154" s="241" t="n"/>
      <c r="L154" s="241" t="n"/>
      <c r="M154" s="241" t="n"/>
      <c r="N154" s="241" t="n"/>
      <c r="O154" s="241" t="n"/>
      <c r="P154" s="241" t="n"/>
      <c r="Q154" s="241" t="inlineStr">
        <is>
          <t>PAC</t>
        </is>
      </c>
      <c r="R154" s="242">
        <f>IF(I154=1,I$2,"")&amp;IF(J154=1,IF(I154=1,"-","")&amp;J$2,"")&amp;IF(K154=1,IF(OR(J154=1,I154=1),"-","")&amp;K$2,"")&amp;IF(L154=1,IF(OR(K154=1,J154=1,I154=1),"-","")&amp;L$2,"")&amp;IF(M154=1,IF(OR(L154=1,K154=1,J154=1,I154=1),"-","")&amp;M$2,"")&amp;IF(N154=1,IF(OR(M154=1,L154=1,K154=1,J154=1,I154=1),"-","")&amp;N$2,"")&amp;IF(O154=1,IF(OR(N154=1,M154=1,L154=1,K154=1,J154=1,I154=1),"-","")&amp;O$2,"")&amp;IF(P154=1,IF(I154=1," - ",IF(J154=1," - ",IF(K154=1," - ",IF(L154=1," - ",IF(M154=1," - ",IF(N154=1," - ",IF(O154=1," - ","")))))))&amp;P$2,"")</f>
        <v/>
      </c>
      <c r="S154" s="243">
        <f>SUM('b2'!$I154:$P154)</f>
        <v/>
      </c>
      <c r="T154" s="243">
        <f>IF(OR('b2'!$J154=1,'b2'!$K154=1,'b2'!$L154=1,'b2'!$M154=1,'b2'!$N154=1,'b2'!$O154=1,'b2'!$P154=1),"SI","NO")</f>
        <v/>
      </c>
      <c r="U154" s="243">
        <f>IF(OR('b2'!$K154=1,'b2'!$L154=1,'b2'!$M154=1,'b2'!$N154=1,'b2'!$O154=1,'b2'!$P154=1),"SI","NO")</f>
        <v/>
      </c>
      <c r="V154" s="244" t="n">
        <v>0</v>
      </c>
      <c r="W154" s="245" t="n">
        <v>19</v>
      </c>
      <c r="X154" s="245" t="n">
        <v>18</v>
      </c>
      <c r="Y154" s="244" t="n">
        <v>37</v>
      </c>
      <c r="Z154" s="245" t="n">
        <v>0</v>
      </c>
      <c r="AA154" s="245" t="n">
        <v>0</v>
      </c>
      <c r="AB154" s="244" t="n">
        <v>0</v>
      </c>
      <c r="AC154" s="245" t="n">
        <v>0</v>
      </c>
      <c r="AD154" s="245" t="n">
        <v>0</v>
      </c>
      <c r="AE154" s="244" t="n">
        <v>0</v>
      </c>
      <c r="AF154" s="245" t="n">
        <v>0</v>
      </c>
      <c r="AG154" s="245" t="n">
        <v>0</v>
      </c>
      <c r="AH154" s="244" t="n">
        <v>0</v>
      </c>
      <c r="AI154" s="245" t="n">
        <v>0</v>
      </c>
      <c r="AJ154" s="245" t="n">
        <v>0</v>
      </c>
      <c r="AK154" s="244" t="n">
        <v>0</v>
      </c>
      <c r="AL154" s="245" t="n">
        <v>0</v>
      </c>
      <c r="AM154" s="245" t="n">
        <v>0</v>
      </c>
      <c r="AN154" s="244" t="n">
        <v>0</v>
      </c>
      <c r="AO154" s="245" t="n">
        <v>0</v>
      </c>
      <c r="AP154" s="245" t="n">
        <v>0</v>
      </c>
      <c r="AQ154" s="244" t="n">
        <v>0</v>
      </c>
      <c r="AR154" s="244">
        <f>IF('b2'!$AQ154&gt;0,'b2'!$AQ154,IF('b2'!$AN154&gt;0,'b2'!$AN154,IF('b2'!$AK154&gt;0,'b2'!$AK154,IF('b2'!$AH154&gt;0,'b2'!$AH154,IF('b2'!$AE154&gt;0,'b2'!$AE154,IF('b2'!$AB154&gt;0,'b2'!$AB154,IF('b2'!$Y154&gt;0,'b2'!$Y154,IF('b2'!$V154&gt;0,'b2'!$V154," ---"))))))))</f>
        <v/>
      </c>
      <c r="AS154" s="246" t="n">
        <v>0</v>
      </c>
      <c r="AT154" s="246" t="n">
        <v>0</v>
      </c>
      <c r="AU154" s="246" t="n">
        <v>0</v>
      </c>
      <c r="AV154" s="246" t="n">
        <v>0</v>
      </c>
      <c r="AW154" s="246" t="n">
        <v>0</v>
      </c>
      <c r="AX154" s="246" t="n">
        <v>0</v>
      </c>
      <c r="AY154" s="246" t="n">
        <v>0</v>
      </c>
      <c r="AZ154" s="246" t="n">
        <v>0</v>
      </c>
      <c r="BA154" s="246" t="n">
        <v>0</v>
      </c>
      <c r="BB154" s="246" t="n">
        <v>0</v>
      </c>
      <c r="BC154" s="246" t="n">
        <v>0</v>
      </c>
      <c r="BD154" s="246" t="n">
        <v>0</v>
      </c>
      <c r="BE154" s="249" t="n">
        <v>0</v>
      </c>
      <c r="BF154" s="248" t="n">
        <v>0</v>
      </c>
      <c r="BG154" s="248" t="n">
        <v>0</v>
      </c>
      <c r="BH154" s="249" t="n">
        <v>0</v>
      </c>
      <c r="BI154" s="250" t="inlineStr">
        <is>
          <t>#REF!</t>
        </is>
      </c>
      <c r="BJ154" s="251" t="inlineStr">
        <is>
          <t>#REF!</t>
        </is>
      </c>
      <c r="BK154" s="248" t="n">
        <v>0</v>
      </c>
      <c r="BL154" s="248" t="n">
        <v>0</v>
      </c>
      <c r="BM154" s="249" t="n">
        <v>0</v>
      </c>
      <c r="BN154" s="250" t="inlineStr">
        <is>
          <t>#REF!</t>
        </is>
      </c>
      <c r="BO154" s="251" t="inlineStr">
        <is>
          <t>#REF!</t>
        </is>
      </c>
      <c r="BP154" s="248" t="n">
        <v>0</v>
      </c>
      <c r="BQ154" s="248" t="n">
        <v>0</v>
      </c>
      <c r="BR154" s="249" t="n">
        <v>0</v>
      </c>
      <c r="BS154" s="250" t="inlineStr">
        <is>
          <t>#REF!</t>
        </is>
      </c>
      <c r="BT154" s="251">
        <f>'[2]DATA CONSOLIDADA 2018-2025 '!$BR156-'b2'!$BO154</f>
        <v/>
      </c>
      <c r="BU154" s="248" t="n">
        <v>0</v>
      </c>
      <c r="BV154" s="248" t="n">
        <v>0</v>
      </c>
      <c r="BW154" s="249" t="n">
        <v>0</v>
      </c>
      <c r="BX154" s="250" t="inlineStr">
        <is>
          <t>#REF!</t>
        </is>
      </c>
      <c r="BY154" s="251" t="inlineStr">
        <is>
          <t>#REF!</t>
        </is>
      </c>
      <c r="BZ154" s="248" t="n">
        <v>0</v>
      </c>
      <c r="CA154" s="248" t="n">
        <v>0</v>
      </c>
      <c r="CB154" s="249" t="n">
        <v>0</v>
      </c>
      <c r="CC154" s="250" t="inlineStr">
        <is>
          <t>#REF!</t>
        </is>
      </c>
      <c r="CD154" s="251">
        <f>'[2]DATA CONSOLIDADA 2018-2025 '!$CB156-'b2'!$BW154</f>
        <v/>
      </c>
      <c r="CE154" s="253" t="n">
        <v>0</v>
      </c>
      <c r="CF154" s="253" t="n">
        <v>0</v>
      </c>
      <c r="CG154" s="254" t="n">
        <v>0</v>
      </c>
      <c r="CH154" s="250" t="inlineStr">
        <is>
          <t>#REF!</t>
        </is>
      </c>
      <c r="CI154" s="251">
        <f>'[2]DATA CONSOLIDADA 2018-2025 '!$CG156-'b2'!$CB154</f>
        <v/>
      </c>
      <c r="CJ154" s="247" t="inlineStr">
        <is>
          <t>#REF!</t>
        </is>
      </c>
      <c r="CK154" s="247" t="n">
        <v>0</v>
      </c>
      <c r="CL154" s="247" t="n">
        <v>0</v>
      </c>
      <c r="CM154" s="247" t="n">
        <v>0</v>
      </c>
      <c r="CN154" s="247" t="inlineStr">
        <is>
          <t>#REF!</t>
        </is>
      </c>
      <c r="CO154" s="251">
        <f>'[2]DATA CONSOLIDADA 2018-2025 '!$CM156-'b2'!$CG154</f>
        <v/>
      </c>
      <c r="CP154" s="253" t="n">
        <v>0</v>
      </c>
      <c r="CQ154" s="253" t="n">
        <v>0</v>
      </c>
      <c r="CR154" s="253" t="n">
        <v>0</v>
      </c>
      <c r="CS154" s="253" t="n">
        <v>0</v>
      </c>
      <c r="CT154" s="253" t="n">
        <v>0</v>
      </c>
      <c r="CU154" s="253" t="n">
        <v>0</v>
      </c>
      <c r="CV154" s="247" t="n">
        <v>0</v>
      </c>
      <c r="CW154" s="247" t="n">
        <v>0</v>
      </c>
      <c r="CX154" s="247" t="n">
        <v>0</v>
      </c>
      <c r="CY154" s="247" t="n">
        <v>0</v>
      </c>
      <c r="CZ154" s="247" t="n">
        <v>0</v>
      </c>
      <c r="DA154" s="247" t="n">
        <v>0</v>
      </c>
      <c r="DB154" s="247" t="n">
        <v>0</v>
      </c>
      <c r="DC154" s="255" t="n">
        <v>0</v>
      </c>
      <c r="DD154" s="255" t="n">
        <v>0</v>
      </c>
      <c r="DE154" s="255" t="n">
        <v>0</v>
      </c>
      <c r="DF154" s="255" t="n">
        <v>0</v>
      </c>
      <c r="DG154" s="255" t="n">
        <v>0</v>
      </c>
      <c r="DH154" s="255" t="n">
        <v>0</v>
      </c>
      <c r="DI154" s="256" t="n">
        <v>20573344791</v>
      </c>
      <c r="DJ154" s="257" t="inlineStr">
        <is>
          <t>ASOCIACION AGROECOLOGICO HUANGANAPAMPA</t>
        </is>
      </c>
      <c r="DK154" s="257" t="inlineStr">
        <is>
          <t>01 Asociación</t>
        </is>
      </c>
      <c r="DL154" s="258" t="n"/>
      <c r="DM154" s="258" t="n"/>
      <c r="DN154" s="258" t="n"/>
      <c r="DO154" s="258" t="n"/>
      <c r="DP154" s="258" t="n"/>
      <c r="DQ154" s="258" t="n"/>
      <c r="DR154" s="258" t="n"/>
      <c r="DS154" s="258" t="n"/>
      <c r="DT154" s="258" t="n"/>
      <c r="DU154" s="258" t="n"/>
      <c r="DV154" s="258" t="n"/>
      <c r="DW154" s="258" t="n"/>
      <c r="DX154" s="258" t="n"/>
      <c r="DY154" s="258" t="n"/>
      <c r="DZ154" s="258" t="n"/>
      <c r="EA154" s="258" t="n"/>
      <c r="EB154" s="258" t="n"/>
      <c r="EC154" s="258" t="n"/>
      <c r="ED154" s="258" t="n"/>
      <c r="EE154" s="258" t="n"/>
    </row>
    <row r="155" hidden="1" ht="47.25" customHeight="1">
      <c r="A155" s="240" t="inlineStr">
        <is>
          <t>ASOCIACIÓN DE PRODUCTORES AGROPECUARIOS PARAíSO DE HORTENSIAS</t>
        </is>
      </c>
      <c r="B155" s="240" t="inlineStr">
        <is>
          <t>FLORES</t>
        </is>
      </c>
      <c r="C155" s="240" t="inlineStr">
        <is>
          <t>FLORES</t>
        </is>
      </c>
      <c r="D155" s="240" t="inlineStr">
        <is>
          <t>HUANUCO</t>
        </is>
      </c>
      <c r="E155" s="240" t="inlineStr">
        <is>
          <t>100103</t>
        </is>
      </c>
      <c r="F155" s="240" t="inlineStr">
        <is>
          <t>HUANUCO</t>
        </is>
      </c>
      <c r="G155" s="240" t="inlineStr">
        <is>
          <t>HUANUCO</t>
        </is>
      </c>
      <c r="H155" s="240" t="inlineStr">
        <is>
          <t>CHINCHAO</t>
        </is>
      </c>
      <c r="I155" s="241" t="n"/>
      <c r="J155" s="241" t="n"/>
      <c r="K155" s="241" t="n"/>
      <c r="L155" s="241" t="n">
        <v>1</v>
      </c>
      <c r="M155" s="241" t="n"/>
      <c r="N155" s="241" t="n"/>
      <c r="O155" s="241" t="n"/>
      <c r="P155" s="241" t="n"/>
      <c r="Q155" s="241" t="inlineStr">
        <is>
          <t>PAC</t>
        </is>
      </c>
      <c r="R155" s="242">
        <f>IF(I155=1,I$2,"")&amp;IF(J155=1,IF(I155=1,"-","")&amp;J$2,"")&amp;IF(K155=1,IF(OR(J155=1,I155=1),"-","")&amp;K$2,"")&amp;IF(L155=1,IF(OR(K155=1,J155=1,I155=1),"-","")&amp;L$2,"")&amp;IF(M155=1,IF(OR(L155=1,K155=1,J155=1,I155=1),"-","")&amp;M$2,"")&amp;IF(N155=1,IF(OR(M155=1,L155=1,K155=1,J155=1,I155=1),"-","")&amp;N$2,"")&amp;IF(O155=1,IF(OR(N155=1,M155=1,L155=1,K155=1,J155=1,I155=1),"-","")&amp;O$2,"")&amp;IF(P155=1,IF(I155=1," - ",IF(J155=1," - ",IF(K155=1," - ",IF(L155=1," - ",IF(M155=1," - ",IF(N155=1," - ",IF(O155=1," - ","")))))))&amp;P$2,"")</f>
        <v/>
      </c>
      <c r="S155" s="243">
        <f>SUM('b2'!$I155:$P155)</f>
        <v/>
      </c>
      <c r="T155" s="243">
        <f>IF(OR('b2'!$J155=1,'b2'!$K155=1,'b2'!$L155=1,'b2'!$M155=1,'b2'!$N155=1,'b2'!$O155=1,'b2'!$P155=1),"SI","NO")</f>
        <v/>
      </c>
      <c r="U155" s="243">
        <f>IF(OR('b2'!$K155=1,'b2'!$L155=1,'b2'!$M155=1,'b2'!$N155=1,'b2'!$O155=1,'b2'!$P155=1),"SI","NO")</f>
        <v/>
      </c>
      <c r="V155" s="244" t="n">
        <v>0</v>
      </c>
      <c r="W155" s="245" t="n">
        <v>0</v>
      </c>
      <c r="X155" s="245" t="n">
        <v>0</v>
      </c>
      <c r="Y155" s="244" t="n">
        <v>0</v>
      </c>
      <c r="Z155" s="245" t="n">
        <v>0</v>
      </c>
      <c r="AA155" s="245" t="n">
        <v>0</v>
      </c>
      <c r="AB155" s="244" t="n">
        <v>0</v>
      </c>
      <c r="AC155" s="245" t="n">
        <v>83</v>
      </c>
      <c r="AD155" s="245" t="n">
        <v>1</v>
      </c>
      <c r="AE155" s="244" t="n">
        <v>84</v>
      </c>
      <c r="AF155" s="245" t="n">
        <v>0</v>
      </c>
      <c r="AG155" s="245" t="n">
        <v>0</v>
      </c>
      <c r="AH155" s="244" t="n">
        <v>0</v>
      </c>
      <c r="AI155" s="245" t="n">
        <v>0</v>
      </c>
      <c r="AJ155" s="245" t="n">
        <v>0</v>
      </c>
      <c r="AK155" s="244" t="n">
        <v>0</v>
      </c>
      <c r="AL155" s="245" t="n">
        <v>0</v>
      </c>
      <c r="AM155" s="245" t="n">
        <v>0</v>
      </c>
      <c r="AN155" s="244" t="n">
        <v>0</v>
      </c>
      <c r="AO155" s="245" t="n">
        <v>0</v>
      </c>
      <c r="AP155" s="245" t="n">
        <v>0</v>
      </c>
      <c r="AQ155" s="244" t="n">
        <v>0</v>
      </c>
      <c r="AR155" s="244">
        <f>IF('b2'!$AQ155&gt;0,'b2'!$AQ155,IF('b2'!$AN155&gt;0,'b2'!$AN155,IF('b2'!$AK155&gt;0,'b2'!$AK155,IF('b2'!$AH155&gt;0,'b2'!$AH155,IF('b2'!$AE155&gt;0,'b2'!$AE155,IF('b2'!$AB155&gt;0,'b2'!$AB155,IF('b2'!$Y155&gt;0,'b2'!$Y155,IF('b2'!$V155&gt;0,'b2'!$V155," ---"))))))))</f>
        <v/>
      </c>
      <c r="AS155" s="246" t="n">
        <v>0</v>
      </c>
      <c r="AT155" s="246" t="n">
        <v>0</v>
      </c>
      <c r="AU155" s="246" t="n">
        <v>26</v>
      </c>
      <c r="AV155" s="246" t="n">
        <v>2</v>
      </c>
      <c r="AW155" s="246" t="n">
        <v>0</v>
      </c>
      <c r="AX155" s="246" t="n">
        <v>0</v>
      </c>
      <c r="AY155" s="246" t="n">
        <v>0</v>
      </c>
      <c r="AZ155" s="246" t="n">
        <v>0</v>
      </c>
      <c r="BA155" s="246" t="n">
        <v>0</v>
      </c>
      <c r="BB155" s="246" t="n">
        <v>0</v>
      </c>
      <c r="BC155" s="246" t="n">
        <v>0</v>
      </c>
      <c r="BD155" s="246" t="n">
        <v>0</v>
      </c>
      <c r="BE155" s="247" t="n">
        <v>0</v>
      </c>
      <c r="BF155" s="252" t="n">
        <v>0</v>
      </c>
      <c r="BG155" s="252" t="n">
        <v>0</v>
      </c>
      <c r="BH155" s="247" t="n">
        <v>0</v>
      </c>
      <c r="BI155" s="250" t="inlineStr">
        <is>
          <t>#REF!</t>
        </is>
      </c>
      <c r="BJ155" s="251" t="inlineStr">
        <is>
          <t>#REF!</t>
        </is>
      </c>
      <c r="BK155" s="252" t="n">
        <v>0</v>
      </c>
      <c r="BL155" s="252" t="n">
        <v>0</v>
      </c>
      <c r="BM155" s="247" t="n">
        <v>0</v>
      </c>
      <c r="BN155" s="250" t="inlineStr">
        <is>
          <t>#REF!</t>
        </is>
      </c>
      <c r="BO155" s="251" t="inlineStr">
        <is>
          <t>#REF!</t>
        </is>
      </c>
      <c r="BP155" s="248" t="n">
        <v>0</v>
      </c>
      <c r="BQ155" s="248" t="n">
        <v>0</v>
      </c>
      <c r="BR155" s="249" t="n">
        <v>0</v>
      </c>
      <c r="BS155" s="250" t="inlineStr">
        <is>
          <t>#REF!</t>
        </is>
      </c>
      <c r="BT155" s="251">
        <f>'[2]DATA CONSOLIDADA 2018-2025 '!$BR157-'b2'!$BO155</f>
        <v/>
      </c>
      <c r="BU155" s="248" t="n">
        <v>0</v>
      </c>
      <c r="BV155" s="248" t="n">
        <v>0</v>
      </c>
      <c r="BW155" s="249" t="n">
        <v>0</v>
      </c>
      <c r="BX155" s="250" t="inlineStr">
        <is>
          <t>#REF!</t>
        </is>
      </c>
      <c r="BY155" s="251" t="inlineStr">
        <is>
          <t>#REF!</t>
        </is>
      </c>
      <c r="BZ155" s="248" t="n">
        <v>0</v>
      </c>
      <c r="CA155" s="248" t="n">
        <v>0</v>
      </c>
      <c r="CB155" s="249" t="n">
        <v>0</v>
      </c>
      <c r="CC155" s="250" t="inlineStr">
        <is>
          <t>#REF!</t>
        </is>
      </c>
      <c r="CD155" s="251">
        <f>'[2]DATA CONSOLIDADA 2018-2025 '!$CB157-'b2'!$BW155</f>
        <v/>
      </c>
      <c r="CE155" s="253" t="n">
        <v>0</v>
      </c>
      <c r="CF155" s="253" t="n">
        <v>0</v>
      </c>
      <c r="CG155" s="254" t="n">
        <v>0</v>
      </c>
      <c r="CH155" s="250" t="inlineStr">
        <is>
          <t>#REF!</t>
        </is>
      </c>
      <c r="CI155" s="251">
        <f>'[2]DATA CONSOLIDADA 2018-2025 '!$CG157-'b2'!$CB155</f>
        <v/>
      </c>
      <c r="CJ155" s="247" t="inlineStr">
        <is>
          <t>#REF!</t>
        </is>
      </c>
      <c r="CK155" s="247" t="n">
        <v>0</v>
      </c>
      <c r="CL155" s="247" t="n">
        <v>0</v>
      </c>
      <c r="CM155" s="247" t="n">
        <v>0</v>
      </c>
      <c r="CN155" s="247" t="inlineStr">
        <is>
          <t>#REF!</t>
        </is>
      </c>
      <c r="CO155" s="251">
        <f>'[2]DATA CONSOLIDADA 2018-2025 '!$CM157-'b2'!$CG155</f>
        <v/>
      </c>
      <c r="CP155" s="253" t="n">
        <v>0</v>
      </c>
      <c r="CQ155" s="253" t="n">
        <v>0</v>
      </c>
      <c r="CR155" s="253" t="n">
        <v>0</v>
      </c>
      <c r="CS155" s="253" t="n">
        <v>0</v>
      </c>
      <c r="CT155" s="253" t="n">
        <v>0</v>
      </c>
      <c r="CU155" s="253" t="n">
        <v>0</v>
      </c>
      <c r="CV155" s="247" t="n">
        <v>0</v>
      </c>
      <c r="CW155" s="247" t="n">
        <v>0</v>
      </c>
      <c r="CX155" s="247" t="n">
        <v>0</v>
      </c>
      <c r="CY155" s="247" t="n">
        <v>0</v>
      </c>
      <c r="CZ155" s="247" t="n">
        <v>0</v>
      </c>
      <c r="DA155" s="247" t="n">
        <v>0</v>
      </c>
      <c r="DB155" s="247" t="n">
        <v>0</v>
      </c>
      <c r="DC155" s="255" t="n">
        <v>0</v>
      </c>
      <c r="DD155" s="255" t="n">
        <v>0</v>
      </c>
      <c r="DE155" s="255" t="n">
        <v>0</v>
      </c>
      <c r="DF155" s="255" t="n">
        <v>0</v>
      </c>
      <c r="DG155" s="255" t="n">
        <v>0</v>
      </c>
      <c r="DH155" s="255" t="n">
        <v>0</v>
      </c>
      <c r="DI155" s="256" t="inlineStr">
        <is>
          <t xml:space="preserve">20529126523 </t>
        </is>
      </c>
      <c r="DJ155" s="257" t="inlineStr">
        <is>
          <t>ASOCIACION DE PRODUCTORES AGROPECUARIOS PARAISO DE HORTENSIAS</t>
        </is>
      </c>
      <c r="DK155" s="257" t="inlineStr">
        <is>
          <t>01 Asociación</t>
        </is>
      </c>
      <c r="DL155" s="258" t="n"/>
      <c r="DM155" s="258" t="n"/>
      <c r="DN155" s="258" t="n"/>
      <c r="DO155" s="258" t="n"/>
      <c r="DP155" s="258" t="n"/>
      <c r="DQ155" s="258" t="n"/>
      <c r="DR155" s="258" t="n"/>
      <c r="DS155" s="258" t="n"/>
      <c r="DT155" s="258" t="n"/>
      <c r="DU155" s="258" t="n"/>
      <c r="DV155" s="258" t="n"/>
      <c r="DW155" s="258" t="n"/>
      <c r="DX155" s="258" t="n"/>
      <c r="DY155" s="258" t="n"/>
      <c r="DZ155" s="258" t="n"/>
      <c r="EA155" s="258" t="n"/>
      <c r="EB155" s="258" t="n"/>
      <c r="EC155" s="258" t="n"/>
      <c r="ED155" s="258" t="n"/>
      <c r="EE155" s="258" t="n"/>
    </row>
    <row r="156" hidden="1" ht="47.25" customHeight="1">
      <c r="A156" s="240" t="inlineStr">
        <is>
          <t>ASOCIACIÓN DE PRODUCTORES AGROFORESTALES ANCOMARCA</t>
        </is>
      </c>
      <c r="B156" s="240" t="inlineStr">
        <is>
          <t>AGUAYMANTO</t>
        </is>
      </c>
      <c r="C156" s="240" t="inlineStr">
        <is>
          <t>AGUAYMANTO</t>
        </is>
      </c>
      <c r="D156" s="240" t="inlineStr">
        <is>
          <t>HUANUCO</t>
        </is>
      </c>
      <c r="E156" s="240" t="inlineStr">
        <is>
          <t>100803</t>
        </is>
      </c>
      <c r="F156" s="240" t="inlineStr">
        <is>
          <t>HUANUCO</t>
        </is>
      </c>
      <c r="G156" s="240" t="inlineStr">
        <is>
          <t>PACHITEA</t>
        </is>
      </c>
      <c r="H156" s="240" t="inlineStr">
        <is>
          <t>MOLINO</t>
        </is>
      </c>
      <c r="I156" s="241" t="n"/>
      <c r="J156" s="241" t="n"/>
      <c r="K156" s="241" t="n">
        <v>1</v>
      </c>
      <c r="L156" s="241" t="n">
        <v>1</v>
      </c>
      <c r="M156" s="241" t="n">
        <v>1</v>
      </c>
      <c r="N156" s="241" t="n">
        <v>1</v>
      </c>
      <c r="O156" s="241" t="n"/>
      <c r="P156" s="241" t="n"/>
      <c r="Q156" s="241" t="inlineStr">
        <is>
          <t>PAC</t>
        </is>
      </c>
      <c r="R156" s="242">
        <f>IF(I156=1,I$2,"")&amp;IF(J156=1,IF(I156=1,"-","")&amp;J$2,"")&amp;IF(K156=1,IF(OR(J156=1,I156=1),"-","")&amp;K$2,"")&amp;IF(L156=1,IF(OR(K156=1,J156=1,I156=1),"-","")&amp;L$2,"")&amp;IF(M156=1,IF(OR(L156=1,K156=1,J156=1,I156=1),"-","")&amp;M$2,"")&amp;IF(N156=1,IF(OR(M156=1,L156=1,K156=1,J156=1,I156=1),"-","")&amp;N$2,"")&amp;IF(O156=1,IF(OR(N156=1,M156=1,L156=1,K156=1,J156=1,I156=1),"-","")&amp;O$2,"")&amp;IF(P156=1,IF(I156=1," - ",IF(J156=1," - ",IF(K156=1," - ",IF(L156=1," - ",IF(M156=1," - ",IF(N156=1," - ",IF(O156=1," - ","")))))))&amp;P$2,"")</f>
        <v/>
      </c>
      <c r="S156" s="243">
        <f>SUM('b2'!$I156:$P156)</f>
        <v/>
      </c>
      <c r="T156" s="243">
        <f>IF(OR('b2'!$J156=1,'b2'!$K156=1,'b2'!$L156=1,'b2'!$M156=1,'b2'!$N156=1,'b2'!$O156=1,'b2'!$P156=1),"SI","NO")</f>
        <v/>
      </c>
      <c r="U156" s="243">
        <f>IF(OR('b2'!$K156=1,'b2'!$L156=1,'b2'!$M156=1,'b2'!$N156=1,'b2'!$O156=1,'b2'!$P156=1),"SI","NO")</f>
        <v/>
      </c>
      <c r="V156" s="244" t="n">
        <v>0</v>
      </c>
      <c r="W156" s="245" t="n">
        <v>0</v>
      </c>
      <c r="X156" s="245" t="n">
        <v>0</v>
      </c>
      <c r="Y156" s="244" t="n">
        <v>0</v>
      </c>
      <c r="Z156" s="245" t="n">
        <v>35</v>
      </c>
      <c r="AA156" s="245" t="n">
        <v>12</v>
      </c>
      <c r="AB156" s="244" t="n">
        <v>47</v>
      </c>
      <c r="AC156" s="245" t="n">
        <v>8</v>
      </c>
      <c r="AD156" s="245" t="n">
        <v>4</v>
      </c>
      <c r="AE156" s="244" t="n">
        <v>12</v>
      </c>
      <c r="AF156" s="245" t="n">
        <v>8</v>
      </c>
      <c r="AG156" s="245" t="n">
        <v>4</v>
      </c>
      <c r="AH156" s="244" t="n">
        <v>12</v>
      </c>
      <c r="AI156" s="245" t="n">
        <v>8</v>
      </c>
      <c r="AJ156" s="245" t="n">
        <v>4</v>
      </c>
      <c r="AK156" s="244" t="n">
        <v>12</v>
      </c>
      <c r="AL156" s="245" t="n">
        <v>0</v>
      </c>
      <c r="AM156" s="245" t="n">
        <v>0</v>
      </c>
      <c r="AN156" s="244" t="n">
        <v>0</v>
      </c>
      <c r="AO156" s="245" t="n">
        <v>0</v>
      </c>
      <c r="AP156" s="245" t="n">
        <v>0</v>
      </c>
      <c r="AQ156" s="244" t="n">
        <v>0</v>
      </c>
      <c r="AR156" s="244">
        <f>IF('b2'!$AQ156&gt;0,'b2'!$AQ156,IF('b2'!$AN156&gt;0,'b2'!$AN156,IF('b2'!$AK156&gt;0,'b2'!$AK156,IF('b2'!$AH156&gt;0,'b2'!$AH156,IF('b2'!$AE156&gt;0,'b2'!$AE156,IF('b2'!$AB156&gt;0,'b2'!$AB156,IF('b2'!$Y156&gt;0,'b2'!$Y156,IF('b2'!$V156&gt;0,'b2'!$V156," ---"))))))))</f>
        <v/>
      </c>
      <c r="AS156" s="246" t="n">
        <v>0</v>
      </c>
      <c r="AT156" s="246" t="n">
        <v>0</v>
      </c>
      <c r="AU156" s="246" t="n">
        <v>39</v>
      </c>
      <c r="AV156" s="246" t="n">
        <v>3</v>
      </c>
      <c r="AW156" s="246" t="n">
        <v>46</v>
      </c>
      <c r="AX156" s="246" t="n">
        <v>2</v>
      </c>
      <c r="AY156" s="246" t="n">
        <v>55</v>
      </c>
      <c r="AZ156" s="246" t="n">
        <v>1</v>
      </c>
      <c r="BA156" s="246" t="n">
        <v>0</v>
      </c>
      <c r="BB156" s="246" t="n">
        <v>0</v>
      </c>
      <c r="BC156" s="246" t="n">
        <v>0</v>
      </c>
      <c r="BD156" s="246" t="n">
        <v>0</v>
      </c>
      <c r="BE156" s="247" t="n">
        <v>0</v>
      </c>
      <c r="BF156" s="252" t="n">
        <v>0</v>
      </c>
      <c r="BG156" s="252" t="n">
        <v>0</v>
      </c>
      <c r="BH156" s="247" t="n">
        <v>0</v>
      </c>
      <c r="BI156" s="250" t="inlineStr">
        <is>
          <t>#REF!</t>
        </is>
      </c>
      <c r="BJ156" s="251" t="inlineStr">
        <is>
          <t>#REF!</t>
        </is>
      </c>
      <c r="BK156" s="248" t="n">
        <v>8100</v>
      </c>
      <c r="BL156" s="248" t="n">
        <v>0</v>
      </c>
      <c r="BM156" s="249" t="n">
        <v>8100</v>
      </c>
      <c r="BN156" s="250" t="inlineStr">
        <is>
          <t>#REF!</t>
        </is>
      </c>
      <c r="BO156" s="251" t="inlineStr">
        <is>
          <t>#REF!</t>
        </is>
      </c>
      <c r="BP156" s="248" t="n">
        <v>20002.5</v>
      </c>
      <c r="BQ156" s="248" t="n">
        <v>0</v>
      </c>
      <c r="BR156" s="249" t="n">
        <v>20002.5</v>
      </c>
      <c r="BS156" s="250" t="inlineStr">
        <is>
          <t>#REF!</t>
        </is>
      </c>
      <c r="BT156" s="251">
        <f>'[2]DATA CONSOLIDADA 2018-2025 '!$BR158-'b2'!$BO156</f>
        <v/>
      </c>
      <c r="BU156" s="248" t="n">
        <v>16680</v>
      </c>
      <c r="BV156" s="248" t="n">
        <v>0</v>
      </c>
      <c r="BW156" s="249" t="n">
        <v>16680</v>
      </c>
      <c r="BX156" s="250" t="inlineStr">
        <is>
          <t>#REF!</t>
        </is>
      </c>
      <c r="BY156" s="251" t="inlineStr">
        <is>
          <t>#REF!</t>
        </is>
      </c>
      <c r="BZ156" s="248" t="n">
        <v>28550</v>
      </c>
      <c r="CA156" s="248" t="n">
        <v>0</v>
      </c>
      <c r="CB156" s="249" t="n">
        <v>28550</v>
      </c>
      <c r="CC156" s="250" t="inlineStr">
        <is>
          <t>#REF!</t>
        </is>
      </c>
      <c r="CD156" s="251">
        <f>'[2]DATA CONSOLIDADA 2018-2025 '!$CB158-'b2'!$BW156</f>
        <v/>
      </c>
      <c r="CE156" s="253" t="n">
        <v>0</v>
      </c>
      <c r="CF156" s="253" t="n">
        <v>0</v>
      </c>
      <c r="CG156" s="254" t="n">
        <v>0</v>
      </c>
      <c r="CH156" s="250" t="inlineStr">
        <is>
          <t>#REF!</t>
        </is>
      </c>
      <c r="CI156" s="251">
        <f>'[2]DATA CONSOLIDADA 2018-2025 '!$CG158-'b2'!$CB156</f>
        <v/>
      </c>
      <c r="CJ156" s="247" t="inlineStr">
        <is>
          <t>#REF!</t>
        </is>
      </c>
      <c r="CK156" s="247" t="n">
        <v>0</v>
      </c>
      <c r="CL156" s="247" t="n">
        <v>0</v>
      </c>
      <c r="CM156" s="247" t="n">
        <v>0</v>
      </c>
      <c r="CN156" s="247" t="inlineStr">
        <is>
          <t>#REF!</t>
        </is>
      </c>
      <c r="CO156" s="251">
        <f>'[2]DATA CONSOLIDADA 2018-2025 '!$CM158-'b2'!$CG156</f>
        <v/>
      </c>
      <c r="CP156" s="253" t="n">
        <v>0</v>
      </c>
      <c r="CQ156" s="253" t="n">
        <v>28550</v>
      </c>
      <c r="CR156" s="253" t="n">
        <v>0</v>
      </c>
      <c r="CS156" s="253" t="n">
        <v>0</v>
      </c>
      <c r="CT156" s="253" t="n">
        <v>0</v>
      </c>
      <c r="CU156" s="253" t="n">
        <v>0</v>
      </c>
      <c r="CV156" s="247" t="n">
        <v>28550</v>
      </c>
      <c r="CW156" s="247" t="n">
        <v>0</v>
      </c>
      <c r="CX156" s="247" t="n">
        <v>0</v>
      </c>
      <c r="CY156" s="247" t="n">
        <v>0</v>
      </c>
      <c r="CZ156" s="247" t="n">
        <v>0</v>
      </c>
      <c r="DA156" s="247" t="n">
        <v>0</v>
      </c>
      <c r="DB156" s="247" t="n">
        <v>0</v>
      </c>
      <c r="DC156" s="255" t="n">
        <v>0</v>
      </c>
      <c r="DD156" s="255" t="n">
        <v>0</v>
      </c>
      <c r="DE156" s="255" t="n">
        <v>0</v>
      </c>
      <c r="DF156" s="255" t="n">
        <v>0</v>
      </c>
      <c r="DG156" s="255" t="n">
        <v>0</v>
      </c>
      <c r="DH156" s="255" t="n">
        <v>0</v>
      </c>
      <c r="DI156" s="256" t="n">
        <v>20603116373</v>
      </c>
      <c r="DJ156" s="257" t="inlineStr">
        <is>
          <t>ASOCIACION DE PRODUCTORES AGROFORESTALES ANCOMARCA</t>
        </is>
      </c>
      <c r="DK156" s="257" t="inlineStr">
        <is>
          <t>01 Asociación</t>
        </is>
      </c>
      <c r="DL156" s="258" t="n"/>
      <c r="DM156" s="258" t="n"/>
      <c r="DN156" s="258" t="n"/>
      <c r="DO156" s="258" t="n"/>
      <c r="DP156" s="258" t="n"/>
      <c r="DQ156" s="258" t="n"/>
      <c r="DR156" s="258" t="n"/>
      <c r="DS156" s="258" t="n"/>
      <c r="DT156" s="258" t="n"/>
      <c r="DU156" s="258" t="n"/>
      <c r="DV156" s="258" t="n"/>
      <c r="DW156" s="258" t="n"/>
      <c r="DX156" s="258" t="n"/>
      <c r="DY156" s="258" t="n"/>
      <c r="DZ156" s="258" t="n"/>
      <c r="EA156" s="258" t="n"/>
      <c r="EB156" s="258" t="n"/>
      <c r="EC156" s="258" t="n"/>
      <c r="ED156" s="258" t="n"/>
      <c r="EE156" s="258" t="n"/>
    </row>
    <row r="157" hidden="1" ht="47.25" customHeight="1">
      <c r="A157" s="240" t="inlineStr">
        <is>
          <t>ASOCIACIÓN AGRARIA LOS PIONEROS DE LA COMUNIDAD CAMPESINA DE HUALLMISH</t>
        </is>
      </c>
      <c r="B157" s="240" t="inlineStr">
        <is>
          <t>PAPA</t>
        </is>
      </c>
      <c r="C157" s="240" t="inlineStr">
        <is>
          <t>PAPA NATIVA</t>
        </is>
      </c>
      <c r="D157" s="240" t="inlineStr">
        <is>
          <t>HUANUCO</t>
        </is>
      </c>
      <c r="E157" s="240" t="inlineStr">
        <is>
          <t>100104</t>
        </is>
      </c>
      <c r="F157" s="240" t="inlineStr">
        <is>
          <t>HUANUCO</t>
        </is>
      </c>
      <c r="G157" s="240" t="inlineStr">
        <is>
          <t>HUANUCO</t>
        </is>
      </c>
      <c r="H157" s="240" t="inlineStr">
        <is>
          <t>CHURUBAMBA</t>
        </is>
      </c>
      <c r="I157" s="241" t="n"/>
      <c r="J157" s="241" t="n"/>
      <c r="K157" s="241" t="n"/>
      <c r="L157" s="241" t="n">
        <v>1</v>
      </c>
      <c r="M157" s="241" t="n">
        <v>1</v>
      </c>
      <c r="N157" s="241" t="n">
        <v>1</v>
      </c>
      <c r="O157" s="241" t="n"/>
      <c r="P157" s="241" t="n"/>
      <c r="Q157" s="241" t="inlineStr">
        <is>
          <t>PAC</t>
        </is>
      </c>
      <c r="R157" s="242">
        <f>IF(I157=1,I$2,"")&amp;IF(J157=1,IF(I157=1,"-","")&amp;J$2,"")&amp;IF(K157=1,IF(OR(J157=1,I157=1),"-","")&amp;K$2,"")&amp;IF(L157=1,IF(OR(K157=1,J157=1,I157=1),"-","")&amp;L$2,"")&amp;IF(M157=1,IF(OR(L157=1,K157=1,J157=1,I157=1),"-","")&amp;M$2,"")&amp;IF(N157=1,IF(OR(M157=1,L157=1,K157=1,J157=1,I157=1),"-","")&amp;N$2,"")&amp;IF(O157=1,IF(OR(N157=1,M157=1,L157=1,K157=1,J157=1,I157=1),"-","")&amp;O$2,"")&amp;IF(P157=1,IF(I157=1," - ",IF(J157=1," - ",IF(K157=1," - ",IF(L157=1," - ",IF(M157=1," - ",IF(N157=1," - ",IF(O157=1," - ","")))))))&amp;P$2,"")</f>
        <v/>
      </c>
      <c r="S157" s="243">
        <f>SUM('b2'!$I157:$P157)</f>
        <v/>
      </c>
      <c r="T157" s="243">
        <f>IF(OR('b2'!$J157=1,'b2'!$K157=1,'b2'!$L157=1,'b2'!$M157=1,'b2'!$N157=1,'b2'!$O157=1,'b2'!$P157=1),"SI","NO")</f>
        <v/>
      </c>
      <c r="U157" s="243">
        <f>IF(OR('b2'!$K157=1,'b2'!$L157=1,'b2'!$M157=1,'b2'!$N157=1,'b2'!$O157=1,'b2'!$P157=1),"SI","NO")</f>
        <v/>
      </c>
      <c r="V157" s="244" t="n">
        <v>0</v>
      </c>
      <c r="W157" s="245" t="n">
        <v>0</v>
      </c>
      <c r="X157" s="245" t="n">
        <v>0</v>
      </c>
      <c r="Y157" s="244" t="n">
        <v>0</v>
      </c>
      <c r="Z157" s="245" t="n">
        <v>0</v>
      </c>
      <c r="AA157" s="245" t="n">
        <v>0</v>
      </c>
      <c r="AB157" s="244" t="n">
        <v>0</v>
      </c>
      <c r="AC157" s="245" t="n">
        <v>15</v>
      </c>
      <c r="AD157" s="245" t="n">
        <v>9</v>
      </c>
      <c r="AE157" s="244" t="n">
        <v>24</v>
      </c>
      <c r="AF157" s="245" t="n">
        <v>15</v>
      </c>
      <c r="AG157" s="245" t="n">
        <v>9</v>
      </c>
      <c r="AH157" s="244" t="n">
        <v>24</v>
      </c>
      <c r="AI157" s="245" t="n">
        <v>15</v>
      </c>
      <c r="AJ157" s="245" t="n">
        <v>9</v>
      </c>
      <c r="AK157" s="244" t="n">
        <v>24</v>
      </c>
      <c r="AL157" s="245" t="n">
        <v>0</v>
      </c>
      <c r="AM157" s="245" t="n">
        <v>0</v>
      </c>
      <c r="AN157" s="244" t="n">
        <v>0</v>
      </c>
      <c r="AO157" s="245" t="n">
        <v>0</v>
      </c>
      <c r="AP157" s="245" t="n">
        <v>0</v>
      </c>
      <c r="AQ157" s="244" t="n">
        <v>0</v>
      </c>
      <c r="AR157" s="244">
        <f>IF('b2'!$AQ157&gt;0,'b2'!$AQ157,IF('b2'!$AN157&gt;0,'b2'!$AN157,IF('b2'!$AK157&gt;0,'b2'!$AK157,IF('b2'!$AH157&gt;0,'b2'!$AH157,IF('b2'!$AE157&gt;0,'b2'!$AE157,IF('b2'!$AB157&gt;0,'b2'!$AB157,IF('b2'!$Y157&gt;0,'b2'!$Y157,IF('b2'!$V157&gt;0,'b2'!$V157," ---"))))))))</f>
        <v/>
      </c>
      <c r="AS157" s="246" t="n">
        <v>0</v>
      </c>
      <c r="AT157" s="246" t="n">
        <v>0</v>
      </c>
      <c r="AU157" s="246" t="n">
        <v>49</v>
      </c>
      <c r="AV157" s="246" t="n">
        <v>2</v>
      </c>
      <c r="AW157" s="246" t="n">
        <v>33</v>
      </c>
      <c r="AX157" s="246" t="n">
        <v>2</v>
      </c>
      <c r="AY157" s="246" t="n">
        <v>33</v>
      </c>
      <c r="AZ157" s="246" t="n">
        <v>1</v>
      </c>
      <c r="BA157" s="246" t="n">
        <v>0</v>
      </c>
      <c r="BB157" s="246" t="n">
        <v>0</v>
      </c>
      <c r="BC157" s="246" t="n">
        <v>0</v>
      </c>
      <c r="BD157" s="246" t="n">
        <v>0</v>
      </c>
      <c r="BE157" s="247" t="n">
        <v>0</v>
      </c>
      <c r="BF157" s="252" t="n">
        <v>0</v>
      </c>
      <c r="BG157" s="252" t="n">
        <v>0</v>
      </c>
      <c r="BH157" s="247" t="n">
        <v>0</v>
      </c>
      <c r="BI157" s="250" t="inlineStr">
        <is>
          <t>#REF!</t>
        </is>
      </c>
      <c r="BJ157" s="251" t="inlineStr">
        <is>
          <t>#REF!</t>
        </is>
      </c>
      <c r="BK157" s="252" t="n">
        <v>0</v>
      </c>
      <c r="BL157" s="252" t="n">
        <v>0</v>
      </c>
      <c r="BM157" s="249" t="n">
        <v>0</v>
      </c>
      <c r="BN157" s="250" t="inlineStr">
        <is>
          <t>#REF!</t>
        </is>
      </c>
      <c r="BO157" s="251" t="inlineStr">
        <is>
          <t>#REF!</t>
        </is>
      </c>
      <c r="BP157" s="248" t="n">
        <v>79252</v>
      </c>
      <c r="BQ157" s="248" t="n">
        <v>0</v>
      </c>
      <c r="BR157" s="249" t="n">
        <v>79252</v>
      </c>
      <c r="BS157" s="250" t="inlineStr">
        <is>
          <t>#REF!</t>
        </is>
      </c>
      <c r="BT157" s="251">
        <f>'[2]DATA CONSOLIDADA 2018-2025 '!$BR159-'b2'!$BO157</f>
        <v/>
      </c>
      <c r="BU157" s="248" t="n">
        <v>49060</v>
      </c>
      <c r="BV157" s="248" t="n">
        <v>0</v>
      </c>
      <c r="BW157" s="249" t="n">
        <v>49060</v>
      </c>
      <c r="BX157" s="250" t="inlineStr">
        <is>
          <t>#REF!</t>
        </is>
      </c>
      <c r="BY157" s="251" t="inlineStr">
        <is>
          <t>#REF!</t>
        </is>
      </c>
      <c r="BZ157" s="248" t="n">
        <v>104000</v>
      </c>
      <c r="CA157" s="248" t="n">
        <v>0</v>
      </c>
      <c r="CB157" s="249" t="n">
        <v>104000</v>
      </c>
      <c r="CC157" s="250" t="inlineStr">
        <is>
          <t>#REF!</t>
        </is>
      </c>
      <c r="CD157" s="251">
        <f>'[2]DATA CONSOLIDADA 2018-2025 '!$CB159-'b2'!$BW157</f>
        <v/>
      </c>
      <c r="CE157" s="253" t="n">
        <v>0</v>
      </c>
      <c r="CF157" s="253" t="n">
        <v>0</v>
      </c>
      <c r="CG157" s="254" t="n">
        <v>0</v>
      </c>
      <c r="CH157" s="250" t="inlineStr">
        <is>
          <t>#REF!</t>
        </is>
      </c>
      <c r="CI157" s="251">
        <f>'[2]DATA CONSOLIDADA 2018-2025 '!$CG159-'b2'!$CB157</f>
        <v/>
      </c>
      <c r="CJ157" s="247" t="inlineStr">
        <is>
          <t>#REF!</t>
        </is>
      </c>
      <c r="CK157" s="247" t="n">
        <v>0</v>
      </c>
      <c r="CL157" s="247" t="n">
        <v>0</v>
      </c>
      <c r="CM157" s="247" t="n">
        <v>0</v>
      </c>
      <c r="CN157" s="247" t="inlineStr">
        <is>
          <t>#REF!</t>
        </is>
      </c>
      <c r="CO157" s="251">
        <f>'[2]DATA CONSOLIDADA 2018-2025 '!$CM159-'b2'!$CG157</f>
        <v/>
      </c>
      <c r="CP157" s="253" t="n">
        <v>0</v>
      </c>
      <c r="CQ157" s="253" t="n">
        <v>104000</v>
      </c>
      <c r="CR157" s="253" t="n">
        <v>0</v>
      </c>
      <c r="CS157" s="253" t="n">
        <v>0</v>
      </c>
      <c r="CT157" s="253" t="n">
        <v>0</v>
      </c>
      <c r="CU157" s="253" t="n">
        <v>0</v>
      </c>
      <c r="CV157" s="247" t="n">
        <v>104000</v>
      </c>
      <c r="CW157" s="247" t="n">
        <v>0</v>
      </c>
      <c r="CX157" s="247" t="n">
        <v>0</v>
      </c>
      <c r="CY157" s="247" t="n">
        <v>0</v>
      </c>
      <c r="CZ157" s="247" t="n">
        <v>0</v>
      </c>
      <c r="DA157" s="247" t="n">
        <v>0</v>
      </c>
      <c r="DB157" s="247" t="n">
        <v>0</v>
      </c>
      <c r="DC157" s="255" t="n">
        <v>0</v>
      </c>
      <c r="DD157" s="255" t="n">
        <v>0</v>
      </c>
      <c r="DE157" s="255" t="n">
        <v>0</v>
      </c>
      <c r="DF157" s="255" t="n">
        <v>0</v>
      </c>
      <c r="DG157" s="255" t="n">
        <v>0</v>
      </c>
      <c r="DH157" s="255" t="n">
        <v>0</v>
      </c>
      <c r="DI157" s="256" t="inlineStr">
        <is>
          <t xml:space="preserve">20602025170 </t>
        </is>
      </c>
      <c r="DJ157" s="257" t="inlineStr">
        <is>
          <t>ASOCIACION AGRARIA LOS PIONEROS DE LA COMUNIDAD CAMPESINA DE HUALLMISH</t>
        </is>
      </c>
      <c r="DK157" s="257" t="inlineStr">
        <is>
          <t>01 Asociación</t>
        </is>
      </c>
      <c r="DL157" s="258" t="n"/>
      <c r="DM157" s="258" t="n"/>
      <c r="DN157" s="258" t="n"/>
      <c r="DO157" s="258" t="n"/>
      <c r="DP157" s="258" t="n"/>
      <c r="DQ157" s="258" t="n"/>
      <c r="DR157" s="258" t="n"/>
      <c r="DS157" s="258" t="n"/>
      <c r="DT157" s="258" t="n"/>
      <c r="DU157" s="258" t="n"/>
      <c r="DV157" s="258" t="n"/>
      <c r="DW157" s="258" t="n"/>
      <c r="DX157" s="258" t="n"/>
      <c r="DY157" s="258" t="n"/>
      <c r="DZ157" s="258" t="n"/>
      <c r="EA157" s="258" t="n"/>
      <c r="EB157" s="258" t="n"/>
      <c r="EC157" s="258" t="n"/>
      <c r="ED157" s="258" t="n"/>
      <c r="EE157" s="258" t="n"/>
    </row>
    <row r="158" ht="47.25" customHeight="1">
      <c r="A158" s="240" t="inlineStr">
        <is>
          <t>COOPERATIVA AGRARIA AUCAYACU</t>
        </is>
      </c>
      <c r="B158" s="240" t="inlineStr">
        <is>
          <t>CACAO</t>
        </is>
      </c>
      <c r="C158" s="240" t="inlineStr">
        <is>
          <t>CACAO</t>
        </is>
      </c>
      <c r="D158" s="240" t="inlineStr">
        <is>
          <t>HUANUCO</t>
        </is>
      </c>
      <c r="E158" s="240" t="inlineStr">
        <is>
          <t>100604</t>
        </is>
      </c>
      <c r="F158" s="240" t="inlineStr">
        <is>
          <t>HUANUCO</t>
        </is>
      </c>
      <c r="G158" s="240" t="inlineStr">
        <is>
          <t>LEONCIO PRADO</t>
        </is>
      </c>
      <c r="H158" s="240" t="inlineStr">
        <is>
          <t>JOSE CRESPO Y CASTILLO</t>
        </is>
      </c>
      <c r="I158" s="241" t="n"/>
      <c r="J158" s="241" t="n"/>
      <c r="K158" s="241" t="n"/>
      <c r="L158" s="241" t="n">
        <v>1</v>
      </c>
      <c r="M158" s="241" t="n">
        <v>1</v>
      </c>
      <c r="N158" s="241" t="n">
        <v>1</v>
      </c>
      <c r="O158" s="241" t="n">
        <v>1</v>
      </c>
      <c r="P158" s="241" t="n"/>
      <c r="Q158" s="241" t="inlineStr">
        <is>
          <t>PAC</t>
        </is>
      </c>
      <c r="R158" s="242">
        <f>IF(I158=1,I$2,"")&amp;IF(J158=1,IF(I158=1,"-","")&amp;J$2,"")&amp;IF(K158=1,IF(OR(J158=1,I158=1),"-","")&amp;K$2,"")&amp;IF(L158=1,IF(OR(K158=1,J158=1,I158=1),"-","")&amp;L$2,"")&amp;IF(M158=1,IF(OR(L158=1,K158=1,J158=1,I158=1),"-","")&amp;M$2,"")&amp;IF(N158=1,IF(OR(M158=1,L158=1,K158=1,J158=1,I158=1),"-","")&amp;N$2,"")&amp;IF(O158=1,IF(OR(N158=1,M158=1,L158=1,K158=1,J158=1,I158=1),"-","")&amp;O$2,"")&amp;IF(P158=1,IF(I158=1," - ",IF(J158=1," - ",IF(K158=1," - ",IF(L158=1," - ",IF(M158=1," - ",IF(N158=1," - ",IF(O158=1," - ","")))))))&amp;P$2,"")</f>
        <v/>
      </c>
      <c r="S158" s="243">
        <f>SUM('b2'!$I158:$P158)</f>
        <v/>
      </c>
      <c r="T158" s="243">
        <f>IF(OR('b2'!$J158=1,'b2'!$K158=1,'b2'!$L158=1,'b2'!$M158=1,'b2'!$N158=1,'b2'!$O158=1,'b2'!$P158=1),"SI","NO")</f>
        <v/>
      </c>
      <c r="U158" s="243">
        <f>IF(OR('b2'!$K158=1,'b2'!$L158=1,'b2'!$M158=1,'b2'!$N158=1,'b2'!$O158=1,'b2'!$P158=1),"SI","NO")</f>
        <v/>
      </c>
      <c r="V158" s="244" t="n">
        <v>0</v>
      </c>
      <c r="W158" s="245" t="n">
        <v>0</v>
      </c>
      <c r="X158" s="245" t="n">
        <v>0</v>
      </c>
      <c r="Y158" s="244" t="n">
        <v>0</v>
      </c>
      <c r="Z158" s="245" t="n">
        <v>0</v>
      </c>
      <c r="AA158" s="245" t="n">
        <v>0</v>
      </c>
      <c r="AB158" s="244" t="n">
        <v>0</v>
      </c>
      <c r="AC158" s="245" t="n">
        <v>116</v>
      </c>
      <c r="AD158" s="245" t="n">
        <v>45</v>
      </c>
      <c r="AE158" s="244" t="n">
        <v>161</v>
      </c>
      <c r="AF158" s="245" t="n">
        <v>116</v>
      </c>
      <c r="AG158" s="245" t="n">
        <v>45</v>
      </c>
      <c r="AH158" s="244" t="n">
        <v>161</v>
      </c>
      <c r="AI158" s="245" t="n">
        <v>116</v>
      </c>
      <c r="AJ158" s="245" t="n">
        <v>45</v>
      </c>
      <c r="AK158" s="244" t="n">
        <v>161</v>
      </c>
      <c r="AL158" s="245" t="n">
        <v>41</v>
      </c>
      <c r="AM158" s="245" t="n">
        <v>23</v>
      </c>
      <c r="AN158" s="244" t="n">
        <v>64</v>
      </c>
      <c r="AO158" s="245" t="n">
        <v>0</v>
      </c>
      <c r="AP158" s="245" t="n">
        <v>0</v>
      </c>
      <c r="AQ158" s="244" t="n">
        <v>0</v>
      </c>
      <c r="AR158" s="244">
        <f>IF('b2'!$AQ158&gt;0,'b2'!$AQ158,IF('b2'!$AN158&gt;0,'b2'!$AN158,IF('b2'!$AK158&gt;0,'b2'!$AK158,IF('b2'!$AH158&gt;0,'b2'!$AH158,IF('b2'!$AE158&gt;0,'b2'!$AE158,IF('b2'!$AB158&gt;0,'b2'!$AB158,IF('b2'!$Y158&gt;0,'b2'!$Y158,IF('b2'!$V158&gt;0,'b2'!$V158," ---"))))))))</f>
        <v/>
      </c>
      <c r="AS158" s="246" t="n">
        <v>0</v>
      </c>
      <c r="AT158" s="246" t="n">
        <v>0</v>
      </c>
      <c r="AU158" s="246" t="n">
        <v>46</v>
      </c>
      <c r="AV158" s="246" t="n">
        <v>4</v>
      </c>
      <c r="AW158" s="246" t="n">
        <v>64</v>
      </c>
      <c r="AX158" s="246" t="n">
        <v>0</v>
      </c>
      <c r="AY158" s="246" t="n">
        <v>51</v>
      </c>
      <c r="AZ158" s="246" t="n">
        <v>1</v>
      </c>
      <c r="BA158" s="246" t="n">
        <v>56</v>
      </c>
      <c r="BB158" s="246" t="n">
        <v>0</v>
      </c>
      <c r="BC158" s="246" t="n">
        <v>0</v>
      </c>
      <c r="BD158" s="246" t="n">
        <v>0</v>
      </c>
      <c r="BE158" s="247" t="n">
        <v>0</v>
      </c>
      <c r="BF158" s="252" t="n">
        <v>0</v>
      </c>
      <c r="BG158" s="252" t="n">
        <v>0</v>
      </c>
      <c r="BH158" s="247" t="n">
        <v>0</v>
      </c>
      <c r="BI158" s="250" t="inlineStr">
        <is>
          <t>#REF!</t>
        </is>
      </c>
      <c r="BJ158" s="251" t="inlineStr">
        <is>
          <t>#REF!</t>
        </is>
      </c>
      <c r="BK158" s="252" t="n">
        <v>0</v>
      </c>
      <c r="BL158" s="252" t="n">
        <v>0</v>
      </c>
      <c r="BM158" s="249" t="n">
        <v>0</v>
      </c>
      <c r="BN158" s="250" t="inlineStr">
        <is>
          <t>#REF!</t>
        </is>
      </c>
      <c r="BO158" s="251" t="inlineStr">
        <is>
          <t>#REF!</t>
        </is>
      </c>
      <c r="BP158" s="248" t="n">
        <v>1656081.51</v>
      </c>
      <c r="BQ158" s="248" t="n">
        <v>0</v>
      </c>
      <c r="BR158" s="249" t="n">
        <v>1656081.51</v>
      </c>
      <c r="BS158" s="250" t="inlineStr">
        <is>
          <t>#REF!</t>
        </is>
      </c>
      <c r="BT158" s="251">
        <f>'[2]DATA CONSOLIDADA 2018-2025 '!$BR160-'b2'!$BO158</f>
        <v/>
      </c>
      <c r="BU158" s="248" t="n">
        <v>877631.42</v>
      </c>
      <c r="BV158" s="248" t="n">
        <v>0</v>
      </c>
      <c r="BW158" s="249" t="n">
        <v>877631.42</v>
      </c>
      <c r="BX158" s="250" t="inlineStr">
        <is>
          <t>#REF!</t>
        </is>
      </c>
      <c r="BY158" s="251" t="inlineStr">
        <is>
          <t>#REF!</t>
        </is>
      </c>
      <c r="BZ158" s="248" t="n">
        <v>373566.45</v>
      </c>
      <c r="CA158" s="248" t="n">
        <v>0</v>
      </c>
      <c r="CB158" s="249" t="n">
        <v>373566.45</v>
      </c>
      <c r="CC158" s="250" t="inlineStr">
        <is>
          <t>#REF!</t>
        </is>
      </c>
      <c r="CD158" s="251">
        <f>'[2]DATA CONSOLIDADA 2018-2025 '!$CB160-'b2'!$BW158</f>
        <v/>
      </c>
      <c r="CE158" s="253" t="n">
        <v>244100</v>
      </c>
      <c r="CF158" s="253" t="n">
        <v>0</v>
      </c>
      <c r="CG158" s="254" t="n">
        <v>244100</v>
      </c>
      <c r="CH158" s="250" t="inlineStr">
        <is>
          <t>#REF!</t>
        </is>
      </c>
      <c r="CI158" s="251">
        <f>'[2]DATA CONSOLIDADA 2018-2025 '!$CG160-'b2'!$CB158</f>
        <v/>
      </c>
      <c r="CJ158" s="247" t="inlineStr">
        <is>
          <t>#REF!</t>
        </is>
      </c>
      <c r="CK158" s="247" t="n">
        <v>0</v>
      </c>
      <c r="CL158" s="247" t="n">
        <v>0</v>
      </c>
      <c r="CM158" s="247" t="n">
        <v>0</v>
      </c>
      <c r="CN158" s="247" t="inlineStr">
        <is>
          <t>#REF!</t>
        </is>
      </c>
      <c r="CO158" s="251">
        <f>'[2]DATA CONSOLIDADA 2018-2025 '!$CM160-'b2'!$CG158</f>
        <v/>
      </c>
      <c r="CP158" s="253" t="n">
        <v>0</v>
      </c>
      <c r="CQ158" s="253" t="n">
        <v>373566.44080793</v>
      </c>
      <c r="CR158" s="253" t="n">
        <v>0</v>
      </c>
      <c r="CS158" s="253" t="n">
        <v>0</v>
      </c>
      <c r="CT158" s="253" t="n">
        <v>0</v>
      </c>
      <c r="CU158" s="253" t="n">
        <v>0</v>
      </c>
      <c r="CV158" s="247" t="n">
        <v>373566.44080793</v>
      </c>
      <c r="CW158" s="247" t="n">
        <v>0</v>
      </c>
      <c r="CX158" s="247" t="n">
        <v>244100</v>
      </c>
      <c r="CY158" s="247" t="n">
        <v>0</v>
      </c>
      <c r="CZ158" s="247" t="n">
        <v>0</v>
      </c>
      <c r="DA158" s="247" t="n">
        <v>0</v>
      </c>
      <c r="DB158" s="247" t="n">
        <v>244100</v>
      </c>
      <c r="DC158" s="255" t="n">
        <v>0</v>
      </c>
      <c r="DD158" s="255" t="n">
        <v>0</v>
      </c>
      <c r="DE158" s="255" t="n">
        <v>0</v>
      </c>
      <c r="DF158" s="255" t="n">
        <v>0</v>
      </c>
      <c r="DG158" s="255" t="n">
        <v>0</v>
      </c>
      <c r="DH158" s="255" t="n">
        <v>0</v>
      </c>
      <c r="DI158" s="256" t="n">
        <v>20573260008</v>
      </c>
      <c r="DJ158" s="257" t="inlineStr">
        <is>
          <t>COOPERATIVA AGRARIA AUCAYACU</t>
        </is>
      </c>
      <c r="DK158" s="257" t="inlineStr">
        <is>
          <t>02 Cooperativa</t>
        </is>
      </c>
      <c r="DL158" s="258" t="n"/>
      <c r="DM158" s="258" t="n"/>
      <c r="DN158" s="258" t="n"/>
      <c r="DO158" s="258" t="n"/>
      <c r="DP158" s="258" t="n"/>
      <c r="DQ158" s="258" t="n"/>
      <c r="DR158" s="258" t="n"/>
      <c r="DS158" s="258" t="n"/>
      <c r="DT158" s="258" t="n"/>
      <c r="DU158" s="258" t="n"/>
      <c r="DV158" s="258" t="n"/>
      <c r="DW158" s="258" t="n"/>
      <c r="DX158" s="258" t="n"/>
      <c r="DY158" s="258" t="n"/>
      <c r="DZ158" s="258" t="n"/>
      <c r="EA158" s="258" t="n"/>
      <c r="EB158" s="258" t="n"/>
      <c r="EC158" s="258" t="n"/>
      <c r="ED158" s="258" t="n"/>
      <c r="EE158" s="258" t="n"/>
    </row>
    <row r="159" hidden="1" ht="47.25" customHeight="1">
      <c r="A159" s="240" t="inlineStr">
        <is>
          <t>ASOCIACION DE PRODUCTORES AGROPECUARIOS CHAGRAPOCHMUÑA</t>
        </is>
      </c>
      <c r="B159" s="240" t="inlineStr">
        <is>
          <t>PAPA</t>
        </is>
      </c>
      <c r="C159" s="240" t="inlineStr">
        <is>
          <t>PAPA NATIVA</t>
        </is>
      </c>
      <c r="D159" s="240" t="inlineStr">
        <is>
          <t>HUANUCO</t>
        </is>
      </c>
      <c r="E159" s="240" t="inlineStr">
        <is>
          <t>100801</t>
        </is>
      </c>
      <c r="F159" s="240" t="inlineStr">
        <is>
          <t>HUANUCO</t>
        </is>
      </c>
      <c r="G159" s="240" t="inlineStr">
        <is>
          <t>PACHITEA</t>
        </is>
      </c>
      <c r="H159" s="240" t="inlineStr">
        <is>
          <t>PANAO</t>
        </is>
      </c>
      <c r="I159" s="241" t="n"/>
      <c r="J159" s="241" t="n"/>
      <c r="K159" s="241" t="n"/>
      <c r="L159" s="241" t="n">
        <v>1</v>
      </c>
      <c r="M159" s="241" t="n">
        <v>1</v>
      </c>
      <c r="N159" s="241" t="n">
        <v>1</v>
      </c>
      <c r="O159" s="241" t="n">
        <v>1</v>
      </c>
      <c r="P159" s="241" t="n"/>
      <c r="Q159" s="241" t="inlineStr">
        <is>
          <t>PAC</t>
        </is>
      </c>
      <c r="R159" s="242">
        <f>IF(I159=1,I$2,"")&amp;IF(J159=1,IF(I159=1,"-","")&amp;J$2,"")&amp;IF(K159=1,IF(OR(J159=1,I159=1),"-","")&amp;K$2,"")&amp;IF(L159=1,IF(OR(K159=1,J159=1,I159=1),"-","")&amp;L$2,"")&amp;IF(M159=1,IF(OR(L159=1,K159=1,J159=1,I159=1),"-","")&amp;M$2,"")&amp;IF(N159=1,IF(OR(M159=1,L159=1,K159=1,J159=1,I159=1),"-","")&amp;N$2,"")&amp;IF(O159=1,IF(OR(N159=1,M159=1,L159=1,K159=1,J159=1,I159=1),"-","")&amp;O$2,"")&amp;IF(P159=1,IF(I159=1," - ",IF(J159=1," - ",IF(K159=1," - ",IF(L159=1," - ",IF(M159=1," - ",IF(N159=1," - ",IF(O159=1," - ","")))))))&amp;P$2,"")</f>
        <v/>
      </c>
      <c r="S159" s="243">
        <f>SUM('b2'!$I159:$P159)</f>
        <v/>
      </c>
      <c r="T159" s="243">
        <f>IF(OR('b2'!$J159=1,'b2'!$K159=1,'b2'!$L159=1,'b2'!$M159=1,'b2'!$N159=1,'b2'!$O159=1,'b2'!$P159=1),"SI","NO")</f>
        <v/>
      </c>
      <c r="U159" s="243">
        <f>IF(OR('b2'!$K159=1,'b2'!$L159=1,'b2'!$M159=1,'b2'!$N159=1,'b2'!$O159=1,'b2'!$P159=1),"SI","NO")</f>
        <v/>
      </c>
      <c r="V159" s="244" t="n">
        <v>0</v>
      </c>
      <c r="W159" s="245" t="n">
        <v>0</v>
      </c>
      <c r="X159" s="245" t="n">
        <v>0</v>
      </c>
      <c r="Y159" s="244" t="n">
        <v>0</v>
      </c>
      <c r="Z159" s="245" t="n">
        <v>0</v>
      </c>
      <c r="AA159" s="245" t="n">
        <v>0</v>
      </c>
      <c r="AB159" s="244" t="n">
        <v>0</v>
      </c>
      <c r="AC159" s="245" t="n">
        <v>24</v>
      </c>
      <c r="AD159" s="245" t="n">
        <v>9</v>
      </c>
      <c r="AE159" s="244" t="n">
        <v>33</v>
      </c>
      <c r="AF159" s="245" t="n">
        <v>24</v>
      </c>
      <c r="AG159" s="245" t="n">
        <v>9</v>
      </c>
      <c r="AH159" s="244" t="n">
        <v>33</v>
      </c>
      <c r="AI159" s="245" t="n">
        <v>24</v>
      </c>
      <c r="AJ159" s="245" t="n">
        <v>9</v>
      </c>
      <c r="AK159" s="244" t="n">
        <v>33</v>
      </c>
      <c r="AL159" s="245" t="n">
        <v>15</v>
      </c>
      <c r="AM159" s="245" t="n">
        <v>9</v>
      </c>
      <c r="AN159" s="244" t="n">
        <v>24</v>
      </c>
      <c r="AO159" s="245" t="n">
        <v>0</v>
      </c>
      <c r="AP159" s="245" t="n">
        <v>0</v>
      </c>
      <c r="AQ159" s="244" t="n">
        <v>0</v>
      </c>
      <c r="AR159" s="244">
        <f>IF('b2'!$AQ159&gt;0,'b2'!$AQ159,IF('b2'!$AN159&gt;0,'b2'!$AN159,IF('b2'!$AK159&gt;0,'b2'!$AK159,IF('b2'!$AH159&gt;0,'b2'!$AH159,IF('b2'!$AE159&gt;0,'b2'!$AE159,IF('b2'!$AB159&gt;0,'b2'!$AB159,IF('b2'!$Y159&gt;0,'b2'!$Y159,IF('b2'!$V159&gt;0,'b2'!$V159," ---"))))))))</f>
        <v/>
      </c>
      <c r="AS159" s="246" t="n">
        <v>0</v>
      </c>
      <c r="AT159" s="246" t="n">
        <v>0</v>
      </c>
      <c r="AU159" s="246" t="n">
        <v>51</v>
      </c>
      <c r="AV159" s="246" t="n">
        <v>3</v>
      </c>
      <c r="AW159" s="246" t="n">
        <v>34</v>
      </c>
      <c r="AX159" s="246" t="n">
        <v>2</v>
      </c>
      <c r="AY159" s="246" t="n">
        <v>33</v>
      </c>
      <c r="AZ159" s="246" t="n">
        <v>1</v>
      </c>
      <c r="BA159" s="246" t="n">
        <v>24</v>
      </c>
      <c r="BB159" s="246" t="n">
        <v>0</v>
      </c>
      <c r="BC159" s="246" t="n">
        <v>0</v>
      </c>
      <c r="BD159" s="246" t="n">
        <v>0</v>
      </c>
      <c r="BE159" s="247" t="n">
        <v>0</v>
      </c>
      <c r="BF159" s="252" t="n">
        <v>0</v>
      </c>
      <c r="BG159" s="252" t="n">
        <v>0</v>
      </c>
      <c r="BH159" s="247" t="n">
        <v>0</v>
      </c>
      <c r="BI159" s="250" t="inlineStr">
        <is>
          <t>#REF!</t>
        </is>
      </c>
      <c r="BJ159" s="251" t="inlineStr">
        <is>
          <t>#REF!</t>
        </is>
      </c>
      <c r="BK159" s="252" t="n">
        <v>0</v>
      </c>
      <c r="BL159" s="252" t="n">
        <v>0</v>
      </c>
      <c r="BM159" s="249" t="n">
        <v>0</v>
      </c>
      <c r="BN159" s="250" t="inlineStr">
        <is>
          <t>#REF!</t>
        </is>
      </c>
      <c r="BO159" s="251" t="inlineStr">
        <is>
          <t>#REF!</t>
        </is>
      </c>
      <c r="BP159" s="248" t="n">
        <v>192706</v>
      </c>
      <c r="BQ159" s="248" t="n">
        <v>0</v>
      </c>
      <c r="BR159" s="249" t="n">
        <v>192706</v>
      </c>
      <c r="BS159" s="250" t="inlineStr">
        <is>
          <t>#REF!</t>
        </is>
      </c>
      <c r="BT159" s="251">
        <f>'[2]DATA CONSOLIDADA 2018-2025 '!$BR161-'b2'!$BO159</f>
        <v/>
      </c>
      <c r="BU159" s="248" t="n">
        <v>61421</v>
      </c>
      <c r="BV159" s="248" t="n">
        <v>0</v>
      </c>
      <c r="BW159" s="249" t="n">
        <v>61421</v>
      </c>
      <c r="BX159" s="250" t="inlineStr">
        <is>
          <t>#REF!</t>
        </is>
      </c>
      <c r="BY159" s="251" t="inlineStr">
        <is>
          <t>#REF!</t>
        </is>
      </c>
      <c r="BZ159" s="248" t="n">
        <v>449796</v>
      </c>
      <c r="CA159" s="248" t="n">
        <v>0</v>
      </c>
      <c r="CB159" s="249" t="n">
        <v>449796</v>
      </c>
      <c r="CC159" s="250" t="inlineStr">
        <is>
          <t>#REF!</t>
        </is>
      </c>
      <c r="CD159" s="251">
        <f>'[2]DATA CONSOLIDADA 2018-2025 '!$CB161-'b2'!$BW159</f>
        <v/>
      </c>
      <c r="CE159" s="253" t="n">
        <v>378282.44</v>
      </c>
      <c r="CF159" s="253" t="n">
        <v>0</v>
      </c>
      <c r="CG159" s="254" t="n">
        <v>378282.44</v>
      </c>
      <c r="CH159" s="250" t="inlineStr">
        <is>
          <t>#REF!</t>
        </is>
      </c>
      <c r="CI159" s="251">
        <f>'[2]DATA CONSOLIDADA 2018-2025 '!$CG161-'b2'!$CB159</f>
        <v/>
      </c>
      <c r="CJ159" s="247" t="inlineStr">
        <is>
          <t>#REF!</t>
        </is>
      </c>
      <c r="CK159" s="247" t="n">
        <v>0</v>
      </c>
      <c r="CL159" s="247" t="n">
        <v>0</v>
      </c>
      <c r="CM159" s="247" t="n">
        <v>0</v>
      </c>
      <c r="CN159" s="247" t="inlineStr">
        <is>
          <t>#REF!</t>
        </is>
      </c>
      <c r="CO159" s="251">
        <f>'[2]DATA CONSOLIDADA 2018-2025 '!$CM161-'b2'!$CG159</f>
        <v/>
      </c>
      <c r="CP159" s="253" t="n">
        <v>0</v>
      </c>
      <c r="CQ159" s="253" t="n">
        <v>449795.9960748</v>
      </c>
      <c r="CR159" s="253" t="n">
        <v>0</v>
      </c>
      <c r="CS159" s="253" t="n">
        <v>0</v>
      </c>
      <c r="CT159" s="253" t="n">
        <v>0</v>
      </c>
      <c r="CU159" s="253" t="n">
        <v>0</v>
      </c>
      <c r="CV159" s="247" t="n">
        <v>449795.9960748</v>
      </c>
      <c r="CW159" s="247" t="n">
        <v>0</v>
      </c>
      <c r="CX159" s="247" t="n">
        <v>61448</v>
      </c>
      <c r="CY159" s="247" t="n">
        <v>316834.44</v>
      </c>
      <c r="CZ159" s="247" t="n">
        <v>0</v>
      </c>
      <c r="DA159" s="247" t="n">
        <v>0</v>
      </c>
      <c r="DB159" s="247" t="n">
        <v>378282.44</v>
      </c>
      <c r="DC159" s="255" t="n">
        <v>0</v>
      </c>
      <c r="DD159" s="255" t="n">
        <v>0</v>
      </c>
      <c r="DE159" s="255" t="n">
        <v>0</v>
      </c>
      <c r="DF159" s="255" t="n">
        <v>0</v>
      </c>
      <c r="DG159" s="255" t="n">
        <v>0</v>
      </c>
      <c r="DH159" s="255" t="n">
        <v>0</v>
      </c>
      <c r="DI159" s="256" t="n">
        <v>20604757267</v>
      </c>
      <c r="DJ159" s="257" t="inlineStr">
        <is>
          <t>ASOCIACION DE PRODUCTORES AGROPECUARIOS CHAGRAPOCHMUÑA</t>
        </is>
      </c>
      <c r="DK159" s="257" t="inlineStr">
        <is>
          <t>01 Asociación</t>
        </is>
      </c>
      <c r="DL159" s="258" t="n"/>
      <c r="DM159" s="258" t="n"/>
      <c r="DN159" s="258" t="n"/>
      <c r="DO159" s="258" t="n"/>
      <c r="DP159" s="258" t="n"/>
      <c r="DQ159" s="258" t="n"/>
      <c r="DR159" s="258" t="n"/>
      <c r="DS159" s="258" t="n"/>
      <c r="DT159" s="258" t="n"/>
      <c r="DU159" s="258" t="n"/>
      <c r="DV159" s="258" t="n"/>
      <c r="DW159" s="258" t="n"/>
      <c r="DX159" s="258" t="n"/>
      <c r="DY159" s="258" t="n"/>
      <c r="DZ159" s="258" t="n"/>
      <c r="EA159" s="258" t="n"/>
      <c r="EB159" s="258" t="n"/>
      <c r="EC159" s="258" t="n"/>
      <c r="ED159" s="258" t="n"/>
      <c r="EE159" s="258" t="n"/>
    </row>
    <row r="160" hidden="1" ht="47.25" customHeight="1">
      <c r="A160" s="240" t="inlineStr">
        <is>
          <t>ASOCIACION DE PRODUCTORES AGROECOLOGICOS DEL HUALLAGA</t>
        </is>
      </c>
      <c r="B160" s="240" t="inlineStr">
        <is>
          <t>PLÁTANO</t>
        </is>
      </c>
      <c r="C160" s="240" t="inlineStr">
        <is>
          <t>PLÁTANO</t>
        </is>
      </c>
      <c r="D160" s="240" t="inlineStr">
        <is>
          <t>HUANUCO</t>
        </is>
      </c>
      <c r="E160" s="240" t="inlineStr">
        <is>
          <t>100608</t>
        </is>
      </c>
      <c r="F160" s="240" t="inlineStr">
        <is>
          <t>HUANUCO</t>
        </is>
      </c>
      <c r="G160" s="240" t="inlineStr">
        <is>
          <t>LEONCIO PRADO</t>
        </is>
      </c>
      <c r="H160" s="240" t="inlineStr">
        <is>
          <t>CASTILLO GRANDE</t>
        </is>
      </c>
      <c r="I160" s="257" t="n"/>
      <c r="J160" s="257" t="n"/>
      <c r="K160" s="257" t="n"/>
      <c r="L160" s="257" t="n"/>
      <c r="M160" s="241" t="n">
        <v>1</v>
      </c>
      <c r="N160" s="241" t="n">
        <v>1</v>
      </c>
      <c r="O160" s="241" t="n">
        <v>1</v>
      </c>
      <c r="P160" s="241" t="n">
        <v>1</v>
      </c>
      <c r="Q160" s="241" t="inlineStr">
        <is>
          <t>PAC</t>
        </is>
      </c>
      <c r="R160" s="242">
        <f>IF(I160=1,I$2,"")&amp;IF(J160=1,IF(I160=1,"-","")&amp;J$2,"")&amp;IF(K160=1,IF(OR(J160=1,I160=1),"-","")&amp;K$2,"")&amp;IF(L160=1,IF(OR(K160=1,J160=1,I160=1),"-","")&amp;L$2,"")&amp;IF(M160=1,IF(OR(L160=1,K160=1,J160=1,I160=1),"-","")&amp;M$2,"")&amp;IF(N160=1,IF(OR(M160=1,L160=1,K160=1,J160=1,I160=1),"-","")&amp;N$2,"")&amp;IF(O160=1,IF(OR(N160=1,M160=1,L160=1,K160=1,J160=1,I160=1),"-","")&amp;O$2,"")&amp;IF(P160=1,IF(I160=1," - ",IF(J160=1," - ",IF(K160=1," - ",IF(L160=1," - ",IF(M160=1," - ",IF(N160=1," - ",IF(O160=1," - ","")))))))&amp;P$2,"")</f>
        <v/>
      </c>
      <c r="S160" s="243">
        <f>SUM('b2'!$I160:$P160)</f>
        <v/>
      </c>
      <c r="T160" s="243">
        <f>IF(OR('b2'!$J160=1,'b2'!$K160=1,'b2'!$L160=1,'b2'!$M160=1,'b2'!$N160=1,'b2'!$O160=1,'b2'!$P160=1),"SI","NO")</f>
        <v/>
      </c>
      <c r="U160" s="243">
        <f>IF(OR('b2'!$K160=1,'b2'!$L160=1,'b2'!$M160=1,'b2'!$N160=1,'b2'!$O160=1,'b2'!$P160=1),"SI","NO")</f>
        <v/>
      </c>
      <c r="V160" s="244" t="n">
        <v>0</v>
      </c>
      <c r="W160" s="245" t="n">
        <v>0</v>
      </c>
      <c r="X160" s="245" t="n">
        <v>0</v>
      </c>
      <c r="Y160" s="244" t="n">
        <v>0</v>
      </c>
      <c r="Z160" s="245" t="n">
        <v>0</v>
      </c>
      <c r="AA160" s="245" t="n">
        <v>0</v>
      </c>
      <c r="AB160" s="244" t="n">
        <v>0</v>
      </c>
      <c r="AC160" s="245" t="n">
        <v>0</v>
      </c>
      <c r="AD160" s="245" t="n">
        <v>0</v>
      </c>
      <c r="AE160" s="244" t="n">
        <v>0</v>
      </c>
      <c r="AF160" s="245" t="n">
        <v>15</v>
      </c>
      <c r="AG160" s="245" t="n">
        <v>10</v>
      </c>
      <c r="AH160" s="244" t="n">
        <v>25</v>
      </c>
      <c r="AI160" s="245" t="n">
        <v>15</v>
      </c>
      <c r="AJ160" s="245" t="n">
        <v>10</v>
      </c>
      <c r="AK160" s="244" t="n">
        <v>25</v>
      </c>
      <c r="AL160" s="245" t="n">
        <v>15</v>
      </c>
      <c r="AM160" s="245" t="n">
        <v>10</v>
      </c>
      <c r="AN160" s="244" t="n">
        <v>25</v>
      </c>
      <c r="AO160" s="245" t="n">
        <v>16</v>
      </c>
      <c r="AP160" s="245" t="n">
        <v>11</v>
      </c>
      <c r="AQ160" s="244" t="n">
        <v>27</v>
      </c>
      <c r="AR160" s="244">
        <f>IF('b2'!$AQ160&gt;0,'b2'!$AQ160,IF('b2'!$AN160&gt;0,'b2'!$AN160,IF('b2'!$AK160&gt;0,'b2'!$AK160,IF('b2'!$AH160&gt;0,'b2'!$AH160,IF('b2'!$AE160&gt;0,'b2'!$AE160,IF('b2'!$AB160&gt;0,'b2'!$AB160,IF('b2'!$Y160&gt;0,'b2'!$Y160,IF('b2'!$V160&gt;0,'b2'!$V160," ---"))))))))</f>
        <v/>
      </c>
      <c r="AS160" s="246" t="n">
        <v>0</v>
      </c>
      <c r="AT160" s="246" t="n">
        <v>0</v>
      </c>
      <c r="AU160" s="246" t="n">
        <v>0</v>
      </c>
      <c r="AV160" s="246" t="n">
        <v>0</v>
      </c>
      <c r="AW160" s="246" t="n">
        <v>121</v>
      </c>
      <c r="AX160" s="246" t="n">
        <v>6</v>
      </c>
      <c r="AY160" s="246" t="n">
        <v>77</v>
      </c>
      <c r="AZ160" s="246" t="n">
        <v>2</v>
      </c>
      <c r="BA160" s="246" t="n">
        <v>56</v>
      </c>
      <c r="BB160" s="246" t="n">
        <v>0</v>
      </c>
      <c r="BC160" s="246" t="n">
        <v>48</v>
      </c>
      <c r="BD160" s="246" t="n">
        <v>0</v>
      </c>
      <c r="BE160" s="249" t="n">
        <v>0</v>
      </c>
      <c r="BF160" s="248" t="n">
        <v>0</v>
      </c>
      <c r="BG160" s="248" t="n">
        <v>0</v>
      </c>
      <c r="BH160" s="249" t="n">
        <v>0</v>
      </c>
      <c r="BI160" s="250" t="inlineStr">
        <is>
          <t>#REF!</t>
        </is>
      </c>
      <c r="BJ160" s="251" t="inlineStr">
        <is>
          <t>#REF!</t>
        </is>
      </c>
      <c r="BK160" s="248" t="n">
        <v>0</v>
      </c>
      <c r="BL160" s="248" t="n">
        <v>0</v>
      </c>
      <c r="BM160" s="249" t="n">
        <v>0</v>
      </c>
      <c r="BN160" s="250" t="inlineStr">
        <is>
          <t>#REF!</t>
        </is>
      </c>
      <c r="BO160" s="251" t="inlineStr">
        <is>
          <t>#REF!</t>
        </is>
      </c>
      <c r="BP160" s="248" t="n">
        <v>0</v>
      </c>
      <c r="BQ160" s="248" t="n">
        <v>0</v>
      </c>
      <c r="BR160" s="249" t="n">
        <v>0</v>
      </c>
      <c r="BS160" s="250" t="inlineStr">
        <is>
          <t>#REF!</t>
        </is>
      </c>
      <c r="BT160" s="251">
        <f>'[2]DATA CONSOLIDADA 2018-2025 '!$BR162-'b2'!$BO160</f>
        <v/>
      </c>
      <c r="BU160" s="248" t="n">
        <v>172990</v>
      </c>
      <c r="BV160" s="248" t="n">
        <v>0</v>
      </c>
      <c r="BW160" s="249" t="n">
        <v>172990</v>
      </c>
      <c r="BX160" s="250" t="inlineStr">
        <is>
          <t>#REF!</t>
        </is>
      </c>
      <c r="BY160" s="251" t="inlineStr">
        <is>
          <t>#REF!</t>
        </is>
      </c>
      <c r="BZ160" s="248" t="n">
        <v>337878</v>
      </c>
      <c r="CA160" s="248" t="n">
        <v>0</v>
      </c>
      <c r="CB160" s="249" t="n">
        <v>337878</v>
      </c>
      <c r="CC160" s="250" t="inlineStr">
        <is>
          <t>#REF!</t>
        </is>
      </c>
      <c r="CD160" s="251">
        <f>'[2]DATA CONSOLIDADA 2018-2025 '!$CB162-'b2'!$BW160</f>
        <v/>
      </c>
      <c r="CE160" s="253" t="n">
        <v>180747</v>
      </c>
      <c r="CF160" s="253" t="n">
        <v>0</v>
      </c>
      <c r="CG160" s="254" t="n">
        <v>180747</v>
      </c>
      <c r="CH160" s="250" t="inlineStr">
        <is>
          <t>#REF!</t>
        </is>
      </c>
      <c r="CI160" s="251">
        <f>'[2]DATA CONSOLIDADA 2018-2025 '!$CG162-'b2'!$CB160</f>
        <v/>
      </c>
      <c r="CJ160" s="247" t="inlineStr">
        <is>
          <t>#REF!</t>
        </is>
      </c>
      <c r="CK160" s="247" t="n">
        <v>212128</v>
      </c>
      <c r="CL160" s="247" t="n">
        <v>0</v>
      </c>
      <c r="CM160" s="247" t="n">
        <v>212128</v>
      </c>
      <c r="CN160" s="247" t="inlineStr">
        <is>
          <t>#REF!</t>
        </is>
      </c>
      <c r="CO160" s="251">
        <f>'[2]DATA CONSOLIDADA 2018-2025 '!$CM162-'b2'!$CG160</f>
        <v/>
      </c>
      <c r="CP160" s="253" t="n">
        <v>0</v>
      </c>
      <c r="CQ160" s="253" t="n">
        <v>0</v>
      </c>
      <c r="CR160" s="253" t="n">
        <v>0</v>
      </c>
      <c r="CS160" s="253" t="n">
        <v>337878</v>
      </c>
      <c r="CT160" s="253" t="n">
        <v>0</v>
      </c>
      <c r="CU160" s="253" t="n">
        <v>0</v>
      </c>
      <c r="CV160" s="247" t="n">
        <v>337878</v>
      </c>
      <c r="CW160" s="247" t="n">
        <v>0</v>
      </c>
      <c r="CX160" s="247" t="n">
        <v>86680</v>
      </c>
      <c r="CY160" s="247" t="n">
        <v>94067</v>
      </c>
      <c r="CZ160" s="247" t="n">
        <v>0</v>
      </c>
      <c r="DA160" s="247" t="n">
        <v>0</v>
      </c>
      <c r="DB160" s="247" t="n">
        <v>180747</v>
      </c>
      <c r="DC160" s="255" t="n">
        <v>0</v>
      </c>
      <c r="DD160" s="255" t="n">
        <v>0</v>
      </c>
      <c r="DE160" s="255" t="n">
        <v>212128</v>
      </c>
      <c r="DF160" s="255" t="n">
        <v>0</v>
      </c>
      <c r="DG160" s="255" t="n">
        <v>0</v>
      </c>
      <c r="DH160" s="255" t="n">
        <v>212128</v>
      </c>
      <c r="DI160" s="256" t="n">
        <v>20609201259</v>
      </c>
      <c r="DJ160" s="257" t="inlineStr">
        <is>
          <t>ASOCIACION DE PRODUCTORES AGROECOLOGICOS DEL HUALLAGA</t>
        </is>
      </c>
      <c r="DK160" s="257" t="inlineStr">
        <is>
          <t>01 Asociación</t>
        </is>
      </c>
      <c r="DL160" s="258" t="n"/>
      <c r="DM160" s="258" t="n"/>
      <c r="DN160" s="258" t="n"/>
      <c r="DO160" s="258" t="n"/>
      <c r="DP160" s="258" t="n"/>
      <c r="DQ160" s="258" t="n"/>
      <c r="DR160" s="258" t="n"/>
      <c r="DS160" s="258" t="n"/>
      <c r="DT160" s="258" t="n"/>
      <c r="DU160" s="258" t="n"/>
      <c r="DV160" s="258" t="n"/>
      <c r="DW160" s="258" t="n"/>
      <c r="DX160" s="258" t="n"/>
      <c r="DY160" s="258" t="n"/>
      <c r="DZ160" s="258" t="n"/>
      <c r="EA160" s="258" t="n"/>
      <c r="EB160" s="258" t="n"/>
      <c r="EC160" s="258" t="n"/>
      <c r="ED160" s="258" t="n"/>
      <c r="EE160" s="258" t="n"/>
    </row>
    <row r="161" hidden="1" ht="47.25" customHeight="1">
      <c r="A161" s="240" t="inlineStr">
        <is>
          <t>ASOCIACIÓN DE PRODUCTORES DE CAFES ESPECIALES MOUNTAIN COFFEE</t>
        </is>
      </c>
      <c r="B161" s="240" t="inlineStr">
        <is>
          <t>CAFÉ</t>
        </is>
      </c>
      <c r="C161" s="240" t="inlineStr">
        <is>
          <t xml:space="preserve">CAFÉ </t>
        </is>
      </c>
      <c r="D161" s="240" t="inlineStr">
        <is>
          <t>JUNIN</t>
        </is>
      </c>
      <c r="E161" s="240" t="inlineStr">
        <is>
          <t>120606</t>
        </is>
      </c>
      <c r="F161" s="240" t="inlineStr">
        <is>
          <t>JUNIN</t>
        </is>
      </c>
      <c r="G161" s="240" t="inlineStr">
        <is>
          <t>SATIPO</t>
        </is>
      </c>
      <c r="H161" s="240" t="inlineStr">
        <is>
          <t>PANGOA</t>
        </is>
      </c>
      <c r="I161" s="241" t="n">
        <v>1</v>
      </c>
      <c r="J161" s="241" t="n"/>
      <c r="K161" s="241" t="n"/>
      <c r="L161" s="241" t="n"/>
      <c r="M161" s="241" t="n"/>
      <c r="N161" s="241" t="n"/>
      <c r="O161" s="241" t="n"/>
      <c r="P161" s="241" t="n"/>
      <c r="Q161" s="241" t="inlineStr">
        <is>
          <t>PAC</t>
        </is>
      </c>
      <c r="R161" s="242">
        <f>IF(I161=1,I$2,"")&amp;IF(J161=1,IF(I161=1,"-","")&amp;J$2,"")&amp;IF(K161=1,IF(OR(J161=1,I161=1),"-","")&amp;K$2,"")&amp;IF(L161=1,IF(OR(K161=1,J161=1,I161=1),"-","")&amp;L$2,"")&amp;IF(M161=1,IF(OR(L161=1,K161=1,J161=1,I161=1),"-","")&amp;M$2,"")&amp;IF(N161=1,IF(OR(M161=1,L161=1,K161=1,J161=1,I161=1),"-","")&amp;N$2,"")&amp;IF(O161=1,IF(OR(N161=1,M161=1,L161=1,K161=1,J161=1,I161=1),"-","")&amp;O$2,"")&amp;IF(P161=1,IF(I161=1," - ",IF(J161=1," - ",IF(K161=1," - ",IF(L161=1," - ",IF(M161=1," - ",IF(N161=1," - ",IF(O161=1," - ","")))))))&amp;P$2,"")</f>
        <v/>
      </c>
      <c r="S161" s="243">
        <f>SUM('b2'!$I161:$P161)</f>
        <v/>
      </c>
      <c r="T161" s="243">
        <f>IF(OR('b2'!$J161=1,'b2'!$K161=1,'b2'!$L161=1,'b2'!$M161=1,'b2'!$N161=1,'b2'!$O161=1,'b2'!$P161=1),"SI","NO")</f>
        <v/>
      </c>
      <c r="U161" s="243">
        <f>IF(OR('b2'!$K161=1,'b2'!$L161=1,'b2'!$M161=1,'b2'!$N161=1,'b2'!$O161=1,'b2'!$P161=1),"SI","NO")</f>
        <v/>
      </c>
      <c r="V161" s="244" t="n">
        <v>23</v>
      </c>
      <c r="W161" s="245" t="n">
        <v>0</v>
      </c>
      <c r="X161" s="245" t="n">
        <v>0</v>
      </c>
      <c r="Y161" s="244" t="n">
        <v>0</v>
      </c>
      <c r="Z161" s="245" t="n">
        <v>0</v>
      </c>
      <c r="AA161" s="245" t="n">
        <v>0</v>
      </c>
      <c r="AB161" s="244" t="n">
        <v>0</v>
      </c>
      <c r="AC161" s="245" t="n">
        <v>0</v>
      </c>
      <c r="AD161" s="245" t="n">
        <v>0</v>
      </c>
      <c r="AE161" s="244" t="n">
        <v>0</v>
      </c>
      <c r="AF161" s="245" t="n">
        <v>0</v>
      </c>
      <c r="AG161" s="245" t="n">
        <v>0</v>
      </c>
      <c r="AH161" s="244" t="n">
        <v>0</v>
      </c>
      <c r="AI161" s="245" t="n">
        <v>0</v>
      </c>
      <c r="AJ161" s="245" t="n">
        <v>0</v>
      </c>
      <c r="AK161" s="244" t="n">
        <v>0</v>
      </c>
      <c r="AL161" s="245" t="n">
        <v>0</v>
      </c>
      <c r="AM161" s="245" t="n">
        <v>0</v>
      </c>
      <c r="AN161" s="244" t="n">
        <v>0</v>
      </c>
      <c r="AO161" s="245" t="n">
        <v>0</v>
      </c>
      <c r="AP161" s="245" t="n">
        <v>0</v>
      </c>
      <c r="AQ161" s="244" t="n">
        <v>0</v>
      </c>
      <c r="AR161" s="244">
        <f>IF('b2'!$AQ161&gt;0,'b2'!$AQ161,IF('b2'!$AN161&gt;0,'b2'!$AN161,IF('b2'!$AK161&gt;0,'b2'!$AK161,IF('b2'!$AH161&gt;0,'b2'!$AH161,IF('b2'!$AE161&gt;0,'b2'!$AE161,IF('b2'!$AB161&gt;0,'b2'!$AB161,IF('b2'!$Y161&gt;0,'b2'!$Y161,IF('b2'!$V161&gt;0,'b2'!$V161," ---"))))))))</f>
        <v/>
      </c>
      <c r="AS161" s="246" t="n">
        <v>0</v>
      </c>
      <c r="AT161" s="246" t="n">
        <v>0</v>
      </c>
      <c r="AU161" s="246" t="n">
        <v>0</v>
      </c>
      <c r="AV161" s="246" t="n">
        <v>0</v>
      </c>
      <c r="AW161" s="246" t="n">
        <v>0</v>
      </c>
      <c r="AX161" s="246" t="n">
        <v>0</v>
      </c>
      <c r="AY161" s="246" t="n">
        <v>0</v>
      </c>
      <c r="AZ161" s="246" t="n">
        <v>0</v>
      </c>
      <c r="BA161" s="246" t="n">
        <v>0</v>
      </c>
      <c r="BB161" s="246" t="n">
        <v>0</v>
      </c>
      <c r="BC161" s="246" t="n">
        <v>0</v>
      </c>
      <c r="BD161" s="246" t="n">
        <v>0</v>
      </c>
      <c r="BE161" s="247" t="n">
        <v>0</v>
      </c>
      <c r="BF161" s="248" t="n">
        <v>0</v>
      </c>
      <c r="BG161" s="248" t="n">
        <v>0</v>
      </c>
      <c r="BH161" s="249" t="n">
        <v>0</v>
      </c>
      <c r="BI161" s="250" t="inlineStr">
        <is>
          <t>#REF!</t>
        </is>
      </c>
      <c r="BJ161" s="251" t="inlineStr">
        <is>
          <t>#REF!</t>
        </is>
      </c>
      <c r="BK161" s="248" t="n">
        <v>0</v>
      </c>
      <c r="BL161" s="248" t="n">
        <v>0</v>
      </c>
      <c r="BM161" s="249" t="n">
        <v>0</v>
      </c>
      <c r="BN161" s="250" t="inlineStr">
        <is>
          <t>#REF!</t>
        </is>
      </c>
      <c r="BO161" s="251" t="inlineStr">
        <is>
          <t>#REF!</t>
        </is>
      </c>
      <c r="BP161" s="248" t="n">
        <v>0</v>
      </c>
      <c r="BQ161" s="248" t="n">
        <v>0</v>
      </c>
      <c r="BR161" s="249" t="n">
        <v>0</v>
      </c>
      <c r="BS161" s="250" t="inlineStr">
        <is>
          <t>#REF!</t>
        </is>
      </c>
      <c r="BT161" s="251">
        <f>'[2]DATA CONSOLIDADA 2018-2025 '!$BR163-'b2'!$BO161</f>
        <v/>
      </c>
      <c r="BU161" s="248" t="n">
        <v>0</v>
      </c>
      <c r="BV161" s="248" t="n">
        <v>0</v>
      </c>
      <c r="BW161" s="249" t="n">
        <v>0</v>
      </c>
      <c r="BX161" s="250" t="inlineStr">
        <is>
          <t>#REF!</t>
        </is>
      </c>
      <c r="BY161" s="251" t="inlineStr">
        <is>
          <t>#REF!</t>
        </is>
      </c>
      <c r="BZ161" s="248" t="n">
        <v>0</v>
      </c>
      <c r="CA161" s="248" t="n">
        <v>0</v>
      </c>
      <c r="CB161" s="249" t="n">
        <v>0</v>
      </c>
      <c r="CC161" s="250" t="inlineStr">
        <is>
          <t>#REF!</t>
        </is>
      </c>
      <c r="CD161" s="251">
        <f>'[2]DATA CONSOLIDADA 2018-2025 '!$CB163-'b2'!$BW161</f>
        <v/>
      </c>
      <c r="CE161" s="253" t="n">
        <v>0</v>
      </c>
      <c r="CF161" s="253" t="n">
        <v>0</v>
      </c>
      <c r="CG161" s="254" t="n">
        <v>0</v>
      </c>
      <c r="CH161" s="250" t="inlineStr">
        <is>
          <t>#REF!</t>
        </is>
      </c>
      <c r="CI161" s="251">
        <f>'[2]DATA CONSOLIDADA 2018-2025 '!$CG163-'b2'!$CB161</f>
        <v/>
      </c>
      <c r="CJ161" s="247" t="inlineStr">
        <is>
          <t>#REF!</t>
        </is>
      </c>
      <c r="CK161" s="247" t="n">
        <v>0</v>
      </c>
      <c r="CL161" s="247" t="n">
        <v>0</v>
      </c>
      <c r="CM161" s="247" t="n">
        <v>0</v>
      </c>
      <c r="CN161" s="247" t="inlineStr">
        <is>
          <t>#REF!</t>
        </is>
      </c>
      <c r="CO161" s="251">
        <f>'[2]DATA CONSOLIDADA 2018-2025 '!$CM163-'b2'!$CG161</f>
        <v/>
      </c>
      <c r="CP161" s="253" t="n">
        <v>0</v>
      </c>
      <c r="CQ161" s="253" t="n">
        <v>0</v>
      </c>
      <c r="CR161" s="253" t="n">
        <v>0</v>
      </c>
      <c r="CS161" s="253" t="n">
        <v>0</v>
      </c>
      <c r="CT161" s="253" t="n">
        <v>0</v>
      </c>
      <c r="CU161" s="253" t="n">
        <v>0</v>
      </c>
      <c r="CV161" s="247" t="n">
        <v>0</v>
      </c>
      <c r="CW161" s="247" t="n">
        <v>0</v>
      </c>
      <c r="CX161" s="247" t="n">
        <v>0</v>
      </c>
      <c r="CY161" s="247" t="n">
        <v>0</v>
      </c>
      <c r="CZ161" s="247" t="n">
        <v>0</v>
      </c>
      <c r="DA161" s="247" t="n">
        <v>0</v>
      </c>
      <c r="DB161" s="247" t="n">
        <v>0</v>
      </c>
      <c r="DC161" s="255" t="n">
        <v>0</v>
      </c>
      <c r="DD161" s="255" t="n">
        <v>0</v>
      </c>
      <c r="DE161" s="255" t="n">
        <v>0</v>
      </c>
      <c r="DF161" s="255" t="n">
        <v>0</v>
      </c>
      <c r="DG161" s="255" t="n">
        <v>0</v>
      </c>
      <c r="DH161" s="255" t="n">
        <v>0</v>
      </c>
      <c r="DI161" s="256" t="n">
        <v>20486094657</v>
      </c>
      <c r="DJ161" s="257" t="inlineStr">
        <is>
          <t>ASOCIACION DE PRODUCTORES DE CAFES ESPECIALES MOUNTAIN COFFE</t>
        </is>
      </c>
      <c r="DK161" s="257" t="inlineStr">
        <is>
          <t>01 Asociación</t>
        </is>
      </c>
      <c r="DL161" s="258" t="n"/>
      <c r="DM161" s="258" t="n"/>
      <c r="DN161" s="258" t="n"/>
      <c r="DO161" s="258" t="n"/>
      <c r="DP161" s="258" t="n"/>
      <c r="DQ161" s="258" t="n"/>
      <c r="DR161" s="258" t="n"/>
      <c r="DS161" s="258" t="n"/>
      <c r="DT161" s="258" t="n"/>
      <c r="DU161" s="258" t="n"/>
      <c r="DV161" s="258" t="n"/>
      <c r="DW161" s="258" t="n"/>
      <c r="DX161" s="258" t="n"/>
      <c r="DY161" s="258" t="n"/>
      <c r="DZ161" s="258" t="n"/>
      <c r="EA161" s="258" t="n"/>
      <c r="EB161" s="258" t="n"/>
      <c r="EC161" s="258" t="n"/>
      <c r="ED161" s="258" t="n"/>
      <c r="EE161" s="258" t="n"/>
    </row>
    <row r="162" hidden="1" ht="47.25" customHeight="1">
      <c r="A162" s="240" t="inlineStr">
        <is>
          <t>ASOCIACIÓN DE PRODUCTORES CENTRO COFFEE</t>
        </is>
      </c>
      <c r="B162" s="240" t="inlineStr">
        <is>
          <t>CAFÉ</t>
        </is>
      </c>
      <c r="C162" s="240" t="inlineStr">
        <is>
          <t xml:space="preserve">CAFÉ </t>
        </is>
      </c>
      <c r="D162" s="240" t="inlineStr">
        <is>
          <t>JUNIN</t>
        </is>
      </c>
      <c r="E162" s="240" t="inlineStr">
        <is>
          <t>120303</t>
        </is>
      </c>
      <c r="F162" s="240" t="inlineStr">
        <is>
          <t>JUNIN</t>
        </is>
      </c>
      <c r="G162" s="240" t="inlineStr">
        <is>
          <t>CHANCHAMAYO</t>
        </is>
      </c>
      <c r="H162" s="240" t="inlineStr">
        <is>
          <t>PICHANAQUI</t>
        </is>
      </c>
      <c r="I162" s="241" t="n">
        <v>1</v>
      </c>
      <c r="J162" s="241" t="n"/>
      <c r="K162" s="241" t="n"/>
      <c r="L162" s="241" t="n"/>
      <c r="M162" s="241" t="n"/>
      <c r="N162" s="241" t="n"/>
      <c r="O162" s="241" t="n"/>
      <c r="P162" s="241" t="n"/>
      <c r="Q162" s="241" t="inlineStr">
        <is>
          <t>PAC</t>
        </is>
      </c>
      <c r="R162" s="242">
        <f>IF(I162=1,I$2,"")&amp;IF(J162=1,IF(I162=1,"-","")&amp;J$2,"")&amp;IF(K162=1,IF(OR(J162=1,I162=1),"-","")&amp;K$2,"")&amp;IF(L162=1,IF(OR(K162=1,J162=1,I162=1),"-","")&amp;L$2,"")&amp;IF(M162=1,IF(OR(L162=1,K162=1,J162=1,I162=1),"-","")&amp;M$2,"")&amp;IF(N162=1,IF(OR(M162=1,L162=1,K162=1,J162=1,I162=1),"-","")&amp;N$2,"")&amp;IF(O162=1,IF(OR(N162=1,M162=1,L162=1,K162=1,J162=1,I162=1),"-","")&amp;O$2,"")&amp;IF(P162=1,IF(I162=1," - ",IF(J162=1," - ",IF(K162=1," - ",IF(L162=1," - ",IF(M162=1," - ",IF(N162=1," - ",IF(O162=1," - ","")))))))&amp;P$2,"")</f>
        <v/>
      </c>
      <c r="S162" s="243">
        <f>SUM('b2'!$I162:$P162)</f>
        <v/>
      </c>
      <c r="T162" s="243">
        <f>IF(OR('b2'!$J162=1,'b2'!$K162=1,'b2'!$L162=1,'b2'!$M162=1,'b2'!$N162=1,'b2'!$O162=1,'b2'!$P162=1),"SI","NO")</f>
        <v/>
      </c>
      <c r="U162" s="243">
        <f>IF(OR('b2'!$K162=1,'b2'!$L162=1,'b2'!$M162=1,'b2'!$N162=1,'b2'!$O162=1,'b2'!$P162=1),"SI","NO")</f>
        <v/>
      </c>
      <c r="V162" s="244" t="n">
        <v>34</v>
      </c>
      <c r="W162" s="245" t="n">
        <v>0</v>
      </c>
      <c r="X162" s="245" t="n">
        <v>0</v>
      </c>
      <c r="Y162" s="244" t="n">
        <v>0</v>
      </c>
      <c r="Z162" s="245" t="n">
        <v>0</v>
      </c>
      <c r="AA162" s="245" t="n">
        <v>0</v>
      </c>
      <c r="AB162" s="244" t="n">
        <v>0</v>
      </c>
      <c r="AC162" s="245" t="n">
        <v>0</v>
      </c>
      <c r="AD162" s="245" t="n">
        <v>0</v>
      </c>
      <c r="AE162" s="244" t="n">
        <v>0</v>
      </c>
      <c r="AF162" s="245" t="n">
        <v>0</v>
      </c>
      <c r="AG162" s="245" t="n">
        <v>0</v>
      </c>
      <c r="AH162" s="244" t="n">
        <v>0</v>
      </c>
      <c r="AI162" s="245" t="n">
        <v>0</v>
      </c>
      <c r="AJ162" s="245" t="n">
        <v>0</v>
      </c>
      <c r="AK162" s="244" t="n">
        <v>0</v>
      </c>
      <c r="AL162" s="245" t="n">
        <v>0</v>
      </c>
      <c r="AM162" s="245" t="n">
        <v>0</v>
      </c>
      <c r="AN162" s="244" t="n">
        <v>0</v>
      </c>
      <c r="AO162" s="245" t="n">
        <v>0</v>
      </c>
      <c r="AP162" s="245" t="n">
        <v>0</v>
      </c>
      <c r="AQ162" s="244" t="n">
        <v>0</v>
      </c>
      <c r="AR162" s="244">
        <f>IF('b2'!$AQ162&gt;0,'b2'!$AQ162,IF('b2'!$AN162&gt;0,'b2'!$AN162,IF('b2'!$AK162&gt;0,'b2'!$AK162,IF('b2'!$AH162&gt;0,'b2'!$AH162,IF('b2'!$AE162&gt;0,'b2'!$AE162,IF('b2'!$AB162&gt;0,'b2'!$AB162,IF('b2'!$Y162&gt;0,'b2'!$Y162,IF('b2'!$V162&gt;0,'b2'!$V162," ---"))))))))</f>
        <v/>
      </c>
      <c r="AS162" s="246" t="n">
        <v>0</v>
      </c>
      <c r="AT162" s="246" t="n">
        <v>0</v>
      </c>
      <c r="AU162" s="246" t="n">
        <v>0</v>
      </c>
      <c r="AV162" s="246" t="n">
        <v>0</v>
      </c>
      <c r="AW162" s="246" t="n">
        <v>0</v>
      </c>
      <c r="AX162" s="246" t="n">
        <v>0</v>
      </c>
      <c r="AY162" s="246" t="n">
        <v>0</v>
      </c>
      <c r="AZ162" s="246" t="n">
        <v>0</v>
      </c>
      <c r="BA162" s="246" t="n">
        <v>0</v>
      </c>
      <c r="BB162" s="246" t="n">
        <v>0</v>
      </c>
      <c r="BC162" s="246" t="n">
        <v>0</v>
      </c>
      <c r="BD162" s="246" t="n">
        <v>0</v>
      </c>
      <c r="BE162" s="247" t="n">
        <v>0</v>
      </c>
      <c r="BF162" s="248" t="n">
        <v>0</v>
      </c>
      <c r="BG162" s="248" t="n">
        <v>0</v>
      </c>
      <c r="BH162" s="249" t="n">
        <v>0</v>
      </c>
      <c r="BI162" s="250" t="inlineStr">
        <is>
          <t>#REF!</t>
        </is>
      </c>
      <c r="BJ162" s="251" t="inlineStr">
        <is>
          <t>#REF!</t>
        </is>
      </c>
      <c r="BK162" s="248" t="n">
        <v>0</v>
      </c>
      <c r="BL162" s="248" t="n">
        <v>0</v>
      </c>
      <c r="BM162" s="249" t="n">
        <v>0</v>
      </c>
      <c r="BN162" s="250" t="inlineStr">
        <is>
          <t>#REF!</t>
        </is>
      </c>
      <c r="BO162" s="251" t="inlineStr">
        <is>
          <t>#REF!</t>
        </is>
      </c>
      <c r="BP162" s="248" t="n">
        <v>0</v>
      </c>
      <c r="BQ162" s="248" t="n">
        <v>0</v>
      </c>
      <c r="BR162" s="249" t="n">
        <v>0</v>
      </c>
      <c r="BS162" s="250" t="inlineStr">
        <is>
          <t>#REF!</t>
        </is>
      </c>
      <c r="BT162" s="251">
        <f>'[2]DATA CONSOLIDADA 2018-2025 '!$BR164-'b2'!$BO162</f>
        <v/>
      </c>
      <c r="BU162" s="248" t="n">
        <v>0</v>
      </c>
      <c r="BV162" s="248" t="n">
        <v>0</v>
      </c>
      <c r="BW162" s="249" t="n">
        <v>0</v>
      </c>
      <c r="BX162" s="250" t="inlineStr">
        <is>
          <t>#REF!</t>
        </is>
      </c>
      <c r="BY162" s="251" t="inlineStr">
        <is>
          <t>#REF!</t>
        </is>
      </c>
      <c r="BZ162" s="248" t="n">
        <v>0</v>
      </c>
      <c r="CA162" s="248" t="n">
        <v>0</v>
      </c>
      <c r="CB162" s="249" t="n">
        <v>0</v>
      </c>
      <c r="CC162" s="250" t="inlineStr">
        <is>
          <t>#REF!</t>
        </is>
      </c>
      <c r="CD162" s="251">
        <f>'[2]DATA CONSOLIDADA 2018-2025 '!$CB164-'b2'!$BW162</f>
        <v/>
      </c>
      <c r="CE162" s="253" t="n">
        <v>0</v>
      </c>
      <c r="CF162" s="253" t="n">
        <v>0</v>
      </c>
      <c r="CG162" s="254" t="n">
        <v>0</v>
      </c>
      <c r="CH162" s="250" t="inlineStr">
        <is>
          <t>#REF!</t>
        </is>
      </c>
      <c r="CI162" s="251">
        <f>'[2]DATA CONSOLIDADA 2018-2025 '!$CG164-'b2'!$CB162</f>
        <v/>
      </c>
      <c r="CJ162" s="247" t="inlineStr">
        <is>
          <t>#REF!</t>
        </is>
      </c>
      <c r="CK162" s="247" t="n">
        <v>0</v>
      </c>
      <c r="CL162" s="247" t="n">
        <v>0</v>
      </c>
      <c r="CM162" s="247" t="n">
        <v>0</v>
      </c>
      <c r="CN162" s="247" t="inlineStr">
        <is>
          <t>#REF!</t>
        </is>
      </c>
      <c r="CO162" s="251">
        <f>'[2]DATA CONSOLIDADA 2018-2025 '!$CM164-'b2'!$CG162</f>
        <v/>
      </c>
      <c r="CP162" s="253" t="n">
        <v>0</v>
      </c>
      <c r="CQ162" s="253" t="n">
        <v>0</v>
      </c>
      <c r="CR162" s="253" t="n">
        <v>0</v>
      </c>
      <c r="CS162" s="253" t="n">
        <v>0</v>
      </c>
      <c r="CT162" s="253" t="n">
        <v>0</v>
      </c>
      <c r="CU162" s="253" t="n">
        <v>0</v>
      </c>
      <c r="CV162" s="247" t="n">
        <v>0</v>
      </c>
      <c r="CW162" s="247" t="n">
        <v>0</v>
      </c>
      <c r="CX162" s="247" t="n">
        <v>0</v>
      </c>
      <c r="CY162" s="247" t="n">
        <v>0</v>
      </c>
      <c r="CZ162" s="247" t="n">
        <v>0</v>
      </c>
      <c r="DA162" s="247" t="n">
        <v>0</v>
      </c>
      <c r="DB162" s="247" t="n">
        <v>0</v>
      </c>
      <c r="DC162" s="255" t="n">
        <v>0</v>
      </c>
      <c r="DD162" s="255" t="n">
        <v>0</v>
      </c>
      <c r="DE162" s="255" t="n">
        <v>0</v>
      </c>
      <c r="DF162" s="255" t="n">
        <v>0</v>
      </c>
      <c r="DG162" s="255" t="n">
        <v>0</v>
      </c>
      <c r="DH162" s="255" t="n">
        <v>0</v>
      </c>
      <c r="DI162" s="256" t="n">
        <v>20568962282</v>
      </c>
      <c r="DJ162" s="257" t="inlineStr">
        <is>
          <t>ASOCIACIÓN DE PRODUCTORES CENTRO COFFEE</t>
        </is>
      </c>
      <c r="DK162" s="257" t="inlineStr">
        <is>
          <t>01 Asociación</t>
        </is>
      </c>
      <c r="DL162" s="258" t="n"/>
      <c r="DM162" s="258" t="n"/>
      <c r="DN162" s="258" t="n"/>
      <c r="DO162" s="258" t="n"/>
      <c r="DP162" s="258" t="n"/>
      <c r="DQ162" s="258" t="n"/>
      <c r="DR162" s="258" t="n"/>
      <c r="DS162" s="258" t="n"/>
      <c r="DT162" s="258" t="n"/>
      <c r="DU162" s="258" t="n"/>
      <c r="DV162" s="258" t="n"/>
      <c r="DW162" s="258" t="n"/>
      <c r="DX162" s="258" t="n"/>
      <c r="DY162" s="258" t="n"/>
      <c r="DZ162" s="258" t="n"/>
      <c r="EA162" s="258" t="n"/>
      <c r="EB162" s="258" t="n"/>
      <c r="EC162" s="258" t="n"/>
      <c r="ED162" s="258" t="n"/>
      <c r="EE162" s="258" t="n"/>
    </row>
    <row r="163" hidden="1" ht="47.25" customHeight="1">
      <c r="A163" s="240" t="inlineStr">
        <is>
          <t>INVER Y NEGOCIACIONES H&amp;R</t>
        </is>
      </c>
      <c r="B163" s="240" t="inlineStr">
        <is>
          <t>PAPA</t>
        </is>
      </c>
      <c r="C163" s="240" t="inlineStr">
        <is>
          <t>PAPA</t>
        </is>
      </c>
      <c r="D163" s="240" t="inlineStr">
        <is>
          <t>JUNIN</t>
        </is>
      </c>
      <c r="E163" s="240" t="inlineStr">
        <is>
          <t>120402</t>
        </is>
      </c>
      <c r="F163" s="240" t="inlineStr">
        <is>
          <t>JUNIN</t>
        </is>
      </c>
      <c r="G163" s="240" t="inlineStr">
        <is>
          <t>JAUJA</t>
        </is>
      </c>
      <c r="H163" s="240" t="inlineStr">
        <is>
          <t>ACOLLA</t>
        </is>
      </c>
      <c r="I163" s="241" t="n">
        <v>1</v>
      </c>
      <c r="J163" s="241" t="n"/>
      <c r="K163" s="241" t="n"/>
      <c r="L163" s="241" t="n"/>
      <c r="M163" s="241" t="n"/>
      <c r="N163" s="241" t="n"/>
      <c r="O163" s="241" t="n"/>
      <c r="P163" s="241" t="n"/>
      <c r="Q163" s="241" t="inlineStr">
        <is>
          <t>PAC</t>
        </is>
      </c>
      <c r="R163" s="242">
        <f>IF(I163=1,I$2,"")&amp;IF(J163=1,IF(I163=1,"-","")&amp;J$2,"")&amp;IF(K163=1,IF(OR(J163=1,I163=1),"-","")&amp;K$2,"")&amp;IF(L163=1,IF(OR(K163=1,J163=1,I163=1),"-","")&amp;L$2,"")&amp;IF(M163=1,IF(OR(L163=1,K163=1,J163=1,I163=1),"-","")&amp;M$2,"")&amp;IF(N163=1,IF(OR(M163=1,L163=1,K163=1,J163=1,I163=1),"-","")&amp;N$2,"")&amp;IF(O163=1,IF(OR(N163=1,M163=1,L163=1,K163=1,J163=1,I163=1),"-","")&amp;O$2,"")&amp;IF(P163=1,IF(I163=1," - ",IF(J163=1," - ",IF(K163=1," - ",IF(L163=1," - ",IF(M163=1," - ",IF(N163=1," - ",IF(O163=1," - ","")))))))&amp;P$2,"")</f>
        <v/>
      </c>
      <c r="S163" s="243">
        <f>SUM('b2'!$I163:$P163)</f>
        <v/>
      </c>
      <c r="T163" s="243">
        <f>IF(OR('b2'!$J163=1,'b2'!$K163=1,'b2'!$L163=1,'b2'!$M163=1,'b2'!$N163=1,'b2'!$O163=1,'b2'!$P163=1),"SI","NO")</f>
        <v/>
      </c>
      <c r="U163" s="243">
        <f>IF(OR('b2'!$K163=1,'b2'!$L163=1,'b2'!$M163=1,'b2'!$N163=1,'b2'!$O163=1,'b2'!$P163=1),"SI","NO")</f>
        <v/>
      </c>
      <c r="V163" s="244" t="n">
        <v>43</v>
      </c>
      <c r="W163" s="245" t="n">
        <v>0</v>
      </c>
      <c r="X163" s="245" t="n">
        <v>0</v>
      </c>
      <c r="Y163" s="244" t="n">
        <v>0</v>
      </c>
      <c r="Z163" s="245" t="n">
        <v>0</v>
      </c>
      <c r="AA163" s="245" t="n">
        <v>0</v>
      </c>
      <c r="AB163" s="244" t="n">
        <v>0</v>
      </c>
      <c r="AC163" s="245" t="n">
        <v>0</v>
      </c>
      <c r="AD163" s="245" t="n">
        <v>0</v>
      </c>
      <c r="AE163" s="244" t="n">
        <v>0</v>
      </c>
      <c r="AF163" s="245" t="n">
        <v>0</v>
      </c>
      <c r="AG163" s="245" t="n">
        <v>0</v>
      </c>
      <c r="AH163" s="244" t="n">
        <v>0</v>
      </c>
      <c r="AI163" s="245" t="n">
        <v>0</v>
      </c>
      <c r="AJ163" s="245" t="n">
        <v>0</v>
      </c>
      <c r="AK163" s="244" t="n">
        <v>0</v>
      </c>
      <c r="AL163" s="245" t="n">
        <v>0</v>
      </c>
      <c r="AM163" s="245" t="n">
        <v>0</v>
      </c>
      <c r="AN163" s="244" t="n">
        <v>0</v>
      </c>
      <c r="AO163" s="245" t="n">
        <v>0</v>
      </c>
      <c r="AP163" s="245" t="n">
        <v>0</v>
      </c>
      <c r="AQ163" s="244" t="n">
        <v>0</v>
      </c>
      <c r="AR163" s="244">
        <f>IF('b2'!$AQ163&gt;0,'b2'!$AQ163,IF('b2'!$AN163&gt;0,'b2'!$AN163,IF('b2'!$AK163&gt;0,'b2'!$AK163,IF('b2'!$AH163&gt;0,'b2'!$AH163,IF('b2'!$AE163&gt;0,'b2'!$AE163,IF('b2'!$AB163&gt;0,'b2'!$AB163,IF('b2'!$Y163&gt;0,'b2'!$Y163,IF('b2'!$V163&gt;0,'b2'!$V163," ---"))))))))</f>
        <v/>
      </c>
      <c r="AS163" s="246" t="n">
        <v>0</v>
      </c>
      <c r="AT163" s="246" t="n">
        <v>0</v>
      </c>
      <c r="AU163" s="246" t="n">
        <v>0</v>
      </c>
      <c r="AV163" s="246" t="n">
        <v>0</v>
      </c>
      <c r="AW163" s="246" t="n">
        <v>0</v>
      </c>
      <c r="AX163" s="246" t="n">
        <v>0</v>
      </c>
      <c r="AY163" s="246" t="n">
        <v>0</v>
      </c>
      <c r="AZ163" s="246" t="n">
        <v>0</v>
      </c>
      <c r="BA163" s="246" t="n">
        <v>0</v>
      </c>
      <c r="BB163" s="246" t="n">
        <v>0</v>
      </c>
      <c r="BC163" s="246" t="n">
        <v>0</v>
      </c>
      <c r="BD163" s="246" t="n">
        <v>0</v>
      </c>
      <c r="BE163" s="247" t="n">
        <v>0</v>
      </c>
      <c r="BF163" s="252" t="n">
        <v>0</v>
      </c>
      <c r="BG163" s="252" t="n">
        <v>0</v>
      </c>
      <c r="BH163" s="247" t="n">
        <v>0</v>
      </c>
      <c r="BI163" s="250" t="inlineStr">
        <is>
          <t>#REF!</t>
        </is>
      </c>
      <c r="BJ163" s="251" t="inlineStr">
        <is>
          <t>#REF!</t>
        </is>
      </c>
      <c r="BK163" s="252" t="n">
        <v>0</v>
      </c>
      <c r="BL163" s="252" t="n">
        <v>0</v>
      </c>
      <c r="BM163" s="247" t="n">
        <v>0</v>
      </c>
      <c r="BN163" s="250" t="inlineStr">
        <is>
          <t>#REF!</t>
        </is>
      </c>
      <c r="BO163" s="251" t="inlineStr">
        <is>
          <t>#REF!</t>
        </is>
      </c>
      <c r="BP163" s="248" t="n">
        <v>0</v>
      </c>
      <c r="BQ163" s="248" t="n">
        <v>0</v>
      </c>
      <c r="BR163" s="249" t="n">
        <v>0</v>
      </c>
      <c r="BS163" s="250" t="inlineStr">
        <is>
          <t>#REF!</t>
        </is>
      </c>
      <c r="BT163" s="251">
        <f>'[2]DATA CONSOLIDADA 2018-2025 '!$BR165-'b2'!$BO163</f>
        <v/>
      </c>
      <c r="BU163" s="248" t="n">
        <v>0</v>
      </c>
      <c r="BV163" s="248" t="n">
        <v>0</v>
      </c>
      <c r="BW163" s="249" t="n">
        <v>0</v>
      </c>
      <c r="BX163" s="250" t="inlineStr">
        <is>
          <t>#REF!</t>
        </is>
      </c>
      <c r="BY163" s="251" t="inlineStr">
        <is>
          <t>#REF!</t>
        </is>
      </c>
      <c r="BZ163" s="248" t="n">
        <v>0</v>
      </c>
      <c r="CA163" s="248" t="n">
        <v>0</v>
      </c>
      <c r="CB163" s="249" t="n">
        <v>0</v>
      </c>
      <c r="CC163" s="250" t="inlineStr">
        <is>
          <t>#REF!</t>
        </is>
      </c>
      <c r="CD163" s="251">
        <f>'[2]DATA CONSOLIDADA 2018-2025 '!$CB165-'b2'!$BW163</f>
        <v/>
      </c>
      <c r="CE163" s="253" t="n">
        <v>0</v>
      </c>
      <c r="CF163" s="253" t="n">
        <v>0</v>
      </c>
      <c r="CG163" s="254" t="n">
        <v>0</v>
      </c>
      <c r="CH163" s="250" t="inlineStr">
        <is>
          <t>#REF!</t>
        </is>
      </c>
      <c r="CI163" s="251">
        <f>'[2]DATA CONSOLIDADA 2018-2025 '!$CG165-'b2'!$CB163</f>
        <v/>
      </c>
      <c r="CJ163" s="247" t="inlineStr">
        <is>
          <t>#REF!</t>
        </is>
      </c>
      <c r="CK163" s="247" t="n">
        <v>0</v>
      </c>
      <c r="CL163" s="247" t="n">
        <v>0</v>
      </c>
      <c r="CM163" s="247" t="n">
        <v>0</v>
      </c>
      <c r="CN163" s="247" t="inlineStr">
        <is>
          <t>#REF!</t>
        </is>
      </c>
      <c r="CO163" s="251">
        <f>'[2]DATA CONSOLIDADA 2018-2025 '!$CM165-'b2'!$CG163</f>
        <v/>
      </c>
      <c r="CP163" s="253" t="n">
        <v>0</v>
      </c>
      <c r="CQ163" s="253" t="n">
        <v>0</v>
      </c>
      <c r="CR163" s="253" t="n">
        <v>0</v>
      </c>
      <c r="CS163" s="253" t="n">
        <v>0</v>
      </c>
      <c r="CT163" s="253" t="n">
        <v>0</v>
      </c>
      <c r="CU163" s="253" t="n">
        <v>0</v>
      </c>
      <c r="CV163" s="247" t="n">
        <v>0</v>
      </c>
      <c r="CW163" s="247" t="n">
        <v>0</v>
      </c>
      <c r="CX163" s="247" t="n">
        <v>0</v>
      </c>
      <c r="CY163" s="247" t="n">
        <v>0</v>
      </c>
      <c r="CZ163" s="247" t="n">
        <v>0</v>
      </c>
      <c r="DA163" s="247" t="n">
        <v>0</v>
      </c>
      <c r="DB163" s="247" t="n">
        <v>0</v>
      </c>
      <c r="DC163" s="255" t="n">
        <v>0</v>
      </c>
      <c r="DD163" s="255" t="n">
        <v>0</v>
      </c>
      <c r="DE163" s="255" t="n">
        <v>0</v>
      </c>
      <c r="DF163" s="255" t="n">
        <v>0</v>
      </c>
      <c r="DG163" s="255" t="n">
        <v>0</v>
      </c>
      <c r="DH163" s="255" t="n">
        <v>0</v>
      </c>
      <c r="DI163" s="256" t="n">
        <v>20602459960</v>
      </c>
      <c r="DJ163" s="257" t="inlineStr">
        <is>
          <t>NEGOCIOS E INVERSIONES HIROMI &amp; HECTOR S.A.C.</t>
        </is>
      </c>
      <c r="DK163" s="257" t="inlineStr">
        <is>
          <t>07 Otros</t>
        </is>
      </c>
      <c r="DL163" s="260" t="n"/>
      <c r="DM163" s="260" t="n"/>
      <c r="DN163" s="260" t="n"/>
      <c r="DO163" s="260" t="n"/>
      <c r="DP163" s="260" t="n"/>
      <c r="DQ163" s="260" t="n"/>
      <c r="DR163" s="260" t="n"/>
      <c r="DS163" s="260" t="n"/>
      <c r="DT163" s="260" t="n"/>
      <c r="DU163" s="260" t="n"/>
      <c r="DV163" s="260" t="n"/>
      <c r="DW163" s="260" t="n"/>
      <c r="DX163" s="260" t="n"/>
      <c r="DY163" s="260" t="n"/>
      <c r="DZ163" s="260" t="n"/>
      <c r="EA163" s="260" t="n"/>
      <c r="EB163" s="260" t="n"/>
      <c r="EC163" s="260" t="n"/>
      <c r="ED163" s="260" t="n"/>
      <c r="EE163" s="260" t="n"/>
    </row>
    <row r="164" ht="47.25" customHeight="1">
      <c r="A164" s="240" t="inlineStr">
        <is>
          <t>ASOCIACIÓN DE PRODUCTORES CACAO VRAE</t>
        </is>
      </c>
      <c r="B164" s="240" t="inlineStr">
        <is>
          <t>CACAO</t>
        </is>
      </c>
      <c r="C164" s="240" t="inlineStr">
        <is>
          <t>CACAO</t>
        </is>
      </c>
      <c r="D164" s="240" t="inlineStr">
        <is>
          <t>AYACUCHO</t>
        </is>
      </c>
      <c r="E164" s="240" t="inlineStr">
        <is>
          <t>080907</t>
        </is>
      </c>
      <c r="F164" s="240" t="inlineStr">
        <is>
          <t>CUSCO</t>
        </is>
      </c>
      <c r="G164" s="240" t="inlineStr">
        <is>
          <t>LA CONVENCION</t>
        </is>
      </c>
      <c r="H164" s="240" t="inlineStr">
        <is>
          <t>KIMBIRI</t>
        </is>
      </c>
      <c r="I164" s="241" t="n">
        <v>1</v>
      </c>
      <c r="J164" s="241" t="n">
        <v>1</v>
      </c>
      <c r="K164" s="241" t="n">
        <v>1</v>
      </c>
      <c r="L164" s="241" t="n">
        <v>1</v>
      </c>
      <c r="M164" s="241" t="n">
        <v>1</v>
      </c>
      <c r="N164" s="241" t="n">
        <v>1</v>
      </c>
      <c r="O164" s="241" t="n"/>
      <c r="P164" s="241" t="n"/>
      <c r="Q164" s="241" t="inlineStr">
        <is>
          <t>PAC</t>
        </is>
      </c>
      <c r="R164" s="242">
        <f>IF(I164=1,I$2,"")&amp;IF(J164=1,IF(I164=1,"-","")&amp;J$2,"")&amp;IF(K164=1,IF(OR(J164=1,I164=1),"-","")&amp;K$2,"")&amp;IF(L164=1,IF(OR(K164=1,J164=1,I164=1),"-","")&amp;L$2,"")&amp;IF(M164=1,IF(OR(L164=1,K164=1,J164=1,I164=1),"-","")&amp;M$2,"")&amp;IF(N164=1,IF(OR(M164=1,L164=1,K164=1,J164=1,I164=1),"-","")&amp;N$2,"")&amp;IF(O164=1,IF(OR(N164=1,M164=1,L164=1,K164=1,J164=1,I164=1),"-","")&amp;O$2,"")&amp;IF(P164=1,IF(I164=1," - ",IF(J164=1," - ",IF(K164=1," - ",IF(L164=1," - ",IF(M164=1," - ",IF(N164=1," - ",IF(O164=1," - ","")))))))&amp;P$2,"")</f>
        <v/>
      </c>
      <c r="S164" s="243">
        <f>SUM('b2'!$I164:$P164)</f>
        <v/>
      </c>
      <c r="T164" s="243">
        <f>IF(OR('b2'!$J164=1,'b2'!$K164=1,'b2'!$L164=1,'b2'!$M164=1,'b2'!$N164=1,'b2'!$O164=1,'b2'!$P164=1),"SI","NO")</f>
        <v/>
      </c>
      <c r="U164" s="243">
        <f>IF(OR('b2'!$K164=1,'b2'!$L164=1,'b2'!$M164=1,'b2'!$N164=1,'b2'!$O164=1,'b2'!$P164=1),"SI","NO")</f>
        <v/>
      </c>
      <c r="V164" s="244" t="n">
        <v>310</v>
      </c>
      <c r="W164" s="245" t="n">
        <v>242</v>
      </c>
      <c r="X164" s="245" t="n">
        <v>68</v>
      </c>
      <c r="Y164" s="244" t="n">
        <v>310</v>
      </c>
      <c r="Z164" s="245" t="n">
        <v>193</v>
      </c>
      <c r="AA164" s="245" t="n">
        <v>51</v>
      </c>
      <c r="AB164" s="244" t="n">
        <v>244</v>
      </c>
      <c r="AC164" s="245" t="n">
        <v>225</v>
      </c>
      <c r="AD164" s="245" t="n">
        <v>66</v>
      </c>
      <c r="AE164" s="244" t="n">
        <v>291</v>
      </c>
      <c r="AF164" s="245" t="n">
        <v>223</v>
      </c>
      <c r="AG164" s="245" t="n">
        <v>68</v>
      </c>
      <c r="AH164" s="244" t="n">
        <v>291</v>
      </c>
      <c r="AI164" s="245" t="n">
        <v>223</v>
      </c>
      <c r="AJ164" s="245" t="n">
        <v>68</v>
      </c>
      <c r="AK164" s="244" t="n">
        <v>291</v>
      </c>
      <c r="AL164" s="245" t="n">
        <v>0</v>
      </c>
      <c r="AM164" s="245" t="n">
        <v>0</v>
      </c>
      <c r="AN164" s="244" t="n">
        <v>0</v>
      </c>
      <c r="AO164" s="245" t="n">
        <v>0</v>
      </c>
      <c r="AP164" s="245" t="n">
        <v>0</v>
      </c>
      <c r="AQ164" s="244" t="n">
        <v>0</v>
      </c>
      <c r="AR164" s="244">
        <f>IF('b2'!$AQ164&gt;0,'b2'!$AQ164,IF('b2'!$AN164&gt;0,'b2'!$AN164,IF('b2'!$AK164&gt;0,'b2'!$AK164,IF('b2'!$AH164&gt;0,'b2'!$AH164,IF('b2'!$AE164&gt;0,'b2'!$AE164,IF('b2'!$AB164&gt;0,'b2'!$AB164,IF('b2'!$Y164&gt;0,'b2'!$Y164,IF('b2'!$V164&gt;0,'b2'!$V164," ---"))))))))</f>
        <v/>
      </c>
      <c r="AS164" s="246" t="n">
        <v>0</v>
      </c>
      <c r="AT164" s="246" t="n">
        <v>0</v>
      </c>
      <c r="AU164" s="246" t="n">
        <v>112</v>
      </c>
      <c r="AV164" s="246" t="n">
        <v>17</v>
      </c>
      <c r="AW164" s="246" t="n">
        <v>32</v>
      </c>
      <c r="AX164" s="246" t="n">
        <v>10</v>
      </c>
      <c r="AY164" s="246" t="n">
        <v>14</v>
      </c>
      <c r="AZ164" s="246" t="n">
        <v>0</v>
      </c>
      <c r="BA164" s="246" t="n">
        <v>0</v>
      </c>
      <c r="BB164" s="246" t="n">
        <v>0</v>
      </c>
      <c r="BC164" s="246" t="n">
        <v>0</v>
      </c>
      <c r="BD164" s="246" t="n">
        <v>0</v>
      </c>
      <c r="BE164" s="247" t="n">
        <v>0</v>
      </c>
      <c r="BF164" s="248" t="n">
        <v>224014.59</v>
      </c>
      <c r="BG164" s="248" t="n">
        <v>372596.77</v>
      </c>
      <c r="BH164" s="249" t="n">
        <v>596611.36</v>
      </c>
      <c r="BI164" s="250">
        <f>IF('[2]DATA CONSOLIDADA 2018-2025 '!$BH106&gt;'[2]DATA CONSOLIDADA 2018-2025 '!$AN106,"Incremento",IF('[2]DATA CONSOLIDADA 2018-2025 '!$AN106='[2]DATA CONSOLIDADA 2018-2025 '!$BH106,"Sin incremento",IF('[2]DATA CONSOLIDADA 2018-2025 '!$BH106&lt;'[2]DATA CONSOLIDADA 2018-2025 '!$AN106,"Disminución"," ---")))</f>
        <v/>
      </c>
      <c r="BJ164" s="251">
        <f>'[2]DATA CONSOLIDADA 2018-2025 '!$BH106-'[2]DATA CONSOLIDADA 2018-2025 '!$BE106</f>
        <v/>
      </c>
      <c r="BK164" s="248" t="n">
        <v>0</v>
      </c>
      <c r="BL164" s="248" t="n">
        <v>1386700.35</v>
      </c>
      <c r="BM164" s="249" t="n">
        <v>1386700.35</v>
      </c>
      <c r="BN164" s="250">
        <f>IF('[2]DATA CONSOLIDADA 2018-2025 '!$BM106&gt;'[2]DATA CONSOLIDADA 2018-2025 '!$BH106,"Incremento",IF('[2]DATA CONSOLIDADA 2018-2025 '!$BH106='[2]DATA CONSOLIDADA 2018-2025 '!$BM106,"Sin incremento",IF('[2]DATA CONSOLIDADA 2018-2025 '!$BM106&lt;'[2]DATA CONSOLIDADA 2018-2025 '!$BH106,"Disminución"," ---")))</f>
        <v/>
      </c>
      <c r="BO164" s="251">
        <f>'[2]DATA CONSOLIDADA 2018-2025 '!$BM106-'[2]DATA CONSOLIDADA 2018-2025 '!$BH106</f>
        <v/>
      </c>
      <c r="BP164" s="248" t="n">
        <v>0</v>
      </c>
      <c r="BQ164" s="248" t="n">
        <v>1557006.04</v>
      </c>
      <c r="BR164" s="249" t="n">
        <v>1557006.04</v>
      </c>
      <c r="BS164" s="250">
        <f>IF('[2]DATA CONSOLIDADA 2018-2025 '!$BR106&gt;'[2]DATA CONSOLIDADA 2018-2025 '!$BM106,"Incremento",IF('[2]DATA CONSOLIDADA 2018-2025 '!$BM106='[2]DATA CONSOLIDADA 2018-2025 '!$BR106,"Sin incremento",IF('[2]DATA CONSOLIDADA 2018-2025 '!$BR106&lt;'[2]DATA CONSOLIDADA 2018-2025 '!$BM106,"Disminución"," ---")))</f>
        <v/>
      </c>
      <c r="BT164" s="251">
        <f>'[2]DATA CONSOLIDADA 2018-2025 '!$BR166-'b2'!$BO164</f>
        <v/>
      </c>
      <c r="BU164" s="248" t="n">
        <v>0</v>
      </c>
      <c r="BV164" s="248" t="n">
        <v>1768095.37</v>
      </c>
      <c r="BW164" s="249" t="n">
        <v>1768095.37</v>
      </c>
      <c r="BX164" s="250">
        <f>IF('[2]DATA CONSOLIDADA 2018-2025 '!$BW106&gt;'[2]DATA CONSOLIDADA 2018-2025 '!$BR106,"Incremento",IF('[2]DATA CONSOLIDADA 2018-2025 '!$BR106='[2]DATA CONSOLIDADA 2018-2025 '!$BW106,"Sin incremento",IF('[2]DATA CONSOLIDADA 2018-2025 '!$BW106&lt;'[2]DATA CONSOLIDADA 2018-2025 '!$BR106,"Disminución"," ---")))</f>
        <v/>
      </c>
      <c r="BY164" s="251">
        <f>'[2]DATA CONSOLIDADA 2018-2025 '!$BW106-'[2]DATA CONSOLIDADA 2018-2025 '!$BR106</f>
        <v/>
      </c>
      <c r="BZ164" s="248" t="n">
        <v>0</v>
      </c>
      <c r="CA164" s="248" t="n">
        <v>1558192.34</v>
      </c>
      <c r="CB164" s="249" t="n">
        <v>1558192.34</v>
      </c>
      <c r="CC164" s="250">
        <f>IF('[2]DATA CONSOLIDADA 2018-2025 '!$CB106&gt;'[2]DATA CONSOLIDADA 2018-2025 '!$BW106,"Incremento",IF('[2]DATA CONSOLIDADA 2018-2025 '!$BW106='[2]DATA CONSOLIDADA 2018-2025 '!$CB106,"Sin incremento",IF('[2]DATA CONSOLIDADA 2018-2025 '!$CB106&lt;'[2]DATA CONSOLIDADA 2018-2025 '!$BW106,"Disminución"," ---")))</f>
        <v/>
      </c>
      <c r="CD164" s="251">
        <f>'[2]DATA CONSOLIDADA 2018-2025 '!$CB166-'b2'!$BW164</f>
        <v/>
      </c>
      <c r="CE164" s="253" t="n">
        <v>0</v>
      </c>
      <c r="CF164" s="253" t="n">
        <v>0</v>
      </c>
      <c r="CG164" s="254" t="n">
        <v>0</v>
      </c>
      <c r="CH164" s="250">
        <f>IF('[2]DATA CONSOLIDADA 2018-2025 '!$CG106&gt;'[2]DATA CONSOLIDADA 2018-2025 '!$CB106,"Incremento",IF('[2]DATA CONSOLIDADA 2018-2025 '!$CB106='[2]DATA CONSOLIDADA 2018-2025 '!$CG106,"Sin incremento",IF('[2]DATA CONSOLIDADA 2018-2025 '!$CG106&lt;'[2]DATA CONSOLIDADA 2018-2025 '!$CB106,"Disminución"," ---")))</f>
        <v/>
      </c>
      <c r="CI164" s="251">
        <f>'[2]DATA CONSOLIDADA 2018-2025 '!$CG166-'b2'!$CB164</f>
        <v/>
      </c>
      <c r="CJ164" s="247" t="inlineStr">
        <is>
          <t>#REF!</t>
        </is>
      </c>
      <c r="CK164" s="247" t="n">
        <v>0</v>
      </c>
      <c r="CL164" s="247" t="n">
        <v>0</v>
      </c>
      <c r="CM164" s="247" t="n">
        <v>0</v>
      </c>
      <c r="CN164" s="247" t="inlineStr">
        <is>
          <t>#REF!</t>
        </is>
      </c>
      <c r="CO164" s="251">
        <f>'[2]DATA CONSOLIDADA 2018-2025 '!$CM166-'b2'!$CG164</f>
        <v/>
      </c>
      <c r="CP164" s="253" t="n">
        <v>0</v>
      </c>
      <c r="CQ164" s="253" t="n">
        <v>0</v>
      </c>
      <c r="CR164" s="253" t="n">
        <v>0</v>
      </c>
      <c r="CS164" s="253" t="n">
        <v>1558192.35</v>
      </c>
      <c r="CT164" s="253" t="n">
        <v>0</v>
      </c>
      <c r="CU164" s="253" t="n">
        <v>0</v>
      </c>
      <c r="CV164" s="247" t="n">
        <v>1558192.35</v>
      </c>
      <c r="CW164" s="247" t="n">
        <v>0</v>
      </c>
      <c r="CX164" s="247" t="n">
        <v>0</v>
      </c>
      <c r="CY164" s="247" t="n">
        <v>0</v>
      </c>
      <c r="CZ164" s="247" t="n">
        <v>0</v>
      </c>
      <c r="DA164" s="247" t="n">
        <v>0</v>
      </c>
      <c r="DB164" s="247" t="n">
        <v>0</v>
      </c>
      <c r="DC164" s="255" t="n">
        <v>0</v>
      </c>
      <c r="DD164" s="255" t="n">
        <v>0</v>
      </c>
      <c r="DE164" s="255" t="n">
        <v>0</v>
      </c>
      <c r="DF164" s="255" t="n">
        <v>0</v>
      </c>
      <c r="DG164" s="255" t="n">
        <v>0</v>
      </c>
      <c r="DH164" s="255" t="n">
        <v>0</v>
      </c>
      <c r="DI164" s="256" t="n">
        <v>20452774705</v>
      </c>
      <c r="DJ164" s="257" t="inlineStr">
        <is>
          <t>ASOCIACION DE PRODUCTORES CACAO VRAE</t>
        </is>
      </c>
      <c r="DK164" s="257" t="inlineStr">
        <is>
          <t>01 Asociación</t>
        </is>
      </c>
      <c r="DL164" s="260" t="n"/>
      <c r="DM164" s="260" t="n"/>
      <c r="DN164" s="260" t="n"/>
      <c r="DO164" s="260" t="n"/>
      <c r="DP164" s="260" t="n"/>
      <c r="DQ164" s="260" t="n"/>
      <c r="DR164" s="260" t="n"/>
      <c r="DS164" s="260" t="n"/>
      <c r="DT164" s="260" t="n"/>
      <c r="DU164" s="260" t="n"/>
      <c r="DV164" s="260" t="n"/>
      <c r="DW164" s="260" t="n"/>
      <c r="DX164" s="260" t="n"/>
      <c r="DY164" s="260" t="n"/>
      <c r="DZ164" s="260" t="n"/>
      <c r="EA164" s="260" t="n"/>
      <c r="EB164" s="260" t="n"/>
      <c r="EC164" s="260" t="n"/>
      <c r="ED164" s="260" t="n"/>
      <c r="EE164" s="260" t="n"/>
    </row>
    <row r="165" hidden="1" ht="47.25" customHeight="1">
      <c r="A165" s="240" t="inlineStr">
        <is>
          <t>COOPERATIVA COMUNAL SAN PEDRO DE CAJAS</t>
        </is>
      </c>
      <c r="B165" s="240" t="inlineStr">
        <is>
          <t>FIBRA DE ALPACA</t>
        </is>
      </c>
      <c r="C165" s="240" t="inlineStr">
        <is>
          <t>FIBRA DE ALPACA</t>
        </is>
      </c>
      <c r="D165" s="240" t="inlineStr">
        <is>
          <t>JUNIN</t>
        </is>
      </c>
      <c r="E165" s="240" t="inlineStr">
        <is>
          <t>120708</t>
        </is>
      </c>
      <c r="F165" s="240" t="inlineStr">
        <is>
          <t>JUNIN</t>
        </is>
      </c>
      <c r="G165" s="240" t="inlineStr">
        <is>
          <t>TARMA</t>
        </is>
      </c>
      <c r="H165" s="240" t="inlineStr">
        <is>
          <t>SAN PEDRO DE CAJAS</t>
        </is>
      </c>
      <c r="I165" s="241" t="n"/>
      <c r="J165" s="241" t="n">
        <v>1</v>
      </c>
      <c r="K165" s="241" t="n">
        <v>1</v>
      </c>
      <c r="L165" s="241" t="n"/>
      <c r="M165" s="241" t="n"/>
      <c r="N165" s="241" t="n"/>
      <c r="O165" s="241" t="n"/>
      <c r="P165" s="241" t="n"/>
      <c r="Q165" s="241" t="inlineStr">
        <is>
          <t>PAC</t>
        </is>
      </c>
      <c r="R165" s="240">
        <f>IF(I165=1,I$2,"")&amp;IF(J165=1,IF(I165=1,"-","")&amp;J$2,"")&amp;IF(K165=1,IF(OR(J165=1,I165=1),"-","")&amp;K$2,"")&amp;IF(L165=1,IF(OR(K165=1,J165=1,I165=1),"-","")&amp;L$2,"")&amp;IF(M165=1,IF(OR(L165=1,K165=1,J165=1,I165=1),"-","")&amp;M$2,"")&amp;IF(N165=1,IF(OR(M165=1,L165=1,K165=1,J165=1,I165=1),"-","")&amp;N$2,"")&amp;IF(O165=1,IF(OR(N165=1,M165=1,L165=1,K165=1,J165=1,I165=1),"-","")&amp;O$2,"")&amp;IF(P165=1,IF(I165=1," - ",IF(J165=1," - ",IF(K165=1," - ",IF(L165=1," - ",IF(M165=1," - ",IF(N165=1," - ",IF(O165=1," - ","")))))))&amp;P$2,"")</f>
        <v/>
      </c>
      <c r="S165" s="241">
        <f>SUM('b2'!$I165:$P165)</f>
        <v/>
      </c>
      <c r="T165" s="241">
        <f>IF(OR('b2'!$J165=1,'b2'!$K165=1,'b2'!$L165=1,'b2'!$M165=1,'b2'!$N165=1,'b2'!$O165=1,'b2'!$P165=1),"SI","NO")</f>
        <v/>
      </c>
      <c r="U165" s="243">
        <f>IF(OR('b2'!$K165=1,'b2'!$L165=1,'b2'!$M165=1,'b2'!$N165=1,'b2'!$O165=1,'b2'!$P165=1),"SI","NO")</f>
        <v/>
      </c>
      <c r="V165" s="245" t="n">
        <v>0</v>
      </c>
      <c r="W165" s="245" t="n">
        <v>54</v>
      </c>
      <c r="X165" s="245" t="n">
        <v>26</v>
      </c>
      <c r="Y165" s="245" t="n">
        <v>80</v>
      </c>
      <c r="Z165" s="245" t="n">
        <v>54</v>
      </c>
      <c r="AA165" s="245" t="n">
        <v>26</v>
      </c>
      <c r="AB165" s="245" t="n">
        <v>80</v>
      </c>
      <c r="AC165" s="245" t="n">
        <v>0</v>
      </c>
      <c r="AD165" s="245" t="n">
        <v>0</v>
      </c>
      <c r="AE165" s="245" t="n">
        <v>0</v>
      </c>
      <c r="AF165" s="245" t="n">
        <v>0</v>
      </c>
      <c r="AG165" s="245" t="n">
        <v>0</v>
      </c>
      <c r="AH165" s="245" t="n">
        <v>0</v>
      </c>
      <c r="AI165" s="245" t="n">
        <v>0</v>
      </c>
      <c r="AJ165" s="245" t="n">
        <v>0</v>
      </c>
      <c r="AK165" s="245" t="n">
        <v>0</v>
      </c>
      <c r="AL165" s="245" t="n">
        <v>0</v>
      </c>
      <c r="AM165" s="245" t="n">
        <v>0</v>
      </c>
      <c r="AN165" s="245" t="n">
        <v>0</v>
      </c>
      <c r="AO165" s="245" t="n">
        <v>0</v>
      </c>
      <c r="AP165" s="245" t="n">
        <v>0</v>
      </c>
      <c r="AQ165" s="245" t="n">
        <v>0</v>
      </c>
      <c r="AR165" s="245">
        <f>IF('b2'!$AQ165&gt;0,'b2'!$AQ165,IF('b2'!$AN165&gt;0,'b2'!$AN165,IF('b2'!$AK165&gt;0,'b2'!$AK165,IF('b2'!$AH165&gt;0,'b2'!$AH165,IF('b2'!$AE165&gt;0,'b2'!$AE165,IF('b2'!$AB165&gt;0,'b2'!$AB165,IF('b2'!$Y165&gt;0,'b2'!$Y165,IF('b2'!$V165&gt;0,'b2'!$V165," ---"))))))))</f>
        <v/>
      </c>
      <c r="AS165" s="245" t="n">
        <v>0</v>
      </c>
      <c r="AT165" s="245" t="n">
        <v>0</v>
      </c>
      <c r="AU165" s="245" t="n">
        <v>0</v>
      </c>
      <c r="AV165" s="245" t="n">
        <v>0</v>
      </c>
      <c r="AW165" s="245" t="n">
        <v>0</v>
      </c>
      <c r="AX165" s="245" t="n">
        <v>0</v>
      </c>
      <c r="AY165" s="245" t="n">
        <v>0</v>
      </c>
      <c r="AZ165" s="245" t="n">
        <v>0</v>
      </c>
      <c r="BA165" s="245" t="n">
        <v>0</v>
      </c>
      <c r="BB165" s="245" t="n">
        <v>0</v>
      </c>
      <c r="BC165" s="245" t="n">
        <v>0</v>
      </c>
      <c r="BD165" s="245" t="n">
        <v>0</v>
      </c>
      <c r="BE165" s="252" t="n">
        <v>0</v>
      </c>
      <c r="BF165" s="248" t="n">
        <v>0</v>
      </c>
      <c r="BG165" s="248" t="n">
        <v>0</v>
      </c>
      <c r="BH165" s="248" t="n">
        <v>0</v>
      </c>
      <c r="BI165" s="261" t="inlineStr">
        <is>
          <t>#REF!</t>
        </is>
      </c>
      <c r="BJ165" s="252" t="inlineStr">
        <is>
          <t>#REF!</t>
        </is>
      </c>
      <c r="BK165" s="248" t="n">
        <v>0</v>
      </c>
      <c r="BL165" s="248" t="n">
        <v>0</v>
      </c>
      <c r="BM165" s="248" t="n">
        <v>0</v>
      </c>
      <c r="BN165" s="261" t="inlineStr">
        <is>
          <t>#REF!</t>
        </is>
      </c>
      <c r="BO165" s="252" t="inlineStr">
        <is>
          <t>#REF!</t>
        </is>
      </c>
      <c r="BP165" s="248" t="n">
        <v>0</v>
      </c>
      <c r="BQ165" s="248" t="n">
        <v>0</v>
      </c>
      <c r="BR165" s="248" t="n">
        <v>0</v>
      </c>
      <c r="BS165" s="261" t="inlineStr">
        <is>
          <t>#REF!</t>
        </is>
      </c>
      <c r="BT165" s="252">
        <f>'[2]DATA CONSOLIDADA 2018-2025 '!$BR167-'b2'!$BO165</f>
        <v/>
      </c>
      <c r="BU165" s="248" t="n">
        <v>0</v>
      </c>
      <c r="BV165" s="248" t="n">
        <v>0</v>
      </c>
      <c r="BW165" s="248" t="n">
        <v>0</v>
      </c>
      <c r="BX165" s="261" t="inlineStr">
        <is>
          <t>#REF!</t>
        </is>
      </c>
      <c r="BY165" s="252" t="inlineStr">
        <is>
          <t>#REF!</t>
        </is>
      </c>
      <c r="BZ165" s="248" t="n">
        <v>0</v>
      </c>
      <c r="CA165" s="248" t="n">
        <v>0</v>
      </c>
      <c r="CB165" s="248" t="n">
        <v>0</v>
      </c>
      <c r="CC165" s="261" t="inlineStr">
        <is>
          <t>#REF!</t>
        </is>
      </c>
      <c r="CD165" s="252">
        <f>'[2]DATA CONSOLIDADA 2018-2025 '!$CB167-'b2'!$BW165</f>
        <v/>
      </c>
      <c r="CE165" s="253" t="n">
        <v>0</v>
      </c>
      <c r="CF165" s="253" t="n">
        <v>0</v>
      </c>
      <c r="CG165" s="253" t="n">
        <v>0</v>
      </c>
      <c r="CH165" s="261" t="inlineStr">
        <is>
          <t>#REF!</t>
        </is>
      </c>
      <c r="CI165" s="252">
        <f>'[2]DATA CONSOLIDADA 2018-2025 '!$CG167-'b2'!$CB165</f>
        <v/>
      </c>
      <c r="CJ165" s="252" t="inlineStr">
        <is>
          <t>#REF!</t>
        </is>
      </c>
      <c r="CK165" s="247" t="n">
        <v>0</v>
      </c>
      <c r="CL165" s="247" t="n">
        <v>0</v>
      </c>
      <c r="CM165" s="247" t="n">
        <v>0</v>
      </c>
      <c r="CN165" s="247" t="inlineStr">
        <is>
          <t>#REF!</t>
        </is>
      </c>
      <c r="CO165" s="251">
        <f>'[2]DATA CONSOLIDADA 2018-2025 '!$CM167-'b2'!$CG165</f>
        <v/>
      </c>
      <c r="CP165" s="253" t="n">
        <v>0</v>
      </c>
      <c r="CQ165" s="253" t="n">
        <v>0</v>
      </c>
      <c r="CR165" s="253" t="n">
        <v>0</v>
      </c>
      <c r="CS165" s="253" t="n">
        <v>0</v>
      </c>
      <c r="CT165" s="253" t="n">
        <v>0</v>
      </c>
      <c r="CU165" s="253" t="n">
        <v>0</v>
      </c>
      <c r="CV165" s="252" t="n">
        <v>0</v>
      </c>
      <c r="CW165" s="252" t="n">
        <v>0</v>
      </c>
      <c r="CX165" s="252" t="n">
        <v>0</v>
      </c>
      <c r="CY165" s="252" t="n">
        <v>0</v>
      </c>
      <c r="CZ165" s="252" t="n">
        <v>0</v>
      </c>
      <c r="DA165" s="252" t="n">
        <v>0</v>
      </c>
      <c r="DB165" s="252" t="n">
        <v>0</v>
      </c>
      <c r="DC165" s="255" t="n">
        <v>0</v>
      </c>
      <c r="DD165" s="255" t="n">
        <v>0</v>
      </c>
      <c r="DE165" s="255" t="n">
        <v>0</v>
      </c>
      <c r="DF165" s="255" t="n">
        <v>0</v>
      </c>
      <c r="DG165" s="255" t="n">
        <v>0</v>
      </c>
      <c r="DH165" s="255" t="n">
        <v>0</v>
      </c>
      <c r="DI165" s="256" t="n">
        <v>20204028061</v>
      </c>
      <c r="DJ165" s="257" t="inlineStr">
        <is>
          <t>COOPERATIVA COMUNAL SAN PEDRO DE CAJAS</t>
        </is>
      </c>
      <c r="DK165" s="257" t="inlineStr">
        <is>
          <t>02 Cooperativa</t>
        </is>
      </c>
      <c r="DL165" s="258" t="n"/>
      <c r="DM165" s="258" t="n"/>
      <c r="DN165" s="258" t="n"/>
      <c r="DO165" s="258" t="n"/>
      <c r="DP165" s="258" t="n"/>
      <c r="DQ165" s="258" t="n"/>
      <c r="DR165" s="258" t="n"/>
      <c r="DS165" s="258" t="n"/>
      <c r="DT165" s="258" t="n"/>
      <c r="DU165" s="258" t="n"/>
      <c r="DV165" s="258" t="n"/>
      <c r="DW165" s="258" t="n"/>
      <c r="DX165" s="258" t="n"/>
      <c r="DY165" s="258" t="n"/>
      <c r="DZ165" s="258" t="n"/>
      <c r="EA165" s="258" t="n"/>
      <c r="EB165" s="258" t="n"/>
      <c r="EC165" s="258" t="n"/>
      <c r="ED165" s="258" t="n"/>
      <c r="EE165" s="258" t="n"/>
    </row>
    <row r="166" hidden="1" ht="47.25" customHeight="1">
      <c r="A166" s="240" t="inlineStr">
        <is>
          <t>ASOCIACION DE PRODUCTORES AGROPECUARIOS BOJACI DEL DISTRITO DE SINCOS</t>
        </is>
      </c>
      <c r="B166" s="240" t="inlineStr">
        <is>
          <t>QUINUA Y OTROS GRANOS</t>
        </is>
      </c>
      <c r="C166" s="240" t="inlineStr">
        <is>
          <t>QUINUA</t>
        </is>
      </c>
      <c r="D166" s="240" t="inlineStr">
        <is>
          <t>JUNIN</t>
        </is>
      </c>
      <c r="E166" s="240" t="inlineStr">
        <is>
          <t>120431</t>
        </is>
      </c>
      <c r="F166" s="240" t="inlineStr">
        <is>
          <t>JUNIN</t>
        </is>
      </c>
      <c r="G166" s="240" t="inlineStr">
        <is>
          <t>JAUJA</t>
        </is>
      </c>
      <c r="H166" s="240" t="inlineStr">
        <is>
          <t>SINCOS</t>
        </is>
      </c>
      <c r="I166" s="241" t="n"/>
      <c r="J166" s="241" t="n">
        <v>1</v>
      </c>
      <c r="K166" s="241" t="n">
        <v>1</v>
      </c>
      <c r="L166" s="241" t="n">
        <v>1</v>
      </c>
      <c r="M166" s="241" t="n">
        <v>1</v>
      </c>
      <c r="N166" s="241" t="n"/>
      <c r="O166" s="241" t="n"/>
      <c r="P166" s="241" t="n"/>
      <c r="Q166" s="241" t="inlineStr">
        <is>
          <t>PAC</t>
        </is>
      </c>
      <c r="R166" s="240">
        <f>IF(I166=1,I$2,"")&amp;IF(J166=1,IF(I166=1,"-","")&amp;J$2,"")&amp;IF(K166=1,IF(OR(J166=1,I166=1),"-","")&amp;K$2,"")&amp;IF(L166=1,IF(OR(K166=1,J166=1,I166=1),"-","")&amp;L$2,"")&amp;IF(M166=1,IF(OR(L166=1,K166=1,J166=1,I166=1),"-","")&amp;M$2,"")&amp;IF(N166=1,IF(OR(M166=1,L166=1,K166=1,J166=1,I166=1),"-","")&amp;N$2,"")&amp;IF(O166=1,IF(OR(N166=1,M166=1,L166=1,K166=1,J166=1,I166=1),"-","")&amp;O$2,"")&amp;IF(P166=1,IF(I166=1," - ",IF(J166=1," - ",IF(K166=1," - ",IF(L166=1," - ",IF(M166=1," - ",IF(N166=1," - ",IF(O166=1," - ","")))))))&amp;P$2,"")</f>
        <v/>
      </c>
      <c r="S166" s="241">
        <f>SUM('b2'!$I166:$P166)</f>
        <v/>
      </c>
      <c r="T166" s="241">
        <f>IF(OR('b2'!$J166=1,'b2'!$K166=1,'b2'!$L166=1,'b2'!$M166=1,'b2'!$N166=1,'b2'!$O166=1,'b2'!$P166=1),"SI","NO")</f>
        <v/>
      </c>
      <c r="U166" s="243">
        <f>IF(OR('b2'!$K166=1,'b2'!$L166=1,'b2'!$M166=1,'b2'!$N166=1,'b2'!$O166=1,'b2'!$P166=1),"SI","NO")</f>
        <v/>
      </c>
      <c r="V166" s="245" t="n">
        <v>0</v>
      </c>
      <c r="W166" s="245" t="n">
        <v>11</v>
      </c>
      <c r="X166" s="245" t="n">
        <v>15</v>
      </c>
      <c r="Y166" s="245" t="n">
        <v>26</v>
      </c>
      <c r="Z166" s="245" t="n">
        <v>12</v>
      </c>
      <c r="AA166" s="245" t="n">
        <v>14</v>
      </c>
      <c r="AB166" s="245" t="n">
        <v>26</v>
      </c>
      <c r="AC166" s="245" t="n">
        <v>10</v>
      </c>
      <c r="AD166" s="245" t="n">
        <v>16</v>
      </c>
      <c r="AE166" s="245" t="n">
        <v>26</v>
      </c>
      <c r="AF166" s="245" t="n">
        <v>10</v>
      </c>
      <c r="AG166" s="245" t="n">
        <v>16</v>
      </c>
      <c r="AH166" s="245" t="n">
        <v>26</v>
      </c>
      <c r="AI166" s="245" t="n">
        <v>0</v>
      </c>
      <c r="AJ166" s="245" t="n">
        <v>0</v>
      </c>
      <c r="AK166" s="245" t="n">
        <v>0</v>
      </c>
      <c r="AL166" s="245" t="n">
        <v>0</v>
      </c>
      <c r="AM166" s="245" t="n">
        <v>0</v>
      </c>
      <c r="AN166" s="245" t="n">
        <v>0</v>
      </c>
      <c r="AO166" s="245" t="n">
        <v>0</v>
      </c>
      <c r="AP166" s="245" t="n">
        <v>0</v>
      </c>
      <c r="AQ166" s="245" t="n">
        <v>0</v>
      </c>
      <c r="AR166" s="245">
        <f>IF('b2'!$AQ166&gt;0,'b2'!$AQ166,IF('b2'!$AN166&gt;0,'b2'!$AN166,IF('b2'!$AK166&gt;0,'b2'!$AK166,IF('b2'!$AH166&gt;0,'b2'!$AH166,IF('b2'!$AE166&gt;0,'b2'!$AE166,IF('b2'!$AB166&gt;0,'b2'!$AB166,IF('b2'!$Y166&gt;0,'b2'!$Y166,IF('b2'!$V166&gt;0,'b2'!$V166," ---"))))))))</f>
        <v/>
      </c>
      <c r="AS166" s="245" t="n">
        <v>0</v>
      </c>
      <c r="AT166" s="245" t="n">
        <v>0</v>
      </c>
      <c r="AU166" s="245" t="n">
        <v>35</v>
      </c>
      <c r="AV166" s="245" t="n">
        <v>2</v>
      </c>
      <c r="AW166" s="245" t="n">
        <v>22</v>
      </c>
      <c r="AX166" s="245" t="n">
        <v>2</v>
      </c>
      <c r="AY166" s="245" t="n">
        <v>0</v>
      </c>
      <c r="AZ166" s="245" t="n">
        <v>0</v>
      </c>
      <c r="BA166" s="245" t="n">
        <v>0</v>
      </c>
      <c r="BB166" s="245" t="n">
        <v>0</v>
      </c>
      <c r="BC166" s="245" t="n">
        <v>0</v>
      </c>
      <c r="BD166" s="245" t="n">
        <v>0</v>
      </c>
      <c r="BE166" s="252" t="n">
        <v>0</v>
      </c>
      <c r="BF166" s="248" t="n">
        <v>785902.7</v>
      </c>
      <c r="BG166" s="248" t="n">
        <v>0</v>
      </c>
      <c r="BH166" s="248" t="n">
        <v>785902.7</v>
      </c>
      <c r="BI166" s="261" t="inlineStr">
        <is>
          <t>#REF!</t>
        </is>
      </c>
      <c r="BJ166" s="252" t="inlineStr">
        <is>
          <t>#REF!</t>
        </is>
      </c>
      <c r="BK166" s="248" t="n">
        <v>273725.04</v>
      </c>
      <c r="BL166" s="248" t="n">
        <v>0</v>
      </c>
      <c r="BM166" s="248" t="n">
        <v>273725.04</v>
      </c>
      <c r="BN166" s="261" t="inlineStr">
        <is>
          <t>#REF!</t>
        </is>
      </c>
      <c r="BO166" s="252" t="inlineStr">
        <is>
          <t>#REF!</t>
        </is>
      </c>
      <c r="BP166" s="248" t="n">
        <v>347543.6</v>
      </c>
      <c r="BQ166" s="248" t="n">
        <v>0</v>
      </c>
      <c r="BR166" s="248" t="n">
        <v>347543.6</v>
      </c>
      <c r="BS166" s="261" t="inlineStr">
        <is>
          <t>#REF!</t>
        </is>
      </c>
      <c r="BT166" s="252">
        <f>'[2]DATA CONSOLIDADA 2018-2025 '!$BR168-'b2'!$BO166</f>
        <v/>
      </c>
      <c r="BU166" s="248" t="n">
        <v>101479.41</v>
      </c>
      <c r="BV166" s="248" t="n">
        <v>0</v>
      </c>
      <c r="BW166" s="248" t="n">
        <v>101479.41</v>
      </c>
      <c r="BX166" s="261" t="inlineStr">
        <is>
          <t>#REF!</t>
        </is>
      </c>
      <c r="BY166" s="252" t="inlineStr">
        <is>
          <t>#REF!</t>
        </is>
      </c>
      <c r="BZ166" s="248" t="n">
        <v>0</v>
      </c>
      <c r="CA166" s="248" t="n">
        <v>0</v>
      </c>
      <c r="CB166" s="248" t="n">
        <v>0</v>
      </c>
      <c r="CC166" s="261" t="inlineStr">
        <is>
          <t>#REF!</t>
        </is>
      </c>
      <c r="CD166" s="252">
        <f>'[2]DATA CONSOLIDADA 2018-2025 '!$CB168-'b2'!$BW166</f>
        <v/>
      </c>
      <c r="CE166" s="253" t="n">
        <v>0</v>
      </c>
      <c r="CF166" s="253" t="n">
        <v>0</v>
      </c>
      <c r="CG166" s="253" t="n">
        <v>0</v>
      </c>
      <c r="CH166" s="261" t="inlineStr">
        <is>
          <t>#REF!</t>
        </is>
      </c>
      <c r="CI166" s="252">
        <f>'[2]DATA CONSOLIDADA 2018-2025 '!$CG168-'b2'!$CB166</f>
        <v/>
      </c>
      <c r="CJ166" s="252" t="inlineStr">
        <is>
          <t>#REF!</t>
        </is>
      </c>
      <c r="CK166" s="247" t="n">
        <v>0</v>
      </c>
      <c r="CL166" s="247" t="n">
        <v>0</v>
      </c>
      <c r="CM166" s="247" t="n">
        <v>0</v>
      </c>
      <c r="CN166" s="247" t="inlineStr">
        <is>
          <t>#REF!</t>
        </is>
      </c>
      <c r="CO166" s="251">
        <f>'[2]DATA CONSOLIDADA 2018-2025 '!$CM168-'b2'!$CG166</f>
        <v/>
      </c>
      <c r="CP166" s="253" t="n">
        <v>0</v>
      </c>
      <c r="CQ166" s="253" t="n">
        <v>0</v>
      </c>
      <c r="CR166" s="253" t="n">
        <v>0</v>
      </c>
      <c r="CS166" s="253" t="n">
        <v>0</v>
      </c>
      <c r="CT166" s="253" t="n">
        <v>0</v>
      </c>
      <c r="CU166" s="253" t="n">
        <v>0</v>
      </c>
      <c r="CV166" s="252" t="n">
        <v>0</v>
      </c>
      <c r="CW166" s="252" t="n">
        <v>0</v>
      </c>
      <c r="CX166" s="252" t="n">
        <v>0</v>
      </c>
      <c r="CY166" s="252" t="n">
        <v>0</v>
      </c>
      <c r="CZ166" s="252" t="n">
        <v>0</v>
      </c>
      <c r="DA166" s="252" t="n">
        <v>0</v>
      </c>
      <c r="DB166" s="252" t="n">
        <v>0</v>
      </c>
      <c r="DC166" s="255" t="n">
        <v>0</v>
      </c>
      <c r="DD166" s="255" t="n">
        <v>0</v>
      </c>
      <c r="DE166" s="255" t="n">
        <v>0</v>
      </c>
      <c r="DF166" s="255" t="n">
        <v>0</v>
      </c>
      <c r="DG166" s="255" t="n">
        <v>0</v>
      </c>
      <c r="DH166" s="255" t="n">
        <v>0</v>
      </c>
      <c r="DI166" s="256" t="n">
        <v>20568246188</v>
      </c>
      <c r="DJ166" s="257" t="inlineStr">
        <is>
          <t>ASOCIACION DE PRODUCTORES AGROPECUARIOS BOJACI DEL DISTRITO DE SINCOS</t>
        </is>
      </c>
      <c r="DK166" s="257" t="inlineStr">
        <is>
          <t>01 Asociación</t>
        </is>
      </c>
      <c r="DL166" s="258" t="n"/>
      <c r="DM166" s="258" t="n"/>
      <c r="DN166" s="258" t="n"/>
      <c r="DO166" s="258" t="n"/>
      <c r="DP166" s="258" t="n"/>
      <c r="DQ166" s="258" t="n"/>
      <c r="DR166" s="258" t="n"/>
      <c r="DS166" s="258" t="n"/>
      <c r="DT166" s="258" t="n"/>
      <c r="DU166" s="258" t="n"/>
      <c r="DV166" s="258" t="n"/>
      <c r="DW166" s="258" t="n"/>
      <c r="DX166" s="258" t="n"/>
      <c r="DY166" s="258" t="n"/>
      <c r="DZ166" s="258" t="n"/>
      <c r="EA166" s="258" t="n"/>
      <c r="EB166" s="258" t="n"/>
      <c r="EC166" s="258" t="n"/>
      <c r="ED166" s="258" t="n"/>
      <c r="EE166" s="258" t="n"/>
    </row>
    <row r="167" hidden="1" ht="47.25" customHeight="1">
      <c r="A167" s="240" t="inlineStr">
        <is>
          <t>COOPERATIVA AGROPECUARIA DE SERVICIOS VALLE DEL CUNAS LIMITADA</t>
        </is>
      </c>
      <c r="B167" s="240" t="inlineStr">
        <is>
          <t>MACA</t>
        </is>
      </c>
      <c r="C167" s="240" t="inlineStr">
        <is>
          <t>MACA</t>
        </is>
      </c>
      <c r="D167" s="240" t="inlineStr">
        <is>
          <t>JUNIN</t>
        </is>
      </c>
      <c r="E167" s="240" t="inlineStr">
        <is>
          <t>120214</t>
        </is>
      </c>
      <c r="F167" s="240" t="inlineStr">
        <is>
          <t>JUNIN</t>
        </is>
      </c>
      <c r="G167" s="240" t="inlineStr">
        <is>
          <t>CONCEPCION</t>
        </is>
      </c>
      <c r="H167" s="240" t="inlineStr">
        <is>
          <t>SAN JOSE DE QUERO</t>
        </is>
      </c>
      <c r="I167" s="241" t="n"/>
      <c r="J167" s="241" t="n">
        <v>1</v>
      </c>
      <c r="K167" s="241" t="n"/>
      <c r="L167" s="241" t="n"/>
      <c r="M167" s="241" t="n"/>
      <c r="N167" s="241" t="n"/>
      <c r="O167" s="241" t="n"/>
      <c r="P167" s="241" t="n"/>
      <c r="Q167" s="241" t="inlineStr">
        <is>
          <t>PAC</t>
        </is>
      </c>
      <c r="R167" s="242">
        <f>IF(I167=1,I$2,"")&amp;IF(J167=1,IF(I167=1,"-","")&amp;J$2,"")&amp;IF(K167=1,IF(OR(J167=1,I167=1),"-","")&amp;K$2,"")&amp;IF(L167=1,IF(OR(K167=1,J167=1,I167=1),"-","")&amp;L$2,"")&amp;IF(M167=1,IF(OR(L167=1,K167=1,J167=1,I167=1),"-","")&amp;M$2,"")&amp;IF(N167=1,IF(OR(M167=1,L167=1,K167=1,J167=1,I167=1),"-","")&amp;N$2,"")&amp;IF(O167=1,IF(OR(N167=1,M167=1,L167=1,K167=1,J167=1,I167=1),"-","")&amp;O$2,"")&amp;IF(P167=1,IF(I167=1," - ",IF(J167=1," - ",IF(K167=1," - ",IF(L167=1," - ",IF(M167=1," - ",IF(N167=1," - ",IF(O167=1," - ","")))))))&amp;P$2,"")</f>
        <v/>
      </c>
      <c r="S167" s="243">
        <f>SUM('b2'!$I167:$P167)</f>
        <v/>
      </c>
      <c r="T167" s="243">
        <f>IF(OR('b2'!$J167=1,'b2'!$K167=1,'b2'!$L167=1,'b2'!$M167=1,'b2'!$N167=1,'b2'!$O167=1,'b2'!$P167=1),"SI","NO")</f>
        <v/>
      </c>
      <c r="U167" s="243">
        <f>IF(OR('b2'!$K167=1,'b2'!$L167=1,'b2'!$M167=1,'b2'!$N167=1,'b2'!$O167=1,'b2'!$P167=1),"SI","NO")</f>
        <v/>
      </c>
      <c r="V167" s="244" t="n">
        <v>0</v>
      </c>
      <c r="W167" s="245" t="n">
        <v>12</v>
      </c>
      <c r="X167" s="245" t="n">
        <v>14</v>
      </c>
      <c r="Y167" s="244" t="n">
        <v>26</v>
      </c>
      <c r="Z167" s="245" t="n">
        <v>0</v>
      </c>
      <c r="AA167" s="245" t="n">
        <v>0</v>
      </c>
      <c r="AB167" s="244" t="n">
        <v>0</v>
      </c>
      <c r="AC167" s="245" t="n">
        <v>0</v>
      </c>
      <c r="AD167" s="245" t="n">
        <v>0</v>
      </c>
      <c r="AE167" s="244" t="n">
        <v>0</v>
      </c>
      <c r="AF167" s="245" t="n">
        <v>0</v>
      </c>
      <c r="AG167" s="245" t="n">
        <v>0</v>
      </c>
      <c r="AH167" s="244" t="n">
        <v>0</v>
      </c>
      <c r="AI167" s="245" t="n">
        <v>0</v>
      </c>
      <c r="AJ167" s="245" t="n">
        <v>0</v>
      </c>
      <c r="AK167" s="244" t="n">
        <v>0</v>
      </c>
      <c r="AL167" s="245" t="n">
        <v>0</v>
      </c>
      <c r="AM167" s="245" t="n">
        <v>0</v>
      </c>
      <c r="AN167" s="244" t="n">
        <v>0</v>
      </c>
      <c r="AO167" s="245" t="n">
        <v>0</v>
      </c>
      <c r="AP167" s="245" t="n">
        <v>0</v>
      </c>
      <c r="AQ167" s="244" t="n">
        <v>0</v>
      </c>
      <c r="AR167" s="244">
        <f>IF('b2'!$AQ167&gt;0,'b2'!$AQ167,IF('b2'!$AN167&gt;0,'b2'!$AN167,IF('b2'!$AK167&gt;0,'b2'!$AK167,IF('b2'!$AH167&gt;0,'b2'!$AH167,IF('b2'!$AE167&gt;0,'b2'!$AE167,IF('b2'!$AB167&gt;0,'b2'!$AB167,IF('b2'!$Y167&gt;0,'b2'!$Y167,IF('b2'!$V167&gt;0,'b2'!$V167," ---"))))))))</f>
        <v/>
      </c>
      <c r="AS167" s="246" t="n">
        <v>0</v>
      </c>
      <c r="AT167" s="246" t="n">
        <v>0</v>
      </c>
      <c r="AU167" s="246" t="n">
        <v>0</v>
      </c>
      <c r="AV167" s="246" t="n">
        <v>0</v>
      </c>
      <c r="AW167" s="246" t="n">
        <v>0</v>
      </c>
      <c r="AX167" s="246" t="n">
        <v>0</v>
      </c>
      <c r="AY167" s="246" t="n">
        <v>0</v>
      </c>
      <c r="AZ167" s="246" t="n">
        <v>0</v>
      </c>
      <c r="BA167" s="246" t="n">
        <v>0</v>
      </c>
      <c r="BB167" s="246" t="n">
        <v>0</v>
      </c>
      <c r="BC167" s="246" t="n">
        <v>0</v>
      </c>
      <c r="BD167" s="246" t="n">
        <v>0</v>
      </c>
      <c r="BE167" s="247" t="n">
        <v>0</v>
      </c>
      <c r="BF167" s="248" t="n">
        <v>36850</v>
      </c>
      <c r="BG167" s="248" t="n">
        <v>0</v>
      </c>
      <c r="BH167" s="249" t="n">
        <v>36850</v>
      </c>
      <c r="BI167" s="250" t="inlineStr">
        <is>
          <t>#REF!</t>
        </is>
      </c>
      <c r="BJ167" s="251" t="inlineStr">
        <is>
          <t>#REF!</t>
        </is>
      </c>
      <c r="BK167" s="252" t="n">
        <v>0</v>
      </c>
      <c r="BL167" s="252" t="n">
        <v>0</v>
      </c>
      <c r="BM167" s="247" t="n">
        <v>0</v>
      </c>
      <c r="BN167" s="250" t="inlineStr">
        <is>
          <t>#REF!</t>
        </is>
      </c>
      <c r="BO167" s="251" t="inlineStr">
        <is>
          <t>#REF!</t>
        </is>
      </c>
      <c r="BP167" s="248" t="n">
        <v>0</v>
      </c>
      <c r="BQ167" s="248" t="n">
        <v>0</v>
      </c>
      <c r="BR167" s="249" t="n">
        <v>0</v>
      </c>
      <c r="BS167" s="250" t="inlineStr">
        <is>
          <t>#REF!</t>
        </is>
      </c>
      <c r="BT167" s="251">
        <f>'[2]DATA CONSOLIDADA 2018-2025 '!$BR169-'b2'!$BO167</f>
        <v/>
      </c>
      <c r="BU167" s="248" t="n">
        <v>0</v>
      </c>
      <c r="BV167" s="248" t="n">
        <v>0</v>
      </c>
      <c r="BW167" s="249" t="n">
        <v>0</v>
      </c>
      <c r="BX167" s="250" t="inlineStr">
        <is>
          <t>#REF!</t>
        </is>
      </c>
      <c r="BY167" s="251" t="inlineStr">
        <is>
          <t>#REF!</t>
        </is>
      </c>
      <c r="BZ167" s="248" t="n">
        <v>0</v>
      </c>
      <c r="CA167" s="248" t="n">
        <v>0</v>
      </c>
      <c r="CB167" s="249" t="n">
        <v>0</v>
      </c>
      <c r="CC167" s="250" t="inlineStr">
        <is>
          <t>#REF!</t>
        </is>
      </c>
      <c r="CD167" s="251">
        <f>'[2]DATA CONSOLIDADA 2018-2025 '!$CB169-'b2'!$BW167</f>
        <v/>
      </c>
      <c r="CE167" s="253" t="n">
        <v>0</v>
      </c>
      <c r="CF167" s="253" t="n">
        <v>0</v>
      </c>
      <c r="CG167" s="254" t="n">
        <v>0</v>
      </c>
      <c r="CH167" s="250" t="inlineStr">
        <is>
          <t>#REF!</t>
        </is>
      </c>
      <c r="CI167" s="251">
        <f>'[2]DATA CONSOLIDADA 2018-2025 '!$CG169-'b2'!$CB167</f>
        <v/>
      </c>
      <c r="CJ167" s="247" t="inlineStr">
        <is>
          <t>#REF!</t>
        </is>
      </c>
      <c r="CK167" s="247" t="n">
        <v>0</v>
      </c>
      <c r="CL167" s="247" t="n">
        <v>0</v>
      </c>
      <c r="CM167" s="247" t="n">
        <v>0</v>
      </c>
      <c r="CN167" s="247" t="inlineStr">
        <is>
          <t>#REF!</t>
        </is>
      </c>
      <c r="CO167" s="251">
        <f>'[2]DATA CONSOLIDADA 2018-2025 '!$CM169-'b2'!$CG167</f>
        <v/>
      </c>
      <c r="CP167" s="253" t="n">
        <v>0</v>
      </c>
      <c r="CQ167" s="253" t="n">
        <v>0</v>
      </c>
      <c r="CR167" s="253" t="n">
        <v>0</v>
      </c>
      <c r="CS167" s="253" t="n">
        <v>0</v>
      </c>
      <c r="CT167" s="253" t="n">
        <v>0</v>
      </c>
      <c r="CU167" s="253" t="n">
        <v>0</v>
      </c>
      <c r="CV167" s="247" t="n">
        <v>0</v>
      </c>
      <c r="CW167" s="247" t="n">
        <v>0</v>
      </c>
      <c r="CX167" s="247" t="n">
        <v>0</v>
      </c>
      <c r="CY167" s="247" t="n">
        <v>0</v>
      </c>
      <c r="CZ167" s="247" t="n">
        <v>0</v>
      </c>
      <c r="DA167" s="247" t="n">
        <v>0</v>
      </c>
      <c r="DB167" s="247" t="n">
        <v>0</v>
      </c>
      <c r="DC167" s="255" t="n">
        <v>0</v>
      </c>
      <c r="DD167" s="255" t="n">
        <v>0</v>
      </c>
      <c r="DE167" s="255" t="n">
        <v>0</v>
      </c>
      <c r="DF167" s="255" t="n">
        <v>0</v>
      </c>
      <c r="DG167" s="255" t="n">
        <v>0</v>
      </c>
      <c r="DH167" s="255" t="n">
        <v>0</v>
      </c>
      <c r="DI167" s="256" t="n">
        <v>20486049198</v>
      </c>
      <c r="DJ167" s="257" t="inlineStr">
        <is>
          <t>COOPERATIVA AGROPECUARIA DE SERVICIOS VALLE DEL CUNAS LIMITADA (CAS VALLE DEL CUNAS LTDA)</t>
        </is>
      </c>
      <c r="DK167" s="257" t="inlineStr">
        <is>
          <t>02 Cooperativa</t>
        </is>
      </c>
      <c r="DL167" s="258" t="n"/>
      <c r="DM167" s="258" t="n"/>
      <c r="DN167" s="258" t="n"/>
      <c r="DO167" s="258" t="n"/>
      <c r="DP167" s="258" t="n"/>
      <c r="DQ167" s="258" t="n"/>
      <c r="DR167" s="258" t="n"/>
      <c r="DS167" s="258" t="n"/>
      <c r="DT167" s="258" t="n"/>
      <c r="DU167" s="258" t="n"/>
      <c r="DV167" s="258" t="n"/>
      <c r="DW167" s="258" t="n"/>
      <c r="DX167" s="258" t="n"/>
      <c r="DY167" s="258" t="n"/>
      <c r="DZ167" s="258" t="n"/>
      <c r="EA167" s="258" t="n"/>
      <c r="EB167" s="258" t="n"/>
      <c r="EC167" s="258" t="n"/>
      <c r="ED167" s="258" t="n"/>
      <c r="EE167" s="258" t="n"/>
    </row>
    <row r="168" hidden="1" ht="47.25" customHeight="1">
      <c r="A168" s="240" t="inlineStr">
        <is>
          <t>ASOCIACION DE PRODUCTORES LACTEOS VIDA ABUNDANTE INGENIO</t>
        </is>
      </c>
      <c r="B168" s="240" t="inlineStr">
        <is>
          <t>DERIVADOS LACTEOS</t>
        </is>
      </c>
      <c r="C168" s="240" t="inlineStr">
        <is>
          <t>DERIVADOS LACTEOS</t>
        </is>
      </c>
      <c r="D168" s="240" t="inlineStr">
        <is>
          <t>JUNIN</t>
        </is>
      </c>
      <c r="E168" s="240" t="inlineStr">
        <is>
          <t>120122</t>
        </is>
      </c>
      <c r="F168" s="240" t="inlineStr">
        <is>
          <t>JUNIN</t>
        </is>
      </c>
      <c r="G168" s="240" t="inlineStr">
        <is>
          <t>HUANCAYO</t>
        </is>
      </c>
      <c r="H168" s="240" t="inlineStr">
        <is>
          <t>INGENIO</t>
        </is>
      </c>
      <c r="I168" s="241" t="n"/>
      <c r="J168" s="241" t="n">
        <v>1</v>
      </c>
      <c r="K168" s="241" t="n">
        <v>1</v>
      </c>
      <c r="L168" s="241" t="n"/>
      <c r="M168" s="241" t="n"/>
      <c r="N168" s="241" t="n"/>
      <c r="O168" s="241" t="n"/>
      <c r="P168" s="241" t="n"/>
      <c r="Q168" s="241" t="inlineStr">
        <is>
          <t>PAC</t>
        </is>
      </c>
      <c r="R168" s="242">
        <f>IF(I168=1,I$2,"")&amp;IF(J168=1,IF(I168=1,"-","")&amp;J$2,"")&amp;IF(K168=1,IF(OR(J168=1,I168=1),"-","")&amp;K$2,"")&amp;IF(L168=1,IF(OR(K168=1,J168=1,I168=1),"-","")&amp;L$2,"")&amp;IF(M168=1,IF(OR(L168=1,K168=1,J168=1,I168=1),"-","")&amp;M$2,"")&amp;IF(N168=1,IF(OR(M168=1,L168=1,K168=1,J168=1,I168=1),"-","")&amp;N$2,"")&amp;IF(O168=1,IF(OR(N168=1,M168=1,L168=1,K168=1,J168=1,I168=1),"-","")&amp;O$2,"")&amp;IF(P168=1,IF(I168=1," - ",IF(J168=1," - ",IF(K168=1," - ",IF(L168=1," - ",IF(M168=1," - ",IF(N168=1," - ",IF(O168=1," - ","")))))))&amp;P$2,"")</f>
        <v/>
      </c>
      <c r="S168" s="243">
        <f>SUM('b2'!$I168:$P168)</f>
        <v/>
      </c>
      <c r="T168" s="243">
        <f>IF(OR('b2'!$J168=1,'b2'!$K168=1,'b2'!$L168=1,'b2'!$M168=1,'b2'!$N168=1,'b2'!$O168=1,'b2'!$P168=1),"SI","NO")</f>
        <v/>
      </c>
      <c r="U168" s="243">
        <f>IF(OR('b2'!$K168=1,'b2'!$L168=1,'b2'!$M168=1,'b2'!$N168=1,'b2'!$O168=1,'b2'!$P168=1),"SI","NO")</f>
        <v/>
      </c>
      <c r="V168" s="244" t="n">
        <v>0</v>
      </c>
      <c r="W168" s="245" t="n">
        <v>6</v>
      </c>
      <c r="X168" s="245" t="n">
        <v>12</v>
      </c>
      <c r="Y168" s="244" t="n">
        <v>18</v>
      </c>
      <c r="Z168" s="245" t="n">
        <v>5</v>
      </c>
      <c r="AA168" s="245" t="n">
        <v>13</v>
      </c>
      <c r="AB168" s="244" t="n">
        <v>18</v>
      </c>
      <c r="AC168" s="245" t="n">
        <v>0</v>
      </c>
      <c r="AD168" s="245" t="n">
        <v>0</v>
      </c>
      <c r="AE168" s="244" t="n">
        <v>0</v>
      </c>
      <c r="AF168" s="245" t="n">
        <v>0</v>
      </c>
      <c r="AG168" s="245" t="n">
        <v>0</v>
      </c>
      <c r="AH168" s="244" t="n">
        <v>0</v>
      </c>
      <c r="AI168" s="245" t="n">
        <v>0</v>
      </c>
      <c r="AJ168" s="245" t="n">
        <v>0</v>
      </c>
      <c r="AK168" s="244" t="n">
        <v>0</v>
      </c>
      <c r="AL168" s="245" t="n">
        <v>0</v>
      </c>
      <c r="AM168" s="245" t="n">
        <v>0</v>
      </c>
      <c r="AN168" s="244" t="n">
        <v>0</v>
      </c>
      <c r="AO168" s="245" t="n">
        <v>0</v>
      </c>
      <c r="AP168" s="245" t="n">
        <v>0</v>
      </c>
      <c r="AQ168" s="244" t="n">
        <v>0</v>
      </c>
      <c r="AR168" s="244">
        <f>IF('b2'!$AQ168&gt;0,'b2'!$AQ168,IF('b2'!$AN168&gt;0,'b2'!$AN168,IF('b2'!$AK168&gt;0,'b2'!$AK168,IF('b2'!$AH168&gt;0,'b2'!$AH168,IF('b2'!$AE168&gt;0,'b2'!$AE168,IF('b2'!$AB168&gt;0,'b2'!$AB168,IF('b2'!$Y168&gt;0,'b2'!$Y168,IF('b2'!$V168&gt;0,'b2'!$V168," ---"))))))))</f>
        <v/>
      </c>
      <c r="AS168" s="246" t="n">
        <v>0</v>
      </c>
      <c r="AT168" s="246" t="n">
        <v>2</v>
      </c>
      <c r="AU168" s="246" t="n">
        <v>0</v>
      </c>
      <c r="AV168" s="246" t="n">
        <v>0</v>
      </c>
      <c r="AW168" s="246" t="n">
        <v>0</v>
      </c>
      <c r="AX168" s="246" t="n">
        <v>0</v>
      </c>
      <c r="AY168" s="246" t="n">
        <v>0</v>
      </c>
      <c r="AZ168" s="246" t="n">
        <v>0</v>
      </c>
      <c r="BA168" s="246" t="n">
        <v>0</v>
      </c>
      <c r="BB168" s="246" t="n">
        <v>0</v>
      </c>
      <c r="BC168" s="246" t="n">
        <v>0</v>
      </c>
      <c r="BD168" s="246" t="n">
        <v>0</v>
      </c>
      <c r="BE168" s="247" t="n">
        <v>0</v>
      </c>
      <c r="BF168" s="248" t="n">
        <v>1256</v>
      </c>
      <c r="BG168" s="248" t="n">
        <v>0</v>
      </c>
      <c r="BH168" s="249" t="n">
        <v>1256</v>
      </c>
      <c r="BI168" s="250" t="inlineStr">
        <is>
          <t>#REF!</t>
        </is>
      </c>
      <c r="BJ168" s="251" t="inlineStr">
        <is>
          <t>#REF!</t>
        </is>
      </c>
      <c r="BK168" s="248" t="n">
        <v>26930</v>
      </c>
      <c r="BL168" s="248" t="n">
        <v>0</v>
      </c>
      <c r="BM168" s="249" t="n">
        <v>26930</v>
      </c>
      <c r="BN168" s="250" t="inlineStr">
        <is>
          <t>#REF!</t>
        </is>
      </c>
      <c r="BO168" s="251" t="inlineStr">
        <is>
          <t>#REF!</t>
        </is>
      </c>
      <c r="BP168" s="248" t="n">
        <v>0</v>
      </c>
      <c r="BQ168" s="248" t="n">
        <v>0</v>
      </c>
      <c r="BR168" s="249" t="n">
        <v>0</v>
      </c>
      <c r="BS168" s="250" t="inlineStr">
        <is>
          <t>#REF!</t>
        </is>
      </c>
      <c r="BT168" s="251">
        <f>'[2]DATA CONSOLIDADA 2018-2025 '!$BR170-'b2'!$BO168</f>
        <v/>
      </c>
      <c r="BU168" s="248" t="n">
        <v>0</v>
      </c>
      <c r="BV168" s="248" t="n">
        <v>0</v>
      </c>
      <c r="BW168" s="249" t="n">
        <v>0</v>
      </c>
      <c r="BX168" s="250" t="inlineStr">
        <is>
          <t>#REF!</t>
        </is>
      </c>
      <c r="BY168" s="251" t="inlineStr">
        <is>
          <t>#REF!</t>
        </is>
      </c>
      <c r="BZ168" s="248" t="n">
        <v>0</v>
      </c>
      <c r="CA168" s="248" t="n">
        <v>0</v>
      </c>
      <c r="CB168" s="249" t="n">
        <v>0</v>
      </c>
      <c r="CC168" s="250" t="inlineStr">
        <is>
          <t>#REF!</t>
        </is>
      </c>
      <c r="CD168" s="251">
        <f>'[2]DATA CONSOLIDADA 2018-2025 '!$CB170-'b2'!$BW168</f>
        <v/>
      </c>
      <c r="CE168" s="253" t="n">
        <v>0</v>
      </c>
      <c r="CF168" s="253" t="n">
        <v>0</v>
      </c>
      <c r="CG168" s="254" t="n">
        <v>0</v>
      </c>
      <c r="CH168" s="250" t="inlineStr">
        <is>
          <t>#REF!</t>
        </is>
      </c>
      <c r="CI168" s="251">
        <f>'[2]DATA CONSOLIDADA 2018-2025 '!$CG170-'b2'!$CB168</f>
        <v/>
      </c>
      <c r="CJ168" s="247" t="inlineStr">
        <is>
          <t>#REF!</t>
        </is>
      </c>
      <c r="CK168" s="247" t="n">
        <v>0</v>
      </c>
      <c r="CL168" s="247" t="n">
        <v>0</v>
      </c>
      <c r="CM168" s="247" t="n">
        <v>0</v>
      </c>
      <c r="CN168" s="247" t="inlineStr">
        <is>
          <t>#REF!</t>
        </is>
      </c>
      <c r="CO168" s="251">
        <f>'[2]DATA CONSOLIDADA 2018-2025 '!$CM170-'b2'!$CG168</f>
        <v/>
      </c>
      <c r="CP168" s="253" t="n">
        <v>0</v>
      </c>
      <c r="CQ168" s="253" t="n">
        <v>0</v>
      </c>
      <c r="CR168" s="253" t="n">
        <v>0</v>
      </c>
      <c r="CS168" s="253" t="n">
        <v>0</v>
      </c>
      <c r="CT168" s="253" t="n">
        <v>0</v>
      </c>
      <c r="CU168" s="253" t="n">
        <v>0</v>
      </c>
      <c r="CV168" s="247" t="n">
        <v>0</v>
      </c>
      <c r="CW168" s="247" t="n">
        <v>0</v>
      </c>
      <c r="CX168" s="247" t="n">
        <v>0</v>
      </c>
      <c r="CY168" s="247" t="n">
        <v>0</v>
      </c>
      <c r="CZ168" s="247" t="n">
        <v>0</v>
      </c>
      <c r="DA168" s="247" t="n">
        <v>0</v>
      </c>
      <c r="DB168" s="247" t="n">
        <v>0</v>
      </c>
      <c r="DC168" s="255" t="n">
        <v>0</v>
      </c>
      <c r="DD168" s="255" t="n">
        <v>0</v>
      </c>
      <c r="DE168" s="255" t="n">
        <v>0</v>
      </c>
      <c r="DF168" s="255" t="n">
        <v>0</v>
      </c>
      <c r="DG168" s="255" t="n">
        <v>0</v>
      </c>
      <c r="DH168" s="255" t="n">
        <v>0</v>
      </c>
      <c r="DI168" s="256" t="n">
        <v>20568228368</v>
      </c>
      <c r="DJ168" s="257" t="inlineStr">
        <is>
          <t>ASOCIACION DE PRODUCTORES LACTEOS VIDA ABUNDANTE INGENIO</t>
        </is>
      </c>
      <c r="DK168" s="257" t="inlineStr">
        <is>
          <t>01 Asociación</t>
        </is>
      </c>
      <c r="DL168" s="258" t="n"/>
      <c r="DM168" s="258" t="n"/>
      <c r="DN168" s="258" t="n"/>
      <c r="DO168" s="258" t="n"/>
      <c r="DP168" s="258" t="n"/>
      <c r="DQ168" s="258" t="n"/>
      <c r="DR168" s="258" t="n"/>
      <c r="DS168" s="258" t="n"/>
      <c r="DT168" s="258" t="n"/>
      <c r="DU168" s="258" t="n"/>
      <c r="DV168" s="258" t="n"/>
      <c r="DW168" s="258" t="n"/>
      <c r="DX168" s="258" t="n"/>
      <c r="DY168" s="258" t="n"/>
      <c r="DZ168" s="258" t="n"/>
      <c r="EA168" s="258" t="n"/>
      <c r="EB168" s="258" t="n"/>
      <c r="EC168" s="258" t="n"/>
      <c r="ED168" s="258" t="n"/>
      <c r="EE168" s="258" t="n"/>
    </row>
    <row r="169" hidden="1" ht="47.25" customHeight="1">
      <c r="A169" s="240" t="inlineStr">
        <is>
          <t>ASOCIACIÓN DE PRODUCTORES ECOLÓGICOS DE LAS ZONAS ALTOANDINAS DE JUNÍN - APEZAJ</t>
        </is>
      </c>
      <c r="B169" s="240" t="inlineStr">
        <is>
          <t>PAPA</t>
        </is>
      </c>
      <c r="C169" s="240" t="inlineStr">
        <is>
          <t>PAPA NATIVA</t>
        </is>
      </c>
      <c r="D169" s="240" t="inlineStr">
        <is>
          <t>JUNIN</t>
        </is>
      </c>
      <c r="E169" s="240" t="inlineStr">
        <is>
          <t>120114</t>
        </is>
      </c>
      <c r="F169" s="240" t="inlineStr">
        <is>
          <t>JUNIN</t>
        </is>
      </c>
      <c r="G169" s="240" t="inlineStr">
        <is>
          <t>HUANCAYO</t>
        </is>
      </c>
      <c r="H169" s="240" t="inlineStr">
        <is>
          <t>EL TAMBO</t>
        </is>
      </c>
      <c r="I169" s="241" t="n"/>
      <c r="J169" s="241" t="n">
        <v>1</v>
      </c>
      <c r="K169" s="241" t="n">
        <v>1</v>
      </c>
      <c r="L169" s="241" t="n">
        <v>1</v>
      </c>
      <c r="M169" s="241" t="n">
        <v>1</v>
      </c>
      <c r="N169" s="241" t="n">
        <v>1</v>
      </c>
      <c r="O169" s="241" t="n"/>
      <c r="P169" s="241" t="n"/>
      <c r="Q169" s="241" t="inlineStr">
        <is>
          <t>PAC</t>
        </is>
      </c>
      <c r="R169" s="242">
        <f>IF(I169=1,I$2,"")&amp;IF(J169=1,IF(I169=1,"-","")&amp;J$2,"")&amp;IF(K169=1,IF(OR(J169=1,I169=1),"-","")&amp;K$2,"")&amp;IF(L169=1,IF(OR(K169=1,J169=1,I169=1),"-","")&amp;L$2,"")&amp;IF(M169=1,IF(OR(L169=1,K169=1,J169=1,I169=1),"-","")&amp;M$2,"")&amp;IF(N169=1,IF(OR(M169=1,L169=1,K169=1,J169=1,I169=1),"-","")&amp;N$2,"")&amp;IF(O169=1,IF(OR(N169=1,M169=1,L169=1,K169=1,J169=1,I169=1),"-","")&amp;O$2,"")&amp;IF(P169=1,IF(I169=1," - ",IF(J169=1," - ",IF(K169=1," - ",IF(L169=1," - ",IF(M169=1," - ",IF(N169=1," - ",IF(O169=1," - ","")))))))&amp;P$2,"")</f>
        <v/>
      </c>
      <c r="S169" s="243">
        <f>SUM('b2'!$I169:$P169)</f>
        <v/>
      </c>
      <c r="T169" s="243">
        <f>IF(OR('b2'!$J169=1,'b2'!$K169=1,'b2'!$L169=1,'b2'!$M169=1,'b2'!$N169=1,'b2'!$O169=1,'b2'!$P169=1),"SI","NO")</f>
        <v/>
      </c>
      <c r="U169" s="243">
        <f>IF(OR('b2'!$K169=1,'b2'!$L169=1,'b2'!$M169=1,'b2'!$N169=1,'b2'!$O169=1,'b2'!$P169=1),"SI","NO")</f>
        <v/>
      </c>
      <c r="V169" s="244" t="n">
        <v>0</v>
      </c>
      <c r="W169" s="245" t="n">
        <v>124</v>
      </c>
      <c r="X169" s="245" t="n">
        <v>31</v>
      </c>
      <c r="Y169" s="244" t="n">
        <v>155</v>
      </c>
      <c r="Z169" s="245" t="n">
        <v>197</v>
      </c>
      <c r="AA169" s="245" t="n">
        <v>99</v>
      </c>
      <c r="AB169" s="244" t="n">
        <v>296</v>
      </c>
      <c r="AC169" s="245" t="n">
        <v>148</v>
      </c>
      <c r="AD169" s="245" t="n">
        <v>58</v>
      </c>
      <c r="AE169" s="244" t="n">
        <v>206</v>
      </c>
      <c r="AF169" s="245" t="n">
        <v>148</v>
      </c>
      <c r="AG169" s="245" t="n">
        <v>58</v>
      </c>
      <c r="AH169" s="244" t="n">
        <v>206</v>
      </c>
      <c r="AI169" s="245" t="n">
        <v>148</v>
      </c>
      <c r="AJ169" s="245" t="n">
        <v>58</v>
      </c>
      <c r="AK169" s="244" t="n">
        <v>206</v>
      </c>
      <c r="AL169" s="245" t="n">
        <v>0</v>
      </c>
      <c r="AM169" s="245" t="n">
        <v>0</v>
      </c>
      <c r="AN169" s="244" t="n">
        <v>0</v>
      </c>
      <c r="AO169" s="245" t="n">
        <v>0</v>
      </c>
      <c r="AP169" s="245" t="n">
        <v>0</v>
      </c>
      <c r="AQ169" s="244" t="n">
        <v>0</v>
      </c>
      <c r="AR169" s="244">
        <f>IF('b2'!$AQ169&gt;0,'b2'!$AQ169,IF('b2'!$AN169&gt;0,'b2'!$AN169,IF('b2'!$AK169&gt;0,'b2'!$AK169,IF('b2'!$AH169&gt;0,'b2'!$AH169,IF('b2'!$AE169&gt;0,'b2'!$AE169,IF('b2'!$AB169&gt;0,'b2'!$AB169,IF('b2'!$Y169&gt;0,'b2'!$Y169,IF('b2'!$V169&gt;0,'b2'!$V169," ---"))))))))</f>
        <v/>
      </c>
      <c r="AS169" s="246" t="n">
        <v>0</v>
      </c>
      <c r="AT169" s="246" t="n">
        <v>0</v>
      </c>
      <c r="AU169" s="246" t="n">
        <v>45</v>
      </c>
      <c r="AV169" s="246" t="n">
        <v>1</v>
      </c>
      <c r="AW169" s="246" t="n">
        <v>33</v>
      </c>
      <c r="AX169" s="246" t="n">
        <v>2</v>
      </c>
      <c r="AY169" s="246" t="n">
        <v>37</v>
      </c>
      <c r="AZ169" s="246" t="n">
        <v>3</v>
      </c>
      <c r="BA169" s="246" t="n">
        <v>0</v>
      </c>
      <c r="BB169" s="246" t="n">
        <v>0</v>
      </c>
      <c r="BC169" s="246" t="n">
        <v>0</v>
      </c>
      <c r="BD169" s="246" t="n">
        <v>0</v>
      </c>
      <c r="BE169" s="247" t="n">
        <v>0</v>
      </c>
      <c r="BF169" s="248" t="n">
        <v>485191.97</v>
      </c>
      <c r="BG169" s="248" t="n">
        <v>0</v>
      </c>
      <c r="BH169" s="249" t="n">
        <v>485191.97</v>
      </c>
      <c r="BI169" s="250" t="inlineStr">
        <is>
          <t>#REF!</t>
        </is>
      </c>
      <c r="BJ169" s="251" t="inlineStr">
        <is>
          <t>#REF!</t>
        </is>
      </c>
      <c r="BK169" s="248" t="n">
        <v>306114.21</v>
      </c>
      <c r="BL169" s="248" t="n">
        <v>0</v>
      </c>
      <c r="BM169" s="249" t="n">
        <v>306114.21</v>
      </c>
      <c r="BN169" s="250" t="inlineStr">
        <is>
          <t>#REF!</t>
        </is>
      </c>
      <c r="BO169" s="251" t="inlineStr">
        <is>
          <t>#REF!</t>
        </is>
      </c>
      <c r="BP169" s="248" t="n">
        <v>316195.8</v>
      </c>
      <c r="BQ169" s="248" t="n">
        <v>0</v>
      </c>
      <c r="BR169" s="249" t="n">
        <v>316195.8</v>
      </c>
      <c r="BS169" s="250" t="inlineStr">
        <is>
          <t>#REF!</t>
        </is>
      </c>
      <c r="BT169" s="251">
        <f>'[2]DATA CONSOLIDADA 2018-2025 '!$BR171-'b2'!$BO169</f>
        <v/>
      </c>
      <c r="BU169" s="248" t="n">
        <v>169602.31</v>
      </c>
      <c r="BV169" s="248" t="n">
        <v>0</v>
      </c>
      <c r="BW169" s="249" t="n">
        <v>169602.31</v>
      </c>
      <c r="BX169" s="250" t="inlineStr">
        <is>
          <t>#REF!</t>
        </is>
      </c>
      <c r="BY169" s="251" t="inlineStr">
        <is>
          <t>#REF!</t>
        </is>
      </c>
      <c r="BZ169" s="248" t="n">
        <v>445342.5</v>
      </c>
      <c r="CA169" s="248" t="n">
        <v>0</v>
      </c>
      <c r="CB169" s="249" t="n">
        <v>445342.5</v>
      </c>
      <c r="CC169" s="250" t="inlineStr">
        <is>
          <t>#REF!</t>
        </is>
      </c>
      <c r="CD169" s="251">
        <f>'[2]DATA CONSOLIDADA 2018-2025 '!$CB171-'b2'!$BW169</f>
        <v/>
      </c>
      <c r="CE169" s="253" t="n">
        <v>0</v>
      </c>
      <c r="CF169" s="253" t="n">
        <v>0</v>
      </c>
      <c r="CG169" s="254" t="n">
        <v>0</v>
      </c>
      <c r="CH169" s="250" t="inlineStr">
        <is>
          <t>#REF!</t>
        </is>
      </c>
      <c r="CI169" s="251">
        <f>'[2]DATA CONSOLIDADA 2018-2025 '!$CG171-'b2'!$CB169</f>
        <v/>
      </c>
      <c r="CJ169" s="247" t="inlineStr">
        <is>
          <t>#REF!</t>
        </is>
      </c>
      <c r="CK169" s="247" t="n">
        <v>0</v>
      </c>
      <c r="CL169" s="247" t="n">
        <v>0</v>
      </c>
      <c r="CM169" s="247" t="n">
        <v>0</v>
      </c>
      <c r="CN169" s="247" t="inlineStr">
        <is>
          <t>#REF!</t>
        </is>
      </c>
      <c r="CO169" s="251">
        <f>'[2]DATA CONSOLIDADA 2018-2025 '!$CM171-'b2'!$CG169</f>
        <v/>
      </c>
      <c r="CP169" s="253" t="n">
        <v>0</v>
      </c>
      <c r="CQ169" s="253" t="n">
        <v>412342.5</v>
      </c>
      <c r="CR169" s="253" t="n">
        <v>0</v>
      </c>
      <c r="CS169" s="253" t="n">
        <v>33000</v>
      </c>
      <c r="CT169" s="253" t="n">
        <v>0</v>
      </c>
      <c r="CU169" s="253" t="n">
        <v>0</v>
      </c>
      <c r="CV169" s="247" t="n">
        <v>445342.5</v>
      </c>
      <c r="CW169" s="247" t="n">
        <v>0</v>
      </c>
      <c r="CX169" s="247" t="n">
        <v>0</v>
      </c>
      <c r="CY169" s="247" t="n">
        <v>0</v>
      </c>
      <c r="CZ169" s="247" t="n">
        <v>0</v>
      </c>
      <c r="DA169" s="247" t="n">
        <v>0</v>
      </c>
      <c r="DB169" s="247" t="n">
        <v>0</v>
      </c>
      <c r="DC169" s="255" t="n">
        <v>0</v>
      </c>
      <c r="DD169" s="255" t="n">
        <v>0</v>
      </c>
      <c r="DE169" s="255" t="n">
        <v>0</v>
      </c>
      <c r="DF169" s="255" t="n">
        <v>0</v>
      </c>
      <c r="DG169" s="255" t="n">
        <v>0</v>
      </c>
      <c r="DH169" s="255" t="n">
        <v>0</v>
      </c>
      <c r="DI169" s="256" t="n">
        <v>20604419175</v>
      </c>
      <c r="DJ169" s="257" t="inlineStr">
        <is>
          <t>ASOCIACION DE PRODUCTORES AGROPECUARIOS ECOLOGICOS DE LAS ZONAS ALTO ANDINAS DE JUNIN</t>
        </is>
      </c>
      <c r="DK169" s="257" t="inlineStr">
        <is>
          <t>01 Asociación</t>
        </is>
      </c>
      <c r="DL169" s="258" t="n"/>
      <c r="DM169" s="258" t="n"/>
      <c r="DN169" s="258" t="n"/>
      <c r="DO169" s="258" t="n"/>
      <c r="DP169" s="258" t="n"/>
      <c r="DQ169" s="258" t="n"/>
      <c r="DR169" s="258" t="n"/>
      <c r="DS169" s="258" t="n"/>
      <c r="DT169" s="258" t="n"/>
      <c r="DU169" s="258" t="n"/>
      <c r="DV169" s="258" t="n"/>
      <c r="DW169" s="258" t="n"/>
      <c r="DX169" s="258" t="n"/>
      <c r="DY169" s="258" t="n"/>
      <c r="DZ169" s="258" t="n"/>
      <c r="EA169" s="258" t="n"/>
      <c r="EB169" s="258" t="n"/>
      <c r="EC169" s="258" t="n"/>
      <c r="ED169" s="258" t="n"/>
      <c r="EE169" s="258" t="n"/>
    </row>
    <row r="170" hidden="1" ht="47.25" customHeight="1">
      <c r="A170" s="240" t="inlineStr">
        <is>
          <t>ASOCIACIÓN DE PRODUCTORES "PIÑAS EL SAMAÑU"</t>
        </is>
      </c>
      <c r="B170" s="240" t="inlineStr">
        <is>
          <t>PIÑA</t>
        </is>
      </c>
      <c r="C170" s="240" t="inlineStr">
        <is>
          <t>PIÑA</t>
        </is>
      </c>
      <c r="D170" s="240" t="inlineStr">
        <is>
          <t>JUNIN</t>
        </is>
      </c>
      <c r="E170" s="240" t="inlineStr">
        <is>
          <t>120606</t>
        </is>
      </c>
      <c r="F170" s="240" t="inlineStr">
        <is>
          <t>JUNIN</t>
        </is>
      </c>
      <c r="G170" s="240" t="inlineStr">
        <is>
          <t>SATIPO</t>
        </is>
      </c>
      <c r="H170" s="240" t="inlineStr">
        <is>
          <t>PANGOA</t>
        </is>
      </c>
      <c r="I170" s="241" t="n"/>
      <c r="J170" s="241" t="n">
        <v>1</v>
      </c>
      <c r="K170" s="241" t="n">
        <v>1</v>
      </c>
      <c r="L170" s="241" t="n"/>
      <c r="M170" s="241" t="n"/>
      <c r="N170" s="241" t="n"/>
      <c r="O170" s="241" t="n"/>
      <c r="P170" s="241" t="n"/>
      <c r="Q170" s="241" t="inlineStr">
        <is>
          <t>PAC</t>
        </is>
      </c>
      <c r="R170" s="242">
        <f>IF(I170=1,I$2,"")&amp;IF(J170=1,IF(I170=1,"-","")&amp;J$2,"")&amp;IF(K170=1,IF(OR(J170=1,I170=1),"-","")&amp;K$2,"")&amp;IF(L170=1,IF(OR(K170=1,J170=1,I170=1),"-","")&amp;L$2,"")&amp;IF(M170=1,IF(OR(L170=1,K170=1,J170=1,I170=1),"-","")&amp;M$2,"")&amp;IF(N170=1,IF(OR(M170=1,L170=1,K170=1,J170=1,I170=1),"-","")&amp;N$2,"")&amp;IF(O170=1,IF(OR(N170=1,M170=1,L170=1,K170=1,J170=1,I170=1),"-","")&amp;O$2,"")&amp;IF(P170=1,IF(I170=1," - ",IF(J170=1," - ",IF(K170=1," - ",IF(L170=1," - ",IF(M170=1," - ",IF(N170=1," - ",IF(O170=1," - ","")))))))&amp;P$2,"")</f>
        <v/>
      </c>
      <c r="S170" s="243">
        <f>SUM('b2'!$I170:$P170)</f>
        <v/>
      </c>
      <c r="T170" s="243">
        <f>IF(OR('b2'!$J170=1,'b2'!$K170=1,'b2'!$L170=1,'b2'!$M170=1,'b2'!$N170=1,'b2'!$O170=1,'b2'!$P170=1),"SI","NO")</f>
        <v/>
      </c>
      <c r="U170" s="243">
        <f>IF(OR('b2'!$K170=1,'b2'!$L170=1,'b2'!$M170=1,'b2'!$N170=1,'b2'!$O170=1,'b2'!$P170=1),"SI","NO")</f>
        <v/>
      </c>
      <c r="V170" s="244" t="n">
        <v>0</v>
      </c>
      <c r="W170" s="245" t="n">
        <v>18</v>
      </c>
      <c r="X170" s="245" t="n">
        <v>4</v>
      </c>
      <c r="Y170" s="244" t="n">
        <v>22</v>
      </c>
      <c r="Z170" s="245" t="n">
        <v>18</v>
      </c>
      <c r="AA170" s="245" t="n">
        <v>4</v>
      </c>
      <c r="AB170" s="244" t="n">
        <v>22</v>
      </c>
      <c r="AC170" s="245" t="n">
        <v>0</v>
      </c>
      <c r="AD170" s="245" t="n">
        <v>0</v>
      </c>
      <c r="AE170" s="244" t="n">
        <v>0</v>
      </c>
      <c r="AF170" s="245" t="n">
        <v>0</v>
      </c>
      <c r="AG170" s="245" t="n">
        <v>0</v>
      </c>
      <c r="AH170" s="244" t="n">
        <v>0</v>
      </c>
      <c r="AI170" s="245" t="n">
        <v>0</v>
      </c>
      <c r="AJ170" s="245" t="n">
        <v>0</v>
      </c>
      <c r="AK170" s="244" t="n">
        <v>0</v>
      </c>
      <c r="AL170" s="245" t="n">
        <v>0</v>
      </c>
      <c r="AM170" s="245" t="n">
        <v>0</v>
      </c>
      <c r="AN170" s="244" t="n">
        <v>0</v>
      </c>
      <c r="AO170" s="245" t="n">
        <v>0</v>
      </c>
      <c r="AP170" s="245" t="n">
        <v>0</v>
      </c>
      <c r="AQ170" s="244" t="n">
        <v>0</v>
      </c>
      <c r="AR170" s="244">
        <f>IF('b2'!$AQ170&gt;0,'b2'!$AQ170,IF('b2'!$AN170&gt;0,'b2'!$AN170,IF('b2'!$AK170&gt;0,'b2'!$AK170,IF('b2'!$AH170&gt;0,'b2'!$AH170,IF('b2'!$AE170&gt;0,'b2'!$AE170,IF('b2'!$AB170&gt;0,'b2'!$AB170,IF('b2'!$Y170&gt;0,'b2'!$Y170,IF('b2'!$V170&gt;0,'b2'!$V170," ---"))))))))</f>
        <v/>
      </c>
      <c r="AS170" s="246" t="n">
        <v>0</v>
      </c>
      <c r="AT170" s="246" t="n">
        <v>2</v>
      </c>
      <c r="AU170" s="246" t="n">
        <v>0</v>
      </c>
      <c r="AV170" s="246" t="n">
        <v>0</v>
      </c>
      <c r="AW170" s="246" t="n">
        <v>0</v>
      </c>
      <c r="AX170" s="246" t="n">
        <v>0</v>
      </c>
      <c r="AY170" s="246" t="n">
        <v>0</v>
      </c>
      <c r="AZ170" s="246" t="n">
        <v>0</v>
      </c>
      <c r="BA170" s="246" t="n">
        <v>0</v>
      </c>
      <c r="BB170" s="246" t="n">
        <v>0</v>
      </c>
      <c r="BC170" s="246" t="n">
        <v>0</v>
      </c>
      <c r="BD170" s="246" t="n">
        <v>0</v>
      </c>
      <c r="BE170" s="249" t="n">
        <v>0</v>
      </c>
      <c r="BF170" s="248" t="n">
        <v>96115</v>
      </c>
      <c r="BG170" s="248" t="n">
        <v>0</v>
      </c>
      <c r="BH170" s="249" t="n">
        <v>96115</v>
      </c>
      <c r="BI170" s="250" t="inlineStr">
        <is>
          <t>#REF!</t>
        </is>
      </c>
      <c r="BJ170" s="251" t="inlineStr">
        <is>
          <t>#REF!</t>
        </is>
      </c>
      <c r="BK170" s="248" t="n">
        <v>56565</v>
      </c>
      <c r="BL170" s="248" t="n">
        <v>0</v>
      </c>
      <c r="BM170" s="249" t="n">
        <v>56565</v>
      </c>
      <c r="BN170" s="250" t="inlineStr">
        <is>
          <t>#REF!</t>
        </is>
      </c>
      <c r="BO170" s="251" t="inlineStr">
        <is>
          <t>#REF!</t>
        </is>
      </c>
      <c r="BP170" s="248" t="n">
        <v>0</v>
      </c>
      <c r="BQ170" s="248" t="n">
        <v>0</v>
      </c>
      <c r="BR170" s="249" t="n">
        <v>0</v>
      </c>
      <c r="BS170" s="250" t="inlineStr">
        <is>
          <t>#REF!</t>
        </is>
      </c>
      <c r="BT170" s="251">
        <f>'[2]DATA CONSOLIDADA 2018-2025 '!$BR172-'b2'!$BO170</f>
        <v/>
      </c>
      <c r="BU170" s="248" t="n">
        <v>0</v>
      </c>
      <c r="BV170" s="248" t="n">
        <v>0</v>
      </c>
      <c r="BW170" s="249" t="n">
        <v>0</v>
      </c>
      <c r="BX170" s="250" t="inlineStr">
        <is>
          <t>#REF!</t>
        </is>
      </c>
      <c r="BY170" s="251" t="inlineStr">
        <is>
          <t>#REF!</t>
        </is>
      </c>
      <c r="BZ170" s="248" t="n">
        <v>0</v>
      </c>
      <c r="CA170" s="248" t="n">
        <v>0</v>
      </c>
      <c r="CB170" s="249" t="n">
        <v>0</v>
      </c>
      <c r="CC170" s="250" t="inlineStr">
        <is>
          <t>#REF!</t>
        </is>
      </c>
      <c r="CD170" s="251">
        <f>'[2]DATA CONSOLIDADA 2018-2025 '!$CB172-'b2'!$BW170</f>
        <v/>
      </c>
      <c r="CE170" s="253" t="n">
        <v>0</v>
      </c>
      <c r="CF170" s="253" t="n">
        <v>0</v>
      </c>
      <c r="CG170" s="254" t="n">
        <v>0</v>
      </c>
      <c r="CH170" s="250" t="inlineStr">
        <is>
          <t>#REF!</t>
        </is>
      </c>
      <c r="CI170" s="251">
        <f>'[2]DATA CONSOLIDADA 2018-2025 '!$CG172-'b2'!$CB170</f>
        <v/>
      </c>
      <c r="CJ170" s="247" t="inlineStr">
        <is>
          <t>#REF!</t>
        </is>
      </c>
      <c r="CK170" s="247" t="n">
        <v>0</v>
      </c>
      <c r="CL170" s="247" t="n">
        <v>0</v>
      </c>
      <c r="CM170" s="247" t="n">
        <v>0</v>
      </c>
      <c r="CN170" s="247" t="inlineStr">
        <is>
          <t>#REF!</t>
        </is>
      </c>
      <c r="CO170" s="251">
        <f>'[2]DATA CONSOLIDADA 2018-2025 '!$CM172-'b2'!$CG170</f>
        <v/>
      </c>
      <c r="CP170" s="253" t="n">
        <v>0</v>
      </c>
      <c r="CQ170" s="253" t="n">
        <v>0</v>
      </c>
      <c r="CR170" s="253" t="n">
        <v>0</v>
      </c>
      <c r="CS170" s="253" t="n">
        <v>0</v>
      </c>
      <c r="CT170" s="253" t="n">
        <v>0</v>
      </c>
      <c r="CU170" s="253" t="n">
        <v>0</v>
      </c>
      <c r="CV170" s="247" t="n">
        <v>0</v>
      </c>
      <c r="CW170" s="247" t="n">
        <v>0</v>
      </c>
      <c r="CX170" s="247" t="n">
        <v>0</v>
      </c>
      <c r="CY170" s="247" t="n">
        <v>0</v>
      </c>
      <c r="CZ170" s="247" t="n">
        <v>0</v>
      </c>
      <c r="DA170" s="247" t="n">
        <v>0</v>
      </c>
      <c r="DB170" s="247" t="n">
        <v>0</v>
      </c>
      <c r="DC170" s="255" t="n">
        <v>0</v>
      </c>
      <c r="DD170" s="255" t="n">
        <v>0</v>
      </c>
      <c r="DE170" s="255" t="n">
        <v>0</v>
      </c>
      <c r="DF170" s="255" t="n">
        <v>0</v>
      </c>
      <c r="DG170" s="255" t="n">
        <v>0</v>
      </c>
      <c r="DH170" s="255" t="n">
        <v>0</v>
      </c>
      <c r="DI170" s="256" t="n">
        <v>20568733411</v>
      </c>
      <c r="DJ170" s="257" t="inlineStr">
        <is>
          <t>ASOCIACIÓN DE PRODUCTORES "PIÑAS EL SAMAÑU"</t>
        </is>
      </c>
      <c r="DK170" s="257" t="inlineStr">
        <is>
          <t>01 Asociación</t>
        </is>
      </c>
      <c r="DL170" s="258" t="n"/>
      <c r="DM170" s="258" t="n"/>
      <c r="DN170" s="258" t="n"/>
      <c r="DO170" s="258" t="n"/>
      <c r="DP170" s="258" t="n"/>
      <c r="DQ170" s="258" t="n"/>
      <c r="DR170" s="258" t="n"/>
      <c r="DS170" s="258" t="n"/>
      <c r="DT170" s="258" t="n"/>
      <c r="DU170" s="258" t="n"/>
      <c r="DV170" s="258" t="n"/>
      <c r="DW170" s="258" t="n"/>
      <c r="DX170" s="258" t="n"/>
      <c r="DY170" s="258" t="n"/>
      <c r="DZ170" s="258" t="n"/>
      <c r="EA170" s="258" t="n"/>
      <c r="EB170" s="258" t="n"/>
      <c r="EC170" s="258" t="n"/>
      <c r="ED170" s="258" t="n"/>
      <c r="EE170" s="258" t="n"/>
    </row>
    <row r="171" ht="47.25" customHeight="1">
      <c r="A171" s="240" t="inlineStr">
        <is>
          <t>COOPERATIVA AGRO ECOLOGICA INDUSTRIAL MAZAMARI</t>
        </is>
      </c>
      <c r="B171" s="240" t="inlineStr">
        <is>
          <t>CACAO</t>
        </is>
      </c>
      <c r="C171" s="240" t="inlineStr">
        <is>
          <t>CACAO</t>
        </is>
      </c>
      <c r="D171" s="240" t="inlineStr">
        <is>
          <t>JUNIN</t>
        </is>
      </c>
      <c r="E171" s="240" t="inlineStr">
        <is>
          <t>120604</t>
        </is>
      </c>
      <c r="F171" s="240" t="inlineStr">
        <is>
          <t>JUNIN</t>
        </is>
      </c>
      <c r="G171" s="240" t="inlineStr">
        <is>
          <t>SATIPO</t>
        </is>
      </c>
      <c r="H171" s="240" t="inlineStr">
        <is>
          <t>MAZAMARI</t>
        </is>
      </c>
      <c r="I171" s="241" t="n"/>
      <c r="J171" s="241" t="n">
        <v>1</v>
      </c>
      <c r="K171" s="241" t="n"/>
      <c r="L171" s="241" t="n"/>
      <c r="M171" s="241" t="n"/>
      <c r="N171" s="241" t="n"/>
      <c r="O171" s="241" t="n"/>
      <c r="P171" s="241" t="n"/>
      <c r="Q171" s="241" t="inlineStr">
        <is>
          <t>PAC</t>
        </is>
      </c>
      <c r="R171" s="242">
        <f>IF(I171=1,I$2,"")&amp;IF(J171=1,IF(I171=1,"-","")&amp;J$2,"")&amp;IF(K171=1,IF(OR(J171=1,I171=1),"-","")&amp;K$2,"")&amp;IF(L171=1,IF(OR(K171=1,J171=1,I171=1),"-","")&amp;L$2,"")&amp;IF(M171=1,IF(OR(L171=1,K171=1,J171=1,I171=1),"-","")&amp;M$2,"")&amp;IF(N171=1,IF(OR(M171=1,L171=1,K171=1,J171=1,I171=1),"-","")&amp;N$2,"")&amp;IF(O171=1,IF(OR(N171=1,M171=1,L171=1,K171=1,J171=1,I171=1),"-","")&amp;O$2,"")&amp;IF(P171=1,IF(I171=1," - ",IF(J171=1," - ",IF(K171=1," - ",IF(L171=1," - ",IF(M171=1," - ",IF(N171=1," - ",IF(O171=1," - ","")))))))&amp;P$2,"")</f>
        <v/>
      </c>
      <c r="S171" s="243">
        <f>SUM('b2'!$I171:$P171)</f>
        <v/>
      </c>
      <c r="T171" s="243">
        <f>IF(OR('b2'!$J171=1,'b2'!$K171=1,'b2'!$L171=1,'b2'!$M171=1,'b2'!$N171=1,'b2'!$O171=1,'b2'!$P171=1),"SI","NO")</f>
        <v/>
      </c>
      <c r="U171" s="243">
        <f>IF(OR('b2'!$K171=1,'b2'!$L171=1,'b2'!$M171=1,'b2'!$N171=1,'b2'!$O171=1,'b2'!$P171=1),"SI","NO")</f>
        <v/>
      </c>
      <c r="V171" s="244" t="n">
        <v>0</v>
      </c>
      <c r="W171" s="245" t="n">
        <v>0</v>
      </c>
      <c r="X171" s="245" t="n">
        <v>0</v>
      </c>
      <c r="Y171" s="244" t="n">
        <v>0</v>
      </c>
      <c r="Z171" s="245" t="n">
        <v>0</v>
      </c>
      <c r="AA171" s="245" t="n">
        <v>0</v>
      </c>
      <c r="AB171" s="244" t="n">
        <v>0</v>
      </c>
      <c r="AC171" s="245" t="n">
        <v>0</v>
      </c>
      <c r="AD171" s="245" t="n">
        <v>0</v>
      </c>
      <c r="AE171" s="244" t="n">
        <v>0</v>
      </c>
      <c r="AF171" s="245" t="n">
        <v>0</v>
      </c>
      <c r="AG171" s="245" t="n">
        <v>0</v>
      </c>
      <c r="AH171" s="244" t="n">
        <v>0</v>
      </c>
      <c r="AI171" s="245" t="n">
        <v>0</v>
      </c>
      <c r="AJ171" s="245" t="n">
        <v>0</v>
      </c>
      <c r="AK171" s="244" t="n">
        <v>0</v>
      </c>
      <c r="AL171" s="245" t="n">
        <v>0</v>
      </c>
      <c r="AM171" s="245" t="n">
        <v>0</v>
      </c>
      <c r="AN171" s="244" t="n">
        <v>0</v>
      </c>
      <c r="AO171" s="245" t="n">
        <v>0</v>
      </c>
      <c r="AP171" s="245" t="n">
        <v>0</v>
      </c>
      <c r="AQ171" s="244" t="n">
        <v>0</v>
      </c>
      <c r="AR171" s="244">
        <f>IF('b2'!$AQ171&gt;0,'b2'!$AQ171,IF('b2'!$AN171&gt;0,'b2'!$AN171,IF('b2'!$AK171&gt;0,'b2'!$AK171,IF('b2'!$AH171&gt;0,'b2'!$AH171,IF('b2'!$AE171&gt;0,'b2'!$AE171,IF('b2'!$AB171&gt;0,'b2'!$AB171,IF('b2'!$Y171&gt;0,'b2'!$Y171,IF('b2'!$V171&gt;0,'b2'!$V171," ---"))))))))</f>
        <v/>
      </c>
      <c r="AS171" s="246" t="n">
        <v>0</v>
      </c>
      <c r="AT171" s="246" t="n">
        <v>0</v>
      </c>
      <c r="AU171" s="246" t="n">
        <v>0</v>
      </c>
      <c r="AV171" s="246" t="n">
        <v>0</v>
      </c>
      <c r="AW171" s="246" t="n">
        <v>0</v>
      </c>
      <c r="AX171" s="246" t="n">
        <v>0</v>
      </c>
      <c r="AY171" s="246" t="n">
        <v>0</v>
      </c>
      <c r="AZ171" s="246" t="n">
        <v>0</v>
      </c>
      <c r="BA171" s="246" t="n">
        <v>0</v>
      </c>
      <c r="BB171" s="246" t="n">
        <v>0</v>
      </c>
      <c r="BC171" s="246" t="n">
        <v>0</v>
      </c>
      <c r="BD171" s="246" t="n">
        <v>0</v>
      </c>
      <c r="BE171" s="249" t="n">
        <v>0</v>
      </c>
      <c r="BF171" s="248" t="n">
        <v>0</v>
      </c>
      <c r="BG171" s="248" t="n">
        <v>0</v>
      </c>
      <c r="BH171" s="249" t="n">
        <v>0</v>
      </c>
      <c r="BI171" s="250" t="inlineStr">
        <is>
          <t>#REF!</t>
        </is>
      </c>
      <c r="BJ171" s="251" t="inlineStr">
        <is>
          <t>#REF!</t>
        </is>
      </c>
      <c r="BK171" s="248" t="n">
        <v>0</v>
      </c>
      <c r="BL171" s="248" t="n">
        <v>0</v>
      </c>
      <c r="BM171" s="249" t="n">
        <v>0</v>
      </c>
      <c r="BN171" s="250" t="inlineStr">
        <is>
          <t>#REF!</t>
        </is>
      </c>
      <c r="BO171" s="251" t="inlineStr">
        <is>
          <t>#REF!</t>
        </is>
      </c>
      <c r="BP171" s="248" t="n">
        <v>0</v>
      </c>
      <c r="BQ171" s="248" t="n">
        <v>0</v>
      </c>
      <c r="BR171" s="249" t="n">
        <v>0</v>
      </c>
      <c r="BS171" s="250" t="inlineStr">
        <is>
          <t>#REF!</t>
        </is>
      </c>
      <c r="BT171" s="251">
        <f>'[2]DATA CONSOLIDADA 2018-2025 '!$BR173-'b2'!$BO171</f>
        <v/>
      </c>
      <c r="BU171" s="248" t="n">
        <v>0</v>
      </c>
      <c r="BV171" s="248" t="n">
        <v>0</v>
      </c>
      <c r="BW171" s="249" t="n">
        <v>0</v>
      </c>
      <c r="BX171" s="250" t="inlineStr">
        <is>
          <t>#REF!</t>
        </is>
      </c>
      <c r="BY171" s="251" t="inlineStr">
        <is>
          <t>#REF!</t>
        </is>
      </c>
      <c r="BZ171" s="248" t="n">
        <v>0</v>
      </c>
      <c r="CA171" s="248" t="n">
        <v>0</v>
      </c>
      <c r="CB171" s="249" t="n">
        <v>0</v>
      </c>
      <c r="CC171" s="250" t="inlineStr">
        <is>
          <t>#REF!</t>
        </is>
      </c>
      <c r="CD171" s="251">
        <f>'[2]DATA CONSOLIDADA 2018-2025 '!$CB173-'b2'!$BW171</f>
        <v/>
      </c>
      <c r="CE171" s="253" t="n">
        <v>0</v>
      </c>
      <c r="CF171" s="253" t="n">
        <v>0</v>
      </c>
      <c r="CG171" s="254" t="n">
        <v>0</v>
      </c>
      <c r="CH171" s="250" t="inlineStr">
        <is>
          <t>#REF!</t>
        </is>
      </c>
      <c r="CI171" s="251">
        <f>'[2]DATA CONSOLIDADA 2018-2025 '!$CG173-'b2'!$CB171</f>
        <v/>
      </c>
      <c r="CJ171" s="247" t="inlineStr">
        <is>
          <t>#REF!</t>
        </is>
      </c>
      <c r="CK171" s="247" t="n">
        <v>0</v>
      </c>
      <c r="CL171" s="247" t="n">
        <v>0</v>
      </c>
      <c r="CM171" s="247" t="n">
        <v>0</v>
      </c>
      <c r="CN171" s="247" t="inlineStr">
        <is>
          <t>#REF!</t>
        </is>
      </c>
      <c r="CO171" s="251">
        <f>'[2]DATA CONSOLIDADA 2018-2025 '!$CM173-'b2'!$CG171</f>
        <v/>
      </c>
      <c r="CP171" s="253" t="n">
        <v>0</v>
      </c>
      <c r="CQ171" s="253" t="n">
        <v>0</v>
      </c>
      <c r="CR171" s="253" t="n">
        <v>0</v>
      </c>
      <c r="CS171" s="253" t="n">
        <v>0</v>
      </c>
      <c r="CT171" s="253" t="n">
        <v>0</v>
      </c>
      <c r="CU171" s="253" t="n">
        <v>0</v>
      </c>
      <c r="CV171" s="247" t="n">
        <v>0</v>
      </c>
      <c r="CW171" s="247" t="n">
        <v>0</v>
      </c>
      <c r="CX171" s="247" t="n">
        <v>0</v>
      </c>
      <c r="CY171" s="247" t="n">
        <v>0</v>
      </c>
      <c r="CZ171" s="247" t="n">
        <v>0</v>
      </c>
      <c r="DA171" s="247" t="n">
        <v>0</v>
      </c>
      <c r="DB171" s="247" t="n">
        <v>0</v>
      </c>
      <c r="DC171" s="255" t="n">
        <v>0</v>
      </c>
      <c r="DD171" s="255" t="n">
        <v>0</v>
      </c>
      <c r="DE171" s="255" t="n">
        <v>0</v>
      </c>
      <c r="DF171" s="255" t="n">
        <v>0</v>
      </c>
      <c r="DG171" s="255" t="n">
        <v>0</v>
      </c>
      <c r="DH171" s="255" t="n">
        <v>0</v>
      </c>
      <c r="DI171" s="256" t="n">
        <v>20486876019</v>
      </c>
      <c r="DJ171" s="257" t="inlineStr">
        <is>
          <t>COOPERATIVA AGROECOLOGICO INDUSTRIAL MAZAMARI LTDA</t>
        </is>
      </c>
      <c r="DK171" s="257" t="inlineStr">
        <is>
          <t>02 Cooperativa</t>
        </is>
      </c>
      <c r="DL171" s="258" t="n"/>
      <c r="DM171" s="258" t="n"/>
      <c r="DN171" s="258" t="n"/>
      <c r="DO171" s="258" t="n"/>
      <c r="DP171" s="258" t="n"/>
      <c r="DQ171" s="258" t="n"/>
      <c r="DR171" s="258" t="n"/>
      <c r="DS171" s="258" t="n"/>
      <c r="DT171" s="258" t="n"/>
      <c r="DU171" s="258" t="n"/>
      <c r="DV171" s="258" t="n"/>
      <c r="DW171" s="258" t="n"/>
      <c r="DX171" s="258" t="n"/>
      <c r="DY171" s="258" t="n"/>
      <c r="DZ171" s="258" t="n"/>
      <c r="EA171" s="258" t="n"/>
      <c r="EB171" s="258" t="n"/>
      <c r="EC171" s="258" t="n"/>
      <c r="ED171" s="258" t="n"/>
      <c r="EE171" s="258" t="n"/>
    </row>
    <row r="172" hidden="1" ht="47.25" customHeight="1">
      <c r="A172" s="240" t="inlineStr">
        <is>
          <t>CENTRAL DE ORGANIZACIONES PRODUCTORAS DE CITRICOS DE LA PROVINCIA DE SATIPO</t>
        </is>
      </c>
      <c r="B172" s="240" t="inlineStr">
        <is>
          <t>NARANJA</t>
        </is>
      </c>
      <c r="C172" s="240" t="inlineStr">
        <is>
          <t>NARANJA</t>
        </is>
      </c>
      <c r="D172" s="240" t="inlineStr">
        <is>
          <t>JUNIN</t>
        </is>
      </c>
      <c r="E172" s="240" t="inlineStr">
        <is>
          <t>120601</t>
        </is>
      </c>
      <c r="F172" s="240" t="inlineStr">
        <is>
          <t>JUNIN</t>
        </is>
      </c>
      <c r="G172" s="240" t="inlineStr">
        <is>
          <t>SATIPO</t>
        </is>
      </c>
      <c r="H172" s="240" t="inlineStr">
        <is>
          <t>SATIPO</t>
        </is>
      </c>
      <c r="I172" s="241" t="n">
        <v>1</v>
      </c>
      <c r="J172" s="241" t="n">
        <v>1</v>
      </c>
      <c r="K172" s="241" t="n"/>
      <c r="L172" s="241" t="n"/>
      <c r="M172" s="241" t="n"/>
      <c r="N172" s="241" t="n"/>
      <c r="O172" s="241" t="n"/>
      <c r="P172" s="241" t="n"/>
      <c r="Q172" s="241" t="inlineStr">
        <is>
          <t>PAC</t>
        </is>
      </c>
      <c r="R172" s="242">
        <f>IF(I172=1,I$2,"")&amp;IF(J172=1,IF(I172=1,"-","")&amp;J$2,"")&amp;IF(K172=1,IF(OR(J172=1,I172=1),"-","")&amp;K$2,"")&amp;IF(L172=1,IF(OR(K172=1,J172=1,I172=1),"-","")&amp;L$2,"")&amp;IF(M172=1,IF(OR(L172=1,K172=1,J172=1,I172=1),"-","")&amp;M$2,"")&amp;IF(N172=1,IF(OR(M172=1,L172=1,K172=1,J172=1,I172=1),"-","")&amp;N$2,"")&amp;IF(O172=1,IF(OR(N172=1,M172=1,L172=1,K172=1,J172=1,I172=1),"-","")&amp;O$2,"")&amp;IF(P172=1,IF(I172=1," - ",IF(J172=1," - ",IF(K172=1," - ",IF(L172=1," - ",IF(M172=1," - ",IF(N172=1," - ",IF(O172=1," - ","")))))))&amp;P$2,"")</f>
        <v/>
      </c>
      <c r="S172" s="243">
        <f>SUM('b2'!$I172:$P172)</f>
        <v/>
      </c>
      <c r="T172" s="243">
        <f>IF(OR('b2'!$J172=1,'b2'!$K172=1,'b2'!$L172=1,'b2'!$M172=1,'b2'!$N172=1,'b2'!$O172=1,'b2'!$P172=1),"SI","NO")</f>
        <v/>
      </c>
      <c r="U172" s="243">
        <f>IF(OR('b2'!$K172=1,'b2'!$L172=1,'b2'!$M172=1,'b2'!$N172=1,'b2'!$O172=1,'b2'!$P172=1),"SI","NO")</f>
        <v/>
      </c>
      <c r="V172" s="244" t="n">
        <v>1490</v>
      </c>
      <c r="W172" s="245" t="n">
        <v>0</v>
      </c>
      <c r="X172" s="245" t="n">
        <v>0</v>
      </c>
      <c r="Y172" s="244" t="n">
        <v>0</v>
      </c>
      <c r="Z172" s="245" t="n">
        <v>0</v>
      </c>
      <c r="AA172" s="245" t="n">
        <v>0</v>
      </c>
      <c r="AB172" s="244" t="n">
        <v>0</v>
      </c>
      <c r="AC172" s="245" t="n">
        <v>0</v>
      </c>
      <c r="AD172" s="245" t="n">
        <v>0</v>
      </c>
      <c r="AE172" s="244" t="n">
        <v>0</v>
      </c>
      <c r="AF172" s="245" t="n">
        <v>0</v>
      </c>
      <c r="AG172" s="245" t="n">
        <v>0</v>
      </c>
      <c r="AH172" s="244" t="n">
        <v>0</v>
      </c>
      <c r="AI172" s="245" t="n">
        <v>0</v>
      </c>
      <c r="AJ172" s="245" t="n">
        <v>0</v>
      </c>
      <c r="AK172" s="244" t="n">
        <v>0</v>
      </c>
      <c r="AL172" s="245" t="n">
        <v>0</v>
      </c>
      <c r="AM172" s="245" t="n">
        <v>0</v>
      </c>
      <c r="AN172" s="244" t="n">
        <v>0</v>
      </c>
      <c r="AO172" s="245" t="n">
        <v>0</v>
      </c>
      <c r="AP172" s="245" t="n">
        <v>0</v>
      </c>
      <c r="AQ172" s="244" t="n">
        <v>0</v>
      </c>
      <c r="AR172" s="244">
        <f>IF('b2'!$AQ172&gt;0,'b2'!$AQ172,IF('b2'!$AN172&gt;0,'b2'!$AN172,IF('b2'!$AK172&gt;0,'b2'!$AK172,IF('b2'!$AH172&gt;0,'b2'!$AH172,IF('b2'!$AE172&gt;0,'b2'!$AE172,IF('b2'!$AB172&gt;0,'b2'!$AB172,IF('b2'!$Y172&gt;0,'b2'!$Y172,IF('b2'!$V172&gt;0,'b2'!$V172," ---"))))))))</f>
        <v/>
      </c>
      <c r="AS172" s="246" t="n">
        <v>0</v>
      </c>
      <c r="AT172" s="246" t="n">
        <v>0</v>
      </c>
      <c r="AU172" s="246" t="n">
        <v>0</v>
      </c>
      <c r="AV172" s="246" t="n">
        <v>0</v>
      </c>
      <c r="AW172" s="246" t="n">
        <v>0</v>
      </c>
      <c r="AX172" s="246" t="n">
        <v>0</v>
      </c>
      <c r="AY172" s="246" t="n">
        <v>0</v>
      </c>
      <c r="AZ172" s="246" t="n">
        <v>0</v>
      </c>
      <c r="BA172" s="246" t="n">
        <v>0</v>
      </c>
      <c r="BB172" s="246" t="n">
        <v>0</v>
      </c>
      <c r="BC172" s="246" t="n">
        <v>0</v>
      </c>
      <c r="BD172" s="246" t="n">
        <v>0</v>
      </c>
      <c r="BE172" s="247" t="n">
        <v>0</v>
      </c>
      <c r="BF172" s="248" t="n">
        <v>0</v>
      </c>
      <c r="BG172" s="248" t="n">
        <v>0</v>
      </c>
      <c r="BH172" s="249" t="n">
        <v>0</v>
      </c>
      <c r="BI172" s="250" t="inlineStr">
        <is>
          <t>#REF!</t>
        </is>
      </c>
      <c r="BJ172" s="251" t="inlineStr">
        <is>
          <t>#REF!</t>
        </is>
      </c>
      <c r="BK172" s="248" t="n">
        <v>0</v>
      </c>
      <c r="BL172" s="248" t="n">
        <v>0</v>
      </c>
      <c r="BM172" s="249" t="n">
        <v>0</v>
      </c>
      <c r="BN172" s="250" t="inlineStr">
        <is>
          <t>#REF!</t>
        </is>
      </c>
      <c r="BO172" s="251" t="inlineStr">
        <is>
          <t>#REF!</t>
        </is>
      </c>
      <c r="BP172" s="248" t="n">
        <v>0</v>
      </c>
      <c r="BQ172" s="248" t="n">
        <v>0</v>
      </c>
      <c r="BR172" s="249" t="n">
        <v>0</v>
      </c>
      <c r="BS172" s="250" t="inlineStr">
        <is>
          <t>#REF!</t>
        </is>
      </c>
      <c r="BT172" s="251">
        <f>'[2]DATA CONSOLIDADA 2018-2025 '!$BR174-'b2'!$BO172</f>
        <v/>
      </c>
      <c r="BU172" s="248" t="n">
        <v>0</v>
      </c>
      <c r="BV172" s="248" t="n">
        <v>0</v>
      </c>
      <c r="BW172" s="249" t="n">
        <v>0</v>
      </c>
      <c r="BX172" s="250" t="inlineStr">
        <is>
          <t>#REF!</t>
        </is>
      </c>
      <c r="BY172" s="251" t="inlineStr">
        <is>
          <t>#REF!</t>
        </is>
      </c>
      <c r="BZ172" s="248" t="n">
        <v>0</v>
      </c>
      <c r="CA172" s="248" t="n">
        <v>0</v>
      </c>
      <c r="CB172" s="249" t="n">
        <v>0</v>
      </c>
      <c r="CC172" s="250" t="inlineStr">
        <is>
          <t>#REF!</t>
        </is>
      </c>
      <c r="CD172" s="251">
        <f>'[2]DATA CONSOLIDADA 2018-2025 '!$CB174-'b2'!$BW172</f>
        <v/>
      </c>
      <c r="CE172" s="253" t="n">
        <v>0</v>
      </c>
      <c r="CF172" s="253" t="n">
        <v>0</v>
      </c>
      <c r="CG172" s="254" t="n">
        <v>0</v>
      </c>
      <c r="CH172" s="250" t="inlineStr">
        <is>
          <t>#REF!</t>
        </is>
      </c>
      <c r="CI172" s="251">
        <f>'[2]DATA CONSOLIDADA 2018-2025 '!$CG174-'b2'!$CB172</f>
        <v/>
      </c>
      <c r="CJ172" s="247" t="inlineStr">
        <is>
          <t>#REF!</t>
        </is>
      </c>
      <c r="CK172" s="247" t="n">
        <v>0</v>
      </c>
      <c r="CL172" s="247" t="n">
        <v>0</v>
      </c>
      <c r="CM172" s="247" t="n">
        <v>0</v>
      </c>
      <c r="CN172" s="247" t="inlineStr">
        <is>
          <t>#REF!</t>
        </is>
      </c>
      <c r="CO172" s="251">
        <f>'[2]DATA CONSOLIDADA 2018-2025 '!$CM174-'b2'!$CG172</f>
        <v/>
      </c>
      <c r="CP172" s="253" t="n">
        <v>0</v>
      </c>
      <c r="CQ172" s="253" t="n">
        <v>0</v>
      </c>
      <c r="CR172" s="253" t="n">
        <v>0</v>
      </c>
      <c r="CS172" s="253" t="n">
        <v>0</v>
      </c>
      <c r="CT172" s="253" t="n">
        <v>0</v>
      </c>
      <c r="CU172" s="253" t="n">
        <v>0</v>
      </c>
      <c r="CV172" s="247" t="n">
        <v>0</v>
      </c>
      <c r="CW172" s="247" t="n">
        <v>0</v>
      </c>
      <c r="CX172" s="247" t="n">
        <v>0</v>
      </c>
      <c r="CY172" s="247" t="n">
        <v>0</v>
      </c>
      <c r="CZ172" s="247" t="n">
        <v>0</v>
      </c>
      <c r="DA172" s="247" t="n">
        <v>0</v>
      </c>
      <c r="DB172" s="247" t="n">
        <v>0</v>
      </c>
      <c r="DC172" s="255" t="n">
        <v>0</v>
      </c>
      <c r="DD172" s="255" t="n">
        <v>0</v>
      </c>
      <c r="DE172" s="255" t="n">
        <v>0</v>
      </c>
      <c r="DF172" s="255" t="n">
        <v>0</v>
      </c>
      <c r="DG172" s="255" t="n">
        <v>0</v>
      </c>
      <c r="DH172" s="255" t="n">
        <v>0</v>
      </c>
      <c r="DI172" s="256" t="n">
        <v>20568858621</v>
      </c>
      <c r="DJ172" s="257" t="inlineStr">
        <is>
          <t>CENTRAL DE ORGANIZACIONES PRODUCTORAS DE CITRICOS DE LA PROVINCIA DE SATIPO</t>
        </is>
      </c>
      <c r="DK172" s="257" t="inlineStr">
        <is>
          <t>01 Asociación</t>
        </is>
      </c>
      <c r="DL172" s="258" t="n"/>
      <c r="DM172" s="258" t="n"/>
      <c r="DN172" s="258" t="n"/>
      <c r="DO172" s="258" t="n"/>
      <c r="DP172" s="258" t="n"/>
      <c r="DQ172" s="258" t="n"/>
      <c r="DR172" s="258" t="n"/>
      <c r="DS172" s="258" t="n"/>
      <c r="DT172" s="258" t="n"/>
      <c r="DU172" s="258" t="n"/>
      <c r="DV172" s="258" t="n"/>
      <c r="DW172" s="258" t="n"/>
      <c r="DX172" s="258" t="n"/>
      <c r="DY172" s="258" t="n"/>
      <c r="DZ172" s="258" t="n"/>
      <c r="EA172" s="258" t="n"/>
      <c r="EB172" s="258" t="n"/>
      <c r="EC172" s="258" t="n"/>
      <c r="ED172" s="258" t="n"/>
      <c r="EE172" s="258" t="n"/>
    </row>
    <row r="173" hidden="1" ht="47.25" customHeight="1">
      <c r="A173" s="240" t="inlineStr">
        <is>
          <t>ASOCIACIÓN DE MULTIPRODUCTORES LA PROSPERIDAD DEL VALLE DE PICHANAKI</t>
        </is>
      </c>
      <c r="B173" s="240" t="inlineStr">
        <is>
          <t>JENGIBRE (KION)</t>
        </is>
      </c>
      <c r="C173" s="240" t="inlineStr">
        <is>
          <t>KION</t>
        </is>
      </c>
      <c r="D173" s="240" t="inlineStr">
        <is>
          <t>JUNIN</t>
        </is>
      </c>
      <c r="E173" s="240" t="inlineStr">
        <is>
          <t>120302</t>
        </is>
      </c>
      <c r="F173" s="240" t="inlineStr">
        <is>
          <t>JUNIN</t>
        </is>
      </c>
      <c r="G173" s="240" t="inlineStr">
        <is>
          <t>CHANCHAMAYO</t>
        </is>
      </c>
      <c r="H173" s="240" t="inlineStr">
        <is>
          <t>PERENE</t>
        </is>
      </c>
      <c r="I173" s="241" t="n">
        <v>1</v>
      </c>
      <c r="J173" s="241" t="n">
        <v>1</v>
      </c>
      <c r="K173" s="241" t="n"/>
      <c r="L173" s="241" t="n"/>
      <c r="M173" s="241" t="n"/>
      <c r="N173" s="241" t="n"/>
      <c r="O173" s="241" t="n"/>
      <c r="P173" s="241" t="n"/>
      <c r="Q173" s="241" t="inlineStr">
        <is>
          <t>PAC</t>
        </is>
      </c>
      <c r="R173" s="242">
        <f>IF(I173=1,I$2,"")&amp;IF(J173=1,IF(I173=1,"-","")&amp;J$2,"")&amp;IF(K173=1,IF(OR(J173=1,I173=1),"-","")&amp;K$2,"")&amp;IF(L173=1,IF(OR(K173=1,J173=1,I173=1),"-","")&amp;L$2,"")&amp;IF(M173=1,IF(OR(L173=1,K173=1,J173=1,I173=1),"-","")&amp;M$2,"")&amp;IF(N173=1,IF(OR(M173=1,L173=1,K173=1,J173=1,I173=1),"-","")&amp;N$2,"")&amp;IF(O173=1,IF(OR(N173=1,M173=1,L173=1,K173=1,J173=1,I173=1),"-","")&amp;O$2,"")&amp;IF(P173=1,IF(I173=1," - ",IF(J173=1," - ",IF(K173=1," - ",IF(L173=1," - ",IF(M173=1," - ",IF(N173=1," - ",IF(O173=1," - ","")))))))&amp;P$2,"")</f>
        <v/>
      </c>
      <c r="S173" s="243">
        <f>SUM('b2'!$I173:$P173)</f>
        <v/>
      </c>
      <c r="T173" s="243">
        <f>IF(OR('b2'!$J173=1,'b2'!$K173=1,'b2'!$L173=1,'b2'!$M173=1,'b2'!$N173=1,'b2'!$O173=1,'b2'!$P173=1),"SI","NO")</f>
        <v/>
      </c>
      <c r="U173" s="243">
        <f>IF(OR('b2'!$K173=1,'b2'!$L173=1,'b2'!$M173=1,'b2'!$N173=1,'b2'!$O173=1,'b2'!$P173=1),"SI","NO")</f>
        <v/>
      </c>
      <c r="V173" s="244" t="n">
        <v>86</v>
      </c>
      <c r="W173" s="245" t="n">
        <v>0</v>
      </c>
      <c r="X173" s="245" t="n">
        <v>0</v>
      </c>
      <c r="Y173" s="244" t="n">
        <v>0</v>
      </c>
      <c r="Z173" s="245" t="n">
        <v>0</v>
      </c>
      <c r="AA173" s="245" t="n">
        <v>0</v>
      </c>
      <c r="AB173" s="244" t="n">
        <v>0</v>
      </c>
      <c r="AC173" s="245" t="n">
        <v>0</v>
      </c>
      <c r="AD173" s="245" t="n">
        <v>0</v>
      </c>
      <c r="AE173" s="244" t="n">
        <v>0</v>
      </c>
      <c r="AF173" s="245" t="n">
        <v>0</v>
      </c>
      <c r="AG173" s="245" t="n">
        <v>0</v>
      </c>
      <c r="AH173" s="244" t="n">
        <v>0</v>
      </c>
      <c r="AI173" s="245" t="n">
        <v>0</v>
      </c>
      <c r="AJ173" s="245" t="n">
        <v>0</v>
      </c>
      <c r="AK173" s="244" t="n">
        <v>0</v>
      </c>
      <c r="AL173" s="245" t="n">
        <v>0</v>
      </c>
      <c r="AM173" s="245" t="n">
        <v>0</v>
      </c>
      <c r="AN173" s="244" t="n">
        <v>0</v>
      </c>
      <c r="AO173" s="245" t="n">
        <v>0</v>
      </c>
      <c r="AP173" s="245" t="n">
        <v>0</v>
      </c>
      <c r="AQ173" s="244" t="n">
        <v>0</v>
      </c>
      <c r="AR173" s="244">
        <f>IF('b2'!$AQ173&gt;0,'b2'!$AQ173,IF('b2'!$AN173&gt;0,'b2'!$AN173,IF('b2'!$AK173&gt;0,'b2'!$AK173,IF('b2'!$AH173&gt;0,'b2'!$AH173,IF('b2'!$AE173&gt;0,'b2'!$AE173,IF('b2'!$AB173&gt;0,'b2'!$AB173,IF('b2'!$Y173&gt;0,'b2'!$Y173,IF('b2'!$V173&gt;0,'b2'!$V173," ---"))))))))</f>
        <v/>
      </c>
      <c r="AS173" s="246" t="n">
        <v>0</v>
      </c>
      <c r="AT173" s="246" t="n">
        <v>0</v>
      </c>
      <c r="AU173" s="246" t="n">
        <v>0</v>
      </c>
      <c r="AV173" s="246" t="n">
        <v>0</v>
      </c>
      <c r="AW173" s="246" t="n">
        <v>0</v>
      </c>
      <c r="AX173" s="246" t="n">
        <v>0</v>
      </c>
      <c r="AY173" s="246" t="n">
        <v>0</v>
      </c>
      <c r="AZ173" s="246" t="n">
        <v>0</v>
      </c>
      <c r="BA173" s="246" t="n">
        <v>0</v>
      </c>
      <c r="BB173" s="246" t="n">
        <v>0</v>
      </c>
      <c r="BC173" s="246" t="n">
        <v>0</v>
      </c>
      <c r="BD173" s="246" t="n">
        <v>0</v>
      </c>
      <c r="BE173" s="247" t="n">
        <v>0</v>
      </c>
      <c r="BF173" s="248" t="n">
        <v>0</v>
      </c>
      <c r="BG173" s="248" t="n">
        <v>0</v>
      </c>
      <c r="BH173" s="249" t="n">
        <v>0</v>
      </c>
      <c r="BI173" s="250" t="inlineStr">
        <is>
          <t>#REF!</t>
        </is>
      </c>
      <c r="BJ173" s="251" t="inlineStr">
        <is>
          <t>#REF!</t>
        </is>
      </c>
      <c r="BK173" s="248" t="n">
        <v>0</v>
      </c>
      <c r="BL173" s="248" t="n">
        <v>0</v>
      </c>
      <c r="BM173" s="249" t="n">
        <v>0</v>
      </c>
      <c r="BN173" s="250" t="inlineStr">
        <is>
          <t>#REF!</t>
        </is>
      </c>
      <c r="BO173" s="251" t="inlineStr">
        <is>
          <t>#REF!</t>
        </is>
      </c>
      <c r="BP173" s="248" t="n">
        <v>0</v>
      </c>
      <c r="BQ173" s="248" t="n">
        <v>0</v>
      </c>
      <c r="BR173" s="249" t="n">
        <v>0</v>
      </c>
      <c r="BS173" s="250" t="inlineStr">
        <is>
          <t>#REF!</t>
        </is>
      </c>
      <c r="BT173" s="251">
        <f>'[2]DATA CONSOLIDADA 2018-2025 '!$BR175-'b2'!$BO173</f>
        <v/>
      </c>
      <c r="BU173" s="248" t="n">
        <v>0</v>
      </c>
      <c r="BV173" s="248" t="n">
        <v>0</v>
      </c>
      <c r="BW173" s="249" t="n">
        <v>0</v>
      </c>
      <c r="BX173" s="250" t="inlineStr">
        <is>
          <t>#REF!</t>
        </is>
      </c>
      <c r="BY173" s="251" t="inlineStr">
        <is>
          <t>#REF!</t>
        </is>
      </c>
      <c r="BZ173" s="248" t="n">
        <v>0</v>
      </c>
      <c r="CA173" s="248" t="n">
        <v>0</v>
      </c>
      <c r="CB173" s="249" t="n">
        <v>0</v>
      </c>
      <c r="CC173" s="250" t="inlineStr">
        <is>
          <t>#REF!</t>
        </is>
      </c>
      <c r="CD173" s="251">
        <f>'[2]DATA CONSOLIDADA 2018-2025 '!$CB175-'b2'!$BW173</f>
        <v/>
      </c>
      <c r="CE173" s="253" t="n">
        <v>0</v>
      </c>
      <c r="CF173" s="253" t="n">
        <v>0</v>
      </c>
      <c r="CG173" s="254" t="n">
        <v>0</v>
      </c>
      <c r="CH173" s="250" t="inlineStr">
        <is>
          <t>#REF!</t>
        </is>
      </c>
      <c r="CI173" s="251">
        <f>'[2]DATA CONSOLIDADA 2018-2025 '!$CG175-'b2'!$CB173</f>
        <v/>
      </c>
      <c r="CJ173" s="247" t="inlineStr">
        <is>
          <t>#REF!</t>
        </is>
      </c>
      <c r="CK173" s="247" t="n">
        <v>0</v>
      </c>
      <c r="CL173" s="247" t="n">
        <v>0</v>
      </c>
      <c r="CM173" s="247" t="n">
        <v>0</v>
      </c>
      <c r="CN173" s="247" t="inlineStr">
        <is>
          <t>#REF!</t>
        </is>
      </c>
      <c r="CO173" s="251">
        <f>'[2]DATA CONSOLIDADA 2018-2025 '!$CM175-'b2'!$CG173</f>
        <v/>
      </c>
      <c r="CP173" s="253" t="n">
        <v>0</v>
      </c>
      <c r="CQ173" s="253" t="n">
        <v>0</v>
      </c>
      <c r="CR173" s="253" t="n">
        <v>0</v>
      </c>
      <c r="CS173" s="253" t="n">
        <v>0</v>
      </c>
      <c r="CT173" s="253" t="n">
        <v>0</v>
      </c>
      <c r="CU173" s="253" t="n">
        <v>0</v>
      </c>
      <c r="CV173" s="247" t="n">
        <v>0</v>
      </c>
      <c r="CW173" s="247" t="n">
        <v>0</v>
      </c>
      <c r="CX173" s="247" t="n">
        <v>0</v>
      </c>
      <c r="CY173" s="247" t="n">
        <v>0</v>
      </c>
      <c r="CZ173" s="247" t="n">
        <v>0</v>
      </c>
      <c r="DA173" s="247" t="n">
        <v>0</v>
      </c>
      <c r="DB173" s="247" t="n">
        <v>0</v>
      </c>
      <c r="DC173" s="255" t="n">
        <v>0</v>
      </c>
      <c r="DD173" s="255" t="n">
        <v>0</v>
      </c>
      <c r="DE173" s="255" t="n">
        <v>0</v>
      </c>
      <c r="DF173" s="255" t="n">
        <v>0</v>
      </c>
      <c r="DG173" s="255" t="n">
        <v>0</v>
      </c>
      <c r="DH173" s="255" t="n">
        <v>0</v>
      </c>
      <c r="DI173" s="256" t="n">
        <v>20600796055</v>
      </c>
      <c r="DJ173" s="257" t="inlineStr">
        <is>
          <t>ASOCIACION MULTI PRODUCTORES LA PROSPERIDAD DE VALLE PICHANAKI - APROVE PICHANAKI</t>
        </is>
      </c>
      <c r="DK173" s="257" t="inlineStr">
        <is>
          <t>01 Asociación</t>
        </is>
      </c>
      <c r="DL173" s="258" t="n"/>
      <c r="DM173" s="258" t="n"/>
      <c r="DN173" s="258" t="n"/>
      <c r="DO173" s="258" t="n"/>
      <c r="DP173" s="258" t="n"/>
      <c r="DQ173" s="258" t="n"/>
      <c r="DR173" s="258" t="n"/>
      <c r="DS173" s="258" t="n"/>
      <c r="DT173" s="258" t="n"/>
      <c r="DU173" s="258" t="n"/>
      <c r="DV173" s="258" t="n"/>
      <c r="DW173" s="258" t="n"/>
      <c r="DX173" s="258" t="n"/>
      <c r="DY173" s="258" t="n"/>
      <c r="DZ173" s="258" t="n"/>
      <c r="EA173" s="258" t="n"/>
      <c r="EB173" s="258" t="n"/>
      <c r="EC173" s="258" t="n"/>
      <c r="ED173" s="258" t="n"/>
      <c r="EE173" s="258" t="n"/>
    </row>
    <row r="174" hidden="1" ht="47.25" customHeight="1">
      <c r="A174" s="240" t="inlineStr">
        <is>
          <t>ASOCIACION DE PRODUCTORES SOSTENIBLES EL AYNI</t>
        </is>
      </c>
      <c r="B174" s="240" t="inlineStr">
        <is>
          <t>CAFÉ</t>
        </is>
      </c>
      <c r="C174" s="240" t="inlineStr">
        <is>
          <t>CAFÉ</t>
        </is>
      </c>
      <c r="D174" s="240" t="inlineStr">
        <is>
          <t>JUNIN</t>
        </is>
      </c>
      <c r="E174" s="240" t="inlineStr">
        <is>
          <t>120303</t>
        </is>
      </c>
      <c r="F174" s="240" t="inlineStr">
        <is>
          <t>JUNIN</t>
        </is>
      </c>
      <c r="G174" s="240" t="inlineStr">
        <is>
          <t>CHANCHAMAYO</t>
        </is>
      </c>
      <c r="H174" s="240" t="inlineStr">
        <is>
          <t>PICHANAQUI</t>
        </is>
      </c>
      <c r="I174" s="241" t="n"/>
      <c r="J174" s="241" t="n">
        <v>1</v>
      </c>
      <c r="K174" s="241" t="n">
        <v>1</v>
      </c>
      <c r="L174" s="241" t="n"/>
      <c r="M174" s="241" t="n"/>
      <c r="N174" s="241" t="n"/>
      <c r="O174" s="241" t="n"/>
      <c r="P174" s="241" t="n"/>
      <c r="Q174" s="241" t="inlineStr">
        <is>
          <t>PAC</t>
        </is>
      </c>
      <c r="R174" s="242">
        <f>IF(I174=1,I$2,"")&amp;IF(J174=1,IF(I174=1,"-","")&amp;J$2,"")&amp;IF(K174=1,IF(OR(J174=1,I174=1),"-","")&amp;K$2,"")&amp;IF(L174=1,IF(OR(K174=1,J174=1,I174=1),"-","")&amp;L$2,"")&amp;IF(M174=1,IF(OR(L174=1,K174=1,J174=1,I174=1),"-","")&amp;M$2,"")&amp;IF(N174=1,IF(OR(M174=1,L174=1,K174=1,J174=1,I174=1),"-","")&amp;N$2,"")&amp;IF(O174=1,IF(OR(N174=1,M174=1,L174=1,K174=1,J174=1,I174=1),"-","")&amp;O$2,"")&amp;IF(P174=1,IF(I174=1," - ",IF(J174=1," - ",IF(K174=1," - ",IF(L174=1," - ",IF(M174=1," - ",IF(N174=1," - ",IF(O174=1," - ","")))))))&amp;P$2,"")</f>
        <v/>
      </c>
      <c r="S174" s="243">
        <f>SUM('b2'!$I174:$P174)</f>
        <v/>
      </c>
      <c r="T174" s="243">
        <f>IF(OR('b2'!$J174=1,'b2'!$K174=1,'b2'!$L174=1,'b2'!$M174=1,'b2'!$N174=1,'b2'!$O174=1,'b2'!$P174=1),"SI","NO")</f>
        <v/>
      </c>
      <c r="U174" s="243">
        <f>IF(OR('b2'!$K174=1,'b2'!$L174=1,'b2'!$M174=1,'b2'!$N174=1,'b2'!$O174=1,'b2'!$P174=1),"SI","NO")</f>
        <v/>
      </c>
      <c r="V174" s="244" t="n">
        <v>0</v>
      </c>
      <c r="W174" s="245" t="n">
        <v>77</v>
      </c>
      <c r="X174" s="245" t="n">
        <v>34</v>
      </c>
      <c r="Y174" s="244" t="n">
        <v>111</v>
      </c>
      <c r="Z174" s="245" t="n">
        <v>77</v>
      </c>
      <c r="AA174" s="245" t="n">
        <v>34</v>
      </c>
      <c r="AB174" s="244" t="n">
        <v>111</v>
      </c>
      <c r="AC174" s="245" t="n">
        <v>0</v>
      </c>
      <c r="AD174" s="245" t="n">
        <v>0</v>
      </c>
      <c r="AE174" s="244" t="n">
        <v>0</v>
      </c>
      <c r="AF174" s="245" t="n">
        <v>0</v>
      </c>
      <c r="AG174" s="245" t="n">
        <v>0</v>
      </c>
      <c r="AH174" s="244" t="n">
        <v>0</v>
      </c>
      <c r="AI174" s="245" t="n">
        <v>0</v>
      </c>
      <c r="AJ174" s="245" t="n">
        <v>0</v>
      </c>
      <c r="AK174" s="244" t="n">
        <v>0</v>
      </c>
      <c r="AL174" s="245" t="n">
        <v>0</v>
      </c>
      <c r="AM174" s="245" t="n">
        <v>0</v>
      </c>
      <c r="AN174" s="244" t="n">
        <v>0</v>
      </c>
      <c r="AO174" s="245" t="n">
        <v>0</v>
      </c>
      <c r="AP174" s="245" t="n">
        <v>0</v>
      </c>
      <c r="AQ174" s="244" t="n">
        <v>0</v>
      </c>
      <c r="AR174" s="244">
        <f>IF('b2'!$AQ174&gt;0,'b2'!$AQ174,IF('b2'!$AN174&gt;0,'b2'!$AN174,IF('b2'!$AK174&gt;0,'b2'!$AK174,IF('b2'!$AH174&gt;0,'b2'!$AH174,IF('b2'!$AE174&gt;0,'b2'!$AE174,IF('b2'!$AB174&gt;0,'b2'!$AB174,IF('b2'!$Y174&gt;0,'b2'!$Y174,IF('b2'!$V174&gt;0,'b2'!$V174," ---"))))))))</f>
        <v/>
      </c>
      <c r="AS174" s="246" t="n">
        <v>4</v>
      </c>
      <c r="AT174" s="246" t="n">
        <v>6</v>
      </c>
      <c r="AU174" s="246" t="n">
        <v>0</v>
      </c>
      <c r="AV174" s="246" t="n">
        <v>0</v>
      </c>
      <c r="AW174" s="246" t="n">
        <v>0</v>
      </c>
      <c r="AX174" s="246" t="n">
        <v>0</v>
      </c>
      <c r="AY174" s="246" t="n">
        <v>0</v>
      </c>
      <c r="AZ174" s="246" t="n">
        <v>0</v>
      </c>
      <c r="BA174" s="246" t="n">
        <v>0</v>
      </c>
      <c r="BB174" s="246" t="n">
        <v>0</v>
      </c>
      <c r="BC174" s="246" t="n">
        <v>0</v>
      </c>
      <c r="BD174" s="246" t="n">
        <v>0</v>
      </c>
      <c r="BE174" s="249" t="n">
        <v>0</v>
      </c>
      <c r="BF174" s="248" t="n">
        <v>2384211.58</v>
      </c>
      <c r="BG174" s="248" t="n">
        <v>0</v>
      </c>
      <c r="BH174" s="249" t="n">
        <v>2384211.58</v>
      </c>
      <c r="BI174" s="250" t="inlineStr">
        <is>
          <t>#REF!</t>
        </is>
      </c>
      <c r="BJ174" s="251" t="inlineStr">
        <is>
          <t>#REF!</t>
        </is>
      </c>
      <c r="BK174" s="248" t="n">
        <v>0</v>
      </c>
      <c r="BL174" s="248" t="n">
        <v>1447396.71</v>
      </c>
      <c r="BM174" s="249" t="n">
        <v>1447396.71</v>
      </c>
      <c r="BN174" s="250" t="inlineStr">
        <is>
          <t>#REF!</t>
        </is>
      </c>
      <c r="BO174" s="251" t="inlineStr">
        <is>
          <t>#REF!</t>
        </is>
      </c>
      <c r="BP174" s="248" t="n">
        <v>0</v>
      </c>
      <c r="BQ174" s="248" t="n">
        <v>0</v>
      </c>
      <c r="BR174" s="249" t="n">
        <v>0</v>
      </c>
      <c r="BS174" s="250" t="inlineStr">
        <is>
          <t>#REF!</t>
        </is>
      </c>
      <c r="BT174" s="251">
        <f>'[2]DATA CONSOLIDADA 2018-2025 '!$BR176-'b2'!$BO174</f>
        <v/>
      </c>
      <c r="BU174" s="248" t="n">
        <v>0</v>
      </c>
      <c r="BV174" s="248" t="n">
        <v>0</v>
      </c>
      <c r="BW174" s="249" t="n">
        <v>0</v>
      </c>
      <c r="BX174" s="250" t="inlineStr">
        <is>
          <t>#REF!</t>
        </is>
      </c>
      <c r="BY174" s="251" t="inlineStr">
        <is>
          <t>#REF!</t>
        </is>
      </c>
      <c r="BZ174" s="248" t="n">
        <v>0</v>
      </c>
      <c r="CA174" s="248" t="n">
        <v>0</v>
      </c>
      <c r="CB174" s="249" t="n">
        <v>0</v>
      </c>
      <c r="CC174" s="250" t="inlineStr">
        <is>
          <t>#REF!</t>
        </is>
      </c>
      <c r="CD174" s="251">
        <f>'[2]DATA CONSOLIDADA 2018-2025 '!$CB176-'b2'!$BW174</f>
        <v/>
      </c>
      <c r="CE174" s="253" t="n">
        <v>0</v>
      </c>
      <c r="CF174" s="253" t="n">
        <v>0</v>
      </c>
      <c r="CG174" s="254" t="n">
        <v>0</v>
      </c>
      <c r="CH174" s="250" t="inlineStr">
        <is>
          <t>#REF!</t>
        </is>
      </c>
      <c r="CI174" s="251">
        <f>'[2]DATA CONSOLIDADA 2018-2025 '!$CG176-'b2'!$CB174</f>
        <v/>
      </c>
      <c r="CJ174" s="247" t="inlineStr">
        <is>
          <t>#REF!</t>
        </is>
      </c>
      <c r="CK174" s="247" t="n">
        <v>0</v>
      </c>
      <c r="CL174" s="247" t="n">
        <v>0</v>
      </c>
      <c r="CM174" s="247" t="n">
        <v>0</v>
      </c>
      <c r="CN174" s="247" t="inlineStr">
        <is>
          <t>#REF!</t>
        </is>
      </c>
      <c r="CO174" s="251">
        <f>'[2]DATA CONSOLIDADA 2018-2025 '!$CM176-'b2'!$CG174</f>
        <v/>
      </c>
      <c r="CP174" s="253" t="n">
        <v>0</v>
      </c>
      <c r="CQ174" s="253" t="n">
        <v>0</v>
      </c>
      <c r="CR174" s="253" t="n">
        <v>0</v>
      </c>
      <c r="CS174" s="253" t="n">
        <v>0</v>
      </c>
      <c r="CT174" s="253" t="n">
        <v>0</v>
      </c>
      <c r="CU174" s="253" t="n">
        <v>0</v>
      </c>
      <c r="CV174" s="247" t="n">
        <v>0</v>
      </c>
      <c r="CW174" s="247" t="n">
        <v>0</v>
      </c>
      <c r="CX174" s="247" t="n">
        <v>0</v>
      </c>
      <c r="CY174" s="247" t="n">
        <v>0</v>
      </c>
      <c r="CZ174" s="247" t="n">
        <v>0</v>
      </c>
      <c r="DA174" s="247" t="n">
        <v>0</v>
      </c>
      <c r="DB174" s="247" t="n">
        <v>0</v>
      </c>
      <c r="DC174" s="255" t="n">
        <v>0</v>
      </c>
      <c r="DD174" s="255" t="n">
        <v>0</v>
      </c>
      <c r="DE174" s="255" t="n">
        <v>0</v>
      </c>
      <c r="DF174" s="255" t="n">
        <v>0</v>
      </c>
      <c r="DG174" s="255" t="n">
        <v>0</v>
      </c>
      <c r="DH174" s="255" t="n">
        <v>0</v>
      </c>
      <c r="DI174" s="256" t="n">
        <v>20601537771</v>
      </c>
      <c r="DJ174" s="257" t="inlineStr">
        <is>
          <t>ASOCIACION DE PRODUCTORES SOSTENIBLES EL AYNI</t>
        </is>
      </c>
      <c r="DK174" s="257" t="inlineStr">
        <is>
          <t>01 Asociación</t>
        </is>
      </c>
      <c r="DL174" s="258" t="n"/>
      <c r="DM174" s="258" t="n"/>
      <c r="DN174" s="258" t="n"/>
      <c r="DO174" s="258" t="n"/>
      <c r="DP174" s="258" t="n"/>
      <c r="DQ174" s="258" t="n"/>
      <c r="DR174" s="258" t="n"/>
      <c r="DS174" s="258" t="n"/>
      <c r="DT174" s="258" t="n"/>
      <c r="DU174" s="258" t="n"/>
      <c r="DV174" s="258" t="n"/>
      <c r="DW174" s="258" t="n"/>
      <c r="DX174" s="258" t="n"/>
      <c r="DY174" s="258" t="n"/>
      <c r="DZ174" s="258" t="n"/>
      <c r="EA174" s="258" t="n"/>
      <c r="EB174" s="258" t="n"/>
      <c r="EC174" s="258" t="n"/>
      <c r="ED174" s="258" t="n"/>
      <c r="EE174" s="258" t="n"/>
    </row>
    <row r="175" hidden="1" ht="47.25" customHeight="1">
      <c r="A175" s="240" t="inlineStr">
        <is>
          <t>COOPERATIVA AGRARIA KAFFE SATIPO</t>
        </is>
      </c>
      <c r="B175" s="240" t="inlineStr">
        <is>
          <t>CAFÉ</t>
        </is>
      </c>
      <c r="C175" s="240" t="inlineStr">
        <is>
          <t>CAFÉ</t>
        </is>
      </c>
      <c r="D175" s="240" t="inlineStr">
        <is>
          <t>JUNIN</t>
        </is>
      </c>
      <c r="E175" s="240" t="inlineStr">
        <is>
          <t>120601</t>
        </is>
      </c>
      <c r="F175" s="240" t="inlineStr">
        <is>
          <t>JUNIN</t>
        </is>
      </c>
      <c r="G175" s="240" t="inlineStr">
        <is>
          <t>SATIPO</t>
        </is>
      </c>
      <c r="H175" s="240" t="inlineStr">
        <is>
          <t>SATIPO</t>
        </is>
      </c>
      <c r="I175" s="241" t="n"/>
      <c r="J175" s="241" t="n">
        <v>1</v>
      </c>
      <c r="K175" s="241" t="n">
        <v>1</v>
      </c>
      <c r="L175" s="241" t="n"/>
      <c r="M175" s="241" t="n"/>
      <c r="N175" s="241" t="n"/>
      <c r="O175" s="241" t="n"/>
      <c r="P175" s="241" t="n"/>
      <c r="Q175" s="241" t="inlineStr">
        <is>
          <t>PAC</t>
        </is>
      </c>
      <c r="R175" s="242">
        <f>IF(I175=1,I$2,"")&amp;IF(J175=1,IF(I175=1,"-","")&amp;J$2,"")&amp;IF(K175=1,IF(OR(J175=1,I175=1),"-","")&amp;K$2,"")&amp;IF(L175=1,IF(OR(K175=1,J175=1,I175=1),"-","")&amp;L$2,"")&amp;IF(M175=1,IF(OR(L175=1,K175=1,J175=1,I175=1),"-","")&amp;M$2,"")&amp;IF(N175=1,IF(OR(M175=1,L175=1,K175=1,J175=1,I175=1),"-","")&amp;N$2,"")&amp;IF(O175=1,IF(OR(N175=1,M175=1,L175=1,K175=1,J175=1,I175=1),"-","")&amp;O$2,"")&amp;IF(P175=1,IF(I175=1," - ",IF(J175=1," - ",IF(K175=1," - ",IF(L175=1," - ",IF(M175=1," - ",IF(N175=1," - ",IF(O175=1," - ","")))))))&amp;P$2,"")</f>
        <v/>
      </c>
      <c r="S175" s="243">
        <f>SUM('b2'!$I175:$P175)</f>
        <v/>
      </c>
      <c r="T175" s="243">
        <f>IF(OR('b2'!$J175=1,'b2'!$K175=1,'b2'!$L175=1,'b2'!$M175=1,'b2'!$N175=1,'b2'!$O175=1,'b2'!$P175=1),"SI","NO")</f>
        <v/>
      </c>
      <c r="U175" s="243">
        <f>IF(OR('b2'!$K175=1,'b2'!$L175=1,'b2'!$M175=1,'b2'!$N175=1,'b2'!$O175=1,'b2'!$P175=1),"SI","NO")</f>
        <v/>
      </c>
      <c r="V175" s="244" t="n">
        <v>0</v>
      </c>
      <c r="W175" s="245" t="n">
        <v>41</v>
      </c>
      <c r="X175" s="245" t="n">
        <v>18</v>
      </c>
      <c r="Y175" s="244" t="n">
        <v>59</v>
      </c>
      <c r="Z175" s="245" t="n">
        <v>41</v>
      </c>
      <c r="AA175" s="245" t="n">
        <v>18</v>
      </c>
      <c r="AB175" s="244" t="n">
        <v>59</v>
      </c>
      <c r="AC175" s="245" t="n">
        <v>0</v>
      </c>
      <c r="AD175" s="245" t="n">
        <v>0</v>
      </c>
      <c r="AE175" s="244" t="n">
        <v>0</v>
      </c>
      <c r="AF175" s="245" t="n">
        <v>0</v>
      </c>
      <c r="AG175" s="245" t="n">
        <v>0</v>
      </c>
      <c r="AH175" s="244" t="n">
        <v>0</v>
      </c>
      <c r="AI175" s="245" t="n">
        <v>0</v>
      </c>
      <c r="AJ175" s="245" t="n">
        <v>0</v>
      </c>
      <c r="AK175" s="244" t="n">
        <v>0</v>
      </c>
      <c r="AL175" s="245" t="n">
        <v>0</v>
      </c>
      <c r="AM175" s="245" t="n">
        <v>0</v>
      </c>
      <c r="AN175" s="244" t="n">
        <v>0</v>
      </c>
      <c r="AO175" s="245" t="n">
        <v>0</v>
      </c>
      <c r="AP175" s="245" t="n">
        <v>0</v>
      </c>
      <c r="AQ175" s="244" t="n">
        <v>0</v>
      </c>
      <c r="AR175" s="244">
        <f>IF('b2'!$AQ175&gt;0,'b2'!$AQ175,IF('b2'!$AN175&gt;0,'b2'!$AN175,IF('b2'!$AK175&gt;0,'b2'!$AK175,IF('b2'!$AH175&gt;0,'b2'!$AH175,IF('b2'!$AE175&gt;0,'b2'!$AE175,IF('b2'!$AB175&gt;0,'b2'!$AB175,IF('b2'!$Y175&gt;0,'b2'!$Y175,IF('b2'!$V175&gt;0,'b2'!$V175," ---"))))))))</f>
        <v/>
      </c>
      <c r="AS175" s="246" t="n">
        <v>5</v>
      </c>
      <c r="AT175" s="246" t="n">
        <v>4</v>
      </c>
      <c r="AU175" s="246" t="n">
        <v>0</v>
      </c>
      <c r="AV175" s="246" t="n">
        <v>0</v>
      </c>
      <c r="AW175" s="246" t="n">
        <v>0</v>
      </c>
      <c r="AX175" s="246" t="n">
        <v>0</v>
      </c>
      <c r="AY175" s="246" t="n">
        <v>0</v>
      </c>
      <c r="AZ175" s="246" t="n">
        <v>0</v>
      </c>
      <c r="BA175" s="246" t="n">
        <v>0</v>
      </c>
      <c r="BB175" s="246" t="n">
        <v>0</v>
      </c>
      <c r="BC175" s="246" t="n">
        <v>0</v>
      </c>
      <c r="BD175" s="246" t="n">
        <v>0</v>
      </c>
      <c r="BE175" s="249" t="n">
        <v>0</v>
      </c>
      <c r="BF175" s="248" t="n">
        <v>0</v>
      </c>
      <c r="BG175" s="248" t="n">
        <v>0</v>
      </c>
      <c r="BH175" s="249" t="n">
        <v>0</v>
      </c>
      <c r="BI175" s="250" t="inlineStr">
        <is>
          <t>#REF!</t>
        </is>
      </c>
      <c r="BJ175" s="251" t="inlineStr">
        <is>
          <t>#REF!</t>
        </is>
      </c>
      <c r="BK175" s="248" t="n">
        <v>2436.91</v>
      </c>
      <c r="BL175" s="248" t="n">
        <v>307009.89</v>
      </c>
      <c r="BM175" s="249" t="n">
        <v>309446.8</v>
      </c>
      <c r="BN175" s="250" t="inlineStr">
        <is>
          <t>#REF!</t>
        </is>
      </c>
      <c r="BO175" s="251" t="inlineStr">
        <is>
          <t>#REF!</t>
        </is>
      </c>
      <c r="BP175" s="248" t="n">
        <v>0</v>
      </c>
      <c r="BQ175" s="248" t="n">
        <v>0</v>
      </c>
      <c r="BR175" s="249" t="n">
        <v>0</v>
      </c>
      <c r="BS175" s="250" t="inlineStr">
        <is>
          <t>#REF!</t>
        </is>
      </c>
      <c r="BT175" s="251">
        <f>'[2]DATA CONSOLIDADA 2018-2025 '!$BR177-'b2'!$BO175</f>
        <v/>
      </c>
      <c r="BU175" s="248" t="n">
        <v>0</v>
      </c>
      <c r="BV175" s="248" t="n">
        <v>0</v>
      </c>
      <c r="BW175" s="249" t="n">
        <v>0</v>
      </c>
      <c r="BX175" s="250" t="inlineStr">
        <is>
          <t>#REF!</t>
        </is>
      </c>
      <c r="BY175" s="251" t="inlineStr">
        <is>
          <t>#REF!</t>
        </is>
      </c>
      <c r="BZ175" s="248" t="n">
        <v>0</v>
      </c>
      <c r="CA175" s="248" t="n">
        <v>0</v>
      </c>
      <c r="CB175" s="249" t="n">
        <v>0</v>
      </c>
      <c r="CC175" s="250" t="inlineStr">
        <is>
          <t>#REF!</t>
        </is>
      </c>
      <c r="CD175" s="251">
        <f>'[2]DATA CONSOLIDADA 2018-2025 '!$CB177-'b2'!$BW175</f>
        <v/>
      </c>
      <c r="CE175" s="253" t="n">
        <v>0</v>
      </c>
      <c r="CF175" s="253" t="n">
        <v>0</v>
      </c>
      <c r="CG175" s="254" t="n">
        <v>0</v>
      </c>
      <c r="CH175" s="250" t="inlineStr">
        <is>
          <t>#REF!</t>
        </is>
      </c>
      <c r="CI175" s="251">
        <f>'[2]DATA CONSOLIDADA 2018-2025 '!$CG177-'b2'!$CB175</f>
        <v/>
      </c>
      <c r="CJ175" s="247" t="inlineStr">
        <is>
          <t>#REF!</t>
        </is>
      </c>
      <c r="CK175" s="247" t="n">
        <v>0</v>
      </c>
      <c r="CL175" s="247" t="n">
        <v>0</v>
      </c>
      <c r="CM175" s="247" t="n">
        <v>0</v>
      </c>
      <c r="CN175" s="247" t="inlineStr">
        <is>
          <t>#REF!</t>
        </is>
      </c>
      <c r="CO175" s="251">
        <f>'[2]DATA CONSOLIDADA 2018-2025 '!$CM177-'b2'!$CG175</f>
        <v/>
      </c>
      <c r="CP175" s="253" t="n">
        <v>0</v>
      </c>
      <c r="CQ175" s="253" t="n">
        <v>0</v>
      </c>
      <c r="CR175" s="253" t="n">
        <v>0</v>
      </c>
      <c r="CS175" s="253" t="n">
        <v>0</v>
      </c>
      <c r="CT175" s="253" t="n">
        <v>0</v>
      </c>
      <c r="CU175" s="253" t="n">
        <v>0</v>
      </c>
      <c r="CV175" s="247" t="n">
        <v>0</v>
      </c>
      <c r="CW175" s="247" t="n">
        <v>0</v>
      </c>
      <c r="CX175" s="247" t="n">
        <v>0</v>
      </c>
      <c r="CY175" s="247" t="n">
        <v>0</v>
      </c>
      <c r="CZ175" s="247" t="n">
        <v>0</v>
      </c>
      <c r="DA175" s="247" t="n">
        <v>0</v>
      </c>
      <c r="DB175" s="247" t="n">
        <v>0</v>
      </c>
      <c r="DC175" s="255" t="n">
        <v>0</v>
      </c>
      <c r="DD175" s="255" t="n">
        <v>0</v>
      </c>
      <c r="DE175" s="255" t="n">
        <v>0</v>
      </c>
      <c r="DF175" s="255" t="n">
        <v>0</v>
      </c>
      <c r="DG175" s="255" t="n">
        <v>0</v>
      </c>
      <c r="DH175" s="255" t="n">
        <v>0</v>
      </c>
      <c r="DI175" s="256" t="n">
        <v>20603557825</v>
      </c>
      <c r="DJ175" s="257" t="inlineStr">
        <is>
          <t>COOPERATIVA AGRARIA KAFFEE SATIPO</t>
        </is>
      </c>
      <c r="DK175" s="257" t="inlineStr">
        <is>
          <t>02 Cooperativa</t>
        </is>
      </c>
      <c r="DL175" s="258" t="n"/>
      <c r="DM175" s="258" t="n"/>
      <c r="DN175" s="258" t="n"/>
      <c r="DO175" s="258" t="n"/>
      <c r="DP175" s="258" t="n"/>
      <c r="DQ175" s="258" t="n"/>
      <c r="DR175" s="258" t="n"/>
      <c r="DS175" s="258" t="n"/>
      <c r="DT175" s="258" t="n"/>
      <c r="DU175" s="258" t="n"/>
      <c r="DV175" s="258" t="n"/>
      <c r="DW175" s="258" t="n"/>
      <c r="DX175" s="258" t="n"/>
      <c r="DY175" s="258" t="n"/>
      <c r="DZ175" s="258" t="n"/>
      <c r="EA175" s="258" t="n"/>
      <c r="EB175" s="258" t="n"/>
      <c r="EC175" s="258" t="n"/>
      <c r="ED175" s="258" t="n"/>
      <c r="EE175" s="258" t="n"/>
    </row>
    <row r="176" hidden="1" ht="47.25" customHeight="1">
      <c r="A176" s="240" t="inlineStr">
        <is>
          <t>COOPERATIVA AGRARIA CAFETALERA ECOLOGICO ALTO PALOMAR</t>
        </is>
      </c>
      <c r="B176" s="240" t="inlineStr">
        <is>
          <t>CAFÉ</t>
        </is>
      </c>
      <c r="C176" s="240" t="inlineStr">
        <is>
          <t>CAFÉ</t>
        </is>
      </c>
      <c r="D176" s="240" t="inlineStr">
        <is>
          <t>JUNIN</t>
        </is>
      </c>
      <c r="E176" s="240" t="inlineStr">
        <is>
          <t>120304</t>
        </is>
      </c>
      <c r="F176" s="240" t="inlineStr">
        <is>
          <t>JUNIN</t>
        </is>
      </c>
      <c r="G176" s="240" t="inlineStr">
        <is>
          <t>CHANCHAMAYO</t>
        </is>
      </c>
      <c r="H176" s="240" t="inlineStr">
        <is>
          <t>SAN LUIS DE SHUARO</t>
        </is>
      </c>
      <c r="I176" s="241" t="n"/>
      <c r="J176" s="241" t="n">
        <v>1</v>
      </c>
      <c r="K176" s="241" t="n">
        <v>1</v>
      </c>
      <c r="L176" s="241" t="n"/>
      <c r="M176" s="241" t="n"/>
      <c r="N176" s="241" t="n"/>
      <c r="O176" s="241" t="n"/>
      <c r="P176" s="241" t="n"/>
      <c r="Q176" s="241" t="inlineStr">
        <is>
          <t>PAC</t>
        </is>
      </c>
      <c r="R176" s="242">
        <f>IF(I176=1,I$2,"")&amp;IF(J176=1,IF(I176=1,"-","")&amp;J$2,"")&amp;IF(K176=1,IF(OR(J176=1,I176=1),"-","")&amp;K$2,"")&amp;IF(L176=1,IF(OR(K176=1,J176=1,I176=1),"-","")&amp;L$2,"")&amp;IF(M176=1,IF(OR(L176=1,K176=1,J176=1,I176=1),"-","")&amp;M$2,"")&amp;IF(N176=1,IF(OR(M176=1,L176=1,K176=1,J176=1,I176=1),"-","")&amp;N$2,"")&amp;IF(O176=1,IF(OR(N176=1,M176=1,L176=1,K176=1,J176=1,I176=1),"-","")&amp;O$2,"")&amp;IF(P176=1,IF(I176=1," - ",IF(J176=1," - ",IF(K176=1," - ",IF(L176=1," - ",IF(M176=1," - ",IF(N176=1," - ",IF(O176=1," - ","")))))))&amp;P$2,"")</f>
        <v/>
      </c>
      <c r="S176" s="243">
        <f>SUM('b2'!$I176:$P176)</f>
        <v/>
      </c>
      <c r="T176" s="243">
        <f>IF(OR('b2'!$J176=1,'b2'!$K176=1,'b2'!$L176=1,'b2'!$M176=1,'b2'!$N176=1,'b2'!$O176=1,'b2'!$P176=1),"SI","NO")</f>
        <v/>
      </c>
      <c r="U176" s="243">
        <f>IF(OR('b2'!$K176=1,'b2'!$L176=1,'b2'!$M176=1,'b2'!$N176=1,'b2'!$O176=1,'b2'!$P176=1),"SI","NO")</f>
        <v/>
      </c>
      <c r="V176" s="244" t="n">
        <v>0</v>
      </c>
      <c r="W176" s="245" t="n">
        <v>71</v>
      </c>
      <c r="X176" s="245" t="n">
        <v>24</v>
      </c>
      <c r="Y176" s="244" t="n">
        <v>95</v>
      </c>
      <c r="Z176" s="245" t="n">
        <v>71</v>
      </c>
      <c r="AA176" s="245" t="n">
        <v>24</v>
      </c>
      <c r="AB176" s="244" t="n">
        <v>95</v>
      </c>
      <c r="AC176" s="245" t="n">
        <v>0</v>
      </c>
      <c r="AD176" s="245" t="n">
        <v>0</v>
      </c>
      <c r="AE176" s="244" t="n">
        <v>0</v>
      </c>
      <c r="AF176" s="245" t="n">
        <v>0</v>
      </c>
      <c r="AG176" s="245" t="n">
        <v>0</v>
      </c>
      <c r="AH176" s="244" t="n">
        <v>0</v>
      </c>
      <c r="AI176" s="245" t="n">
        <v>0</v>
      </c>
      <c r="AJ176" s="245" t="n">
        <v>0</v>
      </c>
      <c r="AK176" s="244" t="n">
        <v>0</v>
      </c>
      <c r="AL176" s="245" t="n">
        <v>0</v>
      </c>
      <c r="AM176" s="245" t="n">
        <v>0</v>
      </c>
      <c r="AN176" s="244" t="n">
        <v>0</v>
      </c>
      <c r="AO176" s="245" t="n">
        <v>0</v>
      </c>
      <c r="AP176" s="245" t="n">
        <v>0</v>
      </c>
      <c r="AQ176" s="244" t="n">
        <v>0</v>
      </c>
      <c r="AR176" s="244">
        <f>IF('b2'!$AQ176&gt;0,'b2'!$AQ176,IF('b2'!$AN176&gt;0,'b2'!$AN176,IF('b2'!$AK176&gt;0,'b2'!$AK176,IF('b2'!$AH176&gt;0,'b2'!$AH176,IF('b2'!$AE176&gt;0,'b2'!$AE176,IF('b2'!$AB176&gt;0,'b2'!$AB176,IF('b2'!$Y176&gt;0,'b2'!$Y176,IF('b2'!$V176&gt;0,'b2'!$V176," ---"))))))))</f>
        <v/>
      </c>
      <c r="AS176" s="246" t="n">
        <v>4</v>
      </c>
      <c r="AT176" s="246" t="n">
        <v>4</v>
      </c>
      <c r="AU176" s="246" t="n">
        <v>0</v>
      </c>
      <c r="AV176" s="246" t="n">
        <v>0</v>
      </c>
      <c r="AW176" s="246" t="n">
        <v>0</v>
      </c>
      <c r="AX176" s="246" t="n">
        <v>0</v>
      </c>
      <c r="AY176" s="246" t="n">
        <v>0</v>
      </c>
      <c r="AZ176" s="246" t="n">
        <v>0</v>
      </c>
      <c r="BA176" s="246" t="n">
        <v>0</v>
      </c>
      <c r="BB176" s="246" t="n">
        <v>0</v>
      </c>
      <c r="BC176" s="246" t="n">
        <v>0</v>
      </c>
      <c r="BD176" s="246" t="n">
        <v>0</v>
      </c>
      <c r="BE176" s="249" t="n">
        <v>0</v>
      </c>
      <c r="BF176" s="248" t="n">
        <v>855774.6800000001</v>
      </c>
      <c r="BG176" s="248" t="n">
        <v>0</v>
      </c>
      <c r="BH176" s="249" t="n">
        <v>855774.6800000001</v>
      </c>
      <c r="BI176" s="250" t="inlineStr">
        <is>
          <t>#REF!</t>
        </is>
      </c>
      <c r="BJ176" s="251" t="inlineStr">
        <is>
          <t>#REF!</t>
        </is>
      </c>
      <c r="BK176" s="248" t="n">
        <v>572460.4</v>
      </c>
      <c r="BL176" s="248" t="n">
        <v>1708848.65</v>
      </c>
      <c r="BM176" s="249" t="n">
        <v>2281309.05</v>
      </c>
      <c r="BN176" s="250" t="inlineStr">
        <is>
          <t>#REF!</t>
        </is>
      </c>
      <c r="BO176" s="251" t="inlineStr">
        <is>
          <t>#REF!</t>
        </is>
      </c>
      <c r="BP176" s="248" t="n">
        <v>0</v>
      </c>
      <c r="BQ176" s="248" t="n">
        <v>0</v>
      </c>
      <c r="BR176" s="249" t="n">
        <v>0</v>
      </c>
      <c r="BS176" s="250" t="inlineStr">
        <is>
          <t>#REF!</t>
        </is>
      </c>
      <c r="BT176" s="251">
        <f>'[2]DATA CONSOLIDADA 2018-2025 '!$BR178-'b2'!$BO176</f>
        <v/>
      </c>
      <c r="BU176" s="248" t="n">
        <v>0</v>
      </c>
      <c r="BV176" s="248" t="n">
        <v>0</v>
      </c>
      <c r="BW176" s="249" t="n">
        <v>0</v>
      </c>
      <c r="BX176" s="250" t="inlineStr">
        <is>
          <t>#REF!</t>
        </is>
      </c>
      <c r="BY176" s="251" t="inlineStr">
        <is>
          <t>#REF!</t>
        </is>
      </c>
      <c r="BZ176" s="248" t="n">
        <v>0</v>
      </c>
      <c r="CA176" s="248" t="n">
        <v>0</v>
      </c>
      <c r="CB176" s="249" t="n">
        <v>0</v>
      </c>
      <c r="CC176" s="250" t="inlineStr">
        <is>
          <t>#REF!</t>
        </is>
      </c>
      <c r="CD176" s="251">
        <f>'[2]DATA CONSOLIDADA 2018-2025 '!$CB178-'b2'!$BW176</f>
        <v/>
      </c>
      <c r="CE176" s="253" t="n">
        <v>0</v>
      </c>
      <c r="CF176" s="253" t="n">
        <v>0</v>
      </c>
      <c r="CG176" s="254" t="n">
        <v>0</v>
      </c>
      <c r="CH176" s="250" t="inlineStr">
        <is>
          <t>#REF!</t>
        </is>
      </c>
      <c r="CI176" s="251">
        <f>'[2]DATA CONSOLIDADA 2018-2025 '!$CG178-'b2'!$CB176</f>
        <v/>
      </c>
      <c r="CJ176" s="247" t="inlineStr">
        <is>
          <t>#REF!</t>
        </is>
      </c>
      <c r="CK176" s="247" t="n">
        <v>0</v>
      </c>
      <c r="CL176" s="247" t="n">
        <v>0</v>
      </c>
      <c r="CM176" s="247" t="n">
        <v>0</v>
      </c>
      <c r="CN176" s="247" t="inlineStr">
        <is>
          <t>#REF!</t>
        </is>
      </c>
      <c r="CO176" s="251">
        <f>'[2]DATA CONSOLIDADA 2018-2025 '!$CM178-'b2'!$CG176</f>
        <v/>
      </c>
      <c r="CP176" s="253" t="n">
        <v>0</v>
      </c>
      <c r="CQ176" s="253" t="n">
        <v>0</v>
      </c>
      <c r="CR176" s="253" t="n">
        <v>0</v>
      </c>
      <c r="CS176" s="253" t="n">
        <v>0</v>
      </c>
      <c r="CT176" s="253" t="n">
        <v>0</v>
      </c>
      <c r="CU176" s="253" t="n">
        <v>0</v>
      </c>
      <c r="CV176" s="247" t="n">
        <v>0</v>
      </c>
      <c r="CW176" s="247" t="n">
        <v>0</v>
      </c>
      <c r="CX176" s="247" t="n">
        <v>0</v>
      </c>
      <c r="CY176" s="247" t="n">
        <v>0</v>
      </c>
      <c r="CZ176" s="247" t="n">
        <v>0</v>
      </c>
      <c r="DA176" s="247" t="n">
        <v>0</v>
      </c>
      <c r="DB176" s="247" t="n">
        <v>0</v>
      </c>
      <c r="DC176" s="255" t="n">
        <v>0</v>
      </c>
      <c r="DD176" s="255" t="n">
        <v>0</v>
      </c>
      <c r="DE176" s="255" t="n">
        <v>0</v>
      </c>
      <c r="DF176" s="255" t="n">
        <v>0</v>
      </c>
      <c r="DG176" s="255" t="n">
        <v>0</v>
      </c>
      <c r="DH176" s="255" t="n">
        <v>0</v>
      </c>
      <c r="DI176" s="256" t="n">
        <v>20485945815</v>
      </c>
      <c r="DJ176" s="257" t="inlineStr">
        <is>
          <t>COOPERATIVA AGRARIA CAFETALERA ECOLOGICO ALTO PALOMAR</t>
        </is>
      </c>
      <c r="DK176" s="257" t="inlineStr">
        <is>
          <t>02 Cooperativa</t>
        </is>
      </c>
      <c r="DL176" s="258" t="n"/>
      <c r="DM176" s="258" t="n"/>
      <c r="DN176" s="258" t="n"/>
      <c r="DO176" s="258" t="n"/>
      <c r="DP176" s="258" t="n"/>
      <c r="DQ176" s="258" t="n"/>
      <c r="DR176" s="258" t="n"/>
      <c r="DS176" s="258" t="n"/>
      <c r="DT176" s="258" t="n"/>
      <c r="DU176" s="258" t="n"/>
      <c r="DV176" s="258" t="n"/>
      <c r="DW176" s="258" t="n"/>
      <c r="DX176" s="258" t="n"/>
      <c r="DY176" s="258" t="n"/>
      <c r="DZ176" s="258" t="n"/>
      <c r="EA176" s="258" t="n"/>
      <c r="EB176" s="258" t="n"/>
      <c r="EC176" s="258" t="n"/>
      <c r="ED176" s="258" t="n"/>
      <c r="EE176" s="258" t="n"/>
    </row>
    <row r="177" hidden="1" ht="47.25" customHeight="1">
      <c r="A177" s="240" t="inlineStr">
        <is>
          <t>ASOCIACIÓN DE PRODUCTORES ORGANICOS VALLE PERENE PERU</t>
        </is>
      </c>
      <c r="B177" s="240" t="inlineStr">
        <is>
          <t>CAFÉ</t>
        </is>
      </c>
      <c r="C177" s="240" t="inlineStr">
        <is>
          <t>CAFÉ</t>
        </is>
      </c>
      <c r="D177" s="240" t="inlineStr">
        <is>
          <t>JUNIN</t>
        </is>
      </c>
      <c r="E177" s="240" t="inlineStr">
        <is>
          <t>120302</t>
        </is>
      </c>
      <c r="F177" s="240" t="inlineStr">
        <is>
          <t>JUNIN</t>
        </is>
      </c>
      <c r="G177" s="240" t="inlineStr">
        <is>
          <t>CHANCHAMAYO</t>
        </is>
      </c>
      <c r="H177" s="240" t="inlineStr">
        <is>
          <t>PERENE</t>
        </is>
      </c>
      <c r="I177" s="241" t="n"/>
      <c r="J177" s="241" t="n">
        <v>1</v>
      </c>
      <c r="K177" s="241" t="n"/>
      <c r="L177" s="241" t="n"/>
      <c r="M177" s="241" t="n"/>
      <c r="N177" s="241" t="n"/>
      <c r="O177" s="241" t="n"/>
      <c r="P177" s="241" t="n"/>
      <c r="Q177" s="241" t="inlineStr">
        <is>
          <t>PAC</t>
        </is>
      </c>
      <c r="R177" s="242">
        <f>IF(I177=1,I$2,"")&amp;IF(J177=1,IF(I177=1,"-","")&amp;J$2,"")&amp;IF(K177=1,IF(OR(J177=1,I177=1),"-","")&amp;K$2,"")&amp;IF(L177=1,IF(OR(K177=1,J177=1,I177=1),"-","")&amp;L$2,"")&amp;IF(M177=1,IF(OR(L177=1,K177=1,J177=1,I177=1),"-","")&amp;M$2,"")&amp;IF(N177=1,IF(OR(M177=1,L177=1,K177=1,J177=1,I177=1),"-","")&amp;N$2,"")&amp;IF(O177=1,IF(OR(N177=1,M177=1,L177=1,K177=1,J177=1,I177=1),"-","")&amp;O$2,"")&amp;IF(P177=1,IF(I177=1," - ",IF(J177=1," - ",IF(K177=1," - ",IF(L177=1," - ",IF(M177=1," - ",IF(N177=1," - ",IF(O177=1," - ","")))))))&amp;P$2,"")</f>
        <v/>
      </c>
      <c r="S177" s="243">
        <f>SUM('b2'!$I177:$P177)</f>
        <v/>
      </c>
      <c r="T177" s="243">
        <f>IF(OR('b2'!$J177=1,'b2'!$K177=1,'b2'!$L177=1,'b2'!$M177=1,'b2'!$N177=1,'b2'!$O177=1,'b2'!$P177=1),"SI","NO")</f>
        <v/>
      </c>
      <c r="U177" s="243">
        <f>IF(OR('b2'!$K177=1,'b2'!$L177=1,'b2'!$M177=1,'b2'!$N177=1,'b2'!$O177=1,'b2'!$P177=1),"SI","NO")</f>
        <v/>
      </c>
      <c r="V177" s="244" t="n">
        <v>0</v>
      </c>
      <c r="W177" s="245" t="n">
        <v>16</v>
      </c>
      <c r="X177" s="245" t="n">
        <v>14</v>
      </c>
      <c r="Y177" s="244" t="n">
        <v>30</v>
      </c>
      <c r="Z177" s="245" t="n">
        <v>0</v>
      </c>
      <c r="AA177" s="245" t="n">
        <v>0</v>
      </c>
      <c r="AB177" s="244" t="n">
        <v>0</v>
      </c>
      <c r="AC177" s="245" t="n">
        <v>0</v>
      </c>
      <c r="AD177" s="245" t="n">
        <v>0</v>
      </c>
      <c r="AE177" s="244" t="n">
        <v>0</v>
      </c>
      <c r="AF177" s="245" t="n">
        <v>0</v>
      </c>
      <c r="AG177" s="245" t="n">
        <v>0</v>
      </c>
      <c r="AH177" s="244" t="n">
        <v>0</v>
      </c>
      <c r="AI177" s="245" t="n">
        <v>0</v>
      </c>
      <c r="AJ177" s="245" t="n">
        <v>0</v>
      </c>
      <c r="AK177" s="244" t="n">
        <v>0</v>
      </c>
      <c r="AL177" s="245" t="n">
        <v>0</v>
      </c>
      <c r="AM177" s="245" t="n">
        <v>0</v>
      </c>
      <c r="AN177" s="244" t="n">
        <v>0</v>
      </c>
      <c r="AO177" s="245" t="n">
        <v>0</v>
      </c>
      <c r="AP177" s="245" t="n">
        <v>0</v>
      </c>
      <c r="AQ177" s="244" t="n">
        <v>0</v>
      </c>
      <c r="AR177" s="244">
        <f>IF('b2'!$AQ177&gt;0,'b2'!$AQ177,IF('b2'!$AN177&gt;0,'b2'!$AN177,IF('b2'!$AK177&gt;0,'b2'!$AK177,IF('b2'!$AH177&gt;0,'b2'!$AH177,IF('b2'!$AE177&gt;0,'b2'!$AE177,IF('b2'!$AB177&gt;0,'b2'!$AB177,IF('b2'!$Y177&gt;0,'b2'!$Y177,IF('b2'!$V177&gt;0,'b2'!$V177," ---"))))))))</f>
        <v/>
      </c>
      <c r="AS177" s="246" t="n">
        <v>0</v>
      </c>
      <c r="AT177" s="246" t="n">
        <v>0</v>
      </c>
      <c r="AU177" s="246" t="n">
        <v>0</v>
      </c>
      <c r="AV177" s="246" t="n">
        <v>0</v>
      </c>
      <c r="AW177" s="246" t="n">
        <v>0</v>
      </c>
      <c r="AX177" s="246" t="n">
        <v>0</v>
      </c>
      <c r="AY177" s="246" t="n">
        <v>0</v>
      </c>
      <c r="AZ177" s="246" t="n">
        <v>0</v>
      </c>
      <c r="BA177" s="246" t="n">
        <v>0</v>
      </c>
      <c r="BB177" s="246" t="n">
        <v>0</v>
      </c>
      <c r="BC177" s="246" t="n">
        <v>0</v>
      </c>
      <c r="BD177" s="246" t="n">
        <v>0</v>
      </c>
      <c r="BE177" s="249" t="n">
        <v>0</v>
      </c>
      <c r="BF177" s="248" t="n">
        <v>15460</v>
      </c>
      <c r="BG177" s="248" t="n">
        <v>0</v>
      </c>
      <c r="BH177" s="249" t="n">
        <v>15460</v>
      </c>
      <c r="BI177" s="250" t="inlineStr">
        <is>
          <t>#REF!</t>
        </is>
      </c>
      <c r="BJ177" s="251" t="inlineStr">
        <is>
          <t>#REF!</t>
        </is>
      </c>
      <c r="BK177" s="248" t="n">
        <v>0</v>
      </c>
      <c r="BL177" s="248" t="n">
        <v>0</v>
      </c>
      <c r="BM177" s="249" t="n">
        <v>0</v>
      </c>
      <c r="BN177" s="250" t="inlineStr">
        <is>
          <t>#REF!</t>
        </is>
      </c>
      <c r="BO177" s="251" t="inlineStr">
        <is>
          <t>#REF!</t>
        </is>
      </c>
      <c r="BP177" s="248" t="n">
        <v>0</v>
      </c>
      <c r="BQ177" s="248" t="n">
        <v>0</v>
      </c>
      <c r="BR177" s="249" t="n">
        <v>0</v>
      </c>
      <c r="BS177" s="250" t="inlineStr">
        <is>
          <t>#REF!</t>
        </is>
      </c>
      <c r="BT177" s="251">
        <f>'[2]DATA CONSOLIDADA 2018-2025 '!$BR179-'b2'!$BO177</f>
        <v/>
      </c>
      <c r="BU177" s="248" t="n">
        <v>0</v>
      </c>
      <c r="BV177" s="248" t="n">
        <v>0</v>
      </c>
      <c r="BW177" s="249" t="n">
        <v>0</v>
      </c>
      <c r="BX177" s="250" t="inlineStr">
        <is>
          <t>#REF!</t>
        </is>
      </c>
      <c r="BY177" s="251" t="inlineStr">
        <is>
          <t>#REF!</t>
        </is>
      </c>
      <c r="BZ177" s="248" t="n">
        <v>0</v>
      </c>
      <c r="CA177" s="248" t="n">
        <v>0</v>
      </c>
      <c r="CB177" s="249" t="n">
        <v>0</v>
      </c>
      <c r="CC177" s="250" t="inlineStr">
        <is>
          <t>#REF!</t>
        </is>
      </c>
      <c r="CD177" s="251">
        <f>'[2]DATA CONSOLIDADA 2018-2025 '!$CB179-'b2'!$BW177</f>
        <v/>
      </c>
      <c r="CE177" s="253" t="n">
        <v>0</v>
      </c>
      <c r="CF177" s="253" t="n">
        <v>0</v>
      </c>
      <c r="CG177" s="254" t="n">
        <v>0</v>
      </c>
      <c r="CH177" s="250" t="inlineStr">
        <is>
          <t>#REF!</t>
        </is>
      </c>
      <c r="CI177" s="251">
        <f>'[2]DATA CONSOLIDADA 2018-2025 '!$CG179-'b2'!$CB177</f>
        <v/>
      </c>
      <c r="CJ177" s="247" t="inlineStr">
        <is>
          <t>#REF!</t>
        </is>
      </c>
      <c r="CK177" s="247" t="n">
        <v>0</v>
      </c>
      <c r="CL177" s="247" t="n">
        <v>0</v>
      </c>
      <c r="CM177" s="247" t="n">
        <v>0</v>
      </c>
      <c r="CN177" s="247" t="inlineStr">
        <is>
          <t>#REF!</t>
        </is>
      </c>
      <c r="CO177" s="251">
        <f>'[2]DATA CONSOLIDADA 2018-2025 '!$CM179-'b2'!$CG177</f>
        <v/>
      </c>
      <c r="CP177" s="253" t="n">
        <v>0</v>
      </c>
      <c r="CQ177" s="253" t="n">
        <v>0</v>
      </c>
      <c r="CR177" s="253" t="n">
        <v>0</v>
      </c>
      <c r="CS177" s="253" t="n">
        <v>0</v>
      </c>
      <c r="CT177" s="253" t="n">
        <v>0</v>
      </c>
      <c r="CU177" s="253" t="n">
        <v>0</v>
      </c>
      <c r="CV177" s="247" t="n">
        <v>0</v>
      </c>
      <c r="CW177" s="247" t="n">
        <v>0</v>
      </c>
      <c r="CX177" s="247" t="n">
        <v>0</v>
      </c>
      <c r="CY177" s="247" t="n">
        <v>0</v>
      </c>
      <c r="CZ177" s="247" t="n">
        <v>0</v>
      </c>
      <c r="DA177" s="247" t="n">
        <v>0</v>
      </c>
      <c r="DB177" s="247" t="n">
        <v>0</v>
      </c>
      <c r="DC177" s="255" t="n">
        <v>0</v>
      </c>
      <c r="DD177" s="255" t="n">
        <v>0</v>
      </c>
      <c r="DE177" s="255" t="n">
        <v>0</v>
      </c>
      <c r="DF177" s="255" t="n">
        <v>0</v>
      </c>
      <c r="DG177" s="255" t="n">
        <v>0</v>
      </c>
      <c r="DH177" s="255" t="n">
        <v>0</v>
      </c>
      <c r="DI177" s="256" t="n">
        <v>20602161081</v>
      </c>
      <c r="DJ177" s="257" t="inlineStr">
        <is>
          <t>APROVAPERU</t>
        </is>
      </c>
      <c r="DK177" s="257" t="inlineStr">
        <is>
          <t>01 Asociación</t>
        </is>
      </c>
      <c r="DL177" s="258" t="n"/>
      <c r="DM177" s="258" t="n"/>
      <c r="DN177" s="258" t="n"/>
      <c r="DO177" s="258" t="n"/>
      <c r="DP177" s="258" t="n"/>
      <c r="DQ177" s="258" t="n"/>
      <c r="DR177" s="258" t="n"/>
      <c r="DS177" s="258" t="n"/>
      <c r="DT177" s="258" t="n"/>
      <c r="DU177" s="258" t="n"/>
      <c r="DV177" s="258" t="n"/>
      <c r="DW177" s="258" t="n"/>
      <c r="DX177" s="258" t="n"/>
      <c r="DY177" s="258" t="n"/>
      <c r="DZ177" s="258" t="n"/>
      <c r="EA177" s="258" t="n"/>
      <c r="EB177" s="258" t="n"/>
      <c r="EC177" s="258" t="n"/>
      <c r="ED177" s="258" t="n"/>
      <c r="EE177" s="258" t="n"/>
    </row>
    <row r="178" hidden="1" ht="47.25" customHeight="1">
      <c r="A178" s="240" t="inlineStr">
        <is>
          <t>ASOCIACIÓN AGROECOLOGICA AVANCC</t>
        </is>
      </c>
      <c r="B178" s="240" t="inlineStr">
        <is>
          <t>GUANABANA</t>
        </is>
      </c>
      <c r="C178" s="240" t="inlineStr">
        <is>
          <t>GUANABANA</t>
        </is>
      </c>
      <c r="D178" s="240" t="inlineStr">
        <is>
          <t>JUNIN</t>
        </is>
      </c>
      <c r="E178" s="240" t="inlineStr">
        <is>
          <t>120303</t>
        </is>
      </c>
      <c r="F178" s="240" t="inlineStr">
        <is>
          <t>JUNIN</t>
        </is>
      </c>
      <c r="G178" s="240" t="inlineStr">
        <is>
          <t>CHANCHAMAYO</t>
        </is>
      </c>
      <c r="H178" s="240" t="inlineStr">
        <is>
          <t>PICHANAQUI</t>
        </is>
      </c>
      <c r="I178" s="241" t="n"/>
      <c r="J178" s="241" t="n">
        <v>1</v>
      </c>
      <c r="K178" s="241" t="n"/>
      <c r="L178" s="241" t="n"/>
      <c r="M178" s="241" t="n"/>
      <c r="N178" s="241" t="n"/>
      <c r="O178" s="241" t="n"/>
      <c r="P178" s="241" t="n"/>
      <c r="Q178" s="241" t="inlineStr">
        <is>
          <t>PAC</t>
        </is>
      </c>
      <c r="R178" s="242">
        <f>IF(I178=1,I$2,"")&amp;IF(J178=1,IF(I178=1,"-","")&amp;J$2,"")&amp;IF(K178=1,IF(OR(J178=1,I178=1),"-","")&amp;K$2,"")&amp;IF(L178=1,IF(OR(K178=1,J178=1,I178=1),"-","")&amp;L$2,"")&amp;IF(M178=1,IF(OR(L178=1,K178=1,J178=1,I178=1),"-","")&amp;M$2,"")&amp;IF(N178=1,IF(OR(M178=1,L178=1,K178=1,J178=1,I178=1),"-","")&amp;N$2,"")&amp;IF(O178=1,IF(OR(N178=1,M178=1,L178=1,K178=1,J178=1,I178=1),"-","")&amp;O$2,"")&amp;IF(P178=1,IF(I178=1," - ",IF(J178=1," - ",IF(K178=1," - ",IF(L178=1," - ",IF(M178=1," - ",IF(N178=1," - ",IF(O178=1," - ","")))))))&amp;P$2,"")</f>
        <v/>
      </c>
      <c r="S178" s="243">
        <f>SUM('b2'!$I178:$P178)</f>
        <v/>
      </c>
      <c r="T178" s="243">
        <f>IF(OR('b2'!$J178=1,'b2'!$K178=1,'b2'!$L178=1,'b2'!$M178=1,'b2'!$N178=1,'b2'!$O178=1,'b2'!$P178=1),"SI","NO")</f>
        <v/>
      </c>
      <c r="U178" s="243">
        <f>IF(OR('b2'!$K178=1,'b2'!$L178=1,'b2'!$M178=1,'b2'!$N178=1,'b2'!$O178=1,'b2'!$P178=1),"SI","NO")</f>
        <v/>
      </c>
      <c r="V178" s="244" t="n">
        <v>0</v>
      </c>
      <c r="W178" s="245" t="n">
        <v>28</v>
      </c>
      <c r="X178" s="245" t="n">
        <v>16</v>
      </c>
      <c r="Y178" s="244" t="n">
        <v>44</v>
      </c>
      <c r="Z178" s="245" t="n">
        <v>0</v>
      </c>
      <c r="AA178" s="245" t="n">
        <v>0</v>
      </c>
      <c r="AB178" s="244" t="n">
        <v>0</v>
      </c>
      <c r="AC178" s="245" t="n">
        <v>0</v>
      </c>
      <c r="AD178" s="245" t="n">
        <v>0</v>
      </c>
      <c r="AE178" s="244" t="n">
        <v>0</v>
      </c>
      <c r="AF178" s="245" t="n">
        <v>0</v>
      </c>
      <c r="AG178" s="245" t="n">
        <v>0</v>
      </c>
      <c r="AH178" s="244" t="n">
        <v>0</v>
      </c>
      <c r="AI178" s="245" t="n">
        <v>0</v>
      </c>
      <c r="AJ178" s="245" t="n">
        <v>0</v>
      </c>
      <c r="AK178" s="244" t="n">
        <v>0</v>
      </c>
      <c r="AL178" s="245" t="n">
        <v>0</v>
      </c>
      <c r="AM178" s="245" t="n">
        <v>0</v>
      </c>
      <c r="AN178" s="244" t="n">
        <v>0</v>
      </c>
      <c r="AO178" s="245" t="n">
        <v>0</v>
      </c>
      <c r="AP178" s="245" t="n">
        <v>0</v>
      </c>
      <c r="AQ178" s="244" t="n">
        <v>0</v>
      </c>
      <c r="AR178" s="244">
        <f>IF('b2'!$AQ178&gt;0,'b2'!$AQ178,IF('b2'!$AN178&gt;0,'b2'!$AN178,IF('b2'!$AK178&gt;0,'b2'!$AK178,IF('b2'!$AH178&gt;0,'b2'!$AH178,IF('b2'!$AE178&gt;0,'b2'!$AE178,IF('b2'!$AB178&gt;0,'b2'!$AB178,IF('b2'!$Y178&gt;0,'b2'!$Y178,IF('b2'!$V178&gt;0,'b2'!$V178," ---"))))))))</f>
        <v/>
      </c>
      <c r="AS178" s="246" t="n">
        <v>0</v>
      </c>
      <c r="AT178" s="246" t="n">
        <v>0</v>
      </c>
      <c r="AU178" s="246" t="n">
        <v>0</v>
      </c>
      <c r="AV178" s="246" t="n">
        <v>0</v>
      </c>
      <c r="AW178" s="246" t="n">
        <v>0</v>
      </c>
      <c r="AX178" s="246" t="n">
        <v>0</v>
      </c>
      <c r="AY178" s="246" t="n">
        <v>0</v>
      </c>
      <c r="AZ178" s="246" t="n">
        <v>0</v>
      </c>
      <c r="BA178" s="246" t="n">
        <v>0</v>
      </c>
      <c r="BB178" s="246" t="n">
        <v>0</v>
      </c>
      <c r="BC178" s="246" t="n">
        <v>0</v>
      </c>
      <c r="BD178" s="246" t="n">
        <v>0</v>
      </c>
      <c r="BE178" s="249" t="n">
        <v>0</v>
      </c>
      <c r="BF178" s="248" t="n">
        <v>0</v>
      </c>
      <c r="BG178" s="248" t="n">
        <v>0</v>
      </c>
      <c r="BH178" s="249" t="n">
        <v>0</v>
      </c>
      <c r="BI178" s="250" t="inlineStr">
        <is>
          <t>#REF!</t>
        </is>
      </c>
      <c r="BJ178" s="251" t="inlineStr">
        <is>
          <t>#REF!</t>
        </is>
      </c>
      <c r="BK178" s="248" t="n">
        <v>0</v>
      </c>
      <c r="BL178" s="248" t="n">
        <v>0</v>
      </c>
      <c r="BM178" s="249" t="n">
        <v>0</v>
      </c>
      <c r="BN178" s="250" t="inlineStr">
        <is>
          <t>#REF!</t>
        </is>
      </c>
      <c r="BO178" s="251" t="inlineStr">
        <is>
          <t>#REF!</t>
        </is>
      </c>
      <c r="BP178" s="248" t="n">
        <v>0</v>
      </c>
      <c r="BQ178" s="248" t="n">
        <v>0</v>
      </c>
      <c r="BR178" s="249" t="n">
        <v>0</v>
      </c>
      <c r="BS178" s="250" t="inlineStr">
        <is>
          <t>#REF!</t>
        </is>
      </c>
      <c r="BT178" s="251">
        <f>'[2]DATA CONSOLIDADA 2018-2025 '!$BR180-'b2'!$BO178</f>
        <v/>
      </c>
      <c r="BU178" s="248" t="n">
        <v>0</v>
      </c>
      <c r="BV178" s="248" t="n">
        <v>0</v>
      </c>
      <c r="BW178" s="249" t="n">
        <v>0</v>
      </c>
      <c r="BX178" s="250" t="inlineStr">
        <is>
          <t>#REF!</t>
        </is>
      </c>
      <c r="BY178" s="251" t="inlineStr">
        <is>
          <t>#REF!</t>
        </is>
      </c>
      <c r="BZ178" s="248" t="n">
        <v>0</v>
      </c>
      <c r="CA178" s="248" t="n">
        <v>0</v>
      </c>
      <c r="CB178" s="249" t="n">
        <v>0</v>
      </c>
      <c r="CC178" s="250" t="inlineStr">
        <is>
          <t>#REF!</t>
        </is>
      </c>
      <c r="CD178" s="251">
        <f>'[2]DATA CONSOLIDADA 2018-2025 '!$CB180-'b2'!$BW178</f>
        <v/>
      </c>
      <c r="CE178" s="253" t="n">
        <v>0</v>
      </c>
      <c r="CF178" s="253" t="n">
        <v>0</v>
      </c>
      <c r="CG178" s="254" t="n">
        <v>0</v>
      </c>
      <c r="CH178" s="250" t="inlineStr">
        <is>
          <t>#REF!</t>
        </is>
      </c>
      <c r="CI178" s="251">
        <f>'[2]DATA CONSOLIDADA 2018-2025 '!$CG180-'b2'!$CB178</f>
        <v/>
      </c>
      <c r="CJ178" s="247" t="inlineStr">
        <is>
          <t>#REF!</t>
        </is>
      </c>
      <c r="CK178" s="247" t="n">
        <v>0</v>
      </c>
      <c r="CL178" s="247" t="n">
        <v>0</v>
      </c>
      <c r="CM178" s="247" t="n">
        <v>0</v>
      </c>
      <c r="CN178" s="247" t="inlineStr">
        <is>
          <t>#REF!</t>
        </is>
      </c>
      <c r="CO178" s="251">
        <f>'[2]DATA CONSOLIDADA 2018-2025 '!$CM180-'b2'!$CG178</f>
        <v/>
      </c>
      <c r="CP178" s="253" t="n">
        <v>0</v>
      </c>
      <c r="CQ178" s="253" t="n">
        <v>0</v>
      </c>
      <c r="CR178" s="253" t="n">
        <v>0</v>
      </c>
      <c r="CS178" s="253" t="n">
        <v>0</v>
      </c>
      <c r="CT178" s="253" t="n">
        <v>0</v>
      </c>
      <c r="CU178" s="253" t="n">
        <v>0</v>
      </c>
      <c r="CV178" s="247" t="n">
        <v>0</v>
      </c>
      <c r="CW178" s="247" t="n">
        <v>0</v>
      </c>
      <c r="CX178" s="247" t="n">
        <v>0</v>
      </c>
      <c r="CY178" s="247" t="n">
        <v>0</v>
      </c>
      <c r="CZ178" s="247" t="n">
        <v>0</v>
      </c>
      <c r="DA178" s="247" t="n">
        <v>0</v>
      </c>
      <c r="DB178" s="247" t="n">
        <v>0</v>
      </c>
      <c r="DC178" s="255" t="n">
        <v>0</v>
      </c>
      <c r="DD178" s="255" t="n">
        <v>0</v>
      </c>
      <c r="DE178" s="255" t="n">
        <v>0</v>
      </c>
      <c r="DF178" s="255" t="n">
        <v>0</v>
      </c>
      <c r="DG178" s="255" t="n">
        <v>0</v>
      </c>
      <c r="DH178" s="255" t="n">
        <v>0</v>
      </c>
      <c r="DI178" s="256" t="n">
        <v>20600719361</v>
      </c>
      <c r="DJ178" s="257" t="inlineStr">
        <is>
          <t>ASOCIACION AGROECOLOGICA AVANCC</t>
        </is>
      </c>
      <c r="DK178" s="257" t="inlineStr">
        <is>
          <t>01 Asociación</t>
        </is>
      </c>
      <c r="DL178" s="258" t="n"/>
      <c r="DM178" s="258" t="n"/>
      <c r="DN178" s="258" t="n"/>
      <c r="DO178" s="258" t="n"/>
      <c r="DP178" s="258" t="n"/>
      <c r="DQ178" s="258" t="n"/>
      <c r="DR178" s="258" t="n"/>
      <c r="DS178" s="258" t="n"/>
      <c r="DT178" s="258" t="n"/>
      <c r="DU178" s="258" t="n"/>
      <c r="DV178" s="258" t="n"/>
      <c r="DW178" s="258" t="n"/>
      <c r="DX178" s="258" t="n"/>
      <c r="DY178" s="258" t="n"/>
      <c r="DZ178" s="258" t="n"/>
      <c r="EA178" s="258" t="n"/>
      <c r="EB178" s="258" t="n"/>
      <c r="EC178" s="258" t="n"/>
      <c r="ED178" s="258" t="n"/>
      <c r="EE178" s="258" t="n"/>
    </row>
    <row r="179" ht="47.25" customHeight="1">
      <c r="A179" s="240" t="inlineStr">
        <is>
          <t>ASOCIACIÓN DE PRODUCTORES CACAOTEROS DEL DISTRITO DE HUARANGO</t>
        </is>
      </c>
      <c r="B179" s="240" t="inlineStr">
        <is>
          <t>CACAO</t>
        </is>
      </c>
      <c r="C179" s="240" t="inlineStr">
        <is>
          <t>CACAO</t>
        </is>
      </c>
      <c r="D179" s="240" t="inlineStr">
        <is>
          <t>CAJAMARCA</t>
        </is>
      </c>
      <c r="E179" s="240" t="inlineStr">
        <is>
          <t>060903</t>
        </is>
      </c>
      <c r="F179" s="240" t="inlineStr">
        <is>
          <t>CAJAMARCA</t>
        </is>
      </c>
      <c r="G179" s="240" t="inlineStr">
        <is>
          <t>SAN IGNACIO</t>
        </is>
      </c>
      <c r="H179" s="240" t="inlineStr">
        <is>
          <t>HUARANGO</t>
        </is>
      </c>
      <c r="I179" s="241" t="n"/>
      <c r="J179" s="241" t="n">
        <v>1</v>
      </c>
      <c r="K179" s="241" t="n"/>
      <c r="L179" s="241" t="n"/>
      <c r="M179" s="241" t="n"/>
      <c r="N179" s="241" t="n"/>
      <c r="O179" s="241" t="n"/>
      <c r="P179" s="241" t="n"/>
      <c r="Q179" s="241" t="inlineStr">
        <is>
          <t>PAC</t>
        </is>
      </c>
      <c r="R179" s="242">
        <f>IF(I179=1,I$2,"")&amp;IF(J179=1,IF(I179=1,"-","")&amp;J$2,"")&amp;IF(K179=1,IF(OR(J179=1,I179=1),"-","")&amp;K$2,"")&amp;IF(L179=1,IF(OR(K179=1,J179=1,I179=1),"-","")&amp;L$2,"")&amp;IF(M179=1,IF(OR(L179=1,K179=1,J179=1,I179=1),"-","")&amp;M$2,"")&amp;IF(N179=1,IF(OR(M179=1,L179=1,K179=1,J179=1,I179=1),"-","")&amp;N$2,"")&amp;IF(O179=1,IF(OR(N179=1,M179=1,L179=1,K179=1,J179=1,I179=1),"-","")&amp;O$2,"")&amp;IF(P179=1,IF(I179=1," - ",IF(J179=1," - ",IF(K179=1," - ",IF(L179=1," - ",IF(M179=1," - ",IF(N179=1," - ",IF(O179=1," - ","")))))))&amp;P$2,"")</f>
        <v/>
      </c>
      <c r="S179" s="243">
        <f>SUM('b2'!$I179:$P179)</f>
        <v/>
      </c>
      <c r="T179" s="243">
        <f>IF(OR('b2'!$J179=1,'b2'!$K179=1,'b2'!$L179=1,'b2'!$M179=1,'b2'!$N179=1,'b2'!$O179=1,'b2'!$P179=1),"SI","NO")</f>
        <v/>
      </c>
      <c r="U179" s="243">
        <f>IF(OR('b2'!$K179=1,'b2'!$L179=1,'b2'!$M179=1,'b2'!$N179=1,'b2'!$O179=1,'b2'!$P179=1),"SI","NO")</f>
        <v/>
      </c>
      <c r="V179" s="244" t="n">
        <v>0</v>
      </c>
      <c r="W179" s="245" t="n">
        <v>0</v>
      </c>
      <c r="X179" s="245" t="n">
        <v>0</v>
      </c>
      <c r="Y179" s="244" t="n">
        <v>0</v>
      </c>
      <c r="Z179" s="245" t="n">
        <v>0</v>
      </c>
      <c r="AA179" s="245" t="n">
        <v>0</v>
      </c>
      <c r="AB179" s="244" t="n">
        <v>0</v>
      </c>
      <c r="AC179" s="245" t="n">
        <v>0</v>
      </c>
      <c r="AD179" s="245" t="n">
        <v>0</v>
      </c>
      <c r="AE179" s="244" t="n">
        <v>0</v>
      </c>
      <c r="AF179" s="245" t="n">
        <v>0</v>
      </c>
      <c r="AG179" s="245" t="n">
        <v>0</v>
      </c>
      <c r="AH179" s="244" t="n">
        <v>0</v>
      </c>
      <c r="AI179" s="245" t="n">
        <v>0</v>
      </c>
      <c r="AJ179" s="245" t="n">
        <v>0</v>
      </c>
      <c r="AK179" s="244" t="n">
        <v>0</v>
      </c>
      <c r="AL179" s="245" t="n">
        <v>0</v>
      </c>
      <c r="AM179" s="245" t="n">
        <v>0</v>
      </c>
      <c r="AN179" s="244" t="n">
        <v>0</v>
      </c>
      <c r="AO179" s="245" t="n">
        <v>0</v>
      </c>
      <c r="AP179" s="245" t="n">
        <v>0</v>
      </c>
      <c r="AQ179" s="244" t="n">
        <v>0</v>
      </c>
      <c r="AR179" s="244">
        <f>IF('b2'!$AQ179&gt;0,'b2'!$AQ179,IF('b2'!$AN179&gt;0,'b2'!$AN179,IF('b2'!$AK179&gt;0,'b2'!$AK179,IF('b2'!$AH179&gt;0,'b2'!$AH179,IF('b2'!$AE179&gt;0,'b2'!$AE179,IF('b2'!$AB179&gt;0,'b2'!$AB179,IF('b2'!$Y179&gt;0,'b2'!$Y179,IF('b2'!$V179&gt;0,'b2'!$V179," ---"))))))))</f>
        <v/>
      </c>
      <c r="AS179" s="246" t="n">
        <v>0</v>
      </c>
      <c r="AT179" s="246" t="n">
        <v>0</v>
      </c>
      <c r="AU179" s="246" t="n">
        <v>0</v>
      </c>
      <c r="AV179" s="246" t="n">
        <v>0</v>
      </c>
      <c r="AW179" s="246" t="n">
        <v>0</v>
      </c>
      <c r="AX179" s="246" t="n">
        <v>0</v>
      </c>
      <c r="AY179" s="246" t="n">
        <v>0</v>
      </c>
      <c r="AZ179" s="246" t="n">
        <v>0</v>
      </c>
      <c r="BA179" s="246" t="n">
        <v>0</v>
      </c>
      <c r="BB179" s="246" t="n">
        <v>0</v>
      </c>
      <c r="BC179" s="246" t="n">
        <v>0</v>
      </c>
      <c r="BD179" s="246" t="n">
        <v>0</v>
      </c>
      <c r="BE179" s="249" t="n">
        <v>0</v>
      </c>
      <c r="BF179" s="248" t="n">
        <v>0</v>
      </c>
      <c r="BG179" s="248" t="n">
        <v>0</v>
      </c>
      <c r="BH179" s="249" t="n">
        <v>0</v>
      </c>
      <c r="BI179" s="250">
        <f>IF('[2]DATA CONSOLIDADA 2018-2025 '!$BH94&gt;'[2]DATA CONSOLIDADA 2018-2025 '!$AN94,"Incremento",IF('[2]DATA CONSOLIDADA 2018-2025 '!$AN94='[2]DATA CONSOLIDADA 2018-2025 '!$BH94,"Sin incremento",IF('[2]DATA CONSOLIDADA 2018-2025 '!$BH94&lt;'[2]DATA CONSOLIDADA 2018-2025 '!$AN94,"Disminución"," ---")))</f>
        <v/>
      </c>
      <c r="BJ179" s="251">
        <f>'[2]DATA CONSOLIDADA 2018-2025 '!$BH94-'[2]DATA CONSOLIDADA 2018-2025 '!$BE94</f>
        <v/>
      </c>
      <c r="BK179" s="248" t="n">
        <v>0</v>
      </c>
      <c r="BL179" s="248" t="n">
        <v>0</v>
      </c>
      <c r="BM179" s="249" t="n">
        <v>0</v>
      </c>
      <c r="BN179" s="250">
        <f>IF('[2]DATA CONSOLIDADA 2018-2025 '!$BM94&gt;'[2]DATA CONSOLIDADA 2018-2025 '!$BH94,"Incremento",IF('[2]DATA CONSOLIDADA 2018-2025 '!$BH94='[2]DATA CONSOLIDADA 2018-2025 '!$BM94,"Sin incremento",IF('[2]DATA CONSOLIDADA 2018-2025 '!$BM94&lt;'[2]DATA CONSOLIDADA 2018-2025 '!$BH94,"Disminución"," ---")))</f>
        <v/>
      </c>
      <c r="BO179" s="251">
        <f>'[2]DATA CONSOLIDADA 2018-2025 '!$BM94-'[2]DATA CONSOLIDADA 2018-2025 '!$BH94</f>
        <v/>
      </c>
      <c r="BP179" s="248" t="n">
        <v>0</v>
      </c>
      <c r="BQ179" s="248" t="n">
        <v>0</v>
      </c>
      <c r="BR179" s="249" t="n">
        <v>0</v>
      </c>
      <c r="BS179" s="250">
        <f>IF('[2]DATA CONSOLIDADA 2018-2025 '!$BR94&gt;'[2]DATA CONSOLIDADA 2018-2025 '!$BM94,"Incremento",IF('[2]DATA CONSOLIDADA 2018-2025 '!$BM94='[2]DATA CONSOLIDADA 2018-2025 '!$BR94,"Sin incremento",IF('[2]DATA CONSOLIDADA 2018-2025 '!$BR94&lt;'[2]DATA CONSOLIDADA 2018-2025 '!$BM94,"Disminución"," ---")))</f>
        <v/>
      </c>
      <c r="BT179" s="251">
        <f>'[2]DATA CONSOLIDADA 2018-2025 '!$BR181-'b2'!$BO179</f>
        <v/>
      </c>
      <c r="BU179" s="248" t="n">
        <v>0</v>
      </c>
      <c r="BV179" s="248" t="n">
        <v>0</v>
      </c>
      <c r="BW179" s="249" t="n">
        <v>0</v>
      </c>
      <c r="BX179" s="250">
        <f>IF('[2]DATA CONSOLIDADA 2018-2025 '!$BW94&gt;'[2]DATA CONSOLIDADA 2018-2025 '!$BR94,"Incremento",IF('[2]DATA CONSOLIDADA 2018-2025 '!$BR94='[2]DATA CONSOLIDADA 2018-2025 '!$BW94,"Sin incremento",IF('[2]DATA CONSOLIDADA 2018-2025 '!$BW94&lt;'[2]DATA CONSOLIDADA 2018-2025 '!$BR94,"Disminución"," ---")))</f>
        <v/>
      </c>
      <c r="BY179" s="251">
        <f>'[2]DATA CONSOLIDADA 2018-2025 '!$BW94-'[2]DATA CONSOLIDADA 2018-2025 '!$BR94</f>
        <v/>
      </c>
      <c r="BZ179" s="248" t="n">
        <v>0</v>
      </c>
      <c r="CA179" s="248" t="n">
        <v>0</v>
      </c>
      <c r="CB179" s="249" t="n">
        <v>0</v>
      </c>
      <c r="CC179" s="250">
        <f>IF('[2]DATA CONSOLIDADA 2018-2025 '!$CB94&gt;'[2]DATA CONSOLIDADA 2018-2025 '!$BW94,"Incremento",IF('[2]DATA CONSOLIDADA 2018-2025 '!$BW94='[2]DATA CONSOLIDADA 2018-2025 '!$CB94,"Sin incremento",IF('[2]DATA CONSOLIDADA 2018-2025 '!$CB94&lt;'[2]DATA CONSOLIDADA 2018-2025 '!$BW94,"Disminución"," ---")))</f>
        <v/>
      </c>
      <c r="CD179" s="251">
        <f>'[2]DATA CONSOLIDADA 2018-2025 '!$CB181-'b2'!$BW179</f>
        <v/>
      </c>
      <c r="CE179" s="253" t="n">
        <v>0</v>
      </c>
      <c r="CF179" s="253" t="n">
        <v>0</v>
      </c>
      <c r="CG179" s="254" t="n">
        <v>0</v>
      </c>
      <c r="CH179" s="250">
        <f>IF('[2]DATA CONSOLIDADA 2018-2025 '!$CG94&gt;'[2]DATA CONSOLIDADA 2018-2025 '!$CB94,"Incremento",IF('[2]DATA CONSOLIDADA 2018-2025 '!$CB94='[2]DATA CONSOLIDADA 2018-2025 '!$CG94,"Sin incremento",IF('[2]DATA CONSOLIDADA 2018-2025 '!$CG94&lt;'[2]DATA CONSOLIDADA 2018-2025 '!$CB94,"Disminución"," ---")))</f>
        <v/>
      </c>
      <c r="CI179" s="251">
        <f>'[2]DATA CONSOLIDADA 2018-2025 '!$CG181-'b2'!$CB179</f>
        <v/>
      </c>
      <c r="CJ179" s="247" t="inlineStr">
        <is>
          <t>#REF!</t>
        </is>
      </c>
      <c r="CK179" s="247" t="n">
        <v>0</v>
      </c>
      <c r="CL179" s="247" t="n">
        <v>0</v>
      </c>
      <c r="CM179" s="247" t="n">
        <v>0</v>
      </c>
      <c r="CN179" s="247" t="inlineStr">
        <is>
          <t>#REF!</t>
        </is>
      </c>
      <c r="CO179" s="251">
        <f>'[2]DATA CONSOLIDADA 2018-2025 '!$CM181-'b2'!$CG179</f>
        <v/>
      </c>
      <c r="CP179" s="253" t="n">
        <v>0</v>
      </c>
      <c r="CQ179" s="253" t="n">
        <v>0</v>
      </c>
      <c r="CR179" s="253" t="n">
        <v>0</v>
      </c>
      <c r="CS179" s="253" t="n">
        <v>0</v>
      </c>
      <c r="CT179" s="253" t="n">
        <v>0</v>
      </c>
      <c r="CU179" s="253" t="n">
        <v>0</v>
      </c>
      <c r="CV179" s="247" t="n">
        <v>0</v>
      </c>
      <c r="CW179" s="247" t="n">
        <v>0</v>
      </c>
      <c r="CX179" s="247" t="n">
        <v>0</v>
      </c>
      <c r="CY179" s="247" t="n">
        <v>0</v>
      </c>
      <c r="CZ179" s="247" t="n">
        <v>0</v>
      </c>
      <c r="DA179" s="247" t="n">
        <v>0</v>
      </c>
      <c r="DB179" s="247" t="n">
        <v>0</v>
      </c>
      <c r="DC179" s="255" t="n">
        <v>0</v>
      </c>
      <c r="DD179" s="255" t="n">
        <v>0</v>
      </c>
      <c r="DE179" s="255" t="n">
        <v>0</v>
      </c>
      <c r="DF179" s="255" t="n">
        <v>0</v>
      </c>
      <c r="DG179" s="255" t="n">
        <v>0</v>
      </c>
      <c r="DH179" s="255" t="n">
        <v>0</v>
      </c>
      <c r="DI179" s="256" t="n">
        <v>20487661539</v>
      </c>
      <c r="DJ179" s="257" t="inlineStr">
        <is>
          <t>ASOCIACION DE PRODUCTORES CACAOTEROS DEL DISTRITO DE HUARANGO</t>
        </is>
      </c>
      <c r="DK179" s="257" t="inlineStr">
        <is>
          <t>01 Asociación</t>
        </is>
      </c>
      <c r="DL179" s="258" t="n"/>
      <c r="DM179" s="258" t="n"/>
      <c r="DN179" s="258" t="n"/>
      <c r="DO179" s="258" t="n"/>
      <c r="DP179" s="258" t="n"/>
      <c r="DQ179" s="258" t="n"/>
      <c r="DR179" s="258" t="n"/>
      <c r="DS179" s="258" t="n"/>
      <c r="DT179" s="258" t="n"/>
      <c r="DU179" s="258" t="n"/>
      <c r="DV179" s="258" t="n"/>
      <c r="DW179" s="258" t="n"/>
      <c r="DX179" s="258" t="n"/>
      <c r="DY179" s="258" t="n"/>
      <c r="DZ179" s="258" t="n"/>
      <c r="EA179" s="258" t="n"/>
      <c r="EB179" s="258" t="n"/>
      <c r="EC179" s="258" t="n"/>
      <c r="ED179" s="258" t="n"/>
      <c r="EE179" s="258" t="n"/>
    </row>
    <row r="180" hidden="1" ht="47.25" customHeight="1">
      <c r="A180" s="240" t="inlineStr">
        <is>
          <t>ASOCIACIÓN DE PRODUCTORES AGROSOSTENIBLES VILLA ECOLOGICA PERU</t>
        </is>
      </c>
      <c r="B180" s="240" t="inlineStr">
        <is>
          <t>CAFÉ</t>
        </is>
      </c>
      <c r="C180" s="240" t="inlineStr">
        <is>
          <t>CAFÉ</t>
        </is>
      </c>
      <c r="D180" s="240" t="inlineStr">
        <is>
          <t>JUNIN</t>
        </is>
      </c>
      <c r="E180" s="240" t="inlineStr">
        <is>
          <t>120606</t>
        </is>
      </c>
      <c r="F180" s="240" t="inlineStr">
        <is>
          <t>JUNIN</t>
        </is>
      </c>
      <c r="G180" s="240" t="inlineStr">
        <is>
          <t>SATIPO</t>
        </is>
      </c>
      <c r="H180" s="240" t="inlineStr">
        <is>
          <t>PANGOA</t>
        </is>
      </c>
      <c r="I180" s="241" t="n"/>
      <c r="J180" s="241" t="n">
        <v>1</v>
      </c>
      <c r="K180" s="241" t="n"/>
      <c r="L180" s="241" t="n"/>
      <c r="M180" s="241" t="n"/>
      <c r="N180" s="241" t="n">
        <v>1</v>
      </c>
      <c r="O180" s="241" t="n"/>
      <c r="P180" s="241" t="n"/>
      <c r="Q180" s="241" t="inlineStr">
        <is>
          <t>PAC</t>
        </is>
      </c>
      <c r="R180" s="242">
        <f>IF(I180=1,I$2,"")&amp;IF(J180=1,IF(I180=1,"-","")&amp;J$2,"")&amp;IF(K180=1,IF(OR(J180=1,I180=1),"-","")&amp;K$2,"")&amp;IF(L180=1,IF(OR(K180=1,J180=1,I180=1),"-","")&amp;L$2,"")&amp;IF(M180=1,IF(OR(L180=1,K180=1,J180=1,I180=1),"-","")&amp;M$2,"")&amp;IF(N180=1,IF(OR(M180=1,L180=1,K180=1,J180=1,I180=1),"-","")&amp;N$2,"")&amp;IF(O180=1,IF(OR(N180=1,M180=1,L180=1,K180=1,J180=1,I180=1),"-","")&amp;O$2,"")&amp;IF(P180=1,IF(I180=1," - ",IF(J180=1," - ",IF(K180=1," - ",IF(L180=1," - ",IF(M180=1," - ",IF(N180=1," - ",IF(O180=1," - ","")))))))&amp;P$2,"")</f>
        <v/>
      </c>
      <c r="S180" s="243">
        <f>SUM('b2'!$I180:$P180)</f>
        <v/>
      </c>
      <c r="T180" s="243">
        <f>IF(OR('b2'!$J180=1,'b2'!$K180=1,'b2'!$L180=1,'b2'!$M180=1,'b2'!$N180=1,'b2'!$O180=1,'b2'!$P180=1),"SI","NO")</f>
        <v/>
      </c>
      <c r="U180" s="243">
        <f>IF(OR('b2'!$K180=1,'b2'!$L180=1,'b2'!$M180=1,'b2'!$N180=1,'b2'!$O180=1,'b2'!$P180=1),"SI","NO")</f>
        <v/>
      </c>
      <c r="V180" s="244" t="n">
        <v>0</v>
      </c>
      <c r="W180" s="245" t="n">
        <v>538</v>
      </c>
      <c r="X180" s="245" t="n">
        <v>168</v>
      </c>
      <c r="Y180" s="244" t="n">
        <v>706</v>
      </c>
      <c r="Z180" s="245" t="n">
        <v>0</v>
      </c>
      <c r="AA180" s="245" t="n">
        <v>0</v>
      </c>
      <c r="AB180" s="244" t="n">
        <v>0</v>
      </c>
      <c r="AC180" s="245" t="n">
        <v>0</v>
      </c>
      <c r="AD180" s="245" t="n">
        <v>0</v>
      </c>
      <c r="AE180" s="244" t="n">
        <v>0</v>
      </c>
      <c r="AF180" s="245" t="n">
        <v>0</v>
      </c>
      <c r="AG180" s="245" t="n">
        <v>0</v>
      </c>
      <c r="AH180" s="244" t="n">
        <v>0</v>
      </c>
      <c r="AI180" s="245" t="n">
        <v>538</v>
      </c>
      <c r="AJ180" s="245" t="n">
        <v>168</v>
      </c>
      <c r="AK180" s="244" t="n">
        <v>706</v>
      </c>
      <c r="AL180" s="245" t="n">
        <v>0</v>
      </c>
      <c r="AM180" s="245" t="n">
        <v>0</v>
      </c>
      <c r="AN180" s="244" t="n">
        <v>0</v>
      </c>
      <c r="AO180" s="245" t="n">
        <v>0</v>
      </c>
      <c r="AP180" s="245" t="n">
        <v>0</v>
      </c>
      <c r="AQ180" s="244" t="n">
        <v>0</v>
      </c>
      <c r="AR180" s="244">
        <f>IF('b2'!$AQ180&gt;0,'b2'!$AQ180,IF('b2'!$AN180&gt;0,'b2'!$AN180,IF('b2'!$AK180&gt;0,'b2'!$AK180,IF('b2'!$AH180&gt;0,'b2'!$AH180,IF('b2'!$AE180&gt;0,'b2'!$AE180,IF('b2'!$AB180&gt;0,'b2'!$AB180,IF('b2'!$Y180&gt;0,'b2'!$Y180,IF('b2'!$V180&gt;0,'b2'!$V180," ---"))))))))</f>
        <v/>
      </c>
      <c r="AS180" s="246" t="n">
        <v>0</v>
      </c>
      <c r="AT180" s="246" t="n">
        <v>0</v>
      </c>
      <c r="AU180" s="246" t="n">
        <v>0</v>
      </c>
      <c r="AV180" s="246" t="n">
        <v>0</v>
      </c>
      <c r="AW180" s="246" t="n">
        <v>0</v>
      </c>
      <c r="AX180" s="246" t="n">
        <v>0</v>
      </c>
      <c r="AY180" s="246" t="n">
        <v>22</v>
      </c>
      <c r="AZ180" s="246" t="n">
        <v>0</v>
      </c>
      <c r="BA180" s="246" t="n">
        <v>0</v>
      </c>
      <c r="BB180" s="246" t="n">
        <v>0</v>
      </c>
      <c r="BC180" s="246" t="n">
        <v>0</v>
      </c>
      <c r="BD180" s="246" t="n">
        <v>0</v>
      </c>
      <c r="BE180" s="249" t="n">
        <v>0</v>
      </c>
      <c r="BF180" s="248" t="n">
        <v>3432137.13</v>
      </c>
      <c r="BG180" s="248" t="n">
        <v>8713347.17</v>
      </c>
      <c r="BH180" s="249" t="n">
        <v>12145484.3</v>
      </c>
      <c r="BI180" s="250" t="inlineStr">
        <is>
          <t>#REF!</t>
        </is>
      </c>
      <c r="BJ180" s="251" t="inlineStr">
        <is>
          <t>#REF!</t>
        </is>
      </c>
      <c r="BK180" s="248" t="n">
        <v>0</v>
      </c>
      <c r="BL180" s="248" t="n">
        <v>0</v>
      </c>
      <c r="BM180" s="249" t="n">
        <v>0</v>
      </c>
      <c r="BN180" s="250" t="inlineStr">
        <is>
          <t>#REF!</t>
        </is>
      </c>
      <c r="BO180" s="251" t="inlineStr">
        <is>
          <t>#REF!</t>
        </is>
      </c>
      <c r="BP180" s="248" t="n">
        <v>0</v>
      </c>
      <c r="BQ180" s="248" t="n">
        <v>0</v>
      </c>
      <c r="BR180" s="249" t="n">
        <v>0</v>
      </c>
      <c r="BS180" s="250" t="inlineStr">
        <is>
          <t>#REF!</t>
        </is>
      </c>
      <c r="BT180" s="251">
        <f>'[2]DATA CONSOLIDADA 2018-2025 '!$BR182-'b2'!$BO180</f>
        <v/>
      </c>
      <c r="BU180" s="248" t="n">
        <v>0</v>
      </c>
      <c r="BV180" s="248" t="n">
        <v>0</v>
      </c>
      <c r="BW180" s="249" t="n">
        <v>0</v>
      </c>
      <c r="BX180" s="250" t="inlineStr">
        <is>
          <t>#REF!</t>
        </is>
      </c>
      <c r="BY180" s="251" t="inlineStr">
        <is>
          <t>#REF!</t>
        </is>
      </c>
      <c r="BZ180" s="248" t="n">
        <v>1171730.5</v>
      </c>
      <c r="CA180" s="248" t="n">
        <v>6039585.04</v>
      </c>
      <c r="CB180" s="249" t="n">
        <v>7211315.54</v>
      </c>
      <c r="CC180" s="250" t="inlineStr">
        <is>
          <t>#REF!</t>
        </is>
      </c>
      <c r="CD180" s="251">
        <f>'[2]DATA CONSOLIDADA 2018-2025 '!$CB182-'b2'!$BW180</f>
        <v/>
      </c>
      <c r="CE180" s="253" t="n">
        <v>0</v>
      </c>
      <c r="CF180" s="253" t="n">
        <v>0</v>
      </c>
      <c r="CG180" s="254" t="n">
        <v>0</v>
      </c>
      <c r="CH180" s="250" t="inlineStr">
        <is>
          <t>#REF!</t>
        </is>
      </c>
      <c r="CI180" s="251">
        <f>'[2]DATA CONSOLIDADA 2018-2025 '!$CG182-'b2'!$CB180</f>
        <v/>
      </c>
      <c r="CJ180" s="247" t="inlineStr">
        <is>
          <t>#REF!</t>
        </is>
      </c>
      <c r="CK180" s="247" t="n">
        <v>0</v>
      </c>
      <c r="CL180" s="247" t="n">
        <v>0</v>
      </c>
      <c r="CM180" s="247" t="n">
        <v>0</v>
      </c>
      <c r="CN180" s="247" t="inlineStr">
        <is>
          <t>#REF!</t>
        </is>
      </c>
      <c r="CO180" s="251">
        <f>'[2]DATA CONSOLIDADA 2018-2025 '!$CM182-'b2'!$CG180</f>
        <v/>
      </c>
      <c r="CP180" s="253" t="n">
        <v>0</v>
      </c>
      <c r="CQ180" s="253" t="n">
        <v>2641451.375</v>
      </c>
      <c r="CR180" s="253" t="n">
        <v>0</v>
      </c>
      <c r="CS180" s="253" t="n">
        <v>4569864.16</v>
      </c>
      <c r="CT180" s="253" t="n">
        <v>0</v>
      </c>
      <c r="CU180" s="253" t="n">
        <v>0</v>
      </c>
      <c r="CV180" s="247" t="n">
        <v>7211315.535</v>
      </c>
      <c r="CW180" s="247" t="n">
        <v>0</v>
      </c>
      <c r="CX180" s="247" t="n">
        <v>0</v>
      </c>
      <c r="CY180" s="247" t="n">
        <v>0</v>
      </c>
      <c r="CZ180" s="247" t="n">
        <v>0</v>
      </c>
      <c r="DA180" s="247" t="n">
        <v>0</v>
      </c>
      <c r="DB180" s="247" t="n">
        <v>0</v>
      </c>
      <c r="DC180" s="255" t="n">
        <v>0</v>
      </c>
      <c r="DD180" s="255" t="n">
        <v>0</v>
      </c>
      <c r="DE180" s="255" t="n">
        <v>0</v>
      </c>
      <c r="DF180" s="255" t="n">
        <v>0</v>
      </c>
      <c r="DG180" s="255" t="n">
        <v>0</v>
      </c>
      <c r="DH180" s="255" t="n">
        <v>0</v>
      </c>
      <c r="DI180" s="256" t="n">
        <v>20568194951</v>
      </c>
      <c r="DJ180" s="257" t="inlineStr">
        <is>
          <t>ASOCIACION DE PRODUCTORES AGROSOSTENIBLES VILLA ECOLOGICA PERU</t>
        </is>
      </c>
      <c r="DK180" s="257" t="inlineStr">
        <is>
          <t>01 Asociación</t>
        </is>
      </c>
      <c r="DL180" s="258" t="n"/>
      <c r="DM180" s="258" t="n"/>
      <c r="DN180" s="258" t="n"/>
      <c r="DO180" s="258" t="n"/>
      <c r="DP180" s="258" t="n"/>
      <c r="DQ180" s="258" t="n"/>
      <c r="DR180" s="258" t="n"/>
      <c r="DS180" s="258" t="n"/>
      <c r="DT180" s="258" t="n"/>
      <c r="DU180" s="258" t="n"/>
      <c r="DV180" s="258" t="n"/>
      <c r="DW180" s="258" t="n"/>
      <c r="DX180" s="258" t="n"/>
      <c r="DY180" s="258" t="n"/>
      <c r="DZ180" s="258" t="n"/>
      <c r="EA180" s="258" t="n"/>
      <c r="EB180" s="258" t="n"/>
      <c r="EC180" s="258" t="n"/>
      <c r="ED180" s="258" t="n"/>
      <c r="EE180" s="258" t="n"/>
    </row>
    <row r="181" hidden="1" ht="47.25" customHeight="1">
      <c r="A181" s="240" t="inlineStr">
        <is>
          <t>COOPERATIVA AGROINDUSTRIAL FRUITS PICHANAKI</t>
        </is>
      </c>
      <c r="B181" s="240" t="inlineStr">
        <is>
          <t>JENGIBRE (KION)</t>
        </is>
      </c>
      <c r="C181" s="240" t="inlineStr">
        <is>
          <t>JENGIBRE</t>
        </is>
      </c>
      <c r="D181" s="240" t="inlineStr">
        <is>
          <t>JUNIN</t>
        </is>
      </c>
      <c r="E181" s="240" t="inlineStr">
        <is>
          <t>120303</t>
        </is>
      </c>
      <c r="F181" s="240" t="inlineStr">
        <is>
          <t>JUNIN</t>
        </is>
      </c>
      <c r="G181" s="240" t="inlineStr">
        <is>
          <t>CHANCHAMAYO</t>
        </is>
      </c>
      <c r="H181" s="240" t="inlineStr">
        <is>
          <t>PICHANAQUI</t>
        </is>
      </c>
      <c r="I181" s="241" t="n"/>
      <c r="J181" s="241" t="n">
        <v>1</v>
      </c>
      <c r="K181" s="241" t="n">
        <v>1</v>
      </c>
      <c r="L181" s="241" t="n">
        <v>1</v>
      </c>
      <c r="M181" s="241" t="n">
        <v>1</v>
      </c>
      <c r="N181" s="241" t="n">
        <v>1</v>
      </c>
      <c r="O181" s="241" t="n"/>
      <c r="P181" s="241" t="n"/>
      <c r="Q181" s="241" t="inlineStr">
        <is>
          <t>PAC</t>
        </is>
      </c>
      <c r="R181" s="242">
        <f>IF(I181=1,I$2,"")&amp;IF(J181=1,IF(I181=1,"-","")&amp;J$2,"")&amp;IF(K181=1,IF(OR(J181=1,I181=1),"-","")&amp;K$2,"")&amp;IF(L181=1,IF(OR(K181=1,J181=1,I181=1),"-","")&amp;L$2,"")&amp;IF(M181=1,IF(OR(L181=1,K181=1,J181=1,I181=1),"-","")&amp;M$2,"")&amp;IF(N181=1,IF(OR(M181=1,L181=1,K181=1,J181=1,I181=1),"-","")&amp;N$2,"")&amp;IF(O181=1,IF(OR(N181=1,M181=1,L181=1,K181=1,J181=1,I181=1),"-","")&amp;O$2,"")&amp;IF(P181=1,IF(I181=1," - ",IF(J181=1," - ",IF(K181=1," - ",IF(L181=1," - ",IF(M181=1," - ",IF(N181=1," - ",IF(O181=1," - ","")))))))&amp;P$2,"")</f>
        <v/>
      </c>
      <c r="S181" s="243">
        <f>SUM('b2'!$I181:$P181)</f>
        <v/>
      </c>
      <c r="T181" s="243">
        <f>IF(OR('b2'!$J181=1,'b2'!$K181=1,'b2'!$L181=1,'b2'!$M181=1,'b2'!$N181=1,'b2'!$O181=1,'b2'!$P181=1),"SI","NO")</f>
        <v/>
      </c>
      <c r="U181" s="243">
        <f>IF(OR('b2'!$K181=1,'b2'!$L181=1,'b2'!$M181=1,'b2'!$N181=1,'b2'!$O181=1,'b2'!$P181=1),"SI","NO")</f>
        <v/>
      </c>
      <c r="V181" s="244" t="n">
        <v>0</v>
      </c>
      <c r="W181" s="245" t="n">
        <v>0</v>
      </c>
      <c r="X181" s="245" t="n">
        <v>0</v>
      </c>
      <c r="Y181" s="244" t="n">
        <v>0</v>
      </c>
      <c r="Z181" s="245" t="n">
        <v>20</v>
      </c>
      <c r="AA181" s="245" t="n">
        <v>11</v>
      </c>
      <c r="AB181" s="244" t="n">
        <v>31</v>
      </c>
      <c r="AC181" s="245" t="n">
        <v>20</v>
      </c>
      <c r="AD181" s="245" t="n">
        <v>11</v>
      </c>
      <c r="AE181" s="244" t="n">
        <v>31</v>
      </c>
      <c r="AF181" s="245" t="n">
        <v>36</v>
      </c>
      <c r="AG181" s="245" t="n">
        <v>14</v>
      </c>
      <c r="AH181" s="244" t="n">
        <v>50</v>
      </c>
      <c r="AI181" s="245" t="n">
        <v>36</v>
      </c>
      <c r="AJ181" s="245" t="n">
        <v>14</v>
      </c>
      <c r="AK181" s="244" t="n">
        <v>50</v>
      </c>
      <c r="AL181" s="245" t="n">
        <v>0</v>
      </c>
      <c r="AM181" s="245" t="n">
        <v>0</v>
      </c>
      <c r="AN181" s="244" t="n">
        <v>0</v>
      </c>
      <c r="AO181" s="245" t="n">
        <v>0</v>
      </c>
      <c r="AP181" s="245" t="n">
        <v>0</v>
      </c>
      <c r="AQ181" s="244" t="n">
        <v>0</v>
      </c>
      <c r="AR181" s="244">
        <f>IF('b2'!$AQ181&gt;0,'b2'!$AQ181,IF('b2'!$AN181&gt;0,'b2'!$AN181,IF('b2'!$AK181&gt;0,'b2'!$AK181,IF('b2'!$AH181&gt;0,'b2'!$AH181,IF('b2'!$AE181&gt;0,'b2'!$AE181,IF('b2'!$AB181&gt;0,'b2'!$AB181,IF('b2'!$Y181&gt;0,'b2'!$Y181,IF('b2'!$V181&gt;0,'b2'!$V181," ---"))))))))</f>
        <v/>
      </c>
      <c r="AS181" s="246" t="n">
        <v>0</v>
      </c>
      <c r="AT181" s="246" t="n">
        <v>4</v>
      </c>
      <c r="AU181" s="246" t="n">
        <v>23</v>
      </c>
      <c r="AV181" s="246" t="n">
        <v>6</v>
      </c>
      <c r="AW181" s="246" t="n">
        <v>28</v>
      </c>
      <c r="AX181" s="246" t="n">
        <v>9</v>
      </c>
      <c r="AY181" s="246" t="n">
        <v>19</v>
      </c>
      <c r="AZ181" s="246" t="n">
        <v>0</v>
      </c>
      <c r="BA181" s="246" t="n">
        <v>0</v>
      </c>
      <c r="BB181" s="246" t="n">
        <v>0</v>
      </c>
      <c r="BC181" s="246" t="n">
        <v>0</v>
      </c>
      <c r="BD181" s="246" t="n">
        <v>0</v>
      </c>
      <c r="BE181" s="249" t="n">
        <v>0</v>
      </c>
      <c r="BF181" s="248" t="n">
        <v>591869.7</v>
      </c>
      <c r="BG181" s="248" t="n">
        <v>0</v>
      </c>
      <c r="BH181" s="249" t="n">
        <v>591869.7</v>
      </c>
      <c r="BI181" s="250" t="inlineStr">
        <is>
          <t>#REF!</t>
        </is>
      </c>
      <c r="BJ181" s="251" t="inlineStr">
        <is>
          <t>#REF!</t>
        </is>
      </c>
      <c r="BK181" s="248" t="n">
        <v>517711.29</v>
      </c>
      <c r="BL181" s="248" t="n">
        <v>960882.0600000001</v>
      </c>
      <c r="BM181" s="249" t="n">
        <v>1478593.35</v>
      </c>
      <c r="BN181" s="250" t="inlineStr">
        <is>
          <t>#REF!</t>
        </is>
      </c>
      <c r="BO181" s="251" t="inlineStr">
        <is>
          <t>#REF!</t>
        </is>
      </c>
      <c r="BP181" s="248" t="n">
        <v>629083.9399999999</v>
      </c>
      <c r="BQ181" s="248" t="n">
        <v>0</v>
      </c>
      <c r="BR181" s="249" t="n">
        <v>629083.9399999999</v>
      </c>
      <c r="BS181" s="250" t="inlineStr">
        <is>
          <t>#REF!</t>
        </is>
      </c>
      <c r="BT181" s="251">
        <f>'[2]DATA CONSOLIDADA 2018-2025 '!$BR183-'b2'!$BO181</f>
        <v/>
      </c>
      <c r="BU181" s="248" t="n">
        <v>783749.0600000001</v>
      </c>
      <c r="BV181" s="248" t="n">
        <v>0</v>
      </c>
      <c r="BW181" s="249" t="n">
        <v>783749.0600000001</v>
      </c>
      <c r="BX181" s="250" t="inlineStr">
        <is>
          <t>#REF!</t>
        </is>
      </c>
      <c r="BY181" s="251" t="inlineStr">
        <is>
          <t>#REF!</t>
        </is>
      </c>
      <c r="BZ181" s="248" t="n">
        <v>678682.76</v>
      </c>
      <c r="CA181" s="248" t="n">
        <v>0</v>
      </c>
      <c r="CB181" s="249" t="n">
        <v>678682.76</v>
      </c>
      <c r="CC181" s="250" t="inlineStr">
        <is>
          <t>#REF!</t>
        </is>
      </c>
      <c r="CD181" s="251">
        <f>'[2]DATA CONSOLIDADA 2018-2025 '!$CB183-'b2'!$BW181</f>
        <v/>
      </c>
      <c r="CE181" s="253" t="n">
        <v>0</v>
      </c>
      <c r="CF181" s="253" t="n">
        <v>0</v>
      </c>
      <c r="CG181" s="254" t="n">
        <v>0</v>
      </c>
      <c r="CH181" s="250" t="inlineStr">
        <is>
          <t>#REF!</t>
        </is>
      </c>
      <c r="CI181" s="251">
        <f>'[2]DATA CONSOLIDADA 2018-2025 '!$CG183-'b2'!$CB181</f>
        <v/>
      </c>
      <c r="CJ181" s="247" t="inlineStr">
        <is>
          <t>#REF!</t>
        </is>
      </c>
      <c r="CK181" s="247" t="n">
        <v>0</v>
      </c>
      <c r="CL181" s="247" t="n">
        <v>0</v>
      </c>
      <c r="CM181" s="247" t="n">
        <v>0</v>
      </c>
      <c r="CN181" s="247" t="inlineStr">
        <is>
          <t>#REF!</t>
        </is>
      </c>
      <c r="CO181" s="251">
        <f>'[2]DATA CONSOLIDADA 2018-2025 '!$CM183-'b2'!$CG181</f>
        <v/>
      </c>
      <c r="CP181" s="253" t="n">
        <v>0</v>
      </c>
      <c r="CQ181" s="253" t="n">
        <v>0</v>
      </c>
      <c r="CR181" s="253" t="n">
        <v>0</v>
      </c>
      <c r="CS181" s="253" t="n">
        <v>678682.76095784</v>
      </c>
      <c r="CT181" s="253" t="n">
        <v>0</v>
      </c>
      <c r="CU181" s="253" t="n">
        <v>0</v>
      </c>
      <c r="CV181" s="247" t="n">
        <v>678682.76095784</v>
      </c>
      <c r="CW181" s="247" t="n">
        <v>0</v>
      </c>
      <c r="CX181" s="247" t="n">
        <v>0</v>
      </c>
      <c r="CY181" s="247" t="n">
        <v>0</v>
      </c>
      <c r="CZ181" s="247" t="n">
        <v>0</v>
      </c>
      <c r="DA181" s="247" t="n">
        <v>0</v>
      </c>
      <c r="DB181" s="247" t="n">
        <v>0</v>
      </c>
      <c r="DC181" s="255" t="n">
        <v>0</v>
      </c>
      <c r="DD181" s="255" t="n">
        <v>0</v>
      </c>
      <c r="DE181" s="255" t="n">
        <v>0</v>
      </c>
      <c r="DF181" s="255" t="n">
        <v>0</v>
      </c>
      <c r="DG181" s="255" t="n">
        <v>0</v>
      </c>
      <c r="DH181" s="255" t="n">
        <v>0</v>
      </c>
      <c r="DI181" s="256" t="n">
        <v>20603907176</v>
      </c>
      <c r="DJ181" s="257" t="inlineStr">
        <is>
          <t>COOPERATIVA AGRARIA INDUSTRIAL FRUITS PICHANAKI</t>
        </is>
      </c>
      <c r="DK181" s="257" t="inlineStr">
        <is>
          <t>02 Cooperativa</t>
        </is>
      </c>
      <c r="DL181" s="260" t="n"/>
      <c r="DM181" s="260" t="n"/>
      <c r="DN181" s="260" t="n"/>
      <c r="DO181" s="260" t="n"/>
      <c r="DP181" s="260" t="n"/>
      <c r="DQ181" s="260" t="n"/>
      <c r="DR181" s="260" t="n"/>
      <c r="DS181" s="260" t="n"/>
      <c r="DT181" s="260" t="n"/>
      <c r="DU181" s="260" t="n"/>
      <c r="DV181" s="260" t="n"/>
      <c r="DW181" s="260" t="n"/>
      <c r="DX181" s="260" t="n"/>
      <c r="DY181" s="260" t="n"/>
      <c r="DZ181" s="260" t="n"/>
      <c r="EA181" s="260" t="n"/>
      <c r="EB181" s="260" t="n"/>
      <c r="EC181" s="260" t="n"/>
      <c r="ED181" s="260" t="n"/>
      <c r="EE181" s="260" t="n"/>
    </row>
    <row r="182" ht="47.25" customHeight="1">
      <c r="A182" s="240" t="inlineStr">
        <is>
          <t>COOPERATIVA AGROINDUSTRIAL SONOMORO</t>
        </is>
      </c>
      <c r="B182" s="240" t="inlineStr">
        <is>
          <t>CACAO</t>
        </is>
      </c>
      <c r="C182" s="240" t="inlineStr">
        <is>
          <t>CACAO</t>
        </is>
      </c>
      <c r="D182" s="240" t="inlineStr">
        <is>
          <t>JUNIN</t>
        </is>
      </c>
      <c r="E182" s="240" t="inlineStr">
        <is>
          <t>120608</t>
        </is>
      </c>
      <c r="F182" s="240" t="inlineStr">
        <is>
          <t>JUNIN</t>
        </is>
      </c>
      <c r="G182" s="240" t="inlineStr">
        <is>
          <t>SATIPO</t>
        </is>
      </c>
      <c r="H182" s="240" t="inlineStr">
        <is>
          <t>RIO TAMBO</t>
        </is>
      </c>
      <c r="I182" s="241" t="n"/>
      <c r="J182" s="241" t="n"/>
      <c r="K182" s="241" t="n"/>
      <c r="L182" s="241" t="n">
        <v>1</v>
      </c>
      <c r="M182" s="241" t="n">
        <v>1</v>
      </c>
      <c r="N182" s="241" t="n">
        <v>1</v>
      </c>
      <c r="O182" s="241" t="n"/>
      <c r="P182" s="241" t="n"/>
      <c r="Q182" s="241" t="inlineStr">
        <is>
          <t>PAC</t>
        </is>
      </c>
      <c r="R182" s="242">
        <f>IF(I182=1,I$2,"")&amp;IF(J182=1,IF(I182=1,"-","")&amp;J$2,"")&amp;IF(K182=1,IF(OR(J182=1,I182=1),"-","")&amp;K$2,"")&amp;IF(L182=1,IF(OR(K182=1,J182=1,I182=1),"-","")&amp;L$2,"")&amp;IF(M182=1,IF(OR(L182=1,K182=1,J182=1,I182=1),"-","")&amp;M$2,"")&amp;IF(N182=1,IF(OR(M182=1,L182=1,K182=1,J182=1,I182=1),"-","")&amp;N$2,"")&amp;IF(O182=1,IF(OR(N182=1,M182=1,L182=1,K182=1,J182=1,I182=1),"-","")&amp;O$2,"")&amp;IF(P182=1,IF(I182=1," - ",IF(J182=1," - ",IF(K182=1," - ",IF(L182=1," - ",IF(M182=1," - ",IF(N182=1," - ",IF(O182=1," - ","")))))))&amp;P$2,"")</f>
        <v/>
      </c>
      <c r="S182" s="243">
        <f>SUM('b2'!$I182:$P182)</f>
        <v/>
      </c>
      <c r="T182" s="243">
        <f>IF(OR('b2'!$J182=1,'b2'!$K182=1,'b2'!$L182=1,'b2'!$M182=1,'b2'!$N182=1,'b2'!$O182=1,'b2'!$P182=1),"SI","NO")</f>
        <v/>
      </c>
      <c r="U182" s="243">
        <f>IF(OR('b2'!$K182=1,'b2'!$L182=1,'b2'!$M182=1,'b2'!$N182=1,'b2'!$O182=1,'b2'!$P182=1),"SI","NO")</f>
        <v/>
      </c>
      <c r="V182" s="244" t="n">
        <v>0</v>
      </c>
      <c r="W182" s="245" t="n">
        <v>0</v>
      </c>
      <c r="X182" s="245" t="n">
        <v>0</v>
      </c>
      <c r="Y182" s="244" t="n">
        <v>0</v>
      </c>
      <c r="Z182" s="245" t="n">
        <v>0</v>
      </c>
      <c r="AA182" s="245" t="n">
        <v>0</v>
      </c>
      <c r="AB182" s="244" t="n">
        <v>0</v>
      </c>
      <c r="AC182" s="245" t="n">
        <v>194</v>
      </c>
      <c r="AD182" s="245" t="n">
        <v>66</v>
      </c>
      <c r="AE182" s="244" t="n">
        <v>260</v>
      </c>
      <c r="AF182" s="245" t="n">
        <v>186</v>
      </c>
      <c r="AG182" s="245" t="n">
        <v>65</v>
      </c>
      <c r="AH182" s="244" t="n">
        <v>251</v>
      </c>
      <c r="AI182" s="245" t="n">
        <v>186</v>
      </c>
      <c r="AJ182" s="245" t="n">
        <v>65</v>
      </c>
      <c r="AK182" s="244" t="n">
        <v>251</v>
      </c>
      <c r="AL182" s="245" t="n">
        <v>0</v>
      </c>
      <c r="AM182" s="245" t="n">
        <v>0</v>
      </c>
      <c r="AN182" s="244" t="n">
        <v>0</v>
      </c>
      <c r="AO182" s="245" t="n">
        <v>0</v>
      </c>
      <c r="AP182" s="245" t="n">
        <v>0</v>
      </c>
      <c r="AQ182" s="244" t="n">
        <v>0</v>
      </c>
      <c r="AR182" s="244">
        <f>IF('b2'!$AQ182&gt;0,'b2'!$AQ182,IF('b2'!$AN182&gt;0,'b2'!$AN182,IF('b2'!$AK182&gt;0,'b2'!$AK182,IF('b2'!$AH182&gt;0,'b2'!$AH182,IF('b2'!$AE182&gt;0,'b2'!$AE182,IF('b2'!$AB182&gt;0,'b2'!$AB182,IF('b2'!$Y182&gt;0,'b2'!$Y182,IF('b2'!$V182&gt;0,'b2'!$V182," ---"))))))))</f>
        <v/>
      </c>
      <c r="AS182" s="246" t="n">
        <v>0</v>
      </c>
      <c r="AT182" s="246" t="n">
        <v>0</v>
      </c>
      <c r="AU182" s="246" t="n">
        <v>23</v>
      </c>
      <c r="AV182" s="246" t="n">
        <v>10</v>
      </c>
      <c r="AW182" s="246" t="n">
        <v>26</v>
      </c>
      <c r="AX182" s="246" t="n">
        <v>11</v>
      </c>
      <c r="AY182" s="246" t="n">
        <v>22</v>
      </c>
      <c r="AZ182" s="246" t="n">
        <v>0</v>
      </c>
      <c r="BA182" s="246" t="n">
        <v>0</v>
      </c>
      <c r="BB182" s="246" t="n">
        <v>0</v>
      </c>
      <c r="BC182" s="246" t="n">
        <v>0</v>
      </c>
      <c r="BD182" s="246" t="n">
        <v>0</v>
      </c>
      <c r="BE182" s="247" t="n">
        <v>0</v>
      </c>
      <c r="BF182" s="252" t="n">
        <v>0</v>
      </c>
      <c r="BG182" s="252" t="n">
        <v>0</v>
      </c>
      <c r="BH182" s="247" t="n">
        <v>0</v>
      </c>
      <c r="BI182" s="250" t="inlineStr">
        <is>
          <t>#REF!</t>
        </is>
      </c>
      <c r="BJ182" s="251" t="inlineStr">
        <is>
          <t>#REF!</t>
        </is>
      </c>
      <c r="BK182" s="252" t="n">
        <v>0</v>
      </c>
      <c r="BL182" s="252" t="n">
        <v>0</v>
      </c>
      <c r="BM182" s="249" t="n">
        <v>0</v>
      </c>
      <c r="BN182" s="250" t="inlineStr">
        <is>
          <t>#REF!</t>
        </is>
      </c>
      <c r="BO182" s="251" t="inlineStr">
        <is>
          <t>#REF!</t>
        </is>
      </c>
      <c r="BP182" s="248" t="n">
        <v>196488.59</v>
      </c>
      <c r="BQ182" s="248" t="n">
        <v>0</v>
      </c>
      <c r="BR182" s="249" t="n">
        <v>196488.59</v>
      </c>
      <c r="BS182" s="250" t="inlineStr">
        <is>
          <t>#REF!</t>
        </is>
      </c>
      <c r="BT182" s="251">
        <f>'[2]DATA CONSOLIDADA 2018-2025 '!$BR184-'b2'!$BO182</f>
        <v/>
      </c>
      <c r="BU182" s="248" t="n">
        <v>0</v>
      </c>
      <c r="BV182" s="248" t="n">
        <v>0</v>
      </c>
      <c r="BW182" s="249" t="n">
        <v>0</v>
      </c>
      <c r="BX182" s="250" t="inlineStr">
        <is>
          <t>#REF!</t>
        </is>
      </c>
      <c r="BY182" s="251" t="inlineStr">
        <is>
          <t>#REF!</t>
        </is>
      </c>
      <c r="BZ182" s="248" t="n">
        <v>124176</v>
      </c>
      <c r="CA182" s="248" t="n">
        <v>0</v>
      </c>
      <c r="CB182" s="249" t="n">
        <v>124176</v>
      </c>
      <c r="CC182" s="250" t="inlineStr">
        <is>
          <t>#REF!</t>
        </is>
      </c>
      <c r="CD182" s="251">
        <f>'[2]DATA CONSOLIDADA 2018-2025 '!$CB184-'b2'!$BW182</f>
        <v/>
      </c>
      <c r="CE182" s="253" t="n">
        <v>0</v>
      </c>
      <c r="CF182" s="253" t="n">
        <v>0</v>
      </c>
      <c r="CG182" s="254" t="n">
        <v>0</v>
      </c>
      <c r="CH182" s="250" t="inlineStr">
        <is>
          <t>#REF!</t>
        </is>
      </c>
      <c r="CI182" s="251">
        <f>'[2]DATA CONSOLIDADA 2018-2025 '!$CG184-'b2'!$CB182</f>
        <v/>
      </c>
      <c r="CJ182" s="247" t="inlineStr">
        <is>
          <t>#REF!</t>
        </is>
      </c>
      <c r="CK182" s="247" t="n">
        <v>0</v>
      </c>
      <c r="CL182" s="247" t="n">
        <v>0</v>
      </c>
      <c r="CM182" s="247" t="n">
        <v>0</v>
      </c>
      <c r="CN182" s="247" t="inlineStr">
        <is>
          <t>#REF!</t>
        </is>
      </c>
      <c r="CO182" s="251">
        <f>'[2]DATA CONSOLIDADA 2018-2025 '!$CM184-'b2'!$CG182</f>
        <v/>
      </c>
      <c r="CP182" s="253" t="n">
        <v>0</v>
      </c>
      <c r="CQ182" s="253" t="n">
        <v>124176</v>
      </c>
      <c r="CR182" s="253" t="n">
        <v>0</v>
      </c>
      <c r="CS182" s="253" t="n">
        <v>0</v>
      </c>
      <c r="CT182" s="253" t="n">
        <v>0</v>
      </c>
      <c r="CU182" s="253" t="n">
        <v>0</v>
      </c>
      <c r="CV182" s="247" t="n">
        <v>124176</v>
      </c>
      <c r="CW182" s="247" t="n">
        <v>0</v>
      </c>
      <c r="CX182" s="247" t="n">
        <v>0</v>
      </c>
      <c r="CY182" s="247" t="n">
        <v>0</v>
      </c>
      <c r="CZ182" s="247" t="n">
        <v>0</v>
      </c>
      <c r="DA182" s="247" t="n">
        <v>0</v>
      </c>
      <c r="DB182" s="247" t="n">
        <v>0</v>
      </c>
      <c r="DC182" s="255" t="n">
        <v>0</v>
      </c>
      <c r="DD182" s="255" t="n">
        <v>0</v>
      </c>
      <c r="DE182" s="255" t="n">
        <v>0</v>
      </c>
      <c r="DF182" s="255" t="n">
        <v>0</v>
      </c>
      <c r="DG182" s="255" t="n">
        <v>0</v>
      </c>
      <c r="DH182" s="255" t="n">
        <v>0</v>
      </c>
      <c r="DI182" s="256" t="inlineStr">
        <is>
          <t xml:space="preserve">20486668335 </t>
        </is>
      </c>
      <c r="DJ182" s="257" t="inlineStr">
        <is>
          <t>COOPERATIVA AGROINDUSTRIAL SONOMORO LTDA</t>
        </is>
      </c>
      <c r="DK182" s="257" t="inlineStr">
        <is>
          <t>02 Cooperativa</t>
        </is>
      </c>
      <c r="DL182" s="260" t="n"/>
      <c r="DM182" s="260" t="n"/>
      <c r="DN182" s="260" t="n"/>
      <c r="DO182" s="260" t="n"/>
      <c r="DP182" s="260" t="n"/>
      <c r="DQ182" s="260" t="n"/>
      <c r="DR182" s="260" t="n"/>
      <c r="DS182" s="260" t="n"/>
      <c r="DT182" s="260" t="n"/>
      <c r="DU182" s="260" t="n"/>
      <c r="DV182" s="260" t="n"/>
      <c r="DW182" s="260" t="n"/>
      <c r="DX182" s="260" t="n"/>
      <c r="DY182" s="260" t="n"/>
      <c r="DZ182" s="260" t="n"/>
      <c r="EA182" s="260" t="n"/>
      <c r="EB182" s="260" t="n"/>
      <c r="EC182" s="260" t="n"/>
      <c r="ED182" s="260" t="n"/>
      <c r="EE182" s="260" t="n"/>
    </row>
    <row r="183" ht="47.25" customHeight="1">
      <c r="A183" s="240" t="inlineStr">
        <is>
          <t>ASOCIACION DE PRODUCTORES DE CACAO CCAPAQKILLA</t>
        </is>
      </c>
      <c r="B183" s="240" t="inlineStr">
        <is>
          <t>CACAO</t>
        </is>
      </c>
      <c r="C183" s="240" t="inlineStr">
        <is>
          <t>CACAO</t>
        </is>
      </c>
      <c r="D183" s="240" t="inlineStr">
        <is>
          <t>CUSCO</t>
        </is>
      </c>
      <c r="E183" s="240" t="inlineStr">
        <is>
          <t>080902</t>
        </is>
      </c>
      <c r="F183" s="240" t="inlineStr">
        <is>
          <t>CUSCO</t>
        </is>
      </c>
      <c r="G183" s="240" t="inlineStr">
        <is>
          <t>LA CONVENCION</t>
        </is>
      </c>
      <c r="H183" s="240" t="inlineStr">
        <is>
          <t>ECHARATE</t>
        </is>
      </c>
      <c r="I183" s="241" t="n"/>
      <c r="J183" s="241" t="n"/>
      <c r="K183" s="241" t="n"/>
      <c r="L183" s="241" t="n"/>
      <c r="M183" s="241" t="n"/>
      <c r="N183" s="241" t="n"/>
      <c r="O183" s="241" t="n">
        <v>1</v>
      </c>
      <c r="P183" s="241" t="n">
        <v>1</v>
      </c>
      <c r="Q183" s="241" t="inlineStr">
        <is>
          <t>PAC</t>
        </is>
      </c>
      <c r="R183" s="242">
        <f>IF(I183=1,I$2,"")&amp;IF(J183=1,IF(I183=1,"-","")&amp;J$2,"")&amp;IF(K183=1,IF(OR(J183=1,I183=1),"-","")&amp;K$2,"")&amp;IF(L183=1,IF(OR(K183=1,J183=1,I183=1),"-","")&amp;L$2,"")&amp;IF(M183=1,IF(OR(L183=1,K183=1,J183=1,I183=1),"-","")&amp;M$2,"")&amp;IF(N183=1,IF(OR(M183=1,L183=1,K183=1,J183=1,I183=1),"-","")&amp;N$2,"")&amp;IF(O183=1,IF(OR(N183=1,M183=1,L183=1,K183=1,J183=1,I183=1),"-","")&amp;O$2,"")&amp;IF(P183=1,IF(I183=1," - ",IF(J183=1," - ",IF(K183=1," - ",IF(L183=1," - ",IF(M183=1," - ",IF(N183=1," - ",IF(O183=1," - ","")))))))&amp;P$2,"")</f>
        <v/>
      </c>
      <c r="S183" s="243">
        <f>SUM('b2'!$I183:$P183)</f>
        <v/>
      </c>
      <c r="T183" s="243">
        <f>IF(OR('b2'!$J183=1,'b2'!$K183=1,'b2'!$L183=1,'b2'!$M183=1,'b2'!$N183=1,'b2'!$O183=1,'b2'!$P183=1),"SI","NO")</f>
        <v/>
      </c>
      <c r="U183" s="243">
        <f>IF(OR('b2'!$K183=1,'b2'!$L183=1,'b2'!$M183=1,'b2'!$N183=1,'b2'!$O183=1,'b2'!$P183=1),"SI","NO")</f>
        <v/>
      </c>
      <c r="V183" s="244" t="n">
        <v>0</v>
      </c>
      <c r="W183" s="245" t="n">
        <v>0</v>
      </c>
      <c r="X183" s="245" t="n">
        <v>0</v>
      </c>
      <c r="Y183" s="244" t="n">
        <v>0</v>
      </c>
      <c r="Z183" s="245" t="n">
        <v>0</v>
      </c>
      <c r="AA183" s="245" t="n">
        <v>0</v>
      </c>
      <c r="AB183" s="244" t="n">
        <v>0</v>
      </c>
      <c r="AC183" s="245" t="n">
        <v>0</v>
      </c>
      <c r="AD183" s="245" t="n">
        <v>0</v>
      </c>
      <c r="AE183" s="244" t="n">
        <v>0</v>
      </c>
      <c r="AF183" s="245" t="n">
        <v>0</v>
      </c>
      <c r="AG183" s="245" t="n">
        <v>0</v>
      </c>
      <c r="AH183" s="244" t="n">
        <v>0</v>
      </c>
      <c r="AI183" s="245" t="n">
        <v>0</v>
      </c>
      <c r="AJ183" s="245" t="n">
        <v>0</v>
      </c>
      <c r="AK183" s="244" t="n">
        <v>0</v>
      </c>
      <c r="AL183" s="245" t="n">
        <v>19</v>
      </c>
      <c r="AM183" s="245" t="n">
        <v>3</v>
      </c>
      <c r="AN183" s="244" t="n">
        <v>22</v>
      </c>
      <c r="AO183" s="245" t="n">
        <v>20</v>
      </c>
      <c r="AP183" s="245" t="n">
        <v>2</v>
      </c>
      <c r="AQ183" s="244" t="n">
        <v>22</v>
      </c>
      <c r="AR183" s="244">
        <f>IF('b2'!$AQ183&gt;0,'b2'!$AQ183,IF('b2'!$AN183&gt;0,'b2'!$AN183,IF('b2'!$AK183&gt;0,'b2'!$AK183,IF('b2'!$AH183&gt;0,'b2'!$AH183,IF('b2'!$AE183&gt;0,'b2'!$AE183,IF('b2'!$AB183&gt;0,'b2'!$AB183,IF('b2'!$Y183&gt;0,'b2'!$Y183,IF('b2'!$V183&gt;0,'b2'!$V183," ---"))))))))</f>
        <v/>
      </c>
      <c r="AS183" s="246" t="n">
        <v>0</v>
      </c>
      <c r="AT183" s="246" t="n">
        <v>0</v>
      </c>
      <c r="AU183" s="246" t="n">
        <v>0</v>
      </c>
      <c r="AV183" s="246" t="n">
        <v>0</v>
      </c>
      <c r="AW183" s="246" t="n">
        <v>0</v>
      </c>
      <c r="AX183" s="246" t="n">
        <v>0</v>
      </c>
      <c r="AY183" s="246" t="n">
        <v>0</v>
      </c>
      <c r="AZ183" s="246" t="n">
        <v>0</v>
      </c>
      <c r="BA183" s="246" t="n">
        <v>14</v>
      </c>
      <c r="BB183" s="246" t="n">
        <v>3</v>
      </c>
      <c r="BC183" s="246" t="n">
        <v>15</v>
      </c>
      <c r="BD183" s="246" t="n">
        <v>3</v>
      </c>
      <c r="BE183" s="247" t="n">
        <v>0</v>
      </c>
      <c r="BF183" s="252" t="n">
        <v>0</v>
      </c>
      <c r="BG183" s="252" t="n">
        <v>0</v>
      </c>
      <c r="BH183" s="247" t="n">
        <v>0</v>
      </c>
      <c r="BI183" s="250">
        <f>IF('[2]DATA CONSOLIDADA 2018-2025 '!$BH437&gt;'[2]DATA CONSOLIDADA 2018-2025 '!$AN437,"Incremento",IF('[2]DATA CONSOLIDADA 2018-2025 '!$AN437='[2]DATA CONSOLIDADA 2018-2025 '!$BH437,"Sin incremento",IF('[2]DATA CONSOLIDADA 2018-2025 '!$BH437&lt;'[2]DATA CONSOLIDADA 2018-2025 '!$AN437,"Disminución"," ---")))</f>
        <v/>
      </c>
      <c r="BJ183" s="251">
        <f>'[2]DATA CONSOLIDADA 2018-2025 '!$BH437-'[2]DATA CONSOLIDADA 2018-2025 '!$BE437</f>
        <v/>
      </c>
      <c r="BK183" s="252" t="n">
        <v>0</v>
      </c>
      <c r="BL183" s="252" t="n">
        <v>0</v>
      </c>
      <c r="BM183" s="247" t="n">
        <v>0</v>
      </c>
      <c r="BN183" s="250">
        <f>IF('[2]DATA CONSOLIDADA 2018-2025 '!$BM437&gt;'[2]DATA CONSOLIDADA 2018-2025 '!$BH437,"Incremento",IF('[2]DATA CONSOLIDADA 2018-2025 '!$BH437='[2]DATA CONSOLIDADA 2018-2025 '!$BM437,"Sin incremento",IF('[2]DATA CONSOLIDADA 2018-2025 '!$BM437&lt;'[2]DATA CONSOLIDADA 2018-2025 '!$BH437,"Disminución"," ---")))</f>
        <v/>
      </c>
      <c r="BO183" s="251">
        <f>'[2]DATA CONSOLIDADA 2018-2025 '!$BM437-'[2]DATA CONSOLIDADA 2018-2025 '!$BH437</f>
        <v/>
      </c>
      <c r="BP183" s="248" t="n">
        <v>0</v>
      </c>
      <c r="BQ183" s="248" t="n">
        <v>0</v>
      </c>
      <c r="BR183" s="249" t="n">
        <v>0</v>
      </c>
      <c r="BS183" s="250">
        <f>IF('[2]DATA CONSOLIDADA 2018-2025 '!$BR437&gt;'[2]DATA CONSOLIDADA 2018-2025 '!$BM437,"Incremento",IF('[2]DATA CONSOLIDADA 2018-2025 '!$BM437='[2]DATA CONSOLIDADA 2018-2025 '!$BR437,"Sin incremento",IF('[2]DATA CONSOLIDADA 2018-2025 '!$BR437&lt;'[2]DATA CONSOLIDADA 2018-2025 '!$BM437,"Disminución"," ---")))</f>
        <v/>
      </c>
      <c r="BT183" s="251">
        <f>'[2]DATA CONSOLIDADA 2018-2025 '!$BR185-'b2'!$BO183</f>
        <v/>
      </c>
      <c r="BU183" s="252" t="n">
        <v>0</v>
      </c>
      <c r="BV183" s="248" t="n">
        <v>0</v>
      </c>
      <c r="BW183" s="249" t="n">
        <v>0</v>
      </c>
      <c r="BX183" s="250">
        <f>IF('[2]DATA CONSOLIDADA 2018-2025 '!$BW437&gt;'[2]DATA CONSOLIDADA 2018-2025 '!$BR437,"Incremento",IF('[2]DATA CONSOLIDADA 2018-2025 '!$BR437='[2]DATA CONSOLIDADA 2018-2025 '!$BW437,"Sin incremento",IF('[2]DATA CONSOLIDADA 2018-2025 '!$BW437&lt;'[2]DATA CONSOLIDADA 2018-2025 '!$BR437,"Disminución"," ---")))</f>
        <v/>
      </c>
      <c r="BY183" s="251">
        <f>'[2]DATA CONSOLIDADA 2018-2025 '!$BW437-'[2]DATA CONSOLIDADA 2018-2025 '!$BR437</f>
        <v/>
      </c>
      <c r="BZ183" s="248" t="n">
        <v>0</v>
      </c>
      <c r="CA183" s="248" t="n">
        <v>0</v>
      </c>
      <c r="CB183" s="249" t="n">
        <v>0</v>
      </c>
      <c r="CC183" s="250">
        <f>IF('[2]DATA CONSOLIDADA 2018-2025 '!$CB437&gt;'[2]DATA CONSOLIDADA 2018-2025 '!$BW437,"Incremento",IF('[2]DATA CONSOLIDADA 2018-2025 '!$BW437='[2]DATA CONSOLIDADA 2018-2025 '!$CB437,"Sin incremento",IF('[2]DATA CONSOLIDADA 2018-2025 '!$CB437&lt;'[2]DATA CONSOLIDADA 2018-2025 '!$BW437,"Disminución"," ---")))</f>
        <v/>
      </c>
      <c r="CD183" s="251">
        <f>'[2]DATA CONSOLIDADA 2018-2025 '!$CB185-'b2'!$BW183</f>
        <v/>
      </c>
      <c r="CE183" s="253" t="n">
        <v>548000</v>
      </c>
      <c r="CF183" s="253" t="n">
        <v>0</v>
      </c>
      <c r="CG183" s="254" t="n">
        <v>548000</v>
      </c>
      <c r="CH183" s="250">
        <f>IF('[2]DATA CONSOLIDADA 2018-2025 '!$CG437&gt;'[2]DATA CONSOLIDADA 2018-2025 '!$CB437,"Incremento",IF('[2]DATA CONSOLIDADA 2018-2025 '!$CB437='[2]DATA CONSOLIDADA 2018-2025 '!$CG437,"Sin incremento",IF('[2]DATA CONSOLIDADA 2018-2025 '!$CG437&lt;'[2]DATA CONSOLIDADA 2018-2025 '!$CB437,"Disminución"," ---")))</f>
        <v/>
      </c>
      <c r="CI183" s="251">
        <f>'[2]DATA CONSOLIDADA 2018-2025 '!$CG185-'b2'!$CB183</f>
        <v/>
      </c>
      <c r="CJ183" s="247" t="inlineStr">
        <is>
          <t>#REF!</t>
        </is>
      </c>
      <c r="CK183" s="247" t="n">
        <v>268522.5</v>
      </c>
      <c r="CL183" s="247" t="n">
        <v>0</v>
      </c>
      <c r="CM183" s="247" t="n">
        <v>268522.5</v>
      </c>
      <c r="CN183" s="247" t="inlineStr">
        <is>
          <t>#REF!</t>
        </is>
      </c>
      <c r="CO183" s="251">
        <f>'[2]DATA CONSOLIDADA 2018-2025 '!$CM185-'b2'!$CG183</f>
        <v/>
      </c>
      <c r="CP183" s="253" t="n">
        <v>0</v>
      </c>
      <c r="CQ183" s="253" t="n">
        <v>0</v>
      </c>
      <c r="CR183" s="253" t="n">
        <v>0</v>
      </c>
      <c r="CS183" s="253" t="n">
        <v>0</v>
      </c>
      <c r="CT183" s="253" t="n">
        <v>0</v>
      </c>
      <c r="CU183" s="253" t="n">
        <v>0</v>
      </c>
      <c r="CV183" s="247" t="n">
        <v>0</v>
      </c>
      <c r="CW183" s="247" t="n">
        <v>0</v>
      </c>
      <c r="CX183" s="247" t="n">
        <v>77500</v>
      </c>
      <c r="CY183" s="247" t="n">
        <v>424000</v>
      </c>
      <c r="CZ183" s="247" t="n">
        <v>0</v>
      </c>
      <c r="DA183" s="247" t="n">
        <v>46500</v>
      </c>
      <c r="DB183" s="247" t="n">
        <v>548000</v>
      </c>
      <c r="DC183" s="255" t="n">
        <v>0</v>
      </c>
      <c r="DD183" s="255" t="n">
        <v>0</v>
      </c>
      <c r="DE183" s="255" t="n">
        <v>268522.5</v>
      </c>
      <c r="DF183" s="255" t="n">
        <v>0</v>
      </c>
      <c r="DG183" s="255" t="n">
        <v>0</v>
      </c>
      <c r="DH183" s="255" t="n">
        <v>268522.5</v>
      </c>
      <c r="DI183" s="256" t="n">
        <v>20604988200</v>
      </c>
      <c r="DJ183" s="257" t="inlineStr">
        <is>
          <t>ASOCIACION DE PRODUCTORES DE CACAO CCAPAQKILLA</t>
        </is>
      </c>
      <c r="DK183" s="257" t="inlineStr">
        <is>
          <t>01 Asociación</t>
        </is>
      </c>
      <c r="DL183" s="258" t="n"/>
      <c r="DM183" s="258" t="n"/>
      <c r="DN183" s="258" t="n"/>
      <c r="DO183" s="258" t="n"/>
      <c r="DP183" s="258" t="n"/>
      <c r="DQ183" s="258" t="n"/>
      <c r="DR183" s="258" t="n"/>
      <c r="DS183" s="258" t="n"/>
      <c r="DT183" s="258" t="n"/>
      <c r="DU183" s="258" t="n"/>
      <c r="DV183" s="258" t="n"/>
      <c r="DW183" s="258" t="n"/>
      <c r="DX183" s="258" t="n"/>
      <c r="DY183" s="258" t="n"/>
      <c r="DZ183" s="258" t="n"/>
      <c r="EA183" s="258" t="n"/>
      <c r="EB183" s="258" t="n"/>
      <c r="EC183" s="258" t="n"/>
      <c r="ED183" s="258" t="n"/>
      <c r="EE183" s="258" t="n"/>
    </row>
    <row r="184" hidden="1" ht="47.25" customHeight="1">
      <c r="A184" s="240" t="inlineStr">
        <is>
          <t>COOPERATIVA AGRARIA CAFETALERA SATIPO</t>
        </is>
      </c>
      <c r="B184" s="240" t="inlineStr">
        <is>
          <t>CAFÉ</t>
        </is>
      </c>
      <c r="C184" s="240" t="inlineStr">
        <is>
          <t>CAFÉ</t>
        </is>
      </c>
      <c r="D184" s="240" t="inlineStr">
        <is>
          <t>JUNIN</t>
        </is>
      </c>
      <c r="E184" s="240" t="inlineStr">
        <is>
          <t>120601</t>
        </is>
      </c>
      <c r="F184" s="240" t="inlineStr">
        <is>
          <t>JUNIN</t>
        </is>
      </c>
      <c r="G184" s="240" t="inlineStr">
        <is>
          <t>SATIPO</t>
        </is>
      </c>
      <c r="H184" s="240" t="inlineStr">
        <is>
          <t>SATIPO</t>
        </is>
      </c>
      <c r="I184" s="241" t="n"/>
      <c r="J184" s="241" t="n"/>
      <c r="K184" s="241" t="n"/>
      <c r="L184" s="241" t="n">
        <v>1</v>
      </c>
      <c r="M184" s="241" t="n"/>
      <c r="N184" s="241" t="n">
        <v>1</v>
      </c>
      <c r="O184" s="241" t="n"/>
      <c r="P184" s="241" t="n"/>
      <c r="Q184" s="241" t="inlineStr">
        <is>
          <t>PAC</t>
        </is>
      </c>
      <c r="R184" s="242">
        <f>IF(I184=1,I$2,"")&amp;IF(J184=1,IF(I184=1,"-","")&amp;J$2,"")&amp;IF(K184=1,IF(OR(J184=1,I184=1),"-","")&amp;K$2,"")&amp;IF(L184=1,IF(OR(K184=1,J184=1,I184=1),"-","")&amp;L$2,"")&amp;IF(M184=1,IF(OR(L184=1,K184=1,J184=1,I184=1),"-","")&amp;M$2,"")&amp;IF(N184=1,IF(OR(M184=1,L184=1,K184=1,J184=1,I184=1),"-","")&amp;N$2,"")&amp;IF(O184=1,IF(OR(N184=1,M184=1,L184=1,K184=1,J184=1,I184=1),"-","")&amp;O$2,"")&amp;IF(P184=1,IF(I184=1," - ",IF(J184=1," - ",IF(K184=1," - ",IF(L184=1," - ",IF(M184=1," - ",IF(N184=1," - ",IF(O184=1," - ","")))))))&amp;P$2,"")</f>
        <v/>
      </c>
      <c r="S184" s="243">
        <f>SUM('b2'!$I184:$P184)</f>
        <v/>
      </c>
      <c r="T184" s="243">
        <f>IF(OR('b2'!$J184=1,'b2'!$K184=1,'b2'!$L184=1,'b2'!$M184=1,'b2'!$N184=1,'b2'!$O184=1,'b2'!$P184=1),"SI","NO")</f>
        <v/>
      </c>
      <c r="U184" s="243">
        <f>IF(OR('b2'!$K184=1,'b2'!$L184=1,'b2'!$M184=1,'b2'!$N184=1,'b2'!$O184=1,'b2'!$P184=1),"SI","NO")</f>
        <v/>
      </c>
      <c r="V184" s="244" t="n">
        <v>0</v>
      </c>
      <c r="W184" s="245" t="n">
        <v>0</v>
      </c>
      <c r="X184" s="245" t="n">
        <v>0</v>
      </c>
      <c r="Y184" s="244" t="n">
        <v>0</v>
      </c>
      <c r="Z184" s="245" t="n">
        <v>0</v>
      </c>
      <c r="AA184" s="245" t="n">
        <v>0</v>
      </c>
      <c r="AB184" s="244" t="n">
        <v>0</v>
      </c>
      <c r="AC184" s="245" t="n">
        <v>178</v>
      </c>
      <c r="AD184" s="245" t="n">
        <v>51</v>
      </c>
      <c r="AE184" s="244" t="n">
        <v>229</v>
      </c>
      <c r="AF184" s="245" t="n">
        <v>0</v>
      </c>
      <c r="AG184" s="245" t="n">
        <v>0</v>
      </c>
      <c r="AH184" s="244" t="n">
        <v>0</v>
      </c>
      <c r="AI184" s="245" t="n">
        <v>28</v>
      </c>
      <c r="AJ184" s="245" t="n">
        <v>50</v>
      </c>
      <c r="AK184" s="244" t="n">
        <v>78</v>
      </c>
      <c r="AL184" s="245" t="n">
        <v>0</v>
      </c>
      <c r="AM184" s="245" t="n">
        <v>0</v>
      </c>
      <c r="AN184" s="244" t="n">
        <v>0</v>
      </c>
      <c r="AO184" s="245" t="n">
        <v>0</v>
      </c>
      <c r="AP184" s="245" t="n">
        <v>0</v>
      </c>
      <c r="AQ184" s="244" t="n">
        <v>0</v>
      </c>
      <c r="AR184" s="244">
        <f>IF('b2'!$AQ184&gt;0,'b2'!$AQ184,IF('b2'!$AN184&gt;0,'b2'!$AN184,IF('b2'!$AK184&gt;0,'b2'!$AK184,IF('b2'!$AH184&gt;0,'b2'!$AH184,IF('b2'!$AE184&gt;0,'b2'!$AE184,IF('b2'!$AB184&gt;0,'b2'!$AB184,IF('b2'!$Y184&gt;0,'b2'!$Y184,IF('b2'!$V184&gt;0,'b2'!$V184," ---"))))))))</f>
        <v/>
      </c>
      <c r="AS184" s="246" t="n">
        <v>0</v>
      </c>
      <c r="AT184" s="246" t="n">
        <v>0</v>
      </c>
      <c r="AU184" s="246" t="n">
        <v>14</v>
      </c>
      <c r="AV184" s="246" t="n">
        <v>4</v>
      </c>
      <c r="AW184" s="246" t="n">
        <v>0</v>
      </c>
      <c r="AX184" s="246" t="n">
        <v>0</v>
      </c>
      <c r="AY184" s="246" t="n">
        <v>15</v>
      </c>
      <c r="AZ184" s="246" t="n">
        <v>0</v>
      </c>
      <c r="BA184" s="246" t="n">
        <v>0</v>
      </c>
      <c r="BB184" s="246" t="n">
        <v>0</v>
      </c>
      <c r="BC184" s="246" t="n">
        <v>0</v>
      </c>
      <c r="BD184" s="246" t="n">
        <v>0</v>
      </c>
      <c r="BE184" s="247" t="n">
        <v>0</v>
      </c>
      <c r="BF184" s="252" t="n">
        <v>0</v>
      </c>
      <c r="BG184" s="252" t="n">
        <v>0</v>
      </c>
      <c r="BH184" s="247" t="n">
        <v>0</v>
      </c>
      <c r="BI184" s="250" t="inlineStr">
        <is>
          <t>#REF!</t>
        </is>
      </c>
      <c r="BJ184" s="251" t="inlineStr">
        <is>
          <t>#REF!</t>
        </is>
      </c>
      <c r="BK184" s="252" t="n">
        <v>0</v>
      </c>
      <c r="BL184" s="252" t="n">
        <v>0</v>
      </c>
      <c r="BM184" s="247" t="n">
        <v>0</v>
      </c>
      <c r="BN184" s="250" t="inlineStr">
        <is>
          <t>#REF!</t>
        </is>
      </c>
      <c r="BO184" s="251" t="inlineStr">
        <is>
          <t>#REF!</t>
        </is>
      </c>
      <c r="BP184" s="248" t="n">
        <v>1458401.22</v>
      </c>
      <c r="BQ184" s="248" t="n">
        <v>997071.46</v>
      </c>
      <c r="BR184" s="249" t="n">
        <v>2455472.68</v>
      </c>
      <c r="BS184" s="250" t="inlineStr">
        <is>
          <t>#REF!</t>
        </is>
      </c>
      <c r="BT184" s="251">
        <f>'[2]DATA CONSOLIDADA 2018-2025 '!$BR186-'b2'!$BO184</f>
        <v/>
      </c>
      <c r="BU184" s="248" t="n">
        <v>0</v>
      </c>
      <c r="BV184" s="248" t="n">
        <v>0</v>
      </c>
      <c r="BW184" s="249" t="n">
        <v>0</v>
      </c>
      <c r="BX184" s="250" t="inlineStr">
        <is>
          <t>#REF!</t>
        </is>
      </c>
      <c r="BY184" s="251" t="inlineStr">
        <is>
          <t>#REF!</t>
        </is>
      </c>
      <c r="BZ184" s="248" t="n">
        <v>409579.4</v>
      </c>
      <c r="CA184" s="248" t="n">
        <v>1420682.13</v>
      </c>
      <c r="CB184" s="249" t="n">
        <v>1830261.53</v>
      </c>
      <c r="CC184" s="250" t="inlineStr">
        <is>
          <t>#REF!</t>
        </is>
      </c>
      <c r="CD184" s="251">
        <f>'[2]DATA CONSOLIDADA 2018-2025 '!$CB186-'b2'!$BW184</f>
        <v/>
      </c>
      <c r="CE184" s="253" t="n">
        <v>0</v>
      </c>
      <c r="CF184" s="253" t="n">
        <v>0</v>
      </c>
      <c r="CG184" s="254" t="n">
        <v>0</v>
      </c>
      <c r="CH184" s="250" t="inlineStr">
        <is>
          <t>#REF!</t>
        </is>
      </c>
      <c r="CI184" s="251">
        <f>'[2]DATA CONSOLIDADA 2018-2025 '!$CG186-'b2'!$CB184</f>
        <v/>
      </c>
      <c r="CJ184" s="247" t="inlineStr">
        <is>
          <t>#REF!</t>
        </is>
      </c>
      <c r="CK184" s="247" t="n">
        <v>0</v>
      </c>
      <c r="CL184" s="247" t="n">
        <v>0</v>
      </c>
      <c r="CM184" s="247" t="n">
        <v>0</v>
      </c>
      <c r="CN184" s="247" t="inlineStr">
        <is>
          <t>#REF!</t>
        </is>
      </c>
      <c r="CO184" s="251">
        <f>'[2]DATA CONSOLIDADA 2018-2025 '!$CM186-'b2'!$CG184</f>
        <v/>
      </c>
      <c r="CP184" s="253" t="n">
        <v>0</v>
      </c>
      <c r="CQ184" s="253" t="n">
        <v>0</v>
      </c>
      <c r="CR184" s="253" t="n">
        <v>0</v>
      </c>
      <c r="CS184" s="253" t="n">
        <v>1830261.53</v>
      </c>
      <c r="CT184" s="253" t="n">
        <v>0</v>
      </c>
      <c r="CU184" s="253" t="n">
        <v>0</v>
      </c>
      <c r="CV184" s="247" t="n">
        <v>1830261.53</v>
      </c>
      <c r="CW184" s="247" t="n">
        <v>0</v>
      </c>
      <c r="CX184" s="247" t="n">
        <v>0</v>
      </c>
      <c r="CY184" s="247" t="n">
        <v>0</v>
      </c>
      <c r="CZ184" s="247" t="n">
        <v>0</v>
      </c>
      <c r="DA184" s="247" t="n">
        <v>0</v>
      </c>
      <c r="DB184" s="247" t="n">
        <v>0</v>
      </c>
      <c r="DC184" s="255" t="n">
        <v>0</v>
      </c>
      <c r="DD184" s="255" t="n">
        <v>0</v>
      </c>
      <c r="DE184" s="255" t="n">
        <v>0</v>
      </c>
      <c r="DF184" s="255" t="n">
        <v>0</v>
      </c>
      <c r="DG184" s="255" t="n">
        <v>0</v>
      </c>
      <c r="DH184" s="255" t="n">
        <v>0</v>
      </c>
      <c r="DI184" s="256" t="inlineStr">
        <is>
          <t xml:space="preserve">20129529530 </t>
        </is>
      </c>
      <c r="DJ184" s="257" t="inlineStr">
        <is>
          <t>COOP AGRARIA CAFETALERA SATIPO LTDA</t>
        </is>
      </c>
      <c r="DK184" s="257" t="inlineStr">
        <is>
          <t>02 Cooperativa</t>
        </is>
      </c>
      <c r="DL184" s="258" t="n"/>
      <c r="DM184" s="258" t="n"/>
      <c r="DN184" s="258" t="n"/>
      <c r="DO184" s="258" t="n"/>
      <c r="DP184" s="258" t="n"/>
      <c r="DQ184" s="258" t="n"/>
      <c r="DR184" s="258" t="n"/>
      <c r="DS184" s="258" t="n"/>
      <c r="DT184" s="258" t="n"/>
      <c r="DU184" s="258" t="n"/>
      <c r="DV184" s="258" t="n"/>
      <c r="DW184" s="258" t="n"/>
      <c r="DX184" s="258" t="n"/>
      <c r="DY184" s="258" t="n"/>
      <c r="DZ184" s="258" t="n"/>
      <c r="EA184" s="258" t="n"/>
      <c r="EB184" s="258" t="n"/>
      <c r="EC184" s="258" t="n"/>
      <c r="ED184" s="258" t="n"/>
      <c r="EE184" s="258" t="n"/>
    </row>
    <row r="185" hidden="1" ht="47.25" customHeight="1">
      <c r="A185" s="240" t="inlineStr">
        <is>
          <t>COOPERATIVA AGROINDUSTRIAL DE LA GRAN NACIÓN ASHANINKA</t>
        </is>
      </c>
      <c r="B185" s="240" t="inlineStr">
        <is>
          <t>CAFÉ</t>
        </is>
      </c>
      <c r="C185" s="240" t="inlineStr">
        <is>
          <t>CAFÉ</t>
        </is>
      </c>
      <c r="D185" s="240" t="inlineStr">
        <is>
          <t>JUNIN</t>
        </is>
      </c>
      <c r="E185" s="240" t="inlineStr">
        <is>
          <t>120601</t>
        </is>
      </c>
      <c r="F185" s="240" t="inlineStr">
        <is>
          <t>JUNIN</t>
        </is>
      </c>
      <c r="G185" s="240" t="inlineStr">
        <is>
          <t>SATIPO</t>
        </is>
      </c>
      <c r="H185" s="240" t="inlineStr">
        <is>
          <t>SATIPO</t>
        </is>
      </c>
      <c r="I185" s="241" t="n"/>
      <c r="J185" s="241" t="n"/>
      <c r="K185" s="241" t="n"/>
      <c r="L185" s="241" t="n">
        <v>1</v>
      </c>
      <c r="M185" s="241" t="n"/>
      <c r="N185" s="241" t="n"/>
      <c r="O185" s="241" t="n"/>
      <c r="P185" s="241" t="n"/>
      <c r="Q185" s="241" t="inlineStr">
        <is>
          <t>PAC</t>
        </is>
      </c>
      <c r="R185" s="242">
        <f>IF(I185=1,I$2,"")&amp;IF(J185=1,IF(I185=1,"-","")&amp;J$2,"")&amp;IF(K185=1,IF(OR(J185=1,I185=1),"-","")&amp;K$2,"")&amp;IF(L185=1,IF(OR(K185=1,J185=1,I185=1),"-","")&amp;L$2,"")&amp;IF(M185=1,IF(OR(L185=1,K185=1,J185=1,I185=1),"-","")&amp;M$2,"")&amp;IF(N185=1,IF(OR(M185=1,L185=1,K185=1,J185=1,I185=1),"-","")&amp;N$2,"")&amp;IF(O185=1,IF(OR(N185=1,M185=1,L185=1,K185=1,J185=1,I185=1),"-","")&amp;O$2,"")&amp;IF(P185=1,IF(I185=1," - ",IF(J185=1," - ",IF(K185=1," - ",IF(L185=1," - ",IF(M185=1," - ",IF(N185=1," - ",IF(O185=1," - ","")))))))&amp;P$2,"")</f>
        <v/>
      </c>
      <c r="S185" s="243">
        <f>SUM('b2'!$I185:$P185)</f>
        <v/>
      </c>
      <c r="T185" s="243">
        <f>IF(OR('b2'!$J185=1,'b2'!$K185=1,'b2'!$L185=1,'b2'!$M185=1,'b2'!$N185=1,'b2'!$O185=1,'b2'!$P185=1),"SI","NO")</f>
        <v/>
      </c>
      <c r="U185" s="243">
        <f>IF(OR('b2'!$K185=1,'b2'!$L185=1,'b2'!$M185=1,'b2'!$N185=1,'b2'!$O185=1,'b2'!$P185=1),"SI","NO")</f>
        <v/>
      </c>
      <c r="V185" s="244" t="n">
        <v>0</v>
      </c>
      <c r="W185" s="245" t="n">
        <v>0</v>
      </c>
      <c r="X185" s="245" t="n">
        <v>0</v>
      </c>
      <c r="Y185" s="244" t="n">
        <v>0</v>
      </c>
      <c r="Z185" s="245" t="n">
        <v>0</v>
      </c>
      <c r="AA185" s="245" t="n">
        <v>0</v>
      </c>
      <c r="AB185" s="244" t="n">
        <v>0</v>
      </c>
      <c r="AC185" s="245" t="n">
        <v>60</v>
      </c>
      <c r="AD185" s="245" t="n">
        <v>15</v>
      </c>
      <c r="AE185" s="244" t="n">
        <v>75</v>
      </c>
      <c r="AF185" s="245" t="n">
        <v>0</v>
      </c>
      <c r="AG185" s="245" t="n">
        <v>0</v>
      </c>
      <c r="AH185" s="244" t="n">
        <v>0</v>
      </c>
      <c r="AI185" s="245" t="n">
        <v>0</v>
      </c>
      <c r="AJ185" s="245" t="n">
        <v>0</v>
      </c>
      <c r="AK185" s="244" t="n">
        <v>0</v>
      </c>
      <c r="AL185" s="245" t="n">
        <v>0</v>
      </c>
      <c r="AM185" s="245" t="n">
        <v>0</v>
      </c>
      <c r="AN185" s="244" t="n">
        <v>0</v>
      </c>
      <c r="AO185" s="245" t="n">
        <v>0</v>
      </c>
      <c r="AP185" s="245" t="n">
        <v>0</v>
      </c>
      <c r="AQ185" s="244" t="n">
        <v>0</v>
      </c>
      <c r="AR185" s="244">
        <f>IF('b2'!$AQ185&gt;0,'b2'!$AQ185,IF('b2'!$AN185&gt;0,'b2'!$AN185,IF('b2'!$AK185&gt;0,'b2'!$AK185,IF('b2'!$AH185&gt;0,'b2'!$AH185,IF('b2'!$AE185&gt;0,'b2'!$AE185,IF('b2'!$AB185&gt;0,'b2'!$AB185,IF('b2'!$Y185&gt;0,'b2'!$Y185,IF('b2'!$V185&gt;0,'b2'!$V185," ---"))))))))</f>
        <v/>
      </c>
      <c r="AS185" s="246" t="n">
        <v>0</v>
      </c>
      <c r="AT185" s="246" t="n">
        <v>0</v>
      </c>
      <c r="AU185" s="246" t="n">
        <v>17</v>
      </c>
      <c r="AV185" s="246" t="n">
        <v>5</v>
      </c>
      <c r="AW185" s="246" t="n">
        <v>0</v>
      </c>
      <c r="AX185" s="246" t="n">
        <v>0</v>
      </c>
      <c r="AY185" s="246" t="n">
        <v>0</v>
      </c>
      <c r="AZ185" s="246" t="n">
        <v>0</v>
      </c>
      <c r="BA185" s="246" t="n">
        <v>0</v>
      </c>
      <c r="BB185" s="246" t="n">
        <v>0</v>
      </c>
      <c r="BC185" s="246" t="n">
        <v>0</v>
      </c>
      <c r="BD185" s="246" t="n">
        <v>0</v>
      </c>
      <c r="BE185" s="247" t="n">
        <v>0</v>
      </c>
      <c r="BF185" s="252" t="n">
        <v>0</v>
      </c>
      <c r="BG185" s="252" t="n">
        <v>0</v>
      </c>
      <c r="BH185" s="247" t="n">
        <v>0</v>
      </c>
      <c r="BI185" s="250" t="inlineStr">
        <is>
          <t>#REF!</t>
        </is>
      </c>
      <c r="BJ185" s="251" t="inlineStr">
        <is>
          <t>#REF!</t>
        </is>
      </c>
      <c r="BK185" s="252" t="n">
        <v>0</v>
      </c>
      <c r="BL185" s="252" t="n">
        <v>0</v>
      </c>
      <c r="BM185" s="247" t="n">
        <v>0</v>
      </c>
      <c r="BN185" s="250" t="inlineStr">
        <is>
          <t>#REF!</t>
        </is>
      </c>
      <c r="BO185" s="251" t="inlineStr">
        <is>
          <t>#REF!</t>
        </is>
      </c>
      <c r="BP185" s="248" t="n">
        <v>0</v>
      </c>
      <c r="BQ185" s="248" t="n">
        <v>0</v>
      </c>
      <c r="BR185" s="249" t="n">
        <v>0</v>
      </c>
      <c r="BS185" s="250" t="inlineStr">
        <is>
          <t>#REF!</t>
        </is>
      </c>
      <c r="BT185" s="251">
        <f>'[2]DATA CONSOLIDADA 2018-2025 '!$BR187-'b2'!$BO185</f>
        <v/>
      </c>
      <c r="BU185" s="248" t="n">
        <v>0</v>
      </c>
      <c r="BV185" s="248" t="n">
        <v>0</v>
      </c>
      <c r="BW185" s="249" t="n">
        <v>0</v>
      </c>
      <c r="BX185" s="250" t="inlineStr">
        <is>
          <t>#REF!</t>
        </is>
      </c>
      <c r="BY185" s="251" t="inlineStr">
        <is>
          <t>#REF!</t>
        </is>
      </c>
      <c r="BZ185" s="248" t="n">
        <v>0</v>
      </c>
      <c r="CA185" s="248" t="n">
        <v>0</v>
      </c>
      <c r="CB185" s="249" t="n">
        <v>0</v>
      </c>
      <c r="CC185" s="250" t="inlineStr">
        <is>
          <t>#REF!</t>
        </is>
      </c>
      <c r="CD185" s="251">
        <f>'[2]DATA CONSOLIDADA 2018-2025 '!$CB187-'b2'!$BW185</f>
        <v/>
      </c>
      <c r="CE185" s="253" t="n">
        <v>0</v>
      </c>
      <c r="CF185" s="253" t="n">
        <v>0</v>
      </c>
      <c r="CG185" s="254" t="n">
        <v>0</v>
      </c>
      <c r="CH185" s="250" t="inlineStr">
        <is>
          <t>#REF!</t>
        </is>
      </c>
      <c r="CI185" s="251">
        <f>'[2]DATA CONSOLIDADA 2018-2025 '!$CG187-'b2'!$CB185</f>
        <v/>
      </c>
      <c r="CJ185" s="247" t="inlineStr">
        <is>
          <t>#REF!</t>
        </is>
      </c>
      <c r="CK185" s="247" t="n">
        <v>0</v>
      </c>
      <c r="CL185" s="247" t="n">
        <v>0</v>
      </c>
      <c r="CM185" s="247" t="n">
        <v>0</v>
      </c>
      <c r="CN185" s="247" t="inlineStr">
        <is>
          <t>#REF!</t>
        </is>
      </c>
      <c r="CO185" s="251">
        <f>'[2]DATA CONSOLIDADA 2018-2025 '!$CM187-'b2'!$CG185</f>
        <v/>
      </c>
      <c r="CP185" s="253" t="n">
        <v>0</v>
      </c>
      <c r="CQ185" s="253" t="n">
        <v>0</v>
      </c>
      <c r="CR185" s="253" t="n">
        <v>0</v>
      </c>
      <c r="CS185" s="253" t="n">
        <v>0</v>
      </c>
      <c r="CT185" s="253" t="n">
        <v>0</v>
      </c>
      <c r="CU185" s="253" t="n">
        <v>0</v>
      </c>
      <c r="CV185" s="247" t="n">
        <v>0</v>
      </c>
      <c r="CW185" s="247" t="n">
        <v>0</v>
      </c>
      <c r="CX185" s="247" t="n">
        <v>0</v>
      </c>
      <c r="CY185" s="247" t="n">
        <v>0</v>
      </c>
      <c r="CZ185" s="247" t="n">
        <v>0</v>
      </c>
      <c r="DA185" s="247" t="n">
        <v>0</v>
      </c>
      <c r="DB185" s="247" t="n">
        <v>0</v>
      </c>
      <c r="DC185" s="255" t="n">
        <v>0</v>
      </c>
      <c r="DD185" s="255" t="n">
        <v>0</v>
      </c>
      <c r="DE185" s="255" t="n">
        <v>0</v>
      </c>
      <c r="DF185" s="255" t="n">
        <v>0</v>
      </c>
      <c r="DG185" s="255" t="n">
        <v>0</v>
      </c>
      <c r="DH185" s="255" t="n">
        <v>0</v>
      </c>
      <c r="DI185" s="256" t="inlineStr">
        <is>
          <t xml:space="preserve">20606485281 </t>
        </is>
      </c>
      <c r="DJ185" s="257" t="inlineStr">
        <is>
          <t>COOPERATIVA AGROINDUSTRIAL DE LA GRAN NACION ASHANINKA</t>
        </is>
      </c>
      <c r="DK185" s="257" t="inlineStr">
        <is>
          <t>02 Cooperativa</t>
        </is>
      </c>
      <c r="DL185" s="258" t="n"/>
      <c r="DM185" s="258" t="n"/>
      <c r="DN185" s="258" t="n"/>
      <c r="DO185" s="258" t="n"/>
      <c r="DP185" s="258" t="n"/>
      <c r="DQ185" s="258" t="n"/>
      <c r="DR185" s="258" t="n"/>
      <c r="DS185" s="258" t="n"/>
      <c r="DT185" s="258" t="n"/>
      <c r="DU185" s="258" t="n"/>
      <c r="DV185" s="258" t="n"/>
      <c r="DW185" s="258" t="n"/>
      <c r="DX185" s="258" t="n"/>
      <c r="DY185" s="258" t="n"/>
      <c r="DZ185" s="258" t="n"/>
      <c r="EA185" s="258" t="n"/>
      <c r="EB185" s="258" t="n"/>
      <c r="EC185" s="258" t="n"/>
      <c r="ED185" s="258" t="n"/>
      <c r="EE185" s="258" t="n"/>
    </row>
    <row r="186" hidden="1" ht="47.25" customHeight="1">
      <c r="A186" s="240" t="inlineStr">
        <is>
          <t>RED DE ASOCIACIONES DE MUJERES PRODUCTORAS Y EMPRENDENDORAS DE LA PROVINCIA DE JAUJA</t>
        </is>
      </c>
      <c r="B186" s="240" t="inlineStr">
        <is>
          <t>DERIVADOS LACTEOS</t>
        </is>
      </c>
      <c r="C186" s="240" t="inlineStr">
        <is>
          <t>DERIVADOS LACTEOS</t>
        </is>
      </c>
      <c r="D186" s="240" t="inlineStr">
        <is>
          <t>JUNIN</t>
        </is>
      </c>
      <c r="E186" s="240" t="inlineStr">
        <is>
          <t>120404</t>
        </is>
      </c>
      <c r="F186" s="240" t="inlineStr">
        <is>
          <t>JUNIN</t>
        </is>
      </c>
      <c r="G186" s="240" t="inlineStr">
        <is>
          <t>JAUJA</t>
        </is>
      </c>
      <c r="H186" s="240" t="inlineStr">
        <is>
          <t>ATAURA</t>
        </is>
      </c>
      <c r="I186" s="241" t="n"/>
      <c r="J186" s="241" t="n"/>
      <c r="K186" s="241" t="n"/>
      <c r="L186" s="241" t="n">
        <v>1</v>
      </c>
      <c r="M186" s="241" t="n">
        <v>1</v>
      </c>
      <c r="N186" s="241" t="n">
        <v>1</v>
      </c>
      <c r="O186" s="241" t="n">
        <v>1</v>
      </c>
      <c r="P186" s="241" t="n"/>
      <c r="Q186" s="241" t="inlineStr">
        <is>
          <t>PAC</t>
        </is>
      </c>
      <c r="R186" s="242">
        <f>IF(I186=1,I$2,"")&amp;IF(J186=1,IF(I186=1,"-","")&amp;J$2,"")&amp;IF(K186=1,IF(OR(J186=1,I186=1),"-","")&amp;K$2,"")&amp;IF(L186=1,IF(OR(K186=1,J186=1,I186=1),"-","")&amp;L$2,"")&amp;IF(M186=1,IF(OR(L186=1,K186=1,J186=1,I186=1),"-","")&amp;M$2,"")&amp;IF(N186=1,IF(OR(M186=1,L186=1,K186=1,J186=1,I186=1),"-","")&amp;N$2,"")&amp;IF(O186=1,IF(OR(N186=1,M186=1,L186=1,K186=1,J186=1,I186=1),"-","")&amp;O$2,"")&amp;IF(P186=1,IF(I186=1," - ",IF(J186=1," - ",IF(K186=1," - ",IF(L186=1," - ",IF(M186=1," - ",IF(N186=1," - ",IF(O186=1," - ","")))))))&amp;P$2,"")</f>
        <v/>
      </c>
      <c r="S186" s="243">
        <f>SUM('b2'!$I186:$P186)</f>
        <v/>
      </c>
      <c r="T186" s="243">
        <f>IF(OR('b2'!$J186=1,'b2'!$K186=1,'b2'!$L186=1,'b2'!$M186=1,'b2'!$N186=1,'b2'!$O186=1,'b2'!$P186=1),"SI","NO")</f>
        <v/>
      </c>
      <c r="U186" s="243">
        <f>IF(OR('b2'!$K186=1,'b2'!$L186=1,'b2'!$M186=1,'b2'!$N186=1,'b2'!$O186=1,'b2'!$P186=1),"SI","NO")</f>
        <v/>
      </c>
      <c r="V186" s="244" t="n">
        <v>0</v>
      </c>
      <c r="W186" s="245" t="n">
        <v>0</v>
      </c>
      <c r="X186" s="245" t="n">
        <v>0</v>
      </c>
      <c r="Y186" s="244" t="n">
        <v>0</v>
      </c>
      <c r="Z186" s="245" t="n">
        <v>0</v>
      </c>
      <c r="AA186" s="245" t="n">
        <v>0</v>
      </c>
      <c r="AB186" s="244" t="n">
        <v>0</v>
      </c>
      <c r="AC186" s="245" t="n">
        <v>0</v>
      </c>
      <c r="AD186" s="245" t="n">
        <v>76</v>
      </c>
      <c r="AE186" s="244" t="n">
        <v>76</v>
      </c>
      <c r="AF186" s="245" t="n">
        <v>0</v>
      </c>
      <c r="AG186" s="245" t="n">
        <v>76</v>
      </c>
      <c r="AH186" s="244" t="n">
        <v>76</v>
      </c>
      <c r="AI186" s="245" t="n">
        <v>0</v>
      </c>
      <c r="AJ186" s="245" t="n">
        <v>76</v>
      </c>
      <c r="AK186" s="244" t="n">
        <v>76</v>
      </c>
      <c r="AL186" s="245" t="n">
        <v>0</v>
      </c>
      <c r="AM186" s="245" t="n">
        <v>76</v>
      </c>
      <c r="AN186" s="244" t="n">
        <v>76</v>
      </c>
      <c r="AO186" s="245" t="n">
        <v>0</v>
      </c>
      <c r="AP186" s="245" t="n">
        <v>0</v>
      </c>
      <c r="AQ186" s="244" t="n">
        <v>0</v>
      </c>
      <c r="AR186" s="244">
        <f>IF('b2'!$AQ186&gt;0,'b2'!$AQ186,IF('b2'!$AN186&gt;0,'b2'!$AN186,IF('b2'!$AK186&gt;0,'b2'!$AK186,IF('b2'!$AH186&gt;0,'b2'!$AH186,IF('b2'!$AE186&gt;0,'b2'!$AE186,IF('b2'!$AB186&gt;0,'b2'!$AB186,IF('b2'!$Y186&gt;0,'b2'!$Y186,IF('b2'!$V186&gt;0,'b2'!$V186," ---"))))))))</f>
        <v/>
      </c>
      <c r="AS186" s="246" t="n">
        <v>0</v>
      </c>
      <c r="AT186" s="246" t="n">
        <v>0</v>
      </c>
      <c r="AU186" s="246" t="n">
        <v>70</v>
      </c>
      <c r="AV186" s="246" t="n">
        <v>5</v>
      </c>
      <c r="AW186" s="246" t="n">
        <v>45</v>
      </c>
      <c r="AX186" s="246" t="n">
        <v>2</v>
      </c>
      <c r="AY186" s="246" t="n">
        <v>35</v>
      </c>
      <c r="AZ186" s="246" t="n">
        <v>5</v>
      </c>
      <c r="BA186" s="246" t="n">
        <v>26</v>
      </c>
      <c r="BB186" s="246" t="n">
        <v>0</v>
      </c>
      <c r="BC186" s="246" t="n">
        <v>0</v>
      </c>
      <c r="BD186" s="246" t="n">
        <v>0</v>
      </c>
      <c r="BE186" s="247" t="n">
        <v>0</v>
      </c>
      <c r="BF186" s="252" t="n">
        <v>0</v>
      </c>
      <c r="BG186" s="252" t="n">
        <v>0</v>
      </c>
      <c r="BH186" s="247" t="n">
        <v>0</v>
      </c>
      <c r="BI186" s="250" t="inlineStr">
        <is>
          <t>#REF!</t>
        </is>
      </c>
      <c r="BJ186" s="251" t="inlineStr">
        <is>
          <t>#REF!</t>
        </is>
      </c>
      <c r="BK186" s="252" t="n">
        <v>0</v>
      </c>
      <c r="BL186" s="252" t="n">
        <v>0</v>
      </c>
      <c r="BM186" s="247" t="n">
        <v>0</v>
      </c>
      <c r="BN186" s="250" t="inlineStr">
        <is>
          <t>#REF!</t>
        </is>
      </c>
      <c r="BO186" s="251" t="inlineStr">
        <is>
          <t>#REF!</t>
        </is>
      </c>
      <c r="BP186" s="248" t="n">
        <v>0</v>
      </c>
      <c r="BQ186" s="248" t="n">
        <v>0</v>
      </c>
      <c r="BR186" s="249" t="n">
        <v>0</v>
      </c>
      <c r="BS186" s="250" t="inlineStr">
        <is>
          <t>#REF!</t>
        </is>
      </c>
      <c r="BT186" s="251">
        <f>'[2]DATA CONSOLIDADA 2018-2025 '!$BR188-'b2'!$BO186</f>
        <v/>
      </c>
      <c r="BU186" s="248" t="n">
        <v>26641.77</v>
      </c>
      <c r="BV186" s="248" t="n">
        <v>0</v>
      </c>
      <c r="BW186" s="249" t="n">
        <v>26641.77</v>
      </c>
      <c r="BX186" s="250" t="inlineStr">
        <is>
          <t>#REF!</t>
        </is>
      </c>
      <c r="BY186" s="251" t="inlineStr">
        <is>
          <t>#REF!</t>
        </is>
      </c>
      <c r="BZ186" s="248" t="n">
        <v>48626.2</v>
      </c>
      <c r="CA186" s="248" t="n">
        <v>0</v>
      </c>
      <c r="CB186" s="249" t="n">
        <v>48626.2</v>
      </c>
      <c r="CC186" s="250" t="inlineStr">
        <is>
          <t>#REF!</t>
        </is>
      </c>
      <c r="CD186" s="251">
        <f>'[2]DATA CONSOLIDADA 2018-2025 '!$CB188-'b2'!$BW186</f>
        <v/>
      </c>
      <c r="CE186" s="253" t="n">
        <v>80809</v>
      </c>
      <c r="CF186" s="253" t="n">
        <v>0</v>
      </c>
      <c r="CG186" s="254" t="n">
        <v>80809</v>
      </c>
      <c r="CH186" s="250" t="inlineStr">
        <is>
          <t>#REF!</t>
        </is>
      </c>
      <c r="CI186" s="251">
        <f>'[2]DATA CONSOLIDADA 2018-2025 '!$CG188-'b2'!$CB186</f>
        <v/>
      </c>
      <c r="CJ186" s="247" t="inlineStr">
        <is>
          <t>#REF!</t>
        </is>
      </c>
      <c r="CK186" s="247" t="n">
        <v>0</v>
      </c>
      <c r="CL186" s="247" t="n">
        <v>0</v>
      </c>
      <c r="CM186" s="247" t="n">
        <v>0</v>
      </c>
      <c r="CN186" s="247" t="inlineStr">
        <is>
          <t>#REF!</t>
        </is>
      </c>
      <c r="CO186" s="251">
        <f>'[2]DATA CONSOLIDADA 2018-2025 '!$CM188-'b2'!$CG186</f>
        <v/>
      </c>
      <c r="CP186" s="253" t="n">
        <v>0</v>
      </c>
      <c r="CQ186" s="253" t="n">
        <v>48626.2</v>
      </c>
      <c r="CR186" s="253" t="n">
        <v>0</v>
      </c>
      <c r="CS186" s="253" t="n">
        <v>0</v>
      </c>
      <c r="CT186" s="253" t="n">
        <v>0</v>
      </c>
      <c r="CU186" s="253" t="n">
        <v>0</v>
      </c>
      <c r="CV186" s="247" t="n">
        <v>48626.2</v>
      </c>
      <c r="CW186" s="247" t="n">
        <v>0</v>
      </c>
      <c r="CX186" s="247" t="n">
        <v>80809</v>
      </c>
      <c r="CY186" s="247" t="n">
        <v>0</v>
      </c>
      <c r="CZ186" s="247" t="n">
        <v>0</v>
      </c>
      <c r="DA186" s="247" t="n">
        <v>0</v>
      </c>
      <c r="DB186" s="247" t="n">
        <v>80809</v>
      </c>
      <c r="DC186" s="255" t="n">
        <v>0</v>
      </c>
      <c r="DD186" s="255" t="n">
        <v>0</v>
      </c>
      <c r="DE186" s="255" t="n">
        <v>0</v>
      </c>
      <c r="DF186" s="255" t="n">
        <v>0</v>
      </c>
      <c r="DG186" s="255" t="n">
        <v>0</v>
      </c>
      <c r="DH186" s="255" t="n">
        <v>0</v>
      </c>
      <c r="DI186" s="256" t="n">
        <v>20568236034</v>
      </c>
      <c r="DJ186" s="257" t="inlineStr">
        <is>
          <t>RED DE ASOCIACIONES DE MUJERES PRODUCTORAS Y EMPRENDENDORAS DE LA PROVINCIA DE JAUJA</t>
        </is>
      </c>
      <c r="DK186" s="257" t="inlineStr">
        <is>
          <t>01 Asociación</t>
        </is>
      </c>
      <c r="DL186" s="258" t="n"/>
      <c r="DM186" s="258" t="n"/>
      <c r="DN186" s="258" t="n"/>
      <c r="DO186" s="258" t="n"/>
      <c r="DP186" s="258" t="n"/>
      <c r="DQ186" s="258" t="n"/>
      <c r="DR186" s="258" t="n"/>
      <c r="DS186" s="258" t="n"/>
      <c r="DT186" s="258" t="n"/>
      <c r="DU186" s="258" t="n"/>
      <c r="DV186" s="258" t="n"/>
      <c r="DW186" s="258" t="n"/>
      <c r="DX186" s="258" t="n"/>
      <c r="DY186" s="258" t="n"/>
      <c r="DZ186" s="258" t="n"/>
      <c r="EA186" s="258" t="n"/>
      <c r="EB186" s="258" t="n"/>
      <c r="EC186" s="258" t="n"/>
      <c r="ED186" s="258" t="n"/>
      <c r="EE186" s="258" t="n"/>
    </row>
    <row r="187" hidden="1" ht="47.25" customHeight="1">
      <c r="A187" s="240" t="inlineStr">
        <is>
          <t>COOPERATIVA AGRARIA MUJER ANDINA</t>
        </is>
      </c>
      <c r="B187" s="240" t="inlineStr">
        <is>
          <t>DERIVADOS LACTEOS</t>
        </is>
      </c>
      <c r="C187" s="240" t="inlineStr">
        <is>
          <t>DERIVADOS LACTEOS</t>
        </is>
      </c>
      <c r="D187" s="240" t="inlineStr">
        <is>
          <t>JUNIN</t>
        </is>
      </c>
      <c r="E187" s="240" t="inlineStr">
        <is>
          <t>120201</t>
        </is>
      </c>
      <c r="F187" s="240" t="inlineStr">
        <is>
          <t>JUNIN</t>
        </is>
      </c>
      <c r="G187" s="240" t="inlineStr">
        <is>
          <t>CONCEPCION</t>
        </is>
      </c>
      <c r="H187" s="240" t="inlineStr">
        <is>
          <t>CONCEPCION</t>
        </is>
      </c>
      <c r="I187" s="241" t="n"/>
      <c r="J187" s="241" t="n"/>
      <c r="K187" s="241" t="n"/>
      <c r="L187" s="241" t="n">
        <v>1</v>
      </c>
      <c r="M187" s="241" t="n">
        <v>1</v>
      </c>
      <c r="N187" s="241" t="n">
        <v>1</v>
      </c>
      <c r="O187" s="241" t="n">
        <v>1</v>
      </c>
      <c r="P187" s="241" t="n"/>
      <c r="Q187" s="241" t="inlineStr">
        <is>
          <t>PAC</t>
        </is>
      </c>
      <c r="R187" s="242">
        <f>IF(I187=1,I$2,"")&amp;IF(J187=1,IF(I187=1,"-","")&amp;J$2,"")&amp;IF(K187=1,IF(OR(J187=1,I187=1),"-","")&amp;K$2,"")&amp;IF(L187=1,IF(OR(K187=1,J187=1,I187=1),"-","")&amp;L$2,"")&amp;IF(M187=1,IF(OR(L187=1,K187=1,J187=1,I187=1),"-","")&amp;M$2,"")&amp;IF(N187=1,IF(OR(M187=1,L187=1,K187=1,J187=1,I187=1),"-","")&amp;N$2,"")&amp;IF(O187=1,IF(OR(N187=1,M187=1,L187=1,K187=1,J187=1,I187=1),"-","")&amp;O$2,"")&amp;IF(P187=1,IF(I187=1," - ",IF(J187=1," - ",IF(K187=1," - ",IF(L187=1," - ",IF(M187=1," - ",IF(N187=1," - ",IF(O187=1," - ","")))))))&amp;P$2,"")</f>
        <v/>
      </c>
      <c r="S187" s="243">
        <f>SUM('b2'!$I187:$P187)</f>
        <v/>
      </c>
      <c r="T187" s="243">
        <f>IF(OR('b2'!$J187=1,'b2'!$K187=1,'b2'!$L187=1,'b2'!$M187=1,'b2'!$N187=1,'b2'!$O187=1,'b2'!$P187=1),"SI","NO")</f>
        <v/>
      </c>
      <c r="U187" s="243">
        <f>IF(OR('b2'!$K187=1,'b2'!$L187=1,'b2'!$M187=1,'b2'!$N187=1,'b2'!$O187=1,'b2'!$P187=1),"SI","NO")</f>
        <v/>
      </c>
      <c r="V187" s="244" t="n">
        <v>0</v>
      </c>
      <c r="W187" s="245" t="n">
        <v>0</v>
      </c>
      <c r="X187" s="245" t="n">
        <v>0</v>
      </c>
      <c r="Y187" s="244" t="n">
        <v>0</v>
      </c>
      <c r="Z187" s="245" t="n">
        <v>0</v>
      </c>
      <c r="AA187" s="245" t="n">
        <v>0</v>
      </c>
      <c r="AB187" s="244" t="n">
        <v>0</v>
      </c>
      <c r="AC187" s="245" t="n">
        <v>0</v>
      </c>
      <c r="AD187" s="245" t="n">
        <v>0</v>
      </c>
      <c r="AE187" s="244" t="n">
        <v>0</v>
      </c>
      <c r="AF187" s="245" t="n">
        <v>4</v>
      </c>
      <c r="AG187" s="245" t="n">
        <v>45</v>
      </c>
      <c r="AH187" s="244" t="n">
        <v>49</v>
      </c>
      <c r="AI187" s="245" t="n">
        <v>4</v>
      </c>
      <c r="AJ187" s="245" t="n">
        <v>45</v>
      </c>
      <c r="AK187" s="244" t="n">
        <v>49</v>
      </c>
      <c r="AL187" s="245" t="n">
        <v>0</v>
      </c>
      <c r="AM187" s="245" t="n">
        <v>40</v>
      </c>
      <c r="AN187" s="244" t="n">
        <v>40</v>
      </c>
      <c r="AO187" s="245" t="n">
        <v>0</v>
      </c>
      <c r="AP187" s="245" t="n">
        <v>0</v>
      </c>
      <c r="AQ187" s="244" t="n">
        <v>0</v>
      </c>
      <c r="AR187" s="244">
        <f>IF('b2'!$AQ187&gt;0,'b2'!$AQ187,IF('b2'!$AN187&gt;0,'b2'!$AN187,IF('b2'!$AK187&gt;0,'b2'!$AK187,IF('b2'!$AH187&gt;0,'b2'!$AH187,IF('b2'!$AE187&gt;0,'b2'!$AE187,IF('b2'!$AB187&gt;0,'b2'!$AB187,IF('b2'!$Y187&gt;0,'b2'!$Y187,IF('b2'!$V187&gt;0,'b2'!$V187," ---"))))))))</f>
        <v/>
      </c>
      <c r="AS187" s="246" t="n">
        <v>0</v>
      </c>
      <c r="AT187" s="246" t="n">
        <v>0</v>
      </c>
      <c r="AU187" s="246" t="n">
        <v>20</v>
      </c>
      <c r="AV187" s="246" t="n">
        <v>2</v>
      </c>
      <c r="AW187" s="246" t="n">
        <v>41</v>
      </c>
      <c r="AX187" s="246" t="n">
        <v>2</v>
      </c>
      <c r="AY187" s="246" t="n">
        <v>35</v>
      </c>
      <c r="AZ187" s="246" t="n">
        <v>5</v>
      </c>
      <c r="BA187" s="246" t="n">
        <v>26</v>
      </c>
      <c r="BB187" s="246" t="n">
        <v>0</v>
      </c>
      <c r="BC187" s="246" t="n">
        <v>0</v>
      </c>
      <c r="BD187" s="246" t="n">
        <v>0</v>
      </c>
      <c r="BE187" s="247" t="n">
        <v>0</v>
      </c>
      <c r="BF187" s="252" t="n">
        <v>0</v>
      </c>
      <c r="BG187" s="252" t="n">
        <v>0</v>
      </c>
      <c r="BH187" s="247" t="n">
        <v>0</v>
      </c>
      <c r="BI187" s="250" t="inlineStr">
        <is>
          <t>#REF!</t>
        </is>
      </c>
      <c r="BJ187" s="251" t="inlineStr">
        <is>
          <t>#REF!</t>
        </is>
      </c>
      <c r="BK187" s="252" t="n">
        <v>0</v>
      </c>
      <c r="BL187" s="252" t="n">
        <v>0</v>
      </c>
      <c r="BM187" s="249" t="n">
        <v>0</v>
      </c>
      <c r="BN187" s="250" t="inlineStr">
        <is>
          <t>#REF!</t>
        </is>
      </c>
      <c r="BO187" s="251" t="inlineStr">
        <is>
          <t>#REF!</t>
        </is>
      </c>
      <c r="BP187" s="248" t="n">
        <v>14646.08</v>
      </c>
      <c r="BQ187" s="248" t="n">
        <v>0</v>
      </c>
      <c r="BR187" s="249" t="n">
        <v>14646.08</v>
      </c>
      <c r="BS187" s="250" t="inlineStr">
        <is>
          <t>#REF!</t>
        </is>
      </c>
      <c r="BT187" s="251">
        <f>'[2]DATA CONSOLIDADA 2018-2025 '!$BR189-'b2'!$BO187</f>
        <v/>
      </c>
      <c r="BU187" s="248" t="n">
        <v>137580.62</v>
      </c>
      <c r="BV187" s="248" t="n">
        <v>0</v>
      </c>
      <c r="BW187" s="249" t="n">
        <v>137580.62</v>
      </c>
      <c r="BX187" s="250" t="inlineStr">
        <is>
          <t>#REF!</t>
        </is>
      </c>
      <c r="BY187" s="251" t="inlineStr">
        <is>
          <t>#REF!</t>
        </is>
      </c>
      <c r="BZ187" s="248" t="n">
        <v>422750.57</v>
      </c>
      <c r="CA187" s="248" t="n">
        <v>0</v>
      </c>
      <c r="CB187" s="249" t="n">
        <v>422750.57</v>
      </c>
      <c r="CC187" s="250" t="inlineStr">
        <is>
          <t>#REF!</t>
        </is>
      </c>
      <c r="CD187" s="251">
        <f>'[2]DATA CONSOLIDADA 2018-2025 '!$CB189-'b2'!$BW187</f>
        <v/>
      </c>
      <c r="CE187" s="253" t="n">
        <v>287100</v>
      </c>
      <c r="CF187" s="253" t="n">
        <v>0</v>
      </c>
      <c r="CG187" s="254" t="n">
        <v>287100</v>
      </c>
      <c r="CH187" s="250" t="inlineStr">
        <is>
          <t>#REF!</t>
        </is>
      </c>
      <c r="CI187" s="251">
        <f>'[2]DATA CONSOLIDADA 2018-2025 '!$CG189-'b2'!$CB187</f>
        <v/>
      </c>
      <c r="CJ187" s="247" t="inlineStr">
        <is>
          <t>#REF!</t>
        </is>
      </c>
      <c r="CK187" s="247" t="n">
        <v>0</v>
      </c>
      <c r="CL187" s="247" t="n">
        <v>0</v>
      </c>
      <c r="CM187" s="247" t="n">
        <v>0</v>
      </c>
      <c r="CN187" s="247" t="inlineStr">
        <is>
          <t>#REF!</t>
        </is>
      </c>
      <c r="CO187" s="251">
        <f>'[2]DATA CONSOLIDADA 2018-2025 '!$CM189-'b2'!$CG187</f>
        <v/>
      </c>
      <c r="CP187" s="253" t="n">
        <v>57005.7292</v>
      </c>
      <c r="CQ187" s="253" t="n">
        <v>365744.8067</v>
      </c>
      <c r="CR187" s="253" t="n">
        <v>0</v>
      </c>
      <c r="CS187" s="253" t="n">
        <v>0</v>
      </c>
      <c r="CT187" s="253" t="n">
        <v>0</v>
      </c>
      <c r="CU187" s="253" t="n">
        <v>0</v>
      </c>
      <c r="CV187" s="247" t="n">
        <v>422750.5359</v>
      </c>
      <c r="CW187" s="247" t="n">
        <v>0</v>
      </c>
      <c r="CX187" s="247" t="n">
        <v>287100</v>
      </c>
      <c r="CY187" s="247" t="n">
        <v>0</v>
      </c>
      <c r="CZ187" s="247" t="n">
        <v>0</v>
      </c>
      <c r="DA187" s="247" t="n">
        <v>0</v>
      </c>
      <c r="DB187" s="247" t="n">
        <v>287100</v>
      </c>
      <c r="DC187" s="255" t="n">
        <v>0</v>
      </c>
      <c r="DD187" s="255" t="n">
        <v>0</v>
      </c>
      <c r="DE187" s="255" t="n">
        <v>0</v>
      </c>
      <c r="DF187" s="255" t="n">
        <v>0</v>
      </c>
      <c r="DG187" s="255" t="n">
        <v>0</v>
      </c>
      <c r="DH187" s="255" t="n">
        <v>0</v>
      </c>
      <c r="DI187" s="256" t="n">
        <v>20568804709</v>
      </c>
      <c r="DJ187" s="257" t="inlineStr">
        <is>
          <t>COOPERATIVA AGRARIA MUJER ANDINA</t>
        </is>
      </c>
      <c r="DK187" s="257" t="inlineStr">
        <is>
          <t>02 Cooperativa</t>
        </is>
      </c>
      <c r="DL187" s="258" t="n"/>
      <c r="DM187" s="258" t="n"/>
      <c r="DN187" s="258" t="n"/>
      <c r="DO187" s="258" t="n"/>
      <c r="DP187" s="258" t="n"/>
      <c r="DQ187" s="258" t="n"/>
      <c r="DR187" s="258" t="n"/>
      <c r="DS187" s="258" t="n"/>
      <c r="DT187" s="258" t="n"/>
      <c r="DU187" s="258" t="n"/>
      <c r="DV187" s="258" t="n"/>
      <c r="DW187" s="258" t="n"/>
      <c r="DX187" s="258" t="n"/>
      <c r="DY187" s="258" t="n"/>
      <c r="DZ187" s="258" t="n"/>
      <c r="EA187" s="258" t="n"/>
      <c r="EB187" s="258" t="n"/>
      <c r="EC187" s="258" t="n"/>
      <c r="ED187" s="258" t="n"/>
      <c r="EE187" s="258" t="n"/>
    </row>
    <row r="188" hidden="1" ht="47.25" customHeight="1">
      <c r="A188" s="240" t="inlineStr">
        <is>
          <t>COORDINADORA DE PRODUCTORES DE CUYES VALLE DEL MANTARO PROCUY MANTARO</t>
        </is>
      </c>
      <c r="B188" s="240" t="inlineStr">
        <is>
          <t>CUY</t>
        </is>
      </c>
      <c r="C188" s="240" t="inlineStr">
        <is>
          <t>CUY</t>
        </is>
      </c>
      <c r="D188" s="240" t="inlineStr">
        <is>
          <t>JUNIN</t>
        </is>
      </c>
      <c r="E188" s="240" t="inlineStr">
        <is>
          <t>120404</t>
        </is>
      </c>
      <c r="F188" s="240" t="inlineStr">
        <is>
          <t>JUNIN</t>
        </is>
      </c>
      <c r="G188" s="240" t="inlineStr">
        <is>
          <t>JAUJA</t>
        </is>
      </c>
      <c r="H188" s="240" t="inlineStr">
        <is>
          <t>ATAURA</t>
        </is>
      </c>
      <c r="I188" s="241" t="n"/>
      <c r="J188" s="241" t="n"/>
      <c r="K188" s="241" t="n"/>
      <c r="L188" s="241" t="n">
        <v>1</v>
      </c>
      <c r="M188" s="241" t="n">
        <v>1</v>
      </c>
      <c r="N188" s="241" t="n">
        <v>1</v>
      </c>
      <c r="O188" s="241" t="n"/>
      <c r="P188" s="241" t="n"/>
      <c r="Q188" s="241" t="inlineStr">
        <is>
          <t>PAC</t>
        </is>
      </c>
      <c r="R188" s="242">
        <f>IF(I188=1,I$2,"")&amp;IF(J188=1,IF(I188=1,"-","")&amp;J$2,"")&amp;IF(K188=1,IF(OR(J188=1,I188=1),"-","")&amp;K$2,"")&amp;IF(L188=1,IF(OR(K188=1,J188=1,I188=1),"-","")&amp;L$2,"")&amp;IF(M188=1,IF(OR(L188=1,K188=1,J188=1,I188=1),"-","")&amp;M$2,"")&amp;IF(N188=1,IF(OR(M188=1,L188=1,K188=1,J188=1,I188=1),"-","")&amp;N$2,"")&amp;IF(O188=1,IF(OR(N188=1,M188=1,L188=1,K188=1,J188=1,I188=1),"-","")&amp;O$2,"")&amp;IF(P188=1,IF(I188=1," - ",IF(J188=1," - ",IF(K188=1," - ",IF(L188=1," - ",IF(M188=1," - ",IF(N188=1," - ",IF(O188=1," - ","")))))))&amp;P$2,"")</f>
        <v/>
      </c>
      <c r="S188" s="243">
        <f>SUM('b2'!$I188:$P188)</f>
        <v/>
      </c>
      <c r="T188" s="243">
        <f>IF(OR('b2'!$J188=1,'b2'!$K188=1,'b2'!$L188=1,'b2'!$M188=1,'b2'!$N188=1,'b2'!$O188=1,'b2'!$P188=1),"SI","NO")</f>
        <v/>
      </c>
      <c r="U188" s="243">
        <f>IF(OR('b2'!$K188=1,'b2'!$L188=1,'b2'!$M188=1,'b2'!$N188=1,'b2'!$O188=1,'b2'!$P188=1),"SI","NO")</f>
        <v/>
      </c>
      <c r="V188" s="244" t="n">
        <v>0</v>
      </c>
      <c r="W188" s="245" t="n">
        <v>0</v>
      </c>
      <c r="X188" s="245" t="n">
        <v>0</v>
      </c>
      <c r="Y188" s="244" t="n">
        <v>0</v>
      </c>
      <c r="Z188" s="245" t="n">
        <v>0</v>
      </c>
      <c r="AA188" s="245" t="n">
        <v>0</v>
      </c>
      <c r="AB188" s="244" t="n">
        <v>0</v>
      </c>
      <c r="AC188" s="245" t="n">
        <v>36</v>
      </c>
      <c r="AD188" s="245" t="n">
        <v>82</v>
      </c>
      <c r="AE188" s="244" t="n">
        <v>118</v>
      </c>
      <c r="AF188" s="245" t="n">
        <v>36</v>
      </c>
      <c r="AG188" s="245" t="n">
        <v>82</v>
      </c>
      <c r="AH188" s="244" t="n">
        <v>118</v>
      </c>
      <c r="AI188" s="245" t="n">
        <v>36</v>
      </c>
      <c r="AJ188" s="245" t="n">
        <v>82</v>
      </c>
      <c r="AK188" s="244" t="n">
        <v>118</v>
      </c>
      <c r="AL188" s="245" t="n">
        <v>0</v>
      </c>
      <c r="AM188" s="245" t="n">
        <v>0</v>
      </c>
      <c r="AN188" s="244" t="n">
        <v>0</v>
      </c>
      <c r="AO188" s="245" t="n">
        <v>0</v>
      </c>
      <c r="AP188" s="245" t="n">
        <v>0</v>
      </c>
      <c r="AQ188" s="244" t="n">
        <v>0</v>
      </c>
      <c r="AR188" s="244">
        <f>IF('b2'!$AQ188&gt;0,'b2'!$AQ188,IF('b2'!$AN188&gt;0,'b2'!$AN188,IF('b2'!$AK188&gt;0,'b2'!$AK188,IF('b2'!$AH188&gt;0,'b2'!$AH188,IF('b2'!$AE188&gt;0,'b2'!$AE188,IF('b2'!$AB188&gt;0,'b2'!$AB188,IF('b2'!$Y188&gt;0,'b2'!$Y188,IF('b2'!$V188&gt;0,'b2'!$V188," ---"))))))))</f>
        <v/>
      </c>
      <c r="AS188" s="246" t="n">
        <v>0</v>
      </c>
      <c r="AT188" s="246" t="n">
        <v>0</v>
      </c>
      <c r="AU188" s="246" t="n">
        <v>67</v>
      </c>
      <c r="AV188" s="246" t="n">
        <v>4</v>
      </c>
      <c r="AW188" s="246" t="n">
        <v>22</v>
      </c>
      <c r="AX188" s="246" t="n">
        <v>2</v>
      </c>
      <c r="AY188" s="246" t="n">
        <v>33</v>
      </c>
      <c r="AZ188" s="246" t="n">
        <v>6</v>
      </c>
      <c r="BA188" s="246" t="n">
        <v>0</v>
      </c>
      <c r="BB188" s="246" t="n">
        <v>0</v>
      </c>
      <c r="BC188" s="246" t="n">
        <v>0</v>
      </c>
      <c r="BD188" s="246" t="n">
        <v>0</v>
      </c>
      <c r="BE188" s="247" t="n">
        <v>0</v>
      </c>
      <c r="BF188" s="252" t="n">
        <v>0</v>
      </c>
      <c r="BG188" s="252" t="n">
        <v>0</v>
      </c>
      <c r="BH188" s="247" t="n">
        <v>0</v>
      </c>
      <c r="BI188" s="250" t="inlineStr">
        <is>
          <t>#REF!</t>
        </is>
      </c>
      <c r="BJ188" s="251" t="inlineStr">
        <is>
          <t>#REF!</t>
        </is>
      </c>
      <c r="BK188" s="252" t="n">
        <v>0</v>
      </c>
      <c r="BL188" s="252" t="n">
        <v>0</v>
      </c>
      <c r="BM188" s="249" t="n">
        <v>0</v>
      </c>
      <c r="BN188" s="250" t="inlineStr">
        <is>
          <t>#REF!</t>
        </is>
      </c>
      <c r="BO188" s="251" t="inlineStr">
        <is>
          <t>#REF!</t>
        </is>
      </c>
      <c r="BP188" s="248" t="n">
        <v>403482.59</v>
      </c>
      <c r="BQ188" s="248" t="n">
        <v>0</v>
      </c>
      <c r="BR188" s="249" t="n">
        <v>403482.59</v>
      </c>
      <c r="BS188" s="250" t="inlineStr">
        <is>
          <t>#REF!</t>
        </is>
      </c>
      <c r="BT188" s="251">
        <f>'[2]DATA CONSOLIDADA 2018-2025 '!$BR534-'b2'!$BO188</f>
        <v/>
      </c>
      <c r="BU188" s="248" t="n">
        <v>827230.9</v>
      </c>
      <c r="BV188" s="248" t="n">
        <v>0</v>
      </c>
      <c r="BW188" s="249" t="n">
        <v>827230.9</v>
      </c>
      <c r="BX188" s="250" t="inlineStr">
        <is>
          <t>#REF!</t>
        </is>
      </c>
      <c r="BY188" s="251" t="inlineStr">
        <is>
          <t>#REF!</t>
        </is>
      </c>
      <c r="BZ188" s="248" t="n">
        <v>496495.44</v>
      </c>
      <c r="CA188" s="248" t="n">
        <v>0</v>
      </c>
      <c r="CB188" s="249" t="n">
        <v>496495.44</v>
      </c>
      <c r="CC188" s="250" t="inlineStr">
        <is>
          <t>#REF!</t>
        </is>
      </c>
      <c r="CD188" s="251">
        <f>'[2]DATA CONSOLIDADA 2018-2025 '!$CB534-'b2'!$BW188</f>
        <v/>
      </c>
      <c r="CE188" s="253" t="n">
        <v>0</v>
      </c>
      <c r="CF188" s="253" t="n">
        <v>0</v>
      </c>
      <c r="CG188" s="254" t="n">
        <v>0</v>
      </c>
      <c r="CH188" s="250" t="inlineStr">
        <is>
          <t>#REF!</t>
        </is>
      </c>
      <c r="CI188" s="251">
        <f>'[2]DATA CONSOLIDADA 2018-2025 '!$CG534-'b2'!$CB188</f>
        <v/>
      </c>
      <c r="CJ188" s="247">
        <f>'[2]DATA CONSOLIDADA 2018-2025 '!$BE534+'[2]DATA CONSOLIDADA 2018-2025 '!$BH534+'[2]DATA CONSOLIDADA 2018-2025 '!$BM534+'[2]DATA CONSOLIDADA 2018-2025 '!$BR534+'[2]DATA CONSOLIDADA 2018-2025 '!$BW534+'[2]DATA CONSOLIDADA 2018-2025 '!$CB534+'[2]DATA CONSOLIDADA 2018-2025 '!$CG534</f>
        <v/>
      </c>
      <c r="CK188" s="247" t="n">
        <v>0</v>
      </c>
      <c r="CL188" s="247" t="n">
        <v>0</v>
      </c>
      <c r="CM188" s="247" t="n">
        <v>0</v>
      </c>
      <c r="CN188" s="247" t="inlineStr">
        <is>
          <t>#REF!</t>
        </is>
      </c>
      <c r="CO188" s="251">
        <f>'[2]DATA CONSOLIDADA 2018-2025 '!$CM190-'b2'!$CG188</f>
        <v/>
      </c>
      <c r="CP188" s="253" t="n">
        <v>52081.875</v>
      </c>
      <c r="CQ188" s="253" t="n">
        <v>444413.56</v>
      </c>
      <c r="CR188" s="253" t="n">
        <v>0</v>
      </c>
      <c r="CS188" s="253" t="n">
        <v>0</v>
      </c>
      <c r="CT188" s="253" t="n">
        <v>0</v>
      </c>
      <c r="CU188" s="253" t="n">
        <v>0</v>
      </c>
      <c r="CV188" s="247" t="n">
        <v>496495.435</v>
      </c>
      <c r="CW188" s="247" t="n">
        <v>0</v>
      </c>
      <c r="CX188" s="247" t="n">
        <v>0</v>
      </c>
      <c r="CY188" s="247" t="n">
        <v>0</v>
      </c>
      <c r="CZ188" s="247" t="n">
        <v>0</v>
      </c>
      <c r="DA188" s="247" t="n">
        <v>0</v>
      </c>
      <c r="DB188" s="247" t="n">
        <v>0</v>
      </c>
      <c r="DC188" s="255" t="n">
        <v>0</v>
      </c>
      <c r="DD188" s="255" t="n">
        <v>0</v>
      </c>
      <c r="DE188" s="255" t="n">
        <v>0</v>
      </c>
      <c r="DF188" s="255" t="n">
        <v>0</v>
      </c>
      <c r="DG188" s="255" t="n">
        <v>0</v>
      </c>
      <c r="DH188" s="255" t="n">
        <v>0</v>
      </c>
      <c r="DI188" s="256" t="inlineStr">
        <is>
          <t xml:space="preserve">20600727363 </t>
        </is>
      </c>
      <c r="DJ188" s="257" t="inlineStr">
        <is>
          <t>COORDINADORA DE PRODUCTORES DE CUYES VALLE DEL MANTARO PROCUY MANTARO</t>
        </is>
      </c>
      <c r="DK188" s="257" t="inlineStr">
        <is>
          <t>01 Asociación</t>
        </is>
      </c>
      <c r="DL188" s="260" t="n"/>
      <c r="DM188" s="260" t="n"/>
      <c r="DN188" s="260" t="n"/>
      <c r="DO188" s="260" t="n"/>
      <c r="DP188" s="260" t="n"/>
      <c r="DQ188" s="260" t="n"/>
      <c r="DR188" s="260" t="n"/>
      <c r="DS188" s="260" t="n"/>
      <c r="DT188" s="260" t="n"/>
      <c r="DU188" s="260" t="n"/>
      <c r="DV188" s="260" t="n"/>
      <c r="DW188" s="260" t="n"/>
      <c r="DX188" s="260" t="n"/>
      <c r="DY188" s="260" t="n"/>
      <c r="DZ188" s="260" t="n"/>
      <c r="EA188" s="260" t="n"/>
      <c r="EB188" s="260" t="n"/>
      <c r="EC188" s="260" t="n"/>
      <c r="ED188" s="260" t="n"/>
      <c r="EE188" s="260" t="n"/>
    </row>
    <row r="189" hidden="1" ht="47.25" customHeight="1">
      <c r="A189" s="240" t="inlineStr">
        <is>
          <t>ASOCIACION DE PRODUCTORES AGROPECUARIOS - VALLE DEL MANTARO TINKUS</t>
        </is>
      </c>
      <c r="B189" s="240" t="inlineStr">
        <is>
          <t>QUINUA Y OTROS GRANOS</t>
        </is>
      </c>
      <c r="C189" s="240" t="inlineStr">
        <is>
          <t>QUINUA</t>
        </is>
      </c>
      <c r="D189" s="240" t="inlineStr">
        <is>
          <t>JUNIN</t>
        </is>
      </c>
      <c r="E189" s="240" t="inlineStr">
        <is>
          <t>120431</t>
        </is>
      </c>
      <c r="F189" s="240" t="inlineStr">
        <is>
          <t>JUNIN</t>
        </is>
      </c>
      <c r="G189" s="240" t="inlineStr">
        <is>
          <t>JAUJA</t>
        </is>
      </c>
      <c r="H189" s="240" t="inlineStr">
        <is>
          <t>SINCOS</t>
        </is>
      </c>
      <c r="I189" s="241" t="n"/>
      <c r="J189" s="241" t="n"/>
      <c r="K189" s="241" t="n"/>
      <c r="L189" s="241" t="n">
        <v>1</v>
      </c>
      <c r="M189" s="241" t="n">
        <v>1</v>
      </c>
      <c r="N189" s="241" t="n"/>
      <c r="O189" s="241" t="n"/>
      <c r="P189" s="241" t="n"/>
      <c r="Q189" s="241" t="inlineStr">
        <is>
          <t>PAC</t>
        </is>
      </c>
      <c r="R189" s="242">
        <f>IF(I189=1,I$2,"")&amp;IF(J189=1,IF(I189=1,"-","")&amp;J$2,"")&amp;IF(K189=1,IF(OR(J189=1,I189=1),"-","")&amp;K$2,"")&amp;IF(L189=1,IF(OR(K189=1,J189=1,I189=1),"-","")&amp;L$2,"")&amp;IF(M189=1,IF(OR(L189=1,K189=1,J189=1,I189=1),"-","")&amp;M$2,"")&amp;IF(N189=1,IF(OR(M189=1,L189=1,K189=1,J189=1,I189=1),"-","")&amp;N$2,"")&amp;IF(O189=1,IF(OR(N189=1,M189=1,L189=1,K189=1,J189=1,I189=1),"-","")&amp;O$2,"")&amp;IF(P189=1,IF(I189=1," - ",IF(J189=1," - ",IF(K189=1," - ",IF(L189=1," - ",IF(M189=1," - ",IF(N189=1," - ",IF(O189=1," - ","")))))))&amp;P$2,"")</f>
        <v/>
      </c>
      <c r="S189" s="243">
        <f>SUM('b2'!$I189:$P189)</f>
        <v/>
      </c>
      <c r="T189" s="243">
        <f>IF(OR('b2'!$J189=1,'b2'!$K189=1,'b2'!$L189=1,'b2'!$M189=1,'b2'!$N189=1,'b2'!$O189=1,'b2'!$P189=1),"SI","NO")</f>
        <v/>
      </c>
      <c r="U189" s="243">
        <f>IF(OR('b2'!$K189=1,'b2'!$L189=1,'b2'!$M189=1,'b2'!$N189=1,'b2'!$O189=1,'b2'!$P189=1),"SI","NO")</f>
        <v/>
      </c>
      <c r="V189" s="244" t="n">
        <v>0</v>
      </c>
      <c r="W189" s="245" t="n">
        <v>0</v>
      </c>
      <c r="X189" s="245" t="n">
        <v>0</v>
      </c>
      <c r="Y189" s="244" t="n">
        <v>0</v>
      </c>
      <c r="Z189" s="245" t="n">
        <v>0</v>
      </c>
      <c r="AA189" s="245" t="n">
        <v>0</v>
      </c>
      <c r="AB189" s="244" t="n">
        <v>0</v>
      </c>
      <c r="AC189" s="245" t="n">
        <v>14</v>
      </c>
      <c r="AD189" s="245" t="n">
        <v>11</v>
      </c>
      <c r="AE189" s="244" t="n">
        <v>25</v>
      </c>
      <c r="AF189" s="245" t="n">
        <v>14</v>
      </c>
      <c r="AG189" s="245" t="n">
        <v>11</v>
      </c>
      <c r="AH189" s="244" t="n">
        <v>25</v>
      </c>
      <c r="AI189" s="245" t="n">
        <v>0</v>
      </c>
      <c r="AJ189" s="245" t="n">
        <v>0</v>
      </c>
      <c r="AK189" s="244" t="n">
        <v>0</v>
      </c>
      <c r="AL189" s="245" t="n">
        <v>0</v>
      </c>
      <c r="AM189" s="245" t="n">
        <v>0</v>
      </c>
      <c r="AN189" s="244" t="n">
        <v>0</v>
      </c>
      <c r="AO189" s="245" t="n">
        <v>0</v>
      </c>
      <c r="AP189" s="245" t="n">
        <v>0</v>
      </c>
      <c r="AQ189" s="244" t="n">
        <v>0</v>
      </c>
      <c r="AR189" s="244">
        <f>IF('b2'!$AQ189&gt;0,'b2'!$AQ189,IF('b2'!$AN189&gt;0,'b2'!$AN189,IF('b2'!$AK189&gt;0,'b2'!$AK189,IF('b2'!$AH189&gt;0,'b2'!$AH189,IF('b2'!$AE189&gt;0,'b2'!$AE189,IF('b2'!$AB189&gt;0,'b2'!$AB189,IF('b2'!$Y189&gt;0,'b2'!$Y189,IF('b2'!$V189&gt;0,'b2'!$V189," ---"))))))))</f>
        <v/>
      </c>
      <c r="AS189" s="246" t="n">
        <v>0</v>
      </c>
      <c r="AT189" s="246" t="n">
        <v>0</v>
      </c>
      <c r="AU189" s="246" t="n">
        <v>31</v>
      </c>
      <c r="AV189" s="246" t="n">
        <v>1</v>
      </c>
      <c r="AW189" s="246" t="n">
        <v>22</v>
      </c>
      <c r="AX189" s="246" t="n">
        <v>2</v>
      </c>
      <c r="AY189" s="246" t="n">
        <v>0</v>
      </c>
      <c r="AZ189" s="246" t="n">
        <v>0</v>
      </c>
      <c r="BA189" s="246" t="n">
        <v>0</v>
      </c>
      <c r="BB189" s="246" t="n">
        <v>0</v>
      </c>
      <c r="BC189" s="246" t="n">
        <v>0</v>
      </c>
      <c r="BD189" s="246" t="n">
        <v>0</v>
      </c>
      <c r="BE189" s="247" t="n">
        <v>0</v>
      </c>
      <c r="BF189" s="252" t="n">
        <v>0</v>
      </c>
      <c r="BG189" s="252" t="n">
        <v>0</v>
      </c>
      <c r="BH189" s="247" t="n">
        <v>0</v>
      </c>
      <c r="BI189" s="250" t="inlineStr">
        <is>
          <t>#REF!</t>
        </is>
      </c>
      <c r="BJ189" s="251" t="inlineStr">
        <is>
          <t>#REF!</t>
        </is>
      </c>
      <c r="BK189" s="252" t="n">
        <v>0</v>
      </c>
      <c r="BL189" s="252" t="n">
        <v>0</v>
      </c>
      <c r="BM189" s="249" t="n">
        <v>0</v>
      </c>
      <c r="BN189" s="250" t="inlineStr">
        <is>
          <t>#REF!</t>
        </is>
      </c>
      <c r="BO189" s="251" t="inlineStr">
        <is>
          <t>#REF!</t>
        </is>
      </c>
      <c r="BP189" s="248" t="n">
        <v>333900</v>
      </c>
      <c r="BQ189" s="248" t="n">
        <v>0</v>
      </c>
      <c r="BR189" s="249" t="n">
        <v>333900</v>
      </c>
      <c r="BS189" s="250" t="inlineStr">
        <is>
          <t>#REF!</t>
        </is>
      </c>
      <c r="BT189" s="251">
        <f>'[2]DATA CONSOLIDADA 2018-2025 '!$BR191-'b2'!$BO189</f>
        <v/>
      </c>
      <c r="BU189" s="248" t="n">
        <v>51000</v>
      </c>
      <c r="BV189" s="248" t="n">
        <v>0</v>
      </c>
      <c r="BW189" s="249" t="n">
        <v>51000</v>
      </c>
      <c r="BX189" s="250" t="inlineStr">
        <is>
          <t>#REF!</t>
        </is>
      </c>
      <c r="BY189" s="251" t="inlineStr">
        <is>
          <t>#REF!</t>
        </is>
      </c>
      <c r="BZ189" s="248" t="n">
        <v>0</v>
      </c>
      <c r="CA189" s="248" t="n">
        <v>0</v>
      </c>
      <c r="CB189" s="249" t="n">
        <v>0</v>
      </c>
      <c r="CC189" s="250" t="inlineStr">
        <is>
          <t>#REF!</t>
        </is>
      </c>
      <c r="CD189" s="251">
        <f>'[2]DATA CONSOLIDADA 2018-2025 '!$CB191-'b2'!$BW189</f>
        <v/>
      </c>
      <c r="CE189" s="253" t="n">
        <v>0</v>
      </c>
      <c r="CF189" s="253" t="n">
        <v>0</v>
      </c>
      <c r="CG189" s="254" t="n">
        <v>0</v>
      </c>
      <c r="CH189" s="250" t="inlineStr">
        <is>
          <t>#REF!</t>
        </is>
      </c>
      <c r="CI189" s="251">
        <f>'[2]DATA CONSOLIDADA 2018-2025 '!$CG191-'b2'!$CB189</f>
        <v/>
      </c>
      <c r="CJ189" s="247" t="inlineStr">
        <is>
          <t>#REF!</t>
        </is>
      </c>
      <c r="CK189" s="247" t="n">
        <v>0</v>
      </c>
      <c r="CL189" s="247" t="n">
        <v>0</v>
      </c>
      <c r="CM189" s="247" t="n">
        <v>0</v>
      </c>
      <c r="CN189" s="247" t="inlineStr">
        <is>
          <t>#REF!</t>
        </is>
      </c>
      <c r="CO189" s="251">
        <f>'[2]DATA CONSOLIDADA 2018-2025 '!$CM191-'b2'!$CG189</f>
        <v/>
      </c>
      <c r="CP189" s="253" t="n">
        <v>0</v>
      </c>
      <c r="CQ189" s="253" t="n">
        <v>0</v>
      </c>
      <c r="CR189" s="253" t="n">
        <v>0</v>
      </c>
      <c r="CS189" s="253" t="n">
        <v>0</v>
      </c>
      <c r="CT189" s="253" t="n">
        <v>0</v>
      </c>
      <c r="CU189" s="253" t="n">
        <v>0</v>
      </c>
      <c r="CV189" s="247" t="n">
        <v>0</v>
      </c>
      <c r="CW189" s="247" t="n">
        <v>0</v>
      </c>
      <c r="CX189" s="247" t="n">
        <v>0</v>
      </c>
      <c r="CY189" s="247" t="n">
        <v>0</v>
      </c>
      <c r="CZ189" s="247" t="n">
        <v>0</v>
      </c>
      <c r="DA189" s="247" t="n">
        <v>0</v>
      </c>
      <c r="DB189" s="247" t="n">
        <v>0</v>
      </c>
      <c r="DC189" s="255" t="n">
        <v>0</v>
      </c>
      <c r="DD189" s="255" t="n">
        <v>0</v>
      </c>
      <c r="DE189" s="255" t="n">
        <v>0</v>
      </c>
      <c r="DF189" s="255" t="n">
        <v>0</v>
      </c>
      <c r="DG189" s="255" t="n">
        <v>0</v>
      </c>
      <c r="DH189" s="255" t="n">
        <v>0</v>
      </c>
      <c r="DI189" s="256" t="inlineStr">
        <is>
          <t xml:space="preserve">20605430458 </t>
        </is>
      </c>
      <c r="DJ189" s="257" t="inlineStr">
        <is>
          <t>ASOCIACION DE PRODUCTORES AGROPECUARIOS "VALLE DEL MANTARO TINKUS"</t>
        </is>
      </c>
      <c r="DK189" s="257" t="inlineStr">
        <is>
          <t>01 Asociación</t>
        </is>
      </c>
      <c r="DL189" s="260" t="n"/>
      <c r="DM189" s="260" t="n"/>
      <c r="DN189" s="260" t="n"/>
      <c r="DO189" s="260" t="n"/>
      <c r="DP189" s="260" t="n"/>
      <c r="DQ189" s="260" t="n"/>
      <c r="DR189" s="260" t="n"/>
      <c r="DS189" s="260" t="n"/>
      <c r="DT189" s="260" t="n"/>
      <c r="DU189" s="260" t="n"/>
      <c r="DV189" s="260" t="n"/>
      <c r="DW189" s="260" t="n"/>
      <c r="DX189" s="260" t="n"/>
      <c r="DY189" s="260" t="n"/>
      <c r="DZ189" s="260" t="n"/>
      <c r="EA189" s="260" t="n"/>
      <c r="EB189" s="260" t="n"/>
      <c r="EC189" s="260" t="n"/>
      <c r="ED189" s="260" t="n"/>
      <c r="EE189" s="260" t="n"/>
    </row>
    <row r="190" hidden="1" ht="47.25" customHeight="1">
      <c r="A190" s="240" t="inlineStr">
        <is>
          <t>COMITE DE GESTION DE PROYECTOS DE HUASAHUASI Y CASERIOS</t>
        </is>
      </c>
      <c r="B190" s="240" t="inlineStr">
        <is>
          <t>PAPA</t>
        </is>
      </c>
      <c r="C190" s="240" t="inlineStr">
        <is>
          <t>PAPA NATIVA</t>
        </is>
      </c>
      <c r="D190" s="240" t="inlineStr">
        <is>
          <t>JUNIN</t>
        </is>
      </c>
      <c r="E190" s="240" t="inlineStr">
        <is>
          <t>120704</t>
        </is>
      </c>
      <c r="F190" s="240" t="inlineStr">
        <is>
          <t>JUNIN</t>
        </is>
      </c>
      <c r="G190" s="240" t="inlineStr">
        <is>
          <t>TARMA</t>
        </is>
      </c>
      <c r="H190" s="240" t="inlineStr">
        <is>
          <t>HUASAHUASI</t>
        </is>
      </c>
      <c r="I190" s="241" t="n"/>
      <c r="J190" s="241" t="n"/>
      <c r="K190" s="241" t="n"/>
      <c r="L190" s="241" t="n"/>
      <c r="M190" s="241" t="n">
        <v>1</v>
      </c>
      <c r="N190" s="241" t="n">
        <v>1</v>
      </c>
      <c r="O190" s="241" t="n">
        <v>1</v>
      </c>
      <c r="P190" s="241" t="n"/>
      <c r="Q190" s="241" t="inlineStr">
        <is>
          <t>PAC</t>
        </is>
      </c>
      <c r="R190" s="242">
        <f>IF(I190=1,I$2,"")&amp;IF(J190=1,IF(I190=1,"-","")&amp;J$2,"")&amp;IF(K190=1,IF(OR(J190=1,I190=1),"-","")&amp;K$2,"")&amp;IF(L190=1,IF(OR(K190=1,J190=1,I190=1),"-","")&amp;L$2,"")&amp;IF(M190=1,IF(OR(L190=1,K190=1,J190=1,I190=1),"-","")&amp;M$2,"")&amp;IF(N190=1,IF(OR(M190=1,L190=1,K190=1,J190=1,I190=1),"-","")&amp;N$2,"")&amp;IF(O190=1,IF(OR(N190=1,M190=1,L190=1,K190=1,J190=1,I190=1),"-","")&amp;O$2,"")&amp;IF(P190=1,IF(I190=1," - ",IF(J190=1," - ",IF(K190=1," - ",IF(L190=1," - ",IF(M190=1," - ",IF(N190=1," - ",IF(O190=1," - ","")))))))&amp;P$2,"")</f>
        <v/>
      </c>
      <c r="S190" s="243">
        <f>SUM('b2'!$I190:$P190)</f>
        <v/>
      </c>
      <c r="T190" s="243">
        <f>IF(OR('b2'!$J190=1,'b2'!$K190=1,'b2'!$L190=1,'b2'!$M190=1,'b2'!$N190=1,'b2'!$O190=1,'b2'!$P190=1),"SI","NO")</f>
        <v/>
      </c>
      <c r="U190" s="243">
        <f>IF(OR('b2'!$K190=1,'b2'!$L190=1,'b2'!$M190=1,'b2'!$N190=1,'b2'!$O190=1,'b2'!$P190=1),"SI","NO")</f>
        <v/>
      </c>
      <c r="V190" s="244" t="n">
        <v>0</v>
      </c>
      <c r="W190" s="245" t="n">
        <v>0</v>
      </c>
      <c r="X190" s="245" t="n">
        <v>0</v>
      </c>
      <c r="Y190" s="244" t="n">
        <v>0</v>
      </c>
      <c r="Z190" s="245" t="n">
        <v>0</v>
      </c>
      <c r="AA190" s="245" t="n">
        <v>0</v>
      </c>
      <c r="AB190" s="244" t="n">
        <v>0</v>
      </c>
      <c r="AC190" s="245" t="n">
        <v>0</v>
      </c>
      <c r="AD190" s="245" t="n">
        <v>0</v>
      </c>
      <c r="AE190" s="244" t="n">
        <v>0</v>
      </c>
      <c r="AF190" s="245" t="n">
        <v>226</v>
      </c>
      <c r="AG190" s="245" t="n">
        <v>90</v>
      </c>
      <c r="AH190" s="244" t="n">
        <v>316</v>
      </c>
      <c r="AI190" s="245" t="n">
        <v>226</v>
      </c>
      <c r="AJ190" s="245" t="n">
        <v>90</v>
      </c>
      <c r="AK190" s="244" t="n">
        <v>316</v>
      </c>
      <c r="AL190" s="245" t="n">
        <v>296</v>
      </c>
      <c r="AM190" s="245" t="n">
        <v>85</v>
      </c>
      <c r="AN190" s="244" t="n">
        <v>381</v>
      </c>
      <c r="AO190" s="245" t="n">
        <v>0</v>
      </c>
      <c r="AP190" s="245" t="n">
        <v>0</v>
      </c>
      <c r="AQ190" s="244" t="n">
        <v>0</v>
      </c>
      <c r="AR190" s="244">
        <f>IF('b2'!$AQ190&gt;0,'b2'!$AQ190,IF('b2'!$AN190&gt;0,'b2'!$AN190,IF('b2'!$AK190&gt;0,'b2'!$AK190,IF('b2'!$AH190&gt;0,'b2'!$AH190,IF('b2'!$AE190&gt;0,'b2'!$AE190,IF('b2'!$AB190&gt;0,'b2'!$AB190,IF('b2'!$Y190&gt;0,'b2'!$Y190,IF('b2'!$V190&gt;0,'b2'!$V190," ---"))))))))</f>
        <v/>
      </c>
      <c r="AS190" s="246" t="n">
        <v>0</v>
      </c>
      <c r="AT190" s="246" t="n">
        <v>0</v>
      </c>
      <c r="AU190" s="246" t="n">
        <v>0</v>
      </c>
      <c r="AV190" s="246" t="n">
        <v>0</v>
      </c>
      <c r="AW190" s="246" t="n">
        <v>34</v>
      </c>
      <c r="AX190" s="246" t="n">
        <v>2</v>
      </c>
      <c r="AY190" s="246" t="n">
        <v>39</v>
      </c>
      <c r="AZ190" s="246" t="n">
        <v>1</v>
      </c>
      <c r="BA190" s="246" t="n">
        <v>21</v>
      </c>
      <c r="BB190" s="246" t="n">
        <v>2</v>
      </c>
      <c r="BC190" s="246" t="n">
        <v>0</v>
      </c>
      <c r="BD190" s="246" t="n">
        <v>0</v>
      </c>
      <c r="BE190" s="247" t="n">
        <v>0</v>
      </c>
      <c r="BF190" s="252" t="n">
        <v>0</v>
      </c>
      <c r="BG190" s="252" t="n">
        <v>0</v>
      </c>
      <c r="BH190" s="247" t="n">
        <v>0</v>
      </c>
      <c r="BI190" s="250" t="inlineStr">
        <is>
          <t>#REF!</t>
        </is>
      </c>
      <c r="BJ190" s="251" t="inlineStr">
        <is>
          <t>#REF!</t>
        </is>
      </c>
      <c r="BK190" s="252" t="n">
        <v>0</v>
      </c>
      <c r="BL190" s="252" t="n">
        <v>0</v>
      </c>
      <c r="BM190" s="247" t="n">
        <v>0</v>
      </c>
      <c r="BN190" s="250" t="inlineStr">
        <is>
          <t>#REF!</t>
        </is>
      </c>
      <c r="BO190" s="251" t="inlineStr">
        <is>
          <t>#REF!</t>
        </is>
      </c>
      <c r="BP190" s="248" t="n">
        <v>0</v>
      </c>
      <c r="BQ190" s="248" t="n">
        <v>0</v>
      </c>
      <c r="BR190" s="249" t="n">
        <v>0</v>
      </c>
      <c r="BS190" s="250" t="inlineStr">
        <is>
          <t>#REF!</t>
        </is>
      </c>
      <c r="BT190" s="251">
        <f>'[2]DATA CONSOLIDADA 2018-2025 '!$BR192-'b2'!$BO190</f>
        <v/>
      </c>
      <c r="BU190" s="248" t="n">
        <v>211469</v>
      </c>
      <c r="BV190" s="248" t="n">
        <v>0</v>
      </c>
      <c r="BW190" s="249" t="n">
        <v>211469</v>
      </c>
      <c r="BX190" s="250" t="inlineStr">
        <is>
          <t>#REF!</t>
        </is>
      </c>
      <c r="BY190" s="251" t="inlineStr">
        <is>
          <t>#REF!</t>
        </is>
      </c>
      <c r="BZ190" s="248" t="n">
        <v>3157678</v>
      </c>
      <c r="CA190" s="248" t="n">
        <v>0</v>
      </c>
      <c r="CB190" s="249" t="n">
        <v>3157678</v>
      </c>
      <c r="CC190" s="250" t="inlineStr">
        <is>
          <t>#REF!</t>
        </is>
      </c>
      <c r="CD190" s="251">
        <f>'[2]DATA CONSOLIDADA 2018-2025 '!$CB192-'b2'!$BW190</f>
        <v/>
      </c>
      <c r="CE190" s="253" t="n">
        <v>3668450</v>
      </c>
      <c r="CF190" s="253" t="n">
        <v>0</v>
      </c>
      <c r="CG190" s="254" t="n">
        <v>3668450</v>
      </c>
      <c r="CH190" s="250" t="inlineStr">
        <is>
          <t>#REF!</t>
        </is>
      </c>
      <c r="CI190" s="251">
        <f>'[2]DATA CONSOLIDADA 2018-2025 '!$CG192-'b2'!$CB190</f>
        <v/>
      </c>
      <c r="CJ190" s="247" t="inlineStr">
        <is>
          <t>#REF!</t>
        </is>
      </c>
      <c r="CK190" s="247" t="n">
        <v>0</v>
      </c>
      <c r="CL190" s="247" t="n">
        <v>0</v>
      </c>
      <c r="CM190" s="247" t="n">
        <v>0</v>
      </c>
      <c r="CN190" s="247" t="inlineStr">
        <is>
          <t>#REF!</t>
        </is>
      </c>
      <c r="CO190" s="251">
        <f>'[2]DATA CONSOLIDADA 2018-2025 '!$CM192-'b2'!$CG190</f>
        <v/>
      </c>
      <c r="CP190" s="253" t="n">
        <v>0</v>
      </c>
      <c r="CQ190" s="253" t="n">
        <v>3157678</v>
      </c>
      <c r="CR190" s="253" t="n">
        <v>0</v>
      </c>
      <c r="CS190" s="253" t="n">
        <v>0</v>
      </c>
      <c r="CT190" s="253" t="n">
        <v>0</v>
      </c>
      <c r="CU190" s="253" t="n">
        <v>0</v>
      </c>
      <c r="CV190" s="247" t="n">
        <v>3157678</v>
      </c>
      <c r="CW190" s="247" t="n">
        <v>0</v>
      </c>
      <c r="CX190" s="247" t="n">
        <v>3668450</v>
      </c>
      <c r="CY190" s="247" t="n">
        <v>0</v>
      </c>
      <c r="CZ190" s="247" t="n">
        <v>0</v>
      </c>
      <c r="DA190" s="247" t="n">
        <v>0</v>
      </c>
      <c r="DB190" s="247" t="n">
        <v>3668450</v>
      </c>
      <c r="DC190" s="255" t="n">
        <v>0</v>
      </c>
      <c r="DD190" s="255" t="n">
        <v>0</v>
      </c>
      <c r="DE190" s="255" t="n">
        <v>0</v>
      </c>
      <c r="DF190" s="255" t="n">
        <v>0</v>
      </c>
      <c r="DG190" s="255" t="n">
        <v>0</v>
      </c>
      <c r="DH190" s="255" t="n">
        <v>0</v>
      </c>
      <c r="DI190" s="256" t="n">
        <v>20568771002</v>
      </c>
      <c r="DJ190" s="257" t="inlineStr">
        <is>
          <t>COMITÉ DE GESTIÓN DE PROYECTOS DE HUASAHUASI Y CASERÍOS - COMITÉ DE GESTIÓN HUASAHUASI</t>
        </is>
      </c>
      <c r="DK190" s="257" t="inlineStr">
        <is>
          <t>07 Otros</t>
        </is>
      </c>
      <c r="DL190" s="260" t="n"/>
      <c r="DM190" s="260" t="n"/>
      <c r="DN190" s="260" t="n"/>
      <c r="DO190" s="260" t="n"/>
      <c r="DP190" s="260" t="n"/>
      <c r="DQ190" s="260" t="n"/>
      <c r="DR190" s="260" t="n"/>
      <c r="DS190" s="260" t="n"/>
      <c r="DT190" s="260" t="n"/>
      <c r="DU190" s="260" t="n"/>
      <c r="DV190" s="260" t="n"/>
      <c r="DW190" s="260" t="n"/>
      <c r="DX190" s="260" t="n"/>
      <c r="DY190" s="260" t="n"/>
      <c r="DZ190" s="260" t="n"/>
      <c r="EA190" s="260" t="n"/>
      <c r="EB190" s="260" t="n"/>
      <c r="EC190" s="260" t="n"/>
      <c r="ED190" s="260" t="n"/>
      <c r="EE190" s="260" t="n"/>
    </row>
    <row r="191" hidden="1" ht="47.25" customHeight="1">
      <c r="A191" s="240" t="inlineStr">
        <is>
          <t>COOPERATIVA AGROINDUSTRIAL ECOLOGICA DEL VALLE PAURAN</t>
        </is>
      </c>
      <c r="B191" s="240" t="inlineStr">
        <is>
          <t>PALTA</t>
        </is>
      </c>
      <c r="C191" s="240" t="inlineStr">
        <is>
          <t>PALTA</t>
        </is>
      </c>
      <c r="D191" s="240" t="inlineStr">
        <is>
          <t>JUNIN</t>
        </is>
      </c>
      <c r="E191" s="240" t="inlineStr">
        <is>
          <t>120135</t>
        </is>
      </c>
      <c r="F191" s="240" t="inlineStr">
        <is>
          <t>JUNIN</t>
        </is>
      </c>
      <c r="G191" s="240" t="inlineStr">
        <is>
          <t>HUANCAYO</t>
        </is>
      </c>
      <c r="H191" s="240" t="inlineStr">
        <is>
          <t>SANTO DOMINGO DE ACOBAMBA</t>
        </is>
      </c>
      <c r="I191" s="241" t="n"/>
      <c r="J191" s="241" t="n"/>
      <c r="K191" s="241" t="n"/>
      <c r="L191" s="241" t="n"/>
      <c r="M191" s="241" t="n">
        <v>1</v>
      </c>
      <c r="N191" s="241" t="n">
        <v>1</v>
      </c>
      <c r="O191" s="241" t="n"/>
      <c r="P191" s="241" t="n"/>
      <c r="Q191" s="241" t="inlineStr">
        <is>
          <t>PAC</t>
        </is>
      </c>
      <c r="R191" s="242">
        <f>IF(I191=1,I$2,"")&amp;IF(J191=1,IF(I191=1,"-","")&amp;J$2,"")&amp;IF(K191=1,IF(OR(J191=1,I191=1),"-","")&amp;K$2,"")&amp;IF(L191=1,IF(OR(K191=1,J191=1,I191=1),"-","")&amp;L$2,"")&amp;IF(M191=1,IF(OR(L191=1,K191=1,J191=1,I191=1),"-","")&amp;M$2,"")&amp;IF(N191=1,IF(OR(M191=1,L191=1,K191=1,J191=1,I191=1),"-","")&amp;N$2,"")&amp;IF(O191=1,IF(OR(N191=1,M191=1,L191=1,K191=1,J191=1,I191=1),"-","")&amp;O$2,"")&amp;IF(P191=1,IF(I191=1," - ",IF(J191=1," - ",IF(K191=1," - ",IF(L191=1," - ",IF(M191=1," - ",IF(N191=1," - ",IF(O191=1," - ","")))))))&amp;P$2,"")</f>
        <v/>
      </c>
      <c r="S191" s="243">
        <f>SUM('b2'!$I191:$P191)</f>
        <v/>
      </c>
      <c r="T191" s="243">
        <f>IF(OR('b2'!$J191=1,'b2'!$K191=1,'b2'!$L191=1,'b2'!$M191=1,'b2'!$N191=1,'b2'!$O191=1,'b2'!$P191=1),"SI","NO")</f>
        <v/>
      </c>
      <c r="U191" s="243">
        <f>IF(OR('b2'!$K191=1,'b2'!$L191=1,'b2'!$M191=1,'b2'!$N191=1,'b2'!$O191=1,'b2'!$P191=1),"SI","NO")</f>
        <v/>
      </c>
      <c r="V191" s="244" t="n">
        <v>0</v>
      </c>
      <c r="W191" s="245" t="n">
        <v>0</v>
      </c>
      <c r="X191" s="245" t="n">
        <v>0</v>
      </c>
      <c r="Y191" s="244" t="n">
        <v>0</v>
      </c>
      <c r="Z191" s="245" t="n">
        <v>0</v>
      </c>
      <c r="AA191" s="245" t="n">
        <v>0</v>
      </c>
      <c r="AB191" s="244" t="n">
        <v>0</v>
      </c>
      <c r="AC191" s="245" t="n">
        <v>0</v>
      </c>
      <c r="AD191" s="245" t="n">
        <v>0</v>
      </c>
      <c r="AE191" s="244" t="n">
        <v>0</v>
      </c>
      <c r="AF191" s="245" t="n">
        <v>94</v>
      </c>
      <c r="AG191" s="245" t="n">
        <v>28</v>
      </c>
      <c r="AH191" s="244" t="n">
        <v>122</v>
      </c>
      <c r="AI191" s="245" t="n">
        <v>94</v>
      </c>
      <c r="AJ191" s="245" t="n">
        <v>28</v>
      </c>
      <c r="AK191" s="244" t="n">
        <v>122</v>
      </c>
      <c r="AL191" s="245" t="n">
        <v>0</v>
      </c>
      <c r="AM191" s="245" t="n">
        <v>0</v>
      </c>
      <c r="AN191" s="244" t="n">
        <v>0</v>
      </c>
      <c r="AO191" s="245" t="n">
        <v>0</v>
      </c>
      <c r="AP191" s="245" t="n">
        <v>0</v>
      </c>
      <c r="AQ191" s="244" t="n">
        <v>0</v>
      </c>
      <c r="AR191" s="244">
        <f>IF('b2'!$AQ191&gt;0,'b2'!$AQ191,IF('b2'!$AN191&gt;0,'b2'!$AN191,IF('b2'!$AK191&gt;0,'b2'!$AK191,IF('b2'!$AH191&gt;0,'b2'!$AH191,IF('b2'!$AE191&gt;0,'b2'!$AE191,IF('b2'!$AB191&gt;0,'b2'!$AB191,IF('b2'!$Y191&gt;0,'b2'!$Y191,IF('b2'!$V191&gt;0,'b2'!$V191," ---"))))))))</f>
        <v/>
      </c>
      <c r="AS191" s="246" t="n">
        <v>0</v>
      </c>
      <c r="AT191" s="246" t="n">
        <v>0</v>
      </c>
      <c r="AU191" s="246" t="n">
        <v>0</v>
      </c>
      <c r="AV191" s="246" t="n">
        <v>0</v>
      </c>
      <c r="AW191" s="246" t="n">
        <v>25</v>
      </c>
      <c r="AX191" s="246" t="n">
        <v>2</v>
      </c>
      <c r="AY191" s="246" t="n">
        <v>39</v>
      </c>
      <c r="AZ191" s="246" t="n">
        <v>1</v>
      </c>
      <c r="BA191" s="246" t="n">
        <v>0</v>
      </c>
      <c r="BB191" s="246" t="n">
        <v>0</v>
      </c>
      <c r="BC191" s="246" t="n">
        <v>0</v>
      </c>
      <c r="BD191" s="246" t="n">
        <v>0</v>
      </c>
      <c r="BE191" s="247" t="n">
        <v>0</v>
      </c>
      <c r="BF191" s="252" t="n">
        <v>0</v>
      </c>
      <c r="BG191" s="252" t="n">
        <v>0</v>
      </c>
      <c r="BH191" s="247" t="n">
        <v>0</v>
      </c>
      <c r="BI191" s="250" t="inlineStr">
        <is>
          <t>#REF!</t>
        </is>
      </c>
      <c r="BJ191" s="251" t="inlineStr">
        <is>
          <t>#REF!</t>
        </is>
      </c>
      <c r="BK191" s="252" t="n">
        <v>0</v>
      </c>
      <c r="BL191" s="252" t="n">
        <v>0</v>
      </c>
      <c r="BM191" s="247" t="n">
        <v>0</v>
      </c>
      <c r="BN191" s="250" t="inlineStr">
        <is>
          <t>#REF!</t>
        </is>
      </c>
      <c r="BO191" s="251" t="inlineStr">
        <is>
          <t>#REF!</t>
        </is>
      </c>
      <c r="BP191" s="248" t="n">
        <v>0</v>
      </c>
      <c r="BQ191" s="248" t="n">
        <v>0</v>
      </c>
      <c r="BR191" s="249" t="n">
        <v>0</v>
      </c>
      <c r="BS191" s="250" t="inlineStr">
        <is>
          <t>#REF!</t>
        </is>
      </c>
      <c r="BT191" s="251">
        <f>'[2]DATA CONSOLIDADA 2018-2025 '!$BR193-'b2'!$BO191</f>
        <v/>
      </c>
      <c r="BU191" s="248" t="n">
        <v>630066.09</v>
      </c>
      <c r="BV191" s="248" t="n">
        <v>0</v>
      </c>
      <c r="BW191" s="249" t="n">
        <v>630066.09</v>
      </c>
      <c r="BX191" s="250" t="inlineStr">
        <is>
          <t>#REF!</t>
        </is>
      </c>
      <c r="BY191" s="251" t="inlineStr">
        <is>
          <t>#REF!</t>
        </is>
      </c>
      <c r="BZ191" s="248" t="n">
        <v>1054600</v>
      </c>
      <c r="CA191" s="248" t="n">
        <v>167146.58</v>
      </c>
      <c r="CB191" s="249" t="n">
        <v>1221746.58</v>
      </c>
      <c r="CC191" s="250" t="inlineStr">
        <is>
          <t>#REF!</t>
        </is>
      </c>
      <c r="CD191" s="251">
        <f>'[2]DATA CONSOLIDADA 2018-2025 '!$CB193-'b2'!$BW191</f>
        <v/>
      </c>
      <c r="CE191" s="253" t="n">
        <v>0</v>
      </c>
      <c r="CF191" s="253" t="n">
        <v>0</v>
      </c>
      <c r="CG191" s="254" t="n">
        <v>0</v>
      </c>
      <c r="CH191" s="250" t="inlineStr">
        <is>
          <t>#REF!</t>
        </is>
      </c>
      <c r="CI191" s="251">
        <f>'[2]DATA CONSOLIDADA 2018-2025 '!$CG193-'b2'!$CB191</f>
        <v/>
      </c>
      <c r="CJ191" s="247" t="inlineStr">
        <is>
          <t>#REF!</t>
        </is>
      </c>
      <c r="CK191" s="247" t="n">
        <v>0</v>
      </c>
      <c r="CL191" s="247" t="n">
        <v>0</v>
      </c>
      <c r="CM191" s="247" t="n">
        <v>0</v>
      </c>
      <c r="CN191" s="247" t="inlineStr">
        <is>
          <t>#REF!</t>
        </is>
      </c>
      <c r="CO191" s="251">
        <f>'[2]DATA CONSOLIDADA 2018-2025 '!$CM193-'b2'!$CG191</f>
        <v/>
      </c>
      <c r="CP191" s="253" t="n">
        <v>0</v>
      </c>
      <c r="CQ191" s="253" t="n">
        <v>1054600</v>
      </c>
      <c r="CR191" s="253" t="n">
        <v>0</v>
      </c>
      <c r="CS191" s="253" t="n">
        <v>167146.58</v>
      </c>
      <c r="CT191" s="253" t="n">
        <v>0</v>
      </c>
      <c r="CU191" s="253" t="n">
        <v>0</v>
      </c>
      <c r="CV191" s="247" t="n">
        <v>1221746.58</v>
      </c>
      <c r="CW191" s="247" t="n">
        <v>0</v>
      </c>
      <c r="CX191" s="247" t="n">
        <v>0</v>
      </c>
      <c r="CY191" s="247" t="n">
        <v>0</v>
      </c>
      <c r="CZ191" s="247" t="n">
        <v>0</v>
      </c>
      <c r="DA191" s="247" t="n">
        <v>0</v>
      </c>
      <c r="DB191" s="247" t="n">
        <v>0</v>
      </c>
      <c r="DC191" s="255" t="n">
        <v>0</v>
      </c>
      <c r="DD191" s="255" t="n">
        <v>0</v>
      </c>
      <c r="DE191" s="255" t="n">
        <v>0</v>
      </c>
      <c r="DF191" s="255" t="n">
        <v>0</v>
      </c>
      <c r="DG191" s="255" t="n">
        <v>0</v>
      </c>
      <c r="DH191" s="255" t="n">
        <v>0</v>
      </c>
      <c r="DI191" s="256" t="n">
        <v>20605962450</v>
      </c>
      <c r="DJ191" s="257" t="inlineStr">
        <is>
          <t>COOPERATIVA AGRARIA ECOINDUSTRIAL DEL VALLE PAURAN</t>
        </is>
      </c>
      <c r="DK191" s="257" t="inlineStr">
        <is>
          <t>02 Cooperativa</t>
        </is>
      </c>
      <c r="DL191" s="260" t="n"/>
      <c r="DM191" s="260" t="n"/>
      <c r="DN191" s="260" t="n"/>
      <c r="DO191" s="260" t="n"/>
      <c r="DP191" s="260" t="n"/>
      <c r="DQ191" s="260" t="n"/>
      <c r="DR191" s="260" t="n"/>
      <c r="DS191" s="260" t="n"/>
      <c r="DT191" s="260" t="n"/>
      <c r="DU191" s="260" t="n"/>
      <c r="DV191" s="260" t="n"/>
      <c r="DW191" s="260" t="n"/>
      <c r="DX191" s="260" t="n"/>
      <c r="DY191" s="260" t="n"/>
      <c r="DZ191" s="260" t="n"/>
      <c r="EA191" s="260" t="n"/>
      <c r="EB191" s="260" t="n"/>
      <c r="EC191" s="260" t="n"/>
      <c r="ED191" s="260" t="n"/>
      <c r="EE191" s="260" t="n"/>
    </row>
    <row r="192" hidden="1" ht="47.25" customHeight="1">
      <c r="A192" s="240" t="inlineStr">
        <is>
          <t>ASOCIACIÓN DE AGRICULTORES KERGUERANOS</t>
        </is>
      </c>
      <c r="B192" s="240" t="inlineStr">
        <is>
          <t>CAFÉ</t>
        </is>
      </c>
      <c r="C192" s="240" t="inlineStr">
        <is>
          <t>CAFÉ</t>
        </is>
      </c>
      <c r="D192" s="240" t="inlineStr">
        <is>
          <t>LAMBAYEQUE</t>
        </is>
      </c>
      <c r="E192" s="240" t="inlineStr">
        <is>
          <t>140310</t>
        </is>
      </c>
      <c r="F192" s="240" t="inlineStr">
        <is>
          <t>LAMBAYEQUE</t>
        </is>
      </c>
      <c r="G192" s="240" t="inlineStr">
        <is>
          <t>LAMBAYEQUE</t>
        </is>
      </c>
      <c r="H192" s="240" t="inlineStr">
        <is>
          <t>SALAS</t>
        </is>
      </c>
      <c r="I192" s="241" t="n"/>
      <c r="J192" s="241" t="n">
        <v>1</v>
      </c>
      <c r="K192" s="241" t="n">
        <v>1</v>
      </c>
      <c r="L192" s="241" t="n"/>
      <c r="M192" s="241" t="n"/>
      <c r="N192" s="241" t="n">
        <v>1</v>
      </c>
      <c r="O192" s="241" t="n"/>
      <c r="P192" s="241" t="n"/>
      <c r="Q192" s="241" t="inlineStr">
        <is>
          <t>PAC</t>
        </is>
      </c>
      <c r="R192" s="242">
        <f>IF(I192=1,I$2,"")&amp;IF(J192=1,IF(I192=1,"-","")&amp;J$2,"")&amp;IF(K192=1,IF(OR(J192=1,I192=1),"-","")&amp;K$2,"")&amp;IF(L192=1,IF(OR(K192=1,J192=1,I192=1),"-","")&amp;L$2,"")&amp;IF(M192=1,IF(OR(L192=1,K192=1,J192=1,I192=1),"-","")&amp;M$2,"")&amp;IF(N192=1,IF(OR(M192=1,L192=1,K192=1,J192=1,I192=1),"-","")&amp;N$2,"")&amp;IF(O192=1,IF(OR(N192=1,M192=1,L192=1,K192=1,J192=1,I192=1),"-","")&amp;O$2,"")&amp;IF(P192=1,IF(I192=1," - ",IF(J192=1," - ",IF(K192=1," - ",IF(L192=1," - ",IF(M192=1," - ",IF(N192=1," - ",IF(O192=1," - ","")))))))&amp;P$2,"")</f>
        <v/>
      </c>
      <c r="S192" s="243">
        <f>SUM('b2'!$I192:$P192)</f>
        <v/>
      </c>
      <c r="T192" s="243">
        <f>IF(OR('b2'!$J192=1,'b2'!$K192=1,'b2'!$L192=1,'b2'!$M192=1,'b2'!$N192=1,'b2'!$O192=1,'b2'!$P192=1),"SI","NO")</f>
        <v/>
      </c>
      <c r="U192" s="243">
        <f>IF(OR('b2'!$K192=1,'b2'!$L192=1,'b2'!$M192=1,'b2'!$N192=1,'b2'!$O192=1,'b2'!$P192=1),"SI","NO")</f>
        <v/>
      </c>
      <c r="V192" s="244" t="n">
        <v>0</v>
      </c>
      <c r="W192" s="245" t="n">
        <v>22</v>
      </c>
      <c r="X192" s="245" t="n">
        <v>28</v>
      </c>
      <c r="Y192" s="244" t="n">
        <v>50</v>
      </c>
      <c r="Z192" s="245" t="n">
        <v>24</v>
      </c>
      <c r="AA192" s="245" t="n">
        <v>26</v>
      </c>
      <c r="AB192" s="244" t="n">
        <v>50</v>
      </c>
      <c r="AC192" s="245" t="n">
        <v>0</v>
      </c>
      <c r="AD192" s="245" t="n">
        <v>0</v>
      </c>
      <c r="AE192" s="244" t="n">
        <v>0</v>
      </c>
      <c r="AF192" s="245" t="n">
        <v>0</v>
      </c>
      <c r="AG192" s="245" t="n">
        <v>0</v>
      </c>
      <c r="AH192" s="244" t="n">
        <v>0</v>
      </c>
      <c r="AI192" s="245" t="n">
        <v>89</v>
      </c>
      <c r="AJ192" s="245" t="n">
        <v>27</v>
      </c>
      <c r="AK192" s="244" t="n">
        <v>116</v>
      </c>
      <c r="AL192" s="245" t="n">
        <v>0</v>
      </c>
      <c r="AM192" s="245" t="n">
        <v>0</v>
      </c>
      <c r="AN192" s="244" t="n">
        <v>0</v>
      </c>
      <c r="AO192" s="245" t="n">
        <v>0</v>
      </c>
      <c r="AP192" s="245" t="n">
        <v>0</v>
      </c>
      <c r="AQ192" s="244" t="n">
        <v>0</v>
      </c>
      <c r="AR192" s="244">
        <f>IF('b2'!$AQ192&gt;0,'b2'!$AQ192,IF('b2'!$AN192&gt;0,'b2'!$AN192,IF('b2'!$AK192&gt;0,'b2'!$AK192,IF('b2'!$AH192&gt;0,'b2'!$AH192,IF('b2'!$AE192&gt;0,'b2'!$AE192,IF('b2'!$AB192&gt;0,'b2'!$AB192,IF('b2'!$Y192&gt;0,'b2'!$Y192,IF('b2'!$V192&gt;0,'b2'!$V192," ---"))))))))</f>
        <v/>
      </c>
      <c r="AS192" s="246" t="n">
        <v>0</v>
      </c>
      <c r="AT192" s="246" t="n">
        <v>0</v>
      </c>
      <c r="AU192" s="246" t="n">
        <v>0</v>
      </c>
      <c r="AV192" s="246" t="n">
        <v>0</v>
      </c>
      <c r="AW192" s="246" t="n">
        <v>0</v>
      </c>
      <c r="AX192" s="246" t="n">
        <v>0</v>
      </c>
      <c r="AY192" s="246" t="n">
        <v>22</v>
      </c>
      <c r="AZ192" s="246" t="n">
        <v>4</v>
      </c>
      <c r="BA192" s="246" t="n">
        <v>0</v>
      </c>
      <c r="BB192" s="246" t="n">
        <v>0</v>
      </c>
      <c r="BC192" s="246" t="n">
        <v>0</v>
      </c>
      <c r="BD192" s="246" t="n">
        <v>0</v>
      </c>
      <c r="BE192" s="249" t="n">
        <v>0</v>
      </c>
      <c r="BF192" s="248" t="n">
        <v>0</v>
      </c>
      <c r="BG192" s="248" t="n">
        <v>0</v>
      </c>
      <c r="BH192" s="249" t="n">
        <v>0</v>
      </c>
      <c r="BI192" s="250" t="inlineStr">
        <is>
          <t>#REF!</t>
        </is>
      </c>
      <c r="BJ192" s="251" t="inlineStr">
        <is>
          <t>#REF!</t>
        </is>
      </c>
      <c r="BK192" s="248" t="n">
        <v>24668.25</v>
      </c>
      <c r="BL192" s="248" t="n">
        <v>0</v>
      </c>
      <c r="BM192" s="249" t="n">
        <v>24668.25</v>
      </c>
      <c r="BN192" s="250" t="inlineStr">
        <is>
          <t>#REF!</t>
        </is>
      </c>
      <c r="BO192" s="251" t="inlineStr">
        <is>
          <t>#REF!</t>
        </is>
      </c>
      <c r="BP192" s="248" t="n">
        <v>0</v>
      </c>
      <c r="BQ192" s="248" t="n">
        <v>0</v>
      </c>
      <c r="BR192" s="249" t="n">
        <v>0</v>
      </c>
      <c r="BS192" s="250" t="inlineStr">
        <is>
          <t>#REF!</t>
        </is>
      </c>
      <c r="BT192" s="251">
        <f>'[2]DATA CONSOLIDADA 2018-2025 '!$BR194-'b2'!$BO192</f>
        <v/>
      </c>
      <c r="BU192" s="248" t="n">
        <v>0</v>
      </c>
      <c r="BV192" s="248" t="n">
        <v>0</v>
      </c>
      <c r="BW192" s="249" t="n">
        <v>0</v>
      </c>
      <c r="BX192" s="250" t="inlineStr">
        <is>
          <t>#REF!</t>
        </is>
      </c>
      <c r="BY192" s="251" t="inlineStr">
        <is>
          <t>#REF!</t>
        </is>
      </c>
      <c r="BZ192" s="248" t="n">
        <v>28500</v>
      </c>
      <c r="CA192" s="248" t="n">
        <v>0</v>
      </c>
      <c r="CB192" s="249" t="n">
        <v>28500</v>
      </c>
      <c r="CC192" s="250" t="inlineStr">
        <is>
          <t>#REF!</t>
        </is>
      </c>
      <c r="CD192" s="251">
        <f>'[2]DATA CONSOLIDADA 2018-2025 '!$CB194-'b2'!$BW192</f>
        <v/>
      </c>
      <c r="CE192" s="253" t="n">
        <v>0</v>
      </c>
      <c r="CF192" s="253" t="n">
        <v>0</v>
      </c>
      <c r="CG192" s="254" t="n">
        <v>0</v>
      </c>
      <c r="CH192" s="250" t="inlineStr">
        <is>
          <t>#REF!</t>
        </is>
      </c>
      <c r="CI192" s="251">
        <f>'[2]DATA CONSOLIDADA 2018-2025 '!$CG194-'b2'!$CB192</f>
        <v/>
      </c>
      <c r="CJ192" s="247" t="inlineStr">
        <is>
          <t>#REF!</t>
        </is>
      </c>
      <c r="CK192" s="247" t="n">
        <v>0</v>
      </c>
      <c r="CL192" s="247" t="n">
        <v>0</v>
      </c>
      <c r="CM192" s="247" t="n">
        <v>0</v>
      </c>
      <c r="CN192" s="247" t="inlineStr">
        <is>
          <t>#REF!</t>
        </is>
      </c>
      <c r="CO192" s="251">
        <f>'[2]DATA CONSOLIDADA 2018-2025 '!$CM194-'b2'!$CG192</f>
        <v/>
      </c>
      <c r="CP192" s="253" t="n">
        <v>0</v>
      </c>
      <c r="CQ192" s="253" t="n">
        <v>0</v>
      </c>
      <c r="CR192" s="253" t="n">
        <v>0</v>
      </c>
      <c r="CS192" s="253" t="n">
        <v>0</v>
      </c>
      <c r="CT192" s="253" t="n">
        <v>28500</v>
      </c>
      <c r="CU192" s="253" t="n">
        <v>0</v>
      </c>
      <c r="CV192" s="247" t="n">
        <v>28500</v>
      </c>
      <c r="CW192" s="247" t="n">
        <v>0</v>
      </c>
      <c r="CX192" s="247" t="n">
        <v>0</v>
      </c>
      <c r="CY192" s="247" t="n">
        <v>0</v>
      </c>
      <c r="CZ192" s="247" t="n">
        <v>0</v>
      </c>
      <c r="DA192" s="247" t="n">
        <v>0</v>
      </c>
      <c r="DB192" s="247" t="n">
        <v>0</v>
      </c>
      <c r="DC192" s="255" t="n">
        <v>0</v>
      </c>
      <c r="DD192" s="255" t="n">
        <v>0</v>
      </c>
      <c r="DE192" s="255" t="n">
        <v>0</v>
      </c>
      <c r="DF192" s="255" t="n">
        <v>0</v>
      </c>
      <c r="DG192" s="255" t="n">
        <v>0</v>
      </c>
      <c r="DH192" s="255" t="n">
        <v>0</v>
      </c>
      <c r="DI192" s="256" t="n">
        <v>20600964080</v>
      </c>
      <c r="DJ192" s="257" t="inlineStr">
        <is>
          <t>ASOCIACION DE AGRICULTORES KERGUERANOS</t>
        </is>
      </c>
      <c r="DK192" s="257" t="inlineStr">
        <is>
          <t>01 Asociación</t>
        </is>
      </c>
      <c r="DL192" s="258" t="n"/>
      <c r="DM192" s="258" t="n"/>
      <c r="DN192" s="258" t="n"/>
      <c r="DO192" s="258" t="n"/>
      <c r="DP192" s="258" t="n"/>
      <c r="DQ192" s="258" t="n"/>
      <c r="DR192" s="258" t="n"/>
      <c r="DS192" s="258" t="n"/>
      <c r="DT192" s="258" t="n"/>
      <c r="DU192" s="258" t="n"/>
      <c r="DV192" s="258" t="n"/>
      <c r="DW192" s="258" t="n"/>
      <c r="DX192" s="258" t="n"/>
      <c r="DY192" s="258" t="n"/>
      <c r="DZ192" s="258" t="n"/>
      <c r="EA192" s="258" t="n"/>
      <c r="EB192" s="258" t="n"/>
      <c r="EC192" s="258" t="n"/>
      <c r="ED192" s="258" t="n"/>
      <c r="EE192" s="258" t="n"/>
    </row>
    <row r="193" hidden="1" ht="47.25" customHeight="1">
      <c r="A193" s="240" t="inlineStr">
        <is>
          <t>ASOCIACIÓN DE PRODUCTORES AGROPECUARIOS TUPAC AMARU DE CHIÑAMA (ASPROAGRO)</t>
        </is>
      </c>
      <c r="B193" s="240" t="inlineStr">
        <is>
          <t>CAFÉ</t>
        </is>
      </c>
      <c r="C193" s="240" t="inlineStr">
        <is>
          <t>CAFÉ</t>
        </is>
      </c>
      <c r="D193" s="240" t="inlineStr">
        <is>
          <t>LAMBAYEQUE</t>
        </is>
      </c>
      <c r="E193" s="240" t="inlineStr">
        <is>
          <t>140202</t>
        </is>
      </c>
      <c r="F193" s="240" t="inlineStr">
        <is>
          <t>LAMBAYEQUE</t>
        </is>
      </c>
      <c r="G193" s="240" t="inlineStr">
        <is>
          <t>FERREÑAFE</t>
        </is>
      </c>
      <c r="H193" s="240" t="inlineStr">
        <is>
          <t>CAÑARIS</t>
        </is>
      </c>
      <c r="I193" s="241" t="n"/>
      <c r="J193" s="241" t="n">
        <v>1</v>
      </c>
      <c r="K193" s="241" t="n">
        <v>1</v>
      </c>
      <c r="L193" s="241" t="n">
        <v>1</v>
      </c>
      <c r="M193" s="241" t="n"/>
      <c r="N193" s="241" t="n">
        <v>1</v>
      </c>
      <c r="O193" s="241" t="n"/>
      <c r="P193" s="241" t="n"/>
      <c r="Q193" s="241" t="inlineStr">
        <is>
          <t>PAC</t>
        </is>
      </c>
      <c r="R193" s="242">
        <f>IF(I193=1,I$2,"")&amp;IF(J193=1,IF(I193=1,"-","")&amp;J$2,"")&amp;IF(K193=1,IF(OR(J193=1,I193=1),"-","")&amp;K$2,"")&amp;IF(L193=1,IF(OR(K193=1,J193=1,I193=1),"-","")&amp;L$2,"")&amp;IF(M193=1,IF(OR(L193=1,K193=1,J193=1,I193=1),"-","")&amp;M$2,"")&amp;IF(N193=1,IF(OR(M193=1,L193=1,K193=1,J193=1,I193=1),"-","")&amp;N$2,"")&amp;IF(O193=1,IF(OR(N193=1,M193=1,L193=1,K193=1,J193=1,I193=1),"-","")&amp;O$2,"")&amp;IF(P193=1,IF(I193=1," - ",IF(J193=1," - ",IF(K193=1," - ",IF(L193=1," - ",IF(M193=1," - ",IF(N193=1," - ",IF(O193=1," - ","")))))))&amp;P$2,"")</f>
        <v/>
      </c>
      <c r="S193" s="243">
        <f>SUM('b2'!$I193:$P193)</f>
        <v/>
      </c>
      <c r="T193" s="243">
        <f>IF(OR('b2'!$J193=1,'b2'!$K193=1,'b2'!$L193=1,'b2'!$M193=1,'b2'!$N193=1,'b2'!$O193=1,'b2'!$P193=1),"SI","NO")</f>
        <v/>
      </c>
      <c r="U193" s="243">
        <f>IF(OR('b2'!$K193=1,'b2'!$L193=1,'b2'!$M193=1,'b2'!$N193=1,'b2'!$O193=1,'b2'!$P193=1),"SI","NO")</f>
        <v/>
      </c>
      <c r="V193" s="244" t="n">
        <v>0</v>
      </c>
      <c r="W193" s="245" t="n">
        <v>171</v>
      </c>
      <c r="X193" s="245" t="n">
        <v>122</v>
      </c>
      <c r="Y193" s="244" t="n">
        <v>293</v>
      </c>
      <c r="Z193" s="245" t="n">
        <v>162</v>
      </c>
      <c r="AA193" s="245" t="n">
        <v>111</v>
      </c>
      <c r="AB193" s="244" t="n">
        <v>273</v>
      </c>
      <c r="AC193" s="245" t="n">
        <v>138</v>
      </c>
      <c r="AD193" s="245" t="n">
        <v>98</v>
      </c>
      <c r="AE193" s="244" t="n">
        <v>236</v>
      </c>
      <c r="AF193" s="245" t="n">
        <v>0</v>
      </c>
      <c r="AG193" s="245" t="n">
        <v>0</v>
      </c>
      <c r="AH193" s="244" t="n">
        <v>0</v>
      </c>
      <c r="AI193" s="245" t="n">
        <v>13</v>
      </c>
      <c r="AJ193" s="245" t="n">
        <v>11</v>
      </c>
      <c r="AK193" s="244" t="n">
        <v>24</v>
      </c>
      <c r="AL193" s="245" t="n">
        <v>0</v>
      </c>
      <c r="AM193" s="245" t="n">
        <v>0</v>
      </c>
      <c r="AN193" s="244" t="n">
        <v>0</v>
      </c>
      <c r="AO193" s="245" t="n">
        <v>0</v>
      </c>
      <c r="AP193" s="245" t="n">
        <v>0</v>
      </c>
      <c r="AQ193" s="244" t="n">
        <v>0</v>
      </c>
      <c r="AR193" s="244">
        <f>IF('b2'!$AQ193&gt;0,'b2'!$AQ193,IF('b2'!$AN193&gt;0,'b2'!$AN193,IF('b2'!$AK193&gt;0,'b2'!$AK193,IF('b2'!$AH193&gt;0,'b2'!$AH193,IF('b2'!$AE193&gt;0,'b2'!$AE193,IF('b2'!$AB193&gt;0,'b2'!$AB193,IF('b2'!$Y193&gt;0,'b2'!$Y193,IF('b2'!$V193&gt;0,'b2'!$V193," ---"))))))))</f>
        <v/>
      </c>
      <c r="AS193" s="246" t="n">
        <v>0</v>
      </c>
      <c r="AT193" s="246" t="n">
        <v>0</v>
      </c>
      <c r="AU193" s="246" t="n">
        <v>60</v>
      </c>
      <c r="AV193" s="246" t="n">
        <v>25</v>
      </c>
      <c r="AW193" s="246" t="n">
        <v>0</v>
      </c>
      <c r="AX193" s="246" t="n">
        <v>0</v>
      </c>
      <c r="AY193" s="246" t="n">
        <v>34</v>
      </c>
      <c r="AZ193" s="246" t="n">
        <v>10</v>
      </c>
      <c r="BA193" s="246" t="n">
        <v>0</v>
      </c>
      <c r="BB193" s="246" t="n">
        <v>0</v>
      </c>
      <c r="BC193" s="246" t="n">
        <v>0</v>
      </c>
      <c r="BD193" s="246" t="n">
        <v>0</v>
      </c>
      <c r="BE193" s="249" t="n">
        <v>0</v>
      </c>
      <c r="BF193" s="248" t="n">
        <v>0</v>
      </c>
      <c r="BG193" s="248" t="n">
        <v>0</v>
      </c>
      <c r="BH193" s="249" t="n">
        <v>0</v>
      </c>
      <c r="BI193" s="250" t="inlineStr">
        <is>
          <t>#REF!</t>
        </is>
      </c>
      <c r="BJ193" s="251" t="inlineStr">
        <is>
          <t>#REF!</t>
        </is>
      </c>
      <c r="BK193" s="248" t="n">
        <v>288452.4</v>
      </c>
      <c r="BL193" s="248" t="n">
        <v>0</v>
      </c>
      <c r="BM193" s="249" t="n">
        <v>288452.4</v>
      </c>
      <c r="BN193" s="250" t="inlineStr">
        <is>
          <t>#REF!</t>
        </is>
      </c>
      <c r="BO193" s="251" t="inlineStr">
        <is>
          <t>#REF!</t>
        </is>
      </c>
      <c r="BP193" s="248" t="n">
        <v>641131.6800000001</v>
      </c>
      <c r="BQ193" s="248" t="n">
        <v>0</v>
      </c>
      <c r="BR193" s="249" t="n">
        <v>641131.6800000001</v>
      </c>
      <c r="BS193" s="250" t="inlineStr">
        <is>
          <t>#REF!</t>
        </is>
      </c>
      <c r="BT193" s="251">
        <f>'[2]DATA CONSOLIDADA 2018-2025 '!$BR195-'b2'!$BO193</f>
        <v/>
      </c>
      <c r="BU193" s="248" t="n">
        <v>0</v>
      </c>
      <c r="BV193" s="248" t="n">
        <v>0</v>
      </c>
      <c r="BW193" s="249" t="n">
        <v>0</v>
      </c>
      <c r="BX193" s="250" t="inlineStr">
        <is>
          <t>#REF!</t>
        </is>
      </c>
      <c r="BY193" s="251" t="inlineStr">
        <is>
          <t>#REF!</t>
        </is>
      </c>
      <c r="BZ193" s="248" t="n">
        <v>200272.33</v>
      </c>
      <c r="CA193" s="248" t="n">
        <v>0</v>
      </c>
      <c r="CB193" s="249" t="n">
        <v>200272.33</v>
      </c>
      <c r="CC193" s="250" t="inlineStr">
        <is>
          <t>#REF!</t>
        </is>
      </c>
      <c r="CD193" s="251">
        <f>'[2]DATA CONSOLIDADA 2018-2025 '!$CB195-'b2'!$BW193</f>
        <v/>
      </c>
      <c r="CE193" s="253" t="n">
        <v>0</v>
      </c>
      <c r="CF193" s="253" t="n">
        <v>0</v>
      </c>
      <c r="CG193" s="254" t="n">
        <v>0</v>
      </c>
      <c r="CH193" s="250" t="inlineStr">
        <is>
          <t>#REF!</t>
        </is>
      </c>
      <c r="CI193" s="251">
        <f>'[2]DATA CONSOLIDADA 2018-2025 '!$CG195-'b2'!$CB193</f>
        <v/>
      </c>
      <c r="CJ193" s="247" t="inlineStr">
        <is>
          <t>#REF!</t>
        </is>
      </c>
      <c r="CK193" s="247" t="n">
        <v>0</v>
      </c>
      <c r="CL193" s="247" t="n">
        <v>0</v>
      </c>
      <c r="CM193" s="247" t="n">
        <v>0</v>
      </c>
      <c r="CN193" s="247" t="inlineStr">
        <is>
          <t>#REF!</t>
        </is>
      </c>
      <c r="CO193" s="251">
        <f>'[2]DATA CONSOLIDADA 2018-2025 '!$CM195-'b2'!$CG193</f>
        <v/>
      </c>
      <c r="CP193" s="253" t="n">
        <v>0</v>
      </c>
      <c r="CQ193" s="253" t="n">
        <v>0</v>
      </c>
      <c r="CR193" s="253" t="n">
        <v>0</v>
      </c>
      <c r="CS193" s="253" t="n">
        <v>0</v>
      </c>
      <c r="CT193" s="253" t="n">
        <v>0</v>
      </c>
      <c r="CU193" s="253" t="n">
        <v>200272.3607602</v>
      </c>
      <c r="CV193" s="247" t="n">
        <v>200272.3607602</v>
      </c>
      <c r="CW193" s="247" t="n">
        <v>0</v>
      </c>
      <c r="CX193" s="247" t="n">
        <v>0</v>
      </c>
      <c r="CY193" s="247" t="n">
        <v>0</v>
      </c>
      <c r="CZ193" s="247" t="n">
        <v>0</v>
      </c>
      <c r="DA193" s="247" t="n">
        <v>0</v>
      </c>
      <c r="DB193" s="247" t="n">
        <v>0</v>
      </c>
      <c r="DC193" s="255" t="n">
        <v>0</v>
      </c>
      <c r="DD193" s="255" t="n">
        <v>0</v>
      </c>
      <c r="DE193" s="255" t="n">
        <v>0</v>
      </c>
      <c r="DF193" s="255" t="n">
        <v>0</v>
      </c>
      <c r="DG193" s="255" t="n">
        <v>0</v>
      </c>
      <c r="DH193" s="255" t="n">
        <v>0</v>
      </c>
      <c r="DI193" s="256" t="n">
        <v>20487351343</v>
      </c>
      <c r="DJ193" s="257" t="inlineStr">
        <is>
          <t>ASOCIACION DE PRODUCTORES AGROPECUARIOS TUPAC AMARU DE CHIÑAMA</t>
        </is>
      </c>
      <c r="DK193" s="257" t="inlineStr">
        <is>
          <t>01 Asociación</t>
        </is>
      </c>
      <c r="DL193" s="258" t="n"/>
      <c r="DM193" s="258" t="n"/>
      <c r="DN193" s="258" t="n"/>
      <c r="DO193" s="258" t="n"/>
      <c r="DP193" s="258" t="n"/>
      <c r="DQ193" s="258" t="n"/>
      <c r="DR193" s="258" t="n"/>
      <c r="DS193" s="258" t="n"/>
      <c r="DT193" s="258" t="n"/>
      <c r="DU193" s="258" t="n"/>
      <c r="DV193" s="258" t="n"/>
      <c r="DW193" s="258" t="n"/>
      <c r="DX193" s="258" t="n"/>
      <c r="DY193" s="258" t="n"/>
      <c r="DZ193" s="258" t="n"/>
      <c r="EA193" s="258" t="n"/>
      <c r="EB193" s="258" t="n"/>
      <c r="EC193" s="258" t="n"/>
      <c r="ED193" s="258" t="n"/>
      <c r="EE193" s="258" t="n"/>
    </row>
    <row r="194" hidden="1" ht="47.25" customHeight="1">
      <c r="A194" s="240" t="inlineStr">
        <is>
          <t>ASOCIACIÓN DE PEQUEÑOS AGRICULTORES PARA LA PRODUCCIÓN ECOLÓGICA SAN MATEO DE PENACHI</t>
        </is>
      </c>
      <c r="B194" s="240" t="inlineStr">
        <is>
          <t>CAFÉ</t>
        </is>
      </c>
      <c r="C194" s="240" t="inlineStr">
        <is>
          <t>CAFÉ</t>
        </is>
      </c>
      <c r="D194" s="240" t="inlineStr">
        <is>
          <t>LAMBAYEQUE</t>
        </is>
      </c>
      <c r="E194" s="240" t="inlineStr">
        <is>
          <t>140310</t>
        </is>
      </c>
      <c r="F194" s="240" t="inlineStr">
        <is>
          <t>LAMBAYEQUE</t>
        </is>
      </c>
      <c r="G194" s="240" t="inlineStr">
        <is>
          <t>LAMBAYEQUE</t>
        </is>
      </c>
      <c r="H194" s="240" t="inlineStr">
        <is>
          <t>SALAS</t>
        </is>
      </c>
      <c r="I194" s="241" t="n"/>
      <c r="J194" s="241" t="n">
        <v>1</v>
      </c>
      <c r="K194" s="241" t="n">
        <v>1</v>
      </c>
      <c r="L194" s="241" t="n">
        <v>1</v>
      </c>
      <c r="M194" s="241" t="n"/>
      <c r="N194" s="241" t="n">
        <v>1</v>
      </c>
      <c r="O194" s="241" t="n"/>
      <c r="P194" s="241" t="n"/>
      <c r="Q194" s="241" t="inlineStr">
        <is>
          <t>PAC</t>
        </is>
      </c>
      <c r="R194" s="242">
        <f>IF(I194=1,I$2,"")&amp;IF(J194=1,IF(I194=1,"-","")&amp;J$2,"")&amp;IF(K194=1,IF(OR(J194=1,I194=1),"-","")&amp;K$2,"")&amp;IF(L194=1,IF(OR(K194=1,J194=1,I194=1),"-","")&amp;L$2,"")&amp;IF(M194=1,IF(OR(L194=1,K194=1,J194=1,I194=1),"-","")&amp;M$2,"")&amp;IF(N194=1,IF(OR(M194=1,L194=1,K194=1,J194=1,I194=1),"-","")&amp;N$2,"")&amp;IF(O194=1,IF(OR(N194=1,M194=1,L194=1,K194=1,J194=1,I194=1),"-","")&amp;O$2,"")&amp;IF(P194=1,IF(I194=1," - ",IF(J194=1," - ",IF(K194=1," - ",IF(L194=1," - ",IF(M194=1," - ",IF(N194=1," - ",IF(O194=1," - ","")))))))&amp;P$2,"")</f>
        <v/>
      </c>
      <c r="S194" s="243">
        <f>SUM('b2'!$I194:$P194)</f>
        <v/>
      </c>
      <c r="T194" s="243">
        <f>IF(OR('b2'!$J194=1,'b2'!$K194=1,'b2'!$L194=1,'b2'!$M194=1,'b2'!$N194=1,'b2'!$O194=1,'b2'!$P194=1),"SI","NO")</f>
        <v/>
      </c>
      <c r="U194" s="243">
        <f>IF(OR('b2'!$K194=1,'b2'!$L194=1,'b2'!$M194=1,'b2'!$N194=1,'b2'!$O194=1,'b2'!$P194=1),"SI","NO")</f>
        <v/>
      </c>
      <c r="V194" s="244" t="n">
        <v>0</v>
      </c>
      <c r="W194" s="245" t="n">
        <v>103</v>
      </c>
      <c r="X194" s="245" t="n">
        <v>92</v>
      </c>
      <c r="Y194" s="244" t="n">
        <v>195</v>
      </c>
      <c r="Z194" s="245" t="n">
        <v>89</v>
      </c>
      <c r="AA194" s="245" t="n">
        <v>91</v>
      </c>
      <c r="AB194" s="244" t="n">
        <v>180</v>
      </c>
      <c r="AC194" s="245" t="n">
        <v>82</v>
      </c>
      <c r="AD194" s="245" t="n">
        <v>81</v>
      </c>
      <c r="AE194" s="244" t="n">
        <v>163</v>
      </c>
      <c r="AF194" s="245" t="n">
        <v>0</v>
      </c>
      <c r="AG194" s="245" t="n">
        <v>0</v>
      </c>
      <c r="AH194" s="244" t="n">
        <v>0</v>
      </c>
      <c r="AI194" s="245" t="n">
        <v>8</v>
      </c>
      <c r="AJ194" s="245" t="n">
        <v>12</v>
      </c>
      <c r="AK194" s="244" t="n">
        <v>20</v>
      </c>
      <c r="AL194" s="245" t="n">
        <v>0</v>
      </c>
      <c r="AM194" s="245" t="n">
        <v>0</v>
      </c>
      <c r="AN194" s="244" t="n">
        <v>0</v>
      </c>
      <c r="AO194" s="245" t="n">
        <v>0</v>
      </c>
      <c r="AP194" s="245" t="n">
        <v>0</v>
      </c>
      <c r="AQ194" s="244" t="n">
        <v>0</v>
      </c>
      <c r="AR194" s="244">
        <f>IF('b2'!$AQ194&gt;0,'b2'!$AQ194,IF('b2'!$AN194&gt;0,'b2'!$AN194,IF('b2'!$AK194&gt;0,'b2'!$AK194,IF('b2'!$AH194&gt;0,'b2'!$AH194,IF('b2'!$AE194&gt;0,'b2'!$AE194,IF('b2'!$AB194&gt;0,'b2'!$AB194,IF('b2'!$Y194&gt;0,'b2'!$Y194,IF('b2'!$V194&gt;0,'b2'!$V194," ---"))))))))</f>
        <v/>
      </c>
      <c r="AS194" s="246" t="n">
        <v>0</v>
      </c>
      <c r="AT194" s="246" t="n">
        <v>1</v>
      </c>
      <c r="AU194" s="246" t="n">
        <v>62</v>
      </c>
      <c r="AV194" s="246" t="n">
        <v>26</v>
      </c>
      <c r="AW194" s="246" t="n">
        <v>0</v>
      </c>
      <c r="AX194" s="246" t="n">
        <v>0</v>
      </c>
      <c r="AY194" s="246" t="n">
        <v>32</v>
      </c>
      <c r="AZ194" s="246" t="n">
        <v>16</v>
      </c>
      <c r="BA194" s="246" t="n">
        <v>0</v>
      </c>
      <c r="BB194" s="246" t="n">
        <v>0</v>
      </c>
      <c r="BC194" s="246" t="n">
        <v>0</v>
      </c>
      <c r="BD194" s="246" t="n">
        <v>0</v>
      </c>
      <c r="BE194" s="249" t="n">
        <v>0</v>
      </c>
      <c r="BF194" s="248" t="n">
        <v>0</v>
      </c>
      <c r="BG194" s="248" t="n">
        <v>0</v>
      </c>
      <c r="BH194" s="249" t="n">
        <v>0</v>
      </c>
      <c r="BI194" s="250" t="inlineStr">
        <is>
          <t>#REF!</t>
        </is>
      </c>
      <c r="BJ194" s="251" t="inlineStr">
        <is>
          <t>#REF!</t>
        </is>
      </c>
      <c r="BK194" s="248" t="n">
        <v>399924.47</v>
      </c>
      <c r="BL194" s="248" t="n">
        <v>0</v>
      </c>
      <c r="BM194" s="249" t="n">
        <v>399924.47</v>
      </c>
      <c r="BN194" s="250" t="inlineStr">
        <is>
          <t>#REF!</t>
        </is>
      </c>
      <c r="BO194" s="251" t="inlineStr">
        <is>
          <t>#REF!</t>
        </is>
      </c>
      <c r="BP194" s="248" t="n">
        <v>597668.98</v>
      </c>
      <c r="BQ194" s="248" t="n">
        <v>0</v>
      </c>
      <c r="BR194" s="249" t="n">
        <v>597668.98</v>
      </c>
      <c r="BS194" s="250" t="inlineStr">
        <is>
          <t>#REF!</t>
        </is>
      </c>
      <c r="BT194" s="251">
        <f>'[2]DATA CONSOLIDADA 2018-2025 '!$BR196-'b2'!$BO194</f>
        <v/>
      </c>
      <c r="BU194" s="248" t="n">
        <v>0</v>
      </c>
      <c r="BV194" s="248" t="n">
        <v>0</v>
      </c>
      <c r="BW194" s="249" t="n">
        <v>0</v>
      </c>
      <c r="BX194" s="250" t="inlineStr">
        <is>
          <t>#REF!</t>
        </is>
      </c>
      <c r="BY194" s="251" t="inlineStr">
        <is>
          <t>#REF!</t>
        </is>
      </c>
      <c r="BZ194" s="248" t="n">
        <v>526288.09</v>
      </c>
      <c r="CA194" s="248" t="n">
        <v>0</v>
      </c>
      <c r="CB194" s="249" t="n">
        <v>526288.09</v>
      </c>
      <c r="CC194" s="250" t="inlineStr">
        <is>
          <t>#REF!</t>
        </is>
      </c>
      <c r="CD194" s="251">
        <f>'[2]DATA CONSOLIDADA 2018-2025 '!$CB196-'b2'!$BW194</f>
        <v/>
      </c>
      <c r="CE194" s="253" t="n">
        <v>0</v>
      </c>
      <c r="CF194" s="253" t="n">
        <v>0</v>
      </c>
      <c r="CG194" s="254" t="n">
        <v>0</v>
      </c>
      <c r="CH194" s="250" t="inlineStr">
        <is>
          <t>#REF!</t>
        </is>
      </c>
      <c r="CI194" s="251">
        <f>'[2]DATA CONSOLIDADA 2018-2025 '!$CG196-'b2'!$CB194</f>
        <v/>
      </c>
      <c r="CJ194" s="247" t="inlineStr">
        <is>
          <t>#REF!</t>
        </is>
      </c>
      <c r="CK194" s="247" t="n">
        <v>0</v>
      </c>
      <c r="CL194" s="247" t="n">
        <v>0</v>
      </c>
      <c r="CM194" s="247" t="n">
        <v>0</v>
      </c>
      <c r="CN194" s="247" t="inlineStr">
        <is>
          <t>#REF!</t>
        </is>
      </c>
      <c r="CO194" s="251">
        <f>'[2]DATA CONSOLIDADA 2018-2025 '!$CM196-'b2'!$CG194</f>
        <v/>
      </c>
      <c r="CP194" s="253" t="n">
        <v>0</v>
      </c>
      <c r="CQ194" s="253" t="n">
        <v>0</v>
      </c>
      <c r="CR194" s="253" t="n">
        <v>0</v>
      </c>
      <c r="CS194" s="253" t="n">
        <v>4034.809969</v>
      </c>
      <c r="CT194" s="253" t="n">
        <v>0</v>
      </c>
      <c r="CU194" s="253" t="n">
        <v>522253.469125</v>
      </c>
      <c r="CV194" s="247" t="n">
        <v>526288.279094</v>
      </c>
      <c r="CW194" s="247" t="n">
        <v>0</v>
      </c>
      <c r="CX194" s="247" t="n">
        <v>0</v>
      </c>
      <c r="CY194" s="247" t="n">
        <v>0</v>
      </c>
      <c r="CZ194" s="247" t="n">
        <v>0</v>
      </c>
      <c r="DA194" s="247" t="n">
        <v>0</v>
      </c>
      <c r="DB194" s="247" t="n">
        <v>0</v>
      </c>
      <c r="DC194" s="255" t="n">
        <v>0</v>
      </c>
      <c r="DD194" s="255" t="n">
        <v>0</v>
      </c>
      <c r="DE194" s="255" t="n">
        <v>0</v>
      </c>
      <c r="DF194" s="255" t="n">
        <v>0</v>
      </c>
      <c r="DG194" s="255" t="n">
        <v>0</v>
      </c>
      <c r="DH194" s="255" t="n">
        <v>0</v>
      </c>
      <c r="DI194" s="256" t="n">
        <v>20539280644</v>
      </c>
      <c r="DJ194" s="257" t="inlineStr">
        <is>
          <t>ASOCIACION DE PEQUEÑOS AGRICULTORES PARA LA PRODUCCION ECOLOGICA SAN MATEO DE PENACHI</t>
        </is>
      </c>
      <c r="DK194" s="257" t="inlineStr">
        <is>
          <t>01 Asociación</t>
        </is>
      </c>
      <c r="DL194" s="258" t="n"/>
      <c r="DM194" s="258" t="n"/>
      <c r="DN194" s="258" t="n"/>
      <c r="DO194" s="258" t="n"/>
      <c r="DP194" s="258" t="n"/>
      <c r="DQ194" s="258" t="n"/>
      <c r="DR194" s="258" t="n"/>
      <c r="DS194" s="258" t="n"/>
      <c r="DT194" s="258" t="n"/>
      <c r="DU194" s="258" t="n"/>
      <c r="DV194" s="258" t="n"/>
      <c r="DW194" s="258" t="n"/>
      <c r="DX194" s="258" t="n"/>
      <c r="DY194" s="258" t="n"/>
      <c r="DZ194" s="258" t="n"/>
      <c r="EA194" s="258" t="n"/>
      <c r="EB194" s="258" t="n"/>
      <c r="EC194" s="258" t="n"/>
      <c r="ED194" s="258" t="n"/>
      <c r="EE194" s="258" t="n"/>
    </row>
    <row r="195" hidden="1" ht="47.25" customHeight="1">
      <c r="A195" s="240" t="inlineStr">
        <is>
          <t>ASOCIACION PRODUCTORES AGROPECUARIOS CERRO NEGRO</t>
        </is>
      </c>
      <c r="B195" s="240" t="inlineStr">
        <is>
          <t>HONGO COMESTIBLE</t>
        </is>
      </c>
      <c r="C195" s="240" t="inlineStr">
        <is>
          <t>HONGOS COMESTIBLES</t>
        </is>
      </c>
      <c r="D195" s="240" t="inlineStr">
        <is>
          <t>LAMBAYEQUE</t>
        </is>
      </c>
      <c r="E195" s="240" t="inlineStr">
        <is>
          <t>140203</t>
        </is>
      </c>
      <c r="F195" s="240" t="inlineStr">
        <is>
          <t>LAMBAYEQUE</t>
        </is>
      </c>
      <c r="G195" s="240" t="inlineStr">
        <is>
          <t>FERREÑAFE</t>
        </is>
      </c>
      <c r="H195" s="240" t="inlineStr">
        <is>
          <t>INCAHUASI</t>
        </is>
      </c>
      <c r="I195" s="241" t="n"/>
      <c r="J195" s="241" t="n"/>
      <c r="K195" s="241" t="n"/>
      <c r="L195" s="241" t="n">
        <v>1</v>
      </c>
      <c r="M195" s="241" t="n"/>
      <c r="N195" s="241" t="n"/>
      <c r="O195" s="241" t="n"/>
      <c r="P195" s="241" t="n"/>
      <c r="Q195" s="241" t="inlineStr">
        <is>
          <t>PAC</t>
        </is>
      </c>
      <c r="R195" s="242">
        <f>IF(I195=1,I$2,"")&amp;IF(J195=1,IF(I195=1,"-","")&amp;J$2,"")&amp;IF(K195=1,IF(OR(J195=1,I195=1),"-","")&amp;K$2,"")&amp;IF(L195=1,IF(OR(K195=1,J195=1,I195=1),"-","")&amp;L$2,"")&amp;IF(M195=1,IF(OR(L195=1,K195=1,J195=1,I195=1),"-","")&amp;M$2,"")&amp;IF(N195=1,IF(OR(M195=1,L195=1,K195=1,J195=1,I195=1),"-","")&amp;N$2,"")&amp;IF(O195=1,IF(OR(N195=1,M195=1,L195=1,K195=1,J195=1,I195=1),"-","")&amp;O$2,"")&amp;IF(P195=1,IF(I195=1," - ",IF(J195=1," - ",IF(K195=1," - ",IF(L195=1," - ",IF(M195=1," - ",IF(N195=1," - ",IF(O195=1," - ","")))))))&amp;P$2,"")</f>
        <v/>
      </c>
      <c r="S195" s="243">
        <f>SUM('b2'!$I195:$P195)</f>
        <v/>
      </c>
      <c r="T195" s="243">
        <f>IF(OR('b2'!$J195=1,'b2'!$K195=1,'b2'!$L195=1,'b2'!$M195=1,'b2'!$N195=1,'b2'!$O195=1,'b2'!$P195=1),"SI","NO")</f>
        <v/>
      </c>
      <c r="U195" s="243">
        <f>IF(OR('b2'!$K195=1,'b2'!$L195=1,'b2'!$M195=1,'b2'!$N195=1,'b2'!$O195=1,'b2'!$P195=1),"SI","NO")</f>
        <v/>
      </c>
      <c r="V195" s="244" t="n">
        <v>0</v>
      </c>
      <c r="W195" s="245" t="n">
        <v>0</v>
      </c>
      <c r="X195" s="245" t="n">
        <v>0</v>
      </c>
      <c r="Y195" s="244" t="n">
        <v>0</v>
      </c>
      <c r="Z195" s="245" t="n">
        <v>0</v>
      </c>
      <c r="AA195" s="245" t="n">
        <v>0</v>
      </c>
      <c r="AB195" s="244" t="n">
        <v>0</v>
      </c>
      <c r="AC195" s="245" t="n">
        <v>10</v>
      </c>
      <c r="AD195" s="245" t="n">
        <v>8</v>
      </c>
      <c r="AE195" s="244" t="n">
        <v>18</v>
      </c>
      <c r="AF195" s="245" t="n">
        <v>0</v>
      </c>
      <c r="AG195" s="245" t="n">
        <v>0</v>
      </c>
      <c r="AH195" s="244" t="n">
        <v>0</v>
      </c>
      <c r="AI195" s="245" t="n">
        <v>0</v>
      </c>
      <c r="AJ195" s="245" t="n">
        <v>0</v>
      </c>
      <c r="AK195" s="244" t="n">
        <v>0</v>
      </c>
      <c r="AL195" s="245" t="n">
        <v>0</v>
      </c>
      <c r="AM195" s="245" t="n">
        <v>0</v>
      </c>
      <c r="AN195" s="244" t="n">
        <v>0</v>
      </c>
      <c r="AO195" s="245" t="n">
        <v>0</v>
      </c>
      <c r="AP195" s="245" t="n">
        <v>0</v>
      </c>
      <c r="AQ195" s="244" t="n">
        <v>0</v>
      </c>
      <c r="AR195" s="244">
        <f>IF('b2'!$AQ195&gt;0,'b2'!$AQ195,IF('b2'!$AN195&gt;0,'b2'!$AN195,IF('b2'!$AK195&gt;0,'b2'!$AK195,IF('b2'!$AH195&gt;0,'b2'!$AH195,IF('b2'!$AE195&gt;0,'b2'!$AE195,IF('b2'!$AB195&gt;0,'b2'!$AB195,IF('b2'!$Y195&gt;0,'b2'!$Y195,IF('b2'!$V195&gt;0,'b2'!$V195," ---"))))))))</f>
        <v/>
      </c>
      <c r="AS195" s="246" t="n">
        <v>0</v>
      </c>
      <c r="AT195" s="246" t="n">
        <v>0</v>
      </c>
      <c r="AU195" s="246" t="n">
        <v>93</v>
      </c>
      <c r="AV195" s="246" t="n">
        <v>12</v>
      </c>
      <c r="AW195" s="246" t="n">
        <v>5</v>
      </c>
      <c r="AX195" s="246" t="n">
        <v>2</v>
      </c>
      <c r="AY195" s="246" t="n">
        <v>0</v>
      </c>
      <c r="AZ195" s="246" t="n">
        <v>0</v>
      </c>
      <c r="BA195" s="246" t="n">
        <v>0</v>
      </c>
      <c r="BB195" s="246" t="n">
        <v>0</v>
      </c>
      <c r="BC195" s="246" t="n">
        <v>0</v>
      </c>
      <c r="BD195" s="246" t="n">
        <v>0</v>
      </c>
      <c r="BE195" s="247" t="n">
        <v>0</v>
      </c>
      <c r="BF195" s="252" t="n">
        <v>0</v>
      </c>
      <c r="BG195" s="252" t="n">
        <v>0</v>
      </c>
      <c r="BH195" s="247" t="n">
        <v>0</v>
      </c>
      <c r="BI195" s="250" t="inlineStr">
        <is>
          <t>#REF!</t>
        </is>
      </c>
      <c r="BJ195" s="251" t="inlineStr">
        <is>
          <t>#REF!</t>
        </is>
      </c>
      <c r="BK195" s="252" t="n">
        <v>0</v>
      </c>
      <c r="BL195" s="252" t="n">
        <v>0</v>
      </c>
      <c r="BM195" s="247" t="n">
        <v>0</v>
      </c>
      <c r="BN195" s="250" t="inlineStr">
        <is>
          <t>#REF!</t>
        </is>
      </c>
      <c r="BO195" s="251" t="inlineStr">
        <is>
          <t>#REF!</t>
        </is>
      </c>
      <c r="BP195" s="248" t="n">
        <v>523329</v>
      </c>
      <c r="BQ195" s="248" t="n">
        <v>0</v>
      </c>
      <c r="BR195" s="249" t="n">
        <v>523329</v>
      </c>
      <c r="BS195" s="250" t="inlineStr">
        <is>
          <t>#REF!</t>
        </is>
      </c>
      <c r="BT195" s="251">
        <f>'[2]DATA CONSOLIDADA 2018-2025 '!$BR197-'b2'!$BO195</f>
        <v/>
      </c>
      <c r="BU195" s="248" t="n">
        <v>0</v>
      </c>
      <c r="BV195" s="248" t="n">
        <v>0</v>
      </c>
      <c r="BW195" s="249" t="n">
        <v>0</v>
      </c>
      <c r="BX195" s="250" t="inlineStr">
        <is>
          <t>#REF!</t>
        </is>
      </c>
      <c r="BY195" s="251" t="inlineStr">
        <is>
          <t>#REF!</t>
        </is>
      </c>
      <c r="BZ195" s="248" t="n">
        <v>0</v>
      </c>
      <c r="CA195" s="248" t="n">
        <v>0</v>
      </c>
      <c r="CB195" s="249" t="n">
        <v>0</v>
      </c>
      <c r="CC195" s="250" t="inlineStr">
        <is>
          <t>#REF!</t>
        </is>
      </c>
      <c r="CD195" s="251">
        <f>'[2]DATA CONSOLIDADA 2018-2025 '!$CB197-'b2'!$BW195</f>
        <v/>
      </c>
      <c r="CE195" s="253" t="n">
        <v>0</v>
      </c>
      <c r="CF195" s="253" t="n">
        <v>0</v>
      </c>
      <c r="CG195" s="254" t="n">
        <v>0</v>
      </c>
      <c r="CH195" s="250" t="inlineStr">
        <is>
          <t>#REF!</t>
        </is>
      </c>
      <c r="CI195" s="251">
        <f>'[2]DATA CONSOLIDADA 2018-2025 '!$CG197-'b2'!$CB195</f>
        <v/>
      </c>
      <c r="CJ195" s="247" t="inlineStr">
        <is>
          <t>#REF!</t>
        </is>
      </c>
      <c r="CK195" s="247" t="n">
        <v>0</v>
      </c>
      <c r="CL195" s="247" t="n">
        <v>0</v>
      </c>
      <c r="CM195" s="247" t="n">
        <v>0</v>
      </c>
      <c r="CN195" s="247" t="inlineStr">
        <is>
          <t>#REF!</t>
        </is>
      </c>
      <c r="CO195" s="251">
        <f>'[2]DATA CONSOLIDADA 2018-2025 '!$CM197-'b2'!$CG195</f>
        <v/>
      </c>
      <c r="CP195" s="253" t="n">
        <v>0</v>
      </c>
      <c r="CQ195" s="253" t="n">
        <v>0</v>
      </c>
      <c r="CR195" s="253" t="n">
        <v>0</v>
      </c>
      <c r="CS195" s="253" t="n">
        <v>0</v>
      </c>
      <c r="CT195" s="253" t="n">
        <v>0</v>
      </c>
      <c r="CU195" s="253" t="n">
        <v>0</v>
      </c>
      <c r="CV195" s="247" t="n">
        <v>0</v>
      </c>
      <c r="CW195" s="247" t="n">
        <v>0</v>
      </c>
      <c r="CX195" s="247" t="n">
        <v>0</v>
      </c>
      <c r="CY195" s="247" t="n">
        <v>0</v>
      </c>
      <c r="CZ195" s="247" t="n">
        <v>0</v>
      </c>
      <c r="DA195" s="247" t="n">
        <v>0</v>
      </c>
      <c r="DB195" s="247" t="n">
        <v>0</v>
      </c>
      <c r="DC195" s="255" t="n">
        <v>0</v>
      </c>
      <c r="DD195" s="255" t="n">
        <v>0</v>
      </c>
      <c r="DE195" s="255" t="n">
        <v>0</v>
      </c>
      <c r="DF195" s="255" t="n">
        <v>0</v>
      </c>
      <c r="DG195" s="255" t="n">
        <v>0</v>
      </c>
      <c r="DH195" s="255" t="n">
        <v>0</v>
      </c>
      <c r="DI195" s="256" t="inlineStr">
        <is>
          <t xml:space="preserve">20487589242 </t>
        </is>
      </c>
      <c r="DJ195" s="257" t="inlineStr">
        <is>
          <t>ASOCIACION PRODUCTORES AGROPECUARIOS CERRO NEGRO</t>
        </is>
      </c>
      <c r="DK195" s="257" t="inlineStr">
        <is>
          <t>01 Asociación</t>
        </is>
      </c>
      <c r="DL195" s="258" t="n"/>
      <c r="DM195" s="258" t="n"/>
      <c r="DN195" s="258" t="n"/>
      <c r="DO195" s="258" t="n"/>
      <c r="DP195" s="258" t="n"/>
      <c r="DQ195" s="258" t="n"/>
      <c r="DR195" s="258" t="n"/>
      <c r="DS195" s="258" t="n"/>
      <c r="DT195" s="258" t="n"/>
      <c r="DU195" s="258" t="n"/>
      <c r="DV195" s="258" t="n"/>
      <c r="DW195" s="258" t="n"/>
      <c r="DX195" s="258" t="n"/>
      <c r="DY195" s="258" t="n"/>
      <c r="DZ195" s="258" t="n"/>
      <c r="EA195" s="258" t="n"/>
      <c r="EB195" s="258" t="n"/>
      <c r="EC195" s="258" t="n"/>
      <c r="ED195" s="258" t="n"/>
      <c r="EE195" s="258" t="n"/>
    </row>
    <row r="196" hidden="1" ht="47.25" customHeight="1">
      <c r="A196" s="240" t="inlineStr">
        <is>
          <t>COOPERATIVA AGROECOLOGICA GRANO ANDINO DISTRITO DE SARTIMBAMBA COOP GRANO ANDINO</t>
        </is>
      </c>
      <c r="B196" s="240" t="inlineStr">
        <is>
          <t>QUINUA Y OTROS GRANOS</t>
        </is>
      </c>
      <c r="C196" s="240" t="inlineStr">
        <is>
          <t>QUINUA</t>
        </is>
      </c>
      <c r="D196" s="240" t="inlineStr">
        <is>
          <t>LA LIBERTAD</t>
        </is>
      </c>
      <c r="E196" s="240" t="inlineStr">
        <is>
          <t>130908</t>
        </is>
      </c>
      <c r="F196" s="240" t="inlineStr">
        <is>
          <t>LA LIBERTAD</t>
        </is>
      </c>
      <c r="G196" s="240" t="inlineStr">
        <is>
          <t>SANCHEZ CARRION</t>
        </is>
      </c>
      <c r="H196" s="240" t="inlineStr">
        <is>
          <t>SARTIMBAMBA</t>
        </is>
      </c>
      <c r="I196" s="241" t="n">
        <v>1</v>
      </c>
      <c r="J196" s="241" t="n">
        <v>1</v>
      </c>
      <c r="K196" s="241" t="n">
        <v>1</v>
      </c>
      <c r="L196" s="241" t="n">
        <v>1</v>
      </c>
      <c r="M196" s="241" t="n">
        <v>1</v>
      </c>
      <c r="N196" s="241" t="n">
        <v>1</v>
      </c>
      <c r="O196" s="241" t="n"/>
      <c r="P196" s="241" t="n"/>
      <c r="Q196" s="241" t="inlineStr">
        <is>
          <t>PAC</t>
        </is>
      </c>
      <c r="R196" s="242">
        <f>IF(I196=1,I$2,"")&amp;IF(J196=1,IF(I196=1,"-","")&amp;J$2,"")&amp;IF(K196=1,IF(OR(J196=1,I196=1),"-","")&amp;K$2,"")&amp;IF(L196=1,IF(OR(K196=1,J196=1,I196=1),"-","")&amp;L$2,"")&amp;IF(M196=1,IF(OR(L196=1,K196=1,J196=1,I196=1),"-","")&amp;M$2,"")&amp;IF(N196=1,IF(OR(M196=1,L196=1,K196=1,J196=1,I196=1),"-","")&amp;N$2,"")&amp;IF(O196=1,IF(OR(N196=1,M196=1,L196=1,K196=1,J196=1,I196=1),"-","")&amp;O$2,"")&amp;IF(P196=1,IF(I196=1," - ",IF(J196=1," - ",IF(K196=1," - ",IF(L196=1," - ",IF(M196=1," - ",IF(N196=1," - ",IF(O196=1," - ","")))))))&amp;P$2,"")</f>
        <v/>
      </c>
      <c r="S196" s="243">
        <f>SUM('b2'!$I196:$P196)</f>
        <v/>
      </c>
      <c r="T196" s="243">
        <f>IF(OR('b2'!$J196=1,'b2'!$K196=1,'b2'!$L196=1,'b2'!$M196=1,'b2'!$N196=1,'b2'!$O196=1,'b2'!$P196=1),"SI","NO")</f>
        <v/>
      </c>
      <c r="U196" s="243">
        <f>IF(OR('b2'!$K196=1,'b2'!$L196=1,'b2'!$M196=1,'b2'!$N196=1,'b2'!$O196=1,'b2'!$P196=1),"SI","NO")</f>
        <v/>
      </c>
      <c r="V196" s="244" t="n">
        <v>1000</v>
      </c>
      <c r="W196" s="245" t="n">
        <v>161</v>
      </c>
      <c r="X196" s="245" t="n">
        <v>36</v>
      </c>
      <c r="Y196" s="244" t="n">
        <v>197</v>
      </c>
      <c r="Z196" s="245" t="n">
        <v>159</v>
      </c>
      <c r="AA196" s="245" t="n">
        <v>38</v>
      </c>
      <c r="AB196" s="244" t="n">
        <v>197</v>
      </c>
      <c r="AC196" s="245" t="n">
        <v>162</v>
      </c>
      <c r="AD196" s="245" t="n">
        <v>39</v>
      </c>
      <c r="AE196" s="244" t="n">
        <v>201</v>
      </c>
      <c r="AF196" s="245" t="n">
        <v>162</v>
      </c>
      <c r="AG196" s="245" t="n">
        <v>39</v>
      </c>
      <c r="AH196" s="244" t="n">
        <v>201</v>
      </c>
      <c r="AI196" s="245" t="n">
        <v>162</v>
      </c>
      <c r="AJ196" s="245" t="n">
        <v>39</v>
      </c>
      <c r="AK196" s="244" t="n">
        <v>201</v>
      </c>
      <c r="AL196" s="245" t="n">
        <v>0</v>
      </c>
      <c r="AM196" s="245" t="n">
        <v>0</v>
      </c>
      <c r="AN196" s="244" t="n">
        <v>0</v>
      </c>
      <c r="AO196" s="245" t="n">
        <v>0</v>
      </c>
      <c r="AP196" s="245" t="n">
        <v>0</v>
      </c>
      <c r="AQ196" s="244" t="n">
        <v>0</v>
      </c>
      <c r="AR196" s="244">
        <f>IF('b2'!$AQ196&gt;0,'b2'!$AQ196,IF('b2'!$AN196&gt;0,'b2'!$AN196,IF('b2'!$AK196&gt;0,'b2'!$AK196,IF('b2'!$AH196&gt;0,'b2'!$AH196,IF('b2'!$AE196&gt;0,'b2'!$AE196,IF('b2'!$AB196&gt;0,'b2'!$AB196,IF('b2'!$Y196&gt;0,'b2'!$Y196,IF('b2'!$V196&gt;0,'b2'!$V196," ---"))))))))</f>
        <v/>
      </c>
      <c r="AS196" s="246" t="n">
        <v>19</v>
      </c>
      <c r="AT196" s="246" t="n">
        <v>15</v>
      </c>
      <c r="AU196" s="246" t="n">
        <v>42</v>
      </c>
      <c r="AV196" s="246" t="n">
        <v>6</v>
      </c>
      <c r="AW196" s="246" t="n">
        <v>34</v>
      </c>
      <c r="AX196" s="246" t="n">
        <v>2</v>
      </c>
      <c r="AY196" s="246" t="n">
        <v>24</v>
      </c>
      <c r="AZ196" s="246" t="n">
        <v>3</v>
      </c>
      <c r="BA196" s="246" t="n">
        <v>0</v>
      </c>
      <c r="BB196" s="246" t="n">
        <v>0</v>
      </c>
      <c r="BC196" s="246" t="n">
        <v>0</v>
      </c>
      <c r="BD196" s="246" t="n">
        <v>0</v>
      </c>
      <c r="BE196" s="249" t="n">
        <v>189052.92</v>
      </c>
      <c r="BF196" s="248" t="n">
        <v>1186.61</v>
      </c>
      <c r="BG196" s="248" t="n">
        <v>390920</v>
      </c>
      <c r="BH196" s="249" t="n">
        <v>392106.61</v>
      </c>
      <c r="BI196" s="250" t="inlineStr">
        <is>
          <t>#REF!</t>
        </is>
      </c>
      <c r="BJ196" s="251" t="inlineStr">
        <is>
          <t>#REF!</t>
        </is>
      </c>
      <c r="BK196" s="248" t="n">
        <v>310677.76</v>
      </c>
      <c r="BL196" s="248" t="n">
        <v>0</v>
      </c>
      <c r="BM196" s="249" t="n">
        <v>310677.76</v>
      </c>
      <c r="BN196" s="250" t="inlineStr">
        <is>
          <t>#REF!</t>
        </is>
      </c>
      <c r="BO196" s="251" t="inlineStr">
        <is>
          <t>#REF!</t>
        </is>
      </c>
      <c r="BP196" s="248" t="n">
        <v>382611.06</v>
      </c>
      <c r="BQ196" s="248" t="n">
        <v>0</v>
      </c>
      <c r="BR196" s="249" t="n">
        <v>382611.06</v>
      </c>
      <c r="BS196" s="250" t="inlineStr">
        <is>
          <t>#REF!</t>
        </is>
      </c>
      <c r="BT196" s="251">
        <f>'[2]DATA CONSOLIDADA 2018-2025 '!$BR198-'b2'!$BO196</f>
        <v/>
      </c>
      <c r="BU196" s="248" t="n">
        <v>383500</v>
      </c>
      <c r="BV196" s="248" t="n">
        <v>0</v>
      </c>
      <c r="BW196" s="249" t="n">
        <v>383500</v>
      </c>
      <c r="BX196" s="250" t="inlineStr">
        <is>
          <t>#REF!</t>
        </is>
      </c>
      <c r="BY196" s="251" t="inlineStr">
        <is>
          <t>#REF!</t>
        </is>
      </c>
      <c r="BZ196" s="248" t="n">
        <v>402318.73</v>
      </c>
      <c r="CA196" s="248" t="n">
        <v>0</v>
      </c>
      <c r="CB196" s="249" t="n">
        <v>402318.73</v>
      </c>
      <c r="CC196" s="250" t="inlineStr">
        <is>
          <t>#REF!</t>
        </is>
      </c>
      <c r="CD196" s="251">
        <f>'[2]DATA CONSOLIDADA 2018-2025 '!$CB198-'b2'!$BW196</f>
        <v/>
      </c>
      <c r="CE196" s="253" t="n">
        <v>0</v>
      </c>
      <c r="CF196" s="253" t="n">
        <v>0</v>
      </c>
      <c r="CG196" s="254" t="n">
        <v>0</v>
      </c>
      <c r="CH196" s="250" t="inlineStr">
        <is>
          <t>#REF!</t>
        </is>
      </c>
      <c r="CI196" s="251">
        <f>'[2]DATA CONSOLIDADA 2018-2025 '!$CG198-'b2'!$CB196</f>
        <v/>
      </c>
      <c r="CJ196" s="247" t="inlineStr">
        <is>
          <t>#REF!</t>
        </is>
      </c>
      <c r="CK196" s="247" t="n">
        <v>0</v>
      </c>
      <c r="CL196" s="247" t="n">
        <v>0</v>
      </c>
      <c r="CM196" s="247" t="n">
        <v>0</v>
      </c>
      <c r="CN196" s="247" t="inlineStr">
        <is>
          <t>#REF!</t>
        </is>
      </c>
      <c r="CO196" s="251">
        <f>'[2]DATA CONSOLIDADA 2018-2025 '!$CM198-'b2'!$CG196</f>
        <v/>
      </c>
      <c r="CP196" s="253" t="n">
        <v>0</v>
      </c>
      <c r="CQ196" s="253" t="n">
        <v>192115</v>
      </c>
      <c r="CR196" s="253" t="n">
        <v>0</v>
      </c>
      <c r="CS196" s="253" t="n">
        <v>210203.725</v>
      </c>
      <c r="CT196" s="253" t="n">
        <v>0</v>
      </c>
      <c r="CU196" s="253" t="n">
        <v>0</v>
      </c>
      <c r="CV196" s="247" t="n">
        <v>402318.725</v>
      </c>
      <c r="CW196" s="247" t="n">
        <v>0</v>
      </c>
      <c r="CX196" s="247" t="n">
        <v>0</v>
      </c>
      <c r="CY196" s="247" t="n">
        <v>0</v>
      </c>
      <c r="CZ196" s="247" t="n">
        <v>0</v>
      </c>
      <c r="DA196" s="247" t="n">
        <v>0</v>
      </c>
      <c r="DB196" s="247" t="n">
        <v>0</v>
      </c>
      <c r="DC196" s="255" t="n">
        <v>0</v>
      </c>
      <c r="DD196" s="255" t="n">
        <v>0</v>
      </c>
      <c r="DE196" s="255" t="n">
        <v>0</v>
      </c>
      <c r="DF196" s="255" t="n">
        <v>0</v>
      </c>
      <c r="DG196" s="255" t="n">
        <v>0</v>
      </c>
      <c r="DH196" s="255" t="n">
        <v>0</v>
      </c>
      <c r="DI196" s="256" t="n">
        <v>20600588355</v>
      </c>
      <c r="DJ196" s="257" t="inlineStr">
        <is>
          <t>COOPERATIVA AGROECOLOGICA GRANO ANDINO DISTRITO DE SARTIMBAMBA COOP GRANO ANDINO</t>
        </is>
      </c>
      <c r="DK196" s="257" t="inlineStr">
        <is>
          <t>02 Cooperativa</t>
        </is>
      </c>
      <c r="DL196" s="258" t="n"/>
      <c r="DM196" s="258" t="n"/>
      <c r="DN196" s="258" t="n"/>
      <c r="DO196" s="258" t="n"/>
      <c r="DP196" s="258" t="n"/>
      <c r="DQ196" s="258" t="n"/>
      <c r="DR196" s="258" t="n"/>
      <c r="DS196" s="258" t="n"/>
      <c r="DT196" s="258" t="n"/>
      <c r="DU196" s="258" t="n"/>
      <c r="DV196" s="258" t="n"/>
      <c r="DW196" s="258" t="n"/>
      <c r="DX196" s="258" t="n"/>
      <c r="DY196" s="258" t="n"/>
      <c r="DZ196" s="258" t="n"/>
      <c r="EA196" s="258" t="n"/>
      <c r="EB196" s="258" t="n"/>
      <c r="EC196" s="258" t="n"/>
      <c r="ED196" s="258" t="n"/>
      <c r="EE196" s="258" t="n"/>
    </row>
    <row r="197" hidden="1" ht="47.25" customHeight="1">
      <c r="A197" s="240" t="inlineStr">
        <is>
          <t>COOPERATIVA AGRARIA ECOLOGICA MARKAHUAMACHUCO</t>
        </is>
      </c>
      <c r="B197" s="240" t="inlineStr">
        <is>
          <t>QUINUA Y OTROS GRANOS</t>
        </is>
      </c>
      <c r="C197" s="240" t="inlineStr">
        <is>
          <t>QUINUA</t>
        </is>
      </c>
      <c r="D197" s="240" t="inlineStr">
        <is>
          <t>LA LIBERTAD</t>
        </is>
      </c>
      <c r="E197" s="240" t="inlineStr">
        <is>
          <t>130901</t>
        </is>
      </c>
      <c r="F197" s="240" t="inlineStr">
        <is>
          <t>LA LIBERTAD</t>
        </is>
      </c>
      <c r="G197" s="240" t="inlineStr">
        <is>
          <t>SANCHEZ CARRION</t>
        </is>
      </c>
      <c r="H197" s="240" t="inlineStr">
        <is>
          <t>HUAMACHUCO</t>
        </is>
      </c>
      <c r="I197" s="241" t="n">
        <v>1</v>
      </c>
      <c r="J197" s="241" t="n">
        <v>1</v>
      </c>
      <c r="K197" s="241" t="n">
        <v>1</v>
      </c>
      <c r="L197" s="241" t="n">
        <v>1</v>
      </c>
      <c r="M197" s="241" t="n">
        <v>1</v>
      </c>
      <c r="N197" s="241" t="n">
        <v>1</v>
      </c>
      <c r="O197" s="241" t="n"/>
      <c r="P197" s="241" t="n"/>
      <c r="Q197" s="241" t="inlineStr">
        <is>
          <t>PAC</t>
        </is>
      </c>
      <c r="R197" s="242">
        <f>IF(I197=1,I$2,"")&amp;IF(J197=1,IF(I197=1,"-","")&amp;J$2,"")&amp;IF(K197=1,IF(OR(J197=1,I197=1),"-","")&amp;K$2,"")&amp;IF(L197=1,IF(OR(K197=1,J197=1,I197=1),"-","")&amp;L$2,"")&amp;IF(M197=1,IF(OR(L197=1,K197=1,J197=1,I197=1),"-","")&amp;M$2,"")&amp;IF(N197=1,IF(OR(M197=1,L197=1,K197=1,J197=1,I197=1),"-","")&amp;N$2,"")&amp;IF(O197=1,IF(OR(N197=1,M197=1,L197=1,K197=1,J197=1,I197=1),"-","")&amp;O$2,"")&amp;IF(P197=1,IF(I197=1," - ",IF(J197=1," - ",IF(K197=1," - ",IF(L197=1," - ",IF(M197=1," - ",IF(N197=1," - ",IF(O197=1," - ","")))))))&amp;P$2,"")</f>
        <v/>
      </c>
      <c r="S197" s="243">
        <f>SUM('b2'!$I197:$P197)</f>
        <v/>
      </c>
      <c r="T197" s="243">
        <f>IF(OR('b2'!$J197=1,'b2'!$K197=1,'b2'!$L197=1,'b2'!$M197=1,'b2'!$N197=1,'b2'!$O197=1,'b2'!$P197=1),"SI","NO")</f>
        <v/>
      </c>
      <c r="U197" s="243">
        <f>IF(OR('b2'!$K197=1,'b2'!$L197=1,'b2'!$M197=1,'b2'!$N197=1,'b2'!$O197=1,'b2'!$P197=1),"SI","NO")</f>
        <v/>
      </c>
      <c r="V197" s="244" t="n">
        <v>73</v>
      </c>
      <c r="W197" s="245" t="n">
        <v>54</v>
      </c>
      <c r="X197" s="245" t="n">
        <v>29</v>
      </c>
      <c r="Y197" s="244" t="n">
        <v>83</v>
      </c>
      <c r="Z197" s="245" t="n">
        <v>53</v>
      </c>
      <c r="AA197" s="245" t="n">
        <v>29</v>
      </c>
      <c r="AB197" s="244" t="n">
        <v>82</v>
      </c>
      <c r="AC197" s="245" t="n">
        <v>57</v>
      </c>
      <c r="AD197" s="245" t="n">
        <v>27</v>
      </c>
      <c r="AE197" s="244" t="n">
        <v>84</v>
      </c>
      <c r="AF197" s="245" t="n">
        <v>57</v>
      </c>
      <c r="AG197" s="245" t="n">
        <v>27</v>
      </c>
      <c r="AH197" s="244" t="n">
        <v>84</v>
      </c>
      <c r="AI197" s="245" t="n">
        <v>65</v>
      </c>
      <c r="AJ197" s="245" t="n">
        <v>27</v>
      </c>
      <c r="AK197" s="244" t="n">
        <v>92</v>
      </c>
      <c r="AL197" s="245" t="n">
        <v>0</v>
      </c>
      <c r="AM197" s="245" t="n">
        <v>0</v>
      </c>
      <c r="AN197" s="244" t="n">
        <v>0</v>
      </c>
      <c r="AO197" s="245" t="n">
        <v>0</v>
      </c>
      <c r="AP197" s="245" t="n">
        <v>0</v>
      </c>
      <c r="AQ197" s="244" t="n">
        <v>0</v>
      </c>
      <c r="AR197" s="244">
        <f>IF('b2'!$AQ197&gt;0,'b2'!$AQ197,IF('b2'!$AN197&gt;0,'b2'!$AN197,IF('b2'!$AK197&gt;0,'b2'!$AK197,IF('b2'!$AH197&gt;0,'b2'!$AH197,IF('b2'!$AE197&gt;0,'b2'!$AE197,IF('b2'!$AB197&gt;0,'b2'!$AB197,IF('b2'!$Y197&gt;0,'b2'!$Y197,IF('b2'!$V197&gt;0,'b2'!$V197," ---"))))))))</f>
        <v/>
      </c>
      <c r="AS197" s="246" t="n">
        <v>18</v>
      </c>
      <c r="AT197" s="246" t="n">
        <v>11</v>
      </c>
      <c r="AU197" s="246" t="n">
        <v>41</v>
      </c>
      <c r="AV197" s="246" t="n">
        <v>6</v>
      </c>
      <c r="AW197" s="246" t="n">
        <v>34</v>
      </c>
      <c r="AX197" s="246" t="n">
        <v>2</v>
      </c>
      <c r="AY197" s="246" t="n">
        <v>25</v>
      </c>
      <c r="AZ197" s="246" t="n">
        <v>3</v>
      </c>
      <c r="BA197" s="246" t="n">
        <v>0</v>
      </c>
      <c r="BB197" s="246" t="n">
        <v>0</v>
      </c>
      <c r="BC197" s="246" t="n">
        <v>0</v>
      </c>
      <c r="BD197" s="246" t="n">
        <v>0</v>
      </c>
      <c r="BE197" s="247" t="n">
        <v>0</v>
      </c>
      <c r="BF197" s="248" t="n">
        <v>150304.29</v>
      </c>
      <c r="BG197" s="248" t="n">
        <v>0</v>
      </c>
      <c r="BH197" s="249" t="n">
        <v>150304.29</v>
      </c>
      <c r="BI197" s="250" t="inlineStr">
        <is>
          <t>#REF!</t>
        </is>
      </c>
      <c r="BJ197" s="251" t="inlineStr">
        <is>
          <t>#REF!</t>
        </is>
      </c>
      <c r="BK197" s="248" t="n">
        <v>515547.12</v>
      </c>
      <c r="BL197" s="248" t="n">
        <v>0</v>
      </c>
      <c r="BM197" s="249" t="n">
        <v>515547.12</v>
      </c>
      <c r="BN197" s="250" t="inlineStr">
        <is>
          <t>#REF!</t>
        </is>
      </c>
      <c r="BO197" s="251" t="inlineStr">
        <is>
          <t>#REF!</t>
        </is>
      </c>
      <c r="BP197" s="248" t="n">
        <v>516000</v>
      </c>
      <c r="BQ197" s="248" t="n">
        <v>0</v>
      </c>
      <c r="BR197" s="249" t="n">
        <v>516000</v>
      </c>
      <c r="BS197" s="250" t="inlineStr">
        <is>
          <t>#REF!</t>
        </is>
      </c>
      <c r="BT197" s="251">
        <f>'[2]DATA CONSOLIDADA 2018-2025 '!$BR199-'b2'!$BO197</f>
        <v/>
      </c>
      <c r="BU197" s="248" t="n">
        <v>510000</v>
      </c>
      <c r="BV197" s="248" t="n">
        <v>0</v>
      </c>
      <c r="BW197" s="249" t="n">
        <v>510000</v>
      </c>
      <c r="BX197" s="250" t="inlineStr">
        <is>
          <t>#REF!</t>
        </is>
      </c>
      <c r="BY197" s="251" t="inlineStr">
        <is>
          <t>#REF!</t>
        </is>
      </c>
      <c r="BZ197" s="248" t="n">
        <v>653514.4399999999</v>
      </c>
      <c r="CA197" s="248" t="n">
        <v>0</v>
      </c>
      <c r="CB197" s="249" t="n">
        <v>653514.4399999999</v>
      </c>
      <c r="CC197" s="250" t="inlineStr">
        <is>
          <t>#REF!</t>
        </is>
      </c>
      <c r="CD197" s="251">
        <f>'[2]DATA CONSOLIDADA 2018-2025 '!$CB199-'b2'!$BW197</f>
        <v/>
      </c>
      <c r="CE197" s="253" t="n">
        <v>0</v>
      </c>
      <c r="CF197" s="253" t="n">
        <v>0</v>
      </c>
      <c r="CG197" s="254" t="n">
        <v>0</v>
      </c>
      <c r="CH197" s="250" t="inlineStr">
        <is>
          <t>#REF!</t>
        </is>
      </c>
      <c r="CI197" s="251">
        <f>'[2]DATA CONSOLIDADA 2018-2025 '!$CG199-'b2'!$CB197</f>
        <v/>
      </c>
      <c r="CJ197" s="247" t="inlineStr">
        <is>
          <t>#REF!</t>
        </is>
      </c>
      <c r="CK197" s="247" t="n">
        <v>0</v>
      </c>
      <c r="CL197" s="247" t="n">
        <v>0</v>
      </c>
      <c r="CM197" s="247" t="n">
        <v>0</v>
      </c>
      <c r="CN197" s="247" t="inlineStr">
        <is>
          <t>#REF!</t>
        </is>
      </c>
      <c r="CO197" s="251">
        <f>'[2]DATA CONSOLIDADA 2018-2025 '!$CM199-'b2'!$CG197</f>
        <v/>
      </c>
      <c r="CP197" s="253" t="n">
        <v>0</v>
      </c>
      <c r="CQ197" s="253" t="n">
        <v>388050</v>
      </c>
      <c r="CR197" s="253" t="n">
        <v>0</v>
      </c>
      <c r="CS197" s="253" t="n">
        <v>265464.44155</v>
      </c>
      <c r="CT197" s="253" t="n">
        <v>0</v>
      </c>
      <c r="CU197" s="253" t="n">
        <v>0</v>
      </c>
      <c r="CV197" s="247" t="n">
        <v>653514.44155</v>
      </c>
      <c r="CW197" s="247" t="n">
        <v>0</v>
      </c>
      <c r="CX197" s="247" t="n">
        <v>0</v>
      </c>
      <c r="CY197" s="247" t="n">
        <v>0</v>
      </c>
      <c r="CZ197" s="247" t="n">
        <v>0</v>
      </c>
      <c r="DA197" s="247" t="n">
        <v>0</v>
      </c>
      <c r="DB197" s="247" t="n">
        <v>0</v>
      </c>
      <c r="DC197" s="255" t="n">
        <v>0</v>
      </c>
      <c r="DD197" s="255" t="n">
        <v>0</v>
      </c>
      <c r="DE197" s="255" t="n">
        <v>0</v>
      </c>
      <c r="DF197" s="255" t="n">
        <v>0</v>
      </c>
      <c r="DG197" s="255" t="n">
        <v>0</v>
      </c>
      <c r="DH197" s="255" t="n">
        <v>0</v>
      </c>
      <c r="DI197" s="256" t="n">
        <v>20601125715</v>
      </c>
      <c r="DJ197" s="257" t="inlineStr">
        <is>
          <t>COOPERATIVA AGRARIA ECOLOGICA MARKAHUAMACHUCO</t>
        </is>
      </c>
      <c r="DK197" s="257" t="inlineStr">
        <is>
          <t>02 Cooperativa</t>
        </is>
      </c>
      <c r="DL197" s="258" t="n"/>
      <c r="DM197" s="258" t="n"/>
      <c r="DN197" s="258" t="n"/>
      <c r="DO197" s="258" t="n"/>
      <c r="DP197" s="258" t="n"/>
      <c r="DQ197" s="258" t="n"/>
      <c r="DR197" s="258" t="n"/>
      <c r="DS197" s="258" t="n"/>
      <c r="DT197" s="258" t="n"/>
      <c r="DU197" s="258" t="n"/>
      <c r="DV197" s="258" t="n"/>
      <c r="DW197" s="258" t="n"/>
      <c r="DX197" s="258" t="n"/>
      <c r="DY197" s="258" t="n"/>
      <c r="DZ197" s="258" t="n"/>
      <c r="EA197" s="258" t="n"/>
      <c r="EB197" s="258" t="n"/>
      <c r="EC197" s="258" t="n"/>
      <c r="ED197" s="258" t="n"/>
      <c r="EE197" s="258" t="n"/>
    </row>
    <row r="198" hidden="1" ht="47.25" customHeight="1">
      <c r="A198" s="240" t="inlineStr">
        <is>
          <t>COOPERATIVA AGRARIA ALTO ANDINA CHUGAY</t>
        </is>
      </c>
      <c r="B198" s="240" t="inlineStr">
        <is>
          <t>TARWI</t>
        </is>
      </c>
      <c r="C198" s="240" t="inlineStr">
        <is>
          <t>TARWI</t>
        </is>
      </c>
      <c r="D198" s="240" t="inlineStr">
        <is>
          <t>LA LIBERTAD</t>
        </is>
      </c>
      <c r="E198" s="240" t="inlineStr">
        <is>
          <t>130902</t>
        </is>
      </c>
      <c r="F198" s="240" t="inlineStr">
        <is>
          <t>LA LIBERTAD</t>
        </is>
      </c>
      <c r="G198" s="240" t="inlineStr">
        <is>
          <t>SANCHEZ CARRION</t>
        </is>
      </c>
      <c r="H198" s="240" t="inlineStr">
        <is>
          <t>CHUGAY</t>
        </is>
      </c>
      <c r="I198" s="241" t="n"/>
      <c r="J198" s="241" t="n">
        <v>1</v>
      </c>
      <c r="K198" s="241" t="n">
        <v>1</v>
      </c>
      <c r="L198" s="241" t="n">
        <v>1</v>
      </c>
      <c r="M198" s="241" t="n">
        <v>1</v>
      </c>
      <c r="N198" s="241" t="n">
        <v>1</v>
      </c>
      <c r="O198" s="241" t="n"/>
      <c r="P198" s="241" t="n"/>
      <c r="Q198" s="241" t="inlineStr">
        <is>
          <t>PAC</t>
        </is>
      </c>
      <c r="R198" s="242">
        <f>IF(I198=1,I$2,"")&amp;IF(J198=1,IF(I198=1,"-","")&amp;J$2,"")&amp;IF(K198=1,IF(OR(J198=1,I198=1),"-","")&amp;K$2,"")&amp;IF(L198=1,IF(OR(K198=1,J198=1,I198=1),"-","")&amp;L$2,"")&amp;IF(M198=1,IF(OR(L198=1,K198=1,J198=1,I198=1),"-","")&amp;M$2,"")&amp;IF(N198=1,IF(OR(M198=1,L198=1,K198=1,J198=1,I198=1),"-","")&amp;N$2,"")&amp;IF(O198=1,IF(OR(N198=1,M198=1,L198=1,K198=1,J198=1,I198=1),"-","")&amp;O$2,"")&amp;IF(P198=1,IF(I198=1," - ",IF(J198=1," - ",IF(K198=1," - ",IF(L198=1," - ",IF(M198=1," - ",IF(N198=1," - ",IF(O198=1," - ","")))))))&amp;P$2,"")</f>
        <v/>
      </c>
      <c r="S198" s="243">
        <f>SUM('b2'!$I198:$P198)</f>
        <v/>
      </c>
      <c r="T198" s="243">
        <f>IF(OR('b2'!$J198=1,'b2'!$K198=1,'b2'!$L198=1,'b2'!$M198=1,'b2'!$N198=1,'b2'!$O198=1,'b2'!$P198=1),"SI","NO")</f>
        <v/>
      </c>
      <c r="U198" s="243">
        <f>IF(OR('b2'!$K198=1,'b2'!$L198=1,'b2'!$M198=1,'b2'!$N198=1,'b2'!$O198=1,'b2'!$P198=1),"SI","NO")</f>
        <v/>
      </c>
      <c r="V198" s="244" t="n">
        <v>0</v>
      </c>
      <c r="W198" s="245" t="n">
        <v>88</v>
      </c>
      <c r="X198" s="245" t="n">
        <v>27</v>
      </c>
      <c r="Y198" s="244" t="n">
        <v>115</v>
      </c>
      <c r="Z198" s="245" t="n">
        <v>88</v>
      </c>
      <c r="AA198" s="245" t="n">
        <v>27</v>
      </c>
      <c r="AB198" s="244" t="n">
        <v>115</v>
      </c>
      <c r="AC198" s="245" t="n">
        <v>89</v>
      </c>
      <c r="AD198" s="245" t="n">
        <v>27</v>
      </c>
      <c r="AE198" s="244" t="n">
        <v>116</v>
      </c>
      <c r="AF198" s="245" t="n">
        <v>89</v>
      </c>
      <c r="AG198" s="245" t="n">
        <v>27</v>
      </c>
      <c r="AH198" s="244" t="n">
        <v>116</v>
      </c>
      <c r="AI198" s="245" t="n">
        <v>89</v>
      </c>
      <c r="AJ198" s="245" t="n">
        <v>27</v>
      </c>
      <c r="AK198" s="244" t="n">
        <v>116</v>
      </c>
      <c r="AL198" s="245" t="n">
        <v>0</v>
      </c>
      <c r="AM198" s="245" t="n">
        <v>0</v>
      </c>
      <c r="AN198" s="244" t="n">
        <v>0</v>
      </c>
      <c r="AO198" s="245" t="n">
        <v>0</v>
      </c>
      <c r="AP198" s="245" t="n">
        <v>0</v>
      </c>
      <c r="AQ198" s="244" t="n">
        <v>0</v>
      </c>
      <c r="AR198" s="244">
        <f>IF('b2'!$AQ198&gt;0,'b2'!$AQ198,IF('b2'!$AN198&gt;0,'b2'!$AN198,IF('b2'!$AK198&gt;0,'b2'!$AK198,IF('b2'!$AH198&gt;0,'b2'!$AH198,IF('b2'!$AE198&gt;0,'b2'!$AE198,IF('b2'!$AB198&gt;0,'b2'!$AB198,IF('b2'!$Y198&gt;0,'b2'!$Y198,IF('b2'!$V198&gt;0,'b2'!$V198," ---"))))))))</f>
        <v/>
      </c>
      <c r="AS198" s="246" t="n">
        <v>16</v>
      </c>
      <c r="AT198" s="246" t="n">
        <v>9</v>
      </c>
      <c r="AU198" s="246" t="n">
        <v>42</v>
      </c>
      <c r="AV198" s="246" t="n">
        <v>6</v>
      </c>
      <c r="AW198" s="246" t="n">
        <v>34</v>
      </c>
      <c r="AX198" s="246" t="n">
        <v>2</v>
      </c>
      <c r="AY198" s="246" t="n">
        <v>24</v>
      </c>
      <c r="AZ198" s="246" t="n">
        <v>3</v>
      </c>
      <c r="BA198" s="246" t="n">
        <v>0</v>
      </c>
      <c r="BB198" s="246" t="n">
        <v>0</v>
      </c>
      <c r="BC198" s="246" t="n">
        <v>0</v>
      </c>
      <c r="BD198" s="246" t="n">
        <v>0</v>
      </c>
      <c r="BE198" s="247" t="n">
        <v>0</v>
      </c>
      <c r="BF198" s="248" t="n">
        <v>0</v>
      </c>
      <c r="BG198" s="248" t="n">
        <v>0</v>
      </c>
      <c r="BH198" s="249" t="n">
        <v>0</v>
      </c>
      <c r="BI198" s="250" t="inlineStr">
        <is>
          <t>#REF!</t>
        </is>
      </c>
      <c r="BJ198" s="251" t="inlineStr">
        <is>
          <t>#REF!</t>
        </is>
      </c>
      <c r="BK198" s="248" t="n">
        <v>0</v>
      </c>
      <c r="BL198" s="248" t="n">
        <v>0</v>
      </c>
      <c r="BM198" s="249" t="n">
        <v>0</v>
      </c>
      <c r="BN198" s="250" t="inlineStr">
        <is>
          <t>#REF!</t>
        </is>
      </c>
      <c r="BO198" s="251" t="inlineStr">
        <is>
          <t>#REF!</t>
        </is>
      </c>
      <c r="BP198" s="248" t="n">
        <v>0</v>
      </c>
      <c r="BQ198" s="248" t="n">
        <v>0</v>
      </c>
      <c r="BR198" s="249" t="n">
        <v>0</v>
      </c>
      <c r="BS198" s="250" t="inlineStr">
        <is>
          <t>#REF!</t>
        </is>
      </c>
      <c r="BT198" s="251">
        <f>'[2]DATA CONSOLIDADA 2018-2025 '!$BR200-'b2'!$BO198</f>
        <v/>
      </c>
      <c r="BU198" s="248" t="n">
        <v>0</v>
      </c>
      <c r="BV198" s="248" t="n">
        <v>0</v>
      </c>
      <c r="BW198" s="249" t="n">
        <v>0</v>
      </c>
      <c r="BX198" s="250" t="inlineStr">
        <is>
          <t>#REF!</t>
        </is>
      </c>
      <c r="BY198" s="251" t="inlineStr">
        <is>
          <t>#REF!</t>
        </is>
      </c>
      <c r="BZ198" s="248" t="n">
        <v>113750</v>
      </c>
      <c r="CA198" s="248" t="n">
        <v>0</v>
      </c>
      <c r="CB198" s="249" t="n">
        <v>113750</v>
      </c>
      <c r="CC198" s="250" t="inlineStr">
        <is>
          <t>#REF!</t>
        </is>
      </c>
      <c r="CD198" s="251">
        <f>'[2]DATA CONSOLIDADA 2018-2025 '!$CB200-'b2'!$BW198</f>
        <v/>
      </c>
      <c r="CE198" s="253" t="n">
        <v>0</v>
      </c>
      <c r="CF198" s="253" t="n">
        <v>0</v>
      </c>
      <c r="CG198" s="254" t="n">
        <v>0</v>
      </c>
      <c r="CH198" s="250" t="inlineStr">
        <is>
          <t>#REF!</t>
        </is>
      </c>
      <c r="CI198" s="251">
        <f>'[2]DATA CONSOLIDADA 2018-2025 '!$CG200-'b2'!$CB198</f>
        <v/>
      </c>
      <c r="CJ198" s="247" t="inlineStr">
        <is>
          <t>#REF!</t>
        </is>
      </c>
      <c r="CK198" s="247" t="n">
        <v>0</v>
      </c>
      <c r="CL198" s="247" t="n">
        <v>0</v>
      </c>
      <c r="CM198" s="247" t="n">
        <v>0</v>
      </c>
      <c r="CN198" s="247" t="inlineStr">
        <is>
          <t>#REF!</t>
        </is>
      </c>
      <c r="CO198" s="251">
        <f>'[2]DATA CONSOLIDADA 2018-2025 '!$CM200-'b2'!$CG198</f>
        <v/>
      </c>
      <c r="CP198" s="253" t="n">
        <v>0</v>
      </c>
      <c r="CQ198" s="253" t="n">
        <v>113750</v>
      </c>
      <c r="CR198" s="253" t="n">
        <v>0</v>
      </c>
      <c r="CS198" s="253" t="n">
        <v>0</v>
      </c>
      <c r="CT198" s="253" t="n">
        <v>0</v>
      </c>
      <c r="CU198" s="253" t="n">
        <v>0</v>
      </c>
      <c r="CV198" s="247" t="n">
        <v>113750</v>
      </c>
      <c r="CW198" s="247" t="n">
        <v>0</v>
      </c>
      <c r="CX198" s="247" t="n">
        <v>0</v>
      </c>
      <c r="CY198" s="247" t="n">
        <v>0</v>
      </c>
      <c r="CZ198" s="247" t="n">
        <v>0</v>
      </c>
      <c r="DA198" s="247" t="n">
        <v>0</v>
      </c>
      <c r="DB198" s="247" t="n">
        <v>0</v>
      </c>
      <c r="DC198" s="255" t="n">
        <v>0</v>
      </c>
      <c r="DD198" s="255" t="n">
        <v>0</v>
      </c>
      <c r="DE198" s="255" t="n">
        <v>0</v>
      </c>
      <c r="DF198" s="255" t="n">
        <v>0</v>
      </c>
      <c r="DG198" s="255" t="n">
        <v>0</v>
      </c>
      <c r="DH198" s="255" t="n">
        <v>0</v>
      </c>
      <c r="DI198" s="256" t="n">
        <v>20600370619</v>
      </c>
      <c r="DJ198" s="257" t="inlineStr">
        <is>
          <t xml:space="preserve"> COOPERATIVA AGRARIA ALTO ANDINA CHUGAY</t>
        </is>
      </c>
      <c r="DK198" s="257" t="inlineStr">
        <is>
          <t>02 Cooperativa</t>
        </is>
      </c>
      <c r="DL198" s="258" t="n"/>
      <c r="DM198" s="258" t="n"/>
      <c r="DN198" s="258" t="n"/>
      <c r="DO198" s="258" t="n"/>
      <c r="DP198" s="258" t="n"/>
      <c r="DQ198" s="258" t="n"/>
      <c r="DR198" s="258" t="n"/>
      <c r="DS198" s="258" t="n"/>
      <c r="DT198" s="258" t="n"/>
      <c r="DU198" s="258" t="n"/>
      <c r="DV198" s="258" t="n"/>
      <c r="DW198" s="258" t="n"/>
      <c r="DX198" s="258" t="n"/>
      <c r="DY198" s="258" t="n"/>
      <c r="DZ198" s="258" t="n"/>
      <c r="EA198" s="258" t="n"/>
      <c r="EB198" s="258" t="n"/>
      <c r="EC198" s="258" t="n"/>
      <c r="ED198" s="258" t="n"/>
      <c r="EE198" s="258" t="n"/>
    </row>
    <row r="199" hidden="1" ht="47.25" customHeight="1">
      <c r="A199" s="240" t="inlineStr">
        <is>
          <t>CONSORCIO DE ASOCIACIONES DE PRODUCTORES DE LA PROVINCIA DE SANCHEZ CARRION</t>
        </is>
      </c>
      <c r="B199" s="240" t="inlineStr">
        <is>
          <t>QUINUA Y OTROS GRANOS</t>
        </is>
      </c>
      <c r="C199" s="240" t="inlineStr">
        <is>
          <t>QUINUA</t>
        </is>
      </c>
      <c r="D199" s="240" t="inlineStr">
        <is>
          <t>LA LIBERTAD</t>
        </is>
      </c>
      <c r="E199" s="240" t="inlineStr">
        <is>
          <t>130901</t>
        </is>
      </c>
      <c r="F199" s="240" t="inlineStr">
        <is>
          <t>LA LIBERTAD</t>
        </is>
      </c>
      <c r="G199" s="240" t="inlineStr">
        <is>
          <t>SANCHEZ CARRION</t>
        </is>
      </c>
      <c r="H199" s="240" t="inlineStr">
        <is>
          <t>HUAMACHUCO</t>
        </is>
      </c>
      <c r="I199" s="241" t="n"/>
      <c r="J199" s="241" t="n">
        <v>1</v>
      </c>
      <c r="K199" s="241" t="n"/>
      <c r="L199" s="241" t="n"/>
      <c r="M199" s="241" t="n"/>
      <c r="N199" s="241" t="n"/>
      <c r="O199" s="241" t="n"/>
      <c r="P199" s="241" t="n"/>
      <c r="Q199" s="241" t="inlineStr">
        <is>
          <t>PAC</t>
        </is>
      </c>
      <c r="R199" s="242">
        <f>IF(I199=1,I$2,"")&amp;IF(J199=1,IF(I199=1,"-","")&amp;J$2,"")&amp;IF(K199=1,IF(OR(J199=1,I199=1),"-","")&amp;K$2,"")&amp;IF(L199=1,IF(OR(K199=1,J199=1,I199=1),"-","")&amp;L$2,"")&amp;IF(M199=1,IF(OR(L199=1,K199=1,J199=1,I199=1),"-","")&amp;M$2,"")&amp;IF(N199=1,IF(OR(M199=1,L199=1,K199=1,J199=1,I199=1),"-","")&amp;N$2,"")&amp;IF(O199=1,IF(OR(N199=1,M199=1,L199=1,K199=1,J199=1,I199=1),"-","")&amp;O$2,"")&amp;IF(P199=1,IF(I199=1," - ",IF(J199=1," - ",IF(K199=1," - ",IF(L199=1," - ",IF(M199=1," - ",IF(N199=1," - ",IF(O199=1," - ","")))))))&amp;P$2,"")</f>
        <v/>
      </c>
      <c r="S199" s="243">
        <f>SUM('b2'!$I199:$P199)</f>
        <v/>
      </c>
      <c r="T199" s="243">
        <f>IF(OR('b2'!$J199=1,'b2'!$K199=1,'b2'!$L199=1,'b2'!$M199=1,'b2'!$N199=1,'b2'!$O199=1,'b2'!$P199=1),"SI","NO")</f>
        <v/>
      </c>
      <c r="U199" s="243">
        <f>IF(OR('b2'!$K199=1,'b2'!$L199=1,'b2'!$M199=1,'b2'!$N199=1,'b2'!$O199=1,'b2'!$P199=1),"SI","NO")</f>
        <v/>
      </c>
      <c r="V199" s="244" t="n">
        <v>0</v>
      </c>
      <c r="W199" s="245" t="n">
        <v>77</v>
      </c>
      <c r="X199" s="245" t="n">
        <v>38</v>
      </c>
      <c r="Y199" s="244" t="n">
        <v>115</v>
      </c>
      <c r="Z199" s="245" t="n">
        <v>0</v>
      </c>
      <c r="AA199" s="245" t="n">
        <v>0</v>
      </c>
      <c r="AB199" s="244" t="n">
        <v>0</v>
      </c>
      <c r="AC199" s="245" t="n">
        <v>0</v>
      </c>
      <c r="AD199" s="245" t="n">
        <v>0</v>
      </c>
      <c r="AE199" s="244" t="n">
        <v>0</v>
      </c>
      <c r="AF199" s="245" t="n">
        <v>0</v>
      </c>
      <c r="AG199" s="245" t="n">
        <v>0</v>
      </c>
      <c r="AH199" s="244" t="n">
        <v>0</v>
      </c>
      <c r="AI199" s="245" t="n">
        <v>0</v>
      </c>
      <c r="AJ199" s="245" t="n">
        <v>0</v>
      </c>
      <c r="AK199" s="244" t="n">
        <v>0</v>
      </c>
      <c r="AL199" s="245" t="n">
        <v>0</v>
      </c>
      <c r="AM199" s="245" t="n">
        <v>0</v>
      </c>
      <c r="AN199" s="244" t="n">
        <v>0</v>
      </c>
      <c r="AO199" s="245" t="n">
        <v>0</v>
      </c>
      <c r="AP199" s="245" t="n">
        <v>0</v>
      </c>
      <c r="AQ199" s="244" t="n">
        <v>0</v>
      </c>
      <c r="AR199" s="244">
        <f>IF('b2'!$AQ199&gt;0,'b2'!$AQ199,IF('b2'!$AN199&gt;0,'b2'!$AN199,IF('b2'!$AK199&gt;0,'b2'!$AK199,IF('b2'!$AH199&gt;0,'b2'!$AH199,IF('b2'!$AE199&gt;0,'b2'!$AE199,IF('b2'!$AB199&gt;0,'b2'!$AB199,IF('b2'!$Y199&gt;0,'b2'!$Y199,IF('b2'!$V199&gt;0,'b2'!$V199," ---"))))))))</f>
        <v/>
      </c>
      <c r="AS199" s="246" t="n">
        <v>0</v>
      </c>
      <c r="AT199" s="246" t="n">
        <v>0</v>
      </c>
      <c r="AU199" s="246" t="n">
        <v>0</v>
      </c>
      <c r="AV199" s="246" t="n">
        <v>0</v>
      </c>
      <c r="AW199" s="246" t="n">
        <v>0</v>
      </c>
      <c r="AX199" s="246" t="n">
        <v>0</v>
      </c>
      <c r="AY199" s="246" t="n">
        <v>0</v>
      </c>
      <c r="AZ199" s="246" t="n">
        <v>0</v>
      </c>
      <c r="BA199" s="246" t="n">
        <v>0</v>
      </c>
      <c r="BB199" s="246" t="n">
        <v>0</v>
      </c>
      <c r="BC199" s="246" t="n">
        <v>0</v>
      </c>
      <c r="BD199" s="246" t="n">
        <v>0</v>
      </c>
      <c r="BE199" s="247" t="n">
        <v>0</v>
      </c>
      <c r="BF199" s="248" t="n">
        <v>0</v>
      </c>
      <c r="BG199" s="248" t="n">
        <v>0</v>
      </c>
      <c r="BH199" s="249" t="n">
        <v>0</v>
      </c>
      <c r="BI199" s="250" t="inlineStr">
        <is>
          <t>#REF!</t>
        </is>
      </c>
      <c r="BJ199" s="251" t="inlineStr">
        <is>
          <t>#REF!</t>
        </is>
      </c>
      <c r="BK199" s="252" t="n">
        <v>0</v>
      </c>
      <c r="BL199" s="252" t="n">
        <v>0</v>
      </c>
      <c r="BM199" s="247" t="n">
        <v>0</v>
      </c>
      <c r="BN199" s="250" t="inlineStr">
        <is>
          <t>#REF!</t>
        </is>
      </c>
      <c r="BO199" s="251" t="inlineStr">
        <is>
          <t>#REF!</t>
        </is>
      </c>
      <c r="BP199" s="248" t="n">
        <v>0</v>
      </c>
      <c r="BQ199" s="248" t="n">
        <v>0</v>
      </c>
      <c r="BR199" s="249" t="n">
        <v>0</v>
      </c>
      <c r="BS199" s="250" t="inlineStr">
        <is>
          <t>#REF!</t>
        </is>
      </c>
      <c r="BT199" s="251">
        <f>'[2]DATA CONSOLIDADA 2018-2025 '!$BR201-'b2'!$BO199</f>
        <v/>
      </c>
      <c r="BU199" s="248" t="n">
        <v>0</v>
      </c>
      <c r="BV199" s="248" t="n">
        <v>0</v>
      </c>
      <c r="BW199" s="249" t="n">
        <v>0</v>
      </c>
      <c r="BX199" s="250" t="inlineStr">
        <is>
          <t>#REF!</t>
        </is>
      </c>
      <c r="BY199" s="251" t="inlineStr">
        <is>
          <t>#REF!</t>
        </is>
      </c>
      <c r="BZ199" s="248" t="n">
        <v>0</v>
      </c>
      <c r="CA199" s="248" t="n">
        <v>0</v>
      </c>
      <c r="CB199" s="249" t="n">
        <v>0</v>
      </c>
      <c r="CC199" s="250" t="inlineStr">
        <is>
          <t>#REF!</t>
        </is>
      </c>
      <c r="CD199" s="251">
        <f>'[2]DATA CONSOLIDADA 2018-2025 '!$CB201-'b2'!$BW199</f>
        <v/>
      </c>
      <c r="CE199" s="253" t="n">
        <v>0</v>
      </c>
      <c r="CF199" s="253" t="n">
        <v>0</v>
      </c>
      <c r="CG199" s="254" t="n">
        <v>0</v>
      </c>
      <c r="CH199" s="250" t="inlineStr">
        <is>
          <t>#REF!</t>
        </is>
      </c>
      <c r="CI199" s="251">
        <f>'[2]DATA CONSOLIDADA 2018-2025 '!$CG201-'b2'!$CB199</f>
        <v/>
      </c>
      <c r="CJ199" s="247" t="inlineStr">
        <is>
          <t>#REF!</t>
        </is>
      </c>
      <c r="CK199" s="247" t="n">
        <v>0</v>
      </c>
      <c r="CL199" s="247" t="n">
        <v>0</v>
      </c>
      <c r="CM199" s="247" t="n">
        <v>0</v>
      </c>
      <c r="CN199" s="247" t="inlineStr">
        <is>
          <t>#REF!</t>
        </is>
      </c>
      <c r="CO199" s="251">
        <f>'[2]DATA CONSOLIDADA 2018-2025 '!$CM201-'b2'!$CG199</f>
        <v/>
      </c>
      <c r="CP199" s="253" t="n">
        <v>0</v>
      </c>
      <c r="CQ199" s="253" t="n">
        <v>0</v>
      </c>
      <c r="CR199" s="253" t="n">
        <v>0</v>
      </c>
      <c r="CS199" s="253" t="n">
        <v>0</v>
      </c>
      <c r="CT199" s="253" t="n">
        <v>0</v>
      </c>
      <c r="CU199" s="253" t="n">
        <v>0</v>
      </c>
      <c r="CV199" s="247" t="n">
        <v>0</v>
      </c>
      <c r="CW199" s="247" t="n">
        <v>0</v>
      </c>
      <c r="CX199" s="247" t="n">
        <v>0</v>
      </c>
      <c r="CY199" s="247" t="n">
        <v>0</v>
      </c>
      <c r="CZ199" s="247" t="n">
        <v>0</v>
      </c>
      <c r="DA199" s="247" t="n">
        <v>0</v>
      </c>
      <c r="DB199" s="247" t="n">
        <v>0</v>
      </c>
      <c r="DC199" s="255" t="n">
        <v>0</v>
      </c>
      <c r="DD199" s="255" t="n">
        <v>0</v>
      </c>
      <c r="DE199" s="255" t="n">
        <v>0</v>
      </c>
      <c r="DF199" s="255" t="n">
        <v>0</v>
      </c>
      <c r="DG199" s="255" t="n">
        <v>0</v>
      </c>
      <c r="DH199" s="255" t="n">
        <v>0</v>
      </c>
      <c r="DI199" s="256" t="n">
        <v>20600167384</v>
      </c>
      <c r="DJ199" s="257" t="inlineStr">
        <is>
          <t>CONSORCIO DE PRODUCTORES ORGANICOS DEL ANDE LIBERTEÑO</t>
        </is>
      </c>
      <c r="DK199" s="257" t="inlineStr">
        <is>
          <t>01 Asociación</t>
        </is>
      </c>
      <c r="DL199" s="258" t="n"/>
      <c r="DM199" s="258" t="n"/>
      <c r="DN199" s="258" t="n"/>
      <c r="DO199" s="258" t="n"/>
      <c r="DP199" s="258" t="n"/>
      <c r="DQ199" s="258" t="n"/>
      <c r="DR199" s="258" t="n"/>
      <c r="DS199" s="258" t="n"/>
      <c r="DT199" s="258" t="n"/>
      <c r="DU199" s="258" t="n"/>
      <c r="DV199" s="258" t="n"/>
      <c r="DW199" s="258" t="n"/>
      <c r="DX199" s="258" t="n"/>
      <c r="DY199" s="258" t="n"/>
      <c r="DZ199" s="258" t="n"/>
      <c r="EA199" s="258" t="n"/>
      <c r="EB199" s="258" t="n"/>
      <c r="EC199" s="258" t="n"/>
      <c r="ED199" s="258" t="n"/>
      <c r="EE199" s="258" t="n"/>
    </row>
    <row r="200" hidden="1" ht="47.25" customHeight="1">
      <c r="A200" s="240" t="inlineStr">
        <is>
          <t>ASOCIACION DE PEQUENOS PRODUCTORES AGROPECUARIOS PERLA DEL PARAISO</t>
        </is>
      </c>
      <c r="B200" s="240" t="inlineStr">
        <is>
          <t>DERIVADOS LACTEOS</t>
        </is>
      </c>
      <c r="C200" s="240" t="inlineStr">
        <is>
          <t>DERIVADOS LACTEOS</t>
        </is>
      </c>
      <c r="D200" s="240" t="inlineStr">
        <is>
          <t>LA LIBERTAD</t>
        </is>
      </c>
      <c r="E200" s="240" t="inlineStr">
        <is>
          <t>130602</t>
        </is>
      </c>
      <c r="F200" s="240" t="inlineStr">
        <is>
          <t>LA LIBERTAD</t>
        </is>
      </c>
      <c r="G200" s="240" t="inlineStr">
        <is>
          <t>OTUZCO</t>
        </is>
      </c>
      <c r="H200" s="240" t="inlineStr">
        <is>
          <t>AGALLPAMPA</t>
        </is>
      </c>
      <c r="I200" s="241" t="n"/>
      <c r="J200" s="241" t="n"/>
      <c r="K200" s="241" t="n"/>
      <c r="L200" s="241" t="n">
        <v>1</v>
      </c>
      <c r="M200" s="241" t="n">
        <v>1</v>
      </c>
      <c r="N200" s="241" t="n">
        <v>1</v>
      </c>
      <c r="O200" s="241" t="n">
        <v>1</v>
      </c>
      <c r="P200" s="241" t="n"/>
      <c r="Q200" s="241" t="inlineStr">
        <is>
          <t>PAC</t>
        </is>
      </c>
      <c r="R200" s="242">
        <f>IF(I200=1,I$2,"")&amp;IF(J200=1,IF(I200=1,"-","")&amp;J$2,"")&amp;IF(K200=1,IF(OR(J200=1,I200=1),"-","")&amp;K$2,"")&amp;IF(L200=1,IF(OR(K200=1,J200=1,I200=1),"-","")&amp;L$2,"")&amp;IF(M200=1,IF(OR(L200=1,K200=1,J200=1,I200=1),"-","")&amp;M$2,"")&amp;IF(N200=1,IF(OR(M200=1,L200=1,K200=1,J200=1,I200=1),"-","")&amp;N$2,"")&amp;IF(O200=1,IF(OR(N200=1,M200=1,L200=1,K200=1,J200=1,I200=1),"-","")&amp;O$2,"")&amp;IF(P200=1,IF(I200=1," - ",IF(J200=1," - ",IF(K200=1," - ",IF(L200=1," - ",IF(M200=1," - ",IF(N200=1," - ",IF(O200=1," - ","")))))))&amp;P$2,"")</f>
        <v/>
      </c>
      <c r="S200" s="243">
        <f>SUM('b2'!$I200:$P200)</f>
        <v/>
      </c>
      <c r="T200" s="243">
        <f>IF(OR('b2'!$J200=1,'b2'!$K200=1,'b2'!$L200=1,'b2'!$M200=1,'b2'!$N200=1,'b2'!$O200=1,'b2'!$P200=1),"SI","NO")</f>
        <v/>
      </c>
      <c r="U200" s="243">
        <f>IF(OR('b2'!$K200=1,'b2'!$L200=1,'b2'!$M200=1,'b2'!$N200=1,'b2'!$O200=1,'b2'!$P200=1),"SI","NO")</f>
        <v/>
      </c>
      <c r="V200" s="244" t="n">
        <v>0</v>
      </c>
      <c r="W200" s="245" t="n">
        <v>0</v>
      </c>
      <c r="X200" s="245" t="n">
        <v>0</v>
      </c>
      <c r="Y200" s="244" t="n">
        <v>0</v>
      </c>
      <c r="Z200" s="245" t="n">
        <v>0</v>
      </c>
      <c r="AA200" s="245" t="n">
        <v>0</v>
      </c>
      <c r="AB200" s="244" t="n">
        <v>0</v>
      </c>
      <c r="AC200" s="245" t="n">
        <v>13</v>
      </c>
      <c r="AD200" s="245" t="n">
        <v>11</v>
      </c>
      <c r="AE200" s="244" t="n">
        <v>24</v>
      </c>
      <c r="AF200" s="245" t="n">
        <v>13</v>
      </c>
      <c r="AG200" s="245" t="n">
        <v>11</v>
      </c>
      <c r="AH200" s="244" t="n">
        <v>24</v>
      </c>
      <c r="AI200" s="245" t="n">
        <v>162</v>
      </c>
      <c r="AJ200" s="245" t="n">
        <v>39</v>
      </c>
      <c r="AK200" s="244" t="n">
        <v>201</v>
      </c>
      <c r="AL200" s="245" t="n">
        <v>13</v>
      </c>
      <c r="AM200" s="245" t="n">
        <v>11</v>
      </c>
      <c r="AN200" s="244" t="n">
        <v>24</v>
      </c>
      <c r="AO200" s="245" t="n">
        <v>0</v>
      </c>
      <c r="AP200" s="245" t="n">
        <v>0</v>
      </c>
      <c r="AQ200" s="244" t="n">
        <v>0</v>
      </c>
      <c r="AR200" s="244">
        <f>IF('b2'!$AQ200&gt;0,'b2'!$AQ200,IF('b2'!$AN200&gt;0,'b2'!$AN200,IF('b2'!$AK200&gt;0,'b2'!$AK200,IF('b2'!$AH200&gt;0,'b2'!$AH200,IF('b2'!$AE200&gt;0,'b2'!$AE200,IF('b2'!$AB200&gt;0,'b2'!$AB200,IF('b2'!$Y200&gt;0,'b2'!$Y200,IF('b2'!$V200&gt;0,'b2'!$V200," ---"))))))))</f>
        <v/>
      </c>
      <c r="AS200" s="246" t="n">
        <v>0</v>
      </c>
      <c r="AT200" s="246" t="n">
        <v>0</v>
      </c>
      <c r="AU200" s="246" t="n">
        <v>77</v>
      </c>
      <c r="AV200" s="246" t="n">
        <v>5</v>
      </c>
      <c r="AW200" s="246" t="n">
        <v>33</v>
      </c>
      <c r="AX200" s="246" t="n">
        <v>6</v>
      </c>
      <c r="AY200" s="246" t="n">
        <v>32</v>
      </c>
      <c r="AZ200" s="246" t="n">
        <v>5</v>
      </c>
      <c r="BA200" s="246" t="n">
        <v>8</v>
      </c>
      <c r="BB200" s="246" t="n">
        <v>2</v>
      </c>
      <c r="BC200" s="246" t="n">
        <v>0</v>
      </c>
      <c r="BD200" s="246" t="n">
        <v>0</v>
      </c>
      <c r="BE200" s="247" t="n">
        <v>0</v>
      </c>
      <c r="BF200" s="252" t="n">
        <v>0</v>
      </c>
      <c r="BG200" s="252" t="n">
        <v>0</v>
      </c>
      <c r="BH200" s="247" t="n">
        <v>0</v>
      </c>
      <c r="BI200" s="250" t="inlineStr">
        <is>
          <t>#REF!</t>
        </is>
      </c>
      <c r="BJ200" s="251" t="inlineStr">
        <is>
          <t>#REF!</t>
        </is>
      </c>
      <c r="BK200" s="252" t="n">
        <v>0</v>
      </c>
      <c r="BL200" s="252" t="n">
        <v>0</v>
      </c>
      <c r="BM200" s="247" t="n">
        <v>0</v>
      </c>
      <c r="BN200" s="250" t="inlineStr">
        <is>
          <t>#REF!</t>
        </is>
      </c>
      <c r="BO200" s="251" t="inlineStr">
        <is>
          <t>#REF!</t>
        </is>
      </c>
      <c r="BP200" s="248" t="n">
        <v>320797</v>
      </c>
      <c r="BQ200" s="248" t="n">
        <v>0</v>
      </c>
      <c r="BR200" s="249" t="n">
        <v>320797</v>
      </c>
      <c r="BS200" s="250" t="inlineStr">
        <is>
          <t>#REF!</t>
        </is>
      </c>
      <c r="BT200" s="251">
        <f>'[2]DATA CONSOLIDADA 2018-2025 '!$BR202-'b2'!$BO200</f>
        <v/>
      </c>
      <c r="BU200" s="248" t="n">
        <v>547939</v>
      </c>
      <c r="BV200" s="248" t="n">
        <v>0</v>
      </c>
      <c r="BW200" s="249" t="n">
        <v>547939</v>
      </c>
      <c r="BX200" s="250" t="inlineStr">
        <is>
          <t>#REF!</t>
        </is>
      </c>
      <c r="BY200" s="251" t="inlineStr">
        <is>
          <t>#REF!</t>
        </is>
      </c>
      <c r="BZ200" s="248" t="n">
        <v>508475</v>
      </c>
      <c r="CA200" s="248" t="n">
        <v>0</v>
      </c>
      <c r="CB200" s="249" t="n">
        <v>508475</v>
      </c>
      <c r="CC200" s="250" t="inlineStr">
        <is>
          <t>#REF!</t>
        </is>
      </c>
      <c r="CD200" s="251">
        <f>'[2]DATA CONSOLIDADA 2018-2025 '!$CB202-'b2'!$BW200</f>
        <v/>
      </c>
      <c r="CE200" s="253" t="n">
        <v>246770</v>
      </c>
      <c r="CF200" s="253" t="n">
        <v>0</v>
      </c>
      <c r="CG200" s="254" t="n">
        <v>246770</v>
      </c>
      <c r="CH200" s="250" t="inlineStr">
        <is>
          <t>#REF!</t>
        </is>
      </c>
      <c r="CI200" s="251">
        <f>'[2]DATA CONSOLIDADA 2018-2025 '!$CG202-'b2'!$CB200</f>
        <v/>
      </c>
      <c r="CJ200" s="247" t="inlineStr">
        <is>
          <t>#REF!</t>
        </is>
      </c>
      <c r="CK200" s="247" t="n">
        <v>0</v>
      </c>
      <c r="CL200" s="247" t="n">
        <v>0</v>
      </c>
      <c r="CM200" s="247" t="n">
        <v>0</v>
      </c>
      <c r="CN200" s="247" t="inlineStr">
        <is>
          <t>#REF!</t>
        </is>
      </c>
      <c r="CO200" s="251">
        <f>'[2]DATA CONSOLIDADA 2018-2025 '!$CM202-'b2'!$CG200</f>
        <v/>
      </c>
      <c r="CP200" s="253" t="n">
        <v>0</v>
      </c>
      <c r="CQ200" s="253" t="n">
        <v>508475</v>
      </c>
      <c r="CR200" s="253" t="n">
        <v>0</v>
      </c>
      <c r="CS200" s="253" t="n">
        <v>0</v>
      </c>
      <c r="CT200" s="253" t="n">
        <v>0</v>
      </c>
      <c r="CU200" s="253" t="n">
        <v>0</v>
      </c>
      <c r="CV200" s="247" t="n">
        <v>508475</v>
      </c>
      <c r="CW200" s="247" t="n">
        <v>0</v>
      </c>
      <c r="CX200" s="247" t="n">
        <v>246770</v>
      </c>
      <c r="CY200" s="247" t="n">
        <v>0</v>
      </c>
      <c r="CZ200" s="247" t="n">
        <v>0</v>
      </c>
      <c r="DA200" s="247" t="n">
        <v>0</v>
      </c>
      <c r="DB200" s="247" t="n">
        <v>246770</v>
      </c>
      <c r="DC200" s="255" t="n">
        <v>0</v>
      </c>
      <c r="DD200" s="255" t="n">
        <v>0</v>
      </c>
      <c r="DE200" s="255" t="n">
        <v>0</v>
      </c>
      <c r="DF200" s="255" t="n">
        <v>0</v>
      </c>
      <c r="DG200" s="255" t="n">
        <v>0</v>
      </c>
      <c r="DH200" s="255" t="n">
        <v>0</v>
      </c>
      <c r="DI200" s="256" t="n">
        <v>20481929122</v>
      </c>
      <c r="DJ200" s="257" t="inlineStr">
        <is>
          <t>ASOCIACION DE PEQUEÑOS PRODUCTORES AGROPECUARIOS PERLA DEL PARAISO</t>
        </is>
      </c>
      <c r="DK200" s="257" t="inlineStr">
        <is>
          <t>01 Asociación</t>
        </is>
      </c>
      <c r="DL200" s="258" t="n"/>
      <c r="DM200" s="258" t="n"/>
      <c r="DN200" s="258" t="n"/>
      <c r="DO200" s="258" t="n"/>
      <c r="DP200" s="258" t="n"/>
      <c r="DQ200" s="258" t="n"/>
      <c r="DR200" s="258" t="n"/>
      <c r="DS200" s="258" t="n"/>
      <c r="DT200" s="258" t="n"/>
      <c r="DU200" s="258" t="n"/>
      <c r="DV200" s="258" t="n"/>
      <c r="DW200" s="258" t="n"/>
      <c r="DX200" s="258" t="n"/>
      <c r="DY200" s="258" t="n"/>
      <c r="DZ200" s="258" t="n"/>
      <c r="EA200" s="258" t="n"/>
      <c r="EB200" s="258" t="n"/>
      <c r="EC200" s="258" t="n"/>
      <c r="ED200" s="258" t="n"/>
      <c r="EE200" s="258" t="n"/>
    </row>
    <row r="201" hidden="1" ht="47.25" customHeight="1">
      <c r="A201" s="240" t="inlineStr">
        <is>
          <t>ASOCIACION DE PRODUCTORES AGROPECUARIOS SIERRA NATURAL ANDINA</t>
        </is>
      </c>
      <c r="B201" s="240" t="inlineStr">
        <is>
          <t>DERIVADOS LACTEOS</t>
        </is>
      </c>
      <c r="C201" s="240" t="inlineStr">
        <is>
          <t>DERIVADOS LACTEOS</t>
        </is>
      </c>
      <c r="D201" s="240" t="inlineStr">
        <is>
          <t>LA LIBERTAD</t>
        </is>
      </c>
      <c r="E201" s="240" t="inlineStr">
        <is>
          <t>130602</t>
        </is>
      </c>
      <c r="F201" s="240" t="inlineStr">
        <is>
          <t>LA LIBERTAD</t>
        </is>
      </c>
      <c r="G201" s="240" t="inlineStr">
        <is>
          <t>OTUZCO</t>
        </is>
      </c>
      <c r="H201" s="240" t="inlineStr">
        <is>
          <t>AGALLPAMPA</t>
        </is>
      </c>
      <c r="I201" s="262" t="n"/>
      <c r="J201" s="262" t="n"/>
      <c r="K201" s="262" t="n"/>
      <c r="L201" s="262" t="n"/>
      <c r="M201" s="241" t="n">
        <v>1</v>
      </c>
      <c r="N201" s="241" t="n">
        <v>1</v>
      </c>
      <c r="O201" s="241" t="n"/>
      <c r="P201" s="241" t="n"/>
      <c r="Q201" s="241" t="inlineStr">
        <is>
          <t>PAC</t>
        </is>
      </c>
      <c r="R201" s="242">
        <f>IF(I201=1,I$2,"")&amp;IF(J201=1,IF(I201=1,"-","")&amp;J$2,"")&amp;IF(K201=1,IF(OR(J201=1,I201=1),"-","")&amp;K$2,"")&amp;IF(L201=1,IF(OR(K201=1,J201=1,I201=1),"-","")&amp;L$2,"")&amp;IF(M201=1,IF(OR(L201=1,K201=1,J201=1,I201=1),"-","")&amp;M$2,"")&amp;IF(N201=1,IF(OR(M201=1,L201=1,K201=1,J201=1,I201=1),"-","")&amp;N$2,"")&amp;IF(O201=1,IF(OR(N201=1,M201=1,L201=1,K201=1,J201=1,I201=1),"-","")&amp;O$2,"")&amp;IF(P201=1,IF(I201=1," - ",IF(J201=1," - ",IF(K201=1," - ",IF(L201=1," - ",IF(M201=1," - ",IF(N201=1," - ",IF(O201=1," - ","")))))))&amp;P$2,"")</f>
        <v/>
      </c>
      <c r="S201" s="243">
        <f>SUM('b2'!$I201:$P201)</f>
        <v/>
      </c>
      <c r="T201" s="243">
        <f>IF(OR('b2'!$J201=1,'b2'!$K201=1,'b2'!$L201=1,'b2'!$M201=1,'b2'!$N201=1,'b2'!$O201=1,'b2'!$P201=1),"SI","NO")</f>
        <v/>
      </c>
      <c r="U201" s="243">
        <f>IF(OR('b2'!$K201=1,'b2'!$L201=1,'b2'!$M201=1,'b2'!$N201=1,'b2'!$O201=1,'b2'!$P201=1),"SI","NO")</f>
        <v/>
      </c>
      <c r="V201" s="244" t="n">
        <v>0</v>
      </c>
      <c r="W201" s="245" t="n">
        <v>0</v>
      </c>
      <c r="X201" s="245" t="n">
        <v>0</v>
      </c>
      <c r="Y201" s="244" t="n">
        <v>0</v>
      </c>
      <c r="Z201" s="245" t="n">
        <v>0</v>
      </c>
      <c r="AA201" s="245" t="n">
        <v>0</v>
      </c>
      <c r="AB201" s="244" t="n">
        <v>0</v>
      </c>
      <c r="AC201" s="245" t="n">
        <v>0</v>
      </c>
      <c r="AD201" s="245" t="n">
        <v>0</v>
      </c>
      <c r="AE201" s="244" t="n">
        <v>0</v>
      </c>
      <c r="AF201" s="245" t="n">
        <v>8</v>
      </c>
      <c r="AG201" s="245" t="n">
        <v>12</v>
      </c>
      <c r="AH201" s="244" t="n">
        <v>20</v>
      </c>
      <c r="AI201" s="245" t="n">
        <v>57</v>
      </c>
      <c r="AJ201" s="245" t="n">
        <v>27</v>
      </c>
      <c r="AK201" s="244" t="n">
        <v>84</v>
      </c>
      <c r="AL201" s="245" t="n">
        <v>0</v>
      </c>
      <c r="AM201" s="245" t="n">
        <v>0</v>
      </c>
      <c r="AN201" s="244" t="n">
        <v>0</v>
      </c>
      <c r="AO201" s="245" t="n">
        <v>0</v>
      </c>
      <c r="AP201" s="245" t="n">
        <v>0</v>
      </c>
      <c r="AQ201" s="244" t="n">
        <v>0</v>
      </c>
      <c r="AR201" s="244">
        <f>IF('b2'!$AQ201&gt;0,'b2'!$AQ201,IF('b2'!$AN201&gt;0,'b2'!$AN201,IF('b2'!$AK201&gt;0,'b2'!$AK201,IF('b2'!$AH201&gt;0,'b2'!$AH201,IF('b2'!$AE201&gt;0,'b2'!$AE201,IF('b2'!$AB201&gt;0,'b2'!$AB201,IF('b2'!$Y201&gt;0,'b2'!$Y201,IF('b2'!$V201&gt;0,'b2'!$V201," ---"))))))))</f>
        <v/>
      </c>
      <c r="AS201" s="246" t="n">
        <v>0</v>
      </c>
      <c r="AT201" s="246" t="n">
        <v>0</v>
      </c>
      <c r="AU201" s="246" t="n">
        <v>0</v>
      </c>
      <c r="AV201" s="246" t="n">
        <v>0</v>
      </c>
      <c r="AW201" s="246" t="n">
        <v>26</v>
      </c>
      <c r="AX201" s="246" t="n">
        <v>5</v>
      </c>
      <c r="AY201" s="246" t="n">
        <v>38</v>
      </c>
      <c r="AZ201" s="246" t="n">
        <v>5</v>
      </c>
      <c r="BA201" s="246" t="n">
        <v>0</v>
      </c>
      <c r="BB201" s="246" t="n">
        <v>0</v>
      </c>
      <c r="BC201" s="246" t="n">
        <v>0</v>
      </c>
      <c r="BD201" s="246" t="n">
        <v>0</v>
      </c>
      <c r="BE201" s="249" t="n">
        <v>0</v>
      </c>
      <c r="BF201" s="248" t="n">
        <v>0</v>
      </c>
      <c r="BG201" s="248" t="n">
        <v>0</v>
      </c>
      <c r="BH201" s="249" t="n">
        <v>0</v>
      </c>
      <c r="BI201" s="250" t="inlineStr">
        <is>
          <t>#REF!</t>
        </is>
      </c>
      <c r="BJ201" s="251" t="inlineStr">
        <is>
          <t>#REF!</t>
        </is>
      </c>
      <c r="BK201" s="248" t="n">
        <v>0</v>
      </c>
      <c r="BL201" s="248" t="n">
        <v>0</v>
      </c>
      <c r="BM201" s="249" t="n">
        <v>0</v>
      </c>
      <c r="BN201" s="250" t="inlineStr">
        <is>
          <t>#REF!</t>
        </is>
      </c>
      <c r="BO201" s="251" t="inlineStr">
        <is>
          <t>#REF!</t>
        </is>
      </c>
      <c r="BP201" s="252" t="n">
        <v>0</v>
      </c>
      <c r="BQ201" s="252" t="n">
        <v>0</v>
      </c>
      <c r="BR201" s="247" t="n">
        <v>0</v>
      </c>
      <c r="BS201" s="250" t="inlineStr">
        <is>
          <t>#REF!</t>
        </is>
      </c>
      <c r="BT201" s="251">
        <f>'[2]DATA CONSOLIDADA 2018-2025 '!$BR203-'b2'!$BO201</f>
        <v/>
      </c>
      <c r="BU201" s="248" t="n">
        <v>368658</v>
      </c>
      <c r="BV201" s="248" t="n">
        <v>0</v>
      </c>
      <c r="BW201" s="249" t="n">
        <v>368658</v>
      </c>
      <c r="BX201" s="250" t="inlineStr">
        <is>
          <t>#REF!</t>
        </is>
      </c>
      <c r="BY201" s="251" t="inlineStr">
        <is>
          <t>#REF!</t>
        </is>
      </c>
      <c r="BZ201" s="248" t="n">
        <v>399027</v>
      </c>
      <c r="CA201" s="248" t="n">
        <v>0</v>
      </c>
      <c r="CB201" s="249" t="n">
        <v>399027</v>
      </c>
      <c r="CC201" s="250" t="inlineStr">
        <is>
          <t>#REF!</t>
        </is>
      </c>
      <c r="CD201" s="251">
        <f>'[2]DATA CONSOLIDADA 2018-2025 '!$CB203-'b2'!$BW201</f>
        <v/>
      </c>
      <c r="CE201" s="253" t="n">
        <v>0</v>
      </c>
      <c r="CF201" s="253" t="n">
        <v>0</v>
      </c>
      <c r="CG201" s="254" t="n">
        <v>0</v>
      </c>
      <c r="CH201" s="250" t="inlineStr">
        <is>
          <t>#REF!</t>
        </is>
      </c>
      <c r="CI201" s="251">
        <f>'[2]DATA CONSOLIDADA 2018-2025 '!$CG203-'b2'!$CB201</f>
        <v/>
      </c>
      <c r="CJ201" s="247" t="inlineStr">
        <is>
          <t>#REF!</t>
        </is>
      </c>
      <c r="CK201" s="247" t="n">
        <v>0</v>
      </c>
      <c r="CL201" s="247" t="n">
        <v>0</v>
      </c>
      <c r="CM201" s="247" t="n">
        <v>0</v>
      </c>
      <c r="CN201" s="247" t="inlineStr">
        <is>
          <t>#REF!</t>
        </is>
      </c>
      <c r="CO201" s="251">
        <f>'[2]DATA CONSOLIDADA 2018-2025 '!$CM203-'b2'!$CG201</f>
        <v/>
      </c>
      <c r="CP201" s="253" t="n">
        <v>0</v>
      </c>
      <c r="CQ201" s="253" t="n">
        <v>399027</v>
      </c>
      <c r="CR201" s="253" t="n">
        <v>0</v>
      </c>
      <c r="CS201" s="253" t="n">
        <v>0</v>
      </c>
      <c r="CT201" s="253" t="n">
        <v>0</v>
      </c>
      <c r="CU201" s="253" t="n">
        <v>0</v>
      </c>
      <c r="CV201" s="247" t="n">
        <v>399027</v>
      </c>
      <c r="CW201" s="247" t="n">
        <v>0</v>
      </c>
      <c r="CX201" s="247" t="n">
        <v>0</v>
      </c>
      <c r="CY201" s="247" t="n">
        <v>0</v>
      </c>
      <c r="CZ201" s="247" t="n">
        <v>0</v>
      </c>
      <c r="DA201" s="247" t="n">
        <v>0</v>
      </c>
      <c r="DB201" s="247" t="n">
        <v>0</v>
      </c>
      <c r="DC201" s="255" t="n">
        <v>0</v>
      </c>
      <c r="DD201" s="255" t="n">
        <v>0</v>
      </c>
      <c r="DE201" s="255" t="n">
        <v>0</v>
      </c>
      <c r="DF201" s="255" t="n">
        <v>0</v>
      </c>
      <c r="DG201" s="255" t="n">
        <v>0</v>
      </c>
      <c r="DH201" s="255" t="n">
        <v>0</v>
      </c>
      <c r="DI201" s="256" t="n">
        <v>20600490347</v>
      </c>
      <c r="DJ201" s="257" t="inlineStr">
        <is>
          <t>ASOCIACION DE PRODUCTORES AGROPECUARIOS AGROINDUSTRIALES - CIPEN</t>
        </is>
      </c>
      <c r="DK201" s="257" t="inlineStr">
        <is>
          <t>01 Asociación</t>
        </is>
      </c>
      <c r="DL201" s="258" t="n"/>
      <c r="DM201" s="258" t="n"/>
      <c r="DN201" s="258" t="n"/>
      <c r="DO201" s="258" t="n"/>
      <c r="DP201" s="258" t="n"/>
      <c r="DQ201" s="258" t="n"/>
      <c r="DR201" s="258" t="n"/>
      <c r="DS201" s="258" t="n"/>
      <c r="DT201" s="258" t="n"/>
      <c r="DU201" s="258" t="n"/>
      <c r="DV201" s="258" t="n"/>
      <c r="DW201" s="258" t="n"/>
      <c r="DX201" s="258" t="n"/>
      <c r="DY201" s="258" t="n"/>
      <c r="DZ201" s="258" t="n"/>
      <c r="EA201" s="258" t="n"/>
      <c r="EB201" s="258" t="n"/>
      <c r="EC201" s="258" t="n"/>
      <c r="ED201" s="258" t="n"/>
      <c r="EE201" s="258" t="n"/>
    </row>
    <row r="202" hidden="1" ht="47.25" customHeight="1">
      <c r="A202" s="240" t="inlineStr">
        <is>
          <t>ASOCIACIÓN DE PRODUCTORES LUCUMAY</t>
        </is>
      </c>
      <c r="B202" s="240" t="inlineStr">
        <is>
          <t>CHIRIMOYA</t>
        </is>
      </c>
      <c r="C202" s="240" t="inlineStr">
        <is>
          <t>CHIRIMOYA</t>
        </is>
      </c>
      <c r="D202" s="240" t="inlineStr">
        <is>
          <t>LIMA</t>
        </is>
      </c>
      <c r="E202" s="240" t="inlineStr">
        <is>
          <t>150703</t>
        </is>
      </c>
      <c r="F202" s="240" t="inlineStr">
        <is>
          <t>LIMA</t>
        </is>
      </c>
      <c r="G202" s="240" t="inlineStr">
        <is>
          <t>HUAROCHIRI</t>
        </is>
      </c>
      <c r="H202" s="240" t="inlineStr">
        <is>
          <t>CALLAHUANCA</t>
        </is>
      </c>
      <c r="I202" s="241" t="n">
        <v>1</v>
      </c>
      <c r="J202" s="241" t="n"/>
      <c r="K202" s="241" t="n"/>
      <c r="L202" s="241" t="n"/>
      <c r="M202" s="241" t="n"/>
      <c r="N202" s="241" t="n"/>
      <c r="O202" s="241" t="n"/>
      <c r="P202" s="241" t="n"/>
      <c r="Q202" s="241" t="inlineStr">
        <is>
          <t>PAC</t>
        </is>
      </c>
      <c r="R202" s="242">
        <f>IF(I202=1,I$2,"")&amp;IF(J202=1,IF(I202=1,"-","")&amp;J$2,"")&amp;IF(K202=1,IF(OR(J202=1,I202=1),"-","")&amp;K$2,"")&amp;IF(L202=1,IF(OR(K202=1,J202=1,I202=1),"-","")&amp;L$2,"")&amp;IF(M202=1,IF(OR(L202=1,K202=1,J202=1,I202=1),"-","")&amp;M$2,"")&amp;IF(N202=1,IF(OR(M202=1,L202=1,K202=1,J202=1,I202=1),"-","")&amp;N$2,"")&amp;IF(O202=1,IF(OR(N202=1,M202=1,L202=1,K202=1,J202=1,I202=1),"-","")&amp;O$2,"")&amp;IF(P202=1,IF(I202=1," - ",IF(J202=1," - ",IF(K202=1," - ",IF(L202=1," - ",IF(M202=1," - ",IF(N202=1," - ",IF(O202=1," - ","")))))))&amp;P$2,"")</f>
        <v/>
      </c>
      <c r="S202" s="243">
        <f>SUM('b2'!$I202:$P202)</f>
        <v/>
      </c>
      <c r="T202" s="243">
        <f>IF(OR('b2'!$J202=1,'b2'!$K202=1,'b2'!$L202=1,'b2'!$M202=1,'b2'!$N202=1,'b2'!$O202=1,'b2'!$P202=1),"SI","NO")</f>
        <v/>
      </c>
      <c r="U202" s="243">
        <f>IF(OR('b2'!$K202=1,'b2'!$L202=1,'b2'!$M202=1,'b2'!$N202=1,'b2'!$O202=1,'b2'!$P202=1),"SI","NO")</f>
        <v/>
      </c>
      <c r="V202" s="244" t="n">
        <v>24</v>
      </c>
      <c r="W202" s="245" t="n">
        <v>0</v>
      </c>
      <c r="X202" s="245" t="n">
        <v>0</v>
      </c>
      <c r="Y202" s="244" t="n">
        <v>0</v>
      </c>
      <c r="Z202" s="245" t="n">
        <v>0</v>
      </c>
      <c r="AA202" s="245" t="n">
        <v>0</v>
      </c>
      <c r="AB202" s="244" t="n">
        <v>0</v>
      </c>
      <c r="AC202" s="245" t="n">
        <v>0</v>
      </c>
      <c r="AD202" s="245" t="n">
        <v>0</v>
      </c>
      <c r="AE202" s="244" t="n">
        <v>0</v>
      </c>
      <c r="AF202" s="245" t="n">
        <v>0</v>
      </c>
      <c r="AG202" s="245" t="n">
        <v>0</v>
      </c>
      <c r="AH202" s="244" t="n">
        <v>0</v>
      </c>
      <c r="AI202" s="245" t="n">
        <v>0</v>
      </c>
      <c r="AJ202" s="245" t="n">
        <v>0</v>
      </c>
      <c r="AK202" s="244" t="n">
        <v>0</v>
      </c>
      <c r="AL202" s="245" t="n">
        <v>0</v>
      </c>
      <c r="AM202" s="245" t="n">
        <v>0</v>
      </c>
      <c r="AN202" s="244" t="n">
        <v>0</v>
      </c>
      <c r="AO202" s="245" t="n">
        <v>0</v>
      </c>
      <c r="AP202" s="245" t="n">
        <v>0</v>
      </c>
      <c r="AQ202" s="244" t="n">
        <v>0</v>
      </c>
      <c r="AR202" s="244">
        <f>IF('b2'!$AQ202&gt;0,'b2'!$AQ202,IF('b2'!$AN202&gt;0,'b2'!$AN202,IF('b2'!$AK202&gt;0,'b2'!$AK202,IF('b2'!$AH202&gt;0,'b2'!$AH202,IF('b2'!$AE202&gt;0,'b2'!$AE202,IF('b2'!$AB202&gt;0,'b2'!$AB202,IF('b2'!$Y202&gt;0,'b2'!$Y202,IF('b2'!$V202&gt;0,'b2'!$V202," ---"))))))))</f>
        <v/>
      </c>
      <c r="AS202" s="246" t="n">
        <v>0</v>
      </c>
      <c r="AT202" s="246" t="n">
        <v>0</v>
      </c>
      <c r="AU202" s="246" t="n">
        <v>0</v>
      </c>
      <c r="AV202" s="246" t="n">
        <v>0</v>
      </c>
      <c r="AW202" s="246" t="n">
        <v>0</v>
      </c>
      <c r="AX202" s="246" t="n">
        <v>0</v>
      </c>
      <c r="AY202" s="246" t="n">
        <v>0</v>
      </c>
      <c r="AZ202" s="246" t="n">
        <v>0</v>
      </c>
      <c r="BA202" s="246" t="n">
        <v>0</v>
      </c>
      <c r="BB202" s="246" t="n">
        <v>0</v>
      </c>
      <c r="BC202" s="246" t="n">
        <v>0</v>
      </c>
      <c r="BD202" s="246" t="n">
        <v>0</v>
      </c>
      <c r="BE202" s="247" t="n">
        <v>0</v>
      </c>
      <c r="BF202" s="252" t="n">
        <v>0</v>
      </c>
      <c r="BG202" s="252" t="n">
        <v>0</v>
      </c>
      <c r="BH202" s="247" t="n">
        <v>0</v>
      </c>
      <c r="BI202" s="250" t="inlineStr">
        <is>
          <t>#REF!</t>
        </is>
      </c>
      <c r="BJ202" s="251" t="inlineStr">
        <is>
          <t>#REF!</t>
        </is>
      </c>
      <c r="BK202" s="252" t="n">
        <v>0</v>
      </c>
      <c r="BL202" s="252" t="n">
        <v>0</v>
      </c>
      <c r="BM202" s="247" t="n">
        <v>0</v>
      </c>
      <c r="BN202" s="250" t="inlineStr">
        <is>
          <t>#REF!</t>
        </is>
      </c>
      <c r="BO202" s="251" t="inlineStr">
        <is>
          <t>#REF!</t>
        </is>
      </c>
      <c r="BP202" s="248" t="n">
        <v>0</v>
      </c>
      <c r="BQ202" s="248" t="n">
        <v>0</v>
      </c>
      <c r="BR202" s="249" t="n">
        <v>0</v>
      </c>
      <c r="BS202" s="250" t="inlineStr">
        <is>
          <t>#REF!</t>
        </is>
      </c>
      <c r="BT202" s="251">
        <f>'[2]DATA CONSOLIDADA 2018-2025 '!$BR204-'b2'!$BO202</f>
        <v/>
      </c>
      <c r="BU202" s="248" t="n">
        <v>0</v>
      </c>
      <c r="BV202" s="248" t="n">
        <v>0</v>
      </c>
      <c r="BW202" s="249" t="n">
        <v>0</v>
      </c>
      <c r="BX202" s="250" t="inlineStr">
        <is>
          <t>#REF!</t>
        </is>
      </c>
      <c r="BY202" s="251" t="inlineStr">
        <is>
          <t>#REF!</t>
        </is>
      </c>
      <c r="BZ202" s="248" t="n">
        <v>0</v>
      </c>
      <c r="CA202" s="248" t="n">
        <v>0</v>
      </c>
      <c r="CB202" s="249" t="n">
        <v>0</v>
      </c>
      <c r="CC202" s="250" t="inlineStr">
        <is>
          <t>#REF!</t>
        </is>
      </c>
      <c r="CD202" s="251">
        <f>'[2]DATA CONSOLIDADA 2018-2025 '!$CB204-'b2'!$BW202</f>
        <v/>
      </c>
      <c r="CE202" s="253" t="n">
        <v>0</v>
      </c>
      <c r="CF202" s="253" t="n">
        <v>0</v>
      </c>
      <c r="CG202" s="254" t="n">
        <v>0</v>
      </c>
      <c r="CH202" s="250" t="inlineStr">
        <is>
          <t>#REF!</t>
        </is>
      </c>
      <c r="CI202" s="251">
        <f>'[2]DATA CONSOLIDADA 2018-2025 '!$CG204-'b2'!$CB202</f>
        <v/>
      </c>
      <c r="CJ202" s="247" t="inlineStr">
        <is>
          <t>#REF!</t>
        </is>
      </c>
      <c r="CK202" s="247" t="n">
        <v>0</v>
      </c>
      <c r="CL202" s="247" t="n">
        <v>0</v>
      </c>
      <c r="CM202" s="247" t="n">
        <v>0</v>
      </c>
      <c r="CN202" s="247" t="inlineStr">
        <is>
          <t>#REF!</t>
        </is>
      </c>
      <c r="CO202" s="251">
        <f>'[2]DATA CONSOLIDADA 2018-2025 '!$CM204-'b2'!$CG202</f>
        <v/>
      </c>
      <c r="CP202" s="253" t="n">
        <v>0</v>
      </c>
      <c r="CQ202" s="253" t="n">
        <v>0</v>
      </c>
      <c r="CR202" s="253" t="n">
        <v>0</v>
      </c>
      <c r="CS202" s="253" t="n">
        <v>0</v>
      </c>
      <c r="CT202" s="253" t="n">
        <v>0</v>
      </c>
      <c r="CU202" s="253" t="n">
        <v>0</v>
      </c>
      <c r="CV202" s="247" t="n">
        <v>0</v>
      </c>
      <c r="CW202" s="247" t="n">
        <v>0</v>
      </c>
      <c r="CX202" s="247" t="n">
        <v>0</v>
      </c>
      <c r="CY202" s="247" t="n">
        <v>0</v>
      </c>
      <c r="CZ202" s="247" t="n">
        <v>0</v>
      </c>
      <c r="DA202" s="247" t="n">
        <v>0</v>
      </c>
      <c r="DB202" s="247" t="n">
        <v>0</v>
      </c>
      <c r="DC202" s="255" t="n">
        <v>0</v>
      </c>
      <c r="DD202" s="255" t="n">
        <v>0</v>
      </c>
      <c r="DE202" s="255" t="n">
        <v>0</v>
      </c>
      <c r="DF202" s="255" t="n">
        <v>0</v>
      </c>
      <c r="DG202" s="255" t="n">
        <v>0</v>
      </c>
      <c r="DH202" s="255" t="n">
        <v>0</v>
      </c>
      <c r="DI202" s="256" t="n">
        <v>20600444540</v>
      </c>
      <c r="DJ202" s="257" t="inlineStr">
        <is>
          <t>ASOCIACION DE PRODUCTORES DE CHIRIMOYA LUCUMAY</t>
        </is>
      </c>
      <c r="DK202" s="257" t="inlineStr">
        <is>
          <t>01 Asociación</t>
        </is>
      </c>
      <c r="DL202" s="258" t="n"/>
      <c r="DM202" s="258" t="n"/>
      <c r="DN202" s="258" t="n"/>
      <c r="DO202" s="258" t="n"/>
      <c r="DP202" s="258" t="n"/>
      <c r="DQ202" s="258" t="n"/>
      <c r="DR202" s="258" t="n"/>
      <c r="DS202" s="258" t="n"/>
      <c r="DT202" s="258" t="n"/>
      <c r="DU202" s="258" t="n"/>
      <c r="DV202" s="258" t="n"/>
      <c r="DW202" s="258" t="n"/>
      <c r="DX202" s="258" t="n"/>
      <c r="DY202" s="258" t="n"/>
      <c r="DZ202" s="258" t="n"/>
      <c r="EA202" s="258" t="n"/>
      <c r="EB202" s="258" t="n"/>
      <c r="EC202" s="258" t="n"/>
      <c r="ED202" s="258" t="n"/>
      <c r="EE202" s="258" t="n"/>
    </row>
    <row r="203" hidden="1" ht="47.25" customHeight="1">
      <c r="A203" s="240" t="inlineStr">
        <is>
          <t>ASOCIACIÓNES PRODUCTORES AGROPECUARIOS Y DESTILADOS NUEVO HORIZONTE HUALLANCHI- APROAGRHU Y PRODUCTORES AGROPECUARIOS SEMBRANDO EL FUTURO EN SANTIAGO DE TUNA DE LA REGION LIMA</t>
        </is>
      </c>
      <c r="B203" s="240" t="inlineStr">
        <is>
          <t>TUNA</t>
        </is>
      </c>
      <c r="C203" s="240" t="inlineStr">
        <is>
          <t>TUNA</t>
        </is>
      </c>
      <c r="D203" s="240" t="inlineStr">
        <is>
          <t>LIMA</t>
        </is>
      </c>
      <c r="E203" s="240" t="inlineStr">
        <is>
          <t>150709</t>
        </is>
      </c>
      <c r="F203" s="240" t="inlineStr">
        <is>
          <t>LIMA</t>
        </is>
      </c>
      <c r="G203" s="240" t="inlineStr">
        <is>
          <t>HUAROCHIRI</t>
        </is>
      </c>
      <c r="H203" s="240" t="inlineStr">
        <is>
          <t>HUAROCHIRI</t>
        </is>
      </c>
      <c r="I203" s="241" t="n"/>
      <c r="J203" s="241" t="n">
        <v>1</v>
      </c>
      <c r="K203" s="241" t="n">
        <v>1</v>
      </c>
      <c r="L203" s="241" t="n"/>
      <c r="M203" s="241" t="n"/>
      <c r="N203" s="241" t="n"/>
      <c r="O203" s="241" t="n"/>
      <c r="P203" s="241" t="n"/>
      <c r="Q203" s="241" t="inlineStr">
        <is>
          <t>PAC</t>
        </is>
      </c>
      <c r="R203" s="242">
        <f>IF(I203=1,I$2,"")&amp;IF(J203=1,IF(I203=1,"-","")&amp;J$2,"")&amp;IF(K203=1,IF(OR(J203=1,I203=1),"-","")&amp;K$2,"")&amp;IF(L203=1,IF(OR(K203=1,J203=1,I203=1),"-","")&amp;L$2,"")&amp;IF(M203=1,IF(OR(L203=1,K203=1,J203=1,I203=1),"-","")&amp;M$2,"")&amp;IF(N203=1,IF(OR(M203=1,L203=1,K203=1,J203=1,I203=1),"-","")&amp;N$2,"")&amp;IF(O203=1,IF(OR(N203=1,M203=1,L203=1,K203=1,J203=1,I203=1),"-","")&amp;O$2,"")&amp;IF(P203=1,IF(I203=1," - ",IF(J203=1," - ",IF(K203=1," - ",IF(L203=1," - ",IF(M203=1," - ",IF(N203=1," - ",IF(O203=1," - ","")))))))&amp;P$2,"")</f>
        <v/>
      </c>
      <c r="S203" s="243">
        <f>SUM('b2'!$I203:$P203)</f>
        <v/>
      </c>
      <c r="T203" s="243">
        <f>IF(OR('b2'!$J203=1,'b2'!$K203=1,'b2'!$L203=1,'b2'!$M203=1,'b2'!$N203=1,'b2'!$O203=1,'b2'!$P203=1),"SI","NO")</f>
        <v/>
      </c>
      <c r="U203" s="243">
        <f>IF(OR('b2'!$K203=1,'b2'!$L203=1,'b2'!$M203=1,'b2'!$N203=1,'b2'!$O203=1,'b2'!$P203=1),"SI","NO")</f>
        <v/>
      </c>
      <c r="V203" s="244" t="n">
        <v>0</v>
      </c>
      <c r="W203" s="245" t="n">
        <v>25</v>
      </c>
      <c r="X203" s="245" t="n">
        <v>5</v>
      </c>
      <c r="Y203" s="244" t="n">
        <v>30</v>
      </c>
      <c r="Z203" s="245" t="n">
        <v>27</v>
      </c>
      <c r="AA203" s="245" t="n">
        <v>3</v>
      </c>
      <c r="AB203" s="244" t="n">
        <v>30</v>
      </c>
      <c r="AC203" s="245" t="n">
        <v>0</v>
      </c>
      <c r="AD203" s="245" t="n">
        <v>0</v>
      </c>
      <c r="AE203" s="244" t="n">
        <v>0</v>
      </c>
      <c r="AF203" s="245" t="n">
        <v>0</v>
      </c>
      <c r="AG203" s="245" t="n">
        <v>0</v>
      </c>
      <c r="AH203" s="244" t="n">
        <v>0</v>
      </c>
      <c r="AI203" s="245" t="n">
        <v>0</v>
      </c>
      <c r="AJ203" s="245" t="n">
        <v>0</v>
      </c>
      <c r="AK203" s="244" t="n">
        <v>0</v>
      </c>
      <c r="AL203" s="245" t="n">
        <v>0</v>
      </c>
      <c r="AM203" s="245" t="n">
        <v>0</v>
      </c>
      <c r="AN203" s="244" t="n">
        <v>0</v>
      </c>
      <c r="AO203" s="245" t="n">
        <v>0</v>
      </c>
      <c r="AP203" s="245" t="n">
        <v>0</v>
      </c>
      <c r="AQ203" s="244" t="n">
        <v>0</v>
      </c>
      <c r="AR203" s="244">
        <f>IF('b2'!$AQ203&gt;0,'b2'!$AQ203,IF('b2'!$AN203&gt;0,'b2'!$AN203,IF('b2'!$AK203&gt;0,'b2'!$AK203,IF('b2'!$AH203&gt;0,'b2'!$AH203,IF('b2'!$AE203&gt;0,'b2'!$AE203,IF('b2'!$AB203&gt;0,'b2'!$AB203,IF('b2'!$Y203&gt;0,'b2'!$Y203,IF('b2'!$V203&gt;0,'b2'!$V203," ---"))))))))</f>
        <v/>
      </c>
      <c r="AS203" s="246" t="n">
        <v>0</v>
      </c>
      <c r="AT203" s="246" t="n">
        <v>0</v>
      </c>
      <c r="AU203" s="246" t="n">
        <v>0</v>
      </c>
      <c r="AV203" s="246" t="n">
        <v>0</v>
      </c>
      <c r="AW203" s="246" t="n">
        <v>0</v>
      </c>
      <c r="AX203" s="246" t="n">
        <v>0</v>
      </c>
      <c r="AY203" s="246" t="n">
        <v>0</v>
      </c>
      <c r="AZ203" s="246" t="n">
        <v>0</v>
      </c>
      <c r="BA203" s="246" t="n">
        <v>0</v>
      </c>
      <c r="BB203" s="246" t="n">
        <v>0</v>
      </c>
      <c r="BC203" s="246" t="n">
        <v>0</v>
      </c>
      <c r="BD203" s="246" t="n">
        <v>0</v>
      </c>
      <c r="BE203" s="247" t="n">
        <v>0</v>
      </c>
      <c r="BF203" s="248" t="n">
        <v>0</v>
      </c>
      <c r="BG203" s="248" t="n">
        <v>0</v>
      </c>
      <c r="BH203" s="249" t="n">
        <v>0</v>
      </c>
      <c r="BI203" s="250" t="inlineStr">
        <is>
          <t>#REF!</t>
        </is>
      </c>
      <c r="BJ203" s="251" t="inlineStr">
        <is>
          <t>#REF!</t>
        </is>
      </c>
      <c r="BK203" s="248" t="n">
        <v>0</v>
      </c>
      <c r="BL203" s="248" t="n">
        <v>0</v>
      </c>
      <c r="BM203" s="249" t="n">
        <v>0</v>
      </c>
      <c r="BN203" s="250" t="inlineStr">
        <is>
          <t>#REF!</t>
        </is>
      </c>
      <c r="BO203" s="251" t="inlineStr">
        <is>
          <t>#REF!</t>
        </is>
      </c>
      <c r="BP203" s="248" t="n">
        <v>0</v>
      </c>
      <c r="BQ203" s="248" t="n">
        <v>0</v>
      </c>
      <c r="BR203" s="249" t="n">
        <v>0</v>
      </c>
      <c r="BS203" s="250" t="inlineStr">
        <is>
          <t>#REF!</t>
        </is>
      </c>
      <c r="BT203" s="251">
        <f>'[2]DATA CONSOLIDADA 2018-2025 '!$BR205-'b2'!$BO203</f>
        <v/>
      </c>
      <c r="BU203" s="248" t="n">
        <v>0</v>
      </c>
      <c r="BV203" s="248" t="n">
        <v>0</v>
      </c>
      <c r="BW203" s="249" t="n">
        <v>0</v>
      </c>
      <c r="BX203" s="250" t="inlineStr">
        <is>
          <t>#REF!</t>
        </is>
      </c>
      <c r="BY203" s="251" t="inlineStr">
        <is>
          <t>#REF!</t>
        </is>
      </c>
      <c r="BZ203" s="248" t="n">
        <v>0</v>
      </c>
      <c r="CA203" s="248" t="n">
        <v>0</v>
      </c>
      <c r="CB203" s="249" t="n">
        <v>0</v>
      </c>
      <c r="CC203" s="250" t="inlineStr">
        <is>
          <t>#REF!</t>
        </is>
      </c>
      <c r="CD203" s="251">
        <f>'[2]DATA CONSOLIDADA 2018-2025 '!$CB205-'b2'!$BW203</f>
        <v/>
      </c>
      <c r="CE203" s="253" t="n">
        <v>0</v>
      </c>
      <c r="CF203" s="253" t="n">
        <v>0</v>
      </c>
      <c r="CG203" s="254" t="n">
        <v>0</v>
      </c>
      <c r="CH203" s="250" t="inlineStr">
        <is>
          <t>#REF!</t>
        </is>
      </c>
      <c r="CI203" s="251">
        <f>'[2]DATA CONSOLIDADA 2018-2025 '!$CG205-'b2'!$CB203</f>
        <v/>
      </c>
      <c r="CJ203" s="247" t="inlineStr">
        <is>
          <t>#REF!</t>
        </is>
      </c>
      <c r="CK203" s="247" t="n">
        <v>0</v>
      </c>
      <c r="CL203" s="247" t="n">
        <v>0</v>
      </c>
      <c r="CM203" s="247" t="n">
        <v>0</v>
      </c>
      <c r="CN203" s="247" t="inlineStr">
        <is>
          <t>#REF!</t>
        </is>
      </c>
      <c r="CO203" s="251">
        <f>'[2]DATA CONSOLIDADA 2018-2025 '!$CM205-'b2'!$CG203</f>
        <v/>
      </c>
      <c r="CP203" s="253" t="n">
        <v>0</v>
      </c>
      <c r="CQ203" s="253" t="n">
        <v>0</v>
      </c>
      <c r="CR203" s="253" t="n">
        <v>0</v>
      </c>
      <c r="CS203" s="253" t="n">
        <v>0</v>
      </c>
      <c r="CT203" s="253" t="n">
        <v>0</v>
      </c>
      <c r="CU203" s="253" t="n">
        <v>0</v>
      </c>
      <c r="CV203" s="247" t="n">
        <v>0</v>
      </c>
      <c r="CW203" s="247" t="n">
        <v>0</v>
      </c>
      <c r="CX203" s="247" t="n">
        <v>0</v>
      </c>
      <c r="CY203" s="247" t="n">
        <v>0</v>
      </c>
      <c r="CZ203" s="247" t="n">
        <v>0</v>
      </c>
      <c r="DA203" s="247" t="n">
        <v>0</v>
      </c>
      <c r="DB203" s="247" t="n">
        <v>0</v>
      </c>
      <c r="DC203" s="255" t="n">
        <v>0</v>
      </c>
      <c r="DD203" s="255" t="n">
        <v>0</v>
      </c>
      <c r="DE203" s="255" t="n">
        <v>0</v>
      </c>
      <c r="DF203" s="255" t="n">
        <v>0</v>
      </c>
      <c r="DG203" s="255" t="n">
        <v>0</v>
      </c>
      <c r="DH203" s="255" t="n">
        <v>0</v>
      </c>
      <c r="DI203" s="256" t="n">
        <v>20601209811</v>
      </c>
      <c r="DJ203" s="257" t="inlineStr">
        <is>
          <t>ASOCIACION DE PRODUCTORES AGROPECUARIOS Y DESTILADOS NUEVO HORIZONTE HUALLANCHI - APROAGRHU</t>
        </is>
      </c>
      <c r="DK203" s="257" t="inlineStr">
        <is>
          <t>01 Asociación</t>
        </is>
      </c>
      <c r="DL203" s="258" t="n"/>
      <c r="DM203" s="258" t="n"/>
      <c r="DN203" s="258" t="n"/>
      <c r="DO203" s="258" t="n"/>
      <c r="DP203" s="258" t="n"/>
      <c r="DQ203" s="258" t="n"/>
      <c r="DR203" s="258" t="n"/>
      <c r="DS203" s="258" t="n"/>
      <c r="DT203" s="258" t="n"/>
      <c r="DU203" s="258" t="n"/>
      <c r="DV203" s="258" t="n"/>
      <c r="DW203" s="258" t="n"/>
      <c r="DX203" s="258" t="n"/>
      <c r="DY203" s="258" t="n"/>
      <c r="DZ203" s="258" t="n"/>
      <c r="EA203" s="258" t="n"/>
      <c r="EB203" s="258" t="n"/>
      <c r="EC203" s="258" t="n"/>
      <c r="ED203" s="258" t="n"/>
      <c r="EE203" s="258" t="n"/>
    </row>
    <row r="204" hidden="1" ht="47.25" customHeight="1">
      <c r="A204" s="240" t="inlineStr">
        <is>
          <t>ASOCIACION DE PRODUCTORES DE TUNA Y COCHINILLA- APROTYC</t>
        </is>
      </c>
      <c r="B204" s="240" t="inlineStr">
        <is>
          <t>TUNA</t>
        </is>
      </c>
      <c r="C204" s="240" t="inlineStr">
        <is>
          <t>TUNA</t>
        </is>
      </c>
      <c r="D204" s="240" t="inlineStr">
        <is>
          <t>LIMA</t>
        </is>
      </c>
      <c r="E204" s="240" t="inlineStr">
        <is>
          <t>150709</t>
        </is>
      </c>
      <c r="F204" s="240" t="inlineStr">
        <is>
          <t>LIMA</t>
        </is>
      </c>
      <c r="G204" s="240" t="inlineStr">
        <is>
          <t>HUAROCHIRI</t>
        </is>
      </c>
      <c r="H204" s="240" t="inlineStr">
        <is>
          <t>HUAROCHIRI</t>
        </is>
      </c>
      <c r="I204" s="241" t="n">
        <v>1</v>
      </c>
      <c r="J204" s="241" t="n"/>
      <c r="K204" s="241" t="n"/>
      <c r="L204" s="241" t="n"/>
      <c r="M204" s="241" t="n"/>
      <c r="N204" s="241" t="n"/>
      <c r="O204" s="241" t="n"/>
      <c r="P204" s="241" t="n"/>
      <c r="Q204" s="241" t="inlineStr">
        <is>
          <t>PAC</t>
        </is>
      </c>
      <c r="R204" s="242">
        <f>IF(I204=1,I$2,"")&amp;IF(J204=1,IF(I204=1,"-","")&amp;J$2,"")&amp;IF(K204=1,IF(OR(J204=1,I204=1),"-","")&amp;K$2,"")&amp;IF(L204=1,IF(OR(K204=1,J204=1,I204=1),"-","")&amp;L$2,"")&amp;IF(M204=1,IF(OR(L204=1,K204=1,J204=1,I204=1),"-","")&amp;M$2,"")&amp;IF(N204=1,IF(OR(M204=1,L204=1,K204=1,J204=1,I204=1),"-","")&amp;N$2,"")&amp;IF(O204=1,IF(OR(N204=1,M204=1,L204=1,K204=1,J204=1,I204=1),"-","")&amp;O$2,"")&amp;IF(P204=1,IF(I204=1," - ",IF(J204=1," - ",IF(K204=1," - ",IF(L204=1," - ",IF(M204=1," - ",IF(N204=1," - ",IF(O204=1," - ","")))))))&amp;P$2,"")</f>
        <v/>
      </c>
      <c r="S204" s="243">
        <f>SUM('b2'!$I204:$P204)</f>
        <v/>
      </c>
      <c r="T204" s="243">
        <f>IF(OR('b2'!$J204=1,'b2'!$K204=1,'b2'!$L204=1,'b2'!$M204=1,'b2'!$N204=1,'b2'!$O204=1,'b2'!$P204=1),"SI","NO")</f>
        <v/>
      </c>
      <c r="U204" s="243">
        <f>IF(OR('b2'!$K204=1,'b2'!$L204=1,'b2'!$M204=1,'b2'!$N204=1,'b2'!$O204=1,'b2'!$P204=1),"SI","NO")</f>
        <v/>
      </c>
      <c r="V204" s="244" t="n">
        <v>30</v>
      </c>
      <c r="W204" s="245" t="n">
        <v>0</v>
      </c>
      <c r="X204" s="245" t="n">
        <v>0</v>
      </c>
      <c r="Y204" s="244" t="n">
        <v>0</v>
      </c>
      <c r="Z204" s="245" t="n">
        <v>0</v>
      </c>
      <c r="AA204" s="245" t="n">
        <v>0</v>
      </c>
      <c r="AB204" s="244" t="n">
        <v>0</v>
      </c>
      <c r="AC204" s="245" t="n">
        <v>0</v>
      </c>
      <c r="AD204" s="245" t="n">
        <v>0</v>
      </c>
      <c r="AE204" s="244" t="n">
        <v>0</v>
      </c>
      <c r="AF204" s="245" t="n">
        <v>0</v>
      </c>
      <c r="AG204" s="245" t="n">
        <v>0</v>
      </c>
      <c r="AH204" s="244" t="n">
        <v>0</v>
      </c>
      <c r="AI204" s="245" t="n">
        <v>0</v>
      </c>
      <c r="AJ204" s="245" t="n">
        <v>0</v>
      </c>
      <c r="AK204" s="244" t="n">
        <v>0</v>
      </c>
      <c r="AL204" s="245" t="n">
        <v>0</v>
      </c>
      <c r="AM204" s="245" t="n">
        <v>0</v>
      </c>
      <c r="AN204" s="244" t="n">
        <v>0</v>
      </c>
      <c r="AO204" s="245" t="n">
        <v>0</v>
      </c>
      <c r="AP204" s="245" t="n">
        <v>0</v>
      </c>
      <c r="AQ204" s="244" t="n">
        <v>0</v>
      </c>
      <c r="AR204" s="244">
        <f>IF('b2'!$AQ204&gt;0,'b2'!$AQ204,IF('b2'!$AN204&gt;0,'b2'!$AN204,IF('b2'!$AK204&gt;0,'b2'!$AK204,IF('b2'!$AH204&gt;0,'b2'!$AH204,IF('b2'!$AE204&gt;0,'b2'!$AE204,IF('b2'!$AB204&gt;0,'b2'!$AB204,IF('b2'!$Y204&gt;0,'b2'!$Y204,IF('b2'!$V204&gt;0,'b2'!$V204," ---"))))))))</f>
        <v/>
      </c>
      <c r="AS204" s="246" t="n">
        <v>0</v>
      </c>
      <c r="AT204" s="246" t="n">
        <v>0</v>
      </c>
      <c r="AU204" s="246" t="n">
        <v>0</v>
      </c>
      <c r="AV204" s="246" t="n">
        <v>0</v>
      </c>
      <c r="AW204" s="246" t="n">
        <v>0</v>
      </c>
      <c r="AX204" s="246" t="n">
        <v>0</v>
      </c>
      <c r="AY204" s="246" t="n">
        <v>0</v>
      </c>
      <c r="AZ204" s="246" t="n">
        <v>0</v>
      </c>
      <c r="BA204" s="246" t="n">
        <v>0</v>
      </c>
      <c r="BB204" s="246" t="n">
        <v>0</v>
      </c>
      <c r="BC204" s="246" t="n">
        <v>0</v>
      </c>
      <c r="BD204" s="246" t="n">
        <v>0</v>
      </c>
      <c r="BE204" s="247" t="n">
        <v>0</v>
      </c>
      <c r="BF204" s="248" t="n">
        <v>0</v>
      </c>
      <c r="BG204" s="248" t="n">
        <v>0</v>
      </c>
      <c r="BH204" s="249" t="n">
        <v>0</v>
      </c>
      <c r="BI204" s="250" t="inlineStr">
        <is>
          <t>#REF!</t>
        </is>
      </c>
      <c r="BJ204" s="251" t="inlineStr">
        <is>
          <t>#REF!</t>
        </is>
      </c>
      <c r="BK204" s="248" t="n">
        <v>0</v>
      </c>
      <c r="BL204" s="248" t="n">
        <v>0</v>
      </c>
      <c r="BM204" s="249" t="n">
        <v>0</v>
      </c>
      <c r="BN204" s="250" t="inlineStr">
        <is>
          <t>#REF!</t>
        </is>
      </c>
      <c r="BO204" s="251" t="inlineStr">
        <is>
          <t>#REF!</t>
        </is>
      </c>
      <c r="BP204" s="248" t="n">
        <v>0</v>
      </c>
      <c r="BQ204" s="248" t="n">
        <v>0</v>
      </c>
      <c r="BR204" s="249" t="n">
        <v>0</v>
      </c>
      <c r="BS204" s="250" t="inlineStr">
        <is>
          <t>#REF!</t>
        </is>
      </c>
      <c r="BT204" s="251">
        <f>'[2]DATA CONSOLIDADA 2018-2025 '!$BR206-'b2'!$BO204</f>
        <v/>
      </c>
      <c r="BU204" s="248" t="n">
        <v>0</v>
      </c>
      <c r="BV204" s="248" t="n">
        <v>0</v>
      </c>
      <c r="BW204" s="249" t="n">
        <v>0</v>
      </c>
      <c r="BX204" s="250" t="inlineStr">
        <is>
          <t>#REF!</t>
        </is>
      </c>
      <c r="BY204" s="251" t="inlineStr">
        <is>
          <t>#REF!</t>
        </is>
      </c>
      <c r="BZ204" s="248" t="n">
        <v>0</v>
      </c>
      <c r="CA204" s="248" t="n">
        <v>0</v>
      </c>
      <c r="CB204" s="249" t="n">
        <v>0</v>
      </c>
      <c r="CC204" s="250" t="inlineStr">
        <is>
          <t>#REF!</t>
        </is>
      </c>
      <c r="CD204" s="251">
        <f>'[2]DATA CONSOLIDADA 2018-2025 '!$CB206-'b2'!$BW204</f>
        <v/>
      </c>
      <c r="CE204" s="253" t="n">
        <v>0</v>
      </c>
      <c r="CF204" s="253" t="n">
        <v>0</v>
      </c>
      <c r="CG204" s="254" t="n">
        <v>0</v>
      </c>
      <c r="CH204" s="250" t="inlineStr">
        <is>
          <t>#REF!</t>
        </is>
      </c>
      <c r="CI204" s="251">
        <f>'[2]DATA CONSOLIDADA 2018-2025 '!$CG206-'b2'!$CB204</f>
        <v/>
      </c>
      <c r="CJ204" s="247" t="inlineStr">
        <is>
          <t>#REF!</t>
        </is>
      </c>
      <c r="CK204" s="247" t="n">
        <v>0</v>
      </c>
      <c r="CL204" s="247" t="n">
        <v>0</v>
      </c>
      <c r="CM204" s="247" t="n">
        <v>0</v>
      </c>
      <c r="CN204" s="247" t="inlineStr">
        <is>
          <t>#REF!</t>
        </is>
      </c>
      <c r="CO204" s="251">
        <f>'[2]DATA CONSOLIDADA 2018-2025 '!$CM206-'b2'!$CG204</f>
        <v/>
      </c>
      <c r="CP204" s="253" t="n">
        <v>0</v>
      </c>
      <c r="CQ204" s="253" t="n">
        <v>0</v>
      </c>
      <c r="CR204" s="253" t="n">
        <v>0</v>
      </c>
      <c r="CS204" s="253" t="n">
        <v>0</v>
      </c>
      <c r="CT204" s="253" t="n">
        <v>0</v>
      </c>
      <c r="CU204" s="253" t="n">
        <v>0</v>
      </c>
      <c r="CV204" s="247" t="n">
        <v>0</v>
      </c>
      <c r="CW204" s="247" t="n">
        <v>0</v>
      </c>
      <c r="CX204" s="247" t="n">
        <v>0</v>
      </c>
      <c r="CY204" s="247" t="n">
        <v>0</v>
      </c>
      <c r="CZ204" s="247" t="n">
        <v>0</v>
      </c>
      <c r="DA204" s="247" t="n">
        <v>0</v>
      </c>
      <c r="DB204" s="247" t="n">
        <v>0</v>
      </c>
      <c r="DC204" s="255" t="n">
        <v>0</v>
      </c>
      <c r="DD204" s="255" t="n">
        <v>0</v>
      </c>
      <c r="DE204" s="255" t="n">
        <v>0</v>
      </c>
      <c r="DF204" s="255" t="n">
        <v>0</v>
      </c>
      <c r="DG204" s="255" t="n">
        <v>0</v>
      </c>
      <c r="DH204" s="255" t="n">
        <v>0</v>
      </c>
      <c r="DI204" s="256" t="n">
        <v>20521131218</v>
      </c>
      <c r="DJ204" s="257" t="inlineStr">
        <is>
          <t>ASOCIACION DE PRODUCTORES DE TUNA Y COCHINILLA-APROTYC</t>
        </is>
      </c>
      <c r="DK204" s="257" t="inlineStr">
        <is>
          <t>01 Asociación</t>
        </is>
      </c>
      <c r="DL204" s="258" t="n"/>
      <c r="DM204" s="258" t="n"/>
      <c r="DN204" s="258" t="n"/>
      <c r="DO204" s="258" t="n"/>
      <c r="DP204" s="258" t="n"/>
      <c r="DQ204" s="258" t="n"/>
      <c r="DR204" s="258" t="n"/>
      <c r="DS204" s="258" t="n"/>
      <c r="DT204" s="258" t="n"/>
      <c r="DU204" s="258" t="n"/>
      <c r="DV204" s="258" t="n"/>
      <c r="DW204" s="258" t="n"/>
      <c r="DX204" s="258" t="n"/>
      <c r="DY204" s="258" t="n"/>
      <c r="DZ204" s="258" t="n"/>
      <c r="EA204" s="258" t="n"/>
      <c r="EB204" s="258" t="n"/>
      <c r="EC204" s="258" t="n"/>
      <c r="ED204" s="258" t="n"/>
      <c r="EE204" s="258" t="n"/>
    </row>
    <row r="205" hidden="1" ht="47.25" customHeight="1">
      <c r="A205" s="240" t="inlineStr">
        <is>
          <t>ASOCIACION DE PRODUCTORES DE CAMU CAMU DE LA CUENCA DEL AMAZONAS, NAPO Y TIGRE - APROCCANT</t>
        </is>
      </c>
      <c r="B205" s="240" t="inlineStr">
        <is>
          <t>CAMU CAMU</t>
        </is>
      </c>
      <c r="C205" s="240" t="inlineStr">
        <is>
          <t>CAMU CAMU</t>
        </is>
      </c>
      <c r="D205" s="240" t="inlineStr">
        <is>
          <t>LORETO</t>
        </is>
      </c>
      <c r="E205" s="240" t="inlineStr">
        <is>
          <t>160108</t>
        </is>
      </c>
      <c r="F205" s="240" t="inlineStr">
        <is>
          <t>LORETO</t>
        </is>
      </c>
      <c r="G205" s="240" t="inlineStr">
        <is>
          <t>MAYNAS</t>
        </is>
      </c>
      <c r="H205" s="240" t="inlineStr">
        <is>
          <t>PUNCHANA</t>
        </is>
      </c>
      <c r="I205" s="241" t="n">
        <v>1</v>
      </c>
      <c r="J205" s="241" t="n">
        <v>1</v>
      </c>
      <c r="K205" s="241" t="n">
        <v>1</v>
      </c>
      <c r="L205" s="241" t="n">
        <v>1</v>
      </c>
      <c r="M205" s="241" t="n">
        <v>1</v>
      </c>
      <c r="N205" s="241" t="n"/>
      <c r="O205" s="241" t="n"/>
      <c r="P205" s="241" t="n"/>
      <c r="Q205" s="241" t="inlineStr">
        <is>
          <t>PAC</t>
        </is>
      </c>
      <c r="R205" s="242">
        <f>IF(I205=1,I$2,"")&amp;IF(J205=1,IF(I205=1,"-","")&amp;J$2,"")&amp;IF(K205=1,IF(OR(J205=1,I205=1),"-","")&amp;K$2,"")&amp;IF(L205=1,IF(OR(K205=1,J205=1,I205=1),"-","")&amp;L$2,"")&amp;IF(M205=1,IF(OR(L205=1,K205=1,J205=1,I205=1),"-","")&amp;M$2,"")&amp;IF(N205=1,IF(OR(M205=1,L205=1,K205=1,J205=1,I205=1),"-","")&amp;N$2,"")&amp;IF(O205=1,IF(OR(N205=1,M205=1,L205=1,K205=1,J205=1,I205=1),"-","")&amp;O$2,"")&amp;IF(P205=1,IF(I205=1," - ",IF(J205=1," - ",IF(K205=1," - ",IF(L205=1," - ",IF(M205=1," - ",IF(N205=1," - ",IF(O205=1," - ","")))))))&amp;P$2,"")</f>
        <v/>
      </c>
      <c r="S205" s="243">
        <f>SUM('b2'!$I205:$P205)</f>
        <v/>
      </c>
      <c r="T205" s="243">
        <f>IF(OR('b2'!$J205=1,'b2'!$K205=1,'b2'!$L205=1,'b2'!$M205=1,'b2'!$N205=1,'b2'!$O205=1,'b2'!$P205=1),"SI","NO")</f>
        <v/>
      </c>
      <c r="U205" s="243">
        <f>IF(OR('b2'!$K205=1,'b2'!$L205=1,'b2'!$M205=1,'b2'!$N205=1,'b2'!$O205=1,'b2'!$P205=1),"SI","NO")</f>
        <v/>
      </c>
      <c r="V205" s="244" t="n">
        <v>86</v>
      </c>
      <c r="W205" s="245" t="n">
        <v>69</v>
      </c>
      <c r="X205" s="245" t="n">
        <v>13</v>
      </c>
      <c r="Y205" s="244" t="n">
        <v>82</v>
      </c>
      <c r="Z205" s="245" t="n">
        <v>69</v>
      </c>
      <c r="AA205" s="245" t="n">
        <v>13</v>
      </c>
      <c r="AB205" s="244" t="n">
        <v>82</v>
      </c>
      <c r="AC205" s="245" t="n">
        <v>69</v>
      </c>
      <c r="AD205" s="245" t="n">
        <v>13</v>
      </c>
      <c r="AE205" s="244" t="n">
        <v>82</v>
      </c>
      <c r="AF205" s="245" t="n">
        <v>69</v>
      </c>
      <c r="AG205" s="245" t="n">
        <v>13</v>
      </c>
      <c r="AH205" s="244" t="n">
        <v>82</v>
      </c>
      <c r="AI205" s="245" t="n">
        <v>0</v>
      </c>
      <c r="AJ205" s="245" t="n">
        <v>0</v>
      </c>
      <c r="AK205" s="244" t="n">
        <v>0</v>
      </c>
      <c r="AL205" s="245" t="n">
        <v>0</v>
      </c>
      <c r="AM205" s="245" t="n">
        <v>0</v>
      </c>
      <c r="AN205" s="244" t="n">
        <v>0</v>
      </c>
      <c r="AO205" s="245" t="n">
        <v>0</v>
      </c>
      <c r="AP205" s="245" t="n">
        <v>0</v>
      </c>
      <c r="AQ205" s="244" t="n">
        <v>0</v>
      </c>
      <c r="AR205" s="244">
        <f>IF('b2'!$AQ205&gt;0,'b2'!$AQ205,IF('b2'!$AN205&gt;0,'b2'!$AN205,IF('b2'!$AK205&gt;0,'b2'!$AK205,IF('b2'!$AH205&gt;0,'b2'!$AH205,IF('b2'!$AE205&gt;0,'b2'!$AE205,IF('b2'!$AB205&gt;0,'b2'!$AB205,IF('b2'!$Y205&gt;0,'b2'!$Y205,IF('b2'!$V205&gt;0,'b2'!$V205," ---"))))))))</f>
        <v/>
      </c>
      <c r="AS205" s="246" t="n">
        <v>0</v>
      </c>
      <c r="AT205" s="246" t="n">
        <v>0</v>
      </c>
      <c r="AU205" s="246" t="n">
        <v>20</v>
      </c>
      <c r="AV205" s="246" t="n">
        <v>0</v>
      </c>
      <c r="AW205" s="246" t="n">
        <v>14</v>
      </c>
      <c r="AX205" s="246" t="n">
        <v>1</v>
      </c>
      <c r="AY205" s="246" t="n">
        <v>0</v>
      </c>
      <c r="AZ205" s="246" t="n">
        <v>0</v>
      </c>
      <c r="BA205" s="246" t="n">
        <v>0</v>
      </c>
      <c r="BB205" s="246" t="n">
        <v>0</v>
      </c>
      <c r="BC205" s="246" t="n">
        <v>0</v>
      </c>
      <c r="BD205" s="246" t="n">
        <v>0</v>
      </c>
      <c r="BE205" s="247" t="n">
        <v>0</v>
      </c>
      <c r="BF205" s="248" t="n">
        <v>9437.5</v>
      </c>
      <c r="BG205" s="248" t="n">
        <v>0</v>
      </c>
      <c r="BH205" s="249" t="n">
        <v>9437.5</v>
      </c>
      <c r="BI205" s="250" t="inlineStr">
        <is>
          <t>#REF!</t>
        </is>
      </c>
      <c r="BJ205" s="251" t="inlineStr">
        <is>
          <t>#REF!</t>
        </is>
      </c>
      <c r="BK205" s="248" t="n">
        <v>20984</v>
      </c>
      <c r="BL205" s="248" t="n">
        <v>0</v>
      </c>
      <c r="BM205" s="249" t="n">
        <v>20984</v>
      </c>
      <c r="BN205" s="250" t="inlineStr">
        <is>
          <t>#REF!</t>
        </is>
      </c>
      <c r="BO205" s="251" t="inlineStr">
        <is>
          <t>#REF!</t>
        </is>
      </c>
      <c r="BP205" s="248" t="n">
        <v>89252.5</v>
      </c>
      <c r="BQ205" s="248" t="n">
        <v>0</v>
      </c>
      <c r="BR205" s="249" t="n">
        <v>89252.5</v>
      </c>
      <c r="BS205" s="250" t="inlineStr">
        <is>
          <t>#REF!</t>
        </is>
      </c>
      <c r="BT205" s="251">
        <f>'[2]DATA CONSOLIDADA 2018-2025 '!$BR207-'b2'!$BO205</f>
        <v/>
      </c>
      <c r="BU205" s="248" t="n">
        <v>18600</v>
      </c>
      <c r="BV205" s="248" t="n">
        <v>0</v>
      </c>
      <c r="BW205" s="249" t="n">
        <v>18600</v>
      </c>
      <c r="BX205" s="250" t="inlineStr">
        <is>
          <t>#REF!</t>
        </is>
      </c>
      <c r="BY205" s="251" t="inlineStr">
        <is>
          <t>#REF!</t>
        </is>
      </c>
      <c r="BZ205" s="248" t="n">
        <v>0</v>
      </c>
      <c r="CA205" s="248" t="n">
        <v>0</v>
      </c>
      <c r="CB205" s="249" t="n">
        <v>0</v>
      </c>
      <c r="CC205" s="250" t="inlineStr">
        <is>
          <t>#REF!</t>
        </is>
      </c>
      <c r="CD205" s="251">
        <f>'[2]DATA CONSOLIDADA 2018-2025 '!$CB207-'b2'!$BW205</f>
        <v/>
      </c>
      <c r="CE205" s="253" t="n">
        <v>0</v>
      </c>
      <c r="CF205" s="253" t="n">
        <v>0</v>
      </c>
      <c r="CG205" s="254" t="n">
        <v>0</v>
      </c>
      <c r="CH205" s="250" t="inlineStr">
        <is>
          <t>#REF!</t>
        </is>
      </c>
      <c r="CI205" s="251">
        <f>'[2]DATA CONSOLIDADA 2018-2025 '!$CG207-'b2'!$CB205</f>
        <v/>
      </c>
      <c r="CJ205" s="247" t="inlineStr">
        <is>
          <t>#REF!</t>
        </is>
      </c>
      <c r="CK205" s="247" t="n">
        <v>0</v>
      </c>
      <c r="CL205" s="247" t="n">
        <v>0</v>
      </c>
      <c r="CM205" s="247" t="n">
        <v>0</v>
      </c>
      <c r="CN205" s="247" t="inlineStr">
        <is>
          <t>#REF!</t>
        </is>
      </c>
      <c r="CO205" s="251">
        <f>'[2]DATA CONSOLIDADA 2018-2025 '!$CM207-'b2'!$CG205</f>
        <v/>
      </c>
      <c r="CP205" s="253" t="n">
        <v>0</v>
      </c>
      <c r="CQ205" s="253" t="n">
        <v>0</v>
      </c>
      <c r="CR205" s="253" t="n">
        <v>0</v>
      </c>
      <c r="CS205" s="253" t="n">
        <v>0</v>
      </c>
      <c r="CT205" s="253" t="n">
        <v>0</v>
      </c>
      <c r="CU205" s="253" t="n">
        <v>0</v>
      </c>
      <c r="CV205" s="247" t="n">
        <v>0</v>
      </c>
      <c r="CW205" s="247" t="n">
        <v>0</v>
      </c>
      <c r="CX205" s="247" t="n">
        <v>0</v>
      </c>
      <c r="CY205" s="247" t="n">
        <v>0</v>
      </c>
      <c r="CZ205" s="247" t="n">
        <v>0</v>
      </c>
      <c r="DA205" s="247" t="n">
        <v>0</v>
      </c>
      <c r="DB205" s="247" t="n">
        <v>0</v>
      </c>
      <c r="DC205" s="255" t="n">
        <v>0</v>
      </c>
      <c r="DD205" s="255" t="n">
        <v>0</v>
      </c>
      <c r="DE205" s="255" t="n">
        <v>0</v>
      </c>
      <c r="DF205" s="255" t="n">
        <v>0</v>
      </c>
      <c r="DG205" s="255" t="n">
        <v>0</v>
      </c>
      <c r="DH205" s="255" t="n">
        <v>0</v>
      </c>
      <c r="DI205" s="256" t="n">
        <v>20528270434</v>
      </c>
      <c r="DJ205" s="257" t="inlineStr">
        <is>
          <t>ASOCIACION DE PRODUCTORES DE CAMU CAMU DE LAS CUENCAS AMAZONAS NAPO Y TIGRE</t>
        </is>
      </c>
      <c r="DK205" s="257" t="inlineStr">
        <is>
          <t>01 Asociación</t>
        </is>
      </c>
      <c r="DL205" s="258" t="n"/>
      <c r="DM205" s="258" t="n"/>
      <c r="DN205" s="258" t="n"/>
      <c r="DO205" s="258" t="n"/>
      <c r="DP205" s="258" t="n"/>
      <c r="DQ205" s="258" t="n"/>
      <c r="DR205" s="258" t="n"/>
      <c r="DS205" s="258" t="n"/>
      <c r="DT205" s="258" t="n"/>
      <c r="DU205" s="258" t="n"/>
      <c r="DV205" s="258" t="n"/>
      <c r="DW205" s="258" t="n"/>
      <c r="DX205" s="258" t="n"/>
      <c r="DY205" s="258" t="n"/>
      <c r="DZ205" s="258" t="n"/>
      <c r="EA205" s="258" t="n"/>
      <c r="EB205" s="258" t="n"/>
      <c r="EC205" s="258" t="n"/>
      <c r="ED205" s="258" t="n"/>
      <c r="EE205" s="258" t="n"/>
    </row>
    <row r="206" ht="47.25" customHeight="1">
      <c r="A206" s="240" t="inlineStr">
        <is>
          <t>COOPERATIVA AGRARIA INTEGRAL LUZ DE LA ESPERANZA</t>
        </is>
      </c>
      <c r="B206" s="240" t="inlineStr">
        <is>
          <t>CACAO</t>
        </is>
      </c>
      <c r="C206" s="240" t="inlineStr">
        <is>
          <t>CACAO</t>
        </is>
      </c>
      <c r="D206" s="240" t="inlineStr">
        <is>
          <t>LORETO</t>
        </is>
      </c>
      <c r="E206" s="240" t="inlineStr">
        <is>
          <t>160101</t>
        </is>
      </c>
      <c r="F206" s="240" t="inlineStr">
        <is>
          <t>LORETO</t>
        </is>
      </c>
      <c r="G206" s="240" t="inlineStr">
        <is>
          <t>MAYNAS</t>
        </is>
      </c>
      <c r="H206" s="240" t="inlineStr">
        <is>
          <t>IQUITOS</t>
        </is>
      </c>
      <c r="I206" s="241" t="n">
        <v>1</v>
      </c>
      <c r="J206" s="241" t="n">
        <v>1</v>
      </c>
      <c r="K206" s="241" t="n"/>
      <c r="L206" s="241" t="n"/>
      <c r="M206" s="241" t="n"/>
      <c r="N206" s="241" t="n"/>
      <c r="O206" s="241" t="n"/>
      <c r="P206" s="241" t="n"/>
      <c r="Q206" s="241" t="inlineStr">
        <is>
          <t>PAC</t>
        </is>
      </c>
      <c r="R206" s="242">
        <f>IF(I206=1,I$2,"")&amp;IF(J206=1,IF(I206=1,"-","")&amp;J$2,"")&amp;IF(K206=1,IF(OR(J206=1,I206=1),"-","")&amp;K$2,"")&amp;IF(L206=1,IF(OR(K206=1,J206=1,I206=1),"-","")&amp;L$2,"")&amp;IF(M206=1,IF(OR(L206=1,K206=1,J206=1,I206=1),"-","")&amp;M$2,"")&amp;IF(N206=1,IF(OR(M206=1,L206=1,K206=1,J206=1,I206=1),"-","")&amp;N$2,"")&amp;IF(O206=1,IF(OR(N206=1,M206=1,L206=1,K206=1,J206=1,I206=1),"-","")&amp;O$2,"")&amp;IF(P206=1,IF(I206=1," - ",IF(J206=1," - ",IF(K206=1," - ",IF(L206=1," - ",IF(M206=1," - ",IF(N206=1," - ",IF(O206=1," - ","")))))))&amp;P$2,"")</f>
        <v/>
      </c>
      <c r="S206" s="243">
        <f>SUM('b2'!$I206:$P206)</f>
        <v/>
      </c>
      <c r="T206" s="243">
        <f>IF(OR('b2'!$J206=1,'b2'!$K206=1,'b2'!$L206=1,'b2'!$M206=1,'b2'!$N206=1,'b2'!$O206=1,'b2'!$P206=1),"SI","NO")</f>
        <v/>
      </c>
      <c r="U206" s="243">
        <f>IF(OR('b2'!$K206=1,'b2'!$L206=1,'b2'!$M206=1,'b2'!$N206=1,'b2'!$O206=1,'b2'!$P206=1),"SI","NO")</f>
        <v/>
      </c>
      <c r="V206" s="244" t="n">
        <v>50</v>
      </c>
      <c r="W206" s="245" t="n">
        <v>43</v>
      </c>
      <c r="X206" s="245" t="n">
        <v>7</v>
      </c>
      <c r="Y206" s="244" t="n">
        <v>50</v>
      </c>
      <c r="Z206" s="245" t="n">
        <v>0</v>
      </c>
      <c r="AA206" s="245" t="n">
        <v>0</v>
      </c>
      <c r="AB206" s="244" t="n">
        <v>0</v>
      </c>
      <c r="AC206" s="245" t="n">
        <v>0</v>
      </c>
      <c r="AD206" s="245" t="n">
        <v>0</v>
      </c>
      <c r="AE206" s="244" t="n">
        <v>0</v>
      </c>
      <c r="AF206" s="245" t="n">
        <v>0</v>
      </c>
      <c r="AG206" s="245" t="n">
        <v>0</v>
      </c>
      <c r="AH206" s="244" t="n">
        <v>0</v>
      </c>
      <c r="AI206" s="245" t="n">
        <v>0</v>
      </c>
      <c r="AJ206" s="245" t="n">
        <v>0</v>
      </c>
      <c r="AK206" s="244" t="n">
        <v>0</v>
      </c>
      <c r="AL206" s="245" t="n">
        <v>0</v>
      </c>
      <c r="AM206" s="245" t="n">
        <v>0</v>
      </c>
      <c r="AN206" s="244" t="n">
        <v>0</v>
      </c>
      <c r="AO206" s="245" t="n">
        <v>0</v>
      </c>
      <c r="AP206" s="245" t="n">
        <v>0</v>
      </c>
      <c r="AQ206" s="244" t="n">
        <v>0</v>
      </c>
      <c r="AR206" s="244">
        <f>IF('b2'!$AQ206&gt;0,'b2'!$AQ206,IF('b2'!$AN206&gt;0,'b2'!$AN206,IF('b2'!$AK206&gt;0,'b2'!$AK206,IF('b2'!$AH206&gt;0,'b2'!$AH206,IF('b2'!$AE206&gt;0,'b2'!$AE206,IF('b2'!$AB206&gt;0,'b2'!$AB206,IF('b2'!$Y206&gt;0,'b2'!$Y206,IF('b2'!$V206&gt;0,'b2'!$V206," ---"))))))))</f>
        <v/>
      </c>
      <c r="AS206" s="246" t="n">
        <v>0</v>
      </c>
      <c r="AT206" s="246" t="n">
        <v>0</v>
      </c>
      <c r="AU206" s="246" t="n">
        <v>0</v>
      </c>
      <c r="AV206" s="246" t="n">
        <v>0</v>
      </c>
      <c r="AW206" s="246" t="n">
        <v>0</v>
      </c>
      <c r="AX206" s="246" t="n">
        <v>0</v>
      </c>
      <c r="AY206" s="246" t="n">
        <v>0</v>
      </c>
      <c r="AZ206" s="246" t="n">
        <v>0</v>
      </c>
      <c r="BA206" s="246" t="n">
        <v>0</v>
      </c>
      <c r="BB206" s="246" t="n">
        <v>0</v>
      </c>
      <c r="BC206" s="246" t="n">
        <v>0</v>
      </c>
      <c r="BD206" s="246" t="n">
        <v>0</v>
      </c>
      <c r="BE206" s="247" t="n">
        <v>0</v>
      </c>
      <c r="BF206" s="248" t="n">
        <v>0</v>
      </c>
      <c r="BG206" s="248" t="n">
        <v>0</v>
      </c>
      <c r="BH206" s="249" t="n">
        <v>0</v>
      </c>
      <c r="BI206" s="250" t="inlineStr">
        <is>
          <t>#REF!</t>
        </is>
      </c>
      <c r="BJ206" s="251" t="inlineStr">
        <is>
          <t>#REF!</t>
        </is>
      </c>
      <c r="BK206" s="248" t="n">
        <v>0</v>
      </c>
      <c r="BL206" s="248" t="n">
        <v>0</v>
      </c>
      <c r="BM206" s="249" t="n">
        <v>0</v>
      </c>
      <c r="BN206" s="250" t="inlineStr">
        <is>
          <t>#REF!</t>
        </is>
      </c>
      <c r="BO206" s="251" t="inlineStr">
        <is>
          <t>#REF!</t>
        </is>
      </c>
      <c r="BP206" s="248" t="n">
        <v>0</v>
      </c>
      <c r="BQ206" s="248" t="n">
        <v>0</v>
      </c>
      <c r="BR206" s="249" t="n">
        <v>0</v>
      </c>
      <c r="BS206" s="250" t="inlineStr">
        <is>
          <t>#REF!</t>
        </is>
      </c>
      <c r="BT206" s="251">
        <f>'[2]DATA CONSOLIDADA 2018-2025 '!$BR208-'b2'!$BO206</f>
        <v/>
      </c>
      <c r="BU206" s="248" t="n">
        <v>0</v>
      </c>
      <c r="BV206" s="248" t="n">
        <v>0</v>
      </c>
      <c r="BW206" s="249" t="n">
        <v>0</v>
      </c>
      <c r="BX206" s="250" t="inlineStr">
        <is>
          <t>#REF!</t>
        </is>
      </c>
      <c r="BY206" s="251" t="inlineStr">
        <is>
          <t>#REF!</t>
        </is>
      </c>
      <c r="BZ206" s="248" t="n">
        <v>0</v>
      </c>
      <c r="CA206" s="248" t="n">
        <v>0</v>
      </c>
      <c r="CB206" s="249" t="n">
        <v>0</v>
      </c>
      <c r="CC206" s="250" t="inlineStr">
        <is>
          <t>#REF!</t>
        </is>
      </c>
      <c r="CD206" s="251">
        <f>'[2]DATA CONSOLIDADA 2018-2025 '!$CB208-'b2'!$BW206</f>
        <v/>
      </c>
      <c r="CE206" s="253" t="n">
        <v>0</v>
      </c>
      <c r="CF206" s="253" t="n">
        <v>0</v>
      </c>
      <c r="CG206" s="254" t="n">
        <v>0</v>
      </c>
      <c r="CH206" s="250" t="inlineStr">
        <is>
          <t>#REF!</t>
        </is>
      </c>
      <c r="CI206" s="251">
        <f>'[2]DATA CONSOLIDADA 2018-2025 '!$CG208-'b2'!$CB206</f>
        <v/>
      </c>
      <c r="CJ206" s="247" t="inlineStr">
        <is>
          <t>#REF!</t>
        </is>
      </c>
      <c r="CK206" s="247" t="n">
        <v>0</v>
      </c>
      <c r="CL206" s="247" t="n">
        <v>0</v>
      </c>
      <c r="CM206" s="247" t="n">
        <v>0</v>
      </c>
      <c r="CN206" s="247" t="inlineStr">
        <is>
          <t>#REF!</t>
        </is>
      </c>
      <c r="CO206" s="251">
        <f>'[2]DATA CONSOLIDADA 2018-2025 '!$CM208-'b2'!$CG206</f>
        <v/>
      </c>
      <c r="CP206" s="253" t="n">
        <v>0</v>
      </c>
      <c r="CQ206" s="253" t="n">
        <v>0</v>
      </c>
      <c r="CR206" s="253" t="n">
        <v>0</v>
      </c>
      <c r="CS206" s="253" t="n">
        <v>0</v>
      </c>
      <c r="CT206" s="253" t="n">
        <v>0</v>
      </c>
      <c r="CU206" s="253" t="n">
        <v>0</v>
      </c>
      <c r="CV206" s="247" t="n">
        <v>0</v>
      </c>
      <c r="CW206" s="247" t="n">
        <v>0</v>
      </c>
      <c r="CX206" s="247" t="n">
        <v>0</v>
      </c>
      <c r="CY206" s="247" t="n">
        <v>0</v>
      </c>
      <c r="CZ206" s="247" t="n">
        <v>0</v>
      </c>
      <c r="DA206" s="247" t="n">
        <v>0</v>
      </c>
      <c r="DB206" s="247" t="n">
        <v>0</v>
      </c>
      <c r="DC206" s="255" t="n">
        <v>0</v>
      </c>
      <c r="DD206" s="255" t="n">
        <v>0</v>
      </c>
      <c r="DE206" s="255" t="n">
        <v>0</v>
      </c>
      <c r="DF206" s="255" t="n">
        <v>0</v>
      </c>
      <c r="DG206" s="255" t="n">
        <v>0</v>
      </c>
      <c r="DH206" s="255" t="n">
        <v>0</v>
      </c>
      <c r="DI206" s="256" t="n">
        <v>20600029887</v>
      </c>
      <c r="DJ206" s="257" t="inlineStr">
        <is>
          <t>COOPERATIVA AGRARIA INTEGRAL LUZ DE LA ESPERANZA</t>
        </is>
      </c>
      <c r="DK206" s="257" t="inlineStr">
        <is>
          <t>02 Cooperativa</t>
        </is>
      </c>
      <c r="DL206" s="258" t="n"/>
      <c r="DM206" s="258" t="n"/>
      <c r="DN206" s="258" t="n"/>
      <c r="DO206" s="258" t="n"/>
      <c r="DP206" s="258" t="n"/>
      <c r="DQ206" s="258" t="n"/>
      <c r="DR206" s="258" t="n"/>
      <c r="DS206" s="258" t="n"/>
      <c r="DT206" s="258" t="n"/>
      <c r="DU206" s="258" t="n"/>
      <c r="DV206" s="258" t="n"/>
      <c r="DW206" s="258" t="n"/>
      <c r="DX206" s="258" t="n"/>
      <c r="DY206" s="258" t="n"/>
      <c r="DZ206" s="258" t="n"/>
      <c r="EA206" s="258" t="n"/>
      <c r="EB206" s="258" t="n"/>
      <c r="EC206" s="258" t="n"/>
      <c r="ED206" s="258" t="n"/>
      <c r="EE206" s="258" t="n"/>
    </row>
    <row r="207" hidden="1" ht="47.25" customHeight="1">
      <c r="A207" s="240" t="inlineStr">
        <is>
          <t>ASOCIACION DE MANEJO DE BOSQUES NATURALES ESPERANZA</t>
        </is>
      </c>
      <c r="B207" s="240" t="inlineStr">
        <is>
          <t>AGUAJE</t>
        </is>
      </c>
      <c r="C207" s="240" t="inlineStr">
        <is>
          <t>AGUAJE</t>
        </is>
      </c>
      <c r="D207" s="240" t="inlineStr">
        <is>
          <t>LORETO</t>
        </is>
      </c>
      <c r="E207" s="240" t="inlineStr">
        <is>
          <t>160302</t>
        </is>
      </c>
      <c r="F207" s="240" t="inlineStr">
        <is>
          <t>LORETO</t>
        </is>
      </c>
      <c r="G207" s="240" t="inlineStr">
        <is>
          <t>LORETO</t>
        </is>
      </c>
      <c r="H207" s="240" t="inlineStr">
        <is>
          <t>PARINARI</t>
        </is>
      </c>
      <c r="I207" s="241" t="n">
        <v>1</v>
      </c>
      <c r="J207" s="241" t="n">
        <v>1</v>
      </c>
      <c r="K207" s="241" t="n">
        <v>1</v>
      </c>
      <c r="L207" s="241" t="n">
        <v>1</v>
      </c>
      <c r="M207" s="241" t="n">
        <v>1</v>
      </c>
      <c r="N207" s="241" t="n">
        <v>1</v>
      </c>
      <c r="O207" s="241" t="n"/>
      <c r="P207" s="241" t="n"/>
      <c r="Q207" s="241" t="inlineStr">
        <is>
          <t>PAC</t>
        </is>
      </c>
      <c r="R207" s="242">
        <f>IF(I207=1,I$2,"")&amp;IF(J207=1,IF(I207=1,"-","")&amp;J$2,"")&amp;IF(K207=1,IF(OR(J207=1,I207=1),"-","")&amp;K$2,"")&amp;IF(L207=1,IF(OR(K207=1,J207=1,I207=1),"-","")&amp;L$2,"")&amp;IF(M207=1,IF(OR(L207=1,K207=1,J207=1,I207=1),"-","")&amp;M$2,"")&amp;IF(N207=1,IF(OR(M207=1,L207=1,K207=1,J207=1,I207=1),"-","")&amp;N$2,"")&amp;IF(O207=1,IF(OR(N207=1,M207=1,L207=1,K207=1,J207=1,I207=1),"-","")&amp;O$2,"")&amp;IF(P207=1,IF(I207=1," - ",IF(J207=1," - ",IF(K207=1," - ",IF(L207=1," - ",IF(M207=1," - ",IF(N207=1," - ",IF(O207=1," - ","")))))))&amp;P$2,"")</f>
        <v/>
      </c>
      <c r="S207" s="243">
        <f>SUM('b2'!$I207:$P207)</f>
        <v/>
      </c>
      <c r="T207" s="243">
        <f>IF(OR('b2'!$J207=1,'b2'!$K207=1,'b2'!$L207=1,'b2'!$M207=1,'b2'!$N207=1,'b2'!$O207=1,'b2'!$P207=1),"SI","NO")</f>
        <v/>
      </c>
      <c r="U207" s="243">
        <f>IF(OR('b2'!$K207=1,'b2'!$L207=1,'b2'!$M207=1,'b2'!$N207=1,'b2'!$O207=1,'b2'!$P207=1),"SI","NO")</f>
        <v/>
      </c>
      <c r="V207" s="244" t="n">
        <v>7</v>
      </c>
      <c r="W207" s="245" t="n">
        <v>4</v>
      </c>
      <c r="X207" s="245" t="n">
        <v>4</v>
      </c>
      <c r="Y207" s="244" t="n">
        <v>8</v>
      </c>
      <c r="Z207" s="245" t="n">
        <v>4</v>
      </c>
      <c r="AA207" s="245" t="n">
        <v>4</v>
      </c>
      <c r="AB207" s="244" t="n">
        <v>8</v>
      </c>
      <c r="AC207" s="245" t="n">
        <v>4</v>
      </c>
      <c r="AD207" s="245" t="n">
        <v>4</v>
      </c>
      <c r="AE207" s="244" t="n">
        <v>8</v>
      </c>
      <c r="AF207" s="245" t="n">
        <v>4</v>
      </c>
      <c r="AG207" s="245" t="n">
        <v>4</v>
      </c>
      <c r="AH207" s="244" t="n">
        <v>8</v>
      </c>
      <c r="AI207" s="245" t="n">
        <v>4</v>
      </c>
      <c r="AJ207" s="245" t="n">
        <v>4</v>
      </c>
      <c r="AK207" s="244" t="n">
        <v>8</v>
      </c>
      <c r="AL207" s="245" t="n">
        <v>0</v>
      </c>
      <c r="AM207" s="245" t="n">
        <v>0</v>
      </c>
      <c r="AN207" s="244" t="n">
        <v>0</v>
      </c>
      <c r="AO207" s="245" t="n">
        <v>0</v>
      </c>
      <c r="AP207" s="245" t="n">
        <v>0</v>
      </c>
      <c r="AQ207" s="244" t="n">
        <v>0</v>
      </c>
      <c r="AR207" s="244">
        <f>IF('b2'!$AQ207&gt;0,'b2'!$AQ207,IF('b2'!$AN207&gt;0,'b2'!$AN207,IF('b2'!$AK207&gt;0,'b2'!$AK207,IF('b2'!$AH207&gt;0,'b2'!$AH207,IF('b2'!$AE207&gt;0,'b2'!$AE207,IF('b2'!$AB207&gt;0,'b2'!$AB207,IF('b2'!$Y207&gt;0,'b2'!$Y207,IF('b2'!$V207&gt;0,'b2'!$V207," ---"))))))))</f>
        <v/>
      </c>
      <c r="AS207" s="246" t="n">
        <v>0</v>
      </c>
      <c r="AT207" s="246" t="n">
        <v>0</v>
      </c>
      <c r="AU207" s="246" t="n">
        <v>20</v>
      </c>
      <c r="AV207" s="246" t="n">
        <v>0</v>
      </c>
      <c r="AW207" s="246" t="n">
        <v>14</v>
      </c>
      <c r="AX207" s="246" t="n">
        <v>2</v>
      </c>
      <c r="AY207" s="246" t="n">
        <v>16</v>
      </c>
      <c r="AZ207" s="246" t="n">
        <v>4</v>
      </c>
      <c r="BA207" s="246" t="n">
        <v>0</v>
      </c>
      <c r="BB207" s="246" t="n">
        <v>0</v>
      </c>
      <c r="BC207" s="246" t="n">
        <v>0</v>
      </c>
      <c r="BD207" s="246" t="n">
        <v>0</v>
      </c>
      <c r="BE207" s="247" t="n">
        <v>0</v>
      </c>
      <c r="BF207" s="248" t="n">
        <v>510</v>
      </c>
      <c r="BG207" s="248" t="n">
        <v>0</v>
      </c>
      <c r="BH207" s="249" t="n">
        <v>510</v>
      </c>
      <c r="BI207" s="250" t="inlineStr">
        <is>
          <t>#REF!</t>
        </is>
      </c>
      <c r="BJ207" s="251" t="inlineStr">
        <is>
          <t>#REF!</t>
        </is>
      </c>
      <c r="BK207" s="248" t="n">
        <v>75704.45</v>
      </c>
      <c r="BL207" s="248" t="n">
        <v>0</v>
      </c>
      <c r="BM207" s="249" t="n">
        <v>75704.45</v>
      </c>
      <c r="BN207" s="250" t="inlineStr">
        <is>
          <t>#REF!</t>
        </is>
      </c>
      <c r="BO207" s="251" t="inlineStr">
        <is>
          <t>#REF!</t>
        </is>
      </c>
      <c r="BP207" s="248" t="n">
        <v>176069.29</v>
      </c>
      <c r="BQ207" s="248" t="n">
        <v>0</v>
      </c>
      <c r="BR207" s="249" t="n">
        <v>176069.29</v>
      </c>
      <c r="BS207" s="250" t="inlineStr">
        <is>
          <t>#REF!</t>
        </is>
      </c>
      <c r="BT207" s="251">
        <f>'[2]DATA CONSOLIDADA 2018-2025 '!$BR209-'b2'!$BO207</f>
        <v/>
      </c>
      <c r="BU207" s="248" t="n">
        <v>11190</v>
      </c>
      <c r="BV207" s="248" t="n">
        <v>0</v>
      </c>
      <c r="BW207" s="249" t="n">
        <v>11190</v>
      </c>
      <c r="BX207" s="250" t="inlineStr">
        <is>
          <t>#REF!</t>
        </is>
      </c>
      <c r="BY207" s="251" t="inlineStr">
        <is>
          <t>#REF!</t>
        </is>
      </c>
      <c r="BZ207" s="248" t="n">
        <v>21553.6</v>
      </c>
      <c r="CA207" s="248" t="n">
        <v>0</v>
      </c>
      <c r="CB207" s="249" t="n">
        <v>21553.6</v>
      </c>
      <c r="CC207" s="250" t="inlineStr">
        <is>
          <t>#REF!</t>
        </is>
      </c>
      <c r="CD207" s="251">
        <f>'[2]DATA CONSOLIDADA 2018-2025 '!$CB209-'b2'!$BW207</f>
        <v/>
      </c>
      <c r="CE207" s="253" t="n">
        <v>0</v>
      </c>
      <c r="CF207" s="253" t="n">
        <v>0</v>
      </c>
      <c r="CG207" s="254" t="n">
        <v>0</v>
      </c>
      <c r="CH207" s="250" t="inlineStr">
        <is>
          <t>#REF!</t>
        </is>
      </c>
      <c r="CI207" s="251">
        <f>'[2]DATA CONSOLIDADA 2018-2025 '!$CG209-'b2'!$CB207</f>
        <v/>
      </c>
      <c r="CJ207" s="247" t="inlineStr">
        <is>
          <t>#REF!</t>
        </is>
      </c>
      <c r="CK207" s="247" t="n">
        <v>0</v>
      </c>
      <c r="CL207" s="247" t="n">
        <v>0</v>
      </c>
      <c r="CM207" s="247" t="n">
        <v>0</v>
      </c>
      <c r="CN207" s="247" t="inlineStr">
        <is>
          <t>#REF!</t>
        </is>
      </c>
      <c r="CO207" s="251">
        <f>'[2]DATA CONSOLIDADA 2018-2025 '!$CM209-'b2'!$CG207</f>
        <v/>
      </c>
      <c r="CP207" s="253" t="n">
        <v>212.4</v>
      </c>
      <c r="CQ207" s="253" t="n">
        <v>6158.9954</v>
      </c>
      <c r="CR207" s="253" t="n">
        <v>0</v>
      </c>
      <c r="CS207" s="253" t="n">
        <v>15182.2</v>
      </c>
      <c r="CT207" s="253" t="n">
        <v>0</v>
      </c>
      <c r="CU207" s="253" t="n">
        <v>0</v>
      </c>
      <c r="CV207" s="247" t="n">
        <v>21553.5954</v>
      </c>
      <c r="CW207" s="247" t="n">
        <v>0</v>
      </c>
      <c r="CX207" s="247" t="n">
        <v>0</v>
      </c>
      <c r="CY207" s="247" t="n">
        <v>0</v>
      </c>
      <c r="CZ207" s="247" t="n">
        <v>0</v>
      </c>
      <c r="DA207" s="247" t="n">
        <v>0</v>
      </c>
      <c r="DB207" s="247" t="n">
        <v>0</v>
      </c>
      <c r="DC207" s="255" t="n">
        <v>0</v>
      </c>
      <c r="DD207" s="255" t="n">
        <v>0</v>
      </c>
      <c r="DE207" s="255" t="n">
        <v>0</v>
      </c>
      <c r="DF207" s="255" t="n">
        <v>0</v>
      </c>
      <c r="DG207" s="255" t="n">
        <v>0</v>
      </c>
      <c r="DH207" s="255" t="n">
        <v>0</v>
      </c>
      <c r="DI207" s="256" t="n">
        <v>20602227244</v>
      </c>
      <c r="DJ207" s="257" t="inlineStr">
        <is>
          <t>ASOCIACION DE MANEJO DE BOSQUES NATURALES ESPERANZA</t>
        </is>
      </c>
      <c r="DK207" s="257" t="inlineStr">
        <is>
          <t>01 Asociación</t>
        </is>
      </c>
      <c r="DL207" s="258" t="n"/>
      <c r="DM207" s="258" t="n"/>
      <c r="DN207" s="258" t="n"/>
      <c r="DO207" s="258" t="n"/>
      <c r="DP207" s="258" t="n"/>
      <c r="DQ207" s="258" t="n"/>
      <c r="DR207" s="258" t="n"/>
      <c r="DS207" s="258" t="n"/>
      <c r="DT207" s="258" t="n"/>
      <c r="DU207" s="258" t="n"/>
      <c r="DV207" s="258" t="n"/>
      <c r="DW207" s="258" t="n"/>
      <c r="DX207" s="258" t="n"/>
      <c r="DY207" s="258" t="n"/>
      <c r="DZ207" s="258" t="n"/>
      <c r="EA207" s="258" t="n"/>
      <c r="EB207" s="258" t="n"/>
      <c r="EC207" s="258" t="n"/>
      <c r="ED207" s="258" t="n"/>
      <c r="EE207" s="258" t="n"/>
    </row>
    <row r="208" hidden="1" ht="47.25" customHeight="1">
      <c r="A208" s="240" t="inlineStr">
        <is>
          <t>ORGANIZACIÓN DE MANEJO ORMARENA - NAUTA</t>
        </is>
      </c>
      <c r="B208" s="240" t="inlineStr">
        <is>
          <t>AGUAJE</t>
        </is>
      </c>
      <c r="C208" s="240" t="inlineStr">
        <is>
          <t>AGUAJE</t>
        </is>
      </c>
      <c r="D208" s="240" t="inlineStr">
        <is>
          <t>LORETO</t>
        </is>
      </c>
      <c r="E208" s="240" t="inlineStr">
        <is>
          <t>160301</t>
        </is>
      </c>
      <c r="F208" s="240" t="inlineStr">
        <is>
          <t>LORETO</t>
        </is>
      </c>
      <c r="G208" s="240" t="inlineStr">
        <is>
          <t>LORETO</t>
        </is>
      </c>
      <c r="H208" s="240" t="inlineStr">
        <is>
          <t>NAUTA</t>
        </is>
      </c>
      <c r="I208" s="241" t="n">
        <v>1</v>
      </c>
      <c r="J208" s="241" t="n">
        <v>1</v>
      </c>
      <c r="K208" s="241" t="n">
        <v>1</v>
      </c>
      <c r="L208" s="241" t="n">
        <v>1</v>
      </c>
      <c r="M208" s="241" t="n">
        <v>1</v>
      </c>
      <c r="N208" s="241" t="n"/>
      <c r="O208" s="241" t="n"/>
      <c r="P208" s="241" t="n"/>
      <c r="Q208" s="241" t="inlineStr">
        <is>
          <t>PAC</t>
        </is>
      </c>
      <c r="R208" s="242">
        <f>IF(I208=1,I$2,"")&amp;IF(J208=1,IF(I208=1,"-","")&amp;J$2,"")&amp;IF(K208=1,IF(OR(J208=1,I208=1),"-","")&amp;K$2,"")&amp;IF(L208=1,IF(OR(K208=1,J208=1,I208=1),"-","")&amp;L$2,"")&amp;IF(M208=1,IF(OR(L208=1,K208=1,J208=1,I208=1),"-","")&amp;M$2,"")&amp;IF(N208=1,IF(OR(M208=1,L208=1,K208=1,J208=1,I208=1),"-","")&amp;N$2,"")&amp;IF(O208=1,IF(OR(N208=1,M208=1,L208=1,K208=1,J208=1,I208=1),"-","")&amp;O$2,"")&amp;IF(P208=1,IF(I208=1," - ",IF(J208=1," - ",IF(K208=1," - ",IF(L208=1," - ",IF(M208=1," - ",IF(N208=1," - ",IF(O208=1," - ","")))))))&amp;P$2,"")</f>
        <v/>
      </c>
      <c r="S208" s="243">
        <f>SUM('b2'!$I208:$P208)</f>
        <v/>
      </c>
      <c r="T208" s="243">
        <f>IF(OR('b2'!$J208=1,'b2'!$K208=1,'b2'!$L208=1,'b2'!$M208=1,'b2'!$N208=1,'b2'!$O208=1,'b2'!$P208=1),"SI","NO")</f>
        <v/>
      </c>
      <c r="U208" s="243">
        <f>IF(OR('b2'!$K208=1,'b2'!$L208=1,'b2'!$M208=1,'b2'!$N208=1,'b2'!$O208=1,'b2'!$P208=1),"SI","NO")</f>
        <v/>
      </c>
      <c r="V208" s="244" t="n">
        <v>28</v>
      </c>
      <c r="W208" s="245" t="n">
        <v>26</v>
      </c>
      <c r="X208" s="245" t="n">
        <v>1</v>
      </c>
      <c r="Y208" s="244" t="n">
        <v>27</v>
      </c>
      <c r="Z208" s="245" t="n">
        <v>26</v>
      </c>
      <c r="AA208" s="245" t="n">
        <v>1</v>
      </c>
      <c r="AB208" s="244" t="n">
        <v>27</v>
      </c>
      <c r="AC208" s="245" t="n">
        <v>29</v>
      </c>
      <c r="AD208" s="245" t="n">
        <v>1</v>
      </c>
      <c r="AE208" s="244" t="n">
        <v>30</v>
      </c>
      <c r="AF208" s="245" t="n">
        <v>29</v>
      </c>
      <c r="AG208" s="245" t="n">
        <v>1</v>
      </c>
      <c r="AH208" s="244" t="n">
        <v>30</v>
      </c>
      <c r="AI208" s="245" t="n">
        <v>0</v>
      </c>
      <c r="AJ208" s="245" t="n">
        <v>0</v>
      </c>
      <c r="AK208" s="244" t="n">
        <v>0</v>
      </c>
      <c r="AL208" s="245" t="n">
        <v>0</v>
      </c>
      <c r="AM208" s="245" t="n">
        <v>0</v>
      </c>
      <c r="AN208" s="244" t="n">
        <v>0</v>
      </c>
      <c r="AO208" s="245" t="n">
        <v>0</v>
      </c>
      <c r="AP208" s="245" t="n">
        <v>0</v>
      </c>
      <c r="AQ208" s="244" t="n">
        <v>0</v>
      </c>
      <c r="AR208" s="244">
        <f>IF('b2'!$AQ208&gt;0,'b2'!$AQ208,IF('b2'!$AN208&gt;0,'b2'!$AN208,IF('b2'!$AK208&gt;0,'b2'!$AK208,IF('b2'!$AH208&gt;0,'b2'!$AH208,IF('b2'!$AE208&gt;0,'b2'!$AE208,IF('b2'!$AB208&gt;0,'b2'!$AB208,IF('b2'!$Y208&gt;0,'b2'!$Y208,IF('b2'!$V208&gt;0,'b2'!$V208," ---"))))))))</f>
        <v/>
      </c>
      <c r="AS208" s="246" t="n">
        <v>0</v>
      </c>
      <c r="AT208" s="246" t="n">
        <v>0</v>
      </c>
      <c r="AU208" s="246" t="n">
        <v>18</v>
      </c>
      <c r="AV208" s="246" t="n">
        <v>0</v>
      </c>
      <c r="AW208" s="246" t="n">
        <v>14</v>
      </c>
      <c r="AX208" s="246" t="n">
        <v>3</v>
      </c>
      <c r="AY208" s="246" t="n">
        <v>0</v>
      </c>
      <c r="AZ208" s="246" t="n">
        <v>0</v>
      </c>
      <c r="BA208" s="246" t="n">
        <v>0</v>
      </c>
      <c r="BB208" s="246" t="n">
        <v>0</v>
      </c>
      <c r="BC208" s="246" t="n">
        <v>0</v>
      </c>
      <c r="BD208" s="246" t="n">
        <v>0</v>
      </c>
      <c r="BE208" s="247" t="n">
        <v>0</v>
      </c>
      <c r="BF208" s="248" t="n">
        <v>8523.76</v>
      </c>
      <c r="BG208" s="248" t="n">
        <v>0</v>
      </c>
      <c r="BH208" s="249" t="n">
        <v>8523.76</v>
      </c>
      <c r="BI208" s="250" t="inlineStr">
        <is>
          <t>#REF!</t>
        </is>
      </c>
      <c r="BJ208" s="251" t="inlineStr">
        <is>
          <t>#REF!</t>
        </is>
      </c>
      <c r="BK208" s="248" t="n">
        <v>27100</v>
      </c>
      <c r="BL208" s="248" t="n">
        <v>0</v>
      </c>
      <c r="BM208" s="249" t="n">
        <v>27100</v>
      </c>
      <c r="BN208" s="250" t="inlineStr">
        <is>
          <t>#REF!</t>
        </is>
      </c>
      <c r="BO208" s="251" t="inlineStr">
        <is>
          <t>#REF!</t>
        </is>
      </c>
      <c r="BP208" s="248" t="n">
        <v>60000</v>
      </c>
      <c r="BQ208" s="248" t="n">
        <v>0</v>
      </c>
      <c r="BR208" s="249" t="n">
        <v>60000</v>
      </c>
      <c r="BS208" s="250" t="inlineStr">
        <is>
          <t>#REF!</t>
        </is>
      </c>
      <c r="BT208" s="251">
        <f>'[2]DATA CONSOLIDADA 2018-2025 '!$BR210-'b2'!$BO208</f>
        <v/>
      </c>
      <c r="BU208" s="248" t="n">
        <v>318336</v>
      </c>
      <c r="BV208" s="248" t="n">
        <v>0</v>
      </c>
      <c r="BW208" s="249" t="n">
        <v>318336</v>
      </c>
      <c r="BX208" s="250" t="inlineStr">
        <is>
          <t>#REF!</t>
        </is>
      </c>
      <c r="BY208" s="251" t="inlineStr">
        <is>
          <t>#REF!</t>
        </is>
      </c>
      <c r="BZ208" s="248" t="n">
        <v>0</v>
      </c>
      <c r="CA208" s="248" t="n">
        <v>0</v>
      </c>
      <c r="CB208" s="249" t="n">
        <v>0</v>
      </c>
      <c r="CC208" s="250" t="inlineStr">
        <is>
          <t>#REF!</t>
        </is>
      </c>
      <c r="CD208" s="251">
        <f>'[2]DATA CONSOLIDADA 2018-2025 '!$CB210-'b2'!$BW208</f>
        <v/>
      </c>
      <c r="CE208" s="253" t="n">
        <v>0</v>
      </c>
      <c r="CF208" s="253" t="n">
        <v>0</v>
      </c>
      <c r="CG208" s="254" t="n">
        <v>0</v>
      </c>
      <c r="CH208" s="250" t="inlineStr">
        <is>
          <t>#REF!</t>
        </is>
      </c>
      <c r="CI208" s="251">
        <f>'[2]DATA CONSOLIDADA 2018-2025 '!$CG210-'b2'!$CB208</f>
        <v/>
      </c>
      <c r="CJ208" s="247" t="inlineStr">
        <is>
          <t>#REF!</t>
        </is>
      </c>
      <c r="CK208" s="247" t="n">
        <v>0</v>
      </c>
      <c r="CL208" s="247" t="n">
        <v>0</v>
      </c>
      <c r="CM208" s="247" t="n">
        <v>0</v>
      </c>
      <c r="CN208" s="247" t="inlineStr">
        <is>
          <t>#REF!</t>
        </is>
      </c>
      <c r="CO208" s="251">
        <f>'[2]DATA CONSOLIDADA 2018-2025 '!$CM210-'b2'!$CG208</f>
        <v/>
      </c>
      <c r="CP208" s="253" t="n">
        <v>0</v>
      </c>
      <c r="CQ208" s="253" t="n">
        <v>0</v>
      </c>
      <c r="CR208" s="253" t="n">
        <v>0</v>
      </c>
      <c r="CS208" s="253" t="n">
        <v>0</v>
      </c>
      <c r="CT208" s="253" t="n">
        <v>0</v>
      </c>
      <c r="CU208" s="253" t="n">
        <v>0</v>
      </c>
      <c r="CV208" s="247" t="n">
        <v>0</v>
      </c>
      <c r="CW208" s="247" t="n">
        <v>0</v>
      </c>
      <c r="CX208" s="247" t="n">
        <v>0</v>
      </c>
      <c r="CY208" s="247" t="n">
        <v>0</v>
      </c>
      <c r="CZ208" s="247" t="n">
        <v>0</v>
      </c>
      <c r="DA208" s="247" t="n">
        <v>0</v>
      </c>
      <c r="DB208" s="247" t="n">
        <v>0</v>
      </c>
      <c r="DC208" s="255" t="n">
        <v>0</v>
      </c>
      <c r="DD208" s="255" t="n">
        <v>0</v>
      </c>
      <c r="DE208" s="255" t="n">
        <v>0</v>
      </c>
      <c r="DF208" s="255" t="n">
        <v>0</v>
      </c>
      <c r="DG208" s="255" t="n">
        <v>0</v>
      </c>
      <c r="DH208" s="255" t="n">
        <v>0</v>
      </c>
      <c r="DI208" s="256" t="n">
        <v>20567261523</v>
      </c>
      <c r="DJ208" s="257" t="inlineStr">
        <is>
          <t>ORGANIZACION DE MANEJO DE RECURSOS NATURALES BUENOS AIRES</t>
        </is>
      </c>
      <c r="DK208" s="257" t="inlineStr">
        <is>
          <t>01 Asociación</t>
        </is>
      </c>
      <c r="DL208" s="258" t="n"/>
      <c r="DM208" s="258" t="n"/>
      <c r="DN208" s="258" t="n"/>
      <c r="DO208" s="258" t="n"/>
      <c r="DP208" s="258" t="n"/>
      <c r="DQ208" s="258" t="n"/>
      <c r="DR208" s="258" t="n"/>
      <c r="DS208" s="258" t="n"/>
      <c r="DT208" s="258" t="n"/>
      <c r="DU208" s="258" t="n"/>
      <c r="DV208" s="258" t="n"/>
      <c r="DW208" s="258" t="n"/>
      <c r="DX208" s="258" t="n"/>
      <c r="DY208" s="258" t="n"/>
      <c r="DZ208" s="258" t="n"/>
      <c r="EA208" s="258" t="n"/>
      <c r="EB208" s="258" t="n"/>
      <c r="EC208" s="258" t="n"/>
      <c r="ED208" s="258" t="n"/>
      <c r="EE208" s="258" t="n"/>
    </row>
    <row r="209" ht="47.25" customHeight="1">
      <c r="A209" s="240" t="inlineStr">
        <is>
          <t>COOPERATIVA PERLA DEL HUALLAGA</t>
        </is>
      </c>
      <c r="B209" s="240" t="inlineStr">
        <is>
          <t>CACAO</t>
        </is>
      </c>
      <c r="C209" s="240" t="inlineStr">
        <is>
          <t>CACAO</t>
        </is>
      </c>
      <c r="D209" s="240" t="inlineStr">
        <is>
          <t>LORETO</t>
        </is>
      </c>
      <c r="E209" s="240" t="inlineStr">
        <is>
          <t>160201</t>
        </is>
      </c>
      <c r="F209" s="240" t="inlineStr">
        <is>
          <t>LORETO</t>
        </is>
      </c>
      <c r="G209" s="240" t="inlineStr">
        <is>
          <t>ALTO AMAZONAS</t>
        </is>
      </c>
      <c r="H209" s="240" t="inlineStr">
        <is>
          <t>YURIMAGUAS</t>
        </is>
      </c>
      <c r="I209" s="241" t="n"/>
      <c r="J209" s="241" t="n">
        <v>1</v>
      </c>
      <c r="K209" s="241" t="n">
        <v>1</v>
      </c>
      <c r="L209" s="241" t="n"/>
      <c r="M209" s="241" t="n"/>
      <c r="N209" s="241" t="n"/>
      <c r="O209" s="241" t="n"/>
      <c r="P209" s="241" t="n"/>
      <c r="Q209" s="241" t="inlineStr">
        <is>
          <t>PAC</t>
        </is>
      </c>
      <c r="R209" s="242">
        <f>IF(I209=1,I$2,"")&amp;IF(J209=1,IF(I209=1,"-","")&amp;J$2,"")&amp;IF(K209=1,IF(OR(J209=1,I209=1),"-","")&amp;K$2,"")&amp;IF(L209=1,IF(OR(K209=1,J209=1,I209=1),"-","")&amp;L$2,"")&amp;IF(M209=1,IF(OR(L209=1,K209=1,J209=1,I209=1),"-","")&amp;M$2,"")&amp;IF(N209=1,IF(OR(M209=1,L209=1,K209=1,J209=1,I209=1),"-","")&amp;N$2,"")&amp;IF(O209=1,IF(OR(N209=1,M209=1,L209=1,K209=1,J209=1,I209=1),"-","")&amp;O$2,"")&amp;IF(P209=1,IF(I209=1," - ",IF(J209=1," - ",IF(K209=1," - ",IF(L209=1," - ",IF(M209=1," - ",IF(N209=1," - ",IF(O209=1," - ","")))))))&amp;P$2,"")</f>
        <v/>
      </c>
      <c r="S209" s="243">
        <f>SUM('b2'!$I209:$P209)</f>
        <v/>
      </c>
      <c r="T209" s="243">
        <f>IF(OR('b2'!$J209=1,'b2'!$K209=1,'b2'!$L209=1,'b2'!$M209=1,'b2'!$N209=1,'b2'!$O209=1,'b2'!$P209=1),"SI","NO")</f>
        <v/>
      </c>
      <c r="U209" s="243">
        <f>IF(OR('b2'!$K209=1,'b2'!$L209=1,'b2'!$M209=1,'b2'!$N209=1,'b2'!$O209=1,'b2'!$P209=1),"SI","NO")</f>
        <v/>
      </c>
      <c r="V209" s="244" t="n">
        <v>0</v>
      </c>
      <c r="W209" s="245" t="n">
        <v>27</v>
      </c>
      <c r="X209" s="245" t="n">
        <v>6</v>
      </c>
      <c r="Y209" s="244" t="n">
        <v>33</v>
      </c>
      <c r="Z209" s="245" t="n">
        <v>37</v>
      </c>
      <c r="AA209" s="245" t="n">
        <v>5</v>
      </c>
      <c r="AB209" s="244" t="n">
        <v>42</v>
      </c>
      <c r="AC209" s="245" t="n">
        <v>0</v>
      </c>
      <c r="AD209" s="245" t="n">
        <v>0</v>
      </c>
      <c r="AE209" s="244" t="n">
        <v>0</v>
      </c>
      <c r="AF209" s="245" t="n">
        <v>0</v>
      </c>
      <c r="AG209" s="245" t="n">
        <v>0</v>
      </c>
      <c r="AH209" s="244" t="n">
        <v>0</v>
      </c>
      <c r="AI209" s="245" t="n">
        <v>0</v>
      </c>
      <c r="AJ209" s="245" t="n">
        <v>0</v>
      </c>
      <c r="AK209" s="244" t="n">
        <v>0</v>
      </c>
      <c r="AL209" s="245" t="n">
        <v>0</v>
      </c>
      <c r="AM209" s="245" t="n">
        <v>0</v>
      </c>
      <c r="AN209" s="244" t="n">
        <v>0</v>
      </c>
      <c r="AO209" s="245" t="n">
        <v>0</v>
      </c>
      <c r="AP209" s="245" t="n">
        <v>0</v>
      </c>
      <c r="AQ209" s="244" t="n">
        <v>0</v>
      </c>
      <c r="AR209" s="244">
        <f>IF('b2'!$AQ209&gt;0,'b2'!$AQ209,IF('b2'!$AN209&gt;0,'b2'!$AN209,IF('b2'!$AK209&gt;0,'b2'!$AK209,IF('b2'!$AH209&gt;0,'b2'!$AH209,IF('b2'!$AE209&gt;0,'b2'!$AE209,IF('b2'!$AB209&gt;0,'b2'!$AB209,IF('b2'!$Y209&gt;0,'b2'!$Y209,IF('b2'!$V209&gt;0,'b2'!$V209," ---"))))))))</f>
        <v/>
      </c>
      <c r="AS209" s="246" t="n">
        <v>0</v>
      </c>
      <c r="AT209" s="246" t="n">
        <v>0</v>
      </c>
      <c r="AU209" s="246" t="n">
        <v>0</v>
      </c>
      <c r="AV209" s="246" t="n">
        <v>0</v>
      </c>
      <c r="AW209" s="246" t="n">
        <v>0</v>
      </c>
      <c r="AX209" s="246" t="n">
        <v>0</v>
      </c>
      <c r="AY209" s="246" t="n">
        <v>0</v>
      </c>
      <c r="AZ209" s="246" t="n">
        <v>0</v>
      </c>
      <c r="BA209" s="246" t="n">
        <v>0</v>
      </c>
      <c r="BB209" s="246" t="n">
        <v>0</v>
      </c>
      <c r="BC209" s="246" t="n">
        <v>0</v>
      </c>
      <c r="BD209" s="246" t="n">
        <v>0</v>
      </c>
      <c r="BE209" s="249" t="n">
        <v>0</v>
      </c>
      <c r="BF209" s="248" t="n">
        <v>0</v>
      </c>
      <c r="BG209" s="248" t="n">
        <v>0</v>
      </c>
      <c r="BH209" s="249" t="n">
        <v>0</v>
      </c>
      <c r="BI209" s="250" t="inlineStr">
        <is>
          <t>#REF!</t>
        </is>
      </c>
      <c r="BJ209" s="251" t="inlineStr">
        <is>
          <t>#REF!</t>
        </is>
      </c>
      <c r="BK209" s="248" t="n">
        <v>191</v>
      </c>
      <c r="BL209" s="248" t="n">
        <v>0</v>
      </c>
      <c r="BM209" s="249" t="n">
        <v>191</v>
      </c>
      <c r="BN209" s="250" t="inlineStr">
        <is>
          <t>#REF!</t>
        </is>
      </c>
      <c r="BO209" s="251" t="inlineStr">
        <is>
          <t>#REF!</t>
        </is>
      </c>
      <c r="BP209" s="248" t="n">
        <v>0</v>
      </c>
      <c r="BQ209" s="248" t="n">
        <v>0</v>
      </c>
      <c r="BR209" s="249" t="n">
        <v>0</v>
      </c>
      <c r="BS209" s="250" t="inlineStr">
        <is>
          <t>#REF!</t>
        </is>
      </c>
      <c r="BT209" s="251">
        <f>'[2]DATA CONSOLIDADA 2018-2025 '!$BR211-'b2'!$BO209</f>
        <v/>
      </c>
      <c r="BU209" s="248" t="n">
        <v>0</v>
      </c>
      <c r="BV209" s="248" t="n">
        <v>0</v>
      </c>
      <c r="BW209" s="249" t="n">
        <v>0</v>
      </c>
      <c r="BX209" s="250" t="inlineStr">
        <is>
          <t>#REF!</t>
        </is>
      </c>
      <c r="BY209" s="251" t="inlineStr">
        <is>
          <t>#REF!</t>
        </is>
      </c>
      <c r="BZ209" s="248" t="n">
        <v>0</v>
      </c>
      <c r="CA209" s="248" t="n">
        <v>0</v>
      </c>
      <c r="CB209" s="249" t="n">
        <v>0</v>
      </c>
      <c r="CC209" s="250" t="inlineStr">
        <is>
          <t>#REF!</t>
        </is>
      </c>
      <c r="CD209" s="251">
        <f>'[2]DATA CONSOLIDADA 2018-2025 '!$CB211-'b2'!$BW209</f>
        <v/>
      </c>
      <c r="CE209" s="253" t="n">
        <v>0</v>
      </c>
      <c r="CF209" s="253" t="n">
        <v>0</v>
      </c>
      <c r="CG209" s="254" t="n">
        <v>0</v>
      </c>
      <c r="CH209" s="250" t="inlineStr">
        <is>
          <t>#REF!</t>
        </is>
      </c>
      <c r="CI209" s="251">
        <f>'[2]DATA CONSOLIDADA 2018-2025 '!$CG211-'b2'!$CB209</f>
        <v/>
      </c>
      <c r="CJ209" s="247" t="inlineStr">
        <is>
          <t>#REF!</t>
        </is>
      </c>
      <c r="CK209" s="247" t="n">
        <v>0</v>
      </c>
      <c r="CL209" s="247" t="n">
        <v>0</v>
      </c>
      <c r="CM209" s="247" t="n">
        <v>0</v>
      </c>
      <c r="CN209" s="247" t="inlineStr">
        <is>
          <t>#REF!</t>
        </is>
      </c>
      <c r="CO209" s="251">
        <f>'[2]DATA CONSOLIDADA 2018-2025 '!$CM211-'b2'!$CG209</f>
        <v/>
      </c>
      <c r="CP209" s="253" t="n">
        <v>0</v>
      </c>
      <c r="CQ209" s="253" t="n">
        <v>0</v>
      </c>
      <c r="CR209" s="253" t="n">
        <v>0</v>
      </c>
      <c r="CS209" s="253" t="n">
        <v>0</v>
      </c>
      <c r="CT209" s="253" t="n">
        <v>0</v>
      </c>
      <c r="CU209" s="253" t="n">
        <v>0</v>
      </c>
      <c r="CV209" s="247" t="n">
        <v>0</v>
      </c>
      <c r="CW209" s="247" t="n">
        <v>0</v>
      </c>
      <c r="CX209" s="247" t="n">
        <v>0</v>
      </c>
      <c r="CY209" s="247" t="n">
        <v>0</v>
      </c>
      <c r="CZ209" s="247" t="n">
        <v>0</v>
      </c>
      <c r="DA209" s="247" t="n">
        <v>0</v>
      </c>
      <c r="DB209" s="247" t="n">
        <v>0</v>
      </c>
      <c r="DC209" s="255" t="n">
        <v>0</v>
      </c>
      <c r="DD209" s="255" t="n">
        <v>0</v>
      </c>
      <c r="DE209" s="255" t="n">
        <v>0</v>
      </c>
      <c r="DF209" s="255" t="n">
        <v>0</v>
      </c>
      <c r="DG209" s="255" t="n">
        <v>0</v>
      </c>
      <c r="DH209" s="255" t="n">
        <v>0</v>
      </c>
      <c r="DI209" s="256" t="n">
        <v>20603526423</v>
      </c>
      <c r="DJ209" s="257" t="inlineStr">
        <is>
          <t>COOPERATIVA AGROINDUSTRIAL PERLA DEL HUALLAGA LTDA - CAPH LTDA.</t>
        </is>
      </c>
      <c r="DK209" s="257" t="inlineStr">
        <is>
          <t>02 Cooperativa</t>
        </is>
      </c>
      <c r="DL209" s="258" t="n"/>
      <c r="DM209" s="258" t="n"/>
      <c r="DN209" s="258" t="n"/>
      <c r="DO209" s="258" t="n"/>
      <c r="DP209" s="258" t="n"/>
      <c r="DQ209" s="258" t="n"/>
      <c r="DR209" s="258" t="n"/>
      <c r="DS209" s="258" t="n"/>
      <c r="DT209" s="258" t="n"/>
      <c r="DU209" s="258" t="n"/>
      <c r="DV209" s="258" t="n"/>
      <c r="DW209" s="258" t="n"/>
      <c r="DX209" s="258" t="n"/>
      <c r="DY209" s="258" t="n"/>
      <c r="DZ209" s="258" t="n"/>
      <c r="EA209" s="258" t="n"/>
      <c r="EB209" s="258" t="n"/>
      <c r="EC209" s="258" t="n"/>
      <c r="ED209" s="258" t="n"/>
      <c r="EE209" s="258" t="n"/>
    </row>
    <row r="210" ht="47.25" customHeight="1">
      <c r="A210" s="240" t="inlineStr">
        <is>
          <t>COOPERATIVA AGRARIA INTEGRAL LUZ DE LA ESPERANZA</t>
        </is>
      </c>
      <c r="B210" s="240" t="inlineStr">
        <is>
          <t>CACAO</t>
        </is>
      </c>
      <c r="C210" s="240" t="inlineStr">
        <is>
          <t>CACAO</t>
        </is>
      </c>
      <c r="D210" s="240" t="inlineStr">
        <is>
          <t>LORETO</t>
        </is>
      </c>
      <c r="E210" s="240" t="inlineStr">
        <is>
          <t>160401</t>
        </is>
      </c>
      <c r="F210" s="240" t="inlineStr">
        <is>
          <t>LORETO</t>
        </is>
      </c>
      <c r="G210" s="240" t="inlineStr">
        <is>
          <t>MARISCAL RAMON CASTILLA</t>
        </is>
      </c>
      <c r="H210" s="240" t="inlineStr">
        <is>
          <t>RAMON CASTILLA</t>
        </is>
      </c>
      <c r="I210" s="241" t="n"/>
      <c r="J210" s="241" t="n"/>
      <c r="K210" s="241" t="n"/>
      <c r="L210" s="241" t="n">
        <v>1</v>
      </c>
      <c r="M210" s="241" t="n"/>
      <c r="N210" s="241" t="n"/>
      <c r="O210" s="241" t="n"/>
      <c r="P210" s="241" t="n"/>
      <c r="Q210" s="241" t="inlineStr">
        <is>
          <t>PAC</t>
        </is>
      </c>
      <c r="R210" s="242">
        <f>IF(I210=1,I$2,"")&amp;IF(J210=1,IF(I210=1,"-","")&amp;J$2,"")&amp;IF(K210=1,IF(OR(J210=1,I210=1),"-","")&amp;K$2,"")&amp;IF(L210=1,IF(OR(K210=1,J210=1,I210=1),"-","")&amp;L$2,"")&amp;IF(M210=1,IF(OR(L210=1,K210=1,J210=1,I210=1),"-","")&amp;M$2,"")&amp;IF(N210=1,IF(OR(M210=1,L210=1,K210=1,J210=1,I210=1),"-","")&amp;N$2,"")&amp;IF(O210=1,IF(OR(N210=1,M210=1,L210=1,K210=1,J210=1,I210=1),"-","")&amp;O$2,"")&amp;IF(P210=1,IF(I210=1," - ",IF(J210=1," - ",IF(K210=1," - ",IF(L210=1," - ",IF(M210=1," - ",IF(N210=1," - ",IF(O210=1," - ","")))))))&amp;P$2,"")</f>
        <v/>
      </c>
      <c r="S210" s="243">
        <f>SUM('b2'!$I210:$P210)</f>
        <v/>
      </c>
      <c r="T210" s="243">
        <f>IF(OR('b2'!$J210=1,'b2'!$K210=1,'b2'!$L210=1,'b2'!$M210=1,'b2'!$N210=1,'b2'!$O210=1,'b2'!$P210=1),"SI","NO")</f>
        <v/>
      </c>
      <c r="U210" s="243">
        <f>IF(OR('b2'!$K210=1,'b2'!$L210=1,'b2'!$M210=1,'b2'!$N210=1,'b2'!$O210=1,'b2'!$P210=1),"SI","NO")</f>
        <v/>
      </c>
      <c r="V210" s="244" t="n">
        <v>0</v>
      </c>
      <c r="W210" s="245" t="n">
        <v>0</v>
      </c>
      <c r="X210" s="245" t="n">
        <v>0</v>
      </c>
      <c r="Y210" s="244" t="n">
        <v>0</v>
      </c>
      <c r="Z210" s="245" t="n">
        <v>0</v>
      </c>
      <c r="AA210" s="245" t="n">
        <v>0</v>
      </c>
      <c r="AB210" s="244" t="n">
        <v>0</v>
      </c>
      <c r="AC210" s="245" t="n">
        <v>42</v>
      </c>
      <c r="AD210" s="245" t="n">
        <v>6</v>
      </c>
      <c r="AE210" s="244" t="n">
        <v>48</v>
      </c>
      <c r="AF210" s="245" t="n">
        <v>0</v>
      </c>
      <c r="AG210" s="245" t="n">
        <v>0</v>
      </c>
      <c r="AH210" s="244" t="n">
        <v>0</v>
      </c>
      <c r="AI210" s="245" t="n">
        <v>0</v>
      </c>
      <c r="AJ210" s="245" t="n">
        <v>0</v>
      </c>
      <c r="AK210" s="244" t="n">
        <v>0</v>
      </c>
      <c r="AL210" s="245" t="n">
        <v>0</v>
      </c>
      <c r="AM210" s="245" t="n">
        <v>0</v>
      </c>
      <c r="AN210" s="244" t="n">
        <v>0</v>
      </c>
      <c r="AO210" s="245" t="n">
        <v>0</v>
      </c>
      <c r="AP210" s="245" t="n">
        <v>0</v>
      </c>
      <c r="AQ210" s="244" t="n">
        <v>0</v>
      </c>
      <c r="AR210" s="244">
        <f>IF('b2'!$AQ210&gt;0,'b2'!$AQ210,IF('b2'!$AN210&gt;0,'b2'!$AN210,IF('b2'!$AK210&gt;0,'b2'!$AK210,IF('b2'!$AH210&gt;0,'b2'!$AH210,IF('b2'!$AE210&gt;0,'b2'!$AE210,IF('b2'!$AB210&gt;0,'b2'!$AB210,IF('b2'!$Y210&gt;0,'b2'!$Y210,IF('b2'!$V210&gt;0,'b2'!$V210," ---"))))))))</f>
        <v/>
      </c>
      <c r="AS210" s="246" t="n">
        <v>0</v>
      </c>
      <c r="AT210" s="246" t="n">
        <v>0</v>
      </c>
      <c r="AU210" s="246" t="n">
        <v>12</v>
      </c>
      <c r="AV210" s="246" t="n">
        <v>4</v>
      </c>
      <c r="AW210" s="246" t="n">
        <v>0</v>
      </c>
      <c r="AX210" s="246" t="n">
        <v>0</v>
      </c>
      <c r="AY210" s="246" t="n">
        <v>0</v>
      </c>
      <c r="AZ210" s="246" t="n">
        <v>0</v>
      </c>
      <c r="BA210" s="246" t="n">
        <v>0</v>
      </c>
      <c r="BB210" s="246" t="n">
        <v>0</v>
      </c>
      <c r="BC210" s="246" t="n">
        <v>0</v>
      </c>
      <c r="BD210" s="246" t="n">
        <v>0</v>
      </c>
      <c r="BE210" s="247" t="n">
        <v>0</v>
      </c>
      <c r="BF210" s="252" t="n">
        <v>0</v>
      </c>
      <c r="BG210" s="252" t="n">
        <v>0</v>
      </c>
      <c r="BH210" s="247" t="n">
        <v>0</v>
      </c>
      <c r="BI210" s="250" t="inlineStr">
        <is>
          <t>#REF!</t>
        </is>
      </c>
      <c r="BJ210" s="251" t="inlineStr">
        <is>
          <t>#REF!</t>
        </is>
      </c>
      <c r="BK210" s="252" t="n">
        <v>0</v>
      </c>
      <c r="BL210" s="252" t="n">
        <v>0</v>
      </c>
      <c r="BM210" s="247" t="n">
        <v>0</v>
      </c>
      <c r="BN210" s="250" t="inlineStr">
        <is>
          <t>#REF!</t>
        </is>
      </c>
      <c r="BO210" s="251" t="inlineStr">
        <is>
          <t>#REF!</t>
        </is>
      </c>
      <c r="BP210" s="248" t="n">
        <v>93038.38</v>
      </c>
      <c r="BQ210" s="248" t="n">
        <v>0</v>
      </c>
      <c r="BR210" s="249" t="n">
        <v>93038.38</v>
      </c>
      <c r="BS210" s="250" t="inlineStr">
        <is>
          <t>#REF!</t>
        </is>
      </c>
      <c r="BT210" s="251">
        <f>'[2]DATA CONSOLIDADA 2018-2025 '!$BR212-'b2'!$BO210</f>
        <v/>
      </c>
      <c r="BU210" s="248" t="n">
        <v>0</v>
      </c>
      <c r="BV210" s="248" t="n">
        <v>0</v>
      </c>
      <c r="BW210" s="249" t="n">
        <v>0</v>
      </c>
      <c r="BX210" s="250" t="inlineStr">
        <is>
          <t>#REF!</t>
        </is>
      </c>
      <c r="BY210" s="251" t="inlineStr">
        <is>
          <t>#REF!</t>
        </is>
      </c>
      <c r="BZ210" s="248" t="n">
        <v>0</v>
      </c>
      <c r="CA210" s="248" t="n">
        <v>0</v>
      </c>
      <c r="CB210" s="249" t="n">
        <v>0</v>
      </c>
      <c r="CC210" s="250" t="inlineStr">
        <is>
          <t>#REF!</t>
        </is>
      </c>
      <c r="CD210" s="251">
        <f>'[2]DATA CONSOLIDADA 2018-2025 '!$CB212-'b2'!$BW210</f>
        <v/>
      </c>
      <c r="CE210" s="253" t="n">
        <v>0</v>
      </c>
      <c r="CF210" s="253" t="n">
        <v>0</v>
      </c>
      <c r="CG210" s="254" t="n">
        <v>0</v>
      </c>
      <c r="CH210" s="250" t="inlineStr">
        <is>
          <t>#REF!</t>
        </is>
      </c>
      <c r="CI210" s="251">
        <f>'[2]DATA CONSOLIDADA 2018-2025 '!$CG212-'b2'!$CB210</f>
        <v/>
      </c>
      <c r="CJ210" s="247" t="inlineStr">
        <is>
          <t>#REF!</t>
        </is>
      </c>
      <c r="CK210" s="247" t="n">
        <v>0</v>
      </c>
      <c r="CL210" s="247" t="n">
        <v>0</v>
      </c>
      <c r="CM210" s="247" t="n">
        <v>0</v>
      </c>
      <c r="CN210" s="247" t="inlineStr">
        <is>
          <t>#REF!</t>
        </is>
      </c>
      <c r="CO210" s="251">
        <f>'[2]DATA CONSOLIDADA 2018-2025 '!$CM212-'b2'!$CG210</f>
        <v/>
      </c>
      <c r="CP210" s="253" t="n">
        <v>0</v>
      </c>
      <c r="CQ210" s="253" t="n">
        <v>0</v>
      </c>
      <c r="CR210" s="253" t="n">
        <v>0</v>
      </c>
      <c r="CS210" s="253" t="n">
        <v>0</v>
      </c>
      <c r="CT210" s="253" t="n">
        <v>0</v>
      </c>
      <c r="CU210" s="253" t="n">
        <v>0</v>
      </c>
      <c r="CV210" s="247" t="n">
        <v>0</v>
      </c>
      <c r="CW210" s="247" t="n">
        <v>0</v>
      </c>
      <c r="CX210" s="247" t="n">
        <v>0</v>
      </c>
      <c r="CY210" s="247" t="n">
        <v>0</v>
      </c>
      <c r="CZ210" s="247" t="n">
        <v>0</v>
      </c>
      <c r="DA210" s="247" t="n">
        <v>0</v>
      </c>
      <c r="DB210" s="247" t="n">
        <v>0</v>
      </c>
      <c r="DC210" s="255" t="n">
        <v>0</v>
      </c>
      <c r="DD210" s="255" t="n">
        <v>0</v>
      </c>
      <c r="DE210" s="255" t="n">
        <v>0</v>
      </c>
      <c r="DF210" s="255" t="n">
        <v>0</v>
      </c>
      <c r="DG210" s="255" t="n">
        <v>0</v>
      </c>
      <c r="DH210" s="255" t="n">
        <v>0</v>
      </c>
      <c r="DI210" s="256" t="inlineStr">
        <is>
          <t xml:space="preserve">20600029887 </t>
        </is>
      </c>
      <c r="DJ210" s="257" t="inlineStr">
        <is>
          <t>COOPERATIVA AGRARIA INTEGRAL LUZ DE LA ESPERANZA</t>
        </is>
      </c>
      <c r="DK210" s="257" t="inlineStr">
        <is>
          <t>02 Cooperativa</t>
        </is>
      </c>
      <c r="DL210" s="258" t="n"/>
      <c r="DM210" s="258" t="n"/>
      <c r="DN210" s="258" t="n"/>
      <c r="DO210" s="258" t="n"/>
      <c r="DP210" s="258" t="n"/>
      <c r="DQ210" s="258" t="n"/>
      <c r="DR210" s="258" t="n"/>
      <c r="DS210" s="258" t="n"/>
      <c r="DT210" s="258" t="n"/>
      <c r="DU210" s="258" t="n"/>
      <c r="DV210" s="258" t="n"/>
      <c r="DW210" s="258" t="n"/>
      <c r="DX210" s="258" t="n"/>
      <c r="DY210" s="258" t="n"/>
      <c r="DZ210" s="258" t="n"/>
      <c r="EA210" s="258" t="n"/>
      <c r="EB210" s="258" t="n"/>
      <c r="EC210" s="258" t="n"/>
      <c r="ED210" s="258" t="n"/>
      <c r="EE210" s="258" t="n"/>
    </row>
    <row r="211" hidden="1" ht="47.25" customHeight="1">
      <c r="A211" s="263" t="inlineStr">
        <is>
          <t>ASOCIACION DE PRODUCTORES AGRARIOS LOS TRIUNFADORES</t>
        </is>
      </c>
      <c r="B211" s="240" t="inlineStr">
        <is>
          <t>PLÁTANO</t>
        </is>
      </c>
      <c r="C211" s="240" t="inlineStr">
        <is>
          <t>PLÁTANO</t>
        </is>
      </c>
      <c r="D211" s="240" t="inlineStr">
        <is>
          <t>LORETO</t>
        </is>
      </c>
      <c r="E211" s="240" t="inlineStr">
        <is>
          <t>160301</t>
        </is>
      </c>
      <c r="F211" s="240" t="inlineStr">
        <is>
          <t>LORETO</t>
        </is>
      </c>
      <c r="G211" s="240" t="inlineStr">
        <is>
          <t>LORETO</t>
        </is>
      </c>
      <c r="H211" s="240" t="inlineStr">
        <is>
          <t>NAUTA</t>
        </is>
      </c>
      <c r="I211" s="241" t="n"/>
      <c r="J211" s="241" t="n"/>
      <c r="K211" s="241" t="n"/>
      <c r="L211" s="241" t="n">
        <v>1</v>
      </c>
      <c r="M211" s="241" t="n"/>
      <c r="N211" s="241" t="n"/>
      <c r="O211" s="241" t="n"/>
      <c r="P211" s="241" t="n"/>
      <c r="Q211" s="241" t="inlineStr">
        <is>
          <t>PAC</t>
        </is>
      </c>
      <c r="R211" s="242">
        <f>IF(I211=1,I$2,"")&amp;IF(J211=1,IF(I211=1,"-","")&amp;J$2,"")&amp;IF(K211=1,IF(OR(J211=1,I211=1),"-","")&amp;K$2,"")&amp;IF(L211=1,IF(OR(K211=1,J211=1,I211=1),"-","")&amp;L$2,"")&amp;IF(M211=1,IF(OR(L211=1,K211=1,J211=1,I211=1),"-","")&amp;M$2,"")&amp;IF(N211=1,IF(OR(M211=1,L211=1,K211=1,J211=1,I211=1),"-","")&amp;N$2,"")&amp;IF(O211=1,IF(OR(N211=1,M211=1,L211=1,K211=1,J211=1,I211=1),"-","")&amp;O$2,"")&amp;IF(P211=1,IF(I211=1," - ",IF(J211=1," - ",IF(K211=1," - ",IF(L211=1," - ",IF(M211=1," - ",IF(N211=1," - ",IF(O211=1," - ","")))))))&amp;P$2,"")</f>
        <v/>
      </c>
      <c r="S211" s="243">
        <f>SUM('b2'!$I211:$P211)</f>
        <v/>
      </c>
      <c r="T211" s="243">
        <f>IF(OR('b2'!$J211=1,'b2'!$K211=1,'b2'!$L211=1,'b2'!$M211=1,'b2'!$N211=1,'b2'!$O211=1,'b2'!$P211=1),"SI","NO")</f>
        <v/>
      </c>
      <c r="U211" s="243">
        <f>IF(OR('b2'!$K211=1,'b2'!$L211=1,'b2'!$M211=1,'b2'!$N211=1,'b2'!$O211=1,'b2'!$P211=1),"SI","NO")</f>
        <v/>
      </c>
      <c r="V211" s="244" t="n">
        <v>0</v>
      </c>
      <c r="W211" s="245" t="n">
        <v>0</v>
      </c>
      <c r="X211" s="245" t="n">
        <v>0</v>
      </c>
      <c r="Y211" s="244" t="n">
        <v>0</v>
      </c>
      <c r="Z211" s="245" t="n">
        <v>0</v>
      </c>
      <c r="AA211" s="245" t="n">
        <v>0</v>
      </c>
      <c r="AB211" s="244" t="n">
        <v>0</v>
      </c>
      <c r="AC211" s="245" t="n">
        <v>20</v>
      </c>
      <c r="AD211" s="245" t="n">
        <v>20</v>
      </c>
      <c r="AE211" s="244" t="n">
        <v>40</v>
      </c>
      <c r="AF211" s="245" t="n">
        <v>0</v>
      </c>
      <c r="AG211" s="245" t="n">
        <v>0</v>
      </c>
      <c r="AH211" s="244" t="n">
        <v>0</v>
      </c>
      <c r="AI211" s="245" t="n">
        <v>0</v>
      </c>
      <c r="AJ211" s="245" t="n">
        <v>0</v>
      </c>
      <c r="AK211" s="244" t="n">
        <v>0</v>
      </c>
      <c r="AL211" s="245" t="n">
        <v>0</v>
      </c>
      <c r="AM211" s="245" t="n">
        <v>0</v>
      </c>
      <c r="AN211" s="244" t="n">
        <v>0</v>
      </c>
      <c r="AO211" s="245" t="n">
        <v>0</v>
      </c>
      <c r="AP211" s="245" t="n">
        <v>0</v>
      </c>
      <c r="AQ211" s="244" t="n">
        <v>0</v>
      </c>
      <c r="AR211" s="244">
        <f>IF('b2'!$AQ211&gt;0,'b2'!$AQ211,IF('b2'!$AN211&gt;0,'b2'!$AN211,IF('b2'!$AK211&gt;0,'b2'!$AK211,IF('b2'!$AH211&gt;0,'b2'!$AH211,IF('b2'!$AE211&gt;0,'b2'!$AE211,IF('b2'!$AB211&gt;0,'b2'!$AB211,IF('b2'!$Y211&gt;0,'b2'!$Y211,IF('b2'!$V211&gt;0,'b2'!$V211," ---"))))))))</f>
        <v/>
      </c>
      <c r="AS211" s="246" t="n">
        <v>0</v>
      </c>
      <c r="AT211" s="246" t="n">
        <v>0</v>
      </c>
      <c r="AU211" s="246" t="n">
        <v>0</v>
      </c>
      <c r="AV211" s="246" t="n">
        <v>0</v>
      </c>
      <c r="AW211" s="246" t="n">
        <v>0</v>
      </c>
      <c r="AX211" s="246" t="n">
        <v>0</v>
      </c>
      <c r="AY211" s="246" t="n">
        <v>0</v>
      </c>
      <c r="AZ211" s="246" t="n">
        <v>0</v>
      </c>
      <c r="BA211" s="246" t="n">
        <v>0</v>
      </c>
      <c r="BB211" s="246" t="n">
        <v>0</v>
      </c>
      <c r="BC211" s="246" t="n">
        <v>0</v>
      </c>
      <c r="BD211" s="246" t="n">
        <v>0</v>
      </c>
      <c r="BE211" s="249" t="n">
        <v>0</v>
      </c>
      <c r="BF211" s="248" t="n">
        <v>0</v>
      </c>
      <c r="BG211" s="248" t="n">
        <v>0</v>
      </c>
      <c r="BH211" s="249" t="n">
        <v>0</v>
      </c>
      <c r="BI211" s="250" t="inlineStr">
        <is>
          <t>#REF!</t>
        </is>
      </c>
      <c r="BJ211" s="251" t="inlineStr">
        <is>
          <t>#REF!</t>
        </is>
      </c>
      <c r="BK211" s="248" t="n">
        <v>0</v>
      </c>
      <c r="BL211" s="248" t="n">
        <v>0</v>
      </c>
      <c r="BM211" s="247" t="n">
        <v>0</v>
      </c>
      <c r="BN211" s="250" t="inlineStr">
        <is>
          <t>#REF!</t>
        </is>
      </c>
      <c r="BO211" s="251" t="inlineStr">
        <is>
          <t>#REF!</t>
        </is>
      </c>
      <c r="BP211" s="248" t="n">
        <v>0</v>
      </c>
      <c r="BQ211" s="248" t="n">
        <v>0</v>
      </c>
      <c r="BR211" s="249" t="n">
        <v>0</v>
      </c>
      <c r="BS211" s="250" t="inlineStr">
        <is>
          <t>#REF!</t>
        </is>
      </c>
      <c r="BT211" s="251">
        <f>'[2]DATA CONSOLIDADA 2018-2025 '!$BR213-'b2'!$BO211</f>
        <v/>
      </c>
      <c r="BU211" s="248" t="n">
        <v>0</v>
      </c>
      <c r="BV211" s="248" t="n">
        <v>0</v>
      </c>
      <c r="BW211" s="249" t="n">
        <v>0</v>
      </c>
      <c r="BX211" s="250" t="inlineStr">
        <is>
          <t>#REF!</t>
        </is>
      </c>
      <c r="BY211" s="251" t="inlineStr">
        <is>
          <t>#REF!</t>
        </is>
      </c>
      <c r="BZ211" s="248" t="n">
        <v>0</v>
      </c>
      <c r="CA211" s="248" t="n">
        <v>0</v>
      </c>
      <c r="CB211" s="249" t="n">
        <v>0</v>
      </c>
      <c r="CC211" s="250" t="inlineStr">
        <is>
          <t>#REF!</t>
        </is>
      </c>
      <c r="CD211" s="251">
        <f>'[2]DATA CONSOLIDADA 2018-2025 '!$CB213-'b2'!$BW211</f>
        <v/>
      </c>
      <c r="CE211" s="253" t="n">
        <v>0</v>
      </c>
      <c r="CF211" s="253" t="n">
        <v>0</v>
      </c>
      <c r="CG211" s="254" t="n">
        <v>0</v>
      </c>
      <c r="CH211" s="250" t="inlineStr">
        <is>
          <t>#REF!</t>
        </is>
      </c>
      <c r="CI211" s="251">
        <f>'[2]DATA CONSOLIDADA 2018-2025 '!$CG213-'b2'!$CB211</f>
        <v/>
      </c>
      <c r="CJ211" s="247" t="inlineStr">
        <is>
          <t>#REF!</t>
        </is>
      </c>
      <c r="CK211" s="247" t="n">
        <v>0</v>
      </c>
      <c r="CL211" s="247" t="n">
        <v>0</v>
      </c>
      <c r="CM211" s="247" t="n">
        <v>0</v>
      </c>
      <c r="CN211" s="247" t="inlineStr">
        <is>
          <t>#REF!</t>
        </is>
      </c>
      <c r="CO211" s="251">
        <f>'[2]DATA CONSOLIDADA 2018-2025 '!$CM213-'b2'!$CG211</f>
        <v/>
      </c>
      <c r="CP211" s="253" t="n">
        <v>0</v>
      </c>
      <c r="CQ211" s="253" t="n">
        <v>0</v>
      </c>
      <c r="CR211" s="253" t="n">
        <v>0</v>
      </c>
      <c r="CS211" s="253" t="n">
        <v>0</v>
      </c>
      <c r="CT211" s="253" t="n">
        <v>0</v>
      </c>
      <c r="CU211" s="253" t="n">
        <v>0</v>
      </c>
      <c r="CV211" s="247" t="n">
        <v>0</v>
      </c>
      <c r="CW211" s="247" t="n">
        <v>0</v>
      </c>
      <c r="CX211" s="247" t="n">
        <v>0</v>
      </c>
      <c r="CY211" s="247" t="n">
        <v>0</v>
      </c>
      <c r="CZ211" s="247" t="n">
        <v>0</v>
      </c>
      <c r="DA211" s="247" t="n">
        <v>0</v>
      </c>
      <c r="DB211" s="247" t="n">
        <v>0</v>
      </c>
      <c r="DC211" s="255" t="n">
        <v>0</v>
      </c>
      <c r="DD211" s="255" t="n">
        <v>0</v>
      </c>
      <c r="DE211" s="255" t="n">
        <v>0</v>
      </c>
      <c r="DF211" s="255" t="n">
        <v>0</v>
      </c>
      <c r="DG211" s="255" t="n">
        <v>0</v>
      </c>
      <c r="DH211" s="255" t="n">
        <v>0</v>
      </c>
      <c r="DI211" s="256" t="n">
        <v>20608311387</v>
      </c>
      <c r="DJ211" s="257" t="inlineStr">
        <is>
          <t>ASOCIACION DE PRODUCTORES AGRARIOS LOS TRIUNFADORES</t>
        </is>
      </c>
      <c r="DK211" s="257" t="inlineStr">
        <is>
          <t>01 Asociación</t>
        </is>
      </c>
      <c r="DL211" s="258" t="n"/>
      <c r="DM211" s="258" t="n"/>
      <c r="DN211" s="258" t="n"/>
      <c r="DO211" s="258" t="n"/>
      <c r="DP211" s="258" t="n"/>
      <c r="DQ211" s="258" t="n"/>
      <c r="DR211" s="258" t="n"/>
      <c r="DS211" s="258" t="n"/>
      <c r="DT211" s="258" t="n"/>
      <c r="DU211" s="258" t="n"/>
      <c r="DV211" s="258" t="n"/>
      <c r="DW211" s="258" t="n"/>
      <c r="DX211" s="258" t="n"/>
      <c r="DY211" s="258" t="n"/>
      <c r="DZ211" s="258" t="n"/>
      <c r="EA211" s="258" t="n"/>
      <c r="EB211" s="258" t="n"/>
      <c r="EC211" s="258" t="n"/>
      <c r="ED211" s="258" t="n"/>
      <c r="EE211" s="258" t="n"/>
    </row>
    <row r="212" hidden="1" ht="47.25" customHeight="1">
      <c r="A212" s="240" t="inlineStr">
        <is>
          <t>ASOCIACIÓN DE AGRICULTORES AGROPECUARIOS DE LA COMUNIDAD EL PROGRESO</t>
        </is>
      </c>
      <c r="B212" s="240" t="inlineStr">
        <is>
          <t>COPOAZÚ</t>
        </is>
      </c>
      <c r="C212" s="240" t="inlineStr">
        <is>
          <t>COPOAZÚ</t>
        </is>
      </c>
      <c r="D212" s="240" t="inlineStr">
        <is>
          <t>MADRE DE DIOS</t>
        </is>
      </c>
      <c r="E212" s="240" t="inlineStr">
        <is>
          <t>170102</t>
        </is>
      </c>
      <c r="F212" s="240" t="inlineStr">
        <is>
          <t>MADRE DE DIOS</t>
        </is>
      </c>
      <c r="G212" s="240" t="inlineStr">
        <is>
          <t>TAMBOPATA</t>
        </is>
      </c>
      <c r="H212" s="240" t="inlineStr">
        <is>
          <t>INAMBARI</t>
        </is>
      </c>
      <c r="I212" s="241" t="n">
        <v>1</v>
      </c>
      <c r="J212" s="241" t="n"/>
      <c r="K212" s="241" t="n"/>
      <c r="L212" s="241" t="n"/>
      <c r="M212" s="241" t="n"/>
      <c r="N212" s="241" t="n"/>
      <c r="O212" s="241" t="n"/>
      <c r="P212" s="241" t="n"/>
      <c r="Q212" s="241" t="inlineStr">
        <is>
          <t>PAC</t>
        </is>
      </c>
      <c r="R212" s="242">
        <f>IF(I212=1,I$2,"")&amp;IF(J212=1,IF(I212=1,"-","")&amp;J$2,"")&amp;IF(K212=1,IF(OR(J212=1,I212=1),"-","")&amp;K$2,"")&amp;IF(L212=1,IF(OR(K212=1,J212=1,I212=1),"-","")&amp;L$2,"")&amp;IF(M212=1,IF(OR(L212=1,K212=1,J212=1,I212=1),"-","")&amp;M$2,"")&amp;IF(N212=1,IF(OR(M212=1,L212=1,K212=1,J212=1,I212=1),"-","")&amp;N$2,"")&amp;IF(O212=1,IF(OR(N212=1,M212=1,L212=1,K212=1,J212=1,I212=1),"-","")&amp;O$2,"")&amp;IF(P212=1,IF(I212=1," - ",IF(J212=1," - ",IF(K212=1," - ",IF(L212=1," - ",IF(M212=1," - ",IF(N212=1," - ",IF(O212=1," - ","")))))))&amp;P$2,"")</f>
        <v/>
      </c>
      <c r="S212" s="243">
        <f>SUM('b2'!$I212:$P212)</f>
        <v/>
      </c>
      <c r="T212" s="243">
        <f>IF(OR('b2'!$J212=1,'b2'!$K212=1,'b2'!$L212=1,'b2'!$M212=1,'b2'!$N212=1,'b2'!$O212=1,'b2'!$P212=1),"SI","NO")</f>
        <v/>
      </c>
      <c r="U212" s="243">
        <f>IF(OR('b2'!$K212=1,'b2'!$L212=1,'b2'!$M212=1,'b2'!$N212=1,'b2'!$O212=1,'b2'!$P212=1),"SI","NO")</f>
        <v/>
      </c>
      <c r="V212" s="244" t="n">
        <v>33</v>
      </c>
      <c r="W212" s="245" t="n">
        <v>0</v>
      </c>
      <c r="X212" s="245" t="n">
        <v>0</v>
      </c>
      <c r="Y212" s="244" t="n">
        <v>0</v>
      </c>
      <c r="Z212" s="245" t="n">
        <v>0</v>
      </c>
      <c r="AA212" s="245" t="n">
        <v>0</v>
      </c>
      <c r="AB212" s="244" t="n">
        <v>0</v>
      </c>
      <c r="AC212" s="245" t="n">
        <v>0</v>
      </c>
      <c r="AD212" s="245" t="n">
        <v>0</v>
      </c>
      <c r="AE212" s="244" t="n">
        <v>0</v>
      </c>
      <c r="AF212" s="245" t="n">
        <v>0</v>
      </c>
      <c r="AG212" s="245" t="n">
        <v>0</v>
      </c>
      <c r="AH212" s="244" t="n">
        <v>0</v>
      </c>
      <c r="AI212" s="245" t="n">
        <v>0</v>
      </c>
      <c r="AJ212" s="245" t="n">
        <v>0</v>
      </c>
      <c r="AK212" s="244" t="n">
        <v>0</v>
      </c>
      <c r="AL212" s="245" t="n">
        <v>0</v>
      </c>
      <c r="AM212" s="245" t="n">
        <v>0</v>
      </c>
      <c r="AN212" s="244" t="n">
        <v>0</v>
      </c>
      <c r="AO212" s="245" t="n">
        <v>0</v>
      </c>
      <c r="AP212" s="245" t="n">
        <v>0</v>
      </c>
      <c r="AQ212" s="244" t="n">
        <v>0</v>
      </c>
      <c r="AR212" s="244">
        <f>IF('b2'!$AQ212&gt;0,'b2'!$AQ212,IF('b2'!$AN212&gt;0,'b2'!$AN212,IF('b2'!$AK212&gt;0,'b2'!$AK212,IF('b2'!$AH212&gt;0,'b2'!$AH212,IF('b2'!$AE212&gt;0,'b2'!$AE212,IF('b2'!$AB212&gt;0,'b2'!$AB212,IF('b2'!$Y212&gt;0,'b2'!$Y212,IF('b2'!$V212&gt;0,'b2'!$V212," ---"))))))))</f>
        <v/>
      </c>
      <c r="AS212" s="246" t="n">
        <v>0</v>
      </c>
      <c r="AT212" s="246" t="n">
        <v>0</v>
      </c>
      <c r="AU212" s="246" t="n">
        <v>0</v>
      </c>
      <c r="AV212" s="246" t="n">
        <v>0</v>
      </c>
      <c r="AW212" s="246" t="n">
        <v>0</v>
      </c>
      <c r="AX212" s="246" t="n">
        <v>0</v>
      </c>
      <c r="AY212" s="246" t="n">
        <v>0</v>
      </c>
      <c r="AZ212" s="246" t="n">
        <v>0</v>
      </c>
      <c r="BA212" s="246" t="n">
        <v>0</v>
      </c>
      <c r="BB212" s="246" t="n">
        <v>0</v>
      </c>
      <c r="BC212" s="246" t="n">
        <v>0</v>
      </c>
      <c r="BD212" s="246" t="n">
        <v>0</v>
      </c>
      <c r="BE212" s="247" t="n">
        <v>0</v>
      </c>
      <c r="BF212" s="248" t="n">
        <v>0</v>
      </c>
      <c r="BG212" s="248" t="n">
        <v>0</v>
      </c>
      <c r="BH212" s="249" t="n">
        <v>0</v>
      </c>
      <c r="BI212" s="250" t="inlineStr">
        <is>
          <t>#REF!</t>
        </is>
      </c>
      <c r="BJ212" s="251" t="inlineStr">
        <is>
          <t>#REF!</t>
        </is>
      </c>
      <c r="BK212" s="248" t="n">
        <v>0</v>
      </c>
      <c r="BL212" s="248" t="n">
        <v>0</v>
      </c>
      <c r="BM212" s="249" t="n">
        <v>0</v>
      </c>
      <c r="BN212" s="250" t="inlineStr">
        <is>
          <t>#REF!</t>
        </is>
      </c>
      <c r="BO212" s="251" t="inlineStr">
        <is>
          <t>#REF!</t>
        </is>
      </c>
      <c r="BP212" s="248" t="n">
        <v>0</v>
      </c>
      <c r="BQ212" s="248" t="n">
        <v>0</v>
      </c>
      <c r="BR212" s="249" t="n">
        <v>0</v>
      </c>
      <c r="BS212" s="250" t="inlineStr">
        <is>
          <t>#REF!</t>
        </is>
      </c>
      <c r="BT212" s="251">
        <f>'[2]DATA CONSOLIDADA 2018-2025 '!$BR214-'b2'!$BO212</f>
        <v/>
      </c>
      <c r="BU212" s="248" t="n">
        <v>0</v>
      </c>
      <c r="BV212" s="248" t="n">
        <v>0</v>
      </c>
      <c r="BW212" s="249" t="n">
        <v>0</v>
      </c>
      <c r="BX212" s="250" t="inlineStr">
        <is>
          <t>#REF!</t>
        </is>
      </c>
      <c r="BY212" s="251" t="inlineStr">
        <is>
          <t>#REF!</t>
        </is>
      </c>
      <c r="BZ212" s="248" t="n">
        <v>0</v>
      </c>
      <c r="CA212" s="248" t="n">
        <v>0</v>
      </c>
      <c r="CB212" s="249" t="n">
        <v>0</v>
      </c>
      <c r="CC212" s="250" t="inlineStr">
        <is>
          <t>#REF!</t>
        </is>
      </c>
      <c r="CD212" s="251">
        <f>'[2]DATA CONSOLIDADA 2018-2025 '!$CB214-'b2'!$BW212</f>
        <v/>
      </c>
      <c r="CE212" s="253" t="n">
        <v>0</v>
      </c>
      <c r="CF212" s="253" t="n">
        <v>0</v>
      </c>
      <c r="CG212" s="254" t="n">
        <v>0</v>
      </c>
      <c r="CH212" s="250" t="inlineStr">
        <is>
          <t>#REF!</t>
        </is>
      </c>
      <c r="CI212" s="251">
        <f>'[2]DATA CONSOLIDADA 2018-2025 '!$CG214-'b2'!$CB212</f>
        <v/>
      </c>
      <c r="CJ212" s="247" t="inlineStr">
        <is>
          <t>#REF!</t>
        </is>
      </c>
      <c r="CK212" s="247" t="n">
        <v>0</v>
      </c>
      <c r="CL212" s="247" t="n">
        <v>0</v>
      </c>
      <c r="CM212" s="247" t="n">
        <v>0</v>
      </c>
      <c r="CN212" s="247" t="inlineStr">
        <is>
          <t>#REF!</t>
        </is>
      </c>
      <c r="CO212" s="251">
        <f>'[2]DATA CONSOLIDADA 2018-2025 '!$CM214-'b2'!$CG212</f>
        <v/>
      </c>
      <c r="CP212" s="253" t="n">
        <v>0</v>
      </c>
      <c r="CQ212" s="253" t="n">
        <v>0</v>
      </c>
      <c r="CR212" s="253" t="n">
        <v>0</v>
      </c>
      <c r="CS212" s="253" t="n">
        <v>0</v>
      </c>
      <c r="CT212" s="253" t="n">
        <v>0</v>
      </c>
      <c r="CU212" s="253" t="n">
        <v>0</v>
      </c>
      <c r="CV212" s="247" t="n">
        <v>0</v>
      </c>
      <c r="CW212" s="247" t="n">
        <v>0</v>
      </c>
      <c r="CX212" s="247" t="n">
        <v>0</v>
      </c>
      <c r="CY212" s="247" t="n">
        <v>0</v>
      </c>
      <c r="CZ212" s="247" t="n">
        <v>0</v>
      </c>
      <c r="DA212" s="247" t="n">
        <v>0</v>
      </c>
      <c r="DB212" s="247" t="n">
        <v>0</v>
      </c>
      <c r="DC212" s="255" t="n">
        <v>0</v>
      </c>
      <c r="DD212" s="255" t="n">
        <v>0</v>
      </c>
      <c r="DE212" s="255" t="n">
        <v>0</v>
      </c>
      <c r="DF212" s="255" t="n">
        <v>0</v>
      </c>
      <c r="DG212" s="255" t="n">
        <v>0</v>
      </c>
      <c r="DH212" s="255" t="n">
        <v>0</v>
      </c>
      <c r="DI212" s="256" t="n">
        <v>20542827298</v>
      </c>
      <c r="DJ212" s="257" t="inlineStr">
        <is>
          <t>ASOCIACION DE AGRICULTORES AGROPECUARIOS DE LA COMUNIDAD EL PROGRESO</t>
        </is>
      </c>
      <c r="DK212" s="257" t="inlineStr">
        <is>
          <t>01 Asociación</t>
        </is>
      </c>
      <c r="DL212" s="258" t="n"/>
      <c r="DM212" s="258" t="n"/>
      <c r="DN212" s="258" t="n"/>
      <c r="DO212" s="258" t="n"/>
      <c r="DP212" s="258" t="n"/>
      <c r="DQ212" s="258" t="n"/>
      <c r="DR212" s="258" t="n"/>
      <c r="DS212" s="258" t="n"/>
      <c r="DT212" s="258" t="n"/>
      <c r="DU212" s="258" t="n"/>
      <c r="DV212" s="258" t="n"/>
      <c r="DW212" s="258" t="n"/>
      <c r="DX212" s="258" t="n"/>
      <c r="DY212" s="258" t="n"/>
      <c r="DZ212" s="258" t="n"/>
      <c r="EA212" s="258" t="n"/>
      <c r="EB212" s="258" t="n"/>
      <c r="EC212" s="258" t="n"/>
      <c r="ED212" s="258" t="n"/>
      <c r="EE212" s="258" t="n"/>
    </row>
    <row r="213" ht="47.25" customHeight="1">
      <c r="A213" s="240" t="inlineStr">
        <is>
          <t>ASOCIACION DE PRODUCTORES DE CACAO ECOLOGICO DE DISTRITO DE QUELLOUNO</t>
        </is>
      </c>
      <c r="B213" s="240" t="inlineStr">
        <is>
          <t>CACAO</t>
        </is>
      </c>
      <c r="C213" s="240" t="inlineStr">
        <is>
          <t>CACAO</t>
        </is>
      </c>
      <c r="D213" s="240" t="inlineStr">
        <is>
          <t>CUSCO</t>
        </is>
      </c>
      <c r="E213" s="240" t="inlineStr">
        <is>
          <t>080906</t>
        </is>
      </c>
      <c r="F213" s="240" t="inlineStr">
        <is>
          <t>CUSCO</t>
        </is>
      </c>
      <c r="G213" s="240" t="inlineStr">
        <is>
          <t>LA CONVENCION</t>
        </is>
      </c>
      <c r="H213" s="240" t="inlineStr">
        <is>
          <t>QUELLOUNO</t>
        </is>
      </c>
      <c r="I213" s="241" t="n"/>
      <c r="J213" s="241" t="n"/>
      <c r="K213" s="241" t="n"/>
      <c r="L213" s="241" t="n"/>
      <c r="M213" s="241" t="n"/>
      <c r="N213" s="241" t="n"/>
      <c r="O213" s="241" t="n">
        <v>1</v>
      </c>
      <c r="P213" s="241" t="n">
        <v>1</v>
      </c>
      <c r="Q213" s="241" t="inlineStr">
        <is>
          <t>PAC</t>
        </is>
      </c>
      <c r="R213" s="242">
        <f>IF(I213=1,I$2,"")&amp;IF(J213=1,IF(I213=1,"-","")&amp;J$2,"")&amp;IF(K213=1,IF(OR(J213=1,I213=1),"-","")&amp;K$2,"")&amp;IF(L213=1,IF(OR(K213=1,J213=1,I213=1),"-","")&amp;L$2,"")&amp;IF(M213=1,IF(OR(L213=1,K213=1,J213=1,I213=1),"-","")&amp;M$2,"")&amp;IF(N213=1,IF(OR(M213=1,L213=1,K213=1,J213=1,I213=1),"-","")&amp;N$2,"")&amp;IF(O213=1,IF(OR(N213=1,M213=1,L213=1,K213=1,J213=1,I213=1),"-","")&amp;O$2,"")&amp;IF(P213=1,IF(I213=1," - ",IF(J213=1," - ",IF(K213=1," - ",IF(L213=1," - ",IF(M213=1," - ",IF(N213=1," - ",IF(O213=1," - ","")))))))&amp;P$2,"")</f>
        <v/>
      </c>
      <c r="S213" s="243">
        <f>SUM('b2'!$I213:$P213)</f>
        <v/>
      </c>
      <c r="T213" s="243">
        <f>IF(OR('b2'!$J213=1,'b2'!$K213=1,'b2'!$L213=1,'b2'!$M213=1,'b2'!$N213=1,'b2'!$O213=1,'b2'!$P213=1),"SI","NO")</f>
        <v/>
      </c>
      <c r="U213" s="243">
        <f>IF(OR('b2'!$K213=1,'b2'!$L213=1,'b2'!$M213=1,'b2'!$N213=1,'b2'!$O213=1,'b2'!$P213=1),"SI","NO")</f>
        <v/>
      </c>
      <c r="V213" s="244" t="n">
        <v>0</v>
      </c>
      <c r="W213" s="245" t="n">
        <v>0</v>
      </c>
      <c r="X213" s="245" t="n">
        <v>0</v>
      </c>
      <c r="Y213" s="244" t="n">
        <v>0</v>
      </c>
      <c r="Z213" s="245" t="n">
        <v>0</v>
      </c>
      <c r="AA213" s="245" t="n">
        <v>0</v>
      </c>
      <c r="AB213" s="244" t="n">
        <v>0</v>
      </c>
      <c r="AC213" s="245" t="n">
        <v>0</v>
      </c>
      <c r="AD213" s="245" t="n">
        <v>0</v>
      </c>
      <c r="AE213" s="244" t="n">
        <v>0</v>
      </c>
      <c r="AF213" s="245" t="n">
        <v>0</v>
      </c>
      <c r="AG213" s="245" t="n">
        <v>0</v>
      </c>
      <c r="AH213" s="244" t="n">
        <v>0</v>
      </c>
      <c r="AI213" s="245" t="n">
        <v>0</v>
      </c>
      <c r="AJ213" s="245" t="n">
        <v>0</v>
      </c>
      <c r="AK213" s="244" t="n">
        <v>0</v>
      </c>
      <c r="AL213" s="245" t="n">
        <v>110</v>
      </c>
      <c r="AM213" s="245" t="n">
        <v>40</v>
      </c>
      <c r="AN213" s="244" t="n">
        <v>150</v>
      </c>
      <c r="AO213" s="245" t="n">
        <v>106</v>
      </c>
      <c r="AP213" s="245" t="n">
        <v>42</v>
      </c>
      <c r="AQ213" s="244" t="n">
        <v>148</v>
      </c>
      <c r="AR213" s="244">
        <f>IF('b2'!$AQ213&gt;0,'b2'!$AQ213,IF('b2'!$AN213&gt;0,'b2'!$AN213,IF('b2'!$AK213&gt;0,'b2'!$AK213,IF('b2'!$AH213&gt;0,'b2'!$AH213,IF('b2'!$AE213&gt;0,'b2'!$AE213,IF('b2'!$AB213&gt;0,'b2'!$AB213,IF('b2'!$Y213&gt;0,'b2'!$Y213,IF('b2'!$V213&gt;0,'b2'!$V213," ---"))))))))</f>
        <v/>
      </c>
      <c r="AS213" s="246" t="n">
        <v>0</v>
      </c>
      <c r="AT213" s="246" t="n">
        <v>0</v>
      </c>
      <c r="AU213" s="246" t="n">
        <v>0</v>
      </c>
      <c r="AV213" s="246" t="n">
        <v>0</v>
      </c>
      <c r="AW213" s="246" t="n">
        <v>0</v>
      </c>
      <c r="AX213" s="246" t="n">
        <v>0</v>
      </c>
      <c r="AY213" s="246" t="n">
        <v>0</v>
      </c>
      <c r="AZ213" s="246" t="n">
        <v>0</v>
      </c>
      <c r="BA213" s="246" t="n">
        <v>29</v>
      </c>
      <c r="BB213" s="246" t="n">
        <v>6</v>
      </c>
      <c r="BC213" s="246" t="n">
        <v>30</v>
      </c>
      <c r="BD213" s="246" t="n">
        <v>4</v>
      </c>
      <c r="BE213" s="247" t="n">
        <v>0</v>
      </c>
      <c r="BF213" s="252" t="n">
        <v>0</v>
      </c>
      <c r="BG213" s="252" t="n">
        <v>0</v>
      </c>
      <c r="BH213" s="247" t="n">
        <v>0</v>
      </c>
      <c r="BI213" s="250">
        <f>IF('[2]DATA CONSOLIDADA 2018-2025 '!$BH432&gt;'[2]DATA CONSOLIDADA 2018-2025 '!$AN432,"Incremento",IF('[2]DATA CONSOLIDADA 2018-2025 '!$AN432='[2]DATA CONSOLIDADA 2018-2025 '!$BH432,"Sin incremento",IF('[2]DATA CONSOLIDADA 2018-2025 '!$BH432&lt;'[2]DATA CONSOLIDADA 2018-2025 '!$AN432,"Disminución"," ---")))</f>
        <v/>
      </c>
      <c r="BJ213" s="251">
        <f>'[2]DATA CONSOLIDADA 2018-2025 '!$BH432-'[2]DATA CONSOLIDADA 2018-2025 '!$BE432</f>
        <v/>
      </c>
      <c r="BK213" s="252" t="n">
        <v>0</v>
      </c>
      <c r="BL213" s="252" t="n">
        <v>0</v>
      </c>
      <c r="BM213" s="247" t="n">
        <v>0</v>
      </c>
      <c r="BN213" s="250">
        <f>IF('[2]DATA CONSOLIDADA 2018-2025 '!$BM432&gt;'[2]DATA CONSOLIDADA 2018-2025 '!$BH432,"Incremento",IF('[2]DATA CONSOLIDADA 2018-2025 '!$BH432='[2]DATA CONSOLIDADA 2018-2025 '!$BM432,"Sin incremento",IF('[2]DATA CONSOLIDADA 2018-2025 '!$BM432&lt;'[2]DATA CONSOLIDADA 2018-2025 '!$BH432,"Disminución"," ---")))</f>
        <v/>
      </c>
      <c r="BO213" s="251">
        <f>'[2]DATA CONSOLIDADA 2018-2025 '!$BM432-'[2]DATA CONSOLIDADA 2018-2025 '!$BH432</f>
        <v/>
      </c>
      <c r="BP213" s="248" t="n">
        <v>0</v>
      </c>
      <c r="BQ213" s="248" t="n">
        <v>0</v>
      </c>
      <c r="BR213" s="249" t="n">
        <v>0</v>
      </c>
      <c r="BS213" s="250">
        <f>IF('[2]DATA CONSOLIDADA 2018-2025 '!$BR432&gt;'[2]DATA CONSOLIDADA 2018-2025 '!$BM432,"Incremento",IF('[2]DATA CONSOLIDADA 2018-2025 '!$BM432='[2]DATA CONSOLIDADA 2018-2025 '!$BR432,"Sin incremento",IF('[2]DATA CONSOLIDADA 2018-2025 '!$BR432&lt;'[2]DATA CONSOLIDADA 2018-2025 '!$BM432,"Disminución"," ---")))</f>
        <v/>
      </c>
      <c r="BT213" s="251">
        <f>'[2]DATA CONSOLIDADA 2018-2025 '!$BR215-'b2'!$BO213</f>
        <v/>
      </c>
      <c r="BU213" s="252" t="n">
        <v>0</v>
      </c>
      <c r="BV213" s="248" t="n">
        <v>0</v>
      </c>
      <c r="BW213" s="249" t="n">
        <v>0</v>
      </c>
      <c r="BX213" s="250">
        <f>IF('[2]DATA CONSOLIDADA 2018-2025 '!$BW432&gt;'[2]DATA CONSOLIDADA 2018-2025 '!$BR432,"Incremento",IF('[2]DATA CONSOLIDADA 2018-2025 '!$BR432='[2]DATA CONSOLIDADA 2018-2025 '!$BW432,"Sin incremento",IF('[2]DATA CONSOLIDADA 2018-2025 '!$BW432&lt;'[2]DATA CONSOLIDADA 2018-2025 '!$BR432,"Disminución"," ---")))</f>
        <v/>
      </c>
      <c r="BY213" s="251">
        <f>'[2]DATA CONSOLIDADA 2018-2025 '!$BW432-'[2]DATA CONSOLIDADA 2018-2025 '!$BR432</f>
        <v/>
      </c>
      <c r="BZ213" s="248" t="n">
        <v>0</v>
      </c>
      <c r="CA213" s="248" t="n">
        <v>0</v>
      </c>
      <c r="CB213" s="249" t="n">
        <v>0</v>
      </c>
      <c r="CC213" s="250">
        <f>IF('[2]DATA CONSOLIDADA 2018-2025 '!$CB432&gt;'[2]DATA CONSOLIDADA 2018-2025 '!$BW432,"Incremento",IF('[2]DATA CONSOLIDADA 2018-2025 '!$BW432='[2]DATA CONSOLIDADA 2018-2025 '!$CB432,"Sin incremento",IF('[2]DATA CONSOLIDADA 2018-2025 '!$CB432&lt;'[2]DATA CONSOLIDADA 2018-2025 '!$BW432,"Disminución"," ---")))</f>
        <v/>
      </c>
      <c r="CD213" s="251">
        <f>'[2]DATA CONSOLIDADA 2018-2025 '!$CB215-'b2'!$BW213</f>
        <v/>
      </c>
      <c r="CE213" s="253" t="n">
        <v>240000</v>
      </c>
      <c r="CF213" s="253" t="n">
        <v>0</v>
      </c>
      <c r="CG213" s="254" t="n">
        <v>240000</v>
      </c>
      <c r="CH213" s="250">
        <f>IF('[2]DATA CONSOLIDADA 2018-2025 '!$CG432&gt;'[2]DATA CONSOLIDADA 2018-2025 '!$CB432,"Incremento",IF('[2]DATA CONSOLIDADA 2018-2025 '!$CB432='[2]DATA CONSOLIDADA 2018-2025 '!$CG432,"Sin incremento",IF('[2]DATA CONSOLIDADA 2018-2025 '!$CG432&lt;'[2]DATA CONSOLIDADA 2018-2025 '!$CB432,"Disminución"," ---")))</f>
        <v/>
      </c>
      <c r="CI213" s="251">
        <f>'[2]DATA CONSOLIDADA 2018-2025 '!$CG215-'b2'!$CB213</f>
        <v/>
      </c>
      <c r="CJ213" s="247" t="inlineStr">
        <is>
          <t>#REF!</t>
        </is>
      </c>
      <c r="CK213" s="247" t="n">
        <v>93750</v>
      </c>
      <c r="CL213" s="247" t="n">
        <v>0</v>
      </c>
      <c r="CM213" s="247" t="n">
        <v>93750</v>
      </c>
      <c r="CN213" s="247" t="inlineStr">
        <is>
          <t>#REF!</t>
        </is>
      </c>
      <c r="CO213" s="251">
        <f>'[2]DATA CONSOLIDADA 2018-2025 '!$CM215-'b2'!$CG213</f>
        <v/>
      </c>
      <c r="CP213" s="253" t="n">
        <v>0</v>
      </c>
      <c r="CQ213" s="253" t="n">
        <v>0</v>
      </c>
      <c r="CR213" s="253" t="n">
        <v>0</v>
      </c>
      <c r="CS213" s="253" t="n">
        <v>0</v>
      </c>
      <c r="CT213" s="253" t="n">
        <v>0</v>
      </c>
      <c r="CU213" s="253" t="n">
        <v>0</v>
      </c>
      <c r="CV213" s="247" t="n">
        <v>0</v>
      </c>
      <c r="CW213" s="247" t="n">
        <v>0</v>
      </c>
      <c r="CX213" s="247" t="n">
        <v>240000</v>
      </c>
      <c r="CY213" s="247" t="n">
        <v>0</v>
      </c>
      <c r="CZ213" s="247" t="n">
        <v>0</v>
      </c>
      <c r="DA213" s="247" t="n">
        <v>0</v>
      </c>
      <c r="DB213" s="247" t="n">
        <v>240000</v>
      </c>
      <c r="DC213" s="255" t="n">
        <v>0</v>
      </c>
      <c r="DD213" s="255" t="n">
        <v>0</v>
      </c>
      <c r="DE213" s="255" t="n">
        <v>93750</v>
      </c>
      <c r="DF213" s="255" t="n">
        <v>0</v>
      </c>
      <c r="DG213" s="255" t="n">
        <v>0</v>
      </c>
      <c r="DH213" s="255" t="n">
        <v>93750</v>
      </c>
      <c r="DI213" s="256" t="n">
        <v>20604215600</v>
      </c>
      <c r="DJ213" s="257" t="inlineStr">
        <is>
          <t>ASOCIACION DE PRODUCTORES DE CACAO ECOLOGICO DE DISTRITO DE QUELLOUNO</t>
        </is>
      </c>
      <c r="DK213" s="257" t="inlineStr">
        <is>
          <t>01 Asociación</t>
        </is>
      </c>
      <c r="DL213" s="260" t="n"/>
      <c r="DM213" s="260" t="n"/>
      <c r="DN213" s="260" t="n"/>
      <c r="DO213" s="260" t="n"/>
      <c r="DP213" s="260" t="n"/>
      <c r="DQ213" s="260" t="n"/>
      <c r="DR213" s="260" t="n"/>
      <c r="DS213" s="260" t="n"/>
      <c r="DT213" s="260" t="n"/>
      <c r="DU213" s="260" t="n"/>
      <c r="DV213" s="260" t="n"/>
      <c r="DW213" s="260" t="n"/>
      <c r="DX213" s="260" t="n"/>
      <c r="DY213" s="260" t="n"/>
      <c r="DZ213" s="260" t="n"/>
      <c r="EA213" s="260" t="n"/>
      <c r="EB213" s="260" t="n"/>
      <c r="EC213" s="260" t="n"/>
      <c r="ED213" s="260" t="n"/>
      <c r="EE213" s="260" t="n"/>
    </row>
    <row r="214" hidden="1" ht="47.25" customHeight="1">
      <c r="A214" s="240" t="inlineStr">
        <is>
          <t>RECOLECTORES ORGANICOS DE LA NUEZ AMAZONÍCA DEL PERU - RONAP</t>
        </is>
      </c>
      <c r="B214" s="240" t="inlineStr">
        <is>
          <t>CASTAÑA</t>
        </is>
      </c>
      <c r="C214" s="240" t="inlineStr">
        <is>
          <t>CASTAÑA</t>
        </is>
      </c>
      <c r="D214" s="240" t="inlineStr">
        <is>
          <t>MADRE DE DIOS</t>
        </is>
      </c>
      <c r="E214" s="240" t="inlineStr">
        <is>
          <t>170101</t>
        </is>
      </c>
      <c r="F214" s="240" t="inlineStr">
        <is>
          <t>MADRE DE DIOS</t>
        </is>
      </c>
      <c r="G214" s="240" t="inlineStr">
        <is>
          <t>TAMBOPATA</t>
        </is>
      </c>
      <c r="H214" s="240" t="inlineStr">
        <is>
          <t>TAMBOPATA</t>
        </is>
      </c>
      <c r="I214" s="241" t="n"/>
      <c r="J214" s="241" t="n">
        <v>1</v>
      </c>
      <c r="K214" s="241" t="n">
        <v>1</v>
      </c>
      <c r="L214" s="241" t="n">
        <v>1</v>
      </c>
      <c r="M214" s="241" t="n">
        <v>1</v>
      </c>
      <c r="N214" s="241" t="n">
        <v>1</v>
      </c>
      <c r="O214" s="241" t="n"/>
      <c r="P214" s="241" t="n"/>
      <c r="Q214" s="241" t="inlineStr">
        <is>
          <t>PAC</t>
        </is>
      </c>
      <c r="R214" s="242">
        <f>IF(I214=1,I$2,"")&amp;IF(J214=1,IF(I214=1,"-","")&amp;J$2,"")&amp;IF(K214=1,IF(OR(J214=1,I214=1),"-","")&amp;K$2,"")&amp;IF(L214=1,IF(OR(K214=1,J214=1,I214=1),"-","")&amp;L$2,"")&amp;IF(M214=1,IF(OR(L214=1,K214=1,J214=1,I214=1),"-","")&amp;M$2,"")&amp;IF(N214=1,IF(OR(M214=1,L214=1,K214=1,J214=1,I214=1),"-","")&amp;N$2,"")&amp;IF(O214=1,IF(OR(N214=1,M214=1,L214=1,K214=1,J214=1,I214=1),"-","")&amp;O$2,"")&amp;IF(P214=1,IF(I214=1," - ",IF(J214=1," - ",IF(K214=1," - ",IF(L214=1," - ",IF(M214=1," - ",IF(N214=1," - ",IF(O214=1," - ","")))))))&amp;P$2,"")</f>
        <v/>
      </c>
      <c r="S214" s="243">
        <f>SUM('b2'!$I214:$P214)</f>
        <v/>
      </c>
      <c r="T214" s="243">
        <f>IF(OR('b2'!$J214=1,'b2'!$K214=1,'b2'!$L214=1,'b2'!$M214=1,'b2'!$N214=1,'b2'!$O214=1,'b2'!$P214=1),"SI","NO")</f>
        <v/>
      </c>
      <c r="U214" s="243">
        <f>IF(OR('b2'!$K214=1,'b2'!$L214=1,'b2'!$M214=1,'b2'!$N214=1,'b2'!$O214=1,'b2'!$P214=1),"SI","NO")</f>
        <v/>
      </c>
      <c r="V214" s="244" t="n">
        <v>0</v>
      </c>
      <c r="W214" s="245" t="n">
        <v>9</v>
      </c>
      <c r="X214" s="245" t="n">
        <v>15</v>
      </c>
      <c r="Y214" s="244" t="n">
        <v>24</v>
      </c>
      <c r="Z214" s="245" t="n">
        <v>9</v>
      </c>
      <c r="AA214" s="245" t="n">
        <v>15</v>
      </c>
      <c r="AB214" s="244" t="n">
        <v>24</v>
      </c>
      <c r="AC214" s="245" t="n">
        <v>13</v>
      </c>
      <c r="AD214" s="245" t="n">
        <v>16</v>
      </c>
      <c r="AE214" s="244" t="n">
        <v>29</v>
      </c>
      <c r="AF214" s="245" t="n">
        <v>13</v>
      </c>
      <c r="AG214" s="245" t="n">
        <v>16</v>
      </c>
      <c r="AH214" s="244" t="n">
        <v>29</v>
      </c>
      <c r="AI214" s="245" t="n">
        <v>13</v>
      </c>
      <c r="AJ214" s="245" t="n">
        <v>16</v>
      </c>
      <c r="AK214" s="244" t="n">
        <v>29</v>
      </c>
      <c r="AL214" s="245" t="n">
        <v>0</v>
      </c>
      <c r="AM214" s="245" t="n">
        <v>0</v>
      </c>
      <c r="AN214" s="244" t="n">
        <v>0</v>
      </c>
      <c r="AO214" s="245" t="n">
        <v>0</v>
      </c>
      <c r="AP214" s="245" t="n">
        <v>0</v>
      </c>
      <c r="AQ214" s="244" t="n">
        <v>0</v>
      </c>
      <c r="AR214" s="244">
        <f>IF('b2'!$AQ214&gt;0,'b2'!$AQ214,IF('b2'!$AN214&gt;0,'b2'!$AN214,IF('b2'!$AK214&gt;0,'b2'!$AK214,IF('b2'!$AH214&gt;0,'b2'!$AH214,IF('b2'!$AE214&gt;0,'b2'!$AE214,IF('b2'!$AB214&gt;0,'b2'!$AB214,IF('b2'!$Y214&gt;0,'b2'!$Y214,IF('b2'!$V214&gt;0,'b2'!$V214," ---"))))))))</f>
        <v/>
      </c>
      <c r="AS214" s="246" t="n">
        <v>0</v>
      </c>
      <c r="AT214" s="246" t="n">
        <v>0</v>
      </c>
      <c r="AU214" s="246" t="n">
        <v>31</v>
      </c>
      <c r="AV214" s="246" t="n">
        <v>10</v>
      </c>
      <c r="AW214" s="246" t="n">
        <v>53</v>
      </c>
      <c r="AX214" s="246" t="n">
        <v>10</v>
      </c>
      <c r="AY214" s="246" t="n">
        <v>33</v>
      </c>
      <c r="AZ214" s="246" t="n">
        <v>1</v>
      </c>
      <c r="BA214" s="246" t="n">
        <v>0</v>
      </c>
      <c r="BB214" s="246" t="n">
        <v>0</v>
      </c>
      <c r="BC214" s="246" t="n">
        <v>0</v>
      </c>
      <c r="BD214" s="246" t="n">
        <v>0</v>
      </c>
      <c r="BE214" s="249" t="n">
        <v>0</v>
      </c>
      <c r="BF214" s="248" t="n">
        <v>0</v>
      </c>
      <c r="BG214" s="248" t="n">
        <v>428800</v>
      </c>
      <c r="BH214" s="249" t="n">
        <v>428800</v>
      </c>
      <c r="BI214" s="250" t="inlineStr">
        <is>
          <t>#REF!</t>
        </is>
      </c>
      <c r="BJ214" s="251" t="inlineStr">
        <is>
          <t>#REF!</t>
        </is>
      </c>
      <c r="BK214" s="248" t="n">
        <v>0</v>
      </c>
      <c r="BL214" s="248" t="n">
        <v>364320</v>
      </c>
      <c r="BM214" s="249" t="n">
        <v>364320</v>
      </c>
      <c r="BN214" s="250" t="inlineStr">
        <is>
          <t>#REF!</t>
        </is>
      </c>
      <c r="BO214" s="251" t="inlineStr">
        <is>
          <t>#REF!</t>
        </is>
      </c>
      <c r="BP214" s="248" t="n">
        <v>551881.5</v>
      </c>
      <c r="BQ214" s="248" t="n">
        <v>1507330</v>
      </c>
      <c r="BR214" s="249" t="n">
        <v>2059211.5</v>
      </c>
      <c r="BS214" s="250" t="inlineStr">
        <is>
          <t>#REF!</t>
        </is>
      </c>
      <c r="BT214" s="251">
        <f>'[2]DATA CONSOLIDADA 2018-2025 '!$BR216-'b2'!$BO214</f>
        <v/>
      </c>
      <c r="BU214" s="248" t="n">
        <v>623284.9300000001</v>
      </c>
      <c r="BV214" s="248" t="n">
        <v>2917045.12</v>
      </c>
      <c r="BW214" s="249" t="n">
        <v>3540330.05</v>
      </c>
      <c r="BX214" s="250" t="inlineStr">
        <is>
          <t>#REF!</t>
        </is>
      </c>
      <c r="BY214" s="251" t="inlineStr">
        <is>
          <t>#REF!</t>
        </is>
      </c>
      <c r="BZ214" s="248" t="n">
        <v>989109.97</v>
      </c>
      <c r="CA214" s="248" t="n">
        <v>173573.4</v>
      </c>
      <c r="CB214" s="249" t="n">
        <v>1162683.37</v>
      </c>
      <c r="CC214" s="250" t="inlineStr">
        <is>
          <t>#REF!</t>
        </is>
      </c>
      <c r="CD214" s="251">
        <f>'[2]DATA CONSOLIDADA 2018-2025 '!$CB216-'b2'!$BW214</f>
        <v/>
      </c>
      <c r="CE214" s="253" t="n">
        <v>0</v>
      </c>
      <c r="CF214" s="253" t="n">
        <v>0</v>
      </c>
      <c r="CG214" s="254" t="n">
        <v>0</v>
      </c>
      <c r="CH214" s="250" t="inlineStr">
        <is>
          <t>#REF!</t>
        </is>
      </c>
      <c r="CI214" s="251">
        <f>'[2]DATA CONSOLIDADA 2018-2025 '!$CG216-'b2'!$CB214</f>
        <v/>
      </c>
      <c r="CJ214" s="247" t="inlineStr">
        <is>
          <t>#REF!</t>
        </is>
      </c>
      <c r="CK214" s="247" t="n">
        <v>0</v>
      </c>
      <c r="CL214" s="247" t="n">
        <v>0</v>
      </c>
      <c r="CM214" s="247" t="n">
        <v>0</v>
      </c>
      <c r="CN214" s="247" t="inlineStr">
        <is>
          <t>#REF!</t>
        </is>
      </c>
      <c r="CO214" s="251">
        <f>'[2]DATA CONSOLIDADA 2018-2025 '!$CM216-'b2'!$CG214</f>
        <v/>
      </c>
      <c r="CP214" s="253" t="n">
        <v>0</v>
      </c>
      <c r="CQ214" s="253" t="n">
        <v>0</v>
      </c>
      <c r="CR214" s="253" t="n">
        <v>0</v>
      </c>
      <c r="CS214" s="253" t="n">
        <v>1162683.3692464</v>
      </c>
      <c r="CT214" s="253" t="n">
        <v>0</v>
      </c>
      <c r="CU214" s="253" t="n">
        <v>0</v>
      </c>
      <c r="CV214" s="247" t="n">
        <v>1162683.3692464</v>
      </c>
      <c r="CW214" s="247" t="n">
        <v>0</v>
      </c>
      <c r="CX214" s="247" t="n">
        <v>0</v>
      </c>
      <c r="CY214" s="247" t="n">
        <v>0</v>
      </c>
      <c r="CZ214" s="247" t="n">
        <v>0</v>
      </c>
      <c r="DA214" s="247" t="n">
        <v>0</v>
      </c>
      <c r="DB214" s="247" t="n">
        <v>0</v>
      </c>
      <c r="DC214" s="255" t="n">
        <v>0</v>
      </c>
      <c r="DD214" s="255" t="n">
        <v>0</v>
      </c>
      <c r="DE214" s="255" t="n">
        <v>0</v>
      </c>
      <c r="DF214" s="255" t="n">
        <v>0</v>
      </c>
      <c r="DG214" s="255" t="n">
        <v>0</v>
      </c>
      <c r="DH214" s="255" t="n">
        <v>0</v>
      </c>
      <c r="DI214" s="256" t="n">
        <v>20527491232</v>
      </c>
      <c r="DJ214" s="257" t="inlineStr">
        <is>
          <t>RECOLECTORES ORGANICOS DE LA NUEZ AMAZONICA DEL PERU</t>
        </is>
      </c>
      <c r="DK214" s="257" t="inlineStr">
        <is>
          <t>01 Asociación</t>
        </is>
      </c>
      <c r="DL214" s="258" t="n"/>
      <c r="DM214" s="258" t="n"/>
      <c r="DN214" s="258" t="n"/>
      <c r="DO214" s="258" t="n"/>
      <c r="DP214" s="258" t="n"/>
      <c r="DQ214" s="258" t="n"/>
      <c r="DR214" s="258" t="n"/>
      <c r="DS214" s="258" t="n"/>
      <c r="DT214" s="258" t="n"/>
      <c r="DU214" s="258" t="n"/>
      <c r="DV214" s="258" t="n"/>
      <c r="DW214" s="258" t="n"/>
      <c r="DX214" s="258" t="n"/>
      <c r="DY214" s="258" t="n"/>
      <c r="DZ214" s="258" t="n"/>
      <c r="EA214" s="258" t="n"/>
      <c r="EB214" s="258" t="n"/>
      <c r="EC214" s="258" t="n"/>
      <c r="ED214" s="258" t="n"/>
      <c r="EE214" s="258" t="n"/>
    </row>
    <row r="215" ht="47.25" customHeight="1">
      <c r="A215" s="240" t="inlineStr">
        <is>
          <t>COOPERATIVA AGROINDUSTRIAL DE LA INTER OCEÁNICA LIMITADA</t>
        </is>
      </c>
      <c r="B215" s="240" t="inlineStr">
        <is>
          <t>CACAO</t>
        </is>
      </c>
      <c r="C215" s="240" t="inlineStr">
        <is>
          <t>CACAO</t>
        </is>
      </c>
      <c r="D215" s="240" t="inlineStr">
        <is>
          <t>MADRE DE DIOS</t>
        </is>
      </c>
      <c r="E215" s="240" t="inlineStr">
        <is>
          <t>170101</t>
        </is>
      </c>
      <c r="F215" s="240" t="inlineStr">
        <is>
          <t>MADRE DE DIOS</t>
        </is>
      </c>
      <c r="G215" s="240" t="inlineStr">
        <is>
          <t>TAMBOPATA</t>
        </is>
      </c>
      <c r="H215" s="240" t="inlineStr">
        <is>
          <t>TAMBOPATA</t>
        </is>
      </c>
      <c r="I215" s="241" t="n">
        <v>1</v>
      </c>
      <c r="J215" s="241" t="n">
        <v>1</v>
      </c>
      <c r="K215" s="241" t="n">
        <v>1</v>
      </c>
      <c r="L215" s="241" t="n">
        <v>1</v>
      </c>
      <c r="M215" s="241" t="n">
        <v>1</v>
      </c>
      <c r="N215" s="241" t="n">
        <v>1</v>
      </c>
      <c r="O215" s="241" t="n"/>
      <c r="P215" s="241" t="n"/>
      <c r="Q215" s="241" t="inlineStr">
        <is>
          <t>PAC</t>
        </is>
      </c>
      <c r="R215" s="242">
        <f>IF(I215=1,I$2,"")&amp;IF(J215=1,IF(I215=1,"-","")&amp;J$2,"")&amp;IF(K215=1,IF(OR(J215=1,I215=1),"-","")&amp;K$2,"")&amp;IF(L215=1,IF(OR(K215=1,J215=1,I215=1),"-","")&amp;L$2,"")&amp;IF(M215=1,IF(OR(L215=1,K215=1,J215=1,I215=1),"-","")&amp;M$2,"")&amp;IF(N215=1,IF(OR(M215=1,L215=1,K215=1,J215=1,I215=1),"-","")&amp;N$2,"")&amp;IF(O215=1,IF(OR(N215=1,M215=1,L215=1,K215=1,J215=1,I215=1),"-","")&amp;O$2,"")&amp;IF(P215=1,IF(I215=1," - ",IF(J215=1," - ",IF(K215=1," - ",IF(L215=1," - ",IF(M215=1," - ",IF(N215=1," - ",IF(O215=1," - ","")))))))&amp;P$2,"")</f>
        <v/>
      </c>
      <c r="S215" s="243">
        <f>SUM('b2'!$I215:$P215)</f>
        <v/>
      </c>
      <c r="T215" s="243">
        <f>IF(OR('b2'!$J215=1,'b2'!$K215=1,'b2'!$L215=1,'b2'!$M215=1,'b2'!$N215=1,'b2'!$O215=1,'b2'!$P215=1),"SI","NO")</f>
        <v/>
      </c>
      <c r="U215" s="243">
        <f>IF(OR('b2'!$K215=1,'b2'!$L215=1,'b2'!$M215=1,'b2'!$N215=1,'b2'!$O215=1,'b2'!$P215=1),"SI","NO")</f>
        <v/>
      </c>
      <c r="V215" s="244" t="n">
        <v>82</v>
      </c>
      <c r="W215" s="245" t="n">
        <v>82</v>
      </c>
      <c r="X215" s="245" t="n">
        <v>30</v>
      </c>
      <c r="Y215" s="244" t="n">
        <v>112</v>
      </c>
      <c r="Z215" s="245" t="n">
        <v>89</v>
      </c>
      <c r="AA215" s="245" t="n">
        <v>31</v>
      </c>
      <c r="AB215" s="244" t="n">
        <v>120</v>
      </c>
      <c r="AC215" s="245" t="n">
        <v>83</v>
      </c>
      <c r="AD215" s="245" t="n">
        <v>26</v>
      </c>
      <c r="AE215" s="244" t="n">
        <v>109</v>
      </c>
      <c r="AF215" s="245" t="n">
        <v>83</v>
      </c>
      <c r="AG215" s="245" t="n">
        <v>26</v>
      </c>
      <c r="AH215" s="244" t="n">
        <v>109</v>
      </c>
      <c r="AI215" s="245" t="n">
        <v>83</v>
      </c>
      <c r="AJ215" s="245" t="n">
        <v>26</v>
      </c>
      <c r="AK215" s="244" t="n">
        <v>109</v>
      </c>
      <c r="AL215" s="245" t="n">
        <v>0</v>
      </c>
      <c r="AM215" s="245" t="n">
        <v>0</v>
      </c>
      <c r="AN215" s="244" t="n">
        <v>0</v>
      </c>
      <c r="AO215" s="245" t="n">
        <v>0</v>
      </c>
      <c r="AP215" s="245" t="n">
        <v>0</v>
      </c>
      <c r="AQ215" s="244" t="n">
        <v>0</v>
      </c>
      <c r="AR215" s="244">
        <f>IF('b2'!$AQ215&gt;0,'b2'!$AQ215,IF('b2'!$AN215&gt;0,'b2'!$AN215,IF('b2'!$AK215&gt;0,'b2'!$AK215,IF('b2'!$AH215&gt;0,'b2'!$AH215,IF('b2'!$AE215&gt;0,'b2'!$AE215,IF('b2'!$AB215&gt;0,'b2'!$AB215,IF('b2'!$Y215&gt;0,'b2'!$Y215,IF('b2'!$V215&gt;0,'b2'!$V215," ---"))))))))</f>
        <v/>
      </c>
      <c r="AS215" s="246" t="n">
        <v>0</v>
      </c>
      <c r="AT215" s="246" t="n">
        <v>2</v>
      </c>
      <c r="AU215" s="246" t="n">
        <v>26</v>
      </c>
      <c r="AV215" s="246" t="n">
        <v>4</v>
      </c>
      <c r="AW215" s="246" t="n">
        <v>32</v>
      </c>
      <c r="AX215" s="246" t="n">
        <v>7</v>
      </c>
      <c r="AY215" s="246" t="n">
        <v>28</v>
      </c>
      <c r="AZ215" s="246" t="n">
        <v>2</v>
      </c>
      <c r="BA215" s="246" t="n">
        <v>0</v>
      </c>
      <c r="BB215" s="246" t="n">
        <v>0</v>
      </c>
      <c r="BC215" s="246" t="n">
        <v>0</v>
      </c>
      <c r="BD215" s="246" t="n">
        <v>0</v>
      </c>
      <c r="BE215" s="247" t="n">
        <v>0</v>
      </c>
      <c r="BF215" s="248" t="n">
        <v>705164.84</v>
      </c>
      <c r="BG215" s="248" t="n">
        <v>0</v>
      </c>
      <c r="BH215" s="249" t="n">
        <v>705164.84</v>
      </c>
      <c r="BI215" s="250" t="inlineStr">
        <is>
          <t>#REF!</t>
        </is>
      </c>
      <c r="BJ215" s="251" t="inlineStr">
        <is>
          <t>#REF!</t>
        </is>
      </c>
      <c r="BK215" s="248" t="n">
        <v>296046.14</v>
      </c>
      <c r="BL215" s="248" t="n">
        <v>0</v>
      </c>
      <c r="BM215" s="249" t="n">
        <v>296046.14</v>
      </c>
      <c r="BN215" s="250" t="inlineStr">
        <is>
          <t>#REF!</t>
        </is>
      </c>
      <c r="BO215" s="251" t="inlineStr">
        <is>
          <t>#REF!</t>
        </is>
      </c>
      <c r="BP215" s="264" t="n">
        <v>758866.61</v>
      </c>
      <c r="BQ215" s="264" t="n">
        <v>0</v>
      </c>
      <c r="BR215" s="249" t="n">
        <v>758866.61</v>
      </c>
      <c r="BS215" s="250" t="inlineStr">
        <is>
          <t>#REF!</t>
        </is>
      </c>
      <c r="BT215" s="251">
        <f>'[2]DATA CONSOLIDADA 2018-2025 '!$BR217-'b2'!$BO215</f>
        <v/>
      </c>
      <c r="BU215" s="248" t="n">
        <v>469170.51</v>
      </c>
      <c r="BV215" s="248" t="n">
        <v>0</v>
      </c>
      <c r="BW215" s="249" t="n">
        <v>469170.51</v>
      </c>
      <c r="BX215" s="250" t="inlineStr">
        <is>
          <t>#REF!</t>
        </is>
      </c>
      <c r="BY215" s="251" t="inlineStr">
        <is>
          <t>#REF!</t>
        </is>
      </c>
      <c r="BZ215" s="248" t="n">
        <v>836337.97</v>
      </c>
      <c r="CA215" s="248" t="n">
        <v>0</v>
      </c>
      <c r="CB215" s="249" t="n">
        <v>836337.97</v>
      </c>
      <c r="CC215" s="250" t="inlineStr">
        <is>
          <t>#REF!</t>
        </is>
      </c>
      <c r="CD215" s="251">
        <f>'[2]DATA CONSOLIDADA 2018-2025 '!$CB217-'b2'!$BW215</f>
        <v/>
      </c>
      <c r="CE215" s="253" t="n">
        <v>0</v>
      </c>
      <c r="CF215" s="253" t="n">
        <v>0</v>
      </c>
      <c r="CG215" s="254" t="n">
        <v>0</v>
      </c>
      <c r="CH215" s="250" t="inlineStr">
        <is>
          <t>#REF!</t>
        </is>
      </c>
      <c r="CI215" s="251">
        <f>'[2]DATA CONSOLIDADA 2018-2025 '!$CG217-'b2'!$CB215</f>
        <v/>
      </c>
      <c r="CJ215" s="247" t="inlineStr">
        <is>
          <t>#REF!</t>
        </is>
      </c>
      <c r="CK215" s="247" t="n">
        <v>0</v>
      </c>
      <c r="CL215" s="247" t="n">
        <v>0</v>
      </c>
      <c r="CM215" s="247" t="n">
        <v>0</v>
      </c>
      <c r="CN215" s="247" t="inlineStr">
        <is>
          <t>#REF!</t>
        </is>
      </c>
      <c r="CO215" s="251">
        <f>'[2]DATA CONSOLIDADA 2018-2025 '!$CM217-'b2'!$CG215</f>
        <v/>
      </c>
      <c r="CP215" s="253" t="n">
        <v>0</v>
      </c>
      <c r="CQ215" s="253" t="n">
        <v>0</v>
      </c>
      <c r="CR215" s="253" t="n">
        <v>0</v>
      </c>
      <c r="CS215" s="253" t="n">
        <v>836337.965</v>
      </c>
      <c r="CT215" s="253" t="n">
        <v>0</v>
      </c>
      <c r="CU215" s="253" t="n">
        <v>0</v>
      </c>
      <c r="CV215" s="247" t="n">
        <v>836337.965</v>
      </c>
      <c r="CW215" s="247" t="n">
        <v>0</v>
      </c>
      <c r="CX215" s="247" t="n">
        <v>0</v>
      </c>
      <c r="CY215" s="247" t="n">
        <v>0</v>
      </c>
      <c r="CZ215" s="247" t="n">
        <v>0</v>
      </c>
      <c r="DA215" s="247" t="n">
        <v>0</v>
      </c>
      <c r="DB215" s="247" t="n">
        <v>0</v>
      </c>
      <c r="DC215" s="255" t="n">
        <v>0</v>
      </c>
      <c r="DD215" s="255" t="n">
        <v>0</v>
      </c>
      <c r="DE215" s="255" t="n">
        <v>0</v>
      </c>
      <c r="DF215" s="255" t="n">
        <v>0</v>
      </c>
      <c r="DG215" s="255" t="n">
        <v>0</v>
      </c>
      <c r="DH215" s="255" t="n">
        <v>0</v>
      </c>
      <c r="DI215" s="256" t="n">
        <v>20600874919</v>
      </c>
      <c r="DJ215" s="257" t="inlineStr">
        <is>
          <t>COOPERATIVA AGRARIA DE LA INTER OCEANICA LIMITADA</t>
        </is>
      </c>
      <c r="DK215" s="257" t="inlineStr">
        <is>
          <t>02 Cooperativa</t>
        </is>
      </c>
      <c r="DL215" s="258" t="n"/>
      <c r="DM215" s="258" t="n"/>
      <c r="DN215" s="258" t="n"/>
      <c r="DO215" s="258" t="n"/>
      <c r="DP215" s="258" t="n"/>
      <c r="DQ215" s="258" t="n"/>
      <c r="DR215" s="258" t="n"/>
      <c r="DS215" s="258" t="n"/>
      <c r="DT215" s="258" t="n"/>
      <c r="DU215" s="258" t="n"/>
      <c r="DV215" s="258" t="n"/>
      <c r="DW215" s="258" t="n"/>
      <c r="DX215" s="258" t="n"/>
      <c r="DY215" s="258" t="n"/>
      <c r="DZ215" s="258" t="n"/>
      <c r="EA215" s="258" t="n"/>
      <c r="EB215" s="258" t="n"/>
      <c r="EC215" s="258" t="n"/>
      <c r="ED215" s="258" t="n"/>
      <c r="EE215" s="258" t="n"/>
    </row>
    <row r="216" ht="47.25" customHeight="1">
      <c r="A216" s="240" t="inlineStr">
        <is>
          <t>COOPERATIVA AGRARIA DE SERVICIOS MÚLTIPLES TAMBOPATA CANDAMO - COOPASER - TAMBOPATA CANDAMO</t>
        </is>
      </c>
      <c r="B216" s="240" t="inlineStr">
        <is>
          <t>CACAO</t>
        </is>
      </c>
      <c r="C216" s="240" t="inlineStr">
        <is>
          <t>CACAO</t>
        </is>
      </c>
      <c r="D216" s="240" t="inlineStr">
        <is>
          <t>MADRE DE DIOS</t>
        </is>
      </c>
      <c r="E216" s="240" t="inlineStr">
        <is>
          <t>170101</t>
        </is>
      </c>
      <c r="F216" s="240" t="inlineStr">
        <is>
          <t>MADRE DE DIOS</t>
        </is>
      </c>
      <c r="G216" s="240" t="inlineStr">
        <is>
          <t>TAMBOPATA</t>
        </is>
      </c>
      <c r="H216" s="240" t="inlineStr">
        <is>
          <t>TAMBOPATA</t>
        </is>
      </c>
      <c r="I216" s="241" t="n">
        <v>1</v>
      </c>
      <c r="J216" s="241" t="n">
        <v>1</v>
      </c>
      <c r="K216" s="241" t="n">
        <v>1</v>
      </c>
      <c r="L216" s="241" t="n"/>
      <c r="M216" s="241" t="n"/>
      <c r="N216" s="241" t="n">
        <v>1</v>
      </c>
      <c r="O216" s="241" t="n">
        <v>1</v>
      </c>
      <c r="P216" s="241" t="n"/>
      <c r="Q216" s="241" t="inlineStr">
        <is>
          <t>PAC</t>
        </is>
      </c>
      <c r="R216" s="242">
        <f>IF(I216=1,I$2,"")&amp;IF(J216=1,IF(I216=1,"-","")&amp;J$2,"")&amp;IF(K216=1,IF(OR(J216=1,I216=1),"-","")&amp;K$2,"")&amp;IF(L216=1,IF(OR(K216=1,J216=1,I216=1),"-","")&amp;L$2,"")&amp;IF(M216=1,IF(OR(L216=1,K216=1,J216=1,I216=1),"-","")&amp;M$2,"")&amp;IF(N216=1,IF(OR(M216=1,L216=1,K216=1,J216=1,I216=1),"-","")&amp;N$2,"")&amp;IF(O216=1,IF(OR(N216=1,M216=1,L216=1,K216=1,J216=1,I216=1),"-","")&amp;O$2,"")&amp;IF(P216=1,IF(I216=1," - ",IF(J216=1," - ",IF(K216=1," - ",IF(L216=1," - ",IF(M216=1," - ",IF(N216=1," - ",IF(O216=1," - ","")))))))&amp;P$2,"")</f>
        <v/>
      </c>
      <c r="S216" s="243">
        <f>SUM('b2'!$I216:$P216)</f>
        <v/>
      </c>
      <c r="T216" s="243">
        <f>IF(OR('b2'!$J216=1,'b2'!$K216=1,'b2'!$L216=1,'b2'!$M216=1,'b2'!$N216=1,'b2'!$O216=1,'b2'!$P216=1),"SI","NO")</f>
        <v/>
      </c>
      <c r="U216" s="243">
        <f>IF(OR('b2'!$K216=1,'b2'!$L216=1,'b2'!$M216=1,'b2'!$N216=1,'b2'!$O216=1,'b2'!$P216=1),"SI","NO")</f>
        <v/>
      </c>
      <c r="V216" s="244" t="n">
        <v>257</v>
      </c>
      <c r="W216" s="245" t="n">
        <v>183</v>
      </c>
      <c r="X216" s="245" t="n">
        <v>74</v>
      </c>
      <c r="Y216" s="244" t="n">
        <v>257</v>
      </c>
      <c r="Z216" s="245" t="n">
        <v>183</v>
      </c>
      <c r="AA216" s="245" t="n">
        <v>74</v>
      </c>
      <c r="AB216" s="244" t="n">
        <v>257</v>
      </c>
      <c r="AC216" s="245" t="n">
        <v>0</v>
      </c>
      <c r="AD216" s="245" t="n">
        <v>0</v>
      </c>
      <c r="AE216" s="244" t="n">
        <v>0</v>
      </c>
      <c r="AF216" s="245" t="n">
        <v>0</v>
      </c>
      <c r="AG216" s="245" t="n">
        <v>0</v>
      </c>
      <c r="AH216" s="244" t="n">
        <v>0</v>
      </c>
      <c r="AI216" s="245" t="n">
        <v>130</v>
      </c>
      <c r="AJ216" s="245" t="n">
        <v>46</v>
      </c>
      <c r="AK216" s="244" t="n">
        <v>176</v>
      </c>
      <c r="AL216" s="245" t="n">
        <v>179</v>
      </c>
      <c r="AM216" s="245" t="n">
        <v>73</v>
      </c>
      <c r="AN216" s="244" t="n">
        <v>252</v>
      </c>
      <c r="AO216" s="245" t="n">
        <v>0</v>
      </c>
      <c r="AP216" s="245" t="n">
        <v>0</v>
      </c>
      <c r="AQ216" s="244" t="n">
        <v>0</v>
      </c>
      <c r="AR216" s="244">
        <f>IF('b2'!$AQ216&gt;0,'b2'!$AQ216,IF('b2'!$AN216&gt;0,'b2'!$AN216,IF('b2'!$AK216&gt;0,'b2'!$AK216,IF('b2'!$AH216&gt;0,'b2'!$AH216,IF('b2'!$AE216&gt;0,'b2'!$AE216,IF('b2'!$AB216&gt;0,'b2'!$AB216,IF('b2'!$Y216&gt;0,'b2'!$Y216,IF('b2'!$V216&gt;0,'b2'!$V216," ---"))))))))</f>
        <v/>
      </c>
      <c r="AS216" s="246" t="n">
        <v>0</v>
      </c>
      <c r="AT216" s="246" t="n">
        <v>0</v>
      </c>
      <c r="AU216" s="246" t="n">
        <v>0</v>
      </c>
      <c r="AV216" s="246" t="n">
        <v>0</v>
      </c>
      <c r="AW216" s="246" t="n">
        <v>0</v>
      </c>
      <c r="AX216" s="246" t="n">
        <v>0</v>
      </c>
      <c r="AY216" s="246" t="n">
        <v>28</v>
      </c>
      <c r="AZ216" s="246" t="n">
        <v>3</v>
      </c>
      <c r="BA216" s="246" t="n">
        <v>40</v>
      </c>
      <c r="BB216" s="246" t="n">
        <v>0</v>
      </c>
      <c r="BC216" s="246" t="n">
        <v>0</v>
      </c>
      <c r="BD216" s="246" t="n">
        <v>0</v>
      </c>
      <c r="BE216" s="247" t="n">
        <v>0</v>
      </c>
      <c r="BF216" s="248" t="n">
        <v>0</v>
      </c>
      <c r="BG216" s="248" t="n">
        <v>460103.37</v>
      </c>
      <c r="BH216" s="249" t="n">
        <v>460103.37</v>
      </c>
      <c r="BI216" s="250" t="inlineStr">
        <is>
          <t>#REF!</t>
        </is>
      </c>
      <c r="BJ216" s="251" t="inlineStr">
        <is>
          <t>#REF!</t>
        </is>
      </c>
      <c r="BK216" s="248" t="n">
        <v>218</v>
      </c>
      <c r="BL216" s="248" t="n">
        <v>463766.74</v>
      </c>
      <c r="BM216" s="249" t="n">
        <v>463984.74</v>
      </c>
      <c r="BN216" s="250" t="inlineStr">
        <is>
          <t>#REF!</t>
        </is>
      </c>
      <c r="BO216" s="251" t="inlineStr">
        <is>
          <t>#REF!</t>
        </is>
      </c>
      <c r="BP216" s="248" t="n">
        <v>0</v>
      </c>
      <c r="BQ216" s="248" t="n">
        <v>0</v>
      </c>
      <c r="BR216" s="249" t="n">
        <v>0</v>
      </c>
      <c r="BS216" s="250" t="inlineStr">
        <is>
          <t>#REF!</t>
        </is>
      </c>
      <c r="BT216" s="251">
        <f>'[2]DATA CONSOLIDADA 2018-2025 '!$BR218-'b2'!$BO216</f>
        <v/>
      </c>
      <c r="BU216" s="248" t="n">
        <v>0</v>
      </c>
      <c r="BV216" s="248" t="n">
        <v>0</v>
      </c>
      <c r="BW216" s="249" t="n">
        <v>0</v>
      </c>
      <c r="BX216" s="250" t="inlineStr">
        <is>
          <t>#REF!</t>
        </is>
      </c>
      <c r="BY216" s="251" t="inlineStr">
        <is>
          <t>#REF!</t>
        </is>
      </c>
      <c r="BZ216" s="248" t="n">
        <v>0</v>
      </c>
      <c r="CA216" s="248" t="n">
        <v>1019579.64</v>
      </c>
      <c r="CB216" s="249" t="n">
        <v>1019579.64</v>
      </c>
      <c r="CC216" s="250" t="inlineStr">
        <is>
          <t>#REF!</t>
        </is>
      </c>
      <c r="CD216" s="251">
        <f>'[2]DATA CONSOLIDADA 2018-2025 '!$CB218-'b2'!$BW216</f>
        <v/>
      </c>
      <c r="CE216" s="253" t="n">
        <v>785336.65</v>
      </c>
      <c r="CF216" s="253" t="n">
        <v>0</v>
      </c>
      <c r="CG216" s="254" t="n">
        <v>785336.65</v>
      </c>
      <c r="CH216" s="250" t="inlineStr">
        <is>
          <t>#REF!</t>
        </is>
      </c>
      <c r="CI216" s="251">
        <f>'[2]DATA CONSOLIDADA 2018-2025 '!$CG218-'b2'!$CB216</f>
        <v/>
      </c>
      <c r="CJ216" s="247" t="inlineStr">
        <is>
          <t>#REF!</t>
        </is>
      </c>
      <c r="CK216" s="247" t="n">
        <v>0</v>
      </c>
      <c r="CL216" s="247" t="n">
        <v>0</v>
      </c>
      <c r="CM216" s="247" t="n">
        <v>0</v>
      </c>
      <c r="CN216" s="247" t="inlineStr">
        <is>
          <t>#REF!</t>
        </is>
      </c>
      <c r="CO216" s="251">
        <f>'[2]DATA CONSOLIDADA 2018-2025 '!$CM218-'b2'!$CG216</f>
        <v/>
      </c>
      <c r="CP216" s="253" t="n">
        <v>0</v>
      </c>
      <c r="CQ216" s="253" t="n">
        <v>0</v>
      </c>
      <c r="CR216" s="253" t="n">
        <v>0</v>
      </c>
      <c r="CS216" s="253" t="n">
        <v>1019579.64</v>
      </c>
      <c r="CT216" s="253" t="n">
        <v>0</v>
      </c>
      <c r="CU216" s="253" t="n">
        <v>0</v>
      </c>
      <c r="CV216" s="247" t="n">
        <v>1019579.64</v>
      </c>
      <c r="CW216" s="247" t="n">
        <v>0</v>
      </c>
      <c r="CX216" s="247" t="n">
        <v>0</v>
      </c>
      <c r="CY216" s="247" t="n">
        <v>785336.65</v>
      </c>
      <c r="CZ216" s="247" t="n">
        <v>0</v>
      </c>
      <c r="DA216" s="247" t="n">
        <v>0</v>
      </c>
      <c r="DB216" s="247" t="n">
        <v>785336.65</v>
      </c>
      <c r="DC216" s="255" t="n">
        <v>0</v>
      </c>
      <c r="DD216" s="255" t="n">
        <v>0</v>
      </c>
      <c r="DE216" s="255" t="n">
        <v>0</v>
      </c>
      <c r="DF216" s="255" t="n">
        <v>0</v>
      </c>
      <c r="DG216" s="255" t="n">
        <v>0</v>
      </c>
      <c r="DH216" s="255" t="n">
        <v>0</v>
      </c>
      <c r="DI216" s="256" t="n">
        <v>20600146689</v>
      </c>
      <c r="DJ216" s="257" t="inlineStr">
        <is>
          <t>COOPERATIVA AGRARIA DE SERVICIOS MULTIPLES TAMBOPATA CANDAMO - COOPASER - TAMBOPATA CANDAMO</t>
        </is>
      </c>
      <c r="DK216" s="257" t="inlineStr">
        <is>
          <t>02 Cooperativa</t>
        </is>
      </c>
      <c r="DL216" s="258" t="n"/>
      <c r="DM216" s="258" t="n"/>
      <c r="DN216" s="258" t="n"/>
      <c r="DO216" s="258" t="n"/>
      <c r="DP216" s="258" t="n"/>
      <c r="DQ216" s="258" t="n"/>
      <c r="DR216" s="258" t="n"/>
      <c r="DS216" s="258" t="n"/>
      <c r="DT216" s="258" t="n"/>
      <c r="DU216" s="258" t="n"/>
      <c r="DV216" s="258" t="n"/>
      <c r="DW216" s="258" t="n"/>
      <c r="DX216" s="258" t="n"/>
      <c r="DY216" s="258" t="n"/>
      <c r="DZ216" s="258" t="n"/>
      <c r="EA216" s="258" t="n"/>
      <c r="EB216" s="258" t="n"/>
      <c r="EC216" s="258" t="n"/>
      <c r="ED216" s="258" t="n"/>
      <c r="EE216" s="258" t="n"/>
    </row>
    <row r="217" ht="47.25" customHeight="1">
      <c r="A217" s="240" t="inlineStr">
        <is>
          <t>COOPERATIVA AGROBOSQUE</t>
        </is>
      </c>
      <c r="B217" s="240" t="inlineStr">
        <is>
          <t>CACAO</t>
        </is>
      </c>
      <c r="C217" s="240" t="inlineStr">
        <is>
          <t>CACAO</t>
        </is>
      </c>
      <c r="D217" s="240" t="inlineStr">
        <is>
          <t>MADRE DE DIOS</t>
        </is>
      </c>
      <c r="E217" s="240" t="inlineStr">
        <is>
          <t>170102</t>
        </is>
      </c>
      <c r="F217" s="240" t="inlineStr">
        <is>
          <t>MADRE DE DIOS</t>
        </is>
      </c>
      <c r="G217" s="240" t="inlineStr">
        <is>
          <t>TAMBOPATA</t>
        </is>
      </c>
      <c r="H217" s="240" t="inlineStr">
        <is>
          <t>INAMBARI</t>
        </is>
      </c>
      <c r="I217" s="241" t="n">
        <v>1</v>
      </c>
      <c r="J217" s="241" t="n">
        <v>1</v>
      </c>
      <c r="K217" s="241" t="n">
        <v>1</v>
      </c>
      <c r="L217" s="241" t="n">
        <v>1</v>
      </c>
      <c r="M217" s="241" t="n">
        <v>1</v>
      </c>
      <c r="N217" s="241" t="n">
        <v>1</v>
      </c>
      <c r="O217" s="241" t="n"/>
      <c r="P217" s="241" t="n"/>
      <c r="Q217" s="241" t="inlineStr">
        <is>
          <t>PAC</t>
        </is>
      </c>
      <c r="R217" s="242">
        <f>IF(I217=1,I$2,"")&amp;IF(J217=1,IF(I217=1,"-","")&amp;J$2,"")&amp;IF(K217=1,IF(OR(J217=1,I217=1),"-","")&amp;K$2,"")&amp;IF(L217=1,IF(OR(K217=1,J217=1,I217=1),"-","")&amp;L$2,"")&amp;IF(M217=1,IF(OR(L217=1,K217=1,J217=1,I217=1),"-","")&amp;M$2,"")&amp;IF(N217=1,IF(OR(M217=1,L217=1,K217=1,J217=1,I217=1),"-","")&amp;N$2,"")&amp;IF(O217=1,IF(OR(N217=1,M217=1,L217=1,K217=1,J217=1,I217=1),"-","")&amp;O$2,"")&amp;IF(P217=1,IF(I217=1," - ",IF(J217=1," - ",IF(K217=1," - ",IF(L217=1," - ",IF(M217=1," - ",IF(N217=1," - ",IF(O217=1," - ","")))))))&amp;P$2,"")</f>
        <v/>
      </c>
      <c r="S217" s="243">
        <f>SUM('b2'!$I217:$P217)</f>
        <v/>
      </c>
      <c r="T217" s="243">
        <f>IF(OR('b2'!$J217=1,'b2'!$K217=1,'b2'!$L217=1,'b2'!$M217=1,'b2'!$N217=1,'b2'!$O217=1,'b2'!$P217=1),"SI","NO")</f>
        <v/>
      </c>
      <c r="U217" s="243">
        <f>IF(OR('b2'!$K217=1,'b2'!$L217=1,'b2'!$M217=1,'b2'!$N217=1,'b2'!$O217=1,'b2'!$P217=1),"SI","NO")</f>
        <v/>
      </c>
      <c r="V217" s="244" t="n">
        <v>65</v>
      </c>
      <c r="W217" s="245" t="n">
        <v>43</v>
      </c>
      <c r="X217" s="245" t="n">
        <v>18</v>
      </c>
      <c r="Y217" s="244" t="n">
        <v>61</v>
      </c>
      <c r="Z217" s="245" t="n">
        <v>43</v>
      </c>
      <c r="AA217" s="245" t="n">
        <v>18</v>
      </c>
      <c r="AB217" s="244" t="n">
        <v>61</v>
      </c>
      <c r="AC217" s="245" t="n">
        <v>50</v>
      </c>
      <c r="AD217" s="245" t="n">
        <v>18</v>
      </c>
      <c r="AE217" s="244" t="n">
        <v>68</v>
      </c>
      <c r="AF217" s="245" t="n">
        <v>50</v>
      </c>
      <c r="AG217" s="245" t="n">
        <v>18</v>
      </c>
      <c r="AH217" s="244" t="n">
        <v>68</v>
      </c>
      <c r="AI217" s="245" t="n">
        <v>50</v>
      </c>
      <c r="AJ217" s="245" t="n">
        <v>18</v>
      </c>
      <c r="AK217" s="244" t="n">
        <v>68</v>
      </c>
      <c r="AL217" s="245" t="n">
        <v>0</v>
      </c>
      <c r="AM217" s="245" t="n">
        <v>0</v>
      </c>
      <c r="AN217" s="244" t="n">
        <v>0</v>
      </c>
      <c r="AO217" s="245" t="n">
        <v>0</v>
      </c>
      <c r="AP217" s="245" t="n">
        <v>0</v>
      </c>
      <c r="AQ217" s="244" t="n">
        <v>0</v>
      </c>
      <c r="AR217" s="244">
        <f>IF('b2'!$AQ217&gt;0,'b2'!$AQ217,IF('b2'!$AN217&gt;0,'b2'!$AN217,IF('b2'!$AK217&gt;0,'b2'!$AK217,IF('b2'!$AH217&gt;0,'b2'!$AH217,IF('b2'!$AE217&gt;0,'b2'!$AE217,IF('b2'!$AB217&gt;0,'b2'!$AB217,IF('b2'!$Y217&gt;0,'b2'!$Y217,IF('b2'!$V217&gt;0,'b2'!$V217," ---"))))))))</f>
        <v/>
      </c>
      <c r="AS217" s="246" t="n">
        <v>0</v>
      </c>
      <c r="AT217" s="246" t="n">
        <v>2</v>
      </c>
      <c r="AU217" s="246" t="n">
        <v>26</v>
      </c>
      <c r="AV217" s="246" t="n">
        <v>4</v>
      </c>
      <c r="AW217" s="246" t="n">
        <v>35</v>
      </c>
      <c r="AX217" s="246" t="n">
        <v>7</v>
      </c>
      <c r="AY217" s="246" t="n">
        <v>27</v>
      </c>
      <c r="AZ217" s="246" t="n">
        <v>4</v>
      </c>
      <c r="BA217" s="246" t="n">
        <v>0</v>
      </c>
      <c r="BB217" s="246" t="n">
        <v>0</v>
      </c>
      <c r="BC217" s="246" t="n">
        <v>0</v>
      </c>
      <c r="BD217" s="246" t="n">
        <v>0</v>
      </c>
      <c r="BE217" s="247" t="n">
        <v>0</v>
      </c>
      <c r="BF217" s="248" t="n">
        <v>115188.44</v>
      </c>
      <c r="BG217" s="248" t="n">
        <v>45436.05</v>
      </c>
      <c r="BH217" s="249" t="n">
        <v>160624.49</v>
      </c>
      <c r="BI217" s="250" t="inlineStr">
        <is>
          <t>#REF!</t>
        </is>
      </c>
      <c r="BJ217" s="251" t="inlineStr">
        <is>
          <t>#REF!</t>
        </is>
      </c>
      <c r="BK217" s="248" t="n">
        <v>166540</v>
      </c>
      <c r="BL217" s="248" t="n">
        <v>59872.12</v>
      </c>
      <c r="BM217" s="249" t="n">
        <v>226412.12</v>
      </c>
      <c r="BN217" s="250" t="inlineStr">
        <is>
          <t>#REF!</t>
        </is>
      </c>
      <c r="BO217" s="251" t="inlineStr">
        <is>
          <t>#REF!</t>
        </is>
      </c>
      <c r="BP217" s="248" t="n">
        <v>247137.51</v>
      </c>
      <c r="BQ217" s="248" t="n">
        <v>31035.18</v>
      </c>
      <c r="BR217" s="249" t="n">
        <v>278172.69</v>
      </c>
      <c r="BS217" s="250" t="inlineStr">
        <is>
          <t>#REF!</t>
        </is>
      </c>
      <c r="BT217" s="251">
        <f>'[2]DATA CONSOLIDADA 2018-2025 '!$BR219-'b2'!$BO217</f>
        <v/>
      </c>
      <c r="BU217" s="248" t="n">
        <v>673426.5</v>
      </c>
      <c r="BV217" s="248" t="n">
        <v>0</v>
      </c>
      <c r="BW217" s="249" t="n">
        <v>673426.5</v>
      </c>
      <c r="BX217" s="250" t="inlineStr">
        <is>
          <t>#REF!</t>
        </is>
      </c>
      <c r="BY217" s="251" t="inlineStr">
        <is>
          <t>#REF!</t>
        </is>
      </c>
      <c r="BZ217" s="248" t="n">
        <v>1879212.05</v>
      </c>
      <c r="CA217" s="248" t="n">
        <v>0</v>
      </c>
      <c r="CB217" s="249" t="n">
        <v>1879212.05</v>
      </c>
      <c r="CC217" s="250" t="inlineStr">
        <is>
          <t>#REF!</t>
        </is>
      </c>
      <c r="CD217" s="251">
        <f>'[2]DATA CONSOLIDADA 2018-2025 '!$CB219-'b2'!$BW217</f>
        <v/>
      </c>
      <c r="CE217" s="253" t="n">
        <v>0</v>
      </c>
      <c r="CF217" s="253" t="n">
        <v>0</v>
      </c>
      <c r="CG217" s="254" t="n">
        <v>0</v>
      </c>
      <c r="CH217" s="250" t="inlineStr">
        <is>
          <t>#REF!</t>
        </is>
      </c>
      <c r="CI217" s="251">
        <f>'[2]DATA CONSOLIDADA 2018-2025 '!$CG219-'b2'!$CB217</f>
        <v/>
      </c>
      <c r="CJ217" s="247" t="inlineStr">
        <is>
          <t>#REF!</t>
        </is>
      </c>
      <c r="CK217" s="247" t="n">
        <v>0</v>
      </c>
      <c r="CL217" s="247" t="n">
        <v>0</v>
      </c>
      <c r="CM217" s="247" t="n">
        <v>0</v>
      </c>
      <c r="CN217" s="247" t="inlineStr">
        <is>
          <t>#REF!</t>
        </is>
      </c>
      <c r="CO217" s="251">
        <f>'[2]DATA CONSOLIDADA 2018-2025 '!$CM219-'b2'!$CG217</f>
        <v/>
      </c>
      <c r="CP217" s="253" t="n">
        <v>148.5</v>
      </c>
      <c r="CQ217" s="253" t="n">
        <v>0</v>
      </c>
      <c r="CR217" s="253" t="n">
        <v>0</v>
      </c>
      <c r="CS217" s="253" t="n">
        <v>1879063.55005</v>
      </c>
      <c r="CT217" s="253" t="n">
        <v>0</v>
      </c>
      <c r="CU217" s="253" t="n">
        <v>0</v>
      </c>
      <c r="CV217" s="247" t="n">
        <v>1879212.05005</v>
      </c>
      <c r="CW217" s="247" t="n">
        <v>0</v>
      </c>
      <c r="CX217" s="247" t="n">
        <v>0</v>
      </c>
      <c r="CY217" s="247" t="n">
        <v>0</v>
      </c>
      <c r="CZ217" s="247" t="n">
        <v>0</v>
      </c>
      <c r="DA217" s="247" t="n">
        <v>0</v>
      </c>
      <c r="DB217" s="247" t="n">
        <v>0</v>
      </c>
      <c r="DC217" s="255" t="n">
        <v>0</v>
      </c>
      <c r="DD217" s="255" t="n">
        <v>0</v>
      </c>
      <c r="DE217" s="255" t="n">
        <v>0</v>
      </c>
      <c r="DF217" s="255" t="n">
        <v>0</v>
      </c>
      <c r="DG217" s="255" t="n">
        <v>0</v>
      </c>
      <c r="DH217" s="255" t="n">
        <v>0</v>
      </c>
      <c r="DI217" s="256" t="n">
        <v>20542825163</v>
      </c>
      <c r="DJ217" s="257" t="inlineStr">
        <is>
          <t>COOPERATIVA AGROBOSQUE</t>
        </is>
      </c>
      <c r="DK217" s="257" t="inlineStr">
        <is>
          <t>02 Cooperativa</t>
        </is>
      </c>
      <c r="DL217" s="258" t="n"/>
      <c r="DM217" s="258" t="n"/>
      <c r="DN217" s="258" t="n"/>
      <c r="DO217" s="258" t="n"/>
      <c r="DP217" s="258" t="n"/>
      <c r="DQ217" s="258" t="n"/>
      <c r="DR217" s="258" t="n"/>
      <c r="DS217" s="258" t="n"/>
      <c r="DT217" s="258" t="n"/>
      <c r="DU217" s="258" t="n"/>
      <c r="DV217" s="258" t="n"/>
      <c r="DW217" s="258" t="n"/>
      <c r="DX217" s="258" t="n"/>
      <c r="DY217" s="258" t="n"/>
      <c r="DZ217" s="258" t="n"/>
      <c r="EA217" s="258" t="n"/>
      <c r="EB217" s="258" t="n"/>
      <c r="EC217" s="258" t="n"/>
      <c r="ED217" s="258" t="n"/>
      <c r="EE217" s="258" t="n"/>
    </row>
    <row r="218" hidden="1" ht="47.25" customHeight="1">
      <c r="A218" s="240" t="inlineStr">
        <is>
          <t>COOPERATIVA AGROINDUSTRIAL DE LA INTER OCEANICA LIMITADA</t>
        </is>
      </c>
      <c r="B218" s="240" t="inlineStr">
        <is>
          <t>PIÑA</t>
        </is>
      </c>
      <c r="C218" s="240" t="inlineStr">
        <is>
          <t>PIÑA</t>
        </is>
      </c>
      <c r="D218" s="240" t="inlineStr">
        <is>
          <t>MADRE DE DIOS</t>
        </is>
      </c>
      <c r="E218" s="240" t="inlineStr">
        <is>
          <t>170101</t>
        </is>
      </c>
      <c r="F218" s="240" t="inlineStr">
        <is>
          <t>MADRE DE DIOS</t>
        </is>
      </c>
      <c r="G218" s="240" t="inlineStr">
        <is>
          <t>TAMBOPATA</t>
        </is>
      </c>
      <c r="H218" s="240" t="inlineStr">
        <is>
          <t>TAMBOPATA</t>
        </is>
      </c>
      <c r="I218" s="241" t="n">
        <v>1</v>
      </c>
      <c r="J218" s="241" t="n">
        <v>1</v>
      </c>
      <c r="K218" s="241" t="n"/>
      <c r="L218" s="241" t="n"/>
      <c r="M218" s="241" t="n"/>
      <c r="N218" s="241" t="n"/>
      <c r="O218" s="241" t="n"/>
      <c r="P218" s="241" t="n"/>
      <c r="Q218" s="241" t="inlineStr">
        <is>
          <t>PAC</t>
        </is>
      </c>
      <c r="R218" s="242">
        <f>IF(I218=1,I$2,"")&amp;IF(J218=1,IF(I218=1,"-","")&amp;J$2,"")&amp;IF(K218=1,IF(OR(J218=1,I218=1),"-","")&amp;K$2,"")&amp;IF(L218=1,IF(OR(K218=1,J218=1,I218=1),"-","")&amp;L$2,"")&amp;IF(M218=1,IF(OR(L218=1,K218=1,J218=1,I218=1),"-","")&amp;M$2,"")&amp;IF(N218=1,IF(OR(M218=1,L218=1,K218=1,J218=1,I218=1),"-","")&amp;N$2,"")&amp;IF(O218=1,IF(OR(N218=1,M218=1,L218=1,K218=1,J218=1,I218=1),"-","")&amp;O$2,"")&amp;IF(P218=1,IF(I218=1," - ",IF(J218=1," - ",IF(K218=1," - ",IF(L218=1," - ",IF(M218=1," - ",IF(N218=1," - ",IF(O218=1," - ","")))))))&amp;P$2,"")</f>
        <v/>
      </c>
      <c r="S218" s="243">
        <f>SUM('b2'!$I218:$P218)</f>
        <v/>
      </c>
      <c r="T218" s="243">
        <f>IF(OR('b2'!$J218=1,'b2'!$K218=1,'b2'!$L218=1,'b2'!$M218=1,'b2'!$N218=1,'b2'!$O218=1,'b2'!$P218=1),"SI","NO")</f>
        <v/>
      </c>
      <c r="U218" s="243">
        <f>IF(OR('b2'!$K218=1,'b2'!$L218=1,'b2'!$M218=1,'b2'!$N218=1,'b2'!$O218=1,'b2'!$P218=1),"SI","NO")</f>
        <v/>
      </c>
      <c r="V218" s="244" t="n">
        <v>82</v>
      </c>
      <c r="W218" s="245" t="n">
        <v>0</v>
      </c>
      <c r="X218" s="245" t="n">
        <v>0</v>
      </c>
      <c r="Y218" s="244" t="n">
        <v>0</v>
      </c>
      <c r="Z218" s="245" t="n">
        <v>0</v>
      </c>
      <c r="AA218" s="245" t="n">
        <v>0</v>
      </c>
      <c r="AB218" s="244" t="n">
        <v>0</v>
      </c>
      <c r="AC218" s="245" t="n">
        <v>0</v>
      </c>
      <c r="AD218" s="245" t="n">
        <v>0</v>
      </c>
      <c r="AE218" s="244" t="n">
        <v>0</v>
      </c>
      <c r="AF218" s="245" t="n">
        <v>0</v>
      </c>
      <c r="AG218" s="245" t="n">
        <v>0</v>
      </c>
      <c r="AH218" s="244" t="n">
        <v>0</v>
      </c>
      <c r="AI218" s="245" t="n">
        <v>0</v>
      </c>
      <c r="AJ218" s="245" t="n">
        <v>0</v>
      </c>
      <c r="AK218" s="244" t="n">
        <v>0</v>
      </c>
      <c r="AL218" s="245" t="n">
        <v>0</v>
      </c>
      <c r="AM218" s="245" t="n">
        <v>0</v>
      </c>
      <c r="AN218" s="244" t="n">
        <v>0</v>
      </c>
      <c r="AO218" s="245" t="n">
        <v>0</v>
      </c>
      <c r="AP218" s="245" t="n">
        <v>0</v>
      </c>
      <c r="AQ218" s="244" t="n">
        <v>0</v>
      </c>
      <c r="AR218" s="244">
        <f>IF('b2'!$AQ218&gt;0,'b2'!$AQ218,IF('b2'!$AN218&gt;0,'b2'!$AN218,IF('b2'!$AK218&gt;0,'b2'!$AK218,IF('b2'!$AH218&gt;0,'b2'!$AH218,IF('b2'!$AE218&gt;0,'b2'!$AE218,IF('b2'!$AB218&gt;0,'b2'!$AB218,IF('b2'!$Y218&gt;0,'b2'!$Y218,IF('b2'!$V218&gt;0,'b2'!$V218," ---"))))))))</f>
        <v/>
      </c>
      <c r="AS218" s="246" t="n">
        <v>0</v>
      </c>
      <c r="AT218" s="246" t="n">
        <v>0</v>
      </c>
      <c r="AU218" s="246" t="n">
        <v>0</v>
      </c>
      <c r="AV218" s="246" t="n">
        <v>0</v>
      </c>
      <c r="AW218" s="246" t="n">
        <v>0</v>
      </c>
      <c r="AX218" s="246" t="n">
        <v>0</v>
      </c>
      <c r="AY218" s="246" t="n">
        <v>0</v>
      </c>
      <c r="AZ218" s="246" t="n">
        <v>0</v>
      </c>
      <c r="BA218" s="246" t="n">
        <v>0</v>
      </c>
      <c r="BB218" s="246" t="n">
        <v>0</v>
      </c>
      <c r="BC218" s="246" t="n">
        <v>0</v>
      </c>
      <c r="BD218" s="246" t="n">
        <v>0</v>
      </c>
      <c r="BE218" s="247" t="n">
        <v>0</v>
      </c>
      <c r="BF218" s="248" t="n">
        <v>0</v>
      </c>
      <c r="BG218" s="248" t="n">
        <v>0</v>
      </c>
      <c r="BH218" s="249" t="n">
        <v>0</v>
      </c>
      <c r="BI218" s="250" t="inlineStr">
        <is>
          <t>#REF!</t>
        </is>
      </c>
      <c r="BJ218" s="251" t="inlineStr">
        <is>
          <t>#REF!</t>
        </is>
      </c>
      <c r="BK218" s="248" t="n">
        <v>0</v>
      </c>
      <c r="BL218" s="248" t="n">
        <v>0</v>
      </c>
      <c r="BM218" s="249" t="n">
        <v>0</v>
      </c>
      <c r="BN218" s="250" t="inlineStr">
        <is>
          <t>#REF!</t>
        </is>
      </c>
      <c r="BO218" s="251" t="inlineStr">
        <is>
          <t>#REF!</t>
        </is>
      </c>
      <c r="BP218" s="248" t="n">
        <v>0</v>
      </c>
      <c r="BQ218" s="248" t="n">
        <v>0</v>
      </c>
      <c r="BR218" s="249" t="n">
        <v>0</v>
      </c>
      <c r="BS218" s="250" t="inlineStr">
        <is>
          <t>#REF!</t>
        </is>
      </c>
      <c r="BT218" s="251">
        <f>'[2]DATA CONSOLIDADA 2018-2025 '!$BR220-'b2'!$BO218</f>
        <v/>
      </c>
      <c r="BU218" s="248" t="n">
        <v>0</v>
      </c>
      <c r="BV218" s="248" t="n">
        <v>0</v>
      </c>
      <c r="BW218" s="249" t="n">
        <v>0</v>
      </c>
      <c r="BX218" s="250" t="inlineStr">
        <is>
          <t>#REF!</t>
        </is>
      </c>
      <c r="BY218" s="251" t="inlineStr">
        <is>
          <t>#REF!</t>
        </is>
      </c>
      <c r="BZ218" s="248" t="n">
        <v>0</v>
      </c>
      <c r="CA218" s="248" t="n">
        <v>0</v>
      </c>
      <c r="CB218" s="249" t="n">
        <v>0</v>
      </c>
      <c r="CC218" s="250" t="inlineStr">
        <is>
          <t>#REF!</t>
        </is>
      </c>
      <c r="CD218" s="251">
        <f>'[2]DATA CONSOLIDADA 2018-2025 '!$CB220-'b2'!$BW218</f>
        <v/>
      </c>
      <c r="CE218" s="253" t="n">
        <v>0</v>
      </c>
      <c r="CF218" s="253" t="n">
        <v>0</v>
      </c>
      <c r="CG218" s="254" t="n">
        <v>0</v>
      </c>
      <c r="CH218" s="250" t="inlineStr">
        <is>
          <t>#REF!</t>
        </is>
      </c>
      <c r="CI218" s="251">
        <f>'[2]DATA CONSOLIDADA 2018-2025 '!$CG220-'b2'!$CB218</f>
        <v/>
      </c>
      <c r="CJ218" s="247" t="inlineStr">
        <is>
          <t>#REF!</t>
        </is>
      </c>
      <c r="CK218" s="247" t="n">
        <v>0</v>
      </c>
      <c r="CL218" s="247" t="n">
        <v>0</v>
      </c>
      <c r="CM218" s="247" t="n">
        <v>0</v>
      </c>
      <c r="CN218" s="247" t="inlineStr">
        <is>
          <t>#REF!</t>
        </is>
      </c>
      <c r="CO218" s="251">
        <f>'[2]DATA CONSOLIDADA 2018-2025 '!$CM220-'b2'!$CG218</f>
        <v/>
      </c>
      <c r="CP218" s="253" t="n">
        <v>0</v>
      </c>
      <c r="CQ218" s="253" t="n">
        <v>0</v>
      </c>
      <c r="CR218" s="253" t="n">
        <v>0</v>
      </c>
      <c r="CS218" s="253" t="n">
        <v>0</v>
      </c>
      <c r="CT218" s="253" t="n">
        <v>0</v>
      </c>
      <c r="CU218" s="253" t="n">
        <v>0</v>
      </c>
      <c r="CV218" s="247" t="n">
        <v>0</v>
      </c>
      <c r="CW218" s="247" t="n">
        <v>0</v>
      </c>
      <c r="CX218" s="247" t="n">
        <v>0</v>
      </c>
      <c r="CY218" s="247" t="n">
        <v>0</v>
      </c>
      <c r="CZ218" s="247" t="n">
        <v>0</v>
      </c>
      <c r="DA218" s="247" t="n">
        <v>0</v>
      </c>
      <c r="DB218" s="247" t="n">
        <v>0</v>
      </c>
      <c r="DC218" s="255" t="n">
        <v>0</v>
      </c>
      <c r="DD218" s="255" t="n">
        <v>0</v>
      </c>
      <c r="DE218" s="255" t="n">
        <v>0</v>
      </c>
      <c r="DF218" s="255" t="n">
        <v>0</v>
      </c>
      <c r="DG218" s="255" t="n">
        <v>0</v>
      </c>
      <c r="DH218" s="255" t="n">
        <v>0</v>
      </c>
      <c r="DI218" s="256" t="n">
        <v>20600874919</v>
      </c>
      <c r="DJ218" s="257" t="inlineStr">
        <is>
          <t>COOPERATIVA AGRARIA DE LA INTER OCEANICA LIMITADA</t>
        </is>
      </c>
      <c r="DK218" s="257" t="inlineStr">
        <is>
          <t>02 Cooperativa</t>
        </is>
      </c>
      <c r="DL218" s="258" t="n"/>
      <c r="DM218" s="258" t="n"/>
      <c r="DN218" s="258" t="n"/>
      <c r="DO218" s="258" t="n"/>
      <c r="DP218" s="258" t="n"/>
      <c r="DQ218" s="258" t="n"/>
      <c r="DR218" s="258" t="n"/>
      <c r="DS218" s="258" t="n"/>
      <c r="DT218" s="258" t="n"/>
      <c r="DU218" s="258" t="n"/>
      <c r="DV218" s="258" t="n"/>
      <c r="DW218" s="258" t="n"/>
      <c r="DX218" s="258" t="n"/>
      <c r="DY218" s="258" t="n"/>
      <c r="DZ218" s="258" t="n"/>
      <c r="EA218" s="258" t="n"/>
      <c r="EB218" s="258" t="n"/>
      <c r="EC218" s="258" t="n"/>
      <c r="ED218" s="258" t="n"/>
      <c r="EE218" s="258" t="n"/>
    </row>
    <row r="219" hidden="1" ht="47.25" customHeight="1">
      <c r="A219" s="240" t="inlineStr">
        <is>
          <t>ASOCIACIÓN DE CASTAÑEROS DE LA RESERVA DE TAMBOPATA LOS PIONEROS - ASCART</t>
        </is>
      </c>
      <c r="B219" s="240" t="inlineStr">
        <is>
          <t>CASTAÑA</t>
        </is>
      </c>
      <c r="C219" s="240" t="inlineStr">
        <is>
          <t>CASTAÑA</t>
        </is>
      </c>
      <c r="D219" s="240" t="inlineStr">
        <is>
          <t>MADRE DE DIOS</t>
        </is>
      </c>
      <c r="E219" s="240" t="inlineStr">
        <is>
          <t>170101</t>
        </is>
      </c>
      <c r="F219" s="240" t="inlineStr">
        <is>
          <t>MADRE DE DIOS</t>
        </is>
      </c>
      <c r="G219" s="240" t="inlineStr">
        <is>
          <t>TAMBOPATA</t>
        </is>
      </c>
      <c r="H219" s="240" t="inlineStr">
        <is>
          <t>TAMBOPATA</t>
        </is>
      </c>
      <c r="I219" s="241" t="n">
        <v>1</v>
      </c>
      <c r="J219" s="241" t="n">
        <v>1</v>
      </c>
      <c r="K219" s="241" t="n">
        <v>1</v>
      </c>
      <c r="L219" s="241" t="n">
        <v>1</v>
      </c>
      <c r="M219" s="241" t="n">
        <v>1</v>
      </c>
      <c r="N219" s="241" t="n">
        <v>1</v>
      </c>
      <c r="O219" s="241" t="n"/>
      <c r="P219" s="241" t="n"/>
      <c r="Q219" s="241" t="inlineStr">
        <is>
          <t>PAC</t>
        </is>
      </c>
      <c r="R219" s="242">
        <f>IF(I219=1,I$2,"")&amp;IF(J219=1,IF(I219=1,"-","")&amp;J$2,"")&amp;IF(K219=1,IF(OR(J219=1,I219=1),"-","")&amp;K$2,"")&amp;IF(L219=1,IF(OR(K219=1,J219=1,I219=1),"-","")&amp;L$2,"")&amp;IF(M219=1,IF(OR(L219=1,K219=1,J219=1,I219=1),"-","")&amp;M$2,"")&amp;IF(N219=1,IF(OR(M219=1,L219=1,K219=1,J219=1,I219=1),"-","")&amp;N$2,"")&amp;IF(O219=1,IF(OR(N219=1,M219=1,L219=1,K219=1,J219=1,I219=1),"-","")&amp;O$2,"")&amp;IF(P219=1,IF(I219=1," - ",IF(J219=1," - ",IF(K219=1," - ",IF(L219=1," - ",IF(M219=1," - ",IF(N219=1," - ",IF(O219=1," - ","")))))))&amp;P$2,"")</f>
        <v/>
      </c>
      <c r="S219" s="243">
        <f>SUM('b2'!$I219:$P219)</f>
        <v/>
      </c>
      <c r="T219" s="243">
        <f>IF(OR('b2'!$J219=1,'b2'!$K219=1,'b2'!$L219=1,'b2'!$M219=1,'b2'!$N219=1,'b2'!$O219=1,'b2'!$P219=1),"SI","NO")</f>
        <v/>
      </c>
      <c r="U219" s="243">
        <f>IF(OR('b2'!$K219=1,'b2'!$L219=1,'b2'!$M219=1,'b2'!$N219=1,'b2'!$O219=1,'b2'!$P219=1),"SI","NO")</f>
        <v/>
      </c>
      <c r="V219" s="244" t="n">
        <v>264</v>
      </c>
      <c r="W219" s="245" t="n">
        <v>19</v>
      </c>
      <c r="X219" s="245" t="n">
        <v>18</v>
      </c>
      <c r="Y219" s="244" t="n">
        <v>37</v>
      </c>
      <c r="Z219" s="245" t="n">
        <v>18</v>
      </c>
      <c r="AA219" s="245" t="n">
        <v>18</v>
      </c>
      <c r="AB219" s="244" t="n">
        <v>36</v>
      </c>
      <c r="AC219" s="245" t="n">
        <v>28</v>
      </c>
      <c r="AD219" s="245" t="n">
        <v>18</v>
      </c>
      <c r="AE219" s="244" t="n">
        <v>46</v>
      </c>
      <c r="AF219" s="245" t="n">
        <v>28</v>
      </c>
      <c r="AG219" s="245" t="n">
        <v>18</v>
      </c>
      <c r="AH219" s="244" t="n">
        <v>46</v>
      </c>
      <c r="AI219" s="245" t="n">
        <v>28</v>
      </c>
      <c r="AJ219" s="245" t="n">
        <v>18</v>
      </c>
      <c r="AK219" s="244" t="n">
        <v>46</v>
      </c>
      <c r="AL219" s="245" t="n">
        <v>0</v>
      </c>
      <c r="AM219" s="245" t="n">
        <v>0</v>
      </c>
      <c r="AN219" s="244" t="n">
        <v>0</v>
      </c>
      <c r="AO219" s="245" t="n">
        <v>0</v>
      </c>
      <c r="AP219" s="245" t="n">
        <v>0</v>
      </c>
      <c r="AQ219" s="244" t="n">
        <v>0</v>
      </c>
      <c r="AR219" s="244">
        <f>IF('b2'!$AQ219&gt;0,'b2'!$AQ219,IF('b2'!$AN219&gt;0,'b2'!$AN219,IF('b2'!$AK219&gt;0,'b2'!$AK219,IF('b2'!$AH219&gt;0,'b2'!$AH219,IF('b2'!$AE219&gt;0,'b2'!$AE219,IF('b2'!$AB219&gt;0,'b2'!$AB219,IF('b2'!$Y219&gt;0,'b2'!$Y219,IF('b2'!$V219&gt;0,'b2'!$V219," ---"))))))))</f>
        <v/>
      </c>
      <c r="AS219" s="246" t="n">
        <v>0</v>
      </c>
      <c r="AT219" s="246" t="n">
        <v>1</v>
      </c>
      <c r="AU219" s="246" t="n">
        <v>56</v>
      </c>
      <c r="AV219" s="246" t="n">
        <v>8</v>
      </c>
      <c r="AW219" s="246" t="n">
        <v>59</v>
      </c>
      <c r="AX219" s="246" t="n">
        <v>9</v>
      </c>
      <c r="AY219" s="246" t="n">
        <v>48</v>
      </c>
      <c r="AZ219" s="246" t="n">
        <v>0</v>
      </c>
      <c r="BA219" s="246" t="n">
        <v>0</v>
      </c>
      <c r="BB219" s="246" t="n">
        <v>0</v>
      </c>
      <c r="BC219" s="246" t="n">
        <v>0</v>
      </c>
      <c r="BD219" s="246" t="n">
        <v>0</v>
      </c>
      <c r="BE219" s="249" t="n">
        <v>49980</v>
      </c>
      <c r="BF219" s="248" t="n">
        <v>418880</v>
      </c>
      <c r="BG219" s="248" t="n">
        <v>1061280</v>
      </c>
      <c r="BH219" s="249" t="n">
        <v>1480160</v>
      </c>
      <c r="BI219" s="250" t="inlineStr">
        <is>
          <t>#REF!</t>
        </is>
      </c>
      <c r="BJ219" s="251" t="inlineStr">
        <is>
          <t>#REF!</t>
        </is>
      </c>
      <c r="BK219" s="248" t="n">
        <v>0</v>
      </c>
      <c r="BL219" s="248" t="n">
        <v>0</v>
      </c>
      <c r="BM219" s="249" t="n">
        <v>0</v>
      </c>
      <c r="BN219" s="250" t="inlineStr">
        <is>
          <t>#REF!</t>
        </is>
      </c>
      <c r="BO219" s="251" t="inlineStr">
        <is>
          <t>#REF!</t>
        </is>
      </c>
      <c r="BP219" s="248" t="n">
        <v>0</v>
      </c>
      <c r="BQ219" s="248" t="n">
        <v>0</v>
      </c>
      <c r="BR219" s="249" t="n">
        <v>0</v>
      </c>
      <c r="BS219" s="250" t="inlineStr">
        <is>
          <t>#REF!</t>
        </is>
      </c>
      <c r="BT219" s="251">
        <f>'[2]DATA CONSOLIDADA 2018-2025 '!$BR221-'b2'!$BO219</f>
        <v/>
      </c>
      <c r="BU219" s="248" t="n">
        <v>524176</v>
      </c>
      <c r="BV219" s="248" t="n">
        <v>0</v>
      </c>
      <c r="BW219" s="249" t="n">
        <v>524176</v>
      </c>
      <c r="BX219" s="250" t="inlineStr">
        <is>
          <t>#REF!</t>
        </is>
      </c>
      <c r="BY219" s="251" t="inlineStr">
        <is>
          <t>#REF!</t>
        </is>
      </c>
      <c r="BZ219" s="248" t="n">
        <v>442215.65</v>
      </c>
      <c r="CA219" s="248" t="n">
        <v>0</v>
      </c>
      <c r="CB219" s="249" t="n">
        <v>442215.65</v>
      </c>
      <c r="CC219" s="250" t="inlineStr">
        <is>
          <t>#REF!</t>
        </is>
      </c>
      <c r="CD219" s="251">
        <f>'[2]DATA CONSOLIDADA 2018-2025 '!$CB221-'b2'!$BW219</f>
        <v/>
      </c>
      <c r="CE219" s="253" t="n">
        <v>0</v>
      </c>
      <c r="CF219" s="253" t="n">
        <v>0</v>
      </c>
      <c r="CG219" s="254" t="n">
        <v>0</v>
      </c>
      <c r="CH219" s="250" t="inlineStr">
        <is>
          <t>#REF!</t>
        </is>
      </c>
      <c r="CI219" s="251">
        <f>'[2]DATA CONSOLIDADA 2018-2025 '!$CG221-'b2'!$CB219</f>
        <v/>
      </c>
      <c r="CJ219" s="247" t="inlineStr">
        <is>
          <t>#REF!</t>
        </is>
      </c>
      <c r="CK219" s="247" t="n">
        <v>0</v>
      </c>
      <c r="CL219" s="247" t="n">
        <v>0</v>
      </c>
      <c r="CM219" s="247" t="n">
        <v>0</v>
      </c>
      <c r="CN219" s="247" t="inlineStr">
        <is>
          <t>#REF!</t>
        </is>
      </c>
      <c r="CO219" s="251">
        <f>'[2]DATA CONSOLIDADA 2018-2025 '!$CM221-'b2'!$CG219</f>
        <v/>
      </c>
      <c r="CP219" s="253" t="n">
        <v>2015.45</v>
      </c>
      <c r="CQ219" s="253" t="n">
        <v>0</v>
      </c>
      <c r="CR219" s="253" t="n">
        <v>0</v>
      </c>
      <c r="CS219" s="253" t="n">
        <v>440200.2</v>
      </c>
      <c r="CT219" s="253" t="n">
        <v>0</v>
      </c>
      <c r="CU219" s="253" t="n">
        <v>0</v>
      </c>
      <c r="CV219" s="247" t="n">
        <v>442215.65</v>
      </c>
      <c r="CW219" s="247" t="n">
        <v>0</v>
      </c>
      <c r="CX219" s="247" t="n">
        <v>0</v>
      </c>
      <c r="CY219" s="247" t="n">
        <v>0</v>
      </c>
      <c r="CZ219" s="247" t="n">
        <v>0</v>
      </c>
      <c r="DA219" s="247" t="n">
        <v>0</v>
      </c>
      <c r="DB219" s="247" t="n">
        <v>0</v>
      </c>
      <c r="DC219" s="255" t="n">
        <v>0</v>
      </c>
      <c r="DD219" s="255" t="n">
        <v>0</v>
      </c>
      <c r="DE219" s="255" t="n">
        <v>0</v>
      </c>
      <c r="DF219" s="255" t="n">
        <v>0</v>
      </c>
      <c r="DG219" s="255" t="n">
        <v>0</v>
      </c>
      <c r="DH219" s="255" t="n">
        <v>0</v>
      </c>
      <c r="DI219" s="256" t="n">
        <v>20450638791</v>
      </c>
      <c r="DJ219" s="257" t="inlineStr">
        <is>
          <t xml:space="preserve"> ASOCIACION DE CASTAÑEROS DE LA RESERVA DE TAMBOPATA LOS PIONEROS - ASCART</t>
        </is>
      </c>
      <c r="DK219" s="257" t="inlineStr">
        <is>
          <t>01 Asociación</t>
        </is>
      </c>
      <c r="DL219" s="258" t="n"/>
      <c r="DM219" s="258" t="n"/>
      <c r="DN219" s="258" t="n"/>
      <c r="DO219" s="258" t="n"/>
      <c r="DP219" s="258" t="n"/>
      <c r="DQ219" s="258" t="n"/>
      <c r="DR219" s="258" t="n"/>
      <c r="DS219" s="258" t="n"/>
      <c r="DT219" s="258" t="n"/>
      <c r="DU219" s="258" t="n"/>
      <c r="DV219" s="258" t="n"/>
      <c r="DW219" s="258" t="n"/>
      <c r="DX219" s="258" t="n"/>
      <c r="DY219" s="258" t="n"/>
      <c r="DZ219" s="258" t="n"/>
      <c r="EA219" s="258" t="n"/>
      <c r="EB219" s="258" t="n"/>
      <c r="EC219" s="258" t="n"/>
      <c r="ED219" s="258" t="n"/>
      <c r="EE219" s="258" t="n"/>
    </row>
    <row r="220" hidden="1" ht="47.25" customHeight="1">
      <c r="A220" s="240" t="inlineStr">
        <is>
          <t>ASOCIACION DE CASTAÑEROS DE ALEGRIA - ASCA</t>
        </is>
      </c>
      <c r="B220" s="240" t="inlineStr">
        <is>
          <t>CASTAÑA</t>
        </is>
      </c>
      <c r="C220" s="240" t="inlineStr">
        <is>
          <t>CASTAÑA</t>
        </is>
      </c>
      <c r="D220" s="240" t="inlineStr">
        <is>
          <t>MADRE DE DIOS</t>
        </is>
      </c>
      <c r="E220" s="240" t="inlineStr">
        <is>
          <t>170101</t>
        </is>
      </c>
      <c r="F220" s="240" t="inlineStr">
        <is>
          <t>MADRE DE DIOS</t>
        </is>
      </c>
      <c r="G220" s="240" t="inlineStr">
        <is>
          <t>TAMBOPATA</t>
        </is>
      </c>
      <c r="H220" s="240" t="inlineStr">
        <is>
          <t>TAMBOPATA</t>
        </is>
      </c>
      <c r="I220" s="241" t="n"/>
      <c r="J220" s="241" t="n">
        <v>1</v>
      </c>
      <c r="K220" s="241" t="n"/>
      <c r="L220" s="241" t="n"/>
      <c r="M220" s="241" t="n"/>
      <c r="N220" s="241" t="n"/>
      <c r="O220" s="241" t="n"/>
      <c r="P220" s="241" t="n"/>
      <c r="Q220" s="241" t="inlineStr">
        <is>
          <t>PAC</t>
        </is>
      </c>
      <c r="R220" s="242">
        <f>IF(I220=1,I$2,"")&amp;IF(J220=1,IF(I220=1,"-","")&amp;J$2,"")&amp;IF(K220=1,IF(OR(J220=1,I220=1),"-","")&amp;K$2,"")&amp;IF(L220=1,IF(OR(K220=1,J220=1,I220=1),"-","")&amp;L$2,"")&amp;IF(M220=1,IF(OR(L220=1,K220=1,J220=1,I220=1),"-","")&amp;M$2,"")&amp;IF(N220=1,IF(OR(M220=1,L220=1,K220=1,J220=1,I220=1),"-","")&amp;N$2,"")&amp;IF(O220=1,IF(OR(N220=1,M220=1,L220=1,K220=1,J220=1,I220=1),"-","")&amp;O$2,"")&amp;IF(P220=1,IF(I220=1," - ",IF(J220=1," - ",IF(K220=1," - ",IF(L220=1," - ",IF(M220=1," - ",IF(N220=1," - ",IF(O220=1," - ","")))))))&amp;P$2,"")</f>
        <v/>
      </c>
      <c r="S220" s="243">
        <f>SUM('b2'!$I220:$P220)</f>
        <v/>
      </c>
      <c r="T220" s="243">
        <f>IF(OR('b2'!$J220=1,'b2'!$K220=1,'b2'!$L220=1,'b2'!$M220=1,'b2'!$N220=1,'b2'!$O220=1,'b2'!$P220=1),"SI","NO")</f>
        <v/>
      </c>
      <c r="U220" s="243">
        <f>IF(OR('b2'!$K220=1,'b2'!$L220=1,'b2'!$M220=1,'b2'!$N220=1,'b2'!$O220=1,'b2'!$P220=1),"SI","NO")</f>
        <v/>
      </c>
      <c r="V220" s="244" t="n">
        <v>0</v>
      </c>
      <c r="W220" s="245" t="n">
        <v>14</v>
      </c>
      <c r="X220" s="245" t="n">
        <v>7</v>
      </c>
      <c r="Y220" s="244" t="n">
        <v>21</v>
      </c>
      <c r="Z220" s="245" t="n">
        <v>0</v>
      </c>
      <c r="AA220" s="245" t="n">
        <v>0</v>
      </c>
      <c r="AB220" s="244" t="n">
        <v>0</v>
      </c>
      <c r="AC220" s="245" t="n">
        <v>0</v>
      </c>
      <c r="AD220" s="245" t="n">
        <v>0</v>
      </c>
      <c r="AE220" s="244" t="n">
        <v>0</v>
      </c>
      <c r="AF220" s="245" t="n">
        <v>0</v>
      </c>
      <c r="AG220" s="245" t="n">
        <v>0</v>
      </c>
      <c r="AH220" s="244" t="n">
        <v>0</v>
      </c>
      <c r="AI220" s="245" t="n">
        <v>0</v>
      </c>
      <c r="AJ220" s="245" t="n">
        <v>0</v>
      </c>
      <c r="AK220" s="244" t="n">
        <v>0</v>
      </c>
      <c r="AL220" s="245" t="n">
        <v>0</v>
      </c>
      <c r="AM220" s="245" t="n">
        <v>0</v>
      </c>
      <c r="AN220" s="244" t="n">
        <v>0</v>
      </c>
      <c r="AO220" s="245" t="n">
        <v>0</v>
      </c>
      <c r="AP220" s="245" t="n">
        <v>0</v>
      </c>
      <c r="AQ220" s="244" t="n">
        <v>0</v>
      </c>
      <c r="AR220" s="244">
        <f>IF('b2'!$AQ220&gt;0,'b2'!$AQ220,IF('b2'!$AN220&gt;0,'b2'!$AN220,IF('b2'!$AK220&gt;0,'b2'!$AK220,IF('b2'!$AH220&gt;0,'b2'!$AH220,IF('b2'!$AE220&gt;0,'b2'!$AE220,IF('b2'!$AB220&gt;0,'b2'!$AB220,IF('b2'!$Y220&gt;0,'b2'!$Y220,IF('b2'!$V220&gt;0,'b2'!$V220," ---"))))))))</f>
        <v/>
      </c>
      <c r="AS220" s="246" t="n">
        <v>0</v>
      </c>
      <c r="AT220" s="246" t="n">
        <v>0</v>
      </c>
      <c r="AU220" s="246" t="n">
        <v>0</v>
      </c>
      <c r="AV220" s="246" t="n">
        <v>0</v>
      </c>
      <c r="AW220" s="246" t="n">
        <v>0</v>
      </c>
      <c r="AX220" s="246" t="n">
        <v>0</v>
      </c>
      <c r="AY220" s="246" t="n">
        <v>0</v>
      </c>
      <c r="AZ220" s="246" t="n">
        <v>0</v>
      </c>
      <c r="BA220" s="246" t="n">
        <v>0</v>
      </c>
      <c r="BB220" s="246" t="n">
        <v>0</v>
      </c>
      <c r="BC220" s="246" t="n">
        <v>0</v>
      </c>
      <c r="BD220" s="246" t="n">
        <v>0</v>
      </c>
      <c r="BE220" s="249" t="n">
        <v>0</v>
      </c>
      <c r="BF220" s="248" t="n">
        <v>0</v>
      </c>
      <c r="BG220" s="248" t="n">
        <v>0</v>
      </c>
      <c r="BH220" s="249" t="n">
        <v>0</v>
      </c>
      <c r="BI220" s="250" t="inlineStr">
        <is>
          <t>#REF!</t>
        </is>
      </c>
      <c r="BJ220" s="251" t="inlineStr">
        <is>
          <t>#REF!</t>
        </is>
      </c>
      <c r="BK220" s="248" t="n">
        <v>0</v>
      </c>
      <c r="BL220" s="248" t="n">
        <v>0</v>
      </c>
      <c r="BM220" s="249" t="n">
        <v>0</v>
      </c>
      <c r="BN220" s="250" t="inlineStr">
        <is>
          <t>#REF!</t>
        </is>
      </c>
      <c r="BO220" s="251" t="inlineStr">
        <is>
          <t>#REF!</t>
        </is>
      </c>
      <c r="BP220" s="248" t="n">
        <v>0</v>
      </c>
      <c r="BQ220" s="248" t="n">
        <v>0</v>
      </c>
      <c r="BR220" s="249" t="n">
        <v>0</v>
      </c>
      <c r="BS220" s="250" t="inlineStr">
        <is>
          <t>#REF!</t>
        </is>
      </c>
      <c r="BT220" s="251">
        <f>'[2]DATA CONSOLIDADA 2018-2025 '!$BR222-'b2'!$BO220</f>
        <v/>
      </c>
      <c r="BU220" s="248" t="n">
        <v>0</v>
      </c>
      <c r="BV220" s="248" t="n">
        <v>0</v>
      </c>
      <c r="BW220" s="249" t="n">
        <v>0</v>
      </c>
      <c r="BX220" s="250" t="inlineStr">
        <is>
          <t>#REF!</t>
        </is>
      </c>
      <c r="BY220" s="251" t="inlineStr">
        <is>
          <t>#REF!</t>
        </is>
      </c>
      <c r="BZ220" s="248" t="n">
        <v>0</v>
      </c>
      <c r="CA220" s="248" t="n">
        <v>0</v>
      </c>
      <c r="CB220" s="249" t="n">
        <v>0</v>
      </c>
      <c r="CC220" s="250" t="inlineStr">
        <is>
          <t>#REF!</t>
        </is>
      </c>
      <c r="CD220" s="251">
        <f>'[2]DATA CONSOLIDADA 2018-2025 '!$CB222-'b2'!$BW220</f>
        <v/>
      </c>
      <c r="CE220" s="253" t="n">
        <v>0</v>
      </c>
      <c r="CF220" s="253" t="n">
        <v>0</v>
      </c>
      <c r="CG220" s="254" t="n">
        <v>0</v>
      </c>
      <c r="CH220" s="250" t="inlineStr">
        <is>
          <t>#REF!</t>
        </is>
      </c>
      <c r="CI220" s="251">
        <f>'[2]DATA CONSOLIDADA 2018-2025 '!$CG222-'b2'!$CB220</f>
        <v/>
      </c>
      <c r="CJ220" s="247" t="inlineStr">
        <is>
          <t>#REF!</t>
        </is>
      </c>
      <c r="CK220" s="247" t="n">
        <v>0</v>
      </c>
      <c r="CL220" s="247" t="n">
        <v>0</v>
      </c>
      <c r="CM220" s="247" t="n">
        <v>0</v>
      </c>
      <c r="CN220" s="247" t="inlineStr">
        <is>
          <t>#REF!</t>
        </is>
      </c>
      <c r="CO220" s="251">
        <f>'[2]DATA CONSOLIDADA 2018-2025 '!$CM222-'b2'!$CG220</f>
        <v/>
      </c>
      <c r="CP220" s="253" t="n">
        <v>0</v>
      </c>
      <c r="CQ220" s="253" t="n">
        <v>0</v>
      </c>
      <c r="CR220" s="253" t="n">
        <v>0</v>
      </c>
      <c r="CS220" s="253" t="n">
        <v>0</v>
      </c>
      <c r="CT220" s="253" t="n">
        <v>0</v>
      </c>
      <c r="CU220" s="253" t="n">
        <v>0</v>
      </c>
      <c r="CV220" s="247" t="n">
        <v>0</v>
      </c>
      <c r="CW220" s="247" t="n">
        <v>0</v>
      </c>
      <c r="CX220" s="247" t="n">
        <v>0</v>
      </c>
      <c r="CY220" s="247" t="n">
        <v>0</v>
      </c>
      <c r="CZ220" s="247" t="n">
        <v>0</v>
      </c>
      <c r="DA220" s="247" t="n">
        <v>0</v>
      </c>
      <c r="DB220" s="247" t="n">
        <v>0</v>
      </c>
      <c r="DC220" s="255" t="n">
        <v>0</v>
      </c>
      <c r="DD220" s="255" t="n">
        <v>0</v>
      </c>
      <c r="DE220" s="255" t="n">
        <v>0</v>
      </c>
      <c r="DF220" s="255" t="n">
        <v>0</v>
      </c>
      <c r="DG220" s="255" t="n">
        <v>0</v>
      </c>
      <c r="DH220" s="255" t="n">
        <v>0</v>
      </c>
      <c r="DI220" s="256" t="n">
        <v>20542817225</v>
      </c>
      <c r="DJ220" s="257" t="inlineStr">
        <is>
          <t>ASOCIACION DE CASTAÑEROS DE ALEGRIA - ASCA</t>
        </is>
      </c>
      <c r="DK220" s="257" t="inlineStr">
        <is>
          <t>01 Asociación</t>
        </is>
      </c>
      <c r="DL220" s="258" t="n"/>
      <c r="DM220" s="258" t="n"/>
      <c r="DN220" s="258" t="n"/>
      <c r="DO220" s="258" t="n"/>
      <c r="DP220" s="258" t="n"/>
      <c r="DQ220" s="258" t="n"/>
      <c r="DR220" s="258" t="n"/>
      <c r="DS220" s="258" t="n"/>
      <c r="DT220" s="258" t="n"/>
      <c r="DU220" s="258" t="n"/>
      <c r="DV220" s="258" t="n"/>
      <c r="DW220" s="258" t="n"/>
      <c r="DX220" s="258" t="n"/>
      <c r="DY220" s="258" t="n"/>
      <c r="DZ220" s="258" t="n"/>
      <c r="EA220" s="258" t="n"/>
      <c r="EB220" s="258" t="n"/>
      <c r="EC220" s="258" t="n"/>
      <c r="ED220" s="258" t="n"/>
      <c r="EE220" s="258" t="n"/>
    </row>
    <row r="221" hidden="1" ht="47.25" customHeight="1">
      <c r="A221" s="240" t="inlineStr">
        <is>
          <t>ASOCIACIÓN FORESTAL INDIGENA MADRE DE DIOS - AFIMAD</t>
        </is>
      </c>
      <c r="B221" s="240" t="inlineStr">
        <is>
          <t>CASTAÑA</t>
        </is>
      </c>
      <c r="C221" s="240" t="inlineStr">
        <is>
          <t>CASTAÑA</t>
        </is>
      </c>
      <c r="D221" s="240" t="inlineStr">
        <is>
          <t>MADRE DE DIOS</t>
        </is>
      </c>
      <c r="E221" s="240" t="inlineStr">
        <is>
          <t>170101</t>
        </is>
      </c>
      <c r="F221" s="240" t="inlineStr">
        <is>
          <t>MADRE DE DIOS</t>
        </is>
      </c>
      <c r="G221" s="240" t="inlineStr">
        <is>
          <t>TAMBOPATA</t>
        </is>
      </c>
      <c r="H221" s="240" t="inlineStr">
        <is>
          <t>TAMBOPATA</t>
        </is>
      </c>
      <c r="I221" s="241" t="n"/>
      <c r="J221" s="241" t="n">
        <v>1</v>
      </c>
      <c r="K221" s="241" t="n">
        <v>1</v>
      </c>
      <c r="L221" s="241" t="n">
        <v>1</v>
      </c>
      <c r="M221" s="241" t="n">
        <v>1</v>
      </c>
      <c r="N221" s="241" t="n">
        <v>1</v>
      </c>
      <c r="O221" s="241" t="n"/>
      <c r="P221" s="241" t="n"/>
      <c r="Q221" s="241" t="inlineStr">
        <is>
          <t>PAC</t>
        </is>
      </c>
      <c r="R221" s="242">
        <f>IF(I221=1,I$2,"")&amp;IF(J221=1,IF(I221=1,"-","")&amp;J$2,"")&amp;IF(K221=1,IF(OR(J221=1,I221=1),"-","")&amp;K$2,"")&amp;IF(L221=1,IF(OR(K221=1,J221=1,I221=1),"-","")&amp;L$2,"")&amp;IF(M221=1,IF(OR(L221=1,K221=1,J221=1,I221=1),"-","")&amp;M$2,"")&amp;IF(N221=1,IF(OR(M221=1,L221=1,K221=1,J221=1,I221=1),"-","")&amp;N$2,"")&amp;IF(O221=1,IF(OR(N221=1,M221=1,L221=1,K221=1,J221=1,I221=1),"-","")&amp;O$2,"")&amp;IF(P221=1,IF(I221=1," - ",IF(J221=1," - ",IF(K221=1," - ",IF(L221=1," - ",IF(M221=1," - ",IF(N221=1," - ",IF(O221=1," - ","")))))))&amp;P$2,"")</f>
        <v/>
      </c>
      <c r="S221" s="243">
        <f>SUM('b2'!$I221:$P221)</f>
        <v/>
      </c>
      <c r="T221" s="243">
        <f>IF(OR('b2'!$J221=1,'b2'!$K221=1,'b2'!$L221=1,'b2'!$M221=1,'b2'!$N221=1,'b2'!$O221=1,'b2'!$P221=1),"SI","NO")</f>
        <v/>
      </c>
      <c r="U221" s="243">
        <f>IF(OR('b2'!$K221=1,'b2'!$L221=1,'b2'!$M221=1,'b2'!$N221=1,'b2'!$O221=1,'b2'!$P221=1),"SI","NO")</f>
        <v/>
      </c>
      <c r="V221" s="244" t="n">
        <v>0</v>
      </c>
      <c r="W221" s="245" t="n">
        <v>140</v>
      </c>
      <c r="X221" s="245" t="n">
        <v>25</v>
      </c>
      <c r="Y221" s="244" t="n">
        <v>165</v>
      </c>
      <c r="Z221" s="245" t="n">
        <v>156</v>
      </c>
      <c r="AA221" s="245" t="n">
        <v>29</v>
      </c>
      <c r="AB221" s="244" t="n">
        <v>185</v>
      </c>
      <c r="AC221" s="245" t="n">
        <v>128</v>
      </c>
      <c r="AD221" s="245" t="n">
        <v>17</v>
      </c>
      <c r="AE221" s="244" t="n">
        <v>145</v>
      </c>
      <c r="AF221" s="245" t="n">
        <v>128</v>
      </c>
      <c r="AG221" s="245" t="n">
        <v>17</v>
      </c>
      <c r="AH221" s="244" t="n">
        <v>145</v>
      </c>
      <c r="AI221" s="245" t="n">
        <v>128</v>
      </c>
      <c r="AJ221" s="245" t="n">
        <v>17</v>
      </c>
      <c r="AK221" s="244" t="n">
        <v>145</v>
      </c>
      <c r="AL221" s="245" t="n">
        <v>0</v>
      </c>
      <c r="AM221" s="245" t="n">
        <v>0</v>
      </c>
      <c r="AN221" s="244" t="n">
        <v>0</v>
      </c>
      <c r="AO221" s="245" t="n">
        <v>0</v>
      </c>
      <c r="AP221" s="245" t="n">
        <v>0</v>
      </c>
      <c r="AQ221" s="244" t="n">
        <v>0</v>
      </c>
      <c r="AR221" s="244">
        <f>IF('b2'!$AQ221&gt;0,'b2'!$AQ221,IF('b2'!$AN221&gt;0,'b2'!$AN221,IF('b2'!$AK221&gt;0,'b2'!$AK221,IF('b2'!$AH221&gt;0,'b2'!$AH221,IF('b2'!$AE221&gt;0,'b2'!$AE221,IF('b2'!$AB221&gt;0,'b2'!$AB221,IF('b2'!$Y221&gt;0,'b2'!$Y221,IF('b2'!$V221&gt;0,'b2'!$V221," ---"))))))))</f>
        <v/>
      </c>
      <c r="AS221" s="246" t="n">
        <v>0</v>
      </c>
      <c r="AT221" s="246" t="n">
        <v>1</v>
      </c>
      <c r="AU221" s="246" t="n">
        <v>71</v>
      </c>
      <c r="AV221" s="246" t="n">
        <v>11</v>
      </c>
      <c r="AW221" s="246" t="n">
        <v>57</v>
      </c>
      <c r="AX221" s="246" t="n">
        <v>9</v>
      </c>
      <c r="AY221" s="246" t="n">
        <v>55</v>
      </c>
      <c r="AZ221" s="246" t="n">
        <v>0</v>
      </c>
      <c r="BA221" s="246" t="n">
        <v>0</v>
      </c>
      <c r="BB221" s="246" t="n">
        <v>0</v>
      </c>
      <c r="BC221" s="246" t="n">
        <v>0</v>
      </c>
      <c r="BD221" s="246" t="n">
        <v>0</v>
      </c>
      <c r="BE221" s="249" t="n">
        <v>0</v>
      </c>
      <c r="BF221" s="248" t="n">
        <v>0</v>
      </c>
      <c r="BG221" s="248" t="n">
        <v>0</v>
      </c>
      <c r="BH221" s="249" t="n">
        <v>0</v>
      </c>
      <c r="BI221" s="250" t="inlineStr">
        <is>
          <t>#REF!</t>
        </is>
      </c>
      <c r="BJ221" s="251" t="inlineStr">
        <is>
          <t>#REF!</t>
        </is>
      </c>
      <c r="BK221" s="248" t="n">
        <v>0</v>
      </c>
      <c r="BL221" s="248" t="n">
        <v>1790048.37</v>
      </c>
      <c r="BM221" s="249" t="n">
        <v>1790048.37</v>
      </c>
      <c r="BN221" s="250" t="inlineStr">
        <is>
          <t>#REF!</t>
        </is>
      </c>
      <c r="BO221" s="251" t="inlineStr">
        <is>
          <t>#REF!</t>
        </is>
      </c>
      <c r="BP221" s="248" t="n">
        <v>800</v>
      </c>
      <c r="BQ221" s="248" t="n">
        <v>2316513.76</v>
      </c>
      <c r="BR221" s="249" t="n">
        <v>2317313.76</v>
      </c>
      <c r="BS221" s="250" t="inlineStr">
        <is>
          <t>#REF!</t>
        </is>
      </c>
      <c r="BT221" s="251">
        <f>'[2]DATA CONSOLIDADA 2018-2025 '!$BR223-'b2'!$BO221</f>
        <v/>
      </c>
      <c r="BU221" s="248" t="n">
        <v>470230.44</v>
      </c>
      <c r="BV221" s="248" t="n">
        <v>1708854.4</v>
      </c>
      <c r="BW221" s="249" t="n">
        <v>2179084.84</v>
      </c>
      <c r="BX221" s="250" t="inlineStr">
        <is>
          <t>#REF!</t>
        </is>
      </c>
      <c r="BY221" s="251" t="inlineStr">
        <is>
          <t>#REF!</t>
        </is>
      </c>
      <c r="BZ221" s="248" t="n">
        <v>335545</v>
      </c>
      <c r="CA221" s="248" t="n">
        <v>0</v>
      </c>
      <c r="CB221" s="249" t="n">
        <v>335545</v>
      </c>
      <c r="CC221" s="250" t="inlineStr">
        <is>
          <t>#REF!</t>
        </is>
      </c>
      <c r="CD221" s="251">
        <f>'[2]DATA CONSOLIDADA 2018-2025 '!$CB223-'b2'!$BW221</f>
        <v/>
      </c>
      <c r="CE221" s="253" t="n">
        <v>0</v>
      </c>
      <c r="CF221" s="253" t="n">
        <v>0</v>
      </c>
      <c r="CG221" s="254" t="n">
        <v>0</v>
      </c>
      <c r="CH221" s="250" t="inlineStr">
        <is>
          <t>#REF!</t>
        </is>
      </c>
      <c r="CI221" s="251">
        <f>'[2]DATA CONSOLIDADA 2018-2025 '!$CG223-'b2'!$CB221</f>
        <v/>
      </c>
      <c r="CJ221" s="247" t="inlineStr">
        <is>
          <t>#REF!</t>
        </is>
      </c>
      <c r="CK221" s="247" t="n">
        <v>0</v>
      </c>
      <c r="CL221" s="247" t="n">
        <v>0</v>
      </c>
      <c r="CM221" s="247" t="n">
        <v>0</v>
      </c>
      <c r="CN221" s="247" t="inlineStr">
        <is>
          <t>#REF!</t>
        </is>
      </c>
      <c r="CO221" s="251">
        <f>'[2]DATA CONSOLIDADA 2018-2025 '!$CM223-'b2'!$CG221</f>
        <v/>
      </c>
      <c r="CP221" s="253" t="n">
        <v>0</v>
      </c>
      <c r="CQ221" s="253" t="n">
        <v>0</v>
      </c>
      <c r="CR221" s="253" t="n">
        <v>0</v>
      </c>
      <c r="CS221" s="253" t="n">
        <v>335545</v>
      </c>
      <c r="CT221" s="253" t="n">
        <v>0</v>
      </c>
      <c r="CU221" s="253" t="n">
        <v>0</v>
      </c>
      <c r="CV221" s="247" t="n">
        <v>335545</v>
      </c>
      <c r="CW221" s="247" t="n">
        <v>0</v>
      </c>
      <c r="CX221" s="247" t="n">
        <v>0</v>
      </c>
      <c r="CY221" s="247" t="n">
        <v>0</v>
      </c>
      <c r="CZ221" s="247" t="n">
        <v>0</v>
      </c>
      <c r="DA221" s="247" t="n">
        <v>0</v>
      </c>
      <c r="DB221" s="247" t="n">
        <v>0</v>
      </c>
      <c r="DC221" s="255" t="n">
        <v>0</v>
      </c>
      <c r="DD221" s="255" t="n">
        <v>0</v>
      </c>
      <c r="DE221" s="255" t="n">
        <v>0</v>
      </c>
      <c r="DF221" s="255" t="n">
        <v>0</v>
      </c>
      <c r="DG221" s="255" t="n">
        <v>0</v>
      </c>
      <c r="DH221" s="255" t="n">
        <v>0</v>
      </c>
      <c r="DI221" s="256" t="n">
        <v>20489969221</v>
      </c>
      <c r="DJ221" s="257" t="inlineStr">
        <is>
          <t>ASOCIACION FORESTAL INDIGENA MADRE DE DIOS - AFIMAD</t>
        </is>
      </c>
      <c r="DK221" s="257" t="inlineStr">
        <is>
          <t>01 Asociación</t>
        </is>
      </c>
      <c r="DL221" s="258" t="n"/>
      <c r="DM221" s="258" t="n"/>
      <c r="DN221" s="258" t="n"/>
      <c r="DO221" s="258" t="n"/>
      <c r="DP221" s="258" t="n"/>
      <c r="DQ221" s="258" t="n"/>
      <c r="DR221" s="258" t="n"/>
      <c r="DS221" s="258" t="n"/>
      <c r="DT221" s="258" t="n"/>
      <c r="DU221" s="258" t="n"/>
      <c r="DV221" s="258" t="n"/>
      <c r="DW221" s="258" t="n"/>
      <c r="DX221" s="258" t="n"/>
      <c r="DY221" s="258" t="n"/>
      <c r="DZ221" s="258" t="n"/>
      <c r="EA221" s="258" t="n"/>
      <c r="EB221" s="258" t="n"/>
      <c r="EC221" s="258" t="n"/>
      <c r="ED221" s="258" t="n"/>
      <c r="EE221" s="258" t="n"/>
    </row>
    <row r="222" hidden="1" ht="47.25" customHeight="1">
      <c r="A222" s="240" t="inlineStr">
        <is>
          <t>ASOCIACION DE PALMICULTORES SAN JUAN</t>
        </is>
      </c>
      <c r="B222" s="240" t="inlineStr">
        <is>
          <t>AGUAJE</t>
        </is>
      </c>
      <c r="C222" s="240" t="inlineStr">
        <is>
          <t>AGUAJE</t>
        </is>
      </c>
      <c r="D222" s="240" t="inlineStr">
        <is>
          <t>MADRE DE DIOS</t>
        </is>
      </c>
      <c r="E222" s="240" t="inlineStr">
        <is>
          <t>170101</t>
        </is>
      </c>
      <c r="F222" s="240" t="inlineStr">
        <is>
          <t>MADRE DE DIOS</t>
        </is>
      </c>
      <c r="G222" s="240" t="inlineStr">
        <is>
          <t>TAMBOPATA</t>
        </is>
      </c>
      <c r="H222" s="240" t="inlineStr">
        <is>
          <t>TAMBOPATA</t>
        </is>
      </c>
      <c r="I222" s="241" t="n"/>
      <c r="J222" s="241" t="n">
        <v>1</v>
      </c>
      <c r="K222" s="241" t="n"/>
      <c r="L222" s="241" t="n"/>
      <c r="M222" s="241" t="n"/>
      <c r="N222" s="241" t="n"/>
      <c r="O222" s="241" t="n"/>
      <c r="P222" s="241" t="n"/>
      <c r="Q222" s="241" t="inlineStr">
        <is>
          <t>PAC</t>
        </is>
      </c>
      <c r="R222" s="242">
        <f>IF(I222=1,I$2,"")&amp;IF(J222=1,IF(I222=1,"-","")&amp;J$2,"")&amp;IF(K222=1,IF(OR(J222=1,I222=1),"-","")&amp;K$2,"")&amp;IF(L222=1,IF(OR(K222=1,J222=1,I222=1),"-","")&amp;L$2,"")&amp;IF(M222=1,IF(OR(L222=1,K222=1,J222=1,I222=1),"-","")&amp;M$2,"")&amp;IF(N222=1,IF(OR(M222=1,L222=1,K222=1,J222=1,I222=1),"-","")&amp;N$2,"")&amp;IF(O222=1,IF(OR(N222=1,M222=1,L222=1,K222=1,J222=1,I222=1),"-","")&amp;O$2,"")&amp;IF(P222=1,IF(I222=1," - ",IF(J222=1," - ",IF(K222=1," - ",IF(L222=1," - ",IF(M222=1," - ",IF(N222=1," - ",IF(O222=1," - ","")))))))&amp;P$2,"")</f>
        <v/>
      </c>
      <c r="S222" s="243">
        <f>SUM('b2'!$I222:$P222)</f>
        <v/>
      </c>
      <c r="T222" s="243">
        <f>IF(OR('b2'!$J222=1,'b2'!$K222=1,'b2'!$L222=1,'b2'!$M222=1,'b2'!$N222=1,'b2'!$O222=1,'b2'!$P222=1),"SI","NO")</f>
        <v/>
      </c>
      <c r="U222" s="243">
        <f>IF(OR('b2'!$K222=1,'b2'!$L222=1,'b2'!$M222=1,'b2'!$N222=1,'b2'!$O222=1,'b2'!$P222=1),"SI","NO")</f>
        <v/>
      </c>
      <c r="V222" s="244" t="n">
        <v>0</v>
      </c>
      <c r="W222" s="245" t="n">
        <v>0</v>
      </c>
      <c r="X222" s="245" t="n">
        <v>0</v>
      </c>
      <c r="Y222" s="244" t="n">
        <v>0</v>
      </c>
      <c r="Z222" s="245" t="n">
        <v>0</v>
      </c>
      <c r="AA222" s="245" t="n">
        <v>0</v>
      </c>
      <c r="AB222" s="244" t="n">
        <v>0</v>
      </c>
      <c r="AC222" s="245" t="n">
        <v>0</v>
      </c>
      <c r="AD222" s="245" t="n">
        <v>0</v>
      </c>
      <c r="AE222" s="244" t="n">
        <v>0</v>
      </c>
      <c r="AF222" s="245" t="n">
        <v>0</v>
      </c>
      <c r="AG222" s="245" t="n">
        <v>0</v>
      </c>
      <c r="AH222" s="244" t="n">
        <v>0</v>
      </c>
      <c r="AI222" s="245" t="n">
        <v>0</v>
      </c>
      <c r="AJ222" s="245" t="n">
        <v>0</v>
      </c>
      <c r="AK222" s="244" t="n">
        <v>0</v>
      </c>
      <c r="AL222" s="245" t="n">
        <v>0</v>
      </c>
      <c r="AM222" s="245" t="n">
        <v>0</v>
      </c>
      <c r="AN222" s="244" t="n">
        <v>0</v>
      </c>
      <c r="AO222" s="245" t="n">
        <v>0</v>
      </c>
      <c r="AP222" s="245" t="n">
        <v>0</v>
      </c>
      <c r="AQ222" s="244" t="n">
        <v>0</v>
      </c>
      <c r="AR222" s="244">
        <f>IF('b2'!$AQ222&gt;0,'b2'!$AQ222,IF('b2'!$AN222&gt;0,'b2'!$AN222,IF('b2'!$AK222&gt;0,'b2'!$AK222,IF('b2'!$AH222&gt;0,'b2'!$AH222,IF('b2'!$AE222&gt;0,'b2'!$AE222,IF('b2'!$AB222&gt;0,'b2'!$AB222,IF('b2'!$Y222&gt;0,'b2'!$Y222,IF('b2'!$V222&gt;0,'b2'!$V222," ---"))))))))</f>
        <v/>
      </c>
      <c r="AS222" s="246" t="n">
        <v>0</v>
      </c>
      <c r="AT222" s="246" t="n">
        <v>0</v>
      </c>
      <c r="AU222" s="246" t="n">
        <v>0</v>
      </c>
      <c r="AV222" s="246" t="n">
        <v>0</v>
      </c>
      <c r="AW222" s="246" t="n">
        <v>0</v>
      </c>
      <c r="AX222" s="246" t="n">
        <v>0</v>
      </c>
      <c r="AY222" s="246" t="n">
        <v>0</v>
      </c>
      <c r="AZ222" s="246" t="n">
        <v>0</v>
      </c>
      <c r="BA222" s="246" t="n">
        <v>0</v>
      </c>
      <c r="BB222" s="246" t="n">
        <v>0</v>
      </c>
      <c r="BC222" s="246" t="n">
        <v>0</v>
      </c>
      <c r="BD222" s="246" t="n">
        <v>0</v>
      </c>
      <c r="BE222" s="249" t="n">
        <v>0</v>
      </c>
      <c r="BF222" s="248" t="n">
        <v>0</v>
      </c>
      <c r="BG222" s="248" t="n">
        <v>0</v>
      </c>
      <c r="BH222" s="249" t="n">
        <v>0</v>
      </c>
      <c r="BI222" s="250" t="inlineStr">
        <is>
          <t>#REF!</t>
        </is>
      </c>
      <c r="BJ222" s="251" t="inlineStr">
        <is>
          <t>#REF!</t>
        </is>
      </c>
      <c r="BK222" s="248" t="n">
        <v>0</v>
      </c>
      <c r="BL222" s="248" t="n">
        <v>0</v>
      </c>
      <c r="BM222" s="249" t="n">
        <v>0</v>
      </c>
      <c r="BN222" s="250" t="inlineStr">
        <is>
          <t>#REF!</t>
        </is>
      </c>
      <c r="BO222" s="251" t="inlineStr">
        <is>
          <t>#REF!</t>
        </is>
      </c>
      <c r="BP222" s="248" t="n">
        <v>0</v>
      </c>
      <c r="BQ222" s="248" t="n">
        <v>0</v>
      </c>
      <c r="BR222" s="249" t="n">
        <v>0</v>
      </c>
      <c r="BS222" s="250" t="inlineStr">
        <is>
          <t>#REF!</t>
        </is>
      </c>
      <c r="BT222" s="251">
        <f>'[2]DATA CONSOLIDADA 2018-2025 '!$BR224-'b2'!$BO222</f>
        <v/>
      </c>
      <c r="BU222" s="248" t="n">
        <v>0</v>
      </c>
      <c r="BV222" s="248" t="n">
        <v>0</v>
      </c>
      <c r="BW222" s="249" t="n">
        <v>0</v>
      </c>
      <c r="BX222" s="250" t="inlineStr">
        <is>
          <t>#REF!</t>
        </is>
      </c>
      <c r="BY222" s="251" t="inlineStr">
        <is>
          <t>#REF!</t>
        </is>
      </c>
      <c r="BZ222" s="248" t="n">
        <v>0</v>
      </c>
      <c r="CA222" s="248" t="n">
        <v>0</v>
      </c>
      <c r="CB222" s="249" t="n">
        <v>0</v>
      </c>
      <c r="CC222" s="250" t="inlineStr">
        <is>
          <t>#REF!</t>
        </is>
      </c>
      <c r="CD222" s="251">
        <f>'[2]DATA CONSOLIDADA 2018-2025 '!$CB224-'b2'!$BW222</f>
        <v/>
      </c>
      <c r="CE222" s="253" t="n">
        <v>0</v>
      </c>
      <c r="CF222" s="253" t="n">
        <v>0</v>
      </c>
      <c r="CG222" s="254" t="n">
        <v>0</v>
      </c>
      <c r="CH222" s="250" t="inlineStr">
        <is>
          <t>#REF!</t>
        </is>
      </c>
      <c r="CI222" s="251">
        <f>'[2]DATA CONSOLIDADA 2018-2025 '!$CG224-'b2'!$CB222</f>
        <v/>
      </c>
      <c r="CJ222" s="247" t="inlineStr">
        <is>
          <t>#REF!</t>
        </is>
      </c>
      <c r="CK222" s="247" t="n">
        <v>0</v>
      </c>
      <c r="CL222" s="247" t="n">
        <v>0</v>
      </c>
      <c r="CM222" s="247" t="n">
        <v>0</v>
      </c>
      <c r="CN222" s="247" t="inlineStr">
        <is>
          <t>#REF!</t>
        </is>
      </c>
      <c r="CO222" s="251">
        <f>'[2]DATA CONSOLIDADA 2018-2025 '!$CM224-'b2'!$CG222</f>
        <v/>
      </c>
      <c r="CP222" s="253" t="n">
        <v>0</v>
      </c>
      <c r="CQ222" s="253" t="n">
        <v>0</v>
      </c>
      <c r="CR222" s="253" t="n">
        <v>0</v>
      </c>
      <c r="CS222" s="253" t="n">
        <v>0</v>
      </c>
      <c r="CT222" s="253" t="n">
        <v>0</v>
      </c>
      <c r="CU222" s="253" t="n">
        <v>0</v>
      </c>
      <c r="CV222" s="247" t="n">
        <v>0</v>
      </c>
      <c r="CW222" s="247" t="n">
        <v>0</v>
      </c>
      <c r="CX222" s="247" t="n">
        <v>0</v>
      </c>
      <c r="CY222" s="247" t="n">
        <v>0</v>
      </c>
      <c r="CZ222" s="247" t="n">
        <v>0</v>
      </c>
      <c r="DA222" s="247" t="n">
        <v>0</v>
      </c>
      <c r="DB222" s="247" t="n">
        <v>0</v>
      </c>
      <c r="DC222" s="255" t="n">
        <v>0</v>
      </c>
      <c r="DD222" s="255" t="n">
        <v>0</v>
      </c>
      <c r="DE222" s="255" t="n">
        <v>0</v>
      </c>
      <c r="DF222" s="255" t="n">
        <v>0</v>
      </c>
      <c r="DG222" s="255" t="n">
        <v>0</v>
      </c>
      <c r="DH222" s="255" t="n">
        <v>0</v>
      </c>
      <c r="DI222" s="256" t="n">
        <v>20527644675</v>
      </c>
      <c r="DJ222" s="257" t="inlineStr">
        <is>
          <t>ASOCIACION DE PALMICULTORES SAN JUAN</t>
        </is>
      </c>
      <c r="DK222" s="257" t="inlineStr">
        <is>
          <t>01 Asociación</t>
        </is>
      </c>
      <c r="DL222" s="258" t="n"/>
      <c r="DM222" s="258" t="n"/>
      <c r="DN222" s="258" t="n"/>
      <c r="DO222" s="258" t="n"/>
      <c r="DP222" s="258" t="n"/>
      <c r="DQ222" s="258" t="n"/>
      <c r="DR222" s="258" t="n"/>
      <c r="DS222" s="258" t="n"/>
      <c r="DT222" s="258" t="n"/>
      <c r="DU222" s="258" t="n"/>
      <c r="DV222" s="258" t="n"/>
      <c r="DW222" s="258" t="n"/>
      <c r="DX222" s="258" t="n"/>
      <c r="DY222" s="258" t="n"/>
      <c r="DZ222" s="258" t="n"/>
      <c r="EA222" s="258" t="n"/>
      <c r="EB222" s="258" t="n"/>
      <c r="EC222" s="258" t="n"/>
      <c r="ED222" s="258" t="n"/>
      <c r="EE222" s="258" t="n"/>
    </row>
    <row r="223" hidden="1" ht="47.25" customHeight="1">
      <c r="A223" s="240" t="inlineStr">
        <is>
          <t>COMUNIDAD NATIVA TRES ISLAS</t>
        </is>
      </c>
      <c r="B223" s="240" t="inlineStr">
        <is>
          <t>AGUAJE</t>
        </is>
      </c>
      <c r="C223" s="240" t="inlineStr">
        <is>
          <t>AGUAJE</t>
        </is>
      </c>
      <c r="D223" s="240" t="inlineStr">
        <is>
          <t>MADRE DE DIOS</t>
        </is>
      </c>
      <c r="E223" s="240" t="inlineStr">
        <is>
          <t>170101</t>
        </is>
      </c>
      <c r="F223" s="240" t="inlineStr">
        <is>
          <t>MADRE DE DIOS</t>
        </is>
      </c>
      <c r="G223" s="240" t="inlineStr">
        <is>
          <t>TAMBOPATA</t>
        </is>
      </c>
      <c r="H223" s="240" t="inlineStr">
        <is>
          <t>TAMBOPATA</t>
        </is>
      </c>
      <c r="I223" s="241" t="n"/>
      <c r="J223" s="241" t="n">
        <v>1</v>
      </c>
      <c r="K223" s="241" t="n"/>
      <c r="L223" s="241" t="n"/>
      <c r="M223" s="241" t="n"/>
      <c r="N223" s="241" t="n"/>
      <c r="O223" s="241" t="n"/>
      <c r="P223" s="241" t="n"/>
      <c r="Q223" s="241" t="inlineStr">
        <is>
          <t>PAC</t>
        </is>
      </c>
      <c r="R223" s="242">
        <f>IF(I223=1,I$2,"")&amp;IF(J223=1,IF(I223=1,"-","")&amp;J$2,"")&amp;IF(K223=1,IF(OR(J223=1,I223=1),"-","")&amp;K$2,"")&amp;IF(L223=1,IF(OR(K223=1,J223=1,I223=1),"-","")&amp;L$2,"")&amp;IF(M223=1,IF(OR(L223=1,K223=1,J223=1,I223=1),"-","")&amp;M$2,"")&amp;IF(N223=1,IF(OR(M223=1,L223=1,K223=1,J223=1,I223=1),"-","")&amp;N$2,"")&amp;IF(O223=1,IF(OR(N223=1,M223=1,L223=1,K223=1,J223=1,I223=1),"-","")&amp;O$2,"")&amp;IF(P223=1,IF(I223=1," - ",IF(J223=1," - ",IF(K223=1," - ",IF(L223=1," - ",IF(M223=1," - ",IF(N223=1," - ",IF(O223=1," - ","")))))))&amp;P$2,"")</f>
        <v/>
      </c>
      <c r="S223" s="243">
        <f>SUM('b2'!$I223:$P223)</f>
        <v/>
      </c>
      <c r="T223" s="243">
        <f>IF(OR('b2'!$J223=1,'b2'!$K223=1,'b2'!$L223=1,'b2'!$M223=1,'b2'!$N223=1,'b2'!$O223=1,'b2'!$P223=1),"SI","NO")</f>
        <v/>
      </c>
      <c r="U223" s="243">
        <f>IF(OR('b2'!$K223=1,'b2'!$L223=1,'b2'!$M223=1,'b2'!$N223=1,'b2'!$O223=1,'b2'!$P223=1),"SI","NO")</f>
        <v/>
      </c>
      <c r="V223" s="244" t="n">
        <v>0</v>
      </c>
      <c r="W223" s="245" t="n">
        <v>0</v>
      </c>
      <c r="X223" s="245" t="n">
        <v>0</v>
      </c>
      <c r="Y223" s="244" t="n">
        <v>0</v>
      </c>
      <c r="Z223" s="245" t="n">
        <v>0</v>
      </c>
      <c r="AA223" s="245" t="n">
        <v>0</v>
      </c>
      <c r="AB223" s="244" t="n">
        <v>0</v>
      </c>
      <c r="AC223" s="245" t="n">
        <v>0</v>
      </c>
      <c r="AD223" s="245" t="n">
        <v>0</v>
      </c>
      <c r="AE223" s="244" t="n">
        <v>0</v>
      </c>
      <c r="AF223" s="245" t="n">
        <v>0</v>
      </c>
      <c r="AG223" s="245" t="n">
        <v>0</v>
      </c>
      <c r="AH223" s="244" t="n">
        <v>0</v>
      </c>
      <c r="AI223" s="245" t="n">
        <v>0</v>
      </c>
      <c r="AJ223" s="245" t="n">
        <v>0</v>
      </c>
      <c r="AK223" s="244" t="n">
        <v>0</v>
      </c>
      <c r="AL223" s="245" t="n">
        <v>0</v>
      </c>
      <c r="AM223" s="245" t="n">
        <v>0</v>
      </c>
      <c r="AN223" s="244" t="n">
        <v>0</v>
      </c>
      <c r="AO223" s="245" t="n">
        <v>0</v>
      </c>
      <c r="AP223" s="245" t="n">
        <v>0</v>
      </c>
      <c r="AQ223" s="244" t="n">
        <v>0</v>
      </c>
      <c r="AR223" s="244">
        <f>IF('b2'!$AQ223&gt;0,'b2'!$AQ223,IF('b2'!$AN223&gt;0,'b2'!$AN223,IF('b2'!$AK223&gt;0,'b2'!$AK223,IF('b2'!$AH223&gt;0,'b2'!$AH223,IF('b2'!$AE223&gt;0,'b2'!$AE223,IF('b2'!$AB223&gt;0,'b2'!$AB223,IF('b2'!$Y223&gt;0,'b2'!$Y223,IF('b2'!$V223&gt;0,'b2'!$V223," ---"))))))))</f>
        <v/>
      </c>
      <c r="AS223" s="246" t="n">
        <v>0</v>
      </c>
      <c r="AT223" s="246" t="n">
        <v>0</v>
      </c>
      <c r="AU223" s="246" t="n">
        <v>0</v>
      </c>
      <c r="AV223" s="246" t="n">
        <v>0</v>
      </c>
      <c r="AW223" s="246" t="n">
        <v>0</v>
      </c>
      <c r="AX223" s="246" t="n">
        <v>0</v>
      </c>
      <c r="AY223" s="246" t="n">
        <v>0</v>
      </c>
      <c r="AZ223" s="246" t="n">
        <v>0</v>
      </c>
      <c r="BA223" s="246" t="n">
        <v>0</v>
      </c>
      <c r="BB223" s="246" t="n">
        <v>0</v>
      </c>
      <c r="BC223" s="246" t="n">
        <v>0</v>
      </c>
      <c r="BD223" s="246" t="n">
        <v>0</v>
      </c>
      <c r="BE223" s="249" t="n">
        <v>0</v>
      </c>
      <c r="BF223" s="248" t="n">
        <v>0</v>
      </c>
      <c r="BG223" s="248" t="n">
        <v>0</v>
      </c>
      <c r="BH223" s="249" t="n">
        <v>0</v>
      </c>
      <c r="BI223" s="250" t="inlineStr">
        <is>
          <t>#REF!</t>
        </is>
      </c>
      <c r="BJ223" s="251" t="inlineStr">
        <is>
          <t>#REF!</t>
        </is>
      </c>
      <c r="BK223" s="248" t="n">
        <v>0</v>
      </c>
      <c r="BL223" s="248" t="n">
        <v>0</v>
      </c>
      <c r="BM223" s="249" t="n">
        <v>0</v>
      </c>
      <c r="BN223" s="250" t="inlineStr">
        <is>
          <t>#REF!</t>
        </is>
      </c>
      <c r="BO223" s="251" t="inlineStr">
        <is>
          <t>#REF!</t>
        </is>
      </c>
      <c r="BP223" s="259" t="n">
        <v>0</v>
      </c>
      <c r="BQ223" s="259" t="n">
        <v>0</v>
      </c>
      <c r="BR223" s="249" t="n">
        <v>0</v>
      </c>
      <c r="BS223" s="250" t="inlineStr">
        <is>
          <t>#REF!</t>
        </is>
      </c>
      <c r="BT223" s="251">
        <f>'[2]DATA CONSOLIDADA 2018-2025 '!$BR225-'b2'!$BO223</f>
        <v/>
      </c>
      <c r="BU223" s="248" t="n">
        <v>0</v>
      </c>
      <c r="BV223" s="248" t="n">
        <v>0</v>
      </c>
      <c r="BW223" s="249" t="n">
        <v>0</v>
      </c>
      <c r="BX223" s="250" t="inlineStr">
        <is>
          <t>#REF!</t>
        </is>
      </c>
      <c r="BY223" s="251" t="inlineStr">
        <is>
          <t>#REF!</t>
        </is>
      </c>
      <c r="BZ223" s="248" t="n">
        <v>0</v>
      </c>
      <c r="CA223" s="248" t="n">
        <v>0</v>
      </c>
      <c r="CB223" s="249" t="n">
        <v>0</v>
      </c>
      <c r="CC223" s="250" t="inlineStr">
        <is>
          <t>#REF!</t>
        </is>
      </c>
      <c r="CD223" s="251">
        <f>'[2]DATA CONSOLIDADA 2018-2025 '!$CB225-'b2'!$BW223</f>
        <v/>
      </c>
      <c r="CE223" s="253" t="n">
        <v>0</v>
      </c>
      <c r="CF223" s="253" t="n">
        <v>0</v>
      </c>
      <c r="CG223" s="254" t="n">
        <v>0</v>
      </c>
      <c r="CH223" s="250" t="inlineStr">
        <is>
          <t>#REF!</t>
        </is>
      </c>
      <c r="CI223" s="251">
        <f>'[2]DATA CONSOLIDADA 2018-2025 '!$CG225-'b2'!$CB223</f>
        <v/>
      </c>
      <c r="CJ223" s="247" t="inlineStr">
        <is>
          <t>#REF!</t>
        </is>
      </c>
      <c r="CK223" s="247" t="n">
        <v>0</v>
      </c>
      <c r="CL223" s="247" t="n">
        <v>0</v>
      </c>
      <c r="CM223" s="247" t="n">
        <v>0</v>
      </c>
      <c r="CN223" s="247" t="inlineStr">
        <is>
          <t>#REF!</t>
        </is>
      </c>
      <c r="CO223" s="251">
        <f>'[2]DATA CONSOLIDADA 2018-2025 '!$CM225-'b2'!$CG223</f>
        <v/>
      </c>
      <c r="CP223" s="253" t="n">
        <v>0</v>
      </c>
      <c r="CQ223" s="253" t="n">
        <v>0</v>
      </c>
      <c r="CR223" s="253" t="n">
        <v>0</v>
      </c>
      <c r="CS223" s="253" t="n">
        <v>0</v>
      </c>
      <c r="CT223" s="253" t="n">
        <v>0</v>
      </c>
      <c r="CU223" s="253" t="n">
        <v>0</v>
      </c>
      <c r="CV223" s="247" t="n">
        <v>0</v>
      </c>
      <c r="CW223" s="247" t="n">
        <v>0</v>
      </c>
      <c r="CX223" s="247" t="n">
        <v>0</v>
      </c>
      <c r="CY223" s="247" t="n">
        <v>0</v>
      </c>
      <c r="CZ223" s="247" t="n">
        <v>0</v>
      </c>
      <c r="DA223" s="247" t="n">
        <v>0</v>
      </c>
      <c r="DB223" s="247" t="n">
        <v>0</v>
      </c>
      <c r="DC223" s="255" t="n">
        <v>0</v>
      </c>
      <c r="DD223" s="255" t="n">
        <v>0</v>
      </c>
      <c r="DE223" s="255" t="n">
        <v>0</v>
      </c>
      <c r="DF223" s="255" t="n">
        <v>0</v>
      </c>
      <c r="DG223" s="255" t="n">
        <v>0</v>
      </c>
      <c r="DH223" s="255" t="n">
        <v>0</v>
      </c>
      <c r="DI223" s="256" t="n">
        <v>20287980672</v>
      </c>
      <c r="DJ223" s="257" t="inlineStr">
        <is>
          <t>COMUNIDAD NATIVA TRES ISLAS</t>
        </is>
      </c>
      <c r="DK223" s="257" t="inlineStr">
        <is>
          <t>05 Comunidades Campesinas</t>
        </is>
      </c>
      <c r="DL223" s="258" t="n"/>
      <c r="DM223" s="258" t="n"/>
      <c r="DN223" s="258" t="n"/>
      <c r="DO223" s="258" t="n"/>
      <c r="DP223" s="258" t="n"/>
      <c r="DQ223" s="258" t="n"/>
      <c r="DR223" s="258" t="n"/>
      <c r="DS223" s="258" t="n"/>
      <c r="DT223" s="258" t="n"/>
      <c r="DU223" s="258" t="n"/>
      <c r="DV223" s="258" t="n"/>
      <c r="DW223" s="258" t="n"/>
      <c r="DX223" s="258" t="n"/>
      <c r="DY223" s="258" t="n"/>
      <c r="DZ223" s="258" t="n"/>
      <c r="EA223" s="258" t="n"/>
      <c r="EB223" s="258" t="n"/>
      <c r="EC223" s="258" t="n"/>
      <c r="ED223" s="258" t="n"/>
      <c r="EE223" s="258" t="n"/>
    </row>
    <row r="224" hidden="1" ht="47.25" customHeight="1">
      <c r="A224" s="240" t="inlineStr">
        <is>
          <t>ASOCIACIÓN DE AGRICULTORES AGROPECUARIOS DE LA COMUNIDAD EL PROGRESO</t>
        </is>
      </c>
      <c r="B224" s="240" t="inlineStr">
        <is>
          <t>COPOAZÚ</t>
        </is>
      </c>
      <c r="C224" s="240" t="inlineStr">
        <is>
          <t>COPOAZÚ</t>
        </is>
      </c>
      <c r="D224" s="240" t="inlineStr">
        <is>
          <t>MADRE DE DIOS</t>
        </is>
      </c>
      <c r="E224" s="240" t="inlineStr">
        <is>
          <t>170101</t>
        </is>
      </c>
      <c r="F224" s="240" t="inlineStr">
        <is>
          <t>MADRE DE DIOS</t>
        </is>
      </c>
      <c r="G224" s="240" t="inlineStr">
        <is>
          <t>TAMBOPATA</t>
        </is>
      </c>
      <c r="H224" s="240" t="inlineStr">
        <is>
          <t>TAMBOPATA</t>
        </is>
      </c>
      <c r="I224" s="241" t="n"/>
      <c r="J224" s="241" t="n">
        <v>1</v>
      </c>
      <c r="K224" s="241" t="n"/>
      <c r="L224" s="241" t="n">
        <v>1</v>
      </c>
      <c r="M224" s="241" t="n">
        <v>1</v>
      </c>
      <c r="N224" s="241" t="n">
        <v>1</v>
      </c>
      <c r="O224" s="241" t="n">
        <v>1</v>
      </c>
      <c r="P224" s="241" t="n"/>
      <c r="Q224" s="241" t="inlineStr">
        <is>
          <t>PAC</t>
        </is>
      </c>
      <c r="R224" s="242">
        <f>IF(I224=1,I$2,"")&amp;IF(J224=1,IF(I224=1,"-","")&amp;J$2,"")&amp;IF(K224=1,IF(OR(J224=1,I224=1),"-","")&amp;K$2,"")&amp;IF(L224=1,IF(OR(K224=1,J224=1,I224=1),"-","")&amp;L$2,"")&amp;IF(M224=1,IF(OR(L224=1,K224=1,J224=1,I224=1),"-","")&amp;M$2,"")&amp;IF(N224=1,IF(OR(M224=1,L224=1,K224=1,J224=1,I224=1),"-","")&amp;N$2,"")&amp;IF(O224=1,IF(OR(N224=1,M224=1,L224=1,K224=1,J224=1,I224=1),"-","")&amp;O$2,"")&amp;IF(P224=1,IF(I224=1," - ",IF(J224=1," - ",IF(K224=1," - ",IF(L224=1," - ",IF(M224=1," - ",IF(N224=1," - ",IF(O224=1," - ","")))))))&amp;P$2,"")</f>
        <v/>
      </c>
      <c r="S224" s="243">
        <f>SUM('b2'!$I224:$P224)</f>
        <v/>
      </c>
      <c r="T224" s="243">
        <f>IF(OR('b2'!$J224=1,'b2'!$K224=1,'b2'!$L224=1,'b2'!$M224=1,'b2'!$N224=1,'b2'!$O224=1,'b2'!$P224=1),"SI","NO")</f>
        <v/>
      </c>
      <c r="U224" s="243">
        <f>IF(OR('b2'!$K224=1,'b2'!$L224=1,'b2'!$M224=1,'b2'!$N224=1,'b2'!$O224=1,'b2'!$P224=1),"SI","NO")</f>
        <v/>
      </c>
      <c r="V224" s="244" t="n">
        <v>0</v>
      </c>
      <c r="W224" s="245" t="n">
        <v>0</v>
      </c>
      <c r="X224" s="245" t="n">
        <v>0</v>
      </c>
      <c r="Y224" s="244" t="n">
        <v>0</v>
      </c>
      <c r="Z224" s="245" t="n">
        <v>0</v>
      </c>
      <c r="AA224" s="245" t="n">
        <v>0</v>
      </c>
      <c r="AB224" s="244" t="n">
        <v>0</v>
      </c>
      <c r="AC224" s="245" t="n">
        <v>18</v>
      </c>
      <c r="AD224" s="245" t="n">
        <v>1</v>
      </c>
      <c r="AE224" s="244" t="n">
        <v>19</v>
      </c>
      <c r="AF224" s="245" t="n">
        <v>18</v>
      </c>
      <c r="AG224" s="245" t="n">
        <v>1</v>
      </c>
      <c r="AH224" s="244" t="n">
        <v>19</v>
      </c>
      <c r="AI224" s="245" t="n">
        <v>18</v>
      </c>
      <c r="AJ224" s="245" t="n">
        <v>1</v>
      </c>
      <c r="AK224" s="244" t="n">
        <v>19</v>
      </c>
      <c r="AL224" s="245" t="n">
        <v>18</v>
      </c>
      <c r="AM224" s="245" t="n">
        <v>1</v>
      </c>
      <c r="AN224" s="244" t="n">
        <v>19</v>
      </c>
      <c r="AO224" s="245" t="n">
        <v>0</v>
      </c>
      <c r="AP224" s="245" t="n">
        <v>0</v>
      </c>
      <c r="AQ224" s="244" t="n">
        <v>0</v>
      </c>
      <c r="AR224" s="244">
        <f>IF('b2'!$AQ224&gt;0,'b2'!$AQ224,IF('b2'!$AN224&gt;0,'b2'!$AN224,IF('b2'!$AK224&gt;0,'b2'!$AK224,IF('b2'!$AH224&gt;0,'b2'!$AH224,IF('b2'!$AE224&gt;0,'b2'!$AE224,IF('b2'!$AB224&gt;0,'b2'!$AB224,IF('b2'!$Y224&gt;0,'b2'!$Y224,IF('b2'!$V224&gt;0,'b2'!$V224," ---"))))))))</f>
        <v/>
      </c>
      <c r="AS224" s="246" t="n">
        <v>0</v>
      </c>
      <c r="AT224" s="246" t="n">
        <v>0</v>
      </c>
      <c r="AU224" s="246" t="n">
        <v>20</v>
      </c>
      <c r="AV224" s="246" t="n">
        <v>4</v>
      </c>
      <c r="AW224" s="246" t="n">
        <v>35</v>
      </c>
      <c r="AX224" s="246" t="n">
        <v>7</v>
      </c>
      <c r="AY224" s="246" t="n">
        <v>31</v>
      </c>
      <c r="AZ224" s="246" t="n">
        <v>3</v>
      </c>
      <c r="BA224" s="246" t="n">
        <v>33</v>
      </c>
      <c r="BB224" s="246" t="n">
        <v>0</v>
      </c>
      <c r="BC224" s="246" t="n">
        <v>0</v>
      </c>
      <c r="BD224" s="246" t="n">
        <v>0</v>
      </c>
      <c r="BE224" s="249" t="n">
        <v>0</v>
      </c>
      <c r="BF224" s="248" t="n">
        <v>0</v>
      </c>
      <c r="BG224" s="248" t="n">
        <v>0</v>
      </c>
      <c r="BH224" s="249" t="n">
        <v>0</v>
      </c>
      <c r="BI224" s="250" t="inlineStr">
        <is>
          <t>#REF!</t>
        </is>
      </c>
      <c r="BJ224" s="251" t="inlineStr">
        <is>
          <t>#REF!</t>
        </is>
      </c>
      <c r="BK224" s="248" t="n">
        <v>0</v>
      </c>
      <c r="BL224" s="248" t="n">
        <v>0</v>
      </c>
      <c r="BM224" s="249" t="n">
        <v>0</v>
      </c>
      <c r="BN224" s="250" t="inlineStr">
        <is>
          <t>#REF!</t>
        </is>
      </c>
      <c r="BO224" s="251" t="inlineStr">
        <is>
          <t>#REF!</t>
        </is>
      </c>
      <c r="BP224" s="259" t="n">
        <v>230999.52</v>
      </c>
      <c r="BQ224" s="259" t="n">
        <v>0</v>
      </c>
      <c r="BR224" s="249" t="n">
        <v>230999.52</v>
      </c>
      <c r="BS224" s="250" t="inlineStr">
        <is>
          <t>#REF!</t>
        </is>
      </c>
      <c r="BT224" s="251">
        <f>'[2]DATA CONSOLIDADA 2018-2025 '!$BR226-'b2'!$BO224</f>
        <v/>
      </c>
      <c r="BU224" s="248" t="n">
        <v>69595</v>
      </c>
      <c r="BV224" s="248" t="n">
        <v>0</v>
      </c>
      <c r="BW224" s="249" t="n">
        <v>69595</v>
      </c>
      <c r="BX224" s="250" t="inlineStr">
        <is>
          <t>#REF!</t>
        </is>
      </c>
      <c r="BY224" s="251" t="inlineStr">
        <is>
          <t>#REF!</t>
        </is>
      </c>
      <c r="BZ224" s="248" t="n">
        <v>114900</v>
      </c>
      <c r="CA224" s="248" t="n">
        <v>0</v>
      </c>
      <c r="CB224" s="249" t="n">
        <v>114900</v>
      </c>
      <c r="CC224" s="250" t="inlineStr">
        <is>
          <t>#REF!</t>
        </is>
      </c>
      <c r="CD224" s="251">
        <f>'[2]DATA CONSOLIDADA 2018-2025 '!$CB226-'b2'!$BW224</f>
        <v/>
      </c>
      <c r="CE224" s="253" t="n">
        <v>40090</v>
      </c>
      <c r="CF224" s="253" t="n">
        <v>0</v>
      </c>
      <c r="CG224" s="254" t="n">
        <v>40090</v>
      </c>
      <c r="CH224" s="250" t="inlineStr">
        <is>
          <t>#REF!</t>
        </is>
      </c>
      <c r="CI224" s="251">
        <f>'[2]DATA CONSOLIDADA 2018-2025 '!$CG226-'b2'!$CB224</f>
        <v/>
      </c>
      <c r="CJ224" s="247" t="inlineStr">
        <is>
          <t>#REF!</t>
        </is>
      </c>
      <c r="CK224" s="247" t="n">
        <v>0</v>
      </c>
      <c r="CL224" s="247" t="n">
        <v>0</v>
      </c>
      <c r="CM224" s="247" t="n">
        <v>0</v>
      </c>
      <c r="CN224" s="247" t="inlineStr">
        <is>
          <t>#REF!</t>
        </is>
      </c>
      <c r="CO224" s="251">
        <f>'[2]DATA CONSOLIDADA 2018-2025 '!$CM226-'b2'!$CG224</f>
        <v/>
      </c>
      <c r="CP224" s="253" t="n">
        <v>0</v>
      </c>
      <c r="CQ224" s="253" t="n">
        <v>67400</v>
      </c>
      <c r="CR224" s="253" t="n">
        <v>0</v>
      </c>
      <c r="CS224" s="253" t="n">
        <v>47500</v>
      </c>
      <c r="CT224" s="253" t="n">
        <v>0</v>
      </c>
      <c r="CU224" s="253" t="n">
        <v>0</v>
      </c>
      <c r="CV224" s="247" t="n">
        <v>114900</v>
      </c>
      <c r="CW224" s="247" t="n">
        <v>0</v>
      </c>
      <c r="CX224" s="247" t="n">
        <v>38418</v>
      </c>
      <c r="CY224" s="247" t="n">
        <v>1672</v>
      </c>
      <c r="CZ224" s="247" t="n">
        <v>0</v>
      </c>
      <c r="DA224" s="247" t="n">
        <v>0</v>
      </c>
      <c r="DB224" s="247" t="n">
        <v>40090</v>
      </c>
      <c r="DC224" s="255" t="n">
        <v>0</v>
      </c>
      <c r="DD224" s="255" t="n">
        <v>0</v>
      </c>
      <c r="DE224" s="255" t="n">
        <v>0</v>
      </c>
      <c r="DF224" s="255" t="n">
        <v>0</v>
      </c>
      <c r="DG224" s="255" t="n">
        <v>0</v>
      </c>
      <c r="DH224" s="255" t="n">
        <v>0</v>
      </c>
      <c r="DI224" s="256" t="n">
        <v>20542827298</v>
      </c>
      <c r="DJ224" s="257" t="inlineStr">
        <is>
          <t>ASOCIACION DE AGRICULTORES AGROPECUARIOS DE LA COMUNIDAD EL PROGRESO</t>
        </is>
      </c>
      <c r="DK224" s="257" t="inlineStr">
        <is>
          <t>01 Asociación</t>
        </is>
      </c>
      <c r="DL224" s="258" t="n"/>
      <c r="DM224" s="258" t="n"/>
      <c r="DN224" s="258" t="n"/>
      <c r="DO224" s="258" t="n"/>
      <c r="DP224" s="258" t="n"/>
      <c r="DQ224" s="258" t="n"/>
      <c r="DR224" s="258" t="n"/>
      <c r="DS224" s="258" t="n"/>
      <c r="DT224" s="258" t="n"/>
      <c r="DU224" s="258" t="n"/>
      <c r="DV224" s="258" t="n"/>
      <c r="DW224" s="258" t="n"/>
      <c r="DX224" s="258" t="n"/>
      <c r="DY224" s="258" t="n"/>
      <c r="DZ224" s="258" t="n"/>
      <c r="EA224" s="258" t="n"/>
      <c r="EB224" s="258" t="n"/>
      <c r="EC224" s="258" t="n"/>
      <c r="ED224" s="258" t="n"/>
      <c r="EE224" s="258" t="n"/>
    </row>
    <row r="225" hidden="1" ht="47.25" customHeight="1">
      <c r="A225" s="240" t="inlineStr">
        <is>
          <t>COMUNIDAD NATIVA TRES ISLAS</t>
        </is>
      </c>
      <c r="B225" s="240" t="inlineStr">
        <is>
          <t>CASTAÑA</t>
        </is>
      </c>
      <c r="C225" s="240" t="inlineStr">
        <is>
          <t>CASTAÑA</t>
        </is>
      </c>
      <c r="D225" s="240" t="inlineStr">
        <is>
          <t>MADRE DE DIOS</t>
        </is>
      </c>
      <c r="E225" s="240" t="inlineStr">
        <is>
          <t>170101</t>
        </is>
      </c>
      <c r="F225" s="240" t="inlineStr">
        <is>
          <t>MADRE DE DIOS</t>
        </is>
      </c>
      <c r="G225" s="240" t="inlineStr">
        <is>
          <t>TAMBOPATA</t>
        </is>
      </c>
      <c r="H225" s="240" t="inlineStr">
        <is>
          <t>TAMBOPATA</t>
        </is>
      </c>
      <c r="I225" s="241" t="n"/>
      <c r="J225" s="241" t="n">
        <v>1</v>
      </c>
      <c r="K225" s="241" t="n"/>
      <c r="L225" s="241" t="n"/>
      <c r="M225" s="241" t="n"/>
      <c r="N225" s="241" t="n"/>
      <c r="O225" s="241" t="n"/>
      <c r="P225" s="241" t="n"/>
      <c r="Q225" s="241" t="inlineStr">
        <is>
          <t>PAC</t>
        </is>
      </c>
      <c r="R225" s="242">
        <f>IF(I225=1,I$2,"")&amp;IF(J225=1,IF(I225=1,"-","")&amp;J$2,"")&amp;IF(K225=1,IF(OR(J225=1,I225=1),"-","")&amp;K$2,"")&amp;IF(L225=1,IF(OR(K225=1,J225=1,I225=1),"-","")&amp;L$2,"")&amp;IF(M225=1,IF(OR(L225=1,K225=1,J225=1,I225=1),"-","")&amp;M$2,"")&amp;IF(N225=1,IF(OR(M225=1,L225=1,K225=1,J225=1,I225=1),"-","")&amp;N$2,"")&amp;IF(O225=1,IF(OR(N225=1,M225=1,L225=1,K225=1,J225=1,I225=1),"-","")&amp;O$2,"")&amp;IF(P225=1,IF(I225=1," - ",IF(J225=1," - ",IF(K225=1," - ",IF(L225=1," - ",IF(M225=1," - ",IF(N225=1," - ",IF(O225=1," - ","")))))))&amp;P$2,"")</f>
        <v/>
      </c>
      <c r="S225" s="243">
        <f>SUM('b2'!$I225:$P225)</f>
        <v/>
      </c>
      <c r="T225" s="243">
        <f>IF(OR('b2'!$J225=1,'b2'!$K225=1,'b2'!$L225=1,'b2'!$M225=1,'b2'!$N225=1,'b2'!$O225=1,'b2'!$P225=1),"SI","NO")</f>
        <v/>
      </c>
      <c r="U225" s="243">
        <f>IF(OR('b2'!$K225=1,'b2'!$L225=1,'b2'!$M225=1,'b2'!$N225=1,'b2'!$O225=1,'b2'!$P225=1),"SI","NO")</f>
        <v/>
      </c>
      <c r="V225" s="244" t="n">
        <v>0</v>
      </c>
      <c r="W225" s="245" t="n">
        <v>4</v>
      </c>
      <c r="X225" s="245" t="n">
        <v>5</v>
      </c>
      <c r="Y225" s="244" t="n">
        <v>9</v>
      </c>
      <c r="Z225" s="245" t="n">
        <v>0</v>
      </c>
      <c r="AA225" s="245" t="n">
        <v>0</v>
      </c>
      <c r="AB225" s="244" t="n">
        <v>0</v>
      </c>
      <c r="AC225" s="245" t="n">
        <v>0</v>
      </c>
      <c r="AD225" s="245" t="n">
        <v>0</v>
      </c>
      <c r="AE225" s="244" t="n">
        <v>0</v>
      </c>
      <c r="AF225" s="245" t="n">
        <v>0</v>
      </c>
      <c r="AG225" s="245" t="n">
        <v>0</v>
      </c>
      <c r="AH225" s="244" t="n">
        <v>0</v>
      </c>
      <c r="AI225" s="245" t="n">
        <v>0</v>
      </c>
      <c r="AJ225" s="245" t="n">
        <v>0</v>
      </c>
      <c r="AK225" s="244" t="n">
        <v>0</v>
      </c>
      <c r="AL225" s="245" t="n">
        <v>0</v>
      </c>
      <c r="AM225" s="245" t="n">
        <v>0</v>
      </c>
      <c r="AN225" s="244" t="n">
        <v>0</v>
      </c>
      <c r="AO225" s="245" t="n">
        <v>0</v>
      </c>
      <c r="AP225" s="245" t="n">
        <v>0</v>
      </c>
      <c r="AQ225" s="244" t="n">
        <v>0</v>
      </c>
      <c r="AR225" s="244">
        <f>IF('b2'!$AQ225&gt;0,'b2'!$AQ225,IF('b2'!$AN225&gt;0,'b2'!$AN225,IF('b2'!$AK225&gt;0,'b2'!$AK225,IF('b2'!$AH225&gt;0,'b2'!$AH225,IF('b2'!$AE225&gt;0,'b2'!$AE225,IF('b2'!$AB225&gt;0,'b2'!$AB225,IF('b2'!$Y225&gt;0,'b2'!$Y225,IF('b2'!$V225&gt;0,'b2'!$V225," ---"))))))))</f>
        <v/>
      </c>
      <c r="AS225" s="246" t="n">
        <v>0</v>
      </c>
      <c r="AT225" s="246" t="n">
        <v>0</v>
      </c>
      <c r="AU225" s="246" t="n">
        <v>0</v>
      </c>
      <c r="AV225" s="246" t="n">
        <v>0</v>
      </c>
      <c r="AW225" s="246" t="n">
        <v>0</v>
      </c>
      <c r="AX225" s="246" t="n">
        <v>0</v>
      </c>
      <c r="AY225" s="246" t="n">
        <v>0</v>
      </c>
      <c r="AZ225" s="246" t="n">
        <v>0</v>
      </c>
      <c r="BA225" s="246" t="n">
        <v>0</v>
      </c>
      <c r="BB225" s="246" t="n">
        <v>0</v>
      </c>
      <c r="BC225" s="246" t="n">
        <v>0</v>
      </c>
      <c r="BD225" s="246" t="n">
        <v>0</v>
      </c>
      <c r="BE225" s="249" t="n">
        <v>0</v>
      </c>
      <c r="BF225" s="248" t="n">
        <v>0</v>
      </c>
      <c r="BG225" s="248" t="n">
        <v>0</v>
      </c>
      <c r="BH225" s="249" t="n">
        <v>0</v>
      </c>
      <c r="BI225" s="250" t="inlineStr">
        <is>
          <t>#REF!</t>
        </is>
      </c>
      <c r="BJ225" s="251" t="inlineStr">
        <is>
          <t>#REF!</t>
        </is>
      </c>
      <c r="BK225" s="248" t="n">
        <v>0</v>
      </c>
      <c r="BL225" s="248" t="n">
        <v>0</v>
      </c>
      <c r="BM225" s="249" t="n">
        <v>0</v>
      </c>
      <c r="BN225" s="250" t="inlineStr">
        <is>
          <t>#REF!</t>
        </is>
      </c>
      <c r="BO225" s="251" t="inlineStr">
        <is>
          <t>#REF!</t>
        </is>
      </c>
      <c r="BP225" s="259" t="n">
        <v>0</v>
      </c>
      <c r="BQ225" s="259" t="n">
        <v>0</v>
      </c>
      <c r="BR225" s="249" t="n">
        <v>0</v>
      </c>
      <c r="BS225" s="250" t="inlineStr">
        <is>
          <t>#REF!</t>
        </is>
      </c>
      <c r="BT225" s="251">
        <f>'[2]DATA CONSOLIDADA 2018-2025 '!$BR227-'b2'!$BO225</f>
        <v/>
      </c>
      <c r="BU225" s="248" t="n">
        <v>0</v>
      </c>
      <c r="BV225" s="248" t="n">
        <v>0</v>
      </c>
      <c r="BW225" s="249" t="n">
        <v>0</v>
      </c>
      <c r="BX225" s="250" t="inlineStr">
        <is>
          <t>#REF!</t>
        </is>
      </c>
      <c r="BY225" s="251" t="inlineStr">
        <is>
          <t>#REF!</t>
        </is>
      </c>
      <c r="BZ225" s="248" t="n">
        <v>0</v>
      </c>
      <c r="CA225" s="248" t="n">
        <v>0</v>
      </c>
      <c r="CB225" s="249" t="n">
        <v>0</v>
      </c>
      <c r="CC225" s="250" t="inlineStr">
        <is>
          <t>#REF!</t>
        </is>
      </c>
      <c r="CD225" s="251">
        <f>'[2]DATA CONSOLIDADA 2018-2025 '!$CB227-'b2'!$BW225</f>
        <v/>
      </c>
      <c r="CE225" s="253" t="n">
        <v>0</v>
      </c>
      <c r="CF225" s="253" t="n">
        <v>0</v>
      </c>
      <c r="CG225" s="254" t="n">
        <v>0</v>
      </c>
      <c r="CH225" s="250" t="inlineStr">
        <is>
          <t>#REF!</t>
        </is>
      </c>
      <c r="CI225" s="251">
        <f>'[2]DATA CONSOLIDADA 2018-2025 '!$CG227-'b2'!$CB225</f>
        <v/>
      </c>
      <c r="CJ225" s="247" t="inlineStr">
        <is>
          <t>#REF!</t>
        </is>
      </c>
      <c r="CK225" s="247" t="n">
        <v>0</v>
      </c>
      <c r="CL225" s="247" t="n">
        <v>0</v>
      </c>
      <c r="CM225" s="247" t="n">
        <v>0</v>
      </c>
      <c r="CN225" s="247" t="inlineStr">
        <is>
          <t>#REF!</t>
        </is>
      </c>
      <c r="CO225" s="251">
        <f>'[2]DATA CONSOLIDADA 2018-2025 '!$CM227-'b2'!$CG225</f>
        <v/>
      </c>
      <c r="CP225" s="253" t="n">
        <v>0</v>
      </c>
      <c r="CQ225" s="253" t="n">
        <v>0</v>
      </c>
      <c r="CR225" s="253" t="n">
        <v>0</v>
      </c>
      <c r="CS225" s="253" t="n">
        <v>0</v>
      </c>
      <c r="CT225" s="253" t="n">
        <v>0</v>
      </c>
      <c r="CU225" s="253" t="n">
        <v>0</v>
      </c>
      <c r="CV225" s="247" t="n">
        <v>0</v>
      </c>
      <c r="CW225" s="247" t="n">
        <v>0</v>
      </c>
      <c r="CX225" s="247" t="n">
        <v>0</v>
      </c>
      <c r="CY225" s="247" t="n">
        <v>0</v>
      </c>
      <c r="CZ225" s="247" t="n">
        <v>0</v>
      </c>
      <c r="DA225" s="247" t="n">
        <v>0</v>
      </c>
      <c r="DB225" s="247" t="n">
        <v>0</v>
      </c>
      <c r="DC225" s="255" t="n">
        <v>0</v>
      </c>
      <c r="DD225" s="255" t="n">
        <v>0</v>
      </c>
      <c r="DE225" s="255" t="n">
        <v>0</v>
      </c>
      <c r="DF225" s="255" t="n">
        <v>0</v>
      </c>
      <c r="DG225" s="255" t="n">
        <v>0</v>
      </c>
      <c r="DH225" s="255" t="n">
        <v>0</v>
      </c>
      <c r="DI225" s="256" t="n">
        <v>20287980672</v>
      </c>
      <c r="DJ225" s="257" t="inlineStr">
        <is>
          <t>COMUNIDAD NATIVA TRES ISLAS</t>
        </is>
      </c>
      <c r="DK225" s="257" t="inlineStr">
        <is>
          <t>05 Comunidades Campesinas</t>
        </is>
      </c>
      <c r="DL225" s="258" t="n"/>
      <c r="DM225" s="258" t="n"/>
      <c r="DN225" s="258" t="n"/>
      <c r="DO225" s="258" t="n"/>
      <c r="DP225" s="258" t="n"/>
      <c r="DQ225" s="258" t="n"/>
      <c r="DR225" s="258" t="n"/>
      <c r="DS225" s="258" t="n"/>
      <c r="DT225" s="258" t="n"/>
      <c r="DU225" s="258" t="n"/>
      <c r="DV225" s="258" t="n"/>
      <c r="DW225" s="258" t="n"/>
      <c r="DX225" s="258" t="n"/>
      <c r="DY225" s="258" t="n"/>
      <c r="DZ225" s="258" t="n"/>
      <c r="EA225" s="258" t="n"/>
      <c r="EB225" s="258" t="n"/>
      <c r="EC225" s="258" t="n"/>
      <c r="ED225" s="258" t="n"/>
      <c r="EE225" s="258" t="n"/>
    </row>
    <row r="226" hidden="1" ht="47.25" customHeight="1">
      <c r="A226" s="240" t="inlineStr">
        <is>
          <t>RECOLECTORES ORGANICOS DE LA NUEZ AMAZONICA DEL PERU</t>
        </is>
      </c>
      <c r="B226" s="240" t="inlineStr">
        <is>
          <t>CASTAÑA</t>
        </is>
      </c>
      <c r="C226" s="240" t="inlineStr">
        <is>
          <t>CASTAÑA</t>
        </is>
      </c>
      <c r="D226" s="240" t="inlineStr">
        <is>
          <t>MADRE DE DIOS</t>
        </is>
      </c>
      <c r="E226" s="240" t="inlineStr">
        <is>
          <t>170101</t>
        </is>
      </c>
      <c r="F226" s="240" t="inlineStr">
        <is>
          <t>MADRE DE DIOS</t>
        </is>
      </c>
      <c r="G226" s="240" t="inlineStr">
        <is>
          <t>TAMBOPATA</t>
        </is>
      </c>
      <c r="H226" s="240" t="inlineStr">
        <is>
          <t>TAMBOPATA</t>
        </is>
      </c>
      <c r="I226" s="241" t="n"/>
      <c r="J226" s="241" t="n">
        <v>1</v>
      </c>
      <c r="K226" s="241" t="n"/>
      <c r="L226" s="241" t="n"/>
      <c r="M226" s="241" t="n"/>
      <c r="N226" s="241" t="n"/>
      <c r="O226" s="241" t="n"/>
      <c r="P226" s="241" t="n"/>
      <c r="Q226" s="241" t="inlineStr">
        <is>
          <t>PAC</t>
        </is>
      </c>
      <c r="R226" s="242">
        <f>IF(I226=1,I$2,"")&amp;IF(J226=1,IF(I226=1,"-","")&amp;J$2,"")&amp;IF(K226=1,IF(OR(J226=1,I226=1),"-","")&amp;K$2,"")&amp;IF(L226=1,IF(OR(K226=1,J226=1,I226=1),"-","")&amp;L$2,"")&amp;IF(M226=1,IF(OR(L226=1,K226=1,J226=1,I226=1),"-","")&amp;M$2,"")&amp;IF(N226=1,IF(OR(M226=1,L226=1,K226=1,J226=1,I226=1),"-","")&amp;N$2,"")&amp;IF(O226=1,IF(OR(N226=1,M226=1,L226=1,K226=1,J226=1,I226=1),"-","")&amp;O$2,"")&amp;IF(P226=1,IF(I226=1," - ",IF(J226=1," - ",IF(K226=1," - ",IF(L226=1," - ",IF(M226=1," - ",IF(N226=1," - ",IF(O226=1," - ","")))))))&amp;P$2,"")</f>
        <v/>
      </c>
      <c r="S226" s="243">
        <f>SUM('b2'!$I226:$P226)</f>
        <v/>
      </c>
      <c r="T226" s="243">
        <f>IF(OR('b2'!$J226=1,'b2'!$K226=1,'b2'!$L226=1,'b2'!$M226=1,'b2'!$N226=1,'b2'!$O226=1,'b2'!$P226=1),"SI","NO")</f>
        <v/>
      </c>
      <c r="U226" s="243">
        <f>IF(OR('b2'!$K226=1,'b2'!$L226=1,'b2'!$M226=1,'b2'!$N226=1,'b2'!$O226=1,'b2'!$P226=1),"SI","NO")</f>
        <v/>
      </c>
      <c r="V226" s="244" t="n">
        <v>0</v>
      </c>
      <c r="W226" s="245" t="n">
        <v>0</v>
      </c>
      <c r="X226" s="245" t="n">
        <v>0</v>
      </c>
      <c r="Y226" s="244" t="n">
        <v>0</v>
      </c>
      <c r="Z226" s="245" t="n">
        <v>0</v>
      </c>
      <c r="AA226" s="245" t="n">
        <v>0</v>
      </c>
      <c r="AB226" s="244" t="n">
        <v>0</v>
      </c>
      <c r="AC226" s="245" t="n">
        <v>0</v>
      </c>
      <c r="AD226" s="245" t="n">
        <v>0</v>
      </c>
      <c r="AE226" s="244" t="n">
        <v>0</v>
      </c>
      <c r="AF226" s="245" t="n">
        <v>0</v>
      </c>
      <c r="AG226" s="245" t="n">
        <v>0</v>
      </c>
      <c r="AH226" s="244" t="n">
        <v>0</v>
      </c>
      <c r="AI226" s="245" t="n">
        <v>0</v>
      </c>
      <c r="AJ226" s="245" t="n">
        <v>0</v>
      </c>
      <c r="AK226" s="244" t="n">
        <v>0</v>
      </c>
      <c r="AL226" s="245" t="n">
        <v>0</v>
      </c>
      <c r="AM226" s="245" t="n">
        <v>0</v>
      </c>
      <c r="AN226" s="244" t="n">
        <v>0</v>
      </c>
      <c r="AO226" s="245" t="n">
        <v>0</v>
      </c>
      <c r="AP226" s="245" t="n">
        <v>0</v>
      </c>
      <c r="AQ226" s="244" t="n">
        <v>0</v>
      </c>
      <c r="AR226" s="244">
        <f>IF('b2'!$AQ226&gt;0,'b2'!$AQ226,IF('b2'!$AN226&gt;0,'b2'!$AN226,IF('b2'!$AK226&gt;0,'b2'!$AK226,IF('b2'!$AH226&gt;0,'b2'!$AH226,IF('b2'!$AE226&gt;0,'b2'!$AE226,IF('b2'!$AB226&gt;0,'b2'!$AB226,IF('b2'!$Y226&gt;0,'b2'!$Y226,IF('b2'!$V226&gt;0,'b2'!$V226," ---"))))))))</f>
        <v/>
      </c>
      <c r="AS226" s="246" t="n">
        <v>0</v>
      </c>
      <c r="AT226" s="246" t="n">
        <v>0</v>
      </c>
      <c r="AU226" s="246" t="n">
        <v>0</v>
      </c>
      <c r="AV226" s="246" t="n">
        <v>0</v>
      </c>
      <c r="AW226" s="246" t="n">
        <v>0</v>
      </c>
      <c r="AX226" s="246" t="n">
        <v>0</v>
      </c>
      <c r="AY226" s="246" t="n">
        <v>0</v>
      </c>
      <c r="AZ226" s="246" t="n">
        <v>0</v>
      </c>
      <c r="BA226" s="246" t="n">
        <v>0</v>
      </c>
      <c r="BB226" s="246" t="n">
        <v>0</v>
      </c>
      <c r="BC226" s="246" t="n">
        <v>0</v>
      </c>
      <c r="BD226" s="246" t="n">
        <v>0</v>
      </c>
      <c r="BE226" s="249" t="n">
        <v>0</v>
      </c>
      <c r="BF226" s="248" t="n">
        <v>0</v>
      </c>
      <c r="BG226" s="248" t="n">
        <v>0</v>
      </c>
      <c r="BH226" s="249" t="n">
        <v>0</v>
      </c>
      <c r="BI226" s="250" t="inlineStr">
        <is>
          <t>#REF!</t>
        </is>
      </c>
      <c r="BJ226" s="251" t="inlineStr">
        <is>
          <t>#REF!</t>
        </is>
      </c>
      <c r="BK226" s="248" t="n">
        <v>0</v>
      </c>
      <c r="BL226" s="248" t="n">
        <v>0</v>
      </c>
      <c r="BM226" s="249" t="n">
        <v>0</v>
      </c>
      <c r="BN226" s="250" t="inlineStr">
        <is>
          <t>#REF!</t>
        </is>
      </c>
      <c r="BO226" s="251" t="inlineStr">
        <is>
          <t>#REF!</t>
        </is>
      </c>
      <c r="BP226" s="259" t="n">
        <v>0</v>
      </c>
      <c r="BQ226" s="259" t="n">
        <v>0</v>
      </c>
      <c r="BR226" s="249" t="n">
        <v>0</v>
      </c>
      <c r="BS226" s="250" t="inlineStr">
        <is>
          <t>#REF!</t>
        </is>
      </c>
      <c r="BT226" s="251">
        <f>'[2]DATA CONSOLIDADA 2018-2025 '!$BR228-'b2'!$BO226</f>
        <v/>
      </c>
      <c r="BU226" s="248" t="n">
        <v>0</v>
      </c>
      <c r="BV226" s="248" t="n">
        <v>0</v>
      </c>
      <c r="BW226" s="249" t="n">
        <v>0</v>
      </c>
      <c r="BX226" s="250" t="inlineStr">
        <is>
          <t>#REF!</t>
        </is>
      </c>
      <c r="BY226" s="251" t="inlineStr">
        <is>
          <t>#REF!</t>
        </is>
      </c>
      <c r="BZ226" s="248" t="n">
        <v>0</v>
      </c>
      <c r="CA226" s="248" t="n">
        <v>0</v>
      </c>
      <c r="CB226" s="249" t="n">
        <v>0</v>
      </c>
      <c r="CC226" s="250" t="inlineStr">
        <is>
          <t>#REF!</t>
        </is>
      </c>
      <c r="CD226" s="251">
        <f>'[2]DATA CONSOLIDADA 2018-2025 '!$CB228-'b2'!$BW226</f>
        <v/>
      </c>
      <c r="CE226" s="253" t="n">
        <v>0</v>
      </c>
      <c r="CF226" s="253" t="n">
        <v>0</v>
      </c>
      <c r="CG226" s="254" t="n">
        <v>0</v>
      </c>
      <c r="CH226" s="250" t="inlineStr">
        <is>
          <t>#REF!</t>
        </is>
      </c>
      <c r="CI226" s="251">
        <f>'[2]DATA CONSOLIDADA 2018-2025 '!$CG228-'b2'!$CB226</f>
        <v/>
      </c>
      <c r="CJ226" s="247" t="inlineStr">
        <is>
          <t>#REF!</t>
        </is>
      </c>
      <c r="CK226" s="247" t="n">
        <v>0</v>
      </c>
      <c r="CL226" s="247" t="n">
        <v>0</v>
      </c>
      <c r="CM226" s="247" t="n">
        <v>0</v>
      </c>
      <c r="CN226" s="247" t="inlineStr">
        <is>
          <t>#REF!</t>
        </is>
      </c>
      <c r="CO226" s="251">
        <f>'[2]DATA CONSOLIDADA 2018-2025 '!$CM228-'b2'!$CG226</f>
        <v/>
      </c>
      <c r="CP226" s="253" t="n">
        <v>0</v>
      </c>
      <c r="CQ226" s="253" t="n">
        <v>0</v>
      </c>
      <c r="CR226" s="253" t="n">
        <v>0</v>
      </c>
      <c r="CS226" s="253" t="n">
        <v>0</v>
      </c>
      <c r="CT226" s="253" t="n">
        <v>0</v>
      </c>
      <c r="CU226" s="253" t="n">
        <v>0</v>
      </c>
      <c r="CV226" s="247" t="n">
        <v>0</v>
      </c>
      <c r="CW226" s="247" t="n">
        <v>0</v>
      </c>
      <c r="CX226" s="247" t="n">
        <v>0</v>
      </c>
      <c r="CY226" s="247" t="n">
        <v>0</v>
      </c>
      <c r="CZ226" s="247" t="n">
        <v>0</v>
      </c>
      <c r="DA226" s="247" t="n">
        <v>0</v>
      </c>
      <c r="DB226" s="247" t="n">
        <v>0</v>
      </c>
      <c r="DC226" s="255" t="n">
        <v>0</v>
      </c>
      <c r="DD226" s="255" t="n">
        <v>0</v>
      </c>
      <c r="DE226" s="255" t="n">
        <v>0</v>
      </c>
      <c r="DF226" s="255" t="n">
        <v>0</v>
      </c>
      <c r="DG226" s="255" t="n">
        <v>0</v>
      </c>
      <c r="DH226" s="255" t="n">
        <v>0</v>
      </c>
      <c r="DI226" s="256" t="n">
        <v>20527491232</v>
      </c>
      <c r="DJ226" s="257" t="inlineStr">
        <is>
          <t>RECOLECTORES ORGANICOS DE LA NUEZ AMAZONICA DEL PERU</t>
        </is>
      </c>
      <c r="DK226" s="257" t="inlineStr">
        <is>
          <t>01 Asociación</t>
        </is>
      </c>
      <c r="DL226" s="258" t="n"/>
      <c r="DM226" s="258" t="n"/>
      <c r="DN226" s="258" t="n"/>
      <c r="DO226" s="258" t="n"/>
      <c r="DP226" s="258" t="n"/>
      <c r="DQ226" s="258" t="n"/>
      <c r="DR226" s="258" t="n"/>
      <c r="DS226" s="258" t="n"/>
      <c r="DT226" s="258" t="n"/>
      <c r="DU226" s="258" t="n"/>
      <c r="DV226" s="258" t="n"/>
      <c r="DW226" s="258" t="n"/>
      <c r="DX226" s="258" t="n"/>
      <c r="DY226" s="258" t="n"/>
      <c r="DZ226" s="258" t="n"/>
      <c r="EA226" s="258" t="n"/>
      <c r="EB226" s="258" t="n"/>
      <c r="EC226" s="258" t="n"/>
      <c r="ED226" s="258" t="n"/>
      <c r="EE226" s="258" t="n"/>
    </row>
    <row r="227" hidden="1" ht="47.25" customHeight="1">
      <c r="A227" s="240" t="inlineStr">
        <is>
          <t>ASOCIACION COMUNIDAD AGRARIA ARCA PACAHUARA</t>
        </is>
      </c>
      <c r="B227" s="240" t="inlineStr">
        <is>
          <t>MAÍZ</t>
        </is>
      </c>
      <c r="C227" s="240" t="inlineStr">
        <is>
          <t>MAÍZ</t>
        </is>
      </c>
      <c r="D227" s="240" t="inlineStr">
        <is>
          <t>MADRE DE DIOS</t>
        </is>
      </c>
      <c r="E227" s="240" t="inlineStr">
        <is>
          <t>170302</t>
        </is>
      </c>
      <c r="F227" s="240" t="inlineStr">
        <is>
          <t>MADRE DE DIOS</t>
        </is>
      </c>
      <c r="G227" s="240" t="inlineStr">
        <is>
          <t>TAHUAMANU</t>
        </is>
      </c>
      <c r="H227" s="240" t="inlineStr">
        <is>
          <t>IBERIA</t>
        </is>
      </c>
      <c r="I227" s="241" t="n"/>
      <c r="J227" s="241" t="n">
        <v>1</v>
      </c>
      <c r="K227" s="241" t="n"/>
      <c r="L227" s="241" t="n"/>
      <c r="M227" s="241" t="n"/>
      <c r="N227" s="241" t="n"/>
      <c r="O227" s="241" t="n"/>
      <c r="P227" s="241" t="n"/>
      <c r="Q227" s="241" t="inlineStr">
        <is>
          <t>PAC</t>
        </is>
      </c>
      <c r="R227" s="242">
        <f>IF(I227=1,I$2,"")&amp;IF(J227=1,IF(I227=1,"-","")&amp;J$2,"")&amp;IF(K227=1,IF(OR(J227=1,I227=1),"-","")&amp;K$2,"")&amp;IF(L227=1,IF(OR(K227=1,J227=1,I227=1),"-","")&amp;L$2,"")&amp;IF(M227=1,IF(OR(L227=1,K227=1,J227=1,I227=1),"-","")&amp;M$2,"")&amp;IF(N227=1,IF(OR(M227=1,L227=1,K227=1,J227=1,I227=1),"-","")&amp;N$2,"")&amp;IF(O227=1,IF(OR(N227=1,M227=1,L227=1,K227=1,J227=1,I227=1),"-","")&amp;O$2,"")&amp;IF(P227=1,IF(I227=1," - ",IF(J227=1," - ",IF(K227=1," - ",IF(L227=1," - ",IF(M227=1," - ",IF(N227=1," - ",IF(O227=1," - ","")))))))&amp;P$2,"")</f>
        <v/>
      </c>
      <c r="S227" s="243">
        <f>SUM('b2'!$I227:$P227)</f>
        <v/>
      </c>
      <c r="T227" s="243">
        <f>IF(OR('b2'!$J227=1,'b2'!$K227=1,'b2'!$L227=1,'b2'!$M227=1,'b2'!$N227=1,'b2'!$O227=1,'b2'!$P227=1),"SI","NO")</f>
        <v/>
      </c>
      <c r="U227" s="243">
        <f>IF(OR('b2'!$K227=1,'b2'!$L227=1,'b2'!$M227=1,'b2'!$N227=1,'b2'!$O227=1,'b2'!$P227=1),"SI","NO")</f>
        <v/>
      </c>
      <c r="V227" s="244" t="n">
        <v>0</v>
      </c>
      <c r="W227" s="245" t="n">
        <v>201</v>
      </c>
      <c r="X227" s="245" t="n">
        <v>48</v>
      </c>
      <c r="Y227" s="244" t="n">
        <v>249</v>
      </c>
      <c r="Z227" s="245" t="n">
        <v>0</v>
      </c>
      <c r="AA227" s="245" t="n">
        <v>0</v>
      </c>
      <c r="AB227" s="244" t="n">
        <v>0</v>
      </c>
      <c r="AC227" s="245" t="n">
        <v>0</v>
      </c>
      <c r="AD227" s="245" t="n">
        <v>0</v>
      </c>
      <c r="AE227" s="244" t="n">
        <v>0</v>
      </c>
      <c r="AF227" s="245" t="n">
        <v>0</v>
      </c>
      <c r="AG227" s="245" t="n">
        <v>0</v>
      </c>
      <c r="AH227" s="244" t="n">
        <v>0</v>
      </c>
      <c r="AI227" s="245" t="n">
        <v>0</v>
      </c>
      <c r="AJ227" s="245" t="n">
        <v>0</v>
      </c>
      <c r="AK227" s="244" t="n">
        <v>0</v>
      </c>
      <c r="AL227" s="245" t="n">
        <v>0</v>
      </c>
      <c r="AM227" s="245" t="n">
        <v>0</v>
      </c>
      <c r="AN227" s="244" t="n">
        <v>0</v>
      </c>
      <c r="AO227" s="245" t="n">
        <v>0</v>
      </c>
      <c r="AP227" s="245" t="n">
        <v>0</v>
      </c>
      <c r="AQ227" s="244" t="n">
        <v>0</v>
      </c>
      <c r="AR227" s="244">
        <f>IF('b2'!$AQ227&gt;0,'b2'!$AQ227,IF('b2'!$AN227&gt;0,'b2'!$AN227,IF('b2'!$AK227&gt;0,'b2'!$AK227,IF('b2'!$AH227&gt;0,'b2'!$AH227,IF('b2'!$AE227&gt;0,'b2'!$AE227,IF('b2'!$AB227&gt;0,'b2'!$AB227,IF('b2'!$Y227&gt;0,'b2'!$Y227,IF('b2'!$V227&gt;0,'b2'!$V227," ---"))))))))</f>
        <v/>
      </c>
      <c r="AS227" s="246" t="n">
        <v>0</v>
      </c>
      <c r="AT227" s="246" t="n">
        <v>0</v>
      </c>
      <c r="AU227" s="246" t="n">
        <v>0</v>
      </c>
      <c r="AV227" s="246" t="n">
        <v>0</v>
      </c>
      <c r="AW227" s="246" t="n">
        <v>0</v>
      </c>
      <c r="AX227" s="246" t="n">
        <v>0</v>
      </c>
      <c r="AY227" s="246" t="n">
        <v>0</v>
      </c>
      <c r="AZ227" s="246" t="n">
        <v>0</v>
      </c>
      <c r="BA227" s="246" t="n">
        <v>0</v>
      </c>
      <c r="BB227" s="246" t="n">
        <v>0</v>
      </c>
      <c r="BC227" s="246" t="n">
        <v>0</v>
      </c>
      <c r="BD227" s="246" t="n">
        <v>0</v>
      </c>
      <c r="BE227" s="249" t="n">
        <v>0</v>
      </c>
      <c r="BF227" s="248" t="n">
        <v>0</v>
      </c>
      <c r="BG227" s="248" t="n">
        <v>0</v>
      </c>
      <c r="BH227" s="249" t="n">
        <v>0</v>
      </c>
      <c r="BI227" s="250" t="inlineStr">
        <is>
          <t>#REF!</t>
        </is>
      </c>
      <c r="BJ227" s="251" t="inlineStr">
        <is>
          <t>#REF!</t>
        </is>
      </c>
      <c r="BK227" s="248" t="n">
        <v>0</v>
      </c>
      <c r="BL227" s="248" t="n">
        <v>0</v>
      </c>
      <c r="BM227" s="249" t="n">
        <v>0</v>
      </c>
      <c r="BN227" s="250" t="inlineStr">
        <is>
          <t>#REF!</t>
        </is>
      </c>
      <c r="BO227" s="251" t="inlineStr">
        <is>
          <t>#REF!</t>
        </is>
      </c>
      <c r="BP227" s="248" t="n">
        <v>0</v>
      </c>
      <c r="BQ227" s="248" t="n">
        <v>0</v>
      </c>
      <c r="BR227" s="249" t="n">
        <v>0</v>
      </c>
      <c r="BS227" s="250" t="inlineStr">
        <is>
          <t>#REF!</t>
        </is>
      </c>
      <c r="BT227" s="251">
        <f>'[2]DATA CONSOLIDADA 2018-2025 '!$BR229-'b2'!$BO227</f>
        <v/>
      </c>
      <c r="BU227" s="248" t="n">
        <v>0</v>
      </c>
      <c r="BV227" s="248" t="n">
        <v>0</v>
      </c>
      <c r="BW227" s="249" t="n">
        <v>0</v>
      </c>
      <c r="BX227" s="250" t="inlineStr">
        <is>
          <t>#REF!</t>
        </is>
      </c>
      <c r="BY227" s="251" t="inlineStr">
        <is>
          <t>#REF!</t>
        </is>
      </c>
      <c r="BZ227" s="248" t="n">
        <v>0</v>
      </c>
      <c r="CA227" s="248" t="n">
        <v>0</v>
      </c>
      <c r="CB227" s="249" t="n">
        <v>0</v>
      </c>
      <c r="CC227" s="250" t="inlineStr">
        <is>
          <t>#REF!</t>
        </is>
      </c>
      <c r="CD227" s="251">
        <f>'[2]DATA CONSOLIDADA 2018-2025 '!$CB229-'b2'!$BW227</f>
        <v/>
      </c>
      <c r="CE227" s="253" t="n">
        <v>0</v>
      </c>
      <c r="CF227" s="253" t="n">
        <v>0</v>
      </c>
      <c r="CG227" s="254" t="n">
        <v>0</v>
      </c>
      <c r="CH227" s="250" t="inlineStr">
        <is>
          <t>#REF!</t>
        </is>
      </c>
      <c r="CI227" s="251">
        <f>'[2]DATA CONSOLIDADA 2018-2025 '!$CG229-'b2'!$CB227</f>
        <v/>
      </c>
      <c r="CJ227" s="247" t="inlineStr">
        <is>
          <t>#REF!</t>
        </is>
      </c>
      <c r="CK227" s="247" t="n">
        <v>0</v>
      </c>
      <c r="CL227" s="247" t="n">
        <v>0</v>
      </c>
      <c r="CM227" s="247" t="n">
        <v>0</v>
      </c>
      <c r="CN227" s="247" t="inlineStr">
        <is>
          <t>#REF!</t>
        </is>
      </c>
      <c r="CO227" s="251">
        <f>'[2]DATA CONSOLIDADA 2018-2025 '!$CM229-'b2'!$CG227</f>
        <v/>
      </c>
      <c r="CP227" s="253" t="n">
        <v>0</v>
      </c>
      <c r="CQ227" s="253" t="n">
        <v>0</v>
      </c>
      <c r="CR227" s="253" t="n">
        <v>0</v>
      </c>
      <c r="CS227" s="253" t="n">
        <v>0</v>
      </c>
      <c r="CT227" s="253" t="n">
        <v>0</v>
      </c>
      <c r="CU227" s="253" t="n">
        <v>0</v>
      </c>
      <c r="CV227" s="247" t="n">
        <v>0</v>
      </c>
      <c r="CW227" s="247" t="n">
        <v>0</v>
      </c>
      <c r="CX227" s="247" t="n">
        <v>0</v>
      </c>
      <c r="CY227" s="247" t="n">
        <v>0</v>
      </c>
      <c r="CZ227" s="247" t="n">
        <v>0</v>
      </c>
      <c r="DA227" s="247" t="n">
        <v>0</v>
      </c>
      <c r="DB227" s="247" t="n">
        <v>0</v>
      </c>
      <c r="DC227" s="255" t="n">
        <v>0</v>
      </c>
      <c r="DD227" s="255" t="n">
        <v>0</v>
      </c>
      <c r="DE227" s="255" t="n">
        <v>0</v>
      </c>
      <c r="DF227" s="255" t="n">
        <v>0</v>
      </c>
      <c r="DG227" s="255" t="n">
        <v>0</v>
      </c>
      <c r="DH227" s="255" t="n">
        <v>0</v>
      </c>
      <c r="DI227" s="256" t="n">
        <v>20542813742</v>
      </c>
      <c r="DJ227" s="257" t="inlineStr">
        <is>
          <t>ASOCIACION COMUNIDAD AGRARIA ARCA PACAHUARA</t>
        </is>
      </c>
      <c r="DK227" s="257" t="inlineStr">
        <is>
          <t>01 Asociación</t>
        </is>
      </c>
      <c r="DL227" s="258" t="n"/>
      <c r="DM227" s="258" t="n"/>
      <c r="DN227" s="258" t="n"/>
      <c r="DO227" s="258" t="n"/>
      <c r="DP227" s="258" t="n"/>
      <c r="DQ227" s="258" t="n"/>
      <c r="DR227" s="258" t="n"/>
      <c r="DS227" s="258" t="n"/>
      <c r="DT227" s="258" t="n"/>
      <c r="DU227" s="258" t="n"/>
      <c r="DV227" s="258" t="n"/>
      <c r="DW227" s="258" t="n"/>
      <c r="DX227" s="258" t="n"/>
      <c r="DY227" s="258" t="n"/>
      <c r="DZ227" s="258" t="n"/>
      <c r="EA227" s="258" t="n"/>
      <c r="EB227" s="258" t="n"/>
      <c r="EC227" s="258" t="n"/>
      <c r="ED227" s="258" t="n"/>
      <c r="EE227" s="258" t="n"/>
    </row>
    <row r="228" ht="47.25" customHeight="1">
      <c r="A228" s="240" t="inlineStr">
        <is>
          <t>COOPERATIVA AGRARIA DE SERVICIOS MÚLTIPLES SUR ORIENTE - COOPSSUR ORIENTE</t>
        </is>
      </c>
      <c r="B228" s="240" t="inlineStr">
        <is>
          <t>CACAO</t>
        </is>
      </c>
      <c r="C228" s="240" t="inlineStr">
        <is>
          <t>CACAO</t>
        </is>
      </c>
      <c r="D228" s="240" t="inlineStr">
        <is>
          <t>MADRE DE DIOS</t>
        </is>
      </c>
      <c r="E228" s="240" t="inlineStr">
        <is>
          <t>170101</t>
        </is>
      </c>
      <c r="F228" s="240" t="inlineStr">
        <is>
          <t>MADRE DE DIOS</t>
        </is>
      </c>
      <c r="G228" s="240" t="inlineStr">
        <is>
          <t>TAMBOPATA</t>
        </is>
      </c>
      <c r="H228" s="240" t="inlineStr">
        <is>
          <t>TAMBOPATA</t>
        </is>
      </c>
      <c r="I228" s="241" t="n"/>
      <c r="J228" s="241" t="n">
        <v>1</v>
      </c>
      <c r="K228" s="241" t="n">
        <v>1</v>
      </c>
      <c r="L228" s="241" t="n">
        <v>1</v>
      </c>
      <c r="M228" s="241" t="n">
        <v>1</v>
      </c>
      <c r="N228" s="241" t="n">
        <v>1</v>
      </c>
      <c r="O228" s="241" t="n"/>
      <c r="P228" s="241" t="n"/>
      <c r="Q228" s="241" t="inlineStr">
        <is>
          <t>PAC</t>
        </is>
      </c>
      <c r="R228" s="242">
        <f>IF(I228=1,I$2,"")&amp;IF(J228=1,IF(I228=1,"-","")&amp;J$2,"")&amp;IF(K228=1,IF(OR(J228=1,I228=1),"-","")&amp;K$2,"")&amp;IF(L228=1,IF(OR(K228=1,J228=1,I228=1),"-","")&amp;L$2,"")&amp;IF(M228=1,IF(OR(L228=1,K228=1,J228=1,I228=1),"-","")&amp;M$2,"")&amp;IF(N228=1,IF(OR(M228=1,L228=1,K228=1,J228=1,I228=1),"-","")&amp;N$2,"")&amp;IF(O228=1,IF(OR(N228=1,M228=1,L228=1,K228=1,J228=1,I228=1),"-","")&amp;O$2,"")&amp;IF(P228=1,IF(I228=1," - ",IF(J228=1," - ",IF(K228=1," - ",IF(L228=1," - ",IF(M228=1," - ",IF(N228=1," - ",IF(O228=1," - ","")))))))&amp;P$2,"")</f>
        <v/>
      </c>
      <c r="S228" s="243">
        <f>SUM('b2'!$I228:$P228)</f>
        <v/>
      </c>
      <c r="T228" s="243">
        <f>IF(OR('b2'!$J228=1,'b2'!$K228=1,'b2'!$L228=1,'b2'!$M228=1,'b2'!$N228=1,'b2'!$O228=1,'b2'!$P228=1),"SI","NO")</f>
        <v/>
      </c>
      <c r="U228" s="243">
        <f>IF(OR('b2'!$K228=1,'b2'!$L228=1,'b2'!$M228=1,'b2'!$N228=1,'b2'!$O228=1,'b2'!$P228=1),"SI","NO")</f>
        <v/>
      </c>
      <c r="V228" s="244" t="n">
        <v>0</v>
      </c>
      <c r="W228" s="245" t="n">
        <v>41</v>
      </c>
      <c r="X228" s="245" t="n">
        <v>11</v>
      </c>
      <c r="Y228" s="244" t="n">
        <v>52</v>
      </c>
      <c r="Z228" s="245" t="n">
        <v>37</v>
      </c>
      <c r="AA228" s="245" t="n">
        <v>15</v>
      </c>
      <c r="AB228" s="244" t="n">
        <v>52</v>
      </c>
      <c r="AC228" s="245" t="n">
        <v>61</v>
      </c>
      <c r="AD228" s="245" t="n">
        <v>29</v>
      </c>
      <c r="AE228" s="244" t="n">
        <v>90</v>
      </c>
      <c r="AF228" s="245" t="n">
        <v>61</v>
      </c>
      <c r="AG228" s="245" t="n">
        <v>29</v>
      </c>
      <c r="AH228" s="244" t="n">
        <v>90</v>
      </c>
      <c r="AI228" s="245" t="n">
        <v>61</v>
      </c>
      <c r="AJ228" s="245" t="n">
        <v>29</v>
      </c>
      <c r="AK228" s="244" t="n">
        <v>90</v>
      </c>
      <c r="AL228" s="245" t="n">
        <v>0</v>
      </c>
      <c r="AM228" s="245" t="n">
        <v>0</v>
      </c>
      <c r="AN228" s="244" t="n">
        <v>0</v>
      </c>
      <c r="AO228" s="245" t="n">
        <v>0</v>
      </c>
      <c r="AP228" s="245" t="n">
        <v>0</v>
      </c>
      <c r="AQ228" s="244" t="n">
        <v>0</v>
      </c>
      <c r="AR228" s="244">
        <f>IF('b2'!$AQ228&gt;0,'b2'!$AQ228,IF('b2'!$AN228&gt;0,'b2'!$AN228,IF('b2'!$AK228&gt;0,'b2'!$AK228,IF('b2'!$AH228&gt;0,'b2'!$AH228,IF('b2'!$AE228&gt;0,'b2'!$AE228,IF('b2'!$AB228&gt;0,'b2'!$AB228,IF('b2'!$Y228&gt;0,'b2'!$Y228,IF('b2'!$V228&gt;0,'b2'!$V228," ---"))))))))</f>
        <v/>
      </c>
      <c r="AS228" s="246" t="n">
        <v>0</v>
      </c>
      <c r="AT228" s="246" t="n">
        <v>0</v>
      </c>
      <c r="AU228" s="246" t="n">
        <v>35</v>
      </c>
      <c r="AV228" s="246" t="n">
        <v>4</v>
      </c>
      <c r="AW228" s="246" t="n">
        <v>32</v>
      </c>
      <c r="AX228" s="246" t="n">
        <v>7</v>
      </c>
      <c r="AY228" s="246" t="n">
        <v>36</v>
      </c>
      <c r="AZ228" s="246" t="n">
        <v>3</v>
      </c>
      <c r="BA228" s="246" t="n">
        <v>0</v>
      </c>
      <c r="BB228" s="246" t="n">
        <v>0</v>
      </c>
      <c r="BC228" s="246" t="n">
        <v>0</v>
      </c>
      <c r="BD228" s="246" t="n">
        <v>0</v>
      </c>
      <c r="BE228" s="249" t="n">
        <v>0</v>
      </c>
      <c r="BF228" s="248" t="n">
        <v>0</v>
      </c>
      <c r="BG228" s="248" t="n">
        <v>0</v>
      </c>
      <c r="BH228" s="249" t="n">
        <v>0</v>
      </c>
      <c r="BI228" s="250" t="inlineStr">
        <is>
          <t>#REF!</t>
        </is>
      </c>
      <c r="BJ228" s="251" t="inlineStr">
        <is>
          <t>#REF!</t>
        </is>
      </c>
      <c r="BK228" s="248" t="n">
        <v>921293.49</v>
      </c>
      <c r="BL228" s="248" t="n">
        <v>0</v>
      </c>
      <c r="BM228" s="249" t="n">
        <v>921293.49</v>
      </c>
      <c r="BN228" s="250" t="inlineStr">
        <is>
          <t>#REF!</t>
        </is>
      </c>
      <c r="BO228" s="251" t="inlineStr">
        <is>
          <t>#REF!</t>
        </is>
      </c>
      <c r="BP228" s="248" t="n">
        <v>1558542.81</v>
      </c>
      <c r="BQ228" s="248" t="n">
        <v>0</v>
      </c>
      <c r="BR228" s="249" t="n">
        <v>1558542.81</v>
      </c>
      <c r="BS228" s="250" t="inlineStr">
        <is>
          <t>#REF!</t>
        </is>
      </c>
      <c r="BT228" s="251">
        <f>'[2]DATA CONSOLIDADA 2018-2025 '!$BR230-'b2'!$BO228</f>
        <v/>
      </c>
      <c r="BU228" s="248" t="n">
        <v>1754342.05</v>
      </c>
      <c r="BV228" s="248" t="n">
        <v>38679.79</v>
      </c>
      <c r="BW228" s="249" t="n">
        <v>1793021.84</v>
      </c>
      <c r="BX228" s="250" t="inlineStr">
        <is>
          <t>#REF!</t>
        </is>
      </c>
      <c r="BY228" s="251" t="inlineStr">
        <is>
          <t>#REF!</t>
        </is>
      </c>
      <c r="BZ228" s="248" t="n">
        <v>2476844.9</v>
      </c>
      <c r="CA228" s="248" t="n">
        <v>323500.25</v>
      </c>
      <c r="CB228" s="249" t="n">
        <v>2800345.15</v>
      </c>
      <c r="CC228" s="250" t="inlineStr">
        <is>
          <t>#REF!</t>
        </is>
      </c>
      <c r="CD228" s="251">
        <f>'[2]DATA CONSOLIDADA 2018-2025 '!$CB230-'b2'!$BW228</f>
        <v/>
      </c>
      <c r="CE228" s="253" t="n">
        <v>0</v>
      </c>
      <c r="CF228" s="253" t="n">
        <v>0</v>
      </c>
      <c r="CG228" s="254" t="n">
        <v>0</v>
      </c>
      <c r="CH228" s="250" t="inlineStr">
        <is>
          <t>#REF!</t>
        </is>
      </c>
      <c r="CI228" s="251">
        <f>'[2]DATA CONSOLIDADA 2018-2025 '!$CG230-'b2'!$CB228</f>
        <v/>
      </c>
      <c r="CJ228" s="247" t="inlineStr">
        <is>
          <t>#REF!</t>
        </is>
      </c>
      <c r="CK228" s="247" t="n">
        <v>0</v>
      </c>
      <c r="CL228" s="247" t="n">
        <v>0</v>
      </c>
      <c r="CM228" s="247" t="n">
        <v>0</v>
      </c>
      <c r="CN228" s="247" t="inlineStr">
        <is>
          <t>#REF!</t>
        </is>
      </c>
      <c r="CO228" s="251">
        <f>'[2]DATA CONSOLIDADA 2018-2025 '!$CM230-'b2'!$CG228</f>
        <v/>
      </c>
      <c r="CP228" s="253" t="n">
        <v>184</v>
      </c>
      <c r="CQ228" s="253" t="n">
        <v>0</v>
      </c>
      <c r="CR228" s="253" t="n">
        <v>0</v>
      </c>
      <c r="CS228" s="253" t="n">
        <v>2800161.1475</v>
      </c>
      <c r="CT228" s="253" t="n">
        <v>0</v>
      </c>
      <c r="CU228" s="253" t="n">
        <v>0</v>
      </c>
      <c r="CV228" s="247" t="n">
        <v>2800345.1475</v>
      </c>
      <c r="CW228" s="247" t="n">
        <v>0</v>
      </c>
      <c r="CX228" s="247" t="n">
        <v>0</v>
      </c>
      <c r="CY228" s="247" t="n">
        <v>0</v>
      </c>
      <c r="CZ228" s="247" t="n">
        <v>0</v>
      </c>
      <c r="DA228" s="247" t="n">
        <v>0</v>
      </c>
      <c r="DB228" s="247" t="n">
        <v>0</v>
      </c>
      <c r="DC228" s="255" t="n">
        <v>0</v>
      </c>
      <c r="DD228" s="255" t="n">
        <v>0</v>
      </c>
      <c r="DE228" s="255" t="n">
        <v>0</v>
      </c>
      <c r="DF228" s="255" t="n">
        <v>0</v>
      </c>
      <c r="DG228" s="255" t="n">
        <v>0</v>
      </c>
      <c r="DH228" s="255" t="n">
        <v>0</v>
      </c>
      <c r="DI228" s="256" t="n">
        <v>20604151954</v>
      </c>
      <c r="DJ228" s="257" t="inlineStr">
        <is>
          <t>COOPERATIVA AGRARIA DE SERVICIOS MULTIPLES SUR ORIENTE - COOPSSUR ORIENTE</t>
        </is>
      </c>
      <c r="DK228" s="257" t="inlineStr">
        <is>
          <t>02 Cooperativa</t>
        </is>
      </c>
      <c r="DL228" s="258" t="n"/>
      <c r="DM228" s="258" t="n"/>
      <c r="DN228" s="258" t="n"/>
      <c r="DO228" s="258" t="n"/>
      <c r="DP228" s="258" t="n"/>
      <c r="DQ228" s="258" t="n"/>
      <c r="DR228" s="258" t="n"/>
      <c r="DS228" s="258" t="n"/>
      <c r="DT228" s="258" t="n"/>
      <c r="DU228" s="258" t="n"/>
      <c r="DV228" s="258" t="n"/>
      <c r="DW228" s="258" t="n"/>
      <c r="DX228" s="258" t="n"/>
      <c r="DY228" s="258" t="n"/>
      <c r="DZ228" s="258" t="n"/>
      <c r="EA228" s="258" t="n"/>
      <c r="EB228" s="258" t="n"/>
      <c r="EC228" s="258" t="n"/>
      <c r="ED228" s="258" t="n"/>
      <c r="EE228" s="258" t="n"/>
    </row>
    <row r="229" hidden="1" ht="47.25" customHeight="1">
      <c r="A229" s="240" t="inlineStr">
        <is>
          <t>ASOCIACIÓN DE PALMICULTORES SAN JUAN</t>
        </is>
      </c>
      <c r="B229" s="240" t="inlineStr">
        <is>
          <t>AGUAJE</t>
        </is>
      </c>
      <c r="C229" s="240" t="inlineStr">
        <is>
          <t>AGUAJE</t>
        </is>
      </c>
      <c r="D229" s="240" t="inlineStr">
        <is>
          <t>MADRE DE DIOS</t>
        </is>
      </c>
      <c r="E229" s="240" t="inlineStr">
        <is>
          <t>170101</t>
        </is>
      </c>
      <c r="F229" s="240" t="inlineStr">
        <is>
          <t>MADRE DE DIOS</t>
        </is>
      </c>
      <c r="G229" s="240" t="inlineStr">
        <is>
          <t>TAMBOPATA</t>
        </is>
      </c>
      <c r="H229" s="240" t="inlineStr">
        <is>
          <t>TAMBOPATA</t>
        </is>
      </c>
      <c r="I229" s="241" t="n"/>
      <c r="J229" s="241" t="n"/>
      <c r="K229" s="241" t="n"/>
      <c r="L229" s="241" t="n">
        <v>1</v>
      </c>
      <c r="M229" s="241" t="n">
        <v>1</v>
      </c>
      <c r="N229" s="241" t="n">
        <v>1</v>
      </c>
      <c r="O229" s="241" t="n">
        <v>1</v>
      </c>
      <c r="P229" s="241" t="n">
        <v>1</v>
      </c>
      <c r="Q229" s="241" t="inlineStr">
        <is>
          <t>PAC</t>
        </is>
      </c>
      <c r="R229" s="242">
        <f>IF(I229=1,I$2,"")&amp;IF(J229=1,IF(I229=1,"-","")&amp;J$2,"")&amp;IF(K229=1,IF(OR(J229=1,I229=1),"-","")&amp;K$2,"")&amp;IF(L229=1,IF(OR(K229=1,J229=1,I229=1),"-","")&amp;L$2,"")&amp;IF(M229=1,IF(OR(L229=1,K229=1,J229=1,I229=1),"-","")&amp;M$2,"")&amp;IF(N229=1,IF(OR(M229=1,L229=1,K229=1,J229=1,I229=1),"-","")&amp;N$2,"")&amp;IF(O229=1,IF(OR(N229=1,M229=1,L229=1,K229=1,J229=1,I229=1),"-","")&amp;O$2,"")&amp;IF(P229=1,IF(I229=1," - ",IF(J229=1," - ",IF(K229=1," - ",IF(L229=1," - ",IF(M229=1," - ",IF(N229=1," - ",IF(O229=1," - ","")))))))&amp;P$2,"")</f>
        <v/>
      </c>
      <c r="S229" s="243">
        <f>SUM('b2'!$I229:$P229)</f>
        <v/>
      </c>
      <c r="T229" s="243">
        <f>IF(OR('b2'!$J229=1,'b2'!$K229=1,'b2'!$L229=1,'b2'!$M229=1,'b2'!$N229=1,'b2'!$O229=1,'b2'!$P229=1),"SI","NO")</f>
        <v/>
      </c>
      <c r="U229" s="243">
        <f>IF(OR('b2'!$K229=1,'b2'!$L229=1,'b2'!$M229=1,'b2'!$N229=1,'b2'!$O229=1,'b2'!$P229=1),"SI","NO")</f>
        <v/>
      </c>
      <c r="V229" s="244" t="n">
        <v>0</v>
      </c>
      <c r="W229" s="245" t="n">
        <v>0</v>
      </c>
      <c r="X229" s="245" t="n">
        <v>0</v>
      </c>
      <c r="Y229" s="244" t="n">
        <v>0</v>
      </c>
      <c r="Z229" s="245" t="n">
        <v>0</v>
      </c>
      <c r="AA229" s="245" t="n">
        <v>0</v>
      </c>
      <c r="AB229" s="244" t="n">
        <v>0</v>
      </c>
      <c r="AC229" s="245" t="n">
        <v>14</v>
      </c>
      <c r="AD229" s="245" t="n">
        <v>6</v>
      </c>
      <c r="AE229" s="244" t="n">
        <v>20</v>
      </c>
      <c r="AF229" s="245" t="n">
        <v>14</v>
      </c>
      <c r="AG229" s="245" t="n">
        <v>6</v>
      </c>
      <c r="AH229" s="244" t="n">
        <v>20</v>
      </c>
      <c r="AI229" s="245" t="n">
        <v>14</v>
      </c>
      <c r="AJ229" s="245" t="n">
        <v>6</v>
      </c>
      <c r="AK229" s="244" t="n">
        <v>20</v>
      </c>
      <c r="AL229" s="245" t="n">
        <v>14</v>
      </c>
      <c r="AM229" s="245" t="n">
        <v>6</v>
      </c>
      <c r="AN229" s="244" t="n">
        <v>20</v>
      </c>
      <c r="AO229" s="245" t="n">
        <v>14</v>
      </c>
      <c r="AP229" s="245" t="n">
        <v>6</v>
      </c>
      <c r="AQ229" s="244" t="n">
        <v>20</v>
      </c>
      <c r="AR229" s="244">
        <f>IF('b2'!$AQ229&gt;0,'b2'!$AQ229,IF('b2'!$AN229&gt;0,'b2'!$AN229,IF('b2'!$AK229&gt;0,'b2'!$AK229,IF('b2'!$AH229&gt;0,'b2'!$AH229,IF('b2'!$AE229&gt;0,'b2'!$AE229,IF('b2'!$AB229&gt;0,'b2'!$AB229,IF('b2'!$Y229&gt;0,'b2'!$Y229,IF('b2'!$V229&gt;0,'b2'!$V229," ---"))))))))</f>
        <v/>
      </c>
      <c r="AS229" s="246" t="n">
        <v>0</v>
      </c>
      <c r="AT229" s="246" t="n">
        <v>0</v>
      </c>
      <c r="AU229" s="246" t="n">
        <v>22</v>
      </c>
      <c r="AV229" s="246" t="n">
        <v>5</v>
      </c>
      <c r="AW229" s="246" t="n">
        <v>23</v>
      </c>
      <c r="AX229" s="246" t="n">
        <v>6</v>
      </c>
      <c r="AY229" s="246" t="n">
        <v>30</v>
      </c>
      <c r="AZ229" s="246" t="n">
        <v>0</v>
      </c>
      <c r="BA229" s="246" t="n">
        <v>26</v>
      </c>
      <c r="BB229" s="246" t="n">
        <v>0</v>
      </c>
      <c r="BC229" s="246" t="n">
        <v>23</v>
      </c>
      <c r="BD229" s="246" t="n">
        <v>0</v>
      </c>
      <c r="BE229" s="247" t="n">
        <v>0</v>
      </c>
      <c r="BF229" s="252" t="n">
        <v>0</v>
      </c>
      <c r="BG229" s="252" t="n">
        <v>0</v>
      </c>
      <c r="BH229" s="247" t="n">
        <v>0</v>
      </c>
      <c r="BI229" s="250" t="inlineStr">
        <is>
          <t>#REF!</t>
        </is>
      </c>
      <c r="BJ229" s="251" t="inlineStr">
        <is>
          <t>#REF!</t>
        </is>
      </c>
      <c r="BK229" s="252" t="n">
        <v>0</v>
      </c>
      <c r="BL229" s="252" t="n">
        <v>0</v>
      </c>
      <c r="BM229" s="249" t="n">
        <v>0</v>
      </c>
      <c r="BN229" s="250" t="inlineStr">
        <is>
          <t>#REF!</t>
        </is>
      </c>
      <c r="BO229" s="251" t="inlineStr">
        <is>
          <t>#REF!</t>
        </is>
      </c>
      <c r="BP229" s="248" t="n">
        <v>22594</v>
      </c>
      <c r="BQ229" s="248" t="n">
        <v>0</v>
      </c>
      <c r="BR229" s="249" t="n">
        <v>22594</v>
      </c>
      <c r="BS229" s="250" t="inlineStr">
        <is>
          <t>#REF!</t>
        </is>
      </c>
      <c r="BT229" s="251">
        <f>'[2]DATA CONSOLIDADA 2018-2025 '!$BR231-'b2'!$BO229</f>
        <v/>
      </c>
      <c r="BU229" s="248" t="n">
        <v>13793.38</v>
      </c>
      <c r="BV229" s="248" t="n">
        <v>0</v>
      </c>
      <c r="BW229" s="249" t="n">
        <v>13793.38</v>
      </c>
      <c r="BX229" s="250" t="inlineStr">
        <is>
          <t>#REF!</t>
        </is>
      </c>
      <c r="BY229" s="251" t="inlineStr">
        <is>
          <t>#REF!</t>
        </is>
      </c>
      <c r="BZ229" s="248" t="n">
        <v>28986</v>
      </c>
      <c r="CA229" s="248" t="n">
        <v>0</v>
      </c>
      <c r="CB229" s="249" t="n">
        <v>28986</v>
      </c>
      <c r="CC229" s="250" t="inlineStr">
        <is>
          <t>#REF!</t>
        </is>
      </c>
      <c r="CD229" s="251">
        <f>'[2]DATA CONSOLIDADA 2018-2025 '!$CB231-'b2'!$BW229</f>
        <v/>
      </c>
      <c r="CE229" s="253" t="n">
        <v>15950</v>
      </c>
      <c r="CF229" s="253" t="n">
        <v>0</v>
      </c>
      <c r="CG229" s="254" t="n">
        <v>15950</v>
      </c>
      <c r="CH229" s="250" t="inlineStr">
        <is>
          <t>#REF!</t>
        </is>
      </c>
      <c r="CI229" s="251">
        <f>'[2]DATA CONSOLIDADA 2018-2025 '!$CG231-'b2'!$CB229</f>
        <v/>
      </c>
      <c r="CJ229" s="247" t="inlineStr">
        <is>
          <t>#REF!</t>
        </is>
      </c>
      <c r="CK229" s="247" t="n">
        <v>7415</v>
      </c>
      <c r="CL229" s="247" t="n">
        <v>0</v>
      </c>
      <c r="CM229" s="247" t="n">
        <v>7415</v>
      </c>
      <c r="CN229" s="247" t="inlineStr">
        <is>
          <t>#REF!</t>
        </is>
      </c>
      <c r="CO229" s="251">
        <f>'[2]DATA CONSOLIDADA 2018-2025 '!$CM231-'b2'!$CG229</f>
        <v/>
      </c>
      <c r="CP229" s="253" t="n">
        <v>2520</v>
      </c>
      <c r="CQ229" s="253" t="n">
        <v>20178</v>
      </c>
      <c r="CR229" s="253" t="n">
        <v>0</v>
      </c>
      <c r="CS229" s="253" t="n">
        <v>6288</v>
      </c>
      <c r="CT229" s="253" t="n">
        <v>0</v>
      </c>
      <c r="CU229" s="253" t="n">
        <v>0</v>
      </c>
      <c r="CV229" s="247" t="n">
        <v>28986</v>
      </c>
      <c r="CW229" s="247" t="n">
        <v>2943</v>
      </c>
      <c r="CX229" s="247" t="n">
        <v>10000</v>
      </c>
      <c r="CY229" s="247" t="n">
        <v>3007</v>
      </c>
      <c r="CZ229" s="247" t="n">
        <v>0</v>
      </c>
      <c r="DA229" s="247" t="n">
        <v>0</v>
      </c>
      <c r="DB229" s="247" t="n">
        <v>15950</v>
      </c>
      <c r="DC229" s="255" t="n">
        <v>3075</v>
      </c>
      <c r="DD229" s="255" t="n">
        <v>0</v>
      </c>
      <c r="DE229" s="255" t="n">
        <v>4340</v>
      </c>
      <c r="DF229" s="255" t="n">
        <v>0</v>
      </c>
      <c r="DG229" s="255" t="n">
        <v>0</v>
      </c>
      <c r="DH229" s="255" t="n">
        <v>7415</v>
      </c>
      <c r="DI229" s="256" t="n">
        <v>20527644675</v>
      </c>
      <c r="DJ229" s="257" t="inlineStr">
        <is>
          <t>ASOCIACION DE PALMICULTORES SAN JUAN</t>
        </is>
      </c>
      <c r="DK229" s="257" t="inlineStr">
        <is>
          <t>01 Asociación</t>
        </is>
      </c>
      <c r="DL229" s="258" t="n"/>
      <c r="DM229" s="258" t="n"/>
      <c r="DN229" s="258" t="n"/>
      <c r="DO229" s="258" t="n"/>
      <c r="DP229" s="258" t="n"/>
      <c r="DQ229" s="258" t="n"/>
      <c r="DR229" s="258" t="n"/>
      <c r="DS229" s="258" t="n"/>
      <c r="DT229" s="258" t="n"/>
      <c r="DU229" s="258" t="n"/>
      <c r="DV229" s="258" t="n"/>
      <c r="DW229" s="258" t="n"/>
      <c r="DX229" s="258" t="n"/>
      <c r="DY229" s="258" t="n"/>
      <c r="DZ229" s="258" t="n"/>
      <c r="EA229" s="258" t="n"/>
      <c r="EB229" s="258" t="n"/>
      <c r="EC229" s="258" t="n"/>
      <c r="ED229" s="258" t="n"/>
      <c r="EE229" s="258" t="n"/>
    </row>
    <row r="230" hidden="1" ht="47.25" customHeight="1">
      <c r="A230" s="240" t="inlineStr">
        <is>
          <t>ASOCIACIÓN DE PRODUCTORES EL PIÑAL DE UNION PROGRESO</t>
        </is>
      </c>
      <c r="B230" s="240" t="inlineStr">
        <is>
          <t>PIÑA</t>
        </is>
      </c>
      <c r="C230" s="240" t="inlineStr">
        <is>
          <t>PIÑA</t>
        </is>
      </c>
      <c r="D230" s="240" t="inlineStr">
        <is>
          <t>MADRE DE DIOS</t>
        </is>
      </c>
      <c r="E230" s="240" t="inlineStr">
        <is>
          <t>170102</t>
        </is>
      </c>
      <c r="F230" s="240" t="inlineStr">
        <is>
          <t>MADRE DE DIOS</t>
        </is>
      </c>
      <c r="G230" s="240" t="inlineStr">
        <is>
          <t>TAMBOPATA</t>
        </is>
      </c>
      <c r="H230" s="240" t="inlineStr">
        <is>
          <t>INAMBARI</t>
        </is>
      </c>
      <c r="I230" s="241" t="n"/>
      <c r="J230" s="241" t="n"/>
      <c r="K230" s="241" t="n"/>
      <c r="L230" s="241" t="n">
        <v>1</v>
      </c>
      <c r="M230" s="241" t="n"/>
      <c r="N230" s="241" t="n"/>
      <c r="O230" s="241" t="n"/>
      <c r="P230" s="241" t="n"/>
      <c r="Q230" s="241" t="inlineStr">
        <is>
          <t>PAC</t>
        </is>
      </c>
      <c r="R230" s="242">
        <f>IF(I230=1,I$2,"")&amp;IF(J230=1,IF(I230=1,"-","")&amp;J$2,"")&amp;IF(K230=1,IF(OR(J230=1,I230=1),"-","")&amp;K$2,"")&amp;IF(L230=1,IF(OR(K230=1,J230=1,I230=1),"-","")&amp;L$2,"")&amp;IF(M230=1,IF(OR(L230=1,K230=1,J230=1,I230=1),"-","")&amp;M$2,"")&amp;IF(N230=1,IF(OR(M230=1,L230=1,K230=1,J230=1,I230=1),"-","")&amp;N$2,"")&amp;IF(O230=1,IF(OR(N230=1,M230=1,L230=1,K230=1,J230=1,I230=1),"-","")&amp;O$2,"")&amp;IF(P230=1,IF(I230=1," - ",IF(J230=1," - ",IF(K230=1," - ",IF(L230=1," - ",IF(M230=1," - ",IF(N230=1," - ",IF(O230=1," - ","")))))))&amp;P$2,"")</f>
        <v/>
      </c>
      <c r="S230" s="243">
        <f>SUM('b2'!$I230:$P230)</f>
        <v/>
      </c>
      <c r="T230" s="243">
        <f>IF(OR('b2'!$J230=1,'b2'!$K230=1,'b2'!$L230=1,'b2'!$M230=1,'b2'!$N230=1,'b2'!$O230=1,'b2'!$P230=1),"SI","NO")</f>
        <v/>
      </c>
      <c r="U230" s="243">
        <f>IF(OR('b2'!$K230=1,'b2'!$L230=1,'b2'!$M230=1,'b2'!$N230=1,'b2'!$O230=1,'b2'!$P230=1),"SI","NO")</f>
        <v/>
      </c>
      <c r="V230" s="244" t="n">
        <v>0</v>
      </c>
      <c r="W230" s="245" t="n">
        <v>0</v>
      </c>
      <c r="X230" s="245" t="n">
        <v>0</v>
      </c>
      <c r="Y230" s="244" t="n">
        <v>0</v>
      </c>
      <c r="Z230" s="245" t="n">
        <v>0</v>
      </c>
      <c r="AA230" s="245" t="n">
        <v>0</v>
      </c>
      <c r="AB230" s="244" t="n">
        <v>0</v>
      </c>
      <c r="AC230" s="245" t="n">
        <v>12</v>
      </c>
      <c r="AD230" s="245" t="n">
        <v>12</v>
      </c>
      <c r="AE230" s="244" t="n">
        <v>24</v>
      </c>
      <c r="AF230" s="245" t="n">
        <v>0</v>
      </c>
      <c r="AG230" s="245" t="n">
        <v>0</v>
      </c>
      <c r="AH230" s="244" t="n">
        <v>0</v>
      </c>
      <c r="AI230" s="245" t="n">
        <v>0</v>
      </c>
      <c r="AJ230" s="245" t="n">
        <v>0</v>
      </c>
      <c r="AK230" s="244" t="n">
        <v>0</v>
      </c>
      <c r="AL230" s="245" t="n">
        <v>0</v>
      </c>
      <c r="AM230" s="245" t="n">
        <v>0</v>
      </c>
      <c r="AN230" s="244" t="n">
        <v>0</v>
      </c>
      <c r="AO230" s="245" t="n">
        <v>0</v>
      </c>
      <c r="AP230" s="245" t="n">
        <v>0</v>
      </c>
      <c r="AQ230" s="244" t="n">
        <v>0</v>
      </c>
      <c r="AR230" s="244">
        <f>IF('b2'!$AQ230&gt;0,'b2'!$AQ230,IF('b2'!$AN230&gt;0,'b2'!$AN230,IF('b2'!$AK230&gt;0,'b2'!$AK230,IF('b2'!$AH230&gt;0,'b2'!$AH230,IF('b2'!$AE230&gt;0,'b2'!$AE230,IF('b2'!$AB230&gt;0,'b2'!$AB230,IF('b2'!$Y230&gt;0,'b2'!$Y230,IF('b2'!$V230&gt;0,'b2'!$V230," ---"))))))))</f>
        <v/>
      </c>
      <c r="AS230" s="246" t="n">
        <v>0</v>
      </c>
      <c r="AT230" s="246" t="n">
        <v>0</v>
      </c>
      <c r="AU230" s="246" t="n">
        <v>24</v>
      </c>
      <c r="AV230" s="246" t="n">
        <v>5</v>
      </c>
      <c r="AW230" s="246" t="n">
        <v>0</v>
      </c>
      <c r="AX230" s="246" t="n">
        <v>0</v>
      </c>
      <c r="AY230" s="246" t="n">
        <v>0</v>
      </c>
      <c r="AZ230" s="246" t="n">
        <v>0</v>
      </c>
      <c r="BA230" s="246" t="n">
        <v>0</v>
      </c>
      <c r="BB230" s="246" t="n">
        <v>0</v>
      </c>
      <c r="BC230" s="246" t="n">
        <v>0</v>
      </c>
      <c r="BD230" s="246" t="n">
        <v>0</v>
      </c>
      <c r="BE230" s="247" t="n">
        <v>0</v>
      </c>
      <c r="BF230" s="252" t="n">
        <v>0</v>
      </c>
      <c r="BG230" s="252" t="n">
        <v>0</v>
      </c>
      <c r="BH230" s="247" t="n">
        <v>0</v>
      </c>
      <c r="BI230" s="250" t="inlineStr">
        <is>
          <t>#REF!</t>
        </is>
      </c>
      <c r="BJ230" s="251" t="inlineStr">
        <is>
          <t>#REF!</t>
        </is>
      </c>
      <c r="BK230" s="252" t="n">
        <v>0</v>
      </c>
      <c r="BL230" s="252" t="n">
        <v>0</v>
      </c>
      <c r="BM230" s="247" t="n">
        <v>0</v>
      </c>
      <c r="BN230" s="250" t="inlineStr">
        <is>
          <t>#REF!</t>
        </is>
      </c>
      <c r="BO230" s="251" t="inlineStr">
        <is>
          <t>#REF!</t>
        </is>
      </c>
      <c r="BP230" s="248" t="n">
        <v>46000</v>
      </c>
      <c r="BQ230" s="248" t="n">
        <v>0</v>
      </c>
      <c r="BR230" s="249" t="n">
        <v>46000</v>
      </c>
      <c r="BS230" s="250" t="inlineStr">
        <is>
          <t>#REF!</t>
        </is>
      </c>
      <c r="BT230" s="251">
        <f>'[2]DATA CONSOLIDADA 2018-2025 '!$BR232-'b2'!$BO230</f>
        <v/>
      </c>
      <c r="BU230" s="248" t="n">
        <v>0</v>
      </c>
      <c r="BV230" s="248" t="n">
        <v>0</v>
      </c>
      <c r="BW230" s="249" t="n">
        <v>0</v>
      </c>
      <c r="BX230" s="250" t="inlineStr">
        <is>
          <t>#REF!</t>
        </is>
      </c>
      <c r="BY230" s="251" t="inlineStr">
        <is>
          <t>#REF!</t>
        </is>
      </c>
      <c r="BZ230" s="248" t="n">
        <v>0</v>
      </c>
      <c r="CA230" s="248" t="n">
        <v>0</v>
      </c>
      <c r="CB230" s="249" t="n">
        <v>0</v>
      </c>
      <c r="CC230" s="250" t="inlineStr">
        <is>
          <t>#REF!</t>
        </is>
      </c>
      <c r="CD230" s="251">
        <f>'[2]DATA CONSOLIDADA 2018-2025 '!$CB232-'b2'!$BW230</f>
        <v/>
      </c>
      <c r="CE230" s="253" t="n">
        <v>0</v>
      </c>
      <c r="CF230" s="253" t="n">
        <v>0</v>
      </c>
      <c r="CG230" s="254" t="n">
        <v>0</v>
      </c>
      <c r="CH230" s="250" t="inlineStr">
        <is>
          <t>#REF!</t>
        </is>
      </c>
      <c r="CI230" s="251">
        <f>'[2]DATA CONSOLIDADA 2018-2025 '!$CG232-'b2'!$CB230</f>
        <v/>
      </c>
      <c r="CJ230" s="247" t="inlineStr">
        <is>
          <t>#REF!</t>
        </is>
      </c>
      <c r="CK230" s="247" t="n">
        <v>0</v>
      </c>
      <c r="CL230" s="247" t="n">
        <v>0</v>
      </c>
      <c r="CM230" s="247" t="n">
        <v>0</v>
      </c>
      <c r="CN230" s="247" t="inlineStr">
        <is>
          <t>#REF!</t>
        </is>
      </c>
      <c r="CO230" s="251">
        <f>'[2]DATA CONSOLIDADA 2018-2025 '!$CM232-'b2'!$CG230</f>
        <v/>
      </c>
      <c r="CP230" s="253" t="n">
        <v>0</v>
      </c>
      <c r="CQ230" s="253" t="n">
        <v>0</v>
      </c>
      <c r="CR230" s="253" t="n">
        <v>0</v>
      </c>
      <c r="CS230" s="253" t="n">
        <v>0</v>
      </c>
      <c r="CT230" s="253" t="n">
        <v>0</v>
      </c>
      <c r="CU230" s="253" t="n">
        <v>0</v>
      </c>
      <c r="CV230" s="247" t="n">
        <v>0</v>
      </c>
      <c r="CW230" s="247" t="n">
        <v>0</v>
      </c>
      <c r="CX230" s="247" t="n">
        <v>0</v>
      </c>
      <c r="CY230" s="247" t="n">
        <v>0</v>
      </c>
      <c r="CZ230" s="247" t="n">
        <v>0</v>
      </c>
      <c r="DA230" s="247" t="n">
        <v>0</v>
      </c>
      <c r="DB230" s="247" t="n">
        <v>0</v>
      </c>
      <c r="DC230" s="255" t="n">
        <v>0</v>
      </c>
      <c r="DD230" s="255" t="n">
        <v>0</v>
      </c>
      <c r="DE230" s="255" t="n">
        <v>0</v>
      </c>
      <c r="DF230" s="255" t="n">
        <v>0</v>
      </c>
      <c r="DG230" s="255" t="n">
        <v>0</v>
      </c>
      <c r="DH230" s="255" t="n">
        <v>0</v>
      </c>
      <c r="DI230" s="256" t="n">
        <v>20608030949</v>
      </c>
      <c r="DJ230" s="257" t="inlineStr">
        <is>
          <t>ASOCIACION DE PRODUCTORES EL PIÑAL DE UNION PROGRESO</t>
        </is>
      </c>
      <c r="DK230" s="257" t="inlineStr">
        <is>
          <t>01 Asociación</t>
        </is>
      </c>
      <c r="DL230" s="258" t="n"/>
      <c r="DM230" s="258" t="n"/>
      <c r="DN230" s="258" t="n"/>
      <c r="DO230" s="258" t="n"/>
      <c r="DP230" s="258" t="n"/>
      <c r="DQ230" s="258" t="n"/>
      <c r="DR230" s="258" t="n"/>
      <c r="DS230" s="258" t="n"/>
      <c r="DT230" s="258" t="n"/>
      <c r="DU230" s="258" t="n"/>
      <c r="DV230" s="258" t="n"/>
      <c r="DW230" s="258" t="n"/>
      <c r="DX230" s="258" t="n"/>
      <c r="DY230" s="258" t="n"/>
      <c r="DZ230" s="258" t="n"/>
      <c r="EA230" s="258" t="n"/>
      <c r="EB230" s="258" t="n"/>
      <c r="EC230" s="258" t="n"/>
      <c r="ED230" s="258" t="n"/>
      <c r="EE230" s="258" t="n"/>
    </row>
    <row r="231" hidden="1" ht="47.25" customHeight="1">
      <c r="A231" s="240" t="inlineStr">
        <is>
          <t>ASOCIACIÓN DE PRODUCTORES AGROFORESTALES Y CONSERVACIÓN NUEVA AMAZONÍA - APAYCNA</t>
        </is>
      </c>
      <c r="B231" s="240" t="inlineStr">
        <is>
          <t>CAMU CAMU</t>
        </is>
      </c>
      <c r="C231" s="240" t="inlineStr">
        <is>
          <t>CAMU CAMU</t>
        </is>
      </c>
      <c r="D231" s="240" t="inlineStr">
        <is>
          <t>MADRE DE DIOS</t>
        </is>
      </c>
      <c r="E231" s="240" t="inlineStr">
        <is>
          <t>170102</t>
        </is>
      </c>
      <c r="F231" s="240" t="inlineStr">
        <is>
          <t>MADRE DE DIOS</t>
        </is>
      </c>
      <c r="G231" s="240" t="inlineStr">
        <is>
          <t>TAMBOPATA</t>
        </is>
      </c>
      <c r="H231" s="240" t="inlineStr">
        <is>
          <t>INAMBARI</t>
        </is>
      </c>
      <c r="I231" s="241" t="n"/>
      <c r="J231" s="241" t="n"/>
      <c r="K231" s="241" t="n"/>
      <c r="L231" s="241" t="n">
        <v>1</v>
      </c>
      <c r="M231" s="241" t="n">
        <v>1</v>
      </c>
      <c r="N231" s="241" t="n">
        <v>1</v>
      </c>
      <c r="O231" s="241" t="n">
        <v>1</v>
      </c>
      <c r="P231" s="241" t="n">
        <v>1</v>
      </c>
      <c r="Q231" s="241" t="inlineStr">
        <is>
          <t>PAC</t>
        </is>
      </c>
      <c r="R231" s="242">
        <f>IF(I231=1,I$2,"")&amp;IF(J231=1,IF(I231=1,"-","")&amp;J$2,"")&amp;IF(K231=1,IF(OR(J231=1,I231=1),"-","")&amp;K$2,"")&amp;IF(L231=1,IF(OR(K231=1,J231=1,I231=1),"-","")&amp;L$2,"")&amp;IF(M231=1,IF(OR(L231=1,K231=1,J231=1,I231=1),"-","")&amp;M$2,"")&amp;IF(N231=1,IF(OR(M231=1,L231=1,K231=1,J231=1,I231=1),"-","")&amp;N$2,"")&amp;IF(O231=1,IF(OR(N231=1,M231=1,L231=1,K231=1,J231=1,I231=1),"-","")&amp;O$2,"")&amp;IF(P231=1,IF(I231=1," - ",IF(J231=1," - ",IF(K231=1," - ",IF(L231=1," - ",IF(M231=1," - ",IF(N231=1," - ",IF(O231=1," - ","")))))))&amp;P$2,"")</f>
        <v/>
      </c>
      <c r="S231" s="243">
        <f>SUM('b2'!$I231:$P231)</f>
        <v/>
      </c>
      <c r="T231" s="243">
        <f>IF(OR('b2'!$J231=1,'b2'!$K231=1,'b2'!$L231=1,'b2'!$M231=1,'b2'!$N231=1,'b2'!$O231=1,'b2'!$P231=1),"SI","NO")</f>
        <v/>
      </c>
      <c r="U231" s="243">
        <f>IF(OR('b2'!$K231=1,'b2'!$L231=1,'b2'!$M231=1,'b2'!$N231=1,'b2'!$O231=1,'b2'!$P231=1),"SI","NO")</f>
        <v/>
      </c>
      <c r="V231" s="244" t="n">
        <v>0</v>
      </c>
      <c r="W231" s="245" t="n">
        <v>0</v>
      </c>
      <c r="X231" s="245" t="n">
        <v>0</v>
      </c>
      <c r="Y231" s="244" t="n">
        <v>0</v>
      </c>
      <c r="Z231" s="245" t="n">
        <v>0</v>
      </c>
      <c r="AA231" s="245" t="n">
        <v>0</v>
      </c>
      <c r="AB231" s="244" t="n">
        <v>0</v>
      </c>
      <c r="AC231" s="245" t="n">
        <v>25</v>
      </c>
      <c r="AD231" s="245" t="n">
        <v>8</v>
      </c>
      <c r="AE231" s="244" t="n">
        <v>33</v>
      </c>
      <c r="AF231" s="245" t="n">
        <v>25</v>
      </c>
      <c r="AG231" s="245" t="n">
        <v>8</v>
      </c>
      <c r="AH231" s="244" t="n">
        <v>33</v>
      </c>
      <c r="AI231" s="245" t="n">
        <v>25</v>
      </c>
      <c r="AJ231" s="245" t="n">
        <v>8</v>
      </c>
      <c r="AK231" s="244" t="n">
        <v>33</v>
      </c>
      <c r="AL231" s="245" t="n">
        <v>25</v>
      </c>
      <c r="AM231" s="245" t="n">
        <v>8</v>
      </c>
      <c r="AN231" s="244" t="n">
        <v>33</v>
      </c>
      <c r="AO231" s="245" t="n">
        <v>25</v>
      </c>
      <c r="AP231" s="245" t="n">
        <v>8</v>
      </c>
      <c r="AQ231" s="244" t="n">
        <v>33</v>
      </c>
      <c r="AR231" s="244">
        <f>IF('b2'!$AQ231&gt;0,'b2'!$AQ231,IF('b2'!$AN231&gt;0,'b2'!$AN231,IF('b2'!$AK231&gt;0,'b2'!$AK231,IF('b2'!$AH231&gt;0,'b2'!$AH231,IF('b2'!$AE231&gt;0,'b2'!$AE231,IF('b2'!$AB231&gt;0,'b2'!$AB231,IF('b2'!$Y231&gt;0,'b2'!$Y231,IF('b2'!$V231&gt;0,'b2'!$V231," ---"))))))))</f>
        <v/>
      </c>
      <c r="AS231" s="246" t="n">
        <v>0</v>
      </c>
      <c r="AT231" s="246" t="n">
        <v>0</v>
      </c>
      <c r="AU231" s="246" t="n">
        <v>20</v>
      </c>
      <c r="AV231" s="246" t="n">
        <v>4</v>
      </c>
      <c r="AW231" s="246" t="n">
        <v>25</v>
      </c>
      <c r="AX231" s="246" t="n">
        <v>8</v>
      </c>
      <c r="AY231" s="246" t="n">
        <v>30</v>
      </c>
      <c r="AZ231" s="246" t="n">
        <v>3</v>
      </c>
      <c r="BA231" s="246" t="n">
        <v>25</v>
      </c>
      <c r="BB231" s="246" t="n">
        <v>0</v>
      </c>
      <c r="BC231" s="246" t="n">
        <v>18</v>
      </c>
      <c r="BD231" s="246" t="n">
        <v>1</v>
      </c>
      <c r="BE231" s="247" t="n">
        <v>0</v>
      </c>
      <c r="BF231" s="252" t="n">
        <v>0</v>
      </c>
      <c r="BG231" s="252" t="n">
        <v>0</v>
      </c>
      <c r="BH231" s="247" t="n">
        <v>0</v>
      </c>
      <c r="BI231" s="250" t="inlineStr">
        <is>
          <t>#REF!</t>
        </is>
      </c>
      <c r="BJ231" s="251" t="inlineStr">
        <is>
          <t>#REF!</t>
        </is>
      </c>
      <c r="BK231" s="252" t="n">
        <v>0</v>
      </c>
      <c r="BL231" s="252" t="n">
        <v>0</v>
      </c>
      <c r="BM231" s="249" t="n">
        <v>0</v>
      </c>
      <c r="BN231" s="250" t="inlineStr">
        <is>
          <t>#REF!</t>
        </is>
      </c>
      <c r="BO231" s="251" t="inlineStr">
        <is>
          <t>#REF!</t>
        </is>
      </c>
      <c r="BP231" s="248" t="n">
        <v>0</v>
      </c>
      <c r="BQ231" s="248" t="n">
        <v>0</v>
      </c>
      <c r="BR231" s="249" t="n">
        <v>0</v>
      </c>
      <c r="BS231" s="250" t="inlineStr">
        <is>
          <t>#REF!</t>
        </is>
      </c>
      <c r="BT231" s="251">
        <f>'[2]DATA CONSOLIDADA 2018-2025 '!$BR233-'b2'!$BO231</f>
        <v/>
      </c>
      <c r="BU231" s="248" t="n">
        <v>37400</v>
      </c>
      <c r="BV231" s="248" t="n">
        <v>0</v>
      </c>
      <c r="BW231" s="249" t="n">
        <v>37400</v>
      </c>
      <c r="BX231" s="250" t="inlineStr">
        <is>
          <t>#REF!</t>
        </is>
      </c>
      <c r="BY231" s="251" t="inlineStr">
        <is>
          <t>#REF!</t>
        </is>
      </c>
      <c r="BZ231" s="248" t="n">
        <v>16919.98</v>
      </c>
      <c r="CA231" s="248" t="n">
        <v>0</v>
      </c>
      <c r="CB231" s="249" t="n">
        <v>16919.98</v>
      </c>
      <c r="CC231" s="250" t="inlineStr">
        <is>
          <t>#REF!</t>
        </is>
      </c>
      <c r="CD231" s="251">
        <f>'[2]DATA CONSOLIDADA 2018-2025 '!$CB233-'b2'!$BW231</f>
        <v/>
      </c>
      <c r="CE231" s="253" t="n">
        <v>24510</v>
      </c>
      <c r="CF231" s="253" t="n">
        <v>0</v>
      </c>
      <c r="CG231" s="254" t="n">
        <v>24510</v>
      </c>
      <c r="CH231" s="250" t="inlineStr">
        <is>
          <t>#REF!</t>
        </is>
      </c>
      <c r="CI231" s="251">
        <f>'[2]DATA CONSOLIDADA 2018-2025 '!$CG233-'b2'!$CB231</f>
        <v/>
      </c>
      <c r="CJ231" s="247" t="inlineStr">
        <is>
          <t>#REF!</t>
        </is>
      </c>
      <c r="CK231" s="247" t="n">
        <v>56763.9999774</v>
      </c>
      <c r="CL231" s="247" t="n">
        <v>0</v>
      </c>
      <c r="CM231" s="247" t="n">
        <v>56763.9999774</v>
      </c>
      <c r="CN231" s="247" t="inlineStr">
        <is>
          <t>#REF!</t>
        </is>
      </c>
      <c r="CO231" s="251">
        <f>'[2]DATA CONSOLIDADA 2018-2025 '!$CM233-'b2'!$CG231</f>
        <v/>
      </c>
      <c r="CP231" s="253" t="n">
        <v>0</v>
      </c>
      <c r="CQ231" s="253" t="n">
        <v>16399.98</v>
      </c>
      <c r="CR231" s="253" t="n">
        <v>0</v>
      </c>
      <c r="CS231" s="253" t="n">
        <v>520</v>
      </c>
      <c r="CT231" s="253" t="n">
        <v>0</v>
      </c>
      <c r="CU231" s="253" t="n">
        <v>0</v>
      </c>
      <c r="CV231" s="247" t="n">
        <v>16919.98</v>
      </c>
      <c r="CW231" s="247" t="n">
        <v>0</v>
      </c>
      <c r="CX231" s="247" t="n">
        <v>24510</v>
      </c>
      <c r="CY231" s="247" t="n">
        <v>0</v>
      </c>
      <c r="CZ231" s="247" t="n">
        <v>0</v>
      </c>
      <c r="DA231" s="247" t="n">
        <v>0</v>
      </c>
      <c r="DB231" s="247" t="n">
        <v>24510</v>
      </c>
      <c r="DC231" s="255" t="n">
        <v>0</v>
      </c>
      <c r="DD231" s="255" t="n">
        <v>56763.9999774</v>
      </c>
      <c r="DE231" s="255" t="n">
        <v>0</v>
      </c>
      <c r="DF231" s="255" t="n">
        <v>0</v>
      </c>
      <c r="DG231" s="255" t="n">
        <v>0</v>
      </c>
      <c r="DH231" s="255" t="n">
        <v>56763.9999774</v>
      </c>
      <c r="DI231" s="256" t="n">
        <v>20607106313</v>
      </c>
      <c r="DJ231" s="257" t="inlineStr">
        <is>
          <t>ASOCIACION DE PRODUCTORES AGROFORESTALES Y CONSERVACION NUEVA AMAZONIA - APAYCNA</t>
        </is>
      </c>
      <c r="DK231" s="257" t="inlineStr">
        <is>
          <t>01 Asociación</t>
        </is>
      </c>
      <c r="DL231" s="258" t="n"/>
      <c r="DM231" s="258" t="n"/>
      <c r="DN231" s="258" t="n"/>
      <c r="DO231" s="258" t="n"/>
      <c r="DP231" s="258" t="n"/>
      <c r="DQ231" s="258" t="n"/>
      <c r="DR231" s="258" t="n"/>
      <c r="DS231" s="258" t="n"/>
      <c r="DT231" s="258" t="n"/>
      <c r="DU231" s="258" t="n"/>
      <c r="DV231" s="258" t="n"/>
      <c r="DW231" s="258" t="n"/>
      <c r="DX231" s="258" t="n"/>
      <c r="DY231" s="258" t="n"/>
      <c r="DZ231" s="258" t="n"/>
      <c r="EA231" s="258" t="n"/>
      <c r="EB231" s="258" t="n"/>
      <c r="EC231" s="258" t="n"/>
      <c r="ED231" s="258" t="n"/>
      <c r="EE231" s="258" t="n"/>
    </row>
    <row r="232" hidden="1" ht="47.25" customHeight="1">
      <c r="A232" s="240" t="inlineStr">
        <is>
          <t>ASOCIACIÓN DE PRODUCTORES AGROPECUARIOS BUENOS AIRES KM.2 PACARAN</t>
        </is>
      </c>
      <c r="B232" s="240" t="inlineStr">
        <is>
          <t>PIÑA</t>
        </is>
      </c>
      <c r="C232" s="240" t="inlineStr">
        <is>
          <t>PIÑA</t>
        </is>
      </c>
      <c r="D232" s="240" t="inlineStr">
        <is>
          <t>MADRE DE DIOS</t>
        </is>
      </c>
      <c r="E232" s="240" t="inlineStr">
        <is>
          <t>170303</t>
        </is>
      </c>
      <c r="F232" s="240" t="inlineStr">
        <is>
          <t>MADRE DE DIOS</t>
        </is>
      </c>
      <c r="G232" s="240" t="inlineStr">
        <is>
          <t>TAHUAMANU</t>
        </is>
      </c>
      <c r="H232" s="240" t="inlineStr">
        <is>
          <t>TAHUAMANU</t>
        </is>
      </c>
      <c r="I232" s="241" t="n"/>
      <c r="J232" s="241" t="n"/>
      <c r="K232" s="241" t="n"/>
      <c r="L232" s="241" t="n">
        <v>1</v>
      </c>
      <c r="M232" s="241" t="n"/>
      <c r="N232" s="241" t="n"/>
      <c r="O232" s="241" t="n"/>
      <c r="P232" s="241" t="n"/>
      <c r="Q232" s="241" t="inlineStr">
        <is>
          <t>PAC</t>
        </is>
      </c>
      <c r="R232" s="242">
        <f>IF(I232=1,I$2,"")&amp;IF(J232=1,IF(I232=1,"-","")&amp;J$2,"")&amp;IF(K232=1,IF(OR(J232=1,I232=1),"-","")&amp;K$2,"")&amp;IF(L232=1,IF(OR(K232=1,J232=1,I232=1),"-","")&amp;L$2,"")&amp;IF(M232=1,IF(OR(L232=1,K232=1,J232=1,I232=1),"-","")&amp;M$2,"")&amp;IF(N232=1,IF(OR(M232=1,L232=1,K232=1,J232=1,I232=1),"-","")&amp;N$2,"")&amp;IF(O232=1,IF(OR(N232=1,M232=1,L232=1,K232=1,J232=1,I232=1),"-","")&amp;O$2,"")&amp;IF(P232=1,IF(I232=1," - ",IF(J232=1," - ",IF(K232=1," - ",IF(L232=1," - ",IF(M232=1," - ",IF(N232=1," - ",IF(O232=1," - ","")))))))&amp;P$2,"")</f>
        <v/>
      </c>
      <c r="S232" s="243">
        <f>SUM('b2'!$I232:$P232)</f>
        <v/>
      </c>
      <c r="T232" s="243">
        <f>IF(OR('b2'!$J232=1,'b2'!$K232=1,'b2'!$L232=1,'b2'!$M232=1,'b2'!$N232=1,'b2'!$O232=1,'b2'!$P232=1),"SI","NO")</f>
        <v/>
      </c>
      <c r="U232" s="243">
        <f>IF(OR('b2'!$K232=1,'b2'!$L232=1,'b2'!$M232=1,'b2'!$N232=1,'b2'!$O232=1,'b2'!$P232=1),"SI","NO")</f>
        <v/>
      </c>
      <c r="V232" s="244" t="n">
        <v>0</v>
      </c>
      <c r="W232" s="245" t="n">
        <v>0</v>
      </c>
      <c r="X232" s="245" t="n">
        <v>0</v>
      </c>
      <c r="Y232" s="244" t="n">
        <v>0</v>
      </c>
      <c r="Z232" s="245" t="n">
        <v>0</v>
      </c>
      <c r="AA232" s="245" t="n">
        <v>0</v>
      </c>
      <c r="AB232" s="244" t="n">
        <v>0</v>
      </c>
      <c r="AC232" s="245" t="n">
        <v>11</v>
      </c>
      <c r="AD232" s="245" t="n">
        <v>4</v>
      </c>
      <c r="AE232" s="244" t="n">
        <v>15</v>
      </c>
      <c r="AF232" s="245" t="n">
        <v>0</v>
      </c>
      <c r="AG232" s="245" t="n">
        <v>0</v>
      </c>
      <c r="AH232" s="244" t="n">
        <v>0</v>
      </c>
      <c r="AI232" s="245" t="n">
        <v>0</v>
      </c>
      <c r="AJ232" s="245" t="n">
        <v>0</v>
      </c>
      <c r="AK232" s="244" t="n">
        <v>0</v>
      </c>
      <c r="AL232" s="245" t="n">
        <v>0</v>
      </c>
      <c r="AM232" s="245" t="n">
        <v>0</v>
      </c>
      <c r="AN232" s="244" t="n">
        <v>0</v>
      </c>
      <c r="AO232" s="245" t="n">
        <v>0</v>
      </c>
      <c r="AP232" s="245" t="n">
        <v>0</v>
      </c>
      <c r="AQ232" s="244" t="n">
        <v>0</v>
      </c>
      <c r="AR232" s="244">
        <f>IF('b2'!$AQ232&gt;0,'b2'!$AQ232,IF('b2'!$AN232&gt;0,'b2'!$AN232,IF('b2'!$AK232&gt;0,'b2'!$AK232,IF('b2'!$AH232&gt;0,'b2'!$AH232,IF('b2'!$AE232&gt;0,'b2'!$AE232,IF('b2'!$AB232&gt;0,'b2'!$AB232,IF('b2'!$Y232&gt;0,'b2'!$Y232,IF('b2'!$V232&gt;0,'b2'!$V232," ---"))))))))</f>
        <v/>
      </c>
      <c r="AS232" s="246" t="n">
        <v>0</v>
      </c>
      <c r="AT232" s="246" t="n">
        <v>0</v>
      </c>
      <c r="AU232" s="246" t="n">
        <v>19</v>
      </c>
      <c r="AV232" s="246" t="n">
        <v>4</v>
      </c>
      <c r="AW232" s="246" t="n">
        <v>0</v>
      </c>
      <c r="AX232" s="246" t="n">
        <v>0</v>
      </c>
      <c r="AY232" s="246" t="n">
        <v>0</v>
      </c>
      <c r="AZ232" s="246" t="n">
        <v>0</v>
      </c>
      <c r="BA232" s="246" t="n">
        <v>0</v>
      </c>
      <c r="BB232" s="246" t="n">
        <v>0</v>
      </c>
      <c r="BC232" s="246" t="n">
        <v>0</v>
      </c>
      <c r="BD232" s="246" t="n">
        <v>0</v>
      </c>
      <c r="BE232" s="247" t="n">
        <v>0</v>
      </c>
      <c r="BF232" s="252" t="n">
        <v>0</v>
      </c>
      <c r="BG232" s="252" t="n">
        <v>0</v>
      </c>
      <c r="BH232" s="247" t="n">
        <v>0</v>
      </c>
      <c r="BI232" s="250" t="inlineStr">
        <is>
          <t>#REF!</t>
        </is>
      </c>
      <c r="BJ232" s="251" t="inlineStr">
        <is>
          <t>#REF!</t>
        </is>
      </c>
      <c r="BK232" s="252" t="n">
        <v>0</v>
      </c>
      <c r="BL232" s="252" t="n">
        <v>0</v>
      </c>
      <c r="BM232" s="247" t="n">
        <v>0</v>
      </c>
      <c r="BN232" s="250" t="inlineStr">
        <is>
          <t>#REF!</t>
        </is>
      </c>
      <c r="BO232" s="251" t="inlineStr">
        <is>
          <t>#REF!</t>
        </is>
      </c>
      <c r="BP232" s="248" t="n">
        <v>18000</v>
      </c>
      <c r="BQ232" s="248" t="n">
        <v>0</v>
      </c>
      <c r="BR232" s="249" t="n">
        <v>18000</v>
      </c>
      <c r="BS232" s="250" t="inlineStr">
        <is>
          <t>#REF!</t>
        </is>
      </c>
      <c r="BT232" s="251">
        <f>'[2]DATA CONSOLIDADA 2018-2025 '!$BR234-'b2'!$BO232</f>
        <v/>
      </c>
      <c r="BU232" s="248" t="n">
        <v>0</v>
      </c>
      <c r="BV232" s="248" t="n">
        <v>0</v>
      </c>
      <c r="BW232" s="249" t="n">
        <v>0</v>
      </c>
      <c r="BX232" s="250" t="inlineStr">
        <is>
          <t>#REF!</t>
        </is>
      </c>
      <c r="BY232" s="251" t="inlineStr">
        <is>
          <t>#REF!</t>
        </is>
      </c>
      <c r="BZ232" s="248" t="n">
        <v>0</v>
      </c>
      <c r="CA232" s="248" t="n">
        <v>0</v>
      </c>
      <c r="CB232" s="249" t="n">
        <v>0</v>
      </c>
      <c r="CC232" s="250" t="inlineStr">
        <is>
          <t>#REF!</t>
        </is>
      </c>
      <c r="CD232" s="251">
        <f>'[2]DATA CONSOLIDADA 2018-2025 '!$CB234-'b2'!$BW232</f>
        <v/>
      </c>
      <c r="CE232" s="253" t="n">
        <v>0</v>
      </c>
      <c r="CF232" s="253" t="n">
        <v>0</v>
      </c>
      <c r="CG232" s="254" t="n">
        <v>0</v>
      </c>
      <c r="CH232" s="250" t="inlineStr">
        <is>
          <t>#REF!</t>
        </is>
      </c>
      <c r="CI232" s="251">
        <f>'[2]DATA CONSOLIDADA 2018-2025 '!$CG234-'b2'!$CB232</f>
        <v/>
      </c>
      <c r="CJ232" s="247" t="inlineStr">
        <is>
          <t>#REF!</t>
        </is>
      </c>
      <c r="CK232" s="247" t="n">
        <v>0</v>
      </c>
      <c r="CL232" s="247" t="n">
        <v>0</v>
      </c>
      <c r="CM232" s="247" t="n">
        <v>0</v>
      </c>
      <c r="CN232" s="247" t="inlineStr">
        <is>
          <t>#REF!</t>
        </is>
      </c>
      <c r="CO232" s="251">
        <f>'[2]DATA CONSOLIDADA 2018-2025 '!$CM234-'b2'!$CG232</f>
        <v/>
      </c>
      <c r="CP232" s="253" t="n">
        <v>0</v>
      </c>
      <c r="CQ232" s="253" t="n">
        <v>0</v>
      </c>
      <c r="CR232" s="253" t="n">
        <v>0</v>
      </c>
      <c r="CS232" s="253" t="n">
        <v>0</v>
      </c>
      <c r="CT232" s="253" t="n">
        <v>0</v>
      </c>
      <c r="CU232" s="253" t="n">
        <v>0</v>
      </c>
      <c r="CV232" s="247" t="n">
        <v>0</v>
      </c>
      <c r="CW232" s="247" t="n">
        <v>0</v>
      </c>
      <c r="CX232" s="247" t="n">
        <v>0</v>
      </c>
      <c r="CY232" s="247" t="n">
        <v>0</v>
      </c>
      <c r="CZ232" s="247" t="n">
        <v>0</v>
      </c>
      <c r="DA232" s="247" t="n">
        <v>0</v>
      </c>
      <c r="DB232" s="247" t="n">
        <v>0</v>
      </c>
      <c r="DC232" s="255" t="n">
        <v>0</v>
      </c>
      <c r="DD232" s="255" t="n">
        <v>0</v>
      </c>
      <c r="DE232" s="255" t="n">
        <v>0</v>
      </c>
      <c r="DF232" s="255" t="n">
        <v>0</v>
      </c>
      <c r="DG232" s="255" t="n">
        <v>0</v>
      </c>
      <c r="DH232" s="255" t="n">
        <v>0</v>
      </c>
      <c r="DI232" s="256" t="n">
        <v>20605784047</v>
      </c>
      <c r="DJ232" s="257" t="inlineStr">
        <is>
          <t>ASOCIACION DE PRODUCTORES AGROPECUARIOS BUENOS AIRES KM. 2 PACARAN</t>
        </is>
      </c>
      <c r="DK232" s="257" t="inlineStr">
        <is>
          <t>01 Asociación</t>
        </is>
      </c>
      <c r="DL232" s="258" t="n"/>
      <c r="DM232" s="258" t="n"/>
      <c r="DN232" s="258" t="n"/>
      <c r="DO232" s="258" t="n"/>
      <c r="DP232" s="258" t="n"/>
      <c r="DQ232" s="258" t="n"/>
      <c r="DR232" s="258" t="n"/>
      <c r="DS232" s="258" t="n"/>
      <c r="DT232" s="258" t="n"/>
      <c r="DU232" s="258" t="n"/>
      <c r="DV232" s="258" t="n"/>
      <c r="DW232" s="258" t="n"/>
      <c r="DX232" s="258" t="n"/>
      <c r="DY232" s="258" t="n"/>
      <c r="DZ232" s="258" t="n"/>
      <c r="EA232" s="258" t="n"/>
      <c r="EB232" s="258" t="n"/>
      <c r="EC232" s="258" t="n"/>
      <c r="ED232" s="258" t="n"/>
      <c r="EE232" s="258" t="n"/>
    </row>
    <row r="233" hidden="1" ht="47.25" customHeight="1">
      <c r="A233" s="240" t="inlineStr">
        <is>
          <t>COMUNIDAD NATIVA TRES ISLAS</t>
        </is>
      </c>
      <c r="B233" s="240" t="inlineStr">
        <is>
          <t>AGUAJE</t>
        </is>
      </c>
      <c r="C233" s="240" t="inlineStr">
        <is>
          <t>AGUAJE</t>
        </is>
      </c>
      <c r="D233" s="240" t="inlineStr">
        <is>
          <t>MADRE DE DIOS</t>
        </is>
      </c>
      <c r="E233" s="240" t="inlineStr">
        <is>
          <t>170101</t>
        </is>
      </c>
      <c r="F233" s="240" t="inlineStr">
        <is>
          <t>MADRE DE DIOS</t>
        </is>
      </c>
      <c r="G233" s="240" t="inlineStr">
        <is>
          <t>TAMBOPATA</t>
        </is>
      </c>
      <c r="H233" s="240" t="inlineStr">
        <is>
          <t>TAMBOPATA</t>
        </is>
      </c>
      <c r="I233" s="241" t="n"/>
      <c r="J233" s="241" t="n"/>
      <c r="K233" s="241" t="n"/>
      <c r="L233" s="241" t="n">
        <v>1</v>
      </c>
      <c r="M233" s="241" t="n">
        <v>1</v>
      </c>
      <c r="N233" s="241" t="n">
        <v>1</v>
      </c>
      <c r="O233" s="241" t="n">
        <v>1</v>
      </c>
      <c r="P233" s="241" t="n">
        <v>1</v>
      </c>
      <c r="Q233" s="241" t="inlineStr">
        <is>
          <t>PAC</t>
        </is>
      </c>
      <c r="R233" s="242">
        <f>IF(I233=1,I$2,"")&amp;IF(J233=1,IF(I233=1,"-","")&amp;J$2,"")&amp;IF(K233=1,IF(OR(J233=1,I233=1),"-","")&amp;K$2,"")&amp;IF(L233=1,IF(OR(K233=1,J233=1,I233=1),"-","")&amp;L$2,"")&amp;IF(M233=1,IF(OR(L233=1,K233=1,J233=1,I233=1),"-","")&amp;M$2,"")&amp;IF(N233=1,IF(OR(M233=1,L233=1,K233=1,J233=1,I233=1),"-","")&amp;N$2,"")&amp;IF(O233=1,IF(OR(N233=1,M233=1,L233=1,K233=1,J233=1,I233=1),"-","")&amp;O$2,"")&amp;IF(P233=1,IF(I233=1," - ",IF(J233=1," - ",IF(K233=1," - ",IF(L233=1," - ",IF(M233=1," - ",IF(N233=1," - ",IF(O233=1," - ","")))))))&amp;P$2,"")</f>
        <v/>
      </c>
      <c r="S233" s="243">
        <f>SUM('b2'!$I233:$P233)</f>
        <v/>
      </c>
      <c r="T233" s="243">
        <f>IF(OR('b2'!$J233=1,'b2'!$K233=1,'b2'!$L233=1,'b2'!$M233=1,'b2'!$N233=1,'b2'!$O233=1,'b2'!$P233=1),"SI","NO")</f>
        <v/>
      </c>
      <c r="U233" s="243">
        <f>IF(OR('b2'!$K233=1,'b2'!$L233=1,'b2'!$M233=1,'b2'!$N233=1,'b2'!$O233=1,'b2'!$P233=1),"SI","NO")</f>
        <v/>
      </c>
      <c r="V233" s="244" t="n">
        <v>0</v>
      </c>
      <c r="W233" s="245" t="n">
        <v>0</v>
      </c>
      <c r="X233" s="245" t="n">
        <v>0</v>
      </c>
      <c r="Y233" s="244" t="n">
        <v>0</v>
      </c>
      <c r="Z233" s="245" t="n">
        <v>0</v>
      </c>
      <c r="AA233" s="245" t="n">
        <v>0</v>
      </c>
      <c r="AB233" s="244" t="n">
        <v>0</v>
      </c>
      <c r="AC233" s="245" t="n">
        <v>6</v>
      </c>
      <c r="AD233" s="245" t="n">
        <v>15</v>
      </c>
      <c r="AE233" s="244" t="n">
        <v>21</v>
      </c>
      <c r="AF233" s="245" t="n">
        <v>6</v>
      </c>
      <c r="AG233" s="245" t="n">
        <v>15</v>
      </c>
      <c r="AH233" s="244" t="n">
        <v>21</v>
      </c>
      <c r="AI233" s="245" t="n">
        <v>6</v>
      </c>
      <c r="AJ233" s="245" t="n">
        <v>15</v>
      </c>
      <c r="AK233" s="244" t="n">
        <v>21</v>
      </c>
      <c r="AL233" s="245" t="n">
        <v>6</v>
      </c>
      <c r="AM233" s="245" t="n">
        <v>15</v>
      </c>
      <c r="AN233" s="244" t="n">
        <v>21</v>
      </c>
      <c r="AO233" s="245" t="n">
        <v>6</v>
      </c>
      <c r="AP233" s="245" t="n">
        <v>15</v>
      </c>
      <c r="AQ233" s="244" t="n">
        <v>21</v>
      </c>
      <c r="AR233" s="244">
        <f>IF('b2'!$AQ233&gt;0,'b2'!$AQ233,IF('b2'!$AN233&gt;0,'b2'!$AN233,IF('b2'!$AK233&gt;0,'b2'!$AK233,IF('b2'!$AH233&gt;0,'b2'!$AH233,IF('b2'!$AE233&gt;0,'b2'!$AE233,IF('b2'!$AB233&gt;0,'b2'!$AB233,IF('b2'!$Y233&gt;0,'b2'!$Y233,IF('b2'!$V233&gt;0,'b2'!$V233," ---"))))))))</f>
        <v/>
      </c>
      <c r="AS233" s="246" t="n">
        <v>0</v>
      </c>
      <c r="AT233" s="246" t="n">
        <v>0</v>
      </c>
      <c r="AU233" s="246" t="n">
        <v>23</v>
      </c>
      <c r="AV233" s="246" t="n">
        <v>4</v>
      </c>
      <c r="AW233" s="246" t="n">
        <v>26</v>
      </c>
      <c r="AX233" s="246" t="n">
        <v>6</v>
      </c>
      <c r="AY233" s="246" t="n">
        <v>29</v>
      </c>
      <c r="AZ233" s="246" t="n">
        <v>1</v>
      </c>
      <c r="BA233" s="246" t="n">
        <v>25</v>
      </c>
      <c r="BB233" s="246" t="n">
        <v>0</v>
      </c>
      <c r="BC233" s="246" t="n">
        <v>23</v>
      </c>
      <c r="BD233" s="246" t="n">
        <v>0</v>
      </c>
      <c r="BE233" s="247" t="n">
        <v>0</v>
      </c>
      <c r="BF233" s="252" t="n">
        <v>0</v>
      </c>
      <c r="BG233" s="252" t="n">
        <v>0</v>
      </c>
      <c r="BH233" s="247" t="n">
        <v>0</v>
      </c>
      <c r="BI233" s="250" t="inlineStr">
        <is>
          <t>#REF!</t>
        </is>
      </c>
      <c r="BJ233" s="251" t="inlineStr">
        <is>
          <t>#REF!</t>
        </is>
      </c>
      <c r="BK233" s="252" t="n">
        <v>0</v>
      </c>
      <c r="BL233" s="252" t="n">
        <v>0</v>
      </c>
      <c r="BM233" s="249" t="n">
        <v>0</v>
      </c>
      <c r="BN233" s="250" t="inlineStr">
        <is>
          <t>#REF!</t>
        </is>
      </c>
      <c r="BO233" s="251" t="inlineStr">
        <is>
          <t>#REF!</t>
        </is>
      </c>
      <c r="BP233" s="259" t="n">
        <v>13000</v>
      </c>
      <c r="BQ233" s="259" t="n">
        <v>0</v>
      </c>
      <c r="BR233" s="249" t="n">
        <v>13000</v>
      </c>
      <c r="BS233" s="250" t="inlineStr">
        <is>
          <t>#REF!</t>
        </is>
      </c>
      <c r="BT233" s="251">
        <f>'[2]DATA CONSOLIDADA 2018-2025 '!$BR235-'b2'!$BO233</f>
        <v/>
      </c>
      <c r="BU233" s="248" t="n">
        <v>13176</v>
      </c>
      <c r="BV233" s="248" t="n">
        <v>0</v>
      </c>
      <c r="BW233" s="249" t="n">
        <v>13176</v>
      </c>
      <c r="BX233" s="250" t="inlineStr">
        <is>
          <t>#REF!</t>
        </is>
      </c>
      <c r="BY233" s="251" t="inlineStr">
        <is>
          <t>#REF!</t>
        </is>
      </c>
      <c r="BZ233" s="248" t="n">
        <v>98765</v>
      </c>
      <c r="CA233" s="248" t="n">
        <v>0</v>
      </c>
      <c r="CB233" s="249" t="n">
        <v>98765</v>
      </c>
      <c r="CC233" s="250" t="inlineStr">
        <is>
          <t>#REF!</t>
        </is>
      </c>
      <c r="CD233" s="251">
        <f>'[2]DATA CONSOLIDADA 2018-2025 '!$CB235-'b2'!$BW233</f>
        <v/>
      </c>
      <c r="CE233" s="253" t="n">
        <v>74396</v>
      </c>
      <c r="CF233" s="253" t="n">
        <v>0</v>
      </c>
      <c r="CG233" s="254" t="n">
        <v>74396</v>
      </c>
      <c r="CH233" s="250" t="inlineStr">
        <is>
          <t>#REF!</t>
        </is>
      </c>
      <c r="CI233" s="251">
        <f>'[2]DATA CONSOLIDADA 2018-2025 '!$CG235-'b2'!$CB233</f>
        <v/>
      </c>
      <c r="CJ233" s="247" t="inlineStr">
        <is>
          <t>#REF!</t>
        </is>
      </c>
      <c r="CK233" s="247" t="n">
        <v>101505.000093</v>
      </c>
      <c r="CL233" s="247" t="n">
        <v>0</v>
      </c>
      <c r="CM233" s="247" t="n">
        <v>101505.000093</v>
      </c>
      <c r="CN233" s="247" t="inlineStr">
        <is>
          <t>#REF!</t>
        </is>
      </c>
      <c r="CO233" s="251">
        <f>'[2]DATA CONSOLIDADA 2018-2025 '!$CM235-'b2'!$CG233</f>
        <v/>
      </c>
      <c r="CP233" s="253" t="n">
        <v>0</v>
      </c>
      <c r="CQ233" s="253" t="n">
        <v>3400</v>
      </c>
      <c r="CR233" s="253" t="n">
        <v>0</v>
      </c>
      <c r="CS233" s="253" t="n">
        <v>95365</v>
      </c>
      <c r="CT233" s="253" t="n">
        <v>0</v>
      </c>
      <c r="CU233" s="253" t="n">
        <v>0</v>
      </c>
      <c r="CV233" s="247" t="n">
        <v>98765</v>
      </c>
      <c r="CW233" s="247" t="n">
        <v>0</v>
      </c>
      <c r="CX233" s="247" t="n">
        <v>24500</v>
      </c>
      <c r="CY233" s="247" t="n">
        <v>49896</v>
      </c>
      <c r="CZ233" s="247" t="n">
        <v>0</v>
      </c>
      <c r="DA233" s="247" t="n">
        <v>0</v>
      </c>
      <c r="DB233" s="247" t="n">
        <v>74396</v>
      </c>
      <c r="DC233" s="255" t="n">
        <v>0</v>
      </c>
      <c r="DD233" s="255" t="n">
        <v>101505.000093</v>
      </c>
      <c r="DE233" s="255" t="n">
        <v>0</v>
      </c>
      <c r="DF233" s="255" t="n">
        <v>0</v>
      </c>
      <c r="DG233" s="255" t="n">
        <v>0</v>
      </c>
      <c r="DH233" s="255" t="n">
        <v>101505.000093</v>
      </c>
      <c r="DI233" s="256" t="n">
        <v>20287980672</v>
      </c>
      <c r="DJ233" s="257" t="inlineStr">
        <is>
          <t>COMUNIDAD NATIVA TRES ISLAS</t>
        </is>
      </c>
      <c r="DK233" s="257" t="inlineStr">
        <is>
          <t>05 Comunidades Campesinas</t>
        </is>
      </c>
      <c r="DL233" s="258" t="n"/>
      <c r="DM233" s="258" t="n"/>
      <c r="DN233" s="258" t="n"/>
      <c r="DO233" s="258" t="n"/>
      <c r="DP233" s="258" t="n"/>
      <c r="DQ233" s="258" t="n"/>
      <c r="DR233" s="258" t="n"/>
      <c r="DS233" s="258" t="n"/>
      <c r="DT233" s="258" t="n"/>
      <c r="DU233" s="258" t="n"/>
      <c r="DV233" s="258" t="n"/>
      <c r="DW233" s="258" t="n"/>
      <c r="DX233" s="258" t="n"/>
      <c r="DY233" s="258" t="n"/>
      <c r="DZ233" s="258" t="n"/>
      <c r="EA233" s="258" t="n"/>
      <c r="EB233" s="258" t="n"/>
      <c r="EC233" s="258" t="n"/>
      <c r="ED233" s="258" t="n"/>
      <c r="EE233" s="258" t="n"/>
    </row>
    <row r="234" hidden="1" ht="47.25" customHeight="1">
      <c r="A234" s="240" t="inlineStr">
        <is>
          <t>CORPORACIÓN LA BODEGUILLA S.A.C.</t>
        </is>
      </c>
      <c r="B234" s="240" t="inlineStr">
        <is>
          <t>DERIVADOS LACTEOS</t>
        </is>
      </c>
      <c r="C234" s="240" t="inlineStr">
        <is>
          <t>QUESOS MADURADOS</t>
        </is>
      </c>
      <c r="D234" s="240" t="inlineStr">
        <is>
          <t>MOQUEGUA-TACNA</t>
        </is>
      </c>
      <c r="E234" s="240" t="inlineStr">
        <is>
          <t>180101</t>
        </is>
      </c>
      <c r="F234" s="240" t="inlineStr">
        <is>
          <t>MOQUEGUA</t>
        </is>
      </c>
      <c r="G234" s="240" t="inlineStr">
        <is>
          <t>MARISCAL NIETO</t>
        </is>
      </c>
      <c r="H234" s="240" t="inlineStr">
        <is>
          <t>MOQUEGUA</t>
        </is>
      </c>
      <c r="I234" s="241" t="n">
        <v>1</v>
      </c>
      <c r="J234" s="241" t="n"/>
      <c r="K234" s="241" t="n"/>
      <c r="L234" s="241" t="n"/>
      <c r="M234" s="241" t="n"/>
      <c r="N234" s="241" t="n"/>
      <c r="O234" s="241" t="n"/>
      <c r="P234" s="241" t="n"/>
      <c r="Q234" s="241" t="inlineStr">
        <is>
          <t>PAC</t>
        </is>
      </c>
      <c r="R234" s="242">
        <f>IF(I234=1,I$2,"")&amp;IF(J234=1,IF(I234=1,"-","")&amp;J$2,"")&amp;IF(K234=1,IF(OR(J234=1,I234=1),"-","")&amp;K$2,"")&amp;IF(L234=1,IF(OR(K234=1,J234=1,I234=1),"-","")&amp;L$2,"")&amp;IF(M234=1,IF(OR(L234=1,K234=1,J234=1,I234=1),"-","")&amp;M$2,"")&amp;IF(N234=1,IF(OR(M234=1,L234=1,K234=1,J234=1,I234=1),"-","")&amp;N$2,"")&amp;IF(O234=1,IF(OR(N234=1,M234=1,L234=1,K234=1,J234=1,I234=1),"-","")&amp;O$2,"")&amp;IF(P234=1,IF(I234=1," - ",IF(J234=1," - ",IF(K234=1," - ",IF(L234=1," - ",IF(M234=1," - ",IF(N234=1," - ",IF(O234=1," - ","")))))))&amp;P$2,"")</f>
        <v/>
      </c>
      <c r="S234" s="243">
        <f>SUM('b2'!$I234:$P234)</f>
        <v/>
      </c>
      <c r="T234" s="243">
        <f>IF(OR('b2'!$J234=1,'b2'!$K234=1,'b2'!$L234=1,'b2'!$M234=1,'b2'!$N234=1,'b2'!$O234=1,'b2'!$P234=1),"SI","NO")</f>
        <v/>
      </c>
      <c r="U234" s="243">
        <f>IF(OR('b2'!$K234=1,'b2'!$L234=1,'b2'!$M234=1,'b2'!$N234=1,'b2'!$O234=1,'b2'!$P234=1),"SI","NO")</f>
        <v/>
      </c>
      <c r="V234" s="244" t="n">
        <v>33</v>
      </c>
      <c r="W234" s="245" t="n">
        <v>0</v>
      </c>
      <c r="X234" s="245" t="n">
        <v>0</v>
      </c>
      <c r="Y234" s="244" t="n">
        <v>0</v>
      </c>
      <c r="Z234" s="245" t="n">
        <v>0</v>
      </c>
      <c r="AA234" s="245" t="n">
        <v>0</v>
      </c>
      <c r="AB234" s="244" t="n">
        <v>0</v>
      </c>
      <c r="AC234" s="245" t="n">
        <v>0</v>
      </c>
      <c r="AD234" s="245" t="n">
        <v>0</v>
      </c>
      <c r="AE234" s="244" t="n">
        <v>0</v>
      </c>
      <c r="AF234" s="245" t="n">
        <v>0</v>
      </c>
      <c r="AG234" s="245" t="n">
        <v>0</v>
      </c>
      <c r="AH234" s="244" t="n">
        <v>0</v>
      </c>
      <c r="AI234" s="245" t="n">
        <v>0</v>
      </c>
      <c r="AJ234" s="245" t="n">
        <v>0</v>
      </c>
      <c r="AK234" s="244" t="n">
        <v>0</v>
      </c>
      <c r="AL234" s="245" t="n">
        <v>0</v>
      </c>
      <c r="AM234" s="245" t="n">
        <v>0</v>
      </c>
      <c r="AN234" s="244" t="n">
        <v>0</v>
      </c>
      <c r="AO234" s="245" t="n">
        <v>0</v>
      </c>
      <c r="AP234" s="245" t="n">
        <v>0</v>
      </c>
      <c r="AQ234" s="244" t="n">
        <v>0</v>
      </c>
      <c r="AR234" s="244">
        <f>IF('b2'!$AQ234&gt;0,'b2'!$AQ234,IF('b2'!$AN234&gt;0,'b2'!$AN234,IF('b2'!$AK234&gt;0,'b2'!$AK234,IF('b2'!$AH234&gt;0,'b2'!$AH234,IF('b2'!$AE234&gt;0,'b2'!$AE234,IF('b2'!$AB234&gt;0,'b2'!$AB234,IF('b2'!$Y234&gt;0,'b2'!$Y234,IF('b2'!$V234&gt;0,'b2'!$V234," ---"))))))))</f>
        <v/>
      </c>
      <c r="AS234" s="246" t="n">
        <v>0</v>
      </c>
      <c r="AT234" s="246" t="n">
        <v>0</v>
      </c>
      <c r="AU234" s="246" t="n">
        <v>0</v>
      </c>
      <c r="AV234" s="246" t="n">
        <v>0</v>
      </c>
      <c r="AW234" s="246" t="n">
        <v>0</v>
      </c>
      <c r="AX234" s="246" t="n">
        <v>0</v>
      </c>
      <c r="AY234" s="246" t="n">
        <v>0</v>
      </c>
      <c r="AZ234" s="246" t="n">
        <v>0</v>
      </c>
      <c r="BA234" s="246" t="n">
        <v>0</v>
      </c>
      <c r="BB234" s="246" t="n">
        <v>0</v>
      </c>
      <c r="BC234" s="246" t="n">
        <v>0</v>
      </c>
      <c r="BD234" s="246" t="n">
        <v>0</v>
      </c>
      <c r="BE234" s="247" t="n">
        <v>0</v>
      </c>
      <c r="BF234" s="252" t="n">
        <v>0</v>
      </c>
      <c r="BG234" s="252" t="n">
        <v>0</v>
      </c>
      <c r="BH234" s="247" t="n">
        <v>0</v>
      </c>
      <c r="BI234" s="250" t="inlineStr">
        <is>
          <t>#REF!</t>
        </is>
      </c>
      <c r="BJ234" s="251" t="inlineStr">
        <is>
          <t>#REF!</t>
        </is>
      </c>
      <c r="BK234" s="252" t="n">
        <v>0</v>
      </c>
      <c r="BL234" s="252" t="n">
        <v>0</v>
      </c>
      <c r="BM234" s="247" t="n">
        <v>0</v>
      </c>
      <c r="BN234" s="250" t="inlineStr">
        <is>
          <t>#REF!</t>
        </is>
      </c>
      <c r="BO234" s="251" t="inlineStr">
        <is>
          <t>#REF!</t>
        </is>
      </c>
      <c r="BP234" s="248" t="n">
        <v>0</v>
      </c>
      <c r="BQ234" s="248" t="n">
        <v>0</v>
      </c>
      <c r="BR234" s="249" t="n">
        <v>0</v>
      </c>
      <c r="BS234" s="250" t="inlineStr">
        <is>
          <t>#REF!</t>
        </is>
      </c>
      <c r="BT234" s="251">
        <f>'[2]DATA CONSOLIDADA 2018-2025 '!$BR236-'b2'!$BO234</f>
        <v/>
      </c>
      <c r="BU234" s="248" t="n">
        <v>0</v>
      </c>
      <c r="BV234" s="248" t="n">
        <v>0</v>
      </c>
      <c r="BW234" s="249" t="n">
        <v>0</v>
      </c>
      <c r="BX234" s="250" t="inlineStr">
        <is>
          <t>#REF!</t>
        </is>
      </c>
      <c r="BY234" s="251" t="inlineStr">
        <is>
          <t>#REF!</t>
        </is>
      </c>
      <c r="BZ234" s="248" t="n">
        <v>0</v>
      </c>
      <c r="CA234" s="248" t="n">
        <v>0</v>
      </c>
      <c r="CB234" s="249" t="n">
        <v>0</v>
      </c>
      <c r="CC234" s="250" t="inlineStr">
        <is>
          <t>#REF!</t>
        </is>
      </c>
      <c r="CD234" s="251">
        <f>'[2]DATA CONSOLIDADA 2018-2025 '!$CB236-'b2'!$BW234</f>
        <v/>
      </c>
      <c r="CE234" s="253" t="n">
        <v>0</v>
      </c>
      <c r="CF234" s="253" t="n">
        <v>0</v>
      </c>
      <c r="CG234" s="254" t="n">
        <v>0</v>
      </c>
      <c r="CH234" s="250" t="inlineStr">
        <is>
          <t>#REF!</t>
        </is>
      </c>
      <c r="CI234" s="251">
        <f>'[2]DATA CONSOLIDADA 2018-2025 '!$CG236-'b2'!$CB234</f>
        <v/>
      </c>
      <c r="CJ234" s="247" t="inlineStr">
        <is>
          <t>#REF!</t>
        </is>
      </c>
      <c r="CK234" s="247" t="n">
        <v>0</v>
      </c>
      <c r="CL234" s="247" t="n">
        <v>0</v>
      </c>
      <c r="CM234" s="247" t="n">
        <v>0</v>
      </c>
      <c r="CN234" s="247" t="inlineStr">
        <is>
          <t>#REF!</t>
        </is>
      </c>
      <c r="CO234" s="251">
        <f>'[2]DATA CONSOLIDADA 2018-2025 '!$CM236-'b2'!$CG234</f>
        <v/>
      </c>
      <c r="CP234" s="253" t="n">
        <v>0</v>
      </c>
      <c r="CQ234" s="253" t="n">
        <v>0</v>
      </c>
      <c r="CR234" s="253" t="n">
        <v>0</v>
      </c>
      <c r="CS234" s="253" t="n">
        <v>0</v>
      </c>
      <c r="CT234" s="253" t="n">
        <v>0</v>
      </c>
      <c r="CU234" s="253" t="n">
        <v>0</v>
      </c>
      <c r="CV234" s="247" t="n">
        <v>0</v>
      </c>
      <c r="CW234" s="247" t="n">
        <v>0</v>
      </c>
      <c r="CX234" s="247" t="n">
        <v>0</v>
      </c>
      <c r="CY234" s="247" t="n">
        <v>0</v>
      </c>
      <c r="CZ234" s="247" t="n">
        <v>0</v>
      </c>
      <c r="DA234" s="247" t="n">
        <v>0</v>
      </c>
      <c r="DB234" s="247" t="n">
        <v>0</v>
      </c>
      <c r="DC234" s="255" t="n">
        <v>0</v>
      </c>
      <c r="DD234" s="255" t="n">
        <v>0</v>
      </c>
      <c r="DE234" s="255" t="n">
        <v>0</v>
      </c>
      <c r="DF234" s="255" t="n">
        <v>0</v>
      </c>
      <c r="DG234" s="255" t="n">
        <v>0</v>
      </c>
      <c r="DH234" s="255" t="n">
        <v>0</v>
      </c>
      <c r="DI234" s="256" t="n">
        <v>20600188616</v>
      </c>
      <c r="DJ234" s="257" t="inlineStr">
        <is>
          <t>CORPORACION LA BODEGUILLA S.A.C.</t>
        </is>
      </c>
      <c r="DK234" s="257" t="inlineStr">
        <is>
          <t>07 Otros</t>
        </is>
      </c>
      <c r="DL234" s="258" t="n"/>
      <c r="DM234" s="258" t="n"/>
      <c r="DN234" s="258" t="n"/>
      <c r="DO234" s="258" t="n"/>
      <c r="DP234" s="258" t="n"/>
      <c r="DQ234" s="258" t="n"/>
      <c r="DR234" s="258" t="n"/>
      <c r="DS234" s="258" t="n"/>
      <c r="DT234" s="258" t="n"/>
      <c r="DU234" s="258" t="n"/>
      <c r="DV234" s="258" t="n"/>
      <c r="DW234" s="258" t="n"/>
      <c r="DX234" s="258" t="n"/>
      <c r="DY234" s="258" t="n"/>
      <c r="DZ234" s="258" t="n"/>
      <c r="EA234" s="258" t="n"/>
      <c r="EB234" s="258" t="n"/>
      <c r="EC234" s="258" t="n"/>
      <c r="ED234" s="258" t="n"/>
      <c r="EE234" s="258" t="n"/>
    </row>
    <row r="235" hidden="1" ht="47.25" customHeight="1">
      <c r="A235" s="240" t="inlineStr">
        <is>
          <t>ASOCIACION DE PRODUCTORES DE PALTA DE MOQUEGUA PARA EXPORTACION</t>
        </is>
      </c>
      <c r="B235" s="240" t="inlineStr">
        <is>
          <t>PALTA</t>
        </is>
      </c>
      <c r="C235" s="240" t="inlineStr">
        <is>
          <t>PALTA</t>
        </is>
      </c>
      <c r="D235" s="240" t="inlineStr">
        <is>
          <t>MOQUEGUA-TACNA</t>
        </is>
      </c>
      <c r="E235" s="240" t="inlineStr">
        <is>
          <t>180101</t>
        </is>
      </c>
      <c r="F235" s="240" t="inlineStr">
        <is>
          <t>MOQUEGUA</t>
        </is>
      </c>
      <c r="G235" s="240" t="inlineStr">
        <is>
          <t>MARISCAL NIETO</t>
        </is>
      </c>
      <c r="H235" s="240" t="inlineStr">
        <is>
          <t>MOQUEGUA</t>
        </is>
      </c>
      <c r="I235" s="241" t="n">
        <v>1</v>
      </c>
      <c r="J235" s="241" t="n">
        <v>1</v>
      </c>
      <c r="K235" s="241" t="n">
        <v>1</v>
      </c>
      <c r="L235" s="241" t="n"/>
      <c r="M235" s="241" t="n"/>
      <c r="N235" s="241" t="n"/>
      <c r="O235" s="241" t="n"/>
      <c r="P235" s="241" t="n"/>
      <c r="Q235" s="241" t="inlineStr">
        <is>
          <t>PAC</t>
        </is>
      </c>
      <c r="R235" s="242">
        <f>IF(I235=1,I$2,"")&amp;IF(J235=1,IF(I235=1,"-","")&amp;J$2,"")&amp;IF(K235=1,IF(OR(J235=1,I235=1),"-","")&amp;K$2,"")&amp;IF(L235=1,IF(OR(K235=1,J235=1,I235=1),"-","")&amp;L$2,"")&amp;IF(M235=1,IF(OR(L235=1,K235=1,J235=1,I235=1),"-","")&amp;M$2,"")&amp;IF(N235=1,IF(OR(M235=1,L235=1,K235=1,J235=1,I235=1),"-","")&amp;N$2,"")&amp;IF(O235=1,IF(OR(N235=1,M235=1,L235=1,K235=1,J235=1,I235=1),"-","")&amp;O$2,"")&amp;IF(P235=1,IF(I235=1," - ",IF(J235=1," - ",IF(K235=1," - ",IF(L235=1," - ",IF(M235=1," - ",IF(N235=1," - ",IF(O235=1," - ","")))))))&amp;P$2,"")</f>
        <v/>
      </c>
      <c r="S235" s="243">
        <f>SUM('b2'!$I235:$P235)</f>
        <v/>
      </c>
      <c r="T235" s="243">
        <f>IF(OR('b2'!$J235=1,'b2'!$K235=1,'b2'!$L235=1,'b2'!$M235=1,'b2'!$N235=1,'b2'!$O235=1,'b2'!$P235=1),"SI","NO")</f>
        <v/>
      </c>
      <c r="U235" s="243">
        <f>IF(OR('b2'!$K235=1,'b2'!$L235=1,'b2'!$M235=1,'b2'!$N235=1,'b2'!$O235=1,'b2'!$P235=1),"SI","NO")</f>
        <v/>
      </c>
      <c r="V235" s="244" t="n">
        <v>65</v>
      </c>
      <c r="W235" s="245" t="n">
        <v>24</v>
      </c>
      <c r="X235" s="245" t="n">
        <v>13</v>
      </c>
      <c r="Y235" s="244" t="n">
        <v>37</v>
      </c>
      <c r="Z235" s="245" t="n">
        <v>24</v>
      </c>
      <c r="AA235" s="245" t="n">
        <v>13</v>
      </c>
      <c r="AB235" s="244" t="n">
        <v>37</v>
      </c>
      <c r="AC235" s="245" t="n">
        <v>0</v>
      </c>
      <c r="AD235" s="245" t="n">
        <v>0</v>
      </c>
      <c r="AE235" s="244" t="n">
        <v>0</v>
      </c>
      <c r="AF235" s="245" t="n">
        <v>0</v>
      </c>
      <c r="AG235" s="245" t="n">
        <v>0</v>
      </c>
      <c r="AH235" s="244" t="n">
        <v>0</v>
      </c>
      <c r="AI235" s="245" t="n">
        <v>0</v>
      </c>
      <c r="AJ235" s="245" t="n">
        <v>0</v>
      </c>
      <c r="AK235" s="244" t="n">
        <v>0</v>
      </c>
      <c r="AL235" s="245" t="n">
        <v>0</v>
      </c>
      <c r="AM235" s="245" t="n">
        <v>0</v>
      </c>
      <c r="AN235" s="244" t="n">
        <v>0</v>
      </c>
      <c r="AO235" s="245" t="n">
        <v>0</v>
      </c>
      <c r="AP235" s="245" t="n">
        <v>0</v>
      </c>
      <c r="AQ235" s="244" t="n">
        <v>0</v>
      </c>
      <c r="AR235" s="244">
        <f>IF('b2'!$AQ235&gt;0,'b2'!$AQ235,IF('b2'!$AN235&gt;0,'b2'!$AN235,IF('b2'!$AK235&gt;0,'b2'!$AK235,IF('b2'!$AH235&gt;0,'b2'!$AH235,IF('b2'!$AE235&gt;0,'b2'!$AE235,IF('b2'!$AB235&gt;0,'b2'!$AB235,IF('b2'!$Y235&gt;0,'b2'!$Y235,IF('b2'!$V235&gt;0,'b2'!$V235," ---"))))))))</f>
        <v/>
      </c>
      <c r="AS235" s="246" t="n">
        <v>0</v>
      </c>
      <c r="AT235" s="246" t="n">
        <v>1</v>
      </c>
      <c r="AU235" s="246" t="n">
        <v>0</v>
      </c>
      <c r="AV235" s="246" t="n">
        <v>0</v>
      </c>
      <c r="AW235" s="246" t="n">
        <v>0</v>
      </c>
      <c r="AX235" s="246" t="n">
        <v>0</v>
      </c>
      <c r="AY235" s="246" t="n">
        <v>0</v>
      </c>
      <c r="AZ235" s="246" t="n">
        <v>0</v>
      </c>
      <c r="BA235" s="246" t="n">
        <v>0</v>
      </c>
      <c r="BB235" s="246" t="n">
        <v>0</v>
      </c>
      <c r="BC235" s="246" t="n">
        <v>0</v>
      </c>
      <c r="BD235" s="246" t="n">
        <v>0</v>
      </c>
      <c r="BE235" s="247" t="n">
        <v>0</v>
      </c>
      <c r="BF235" s="248" t="n">
        <v>185266.61</v>
      </c>
      <c r="BG235" s="248" t="n">
        <v>0</v>
      </c>
      <c r="BH235" s="249" t="n">
        <v>185266.61</v>
      </c>
      <c r="BI235" s="250" t="inlineStr">
        <is>
          <t>#REF!</t>
        </is>
      </c>
      <c r="BJ235" s="251" t="inlineStr">
        <is>
          <t>#REF!</t>
        </is>
      </c>
      <c r="BK235" s="248" t="n">
        <v>146528</v>
      </c>
      <c r="BL235" s="248" t="n">
        <v>0</v>
      </c>
      <c r="BM235" s="249" t="n">
        <v>146528</v>
      </c>
      <c r="BN235" s="250" t="inlineStr">
        <is>
          <t>#REF!</t>
        </is>
      </c>
      <c r="BO235" s="251" t="inlineStr">
        <is>
          <t>#REF!</t>
        </is>
      </c>
      <c r="BP235" s="248" t="n">
        <v>0</v>
      </c>
      <c r="BQ235" s="248" t="n">
        <v>0</v>
      </c>
      <c r="BR235" s="249" t="n">
        <v>0</v>
      </c>
      <c r="BS235" s="250" t="inlineStr">
        <is>
          <t>#REF!</t>
        </is>
      </c>
      <c r="BT235" s="251">
        <f>'[2]DATA CONSOLIDADA 2018-2025 '!$BR237-'b2'!$BO235</f>
        <v/>
      </c>
      <c r="BU235" s="248" t="n">
        <v>0</v>
      </c>
      <c r="BV235" s="248" t="n">
        <v>0</v>
      </c>
      <c r="BW235" s="249" t="n">
        <v>0</v>
      </c>
      <c r="BX235" s="250" t="inlineStr">
        <is>
          <t>#REF!</t>
        </is>
      </c>
      <c r="BY235" s="251" t="inlineStr">
        <is>
          <t>#REF!</t>
        </is>
      </c>
      <c r="BZ235" s="248" t="n">
        <v>0</v>
      </c>
      <c r="CA235" s="248" t="n">
        <v>0</v>
      </c>
      <c r="CB235" s="249" t="n">
        <v>0</v>
      </c>
      <c r="CC235" s="250" t="inlineStr">
        <is>
          <t>#REF!</t>
        </is>
      </c>
      <c r="CD235" s="251">
        <f>'[2]DATA CONSOLIDADA 2018-2025 '!$CB237-'b2'!$BW235</f>
        <v/>
      </c>
      <c r="CE235" s="253" t="n">
        <v>0</v>
      </c>
      <c r="CF235" s="253" t="n">
        <v>0</v>
      </c>
      <c r="CG235" s="254" t="n">
        <v>0</v>
      </c>
      <c r="CH235" s="250" t="inlineStr">
        <is>
          <t>#REF!</t>
        </is>
      </c>
      <c r="CI235" s="251">
        <f>'[2]DATA CONSOLIDADA 2018-2025 '!$CG237-'b2'!$CB235</f>
        <v/>
      </c>
      <c r="CJ235" s="247" t="inlineStr">
        <is>
          <t>#REF!</t>
        </is>
      </c>
      <c r="CK235" s="247" t="n">
        <v>0</v>
      </c>
      <c r="CL235" s="247" t="n">
        <v>0</v>
      </c>
      <c r="CM235" s="247" t="n">
        <v>0</v>
      </c>
      <c r="CN235" s="247" t="inlineStr">
        <is>
          <t>#REF!</t>
        </is>
      </c>
      <c r="CO235" s="251">
        <f>'[2]DATA CONSOLIDADA 2018-2025 '!$CM237-'b2'!$CG235</f>
        <v/>
      </c>
      <c r="CP235" s="253" t="n">
        <v>0</v>
      </c>
      <c r="CQ235" s="253" t="n">
        <v>0</v>
      </c>
      <c r="CR235" s="253" t="n">
        <v>0</v>
      </c>
      <c r="CS235" s="253" t="n">
        <v>0</v>
      </c>
      <c r="CT235" s="253" t="n">
        <v>0</v>
      </c>
      <c r="CU235" s="253" t="n">
        <v>0</v>
      </c>
      <c r="CV235" s="247" t="n">
        <v>0</v>
      </c>
      <c r="CW235" s="247" t="n">
        <v>0</v>
      </c>
      <c r="CX235" s="247" t="n">
        <v>0</v>
      </c>
      <c r="CY235" s="247" t="n">
        <v>0</v>
      </c>
      <c r="CZ235" s="247" t="n">
        <v>0</v>
      </c>
      <c r="DA235" s="247" t="n">
        <v>0</v>
      </c>
      <c r="DB235" s="247" t="n">
        <v>0</v>
      </c>
      <c r="DC235" s="255" t="n">
        <v>0</v>
      </c>
      <c r="DD235" s="255" t="n">
        <v>0</v>
      </c>
      <c r="DE235" s="255" t="n">
        <v>0</v>
      </c>
      <c r="DF235" s="255" t="n">
        <v>0</v>
      </c>
      <c r="DG235" s="255" t="n">
        <v>0</v>
      </c>
      <c r="DH235" s="255" t="n">
        <v>0</v>
      </c>
      <c r="DI235" s="256" t="n">
        <v>20600250397</v>
      </c>
      <c r="DJ235" s="257" t="inlineStr">
        <is>
          <t>ASOCIACION DE PRODUCTORES DE PALTA DE MOQUEGUA PARA EXPORTACION - APPALMEX</t>
        </is>
      </c>
      <c r="DK235" s="257" t="inlineStr">
        <is>
          <t>01 Asociación</t>
        </is>
      </c>
      <c r="DL235" s="258" t="n"/>
      <c r="DM235" s="258" t="n"/>
      <c r="DN235" s="258" t="n"/>
      <c r="DO235" s="258" t="n"/>
      <c r="DP235" s="258" t="n"/>
      <c r="DQ235" s="258" t="n"/>
      <c r="DR235" s="258" t="n"/>
      <c r="DS235" s="258" t="n"/>
      <c r="DT235" s="258" t="n"/>
      <c r="DU235" s="258" t="n"/>
      <c r="DV235" s="258" t="n"/>
      <c r="DW235" s="258" t="n"/>
      <c r="DX235" s="258" t="n"/>
      <c r="DY235" s="258" t="n"/>
      <c r="DZ235" s="258" t="n"/>
      <c r="EA235" s="258" t="n"/>
      <c r="EB235" s="258" t="n"/>
      <c r="EC235" s="258" t="n"/>
      <c r="ED235" s="258" t="n"/>
      <c r="EE235" s="258" t="n"/>
    </row>
    <row r="236" hidden="1" ht="47.25" customHeight="1">
      <c r="A236" s="240" t="inlineStr">
        <is>
          <t>COMUNIDAD CAMPESINA DE ARUNTAYA</t>
        </is>
      </c>
      <c r="B236" s="240" t="inlineStr">
        <is>
          <t>FIBRA DE ALPACA</t>
        </is>
      </c>
      <c r="C236" s="240" t="inlineStr">
        <is>
          <t>FIBRA DE ALPACA</t>
        </is>
      </c>
      <c r="D236" s="240" t="inlineStr">
        <is>
          <t>MOQUEGUA-TACNA</t>
        </is>
      </c>
      <c r="E236" s="240" t="inlineStr">
        <is>
          <t>180105</t>
        </is>
      </c>
      <c r="F236" s="240" t="inlineStr">
        <is>
          <t>MOQUEGUA</t>
        </is>
      </c>
      <c r="G236" s="240" t="inlineStr">
        <is>
          <t>MARISCAL NIETO</t>
        </is>
      </c>
      <c r="H236" s="240" t="inlineStr">
        <is>
          <t>SAN CRISTOBAL</t>
        </is>
      </c>
      <c r="I236" s="241" t="n">
        <v>1</v>
      </c>
      <c r="J236" s="241" t="n">
        <v>1</v>
      </c>
      <c r="K236" s="241" t="n">
        <v>1</v>
      </c>
      <c r="L236" s="241" t="n">
        <v>1</v>
      </c>
      <c r="M236" s="241" t="n"/>
      <c r="N236" s="241" t="n">
        <v>1</v>
      </c>
      <c r="O236" s="241" t="n"/>
      <c r="P236" s="241" t="n">
        <v>1</v>
      </c>
      <c r="Q236" s="241" t="inlineStr">
        <is>
          <t>PAC</t>
        </is>
      </c>
      <c r="R236" s="242">
        <f>IF(I236=1,I$2,"")&amp;IF(J236=1,IF(I236=1,"-","")&amp;J$2,"")&amp;IF(K236=1,IF(OR(J236=1,I236=1),"-","")&amp;K$2,"")&amp;IF(L236=1,IF(OR(K236=1,J236=1,I236=1),"-","")&amp;L$2,"")&amp;IF(M236=1,IF(OR(L236=1,K236=1,J236=1,I236=1),"-","")&amp;M$2,"")&amp;IF(N236=1,IF(OR(M236=1,L236=1,K236=1,J236=1,I236=1),"-","")&amp;N$2,"")&amp;IF(O236=1,IF(OR(N236=1,M236=1,L236=1,K236=1,J236=1,I236=1),"-","")&amp;O$2,"")&amp;IF(P236=1,IF(I236=1," - ",IF(J236=1," - ",IF(K236=1," - ",IF(L236=1," - ",IF(M236=1," - ",IF(N236=1," - ",IF(O236=1," - ","")))))))&amp;P$2,"")</f>
        <v/>
      </c>
      <c r="S236" s="243">
        <f>SUM('b2'!$I236:$P236)</f>
        <v/>
      </c>
      <c r="T236" s="243">
        <f>IF(OR('b2'!$J236=1,'b2'!$K236=1,'b2'!$L236=1,'b2'!$M236=1,'b2'!$N236=1,'b2'!$O236=1,'b2'!$P236=1),"SI","NO")</f>
        <v/>
      </c>
      <c r="U236" s="243">
        <f>IF(OR('b2'!$K236=1,'b2'!$L236=1,'b2'!$M236=1,'b2'!$N236=1,'b2'!$O236=1,'b2'!$P236=1),"SI","NO")</f>
        <v/>
      </c>
      <c r="V236" s="244" t="n">
        <v>59</v>
      </c>
      <c r="W236" s="245" t="n">
        <v>47</v>
      </c>
      <c r="X236" s="245" t="n">
        <v>47</v>
      </c>
      <c r="Y236" s="244" t="n">
        <v>94</v>
      </c>
      <c r="Z236" s="245" t="n">
        <v>44</v>
      </c>
      <c r="AA236" s="245" t="n">
        <v>47</v>
      </c>
      <c r="AB236" s="244" t="n">
        <v>91</v>
      </c>
      <c r="AC236" s="245" t="n">
        <v>37</v>
      </c>
      <c r="AD236" s="245" t="n">
        <v>31</v>
      </c>
      <c r="AE236" s="244" t="n">
        <v>68</v>
      </c>
      <c r="AF236" s="245" t="n">
        <v>0</v>
      </c>
      <c r="AG236" s="245" t="n">
        <v>0</v>
      </c>
      <c r="AH236" s="244" t="n">
        <v>0</v>
      </c>
      <c r="AI236" s="245" t="n">
        <v>40</v>
      </c>
      <c r="AJ236" s="245" t="n">
        <v>26</v>
      </c>
      <c r="AK236" s="244" t="n">
        <v>66</v>
      </c>
      <c r="AL236" s="245" t="n">
        <v>0</v>
      </c>
      <c r="AM236" s="245" t="n">
        <v>0</v>
      </c>
      <c r="AN236" s="244" t="n">
        <v>0</v>
      </c>
      <c r="AO236" s="245" t="n">
        <v>0</v>
      </c>
      <c r="AP236" s="245" t="n">
        <v>0</v>
      </c>
      <c r="AQ236" s="244" t="n">
        <v>0</v>
      </c>
      <c r="AR236" s="244">
        <f>IF('b2'!$AQ236&gt;0,'b2'!$AQ236,IF('b2'!$AN236&gt;0,'b2'!$AN236,IF('b2'!$AK236&gt;0,'b2'!$AK236,IF('b2'!$AH236&gt;0,'b2'!$AH236,IF('b2'!$AE236&gt;0,'b2'!$AE236,IF('b2'!$AB236&gt;0,'b2'!$AB236,IF('b2'!$Y236&gt;0,'b2'!$Y236,IF('b2'!$V236&gt;0,'b2'!$V236," ---"))))))))</f>
        <v/>
      </c>
      <c r="AS236" s="246" t="n">
        <v>0</v>
      </c>
      <c r="AT236" s="246" t="n">
        <v>0</v>
      </c>
      <c r="AU236" s="246" t="n">
        <v>30</v>
      </c>
      <c r="AV236" s="246" t="n">
        <v>5</v>
      </c>
      <c r="AW236" s="246" t="n">
        <v>3</v>
      </c>
      <c r="AX236" s="246" t="n">
        <v>1</v>
      </c>
      <c r="AY236" s="246" t="n">
        <v>1</v>
      </c>
      <c r="AZ236" s="246" t="n">
        <v>0</v>
      </c>
      <c r="BA236" s="246" t="n">
        <v>0</v>
      </c>
      <c r="BB236" s="246" t="n">
        <v>0</v>
      </c>
      <c r="BC236" s="246" t="n">
        <v>0</v>
      </c>
      <c r="BD236" s="246" t="n">
        <v>0</v>
      </c>
      <c r="BE236" s="247" t="n">
        <v>0</v>
      </c>
      <c r="BF236" s="252" t="n">
        <v>0</v>
      </c>
      <c r="BG236" s="248" t="n">
        <v>0</v>
      </c>
      <c r="BH236" s="249" t="n">
        <v>0</v>
      </c>
      <c r="BI236" s="250" t="inlineStr">
        <is>
          <t>#REF!</t>
        </is>
      </c>
      <c r="BJ236" s="251" t="inlineStr">
        <is>
          <t>#REF!</t>
        </is>
      </c>
      <c r="BK236" s="248" t="n">
        <v>0</v>
      </c>
      <c r="BL236" s="248" t="n">
        <v>0</v>
      </c>
      <c r="BM236" s="249" t="n">
        <v>0</v>
      </c>
      <c r="BN236" s="250" t="inlineStr">
        <is>
          <t>#REF!</t>
        </is>
      </c>
      <c r="BO236" s="251" t="inlineStr">
        <is>
          <t>#REF!</t>
        </is>
      </c>
      <c r="BP236" s="248" t="n">
        <v>64921.02</v>
      </c>
      <c r="BQ236" s="248" t="n">
        <v>0</v>
      </c>
      <c r="BR236" s="249" t="n">
        <v>64921.02</v>
      </c>
      <c r="BS236" s="250" t="inlineStr">
        <is>
          <t>#REF!</t>
        </is>
      </c>
      <c r="BT236" s="251">
        <f>'[2]DATA CONSOLIDADA 2018-2025 '!$BR238-'b2'!$BO236</f>
        <v/>
      </c>
      <c r="BU236" s="248" t="n">
        <v>0</v>
      </c>
      <c r="BV236" s="248" t="n">
        <v>0</v>
      </c>
      <c r="BW236" s="249" t="n">
        <v>0</v>
      </c>
      <c r="BX236" s="250" t="inlineStr">
        <is>
          <t>#REF!</t>
        </is>
      </c>
      <c r="BY236" s="251" t="inlineStr">
        <is>
          <t>#REF!</t>
        </is>
      </c>
      <c r="BZ236" s="248" t="n">
        <v>47831.2</v>
      </c>
      <c r="CA236" s="248" t="n">
        <v>0</v>
      </c>
      <c r="CB236" s="249" t="n">
        <v>47831.2</v>
      </c>
      <c r="CC236" s="250" t="inlineStr">
        <is>
          <t>#REF!</t>
        </is>
      </c>
      <c r="CD236" s="251">
        <f>'[2]DATA CONSOLIDADA 2018-2025 '!$CB238-'b2'!$BW236</f>
        <v/>
      </c>
      <c r="CE236" s="253" t="n">
        <v>0</v>
      </c>
      <c r="CF236" s="253" t="n">
        <v>0</v>
      </c>
      <c r="CG236" s="254" t="n">
        <v>0</v>
      </c>
      <c r="CH236" s="250" t="inlineStr">
        <is>
          <t>#REF!</t>
        </is>
      </c>
      <c r="CI236" s="251">
        <f>'[2]DATA CONSOLIDADA 2018-2025 '!$CG238-'b2'!$CB236</f>
        <v/>
      </c>
      <c r="CJ236" s="247" t="inlineStr">
        <is>
          <t>#REF!</t>
        </is>
      </c>
      <c r="CK236" s="247" t="n">
        <v>58855.2</v>
      </c>
      <c r="CL236" s="247" t="n">
        <v>0</v>
      </c>
      <c r="CM236" s="247" t="n">
        <v>58855.2</v>
      </c>
      <c r="CN236" s="247" t="inlineStr">
        <is>
          <t>#REF!</t>
        </is>
      </c>
      <c r="CO236" s="251">
        <f>'[2]DATA CONSOLIDADA 2018-2025 '!$CM238-'b2'!$CG236</f>
        <v/>
      </c>
      <c r="CP236" s="253" t="n">
        <v>0</v>
      </c>
      <c r="CQ236" s="253" t="n">
        <v>47831.2</v>
      </c>
      <c r="CR236" s="253" t="n">
        <v>0</v>
      </c>
      <c r="CS236" s="253" t="n">
        <v>0</v>
      </c>
      <c r="CT236" s="253" t="n">
        <v>0</v>
      </c>
      <c r="CU236" s="253" t="n">
        <v>0</v>
      </c>
      <c r="CV236" s="247" t="n">
        <v>47831.2</v>
      </c>
      <c r="CW236" s="247" t="n">
        <v>0</v>
      </c>
      <c r="CX236" s="247" t="n">
        <v>0</v>
      </c>
      <c r="CY236" s="247" t="n">
        <v>0</v>
      </c>
      <c r="CZ236" s="247" t="n">
        <v>0</v>
      </c>
      <c r="DA236" s="247" t="n">
        <v>0</v>
      </c>
      <c r="DB236" s="247" t="n">
        <v>0</v>
      </c>
      <c r="DC236" s="255" t="n">
        <v>0</v>
      </c>
      <c r="DD236" s="255" t="n">
        <v>58855.2</v>
      </c>
      <c r="DE236" s="255" t="n">
        <v>0</v>
      </c>
      <c r="DF236" s="255" t="n">
        <v>0</v>
      </c>
      <c r="DG236" s="255" t="n">
        <v>0</v>
      </c>
      <c r="DH236" s="255" t="n">
        <v>58855.2</v>
      </c>
      <c r="DI236" s="256" t="n">
        <v>20532737932</v>
      </c>
      <c r="DJ236" s="257" t="inlineStr">
        <is>
          <t>COMUNIDAD CAMPESINA DE ARUNTAYA</t>
        </is>
      </c>
      <c r="DK236" s="257" t="inlineStr">
        <is>
          <t>05 Comunidades Campesinas</t>
        </is>
      </c>
      <c r="DL236" s="258" t="n"/>
      <c r="DM236" s="258" t="n"/>
      <c r="DN236" s="258" t="n"/>
      <c r="DO236" s="258" t="n"/>
      <c r="DP236" s="258" t="n"/>
      <c r="DQ236" s="258" t="n"/>
      <c r="DR236" s="258" t="n"/>
      <c r="DS236" s="258" t="n"/>
      <c r="DT236" s="258" t="n"/>
      <c r="DU236" s="258" t="n"/>
      <c r="DV236" s="258" t="n"/>
      <c r="DW236" s="258" t="n"/>
      <c r="DX236" s="258" t="n"/>
      <c r="DY236" s="258" t="n"/>
      <c r="DZ236" s="258" t="n"/>
      <c r="EA236" s="258" t="n"/>
      <c r="EB236" s="258" t="n"/>
      <c r="EC236" s="258" t="n"/>
      <c r="ED236" s="258" t="n"/>
      <c r="EE236" s="258" t="n"/>
    </row>
    <row r="237" hidden="1" ht="47.25" customHeight="1">
      <c r="A237" s="240" t="inlineStr">
        <is>
          <t>COMUNIDAD CAMPESINA SAN LORENZO DE CHOJATA</t>
        </is>
      </c>
      <c r="B237" s="240" t="inlineStr">
        <is>
          <t>ORÉGANO</t>
        </is>
      </c>
      <c r="C237" s="240" t="inlineStr">
        <is>
          <t>ORÉGANO</t>
        </is>
      </c>
      <c r="D237" s="240" t="inlineStr">
        <is>
          <t>MOQUEGUA-TACNA</t>
        </is>
      </c>
      <c r="E237" s="240" t="inlineStr">
        <is>
          <t>180202</t>
        </is>
      </c>
      <c r="F237" s="240" t="inlineStr">
        <is>
          <t>MOQUEGUA</t>
        </is>
      </c>
      <c r="G237" s="240" t="inlineStr">
        <is>
          <t>GENERAL SANCHEZ CERRO</t>
        </is>
      </c>
      <c r="H237" s="240" t="inlineStr">
        <is>
          <t>CHOJATA</t>
        </is>
      </c>
      <c r="I237" s="241" t="n"/>
      <c r="J237" s="241" t="n">
        <v>1</v>
      </c>
      <c r="K237" s="241" t="n">
        <v>1</v>
      </c>
      <c r="L237" s="241" t="n"/>
      <c r="M237" s="241" t="n"/>
      <c r="N237" s="241" t="n"/>
      <c r="O237" s="241" t="n"/>
      <c r="P237" s="241" t="n"/>
      <c r="Q237" s="241" t="inlineStr">
        <is>
          <t>PAC</t>
        </is>
      </c>
      <c r="R237" s="242">
        <f>IF(I237=1,I$2,"")&amp;IF(J237=1,IF(I237=1,"-","")&amp;J$2,"")&amp;IF(K237=1,IF(OR(J237=1,I237=1),"-","")&amp;K$2,"")&amp;IF(L237=1,IF(OR(K237=1,J237=1,I237=1),"-","")&amp;L$2,"")&amp;IF(M237=1,IF(OR(L237=1,K237=1,J237=1,I237=1),"-","")&amp;M$2,"")&amp;IF(N237=1,IF(OR(M237=1,L237=1,K237=1,J237=1,I237=1),"-","")&amp;N$2,"")&amp;IF(O237=1,IF(OR(N237=1,M237=1,L237=1,K237=1,J237=1,I237=1),"-","")&amp;O$2,"")&amp;IF(P237=1,IF(I237=1," - ",IF(J237=1," - ",IF(K237=1," - ",IF(L237=1," - ",IF(M237=1," - ",IF(N237=1," - ",IF(O237=1," - ","")))))))&amp;P$2,"")</f>
        <v/>
      </c>
      <c r="S237" s="243">
        <f>SUM('b2'!$I237:$P237)</f>
        <v/>
      </c>
      <c r="T237" s="243">
        <f>IF(OR('b2'!$J237=1,'b2'!$K237=1,'b2'!$L237=1,'b2'!$M237=1,'b2'!$N237=1,'b2'!$O237=1,'b2'!$P237=1),"SI","NO")</f>
        <v/>
      </c>
      <c r="U237" s="243">
        <f>IF(OR('b2'!$K237=1,'b2'!$L237=1,'b2'!$M237=1,'b2'!$N237=1,'b2'!$O237=1,'b2'!$P237=1),"SI","NO")</f>
        <v/>
      </c>
      <c r="V237" s="244" t="n">
        <v>0</v>
      </c>
      <c r="W237" s="245" t="n">
        <v>43</v>
      </c>
      <c r="X237" s="245" t="n">
        <v>7</v>
      </c>
      <c r="Y237" s="244" t="n">
        <v>50</v>
      </c>
      <c r="Z237" s="245" t="n">
        <v>40</v>
      </c>
      <c r="AA237" s="245" t="n">
        <v>9</v>
      </c>
      <c r="AB237" s="244" t="n">
        <v>49</v>
      </c>
      <c r="AC237" s="245" t="n">
        <v>0</v>
      </c>
      <c r="AD237" s="245" t="n">
        <v>0</v>
      </c>
      <c r="AE237" s="244" t="n">
        <v>0</v>
      </c>
      <c r="AF237" s="245" t="n">
        <v>0</v>
      </c>
      <c r="AG237" s="245" t="n">
        <v>0</v>
      </c>
      <c r="AH237" s="244" t="n">
        <v>0</v>
      </c>
      <c r="AI237" s="245" t="n">
        <v>0</v>
      </c>
      <c r="AJ237" s="245" t="n">
        <v>0</v>
      </c>
      <c r="AK237" s="244" t="n">
        <v>0</v>
      </c>
      <c r="AL237" s="245" t="n">
        <v>0</v>
      </c>
      <c r="AM237" s="245" t="n">
        <v>0</v>
      </c>
      <c r="AN237" s="244" t="n">
        <v>0</v>
      </c>
      <c r="AO237" s="245" t="n">
        <v>0</v>
      </c>
      <c r="AP237" s="245" t="n">
        <v>0</v>
      </c>
      <c r="AQ237" s="244" t="n">
        <v>0</v>
      </c>
      <c r="AR237" s="244">
        <f>IF('b2'!$AQ237&gt;0,'b2'!$AQ237,IF('b2'!$AN237&gt;0,'b2'!$AN237,IF('b2'!$AK237&gt;0,'b2'!$AK237,IF('b2'!$AH237&gt;0,'b2'!$AH237,IF('b2'!$AE237&gt;0,'b2'!$AE237,IF('b2'!$AB237&gt;0,'b2'!$AB237,IF('b2'!$Y237&gt;0,'b2'!$Y237,IF('b2'!$V237&gt;0,'b2'!$V237," ---"))))))))</f>
        <v/>
      </c>
      <c r="AS237" s="246" t="n">
        <v>0</v>
      </c>
      <c r="AT237" s="246" t="n">
        <v>0</v>
      </c>
      <c r="AU237" s="246" t="n">
        <v>0</v>
      </c>
      <c r="AV237" s="246" t="n">
        <v>0</v>
      </c>
      <c r="AW237" s="246" t="n">
        <v>0</v>
      </c>
      <c r="AX237" s="246" t="n">
        <v>0</v>
      </c>
      <c r="AY237" s="246" t="n">
        <v>0</v>
      </c>
      <c r="AZ237" s="246" t="n">
        <v>0</v>
      </c>
      <c r="BA237" s="246" t="n">
        <v>0</v>
      </c>
      <c r="BB237" s="246" t="n">
        <v>0</v>
      </c>
      <c r="BC237" s="246" t="n">
        <v>0</v>
      </c>
      <c r="BD237" s="246" t="n">
        <v>0</v>
      </c>
      <c r="BE237" s="247" t="n">
        <v>0</v>
      </c>
      <c r="BF237" s="248" t="n">
        <v>0</v>
      </c>
      <c r="BG237" s="248" t="n">
        <v>0</v>
      </c>
      <c r="BH237" s="249" t="n">
        <v>0</v>
      </c>
      <c r="BI237" s="250" t="inlineStr">
        <is>
          <t>#REF!</t>
        </is>
      </c>
      <c r="BJ237" s="251" t="inlineStr">
        <is>
          <t>#REF!</t>
        </is>
      </c>
      <c r="BK237" s="248" t="n">
        <v>0</v>
      </c>
      <c r="BL237" s="248" t="n">
        <v>0</v>
      </c>
      <c r="BM237" s="249" t="n">
        <v>0</v>
      </c>
      <c r="BN237" s="250" t="inlineStr">
        <is>
          <t>#REF!</t>
        </is>
      </c>
      <c r="BO237" s="251" t="inlineStr">
        <is>
          <t>#REF!</t>
        </is>
      </c>
      <c r="BP237" s="248" t="n">
        <v>0</v>
      </c>
      <c r="BQ237" s="248" t="n">
        <v>0</v>
      </c>
      <c r="BR237" s="249" t="n">
        <v>0</v>
      </c>
      <c r="BS237" s="250" t="inlineStr">
        <is>
          <t>#REF!</t>
        </is>
      </c>
      <c r="BT237" s="251">
        <f>'[2]DATA CONSOLIDADA 2018-2025 '!$BR239-'b2'!$BO237</f>
        <v/>
      </c>
      <c r="BU237" s="248" t="n">
        <v>0</v>
      </c>
      <c r="BV237" s="248" t="n">
        <v>0</v>
      </c>
      <c r="BW237" s="249" t="n">
        <v>0</v>
      </c>
      <c r="BX237" s="250" t="inlineStr">
        <is>
          <t>#REF!</t>
        </is>
      </c>
      <c r="BY237" s="251" t="inlineStr">
        <is>
          <t>#REF!</t>
        </is>
      </c>
      <c r="BZ237" s="248" t="n">
        <v>0</v>
      </c>
      <c r="CA237" s="248" t="n">
        <v>0</v>
      </c>
      <c r="CB237" s="249" t="n">
        <v>0</v>
      </c>
      <c r="CC237" s="250" t="inlineStr">
        <is>
          <t>#REF!</t>
        </is>
      </c>
      <c r="CD237" s="251">
        <f>'[2]DATA CONSOLIDADA 2018-2025 '!$CB239-'b2'!$BW237</f>
        <v/>
      </c>
      <c r="CE237" s="253" t="n">
        <v>0</v>
      </c>
      <c r="CF237" s="253" t="n">
        <v>0</v>
      </c>
      <c r="CG237" s="254" t="n">
        <v>0</v>
      </c>
      <c r="CH237" s="250" t="inlineStr">
        <is>
          <t>#REF!</t>
        </is>
      </c>
      <c r="CI237" s="251">
        <f>'[2]DATA CONSOLIDADA 2018-2025 '!$CG239-'b2'!$CB237</f>
        <v/>
      </c>
      <c r="CJ237" s="247" t="inlineStr">
        <is>
          <t>#REF!</t>
        </is>
      </c>
      <c r="CK237" s="247" t="n">
        <v>0</v>
      </c>
      <c r="CL237" s="247" t="n">
        <v>0</v>
      </c>
      <c r="CM237" s="247" t="n">
        <v>0</v>
      </c>
      <c r="CN237" s="247" t="inlineStr">
        <is>
          <t>#REF!</t>
        </is>
      </c>
      <c r="CO237" s="251">
        <f>'[2]DATA CONSOLIDADA 2018-2025 '!$CM239-'b2'!$CG237</f>
        <v/>
      </c>
      <c r="CP237" s="253" t="n">
        <v>0</v>
      </c>
      <c r="CQ237" s="253" t="n">
        <v>0</v>
      </c>
      <c r="CR237" s="253" t="n">
        <v>0</v>
      </c>
      <c r="CS237" s="253" t="n">
        <v>0</v>
      </c>
      <c r="CT237" s="253" t="n">
        <v>0</v>
      </c>
      <c r="CU237" s="253" t="n">
        <v>0</v>
      </c>
      <c r="CV237" s="247" t="n">
        <v>0</v>
      </c>
      <c r="CW237" s="247" t="n">
        <v>0</v>
      </c>
      <c r="CX237" s="247" t="n">
        <v>0</v>
      </c>
      <c r="CY237" s="247" t="n">
        <v>0</v>
      </c>
      <c r="CZ237" s="247" t="n">
        <v>0</v>
      </c>
      <c r="DA237" s="247" t="n">
        <v>0</v>
      </c>
      <c r="DB237" s="247" t="n">
        <v>0</v>
      </c>
      <c r="DC237" s="255" t="n">
        <v>0</v>
      </c>
      <c r="DD237" s="255" t="n">
        <v>0</v>
      </c>
      <c r="DE237" s="255" t="n">
        <v>0</v>
      </c>
      <c r="DF237" s="255" t="n">
        <v>0</v>
      </c>
      <c r="DG237" s="255" t="n">
        <v>0</v>
      </c>
      <c r="DH237" s="255" t="n">
        <v>0</v>
      </c>
      <c r="DI237" s="256" t="n">
        <v>20532561397</v>
      </c>
      <c r="DJ237" s="257" t="inlineStr">
        <is>
          <t>COMUNIDAD CAMPESINA SAN LORENZO DE CHOJATA</t>
        </is>
      </c>
      <c r="DK237" s="257" t="inlineStr">
        <is>
          <t>05 Comunidades Campesinas</t>
        </is>
      </c>
      <c r="DL237" s="258" t="n"/>
      <c r="DM237" s="258" t="n"/>
      <c r="DN237" s="258" t="n"/>
      <c r="DO237" s="258" t="n"/>
      <c r="DP237" s="258" t="n"/>
      <c r="DQ237" s="258" t="n"/>
      <c r="DR237" s="258" t="n"/>
      <c r="DS237" s="258" t="n"/>
      <c r="DT237" s="258" t="n"/>
      <c r="DU237" s="258" t="n"/>
      <c r="DV237" s="258" t="n"/>
      <c r="DW237" s="258" t="n"/>
      <c r="DX237" s="258" t="n"/>
      <c r="DY237" s="258" t="n"/>
      <c r="DZ237" s="258" t="n"/>
      <c r="EA237" s="258" t="n"/>
      <c r="EB237" s="258" t="n"/>
      <c r="EC237" s="258" t="n"/>
      <c r="ED237" s="258" t="n"/>
      <c r="EE237" s="258" t="n"/>
    </row>
    <row r="238" hidden="1" ht="47.25" customHeight="1">
      <c r="A238" s="240" t="inlineStr">
        <is>
          <t>ASOCIACIÓN DE PRODUCTORES PARA LA AGROEXPORTACIÓN DE PUQUINA</t>
        </is>
      </c>
      <c r="B238" s="240" t="inlineStr">
        <is>
          <t>ORÉGANO</t>
        </is>
      </c>
      <c r="C238" s="240" t="inlineStr">
        <is>
          <t>ORÉGANO</t>
        </is>
      </c>
      <c r="D238" s="240" t="inlineStr">
        <is>
          <t>MOQUEGUA-TACNA</t>
        </is>
      </c>
      <c r="E238" s="240" t="inlineStr">
        <is>
          <t>180208</t>
        </is>
      </c>
      <c r="F238" s="240" t="inlineStr">
        <is>
          <t>MOQUEGUA</t>
        </is>
      </c>
      <c r="G238" s="240" t="inlineStr">
        <is>
          <t>GENERAL SANCHEZ CERRO</t>
        </is>
      </c>
      <c r="H238" s="240" t="inlineStr">
        <is>
          <t>PUQUINA</t>
        </is>
      </c>
      <c r="I238" s="241" t="n"/>
      <c r="J238" s="241" t="n">
        <v>1</v>
      </c>
      <c r="K238" s="241" t="n">
        <v>1</v>
      </c>
      <c r="L238" s="241" t="n"/>
      <c r="M238" s="241" t="n"/>
      <c r="N238" s="241" t="n"/>
      <c r="O238" s="241" t="n"/>
      <c r="P238" s="241" t="n"/>
      <c r="Q238" s="241" t="inlineStr">
        <is>
          <t>PAC</t>
        </is>
      </c>
      <c r="R238" s="242">
        <f>IF(I238=1,I$2,"")&amp;IF(J238=1,IF(I238=1,"-","")&amp;J$2,"")&amp;IF(K238=1,IF(OR(J238=1,I238=1),"-","")&amp;K$2,"")&amp;IF(L238=1,IF(OR(K238=1,J238=1,I238=1),"-","")&amp;L$2,"")&amp;IF(M238=1,IF(OR(L238=1,K238=1,J238=1,I238=1),"-","")&amp;M$2,"")&amp;IF(N238=1,IF(OR(M238=1,L238=1,K238=1,J238=1,I238=1),"-","")&amp;N$2,"")&amp;IF(O238=1,IF(OR(N238=1,M238=1,L238=1,K238=1,J238=1,I238=1),"-","")&amp;O$2,"")&amp;IF(P238=1,IF(I238=1," - ",IF(J238=1," - ",IF(K238=1," - ",IF(L238=1," - ",IF(M238=1," - ",IF(N238=1," - ",IF(O238=1," - ","")))))))&amp;P$2,"")</f>
        <v/>
      </c>
      <c r="S238" s="243">
        <f>SUM('b2'!$I238:$P238)</f>
        <v/>
      </c>
      <c r="T238" s="243">
        <f>IF(OR('b2'!$J238=1,'b2'!$K238=1,'b2'!$L238=1,'b2'!$M238=1,'b2'!$N238=1,'b2'!$O238=1,'b2'!$P238=1),"SI","NO")</f>
        <v/>
      </c>
      <c r="U238" s="243">
        <f>IF(OR('b2'!$K238=1,'b2'!$L238=1,'b2'!$M238=1,'b2'!$N238=1,'b2'!$O238=1,'b2'!$P238=1),"SI","NO")</f>
        <v/>
      </c>
      <c r="V238" s="244" t="n">
        <v>0</v>
      </c>
      <c r="W238" s="245" t="n">
        <v>22</v>
      </c>
      <c r="X238" s="245" t="n">
        <v>19</v>
      </c>
      <c r="Y238" s="244" t="n">
        <v>41</v>
      </c>
      <c r="Z238" s="245" t="n">
        <v>30</v>
      </c>
      <c r="AA238" s="245" t="n">
        <v>20</v>
      </c>
      <c r="AB238" s="244" t="n">
        <v>50</v>
      </c>
      <c r="AC238" s="245" t="n">
        <v>0</v>
      </c>
      <c r="AD238" s="245" t="n">
        <v>0</v>
      </c>
      <c r="AE238" s="244" t="n">
        <v>0</v>
      </c>
      <c r="AF238" s="245" t="n">
        <v>0</v>
      </c>
      <c r="AG238" s="245" t="n">
        <v>0</v>
      </c>
      <c r="AH238" s="244" t="n">
        <v>0</v>
      </c>
      <c r="AI238" s="245" t="n">
        <v>0</v>
      </c>
      <c r="AJ238" s="245" t="n">
        <v>0</v>
      </c>
      <c r="AK238" s="244" t="n">
        <v>0</v>
      </c>
      <c r="AL238" s="245" t="n">
        <v>0</v>
      </c>
      <c r="AM238" s="245" t="n">
        <v>0</v>
      </c>
      <c r="AN238" s="244" t="n">
        <v>0</v>
      </c>
      <c r="AO238" s="245" t="n">
        <v>0</v>
      </c>
      <c r="AP238" s="245" t="n">
        <v>0</v>
      </c>
      <c r="AQ238" s="244" t="n">
        <v>0</v>
      </c>
      <c r="AR238" s="244">
        <f>IF('b2'!$AQ238&gt;0,'b2'!$AQ238,IF('b2'!$AN238&gt;0,'b2'!$AN238,IF('b2'!$AK238&gt;0,'b2'!$AK238,IF('b2'!$AH238&gt;0,'b2'!$AH238,IF('b2'!$AE238&gt;0,'b2'!$AE238,IF('b2'!$AB238&gt;0,'b2'!$AB238,IF('b2'!$Y238&gt;0,'b2'!$Y238,IF('b2'!$V238&gt;0,'b2'!$V238," ---"))))))))</f>
        <v/>
      </c>
      <c r="AS238" s="246" t="n">
        <v>0</v>
      </c>
      <c r="AT238" s="246" t="n">
        <v>0</v>
      </c>
      <c r="AU238" s="246" t="n">
        <v>0</v>
      </c>
      <c r="AV238" s="246" t="n">
        <v>0</v>
      </c>
      <c r="AW238" s="246" t="n">
        <v>0</v>
      </c>
      <c r="AX238" s="246" t="n">
        <v>0</v>
      </c>
      <c r="AY238" s="246" t="n">
        <v>0</v>
      </c>
      <c r="AZ238" s="246" t="n">
        <v>0</v>
      </c>
      <c r="BA238" s="246" t="n">
        <v>0</v>
      </c>
      <c r="BB238" s="246" t="n">
        <v>0</v>
      </c>
      <c r="BC238" s="246" t="n">
        <v>0</v>
      </c>
      <c r="BD238" s="246" t="n">
        <v>0</v>
      </c>
      <c r="BE238" s="247" t="n">
        <v>0</v>
      </c>
      <c r="BF238" s="248" t="n">
        <v>0</v>
      </c>
      <c r="BG238" s="248" t="n">
        <v>0</v>
      </c>
      <c r="BH238" s="249" t="n">
        <v>0</v>
      </c>
      <c r="BI238" s="250" t="inlineStr">
        <is>
          <t>#REF!</t>
        </is>
      </c>
      <c r="BJ238" s="251" t="inlineStr">
        <is>
          <t>#REF!</t>
        </is>
      </c>
      <c r="BK238" s="248" t="n">
        <v>545261.08</v>
      </c>
      <c r="BL238" s="248" t="n">
        <v>0</v>
      </c>
      <c r="BM238" s="249" t="n">
        <v>545261.08</v>
      </c>
      <c r="BN238" s="250" t="inlineStr">
        <is>
          <t>#REF!</t>
        </is>
      </c>
      <c r="BO238" s="251" t="inlineStr">
        <is>
          <t>#REF!</t>
        </is>
      </c>
      <c r="BP238" s="248" t="n">
        <v>0</v>
      </c>
      <c r="BQ238" s="248" t="n">
        <v>0</v>
      </c>
      <c r="BR238" s="249" t="n">
        <v>0</v>
      </c>
      <c r="BS238" s="250" t="inlineStr">
        <is>
          <t>#REF!</t>
        </is>
      </c>
      <c r="BT238" s="251">
        <f>'[2]DATA CONSOLIDADA 2018-2025 '!$BR240-'b2'!$BO238</f>
        <v/>
      </c>
      <c r="BU238" s="248" t="n">
        <v>0</v>
      </c>
      <c r="BV238" s="248" t="n">
        <v>0</v>
      </c>
      <c r="BW238" s="249" t="n">
        <v>0</v>
      </c>
      <c r="BX238" s="250" t="inlineStr">
        <is>
          <t>#REF!</t>
        </is>
      </c>
      <c r="BY238" s="251" t="inlineStr">
        <is>
          <t>#REF!</t>
        </is>
      </c>
      <c r="BZ238" s="248" t="n">
        <v>0</v>
      </c>
      <c r="CA238" s="248" t="n">
        <v>0</v>
      </c>
      <c r="CB238" s="249" t="n">
        <v>0</v>
      </c>
      <c r="CC238" s="250" t="inlineStr">
        <is>
          <t>#REF!</t>
        </is>
      </c>
      <c r="CD238" s="251">
        <f>'[2]DATA CONSOLIDADA 2018-2025 '!$CB240-'b2'!$BW238</f>
        <v/>
      </c>
      <c r="CE238" s="253" t="n">
        <v>0</v>
      </c>
      <c r="CF238" s="253" t="n">
        <v>0</v>
      </c>
      <c r="CG238" s="254" t="n">
        <v>0</v>
      </c>
      <c r="CH238" s="250" t="inlineStr">
        <is>
          <t>#REF!</t>
        </is>
      </c>
      <c r="CI238" s="251">
        <f>'[2]DATA CONSOLIDADA 2018-2025 '!$CG240-'b2'!$CB238</f>
        <v/>
      </c>
      <c r="CJ238" s="247" t="inlineStr">
        <is>
          <t>#REF!</t>
        </is>
      </c>
      <c r="CK238" s="247" t="n">
        <v>0</v>
      </c>
      <c r="CL238" s="247" t="n">
        <v>0</v>
      </c>
      <c r="CM238" s="247" t="n">
        <v>0</v>
      </c>
      <c r="CN238" s="247" t="inlineStr">
        <is>
          <t>#REF!</t>
        </is>
      </c>
      <c r="CO238" s="251">
        <f>'[2]DATA CONSOLIDADA 2018-2025 '!$CM240-'b2'!$CG238</f>
        <v/>
      </c>
      <c r="CP238" s="253" t="n">
        <v>0</v>
      </c>
      <c r="CQ238" s="253" t="n">
        <v>0</v>
      </c>
      <c r="CR238" s="253" t="n">
        <v>0</v>
      </c>
      <c r="CS238" s="253" t="n">
        <v>0</v>
      </c>
      <c r="CT238" s="253" t="n">
        <v>0</v>
      </c>
      <c r="CU238" s="253" t="n">
        <v>0</v>
      </c>
      <c r="CV238" s="247" t="n">
        <v>0</v>
      </c>
      <c r="CW238" s="247" t="n">
        <v>0</v>
      </c>
      <c r="CX238" s="247" t="n">
        <v>0</v>
      </c>
      <c r="CY238" s="247" t="n">
        <v>0</v>
      </c>
      <c r="CZ238" s="247" t="n">
        <v>0</v>
      </c>
      <c r="DA238" s="247" t="n">
        <v>0</v>
      </c>
      <c r="DB238" s="247" t="n">
        <v>0</v>
      </c>
      <c r="DC238" s="255" t="n">
        <v>0</v>
      </c>
      <c r="DD238" s="255" t="n">
        <v>0</v>
      </c>
      <c r="DE238" s="255" t="n">
        <v>0</v>
      </c>
      <c r="DF238" s="255" t="n">
        <v>0</v>
      </c>
      <c r="DG238" s="255" t="n">
        <v>0</v>
      </c>
      <c r="DH238" s="255" t="n">
        <v>0</v>
      </c>
      <c r="DI238" s="256" t="n">
        <v>20539644603</v>
      </c>
      <c r="DJ238" s="257" t="inlineStr">
        <is>
          <t>ASOCIACION DE PRODUCTORES PARA LA AGROEXPORTACION DE PUQUINA</t>
        </is>
      </c>
      <c r="DK238" s="257" t="inlineStr">
        <is>
          <t>01 Asociación</t>
        </is>
      </c>
      <c r="DL238" s="258" t="n"/>
      <c r="DM238" s="258" t="n"/>
      <c r="DN238" s="258" t="n"/>
      <c r="DO238" s="258" t="n"/>
      <c r="DP238" s="258" t="n"/>
      <c r="DQ238" s="258" t="n"/>
      <c r="DR238" s="258" t="n"/>
      <c r="DS238" s="258" t="n"/>
      <c r="DT238" s="258" t="n"/>
      <c r="DU238" s="258" t="n"/>
      <c r="DV238" s="258" t="n"/>
      <c r="DW238" s="258" t="n"/>
      <c r="DX238" s="258" t="n"/>
      <c r="DY238" s="258" t="n"/>
      <c r="DZ238" s="258" t="n"/>
      <c r="EA238" s="258" t="n"/>
      <c r="EB238" s="258" t="n"/>
      <c r="EC238" s="258" t="n"/>
      <c r="ED238" s="258" t="n"/>
      <c r="EE238" s="258" t="n"/>
    </row>
    <row r="239" hidden="1" ht="47.25" customHeight="1">
      <c r="A239" s="240" t="inlineStr">
        <is>
          <t>ASOCIACION DE VITIVINICULTORES DE MOQUEGUA</t>
        </is>
      </c>
      <c r="B239" s="240" t="inlineStr">
        <is>
          <t>UVA</t>
        </is>
      </c>
      <c r="C239" s="240" t="inlineStr">
        <is>
          <t>UVA</t>
        </is>
      </c>
      <c r="D239" s="240" t="inlineStr">
        <is>
          <t>MOQUEGUA-TACNA</t>
        </is>
      </c>
      <c r="E239" s="240" t="inlineStr">
        <is>
          <t>180101</t>
        </is>
      </c>
      <c r="F239" s="240" t="inlineStr">
        <is>
          <t>MOQUEGUA</t>
        </is>
      </c>
      <c r="G239" s="240" t="inlineStr">
        <is>
          <t>MARISCAL NIETO</t>
        </is>
      </c>
      <c r="H239" s="240" t="inlineStr">
        <is>
          <t>MOQUEGUA</t>
        </is>
      </c>
      <c r="I239" s="241" t="n"/>
      <c r="J239" s="241" t="n"/>
      <c r="K239" s="241" t="n">
        <v>1</v>
      </c>
      <c r="L239" s="241" t="n">
        <v>1</v>
      </c>
      <c r="M239" s="241" t="n">
        <v>1</v>
      </c>
      <c r="N239" s="241" t="n">
        <v>0</v>
      </c>
      <c r="O239" s="241" t="n">
        <v>1</v>
      </c>
      <c r="P239" s="241" t="n"/>
      <c r="Q239" s="241" t="inlineStr">
        <is>
          <t>PAC</t>
        </is>
      </c>
      <c r="R239" s="242">
        <f>IF(I239=1,I$2,"")&amp;IF(J239=1,IF(I239=1,"-","")&amp;J$2,"")&amp;IF(K239=1,IF(OR(J239=1,I239=1),"-","")&amp;K$2,"")&amp;IF(L239=1,IF(OR(K239=1,J239=1,I239=1),"-","")&amp;L$2,"")&amp;IF(M239=1,IF(OR(L239=1,K239=1,J239=1,I239=1),"-","")&amp;M$2,"")&amp;IF(N239=1,IF(OR(M239=1,L239=1,K239=1,J239=1,I239=1),"-","")&amp;N$2,"")&amp;IF(O239=1,IF(OR(N239=1,M239=1,L239=1,K239=1,J239=1,I239=1),"-","")&amp;O$2,"")&amp;IF(P239=1,IF(I239=1," - ",IF(J239=1," - ",IF(K239=1," - ",IF(L239=1," - ",IF(M239=1," - ",IF(N239=1," - ",IF(O239=1," - ","")))))))&amp;P$2,"")</f>
        <v/>
      </c>
      <c r="S239" s="243">
        <f>SUM('b2'!$I239:$P239)</f>
        <v/>
      </c>
      <c r="T239" s="243">
        <f>IF(OR('b2'!$J239=1,'b2'!$K239=1,'b2'!$L239=1,'b2'!$M239=1,'b2'!$N239=1,'b2'!$O239=1,'b2'!$P239=1),"SI","NO")</f>
        <v/>
      </c>
      <c r="U239" s="243">
        <f>IF(OR('b2'!$K239=1,'b2'!$L239=1,'b2'!$M239=1,'b2'!$N239=1,'b2'!$O239=1,'b2'!$P239=1),"SI","NO")</f>
        <v/>
      </c>
      <c r="V239" s="244" t="n">
        <v>0</v>
      </c>
      <c r="W239" s="245" t="n">
        <v>0</v>
      </c>
      <c r="X239" s="245" t="n">
        <v>0</v>
      </c>
      <c r="Y239" s="244" t="n">
        <v>0</v>
      </c>
      <c r="Z239" s="245" t="n">
        <v>27</v>
      </c>
      <c r="AA239" s="245" t="n">
        <v>27</v>
      </c>
      <c r="AB239" s="244" t="n">
        <v>54</v>
      </c>
      <c r="AC239" s="245" t="n">
        <v>29</v>
      </c>
      <c r="AD239" s="245" t="n">
        <v>25</v>
      </c>
      <c r="AE239" s="244" t="n">
        <v>54</v>
      </c>
      <c r="AF239" s="245" t="n">
        <v>29</v>
      </c>
      <c r="AG239" s="245" t="n">
        <v>25</v>
      </c>
      <c r="AH239" s="244" t="n">
        <v>54</v>
      </c>
      <c r="AI239" s="245" t="n">
        <v>0</v>
      </c>
      <c r="AJ239" s="245" t="n">
        <v>0</v>
      </c>
      <c r="AK239" s="244" t="n">
        <v>0</v>
      </c>
      <c r="AL239" s="245" t="n">
        <v>27</v>
      </c>
      <c r="AM239" s="245" t="n">
        <v>27</v>
      </c>
      <c r="AN239" s="244" t="n">
        <v>54</v>
      </c>
      <c r="AO239" s="245" t="n">
        <v>0</v>
      </c>
      <c r="AP239" s="245" t="n">
        <v>0</v>
      </c>
      <c r="AQ239" s="244" t="n">
        <v>0</v>
      </c>
      <c r="AR239" s="244">
        <f>IF('b2'!$AQ239&gt;0,'b2'!$AQ239,IF('b2'!$AN239&gt;0,'b2'!$AN239,IF('b2'!$AK239&gt;0,'b2'!$AK239,IF('b2'!$AH239&gt;0,'b2'!$AH239,IF('b2'!$AE239&gt;0,'b2'!$AE239,IF('b2'!$AB239&gt;0,'b2'!$AB239,IF('b2'!$Y239&gt;0,'b2'!$Y239,IF('b2'!$V239&gt;0,'b2'!$V239," ---"))))))))</f>
        <v/>
      </c>
      <c r="AS239" s="246" t="n">
        <v>0</v>
      </c>
      <c r="AT239" s="246" t="n">
        <v>0</v>
      </c>
      <c r="AU239" s="246" t="n">
        <v>36</v>
      </c>
      <c r="AV239" s="246" t="n">
        <v>10</v>
      </c>
      <c r="AW239" s="246" t="n">
        <v>27</v>
      </c>
      <c r="AX239" s="246" t="n">
        <v>7</v>
      </c>
      <c r="AY239" s="246" t="n">
        <v>0</v>
      </c>
      <c r="AZ239" s="246" t="n">
        <v>0</v>
      </c>
      <c r="BA239" s="246" t="n">
        <v>0</v>
      </c>
      <c r="BB239" s="246" t="n">
        <v>0</v>
      </c>
      <c r="BC239" s="246" t="n">
        <v>0</v>
      </c>
      <c r="BD239" s="246" t="n">
        <v>0</v>
      </c>
      <c r="BE239" s="247" t="n">
        <v>0</v>
      </c>
      <c r="BF239" s="252" t="n">
        <v>0</v>
      </c>
      <c r="BG239" s="252" t="n">
        <v>0</v>
      </c>
      <c r="BH239" s="247" t="n">
        <v>0</v>
      </c>
      <c r="BI239" s="250" t="inlineStr">
        <is>
          <t>#REF!</t>
        </is>
      </c>
      <c r="BJ239" s="251" t="inlineStr">
        <is>
          <t>#REF!</t>
        </is>
      </c>
      <c r="BK239" s="248" t="n">
        <v>4395000</v>
      </c>
      <c r="BL239" s="248" t="n">
        <v>0</v>
      </c>
      <c r="BM239" s="249" t="n">
        <v>4395000</v>
      </c>
      <c r="BN239" s="250" t="inlineStr">
        <is>
          <t>#REF!</t>
        </is>
      </c>
      <c r="BO239" s="251" t="inlineStr">
        <is>
          <t>#REF!</t>
        </is>
      </c>
      <c r="BP239" s="248" t="n">
        <v>110889.05</v>
      </c>
      <c r="BQ239" s="248" t="n">
        <v>0</v>
      </c>
      <c r="BR239" s="249" t="n">
        <v>110889.05</v>
      </c>
      <c r="BS239" s="250" t="inlineStr">
        <is>
          <t>#REF!</t>
        </is>
      </c>
      <c r="BT239" s="251">
        <f>'[2]DATA CONSOLIDADA 2018-2025 '!$BR241-'b2'!$BO239</f>
        <v/>
      </c>
      <c r="BU239" s="248" t="n">
        <v>747748</v>
      </c>
      <c r="BV239" s="248" t="n">
        <v>0</v>
      </c>
      <c r="BW239" s="249" t="n">
        <v>747748</v>
      </c>
      <c r="BX239" s="250" t="inlineStr">
        <is>
          <t>#REF!</t>
        </is>
      </c>
      <c r="BY239" s="251" t="inlineStr">
        <is>
          <t>#REF!</t>
        </is>
      </c>
      <c r="BZ239" s="248" t="n">
        <v>841975.4</v>
      </c>
      <c r="CA239" s="248" t="n">
        <v>0</v>
      </c>
      <c r="CB239" s="249" t="n">
        <v>841975.4</v>
      </c>
      <c r="CC239" s="250" t="inlineStr">
        <is>
          <t>#REF!</t>
        </is>
      </c>
      <c r="CD239" s="251">
        <f>'[2]DATA CONSOLIDADA 2018-2025 '!$CB241-'b2'!$BW239</f>
        <v/>
      </c>
      <c r="CE239" s="253" t="n">
        <v>1277517.75</v>
      </c>
      <c r="CF239" s="253" t="n">
        <v>0</v>
      </c>
      <c r="CG239" s="254" t="n">
        <v>1277517.75</v>
      </c>
      <c r="CH239" s="250" t="inlineStr">
        <is>
          <t>#REF!</t>
        </is>
      </c>
      <c r="CI239" s="251">
        <f>'[2]DATA CONSOLIDADA 2018-2025 '!$CG241-'b2'!$CB239</f>
        <v/>
      </c>
      <c r="CJ239" s="247" t="inlineStr">
        <is>
          <t>#REF!</t>
        </is>
      </c>
      <c r="CK239" s="247" t="n">
        <v>0</v>
      </c>
      <c r="CL239" s="247" t="n">
        <v>0</v>
      </c>
      <c r="CM239" s="247" t="n">
        <v>0</v>
      </c>
      <c r="CN239" s="247" t="inlineStr">
        <is>
          <t>#REF!</t>
        </is>
      </c>
      <c r="CO239" s="251">
        <f>'[2]DATA CONSOLIDADA 2018-2025 '!$CM241-'b2'!$CG239</f>
        <v/>
      </c>
      <c r="CP239" s="253" t="n">
        <v>0</v>
      </c>
      <c r="CQ239" s="253" t="n">
        <v>841975.4</v>
      </c>
      <c r="CR239" s="253" t="n">
        <v>0</v>
      </c>
      <c r="CS239" s="253" t="n">
        <v>0</v>
      </c>
      <c r="CT239" s="253" t="n">
        <v>0</v>
      </c>
      <c r="CU239" s="253" t="n">
        <v>0</v>
      </c>
      <c r="CV239" s="247" t="n">
        <v>841975.4</v>
      </c>
      <c r="CW239" s="247" t="n">
        <v>0</v>
      </c>
      <c r="CX239" s="247" t="n">
        <v>1082100</v>
      </c>
      <c r="CY239" s="247" t="n">
        <v>0</v>
      </c>
      <c r="CZ239" s="247" t="n">
        <v>0</v>
      </c>
      <c r="DA239" s="247" t="n">
        <v>195417.75</v>
      </c>
      <c r="DB239" s="247" t="n">
        <v>1277517.75</v>
      </c>
      <c r="DC239" s="255" t="n">
        <v>0</v>
      </c>
      <c r="DD239" s="255" t="n">
        <v>0</v>
      </c>
      <c r="DE239" s="255" t="n">
        <v>0</v>
      </c>
      <c r="DF239" s="255" t="n">
        <v>0</v>
      </c>
      <c r="DG239" s="255" t="n">
        <v>0</v>
      </c>
      <c r="DH239" s="255" t="n">
        <v>0</v>
      </c>
      <c r="DI239" s="256" t="n">
        <v>20520081233</v>
      </c>
      <c r="DJ239" s="257" t="inlineStr">
        <is>
          <t>ASOCIACION DE VITIVINICULTORES DE MOQUEGUA 'AVIMO'</t>
        </is>
      </c>
      <c r="DK239" s="257" t="inlineStr">
        <is>
          <t>01 Asociación</t>
        </is>
      </c>
      <c r="DL239" s="258" t="n"/>
      <c r="DM239" s="258" t="n"/>
      <c r="DN239" s="258" t="n"/>
      <c r="DO239" s="258" t="n"/>
      <c r="DP239" s="258" t="n"/>
      <c r="DQ239" s="258" t="n"/>
      <c r="DR239" s="258" t="n"/>
      <c r="DS239" s="258" t="n"/>
      <c r="DT239" s="258" t="n"/>
      <c r="DU239" s="258" t="n"/>
      <c r="DV239" s="258" t="n"/>
      <c r="DW239" s="258" t="n"/>
      <c r="DX239" s="258" t="n"/>
      <c r="DY239" s="258" t="n"/>
      <c r="DZ239" s="258" t="n"/>
      <c r="EA239" s="258" t="n"/>
      <c r="EB239" s="258" t="n"/>
      <c r="EC239" s="258" t="n"/>
      <c r="ED239" s="258" t="n"/>
      <c r="EE239" s="258" t="n"/>
    </row>
    <row r="240" hidden="1" ht="47.25" customHeight="1">
      <c r="A240" s="240" t="inlineStr">
        <is>
          <t>ASOCIACION PRODUCTORES PALTA HASS EL PORVENIR HUARACANE</t>
        </is>
      </c>
      <c r="B240" s="240" t="inlineStr">
        <is>
          <t>PALTA</t>
        </is>
      </c>
      <c r="C240" s="240" t="inlineStr">
        <is>
          <t>PALTA</t>
        </is>
      </c>
      <c r="D240" s="240" t="inlineStr">
        <is>
          <t>MOQUEGUA-TACNA</t>
        </is>
      </c>
      <c r="E240" s="240" t="inlineStr">
        <is>
          <t>180101</t>
        </is>
      </c>
      <c r="F240" s="240" t="inlineStr">
        <is>
          <t>MOQUEGUA</t>
        </is>
      </c>
      <c r="G240" s="240" t="inlineStr">
        <is>
          <t>MARISCAL NIETO</t>
        </is>
      </c>
      <c r="H240" s="240" t="inlineStr">
        <is>
          <t>MOQUEGUA</t>
        </is>
      </c>
      <c r="I240" s="262" t="n"/>
      <c r="J240" s="262" t="n"/>
      <c r="K240" s="262" t="n"/>
      <c r="L240" s="262" t="n"/>
      <c r="M240" s="241" t="n">
        <v>1</v>
      </c>
      <c r="N240" s="241" t="n">
        <v>1</v>
      </c>
      <c r="O240" s="241" t="n">
        <v>1</v>
      </c>
      <c r="P240" s="241" t="n">
        <v>1</v>
      </c>
      <c r="Q240" s="241" t="inlineStr">
        <is>
          <t>PAC</t>
        </is>
      </c>
      <c r="R240" s="242">
        <f>IF(I240=1,I$2,"")&amp;IF(J240=1,IF(I240=1,"-","")&amp;J$2,"")&amp;IF(K240=1,IF(OR(J240=1,I240=1),"-","")&amp;K$2,"")&amp;IF(L240=1,IF(OR(K240=1,J240=1,I240=1),"-","")&amp;L$2,"")&amp;IF(M240=1,IF(OR(L240=1,K240=1,J240=1,I240=1),"-","")&amp;M$2,"")&amp;IF(N240=1,IF(OR(M240=1,L240=1,K240=1,J240=1,I240=1),"-","")&amp;N$2,"")&amp;IF(O240=1,IF(OR(N240=1,M240=1,L240=1,K240=1,J240=1,I240=1),"-","")&amp;O$2,"")&amp;IF(P240=1,IF(I240=1," - ",IF(J240=1," - ",IF(K240=1," - ",IF(L240=1," - ",IF(M240=1," - ",IF(N240=1," - ",IF(O240=1," - ","")))))))&amp;P$2,"")</f>
        <v/>
      </c>
      <c r="S240" s="243">
        <f>SUM('b2'!$I240:$P240)</f>
        <v/>
      </c>
      <c r="T240" s="243">
        <f>IF(OR('b2'!$J240=1,'b2'!$K240=1,'b2'!$L240=1,'b2'!$M240=1,'b2'!$N240=1,'b2'!$O240=1,'b2'!$P240=1),"SI","NO")</f>
        <v/>
      </c>
      <c r="U240" s="243">
        <f>IF(OR('b2'!$K240=1,'b2'!$L240=1,'b2'!$M240=1,'b2'!$N240=1,'b2'!$O240=1,'b2'!$P240=1),"SI","NO")</f>
        <v/>
      </c>
      <c r="V240" s="244" t="n">
        <v>0</v>
      </c>
      <c r="W240" s="245" t="n">
        <v>0</v>
      </c>
      <c r="X240" s="245" t="n">
        <v>0</v>
      </c>
      <c r="Y240" s="244" t="n">
        <v>0</v>
      </c>
      <c r="Z240" s="245" t="n">
        <v>0</v>
      </c>
      <c r="AA240" s="245" t="n">
        <v>0</v>
      </c>
      <c r="AB240" s="244" t="n">
        <v>0</v>
      </c>
      <c r="AC240" s="245" t="n">
        <v>0</v>
      </c>
      <c r="AD240" s="245" t="n">
        <v>0</v>
      </c>
      <c r="AE240" s="244" t="n">
        <v>0</v>
      </c>
      <c r="AF240" s="245" t="n">
        <v>19</v>
      </c>
      <c r="AG240" s="245" t="n">
        <v>7</v>
      </c>
      <c r="AH240" s="244" t="n">
        <v>26</v>
      </c>
      <c r="AI240" s="245" t="n">
        <v>19</v>
      </c>
      <c r="AJ240" s="245" t="n">
        <v>7</v>
      </c>
      <c r="AK240" s="244" t="n">
        <v>26</v>
      </c>
      <c r="AL240" s="245" t="n">
        <v>19</v>
      </c>
      <c r="AM240" s="245" t="n">
        <v>7</v>
      </c>
      <c r="AN240" s="244" t="n">
        <v>26</v>
      </c>
      <c r="AO240" s="245" t="n">
        <v>12</v>
      </c>
      <c r="AP240" s="245" t="n">
        <v>13</v>
      </c>
      <c r="AQ240" s="244" t="n">
        <v>25</v>
      </c>
      <c r="AR240" s="244">
        <f>IF('b2'!$AQ240&gt;0,'b2'!$AQ240,IF('b2'!$AN240&gt;0,'b2'!$AN240,IF('b2'!$AK240&gt;0,'b2'!$AK240,IF('b2'!$AH240&gt;0,'b2'!$AH240,IF('b2'!$AE240&gt;0,'b2'!$AE240,IF('b2'!$AB240&gt;0,'b2'!$AB240,IF('b2'!$Y240&gt;0,'b2'!$Y240,IF('b2'!$V240&gt;0,'b2'!$V240," ---"))))))))</f>
        <v/>
      </c>
      <c r="AS240" s="246" t="n">
        <v>0</v>
      </c>
      <c r="AT240" s="246" t="n">
        <v>0</v>
      </c>
      <c r="AU240" s="246" t="n">
        <v>0</v>
      </c>
      <c r="AV240" s="246" t="n">
        <v>0</v>
      </c>
      <c r="AW240" s="246" t="n">
        <v>34</v>
      </c>
      <c r="AX240" s="246" t="n">
        <v>6</v>
      </c>
      <c r="AY240" s="246" t="n">
        <v>38</v>
      </c>
      <c r="AZ240" s="246" t="n">
        <v>7</v>
      </c>
      <c r="BA240" s="246" t="n">
        <v>34</v>
      </c>
      <c r="BB240" s="246" t="n">
        <v>5</v>
      </c>
      <c r="BC240" s="246" t="n">
        <v>30</v>
      </c>
      <c r="BD240" s="246" t="n">
        <v>6</v>
      </c>
      <c r="BE240" s="249" t="n">
        <v>0</v>
      </c>
      <c r="BF240" s="248" t="n">
        <v>0</v>
      </c>
      <c r="BG240" s="248" t="n">
        <v>0</v>
      </c>
      <c r="BH240" s="249" t="n">
        <v>0</v>
      </c>
      <c r="BI240" s="250" t="inlineStr">
        <is>
          <t>#REF!</t>
        </is>
      </c>
      <c r="BJ240" s="251" t="inlineStr">
        <is>
          <t>#REF!</t>
        </is>
      </c>
      <c r="BK240" s="248" t="n">
        <v>0</v>
      </c>
      <c r="BL240" s="248" t="n">
        <v>0</v>
      </c>
      <c r="BM240" s="249" t="n">
        <v>0</v>
      </c>
      <c r="BN240" s="250" t="inlineStr">
        <is>
          <t>#REF!</t>
        </is>
      </c>
      <c r="BO240" s="251" t="inlineStr">
        <is>
          <t>#REF!</t>
        </is>
      </c>
      <c r="BP240" s="252" t="n">
        <v>0</v>
      </c>
      <c r="BQ240" s="252" t="n">
        <v>0</v>
      </c>
      <c r="BR240" s="247" t="n">
        <v>0</v>
      </c>
      <c r="BS240" s="250" t="inlineStr">
        <is>
          <t>#REF!</t>
        </is>
      </c>
      <c r="BT240" s="251">
        <f>'[2]DATA CONSOLIDADA 2018-2025 '!$BR242-'b2'!$BO240</f>
        <v/>
      </c>
      <c r="BU240" s="248" t="n">
        <v>198126</v>
      </c>
      <c r="BV240" s="248" t="n">
        <v>0</v>
      </c>
      <c r="BW240" s="249" t="n">
        <v>198126</v>
      </c>
      <c r="BX240" s="250" t="inlineStr">
        <is>
          <t>#REF!</t>
        </is>
      </c>
      <c r="BY240" s="251" t="inlineStr">
        <is>
          <t>#REF!</t>
        </is>
      </c>
      <c r="BZ240" s="248" t="n">
        <v>272000</v>
      </c>
      <c r="CA240" s="248" t="n">
        <v>0</v>
      </c>
      <c r="CB240" s="249" t="n">
        <v>272000</v>
      </c>
      <c r="CC240" s="250" t="inlineStr">
        <is>
          <t>#REF!</t>
        </is>
      </c>
      <c r="CD240" s="251">
        <f>'[2]DATA CONSOLIDADA 2018-2025 '!$CB242-'b2'!$BW240</f>
        <v/>
      </c>
      <c r="CE240" s="253" t="n">
        <v>637000</v>
      </c>
      <c r="CF240" s="253" t="n">
        <v>0</v>
      </c>
      <c r="CG240" s="254" t="n">
        <v>637000</v>
      </c>
      <c r="CH240" s="250" t="inlineStr">
        <is>
          <t>#REF!</t>
        </is>
      </c>
      <c r="CI240" s="251">
        <f>'[2]DATA CONSOLIDADA 2018-2025 '!$CG242-'b2'!$CB240</f>
        <v/>
      </c>
      <c r="CJ240" s="247" t="inlineStr">
        <is>
          <t>#REF!</t>
        </is>
      </c>
      <c r="CK240" s="247" t="n">
        <v>697400</v>
      </c>
      <c r="CL240" s="247" t="n">
        <v>0</v>
      </c>
      <c r="CM240" s="247" t="n">
        <v>697400</v>
      </c>
      <c r="CN240" s="247" t="inlineStr">
        <is>
          <t>#REF!</t>
        </is>
      </c>
      <c r="CO240" s="251">
        <f>'[2]DATA CONSOLIDADA 2018-2025 '!$CM242-'b2'!$CG240</f>
        <v/>
      </c>
      <c r="CP240" s="253" t="n">
        <v>0</v>
      </c>
      <c r="CQ240" s="253" t="n">
        <v>272000</v>
      </c>
      <c r="CR240" s="253" t="n">
        <v>0</v>
      </c>
      <c r="CS240" s="253" t="n">
        <v>0</v>
      </c>
      <c r="CT240" s="253" t="n">
        <v>0</v>
      </c>
      <c r="CU240" s="253" t="n">
        <v>0</v>
      </c>
      <c r="CV240" s="247" t="n">
        <v>272000</v>
      </c>
      <c r="CW240" s="247" t="n">
        <v>0</v>
      </c>
      <c r="CX240" s="247" t="n">
        <v>637000</v>
      </c>
      <c r="CY240" s="247" t="n">
        <v>0</v>
      </c>
      <c r="CZ240" s="247" t="n">
        <v>0</v>
      </c>
      <c r="DA240" s="247" t="n">
        <v>0</v>
      </c>
      <c r="DB240" s="247" t="n">
        <v>637000</v>
      </c>
      <c r="DC240" s="255" t="n">
        <v>0</v>
      </c>
      <c r="DD240" s="255" t="n">
        <v>697400</v>
      </c>
      <c r="DE240" s="255" t="n">
        <v>0</v>
      </c>
      <c r="DF240" s="255" t="n">
        <v>0</v>
      </c>
      <c r="DG240" s="255" t="n">
        <v>0</v>
      </c>
      <c r="DH240" s="255" t="n">
        <v>697400</v>
      </c>
      <c r="DI240" s="256" t="n">
        <v>20600604580</v>
      </c>
      <c r="DJ240" s="257" t="inlineStr">
        <is>
          <t>ASOCIACION PRODUCTORES PALTA HASS EL PORVENIR HUARACANE</t>
        </is>
      </c>
      <c r="DK240" s="257" t="inlineStr">
        <is>
          <t>01 Asociación</t>
        </is>
      </c>
      <c r="DL240" s="258" t="n"/>
      <c r="DM240" s="258" t="n"/>
      <c r="DN240" s="258" t="n"/>
      <c r="DO240" s="258" t="n"/>
      <c r="DP240" s="258" t="n"/>
      <c r="DQ240" s="258" t="n"/>
      <c r="DR240" s="258" t="n"/>
      <c r="DS240" s="258" t="n"/>
      <c r="DT240" s="258" t="n"/>
      <c r="DU240" s="258" t="n"/>
      <c r="DV240" s="258" t="n"/>
      <c r="DW240" s="258" t="n"/>
      <c r="DX240" s="258" t="n"/>
      <c r="DY240" s="258" t="n"/>
      <c r="DZ240" s="258" t="n"/>
      <c r="EA240" s="258" t="n"/>
      <c r="EB240" s="258" t="n"/>
      <c r="EC240" s="258" t="n"/>
      <c r="ED240" s="258" t="n"/>
      <c r="EE240" s="258" t="n"/>
    </row>
    <row r="241" hidden="1" ht="47.25" customHeight="1">
      <c r="A241" s="240" t="inlineStr">
        <is>
          <t>INVERSIONES PERUALP S.A</t>
        </is>
      </c>
      <c r="B241" s="240" t="inlineStr">
        <is>
          <t>DERIVADOS LACTEOS</t>
        </is>
      </c>
      <c r="C241" s="240" t="inlineStr">
        <is>
          <t>QUESOS MADURADOS</t>
        </is>
      </c>
      <c r="D241" s="240" t="inlineStr">
        <is>
          <t>PASCO</t>
        </is>
      </c>
      <c r="E241" s="240" t="inlineStr">
        <is>
          <t>190301</t>
        </is>
      </c>
      <c r="F241" s="240" t="inlineStr">
        <is>
          <t>PASCO</t>
        </is>
      </c>
      <c r="G241" s="240" t="inlineStr">
        <is>
          <t>OXAPAMPA</t>
        </is>
      </c>
      <c r="H241" s="240" t="inlineStr">
        <is>
          <t>OXAPAMPA</t>
        </is>
      </c>
      <c r="I241" s="241" t="n">
        <v>1</v>
      </c>
      <c r="J241" s="241" t="n"/>
      <c r="K241" s="241" t="n"/>
      <c r="L241" s="241" t="n"/>
      <c r="M241" s="241" t="n"/>
      <c r="N241" s="241" t="n"/>
      <c r="O241" s="241" t="n"/>
      <c r="P241" s="241" t="n"/>
      <c r="Q241" s="241" t="inlineStr">
        <is>
          <t>PAC</t>
        </is>
      </c>
      <c r="R241" s="242">
        <f>IF(I241=1,I$2,"")&amp;IF(J241=1,IF(I241=1,"-","")&amp;J$2,"")&amp;IF(K241=1,IF(OR(J241=1,I241=1),"-","")&amp;K$2,"")&amp;IF(L241=1,IF(OR(K241=1,J241=1,I241=1),"-","")&amp;L$2,"")&amp;IF(M241=1,IF(OR(L241=1,K241=1,J241=1,I241=1),"-","")&amp;M$2,"")&amp;IF(N241=1,IF(OR(M241=1,L241=1,K241=1,J241=1,I241=1),"-","")&amp;N$2,"")&amp;IF(O241=1,IF(OR(N241=1,M241=1,L241=1,K241=1,J241=1,I241=1),"-","")&amp;O$2,"")&amp;IF(P241=1,IF(I241=1," - ",IF(J241=1," - ",IF(K241=1," - ",IF(L241=1," - ",IF(M241=1," - ",IF(N241=1," - ",IF(O241=1," - ","")))))))&amp;P$2,"")</f>
        <v/>
      </c>
      <c r="S241" s="243">
        <f>SUM('b2'!$I241:$P241)</f>
        <v/>
      </c>
      <c r="T241" s="243">
        <f>IF(OR('b2'!$J241=1,'b2'!$K241=1,'b2'!$L241=1,'b2'!$M241=1,'b2'!$N241=1,'b2'!$O241=1,'b2'!$P241=1),"SI","NO")</f>
        <v/>
      </c>
      <c r="U241" s="243">
        <f>IF(OR('b2'!$K241=1,'b2'!$L241=1,'b2'!$M241=1,'b2'!$N241=1,'b2'!$O241=1,'b2'!$P241=1),"SI","NO")</f>
        <v/>
      </c>
      <c r="V241" s="244" t="n">
        <v>48</v>
      </c>
      <c r="W241" s="245" t="n">
        <v>0</v>
      </c>
      <c r="X241" s="245" t="n">
        <v>0</v>
      </c>
      <c r="Y241" s="244" t="n">
        <v>0</v>
      </c>
      <c r="Z241" s="245" t="n">
        <v>0</v>
      </c>
      <c r="AA241" s="245" t="n">
        <v>0</v>
      </c>
      <c r="AB241" s="244" t="n">
        <v>0</v>
      </c>
      <c r="AC241" s="245" t="n">
        <v>0</v>
      </c>
      <c r="AD241" s="245" t="n">
        <v>0</v>
      </c>
      <c r="AE241" s="244" t="n">
        <v>0</v>
      </c>
      <c r="AF241" s="245" t="n">
        <v>0</v>
      </c>
      <c r="AG241" s="245" t="n">
        <v>0</v>
      </c>
      <c r="AH241" s="244" t="n">
        <v>0</v>
      </c>
      <c r="AI241" s="245" t="n">
        <v>0</v>
      </c>
      <c r="AJ241" s="245" t="n">
        <v>0</v>
      </c>
      <c r="AK241" s="244" t="n">
        <v>0</v>
      </c>
      <c r="AL241" s="245" t="n">
        <v>0</v>
      </c>
      <c r="AM241" s="245" t="n">
        <v>0</v>
      </c>
      <c r="AN241" s="244" t="n">
        <v>0</v>
      </c>
      <c r="AO241" s="245" t="n">
        <v>0</v>
      </c>
      <c r="AP241" s="245" t="n">
        <v>0</v>
      </c>
      <c r="AQ241" s="244" t="n">
        <v>0</v>
      </c>
      <c r="AR241" s="244">
        <f>IF('b2'!$AQ241&gt;0,'b2'!$AQ241,IF('b2'!$AN241&gt;0,'b2'!$AN241,IF('b2'!$AK241&gt;0,'b2'!$AK241,IF('b2'!$AH241&gt;0,'b2'!$AH241,IF('b2'!$AE241&gt;0,'b2'!$AE241,IF('b2'!$AB241&gt;0,'b2'!$AB241,IF('b2'!$Y241&gt;0,'b2'!$Y241,IF('b2'!$V241&gt;0,'b2'!$V241," ---"))))))))</f>
        <v/>
      </c>
      <c r="AS241" s="246" t="n">
        <v>0</v>
      </c>
      <c r="AT241" s="246" t="n">
        <v>0</v>
      </c>
      <c r="AU241" s="246" t="n">
        <v>0</v>
      </c>
      <c r="AV241" s="246" t="n">
        <v>0</v>
      </c>
      <c r="AW241" s="246" t="n">
        <v>0</v>
      </c>
      <c r="AX241" s="246" t="n">
        <v>0</v>
      </c>
      <c r="AY241" s="246" t="n">
        <v>0</v>
      </c>
      <c r="AZ241" s="246" t="n">
        <v>0</v>
      </c>
      <c r="BA241" s="246" t="n">
        <v>0</v>
      </c>
      <c r="BB241" s="246" t="n">
        <v>0</v>
      </c>
      <c r="BC241" s="246" t="n">
        <v>0</v>
      </c>
      <c r="BD241" s="246" t="n">
        <v>0</v>
      </c>
      <c r="BE241" s="247" t="n">
        <v>0</v>
      </c>
      <c r="BF241" s="252" t="n">
        <v>0</v>
      </c>
      <c r="BG241" s="252" t="n">
        <v>0</v>
      </c>
      <c r="BH241" s="247" t="n">
        <v>0</v>
      </c>
      <c r="BI241" s="250" t="inlineStr">
        <is>
          <t>#REF!</t>
        </is>
      </c>
      <c r="BJ241" s="251" t="inlineStr">
        <is>
          <t>#REF!</t>
        </is>
      </c>
      <c r="BK241" s="252" t="n">
        <v>0</v>
      </c>
      <c r="BL241" s="252" t="n">
        <v>0</v>
      </c>
      <c r="BM241" s="247" t="n">
        <v>0</v>
      </c>
      <c r="BN241" s="250" t="inlineStr">
        <is>
          <t>#REF!</t>
        </is>
      </c>
      <c r="BO241" s="251" t="inlineStr">
        <is>
          <t>#REF!</t>
        </is>
      </c>
      <c r="BP241" s="248" t="n">
        <v>0</v>
      </c>
      <c r="BQ241" s="248" t="n">
        <v>0</v>
      </c>
      <c r="BR241" s="249" t="n">
        <v>0</v>
      </c>
      <c r="BS241" s="250" t="inlineStr">
        <is>
          <t>#REF!</t>
        </is>
      </c>
      <c r="BT241" s="251">
        <f>'[2]DATA CONSOLIDADA 2018-2025 '!$BR243-'b2'!$BO241</f>
        <v/>
      </c>
      <c r="BU241" s="248" t="n">
        <v>0</v>
      </c>
      <c r="BV241" s="248" t="n">
        <v>0</v>
      </c>
      <c r="BW241" s="249" t="n">
        <v>0</v>
      </c>
      <c r="BX241" s="250" t="inlineStr">
        <is>
          <t>#REF!</t>
        </is>
      </c>
      <c r="BY241" s="251" t="inlineStr">
        <is>
          <t>#REF!</t>
        </is>
      </c>
      <c r="BZ241" s="248" t="n">
        <v>0</v>
      </c>
      <c r="CA241" s="248" t="n">
        <v>0</v>
      </c>
      <c r="CB241" s="249" t="n">
        <v>0</v>
      </c>
      <c r="CC241" s="250" t="inlineStr">
        <is>
          <t>#REF!</t>
        </is>
      </c>
      <c r="CD241" s="251">
        <f>'[2]DATA CONSOLIDADA 2018-2025 '!$CB243-'b2'!$BW241</f>
        <v/>
      </c>
      <c r="CE241" s="253" t="n">
        <v>0</v>
      </c>
      <c r="CF241" s="253" t="n">
        <v>0</v>
      </c>
      <c r="CG241" s="254" t="n">
        <v>0</v>
      </c>
      <c r="CH241" s="250" t="inlineStr">
        <is>
          <t>#REF!</t>
        </is>
      </c>
      <c r="CI241" s="251">
        <f>'[2]DATA CONSOLIDADA 2018-2025 '!$CG243-'b2'!$CB241</f>
        <v/>
      </c>
      <c r="CJ241" s="247" t="inlineStr">
        <is>
          <t>#REF!</t>
        </is>
      </c>
      <c r="CK241" s="247" t="n">
        <v>0</v>
      </c>
      <c r="CL241" s="247" t="n">
        <v>0</v>
      </c>
      <c r="CM241" s="247" t="n">
        <v>0</v>
      </c>
      <c r="CN241" s="247" t="inlineStr">
        <is>
          <t>#REF!</t>
        </is>
      </c>
      <c r="CO241" s="251">
        <f>'[2]DATA CONSOLIDADA 2018-2025 '!$CM243-'b2'!$CG241</f>
        <v/>
      </c>
      <c r="CP241" s="253" t="n">
        <v>0</v>
      </c>
      <c r="CQ241" s="253" t="n">
        <v>0</v>
      </c>
      <c r="CR241" s="253" t="n">
        <v>0</v>
      </c>
      <c r="CS241" s="253" t="n">
        <v>0</v>
      </c>
      <c r="CT241" s="253" t="n">
        <v>0</v>
      </c>
      <c r="CU241" s="253" t="n">
        <v>0</v>
      </c>
      <c r="CV241" s="247" t="n">
        <v>0</v>
      </c>
      <c r="CW241" s="247" t="n">
        <v>0</v>
      </c>
      <c r="CX241" s="247" t="n">
        <v>0</v>
      </c>
      <c r="CY241" s="247" t="n">
        <v>0</v>
      </c>
      <c r="CZ241" s="247" t="n">
        <v>0</v>
      </c>
      <c r="DA241" s="247" t="n">
        <v>0</v>
      </c>
      <c r="DB241" s="247" t="n">
        <v>0</v>
      </c>
      <c r="DC241" s="255" t="n">
        <v>0</v>
      </c>
      <c r="DD241" s="255" t="n">
        <v>0</v>
      </c>
      <c r="DE241" s="255" t="n">
        <v>0</v>
      </c>
      <c r="DF241" s="255" t="n">
        <v>0</v>
      </c>
      <c r="DG241" s="255" t="n">
        <v>0</v>
      </c>
      <c r="DH241" s="255" t="n">
        <v>0</v>
      </c>
      <c r="DI241" s="256" t="n">
        <v>20323699365</v>
      </c>
      <c r="DJ241" s="257" t="inlineStr">
        <is>
          <t>INVERSIONES PERUALP S.A.</t>
        </is>
      </c>
      <c r="DK241" s="257" t="inlineStr">
        <is>
          <t>07 Otros</t>
        </is>
      </c>
      <c r="DL241" s="258" t="n"/>
      <c r="DM241" s="258" t="n"/>
      <c r="DN241" s="258" t="n"/>
      <c r="DO241" s="258" t="n"/>
      <c r="DP241" s="258" t="n"/>
      <c r="DQ241" s="258" t="n"/>
      <c r="DR241" s="258" t="n"/>
      <c r="DS241" s="258" t="n"/>
      <c r="DT241" s="258" t="n"/>
      <c r="DU241" s="258" t="n"/>
      <c r="DV241" s="258" t="n"/>
      <c r="DW241" s="258" t="n"/>
      <c r="DX241" s="258" t="n"/>
      <c r="DY241" s="258" t="n"/>
      <c r="DZ241" s="258" t="n"/>
      <c r="EA241" s="258" t="n"/>
      <c r="EB241" s="258" t="n"/>
      <c r="EC241" s="258" t="n"/>
      <c r="ED241" s="258" t="n"/>
      <c r="EE241" s="258" t="n"/>
    </row>
    <row r="242" hidden="1" ht="47.25" customHeight="1">
      <c r="A242" s="240" t="inlineStr">
        <is>
          <t>ASOCIACION AGROGANADERA ECOLOGICA DEL ALTO CACAZU-VILLA RICA</t>
        </is>
      </c>
      <c r="B242" s="240" t="inlineStr">
        <is>
          <t>DERIVADOS LACTEOS</t>
        </is>
      </c>
      <c r="C242" s="240" t="inlineStr">
        <is>
          <t>DERIVADOS LACTEOS</t>
        </is>
      </c>
      <c r="D242" s="240" t="inlineStr">
        <is>
          <t>PASCO</t>
        </is>
      </c>
      <c r="E242" s="240" t="inlineStr">
        <is>
          <t>190307</t>
        </is>
      </c>
      <c r="F242" s="240" t="inlineStr">
        <is>
          <t>PASCO</t>
        </is>
      </c>
      <c r="G242" s="240" t="inlineStr">
        <is>
          <t>OXAPAMPA</t>
        </is>
      </c>
      <c r="H242" s="240" t="inlineStr">
        <is>
          <t>VILLA RICA</t>
        </is>
      </c>
      <c r="I242" s="241" t="n"/>
      <c r="J242" s="241" t="n">
        <v>1</v>
      </c>
      <c r="K242" s="241" t="n">
        <v>1</v>
      </c>
      <c r="L242" s="241" t="n"/>
      <c r="M242" s="241" t="n"/>
      <c r="N242" s="241" t="n"/>
      <c r="O242" s="241" t="n"/>
      <c r="P242" s="241" t="n"/>
      <c r="Q242" s="241" t="inlineStr">
        <is>
          <t>PAC</t>
        </is>
      </c>
      <c r="R242" s="242">
        <f>IF(I242=1,I$2,"")&amp;IF(J242=1,IF(I242=1,"-","")&amp;J$2,"")&amp;IF(K242=1,IF(OR(J242=1,I242=1),"-","")&amp;K$2,"")&amp;IF(L242=1,IF(OR(K242=1,J242=1,I242=1),"-","")&amp;L$2,"")&amp;IF(M242=1,IF(OR(L242=1,K242=1,J242=1,I242=1),"-","")&amp;M$2,"")&amp;IF(N242=1,IF(OR(M242=1,L242=1,K242=1,J242=1,I242=1),"-","")&amp;N$2,"")&amp;IF(O242=1,IF(OR(N242=1,M242=1,L242=1,K242=1,J242=1,I242=1),"-","")&amp;O$2,"")&amp;IF(P242=1,IF(I242=1," - ",IF(J242=1," - ",IF(K242=1," - ",IF(L242=1," - ",IF(M242=1," - ",IF(N242=1," - ",IF(O242=1," - ","")))))))&amp;P$2,"")</f>
        <v/>
      </c>
      <c r="S242" s="243">
        <f>SUM('b2'!$I242:$P242)</f>
        <v/>
      </c>
      <c r="T242" s="243">
        <f>IF(OR('b2'!$J242=1,'b2'!$K242=1,'b2'!$L242=1,'b2'!$M242=1,'b2'!$N242=1,'b2'!$O242=1,'b2'!$P242=1),"SI","NO")</f>
        <v/>
      </c>
      <c r="U242" s="243">
        <f>IF(OR('b2'!$K242=1,'b2'!$L242=1,'b2'!$M242=1,'b2'!$N242=1,'b2'!$O242=1,'b2'!$P242=1),"SI","NO")</f>
        <v/>
      </c>
      <c r="V242" s="244" t="n">
        <v>0</v>
      </c>
      <c r="W242" s="245" t="n">
        <v>22</v>
      </c>
      <c r="X242" s="245" t="n">
        <v>10</v>
      </c>
      <c r="Y242" s="244" t="n">
        <v>32</v>
      </c>
      <c r="Z242" s="245" t="n">
        <v>22</v>
      </c>
      <c r="AA242" s="245" t="n">
        <v>10</v>
      </c>
      <c r="AB242" s="244" t="n">
        <v>32</v>
      </c>
      <c r="AC242" s="245" t="n">
        <v>0</v>
      </c>
      <c r="AD242" s="245" t="n">
        <v>0</v>
      </c>
      <c r="AE242" s="244" t="n">
        <v>0</v>
      </c>
      <c r="AF242" s="245" t="n">
        <v>0</v>
      </c>
      <c r="AG242" s="245" t="n">
        <v>0</v>
      </c>
      <c r="AH242" s="244" t="n">
        <v>0</v>
      </c>
      <c r="AI242" s="245" t="n">
        <v>0</v>
      </c>
      <c r="AJ242" s="245" t="n">
        <v>0</v>
      </c>
      <c r="AK242" s="244" t="n">
        <v>0</v>
      </c>
      <c r="AL242" s="245" t="n">
        <v>0</v>
      </c>
      <c r="AM242" s="245" t="n">
        <v>0</v>
      </c>
      <c r="AN242" s="244" t="n">
        <v>0</v>
      </c>
      <c r="AO242" s="245" t="n">
        <v>0</v>
      </c>
      <c r="AP242" s="245" t="n">
        <v>0</v>
      </c>
      <c r="AQ242" s="244" t="n">
        <v>0</v>
      </c>
      <c r="AR242" s="244">
        <f>IF('b2'!$AQ242&gt;0,'b2'!$AQ242,IF('b2'!$AN242&gt;0,'b2'!$AN242,IF('b2'!$AK242&gt;0,'b2'!$AK242,IF('b2'!$AH242&gt;0,'b2'!$AH242,IF('b2'!$AE242&gt;0,'b2'!$AE242,IF('b2'!$AB242&gt;0,'b2'!$AB242,IF('b2'!$Y242&gt;0,'b2'!$Y242,IF('b2'!$V242&gt;0,'b2'!$V242," ---"))))))))</f>
        <v/>
      </c>
      <c r="AS242" s="246" t="n">
        <v>9</v>
      </c>
      <c r="AT242" s="246" t="n">
        <v>1</v>
      </c>
      <c r="AU242" s="246" t="n">
        <v>0</v>
      </c>
      <c r="AV242" s="246" t="n">
        <v>0</v>
      </c>
      <c r="AW242" s="246" t="n">
        <v>0</v>
      </c>
      <c r="AX242" s="246" t="n">
        <v>0</v>
      </c>
      <c r="AY242" s="246" t="n">
        <v>0</v>
      </c>
      <c r="AZ242" s="246" t="n">
        <v>0</v>
      </c>
      <c r="BA242" s="246" t="n">
        <v>0</v>
      </c>
      <c r="BB242" s="246" t="n">
        <v>0</v>
      </c>
      <c r="BC242" s="246" t="n">
        <v>0</v>
      </c>
      <c r="BD242" s="246" t="n">
        <v>0</v>
      </c>
      <c r="BE242" s="247" t="n">
        <v>0</v>
      </c>
      <c r="BF242" s="248" t="n">
        <v>0</v>
      </c>
      <c r="BG242" s="248" t="n">
        <v>0</v>
      </c>
      <c r="BH242" s="249" t="n">
        <v>0</v>
      </c>
      <c r="BI242" s="250" t="inlineStr">
        <is>
          <t>#REF!</t>
        </is>
      </c>
      <c r="BJ242" s="251" t="inlineStr">
        <is>
          <t>#REF!</t>
        </is>
      </c>
      <c r="BK242" s="248" t="n">
        <v>0</v>
      </c>
      <c r="BL242" s="248" t="n">
        <v>0</v>
      </c>
      <c r="BM242" s="249" t="n">
        <v>0</v>
      </c>
      <c r="BN242" s="250" t="inlineStr">
        <is>
          <t>#REF!</t>
        </is>
      </c>
      <c r="BO242" s="251" t="inlineStr">
        <is>
          <t>#REF!</t>
        </is>
      </c>
      <c r="BP242" s="248" t="n">
        <v>0</v>
      </c>
      <c r="BQ242" s="248" t="n">
        <v>0</v>
      </c>
      <c r="BR242" s="249" t="n">
        <v>0</v>
      </c>
      <c r="BS242" s="250" t="inlineStr">
        <is>
          <t>#REF!</t>
        </is>
      </c>
      <c r="BT242" s="251">
        <f>'[2]DATA CONSOLIDADA 2018-2025 '!$BR244-'b2'!$BO242</f>
        <v/>
      </c>
      <c r="BU242" s="248" t="n">
        <v>0</v>
      </c>
      <c r="BV242" s="248" t="n">
        <v>0</v>
      </c>
      <c r="BW242" s="249" t="n">
        <v>0</v>
      </c>
      <c r="BX242" s="250" t="inlineStr">
        <is>
          <t>#REF!</t>
        </is>
      </c>
      <c r="BY242" s="251" t="inlineStr">
        <is>
          <t>#REF!</t>
        </is>
      </c>
      <c r="BZ242" s="248" t="n">
        <v>0</v>
      </c>
      <c r="CA242" s="248" t="n">
        <v>0</v>
      </c>
      <c r="CB242" s="249" t="n">
        <v>0</v>
      </c>
      <c r="CC242" s="250" t="inlineStr">
        <is>
          <t>#REF!</t>
        </is>
      </c>
      <c r="CD242" s="251">
        <f>'[2]DATA CONSOLIDADA 2018-2025 '!$CB244-'b2'!$BW242</f>
        <v/>
      </c>
      <c r="CE242" s="253" t="n">
        <v>0</v>
      </c>
      <c r="CF242" s="253" t="n">
        <v>0</v>
      </c>
      <c r="CG242" s="254" t="n">
        <v>0</v>
      </c>
      <c r="CH242" s="250" t="inlineStr">
        <is>
          <t>#REF!</t>
        </is>
      </c>
      <c r="CI242" s="251">
        <f>'[2]DATA CONSOLIDADA 2018-2025 '!$CG244-'b2'!$CB242</f>
        <v/>
      </c>
      <c r="CJ242" s="247" t="inlineStr">
        <is>
          <t>#REF!</t>
        </is>
      </c>
      <c r="CK242" s="247" t="n">
        <v>0</v>
      </c>
      <c r="CL242" s="247" t="n">
        <v>0</v>
      </c>
      <c r="CM242" s="247" t="n">
        <v>0</v>
      </c>
      <c r="CN242" s="247" t="inlineStr">
        <is>
          <t>#REF!</t>
        </is>
      </c>
      <c r="CO242" s="251">
        <f>'[2]DATA CONSOLIDADA 2018-2025 '!$CM244-'b2'!$CG242</f>
        <v/>
      </c>
      <c r="CP242" s="253" t="n">
        <v>0</v>
      </c>
      <c r="CQ242" s="253" t="n">
        <v>0</v>
      </c>
      <c r="CR242" s="253" t="n">
        <v>0</v>
      </c>
      <c r="CS242" s="253" t="n">
        <v>0</v>
      </c>
      <c r="CT242" s="253" t="n">
        <v>0</v>
      </c>
      <c r="CU242" s="253" t="n">
        <v>0</v>
      </c>
      <c r="CV242" s="247" t="n">
        <v>0</v>
      </c>
      <c r="CW242" s="247" t="n">
        <v>0</v>
      </c>
      <c r="CX242" s="247" t="n">
        <v>0</v>
      </c>
      <c r="CY242" s="247" t="n">
        <v>0</v>
      </c>
      <c r="CZ242" s="247" t="n">
        <v>0</v>
      </c>
      <c r="DA242" s="247" t="n">
        <v>0</v>
      </c>
      <c r="DB242" s="247" t="n">
        <v>0</v>
      </c>
      <c r="DC242" s="255" t="n">
        <v>0</v>
      </c>
      <c r="DD242" s="255" t="n">
        <v>0</v>
      </c>
      <c r="DE242" s="255" t="n">
        <v>0</v>
      </c>
      <c r="DF242" s="255" t="n">
        <v>0</v>
      </c>
      <c r="DG242" s="255" t="n">
        <v>0</v>
      </c>
      <c r="DH242" s="255" t="n">
        <v>0</v>
      </c>
      <c r="DI242" s="256" t="n">
        <v>20486073145</v>
      </c>
      <c r="DJ242" s="257" t="inlineStr">
        <is>
          <t>ASOCIACION AGRO GANADERO ECOLOGICO DEL ALTO CACAZU - VILLA RICA</t>
        </is>
      </c>
      <c r="DK242" s="257" t="inlineStr">
        <is>
          <t>01 Asociación</t>
        </is>
      </c>
      <c r="DL242" s="258" t="n"/>
      <c r="DM242" s="258" t="n"/>
      <c r="DN242" s="258" t="n"/>
      <c r="DO242" s="258" t="n"/>
      <c r="DP242" s="258" t="n"/>
      <c r="DQ242" s="258" t="n"/>
      <c r="DR242" s="258" t="n"/>
      <c r="DS242" s="258" t="n"/>
      <c r="DT242" s="258" t="n"/>
      <c r="DU242" s="258" t="n"/>
      <c r="DV242" s="258" t="n"/>
      <c r="DW242" s="258" t="n"/>
      <c r="DX242" s="258" t="n"/>
      <c r="DY242" s="258" t="n"/>
      <c r="DZ242" s="258" t="n"/>
      <c r="EA242" s="258" t="n"/>
      <c r="EB242" s="258" t="n"/>
      <c r="EC242" s="258" t="n"/>
      <c r="ED242" s="258" t="n"/>
      <c r="EE242" s="258" t="n"/>
    </row>
    <row r="243" hidden="1" ht="47.25" customHeight="1">
      <c r="A243" s="240" t="inlineStr">
        <is>
          <t>COOPERATIVA COMUNAL SAN ANTONIO DE RANCAS LTDA.</t>
        </is>
      </c>
      <c r="B243" s="240" t="inlineStr">
        <is>
          <t>FIBRA DE ALPACA</t>
        </is>
      </c>
      <c r="C243" s="240" t="inlineStr">
        <is>
          <t>FIBRA DE ALPACA</t>
        </is>
      </c>
      <c r="D243" s="240" t="inlineStr">
        <is>
          <t>PASCO</t>
        </is>
      </c>
      <c r="E243" s="240" t="inlineStr">
        <is>
          <t>190109</t>
        </is>
      </c>
      <c r="F243" s="240" t="inlineStr">
        <is>
          <t>PASCO</t>
        </is>
      </c>
      <c r="G243" s="240" t="inlineStr">
        <is>
          <t>PASCO</t>
        </is>
      </c>
      <c r="H243" s="240" t="inlineStr">
        <is>
          <t>SIMON BOLIVAR</t>
        </is>
      </c>
      <c r="I243" s="241" t="n"/>
      <c r="J243" s="241" t="n">
        <v>1</v>
      </c>
      <c r="K243" s="241" t="n">
        <v>1</v>
      </c>
      <c r="L243" s="241" t="n">
        <v>1</v>
      </c>
      <c r="M243" s="241" t="n">
        <v>1</v>
      </c>
      <c r="N243" s="241" t="n"/>
      <c r="O243" s="241" t="n"/>
      <c r="P243" s="241" t="n"/>
      <c r="Q243" s="241" t="inlineStr">
        <is>
          <t>PAC</t>
        </is>
      </c>
      <c r="R243" s="242">
        <f>IF(I243=1,I$2,"")&amp;IF(J243=1,IF(I243=1,"-","")&amp;J$2,"")&amp;IF(K243=1,IF(OR(J243=1,I243=1),"-","")&amp;K$2,"")&amp;IF(L243=1,IF(OR(K243=1,J243=1,I243=1),"-","")&amp;L$2,"")&amp;IF(M243=1,IF(OR(L243=1,K243=1,J243=1,I243=1),"-","")&amp;M$2,"")&amp;IF(N243=1,IF(OR(M243=1,L243=1,K243=1,J243=1,I243=1),"-","")&amp;N$2,"")&amp;IF(O243=1,IF(OR(N243=1,M243=1,L243=1,K243=1,J243=1,I243=1),"-","")&amp;O$2,"")&amp;IF(P243=1,IF(I243=1," - ",IF(J243=1," - ",IF(K243=1," - ",IF(L243=1," - ",IF(M243=1," - ",IF(N243=1," - ",IF(O243=1," - ","")))))))&amp;P$2,"")</f>
        <v/>
      </c>
      <c r="S243" s="243">
        <f>SUM('b2'!$I243:$P243)</f>
        <v/>
      </c>
      <c r="T243" s="243">
        <f>IF(OR('b2'!$J243=1,'b2'!$K243=1,'b2'!$L243=1,'b2'!$M243=1,'b2'!$N243=1,'b2'!$O243=1,'b2'!$P243=1),"SI","NO")</f>
        <v/>
      </c>
      <c r="U243" s="243">
        <f>IF(OR('b2'!$K243=1,'b2'!$L243=1,'b2'!$M243=1,'b2'!$N243=1,'b2'!$O243=1,'b2'!$P243=1),"SI","NO")</f>
        <v/>
      </c>
      <c r="V243" s="244" t="n">
        <v>0</v>
      </c>
      <c r="W243" s="245" t="n">
        <v>6</v>
      </c>
      <c r="X243" s="245" t="n">
        <v>2</v>
      </c>
      <c r="Y243" s="244" t="n">
        <v>8</v>
      </c>
      <c r="Z243" s="245" t="n">
        <v>87</v>
      </c>
      <c r="AA243" s="245" t="n">
        <v>76</v>
      </c>
      <c r="AB243" s="244" t="n">
        <v>163</v>
      </c>
      <c r="AC243" s="245" t="n">
        <v>85</v>
      </c>
      <c r="AD243" s="245" t="n">
        <v>79</v>
      </c>
      <c r="AE243" s="244" t="n">
        <v>164</v>
      </c>
      <c r="AF243" s="245" t="n">
        <v>85</v>
      </c>
      <c r="AG243" s="245" t="n">
        <v>79</v>
      </c>
      <c r="AH243" s="244" t="n">
        <v>164</v>
      </c>
      <c r="AI243" s="245" t="n">
        <v>0</v>
      </c>
      <c r="AJ243" s="245" t="n">
        <v>0</v>
      </c>
      <c r="AK243" s="244" t="n">
        <v>0</v>
      </c>
      <c r="AL243" s="245" t="n">
        <v>0</v>
      </c>
      <c r="AM243" s="245" t="n">
        <v>0</v>
      </c>
      <c r="AN243" s="244" t="n">
        <v>0</v>
      </c>
      <c r="AO243" s="245" t="n">
        <v>0</v>
      </c>
      <c r="AP243" s="245" t="n">
        <v>0</v>
      </c>
      <c r="AQ243" s="244" t="n">
        <v>0</v>
      </c>
      <c r="AR243" s="244">
        <f>IF('b2'!$AQ243&gt;0,'b2'!$AQ243,IF('b2'!$AN243&gt;0,'b2'!$AN243,IF('b2'!$AK243&gt;0,'b2'!$AK243,IF('b2'!$AH243&gt;0,'b2'!$AH243,IF('b2'!$AE243&gt;0,'b2'!$AE243,IF('b2'!$AB243&gt;0,'b2'!$AB243,IF('b2'!$Y243&gt;0,'b2'!$Y243,IF('b2'!$V243&gt;0,'b2'!$V243," ---"))))))))</f>
        <v/>
      </c>
      <c r="AS243" s="246" t="n">
        <v>0</v>
      </c>
      <c r="AT243" s="246" t="n">
        <v>0</v>
      </c>
      <c r="AU243" s="246" t="n">
        <v>33</v>
      </c>
      <c r="AV243" s="246" t="n">
        <v>2</v>
      </c>
      <c r="AW243" s="246" t="n">
        <v>42</v>
      </c>
      <c r="AX243" s="246" t="n">
        <v>0</v>
      </c>
      <c r="AY243" s="246" t="n">
        <v>0</v>
      </c>
      <c r="AZ243" s="246" t="n">
        <v>0</v>
      </c>
      <c r="BA243" s="246" t="n">
        <v>0</v>
      </c>
      <c r="BB243" s="246" t="n">
        <v>0</v>
      </c>
      <c r="BC243" s="246" t="n">
        <v>0</v>
      </c>
      <c r="BD243" s="246" t="n">
        <v>0</v>
      </c>
      <c r="BE243" s="247" t="n">
        <v>0</v>
      </c>
      <c r="BF243" s="248" t="n">
        <v>0</v>
      </c>
      <c r="BG243" s="248" t="n">
        <v>0</v>
      </c>
      <c r="BH243" s="249" t="n">
        <v>0</v>
      </c>
      <c r="BI243" s="250" t="inlineStr">
        <is>
          <t>#REF!</t>
        </is>
      </c>
      <c r="BJ243" s="251" t="inlineStr">
        <is>
          <t>#REF!</t>
        </is>
      </c>
      <c r="BK243" s="248" t="n">
        <v>37140</v>
      </c>
      <c r="BL243" s="248" t="n">
        <v>0</v>
      </c>
      <c r="BM243" s="249" t="n">
        <v>37140</v>
      </c>
      <c r="BN243" s="250" t="inlineStr">
        <is>
          <t>#REF!</t>
        </is>
      </c>
      <c r="BO243" s="251" t="inlineStr">
        <is>
          <t>#REF!</t>
        </is>
      </c>
      <c r="BP243" s="248" t="n">
        <v>0</v>
      </c>
      <c r="BQ243" s="248" t="n">
        <v>0</v>
      </c>
      <c r="BR243" s="249" t="n">
        <v>0</v>
      </c>
      <c r="BS243" s="250" t="inlineStr">
        <is>
          <t>#REF!</t>
        </is>
      </c>
      <c r="BT243" s="251">
        <f>'[2]DATA CONSOLIDADA 2018-2025 '!$BR245-'b2'!$BO243</f>
        <v/>
      </c>
      <c r="BU243" s="248" t="n">
        <v>25752</v>
      </c>
      <c r="BV243" s="248" t="n">
        <v>0</v>
      </c>
      <c r="BW243" s="249" t="n">
        <v>25752</v>
      </c>
      <c r="BX243" s="250" t="inlineStr">
        <is>
          <t>#REF!</t>
        </is>
      </c>
      <c r="BY243" s="251" t="inlineStr">
        <is>
          <t>#REF!</t>
        </is>
      </c>
      <c r="BZ243" s="248" t="n">
        <v>0</v>
      </c>
      <c r="CA243" s="248" t="n">
        <v>0</v>
      </c>
      <c r="CB243" s="249" t="n">
        <v>0</v>
      </c>
      <c r="CC243" s="250" t="inlineStr">
        <is>
          <t>#REF!</t>
        </is>
      </c>
      <c r="CD243" s="251">
        <f>'[2]DATA CONSOLIDADA 2018-2025 '!$CB245-'b2'!$BW243</f>
        <v/>
      </c>
      <c r="CE243" s="253" t="n">
        <v>0</v>
      </c>
      <c r="CF243" s="253" t="n">
        <v>0</v>
      </c>
      <c r="CG243" s="254" t="n">
        <v>0</v>
      </c>
      <c r="CH243" s="250" t="inlineStr">
        <is>
          <t>#REF!</t>
        </is>
      </c>
      <c r="CI243" s="251">
        <f>'[2]DATA CONSOLIDADA 2018-2025 '!$CG245-'b2'!$CB243</f>
        <v/>
      </c>
      <c r="CJ243" s="247" t="inlineStr">
        <is>
          <t>#REF!</t>
        </is>
      </c>
      <c r="CK243" s="247" t="n">
        <v>0</v>
      </c>
      <c r="CL243" s="247" t="n">
        <v>0</v>
      </c>
      <c r="CM243" s="247" t="n">
        <v>0</v>
      </c>
      <c r="CN243" s="247" t="inlineStr">
        <is>
          <t>#REF!</t>
        </is>
      </c>
      <c r="CO243" s="251">
        <f>'[2]DATA CONSOLIDADA 2018-2025 '!$CM245-'b2'!$CG243</f>
        <v/>
      </c>
      <c r="CP243" s="253" t="n">
        <v>0</v>
      </c>
      <c r="CQ243" s="253" t="n">
        <v>0</v>
      </c>
      <c r="CR243" s="253" t="n">
        <v>0</v>
      </c>
      <c r="CS243" s="253" t="n">
        <v>0</v>
      </c>
      <c r="CT243" s="253" t="n">
        <v>0</v>
      </c>
      <c r="CU243" s="253" t="n">
        <v>0</v>
      </c>
      <c r="CV243" s="247" t="n">
        <v>0</v>
      </c>
      <c r="CW243" s="247" t="n">
        <v>0</v>
      </c>
      <c r="CX243" s="247" t="n">
        <v>0</v>
      </c>
      <c r="CY243" s="247" t="n">
        <v>0</v>
      </c>
      <c r="CZ243" s="247" t="n">
        <v>0</v>
      </c>
      <c r="DA243" s="247" t="n">
        <v>0</v>
      </c>
      <c r="DB243" s="247" t="n">
        <v>0</v>
      </c>
      <c r="DC243" s="255" t="n">
        <v>0</v>
      </c>
      <c r="DD243" s="255" t="n">
        <v>0</v>
      </c>
      <c r="DE243" s="255" t="n">
        <v>0</v>
      </c>
      <c r="DF243" s="255" t="n">
        <v>0</v>
      </c>
      <c r="DG243" s="255" t="n">
        <v>0</v>
      </c>
      <c r="DH243" s="255" t="n">
        <v>0</v>
      </c>
      <c r="DI243" s="256" t="n">
        <v>20129842351</v>
      </c>
      <c r="DJ243" s="257" t="inlineStr">
        <is>
          <t>COOPERATIVA COMUNAL SAN ANTONIO DE RANCAS LTDA. 289</t>
        </is>
      </c>
      <c r="DK243" s="257" t="inlineStr">
        <is>
          <t>02 Cooperativa</t>
        </is>
      </c>
      <c r="DL243" s="258" t="n"/>
      <c r="DM243" s="258" t="n"/>
      <c r="DN243" s="258" t="n"/>
      <c r="DO243" s="258" t="n"/>
      <c r="DP243" s="258" t="n"/>
      <c r="DQ243" s="258" t="n"/>
      <c r="DR243" s="258" t="n"/>
      <c r="DS243" s="258" t="n"/>
      <c r="DT243" s="258" t="n"/>
      <c r="DU243" s="258" t="n"/>
      <c r="DV243" s="258" t="n"/>
      <c r="DW243" s="258" t="n"/>
      <c r="DX243" s="258" t="n"/>
      <c r="DY243" s="258" t="n"/>
      <c r="DZ243" s="258" t="n"/>
      <c r="EA243" s="258" t="n"/>
      <c r="EB243" s="258" t="n"/>
      <c r="EC243" s="258" t="n"/>
      <c r="ED243" s="258" t="n"/>
      <c r="EE243" s="258" t="n"/>
    </row>
    <row r="244" ht="47.25" customHeight="1">
      <c r="A244" s="240" t="inlineStr">
        <is>
          <t>COOPERATIVA AGRARIA ASHANINKA DEL VALLE PICHIS (CAGRAVAPI)</t>
        </is>
      </c>
      <c r="B244" s="240" t="inlineStr">
        <is>
          <t>CACAO</t>
        </is>
      </c>
      <c r="C244" s="240" t="inlineStr">
        <is>
          <t>CACAO</t>
        </is>
      </c>
      <c r="D244" s="240" t="inlineStr">
        <is>
          <t>PASCO</t>
        </is>
      </c>
      <c r="E244" s="240" t="inlineStr">
        <is>
          <t>190306</t>
        </is>
      </c>
      <c r="F244" s="240" t="inlineStr">
        <is>
          <t>PASCO</t>
        </is>
      </c>
      <c r="G244" s="240" t="inlineStr">
        <is>
          <t>OXAPAMPA</t>
        </is>
      </c>
      <c r="H244" s="240" t="inlineStr">
        <is>
          <t>PUERTO BERMUDEZ</t>
        </is>
      </c>
      <c r="I244" s="241" t="n"/>
      <c r="J244" s="241" t="n">
        <v>1</v>
      </c>
      <c r="K244" s="241" t="n">
        <v>1</v>
      </c>
      <c r="L244" s="241" t="n"/>
      <c r="M244" s="241" t="n"/>
      <c r="N244" s="241" t="n">
        <v>1</v>
      </c>
      <c r="O244" s="241" t="n">
        <v>1</v>
      </c>
      <c r="P244" s="241" t="n"/>
      <c r="Q244" s="241" t="inlineStr">
        <is>
          <t>PAC</t>
        </is>
      </c>
      <c r="R244" s="242">
        <f>IF(I244=1,I$2,"")&amp;IF(J244=1,IF(I244=1,"-","")&amp;J$2,"")&amp;IF(K244=1,IF(OR(J244=1,I244=1),"-","")&amp;K$2,"")&amp;IF(L244=1,IF(OR(K244=1,J244=1,I244=1),"-","")&amp;L$2,"")&amp;IF(M244=1,IF(OR(L244=1,K244=1,J244=1,I244=1),"-","")&amp;M$2,"")&amp;IF(N244=1,IF(OR(M244=1,L244=1,K244=1,J244=1,I244=1),"-","")&amp;N$2,"")&amp;IF(O244=1,IF(OR(N244=1,M244=1,L244=1,K244=1,J244=1,I244=1),"-","")&amp;O$2,"")&amp;IF(P244=1,IF(I244=1," - ",IF(J244=1," - ",IF(K244=1," - ",IF(L244=1," - ",IF(M244=1," - ",IF(N244=1," - ",IF(O244=1," - ","")))))))&amp;P$2,"")</f>
        <v/>
      </c>
      <c r="S244" s="243">
        <f>SUM('b2'!$I244:$P244)</f>
        <v/>
      </c>
      <c r="T244" s="243">
        <f>IF(OR('b2'!$J244=1,'b2'!$K244=1,'b2'!$L244=1,'b2'!$M244=1,'b2'!$N244=1,'b2'!$O244=1,'b2'!$P244=1),"SI","NO")</f>
        <v/>
      </c>
      <c r="U244" s="243">
        <f>IF(OR('b2'!$K244=1,'b2'!$L244=1,'b2'!$M244=1,'b2'!$N244=1,'b2'!$O244=1,'b2'!$P244=1),"SI","NO")</f>
        <v/>
      </c>
      <c r="V244" s="244" t="n">
        <v>0</v>
      </c>
      <c r="W244" s="245" t="n">
        <v>73</v>
      </c>
      <c r="X244" s="245" t="n">
        <v>30</v>
      </c>
      <c r="Y244" s="244" t="n">
        <v>103</v>
      </c>
      <c r="Z244" s="245" t="n">
        <v>68</v>
      </c>
      <c r="AA244" s="245" t="n">
        <v>30</v>
      </c>
      <c r="AB244" s="244" t="n">
        <v>98</v>
      </c>
      <c r="AC244" s="245" t="n">
        <v>0</v>
      </c>
      <c r="AD244" s="245" t="n">
        <v>0</v>
      </c>
      <c r="AE244" s="244" t="n">
        <v>0</v>
      </c>
      <c r="AF244" s="245" t="n">
        <v>0</v>
      </c>
      <c r="AG244" s="245" t="n">
        <v>0</v>
      </c>
      <c r="AH244" s="244" t="n">
        <v>0</v>
      </c>
      <c r="AI244" s="245" t="n">
        <v>70</v>
      </c>
      <c r="AJ244" s="245" t="n">
        <v>33</v>
      </c>
      <c r="AK244" s="244" t="n">
        <v>103</v>
      </c>
      <c r="AL244" s="245" t="n">
        <v>35</v>
      </c>
      <c r="AM244" s="245" t="n">
        <v>35</v>
      </c>
      <c r="AN244" s="244" t="n">
        <v>70</v>
      </c>
      <c r="AO244" s="245" t="n">
        <v>0</v>
      </c>
      <c r="AP244" s="245" t="n">
        <v>0</v>
      </c>
      <c r="AQ244" s="244" t="n">
        <v>0</v>
      </c>
      <c r="AR244" s="244">
        <f>IF('b2'!$AQ244&gt;0,'b2'!$AQ244,IF('b2'!$AN244&gt;0,'b2'!$AN244,IF('b2'!$AK244&gt;0,'b2'!$AK244,IF('b2'!$AH244&gt;0,'b2'!$AH244,IF('b2'!$AE244&gt;0,'b2'!$AE244,IF('b2'!$AB244&gt;0,'b2'!$AB244,IF('b2'!$Y244&gt;0,'b2'!$Y244,IF('b2'!$V244&gt;0,'b2'!$V244," ---"))))))))</f>
        <v/>
      </c>
      <c r="AS244" s="246" t="n">
        <v>0</v>
      </c>
      <c r="AT244" s="246" t="n">
        <v>0</v>
      </c>
      <c r="AU244" s="246" t="n">
        <v>0</v>
      </c>
      <c r="AV244" s="246" t="n">
        <v>0</v>
      </c>
      <c r="AW244" s="246" t="n">
        <v>0</v>
      </c>
      <c r="AX244" s="246" t="n">
        <v>0</v>
      </c>
      <c r="AY244" s="246" t="n">
        <v>25</v>
      </c>
      <c r="AZ244" s="246" t="n">
        <v>4</v>
      </c>
      <c r="BA244" s="246" t="n">
        <v>30</v>
      </c>
      <c r="BB244" s="246" t="n">
        <v>0</v>
      </c>
      <c r="BC244" s="246" t="n">
        <v>0</v>
      </c>
      <c r="BD244" s="246" t="n">
        <v>0</v>
      </c>
      <c r="BE244" s="249" t="n">
        <v>0</v>
      </c>
      <c r="BF244" s="252" t="n">
        <v>0</v>
      </c>
      <c r="BG244" s="248" t="n">
        <v>0</v>
      </c>
      <c r="BH244" s="249" t="n">
        <v>0</v>
      </c>
      <c r="BI244" s="250" t="inlineStr">
        <is>
          <t>#REF!</t>
        </is>
      </c>
      <c r="BJ244" s="251" t="inlineStr">
        <is>
          <t>#REF!</t>
        </is>
      </c>
      <c r="BK244" s="248" t="n">
        <v>0</v>
      </c>
      <c r="BL244" s="248" t="n">
        <v>0</v>
      </c>
      <c r="BM244" s="249" t="n">
        <v>0</v>
      </c>
      <c r="BN244" s="250" t="inlineStr">
        <is>
          <t>#REF!</t>
        </is>
      </c>
      <c r="BO244" s="251" t="inlineStr">
        <is>
          <t>#REF!</t>
        </is>
      </c>
      <c r="BP244" s="248" t="n">
        <v>0</v>
      </c>
      <c r="BQ244" s="248" t="n">
        <v>0</v>
      </c>
      <c r="BR244" s="249" t="n">
        <v>0</v>
      </c>
      <c r="BS244" s="250" t="inlineStr">
        <is>
          <t>#REF!</t>
        </is>
      </c>
      <c r="BT244" s="251">
        <f>'[2]DATA CONSOLIDADA 2018-2025 '!$BR246-'b2'!$BO244</f>
        <v/>
      </c>
      <c r="BU244" s="248" t="n">
        <v>0</v>
      </c>
      <c r="BV244" s="248" t="n">
        <v>0</v>
      </c>
      <c r="BW244" s="249" t="n">
        <v>0</v>
      </c>
      <c r="BX244" s="250" t="inlineStr">
        <is>
          <t>#REF!</t>
        </is>
      </c>
      <c r="BY244" s="251" t="inlineStr">
        <is>
          <t>#REF!</t>
        </is>
      </c>
      <c r="BZ244" s="248" t="n">
        <v>0</v>
      </c>
      <c r="CA244" s="248" t="n">
        <v>0</v>
      </c>
      <c r="CB244" s="249" t="n">
        <v>0</v>
      </c>
      <c r="CC244" s="250" t="inlineStr">
        <is>
          <t>#REF!</t>
        </is>
      </c>
      <c r="CD244" s="251">
        <f>'[2]DATA CONSOLIDADA 2018-2025 '!$CB246-'b2'!$BW244</f>
        <v/>
      </c>
      <c r="CE244" s="253" t="n">
        <v>0</v>
      </c>
      <c r="CF244" s="253" t="n">
        <v>0</v>
      </c>
      <c r="CG244" s="254" t="n">
        <v>0</v>
      </c>
      <c r="CH244" s="250" t="inlineStr">
        <is>
          <t>#REF!</t>
        </is>
      </c>
      <c r="CI244" s="251">
        <f>'[2]DATA CONSOLIDADA 2018-2025 '!$CG246-'b2'!$CB244</f>
        <v/>
      </c>
      <c r="CJ244" s="247" t="inlineStr">
        <is>
          <t>#REF!</t>
        </is>
      </c>
      <c r="CK244" s="247" t="n">
        <v>0</v>
      </c>
      <c r="CL244" s="247" t="n">
        <v>0</v>
      </c>
      <c r="CM244" s="247" t="n">
        <v>0</v>
      </c>
      <c r="CN244" s="247" t="inlineStr">
        <is>
          <t>#REF!</t>
        </is>
      </c>
      <c r="CO244" s="251">
        <f>'[2]DATA CONSOLIDADA 2018-2025 '!$CM246-'b2'!$CG244</f>
        <v/>
      </c>
      <c r="CP244" s="253" t="n">
        <v>0</v>
      </c>
      <c r="CQ244" s="253" t="n">
        <v>0</v>
      </c>
      <c r="CR244" s="253" t="n">
        <v>0</v>
      </c>
      <c r="CS244" s="253" t="n">
        <v>0</v>
      </c>
      <c r="CT244" s="253" t="n">
        <v>0</v>
      </c>
      <c r="CU244" s="253" t="n">
        <v>0</v>
      </c>
      <c r="CV244" s="247" t="n">
        <v>0</v>
      </c>
      <c r="CW244" s="247" t="n">
        <v>0</v>
      </c>
      <c r="CX244" s="247" t="n">
        <v>0</v>
      </c>
      <c r="CY244" s="247" t="n">
        <v>0</v>
      </c>
      <c r="CZ244" s="247" t="n">
        <v>0</v>
      </c>
      <c r="DA244" s="247" t="n">
        <v>0</v>
      </c>
      <c r="DB244" s="247" t="n">
        <v>0</v>
      </c>
      <c r="DC244" s="255" t="n">
        <v>0</v>
      </c>
      <c r="DD244" s="255" t="n">
        <v>0</v>
      </c>
      <c r="DE244" s="255" t="n">
        <v>0</v>
      </c>
      <c r="DF244" s="255" t="n">
        <v>0</v>
      </c>
      <c r="DG244" s="255" t="n">
        <v>0</v>
      </c>
      <c r="DH244" s="255" t="n">
        <v>0</v>
      </c>
      <c r="DI244" s="256" t="n">
        <v>20568428375</v>
      </c>
      <c r="DJ244" s="257" t="inlineStr">
        <is>
          <t>COOPERATIVA AGRARIA ASHANINKA DEL VALLE PICHIS</t>
        </is>
      </c>
      <c r="DK244" s="257" t="inlineStr">
        <is>
          <t>02 Cooperativa</t>
        </is>
      </c>
      <c r="DL244" s="258" t="n"/>
      <c r="DM244" s="258" t="n"/>
      <c r="DN244" s="258" t="n"/>
      <c r="DO244" s="258" t="n"/>
      <c r="DP244" s="258" t="n"/>
      <c r="DQ244" s="258" t="n"/>
      <c r="DR244" s="258" t="n"/>
      <c r="DS244" s="258" t="n"/>
      <c r="DT244" s="258" t="n"/>
      <c r="DU244" s="258" t="n"/>
      <c r="DV244" s="258" t="n"/>
      <c r="DW244" s="258" t="n"/>
      <c r="DX244" s="258" t="n"/>
      <c r="DY244" s="258" t="n"/>
      <c r="DZ244" s="258" t="n"/>
      <c r="EA244" s="258" t="n"/>
      <c r="EB244" s="258" t="n"/>
      <c r="EC244" s="258" t="n"/>
      <c r="ED244" s="258" t="n"/>
      <c r="EE244" s="258" t="n"/>
    </row>
    <row r="245" ht="47.25" customHeight="1">
      <c r="A245" s="240" t="inlineStr">
        <is>
          <t>ASOCIACION DE PEQUEÑOS PRODUCTORES AGROECOLOGICOS LAGUNA RAYA (APPALAR)</t>
        </is>
      </c>
      <c r="B245" s="240" t="inlineStr">
        <is>
          <t>CACAO</t>
        </is>
      </c>
      <c r="C245" s="240" t="inlineStr">
        <is>
          <t>CACAO</t>
        </is>
      </c>
      <c r="D245" s="240" t="inlineStr">
        <is>
          <t>PASCO</t>
        </is>
      </c>
      <c r="E245" s="240" t="inlineStr">
        <is>
          <t>190304</t>
        </is>
      </c>
      <c r="F245" s="240" t="inlineStr">
        <is>
          <t>PASCO</t>
        </is>
      </c>
      <c r="G245" s="240" t="inlineStr">
        <is>
          <t>OXAPAMPA</t>
        </is>
      </c>
      <c r="H245" s="240" t="inlineStr">
        <is>
          <t>PALCAZU</t>
        </is>
      </c>
      <c r="I245" s="241" t="n"/>
      <c r="J245" s="241" t="n">
        <v>1</v>
      </c>
      <c r="K245" s="241" t="n">
        <v>1</v>
      </c>
      <c r="L245" s="241" t="n"/>
      <c r="M245" s="241" t="n"/>
      <c r="N245" s="241" t="n">
        <v>1</v>
      </c>
      <c r="O245" s="241" t="n">
        <v>1</v>
      </c>
      <c r="P245" s="241" t="n"/>
      <c r="Q245" s="241" t="inlineStr">
        <is>
          <t>PAC</t>
        </is>
      </c>
      <c r="R245" s="242">
        <f>IF(I245=1,I$2,"")&amp;IF(J245=1,IF(I245=1,"-","")&amp;J$2,"")&amp;IF(K245=1,IF(OR(J245=1,I245=1),"-","")&amp;K$2,"")&amp;IF(L245=1,IF(OR(K245=1,J245=1,I245=1),"-","")&amp;L$2,"")&amp;IF(M245=1,IF(OR(L245=1,K245=1,J245=1,I245=1),"-","")&amp;M$2,"")&amp;IF(N245=1,IF(OR(M245=1,L245=1,K245=1,J245=1,I245=1),"-","")&amp;N$2,"")&amp;IF(O245=1,IF(OR(N245=1,M245=1,L245=1,K245=1,J245=1,I245=1),"-","")&amp;O$2,"")&amp;IF(P245=1,IF(I245=1," - ",IF(J245=1," - ",IF(K245=1," - ",IF(L245=1," - ",IF(M245=1," - ",IF(N245=1," - ",IF(O245=1," - ","")))))))&amp;P$2,"")</f>
        <v/>
      </c>
      <c r="S245" s="243">
        <f>SUM('b2'!$I245:$P245)</f>
        <v/>
      </c>
      <c r="T245" s="243">
        <f>IF(OR('b2'!$J245=1,'b2'!$K245=1,'b2'!$L245=1,'b2'!$M245=1,'b2'!$N245=1,'b2'!$O245=1,'b2'!$P245=1),"SI","NO")</f>
        <v/>
      </c>
      <c r="U245" s="243">
        <f>IF(OR('b2'!$K245=1,'b2'!$L245=1,'b2'!$M245=1,'b2'!$N245=1,'b2'!$O245=1,'b2'!$P245=1),"SI","NO")</f>
        <v/>
      </c>
      <c r="V245" s="244" t="n">
        <v>0</v>
      </c>
      <c r="W245" s="245" t="n">
        <v>24</v>
      </c>
      <c r="X245" s="245" t="n">
        <v>16</v>
      </c>
      <c r="Y245" s="244" t="n">
        <v>40</v>
      </c>
      <c r="Z245" s="245" t="n">
        <v>24</v>
      </c>
      <c r="AA245" s="245" t="n">
        <v>16</v>
      </c>
      <c r="AB245" s="244" t="n">
        <v>40</v>
      </c>
      <c r="AC245" s="245" t="n">
        <v>0</v>
      </c>
      <c r="AD245" s="245" t="n">
        <v>0</v>
      </c>
      <c r="AE245" s="244" t="n">
        <v>0</v>
      </c>
      <c r="AF245" s="245" t="n">
        <v>0</v>
      </c>
      <c r="AG245" s="245" t="n">
        <v>0</v>
      </c>
      <c r="AH245" s="244" t="n">
        <v>0</v>
      </c>
      <c r="AI245" s="245" t="n">
        <v>30</v>
      </c>
      <c r="AJ245" s="245" t="n">
        <v>10</v>
      </c>
      <c r="AK245" s="244" t="n">
        <v>40</v>
      </c>
      <c r="AL245" s="245" t="n">
        <v>30</v>
      </c>
      <c r="AM245" s="245" t="n">
        <v>10</v>
      </c>
      <c r="AN245" s="244" t="n">
        <v>40</v>
      </c>
      <c r="AO245" s="245" t="n">
        <v>0</v>
      </c>
      <c r="AP245" s="245" t="n">
        <v>0</v>
      </c>
      <c r="AQ245" s="244" t="n">
        <v>0</v>
      </c>
      <c r="AR245" s="244">
        <f>IF('b2'!$AQ245&gt;0,'b2'!$AQ245,IF('b2'!$AN245&gt;0,'b2'!$AN245,IF('b2'!$AK245&gt;0,'b2'!$AK245,IF('b2'!$AH245&gt;0,'b2'!$AH245,IF('b2'!$AE245&gt;0,'b2'!$AE245,IF('b2'!$AB245&gt;0,'b2'!$AB245,IF('b2'!$Y245&gt;0,'b2'!$Y245,IF('b2'!$V245&gt;0,'b2'!$V245," ---"))))))))</f>
        <v/>
      </c>
      <c r="AS245" s="246" t="n">
        <v>0</v>
      </c>
      <c r="AT245" s="246" t="n">
        <v>0</v>
      </c>
      <c r="AU245" s="246" t="n">
        <v>0</v>
      </c>
      <c r="AV245" s="246" t="n">
        <v>0</v>
      </c>
      <c r="AW245" s="246" t="n">
        <v>0</v>
      </c>
      <c r="AX245" s="246" t="n">
        <v>0</v>
      </c>
      <c r="AY245" s="246" t="n">
        <v>27</v>
      </c>
      <c r="AZ245" s="246" t="n">
        <v>3</v>
      </c>
      <c r="BA245" s="246" t="n">
        <v>28</v>
      </c>
      <c r="BB245" s="246" t="n">
        <v>1</v>
      </c>
      <c r="BC245" s="246" t="n">
        <v>0</v>
      </c>
      <c r="BD245" s="246" t="n">
        <v>0</v>
      </c>
      <c r="BE245" s="249" t="n">
        <v>0</v>
      </c>
      <c r="BF245" s="248" t="n">
        <v>0</v>
      </c>
      <c r="BG245" s="248" t="n">
        <v>0</v>
      </c>
      <c r="BH245" s="249" t="n">
        <v>0</v>
      </c>
      <c r="BI245" s="250" t="inlineStr">
        <is>
          <t>#REF!</t>
        </is>
      </c>
      <c r="BJ245" s="251" t="inlineStr">
        <is>
          <t>#REF!</t>
        </is>
      </c>
      <c r="BK245" s="248" t="n">
        <v>0</v>
      </c>
      <c r="BL245" s="248" t="n">
        <v>0</v>
      </c>
      <c r="BM245" s="249" t="n">
        <v>0</v>
      </c>
      <c r="BN245" s="250" t="inlineStr">
        <is>
          <t>#REF!</t>
        </is>
      </c>
      <c r="BO245" s="251" t="inlineStr">
        <is>
          <t>#REF!</t>
        </is>
      </c>
      <c r="BP245" s="248" t="n">
        <v>0</v>
      </c>
      <c r="BQ245" s="248" t="n">
        <v>0</v>
      </c>
      <c r="BR245" s="249" t="n">
        <v>0</v>
      </c>
      <c r="BS245" s="250" t="inlineStr">
        <is>
          <t>#REF!</t>
        </is>
      </c>
      <c r="BT245" s="251">
        <f>'[2]DATA CONSOLIDADA 2018-2025 '!$BR247-'b2'!$BO245</f>
        <v/>
      </c>
      <c r="BU245" s="248" t="n">
        <v>0</v>
      </c>
      <c r="BV245" s="248" t="n">
        <v>0</v>
      </c>
      <c r="BW245" s="249" t="n">
        <v>0</v>
      </c>
      <c r="BX245" s="250" t="inlineStr">
        <is>
          <t>#REF!</t>
        </is>
      </c>
      <c r="BY245" s="251" t="inlineStr">
        <is>
          <t>#REF!</t>
        </is>
      </c>
      <c r="BZ245" s="248" t="n">
        <v>21799.2</v>
      </c>
      <c r="CA245" s="248" t="n">
        <v>0</v>
      </c>
      <c r="CB245" s="249" t="n">
        <v>21799.2</v>
      </c>
      <c r="CC245" s="250" t="inlineStr">
        <is>
          <t>#REF!</t>
        </is>
      </c>
      <c r="CD245" s="251">
        <f>'[2]DATA CONSOLIDADA 2018-2025 '!$CB247-'b2'!$BW245</f>
        <v/>
      </c>
      <c r="CE245" s="253" t="n">
        <v>0</v>
      </c>
      <c r="CF245" s="253" t="n">
        <v>0</v>
      </c>
      <c r="CG245" s="254" t="n">
        <v>0</v>
      </c>
      <c r="CH245" s="250" t="inlineStr">
        <is>
          <t>#REF!</t>
        </is>
      </c>
      <c r="CI245" s="251">
        <f>'[2]DATA CONSOLIDADA 2018-2025 '!$CG247-'b2'!$CB245</f>
        <v/>
      </c>
      <c r="CJ245" s="247" t="inlineStr">
        <is>
          <t>#REF!</t>
        </is>
      </c>
      <c r="CK245" s="247" t="n">
        <v>0</v>
      </c>
      <c r="CL245" s="247" t="n">
        <v>0</v>
      </c>
      <c r="CM245" s="247" t="n">
        <v>0</v>
      </c>
      <c r="CN245" s="247" t="inlineStr">
        <is>
          <t>#REF!</t>
        </is>
      </c>
      <c r="CO245" s="251">
        <f>'[2]DATA CONSOLIDADA 2018-2025 '!$CM247-'b2'!$CG245</f>
        <v/>
      </c>
      <c r="CP245" s="253" t="n">
        <v>5808</v>
      </c>
      <c r="CQ245" s="253" t="n">
        <v>10899.600021</v>
      </c>
      <c r="CR245" s="253" t="n">
        <v>0</v>
      </c>
      <c r="CS245" s="253" t="n">
        <v>0</v>
      </c>
      <c r="CT245" s="253" t="n">
        <v>5091.6</v>
      </c>
      <c r="CU245" s="253" t="n">
        <v>0</v>
      </c>
      <c r="CV245" s="247" t="n">
        <v>21799.200021</v>
      </c>
      <c r="CW245" s="247" t="n">
        <v>0</v>
      </c>
      <c r="CX245" s="247" t="n">
        <v>0</v>
      </c>
      <c r="CY245" s="247" t="n">
        <v>0</v>
      </c>
      <c r="CZ245" s="247" t="n">
        <v>0</v>
      </c>
      <c r="DA245" s="247" t="n">
        <v>0</v>
      </c>
      <c r="DB245" s="247" t="n">
        <v>0</v>
      </c>
      <c r="DC245" s="255" t="n">
        <v>0</v>
      </c>
      <c r="DD245" s="255" t="n">
        <v>0</v>
      </c>
      <c r="DE245" s="255" t="n">
        <v>0</v>
      </c>
      <c r="DF245" s="255" t="n">
        <v>0</v>
      </c>
      <c r="DG245" s="255" t="n">
        <v>0</v>
      </c>
      <c r="DH245" s="255" t="n">
        <v>0</v>
      </c>
      <c r="DI245" s="256" t="n">
        <v>20568560133</v>
      </c>
      <c r="DJ245" s="257" t="inlineStr">
        <is>
          <t>ASOCIACION DE PEQUEÑOS PRODUCTORES AGROECOLOGICOS LAGUNA RAYA</t>
        </is>
      </c>
      <c r="DK245" s="257" t="inlineStr">
        <is>
          <t>01 Asociación</t>
        </is>
      </c>
      <c r="DL245" s="258" t="n"/>
      <c r="DM245" s="258" t="n"/>
      <c r="DN245" s="258" t="n"/>
      <c r="DO245" s="258" t="n"/>
      <c r="DP245" s="258" t="n"/>
      <c r="DQ245" s="258" t="n"/>
      <c r="DR245" s="258" t="n"/>
      <c r="DS245" s="258" t="n"/>
      <c r="DT245" s="258" t="n"/>
      <c r="DU245" s="258" t="n"/>
      <c r="DV245" s="258" t="n"/>
      <c r="DW245" s="258" t="n"/>
      <c r="DX245" s="258" t="n"/>
      <c r="DY245" s="258" t="n"/>
      <c r="DZ245" s="258" t="n"/>
      <c r="EA245" s="258" t="n"/>
      <c r="EB245" s="258" t="n"/>
      <c r="EC245" s="258" t="n"/>
      <c r="ED245" s="258" t="n"/>
      <c r="EE245" s="258" t="n"/>
    </row>
    <row r="246" hidden="1" ht="47.25" customHeight="1">
      <c r="A246" s="240" t="inlineStr">
        <is>
          <t>COOPERATIVA AGRARIA CAFETALERA CEPRO YANESHA-CAC CEPRIO YANESHA</t>
        </is>
      </c>
      <c r="B246" s="240" t="inlineStr">
        <is>
          <t>CAFÉ</t>
        </is>
      </c>
      <c r="C246" s="240" t="inlineStr">
        <is>
          <t>CAFÉ</t>
        </is>
      </c>
      <c r="D246" s="240" t="inlineStr">
        <is>
          <t>PASCO</t>
        </is>
      </c>
      <c r="E246" s="240" t="inlineStr">
        <is>
          <t>190307</t>
        </is>
      </c>
      <c r="F246" s="240" t="inlineStr">
        <is>
          <t>PASCO</t>
        </is>
      </c>
      <c r="G246" s="240" t="inlineStr">
        <is>
          <t>OXAPAMPA</t>
        </is>
      </c>
      <c r="H246" s="240" t="inlineStr">
        <is>
          <t>VILLA RICA</t>
        </is>
      </c>
      <c r="I246" s="241" t="n">
        <v>1</v>
      </c>
      <c r="J246" s="241" t="n">
        <v>1</v>
      </c>
      <c r="K246" s="241" t="n"/>
      <c r="L246" s="241" t="n"/>
      <c r="M246" s="241" t="n"/>
      <c r="N246" s="241" t="n"/>
      <c r="O246" s="241" t="n"/>
      <c r="P246" s="241" t="n"/>
      <c r="Q246" s="241" t="inlineStr">
        <is>
          <t>PAC</t>
        </is>
      </c>
      <c r="R246" s="242">
        <f>IF(I246=1,I$2,"")&amp;IF(J246=1,IF(I246=1,"-","")&amp;J$2,"")&amp;IF(K246=1,IF(OR(J246=1,I246=1),"-","")&amp;K$2,"")&amp;IF(L246=1,IF(OR(K246=1,J246=1,I246=1),"-","")&amp;L$2,"")&amp;IF(M246=1,IF(OR(L246=1,K246=1,J246=1,I246=1),"-","")&amp;M$2,"")&amp;IF(N246=1,IF(OR(M246=1,L246=1,K246=1,J246=1,I246=1),"-","")&amp;N$2,"")&amp;IF(O246=1,IF(OR(N246=1,M246=1,L246=1,K246=1,J246=1,I246=1),"-","")&amp;O$2,"")&amp;IF(P246=1,IF(I246=1," - ",IF(J246=1," - ",IF(K246=1," - ",IF(L246=1," - ",IF(M246=1," - ",IF(N246=1," - ",IF(O246=1," - ","")))))))&amp;P$2,"")</f>
        <v/>
      </c>
      <c r="S246" s="243">
        <f>SUM('b2'!$I246:$P246)</f>
        <v/>
      </c>
      <c r="T246" s="243">
        <f>IF(OR('b2'!$J246=1,'b2'!$K246=1,'b2'!$L246=1,'b2'!$M246=1,'b2'!$N246=1,'b2'!$O246=1,'b2'!$P246=1),"SI","NO")</f>
        <v/>
      </c>
      <c r="U246" s="243">
        <f>IF(OR('b2'!$K246=1,'b2'!$L246=1,'b2'!$M246=1,'b2'!$N246=1,'b2'!$O246=1,'b2'!$P246=1),"SI","NO")</f>
        <v/>
      </c>
      <c r="V246" s="244" t="n">
        <v>235</v>
      </c>
      <c r="W246" s="245" t="n">
        <v>81</v>
      </c>
      <c r="X246" s="245" t="n">
        <v>31</v>
      </c>
      <c r="Y246" s="244" t="n">
        <v>112</v>
      </c>
      <c r="Z246" s="245" t="n">
        <v>0</v>
      </c>
      <c r="AA246" s="245" t="n">
        <v>0</v>
      </c>
      <c r="AB246" s="244" t="n">
        <v>0</v>
      </c>
      <c r="AC246" s="245" t="n">
        <v>0</v>
      </c>
      <c r="AD246" s="245" t="n">
        <v>0</v>
      </c>
      <c r="AE246" s="244" t="n">
        <v>0</v>
      </c>
      <c r="AF246" s="245" t="n">
        <v>0</v>
      </c>
      <c r="AG246" s="245" t="n">
        <v>0</v>
      </c>
      <c r="AH246" s="244" t="n">
        <v>0</v>
      </c>
      <c r="AI246" s="245" t="n">
        <v>0</v>
      </c>
      <c r="AJ246" s="245" t="n">
        <v>0</v>
      </c>
      <c r="AK246" s="244" t="n">
        <v>0</v>
      </c>
      <c r="AL246" s="245" t="n">
        <v>0</v>
      </c>
      <c r="AM246" s="245" t="n">
        <v>0</v>
      </c>
      <c r="AN246" s="244" t="n">
        <v>0</v>
      </c>
      <c r="AO246" s="245" t="n">
        <v>0</v>
      </c>
      <c r="AP246" s="245" t="n">
        <v>0</v>
      </c>
      <c r="AQ246" s="244" t="n">
        <v>0</v>
      </c>
      <c r="AR246" s="244">
        <f>IF('b2'!$AQ246&gt;0,'b2'!$AQ246,IF('b2'!$AN246&gt;0,'b2'!$AN246,IF('b2'!$AK246&gt;0,'b2'!$AK246,IF('b2'!$AH246&gt;0,'b2'!$AH246,IF('b2'!$AE246&gt;0,'b2'!$AE246,IF('b2'!$AB246&gt;0,'b2'!$AB246,IF('b2'!$Y246&gt;0,'b2'!$Y246,IF('b2'!$V246&gt;0,'b2'!$V246," ---"))))))))</f>
        <v/>
      </c>
      <c r="AS246" s="246" t="n">
        <v>0</v>
      </c>
      <c r="AT246" s="246" t="n">
        <v>0</v>
      </c>
      <c r="AU246" s="246" t="n">
        <v>0</v>
      </c>
      <c r="AV246" s="246" t="n">
        <v>0</v>
      </c>
      <c r="AW246" s="246" t="n">
        <v>0</v>
      </c>
      <c r="AX246" s="246" t="n">
        <v>0</v>
      </c>
      <c r="AY246" s="246" t="n">
        <v>0</v>
      </c>
      <c r="AZ246" s="246" t="n">
        <v>0</v>
      </c>
      <c r="BA246" s="246" t="n">
        <v>0</v>
      </c>
      <c r="BB246" s="246" t="n">
        <v>0</v>
      </c>
      <c r="BC246" s="246" t="n">
        <v>0</v>
      </c>
      <c r="BD246" s="246" t="n">
        <v>0</v>
      </c>
      <c r="BE246" s="249" t="n">
        <v>2653362.14</v>
      </c>
      <c r="BF246" s="248" t="n">
        <v>88569.25</v>
      </c>
      <c r="BG246" s="248" t="n">
        <v>3415169.41</v>
      </c>
      <c r="BH246" s="249" t="n">
        <v>3503738.66</v>
      </c>
      <c r="BI246" s="250" t="inlineStr">
        <is>
          <t>#REF!</t>
        </is>
      </c>
      <c r="BJ246" s="251" t="inlineStr">
        <is>
          <t>#REF!</t>
        </is>
      </c>
      <c r="BK246" s="248" t="n">
        <v>0</v>
      </c>
      <c r="BL246" s="248" t="n">
        <v>0</v>
      </c>
      <c r="BM246" s="249" t="n">
        <v>0</v>
      </c>
      <c r="BN246" s="250" t="inlineStr">
        <is>
          <t>#REF!</t>
        </is>
      </c>
      <c r="BO246" s="251" t="inlineStr">
        <is>
          <t>#REF!</t>
        </is>
      </c>
      <c r="BP246" s="248" t="n">
        <v>0</v>
      </c>
      <c r="BQ246" s="248" t="n">
        <v>0</v>
      </c>
      <c r="BR246" s="249" t="n">
        <v>0</v>
      </c>
      <c r="BS246" s="250" t="inlineStr">
        <is>
          <t>#REF!</t>
        </is>
      </c>
      <c r="BT246" s="251">
        <f>'[2]DATA CONSOLIDADA 2018-2025 '!$BR248-'b2'!$BO246</f>
        <v/>
      </c>
      <c r="BU246" s="248" t="n">
        <v>0</v>
      </c>
      <c r="BV246" s="248" t="n">
        <v>0</v>
      </c>
      <c r="BW246" s="249" t="n">
        <v>0</v>
      </c>
      <c r="BX246" s="250" t="inlineStr">
        <is>
          <t>#REF!</t>
        </is>
      </c>
      <c r="BY246" s="251" t="inlineStr">
        <is>
          <t>#REF!</t>
        </is>
      </c>
      <c r="BZ246" s="248" t="n">
        <v>0</v>
      </c>
      <c r="CA246" s="248" t="n">
        <v>0</v>
      </c>
      <c r="CB246" s="249" t="n">
        <v>0</v>
      </c>
      <c r="CC246" s="250" t="inlineStr">
        <is>
          <t>#REF!</t>
        </is>
      </c>
      <c r="CD246" s="251">
        <f>'[2]DATA CONSOLIDADA 2018-2025 '!$CB248-'b2'!$BW246</f>
        <v/>
      </c>
      <c r="CE246" s="253" t="n">
        <v>0</v>
      </c>
      <c r="CF246" s="253" t="n">
        <v>0</v>
      </c>
      <c r="CG246" s="254" t="n">
        <v>0</v>
      </c>
      <c r="CH246" s="250" t="inlineStr">
        <is>
          <t>#REF!</t>
        </is>
      </c>
      <c r="CI246" s="251">
        <f>'[2]DATA CONSOLIDADA 2018-2025 '!$CG248-'b2'!$CB246</f>
        <v/>
      </c>
      <c r="CJ246" s="247" t="inlineStr">
        <is>
          <t>#REF!</t>
        </is>
      </c>
      <c r="CK246" s="247" t="n">
        <v>0</v>
      </c>
      <c r="CL246" s="247" t="n">
        <v>0</v>
      </c>
      <c r="CM246" s="247" t="n">
        <v>0</v>
      </c>
      <c r="CN246" s="247" t="inlineStr">
        <is>
          <t>#REF!</t>
        </is>
      </c>
      <c r="CO246" s="251">
        <f>'[2]DATA CONSOLIDADA 2018-2025 '!$CM248-'b2'!$CG246</f>
        <v/>
      </c>
      <c r="CP246" s="253" t="n">
        <v>0</v>
      </c>
      <c r="CQ246" s="253" t="n">
        <v>0</v>
      </c>
      <c r="CR246" s="253" t="n">
        <v>0</v>
      </c>
      <c r="CS246" s="253" t="n">
        <v>0</v>
      </c>
      <c r="CT246" s="253" t="n">
        <v>0</v>
      </c>
      <c r="CU246" s="253" t="n">
        <v>0</v>
      </c>
      <c r="CV246" s="247" t="n">
        <v>0</v>
      </c>
      <c r="CW246" s="247" t="n">
        <v>0</v>
      </c>
      <c r="CX246" s="247" t="n">
        <v>0</v>
      </c>
      <c r="CY246" s="247" t="n">
        <v>0</v>
      </c>
      <c r="CZ246" s="247" t="n">
        <v>0</v>
      </c>
      <c r="DA246" s="247" t="n">
        <v>0</v>
      </c>
      <c r="DB246" s="247" t="n">
        <v>0</v>
      </c>
      <c r="DC246" s="255" t="n">
        <v>0</v>
      </c>
      <c r="DD246" s="255" t="n">
        <v>0</v>
      </c>
      <c r="DE246" s="255" t="n">
        <v>0</v>
      </c>
      <c r="DF246" s="255" t="n">
        <v>0</v>
      </c>
      <c r="DG246" s="255" t="n">
        <v>0</v>
      </c>
      <c r="DH246" s="255" t="n">
        <v>0</v>
      </c>
      <c r="DI246" s="256" t="n">
        <v>20568071281</v>
      </c>
      <c r="DJ246" s="257" t="inlineStr">
        <is>
          <t>COOPERATIVA AGRARIA CAFETALERA CEPRO YANESHA</t>
        </is>
      </c>
      <c r="DK246" s="257" t="inlineStr">
        <is>
          <t>02 Cooperativa</t>
        </is>
      </c>
      <c r="DL246" s="265" t="n"/>
      <c r="DM246" s="265" t="n"/>
      <c r="DN246" s="265" t="n"/>
      <c r="DO246" s="265" t="n"/>
      <c r="DP246" s="265" t="n"/>
      <c r="DQ246" s="265" t="n"/>
      <c r="DR246" s="265" t="n"/>
      <c r="DS246" s="265" t="n"/>
      <c r="DT246" s="265" t="n"/>
      <c r="DU246" s="265" t="n"/>
      <c r="DV246" s="265" t="n"/>
      <c r="DW246" s="265" t="n"/>
      <c r="DX246" s="265" t="n"/>
      <c r="DY246" s="265" t="n"/>
      <c r="DZ246" s="265" t="n"/>
      <c r="EA246" s="265" t="n"/>
      <c r="EB246" s="265" t="n"/>
      <c r="EC246" s="265" t="n"/>
      <c r="ED246" s="265" t="n"/>
      <c r="EE246" s="265" t="n"/>
    </row>
    <row r="247" hidden="1" ht="47.25" customHeight="1">
      <c r="A247" s="240" t="inlineStr">
        <is>
          <t>COOPERATIVA AGRARIA CAFETALERA DE LA NACIӎ YANESHA</t>
        </is>
      </c>
      <c r="B247" s="240" t="inlineStr">
        <is>
          <t>CAFÉ</t>
        </is>
      </c>
      <c r="C247" s="240" t="inlineStr">
        <is>
          <t>CAFÉ</t>
        </is>
      </c>
      <c r="D247" s="240" t="inlineStr">
        <is>
          <t>PASCO</t>
        </is>
      </c>
      <c r="E247" s="240" t="inlineStr">
        <is>
          <t>190307</t>
        </is>
      </c>
      <c r="F247" s="240" t="inlineStr">
        <is>
          <t>PASCO</t>
        </is>
      </c>
      <c r="G247" s="240" t="inlineStr">
        <is>
          <t>OXAPAMPA</t>
        </is>
      </c>
      <c r="H247" s="240" t="inlineStr">
        <is>
          <t>VILLA RICA</t>
        </is>
      </c>
      <c r="I247" s="241" t="n">
        <v>1</v>
      </c>
      <c r="J247" s="241" t="n">
        <v>1</v>
      </c>
      <c r="K247" s="241" t="n"/>
      <c r="L247" s="241" t="n">
        <v>1</v>
      </c>
      <c r="M247" s="241" t="n"/>
      <c r="N247" s="241" t="n"/>
      <c r="O247" s="241" t="n"/>
      <c r="P247" s="241" t="n"/>
      <c r="Q247" s="241" t="inlineStr">
        <is>
          <t>PAC</t>
        </is>
      </c>
      <c r="R247" s="242">
        <f>IF(I247=1,I$2,"")&amp;IF(J247=1,IF(I247=1,"-","")&amp;J$2,"")&amp;IF(K247=1,IF(OR(J247=1,I247=1),"-","")&amp;K$2,"")&amp;IF(L247=1,IF(OR(K247=1,J247=1,I247=1),"-","")&amp;L$2,"")&amp;IF(M247=1,IF(OR(L247=1,K247=1,J247=1,I247=1),"-","")&amp;M$2,"")&amp;IF(N247=1,IF(OR(M247=1,L247=1,K247=1,J247=1,I247=1),"-","")&amp;N$2,"")&amp;IF(O247=1,IF(OR(N247=1,M247=1,L247=1,K247=1,J247=1,I247=1),"-","")&amp;O$2,"")&amp;IF(P247=1,IF(I247=1," - ",IF(J247=1," - ",IF(K247=1," - ",IF(L247=1," - ",IF(M247=1," - ",IF(N247=1," - ",IF(O247=1," - ","")))))))&amp;P$2,"")</f>
        <v/>
      </c>
      <c r="S247" s="243">
        <f>SUM('b2'!$I247:$P247)</f>
        <v/>
      </c>
      <c r="T247" s="243">
        <f>IF(OR('b2'!$J247=1,'b2'!$K247=1,'b2'!$L247=1,'b2'!$M247=1,'b2'!$N247=1,'b2'!$O247=1,'b2'!$P247=1),"SI","NO")</f>
        <v/>
      </c>
      <c r="U247" s="243">
        <f>IF(OR('b2'!$K247=1,'b2'!$L247=1,'b2'!$M247=1,'b2'!$N247=1,'b2'!$O247=1,'b2'!$P247=1),"SI","NO")</f>
        <v/>
      </c>
      <c r="V247" s="244" t="n">
        <v>23</v>
      </c>
      <c r="W247" s="245" t="n">
        <v>56</v>
      </c>
      <c r="X247" s="245" t="n">
        <v>24</v>
      </c>
      <c r="Y247" s="244" t="n">
        <v>80</v>
      </c>
      <c r="Z247" s="245" t="n">
        <v>0</v>
      </c>
      <c r="AA247" s="245" t="n">
        <v>0</v>
      </c>
      <c r="AB247" s="244" t="n">
        <v>0</v>
      </c>
      <c r="AC247" s="245" t="n">
        <v>60</v>
      </c>
      <c r="AD247" s="245" t="n">
        <v>27</v>
      </c>
      <c r="AE247" s="244" t="n">
        <v>87</v>
      </c>
      <c r="AF247" s="245" t="n">
        <v>0</v>
      </c>
      <c r="AG247" s="245" t="n">
        <v>0</v>
      </c>
      <c r="AH247" s="244" t="n">
        <v>0</v>
      </c>
      <c r="AI247" s="245" t="n">
        <v>0</v>
      </c>
      <c r="AJ247" s="245" t="n">
        <v>0</v>
      </c>
      <c r="AK247" s="244" t="n">
        <v>0</v>
      </c>
      <c r="AL247" s="245" t="n">
        <v>0</v>
      </c>
      <c r="AM247" s="245" t="n">
        <v>0</v>
      </c>
      <c r="AN247" s="244" t="n">
        <v>0</v>
      </c>
      <c r="AO247" s="245" t="n">
        <v>0</v>
      </c>
      <c r="AP247" s="245" t="n">
        <v>0</v>
      </c>
      <c r="AQ247" s="244" t="n">
        <v>0</v>
      </c>
      <c r="AR247" s="244">
        <f>IF('b2'!$AQ247&gt;0,'b2'!$AQ247,IF('b2'!$AN247&gt;0,'b2'!$AN247,IF('b2'!$AK247&gt;0,'b2'!$AK247,IF('b2'!$AH247&gt;0,'b2'!$AH247,IF('b2'!$AE247&gt;0,'b2'!$AE247,IF('b2'!$AB247&gt;0,'b2'!$AB247,IF('b2'!$Y247&gt;0,'b2'!$Y247,IF('b2'!$V247&gt;0,'b2'!$V247," ---"))))))))</f>
        <v/>
      </c>
      <c r="AS247" s="246" t="n">
        <v>0</v>
      </c>
      <c r="AT247" s="246" t="n">
        <v>0</v>
      </c>
      <c r="AU247" s="246" t="n">
        <v>22</v>
      </c>
      <c r="AV247" s="246" t="n">
        <v>5</v>
      </c>
      <c r="AW247" s="246" t="n">
        <v>0</v>
      </c>
      <c r="AX247" s="246" t="n">
        <v>0</v>
      </c>
      <c r="AY247" s="246" t="n">
        <v>0</v>
      </c>
      <c r="AZ247" s="246" t="n">
        <v>0</v>
      </c>
      <c r="BA247" s="246" t="n">
        <v>0</v>
      </c>
      <c r="BB247" s="246" t="n">
        <v>0</v>
      </c>
      <c r="BC247" s="246" t="n">
        <v>0</v>
      </c>
      <c r="BD247" s="246" t="n">
        <v>0</v>
      </c>
      <c r="BE247" s="247" t="n">
        <v>0</v>
      </c>
      <c r="BF247" s="248" t="n">
        <v>0</v>
      </c>
      <c r="BG247" s="248" t="n">
        <v>0</v>
      </c>
      <c r="BH247" s="249" t="n">
        <v>0</v>
      </c>
      <c r="BI247" s="250" t="inlineStr">
        <is>
          <t>#REF!</t>
        </is>
      </c>
      <c r="BJ247" s="251" t="inlineStr">
        <is>
          <t>#REF!</t>
        </is>
      </c>
      <c r="BK247" s="248" t="n">
        <v>0</v>
      </c>
      <c r="BL247" s="248" t="n">
        <v>0</v>
      </c>
      <c r="BM247" s="249" t="n">
        <v>0</v>
      </c>
      <c r="BN247" s="250" t="inlineStr">
        <is>
          <t>#REF!</t>
        </is>
      </c>
      <c r="BO247" s="251" t="inlineStr">
        <is>
          <t>#REF!</t>
        </is>
      </c>
      <c r="BP247" s="248" t="n">
        <v>0</v>
      </c>
      <c r="BQ247" s="248" t="n">
        <v>0</v>
      </c>
      <c r="BR247" s="249" t="n">
        <v>0</v>
      </c>
      <c r="BS247" s="250" t="inlineStr">
        <is>
          <t>#REF!</t>
        </is>
      </c>
      <c r="BT247" s="251">
        <f>'[2]DATA CONSOLIDADA 2018-2025 '!$BR249-'b2'!$BO247</f>
        <v/>
      </c>
      <c r="BU247" s="248" t="n">
        <v>0</v>
      </c>
      <c r="BV247" s="248" t="n">
        <v>0</v>
      </c>
      <c r="BW247" s="249" t="n">
        <v>0</v>
      </c>
      <c r="BX247" s="250" t="inlineStr">
        <is>
          <t>#REF!</t>
        </is>
      </c>
      <c r="BY247" s="251" t="inlineStr">
        <is>
          <t>#REF!</t>
        </is>
      </c>
      <c r="BZ247" s="248" t="n">
        <v>0</v>
      </c>
      <c r="CA247" s="248" t="n">
        <v>0</v>
      </c>
      <c r="CB247" s="249" t="n">
        <v>0</v>
      </c>
      <c r="CC247" s="250" t="inlineStr">
        <is>
          <t>#REF!</t>
        </is>
      </c>
      <c r="CD247" s="251">
        <f>'[2]DATA CONSOLIDADA 2018-2025 '!$CB249-'b2'!$BW247</f>
        <v/>
      </c>
      <c r="CE247" s="253" t="n">
        <v>0</v>
      </c>
      <c r="CF247" s="253" t="n">
        <v>0</v>
      </c>
      <c r="CG247" s="254" t="n">
        <v>0</v>
      </c>
      <c r="CH247" s="250" t="inlineStr">
        <is>
          <t>#REF!</t>
        </is>
      </c>
      <c r="CI247" s="251">
        <f>'[2]DATA CONSOLIDADA 2018-2025 '!$CG249-'b2'!$CB247</f>
        <v/>
      </c>
      <c r="CJ247" s="247" t="inlineStr">
        <is>
          <t>#REF!</t>
        </is>
      </c>
      <c r="CK247" s="247" t="n">
        <v>0</v>
      </c>
      <c r="CL247" s="247" t="n">
        <v>0</v>
      </c>
      <c r="CM247" s="247" t="n">
        <v>0</v>
      </c>
      <c r="CN247" s="247" t="inlineStr">
        <is>
          <t>#REF!</t>
        </is>
      </c>
      <c r="CO247" s="251">
        <f>'[2]DATA CONSOLIDADA 2018-2025 '!$CM249-'b2'!$CG247</f>
        <v/>
      </c>
      <c r="CP247" s="253" t="n">
        <v>0</v>
      </c>
      <c r="CQ247" s="253" t="n">
        <v>0</v>
      </c>
      <c r="CR247" s="253" t="n">
        <v>0</v>
      </c>
      <c r="CS247" s="253" t="n">
        <v>0</v>
      </c>
      <c r="CT247" s="253" t="n">
        <v>0</v>
      </c>
      <c r="CU247" s="253" t="n">
        <v>0</v>
      </c>
      <c r="CV247" s="247" t="n">
        <v>0</v>
      </c>
      <c r="CW247" s="247" t="n">
        <v>0</v>
      </c>
      <c r="CX247" s="247" t="n">
        <v>0</v>
      </c>
      <c r="CY247" s="247" t="n">
        <v>0</v>
      </c>
      <c r="CZ247" s="247" t="n">
        <v>0</v>
      </c>
      <c r="DA247" s="247" t="n">
        <v>0</v>
      </c>
      <c r="DB247" s="247" t="n">
        <v>0</v>
      </c>
      <c r="DC247" s="255" t="n">
        <v>0</v>
      </c>
      <c r="DD247" s="255" t="n">
        <v>0</v>
      </c>
      <c r="DE247" s="255" t="n">
        <v>0</v>
      </c>
      <c r="DF247" s="255" t="n">
        <v>0</v>
      </c>
      <c r="DG247" s="255" t="n">
        <v>0</v>
      </c>
      <c r="DH247" s="255" t="n">
        <v>0</v>
      </c>
      <c r="DI247" s="256" t="n">
        <v>20601329159</v>
      </c>
      <c r="DJ247" s="257" t="inlineStr">
        <is>
          <t>COOPERATIVA AGRARIA CAFETALERA DE LA NACION YANESHA</t>
        </is>
      </c>
      <c r="DK247" s="257" t="inlineStr">
        <is>
          <t>02 Cooperativa</t>
        </is>
      </c>
      <c r="DL247" s="258" t="n"/>
      <c r="DM247" s="258" t="n"/>
      <c r="DN247" s="258" t="n"/>
      <c r="DO247" s="258" t="n"/>
      <c r="DP247" s="258" t="n"/>
      <c r="DQ247" s="258" t="n"/>
      <c r="DR247" s="258" t="n"/>
      <c r="DS247" s="258" t="n"/>
      <c r="DT247" s="258" t="n"/>
      <c r="DU247" s="258" t="n"/>
      <c r="DV247" s="258" t="n"/>
      <c r="DW247" s="258" t="n"/>
      <c r="DX247" s="258" t="n"/>
      <c r="DY247" s="258" t="n"/>
      <c r="DZ247" s="258" t="n"/>
      <c r="EA247" s="258" t="n"/>
      <c r="EB247" s="258" t="n"/>
      <c r="EC247" s="258" t="n"/>
      <c r="ED247" s="258" t="n"/>
      <c r="EE247" s="258" t="n"/>
    </row>
    <row r="248" hidden="1" ht="47.25" customHeight="1">
      <c r="A248" s="240" t="inlineStr">
        <is>
          <t>CORPORACIÓN AGROPECUARIA YANACHAGA CHEMILLEN DE OXAPAMPA - CAYCOXA</t>
        </is>
      </c>
      <c r="B248" s="240" t="inlineStr">
        <is>
          <t>GRANADILLA</t>
        </is>
      </c>
      <c r="C248" s="240" t="inlineStr">
        <is>
          <t>GRANADILLA</t>
        </is>
      </c>
      <c r="D248" s="240" t="inlineStr">
        <is>
          <t>PASCO</t>
        </is>
      </c>
      <c r="E248" s="240" t="inlineStr">
        <is>
          <t>190301</t>
        </is>
      </c>
      <c r="F248" s="240" t="inlineStr">
        <is>
          <t>PASCO</t>
        </is>
      </c>
      <c r="G248" s="240" t="inlineStr">
        <is>
          <t>OXAPAMPA</t>
        </is>
      </c>
      <c r="H248" s="240" t="inlineStr">
        <is>
          <t>OXAPAMPA</t>
        </is>
      </c>
      <c r="I248" s="241" t="n">
        <v>1</v>
      </c>
      <c r="J248" s="241" t="n">
        <v>1</v>
      </c>
      <c r="K248" s="241" t="n"/>
      <c r="L248" s="241" t="n"/>
      <c r="M248" s="241" t="n"/>
      <c r="N248" s="241" t="n"/>
      <c r="O248" s="241" t="n"/>
      <c r="P248" s="241" t="n"/>
      <c r="Q248" s="241" t="inlineStr">
        <is>
          <t>PAC</t>
        </is>
      </c>
      <c r="R248" s="242">
        <f>IF(I248=1,I$2,"")&amp;IF(J248=1,IF(I248=1,"-","")&amp;J$2,"")&amp;IF(K248=1,IF(OR(J248=1,I248=1),"-","")&amp;K$2,"")&amp;IF(L248=1,IF(OR(K248=1,J248=1,I248=1),"-","")&amp;L$2,"")&amp;IF(M248=1,IF(OR(L248=1,K248=1,J248=1,I248=1),"-","")&amp;M$2,"")&amp;IF(N248=1,IF(OR(M248=1,L248=1,K248=1,J248=1,I248=1),"-","")&amp;N$2,"")&amp;IF(O248=1,IF(OR(N248=1,M248=1,L248=1,K248=1,J248=1,I248=1),"-","")&amp;O$2,"")&amp;IF(P248=1,IF(I248=1," - ",IF(J248=1," - ",IF(K248=1," - ",IF(L248=1," - ",IF(M248=1," - ",IF(N248=1," - ",IF(O248=1," - ","")))))))&amp;P$2,"")</f>
        <v/>
      </c>
      <c r="S248" s="243">
        <f>SUM('b2'!$I248:$P248)</f>
        <v/>
      </c>
      <c r="T248" s="243">
        <f>IF(OR('b2'!$J248=1,'b2'!$K248=1,'b2'!$L248=1,'b2'!$M248=1,'b2'!$N248=1,'b2'!$O248=1,'b2'!$P248=1),"SI","NO")</f>
        <v/>
      </c>
      <c r="U248" s="243">
        <f>IF(OR('b2'!$K248=1,'b2'!$L248=1,'b2'!$M248=1,'b2'!$N248=1,'b2'!$O248=1,'b2'!$P248=1),"SI","NO")</f>
        <v/>
      </c>
      <c r="V248" s="244" t="n">
        <v>75</v>
      </c>
      <c r="W248" s="245" t="n">
        <v>17</v>
      </c>
      <c r="X248" s="245" t="n">
        <v>1</v>
      </c>
      <c r="Y248" s="244" t="n">
        <v>18</v>
      </c>
      <c r="Z248" s="245" t="n">
        <v>0</v>
      </c>
      <c r="AA248" s="245" t="n">
        <v>0</v>
      </c>
      <c r="AB248" s="244" t="n">
        <v>0</v>
      </c>
      <c r="AC248" s="245" t="n">
        <v>0</v>
      </c>
      <c r="AD248" s="245" t="n">
        <v>0</v>
      </c>
      <c r="AE248" s="244" t="n">
        <v>0</v>
      </c>
      <c r="AF248" s="245" t="n">
        <v>0</v>
      </c>
      <c r="AG248" s="245" t="n">
        <v>0</v>
      </c>
      <c r="AH248" s="244" t="n">
        <v>0</v>
      </c>
      <c r="AI248" s="245" t="n">
        <v>0</v>
      </c>
      <c r="AJ248" s="245" t="n">
        <v>0</v>
      </c>
      <c r="AK248" s="244" t="n">
        <v>0</v>
      </c>
      <c r="AL248" s="245" t="n">
        <v>0</v>
      </c>
      <c r="AM248" s="245" t="n">
        <v>0</v>
      </c>
      <c r="AN248" s="244" t="n">
        <v>0</v>
      </c>
      <c r="AO248" s="245" t="n">
        <v>0</v>
      </c>
      <c r="AP248" s="245" t="n">
        <v>0</v>
      </c>
      <c r="AQ248" s="244" t="n">
        <v>0</v>
      </c>
      <c r="AR248" s="244">
        <f>IF('b2'!$AQ248&gt;0,'b2'!$AQ248,IF('b2'!$AN248&gt;0,'b2'!$AN248,IF('b2'!$AK248&gt;0,'b2'!$AK248,IF('b2'!$AH248&gt;0,'b2'!$AH248,IF('b2'!$AE248&gt;0,'b2'!$AE248,IF('b2'!$AB248&gt;0,'b2'!$AB248,IF('b2'!$Y248&gt;0,'b2'!$Y248,IF('b2'!$V248&gt;0,'b2'!$V248," ---"))))))))</f>
        <v/>
      </c>
      <c r="AS248" s="246" t="n">
        <v>0</v>
      </c>
      <c r="AT248" s="246" t="n">
        <v>0</v>
      </c>
      <c r="AU248" s="246" t="n">
        <v>0</v>
      </c>
      <c r="AV248" s="246" t="n">
        <v>0</v>
      </c>
      <c r="AW248" s="246" t="n">
        <v>0</v>
      </c>
      <c r="AX248" s="246" t="n">
        <v>0</v>
      </c>
      <c r="AY248" s="246" t="n">
        <v>0</v>
      </c>
      <c r="AZ248" s="246" t="n">
        <v>0</v>
      </c>
      <c r="BA248" s="246" t="n">
        <v>0</v>
      </c>
      <c r="BB248" s="246" t="n">
        <v>0</v>
      </c>
      <c r="BC248" s="246" t="n">
        <v>0</v>
      </c>
      <c r="BD248" s="246" t="n">
        <v>0</v>
      </c>
      <c r="BE248" s="249" t="n">
        <v>4420</v>
      </c>
      <c r="BF248" s="248" t="n">
        <v>365678</v>
      </c>
      <c r="BG248" s="248" t="n">
        <v>0</v>
      </c>
      <c r="BH248" s="249" t="n">
        <v>365678</v>
      </c>
      <c r="BI248" s="250" t="inlineStr">
        <is>
          <t>#REF!</t>
        </is>
      </c>
      <c r="BJ248" s="251" t="inlineStr">
        <is>
          <t>#REF!</t>
        </is>
      </c>
      <c r="BK248" s="248" t="n">
        <v>0</v>
      </c>
      <c r="BL248" s="248" t="n">
        <v>0</v>
      </c>
      <c r="BM248" s="249" t="n">
        <v>0</v>
      </c>
      <c r="BN248" s="250" t="inlineStr">
        <is>
          <t>#REF!</t>
        </is>
      </c>
      <c r="BO248" s="251" t="inlineStr">
        <is>
          <t>#REF!</t>
        </is>
      </c>
      <c r="BP248" s="248" t="n">
        <v>0</v>
      </c>
      <c r="BQ248" s="248" t="n">
        <v>0</v>
      </c>
      <c r="BR248" s="249" t="n">
        <v>0</v>
      </c>
      <c r="BS248" s="250" t="inlineStr">
        <is>
          <t>#REF!</t>
        </is>
      </c>
      <c r="BT248" s="251">
        <f>'[2]DATA CONSOLIDADA 2018-2025 '!$BR250-'b2'!$BO248</f>
        <v/>
      </c>
      <c r="BU248" s="248" t="n">
        <v>0</v>
      </c>
      <c r="BV248" s="248" t="n">
        <v>0</v>
      </c>
      <c r="BW248" s="249" t="n">
        <v>0</v>
      </c>
      <c r="BX248" s="250" t="inlineStr">
        <is>
          <t>#REF!</t>
        </is>
      </c>
      <c r="BY248" s="251" t="inlineStr">
        <is>
          <t>#REF!</t>
        </is>
      </c>
      <c r="BZ248" s="248" t="n">
        <v>0</v>
      </c>
      <c r="CA248" s="248" t="n">
        <v>0</v>
      </c>
      <c r="CB248" s="249" t="n">
        <v>0</v>
      </c>
      <c r="CC248" s="250" t="inlineStr">
        <is>
          <t>#REF!</t>
        </is>
      </c>
      <c r="CD248" s="251">
        <f>'[2]DATA CONSOLIDADA 2018-2025 '!$CB250-'b2'!$BW248</f>
        <v/>
      </c>
      <c r="CE248" s="253" t="n">
        <v>0</v>
      </c>
      <c r="CF248" s="253" t="n">
        <v>0</v>
      </c>
      <c r="CG248" s="254" t="n">
        <v>0</v>
      </c>
      <c r="CH248" s="250" t="inlineStr">
        <is>
          <t>#REF!</t>
        </is>
      </c>
      <c r="CI248" s="251">
        <f>'[2]DATA CONSOLIDADA 2018-2025 '!$CG250-'b2'!$CB248</f>
        <v/>
      </c>
      <c r="CJ248" s="247" t="inlineStr">
        <is>
          <t>#REF!</t>
        </is>
      </c>
      <c r="CK248" s="247" t="n">
        <v>0</v>
      </c>
      <c r="CL248" s="247" t="n">
        <v>0</v>
      </c>
      <c r="CM248" s="247" t="n">
        <v>0</v>
      </c>
      <c r="CN248" s="247" t="inlineStr">
        <is>
          <t>#REF!</t>
        </is>
      </c>
      <c r="CO248" s="251">
        <f>'[2]DATA CONSOLIDADA 2018-2025 '!$CM250-'b2'!$CG248</f>
        <v/>
      </c>
      <c r="CP248" s="253" t="n">
        <v>0</v>
      </c>
      <c r="CQ248" s="253" t="n">
        <v>0</v>
      </c>
      <c r="CR248" s="253" t="n">
        <v>0</v>
      </c>
      <c r="CS248" s="253" t="n">
        <v>0</v>
      </c>
      <c r="CT248" s="253" t="n">
        <v>0</v>
      </c>
      <c r="CU248" s="253" t="n">
        <v>0</v>
      </c>
      <c r="CV248" s="247" t="n">
        <v>0</v>
      </c>
      <c r="CW248" s="247" t="n">
        <v>0</v>
      </c>
      <c r="CX248" s="247" t="n">
        <v>0</v>
      </c>
      <c r="CY248" s="247" t="n">
        <v>0</v>
      </c>
      <c r="CZ248" s="247" t="n">
        <v>0</v>
      </c>
      <c r="DA248" s="247" t="n">
        <v>0</v>
      </c>
      <c r="DB248" s="247" t="n">
        <v>0</v>
      </c>
      <c r="DC248" s="255" t="n">
        <v>0</v>
      </c>
      <c r="DD248" s="255" t="n">
        <v>0</v>
      </c>
      <c r="DE248" s="255" t="n">
        <v>0</v>
      </c>
      <c r="DF248" s="255" t="n">
        <v>0</v>
      </c>
      <c r="DG248" s="255" t="n">
        <v>0</v>
      </c>
      <c r="DH248" s="255" t="n">
        <v>0</v>
      </c>
      <c r="DI248" s="256" t="n">
        <v>20568230001</v>
      </c>
      <c r="DJ248" s="257" t="inlineStr">
        <is>
          <t>CORPORACION AGROPECUARIA YANACHAGA CHEMILLEN DE OXAPAMPA - CAYCOXA</t>
        </is>
      </c>
      <c r="DK248" s="257" t="inlineStr">
        <is>
          <t>01 Asociación</t>
        </is>
      </c>
      <c r="DL248" s="258" t="n"/>
      <c r="DM248" s="258" t="n"/>
      <c r="DN248" s="258" t="n"/>
      <c r="DO248" s="258" t="n"/>
      <c r="DP248" s="258" t="n"/>
      <c r="DQ248" s="258" t="n"/>
      <c r="DR248" s="258" t="n"/>
      <c r="DS248" s="258" t="n"/>
      <c r="DT248" s="258" t="n"/>
      <c r="DU248" s="258" t="n"/>
      <c r="DV248" s="258" t="n"/>
      <c r="DW248" s="258" t="n"/>
      <c r="DX248" s="258" t="n"/>
      <c r="DY248" s="258" t="n"/>
      <c r="DZ248" s="258" t="n"/>
      <c r="EA248" s="258" t="n"/>
      <c r="EB248" s="258" t="n"/>
      <c r="EC248" s="258" t="n"/>
      <c r="ED248" s="258" t="n"/>
      <c r="EE248" s="258" t="n"/>
    </row>
    <row r="249" ht="47.25" customHeight="1">
      <c r="A249" s="240" t="inlineStr">
        <is>
          <t>COOPERATIVA AGRARIA INDUSTRIAL APASC SANCORE-PALCAZU LTDA</t>
        </is>
      </c>
      <c r="B249" s="240" t="inlineStr">
        <is>
          <t>CACAO</t>
        </is>
      </c>
      <c r="C249" s="240" t="inlineStr">
        <is>
          <t>CACAO</t>
        </is>
      </c>
      <c r="D249" s="240" t="inlineStr">
        <is>
          <t>PASCO</t>
        </is>
      </c>
      <c r="E249" s="240" t="inlineStr">
        <is>
          <t>190304</t>
        </is>
      </c>
      <c r="F249" s="240" t="inlineStr">
        <is>
          <t>PASCO</t>
        </is>
      </c>
      <c r="G249" s="240" t="inlineStr">
        <is>
          <t>OXAPAMPA</t>
        </is>
      </c>
      <c r="H249" s="240" t="inlineStr">
        <is>
          <t>PALCAZU</t>
        </is>
      </c>
      <c r="I249" s="241" t="n">
        <v>1</v>
      </c>
      <c r="J249" s="241" t="n">
        <v>1</v>
      </c>
      <c r="K249" s="241" t="n">
        <v>1</v>
      </c>
      <c r="L249" s="241" t="n"/>
      <c r="M249" s="241" t="n"/>
      <c r="N249" s="241" t="n">
        <v>1</v>
      </c>
      <c r="O249" s="241" t="n">
        <v>1</v>
      </c>
      <c r="P249" s="241" t="n"/>
      <c r="Q249" s="241" t="inlineStr">
        <is>
          <t>PAC</t>
        </is>
      </c>
      <c r="R249" s="242">
        <f>IF(I249=1,I$2,"")&amp;IF(J249=1,IF(I249=1,"-","")&amp;J$2,"")&amp;IF(K249=1,IF(OR(J249=1,I249=1),"-","")&amp;K$2,"")&amp;IF(L249=1,IF(OR(K249=1,J249=1,I249=1),"-","")&amp;L$2,"")&amp;IF(M249=1,IF(OR(L249=1,K249=1,J249=1,I249=1),"-","")&amp;M$2,"")&amp;IF(N249=1,IF(OR(M249=1,L249=1,K249=1,J249=1,I249=1),"-","")&amp;N$2,"")&amp;IF(O249=1,IF(OR(N249=1,M249=1,L249=1,K249=1,J249=1,I249=1),"-","")&amp;O$2,"")&amp;IF(P249=1,IF(I249=1," - ",IF(J249=1," - ",IF(K249=1," - ",IF(L249=1," - ",IF(M249=1," - ",IF(N249=1," - ",IF(O249=1," - ","")))))))&amp;P$2,"")</f>
        <v/>
      </c>
      <c r="S249" s="243">
        <f>SUM('b2'!$I249:$P249)</f>
        <v/>
      </c>
      <c r="T249" s="243">
        <f>IF(OR('b2'!$J249=1,'b2'!$K249=1,'b2'!$L249=1,'b2'!$M249=1,'b2'!$N249=1,'b2'!$O249=1,'b2'!$P249=1),"SI","NO")</f>
        <v/>
      </c>
      <c r="U249" s="243">
        <f>IF(OR('b2'!$K249=1,'b2'!$L249=1,'b2'!$M249=1,'b2'!$N249=1,'b2'!$O249=1,'b2'!$P249=1),"SI","NO")</f>
        <v/>
      </c>
      <c r="V249" s="244" t="n">
        <v>40</v>
      </c>
      <c r="W249" s="245" t="n">
        <v>150</v>
      </c>
      <c r="X249" s="245" t="n">
        <v>83</v>
      </c>
      <c r="Y249" s="244" t="n">
        <v>233</v>
      </c>
      <c r="Z249" s="245" t="n">
        <v>150</v>
      </c>
      <c r="AA249" s="245" t="n">
        <v>83</v>
      </c>
      <c r="AB249" s="244" t="n">
        <v>233</v>
      </c>
      <c r="AC249" s="245" t="n">
        <v>0</v>
      </c>
      <c r="AD249" s="245" t="n">
        <v>0</v>
      </c>
      <c r="AE249" s="244" t="n">
        <v>0</v>
      </c>
      <c r="AF249" s="245" t="n">
        <v>0</v>
      </c>
      <c r="AG249" s="245" t="n">
        <v>0</v>
      </c>
      <c r="AH249" s="244" t="n">
        <v>0</v>
      </c>
      <c r="AI249" s="245" t="n">
        <v>163</v>
      </c>
      <c r="AJ249" s="245" t="n">
        <v>70</v>
      </c>
      <c r="AK249" s="244" t="n">
        <v>233</v>
      </c>
      <c r="AL249" s="245" t="n">
        <v>163</v>
      </c>
      <c r="AM249" s="245" t="n">
        <v>70</v>
      </c>
      <c r="AN249" s="244" t="n">
        <v>233</v>
      </c>
      <c r="AO249" s="245" t="n">
        <v>0</v>
      </c>
      <c r="AP249" s="245" t="n">
        <v>0</v>
      </c>
      <c r="AQ249" s="244" t="n">
        <v>0</v>
      </c>
      <c r="AR249" s="244">
        <f>IF('b2'!$AQ249&gt;0,'b2'!$AQ249,IF('b2'!$AN249&gt;0,'b2'!$AN249,IF('b2'!$AK249&gt;0,'b2'!$AK249,IF('b2'!$AH249&gt;0,'b2'!$AH249,IF('b2'!$AE249&gt;0,'b2'!$AE249,IF('b2'!$AB249&gt;0,'b2'!$AB249,IF('b2'!$Y249&gt;0,'b2'!$Y249,IF('b2'!$V249&gt;0,'b2'!$V249," ---"))))))))</f>
        <v/>
      </c>
      <c r="AS249" s="246" t="n">
        <v>0</v>
      </c>
      <c r="AT249" s="246" t="n">
        <v>1</v>
      </c>
      <c r="AU249" s="246" t="n">
        <v>0</v>
      </c>
      <c r="AV249" s="246" t="n">
        <v>0</v>
      </c>
      <c r="AW249" s="246" t="n">
        <v>0</v>
      </c>
      <c r="AX249" s="246" t="n">
        <v>0</v>
      </c>
      <c r="AY249" s="246" t="n">
        <v>32</v>
      </c>
      <c r="AZ249" s="246" t="n">
        <v>4</v>
      </c>
      <c r="BA249" s="246" t="n">
        <v>28</v>
      </c>
      <c r="BB249" s="246" t="n">
        <v>2</v>
      </c>
      <c r="BC249" s="246" t="n">
        <v>0</v>
      </c>
      <c r="BD249" s="246" t="n">
        <v>0</v>
      </c>
      <c r="BE249" s="247" t="n">
        <v>0</v>
      </c>
      <c r="BF249" s="248" t="n">
        <v>592505.36</v>
      </c>
      <c r="BG249" s="248" t="n">
        <v>0</v>
      </c>
      <c r="BH249" s="249" t="n">
        <v>592505.36</v>
      </c>
      <c r="BI249" s="250" t="inlineStr">
        <is>
          <t>#REF!</t>
        </is>
      </c>
      <c r="BJ249" s="251" t="inlineStr">
        <is>
          <t>#REF!</t>
        </is>
      </c>
      <c r="BK249" s="248" t="n">
        <v>197254.83</v>
      </c>
      <c r="BL249" s="248" t="n">
        <v>0</v>
      </c>
      <c r="BM249" s="249" t="n">
        <v>197254.83</v>
      </c>
      <c r="BN249" s="250" t="inlineStr">
        <is>
          <t>#REF!</t>
        </is>
      </c>
      <c r="BO249" s="251" t="inlineStr">
        <is>
          <t>#REF!</t>
        </is>
      </c>
      <c r="BP249" s="248" t="n">
        <v>0</v>
      </c>
      <c r="BQ249" s="248" t="n">
        <v>0</v>
      </c>
      <c r="BR249" s="249" t="n">
        <v>0</v>
      </c>
      <c r="BS249" s="250" t="inlineStr">
        <is>
          <t>#REF!</t>
        </is>
      </c>
      <c r="BT249" s="251">
        <f>'[2]DATA CONSOLIDADA 2018-2025 '!$BR251-'b2'!$BO249</f>
        <v/>
      </c>
      <c r="BU249" s="248" t="n">
        <v>0</v>
      </c>
      <c r="BV249" s="248" t="n">
        <v>0</v>
      </c>
      <c r="BW249" s="249" t="n">
        <v>0</v>
      </c>
      <c r="BX249" s="250" t="inlineStr">
        <is>
          <t>#REF!</t>
        </is>
      </c>
      <c r="BY249" s="251" t="inlineStr">
        <is>
          <t>#REF!</t>
        </is>
      </c>
      <c r="BZ249" s="248" t="n">
        <v>961036.36</v>
      </c>
      <c r="CA249" s="248" t="n">
        <v>0</v>
      </c>
      <c r="CB249" s="249" t="n">
        <v>961036.36</v>
      </c>
      <c r="CC249" s="250" t="inlineStr">
        <is>
          <t>#REF!</t>
        </is>
      </c>
      <c r="CD249" s="251">
        <f>'[2]DATA CONSOLIDADA 2018-2025 '!$CB251-'b2'!$BW249</f>
        <v/>
      </c>
      <c r="CE249" s="253" t="n">
        <v>1962423.225</v>
      </c>
      <c r="CF249" s="253" t="n">
        <v>0</v>
      </c>
      <c r="CG249" s="254" t="n">
        <v>1962423.225</v>
      </c>
      <c r="CH249" s="250" t="inlineStr">
        <is>
          <t>#REF!</t>
        </is>
      </c>
      <c r="CI249" s="251">
        <f>'[2]DATA CONSOLIDADA 2018-2025 '!$CG251-'b2'!$CB249</f>
        <v/>
      </c>
      <c r="CJ249" s="247" t="inlineStr">
        <is>
          <t>#REF!</t>
        </is>
      </c>
      <c r="CK249" s="247" t="n">
        <v>0</v>
      </c>
      <c r="CL249" s="247" t="n">
        <v>0</v>
      </c>
      <c r="CM249" s="247" t="n">
        <v>0</v>
      </c>
      <c r="CN249" s="247" t="inlineStr">
        <is>
          <t>#REF!</t>
        </is>
      </c>
      <c r="CO249" s="251">
        <f>'[2]DATA CONSOLIDADA 2018-2025 '!$CM251-'b2'!$CG249</f>
        <v/>
      </c>
      <c r="CP249" s="253" t="n">
        <v>0</v>
      </c>
      <c r="CQ249" s="253" t="n">
        <v>113225.7996834</v>
      </c>
      <c r="CR249" s="253" t="n">
        <v>0</v>
      </c>
      <c r="CS249" s="253" t="n">
        <v>847810.5600000001</v>
      </c>
      <c r="CT249" s="253" t="n">
        <v>0</v>
      </c>
      <c r="CU249" s="253" t="n">
        <v>0</v>
      </c>
      <c r="CV249" s="247" t="n">
        <v>961036.3596834</v>
      </c>
      <c r="CW249" s="247" t="n">
        <v>2950</v>
      </c>
      <c r="CX249" s="247" t="n">
        <v>0</v>
      </c>
      <c r="CY249" s="247" t="n">
        <v>1959473.225</v>
      </c>
      <c r="CZ249" s="247" t="n">
        <v>0</v>
      </c>
      <c r="DA249" s="247" t="n">
        <v>0</v>
      </c>
      <c r="DB249" s="247" t="n">
        <v>1962423.225</v>
      </c>
      <c r="DC249" s="255" t="n">
        <v>0</v>
      </c>
      <c r="DD249" s="255" t="n">
        <v>0</v>
      </c>
      <c r="DE249" s="255" t="n">
        <v>0</v>
      </c>
      <c r="DF249" s="255" t="n">
        <v>0</v>
      </c>
      <c r="DG249" s="255" t="n">
        <v>0</v>
      </c>
      <c r="DH249" s="255" t="n">
        <v>0</v>
      </c>
      <c r="DI249" s="256" t="n">
        <v>20568549083</v>
      </c>
      <c r="DJ249" s="257" t="inlineStr">
        <is>
          <t>COOPERATIVA AGRARIA INDUSTRIAL APASC SANCORE-PALCAZU LTDA</t>
        </is>
      </c>
      <c r="DK249" s="257" t="inlineStr">
        <is>
          <t>02 Cooperativa</t>
        </is>
      </c>
      <c r="DL249" s="258" t="n"/>
      <c r="DM249" s="258" t="n"/>
      <c r="DN249" s="258" t="n"/>
      <c r="DO249" s="258" t="n"/>
      <c r="DP249" s="258" t="n"/>
      <c r="DQ249" s="258" t="n"/>
      <c r="DR249" s="258" t="n"/>
      <c r="DS249" s="258" t="n"/>
      <c r="DT249" s="258" t="n"/>
      <c r="DU249" s="258" t="n"/>
      <c r="DV249" s="258" t="n"/>
      <c r="DW249" s="258" t="n"/>
      <c r="DX249" s="258" t="n"/>
      <c r="DY249" s="258" t="n"/>
      <c r="DZ249" s="258" t="n"/>
      <c r="EA249" s="258" t="n"/>
      <c r="EB249" s="258" t="n"/>
      <c r="EC249" s="258" t="n"/>
      <c r="ED249" s="258" t="n"/>
      <c r="EE249" s="258" t="n"/>
    </row>
    <row r="250" hidden="1" ht="47.25" customHeight="1">
      <c r="A250" s="240" t="inlineStr">
        <is>
          <t>ASOCIACION DE PRODUCTORES SIERRA MORENA DE SANTA ANA DE PUCUNAN</t>
        </is>
      </c>
      <c r="B250" s="240" t="inlineStr">
        <is>
          <t>MACA</t>
        </is>
      </c>
      <c r="C250" s="240" t="inlineStr">
        <is>
          <t>MACA</t>
        </is>
      </c>
      <c r="D250" s="240" t="inlineStr">
        <is>
          <t>PASCO</t>
        </is>
      </c>
      <c r="E250" s="240" t="inlineStr">
        <is>
          <t>190206</t>
        </is>
      </c>
      <c r="F250" s="240" t="inlineStr">
        <is>
          <t>PASCO</t>
        </is>
      </c>
      <c r="G250" s="240" t="inlineStr">
        <is>
          <t>DANIEL ALCIDES CARRION</t>
        </is>
      </c>
      <c r="H250" s="240" t="inlineStr">
        <is>
          <t>SANTA ANA DE TUSI</t>
        </is>
      </c>
      <c r="I250" s="241" t="n"/>
      <c r="J250" s="241" t="n">
        <v>1</v>
      </c>
      <c r="K250" s="241" t="n"/>
      <c r="L250" s="241" t="n"/>
      <c r="M250" s="241" t="n"/>
      <c r="N250" s="241" t="n"/>
      <c r="O250" s="241" t="n"/>
      <c r="P250" s="241" t="n"/>
      <c r="Q250" s="241" t="inlineStr">
        <is>
          <t>PAC</t>
        </is>
      </c>
      <c r="R250" s="242">
        <f>IF(I250=1,I$2,"")&amp;IF(J250=1,IF(I250=1,"-","")&amp;J$2,"")&amp;IF(K250=1,IF(OR(J250=1,I250=1),"-","")&amp;K$2,"")&amp;IF(L250=1,IF(OR(K250=1,J250=1,I250=1),"-","")&amp;L$2,"")&amp;IF(M250=1,IF(OR(L250=1,K250=1,J250=1,I250=1),"-","")&amp;M$2,"")&amp;IF(N250=1,IF(OR(M250=1,L250=1,K250=1,J250=1,I250=1),"-","")&amp;N$2,"")&amp;IF(O250=1,IF(OR(N250=1,M250=1,L250=1,K250=1,J250=1,I250=1),"-","")&amp;O$2,"")&amp;IF(P250=1,IF(I250=1," - ",IF(J250=1," - ",IF(K250=1," - ",IF(L250=1," - ",IF(M250=1," - ",IF(N250=1," - ",IF(O250=1," - ","")))))))&amp;P$2,"")</f>
        <v/>
      </c>
      <c r="S250" s="243">
        <f>SUM('b2'!$I250:$P250)</f>
        <v/>
      </c>
      <c r="T250" s="243">
        <f>IF(OR('b2'!$J250=1,'b2'!$K250=1,'b2'!$L250=1,'b2'!$M250=1,'b2'!$N250=1,'b2'!$O250=1,'b2'!$P250=1),"SI","NO")</f>
        <v/>
      </c>
      <c r="U250" s="243">
        <f>IF(OR('b2'!$K250=1,'b2'!$L250=1,'b2'!$M250=1,'b2'!$N250=1,'b2'!$O250=1,'b2'!$P250=1),"SI","NO")</f>
        <v/>
      </c>
      <c r="V250" s="244" t="n">
        <v>0</v>
      </c>
      <c r="W250" s="245" t="n">
        <v>28</v>
      </c>
      <c r="X250" s="245" t="n">
        <v>18</v>
      </c>
      <c r="Y250" s="244" t="n">
        <v>46</v>
      </c>
      <c r="Z250" s="245" t="n">
        <v>0</v>
      </c>
      <c r="AA250" s="245" t="n">
        <v>0</v>
      </c>
      <c r="AB250" s="244" t="n">
        <v>0</v>
      </c>
      <c r="AC250" s="245" t="n">
        <v>0</v>
      </c>
      <c r="AD250" s="245" t="n">
        <v>0</v>
      </c>
      <c r="AE250" s="244" t="n">
        <v>0</v>
      </c>
      <c r="AF250" s="245" t="n">
        <v>0</v>
      </c>
      <c r="AG250" s="245" t="n">
        <v>0</v>
      </c>
      <c r="AH250" s="244" t="n">
        <v>0</v>
      </c>
      <c r="AI250" s="245" t="n">
        <v>0</v>
      </c>
      <c r="AJ250" s="245" t="n">
        <v>0</v>
      </c>
      <c r="AK250" s="244" t="n">
        <v>0</v>
      </c>
      <c r="AL250" s="245" t="n">
        <v>0</v>
      </c>
      <c r="AM250" s="245" t="n">
        <v>0</v>
      </c>
      <c r="AN250" s="244" t="n">
        <v>0</v>
      </c>
      <c r="AO250" s="245" t="n">
        <v>0</v>
      </c>
      <c r="AP250" s="245" t="n">
        <v>0</v>
      </c>
      <c r="AQ250" s="244" t="n">
        <v>0</v>
      </c>
      <c r="AR250" s="244">
        <f>IF('b2'!$AQ250&gt;0,'b2'!$AQ250,IF('b2'!$AN250&gt;0,'b2'!$AN250,IF('b2'!$AK250&gt;0,'b2'!$AK250,IF('b2'!$AH250&gt;0,'b2'!$AH250,IF('b2'!$AE250&gt;0,'b2'!$AE250,IF('b2'!$AB250&gt;0,'b2'!$AB250,IF('b2'!$Y250&gt;0,'b2'!$Y250,IF('b2'!$V250&gt;0,'b2'!$V250," ---"))))))))</f>
        <v/>
      </c>
      <c r="AS250" s="246" t="n">
        <v>0</v>
      </c>
      <c r="AT250" s="246" t="n">
        <v>0</v>
      </c>
      <c r="AU250" s="246" t="n">
        <v>0</v>
      </c>
      <c r="AV250" s="246" t="n">
        <v>0</v>
      </c>
      <c r="AW250" s="246" t="n">
        <v>0</v>
      </c>
      <c r="AX250" s="246" t="n">
        <v>0</v>
      </c>
      <c r="AY250" s="246" t="n">
        <v>0</v>
      </c>
      <c r="AZ250" s="246" t="n">
        <v>0</v>
      </c>
      <c r="BA250" s="246" t="n">
        <v>0</v>
      </c>
      <c r="BB250" s="246" t="n">
        <v>0</v>
      </c>
      <c r="BC250" s="246" t="n">
        <v>0</v>
      </c>
      <c r="BD250" s="246" t="n">
        <v>0</v>
      </c>
      <c r="BE250" s="247" t="n">
        <v>0</v>
      </c>
      <c r="BF250" s="248" t="n">
        <v>0</v>
      </c>
      <c r="BG250" s="248" t="n">
        <v>0</v>
      </c>
      <c r="BH250" s="249" t="n">
        <v>0</v>
      </c>
      <c r="BI250" s="250" t="inlineStr">
        <is>
          <t>#REF!</t>
        </is>
      </c>
      <c r="BJ250" s="251" t="inlineStr">
        <is>
          <t>#REF!</t>
        </is>
      </c>
      <c r="BK250" s="252" t="n">
        <v>0</v>
      </c>
      <c r="BL250" s="252" t="n">
        <v>0</v>
      </c>
      <c r="BM250" s="247" t="n">
        <v>0</v>
      </c>
      <c r="BN250" s="250" t="inlineStr">
        <is>
          <t>#REF!</t>
        </is>
      </c>
      <c r="BO250" s="251" t="inlineStr">
        <is>
          <t>#REF!</t>
        </is>
      </c>
      <c r="BP250" s="248" t="n">
        <v>0</v>
      </c>
      <c r="BQ250" s="248" t="n">
        <v>0</v>
      </c>
      <c r="BR250" s="249" t="n">
        <v>0</v>
      </c>
      <c r="BS250" s="250" t="inlineStr">
        <is>
          <t>#REF!</t>
        </is>
      </c>
      <c r="BT250" s="251">
        <f>'[2]DATA CONSOLIDADA 2018-2025 '!$BR252-'b2'!$BO250</f>
        <v/>
      </c>
      <c r="BU250" s="248" t="n">
        <v>0</v>
      </c>
      <c r="BV250" s="248" t="n">
        <v>0</v>
      </c>
      <c r="BW250" s="249" t="n">
        <v>0</v>
      </c>
      <c r="BX250" s="250" t="inlineStr">
        <is>
          <t>#REF!</t>
        </is>
      </c>
      <c r="BY250" s="251" t="inlineStr">
        <is>
          <t>#REF!</t>
        </is>
      </c>
      <c r="BZ250" s="248" t="n">
        <v>0</v>
      </c>
      <c r="CA250" s="248" t="n">
        <v>0</v>
      </c>
      <c r="CB250" s="249" t="n">
        <v>0</v>
      </c>
      <c r="CC250" s="250" t="inlineStr">
        <is>
          <t>#REF!</t>
        </is>
      </c>
      <c r="CD250" s="251">
        <f>'[2]DATA CONSOLIDADA 2018-2025 '!$CB252-'b2'!$BW250</f>
        <v/>
      </c>
      <c r="CE250" s="253" t="n">
        <v>0</v>
      </c>
      <c r="CF250" s="253" t="n">
        <v>0</v>
      </c>
      <c r="CG250" s="254" t="n">
        <v>0</v>
      </c>
      <c r="CH250" s="250" t="inlineStr">
        <is>
          <t>#REF!</t>
        </is>
      </c>
      <c r="CI250" s="251">
        <f>'[2]DATA CONSOLIDADA 2018-2025 '!$CG252-'b2'!$CB250</f>
        <v/>
      </c>
      <c r="CJ250" s="247" t="inlineStr">
        <is>
          <t>#REF!</t>
        </is>
      </c>
      <c r="CK250" s="247" t="n">
        <v>0</v>
      </c>
      <c r="CL250" s="247" t="n">
        <v>0</v>
      </c>
      <c r="CM250" s="247" t="n">
        <v>0</v>
      </c>
      <c r="CN250" s="247" t="inlineStr">
        <is>
          <t>#REF!</t>
        </is>
      </c>
      <c r="CO250" s="251">
        <f>'[2]DATA CONSOLIDADA 2018-2025 '!$CM252-'b2'!$CG250</f>
        <v/>
      </c>
      <c r="CP250" s="253" t="n">
        <v>0</v>
      </c>
      <c r="CQ250" s="253" t="n">
        <v>0</v>
      </c>
      <c r="CR250" s="253" t="n">
        <v>0</v>
      </c>
      <c r="CS250" s="253" t="n">
        <v>0</v>
      </c>
      <c r="CT250" s="253" t="n">
        <v>0</v>
      </c>
      <c r="CU250" s="253" t="n">
        <v>0</v>
      </c>
      <c r="CV250" s="247" t="n">
        <v>0</v>
      </c>
      <c r="CW250" s="247" t="n">
        <v>0</v>
      </c>
      <c r="CX250" s="247" t="n">
        <v>0</v>
      </c>
      <c r="CY250" s="247" t="n">
        <v>0</v>
      </c>
      <c r="CZ250" s="247" t="n">
        <v>0</v>
      </c>
      <c r="DA250" s="247" t="n">
        <v>0</v>
      </c>
      <c r="DB250" s="247" t="n">
        <v>0</v>
      </c>
      <c r="DC250" s="255" t="n">
        <v>0</v>
      </c>
      <c r="DD250" s="255" t="n">
        <v>0</v>
      </c>
      <c r="DE250" s="255" t="n">
        <v>0</v>
      </c>
      <c r="DF250" s="255" t="n">
        <v>0</v>
      </c>
      <c r="DG250" s="255" t="n">
        <v>0</v>
      </c>
      <c r="DH250" s="255" t="n">
        <v>0</v>
      </c>
      <c r="DI250" s="256" t="n">
        <v>20542594251</v>
      </c>
      <c r="DJ250" s="257" t="inlineStr">
        <is>
          <t>ASOCIACION DE PRODUCTORES SIERRA MORENA DE SANTA ANA DE PUCUNAN - HERMANOS SANCHEZ C.</t>
        </is>
      </c>
      <c r="DK250" s="257" t="inlineStr">
        <is>
          <t>01 Asociación</t>
        </is>
      </c>
      <c r="DL250" s="258" t="n"/>
      <c r="DM250" s="258" t="n"/>
      <c r="DN250" s="258" t="n"/>
      <c r="DO250" s="258" t="n"/>
      <c r="DP250" s="258" t="n"/>
      <c r="DQ250" s="258" t="n"/>
      <c r="DR250" s="258" t="n"/>
      <c r="DS250" s="258" t="n"/>
      <c r="DT250" s="258" t="n"/>
      <c r="DU250" s="258" t="n"/>
      <c r="DV250" s="258" t="n"/>
      <c r="DW250" s="258" t="n"/>
      <c r="DX250" s="258" t="n"/>
      <c r="DY250" s="258" t="n"/>
      <c r="DZ250" s="258" t="n"/>
      <c r="EA250" s="258" t="n"/>
      <c r="EB250" s="258" t="n"/>
      <c r="EC250" s="258" t="n"/>
      <c r="ED250" s="258" t="n"/>
      <c r="EE250" s="258" t="n"/>
    </row>
    <row r="251" hidden="1" ht="47.25" customHeight="1">
      <c r="A251" s="240" t="inlineStr">
        <is>
          <t>ASOCIACIÓN DE PRODUCTORES DE ROCOTO Y PRODUCTOS AGRICOLAS DE OXAPAMPA "APRPAO"</t>
        </is>
      </c>
      <c r="B251" s="240" t="inlineStr">
        <is>
          <t>CAPSICUMS</t>
        </is>
      </c>
      <c r="C251" s="240" t="inlineStr">
        <is>
          <t>CAPSICUMS</t>
        </is>
      </c>
      <c r="D251" s="240" t="inlineStr">
        <is>
          <t>PASCO</t>
        </is>
      </c>
      <c r="E251" s="240" t="inlineStr">
        <is>
          <t>190301</t>
        </is>
      </c>
      <c r="F251" s="240" t="inlineStr">
        <is>
          <t>PASCO</t>
        </is>
      </c>
      <c r="G251" s="240" t="inlineStr">
        <is>
          <t>OXAPAMPA</t>
        </is>
      </c>
      <c r="H251" s="240" t="inlineStr">
        <is>
          <t>OXAPAMPA</t>
        </is>
      </c>
      <c r="I251" s="241" t="n"/>
      <c r="J251" s="241" t="n">
        <v>1</v>
      </c>
      <c r="K251" s="241" t="n"/>
      <c r="L251" s="241" t="n"/>
      <c r="M251" s="241" t="n"/>
      <c r="N251" s="241" t="n"/>
      <c r="O251" s="241" t="n"/>
      <c r="P251" s="241" t="n"/>
      <c r="Q251" s="241" t="inlineStr">
        <is>
          <t>PAC</t>
        </is>
      </c>
      <c r="R251" s="242">
        <f>IF(I251=1,I$2,"")&amp;IF(J251=1,IF(I251=1,"-","")&amp;J$2,"")&amp;IF(K251=1,IF(OR(J251=1,I251=1),"-","")&amp;K$2,"")&amp;IF(L251=1,IF(OR(K251=1,J251=1,I251=1),"-","")&amp;L$2,"")&amp;IF(M251=1,IF(OR(L251=1,K251=1,J251=1,I251=1),"-","")&amp;M$2,"")&amp;IF(N251=1,IF(OR(M251=1,L251=1,K251=1,J251=1,I251=1),"-","")&amp;N$2,"")&amp;IF(O251=1,IF(OR(N251=1,M251=1,L251=1,K251=1,J251=1,I251=1),"-","")&amp;O$2,"")&amp;IF(P251=1,IF(I251=1," - ",IF(J251=1," - ",IF(K251=1," - ",IF(L251=1," - ",IF(M251=1," - ",IF(N251=1," - ",IF(O251=1," - ","")))))))&amp;P$2,"")</f>
        <v/>
      </c>
      <c r="S251" s="243">
        <f>SUM('b2'!$I251:$P251)</f>
        <v/>
      </c>
      <c r="T251" s="243">
        <f>IF(OR('b2'!$J251=1,'b2'!$K251=1,'b2'!$L251=1,'b2'!$M251=1,'b2'!$N251=1,'b2'!$O251=1,'b2'!$P251=1),"SI","NO")</f>
        <v/>
      </c>
      <c r="U251" s="243">
        <f>IF(OR('b2'!$K251=1,'b2'!$L251=1,'b2'!$M251=1,'b2'!$N251=1,'b2'!$O251=1,'b2'!$P251=1),"SI","NO")</f>
        <v/>
      </c>
      <c r="V251" s="244" t="n">
        <v>0</v>
      </c>
      <c r="W251" s="245" t="n">
        <v>26</v>
      </c>
      <c r="X251" s="245" t="n">
        <v>0</v>
      </c>
      <c r="Y251" s="244" t="n">
        <v>26</v>
      </c>
      <c r="Z251" s="245" t="n">
        <v>0</v>
      </c>
      <c r="AA251" s="245" t="n">
        <v>0</v>
      </c>
      <c r="AB251" s="244" t="n">
        <v>0</v>
      </c>
      <c r="AC251" s="245" t="n">
        <v>0</v>
      </c>
      <c r="AD251" s="245" t="n">
        <v>0</v>
      </c>
      <c r="AE251" s="244" t="n">
        <v>0</v>
      </c>
      <c r="AF251" s="245" t="n">
        <v>0</v>
      </c>
      <c r="AG251" s="245" t="n">
        <v>0</v>
      </c>
      <c r="AH251" s="244" t="n">
        <v>0</v>
      </c>
      <c r="AI251" s="245" t="n">
        <v>0</v>
      </c>
      <c r="AJ251" s="245" t="n">
        <v>0</v>
      </c>
      <c r="AK251" s="244" t="n">
        <v>0</v>
      </c>
      <c r="AL251" s="245" t="n">
        <v>0</v>
      </c>
      <c r="AM251" s="245" t="n">
        <v>0</v>
      </c>
      <c r="AN251" s="244" t="n">
        <v>0</v>
      </c>
      <c r="AO251" s="245" t="n">
        <v>0</v>
      </c>
      <c r="AP251" s="245" t="n">
        <v>0</v>
      </c>
      <c r="AQ251" s="244" t="n">
        <v>0</v>
      </c>
      <c r="AR251" s="244">
        <f>IF('b2'!$AQ251&gt;0,'b2'!$AQ251,IF('b2'!$AN251&gt;0,'b2'!$AN251,IF('b2'!$AK251&gt;0,'b2'!$AK251,IF('b2'!$AH251&gt;0,'b2'!$AH251,IF('b2'!$AE251&gt;0,'b2'!$AE251,IF('b2'!$AB251&gt;0,'b2'!$AB251,IF('b2'!$Y251&gt;0,'b2'!$Y251,IF('b2'!$V251&gt;0,'b2'!$V251," ---"))))))))</f>
        <v/>
      </c>
      <c r="AS251" s="246" t="n">
        <v>0</v>
      </c>
      <c r="AT251" s="246" t="n">
        <v>0</v>
      </c>
      <c r="AU251" s="246" t="n">
        <v>0</v>
      </c>
      <c r="AV251" s="246" t="n">
        <v>0</v>
      </c>
      <c r="AW251" s="246" t="n">
        <v>0</v>
      </c>
      <c r="AX251" s="246" t="n">
        <v>0</v>
      </c>
      <c r="AY251" s="246" t="n">
        <v>0</v>
      </c>
      <c r="AZ251" s="246" t="n">
        <v>0</v>
      </c>
      <c r="BA251" s="246" t="n">
        <v>0</v>
      </c>
      <c r="BB251" s="246" t="n">
        <v>0</v>
      </c>
      <c r="BC251" s="246" t="n">
        <v>0</v>
      </c>
      <c r="BD251" s="246" t="n">
        <v>0</v>
      </c>
      <c r="BE251" s="249" t="n">
        <v>0</v>
      </c>
      <c r="BF251" s="248" t="n">
        <v>0</v>
      </c>
      <c r="BG251" s="248" t="n">
        <v>0</v>
      </c>
      <c r="BH251" s="249" t="n">
        <v>0</v>
      </c>
      <c r="BI251" s="250" t="inlineStr">
        <is>
          <t>#REF!</t>
        </is>
      </c>
      <c r="BJ251" s="251" t="inlineStr">
        <is>
          <t>#REF!</t>
        </is>
      </c>
      <c r="BK251" s="248" t="n">
        <v>0</v>
      </c>
      <c r="BL251" s="248" t="n">
        <v>0</v>
      </c>
      <c r="BM251" s="249" t="n">
        <v>0</v>
      </c>
      <c r="BN251" s="250" t="inlineStr">
        <is>
          <t>#REF!</t>
        </is>
      </c>
      <c r="BO251" s="251" t="inlineStr">
        <is>
          <t>#REF!</t>
        </is>
      </c>
      <c r="BP251" s="248" t="n">
        <v>0</v>
      </c>
      <c r="BQ251" s="248" t="n">
        <v>0</v>
      </c>
      <c r="BR251" s="249" t="n">
        <v>0</v>
      </c>
      <c r="BS251" s="250" t="inlineStr">
        <is>
          <t>#REF!</t>
        </is>
      </c>
      <c r="BT251" s="251">
        <f>'[2]DATA CONSOLIDADA 2018-2025 '!$BR253-'b2'!$BO251</f>
        <v/>
      </c>
      <c r="BU251" s="248" t="n">
        <v>0</v>
      </c>
      <c r="BV251" s="248" t="n">
        <v>0</v>
      </c>
      <c r="BW251" s="249" t="n">
        <v>0</v>
      </c>
      <c r="BX251" s="250" t="inlineStr">
        <is>
          <t>#REF!</t>
        </is>
      </c>
      <c r="BY251" s="251" t="inlineStr">
        <is>
          <t>#REF!</t>
        </is>
      </c>
      <c r="BZ251" s="248" t="n">
        <v>0</v>
      </c>
      <c r="CA251" s="248" t="n">
        <v>0</v>
      </c>
      <c r="CB251" s="249" t="n">
        <v>0</v>
      </c>
      <c r="CC251" s="250" t="inlineStr">
        <is>
          <t>#REF!</t>
        </is>
      </c>
      <c r="CD251" s="251">
        <f>'[2]DATA CONSOLIDADA 2018-2025 '!$CB253-'b2'!$BW251</f>
        <v/>
      </c>
      <c r="CE251" s="253" t="n">
        <v>0</v>
      </c>
      <c r="CF251" s="253" t="n">
        <v>0</v>
      </c>
      <c r="CG251" s="254" t="n">
        <v>0</v>
      </c>
      <c r="CH251" s="250" t="inlineStr">
        <is>
          <t>#REF!</t>
        </is>
      </c>
      <c r="CI251" s="251">
        <f>'[2]DATA CONSOLIDADA 2018-2025 '!$CG253-'b2'!$CB251</f>
        <v/>
      </c>
      <c r="CJ251" s="247" t="inlineStr">
        <is>
          <t>#REF!</t>
        </is>
      </c>
      <c r="CK251" s="247" t="n">
        <v>0</v>
      </c>
      <c r="CL251" s="247" t="n">
        <v>0</v>
      </c>
      <c r="CM251" s="247" t="n">
        <v>0</v>
      </c>
      <c r="CN251" s="247" t="inlineStr">
        <is>
          <t>#REF!</t>
        </is>
      </c>
      <c r="CO251" s="251">
        <f>'[2]DATA CONSOLIDADA 2018-2025 '!$CM253-'b2'!$CG251</f>
        <v/>
      </c>
      <c r="CP251" s="253" t="n">
        <v>0</v>
      </c>
      <c r="CQ251" s="253" t="n">
        <v>0</v>
      </c>
      <c r="CR251" s="253" t="n">
        <v>0</v>
      </c>
      <c r="CS251" s="253" t="n">
        <v>0</v>
      </c>
      <c r="CT251" s="253" t="n">
        <v>0</v>
      </c>
      <c r="CU251" s="253" t="n">
        <v>0</v>
      </c>
      <c r="CV251" s="247" t="n">
        <v>0</v>
      </c>
      <c r="CW251" s="247" t="n">
        <v>0</v>
      </c>
      <c r="CX251" s="247" t="n">
        <v>0</v>
      </c>
      <c r="CY251" s="247" t="n">
        <v>0</v>
      </c>
      <c r="CZ251" s="247" t="n">
        <v>0</v>
      </c>
      <c r="DA251" s="247" t="n">
        <v>0</v>
      </c>
      <c r="DB251" s="247" t="n">
        <v>0</v>
      </c>
      <c r="DC251" s="255" t="n">
        <v>0</v>
      </c>
      <c r="DD251" s="255" t="n">
        <v>0</v>
      </c>
      <c r="DE251" s="255" t="n">
        <v>0</v>
      </c>
      <c r="DF251" s="255" t="n">
        <v>0</v>
      </c>
      <c r="DG251" s="255" t="n">
        <v>0</v>
      </c>
      <c r="DH251" s="255" t="n">
        <v>0</v>
      </c>
      <c r="DI251" s="256" t="n">
        <v>20183732031</v>
      </c>
      <c r="DJ251" s="257" t="inlineStr">
        <is>
          <t>ASOCIACION DE PRODUCTORES DE ROCOTO Y PRODUCTOS AGRICOLAS DE OXAPAMPA</t>
        </is>
      </c>
      <c r="DK251" s="257" t="inlineStr">
        <is>
          <t>01 Asociación</t>
        </is>
      </c>
      <c r="DL251" s="258" t="n"/>
      <c r="DM251" s="258" t="n"/>
      <c r="DN251" s="258" t="n"/>
      <c r="DO251" s="258" t="n"/>
      <c r="DP251" s="258" t="n"/>
      <c r="DQ251" s="258" t="n"/>
      <c r="DR251" s="258" t="n"/>
      <c r="DS251" s="258" t="n"/>
      <c r="DT251" s="258" t="n"/>
      <c r="DU251" s="258" t="n"/>
      <c r="DV251" s="258" t="n"/>
      <c r="DW251" s="258" t="n"/>
      <c r="DX251" s="258" t="n"/>
      <c r="DY251" s="258" t="n"/>
      <c r="DZ251" s="258" t="n"/>
      <c r="EA251" s="258" t="n"/>
      <c r="EB251" s="258" t="n"/>
      <c r="EC251" s="258" t="n"/>
      <c r="ED251" s="258" t="n"/>
      <c r="EE251" s="258" t="n"/>
    </row>
    <row r="252" hidden="1" ht="47.25" customHeight="1">
      <c r="A252" s="240" t="inlineStr">
        <is>
          <t>ORGANIZACION CENTRAL DE PRODUCTORES DE GRANADILLAS ESPECIALES DE LA PROVINCIA DE OXAPAMPA-PASCO</t>
        </is>
      </c>
      <c r="B252" s="240" t="inlineStr">
        <is>
          <t>GRANADILLA</t>
        </is>
      </c>
      <c r="C252" s="240" t="inlineStr">
        <is>
          <t>GRANADILLA</t>
        </is>
      </c>
      <c r="D252" s="240" t="inlineStr">
        <is>
          <t>PASCO</t>
        </is>
      </c>
      <c r="E252" s="240" t="inlineStr">
        <is>
          <t>190301</t>
        </is>
      </c>
      <c r="F252" s="240" t="inlineStr">
        <is>
          <t>PASCO</t>
        </is>
      </c>
      <c r="G252" s="240" t="inlineStr">
        <is>
          <t>OXAPAMPA</t>
        </is>
      </c>
      <c r="H252" s="240" t="inlineStr">
        <is>
          <t>OXAPAMPA</t>
        </is>
      </c>
      <c r="I252" s="241" t="n"/>
      <c r="J252" s="241" t="n">
        <v>1</v>
      </c>
      <c r="K252" s="241" t="n">
        <v>1</v>
      </c>
      <c r="L252" s="241" t="n"/>
      <c r="M252" s="241" t="n"/>
      <c r="N252" s="241" t="n"/>
      <c r="O252" s="241" t="n"/>
      <c r="P252" s="241" t="n"/>
      <c r="Q252" s="241" t="inlineStr">
        <is>
          <t>PAC</t>
        </is>
      </c>
      <c r="R252" s="242">
        <f>IF(I252=1,I$2,"")&amp;IF(J252=1,IF(I252=1,"-","")&amp;J$2,"")&amp;IF(K252=1,IF(OR(J252=1,I252=1),"-","")&amp;K$2,"")&amp;IF(L252=1,IF(OR(K252=1,J252=1,I252=1),"-","")&amp;L$2,"")&amp;IF(M252=1,IF(OR(L252=1,K252=1,J252=1,I252=1),"-","")&amp;M$2,"")&amp;IF(N252=1,IF(OR(M252=1,L252=1,K252=1,J252=1,I252=1),"-","")&amp;N$2,"")&amp;IF(O252=1,IF(OR(N252=1,M252=1,L252=1,K252=1,J252=1,I252=1),"-","")&amp;O$2,"")&amp;IF(P252=1,IF(I252=1," - ",IF(J252=1," - ",IF(K252=1," - ",IF(L252=1," - ",IF(M252=1," - ",IF(N252=1," - ",IF(O252=1," - ","")))))))&amp;P$2,"")</f>
        <v/>
      </c>
      <c r="S252" s="243">
        <f>SUM('b2'!$I252:$P252)</f>
        <v/>
      </c>
      <c r="T252" s="243">
        <f>IF(OR('b2'!$J252=1,'b2'!$K252=1,'b2'!$L252=1,'b2'!$M252=1,'b2'!$N252=1,'b2'!$O252=1,'b2'!$P252=1),"SI","NO")</f>
        <v/>
      </c>
      <c r="U252" s="243">
        <f>IF(OR('b2'!$K252=1,'b2'!$L252=1,'b2'!$M252=1,'b2'!$N252=1,'b2'!$O252=1,'b2'!$P252=1),"SI","NO")</f>
        <v/>
      </c>
      <c r="V252" s="244" t="n">
        <v>0</v>
      </c>
      <c r="W252" s="245" t="n">
        <v>26</v>
      </c>
      <c r="X252" s="245" t="n">
        <v>0</v>
      </c>
      <c r="Y252" s="244" t="n">
        <v>26</v>
      </c>
      <c r="Z252" s="245" t="n">
        <v>26</v>
      </c>
      <c r="AA252" s="245" t="n">
        <v>0</v>
      </c>
      <c r="AB252" s="244" t="n">
        <v>26</v>
      </c>
      <c r="AC252" s="245" t="n">
        <v>0</v>
      </c>
      <c r="AD252" s="245" t="n">
        <v>0</v>
      </c>
      <c r="AE252" s="244" t="n">
        <v>0</v>
      </c>
      <c r="AF252" s="245" t="n">
        <v>0</v>
      </c>
      <c r="AG252" s="245" t="n">
        <v>0</v>
      </c>
      <c r="AH252" s="244" t="n">
        <v>0</v>
      </c>
      <c r="AI252" s="245" t="n">
        <v>0</v>
      </c>
      <c r="AJ252" s="245" t="n">
        <v>0</v>
      </c>
      <c r="AK252" s="244" t="n">
        <v>0</v>
      </c>
      <c r="AL252" s="245" t="n">
        <v>0</v>
      </c>
      <c r="AM252" s="245" t="n">
        <v>0</v>
      </c>
      <c r="AN252" s="244" t="n">
        <v>0</v>
      </c>
      <c r="AO252" s="245" t="n">
        <v>0</v>
      </c>
      <c r="AP252" s="245" t="n">
        <v>0</v>
      </c>
      <c r="AQ252" s="244" t="n">
        <v>0</v>
      </c>
      <c r="AR252" s="244">
        <f>IF('b2'!$AQ252&gt;0,'b2'!$AQ252,IF('b2'!$AN252&gt;0,'b2'!$AN252,IF('b2'!$AK252&gt;0,'b2'!$AK252,IF('b2'!$AH252&gt;0,'b2'!$AH252,IF('b2'!$AE252&gt;0,'b2'!$AE252,IF('b2'!$AB252&gt;0,'b2'!$AB252,IF('b2'!$Y252&gt;0,'b2'!$Y252,IF('b2'!$V252&gt;0,'b2'!$V252," ---"))))))))</f>
        <v/>
      </c>
      <c r="AS252" s="246" t="n">
        <v>0</v>
      </c>
      <c r="AT252" s="246" t="n">
        <v>0</v>
      </c>
      <c r="AU252" s="246" t="n">
        <v>0</v>
      </c>
      <c r="AV252" s="246" t="n">
        <v>0</v>
      </c>
      <c r="AW252" s="246" t="n">
        <v>0</v>
      </c>
      <c r="AX252" s="246" t="n">
        <v>0</v>
      </c>
      <c r="AY252" s="246" t="n">
        <v>0</v>
      </c>
      <c r="AZ252" s="246" t="n">
        <v>0</v>
      </c>
      <c r="BA252" s="246" t="n">
        <v>0</v>
      </c>
      <c r="BB252" s="246" t="n">
        <v>0</v>
      </c>
      <c r="BC252" s="246" t="n">
        <v>0</v>
      </c>
      <c r="BD252" s="246" t="n">
        <v>0</v>
      </c>
      <c r="BE252" s="249" t="n">
        <v>0</v>
      </c>
      <c r="BF252" s="248" t="n">
        <v>65139.7</v>
      </c>
      <c r="BG252" s="248" t="n">
        <v>0</v>
      </c>
      <c r="BH252" s="249" t="n">
        <v>65139.7</v>
      </c>
      <c r="BI252" s="250" t="inlineStr">
        <is>
          <t>#REF!</t>
        </is>
      </c>
      <c r="BJ252" s="251" t="inlineStr">
        <is>
          <t>#REF!</t>
        </is>
      </c>
      <c r="BK252" s="248" t="n">
        <v>68502</v>
      </c>
      <c r="BL252" s="248" t="n">
        <v>0</v>
      </c>
      <c r="BM252" s="249" t="n">
        <v>68502</v>
      </c>
      <c r="BN252" s="250" t="inlineStr">
        <is>
          <t>#REF!</t>
        </is>
      </c>
      <c r="BO252" s="251" t="inlineStr">
        <is>
          <t>#REF!</t>
        </is>
      </c>
      <c r="BP252" s="248" t="n">
        <v>0</v>
      </c>
      <c r="BQ252" s="248" t="n">
        <v>0</v>
      </c>
      <c r="BR252" s="249" t="n">
        <v>0</v>
      </c>
      <c r="BS252" s="250" t="inlineStr">
        <is>
          <t>#REF!</t>
        </is>
      </c>
      <c r="BT252" s="251">
        <f>'[2]DATA CONSOLIDADA 2018-2025 '!$BR254-'b2'!$BO252</f>
        <v/>
      </c>
      <c r="BU252" s="248" t="n">
        <v>0</v>
      </c>
      <c r="BV252" s="248" t="n">
        <v>0</v>
      </c>
      <c r="BW252" s="249" t="n">
        <v>0</v>
      </c>
      <c r="BX252" s="250" t="inlineStr">
        <is>
          <t>#REF!</t>
        </is>
      </c>
      <c r="BY252" s="251" t="inlineStr">
        <is>
          <t>#REF!</t>
        </is>
      </c>
      <c r="BZ252" s="248" t="n">
        <v>0</v>
      </c>
      <c r="CA252" s="248" t="n">
        <v>0</v>
      </c>
      <c r="CB252" s="249" t="n">
        <v>0</v>
      </c>
      <c r="CC252" s="250" t="inlineStr">
        <is>
          <t>#REF!</t>
        </is>
      </c>
      <c r="CD252" s="251">
        <f>'[2]DATA CONSOLIDADA 2018-2025 '!$CB254-'b2'!$BW252</f>
        <v/>
      </c>
      <c r="CE252" s="253" t="n">
        <v>0</v>
      </c>
      <c r="CF252" s="253" t="n">
        <v>0</v>
      </c>
      <c r="CG252" s="254" t="n">
        <v>0</v>
      </c>
      <c r="CH252" s="250" t="inlineStr">
        <is>
          <t>#REF!</t>
        </is>
      </c>
      <c r="CI252" s="251">
        <f>'[2]DATA CONSOLIDADA 2018-2025 '!$CG254-'b2'!$CB252</f>
        <v/>
      </c>
      <c r="CJ252" s="247" t="inlineStr">
        <is>
          <t>#REF!</t>
        </is>
      </c>
      <c r="CK252" s="247" t="n">
        <v>0</v>
      </c>
      <c r="CL252" s="247" t="n">
        <v>0</v>
      </c>
      <c r="CM252" s="247" t="n">
        <v>0</v>
      </c>
      <c r="CN252" s="247" t="inlineStr">
        <is>
          <t>#REF!</t>
        </is>
      </c>
      <c r="CO252" s="251">
        <f>'[2]DATA CONSOLIDADA 2018-2025 '!$CM254-'b2'!$CG252</f>
        <v/>
      </c>
      <c r="CP252" s="253" t="n">
        <v>0</v>
      </c>
      <c r="CQ252" s="253" t="n">
        <v>0</v>
      </c>
      <c r="CR252" s="253" t="n">
        <v>0</v>
      </c>
      <c r="CS252" s="253" t="n">
        <v>0</v>
      </c>
      <c r="CT252" s="253" t="n">
        <v>0</v>
      </c>
      <c r="CU252" s="253" t="n">
        <v>0</v>
      </c>
      <c r="CV252" s="247" t="n">
        <v>0</v>
      </c>
      <c r="CW252" s="247" t="n">
        <v>0</v>
      </c>
      <c r="CX252" s="247" t="n">
        <v>0</v>
      </c>
      <c r="CY252" s="247" t="n">
        <v>0</v>
      </c>
      <c r="CZ252" s="247" t="n">
        <v>0</v>
      </c>
      <c r="DA252" s="247" t="n">
        <v>0</v>
      </c>
      <c r="DB252" s="247" t="n">
        <v>0</v>
      </c>
      <c r="DC252" s="255" t="n">
        <v>0</v>
      </c>
      <c r="DD252" s="255" t="n">
        <v>0</v>
      </c>
      <c r="DE252" s="255" t="n">
        <v>0</v>
      </c>
      <c r="DF252" s="255" t="n">
        <v>0</v>
      </c>
      <c r="DG252" s="255" t="n">
        <v>0</v>
      </c>
      <c r="DH252" s="255" t="n">
        <v>0</v>
      </c>
      <c r="DI252" s="256" t="n">
        <v>20487226875</v>
      </c>
      <c r="DJ252" s="257" t="inlineStr">
        <is>
          <t xml:space="preserve">ORGANIZACION CENTRAL DE PRODUCTORES DE GRANADILLAS ESPECIALES DE LA PROVINCIA DE OXAPAMPA-PASCO
</t>
        </is>
      </c>
      <c r="DK252" s="257" t="inlineStr">
        <is>
          <t>01 Asociación</t>
        </is>
      </c>
      <c r="DL252" s="258" t="n"/>
      <c r="DM252" s="258" t="n"/>
      <c r="DN252" s="258" t="n"/>
      <c r="DO252" s="258" t="n"/>
      <c r="DP252" s="258" t="n"/>
      <c r="DQ252" s="258" t="n"/>
      <c r="DR252" s="258" t="n"/>
      <c r="DS252" s="258" t="n"/>
      <c r="DT252" s="258" t="n"/>
      <c r="DU252" s="258" t="n"/>
      <c r="DV252" s="258" t="n"/>
      <c r="DW252" s="258" t="n"/>
      <c r="DX252" s="258" t="n"/>
      <c r="DY252" s="258" t="n"/>
      <c r="DZ252" s="258" t="n"/>
      <c r="EA252" s="258" t="n"/>
      <c r="EB252" s="258" t="n"/>
      <c r="EC252" s="258" t="n"/>
      <c r="ED252" s="258" t="n"/>
      <c r="EE252" s="258" t="n"/>
    </row>
    <row r="253" hidden="1" ht="47.25" customHeight="1">
      <c r="A253" s="240" t="inlineStr">
        <is>
          <t>COOPERATIVA COMUNAL SAN PEDRO DE RACCO LTDA</t>
        </is>
      </c>
      <c r="B253" s="240" t="inlineStr">
        <is>
          <t>FIBRA DE ALPACA</t>
        </is>
      </c>
      <c r="C253" s="240" t="inlineStr">
        <is>
          <t>FIBRA DE ALPACA</t>
        </is>
      </c>
      <c r="D253" s="240" t="inlineStr">
        <is>
          <t>PASCO</t>
        </is>
      </c>
      <c r="E253" s="240" t="inlineStr">
        <is>
          <t>190109</t>
        </is>
      </c>
      <c r="F253" s="240" t="inlineStr">
        <is>
          <t>PASCO</t>
        </is>
      </c>
      <c r="G253" s="240" t="inlineStr">
        <is>
          <t>PASCO</t>
        </is>
      </c>
      <c r="H253" s="240" t="inlineStr">
        <is>
          <t>SIMON BOLIVAR</t>
        </is>
      </c>
      <c r="I253" s="241" t="n"/>
      <c r="J253" s="241" t="n"/>
      <c r="K253" s="241" t="n"/>
      <c r="L253" s="241" t="n">
        <v>1</v>
      </c>
      <c r="M253" s="241" t="n">
        <v>1</v>
      </c>
      <c r="N253" s="241" t="n"/>
      <c r="O253" s="241" t="n">
        <v>1</v>
      </c>
      <c r="P253" s="241" t="n">
        <v>1</v>
      </c>
      <c r="Q253" s="241" t="inlineStr">
        <is>
          <t>PAC</t>
        </is>
      </c>
      <c r="R253" s="242">
        <f>IF(I253=1,I$2,"")&amp;IF(J253=1,IF(I253=1,"-","")&amp;J$2,"")&amp;IF(K253=1,IF(OR(J253=1,I253=1),"-","")&amp;K$2,"")&amp;IF(L253=1,IF(OR(K253=1,J253=1,I253=1),"-","")&amp;L$2,"")&amp;IF(M253=1,IF(OR(L253=1,K253=1,J253=1,I253=1),"-","")&amp;M$2,"")&amp;IF(N253=1,IF(OR(M253=1,L253=1,K253=1,J253=1,I253=1),"-","")&amp;N$2,"")&amp;IF(O253=1,IF(OR(N253=1,M253=1,L253=1,K253=1,J253=1,I253=1),"-","")&amp;O$2,"")&amp;IF(P253=1,IF(I253=1," - ",IF(J253=1," - ",IF(K253=1," - ",IF(L253=1," - ",IF(M253=1," - ",IF(N253=1," - ",IF(O253=1," - ","")))))))&amp;P$2,"")</f>
        <v/>
      </c>
      <c r="S253" s="243">
        <f>SUM('b2'!$I253:$P253)</f>
        <v/>
      </c>
      <c r="T253" s="243">
        <f>IF(OR('b2'!$J253=1,'b2'!$K253=1,'b2'!$L253=1,'b2'!$M253=1,'b2'!$N253=1,'b2'!$O253=1,'b2'!$P253=1),"SI","NO")</f>
        <v/>
      </c>
      <c r="U253" s="243">
        <f>IF(OR('b2'!$K253=1,'b2'!$L253=1,'b2'!$M253=1,'b2'!$N253=1,'b2'!$O253=1,'b2'!$P253=1),"SI","NO")</f>
        <v/>
      </c>
      <c r="V253" s="244" t="n">
        <v>0</v>
      </c>
      <c r="W253" s="245" t="n">
        <v>0</v>
      </c>
      <c r="X253" s="245" t="n">
        <v>0</v>
      </c>
      <c r="Y253" s="244" t="n">
        <v>0</v>
      </c>
      <c r="Z253" s="245" t="n">
        <v>0</v>
      </c>
      <c r="AA253" s="245" t="n">
        <v>0</v>
      </c>
      <c r="AB253" s="244" t="n">
        <v>0</v>
      </c>
      <c r="AC253" s="245" t="n">
        <v>110</v>
      </c>
      <c r="AD253" s="245" t="n">
        <v>78</v>
      </c>
      <c r="AE253" s="244" t="n">
        <v>188</v>
      </c>
      <c r="AF253" s="245" t="n">
        <v>109</v>
      </c>
      <c r="AG253" s="245" t="n">
        <v>78</v>
      </c>
      <c r="AH253" s="244" t="n">
        <v>187</v>
      </c>
      <c r="AI253" s="245" t="n">
        <v>0</v>
      </c>
      <c r="AJ253" s="245" t="n">
        <v>0</v>
      </c>
      <c r="AK253" s="244" t="n">
        <v>0</v>
      </c>
      <c r="AL253" s="245" t="n">
        <v>111</v>
      </c>
      <c r="AM253" s="245" t="n">
        <v>80</v>
      </c>
      <c r="AN253" s="244" t="n">
        <v>191</v>
      </c>
      <c r="AO253" s="245" t="n">
        <v>117</v>
      </c>
      <c r="AP253" s="245" t="n">
        <v>95</v>
      </c>
      <c r="AQ253" s="244" t="n">
        <v>212</v>
      </c>
      <c r="AR253" s="244">
        <f>IF('b2'!$AQ253&gt;0,'b2'!$AQ253,IF('b2'!$AN253&gt;0,'b2'!$AN253,IF('b2'!$AK253&gt;0,'b2'!$AK253,IF('b2'!$AH253&gt;0,'b2'!$AH253,IF('b2'!$AE253&gt;0,'b2'!$AE253,IF('b2'!$AB253&gt;0,'b2'!$AB253,IF('b2'!$Y253&gt;0,'b2'!$Y253,IF('b2'!$V253&gt;0,'b2'!$V253," ---"))))))))</f>
        <v/>
      </c>
      <c r="AS253" s="246" t="n">
        <v>0</v>
      </c>
      <c r="AT253" s="246" t="n">
        <v>0</v>
      </c>
      <c r="AU253" s="246" t="n">
        <v>33</v>
      </c>
      <c r="AV253" s="246" t="n">
        <v>1</v>
      </c>
      <c r="AW253" s="246" t="n">
        <v>42</v>
      </c>
      <c r="AX253" s="246" t="n">
        <v>0</v>
      </c>
      <c r="AY253" s="246" t="n">
        <v>0</v>
      </c>
      <c r="AZ253" s="246" t="n">
        <v>0</v>
      </c>
      <c r="BA253" s="246" t="n">
        <v>40</v>
      </c>
      <c r="BB253" s="246" t="n">
        <v>0</v>
      </c>
      <c r="BC253" s="246" t="n">
        <v>21</v>
      </c>
      <c r="BD253" s="246" t="n">
        <v>4</v>
      </c>
      <c r="BE253" s="247" t="n">
        <v>0</v>
      </c>
      <c r="BF253" s="252" t="n">
        <v>0</v>
      </c>
      <c r="BG253" s="252" t="n">
        <v>0</v>
      </c>
      <c r="BH253" s="247" t="n">
        <v>0</v>
      </c>
      <c r="BI253" s="250" t="inlineStr">
        <is>
          <t>#REF!</t>
        </is>
      </c>
      <c r="BJ253" s="251" t="inlineStr">
        <is>
          <t>#REF!</t>
        </is>
      </c>
      <c r="BK253" s="252" t="n">
        <v>0</v>
      </c>
      <c r="BL253" s="252" t="n">
        <v>0</v>
      </c>
      <c r="BM253" s="249" t="n">
        <v>0</v>
      </c>
      <c r="BN253" s="250" t="inlineStr">
        <is>
          <t>#REF!</t>
        </is>
      </c>
      <c r="BO253" s="251" t="inlineStr">
        <is>
          <t>#REF!</t>
        </is>
      </c>
      <c r="BP253" s="248" t="n">
        <v>130050.3</v>
      </c>
      <c r="BQ253" s="248" t="n">
        <v>0</v>
      </c>
      <c r="BR253" s="249" t="n">
        <v>130050.3</v>
      </c>
      <c r="BS253" s="250" t="inlineStr">
        <is>
          <t>#REF!</t>
        </is>
      </c>
      <c r="BT253" s="251">
        <f>'[2]DATA CONSOLIDADA 2018-2025 '!$BR255-'b2'!$BO253</f>
        <v/>
      </c>
      <c r="BU253" s="248" t="n">
        <v>83938</v>
      </c>
      <c r="BV253" s="248" t="n">
        <v>0</v>
      </c>
      <c r="BW253" s="249" t="n">
        <v>83938</v>
      </c>
      <c r="BX253" s="250" t="inlineStr">
        <is>
          <t>#REF!</t>
        </is>
      </c>
      <c r="BY253" s="251" t="inlineStr">
        <is>
          <t>#REF!</t>
        </is>
      </c>
      <c r="BZ253" s="248" t="n">
        <v>0</v>
      </c>
      <c r="CA253" s="248" t="n">
        <v>0</v>
      </c>
      <c r="CB253" s="249" t="n">
        <v>0</v>
      </c>
      <c r="CC253" s="250" t="inlineStr">
        <is>
          <t>#REF!</t>
        </is>
      </c>
      <c r="CD253" s="251">
        <f>'[2]DATA CONSOLIDADA 2018-2025 '!$CB255-'b2'!$BW253</f>
        <v/>
      </c>
      <c r="CE253" s="253" t="n">
        <v>0</v>
      </c>
      <c r="CF253" s="253" t="n">
        <v>0</v>
      </c>
      <c r="CG253" s="254" t="n">
        <v>0</v>
      </c>
      <c r="CH253" s="250" t="inlineStr">
        <is>
          <t>#REF!</t>
        </is>
      </c>
      <c r="CI253" s="251">
        <f>'[2]DATA CONSOLIDADA 2018-2025 '!$CG255-'b2'!$CB253</f>
        <v/>
      </c>
      <c r="CJ253" s="247" t="inlineStr">
        <is>
          <t>#REF!</t>
        </is>
      </c>
      <c r="CK253" s="247" t="n">
        <v>0</v>
      </c>
      <c r="CL253" s="247" t="n">
        <v>0</v>
      </c>
      <c r="CM253" s="247" t="n">
        <v>0</v>
      </c>
      <c r="CN253" s="247" t="inlineStr">
        <is>
          <t>#REF!</t>
        </is>
      </c>
      <c r="CO253" s="251">
        <f>'[2]DATA CONSOLIDADA 2018-2025 '!$CM255-'b2'!$CG253</f>
        <v/>
      </c>
      <c r="CP253" s="253" t="n">
        <v>0</v>
      </c>
      <c r="CQ253" s="253" t="n">
        <v>0</v>
      </c>
      <c r="CR253" s="253" t="n">
        <v>0</v>
      </c>
      <c r="CS253" s="253" t="n">
        <v>0</v>
      </c>
      <c r="CT253" s="253" t="n">
        <v>0</v>
      </c>
      <c r="CU253" s="253" t="n">
        <v>0</v>
      </c>
      <c r="CV253" s="247" t="n">
        <v>0</v>
      </c>
      <c r="CW253" s="247" t="n">
        <v>0</v>
      </c>
      <c r="CX253" s="247" t="n">
        <v>0</v>
      </c>
      <c r="CY253" s="247" t="n">
        <v>0</v>
      </c>
      <c r="CZ253" s="247" t="n">
        <v>0</v>
      </c>
      <c r="DA253" s="247" t="n">
        <v>0</v>
      </c>
      <c r="DB253" s="247" t="n">
        <v>0</v>
      </c>
      <c r="DC253" s="255" t="n">
        <v>0</v>
      </c>
      <c r="DD253" s="255" t="n">
        <v>0</v>
      </c>
      <c r="DE253" s="255" t="n">
        <v>0</v>
      </c>
      <c r="DF253" s="255" t="n">
        <v>0</v>
      </c>
      <c r="DG253" s="255" t="n">
        <v>0</v>
      </c>
      <c r="DH253" s="255" t="n">
        <v>0</v>
      </c>
      <c r="DI253" s="256" t="n">
        <v>20131453427</v>
      </c>
      <c r="DJ253" s="257" t="inlineStr">
        <is>
          <t>COOPERATIVA COMUNAL SAN PEDRO DE RACCO</t>
        </is>
      </c>
      <c r="DK253" s="257" t="inlineStr">
        <is>
          <t>02 Cooperativa</t>
        </is>
      </c>
      <c r="DL253" s="258" t="n"/>
      <c r="DM253" s="258" t="n"/>
      <c r="DN253" s="258" t="n"/>
      <c r="DO253" s="258" t="n"/>
      <c r="DP253" s="258" t="n"/>
      <c r="DQ253" s="258" t="n"/>
      <c r="DR253" s="258" t="n"/>
      <c r="DS253" s="258" t="n"/>
      <c r="DT253" s="258" t="n"/>
      <c r="DU253" s="258" t="n"/>
      <c r="DV253" s="258" t="n"/>
      <c r="DW253" s="258" t="n"/>
      <c r="DX253" s="258" t="n"/>
      <c r="DY253" s="258" t="n"/>
      <c r="DZ253" s="258" t="n"/>
      <c r="EA253" s="258" t="n"/>
      <c r="EB253" s="258" t="n"/>
      <c r="EC253" s="258" t="n"/>
      <c r="ED253" s="258" t="n"/>
      <c r="EE253" s="258" t="n"/>
    </row>
    <row r="254" hidden="1" ht="47.25" customHeight="1">
      <c r="A254" s="240" t="inlineStr">
        <is>
          <t>COOPERATIVA COMUNAL DE VICCO LTDA</t>
        </is>
      </c>
      <c r="B254" s="240" t="inlineStr">
        <is>
          <t>FIBRA DE ALPACA</t>
        </is>
      </c>
      <c r="C254" s="240" t="inlineStr">
        <is>
          <t>FIBRA DE ALPACA</t>
        </is>
      </c>
      <c r="D254" s="240" t="inlineStr">
        <is>
          <t>PASCO</t>
        </is>
      </c>
      <c r="E254" s="240" t="inlineStr">
        <is>
          <t>190112</t>
        </is>
      </c>
      <c r="F254" s="240" t="inlineStr">
        <is>
          <t>PASCO</t>
        </is>
      </c>
      <c r="G254" s="240" t="inlineStr">
        <is>
          <t>PASCO</t>
        </is>
      </c>
      <c r="H254" s="240" t="inlineStr">
        <is>
          <t>VICCO</t>
        </is>
      </c>
      <c r="I254" s="241" t="n"/>
      <c r="J254" s="241" t="n"/>
      <c r="K254" s="241" t="n"/>
      <c r="L254" s="241" t="n">
        <v>1</v>
      </c>
      <c r="M254" s="241" t="n">
        <v>1</v>
      </c>
      <c r="N254" s="241" t="n"/>
      <c r="O254" s="241" t="n"/>
      <c r="P254" s="241" t="n"/>
      <c r="Q254" s="241" t="inlineStr">
        <is>
          <t>PAC</t>
        </is>
      </c>
      <c r="R254" s="242">
        <f>IF(I254=1,I$2,"")&amp;IF(J254=1,IF(I254=1,"-","")&amp;J$2,"")&amp;IF(K254=1,IF(OR(J254=1,I254=1),"-","")&amp;K$2,"")&amp;IF(L254=1,IF(OR(K254=1,J254=1,I254=1),"-","")&amp;L$2,"")&amp;IF(M254=1,IF(OR(L254=1,K254=1,J254=1,I254=1),"-","")&amp;M$2,"")&amp;IF(N254=1,IF(OR(M254=1,L254=1,K254=1,J254=1,I254=1),"-","")&amp;N$2,"")&amp;IF(O254=1,IF(OR(N254=1,M254=1,L254=1,K254=1,J254=1,I254=1),"-","")&amp;O$2,"")&amp;IF(P254=1,IF(I254=1," - ",IF(J254=1," - ",IF(K254=1," - ",IF(L254=1," - ",IF(M254=1," - ",IF(N254=1," - ",IF(O254=1," - ","")))))))&amp;P$2,"")</f>
        <v/>
      </c>
      <c r="S254" s="243">
        <f>SUM('b2'!$I254:$P254)</f>
        <v/>
      </c>
      <c r="T254" s="243">
        <f>IF(OR('b2'!$J254=1,'b2'!$K254=1,'b2'!$L254=1,'b2'!$M254=1,'b2'!$N254=1,'b2'!$O254=1,'b2'!$P254=1),"SI","NO")</f>
        <v/>
      </c>
      <c r="U254" s="243">
        <f>IF(OR('b2'!$K254=1,'b2'!$L254=1,'b2'!$M254=1,'b2'!$N254=1,'b2'!$O254=1,'b2'!$P254=1),"SI","NO")</f>
        <v/>
      </c>
      <c r="V254" s="244" t="n">
        <v>0</v>
      </c>
      <c r="W254" s="245" t="n">
        <v>0</v>
      </c>
      <c r="X254" s="245" t="n">
        <v>0</v>
      </c>
      <c r="Y254" s="244" t="n">
        <v>0</v>
      </c>
      <c r="Z254" s="245" t="n">
        <v>0</v>
      </c>
      <c r="AA254" s="245" t="n">
        <v>0</v>
      </c>
      <c r="AB254" s="244" t="n">
        <v>0</v>
      </c>
      <c r="AC254" s="245" t="n">
        <v>398</v>
      </c>
      <c r="AD254" s="245" t="n">
        <v>240</v>
      </c>
      <c r="AE254" s="244" t="n">
        <v>638</v>
      </c>
      <c r="AF254" s="245" t="n">
        <v>398</v>
      </c>
      <c r="AG254" s="245" t="n">
        <v>240</v>
      </c>
      <c r="AH254" s="244" t="n">
        <v>638</v>
      </c>
      <c r="AI254" s="245" t="n">
        <v>0</v>
      </c>
      <c r="AJ254" s="245" t="n">
        <v>0</v>
      </c>
      <c r="AK254" s="244" t="n">
        <v>0</v>
      </c>
      <c r="AL254" s="245" t="n">
        <v>0</v>
      </c>
      <c r="AM254" s="245" t="n">
        <v>0</v>
      </c>
      <c r="AN254" s="244" t="n">
        <v>0</v>
      </c>
      <c r="AO254" s="245" t="n">
        <v>0</v>
      </c>
      <c r="AP254" s="245" t="n">
        <v>0</v>
      </c>
      <c r="AQ254" s="244" t="n">
        <v>0</v>
      </c>
      <c r="AR254" s="244">
        <f>IF('b2'!$AQ254&gt;0,'b2'!$AQ254,IF('b2'!$AN254&gt;0,'b2'!$AN254,IF('b2'!$AK254&gt;0,'b2'!$AK254,IF('b2'!$AH254&gt;0,'b2'!$AH254,IF('b2'!$AE254&gt;0,'b2'!$AE254,IF('b2'!$AB254&gt;0,'b2'!$AB254,IF('b2'!$Y254&gt;0,'b2'!$Y254,IF('b2'!$V254&gt;0,'b2'!$V254," ---"))))))))</f>
        <v/>
      </c>
      <c r="AS254" s="246" t="n">
        <v>0</v>
      </c>
      <c r="AT254" s="246" t="n">
        <v>0</v>
      </c>
      <c r="AU254" s="246" t="n">
        <v>34</v>
      </c>
      <c r="AV254" s="246" t="n">
        <v>1</v>
      </c>
      <c r="AW254" s="246" t="n">
        <v>42</v>
      </c>
      <c r="AX254" s="246" t="n">
        <v>0</v>
      </c>
      <c r="AY254" s="246" t="n">
        <v>0</v>
      </c>
      <c r="AZ254" s="246" t="n">
        <v>0</v>
      </c>
      <c r="BA254" s="246" t="n">
        <v>0</v>
      </c>
      <c r="BB254" s="246" t="n">
        <v>0</v>
      </c>
      <c r="BC254" s="246" t="n">
        <v>0</v>
      </c>
      <c r="BD254" s="246" t="n">
        <v>0</v>
      </c>
      <c r="BE254" s="247" t="n">
        <v>0</v>
      </c>
      <c r="BF254" s="252" t="n">
        <v>0</v>
      </c>
      <c r="BG254" s="252" t="n">
        <v>0</v>
      </c>
      <c r="BH254" s="247" t="n">
        <v>0</v>
      </c>
      <c r="BI254" s="250" t="inlineStr">
        <is>
          <t>#REF!</t>
        </is>
      </c>
      <c r="BJ254" s="251" t="inlineStr">
        <is>
          <t>#REF!</t>
        </is>
      </c>
      <c r="BK254" s="252" t="n">
        <v>0</v>
      </c>
      <c r="BL254" s="252" t="n">
        <v>0</v>
      </c>
      <c r="BM254" s="249" t="n">
        <v>0</v>
      </c>
      <c r="BN254" s="250" t="inlineStr">
        <is>
          <t>#REF!</t>
        </is>
      </c>
      <c r="BO254" s="251" t="inlineStr">
        <is>
          <t>#REF!</t>
        </is>
      </c>
      <c r="BP254" s="248" t="n">
        <v>28852.7</v>
      </c>
      <c r="BQ254" s="248" t="n">
        <v>0</v>
      </c>
      <c r="BR254" s="249" t="n">
        <v>28852.7</v>
      </c>
      <c r="BS254" s="250" t="inlineStr">
        <is>
          <t>#REF!</t>
        </is>
      </c>
      <c r="BT254" s="251">
        <f>'[2]DATA CONSOLIDADA 2018-2025 '!$BR256-'b2'!$BO254</f>
        <v/>
      </c>
      <c r="BU254" s="248" t="n">
        <v>0</v>
      </c>
      <c r="BV254" s="248" t="n">
        <v>0</v>
      </c>
      <c r="BW254" s="249" t="n">
        <v>0</v>
      </c>
      <c r="BX254" s="250" t="inlineStr">
        <is>
          <t>#REF!</t>
        </is>
      </c>
      <c r="BY254" s="251" t="inlineStr">
        <is>
          <t>#REF!</t>
        </is>
      </c>
      <c r="BZ254" s="248" t="n">
        <v>0</v>
      </c>
      <c r="CA254" s="248" t="n">
        <v>0</v>
      </c>
      <c r="CB254" s="249" t="n">
        <v>0</v>
      </c>
      <c r="CC254" s="250" t="inlineStr">
        <is>
          <t>#REF!</t>
        </is>
      </c>
      <c r="CD254" s="251">
        <f>'[2]DATA CONSOLIDADA 2018-2025 '!$CB256-'b2'!$BW254</f>
        <v/>
      </c>
      <c r="CE254" s="253" t="n">
        <v>0</v>
      </c>
      <c r="CF254" s="253" t="n">
        <v>0</v>
      </c>
      <c r="CG254" s="254" t="n">
        <v>0</v>
      </c>
      <c r="CH254" s="250" t="inlineStr">
        <is>
          <t>#REF!</t>
        </is>
      </c>
      <c r="CI254" s="251">
        <f>'[2]DATA CONSOLIDADA 2018-2025 '!$CG256-'b2'!$CB254</f>
        <v/>
      </c>
      <c r="CJ254" s="247" t="inlineStr">
        <is>
          <t>#REF!</t>
        </is>
      </c>
      <c r="CK254" s="247" t="n">
        <v>0</v>
      </c>
      <c r="CL254" s="247" t="n">
        <v>0</v>
      </c>
      <c r="CM254" s="247" t="n">
        <v>0</v>
      </c>
      <c r="CN254" s="247" t="inlineStr">
        <is>
          <t>#REF!</t>
        </is>
      </c>
      <c r="CO254" s="251">
        <f>'[2]DATA CONSOLIDADA 2018-2025 '!$CM256-'b2'!$CG254</f>
        <v/>
      </c>
      <c r="CP254" s="253" t="n">
        <v>0</v>
      </c>
      <c r="CQ254" s="253" t="n">
        <v>0</v>
      </c>
      <c r="CR254" s="253" t="n">
        <v>0</v>
      </c>
      <c r="CS254" s="253" t="n">
        <v>0</v>
      </c>
      <c r="CT254" s="253" t="n">
        <v>0</v>
      </c>
      <c r="CU254" s="253" t="n">
        <v>0</v>
      </c>
      <c r="CV254" s="247" t="n">
        <v>0</v>
      </c>
      <c r="CW254" s="247" t="n">
        <v>0</v>
      </c>
      <c r="CX254" s="247" t="n">
        <v>0</v>
      </c>
      <c r="CY254" s="247" t="n">
        <v>0</v>
      </c>
      <c r="CZ254" s="247" t="n">
        <v>0</v>
      </c>
      <c r="DA254" s="247" t="n">
        <v>0</v>
      </c>
      <c r="DB254" s="247" t="n">
        <v>0</v>
      </c>
      <c r="DC254" s="255" t="n">
        <v>0</v>
      </c>
      <c r="DD254" s="255" t="n">
        <v>0</v>
      </c>
      <c r="DE254" s="255" t="n">
        <v>0</v>
      </c>
      <c r="DF254" s="255" t="n">
        <v>0</v>
      </c>
      <c r="DG254" s="255" t="n">
        <v>0</v>
      </c>
      <c r="DH254" s="255" t="n">
        <v>0</v>
      </c>
      <c r="DI254" s="256" t="inlineStr">
        <is>
          <t xml:space="preserve">20129772043 </t>
        </is>
      </c>
      <c r="DJ254" s="257" t="inlineStr">
        <is>
          <t>COOPERATIVA COMUNAL VICCO LTDA</t>
        </is>
      </c>
      <c r="DK254" s="257" t="inlineStr">
        <is>
          <t>02 Cooperativa</t>
        </is>
      </c>
      <c r="DL254" s="258" t="n"/>
      <c r="DM254" s="258" t="n"/>
      <c r="DN254" s="258" t="n"/>
      <c r="DO254" s="258" t="n"/>
      <c r="DP254" s="258" t="n"/>
      <c r="DQ254" s="258" t="n"/>
      <c r="DR254" s="258" t="n"/>
      <c r="DS254" s="258" t="n"/>
      <c r="DT254" s="258" t="n"/>
      <c r="DU254" s="258" t="n"/>
      <c r="DV254" s="258" t="n"/>
      <c r="DW254" s="258" t="n"/>
      <c r="DX254" s="258" t="n"/>
      <c r="DY254" s="258" t="n"/>
      <c r="DZ254" s="258" t="n"/>
      <c r="EA254" s="258" t="n"/>
      <c r="EB254" s="258" t="n"/>
      <c r="EC254" s="258" t="n"/>
      <c r="ED254" s="258" t="n"/>
      <c r="EE254" s="258" t="n"/>
    </row>
    <row r="255" hidden="1" ht="47.25" customHeight="1">
      <c r="A255" s="240" t="inlineStr">
        <is>
          <t>COOPERATIVA COMUNAL DE HUAYLLAY LTDA 16</t>
        </is>
      </c>
      <c r="B255" s="240" t="inlineStr">
        <is>
          <t>FIBRA DE ALPACA</t>
        </is>
      </c>
      <c r="C255" s="240" t="inlineStr">
        <is>
          <t>FIBRA DE ALPACA</t>
        </is>
      </c>
      <c r="D255" s="240" t="inlineStr">
        <is>
          <t>PASCO</t>
        </is>
      </c>
      <c r="E255" s="240" t="inlineStr">
        <is>
          <t>190104</t>
        </is>
      </c>
      <c r="F255" s="240" t="inlineStr">
        <is>
          <t>PASCO</t>
        </is>
      </c>
      <c r="G255" s="240" t="inlineStr">
        <is>
          <t>PASCO</t>
        </is>
      </c>
      <c r="H255" s="240" t="inlineStr">
        <is>
          <t>HUAYLLAY</t>
        </is>
      </c>
      <c r="I255" s="241" t="n"/>
      <c r="J255" s="241" t="n"/>
      <c r="K255" s="241" t="n"/>
      <c r="L255" s="241" t="n">
        <v>1</v>
      </c>
      <c r="M255" s="241" t="n">
        <v>1</v>
      </c>
      <c r="N255" s="241" t="n"/>
      <c r="O255" s="241" t="n">
        <v>1</v>
      </c>
      <c r="P255" s="241" t="n">
        <v>1</v>
      </c>
      <c r="Q255" s="241" t="inlineStr">
        <is>
          <t>PAC</t>
        </is>
      </c>
      <c r="R255" s="242">
        <f>IF(I255=1,I$2,"")&amp;IF(J255=1,IF(I255=1,"-","")&amp;J$2,"")&amp;IF(K255=1,IF(OR(J255=1,I255=1),"-","")&amp;K$2,"")&amp;IF(L255=1,IF(OR(K255=1,J255=1,I255=1),"-","")&amp;L$2,"")&amp;IF(M255=1,IF(OR(L255=1,K255=1,J255=1,I255=1),"-","")&amp;M$2,"")&amp;IF(N255=1,IF(OR(M255=1,L255=1,K255=1,J255=1,I255=1),"-","")&amp;N$2,"")&amp;IF(O255=1,IF(OR(N255=1,M255=1,L255=1,K255=1,J255=1,I255=1),"-","")&amp;O$2,"")&amp;IF(P255=1,IF(I255=1," - ",IF(J255=1," - ",IF(K255=1," - ",IF(L255=1," - ",IF(M255=1," - ",IF(N255=1," - ",IF(O255=1," - ","")))))))&amp;P$2,"")</f>
        <v/>
      </c>
      <c r="S255" s="243">
        <f>SUM('b2'!$I255:$P255)</f>
        <v/>
      </c>
      <c r="T255" s="243">
        <f>IF(OR('b2'!$J255=1,'b2'!$K255=1,'b2'!$L255=1,'b2'!$M255=1,'b2'!$N255=1,'b2'!$O255=1,'b2'!$P255=1),"SI","NO")</f>
        <v/>
      </c>
      <c r="U255" s="243">
        <f>IF(OR('b2'!$K255=1,'b2'!$L255=1,'b2'!$M255=1,'b2'!$N255=1,'b2'!$O255=1,'b2'!$P255=1),"SI","NO")</f>
        <v/>
      </c>
      <c r="V255" s="244" t="n">
        <v>0</v>
      </c>
      <c r="W255" s="245" t="n">
        <v>0</v>
      </c>
      <c r="X255" s="245" t="n">
        <v>0</v>
      </c>
      <c r="Y255" s="244" t="n">
        <v>0</v>
      </c>
      <c r="Z255" s="245" t="n">
        <v>0</v>
      </c>
      <c r="AA255" s="245" t="n">
        <v>0</v>
      </c>
      <c r="AB255" s="244" t="n">
        <v>0</v>
      </c>
      <c r="AC255" s="245" t="n">
        <v>272</v>
      </c>
      <c r="AD255" s="245" t="n">
        <v>215</v>
      </c>
      <c r="AE255" s="244" t="n">
        <v>487</v>
      </c>
      <c r="AF255" s="245" t="n">
        <v>272</v>
      </c>
      <c r="AG255" s="245" t="n">
        <v>215</v>
      </c>
      <c r="AH255" s="244" t="n">
        <v>487</v>
      </c>
      <c r="AI255" s="245" t="n">
        <v>0</v>
      </c>
      <c r="AJ255" s="245" t="n">
        <v>0</v>
      </c>
      <c r="AK255" s="244" t="n">
        <v>0</v>
      </c>
      <c r="AL255" s="245" t="n">
        <v>272</v>
      </c>
      <c r="AM255" s="245" t="n">
        <v>215</v>
      </c>
      <c r="AN255" s="244" t="n">
        <v>487</v>
      </c>
      <c r="AO255" s="245" t="n">
        <v>235</v>
      </c>
      <c r="AP255" s="245" t="n">
        <v>254</v>
      </c>
      <c r="AQ255" s="244" t="n">
        <v>489</v>
      </c>
      <c r="AR255" s="244">
        <f>IF('b2'!$AQ255&gt;0,'b2'!$AQ255,IF('b2'!$AN255&gt;0,'b2'!$AN255,IF('b2'!$AK255&gt;0,'b2'!$AK255,IF('b2'!$AH255&gt;0,'b2'!$AH255,IF('b2'!$AE255&gt;0,'b2'!$AE255,IF('b2'!$AB255&gt;0,'b2'!$AB255,IF('b2'!$Y255&gt;0,'b2'!$Y255,IF('b2'!$V255&gt;0,'b2'!$V255," ---"))))))))</f>
        <v/>
      </c>
      <c r="AS255" s="246" t="n">
        <v>0</v>
      </c>
      <c r="AT255" s="246" t="n">
        <v>0</v>
      </c>
      <c r="AU255" s="246" t="n">
        <v>38</v>
      </c>
      <c r="AV255" s="246" t="n">
        <v>1</v>
      </c>
      <c r="AW255" s="246" t="n">
        <v>42</v>
      </c>
      <c r="AX255" s="246" t="n">
        <v>0</v>
      </c>
      <c r="AY255" s="246" t="n">
        <v>0</v>
      </c>
      <c r="AZ255" s="246" t="n">
        <v>0</v>
      </c>
      <c r="BA255" s="246" t="n">
        <v>33</v>
      </c>
      <c r="BB255" s="246" t="n">
        <v>0</v>
      </c>
      <c r="BC255" s="246" t="n">
        <v>20</v>
      </c>
      <c r="BD255" s="246" t="n">
        <v>4</v>
      </c>
      <c r="BE255" s="247" t="n">
        <v>0</v>
      </c>
      <c r="BF255" s="252" t="n">
        <v>0</v>
      </c>
      <c r="BG255" s="252" t="n">
        <v>0</v>
      </c>
      <c r="BH255" s="247" t="n">
        <v>0</v>
      </c>
      <c r="BI255" s="250" t="inlineStr">
        <is>
          <t>#REF!</t>
        </is>
      </c>
      <c r="BJ255" s="251" t="inlineStr">
        <is>
          <t>#REF!</t>
        </is>
      </c>
      <c r="BK255" s="252" t="n">
        <v>0</v>
      </c>
      <c r="BL255" s="252" t="n">
        <v>0</v>
      </c>
      <c r="BM255" s="249" t="n">
        <v>0</v>
      </c>
      <c r="BN255" s="250" t="inlineStr">
        <is>
          <t>#REF!</t>
        </is>
      </c>
      <c r="BO255" s="251" t="inlineStr">
        <is>
          <t>#REF!</t>
        </is>
      </c>
      <c r="BP255" s="248" t="n">
        <v>254137.96</v>
      </c>
      <c r="BQ255" s="248" t="n">
        <v>0</v>
      </c>
      <c r="BR255" s="249" t="n">
        <v>254137.96</v>
      </c>
      <c r="BS255" s="250" t="inlineStr">
        <is>
          <t>#REF!</t>
        </is>
      </c>
      <c r="BT255" s="251">
        <f>'[2]DATA CONSOLIDADA 2018-2025 '!$BR257-'b2'!$BO255</f>
        <v/>
      </c>
      <c r="BU255" s="248" t="n">
        <v>384239.16</v>
      </c>
      <c r="BV255" s="248" t="n">
        <v>0</v>
      </c>
      <c r="BW255" s="249" t="n">
        <v>384239.16</v>
      </c>
      <c r="BX255" s="250" t="inlineStr">
        <is>
          <t>#REF!</t>
        </is>
      </c>
      <c r="BY255" s="251" t="inlineStr">
        <is>
          <t>#REF!</t>
        </is>
      </c>
      <c r="BZ255" s="248" t="n">
        <v>0</v>
      </c>
      <c r="CA255" s="248" t="n">
        <v>0</v>
      </c>
      <c r="CB255" s="249" t="n">
        <v>0</v>
      </c>
      <c r="CC255" s="250" t="inlineStr">
        <is>
          <t>#REF!</t>
        </is>
      </c>
      <c r="CD255" s="251">
        <f>'[2]DATA CONSOLIDADA 2018-2025 '!$CB257-'b2'!$BW255</f>
        <v/>
      </c>
      <c r="CE255" s="253" t="n">
        <v>0</v>
      </c>
      <c r="CF255" s="253" t="n">
        <v>0</v>
      </c>
      <c r="CG255" s="254" t="n">
        <v>0</v>
      </c>
      <c r="CH255" s="250" t="inlineStr">
        <is>
          <t>#REF!</t>
        </is>
      </c>
      <c r="CI255" s="251">
        <f>'[2]DATA CONSOLIDADA 2018-2025 '!$CG257-'b2'!$CB255</f>
        <v/>
      </c>
      <c r="CJ255" s="247" t="inlineStr">
        <is>
          <t>#REF!</t>
        </is>
      </c>
      <c r="CK255" s="247" t="n">
        <v>0</v>
      </c>
      <c r="CL255" s="247" t="n">
        <v>0</v>
      </c>
      <c r="CM255" s="247" t="n">
        <v>0</v>
      </c>
      <c r="CN255" s="247" t="inlineStr">
        <is>
          <t>#REF!</t>
        </is>
      </c>
      <c r="CO255" s="251">
        <f>'[2]DATA CONSOLIDADA 2018-2025 '!$CM257-'b2'!$CG255</f>
        <v/>
      </c>
      <c r="CP255" s="253" t="n">
        <v>0</v>
      </c>
      <c r="CQ255" s="253" t="n">
        <v>0</v>
      </c>
      <c r="CR255" s="253" t="n">
        <v>0</v>
      </c>
      <c r="CS255" s="253" t="n">
        <v>0</v>
      </c>
      <c r="CT255" s="253" t="n">
        <v>0</v>
      </c>
      <c r="CU255" s="253" t="n">
        <v>0</v>
      </c>
      <c r="CV255" s="247" t="n">
        <v>0</v>
      </c>
      <c r="CW255" s="247" t="n">
        <v>0</v>
      </c>
      <c r="CX255" s="247" t="n">
        <v>0</v>
      </c>
      <c r="CY255" s="247" t="n">
        <v>0</v>
      </c>
      <c r="CZ255" s="247" t="n">
        <v>0</v>
      </c>
      <c r="DA255" s="247" t="n">
        <v>0</v>
      </c>
      <c r="DB255" s="247" t="n">
        <v>0</v>
      </c>
      <c r="DC255" s="255" t="n">
        <v>0</v>
      </c>
      <c r="DD255" s="255" t="n">
        <v>0</v>
      </c>
      <c r="DE255" s="255" t="n">
        <v>0</v>
      </c>
      <c r="DF255" s="255" t="n">
        <v>0</v>
      </c>
      <c r="DG255" s="255" t="n">
        <v>0</v>
      </c>
      <c r="DH255" s="255" t="n">
        <v>0</v>
      </c>
      <c r="DI255" s="256" t="n">
        <v>20129830426</v>
      </c>
      <c r="DJ255" s="257" t="inlineStr">
        <is>
          <t>COOPERATIVA COMUNAL HUAYLLAY LTDA 16</t>
        </is>
      </c>
      <c r="DK255" s="257" t="inlineStr">
        <is>
          <t>02 Cooperativa</t>
        </is>
      </c>
      <c r="DL255" s="258" t="n"/>
      <c r="DM255" s="258" t="n"/>
      <c r="DN255" s="258" t="n"/>
      <c r="DO255" s="258" t="n"/>
      <c r="DP255" s="258" t="n"/>
      <c r="DQ255" s="258" t="n"/>
      <c r="DR255" s="258" t="n"/>
      <c r="DS255" s="258" t="n"/>
      <c r="DT255" s="258" t="n"/>
      <c r="DU255" s="258" t="n"/>
      <c r="DV255" s="258" t="n"/>
      <c r="DW255" s="258" t="n"/>
      <c r="DX255" s="258" t="n"/>
      <c r="DY255" s="258" t="n"/>
      <c r="DZ255" s="258" t="n"/>
      <c r="EA255" s="258" t="n"/>
      <c r="EB255" s="258" t="n"/>
      <c r="EC255" s="258" t="n"/>
      <c r="ED255" s="258" t="n"/>
      <c r="EE255" s="258" t="n"/>
    </row>
    <row r="256" hidden="1" ht="47.25" customHeight="1">
      <c r="A256" s="240" t="inlineStr">
        <is>
          <t>COOPERATIVA AGROINDUSTRIAL VILLA RICA GOLDEN COFFEE LTDA</t>
        </is>
      </c>
      <c r="B256" s="240" t="inlineStr">
        <is>
          <t>CAFÉ</t>
        </is>
      </c>
      <c r="C256" s="240" t="inlineStr">
        <is>
          <t>CAFÉ</t>
        </is>
      </c>
      <c r="D256" s="240" t="inlineStr">
        <is>
          <t>PASCO</t>
        </is>
      </c>
      <c r="E256" s="240" t="inlineStr">
        <is>
          <t>190307</t>
        </is>
      </c>
      <c r="F256" s="240" t="inlineStr">
        <is>
          <t>PASCO</t>
        </is>
      </c>
      <c r="G256" s="240" t="inlineStr">
        <is>
          <t>OXAPAMPA</t>
        </is>
      </c>
      <c r="H256" s="240" t="inlineStr">
        <is>
          <t>VILLA RICA</t>
        </is>
      </c>
      <c r="I256" s="241" t="n"/>
      <c r="J256" s="241" t="n"/>
      <c r="K256" s="241" t="n"/>
      <c r="L256" s="241" t="n">
        <v>1</v>
      </c>
      <c r="M256" s="241" t="n">
        <v>1</v>
      </c>
      <c r="N256" s="241" t="n">
        <v>1</v>
      </c>
      <c r="O256" s="241" t="n">
        <v>1</v>
      </c>
      <c r="P256" s="241" t="n">
        <v>1</v>
      </c>
      <c r="Q256" s="241" t="inlineStr">
        <is>
          <t>PAC</t>
        </is>
      </c>
      <c r="R256" s="242">
        <f>IF(I256=1,I$2,"")&amp;IF(J256=1,IF(I256=1,"-","")&amp;J$2,"")&amp;IF(K256=1,IF(OR(J256=1,I256=1),"-","")&amp;K$2,"")&amp;IF(L256=1,IF(OR(K256=1,J256=1,I256=1),"-","")&amp;L$2,"")&amp;IF(M256=1,IF(OR(L256=1,K256=1,J256=1,I256=1),"-","")&amp;M$2,"")&amp;IF(N256=1,IF(OR(M256=1,L256=1,K256=1,J256=1,I256=1),"-","")&amp;N$2,"")&amp;IF(O256=1,IF(OR(N256=1,M256=1,L256=1,K256=1,J256=1,I256=1),"-","")&amp;O$2,"")&amp;IF(P256=1,IF(I256=1," - ",IF(J256=1," - ",IF(K256=1," - ",IF(L256=1," - ",IF(M256=1," - ",IF(N256=1," - ",IF(O256=1," - ","")))))))&amp;P$2,"")</f>
        <v/>
      </c>
      <c r="S256" s="243">
        <f>SUM('b2'!$I256:$P256)</f>
        <v/>
      </c>
      <c r="T256" s="243">
        <f>IF(OR('b2'!$J256=1,'b2'!$K256=1,'b2'!$L256=1,'b2'!$M256=1,'b2'!$N256=1,'b2'!$O256=1,'b2'!$P256=1),"SI","NO")</f>
        <v/>
      </c>
      <c r="U256" s="243">
        <f>IF(OR('b2'!$K256=1,'b2'!$L256=1,'b2'!$M256=1,'b2'!$N256=1,'b2'!$O256=1,'b2'!$P256=1),"SI","NO")</f>
        <v/>
      </c>
      <c r="V256" s="244" t="n">
        <v>0</v>
      </c>
      <c r="W256" s="245" t="n">
        <v>0</v>
      </c>
      <c r="X256" s="245" t="n">
        <v>0</v>
      </c>
      <c r="Y256" s="244" t="n">
        <v>0</v>
      </c>
      <c r="Z256" s="245" t="n">
        <v>0</v>
      </c>
      <c r="AA256" s="245" t="n">
        <v>0</v>
      </c>
      <c r="AB256" s="244" t="n">
        <v>0</v>
      </c>
      <c r="AC256" s="245" t="n">
        <v>309</v>
      </c>
      <c r="AD256" s="245" t="n">
        <v>206</v>
      </c>
      <c r="AE256" s="244" t="n">
        <v>515</v>
      </c>
      <c r="AF256" s="245" t="n">
        <v>289</v>
      </c>
      <c r="AG256" s="245" t="n">
        <v>203</v>
      </c>
      <c r="AH256" s="244" t="n">
        <v>492</v>
      </c>
      <c r="AI256" s="245" t="n">
        <v>289</v>
      </c>
      <c r="AJ256" s="245" t="n">
        <v>203</v>
      </c>
      <c r="AK256" s="244" t="n">
        <v>492</v>
      </c>
      <c r="AL256" s="245" t="n">
        <v>289</v>
      </c>
      <c r="AM256" s="245" t="n">
        <v>203</v>
      </c>
      <c r="AN256" s="244" t="n">
        <v>492</v>
      </c>
      <c r="AO256" s="245" t="n">
        <v>289</v>
      </c>
      <c r="AP256" s="245" t="n">
        <v>203</v>
      </c>
      <c r="AQ256" s="244" t="n">
        <v>492</v>
      </c>
      <c r="AR256" s="244">
        <f>IF('b2'!$AQ256&gt;0,'b2'!$AQ256,IF('b2'!$AN256&gt;0,'b2'!$AN256,IF('b2'!$AK256&gt;0,'b2'!$AK256,IF('b2'!$AH256&gt;0,'b2'!$AH256,IF('b2'!$AE256&gt;0,'b2'!$AE256,IF('b2'!$AB256&gt;0,'b2'!$AB256,IF('b2'!$Y256&gt;0,'b2'!$Y256,IF('b2'!$V256&gt;0,'b2'!$V256," ---"))))))))</f>
        <v/>
      </c>
      <c r="AS256" s="246" t="n">
        <v>0</v>
      </c>
      <c r="AT256" s="246" t="n">
        <v>0</v>
      </c>
      <c r="AU256" s="246" t="n">
        <v>23</v>
      </c>
      <c r="AV256" s="246" t="n">
        <v>5</v>
      </c>
      <c r="AW256" s="246" t="n">
        <v>25</v>
      </c>
      <c r="AX256" s="246" t="n">
        <v>5</v>
      </c>
      <c r="AY256" s="246" t="n">
        <v>23</v>
      </c>
      <c r="AZ256" s="246" t="n">
        <v>0</v>
      </c>
      <c r="BA256" s="246" t="n">
        <v>24</v>
      </c>
      <c r="BB256" s="246" t="n">
        <v>0</v>
      </c>
      <c r="BC256" s="246" t="n">
        <v>21</v>
      </c>
      <c r="BD256" s="246" t="n">
        <v>3</v>
      </c>
      <c r="BE256" s="247" t="n">
        <v>0</v>
      </c>
      <c r="BF256" s="252" t="n">
        <v>0</v>
      </c>
      <c r="BG256" s="252" t="n">
        <v>0</v>
      </c>
      <c r="BH256" s="247" t="n">
        <v>0</v>
      </c>
      <c r="BI256" s="250" t="inlineStr">
        <is>
          <t>#REF!</t>
        </is>
      </c>
      <c r="BJ256" s="251" t="inlineStr">
        <is>
          <t>#REF!</t>
        </is>
      </c>
      <c r="BK256" s="252" t="n">
        <v>0</v>
      </c>
      <c r="BL256" s="252" t="n">
        <v>0</v>
      </c>
      <c r="BM256" s="249" t="n">
        <v>0</v>
      </c>
      <c r="BN256" s="250" t="inlineStr">
        <is>
          <t>#REF!</t>
        </is>
      </c>
      <c r="BO256" s="251" t="inlineStr">
        <is>
          <t>#REF!</t>
        </is>
      </c>
      <c r="BP256" s="248" t="n">
        <v>0</v>
      </c>
      <c r="BQ256" s="248" t="n">
        <v>8160480.66</v>
      </c>
      <c r="BR256" s="249" t="n">
        <v>8160480.66</v>
      </c>
      <c r="BS256" s="250" t="inlineStr">
        <is>
          <t>#REF!</t>
        </is>
      </c>
      <c r="BT256" s="251">
        <f>'[2]DATA CONSOLIDADA 2018-2025 '!$BR258-'b2'!$BO256</f>
        <v/>
      </c>
      <c r="BU256" s="248" t="n">
        <v>0</v>
      </c>
      <c r="BV256" s="248" t="n">
        <v>1181696.11</v>
      </c>
      <c r="BW256" s="249" t="n">
        <v>1181696.11</v>
      </c>
      <c r="BX256" s="250" t="inlineStr">
        <is>
          <t>#REF!</t>
        </is>
      </c>
      <c r="BY256" s="251" t="inlineStr">
        <is>
          <t>#REF!</t>
        </is>
      </c>
      <c r="BZ256" s="248" t="n">
        <v>9680703.58</v>
      </c>
      <c r="CA256" s="248" t="n">
        <v>2982276.28</v>
      </c>
      <c r="CB256" s="249" t="n">
        <v>12662979.86</v>
      </c>
      <c r="CC256" s="250" t="inlineStr">
        <is>
          <t>#REF!</t>
        </is>
      </c>
      <c r="CD256" s="251">
        <f>'[2]DATA CONSOLIDADA 2018-2025 '!$CB258-'b2'!$BW256</f>
        <v/>
      </c>
      <c r="CE256" s="253" t="n">
        <v>172146.2785</v>
      </c>
      <c r="CF256" s="253" t="n">
        <v>0</v>
      </c>
      <c r="CG256" s="254" t="n">
        <v>172146.2785</v>
      </c>
      <c r="CH256" s="250" t="inlineStr">
        <is>
          <t>#REF!</t>
        </is>
      </c>
      <c r="CI256" s="251">
        <f>'[2]DATA CONSOLIDADA 2018-2025 '!$CG258-'b2'!$CB256</f>
        <v/>
      </c>
      <c r="CJ256" s="247" t="inlineStr">
        <is>
          <t>#REF!</t>
        </is>
      </c>
      <c r="CK256" s="247" t="n">
        <v>21169.100001</v>
      </c>
      <c r="CL256" s="247" t="n">
        <v>0</v>
      </c>
      <c r="CM256" s="247" t="n">
        <v>21169.100001</v>
      </c>
      <c r="CN256" s="247" t="inlineStr">
        <is>
          <t>#REF!</t>
        </is>
      </c>
      <c r="CO256" s="251">
        <f>'[2]DATA CONSOLIDADA 2018-2025 '!$CM258-'b2'!$CG256</f>
        <v/>
      </c>
      <c r="CP256" s="253" t="n">
        <v>0</v>
      </c>
      <c r="CQ256" s="253" t="n">
        <v>0</v>
      </c>
      <c r="CR256" s="253" t="n">
        <v>0</v>
      </c>
      <c r="CS256" s="253" t="n">
        <v>12662979.8582856</v>
      </c>
      <c r="CT256" s="253" t="n">
        <v>0</v>
      </c>
      <c r="CU256" s="253" t="n">
        <v>0</v>
      </c>
      <c r="CV256" s="247" t="n">
        <v>12662979.8582856</v>
      </c>
      <c r="CW256" s="247" t="n">
        <v>0</v>
      </c>
      <c r="CX256" s="247" t="n">
        <v>0</v>
      </c>
      <c r="CY256" s="247" t="n">
        <v>172146.2785</v>
      </c>
      <c r="CZ256" s="247" t="n">
        <v>0</v>
      </c>
      <c r="DA256" s="247" t="n">
        <v>0</v>
      </c>
      <c r="DB256" s="247" t="n">
        <v>172146.2785</v>
      </c>
      <c r="DC256" s="255" t="n">
        <v>0</v>
      </c>
      <c r="DD256" s="255" t="n">
        <v>14600.000001</v>
      </c>
      <c r="DE256" s="255" t="n">
        <v>6569.1</v>
      </c>
      <c r="DF256" s="255" t="n">
        <v>0</v>
      </c>
      <c r="DG256" s="255" t="n">
        <v>0</v>
      </c>
      <c r="DH256" s="255" t="n">
        <v>21169.100001</v>
      </c>
      <c r="DI256" s="256" t="n">
        <v>20568567731</v>
      </c>
      <c r="DJ256" s="257" t="inlineStr">
        <is>
          <t>COOPERATIVA AGRARIA VILLA RICA GOLDEN COFFEE LTDA.</t>
        </is>
      </c>
      <c r="DK256" s="257" t="inlineStr">
        <is>
          <t>02 Cooperativa</t>
        </is>
      </c>
      <c r="DL256" s="258" t="n"/>
      <c r="DM256" s="258" t="n"/>
      <c r="DN256" s="258" t="n"/>
      <c r="DO256" s="258" t="n"/>
      <c r="DP256" s="258" t="n"/>
      <c r="DQ256" s="258" t="n"/>
      <c r="DR256" s="258" t="n"/>
      <c r="DS256" s="258" t="n"/>
      <c r="DT256" s="258" t="n"/>
      <c r="DU256" s="258" t="n"/>
      <c r="DV256" s="258" t="n"/>
      <c r="DW256" s="258" t="n"/>
      <c r="DX256" s="258" t="n"/>
      <c r="DY256" s="258" t="n"/>
      <c r="DZ256" s="258" t="n"/>
      <c r="EA256" s="258" t="n"/>
      <c r="EB256" s="258" t="n"/>
      <c r="EC256" s="258" t="n"/>
      <c r="ED256" s="258" t="n"/>
      <c r="EE256" s="258" t="n"/>
    </row>
    <row r="257" hidden="1" ht="47.25" customHeight="1">
      <c r="A257" s="240" t="inlineStr">
        <is>
          <t>COOPERATIVA ECOLOGICA DE MUJERES CAFETALERAS VILLA RICA</t>
        </is>
      </c>
      <c r="B257" s="240" t="inlineStr">
        <is>
          <t>CAFÉ</t>
        </is>
      </c>
      <c r="C257" s="240" t="inlineStr">
        <is>
          <t>CAFÉ</t>
        </is>
      </c>
      <c r="D257" s="240" t="inlineStr">
        <is>
          <t>PASCO</t>
        </is>
      </c>
      <c r="E257" s="240" t="inlineStr">
        <is>
          <t>190307</t>
        </is>
      </c>
      <c r="F257" s="240" t="inlineStr">
        <is>
          <t>PASCO</t>
        </is>
      </c>
      <c r="G257" s="240" t="inlineStr">
        <is>
          <t>OXAPAMPA</t>
        </is>
      </c>
      <c r="H257" s="240" t="inlineStr">
        <is>
          <t>VILLA RICA</t>
        </is>
      </c>
      <c r="I257" s="241" t="n"/>
      <c r="J257" s="241" t="n"/>
      <c r="K257" s="241" t="n"/>
      <c r="L257" s="241" t="n"/>
      <c r="M257" s="241" t="n">
        <v>1</v>
      </c>
      <c r="N257" s="241" t="n">
        <v>1</v>
      </c>
      <c r="O257" s="241" t="n">
        <v>1</v>
      </c>
      <c r="P257" s="241" t="n">
        <v>1</v>
      </c>
      <c r="Q257" s="241" t="inlineStr">
        <is>
          <t>PAC</t>
        </is>
      </c>
      <c r="R257" s="242">
        <f>IF(I257=1,I$2,"")&amp;IF(J257=1,IF(I257=1,"-","")&amp;J$2,"")&amp;IF(K257=1,IF(OR(J257=1,I257=1),"-","")&amp;K$2,"")&amp;IF(L257=1,IF(OR(K257=1,J257=1,I257=1),"-","")&amp;L$2,"")&amp;IF(M257=1,IF(OR(L257=1,K257=1,J257=1,I257=1),"-","")&amp;M$2,"")&amp;IF(N257=1,IF(OR(M257=1,L257=1,K257=1,J257=1,I257=1),"-","")&amp;N$2,"")&amp;IF(O257=1,IF(OR(N257=1,M257=1,L257=1,K257=1,J257=1,I257=1),"-","")&amp;O$2,"")&amp;IF(P257=1,IF(I257=1," - ",IF(J257=1," - ",IF(K257=1," - ",IF(L257=1," - ",IF(M257=1," - ",IF(N257=1," - ",IF(O257=1," - ","")))))))&amp;P$2,"")</f>
        <v/>
      </c>
      <c r="S257" s="243">
        <f>SUM('b2'!$I257:$P257)</f>
        <v/>
      </c>
      <c r="T257" s="243">
        <f>IF(OR('b2'!$J257=1,'b2'!$K257=1,'b2'!$L257=1,'b2'!$M257=1,'b2'!$N257=1,'b2'!$O257=1,'b2'!$P257=1),"SI","NO")</f>
        <v/>
      </c>
      <c r="U257" s="243">
        <f>IF(OR('b2'!$K257=1,'b2'!$L257=1,'b2'!$M257=1,'b2'!$N257=1,'b2'!$O257=1,'b2'!$P257=1),"SI","NO")</f>
        <v/>
      </c>
      <c r="V257" s="244" t="n">
        <v>0</v>
      </c>
      <c r="W257" s="245" t="n">
        <v>0</v>
      </c>
      <c r="X257" s="245" t="n">
        <v>0</v>
      </c>
      <c r="Y257" s="244" t="n">
        <v>0</v>
      </c>
      <c r="Z257" s="245" t="n">
        <v>0</v>
      </c>
      <c r="AA257" s="245" t="n">
        <v>0</v>
      </c>
      <c r="AB257" s="244" t="n">
        <v>0</v>
      </c>
      <c r="AC257" s="245" t="n">
        <v>0</v>
      </c>
      <c r="AD257" s="245" t="n">
        <v>0</v>
      </c>
      <c r="AE257" s="244" t="n">
        <v>0</v>
      </c>
      <c r="AF257" s="245" t="n">
        <v>0</v>
      </c>
      <c r="AG257" s="245" t="n">
        <v>59</v>
      </c>
      <c r="AH257" s="244" t="n">
        <v>59</v>
      </c>
      <c r="AI257" s="245" t="n">
        <v>0</v>
      </c>
      <c r="AJ257" s="245" t="n">
        <v>59</v>
      </c>
      <c r="AK257" s="244" t="n">
        <v>59</v>
      </c>
      <c r="AL257" s="245" t="n">
        <v>0</v>
      </c>
      <c r="AM257" s="245" t="n">
        <v>59</v>
      </c>
      <c r="AN257" s="244" t="n">
        <v>59</v>
      </c>
      <c r="AO257" s="245" t="n">
        <v>0</v>
      </c>
      <c r="AP257" s="245" t="n">
        <v>59</v>
      </c>
      <c r="AQ257" s="244" t="n">
        <v>59</v>
      </c>
      <c r="AR257" s="244">
        <f>IF('b2'!$AQ257&gt;0,'b2'!$AQ257,IF('b2'!$AN257&gt;0,'b2'!$AN257,IF('b2'!$AK257&gt;0,'b2'!$AK257,IF('b2'!$AH257&gt;0,'b2'!$AH257,IF('b2'!$AE257&gt;0,'b2'!$AE257,IF('b2'!$AB257&gt;0,'b2'!$AB257,IF('b2'!$Y257&gt;0,'b2'!$Y257,IF('b2'!$V257&gt;0,'b2'!$V257," ---"))))))))</f>
        <v/>
      </c>
      <c r="AS257" s="246" t="n">
        <v>0</v>
      </c>
      <c r="AT257" s="246" t="n">
        <v>0</v>
      </c>
      <c r="AU257" s="246" t="n">
        <v>0</v>
      </c>
      <c r="AV257" s="246" t="n">
        <v>0</v>
      </c>
      <c r="AW257" s="246" t="n">
        <v>26</v>
      </c>
      <c r="AX257" s="246" t="n">
        <v>5</v>
      </c>
      <c r="AY257" s="246" t="n">
        <v>22</v>
      </c>
      <c r="AZ257" s="246" t="n">
        <v>0</v>
      </c>
      <c r="BA257" s="246" t="n">
        <v>24</v>
      </c>
      <c r="BB257" s="246" t="n">
        <v>0</v>
      </c>
      <c r="BC257" s="246" t="n">
        <v>22</v>
      </c>
      <c r="BD257" s="246" t="n">
        <v>3</v>
      </c>
      <c r="BE257" s="247" t="n">
        <v>0</v>
      </c>
      <c r="BF257" s="252" t="n">
        <v>0</v>
      </c>
      <c r="BG257" s="252" t="n">
        <v>0</v>
      </c>
      <c r="BH257" s="247" t="n">
        <v>0</v>
      </c>
      <c r="BI257" s="250" t="inlineStr">
        <is>
          <t>#REF!</t>
        </is>
      </c>
      <c r="BJ257" s="251" t="inlineStr">
        <is>
          <t>#REF!</t>
        </is>
      </c>
      <c r="BK257" s="252" t="n">
        <v>0</v>
      </c>
      <c r="BL257" s="252" t="n">
        <v>0</v>
      </c>
      <c r="BM257" s="247" t="n">
        <v>0</v>
      </c>
      <c r="BN257" s="250" t="inlineStr">
        <is>
          <t>#REF!</t>
        </is>
      </c>
      <c r="BO257" s="251" t="inlineStr">
        <is>
          <t>#REF!</t>
        </is>
      </c>
      <c r="BP257" s="248" t="n">
        <v>0</v>
      </c>
      <c r="BQ257" s="248" t="n">
        <v>0</v>
      </c>
      <c r="BR257" s="249" t="n">
        <v>0</v>
      </c>
      <c r="BS257" s="250" t="inlineStr">
        <is>
          <t>#REF!</t>
        </is>
      </c>
      <c r="BT257" s="251">
        <f>'[2]DATA CONSOLIDADA 2018-2025 '!$BR259-'b2'!$BO257</f>
        <v/>
      </c>
      <c r="BU257" s="248" t="n">
        <v>157351.02</v>
      </c>
      <c r="BV257" s="248" t="n">
        <v>489317.25</v>
      </c>
      <c r="BW257" s="249" t="n">
        <v>646668.27</v>
      </c>
      <c r="BX257" s="250" t="inlineStr">
        <is>
          <t>#REF!</t>
        </is>
      </c>
      <c r="BY257" s="251" t="inlineStr">
        <is>
          <t>#REF!</t>
        </is>
      </c>
      <c r="BZ257" s="248" t="n">
        <v>16300.15</v>
      </c>
      <c r="CA257" s="248" t="n">
        <v>996607.45</v>
      </c>
      <c r="CB257" s="249" t="n">
        <v>1012907.6</v>
      </c>
      <c r="CC257" s="250" t="inlineStr">
        <is>
          <t>#REF!</t>
        </is>
      </c>
      <c r="CD257" s="251">
        <f>'[2]DATA CONSOLIDADA 2018-2025 '!$CB259-'b2'!$BW257</f>
        <v/>
      </c>
      <c r="CE257" s="253" t="n">
        <v>4244</v>
      </c>
      <c r="CF257" s="253" t="n">
        <v>358882.853406</v>
      </c>
      <c r="CG257" s="254" t="n">
        <v>363126.853406</v>
      </c>
      <c r="CH257" s="250" t="inlineStr">
        <is>
          <t>#REF!</t>
        </is>
      </c>
      <c r="CI257" s="251">
        <f>'[2]DATA CONSOLIDADA 2018-2025 '!$CG259-'b2'!$CB257</f>
        <v/>
      </c>
      <c r="CJ257" s="247" t="inlineStr">
        <is>
          <t>#REF!</t>
        </is>
      </c>
      <c r="CK257" s="247" t="n">
        <v>52596.98863592</v>
      </c>
      <c r="CL257" s="247" t="n">
        <v>2405109.48732643</v>
      </c>
      <c r="CM257" s="247" t="n">
        <v>2457706.47596235</v>
      </c>
      <c r="CN257" s="247" t="inlineStr">
        <is>
          <t>#REF!</t>
        </is>
      </c>
      <c r="CO257" s="251">
        <f>'[2]DATA CONSOLIDADA 2018-2025 '!$CM259-'b2'!$CG257</f>
        <v/>
      </c>
      <c r="CP257" s="253" t="n">
        <v>0</v>
      </c>
      <c r="CQ257" s="253" t="n">
        <v>11800.15</v>
      </c>
      <c r="CR257" s="253" t="n">
        <v>0</v>
      </c>
      <c r="CS257" s="253" t="n">
        <v>1001107.43</v>
      </c>
      <c r="CT257" s="253" t="n">
        <v>0</v>
      </c>
      <c r="CU257" s="253" t="n">
        <v>0</v>
      </c>
      <c r="CV257" s="247" t="n">
        <v>1012907.58</v>
      </c>
      <c r="CW257" s="247" t="n">
        <v>2500</v>
      </c>
      <c r="CX257" s="247" t="n">
        <v>0</v>
      </c>
      <c r="CY257" s="247" t="n">
        <v>360626.853406</v>
      </c>
      <c r="CZ257" s="247" t="n">
        <v>0</v>
      </c>
      <c r="DA257" s="247" t="n">
        <v>0</v>
      </c>
      <c r="DB257" s="247" t="n">
        <v>363126.853406</v>
      </c>
      <c r="DC257" s="255" t="n">
        <v>0</v>
      </c>
      <c r="DD257" s="255" t="n">
        <v>4800</v>
      </c>
      <c r="DE257" s="255" t="n">
        <v>2452906.47596235</v>
      </c>
      <c r="DF257" s="255" t="n">
        <v>0</v>
      </c>
      <c r="DG257" s="255" t="n">
        <v>0</v>
      </c>
      <c r="DH257" s="255" t="n">
        <v>2457706.47596235</v>
      </c>
      <c r="DI257" s="256" t="n">
        <v>20602054480</v>
      </c>
      <c r="DJ257" s="257" t="inlineStr">
        <is>
          <t>COOPERATIVA AGRARIA ECOLOGICA DE MUJERES CAFETALERAS VILLA RICA</t>
        </is>
      </c>
      <c r="DK257" s="257" t="inlineStr">
        <is>
          <t>02 Cooperativa</t>
        </is>
      </c>
      <c r="DL257" s="258" t="n"/>
      <c r="DM257" s="258" t="n"/>
      <c r="DN257" s="258" t="n"/>
      <c r="DO257" s="258" t="n"/>
      <c r="DP257" s="258" t="n"/>
      <c r="DQ257" s="258" t="n"/>
      <c r="DR257" s="258" t="n"/>
      <c r="DS257" s="258" t="n"/>
      <c r="DT257" s="258" t="n"/>
      <c r="DU257" s="258" t="n"/>
      <c r="DV257" s="258" t="n"/>
      <c r="DW257" s="258" t="n"/>
      <c r="DX257" s="258" t="n"/>
      <c r="DY257" s="258" t="n"/>
      <c r="DZ257" s="258" t="n"/>
      <c r="EA257" s="258" t="n"/>
      <c r="EB257" s="258" t="n"/>
      <c r="EC257" s="258" t="n"/>
      <c r="ED257" s="258" t="n"/>
      <c r="EE257" s="258" t="n"/>
    </row>
    <row r="258" hidden="1" ht="47.25" customHeight="1">
      <c r="A258" s="240" t="inlineStr">
        <is>
          <t>COMUNIDADES NATIVAS RECOLECTORES DE CASTAÑA DE LA RESERVA COMUNAL AMARAKAERI- ECA-RCA</t>
        </is>
      </c>
      <c r="B258" s="240" t="inlineStr">
        <is>
          <t>CASTAÑA</t>
        </is>
      </c>
      <c r="C258" s="240" t="inlineStr">
        <is>
          <t>CASTAÑA</t>
        </is>
      </c>
      <c r="D258" s="240" t="inlineStr">
        <is>
          <t>MADRE DE DIOS</t>
        </is>
      </c>
      <c r="E258" s="240" t="inlineStr">
        <is>
          <t>170101</t>
        </is>
      </c>
      <c r="F258" s="240" t="inlineStr">
        <is>
          <t>MADRE DE DIOS</t>
        </is>
      </c>
      <c r="G258" s="240" t="inlineStr">
        <is>
          <t>TAMBOPATA</t>
        </is>
      </c>
      <c r="H258" s="240" t="inlineStr">
        <is>
          <t>TAMBOPATA</t>
        </is>
      </c>
      <c r="I258" s="241" t="n"/>
      <c r="J258" s="241" t="n">
        <v>1</v>
      </c>
      <c r="K258" s="241" t="n"/>
      <c r="L258" s="241" t="n"/>
      <c r="M258" s="241" t="n"/>
      <c r="N258" s="241" t="n"/>
      <c r="O258" s="241" t="n"/>
      <c r="P258" s="241" t="n"/>
      <c r="Q258" s="241" t="inlineStr">
        <is>
          <t>PAC</t>
        </is>
      </c>
      <c r="R258" s="242">
        <f>IF(I258=1,I$2,"")&amp;IF(J258=1,IF(I258=1,"-","")&amp;J$2,"")&amp;IF(K258=1,IF(OR(J258=1,I258=1),"-","")&amp;K$2,"")&amp;IF(L258=1,IF(OR(K258=1,J258=1,I258=1),"-","")&amp;L$2,"")&amp;IF(M258=1,IF(OR(L258=1,K258=1,J258=1,I258=1),"-","")&amp;M$2,"")&amp;IF(N258=1,IF(OR(M258=1,L258=1,K258=1,J258=1,I258=1),"-","")&amp;N$2,"")&amp;IF(O258=1,IF(OR(N258=1,M258=1,L258=1,K258=1,J258=1,I258=1),"-","")&amp;O$2,"")&amp;IF(P258=1,IF(I258=1," - ",IF(J258=1," - ",IF(K258=1," - ",IF(L258=1," - ",IF(M258=1," - ",IF(N258=1," - ",IF(O258=1," - ","")))))))&amp;P$2,"")</f>
        <v/>
      </c>
      <c r="S258" s="243">
        <f>SUM('b2'!$I258:$P258)</f>
        <v/>
      </c>
      <c r="T258" s="243">
        <f>IF(OR('b2'!$J258=1,'b2'!$K258=1,'b2'!$L258=1,'b2'!$M258=1,'b2'!$N258=1,'b2'!$O258=1,'b2'!$P258=1),"SI","NO")</f>
        <v/>
      </c>
      <c r="U258" s="243">
        <f>IF(OR('b2'!$K258=1,'b2'!$L258=1,'b2'!$M258=1,'b2'!$N258=1,'b2'!$O258=1,'b2'!$P258=1),"SI","NO")</f>
        <v/>
      </c>
      <c r="V258" s="244" t="n">
        <v>0</v>
      </c>
      <c r="W258" s="245" t="n">
        <v>44</v>
      </c>
      <c r="X258" s="245" t="n">
        <v>27</v>
      </c>
      <c r="Y258" s="244" t="n">
        <v>71</v>
      </c>
      <c r="Z258" s="245" t="n">
        <v>0</v>
      </c>
      <c r="AA258" s="245" t="n">
        <v>0</v>
      </c>
      <c r="AB258" s="244" t="n">
        <v>0</v>
      </c>
      <c r="AC258" s="245" t="n">
        <v>0</v>
      </c>
      <c r="AD258" s="245" t="n">
        <v>0</v>
      </c>
      <c r="AE258" s="244" t="n">
        <v>0</v>
      </c>
      <c r="AF258" s="245" t="n">
        <v>0</v>
      </c>
      <c r="AG258" s="245" t="n">
        <v>0</v>
      </c>
      <c r="AH258" s="244" t="n">
        <v>0</v>
      </c>
      <c r="AI258" s="245" t="n">
        <v>0</v>
      </c>
      <c r="AJ258" s="245" t="n">
        <v>0</v>
      </c>
      <c r="AK258" s="244" t="n">
        <v>0</v>
      </c>
      <c r="AL258" s="245" t="n">
        <v>0</v>
      </c>
      <c r="AM258" s="245" t="n">
        <v>0</v>
      </c>
      <c r="AN258" s="244" t="n">
        <v>0</v>
      </c>
      <c r="AO258" s="245" t="n">
        <v>0</v>
      </c>
      <c r="AP258" s="245" t="n">
        <v>0</v>
      </c>
      <c r="AQ258" s="244" t="n">
        <v>0</v>
      </c>
      <c r="AR258" s="244">
        <f>IF('b2'!$AQ258&gt;0,'b2'!$AQ258,IF('b2'!$AN258&gt;0,'b2'!$AN258,IF('b2'!$AK258&gt;0,'b2'!$AK258,IF('b2'!$AH258&gt;0,'b2'!$AH258,IF('b2'!$AE258&gt;0,'b2'!$AE258,IF('b2'!$AB258&gt;0,'b2'!$AB258,IF('b2'!$Y258&gt;0,'b2'!$Y258,IF('b2'!$V258&gt;0,'b2'!$V258," ---"))))))))</f>
        <v/>
      </c>
      <c r="AS258" s="246" t="n">
        <v>0</v>
      </c>
      <c r="AT258" s="246" t="n">
        <v>0</v>
      </c>
      <c r="AU258" s="246" t="n">
        <v>0</v>
      </c>
      <c r="AV258" s="246" t="n">
        <v>0</v>
      </c>
      <c r="AW258" s="246" t="n">
        <v>0</v>
      </c>
      <c r="AX258" s="246" t="n">
        <v>0</v>
      </c>
      <c r="AY258" s="246" t="n">
        <v>0</v>
      </c>
      <c r="AZ258" s="246" t="n">
        <v>0</v>
      </c>
      <c r="BA258" s="246" t="n">
        <v>0</v>
      </c>
      <c r="BB258" s="246" t="n">
        <v>0</v>
      </c>
      <c r="BC258" s="246" t="n">
        <v>0</v>
      </c>
      <c r="BD258" s="246" t="n">
        <v>0</v>
      </c>
      <c r="BE258" s="249" t="n">
        <v>0</v>
      </c>
      <c r="BF258" s="248" t="n">
        <v>0</v>
      </c>
      <c r="BG258" s="248" t="n">
        <v>0</v>
      </c>
      <c r="BH258" s="249" t="n">
        <v>0</v>
      </c>
      <c r="BI258" s="250" t="inlineStr">
        <is>
          <t>#REF!</t>
        </is>
      </c>
      <c r="BJ258" s="251" t="inlineStr">
        <is>
          <t>#REF!</t>
        </is>
      </c>
      <c r="BK258" s="252" t="n">
        <v>0</v>
      </c>
      <c r="BL258" s="252" t="n">
        <v>0</v>
      </c>
      <c r="BM258" s="249" t="n">
        <v>0</v>
      </c>
      <c r="BN258" s="250" t="inlineStr">
        <is>
          <t>#REF!</t>
        </is>
      </c>
      <c r="BO258" s="251" t="inlineStr">
        <is>
          <t>#REF!</t>
        </is>
      </c>
      <c r="BP258" s="259" t="n">
        <v>0</v>
      </c>
      <c r="BQ258" s="259" t="n">
        <v>0</v>
      </c>
      <c r="BR258" s="249" t="n">
        <v>0</v>
      </c>
      <c r="BS258" s="250" t="inlineStr">
        <is>
          <t>#REF!</t>
        </is>
      </c>
      <c r="BT258" s="251">
        <f>'[2]DATA CONSOLIDADA 2018-2025 '!$BR260-'b2'!$BO258</f>
        <v/>
      </c>
      <c r="BU258" s="248" t="n">
        <v>0</v>
      </c>
      <c r="BV258" s="248" t="n">
        <v>0</v>
      </c>
      <c r="BW258" s="249" t="n">
        <v>0</v>
      </c>
      <c r="BX258" s="250" t="inlineStr">
        <is>
          <t>#REF!</t>
        </is>
      </c>
      <c r="BY258" s="251" t="inlineStr">
        <is>
          <t>#REF!</t>
        </is>
      </c>
      <c r="BZ258" s="248" t="n">
        <v>0</v>
      </c>
      <c r="CA258" s="248" t="n">
        <v>0</v>
      </c>
      <c r="CB258" s="249" t="n">
        <v>0</v>
      </c>
      <c r="CC258" s="250" t="inlineStr">
        <is>
          <t>#REF!</t>
        </is>
      </c>
      <c r="CD258" s="251">
        <f>'[2]DATA CONSOLIDADA 2018-2025 '!$CB260-'b2'!$BW258</f>
        <v/>
      </c>
      <c r="CE258" s="253" t="n">
        <v>0</v>
      </c>
      <c r="CF258" s="253" t="n">
        <v>0</v>
      </c>
      <c r="CG258" s="254" t="n">
        <v>0</v>
      </c>
      <c r="CH258" s="250" t="inlineStr">
        <is>
          <t>#REF!</t>
        </is>
      </c>
      <c r="CI258" s="251">
        <f>'[2]DATA CONSOLIDADA 2018-2025 '!$CG260-'b2'!$CB258</f>
        <v/>
      </c>
      <c r="CJ258" s="247" t="inlineStr">
        <is>
          <t>#REF!</t>
        </is>
      </c>
      <c r="CK258" s="247" t="n">
        <v>0</v>
      </c>
      <c r="CL258" s="247" t="n">
        <v>0</v>
      </c>
      <c r="CM258" s="247" t="n">
        <v>0</v>
      </c>
      <c r="CN258" s="247" t="inlineStr">
        <is>
          <t>#REF!</t>
        </is>
      </c>
      <c r="CO258" s="251">
        <f>'[2]DATA CONSOLIDADA 2018-2025 '!$CM260-'b2'!$CG258</f>
        <v/>
      </c>
      <c r="CP258" s="253" t="n">
        <v>0</v>
      </c>
      <c r="CQ258" s="253" t="n">
        <v>0</v>
      </c>
      <c r="CR258" s="253" t="n">
        <v>0</v>
      </c>
      <c r="CS258" s="253" t="n">
        <v>0</v>
      </c>
      <c r="CT258" s="253" t="n">
        <v>0</v>
      </c>
      <c r="CU258" s="253" t="n">
        <v>0</v>
      </c>
      <c r="CV258" s="247" t="n">
        <v>0</v>
      </c>
      <c r="CW258" s="247" t="n">
        <v>0</v>
      </c>
      <c r="CX258" s="247" t="n">
        <v>0</v>
      </c>
      <c r="CY258" s="247" t="n">
        <v>0</v>
      </c>
      <c r="CZ258" s="247" t="n">
        <v>0</v>
      </c>
      <c r="DA258" s="247" t="n">
        <v>0</v>
      </c>
      <c r="DB258" s="247" t="n">
        <v>0</v>
      </c>
      <c r="DC258" s="255" t="n">
        <v>0</v>
      </c>
      <c r="DD258" s="255" t="n">
        <v>0</v>
      </c>
      <c r="DE258" s="255" t="n">
        <v>0</v>
      </c>
      <c r="DF258" s="255" t="n">
        <v>0</v>
      </c>
      <c r="DG258" s="255" t="n">
        <v>0</v>
      </c>
      <c r="DH258" s="255" t="n">
        <v>0</v>
      </c>
      <c r="DI258" s="256" t="n">
        <v>20490415603</v>
      </c>
      <c r="DJ258" s="257" t="inlineStr">
        <is>
          <t>EJECUTOR DE CONTRATO DE ADMINISTRACION DE LA RESERVA COMUNAL AMARAKAERI - ECA AMARAKAERI</t>
        </is>
      </c>
      <c r="DK258" s="257" t="inlineStr">
        <is>
          <t>01 Asociación</t>
        </is>
      </c>
      <c r="DL258" s="260" t="n"/>
      <c r="DM258" s="260" t="n"/>
      <c r="DN258" s="260" t="n"/>
      <c r="DO258" s="260" t="n"/>
      <c r="DP258" s="260" t="n"/>
      <c r="DQ258" s="260" t="n"/>
      <c r="DR258" s="260" t="n"/>
      <c r="DS258" s="260" t="n"/>
      <c r="DT258" s="260" t="n"/>
      <c r="DU258" s="260" t="n"/>
      <c r="DV258" s="260" t="n"/>
      <c r="DW258" s="260" t="n"/>
      <c r="DX258" s="260" t="n"/>
      <c r="DY258" s="260" t="n"/>
      <c r="DZ258" s="260" t="n"/>
      <c r="EA258" s="260" t="n"/>
      <c r="EB258" s="260" t="n"/>
      <c r="EC258" s="260" t="n"/>
      <c r="ED258" s="260" t="n"/>
      <c r="EE258" s="260" t="n"/>
    </row>
    <row r="259" hidden="1" ht="47.25" customHeight="1">
      <c r="A259" s="240" t="inlineStr">
        <is>
          <t>ASOCIACION DE PRODUCTORES AGROPECUARIOS DE LA PROVINCIA DE MORROPON</t>
        </is>
      </c>
      <c r="B259" s="240" t="inlineStr">
        <is>
          <t>FRIJOL CAUPI</t>
        </is>
      </c>
      <c r="C259" s="240" t="inlineStr">
        <is>
          <t>FRIJOL CAUPI</t>
        </is>
      </c>
      <c r="D259" s="240" t="inlineStr">
        <is>
          <t>PIURA</t>
        </is>
      </c>
      <c r="E259" s="240" t="inlineStr">
        <is>
          <t>200405</t>
        </is>
      </c>
      <c r="F259" s="240" t="inlineStr">
        <is>
          <t>PIURA</t>
        </is>
      </c>
      <c r="G259" s="240" t="inlineStr">
        <is>
          <t>MORROPON</t>
        </is>
      </c>
      <c r="H259" s="240" t="inlineStr">
        <is>
          <t>MORROPON</t>
        </is>
      </c>
      <c r="I259" s="241" t="n"/>
      <c r="J259" s="241" t="n">
        <v>1</v>
      </c>
      <c r="K259" s="241" t="n">
        <v>1</v>
      </c>
      <c r="L259" s="241" t="n">
        <v>1</v>
      </c>
      <c r="M259" s="241" t="n">
        <v>1</v>
      </c>
      <c r="N259" s="241" t="n"/>
      <c r="O259" s="241" t="n"/>
      <c r="P259" s="241" t="n"/>
      <c r="Q259" s="241" t="inlineStr">
        <is>
          <t>PAC</t>
        </is>
      </c>
      <c r="R259" s="242">
        <f>IF(I259=1,I$2,"")&amp;IF(J259=1,IF(I259=1,"-","")&amp;J$2,"")&amp;IF(K259=1,IF(OR(J259=1,I259=1),"-","")&amp;K$2,"")&amp;IF(L259=1,IF(OR(K259=1,J259=1,I259=1),"-","")&amp;L$2,"")&amp;IF(M259=1,IF(OR(L259=1,K259=1,J259=1,I259=1),"-","")&amp;M$2,"")&amp;IF(N259=1,IF(OR(M259=1,L259=1,K259=1,J259=1,I259=1),"-","")&amp;N$2,"")&amp;IF(O259=1,IF(OR(N259=1,M259=1,L259=1,K259=1,J259=1,I259=1),"-","")&amp;O$2,"")&amp;IF(P259=1,IF(I259=1," - ",IF(J259=1," - ",IF(K259=1," - ",IF(L259=1," - ",IF(M259=1," - ",IF(N259=1," - ",IF(O259=1," - ","")))))))&amp;P$2,"")</f>
        <v/>
      </c>
      <c r="S259" s="243">
        <f>SUM('b2'!$I259:$P259)</f>
        <v/>
      </c>
      <c r="T259" s="243">
        <f>IF(OR('b2'!$J259=1,'b2'!$K259=1,'b2'!$L259=1,'b2'!$M259=1,'b2'!$N259=1,'b2'!$O259=1,'b2'!$P259=1),"SI","NO")</f>
        <v/>
      </c>
      <c r="U259" s="243">
        <f>IF(OR('b2'!$K259=1,'b2'!$L259=1,'b2'!$M259=1,'b2'!$N259=1,'b2'!$O259=1,'b2'!$P259=1),"SI","NO")</f>
        <v/>
      </c>
      <c r="V259" s="244" t="n">
        <v>0</v>
      </c>
      <c r="W259" s="245" t="n">
        <v>63</v>
      </c>
      <c r="X259" s="245" t="n">
        <v>7</v>
      </c>
      <c r="Y259" s="244" t="n">
        <v>70</v>
      </c>
      <c r="Z259" s="245" t="n">
        <v>76</v>
      </c>
      <c r="AA259" s="245" t="n">
        <v>8</v>
      </c>
      <c r="AB259" s="244" t="n">
        <v>84</v>
      </c>
      <c r="AC259" s="245" t="n">
        <v>76</v>
      </c>
      <c r="AD259" s="245" t="n">
        <v>9</v>
      </c>
      <c r="AE259" s="244" t="n">
        <v>85</v>
      </c>
      <c r="AF259" s="245" t="n">
        <v>76</v>
      </c>
      <c r="AG259" s="245" t="n">
        <v>9</v>
      </c>
      <c r="AH259" s="244" t="n">
        <v>85</v>
      </c>
      <c r="AI259" s="245" t="n">
        <v>0</v>
      </c>
      <c r="AJ259" s="245" t="n">
        <v>0</v>
      </c>
      <c r="AK259" s="244" t="n">
        <v>0</v>
      </c>
      <c r="AL259" s="245" t="n">
        <v>0</v>
      </c>
      <c r="AM259" s="245" t="n">
        <v>0</v>
      </c>
      <c r="AN259" s="244" t="n">
        <v>0</v>
      </c>
      <c r="AO259" s="245" t="n">
        <v>0</v>
      </c>
      <c r="AP259" s="245" t="n">
        <v>0</v>
      </c>
      <c r="AQ259" s="244" t="n">
        <v>0</v>
      </c>
      <c r="AR259" s="244">
        <f>IF('b2'!$AQ259&gt;0,'b2'!$AQ259,IF('b2'!$AN259&gt;0,'b2'!$AN259,IF('b2'!$AK259&gt;0,'b2'!$AK259,IF('b2'!$AH259&gt;0,'b2'!$AH259,IF('b2'!$AE259&gt;0,'b2'!$AE259,IF('b2'!$AB259&gt;0,'b2'!$AB259,IF('b2'!$Y259&gt;0,'b2'!$Y259,IF('b2'!$V259&gt;0,'b2'!$V259," ---"))))))))</f>
        <v/>
      </c>
      <c r="AS259" s="246" t="n">
        <v>63</v>
      </c>
      <c r="AT259" s="246" t="n">
        <v>9</v>
      </c>
      <c r="AU259" s="246" t="n">
        <v>103</v>
      </c>
      <c r="AV259" s="246" t="n">
        <v>13</v>
      </c>
      <c r="AW259" s="246" t="n">
        <v>30</v>
      </c>
      <c r="AX259" s="246" t="n">
        <v>4</v>
      </c>
      <c r="AY259" s="246" t="n">
        <v>0</v>
      </c>
      <c r="AZ259" s="246" t="n">
        <v>0</v>
      </c>
      <c r="BA259" s="246" t="n">
        <v>0</v>
      </c>
      <c r="BB259" s="246" t="n">
        <v>0</v>
      </c>
      <c r="BC259" s="246" t="n">
        <v>0</v>
      </c>
      <c r="BD259" s="246" t="n">
        <v>0</v>
      </c>
      <c r="BE259" s="247" t="n">
        <v>0</v>
      </c>
      <c r="BF259" s="248" t="n">
        <v>0</v>
      </c>
      <c r="BG259" s="248" t="n">
        <v>0</v>
      </c>
      <c r="BH259" s="249" t="n">
        <v>0</v>
      </c>
      <c r="BI259" s="250" t="inlineStr">
        <is>
          <t>#REF!</t>
        </is>
      </c>
      <c r="BJ259" s="251" t="inlineStr">
        <is>
          <t>#REF!</t>
        </is>
      </c>
      <c r="BK259" s="248" t="n">
        <v>0</v>
      </c>
      <c r="BL259" s="248" t="n">
        <v>0</v>
      </c>
      <c r="BM259" s="249" t="n">
        <v>0</v>
      </c>
      <c r="BN259" s="250" t="inlineStr">
        <is>
          <t>#REF!</t>
        </is>
      </c>
      <c r="BO259" s="251" t="inlineStr">
        <is>
          <t>#REF!</t>
        </is>
      </c>
      <c r="BP259" s="248" t="n">
        <v>0</v>
      </c>
      <c r="BQ259" s="248" t="n">
        <v>0</v>
      </c>
      <c r="BR259" s="249" t="n">
        <v>0</v>
      </c>
      <c r="BS259" s="250" t="inlineStr">
        <is>
          <t>#REF!</t>
        </is>
      </c>
      <c r="BT259" s="251">
        <f>'[2]DATA CONSOLIDADA 2018-2025 '!$BR261-'b2'!$BO259</f>
        <v/>
      </c>
      <c r="BU259" s="248" t="n">
        <v>0</v>
      </c>
      <c r="BV259" s="248" t="n">
        <v>0</v>
      </c>
      <c r="BW259" s="249" t="n">
        <v>0</v>
      </c>
      <c r="BX259" s="250" t="inlineStr">
        <is>
          <t>#REF!</t>
        </is>
      </c>
      <c r="BY259" s="251" t="inlineStr">
        <is>
          <t>#REF!</t>
        </is>
      </c>
      <c r="BZ259" s="248" t="n">
        <v>0</v>
      </c>
      <c r="CA259" s="248" t="n">
        <v>0</v>
      </c>
      <c r="CB259" s="249" t="n">
        <v>0</v>
      </c>
      <c r="CC259" s="250" t="inlineStr">
        <is>
          <t>#REF!</t>
        </is>
      </c>
      <c r="CD259" s="251">
        <f>'[2]DATA CONSOLIDADA 2018-2025 '!$CB261-'b2'!$BW259</f>
        <v/>
      </c>
      <c r="CE259" s="253" t="n">
        <v>0</v>
      </c>
      <c r="CF259" s="253" t="n">
        <v>0</v>
      </c>
      <c r="CG259" s="254" t="n">
        <v>0</v>
      </c>
      <c r="CH259" s="250" t="inlineStr">
        <is>
          <t>#REF!</t>
        </is>
      </c>
      <c r="CI259" s="251">
        <f>'[2]DATA CONSOLIDADA 2018-2025 '!$CG261-'b2'!$CB259</f>
        <v/>
      </c>
      <c r="CJ259" s="247" t="inlineStr">
        <is>
          <t>#REF!</t>
        </is>
      </c>
      <c r="CK259" s="247" t="n">
        <v>0</v>
      </c>
      <c r="CL259" s="247" t="n">
        <v>0</v>
      </c>
      <c r="CM259" s="247" t="n">
        <v>0</v>
      </c>
      <c r="CN259" s="247" t="inlineStr">
        <is>
          <t>#REF!</t>
        </is>
      </c>
      <c r="CO259" s="251">
        <f>'[2]DATA CONSOLIDADA 2018-2025 '!$CM261-'b2'!$CG259</f>
        <v/>
      </c>
      <c r="CP259" s="253" t="n">
        <v>0</v>
      </c>
      <c r="CQ259" s="253" t="n">
        <v>0</v>
      </c>
      <c r="CR259" s="253" t="n">
        <v>0</v>
      </c>
      <c r="CS259" s="253" t="n">
        <v>0</v>
      </c>
      <c r="CT259" s="253" t="n">
        <v>0</v>
      </c>
      <c r="CU259" s="253" t="n">
        <v>0</v>
      </c>
      <c r="CV259" s="247" t="n">
        <v>0</v>
      </c>
      <c r="CW259" s="247" t="n">
        <v>0</v>
      </c>
      <c r="CX259" s="247" t="n">
        <v>0</v>
      </c>
      <c r="CY259" s="247" t="n">
        <v>0</v>
      </c>
      <c r="CZ259" s="247" t="n">
        <v>0</v>
      </c>
      <c r="DA259" s="247" t="n">
        <v>0</v>
      </c>
      <c r="DB259" s="247" t="n">
        <v>0</v>
      </c>
      <c r="DC259" s="255" t="n">
        <v>0</v>
      </c>
      <c r="DD259" s="255" t="n">
        <v>0</v>
      </c>
      <c r="DE259" s="255" t="n">
        <v>0</v>
      </c>
      <c r="DF259" s="255" t="n">
        <v>0</v>
      </c>
      <c r="DG259" s="255" t="n">
        <v>0</v>
      </c>
      <c r="DH259" s="255" t="n">
        <v>0</v>
      </c>
      <c r="DI259" s="256" t="n">
        <v>20525839690</v>
      </c>
      <c r="DJ259" s="257" t="inlineStr">
        <is>
          <t>ASOCIACION DE PRODUCTORES AGROPECUARIOS DE LA PROVINCIA DE MORROPON</t>
        </is>
      </c>
      <c r="DK259" s="257" t="inlineStr">
        <is>
          <t>01 Asociación</t>
        </is>
      </c>
      <c r="DL259" s="258" t="n"/>
      <c r="DM259" s="258" t="n"/>
      <c r="DN259" s="258" t="n"/>
      <c r="DO259" s="258" t="n"/>
      <c r="DP259" s="258" t="n"/>
      <c r="DQ259" s="258" t="n"/>
      <c r="DR259" s="258" t="n"/>
      <c r="DS259" s="258" t="n"/>
      <c r="DT259" s="258" t="n"/>
      <c r="DU259" s="258" t="n"/>
      <c r="DV259" s="258" t="n"/>
      <c r="DW259" s="258" t="n"/>
      <c r="DX259" s="258" t="n"/>
      <c r="DY259" s="258" t="n"/>
      <c r="DZ259" s="258" t="n"/>
      <c r="EA259" s="258" t="n"/>
      <c r="EB259" s="258" t="n"/>
      <c r="EC259" s="258" t="n"/>
      <c r="ED259" s="258" t="n"/>
      <c r="EE259" s="258" t="n"/>
    </row>
    <row r="260" hidden="1" ht="47.25" customHeight="1">
      <c r="A260" s="240" t="inlineStr">
        <is>
          <t>COOPERATIVA AGRARIA ECOLOGICA Y SOLIDARIA PIURA</t>
        </is>
      </c>
      <c r="B260" s="240" t="inlineStr">
        <is>
          <t>PANELA</t>
        </is>
      </c>
      <c r="C260" s="240" t="inlineStr">
        <is>
          <t>PANELA</t>
        </is>
      </c>
      <c r="D260" s="240" t="inlineStr">
        <is>
          <t>PIURA</t>
        </is>
      </c>
      <c r="E260" s="240" t="inlineStr">
        <is>
          <t>200205</t>
        </is>
      </c>
      <c r="F260" s="240" t="inlineStr">
        <is>
          <t>PIURA</t>
        </is>
      </c>
      <c r="G260" s="240" t="inlineStr">
        <is>
          <t>AYABACA</t>
        </is>
      </c>
      <c r="H260" s="240" t="inlineStr">
        <is>
          <t>MONTERO</t>
        </is>
      </c>
      <c r="I260" s="241" t="n"/>
      <c r="J260" s="241" t="n">
        <v>1</v>
      </c>
      <c r="K260" s="241" t="n">
        <v>1</v>
      </c>
      <c r="L260" s="241" t="n">
        <v>1</v>
      </c>
      <c r="M260" s="241" t="n">
        <v>1</v>
      </c>
      <c r="N260" s="241" t="n">
        <v>1</v>
      </c>
      <c r="O260" s="241" t="n">
        <v>1</v>
      </c>
      <c r="P260" s="241" t="n">
        <v>1</v>
      </c>
      <c r="Q260" s="241" t="inlineStr">
        <is>
          <t>PAC</t>
        </is>
      </c>
      <c r="R260" s="242">
        <f>IF(I260=1,I$2,"")&amp;IF(J260=1,IF(I260=1,"-","")&amp;J$2,"")&amp;IF(K260=1,IF(OR(J260=1,I260=1),"-","")&amp;K$2,"")&amp;IF(L260=1,IF(OR(K260=1,J260=1,I260=1),"-","")&amp;L$2,"")&amp;IF(M260=1,IF(OR(L260=1,K260=1,J260=1,I260=1),"-","")&amp;M$2,"")&amp;IF(N260=1,IF(OR(M260=1,L260=1,K260=1,J260=1,I260=1),"-","")&amp;N$2,"")&amp;IF(O260=1,IF(OR(N260=1,M260=1,L260=1,K260=1,J260=1,I260=1),"-","")&amp;O$2,"")&amp;IF(P260=1,IF(I260=1," - ",IF(J260=1," - ",IF(K260=1," - ",IF(L260=1," - ",IF(M260=1," - ",IF(N260=1," - ",IF(O260=1," - ","")))))))&amp;P$2,"")</f>
        <v/>
      </c>
      <c r="S260" s="243">
        <f>SUM('b2'!$I260:$P260)</f>
        <v/>
      </c>
      <c r="T260" s="243">
        <f>IF(OR('b2'!$J260=1,'b2'!$K260=1,'b2'!$L260=1,'b2'!$M260=1,'b2'!$N260=1,'b2'!$O260=1,'b2'!$P260=1),"SI","NO")</f>
        <v/>
      </c>
      <c r="U260" s="243">
        <f>IF(OR('b2'!$K260=1,'b2'!$L260=1,'b2'!$M260=1,'b2'!$N260=1,'b2'!$O260=1,'b2'!$P260=1),"SI","NO")</f>
        <v/>
      </c>
      <c r="V260" s="244" t="n">
        <v>0</v>
      </c>
      <c r="W260" s="245" t="n">
        <v>109</v>
      </c>
      <c r="X260" s="245" t="n">
        <v>15</v>
      </c>
      <c r="Y260" s="244" t="n">
        <v>124</v>
      </c>
      <c r="Z260" s="245" t="n">
        <v>122</v>
      </c>
      <c r="AA260" s="245" t="n">
        <v>18</v>
      </c>
      <c r="AB260" s="244" t="n">
        <v>140</v>
      </c>
      <c r="AC260" s="245" t="n">
        <v>134</v>
      </c>
      <c r="AD260" s="245" t="n">
        <v>14</v>
      </c>
      <c r="AE260" s="244" t="n">
        <v>148</v>
      </c>
      <c r="AF260" s="245" t="n">
        <v>134</v>
      </c>
      <c r="AG260" s="245" t="n">
        <v>14</v>
      </c>
      <c r="AH260" s="244" t="n">
        <v>148</v>
      </c>
      <c r="AI260" s="245" t="n">
        <v>134</v>
      </c>
      <c r="AJ260" s="245" t="n">
        <v>14</v>
      </c>
      <c r="AK260" s="244" t="n">
        <v>148</v>
      </c>
      <c r="AL260" s="245" t="n">
        <v>134</v>
      </c>
      <c r="AM260" s="245" t="n">
        <v>14</v>
      </c>
      <c r="AN260" s="244" t="n">
        <v>148</v>
      </c>
      <c r="AO260" s="245" t="n">
        <v>112</v>
      </c>
      <c r="AP260" s="245" t="n">
        <v>9</v>
      </c>
      <c r="AQ260" s="244" t="n">
        <v>121</v>
      </c>
      <c r="AR260" s="244">
        <f>IF('b2'!$AQ260&gt;0,'b2'!$AQ260,IF('b2'!$AN260&gt;0,'b2'!$AN260,IF('b2'!$AK260&gt;0,'b2'!$AK260,IF('b2'!$AH260&gt;0,'b2'!$AH260,IF('b2'!$AE260&gt;0,'b2'!$AE260,IF('b2'!$AB260&gt;0,'b2'!$AB260,IF('b2'!$Y260&gt;0,'b2'!$Y260,IF('b2'!$V260&gt;0,'b2'!$V260," ---"))))))))</f>
        <v/>
      </c>
      <c r="AS260" s="246" t="n">
        <v>74</v>
      </c>
      <c r="AT260" s="246" t="n">
        <v>9</v>
      </c>
      <c r="AU260" s="246" t="n">
        <v>70</v>
      </c>
      <c r="AV260" s="246" t="n">
        <v>12</v>
      </c>
      <c r="AW260" s="246" t="n">
        <v>86</v>
      </c>
      <c r="AX260" s="246" t="n">
        <v>11</v>
      </c>
      <c r="AY260" s="246" t="n">
        <v>82</v>
      </c>
      <c r="AZ260" s="246" t="n">
        <v>7</v>
      </c>
      <c r="BA260" s="246" t="n">
        <v>71</v>
      </c>
      <c r="BB260" s="246" t="n">
        <v>7</v>
      </c>
      <c r="BC260" s="246" t="n">
        <v>56</v>
      </c>
      <c r="BD260" s="246" t="n">
        <v>4</v>
      </c>
      <c r="BE260" s="247" t="n">
        <v>0</v>
      </c>
      <c r="BF260" s="248" t="n">
        <v>307612.99</v>
      </c>
      <c r="BG260" s="248" t="n">
        <v>698475.97</v>
      </c>
      <c r="BH260" s="249" t="n">
        <v>1006088.96</v>
      </c>
      <c r="BI260" s="250" t="inlineStr">
        <is>
          <t>#REF!</t>
        </is>
      </c>
      <c r="BJ260" s="251" t="inlineStr">
        <is>
          <t>#REF!</t>
        </is>
      </c>
      <c r="BK260" s="248" t="n">
        <v>686148.1</v>
      </c>
      <c r="BL260" s="248" t="n">
        <v>1025900.29</v>
      </c>
      <c r="BM260" s="249" t="n">
        <v>1712048.39</v>
      </c>
      <c r="BN260" s="250" t="inlineStr">
        <is>
          <t>#REF!</t>
        </is>
      </c>
      <c r="BO260" s="251" t="inlineStr">
        <is>
          <t>#REF!</t>
        </is>
      </c>
      <c r="BP260" s="248" t="n">
        <v>563567.62</v>
      </c>
      <c r="BQ260" s="248" t="n">
        <v>831438.22</v>
      </c>
      <c r="BR260" s="249" t="n">
        <v>1395005.84</v>
      </c>
      <c r="BS260" s="250" t="inlineStr">
        <is>
          <t>#REF!</t>
        </is>
      </c>
      <c r="BT260" s="251">
        <f>'[2]DATA CONSOLIDADA 2018-2025 '!$BR262-'b2'!$BO260</f>
        <v/>
      </c>
      <c r="BU260" s="248" t="n">
        <v>668236.84</v>
      </c>
      <c r="BV260" s="248" t="n">
        <v>1017817.89</v>
      </c>
      <c r="BW260" s="249" t="n">
        <v>1686054.73</v>
      </c>
      <c r="BX260" s="250" t="inlineStr">
        <is>
          <t>#REF!</t>
        </is>
      </c>
      <c r="BY260" s="251" t="inlineStr">
        <is>
          <t>#REF!</t>
        </is>
      </c>
      <c r="BZ260" s="248" t="n">
        <v>500956.3</v>
      </c>
      <c r="CA260" s="248" t="n">
        <v>1857056.28</v>
      </c>
      <c r="CB260" s="249" t="n">
        <v>2358012.58</v>
      </c>
      <c r="CC260" s="250" t="inlineStr">
        <is>
          <t>#REF!</t>
        </is>
      </c>
      <c r="CD260" s="251">
        <f>'[2]DATA CONSOLIDADA 2018-2025 '!$CB262-'b2'!$BW260</f>
        <v/>
      </c>
      <c r="CE260" s="253" t="n">
        <v>561609.5618824</v>
      </c>
      <c r="CF260" s="253" t="n">
        <v>553382.103</v>
      </c>
      <c r="CG260" s="254" t="n">
        <v>1114991.6648824</v>
      </c>
      <c r="CH260" s="250" t="inlineStr">
        <is>
          <t>#REF!</t>
        </is>
      </c>
      <c r="CI260" s="251">
        <f>'[2]DATA CONSOLIDADA 2018-2025 '!$CG262-'b2'!$CB260</f>
        <v/>
      </c>
      <c r="CJ260" s="247" t="inlineStr">
        <is>
          <t>#REF!</t>
        </is>
      </c>
      <c r="CK260" s="247" t="n">
        <v>532532.87428</v>
      </c>
      <c r="CL260" s="247" t="n">
        <v>1240703.8855</v>
      </c>
      <c r="CM260" s="247" t="n">
        <v>1773236.75978</v>
      </c>
      <c r="CN260" s="247" t="inlineStr">
        <is>
          <t>#REF!</t>
        </is>
      </c>
      <c r="CO260" s="251">
        <f>'[2]DATA CONSOLIDADA 2018-2025 '!$CM262-'b2'!$CG260</f>
        <v/>
      </c>
      <c r="CP260" s="253" t="n">
        <v>2522.399742</v>
      </c>
      <c r="CQ260" s="253" t="n">
        <v>0</v>
      </c>
      <c r="CR260" s="253" t="n">
        <v>0</v>
      </c>
      <c r="CS260" s="253" t="n">
        <v>2355490.181452</v>
      </c>
      <c r="CT260" s="253" t="n">
        <v>0</v>
      </c>
      <c r="CU260" s="253" t="n">
        <v>0</v>
      </c>
      <c r="CV260" s="247" t="n">
        <v>2358012.581194</v>
      </c>
      <c r="CW260" s="247" t="n">
        <v>359.99912</v>
      </c>
      <c r="CX260" s="247" t="n">
        <v>0</v>
      </c>
      <c r="CY260" s="247" t="n">
        <v>1114631.6657624</v>
      </c>
      <c r="CZ260" s="247" t="n">
        <v>0</v>
      </c>
      <c r="DA260" s="247" t="n">
        <v>0</v>
      </c>
      <c r="DB260" s="247" t="n">
        <v>1114991.6648824</v>
      </c>
      <c r="DC260" s="255" t="n">
        <v>1178.23944</v>
      </c>
      <c r="DD260" s="255" t="n">
        <v>0</v>
      </c>
      <c r="DE260" s="255" t="n">
        <v>1772058.52034</v>
      </c>
      <c r="DF260" s="255" t="n">
        <v>0</v>
      </c>
      <c r="DG260" s="255" t="n">
        <v>0</v>
      </c>
      <c r="DH260" s="255" t="n">
        <v>1773236.75978</v>
      </c>
      <c r="DI260" s="256" t="n">
        <v>20525955843</v>
      </c>
      <c r="DJ260" s="257" t="inlineStr">
        <is>
          <t>COOPERATIVA AGRARIA ECOLÓGICA Y SOLIDARIA PIURA - CAES PIURA</t>
        </is>
      </c>
      <c r="DK260" s="257" t="inlineStr">
        <is>
          <t>02 Cooperativa</t>
        </is>
      </c>
      <c r="DL260" s="258" t="n"/>
      <c r="DM260" s="258" t="n"/>
      <c r="DN260" s="258" t="n"/>
      <c r="DO260" s="258" t="n"/>
      <c r="DP260" s="258" t="n"/>
      <c r="DQ260" s="258" t="n"/>
      <c r="DR260" s="258" t="n"/>
      <c r="DS260" s="258" t="n"/>
      <c r="DT260" s="258" t="n"/>
      <c r="DU260" s="258" t="n"/>
      <c r="DV260" s="258" t="n"/>
      <c r="DW260" s="258" t="n"/>
      <c r="DX260" s="258" t="n"/>
      <c r="DY260" s="258" t="n"/>
      <c r="DZ260" s="258" t="n"/>
      <c r="EA260" s="258" t="n"/>
      <c r="EB260" s="258" t="n"/>
      <c r="EC260" s="258" t="n"/>
      <c r="ED260" s="258" t="n"/>
      <c r="EE260" s="258" t="n"/>
    </row>
    <row r="261" ht="47.25" customHeight="1">
      <c r="A261" s="240" t="inlineStr">
        <is>
          <t>ASOCIACION DE PRODUCTORES AGROPECUARIOS ARTESANALES E INDUSTRIALES SAN FRANCISCO DE LOMA LARGA</t>
        </is>
      </c>
      <c r="B261" s="240" t="inlineStr">
        <is>
          <t>CACAO</t>
        </is>
      </c>
      <c r="C261" s="240" t="inlineStr">
        <is>
          <t>CACAO</t>
        </is>
      </c>
      <c r="D261" s="240" t="inlineStr">
        <is>
          <t>PIURA</t>
        </is>
      </c>
      <c r="E261" s="240" t="inlineStr">
        <is>
          <t>200306</t>
        </is>
      </c>
      <c r="F261" s="240" t="inlineStr">
        <is>
          <t>PIURA</t>
        </is>
      </c>
      <c r="G261" s="240" t="inlineStr">
        <is>
          <t>HUANCABAMBA</t>
        </is>
      </c>
      <c r="H261" s="240" t="inlineStr">
        <is>
          <t>SAN MIGUEL DE EL FAIQUE</t>
        </is>
      </c>
      <c r="I261" s="241" t="n">
        <v>1</v>
      </c>
      <c r="J261" s="241" t="n">
        <v>1</v>
      </c>
      <c r="K261" s="241" t="n"/>
      <c r="L261" s="241" t="n"/>
      <c r="M261" s="241" t="n"/>
      <c r="N261" s="241" t="n"/>
      <c r="O261" s="241" t="n"/>
      <c r="P261" s="241" t="n"/>
      <c r="Q261" s="241" t="inlineStr">
        <is>
          <t>PAC</t>
        </is>
      </c>
      <c r="R261" s="242">
        <f>IF(I261=1,I$2,"")&amp;IF(J261=1,IF(I261=1,"-","")&amp;J$2,"")&amp;IF(K261=1,IF(OR(J261=1,I261=1),"-","")&amp;K$2,"")&amp;IF(L261=1,IF(OR(K261=1,J261=1,I261=1),"-","")&amp;L$2,"")&amp;IF(M261=1,IF(OR(L261=1,K261=1,J261=1,I261=1),"-","")&amp;M$2,"")&amp;IF(N261=1,IF(OR(M261=1,L261=1,K261=1,J261=1,I261=1),"-","")&amp;N$2,"")&amp;IF(O261=1,IF(OR(N261=1,M261=1,L261=1,K261=1,J261=1,I261=1),"-","")&amp;O$2,"")&amp;IF(P261=1,IF(I261=1," - ",IF(J261=1," - ",IF(K261=1," - ",IF(L261=1," - ",IF(M261=1," - ",IF(N261=1," - ",IF(O261=1," - ","")))))))&amp;P$2,"")</f>
        <v/>
      </c>
      <c r="S261" s="243">
        <f>SUM('b2'!$I261:$P261)</f>
        <v/>
      </c>
      <c r="T261" s="243">
        <f>IF(OR('b2'!$J261=1,'b2'!$K261=1,'b2'!$L261=1,'b2'!$M261=1,'b2'!$N261=1,'b2'!$O261=1,'b2'!$P261=1),"SI","NO")</f>
        <v/>
      </c>
      <c r="U261" s="243">
        <f>IF(OR('b2'!$K261=1,'b2'!$L261=1,'b2'!$M261=1,'b2'!$N261=1,'b2'!$O261=1,'b2'!$P261=1),"SI","NO")</f>
        <v/>
      </c>
      <c r="V261" s="244" t="n">
        <v>43</v>
      </c>
      <c r="W261" s="245" t="n">
        <v>21</v>
      </c>
      <c r="X261" s="245" t="n">
        <v>4</v>
      </c>
      <c r="Y261" s="244" t="n">
        <v>25</v>
      </c>
      <c r="Z261" s="245" t="n">
        <v>0</v>
      </c>
      <c r="AA261" s="245" t="n">
        <v>0</v>
      </c>
      <c r="AB261" s="244" t="n">
        <v>0</v>
      </c>
      <c r="AC261" s="245" t="n">
        <v>0</v>
      </c>
      <c r="AD261" s="245" t="n">
        <v>0</v>
      </c>
      <c r="AE261" s="244" t="n">
        <v>0</v>
      </c>
      <c r="AF261" s="245" t="n">
        <v>0</v>
      </c>
      <c r="AG261" s="245" t="n">
        <v>0</v>
      </c>
      <c r="AH261" s="244" t="n">
        <v>0</v>
      </c>
      <c r="AI261" s="245" t="n">
        <v>0</v>
      </c>
      <c r="AJ261" s="245" t="n">
        <v>0</v>
      </c>
      <c r="AK261" s="244" t="n">
        <v>0</v>
      </c>
      <c r="AL261" s="245" t="n">
        <v>0</v>
      </c>
      <c r="AM261" s="245" t="n">
        <v>0</v>
      </c>
      <c r="AN261" s="244" t="n">
        <v>0</v>
      </c>
      <c r="AO261" s="245" t="n">
        <v>0</v>
      </c>
      <c r="AP261" s="245" t="n">
        <v>0</v>
      </c>
      <c r="AQ261" s="244" t="n">
        <v>0</v>
      </c>
      <c r="AR261" s="244">
        <f>IF('b2'!$AQ261&gt;0,'b2'!$AQ261,IF('b2'!$AN261&gt;0,'b2'!$AN261,IF('b2'!$AK261&gt;0,'b2'!$AK261,IF('b2'!$AH261&gt;0,'b2'!$AH261,IF('b2'!$AE261&gt;0,'b2'!$AE261,IF('b2'!$AB261&gt;0,'b2'!$AB261,IF('b2'!$Y261&gt;0,'b2'!$Y261,IF('b2'!$V261&gt;0,'b2'!$V261," ---"))))))))</f>
        <v/>
      </c>
      <c r="AS261" s="246" t="n">
        <v>0</v>
      </c>
      <c r="AT261" s="246" t="n">
        <v>0</v>
      </c>
      <c r="AU261" s="246" t="n">
        <v>0</v>
      </c>
      <c r="AV261" s="246" t="n">
        <v>0</v>
      </c>
      <c r="AW261" s="246" t="n">
        <v>0</v>
      </c>
      <c r="AX261" s="246" t="n">
        <v>0</v>
      </c>
      <c r="AY261" s="246" t="n">
        <v>0</v>
      </c>
      <c r="AZ261" s="246" t="n">
        <v>0</v>
      </c>
      <c r="BA261" s="246" t="n">
        <v>0</v>
      </c>
      <c r="BB261" s="246" t="n">
        <v>0</v>
      </c>
      <c r="BC261" s="246" t="n">
        <v>0</v>
      </c>
      <c r="BD261" s="246" t="n">
        <v>0</v>
      </c>
      <c r="BE261" s="247" t="n">
        <v>0</v>
      </c>
      <c r="BF261" s="248" t="n">
        <v>0</v>
      </c>
      <c r="BG261" s="248" t="n">
        <v>0</v>
      </c>
      <c r="BH261" s="249" t="n">
        <v>0</v>
      </c>
      <c r="BI261" s="250" t="inlineStr">
        <is>
          <t>#REF!</t>
        </is>
      </c>
      <c r="BJ261" s="251" t="inlineStr">
        <is>
          <t>#REF!</t>
        </is>
      </c>
      <c r="BK261" s="248" t="n">
        <v>0</v>
      </c>
      <c r="BL261" s="248" t="n">
        <v>0</v>
      </c>
      <c r="BM261" s="249" t="n">
        <v>0</v>
      </c>
      <c r="BN261" s="250" t="inlineStr">
        <is>
          <t>#REF!</t>
        </is>
      </c>
      <c r="BO261" s="251" t="inlineStr">
        <is>
          <t>#REF!</t>
        </is>
      </c>
      <c r="BP261" s="248" t="n">
        <v>0</v>
      </c>
      <c r="BQ261" s="248" t="n">
        <v>0</v>
      </c>
      <c r="BR261" s="249" t="n">
        <v>0</v>
      </c>
      <c r="BS261" s="250" t="inlineStr">
        <is>
          <t>#REF!</t>
        </is>
      </c>
      <c r="BT261" s="251">
        <f>'[2]DATA CONSOLIDADA 2018-2025 '!$BR263-'b2'!$BO261</f>
        <v/>
      </c>
      <c r="BU261" s="248" t="n">
        <v>0</v>
      </c>
      <c r="BV261" s="248" t="n">
        <v>0</v>
      </c>
      <c r="BW261" s="249" t="n">
        <v>0</v>
      </c>
      <c r="BX261" s="250" t="inlineStr">
        <is>
          <t>#REF!</t>
        </is>
      </c>
      <c r="BY261" s="251" t="inlineStr">
        <is>
          <t>#REF!</t>
        </is>
      </c>
      <c r="BZ261" s="248" t="n">
        <v>0</v>
      </c>
      <c r="CA261" s="248" t="n">
        <v>0</v>
      </c>
      <c r="CB261" s="249" t="n">
        <v>0</v>
      </c>
      <c r="CC261" s="250" t="inlineStr">
        <is>
          <t>#REF!</t>
        </is>
      </c>
      <c r="CD261" s="251">
        <f>'[2]DATA CONSOLIDADA 2018-2025 '!$CB263-'b2'!$BW261</f>
        <v/>
      </c>
      <c r="CE261" s="253" t="n">
        <v>0</v>
      </c>
      <c r="CF261" s="253" t="n">
        <v>0</v>
      </c>
      <c r="CG261" s="254" t="n">
        <v>0</v>
      </c>
      <c r="CH261" s="250" t="inlineStr">
        <is>
          <t>#REF!</t>
        </is>
      </c>
      <c r="CI261" s="251">
        <f>'[2]DATA CONSOLIDADA 2018-2025 '!$CG263-'b2'!$CB261</f>
        <v/>
      </c>
      <c r="CJ261" s="247" t="inlineStr">
        <is>
          <t>#REF!</t>
        </is>
      </c>
      <c r="CK261" s="247" t="n">
        <v>0</v>
      </c>
      <c r="CL261" s="247" t="n">
        <v>0</v>
      </c>
      <c r="CM261" s="247" t="n">
        <v>0</v>
      </c>
      <c r="CN261" s="247" t="inlineStr">
        <is>
          <t>#REF!</t>
        </is>
      </c>
      <c r="CO261" s="251">
        <f>'[2]DATA CONSOLIDADA 2018-2025 '!$CM263-'b2'!$CG261</f>
        <v/>
      </c>
      <c r="CP261" s="253" t="n">
        <v>0</v>
      </c>
      <c r="CQ261" s="253" t="n">
        <v>0</v>
      </c>
      <c r="CR261" s="253" t="n">
        <v>0</v>
      </c>
      <c r="CS261" s="253" t="n">
        <v>0</v>
      </c>
      <c r="CT261" s="253" t="n">
        <v>0</v>
      </c>
      <c r="CU261" s="253" t="n">
        <v>0</v>
      </c>
      <c r="CV261" s="247" t="n">
        <v>0</v>
      </c>
      <c r="CW261" s="247" t="n">
        <v>0</v>
      </c>
      <c r="CX261" s="247" t="n">
        <v>0</v>
      </c>
      <c r="CY261" s="247" t="n">
        <v>0</v>
      </c>
      <c r="CZ261" s="247" t="n">
        <v>0</v>
      </c>
      <c r="DA261" s="247" t="n">
        <v>0</v>
      </c>
      <c r="DB261" s="247" t="n">
        <v>0</v>
      </c>
      <c r="DC261" s="255" t="n">
        <v>0</v>
      </c>
      <c r="DD261" s="255" t="n">
        <v>0</v>
      </c>
      <c r="DE261" s="255" t="n">
        <v>0</v>
      </c>
      <c r="DF261" s="255" t="n">
        <v>0</v>
      </c>
      <c r="DG261" s="255" t="n">
        <v>0</v>
      </c>
      <c r="DH261" s="255" t="n">
        <v>0</v>
      </c>
      <c r="DI261" s="256" t="n">
        <v>20526514689</v>
      </c>
      <c r="DJ261" s="257" t="inlineStr">
        <is>
          <t>ASOCIACION DE PRODUCTORES AGROPECUARIOS ARTESANALES E INDUSTRIALES SAN FRANCISCO DE LOMA LARGA</t>
        </is>
      </c>
      <c r="DK261" s="257" t="inlineStr">
        <is>
          <t>01 Asociación</t>
        </is>
      </c>
      <c r="DL261" s="258" t="n"/>
      <c r="DM261" s="258" t="n"/>
      <c r="DN261" s="258" t="n"/>
      <c r="DO261" s="258" t="n"/>
      <c r="DP261" s="258" t="n"/>
      <c r="DQ261" s="258" t="n"/>
      <c r="DR261" s="258" t="n"/>
      <c r="DS261" s="258" t="n"/>
      <c r="DT261" s="258" t="n"/>
      <c r="DU261" s="258" t="n"/>
      <c r="DV261" s="258" t="n"/>
      <c r="DW261" s="258" t="n"/>
      <c r="DX261" s="258" t="n"/>
      <c r="DY261" s="258" t="n"/>
      <c r="DZ261" s="258" t="n"/>
      <c r="EA261" s="258" t="n"/>
      <c r="EB261" s="258" t="n"/>
      <c r="EC261" s="258" t="n"/>
      <c r="ED261" s="258" t="n"/>
      <c r="EE261" s="258" t="n"/>
    </row>
    <row r="262" ht="47.25" customHeight="1">
      <c r="A262" s="240" t="inlineStr">
        <is>
          <t>COOPERATIVA AGROPECUARIA MARCELINO VASQUEZ HUAMAN - COOPAMAVAHU</t>
        </is>
      </c>
      <c r="B262" s="240" t="inlineStr">
        <is>
          <t>CACAO</t>
        </is>
      </c>
      <c r="C262" s="240" t="inlineStr">
        <is>
          <t>CACAO</t>
        </is>
      </c>
      <c r="D262" s="240" t="inlineStr">
        <is>
          <t>PIURA</t>
        </is>
      </c>
      <c r="E262" s="240" t="inlineStr">
        <is>
          <t>200302</t>
        </is>
      </c>
      <c r="F262" s="240" t="inlineStr">
        <is>
          <t>PIURA</t>
        </is>
      </c>
      <c r="G262" s="240" t="inlineStr">
        <is>
          <t>HUANCABAMBA</t>
        </is>
      </c>
      <c r="H262" s="240" t="inlineStr">
        <is>
          <t>CANCHAQUE</t>
        </is>
      </c>
      <c r="I262" s="241" t="n">
        <v>1</v>
      </c>
      <c r="J262" s="241" t="n">
        <v>1</v>
      </c>
      <c r="K262" s="241" t="n"/>
      <c r="L262" s="241" t="n"/>
      <c r="M262" s="241" t="n"/>
      <c r="N262" s="241" t="n"/>
      <c r="O262" s="241" t="n"/>
      <c r="P262" s="241" t="n"/>
      <c r="Q262" s="241" t="inlineStr">
        <is>
          <t>PAC</t>
        </is>
      </c>
      <c r="R262" s="242">
        <f>IF(I262=1,I$2,"")&amp;IF(J262=1,IF(I262=1,"-","")&amp;J$2,"")&amp;IF(K262=1,IF(OR(J262=1,I262=1),"-","")&amp;K$2,"")&amp;IF(L262=1,IF(OR(K262=1,J262=1,I262=1),"-","")&amp;L$2,"")&amp;IF(M262=1,IF(OR(L262=1,K262=1,J262=1,I262=1),"-","")&amp;M$2,"")&amp;IF(N262=1,IF(OR(M262=1,L262=1,K262=1,J262=1,I262=1),"-","")&amp;N$2,"")&amp;IF(O262=1,IF(OR(N262=1,M262=1,L262=1,K262=1,J262=1,I262=1),"-","")&amp;O$2,"")&amp;IF(P262=1,IF(I262=1," - ",IF(J262=1," - ",IF(K262=1," - ",IF(L262=1," - ",IF(M262=1," - ",IF(N262=1," - ",IF(O262=1," - ","")))))))&amp;P$2,"")</f>
        <v/>
      </c>
      <c r="S262" s="243">
        <f>SUM('b2'!$I262:$P262)</f>
        <v/>
      </c>
      <c r="T262" s="243">
        <f>IF(OR('b2'!$J262=1,'b2'!$K262=1,'b2'!$L262=1,'b2'!$M262=1,'b2'!$N262=1,'b2'!$O262=1,'b2'!$P262=1),"SI","NO")</f>
        <v/>
      </c>
      <c r="U262" s="243">
        <f>IF(OR('b2'!$K262=1,'b2'!$L262=1,'b2'!$M262=1,'b2'!$N262=1,'b2'!$O262=1,'b2'!$P262=1),"SI","NO")</f>
        <v/>
      </c>
      <c r="V262" s="244" t="n">
        <v>18</v>
      </c>
      <c r="W262" s="245" t="n">
        <v>18</v>
      </c>
      <c r="X262" s="245" t="n">
        <v>3</v>
      </c>
      <c r="Y262" s="244" t="n">
        <v>21</v>
      </c>
      <c r="Z262" s="245" t="n">
        <v>0</v>
      </c>
      <c r="AA262" s="245" t="n">
        <v>0</v>
      </c>
      <c r="AB262" s="244" t="n">
        <v>0</v>
      </c>
      <c r="AC262" s="245" t="n">
        <v>0</v>
      </c>
      <c r="AD262" s="245" t="n">
        <v>0</v>
      </c>
      <c r="AE262" s="244" t="n">
        <v>0</v>
      </c>
      <c r="AF262" s="245" t="n">
        <v>0</v>
      </c>
      <c r="AG262" s="245" t="n">
        <v>0</v>
      </c>
      <c r="AH262" s="244" t="n">
        <v>0</v>
      </c>
      <c r="AI262" s="245" t="n">
        <v>0</v>
      </c>
      <c r="AJ262" s="245" t="n">
        <v>0</v>
      </c>
      <c r="AK262" s="244" t="n">
        <v>0</v>
      </c>
      <c r="AL262" s="245" t="n">
        <v>0</v>
      </c>
      <c r="AM262" s="245" t="n">
        <v>0</v>
      </c>
      <c r="AN262" s="244" t="n">
        <v>0</v>
      </c>
      <c r="AO262" s="245" t="n">
        <v>0</v>
      </c>
      <c r="AP262" s="245" t="n">
        <v>0</v>
      </c>
      <c r="AQ262" s="244" t="n">
        <v>0</v>
      </c>
      <c r="AR262" s="244">
        <f>IF('b2'!$AQ262&gt;0,'b2'!$AQ262,IF('b2'!$AN262&gt;0,'b2'!$AN262,IF('b2'!$AK262&gt;0,'b2'!$AK262,IF('b2'!$AH262&gt;0,'b2'!$AH262,IF('b2'!$AE262&gt;0,'b2'!$AE262,IF('b2'!$AB262&gt;0,'b2'!$AB262,IF('b2'!$Y262&gt;0,'b2'!$Y262,IF('b2'!$V262&gt;0,'b2'!$V262," ---"))))))))</f>
        <v/>
      </c>
      <c r="AS262" s="246" t="n">
        <v>0</v>
      </c>
      <c r="AT262" s="246" t="n">
        <v>0</v>
      </c>
      <c r="AU262" s="246" t="n">
        <v>0</v>
      </c>
      <c r="AV262" s="246" t="n">
        <v>0</v>
      </c>
      <c r="AW262" s="246" t="n">
        <v>0</v>
      </c>
      <c r="AX262" s="246" t="n">
        <v>0</v>
      </c>
      <c r="AY262" s="246" t="n">
        <v>0</v>
      </c>
      <c r="AZ262" s="246" t="n">
        <v>0</v>
      </c>
      <c r="BA262" s="246" t="n">
        <v>0</v>
      </c>
      <c r="BB262" s="246" t="n">
        <v>0</v>
      </c>
      <c r="BC262" s="246" t="n">
        <v>0</v>
      </c>
      <c r="BD262" s="246" t="n">
        <v>0</v>
      </c>
      <c r="BE262" s="247" t="n">
        <v>0</v>
      </c>
      <c r="BF262" s="248" t="n">
        <v>0</v>
      </c>
      <c r="BG262" s="248" t="n">
        <v>0</v>
      </c>
      <c r="BH262" s="249" t="n">
        <v>0</v>
      </c>
      <c r="BI262" s="250" t="inlineStr">
        <is>
          <t>#REF!</t>
        </is>
      </c>
      <c r="BJ262" s="251" t="inlineStr">
        <is>
          <t>#REF!</t>
        </is>
      </c>
      <c r="BK262" s="248" t="n">
        <v>0</v>
      </c>
      <c r="BL262" s="248" t="n">
        <v>0</v>
      </c>
      <c r="BM262" s="249" t="n">
        <v>0</v>
      </c>
      <c r="BN262" s="250" t="inlineStr">
        <is>
          <t>#REF!</t>
        </is>
      </c>
      <c r="BO262" s="251" t="inlineStr">
        <is>
          <t>#REF!</t>
        </is>
      </c>
      <c r="BP262" s="259" t="n">
        <v>0</v>
      </c>
      <c r="BQ262" s="259" t="n">
        <v>0</v>
      </c>
      <c r="BR262" s="249" t="n">
        <v>0</v>
      </c>
      <c r="BS262" s="250" t="inlineStr">
        <is>
          <t>#REF!</t>
        </is>
      </c>
      <c r="BT262" s="251">
        <f>'[2]DATA CONSOLIDADA 2018-2025 '!$BR264-'b2'!$BO262</f>
        <v/>
      </c>
      <c r="BU262" s="248" t="n">
        <v>0</v>
      </c>
      <c r="BV262" s="248" t="n">
        <v>0</v>
      </c>
      <c r="BW262" s="249" t="n">
        <v>0</v>
      </c>
      <c r="BX262" s="250" t="inlineStr">
        <is>
          <t>#REF!</t>
        </is>
      </c>
      <c r="BY262" s="251" t="inlineStr">
        <is>
          <t>#REF!</t>
        </is>
      </c>
      <c r="BZ262" s="248" t="n">
        <v>0</v>
      </c>
      <c r="CA262" s="248" t="n">
        <v>0</v>
      </c>
      <c r="CB262" s="249" t="n">
        <v>0</v>
      </c>
      <c r="CC262" s="250" t="inlineStr">
        <is>
          <t>#REF!</t>
        </is>
      </c>
      <c r="CD262" s="251">
        <f>'[2]DATA CONSOLIDADA 2018-2025 '!$CB264-'b2'!$BW262</f>
        <v/>
      </c>
      <c r="CE262" s="253" t="n">
        <v>0</v>
      </c>
      <c r="CF262" s="253" t="n">
        <v>0</v>
      </c>
      <c r="CG262" s="254" t="n">
        <v>0</v>
      </c>
      <c r="CH262" s="250" t="inlineStr">
        <is>
          <t>#REF!</t>
        </is>
      </c>
      <c r="CI262" s="251">
        <f>'[2]DATA CONSOLIDADA 2018-2025 '!$CG264-'b2'!$CB262</f>
        <v/>
      </c>
      <c r="CJ262" s="247" t="inlineStr">
        <is>
          <t>#REF!</t>
        </is>
      </c>
      <c r="CK262" s="247" t="n">
        <v>0</v>
      </c>
      <c r="CL262" s="247" t="n">
        <v>0</v>
      </c>
      <c r="CM262" s="247" t="n">
        <v>0</v>
      </c>
      <c r="CN262" s="247" t="inlineStr">
        <is>
          <t>#REF!</t>
        </is>
      </c>
      <c r="CO262" s="251">
        <f>'[2]DATA CONSOLIDADA 2018-2025 '!$CM264-'b2'!$CG262</f>
        <v/>
      </c>
      <c r="CP262" s="253" t="n">
        <v>0</v>
      </c>
      <c r="CQ262" s="253" t="n">
        <v>0</v>
      </c>
      <c r="CR262" s="253" t="n">
        <v>0</v>
      </c>
      <c r="CS262" s="253" t="n">
        <v>0</v>
      </c>
      <c r="CT262" s="253" t="n">
        <v>0</v>
      </c>
      <c r="CU262" s="253" t="n">
        <v>0</v>
      </c>
      <c r="CV262" s="247" t="n">
        <v>0</v>
      </c>
      <c r="CW262" s="247" t="n">
        <v>0</v>
      </c>
      <c r="CX262" s="247" t="n">
        <v>0</v>
      </c>
      <c r="CY262" s="247" t="n">
        <v>0</v>
      </c>
      <c r="CZ262" s="247" t="n">
        <v>0</v>
      </c>
      <c r="DA262" s="247" t="n">
        <v>0</v>
      </c>
      <c r="DB262" s="247" t="n">
        <v>0</v>
      </c>
      <c r="DC262" s="255" t="n">
        <v>0</v>
      </c>
      <c r="DD262" s="255" t="n">
        <v>0</v>
      </c>
      <c r="DE262" s="255" t="n">
        <v>0</v>
      </c>
      <c r="DF262" s="255" t="n">
        <v>0</v>
      </c>
      <c r="DG262" s="255" t="n">
        <v>0</v>
      </c>
      <c r="DH262" s="255" t="n">
        <v>0</v>
      </c>
      <c r="DI262" s="256" t="n">
        <v>20602242464</v>
      </c>
      <c r="DJ262" s="257" t="inlineStr">
        <is>
          <t>COOPERATIVA AGROPECUARIA MARCELINO VASQUEZ HUAMAN - COOPAMAVAHU</t>
        </is>
      </c>
      <c r="DK262" s="257" t="inlineStr">
        <is>
          <t>02 Cooperativa</t>
        </is>
      </c>
      <c r="DL262" s="258" t="n"/>
      <c r="DM262" s="258" t="n"/>
      <c r="DN262" s="258" t="n"/>
      <c r="DO262" s="258" t="n"/>
      <c r="DP262" s="258" t="n"/>
      <c r="DQ262" s="258" t="n"/>
      <c r="DR262" s="258" t="n"/>
      <c r="DS262" s="258" t="n"/>
      <c r="DT262" s="258" t="n"/>
      <c r="DU262" s="258" t="n"/>
      <c r="DV262" s="258" t="n"/>
      <c r="DW262" s="258" t="n"/>
      <c r="DX262" s="258" t="n"/>
      <c r="DY262" s="258" t="n"/>
      <c r="DZ262" s="258" t="n"/>
      <c r="EA262" s="258" t="n"/>
      <c r="EB262" s="258" t="n"/>
      <c r="EC262" s="258" t="n"/>
      <c r="ED262" s="258" t="n"/>
      <c r="EE262" s="258" t="n"/>
    </row>
    <row r="263" hidden="1" ht="47.25" customHeight="1">
      <c r="A263" s="240" t="inlineStr">
        <is>
          <t>OPA PAPAYO - LA LAGUNA</t>
        </is>
      </c>
      <c r="B263" s="240" t="inlineStr">
        <is>
          <t>CAFÉ</t>
        </is>
      </c>
      <c r="C263" s="240" t="inlineStr">
        <is>
          <t>CAFÉ</t>
        </is>
      </c>
      <c r="D263" s="240" t="inlineStr">
        <is>
          <t>PIURA</t>
        </is>
      </c>
      <c r="E263" s="240" t="inlineStr">
        <is>
          <t>200305</t>
        </is>
      </c>
      <c r="F263" s="240" t="inlineStr">
        <is>
          <t>PIURA</t>
        </is>
      </c>
      <c r="G263" s="240" t="inlineStr">
        <is>
          <t>HUANCABAMBA</t>
        </is>
      </c>
      <c r="H263" s="240" t="inlineStr">
        <is>
          <t>LALAQUIZ</t>
        </is>
      </c>
      <c r="I263" s="241" t="n">
        <v>1</v>
      </c>
      <c r="J263" s="241" t="n">
        <v>1</v>
      </c>
      <c r="K263" s="241" t="n">
        <v>1</v>
      </c>
      <c r="L263" s="241" t="n"/>
      <c r="M263" s="241" t="n"/>
      <c r="N263" s="241" t="n"/>
      <c r="O263" s="241" t="n"/>
      <c r="P263" s="241" t="n"/>
      <c r="Q263" s="241" t="inlineStr">
        <is>
          <t>PAC</t>
        </is>
      </c>
      <c r="R263" s="242">
        <f>IF(I263=1,I$2,"")&amp;IF(J263=1,IF(I263=1,"-","")&amp;J$2,"")&amp;IF(K263=1,IF(OR(J263=1,I263=1),"-","")&amp;K$2,"")&amp;IF(L263=1,IF(OR(K263=1,J263=1,I263=1),"-","")&amp;L$2,"")&amp;IF(M263=1,IF(OR(L263=1,K263=1,J263=1,I263=1),"-","")&amp;M$2,"")&amp;IF(N263=1,IF(OR(M263=1,L263=1,K263=1,J263=1,I263=1),"-","")&amp;N$2,"")&amp;IF(O263=1,IF(OR(N263=1,M263=1,L263=1,K263=1,J263=1,I263=1),"-","")&amp;O$2,"")&amp;IF(P263=1,IF(I263=1," - ",IF(J263=1," - ",IF(K263=1," - ",IF(L263=1," - ",IF(M263=1," - ",IF(N263=1," - ",IF(O263=1," - ","")))))))&amp;P$2,"")</f>
        <v/>
      </c>
      <c r="S263" s="243">
        <f>SUM('b2'!$I263:$P263)</f>
        <v/>
      </c>
      <c r="T263" s="243">
        <f>IF(OR('b2'!$J263=1,'b2'!$K263=1,'b2'!$L263=1,'b2'!$M263=1,'b2'!$N263=1,'b2'!$O263=1,'b2'!$P263=1),"SI","NO")</f>
        <v/>
      </c>
      <c r="U263" s="243">
        <f>IF(OR('b2'!$K263=1,'b2'!$L263=1,'b2'!$M263=1,'b2'!$N263=1,'b2'!$O263=1,'b2'!$P263=1),"SI","NO")</f>
        <v/>
      </c>
      <c r="V263" s="244" t="n">
        <v>47</v>
      </c>
      <c r="W263" s="245" t="n">
        <v>32</v>
      </c>
      <c r="X263" s="245" t="n">
        <v>9</v>
      </c>
      <c r="Y263" s="244" t="n">
        <v>41</v>
      </c>
      <c r="Z263" s="245" t="n">
        <v>35</v>
      </c>
      <c r="AA263" s="245" t="n">
        <v>12</v>
      </c>
      <c r="AB263" s="244" t="n">
        <v>47</v>
      </c>
      <c r="AC263" s="245" t="n">
        <v>0</v>
      </c>
      <c r="AD263" s="245" t="n">
        <v>0</v>
      </c>
      <c r="AE263" s="244" t="n">
        <v>0</v>
      </c>
      <c r="AF263" s="245" t="n">
        <v>0</v>
      </c>
      <c r="AG263" s="245" t="n">
        <v>0</v>
      </c>
      <c r="AH263" s="244" t="n">
        <v>0</v>
      </c>
      <c r="AI263" s="245" t="n">
        <v>0</v>
      </c>
      <c r="AJ263" s="245" t="n">
        <v>0</v>
      </c>
      <c r="AK263" s="244" t="n">
        <v>0</v>
      </c>
      <c r="AL263" s="245" t="n">
        <v>0</v>
      </c>
      <c r="AM263" s="245" t="n">
        <v>0</v>
      </c>
      <c r="AN263" s="244" t="n">
        <v>0</v>
      </c>
      <c r="AO263" s="245" t="n">
        <v>0</v>
      </c>
      <c r="AP263" s="245" t="n">
        <v>0</v>
      </c>
      <c r="AQ263" s="244" t="n">
        <v>0</v>
      </c>
      <c r="AR263" s="244">
        <f>IF('b2'!$AQ263&gt;0,'b2'!$AQ263,IF('b2'!$AN263&gt;0,'b2'!$AN263,IF('b2'!$AK263&gt;0,'b2'!$AK263,IF('b2'!$AH263&gt;0,'b2'!$AH263,IF('b2'!$AE263&gt;0,'b2'!$AE263,IF('b2'!$AB263&gt;0,'b2'!$AB263,IF('b2'!$Y263&gt;0,'b2'!$Y263,IF('b2'!$V263&gt;0,'b2'!$V263," ---"))))))))</f>
        <v/>
      </c>
      <c r="AS263" s="246" t="n">
        <v>0</v>
      </c>
      <c r="AT263" s="246" t="n">
        <v>9</v>
      </c>
      <c r="AU263" s="246" t="n">
        <v>0</v>
      </c>
      <c r="AV263" s="246" t="n">
        <v>0</v>
      </c>
      <c r="AW263" s="246" t="n">
        <v>0</v>
      </c>
      <c r="AX263" s="246" t="n">
        <v>0</v>
      </c>
      <c r="AY263" s="246" t="n">
        <v>0</v>
      </c>
      <c r="AZ263" s="246" t="n">
        <v>0</v>
      </c>
      <c r="BA263" s="246" t="n">
        <v>0</v>
      </c>
      <c r="BB263" s="246" t="n">
        <v>0</v>
      </c>
      <c r="BC263" s="246" t="n">
        <v>0</v>
      </c>
      <c r="BD263" s="246" t="n">
        <v>0</v>
      </c>
      <c r="BE263" s="247" t="n">
        <v>0</v>
      </c>
      <c r="BF263" s="248" t="n">
        <v>0</v>
      </c>
      <c r="BG263" s="248" t="n">
        <v>0</v>
      </c>
      <c r="BH263" s="249" t="n">
        <v>0</v>
      </c>
      <c r="BI263" s="250" t="inlineStr">
        <is>
          <t>#REF!</t>
        </is>
      </c>
      <c r="BJ263" s="251" t="inlineStr">
        <is>
          <t>#REF!</t>
        </is>
      </c>
      <c r="BK263" s="248" t="n">
        <v>762521.58</v>
      </c>
      <c r="BL263" s="248" t="n">
        <v>0</v>
      </c>
      <c r="BM263" s="249" t="n">
        <v>762521.58</v>
      </c>
      <c r="BN263" s="250" t="inlineStr">
        <is>
          <t>#REF!</t>
        </is>
      </c>
      <c r="BO263" s="251" t="inlineStr">
        <is>
          <t>#REF!</t>
        </is>
      </c>
      <c r="BP263" s="248" t="n">
        <v>0</v>
      </c>
      <c r="BQ263" s="248" t="n">
        <v>0</v>
      </c>
      <c r="BR263" s="249" t="n">
        <v>0</v>
      </c>
      <c r="BS263" s="250" t="inlineStr">
        <is>
          <t>#REF!</t>
        </is>
      </c>
      <c r="BT263" s="251">
        <f>'[2]DATA CONSOLIDADA 2018-2025 '!$BR265-'b2'!$BO263</f>
        <v/>
      </c>
      <c r="BU263" s="248" t="n">
        <v>0</v>
      </c>
      <c r="BV263" s="248" t="n">
        <v>0</v>
      </c>
      <c r="BW263" s="249" t="n">
        <v>0</v>
      </c>
      <c r="BX263" s="250" t="inlineStr">
        <is>
          <t>#REF!</t>
        </is>
      </c>
      <c r="BY263" s="251" t="inlineStr">
        <is>
          <t>#REF!</t>
        </is>
      </c>
      <c r="BZ263" s="248" t="n">
        <v>0</v>
      </c>
      <c r="CA263" s="248" t="n">
        <v>0</v>
      </c>
      <c r="CB263" s="249" t="n">
        <v>0</v>
      </c>
      <c r="CC263" s="250" t="inlineStr">
        <is>
          <t>#REF!</t>
        </is>
      </c>
      <c r="CD263" s="251">
        <f>'[2]DATA CONSOLIDADA 2018-2025 '!$CB265-'b2'!$BW263</f>
        <v/>
      </c>
      <c r="CE263" s="253" t="n">
        <v>0</v>
      </c>
      <c r="CF263" s="253" t="n">
        <v>0</v>
      </c>
      <c r="CG263" s="254" t="n">
        <v>0</v>
      </c>
      <c r="CH263" s="250" t="inlineStr">
        <is>
          <t>#REF!</t>
        </is>
      </c>
      <c r="CI263" s="251">
        <f>'[2]DATA CONSOLIDADA 2018-2025 '!$CG265-'b2'!$CB263</f>
        <v/>
      </c>
      <c r="CJ263" s="247" t="inlineStr">
        <is>
          <t>#REF!</t>
        </is>
      </c>
      <c r="CK263" s="247" t="n">
        <v>0</v>
      </c>
      <c r="CL263" s="247" t="n">
        <v>0</v>
      </c>
      <c r="CM263" s="247" t="n">
        <v>0</v>
      </c>
      <c r="CN263" s="247" t="inlineStr">
        <is>
          <t>#REF!</t>
        </is>
      </c>
      <c r="CO263" s="251">
        <f>'[2]DATA CONSOLIDADA 2018-2025 '!$CM265-'b2'!$CG263</f>
        <v/>
      </c>
      <c r="CP263" s="253" t="n">
        <v>0</v>
      </c>
      <c r="CQ263" s="253" t="n">
        <v>0</v>
      </c>
      <c r="CR263" s="253" t="n">
        <v>0</v>
      </c>
      <c r="CS263" s="253" t="n">
        <v>0</v>
      </c>
      <c r="CT263" s="253" t="n">
        <v>0</v>
      </c>
      <c r="CU263" s="253" t="n">
        <v>0</v>
      </c>
      <c r="CV263" s="247" t="n">
        <v>0</v>
      </c>
      <c r="CW263" s="247" t="n">
        <v>0</v>
      </c>
      <c r="CX263" s="247" t="n">
        <v>0</v>
      </c>
      <c r="CY263" s="247" t="n">
        <v>0</v>
      </c>
      <c r="CZ263" s="247" t="n">
        <v>0</v>
      </c>
      <c r="DA263" s="247" t="n">
        <v>0</v>
      </c>
      <c r="DB263" s="247" t="n">
        <v>0</v>
      </c>
      <c r="DC263" s="255" t="n">
        <v>0</v>
      </c>
      <c r="DD263" s="255" t="n">
        <v>0</v>
      </c>
      <c r="DE263" s="255" t="n">
        <v>0</v>
      </c>
      <c r="DF263" s="255" t="n">
        <v>0</v>
      </c>
      <c r="DG263" s="255" t="n">
        <v>0</v>
      </c>
      <c r="DH263" s="255" t="n">
        <v>0</v>
      </c>
      <c r="DI263" s="256" t="n">
        <v>20529822350</v>
      </c>
      <c r="DJ263" s="257" t="inlineStr">
        <is>
          <t>OPA PAPAYO - LA LAGUNA</t>
        </is>
      </c>
      <c r="DK263" s="257" t="inlineStr">
        <is>
          <t>01 Asociación</t>
        </is>
      </c>
      <c r="DL263" s="258" t="n"/>
      <c r="DM263" s="258" t="n"/>
      <c r="DN263" s="258" t="n"/>
      <c r="DO263" s="258" t="n"/>
      <c r="DP263" s="258" t="n"/>
      <c r="DQ263" s="258" t="n"/>
      <c r="DR263" s="258" t="n"/>
      <c r="DS263" s="258" t="n"/>
      <c r="DT263" s="258" t="n"/>
      <c r="DU263" s="258" t="n"/>
      <c r="DV263" s="258" t="n"/>
      <c r="DW263" s="258" t="n"/>
      <c r="DX263" s="258" t="n"/>
      <c r="DY263" s="258" t="n"/>
      <c r="DZ263" s="258" t="n"/>
      <c r="EA263" s="258" t="n"/>
      <c r="EB263" s="258" t="n"/>
      <c r="EC263" s="258" t="n"/>
      <c r="ED263" s="258" t="n"/>
      <c r="EE263" s="258" t="n"/>
    </row>
    <row r="264" hidden="1" ht="47.25" customHeight="1">
      <c r="A264" s="240" t="inlineStr">
        <is>
          <t>COOPERATIVA AGROPECUARIA MARCELINO VASQUEZ HUAMAN - COOPAMAVAHU</t>
        </is>
      </c>
      <c r="B264" s="240" t="inlineStr">
        <is>
          <t>CAFÉ</t>
        </is>
      </c>
      <c r="C264" s="240" t="inlineStr">
        <is>
          <t>CAFÉ</t>
        </is>
      </c>
      <c r="D264" s="240" t="inlineStr">
        <is>
          <t>PIURA</t>
        </is>
      </c>
      <c r="E264" s="240" t="inlineStr">
        <is>
          <t>200302</t>
        </is>
      </c>
      <c r="F264" s="240" t="inlineStr">
        <is>
          <t>PIURA</t>
        </is>
      </c>
      <c r="G264" s="240" t="inlineStr">
        <is>
          <t>HUANCABAMBA</t>
        </is>
      </c>
      <c r="H264" s="240" t="inlineStr">
        <is>
          <t>CANCHAQUE</t>
        </is>
      </c>
      <c r="I264" s="241" t="n">
        <v>1</v>
      </c>
      <c r="J264" s="241" t="n">
        <v>1</v>
      </c>
      <c r="K264" s="241" t="n"/>
      <c r="L264" s="241" t="n"/>
      <c r="M264" s="241" t="n"/>
      <c r="N264" s="241" t="n"/>
      <c r="O264" s="241" t="n"/>
      <c r="P264" s="241" t="n"/>
      <c r="Q264" s="241" t="inlineStr">
        <is>
          <t>PAC</t>
        </is>
      </c>
      <c r="R264" s="242">
        <f>IF(I264=1,I$2,"")&amp;IF(J264=1,IF(I264=1,"-","")&amp;J$2,"")&amp;IF(K264=1,IF(OR(J264=1,I264=1),"-","")&amp;K$2,"")&amp;IF(L264=1,IF(OR(K264=1,J264=1,I264=1),"-","")&amp;L$2,"")&amp;IF(M264=1,IF(OR(L264=1,K264=1,J264=1,I264=1),"-","")&amp;M$2,"")&amp;IF(N264=1,IF(OR(M264=1,L264=1,K264=1,J264=1,I264=1),"-","")&amp;N$2,"")&amp;IF(O264=1,IF(OR(N264=1,M264=1,L264=1,K264=1,J264=1,I264=1),"-","")&amp;O$2,"")&amp;IF(P264=1,IF(I264=1," - ",IF(J264=1," - ",IF(K264=1," - ",IF(L264=1," - ",IF(M264=1," - ",IF(N264=1," - ",IF(O264=1," - ","")))))))&amp;P$2,"")</f>
        <v/>
      </c>
      <c r="S264" s="243">
        <f>SUM('b2'!$I264:$P264)</f>
        <v/>
      </c>
      <c r="T264" s="243">
        <f>IF(OR('b2'!$J264=1,'b2'!$K264=1,'b2'!$L264=1,'b2'!$M264=1,'b2'!$N264=1,'b2'!$O264=1,'b2'!$P264=1),"SI","NO")</f>
        <v/>
      </c>
      <c r="U264" s="243">
        <f>IF(OR('b2'!$K264=1,'b2'!$L264=1,'b2'!$M264=1,'b2'!$N264=1,'b2'!$O264=1,'b2'!$P264=1),"SI","NO")</f>
        <v/>
      </c>
      <c r="V264" s="244" t="n">
        <v>6</v>
      </c>
      <c r="W264" s="245" t="n">
        <v>22</v>
      </c>
      <c r="X264" s="245" t="n">
        <v>3</v>
      </c>
      <c r="Y264" s="244" t="n">
        <v>25</v>
      </c>
      <c r="Z264" s="245" t="n">
        <v>0</v>
      </c>
      <c r="AA264" s="245" t="n">
        <v>0</v>
      </c>
      <c r="AB264" s="244" t="n">
        <v>0</v>
      </c>
      <c r="AC264" s="245" t="n">
        <v>0</v>
      </c>
      <c r="AD264" s="245" t="n">
        <v>0</v>
      </c>
      <c r="AE264" s="244" t="n">
        <v>0</v>
      </c>
      <c r="AF264" s="245" t="n">
        <v>0</v>
      </c>
      <c r="AG264" s="245" t="n">
        <v>0</v>
      </c>
      <c r="AH264" s="244" t="n">
        <v>0</v>
      </c>
      <c r="AI264" s="245" t="n">
        <v>0</v>
      </c>
      <c r="AJ264" s="245" t="n">
        <v>0</v>
      </c>
      <c r="AK264" s="244" t="n">
        <v>0</v>
      </c>
      <c r="AL264" s="245" t="n">
        <v>0</v>
      </c>
      <c r="AM264" s="245" t="n">
        <v>0</v>
      </c>
      <c r="AN264" s="244" t="n">
        <v>0</v>
      </c>
      <c r="AO264" s="245" t="n">
        <v>0</v>
      </c>
      <c r="AP264" s="245" t="n">
        <v>0</v>
      </c>
      <c r="AQ264" s="244" t="n">
        <v>0</v>
      </c>
      <c r="AR264" s="244">
        <f>IF('b2'!$AQ264&gt;0,'b2'!$AQ264,IF('b2'!$AN264&gt;0,'b2'!$AN264,IF('b2'!$AK264&gt;0,'b2'!$AK264,IF('b2'!$AH264&gt;0,'b2'!$AH264,IF('b2'!$AE264&gt;0,'b2'!$AE264,IF('b2'!$AB264&gt;0,'b2'!$AB264,IF('b2'!$Y264&gt;0,'b2'!$Y264,IF('b2'!$V264&gt;0,'b2'!$V264," ---"))))))))</f>
        <v/>
      </c>
      <c r="AS264" s="246" t="n">
        <v>0</v>
      </c>
      <c r="AT264" s="246" t="n">
        <v>0</v>
      </c>
      <c r="AU264" s="246" t="n">
        <v>0</v>
      </c>
      <c r="AV264" s="246" t="n">
        <v>0</v>
      </c>
      <c r="AW264" s="246" t="n">
        <v>0</v>
      </c>
      <c r="AX264" s="246" t="n">
        <v>0</v>
      </c>
      <c r="AY264" s="246" t="n">
        <v>0</v>
      </c>
      <c r="AZ264" s="246" t="n">
        <v>0</v>
      </c>
      <c r="BA264" s="246" t="n">
        <v>0</v>
      </c>
      <c r="BB264" s="246" t="n">
        <v>0</v>
      </c>
      <c r="BC264" s="246" t="n">
        <v>0</v>
      </c>
      <c r="BD264" s="246" t="n">
        <v>0</v>
      </c>
      <c r="BE264" s="247" t="n">
        <v>0</v>
      </c>
      <c r="BF264" s="248" t="n">
        <v>0</v>
      </c>
      <c r="BG264" s="248" t="n">
        <v>0</v>
      </c>
      <c r="BH264" s="249" t="n">
        <v>0</v>
      </c>
      <c r="BI264" s="250" t="inlineStr">
        <is>
          <t>#REF!</t>
        </is>
      </c>
      <c r="BJ264" s="251" t="inlineStr">
        <is>
          <t>#REF!</t>
        </is>
      </c>
      <c r="BK264" s="248" t="n">
        <v>0</v>
      </c>
      <c r="BL264" s="248" t="n">
        <v>0</v>
      </c>
      <c r="BM264" s="249" t="n">
        <v>0</v>
      </c>
      <c r="BN264" s="250" t="inlineStr">
        <is>
          <t>#REF!</t>
        </is>
      </c>
      <c r="BO264" s="251" t="inlineStr">
        <is>
          <t>#REF!</t>
        </is>
      </c>
      <c r="BP264" s="248" t="n">
        <v>0</v>
      </c>
      <c r="BQ264" s="248" t="n">
        <v>0</v>
      </c>
      <c r="BR264" s="249" t="n">
        <v>0</v>
      </c>
      <c r="BS264" s="250" t="inlineStr">
        <is>
          <t>#REF!</t>
        </is>
      </c>
      <c r="BT264" s="251">
        <f>'[2]DATA CONSOLIDADA 2018-2025 '!$BR266-'b2'!$BO264</f>
        <v/>
      </c>
      <c r="BU264" s="248" t="n">
        <v>0</v>
      </c>
      <c r="BV264" s="248" t="n">
        <v>0</v>
      </c>
      <c r="BW264" s="249" t="n">
        <v>0</v>
      </c>
      <c r="BX264" s="250" t="inlineStr">
        <is>
          <t>#REF!</t>
        </is>
      </c>
      <c r="BY264" s="251" t="inlineStr">
        <is>
          <t>#REF!</t>
        </is>
      </c>
      <c r="BZ264" s="248" t="n">
        <v>0</v>
      </c>
      <c r="CA264" s="248" t="n">
        <v>0</v>
      </c>
      <c r="CB264" s="249" t="n">
        <v>0</v>
      </c>
      <c r="CC264" s="250" t="inlineStr">
        <is>
          <t>#REF!</t>
        </is>
      </c>
      <c r="CD264" s="251">
        <f>'[2]DATA CONSOLIDADA 2018-2025 '!$CB266-'b2'!$BW264</f>
        <v/>
      </c>
      <c r="CE264" s="253" t="n">
        <v>0</v>
      </c>
      <c r="CF264" s="253" t="n">
        <v>0</v>
      </c>
      <c r="CG264" s="254" t="n">
        <v>0</v>
      </c>
      <c r="CH264" s="250" t="inlineStr">
        <is>
          <t>#REF!</t>
        </is>
      </c>
      <c r="CI264" s="251">
        <f>'[2]DATA CONSOLIDADA 2018-2025 '!$CG266-'b2'!$CB264</f>
        <v/>
      </c>
      <c r="CJ264" s="247" t="inlineStr">
        <is>
          <t>#REF!</t>
        </is>
      </c>
      <c r="CK264" s="247" t="n">
        <v>0</v>
      </c>
      <c r="CL264" s="247" t="n">
        <v>0</v>
      </c>
      <c r="CM264" s="247" t="n">
        <v>0</v>
      </c>
      <c r="CN264" s="247" t="inlineStr">
        <is>
          <t>#REF!</t>
        </is>
      </c>
      <c r="CO264" s="251">
        <f>'[2]DATA CONSOLIDADA 2018-2025 '!$CM266-'b2'!$CG264</f>
        <v/>
      </c>
      <c r="CP264" s="253" t="n">
        <v>0</v>
      </c>
      <c r="CQ264" s="253" t="n">
        <v>0</v>
      </c>
      <c r="CR264" s="253" t="n">
        <v>0</v>
      </c>
      <c r="CS264" s="253" t="n">
        <v>0</v>
      </c>
      <c r="CT264" s="253" t="n">
        <v>0</v>
      </c>
      <c r="CU264" s="253" t="n">
        <v>0</v>
      </c>
      <c r="CV264" s="247" t="n">
        <v>0</v>
      </c>
      <c r="CW264" s="247" t="n">
        <v>0</v>
      </c>
      <c r="CX264" s="247" t="n">
        <v>0</v>
      </c>
      <c r="CY264" s="247" t="n">
        <v>0</v>
      </c>
      <c r="CZ264" s="247" t="n">
        <v>0</v>
      </c>
      <c r="DA264" s="247" t="n">
        <v>0</v>
      </c>
      <c r="DB264" s="247" t="n">
        <v>0</v>
      </c>
      <c r="DC264" s="255" t="n">
        <v>0</v>
      </c>
      <c r="DD264" s="255" t="n">
        <v>0</v>
      </c>
      <c r="DE264" s="255" t="n">
        <v>0</v>
      </c>
      <c r="DF264" s="255" t="n">
        <v>0</v>
      </c>
      <c r="DG264" s="255" t="n">
        <v>0</v>
      </c>
      <c r="DH264" s="255" t="n">
        <v>0</v>
      </c>
      <c r="DI264" s="256" t="n">
        <v>20602242464</v>
      </c>
      <c r="DJ264" s="257" t="inlineStr">
        <is>
          <t>COOPERATIVA AGROPECUARIA MARCELINO VASQUEZ HUAMAN - COOPAMAVAHU</t>
        </is>
      </c>
      <c r="DK264" s="257" t="inlineStr">
        <is>
          <t>02 Cooperativa</t>
        </is>
      </c>
      <c r="DL264" s="258" t="n"/>
      <c r="DM264" s="258" t="n"/>
      <c r="DN264" s="258" t="n"/>
      <c r="DO264" s="258" t="n"/>
      <c r="DP264" s="258" t="n"/>
      <c r="DQ264" s="258" t="n"/>
      <c r="DR264" s="258" t="n"/>
      <c r="DS264" s="258" t="n"/>
      <c r="DT264" s="258" t="n"/>
      <c r="DU264" s="258" t="n"/>
      <c r="DV264" s="258" t="n"/>
      <c r="DW264" s="258" t="n"/>
      <c r="DX264" s="258" t="n"/>
      <c r="DY264" s="258" t="n"/>
      <c r="DZ264" s="258" t="n"/>
      <c r="EA264" s="258" t="n"/>
      <c r="EB264" s="258" t="n"/>
      <c r="EC264" s="258" t="n"/>
      <c r="ED264" s="258" t="n"/>
      <c r="EE264" s="258" t="n"/>
    </row>
    <row r="265" ht="47.25" customHeight="1">
      <c r="A265" s="240" t="inlineStr">
        <is>
          <t>ASOCIACIÓN DE PRODUCTORES DE CACAO KEMITO ENE</t>
        </is>
      </c>
      <c r="B265" s="240" t="inlineStr">
        <is>
          <t>CACAO</t>
        </is>
      </c>
      <c r="C265" s="240" t="inlineStr">
        <is>
          <t>CACAO</t>
        </is>
      </c>
      <c r="D265" s="240" t="inlineStr">
        <is>
          <t>JUNIN</t>
        </is>
      </c>
      <c r="E265" s="240" t="inlineStr">
        <is>
          <t>120608</t>
        </is>
      </c>
      <c r="F265" s="240" t="inlineStr">
        <is>
          <t>JUNIN</t>
        </is>
      </c>
      <c r="G265" s="240" t="inlineStr">
        <is>
          <t>SATIPO</t>
        </is>
      </c>
      <c r="H265" s="240" t="inlineStr">
        <is>
          <t>RIO TAMBO</t>
        </is>
      </c>
      <c r="I265" s="241" t="n"/>
      <c r="J265" s="241" t="n"/>
      <c r="K265" s="241" t="n"/>
      <c r="L265" s="241" t="n">
        <v>1</v>
      </c>
      <c r="M265" s="241" t="n">
        <v>1</v>
      </c>
      <c r="N265" s="241" t="n">
        <v>1</v>
      </c>
      <c r="O265" s="241" t="n"/>
      <c r="P265" s="241" t="n"/>
      <c r="Q265" s="241" t="inlineStr">
        <is>
          <t>PAC</t>
        </is>
      </c>
      <c r="R265" s="242">
        <f>IF(I265=1,I$2,"")&amp;IF(J265=1,IF(I265=1,"-","")&amp;J$2,"")&amp;IF(K265=1,IF(OR(J265=1,I265=1),"-","")&amp;K$2,"")&amp;IF(L265=1,IF(OR(K265=1,J265=1,I265=1),"-","")&amp;L$2,"")&amp;IF(M265=1,IF(OR(L265=1,K265=1,J265=1,I265=1),"-","")&amp;M$2,"")&amp;IF(N265=1,IF(OR(M265=1,L265=1,K265=1,J265=1,I265=1),"-","")&amp;N$2,"")&amp;IF(O265=1,IF(OR(N265=1,M265=1,L265=1,K265=1,J265=1,I265=1),"-","")&amp;O$2,"")&amp;IF(P265=1,IF(I265=1," - ",IF(J265=1," - ",IF(K265=1," - ",IF(L265=1," - ",IF(M265=1," - ",IF(N265=1," - ",IF(O265=1," - ","")))))))&amp;P$2,"")</f>
        <v/>
      </c>
      <c r="S265" s="243">
        <f>SUM('b2'!$I265:$P265)</f>
        <v/>
      </c>
      <c r="T265" s="243">
        <f>IF(OR('b2'!$J265=1,'b2'!$K265=1,'b2'!$L265=1,'b2'!$M265=1,'b2'!$N265=1,'b2'!$O265=1,'b2'!$P265=1),"SI","NO")</f>
        <v/>
      </c>
      <c r="U265" s="243">
        <f>IF(OR('b2'!$K265=1,'b2'!$L265=1,'b2'!$M265=1,'b2'!$N265=1,'b2'!$O265=1,'b2'!$P265=1),"SI","NO")</f>
        <v/>
      </c>
      <c r="V265" s="244" t="n">
        <v>0</v>
      </c>
      <c r="W265" s="245" t="n">
        <v>0</v>
      </c>
      <c r="X265" s="245" t="n">
        <v>0</v>
      </c>
      <c r="Y265" s="244" t="n">
        <v>0</v>
      </c>
      <c r="Z265" s="245" t="n">
        <v>0</v>
      </c>
      <c r="AA265" s="245" t="n">
        <v>0</v>
      </c>
      <c r="AB265" s="244" t="n">
        <v>0</v>
      </c>
      <c r="AC265" s="245" t="n">
        <v>294</v>
      </c>
      <c r="AD265" s="245" t="n">
        <v>72</v>
      </c>
      <c r="AE265" s="244" t="n">
        <v>366</v>
      </c>
      <c r="AF265" s="245" t="n">
        <v>291</v>
      </c>
      <c r="AG265" s="245" t="n">
        <v>71</v>
      </c>
      <c r="AH265" s="244" t="n">
        <v>362</v>
      </c>
      <c r="AI265" s="245" t="n">
        <v>291</v>
      </c>
      <c r="AJ265" s="245" t="n">
        <v>71</v>
      </c>
      <c r="AK265" s="244" t="n">
        <v>362</v>
      </c>
      <c r="AL265" s="245" t="n">
        <v>0</v>
      </c>
      <c r="AM265" s="245" t="n">
        <v>0</v>
      </c>
      <c r="AN265" s="244" t="n">
        <v>0</v>
      </c>
      <c r="AO265" s="245" t="n">
        <v>0</v>
      </c>
      <c r="AP265" s="245" t="n">
        <v>0</v>
      </c>
      <c r="AQ265" s="244" t="n">
        <v>0</v>
      </c>
      <c r="AR265" s="244">
        <f>IF('b2'!$AQ265&gt;0,'b2'!$AQ265,IF('b2'!$AN265&gt;0,'b2'!$AN265,IF('b2'!$AK265&gt;0,'b2'!$AK265,IF('b2'!$AH265&gt;0,'b2'!$AH265,IF('b2'!$AE265&gt;0,'b2'!$AE265,IF('b2'!$AB265&gt;0,'b2'!$AB265,IF('b2'!$Y265&gt;0,'b2'!$Y265,IF('b2'!$V265&gt;0,'b2'!$V265," ---"))))))))</f>
        <v/>
      </c>
      <c r="AS265" s="246" t="n">
        <v>0</v>
      </c>
      <c r="AT265" s="246" t="n">
        <v>0</v>
      </c>
      <c r="AU265" s="246" t="n">
        <v>16</v>
      </c>
      <c r="AV265" s="246" t="n">
        <v>10</v>
      </c>
      <c r="AW265" s="246" t="n">
        <v>26</v>
      </c>
      <c r="AX265" s="246" t="n">
        <v>11</v>
      </c>
      <c r="AY265" s="246" t="n">
        <v>17</v>
      </c>
      <c r="AZ265" s="246" t="n">
        <v>0</v>
      </c>
      <c r="BA265" s="246" t="n">
        <v>0</v>
      </c>
      <c r="BB265" s="246" t="n">
        <v>0</v>
      </c>
      <c r="BC265" s="246" t="n">
        <v>0</v>
      </c>
      <c r="BD265" s="246" t="n">
        <v>0</v>
      </c>
      <c r="BE265" s="247" t="n">
        <v>0</v>
      </c>
      <c r="BF265" s="252" t="n">
        <v>0</v>
      </c>
      <c r="BG265" s="252" t="n">
        <v>0</v>
      </c>
      <c r="BH265" s="247" t="n">
        <v>0</v>
      </c>
      <c r="BI265" s="250">
        <f>IF('[2]DATA CONSOLIDADA 2018-2025 '!$BH185&gt;'[2]DATA CONSOLIDADA 2018-2025 '!$AN185,"Incremento",IF('[2]DATA CONSOLIDADA 2018-2025 '!$AN185='[2]DATA CONSOLIDADA 2018-2025 '!$BH185,"Sin incremento",IF('[2]DATA CONSOLIDADA 2018-2025 '!$BH185&lt;'[2]DATA CONSOLIDADA 2018-2025 '!$AN185,"Disminución"," ---")))</f>
        <v/>
      </c>
      <c r="BJ265" s="251">
        <f>'[2]DATA CONSOLIDADA 2018-2025 '!$BH185-'[2]DATA CONSOLIDADA 2018-2025 '!$BE185</f>
        <v/>
      </c>
      <c r="BK265" s="252" t="n">
        <v>0</v>
      </c>
      <c r="BL265" s="252" t="n">
        <v>0</v>
      </c>
      <c r="BM265" s="249" t="n">
        <v>0</v>
      </c>
      <c r="BN265" s="250">
        <f>IF('[2]DATA CONSOLIDADA 2018-2025 '!$BM185&gt;'[2]DATA CONSOLIDADA 2018-2025 '!$BH185,"Incremento",IF('[2]DATA CONSOLIDADA 2018-2025 '!$BH185='[2]DATA CONSOLIDADA 2018-2025 '!$BM185,"Sin incremento",IF('[2]DATA CONSOLIDADA 2018-2025 '!$BM185&lt;'[2]DATA CONSOLIDADA 2018-2025 '!$BH185,"Disminución"," ---")))</f>
        <v/>
      </c>
      <c r="BO265" s="251">
        <f>'[2]DATA CONSOLIDADA 2018-2025 '!$BM185-'[2]DATA CONSOLIDADA 2018-2025 '!$BH185</f>
        <v/>
      </c>
      <c r="BP265" s="248" t="n">
        <v>220715.01</v>
      </c>
      <c r="BQ265" s="248" t="n">
        <v>0</v>
      </c>
      <c r="BR265" s="249" t="n">
        <v>220715.01</v>
      </c>
      <c r="BS265" s="250">
        <f>IF('[2]DATA CONSOLIDADA 2018-2025 '!$BR185&gt;'[2]DATA CONSOLIDADA 2018-2025 '!$BM185,"Incremento",IF('[2]DATA CONSOLIDADA 2018-2025 '!$BM185='[2]DATA CONSOLIDADA 2018-2025 '!$BR185,"Sin incremento",IF('[2]DATA CONSOLIDADA 2018-2025 '!$BR185&lt;'[2]DATA CONSOLIDADA 2018-2025 '!$BM185,"Disminución"," ---")))</f>
        <v/>
      </c>
      <c r="BT265" s="251">
        <f>'[2]DATA CONSOLIDADA 2018-2025 '!$BR267-'b2'!$BO265</f>
        <v/>
      </c>
      <c r="BU265" s="248" t="n">
        <v>21496.5</v>
      </c>
      <c r="BV265" s="248" t="n">
        <v>368791.2</v>
      </c>
      <c r="BW265" s="249" t="n">
        <v>390287.7</v>
      </c>
      <c r="BX265" s="250">
        <f>IF('[2]DATA CONSOLIDADA 2018-2025 '!$BW185&gt;'[2]DATA CONSOLIDADA 2018-2025 '!$BR185,"Incremento",IF('[2]DATA CONSOLIDADA 2018-2025 '!$BR185='[2]DATA CONSOLIDADA 2018-2025 '!$BW185,"Sin incremento",IF('[2]DATA CONSOLIDADA 2018-2025 '!$BW185&lt;'[2]DATA CONSOLIDADA 2018-2025 '!$BR185,"Disminución"," ---")))</f>
        <v/>
      </c>
      <c r="BY265" s="251">
        <f>'[2]DATA CONSOLIDADA 2018-2025 '!$BW185-'[2]DATA CONSOLIDADA 2018-2025 '!$BR185</f>
        <v/>
      </c>
      <c r="BZ265" s="248" t="n">
        <v>249514.6</v>
      </c>
      <c r="CA265" s="248" t="n">
        <v>0</v>
      </c>
      <c r="CB265" s="249" t="n">
        <v>249514.6</v>
      </c>
      <c r="CC265" s="250">
        <f>IF('[2]DATA CONSOLIDADA 2018-2025 '!$CB185&gt;'[2]DATA CONSOLIDADA 2018-2025 '!$BW185,"Incremento",IF('[2]DATA CONSOLIDADA 2018-2025 '!$BW185='[2]DATA CONSOLIDADA 2018-2025 '!$CB185,"Sin incremento",IF('[2]DATA CONSOLIDADA 2018-2025 '!$CB185&lt;'[2]DATA CONSOLIDADA 2018-2025 '!$BW185,"Disminución"," ---")))</f>
        <v/>
      </c>
      <c r="CD265" s="251">
        <f>'[2]DATA CONSOLIDADA 2018-2025 '!$CB267-'b2'!$BW265</f>
        <v/>
      </c>
      <c r="CE265" s="253" t="n">
        <v>0</v>
      </c>
      <c r="CF265" s="253" t="n">
        <v>0</v>
      </c>
      <c r="CG265" s="254" t="n">
        <v>0</v>
      </c>
      <c r="CH265" s="250">
        <f>IF('[2]DATA CONSOLIDADA 2018-2025 '!$CG185&gt;'[2]DATA CONSOLIDADA 2018-2025 '!$CB185,"Incremento",IF('[2]DATA CONSOLIDADA 2018-2025 '!$CB185='[2]DATA CONSOLIDADA 2018-2025 '!$CG185,"Sin incremento",IF('[2]DATA CONSOLIDADA 2018-2025 '!$CG185&lt;'[2]DATA CONSOLIDADA 2018-2025 '!$CB185,"Disminución"," ---")))</f>
        <v/>
      </c>
      <c r="CI265" s="251">
        <f>'[2]DATA CONSOLIDADA 2018-2025 '!$CG267-'b2'!$CB265</f>
        <v/>
      </c>
      <c r="CJ265" s="247" t="inlineStr">
        <is>
          <t>#REF!</t>
        </is>
      </c>
      <c r="CK265" s="247" t="n">
        <v>0</v>
      </c>
      <c r="CL265" s="247" t="n">
        <v>0</v>
      </c>
      <c r="CM265" s="247" t="n">
        <v>0</v>
      </c>
      <c r="CN265" s="247" t="inlineStr">
        <is>
          <t>#REF!</t>
        </is>
      </c>
      <c r="CO265" s="251">
        <f>'[2]DATA CONSOLIDADA 2018-2025 '!$CM267-'b2'!$CG265</f>
        <v/>
      </c>
      <c r="CP265" s="253" t="n">
        <v>0</v>
      </c>
      <c r="CQ265" s="253" t="n">
        <v>0</v>
      </c>
      <c r="CR265" s="253" t="n">
        <v>0</v>
      </c>
      <c r="CS265" s="253" t="n">
        <v>249514.6</v>
      </c>
      <c r="CT265" s="253" t="n">
        <v>0</v>
      </c>
      <c r="CU265" s="253" t="n">
        <v>0</v>
      </c>
      <c r="CV265" s="247" t="n">
        <v>249514.6</v>
      </c>
      <c r="CW265" s="247" t="n">
        <v>0</v>
      </c>
      <c r="CX265" s="247" t="n">
        <v>0</v>
      </c>
      <c r="CY265" s="247" t="n">
        <v>0</v>
      </c>
      <c r="CZ265" s="247" t="n">
        <v>0</v>
      </c>
      <c r="DA265" s="247" t="n">
        <v>0</v>
      </c>
      <c r="DB265" s="247" t="n">
        <v>0</v>
      </c>
      <c r="DC265" s="255" t="n">
        <v>0</v>
      </c>
      <c r="DD265" s="255" t="n">
        <v>0</v>
      </c>
      <c r="DE265" s="255" t="n">
        <v>0</v>
      </c>
      <c r="DF265" s="255" t="n">
        <v>0</v>
      </c>
      <c r="DG265" s="255" t="n">
        <v>0</v>
      </c>
      <c r="DH265" s="255" t="n">
        <v>0</v>
      </c>
      <c r="DI265" s="256" t="n">
        <v>20568190450</v>
      </c>
      <c r="DJ265" s="257" t="inlineStr">
        <is>
          <t>COOPERATIVA AGRARIA KEMITO ENE LTDA. - KEMITO ENE</t>
        </is>
      </c>
      <c r="DK265" s="257" t="inlineStr">
        <is>
          <t>02 Cooperativa</t>
        </is>
      </c>
      <c r="DL265" s="258" t="n"/>
      <c r="DM265" s="258" t="n"/>
      <c r="DN265" s="258" t="n"/>
      <c r="DO265" s="258" t="n"/>
      <c r="DP265" s="258" t="n"/>
      <c r="DQ265" s="258" t="n"/>
      <c r="DR265" s="258" t="n"/>
      <c r="DS265" s="258" t="n"/>
      <c r="DT265" s="258" t="n"/>
      <c r="DU265" s="258" t="n"/>
      <c r="DV265" s="258" t="n"/>
      <c r="DW265" s="258" t="n"/>
      <c r="DX265" s="258" t="n"/>
      <c r="DY265" s="258" t="n"/>
      <c r="DZ265" s="258" t="n"/>
      <c r="EA265" s="258" t="n"/>
      <c r="EB265" s="258" t="n"/>
      <c r="EC265" s="258" t="n"/>
      <c r="ED265" s="258" t="n"/>
      <c r="EE265" s="258" t="n"/>
    </row>
    <row r="266" hidden="1" ht="47.25" customHeight="1">
      <c r="A266" s="240" t="inlineStr">
        <is>
          <t>ORGANIZACION ZONAL SAN MIGUEL DE EL FAIQUE</t>
        </is>
      </c>
      <c r="B266" s="240" t="inlineStr">
        <is>
          <t>CAFÉ</t>
        </is>
      </c>
      <c r="C266" s="240" t="inlineStr">
        <is>
          <t>CAFÉ</t>
        </is>
      </c>
      <c r="D266" s="240" t="inlineStr">
        <is>
          <t>PIURA</t>
        </is>
      </c>
      <c r="E266" s="240" t="inlineStr">
        <is>
          <t>200302</t>
        </is>
      </c>
      <c r="F266" s="240" t="inlineStr">
        <is>
          <t>PIURA</t>
        </is>
      </c>
      <c r="G266" s="240" t="inlineStr">
        <is>
          <t>HUANCABAMBA</t>
        </is>
      </c>
      <c r="H266" s="240" t="inlineStr">
        <is>
          <t>CANCHAQUE</t>
        </is>
      </c>
      <c r="I266" s="241" t="n"/>
      <c r="J266" s="241" t="n">
        <v>1</v>
      </c>
      <c r="K266" s="241" t="n">
        <v>1</v>
      </c>
      <c r="L266" s="241" t="n"/>
      <c r="M266" s="241" t="n"/>
      <c r="N266" s="241" t="n"/>
      <c r="O266" s="241" t="n"/>
      <c r="P266" s="241" t="n"/>
      <c r="Q266" s="241" t="inlineStr">
        <is>
          <t>PAC</t>
        </is>
      </c>
      <c r="R266" s="242">
        <f>IF(I266=1,I$2,"")&amp;IF(J266=1,IF(I266=1,"-","")&amp;J$2,"")&amp;IF(K266=1,IF(OR(J266=1,I266=1),"-","")&amp;K$2,"")&amp;IF(L266=1,IF(OR(K266=1,J266=1,I266=1),"-","")&amp;L$2,"")&amp;IF(M266=1,IF(OR(L266=1,K266=1,J266=1,I266=1),"-","")&amp;M$2,"")&amp;IF(N266=1,IF(OR(M266=1,L266=1,K266=1,J266=1,I266=1),"-","")&amp;N$2,"")&amp;IF(O266=1,IF(OR(N266=1,M266=1,L266=1,K266=1,J266=1,I266=1),"-","")&amp;O$2,"")&amp;IF(P266=1,IF(I266=1," - ",IF(J266=1," - ",IF(K266=1," - ",IF(L266=1," - ",IF(M266=1," - ",IF(N266=1," - ",IF(O266=1," - ","")))))))&amp;P$2,"")</f>
        <v/>
      </c>
      <c r="S266" s="243">
        <f>SUM('b2'!$I266:$P266)</f>
        <v/>
      </c>
      <c r="T266" s="243">
        <f>IF(OR('b2'!$J266=1,'b2'!$K266=1,'b2'!$L266=1,'b2'!$M266=1,'b2'!$N266=1,'b2'!$O266=1,'b2'!$P266=1),"SI","NO")</f>
        <v/>
      </c>
      <c r="U266" s="243">
        <f>IF(OR('b2'!$K266=1,'b2'!$L266=1,'b2'!$M266=1,'b2'!$N266=1,'b2'!$O266=1,'b2'!$P266=1),"SI","NO")</f>
        <v/>
      </c>
      <c r="V266" s="244" t="n">
        <v>0</v>
      </c>
      <c r="W266" s="245" t="n">
        <v>99</v>
      </c>
      <c r="X266" s="245" t="n">
        <v>16</v>
      </c>
      <c r="Y266" s="244" t="n">
        <v>115</v>
      </c>
      <c r="Z266" s="245" t="n">
        <v>210</v>
      </c>
      <c r="AA266" s="245" t="n">
        <v>52</v>
      </c>
      <c r="AB266" s="244" t="n">
        <v>262</v>
      </c>
      <c r="AC266" s="245" t="n">
        <v>0</v>
      </c>
      <c r="AD266" s="245" t="n">
        <v>0</v>
      </c>
      <c r="AE266" s="244" t="n">
        <v>0</v>
      </c>
      <c r="AF266" s="245" t="n">
        <v>0</v>
      </c>
      <c r="AG266" s="245" t="n">
        <v>0</v>
      </c>
      <c r="AH266" s="244" t="n">
        <v>0</v>
      </c>
      <c r="AI266" s="245" t="n">
        <v>0</v>
      </c>
      <c r="AJ266" s="245" t="n">
        <v>0</v>
      </c>
      <c r="AK266" s="244" t="n">
        <v>0</v>
      </c>
      <c r="AL266" s="245" t="n">
        <v>0</v>
      </c>
      <c r="AM266" s="245" t="n">
        <v>0</v>
      </c>
      <c r="AN266" s="244" t="n">
        <v>0</v>
      </c>
      <c r="AO266" s="245" t="n">
        <v>0</v>
      </c>
      <c r="AP266" s="245" t="n">
        <v>0</v>
      </c>
      <c r="AQ266" s="244" t="n">
        <v>0</v>
      </c>
      <c r="AR266" s="244">
        <f>IF('b2'!$AQ266&gt;0,'b2'!$AQ266,IF('b2'!$AN266&gt;0,'b2'!$AN266,IF('b2'!$AK266&gt;0,'b2'!$AK266,IF('b2'!$AH266&gt;0,'b2'!$AH266,IF('b2'!$AE266&gt;0,'b2'!$AE266,IF('b2'!$AB266&gt;0,'b2'!$AB266,IF('b2'!$Y266&gt;0,'b2'!$Y266,IF('b2'!$V266&gt;0,'b2'!$V266," ---"))))))))</f>
        <v/>
      </c>
      <c r="AS266" s="246" t="n">
        <v>0</v>
      </c>
      <c r="AT266" s="246" t="n">
        <v>4</v>
      </c>
      <c r="AU266" s="246" t="n">
        <v>0</v>
      </c>
      <c r="AV266" s="246" t="n">
        <v>0</v>
      </c>
      <c r="AW266" s="246" t="n">
        <v>0</v>
      </c>
      <c r="AX266" s="246" t="n">
        <v>0</v>
      </c>
      <c r="AY266" s="246" t="n">
        <v>0</v>
      </c>
      <c r="AZ266" s="246" t="n">
        <v>0</v>
      </c>
      <c r="BA266" s="246" t="n">
        <v>0</v>
      </c>
      <c r="BB266" s="246" t="n">
        <v>0</v>
      </c>
      <c r="BC266" s="246" t="n">
        <v>0</v>
      </c>
      <c r="BD266" s="246" t="n">
        <v>0</v>
      </c>
      <c r="BE266" s="249" t="n">
        <v>0</v>
      </c>
      <c r="BF266" s="248" t="n">
        <v>0</v>
      </c>
      <c r="BG266" s="248" t="n">
        <v>0</v>
      </c>
      <c r="BH266" s="249" t="n">
        <v>0</v>
      </c>
      <c r="BI266" s="250" t="inlineStr">
        <is>
          <t>#REF!</t>
        </is>
      </c>
      <c r="BJ266" s="251" t="inlineStr">
        <is>
          <t>#REF!</t>
        </is>
      </c>
      <c r="BK266" s="248" t="n">
        <v>1195712</v>
      </c>
      <c r="BL266" s="248" t="n">
        <v>0</v>
      </c>
      <c r="BM266" s="249" t="n">
        <v>1195712</v>
      </c>
      <c r="BN266" s="250" t="inlineStr">
        <is>
          <t>#REF!</t>
        </is>
      </c>
      <c r="BO266" s="251" t="inlineStr">
        <is>
          <t>#REF!</t>
        </is>
      </c>
      <c r="BP266" s="248" t="n">
        <v>0</v>
      </c>
      <c r="BQ266" s="248" t="n">
        <v>0</v>
      </c>
      <c r="BR266" s="249" t="n">
        <v>0</v>
      </c>
      <c r="BS266" s="250" t="inlineStr">
        <is>
          <t>#REF!</t>
        </is>
      </c>
      <c r="BT266" s="251">
        <f>'[2]DATA CONSOLIDADA 2018-2025 '!$BR268-'b2'!$BO266</f>
        <v/>
      </c>
      <c r="BU266" s="248" t="n">
        <v>0</v>
      </c>
      <c r="BV266" s="248" t="n">
        <v>0</v>
      </c>
      <c r="BW266" s="249" t="n">
        <v>0</v>
      </c>
      <c r="BX266" s="250" t="inlineStr">
        <is>
          <t>#REF!</t>
        </is>
      </c>
      <c r="BY266" s="251" t="inlineStr">
        <is>
          <t>#REF!</t>
        </is>
      </c>
      <c r="BZ266" s="248" t="n">
        <v>0</v>
      </c>
      <c r="CA266" s="248" t="n">
        <v>0</v>
      </c>
      <c r="CB266" s="249" t="n">
        <v>0</v>
      </c>
      <c r="CC266" s="250" t="inlineStr">
        <is>
          <t>#REF!</t>
        </is>
      </c>
      <c r="CD266" s="251">
        <f>'[2]DATA CONSOLIDADA 2018-2025 '!$CB268-'b2'!$BW266</f>
        <v/>
      </c>
      <c r="CE266" s="253" t="n">
        <v>0</v>
      </c>
      <c r="CF266" s="253" t="n">
        <v>0</v>
      </c>
      <c r="CG266" s="254" t="n">
        <v>0</v>
      </c>
      <c r="CH266" s="250" t="inlineStr">
        <is>
          <t>#REF!</t>
        </is>
      </c>
      <c r="CI266" s="251">
        <f>'[2]DATA CONSOLIDADA 2018-2025 '!$CG268-'b2'!$CB266</f>
        <v/>
      </c>
      <c r="CJ266" s="247" t="inlineStr">
        <is>
          <t>#REF!</t>
        </is>
      </c>
      <c r="CK266" s="247" t="n">
        <v>0</v>
      </c>
      <c r="CL266" s="247" t="n">
        <v>0</v>
      </c>
      <c r="CM266" s="247" t="n">
        <v>0</v>
      </c>
      <c r="CN266" s="247" t="inlineStr">
        <is>
          <t>#REF!</t>
        </is>
      </c>
      <c r="CO266" s="251">
        <f>'[2]DATA CONSOLIDADA 2018-2025 '!$CM268-'b2'!$CG266</f>
        <v/>
      </c>
      <c r="CP266" s="253" t="n">
        <v>0</v>
      </c>
      <c r="CQ266" s="253" t="n">
        <v>0</v>
      </c>
      <c r="CR266" s="253" t="n">
        <v>0</v>
      </c>
      <c r="CS266" s="253" t="n">
        <v>0</v>
      </c>
      <c r="CT266" s="253" t="n">
        <v>0</v>
      </c>
      <c r="CU266" s="253" t="n">
        <v>0</v>
      </c>
      <c r="CV266" s="247" t="n">
        <v>0</v>
      </c>
      <c r="CW266" s="247" t="n">
        <v>0</v>
      </c>
      <c r="CX266" s="247" t="n">
        <v>0</v>
      </c>
      <c r="CY266" s="247" t="n">
        <v>0</v>
      </c>
      <c r="CZ266" s="247" t="n">
        <v>0</v>
      </c>
      <c r="DA266" s="247" t="n">
        <v>0</v>
      </c>
      <c r="DB266" s="247" t="n">
        <v>0</v>
      </c>
      <c r="DC266" s="255" t="n">
        <v>0</v>
      </c>
      <c r="DD266" s="255" t="n">
        <v>0</v>
      </c>
      <c r="DE266" s="255" t="n">
        <v>0</v>
      </c>
      <c r="DF266" s="255" t="n">
        <v>0</v>
      </c>
      <c r="DG266" s="255" t="n">
        <v>0</v>
      </c>
      <c r="DH266" s="255" t="n">
        <v>0</v>
      </c>
      <c r="DI266" s="256" t="n">
        <v>20604401187</v>
      </c>
      <c r="DJ266" s="257" t="inlineStr">
        <is>
          <t>ORGANIZACION ZONAL SAN MIGUEL DEL FAIQUE</t>
        </is>
      </c>
      <c r="DK266" s="257" t="inlineStr">
        <is>
          <t>01 Asociación</t>
        </is>
      </c>
      <c r="DL266" s="258" t="n"/>
      <c r="DM266" s="258" t="n"/>
      <c r="DN266" s="258" t="n"/>
      <c r="DO266" s="258" t="n"/>
      <c r="DP266" s="258" t="n"/>
      <c r="DQ266" s="258" t="n"/>
      <c r="DR266" s="258" t="n"/>
      <c r="DS266" s="258" t="n"/>
      <c r="DT266" s="258" t="n"/>
      <c r="DU266" s="258" t="n"/>
      <c r="DV266" s="258" t="n"/>
      <c r="DW266" s="258" t="n"/>
      <c r="DX266" s="258" t="n"/>
      <c r="DY266" s="258" t="n"/>
      <c r="DZ266" s="258" t="n"/>
      <c r="EA266" s="258" t="n"/>
      <c r="EB266" s="258" t="n"/>
      <c r="EC266" s="258" t="n"/>
      <c r="ED266" s="258" t="n"/>
      <c r="EE266" s="258" t="n"/>
    </row>
    <row r="267" ht="47.25" customHeight="1">
      <c r="A267" s="240" t="inlineStr">
        <is>
          <t>ASOCIACIÓN DE PEQUEÑOS PRODUCTORES AGROPECUARIOS SAN MIGUEL ARCANGEL</t>
        </is>
      </c>
      <c r="B267" s="240" t="inlineStr">
        <is>
          <t>CACAO</t>
        </is>
      </c>
      <c r="C267" s="240" t="inlineStr">
        <is>
          <t>CACAO</t>
        </is>
      </c>
      <c r="D267" s="240" t="inlineStr">
        <is>
          <t>PIURA</t>
        </is>
      </c>
      <c r="E267" s="240" t="inlineStr">
        <is>
          <t>200306</t>
        </is>
      </c>
      <c r="F267" s="240" t="inlineStr">
        <is>
          <t>PIURA</t>
        </is>
      </c>
      <c r="G267" s="240" t="inlineStr">
        <is>
          <t>HUANCABAMBA</t>
        </is>
      </c>
      <c r="H267" s="240" t="inlineStr">
        <is>
          <t>SAN MIGUEL DE EL FAIQUE</t>
        </is>
      </c>
      <c r="I267" s="241" t="n"/>
      <c r="J267" s="241" t="n">
        <v>1</v>
      </c>
      <c r="K267" s="241" t="n"/>
      <c r="L267" s="241" t="n"/>
      <c r="M267" s="241" t="n"/>
      <c r="N267" s="241" t="n"/>
      <c r="O267" s="241" t="n"/>
      <c r="P267" s="241" t="n"/>
      <c r="Q267" s="241" t="inlineStr">
        <is>
          <t>PAC</t>
        </is>
      </c>
      <c r="R267" s="242">
        <f>IF(I267=1,I$2,"")&amp;IF(J267=1,IF(I267=1,"-","")&amp;J$2,"")&amp;IF(K267=1,IF(OR(J267=1,I267=1),"-","")&amp;K$2,"")&amp;IF(L267=1,IF(OR(K267=1,J267=1,I267=1),"-","")&amp;L$2,"")&amp;IF(M267=1,IF(OR(L267=1,K267=1,J267=1,I267=1),"-","")&amp;M$2,"")&amp;IF(N267=1,IF(OR(M267=1,L267=1,K267=1,J267=1,I267=1),"-","")&amp;N$2,"")&amp;IF(O267=1,IF(OR(N267=1,M267=1,L267=1,K267=1,J267=1,I267=1),"-","")&amp;O$2,"")&amp;IF(P267=1,IF(I267=1," - ",IF(J267=1," - ",IF(K267=1," - ",IF(L267=1," - ",IF(M267=1," - ",IF(N267=1," - ",IF(O267=1," - ","")))))))&amp;P$2,"")</f>
        <v/>
      </c>
      <c r="S267" s="243">
        <f>SUM('b2'!$I267:$P267)</f>
        <v/>
      </c>
      <c r="T267" s="243">
        <f>IF(OR('b2'!$J267=1,'b2'!$K267=1,'b2'!$L267=1,'b2'!$M267=1,'b2'!$N267=1,'b2'!$O267=1,'b2'!$P267=1),"SI","NO")</f>
        <v/>
      </c>
      <c r="U267" s="243">
        <f>IF(OR('b2'!$K267=1,'b2'!$L267=1,'b2'!$M267=1,'b2'!$N267=1,'b2'!$O267=1,'b2'!$P267=1),"SI","NO")</f>
        <v/>
      </c>
      <c r="V267" s="244" t="n">
        <v>0</v>
      </c>
      <c r="W267" s="245" t="n">
        <v>17</v>
      </c>
      <c r="X267" s="245" t="n">
        <v>5</v>
      </c>
      <c r="Y267" s="244" t="n">
        <v>22</v>
      </c>
      <c r="Z267" s="245" t="n">
        <v>0</v>
      </c>
      <c r="AA267" s="245" t="n">
        <v>0</v>
      </c>
      <c r="AB267" s="244" t="n">
        <v>0</v>
      </c>
      <c r="AC267" s="245" t="n">
        <v>0</v>
      </c>
      <c r="AD267" s="245" t="n">
        <v>0</v>
      </c>
      <c r="AE267" s="244" t="n">
        <v>0</v>
      </c>
      <c r="AF267" s="245" t="n">
        <v>0</v>
      </c>
      <c r="AG267" s="245" t="n">
        <v>0</v>
      </c>
      <c r="AH267" s="244" t="n">
        <v>0</v>
      </c>
      <c r="AI267" s="245" t="n">
        <v>0</v>
      </c>
      <c r="AJ267" s="245" t="n">
        <v>0</v>
      </c>
      <c r="AK267" s="244" t="n">
        <v>0</v>
      </c>
      <c r="AL267" s="245" t="n">
        <v>0</v>
      </c>
      <c r="AM267" s="245" t="n">
        <v>0</v>
      </c>
      <c r="AN267" s="244" t="n">
        <v>0</v>
      </c>
      <c r="AO267" s="245" t="n">
        <v>0</v>
      </c>
      <c r="AP267" s="245" t="n">
        <v>0</v>
      </c>
      <c r="AQ267" s="244" t="n">
        <v>0</v>
      </c>
      <c r="AR267" s="244">
        <f>IF('b2'!$AQ267&gt;0,'b2'!$AQ267,IF('b2'!$AN267&gt;0,'b2'!$AN267,IF('b2'!$AK267&gt;0,'b2'!$AK267,IF('b2'!$AH267&gt;0,'b2'!$AH267,IF('b2'!$AE267&gt;0,'b2'!$AE267,IF('b2'!$AB267&gt;0,'b2'!$AB267,IF('b2'!$Y267&gt;0,'b2'!$Y267,IF('b2'!$V267&gt;0,'b2'!$V267," ---"))))))))</f>
        <v/>
      </c>
      <c r="AS267" s="246" t="n">
        <v>0</v>
      </c>
      <c r="AT267" s="246" t="n">
        <v>0</v>
      </c>
      <c r="AU267" s="246" t="n">
        <v>0</v>
      </c>
      <c r="AV267" s="246" t="n">
        <v>0</v>
      </c>
      <c r="AW267" s="246" t="n">
        <v>0</v>
      </c>
      <c r="AX267" s="246" t="n">
        <v>0</v>
      </c>
      <c r="AY267" s="246" t="n">
        <v>0</v>
      </c>
      <c r="AZ267" s="246" t="n">
        <v>0</v>
      </c>
      <c r="BA267" s="246" t="n">
        <v>0</v>
      </c>
      <c r="BB267" s="246" t="n">
        <v>0</v>
      </c>
      <c r="BC267" s="246" t="n">
        <v>0</v>
      </c>
      <c r="BD267" s="246" t="n">
        <v>0</v>
      </c>
      <c r="BE267" s="249" t="n">
        <v>0</v>
      </c>
      <c r="BF267" s="248" t="n">
        <v>0</v>
      </c>
      <c r="BG267" s="248" t="n">
        <v>0</v>
      </c>
      <c r="BH267" s="249" t="n">
        <v>0</v>
      </c>
      <c r="BI267" s="250" t="inlineStr">
        <is>
          <t>#REF!</t>
        </is>
      </c>
      <c r="BJ267" s="251" t="inlineStr">
        <is>
          <t>#REF!</t>
        </is>
      </c>
      <c r="BK267" s="248" t="n">
        <v>0</v>
      </c>
      <c r="BL267" s="248" t="n">
        <v>0</v>
      </c>
      <c r="BM267" s="249" t="n">
        <v>0</v>
      </c>
      <c r="BN267" s="250" t="inlineStr">
        <is>
          <t>#REF!</t>
        </is>
      </c>
      <c r="BO267" s="251" t="inlineStr">
        <is>
          <t>#REF!</t>
        </is>
      </c>
      <c r="BP267" s="248" t="n">
        <v>0</v>
      </c>
      <c r="BQ267" s="248" t="n">
        <v>0</v>
      </c>
      <c r="BR267" s="249" t="n">
        <v>0</v>
      </c>
      <c r="BS267" s="250" t="inlineStr">
        <is>
          <t>#REF!</t>
        </is>
      </c>
      <c r="BT267" s="251">
        <f>'[2]DATA CONSOLIDADA 2018-2025 '!$BR269-'b2'!$BO267</f>
        <v/>
      </c>
      <c r="BU267" s="248" t="n">
        <v>0</v>
      </c>
      <c r="BV267" s="248" t="n">
        <v>0</v>
      </c>
      <c r="BW267" s="249" t="n">
        <v>0</v>
      </c>
      <c r="BX267" s="250" t="inlineStr">
        <is>
          <t>#REF!</t>
        </is>
      </c>
      <c r="BY267" s="251" t="inlineStr">
        <is>
          <t>#REF!</t>
        </is>
      </c>
      <c r="BZ267" s="248" t="n">
        <v>0</v>
      </c>
      <c r="CA267" s="248" t="n">
        <v>0</v>
      </c>
      <c r="CB267" s="249" t="n">
        <v>0</v>
      </c>
      <c r="CC267" s="250" t="inlineStr">
        <is>
          <t>#REF!</t>
        </is>
      </c>
      <c r="CD267" s="251">
        <f>'[2]DATA CONSOLIDADA 2018-2025 '!$CB269-'b2'!$BW267</f>
        <v/>
      </c>
      <c r="CE267" s="253" t="n">
        <v>0</v>
      </c>
      <c r="CF267" s="253" t="n">
        <v>0</v>
      </c>
      <c r="CG267" s="254" t="n">
        <v>0</v>
      </c>
      <c r="CH267" s="250" t="inlineStr">
        <is>
          <t>#REF!</t>
        </is>
      </c>
      <c r="CI267" s="251">
        <f>'[2]DATA CONSOLIDADA 2018-2025 '!$CG269-'b2'!$CB267</f>
        <v/>
      </c>
      <c r="CJ267" s="247" t="inlineStr">
        <is>
          <t>#REF!</t>
        </is>
      </c>
      <c r="CK267" s="247" t="n">
        <v>0</v>
      </c>
      <c r="CL267" s="247" t="n">
        <v>0</v>
      </c>
      <c r="CM267" s="247" t="n">
        <v>0</v>
      </c>
      <c r="CN267" s="247" t="inlineStr">
        <is>
          <t>#REF!</t>
        </is>
      </c>
      <c r="CO267" s="251">
        <f>'[2]DATA CONSOLIDADA 2018-2025 '!$CM269-'b2'!$CG267</f>
        <v/>
      </c>
      <c r="CP267" s="253" t="n">
        <v>0</v>
      </c>
      <c r="CQ267" s="253" t="n">
        <v>0</v>
      </c>
      <c r="CR267" s="253" t="n">
        <v>0</v>
      </c>
      <c r="CS267" s="253" t="n">
        <v>0</v>
      </c>
      <c r="CT267" s="253" t="n">
        <v>0</v>
      </c>
      <c r="CU267" s="253" t="n">
        <v>0</v>
      </c>
      <c r="CV267" s="247" t="n">
        <v>0</v>
      </c>
      <c r="CW267" s="247" t="n">
        <v>0</v>
      </c>
      <c r="CX267" s="247" t="n">
        <v>0</v>
      </c>
      <c r="CY267" s="247" t="n">
        <v>0</v>
      </c>
      <c r="CZ267" s="247" t="n">
        <v>0</v>
      </c>
      <c r="DA267" s="247" t="n">
        <v>0</v>
      </c>
      <c r="DB267" s="247" t="n">
        <v>0</v>
      </c>
      <c r="DC267" s="255" t="n">
        <v>0</v>
      </c>
      <c r="DD267" s="255" t="n">
        <v>0</v>
      </c>
      <c r="DE267" s="255" t="n">
        <v>0</v>
      </c>
      <c r="DF267" s="255" t="n">
        <v>0</v>
      </c>
      <c r="DG267" s="255" t="n">
        <v>0</v>
      </c>
      <c r="DH267" s="255" t="n">
        <v>0</v>
      </c>
      <c r="DI267" s="256" t="inlineStr">
        <is>
          <t>Sin RUC</t>
        </is>
      </c>
      <c r="DJ267" s="257" t="inlineStr">
        <is>
          <t>ND</t>
        </is>
      </c>
      <c r="DK267" s="257" t="inlineStr">
        <is>
          <t>01 Asociación</t>
        </is>
      </c>
      <c r="DL267" s="258" t="n"/>
      <c r="DM267" s="258" t="n"/>
      <c r="DN267" s="258" t="n"/>
      <c r="DO267" s="258" t="n"/>
      <c r="DP267" s="258" t="n"/>
      <c r="DQ267" s="258" t="n"/>
      <c r="DR267" s="258" t="n"/>
      <c r="DS267" s="258" t="n"/>
      <c r="DT267" s="258" t="n"/>
      <c r="DU267" s="258" t="n"/>
      <c r="DV267" s="258" t="n"/>
      <c r="DW267" s="258" t="n"/>
      <c r="DX267" s="258" t="n"/>
      <c r="DY267" s="258" t="n"/>
      <c r="DZ267" s="258" t="n"/>
      <c r="EA267" s="258" t="n"/>
      <c r="EB267" s="258" t="n"/>
      <c r="EC267" s="258" t="n"/>
      <c r="ED267" s="258" t="n"/>
      <c r="EE267" s="258" t="n"/>
    </row>
    <row r="268" hidden="1" ht="47.25" customHeight="1">
      <c r="A268" s="240" t="inlineStr">
        <is>
          <t>APPAGROP COLLANAYU</t>
        </is>
      </c>
      <c r="B268" s="240" t="inlineStr">
        <is>
          <t>PANELA</t>
        </is>
      </c>
      <c r="C268" s="240" t="inlineStr">
        <is>
          <t>PANELA</t>
        </is>
      </c>
      <c r="D268" s="240" t="inlineStr">
        <is>
          <t>PIURA</t>
        </is>
      </c>
      <c r="E268" s="240" t="inlineStr">
        <is>
          <t>200410</t>
        </is>
      </c>
      <c r="F268" s="240" t="inlineStr">
        <is>
          <t>PIURA</t>
        </is>
      </c>
      <c r="G268" s="240" t="inlineStr">
        <is>
          <t>MORROPON</t>
        </is>
      </c>
      <c r="H268" s="240" t="inlineStr">
        <is>
          <t>YAMANGO</t>
        </is>
      </c>
      <c r="I268" s="241" t="n"/>
      <c r="J268" s="241" t="n"/>
      <c r="K268" s="241" t="n"/>
      <c r="L268" s="241" t="n">
        <v>1</v>
      </c>
      <c r="M268" s="241" t="n">
        <v>1</v>
      </c>
      <c r="N268" s="241" t="n"/>
      <c r="O268" s="241" t="n"/>
      <c r="P268" s="241" t="n"/>
      <c r="Q268" s="241" t="inlineStr">
        <is>
          <t>PAC</t>
        </is>
      </c>
      <c r="R268" s="242">
        <f>IF(I268=1,I$2,"")&amp;IF(J268=1,IF(I268=1,"-","")&amp;J$2,"")&amp;IF(K268=1,IF(OR(J268=1,I268=1),"-","")&amp;K$2,"")&amp;IF(L268=1,IF(OR(K268=1,J268=1,I268=1),"-","")&amp;L$2,"")&amp;IF(M268=1,IF(OR(L268=1,K268=1,J268=1,I268=1),"-","")&amp;M$2,"")&amp;IF(N268=1,IF(OR(M268=1,L268=1,K268=1,J268=1,I268=1),"-","")&amp;N$2,"")&amp;IF(O268=1,IF(OR(N268=1,M268=1,L268=1,K268=1,J268=1,I268=1),"-","")&amp;O$2,"")&amp;IF(P268=1,IF(I268=1," - ",IF(J268=1," - ",IF(K268=1," - ",IF(L268=1," - ",IF(M268=1," - ",IF(N268=1," - ",IF(O268=1," - ","")))))))&amp;P$2,"")</f>
        <v/>
      </c>
      <c r="S268" s="243">
        <f>SUM('b2'!$I268:$P268)</f>
        <v/>
      </c>
      <c r="T268" s="243">
        <f>IF(OR('b2'!$J268=1,'b2'!$K268=1,'b2'!$L268=1,'b2'!$M268=1,'b2'!$N268=1,'b2'!$O268=1,'b2'!$P268=1),"SI","NO")</f>
        <v/>
      </c>
      <c r="U268" s="243">
        <f>IF(OR('b2'!$K268=1,'b2'!$L268=1,'b2'!$M268=1,'b2'!$N268=1,'b2'!$O268=1,'b2'!$P268=1),"SI","NO")</f>
        <v/>
      </c>
      <c r="V268" s="244" t="n">
        <v>0</v>
      </c>
      <c r="W268" s="245" t="n">
        <v>0</v>
      </c>
      <c r="X268" s="245" t="n">
        <v>0</v>
      </c>
      <c r="Y268" s="244" t="n">
        <v>0</v>
      </c>
      <c r="Z268" s="245" t="n">
        <v>0</v>
      </c>
      <c r="AA268" s="245" t="n">
        <v>0</v>
      </c>
      <c r="AB268" s="244" t="n">
        <v>0</v>
      </c>
      <c r="AC268" s="245" t="n">
        <v>21</v>
      </c>
      <c r="AD268" s="245" t="n">
        <v>3</v>
      </c>
      <c r="AE268" s="244" t="n">
        <v>24</v>
      </c>
      <c r="AF268" s="245" t="n">
        <v>21</v>
      </c>
      <c r="AG268" s="245" t="n">
        <v>3</v>
      </c>
      <c r="AH268" s="244" t="n">
        <v>24</v>
      </c>
      <c r="AI268" s="245" t="n">
        <v>0</v>
      </c>
      <c r="AJ268" s="245" t="n">
        <v>0</v>
      </c>
      <c r="AK268" s="244" t="n">
        <v>0</v>
      </c>
      <c r="AL268" s="245" t="n">
        <v>0</v>
      </c>
      <c r="AM268" s="245" t="n">
        <v>0</v>
      </c>
      <c r="AN268" s="244" t="n">
        <v>0</v>
      </c>
      <c r="AO268" s="245" t="n">
        <v>0</v>
      </c>
      <c r="AP268" s="245" t="n">
        <v>0</v>
      </c>
      <c r="AQ268" s="244" t="n">
        <v>0</v>
      </c>
      <c r="AR268" s="244">
        <f>IF('b2'!$AQ268&gt;0,'b2'!$AQ268,IF('b2'!$AN268&gt;0,'b2'!$AN268,IF('b2'!$AK268&gt;0,'b2'!$AK268,IF('b2'!$AH268&gt;0,'b2'!$AH268,IF('b2'!$AE268&gt;0,'b2'!$AE268,IF('b2'!$AB268&gt;0,'b2'!$AB268,IF('b2'!$Y268&gt;0,'b2'!$Y268,IF('b2'!$V268&gt;0,'b2'!$V268," ---"))))))))</f>
        <v/>
      </c>
      <c r="AS268" s="246" t="n">
        <v>0</v>
      </c>
      <c r="AT268" s="246" t="n">
        <v>0</v>
      </c>
      <c r="AU268" s="246" t="n">
        <v>96</v>
      </c>
      <c r="AV268" s="246" t="n">
        <v>11</v>
      </c>
      <c r="AW268" s="246" t="n">
        <v>27</v>
      </c>
      <c r="AX268" s="246" t="n">
        <v>4</v>
      </c>
      <c r="AY268" s="246" t="n">
        <v>0</v>
      </c>
      <c r="AZ268" s="246" t="n">
        <v>0</v>
      </c>
      <c r="BA268" s="246" t="n">
        <v>0</v>
      </c>
      <c r="BB268" s="246" t="n">
        <v>0</v>
      </c>
      <c r="BC268" s="246" t="n">
        <v>0</v>
      </c>
      <c r="BD268" s="246" t="n">
        <v>0</v>
      </c>
      <c r="BE268" s="247" t="n">
        <v>0</v>
      </c>
      <c r="BF268" s="252" t="n">
        <v>0</v>
      </c>
      <c r="BG268" s="252" t="n">
        <v>0</v>
      </c>
      <c r="BH268" s="247" t="n">
        <v>0</v>
      </c>
      <c r="BI268" s="250" t="inlineStr">
        <is>
          <t>#REF!</t>
        </is>
      </c>
      <c r="BJ268" s="251" t="inlineStr">
        <is>
          <t>#REF!</t>
        </is>
      </c>
      <c r="BK268" s="252" t="n">
        <v>0</v>
      </c>
      <c r="BL268" s="252" t="n">
        <v>0</v>
      </c>
      <c r="BM268" s="247" t="n">
        <v>0</v>
      </c>
      <c r="BN268" s="250" t="inlineStr">
        <is>
          <t>#REF!</t>
        </is>
      </c>
      <c r="BO268" s="251" t="inlineStr">
        <is>
          <t>#REF!</t>
        </is>
      </c>
      <c r="BP268" s="248" t="n">
        <v>58800</v>
      </c>
      <c r="BQ268" s="248" t="n">
        <v>0</v>
      </c>
      <c r="BR268" s="249" t="n">
        <v>58800</v>
      </c>
      <c r="BS268" s="250" t="inlineStr">
        <is>
          <t>#REF!</t>
        </is>
      </c>
      <c r="BT268" s="251">
        <f>'[2]DATA CONSOLIDADA 2018-2025 '!$BR270-'b2'!$BO268</f>
        <v/>
      </c>
      <c r="BU268" s="248" t="n">
        <v>0</v>
      </c>
      <c r="BV268" s="248" t="n">
        <v>0</v>
      </c>
      <c r="BW268" s="249" t="n">
        <v>0</v>
      </c>
      <c r="BX268" s="250" t="inlineStr">
        <is>
          <t>#REF!</t>
        </is>
      </c>
      <c r="BY268" s="251" t="inlineStr">
        <is>
          <t>#REF!</t>
        </is>
      </c>
      <c r="BZ268" s="248" t="n">
        <v>0</v>
      </c>
      <c r="CA268" s="248" t="n">
        <v>0</v>
      </c>
      <c r="CB268" s="249" t="n">
        <v>0</v>
      </c>
      <c r="CC268" s="250" t="inlineStr">
        <is>
          <t>#REF!</t>
        </is>
      </c>
      <c r="CD268" s="251">
        <f>'[2]DATA CONSOLIDADA 2018-2025 '!$CB270-'b2'!$BW268</f>
        <v/>
      </c>
      <c r="CE268" s="253" t="n">
        <v>0</v>
      </c>
      <c r="CF268" s="253" t="n">
        <v>0</v>
      </c>
      <c r="CG268" s="254" t="n">
        <v>0</v>
      </c>
      <c r="CH268" s="250" t="inlineStr">
        <is>
          <t>#REF!</t>
        </is>
      </c>
      <c r="CI268" s="251">
        <f>'[2]DATA CONSOLIDADA 2018-2025 '!$CG270-'b2'!$CB268</f>
        <v/>
      </c>
      <c r="CJ268" s="247" t="inlineStr">
        <is>
          <t>#REF!</t>
        </is>
      </c>
      <c r="CK268" s="247" t="n">
        <v>0</v>
      </c>
      <c r="CL268" s="247" t="n">
        <v>0</v>
      </c>
      <c r="CM268" s="247" t="n">
        <v>0</v>
      </c>
      <c r="CN268" s="247" t="inlineStr">
        <is>
          <t>#REF!</t>
        </is>
      </c>
      <c r="CO268" s="251">
        <f>'[2]DATA CONSOLIDADA 2018-2025 '!$CM270-'b2'!$CG268</f>
        <v/>
      </c>
      <c r="CP268" s="253" t="n">
        <v>0</v>
      </c>
      <c r="CQ268" s="253" t="n">
        <v>0</v>
      </c>
      <c r="CR268" s="253" t="n">
        <v>0</v>
      </c>
      <c r="CS268" s="253" t="n">
        <v>0</v>
      </c>
      <c r="CT268" s="253" t="n">
        <v>0</v>
      </c>
      <c r="CU268" s="253" t="n">
        <v>0</v>
      </c>
      <c r="CV268" s="247" t="n">
        <v>0</v>
      </c>
      <c r="CW268" s="247" t="n">
        <v>0</v>
      </c>
      <c r="CX268" s="247" t="n">
        <v>0</v>
      </c>
      <c r="CY268" s="247" t="n">
        <v>0</v>
      </c>
      <c r="CZ268" s="247" t="n">
        <v>0</v>
      </c>
      <c r="DA268" s="247" t="n">
        <v>0</v>
      </c>
      <c r="DB268" s="247" t="n">
        <v>0</v>
      </c>
      <c r="DC268" s="255" t="n">
        <v>0</v>
      </c>
      <c r="DD268" s="255" t="n">
        <v>0</v>
      </c>
      <c r="DE268" s="255" t="n">
        <v>0</v>
      </c>
      <c r="DF268" s="255" t="n">
        <v>0</v>
      </c>
      <c r="DG268" s="255" t="n">
        <v>0</v>
      </c>
      <c r="DH268" s="255" t="n">
        <v>0</v>
      </c>
      <c r="DI268" s="256" t="inlineStr">
        <is>
          <t>Sin RUC</t>
        </is>
      </c>
      <c r="DJ268" s="257" t="inlineStr">
        <is>
          <t>ND</t>
        </is>
      </c>
      <c r="DK268" s="257" t="inlineStr">
        <is>
          <t>01 Asociación</t>
        </is>
      </c>
      <c r="DL268" s="258" t="n"/>
      <c r="DM268" s="258" t="n"/>
      <c r="DN268" s="258" t="n"/>
      <c r="DO268" s="258" t="n"/>
      <c r="DP268" s="258" t="n"/>
      <c r="DQ268" s="258" t="n"/>
      <c r="DR268" s="258" t="n"/>
      <c r="DS268" s="258" t="n"/>
      <c r="DT268" s="258" t="n"/>
      <c r="DU268" s="258" t="n"/>
      <c r="DV268" s="258" t="n"/>
      <c r="DW268" s="258" t="n"/>
      <c r="DX268" s="258" t="n"/>
      <c r="DY268" s="258" t="n"/>
      <c r="DZ268" s="258" t="n"/>
      <c r="EA268" s="258" t="n"/>
      <c r="EB268" s="258" t="n"/>
      <c r="EC268" s="258" t="n"/>
      <c r="ED268" s="258" t="n"/>
      <c r="EE268" s="258" t="n"/>
    </row>
    <row r="269" hidden="1" ht="47.25" customHeight="1">
      <c r="A269" s="240" t="inlineStr">
        <is>
          <t>COOPERATIVA AGRARIA ECOLOGICA Y SOLIDARIA PIURA</t>
        </is>
      </c>
      <c r="B269" s="240" t="inlineStr">
        <is>
          <t>MANI</t>
        </is>
      </c>
      <c r="C269" s="240" t="inlineStr">
        <is>
          <t>MANI</t>
        </is>
      </c>
      <c r="D269" s="240" t="inlineStr">
        <is>
          <t>PIURA</t>
        </is>
      </c>
      <c r="E269" s="240" t="inlineStr">
        <is>
          <t>200203</t>
        </is>
      </c>
      <c r="F269" s="240" t="inlineStr">
        <is>
          <t>PIURA</t>
        </is>
      </c>
      <c r="G269" s="240" t="inlineStr">
        <is>
          <t>AYABACA</t>
        </is>
      </c>
      <c r="H269" s="240" t="inlineStr">
        <is>
          <t>JILILI</t>
        </is>
      </c>
      <c r="I269" s="241" t="n"/>
      <c r="J269" s="241" t="n"/>
      <c r="K269" s="241" t="n"/>
      <c r="L269" s="241" t="n">
        <v>1</v>
      </c>
      <c r="M269" s="241" t="n">
        <v>1</v>
      </c>
      <c r="N269" s="241" t="n">
        <v>1</v>
      </c>
      <c r="O269" s="241" t="n">
        <v>1</v>
      </c>
      <c r="P269" s="241" t="n">
        <v>1</v>
      </c>
      <c r="Q269" s="241" t="inlineStr">
        <is>
          <t>PAC</t>
        </is>
      </c>
      <c r="R269" s="242">
        <f>IF(I269=1,I$2,"")&amp;IF(J269=1,IF(I269=1,"-","")&amp;J$2,"")&amp;IF(K269=1,IF(OR(J269=1,I269=1),"-","")&amp;K$2,"")&amp;IF(L269=1,IF(OR(K269=1,J269=1,I269=1),"-","")&amp;L$2,"")&amp;IF(M269=1,IF(OR(L269=1,K269=1,J269=1,I269=1),"-","")&amp;M$2,"")&amp;IF(N269=1,IF(OR(M269=1,L269=1,K269=1,J269=1,I269=1),"-","")&amp;N$2,"")&amp;IF(O269=1,IF(OR(N269=1,M269=1,L269=1,K269=1,J269=1,I269=1),"-","")&amp;O$2,"")&amp;IF(P269=1,IF(I269=1," - ",IF(J269=1," - ",IF(K269=1," - ",IF(L269=1," - ",IF(M269=1," - ",IF(N269=1," - ",IF(O269=1," - ","")))))))&amp;P$2,"")</f>
        <v/>
      </c>
      <c r="S269" s="243">
        <f>SUM('b2'!$I269:$P269)</f>
        <v/>
      </c>
      <c r="T269" s="243">
        <f>IF(OR('b2'!$J269=1,'b2'!$K269=1,'b2'!$L269=1,'b2'!$M269=1,'b2'!$N269=1,'b2'!$O269=1,'b2'!$P269=1),"SI","NO")</f>
        <v/>
      </c>
      <c r="U269" s="243">
        <f>IF(OR('b2'!$K269=1,'b2'!$L269=1,'b2'!$M269=1,'b2'!$N269=1,'b2'!$O269=1,'b2'!$P269=1),"SI","NO")</f>
        <v/>
      </c>
      <c r="V269" s="244" t="n">
        <v>0</v>
      </c>
      <c r="W269" s="245" t="n">
        <v>0</v>
      </c>
      <c r="X269" s="245" t="n">
        <v>0</v>
      </c>
      <c r="Y269" s="244" t="n">
        <v>0</v>
      </c>
      <c r="Z269" s="245" t="n">
        <v>0</v>
      </c>
      <c r="AA269" s="245" t="n">
        <v>0</v>
      </c>
      <c r="AB269" s="244" t="n">
        <v>0</v>
      </c>
      <c r="AC269" s="245" t="n">
        <v>25</v>
      </c>
      <c r="AD269" s="245" t="n">
        <v>3</v>
      </c>
      <c r="AE269" s="244" t="n">
        <v>28</v>
      </c>
      <c r="AF269" s="245" t="n">
        <v>25</v>
      </c>
      <c r="AG269" s="245" t="n">
        <v>3</v>
      </c>
      <c r="AH269" s="244" t="n">
        <v>28</v>
      </c>
      <c r="AI269" s="245" t="n">
        <v>25</v>
      </c>
      <c r="AJ269" s="245" t="n">
        <v>3</v>
      </c>
      <c r="AK269" s="244" t="n">
        <v>28</v>
      </c>
      <c r="AL269" s="245" t="n">
        <v>25</v>
      </c>
      <c r="AM269" s="245" t="n">
        <v>3</v>
      </c>
      <c r="AN269" s="244" t="n">
        <v>28</v>
      </c>
      <c r="AO269" s="245" t="n">
        <v>77</v>
      </c>
      <c r="AP269" s="245" t="n">
        <v>6</v>
      </c>
      <c r="AQ269" s="244" t="n">
        <v>83</v>
      </c>
      <c r="AR269" s="244">
        <f>IF('b2'!$AQ269&gt;0,'b2'!$AQ269,IF('b2'!$AN269&gt;0,'b2'!$AN269,IF('b2'!$AK269&gt;0,'b2'!$AK269,IF('b2'!$AH269&gt;0,'b2'!$AH269,IF('b2'!$AE269&gt;0,'b2'!$AE269,IF('b2'!$AB269&gt;0,'b2'!$AB269,IF('b2'!$Y269&gt;0,'b2'!$Y269,IF('b2'!$V269&gt;0,'b2'!$V269," ---"))))))))</f>
        <v/>
      </c>
      <c r="AS269" s="246" t="n">
        <v>0</v>
      </c>
      <c r="AT269" s="246" t="n">
        <v>0</v>
      </c>
      <c r="AU269" s="246" t="n">
        <v>70</v>
      </c>
      <c r="AV269" s="246" t="n">
        <v>7</v>
      </c>
      <c r="AW269" s="246" t="n">
        <v>82</v>
      </c>
      <c r="AX269" s="246" t="n">
        <v>9</v>
      </c>
      <c r="AY269" s="246" t="n">
        <v>77</v>
      </c>
      <c r="AZ269" s="246" t="n">
        <v>7</v>
      </c>
      <c r="BA269" s="246" t="n">
        <v>69</v>
      </c>
      <c r="BB269" s="246" t="n">
        <v>4</v>
      </c>
      <c r="BC269" s="246" t="n">
        <v>52</v>
      </c>
      <c r="BD269" s="246" t="n">
        <v>2</v>
      </c>
      <c r="BE269" s="247" t="n">
        <v>0</v>
      </c>
      <c r="BF269" s="252" t="n">
        <v>0</v>
      </c>
      <c r="BG269" s="252" t="n">
        <v>0</v>
      </c>
      <c r="BH269" s="247" t="n">
        <v>0</v>
      </c>
      <c r="BI269" s="250" t="inlineStr">
        <is>
          <t>#REF!</t>
        </is>
      </c>
      <c r="BJ269" s="251" t="inlineStr">
        <is>
          <t>#REF!</t>
        </is>
      </c>
      <c r="BK269" s="252" t="n">
        <v>0</v>
      </c>
      <c r="BL269" s="252" t="n">
        <v>0</v>
      </c>
      <c r="BM269" s="247" t="n">
        <v>0</v>
      </c>
      <c r="BN269" s="250" t="inlineStr">
        <is>
          <t>#REF!</t>
        </is>
      </c>
      <c r="BO269" s="251" t="inlineStr">
        <is>
          <t>#REF!</t>
        </is>
      </c>
      <c r="BP269" s="248" t="n">
        <v>40036.84</v>
      </c>
      <c r="BQ269" s="248" t="n">
        <v>114050.72</v>
      </c>
      <c r="BR269" s="249" t="n">
        <v>154087.56</v>
      </c>
      <c r="BS269" s="250" t="inlineStr">
        <is>
          <t>#REF!</t>
        </is>
      </c>
      <c r="BT269" s="251">
        <f>'[2]DATA CONSOLIDADA 2018-2025 '!$BR271-'b2'!$BO269</f>
        <v/>
      </c>
      <c r="BU269" s="248" t="n">
        <v>177854.29</v>
      </c>
      <c r="BV269" s="248" t="n">
        <v>281140.43</v>
      </c>
      <c r="BW269" s="249" t="n">
        <v>458994.72</v>
      </c>
      <c r="BX269" s="250" t="inlineStr">
        <is>
          <t>#REF!</t>
        </is>
      </c>
      <c r="BY269" s="251" t="inlineStr">
        <is>
          <t>#REF!</t>
        </is>
      </c>
      <c r="BZ269" s="248" t="n">
        <v>78967.02</v>
      </c>
      <c r="CA269" s="248" t="n">
        <v>426060.18</v>
      </c>
      <c r="CB269" s="249" t="n">
        <v>505027.2</v>
      </c>
      <c r="CC269" s="250" t="inlineStr">
        <is>
          <t>#REF!</t>
        </is>
      </c>
      <c r="CD269" s="251">
        <f>'[2]DATA CONSOLIDADA 2018-2025 '!$CB271-'b2'!$BW269</f>
        <v/>
      </c>
      <c r="CE269" s="253" t="n">
        <v>61642.452428</v>
      </c>
      <c r="CF269" s="253" t="n">
        <v>997890.7536000001</v>
      </c>
      <c r="CG269" s="254" t="n">
        <v>1059533.206028</v>
      </c>
      <c r="CH269" s="250" t="inlineStr">
        <is>
          <t>#REF!</t>
        </is>
      </c>
      <c r="CI269" s="251">
        <f>'[2]DATA CONSOLIDADA 2018-2025 '!$CG271-'b2'!$CB269</f>
        <v/>
      </c>
      <c r="CJ269" s="247" t="inlineStr">
        <is>
          <t>#REF!</t>
        </is>
      </c>
      <c r="CK269" s="247" t="n">
        <v>99108.95982</v>
      </c>
      <c r="CL269" s="247" t="n">
        <v>4266732.864</v>
      </c>
      <c r="CM269" s="247" t="n">
        <v>4365841.82382</v>
      </c>
      <c r="CN269" s="247" t="inlineStr">
        <is>
          <t>#REF!</t>
        </is>
      </c>
      <c r="CO269" s="251">
        <f>'[2]DATA CONSOLIDADA 2018-2025 '!$CM271-'b2'!$CG269</f>
        <v/>
      </c>
      <c r="CP269" s="253" t="n">
        <v>0</v>
      </c>
      <c r="CQ269" s="253" t="n">
        <v>0</v>
      </c>
      <c r="CR269" s="253" t="n">
        <v>0</v>
      </c>
      <c r="CS269" s="253" t="n">
        <v>505027.232108</v>
      </c>
      <c r="CT269" s="253" t="n">
        <v>0</v>
      </c>
      <c r="CU269" s="253" t="n">
        <v>0</v>
      </c>
      <c r="CV269" s="247" t="n">
        <v>505027.232108</v>
      </c>
      <c r="CW269" s="247" t="n">
        <v>0</v>
      </c>
      <c r="CX269" s="247" t="n">
        <v>0</v>
      </c>
      <c r="CY269" s="247" t="n">
        <v>1059533.206028</v>
      </c>
      <c r="CZ269" s="247" t="n">
        <v>0</v>
      </c>
      <c r="DA269" s="247" t="n">
        <v>0</v>
      </c>
      <c r="DB269" s="247" t="n">
        <v>1059533.206028</v>
      </c>
      <c r="DC269" s="255" t="n">
        <v>0</v>
      </c>
      <c r="DD269" s="255" t="n">
        <v>0</v>
      </c>
      <c r="DE269" s="255" t="n">
        <v>4365841.82382</v>
      </c>
      <c r="DF269" s="255" t="n">
        <v>0</v>
      </c>
      <c r="DG269" s="255" t="n">
        <v>0</v>
      </c>
      <c r="DH269" s="255" t="n">
        <v>4365841.82382</v>
      </c>
      <c r="DI269" s="256" t="n">
        <v>20525955843</v>
      </c>
      <c r="DJ269" s="257" t="inlineStr">
        <is>
          <t>COOPERATIVA AGRARIA ECOLÓGICA Y SOLIDARIA PIURA - CAES PIURA</t>
        </is>
      </c>
      <c r="DK269" s="257" t="inlineStr">
        <is>
          <t>02 Cooperativa</t>
        </is>
      </c>
      <c r="DL269" s="258" t="n"/>
      <c r="DM269" s="258" t="n"/>
      <c r="DN269" s="258" t="n"/>
      <c r="DO269" s="258" t="n"/>
      <c r="DP269" s="258" t="n"/>
      <c r="DQ269" s="258" t="n"/>
      <c r="DR269" s="258" t="n"/>
      <c r="DS269" s="258" t="n"/>
      <c r="DT269" s="258" t="n"/>
      <c r="DU269" s="258" t="n"/>
      <c r="DV269" s="258" t="n"/>
      <c r="DW269" s="258" t="n"/>
      <c r="DX269" s="258" t="n"/>
      <c r="DY269" s="258" t="n"/>
      <c r="DZ269" s="258" t="n"/>
      <c r="EA269" s="258" t="n"/>
      <c r="EB269" s="258" t="n"/>
      <c r="EC269" s="258" t="n"/>
      <c r="ED269" s="258" t="n"/>
      <c r="EE269" s="258" t="n"/>
    </row>
    <row r="270" hidden="1" ht="47.25" customHeight="1">
      <c r="A270" s="240" t="inlineStr">
        <is>
          <t>COOPERATIVA CAFETALERA JOSE GABRIEL CONDORCANQUI</t>
        </is>
      </c>
      <c r="B270" s="240" t="inlineStr">
        <is>
          <t>CAFÉ</t>
        </is>
      </c>
      <c r="C270" s="240" t="inlineStr">
        <is>
          <t>CAFÉ</t>
        </is>
      </c>
      <c r="D270" s="240" t="inlineStr">
        <is>
          <t>PIURA</t>
        </is>
      </c>
      <c r="E270" s="240" t="inlineStr">
        <is>
          <t>200302</t>
        </is>
      </c>
      <c r="F270" s="240" t="inlineStr">
        <is>
          <t>PIURA</t>
        </is>
      </c>
      <c r="G270" s="240" t="inlineStr">
        <is>
          <t>HUANCABAMBA</t>
        </is>
      </c>
      <c r="H270" s="240" t="inlineStr">
        <is>
          <t>CANCHAQUE</t>
        </is>
      </c>
      <c r="I270" s="241" t="n"/>
      <c r="J270" s="241" t="n"/>
      <c r="K270" s="241" t="n"/>
      <c r="L270" s="241" t="n">
        <v>1</v>
      </c>
      <c r="M270" s="241" t="n"/>
      <c r="N270" s="241" t="n">
        <v>1</v>
      </c>
      <c r="O270" s="241" t="n"/>
      <c r="P270" s="241" t="n"/>
      <c r="Q270" s="241" t="inlineStr">
        <is>
          <t>PAC</t>
        </is>
      </c>
      <c r="R270" s="242">
        <f>IF(I270=1,I$2,"")&amp;IF(J270=1,IF(I270=1,"-","")&amp;J$2,"")&amp;IF(K270=1,IF(OR(J270=1,I270=1),"-","")&amp;K$2,"")&amp;IF(L270=1,IF(OR(K270=1,J270=1,I270=1),"-","")&amp;L$2,"")&amp;IF(M270=1,IF(OR(L270=1,K270=1,J270=1,I270=1),"-","")&amp;M$2,"")&amp;IF(N270=1,IF(OR(M270=1,L270=1,K270=1,J270=1,I270=1),"-","")&amp;N$2,"")&amp;IF(O270=1,IF(OR(N270=1,M270=1,L270=1,K270=1,J270=1,I270=1),"-","")&amp;O$2,"")&amp;IF(P270=1,IF(I270=1," - ",IF(J270=1," - ",IF(K270=1," - ",IF(L270=1," - ",IF(M270=1," - ",IF(N270=1," - ",IF(O270=1," - ","")))))))&amp;P$2,"")</f>
        <v/>
      </c>
      <c r="S270" s="243">
        <f>SUM('b2'!$I270:$P270)</f>
        <v/>
      </c>
      <c r="T270" s="243">
        <f>IF(OR('b2'!$J270=1,'b2'!$K270=1,'b2'!$L270=1,'b2'!$M270=1,'b2'!$N270=1,'b2'!$O270=1,'b2'!$P270=1),"SI","NO")</f>
        <v/>
      </c>
      <c r="U270" s="243">
        <f>IF(OR('b2'!$K270=1,'b2'!$L270=1,'b2'!$M270=1,'b2'!$N270=1,'b2'!$O270=1,'b2'!$P270=1),"SI","NO")</f>
        <v/>
      </c>
      <c r="V270" s="244" t="n">
        <v>0</v>
      </c>
      <c r="W270" s="245" t="n">
        <v>0</v>
      </c>
      <c r="X270" s="245" t="n">
        <v>0</v>
      </c>
      <c r="Y270" s="244" t="n">
        <v>0</v>
      </c>
      <c r="Z270" s="245" t="n">
        <v>0</v>
      </c>
      <c r="AA270" s="245" t="n">
        <v>0</v>
      </c>
      <c r="AB270" s="244" t="n">
        <v>0</v>
      </c>
      <c r="AC270" s="245" t="n">
        <v>97</v>
      </c>
      <c r="AD270" s="245" t="n">
        <v>49</v>
      </c>
      <c r="AE270" s="244" t="n">
        <v>146</v>
      </c>
      <c r="AF270" s="245" t="n">
        <v>97</v>
      </c>
      <c r="AG270" s="245" t="n">
        <v>49</v>
      </c>
      <c r="AH270" s="244" t="n">
        <v>146</v>
      </c>
      <c r="AI270" s="245" t="n">
        <v>97</v>
      </c>
      <c r="AJ270" s="245" t="n">
        <v>49</v>
      </c>
      <c r="AK270" s="244" t="n">
        <v>146</v>
      </c>
      <c r="AL270" s="245" t="n">
        <v>0</v>
      </c>
      <c r="AM270" s="245" t="n">
        <v>0</v>
      </c>
      <c r="AN270" s="244" t="n">
        <v>0</v>
      </c>
      <c r="AO270" s="245" t="n">
        <v>0</v>
      </c>
      <c r="AP270" s="245" t="n">
        <v>0</v>
      </c>
      <c r="AQ270" s="244" t="n">
        <v>0</v>
      </c>
      <c r="AR270" s="244">
        <f>IF('b2'!$AQ270&gt;0,'b2'!$AQ270,IF('b2'!$AN270&gt;0,'b2'!$AN270,IF('b2'!$AK270&gt;0,'b2'!$AK270,IF('b2'!$AH270&gt;0,'b2'!$AH270,IF('b2'!$AE270&gt;0,'b2'!$AE270,IF('b2'!$AB270&gt;0,'b2'!$AB270,IF('b2'!$Y270&gt;0,'b2'!$Y270,IF('b2'!$V270&gt;0,'b2'!$V270," ---"))))))))</f>
        <v/>
      </c>
      <c r="AS270" s="246" t="n">
        <v>0</v>
      </c>
      <c r="AT270" s="246" t="n">
        <v>0</v>
      </c>
      <c r="AU270" s="246" t="n">
        <v>21</v>
      </c>
      <c r="AV270" s="246" t="n">
        <v>8</v>
      </c>
      <c r="AW270" s="246" t="n">
        <v>0</v>
      </c>
      <c r="AX270" s="246" t="n">
        <v>0</v>
      </c>
      <c r="AY270" s="246" t="n">
        <v>61</v>
      </c>
      <c r="AZ270" s="246" t="n">
        <v>0</v>
      </c>
      <c r="BA270" s="246" t="n">
        <v>0</v>
      </c>
      <c r="BB270" s="246" t="n">
        <v>0</v>
      </c>
      <c r="BC270" s="246" t="n">
        <v>0</v>
      </c>
      <c r="BD270" s="246" t="n">
        <v>0</v>
      </c>
      <c r="BE270" s="247" t="n">
        <v>0</v>
      </c>
      <c r="BF270" s="252" t="n">
        <v>0</v>
      </c>
      <c r="BG270" s="252" t="n">
        <v>0</v>
      </c>
      <c r="BH270" s="247" t="n">
        <v>0</v>
      </c>
      <c r="BI270" s="250" t="inlineStr">
        <is>
          <t>#REF!</t>
        </is>
      </c>
      <c r="BJ270" s="251" t="inlineStr">
        <is>
          <t>#REF!</t>
        </is>
      </c>
      <c r="BK270" s="252" t="n">
        <v>0</v>
      </c>
      <c r="BL270" s="252" t="n">
        <v>0</v>
      </c>
      <c r="BM270" s="249" t="n">
        <v>0</v>
      </c>
      <c r="BN270" s="250" t="inlineStr">
        <is>
          <t>#REF!</t>
        </is>
      </c>
      <c r="BO270" s="251" t="inlineStr">
        <is>
          <t>#REF!</t>
        </is>
      </c>
      <c r="BP270" s="248" t="n">
        <v>106838.51</v>
      </c>
      <c r="BQ270" s="248" t="n">
        <v>0</v>
      </c>
      <c r="BR270" s="249" t="n">
        <v>106838.51</v>
      </c>
      <c r="BS270" s="250" t="inlineStr">
        <is>
          <t>#REF!</t>
        </is>
      </c>
      <c r="BT270" s="251">
        <f>'[2]DATA CONSOLIDADA 2018-2025 '!$BR272-'b2'!$BO270</f>
        <v/>
      </c>
      <c r="BU270" s="248" t="n">
        <v>0</v>
      </c>
      <c r="BV270" s="248" t="n">
        <v>0</v>
      </c>
      <c r="BW270" s="249" t="n">
        <v>0</v>
      </c>
      <c r="BX270" s="250" t="inlineStr">
        <is>
          <t>#REF!</t>
        </is>
      </c>
      <c r="BY270" s="251" t="inlineStr">
        <is>
          <t>#REF!</t>
        </is>
      </c>
      <c r="BZ270" s="248" t="n">
        <v>0</v>
      </c>
      <c r="CA270" s="248" t="n">
        <v>0</v>
      </c>
      <c r="CB270" s="249" t="n">
        <v>0</v>
      </c>
      <c r="CC270" s="250" t="inlineStr">
        <is>
          <t>#REF!</t>
        </is>
      </c>
      <c r="CD270" s="251">
        <f>'[2]DATA CONSOLIDADA 2018-2025 '!$CB272-'b2'!$BW270</f>
        <v/>
      </c>
      <c r="CE270" s="253" t="n">
        <v>0</v>
      </c>
      <c r="CF270" s="253" t="n">
        <v>0</v>
      </c>
      <c r="CG270" s="254" t="n">
        <v>0</v>
      </c>
      <c r="CH270" s="250" t="inlineStr">
        <is>
          <t>#REF!</t>
        </is>
      </c>
      <c r="CI270" s="251">
        <f>'[2]DATA CONSOLIDADA 2018-2025 '!$CG272-'b2'!$CB270</f>
        <v/>
      </c>
      <c r="CJ270" s="247" t="inlineStr">
        <is>
          <t>#REF!</t>
        </is>
      </c>
      <c r="CK270" s="247" t="n">
        <v>0</v>
      </c>
      <c r="CL270" s="247" t="n">
        <v>0</v>
      </c>
      <c r="CM270" s="247" t="n">
        <v>0</v>
      </c>
      <c r="CN270" s="247" t="inlineStr">
        <is>
          <t>#REF!</t>
        </is>
      </c>
      <c r="CO270" s="251">
        <f>'[2]DATA CONSOLIDADA 2018-2025 '!$CM272-'b2'!$CG270</f>
        <v/>
      </c>
      <c r="CP270" s="253" t="n">
        <v>0</v>
      </c>
      <c r="CQ270" s="253" t="n">
        <v>0</v>
      </c>
      <c r="CR270" s="253" t="n">
        <v>0</v>
      </c>
      <c r="CS270" s="253" t="n">
        <v>0</v>
      </c>
      <c r="CT270" s="253" t="n">
        <v>0</v>
      </c>
      <c r="CU270" s="253" t="n">
        <v>0</v>
      </c>
      <c r="CV270" s="247" t="n">
        <v>0</v>
      </c>
      <c r="CW270" s="247" t="n">
        <v>0</v>
      </c>
      <c r="CX270" s="247" t="n">
        <v>0</v>
      </c>
      <c r="CY270" s="247" t="n">
        <v>0</v>
      </c>
      <c r="CZ270" s="247" t="n">
        <v>0</v>
      </c>
      <c r="DA270" s="247" t="n">
        <v>0</v>
      </c>
      <c r="DB270" s="247" t="n">
        <v>0</v>
      </c>
      <c r="DC270" s="255" t="n">
        <v>0</v>
      </c>
      <c r="DD270" s="255" t="n">
        <v>0</v>
      </c>
      <c r="DE270" s="255" t="n">
        <v>0</v>
      </c>
      <c r="DF270" s="255" t="n">
        <v>0</v>
      </c>
      <c r="DG270" s="255" t="n">
        <v>0</v>
      </c>
      <c r="DH270" s="255" t="n">
        <v>0</v>
      </c>
      <c r="DI270" s="256" t="n">
        <v>20146696041</v>
      </c>
      <c r="DJ270" s="257" t="inlineStr">
        <is>
          <t>COOP AGRARIA CAFET JOSE GABRIEL CONDORCA</t>
        </is>
      </c>
      <c r="DK270" s="257" t="inlineStr">
        <is>
          <t>02 Cooperativa</t>
        </is>
      </c>
      <c r="DL270" s="258" t="n"/>
      <c r="DM270" s="258" t="n"/>
      <c r="DN270" s="258" t="n"/>
      <c r="DO270" s="258" t="n"/>
      <c r="DP270" s="258" t="n"/>
      <c r="DQ270" s="258" t="n"/>
      <c r="DR270" s="258" t="n"/>
      <c r="DS270" s="258" t="n"/>
      <c r="DT270" s="258" t="n"/>
      <c r="DU270" s="258" t="n"/>
      <c r="DV270" s="258" t="n"/>
      <c r="DW270" s="258" t="n"/>
      <c r="DX270" s="258" t="n"/>
      <c r="DY270" s="258" t="n"/>
      <c r="DZ270" s="258" t="n"/>
      <c r="EA270" s="258" t="n"/>
      <c r="EB270" s="258" t="n"/>
      <c r="EC270" s="258" t="n"/>
      <c r="ED270" s="258" t="n"/>
      <c r="EE270" s="258" t="n"/>
    </row>
    <row r="271" hidden="1" ht="47.25" customHeight="1">
      <c r="A271" s="240" t="inlineStr">
        <is>
          <t>INDUSTRIAS AGROALIMENTOS EL ESTABLO S.C.R.L.</t>
        </is>
      </c>
      <c r="B271" s="240" t="inlineStr">
        <is>
          <t>DERIVADOS LACTEOS</t>
        </is>
      </c>
      <c r="C271" s="240" t="inlineStr">
        <is>
          <t>QUESOS MADURADOS</t>
        </is>
      </c>
      <c r="D271" s="240" t="inlineStr">
        <is>
          <t>PUNO</t>
        </is>
      </c>
      <c r="E271" s="240" t="inlineStr">
        <is>
          <t>210701</t>
        </is>
      </c>
      <c r="F271" s="240" t="inlineStr">
        <is>
          <t>PUNO</t>
        </is>
      </c>
      <c r="G271" s="240" t="inlineStr">
        <is>
          <t>LAMPA</t>
        </is>
      </c>
      <c r="H271" s="240" t="inlineStr">
        <is>
          <t>LAMPA</t>
        </is>
      </c>
      <c r="I271" s="241" t="n">
        <v>1</v>
      </c>
      <c r="J271" s="241" t="n"/>
      <c r="K271" s="241" t="n"/>
      <c r="L271" s="241" t="n"/>
      <c r="M271" s="241" t="n"/>
      <c r="N271" s="241" t="n"/>
      <c r="O271" s="241" t="n"/>
      <c r="P271" s="241" t="n"/>
      <c r="Q271" s="241" t="inlineStr">
        <is>
          <t>PAC</t>
        </is>
      </c>
      <c r="R271" s="242">
        <f>IF(I271=1,I$2,"")&amp;IF(J271=1,IF(I271=1,"-","")&amp;J$2,"")&amp;IF(K271=1,IF(OR(J271=1,I271=1),"-","")&amp;K$2,"")&amp;IF(L271=1,IF(OR(K271=1,J271=1,I271=1),"-","")&amp;L$2,"")&amp;IF(M271=1,IF(OR(L271=1,K271=1,J271=1,I271=1),"-","")&amp;M$2,"")&amp;IF(N271=1,IF(OR(M271=1,L271=1,K271=1,J271=1,I271=1),"-","")&amp;N$2,"")&amp;IF(O271=1,IF(OR(N271=1,M271=1,L271=1,K271=1,J271=1,I271=1),"-","")&amp;O$2,"")&amp;IF(P271=1,IF(I271=1," - ",IF(J271=1," - ",IF(K271=1," - ",IF(L271=1," - ",IF(M271=1," - ",IF(N271=1," - ",IF(O271=1," - ","")))))))&amp;P$2,"")</f>
        <v/>
      </c>
      <c r="S271" s="243">
        <f>SUM('b2'!$I271:$P271)</f>
        <v/>
      </c>
      <c r="T271" s="243">
        <f>IF(OR('b2'!$J271=1,'b2'!$K271=1,'b2'!$L271=1,'b2'!$M271=1,'b2'!$N271=1,'b2'!$O271=1,'b2'!$P271=1),"SI","NO")</f>
        <v/>
      </c>
      <c r="U271" s="243">
        <f>IF(OR('b2'!$K271=1,'b2'!$L271=1,'b2'!$M271=1,'b2'!$N271=1,'b2'!$O271=1,'b2'!$P271=1),"SI","NO")</f>
        <v/>
      </c>
      <c r="V271" s="244" t="n">
        <v>86</v>
      </c>
      <c r="W271" s="245" t="n">
        <v>0</v>
      </c>
      <c r="X271" s="245" t="n">
        <v>0</v>
      </c>
      <c r="Y271" s="244" t="n">
        <v>0</v>
      </c>
      <c r="Z271" s="245" t="n">
        <v>0</v>
      </c>
      <c r="AA271" s="245" t="n">
        <v>0</v>
      </c>
      <c r="AB271" s="244" t="n">
        <v>0</v>
      </c>
      <c r="AC271" s="245" t="n">
        <v>0</v>
      </c>
      <c r="AD271" s="245" t="n">
        <v>0</v>
      </c>
      <c r="AE271" s="244" t="n">
        <v>0</v>
      </c>
      <c r="AF271" s="245" t="n">
        <v>0</v>
      </c>
      <c r="AG271" s="245" t="n">
        <v>0</v>
      </c>
      <c r="AH271" s="244" t="n">
        <v>0</v>
      </c>
      <c r="AI271" s="245" t="n">
        <v>0</v>
      </c>
      <c r="AJ271" s="245" t="n">
        <v>0</v>
      </c>
      <c r="AK271" s="244" t="n">
        <v>0</v>
      </c>
      <c r="AL271" s="245" t="n">
        <v>0</v>
      </c>
      <c r="AM271" s="245" t="n">
        <v>0</v>
      </c>
      <c r="AN271" s="244" t="n">
        <v>0</v>
      </c>
      <c r="AO271" s="245" t="n">
        <v>0</v>
      </c>
      <c r="AP271" s="245" t="n">
        <v>0</v>
      </c>
      <c r="AQ271" s="244" t="n">
        <v>0</v>
      </c>
      <c r="AR271" s="244">
        <f>IF('b2'!$AQ271&gt;0,'b2'!$AQ271,IF('b2'!$AN271&gt;0,'b2'!$AN271,IF('b2'!$AK271&gt;0,'b2'!$AK271,IF('b2'!$AH271&gt;0,'b2'!$AH271,IF('b2'!$AE271&gt;0,'b2'!$AE271,IF('b2'!$AB271&gt;0,'b2'!$AB271,IF('b2'!$Y271&gt;0,'b2'!$Y271,IF('b2'!$V271&gt;0,'b2'!$V271," ---"))))))))</f>
        <v/>
      </c>
      <c r="AS271" s="246" t="n">
        <v>0</v>
      </c>
      <c r="AT271" s="246" t="n">
        <v>0</v>
      </c>
      <c r="AU271" s="246" t="n">
        <v>0</v>
      </c>
      <c r="AV271" s="246" t="n">
        <v>0</v>
      </c>
      <c r="AW271" s="246" t="n">
        <v>0</v>
      </c>
      <c r="AX271" s="246" t="n">
        <v>0</v>
      </c>
      <c r="AY271" s="246" t="n">
        <v>0</v>
      </c>
      <c r="AZ271" s="246" t="n">
        <v>0</v>
      </c>
      <c r="BA271" s="246" t="n">
        <v>0</v>
      </c>
      <c r="BB271" s="246" t="n">
        <v>0</v>
      </c>
      <c r="BC271" s="246" t="n">
        <v>0</v>
      </c>
      <c r="BD271" s="246" t="n">
        <v>0</v>
      </c>
      <c r="BE271" s="247" t="n">
        <v>0</v>
      </c>
      <c r="BF271" s="252" t="n">
        <v>0</v>
      </c>
      <c r="BG271" s="252" t="n">
        <v>0</v>
      </c>
      <c r="BH271" s="247" t="n">
        <v>0</v>
      </c>
      <c r="BI271" s="250" t="inlineStr">
        <is>
          <t>#REF!</t>
        </is>
      </c>
      <c r="BJ271" s="251" t="inlineStr">
        <is>
          <t>#REF!</t>
        </is>
      </c>
      <c r="BK271" s="252" t="n">
        <v>0</v>
      </c>
      <c r="BL271" s="252" t="n">
        <v>0</v>
      </c>
      <c r="BM271" s="247" t="n">
        <v>0</v>
      </c>
      <c r="BN271" s="250" t="inlineStr">
        <is>
          <t>#REF!</t>
        </is>
      </c>
      <c r="BO271" s="251" t="inlineStr">
        <is>
          <t>#REF!</t>
        </is>
      </c>
      <c r="BP271" s="248" t="n">
        <v>0</v>
      </c>
      <c r="BQ271" s="248" t="n">
        <v>0</v>
      </c>
      <c r="BR271" s="249" t="n">
        <v>0</v>
      </c>
      <c r="BS271" s="250" t="inlineStr">
        <is>
          <t>#REF!</t>
        </is>
      </c>
      <c r="BT271" s="251">
        <f>'[2]DATA CONSOLIDADA 2018-2025 '!$BR273-'b2'!$BO271</f>
        <v/>
      </c>
      <c r="BU271" s="248" t="n">
        <v>0</v>
      </c>
      <c r="BV271" s="248" t="n">
        <v>0</v>
      </c>
      <c r="BW271" s="249" t="n">
        <v>0</v>
      </c>
      <c r="BX271" s="250" t="inlineStr">
        <is>
          <t>#REF!</t>
        </is>
      </c>
      <c r="BY271" s="251" t="inlineStr">
        <is>
          <t>#REF!</t>
        </is>
      </c>
      <c r="BZ271" s="248" t="n">
        <v>0</v>
      </c>
      <c r="CA271" s="248" t="n">
        <v>0</v>
      </c>
      <c r="CB271" s="249" t="n">
        <v>0</v>
      </c>
      <c r="CC271" s="250" t="inlineStr">
        <is>
          <t>#REF!</t>
        </is>
      </c>
      <c r="CD271" s="251">
        <f>'[2]DATA CONSOLIDADA 2018-2025 '!$CB273-'b2'!$BW271</f>
        <v/>
      </c>
      <c r="CE271" s="253" t="n">
        <v>0</v>
      </c>
      <c r="CF271" s="253" t="n">
        <v>0</v>
      </c>
      <c r="CG271" s="254" t="n">
        <v>0</v>
      </c>
      <c r="CH271" s="250" t="inlineStr">
        <is>
          <t>#REF!</t>
        </is>
      </c>
      <c r="CI271" s="251">
        <f>'[2]DATA CONSOLIDADA 2018-2025 '!$CG273-'b2'!$CB271</f>
        <v/>
      </c>
      <c r="CJ271" s="247" t="inlineStr">
        <is>
          <t>#REF!</t>
        </is>
      </c>
      <c r="CK271" s="247" t="n">
        <v>0</v>
      </c>
      <c r="CL271" s="247" t="n">
        <v>0</v>
      </c>
      <c r="CM271" s="247" t="n">
        <v>0</v>
      </c>
      <c r="CN271" s="247" t="inlineStr">
        <is>
          <t>#REF!</t>
        </is>
      </c>
      <c r="CO271" s="251">
        <f>'[2]DATA CONSOLIDADA 2018-2025 '!$CM273-'b2'!$CG271</f>
        <v/>
      </c>
      <c r="CP271" s="253" t="n">
        <v>0</v>
      </c>
      <c r="CQ271" s="253" t="n">
        <v>0</v>
      </c>
      <c r="CR271" s="253" t="n">
        <v>0</v>
      </c>
      <c r="CS271" s="253" t="n">
        <v>0</v>
      </c>
      <c r="CT271" s="253" t="n">
        <v>0</v>
      </c>
      <c r="CU271" s="253" t="n">
        <v>0</v>
      </c>
      <c r="CV271" s="247" t="n">
        <v>0</v>
      </c>
      <c r="CW271" s="247" t="n">
        <v>0</v>
      </c>
      <c r="CX271" s="247" t="n">
        <v>0</v>
      </c>
      <c r="CY271" s="247" t="n">
        <v>0</v>
      </c>
      <c r="CZ271" s="247" t="n">
        <v>0</v>
      </c>
      <c r="DA271" s="247" t="n">
        <v>0</v>
      </c>
      <c r="DB271" s="247" t="n">
        <v>0</v>
      </c>
      <c r="DC271" s="255" t="n">
        <v>0</v>
      </c>
      <c r="DD271" s="255" t="n">
        <v>0</v>
      </c>
      <c r="DE271" s="255" t="n">
        <v>0</v>
      </c>
      <c r="DF271" s="255" t="n">
        <v>0</v>
      </c>
      <c r="DG271" s="255" t="n">
        <v>0</v>
      </c>
      <c r="DH271" s="255" t="n">
        <v>0</v>
      </c>
      <c r="DI271" s="256" t="n">
        <v>20448748902</v>
      </c>
      <c r="DJ271" s="257" t="inlineStr">
        <is>
          <t>INDUSTRIAS AGROALIMENTOS EL ESTABLO SOCIEDAD COMERCIAL DE RESPONSABILIDAD LIMITADA</t>
        </is>
      </c>
      <c r="DK271" s="257" t="inlineStr">
        <is>
          <t>07 Otros</t>
        </is>
      </c>
      <c r="DL271" s="258" t="n"/>
      <c r="DM271" s="258" t="n"/>
      <c r="DN271" s="258" t="n"/>
      <c r="DO271" s="258" t="n"/>
      <c r="DP271" s="258" t="n"/>
      <c r="DQ271" s="258" t="n"/>
      <c r="DR271" s="258" t="n"/>
      <c r="DS271" s="258" t="n"/>
      <c r="DT271" s="258" t="n"/>
      <c r="DU271" s="258" t="n"/>
      <c r="DV271" s="258" t="n"/>
      <c r="DW271" s="258" t="n"/>
      <c r="DX271" s="258" t="n"/>
      <c r="DY271" s="258" t="n"/>
      <c r="DZ271" s="258" t="n"/>
      <c r="EA271" s="258" t="n"/>
      <c r="EB271" s="258" t="n"/>
      <c r="EC271" s="258" t="n"/>
      <c r="ED271" s="258" t="n"/>
      <c r="EE271" s="258" t="n"/>
    </row>
    <row r="272" hidden="1" ht="47.25" customHeight="1">
      <c r="A272" s="240" t="inlineStr">
        <is>
          <t>CORPORACIÓN GANADERA RAMIREZ S.A.C.</t>
        </is>
      </c>
      <c r="B272" s="240" t="inlineStr">
        <is>
          <t>DERIVADOS LACTEOS</t>
        </is>
      </c>
      <c r="C272" s="240" t="inlineStr">
        <is>
          <t>QUESOS MADURADOS</t>
        </is>
      </c>
      <c r="D272" s="240" t="inlineStr">
        <is>
          <t>PUNO</t>
        </is>
      </c>
      <c r="E272" s="240" t="inlineStr">
        <is>
          <t>211101</t>
        </is>
      </c>
      <c r="F272" s="240" t="inlineStr">
        <is>
          <t>PUNO</t>
        </is>
      </c>
      <c r="G272" s="240" t="inlineStr">
        <is>
          <t>SAN ROMAN</t>
        </is>
      </c>
      <c r="H272" s="240" t="inlineStr">
        <is>
          <t>JULIACA</t>
        </is>
      </c>
      <c r="I272" s="241" t="n">
        <v>1</v>
      </c>
      <c r="J272" s="241" t="n"/>
      <c r="K272" s="241" t="n"/>
      <c r="L272" s="241" t="n"/>
      <c r="M272" s="241" t="n"/>
      <c r="N272" s="241" t="n"/>
      <c r="O272" s="241" t="n"/>
      <c r="P272" s="241" t="n"/>
      <c r="Q272" s="241" t="inlineStr">
        <is>
          <t>PAC</t>
        </is>
      </c>
      <c r="R272" s="242">
        <f>IF(I272=1,I$2,"")&amp;IF(J272=1,IF(I272=1,"-","")&amp;J$2,"")&amp;IF(K272=1,IF(OR(J272=1,I272=1),"-","")&amp;K$2,"")&amp;IF(L272=1,IF(OR(K272=1,J272=1,I272=1),"-","")&amp;L$2,"")&amp;IF(M272=1,IF(OR(L272=1,K272=1,J272=1,I272=1),"-","")&amp;M$2,"")&amp;IF(N272=1,IF(OR(M272=1,L272=1,K272=1,J272=1,I272=1),"-","")&amp;N$2,"")&amp;IF(O272=1,IF(OR(N272=1,M272=1,L272=1,K272=1,J272=1,I272=1),"-","")&amp;O$2,"")&amp;IF(P272=1,IF(I272=1," - ",IF(J272=1," - ",IF(K272=1," - ",IF(L272=1," - ",IF(M272=1," - ",IF(N272=1," - ",IF(O272=1," - ","")))))))&amp;P$2,"")</f>
        <v/>
      </c>
      <c r="S272" s="243">
        <f>SUM('b2'!$I272:$P272)</f>
        <v/>
      </c>
      <c r="T272" s="243">
        <f>IF(OR('b2'!$J272=1,'b2'!$K272=1,'b2'!$L272=1,'b2'!$M272=1,'b2'!$N272=1,'b2'!$O272=1,'b2'!$P272=1),"SI","NO")</f>
        <v/>
      </c>
      <c r="U272" s="243">
        <f>IF(OR('b2'!$K272=1,'b2'!$L272=1,'b2'!$M272=1,'b2'!$N272=1,'b2'!$O272=1,'b2'!$P272=1),"SI","NO")</f>
        <v/>
      </c>
      <c r="V272" s="244" t="n">
        <v>17</v>
      </c>
      <c r="W272" s="245" t="n">
        <v>0</v>
      </c>
      <c r="X272" s="245" t="n">
        <v>0</v>
      </c>
      <c r="Y272" s="244" t="n">
        <v>0</v>
      </c>
      <c r="Z272" s="245" t="n">
        <v>0</v>
      </c>
      <c r="AA272" s="245" t="n">
        <v>0</v>
      </c>
      <c r="AB272" s="244" t="n">
        <v>0</v>
      </c>
      <c r="AC272" s="245" t="n">
        <v>0</v>
      </c>
      <c r="AD272" s="245" t="n">
        <v>0</v>
      </c>
      <c r="AE272" s="244" t="n">
        <v>0</v>
      </c>
      <c r="AF272" s="245" t="n">
        <v>0</v>
      </c>
      <c r="AG272" s="245" t="n">
        <v>0</v>
      </c>
      <c r="AH272" s="244" t="n">
        <v>0</v>
      </c>
      <c r="AI272" s="245" t="n">
        <v>0</v>
      </c>
      <c r="AJ272" s="245" t="n">
        <v>0</v>
      </c>
      <c r="AK272" s="244" t="n">
        <v>0</v>
      </c>
      <c r="AL272" s="245" t="n">
        <v>0</v>
      </c>
      <c r="AM272" s="245" t="n">
        <v>0</v>
      </c>
      <c r="AN272" s="244" t="n">
        <v>0</v>
      </c>
      <c r="AO272" s="245" t="n">
        <v>0</v>
      </c>
      <c r="AP272" s="245" t="n">
        <v>0</v>
      </c>
      <c r="AQ272" s="244" t="n">
        <v>0</v>
      </c>
      <c r="AR272" s="244">
        <f>IF('b2'!$AQ272&gt;0,'b2'!$AQ272,IF('b2'!$AN272&gt;0,'b2'!$AN272,IF('b2'!$AK272&gt;0,'b2'!$AK272,IF('b2'!$AH272&gt;0,'b2'!$AH272,IF('b2'!$AE272&gt;0,'b2'!$AE272,IF('b2'!$AB272&gt;0,'b2'!$AB272,IF('b2'!$Y272&gt;0,'b2'!$Y272,IF('b2'!$V272&gt;0,'b2'!$V272," ---"))))))))</f>
        <v/>
      </c>
      <c r="AS272" s="246" t="n">
        <v>0</v>
      </c>
      <c r="AT272" s="246" t="n">
        <v>0</v>
      </c>
      <c r="AU272" s="246" t="n">
        <v>0</v>
      </c>
      <c r="AV272" s="246" t="n">
        <v>0</v>
      </c>
      <c r="AW272" s="246" t="n">
        <v>0</v>
      </c>
      <c r="AX272" s="246" t="n">
        <v>0</v>
      </c>
      <c r="AY272" s="246" t="n">
        <v>0</v>
      </c>
      <c r="AZ272" s="246" t="n">
        <v>0</v>
      </c>
      <c r="BA272" s="246" t="n">
        <v>0</v>
      </c>
      <c r="BB272" s="246" t="n">
        <v>0</v>
      </c>
      <c r="BC272" s="246" t="n">
        <v>0</v>
      </c>
      <c r="BD272" s="246" t="n">
        <v>0</v>
      </c>
      <c r="BE272" s="247" t="n">
        <v>0</v>
      </c>
      <c r="BF272" s="252" t="n">
        <v>0</v>
      </c>
      <c r="BG272" s="252" t="n">
        <v>0</v>
      </c>
      <c r="BH272" s="247" t="n">
        <v>0</v>
      </c>
      <c r="BI272" s="250" t="inlineStr">
        <is>
          <t>#REF!</t>
        </is>
      </c>
      <c r="BJ272" s="251" t="inlineStr">
        <is>
          <t>#REF!</t>
        </is>
      </c>
      <c r="BK272" s="252" t="n">
        <v>0</v>
      </c>
      <c r="BL272" s="252" t="n">
        <v>0</v>
      </c>
      <c r="BM272" s="247" t="n">
        <v>0</v>
      </c>
      <c r="BN272" s="250" t="inlineStr">
        <is>
          <t>#REF!</t>
        </is>
      </c>
      <c r="BO272" s="251" t="inlineStr">
        <is>
          <t>#REF!</t>
        </is>
      </c>
      <c r="BP272" s="248" t="n">
        <v>0</v>
      </c>
      <c r="BQ272" s="248" t="n">
        <v>0</v>
      </c>
      <c r="BR272" s="249" t="n">
        <v>0</v>
      </c>
      <c r="BS272" s="250" t="inlineStr">
        <is>
          <t>#REF!</t>
        </is>
      </c>
      <c r="BT272" s="251">
        <f>'[2]DATA CONSOLIDADA 2018-2025 '!$BR274-'b2'!$BO272</f>
        <v/>
      </c>
      <c r="BU272" s="248" t="n">
        <v>0</v>
      </c>
      <c r="BV272" s="248" t="n">
        <v>0</v>
      </c>
      <c r="BW272" s="249" t="n">
        <v>0</v>
      </c>
      <c r="BX272" s="250" t="inlineStr">
        <is>
          <t>#REF!</t>
        </is>
      </c>
      <c r="BY272" s="251" t="inlineStr">
        <is>
          <t>#REF!</t>
        </is>
      </c>
      <c r="BZ272" s="248" t="n">
        <v>0</v>
      </c>
      <c r="CA272" s="248" t="n">
        <v>0</v>
      </c>
      <c r="CB272" s="249" t="n">
        <v>0</v>
      </c>
      <c r="CC272" s="250" t="inlineStr">
        <is>
          <t>#REF!</t>
        </is>
      </c>
      <c r="CD272" s="251">
        <f>'[2]DATA CONSOLIDADA 2018-2025 '!$CB274-'b2'!$BW272</f>
        <v/>
      </c>
      <c r="CE272" s="253" t="n">
        <v>0</v>
      </c>
      <c r="CF272" s="253" t="n">
        <v>0</v>
      </c>
      <c r="CG272" s="254" t="n">
        <v>0</v>
      </c>
      <c r="CH272" s="250" t="inlineStr">
        <is>
          <t>#REF!</t>
        </is>
      </c>
      <c r="CI272" s="251">
        <f>'[2]DATA CONSOLIDADA 2018-2025 '!$CG274-'b2'!$CB272</f>
        <v/>
      </c>
      <c r="CJ272" s="247" t="inlineStr">
        <is>
          <t>#REF!</t>
        </is>
      </c>
      <c r="CK272" s="247" t="n">
        <v>0</v>
      </c>
      <c r="CL272" s="247" t="n">
        <v>0</v>
      </c>
      <c r="CM272" s="247" t="n">
        <v>0</v>
      </c>
      <c r="CN272" s="247" t="inlineStr">
        <is>
          <t>#REF!</t>
        </is>
      </c>
      <c r="CO272" s="251">
        <f>'[2]DATA CONSOLIDADA 2018-2025 '!$CM274-'b2'!$CG272</f>
        <v/>
      </c>
      <c r="CP272" s="253" t="n">
        <v>0</v>
      </c>
      <c r="CQ272" s="253" t="n">
        <v>0</v>
      </c>
      <c r="CR272" s="253" t="n">
        <v>0</v>
      </c>
      <c r="CS272" s="253" t="n">
        <v>0</v>
      </c>
      <c r="CT272" s="253" t="n">
        <v>0</v>
      </c>
      <c r="CU272" s="253" t="n">
        <v>0</v>
      </c>
      <c r="CV272" s="247" t="n">
        <v>0</v>
      </c>
      <c r="CW272" s="247" t="n">
        <v>0</v>
      </c>
      <c r="CX272" s="247" t="n">
        <v>0</v>
      </c>
      <c r="CY272" s="247" t="n">
        <v>0</v>
      </c>
      <c r="CZ272" s="247" t="n">
        <v>0</v>
      </c>
      <c r="DA272" s="247" t="n">
        <v>0</v>
      </c>
      <c r="DB272" s="247" t="n">
        <v>0</v>
      </c>
      <c r="DC272" s="255" t="n">
        <v>0</v>
      </c>
      <c r="DD272" s="255" t="n">
        <v>0</v>
      </c>
      <c r="DE272" s="255" t="n">
        <v>0</v>
      </c>
      <c r="DF272" s="255" t="n">
        <v>0</v>
      </c>
      <c r="DG272" s="255" t="n">
        <v>0</v>
      </c>
      <c r="DH272" s="255" t="n">
        <v>0</v>
      </c>
      <c r="DI272" s="256" t="n">
        <v>20601022444</v>
      </c>
      <c r="DJ272" s="257" t="inlineStr">
        <is>
          <t>CORPORACION GANADERA RAMIREZ SOCIEDAD ANONIMA CERRADA</t>
        </is>
      </c>
      <c r="DK272" s="257" t="inlineStr">
        <is>
          <t>07 Otros</t>
        </is>
      </c>
      <c r="DL272" s="258" t="n"/>
      <c r="DM272" s="258" t="n"/>
      <c r="DN272" s="258" t="n"/>
      <c r="DO272" s="258" t="n"/>
      <c r="DP272" s="258" t="n"/>
      <c r="DQ272" s="258" t="n"/>
      <c r="DR272" s="258" t="n"/>
      <c r="DS272" s="258" t="n"/>
      <c r="DT272" s="258" t="n"/>
      <c r="DU272" s="258" t="n"/>
      <c r="DV272" s="258" t="n"/>
      <c r="DW272" s="258" t="n"/>
      <c r="DX272" s="258" t="n"/>
      <c r="DY272" s="258" t="n"/>
      <c r="DZ272" s="258" t="n"/>
      <c r="EA272" s="258" t="n"/>
      <c r="EB272" s="258" t="n"/>
      <c r="EC272" s="258" t="n"/>
      <c r="ED272" s="258" t="n"/>
      <c r="EE272" s="258" t="n"/>
    </row>
    <row r="273" hidden="1" ht="47.25" customHeight="1">
      <c r="A273" s="240" t="inlineStr">
        <is>
          <t>BIOINDUSTRIAS LACTEAS ESTRELLITA &amp; BELE S.C.R.L.</t>
        </is>
      </c>
      <c r="B273" s="240" t="inlineStr">
        <is>
          <t>DERIVADOS LACTEOS</t>
        </is>
      </c>
      <c r="C273" s="240" t="inlineStr">
        <is>
          <t>QUESOS MADURADOS</t>
        </is>
      </c>
      <c r="D273" s="240" t="inlineStr">
        <is>
          <t>PUNO</t>
        </is>
      </c>
      <c r="E273" s="240" t="inlineStr">
        <is>
          <t>210704</t>
        </is>
      </c>
      <c r="F273" s="240" t="inlineStr">
        <is>
          <t>PUNO</t>
        </is>
      </c>
      <c r="G273" s="240" t="inlineStr">
        <is>
          <t>LAMPA</t>
        </is>
      </c>
      <c r="H273" s="240" t="inlineStr">
        <is>
          <t>NICASIO</t>
        </is>
      </c>
      <c r="I273" s="241" t="n">
        <v>1</v>
      </c>
      <c r="J273" s="241" t="n"/>
      <c r="K273" s="241" t="n"/>
      <c r="L273" s="241" t="n"/>
      <c r="M273" s="241" t="n"/>
      <c r="N273" s="241" t="n"/>
      <c r="O273" s="241" t="n"/>
      <c r="P273" s="241" t="n"/>
      <c r="Q273" s="241" t="inlineStr">
        <is>
          <t>PAC</t>
        </is>
      </c>
      <c r="R273" s="242">
        <f>IF(I273=1,I$2,"")&amp;IF(J273=1,IF(I273=1,"-","")&amp;J$2,"")&amp;IF(K273=1,IF(OR(J273=1,I273=1),"-","")&amp;K$2,"")&amp;IF(L273=1,IF(OR(K273=1,J273=1,I273=1),"-","")&amp;L$2,"")&amp;IF(M273=1,IF(OR(L273=1,K273=1,J273=1,I273=1),"-","")&amp;M$2,"")&amp;IF(N273=1,IF(OR(M273=1,L273=1,K273=1,J273=1,I273=1),"-","")&amp;N$2,"")&amp;IF(O273=1,IF(OR(N273=1,M273=1,L273=1,K273=1,J273=1,I273=1),"-","")&amp;O$2,"")&amp;IF(P273=1,IF(I273=1," - ",IF(J273=1," - ",IF(K273=1," - ",IF(L273=1," - ",IF(M273=1," - ",IF(N273=1," - ",IF(O273=1," - ","")))))))&amp;P$2,"")</f>
        <v/>
      </c>
      <c r="S273" s="243">
        <f>SUM('b2'!$I273:$P273)</f>
        <v/>
      </c>
      <c r="T273" s="243">
        <f>IF(OR('b2'!$J273=1,'b2'!$K273=1,'b2'!$L273=1,'b2'!$M273=1,'b2'!$N273=1,'b2'!$O273=1,'b2'!$P273=1),"SI","NO")</f>
        <v/>
      </c>
      <c r="U273" s="243">
        <f>IF(OR('b2'!$K273=1,'b2'!$L273=1,'b2'!$M273=1,'b2'!$N273=1,'b2'!$O273=1,'b2'!$P273=1),"SI","NO")</f>
        <v/>
      </c>
      <c r="V273" s="244" t="n">
        <v>52</v>
      </c>
      <c r="W273" s="245" t="n">
        <v>0</v>
      </c>
      <c r="X273" s="245" t="n">
        <v>0</v>
      </c>
      <c r="Y273" s="244" t="n">
        <v>0</v>
      </c>
      <c r="Z273" s="245" t="n">
        <v>0</v>
      </c>
      <c r="AA273" s="245" t="n">
        <v>0</v>
      </c>
      <c r="AB273" s="244" t="n">
        <v>0</v>
      </c>
      <c r="AC273" s="245" t="n">
        <v>0</v>
      </c>
      <c r="AD273" s="245" t="n">
        <v>0</v>
      </c>
      <c r="AE273" s="244" t="n">
        <v>0</v>
      </c>
      <c r="AF273" s="245" t="n">
        <v>0</v>
      </c>
      <c r="AG273" s="245" t="n">
        <v>0</v>
      </c>
      <c r="AH273" s="244" t="n">
        <v>0</v>
      </c>
      <c r="AI273" s="245" t="n">
        <v>0</v>
      </c>
      <c r="AJ273" s="245" t="n">
        <v>0</v>
      </c>
      <c r="AK273" s="244" t="n">
        <v>0</v>
      </c>
      <c r="AL273" s="245" t="n">
        <v>0</v>
      </c>
      <c r="AM273" s="245" t="n">
        <v>0</v>
      </c>
      <c r="AN273" s="244" t="n">
        <v>0</v>
      </c>
      <c r="AO273" s="245" t="n">
        <v>0</v>
      </c>
      <c r="AP273" s="245" t="n">
        <v>0</v>
      </c>
      <c r="AQ273" s="244" t="n">
        <v>0</v>
      </c>
      <c r="AR273" s="244">
        <f>IF('b2'!$AQ273&gt;0,'b2'!$AQ273,IF('b2'!$AN273&gt;0,'b2'!$AN273,IF('b2'!$AK273&gt;0,'b2'!$AK273,IF('b2'!$AH273&gt;0,'b2'!$AH273,IF('b2'!$AE273&gt;0,'b2'!$AE273,IF('b2'!$AB273&gt;0,'b2'!$AB273,IF('b2'!$Y273&gt;0,'b2'!$Y273,IF('b2'!$V273&gt;0,'b2'!$V273," ---"))))))))</f>
        <v/>
      </c>
      <c r="AS273" s="246" t="n">
        <v>0</v>
      </c>
      <c r="AT273" s="246" t="n">
        <v>0</v>
      </c>
      <c r="AU273" s="246" t="n">
        <v>0</v>
      </c>
      <c r="AV273" s="246" t="n">
        <v>0</v>
      </c>
      <c r="AW273" s="246" t="n">
        <v>0</v>
      </c>
      <c r="AX273" s="246" t="n">
        <v>0</v>
      </c>
      <c r="AY273" s="246" t="n">
        <v>0</v>
      </c>
      <c r="AZ273" s="246" t="n">
        <v>0</v>
      </c>
      <c r="BA273" s="246" t="n">
        <v>0</v>
      </c>
      <c r="BB273" s="246" t="n">
        <v>0</v>
      </c>
      <c r="BC273" s="246" t="n">
        <v>0</v>
      </c>
      <c r="BD273" s="246" t="n">
        <v>0</v>
      </c>
      <c r="BE273" s="247" t="n">
        <v>0</v>
      </c>
      <c r="BF273" s="252" t="n">
        <v>0</v>
      </c>
      <c r="BG273" s="252" t="n">
        <v>0</v>
      </c>
      <c r="BH273" s="247" t="n">
        <v>0</v>
      </c>
      <c r="BI273" s="250" t="inlineStr">
        <is>
          <t>#REF!</t>
        </is>
      </c>
      <c r="BJ273" s="251" t="inlineStr">
        <is>
          <t>#REF!</t>
        </is>
      </c>
      <c r="BK273" s="252" t="n">
        <v>0</v>
      </c>
      <c r="BL273" s="252" t="n">
        <v>0</v>
      </c>
      <c r="BM273" s="247" t="n">
        <v>0</v>
      </c>
      <c r="BN273" s="250" t="inlineStr">
        <is>
          <t>#REF!</t>
        </is>
      </c>
      <c r="BO273" s="251" t="inlineStr">
        <is>
          <t>#REF!</t>
        </is>
      </c>
      <c r="BP273" s="248" t="n">
        <v>0</v>
      </c>
      <c r="BQ273" s="248" t="n">
        <v>0</v>
      </c>
      <c r="BR273" s="249" t="n">
        <v>0</v>
      </c>
      <c r="BS273" s="250" t="inlineStr">
        <is>
          <t>#REF!</t>
        </is>
      </c>
      <c r="BT273" s="251">
        <f>'[2]DATA CONSOLIDADA 2018-2025 '!$BR275-'b2'!$BO273</f>
        <v/>
      </c>
      <c r="BU273" s="248" t="n">
        <v>0</v>
      </c>
      <c r="BV273" s="248" t="n">
        <v>0</v>
      </c>
      <c r="BW273" s="249" t="n">
        <v>0</v>
      </c>
      <c r="BX273" s="250" t="inlineStr">
        <is>
          <t>#REF!</t>
        </is>
      </c>
      <c r="BY273" s="251" t="inlineStr">
        <is>
          <t>#REF!</t>
        </is>
      </c>
      <c r="BZ273" s="248" t="n">
        <v>0</v>
      </c>
      <c r="CA273" s="248" t="n">
        <v>0</v>
      </c>
      <c r="CB273" s="249" t="n">
        <v>0</v>
      </c>
      <c r="CC273" s="250" t="inlineStr">
        <is>
          <t>#REF!</t>
        </is>
      </c>
      <c r="CD273" s="251">
        <f>'[2]DATA CONSOLIDADA 2018-2025 '!$CB275-'b2'!$BW273</f>
        <v/>
      </c>
      <c r="CE273" s="253" t="n">
        <v>0</v>
      </c>
      <c r="CF273" s="253" t="n">
        <v>0</v>
      </c>
      <c r="CG273" s="254" t="n">
        <v>0</v>
      </c>
      <c r="CH273" s="250" t="inlineStr">
        <is>
          <t>#REF!</t>
        </is>
      </c>
      <c r="CI273" s="251">
        <f>'[2]DATA CONSOLIDADA 2018-2025 '!$CG275-'b2'!$CB273</f>
        <v/>
      </c>
      <c r="CJ273" s="247" t="inlineStr">
        <is>
          <t>#REF!</t>
        </is>
      </c>
      <c r="CK273" s="247" t="n">
        <v>0</v>
      </c>
      <c r="CL273" s="247" t="n">
        <v>0</v>
      </c>
      <c r="CM273" s="247" t="n">
        <v>0</v>
      </c>
      <c r="CN273" s="247" t="inlineStr">
        <is>
          <t>#REF!</t>
        </is>
      </c>
      <c r="CO273" s="251">
        <f>'[2]DATA CONSOLIDADA 2018-2025 '!$CM275-'b2'!$CG273</f>
        <v/>
      </c>
      <c r="CP273" s="253" t="n">
        <v>0</v>
      </c>
      <c r="CQ273" s="253" t="n">
        <v>0</v>
      </c>
      <c r="CR273" s="253" t="n">
        <v>0</v>
      </c>
      <c r="CS273" s="253" t="n">
        <v>0</v>
      </c>
      <c r="CT273" s="253" t="n">
        <v>0</v>
      </c>
      <c r="CU273" s="253" t="n">
        <v>0</v>
      </c>
      <c r="CV273" s="247" t="n">
        <v>0</v>
      </c>
      <c r="CW273" s="247" t="n">
        <v>0</v>
      </c>
      <c r="CX273" s="247" t="n">
        <v>0</v>
      </c>
      <c r="CY273" s="247" t="n">
        <v>0</v>
      </c>
      <c r="CZ273" s="247" t="n">
        <v>0</v>
      </c>
      <c r="DA273" s="247" t="n">
        <v>0</v>
      </c>
      <c r="DB273" s="247" t="n">
        <v>0</v>
      </c>
      <c r="DC273" s="255" t="n">
        <v>0</v>
      </c>
      <c r="DD273" s="255" t="n">
        <v>0</v>
      </c>
      <c r="DE273" s="255" t="n">
        <v>0</v>
      </c>
      <c r="DF273" s="255" t="n">
        <v>0</v>
      </c>
      <c r="DG273" s="255" t="n">
        <v>0</v>
      </c>
      <c r="DH273" s="255" t="n">
        <v>0</v>
      </c>
      <c r="DI273" s="256" t="n">
        <v>20542617480</v>
      </c>
      <c r="DJ273" s="257" t="inlineStr">
        <is>
          <t>BIOINDUSTRIAS LACTEAS ESTRELLITA &amp; BELEN EMPRESA INDIVIDUAL DE RESPONSABILIDAD LIMITADA</t>
        </is>
      </c>
      <c r="DK273" s="257" t="inlineStr">
        <is>
          <t>07 Otros</t>
        </is>
      </c>
      <c r="DL273" s="258" t="n"/>
      <c r="DM273" s="258" t="n"/>
      <c r="DN273" s="258" t="n"/>
      <c r="DO273" s="258" t="n"/>
      <c r="DP273" s="258" t="n"/>
      <c r="DQ273" s="258" t="n"/>
      <c r="DR273" s="258" t="n"/>
      <c r="DS273" s="258" t="n"/>
      <c r="DT273" s="258" t="n"/>
      <c r="DU273" s="258" t="n"/>
      <c r="DV273" s="258" t="n"/>
      <c r="DW273" s="258" t="n"/>
      <c r="DX273" s="258" t="n"/>
      <c r="DY273" s="258" t="n"/>
      <c r="DZ273" s="258" t="n"/>
      <c r="EA273" s="258" t="n"/>
      <c r="EB273" s="258" t="n"/>
      <c r="EC273" s="258" t="n"/>
      <c r="ED273" s="258" t="n"/>
      <c r="EE273" s="258" t="n"/>
    </row>
    <row r="274" hidden="1" ht="47.25" customHeight="1">
      <c r="A274" s="240" t="inlineStr">
        <is>
          <t>COPAISEG SAN ROMAN LTDA</t>
        </is>
      </c>
      <c r="B274" s="240" t="inlineStr">
        <is>
          <t>QUINUA Y OTROS GRANOS</t>
        </is>
      </c>
      <c r="C274" s="240" t="inlineStr">
        <is>
          <t>QUINUA</t>
        </is>
      </c>
      <c r="D274" s="240" t="inlineStr">
        <is>
          <t>PUNO</t>
        </is>
      </c>
      <c r="E274" s="240" t="inlineStr">
        <is>
          <t>211102</t>
        </is>
      </c>
      <c r="F274" s="240" t="inlineStr">
        <is>
          <t>PUNO</t>
        </is>
      </c>
      <c r="G274" s="240" t="inlineStr">
        <is>
          <t>SAN ROMAN</t>
        </is>
      </c>
      <c r="H274" s="240" t="inlineStr">
        <is>
          <t>CABANA</t>
        </is>
      </c>
      <c r="I274" s="241" t="n">
        <v>1</v>
      </c>
      <c r="J274" s="241" t="n">
        <v>1</v>
      </c>
      <c r="K274" s="241" t="n">
        <v>1</v>
      </c>
      <c r="L274" s="241" t="n">
        <v>1</v>
      </c>
      <c r="M274" s="241" t="n">
        <v>1</v>
      </c>
      <c r="N274" s="241" t="n">
        <v>1</v>
      </c>
      <c r="O274" s="241" t="n">
        <v>1</v>
      </c>
      <c r="P274" s="241" t="n">
        <v>1</v>
      </c>
      <c r="Q274" s="241" t="inlineStr">
        <is>
          <t>PAC</t>
        </is>
      </c>
      <c r="R274" s="242">
        <f>IF(I274=1,I$2,"")&amp;IF(J274=1,IF(I274=1,"-","")&amp;J$2,"")&amp;IF(K274=1,IF(OR(J274=1,I274=1),"-","")&amp;K$2,"")&amp;IF(L274=1,IF(OR(K274=1,J274=1,I274=1),"-","")&amp;L$2,"")&amp;IF(M274=1,IF(OR(L274=1,K274=1,J274=1,I274=1),"-","")&amp;M$2,"")&amp;IF(N274=1,IF(OR(M274=1,L274=1,K274=1,J274=1,I274=1),"-","")&amp;N$2,"")&amp;IF(O274=1,IF(OR(N274=1,M274=1,L274=1,K274=1,J274=1,I274=1),"-","")&amp;O$2,"")&amp;IF(P274=1,IF(I274=1," - ",IF(J274=1," - ",IF(K274=1," - ",IF(L274=1," - ",IF(M274=1," - ",IF(N274=1," - ",IF(O274=1," - ","")))))))&amp;P$2,"")</f>
        <v/>
      </c>
      <c r="S274" s="243">
        <f>SUM('b2'!$I274:$P274)</f>
        <v/>
      </c>
      <c r="T274" s="243">
        <f>IF(OR('b2'!$J274=1,'b2'!$K274=1,'b2'!$L274=1,'b2'!$M274=1,'b2'!$N274=1,'b2'!$O274=1,'b2'!$P274=1),"SI","NO")</f>
        <v/>
      </c>
      <c r="U274" s="243">
        <f>IF(OR('b2'!$K274=1,'b2'!$L274=1,'b2'!$M274=1,'b2'!$N274=1,'b2'!$O274=1,'b2'!$P274=1),"SI","NO")</f>
        <v/>
      </c>
      <c r="V274" s="244" t="n">
        <v>140</v>
      </c>
      <c r="W274" s="245" t="n">
        <v>77</v>
      </c>
      <c r="X274" s="245" t="n">
        <v>117</v>
      </c>
      <c r="Y274" s="244" t="n">
        <v>194</v>
      </c>
      <c r="Z274" s="245" t="n">
        <v>69</v>
      </c>
      <c r="AA274" s="245" t="n">
        <v>110</v>
      </c>
      <c r="AB274" s="244" t="n">
        <v>179</v>
      </c>
      <c r="AC274" s="245" t="n">
        <v>69</v>
      </c>
      <c r="AD274" s="245" t="n">
        <v>110</v>
      </c>
      <c r="AE274" s="244" t="n">
        <v>179</v>
      </c>
      <c r="AF274" s="245" t="n">
        <v>69</v>
      </c>
      <c r="AG274" s="245" t="n">
        <v>110</v>
      </c>
      <c r="AH274" s="244" t="n">
        <v>179</v>
      </c>
      <c r="AI274" s="245" t="n">
        <v>69</v>
      </c>
      <c r="AJ274" s="245" t="n">
        <v>110</v>
      </c>
      <c r="AK274" s="244" t="n">
        <v>179</v>
      </c>
      <c r="AL274" s="245" t="n">
        <v>52</v>
      </c>
      <c r="AM274" s="245" t="n">
        <v>124</v>
      </c>
      <c r="AN274" s="244" t="n">
        <v>176</v>
      </c>
      <c r="AO274" s="245" t="n">
        <v>60</v>
      </c>
      <c r="AP274" s="245" t="n">
        <v>110</v>
      </c>
      <c r="AQ274" s="244" t="n">
        <v>170</v>
      </c>
      <c r="AR274" s="244">
        <f>IF('b2'!$AQ274&gt;0,'b2'!$AQ274,IF('b2'!$AN274&gt;0,'b2'!$AN274,IF('b2'!$AK274&gt;0,'b2'!$AK274,IF('b2'!$AH274&gt;0,'b2'!$AH274,IF('b2'!$AE274&gt;0,'b2'!$AE274,IF('b2'!$AB274&gt;0,'b2'!$AB274,IF('b2'!$Y274&gt;0,'b2'!$Y274,IF('b2'!$V274&gt;0,'b2'!$V274," ---"))))))))</f>
        <v/>
      </c>
      <c r="AS274" s="246" t="n">
        <v>11</v>
      </c>
      <c r="AT274" s="246" t="n">
        <v>7</v>
      </c>
      <c r="AU274" s="246" t="n">
        <v>77</v>
      </c>
      <c r="AV274" s="246" t="n">
        <v>10</v>
      </c>
      <c r="AW274" s="246" t="n">
        <v>48</v>
      </c>
      <c r="AX274" s="246" t="n">
        <v>8</v>
      </c>
      <c r="AY274" s="246" t="n">
        <v>112</v>
      </c>
      <c r="AZ274" s="246" t="n">
        <v>6</v>
      </c>
      <c r="BA274" s="246" t="n">
        <v>140</v>
      </c>
      <c r="BB274" s="246" t="n">
        <v>8</v>
      </c>
      <c r="BC274" s="246" t="n">
        <v>77</v>
      </c>
      <c r="BD274" s="246" t="n">
        <v>1</v>
      </c>
      <c r="BE274" s="249" t="n">
        <v>340680</v>
      </c>
      <c r="BF274" s="248" t="n">
        <v>672981.21</v>
      </c>
      <c r="BG274" s="248" t="n">
        <v>0</v>
      </c>
      <c r="BH274" s="249" t="n">
        <v>672981.21</v>
      </c>
      <c r="BI274" s="250" t="inlineStr">
        <is>
          <t>#REF!</t>
        </is>
      </c>
      <c r="BJ274" s="251" t="inlineStr">
        <is>
          <t>#REF!</t>
        </is>
      </c>
      <c r="BK274" s="248" t="n">
        <v>1165974.12</v>
      </c>
      <c r="BL274" s="248" t="n">
        <v>0</v>
      </c>
      <c r="BM274" s="249" t="n">
        <v>1165974.12</v>
      </c>
      <c r="BN274" s="250" t="inlineStr">
        <is>
          <t>#REF!</t>
        </is>
      </c>
      <c r="BO274" s="251" t="inlineStr">
        <is>
          <t>#REF!</t>
        </is>
      </c>
      <c r="BP274" s="248" t="n">
        <v>758037.66</v>
      </c>
      <c r="BQ274" s="248" t="n">
        <v>0</v>
      </c>
      <c r="BR274" s="249" t="n">
        <v>758037.66</v>
      </c>
      <c r="BS274" s="250" t="inlineStr">
        <is>
          <t>#REF!</t>
        </is>
      </c>
      <c r="BT274" s="251">
        <f>'[2]DATA CONSOLIDADA 2018-2025 '!$BR276-'b2'!$BO274</f>
        <v/>
      </c>
      <c r="BU274" s="248" t="n">
        <v>1408311.36</v>
      </c>
      <c r="BV274" s="248" t="n">
        <v>0</v>
      </c>
      <c r="BW274" s="249" t="n">
        <v>1408311.36</v>
      </c>
      <c r="BX274" s="250" t="inlineStr">
        <is>
          <t>#REF!</t>
        </is>
      </c>
      <c r="BY274" s="251" t="inlineStr">
        <is>
          <t>#REF!</t>
        </is>
      </c>
      <c r="BZ274" s="248" t="n">
        <v>1065685.4</v>
      </c>
      <c r="CA274" s="248" t="n">
        <v>0</v>
      </c>
      <c r="CB274" s="249" t="n">
        <v>1065685.4</v>
      </c>
      <c r="CC274" s="250" t="inlineStr">
        <is>
          <t>#REF!</t>
        </is>
      </c>
      <c r="CD274" s="251">
        <f>'[2]DATA CONSOLIDADA 2018-2025 '!$CB276-'b2'!$BW274</f>
        <v/>
      </c>
      <c r="CE274" s="253" t="n">
        <v>1417638.7956</v>
      </c>
      <c r="CF274" s="253" t="n">
        <v>0</v>
      </c>
      <c r="CG274" s="254" t="n">
        <v>1417638.7956</v>
      </c>
      <c r="CH274" s="250" t="inlineStr">
        <is>
          <t>#REF!</t>
        </is>
      </c>
      <c r="CI274" s="251">
        <f>'[2]DATA CONSOLIDADA 2018-2025 '!$CG276-'b2'!$CB274</f>
        <v/>
      </c>
      <c r="CJ274" s="247" t="inlineStr">
        <is>
          <t>#REF!</t>
        </is>
      </c>
      <c r="CK274" s="247" t="n">
        <v>659739.7830000001</v>
      </c>
      <c r="CL274" s="247" t="n">
        <v>0</v>
      </c>
      <c r="CM274" s="247" t="n">
        <v>659739.7830000001</v>
      </c>
      <c r="CN274" s="247" t="inlineStr">
        <is>
          <t>#REF!</t>
        </is>
      </c>
      <c r="CO274" s="251">
        <f>'[2]DATA CONSOLIDADA 2018-2025 '!$CM276-'b2'!$CG274</f>
        <v/>
      </c>
      <c r="CP274" s="253" t="n">
        <v>0</v>
      </c>
      <c r="CQ274" s="253" t="n">
        <v>0</v>
      </c>
      <c r="CR274" s="253" t="n">
        <v>0</v>
      </c>
      <c r="CS274" s="253" t="n">
        <v>1065689.4</v>
      </c>
      <c r="CT274" s="253" t="n">
        <v>0</v>
      </c>
      <c r="CU274" s="253" t="n">
        <v>0</v>
      </c>
      <c r="CV274" s="247" t="n">
        <v>1065689.4</v>
      </c>
      <c r="CW274" s="247" t="n">
        <v>240</v>
      </c>
      <c r="CX274" s="247" t="n">
        <v>0</v>
      </c>
      <c r="CY274" s="247" t="n">
        <v>1417398.7956</v>
      </c>
      <c r="CZ274" s="247" t="n">
        <v>0</v>
      </c>
      <c r="DA274" s="247" t="n">
        <v>0</v>
      </c>
      <c r="DB274" s="247" t="n">
        <v>1417638.7956</v>
      </c>
      <c r="DC274" s="255" t="n">
        <v>0</v>
      </c>
      <c r="DD274" s="255" t="n">
        <v>476664.41</v>
      </c>
      <c r="DE274" s="255" t="n">
        <v>183075.373</v>
      </c>
      <c r="DF274" s="255" t="n">
        <v>0</v>
      </c>
      <c r="DG274" s="255" t="n">
        <v>0</v>
      </c>
      <c r="DH274" s="255" t="n">
        <v>659739.7830000001</v>
      </c>
      <c r="DI274" s="256" t="n">
        <v>20600801661</v>
      </c>
      <c r="DJ274" s="257" t="inlineStr">
        <is>
          <t>COPAISEG SAN ROMAN LTDA</t>
        </is>
      </c>
      <c r="DK274" s="257" t="inlineStr">
        <is>
          <t>02 Cooperativa</t>
        </is>
      </c>
      <c r="DL274" s="258" t="n"/>
      <c r="DM274" s="258" t="n"/>
      <c r="DN274" s="258" t="n"/>
      <c r="DO274" s="258" t="n"/>
      <c r="DP274" s="258" t="n"/>
      <c r="DQ274" s="258" t="n"/>
      <c r="DR274" s="258" t="n"/>
      <c r="DS274" s="258" t="n"/>
      <c r="DT274" s="258" t="n"/>
      <c r="DU274" s="258" t="n"/>
      <c r="DV274" s="258" t="n"/>
      <c r="DW274" s="258" t="n"/>
      <c r="DX274" s="258" t="n"/>
      <c r="DY274" s="258" t="n"/>
      <c r="DZ274" s="258" t="n"/>
      <c r="EA274" s="258" t="n"/>
      <c r="EB274" s="258" t="n"/>
      <c r="EC274" s="258" t="n"/>
      <c r="ED274" s="258" t="n"/>
      <c r="EE274" s="258" t="n"/>
    </row>
    <row r="275" hidden="1" ht="47.25" customHeight="1">
      <c r="A275" s="240" t="inlineStr">
        <is>
          <t>CENTRAL DE COOPERATIVAS QUECHUAS Y AYMARAS</t>
        </is>
      </c>
      <c r="B275" s="240" t="inlineStr">
        <is>
          <t>QUINUA Y OTROS GRANOS</t>
        </is>
      </c>
      <c r="C275" s="240" t="inlineStr">
        <is>
          <t>QUINUA</t>
        </is>
      </c>
      <c r="D275" s="240" t="inlineStr">
        <is>
          <t>PUNO</t>
        </is>
      </c>
      <c r="E275" s="240" t="inlineStr">
        <is>
          <t>210101</t>
        </is>
      </c>
      <c r="F275" s="240" t="inlineStr">
        <is>
          <t>PUNO</t>
        </is>
      </c>
      <c r="G275" s="240" t="inlineStr">
        <is>
          <t>PUNO</t>
        </is>
      </c>
      <c r="H275" s="240" t="inlineStr">
        <is>
          <t>PUNO</t>
        </is>
      </c>
      <c r="I275" s="241" t="n">
        <v>1</v>
      </c>
      <c r="J275" s="241" t="n">
        <v>1</v>
      </c>
      <c r="K275" s="241" t="n">
        <v>1</v>
      </c>
      <c r="L275" s="241" t="n">
        <v>1</v>
      </c>
      <c r="M275" s="241" t="n">
        <v>1</v>
      </c>
      <c r="N275" s="241" t="n">
        <v>1</v>
      </c>
      <c r="O275" s="241" t="n"/>
      <c r="P275" s="241" t="n"/>
      <c r="Q275" s="241" t="inlineStr">
        <is>
          <t>PAC</t>
        </is>
      </c>
      <c r="R275" s="242">
        <f>IF(I275=1,I$2,"")&amp;IF(J275=1,IF(I275=1,"-","")&amp;J$2,"")&amp;IF(K275=1,IF(OR(J275=1,I275=1),"-","")&amp;K$2,"")&amp;IF(L275=1,IF(OR(K275=1,J275=1,I275=1),"-","")&amp;L$2,"")&amp;IF(M275=1,IF(OR(L275=1,K275=1,J275=1,I275=1),"-","")&amp;M$2,"")&amp;IF(N275=1,IF(OR(M275=1,L275=1,K275=1,J275=1,I275=1),"-","")&amp;N$2,"")&amp;IF(O275=1,IF(OR(N275=1,M275=1,L275=1,K275=1,J275=1,I275=1),"-","")&amp;O$2,"")&amp;IF(P275=1,IF(I275=1," - ",IF(J275=1," - ",IF(K275=1," - ",IF(L275=1," - ",IF(M275=1," - ",IF(N275=1," - ",IF(O275=1," - ","")))))))&amp;P$2,"")</f>
        <v/>
      </c>
      <c r="S275" s="243">
        <f>SUM('b2'!$I275:$P275)</f>
        <v/>
      </c>
      <c r="T275" s="243">
        <f>IF(OR('b2'!$J275=1,'b2'!$K275=1,'b2'!$L275=1,'b2'!$M275=1,'b2'!$N275=1,'b2'!$O275=1,'b2'!$P275=1),"SI","NO")</f>
        <v/>
      </c>
      <c r="U275" s="243">
        <f>IF(OR('b2'!$K275=1,'b2'!$L275=1,'b2'!$M275=1,'b2'!$N275=1,'b2'!$O275=1,'b2'!$P275=1),"SI","NO")</f>
        <v/>
      </c>
      <c r="V275" s="244" t="n">
        <v>96</v>
      </c>
      <c r="W275" s="245" t="n">
        <v>144</v>
      </c>
      <c r="X275" s="245" t="n">
        <v>264</v>
      </c>
      <c r="Y275" s="244" t="n">
        <v>408</v>
      </c>
      <c r="Z275" s="245" t="n">
        <v>138</v>
      </c>
      <c r="AA275" s="245" t="n">
        <v>259</v>
      </c>
      <c r="AB275" s="244" t="n">
        <v>397</v>
      </c>
      <c r="AC275" s="245" t="n">
        <v>138</v>
      </c>
      <c r="AD275" s="245" t="n">
        <v>259</v>
      </c>
      <c r="AE275" s="244" t="n">
        <v>397</v>
      </c>
      <c r="AF275" s="245" t="n">
        <v>138</v>
      </c>
      <c r="AG275" s="245" t="n">
        <v>259</v>
      </c>
      <c r="AH275" s="244" t="n">
        <v>397</v>
      </c>
      <c r="AI275" s="245" t="n">
        <v>138</v>
      </c>
      <c r="AJ275" s="245" t="n">
        <v>259</v>
      </c>
      <c r="AK275" s="244" t="n">
        <v>397</v>
      </c>
      <c r="AL275" s="245" t="n">
        <v>0</v>
      </c>
      <c r="AM275" s="245" t="n">
        <v>0</v>
      </c>
      <c r="AN275" s="244" t="n">
        <v>0</v>
      </c>
      <c r="AO275" s="245" t="n">
        <v>0</v>
      </c>
      <c r="AP275" s="245" t="n">
        <v>0</v>
      </c>
      <c r="AQ275" s="244" t="n">
        <v>0</v>
      </c>
      <c r="AR275" s="244">
        <f>IF('b2'!$AQ275&gt;0,'b2'!$AQ275,IF('b2'!$AN275&gt;0,'b2'!$AN275,IF('b2'!$AK275&gt;0,'b2'!$AK275,IF('b2'!$AH275&gt;0,'b2'!$AH275,IF('b2'!$AE275&gt;0,'b2'!$AE275,IF('b2'!$AB275&gt;0,'b2'!$AB275,IF('b2'!$Y275&gt;0,'b2'!$Y275,IF('b2'!$V275&gt;0,'b2'!$V275," ---"))))))))</f>
        <v/>
      </c>
      <c r="AS275" s="246" t="n">
        <v>0</v>
      </c>
      <c r="AT275" s="246" t="n">
        <v>1</v>
      </c>
      <c r="AU275" s="246" t="n">
        <v>86</v>
      </c>
      <c r="AV275" s="246" t="n">
        <v>14</v>
      </c>
      <c r="AW275" s="246" t="n">
        <v>55</v>
      </c>
      <c r="AX275" s="246" t="n">
        <v>6</v>
      </c>
      <c r="AY275" s="246" t="n">
        <v>81</v>
      </c>
      <c r="AZ275" s="246" t="n">
        <v>2</v>
      </c>
      <c r="BA275" s="246" t="n">
        <v>0</v>
      </c>
      <c r="BB275" s="246" t="n">
        <v>0</v>
      </c>
      <c r="BC275" s="246" t="n">
        <v>0</v>
      </c>
      <c r="BD275" s="246" t="n">
        <v>0</v>
      </c>
      <c r="BE275" s="247" t="n">
        <v>0</v>
      </c>
      <c r="BF275" s="248" t="n">
        <v>0</v>
      </c>
      <c r="BG275" s="248" t="n">
        <v>0</v>
      </c>
      <c r="BH275" s="249" t="n">
        <v>0</v>
      </c>
      <c r="BI275" s="250" t="inlineStr">
        <is>
          <t>#REF!</t>
        </is>
      </c>
      <c r="BJ275" s="251" t="inlineStr">
        <is>
          <t>#REF!</t>
        </is>
      </c>
      <c r="BK275" s="248" t="n">
        <v>655290.02</v>
      </c>
      <c r="BL275" s="248" t="n">
        <v>0</v>
      </c>
      <c r="BM275" s="249" t="n">
        <v>655290.02</v>
      </c>
      <c r="BN275" s="250" t="inlineStr">
        <is>
          <t>#REF!</t>
        </is>
      </c>
      <c r="BO275" s="251" t="inlineStr">
        <is>
          <t>#REF!</t>
        </is>
      </c>
      <c r="BP275" s="248" t="n">
        <v>252200.69</v>
      </c>
      <c r="BQ275" s="248" t="n">
        <v>0</v>
      </c>
      <c r="BR275" s="249" t="n">
        <v>252200.69</v>
      </c>
      <c r="BS275" s="250" t="inlineStr">
        <is>
          <t>#REF!</t>
        </is>
      </c>
      <c r="BT275" s="251">
        <f>'[2]DATA CONSOLIDADA 2018-2025 '!$BR277-'b2'!$BO275</f>
        <v/>
      </c>
      <c r="BU275" s="248" t="n">
        <v>386657.21</v>
      </c>
      <c r="BV275" s="248" t="n">
        <v>0</v>
      </c>
      <c r="BW275" s="249" t="n">
        <v>386657.21</v>
      </c>
      <c r="BX275" s="250" t="inlineStr">
        <is>
          <t>#REF!</t>
        </is>
      </c>
      <c r="BY275" s="251" t="inlineStr">
        <is>
          <t>#REF!</t>
        </is>
      </c>
      <c r="BZ275" s="248" t="n">
        <v>152515</v>
      </c>
      <c r="CA275" s="248" t="n">
        <v>0</v>
      </c>
      <c r="CB275" s="249" t="n">
        <v>152515</v>
      </c>
      <c r="CC275" s="250" t="inlineStr">
        <is>
          <t>#REF!</t>
        </is>
      </c>
      <c r="CD275" s="251">
        <f>'[2]DATA CONSOLIDADA 2018-2025 '!$CB277-'b2'!$BW275</f>
        <v/>
      </c>
      <c r="CE275" s="253" t="n">
        <v>0</v>
      </c>
      <c r="CF275" s="253" t="n">
        <v>0</v>
      </c>
      <c r="CG275" s="254" t="n">
        <v>0</v>
      </c>
      <c r="CH275" s="250" t="inlineStr">
        <is>
          <t>#REF!</t>
        </is>
      </c>
      <c r="CI275" s="251">
        <f>'[2]DATA CONSOLIDADA 2018-2025 '!$CG277-'b2'!$CB275</f>
        <v/>
      </c>
      <c r="CJ275" s="247" t="inlineStr">
        <is>
          <t>#REF!</t>
        </is>
      </c>
      <c r="CK275" s="247" t="n">
        <v>0</v>
      </c>
      <c r="CL275" s="247" t="n">
        <v>0</v>
      </c>
      <c r="CM275" s="247" t="n">
        <v>0</v>
      </c>
      <c r="CN275" s="247" t="inlineStr">
        <is>
          <t>#REF!</t>
        </is>
      </c>
      <c r="CO275" s="251">
        <f>'[2]DATA CONSOLIDADA 2018-2025 '!$CM277-'b2'!$CG275</f>
        <v/>
      </c>
      <c r="CP275" s="253" t="n">
        <v>0</v>
      </c>
      <c r="CQ275" s="253" t="n">
        <v>0</v>
      </c>
      <c r="CR275" s="253" t="n">
        <v>0</v>
      </c>
      <c r="CS275" s="253" t="n">
        <v>152515</v>
      </c>
      <c r="CT275" s="253" t="n">
        <v>0</v>
      </c>
      <c r="CU275" s="253" t="n">
        <v>0</v>
      </c>
      <c r="CV275" s="247" t="n">
        <v>152515</v>
      </c>
      <c r="CW275" s="247" t="n">
        <v>0</v>
      </c>
      <c r="CX275" s="247" t="n">
        <v>0</v>
      </c>
      <c r="CY275" s="247" t="n">
        <v>0</v>
      </c>
      <c r="CZ275" s="247" t="n">
        <v>0</v>
      </c>
      <c r="DA275" s="247" t="n">
        <v>0</v>
      </c>
      <c r="DB275" s="247" t="n">
        <v>0</v>
      </c>
      <c r="DC275" s="255" t="n">
        <v>0</v>
      </c>
      <c r="DD275" s="255" t="n">
        <v>0</v>
      </c>
      <c r="DE275" s="255" t="n">
        <v>0</v>
      </c>
      <c r="DF275" s="255" t="n">
        <v>0</v>
      </c>
      <c r="DG275" s="255" t="n">
        <v>0</v>
      </c>
      <c r="DH275" s="255" t="n">
        <v>0</v>
      </c>
      <c r="DI275" s="256" t="n">
        <v>20600483073</v>
      </c>
      <c r="DJ275" s="257" t="inlineStr">
        <is>
          <t>COOPERATIVA AGRARIA MAIKU MARKA-ACORA</t>
        </is>
      </c>
      <c r="DK275" s="257" t="inlineStr">
        <is>
          <t>02 Cooperativa</t>
        </is>
      </c>
      <c r="DL275" s="258" t="n"/>
      <c r="DM275" s="258" t="n"/>
      <c r="DN275" s="258" t="n"/>
      <c r="DO275" s="258" t="n"/>
      <c r="DP275" s="258" t="n"/>
      <c r="DQ275" s="258" t="n"/>
      <c r="DR275" s="258" t="n"/>
      <c r="DS275" s="258" t="n"/>
      <c r="DT275" s="258" t="n"/>
      <c r="DU275" s="258" t="n"/>
      <c r="DV275" s="258" t="n"/>
      <c r="DW275" s="258" t="n"/>
      <c r="DX275" s="258" t="n"/>
      <c r="DY275" s="258" t="n"/>
      <c r="DZ275" s="258" t="n"/>
      <c r="EA275" s="258" t="n"/>
      <c r="EB275" s="258" t="n"/>
      <c r="EC275" s="258" t="n"/>
      <c r="ED275" s="258" t="n"/>
      <c r="EE275" s="258" t="n"/>
    </row>
    <row r="276" hidden="1" ht="47.25" customHeight="1">
      <c r="A276" s="240" t="inlineStr">
        <is>
          <t>COOPERATIVA AGRARIA INDUSTRIALIZADA CABANA LTDA</t>
        </is>
      </c>
      <c r="B276" s="240" t="inlineStr">
        <is>
          <t>QUINUA Y OTROS GRANOS</t>
        </is>
      </c>
      <c r="C276" s="240" t="inlineStr">
        <is>
          <t>QUINUA</t>
        </is>
      </c>
      <c r="D276" s="240" t="inlineStr">
        <is>
          <t>PUNO</t>
        </is>
      </c>
      <c r="E276" s="240" t="inlineStr">
        <is>
          <t>211102</t>
        </is>
      </c>
      <c r="F276" s="240" t="inlineStr">
        <is>
          <t>PUNO</t>
        </is>
      </c>
      <c r="G276" s="240" t="inlineStr">
        <is>
          <t>SAN ROMAN</t>
        </is>
      </c>
      <c r="H276" s="240" t="inlineStr">
        <is>
          <t>CABANA</t>
        </is>
      </c>
      <c r="I276" s="241" t="n"/>
      <c r="J276" s="241" t="n">
        <v>1</v>
      </c>
      <c r="K276" s="241" t="n">
        <v>1</v>
      </c>
      <c r="L276" s="241" t="n">
        <v>1</v>
      </c>
      <c r="M276" s="241" t="n">
        <v>1</v>
      </c>
      <c r="N276" s="241" t="n">
        <v>1</v>
      </c>
      <c r="O276" s="241" t="n"/>
      <c r="P276" s="241" t="n"/>
      <c r="Q276" s="241" t="inlineStr">
        <is>
          <t>PAC</t>
        </is>
      </c>
      <c r="R276" s="242">
        <f>IF(I276=1,I$2,"")&amp;IF(J276=1,IF(I276=1,"-","")&amp;J$2,"")&amp;IF(K276=1,IF(OR(J276=1,I276=1),"-","")&amp;K$2,"")&amp;IF(L276=1,IF(OR(K276=1,J276=1,I276=1),"-","")&amp;L$2,"")&amp;IF(M276=1,IF(OR(L276=1,K276=1,J276=1,I276=1),"-","")&amp;M$2,"")&amp;IF(N276=1,IF(OR(M276=1,L276=1,K276=1,J276=1,I276=1),"-","")&amp;N$2,"")&amp;IF(O276=1,IF(OR(N276=1,M276=1,L276=1,K276=1,J276=1,I276=1),"-","")&amp;O$2,"")&amp;IF(P276=1,IF(I276=1," - ",IF(J276=1," - ",IF(K276=1," - ",IF(L276=1," - ",IF(M276=1," - ",IF(N276=1," - ",IF(O276=1," - ","")))))))&amp;P$2,"")</f>
        <v/>
      </c>
      <c r="S276" s="243">
        <f>SUM('b2'!$I276:$P276)</f>
        <v/>
      </c>
      <c r="T276" s="243">
        <f>IF(OR('b2'!$J276=1,'b2'!$K276=1,'b2'!$L276=1,'b2'!$M276=1,'b2'!$N276=1,'b2'!$O276=1,'b2'!$P276=1),"SI","NO")</f>
        <v/>
      </c>
      <c r="U276" s="243">
        <f>IF(OR('b2'!$K276=1,'b2'!$L276=1,'b2'!$M276=1,'b2'!$N276=1,'b2'!$O276=1,'b2'!$P276=1),"SI","NO")</f>
        <v/>
      </c>
      <c r="V276" s="244" t="n">
        <v>0</v>
      </c>
      <c r="W276" s="245" t="n">
        <v>180</v>
      </c>
      <c r="X276" s="245" t="n">
        <v>393</v>
      </c>
      <c r="Y276" s="244" t="n">
        <v>573</v>
      </c>
      <c r="Z276" s="245" t="n">
        <v>173</v>
      </c>
      <c r="AA276" s="245" t="n">
        <v>394</v>
      </c>
      <c r="AB276" s="244" t="n">
        <v>567</v>
      </c>
      <c r="AC276" s="245" t="n">
        <v>173</v>
      </c>
      <c r="AD276" s="245" t="n">
        <v>394</v>
      </c>
      <c r="AE276" s="244" t="n">
        <v>567</v>
      </c>
      <c r="AF276" s="245" t="n">
        <v>173</v>
      </c>
      <c r="AG276" s="245" t="n">
        <v>394</v>
      </c>
      <c r="AH276" s="244" t="n">
        <v>567</v>
      </c>
      <c r="AI276" s="245" t="n">
        <v>173</v>
      </c>
      <c r="AJ276" s="245" t="n">
        <v>394</v>
      </c>
      <c r="AK276" s="244" t="n">
        <v>567</v>
      </c>
      <c r="AL276" s="245" t="n">
        <v>0</v>
      </c>
      <c r="AM276" s="245" t="n">
        <v>0</v>
      </c>
      <c r="AN276" s="244" t="n">
        <v>0</v>
      </c>
      <c r="AO276" s="245" t="n">
        <v>0</v>
      </c>
      <c r="AP276" s="245" t="n">
        <v>0</v>
      </c>
      <c r="AQ276" s="244" t="n">
        <v>0</v>
      </c>
      <c r="AR276" s="244">
        <f>IF('b2'!$AQ276&gt;0,'b2'!$AQ276,IF('b2'!$AN276&gt;0,'b2'!$AN276,IF('b2'!$AK276&gt;0,'b2'!$AK276,IF('b2'!$AH276&gt;0,'b2'!$AH276,IF('b2'!$AE276&gt;0,'b2'!$AE276,IF('b2'!$AB276&gt;0,'b2'!$AB276,IF('b2'!$Y276&gt;0,'b2'!$Y276,IF('b2'!$V276&gt;0,'b2'!$V276," ---"))))))))</f>
        <v/>
      </c>
      <c r="AS276" s="246" t="n">
        <v>1</v>
      </c>
      <c r="AT276" s="246" t="n">
        <v>7</v>
      </c>
      <c r="AU276" s="246" t="n">
        <v>123</v>
      </c>
      <c r="AV276" s="246" t="n">
        <v>12</v>
      </c>
      <c r="AW276" s="246" t="n">
        <v>63</v>
      </c>
      <c r="AX276" s="246" t="n">
        <v>6</v>
      </c>
      <c r="AY276" s="246" t="n">
        <v>90</v>
      </c>
      <c r="AZ276" s="246" t="n">
        <v>4</v>
      </c>
      <c r="BA276" s="246" t="n">
        <v>0</v>
      </c>
      <c r="BB276" s="246" t="n">
        <v>0</v>
      </c>
      <c r="BC276" s="246" t="n">
        <v>0</v>
      </c>
      <c r="BD276" s="246" t="n">
        <v>0</v>
      </c>
      <c r="BE276" s="247" t="n">
        <v>0</v>
      </c>
      <c r="BF276" s="248" t="n">
        <v>1608068.61</v>
      </c>
      <c r="BG276" s="248" t="n">
        <v>1064848.03</v>
      </c>
      <c r="BH276" s="249" t="n">
        <v>2672916.64</v>
      </c>
      <c r="BI276" s="250" t="inlineStr">
        <is>
          <t>#REF!</t>
        </is>
      </c>
      <c r="BJ276" s="251" t="inlineStr">
        <is>
          <t>#REF!</t>
        </is>
      </c>
      <c r="BK276" s="248" t="n">
        <v>798737.28</v>
      </c>
      <c r="BL276" s="248" t="n">
        <v>1443589.54</v>
      </c>
      <c r="BM276" s="249" t="n">
        <v>2242326.82</v>
      </c>
      <c r="BN276" s="250" t="inlineStr">
        <is>
          <t>#REF!</t>
        </is>
      </c>
      <c r="BO276" s="251" t="inlineStr">
        <is>
          <t>#REF!</t>
        </is>
      </c>
      <c r="BP276" s="248" t="n">
        <v>2171.2</v>
      </c>
      <c r="BQ276" s="248" t="n">
        <v>525616.1899999999</v>
      </c>
      <c r="BR276" s="249" t="n">
        <v>527787.39</v>
      </c>
      <c r="BS276" s="250" t="inlineStr">
        <is>
          <t>#REF!</t>
        </is>
      </c>
      <c r="BT276" s="251">
        <f>'[2]DATA CONSOLIDADA 2018-2025 '!$BR278-'b2'!$BO276</f>
        <v/>
      </c>
      <c r="BU276" s="248" t="n">
        <v>820108.17</v>
      </c>
      <c r="BV276" s="248" t="n">
        <v>526818.17</v>
      </c>
      <c r="BW276" s="249" t="n">
        <v>1346926.34</v>
      </c>
      <c r="BX276" s="250" t="inlineStr">
        <is>
          <t>#REF!</t>
        </is>
      </c>
      <c r="BY276" s="251" t="inlineStr">
        <is>
          <t>#REF!</t>
        </is>
      </c>
      <c r="BZ276" s="248" t="n">
        <v>424800</v>
      </c>
      <c r="CA276" s="248" t="n">
        <v>274509.58</v>
      </c>
      <c r="CB276" s="249" t="n">
        <v>699309.58</v>
      </c>
      <c r="CC276" s="250" t="inlineStr">
        <is>
          <t>#REF!</t>
        </is>
      </c>
      <c r="CD276" s="251">
        <f>'[2]DATA CONSOLIDADA 2018-2025 '!$CB278-'b2'!$BW276</f>
        <v/>
      </c>
      <c r="CE276" s="253" t="n">
        <v>0</v>
      </c>
      <c r="CF276" s="253" t="n">
        <v>0</v>
      </c>
      <c r="CG276" s="254" t="n">
        <v>0</v>
      </c>
      <c r="CH276" s="250" t="inlineStr">
        <is>
          <t>#REF!</t>
        </is>
      </c>
      <c r="CI276" s="251">
        <f>'[2]DATA CONSOLIDADA 2018-2025 '!$CG278-'b2'!$CB276</f>
        <v/>
      </c>
      <c r="CJ276" s="247" t="inlineStr">
        <is>
          <t>#REF!</t>
        </is>
      </c>
      <c r="CK276" s="247" t="n">
        <v>0</v>
      </c>
      <c r="CL276" s="247" t="n">
        <v>0</v>
      </c>
      <c r="CM276" s="247" t="n">
        <v>0</v>
      </c>
      <c r="CN276" s="247" t="inlineStr">
        <is>
          <t>#REF!</t>
        </is>
      </c>
      <c r="CO276" s="251">
        <f>'[2]DATA CONSOLIDADA 2018-2025 '!$CM278-'b2'!$CG276</f>
        <v/>
      </c>
      <c r="CP276" s="253" t="n">
        <v>0</v>
      </c>
      <c r="CQ276" s="253" t="n">
        <v>0</v>
      </c>
      <c r="CR276" s="253" t="n">
        <v>0</v>
      </c>
      <c r="CS276" s="253" t="n">
        <v>699309.58</v>
      </c>
      <c r="CT276" s="253" t="n">
        <v>0</v>
      </c>
      <c r="CU276" s="253" t="n">
        <v>0</v>
      </c>
      <c r="CV276" s="247" t="n">
        <v>699309.58</v>
      </c>
      <c r="CW276" s="247" t="n">
        <v>0</v>
      </c>
      <c r="CX276" s="247" t="n">
        <v>0</v>
      </c>
      <c r="CY276" s="247" t="n">
        <v>0</v>
      </c>
      <c r="CZ276" s="247" t="n">
        <v>0</v>
      </c>
      <c r="DA276" s="247" t="n">
        <v>0</v>
      </c>
      <c r="DB276" s="247" t="n">
        <v>0</v>
      </c>
      <c r="DC276" s="255" t="n">
        <v>0</v>
      </c>
      <c r="DD276" s="255" t="n">
        <v>0</v>
      </c>
      <c r="DE276" s="255" t="n">
        <v>0</v>
      </c>
      <c r="DF276" s="255" t="n">
        <v>0</v>
      </c>
      <c r="DG276" s="255" t="n">
        <v>0</v>
      </c>
      <c r="DH276" s="255" t="n">
        <v>0</v>
      </c>
      <c r="DI276" s="256" t="n">
        <v>20448277781</v>
      </c>
      <c r="DJ276" s="257" t="inlineStr">
        <is>
          <t>COOPERATIVA AGRARIA INDUSTRIALIZADA CABANA LTDA</t>
        </is>
      </c>
      <c r="DK276" s="257" t="inlineStr">
        <is>
          <t>02 Cooperativa</t>
        </is>
      </c>
      <c r="DL276" s="258" t="n"/>
      <c r="DM276" s="258" t="n"/>
      <c r="DN276" s="258" t="n"/>
      <c r="DO276" s="258" t="n"/>
      <c r="DP276" s="258" t="n"/>
      <c r="DQ276" s="258" t="n"/>
      <c r="DR276" s="258" t="n"/>
      <c r="DS276" s="258" t="n"/>
      <c r="DT276" s="258" t="n"/>
      <c r="DU276" s="258" t="n"/>
      <c r="DV276" s="258" t="n"/>
      <c r="DW276" s="258" t="n"/>
      <c r="DX276" s="258" t="n"/>
      <c r="DY276" s="258" t="n"/>
      <c r="DZ276" s="258" t="n"/>
      <c r="EA276" s="258" t="n"/>
      <c r="EB276" s="258" t="n"/>
      <c r="EC276" s="258" t="n"/>
      <c r="ED276" s="258" t="n"/>
      <c r="EE276" s="258" t="n"/>
    </row>
    <row r="277" hidden="1" ht="47.25" customHeight="1">
      <c r="A277" s="240" t="inlineStr">
        <is>
          <t>CONSORCIO ALPAQUERO PERU EXPORT</t>
        </is>
      </c>
      <c r="B277" s="240" t="inlineStr">
        <is>
          <t>FIBRA DE ALPACA</t>
        </is>
      </c>
      <c r="C277" s="240" t="inlineStr">
        <is>
          <t>FIBRA DE ALPACA</t>
        </is>
      </c>
      <c r="D277" s="240" t="inlineStr">
        <is>
          <t>PUNO</t>
        </is>
      </c>
      <c r="E277" s="240" t="inlineStr">
        <is>
          <t>211101</t>
        </is>
      </c>
      <c r="F277" s="240" t="inlineStr">
        <is>
          <t>PUNO</t>
        </is>
      </c>
      <c r="G277" s="240" t="inlineStr">
        <is>
          <t>SAN ROMAN</t>
        </is>
      </c>
      <c r="H277" s="240" t="inlineStr">
        <is>
          <t>JULIACA</t>
        </is>
      </c>
      <c r="I277" s="241" t="n">
        <v>1</v>
      </c>
      <c r="J277" s="241" t="n">
        <v>1</v>
      </c>
      <c r="K277" s="241" t="n">
        <v>1</v>
      </c>
      <c r="L277" s="241" t="n">
        <v>1</v>
      </c>
      <c r="M277" s="241" t="n">
        <v>1</v>
      </c>
      <c r="N277" s="241" t="n">
        <v>1</v>
      </c>
      <c r="O277" s="241" t="n"/>
      <c r="P277" s="241" t="n"/>
      <c r="Q277" s="241" t="inlineStr">
        <is>
          <t>PAC</t>
        </is>
      </c>
      <c r="R277" s="242">
        <f>IF(I277=1,I$2,"")&amp;IF(J277=1,IF(I277=1,"-","")&amp;J$2,"")&amp;IF(K277=1,IF(OR(J277=1,I277=1),"-","")&amp;K$2,"")&amp;IF(L277=1,IF(OR(K277=1,J277=1,I277=1),"-","")&amp;L$2,"")&amp;IF(M277=1,IF(OR(L277=1,K277=1,J277=1,I277=1),"-","")&amp;M$2,"")&amp;IF(N277=1,IF(OR(M277=1,L277=1,K277=1,J277=1,I277=1),"-","")&amp;N$2,"")&amp;IF(O277=1,IF(OR(N277=1,M277=1,L277=1,K277=1,J277=1,I277=1),"-","")&amp;O$2,"")&amp;IF(P277=1,IF(I277=1," - ",IF(J277=1," - ",IF(K277=1," - ",IF(L277=1," - ",IF(M277=1," - ",IF(N277=1," - ",IF(O277=1," - ","")))))))&amp;P$2,"")</f>
        <v/>
      </c>
      <c r="S277" s="243">
        <f>SUM('b2'!$I277:$P277)</f>
        <v/>
      </c>
      <c r="T277" s="243">
        <f>IF(OR('b2'!$J277=1,'b2'!$K277=1,'b2'!$L277=1,'b2'!$M277=1,'b2'!$N277=1,'b2'!$O277=1,'b2'!$P277=1),"SI","NO")</f>
        <v/>
      </c>
      <c r="U277" s="243">
        <f>IF(OR('b2'!$K277=1,'b2'!$L277=1,'b2'!$M277=1,'b2'!$N277=1,'b2'!$O277=1,'b2'!$P277=1),"SI","NO")</f>
        <v/>
      </c>
      <c r="V277" s="244" t="n">
        <v>127</v>
      </c>
      <c r="W277" s="245" t="n">
        <v>67</v>
      </c>
      <c r="X277" s="245" t="n">
        <v>39</v>
      </c>
      <c r="Y277" s="244" t="n">
        <v>106</v>
      </c>
      <c r="Z277" s="245" t="n">
        <v>10</v>
      </c>
      <c r="AA277" s="245" t="n">
        <v>7</v>
      </c>
      <c r="AB277" s="244" t="n">
        <v>17</v>
      </c>
      <c r="AC277" s="245" t="n">
        <v>66</v>
      </c>
      <c r="AD277" s="245" t="n">
        <v>39</v>
      </c>
      <c r="AE277" s="244" t="n">
        <v>105</v>
      </c>
      <c r="AF277" s="245" t="n">
        <v>81</v>
      </c>
      <c r="AG277" s="245" t="n">
        <v>55</v>
      </c>
      <c r="AH277" s="244" t="n">
        <v>136</v>
      </c>
      <c r="AI277" s="245" t="n">
        <v>81</v>
      </c>
      <c r="AJ277" s="245" t="n">
        <v>55</v>
      </c>
      <c r="AK277" s="244" t="n">
        <v>136</v>
      </c>
      <c r="AL277" s="245" t="n">
        <v>0</v>
      </c>
      <c r="AM277" s="245" t="n">
        <v>0</v>
      </c>
      <c r="AN277" s="244" t="n">
        <v>0</v>
      </c>
      <c r="AO277" s="245" t="n">
        <v>0</v>
      </c>
      <c r="AP277" s="245" t="n">
        <v>0</v>
      </c>
      <c r="AQ277" s="244" t="n">
        <v>0</v>
      </c>
      <c r="AR277" s="244">
        <f>IF('b2'!$AQ277&gt;0,'b2'!$AQ277,IF('b2'!$AN277&gt;0,'b2'!$AN277,IF('b2'!$AK277&gt;0,'b2'!$AK277,IF('b2'!$AH277&gt;0,'b2'!$AH277,IF('b2'!$AE277&gt;0,'b2'!$AE277,IF('b2'!$AB277&gt;0,'b2'!$AB277,IF('b2'!$Y277&gt;0,'b2'!$Y277,IF('b2'!$V277&gt;0,'b2'!$V277," ---"))))))))</f>
        <v/>
      </c>
      <c r="AS277" s="246" t="n">
        <v>5</v>
      </c>
      <c r="AT277" s="246" t="n">
        <v>3</v>
      </c>
      <c r="AU277" s="246" t="n">
        <v>73</v>
      </c>
      <c r="AV277" s="246" t="n">
        <v>6</v>
      </c>
      <c r="AW277" s="246" t="n">
        <v>39</v>
      </c>
      <c r="AX277" s="246" t="n">
        <v>4</v>
      </c>
      <c r="AY277" s="246" t="n">
        <v>28</v>
      </c>
      <c r="AZ277" s="246" t="n">
        <v>3</v>
      </c>
      <c r="BA277" s="246" t="n">
        <v>0</v>
      </c>
      <c r="BB277" s="246" t="n">
        <v>0</v>
      </c>
      <c r="BC277" s="246" t="n">
        <v>0</v>
      </c>
      <c r="BD277" s="246" t="n">
        <v>0</v>
      </c>
      <c r="BE277" s="249" t="n">
        <v>590275.7</v>
      </c>
      <c r="BF277" s="248" t="n">
        <v>0</v>
      </c>
      <c r="BG277" s="248" t="n">
        <v>1745428.69</v>
      </c>
      <c r="BH277" s="249" t="n">
        <v>1745428.69</v>
      </c>
      <c r="BI277" s="250" t="inlineStr">
        <is>
          <t>#REF!</t>
        </is>
      </c>
      <c r="BJ277" s="251" t="inlineStr">
        <is>
          <t>#REF!</t>
        </is>
      </c>
      <c r="BK277" s="248" t="n">
        <v>0</v>
      </c>
      <c r="BL277" s="248" t="n">
        <v>763432.02</v>
      </c>
      <c r="BM277" s="249" t="n">
        <v>763432.02</v>
      </c>
      <c r="BN277" s="250" t="inlineStr">
        <is>
          <t>#REF!</t>
        </is>
      </c>
      <c r="BO277" s="251" t="inlineStr">
        <is>
          <t>#REF!</t>
        </is>
      </c>
      <c r="BP277" s="248" t="n">
        <v>238355.5</v>
      </c>
      <c r="BQ277" s="248" t="n">
        <v>269714.74</v>
      </c>
      <c r="BR277" s="249" t="n">
        <v>508070.24</v>
      </c>
      <c r="BS277" s="250" t="inlineStr">
        <is>
          <t>#REF!</t>
        </is>
      </c>
      <c r="BT277" s="251">
        <f>'[2]DATA CONSOLIDADA 2018-2025 '!$BR279-'b2'!$BO277</f>
        <v/>
      </c>
      <c r="BU277" s="248" t="n">
        <v>1124663.21</v>
      </c>
      <c r="BV277" s="248" t="n">
        <v>0</v>
      </c>
      <c r="BW277" s="249" t="n">
        <v>1124663.21</v>
      </c>
      <c r="BX277" s="250" t="inlineStr">
        <is>
          <t>#REF!</t>
        </is>
      </c>
      <c r="BY277" s="251" t="inlineStr">
        <is>
          <t>#REF!</t>
        </is>
      </c>
      <c r="BZ277" s="248" t="n">
        <v>1070795.64</v>
      </c>
      <c r="CA277" s="248" t="n">
        <v>0</v>
      </c>
      <c r="CB277" s="249" t="n">
        <v>1070795.64</v>
      </c>
      <c r="CC277" s="250" t="inlineStr">
        <is>
          <t>#REF!</t>
        </is>
      </c>
      <c r="CD277" s="251">
        <f>'[2]DATA CONSOLIDADA 2018-2025 '!$CB279-'b2'!$BW277</f>
        <v/>
      </c>
      <c r="CE277" s="253" t="n">
        <v>0</v>
      </c>
      <c r="CF277" s="253" t="n">
        <v>0</v>
      </c>
      <c r="CG277" s="254" t="n">
        <v>0</v>
      </c>
      <c r="CH277" s="250" t="inlineStr">
        <is>
          <t>#REF!</t>
        </is>
      </c>
      <c r="CI277" s="251">
        <f>'[2]DATA CONSOLIDADA 2018-2025 '!$CG279-'b2'!$CB277</f>
        <v/>
      </c>
      <c r="CJ277" s="247" t="inlineStr">
        <is>
          <t>#REF!</t>
        </is>
      </c>
      <c r="CK277" s="247" t="n">
        <v>0</v>
      </c>
      <c r="CL277" s="247" t="n">
        <v>0</v>
      </c>
      <c r="CM277" s="247" t="n">
        <v>0</v>
      </c>
      <c r="CN277" s="247" t="inlineStr">
        <is>
          <t>#REF!</t>
        </is>
      </c>
      <c r="CO277" s="251">
        <f>'[2]DATA CONSOLIDADA 2018-2025 '!$CM279-'b2'!$CG277</f>
        <v/>
      </c>
      <c r="CP277" s="253" t="n">
        <v>0</v>
      </c>
      <c r="CQ277" s="253" t="n">
        <v>975257.2469959999</v>
      </c>
      <c r="CR277" s="253" t="n">
        <v>0</v>
      </c>
      <c r="CS277" s="253" t="n">
        <v>95538.375</v>
      </c>
      <c r="CT277" s="253" t="n">
        <v>0</v>
      </c>
      <c r="CU277" s="253" t="n">
        <v>0</v>
      </c>
      <c r="CV277" s="247" t="n">
        <v>1070795.621996</v>
      </c>
      <c r="CW277" s="247" t="n">
        <v>0</v>
      </c>
      <c r="CX277" s="247" t="n">
        <v>0</v>
      </c>
      <c r="CY277" s="247" t="n">
        <v>0</v>
      </c>
      <c r="CZ277" s="247" t="n">
        <v>0</v>
      </c>
      <c r="DA277" s="247" t="n">
        <v>0</v>
      </c>
      <c r="DB277" s="247" t="n">
        <v>0</v>
      </c>
      <c r="DC277" s="255" t="n">
        <v>0</v>
      </c>
      <c r="DD277" s="255" t="n">
        <v>0</v>
      </c>
      <c r="DE277" s="255" t="n">
        <v>0</v>
      </c>
      <c r="DF277" s="255" t="n">
        <v>0</v>
      </c>
      <c r="DG277" s="255" t="n">
        <v>0</v>
      </c>
      <c r="DH277" s="255" t="n">
        <v>0</v>
      </c>
      <c r="DI277" s="256" t="n">
        <v>20448807500</v>
      </c>
      <c r="DJ277" s="257" t="inlineStr">
        <is>
          <t>CONSORCIO ALPAQUERO PERU EXPORT</t>
        </is>
      </c>
      <c r="DK277" s="257" t="inlineStr">
        <is>
          <t>07 Otros</t>
        </is>
      </c>
      <c r="DL277" s="258" t="n"/>
      <c r="DM277" s="258" t="n"/>
      <c r="DN277" s="258" t="n"/>
      <c r="DO277" s="258" t="n"/>
      <c r="DP277" s="258" t="n"/>
      <c r="DQ277" s="258" t="n"/>
      <c r="DR277" s="258" t="n"/>
      <c r="DS277" s="258" t="n"/>
      <c r="DT277" s="258" t="n"/>
      <c r="DU277" s="258" t="n"/>
      <c r="DV277" s="258" t="n"/>
      <c r="DW277" s="258" t="n"/>
      <c r="DX277" s="258" t="n"/>
      <c r="DY277" s="258" t="n"/>
      <c r="DZ277" s="258" t="n"/>
      <c r="EA277" s="258" t="n"/>
      <c r="EB277" s="258" t="n"/>
      <c r="EC277" s="258" t="n"/>
      <c r="ED277" s="258" t="n"/>
      <c r="EE277" s="258" t="n"/>
    </row>
    <row r="278" hidden="1" ht="47.25" customHeight="1">
      <c r="A278" s="240" t="inlineStr">
        <is>
          <t>COOPERATIVA DE SERVICIOS ESPECIALES ALPAQUERAS - PUNO (CECOALP)</t>
        </is>
      </c>
      <c r="B278" s="240" t="inlineStr">
        <is>
          <t>FIBRA DE ALPACA</t>
        </is>
      </c>
      <c r="C278" s="240" t="inlineStr">
        <is>
          <t>FIBRA DE ALPACA</t>
        </is>
      </c>
      <c r="D278" s="240" t="inlineStr">
        <is>
          <t>PUNO</t>
        </is>
      </c>
      <c r="E278" s="240" t="inlineStr">
        <is>
          <t>211101</t>
        </is>
      </c>
      <c r="F278" s="240" t="inlineStr">
        <is>
          <t>PUNO</t>
        </is>
      </c>
      <c r="G278" s="240" t="inlineStr">
        <is>
          <t>SAN ROMAN</t>
        </is>
      </c>
      <c r="H278" s="240" t="inlineStr">
        <is>
          <t>JULIACA</t>
        </is>
      </c>
      <c r="I278" s="241" t="n">
        <v>1</v>
      </c>
      <c r="J278" s="241" t="n">
        <v>1</v>
      </c>
      <c r="K278" s="241" t="n">
        <v>1</v>
      </c>
      <c r="L278" s="241" t="n">
        <v>1</v>
      </c>
      <c r="M278" s="241" t="n"/>
      <c r="N278" s="241" t="n">
        <v>1</v>
      </c>
      <c r="O278" s="241" t="n"/>
      <c r="P278" s="241" t="n"/>
      <c r="Q278" s="241" t="inlineStr">
        <is>
          <t>PAC</t>
        </is>
      </c>
      <c r="R278" s="242">
        <f>IF(I278=1,I$2,"")&amp;IF(J278=1,IF(I278=1,"-","")&amp;J$2,"")&amp;IF(K278=1,IF(OR(J278=1,I278=1),"-","")&amp;K$2,"")&amp;IF(L278=1,IF(OR(K278=1,J278=1,I278=1),"-","")&amp;L$2,"")&amp;IF(M278=1,IF(OR(L278=1,K278=1,J278=1,I278=1),"-","")&amp;M$2,"")&amp;IF(N278=1,IF(OR(M278=1,L278=1,K278=1,J278=1,I278=1),"-","")&amp;N$2,"")&amp;IF(O278=1,IF(OR(N278=1,M278=1,L278=1,K278=1,J278=1,I278=1),"-","")&amp;O$2,"")&amp;IF(P278=1,IF(I278=1," - ",IF(J278=1," - ",IF(K278=1," - ",IF(L278=1," - ",IF(M278=1," - ",IF(N278=1," - ",IF(O278=1," - ","")))))))&amp;P$2,"")</f>
        <v/>
      </c>
      <c r="S278" s="243">
        <f>SUM('b2'!$I278:$P278)</f>
        <v/>
      </c>
      <c r="T278" s="243">
        <f>IF(OR('b2'!$J278=1,'b2'!$K278=1,'b2'!$L278=1,'b2'!$M278=1,'b2'!$N278=1,'b2'!$O278=1,'b2'!$P278=1),"SI","NO")</f>
        <v/>
      </c>
      <c r="U278" s="243">
        <f>IF(OR('b2'!$K278=1,'b2'!$L278=1,'b2'!$M278=1,'b2'!$N278=1,'b2'!$O278=1,'b2'!$P278=1),"SI","NO")</f>
        <v/>
      </c>
      <c r="V278" s="244" t="n">
        <v>284</v>
      </c>
      <c r="W278" s="245" t="n">
        <v>42</v>
      </c>
      <c r="X278" s="245" t="n">
        <v>33</v>
      </c>
      <c r="Y278" s="244" t="n">
        <v>75</v>
      </c>
      <c r="Z278" s="245" t="n">
        <v>42</v>
      </c>
      <c r="AA278" s="245" t="n">
        <v>33</v>
      </c>
      <c r="AB278" s="244" t="n">
        <v>75</v>
      </c>
      <c r="AC278" s="245" t="n">
        <v>42</v>
      </c>
      <c r="AD278" s="245" t="n">
        <v>33</v>
      </c>
      <c r="AE278" s="244" t="n">
        <v>75</v>
      </c>
      <c r="AF278" s="245" t="n">
        <v>0</v>
      </c>
      <c r="AG278" s="245" t="n">
        <v>0</v>
      </c>
      <c r="AH278" s="244" t="n">
        <v>0</v>
      </c>
      <c r="AI278" s="245" t="n">
        <v>60</v>
      </c>
      <c r="AJ278" s="245" t="n">
        <v>30</v>
      </c>
      <c r="AK278" s="244" t="n">
        <v>90</v>
      </c>
      <c r="AL278" s="245" t="n">
        <v>0</v>
      </c>
      <c r="AM278" s="245" t="n">
        <v>0</v>
      </c>
      <c r="AN278" s="244" t="n">
        <v>0</v>
      </c>
      <c r="AO278" s="245" t="n">
        <v>0</v>
      </c>
      <c r="AP278" s="245" t="n">
        <v>0</v>
      </c>
      <c r="AQ278" s="244" t="n">
        <v>0</v>
      </c>
      <c r="AR278" s="244">
        <f>IF('b2'!$AQ278&gt;0,'b2'!$AQ278,IF('b2'!$AN278&gt;0,'b2'!$AN278,IF('b2'!$AK278&gt;0,'b2'!$AK278,IF('b2'!$AH278&gt;0,'b2'!$AH278,IF('b2'!$AE278&gt;0,'b2'!$AE278,IF('b2'!$AB278&gt;0,'b2'!$AB278,IF('b2'!$Y278&gt;0,'b2'!$Y278,IF('b2'!$V278&gt;0,'b2'!$V278," ---"))))))))</f>
        <v/>
      </c>
      <c r="AS278" s="246" t="n">
        <v>5</v>
      </c>
      <c r="AT278" s="246" t="n">
        <v>4</v>
      </c>
      <c r="AU278" s="246" t="n">
        <v>60</v>
      </c>
      <c r="AV278" s="246" t="n">
        <v>5</v>
      </c>
      <c r="AW278" s="246" t="n">
        <v>0</v>
      </c>
      <c r="AX278" s="246" t="n">
        <v>0</v>
      </c>
      <c r="AY278" s="246" t="n">
        <v>24</v>
      </c>
      <c r="AZ278" s="246" t="n">
        <v>3</v>
      </c>
      <c r="BA278" s="246" t="n">
        <v>0</v>
      </c>
      <c r="BB278" s="246" t="n">
        <v>0</v>
      </c>
      <c r="BC278" s="246" t="n">
        <v>0</v>
      </c>
      <c r="BD278" s="246" t="n">
        <v>0</v>
      </c>
      <c r="BE278" s="247" t="n">
        <v>0</v>
      </c>
      <c r="BF278" s="248" t="n">
        <v>850000</v>
      </c>
      <c r="BG278" s="248" t="n">
        <v>0</v>
      </c>
      <c r="BH278" s="249" t="n">
        <v>850000</v>
      </c>
      <c r="BI278" s="250" t="inlineStr">
        <is>
          <t>#REF!</t>
        </is>
      </c>
      <c r="BJ278" s="251" t="inlineStr">
        <is>
          <t>#REF!</t>
        </is>
      </c>
      <c r="BK278" s="248" t="n">
        <v>850000</v>
      </c>
      <c r="BL278" s="248" t="n">
        <v>0</v>
      </c>
      <c r="BM278" s="249" t="n">
        <v>850000</v>
      </c>
      <c r="BN278" s="250" t="inlineStr">
        <is>
          <t>#REF!</t>
        </is>
      </c>
      <c r="BO278" s="251" t="inlineStr">
        <is>
          <t>#REF!</t>
        </is>
      </c>
      <c r="BP278" s="248" t="n">
        <v>436600</v>
      </c>
      <c r="BQ278" s="248" t="n">
        <v>0</v>
      </c>
      <c r="BR278" s="249" t="n">
        <v>436600</v>
      </c>
      <c r="BS278" s="250" t="inlineStr">
        <is>
          <t>#REF!</t>
        </is>
      </c>
      <c r="BT278" s="251">
        <f>'[2]DATA CONSOLIDADA 2018-2025 '!$BR280-'b2'!$BO278</f>
        <v/>
      </c>
      <c r="BU278" s="248" t="n">
        <v>0</v>
      </c>
      <c r="BV278" s="248" t="n">
        <v>0</v>
      </c>
      <c r="BW278" s="249" t="n">
        <v>0</v>
      </c>
      <c r="BX278" s="250" t="inlineStr">
        <is>
          <t>#REF!</t>
        </is>
      </c>
      <c r="BY278" s="251" t="inlineStr">
        <is>
          <t>#REF!</t>
        </is>
      </c>
      <c r="BZ278" s="248" t="n">
        <v>85185.8</v>
      </c>
      <c r="CA278" s="248" t="n">
        <v>0</v>
      </c>
      <c r="CB278" s="249" t="n">
        <v>85185.8</v>
      </c>
      <c r="CC278" s="250" t="inlineStr">
        <is>
          <t>#REF!</t>
        </is>
      </c>
      <c r="CD278" s="251">
        <f>'[2]DATA CONSOLIDADA 2018-2025 '!$CB280-'b2'!$BW278</f>
        <v/>
      </c>
      <c r="CE278" s="253" t="n">
        <v>0</v>
      </c>
      <c r="CF278" s="253" t="n">
        <v>0</v>
      </c>
      <c r="CG278" s="254" t="n">
        <v>0</v>
      </c>
      <c r="CH278" s="250" t="inlineStr">
        <is>
          <t>#REF!</t>
        </is>
      </c>
      <c r="CI278" s="251">
        <f>'[2]DATA CONSOLIDADA 2018-2025 '!$CG280-'b2'!$CB278</f>
        <v/>
      </c>
      <c r="CJ278" s="247" t="inlineStr">
        <is>
          <t>#REF!</t>
        </is>
      </c>
      <c r="CK278" s="247" t="n">
        <v>0</v>
      </c>
      <c r="CL278" s="247" t="n">
        <v>0</v>
      </c>
      <c r="CM278" s="247" t="n">
        <v>0</v>
      </c>
      <c r="CN278" s="247" t="inlineStr">
        <is>
          <t>#REF!</t>
        </is>
      </c>
      <c r="CO278" s="251">
        <f>'[2]DATA CONSOLIDADA 2018-2025 '!$CM280-'b2'!$CG278</f>
        <v/>
      </c>
      <c r="CP278" s="253" t="n">
        <v>0</v>
      </c>
      <c r="CQ278" s="253" t="n">
        <v>85185.8</v>
      </c>
      <c r="CR278" s="253" t="n">
        <v>0</v>
      </c>
      <c r="CS278" s="253" t="n">
        <v>0</v>
      </c>
      <c r="CT278" s="253" t="n">
        <v>0</v>
      </c>
      <c r="CU278" s="253" t="n">
        <v>0</v>
      </c>
      <c r="CV278" s="247" t="n">
        <v>85185.8</v>
      </c>
      <c r="CW278" s="247" t="n">
        <v>0</v>
      </c>
      <c r="CX278" s="247" t="n">
        <v>0</v>
      </c>
      <c r="CY278" s="247" t="n">
        <v>0</v>
      </c>
      <c r="CZ278" s="247" t="n">
        <v>0</v>
      </c>
      <c r="DA278" s="247" t="n">
        <v>0</v>
      </c>
      <c r="DB278" s="247" t="n">
        <v>0</v>
      </c>
      <c r="DC278" s="255" t="n">
        <v>0</v>
      </c>
      <c r="DD278" s="255" t="n">
        <v>0</v>
      </c>
      <c r="DE278" s="255" t="n">
        <v>0</v>
      </c>
      <c r="DF278" s="255" t="n">
        <v>0</v>
      </c>
      <c r="DG278" s="255" t="n">
        <v>0</v>
      </c>
      <c r="DH278" s="255" t="n">
        <v>0</v>
      </c>
      <c r="DI278" s="256" t="n">
        <v>20118588135</v>
      </c>
      <c r="DJ278" s="257" t="inlineStr">
        <is>
          <t>CENTRAL DE COOPERATIVAS DE SERVICIOS ESPECIALES ALPAQUERAS DE PUNO LTDA. - CECOALP</t>
        </is>
      </c>
      <c r="DK278" s="257" t="inlineStr">
        <is>
          <t>07 Otros</t>
        </is>
      </c>
      <c r="DL278" s="258" t="n"/>
      <c r="DM278" s="258" t="n"/>
      <c r="DN278" s="258" t="n"/>
      <c r="DO278" s="258" t="n"/>
      <c r="DP278" s="258" t="n"/>
      <c r="DQ278" s="258" t="n"/>
      <c r="DR278" s="258" t="n"/>
      <c r="DS278" s="258" t="n"/>
      <c r="DT278" s="258" t="n"/>
      <c r="DU278" s="258" t="n"/>
      <c r="DV278" s="258" t="n"/>
      <c r="DW278" s="258" t="n"/>
      <c r="DX278" s="258" t="n"/>
      <c r="DY278" s="258" t="n"/>
      <c r="DZ278" s="258" t="n"/>
      <c r="EA278" s="258" t="n"/>
      <c r="EB278" s="258" t="n"/>
      <c r="EC278" s="258" t="n"/>
      <c r="ED278" s="258" t="n"/>
      <c r="EE278" s="258" t="n"/>
    </row>
    <row r="279" hidden="1" ht="47.25" customHeight="1">
      <c r="A279" s="240" t="inlineStr">
        <is>
          <t>SOCIEDAD PERUANA DE CRIADORES DE ALPACAS Y LLAMAS DE MACUSANI SPAR MACUSANI</t>
        </is>
      </c>
      <c r="B279" s="240" t="inlineStr">
        <is>
          <t>FIBRA DE ALPACA</t>
        </is>
      </c>
      <c r="C279" s="240" t="inlineStr">
        <is>
          <t>FIBRA DE ALPACA</t>
        </is>
      </c>
      <c r="D279" s="240" t="inlineStr">
        <is>
          <t>PUNO</t>
        </is>
      </c>
      <c r="E279" s="240" t="inlineStr">
        <is>
          <t>210301</t>
        </is>
      </c>
      <c r="F279" s="240" t="inlineStr">
        <is>
          <t>PUNO</t>
        </is>
      </c>
      <c r="G279" s="240" t="inlineStr">
        <is>
          <t>CARABAYA</t>
        </is>
      </c>
      <c r="H279" s="240" t="inlineStr">
        <is>
          <t>MACUSANI</t>
        </is>
      </c>
      <c r="I279" s="241" t="n"/>
      <c r="J279" s="241" t="n">
        <v>1</v>
      </c>
      <c r="K279" s="241" t="n">
        <v>1</v>
      </c>
      <c r="L279" s="241" t="n">
        <v>1</v>
      </c>
      <c r="M279" s="241" t="n">
        <v>1</v>
      </c>
      <c r="N279" s="241" t="n">
        <v>1</v>
      </c>
      <c r="O279" s="241" t="n"/>
      <c r="P279" s="241" t="n"/>
      <c r="Q279" s="241" t="inlineStr">
        <is>
          <t>PAC</t>
        </is>
      </c>
      <c r="R279" s="242">
        <f>IF(I279=1,I$2,"")&amp;IF(J279=1,IF(I279=1,"-","")&amp;J$2,"")&amp;IF(K279=1,IF(OR(J279=1,I279=1),"-","")&amp;K$2,"")&amp;IF(L279=1,IF(OR(K279=1,J279=1,I279=1),"-","")&amp;L$2,"")&amp;IF(M279=1,IF(OR(L279=1,K279=1,J279=1,I279=1),"-","")&amp;M$2,"")&amp;IF(N279=1,IF(OR(M279=1,L279=1,K279=1,J279=1,I279=1),"-","")&amp;N$2,"")&amp;IF(O279=1,IF(OR(N279=1,M279=1,L279=1,K279=1,J279=1,I279=1),"-","")&amp;O$2,"")&amp;IF(P279=1,IF(I279=1," - ",IF(J279=1," - ",IF(K279=1," - ",IF(L279=1," - ",IF(M279=1," - ",IF(N279=1," - ",IF(O279=1," - ","")))))))&amp;P$2,"")</f>
        <v/>
      </c>
      <c r="S279" s="243">
        <f>SUM('b2'!$I279:$P279)</f>
        <v/>
      </c>
      <c r="T279" s="243">
        <f>IF(OR('b2'!$J279=1,'b2'!$K279=1,'b2'!$L279=1,'b2'!$M279=1,'b2'!$N279=1,'b2'!$O279=1,'b2'!$P279=1),"SI","NO")</f>
        <v/>
      </c>
      <c r="U279" s="243">
        <f>IF(OR('b2'!$K279=1,'b2'!$L279=1,'b2'!$M279=1,'b2'!$N279=1,'b2'!$O279=1,'b2'!$P279=1),"SI","NO")</f>
        <v/>
      </c>
      <c r="V279" s="244" t="n">
        <v>0</v>
      </c>
      <c r="W279" s="245" t="n">
        <v>36</v>
      </c>
      <c r="X279" s="245" t="n">
        <v>71</v>
      </c>
      <c r="Y279" s="244" t="n">
        <v>107</v>
      </c>
      <c r="Z279" s="245" t="n">
        <v>34</v>
      </c>
      <c r="AA279" s="245" t="n">
        <v>62</v>
      </c>
      <c r="AB279" s="244" t="n">
        <v>96</v>
      </c>
      <c r="AC279" s="245" t="n">
        <v>34</v>
      </c>
      <c r="AD279" s="245" t="n">
        <v>62</v>
      </c>
      <c r="AE279" s="244" t="n">
        <v>96</v>
      </c>
      <c r="AF279" s="245" t="n">
        <v>35</v>
      </c>
      <c r="AG279" s="245" t="n">
        <v>63</v>
      </c>
      <c r="AH279" s="244" t="n">
        <v>98</v>
      </c>
      <c r="AI279" s="245" t="n">
        <v>35</v>
      </c>
      <c r="AJ279" s="245" t="n">
        <v>63</v>
      </c>
      <c r="AK279" s="244" t="n">
        <v>98</v>
      </c>
      <c r="AL279" s="245" t="n">
        <v>0</v>
      </c>
      <c r="AM279" s="245" t="n">
        <v>0</v>
      </c>
      <c r="AN279" s="244" t="n">
        <v>0</v>
      </c>
      <c r="AO279" s="245" t="n">
        <v>0</v>
      </c>
      <c r="AP279" s="245" t="n">
        <v>0</v>
      </c>
      <c r="AQ279" s="244" t="n">
        <v>0</v>
      </c>
      <c r="AR279" s="244">
        <f>IF('b2'!$AQ279&gt;0,'b2'!$AQ279,IF('b2'!$AN279&gt;0,'b2'!$AN279,IF('b2'!$AK279&gt;0,'b2'!$AK279,IF('b2'!$AH279&gt;0,'b2'!$AH279,IF('b2'!$AE279&gt;0,'b2'!$AE279,IF('b2'!$AB279&gt;0,'b2'!$AB279,IF('b2'!$Y279&gt;0,'b2'!$Y279,IF('b2'!$V279&gt;0,'b2'!$V279," ---"))))))))</f>
        <v/>
      </c>
      <c r="AS279" s="246" t="n">
        <v>3</v>
      </c>
      <c r="AT279" s="246" t="n">
        <v>4</v>
      </c>
      <c r="AU279" s="246" t="n">
        <v>55</v>
      </c>
      <c r="AV279" s="246" t="n">
        <v>5</v>
      </c>
      <c r="AW279" s="246" t="n">
        <v>40</v>
      </c>
      <c r="AX279" s="246" t="n">
        <v>4</v>
      </c>
      <c r="AY279" s="246" t="n">
        <v>29</v>
      </c>
      <c r="AZ279" s="246" t="n">
        <v>4</v>
      </c>
      <c r="BA279" s="246" t="n">
        <v>0</v>
      </c>
      <c r="BB279" s="246" t="n">
        <v>0</v>
      </c>
      <c r="BC279" s="246" t="n">
        <v>0</v>
      </c>
      <c r="BD279" s="246" t="n">
        <v>0</v>
      </c>
      <c r="BE279" s="247" t="n">
        <v>0</v>
      </c>
      <c r="BF279" s="248" t="n">
        <v>0</v>
      </c>
      <c r="BG279" s="248" t="n">
        <v>0</v>
      </c>
      <c r="BH279" s="249" t="n">
        <v>0</v>
      </c>
      <c r="BI279" s="250" t="inlineStr">
        <is>
          <t>#REF!</t>
        </is>
      </c>
      <c r="BJ279" s="251" t="inlineStr">
        <is>
          <t>#REF!</t>
        </is>
      </c>
      <c r="BK279" s="248" t="n">
        <v>500000</v>
      </c>
      <c r="BL279" s="248" t="n">
        <v>0</v>
      </c>
      <c r="BM279" s="249" t="n">
        <v>500000</v>
      </c>
      <c r="BN279" s="250" t="inlineStr">
        <is>
          <t>#REF!</t>
        </is>
      </c>
      <c r="BO279" s="251" t="inlineStr">
        <is>
          <t>#REF!</t>
        </is>
      </c>
      <c r="BP279" s="248" t="n">
        <v>815963.59</v>
      </c>
      <c r="BQ279" s="248" t="n">
        <v>0</v>
      </c>
      <c r="BR279" s="249" t="n">
        <v>815963.59</v>
      </c>
      <c r="BS279" s="250" t="inlineStr">
        <is>
          <t>#REF!</t>
        </is>
      </c>
      <c r="BT279" s="251">
        <f>'[2]DATA CONSOLIDADA 2018-2025 '!$BR281-'b2'!$BO279</f>
        <v/>
      </c>
      <c r="BU279" s="248" t="n">
        <v>735241.64</v>
      </c>
      <c r="BV279" s="248" t="n">
        <v>0</v>
      </c>
      <c r="BW279" s="249" t="n">
        <v>735241.64</v>
      </c>
      <c r="BX279" s="250" t="inlineStr">
        <is>
          <t>#REF!</t>
        </is>
      </c>
      <c r="BY279" s="251" t="inlineStr">
        <is>
          <t>#REF!</t>
        </is>
      </c>
      <c r="BZ279" s="248" t="n">
        <v>882289.91</v>
      </c>
      <c r="CA279" s="248" t="n">
        <v>0</v>
      </c>
      <c r="CB279" s="249" t="n">
        <v>882289.91</v>
      </c>
      <c r="CC279" s="250" t="inlineStr">
        <is>
          <t>#REF!</t>
        </is>
      </c>
      <c r="CD279" s="251">
        <f>'[2]DATA CONSOLIDADA 2018-2025 '!$CB281-'b2'!$BW279</f>
        <v/>
      </c>
      <c r="CE279" s="253" t="n">
        <v>0</v>
      </c>
      <c r="CF279" s="253" t="n">
        <v>0</v>
      </c>
      <c r="CG279" s="254" t="n">
        <v>0</v>
      </c>
      <c r="CH279" s="250" t="inlineStr">
        <is>
          <t>#REF!</t>
        </is>
      </c>
      <c r="CI279" s="251">
        <f>'[2]DATA CONSOLIDADA 2018-2025 '!$CG281-'b2'!$CB279</f>
        <v/>
      </c>
      <c r="CJ279" s="247" t="inlineStr">
        <is>
          <t>#REF!</t>
        </is>
      </c>
      <c r="CK279" s="247" t="n">
        <v>0</v>
      </c>
      <c r="CL279" s="247" t="n">
        <v>0</v>
      </c>
      <c r="CM279" s="247" t="n">
        <v>0</v>
      </c>
      <c r="CN279" s="247" t="inlineStr">
        <is>
          <t>#REF!</t>
        </is>
      </c>
      <c r="CO279" s="251">
        <f>'[2]DATA CONSOLIDADA 2018-2025 '!$CM281-'b2'!$CG279</f>
        <v/>
      </c>
      <c r="CP279" s="253" t="n">
        <v>0</v>
      </c>
      <c r="CQ279" s="253" t="n">
        <v>882289.91</v>
      </c>
      <c r="CR279" s="253" t="n">
        <v>0</v>
      </c>
      <c r="CS279" s="253" t="n">
        <v>0</v>
      </c>
      <c r="CT279" s="253" t="n">
        <v>0</v>
      </c>
      <c r="CU279" s="253" t="n">
        <v>0</v>
      </c>
      <c r="CV279" s="247" t="n">
        <v>882289.91</v>
      </c>
      <c r="CW279" s="247" t="n">
        <v>0</v>
      </c>
      <c r="CX279" s="247" t="n">
        <v>0</v>
      </c>
      <c r="CY279" s="247" t="n">
        <v>0</v>
      </c>
      <c r="CZ279" s="247" t="n">
        <v>0</v>
      </c>
      <c r="DA279" s="247" t="n">
        <v>0</v>
      </c>
      <c r="DB279" s="247" t="n">
        <v>0</v>
      </c>
      <c r="DC279" s="255" t="n">
        <v>0</v>
      </c>
      <c r="DD279" s="255" t="n">
        <v>0</v>
      </c>
      <c r="DE279" s="255" t="n">
        <v>0</v>
      </c>
      <c r="DF279" s="255" t="n">
        <v>0</v>
      </c>
      <c r="DG279" s="255" t="n">
        <v>0</v>
      </c>
      <c r="DH279" s="255" t="n">
        <v>0</v>
      </c>
      <c r="DI279" s="256" t="n">
        <v>20406542671</v>
      </c>
      <c r="DJ279" s="257" t="inlineStr">
        <is>
          <t>SOCIEDAD PERUANA DE CRIADORES DE ALPACAS Y LLAMAS DE MACUSANI</t>
        </is>
      </c>
      <c r="DK279" s="257" t="inlineStr">
        <is>
          <t>01 Asociación</t>
        </is>
      </c>
      <c r="DL279" s="258" t="n"/>
      <c r="DM279" s="258" t="n"/>
      <c r="DN279" s="258" t="n"/>
      <c r="DO279" s="258" t="n"/>
      <c r="DP279" s="258" t="n"/>
      <c r="DQ279" s="258" t="n"/>
      <c r="DR279" s="258" t="n"/>
      <c r="DS279" s="258" t="n"/>
      <c r="DT279" s="258" t="n"/>
      <c r="DU279" s="258" t="n"/>
      <c r="DV279" s="258" t="n"/>
      <c r="DW279" s="258" t="n"/>
      <c r="DX279" s="258" t="n"/>
      <c r="DY279" s="258" t="n"/>
      <c r="DZ279" s="258" t="n"/>
      <c r="EA279" s="258" t="n"/>
      <c r="EB279" s="258" t="n"/>
      <c r="EC279" s="258" t="n"/>
      <c r="ED279" s="258" t="n"/>
      <c r="EE279" s="258" t="n"/>
    </row>
    <row r="280" hidden="1" ht="47.25" customHeight="1">
      <c r="A280" s="240" t="inlineStr">
        <is>
          <t>ASOCIACION DE PRODUCTORES DE PAPAYA ANDINA ORGANICA DE LA PROVINCIA DE SANDIA</t>
        </is>
      </c>
      <c r="B280" s="240" t="inlineStr">
        <is>
          <t>PAPAYITA ANDINA</t>
        </is>
      </c>
      <c r="C280" s="240" t="inlineStr">
        <is>
          <t>PAPAYITA ANDINA</t>
        </is>
      </c>
      <c r="D280" s="240" t="inlineStr">
        <is>
          <t>PUNO</t>
        </is>
      </c>
      <c r="E280" s="240" t="inlineStr">
        <is>
          <t>211201</t>
        </is>
      </c>
      <c r="F280" s="240" t="inlineStr">
        <is>
          <t>PUNO</t>
        </is>
      </c>
      <c r="G280" s="240" t="inlineStr">
        <is>
          <t>SANDIA</t>
        </is>
      </c>
      <c r="H280" s="240" t="inlineStr">
        <is>
          <t>SANDIA</t>
        </is>
      </c>
      <c r="I280" s="241" t="n">
        <v>1</v>
      </c>
      <c r="J280" s="241" t="n">
        <v>1</v>
      </c>
      <c r="K280" s="241" t="n">
        <v>1</v>
      </c>
      <c r="L280" s="241" t="n">
        <v>1</v>
      </c>
      <c r="M280" s="241" t="n">
        <v>1</v>
      </c>
      <c r="N280" s="241" t="n">
        <v>1</v>
      </c>
      <c r="O280" s="241" t="n"/>
      <c r="P280" s="241" t="n"/>
      <c r="Q280" s="241" t="inlineStr">
        <is>
          <t>PAC</t>
        </is>
      </c>
      <c r="R280" s="242">
        <f>IF(I280=1,I$2,"")&amp;IF(J280=1,IF(I280=1,"-","")&amp;J$2,"")&amp;IF(K280=1,IF(OR(J280=1,I280=1),"-","")&amp;K$2,"")&amp;IF(L280=1,IF(OR(K280=1,J280=1,I280=1),"-","")&amp;L$2,"")&amp;IF(M280=1,IF(OR(L280=1,K280=1,J280=1,I280=1),"-","")&amp;M$2,"")&amp;IF(N280=1,IF(OR(M280=1,L280=1,K280=1,J280=1,I280=1),"-","")&amp;N$2,"")&amp;IF(O280=1,IF(OR(N280=1,M280=1,L280=1,K280=1,J280=1,I280=1),"-","")&amp;O$2,"")&amp;IF(P280=1,IF(I280=1," - ",IF(J280=1," - ",IF(K280=1," - ",IF(L280=1," - ",IF(M280=1," - ",IF(N280=1," - ",IF(O280=1," - ","")))))))&amp;P$2,"")</f>
        <v/>
      </c>
      <c r="S280" s="243">
        <f>SUM('b2'!$I280:$P280)</f>
        <v/>
      </c>
      <c r="T280" s="243">
        <f>IF(OR('b2'!$J280=1,'b2'!$K280=1,'b2'!$L280=1,'b2'!$M280=1,'b2'!$N280=1,'b2'!$O280=1,'b2'!$P280=1),"SI","NO")</f>
        <v/>
      </c>
      <c r="U280" s="243">
        <f>IF(OR('b2'!$K280=1,'b2'!$L280=1,'b2'!$M280=1,'b2'!$N280=1,'b2'!$O280=1,'b2'!$P280=1),"SI","NO")</f>
        <v/>
      </c>
      <c r="V280" s="244" t="n">
        <v>233</v>
      </c>
      <c r="W280" s="245" t="n">
        <v>126</v>
      </c>
      <c r="X280" s="245" t="n">
        <v>474</v>
      </c>
      <c r="Y280" s="244" t="n">
        <v>600</v>
      </c>
      <c r="Z280" s="245" t="n">
        <v>178</v>
      </c>
      <c r="AA280" s="245" t="n">
        <v>578</v>
      </c>
      <c r="AB280" s="244" t="n">
        <v>756</v>
      </c>
      <c r="AC280" s="245" t="n">
        <v>178</v>
      </c>
      <c r="AD280" s="245" t="n">
        <v>578</v>
      </c>
      <c r="AE280" s="244" t="n">
        <v>756</v>
      </c>
      <c r="AF280" s="245" t="n">
        <v>178</v>
      </c>
      <c r="AG280" s="245" t="n">
        <v>578</v>
      </c>
      <c r="AH280" s="244" t="n">
        <v>756</v>
      </c>
      <c r="AI280" s="245" t="n">
        <v>178</v>
      </c>
      <c r="AJ280" s="245" t="n">
        <v>578</v>
      </c>
      <c r="AK280" s="244" t="n">
        <v>756</v>
      </c>
      <c r="AL280" s="245" t="n">
        <v>0</v>
      </c>
      <c r="AM280" s="245" t="n">
        <v>0</v>
      </c>
      <c r="AN280" s="244" t="n">
        <v>0</v>
      </c>
      <c r="AO280" s="245" t="n">
        <v>0</v>
      </c>
      <c r="AP280" s="245" t="n">
        <v>0</v>
      </c>
      <c r="AQ280" s="244" t="n">
        <v>0</v>
      </c>
      <c r="AR280" s="244">
        <f>IF('b2'!$AQ280&gt;0,'b2'!$AQ280,IF('b2'!$AN280&gt;0,'b2'!$AN280,IF('b2'!$AK280&gt;0,'b2'!$AK280,IF('b2'!$AH280&gt;0,'b2'!$AH280,IF('b2'!$AE280&gt;0,'b2'!$AE280,IF('b2'!$AB280&gt;0,'b2'!$AB280,IF('b2'!$Y280&gt;0,'b2'!$Y280,IF('b2'!$V280&gt;0,'b2'!$V280," ---"))))))))</f>
        <v/>
      </c>
      <c r="AS280" s="246" t="n">
        <v>20</v>
      </c>
      <c r="AT280" s="246" t="n">
        <v>14</v>
      </c>
      <c r="AU280" s="246" t="n">
        <v>141</v>
      </c>
      <c r="AV280" s="246" t="n">
        <v>19</v>
      </c>
      <c r="AW280" s="246" t="n">
        <v>110</v>
      </c>
      <c r="AX280" s="246" t="n">
        <v>14</v>
      </c>
      <c r="AY280" s="246" t="n">
        <v>87</v>
      </c>
      <c r="AZ280" s="246" t="n">
        <v>12</v>
      </c>
      <c r="BA280" s="246" t="n">
        <v>0</v>
      </c>
      <c r="BB280" s="246" t="n">
        <v>0</v>
      </c>
      <c r="BC280" s="246" t="n">
        <v>0</v>
      </c>
      <c r="BD280" s="246" t="n">
        <v>0</v>
      </c>
      <c r="BE280" s="247" t="n">
        <v>0</v>
      </c>
      <c r="BF280" s="248" t="n">
        <v>787685.61</v>
      </c>
      <c r="BG280" s="248" t="n">
        <v>0</v>
      </c>
      <c r="BH280" s="249" t="n">
        <v>787685.61</v>
      </c>
      <c r="BI280" s="250" t="inlineStr">
        <is>
          <t>#REF!</t>
        </is>
      </c>
      <c r="BJ280" s="251" t="inlineStr">
        <is>
          <t>#REF!</t>
        </is>
      </c>
      <c r="BK280" s="248" t="n">
        <v>1613755.82</v>
      </c>
      <c r="BL280" s="248" t="n">
        <v>0</v>
      </c>
      <c r="BM280" s="249" t="n">
        <v>1613755.82</v>
      </c>
      <c r="BN280" s="250" t="inlineStr">
        <is>
          <t>#REF!</t>
        </is>
      </c>
      <c r="BO280" s="251" t="inlineStr">
        <is>
          <t>#REF!</t>
        </is>
      </c>
      <c r="BP280" s="248" t="n">
        <v>540337.55</v>
      </c>
      <c r="BQ280" s="248" t="n">
        <v>0</v>
      </c>
      <c r="BR280" s="249" t="n">
        <v>540337.55</v>
      </c>
      <c r="BS280" s="250" t="inlineStr">
        <is>
          <t>#REF!</t>
        </is>
      </c>
      <c r="BT280" s="251">
        <f>'[2]DATA CONSOLIDADA 2018-2025 '!$BR282-'b2'!$BO280</f>
        <v/>
      </c>
      <c r="BU280" s="248" t="n">
        <v>55764</v>
      </c>
      <c r="BV280" s="248" t="n">
        <v>0</v>
      </c>
      <c r="BW280" s="249" t="n">
        <v>55764</v>
      </c>
      <c r="BX280" s="250" t="inlineStr">
        <is>
          <t>#REF!</t>
        </is>
      </c>
      <c r="BY280" s="251" t="inlineStr">
        <is>
          <t>#REF!</t>
        </is>
      </c>
      <c r="BZ280" s="248" t="n">
        <v>33318.8</v>
      </c>
      <c r="CA280" s="248" t="n">
        <v>0</v>
      </c>
      <c r="CB280" s="249" t="n">
        <v>33318.8</v>
      </c>
      <c r="CC280" s="250" t="inlineStr">
        <is>
          <t>#REF!</t>
        </is>
      </c>
      <c r="CD280" s="251">
        <f>'[2]DATA CONSOLIDADA 2018-2025 '!$CB282-'b2'!$BW280</f>
        <v/>
      </c>
      <c r="CE280" s="253" t="n">
        <v>0</v>
      </c>
      <c r="CF280" s="253" t="n">
        <v>0</v>
      </c>
      <c r="CG280" s="254" t="n">
        <v>0</v>
      </c>
      <c r="CH280" s="250" t="inlineStr">
        <is>
          <t>#REF!</t>
        </is>
      </c>
      <c r="CI280" s="251">
        <f>'[2]DATA CONSOLIDADA 2018-2025 '!$CG282-'b2'!$CB280</f>
        <v/>
      </c>
      <c r="CJ280" s="247" t="inlineStr">
        <is>
          <t>#REF!</t>
        </is>
      </c>
      <c r="CK280" s="247" t="n">
        <v>0</v>
      </c>
      <c r="CL280" s="247" t="n">
        <v>0</v>
      </c>
      <c r="CM280" s="247" t="n">
        <v>0</v>
      </c>
      <c r="CN280" s="247" t="inlineStr">
        <is>
          <t>#REF!</t>
        </is>
      </c>
      <c r="CO280" s="251">
        <f>'[2]DATA CONSOLIDADA 2018-2025 '!$CM282-'b2'!$CG280</f>
        <v/>
      </c>
      <c r="CP280" s="253" t="n">
        <v>0</v>
      </c>
      <c r="CQ280" s="253" t="n">
        <v>33318.8</v>
      </c>
      <c r="CR280" s="253" t="n">
        <v>0</v>
      </c>
      <c r="CS280" s="253" t="n">
        <v>0</v>
      </c>
      <c r="CT280" s="253" t="n">
        <v>0</v>
      </c>
      <c r="CU280" s="253" t="n">
        <v>0</v>
      </c>
      <c r="CV280" s="247" t="n">
        <v>33318.8</v>
      </c>
      <c r="CW280" s="247" t="n">
        <v>0</v>
      </c>
      <c r="CX280" s="247" t="n">
        <v>0</v>
      </c>
      <c r="CY280" s="247" t="n">
        <v>0</v>
      </c>
      <c r="CZ280" s="247" t="n">
        <v>0</v>
      </c>
      <c r="DA280" s="247" t="n">
        <v>0</v>
      </c>
      <c r="DB280" s="247" t="n">
        <v>0</v>
      </c>
      <c r="DC280" s="255" t="n">
        <v>0</v>
      </c>
      <c r="DD280" s="255" t="n">
        <v>0</v>
      </c>
      <c r="DE280" s="255" t="n">
        <v>0</v>
      </c>
      <c r="DF280" s="255" t="n">
        <v>0</v>
      </c>
      <c r="DG280" s="255" t="n">
        <v>0</v>
      </c>
      <c r="DH280" s="255" t="n">
        <v>0</v>
      </c>
      <c r="DI280" s="256" t="n">
        <v>20448031358</v>
      </c>
      <c r="DJ280" s="257" t="inlineStr">
        <is>
          <t>ASOCIACION DE PRODUCTORES DE PAPAYA ANDINA ORGÁNICA DE LA PROVINCIA DE SANDIA</t>
        </is>
      </c>
      <c r="DK280" s="257" t="inlineStr">
        <is>
          <t>01 Asociación</t>
        </is>
      </c>
      <c r="DL280" s="260" t="n"/>
      <c r="DM280" s="260" t="n"/>
      <c r="DN280" s="260" t="n"/>
      <c r="DO280" s="260" t="n"/>
      <c r="DP280" s="260" t="n"/>
      <c r="DQ280" s="260" t="n"/>
      <c r="DR280" s="260" t="n"/>
      <c r="DS280" s="260" t="n"/>
      <c r="DT280" s="260" t="n"/>
      <c r="DU280" s="260" t="n"/>
      <c r="DV280" s="260" t="n"/>
      <c r="DW280" s="260" t="n"/>
      <c r="DX280" s="260" t="n"/>
      <c r="DY280" s="260" t="n"/>
      <c r="DZ280" s="260" t="n"/>
      <c r="EA280" s="260" t="n"/>
      <c r="EB280" s="260" t="n"/>
      <c r="EC280" s="260" t="n"/>
      <c r="ED280" s="260" t="n"/>
      <c r="EE280" s="260" t="n"/>
    </row>
    <row r="281" hidden="1" ht="47.25" customHeight="1">
      <c r="A281" s="240" t="inlineStr">
        <is>
          <t>ASOCIACIÓN DE PRODUCTORES AGROPECUARIOS DE LA PLANTA SAN FRANCISCO SINTIMAYO</t>
        </is>
      </c>
      <c r="B281" s="240" t="inlineStr">
        <is>
          <t>DERIVADOS LACTEOS</t>
        </is>
      </c>
      <c r="C281" s="240" t="inlineStr">
        <is>
          <t>DERIVADOS LACTEOS</t>
        </is>
      </c>
      <c r="D281" s="240" t="inlineStr">
        <is>
          <t>PUNO</t>
        </is>
      </c>
      <c r="E281" s="240" t="inlineStr">
        <is>
          <t>210708</t>
        </is>
      </c>
      <c r="F281" s="240" t="inlineStr">
        <is>
          <t>PUNO</t>
        </is>
      </c>
      <c r="G281" s="240" t="inlineStr">
        <is>
          <t>LAMPA</t>
        </is>
      </c>
      <c r="H281" s="240" t="inlineStr">
        <is>
          <t>PUCARA</t>
        </is>
      </c>
      <c r="I281" s="241" t="n">
        <v>1</v>
      </c>
      <c r="J281" s="241" t="n">
        <v>1</v>
      </c>
      <c r="K281" s="241" t="n">
        <v>1</v>
      </c>
      <c r="L281" s="241" t="n">
        <v>1</v>
      </c>
      <c r="M281" s="241" t="n">
        <v>1</v>
      </c>
      <c r="N281" s="241" t="n">
        <v>1</v>
      </c>
      <c r="O281" s="241" t="n"/>
      <c r="P281" s="241" t="n"/>
      <c r="Q281" s="241" t="inlineStr">
        <is>
          <t>PAC</t>
        </is>
      </c>
      <c r="R281" s="242">
        <f>IF(I281=1,I$2,"")&amp;IF(J281=1,IF(I281=1,"-","")&amp;J$2,"")&amp;IF(K281=1,IF(OR(J281=1,I281=1),"-","")&amp;K$2,"")&amp;IF(L281=1,IF(OR(K281=1,J281=1,I281=1),"-","")&amp;L$2,"")&amp;IF(M281=1,IF(OR(L281=1,K281=1,J281=1,I281=1),"-","")&amp;M$2,"")&amp;IF(N281=1,IF(OR(M281=1,L281=1,K281=1,J281=1,I281=1),"-","")&amp;N$2,"")&amp;IF(O281=1,IF(OR(N281=1,M281=1,L281=1,K281=1,J281=1,I281=1),"-","")&amp;O$2,"")&amp;IF(P281=1,IF(I281=1," - ",IF(J281=1," - ",IF(K281=1," - ",IF(L281=1," - ",IF(M281=1," - ",IF(N281=1," - ",IF(O281=1," - ","")))))))&amp;P$2,"")</f>
        <v/>
      </c>
      <c r="S281" s="243">
        <f>SUM('b2'!$I281:$P281)</f>
        <v/>
      </c>
      <c r="T281" s="243">
        <f>IF(OR('b2'!$J281=1,'b2'!$K281=1,'b2'!$L281=1,'b2'!$M281=1,'b2'!$N281=1,'b2'!$O281=1,'b2'!$P281=1),"SI","NO")</f>
        <v/>
      </c>
      <c r="U281" s="243">
        <f>IF(OR('b2'!$K281=1,'b2'!$L281=1,'b2'!$M281=1,'b2'!$N281=1,'b2'!$O281=1,'b2'!$P281=1),"SI","NO")</f>
        <v/>
      </c>
      <c r="V281" s="244" t="n">
        <v>25</v>
      </c>
      <c r="W281" s="245" t="n">
        <v>5</v>
      </c>
      <c r="X281" s="245" t="n">
        <v>20</v>
      </c>
      <c r="Y281" s="244" t="n">
        <v>25</v>
      </c>
      <c r="Z281" s="245" t="n">
        <v>5</v>
      </c>
      <c r="AA281" s="245" t="n">
        <v>18</v>
      </c>
      <c r="AB281" s="244" t="n">
        <v>23</v>
      </c>
      <c r="AC281" s="245" t="n">
        <v>5</v>
      </c>
      <c r="AD281" s="245" t="n">
        <v>20</v>
      </c>
      <c r="AE281" s="244" t="n">
        <v>25</v>
      </c>
      <c r="AF281" s="245" t="n">
        <v>7</v>
      </c>
      <c r="AG281" s="245" t="n">
        <v>13</v>
      </c>
      <c r="AH281" s="244" t="n">
        <v>20</v>
      </c>
      <c r="AI281" s="245" t="n">
        <v>7</v>
      </c>
      <c r="AJ281" s="245" t="n">
        <v>13</v>
      </c>
      <c r="AK281" s="244" t="n">
        <v>20</v>
      </c>
      <c r="AL281" s="245" t="n">
        <v>0</v>
      </c>
      <c r="AM281" s="245" t="n">
        <v>0</v>
      </c>
      <c r="AN281" s="244" t="n">
        <v>0</v>
      </c>
      <c r="AO281" s="245" t="n">
        <v>0</v>
      </c>
      <c r="AP281" s="245" t="n">
        <v>0</v>
      </c>
      <c r="AQ281" s="244" t="n">
        <v>0</v>
      </c>
      <c r="AR281" s="244">
        <f>IF('b2'!$AQ281&gt;0,'b2'!$AQ281,IF('b2'!$AN281&gt;0,'b2'!$AN281,IF('b2'!$AK281&gt;0,'b2'!$AK281,IF('b2'!$AH281&gt;0,'b2'!$AH281,IF('b2'!$AE281&gt;0,'b2'!$AE281,IF('b2'!$AB281&gt;0,'b2'!$AB281,IF('b2'!$Y281&gt;0,'b2'!$Y281,IF('b2'!$V281&gt;0,'b2'!$V281," ---"))))))))</f>
        <v/>
      </c>
      <c r="AS281" s="246" t="n">
        <v>10</v>
      </c>
      <c r="AT281" s="246" t="n">
        <v>10</v>
      </c>
      <c r="AU281" s="246" t="n">
        <v>52</v>
      </c>
      <c r="AV281" s="246" t="n">
        <v>7</v>
      </c>
      <c r="AW281" s="246" t="n">
        <v>38</v>
      </c>
      <c r="AX281" s="246" t="n">
        <v>5</v>
      </c>
      <c r="AY281" s="246" t="n">
        <v>35</v>
      </c>
      <c r="AZ281" s="246" t="n">
        <v>0</v>
      </c>
      <c r="BA281" s="246" t="n">
        <v>0</v>
      </c>
      <c r="BB281" s="246" t="n">
        <v>0</v>
      </c>
      <c r="BC281" s="246" t="n">
        <v>0</v>
      </c>
      <c r="BD281" s="246" t="n">
        <v>0</v>
      </c>
      <c r="BE281" s="247" t="n">
        <v>0</v>
      </c>
      <c r="BF281" s="248" t="n">
        <v>199312.33</v>
      </c>
      <c r="BG281" s="248" t="n">
        <v>0</v>
      </c>
      <c r="BH281" s="249" t="n">
        <v>199312.33</v>
      </c>
      <c r="BI281" s="250" t="inlineStr">
        <is>
          <t>#REF!</t>
        </is>
      </c>
      <c r="BJ281" s="251" t="inlineStr">
        <is>
          <t>#REF!</t>
        </is>
      </c>
      <c r="BK281" s="248" t="n">
        <v>126973.78</v>
      </c>
      <c r="BL281" s="248" t="n">
        <v>0</v>
      </c>
      <c r="BM281" s="249" t="n">
        <v>126973.78</v>
      </c>
      <c r="BN281" s="250" t="inlineStr">
        <is>
          <t>#REF!</t>
        </is>
      </c>
      <c r="BO281" s="251" t="inlineStr">
        <is>
          <t>#REF!</t>
        </is>
      </c>
      <c r="BP281" s="248" t="n">
        <v>362887.9</v>
      </c>
      <c r="BQ281" s="248" t="n">
        <v>0</v>
      </c>
      <c r="BR281" s="249" t="n">
        <v>362887.9</v>
      </c>
      <c r="BS281" s="250" t="inlineStr">
        <is>
          <t>#REF!</t>
        </is>
      </c>
      <c r="BT281" s="251">
        <f>'[2]DATA CONSOLIDADA 2018-2025 '!$BR283-'b2'!$BO281</f>
        <v/>
      </c>
      <c r="BU281" s="248" t="n">
        <v>136879.8</v>
      </c>
      <c r="BV281" s="248" t="n">
        <v>0</v>
      </c>
      <c r="BW281" s="249" t="n">
        <v>136879.8</v>
      </c>
      <c r="BX281" s="250" t="inlineStr">
        <is>
          <t>#REF!</t>
        </is>
      </c>
      <c r="BY281" s="251" t="inlineStr">
        <is>
          <t>#REF!</t>
        </is>
      </c>
      <c r="BZ281" s="248" t="n">
        <v>138237.1</v>
      </c>
      <c r="CA281" s="248" t="n">
        <v>0</v>
      </c>
      <c r="CB281" s="249" t="n">
        <v>138237.1</v>
      </c>
      <c r="CC281" s="250" t="inlineStr">
        <is>
          <t>#REF!</t>
        </is>
      </c>
      <c r="CD281" s="251">
        <f>'[2]DATA CONSOLIDADA 2018-2025 '!$CB283-'b2'!$BW281</f>
        <v/>
      </c>
      <c r="CE281" s="253" t="n">
        <v>0</v>
      </c>
      <c r="CF281" s="253" t="n">
        <v>0</v>
      </c>
      <c r="CG281" s="254" t="n">
        <v>0</v>
      </c>
      <c r="CH281" s="250" t="inlineStr">
        <is>
          <t>#REF!</t>
        </is>
      </c>
      <c r="CI281" s="251">
        <f>'[2]DATA CONSOLIDADA 2018-2025 '!$CG283-'b2'!$CB281</f>
        <v/>
      </c>
      <c r="CJ281" s="247" t="inlineStr">
        <is>
          <t>#REF!</t>
        </is>
      </c>
      <c r="CK281" s="247" t="n">
        <v>0</v>
      </c>
      <c r="CL281" s="247" t="n">
        <v>0</v>
      </c>
      <c r="CM281" s="247" t="n">
        <v>0</v>
      </c>
      <c r="CN281" s="247" t="inlineStr">
        <is>
          <t>#REF!</t>
        </is>
      </c>
      <c r="CO281" s="251">
        <f>'[2]DATA CONSOLIDADA 2018-2025 '!$CM283-'b2'!$CG281</f>
        <v/>
      </c>
      <c r="CP281" s="253" t="n">
        <v>0</v>
      </c>
      <c r="CQ281" s="253" t="n">
        <v>138237.1</v>
      </c>
      <c r="CR281" s="253" t="n">
        <v>0</v>
      </c>
      <c r="CS281" s="253" t="n">
        <v>0</v>
      </c>
      <c r="CT281" s="253" t="n">
        <v>0</v>
      </c>
      <c r="CU281" s="253" t="n">
        <v>0</v>
      </c>
      <c r="CV281" s="247" t="n">
        <v>138237.1</v>
      </c>
      <c r="CW281" s="247" t="n">
        <v>0</v>
      </c>
      <c r="CX281" s="247" t="n">
        <v>0</v>
      </c>
      <c r="CY281" s="247" t="n">
        <v>0</v>
      </c>
      <c r="CZ281" s="247" t="n">
        <v>0</v>
      </c>
      <c r="DA281" s="247" t="n">
        <v>0</v>
      </c>
      <c r="DB281" s="247" t="n">
        <v>0</v>
      </c>
      <c r="DC281" s="255" t="n">
        <v>0</v>
      </c>
      <c r="DD281" s="255" t="n">
        <v>0</v>
      </c>
      <c r="DE281" s="255" t="n">
        <v>0</v>
      </c>
      <c r="DF281" s="255" t="n">
        <v>0</v>
      </c>
      <c r="DG281" s="255" t="n">
        <v>0</v>
      </c>
      <c r="DH281" s="255" t="n">
        <v>0</v>
      </c>
      <c r="DI281" s="256" t="n">
        <v>20600726596</v>
      </c>
      <c r="DJ281" s="257" t="inlineStr">
        <is>
          <t>ASOCIACION DE PRODUCTORES AGROPECUARIOS DE LA PLANTA SAN FRANCISCO SINTIMAYO</t>
        </is>
      </c>
      <c r="DK281" s="257" t="inlineStr">
        <is>
          <t>01 Asociación</t>
        </is>
      </c>
      <c r="DL281" s="258" t="n"/>
      <c r="DM281" s="258" t="n"/>
      <c r="DN281" s="258" t="n"/>
      <c r="DO281" s="258" t="n"/>
      <c r="DP281" s="258" t="n"/>
      <c r="DQ281" s="258" t="n"/>
      <c r="DR281" s="258" t="n"/>
      <c r="DS281" s="258" t="n"/>
      <c r="DT281" s="258" t="n"/>
      <c r="DU281" s="258" t="n"/>
      <c r="DV281" s="258" t="n"/>
      <c r="DW281" s="258" t="n"/>
      <c r="DX281" s="258" t="n"/>
      <c r="DY281" s="258" t="n"/>
      <c r="DZ281" s="258" t="n"/>
      <c r="EA281" s="258" t="n"/>
      <c r="EB281" s="258" t="n"/>
      <c r="EC281" s="258" t="n"/>
      <c r="ED281" s="258" t="n"/>
      <c r="EE281" s="258" t="n"/>
    </row>
    <row r="282" hidden="1" ht="47.25" customHeight="1">
      <c r="A282" s="240" t="inlineStr">
        <is>
          <t>COOPERATIVA AGRARIA CAFETALERA SAN IGNACIO LTDA.</t>
        </is>
      </c>
      <c r="B282" s="240" t="inlineStr">
        <is>
          <t>CAFÉ</t>
        </is>
      </c>
      <c r="C282" s="240" t="inlineStr">
        <is>
          <t>CAFÉ</t>
        </is>
      </c>
      <c r="D282" s="240" t="inlineStr">
        <is>
          <t>PUNO</t>
        </is>
      </c>
      <c r="E282" s="240" t="inlineStr">
        <is>
          <t>211201</t>
        </is>
      </c>
      <c r="F282" s="240" t="inlineStr">
        <is>
          <t>PUNO</t>
        </is>
      </c>
      <c r="G282" s="240" t="inlineStr">
        <is>
          <t>SANDIA</t>
        </is>
      </c>
      <c r="H282" s="240" t="inlineStr">
        <is>
          <t>SANDIA</t>
        </is>
      </c>
      <c r="I282" s="241" t="n">
        <v>1</v>
      </c>
      <c r="J282" s="241" t="n">
        <v>1</v>
      </c>
      <c r="K282" s="241" t="n">
        <v>1</v>
      </c>
      <c r="L282" s="241" t="n"/>
      <c r="M282" s="241" t="n"/>
      <c r="N282" s="241" t="n"/>
      <c r="O282" s="241" t="n"/>
      <c r="P282" s="241" t="n"/>
      <c r="Q282" s="241" t="inlineStr">
        <is>
          <t>PAC</t>
        </is>
      </c>
      <c r="R282" s="242">
        <f>IF(I282=1,I$2,"")&amp;IF(J282=1,IF(I282=1,"-","")&amp;J$2,"")&amp;IF(K282=1,IF(OR(J282=1,I282=1),"-","")&amp;K$2,"")&amp;IF(L282=1,IF(OR(K282=1,J282=1,I282=1),"-","")&amp;L$2,"")&amp;IF(M282=1,IF(OR(L282=1,K282=1,J282=1,I282=1),"-","")&amp;M$2,"")&amp;IF(N282=1,IF(OR(M282=1,L282=1,K282=1,J282=1,I282=1),"-","")&amp;N$2,"")&amp;IF(O282=1,IF(OR(N282=1,M282=1,L282=1,K282=1,J282=1,I282=1),"-","")&amp;O$2,"")&amp;IF(P282=1,IF(I282=1," - ",IF(J282=1," - ",IF(K282=1," - ",IF(L282=1," - ",IF(M282=1," - ",IF(N282=1," - ",IF(O282=1," - ","")))))))&amp;P$2,"")</f>
        <v/>
      </c>
      <c r="S282" s="243">
        <f>SUM('b2'!$I282:$P282)</f>
        <v/>
      </c>
      <c r="T282" s="243">
        <f>IF(OR('b2'!$J282=1,'b2'!$K282=1,'b2'!$L282=1,'b2'!$M282=1,'b2'!$N282=1,'b2'!$O282=1,'b2'!$P282=1),"SI","NO")</f>
        <v/>
      </c>
      <c r="U282" s="243">
        <f>IF(OR('b2'!$K282=1,'b2'!$L282=1,'b2'!$M282=1,'b2'!$N282=1,'b2'!$O282=1,'b2'!$P282=1),"SI","NO")</f>
        <v/>
      </c>
      <c r="V282" s="244" t="n">
        <v>24</v>
      </c>
      <c r="W282" s="245" t="n">
        <v>111</v>
      </c>
      <c r="X282" s="245" t="n">
        <v>21</v>
      </c>
      <c r="Y282" s="244" t="n">
        <v>132</v>
      </c>
      <c r="Z282" s="245" t="n">
        <v>106</v>
      </c>
      <c r="AA282" s="245" t="n">
        <v>22</v>
      </c>
      <c r="AB282" s="244" t="n">
        <v>128</v>
      </c>
      <c r="AC282" s="245" t="n">
        <v>0</v>
      </c>
      <c r="AD282" s="245" t="n">
        <v>0</v>
      </c>
      <c r="AE282" s="244" t="n">
        <v>0</v>
      </c>
      <c r="AF282" s="245" t="n">
        <v>0</v>
      </c>
      <c r="AG282" s="245" t="n">
        <v>0</v>
      </c>
      <c r="AH282" s="244" t="n">
        <v>0</v>
      </c>
      <c r="AI282" s="245" t="n">
        <v>0</v>
      </c>
      <c r="AJ282" s="245" t="n">
        <v>0</v>
      </c>
      <c r="AK282" s="244" t="n">
        <v>0</v>
      </c>
      <c r="AL282" s="245" t="n">
        <v>0</v>
      </c>
      <c r="AM282" s="245" t="n">
        <v>0</v>
      </c>
      <c r="AN282" s="244" t="n">
        <v>0</v>
      </c>
      <c r="AO282" s="245" t="n">
        <v>0</v>
      </c>
      <c r="AP282" s="245" t="n">
        <v>0</v>
      </c>
      <c r="AQ282" s="244" t="n">
        <v>0</v>
      </c>
      <c r="AR282" s="244">
        <f>IF('b2'!$AQ282&gt;0,'b2'!$AQ282,IF('b2'!$AN282&gt;0,'b2'!$AN282,IF('b2'!$AK282&gt;0,'b2'!$AK282,IF('b2'!$AH282&gt;0,'b2'!$AH282,IF('b2'!$AE282&gt;0,'b2'!$AE282,IF('b2'!$AB282&gt;0,'b2'!$AB282,IF('b2'!$Y282&gt;0,'b2'!$Y282,IF('b2'!$V282&gt;0,'b2'!$V282," ---"))))))))</f>
        <v/>
      </c>
      <c r="AS282" s="246" t="n">
        <v>0</v>
      </c>
      <c r="AT282" s="246" t="n">
        <v>5</v>
      </c>
      <c r="AU282" s="246" t="n">
        <v>0</v>
      </c>
      <c r="AV282" s="246" t="n">
        <v>0</v>
      </c>
      <c r="AW282" s="246" t="n">
        <v>0</v>
      </c>
      <c r="AX282" s="246" t="n">
        <v>0</v>
      </c>
      <c r="AY282" s="246" t="n">
        <v>0</v>
      </c>
      <c r="AZ282" s="246" t="n">
        <v>0</v>
      </c>
      <c r="BA282" s="246" t="n">
        <v>0</v>
      </c>
      <c r="BB282" s="246" t="n">
        <v>0</v>
      </c>
      <c r="BC282" s="246" t="n">
        <v>0</v>
      </c>
      <c r="BD282" s="246" t="n">
        <v>0</v>
      </c>
      <c r="BE282" s="247" t="n">
        <v>0</v>
      </c>
      <c r="BF282" s="248" t="n">
        <v>0</v>
      </c>
      <c r="BG282" s="248" t="n">
        <v>0</v>
      </c>
      <c r="BH282" s="249" t="n">
        <v>0</v>
      </c>
      <c r="BI282" s="250" t="inlineStr">
        <is>
          <t>#REF!</t>
        </is>
      </c>
      <c r="BJ282" s="251" t="inlineStr">
        <is>
          <t>#REF!</t>
        </is>
      </c>
      <c r="BK282" s="248" t="n">
        <v>107187.5</v>
      </c>
      <c r="BL282" s="248" t="n">
        <v>0</v>
      </c>
      <c r="BM282" s="249" t="n">
        <v>107187.5</v>
      </c>
      <c r="BN282" s="250" t="inlineStr">
        <is>
          <t>#REF!</t>
        </is>
      </c>
      <c r="BO282" s="251" t="inlineStr">
        <is>
          <t>#REF!</t>
        </is>
      </c>
      <c r="BP282" s="248" t="n">
        <v>0</v>
      </c>
      <c r="BQ282" s="248" t="n">
        <v>0</v>
      </c>
      <c r="BR282" s="249" t="n">
        <v>0</v>
      </c>
      <c r="BS282" s="250" t="inlineStr">
        <is>
          <t>#REF!</t>
        </is>
      </c>
      <c r="BT282" s="251">
        <f>'[2]DATA CONSOLIDADA 2018-2025 '!$BR284-'b2'!$BO282</f>
        <v/>
      </c>
      <c r="BU282" s="248" t="n">
        <v>0</v>
      </c>
      <c r="BV282" s="248" t="n">
        <v>0</v>
      </c>
      <c r="BW282" s="249" t="n">
        <v>0</v>
      </c>
      <c r="BX282" s="250" t="inlineStr">
        <is>
          <t>#REF!</t>
        </is>
      </c>
      <c r="BY282" s="251" t="inlineStr">
        <is>
          <t>#REF!</t>
        </is>
      </c>
      <c r="BZ282" s="248" t="n">
        <v>0</v>
      </c>
      <c r="CA282" s="248" t="n">
        <v>0</v>
      </c>
      <c r="CB282" s="249" t="n">
        <v>0</v>
      </c>
      <c r="CC282" s="250" t="inlineStr">
        <is>
          <t>#REF!</t>
        </is>
      </c>
      <c r="CD282" s="251">
        <f>'[2]DATA CONSOLIDADA 2018-2025 '!$CB284-'b2'!$BW282</f>
        <v/>
      </c>
      <c r="CE282" s="253" t="n">
        <v>0</v>
      </c>
      <c r="CF282" s="253" t="n">
        <v>0</v>
      </c>
      <c r="CG282" s="254" t="n">
        <v>0</v>
      </c>
      <c r="CH282" s="250" t="inlineStr">
        <is>
          <t>#REF!</t>
        </is>
      </c>
      <c r="CI282" s="251">
        <f>'[2]DATA CONSOLIDADA 2018-2025 '!$CG284-'b2'!$CB282</f>
        <v/>
      </c>
      <c r="CJ282" s="247" t="inlineStr">
        <is>
          <t>#REF!</t>
        </is>
      </c>
      <c r="CK282" s="247" t="n">
        <v>0</v>
      </c>
      <c r="CL282" s="247" t="n">
        <v>0</v>
      </c>
      <c r="CM282" s="247" t="n">
        <v>0</v>
      </c>
      <c r="CN282" s="247" t="inlineStr">
        <is>
          <t>#REF!</t>
        </is>
      </c>
      <c r="CO282" s="251">
        <f>'[2]DATA CONSOLIDADA 2018-2025 '!$CM284-'b2'!$CG282</f>
        <v/>
      </c>
      <c r="CP282" s="253" t="n">
        <v>0</v>
      </c>
      <c r="CQ282" s="253" t="n">
        <v>0</v>
      </c>
      <c r="CR282" s="253" t="n">
        <v>0</v>
      </c>
      <c r="CS282" s="253" t="n">
        <v>0</v>
      </c>
      <c r="CT282" s="253" t="n">
        <v>0</v>
      </c>
      <c r="CU282" s="253" t="n">
        <v>0</v>
      </c>
      <c r="CV282" s="247" t="n">
        <v>0</v>
      </c>
      <c r="CW282" s="247" t="n">
        <v>0</v>
      </c>
      <c r="CX282" s="247" t="n">
        <v>0</v>
      </c>
      <c r="CY282" s="247" t="n">
        <v>0</v>
      </c>
      <c r="CZ282" s="247" t="n">
        <v>0</v>
      </c>
      <c r="DA282" s="247" t="n">
        <v>0</v>
      </c>
      <c r="DB282" s="247" t="n">
        <v>0</v>
      </c>
      <c r="DC282" s="255" t="n">
        <v>0</v>
      </c>
      <c r="DD282" s="255" t="n">
        <v>0</v>
      </c>
      <c r="DE282" s="255" t="n">
        <v>0</v>
      </c>
      <c r="DF282" s="255" t="n">
        <v>0</v>
      </c>
      <c r="DG282" s="255" t="n">
        <v>0</v>
      </c>
      <c r="DH282" s="255" t="n">
        <v>0</v>
      </c>
      <c r="DI282" s="256" t="n">
        <v>20145484597</v>
      </c>
      <c r="DJ282" s="257" t="inlineStr">
        <is>
          <t>COOPERATIVA AGRARIA CAFETALERA SAN IGNACIO LTDA.</t>
        </is>
      </c>
      <c r="DK282" s="257" t="inlineStr">
        <is>
          <t>02 Cooperativa</t>
        </is>
      </c>
      <c r="DL282" s="258" t="n"/>
      <c r="DM282" s="258" t="n"/>
      <c r="DN282" s="258" t="n"/>
      <c r="DO282" s="258" t="n"/>
      <c r="DP282" s="258" t="n"/>
      <c r="DQ282" s="258" t="n"/>
      <c r="DR282" s="258" t="n"/>
      <c r="DS282" s="258" t="n"/>
      <c r="DT282" s="258" t="n"/>
      <c r="DU282" s="258" t="n"/>
      <c r="DV282" s="258" t="n"/>
      <c r="DW282" s="258" t="n"/>
      <c r="DX282" s="258" t="n"/>
      <c r="DY282" s="258" t="n"/>
      <c r="DZ282" s="258" t="n"/>
      <c r="EA282" s="258" t="n"/>
      <c r="EB282" s="258" t="n"/>
      <c r="EC282" s="258" t="n"/>
      <c r="ED282" s="258" t="n"/>
      <c r="EE282" s="258" t="n"/>
    </row>
    <row r="283" hidden="1" ht="47.25" customHeight="1">
      <c r="A283" s="240" t="inlineStr">
        <is>
          <t>CENTRAL DE COOPERATIVAS AGRARIAS CAFETERAS DE VALLE DE SANDIA LTDA</t>
        </is>
      </c>
      <c r="B283" s="240" t="inlineStr">
        <is>
          <t>CAFÉ</t>
        </is>
      </c>
      <c r="C283" s="240" t="inlineStr">
        <is>
          <t>CAFÉ</t>
        </is>
      </c>
      <c r="D283" s="240" t="inlineStr">
        <is>
          <t>PUNO</t>
        </is>
      </c>
      <c r="E283" s="240" t="inlineStr">
        <is>
          <t>211207</t>
        </is>
      </c>
      <c r="F283" s="240" t="inlineStr">
        <is>
          <t>PUNO</t>
        </is>
      </c>
      <c r="G283" s="240" t="inlineStr">
        <is>
          <t>SANDIA</t>
        </is>
      </c>
      <c r="H283" s="240" t="inlineStr">
        <is>
          <t>SAN JUAN DEL ORO</t>
        </is>
      </c>
      <c r="I283" s="241" t="n">
        <v>1</v>
      </c>
      <c r="J283" s="241" t="n">
        <v>1</v>
      </c>
      <c r="K283" s="241" t="n">
        <v>1</v>
      </c>
      <c r="L283" s="241" t="n">
        <v>1</v>
      </c>
      <c r="M283" s="241" t="n">
        <v>1</v>
      </c>
      <c r="N283" s="241" t="n">
        <v>1</v>
      </c>
      <c r="O283" s="241" t="n">
        <v>1</v>
      </c>
      <c r="P283" s="241" t="n">
        <v>1</v>
      </c>
      <c r="Q283" s="241" t="inlineStr">
        <is>
          <t>PAC</t>
        </is>
      </c>
      <c r="R283" s="242">
        <f>IF(I283=1,I$2,"")&amp;IF(J283=1,IF(I283=1,"-","")&amp;J$2,"")&amp;IF(K283=1,IF(OR(J283=1,I283=1),"-","")&amp;K$2,"")&amp;IF(L283=1,IF(OR(K283=1,J283=1,I283=1),"-","")&amp;L$2,"")&amp;IF(M283=1,IF(OR(L283=1,K283=1,J283=1,I283=1),"-","")&amp;M$2,"")&amp;IF(N283=1,IF(OR(M283=1,L283=1,K283=1,J283=1,I283=1),"-","")&amp;N$2,"")&amp;IF(O283=1,IF(OR(N283=1,M283=1,L283=1,K283=1,J283=1,I283=1),"-","")&amp;O$2,"")&amp;IF(P283=1,IF(I283=1," - ",IF(J283=1," - ",IF(K283=1," - ",IF(L283=1," - ",IF(M283=1," - ",IF(N283=1," - ",IF(O283=1," - ","")))))))&amp;P$2,"")</f>
        <v/>
      </c>
      <c r="S283" s="243">
        <f>SUM('b2'!$I283:$P283)</f>
        <v/>
      </c>
      <c r="T283" s="243">
        <f>IF(OR('b2'!$J283=1,'b2'!$K283=1,'b2'!$L283=1,'b2'!$M283=1,'b2'!$N283=1,'b2'!$O283=1,'b2'!$P283=1),"SI","NO")</f>
        <v/>
      </c>
      <c r="U283" s="243">
        <f>IF(OR('b2'!$K283=1,'b2'!$L283=1,'b2'!$M283=1,'b2'!$N283=1,'b2'!$O283=1,'b2'!$P283=1),"SI","NO")</f>
        <v/>
      </c>
      <c r="V283" s="244" t="n">
        <v>2917</v>
      </c>
      <c r="W283" s="245" t="n">
        <v>1038</v>
      </c>
      <c r="X283" s="245" t="n">
        <v>168</v>
      </c>
      <c r="Y283" s="244" t="n">
        <v>1206</v>
      </c>
      <c r="Z283" s="245" t="n">
        <v>973</v>
      </c>
      <c r="AA283" s="245" t="n">
        <v>213</v>
      </c>
      <c r="AB283" s="244" t="n">
        <v>1186</v>
      </c>
      <c r="AC283" s="245" t="n">
        <v>973</v>
      </c>
      <c r="AD283" s="245" t="n">
        <v>203</v>
      </c>
      <c r="AE283" s="244" t="n">
        <v>1176</v>
      </c>
      <c r="AF283" s="245" t="n">
        <v>973</v>
      </c>
      <c r="AG283" s="245" t="n">
        <v>203</v>
      </c>
      <c r="AH283" s="244" t="n">
        <v>1176</v>
      </c>
      <c r="AI283" s="245" t="n">
        <v>973</v>
      </c>
      <c r="AJ283" s="245" t="n">
        <v>203</v>
      </c>
      <c r="AK283" s="244" t="n">
        <v>1176</v>
      </c>
      <c r="AL283" s="245" t="n">
        <v>1338</v>
      </c>
      <c r="AM283" s="245" t="n">
        <v>401</v>
      </c>
      <c r="AN283" s="244" t="n">
        <v>1739</v>
      </c>
      <c r="AO283" s="245" t="n">
        <v>1338</v>
      </c>
      <c r="AP283" s="245" t="n">
        <v>401</v>
      </c>
      <c r="AQ283" s="244" t="n">
        <v>1739</v>
      </c>
      <c r="AR283" s="244">
        <f>IF('b2'!$AQ283&gt;0,'b2'!$AQ283,IF('b2'!$AN283&gt;0,'b2'!$AN283,IF('b2'!$AK283&gt;0,'b2'!$AK283,IF('b2'!$AH283&gt;0,'b2'!$AH283,IF('b2'!$AE283&gt;0,'b2'!$AE283,IF('b2'!$AB283&gt;0,'b2'!$AB283,IF('b2'!$Y283&gt;0,'b2'!$Y283,IF('b2'!$V283&gt;0,'b2'!$V283," ---"))))))))</f>
        <v/>
      </c>
      <c r="AS283" s="246" t="n">
        <v>0</v>
      </c>
      <c r="AT283" s="246" t="n">
        <v>4</v>
      </c>
      <c r="AU283" s="246" t="n">
        <v>157</v>
      </c>
      <c r="AV283" s="246" t="n">
        <v>13</v>
      </c>
      <c r="AW283" s="246" t="n">
        <v>131</v>
      </c>
      <c r="AX283" s="246" t="n">
        <v>14</v>
      </c>
      <c r="AY283" s="246" t="n">
        <v>263</v>
      </c>
      <c r="AZ283" s="246" t="n">
        <v>6</v>
      </c>
      <c r="BA283" s="246" t="n">
        <v>195</v>
      </c>
      <c r="BB283" s="246" t="n">
        <v>2</v>
      </c>
      <c r="BC283" s="246" t="n">
        <v>135</v>
      </c>
      <c r="BD283" s="246" t="n">
        <v>4</v>
      </c>
      <c r="BE283" s="247" t="n">
        <v>0</v>
      </c>
      <c r="BF283" s="248" t="n">
        <v>154791.84</v>
      </c>
      <c r="BG283" s="248" t="n">
        <v>449871.27</v>
      </c>
      <c r="BH283" s="249" t="n">
        <v>604663.11</v>
      </c>
      <c r="BI283" s="250" t="inlineStr">
        <is>
          <t>#REF!</t>
        </is>
      </c>
      <c r="BJ283" s="251" t="inlineStr">
        <is>
          <t>#REF!</t>
        </is>
      </c>
      <c r="BK283" s="248" t="n">
        <v>379238</v>
      </c>
      <c r="BL283" s="248" t="n">
        <v>1309480.63</v>
      </c>
      <c r="BM283" s="249" t="n">
        <v>1688718.63</v>
      </c>
      <c r="BN283" s="250" t="inlineStr">
        <is>
          <t>#REF!</t>
        </is>
      </c>
      <c r="BO283" s="251" t="inlineStr">
        <is>
          <t>#REF!</t>
        </is>
      </c>
      <c r="BP283" s="248" t="n">
        <v>202782.52</v>
      </c>
      <c r="BQ283" s="248" t="n">
        <v>1508331.49</v>
      </c>
      <c r="BR283" s="249" t="n">
        <v>1711114.01</v>
      </c>
      <c r="BS283" s="250" t="inlineStr">
        <is>
          <t>#REF!</t>
        </is>
      </c>
      <c r="BT283" s="251">
        <f>'[2]DATA CONSOLIDADA 2018-2025 '!$BR285-'b2'!$BO283</f>
        <v/>
      </c>
      <c r="BU283" s="248" t="n">
        <v>875382.84</v>
      </c>
      <c r="BV283" s="248" t="n">
        <v>1150886.06</v>
      </c>
      <c r="BW283" s="249" t="n">
        <v>2026268.9</v>
      </c>
      <c r="BX283" s="250" t="inlineStr">
        <is>
          <t>#REF!</t>
        </is>
      </c>
      <c r="BY283" s="251" t="inlineStr">
        <is>
          <t>#REF!</t>
        </is>
      </c>
      <c r="BZ283" s="248" t="n">
        <v>2529989.97</v>
      </c>
      <c r="CA283" s="248" t="n">
        <v>2342777.61</v>
      </c>
      <c r="CB283" s="249" t="n">
        <v>4872767.58</v>
      </c>
      <c r="CC283" s="250" t="inlineStr">
        <is>
          <t>#REF!</t>
        </is>
      </c>
      <c r="CD283" s="251">
        <f>'[2]DATA CONSOLIDADA 2018-2025 '!$CB285-'b2'!$BW283</f>
        <v/>
      </c>
      <c r="CE283" s="253" t="n">
        <v>1153393.76798</v>
      </c>
      <c r="CF283" s="253" t="n">
        <v>6266387.15345226</v>
      </c>
      <c r="CG283" s="254" t="n">
        <v>7419780.92143226</v>
      </c>
      <c r="CH283" s="250" t="inlineStr">
        <is>
          <t>#REF!</t>
        </is>
      </c>
      <c r="CI283" s="251">
        <f>'[2]DATA CONSOLIDADA 2018-2025 '!$CG285-'b2'!$CB283</f>
        <v/>
      </c>
      <c r="CJ283" s="247" t="inlineStr">
        <is>
          <t>#REF!</t>
        </is>
      </c>
      <c r="CK283" s="247" t="n">
        <v>1816927.69921</v>
      </c>
      <c r="CL283" s="247" t="n">
        <v>7693699.16251906</v>
      </c>
      <c r="CM283" s="247" t="n">
        <v>9510626.861729059</v>
      </c>
      <c r="CN283" s="247" t="inlineStr">
        <is>
          <t>#REF!</t>
        </is>
      </c>
      <c r="CO283" s="251">
        <f>'[2]DATA CONSOLIDADA 2018-2025 '!$CM285-'b2'!$CG283</f>
        <v/>
      </c>
      <c r="CP283" s="253" t="n">
        <v>63500.34147734</v>
      </c>
      <c r="CQ283" s="253" t="n">
        <v>0</v>
      </c>
      <c r="CR283" s="253" t="n">
        <v>0</v>
      </c>
      <c r="CS283" s="253" t="n">
        <v>4809267.08832361</v>
      </c>
      <c r="CT283" s="253" t="n">
        <v>0</v>
      </c>
      <c r="CU283" s="253" t="n">
        <v>0</v>
      </c>
      <c r="CV283" s="247" t="n">
        <v>4872767.42980095</v>
      </c>
      <c r="CW283" s="247" t="n">
        <v>60531</v>
      </c>
      <c r="CX283" s="247" t="n">
        <v>0</v>
      </c>
      <c r="CY283" s="247" t="n">
        <v>7359249.92143226</v>
      </c>
      <c r="CZ283" s="247" t="n">
        <v>0</v>
      </c>
      <c r="DA283" s="247" t="n">
        <v>0</v>
      </c>
      <c r="DB283" s="247" t="n">
        <v>7419780.92143226</v>
      </c>
      <c r="DC283" s="255" t="n">
        <v>73416</v>
      </c>
      <c r="DD283" s="255" t="n">
        <v>0</v>
      </c>
      <c r="DE283" s="255" t="n">
        <v>9437210.861729059</v>
      </c>
      <c r="DF283" s="255" t="n">
        <v>0</v>
      </c>
      <c r="DG283" s="255" t="n">
        <v>0</v>
      </c>
      <c r="DH283" s="255" t="n">
        <v>9510626.861729059</v>
      </c>
      <c r="DI283" s="256" t="n">
        <v>20118578415</v>
      </c>
      <c r="DJ283" s="257" t="inlineStr">
        <is>
          <t>CENT.DE COOP.AGR. CAF.VALLES SANDIA LTDA</t>
        </is>
      </c>
      <c r="DK283" s="257" t="inlineStr">
        <is>
          <t>02 Cooperativa</t>
        </is>
      </c>
      <c r="DL283" s="258" t="n"/>
      <c r="DM283" s="258" t="n"/>
      <c r="DN283" s="258" t="n"/>
      <c r="DO283" s="258" t="n"/>
      <c r="DP283" s="258" t="n"/>
      <c r="DQ283" s="258" t="n"/>
      <c r="DR283" s="258" t="n"/>
      <c r="DS283" s="258" t="n"/>
      <c r="DT283" s="258" t="n"/>
      <c r="DU283" s="258" t="n"/>
      <c r="DV283" s="258" t="n"/>
      <c r="DW283" s="258" t="n"/>
      <c r="DX283" s="258" t="n"/>
      <c r="DY283" s="258" t="n"/>
      <c r="DZ283" s="258" t="n"/>
      <c r="EA283" s="258" t="n"/>
      <c r="EB283" s="258" t="n"/>
      <c r="EC283" s="258" t="n"/>
      <c r="ED283" s="258" t="n"/>
      <c r="EE283" s="258" t="n"/>
    </row>
    <row r="284" hidden="1" ht="47.25" customHeight="1">
      <c r="A284" s="240" t="inlineStr">
        <is>
          <t>ASOCIACION DE PRODUCTORES DE PIÑA DEL VALLE DE SAN GABAN</t>
        </is>
      </c>
      <c r="B284" s="240" t="inlineStr">
        <is>
          <t>PIÑA</t>
        </is>
      </c>
      <c r="C284" s="240" t="inlineStr">
        <is>
          <t>PIÑA</t>
        </is>
      </c>
      <c r="D284" s="240" t="inlineStr">
        <is>
          <t>PUNO</t>
        </is>
      </c>
      <c r="E284" s="240" t="inlineStr">
        <is>
          <t>210309</t>
        </is>
      </c>
      <c r="F284" s="240" t="inlineStr">
        <is>
          <t>PUNO</t>
        </is>
      </c>
      <c r="G284" s="240" t="inlineStr">
        <is>
          <t>CARABAYA</t>
        </is>
      </c>
      <c r="H284" s="240" t="inlineStr">
        <is>
          <t>SAN GABAN</t>
        </is>
      </c>
      <c r="I284" s="241" t="n"/>
      <c r="J284" s="241" t="n">
        <v>1</v>
      </c>
      <c r="K284" s="241" t="n"/>
      <c r="L284" s="241" t="n"/>
      <c r="M284" s="241" t="n"/>
      <c r="N284" s="241" t="n"/>
      <c r="O284" s="241" t="n"/>
      <c r="P284" s="241" t="n"/>
      <c r="Q284" s="241" t="inlineStr">
        <is>
          <t>PAC</t>
        </is>
      </c>
      <c r="R284" s="242">
        <f>IF(I284=1,I$2,"")&amp;IF(J284=1,IF(I284=1,"-","")&amp;J$2,"")&amp;IF(K284=1,IF(OR(J284=1,I284=1),"-","")&amp;K$2,"")&amp;IF(L284=1,IF(OR(K284=1,J284=1,I284=1),"-","")&amp;L$2,"")&amp;IF(M284=1,IF(OR(L284=1,K284=1,J284=1,I284=1),"-","")&amp;M$2,"")&amp;IF(N284=1,IF(OR(M284=1,L284=1,K284=1,J284=1,I284=1),"-","")&amp;N$2,"")&amp;IF(O284=1,IF(OR(N284=1,M284=1,L284=1,K284=1,J284=1,I284=1),"-","")&amp;O$2,"")&amp;IF(P284=1,IF(I284=1," - ",IF(J284=1," - ",IF(K284=1," - ",IF(L284=1," - ",IF(M284=1," - ",IF(N284=1," - ",IF(O284=1," - ","")))))))&amp;P$2,"")</f>
        <v/>
      </c>
      <c r="S284" s="243">
        <f>SUM('b2'!$I284:$P284)</f>
        <v/>
      </c>
      <c r="T284" s="243">
        <f>IF(OR('b2'!$J284=1,'b2'!$K284=1,'b2'!$L284=1,'b2'!$M284=1,'b2'!$N284=1,'b2'!$O284=1,'b2'!$P284=1),"SI","NO")</f>
        <v/>
      </c>
      <c r="U284" s="243">
        <f>IF(OR('b2'!$K284=1,'b2'!$L284=1,'b2'!$M284=1,'b2'!$N284=1,'b2'!$O284=1,'b2'!$P284=1),"SI","NO")</f>
        <v/>
      </c>
      <c r="V284" s="244" t="n">
        <v>0</v>
      </c>
      <c r="W284" s="245" t="n">
        <v>10</v>
      </c>
      <c r="X284" s="245" t="n">
        <v>10</v>
      </c>
      <c r="Y284" s="244" t="n">
        <v>20</v>
      </c>
      <c r="Z284" s="245" t="n">
        <v>0</v>
      </c>
      <c r="AA284" s="245" t="n">
        <v>0</v>
      </c>
      <c r="AB284" s="244" t="n">
        <v>0</v>
      </c>
      <c r="AC284" s="245" t="n">
        <v>0</v>
      </c>
      <c r="AD284" s="245" t="n">
        <v>0</v>
      </c>
      <c r="AE284" s="244" t="n">
        <v>0</v>
      </c>
      <c r="AF284" s="245" t="n">
        <v>0</v>
      </c>
      <c r="AG284" s="245" t="n">
        <v>0</v>
      </c>
      <c r="AH284" s="244" t="n">
        <v>0</v>
      </c>
      <c r="AI284" s="245" t="n">
        <v>0</v>
      </c>
      <c r="AJ284" s="245" t="n">
        <v>0</v>
      </c>
      <c r="AK284" s="244" t="n">
        <v>0</v>
      </c>
      <c r="AL284" s="245" t="n">
        <v>0</v>
      </c>
      <c r="AM284" s="245" t="n">
        <v>0</v>
      </c>
      <c r="AN284" s="244" t="n">
        <v>0</v>
      </c>
      <c r="AO284" s="245" t="n">
        <v>0</v>
      </c>
      <c r="AP284" s="245" t="n">
        <v>0</v>
      </c>
      <c r="AQ284" s="244" t="n">
        <v>0</v>
      </c>
      <c r="AR284" s="244">
        <f>IF('b2'!$AQ284&gt;0,'b2'!$AQ284,IF('b2'!$AN284&gt;0,'b2'!$AN284,IF('b2'!$AK284&gt;0,'b2'!$AK284,IF('b2'!$AH284&gt;0,'b2'!$AH284,IF('b2'!$AE284&gt;0,'b2'!$AE284,IF('b2'!$AB284&gt;0,'b2'!$AB284,IF('b2'!$Y284&gt;0,'b2'!$Y284,IF('b2'!$V284&gt;0,'b2'!$V284," ---"))))))))</f>
        <v/>
      </c>
      <c r="AS284" s="246" t="n">
        <v>0</v>
      </c>
      <c r="AT284" s="246" t="n">
        <v>0</v>
      </c>
      <c r="AU284" s="246" t="n">
        <v>0</v>
      </c>
      <c r="AV284" s="246" t="n">
        <v>0</v>
      </c>
      <c r="AW284" s="246" t="n">
        <v>0</v>
      </c>
      <c r="AX284" s="246" t="n">
        <v>0</v>
      </c>
      <c r="AY284" s="246" t="n">
        <v>0</v>
      </c>
      <c r="AZ284" s="246" t="n">
        <v>0</v>
      </c>
      <c r="BA284" s="246" t="n">
        <v>0</v>
      </c>
      <c r="BB284" s="246" t="n">
        <v>0</v>
      </c>
      <c r="BC284" s="246" t="n">
        <v>0</v>
      </c>
      <c r="BD284" s="246" t="n">
        <v>0</v>
      </c>
      <c r="BE284" s="249" t="n">
        <v>0</v>
      </c>
      <c r="BF284" s="248" t="n">
        <v>0</v>
      </c>
      <c r="BG284" s="248" t="n">
        <v>0</v>
      </c>
      <c r="BH284" s="249" t="n">
        <v>0</v>
      </c>
      <c r="BI284" s="250" t="inlineStr">
        <is>
          <t>#REF!</t>
        </is>
      </c>
      <c r="BJ284" s="251" t="inlineStr">
        <is>
          <t>#REF!</t>
        </is>
      </c>
      <c r="BK284" s="248" t="n">
        <v>0</v>
      </c>
      <c r="BL284" s="248" t="n">
        <v>0</v>
      </c>
      <c r="BM284" s="249" t="n">
        <v>0</v>
      </c>
      <c r="BN284" s="250" t="inlineStr">
        <is>
          <t>#REF!</t>
        </is>
      </c>
      <c r="BO284" s="251" t="inlineStr">
        <is>
          <t>#REF!</t>
        </is>
      </c>
      <c r="BP284" s="248" t="n">
        <v>0</v>
      </c>
      <c r="BQ284" s="248" t="n">
        <v>0</v>
      </c>
      <c r="BR284" s="249" t="n">
        <v>0</v>
      </c>
      <c r="BS284" s="250" t="inlineStr">
        <is>
          <t>#REF!</t>
        </is>
      </c>
      <c r="BT284" s="251">
        <f>'[2]DATA CONSOLIDADA 2018-2025 '!$BR286-'b2'!$BO284</f>
        <v/>
      </c>
      <c r="BU284" s="248" t="n">
        <v>0</v>
      </c>
      <c r="BV284" s="248" t="n">
        <v>0</v>
      </c>
      <c r="BW284" s="249" t="n">
        <v>0</v>
      </c>
      <c r="BX284" s="250" t="inlineStr">
        <is>
          <t>#REF!</t>
        </is>
      </c>
      <c r="BY284" s="251" t="inlineStr">
        <is>
          <t>#REF!</t>
        </is>
      </c>
      <c r="BZ284" s="248" t="n">
        <v>0</v>
      </c>
      <c r="CA284" s="248" t="n">
        <v>0</v>
      </c>
      <c r="CB284" s="249" t="n">
        <v>0</v>
      </c>
      <c r="CC284" s="250" t="inlineStr">
        <is>
          <t>#REF!</t>
        </is>
      </c>
      <c r="CD284" s="251">
        <f>'[2]DATA CONSOLIDADA 2018-2025 '!$CB286-'b2'!$BW284</f>
        <v/>
      </c>
      <c r="CE284" s="253" t="n">
        <v>0</v>
      </c>
      <c r="CF284" s="253" t="n">
        <v>0</v>
      </c>
      <c r="CG284" s="254" t="n">
        <v>0</v>
      </c>
      <c r="CH284" s="250" t="inlineStr">
        <is>
          <t>#REF!</t>
        </is>
      </c>
      <c r="CI284" s="251">
        <f>'[2]DATA CONSOLIDADA 2018-2025 '!$CG286-'b2'!$CB284</f>
        <v/>
      </c>
      <c r="CJ284" s="247" t="inlineStr">
        <is>
          <t>#REF!</t>
        </is>
      </c>
      <c r="CK284" s="247" t="n">
        <v>0</v>
      </c>
      <c r="CL284" s="247" t="n">
        <v>0</v>
      </c>
      <c r="CM284" s="247" t="n">
        <v>0</v>
      </c>
      <c r="CN284" s="247" t="inlineStr">
        <is>
          <t>#REF!</t>
        </is>
      </c>
      <c r="CO284" s="251">
        <f>'[2]DATA CONSOLIDADA 2018-2025 '!$CM286-'b2'!$CG284</f>
        <v/>
      </c>
      <c r="CP284" s="253" t="n">
        <v>0</v>
      </c>
      <c r="CQ284" s="253" t="n">
        <v>0</v>
      </c>
      <c r="CR284" s="253" t="n">
        <v>0</v>
      </c>
      <c r="CS284" s="253" t="n">
        <v>0</v>
      </c>
      <c r="CT284" s="253" t="n">
        <v>0</v>
      </c>
      <c r="CU284" s="253" t="n">
        <v>0</v>
      </c>
      <c r="CV284" s="247" t="n">
        <v>0</v>
      </c>
      <c r="CW284" s="247" t="n">
        <v>0</v>
      </c>
      <c r="CX284" s="247" t="n">
        <v>0</v>
      </c>
      <c r="CY284" s="247" t="n">
        <v>0</v>
      </c>
      <c r="CZ284" s="247" t="n">
        <v>0</v>
      </c>
      <c r="DA284" s="247" t="n">
        <v>0</v>
      </c>
      <c r="DB284" s="247" t="n">
        <v>0</v>
      </c>
      <c r="DC284" s="255" t="n">
        <v>0</v>
      </c>
      <c r="DD284" s="255" t="n">
        <v>0</v>
      </c>
      <c r="DE284" s="255" t="n">
        <v>0</v>
      </c>
      <c r="DF284" s="255" t="n">
        <v>0</v>
      </c>
      <c r="DG284" s="255" t="n">
        <v>0</v>
      </c>
      <c r="DH284" s="255" t="n">
        <v>0</v>
      </c>
      <c r="DI284" s="256" t="n">
        <v>20447686407</v>
      </c>
      <c r="DJ284" s="257" t="inlineStr">
        <is>
          <t>ASOCIACION DE PRODUCTORES DE PIÑA DEL VALLE DE SAN GABAN</t>
        </is>
      </c>
      <c r="DK284" s="257" t="inlineStr">
        <is>
          <t>01 Asociación</t>
        </is>
      </c>
      <c r="DL284" s="258" t="n"/>
      <c r="DM284" s="258" t="n"/>
      <c r="DN284" s="258" t="n"/>
      <c r="DO284" s="258" t="n"/>
      <c r="DP284" s="258" t="n"/>
      <c r="DQ284" s="258" t="n"/>
      <c r="DR284" s="258" t="n"/>
      <c r="DS284" s="258" t="n"/>
      <c r="DT284" s="258" t="n"/>
      <c r="DU284" s="258" t="n"/>
      <c r="DV284" s="258" t="n"/>
      <c r="DW284" s="258" t="n"/>
      <c r="DX284" s="258" t="n"/>
      <c r="DY284" s="258" t="n"/>
      <c r="DZ284" s="258" t="n"/>
      <c r="EA284" s="258" t="n"/>
      <c r="EB284" s="258" t="n"/>
      <c r="EC284" s="258" t="n"/>
      <c r="ED284" s="258" t="n"/>
      <c r="EE284" s="258" t="n"/>
    </row>
    <row r="285" hidden="1" ht="47.25" customHeight="1">
      <c r="A285" s="240" t="inlineStr">
        <is>
          <t>ASOCIACION DE CRIADORES DE ALPACAS, LLAMAS Y VICUÑAS NEVADOS COJATA</t>
        </is>
      </c>
      <c r="B285" s="240" t="inlineStr">
        <is>
          <t>FIBRA DE ALPACA</t>
        </is>
      </c>
      <c r="C285" s="240" t="inlineStr">
        <is>
          <t>FIBRA DE ALPACA</t>
        </is>
      </c>
      <c r="D285" s="240" t="inlineStr">
        <is>
          <t>PUNO</t>
        </is>
      </c>
      <c r="E285" s="240" t="inlineStr">
        <is>
          <t>210107</t>
        </is>
      </c>
      <c r="F285" s="240" t="inlineStr">
        <is>
          <t>PUNO</t>
        </is>
      </c>
      <c r="G285" s="240" t="inlineStr">
        <is>
          <t>PUNO</t>
        </is>
      </c>
      <c r="H285" s="240" t="inlineStr">
        <is>
          <t>COATA</t>
        </is>
      </c>
      <c r="I285" s="241" t="n"/>
      <c r="J285" s="241" t="n"/>
      <c r="K285" s="241" t="n"/>
      <c r="L285" s="241" t="n">
        <v>1</v>
      </c>
      <c r="M285" s="241" t="n">
        <v>1</v>
      </c>
      <c r="N285" s="241" t="n">
        <v>1</v>
      </c>
      <c r="O285" s="241" t="n">
        <v>1</v>
      </c>
      <c r="P285" s="241" t="n"/>
      <c r="Q285" s="241" t="inlineStr">
        <is>
          <t>PAC</t>
        </is>
      </c>
      <c r="R285" s="242">
        <f>IF(I285=1,I$2,"")&amp;IF(J285=1,IF(I285=1,"-","")&amp;J$2,"")&amp;IF(K285=1,IF(OR(J285=1,I285=1),"-","")&amp;K$2,"")&amp;IF(L285=1,IF(OR(K285=1,J285=1,I285=1),"-","")&amp;L$2,"")&amp;IF(M285=1,IF(OR(L285=1,K285=1,J285=1,I285=1),"-","")&amp;M$2,"")&amp;IF(N285=1,IF(OR(M285=1,L285=1,K285=1,J285=1,I285=1),"-","")&amp;N$2,"")&amp;IF(O285=1,IF(OR(N285=1,M285=1,L285=1,K285=1,J285=1,I285=1),"-","")&amp;O$2,"")&amp;IF(P285=1,IF(I285=1," - ",IF(J285=1," - ",IF(K285=1," - ",IF(L285=1," - ",IF(M285=1," - ",IF(N285=1," - ",IF(O285=1," - ","")))))))&amp;P$2,"")</f>
        <v/>
      </c>
      <c r="S285" s="243">
        <f>SUM('b2'!$I285:$P285)</f>
        <v/>
      </c>
      <c r="T285" s="243">
        <f>IF(OR('b2'!$J285=1,'b2'!$K285=1,'b2'!$L285=1,'b2'!$M285=1,'b2'!$N285=1,'b2'!$O285=1,'b2'!$P285=1),"SI","NO")</f>
        <v/>
      </c>
      <c r="U285" s="243">
        <f>IF(OR('b2'!$K285=1,'b2'!$L285=1,'b2'!$M285=1,'b2'!$N285=1,'b2'!$O285=1,'b2'!$P285=1),"SI","NO")</f>
        <v/>
      </c>
      <c r="V285" s="244" t="n">
        <v>0</v>
      </c>
      <c r="W285" s="245" t="n">
        <v>0</v>
      </c>
      <c r="X285" s="245" t="n">
        <v>0</v>
      </c>
      <c r="Y285" s="244" t="n">
        <v>0</v>
      </c>
      <c r="Z285" s="245" t="n">
        <v>0</v>
      </c>
      <c r="AA285" s="245" t="n">
        <v>0</v>
      </c>
      <c r="AB285" s="244" t="n">
        <v>0</v>
      </c>
      <c r="AC285" s="245" t="n">
        <v>6</v>
      </c>
      <c r="AD285" s="245" t="n">
        <v>20</v>
      </c>
      <c r="AE285" s="244" t="n">
        <v>26</v>
      </c>
      <c r="AF285" s="245" t="n">
        <v>23</v>
      </c>
      <c r="AG285" s="245" t="n">
        <v>0</v>
      </c>
      <c r="AH285" s="244" t="n">
        <v>23</v>
      </c>
      <c r="AI285" s="245" t="n">
        <v>23</v>
      </c>
      <c r="AJ285" s="245" t="n">
        <v>0</v>
      </c>
      <c r="AK285" s="244" t="n">
        <v>23</v>
      </c>
      <c r="AL285" s="245" t="n">
        <v>20</v>
      </c>
      <c r="AM285" s="245" t="n">
        <v>16</v>
      </c>
      <c r="AN285" s="244" t="n">
        <v>36</v>
      </c>
      <c r="AO285" s="245" t="n">
        <v>0</v>
      </c>
      <c r="AP285" s="245" t="n">
        <v>0</v>
      </c>
      <c r="AQ285" s="244" t="n">
        <v>0</v>
      </c>
      <c r="AR285" s="244">
        <f>IF('b2'!$AQ285&gt;0,'b2'!$AQ285,IF('b2'!$AN285&gt;0,'b2'!$AN285,IF('b2'!$AK285&gt;0,'b2'!$AK285,IF('b2'!$AH285&gt;0,'b2'!$AH285,IF('b2'!$AE285&gt;0,'b2'!$AE285,IF('b2'!$AB285&gt;0,'b2'!$AB285,IF('b2'!$Y285&gt;0,'b2'!$Y285,IF('b2'!$V285&gt;0,'b2'!$V285," ---"))))))))</f>
        <v/>
      </c>
      <c r="AS285" s="246" t="n">
        <v>0</v>
      </c>
      <c r="AT285" s="246" t="n">
        <v>0</v>
      </c>
      <c r="AU285" s="246" t="n">
        <v>10</v>
      </c>
      <c r="AV285" s="246" t="n">
        <v>1</v>
      </c>
      <c r="AW285" s="246" t="n">
        <v>37</v>
      </c>
      <c r="AX285" s="246" t="n">
        <v>4</v>
      </c>
      <c r="AY285" s="246" t="n">
        <v>27</v>
      </c>
      <c r="AZ285" s="246" t="n">
        <v>4</v>
      </c>
      <c r="BA285" s="246" t="n">
        <v>52</v>
      </c>
      <c r="BB285" s="246" t="n">
        <v>2</v>
      </c>
      <c r="BC285" s="246" t="n">
        <v>0</v>
      </c>
      <c r="BD285" s="246" t="n">
        <v>0</v>
      </c>
      <c r="BE285" s="247" t="n">
        <v>0</v>
      </c>
      <c r="BF285" s="252" t="n">
        <v>0</v>
      </c>
      <c r="BG285" s="252" t="n">
        <v>0</v>
      </c>
      <c r="BH285" s="247" t="n">
        <v>0</v>
      </c>
      <c r="BI285" s="250" t="inlineStr">
        <is>
          <t>#REF!</t>
        </is>
      </c>
      <c r="BJ285" s="251" t="inlineStr">
        <is>
          <t>#REF!</t>
        </is>
      </c>
      <c r="BK285" s="252" t="n">
        <v>0</v>
      </c>
      <c r="BL285" s="252" t="n">
        <v>0</v>
      </c>
      <c r="BM285" s="249" t="n">
        <v>0</v>
      </c>
      <c r="BN285" s="250" t="inlineStr">
        <is>
          <t>#REF!</t>
        </is>
      </c>
      <c r="BO285" s="251" t="inlineStr">
        <is>
          <t>#REF!</t>
        </is>
      </c>
      <c r="BP285" s="248" t="n">
        <v>0</v>
      </c>
      <c r="BQ285" s="248" t="n">
        <v>0</v>
      </c>
      <c r="BR285" s="249" t="n">
        <v>0</v>
      </c>
      <c r="BS285" s="250" t="inlineStr">
        <is>
          <t>#REF!</t>
        </is>
      </c>
      <c r="BT285" s="251">
        <f>'[2]DATA CONSOLIDADA 2018-2025 '!$BR287-'b2'!$BO285</f>
        <v/>
      </c>
      <c r="BU285" s="248" t="n">
        <v>235277.29</v>
      </c>
      <c r="BV285" s="248" t="n">
        <v>0</v>
      </c>
      <c r="BW285" s="249" t="n">
        <v>235277.29</v>
      </c>
      <c r="BX285" s="250" t="inlineStr">
        <is>
          <t>#REF!</t>
        </is>
      </c>
      <c r="BY285" s="251" t="inlineStr">
        <is>
          <t>#REF!</t>
        </is>
      </c>
      <c r="BZ285" s="248" t="n">
        <v>320478.31</v>
      </c>
      <c r="CA285" s="248" t="n">
        <v>0</v>
      </c>
      <c r="CB285" s="249" t="n">
        <v>320478.31</v>
      </c>
      <c r="CC285" s="250" t="inlineStr">
        <is>
          <t>#REF!</t>
        </is>
      </c>
      <c r="CD285" s="251">
        <f>'[2]DATA CONSOLIDADA 2018-2025 '!$CB287-'b2'!$BW285</f>
        <v/>
      </c>
      <c r="CE285" s="253" t="n">
        <v>210938.04</v>
      </c>
      <c r="CF285" s="253" t="n">
        <v>0</v>
      </c>
      <c r="CG285" s="254" t="n">
        <v>210938.04</v>
      </c>
      <c r="CH285" s="250" t="inlineStr">
        <is>
          <t>#REF!</t>
        </is>
      </c>
      <c r="CI285" s="251">
        <f>'[2]DATA CONSOLIDADA 2018-2025 '!$CG287-'b2'!$CB285</f>
        <v/>
      </c>
      <c r="CJ285" s="247" t="inlineStr">
        <is>
          <t>#REF!</t>
        </is>
      </c>
      <c r="CK285" s="247" t="n">
        <v>0</v>
      </c>
      <c r="CL285" s="247" t="n">
        <v>0</v>
      </c>
      <c r="CM285" s="247" t="n">
        <v>0</v>
      </c>
      <c r="CN285" s="247" t="inlineStr">
        <is>
          <t>#REF!</t>
        </is>
      </c>
      <c r="CO285" s="251">
        <f>'[2]DATA CONSOLIDADA 2018-2025 '!$CM287-'b2'!$CG285</f>
        <v/>
      </c>
      <c r="CP285" s="253" t="n">
        <v>0</v>
      </c>
      <c r="CQ285" s="253" t="n">
        <v>320478.31</v>
      </c>
      <c r="CR285" s="253" t="n">
        <v>0</v>
      </c>
      <c r="CS285" s="253" t="n">
        <v>0</v>
      </c>
      <c r="CT285" s="253" t="n">
        <v>0</v>
      </c>
      <c r="CU285" s="253" t="n">
        <v>0</v>
      </c>
      <c r="CV285" s="247" t="n">
        <v>320478.31</v>
      </c>
      <c r="CW285" s="247" t="n">
        <v>0</v>
      </c>
      <c r="CX285" s="247" t="n">
        <v>210938.04</v>
      </c>
      <c r="CY285" s="247" t="n">
        <v>0</v>
      </c>
      <c r="CZ285" s="247" t="n">
        <v>0</v>
      </c>
      <c r="DA285" s="247" t="n">
        <v>0</v>
      </c>
      <c r="DB285" s="247" t="n">
        <v>210938.04</v>
      </c>
      <c r="DC285" s="255" t="n">
        <v>0</v>
      </c>
      <c r="DD285" s="255" t="n">
        <v>0</v>
      </c>
      <c r="DE285" s="255" t="n">
        <v>0</v>
      </c>
      <c r="DF285" s="255" t="n">
        <v>0</v>
      </c>
      <c r="DG285" s="255" t="n">
        <v>0</v>
      </c>
      <c r="DH285" s="255" t="n">
        <v>0</v>
      </c>
      <c r="DI285" s="256" t="n">
        <v>20601568510</v>
      </c>
      <c r="DJ285" s="257" t="inlineStr">
        <is>
          <t>ASOCIACION DE CRIADORES DE ALPACAS, LLAMAS Y VICUÑAS NEVADOS COJATA</t>
        </is>
      </c>
      <c r="DK285" s="257" t="inlineStr">
        <is>
          <t>01 Asociación</t>
        </is>
      </c>
      <c r="DL285" s="258" t="n"/>
      <c r="DM285" s="258" t="n"/>
      <c r="DN285" s="258" t="n"/>
      <c r="DO285" s="258" t="n"/>
      <c r="DP285" s="258" t="n"/>
      <c r="DQ285" s="258" t="n"/>
      <c r="DR285" s="258" t="n"/>
      <c r="DS285" s="258" t="n"/>
      <c r="DT285" s="258" t="n"/>
      <c r="DU285" s="258" t="n"/>
      <c r="DV285" s="258" t="n"/>
      <c r="DW285" s="258" t="n"/>
      <c r="DX285" s="258" t="n"/>
      <c r="DY285" s="258" t="n"/>
      <c r="DZ285" s="258" t="n"/>
      <c r="EA285" s="258" t="n"/>
      <c r="EB285" s="258" t="n"/>
      <c r="EC285" s="258" t="n"/>
      <c r="ED285" s="258" t="n"/>
      <c r="EE285" s="258" t="n"/>
    </row>
    <row r="286" hidden="1" ht="47.25" customHeight="1">
      <c r="A286" s="240" t="inlineStr">
        <is>
          <t>ASOCIACION DE ACOPIO Y PRODUCTORES DE GANADO - TRAPICHE</t>
        </is>
      </c>
      <c r="B286" s="240" t="inlineStr">
        <is>
          <t>FIBRA DE ALPACA</t>
        </is>
      </c>
      <c r="C286" s="240" t="inlineStr">
        <is>
          <t>FIBRA DE ALPACA</t>
        </is>
      </c>
      <c r="D286" s="240" t="inlineStr">
        <is>
          <t>PUNO</t>
        </is>
      </c>
      <c r="E286" s="240" t="inlineStr">
        <is>
          <t>211002</t>
        </is>
      </c>
      <c r="F286" s="240" t="inlineStr">
        <is>
          <t>PUNO</t>
        </is>
      </c>
      <c r="G286" s="240" t="inlineStr">
        <is>
          <t>SAN ANTONIO DE PUTINA</t>
        </is>
      </c>
      <c r="H286" s="240" t="inlineStr">
        <is>
          <t>ANANEA</t>
        </is>
      </c>
      <c r="I286" s="241" t="n"/>
      <c r="J286" s="241" t="n"/>
      <c r="K286" s="241" t="n"/>
      <c r="L286" s="241" t="n">
        <v>1</v>
      </c>
      <c r="M286" s="241" t="n">
        <v>1</v>
      </c>
      <c r="N286" s="241" t="n">
        <v>1</v>
      </c>
      <c r="O286" s="241" t="n">
        <v>1</v>
      </c>
      <c r="P286" s="241" t="n"/>
      <c r="Q286" s="241" t="inlineStr">
        <is>
          <t>PAC</t>
        </is>
      </c>
      <c r="R286" s="242">
        <f>IF(I286=1,I$2,"")&amp;IF(J286=1,IF(I286=1,"-","")&amp;J$2,"")&amp;IF(K286=1,IF(OR(J286=1,I286=1),"-","")&amp;K$2,"")&amp;IF(L286=1,IF(OR(K286=1,J286=1,I286=1),"-","")&amp;L$2,"")&amp;IF(M286=1,IF(OR(L286=1,K286=1,J286=1,I286=1),"-","")&amp;M$2,"")&amp;IF(N286=1,IF(OR(M286=1,L286=1,K286=1,J286=1,I286=1),"-","")&amp;N$2,"")&amp;IF(O286=1,IF(OR(N286=1,M286=1,L286=1,K286=1,J286=1,I286=1),"-","")&amp;O$2,"")&amp;IF(P286=1,IF(I286=1," - ",IF(J286=1," - ",IF(K286=1," - ",IF(L286=1," - ",IF(M286=1," - ",IF(N286=1," - ",IF(O286=1," - ","")))))))&amp;P$2,"")</f>
        <v/>
      </c>
      <c r="S286" s="243">
        <f>SUM('b2'!$I286:$P286)</f>
        <v/>
      </c>
      <c r="T286" s="243">
        <f>IF(OR('b2'!$J286=1,'b2'!$K286=1,'b2'!$L286=1,'b2'!$M286=1,'b2'!$N286=1,'b2'!$O286=1,'b2'!$P286=1),"SI","NO")</f>
        <v/>
      </c>
      <c r="U286" s="243">
        <f>IF(OR('b2'!$K286=1,'b2'!$L286=1,'b2'!$M286=1,'b2'!$N286=1,'b2'!$O286=1,'b2'!$P286=1),"SI","NO")</f>
        <v/>
      </c>
      <c r="V286" s="244" t="n">
        <v>0</v>
      </c>
      <c r="W286" s="245" t="n">
        <v>0</v>
      </c>
      <c r="X286" s="245" t="n">
        <v>0</v>
      </c>
      <c r="Y286" s="244" t="n">
        <v>0</v>
      </c>
      <c r="Z286" s="245" t="n">
        <v>0</v>
      </c>
      <c r="AA286" s="245" t="n">
        <v>0</v>
      </c>
      <c r="AB286" s="244" t="n">
        <v>0</v>
      </c>
      <c r="AC286" s="245" t="n">
        <v>41</v>
      </c>
      <c r="AD286" s="245" t="n">
        <v>10</v>
      </c>
      <c r="AE286" s="244" t="n">
        <v>51</v>
      </c>
      <c r="AF286" s="245" t="n">
        <v>43</v>
      </c>
      <c r="AG286" s="245" t="n">
        <v>10</v>
      </c>
      <c r="AH286" s="244" t="n">
        <v>53</v>
      </c>
      <c r="AI286" s="245" t="n">
        <v>43</v>
      </c>
      <c r="AJ286" s="245" t="n">
        <v>10</v>
      </c>
      <c r="AK286" s="244" t="n">
        <v>53</v>
      </c>
      <c r="AL286" s="245" t="n">
        <v>66</v>
      </c>
      <c r="AM286" s="245" t="n">
        <v>15</v>
      </c>
      <c r="AN286" s="244" t="n">
        <v>81</v>
      </c>
      <c r="AO286" s="245" t="n">
        <v>0</v>
      </c>
      <c r="AP286" s="245" t="n">
        <v>0</v>
      </c>
      <c r="AQ286" s="244" t="n">
        <v>0</v>
      </c>
      <c r="AR286" s="244">
        <f>IF('b2'!$AQ286&gt;0,'b2'!$AQ286,IF('b2'!$AN286&gt;0,'b2'!$AN286,IF('b2'!$AK286&gt;0,'b2'!$AK286,IF('b2'!$AH286&gt;0,'b2'!$AH286,IF('b2'!$AE286&gt;0,'b2'!$AE286,IF('b2'!$AB286&gt;0,'b2'!$AB286,IF('b2'!$Y286&gt;0,'b2'!$Y286,IF('b2'!$V286&gt;0,'b2'!$V286," ---"))))))))</f>
        <v/>
      </c>
      <c r="AS286" s="246" t="n">
        <v>0</v>
      </c>
      <c r="AT286" s="246" t="n">
        <v>0</v>
      </c>
      <c r="AU286" s="246" t="n">
        <v>10</v>
      </c>
      <c r="AV286" s="246" t="n">
        <v>1</v>
      </c>
      <c r="AW286" s="246" t="n">
        <v>40</v>
      </c>
      <c r="AX286" s="246" t="n">
        <v>3</v>
      </c>
      <c r="AY286" s="246" t="n">
        <v>28</v>
      </c>
      <c r="AZ286" s="246" t="n">
        <v>3</v>
      </c>
      <c r="BA286" s="246" t="n">
        <v>52</v>
      </c>
      <c r="BB286" s="246" t="n">
        <v>2</v>
      </c>
      <c r="BC286" s="246" t="n">
        <v>0</v>
      </c>
      <c r="BD286" s="246" t="n">
        <v>0</v>
      </c>
      <c r="BE286" s="247" t="n">
        <v>0</v>
      </c>
      <c r="BF286" s="252" t="n">
        <v>0</v>
      </c>
      <c r="BG286" s="252" t="n">
        <v>0</v>
      </c>
      <c r="BH286" s="247" t="n">
        <v>0</v>
      </c>
      <c r="BI286" s="250" t="inlineStr">
        <is>
          <t>#REF!</t>
        </is>
      </c>
      <c r="BJ286" s="251" t="inlineStr">
        <is>
          <t>#REF!</t>
        </is>
      </c>
      <c r="BK286" s="252" t="n">
        <v>0</v>
      </c>
      <c r="BL286" s="252" t="n">
        <v>0</v>
      </c>
      <c r="BM286" s="247" t="n">
        <v>0</v>
      </c>
      <c r="BN286" s="250" t="inlineStr">
        <is>
          <t>#REF!</t>
        </is>
      </c>
      <c r="BO286" s="251" t="inlineStr">
        <is>
          <t>#REF!</t>
        </is>
      </c>
      <c r="BP286" s="248" t="n">
        <v>0</v>
      </c>
      <c r="BQ286" s="248" t="n">
        <v>0</v>
      </c>
      <c r="BR286" s="249" t="n">
        <v>0</v>
      </c>
      <c r="BS286" s="250" t="inlineStr">
        <is>
          <t>#REF!</t>
        </is>
      </c>
      <c r="BT286" s="251">
        <f>'[2]DATA CONSOLIDADA 2018-2025 '!$BR288-'b2'!$BO286</f>
        <v/>
      </c>
      <c r="BU286" s="248" t="n">
        <v>294096.54</v>
      </c>
      <c r="BV286" s="248" t="n">
        <v>0</v>
      </c>
      <c r="BW286" s="249" t="n">
        <v>294096.54</v>
      </c>
      <c r="BX286" s="250" t="inlineStr">
        <is>
          <t>#REF!</t>
        </is>
      </c>
      <c r="BY286" s="251" t="inlineStr">
        <is>
          <t>#REF!</t>
        </is>
      </c>
      <c r="BZ286" s="248" t="n">
        <v>209143.65</v>
      </c>
      <c r="CA286" s="248" t="n">
        <v>0</v>
      </c>
      <c r="CB286" s="249" t="n">
        <v>209143.65</v>
      </c>
      <c r="CC286" s="250" t="inlineStr">
        <is>
          <t>#REF!</t>
        </is>
      </c>
      <c r="CD286" s="251">
        <f>'[2]DATA CONSOLIDADA 2018-2025 '!$CB288-'b2'!$BW286</f>
        <v/>
      </c>
      <c r="CE286" s="253" t="n">
        <v>278884.65</v>
      </c>
      <c r="CF286" s="253" t="n">
        <v>0</v>
      </c>
      <c r="CG286" s="254" t="n">
        <v>278884.65</v>
      </c>
      <c r="CH286" s="250" t="inlineStr">
        <is>
          <t>#REF!</t>
        </is>
      </c>
      <c r="CI286" s="251">
        <f>'[2]DATA CONSOLIDADA 2018-2025 '!$CG288-'b2'!$CB286</f>
        <v/>
      </c>
      <c r="CJ286" s="247" t="inlineStr">
        <is>
          <t>#REF!</t>
        </is>
      </c>
      <c r="CK286" s="247" t="n">
        <v>0</v>
      </c>
      <c r="CL286" s="247" t="n">
        <v>0</v>
      </c>
      <c r="CM286" s="247" t="n">
        <v>0</v>
      </c>
      <c r="CN286" s="247" t="inlineStr">
        <is>
          <t>#REF!</t>
        </is>
      </c>
      <c r="CO286" s="251">
        <f>'[2]DATA CONSOLIDADA 2018-2025 '!$CM288-'b2'!$CG286</f>
        <v/>
      </c>
      <c r="CP286" s="253" t="n">
        <v>0</v>
      </c>
      <c r="CQ286" s="253" t="n">
        <v>209143.65</v>
      </c>
      <c r="CR286" s="253" t="n">
        <v>0</v>
      </c>
      <c r="CS286" s="253" t="n">
        <v>0</v>
      </c>
      <c r="CT286" s="253" t="n">
        <v>0</v>
      </c>
      <c r="CU286" s="253" t="n">
        <v>0</v>
      </c>
      <c r="CV286" s="247" t="n">
        <v>209143.65</v>
      </c>
      <c r="CW286" s="247" t="n">
        <v>0</v>
      </c>
      <c r="CX286" s="247" t="n">
        <v>278884.65</v>
      </c>
      <c r="CY286" s="247" t="n">
        <v>0</v>
      </c>
      <c r="CZ286" s="247" t="n">
        <v>0</v>
      </c>
      <c r="DA286" s="247" t="n">
        <v>0</v>
      </c>
      <c r="DB286" s="247" t="n">
        <v>278884.65</v>
      </c>
      <c r="DC286" s="255" t="n">
        <v>0</v>
      </c>
      <c r="DD286" s="255" t="n">
        <v>0</v>
      </c>
      <c r="DE286" s="255" t="n">
        <v>0</v>
      </c>
      <c r="DF286" s="255" t="n">
        <v>0</v>
      </c>
      <c r="DG286" s="255" t="n">
        <v>0</v>
      </c>
      <c r="DH286" s="255" t="n">
        <v>0</v>
      </c>
      <c r="DI286" s="256" t="n">
        <v>20605910573</v>
      </c>
      <c r="DJ286" s="257" t="inlineStr">
        <is>
          <t>ASOCIACION DE ACOPIO Y PRODUCTORES DE GANADO - TRAPICHE</t>
        </is>
      </c>
      <c r="DK286" s="257" t="inlineStr">
        <is>
          <t>01 Asociación</t>
        </is>
      </c>
      <c r="DL286" s="258" t="n"/>
      <c r="DM286" s="258" t="n"/>
      <c r="DN286" s="258" t="n"/>
      <c r="DO286" s="258" t="n"/>
      <c r="DP286" s="258" t="n"/>
      <c r="DQ286" s="258" t="n"/>
      <c r="DR286" s="258" t="n"/>
      <c r="DS286" s="258" t="n"/>
      <c r="DT286" s="258" t="n"/>
      <c r="DU286" s="258" t="n"/>
      <c r="DV286" s="258" t="n"/>
      <c r="DW286" s="258" t="n"/>
      <c r="DX286" s="258" t="n"/>
      <c r="DY286" s="258" t="n"/>
      <c r="DZ286" s="258" t="n"/>
      <c r="EA286" s="258" t="n"/>
      <c r="EB286" s="258" t="n"/>
      <c r="EC286" s="258" t="n"/>
      <c r="ED286" s="258" t="n"/>
      <c r="EE286" s="258" t="n"/>
    </row>
    <row r="287" hidden="1" ht="47.25" customHeight="1">
      <c r="A287" s="240" t="inlineStr">
        <is>
          <t>ASOCIACIÓN DE PRODUCTORES AGROPECUARIOS HUAYLLANI APU TORRINI AYAVIRI</t>
        </is>
      </c>
      <c r="B287" s="240" t="inlineStr">
        <is>
          <t>DERIVADOS LACTEOS</t>
        </is>
      </c>
      <c r="C287" s="240" t="inlineStr">
        <is>
          <t>DERIVADOS LACTEOS</t>
        </is>
      </c>
      <c r="D287" s="240" t="inlineStr">
        <is>
          <t>PUNO</t>
        </is>
      </c>
      <c r="E287" s="240" t="inlineStr">
        <is>
          <t>210801</t>
        </is>
      </c>
      <c r="F287" s="240" t="inlineStr">
        <is>
          <t>PUNO</t>
        </is>
      </c>
      <c r="G287" s="240" t="inlineStr">
        <is>
          <t>MELGAR</t>
        </is>
      </c>
      <c r="H287" s="240" t="inlineStr">
        <is>
          <t>AYAVIRI</t>
        </is>
      </c>
      <c r="I287" s="241" t="n"/>
      <c r="J287" s="241" t="n"/>
      <c r="K287" s="241" t="n"/>
      <c r="L287" s="241" t="n">
        <v>1</v>
      </c>
      <c r="M287" s="241" t="n"/>
      <c r="N287" s="241" t="n"/>
      <c r="O287" s="241" t="n"/>
      <c r="P287" s="241" t="n"/>
      <c r="Q287" s="241" t="inlineStr">
        <is>
          <t>PAC</t>
        </is>
      </c>
      <c r="R287" s="242">
        <f>IF(I287=1,I$2,"")&amp;IF(J287=1,IF(I287=1,"-","")&amp;J$2,"")&amp;IF(K287=1,IF(OR(J287=1,I287=1),"-","")&amp;K$2,"")&amp;IF(L287=1,IF(OR(K287=1,J287=1,I287=1),"-","")&amp;L$2,"")&amp;IF(M287=1,IF(OR(L287=1,K287=1,J287=1,I287=1),"-","")&amp;M$2,"")&amp;IF(N287=1,IF(OR(M287=1,L287=1,K287=1,J287=1,I287=1),"-","")&amp;N$2,"")&amp;IF(O287=1,IF(OR(N287=1,M287=1,L287=1,K287=1,J287=1,I287=1),"-","")&amp;O$2,"")&amp;IF(P287=1,IF(I287=1," - ",IF(J287=1," - ",IF(K287=1," - ",IF(L287=1," - ",IF(M287=1," - ",IF(N287=1," - ",IF(O287=1," - ","")))))))&amp;P$2,"")</f>
        <v/>
      </c>
      <c r="S287" s="243">
        <f>SUM('b2'!$I287:$P287)</f>
        <v/>
      </c>
      <c r="T287" s="243">
        <f>IF(OR('b2'!$J287=1,'b2'!$K287=1,'b2'!$L287=1,'b2'!$M287=1,'b2'!$N287=1,'b2'!$O287=1,'b2'!$P287=1),"SI","NO")</f>
        <v/>
      </c>
      <c r="U287" s="243">
        <f>IF(OR('b2'!$K287=1,'b2'!$L287=1,'b2'!$M287=1,'b2'!$N287=1,'b2'!$O287=1,'b2'!$P287=1),"SI","NO")</f>
        <v/>
      </c>
      <c r="V287" s="244" t="n">
        <v>0</v>
      </c>
      <c r="W287" s="245" t="n">
        <v>0</v>
      </c>
      <c r="X287" s="245" t="n">
        <v>0</v>
      </c>
      <c r="Y287" s="244" t="n">
        <v>0</v>
      </c>
      <c r="Z287" s="245" t="n">
        <v>0</v>
      </c>
      <c r="AA287" s="245" t="n">
        <v>0</v>
      </c>
      <c r="AB287" s="244" t="n">
        <v>0</v>
      </c>
      <c r="AC287" s="245" t="n">
        <v>19</v>
      </c>
      <c r="AD287" s="245" t="n">
        <v>9</v>
      </c>
      <c r="AE287" s="244" t="n">
        <v>28</v>
      </c>
      <c r="AF287" s="245" t="n">
        <v>0</v>
      </c>
      <c r="AG287" s="245" t="n">
        <v>0</v>
      </c>
      <c r="AH287" s="244" t="n">
        <v>0</v>
      </c>
      <c r="AI287" s="245" t="n">
        <v>0</v>
      </c>
      <c r="AJ287" s="245" t="n">
        <v>0</v>
      </c>
      <c r="AK287" s="244" t="n">
        <v>0</v>
      </c>
      <c r="AL287" s="245" t="n">
        <v>0</v>
      </c>
      <c r="AM287" s="245" t="n">
        <v>0</v>
      </c>
      <c r="AN287" s="244" t="n">
        <v>0</v>
      </c>
      <c r="AO287" s="245" t="n">
        <v>0</v>
      </c>
      <c r="AP287" s="245" t="n">
        <v>0</v>
      </c>
      <c r="AQ287" s="244" t="n">
        <v>0</v>
      </c>
      <c r="AR287" s="244">
        <f>IF('b2'!$AQ287&gt;0,'b2'!$AQ287,IF('b2'!$AN287&gt;0,'b2'!$AN287,IF('b2'!$AK287&gt;0,'b2'!$AK287,IF('b2'!$AH287&gt;0,'b2'!$AH287,IF('b2'!$AE287&gt;0,'b2'!$AE287,IF('b2'!$AB287&gt;0,'b2'!$AB287,IF('b2'!$Y287&gt;0,'b2'!$Y287,IF('b2'!$V287&gt;0,'b2'!$V287," ---"))))))))</f>
        <v/>
      </c>
      <c r="AS287" s="246" t="n">
        <v>0</v>
      </c>
      <c r="AT287" s="246" t="n">
        <v>0</v>
      </c>
      <c r="AU287" s="246" t="n">
        <v>4</v>
      </c>
      <c r="AV287" s="246" t="n">
        <v>0</v>
      </c>
      <c r="AW287" s="246" t="n">
        <v>0</v>
      </c>
      <c r="AX287" s="246" t="n">
        <v>0</v>
      </c>
      <c r="AY287" s="246" t="n">
        <v>0</v>
      </c>
      <c r="AZ287" s="246" t="n">
        <v>0</v>
      </c>
      <c r="BA287" s="246" t="n">
        <v>0</v>
      </c>
      <c r="BB287" s="246" t="n">
        <v>0</v>
      </c>
      <c r="BC287" s="246" t="n">
        <v>0</v>
      </c>
      <c r="BD287" s="246" t="n">
        <v>0</v>
      </c>
      <c r="BE287" s="247" t="n">
        <v>0</v>
      </c>
      <c r="BF287" s="252" t="n">
        <v>0</v>
      </c>
      <c r="BG287" s="252" t="n">
        <v>0</v>
      </c>
      <c r="BH287" s="247" t="n">
        <v>0</v>
      </c>
      <c r="BI287" s="250" t="inlineStr">
        <is>
          <t>#REF!</t>
        </is>
      </c>
      <c r="BJ287" s="251" t="inlineStr">
        <is>
          <t>#REF!</t>
        </is>
      </c>
      <c r="BK287" s="252" t="n">
        <v>0</v>
      </c>
      <c r="BL287" s="252" t="n">
        <v>0</v>
      </c>
      <c r="BM287" s="247" t="n">
        <v>0</v>
      </c>
      <c r="BN287" s="250" t="inlineStr">
        <is>
          <t>#REF!</t>
        </is>
      </c>
      <c r="BO287" s="251" t="inlineStr">
        <is>
          <t>#REF!</t>
        </is>
      </c>
      <c r="BP287" s="248" t="n">
        <v>76486.5</v>
      </c>
      <c r="BQ287" s="248" t="n">
        <v>0</v>
      </c>
      <c r="BR287" s="249" t="n">
        <v>76486.5</v>
      </c>
      <c r="BS287" s="250" t="inlineStr">
        <is>
          <t>#REF!</t>
        </is>
      </c>
      <c r="BT287" s="251">
        <f>'[2]DATA CONSOLIDADA 2018-2025 '!$BR289-'b2'!$BO287</f>
        <v/>
      </c>
      <c r="BU287" s="248" t="n">
        <v>0</v>
      </c>
      <c r="BV287" s="248" t="n">
        <v>0</v>
      </c>
      <c r="BW287" s="249" t="n">
        <v>0</v>
      </c>
      <c r="BX287" s="250" t="inlineStr">
        <is>
          <t>#REF!</t>
        </is>
      </c>
      <c r="BY287" s="251" t="inlineStr">
        <is>
          <t>#REF!</t>
        </is>
      </c>
      <c r="BZ287" s="248" t="n">
        <v>0</v>
      </c>
      <c r="CA287" s="248" t="n">
        <v>0</v>
      </c>
      <c r="CB287" s="249" t="n">
        <v>0</v>
      </c>
      <c r="CC287" s="250" t="inlineStr">
        <is>
          <t>#REF!</t>
        </is>
      </c>
      <c r="CD287" s="251">
        <f>'[2]DATA CONSOLIDADA 2018-2025 '!$CB289-'b2'!$BW287</f>
        <v/>
      </c>
      <c r="CE287" s="253" t="n">
        <v>0</v>
      </c>
      <c r="CF287" s="253" t="n">
        <v>0</v>
      </c>
      <c r="CG287" s="254" t="n">
        <v>0</v>
      </c>
      <c r="CH287" s="250" t="inlineStr">
        <is>
          <t>#REF!</t>
        </is>
      </c>
      <c r="CI287" s="251">
        <f>'[2]DATA CONSOLIDADA 2018-2025 '!$CG289-'b2'!$CB287</f>
        <v/>
      </c>
      <c r="CJ287" s="247" t="inlineStr">
        <is>
          <t>#REF!</t>
        </is>
      </c>
      <c r="CK287" s="247" t="n">
        <v>0</v>
      </c>
      <c r="CL287" s="247" t="n">
        <v>0</v>
      </c>
      <c r="CM287" s="247" t="n">
        <v>0</v>
      </c>
      <c r="CN287" s="247" t="inlineStr">
        <is>
          <t>#REF!</t>
        </is>
      </c>
      <c r="CO287" s="251">
        <f>'[2]DATA CONSOLIDADA 2018-2025 '!$CM289-'b2'!$CG287</f>
        <v/>
      </c>
      <c r="CP287" s="253" t="n">
        <v>0</v>
      </c>
      <c r="CQ287" s="253" t="n">
        <v>0</v>
      </c>
      <c r="CR287" s="253" t="n">
        <v>0</v>
      </c>
      <c r="CS287" s="253" t="n">
        <v>0</v>
      </c>
      <c r="CT287" s="253" t="n">
        <v>0</v>
      </c>
      <c r="CU287" s="253" t="n">
        <v>0</v>
      </c>
      <c r="CV287" s="247" t="n">
        <v>0</v>
      </c>
      <c r="CW287" s="247" t="n">
        <v>0</v>
      </c>
      <c r="CX287" s="247" t="n">
        <v>0</v>
      </c>
      <c r="CY287" s="247" t="n">
        <v>0</v>
      </c>
      <c r="CZ287" s="247" t="n">
        <v>0</v>
      </c>
      <c r="DA287" s="247" t="n">
        <v>0</v>
      </c>
      <c r="DB287" s="247" t="n">
        <v>0</v>
      </c>
      <c r="DC287" s="255" t="n">
        <v>0</v>
      </c>
      <c r="DD287" s="255" t="n">
        <v>0</v>
      </c>
      <c r="DE287" s="255" t="n">
        <v>0</v>
      </c>
      <c r="DF287" s="255" t="n">
        <v>0</v>
      </c>
      <c r="DG287" s="255" t="n">
        <v>0</v>
      </c>
      <c r="DH287" s="255" t="n">
        <v>0</v>
      </c>
      <c r="DI287" s="256" t="n">
        <v>20607754579</v>
      </c>
      <c r="DJ287" s="257" t="inlineStr">
        <is>
          <t>ASOCIACION DE PRODUCTORES AGROPECUARIOS HUAYLLANI APU TORRINI AYAVIRI</t>
        </is>
      </c>
      <c r="DK287" s="257" t="inlineStr">
        <is>
          <t>01 Asociación</t>
        </is>
      </c>
      <c r="DL287" s="258" t="n"/>
      <c r="DM287" s="258" t="n"/>
      <c r="DN287" s="258" t="n"/>
      <c r="DO287" s="258" t="n"/>
      <c r="DP287" s="258" t="n"/>
      <c r="DQ287" s="258" t="n"/>
      <c r="DR287" s="258" t="n"/>
      <c r="DS287" s="258" t="n"/>
      <c r="DT287" s="258" t="n"/>
      <c r="DU287" s="258" t="n"/>
      <c r="DV287" s="258" t="n"/>
      <c r="DW287" s="258" t="n"/>
      <c r="DX287" s="258" t="n"/>
      <c r="DY287" s="258" t="n"/>
      <c r="DZ287" s="258" t="n"/>
      <c r="EA287" s="258" t="n"/>
      <c r="EB287" s="258" t="n"/>
      <c r="EC287" s="258" t="n"/>
      <c r="ED287" s="258" t="n"/>
      <c r="EE287" s="258" t="n"/>
    </row>
    <row r="288" hidden="1" ht="47.25" customHeight="1">
      <c r="A288" s="240" t="inlineStr">
        <is>
          <t>ASOCIACION DE PEQUEÑOS PRODUCTORES AGROPECUARIOS "25 DE DICIEMBRE"</t>
        </is>
      </c>
      <c r="B288" s="240" t="inlineStr">
        <is>
          <t>DERIVADOS LACTEOS</t>
        </is>
      </c>
      <c r="C288" s="240" t="inlineStr">
        <is>
          <t>DERIVADOS LACTEOS</t>
        </is>
      </c>
      <c r="D288" s="240" t="inlineStr">
        <is>
          <t>PUNO</t>
        </is>
      </c>
      <c r="E288" s="240" t="inlineStr">
        <is>
          <t>210704</t>
        </is>
      </c>
      <c r="F288" s="240" t="inlineStr">
        <is>
          <t>PUNO</t>
        </is>
      </c>
      <c r="G288" s="240" t="inlineStr">
        <is>
          <t>LAMPA</t>
        </is>
      </c>
      <c r="H288" s="240" t="inlineStr">
        <is>
          <t>NICASIO</t>
        </is>
      </c>
      <c r="I288" s="241" t="n"/>
      <c r="J288" s="241" t="n"/>
      <c r="K288" s="241" t="n"/>
      <c r="L288" s="241" t="n">
        <v>1</v>
      </c>
      <c r="M288" s="241" t="n">
        <v>1</v>
      </c>
      <c r="N288" s="241" t="n">
        <v>1</v>
      </c>
      <c r="O288" s="241" t="n">
        <v>1</v>
      </c>
      <c r="P288" s="241" t="n"/>
      <c r="Q288" s="241" t="inlineStr">
        <is>
          <t>PAC</t>
        </is>
      </c>
      <c r="R288" s="242">
        <f>IF(I288=1,I$2,"")&amp;IF(J288=1,IF(I288=1,"-","")&amp;J$2,"")&amp;IF(K288=1,IF(OR(J288=1,I288=1),"-","")&amp;K$2,"")&amp;IF(L288=1,IF(OR(K288=1,J288=1,I288=1),"-","")&amp;L$2,"")&amp;IF(M288=1,IF(OR(L288=1,K288=1,J288=1,I288=1),"-","")&amp;M$2,"")&amp;IF(N288=1,IF(OR(M288=1,L288=1,K288=1,J288=1,I288=1),"-","")&amp;N$2,"")&amp;IF(O288=1,IF(OR(N288=1,M288=1,L288=1,K288=1,J288=1,I288=1),"-","")&amp;O$2,"")&amp;IF(P288=1,IF(I288=1," - ",IF(J288=1," - ",IF(K288=1," - ",IF(L288=1," - ",IF(M288=1," - ",IF(N288=1," - ",IF(O288=1," - ","")))))))&amp;P$2,"")</f>
        <v/>
      </c>
      <c r="S288" s="243">
        <f>SUM('b2'!$I288:$P288)</f>
        <v/>
      </c>
      <c r="T288" s="243">
        <f>IF(OR('b2'!$J288=1,'b2'!$K288=1,'b2'!$L288=1,'b2'!$M288=1,'b2'!$N288=1,'b2'!$O288=1,'b2'!$P288=1),"SI","NO")</f>
        <v/>
      </c>
      <c r="U288" s="243">
        <f>IF(OR('b2'!$K288=1,'b2'!$L288=1,'b2'!$M288=1,'b2'!$N288=1,'b2'!$O288=1,'b2'!$P288=1),"SI","NO")</f>
        <v/>
      </c>
      <c r="V288" s="244" t="n">
        <v>0</v>
      </c>
      <c r="W288" s="245" t="n">
        <v>0</v>
      </c>
      <c r="X288" s="245" t="n">
        <v>0</v>
      </c>
      <c r="Y288" s="244" t="n">
        <v>0</v>
      </c>
      <c r="Z288" s="245" t="n">
        <v>0</v>
      </c>
      <c r="AA288" s="245" t="n">
        <v>0</v>
      </c>
      <c r="AB288" s="244" t="n">
        <v>0</v>
      </c>
      <c r="AC288" s="245" t="n">
        <v>20</v>
      </c>
      <c r="AD288" s="245" t="n">
        <v>40</v>
      </c>
      <c r="AE288" s="244" t="n">
        <v>60</v>
      </c>
      <c r="AF288" s="245" t="n">
        <v>20</v>
      </c>
      <c r="AG288" s="245" t="n">
        <v>40</v>
      </c>
      <c r="AH288" s="244" t="n">
        <v>60</v>
      </c>
      <c r="AI288" s="245" t="n">
        <v>20</v>
      </c>
      <c r="AJ288" s="245" t="n">
        <v>40</v>
      </c>
      <c r="AK288" s="244" t="n">
        <v>60</v>
      </c>
      <c r="AL288" s="245" t="n">
        <v>20</v>
      </c>
      <c r="AM288" s="245" t="n">
        <v>40</v>
      </c>
      <c r="AN288" s="244" t="n">
        <v>60</v>
      </c>
      <c r="AO288" s="245" t="n">
        <v>0</v>
      </c>
      <c r="AP288" s="245" t="n">
        <v>0</v>
      </c>
      <c r="AQ288" s="244" t="n">
        <v>0</v>
      </c>
      <c r="AR288" s="244">
        <f>IF('b2'!$AQ288&gt;0,'b2'!$AQ288,IF('b2'!$AN288&gt;0,'b2'!$AN288,IF('b2'!$AK288&gt;0,'b2'!$AK288,IF('b2'!$AH288&gt;0,'b2'!$AH288,IF('b2'!$AE288&gt;0,'b2'!$AE288,IF('b2'!$AB288&gt;0,'b2'!$AB288,IF('b2'!$Y288&gt;0,'b2'!$Y288,IF('b2'!$V288&gt;0,'b2'!$V288," ---"))))))))</f>
        <v/>
      </c>
      <c r="AS288" s="246" t="n">
        <v>0</v>
      </c>
      <c r="AT288" s="246" t="n">
        <v>0</v>
      </c>
      <c r="AU288" s="246" t="n">
        <v>4</v>
      </c>
      <c r="AV288" s="246" t="n">
        <v>0</v>
      </c>
      <c r="AW288" s="246" t="n">
        <v>41</v>
      </c>
      <c r="AX288" s="246" t="n">
        <v>5</v>
      </c>
      <c r="AY288" s="246" t="n">
        <v>48</v>
      </c>
      <c r="AZ288" s="246" t="n">
        <v>0</v>
      </c>
      <c r="BA288" s="246" t="n">
        <v>37</v>
      </c>
      <c r="BB288" s="246" t="n">
        <v>1</v>
      </c>
      <c r="BC288" s="246" t="n">
        <v>0</v>
      </c>
      <c r="BD288" s="246" t="n">
        <v>0</v>
      </c>
      <c r="BE288" s="247" t="n">
        <v>0</v>
      </c>
      <c r="BF288" s="252" t="n">
        <v>0</v>
      </c>
      <c r="BG288" s="252" t="n">
        <v>0</v>
      </c>
      <c r="BH288" s="247" t="n">
        <v>0</v>
      </c>
      <c r="BI288" s="250" t="inlineStr">
        <is>
          <t>#REF!</t>
        </is>
      </c>
      <c r="BJ288" s="251" t="inlineStr">
        <is>
          <t>#REF!</t>
        </is>
      </c>
      <c r="BK288" s="252" t="n">
        <v>0</v>
      </c>
      <c r="BL288" s="252" t="n">
        <v>0</v>
      </c>
      <c r="BM288" s="249" t="n">
        <v>0</v>
      </c>
      <c r="BN288" s="250" t="inlineStr">
        <is>
          <t>#REF!</t>
        </is>
      </c>
      <c r="BO288" s="251" t="inlineStr">
        <is>
          <t>#REF!</t>
        </is>
      </c>
      <c r="BP288" s="248" t="n">
        <v>94363.2</v>
      </c>
      <c r="BQ288" s="248" t="n">
        <v>0</v>
      </c>
      <c r="BR288" s="249" t="n">
        <v>94363.2</v>
      </c>
      <c r="BS288" s="250" t="inlineStr">
        <is>
          <t>#REF!</t>
        </is>
      </c>
      <c r="BT288" s="251">
        <f>'[2]DATA CONSOLIDADA 2018-2025 '!$BR290-'b2'!$BO288</f>
        <v/>
      </c>
      <c r="BU288" s="248" t="n">
        <v>87790.45</v>
      </c>
      <c r="BV288" s="248" t="n">
        <v>0</v>
      </c>
      <c r="BW288" s="249" t="n">
        <v>87790.45</v>
      </c>
      <c r="BX288" s="250" t="inlineStr">
        <is>
          <t>#REF!</t>
        </is>
      </c>
      <c r="BY288" s="251" t="inlineStr">
        <is>
          <t>#REF!</t>
        </is>
      </c>
      <c r="BZ288" s="248" t="n">
        <v>75883</v>
      </c>
      <c r="CA288" s="248" t="n">
        <v>0</v>
      </c>
      <c r="CB288" s="249" t="n">
        <v>75883</v>
      </c>
      <c r="CC288" s="250" t="inlineStr">
        <is>
          <t>#REF!</t>
        </is>
      </c>
      <c r="CD288" s="251">
        <f>'[2]DATA CONSOLIDADA 2018-2025 '!$CB290-'b2'!$BW288</f>
        <v/>
      </c>
      <c r="CE288" s="253" t="n">
        <v>207915</v>
      </c>
      <c r="CF288" s="253" t="n">
        <v>0</v>
      </c>
      <c r="CG288" s="254" t="n">
        <v>207915</v>
      </c>
      <c r="CH288" s="250" t="inlineStr">
        <is>
          <t>#REF!</t>
        </is>
      </c>
      <c r="CI288" s="251">
        <f>'[2]DATA CONSOLIDADA 2018-2025 '!$CG290-'b2'!$CB288</f>
        <v/>
      </c>
      <c r="CJ288" s="247" t="inlineStr">
        <is>
          <t>#REF!</t>
        </is>
      </c>
      <c r="CK288" s="247" t="n">
        <v>0</v>
      </c>
      <c r="CL288" s="247" t="n">
        <v>0</v>
      </c>
      <c r="CM288" s="247" t="n">
        <v>0</v>
      </c>
      <c r="CN288" s="247" t="inlineStr">
        <is>
          <t>#REF!</t>
        </is>
      </c>
      <c r="CO288" s="251">
        <f>'[2]DATA CONSOLIDADA 2018-2025 '!$CM290-'b2'!$CG288</f>
        <v/>
      </c>
      <c r="CP288" s="253" t="n">
        <v>0</v>
      </c>
      <c r="CQ288" s="253" t="n">
        <v>75883</v>
      </c>
      <c r="CR288" s="253" t="n">
        <v>0</v>
      </c>
      <c r="CS288" s="253" t="n">
        <v>0</v>
      </c>
      <c r="CT288" s="253" t="n">
        <v>0</v>
      </c>
      <c r="CU288" s="253" t="n">
        <v>0</v>
      </c>
      <c r="CV288" s="247" t="n">
        <v>75883</v>
      </c>
      <c r="CW288" s="247" t="n">
        <v>0</v>
      </c>
      <c r="CX288" s="247" t="n">
        <v>207915</v>
      </c>
      <c r="CY288" s="247" t="n">
        <v>0</v>
      </c>
      <c r="CZ288" s="247" t="n">
        <v>0</v>
      </c>
      <c r="DA288" s="247" t="n">
        <v>0</v>
      </c>
      <c r="DB288" s="247" t="n">
        <v>207915</v>
      </c>
      <c r="DC288" s="255" t="n">
        <v>0</v>
      </c>
      <c r="DD288" s="255" t="n">
        <v>0</v>
      </c>
      <c r="DE288" s="255" t="n">
        <v>0</v>
      </c>
      <c r="DF288" s="255" t="n">
        <v>0</v>
      </c>
      <c r="DG288" s="255" t="n">
        <v>0</v>
      </c>
      <c r="DH288" s="255" t="n">
        <v>0</v>
      </c>
      <c r="DI288" s="256" t="n">
        <v>20601460166</v>
      </c>
      <c r="DJ288" s="257" t="inlineStr">
        <is>
          <t>ASOCIACION DE PEQUEÑOS PRODUCTORES AGROPECUARIOS "25 DE DICIEMBRE"</t>
        </is>
      </c>
      <c r="DK288" s="257" t="inlineStr">
        <is>
          <t>01 Asociación</t>
        </is>
      </c>
      <c r="DL288" s="258" t="n"/>
      <c r="DM288" s="258" t="n"/>
      <c r="DN288" s="258" t="n"/>
      <c r="DO288" s="258" t="n"/>
      <c r="DP288" s="258" t="n"/>
      <c r="DQ288" s="258" t="n"/>
      <c r="DR288" s="258" t="n"/>
      <c r="DS288" s="258" t="n"/>
      <c r="DT288" s="258" t="n"/>
      <c r="DU288" s="258" t="n"/>
      <c r="DV288" s="258" t="n"/>
      <c r="DW288" s="258" t="n"/>
      <c r="DX288" s="258" t="n"/>
      <c r="DY288" s="258" t="n"/>
      <c r="DZ288" s="258" t="n"/>
      <c r="EA288" s="258" t="n"/>
      <c r="EB288" s="258" t="n"/>
      <c r="EC288" s="258" t="n"/>
      <c r="ED288" s="258" t="n"/>
      <c r="EE288" s="258" t="n"/>
    </row>
    <row r="289" ht="47.25" customHeight="1">
      <c r="A289" s="240" t="inlineStr">
        <is>
          <t>ASOCIACION DE MUJERES EMPRENDEDORAS DE NUEVO PROGRESO</t>
        </is>
      </c>
      <c r="B289" s="240" t="inlineStr">
        <is>
          <t>CACAO</t>
        </is>
      </c>
      <c r="C289" s="240" t="inlineStr">
        <is>
          <t>CACAO</t>
        </is>
      </c>
      <c r="D289" s="240" t="inlineStr">
        <is>
          <t>SAN MARTIN</t>
        </is>
      </c>
      <c r="E289" s="240" t="inlineStr">
        <is>
          <t>221002</t>
        </is>
      </c>
      <c r="F289" s="240" t="inlineStr">
        <is>
          <t>SAN MARTIN</t>
        </is>
      </c>
      <c r="G289" s="240" t="inlineStr">
        <is>
          <t>TOCACHE</t>
        </is>
      </c>
      <c r="H289" s="240" t="inlineStr">
        <is>
          <t>NUEVO PROGRESO</t>
        </is>
      </c>
      <c r="I289" s="241" t="n">
        <v>1</v>
      </c>
      <c r="J289" s="241" t="n">
        <v>1</v>
      </c>
      <c r="K289" s="241" t="n">
        <v>1</v>
      </c>
      <c r="L289" s="241" t="n"/>
      <c r="M289" s="241" t="n"/>
      <c r="N289" s="241" t="n"/>
      <c r="O289" s="241" t="n"/>
      <c r="P289" s="241" t="n"/>
      <c r="Q289" s="241" t="inlineStr">
        <is>
          <t>PAC</t>
        </is>
      </c>
      <c r="R289" s="242">
        <f>IF(I289=1,I$2,"")&amp;IF(J289=1,IF(I289=1,"-","")&amp;J$2,"")&amp;IF(K289=1,IF(OR(J289=1,I289=1),"-","")&amp;K$2,"")&amp;IF(L289=1,IF(OR(K289=1,J289=1,I289=1),"-","")&amp;L$2,"")&amp;IF(M289=1,IF(OR(L289=1,K289=1,J289=1,I289=1),"-","")&amp;M$2,"")&amp;IF(N289=1,IF(OR(M289=1,L289=1,K289=1,J289=1,I289=1),"-","")&amp;N$2,"")&amp;IF(O289=1,IF(OR(N289=1,M289=1,L289=1,K289=1,J289=1,I289=1),"-","")&amp;O$2,"")&amp;IF(P289=1,IF(I289=1," - ",IF(J289=1," - ",IF(K289=1," - ",IF(L289=1," - ",IF(M289=1," - ",IF(N289=1," - ",IF(O289=1," - ","")))))))&amp;P$2,"")</f>
        <v/>
      </c>
      <c r="S289" s="243">
        <f>SUM('b2'!$I289:$P289)</f>
        <v/>
      </c>
      <c r="T289" s="243">
        <f>IF(OR('b2'!$J289=1,'b2'!$K289=1,'b2'!$L289=1,'b2'!$M289=1,'b2'!$N289=1,'b2'!$O289=1,'b2'!$P289=1),"SI","NO")</f>
        <v/>
      </c>
      <c r="U289" s="243">
        <f>IF(OR('b2'!$K289=1,'b2'!$L289=1,'b2'!$M289=1,'b2'!$N289=1,'b2'!$O289=1,'b2'!$P289=1),"SI","NO")</f>
        <v/>
      </c>
      <c r="V289" s="244" t="n">
        <v>29</v>
      </c>
      <c r="W289" s="245" t="n">
        <v>0</v>
      </c>
      <c r="X289" s="245" t="n">
        <v>29</v>
      </c>
      <c r="Y289" s="244" t="n">
        <v>29</v>
      </c>
      <c r="Z289" s="245" t="n">
        <v>0</v>
      </c>
      <c r="AA289" s="245" t="n">
        <v>29</v>
      </c>
      <c r="AB289" s="244" t="n">
        <v>29</v>
      </c>
      <c r="AC289" s="245" t="n">
        <v>0</v>
      </c>
      <c r="AD289" s="245" t="n">
        <v>0</v>
      </c>
      <c r="AE289" s="244" t="n">
        <v>0</v>
      </c>
      <c r="AF289" s="245" t="n">
        <v>0</v>
      </c>
      <c r="AG289" s="245" t="n">
        <v>0</v>
      </c>
      <c r="AH289" s="244" t="n">
        <v>0</v>
      </c>
      <c r="AI289" s="245" t="n">
        <v>0</v>
      </c>
      <c r="AJ289" s="245" t="n">
        <v>0</v>
      </c>
      <c r="AK289" s="244" t="n">
        <v>0</v>
      </c>
      <c r="AL289" s="245" t="n">
        <v>0</v>
      </c>
      <c r="AM289" s="245" t="n">
        <v>0</v>
      </c>
      <c r="AN289" s="244" t="n">
        <v>0</v>
      </c>
      <c r="AO289" s="245" t="n">
        <v>0</v>
      </c>
      <c r="AP289" s="245" t="n">
        <v>0</v>
      </c>
      <c r="AQ289" s="244" t="n">
        <v>0</v>
      </c>
      <c r="AR289" s="244">
        <f>IF('b2'!$AQ289&gt;0,'b2'!$AQ289,IF('b2'!$AN289&gt;0,'b2'!$AN289,IF('b2'!$AK289&gt;0,'b2'!$AK289,IF('b2'!$AH289&gt;0,'b2'!$AH289,IF('b2'!$AE289&gt;0,'b2'!$AE289,IF('b2'!$AB289&gt;0,'b2'!$AB289,IF('b2'!$Y289&gt;0,'b2'!$Y289,IF('b2'!$V289&gt;0,'b2'!$V289," ---"))))))))</f>
        <v/>
      </c>
      <c r="AS289" s="246" t="n">
        <v>0</v>
      </c>
      <c r="AT289" s="246" t="n">
        <v>1</v>
      </c>
      <c r="AU289" s="246" t="n">
        <v>0</v>
      </c>
      <c r="AV289" s="246" t="n">
        <v>0</v>
      </c>
      <c r="AW289" s="246" t="n">
        <v>0</v>
      </c>
      <c r="AX289" s="246" t="n">
        <v>0</v>
      </c>
      <c r="AY289" s="246" t="n">
        <v>0</v>
      </c>
      <c r="AZ289" s="246" t="n">
        <v>0</v>
      </c>
      <c r="BA289" s="246" t="n">
        <v>0</v>
      </c>
      <c r="BB289" s="246" t="n">
        <v>0</v>
      </c>
      <c r="BC289" s="246" t="n">
        <v>0</v>
      </c>
      <c r="BD289" s="246" t="n">
        <v>0</v>
      </c>
      <c r="BE289" s="247" t="n">
        <v>0</v>
      </c>
      <c r="BF289" s="248" t="n">
        <v>9089.280000000001</v>
      </c>
      <c r="BG289" s="248" t="n">
        <v>0</v>
      </c>
      <c r="BH289" s="249" t="n">
        <v>9089.280000000001</v>
      </c>
      <c r="BI289" s="250" t="inlineStr">
        <is>
          <t>#REF!</t>
        </is>
      </c>
      <c r="BJ289" s="251" t="inlineStr">
        <is>
          <t>#REF!</t>
        </is>
      </c>
      <c r="BK289" s="248" t="n">
        <v>19627.8</v>
      </c>
      <c r="BL289" s="248" t="n">
        <v>0</v>
      </c>
      <c r="BM289" s="249" t="n">
        <v>19627.8</v>
      </c>
      <c r="BN289" s="250" t="inlineStr">
        <is>
          <t>#REF!</t>
        </is>
      </c>
      <c r="BO289" s="251" t="inlineStr">
        <is>
          <t>#REF!</t>
        </is>
      </c>
      <c r="BP289" s="248" t="n">
        <v>0</v>
      </c>
      <c r="BQ289" s="248" t="n">
        <v>0</v>
      </c>
      <c r="BR289" s="249" t="n">
        <v>0</v>
      </c>
      <c r="BS289" s="250" t="inlineStr">
        <is>
          <t>#REF!</t>
        </is>
      </c>
      <c r="BT289" s="251">
        <f>'[2]DATA CONSOLIDADA 2018-2025 '!$BR291-'b2'!$BO289</f>
        <v/>
      </c>
      <c r="BU289" s="248" t="n">
        <v>0</v>
      </c>
      <c r="BV289" s="248" t="n">
        <v>0</v>
      </c>
      <c r="BW289" s="249" t="n">
        <v>0</v>
      </c>
      <c r="BX289" s="250" t="inlineStr">
        <is>
          <t>#REF!</t>
        </is>
      </c>
      <c r="BY289" s="251" t="inlineStr">
        <is>
          <t>#REF!</t>
        </is>
      </c>
      <c r="BZ289" s="248" t="n">
        <v>0</v>
      </c>
      <c r="CA289" s="248" t="n">
        <v>0</v>
      </c>
      <c r="CB289" s="249" t="n">
        <v>0</v>
      </c>
      <c r="CC289" s="250" t="inlineStr">
        <is>
          <t>#REF!</t>
        </is>
      </c>
      <c r="CD289" s="251">
        <f>'[2]DATA CONSOLIDADA 2018-2025 '!$CB291-'b2'!$BW289</f>
        <v/>
      </c>
      <c r="CE289" s="253" t="n">
        <v>0</v>
      </c>
      <c r="CF289" s="253" t="n">
        <v>0</v>
      </c>
      <c r="CG289" s="254" t="n">
        <v>0</v>
      </c>
      <c r="CH289" s="250" t="inlineStr">
        <is>
          <t>#REF!</t>
        </is>
      </c>
      <c r="CI289" s="251">
        <f>'[2]DATA CONSOLIDADA 2018-2025 '!$CG291-'b2'!$CB289</f>
        <v/>
      </c>
      <c r="CJ289" s="247" t="inlineStr">
        <is>
          <t>#REF!</t>
        </is>
      </c>
      <c r="CK289" s="247" t="n">
        <v>0</v>
      </c>
      <c r="CL289" s="247" t="n">
        <v>0</v>
      </c>
      <c r="CM289" s="247" t="n">
        <v>0</v>
      </c>
      <c r="CN289" s="247" t="inlineStr">
        <is>
          <t>#REF!</t>
        </is>
      </c>
      <c r="CO289" s="251">
        <f>'[2]DATA CONSOLIDADA 2018-2025 '!$CM291-'b2'!$CG289</f>
        <v/>
      </c>
      <c r="CP289" s="253" t="n">
        <v>0</v>
      </c>
      <c r="CQ289" s="253" t="n">
        <v>0</v>
      </c>
      <c r="CR289" s="253" t="n">
        <v>0</v>
      </c>
      <c r="CS289" s="253" t="n">
        <v>0</v>
      </c>
      <c r="CT289" s="253" t="n">
        <v>0</v>
      </c>
      <c r="CU289" s="253" t="n">
        <v>0</v>
      </c>
      <c r="CV289" s="247" t="n">
        <v>0</v>
      </c>
      <c r="CW289" s="247" t="n">
        <v>0</v>
      </c>
      <c r="CX289" s="247" t="n">
        <v>0</v>
      </c>
      <c r="CY289" s="247" t="n">
        <v>0</v>
      </c>
      <c r="CZ289" s="247" t="n">
        <v>0</v>
      </c>
      <c r="DA289" s="247" t="n">
        <v>0</v>
      </c>
      <c r="DB289" s="247" t="n">
        <v>0</v>
      </c>
      <c r="DC289" s="255" t="n">
        <v>0</v>
      </c>
      <c r="DD289" s="255" t="n">
        <v>0</v>
      </c>
      <c r="DE289" s="255" t="n">
        <v>0</v>
      </c>
      <c r="DF289" s="255" t="n">
        <v>0</v>
      </c>
      <c r="DG289" s="255" t="n">
        <v>0</v>
      </c>
      <c r="DH289" s="255" t="n">
        <v>0</v>
      </c>
      <c r="DI289" s="256" t="n">
        <v>20542251990</v>
      </c>
      <c r="DJ289" s="257" t="inlineStr">
        <is>
          <t>ASOCIACION DE MUJERES EMPRENDEDORAS DE NUEVO PROGRESO</t>
        </is>
      </c>
      <c r="DK289" s="257" t="inlineStr">
        <is>
          <t>01 Asociación</t>
        </is>
      </c>
      <c r="DL289" s="258" t="n"/>
      <c r="DM289" s="258" t="n"/>
      <c r="DN289" s="258" t="n"/>
      <c r="DO289" s="258" t="n"/>
      <c r="DP289" s="258" t="n"/>
      <c r="DQ289" s="258" t="n"/>
      <c r="DR289" s="258" t="n"/>
      <c r="DS289" s="258" t="n"/>
      <c r="DT289" s="258" t="n"/>
      <c r="DU289" s="258" t="n"/>
      <c r="DV289" s="258" t="n"/>
      <c r="DW289" s="258" t="n"/>
      <c r="DX289" s="258" t="n"/>
      <c r="DY289" s="258" t="n"/>
      <c r="DZ289" s="258" t="n"/>
      <c r="EA289" s="258" t="n"/>
      <c r="EB289" s="258" t="n"/>
      <c r="EC289" s="258" t="n"/>
      <c r="ED289" s="258" t="n"/>
      <c r="EE289" s="258" t="n"/>
    </row>
    <row r="290" ht="47.25" customHeight="1">
      <c r="A290" s="240" t="inlineStr">
        <is>
          <t>COOPERATIVA AGROINDUSTRIAL UCHIZA LTDA</t>
        </is>
      </c>
      <c r="B290" s="240" t="inlineStr">
        <is>
          <t>CACAO</t>
        </is>
      </c>
      <c r="C290" s="240" t="inlineStr">
        <is>
          <t>CACAO</t>
        </is>
      </c>
      <c r="D290" s="240" t="inlineStr">
        <is>
          <t>SAN MARTIN</t>
        </is>
      </c>
      <c r="E290" s="240" t="inlineStr">
        <is>
          <t>221005</t>
        </is>
      </c>
      <c r="F290" s="240" t="inlineStr">
        <is>
          <t>SAN MARTIN</t>
        </is>
      </c>
      <c r="G290" s="240" t="inlineStr">
        <is>
          <t>TOCACHE</t>
        </is>
      </c>
      <c r="H290" s="240" t="inlineStr">
        <is>
          <t>UCHIZA</t>
        </is>
      </c>
      <c r="I290" s="241" t="n"/>
      <c r="J290" s="241" t="n">
        <v>1</v>
      </c>
      <c r="K290" s="241" t="n">
        <v>1</v>
      </c>
      <c r="L290" s="241" t="n"/>
      <c r="M290" s="241" t="n"/>
      <c r="N290" s="241" t="n"/>
      <c r="O290" s="241" t="n"/>
      <c r="P290" s="241" t="n"/>
      <c r="Q290" s="241" t="inlineStr">
        <is>
          <t>PAC</t>
        </is>
      </c>
      <c r="R290" s="242">
        <f>IF(I290=1,I$2,"")&amp;IF(J290=1,IF(I290=1,"-","")&amp;J$2,"")&amp;IF(K290=1,IF(OR(J290=1,I290=1),"-","")&amp;K$2,"")&amp;IF(L290=1,IF(OR(K290=1,J290=1,I290=1),"-","")&amp;L$2,"")&amp;IF(M290=1,IF(OR(L290=1,K290=1,J290=1,I290=1),"-","")&amp;M$2,"")&amp;IF(N290=1,IF(OR(M290=1,L290=1,K290=1,J290=1,I290=1),"-","")&amp;N$2,"")&amp;IF(O290=1,IF(OR(N290=1,M290=1,L290=1,K290=1,J290=1,I290=1),"-","")&amp;O$2,"")&amp;IF(P290=1,IF(I290=1," - ",IF(J290=1," - ",IF(K290=1," - ",IF(L290=1," - ",IF(M290=1," - ",IF(N290=1," - ",IF(O290=1," - ","")))))))&amp;P$2,"")</f>
        <v/>
      </c>
      <c r="S290" s="243">
        <f>SUM('b2'!$I290:$P290)</f>
        <v/>
      </c>
      <c r="T290" s="243">
        <f>IF(OR('b2'!$J290=1,'b2'!$K290=1,'b2'!$L290=1,'b2'!$M290=1,'b2'!$N290=1,'b2'!$O290=1,'b2'!$P290=1),"SI","NO")</f>
        <v/>
      </c>
      <c r="U290" s="243">
        <f>IF(OR('b2'!$K290=1,'b2'!$L290=1,'b2'!$M290=1,'b2'!$N290=1,'b2'!$O290=1,'b2'!$P290=1),"SI","NO")</f>
        <v/>
      </c>
      <c r="V290" s="244" t="n">
        <v>0</v>
      </c>
      <c r="W290" s="245" t="n">
        <v>144</v>
      </c>
      <c r="X290" s="245" t="n">
        <v>60</v>
      </c>
      <c r="Y290" s="244" t="n">
        <v>204</v>
      </c>
      <c r="Z290" s="245" t="n">
        <v>145</v>
      </c>
      <c r="AA290" s="245" t="n">
        <v>60</v>
      </c>
      <c r="AB290" s="244" t="n">
        <v>205</v>
      </c>
      <c r="AC290" s="245" t="n">
        <v>0</v>
      </c>
      <c r="AD290" s="245" t="n">
        <v>0</v>
      </c>
      <c r="AE290" s="244" t="n">
        <v>0</v>
      </c>
      <c r="AF290" s="245" t="n">
        <v>0</v>
      </c>
      <c r="AG290" s="245" t="n">
        <v>0</v>
      </c>
      <c r="AH290" s="244" t="n">
        <v>0</v>
      </c>
      <c r="AI290" s="245" t="n">
        <v>0</v>
      </c>
      <c r="AJ290" s="245" t="n">
        <v>0</v>
      </c>
      <c r="AK290" s="244" t="n">
        <v>0</v>
      </c>
      <c r="AL290" s="245" t="n">
        <v>0</v>
      </c>
      <c r="AM290" s="245" t="n">
        <v>0</v>
      </c>
      <c r="AN290" s="244" t="n">
        <v>0</v>
      </c>
      <c r="AO290" s="245" t="n">
        <v>0</v>
      </c>
      <c r="AP290" s="245" t="n">
        <v>0</v>
      </c>
      <c r="AQ290" s="244" t="n">
        <v>0</v>
      </c>
      <c r="AR290" s="244">
        <f>IF('b2'!$AQ290&gt;0,'b2'!$AQ290,IF('b2'!$AN290&gt;0,'b2'!$AN290,IF('b2'!$AK290&gt;0,'b2'!$AK290,IF('b2'!$AH290&gt;0,'b2'!$AH290,IF('b2'!$AE290&gt;0,'b2'!$AE290,IF('b2'!$AB290&gt;0,'b2'!$AB290,IF('b2'!$Y290&gt;0,'b2'!$Y290,IF('b2'!$V290&gt;0,'b2'!$V290," ---"))))))))</f>
        <v/>
      </c>
      <c r="AS290" s="246" t="n">
        <v>0</v>
      </c>
      <c r="AT290" s="246" t="n">
        <v>0</v>
      </c>
      <c r="AU290" s="246" t="n">
        <v>0</v>
      </c>
      <c r="AV290" s="246" t="n">
        <v>0</v>
      </c>
      <c r="AW290" s="246" t="n">
        <v>0</v>
      </c>
      <c r="AX290" s="246" t="n">
        <v>0</v>
      </c>
      <c r="AY290" s="246" t="n">
        <v>0</v>
      </c>
      <c r="AZ290" s="246" t="n">
        <v>0</v>
      </c>
      <c r="BA290" s="246" t="n">
        <v>0</v>
      </c>
      <c r="BB290" s="246" t="n">
        <v>0</v>
      </c>
      <c r="BC290" s="246" t="n">
        <v>0</v>
      </c>
      <c r="BD290" s="246" t="n">
        <v>0</v>
      </c>
      <c r="BE290" s="249" t="n">
        <v>0</v>
      </c>
      <c r="BF290" s="248" t="n">
        <v>480664.8</v>
      </c>
      <c r="BG290" s="248" t="n">
        <v>0</v>
      </c>
      <c r="BH290" s="249" t="n">
        <v>480664.8</v>
      </c>
      <c r="BI290" s="250" t="inlineStr">
        <is>
          <t>#REF!</t>
        </is>
      </c>
      <c r="BJ290" s="251" t="inlineStr">
        <is>
          <t>#REF!</t>
        </is>
      </c>
      <c r="BK290" s="248" t="n">
        <v>19346.96</v>
      </c>
      <c r="BL290" s="248" t="n">
        <v>0</v>
      </c>
      <c r="BM290" s="249" t="n">
        <v>19346.96</v>
      </c>
      <c r="BN290" s="250" t="inlineStr">
        <is>
          <t>#REF!</t>
        </is>
      </c>
      <c r="BO290" s="251" t="inlineStr">
        <is>
          <t>#REF!</t>
        </is>
      </c>
      <c r="BP290" s="248" t="n">
        <v>0</v>
      </c>
      <c r="BQ290" s="248" t="n">
        <v>0</v>
      </c>
      <c r="BR290" s="249" t="n">
        <v>0</v>
      </c>
      <c r="BS290" s="250" t="inlineStr">
        <is>
          <t>#REF!</t>
        </is>
      </c>
      <c r="BT290" s="251">
        <f>'[2]DATA CONSOLIDADA 2018-2025 '!$BR292-'b2'!$BO290</f>
        <v/>
      </c>
      <c r="BU290" s="248" t="n">
        <v>0</v>
      </c>
      <c r="BV290" s="248" t="n">
        <v>0</v>
      </c>
      <c r="BW290" s="249" t="n">
        <v>0</v>
      </c>
      <c r="BX290" s="250" t="inlineStr">
        <is>
          <t>#REF!</t>
        </is>
      </c>
      <c r="BY290" s="251" t="inlineStr">
        <is>
          <t>#REF!</t>
        </is>
      </c>
      <c r="BZ290" s="248" t="n">
        <v>0</v>
      </c>
      <c r="CA290" s="248" t="n">
        <v>0</v>
      </c>
      <c r="CB290" s="249" t="n">
        <v>0</v>
      </c>
      <c r="CC290" s="250" t="inlineStr">
        <is>
          <t>#REF!</t>
        </is>
      </c>
      <c r="CD290" s="251">
        <f>'[2]DATA CONSOLIDADA 2018-2025 '!$CB292-'b2'!$BW290</f>
        <v/>
      </c>
      <c r="CE290" s="253" t="n">
        <v>0</v>
      </c>
      <c r="CF290" s="253" t="n">
        <v>0</v>
      </c>
      <c r="CG290" s="254" t="n">
        <v>0</v>
      </c>
      <c r="CH290" s="250" t="inlineStr">
        <is>
          <t>#REF!</t>
        </is>
      </c>
      <c r="CI290" s="251">
        <f>'[2]DATA CONSOLIDADA 2018-2025 '!$CG292-'b2'!$CB290</f>
        <v/>
      </c>
      <c r="CJ290" s="247" t="inlineStr">
        <is>
          <t>#REF!</t>
        </is>
      </c>
      <c r="CK290" s="247" t="n">
        <v>0</v>
      </c>
      <c r="CL290" s="247" t="n">
        <v>0</v>
      </c>
      <c r="CM290" s="247" t="n">
        <v>0</v>
      </c>
      <c r="CN290" s="247" t="inlineStr">
        <is>
          <t>#REF!</t>
        </is>
      </c>
      <c r="CO290" s="251">
        <f>'[2]DATA CONSOLIDADA 2018-2025 '!$CM292-'b2'!$CG290</f>
        <v/>
      </c>
      <c r="CP290" s="253" t="n">
        <v>0</v>
      </c>
      <c r="CQ290" s="253" t="n">
        <v>0</v>
      </c>
      <c r="CR290" s="253" t="n">
        <v>0</v>
      </c>
      <c r="CS290" s="253" t="n">
        <v>0</v>
      </c>
      <c r="CT290" s="253" t="n">
        <v>0</v>
      </c>
      <c r="CU290" s="253" t="n">
        <v>0</v>
      </c>
      <c r="CV290" s="247" t="n">
        <v>0</v>
      </c>
      <c r="CW290" s="247" t="n">
        <v>0</v>
      </c>
      <c r="CX290" s="247" t="n">
        <v>0</v>
      </c>
      <c r="CY290" s="247" t="n">
        <v>0</v>
      </c>
      <c r="CZ290" s="247" t="n">
        <v>0</v>
      </c>
      <c r="DA290" s="247" t="n">
        <v>0</v>
      </c>
      <c r="DB290" s="247" t="n">
        <v>0</v>
      </c>
      <c r="DC290" s="255" t="n">
        <v>0</v>
      </c>
      <c r="DD290" s="255" t="n">
        <v>0</v>
      </c>
      <c r="DE290" s="255" t="n">
        <v>0</v>
      </c>
      <c r="DF290" s="255" t="n">
        <v>0</v>
      </c>
      <c r="DG290" s="255" t="n">
        <v>0</v>
      </c>
      <c r="DH290" s="255" t="n">
        <v>0</v>
      </c>
      <c r="DI290" s="256" t="n">
        <v>20450207544</v>
      </c>
      <c r="DJ290" s="257" t="inlineStr">
        <is>
          <t>COOPERATIVA AGROINDUSTRIAL UCHIZA LTDA</t>
        </is>
      </c>
      <c r="DK290" s="257" t="inlineStr">
        <is>
          <t>02 Cooperativa</t>
        </is>
      </c>
      <c r="DL290" s="258" t="n"/>
      <c r="DM290" s="258" t="n"/>
      <c r="DN290" s="258" t="n"/>
      <c r="DO290" s="258" t="n"/>
      <c r="DP290" s="258" t="n"/>
      <c r="DQ290" s="258" t="n"/>
      <c r="DR290" s="258" t="n"/>
      <c r="DS290" s="258" t="n"/>
      <c r="DT290" s="258" t="n"/>
      <c r="DU290" s="258" t="n"/>
      <c r="DV290" s="258" t="n"/>
      <c r="DW290" s="258" t="n"/>
      <c r="DX290" s="258" t="n"/>
      <c r="DY290" s="258" t="n"/>
      <c r="DZ290" s="258" t="n"/>
      <c r="EA290" s="258" t="n"/>
      <c r="EB290" s="258" t="n"/>
      <c r="EC290" s="258" t="n"/>
      <c r="ED290" s="258" t="n"/>
      <c r="EE290" s="258" t="n"/>
    </row>
    <row r="291" hidden="1" ht="47.25" customHeight="1">
      <c r="A291" s="240" t="inlineStr">
        <is>
          <t>COOPERATIVA DE SERVICIOS MULTIPLES ADISA NARANJOS</t>
        </is>
      </c>
      <c r="B291" s="240" t="inlineStr">
        <is>
          <t>CAFÉ</t>
        </is>
      </c>
      <c r="C291" s="240" t="inlineStr">
        <is>
          <t>CAFÉ</t>
        </is>
      </c>
      <c r="D291" s="240" t="inlineStr">
        <is>
          <t>SAN MARTIN</t>
        </is>
      </c>
      <c r="E291" s="240" t="inlineStr">
        <is>
          <t>220805</t>
        </is>
      </c>
      <c r="F291" s="240" t="inlineStr">
        <is>
          <t>SAN MARTIN</t>
        </is>
      </c>
      <c r="G291" s="240" t="inlineStr">
        <is>
          <t>RIOJA</t>
        </is>
      </c>
      <c r="H291" s="240" t="inlineStr">
        <is>
          <t>PARDO MIGUEL</t>
        </is>
      </c>
      <c r="I291" s="241" t="n">
        <v>1</v>
      </c>
      <c r="J291" s="241" t="n">
        <v>1</v>
      </c>
      <c r="K291" s="241" t="n">
        <v>1</v>
      </c>
      <c r="L291" s="241" t="n">
        <v>1</v>
      </c>
      <c r="M291" s="241" t="n">
        <v>1</v>
      </c>
      <c r="N291" s="241" t="n"/>
      <c r="O291" s="241" t="n"/>
      <c r="P291" s="241" t="n"/>
      <c r="Q291" s="241" t="inlineStr">
        <is>
          <t>PAC</t>
        </is>
      </c>
      <c r="R291" s="242">
        <f>IF(I291=1,I$2,"")&amp;IF(J291=1,IF(I291=1,"-","")&amp;J$2,"")&amp;IF(K291=1,IF(OR(J291=1,I291=1),"-","")&amp;K$2,"")&amp;IF(L291=1,IF(OR(K291=1,J291=1,I291=1),"-","")&amp;L$2,"")&amp;IF(M291=1,IF(OR(L291=1,K291=1,J291=1,I291=1),"-","")&amp;M$2,"")&amp;IF(N291=1,IF(OR(M291=1,L291=1,K291=1,J291=1,I291=1),"-","")&amp;N$2,"")&amp;IF(O291=1,IF(OR(N291=1,M291=1,L291=1,K291=1,J291=1,I291=1),"-","")&amp;O$2,"")&amp;IF(P291=1,IF(I291=1," - ",IF(J291=1," - ",IF(K291=1," - ",IF(L291=1," - ",IF(M291=1," - ",IF(N291=1," - ",IF(O291=1," - ","")))))))&amp;P$2,"")</f>
        <v/>
      </c>
      <c r="S291" s="243">
        <f>SUM('b2'!$I291:$P291)</f>
        <v/>
      </c>
      <c r="T291" s="243">
        <f>IF(OR('b2'!$J291=1,'b2'!$K291=1,'b2'!$L291=1,'b2'!$M291=1,'b2'!$N291=1,'b2'!$O291=1,'b2'!$P291=1),"SI","NO")</f>
        <v/>
      </c>
      <c r="U291" s="243">
        <f>IF(OR('b2'!$K291=1,'b2'!$L291=1,'b2'!$M291=1,'b2'!$N291=1,'b2'!$O291=1,'b2'!$P291=1),"SI","NO")</f>
        <v/>
      </c>
      <c r="V291" s="244" t="n">
        <v>139</v>
      </c>
      <c r="W291" s="245" t="n">
        <v>112</v>
      </c>
      <c r="X291" s="245" t="n">
        <v>25</v>
      </c>
      <c r="Y291" s="244" t="n">
        <v>137</v>
      </c>
      <c r="Z291" s="245" t="n">
        <v>121</v>
      </c>
      <c r="AA291" s="245" t="n">
        <v>25</v>
      </c>
      <c r="AB291" s="244" t="n">
        <v>146</v>
      </c>
      <c r="AC291" s="245" t="n">
        <v>142</v>
      </c>
      <c r="AD291" s="245" t="n">
        <v>27</v>
      </c>
      <c r="AE291" s="244" t="n">
        <v>169</v>
      </c>
      <c r="AF291" s="245" t="n">
        <v>123</v>
      </c>
      <c r="AG291" s="245" t="n">
        <v>25</v>
      </c>
      <c r="AH291" s="244" t="n">
        <v>148</v>
      </c>
      <c r="AI291" s="245" t="n">
        <v>0</v>
      </c>
      <c r="AJ291" s="245" t="n">
        <v>0</v>
      </c>
      <c r="AK291" s="244" t="n">
        <v>0</v>
      </c>
      <c r="AL291" s="245" t="n">
        <v>0</v>
      </c>
      <c r="AM291" s="245" t="n">
        <v>0</v>
      </c>
      <c r="AN291" s="244" t="n">
        <v>0</v>
      </c>
      <c r="AO291" s="245" t="n">
        <v>0</v>
      </c>
      <c r="AP291" s="245" t="n">
        <v>0</v>
      </c>
      <c r="AQ291" s="244" t="n">
        <v>0</v>
      </c>
      <c r="AR291" s="244">
        <f>IF('b2'!$AQ291&gt;0,'b2'!$AQ291,IF('b2'!$AN291&gt;0,'b2'!$AN291,IF('b2'!$AK291&gt;0,'b2'!$AK291,IF('b2'!$AH291&gt;0,'b2'!$AH291,IF('b2'!$AE291&gt;0,'b2'!$AE291,IF('b2'!$AB291&gt;0,'b2'!$AB291,IF('b2'!$Y291&gt;0,'b2'!$Y291,IF('b2'!$V291&gt;0,'b2'!$V291," ---"))))))))</f>
        <v/>
      </c>
      <c r="AS291" s="246" t="n">
        <v>0</v>
      </c>
      <c r="AT291" s="246" t="n">
        <v>0</v>
      </c>
      <c r="AU291" s="246" t="n">
        <v>26</v>
      </c>
      <c r="AV291" s="246" t="n">
        <v>7</v>
      </c>
      <c r="AW291" s="246" t="n">
        <v>18</v>
      </c>
      <c r="AX291" s="246" t="n">
        <v>1</v>
      </c>
      <c r="AY291" s="246" t="n">
        <v>0</v>
      </c>
      <c r="AZ291" s="246" t="n">
        <v>0</v>
      </c>
      <c r="BA291" s="246" t="n">
        <v>0</v>
      </c>
      <c r="BB291" s="246" t="n">
        <v>0</v>
      </c>
      <c r="BC291" s="246" t="n">
        <v>0</v>
      </c>
      <c r="BD291" s="246" t="n">
        <v>0</v>
      </c>
      <c r="BE291" s="247" t="n">
        <v>0</v>
      </c>
      <c r="BF291" s="248" t="n">
        <v>236440</v>
      </c>
      <c r="BG291" s="248" t="n">
        <v>0</v>
      </c>
      <c r="BH291" s="249" t="n">
        <v>236440</v>
      </c>
      <c r="BI291" s="250" t="inlineStr">
        <is>
          <t>#REF!</t>
        </is>
      </c>
      <c r="BJ291" s="251" t="inlineStr">
        <is>
          <t>#REF!</t>
        </is>
      </c>
      <c r="BK291" s="248" t="n">
        <v>111034.44</v>
      </c>
      <c r="BL291" s="248" t="n">
        <v>0</v>
      </c>
      <c r="BM291" s="249" t="n">
        <v>111034.44</v>
      </c>
      <c r="BN291" s="250" t="inlineStr">
        <is>
          <t>#REF!</t>
        </is>
      </c>
      <c r="BO291" s="251" t="inlineStr">
        <is>
          <t>#REF!</t>
        </is>
      </c>
      <c r="BP291" s="248" t="n">
        <v>185789.78</v>
      </c>
      <c r="BQ291" s="248" t="n">
        <v>826441.95</v>
      </c>
      <c r="BR291" s="249" t="n">
        <v>1012231.73</v>
      </c>
      <c r="BS291" s="250" t="inlineStr">
        <is>
          <t>#REF!</t>
        </is>
      </c>
      <c r="BT291" s="251">
        <f>'[2]DATA CONSOLIDADA 2018-2025 '!$BR293-'b2'!$BO291</f>
        <v/>
      </c>
      <c r="BU291" s="248" t="n">
        <v>4360</v>
      </c>
      <c r="BV291" s="248" t="n">
        <v>462189.05</v>
      </c>
      <c r="BW291" s="249" t="n">
        <v>466549.05</v>
      </c>
      <c r="BX291" s="250" t="inlineStr">
        <is>
          <t>#REF!</t>
        </is>
      </c>
      <c r="BY291" s="251" t="inlineStr">
        <is>
          <t>#REF!</t>
        </is>
      </c>
      <c r="BZ291" s="248" t="n">
        <v>0</v>
      </c>
      <c r="CA291" s="248" t="n">
        <v>0</v>
      </c>
      <c r="CB291" s="249" t="n">
        <v>0</v>
      </c>
      <c r="CC291" s="250" t="inlineStr">
        <is>
          <t>#REF!</t>
        </is>
      </c>
      <c r="CD291" s="251">
        <f>'[2]DATA CONSOLIDADA 2018-2025 '!$CB293-'b2'!$BW291</f>
        <v/>
      </c>
      <c r="CE291" s="253" t="n">
        <v>0</v>
      </c>
      <c r="CF291" s="253" t="n">
        <v>0</v>
      </c>
      <c r="CG291" s="254" t="n">
        <v>0</v>
      </c>
      <c r="CH291" s="250" t="inlineStr">
        <is>
          <t>#REF!</t>
        </is>
      </c>
      <c r="CI291" s="251">
        <f>'[2]DATA CONSOLIDADA 2018-2025 '!$CG293-'b2'!$CB291</f>
        <v/>
      </c>
      <c r="CJ291" s="247" t="inlineStr">
        <is>
          <t>#REF!</t>
        </is>
      </c>
      <c r="CK291" s="247" t="n">
        <v>0</v>
      </c>
      <c r="CL291" s="247" t="n">
        <v>0</v>
      </c>
      <c r="CM291" s="247" t="n">
        <v>0</v>
      </c>
      <c r="CN291" s="247" t="inlineStr">
        <is>
          <t>#REF!</t>
        </is>
      </c>
      <c r="CO291" s="251">
        <f>'[2]DATA CONSOLIDADA 2018-2025 '!$CM293-'b2'!$CG291</f>
        <v/>
      </c>
      <c r="CP291" s="253" t="n">
        <v>0</v>
      </c>
      <c r="CQ291" s="253" t="n">
        <v>0</v>
      </c>
      <c r="CR291" s="253" t="n">
        <v>0</v>
      </c>
      <c r="CS291" s="253" t="n">
        <v>0</v>
      </c>
      <c r="CT291" s="253" t="n">
        <v>0</v>
      </c>
      <c r="CU291" s="253" t="n">
        <v>0</v>
      </c>
      <c r="CV291" s="247" t="n">
        <v>0</v>
      </c>
      <c r="CW291" s="247" t="n">
        <v>0</v>
      </c>
      <c r="CX291" s="247" t="n">
        <v>0</v>
      </c>
      <c r="CY291" s="247" t="n">
        <v>0</v>
      </c>
      <c r="CZ291" s="247" t="n">
        <v>0</v>
      </c>
      <c r="DA291" s="247" t="n">
        <v>0</v>
      </c>
      <c r="DB291" s="247" t="n">
        <v>0</v>
      </c>
      <c r="DC291" s="255" t="n">
        <v>0</v>
      </c>
      <c r="DD291" s="255" t="n">
        <v>0</v>
      </c>
      <c r="DE291" s="255" t="n">
        <v>0</v>
      </c>
      <c r="DF291" s="255" t="n">
        <v>0</v>
      </c>
      <c r="DG291" s="255" t="n">
        <v>0</v>
      </c>
      <c r="DH291" s="255" t="n">
        <v>0</v>
      </c>
      <c r="DI291" s="256" t="n">
        <v>20531405723</v>
      </c>
      <c r="DJ291" s="257" t="inlineStr">
        <is>
          <t>COOPERATIVA DE SERVICIOS MULTIPLES ADISA NARANJOS</t>
        </is>
      </c>
      <c r="DK291" s="257" t="inlineStr">
        <is>
          <t>02 Cooperativa</t>
        </is>
      </c>
      <c r="DL291" s="258" t="n"/>
      <c r="DM291" s="258" t="n"/>
      <c r="DN291" s="258" t="n"/>
      <c r="DO291" s="258" t="n"/>
      <c r="DP291" s="258" t="n"/>
      <c r="DQ291" s="258" t="n"/>
      <c r="DR291" s="258" t="n"/>
      <c r="DS291" s="258" t="n"/>
      <c r="DT291" s="258" t="n"/>
      <c r="DU291" s="258" t="n"/>
      <c r="DV291" s="258" t="n"/>
      <c r="DW291" s="258" t="n"/>
      <c r="DX291" s="258" t="n"/>
      <c r="DY291" s="258" t="n"/>
      <c r="DZ291" s="258" t="n"/>
      <c r="EA291" s="258" t="n"/>
      <c r="EB291" s="258" t="n"/>
      <c r="EC291" s="258" t="n"/>
      <c r="ED291" s="258" t="n"/>
      <c r="EE291" s="258" t="n"/>
    </row>
    <row r="292" ht="47.25" customHeight="1">
      <c r="A292" s="240" t="inlineStr">
        <is>
          <t>COOPERATIVA AGRARIA NUEVO AMANECER LTDA.</t>
        </is>
      </c>
      <c r="B292" s="240" t="inlineStr">
        <is>
          <t>CACAO</t>
        </is>
      </c>
      <c r="C292" s="240" t="inlineStr">
        <is>
          <t>CACAO</t>
        </is>
      </c>
      <c r="D292" s="240" t="inlineStr">
        <is>
          <t>SAN MARTIN</t>
        </is>
      </c>
      <c r="E292" s="240" t="inlineStr">
        <is>
          <t>220503</t>
        </is>
      </c>
      <c r="F292" s="240" t="inlineStr">
        <is>
          <t>SAN MARTIN</t>
        </is>
      </c>
      <c r="G292" s="240" t="inlineStr">
        <is>
          <t>LAMAS</t>
        </is>
      </c>
      <c r="H292" s="240" t="inlineStr">
        <is>
          <t>BARRANQUITA</t>
        </is>
      </c>
      <c r="I292" s="241" t="n">
        <v>1</v>
      </c>
      <c r="J292" s="241" t="n">
        <v>1</v>
      </c>
      <c r="K292" s="241" t="n">
        <v>1</v>
      </c>
      <c r="L292" s="241" t="n">
        <v>1</v>
      </c>
      <c r="M292" s="241" t="n">
        <v>1</v>
      </c>
      <c r="N292" s="241" t="n">
        <v>1</v>
      </c>
      <c r="O292" s="241" t="n"/>
      <c r="P292" s="241" t="n"/>
      <c r="Q292" s="241" t="inlineStr">
        <is>
          <t>PAC</t>
        </is>
      </c>
      <c r="R292" s="242">
        <f>IF(I292=1,I$2,"")&amp;IF(J292=1,IF(I292=1,"-","")&amp;J$2,"")&amp;IF(K292=1,IF(OR(J292=1,I292=1),"-","")&amp;K$2,"")&amp;IF(L292=1,IF(OR(K292=1,J292=1,I292=1),"-","")&amp;L$2,"")&amp;IF(M292=1,IF(OR(L292=1,K292=1,J292=1,I292=1),"-","")&amp;M$2,"")&amp;IF(N292=1,IF(OR(M292=1,L292=1,K292=1,J292=1,I292=1),"-","")&amp;N$2,"")&amp;IF(O292=1,IF(OR(N292=1,M292=1,L292=1,K292=1,J292=1,I292=1),"-","")&amp;O$2,"")&amp;IF(P292=1,IF(I292=1," - ",IF(J292=1," - ",IF(K292=1," - ",IF(L292=1," - ",IF(M292=1," - ",IF(N292=1," - ",IF(O292=1," - ","")))))))&amp;P$2,"")</f>
        <v/>
      </c>
      <c r="S292" s="243">
        <f>SUM('b2'!$I292:$P292)</f>
        <v/>
      </c>
      <c r="T292" s="243">
        <f>IF(OR('b2'!$J292=1,'b2'!$K292=1,'b2'!$L292=1,'b2'!$M292=1,'b2'!$N292=1,'b2'!$O292=1,'b2'!$P292=1),"SI","NO")</f>
        <v/>
      </c>
      <c r="U292" s="243">
        <f>IF(OR('b2'!$K292=1,'b2'!$L292=1,'b2'!$M292=1,'b2'!$N292=1,'b2'!$O292=1,'b2'!$P292=1),"SI","NO")</f>
        <v/>
      </c>
      <c r="V292" s="244" t="n">
        <v>117</v>
      </c>
      <c r="W292" s="245" t="n">
        <v>14</v>
      </c>
      <c r="X292" s="245" t="n">
        <v>7</v>
      </c>
      <c r="Y292" s="244" t="n">
        <v>21</v>
      </c>
      <c r="Z292" s="245" t="n">
        <v>116</v>
      </c>
      <c r="AA292" s="245" t="n">
        <v>23</v>
      </c>
      <c r="AB292" s="244" t="n">
        <v>139</v>
      </c>
      <c r="AC292" s="245" t="n">
        <v>115</v>
      </c>
      <c r="AD292" s="245" t="n">
        <v>24</v>
      </c>
      <c r="AE292" s="244" t="n">
        <v>139</v>
      </c>
      <c r="AF292" s="245" t="n">
        <v>115</v>
      </c>
      <c r="AG292" s="245" t="n">
        <v>24</v>
      </c>
      <c r="AH292" s="244" t="n">
        <v>139</v>
      </c>
      <c r="AI292" s="245" t="n">
        <v>115</v>
      </c>
      <c r="AJ292" s="245" t="n">
        <v>24</v>
      </c>
      <c r="AK292" s="244" t="n">
        <v>139</v>
      </c>
      <c r="AL292" s="245" t="n">
        <v>0</v>
      </c>
      <c r="AM292" s="245" t="n">
        <v>0</v>
      </c>
      <c r="AN292" s="244" t="n">
        <v>0</v>
      </c>
      <c r="AO292" s="245" t="n">
        <v>0</v>
      </c>
      <c r="AP292" s="245" t="n">
        <v>0</v>
      </c>
      <c r="AQ292" s="244" t="n">
        <v>0</v>
      </c>
      <c r="AR292" s="244">
        <f>IF('b2'!$AQ292&gt;0,'b2'!$AQ292,IF('b2'!$AN292&gt;0,'b2'!$AN292,IF('b2'!$AK292&gt;0,'b2'!$AK292,IF('b2'!$AH292&gt;0,'b2'!$AH292,IF('b2'!$AE292&gt;0,'b2'!$AE292,IF('b2'!$AB292&gt;0,'b2'!$AB292,IF('b2'!$Y292&gt;0,'b2'!$Y292,IF('b2'!$V292&gt;0,'b2'!$V292," ---"))))))))</f>
        <v/>
      </c>
      <c r="AS292" s="246" t="n">
        <v>0</v>
      </c>
      <c r="AT292" s="246" t="n">
        <v>0</v>
      </c>
      <c r="AU292" s="246" t="n">
        <v>29</v>
      </c>
      <c r="AV292" s="246" t="n">
        <v>11</v>
      </c>
      <c r="AW292" s="246" t="n">
        <v>25</v>
      </c>
      <c r="AX292" s="246" t="n">
        <v>6</v>
      </c>
      <c r="AY292" s="246" t="n">
        <v>21</v>
      </c>
      <c r="AZ292" s="246" t="n">
        <v>5</v>
      </c>
      <c r="BA292" s="246" t="n">
        <v>0</v>
      </c>
      <c r="BB292" s="246" t="n">
        <v>0</v>
      </c>
      <c r="BC292" s="246" t="n">
        <v>0</v>
      </c>
      <c r="BD292" s="246" t="n">
        <v>0</v>
      </c>
      <c r="BE292" s="247" t="n">
        <v>0</v>
      </c>
      <c r="BF292" s="248" t="n">
        <v>238771.31</v>
      </c>
      <c r="BG292" s="248" t="n">
        <v>0</v>
      </c>
      <c r="BH292" s="249" t="n">
        <v>238771.31</v>
      </c>
      <c r="BI292" s="250" t="inlineStr">
        <is>
          <t>#REF!</t>
        </is>
      </c>
      <c r="BJ292" s="251" t="inlineStr">
        <is>
          <t>#REF!</t>
        </is>
      </c>
      <c r="BK292" s="248" t="n">
        <v>318916.71</v>
      </c>
      <c r="BL292" s="248" t="n">
        <v>0</v>
      </c>
      <c r="BM292" s="249" t="n">
        <v>318916.71</v>
      </c>
      <c r="BN292" s="250" t="inlineStr">
        <is>
          <t>#REF!</t>
        </is>
      </c>
      <c r="BO292" s="251" t="inlineStr">
        <is>
          <t>#REF!</t>
        </is>
      </c>
      <c r="BP292" s="248" t="n">
        <v>1054461.65</v>
      </c>
      <c r="BQ292" s="248" t="n">
        <v>0</v>
      </c>
      <c r="BR292" s="249" t="n">
        <v>1054461.65</v>
      </c>
      <c r="BS292" s="250" t="inlineStr">
        <is>
          <t>#REF!</t>
        </is>
      </c>
      <c r="BT292" s="251">
        <f>'[2]DATA CONSOLIDADA 2018-2025 '!$BR294-'b2'!$BO292</f>
        <v/>
      </c>
      <c r="BU292" s="248" t="n">
        <v>4331730.9</v>
      </c>
      <c r="BV292" s="248" t="n">
        <v>0</v>
      </c>
      <c r="BW292" s="249" t="n">
        <v>4331730.9</v>
      </c>
      <c r="BX292" s="250" t="inlineStr">
        <is>
          <t>#REF!</t>
        </is>
      </c>
      <c r="BY292" s="251" t="inlineStr">
        <is>
          <t>#REF!</t>
        </is>
      </c>
      <c r="BZ292" s="248" t="n">
        <v>1204863.18</v>
      </c>
      <c r="CA292" s="248" t="n">
        <v>0</v>
      </c>
      <c r="CB292" s="249" t="n">
        <v>1204863.18</v>
      </c>
      <c r="CC292" s="250" t="inlineStr">
        <is>
          <t>#REF!</t>
        </is>
      </c>
      <c r="CD292" s="251">
        <f>'[2]DATA CONSOLIDADA 2018-2025 '!$CB294-'b2'!$BW292</f>
        <v/>
      </c>
      <c r="CE292" s="253" t="n">
        <v>0</v>
      </c>
      <c r="CF292" s="253" t="n">
        <v>0</v>
      </c>
      <c r="CG292" s="254" t="n">
        <v>0</v>
      </c>
      <c r="CH292" s="250" t="inlineStr">
        <is>
          <t>#REF!</t>
        </is>
      </c>
      <c r="CI292" s="251">
        <f>'[2]DATA CONSOLIDADA 2018-2025 '!$CG294-'b2'!$CB292</f>
        <v/>
      </c>
      <c r="CJ292" s="247" t="inlineStr">
        <is>
          <t>#REF!</t>
        </is>
      </c>
      <c r="CK292" s="247" t="n">
        <v>0</v>
      </c>
      <c r="CL292" s="247" t="n">
        <v>0</v>
      </c>
      <c r="CM292" s="247" t="n">
        <v>0</v>
      </c>
      <c r="CN292" s="247" t="inlineStr">
        <is>
          <t>#REF!</t>
        </is>
      </c>
      <c r="CO292" s="251">
        <f>'[2]DATA CONSOLIDADA 2018-2025 '!$CM294-'b2'!$CG292</f>
        <v/>
      </c>
      <c r="CP292" s="253" t="n">
        <v>0</v>
      </c>
      <c r="CQ292" s="253" t="n">
        <v>0</v>
      </c>
      <c r="CR292" s="253" t="n">
        <v>0</v>
      </c>
      <c r="CS292" s="253" t="n">
        <v>1204863.175</v>
      </c>
      <c r="CT292" s="253" t="n">
        <v>0</v>
      </c>
      <c r="CU292" s="253" t="n">
        <v>0</v>
      </c>
      <c r="CV292" s="247" t="n">
        <v>1204863.175</v>
      </c>
      <c r="CW292" s="247" t="n">
        <v>0</v>
      </c>
      <c r="CX292" s="247" t="n">
        <v>0</v>
      </c>
      <c r="CY292" s="247" t="n">
        <v>0</v>
      </c>
      <c r="CZ292" s="247" t="n">
        <v>0</v>
      </c>
      <c r="DA292" s="247" t="n">
        <v>0</v>
      </c>
      <c r="DB292" s="247" t="n">
        <v>0</v>
      </c>
      <c r="DC292" s="255" t="n">
        <v>0</v>
      </c>
      <c r="DD292" s="255" t="n">
        <v>0</v>
      </c>
      <c r="DE292" s="255" t="n">
        <v>0</v>
      </c>
      <c r="DF292" s="255" t="n">
        <v>0</v>
      </c>
      <c r="DG292" s="255" t="n">
        <v>0</v>
      </c>
      <c r="DH292" s="255" t="n">
        <v>0</v>
      </c>
      <c r="DI292" s="256" t="n">
        <v>20493934822</v>
      </c>
      <c r="DJ292" s="257" t="inlineStr">
        <is>
          <t>COOPERATIVA AGRARIA NUEVO AMANECER LTDA.</t>
        </is>
      </c>
      <c r="DK292" s="257" t="inlineStr">
        <is>
          <t>02 Cooperativa</t>
        </is>
      </c>
      <c r="DL292" s="258" t="n"/>
      <c r="DM292" s="258" t="n"/>
      <c r="DN292" s="258" t="n"/>
      <c r="DO292" s="258" t="n"/>
      <c r="DP292" s="258" t="n"/>
      <c r="DQ292" s="258" t="n"/>
      <c r="DR292" s="258" t="n"/>
      <c r="DS292" s="258" t="n"/>
      <c r="DT292" s="258" t="n"/>
      <c r="DU292" s="258" t="n"/>
      <c r="DV292" s="258" t="n"/>
      <c r="DW292" s="258" t="n"/>
      <c r="DX292" s="258" t="n"/>
      <c r="DY292" s="258" t="n"/>
      <c r="DZ292" s="258" t="n"/>
      <c r="EA292" s="258" t="n"/>
      <c r="EB292" s="258" t="n"/>
      <c r="EC292" s="258" t="n"/>
      <c r="ED292" s="258" t="n"/>
      <c r="EE292" s="258" t="n"/>
    </row>
    <row r="293" ht="47.25" customHeight="1">
      <c r="A293" s="240" t="inlineStr">
        <is>
          <t>ASOCIACIÓN DE PRODUCTORES DE CACAO ORGANICO PUSHARO MANU</t>
        </is>
      </c>
      <c r="B293" s="240" t="inlineStr">
        <is>
          <t>CACAO</t>
        </is>
      </c>
      <c r="C293" s="240" t="inlineStr">
        <is>
          <t>CACAO</t>
        </is>
      </c>
      <c r="D293" s="240" t="inlineStr">
        <is>
          <t>MADRE DE DIOS</t>
        </is>
      </c>
      <c r="E293" s="240" t="inlineStr">
        <is>
          <t>170201</t>
        </is>
      </c>
      <c r="F293" s="240" t="inlineStr">
        <is>
          <t>MADRE DE DIOS</t>
        </is>
      </c>
      <c r="G293" s="240" t="inlineStr">
        <is>
          <t>MANU</t>
        </is>
      </c>
      <c r="H293" s="240" t="inlineStr">
        <is>
          <t>MANU</t>
        </is>
      </c>
      <c r="I293" s="241" t="n"/>
      <c r="J293" s="241" t="n"/>
      <c r="K293" s="241" t="n"/>
      <c r="L293" s="241" t="n"/>
      <c r="M293" s="241" t="n"/>
      <c r="N293" s="241" t="n"/>
      <c r="O293" s="241" t="n">
        <v>1</v>
      </c>
      <c r="P293" s="241" t="n">
        <v>1</v>
      </c>
      <c r="Q293" s="241" t="inlineStr">
        <is>
          <t>PAC</t>
        </is>
      </c>
      <c r="R293" s="242">
        <f>IF(I293=1,I$2,"")&amp;IF(J293=1,IF(I293=1,"-","")&amp;J$2,"")&amp;IF(K293=1,IF(OR(J293=1,I293=1),"-","")&amp;K$2,"")&amp;IF(L293=1,IF(OR(K293=1,J293=1,I293=1),"-","")&amp;L$2,"")&amp;IF(M293=1,IF(OR(L293=1,K293=1,J293=1,I293=1),"-","")&amp;M$2,"")&amp;IF(N293=1,IF(OR(M293=1,L293=1,K293=1,J293=1,I293=1),"-","")&amp;N$2,"")&amp;IF(O293=1,IF(OR(N293=1,M293=1,L293=1,K293=1,J293=1,I293=1),"-","")&amp;O$2,"")&amp;IF(P293=1,IF(I293=1," - ",IF(J293=1," - ",IF(K293=1," - ",IF(L293=1," - ",IF(M293=1," - ",IF(N293=1," - ",IF(O293=1," - ","")))))))&amp;P$2,"")</f>
        <v/>
      </c>
      <c r="S293" s="243">
        <f>SUM('b2'!$I293:$P293)</f>
        <v/>
      </c>
      <c r="T293" s="243">
        <f>IF(OR('b2'!$J293=1,'b2'!$K293=1,'b2'!$L293=1,'b2'!$M293=1,'b2'!$N293=1,'b2'!$O293=1,'b2'!$P293=1),"SI","NO")</f>
        <v/>
      </c>
      <c r="U293" s="243">
        <f>IF(OR('b2'!$K293=1,'b2'!$L293=1,'b2'!$M293=1,'b2'!$N293=1,'b2'!$O293=1,'b2'!$P293=1),"SI","NO")</f>
        <v/>
      </c>
      <c r="V293" s="244" t="n">
        <v>0</v>
      </c>
      <c r="W293" s="245" t="n">
        <v>0</v>
      </c>
      <c r="X293" s="245" t="n">
        <v>0</v>
      </c>
      <c r="Y293" s="244" t="n">
        <v>0</v>
      </c>
      <c r="Z293" s="245" t="n">
        <v>0</v>
      </c>
      <c r="AA293" s="245" t="n">
        <v>0</v>
      </c>
      <c r="AB293" s="244" t="n">
        <v>0</v>
      </c>
      <c r="AC293" s="245" t="n">
        <v>0</v>
      </c>
      <c r="AD293" s="245" t="n">
        <v>0</v>
      </c>
      <c r="AE293" s="244" t="n">
        <v>0</v>
      </c>
      <c r="AF293" s="245" t="n">
        <v>0</v>
      </c>
      <c r="AG293" s="245" t="n">
        <v>0</v>
      </c>
      <c r="AH293" s="244" t="n">
        <v>0</v>
      </c>
      <c r="AI293" s="245" t="n">
        <v>0</v>
      </c>
      <c r="AJ293" s="245" t="n">
        <v>0</v>
      </c>
      <c r="AK293" s="244" t="n">
        <v>0</v>
      </c>
      <c r="AL293" s="245" t="n">
        <v>19</v>
      </c>
      <c r="AM293" s="245" t="n">
        <v>6</v>
      </c>
      <c r="AN293" s="244" t="n">
        <v>25</v>
      </c>
      <c r="AO293" s="245" t="n">
        <v>20</v>
      </c>
      <c r="AP293" s="245" t="n">
        <v>5</v>
      </c>
      <c r="AQ293" s="244" t="n">
        <v>25</v>
      </c>
      <c r="AR293" s="244">
        <f>IF('b2'!$AQ293&gt;0,'b2'!$AQ293,IF('b2'!$AN293&gt;0,'b2'!$AN293,IF('b2'!$AK293&gt;0,'b2'!$AK293,IF('b2'!$AH293&gt;0,'b2'!$AH293,IF('b2'!$AE293&gt;0,'b2'!$AE293,IF('b2'!$AB293&gt;0,'b2'!$AB293,IF('b2'!$Y293&gt;0,'b2'!$Y293,IF('b2'!$V293&gt;0,'b2'!$V293," ---"))))))))</f>
        <v/>
      </c>
      <c r="AS293" s="246" t="n">
        <v>0</v>
      </c>
      <c r="AT293" s="246" t="n">
        <v>0</v>
      </c>
      <c r="AU293" s="246" t="n">
        <v>0</v>
      </c>
      <c r="AV293" s="246" t="n">
        <v>0</v>
      </c>
      <c r="AW293" s="246" t="n">
        <v>0</v>
      </c>
      <c r="AX293" s="246" t="n">
        <v>0</v>
      </c>
      <c r="AY293" s="246" t="n">
        <v>0</v>
      </c>
      <c r="AZ293" s="246" t="n">
        <v>0</v>
      </c>
      <c r="BA293" s="246" t="n">
        <v>41</v>
      </c>
      <c r="BB293" s="246" t="n">
        <v>0</v>
      </c>
      <c r="BC293" s="246" t="n">
        <v>14</v>
      </c>
      <c r="BD293" s="246" t="n">
        <v>0</v>
      </c>
      <c r="BE293" s="247" t="n">
        <v>0</v>
      </c>
      <c r="BF293" s="252" t="n">
        <v>0</v>
      </c>
      <c r="BG293" s="252" t="n">
        <v>0</v>
      </c>
      <c r="BH293" s="247" t="n">
        <v>0</v>
      </c>
      <c r="BI293" s="250">
        <f>IF('[2]DATA CONSOLIDADA 2018-2025 '!$BH483&gt;'[2]DATA CONSOLIDADA 2018-2025 '!$AN483,"Incremento",IF('[2]DATA CONSOLIDADA 2018-2025 '!$AN483='[2]DATA CONSOLIDADA 2018-2025 '!$BH483,"Sin incremento",IF('[2]DATA CONSOLIDADA 2018-2025 '!$BH483&lt;'[2]DATA CONSOLIDADA 2018-2025 '!$AN483,"Disminución"," ---")))</f>
        <v/>
      </c>
      <c r="BJ293" s="251">
        <f>'[2]DATA CONSOLIDADA 2018-2025 '!$BH483-'[2]DATA CONSOLIDADA 2018-2025 '!$BE483</f>
        <v/>
      </c>
      <c r="BK293" s="252" t="n">
        <v>0</v>
      </c>
      <c r="BL293" s="252" t="n">
        <v>0</v>
      </c>
      <c r="BM293" s="247" t="n">
        <v>0</v>
      </c>
      <c r="BN293" s="250">
        <f>IF('[2]DATA CONSOLIDADA 2018-2025 '!$BM483&gt;'[2]DATA CONSOLIDADA 2018-2025 '!$BH483,"Incremento",IF('[2]DATA CONSOLIDADA 2018-2025 '!$BH483='[2]DATA CONSOLIDADA 2018-2025 '!$BM483,"Sin incremento",IF('[2]DATA CONSOLIDADA 2018-2025 '!$BM483&lt;'[2]DATA CONSOLIDADA 2018-2025 '!$BH483,"Disminución"," ---")))</f>
        <v/>
      </c>
      <c r="BO293" s="251">
        <f>'[2]DATA CONSOLIDADA 2018-2025 '!$BM483-'[2]DATA CONSOLIDADA 2018-2025 '!$BH483</f>
        <v/>
      </c>
      <c r="BP293" s="248" t="n">
        <v>0</v>
      </c>
      <c r="BQ293" s="248" t="n">
        <v>0</v>
      </c>
      <c r="BR293" s="249" t="n">
        <v>0</v>
      </c>
      <c r="BS293" s="250">
        <f>IF('[2]DATA CONSOLIDADA 2018-2025 '!$BR483&gt;'[2]DATA CONSOLIDADA 2018-2025 '!$BM483,"Incremento",IF('[2]DATA CONSOLIDADA 2018-2025 '!$BM483='[2]DATA CONSOLIDADA 2018-2025 '!$BR483,"Sin incremento",IF('[2]DATA CONSOLIDADA 2018-2025 '!$BR483&lt;'[2]DATA CONSOLIDADA 2018-2025 '!$BM483,"Disminución"," ---")))</f>
        <v/>
      </c>
      <c r="BT293" s="251">
        <f>'[2]DATA CONSOLIDADA 2018-2025 '!$BR295-'b2'!$BO293</f>
        <v/>
      </c>
      <c r="BU293" s="252" t="n">
        <v>0</v>
      </c>
      <c r="BV293" s="248" t="n">
        <v>0</v>
      </c>
      <c r="BW293" s="249" t="n">
        <v>0</v>
      </c>
      <c r="BX293" s="250">
        <f>IF('[2]DATA CONSOLIDADA 2018-2025 '!$BW483&gt;'[2]DATA CONSOLIDADA 2018-2025 '!$BR483,"Incremento",IF('[2]DATA CONSOLIDADA 2018-2025 '!$BR483='[2]DATA CONSOLIDADA 2018-2025 '!$BW483,"Sin incremento",IF('[2]DATA CONSOLIDADA 2018-2025 '!$BW483&lt;'[2]DATA CONSOLIDADA 2018-2025 '!$BR483,"Disminución"," ---")))</f>
        <v/>
      </c>
      <c r="BY293" s="251">
        <f>'[2]DATA CONSOLIDADA 2018-2025 '!$BW483-'[2]DATA CONSOLIDADA 2018-2025 '!$BR483</f>
        <v/>
      </c>
      <c r="BZ293" s="248" t="n">
        <v>0</v>
      </c>
      <c r="CA293" s="248" t="n">
        <v>0</v>
      </c>
      <c r="CB293" s="249" t="n">
        <v>0</v>
      </c>
      <c r="CC293" s="250">
        <f>IF('[2]DATA CONSOLIDADA 2018-2025 '!$CB483&gt;'[2]DATA CONSOLIDADA 2018-2025 '!$BW483,"Incremento",IF('[2]DATA CONSOLIDADA 2018-2025 '!$BW483='[2]DATA CONSOLIDADA 2018-2025 '!$CB483,"Sin incremento",IF('[2]DATA CONSOLIDADA 2018-2025 '!$CB483&lt;'[2]DATA CONSOLIDADA 2018-2025 '!$BW483,"Disminución"," ---")))</f>
        <v/>
      </c>
      <c r="CD293" s="251">
        <f>'[2]DATA CONSOLIDADA 2018-2025 '!$CB295-'b2'!$BW293</f>
        <v/>
      </c>
      <c r="CE293" s="253" t="n">
        <v>221490</v>
      </c>
      <c r="CF293" s="253" t="n">
        <v>0</v>
      </c>
      <c r="CG293" s="254" t="n">
        <v>221490</v>
      </c>
      <c r="CH293" s="250">
        <f>IF('[2]DATA CONSOLIDADA 2018-2025 '!$CG483&gt;'[2]DATA CONSOLIDADA 2018-2025 '!$CB483,"Incremento",IF('[2]DATA CONSOLIDADA 2018-2025 '!$CB483='[2]DATA CONSOLIDADA 2018-2025 '!$CG483,"Sin incremento",IF('[2]DATA CONSOLIDADA 2018-2025 '!$CG483&lt;'[2]DATA CONSOLIDADA 2018-2025 '!$CB483,"Disminución"," ---")))</f>
        <v/>
      </c>
      <c r="CI293" s="251">
        <f>'[2]DATA CONSOLIDADA 2018-2025 '!$CG295-'b2'!$CB293</f>
        <v/>
      </c>
      <c r="CJ293" s="247" t="inlineStr">
        <is>
          <t>#REF!</t>
        </is>
      </c>
      <c r="CK293" s="247" t="n">
        <v>29730.75</v>
      </c>
      <c r="CL293" s="247" t="n">
        <v>0</v>
      </c>
      <c r="CM293" s="247" t="n">
        <v>29730.75</v>
      </c>
      <c r="CN293" s="247" t="inlineStr">
        <is>
          <t>#REF!</t>
        </is>
      </c>
      <c r="CO293" s="251">
        <f>'[2]DATA CONSOLIDADA 2018-2025 '!$CM295-'b2'!$CG293</f>
        <v/>
      </c>
      <c r="CP293" s="253" t="n">
        <v>0</v>
      </c>
      <c r="CQ293" s="253" t="n">
        <v>0</v>
      </c>
      <c r="CR293" s="253" t="n">
        <v>0</v>
      </c>
      <c r="CS293" s="253" t="n">
        <v>0</v>
      </c>
      <c r="CT293" s="253" t="n">
        <v>0</v>
      </c>
      <c r="CU293" s="253" t="n">
        <v>0</v>
      </c>
      <c r="CV293" s="247" t="n">
        <v>0</v>
      </c>
      <c r="CW293" s="247" t="n">
        <v>0</v>
      </c>
      <c r="CX293" s="247" t="n">
        <v>221490</v>
      </c>
      <c r="CY293" s="247" t="n">
        <v>0</v>
      </c>
      <c r="CZ293" s="247" t="n">
        <v>0</v>
      </c>
      <c r="DA293" s="247" t="n">
        <v>0</v>
      </c>
      <c r="DB293" s="247" t="n">
        <v>221490</v>
      </c>
      <c r="DC293" s="255" t="n">
        <v>0</v>
      </c>
      <c r="DD293" s="255" t="n">
        <v>29730.75</v>
      </c>
      <c r="DE293" s="255" t="n">
        <v>0</v>
      </c>
      <c r="DF293" s="255" t="n">
        <v>0</v>
      </c>
      <c r="DG293" s="255" t="n">
        <v>0</v>
      </c>
      <c r="DH293" s="255" t="n">
        <v>29730.75</v>
      </c>
      <c r="DI293" s="256" t="n">
        <v>20608235648</v>
      </c>
      <c r="DJ293" s="257" t="inlineStr">
        <is>
          <t>ASOCIACIÓN DE PRODUCTORES DE CACAO ORGÁNICO PUSHARO MANU</t>
        </is>
      </c>
      <c r="DK293" s="257" t="inlineStr">
        <is>
          <t>01 Asociación</t>
        </is>
      </c>
      <c r="DL293" s="258" t="n"/>
      <c r="DM293" s="258" t="n"/>
      <c r="DN293" s="258" t="n"/>
      <c r="DO293" s="258" t="n"/>
      <c r="DP293" s="258" t="n"/>
      <c r="DQ293" s="258" t="n"/>
      <c r="DR293" s="258" t="n"/>
      <c r="DS293" s="258" t="n"/>
      <c r="DT293" s="258" t="n"/>
      <c r="DU293" s="258" t="n"/>
      <c r="DV293" s="258" t="n"/>
      <c r="DW293" s="258" t="n"/>
      <c r="DX293" s="258" t="n"/>
      <c r="DY293" s="258" t="n"/>
      <c r="DZ293" s="258" t="n"/>
      <c r="EA293" s="258" t="n"/>
      <c r="EB293" s="258" t="n"/>
      <c r="EC293" s="258" t="n"/>
      <c r="ED293" s="258" t="n"/>
      <c r="EE293" s="258" t="n"/>
    </row>
    <row r="294" hidden="1" ht="47.25" customHeight="1">
      <c r="A294" s="240" t="inlineStr">
        <is>
          <t>COOPERATIVA AGRARIA DE SERVICIOS MULTIPLES CAFE DONCEL</t>
        </is>
      </c>
      <c r="B294" s="240" t="inlineStr">
        <is>
          <t>CAFÉ</t>
        </is>
      </c>
      <c r="C294" s="240" t="inlineStr">
        <is>
          <t>CAFÉ</t>
        </is>
      </c>
      <c r="D294" s="240" t="inlineStr">
        <is>
          <t>SAN MARTIN</t>
        </is>
      </c>
      <c r="E294" s="240" t="inlineStr">
        <is>
          <t>220105</t>
        </is>
      </c>
      <c r="F294" s="240" t="inlineStr">
        <is>
          <t>SAN MARTIN</t>
        </is>
      </c>
      <c r="G294" s="240" t="inlineStr">
        <is>
          <t>MOYOBAMBA</t>
        </is>
      </c>
      <c r="H294" s="240" t="inlineStr">
        <is>
          <t>SORITOR</t>
        </is>
      </c>
      <c r="I294" s="241" t="n">
        <v>1</v>
      </c>
      <c r="J294" s="241" t="n">
        <v>1</v>
      </c>
      <c r="K294" s="241" t="n"/>
      <c r="L294" s="241" t="n"/>
      <c r="M294" s="241" t="n"/>
      <c r="N294" s="241" t="n"/>
      <c r="O294" s="241" t="n"/>
      <c r="P294" s="241" t="n"/>
      <c r="Q294" s="241" t="inlineStr">
        <is>
          <t>PAC</t>
        </is>
      </c>
      <c r="R294" s="242">
        <f>IF(I294=1,I$2,"")&amp;IF(J294=1,IF(I294=1,"-","")&amp;J$2,"")&amp;IF(K294=1,IF(OR(J294=1,I294=1),"-","")&amp;K$2,"")&amp;IF(L294=1,IF(OR(K294=1,J294=1,I294=1),"-","")&amp;L$2,"")&amp;IF(M294=1,IF(OR(L294=1,K294=1,J294=1,I294=1),"-","")&amp;M$2,"")&amp;IF(N294=1,IF(OR(M294=1,L294=1,K294=1,J294=1,I294=1),"-","")&amp;N$2,"")&amp;IF(O294=1,IF(OR(N294=1,M294=1,L294=1,K294=1,J294=1,I294=1),"-","")&amp;O$2,"")&amp;IF(P294=1,IF(I294=1," - ",IF(J294=1," - ",IF(K294=1," - ",IF(L294=1," - ",IF(M294=1," - ",IF(N294=1," - ",IF(O294=1," - ","")))))))&amp;P$2,"")</f>
        <v/>
      </c>
      <c r="S294" s="243">
        <f>SUM('b2'!$I294:$P294)</f>
        <v/>
      </c>
      <c r="T294" s="243">
        <f>IF(OR('b2'!$J294=1,'b2'!$K294=1,'b2'!$L294=1,'b2'!$M294=1,'b2'!$N294=1,'b2'!$O294=1,'b2'!$P294=1),"SI","NO")</f>
        <v/>
      </c>
      <c r="U294" s="243">
        <f>IF(OR('b2'!$K294=1,'b2'!$L294=1,'b2'!$M294=1,'b2'!$N294=1,'b2'!$O294=1,'b2'!$P294=1),"SI","NO")</f>
        <v/>
      </c>
      <c r="V294" s="244" t="n">
        <v>362</v>
      </c>
      <c r="W294" s="245" t="n">
        <v>203</v>
      </c>
      <c r="X294" s="245" t="n">
        <v>49</v>
      </c>
      <c r="Y294" s="244" t="n">
        <v>252</v>
      </c>
      <c r="Z294" s="245" t="n">
        <v>0</v>
      </c>
      <c r="AA294" s="245" t="n">
        <v>0</v>
      </c>
      <c r="AB294" s="244" t="n">
        <v>0</v>
      </c>
      <c r="AC294" s="245" t="n">
        <v>0</v>
      </c>
      <c r="AD294" s="245" t="n">
        <v>0</v>
      </c>
      <c r="AE294" s="244" t="n">
        <v>0</v>
      </c>
      <c r="AF294" s="245" t="n">
        <v>0</v>
      </c>
      <c r="AG294" s="245" t="n">
        <v>0</v>
      </c>
      <c r="AH294" s="244" t="n">
        <v>0</v>
      </c>
      <c r="AI294" s="245" t="n">
        <v>0</v>
      </c>
      <c r="AJ294" s="245" t="n">
        <v>0</v>
      </c>
      <c r="AK294" s="244" t="n">
        <v>0</v>
      </c>
      <c r="AL294" s="245" t="n">
        <v>0</v>
      </c>
      <c r="AM294" s="245" t="n">
        <v>0</v>
      </c>
      <c r="AN294" s="244" t="n">
        <v>0</v>
      </c>
      <c r="AO294" s="245" t="n">
        <v>0</v>
      </c>
      <c r="AP294" s="245" t="n">
        <v>0</v>
      </c>
      <c r="AQ294" s="244" t="n">
        <v>0</v>
      </c>
      <c r="AR294" s="244">
        <f>IF('b2'!$AQ294&gt;0,'b2'!$AQ294,IF('b2'!$AN294&gt;0,'b2'!$AN294,IF('b2'!$AK294&gt;0,'b2'!$AK294,IF('b2'!$AH294&gt;0,'b2'!$AH294,IF('b2'!$AE294&gt;0,'b2'!$AE294,IF('b2'!$AB294&gt;0,'b2'!$AB294,IF('b2'!$Y294&gt;0,'b2'!$Y294,IF('b2'!$V294&gt;0,'b2'!$V294," ---"))))))))</f>
        <v/>
      </c>
      <c r="AS294" s="246" t="n">
        <v>0</v>
      </c>
      <c r="AT294" s="246" t="n">
        <v>0</v>
      </c>
      <c r="AU294" s="246" t="n">
        <v>0</v>
      </c>
      <c r="AV294" s="246" t="n">
        <v>0</v>
      </c>
      <c r="AW294" s="246" t="n">
        <v>0</v>
      </c>
      <c r="AX294" s="246" t="n">
        <v>0</v>
      </c>
      <c r="AY294" s="246" t="n">
        <v>0</v>
      </c>
      <c r="AZ294" s="246" t="n">
        <v>0</v>
      </c>
      <c r="BA294" s="246" t="n">
        <v>0</v>
      </c>
      <c r="BB294" s="246" t="n">
        <v>0</v>
      </c>
      <c r="BC294" s="246" t="n">
        <v>0</v>
      </c>
      <c r="BD294" s="246" t="n">
        <v>0</v>
      </c>
      <c r="BE294" s="247" t="n">
        <v>0</v>
      </c>
      <c r="BF294" s="248" t="n">
        <v>331735.79</v>
      </c>
      <c r="BG294" s="248" t="n">
        <v>0</v>
      </c>
      <c r="BH294" s="249" t="n">
        <v>331735.79</v>
      </c>
      <c r="BI294" s="250" t="inlineStr">
        <is>
          <t>#REF!</t>
        </is>
      </c>
      <c r="BJ294" s="251" t="inlineStr">
        <is>
          <t>#REF!</t>
        </is>
      </c>
      <c r="BK294" s="248" t="n">
        <v>0</v>
      </c>
      <c r="BL294" s="248" t="n">
        <v>0</v>
      </c>
      <c r="BM294" s="249" t="n">
        <v>0</v>
      </c>
      <c r="BN294" s="250" t="inlineStr">
        <is>
          <t>#REF!</t>
        </is>
      </c>
      <c r="BO294" s="251" t="inlineStr">
        <is>
          <t>#REF!</t>
        </is>
      </c>
      <c r="BP294" s="248" t="n">
        <v>0</v>
      </c>
      <c r="BQ294" s="248" t="n">
        <v>0</v>
      </c>
      <c r="BR294" s="249" t="n">
        <v>0</v>
      </c>
      <c r="BS294" s="250" t="inlineStr">
        <is>
          <t>#REF!</t>
        </is>
      </c>
      <c r="BT294" s="251">
        <f>'[2]DATA CONSOLIDADA 2018-2025 '!$BR296-'b2'!$BO294</f>
        <v/>
      </c>
      <c r="BU294" s="248" t="n">
        <v>0</v>
      </c>
      <c r="BV294" s="248" t="n">
        <v>0</v>
      </c>
      <c r="BW294" s="249" t="n">
        <v>0</v>
      </c>
      <c r="BX294" s="250" t="inlineStr">
        <is>
          <t>#REF!</t>
        </is>
      </c>
      <c r="BY294" s="251" t="inlineStr">
        <is>
          <t>#REF!</t>
        </is>
      </c>
      <c r="BZ294" s="248" t="n">
        <v>0</v>
      </c>
      <c r="CA294" s="248" t="n">
        <v>0</v>
      </c>
      <c r="CB294" s="249" t="n">
        <v>0</v>
      </c>
      <c r="CC294" s="250" t="inlineStr">
        <is>
          <t>#REF!</t>
        </is>
      </c>
      <c r="CD294" s="251">
        <f>'[2]DATA CONSOLIDADA 2018-2025 '!$CB296-'b2'!$BW294</f>
        <v/>
      </c>
      <c r="CE294" s="253" t="n">
        <v>0</v>
      </c>
      <c r="CF294" s="253" t="n">
        <v>0</v>
      </c>
      <c r="CG294" s="254" t="n">
        <v>0</v>
      </c>
      <c r="CH294" s="250" t="inlineStr">
        <is>
          <t>#REF!</t>
        </is>
      </c>
      <c r="CI294" s="251">
        <f>'[2]DATA CONSOLIDADA 2018-2025 '!$CG296-'b2'!$CB294</f>
        <v/>
      </c>
      <c r="CJ294" s="247" t="inlineStr">
        <is>
          <t>#REF!</t>
        </is>
      </c>
      <c r="CK294" s="247" t="n">
        <v>0</v>
      </c>
      <c r="CL294" s="247" t="n">
        <v>0</v>
      </c>
      <c r="CM294" s="247" t="n">
        <v>0</v>
      </c>
      <c r="CN294" s="247" t="inlineStr">
        <is>
          <t>#REF!</t>
        </is>
      </c>
      <c r="CO294" s="251">
        <f>'[2]DATA CONSOLIDADA 2018-2025 '!$CM296-'b2'!$CG294</f>
        <v/>
      </c>
      <c r="CP294" s="253" t="n">
        <v>0</v>
      </c>
      <c r="CQ294" s="253" t="n">
        <v>0</v>
      </c>
      <c r="CR294" s="253" t="n">
        <v>0</v>
      </c>
      <c r="CS294" s="253" t="n">
        <v>0</v>
      </c>
      <c r="CT294" s="253" t="n">
        <v>0</v>
      </c>
      <c r="CU294" s="253" t="n">
        <v>0</v>
      </c>
      <c r="CV294" s="247" t="n">
        <v>0</v>
      </c>
      <c r="CW294" s="247" t="n">
        <v>0</v>
      </c>
      <c r="CX294" s="247" t="n">
        <v>0</v>
      </c>
      <c r="CY294" s="247" t="n">
        <v>0</v>
      </c>
      <c r="CZ294" s="247" t="n">
        <v>0</v>
      </c>
      <c r="DA294" s="247" t="n">
        <v>0</v>
      </c>
      <c r="DB294" s="247" t="n">
        <v>0</v>
      </c>
      <c r="DC294" s="255" t="n">
        <v>0</v>
      </c>
      <c r="DD294" s="255" t="n">
        <v>0</v>
      </c>
      <c r="DE294" s="255" t="n">
        <v>0</v>
      </c>
      <c r="DF294" s="255" t="n">
        <v>0</v>
      </c>
      <c r="DG294" s="255" t="n">
        <v>0</v>
      </c>
      <c r="DH294" s="255" t="n">
        <v>0</v>
      </c>
      <c r="DI294" s="256" t="n">
        <v>20450319423</v>
      </c>
      <c r="DJ294" s="257" t="inlineStr">
        <is>
          <t>COOPERATIVA AGRARIA DE SERVICIOS MULTIPLES CAFE DONCEL</t>
        </is>
      </c>
      <c r="DK294" s="257" t="inlineStr">
        <is>
          <t>02 Cooperativa</t>
        </is>
      </c>
      <c r="DL294" s="258" t="n"/>
      <c r="DM294" s="258" t="n"/>
      <c r="DN294" s="258" t="n"/>
      <c r="DO294" s="258" t="n"/>
      <c r="DP294" s="258" t="n"/>
      <c r="DQ294" s="258" t="n"/>
      <c r="DR294" s="258" t="n"/>
      <c r="DS294" s="258" t="n"/>
      <c r="DT294" s="258" t="n"/>
      <c r="DU294" s="258" t="n"/>
      <c r="DV294" s="258" t="n"/>
      <c r="DW294" s="258" t="n"/>
      <c r="DX294" s="258" t="n"/>
      <c r="DY294" s="258" t="n"/>
      <c r="DZ294" s="258" t="n"/>
      <c r="EA294" s="258" t="n"/>
      <c r="EB294" s="258" t="n"/>
      <c r="EC294" s="258" t="n"/>
      <c r="ED294" s="258" t="n"/>
      <c r="EE294" s="258" t="n"/>
    </row>
    <row r="295" hidden="1" ht="47.25" customHeight="1">
      <c r="A295" s="240" t="inlineStr">
        <is>
          <t>COOPERATIVA AGROINDUSTRIAL DEL PALMITO APROPAL L TDA</t>
        </is>
      </c>
      <c r="B295" s="240" t="inlineStr">
        <is>
          <t>PALMITO</t>
        </is>
      </c>
      <c r="C295" s="240" t="inlineStr">
        <is>
          <t>PALMITO</t>
        </is>
      </c>
      <c r="D295" s="240" t="inlineStr">
        <is>
          <t>SAN MARTIN</t>
        </is>
      </c>
      <c r="E295" s="240" t="inlineStr">
        <is>
          <t>220504</t>
        </is>
      </c>
      <c r="F295" s="240" t="inlineStr">
        <is>
          <t>SAN MARTIN</t>
        </is>
      </c>
      <c r="G295" s="240" t="inlineStr">
        <is>
          <t>LAMAS</t>
        </is>
      </c>
      <c r="H295" s="240" t="inlineStr">
        <is>
          <t>CAYNARACHI</t>
        </is>
      </c>
      <c r="I295" s="241" t="n"/>
      <c r="J295" s="241" t="n">
        <v>1</v>
      </c>
      <c r="K295" s="241" t="n">
        <v>1</v>
      </c>
      <c r="L295" s="241" t="n">
        <v>1</v>
      </c>
      <c r="M295" s="241" t="n">
        <v>1</v>
      </c>
      <c r="N295" s="241" t="n">
        <v>1</v>
      </c>
      <c r="O295" s="241" t="n"/>
      <c r="P295" s="241" t="n"/>
      <c r="Q295" s="241" t="inlineStr">
        <is>
          <t>PAC</t>
        </is>
      </c>
      <c r="R295" s="242">
        <f>IF(I295=1,I$2,"")&amp;IF(J295=1,IF(I295=1,"-","")&amp;J$2,"")&amp;IF(K295=1,IF(OR(J295=1,I295=1),"-","")&amp;K$2,"")&amp;IF(L295=1,IF(OR(K295=1,J295=1,I295=1),"-","")&amp;L$2,"")&amp;IF(M295=1,IF(OR(L295=1,K295=1,J295=1,I295=1),"-","")&amp;M$2,"")&amp;IF(N295=1,IF(OR(M295=1,L295=1,K295=1,J295=1,I295=1),"-","")&amp;N$2,"")&amp;IF(O295=1,IF(OR(N295=1,M295=1,L295=1,K295=1,J295=1,I295=1),"-","")&amp;O$2,"")&amp;IF(P295=1,IF(I295=1," - ",IF(J295=1," - ",IF(K295=1," - ",IF(L295=1," - ",IF(M295=1," - ",IF(N295=1," - ",IF(O295=1," - ","")))))))&amp;P$2,"")</f>
        <v/>
      </c>
      <c r="S295" s="243">
        <f>SUM('b2'!$I295:$P295)</f>
        <v/>
      </c>
      <c r="T295" s="243">
        <f>IF(OR('b2'!$J295=1,'b2'!$K295=1,'b2'!$L295=1,'b2'!$M295=1,'b2'!$N295=1,'b2'!$O295=1,'b2'!$P295=1),"SI","NO")</f>
        <v/>
      </c>
      <c r="U295" s="243">
        <f>IF(OR('b2'!$K295=1,'b2'!$L295=1,'b2'!$M295=1,'b2'!$N295=1,'b2'!$O295=1,'b2'!$P295=1),"SI","NO")</f>
        <v/>
      </c>
      <c r="V295" s="244" t="n">
        <v>0</v>
      </c>
      <c r="W295" s="245" t="n">
        <v>227</v>
      </c>
      <c r="X295" s="245" t="n">
        <v>66</v>
      </c>
      <c r="Y295" s="244" t="n">
        <v>293</v>
      </c>
      <c r="Z295" s="245" t="n">
        <v>225</v>
      </c>
      <c r="AA295" s="245" t="n">
        <v>68</v>
      </c>
      <c r="AB295" s="244" t="n">
        <v>293</v>
      </c>
      <c r="AC295" s="245" t="n">
        <v>179</v>
      </c>
      <c r="AD295" s="245" t="n">
        <v>65</v>
      </c>
      <c r="AE295" s="244" t="n">
        <v>244</v>
      </c>
      <c r="AF295" s="245" t="n">
        <v>179</v>
      </c>
      <c r="AG295" s="245" t="n">
        <v>65</v>
      </c>
      <c r="AH295" s="244" t="n">
        <v>244</v>
      </c>
      <c r="AI295" s="245" t="n">
        <v>179</v>
      </c>
      <c r="AJ295" s="245" t="n">
        <v>65</v>
      </c>
      <c r="AK295" s="244" t="n">
        <v>244</v>
      </c>
      <c r="AL295" s="245" t="n">
        <v>0</v>
      </c>
      <c r="AM295" s="245" t="n">
        <v>0</v>
      </c>
      <c r="AN295" s="244" t="n">
        <v>0</v>
      </c>
      <c r="AO295" s="245" t="n">
        <v>0</v>
      </c>
      <c r="AP295" s="245" t="n">
        <v>0</v>
      </c>
      <c r="AQ295" s="244" t="n">
        <v>0</v>
      </c>
      <c r="AR295" s="244">
        <f>IF('b2'!$AQ295&gt;0,'b2'!$AQ295,IF('b2'!$AN295&gt;0,'b2'!$AN295,IF('b2'!$AK295&gt;0,'b2'!$AK295,IF('b2'!$AH295&gt;0,'b2'!$AH295,IF('b2'!$AE295&gt;0,'b2'!$AE295,IF('b2'!$AB295&gt;0,'b2'!$AB295,IF('b2'!$Y295&gt;0,'b2'!$Y295,IF('b2'!$V295&gt;0,'b2'!$V295," ---"))))))))</f>
        <v/>
      </c>
      <c r="AS295" s="246" t="n">
        <v>0</v>
      </c>
      <c r="AT295" s="246" t="n">
        <v>0</v>
      </c>
      <c r="AU295" s="246" t="n">
        <v>15</v>
      </c>
      <c r="AV295" s="246" t="n">
        <v>10</v>
      </c>
      <c r="AW295" s="246" t="n">
        <v>24</v>
      </c>
      <c r="AX295" s="246" t="n">
        <v>4</v>
      </c>
      <c r="AY295" s="246" t="n">
        <v>27</v>
      </c>
      <c r="AZ295" s="246" t="n">
        <v>6</v>
      </c>
      <c r="BA295" s="246" t="n">
        <v>0</v>
      </c>
      <c r="BB295" s="246" t="n">
        <v>0</v>
      </c>
      <c r="BC295" s="246" t="n">
        <v>0</v>
      </c>
      <c r="BD295" s="246" t="n">
        <v>0</v>
      </c>
      <c r="BE295" s="249" t="n">
        <v>0</v>
      </c>
      <c r="BF295" s="248" t="n">
        <v>1951.06</v>
      </c>
      <c r="BG295" s="248" t="n">
        <v>1060177.85</v>
      </c>
      <c r="BH295" s="249" t="n">
        <v>1062128.91</v>
      </c>
      <c r="BI295" s="250" t="inlineStr">
        <is>
          <t>#REF!</t>
        </is>
      </c>
      <c r="BJ295" s="251" t="inlineStr">
        <is>
          <t>#REF!</t>
        </is>
      </c>
      <c r="BK295" s="248" t="n">
        <v>222038.73</v>
      </c>
      <c r="BL295" s="248" t="n">
        <v>2738491.27</v>
      </c>
      <c r="BM295" s="249" t="n">
        <v>2960530</v>
      </c>
      <c r="BN295" s="250" t="inlineStr">
        <is>
          <t>#REF!</t>
        </is>
      </c>
      <c r="BO295" s="251" t="inlineStr">
        <is>
          <t>#REF!</t>
        </is>
      </c>
      <c r="BP295" s="248" t="n">
        <v>203881.64</v>
      </c>
      <c r="BQ295" s="248" t="n">
        <v>4127043.02</v>
      </c>
      <c r="BR295" s="249" t="n">
        <v>4330924.66</v>
      </c>
      <c r="BS295" s="250" t="inlineStr">
        <is>
          <t>#REF!</t>
        </is>
      </c>
      <c r="BT295" s="251">
        <f>'[2]DATA CONSOLIDADA 2018-2025 '!$BR297-'b2'!$BO295</f>
        <v/>
      </c>
      <c r="BU295" s="248" t="n">
        <v>462353.08</v>
      </c>
      <c r="BV295" s="248" t="n">
        <v>6094745.73</v>
      </c>
      <c r="BW295" s="249" t="n">
        <v>6557098.81</v>
      </c>
      <c r="BX295" s="250" t="inlineStr">
        <is>
          <t>#REF!</t>
        </is>
      </c>
      <c r="BY295" s="251" t="inlineStr">
        <is>
          <t>#REF!</t>
        </is>
      </c>
      <c r="BZ295" s="248" t="n">
        <v>258422.28</v>
      </c>
      <c r="CA295" s="248" t="n">
        <v>6726161.72</v>
      </c>
      <c r="CB295" s="249" t="n">
        <v>6984584</v>
      </c>
      <c r="CC295" s="250" t="inlineStr">
        <is>
          <t>#REF!</t>
        </is>
      </c>
      <c r="CD295" s="251">
        <f>'[2]DATA CONSOLIDADA 2018-2025 '!$CB297-'b2'!$BW295</f>
        <v/>
      </c>
      <c r="CE295" s="253" t="n">
        <v>0</v>
      </c>
      <c r="CF295" s="253" t="n">
        <v>0</v>
      </c>
      <c r="CG295" s="254" t="n">
        <v>0</v>
      </c>
      <c r="CH295" s="250" t="inlineStr">
        <is>
          <t>#REF!</t>
        </is>
      </c>
      <c r="CI295" s="251">
        <f>'[2]DATA CONSOLIDADA 2018-2025 '!$CG297-'b2'!$CB295</f>
        <v/>
      </c>
      <c r="CJ295" s="247" t="inlineStr">
        <is>
          <t>#REF!</t>
        </is>
      </c>
      <c r="CK295" s="247" t="n">
        <v>0</v>
      </c>
      <c r="CL295" s="247" t="n">
        <v>0</v>
      </c>
      <c r="CM295" s="247" t="n">
        <v>0</v>
      </c>
      <c r="CN295" s="247" t="inlineStr">
        <is>
          <t>#REF!</t>
        </is>
      </c>
      <c r="CO295" s="251">
        <f>'[2]DATA CONSOLIDADA 2018-2025 '!$CM297-'b2'!$CG295</f>
        <v/>
      </c>
      <c r="CP295" s="253" t="n">
        <v>722.36</v>
      </c>
      <c r="CQ295" s="253" t="n">
        <v>0</v>
      </c>
      <c r="CR295" s="253" t="n">
        <v>0</v>
      </c>
      <c r="CS295" s="253" t="n">
        <v>6990274.29062</v>
      </c>
      <c r="CT295" s="253" t="n">
        <v>0</v>
      </c>
      <c r="CU295" s="253" t="n">
        <v>0</v>
      </c>
      <c r="CV295" s="247" t="n">
        <v>6990996.65062</v>
      </c>
      <c r="CW295" s="247" t="n">
        <v>0</v>
      </c>
      <c r="CX295" s="247" t="n">
        <v>0</v>
      </c>
      <c r="CY295" s="247" t="n">
        <v>0</v>
      </c>
      <c r="CZ295" s="247" t="n">
        <v>0</v>
      </c>
      <c r="DA295" s="247" t="n">
        <v>0</v>
      </c>
      <c r="DB295" s="247" t="n">
        <v>0</v>
      </c>
      <c r="DC295" s="255" t="n">
        <v>0</v>
      </c>
      <c r="DD295" s="255" t="n">
        <v>0</v>
      </c>
      <c r="DE295" s="255" t="n">
        <v>0</v>
      </c>
      <c r="DF295" s="255" t="n">
        <v>0</v>
      </c>
      <c r="DG295" s="255" t="n">
        <v>0</v>
      </c>
      <c r="DH295" s="255" t="n">
        <v>0</v>
      </c>
      <c r="DI295" s="256" t="n">
        <v>20450105113</v>
      </c>
      <c r="DJ295" s="257" t="inlineStr">
        <is>
          <t>COOPERATIVA AGRARIA DEL PALMITO APROPAL</t>
        </is>
      </c>
      <c r="DK295" s="257" t="inlineStr">
        <is>
          <t>02 Cooperativa</t>
        </is>
      </c>
      <c r="DL295" s="258" t="n"/>
      <c r="DM295" s="258" t="n"/>
      <c r="DN295" s="258" t="n"/>
      <c r="DO295" s="258" t="n"/>
      <c r="DP295" s="258" t="n"/>
      <c r="DQ295" s="258" t="n"/>
      <c r="DR295" s="258" t="n"/>
      <c r="DS295" s="258" t="n"/>
      <c r="DT295" s="258" t="n"/>
      <c r="DU295" s="258" t="n"/>
      <c r="DV295" s="258" t="n"/>
      <c r="DW295" s="258" t="n"/>
      <c r="DX295" s="258" t="n"/>
      <c r="DY295" s="258" t="n"/>
      <c r="DZ295" s="258" t="n"/>
      <c r="EA295" s="258" t="n"/>
      <c r="EB295" s="258" t="n"/>
      <c r="EC295" s="258" t="n"/>
      <c r="ED295" s="258" t="n"/>
      <c r="EE295" s="258" t="n"/>
    </row>
    <row r="296" ht="47.25" customHeight="1">
      <c r="A296" s="240" t="inlineStr">
        <is>
          <t>ASOCIACIÓN DE PRODUCTORES DE CACAO SAN FRANCISCO MADRE DE DIOS - ASPROC-SF-MDD</t>
        </is>
      </c>
      <c r="B296" s="240" t="inlineStr">
        <is>
          <t>CACAO</t>
        </is>
      </c>
      <c r="C296" s="240" t="inlineStr">
        <is>
          <t>CACAO</t>
        </is>
      </c>
      <c r="D296" s="240" t="inlineStr">
        <is>
          <t>MADRE DE DIOS</t>
        </is>
      </c>
      <c r="E296" s="240" t="inlineStr">
        <is>
          <t>170103</t>
        </is>
      </c>
      <c r="F296" s="240" t="inlineStr">
        <is>
          <t>MADRE DE DIOS</t>
        </is>
      </c>
      <c r="G296" s="240" t="inlineStr">
        <is>
          <t>TAMBOPATA</t>
        </is>
      </c>
      <c r="H296" s="240" t="inlineStr">
        <is>
          <t>LAS PIEDRAS</t>
        </is>
      </c>
      <c r="I296" s="241" t="n">
        <v>1</v>
      </c>
      <c r="J296" s="241" t="n">
        <v>1</v>
      </c>
      <c r="K296" s="241" t="n"/>
      <c r="L296" s="241" t="n"/>
      <c r="M296" s="241" t="n"/>
      <c r="N296" s="241" t="n"/>
      <c r="O296" s="241" t="n"/>
      <c r="P296" s="241" t="n"/>
      <c r="Q296" s="241" t="inlineStr">
        <is>
          <t>PAC</t>
        </is>
      </c>
      <c r="R296" s="242">
        <f>IF(I296=1,I$2,"")&amp;IF(J296=1,IF(I296=1,"-","")&amp;J$2,"")&amp;IF(K296=1,IF(OR(J296=1,I296=1),"-","")&amp;K$2,"")&amp;IF(L296=1,IF(OR(K296=1,J296=1,I296=1),"-","")&amp;L$2,"")&amp;IF(M296=1,IF(OR(L296=1,K296=1,J296=1,I296=1),"-","")&amp;M$2,"")&amp;IF(N296=1,IF(OR(M296=1,L296=1,K296=1,J296=1,I296=1),"-","")&amp;N$2,"")&amp;IF(O296=1,IF(OR(N296=1,M296=1,L296=1,K296=1,J296=1,I296=1),"-","")&amp;O$2,"")&amp;IF(P296=1,IF(I296=1," - ",IF(J296=1," - ",IF(K296=1," - ",IF(L296=1," - ",IF(M296=1," - ",IF(N296=1," - ",IF(O296=1," - ","")))))))&amp;P$2,"")</f>
        <v/>
      </c>
      <c r="S296" s="243">
        <f>SUM('b2'!$I296:$P296)</f>
        <v/>
      </c>
      <c r="T296" s="243">
        <f>IF(OR('b2'!$J296=1,'b2'!$K296=1,'b2'!$L296=1,'b2'!$M296=1,'b2'!$N296=1,'b2'!$O296=1,'b2'!$P296=1),"SI","NO")</f>
        <v/>
      </c>
      <c r="U296" s="243">
        <f>IF(OR('b2'!$K296=1,'b2'!$L296=1,'b2'!$M296=1,'b2'!$N296=1,'b2'!$O296=1,'b2'!$P296=1),"SI","NO")</f>
        <v/>
      </c>
      <c r="V296" s="244" t="n">
        <v>13</v>
      </c>
      <c r="W296" s="245" t="n">
        <v>9</v>
      </c>
      <c r="X296" s="245" t="n">
        <v>4</v>
      </c>
      <c r="Y296" s="244" t="n">
        <v>13</v>
      </c>
      <c r="Z296" s="245" t="n">
        <v>0</v>
      </c>
      <c r="AA296" s="245" t="n">
        <v>0</v>
      </c>
      <c r="AB296" s="244" t="n">
        <v>0</v>
      </c>
      <c r="AC296" s="245" t="n">
        <v>0</v>
      </c>
      <c r="AD296" s="245" t="n">
        <v>0</v>
      </c>
      <c r="AE296" s="244" t="n">
        <v>0</v>
      </c>
      <c r="AF296" s="245" t="n">
        <v>0</v>
      </c>
      <c r="AG296" s="245" t="n">
        <v>0</v>
      </c>
      <c r="AH296" s="244" t="n">
        <v>0</v>
      </c>
      <c r="AI296" s="245" t="n">
        <v>0</v>
      </c>
      <c r="AJ296" s="245" t="n">
        <v>0</v>
      </c>
      <c r="AK296" s="244" t="n">
        <v>0</v>
      </c>
      <c r="AL296" s="245" t="n">
        <v>0</v>
      </c>
      <c r="AM296" s="245" t="n">
        <v>0</v>
      </c>
      <c r="AN296" s="244" t="n">
        <v>0</v>
      </c>
      <c r="AO296" s="245" t="n">
        <v>0</v>
      </c>
      <c r="AP296" s="245" t="n">
        <v>0</v>
      </c>
      <c r="AQ296" s="244" t="n">
        <v>0</v>
      </c>
      <c r="AR296" s="244">
        <f>IF('b2'!$AQ296&gt;0,'b2'!$AQ296,IF('b2'!$AN296&gt;0,'b2'!$AN296,IF('b2'!$AK296&gt;0,'b2'!$AK296,IF('b2'!$AH296&gt;0,'b2'!$AH296,IF('b2'!$AE296&gt;0,'b2'!$AE296,IF('b2'!$AB296&gt;0,'b2'!$AB296,IF('b2'!$Y296&gt;0,'b2'!$Y296,IF('b2'!$V296&gt;0,'b2'!$V296," ---"))))))))</f>
        <v/>
      </c>
      <c r="AS296" s="246" t="n">
        <v>0</v>
      </c>
      <c r="AT296" s="246" t="n">
        <v>0</v>
      </c>
      <c r="AU296" s="246" t="n">
        <v>0</v>
      </c>
      <c r="AV296" s="246" t="n">
        <v>0</v>
      </c>
      <c r="AW296" s="246" t="n">
        <v>0</v>
      </c>
      <c r="AX296" s="246" t="n">
        <v>0</v>
      </c>
      <c r="AY296" s="246" t="n">
        <v>0</v>
      </c>
      <c r="AZ296" s="246" t="n">
        <v>0</v>
      </c>
      <c r="BA296" s="246" t="n">
        <v>0</v>
      </c>
      <c r="BB296" s="246" t="n">
        <v>0</v>
      </c>
      <c r="BC296" s="246" t="n">
        <v>0</v>
      </c>
      <c r="BD296" s="246" t="n">
        <v>0</v>
      </c>
      <c r="BE296" s="247" t="n">
        <v>0</v>
      </c>
      <c r="BF296" s="248" t="n">
        <v>44643.2</v>
      </c>
      <c r="BG296" s="248" t="n">
        <v>0</v>
      </c>
      <c r="BH296" s="249" t="n">
        <v>44643.2</v>
      </c>
      <c r="BI296" s="250">
        <f>IF('[2]DATA CONSOLIDADA 2018-2025 '!$BH215&gt;'[2]DATA CONSOLIDADA 2018-2025 '!$AN215,"Incremento",IF('[2]DATA CONSOLIDADA 2018-2025 '!$AN215='[2]DATA CONSOLIDADA 2018-2025 '!$BH215,"Sin incremento",IF('[2]DATA CONSOLIDADA 2018-2025 '!$BH215&lt;'[2]DATA CONSOLIDADA 2018-2025 '!$AN215,"Disminución"," ---")))</f>
        <v/>
      </c>
      <c r="BJ296" s="251">
        <f>'[2]DATA CONSOLIDADA 2018-2025 '!$BH215-'[2]DATA CONSOLIDADA 2018-2025 '!$BE215</f>
        <v/>
      </c>
      <c r="BK296" s="248" t="n">
        <v>0</v>
      </c>
      <c r="BL296" s="248" t="n">
        <v>0</v>
      </c>
      <c r="BM296" s="249" t="n">
        <v>0</v>
      </c>
      <c r="BN296" s="250">
        <f>IF('[2]DATA CONSOLIDADA 2018-2025 '!$BM215&gt;'[2]DATA CONSOLIDADA 2018-2025 '!$BH215,"Incremento",IF('[2]DATA CONSOLIDADA 2018-2025 '!$BH215='[2]DATA CONSOLIDADA 2018-2025 '!$BM215,"Sin incremento",IF('[2]DATA CONSOLIDADA 2018-2025 '!$BM215&lt;'[2]DATA CONSOLIDADA 2018-2025 '!$BH215,"Disminución"," ---")))</f>
        <v/>
      </c>
      <c r="BO296" s="251">
        <f>'[2]DATA CONSOLIDADA 2018-2025 '!$BM215-'[2]DATA CONSOLIDADA 2018-2025 '!$BH215</f>
        <v/>
      </c>
      <c r="BP296" s="248" t="n">
        <v>0</v>
      </c>
      <c r="BQ296" s="248" t="n">
        <v>0</v>
      </c>
      <c r="BR296" s="249" t="n">
        <v>0</v>
      </c>
      <c r="BS296" s="250">
        <f>IF('[2]DATA CONSOLIDADA 2018-2025 '!$BR215&gt;'[2]DATA CONSOLIDADA 2018-2025 '!$BM215,"Incremento",IF('[2]DATA CONSOLIDADA 2018-2025 '!$BM215='[2]DATA CONSOLIDADA 2018-2025 '!$BR215,"Sin incremento",IF('[2]DATA CONSOLIDADA 2018-2025 '!$BR215&lt;'[2]DATA CONSOLIDADA 2018-2025 '!$BM215,"Disminución"," ---")))</f>
        <v/>
      </c>
      <c r="BT296" s="251">
        <f>'[2]DATA CONSOLIDADA 2018-2025 '!$BR298-'b2'!$BO296</f>
        <v/>
      </c>
      <c r="BU296" s="248" t="n">
        <v>0</v>
      </c>
      <c r="BV296" s="248" t="n">
        <v>0</v>
      </c>
      <c r="BW296" s="249" t="n">
        <v>0</v>
      </c>
      <c r="BX296" s="250">
        <f>IF('[2]DATA CONSOLIDADA 2018-2025 '!$BW215&gt;'[2]DATA CONSOLIDADA 2018-2025 '!$BR215,"Incremento",IF('[2]DATA CONSOLIDADA 2018-2025 '!$BR215='[2]DATA CONSOLIDADA 2018-2025 '!$BW215,"Sin incremento",IF('[2]DATA CONSOLIDADA 2018-2025 '!$BW215&lt;'[2]DATA CONSOLIDADA 2018-2025 '!$BR215,"Disminución"," ---")))</f>
        <v/>
      </c>
      <c r="BY296" s="251">
        <f>'[2]DATA CONSOLIDADA 2018-2025 '!$BW215-'[2]DATA CONSOLIDADA 2018-2025 '!$BR215</f>
        <v/>
      </c>
      <c r="BZ296" s="248" t="n">
        <v>0</v>
      </c>
      <c r="CA296" s="248" t="n">
        <v>0</v>
      </c>
      <c r="CB296" s="249" t="n">
        <v>0</v>
      </c>
      <c r="CC296" s="250">
        <f>IF('[2]DATA CONSOLIDADA 2018-2025 '!$CB215&gt;'[2]DATA CONSOLIDADA 2018-2025 '!$BW215,"Incremento",IF('[2]DATA CONSOLIDADA 2018-2025 '!$BW215='[2]DATA CONSOLIDADA 2018-2025 '!$CB215,"Sin incremento",IF('[2]DATA CONSOLIDADA 2018-2025 '!$CB215&lt;'[2]DATA CONSOLIDADA 2018-2025 '!$BW215,"Disminución"," ---")))</f>
        <v/>
      </c>
      <c r="CD296" s="251">
        <f>'[2]DATA CONSOLIDADA 2018-2025 '!$CB298-'b2'!$BW296</f>
        <v/>
      </c>
      <c r="CE296" s="253" t="n">
        <v>0</v>
      </c>
      <c r="CF296" s="253" t="n">
        <v>0</v>
      </c>
      <c r="CG296" s="254" t="n">
        <v>0</v>
      </c>
      <c r="CH296" s="250">
        <f>IF('[2]DATA CONSOLIDADA 2018-2025 '!$CG215&gt;'[2]DATA CONSOLIDADA 2018-2025 '!$CB215,"Incremento",IF('[2]DATA CONSOLIDADA 2018-2025 '!$CB215='[2]DATA CONSOLIDADA 2018-2025 '!$CG215,"Sin incremento",IF('[2]DATA CONSOLIDADA 2018-2025 '!$CG215&lt;'[2]DATA CONSOLIDADA 2018-2025 '!$CB215,"Disminución"," ---")))</f>
        <v/>
      </c>
      <c r="CI296" s="251">
        <f>'[2]DATA CONSOLIDADA 2018-2025 '!$CG298-'b2'!$CB296</f>
        <v/>
      </c>
      <c r="CJ296" s="247" t="inlineStr">
        <is>
          <t>#REF!</t>
        </is>
      </c>
      <c r="CK296" s="247" t="n">
        <v>0</v>
      </c>
      <c r="CL296" s="247" t="n">
        <v>0</v>
      </c>
      <c r="CM296" s="247" t="n">
        <v>0</v>
      </c>
      <c r="CN296" s="247" t="inlineStr">
        <is>
          <t>#REF!</t>
        </is>
      </c>
      <c r="CO296" s="251">
        <f>'[2]DATA CONSOLIDADA 2018-2025 '!$CM298-'b2'!$CG296</f>
        <v/>
      </c>
      <c r="CP296" s="253" t="n">
        <v>0</v>
      </c>
      <c r="CQ296" s="253" t="n">
        <v>0</v>
      </c>
      <c r="CR296" s="253" t="n">
        <v>0</v>
      </c>
      <c r="CS296" s="253" t="n">
        <v>0</v>
      </c>
      <c r="CT296" s="253" t="n">
        <v>0</v>
      </c>
      <c r="CU296" s="253" t="n">
        <v>0</v>
      </c>
      <c r="CV296" s="247" t="n">
        <v>0</v>
      </c>
      <c r="CW296" s="247" t="n">
        <v>0</v>
      </c>
      <c r="CX296" s="247" t="n">
        <v>0</v>
      </c>
      <c r="CY296" s="247" t="n">
        <v>0</v>
      </c>
      <c r="CZ296" s="247" t="n">
        <v>0</v>
      </c>
      <c r="DA296" s="247" t="n">
        <v>0</v>
      </c>
      <c r="DB296" s="247" t="n">
        <v>0</v>
      </c>
      <c r="DC296" s="255" t="n">
        <v>0</v>
      </c>
      <c r="DD296" s="255" t="n">
        <v>0</v>
      </c>
      <c r="DE296" s="255" t="n">
        <v>0</v>
      </c>
      <c r="DF296" s="255" t="n">
        <v>0</v>
      </c>
      <c r="DG296" s="255" t="n">
        <v>0</v>
      </c>
      <c r="DH296" s="255" t="n">
        <v>0</v>
      </c>
      <c r="DI296" s="256" t="n">
        <v>20600796683</v>
      </c>
      <c r="DJ296" s="257" t="inlineStr">
        <is>
          <t>ASOCIACION DE PRODUCTORES DE CACAO SAN FRANCISCO MADRE DE DIOS</t>
        </is>
      </c>
      <c r="DK296" s="257" t="inlineStr">
        <is>
          <t>01 Asociación</t>
        </is>
      </c>
      <c r="DL296" s="260" t="n"/>
      <c r="DM296" s="260" t="n"/>
      <c r="DN296" s="260" t="n"/>
      <c r="DO296" s="260" t="n"/>
      <c r="DP296" s="260" t="n"/>
      <c r="DQ296" s="260" t="n"/>
      <c r="DR296" s="260" t="n"/>
      <c r="DS296" s="260" t="n"/>
      <c r="DT296" s="260" t="n"/>
      <c r="DU296" s="260" t="n"/>
      <c r="DV296" s="260" t="n"/>
      <c r="DW296" s="260" t="n"/>
      <c r="DX296" s="260" t="n"/>
      <c r="DY296" s="260" t="n"/>
      <c r="DZ296" s="260" t="n"/>
      <c r="EA296" s="260" t="n"/>
      <c r="EB296" s="260" t="n"/>
      <c r="EC296" s="260" t="n"/>
      <c r="ED296" s="260" t="n"/>
      <c r="EE296" s="260" t="n"/>
    </row>
    <row r="297" hidden="1" ht="47.25" customHeight="1">
      <c r="A297" s="240" t="inlineStr">
        <is>
          <t>COOPERATIVA AGROINDUSTRIAL DE CITRICULTORES - JUANJUI LTDA.</t>
        </is>
      </c>
      <c r="B297" s="240" t="inlineStr">
        <is>
          <t>NARANJA</t>
        </is>
      </c>
      <c r="C297" s="240" t="inlineStr">
        <is>
          <t>NARANJA</t>
        </is>
      </c>
      <c r="D297" s="240" t="inlineStr">
        <is>
          <t>SAN MARTIN</t>
        </is>
      </c>
      <c r="E297" s="240" t="inlineStr">
        <is>
          <t>220601</t>
        </is>
      </c>
      <c r="F297" s="240" t="inlineStr">
        <is>
          <t>SAN MARTIN</t>
        </is>
      </c>
      <c r="G297" s="240" t="inlineStr">
        <is>
          <t>MARISCAL CACERES</t>
        </is>
      </c>
      <c r="H297" s="240" t="inlineStr">
        <is>
          <t>JUANJUI</t>
        </is>
      </c>
      <c r="I297" s="241" t="n"/>
      <c r="J297" s="241" t="n">
        <v>1</v>
      </c>
      <c r="K297" s="241" t="n"/>
      <c r="L297" s="241" t="n"/>
      <c r="M297" s="241" t="n"/>
      <c r="N297" s="241" t="n"/>
      <c r="O297" s="241" t="n"/>
      <c r="P297" s="241" t="n"/>
      <c r="Q297" s="241" t="inlineStr">
        <is>
          <t>PAC</t>
        </is>
      </c>
      <c r="R297" s="242">
        <f>IF(I297=1,I$2,"")&amp;IF(J297=1,IF(I297=1,"-","")&amp;J$2,"")&amp;IF(K297=1,IF(OR(J297=1,I297=1),"-","")&amp;K$2,"")&amp;IF(L297=1,IF(OR(K297=1,J297=1,I297=1),"-","")&amp;L$2,"")&amp;IF(M297=1,IF(OR(L297=1,K297=1,J297=1,I297=1),"-","")&amp;M$2,"")&amp;IF(N297=1,IF(OR(M297=1,L297=1,K297=1,J297=1,I297=1),"-","")&amp;N$2,"")&amp;IF(O297=1,IF(OR(N297=1,M297=1,L297=1,K297=1,J297=1,I297=1),"-","")&amp;O$2,"")&amp;IF(P297=1,IF(I297=1," - ",IF(J297=1," - ",IF(K297=1," - ",IF(L297=1," - ",IF(M297=1," - ",IF(N297=1," - ",IF(O297=1," - ","")))))))&amp;P$2,"")</f>
        <v/>
      </c>
      <c r="S297" s="243">
        <f>SUM('b2'!$I297:$P297)</f>
        <v/>
      </c>
      <c r="T297" s="243">
        <f>IF(OR('b2'!$J297=1,'b2'!$K297=1,'b2'!$L297=1,'b2'!$M297=1,'b2'!$N297=1,'b2'!$O297=1,'b2'!$P297=1),"SI","NO")</f>
        <v/>
      </c>
      <c r="U297" s="243">
        <f>IF(OR('b2'!$K297=1,'b2'!$L297=1,'b2'!$M297=1,'b2'!$N297=1,'b2'!$O297=1,'b2'!$P297=1),"SI","NO")</f>
        <v/>
      </c>
      <c r="V297" s="244" t="n">
        <v>0</v>
      </c>
      <c r="W297" s="245" t="n">
        <v>0</v>
      </c>
      <c r="X297" s="245" t="n">
        <v>0</v>
      </c>
      <c r="Y297" s="244" t="n">
        <v>0</v>
      </c>
      <c r="Z297" s="245" t="n">
        <v>0</v>
      </c>
      <c r="AA297" s="245" t="n">
        <v>0</v>
      </c>
      <c r="AB297" s="244" t="n">
        <v>0</v>
      </c>
      <c r="AC297" s="245" t="n">
        <v>0</v>
      </c>
      <c r="AD297" s="245" t="n">
        <v>0</v>
      </c>
      <c r="AE297" s="244" t="n">
        <v>0</v>
      </c>
      <c r="AF297" s="245" t="n">
        <v>0</v>
      </c>
      <c r="AG297" s="245" t="n">
        <v>0</v>
      </c>
      <c r="AH297" s="244" t="n">
        <v>0</v>
      </c>
      <c r="AI297" s="245" t="n">
        <v>0</v>
      </c>
      <c r="AJ297" s="245" t="n">
        <v>0</v>
      </c>
      <c r="AK297" s="244" t="n">
        <v>0</v>
      </c>
      <c r="AL297" s="245" t="n">
        <v>0</v>
      </c>
      <c r="AM297" s="245" t="n">
        <v>0</v>
      </c>
      <c r="AN297" s="244" t="n">
        <v>0</v>
      </c>
      <c r="AO297" s="245" t="n">
        <v>0</v>
      </c>
      <c r="AP297" s="245" t="n">
        <v>0</v>
      </c>
      <c r="AQ297" s="244" t="n">
        <v>0</v>
      </c>
      <c r="AR297" s="244">
        <f>IF('b2'!$AQ297&gt;0,'b2'!$AQ297,IF('b2'!$AN297&gt;0,'b2'!$AN297,IF('b2'!$AK297&gt;0,'b2'!$AK297,IF('b2'!$AH297&gt;0,'b2'!$AH297,IF('b2'!$AE297&gt;0,'b2'!$AE297,IF('b2'!$AB297&gt;0,'b2'!$AB297,IF('b2'!$Y297&gt;0,'b2'!$Y297,IF('b2'!$V297&gt;0,'b2'!$V297," ---"))))))))</f>
        <v/>
      </c>
      <c r="AS297" s="246" t="n">
        <v>0</v>
      </c>
      <c r="AT297" s="246" t="n">
        <v>0</v>
      </c>
      <c r="AU297" s="246" t="n">
        <v>0</v>
      </c>
      <c r="AV297" s="246" t="n">
        <v>0</v>
      </c>
      <c r="AW297" s="246" t="n">
        <v>0</v>
      </c>
      <c r="AX297" s="246" t="n">
        <v>0</v>
      </c>
      <c r="AY297" s="246" t="n">
        <v>0</v>
      </c>
      <c r="AZ297" s="246" t="n">
        <v>0</v>
      </c>
      <c r="BA297" s="246" t="n">
        <v>0</v>
      </c>
      <c r="BB297" s="246" t="n">
        <v>0</v>
      </c>
      <c r="BC297" s="246" t="n">
        <v>0</v>
      </c>
      <c r="BD297" s="246" t="n">
        <v>0</v>
      </c>
      <c r="BE297" s="249" t="n">
        <v>0</v>
      </c>
      <c r="BF297" s="248" t="n">
        <v>0</v>
      </c>
      <c r="BG297" s="248" t="n">
        <v>0</v>
      </c>
      <c r="BH297" s="249" t="n">
        <v>0</v>
      </c>
      <c r="BI297" s="250" t="inlineStr">
        <is>
          <t>#REF!</t>
        </is>
      </c>
      <c r="BJ297" s="251" t="inlineStr">
        <is>
          <t>#REF!</t>
        </is>
      </c>
      <c r="BK297" s="248" t="n">
        <v>0</v>
      </c>
      <c r="BL297" s="248" t="n">
        <v>0</v>
      </c>
      <c r="BM297" s="249" t="n">
        <v>0</v>
      </c>
      <c r="BN297" s="250" t="inlineStr">
        <is>
          <t>#REF!</t>
        </is>
      </c>
      <c r="BO297" s="251" t="inlineStr">
        <is>
          <t>#REF!</t>
        </is>
      </c>
      <c r="BP297" s="248" t="n">
        <v>0</v>
      </c>
      <c r="BQ297" s="248" t="n">
        <v>0</v>
      </c>
      <c r="BR297" s="249" t="n">
        <v>0</v>
      </c>
      <c r="BS297" s="250" t="inlineStr">
        <is>
          <t>#REF!</t>
        </is>
      </c>
      <c r="BT297" s="251">
        <f>'[2]DATA CONSOLIDADA 2018-2025 '!$BR299-'b2'!$BO297</f>
        <v/>
      </c>
      <c r="BU297" s="248" t="n">
        <v>0</v>
      </c>
      <c r="BV297" s="248" t="n">
        <v>0</v>
      </c>
      <c r="BW297" s="249" t="n">
        <v>0</v>
      </c>
      <c r="BX297" s="250" t="inlineStr">
        <is>
          <t>#REF!</t>
        </is>
      </c>
      <c r="BY297" s="251" t="inlineStr">
        <is>
          <t>#REF!</t>
        </is>
      </c>
      <c r="BZ297" s="248" t="n">
        <v>0</v>
      </c>
      <c r="CA297" s="248" t="n">
        <v>0</v>
      </c>
      <c r="CB297" s="249" t="n">
        <v>0</v>
      </c>
      <c r="CC297" s="250" t="inlineStr">
        <is>
          <t>#REF!</t>
        </is>
      </c>
      <c r="CD297" s="251">
        <f>'[2]DATA CONSOLIDADA 2018-2025 '!$CB299-'b2'!$BW297</f>
        <v/>
      </c>
      <c r="CE297" s="253" t="n">
        <v>0</v>
      </c>
      <c r="CF297" s="253" t="n">
        <v>0</v>
      </c>
      <c r="CG297" s="254" t="n">
        <v>0</v>
      </c>
      <c r="CH297" s="250" t="inlineStr">
        <is>
          <t>#REF!</t>
        </is>
      </c>
      <c r="CI297" s="251">
        <f>'[2]DATA CONSOLIDADA 2018-2025 '!$CG299-'b2'!$CB297</f>
        <v/>
      </c>
      <c r="CJ297" s="247" t="inlineStr">
        <is>
          <t>#REF!</t>
        </is>
      </c>
      <c r="CK297" s="247" t="n">
        <v>0</v>
      </c>
      <c r="CL297" s="247" t="n">
        <v>0</v>
      </c>
      <c r="CM297" s="247" t="n">
        <v>0</v>
      </c>
      <c r="CN297" s="247" t="inlineStr">
        <is>
          <t>#REF!</t>
        </is>
      </c>
      <c r="CO297" s="251">
        <f>'[2]DATA CONSOLIDADA 2018-2025 '!$CM299-'b2'!$CG297</f>
        <v/>
      </c>
      <c r="CP297" s="253" t="n">
        <v>0</v>
      </c>
      <c r="CQ297" s="253" t="n">
        <v>0</v>
      </c>
      <c r="CR297" s="253" t="n">
        <v>0</v>
      </c>
      <c r="CS297" s="253" t="n">
        <v>0</v>
      </c>
      <c r="CT297" s="253" t="n">
        <v>0</v>
      </c>
      <c r="CU297" s="253" t="n">
        <v>0</v>
      </c>
      <c r="CV297" s="247" t="n">
        <v>0</v>
      </c>
      <c r="CW297" s="247" t="n">
        <v>0</v>
      </c>
      <c r="CX297" s="247" t="n">
        <v>0</v>
      </c>
      <c r="CY297" s="247" t="n">
        <v>0</v>
      </c>
      <c r="CZ297" s="247" t="n">
        <v>0</v>
      </c>
      <c r="DA297" s="247" t="n">
        <v>0</v>
      </c>
      <c r="DB297" s="247" t="n">
        <v>0</v>
      </c>
      <c r="DC297" s="255" t="n">
        <v>0</v>
      </c>
      <c r="DD297" s="255" t="n">
        <v>0</v>
      </c>
      <c r="DE297" s="255" t="n">
        <v>0</v>
      </c>
      <c r="DF297" s="255" t="n">
        <v>0</v>
      </c>
      <c r="DG297" s="255" t="n">
        <v>0</v>
      </c>
      <c r="DH297" s="255" t="n">
        <v>0</v>
      </c>
      <c r="DI297" s="256" t="n">
        <v>20542242222</v>
      </c>
      <c r="DJ297" s="257" t="inlineStr">
        <is>
          <t>COOPERATIVA AGROINDUSTRIAL DE CITRICULTORES - JUANJUI LTDA.</t>
        </is>
      </c>
      <c r="DK297" s="257" t="inlineStr">
        <is>
          <t>02 Cooperativa</t>
        </is>
      </c>
      <c r="DL297" s="258" t="n"/>
      <c r="DM297" s="258" t="n"/>
      <c r="DN297" s="258" t="n"/>
      <c r="DO297" s="258" t="n"/>
      <c r="DP297" s="258" t="n"/>
      <c r="DQ297" s="258" t="n"/>
      <c r="DR297" s="258" t="n"/>
      <c r="DS297" s="258" t="n"/>
      <c r="DT297" s="258" t="n"/>
      <c r="DU297" s="258" t="n"/>
      <c r="DV297" s="258" t="n"/>
      <c r="DW297" s="258" t="n"/>
      <c r="DX297" s="258" t="n"/>
      <c r="DY297" s="258" t="n"/>
      <c r="DZ297" s="258" t="n"/>
      <c r="EA297" s="258" t="n"/>
      <c r="EB297" s="258" t="n"/>
      <c r="EC297" s="258" t="n"/>
      <c r="ED297" s="258" t="n"/>
      <c r="EE297" s="258" t="n"/>
    </row>
    <row r="298" ht="47.25" customHeight="1">
      <c r="A298" s="240" t="inlineStr">
        <is>
          <t>ASOCIACION DE PRODUCTORES AGROPECUARIOS RIO MAYO SHANAO</t>
        </is>
      </c>
      <c r="B298" s="240" t="inlineStr">
        <is>
          <t>CACAO</t>
        </is>
      </c>
      <c r="C298" s="240" t="inlineStr">
        <is>
          <t>CACAO</t>
        </is>
      </c>
      <c r="D298" s="240" t="inlineStr">
        <is>
          <t>SAN MARTIN</t>
        </is>
      </c>
      <c r="E298" s="240" t="inlineStr">
        <is>
          <t>220701</t>
        </is>
      </c>
      <c r="F298" s="240" t="inlineStr">
        <is>
          <t>SAN MARTIN</t>
        </is>
      </c>
      <c r="G298" s="240" t="inlineStr">
        <is>
          <t>PICOTA</t>
        </is>
      </c>
      <c r="H298" s="240" t="inlineStr">
        <is>
          <t>PICOTA</t>
        </is>
      </c>
      <c r="I298" s="241" t="n"/>
      <c r="J298" s="241" t="n">
        <v>1</v>
      </c>
      <c r="K298" s="241" t="n"/>
      <c r="L298" s="241" t="n"/>
      <c r="M298" s="241" t="n"/>
      <c r="N298" s="241" t="n"/>
      <c r="O298" s="241" t="n"/>
      <c r="P298" s="241" t="n"/>
      <c r="Q298" s="241" t="inlineStr">
        <is>
          <t>PAC</t>
        </is>
      </c>
      <c r="R298" s="242">
        <f>IF(I298=1,I$2,"")&amp;IF(J298=1,IF(I298=1,"-","")&amp;J$2,"")&amp;IF(K298=1,IF(OR(J298=1,I298=1),"-","")&amp;K$2,"")&amp;IF(L298=1,IF(OR(K298=1,J298=1,I298=1),"-","")&amp;L$2,"")&amp;IF(M298=1,IF(OR(L298=1,K298=1,J298=1,I298=1),"-","")&amp;M$2,"")&amp;IF(N298=1,IF(OR(M298=1,L298=1,K298=1,J298=1,I298=1),"-","")&amp;N$2,"")&amp;IF(O298=1,IF(OR(N298=1,M298=1,L298=1,K298=1,J298=1,I298=1),"-","")&amp;O$2,"")&amp;IF(P298=1,IF(I298=1," - ",IF(J298=1," - ",IF(K298=1," - ",IF(L298=1," - ",IF(M298=1," - ",IF(N298=1," - ",IF(O298=1," - ","")))))))&amp;P$2,"")</f>
        <v/>
      </c>
      <c r="S298" s="243">
        <f>SUM('b2'!$I298:$P298)</f>
        <v/>
      </c>
      <c r="T298" s="243">
        <f>IF(OR('b2'!$J298=1,'b2'!$K298=1,'b2'!$L298=1,'b2'!$M298=1,'b2'!$N298=1,'b2'!$O298=1,'b2'!$P298=1),"SI","NO")</f>
        <v/>
      </c>
      <c r="U298" s="243">
        <f>IF(OR('b2'!$K298=1,'b2'!$L298=1,'b2'!$M298=1,'b2'!$N298=1,'b2'!$O298=1,'b2'!$P298=1),"SI","NO")</f>
        <v/>
      </c>
      <c r="V298" s="244" t="n">
        <v>0</v>
      </c>
      <c r="W298" s="245" t="n">
        <v>49</v>
      </c>
      <c r="X298" s="245" t="n">
        <v>0</v>
      </c>
      <c r="Y298" s="244" t="n">
        <v>49</v>
      </c>
      <c r="Z298" s="245" t="n">
        <v>0</v>
      </c>
      <c r="AA298" s="245" t="n">
        <v>0</v>
      </c>
      <c r="AB298" s="244" t="n">
        <v>0</v>
      </c>
      <c r="AC298" s="245" t="n">
        <v>0</v>
      </c>
      <c r="AD298" s="245" t="n">
        <v>0</v>
      </c>
      <c r="AE298" s="244" t="n">
        <v>0</v>
      </c>
      <c r="AF298" s="245" t="n">
        <v>0</v>
      </c>
      <c r="AG298" s="245" t="n">
        <v>0</v>
      </c>
      <c r="AH298" s="244" t="n">
        <v>0</v>
      </c>
      <c r="AI298" s="245" t="n">
        <v>0</v>
      </c>
      <c r="AJ298" s="245" t="n">
        <v>0</v>
      </c>
      <c r="AK298" s="244" t="n">
        <v>0</v>
      </c>
      <c r="AL298" s="245" t="n">
        <v>0</v>
      </c>
      <c r="AM298" s="245" t="n">
        <v>0</v>
      </c>
      <c r="AN298" s="244" t="n">
        <v>0</v>
      </c>
      <c r="AO298" s="245" t="n">
        <v>0</v>
      </c>
      <c r="AP298" s="245" t="n">
        <v>0</v>
      </c>
      <c r="AQ298" s="244" t="n">
        <v>0</v>
      </c>
      <c r="AR298" s="244">
        <f>IF('b2'!$AQ298&gt;0,'b2'!$AQ298,IF('b2'!$AN298&gt;0,'b2'!$AN298,IF('b2'!$AK298&gt;0,'b2'!$AK298,IF('b2'!$AH298&gt;0,'b2'!$AH298,IF('b2'!$AE298&gt;0,'b2'!$AE298,IF('b2'!$AB298&gt;0,'b2'!$AB298,IF('b2'!$Y298&gt;0,'b2'!$Y298,IF('b2'!$V298&gt;0,'b2'!$V298," ---"))))))))</f>
        <v/>
      </c>
      <c r="AS298" s="246" t="n">
        <v>0</v>
      </c>
      <c r="AT298" s="246" t="n">
        <v>0</v>
      </c>
      <c r="AU298" s="246" t="n">
        <v>0</v>
      </c>
      <c r="AV298" s="246" t="n">
        <v>0</v>
      </c>
      <c r="AW298" s="246" t="n">
        <v>0</v>
      </c>
      <c r="AX298" s="246" t="n">
        <v>0</v>
      </c>
      <c r="AY298" s="246" t="n">
        <v>0</v>
      </c>
      <c r="AZ298" s="246" t="n">
        <v>0</v>
      </c>
      <c r="BA298" s="246" t="n">
        <v>0</v>
      </c>
      <c r="BB298" s="246" t="n">
        <v>0</v>
      </c>
      <c r="BC298" s="246" t="n">
        <v>0</v>
      </c>
      <c r="BD298" s="246" t="n">
        <v>0</v>
      </c>
      <c r="BE298" s="249" t="n">
        <v>0</v>
      </c>
      <c r="BF298" s="248" t="n">
        <v>0</v>
      </c>
      <c r="BG298" s="248" t="n">
        <v>0</v>
      </c>
      <c r="BH298" s="249" t="n">
        <v>0</v>
      </c>
      <c r="BI298" s="250" t="inlineStr">
        <is>
          <t>#REF!</t>
        </is>
      </c>
      <c r="BJ298" s="251" t="inlineStr">
        <is>
          <t>#REF!</t>
        </is>
      </c>
      <c r="BK298" s="248" t="n">
        <v>0</v>
      </c>
      <c r="BL298" s="248" t="n">
        <v>0</v>
      </c>
      <c r="BM298" s="249" t="n">
        <v>0</v>
      </c>
      <c r="BN298" s="250" t="inlineStr">
        <is>
          <t>#REF!</t>
        </is>
      </c>
      <c r="BO298" s="251" t="inlineStr">
        <is>
          <t>#REF!</t>
        </is>
      </c>
      <c r="BP298" s="248" t="n">
        <v>0</v>
      </c>
      <c r="BQ298" s="248" t="n">
        <v>0</v>
      </c>
      <c r="BR298" s="249" t="n">
        <v>0</v>
      </c>
      <c r="BS298" s="250" t="inlineStr">
        <is>
          <t>#REF!</t>
        </is>
      </c>
      <c r="BT298" s="251">
        <f>'[2]DATA CONSOLIDADA 2018-2025 '!$BR300-'b2'!$BO298</f>
        <v/>
      </c>
      <c r="BU298" s="248" t="n">
        <v>0</v>
      </c>
      <c r="BV298" s="248" t="n">
        <v>0</v>
      </c>
      <c r="BW298" s="249" t="n">
        <v>0</v>
      </c>
      <c r="BX298" s="250" t="inlineStr">
        <is>
          <t>#REF!</t>
        </is>
      </c>
      <c r="BY298" s="251" t="inlineStr">
        <is>
          <t>#REF!</t>
        </is>
      </c>
      <c r="BZ298" s="248" t="n">
        <v>0</v>
      </c>
      <c r="CA298" s="248" t="n">
        <v>0</v>
      </c>
      <c r="CB298" s="249" t="n">
        <v>0</v>
      </c>
      <c r="CC298" s="250" t="inlineStr">
        <is>
          <t>#REF!</t>
        </is>
      </c>
      <c r="CD298" s="251">
        <f>'[2]DATA CONSOLIDADA 2018-2025 '!$CB300-'b2'!$BW298</f>
        <v/>
      </c>
      <c r="CE298" s="253" t="n">
        <v>0</v>
      </c>
      <c r="CF298" s="253" t="n">
        <v>0</v>
      </c>
      <c r="CG298" s="254" t="n">
        <v>0</v>
      </c>
      <c r="CH298" s="250" t="inlineStr">
        <is>
          <t>#REF!</t>
        </is>
      </c>
      <c r="CI298" s="251">
        <f>'[2]DATA CONSOLIDADA 2018-2025 '!$CG300-'b2'!$CB298</f>
        <v/>
      </c>
      <c r="CJ298" s="247" t="inlineStr">
        <is>
          <t>#REF!</t>
        </is>
      </c>
      <c r="CK298" s="247" t="n">
        <v>0</v>
      </c>
      <c r="CL298" s="247" t="n">
        <v>0</v>
      </c>
      <c r="CM298" s="247" t="n">
        <v>0</v>
      </c>
      <c r="CN298" s="247" t="inlineStr">
        <is>
          <t>#REF!</t>
        </is>
      </c>
      <c r="CO298" s="251">
        <f>'[2]DATA CONSOLIDADA 2018-2025 '!$CM300-'b2'!$CG298</f>
        <v/>
      </c>
      <c r="CP298" s="253" t="n">
        <v>0</v>
      </c>
      <c r="CQ298" s="253" t="n">
        <v>0</v>
      </c>
      <c r="CR298" s="253" t="n">
        <v>0</v>
      </c>
      <c r="CS298" s="253" t="n">
        <v>0</v>
      </c>
      <c r="CT298" s="253" t="n">
        <v>0</v>
      </c>
      <c r="CU298" s="253" t="n">
        <v>0</v>
      </c>
      <c r="CV298" s="247" t="n">
        <v>0</v>
      </c>
      <c r="CW298" s="247" t="n">
        <v>0</v>
      </c>
      <c r="CX298" s="247" t="n">
        <v>0</v>
      </c>
      <c r="CY298" s="247" t="n">
        <v>0</v>
      </c>
      <c r="CZ298" s="247" t="n">
        <v>0</v>
      </c>
      <c r="DA298" s="247" t="n">
        <v>0</v>
      </c>
      <c r="DB298" s="247" t="n">
        <v>0</v>
      </c>
      <c r="DC298" s="255" t="n">
        <v>0</v>
      </c>
      <c r="DD298" s="255" t="n">
        <v>0</v>
      </c>
      <c r="DE298" s="255" t="n">
        <v>0</v>
      </c>
      <c r="DF298" s="255" t="n">
        <v>0</v>
      </c>
      <c r="DG298" s="255" t="n">
        <v>0</v>
      </c>
      <c r="DH298" s="255" t="n">
        <v>0</v>
      </c>
      <c r="DI298" s="256" t="n">
        <v>20494126819</v>
      </c>
      <c r="DJ298" s="257" t="inlineStr">
        <is>
          <t xml:space="preserve">ASOCIACION DE PRODUCTORES AGROPECUARIOS RIO MAYO SHANAO
</t>
        </is>
      </c>
      <c r="DK298" s="257" t="inlineStr">
        <is>
          <t>01 Asociación</t>
        </is>
      </c>
      <c r="DL298" s="258" t="n"/>
      <c r="DM298" s="258" t="n"/>
      <c r="DN298" s="258" t="n"/>
      <c r="DO298" s="258" t="n"/>
      <c r="DP298" s="258" t="n"/>
      <c r="DQ298" s="258" t="n"/>
      <c r="DR298" s="258" t="n"/>
      <c r="DS298" s="258" t="n"/>
      <c r="DT298" s="258" t="n"/>
      <c r="DU298" s="258" t="n"/>
      <c r="DV298" s="258" t="n"/>
      <c r="DW298" s="258" t="n"/>
      <c r="DX298" s="258" t="n"/>
      <c r="DY298" s="258" t="n"/>
      <c r="DZ298" s="258" t="n"/>
      <c r="EA298" s="258" t="n"/>
      <c r="EB298" s="258" t="n"/>
      <c r="EC298" s="258" t="n"/>
      <c r="ED298" s="258" t="n"/>
      <c r="EE298" s="258" t="n"/>
    </row>
    <row r="299" hidden="1" ht="47.25" customHeight="1">
      <c r="A299" s="240" t="inlineStr">
        <is>
          <t>COOPERATIVA DE SERVICIO MULTIPLES CAPEMA</t>
        </is>
      </c>
      <c r="B299" s="240" t="inlineStr">
        <is>
          <t>CAFÉ</t>
        </is>
      </c>
      <c r="C299" s="240" t="inlineStr">
        <is>
          <t>CAFÉ</t>
        </is>
      </c>
      <c r="D299" s="240" t="inlineStr">
        <is>
          <t>SAN MARTIN</t>
        </is>
      </c>
      <c r="E299" s="240" t="inlineStr">
        <is>
          <t>220804</t>
        </is>
      </c>
      <c r="F299" s="240" t="inlineStr">
        <is>
          <t>SAN MARTIN</t>
        </is>
      </c>
      <c r="G299" s="240" t="inlineStr">
        <is>
          <t>RIOJA</t>
        </is>
      </c>
      <c r="H299" s="240" t="inlineStr">
        <is>
          <t>NUEVA CAJAMARCA</t>
        </is>
      </c>
      <c r="I299" s="241" t="n"/>
      <c r="J299" s="241" t="n">
        <v>1</v>
      </c>
      <c r="K299" s="241" t="n"/>
      <c r="L299" s="241" t="n"/>
      <c r="M299" s="241" t="n"/>
      <c r="N299" s="241" t="n"/>
      <c r="O299" s="241" t="n"/>
      <c r="P299" s="241" t="n"/>
      <c r="Q299" s="241" t="inlineStr">
        <is>
          <t>PAC</t>
        </is>
      </c>
      <c r="R299" s="242">
        <f>IF(I299=1,I$2,"")&amp;IF(J299=1,IF(I299=1,"-","")&amp;J$2,"")&amp;IF(K299=1,IF(OR(J299=1,I299=1),"-","")&amp;K$2,"")&amp;IF(L299=1,IF(OR(K299=1,J299=1,I299=1),"-","")&amp;L$2,"")&amp;IF(M299=1,IF(OR(L299=1,K299=1,J299=1,I299=1),"-","")&amp;M$2,"")&amp;IF(N299=1,IF(OR(M299=1,L299=1,K299=1,J299=1,I299=1),"-","")&amp;N$2,"")&amp;IF(O299=1,IF(OR(N299=1,M299=1,L299=1,K299=1,J299=1,I299=1),"-","")&amp;O$2,"")&amp;IF(P299=1,IF(I299=1," - ",IF(J299=1," - ",IF(K299=1," - ",IF(L299=1," - ",IF(M299=1," - ",IF(N299=1," - ",IF(O299=1," - ","")))))))&amp;P$2,"")</f>
        <v/>
      </c>
      <c r="S299" s="243">
        <f>SUM('b2'!$I299:$P299)</f>
        <v/>
      </c>
      <c r="T299" s="243">
        <f>IF(OR('b2'!$J299=1,'b2'!$K299=1,'b2'!$L299=1,'b2'!$M299=1,'b2'!$N299=1,'b2'!$O299=1,'b2'!$P299=1),"SI","NO")</f>
        <v/>
      </c>
      <c r="U299" s="243">
        <f>IF(OR('b2'!$K299=1,'b2'!$L299=1,'b2'!$M299=1,'b2'!$N299=1,'b2'!$O299=1,'b2'!$P299=1),"SI","NO")</f>
        <v/>
      </c>
      <c r="V299" s="244" t="n">
        <v>0</v>
      </c>
      <c r="W299" s="245" t="n">
        <v>189</v>
      </c>
      <c r="X299" s="245" t="n">
        <v>29</v>
      </c>
      <c r="Y299" s="244" t="n">
        <v>218</v>
      </c>
      <c r="Z299" s="245" t="n">
        <v>0</v>
      </c>
      <c r="AA299" s="245" t="n">
        <v>0</v>
      </c>
      <c r="AB299" s="244" t="n">
        <v>0</v>
      </c>
      <c r="AC299" s="245" t="n">
        <v>0</v>
      </c>
      <c r="AD299" s="245" t="n">
        <v>0</v>
      </c>
      <c r="AE299" s="244" t="n">
        <v>0</v>
      </c>
      <c r="AF299" s="245" t="n">
        <v>0</v>
      </c>
      <c r="AG299" s="245" t="n">
        <v>0</v>
      </c>
      <c r="AH299" s="244" t="n">
        <v>0</v>
      </c>
      <c r="AI299" s="245" t="n">
        <v>0</v>
      </c>
      <c r="AJ299" s="245" t="n">
        <v>0</v>
      </c>
      <c r="AK299" s="244" t="n">
        <v>0</v>
      </c>
      <c r="AL299" s="245" t="n">
        <v>0</v>
      </c>
      <c r="AM299" s="245" t="n">
        <v>0</v>
      </c>
      <c r="AN299" s="244" t="n">
        <v>0</v>
      </c>
      <c r="AO299" s="245" t="n">
        <v>0</v>
      </c>
      <c r="AP299" s="245" t="n">
        <v>0</v>
      </c>
      <c r="AQ299" s="244" t="n">
        <v>0</v>
      </c>
      <c r="AR299" s="244">
        <f>IF('b2'!$AQ299&gt;0,'b2'!$AQ299,IF('b2'!$AN299&gt;0,'b2'!$AN299,IF('b2'!$AK299&gt;0,'b2'!$AK299,IF('b2'!$AH299&gt;0,'b2'!$AH299,IF('b2'!$AE299&gt;0,'b2'!$AE299,IF('b2'!$AB299&gt;0,'b2'!$AB299,IF('b2'!$Y299&gt;0,'b2'!$Y299,IF('b2'!$V299&gt;0,'b2'!$V299," ---"))))))))</f>
        <v/>
      </c>
      <c r="AS299" s="246" t="n">
        <v>0</v>
      </c>
      <c r="AT299" s="246" t="n">
        <v>0</v>
      </c>
      <c r="AU299" s="246" t="n">
        <v>3</v>
      </c>
      <c r="AV299" s="246" t="n">
        <v>2</v>
      </c>
      <c r="AW299" s="246" t="n">
        <v>0</v>
      </c>
      <c r="AX299" s="246" t="n">
        <v>0</v>
      </c>
      <c r="AY299" s="246" t="n">
        <v>0</v>
      </c>
      <c r="AZ299" s="246" t="n">
        <v>0</v>
      </c>
      <c r="BA299" s="246" t="n">
        <v>0</v>
      </c>
      <c r="BB299" s="246" t="n">
        <v>0</v>
      </c>
      <c r="BC299" s="246" t="n">
        <v>0</v>
      </c>
      <c r="BD299" s="246" t="n">
        <v>0</v>
      </c>
      <c r="BE299" s="249" t="n">
        <v>0</v>
      </c>
      <c r="BF299" s="248" t="n">
        <v>0</v>
      </c>
      <c r="BG299" s="248" t="n">
        <v>0</v>
      </c>
      <c r="BH299" s="249" t="n">
        <v>0</v>
      </c>
      <c r="BI299" s="250" t="inlineStr">
        <is>
          <t>#REF!</t>
        </is>
      </c>
      <c r="BJ299" s="251" t="inlineStr">
        <is>
          <t>#REF!</t>
        </is>
      </c>
      <c r="BK299" s="248" t="n">
        <v>0</v>
      </c>
      <c r="BL299" s="248" t="n">
        <v>0</v>
      </c>
      <c r="BM299" s="249" t="n">
        <v>0</v>
      </c>
      <c r="BN299" s="250" t="inlineStr">
        <is>
          <t>#REF!</t>
        </is>
      </c>
      <c r="BO299" s="251" t="inlineStr">
        <is>
          <t>#REF!</t>
        </is>
      </c>
      <c r="BP299" s="248" t="n">
        <v>0</v>
      </c>
      <c r="BQ299" s="248" t="n">
        <v>0</v>
      </c>
      <c r="BR299" s="249" t="n">
        <v>0</v>
      </c>
      <c r="BS299" s="250" t="inlineStr">
        <is>
          <t>#REF!</t>
        </is>
      </c>
      <c r="BT299" s="251">
        <f>'[2]DATA CONSOLIDADA 2018-2025 '!$BR301-'b2'!$BO299</f>
        <v/>
      </c>
      <c r="BU299" s="248" t="n">
        <v>0</v>
      </c>
      <c r="BV299" s="248" t="n">
        <v>0</v>
      </c>
      <c r="BW299" s="249" t="n">
        <v>0</v>
      </c>
      <c r="BX299" s="250" t="inlineStr">
        <is>
          <t>#REF!</t>
        </is>
      </c>
      <c r="BY299" s="251" t="inlineStr">
        <is>
          <t>#REF!</t>
        </is>
      </c>
      <c r="BZ299" s="248" t="n">
        <v>0</v>
      </c>
      <c r="CA299" s="248" t="n">
        <v>0</v>
      </c>
      <c r="CB299" s="249" t="n">
        <v>0</v>
      </c>
      <c r="CC299" s="250" t="inlineStr">
        <is>
          <t>#REF!</t>
        </is>
      </c>
      <c r="CD299" s="251">
        <f>'[2]DATA CONSOLIDADA 2018-2025 '!$CB301-'b2'!$BW299</f>
        <v/>
      </c>
      <c r="CE299" s="253" t="n">
        <v>0</v>
      </c>
      <c r="CF299" s="253" t="n">
        <v>0</v>
      </c>
      <c r="CG299" s="254" t="n">
        <v>0</v>
      </c>
      <c r="CH299" s="250" t="inlineStr">
        <is>
          <t>#REF!</t>
        </is>
      </c>
      <c r="CI299" s="251">
        <f>'[2]DATA CONSOLIDADA 2018-2025 '!$CG301-'b2'!$CB299</f>
        <v/>
      </c>
      <c r="CJ299" s="247" t="inlineStr">
        <is>
          <t>#REF!</t>
        </is>
      </c>
      <c r="CK299" s="247" t="n">
        <v>0</v>
      </c>
      <c r="CL299" s="247" t="n">
        <v>0</v>
      </c>
      <c r="CM299" s="247" t="n">
        <v>0</v>
      </c>
      <c r="CN299" s="247" t="inlineStr">
        <is>
          <t>#REF!</t>
        </is>
      </c>
      <c r="CO299" s="251">
        <f>'[2]DATA CONSOLIDADA 2018-2025 '!$CM301-'b2'!$CG299</f>
        <v/>
      </c>
      <c r="CP299" s="253" t="n">
        <v>0</v>
      </c>
      <c r="CQ299" s="253" t="n">
        <v>0</v>
      </c>
      <c r="CR299" s="253" t="n">
        <v>0</v>
      </c>
      <c r="CS299" s="253" t="n">
        <v>0</v>
      </c>
      <c r="CT299" s="253" t="n">
        <v>0</v>
      </c>
      <c r="CU299" s="253" t="n">
        <v>0</v>
      </c>
      <c r="CV299" s="247" t="n">
        <v>0</v>
      </c>
      <c r="CW299" s="247" t="n">
        <v>0</v>
      </c>
      <c r="CX299" s="247" t="n">
        <v>0</v>
      </c>
      <c r="CY299" s="247" t="n">
        <v>0</v>
      </c>
      <c r="CZ299" s="247" t="n">
        <v>0</v>
      </c>
      <c r="DA299" s="247" t="n">
        <v>0</v>
      </c>
      <c r="DB299" s="247" t="n">
        <v>0</v>
      </c>
      <c r="DC299" s="255" t="n">
        <v>0</v>
      </c>
      <c r="DD299" s="255" t="n">
        <v>0</v>
      </c>
      <c r="DE299" s="255" t="n">
        <v>0</v>
      </c>
      <c r="DF299" s="255" t="n">
        <v>0</v>
      </c>
      <c r="DG299" s="255" t="n">
        <v>0</v>
      </c>
      <c r="DH299" s="255" t="n">
        <v>0</v>
      </c>
      <c r="DI299" s="256" t="n">
        <v>20450242021</v>
      </c>
      <c r="DJ299" s="257" t="inlineStr">
        <is>
          <t>"COOPERATIVA DE SERVICIOS MULTIPLES CAPEMA"</t>
        </is>
      </c>
      <c r="DK299" s="257" t="inlineStr">
        <is>
          <t>02 Cooperativa</t>
        </is>
      </c>
      <c r="DL299" s="258" t="n"/>
      <c r="DM299" s="258" t="n"/>
      <c r="DN299" s="258" t="n"/>
      <c r="DO299" s="258" t="n"/>
      <c r="DP299" s="258" t="n"/>
      <c r="DQ299" s="258" t="n"/>
      <c r="DR299" s="258" t="n"/>
      <c r="DS299" s="258" t="n"/>
      <c r="DT299" s="258" t="n"/>
      <c r="DU299" s="258" t="n"/>
      <c r="DV299" s="258" t="n"/>
      <c r="DW299" s="258" t="n"/>
      <c r="DX299" s="258" t="n"/>
      <c r="DY299" s="258" t="n"/>
      <c r="DZ299" s="258" t="n"/>
      <c r="EA299" s="258" t="n"/>
      <c r="EB299" s="258" t="n"/>
      <c r="EC299" s="258" t="n"/>
      <c r="ED299" s="258" t="n"/>
      <c r="EE299" s="258" t="n"/>
    </row>
    <row r="300" ht="47.25" customHeight="1">
      <c r="A300" s="240" t="inlineStr">
        <is>
          <t>ASOCIACION DE PRODUCTORES ECOLOGICOS DE CACAO MEDIO URUBAMBA IVOCHOTE - APECMU</t>
        </is>
      </c>
      <c r="B300" s="240" t="inlineStr">
        <is>
          <t>CACAO</t>
        </is>
      </c>
      <c r="C300" s="240" t="inlineStr">
        <is>
          <t>CACAO</t>
        </is>
      </c>
      <c r="D300" s="240" t="inlineStr">
        <is>
          <t>CUSCO</t>
        </is>
      </c>
      <c r="E300" s="240" t="inlineStr">
        <is>
          <t>080902</t>
        </is>
      </c>
      <c r="F300" s="240" t="inlineStr">
        <is>
          <t>CUSCO</t>
        </is>
      </c>
      <c r="G300" s="240" t="inlineStr">
        <is>
          <t>LA CONVENCION</t>
        </is>
      </c>
      <c r="H300" s="240" t="inlineStr">
        <is>
          <t>ECHARATE</t>
        </is>
      </c>
      <c r="I300" s="241" t="n"/>
      <c r="J300" s="241" t="n"/>
      <c r="K300" s="241" t="n"/>
      <c r="L300" s="241" t="n"/>
      <c r="M300" s="241" t="n"/>
      <c r="N300" s="241" t="n"/>
      <c r="O300" s="241" t="n">
        <v>1</v>
      </c>
      <c r="P300" s="241" t="n">
        <v>1</v>
      </c>
      <c r="Q300" s="241" t="inlineStr">
        <is>
          <t>PAC</t>
        </is>
      </c>
      <c r="R300" s="242">
        <f>IF(I300=1,I$2,"")&amp;IF(J300=1,IF(I300=1,"-","")&amp;J$2,"")&amp;IF(K300=1,IF(OR(J300=1,I300=1),"-","")&amp;K$2,"")&amp;IF(L300=1,IF(OR(K300=1,J300=1,I300=1),"-","")&amp;L$2,"")&amp;IF(M300=1,IF(OR(L300=1,K300=1,J300=1,I300=1),"-","")&amp;M$2,"")&amp;IF(N300=1,IF(OR(M300=1,L300=1,K300=1,J300=1,I300=1),"-","")&amp;N$2,"")&amp;IF(O300=1,IF(OR(N300=1,M300=1,L300=1,K300=1,J300=1,I300=1),"-","")&amp;O$2,"")&amp;IF(P300=1,IF(I300=1," - ",IF(J300=1," - ",IF(K300=1," - ",IF(L300=1," - ",IF(M300=1," - ",IF(N300=1," - ",IF(O300=1," - ","")))))))&amp;P$2,"")</f>
        <v/>
      </c>
      <c r="S300" s="243">
        <f>SUM('b2'!$I300:$P300)</f>
        <v/>
      </c>
      <c r="T300" s="243">
        <f>IF(OR('b2'!$J300=1,'b2'!$K300=1,'b2'!$L300=1,'b2'!$M300=1,'b2'!$N300=1,'b2'!$O300=1,'b2'!$P300=1),"SI","NO")</f>
        <v/>
      </c>
      <c r="U300" s="243">
        <f>IF(OR('b2'!$K300=1,'b2'!$L300=1,'b2'!$M300=1,'b2'!$N300=1,'b2'!$O300=1,'b2'!$P300=1),"SI","NO")</f>
        <v/>
      </c>
      <c r="V300" s="244" t="n">
        <v>0</v>
      </c>
      <c r="W300" s="245" t="n">
        <v>0</v>
      </c>
      <c r="X300" s="245" t="n">
        <v>0</v>
      </c>
      <c r="Y300" s="244" t="n">
        <v>0</v>
      </c>
      <c r="Z300" s="245" t="n">
        <v>0</v>
      </c>
      <c r="AA300" s="245" t="n">
        <v>0</v>
      </c>
      <c r="AB300" s="244" t="n">
        <v>0</v>
      </c>
      <c r="AC300" s="245" t="n">
        <v>0</v>
      </c>
      <c r="AD300" s="245" t="n">
        <v>0</v>
      </c>
      <c r="AE300" s="244" t="n">
        <v>0</v>
      </c>
      <c r="AF300" s="245" t="n">
        <v>0</v>
      </c>
      <c r="AG300" s="245" t="n">
        <v>0</v>
      </c>
      <c r="AH300" s="244" t="n">
        <v>0</v>
      </c>
      <c r="AI300" s="245" t="n">
        <v>0</v>
      </c>
      <c r="AJ300" s="245" t="n">
        <v>0</v>
      </c>
      <c r="AK300" s="244" t="n">
        <v>0</v>
      </c>
      <c r="AL300" s="245" t="n">
        <v>30</v>
      </c>
      <c r="AM300" s="245" t="n">
        <v>15</v>
      </c>
      <c r="AN300" s="244" t="n">
        <v>45</v>
      </c>
      <c r="AO300" s="245" t="n">
        <v>22</v>
      </c>
      <c r="AP300" s="245" t="n">
        <v>12</v>
      </c>
      <c r="AQ300" s="244" t="n">
        <v>34</v>
      </c>
      <c r="AR300" s="244">
        <f>IF('b2'!$AQ300&gt;0,'b2'!$AQ300,IF('b2'!$AN300&gt;0,'b2'!$AN300,IF('b2'!$AK300&gt;0,'b2'!$AK300,IF('b2'!$AH300&gt;0,'b2'!$AH300,IF('b2'!$AE300&gt;0,'b2'!$AE300,IF('b2'!$AB300&gt;0,'b2'!$AB300,IF('b2'!$Y300&gt;0,'b2'!$Y300,IF('b2'!$V300&gt;0,'b2'!$V300," ---"))))))))</f>
        <v/>
      </c>
      <c r="AS300" s="246" t="n">
        <v>0</v>
      </c>
      <c r="AT300" s="246" t="n">
        <v>0</v>
      </c>
      <c r="AU300" s="246" t="n">
        <v>0</v>
      </c>
      <c r="AV300" s="246" t="n">
        <v>0</v>
      </c>
      <c r="AW300" s="246" t="n">
        <v>0</v>
      </c>
      <c r="AX300" s="246" t="n">
        <v>0</v>
      </c>
      <c r="AY300" s="246" t="n">
        <v>0</v>
      </c>
      <c r="AZ300" s="246" t="n">
        <v>0</v>
      </c>
      <c r="BA300" s="246" t="n">
        <v>32</v>
      </c>
      <c r="BB300" s="246" t="n">
        <v>7</v>
      </c>
      <c r="BC300" s="246" t="n">
        <v>27</v>
      </c>
      <c r="BD300" s="246" t="n">
        <v>5</v>
      </c>
      <c r="BE300" s="247" t="n">
        <v>0</v>
      </c>
      <c r="BF300" s="252" t="n">
        <v>0</v>
      </c>
      <c r="BG300" s="252" t="n">
        <v>0</v>
      </c>
      <c r="BH300" s="247" t="n">
        <v>0</v>
      </c>
      <c r="BI300" s="250">
        <f>IF('[2]DATA CONSOLIDADA 2018-2025 '!$BH439&gt;'[2]DATA CONSOLIDADA 2018-2025 '!$AN439,"Incremento",IF('[2]DATA CONSOLIDADA 2018-2025 '!$AN439='[2]DATA CONSOLIDADA 2018-2025 '!$BH439,"Sin incremento",IF('[2]DATA CONSOLIDADA 2018-2025 '!$BH439&lt;'[2]DATA CONSOLIDADA 2018-2025 '!$AN439,"Disminución"," ---")))</f>
        <v/>
      </c>
      <c r="BJ300" s="251">
        <f>'[2]DATA CONSOLIDADA 2018-2025 '!$BH439-'[2]DATA CONSOLIDADA 2018-2025 '!$BE439</f>
        <v/>
      </c>
      <c r="BK300" s="252" t="n">
        <v>0</v>
      </c>
      <c r="BL300" s="252" t="n">
        <v>0</v>
      </c>
      <c r="BM300" s="247" t="n">
        <v>0</v>
      </c>
      <c r="BN300" s="250">
        <f>IF('[2]DATA CONSOLIDADA 2018-2025 '!$BM439&gt;'[2]DATA CONSOLIDADA 2018-2025 '!$BH439,"Incremento",IF('[2]DATA CONSOLIDADA 2018-2025 '!$BH439='[2]DATA CONSOLIDADA 2018-2025 '!$BM439,"Sin incremento",IF('[2]DATA CONSOLIDADA 2018-2025 '!$BM439&lt;'[2]DATA CONSOLIDADA 2018-2025 '!$BH439,"Disminución"," ---")))</f>
        <v/>
      </c>
      <c r="BO300" s="251">
        <f>'[2]DATA CONSOLIDADA 2018-2025 '!$BM439-'[2]DATA CONSOLIDADA 2018-2025 '!$BH439</f>
        <v/>
      </c>
      <c r="BP300" s="248" t="n">
        <v>0</v>
      </c>
      <c r="BQ300" s="248" t="n">
        <v>0</v>
      </c>
      <c r="BR300" s="249" t="n">
        <v>0</v>
      </c>
      <c r="BS300" s="250">
        <f>IF('[2]DATA CONSOLIDADA 2018-2025 '!$BR439&gt;'[2]DATA CONSOLIDADA 2018-2025 '!$BM439,"Incremento",IF('[2]DATA CONSOLIDADA 2018-2025 '!$BM439='[2]DATA CONSOLIDADA 2018-2025 '!$BR439,"Sin incremento",IF('[2]DATA CONSOLIDADA 2018-2025 '!$BR439&lt;'[2]DATA CONSOLIDADA 2018-2025 '!$BM439,"Disminución"," ---")))</f>
        <v/>
      </c>
      <c r="BT300" s="251">
        <f>'[2]DATA CONSOLIDADA 2018-2025 '!$BR302-'b2'!$BO300</f>
        <v/>
      </c>
      <c r="BU300" s="252" t="n">
        <v>0</v>
      </c>
      <c r="BV300" s="248" t="n">
        <v>0</v>
      </c>
      <c r="BW300" s="249" t="n">
        <v>0</v>
      </c>
      <c r="BX300" s="250">
        <f>IF('[2]DATA CONSOLIDADA 2018-2025 '!$BW439&gt;'[2]DATA CONSOLIDADA 2018-2025 '!$BR439,"Incremento",IF('[2]DATA CONSOLIDADA 2018-2025 '!$BR439='[2]DATA CONSOLIDADA 2018-2025 '!$BW439,"Sin incremento",IF('[2]DATA CONSOLIDADA 2018-2025 '!$BW439&lt;'[2]DATA CONSOLIDADA 2018-2025 '!$BR439,"Disminución"," ---")))</f>
        <v/>
      </c>
      <c r="BY300" s="251">
        <f>'[2]DATA CONSOLIDADA 2018-2025 '!$BW439-'[2]DATA CONSOLIDADA 2018-2025 '!$BR439</f>
        <v/>
      </c>
      <c r="BZ300" s="248" t="n">
        <v>0</v>
      </c>
      <c r="CA300" s="248" t="n">
        <v>0</v>
      </c>
      <c r="CB300" s="249" t="n">
        <v>0</v>
      </c>
      <c r="CC300" s="250">
        <f>IF('[2]DATA CONSOLIDADA 2018-2025 '!$CB439&gt;'[2]DATA CONSOLIDADA 2018-2025 '!$BW439,"Incremento",IF('[2]DATA CONSOLIDADA 2018-2025 '!$BW439='[2]DATA CONSOLIDADA 2018-2025 '!$CB439,"Sin incremento",IF('[2]DATA CONSOLIDADA 2018-2025 '!$CB439&lt;'[2]DATA CONSOLIDADA 2018-2025 '!$BW439,"Disminución"," ---")))</f>
        <v/>
      </c>
      <c r="CD300" s="251">
        <f>'[2]DATA CONSOLIDADA 2018-2025 '!$CB302-'b2'!$BW300</f>
        <v/>
      </c>
      <c r="CE300" s="253" t="n">
        <v>170000</v>
      </c>
      <c r="CF300" s="253" t="n">
        <v>0</v>
      </c>
      <c r="CG300" s="254" t="n">
        <v>170000</v>
      </c>
      <c r="CH300" s="250">
        <f>IF('[2]DATA CONSOLIDADA 2018-2025 '!$CG439&gt;'[2]DATA CONSOLIDADA 2018-2025 '!$CB439,"Incremento",IF('[2]DATA CONSOLIDADA 2018-2025 '!$CB439='[2]DATA CONSOLIDADA 2018-2025 '!$CG439,"Sin incremento",IF('[2]DATA CONSOLIDADA 2018-2025 '!$CG439&lt;'[2]DATA CONSOLIDADA 2018-2025 '!$CB439,"Disminución"," ---")))</f>
        <v/>
      </c>
      <c r="CI300" s="251">
        <f>'[2]DATA CONSOLIDADA 2018-2025 '!$CG302-'b2'!$CB300</f>
        <v/>
      </c>
      <c r="CJ300" s="247" t="inlineStr">
        <is>
          <t>#REF!</t>
        </is>
      </c>
      <c r="CK300" s="247" t="n">
        <v>299062.7</v>
      </c>
      <c r="CL300" s="247" t="n">
        <v>0</v>
      </c>
      <c r="CM300" s="247" t="n">
        <v>299062.7</v>
      </c>
      <c r="CN300" s="247" t="inlineStr">
        <is>
          <t>#REF!</t>
        </is>
      </c>
      <c r="CO300" s="251">
        <f>'[2]DATA CONSOLIDADA 2018-2025 '!$CM302-'b2'!$CG300</f>
        <v/>
      </c>
      <c r="CP300" s="253" t="n">
        <v>0</v>
      </c>
      <c r="CQ300" s="253" t="n">
        <v>0</v>
      </c>
      <c r="CR300" s="253" t="n">
        <v>0</v>
      </c>
      <c r="CS300" s="253" t="n">
        <v>0</v>
      </c>
      <c r="CT300" s="253" t="n">
        <v>0</v>
      </c>
      <c r="CU300" s="253" t="n">
        <v>0</v>
      </c>
      <c r="CV300" s="247" t="n">
        <v>0</v>
      </c>
      <c r="CW300" s="247" t="n">
        <v>0</v>
      </c>
      <c r="CX300" s="247" t="n">
        <v>0</v>
      </c>
      <c r="CY300" s="247" t="n">
        <v>170000</v>
      </c>
      <c r="CZ300" s="247" t="n">
        <v>0</v>
      </c>
      <c r="DA300" s="247" t="n">
        <v>0</v>
      </c>
      <c r="DB300" s="247" t="n">
        <v>170000</v>
      </c>
      <c r="DC300" s="255" t="n">
        <v>0</v>
      </c>
      <c r="DD300" s="255" t="n">
        <v>0</v>
      </c>
      <c r="DE300" s="255" t="n">
        <v>299062.7</v>
      </c>
      <c r="DF300" s="255" t="n">
        <v>0</v>
      </c>
      <c r="DG300" s="255" t="n">
        <v>0</v>
      </c>
      <c r="DH300" s="255" t="n">
        <v>299062.7</v>
      </c>
      <c r="DI300" s="256" t="n">
        <v>20564032485</v>
      </c>
      <c r="DJ300" s="257" t="inlineStr">
        <is>
          <t>ASOCIACION DE PRODUCTORES ECOLOGICOS DE CACAO MEDIO URUBAMBA - IVOCHOTE</t>
        </is>
      </c>
      <c r="DK300" s="257" t="inlineStr">
        <is>
          <t>01 Asociación</t>
        </is>
      </c>
      <c r="DL300" s="258" t="n"/>
      <c r="DM300" s="258" t="n"/>
      <c r="DN300" s="258" t="n"/>
      <c r="DO300" s="258" t="n"/>
      <c r="DP300" s="258" t="n"/>
      <c r="DQ300" s="258" t="n"/>
      <c r="DR300" s="258" t="n"/>
      <c r="DS300" s="258" t="n"/>
      <c r="DT300" s="258" t="n"/>
      <c r="DU300" s="258" t="n"/>
      <c r="DV300" s="258" t="n"/>
      <c r="DW300" s="258" t="n"/>
      <c r="DX300" s="258" t="n"/>
      <c r="DY300" s="258" t="n"/>
      <c r="DZ300" s="258" t="n"/>
      <c r="EA300" s="258" t="n"/>
      <c r="EB300" s="258" t="n"/>
      <c r="EC300" s="258" t="n"/>
      <c r="ED300" s="258" t="n"/>
      <c r="EE300" s="258" t="n"/>
    </row>
    <row r="301" hidden="1" ht="47.25" customHeight="1">
      <c r="A301" s="240" t="inlineStr">
        <is>
          <t>COOPERATIVA DE SERVICIOS MULTIPLES FRUTOS DE SELVA</t>
        </is>
      </c>
      <c r="B301" s="240" t="inlineStr">
        <is>
          <t>CAFÉ</t>
        </is>
      </c>
      <c r="C301" s="240" t="inlineStr">
        <is>
          <t>CAFÉ</t>
        </is>
      </c>
      <c r="D301" s="240" t="inlineStr">
        <is>
          <t>SAN MARTIN</t>
        </is>
      </c>
      <c r="E301" s="240" t="inlineStr">
        <is>
          <t>220101</t>
        </is>
      </c>
      <c r="F301" s="240" t="inlineStr">
        <is>
          <t>SAN MARTIN</t>
        </is>
      </c>
      <c r="G301" s="240" t="inlineStr">
        <is>
          <t>MOYOBAMBA</t>
        </is>
      </c>
      <c r="H301" s="240" t="inlineStr">
        <is>
          <t>MOYOBAMBA</t>
        </is>
      </c>
      <c r="I301" s="241" t="n"/>
      <c r="J301" s="241" t="n"/>
      <c r="K301" s="241" t="n"/>
      <c r="L301" s="241" t="n">
        <v>1</v>
      </c>
      <c r="M301" s="241" t="n">
        <v>1</v>
      </c>
      <c r="N301" s="241" t="n">
        <v>1</v>
      </c>
      <c r="O301" s="241" t="n">
        <v>1</v>
      </c>
      <c r="P301" s="241" t="n"/>
      <c r="Q301" s="241" t="inlineStr">
        <is>
          <t>PAC</t>
        </is>
      </c>
      <c r="R301" s="242">
        <f>IF(I301=1,I$2,"")&amp;IF(J301=1,IF(I301=1,"-","")&amp;J$2,"")&amp;IF(K301=1,IF(OR(J301=1,I301=1),"-","")&amp;K$2,"")&amp;IF(L301=1,IF(OR(K301=1,J301=1,I301=1),"-","")&amp;L$2,"")&amp;IF(M301=1,IF(OR(L301=1,K301=1,J301=1,I301=1),"-","")&amp;M$2,"")&amp;IF(N301=1,IF(OR(M301=1,L301=1,K301=1,J301=1,I301=1),"-","")&amp;N$2,"")&amp;IF(O301=1,IF(OR(N301=1,M301=1,L301=1,K301=1,J301=1,I301=1),"-","")&amp;O$2,"")&amp;IF(P301=1,IF(I301=1," - ",IF(J301=1," - ",IF(K301=1," - ",IF(L301=1," - ",IF(M301=1," - ",IF(N301=1," - ",IF(O301=1," - ","")))))))&amp;P$2,"")</f>
        <v/>
      </c>
      <c r="S301" s="243">
        <f>SUM('b2'!$I301:$P301)</f>
        <v/>
      </c>
      <c r="T301" s="243">
        <f>IF(OR('b2'!$J301=1,'b2'!$K301=1,'b2'!$L301=1,'b2'!$M301=1,'b2'!$N301=1,'b2'!$O301=1,'b2'!$P301=1),"SI","NO")</f>
        <v/>
      </c>
      <c r="U301" s="243">
        <f>IF(OR('b2'!$K301=1,'b2'!$L301=1,'b2'!$M301=1,'b2'!$N301=1,'b2'!$O301=1,'b2'!$P301=1),"SI","NO")</f>
        <v/>
      </c>
      <c r="V301" s="244" t="n">
        <v>0</v>
      </c>
      <c r="W301" s="245" t="n">
        <v>0</v>
      </c>
      <c r="X301" s="245" t="n">
        <v>0</v>
      </c>
      <c r="Y301" s="244" t="n">
        <v>0</v>
      </c>
      <c r="Z301" s="245" t="n">
        <v>0</v>
      </c>
      <c r="AA301" s="245" t="n">
        <v>0</v>
      </c>
      <c r="AB301" s="244" t="n">
        <v>0</v>
      </c>
      <c r="AC301" s="245" t="n">
        <v>124</v>
      </c>
      <c r="AD301" s="245" t="n">
        <v>13</v>
      </c>
      <c r="AE301" s="244" t="n">
        <v>137</v>
      </c>
      <c r="AF301" s="245" t="n">
        <v>159</v>
      </c>
      <c r="AG301" s="245" t="n">
        <v>0</v>
      </c>
      <c r="AH301" s="244" t="n">
        <v>159</v>
      </c>
      <c r="AI301" s="245" t="n">
        <v>159</v>
      </c>
      <c r="AJ301" s="245" t="n">
        <v>0</v>
      </c>
      <c r="AK301" s="244" t="n">
        <v>159</v>
      </c>
      <c r="AL301" s="245" t="n">
        <v>142</v>
      </c>
      <c r="AM301" s="245" t="n">
        <v>15</v>
      </c>
      <c r="AN301" s="244" t="n">
        <v>157</v>
      </c>
      <c r="AO301" s="245" t="n">
        <v>0</v>
      </c>
      <c r="AP301" s="245" t="n">
        <v>0</v>
      </c>
      <c r="AQ301" s="244" t="n">
        <v>0</v>
      </c>
      <c r="AR301" s="244">
        <f>IF('b2'!$AQ301&gt;0,'b2'!$AQ301,IF('b2'!$AN301&gt;0,'b2'!$AN301,IF('b2'!$AK301&gt;0,'b2'!$AK301,IF('b2'!$AH301&gt;0,'b2'!$AH301,IF('b2'!$AE301&gt;0,'b2'!$AE301,IF('b2'!$AB301&gt;0,'b2'!$AB301,IF('b2'!$Y301&gt;0,'b2'!$Y301,IF('b2'!$V301&gt;0,'b2'!$V301," ---"))))))))</f>
        <v/>
      </c>
      <c r="AS301" s="246" t="n">
        <v>0</v>
      </c>
      <c r="AT301" s="246" t="n">
        <v>0</v>
      </c>
      <c r="AU301" s="246" t="n">
        <v>29</v>
      </c>
      <c r="AV301" s="246" t="n">
        <v>8</v>
      </c>
      <c r="AW301" s="246" t="n">
        <v>23</v>
      </c>
      <c r="AX301" s="246" t="n">
        <v>6</v>
      </c>
      <c r="AY301" s="246" t="n">
        <v>12</v>
      </c>
      <c r="AZ301" s="246" t="n">
        <v>0</v>
      </c>
      <c r="BA301" s="246" t="n">
        <v>8</v>
      </c>
      <c r="BB301" s="246" t="n">
        <v>0</v>
      </c>
      <c r="BC301" s="246" t="n">
        <v>0</v>
      </c>
      <c r="BD301" s="246" t="n">
        <v>0</v>
      </c>
      <c r="BE301" s="247" t="n">
        <v>0</v>
      </c>
      <c r="BF301" s="252" t="n">
        <v>0</v>
      </c>
      <c r="BG301" s="252" t="n">
        <v>0</v>
      </c>
      <c r="BH301" s="247" t="n">
        <v>0</v>
      </c>
      <c r="BI301" s="250" t="inlineStr">
        <is>
          <t>#REF!</t>
        </is>
      </c>
      <c r="BJ301" s="251" t="inlineStr">
        <is>
          <t>#REF!</t>
        </is>
      </c>
      <c r="BK301" s="252" t="n">
        <v>0</v>
      </c>
      <c r="BL301" s="252" t="n">
        <v>0</v>
      </c>
      <c r="BM301" s="249" t="n">
        <v>0</v>
      </c>
      <c r="BN301" s="250" t="inlineStr">
        <is>
          <t>#REF!</t>
        </is>
      </c>
      <c r="BO301" s="251" t="inlineStr">
        <is>
          <t>#REF!</t>
        </is>
      </c>
      <c r="BP301" s="248" t="n">
        <v>68378.99000000001</v>
      </c>
      <c r="BQ301" s="248" t="n">
        <v>1342002.21</v>
      </c>
      <c r="BR301" s="249" t="n">
        <v>1410381.2</v>
      </c>
      <c r="BS301" s="250" t="inlineStr">
        <is>
          <t>#REF!</t>
        </is>
      </c>
      <c r="BT301" s="251">
        <f>'[2]DATA CONSOLIDADA 2018-2025 '!$BR303-'b2'!$BO301</f>
        <v/>
      </c>
      <c r="BU301" s="248" t="n">
        <v>170363.84</v>
      </c>
      <c r="BV301" s="248" t="n">
        <v>1800528.45</v>
      </c>
      <c r="BW301" s="249" t="n">
        <v>1970892.29</v>
      </c>
      <c r="BX301" s="250" t="inlineStr">
        <is>
          <t>#REF!</t>
        </is>
      </c>
      <c r="BY301" s="251" t="inlineStr">
        <is>
          <t>#REF!</t>
        </is>
      </c>
      <c r="BZ301" s="248" t="n">
        <v>75659.38</v>
      </c>
      <c r="CA301" s="248" t="n">
        <v>302370.05</v>
      </c>
      <c r="CB301" s="249" t="n">
        <v>378029.43</v>
      </c>
      <c r="CC301" s="250" t="inlineStr">
        <is>
          <t>#REF!</t>
        </is>
      </c>
      <c r="CD301" s="251">
        <f>'[2]DATA CONSOLIDADA 2018-2025 '!$CB303-'b2'!$BW301</f>
        <v/>
      </c>
      <c r="CE301" s="253" t="n">
        <v>0</v>
      </c>
      <c r="CF301" s="253" t="n">
        <v>0</v>
      </c>
      <c r="CG301" s="254" t="n">
        <v>0</v>
      </c>
      <c r="CH301" s="250" t="inlineStr">
        <is>
          <t>#REF!</t>
        </is>
      </c>
      <c r="CI301" s="251">
        <f>'[2]DATA CONSOLIDADA 2018-2025 '!$CG303-'b2'!$CB301</f>
        <v/>
      </c>
      <c r="CJ301" s="247" t="inlineStr">
        <is>
          <t>#REF!</t>
        </is>
      </c>
      <c r="CK301" s="247" t="n">
        <v>0</v>
      </c>
      <c r="CL301" s="247" t="n">
        <v>0</v>
      </c>
      <c r="CM301" s="247" t="n">
        <v>0</v>
      </c>
      <c r="CN301" s="247" t="inlineStr">
        <is>
          <t>#REF!</t>
        </is>
      </c>
      <c r="CO301" s="251">
        <f>'[2]DATA CONSOLIDADA 2018-2025 '!$CM303-'b2'!$CG301</f>
        <v/>
      </c>
      <c r="CP301" s="253" t="n">
        <v>1042</v>
      </c>
      <c r="CQ301" s="253" t="n">
        <v>0</v>
      </c>
      <c r="CR301" s="253" t="n">
        <v>0</v>
      </c>
      <c r="CS301" s="253" t="n">
        <v>376987.4059594</v>
      </c>
      <c r="CT301" s="253" t="n">
        <v>0</v>
      </c>
      <c r="CU301" s="253" t="n">
        <v>0</v>
      </c>
      <c r="CV301" s="247" t="n">
        <v>378029.4059594</v>
      </c>
      <c r="CW301" s="247" t="n">
        <v>0</v>
      </c>
      <c r="CX301" s="247" t="n">
        <v>0</v>
      </c>
      <c r="CY301" s="247" t="n">
        <v>0</v>
      </c>
      <c r="CZ301" s="247" t="n">
        <v>0</v>
      </c>
      <c r="DA301" s="247" t="n">
        <v>0</v>
      </c>
      <c r="DB301" s="247" t="n">
        <v>0</v>
      </c>
      <c r="DC301" s="255" t="n">
        <v>0</v>
      </c>
      <c r="DD301" s="255" t="n">
        <v>0</v>
      </c>
      <c r="DE301" s="255" t="n">
        <v>0</v>
      </c>
      <c r="DF301" s="255" t="n">
        <v>0</v>
      </c>
      <c r="DG301" s="255" t="n">
        <v>0</v>
      </c>
      <c r="DH301" s="255" t="n">
        <v>0</v>
      </c>
      <c r="DI301" s="256" t="n">
        <v>20450189201</v>
      </c>
      <c r="DJ301" s="257" t="inlineStr">
        <is>
          <t>COOPERATIVA DE SERVICIOS MULTIPLES FRUTOS DE SELVA</t>
        </is>
      </c>
      <c r="DK301" s="257" t="inlineStr">
        <is>
          <t>02 Cooperativa</t>
        </is>
      </c>
      <c r="DL301" s="258" t="n"/>
      <c r="DM301" s="258" t="n"/>
      <c r="DN301" s="258" t="n"/>
      <c r="DO301" s="258" t="n"/>
      <c r="DP301" s="258" t="n"/>
      <c r="DQ301" s="258" t="n"/>
      <c r="DR301" s="258" t="n"/>
      <c r="DS301" s="258" t="n"/>
      <c r="DT301" s="258" t="n"/>
      <c r="DU301" s="258" t="n"/>
      <c r="DV301" s="258" t="n"/>
      <c r="DW301" s="258" t="n"/>
      <c r="DX301" s="258" t="n"/>
      <c r="DY301" s="258" t="n"/>
      <c r="DZ301" s="258" t="n"/>
      <c r="EA301" s="258" t="n"/>
      <c r="EB301" s="258" t="n"/>
      <c r="EC301" s="258" t="n"/>
      <c r="ED301" s="258" t="n"/>
      <c r="EE301" s="258" t="n"/>
    </row>
    <row r="302" ht="47.25" customHeight="1">
      <c r="A302" s="240" t="inlineStr">
        <is>
          <t xml:space="preserve">ASOCIACION DE MUJERES ORGANIZADAS CHOCO WARMIS </t>
        </is>
      </c>
      <c r="B302" s="240" t="inlineStr">
        <is>
          <t>CACAO</t>
        </is>
      </c>
      <c r="C302" s="240" t="inlineStr">
        <is>
          <t>CACAO</t>
        </is>
      </c>
      <c r="D302" s="240" t="inlineStr">
        <is>
          <t>SAN MARTIN</t>
        </is>
      </c>
      <c r="E302" s="240" t="inlineStr">
        <is>
          <t>220301</t>
        </is>
      </c>
      <c r="F302" s="240" t="inlineStr">
        <is>
          <t>SAN MARTIN</t>
        </is>
      </c>
      <c r="G302" s="240" t="inlineStr">
        <is>
          <t>EL DORADO</t>
        </is>
      </c>
      <c r="H302" s="240" t="inlineStr">
        <is>
          <t>SAN JOSE DE SISA</t>
        </is>
      </c>
      <c r="I302" s="241" t="n"/>
      <c r="J302" s="241" t="n"/>
      <c r="K302" s="241" t="n"/>
      <c r="L302" s="241" t="n">
        <v>1</v>
      </c>
      <c r="M302" s="241" t="n"/>
      <c r="N302" s="241" t="n"/>
      <c r="O302" s="241" t="n"/>
      <c r="P302" s="241" t="n"/>
      <c r="Q302" s="241" t="inlineStr">
        <is>
          <t>PAC</t>
        </is>
      </c>
      <c r="R302" s="242">
        <f>IF(I302=1,I$2,"")&amp;IF(J302=1,IF(I302=1,"-","")&amp;J$2,"")&amp;IF(K302=1,IF(OR(J302=1,I302=1),"-","")&amp;K$2,"")&amp;IF(L302=1,IF(OR(K302=1,J302=1,I302=1),"-","")&amp;L$2,"")&amp;IF(M302=1,IF(OR(L302=1,K302=1,J302=1,I302=1),"-","")&amp;M$2,"")&amp;IF(N302=1,IF(OR(M302=1,L302=1,K302=1,J302=1,I302=1),"-","")&amp;N$2,"")&amp;IF(O302=1,IF(OR(N302=1,M302=1,L302=1,K302=1,J302=1,I302=1),"-","")&amp;O$2,"")&amp;IF(P302=1,IF(I302=1," - ",IF(J302=1," - ",IF(K302=1," - ",IF(L302=1," - ",IF(M302=1," - ",IF(N302=1," - ",IF(O302=1," - ","")))))))&amp;P$2,"")</f>
        <v/>
      </c>
      <c r="S302" s="243">
        <f>SUM('b2'!$I302:$P302)</f>
        <v/>
      </c>
      <c r="T302" s="243">
        <f>IF(OR('b2'!$J302=1,'b2'!$K302=1,'b2'!$L302=1,'b2'!$M302=1,'b2'!$N302=1,'b2'!$O302=1,'b2'!$P302=1),"SI","NO")</f>
        <v/>
      </c>
      <c r="U302" s="243">
        <f>IF(OR('b2'!$K302=1,'b2'!$L302=1,'b2'!$M302=1,'b2'!$N302=1,'b2'!$O302=1,'b2'!$P302=1),"SI","NO")</f>
        <v/>
      </c>
      <c r="V302" s="244" t="n">
        <v>0</v>
      </c>
      <c r="W302" s="245" t="n">
        <v>0</v>
      </c>
      <c r="X302" s="245" t="n">
        <v>0</v>
      </c>
      <c r="Y302" s="244" t="n">
        <v>0</v>
      </c>
      <c r="Z302" s="245" t="n">
        <v>0</v>
      </c>
      <c r="AA302" s="245" t="n">
        <v>0</v>
      </c>
      <c r="AB302" s="244" t="n">
        <v>0</v>
      </c>
      <c r="AC302" s="245" t="n">
        <v>0</v>
      </c>
      <c r="AD302" s="245" t="n">
        <v>20</v>
      </c>
      <c r="AE302" s="244" t="n">
        <v>20</v>
      </c>
      <c r="AF302" s="245" t="n">
        <v>0</v>
      </c>
      <c r="AG302" s="245" t="n">
        <v>0</v>
      </c>
      <c r="AH302" s="244" t="n">
        <v>0</v>
      </c>
      <c r="AI302" s="245" t="n">
        <v>0</v>
      </c>
      <c r="AJ302" s="245" t="n">
        <v>0</v>
      </c>
      <c r="AK302" s="244" t="n">
        <v>0</v>
      </c>
      <c r="AL302" s="245" t="n">
        <v>0</v>
      </c>
      <c r="AM302" s="245" t="n">
        <v>0</v>
      </c>
      <c r="AN302" s="244" t="n">
        <v>0</v>
      </c>
      <c r="AO302" s="245" t="n">
        <v>0</v>
      </c>
      <c r="AP302" s="245" t="n">
        <v>0</v>
      </c>
      <c r="AQ302" s="244" t="n">
        <v>0</v>
      </c>
      <c r="AR302" s="244">
        <f>IF('b2'!$AQ302&gt;0,'b2'!$AQ302,IF('b2'!$AN302&gt;0,'b2'!$AN302,IF('b2'!$AK302&gt;0,'b2'!$AK302,IF('b2'!$AH302&gt;0,'b2'!$AH302,IF('b2'!$AE302&gt;0,'b2'!$AE302,IF('b2'!$AB302&gt;0,'b2'!$AB302,IF('b2'!$Y302&gt;0,'b2'!$Y302,IF('b2'!$V302&gt;0,'b2'!$V302," ---"))))))))</f>
        <v/>
      </c>
      <c r="AS302" s="246" t="n">
        <v>0</v>
      </c>
      <c r="AT302" s="246" t="n">
        <v>0</v>
      </c>
      <c r="AU302" s="246" t="n">
        <v>27</v>
      </c>
      <c r="AV302" s="246" t="n">
        <v>9</v>
      </c>
      <c r="AW302" s="246" t="n">
        <v>0</v>
      </c>
      <c r="AX302" s="246" t="n">
        <v>0</v>
      </c>
      <c r="AY302" s="246" t="n">
        <v>0</v>
      </c>
      <c r="AZ302" s="246" t="n">
        <v>0</v>
      </c>
      <c r="BA302" s="246" t="n">
        <v>0</v>
      </c>
      <c r="BB302" s="246" t="n">
        <v>0</v>
      </c>
      <c r="BC302" s="246" t="n">
        <v>0</v>
      </c>
      <c r="BD302" s="246" t="n">
        <v>0</v>
      </c>
      <c r="BE302" s="247" t="n">
        <v>0</v>
      </c>
      <c r="BF302" s="252" t="n">
        <v>0</v>
      </c>
      <c r="BG302" s="252" t="n">
        <v>0</v>
      </c>
      <c r="BH302" s="247" t="n">
        <v>0</v>
      </c>
      <c r="BI302" s="250" t="inlineStr">
        <is>
          <t>#REF!</t>
        </is>
      </c>
      <c r="BJ302" s="251" t="inlineStr">
        <is>
          <t>#REF!</t>
        </is>
      </c>
      <c r="BK302" s="252" t="n">
        <v>0</v>
      </c>
      <c r="BL302" s="252" t="n">
        <v>0</v>
      </c>
      <c r="BM302" s="247" t="n">
        <v>0</v>
      </c>
      <c r="BN302" s="250" t="inlineStr">
        <is>
          <t>#REF!</t>
        </is>
      </c>
      <c r="BO302" s="251" t="inlineStr">
        <is>
          <t>#REF!</t>
        </is>
      </c>
      <c r="BP302" s="248" t="n">
        <v>0</v>
      </c>
      <c r="BQ302" s="248" t="n">
        <v>0</v>
      </c>
      <c r="BR302" s="249" t="n">
        <v>0</v>
      </c>
      <c r="BS302" s="250" t="inlineStr">
        <is>
          <t>#REF!</t>
        </is>
      </c>
      <c r="BT302" s="251">
        <f>'[2]DATA CONSOLIDADA 2018-2025 '!$BR304-'b2'!$BO302</f>
        <v/>
      </c>
      <c r="BU302" s="248" t="n">
        <v>0</v>
      </c>
      <c r="BV302" s="248" t="n">
        <v>0</v>
      </c>
      <c r="BW302" s="249" t="n">
        <v>0</v>
      </c>
      <c r="BX302" s="250" t="inlineStr">
        <is>
          <t>#REF!</t>
        </is>
      </c>
      <c r="BY302" s="251" t="inlineStr">
        <is>
          <t>#REF!</t>
        </is>
      </c>
      <c r="BZ302" s="248" t="n">
        <v>0</v>
      </c>
      <c r="CA302" s="248" t="n">
        <v>0</v>
      </c>
      <c r="CB302" s="249" t="n">
        <v>0</v>
      </c>
      <c r="CC302" s="250" t="inlineStr">
        <is>
          <t>#REF!</t>
        </is>
      </c>
      <c r="CD302" s="251">
        <f>'[2]DATA CONSOLIDADA 2018-2025 '!$CB304-'b2'!$BW302</f>
        <v/>
      </c>
      <c r="CE302" s="253" t="n">
        <v>0</v>
      </c>
      <c r="CF302" s="253" t="n">
        <v>0</v>
      </c>
      <c r="CG302" s="254" t="n">
        <v>0</v>
      </c>
      <c r="CH302" s="250" t="inlineStr">
        <is>
          <t>#REF!</t>
        </is>
      </c>
      <c r="CI302" s="251">
        <f>'[2]DATA CONSOLIDADA 2018-2025 '!$CG304-'b2'!$CB302</f>
        <v/>
      </c>
      <c r="CJ302" s="247" t="inlineStr">
        <is>
          <t>#REF!</t>
        </is>
      </c>
      <c r="CK302" s="247" t="n">
        <v>0</v>
      </c>
      <c r="CL302" s="247" t="n">
        <v>0</v>
      </c>
      <c r="CM302" s="247" t="n">
        <v>0</v>
      </c>
      <c r="CN302" s="247" t="inlineStr">
        <is>
          <t>#REF!</t>
        </is>
      </c>
      <c r="CO302" s="251">
        <f>'[2]DATA CONSOLIDADA 2018-2025 '!$CM304-'b2'!$CG302</f>
        <v/>
      </c>
      <c r="CP302" s="253" t="n">
        <v>0</v>
      </c>
      <c r="CQ302" s="253" t="n">
        <v>0</v>
      </c>
      <c r="CR302" s="253" t="n">
        <v>0</v>
      </c>
      <c r="CS302" s="253" t="n">
        <v>0</v>
      </c>
      <c r="CT302" s="253" t="n">
        <v>0</v>
      </c>
      <c r="CU302" s="253" t="n">
        <v>0</v>
      </c>
      <c r="CV302" s="247" t="n">
        <v>0</v>
      </c>
      <c r="CW302" s="247" t="n">
        <v>0</v>
      </c>
      <c r="CX302" s="247" t="n">
        <v>0</v>
      </c>
      <c r="CY302" s="247" t="n">
        <v>0</v>
      </c>
      <c r="CZ302" s="247" t="n">
        <v>0</v>
      </c>
      <c r="DA302" s="247" t="n">
        <v>0</v>
      </c>
      <c r="DB302" s="247" t="n">
        <v>0</v>
      </c>
      <c r="DC302" s="255" t="n">
        <v>0</v>
      </c>
      <c r="DD302" s="255" t="n">
        <v>0</v>
      </c>
      <c r="DE302" s="255" t="n">
        <v>0</v>
      </c>
      <c r="DF302" s="255" t="n">
        <v>0</v>
      </c>
      <c r="DG302" s="255" t="n">
        <v>0</v>
      </c>
      <c r="DH302" s="255" t="n">
        <v>0</v>
      </c>
      <c r="DI302" s="256" t="inlineStr">
        <is>
          <t xml:space="preserve">20572111131 </t>
        </is>
      </c>
      <c r="DJ302" s="257" t="inlineStr">
        <is>
          <t>ASOCIACION DE MUJERES ORGANIZADAS CHOCO WARMIS</t>
        </is>
      </c>
      <c r="DK302" s="257" t="inlineStr">
        <is>
          <t>01 Asociación</t>
        </is>
      </c>
      <c r="DL302" s="258" t="n"/>
      <c r="DM302" s="258" t="n"/>
      <c r="DN302" s="258" t="n"/>
      <c r="DO302" s="258" t="n"/>
      <c r="DP302" s="258" t="n"/>
      <c r="DQ302" s="258" t="n"/>
      <c r="DR302" s="258" t="n"/>
      <c r="DS302" s="258" t="n"/>
      <c r="DT302" s="258" t="n"/>
      <c r="DU302" s="258" t="n"/>
      <c r="DV302" s="258" t="n"/>
      <c r="DW302" s="258" t="n"/>
      <c r="DX302" s="258" t="n"/>
      <c r="DY302" s="258" t="n"/>
      <c r="DZ302" s="258" t="n"/>
      <c r="EA302" s="258" t="n"/>
      <c r="EB302" s="258" t="n"/>
      <c r="EC302" s="258" t="n"/>
      <c r="ED302" s="258" t="n"/>
      <c r="EE302" s="258" t="n"/>
    </row>
    <row r="303" hidden="1" ht="47.25" customHeight="1">
      <c r="A303" s="240" t="inlineStr">
        <is>
          <t>ASOCIACIÓN DE PRODUCTORES AMAZONAS - ALTO MAYO</t>
        </is>
      </c>
      <c r="B303" s="240" t="inlineStr">
        <is>
          <t>CAFÉ</t>
        </is>
      </c>
      <c r="C303" s="240" t="inlineStr">
        <is>
          <t>CAFÉ</t>
        </is>
      </c>
      <c r="D303" s="240" t="inlineStr">
        <is>
          <t>SAN MARTIN</t>
        </is>
      </c>
      <c r="E303" s="240" t="inlineStr">
        <is>
          <t>220105</t>
        </is>
      </c>
      <c r="F303" s="240" t="inlineStr">
        <is>
          <t>SAN MARTIN</t>
        </is>
      </c>
      <c r="G303" s="240" t="inlineStr">
        <is>
          <t>MOYOBAMBA</t>
        </is>
      </c>
      <c r="H303" s="240" t="inlineStr">
        <is>
          <t>SORITOR</t>
        </is>
      </c>
      <c r="I303" s="241" t="n"/>
      <c r="J303" s="241" t="n"/>
      <c r="K303" s="241" t="n"/>
      <c r="L303" s="241" t="n">
        <v>1</v>
      </c>
      <c r="M303" s="241" t="n">
        <v>1</v>
      </c>
      <c r="N303" s="241" t="n">
        <v>1</v>
      </c>
      <c r="O303" s="241" t="n">
        <v>1</v>
      </c>
      <c r="P303" s="241" t="n"/>
      <c r="Q303" s="241" t="inlineStr">
        <is>
          <t>PAC</t>
        </is>
      </c>
      <c r="R303" s="242">
        <f>IF(I303=1,I$2,"")&amp;IF(J303=1,IF(I303=1,"-","")&amp;J$2,"")&amp;IF(K303=1,IF(OR(J303=1,I303=1),"-","")&amp;K$2,"")&amp;IF(L303=1,IF(OR(K303=1,J303=1,I303=1),"-","")&amp;L$2,"")&amp;IF(M303=1,IF(OR(L303=1,K303=1,J303=1,I303=1),"-","")&amp;M$2,"")&amp;IF(N303=1,IF(OR(M303=1,L303=1,K303=1,J303=1,I303=1),"-","")&amp;N$2,"")&amp;IF(O303=1,IF(OR(N303=1,M303=1,L303=1,K303=1,J303=1,I303=1),"-","")&amp;O$2,"")&amp;IF(P303=1,IF(I303=1," - ",IF(J303=1," - ",IF(K303=1," - ",IF(L303=1," - ",IF(M303=1," - ",IF(N303=1," - ",IF(O303=1," - ","")))))))&amp;P$2,"")</f>
        <v/>
      </c>
      <c r="S303" s="243">
        <f>SUM('b2'!$I303:$P303)</f>
        <v/>
      </c>
      <c r="T303" s="243">
        <f>IF(OR('b2'!$J303=1,'b2'!$K303=1,'b2'!$L303=1,'b2'!$M303=1,'b2'!$N303=1,'b2'!$O303=1,'b2'!$P303=1),"SI","NO")</f>
        <v/>
      </c>
      <c r="U303" s="243">
        <f>IF(OR('b2'!$K303=1,'b2'!$L303=1,'b2'!$M303=1,'b2'!$N303=1,'b2'!$O303=1,'b2'!$P303=1),"SI","NO")</f>
        <v/>
      </c>
      <c r="V303" s="244" t="n">
        <v>0</v>
      </c>
      <c r="W303" s="245" t="n">
        <v>0</v>
      </c>
      <c r="X303" s="245" t="n">
        <v>0</v>
      </c>
      <c r="Y303" s="244" t="n">
        <v>0</v>
      </c>
      <c r="Z303" s="245" t="n">
        <v>0</v>
      </c>
      <c r="AA303" s="245" t="n">
        <v>0</v>
      </c>
      <c r="AB303" s="244" t="n">
        <v>0</v>
      </c>
      <c r="AC303" s="245" t="n">
        <v>230</v>
      </c>
      <c r="AD303" s="245" t="n">
        <v>148</v>
      </c>
      <c r="AE303" s="244" t="n">
        <v>378</v>
      </c>
      <c r="AF303" s="245" t="n">
        <v>216</v>
      </c>
      <c r="AG303" s="245" t="n">
        <v>144</v>
      </c>
      <c r="AH303" s="244" t="n">
        <v>360</v>
      </c>
      <c r="AI303" s="245" t="n">
        <v>216</v>
      </c>
      <c r="AJ303" s="245" t="n">
        <v>144</v>
      </c>
      <c r="AK303" s="244" t="n">
        <v>360</v>
      </c>
      <c r="AL303" s="245" t="n">
        <v>185</v>
      </c>
      <c r="AM303" s="245" t="n">
        <v>135</v>
      </c>
      <c r="AN303" s="244" t="n">
        <v>320</v>
      </c>
      <c r="AO303" s="245" t="n">
        <v>0</v>
      </c>
      <c r="AP303" s="245" t="n">
        <v>0</v>
      </c>
      <c r="AQ303" s="244" t="n">
        <v>0</v>
      </c>
      <c r="AR303" s="244">
        <f>IF('b2'!$AQ303&gt;0,'b2'!$AQ303,IF('b2'!$AN303&gt;0,'b2'!$AN303,IF('b2'!$AK303&gt;0,'b2'!$AK303,IF('b2'!$AH303&gt;0,'b2'!$AH303,IF('b2'!$AE303&gt;0,'b2'!$AE303,IF('b2'!$AB303&gt;0,'b2'!$AB303,IF('b2'!$Y303&gt;0,'b2'!$Y303,IF('b2'!$V303&gt;0,'b2'!$V303," ---"))))))))</f>
        <v/>
      </c>
      <c r="AS303" s="246" t="n">
        <v>0</v>
      </c>
      <c r="AT303" s="246" t="n">
        <v>0</v>
      </c>
      <c r="AU303" s="246" t="n">
        <v>14</v>
      </c>
      <c r="AV303" s="246" t="n">
        <v>5</v>
      </c>
      <c r="AW303" s="246" t="n">
        <v>21</v>
      </c>
      <c r="AX303" s="246" t="n">
        <v>6</v>
      </c>
      <c r="AY303" s="246" t="n">
        <v>10</v>
      </c>
      <c r="AZ303" s="246" t="n">
        <v>0</v>
      </c>
      <c r="BA303" s="246" t="n">
        <v>8</v>
      </c>
      <c r="BB303" s="246" t="n">
        <v>0</v>
      </c>
      <c r="BC303" s="246" t="n">
        <v>0</v>
      </c>
      <c r="BD303" s="246" t="n">
        <v>0</v>
      </c>
      <c r="BE303" s="247" t="n">
        <v>0</v>
      </c>
      <c r="BF303" s="252" t="n">
        <v>0</v>
      </c>
      <c r="BG303" s="252" t="n">
        <v>0</v>
      </c>
      <c r="BH303" s="247" t="n">
        <v>0</v>
      </c>
      <c r="BI303" s="250" t="inlineStr">
        <is>
          <t>#REF!</t>
        </is>
      </c>
      <c r="BJ303" s="251" t="inlineStr">
        <is>
          <t>#REF!</t>
        </is>
      </c>
      <c r="BK303" s="252" t="n">
        <v>0</v>
      </c>
      <c r="BL303" s="252" t="n">
        <v>0</v>
      </c>
      <c r="BM303" s="249" t="n">
        <v>0</v>
      </c>
      <c r="BN303" s="250" t="inlineStr">
        <is>
          <t>#REF!</t>
        </is>
      </c>
      <c r="BO303" s="251" t="inlineStr">
        <is>
          <t>#REF!</t>
        </is>
      </c>
      <c r="BP303" s="248" t="n">
        <v>5824735.64</v>
      </c>
      <c r="BQ303" s="248" t="n">
        <v>0</v>
      </c>
      <c r="BR303" s="249" t="n">
        <v>5824735.64</v>
      </c>
      <c r="BS303" s="250" t="inlineStr">
        <is>
          <t>#REF!</t>
        </is>
      </c>
      <c r="BT303" s="251">
        <f>'[2]DATA CONSOLIDADA 2018-2025 '!$BR305-'b2'!$BO303</f>
        <v/>
      </c>
      <c r="BU303" s="248" t="n">
        <v>3114035.66</v>
      </c>
      <c r="BV303" s="248" t="n">
        <v>5465301.93</v>
      </c>
      <c r="BW303" s="249" t="n">
        <v>8579337.59</v>
      </c>
      <c r="BX303" s="250" t="inlineStr">
        <is>
          <t>#REF!</t>
        </is>
      </c>
      <c r="BY303" s="251" t="inlineStr">
        <is>
          <t>#REF!</t>
        </is>
      </c>
      <c r="BZ303" s="248" t="n">
        <v>4304624.24</v>
      </c>
      <c r="CA303" s="248" t="n">
        <v>4135912.73</v>
      </c>
      <c r="CB303" s="249" t="n">
        <v>8440536.970000001</v>
      </c>
      <c r="CC303" s="250" t="inlineStr">
        <is>
          <t>#REF!</t>
        </is>
      </c>
      <c r="CD303" s="251">
        <f>'[2]DATA CONSOLIDADA 2018-2025 '!$CB305-'b2'!$BW303</f>
        <v/>
      </c>
      <c r="CE303" s="253" t="n">
        <v>7113597.7825</v>
      </c>
      <c r="CF303" s="253" t="n">
        <v>4383568.7815512</v>
      </c>
      <c r="CG303" s="254" t="n">
        <v>11497166.5640512</v>
      </c>
      <c r="CH303" s="250" t="inlineStr">
        <is>
          <t>#REF!</t>
        </is>
      </c>
      <c r="CI303" s="251">
        <f>'[2]DATA CONSOLIDADA 2018-2025 '!$CG305-'b2'!$CB303</f>
        <v/>
      </c>
      <c r="CJ303" s="247" t="inlineStr">
        <is>
          <t>#REF!</t>
        </is>
      </c>
      <c r="CK303" s="247" t="n">
        <v>0</v>
      </c>
      <c r="CL303" s="247" t="n">
        <v>0</v>
      </c>
      <c r="CM303" s="247" t="n">
        <v>0</v>
      </c>
      <c r="CN303" s="247" t="inlineStr">
        <is>
          <t>#REF!</t>
        </is>
      </c>
      <c r="CO303" s="251">
        <f>'[2]DATA CONSOLIDADA 2018-2025 '!$CM305-'b2'!$CG303</f>
        <v/>
      </c>
      <c r="CP303" s="253" t="n">
        <v>0</v>
      </c>
      <c r="CQ303" s="253" t="n">
        <v>0</v>
      </c>
      <c r="CR303" s="253" t="n">
        <v>0</v>
      </c>
      <c r="CS303" s="253" t="n">
        <v>8440536.87921495</v>
      </c>
      <c r="CT303" s="253" t="n">
        <v>0</v>
      </c>
      <c r="CU303" s="253" t="n">
        <v>0</v>
      </c>
      <c r="CV303" s="247" t="n">
        <v>8440536.87921495</v>
      </c>
      <c r="CW303" s="247" t="n">
        <v>0</v>
      </c>
      <c r="CX303" s="247" t="n">
        <v>0</v>
      </c>
      <c r="CY303" s="247" t="n">
        <v>11497166.5640512</v>
      </c>
      <c r="CZ303" s="247" t="n">
        <v>0</v>
      </c>
      <c r="DA303" s="247" t="n">
        <v>0</v>
      </c>
      <c r="DB303" s="247" t="n">
        <v>11497166.5640512</v>
      </c>
      <c r="DC303" s="255" t="n">
        <v>0</v>
      </c>
      <c r="DD303" s="255" t="n">
        <v>0</v>
      </c>
      <c r="DE303" s="255" t="n">
        <v>0</v>
      </c>
      <c r="DF303" s="255" t="n">
        <v>0</v>
      </c>
      <c r="DG303" s="255" t="n">
        <v>0</v>
      </c>
      <c r="DH303" s="255" t="n">
        <v>0</v>
      </c>
      <c r="DI303" s="256" t="n">
        <v>20600796721</v>
      </c>
      <c r="DJ303" s="257" t="inlineStr">
        <is>
          <t>ASOCIACIÓN DE PRODUCTORES AMAZONAS - ALTO MAYO</t>
        </is>
      </c>
      <c r="DK303" s="257" t="inlineStr">
        <is>
          <t>01 Asociación</t>
        </is>
      </c>
      <c r="DL303" s="258" t="n"/>
      <c r="DM303" s="258" t="n"/>
      <c r="DN303" s="258" t="n"/>
      <c r="DO303" s="258" t="n"/>
      <c r="DP303" s="258" t="n"/>
      <c r="DQ303" s="258" t="n"/>
      <c r="DR303" s="258" t="n"/>
      <c r="DS303" s="258" t="n"/>
      <c r="DT303" s="258" t="n"/>
      <c r="DU303" s="258" t="n"/>
      <c r="DV303" s="258" t="n"/>
      <c r="DW303" s="258" t="n"/>
      <c r="DX303" s="258" t="n"/>
      <c r="DY303" s="258" t="n"/>
      <c r="DZ303" s="258" t="n"/>
      <c r="EA303" s="258" t="n"/>
      <c r="EB303" s="258" t="n"/>
      <c r="EC303" s="258" t="n"/>
      <c r="ED303" s="258" t="n"/>
      <c r="EE303" s="258" t="n"/>
    </row>
    <row r="304" hidden="1" ht="47.25" customHeight="1">
      <c r="A304" s="240" t="inlineStr">
        <is>
          <t>FONGAL TACNA</t>
        </is>
      </c>
      <c r="B304" s="240" t="inlineStr">
        <is>
          <t>DERIVADOS LACTEOS</t>
        </is>
      </c>
      <c r="C304" s="240" t="inlineStr">
        <is>
          <t>QUESOS MADURADOS</t>
        </is>
      </c>
      <c r="D304" s="240" t="inlineStr">
        <is>
          <t>MOQUEGUA-TACNA</t>
        </is>
      </c>
      <c r="E304" s="240" t="inlineStr">
        <is>
          <t>230101</t>
        </is>
      </c>
      <c r="F304" s="240" t="inlineStr">
        <is>
          <t>TACNA</t>
        </is>
      </c>
      <c r="G304" s="240" t="inlineStr">
        <is>
          <t>TACNA</t>
        </is>
      </c>
      <c r="H304" s="240" t="inlineStr">
        <is>
          <t>TACNA</t>
        </is>
      </c>
      <c r="I304" s="241" t="n">
        <v>1</v>
      </c>
      <c r="J304" s="241" t="n"/>
      <c r="K304" s="241" t="n"/>
      <c r="L304" s="241" t="n"/>
      <c r="M304" s="241" t="n"/>
      <c r="N304" s="241" t="n"/>
      <c r="O304" s="241" t="n"/>
      <c r="P304" s="241" t="n"/>
      <c r="Q304" s="241" t="inlineStr">
        <is>
          <t>PAC</t>
        </is>
      </c>
      <c r="R304" s="242">
        <f>IF(I304=1,I$2,"")&amp;IF(J304=1,IF(I304=1,"-","")&amp;J$2,"")&amp;IF(K304=1,IF(OR(J304=1,I304=1),"-","")&amp;K$2,"")&amp;IF(L304=1,IF(OR(K304=1,J304=1,I304=1),"-","")&amp;L$2,"")&amp;IF(M304=1,IF(OR(L304=1,K304=1,J304=1,I304=1),"-","")&amp;M$2,"")&amp;IF(N304=1,IF(OR(M304=1,L304=1,K304=1,J304=1,I304=1),"-","")&amp;N$2,"")&amp;IF(O304=1,IF(OR(N304=1,M304=1,L304=1,K304=1,J304=1,I304=1),"-","")&amp;O$2,"")&amp;IF(P304=1,IF(I304=1," - ",IF(J304=1," - ",IF(K304=1," - ",IF(L304=1," - ",IF(M304=1," - ",IF(N304=1," - ",IF(O304=1," - ","")))))))&amp;P$2,"")</f>
        <v/>
      </c>
      <c r="S304" s="243">
        <f>SUM('b2'!$I304:$P304)</f>
        <v/>
      </c>
      <c r="T304" s="243">
        <f>IF(OR('b2'!$J304=1,'b2'!$K304=1,'b2'!$L304=1,'b2'!$M304=1,'b2'!$N304=1,'b2'!$O304=1,'b2'!$P304=1),"SI","NO")</f>
        <v/>
      </c>
      <c r="U304" s="243">
        <f>IF(OR('b2'!$K304=1,'b2'!$L304=1,'b2'!$M304=1,'b2'!$N304=1,'b2'!$O304=1,'b2'!$P304=1),"SI","NO")</f>
        <v/>
      </c>
      <c r="V304" s="244" t="n">
        <v>42</v>
      </c>
      <c r="W304" s="245" t="n">
        <v>0</v>
      </c>
      <c r="X304" s="245" t="n">
        <v>0</v>
      </c>
      <c r="Y304" s="244" t="n">
        <v>0</v>
      </c>
      <c r="Z304" s="245" t="n">
        <v>0</v>
      </c>
      <c r="AA304" s="245" t="n">
        <v>0</v>
      </c>
      <c r="AB304" s="244" t="n">
        <v>0</v>
      </c>
      <c r="AC304" s="245" t="n">
        <v>0</v>
      </c>
      <c r="AD304" s="245" t="n">
        <v>0</v>
      </c>
      <c r="AE304" s="244" t="n">
        <v>0</v>
      </c>
      <c r="AF304" s="245" t="n">
        <v>0</v>
      </c>
      <c r="AG304" s="245" t="n">
        <v>0</v>
      </c>
      <c r="AH304" s="244" t="n">
        <v>0</v>
      </c>
      <c r="AI304" s="245" t="n">
        <v>0</v>
      </c>
      <c r="AJ304" s="245" t="n">
        <v>0</v>
      </c>
      <c r="AK304" s="244" t="n">
        <v>0</v>
      </c>
      <c r="AL304" s="245" t="n">
        <v>0</v>
      </c>
      <c r="AM304" s="245" t="n">
        <v>0</v>
      </c>
      <c r="AN304" s="244" t="n">
        <v>0</v>
      </c>
      <c r="AO304" s="245" t="n">
        <v>0</v>
      </c>
      <c r="AP304" s="245" t="n">
        <v>0</v>
      </c>
      <c r="AQ304" s="244" t="n">
        <v>0</v>
      </c>
      <c r="AR304" s="244">
        <f>IF('b2'!$AQ304&gt;0,'b2'!$AQ304,IF('b2'!$AN304&gt;0,'b2'!$AN304,IF('b2'!$AK304&gt;0,'b2'!$AK304,IF('b2'!$AH304&gt;0,'b2'!$AH304,IF('b2'!$AE304&gt;0,'b2'!$AE304,IF('b2'!$AB304&gt;0,'b2'!$AB304,IF('b2'!$Y304&gt;0,'b2'!$Y304,IF('b2'!$V304&gt;0,'b2'!$V304," ---"))))))))</f>
        <v/>
      </c>
      <c r="AS304" s="246" t="n">
        <v>0</v>
      </c>
      <c r="AT304" s="246" t="n">
        <v>0</v>
      </c>
      <c r="AU304" s="246" t="n">
        <v>0</v>
      </c>
      <c r="AV304" s="246" t="n">
        <v>0</v>
      </c>
      <c r="AW304" s="246" t="n">
        <v>0</v>
      </c>
      <c r="AX304" s="246" t="n">
        <v>0</v>
      </c>
      <c r="AY304" s="246" t="n">
        <v>0</v>
      </c>
      <c r="AZ304" s="246" t="n">
        <v>0</v>
      </c>
      <c r="BA304" s="246" t="n">
        <v>0</v>
      </c>
      <c r="BB304" s="246" t="n">
        <v>0</v>
      </c>
      <c r="BC304" s="246" t="n">
        <v>0</v>
      </c>
      <c r="BD304" s="246" t="n">
        <v>0</v>
      </c>
      <c r="BE304" s="247" t="n">
        <v>0</v>
      </c>
      <c r="BF304" s="252" t="n">
        <v>0</v>
      </c>
      <c r="BG304" s="252" t="n">
        <v>0</v>
      </c>
      <c r="BH304" s="247" t="n">
        <v>0</v>
      </c>
      <c r="BI304" s="250" t="inlineStr">
        <is>
          <t>#REF!</t>
        </is>
      </c>
      <c r="BJ304" s="251" t="inlineStr">
        <is>
          <t>#REF!</t>
        </is>
      </c>
      <c r="BK304" s="252" t="n">
        <v>0</v>
      </c>
      <c r="BL304" s="252" t="n">
        <v>0</v>
      </c>
      <c r="BM304" s="247" t="n">
        <v>0</v>
      </c>
      <c r="BN304" s="250" t="inlineStr">
        <is>
          <t>#REF!</t>
        </is>
      </c>
      <c r="BO304" s="251" t="inlineStr">
        <is>
          <t>#REF!</t>
        </is>
      </c>
      <c r="BP304" s="248" t="n">
        <v>0</v>
      </c>
      <c r="BQ304" s="248" t="n">
        <v>0</v>
      </c>
      <c r="BR304" s="249" t="n">
        <v>0</v>
      </c>
      <c r="BS304" s="250" t="inlineStr">
        <is>
          <t>#REF!</t>
        </is>
      </c>
      <c r="BT304" s="251">
        <f>'[2]DATA CONSOLIDADA 2018-2025 '!$BR306-'b2'!$BO304</f>
        <v/>
      </c>
      <c r="BU304" s="248" t="n">
        <v>0</v>
      </c>
      <c r="BV304" s="248" t="n">
        <v>0</v>
      </c>
      <c r="BW304" s="249" t="n">
        <v>0</v>
      </c>
      <c r="BX304" s="250" t="inlineStr">
        <is>
          <t>#REF!</t>
        </is>
      </c>
      <c r="BY304" s="251" t="inlineStr">
        <is>
          <t>#REF!</t>
        </is>
      </c>
      <c r="BZ304" s="248" t="n">
        <v>0</v>
      </c>
      <c r="CA304" s="248" t="n">
        <v>0</v>
      </c>
      <c r="CB304" s="249" t="n">
        <v>0</v>
      </c>
      <c r="CC304" s="250" t="inlineStr">
        <is>
          <t>#REF!</t>
        </is>
      </c>
      <c r="CD304" s="251">
        <f>'[2]DATA CONSOLIDADA 2018-2025 '!$CB306-'b2'!$BW304</f>
        <v/>
      </c>
      <c r="CE304" s="253" t="n">
        <v>0</v>
      </c>
      <c r="CF304" s="253" t="n">
        <v>0</v>
      </c>
      <c r="CG304" s="254" t="n">
        <v>0</v>
      </c>
      <c r="CH304" s="250" t="inlineStr">
        <is>
          <t>#REF!</t>
        </is>
      </c>
      <c r="CI304" s="251">
        <f>'[2]DATA CONSOLIDADA 2018-2025 '!$CG306-'b2'!$CB304</f>
        <v/>
      </c>
      <c r="CJ304" s="247" t="inlineStr">
        <is>
          <t>#REF!</t>
        </is>
      </c>
      <c r="CK304" s="247" t="n">
        <v>0</v>
      </c>
      <c r="CL304" s="247" t="n">
        <v>0</v>
      </c>
      <c r="CM304" s="247" t="n">
        <v>0</v>
      </c>
      <c r="CN304" s="247" t="inlineStr">
        <is>
          <t>#REF!</t>
        </is>
      </c>
      <c r="CO304" s="251">
        <f>'[2]DATA CONSOLIDADA 2018-2025 '!$CM306-'b2'!$CG304</f>
        <v/>
      </c>
      <c r="CP304" s="253" t="n">
        <v>0</v>
      </c>
      <c r="CQ304" s="253" t="n">
        <v>0</v>
      </c>
      <c r="CR304" s="253" t="n">
        <v>0</v>
      </c>
      <c r="CS304" s="253" t="n">
        <v>0</v>
      </c>
      <c r="CT304" s="253" t="n">
        <v>0</v>
      </c>
      <c r="CU304" s="253" t="n">
        <v>0</v>
      </c>
      <c r="CV304" s="247" t="n">
        <v>0</v>
      </c>
      <c r="CW304" s="247" t="n">
        <v>0</v>
      </c>
      <c r="CX304" s="247" t="n">
        <v>0</v>
      </c>
      <c r="CY304" s="247" t="n">
        <v>0</v>
      </c>
      <c r="CZ304" s="247" t="n">
        <v>0</v>
      </c>
      <c r="DA304" s="247" t="n">
        <v>0</v>
      </c>
      <c r="DB304" s="247" t="n">
        <v>0</v>
      </c>
      <c r="DC304" s="255" t="n">
        <v>0</v>
      </c>
      <c r="DD304" s="255" t="n">
        <v>0</v>
      </c>
      <c r="DE304" s="255" t="n">
        <v>0</v>
      </c>
      <c r="DF304" s="255" t="n">
        <v>0</v>
      </c>
      <c r="DG304" s="255" t="n">
        <v>0</v>
      </c>
      <c r="DH304" s="255" t="n">
        <v>0</v>
      </c>
      <c r="DI304" s="256" t="n">
        <v>20119208026</v>
      </c>
      <c r="DJ304" s="257" t="inlineStr">
        <is>
          <t>FONGAL TACNA</t>
        </is>
      </c>
      <c r="DK304" s="257" t="inlineStr">
        <is>
          <t>01 Asociación</t>
        </is>
      </c>
      <c r="DL304" s="258" t="n"/>
      <c r="DM304" s="258" t="n"/>
      <c r="DN304" s="258" t="n"/>
      <c r="DO304" s="258" t="n"/>
      <c r="DP304" s="258" t="n"/>
      <c r="DQ304" s="258" t="n"/>
      <c r="DR304" s="258" t="n"/>
      <c r="DS304" s="258" t="n"/>
      <c r="DT304" s="258" t="n"/>
      <c r="DU304" s="258" t="n"/>
      <c r="DV304" s="258" t="n"/>
      <c r="DW304" s="258" t="n"/>
      <c r="DX304" s="258" t="n"/>
      <c r="DY304" s="258" t="n"/>
      <c r="DZ304" s="258" t="n"/>
      <c r="EA304" s="258" t="n"/>
      <c r="EB304" s="258" t="n"/>
      <c r="EC304" s="258" t="n"/>
      <c r="ED304" s="258" t="n"/>
      <c r="EE304" s="258" t="n"/>
    </row>
    <row r="305" hidden="1" ht="47.25" customHeight="1">
      <c r="A305" s="240" t="inlineStr">
        <is>
          <t>ASOCIACIÓN DE FRUTICULTORES Y AGROINDUSTRIALES DEL VALLE DE CINTO - LOCUMBA</t>
        </is>
      </c>
      <c r="B305" s="240" t="inlineStr">
        <is>
          <t>PALTA</t>
        </is>
      </c>
      <c r="C305" s="240" t="inlineStr">
        <is>
          <t>PALTA</t>
        </is>
      </c>
      <c r="D305" s="240" t="inlineStr">
        <is>
          <t>MOQUEGUA-TACNA</t>
        </is>
      </c>
      <c r="E305" s="240" t="inlineStr">
        <is>
          <t>230301</t>
        </is>
      </c>
      <c r="F305" s="240" t="inlineStr">
        <is>
          <t>TACNA</t>
        </is>
      </c>
      <c r="G305" s="240" t="inlineStr">
        <is>
          <t>JORGE BASADRE</t>
        </is>
      </c>
      <c r="H305" s="240" t="inlineStr">
        <is>
          <t>LOCUMBA</t>
        </is>
      </c>
      <c r="I305" s="241" t="n">
        <v>1</v>
      </c>
      <c r="J305" s="241" t="n"/>
      <c r="K305" s="241" t="n"/>
      <c r="L305" s="241" t="n"/>
      <c r="M305" s="241" t="n"/>
      <c r="N305" s="241" t="n"/>
      <c r="O305" s="241" t="n"/>
      <c r="P305" s="241" t="n"/>
      <c r="Q305" s="241" t="inlineStr">
        <is>
          <t>PAC</t>
        </is>
      </c>
      <c r="R305" s="242">
        <f>IF(I305=1,I$2,"")&amp;IF(J305=1,IF(I305=1,"-","")&amp;J$2,"")&amp;IF(K305=1,IF(OR(J305=1,I305=1),"-","")&amp;K$2,"")&amp;IF(L305=1,IF(OR(K305=1,J305=1,I305=1),"-","")&amp;L$2,"")&amp;IF(M305=1,IF(OR(L305=1,K305=1,J305=1,I305=1),"-","")&amp;M$2,"")&amp;IF(N305=1,IF(OR(M305=1,L305=1,K305=1,J305=1,I305=1),"-","")&amp;N$2,"")&amp;IF(O305=1,IF(OR(N305=1,M305=1,L305=1,K305=1,J305=1,I305=1),"-","")&amp;O$2,"")&amp;IF(P305=1,IF(I305=1," - ",IF(J305=1," - ",IF(K305=1," - ",IF(L305=1," - ",IF(M305=1," - ",IF(N305=1," - ",IF(O305=1," - ","")))))))&amp;P$2,"")</f>
        <v/>
      </c>
      <c r="S305" s="243">
        <f>SUM('b2'!$I305:$P305)</f>
        <v/>
      </c>
      <c r="T305" s="243">
        <f>IF(OR('b2'!$J305=1,'b2'!$K305=1,'b2'!$L305=1,'b2'!$M305=1,'b2'!$N305=1,'b2'!$O305=1,'b2'!$P305=1),"SI","NO")</f>
        <v/>
      </c>
      <c r="U305" s="243">
        <f>IF(OR('b2'!$K305=1,'b2'!$L305=1,'b2'!$M305=1,'b2'!$N305=1,'b2'!$O305=1,'b2'!$P305=1),"SI","NO")</f>
        <v/>
      </c>
      <c r="V305" s="244" t="n">
        <v>26</v>
      </c>
      <c r="W305" s="245" t="n">
        <v>0</v>
      </c>
      <c r="X305" s="245" t="n">
        <v>0</v>
      </c>
      <c r="Y305" s="244" t="n">
        <v>0</v>
      </c>
      <c r="Z305" s="245" t="n">
        <v>0</v>
      </c>
      <c r="AA305" s="245" t="n">
        <v>0</v>
      </c>
      <c r="AB305" s="244" t="n">
        <v>0</v>
      </c>
      <c r="AC305" s="245" t="n">
        <v>0</v>
      </c>
      <c r="AD305" s="245" t="n">
        <v>0</v>
      </c>
      <c r="AE305" s="244" t="n">
        <v>0</v>
      </c>
      <c r="AF305" s="245" t="n">
        <v>0</v>
      </c>
      <c r="AG305" s="245" t="n">
        <v>0</v>
      </c>
      <c r="AH305" s="244" t="n">
        <v>0</v>
      </c>
      <c r="AI305" s="245" t="n">
        <v>0</v>
      </c>
      <c r="AJ305" s="245" t="n">
        <v>0</v>
      </c>
      <c r="AK305" s="244" t="n">
        <v>0</v>
      </c>
      <c r="AL305" s="245" t="n">
        <v>0</v>
      </c>
      <c r="AM305" s="245" t="n">
        <v>0</v>
      </c>
      <c r="AN305" s="244" t="n">
        <v>0</v>
      </c>
      <c r="AO305" s="245" t="n">
        <v>0</v>
      </c>
      <c r="AP305" s="245" t="n">
        <v>0</v>
      </c>
      <c r="AQ305" s="244" t="n">
        <v>0</v>
      </c>
      <c r="AR305" s="244">
        <f>IF('b2'!$AQ305&gt;0,'b2'!$AQ305,IF('b2'!$AN305&gt;0,'b2'!$AN305,IF('b2'!$AK305&gt;0,'b2'!$AK305,IF('b2'!$AH305&gt;0,'b2'!$AH305,IF('b2'!$AE305&gt;0,'b2'!$AE305,IF('b2'!$AB305&gt;0,'b2'!$AB305,IF('b2'!$Y305&gt;0,'b2'!$Y305,IF('b2'!$V305&gt;0,'b2'!$V305," ---"))))))))</f>
        <v/>
      </c>
      <c r="AS305" s="246" t="n">
        <v>0</v>
      </c>
      <c r="AT305" s="246" t="n">
        <v>0</v>
      </c>
      <c r="AU305" s="246" t="n">
        <v>0</v>
      </c>
      <c r="AV305" s="246" t="n">
        <v>0</v>
      </c>
      <c r="AW305" s="246" t="n">
        <v>0</v>
      </c>
      <c r="AX305" s="246" t="n">
        <v>0</v>
      </c>
      <c r="AY305" s="246" t="n">
        <v>0</v>
      </c>
      <c r="AZ305" s="246" t="n">
        <v>0</v>
      </c>
      <c r="BA305" s="246" t="n">
        <v>0</v>
      </c>
      <c r="BB305" s="246" t="n">
        <v>0</v>
      </c>
      <c r="BC305" s="246" t="n">
        <v>0</v>
      </c>
      <c r="BD305" s="246" t="n">
        <v>0</v>
      </c>
      <c r="BE305" s="247" t="n">
        <v>0</v>
      </c>
      <c r="BF305" s="252" t="n">
        <v>0</v>
      </c>
      <c r="BG305" s="252" t="n">
        <v>0</v>
      </c>
      <c r="BH305" s="247" t="n">
        <v>0</v>
      </c>
      <c r="BI305" s="250" t="inlineStr">
        <is>
          <t>#REF!</t>
        </is>
      </c>
      <c r="BJ305" s="251" t="inlineStr">
        <is>
          <t>#REF!</t>
        </is>
      </c>
      <c r="BK305" s="252" t="n">
        <v>0</v>
      </c>
      <c r="BL305" s="252" t="n">
        <v>0</v>
      </c>
      <c r="BM305" s="247" t="n">
        <v>0</v>
      </c>
      <c r="BN305" s="250" t="inlineStr">
        <is>
          <t>#REF!</t>
        </is>
      </c>
      <c r="BO305" s="251" t="inlineStr">
        <is>
          <t>#REF!</t>
        </is>
      </c>
      <c r="BP305" s="248" t="n">
        <v>0</v>
      </c>
      <c r="BQ305" s="248" t="n">
        <v>0</v>
      </c>
      <c r="BR305" s="249" t="n">
        <v>0</v>
      </c>
      <c r="BS305" s="250" t="inlineStr">
        <is>
          <t>#REF!</t>
        </is>
      </c>
      <c r="BT305" s="251">
        <f>'[2]DATA CONSOLIDADA 2018-2025 '!$BR307-'b2'!$BO305</f>
        <v/>
      </c>
      <c r="BU305" s="248" t="n">
        <v>0</v>
      </c>
      <c r="BV305" s="248" t="n">
        <v>0</v>
      </c>
      <c r="BW305" s="249" t="n">
        <v>0</v>
      </c>
      <c r="BX305" s="250" t="inlineStr">
        <is>
          <t>#REF!</t>
        </is>
      </c>
      <c r="BY305" s="251" t="inlineStr">
        <is>
          <t>#REF!</t>
        </is>
      </c>
      <c r="BZ305" s="248" t="n">
        <v>0</v>
      </c>
      <c r="CA305" s="248" t="n">
        <v>0</v>
      </c>
      <c r="CB305" s="249" t="n">
        <v>0</v>
      </c>
      <c r="CC305" s="250" t="inlineStr">
        <is>
          <t>#REF!</t>
        </is>
      </c>
      <c r="CD305" s="251">
        <f>'[2]DATA CONSOLIDADA 2018-2025 '!$CB307-'b2'!$BW305</f>
        <v/>
      </c>
      <c r="CE305" s="253" t="n">
        <v>0</v>
      </c>
      <c r="CF305" s="253" t="n">
        <v>0</v>
      </c>
      <c r="CG305" s="254" t="n">
        <v>0</v>
      </c>
      <c r="CH305" s="250" t="inlineStr">
        <is>
          <t>#REF!</t>
        </is>
      </c>
      <c r="CI305" s="251">
        <f>'[2]DATA CONSOLIDADA 2018-2025 '!$CG307-'b2'!$CB305</f>
        <v/>
      </c>
      <c r="CJ305" s="247" t="inlineStr">
        <is>
          <t>#REF!</t>
        </is>
      </c>
      <c r="CK305" s="247" t="n">
        <v>0</v>
      </c>
      <c r="CL305" s="247" t="n">
        <v>0</v>
      </c>
      <c r="CM305" s="247" t="n">
        <v>0</v>
      </c>
      <c r="CN305" s="247" t="inlineStr">
        <is>
          <t>#REF!</t>
        </is>
      </c>
      <c r="CO305" s="251">
        <f>'[2]DATA CONSOLIDADA 2018-2025 '!$CM307-'b2'!$CG305</f>
        <v/>
      </c>
      <c r="CP305" s="253" t="n">
        <v>0</v>
      </c>
      <c r="CQ305" s="253" t="n">
        <v>0</v>
      </c>
      <c r="CR305" s="253" t="n">
        <v>0</v>
      </c>
      <c r="CS305" s="253" t="n">
        <v>0</v>
      </c>
      <c r="CT305" s="253" t="n">
        <v>0</v>
      </c>
      <c r="CU305" s="253" t="n">
        <v>0</v>
      </c>
      <c r="CV305" s="247" t="n">
        <v>0</v>
      </c>
      <c r="CW305" s="247" t="n">
        <v>0</v>
      </c>
      <c r="CX305" s="247" t="n">
        <v>0</v>
      </c>
      <c r="CY305" s="247" t="n">
        <v>0</v>
      </c>
      <c r="CZ305" s="247" t="n">
        <v>0</v>
      </c>
      <c r="DA305" s="247" t="n">
        <v>0</v>
      </c>
      <c r="DB305" s="247" t="n">
        <v>0</v>
      </c>
      <c r="DC305" s="255" t="n">
        <v>0</v>
      </c>
      <c r="DD305" s="255" t="n">
        <v>0</v>
      </c>
      <c r="DE305" s="255" t="n">
        <v>0</v>
      </c>
      <c r="DF305" s="255" t="n">
        <v>0</v>
      </c>
      <c r="DG305" s="255" t="n">
        <v>0</v>
      </c>
      <c r="DH305" s="255" t="n">
        <v>0</v>
      </c>
      <c r="DI305" s="256" t="n">
        <v>20532800561</v>
      </c>
      <c r="DJ305" s="257" t="inlineStr">
        <is>
          <t>ASOCIACION DE FRUTICULTORES Y AGROINDUSTRIALES DEL VALLE CINTO LOCUMBA</t>
        </is>
      </c>
      <c r="DK305" s="257" t="inlineStr">
        <is>
          <t>01 Asociación</t>
        </is>
      </c>
      <c r="DL305" s="258" t="n"/>
      <c r="DM305" s="258" t="n"/>
      <c r="DN305" s="258" t="n"/>
      <c r="DO305" s="258" t="n"/>
      <c r="DP305" s="258" t="n"/>
      <c r="DQ305" s="258" t="n"/>
      <c r="DR305" s="258" t="n"/>
      <c r="DS305" s="258" t="n"/>
      <c r="DT305" s="258" t="n"/>
      <c r="DU305" s="258" t="n"/>
      <c r="DV305" s="258" t="n"/>
      <c r="DW305" s="258" t="n"/>
      <c r="DX305" s="258" t="n"/>
      <c r="DY305" s="258" t="n"/>
      <c r="DZ305" s="258" t="n"/>
      <c r="EA305" s="258" t="n"/>
      <c r="EB305" s="258" t="n"/>
      <c r="EC305" s="258" t="n"/>
      <c r="ED305" s="258" t="n"/>
      <c r="EE305" s="258" t="n"/>
    </row>
    <row r="306" hidden="1" ht="47.25" customHeight="1">
      <c r="A306" s="240" t="inlineStr">
        <is>
          <t>ASOCIACIÓN DE PRODUCTORES AGROINDUSTRIALES DE CORAGUAYA</t>
        </is>
      </c>
      <c r="B306" s="240" t="inlineStr">
        <is>
          <t>ORÉGANO</t>
        </is>
      </c>
      <c r="C306" s="240" t="inlineStr">
        <is>
          <t>ORÉGANO</t>
        </is>
      </c>
      <c r="D306" s="240" t="inlineStr">
        <is>
          <t>MOQUEGUA-TACNA</t>
        </is>
      </c>
      <c r="E306" s="240" t="inlineStr">
        <is>
          <t>230302</t>
        </is>
      </c>
      <c r="F306" s="240" t="inlineStr">
        <is>
          <t>TACNA</t>
        </is>
      </c>
      <c r="G306" s="240" t="inlineStr">
        <is>
          <t>JORGE BASADRE</t>
        </is>
      </c>
      <c r="H306" s="240" t="inlineStr">
        <is>
          <t>ILABAYA</t>
        </is>
      </c>
      <c r="I306" s="241" t="n"/>
      <c r="J306" s="241" t="n">
        <v>1</v>
      </c>
      <c r="K306" s="241" t="n">
        <v>1</v>
      </c>
      <c r="L306" s="241" t="n"/>
      <c r="M306" s="241" t="n"/>
      <c r="N306" s="241" t="n"/>
      <c r="O306" s="241" t="n"/>
      <c r="P306" s="241" t="n"/>
      <c r="Q306" s="241" t="inlineStr">
        <is>
          <t>PAC</t>
        </is>
      </c>
      <c r="R306" s="242">
        <f>IF(I306=1,I$2,"")&amp;IF(J306=1,IF(I306=1,"-","")&amp;J$2,"")&amp;IF(K306=1,IF(OR(J306=1,I306=1),"-","")&amp;K$2,"")&amp;IF(L306=1,IF(OR(K306=1,J306=1,I306=1),"-","")&amp;L$2,"")&amp;IF(M306=1,IF(OR(L306=1,K306=1,J306=1,I306=1),"-","")&amp;M$2,"")&amp;IF(N306=1,IF(OR(M306=1,L306=1,K306=1,J306=1,I306=1),"-","")&amp;N$2,"")&amp;IF(O306=1,IF(OR(N306=1,M306=1,L306=1,K306=1,J306=1,I306=1),"-","")&amp;O$2,"")&amp;IF(P306=1,IF(I306=1," - ",IF(J306=1," - ",IF(K306=1," - ",IF(L306=1," - ",IF(M306=1," - ",IF(N306=1," - ",IF(O306=1," - ","")))))))&amp;P$2,"")</f>
        <v/>
      </c>
      <c r="S306" s="243">
        <f>SUM('b2'!$I306:$P306)</f>
        <v/>
      </c>
      <c r="T306" s="243">
        <f>IF(OR('b2'!$J306=1,'b2'!$K306=1,'b2'!$L306=1,'b2'!$M306=1,'b2'!$N306=1,'b2'!$O306=1,'b2'!$P306=1),"SI","NO")</f>
        <v/>
      </c>
      <c r="U306" s="243">
        <f>IF(OR('b2'!$K306=1,'b2'!$L306=1,'b2'!$M306=1,'b2'!$N306=1,'b2'!$O306=1,'b2'!$P306=1),"SI","NO")</f>
        <v/>
      </c>
      <c r="V306" s="244" t="n">
        <v>0</v>
      </c>
      <c r="W306" s="245" t="n">
        <v>31</v>
      </c>
      <c r="X306" s="245" t="n">
        <v>28</v>
      </c>
      <c r="Y306" s="244" t="n">
        <v>59</v>
      </c>
      <c r="Z306" s="245" t="n">
        <v>27</v>
      </c>
      <c r="AA306" s="245" t="n">
        <v>30</v>
      </c>
      <c r="AB306" s="244" t="n">
        <v>57</v>
      </c>
      <c r="AC306" s="245" t="n">
        <v>0</v>
      </c>
      <c r="AD306" s="245" t="n">
        <v>0</v>
      </c>
      <c r="AE306" s="244" t="n">
        <v>0</v>
      </c>
      <c r="AF306" s="245" t="n">
        <v>0</v>
      </c>
      <c r="AG306" s="245" t="n">
        <v>0</v>
      </c>
      <c r="AH306" s="244" t="n">
        <v>0</v>
      </c>
      <c r="AI306" s="245" t="n">
        <v>0</v>
      </c>
      <c r="AJ306" s="245" t="n">
        <v>0</v>
      </c>
      <c r="AK306" s="244" t="n">
        <v>0</v>
      </c>
      <c r="AL306" s="245" t="n">
        <v>0</v>
      </c>
      <c r="AM306" s="245" t="n">
        <v>0</v>
      </c>
      <c r="AN306" s="244" t="n">
        <v>0</v>
      </c>
      <c r="AO306" s="245" t="n">
        <v>0</v>
      </c>
      <c r="AP306" s="245" t="n">
        <v>0</v>
      </c>
      <c r="AQ306" s="244" t="n">
        <v>0</v>
      </c>
      <c r="AR306" s="244">
        <f>IF('b2'!$AQ306&gt;0,'b2'!$AQ306,IF('b2'!$AN306&gt;0,'b2'!$AN306,IF('b2'!$AK306&gt;0,'b2'!$AK306,IF('b2'!$AH306&gt;0,'b2'!$AH306,IF('b2'!$AE306&gt;0,'b2'!$AE306,IF('b2'!$AB306&gt;0,'b2'!$AB306,IF('b2'!$Y306&gt;0,'b2'!$Y306,IF('b2'!$V306&gt;0,'b2'!$V306," ---"))))))))</f>
        <v/>
      </c>
      <c r="AS306" s="246" t="n">
        <v>0</v>
      </c>
      <c r="AT306" s="246" t="n">
        <v>0</v>
      </c>
      <c r="AU306" s="246" t="n">
        <v>0</v>
      </c>
      <c r="AV306" s="246" t="n">
        <v>0</v>
      </c>
      <c r="AW306" s="246" t="n">
        <v>0</v>
      </c>
      <c r="AX306" s="246" t="n">
        <v>0</v>
      </c>
      <c r="AY306" s="246" t="n">
        <v>0</v>
      </c>
      <c r="AZ306" s="246" t="n">
        <v>0</v>
      </c>
      <c r="BA306" s="246" t="n">
        <v>0</v>
      </c>
      <c r="BB306" s="246" t="n">
        <v>0</v>
      </c>
      <c r="BC306" s="246" t="n">
        <v>0</v>
      </c>
      <c r="BD306" s="246" t="n">
        <v>0</v>
      </c>
      <c r="BE306" s="247" t="n">
        <v>0</v>
      </c>
      <c r="BF306" s="248" t="n">
        <v>0</v>
      </c>
      <c r="BG306" s="248" t="n">
        <v>0</v>
      </c>
      <c r="BH306" s="249" t="n">
        <v>0</v>
      </c>
      <c r="BI306" s="250" t="inlineStr">
        <is>
          <t>#REF!</t>
        </is>
      </c>
      <c r="BJ306" s="251" t="inlineStr">
        <is>
          <t>#REF!</t>
        </is>
      </c>
      <c r="BK306" s="248" t="n">
        <v>0</v>
      </c>
      <c r="BL306" s="248" t="n">
        <v>0</v>
      </c>
      <c r="BM306" s="249" t="n">
        <v>0</v>
      </c>
      <c r="BN306" s="250" t="inlineStr">
        <is>
          <t>#REF!</t>
        </is>
      </c>
      <c r="BO306" s="251" t="inlineStr">
        <is>
          <t>#REF!</t>
        </is>
      </c>
      <c r="BP306" s="248" t="n">
        <v>0</v>
      </c>
      <c r="BQ306" s="248" t="n">
        <v>0</v>
      </c>
      <c r="BR306" s="249" t="n">
        <v>0</v>
      </c>
      <c r="BS306" s="250" t="inlineStr">
        <is>
          <t>#REF!</t>
        </is>
      </c>
      <c r="BT306" s="251">
        <f>'[2]DATA CONSOLIDADA 2018-2025 '!$BR308-'b2'!$BO306</f>
        <v/>
      </c>
      <c r="BU306" s="248" t="n">
        <v>0</v>
      </c>
      <c r="BV306" s="248" t="n">
        <v>0</v>
      </c>
      <c r="BW306" s="249" t="n">
        <v>0</v>
      </c>
      <c r="BX306" s="250" t="inlineStr">
        <is>
          <t>#REF!</t>
        </is>
      </c>
      <c r="BY306" s="251" t="inlineStr">
        <is>
          <t>#REF!</t>
        </is>
      </c>
      <c r="BZ306" s="248" t="n">
        <v>0</v>
      </c>
      <c r="CA306" s="248" t="n">
        <v>0</v>
      </c>
      <c r="CB306" s="249" t="n">
        <v>0</v>
      </c>
      <c r="CC306" s="250" t="inlineStr">
        <is>
          <t>#REF!</t>
        </is>
      </c>
      <c r="CD306" s="251">
        <f>'[2]DATA CONSOLIDADA 2018-2025 '!$CB308-'b2'!$BW306</f>
        <v/>
      </c>
      <c r="CE306" s="253" t="n">
        <v>0</v>
      </c>
      <c r="CF306" s="253" t="n">
        <v>0</v>
      </c>
      <c r="CG306" s="254" t="n">
        <v>0</v>
      </c>
      <c r="CH306" s="250" t="inlineStr">
        <is>
          <t>#REF!</t>
        </is>
      </c>
      <c r="CI306" s="251">
        <f>'[2]DATA CONSOLIDADA 2018-2025 '!$CG308-'b2'!$CB306</f>
        <v/>
      </c>
      <c r="CJ306" s="247" t="inlineStr">
        <is>
          <t>#REF!</t>
        </is>
      </c>
      <c r="CK306" s="247" t="n">
        <v>0</v>
      </c>
      <c r="CL306" s="247" t="n">
        <v>0</v>
      </c>
      <c r="CM306" s="247" t="n">
        <v>0</v>
      </c>
      <c r="CN306" s="247" t="inlineStr">
        <is>
          <t>#REF!</t>
        </is>
      </c>
      <c r="CO306" s="251">
        <f>'[2]DATA CONSOLIDADA 2018-2025 '!$CM308-'b2'!$CG306</f>
        <v/>
      </c>
      <c r="CP306" s="253" t="n">
        <v>0</v>
      </c>
      <c r="CQ306" s="253" t="n">
        <v>0</v>
      </c>
      <c r="CR306" s="253" t="n">
        <v>0</v>
      </c>
      <c r="CS306" s="253" t="n">
        <v>0</v>
      </c>
      <c r="CT306" s="253" t="n">
        <v>0</v>
      </c>
      <c r="CU306" s="253" t="n">
        <v>0</v>
      </c>
      <c r="CV306" s="247" t="n">
        <v>0</v>
      </c>
      <c r="CW306" s="247" t="n">
        <v>0</v>
      </c>
      <c r="CX306" s="247" t="n">
        <v>0</v>
      </c>
      <c r="CY306" s="247" t="n">
        <v>0</v>
      </c>
      <c r="CZ306" s="247" t="n">
        <v>0</v>
      </c>
      <c r="DA306" s="247" t="n">
        <v>0</v>
      </c>
      <c r="DB306" s="247" t="n">
        <v>0</v>
      </c>
      <c r="DC306" s="255" t="n">
        <v>0</v>
      </c>
      <c r="DD306" s="255" t="n">
        <v>0</v>
      </c>
      <c r="DE306" s="255" t="n">
        <v>0</v>
      </c>
      <c r="DF306" s="255" t="n">
        <v>0</v>
      </c>
      <c r="DG306" s="255" t="n">
        <v>0</v>
      </c>
      <c r="DH306" s="255" t="n">
        <v>0</v>
      </c>
      <c r="DI306" s="256" t="n">
        <v>20532978204</v>
      </c>
      <c r="DJ306" s="257" t="inlineStr">
        <is>
          <t>ASOCIACION DE PRODUCTORES AGROINDUSTRIALES CORAGUAYA</t>
        </is>
      </c>
      <c r="DK306" s="257" t="inlineStr">
        <is>
          <t>01 Asociación</t>
        </is>
      </c>
      <c r="DL306" s="258" t="n"/>
      <c r="DM306" s="258" t="n"/>
      <c r="DN306" s="258" t="n"/>
      <c r="DO306" s="258" t="n"/>
      <c r="DP306" s="258" t="n"/>
      <c r="DQ306" s="258" t="n"/>
      <c r="DR306" s="258" t="n"/>
      <c r="DS306" s="258" t="n"/>
      <c r="DT306" s="258" t="n"/>
      <c r="DU306" s="258" t="n"/>
      <c r="DV306" s="258" t="n"/>
      <c r="DW306" s="258" t="n"/>
      <c r="DX306" s="258" t="n"/>
      <c r="DY306" s="258" t="n"/>
      <c r="DZ306" s="258" t="n"/>
      <c r="EA306" s="258" t="n"/>
      <c r="EB306" s="258" t="n"/>
      <c r="EC306" s="258" t="n"/>
      <c r="ED306" s="258" t="n"/>
      <c r="EE306" s="258" t="n"/>
    </row>
    <row r="307" hidden="1" ht="47.25" customHeight="1">
      <c r="A307" s="240" t="inlineStr">
        <is>
          <t>ASOCIACIÓN UNIÓN FORESTAL DE TARA DE PAMPA SITANA</t>
        </is>
      </c>
      <c r="B307" s="240" t="inlineStr">
        <is>
          <t>TARA</t>
        </is>
      </c>
      <c r="C307" s="240" t="inlineStr">
        <is>
          <t>TARA</t>
        </is>
      </c>
      <c r="D307" s="240" t="inlineStr">
        <is>
          <t>MOQUEGUA-TACNA</t>
        </is>
      </c>
      <c r="E307" s="240" t="inlineStr">
        <is>
          <t>230301</t>
        </is>
      </c>
      <c r="F307" s="240" t="inlineStr">
        <is>
          <t>TACNA</t>
        </is>
      </c>
      <c r="G307" s="240" t="inlineStr">
        <is>
          <t>JORGE BASADRE</t>
        </is>
      </c>
      <c r="H307" s="240" t="inlineStr">
        <is>
          <t>LOCUMBA</t>
        </is>
      </c>
      <c r="I307" s="241" t="n">
        <v>1</v>
      </c>
      <c r="J307" s="241" t="n">
        <v>1</v>
      </c>
      <c r="K307" s="241" t="n">
        <v>1</v>
      </c>
      <c r="L307" s="241" t="n">
        <v>1</v>
      </c>
      <c r="M307" s="241" t="n">
        <v>1</v>
      </c>
      <c r="N307" s="241" t="n"/>
      <c r="O307" s="241" t="n"/>
      <c r="P307" s="241" t="n"/>
      <c r="Q307" s="241" t="inlineStr">
        <is>
          <t>PAC</t>
        </is>
      </c>
      <c r="R307" s="242">
        <f>IF(I307=1,I$2,"")&amp;IF(J307=1,IF(I307=1,"-","")&amp;J$2,"")&amp;IF(K307=1,IF(OR(J307=1,I307=1),"-","")&amp;K$2,"")&amp;IF(L307=1,IF(OR(K307=1,J307=1,I307=1),"-","")&amp;L$2,"")&amp;IF(M307=1,IF(OR(L307=1,K307=1,J307=1,I307=1),"-","")&amp;M$2,"")&amp;IF(N307=1,IF(OR(M307=1,L307=1,K307=1,J307=1,I307=1),"-","")&amp;N$2,"")&amp;IF(O307=1,IF(OR(N307=1,M307=1,L307=1,K307=1,J307=1,I307=1),"-","")&amp;O$2,"")&amp;IF(P307=1,IF(I307=1," - ",IF(J307=1," - ",IF(K307=1," - ",IF(L307=1," - ",IF(M307=1," - ",IF(N307=1," - ",IF(O307=1," - ","")))))))&amp;P$2,"")</f>
        <v/>
      </c>
      <c r="S307" s="243">
        <f>SUM('b2'!$I307:$P307)</f>
        <v/>
      </c>
      <c r="T307" s="243">
        <f>IF(OR('b2'!$J307=1,'b2'!$K307=1,'b2'!$L307=1,'b2'!$M307=1,'b2'!$N307=1,'b2'!$O307=1,'b2'!$P307=1),"SI","NO")</f>
        <v/>
      </c>
      <c r="U307" s="243">
        <f>IF(OR('b2'!$K307=1,'b2'!$L307=1,'b2'!$M307=1,'b2'!$N307=1,'b2'!$O307=1,'b2'!$P307=1),"SI","NO")</f>
        <v/>
      </c>
      <c r="V307" s="244" t="n">
        <v>58</v>
      </c>
      <c r="W307" s="245" t="n">
        <v>10</v>
      </c>
      <c r="X307" s="245" t="n">
        <v>7</v>
      </c>
      <c r="Y307" s="244" t="n">
        <v>17</v>
      </c>
      <c r="Z307" s="245" t="n">
        <v>9</v>
      </c>
      <c r="AA307" s="245" t="n">
        <v>8</v>
      </c>
      <c r="AB307" s="244" t="n">
        <v>17</v>
      </c>
      <c r="AC307" s="245" t="n">
        <v>8</v>
      </c>
      <c r="AD307" s="245" t="n">
        <v>9</v>
      </c>
      <c r="AE307" s="244" t="n">
        <v>17</v>
      </c>
      <c r="AF307" s="245" t="n">
        <v>8</v>
      </c>
      <c r="AG307" s="245" t="n">
        <v>9</v>
      </c>
      <c r="AH307" s="244" t="n">
        <v>17</v>
      </c>
      <c r="AI307" s="245" t="n">
        <v>0</v>
      </c>
      <c r="AJ307" s="245" t="n">
        <v>0</v>
      </c>
      <c r="AK307" s="244" t="n">
        <v>0</v>
      </c>
      <c r="AL307" s="245" t="n">
        <v>0</v>
      </c>
      <c r="AM307" s="245" t="n">
        <v>0</v>
      </c>
      <c r="AN307" s="244" t="n">
        <v>0</v>
      </c>
      <c r="AO307" s="245" t="n">
        <v>0</v>
      </c>
      <c r="AP307" s="245" t="n">
        <v>0</v>
      </c>
      <c r="AQ307" s="244" t="n">
        <v>0</v>
      </c>
      <c r="AR307" s="244">
        <f>IF('b2'!$AQ307&gt;0,'b2'!$AQ307,IF('b2'!$AN307&gt;0,'b2'!$AN307,IF('b2'!$AK307&gt;0,'b2'!$AK307,IF('b2'!$AH307&gt;0,'b2'!$AH307,IF('b2'!$AE307&gt;0,'b2'!$AE307,IF('b2'!$AB307&gt;0,'b2'!$AB307,IF('b2'!$Y307&gt;0,'b2'!$Y307,IF('b2'!$V307&gt;0,'b2'!$V307," ---"))))))))</f>
        <v/>
      </c>
      <c r="AS307" s="246" t="n">
        <v>0</v>
      </c>
      <c r="AT307" s="246" t="n">
        <v>0</v>
      </c>
      <c r="AU307" s="246" t="n">
        <v>76</v>
      </c>
      <c r="AV307" s="246" t="n">
        <v>1</v>
      </c>
      <c r="AW307" s="246" t="n">
        <v>31</v>
      </c>
      <c r="AX307" s="246" t="n">
        <v>5</v>
      </c>
      <c r="AY307" s="246" t="n">
        <v>0</v>
      </c>
      <c r="AZ307" s="246" t="n">
        <v>0</v>
      </c>
      <c r="BA307" s="246" t="n">
        <v>0</v>
      </c>
      <c r="BB307" s="246" t="n">
        <v>0</v>
      </c>
      <c r="BC307" s="246" t="n">
        <v>0</v>
      </c>
      <c r="BD307" s="246" t="n">
        <v>0</v>
      </c>
      <c r="BE307" s="247" t="n">
        <v>0</v>
      </c>
      <c r="BF307" s="248" t="n">
        <v>194648.08</v>
      </c>
      <c r="BG307" s="248" t="n">
        <v>0</v>
      </c>
      <c r="BH307" s="249" t="n">
        <v>194648.08</v>
      </c>
      <c r="BI307" s="250" t="inlineStr">
        <is>
          <t>#REF!</t>
        </is>
      </c>
      <c r="BJ307" s="251" t="inlineStr">
        <is>
          <t>#REF!</t>
        </is>
      </c>
      <c r="BK307" s="248" t="n">
        <v>148242.22</v>
      </c>
      <c r="BL307" s="248" t="n">
        <v>0</v>
      </c>
      <c r="BM307" s="249" t="n">
        <v>148242.22</v>
      </c>
      <c r="BN307" s="250" t="inlineStr">
        <is>
          <t>#REF!</t>
        </is>
      </c>
      <c r="BO307" s="251" t="inlineStr">
        <is>
          <t>#REF!</t>
        </is>
      </c>
      <c r="BP307" s="248" t="n">
        <v>267990</v>
      </c>
      <c r="BQ307" s="248" t="n">
        <v>0</v>
      </c>
      <c r="BR307" s="249" t="n">
        <v>267990</v>
      </c>
      <c r="BS307" s="250" t="inlineStr">
        <is>
          <t>#REF!</t>
        </is>
      </c>
      <c r="BT307" s="251">
        <f>'[2]DATA CONSOLIDADA 2018-2025 '!$BR309-'b2'!$BO307</f>
        <v/>
      </c>
      <c r="BU307" s="248" t="n">
        <v>0</v>
      </c>
      <c r="BV307" s="248" t="n">
        <v>0</v>
      </c>
      <c r="BW307" s="249" t="n">
        <v>0</v>
      </c>
      <c r="BX307" s="250" t="inlineStr">
        <is>
          <t>#REF!</t>
        </is>
      </c>
      <c r="BY307" s="251" t="inlineStr">
        <is>
          <t>#REF!</t>
        </is>
      </c>
      <c r="BZ307" s="248" t="n">
        <v>0</v>
      </c>
      <c r="CA307" s="248" t="n">
        <v>0</v>
      </c>
      <c r="CB307" s="249" t="n">
        <v>0</v>
      </c>
      <c r="CC307" s="250" t="inlineStr">
        <is>
          <t>#REF!</t>
        </is>
      </c>
      <c r="CD307" s="251">
        <f>'[2]DATA CONSOLIDADA 2018-2025 '!$CB309-'b2'!$BW307</f>
        <v/>
      </c>
      <c r="CE307" s="253" t="n">
        <v>0</v>
      </c>
      <c r="CF307" s="253" t="n">
        <v>0</v>
      </c>
      <c r="CG307" s="254" t="n">
        <v>0</v>
      </c>
      <c r="CH307" s="250" t="inlineStr">
        <is>
          <t>#REF!</t>
        </is>
      </c>
      <c r="CI307" s="251">
        <f>'[2]DATA CONSOLIDADA 2018-2025 '!$CG309-'b2'!$CB307</f>
        <v/>
      </c>
      <c r="CJ307" s="247" t="inlineStr">
        <is>
          <t>#REF!</t>
        </is>
      </c>
      <c r="CK307" s="247" t="n">
        <v>0</v>
      </c>
      <c r="CL307" s="247" t="n">
        <v>0</v>
      </c>
      <c r="CM307" s="247" t="n">
        <v>0</v>
      </c>
      <c r="CN307" s="247" t="inlineStr">
        <is>
          <t>#REF!</t>
        </is>
      </c>
      <c r="CO307" s="251">
        <f>'[2]DATA CONSOLIDADA 2018-2025 '!$CM309-'b2'!$CG307</f>
        <v/>
      </c>
      <c r="CP307" s="253" t="n">
        <v>0</v>
      </c>
      <c r="CQ307" s="253" t="n">
        <v>0</v>
      </c>
      <c r="CR307" s="253" t="n">
        <v>0</v>
      </c>
      <c r="CS307" s="253" t="n">
        <v>0</v>
      </c>
      <c r="CT307" s="253" t="n">
        <v>0</v>
      </c>
      <c r="CU307" s="253" t="n">
        <v>0</v>
      </c>
      <c r="CV307" s="247" t="n">
        <v>0</v>
      </c>
      <c r="CW307" s="247" t="n">
        <v>0</v>
      </c>
      <c r="CX307" s="247" t="n">
        <v>0</v>
      </c>
      <c r="CY307" s="247" t="n">
        <v>0</v>
      </c>
      <c r="CZ307" s="247" t="n">
        <v>0</v>
      </c>
      <c r="DA307" s="247" t="n">
        <v>0</v>
      </c>
      <c r="DB307" s="247" t="n">
        <v>0</v>
      </c>
      <c r="DC307" s="255" t="n">
        <v>0</v>
      </c>
      <c r="DD307" s="255" t="n">
        <v>0</v>
      </c>
      <c r="DE307" s="255" t="n">
        <v>0</v>
      </c>
      <c r="DF307" s="255" t="n">
        <v>0</v>
      </c>
      <c r="DG307" s="255" t="n">
        <v>0</v>
      </c>
      <c r="DH307" s="255" t="n">
        <v>0</v>
      </c>
      <c r="DI307" s="256" t="n">
        <v>20600366468</v>
      </c>
      <c r="DJ307" s="257" t="inlineStr">
        <is>
          <t>ASOCIACION UNION FORESTAL DE TARA - ASOC. UNION FORESTAL DE TARA</t>
        </is>
      </c>
      <c r="DK307" s="257" t="inlineStr">
        <is>
          <t>01 Asociación</t>
        </is>
      </c>
      <c r="DL307" s="258" t="n"/>
      <c r="DM307" s="258" t="n"/>
      <c r="DN307" s="258" t="n"/>
      <c r="DO307" s="258" t="n"/>
      <c r="DP307" s="258" t="n"/>
      <c r="DQ307" s="258" t="n"/>
      <c r="DR307" s="258" t="n"/>
      <c r="DS307" s="258" t="n"/>
      <c r="DT307" s="258" t="n"/>
      <c r="DU307" s="258" t="n"/>
      <c r="DV307" s="258" t="n"/>
      <c r="DW307" s="258" t="n"/>
      <c r="DX307" s="258" t="n"/>
      <c r="DY307" s="258" t="n"/>
      <c r="DZ307" s="258" t="n"/>
      <c r="EA307" s="258" t="n"/>
      <c r="EB307" s="258" t="n"/>
      <c r="EC307" s="258" t="n"/>
      <c r="ED307" s="258" t="n"/>
      <c r="EE307" s="258" t="n"/>
    </row>
    <row r="308" hidden="1" ht="47.25" customHeight="1">
      <c r="A308" s="240" t="inlineStr">
        <is>
          <t>ASOCIACIÓN DE PRODUCTORES DE ORÉGANO MURALLA</t>
        </is>
      </c>
      <c r="B308" s="240" t="inlineStr">
        <is>
          <t>ORÉGANO</t>
        </is>
      </c>
      <c r="C308" s="240" t="inlineStr">
        <is>
          <t>ORÉGANO</t>
        </is>
      </c>
      <c r="D308" s="240" t="inlineStr">
        <is>
          <t>MOQUEGUA-TACNA</t>
        </is>
      </c>
      <c r="E308" s="240" t="inlineStr">
        <is>
          <t>230205</t>
        </is>
      </c>
      <c r="F308" s="240" t="inlineStr">
        <is>
          <t>TACNA</t>
        </is>
      </c>
      <c r="G308" s="240" t="inlineStr">
        <is>
          <t>CANDARAVE</t>
        </is>
      </c>
      <c r="H308" s="240" t="inlineStr">
        <is>
          <t>HUANUARA</t>
        </is>
      </c>
      <c r="I308" s="241" t="n"/>
      <c r="J308" s="241" t="n">
        <v>1</v>
      </c>
      <c r="K308" s="241" t="n">
        <v>1</v>
      </c>
      <c r="L308" s="241" t="n">
        <v>1</v>
      </c>
      <c r="M308" s="241" t="n"/>
      <c r="N308" s="241" t="n"/>
      <c r="O308" s="241" t="n"/>
      <c r="P308" s="241" t="n"/>
      <c r="Q308" s="241" t="inlineStr">
        <is>
          <t>PAC</t>
        </is>
      </c>
      <c r="R308" s="242">
        <f>IF(I308=1,I$2,"")&amp;IF(J308=1,IF(I308=1,"-","")&amp;J$2,"")&amp;IF(K308=1,IF(OR(J308=1,I308=1),"-","")&amp;K$2,"")&amp;IF(L308=1,IF(OR(K308=1,J308=1,I308=1),"-","")&amp;L$2,"")&amp;IF(M308=1,IF(OR(L308=1,K308=1,J308=1,I308=1),"-","")&amp;M$2,"")&amp;IF(N308=1,IF(OR(M308=1,L308=1,K308=1,J308=1,I308=1),"-","")&amp;N$2,"")&amp;IF(O308=1,IF(OR(N308=1,M308=1,L308=1,K308=1,J308=1,I308=1),"-","")&amp;O$2,"")&amp;IF(P308=1,IF(I308=1," - ",IF(J308=1," - ",IF(K308=1," - ",IF(L308=1," - ",IF(M308=1," - ",IF(N308=1," - ",IF(O308=1," - ","")))))))&amp;P$2,"")</f>
        <v/>
      </c>
      <c r="S308" s="243">
        <f>SUM('b2'!$I308:$P308)</f>
        <v/>
      </c>
      <c r="T308" s="243">
        <f>IF(OR('b2'!$J308=1,'b2'!$K308=1,'b2'!$L308=1,'b2'!$M308=1,'b2'!$N308=1,'b2'!$O308=1,'b2'!$P308=1),"SI","NO")</f>
        <v/>
      </c>
      <c r="U308" s="243">
        <f>IF(OR('b2'!$K308=1,'b2'!$L308=1,'b2'!$M308=1,'b2'!$N308=1,'b2'!$O308=1,'b2'!$P308=1),"SI","NO")</f>
        <v/>
      </c>
      <c r="V308" s="244" t="n">
        <v>0</v>
      </c>
      <c r="W308" s="245" t="n">
        <v>56</v>
      </c>
      <c r="X308" s="245" t="n">
        <v>32</v>
      </c>
      <c r="Y308" s="244" t="n">
        <v>88</v>
      </c>
      <c r="Z308" s="245" t="n">
        <v>55</v>
      </c>
      <c r="AA308" s="245" t="n">
        <v>33</v>
      </c>
      <c r="AB308" s="244" t="n">
        <v>88</v>
      </c>
      <c r="AC308" s="245" t="n">
        <v>12</v>
      </c>
      <c r="AD308" s="245" t="n">
        <v>9</v>
      </c>
      <c r="AE308" s="244" t="n">
        <v>21</v>
      </c>
      <c r="AF308" s="245" t="n">
        <v>0</v>
      </c>
      <c r="AG308" s="245" t="n">
        <v>0</v>
      </c>
      <c r="AH308" s="244" t="n">
        <v>0</v>
      </c>
      <c r="AI308" s="245" t="n">
        <v>0</v>
      </c>
      <c r="AJ308" s="245" t="n">
        <v>0</v>
      </c>
      <c r="AK308" s="244" t="n">
        <v>0</v>
      </c>
      <c r="AL308" s="245" t="n">
        <v>0</v>
      </c>
      <c r="AM308" s="245" t="n">
        <v>0</v>
      </c>
      <c r="AN308" s="244" t="n">
        <v>0</v>
      </c>
      <c r="AO308" s="245" t="n">
        <v>0</v>
      </c>
      <c r="AP308" s="245" t="n">
        <v>0</v>
      </c>
      <c r="AQ308" s="244" t="n">
        <v>0</v>
      </c>
      <c r="AR308" s="244">
        <f>IF('b2'!$AQ308&gt;0,'b2'!$AQ308,IF('b2'!$AN308&gt;0,'b2'!$AN308,IF('b2'!$AK308&gt;0,'b2'!$AK308,IF('b2'!$AH308&gt;0,'b2'!$AH308,IF('b2'!$AE308&gt;0,'b2'!$AE308,IF('b2'!$AB308&gt;0,'b2'!$AB308,IF('b2'!$Y308&gt;0,'b2'!$Y308,IF('b2'!$V308&gt;0,'b2'!$V308," ---"))))))))</f>
        <v/>
      </c>
      <c r="AS308" s="246" t="n">
        <v>0</v>
      </c>
      <c r="AT308" s="246" t="n">
        <v>1</v>
      </c>
      <c r="AU308" s="246" t="n">
        <v>78</v>
      </c>
      <c r="AV308" s="246" t="n">
        <v>3</v>
      </c>
      <c r="AW308" s="246" t="n">
        <v>0</v>
      </c>
      <c r="AX308" s="246" t="n">
        <v>0</v>
      </c>
      <c r="AY308" s="246" t="n">
        <v>0</v>
      </c>
      <c r="AZ308" s="246" t="n">
        <v>0</v>
      </c>
      <c r="BA308" s="246" t="n">
        <v>0</v>
      </c>
      <c r="BB308" s="246" t="n">
        <v>0</v>
      </c>
      <c r="BC308" s="246" t="n">
        <v>0</v>
      </c>
      <c r="BD308" s="246" t="n">
        <v>0</v>
      </c>
      <c r="BE308" s="247" t="n">
        <v>0</v>
      </c>
      <c r="BF308" s="248" t="n">
        <v>0</v>
      </c>
      <c r="BG308" s="248" t="n">
        <v>0</v>
      </c>
      <c r="BH308" s="249" t="n">
        <v>0</v>
      </c>
      <c r="BI308" s="250" t="inlineStr">
        <is>
          <t>#REF!</t>
        </is>
      </c>
      <c r="BJ308" s="251" t="inlineStr">
        <is>
          <t>#REF!</t>
        </is>
      </c>
      <c r="BK308" s="248" t="n">
        <v>127245</v>
      </c>
      <c r="BL308" s="248" t="n">
        <v>0</v>
      </c>
      <c r="BM308" s="249" t="n">
        <v>127245</v>
      </c>
      <c r="BN308" s="250" t="inlineStr">
        <is>
          <t>#REF!</t>
        </is>
      </c>
      <c r="BO308" s="251" t="inlineStr">
        <is>
          <t>#REF!</t>
        </is>
      </c>
      <c r="BP308" s="248" t="n">
        <v>82840</v>
      </c>
      <c r="BQ308" s="248" t="n">
        <v>0</v>
      </c>
      <c r="BR308" s="249" t="n">
        <v>82840</v>
      </c>
      <c r="BS308" s="250" t="inlineStr">
        <is>
          <t>#REF!</t>
        </is>
      </c>
      <c r="BT308" s="251">
        <f>'[2]DATA CONSOLIDADA 2018-2025 '!$BR310-'b2'!$BO308</f>
        <v/>
      </c>
      <c r="BU308" s="248" t="n">
        <v>0</v>
      </c>
      <c r="BV308" s="248" t="n">
        <v>0</v>
      </c>
      <c r="BW308" s="249" t="n">
        <v>0</v>
      </c>
      <c r="BX308" s="250" t="inlineStr">
        <is>
          <t>#REF!</t>
        </is>
      </c>
      <c r="BY308" s="251" t="inlineStr">
        <is>
          <t>#REF!</t>
        </is>
      </c>
      <c r="BZ308" s="248" t="n">
        <v>0</v>
      </c>
      <c r="CA308" s="248" t="n">
        <v>0</v>
      </c>
      <c r="CB308" s="249" t="n">
        <v>0</v>
      </c>
      <c r="CC308" s="250" t="inlineStr">
        <is>
          <t>#REF!</t>
        </is>
      </c>
      <c r="CD308" s="251">
        <f>'[2]DATA CONSOLIDADA 2018-2025 '!$CB310-'b2'!$BW308</f>
        <v/>
      </c>
      <c r="CE308" s="253" t="n">
        <v>0</v>
      </c>
      <c r="CF308" s="253" t="n">
        <v>0</v>
      </c>
      <c r="CG308" s="254" t="n">
        <v>0</v>
      </c>
      <c r="CH308" s="250" t="inlineStr">
        <is>
          <t>#REF!</t>
        </is>
      </c>
      <c r="CI308" s="251">
        <f>'[2]DATA CONSOLIDADA 2018-2025 '!$CG310-'b2'!$CB308</f>
        <v/>
      </c>
      <c r="CJ308" s="247" t="inlineStr">
        <is>
          <t>#REF!</t>
        </is>
      </c>
      <c r="CK308" s="247" t="n">
        <v>0</v>
      </c>
      <c r="CL308" s="247" t="n">
        <v>0</v>
      </c>
      <c r="CM308" s="247" t="n">
        <v>0</v>
      </c>
      <c r="CN308" s="247" t="inlineStr">
        <is>
          <t>#REF!</t>
        </is>
      </c>
      <c r="CO308" s="251">
        <f>'[2]DATA CONSOLIDADA 2018-2025 '!$CM310-'b2'!$CG308</f>
        <v/>
      </c>
      <c r="CP308" s="253" t="n">
        <v>0</v>
      </c>
      <c r="CQ308" s="253" t="n">
        <v>0</v>
      </c>
      <c r="CR308" s="253" t="n">
        <v>0</v>
      </c>
      <c r="CS308" s="253" t="n">
        <v>0</v>
      </c>
      <c r="CT308" s="253" t="n">
        <v>0</v>
      </c>
      <c r="CU308" s="253" t="n">
        <v>0</v>
      </c>
      <c r="CV308" s="247" t="n">
        <v>0</v>
      </c>
      <c r="CW308" s="247" t="n">
        <v>0</v>
      </c>
      <c r="CX308" s="247" t="n">
        <v>0</v>
      </c>
      <c r="CY308" s="247" t="n">
        <v>0</v>
      </c>
      <c r="CZ308" s="247" t="n">
        <v>0</v>
      </c>
      <c r="DA308" s="247" t="n">
        <v>0</v>
      </c>
      <c r="DB308" s="247" t="n">
        <v>0</v>
      </c>
      <c r="DC308" s="255" t="n">
        <v>0</v>
      </c>
      <c r="DD308" s="255" t="n">
        <v>0</v>
      </c>
      <c r="DE308" s="255" t="n">
        <v>0</v>
      </c>
      <c r="DF308" s="255" t="n">
        <v>0</v>
      </c>
      <c r="DG308" s="255" t="n">
        <v>0</v>
      </c>
      <c r="DH308" s="255" t="n">
        <v>0</v>
      </c>
      <c r="DI308" s="256" t="n">
        <v>20533006346</v>
      </c>
      <c r="DJ308" s="257" t="inlineStr">
        <is>
          <t>ASOCIACION DE PRODUCTORES DE OREGANO MURALLA</t>
        </is>
      </c>
      <c r="DK308" s="257" t="inlineStr">
        <is>
          <t>01 Asociación</t>
        </is>
      </c>
      <c r="DL308" s="258" t="n"/>
      <c r="DM308" s="258" t="n"/>
      <c r="DN308" s="258" t="n"/>
      <c r="DO308" s="258" t="n"/>
      <c r="DP308" s="258" t="n"/>
      <c r="DQ308" s="258" t="n"/>
      <c r="DR308" s="258" t="n"/>
      <c r="DS308" s="258" t="n"/>
      <c r="DT308" s="258" t="n"/>
      <c r="DU308" s="258" t="n"/>
      <c r="DV308" s="258" t="n"/>
      <c r="DW308" s="258" t="n"/>
      <c r="DX308" s="258" t="n"/>
      <c r="DY308" s="258" t="n"/>
      <c r="DZ308" s="258" t="n"/>
      <c r="EA308" s="258" t="n"/>
      <c r="EB308" s="258" t="n"/>
      <c r="EC308" s="258" t="n"/>
      <c r="ED308" s="258" t="n"/>
      <c r="EE308" s="258" t="n"/>
    </row>
    <row r="309" hidden="1" ht="47.25" customHeight="1">
      <c r="A309" s="240" t="inlineStr">
        <is>
          <t>ASOCIACION DE PRODUCTORES AGRARIOS DE SUSAPAYA</t>
        </is>
      </c>
      <c r="B309" s="240" t="inlineStr">
        <is>
          <t>ORÉGANO</t>
        </is>
      </c>
      <c r="C309" s="240" t="inlineStr">
        <is>
          <t>ORÉGANO</t>
        </is>
      </c>
      <c r="D309" s="240" t="inlineStr">
        <is>
          <t>MOQUEGUA-TACNA</t>
        </is>
      </c>
      <c r="E309" s="240" t="inlineStr">
        <is>
          <t>230406</t>
        </is>
      </c>
      <c r="F309" s="240" t="inlineStr">
        <is>
          <t>TACNA</t>
        </is>
      </c>
      <c r="G309" s="240" t="inlineStr">
        <is>
          <t>TARATA</t>
        </is>
      </c>
      <c r="H309" s="240" t="inlineStr">
        <is>
          <t>SUSAPAYA</t>
        </is>
      </c>
      <c r="I309" s="241" t="n"/>
      <c r="J309" s="241" t="n">
        <v>1</v>
      </c>
      <c r="K309" s="241" t="n">
        <v>1</v>
      </c>
      <c r="L309" s="241" t="n"/>
      <c r="M309" s="241" t="n"/>
      <c r="N309" s="241" t="n"/>
      <c r="O309" s="241" t="n"/>
      <c r="P309" s="241" t="n"/>
      <c r="Q309" s="241" t="inlineStr">
        <is>
          <t>PAC</t>
        </is>
      </c>
      <c r="R309" s="242">
        <f>IF(I309=1,I$2,"")&amp;IF(J309=1,IF(I309=1,"-","")&amp;J$2,"")&amp;IF(K309=1,IF(OR(J309=1,I309=1),"-","")&amp;K$2,"")&amp;IF(L309=1,IF(OR(K309=1,J309=1,I309=1),"-","")&amp;L$2,"")&amp;IF(M309=1,IF(OR(L309=1,K309=1,J309=1,I309=1),"-","")&amp;M$2,"")&amp;IF(N309=1,IF(OR(M309=1,L309=1,K309=1,J309=1,I309=1),"-","")&amp;N$2,"")&amp;IF(O309=1,IF(OR(N309=1,M309=1,L309=1,K309=1,J309=1,I309=1),"-","")&amp;O$2,"")&amp;IF(P309=1,IF(I309=1," - ",IF(J309=1," - ",IF(K309=1," - ",IF(L309=1," - ",IF(M309=1," - ",IF(N309=1," - ",IF(O309=1," - ","")))))))&amp;P$2,"")</f>
        <v/>
      </c>
      <c r="S309" s="243">
        <f>SUM('b2'!$I309:$P309)</f>
        <v/>
      </c>
      <c r="T309" s="243">
        <f>IF(OR('b2'!$J309=1,'b2'!$K309=1,'b2'!$L309=1,'b2'!$M309=1,'b2'!$N309=1,'b2'!$O309=1,'b2'!$P309=1),"SI","NO")</f>
        <v/>
      </c>
      <c r="U309" s="243">
        <f>IF(OR('b2'!$K309=1,'b2'!$L309=1,'b2'!$M309=1,'b2'!$N309=1,'b2'!$O309=1,'b2'!$P309=1),"SI","NO")</f>
        <v/>
      </c>
      <c r="V309" s="244" t="n">
        <v>0</v>
      </c>
      <c r="W309" s="245" t="n">
        <v>41</v>
      </c>
      <c r="X309" s="245" t="n">
        <v>17</v>
      </c>
      <c r="Y309" s="244" t="n">
        <v>58</v>
      </c>
      <c r="Z309" s="245" t="n">
        <v>38</v>
      </c>
      <c r="AA309" s="245" t="n">
        <v>15</v>
      </c>
      <c r="AB309" s="244" t="n">
        <v>53</v>
      </c>
      <c r="AC309" s="245" t="n">
        <v>0</v>
      </c>
      <c r="AD309" s="245" t="n">
        <v>0</v>
      </c>
      <c r="AE309" s="244" t="n">
        <v>0</v>
      </c>
      <c r="AF309" s="245" t="n">
        <v>0</v>
      </c>
      <c r="AG309" s="245" t="n">
        <v>0</v>
      </c>
      <c r="AH309" s="244" t="n">
        <v>0</v>
      </c>
      <c r="AI309" s="245" t="n">
        <v>0</v>
      </c>
      <c r="AJ309" s="245" t="n">
        <v>0</v>
      </c>
      <c r="AK309" s="244" t="n">
        <v>0</v>
      </c>
      <c r="AL309" s="245" t="n">
        <v>0</v>
      </c>
      <c r="AM309" s="245" t="n">
        <v>0</v>
      </c>
      <c r="AN309" s="244" t="n">
        <v>0</v>
      </c>
      <c r="AO309" s="245" t="n">
        <v>0</v>
      </c>
      <c r="AP309" s="245" t="n">
        <v>0</v>
      </c>
      <c r="AQ309" s="244" t="n">
        <v>0</v>
      </c>
      <c r="AR309" s="244">
        <f>IF('b2'!$AQ309&gt;0,'b2'!$AQ309,IF('b2'!$AN309&gt;0,'b2'!$AN309,IF('b2'!$AK309&gt;0,'b2'!$AK309,IF('b2'!$AH309&gt;0,'b2'!$AH309,IF('b2'!$AE309&gt;0,'b2'!$AE309,IF('b2'!$AB309&gt;0,'b2'!$AB309,IF('b2'!$Y309&gt;0,'b2'!$Y309,IF('b2'!$V309&gt;0,'b2'!$V309," ---"))))))))</f>
        <v/>
      </c>
      <c r="AS309" s="246" t="n">
        <v>0</v>
      </c>
      <c r="AT309" s="246" t="n">
        <v>0</v>
      </c>
      <c r="AU309" s="246" t="n">
        <v>0</v>
      </c>
      <c r="AV309" s="246" t="n">
        <v>0</v>
      </c>
      <c r="AW309" s="246" t="n">
        <v>0</v>
      </c>
      <c r="AX309" s="246" t="n">
        <v>0</v>
      </c>
      <c r="AY309" s="246" t="n">
        <v>0</v>
      </c>
      <c r="AZ309" s="246" t="n">
        <v>0</v>
      </c>
      <c r="BA309" s="246" t="n">
        <v>0</v>
      </c>
      <c r="BB309" s="246" t="n">
        <v>0</v>
      </c>
      <c r="BC309" s="246" t="n">
        <v>0</v>
      </c>
      <c r="BD309" s="246" t="n">
        <v>0</v>
      </c>
      <c r="BE309" s="247" t="n">
        <v>0</v>
      </c>
      <c r="BF309" s="248" t="n">
        <v>0</v>
      </c>
      <c r="BG309" s="248" t="n">
        <v>0</v>
      </c>
      <c r="BH309" s="249" t="n">
        <v>0</v>
      </c>
      <c r="BI309" s="250" t="inlineStr">
        <is>
          <t>#REF!</t>
        </is>
      </c>
      <c r="BJ309" s="251" t="inlineStr">
        <is>
          <t>#REF!</t>
        </is>
      </c>
      <c r="BK309" s="248" t="n">
        <v>0</v>
      </c>
      <c r="BL309" s="248" t="n">
        <v>0</v>
      </c>
      <c r="BM309" s="249" t="n">
        <v>0</v>
      </c>
      <c r="BN309" s="250" t="inlineStr">
        <is>
          <t>#REF!</t>
        </is>
      </c>
      <c r="BO309" s="251" t="inlineStr">
        <is>
          <t>#REF!</t>
        </is>
      </c>
      <c r="BP309" s="248" t="n">
        <v>0</v>
      </c>
      <c r="BQ309" s="248" t="n">
        <v>0</v>
      </c>
      <c r="BR309" s="249" t="n">
        <v>0</v>
      </c>
      <c r="BS309" s="250" t="inlineStr">
        <is>
          <t>#REF!</t>
        </is>
      </c>
      <c r="BT309" s="251">
        <f>'[2]DATA CONSOLIDADA 2018-2025 '!$BR311-'b2'!$BO309</f>
        <v/>
      </c>
      <c r="BU309" s="248" t="n">
        <v>0</v>
      </c>
      <c r="BV309" s="248" t="n">
        <v>0</v>
      </c>
      <c r="BW309" s="249" t="n">
        <v>0</v>
      </c>
      <c r="BX309" s="250" t="inlineStr">
        <is>
          <t>#REF!</t>
        </is>
      </c>
      <c r="BY309" s="251" t="inlineStr">
        <is>
          <t>#REF!</t>
        </is>
      </c>
      <c r="BZ309" s="248" t="n">
        <v>0</v>
      </c>
      <c r="CA309" s="248" t="n">
        <v>0</v>
      </c>
      <c r="CB309" s="249" t="n">
        <v>0</v>
      </c>
      <c r="CC309" s="250" t="inlineStr">
        <is>
          <t>#REF!</t>
        </is>
      </c>
      <c r="CD309" s="251">
        <f>'[2]DATA CONSOLIDADA 2018-2025 '!$CB311-'b2'!$BW309</f>
        <v/>
      </c>
      <c r="CE309" s="253" t="n">
        <v>0</v>
      </c>
      <c r="CF309" s="253" t="n">
        <v>0</v>
      </c>
      <c r="CG309" s="254" t="n">
        <v>0</v>
      </c>
      <c r="CH309" s="250" t="inlineStr">
        <is>
          <t>#REF!</t>
        </is>
      </c>
      <c r="CI309" s="251">
        <f>'[2]DATA CONSOLIDADA 2018-2025 '!$CG311-'b2'!$CB309</f>
        <v/>
      </c>
      <c r="CJ309" s="247" t="inlineStr">
        <is>
          <t>#REF!</t>
        </is>
      </c>
      <c r="CK309" s="247" t="n">
        <v>0</v>
      </c>
      <c r="CL309" s="247" t="n">
        <v>0</v>
      </c>
      <c r="CM309" s="247" t="n">
        <v>0</v>
      </c>
      <c r="CN309" s="247" t="inlineStr">
        <is>
          <t>#REF!</t>
        </is>
      </c>
      <c r="CO309" s="251">
        <f>'[2]DATA CONSOLIDADA 2018-2025 '!$CM311-'b2'!$CG309</f>
        <v/>
      </c>
      <c r="CP309" s="253" t="n">
        <v>0</v>
      </c>
      <c r="CQ309" s="253" t="n">
        <v>0</v>
      </c>
      <c r="CR309" s="253" t="n">
        <v>0</v>
      </c>
      <c r="CS309" s="253" t="n">
        <v>0</v>
      </c>
      <c r="CT309" s="253" t="n">
        <v>0</v>
      </c>
      <c r="CU309" s="253" t="n">
        <v>0</v>
      </c>
      <c r="CV309" s="247" t="n">
        <v>0</v>
      </c>
      <c r="CW309" s="247" t="n">
        <v>0</v>
      </c>
      <c r="CX309" s="247" t="n">
        <v>0</v>
      </c>
      <c r="CY309" s="247" t="n">
        <v>0</v>
      </c>
      <c r="CZ309" s="247" t="n">
        <v>0</v>
      </c>
      <c r="DA309" s="247" t="n">
        <v>0</v>
      </c>
      <c r="DB309" s="247" t="n">
        <v>0</v>
      </c>
      <c r="DC309" s="255" t="n">
        <v>0</v>
      </c>
      <c r="DD309" s="255" t="n">
        <v>0</v>
      </c>
      <c r="DE309" s="255" t="n">
        <v>0</v>
      </c>
      <c r="DF309" s="255" t="n">
        <v>0</v>
      </c>
      <c r="DG309" s="255" t="n">
        <v>0</v>
      </c>
      <c r="DH309" s="255" t="n">
        <v>0</v>
      </c>
      <c r="DI309" s="256" t="n">
        <v>20520081152</v>
      </c>
      <c r="DJ309" s="257" t="inlineStr">
        <is>
          <t>ASOCIACION DE PRODUCTORES AGRARIOS DE SUSAPAYA</t>
        </is>
      </c>
      <c r="DK309" s="257" t="inlineStr">
        <is>
          <t>01 Asociación</t>
        </is>
      </c>
      <c r="DL309" s="258" t="n"/>
      <c r="DM309" s="258" t="n"/>
      <c r="DN309" s="258" t="n"/>
      <c r="DO309" s="258" t="n"/>
      <c r="DP309" s="258" t="n"/>
      <c r="DQ309" s="258" t="n"/>
      <c r="DR309" s="258" t="n"/>
      <c r="DS309" s="258" t="n"/>
      <c r="DT309" s="258" t="n"/>
      <c r="DU309" s="258" t="n"/>
      <c r="DV309" s="258" t="n"/>
      <c r="DW309" s="258" t="n"/>
      <c r="DX309" s="258" t="n"/>
      <c r="DY309" s="258" t="n"/>
      <c r="DZ309" s="258" t="n"/>
      <c r="EA309" s="258" t="n"/>
      <c r="EB309" s="258" t="n"/>
      <c r="EC309" s="258" t="n"/>
      <c r="ED309" s="258" t="n"/>
      <c r="EE309" s="258" t="n"/>
    </row>
    <row r="310" hidden="1" ht="47.25" customHeight="1">
      <c r="A310" s="240" t="inlineStr">
        <is>
          <t>ASOCIACION DE MUJERES AGROPECUARIAS ARTESANALES Y TURISTICA GRANJA DE CUYES VIRGEN DE LA ASUNTA DE CURIBAYA</t>
        </is>
      </c>
      <c r="B310" s="240" t="inlineStr">
        <is>
          <t>CUY</t>
        </is>
      </c>
      <c r="C310" s="240" t="inlineStr">
        <is>
          <t>CUY</t>
        </is>
      </c>
      <c r="D310" s="240" t="inlineStr">
        <is>
          <t>MOQUEGUA-TACNA</t>
        </is>
      </c>
      <c r="E310" s="240" t="inlineStr">
        <is>
          <t>230204</t>
        </is>
      </c>
      <c r="F310" s="240" t="inlineStr">
        <is>
          <t>TACNA</t>
        </is>
      </c>
      <c r="G310" s="240" t="inlineStr">
        <is>
          <t>CANDARAVE</t>
        </is>
      </c>
      <c r="H310" s="240" t="inlineStr">
        <is>
          <t>CURIBAYA</t>
        </is>
      </c>
      <c r="I310" s="257" t="n"/>
      <c r="J310" s="257" t="n"/>
      <c r="K310" s="257" t="n"/>
      <c r="L310" s="257" t="n"/>
      <c r="M310" s="241" t="n">
        <v>1</v>
      </c>
      <c r="N310" s="241" t="n">
        <v>1</v>
      </c>
      <c r="O310" s="241" t="n">
        <v>1</v>
      </c>
      <c r="P310" s="241" t="n">
        <v>1</v>
      </c>
      <c r="Q310" s="241" t="inlineStr">
        <is>
          <t>PAC</t>
        </is>
      </c>
      <c r="R310" s="242">
        <f>IF(I310=1,I$2,"")&amp;IF(J310=1,IF(I310=1,"-","")&amp;J$2,"")&amp;IF(K310=1,IF(OR(J310=1,I310=1),"-","")&amp;K$2,"")&amp;IF(L310=1,IF(OR(K310=1,J310=1,I310=1),"-","")&amp;L$2,"")&amp;IF(M310=1,IF(OR(L310=1,K310=1,J310=1,I310=1),"-","")&amp;M$2,"")&amp;IF(N310=1,IF(OR(M310=1,L310=1,K310=1,J310=1,I310=1),"-","")&amp;N$2,"")&amp;IF(O310=1,IF(OR(N310=1,M310=1,L310=1,K310=1,J310=1,I310=1),"-","")&amp;O$2,"")&amp;IF(P310=1,IF(I310=1," - ",IF(J310=1," - ",IF(K310=1," - ",IF(L310=1," - ",IF(M310=1," - ",IF(N310=1," - ",IF(O310=1," - ","")))))))&amp;P$2,"")</f>
        <v/>
      </c>
      <c r="S310" s="243">
        <f>SUM('b2'!$I310:$P310)</f>
        <v/>
      </c>
      <c r="T310" s="243">
        <f>IF(OR('b2'!$J310=1,'b2'!$K310=1,'b2'!$L310=1,'b2'!$M310=1,'b2'!$N310=1,'b2'!$O310=1,'b2'!$P310=1),"SI","NO")</f>
        <v/>
      </c>
      <c r="U310" s="243">
        <f>IF(OR('b2'!$K310=1,'b2'!$L310=1,'b2'!$M310=1,'b2'!$N310=1,'b2'!$O310=1,'b2'!$P310=1),"SI","NO")</f>
        <v/>
      </c>
      <c r="V310" s="244" t="n">
        <v>0</v>
      </c>
      <c r="W310" s="245" t="n">
        <v>0</v>
      </c>
      <c r="X310" s="245" t="n">
        <v>0</v>
      </c>
      <c r="Y310" s="244" t="n">
        <v>0</v>
      </c>
      <c r="Z310" s="245" t="n">
        <v>0</v>
      </c>
      <c r="AA310" s="245" t="n">
        <v>0</v>
      </c>
      <c r="AB310" s="244" t="n">
        <v>0</v>
      </c>
      <c r="AC310" s="245" t="n">
        <v>0</v>
      </c>
      <c r="AD310" s="245" t="n">
        <v>0</v>
      </c>
      <c r="AE310" s="244" t="n">
        <v>0</v>
      </c>
      <c r="AF310" s="245" t="n">
        <v>2</v>
      </c>
      <c r="AG310" s="245" t="n">
        <v>10</v>
      </c>
      <c r="AH310" s="244" t="n">
        <v>12</v>
      </c>
      <c r="AI310" s="245" t="n">
        <v>2</v>
      </c>
      <c r="AJ310" s="245" t="n">
        <v>10</v>
      </c>
      <c r="AK310" s="244" t="n">
        <v>12</v>
      </c>
      <c r="AL310" s="245" t="n">
        <v>2</v>
      </c>
      <c r="AM310" s="245" t="n">
        <v>10</v>
      </c>
      <c r="AN310" s="244" t="n">
        <v>12</v>
      </c>
      <c r="AO310" s="245" t="n">
        <v>2</v>
      </c>
      <c r="AP310" s="245" t="n">
        <v>11</v>
      </c>
      <c r="AQ310" s="244" t="n">
        <v>13</v>
      </c>
      <c r="AR310" s="244">
        <f>IF('b2'!$AQ310&gt;0,'b2'!$AQ310,IF('b2'!$AN310&gt;0,'b2'!$AN310,IF('b2'!$AK310&gt;0,'b2'!$AK310,IF('b2'!$AH310&gt;0,'b2'!$AH310,IF('b2'!$AE310&gt;0,'b2'!$AE310,IF('b2'!$AB310&gt;0,'b2'!$AB310,IF('b2'!$Y310&gt;0,'b2'!$Y310,IF('b2'!$V310&gt;0,'b2'!$V310," ---"))))))))</f>
        <v/>
      </c>
      <c r="AS310" s="246" t="n">
        <v>0</v>
      </c>
      <c r="AT310" s="246" t="n">
        <v>0</v>
      </c>
      <c r="AU310" s="246" t="n">
        <v>0</v>
      </c>
      <c r="AV310" s="246" t="n">
        <v>0</v>
      </c>
      <c r="AW310" s="246" t="n">
        <v>31</v>
      </c>
      <c r="AX310" s="246" t="n">
        <v>5</v>
      </c>
      <c r="AY310" s="246" t="n">
        <v>46</v>
      </c>
      <c r="AZ310" s="246" t="n">
        <v>8</v>
      </c>
      <c r="BA310" s="246" t="n">
        <v>33</v>
      </c>
      <c r="BB310" s="246" t="n">
        <v>5</v>
      </c>
      <c r="BC310" s="246" t="n">
        <v>21</v>
      </c>
      <c r="BD310" s="246" t="n">
        <v>4</v>
      </c>
      <c r="BE310" s="249" t="n">
        <v>0</v>
      </c>
      <c r="BF310" s="248" t="n">
        <v>0</v>
      </c>
      <c r="BG310" s="248" t="n">
        <v>0</v>
      </c>
      <c r="BH310" s="249" t="n">
        <v>0</v>
      </c>
      <c r="BI310" s="250" t="inlineStr">
        <is>
          <t>#REF!</t>
        </is>
      </c>
      <c r="BJ310" s="251" t="inlineStr">
        <is>
          <t>#REF!</t>
        </is>
      </c>
      <c r="BK310" s="248" t="n">
        <v>0</v>
      </c>
      <c r="BL310" s="248" t="n">
        <v>0</v>
      </c>
      <c r="BM310" s="249" t="n">
        <v>0</v>
      </c>
      <c r="BN310" s="250" t="inlineStr">
        <is>
          <t>#REF!</t>
        </is>
      </c>
      <c r="BO310" s="251" t="inlineStr">
        <is>
          <t>#REF!</t>
        </is>
      </c>
      <c r="BP310" s="252" t="n">
        <v>0</v>
      </c>
      <c r="BQ310" s="252" t="n">
        <v>0</v>
      </c>
      <c r="BR310" s="247" t="n">
        <v>0</v>
      </c>
      <c r="BS310" s="250" t="inlineStr">
        <is>
          <t>#REF!</t>
        </is>
      </c>
      <c r="BT310" s="251">
        <f>'[2]DATA CONSOLIDADA 2018-2025 '!$BR597-'b2'!$BO310</f>
        <v/>
      </c>
      <c r="BU310" s="248" t="n">
        <v>65317.4</v>
      </c>
      <c r="BV310" s="248" t="n">
        <v>0</v>
      </c>
      <c r="BW310" s="249" t="n">
        <v>65317.4</v>
      </c>
      <c r="BX310" s="250" t="inlineStr">
        <is>
          <t>#REF!</t>
        </is>
      </c>
      <c r="BY310" s="251" t="inlineStr">
        <is>
          <t>#REF!</t>
        </is>
      </c>
      <c r="BZ310" s="248" t="n">
        <v>96627</v>
      </c>
      <c r="CA310" s="248" t="n">
        <v>0</v>
      </c>
      <c r="CB310" s="249" t="n">
        <v>96627</v>
      </c>
      <c r="CC310" s="250" t="inlineStr">
        <is>
          <t>#REF!</t>
        </is>
      </c>
      <c r="CD310" s="251">
        <f>'[2]DATA CONSOLIDADA 2018-2025 '!$CB597-'b2'!$BW310</f>
        <v/>
      </c>
      <c r="CE310" s="253" t="n">
        <v>119601</v>
      </c>
      <c r="CF310" s="253" t="n">
        <v>0</v>
      </c>
      <c r="CG310" s="254" t="n">
        <v>119601</v>
      </c>
      <c r="CH310" s="250" t="inlineStr">
        <is>
          <t>#REF!</t>
        </is>
      </c>
      <c r="CI310" s="251">
        <f>'[2]DATA CONSOLIDADA 2018-2025 '!$CG597-'b2'!$CB310</f>
        <v/>
      </c>
      <c r="CJ310" s="247">
        <f>'[2]DATA CONSOLIDADA 2018-2025 '!$BE597+'[2]DATA CONSOLIDADA 2018-2025 '!$BH597+'[2]DATA CONSOLIDADA 2018-2025 '!$BM597+'[2]DATA CONSOLIDADA 2018-2025 '!$BR597+'[2]DATA CONSOLIDADA 2018-2025 '!$BW597+'[2]DATA CONSOLIDADA 2018-2025 '!$CB597+'[2]DATA CONSOLIDADA 2018-2025 '!$CG597</f>
        <v/>
      </c>
      <c r="CK310" s="247" t="n">
        <v>103840</v>
      </c>
      <c r="CL310" s="247" t="n">
        <v>0</v>
      </c>
      <c r="CM310" s="247" t="n">
        <v>103840</v>
      </c>
      <c r="CN310" s="247" t="inlineStr">
        <is>
          <t>#REF!</t>
        </is>
      </c>
      <c r="CO310" s="251">
        <f>'[2]DATA CONSOLIDADA 2018-2025 '!$CM312-'b2'!$CG310</f>
        <v/>
      </c>
      <c r="CP310" s="253" t="n">
        <v>0</v>
      </c>
      <c r="CQ310" s="253" t="n">
        <v>96627</v>
      </c>
      <c r="CR310" s="253" t="n">
        <v>0</v>
      </c>
      <c r="CS310" s="253" t="n">
        <v>0</v>
      </c>
      <c r="CT310" s="253" t="n">
        <v>0</v>
      </c>
      <c r="CU310" s="253" t="n">
        <v>0</v>
      </c>
      <c r="CV310" s="247" t="n">
        <v>96627</v>
      </c>
      <c r="CW310" s="247" t="n">
        <v>0</v>
      </c>
      <c r="CX310" s="247" t="n">
        <v>119601</v>
      </c>
      <c r="CY310" s="247" t="n">
        <v>0</v>
      </c>
      <c r="CZ310" s="247" t="n">
        <v>0</v>
      </c>
      <c r="DA310" s="247" t="n">
        <v>0</v>
      </c>
      <c r="DB310" s="247" t="n">
        <v>119601</v>
      </c>
      <c r="DC310" s="255" t="n">
        <v>0</v>
      </c>
      <c r="DD310" s="255" t="n">
        <v>103840</v>
      </c>
      <c r="DE310" s="255" t="n">
        <v>0</v>
      </c>
      <c r="DF310" s="255" t="n">
        <v>0</v>
      </c>
      <c r="DG310" s="255" t="n">
        <v>0</v>
      </c>
      <c r="DH310" s="255" t="n">
        <v>103840</v>
      </c>
      <c r="DI310" s="256" t="n">
        <v>20606192119</v>
      </c>
      <c r="DJ310" s="257" t="inlineStr">
        <is>
          <t>ASOC. DE MUJERES AGROPECUARIAS ARTESANALES Y TURISTICA GRANJA DE CUYES VIRGEN LA ASUNTA DE CURIBAYA</t>
        </is>
      </c>
      <c r="DK310" s="257" t="inlineStr">
        <is>
          <t>01 Asociación</t>
        </is>
      </c>
      <c r="DL310" s="258" t="n"/>
      <c r="DM310" s="258" t="n"/>
      <c r="DN310" s="258" t="n"/>
      <c r="DO310" s="258" t="n"/>
      <c r="DP310" s="258" t="n"/>
      <c r="DQ310" s="258" t="n"/>
      <c r="DR310" s="258" t="n"/>
      <c r="DS310" s="258" t="n"/>
      <c r="DT310" s="258" t="n"/>
      <c r="DU310" s="258" t="n"/>
      <c r="DV310" s="258" t="n"/>
      <c r="DW310" s="258" t="n"/>
      <c r="DX310" s="258" t="n"/>
      <c r="DY310" s="258" t="n"/>
      <c r="DZ310" s="258" t="n"/>
      <c r="EA310" s="258" t="n"/>
      <c r="EB310" s="258" t="n"/>
      <c r="EC310" s="258" t="n"/>
      <c r="ED310" s="258" t="n"/>
      <c r="EE310" s="258" t="n"/>
    </row>
    <row r="311" hidden="1" ht="47.25" customHeight="1">
      <c r="A311" s="240" t="inlineStr">
        <is>
          <t>ASOCIACION AGROINDUSTRIAL DE PLANTAS AROMATICAS ECOANDES</t>
        </is>
      </c>
      <c r="B311" s="240" t="inlineStr">
        <is>
          <t>ORÉGANO</t>
        </is>
      </c>
      <c r="C311" s="240" t="inlineStr">
        <is>
          <t>ORÉGANO</t>
        </is>
      </c>
      <c r="D311" s="240" t="inlineStr">
        <is>
          <t>MOQUEGUA-TACNA</t>
        </is>
      </c>
      <c r="E311" s="240" t="inlineStr">
        <is>
          <t>230206</t>
        </is>
      </c>
      <c r="F311" s="240" t="inlineStr">
        <is>
          <t>TACNA</t>
        </is>
      </c>
      <c r="G311" s="240" t="inlineStr">
        <is>
          <t>CANDARAVE</t>
        </is>
      </c>
      <c r="H311" s="240" t="inlineStr">
        <is>
          <t>QUILAHUANI</t>
        </is>
      </c>
      <c r="I311" s="257" t="n"/>
      <c r="J311" s="257" t="n"/>
      <c r="K311" s="257" t="n"/>
      <c r="L311" s="257" t="n"/>
      <c r="M311" s="241" t="n">
        <v>1</v>
      </c>
      <c r="N311" s="241" t="n">
        <v>1</v>
      </c>
      <c r="O311" s="241" t="n">
        <v>1</v>
      </c>
      <c r="P311" s="241" t="n">
        <v>1</v>
      </c>
      <c r="Q311" s="241" t="inlineStr">
        <is>
          <t>PAC</t>
        </is>
      </c>
      <c r="R311" s="242">
        <f>IF(I311=1,I$2,"")&amp;IF(J311=1,IF(I311=1,"-","")&amp;J$2,"")&amp;IF(K311=1,IF(OR(J311=1,I311=1),"-","")&amp;K$2,"")&amp;IF(L311=1,IF(OR(K311=1,J311=1,I311=1),"-","")&amp;L$2,"")&amp;IF(M311=1,IF(OR(L311=1,K311=1,J311=1,I311=1),"-","")&amp;M$2,"")&amp;IF(N311=1,IF(OR(M311=1,L311=1,K311=1,J311=1,I311=1),"-","")&amp;N$2,"")&amp;IF(O311=1,IF(OR(N311=1,M311=1,L311=1,K311=1,J311=1,I311=1),"-","")&amp;O$2,"")&amp;IF(P311=1,IF(I311=1," - ",IF(J311=1," - ",IF(K311=1," - ",IF(L311=1," - ",IF(M311=1," - ",IF(N311=1," - ",IF(O311=1," - ","")))))))&amp;P$2,"")</f>
        <v/>
      </c>
      <c r="S311" s="243">
        <f>SUM('b2'!$I311:$P311)</f>
        <v/>
      </c>
      <c r="T311" s="243">
        <f>IF(OR('b2'!$J311=1,'b2'!$K311=1,'b2'!$L311=1,'b2'!$M311=1,'b2'!$N311=1,'b2'!$O311=1,'b2'!$P311=1),"SI","NO")</f>
        <v/>
      </c>
      <c r="U311" s="243">
        <f>IF(OR('b2'!$K311=1,'b2'!$L311=1,'b2'!$M311=1,'b2'!$N311=1,'b2'!$O311=1,'b2'!$P311=1),"SI","NO")</f>
        <v/>
      </c>
      <c r="V311" s="244" t="n">
        <v>0</v>
      </c>
      <c r="W311" s="245" t="n">
        <v>0</v>
      </c>
      <c r="X311" s="245" t="n">
        <v>0</v>
      </c>
      <c r="Y311" s="244" t="n">
        <v>0</v>
      </c>
      <c r="Z311" s="245" t="n">
        <v>0</v>
      </c>
      <c r="AA311" s="245" t="n">
        <v>0</v>
      </c>
      <c r="AB311" s="244" t="n">
        <v>0</v>
      </c>
      <c r="AC311" s="245" t="n">
        <v>0</v>
      </c>
      <c r="AD311" s="245" t="n">
        <v>0</v>
      </c>
      <c r="AE311" s="244" t="n">
        <v>0</v>
      </c>
      <c r="AF311" s="245" t="n">
        <v>15</v>
      </c>
      <c r="AG311" s="245" t="n">
        <v>15</v>
      </c>
      <c r="AH311" s="244" t="n">
        <v>30</v>
      </c>
      <c r="AI311" s="245" t="n">
        <v>15</v>
      </c>
      <c r="AJ311" s="245" t="n">
        <v>15</v>
      </c>
      <c r="AK311" s="244" t="n">
        <v>30</v>
      </c>
      <c r="AL311" s="245" t="n">
        <v>15</v>
      </c>
      <c r="AM311" s="245" t="n">
        <v>12</v>
      </c>
      <c r="AN311" s="244" t="n">
        <v>27</v>
      </c>
      <c r="AO311" s="245" t="n">
        <v>9</v>
      </c>
      <c r="AP311" s="245" t="n">
        <v>12</v>
      </c>
      <c r="AQ311" s="244" t="n">
        <v>21</v>
      </c>
      <c r="AR311" s="244">
        <f>IF('b2'!$AQ311&gt;0,'b2'!$AQ311,IF('b2'!$AN311&gt;0,'b2'!$AN311,IF('b2'!$AK311&gt;0,'b2'!$AK311,IF('b2'!$AH311&gt;0,'b2'!$AH311,IF('b2'!$AE311&gt;0,'b2'!$AE311,IF('b2'!$AB311&gt;0,'b2'!$AB311,IF('b2'!$Y311&gt;0,'b2'!$Y311,IF('b2'!$V311&gt;0,'b2'!$V311," ---"))))))))</f>
        <v/>
      </c>
      <c r="AS311" s="246" t="n">
        <v>0</v>
      </c>
      <c r="AT311" s="246" t="n">
        <v>0</v>
      </c>
      <c r="AU311" s="246" t="n">
        <v>0</v>
      </c>
      <c r="AV311" s="246" t="n">
        <v>0</v>
      </c>
      <c r="AW311" s="246" t="n">
        <v>31</v>
      </c>
      <c r="AX311" s="246" t="n">
        <v>5</v>
      </c>
      <c r="AY311" s="246" t="n">
        <v>45</v>
      </c>
      <c r="AZ311" s="246" t="n">
        <v>8</v>
      </c>
      <c r="BA311" s="246" t="n">
        <v>33</v>
      </c>
      <c r="BB311" s="246" t="n">
        <v>5</v>
      </c>
      <c r="BC311" s="246" t="n">
        <v>21</v>
      </c>
      <c r="BD311" s="246" t="n">
        <v>4</v>
      </c>
      <c r="BE311" s="249" t="n">
        <v>0</v>
      </c>
      <c r="BF311" s="248" t="n">
        <v>0</v>
      </c>
      <c r="BG311" s="248" t="n">
        <v>0</v>
      </c>
      <c r="BH311" s="249" t="n">
        <v>0</v>
      </c>
      <c r="BI311" s="250" t="inlineStr">
        <is>
          <t>#REF!</t>
        </is>
      </c>
      <c r="BJ311" s="251" t="inlineStr">
        <is>
          <t>#REF!</t>
        </is>
      </c>
      <c r="BK311" s="248" t="n">
        <v>0</v>
      </c>
      <c r="BL311" s="248" t="n">
        <v>0</v>
      </c>
      <c r="BM311" s="249" t="n">
        <v>0</v>
      </c>
      <c r="BN311" s="250" t="inlineStr">
        <is>
          <t>#REF!</t>
        </is>
      </c>
      <c r="BO311" s="251" t="inlineStr">
        <is>
          <t>#REF!</t>
        </is>
      </c>
      <c r="BP311" s="252" t="n">
        <v>0</v>
      </c>
      <c r="BQ311" s="252" t="n">
        <v>0</v>
      </c>
      <c r="BR311" s="247" t="n">
        <v>0</v>
      </c>
      <c r="BS311" s="250" t="inlineStr">
        <is>
          <t>#REF!</t>
        </is>
      </c>
      <c r="BT311" s="251">
        <f>'[2]DATA CONSOLIDADA 2018-2025 '!$BR313-'b2'!$BO311</f>
        <v/>
      </c>
      <c r="BU311" s="248" t="n">
        <v>91904</v>
      </c>
      <c r="BV311" s="248" t="n">
        <v>0</v>
      </c>
      <c r="BW311" s="249" t="n">
        <v>91904</v>
      </c>
      <c r="BX311" s="250" t="inlineStr">
        <is>
          <t>#REF!</t>
        </is>
      </c>
      <c r="BY311" s="251" t="inlineStr">
        <is>
          <t>#REF!</t>
        </is>
      </c>
      <c r="BZ311" s="248" t="n">
        <v>189049.5</v>
      </c>
      <c r="CA311" s="248" t="n">
        <v>0</v>
      </c>
      <c r="CB311" s="249" t="n">
        <v>189049.5</v>
      </c>
      <c r="CC311" s="250" t="inlineStr">
        <is>
          <t>#REF!</t>
        </is>
      </c>
      <c r="CD311" s="251">
        <f>'[2]DATA CONSOLIDADA 2018-2025 '!$CB313-'b2'!$BW311</f>
        <v/>
      </c>
      <c r="CE311" s="253" t="n">
        <v>158363.5</v>
      </c>
      <c r="CF311" s="253" t="n">
        <v>0</v>
      </c>
      <c r="CG311" s="254" t="n">
        <v>158363.5</v>
      </c>
      <c r="CH311" s="250" t="inlineStr">
        <is>
          <t>#REF!</t>
        </is>
      </c>
      <c r="CI311" s="251">
        <f>'[2]DATA CONSOLIDADA 2018-2025 '!$CG313-'b2'!$CB311</f>
        <v/>
      </c>
      <c r="CJ311" s="247" t="inlineStr">
        <is>
          <t>#REF!</t>
        </is>
      </c>
      <c r="CK311" s="247" t="n">
        <v>107722.0009</v>
      </c>
      <c r="CL311" s="247" t="n">
        <v>0</v>
      </c>
      <c r="CM311" s="247" t="n">
        <v>107722.0009</v>
      </c>
      <c r="CN311" s="247" t="inlineStr">
        <is>
          <t>#REF!</t>
        </is>
      </c>
      <c r="CO311" s="251">
        <f>'[2]DATA CONSOLIDADA 2018-2025 '!$CM313-'b2'!$CG311</f>
        <v/>
      </c>
      <c r="CP311" s="253" t="n">
        <v>0</v>
      </c>
      <c r="CQ311" s="253" t="n">
        <v>189049.5</v>
      </c>
      <c r="CR311" s="253" t="n">
        <v>0</v>
      </c>
      <c r="CS311" s="253" t="n">
        <v>0</v>
      </c>
      <c r="CT311" s="253" t="n">
        <v>0</v>
      </c>
      <c r="CU311" s="253" t="n">
        <v>0</v>
      </c>
      <c r="CV311" s="247" t="n">
        <v>189049.5</v>
      </c>
      <c r="CW311" s="247" t="n">
        <v>0</v>
      </c>
      <c r="CX311" s="247" t="n">
        <v>158363.5</v>
      </c>
      <c r="CY311" s="247" t="n">
        <v>0</v>
      </c>
      <c r="CZ311" s="247" t="n">
        <v>0</v>
      </c>
      <c r="DA311" s="247" t="n">
        <v>0</v>
      </c>
      <c r="DB311" s="247" t="n">
        <v>158363.5</v>
      </c>
      <c r="DC311" s="255" t="n">
        <v>0</v>
      </c>
      <c r="DD311" s="255" t="n">
        <v>107722.0009</v>
      </c>
      <c r="DE311" s="255" t="n">
        <v>0</v>
      </c>
      <c r="DF311" s="255" t="n">
        <v>0</v>
      </c>
      <c r="DG311" s="255" t="n">
        <v>0</v>
      </c>
      <c r="DH311" s="255" t="n">
        <v>107722.0009</v>
      </c>
      <c r="DI311" s="256" t="n">
        <v>20607057363</v>
      </c>
      <c r="DJ311" s="257" t="inlineStr">
        <is>
          <t>ASOCIACION AGROINDUSTRIAL DE PLANTAS AROMATICAS ECOANDES</t>
        </is>
      </c>
      <c r="DK311" s="257" t="inlineStr">
        <is>
          <t>01 Asociación</t>
        </is>
      </c>
      <c r="DL311" s="258" t="n"/>
      <c r="DM311" s="258" t="n"/>
      <c r="DN311" s="258" t="n"/>
      <c r="DO311" s="258" t="n"/>
      <c r="DP311" s="258" t="n"/>
      <c r="DQ311" s="258" t="n"/>
      <c r="DR311" s="258" t="n"/>
      <c r="DS311" s="258" t="n"/>
      <c r="DT311" s="258" t="n"/>
      <c r="DU311" s="258" t="n"/>
      <c r="DV311" s="258" t="n"/>
      <c r="DW311" s="258" t="n"/>
      <c r="DX311" s="258" t="n"/>
      <c r="DY311" s="258" t="n"/>
      <c r="DZ311" s="258" t="n"/>
      <c r="EA311" s="258" t="n"/>
      <c r="EB311" s="258" t="n"/>
      <c r="EC311" s="258" t="n"/>
      <c r="ED311" s="258" t="n"/>
      <c r="EE311" s="258" t="n"/>
    </row>
    <row r="312" ht="47.25" customHeight="1">
      <c r="A312" s="240" t="inlineStr">
        <is>
          <t>COOPERATIVA AGRARIA ALLIMA CACAO LTDA.</t>
        </is>
      </c>
      <c r="B312" s="240" t="inlineStr">
        <is>
          <t>CACAO</t>
        </is>
      </c>
      <c r="C312" s="240" t="inlineStr">
        <is>
          <t>CACAO</t>
        </is>
      </c>
      <c r="D312" s="240" t="inlineStr">
        <is>
          <t>SAN MARTIN</t>
        </is>
      </c>
      <c r="E312" s="240" t="inlineStr">
        <is>
          <t>220904</t>
        </is>
      </c>
      <c r="F312" s="240" t="inlineStr">
        <is>
          <t>SAN MARTIN</t>
        </is>
      </c>
      <c r="G312" s="240" t="inlineStr">
        <is>
          <t>SAN MARTIN</t>
        </is>
      </c>
      <c r="H312" s="240" t="inlineStr">
        <is>
          <t>CHAZUTA</t>
        </is>
      </c>
      <c r="I312" s="241" t="n"/>
      <c r="J312" s="241" t="n">
        <v>1</v>
      </c>
      <c r="K312" s="241" t="n">
        <v>1</v>
      </c>
      <c r="L312" s="241" t="n">
        <v>1</v>
      </c>
      <c r="M312" s="241" t="n">
        <v>1</v>
      </c>
      <c r="N312" s="241" t="n">
        <v>1</v>
      </c>
      <c r="O312" s="241" t="n"/>
      <c r="P312" s="241" t="n"/>
      <c r="Q312" s="241" t="inlineStr">
        <is>
          <t>PAC</t>
        </is>
      </c>
      <c r="R312" s="242">
        <f>IF(I312=1,I$2,"")&amp;IF(J312=1,IF(I312=1,"-","")&amp;J$2,"")&amp;IF(K312=1,IF(OR(J312=1,I312=1),"-","")&amp;K$2,"")&amp;IF(L312=1,IF(OR(K312=1,J312=1,I312=1),"-","")&amp;L$2,"")&amp;IF(M312=1,IF(OR(L312=1,K312=1,J312=1,I312=1),"-","")&amp;M$2,"")&amp;IF(N312=1,IF(OR(M312=1,L312=1,K312=1,J312=1,I312=1),"-","")&amp;N$2,"")&amp;IF(O312=1,IF(OR(N312=1,M312=1,L312=1,K312=1,J312=1,I312=1),"-","")&amp;O$2,"")&amp;IF(P312=1,IF(I312=1," - ",IF(J312=1," - ",IF(K312=1," - ",IF(L312=1," - ",IF(M312=1," - ",IF(N312=1," - ",IF(O312=1," - ","")))))))&amp;P$2,"")</f>
        <v/>
      </c>
      <c r="S312" s="243">
        <f>SUM('b2'!$I312:$P312)</f>
        <v/>
      </c>
      <c r="T312" s="243">
        <f>IF(OR('b2'!$J312=1,'b2'!$K312=1,'b2'!$L312=1,'b2'!$M312=1,'b2'!$N312=1,'b2'!$O312=1,'b2'!$P312=1),"SI","NO")</f>
        <v/>
      </c>
      <c r="U312" s="243">
        <f>IF(OR('b2'!$K312=1,'b2'!$L312=1,'b2'!$M312=1,'b2'!$N312=1,'b2'!$O312=1,'b2'!$P312=1),"SI","NO")</f>
        <v/>
      </c>
      <c r="V312" s="244" t="n">
        <v>0</v>
      </c>
      <c r="W312" s="245" t="n">
        <v>9</v>
      </c>
      <c r="X312" s="245" t="n">
        <v>4</v>
      </c>
      <c r="Y312" s="244" t="n">
        <v>13</v>
      </c>
      <c r="Z312" s="245" t="n">
        <v>282</v>
      </c>
      <c r="AA312" s="245" t="n">
        <v>39</v>
      </c>
      <c r="AB312" s="244" t="n">
        <v>321</v>
      </c>
      <c r="AC312" s="245" t="n">
        <v>284</v>
      </c>
      <c r="AD312" s="245" t="n">
        <v>37</v>
      </c>
      <c r="AE312" s="244" t="n">
        <v>321</v>
      </c>
      <c r="AF312" s="245" t="n">
        <v>284</v>
      </c>
      <c r="AG312" s="245" t="n">
        <v>37</v>
      </c>
      <c r="AH312" s="244" t="n">
        <v>321</v>
      </c>
      <c r="AI312" s="245" t="n">
        <v>284</v>
      </c>
      <c r="AJ312" s="245" t="n">
        <v>37</v>
      </c>
      <c r="AK312" s="244" t="n">
        <v>321</v>
      </c>
      <c r="AL312" s="245" t="n">
        <v>0</v>
      </c>
      <c r="AM312" s="245" t="n">
        <v>0</v>
      </c>
      <c r="AN312" s="244" t="n">
        <v>0</v>
      </c>
      <c r="AO312" s="245" t="n">
        <v>0</v>
      </c>
      <c r="AP312" s="245" t="n">
        <v>0</v>
      </c>
      <c r="AQ312" s="244" t="n">
        <v>0</v>
      </c>
      <c r="AR312" s="244">
        <f>IF('b2'!$AQ312&gt;0,'b2'!$AQ312,IF('b2'!$AN312&gt;0,'b2'!$AN312,IF('b2'!$AK312&gt;0,'b2'!$AK312,IF('b2'!$AH312&gt;0,'b2'!$AH312,IF('b2'!$AE312&gt;0,'b2'!$AE312,IF('b2'!$AB312&gt;0,'b2'!$AB312,IF('b2'!$Y312&gt;0,'b2'!$Y312,IF('b2'!$V312&gt;0,'b2'!$V312," ---"))))))))</f>
        <v/>
      </c>
      <c r="AS312" s="246" t="n">
        <v>0</v>
      </c>
      <c r="AT312" s="246" t="n">
        <v>0</v>
      </c>
      <c r="AU312" s="246" t="n">
        <v>28</v>
      </c>
      <c r="AV312" s="246" t="n">
        <v>7</v>
      </c>
      <c r="AW312" s="246" t="n">
        <v>28</v>
      </c>
      <c r="AX312" s="246" t="n">
        <v>3</v>
      </c>
      <c r="AY312" s="246" t="n">
        <v>28</v>
      </c>
      <c r="AZ312" s="246" t="n">
        <v>4</v>
      </c>
      <c r="BA312" s="246" t="n">
        <v>0</v>
      </c>
      <c r="BB312" s="246" t="n">
        <v>0</v>
      </c>
      <c r="BC312" s="246" t="n">
        <v>0</v>
      </c>
      <c r="BD312" s="246" t="n">
        <v>0</v>
      </c>
      <c r="BE312" s="249" t="n">
        <v>0</v>
      </c>
      <c r="BF312" s="248" t="n">
        <v>292652.44</v>
      </c>
      <c r="BG312" s="248" t="n">
        <v>970784.34</v>
      </c>
      <c r="BH312" s="249" t="n">
        <v>1263436.78</v>
      </c>
      <c r="BI312" s="250">
        <f>IF('[2]DATA CONSOLIDADA 2018-2025 '!$BH298&gt;'[2]DATA CONSOLIDADA 2018-2025 '!$AN298,"Incremento",IF('[2]DATA CONSOLIDADA 2018-2025 '!$AN298='[2]DATA CONSOLIDADA 2018-2025 '!$BH298,"Sin incremento",IF('[2]DATA CONSOLIDADA 2018-2025 '!$BH298&lt;'[2]DATA CONSOLIDADA 2018-2025 '!$AN298,"Disminución"," ---")))</f>
        <v/>
      </c>
      <c r="BJ312" s="251">
        <f>'[2]DATA CONSOLIDADA 2018-2025 '!$BH298-'[2]DATA CONSOLIDADA 2018-2025 '!$BE298</f>
        <v/>
      </c>
      <c r="BK312" s="248" t="n">
        <v>1052657.07</v>
      </c>
      <c r="BL312" s="248" t="n">
        <v>1598902.84</v>
      </c>
      <c r="BM312" s="249" t="n">
        <v>2651559.91</v>
      </c>
      <c r="BN312" s="250">
        <f>IF('[2]DATA CONSOLIDADA 2018-2025 '!$BM298&gt;'[2]DATA CONSOLIDADA 2018-2025 '!$BH298,"Incremento",IF('[2]DATA CONSOLIDADA 2018-2025 '!$BH298='[2]DATA CONSOLIDADA 2018-2025 '!$BM298,"Sin incremento",IF('[2]DATA CONSOLIDADA 2018-2025 '!$BM298&lt;'[2]DATA CONSOLIDADA 2018-2025 '!$BH298,"Disminución"," ---")))</f>
        <v/>
      </c>
      <c r="BO312" s="251">
        <f>'[2]DATA CONSOLIDADA 2018-2025 '!$BM298-'[2]DATA CONSOLIDADA 2018-2025 '!$BH298</f>
        <v/>
      </c>
      <c r="BP312" s="248" t="n">
        <v>2086036.97</v>
      </c>
      <c r="BQ312" s="248" t="n">
        <v>1443978.62</v>
      </c>
      <c r="BR312" s="249" t="n">
        <v>3530015.59</v>
      </c>
      <c r="BS312" s="250">
        <f>IF('[2]DATA CONSOLIDADA 2018-2025 '!$BR298&gt;'[2]DATA CONSOLIDADA 2018-2025 '!$BM298,"Incremento",IF('[2]DATA CONSOLIDADA 2018-2025 '!$BM298='[2]DATA CONSOLIDADA 2018-2025 '!$BR298,"Sin incremento",IF('[2]DATA CONSOLIDADA 2018-2025 '!$BR298&lt;'[2]DATA CONSOLIDADA 2018-2025 '!$BM298,"Disminución"," ---")))</f>
        <v/>
      </c>
      <c r="BT312" s="251">
        <f>'[2]DATA CONSOLIDADA 2018-2025 '!$BR314-'b2'!$BO312</f>
        <v/>
      </c>
      <c r="BU312" s="248" t="n">
        <v>629946.74</v>
      </c>
      <c r="BV312" s="248" t="n">
        <v>1072264.06</v>
      </c>
      <c r="BW312" s="249" t="n">
        <v>1702210.8</v>
      </c>
      <c r="BX312" s="250">
        <f>IF('[2]DATA CONSOLIDADA 2018-2025 '!$BW298&gt;'[2]DATA CONSOLIDADA 2018-2025 '!$BR298,"Incremento",IF('[2]DATA CONSOLIDADA 2018-2025 '!$BR298='[2]DATA CONSOLIDADA 2018-2025 '!$BW298,"Sin incremento",IF('[2]DATA CONSOLIDADA 2018-2025 '!$BW298&lt;'[2]DATA CONSOLIDADA 2018-2025 '!$BR298,"Disminución"," ---")))</f>
        <v/>
      </c>
      <c r="BY312" s="251">
        <f>'[2]DATA CONSOLIDADA 2018-2025 '!$BW298-'[2]DATA CONSOLIDADA 2018-2025 '!$BR298</f>
        <v/>
      </c>
      <c r="BZ312" s="248" t="n">
        <v>2012043.06</v>
      </c>
      <c r="CA312" s="248" t="n">
        <v>0</v>
      </c>
      <c r="CB312" s="249" t="n">
        <v>2012043.06</v>
      </c>
      <c r="CC312" s="250">
        <f>IF('[2]DATA CONSOLIDADA 2018-2025 '!$CB298&gt;'[2]DATA CONSOLIDADA 2018-2025 '!$BW298,"Incremento",IF('[2]DATA CONSOLIDADA 2018-2025 '!$BW298='[2]DATA CONSOLIDADA 2018-2025 '!$CB298,"Sin incremento",IF('[2]DATA CONSOLIDADA 2018-2025 '!$CB298&lt;'[2]DATA CONSOLIDADA 2018-2025 '!$BW298,"Disminución"," ---")))</f>
        <v/>
      </c>
      <c r="CD312" s="251">
        <f>'[2]DATA CONSOLIDADA 2018-2025 '!$CB314-'b2'!$BW312</f>
        <v/>
      </c>
      <c r="CE312" s="253" t="n">
        <v>0</v>
      </c>
      <c r="CF312" s="253" t="n">
        <v>0</v>
      </c>
      <c r="CG312" s="254" t="n">
        <v>0</v>
      </c>
      <c r="CH312" s="250">
        <f>IF('[2]DATA CONSOLIDADA 2018-2025 '!$CG298&gt;'[2]DATA CONSOLIDADA 2018-2025 '!$CB298,"Incremento",IF('[2]DATA CONSOLIDADA 2018-2025 '!$CB298='[2]DATA CONSOLIDADA 2018-2025 '!$CG298,"Sin incremento",IF('[2]DATA CONSOLIDADA 2018-2025 '!$CG298&lt;'[2]DATA CONSOLIDADA 2018-2025 '!$CB298,"Disminución"," ---")))</f>
        <v/>
      </c>
      <c r="CI312" s="251">
        <f>'[2]DATA CONSOLIDADA 2018-2025 '!$CG314-'b2'!$CB312</f>
        <v/>
      </c>
      <c r="CJ312" s="247" t="inlineStr">
        <is>
          <t>#REF!</t>
        </is>
      </c>
      <c r="CK312" s="247" t="n">
        <v>0</v>
      </c>
      <c r="CL312" s="247" t="n">
        <v>0</v>
      </c>
      <c r="CM312" s="247" t="n">
        <v>0</v>
      </c>
      <c r="CN312" s="247" t="inlineStr">
        <is>
          <t>#REF!</t>
        </is>
      </c>
      <c r="CO312" s="251">
        <f>'[2]DATA CONSOLIDADA 2018-2025 '!$CM314-'b2'!$CG312</f>
        <v/>
      </c>
      <c r="CP312" s="253" t="n">
        <v>0</v>
      </c>
      <c r="CQ312" s="253" t="n">
        <v>0</v>
      </c>
      <c r="CR312" s="253" t="n">
        <v>0</v>
      </c>
      <c r="CS312" s="253" t="n">
        <v>2011938.03872093</v>
      </c>
      <c r="CT312" s="253" t="n">
        <v>0</v>
      </c>
      <c r="CU312" s="253" t="n">
        <v>0</v>
      </c>
      <c r="CV312" s="247" t="n">
        <v>2011938.03872093</v>
      </c>
      <c r="CW312" s="247" t="n">
        <v>0</v>
      </c>
      <c r="CX312" s="247" t="n">
        <v>0</v>
      </c>
      <c r="CY312" s="247" t="n">
        <v>0</v>
      </c>
      <c r="CZ312" s="247" t="n">
        <v>0</v>
      </c>
      <c r="DA312" s="247" t="n">
        <v>0</v>
      </c>
      <c r="DB312" s="247" t="n">
        <v>0</v>
      </c>
      <c r="DC312" s="255" t="n">
        <v>0</v>
      </c>
      <c r="DD312" s="255" t="n">
        <v>0</v>
      </c>
      <c r="DE312" s="255" t="n">
        <v>0</v>
      </c>
      <c r="DF312" s="255" t="n">
        <v>0</v>
      </c>
      <c r="DG312" s="255" t="n">
        <v>0</v>
      </c>
      <c r="DH312" s="255" t="n">
        <v>0</v>
      </c>
      <c r="DI312" s="256" t="n">
        <v>20531441797</v>
      </c>
      <c r="DJ312" s="257" t="inlineStr">
        <is>
          <t>COOPERATIVA AGRARIA ALLIMA CACAO LTDA.</t>
        </is>
      </c>
      <c r="DK312" s="257" t="inlineStr">
        <is>
          <t>02 Cooperativa</t>
        </is>
      </c>
      <c r="DL312" s="258" t="n"/>
      <c r="DM312" s="258" t="n"/>
      <c r="DN312" s="258" t="n"/>
      <c r="DO312" s="258" t="n"/>
      <c r="DP312" s="258" t="n"/>
      <c r="DQ312" s="258" t="n"/>
      <c r="DR312" s="258" t="n"/>
      <c r="DS312" s="258" t="n"/>
      <c r="DT312" s="258" t="n"/>
      <c r="DU312" s="258" t="n"/>
      <c r="DV312" s="258" t="n"/>
      <c r="DW312" s="258" t="n"/>
      <c r="DX312" s="258" t="n"/>
      <c r="DY312" s="258" t="n"/>
      <c r="DZ312" s="258" t="n"/>
      <c r="EA312" s="258" t="n"/>
      <c r="EB312" s="258" t="n"/>
      <c r="EC312" s="258" t="n"/>
      <c r="ED312" s="258" t="n"/>
      <c r="EE312" s="258" t="n"/>
    </row>
    <row r="313" hidden="1" ht="47.25" customHeight="1">
      <c r="A313" s="240" t="inlineStr">
        <is>
          <t>ASOCIACIÓN DE PRODUCTORES ECOLÓGICOS DEL CASERíO SAN CRISTÓBAL DE AGUA BLANCA (APECAB)</t>
        </is>
      </c>
      <c r="B313" s="240" t="inlineStr">
        <is>
          <t>PANELA</t>
        </is>
      </c>
      <c r="C313" s="240" t="inlineStr">
        <is>
          <t>PANELA</t>
        </is>
      </c>
      <c r="D313" s="240" t="inlineStr">
        <is>
          <t>UCAYALI</t>
        </is>
      </c>
      <c r="E313" s="240" t="inlineStr">
        <is>
          <t>250102</t>
        </is>
      </c>
      <c r="F313" s="240" t="inlineStr">
        <is>
          <t>UCAYALI</t>
        </is>
      </c>
      <c r="G313" s="240" t="inlineStr">
        <is>
          <t>CORONEL PORTILLO</t>
        </is>
      </c>
      <c r="H313" s="240" t="inlineStr">
        <is>
          <t>CAMPOVERDE</t>
        </is>
      </c>
      <c r="I313" s="241" t="n">
        <v>1</v>
      </c>
      <c r="J313" s="241" t="n"/>
      <c r="K313" s="241" t="n"/>
      <c r="L313" s="241" t="n"/>
      <c r="M313" s="241" t="n"/>
      <c r="N313" s="241" t="n"/>
      <c r="O313" s="241" t="n"/>
      <c r="P313" s="241" t="n"/>
      <c r="Q313" s="241" t="inlineStr">
        <is>
          <t>PAC</t>
        </is>
      </c>
      <c r="R313" s="242">
        <f>IF(I313=1,I$2,"")&amp;IF(J313=1,IF(I313=1,"-","")&amp;J$2,"")&amp;IF(K313=1,IF(OR(J313=1,I313=1),"-","")&amp;K$2,"")&amp;IF(L313=1,IF(OR(K313=1,J313=1,I313=1),"-","")&amp;L$2,"")&amp;IF(M313=1,IF(OR(L313=1,K313=1,J313=1,I313=1),"-","")&amp;M$2,"")&amp;IF(N313=1,IF(OR(M313=1,L313=1,K313=1,J313=1,I313=1),"-","")&amp;N$2,"")&amp;IF(O313=1,IF(OR(N313=1,M313=1,L313=1,K313=1,J313=1,I313=1),"-","")&amp;O$2,"")&amp;IF(P313=1,IF(I313=1," - ",IF(J313=1," - ",IF(K313=1," - ",IF(L313=1," - ",IF(M313=1," - ",IF(N313=1," - ",IF(O313=1," - ","")))))))&amp;P$2,"")</f>
        <v/>
      </c>
      <c r="S313" s="243">
        <f>SUM('b2'!$I313:$P313)</f>
        <v/>
      </c>
      <c r="T313" s="243">
        <f>IF(OR('b2'!$J313=1,'b2'!$K313=1,'b2'!$L313=1,'b2'!$M313=1,'b2'!$N313=1,'b2'!$O313=1,'b2'!$P313=1),"SI","NO")</f>
        <v/>
      </c>
      <c r="U313" s="243">
        <f>IF(OR('b2'!$K313=1,'b2'!$L313=1,'b2'!$M313=1,'b2'!$N313=1,'b2'!$O313=1,'b2'!$P313=1),"SI","NO")</f>
        <v/>
      </c>
      <c r="V313" s="244" t="n">
        <v>19</v>
      </c>
      <c r="W313" s="245" t="n">
        <v>0</v>
      </c>
      <c r="X313" s="245" t="n">
        <v>0</v>
      </c>
      <c r="Y313" s="244" t="n">
        <v>0</v>
      </c>
      <c r="Z313" s="245" t="n">
        <v>0</v>
      </c>
      <c r="AA313" s="245" t="n">
        <v>0</v>
      </c>
      <c r="AB313" s="244" t="n">
        <v>0</v>
      </c>
      <c r="AC313" s="245" t="n">
        <v>0</v>
      </c>
      <c r="AD313" s="245" t="n">
        <v>0</v>
      </c>
      <c r="AE313" s="244" t="n">
        <v>0</v>
      </c>
      <c r="AF313" s="245" t="n">
        <v>0</v>
      </c>
      <c r="AG313" s="245" t="n">
        <v>0</v>
      </c>
      <c r="AH313" s="244" t="n">
        <v>0</v>
      </c>
      <c r="AI313" s="245" t="n">
        <v>0</v>
      </c>
      <c r="AJ313" s="245" t="n">
        <v>0</v>
      </c>
      <c r="AK313" s="244" t="n">
        <v>0</v>
      </c>
      <c r="AL313" s="245" t="n">
        <v>0</v>
      </c>
      <c r="AM313" s="245" t="n">
        <v>0</v>
      </c>
      <c r="AN313" s="244" t="n">
        <v>0</v>
      </c>
      <c r="AO313" s="245" t="n">
        <v>0</v>
      </c>
      <c r="AP313" s="245" t="n">
        <v>0</v>
      </c>
      <c r="AQ313" s="244" t="n">
        <v>0</v>
      </c>
      <c r="AR313" s="244">
        <f>IF('b2'!$AQ313&gt;0,'b2'!$AQ313,IF('b2'!$AN313&gt;0,'b2'!$AN313,IF('b2'!$AK313&gt;0,'b2'!$AK313,IF('b2'!$AH313&gt;0,'b2'!$AH313,IF('b2'!$AE313&gt;0,'b2'!$AE313,IF('b2'!$AB313&gt;0,'b2'!$AB313,IF('b2'!$Y313&gt;0,'b2'!$Y313,IF('b2'!$V313&gt;0,'b2'!$V313," ---"))))))))</f>
        <v/>
      </c>
      <c r="AS313" s="246" t="n">
        <v>0</v>
      </c>
      <c r="AT313" s="246" t="n">
        <v>0</v>
      </c>
      <c r="AU313" s="246" t="n">
        <v>0</v>
      </c>
      <c r="AV313" s="246" t="n">
        <v>0</v>
      </c>
      <c r="AW313" s="246" t="n">
        <v>0</v>
      </c>
      <c r="AX313" s="246" t="n">
        <v>0</v>
      </c>
      <c r="AY313" s="246" t="n">
        <v>0</v>
      </c>
      <c r="AZ313" s="246" t="n">
        <v>0</v>
      </c>
      <c r="BA313" s="246" t="n">
        <v>0</v>
      </c>
      <c r="BB313" s="246" t="n">
        <v>0</v>
      </c>
      <c r="BC313" s="246" t="n">
        <v>0</v>
      </c>
      <c r="BD313" s="246" t="n">
        <v>0</v>
      </c>
      <c r="BE313" s="247" t="n">
        <v>0</v>
      </c>
      <c r="BF313" s="248" t="n">
        <v>0</v>
      </c>
      <c r="BG313" s="248" t="n">
        <v>0</v>
      </c>
      <c r="BH313" s="249" t="n">
        <v>0</v>
      </c>
      <c r="BI313" s="250" t="inlineStr">
        <is>
          <t>#REF!</t>
        </is>
      </c>
      <c r="BJ313" s="251" t="inlineStr">
        <is>
          <t>#REF!</t>
        </is>
      </c>
      <c r="BK313" s="248" t="n">
        <v>0</v>
      </c>
      <c r="BL313" s="248" t="n">
        <v>0</v>
      </c>
      <c r="BM313" s="249" t="n">
        <v>0</v>
      </c>
      <c r="BN313" s="250" t="inlineStr">
        <is>
          <t>#REF!</t>
        </is>
      </c>
      <c r="BO313" s="251" t="inlineStr">
        <is>
          <t>#REF!</t>
        </is>
      </c>
      <c r="BP313" s="248" t="n">
        <v>0</v>
      </c>
      <c r="BQ313" s="248" t="n">
        <v>0</v>
      </c>
      <c r="BR313" s="249" t="n">
        <v>0</v>
      </c>
      <c r="BS313" s="250" t="inlineStr">
        <is>
          <t>#REF!</t>
        </is>
      </c>
      <c r="BT313" s="251">
        <f>'[2]DATA CONSOLIDADA 2018-2025 '!$BR315-'b2'!$BO313</f>
        <v/>
      </c>
      <c r="BU313" s="248" t="n">
        <v>0</v>
      </c>
      <c r="BV313" s="248" t="n">
        <v>0</v>
      </c>
      <c r="BW313" s="249" t="n">
        <v>0</v>
      </c>
      <c r="BX313" s="250" t="inlineStr">
        <is>
          <t>#REF!</t>
        </is>
      </c>
      <c r="BY313" s="251" t="inlineStr">
        <is>
          <t>#REF!</t>
        </is>
      </c>
      <c r="BZ313" s="248" t="n">
        <v>0</v>
      </c>
      <c r="CA313" s="248" t="n">
        <v>0</v>
      </c>
      <c r="CB313" s="249" t="n">
        <v>0</v>
      </c>
      <c r="CC313" s="250" t="inlineStr">
        <is>
          <t>#REF!</t>
        </is>
      </c>
      <c r="CD313" s="251">
        <f>'[2]DATA CONSOLIDADA 2018-2025 '!$CB315-'b2'!$BW313</f>
        <v/>
      </c>
      <c r="CE313" s="253" t="n">
        <v>0</v>
      </c>
      <c r="CF313" s="253" t="n">
        <v>0</v>
      </c>
      <c r="CG313" s="254" t="n">
        <v>0</v>
      </c>
      <c r="CH313" s="250" t="inlineStr">
        <is>
          <t>#REF!</t>
        </is>
      </c>
      <c r="CI313" s="251">
        <f>'[2]DATA CONSOLIDADA 2018-2025 '!$CG315-'b2'!$CB313</f>
        <v/>
      </c>
      <c r="CJ313" s="247" t="inlineStr">
        <is>
          <t>#REF!</t>
        </is>
      </c>
      <c r="CK313" s="247" t="n">
        <v>0</v>
      </c>
      <c r="CL313" s="247" t="n">
        <v>0</v>
      </c>
      <c r="CM313" s="247" t="n">
        <v>0</v>
      </c>
      <c r="CN313" s="247" t="inlineStr">
        <is>
          <t>#REF!</t>
        </is>
      </c>
      <c r="CO313" s="251">
        <f>'[2]DATA CONSOLIDADA 2018-2025 '!$CM315-'b2'!$CG313</f>
        <v/>
      </c>
      <c r="CP313" s="253" t="n">
        <v>0</v>
      </c>
      <c r="CQ313" s="253" t="n">
        <v>0</v>
      </c>
      <c r="CR313" s="253" t="n">
        <v>0</v>
      </c>
      <c r="CS313" s="253" t="n">
        <v>0</v>
      </c>
      <c r="CT313" s="253" t="n">
        <v>0</v>
      </c>
      <c r="CU313" s="253" t="n">
        <v>0</v>
      </c>
      <c r="CV313" s="247" t="n">
        <v>0</v>
      </c>
      <c r="CW313" s="247" t="n">
        <v>0</v>
      </c>
      <c r="CX313" s="247" t="n">
        <v>0</v>
      </c>
      <c r="CY313" s="247" t="n">
        <v>0</v>
      </c>
      <c r="CZ313" s="247" t="n">
        <v>0</v>
      </c>
      <c r="DA313" s="247" t="n">
        <v>0</v>
      </c>
      <c r="DB313" s="247" t="n">
        <v>0</v>
      </c>
      <c r="DC313" s="255" t="n">
        <v>0</v>
      </c>
      <c r="DD313" s="255" t="n">
        <v>0</v>
      </c>
      <c r="DE313" s="255" t="n">
        <v>0</v>
      </c>
      <c r="DF313" s="255" t="n">
        <v>0</v>
      </c>
      <c r="DG313" s="255" t="n">
        <v>0</v>
      </c>
      <c r="DH313" s="255" t="n">
        <v>0</v>
      </c>
      <c r="DI313" s="256" t="n">
        <v>20393335620</v>
      </c>
      <c r="DJ313" s="257" t="inlineStr">
        <is>
          <t>ASOCIACIÓN DE PRODUCTORES ECOLÓGICOS DEL CASERÍO SAN CRISTÓBAL DE AGUA BLANCA</t>
        </is>
      </c>
      <c r="DK313" s="257" t="inlineStr">
        <is>
          <t>01 Asociación</t>
        </is>
      </c>
      <c r="DL313" s="258" t="n"/>
      <c r="DM313" s="258" t="n"/>
      <c r="DN313" s="258" t="n"/>
      <c r="DO313" s="258" t="n"/>
      <c r="DP313" s="258" t="n"/>
      <c r="DQ313" s="258" t="n"/>
      <c r="DR313" s="258" t="n"/>
      <c r="DS313" s="258" t="n"/>
      <c r="DT313" s="258" t="n"/>
      <c r="DU313" s="258" t="n"/>
      <c r="DV313" s="258" t="n"/>
      <c r="DW313" s="258" t="n"/>
      <c r="DX313" s="258" t="n"/>
      <c r="DY313" s="258" t="n"/>
      <c r="DZ313" s="258" t="n"/>
      <c r="EA313" s="258" t="n"/>
      <c r="EB313" s="258" t="n"/>
      <c r="EC313" s="258" t="n"/>
      <c r="ED313" s="258" t="n"/>
      <c r="EE313" s="258" t="n"/>
    </row>
    <row r="314" hidden="1" ht="47.25" customHeight="1">
      <c r="A314" s="240" t="inlineStr">
        <is>
          <t>COOPERATIVA AGRARIA CAFETALERA CORDILLERA AZUL</t>
        </is>
      </c>
      <c r="B314" s="240" t="inlineStr">
        <is>
          <t>CAFÉ</t>
        </is>
      </c>
      <c r="C314" s="240" t="inlineStr">
        <is>
          <t>CAFÉ</t>
        </is>
      </c>
      <c r="D314" s="240" t="inlineStr">
        <is>
          <t>UCAYALI</t>
        </is>
      </c>
      <c r="E314" s="240" t="inlineStr">
        <is>
          <t>250301</t>
        </is>
      </c>
      <c r="F314" s="240" t="inlineStr">
        <is>
          <t>UCAYALI</t>
        </is>
      </c>
      <c r="G314" s="240" t="inlineStr">
        <is>
          <t>PADRE ABAD</t>
        </is>
      </c>
      <c r="H314" s="240" t="inlineStr">
        <is>
          <t>PADRE ABAD</t>
        </is>
      </c>
      <c r="I314" s="241" t="n">
        <v>1</v>
      </c>
      <c r="J314" s="241" t="n">
        <v>1</v>
      </c>
      <c r="K314" s="241" t="n"/>
      <c r="L314" s="241" t="n"/>
      <c r="M314" s="241" t="n"/>
      <c r="N314" s="241" t="n"/>
      <c r="O314" s="241" t="n"/>
      <c r="P314" s="241" t="n"/>
      <c r="Q314" s="241" t="inlineStr">
        <is>
          <t>PAC</t>
        </is>
      </c>
      <c r="R314" s="242">
        <f>IF(I314=1,I$2,"")&amp;IF(J314=1,IF(I314=1,"-","")&amp;J$2,"")&amp;IF(K314=1,IF(OR(J314=1,I314=1),"-","")&amp;K$2,"")&amp;IF(L314=1,IF(OR(K314=1,J314=1,I314=1),"-","")&amp;L$2,"")&amp;IF(M314=1,IF(OR(L314=1,K314=1,J314=1,I314=1),"-","")&amp;M$2,"")&amp;IF(N314=1,IF(OR(M314=1,L314=1,K314=1,J314=1,I314=1),"-","")&amp;N$2,"")&amp;IF(O314=1,IF(OR(N314=1,M314=1,L314=1,K314=1,J314=1,I314=1),"-","")&amp;O$2,"")&amp;IF(P314=1,IF(I314=1," - ",IF(J314=1," - ",IF(K314=1," - ",IF(L314=1," - ",IF(M314=1," - ",IF(N314=1," - ",IF(O314=1," - ","")))))))&amp;P$2,"")</f>
        <v/>
      </c>
      <c r="S314" s="243">
        <f>SUM('b2'!$I314:$P314)</f>
        <v/>
      </c>
      <c r="T314" s="243">
        <f>IF(OR('b2'!$J314=1,'b2'!$K314=1,'b2'!$L314=1,'b2'!$M314=1,'b2'!$N314=1,'b2'!$O314=1,'b2'!$P314=1),"SI","NO")</f>
        <v/>
      </c>
      <c r="U314" s="243">
        <f>IF(OR('b2'!$K314=1,'b2'!$L314=1,'b2'!$M314=1,'b2'!$N314=1,'b2'!$O314=1,'b2'!$P314=1),"SI","NO")</f>
        <v/>
      </c>
      <c r="V314" s="244" t="n">
        <v>60</v>
      </c>
      <c r="W314" s="245" t="n">
        <v>35</v>
      </c>
      <c r="X314" s="245" t="n">
        <v>24</v>
      </c>
      <c r="Y314" s="244" t="n">
        <v>59</v>
      </c>
      <c r="Z314" s="245" t="n">
        <v>0</v>
      </c>
      <c r="AA314" s="245" t="n">
        <v>0</v>
      </c>
      <c r="AB314" s="244" t="n">
        <v>0</v>
      </c>
      <c r="AC314" s="245" t="n">
        <v>0</v>
      </c>
      <c r="AD314" s="245" t="n">
        <v>0</v>
      </c>
      <c r="AE314" s="244" t="n">
        <v>0</v>
      </c>
      <c r="AF314" s="245" t="n">
        <v>0</v>
      </c>
      <c r="AG314" s="245" t="n">
        <v>0</v>
      </c>
      <c r="AH314" s="244" t="n">
        <v>0</v>
      </c>
      <c r="AI314" s="245" t="n">
        <v>0</v>
      </c>
      <c r="AJ314" s="245" t="n">
        <v>0</v>
      </c>
      <c r="AK314" s="244" t="n">
        <v>0</v>
      </c>
      <c r="AL314" s="245" t="n">
        <v>0</v>
      </c>
      <c r="AM314" s="245" t="n">
        <v>0</v>
      </c>
      <c r="AN314" s="244" t="n">
        <v>0</v>
      </c>
      <c r="AO314" s="245" t="n">
        <v>0</v>
      </c>
      <c r="AP314" s="245" t="n">
        <v>0</v>
      </c>
      <c r="AQ314" s="244" t="n">
        <v>0</v>
      </c>
      <c r="AR314" s="244">
        <f>IF('b2'!$AQ314&gt;0,'b2'!$AQ314,IF('b2'!$AN314&gt;0,'b2'!$AN314,IF('b2'!$AK314&gt;0,'b2'!$AK314,IF('b2'!$AH314&gt;0,'b2'!$AH314,IF('b2'!$AE314&gt;0,'b2'!$AE314,IF('b2'!$AB314&gt;0,'b2'!$AB314,IF('b2'!$Y314&gt;0,'b2'!$Y314,IF('b2'!$V314&gt;0,'b2'!$V314," ---"))))))))</f>
        <v/>
      </c>
      <c r="AS314" s="246" t="n">
        <v>0</v>
      </c>
      <c r="AT314" s="246" t="n">
        <v>0</v>
      </c>
      <c r="AU314" s="246" t="n">
        <v>0</v>
      </c>
      <c r="AV314" s="246" t="n">
        <v>0</v>
      </c>
      <c r="AW314" s="246" t="n">
        <v>0</v>
      </c>
      <c r="AX314" s="246" t="n">
        <v>0</v>
      </c>
      <c r="AY314" s="246" t="n">
        <v>0</v>
      </c>
      <c r="AZ314" s="246" t="n">
        <v>0</v>
      </c>
      <c r="BA314" s="246" t="n">
        <v>0</v>
      </c>
      <c r="BB314" s="246" t="n">
        <v>0</v>
      </c>
      <c r="BC314" s="246" t="n">
        <v>0</v>
      </c>
      <c r="BD314" s="246" t="n">
        <v>0</v>
      </c>
      <c r="BE314" s="247" t="n">
        <v>0</v>
      </c>
      <c r="BF314" s="248" t="n">
        <v>0</v>
      </c>
      <c r="BG314" s="248" t="n">
        <v>0</v>
      </c>
      <c r="BH314" s="249" t="n">
        <v>0</v>
      </c>
      <c r="BI314" s="250" t="inlineStr">
        <is>
          <t>#REF!</t>
        </is>
      </c>
      <c r="BJ314" s="251" t="inlineStr">
        <is>
          <t>#REF!</t>
        </is>
      </c>
      <c r="BK314" s="248" t="n">
        <v>0</v>
      </c>
      <c r="BL314" s="248" t="n">
        <v>0</v>
      </c>
      <c r="BM314" s="249" t="n">
        <v>0</v>
      </c>
      <c r="BN314" s="250" t="inlineStr">
        <is>
          <t>#REF!</t>
        </is>
      </c>
      <c r="BO314" s="251" t="inlineStr">
        <is>
          <t>#REF!</t>
        </is>
      </c>
      <c r="BP314" s="248" t="n">
        <v>0</v>
      </c>
      <c r="BQ314" s="248" t="n">
        <v>0</v>
      </c>
      <c r="BR314" s="249" t="n">
        <v>0</v>
      </c>
      <c r="BS314" s="250" t="inlineStr">
        <is>
          <t>#REF!</t>
        </is>
      </c>
      <c r="BT314" s="251">
        <f>'[2]DATA CONSOLIDADA 2018-2025 '!$BR316-'b2'!$BO314</f>
        <v/>
      </c>
      <c r="BU314" s="248" t="n">
        <v>0</v>
      </c>
      <c r="BV314" s="248" t="n">
        <v>0</v>
      </c>
      <c r="BW314" s="249" t="n">
        <v>0</v>
      </c>
      <c r="BX314" s="250" t="inlineStr">
        <is>
          <t>#REF!</t>
        </is>
      </c>
      <c r="BY314" s="251" t="inlineStr">
        <is>
          <t>#REF!</t>
        </is>
      </c>
      <c r="BZ314" s="248" t="n">
        <v>0</v>
      </c>
      <c r="CA314" s="248" t="n">
        <v>0</v>
      </c>
      <c r="CB314" s="249" t="n">
        <v>0</v>
      </c>
      <c r="CC314" s="250" t="inlineStr">
        <is>
          <t>#REF!</t>
        </is>
      </c>
      <c r="CD314" s="251">
        <f>'[2]DATA CONSOLIDADA 2018-2025 '!$CB316-'b2'!$BW314</f>
        <v/>
      </c>
      <c r="CE314" s="253" t="n">
        <v>0</v>
      </c>
      <c r="CF314" s="253" t="n">
        <v>0</v>
      </c>
      <c r="CG314" s="254" t="n">
        <v>0</v>
      </c>
      <c r="CH314" s="250" t="inlineStr">
        <is>
          <t>#REF!</t>
        </is>
      </c>
      <c r="CI314" s="251">
        <f>'[2]DATA CONSOLIDADA 2018-2025 '!$CG316-'b2'!$CB314</f>
        <v/>
      </c>
      <c r="CJ314" s="247" t="inlineStr">
        <is>
          <t>#REF!</t>
        </is>
      </c>
      <c r="CK314" s="247" t="n">
        <v>0</v>
      </c>
      <c r="CL314" s="247" t="n">
        <v>0</v>
      </c>
      <c r="CM314" s="247" t="n">
        <v>0</v>
      </c>
      <c r="CN314" s="247" t="inlineStr">
        <is>
          <t>#REF!</t>
        </is>
      </c>
      <c r="CO314" s="251">
        <f>'[2]DATA CONSOLIDADA 2018-2025 '!$CM316-'b2'!$CG314</f>
        <v/>
      </c>
      <c r="CP314" s="253" t="n">
        <v>0</v>
      </c>
      <c r="CQ314" s="253" t="n">
        <v>0</v>
      </c>
      <c r="CR314" s="253" t="n">
        <v>0</v>
      </c>
      <c r="CS314" s="253" t="n">
        <v>0</v>
      </c>
      <c r="CT314" s="253" t="n">
        <v>0</v>
      </c>
      <c r="CU314" s="253" t="n">
        <v>0</v>
      </c>
      <c r="CV314" s="247" t="n">
        <v>0</v>
      </c>
      <c r="CW314" s="247" t="n">
        <v>0</v>
      </c>
      <c r="CX314" s="247" t="n">
        <v>0</v>
      </c>
      <c r="CY314" s="247" t="n">
        <v>0</v>
      </c>
      <c r="CZ314" s="247" t="n">
        <v>0</v>
      </c>
      <c r="DA314" s="247" t="n">
        <v>0</v>
      </c>
      <c r="DB314" s="247" t="n">
        <v>0</v>
      </c>
      <c r="DC314" s="255" t="n">
        <v>0</v>
      </c>
      <c r="DD314" s="255" t="n">
        <v>0</v>
      </c>
      <c r="DE314" s="255" t="n">
        <v>0</v>
      </c>
      <c r="DF314" s="255" t="n">
        <v>0</v>
      </c>
      <c r="DG314" s="255" t="n">
        <v>0</v>
      </c>
      <c r="DH314" s="255" t="n">
        <v>0</v>
      </c>
      <c r="DI314" s="256" t="n">
        <v>20393786044</v>
      </c>
      <c r="DJ314" s="257" t="inlineStr">
        <is>
          <t>COOPERATIVA AGRARIA CAFETALERA COORDILLERA AZUL DE UCAYALI LTDA</t>
        </is>
      </c>
      <c r="DK314" s="257" t="inlineStr">
        <is>
          <t>02 Cooperativa</t>
        </is>
      </c>
      <c r="DL314" s="258" t="n"/>
      <c r="DM314" s="258" t="n"/>
      <c r="DN314" s="258" t="n"/>
      <c r="DO314" s="258" t="n"/>
      <c r="DP314" s="258" t="n"/>
      <c r="DQ314" s="258" t="n"/>
      <c r="DR314" s="258" t="n"/>
      <c r="DS314" s="258" t="n"/>
      <c r="DT314" s="258" t="n"/>
      <c r="DU314" s="258" t="n"/>
      <c r="DV314" s="258" t="n"/>
      <c r="DW314" s="258" t="n"/>
      <c r="DX314" s="258" t="n"/>
      <c r="DY314" s="258" t="n"/>
      <c r="DZ314" s="258" t="n"/>
      <c r="EA314" s="258" t="n"/>
      <c r="EB314" s="258" t="n"/>
      <c r="EC314" s="258" t="n"/>
      <c r="ED314" s="258" t="n"/>
      <c r="EE314" s="258" t="n"/>
    </row>
    <row r="315" hidden="1" ht="47.25" customHeight="1">
      <c r="A315" s="240" t="inlineStr">
        <is>
          <t>COOPERATIVA AGROINDUSTRIAL YARINACOCHA</t>
        </is>
      </c>
      <c r="B315" s="240" t="inlineStr">
        <is>
          <t>CAMU CAMU</t>
        </is>
      </c>
      <c r="C315" s="240" t="inlineStr">
        <is>
          <t>CAMU CAMU</t>
        </is>
      </c>
      <c r="D315" s="240" t="inlineStr">
        <is>
          <t>UCAYALI</t>
        </is>
      </c>
      <c r="E315" s="240" t="inlineStr">
        <is>
          <t>250105</t>
        </is>
      </c>
      <c r="F315" s="240" t="inlineStr">
        <is>
          <t>UCAYALI</t>
        </is>
      </c>
      <c r="G315" s="240" t="inlineStr">
        <is>
          <t>CORONEL PORTILLO</t>
        </is>
      </c>
      <c r="H315" s="240" t="inlineStr">
        <is>
          <t>YARINACOCHA</t>
        </is>
      </c>
      <c r="I315" s="241" t="n">
        <v>1</v>
      </c>
      <c r="J315" s="241" t="n">
        <v>1</v>
      </c>
      <c r="K315" s="241" t="n">
        <v>1</v>
      </c>
      <c r="L315" s="241" t="n">
        <v>1</v>
      </c>
      <c r="M315" s="241" t="n">
        <v>1</v>
      </c>
      <c r="N315" s="241" t="n"/>
      <c r="O315" s="241" t="n"/>
      <c r="P315" s="241" t="n"/>
      <c r="Q315" s="241" t="inlineStr">
        <is>
          <t>PAC</t>
        </is>
      </c>
      <c r="R315" s="242">
        <f>IF(I315=1,I$2,"")&amp;IF(J315=1,IF(I315=1,"-","")&amp;J$2,"")&amp;IF(K315=1,IF(OR(J315=1,I315=1),"-","")&amp;K$2,"")&amp;IF(L315=1,IF(OR(K315=1,J315=1,I315=1),"-","")&amp;L$2,"")&amp;IF(M315=1,IF(OR(L315=1,K315=1,J315=1,I315=1),"-","")&amp;M$2,"")&amp;IF(N315=1,IF(OR(M315=1,L315=1,K315=1,J315=1,I315=1),"-","")&amp;N$2,"")&amp;IF(O315=1,IF(OR(N315=1,M315=1,L315=1,K315=1,J315=1,I315=1),"-","")&amp;O$2,"")&amp;IF(P315=1,IF(I315=1," - ",IF(J315=1," - ",IF(K315=1," - ",IF(L315=1," - ",IF(M315=1," - ",IF(N315=1," - ",IF(O315=1," - ","")))))))&amp;P$2,"")</f>
        <v/>
      </c>
      <c r="S315" s="243">
        <f>SUM('b2'!$I315:$P315)</f>
        <v/>
      </c>
      <c r="T315" s="243">
        <f>IF(OR('b2'!$J315=1,'b2'!$K315=1,'b2'!$L315=1,'b2'!$M315=1,'b2'!$N315=1,'b2'!$O315=1,'b2'!$P315=1),"SI","NO")</f>
        <v/>
      </c>
      <c r="U315" s="243">
        <f>IF(OR('b2'!$K315=1,'b2'!$L315=1,'b2'!$M315=1,'b2'!$N315=1,'b2'!$O315=1,'b2'!$P315=1),"SI","NO")</f>
        <v/>
      </c>
      <c r="V315" s="244" t="n">
        <v>42</v>
      </c>
      <c r="W315" s="245" t="n">
        <v>46</v>
      </c>
      <c r="X315" s="245" t="n">
        <v>7</v>
      </c>
      <c r="Y315" s="244" t="n">
        <v>53</v>
      </c>
      <c r="Z315" s="245" t="n">
        <v>44</v>
      </c>
      <c r="AA315" s="245" t="n">
        <v>9</v>
      </c>
      <c r="AB315" s="244" t="n">
        <v>53</v>
      </c>
      <c r="AC315" s="245" t="n">
        <v>46</v>
      </c>
      <c r="AD315" s="245" t="n">
        <v>7</v>
      </c>
      <c r="AE315" s="244" t="n">
        <v>53</v>
      </c>
      <c r="AF315" s="245" t="n">
        <v>46</v>
      </c>
      <c r="AG315" s="245" t="n">
        <v>7</v>
      </c>
      <c r="AH315" s="244" t="n">
        <v>53</v>
      </c>
      <c r="AI315" s="245" t="n">
        <v>0</v>
      </c>
      <c r="AJ315" s="245" t="n">
        <v>0</v>
      </c>
      <c r="AK315" s="244" t="n">
        <v>0</v>
      </c>
      <c r="AL315" s="245" t="n">
        <v>0</v>
      </c>
      <c r="AM315" s="245" t="n">
        <v>0</v>
      </c>
      <c r="AN315" s="244" t="n">
        <v>0</v>
      </c>
      <c r="AO315" s="245" t="n">
        <v>0</v>
      </c>
      <c r="AP315" s="245" t="n">
        <v>0</v>
      </c>
      <c r="AQ315" s="244" t="n">
        <v>0</v>
      </c>
      <c r="AR315" s="244">
        <f>IF('b2'!$AQ315&gt;0,'b2'!$AQ315,IF('b2'!$AN315&gt;0,'b2'!$AN315,IF('b2'!$AK315&gt;0,'b2'!$AK315,IF('b2'!$AH315&gt;0,'b2'!$AH315,IF('b2'!$AE315&gt;0,'b2'!$AE315,IF('b2'!$AB315&gt;0,'b2'!$AB315,IF('b2'!$Y315&gt;0,'b2'!$Y315,IF('b2'!$V315&gt;0,'b2'!$V315," ---"))))))))</f>
        <v/>
      </c>
      <c r="AS315" s="246" t="n">
        <v>0</v>
      </c>
      <c r="AT315" s="246" t="n">
        <v>0</v>
      </c>
      <c r="AU315" s="246" t="n">
        <v>43</v>
      </c>
      <c r="AV315" s="246" t="n">
        <v>0</v>
      </c>
      <c r="AW315" s="246" t="n">
        <v>47</v>
      </c>
      <c r="AX315" s="246" t="n">
        <v>0</v>
      </c>
      <c r="AY315" s="246" t="n">
        <v>0</v>
      </c>
      <c r="AZ315" s="246" t="n">
        <v>0</v>
      </c>
      <c r="BA315" s="246" t="n">
        <v>0</v>
      </c>
      <c r="BB315" s="246" t="n">
        <v>0</v>
      </c>
      <c r="BC315" s="246" t="n">
        <v>0</v>
      </c>
      <c r="BD315" s="246" t="n">
        <v>0</v>
      </c>
      <c r="BE315" s="247" t="n">
        <v>0</v>
      </c>
      <c r="BF315" s="248" t="n">
        <v>151583.41</v>
      </c>
      <c r="BG315" s="248" t="n">
        <v>0</v>
      </c>
      <c r="BH315" s="249" t="n">
        <v>151583.41</v>
      </c>
      <c r="BI315" s="250" t="inlineStr">
        <is>
          <t>#REF!</t>
        </is>
      </c>
      <c r="BJ315" s="251" t="inlineStr">
        <is>
          <t>#REF!</t>
        </is>
      </c>
      <c r="BK315" s="248" t="n">
        <v>1441161.1</v>
      </c>
      <c r="BL315" s="248" t="n">
        <v>0</v>
      </c>
      <c r="BM315" s="249" t="n">
        <v>1441161.1</v>
      </c>
      <c r="BN315" s="250" t="inlineStr">
        <is>
          <t>#REF!</t>
        </is>
      </c>
      <c r="BO315" s="251" t="inlineStr">
        <is>
          <t>#REF!</t>
        </is>
      </c>
      <c r="BP315" s="248" t="n">
        <v>652781.25</v>
      </c>
      <c r="BQ315" s="248" t="n">
        <v>0</v>
      </c>
      <c r="BR315" s="249" t="n">
        <v>652781.25</v>
      </c>
      <c r="BS315" s="250" t="inlineStr">
        <is>
          <t>#REF!</t>
        </is>
      </c>
      <c r="BT315" s="251">
        <f>'[2]DATA CONSOLIDADA 2018-2025 '!$BR317-'b2'!$BO315</f>
        <v/>
      </c>
      <c r="BU315" s="248" t="n">
        <v>232470.88</v>
      </c>
      <c r="BV315" s="248" t="n">
        <v>0</v>
      </c>
      <c r="BW315" s="249" t="n">
        <v>232470.88</v>
      </c>
      <c r="BX315" s="250" t="inlineStr">
        <is>
          <t>#REF!</t>
        </is>
      </c>
      <c r="BY315" s="251" t="inlineStr">
        <is>
          <t>#REF!</t>
        </is>
      </c>
      <c r="BZ315" s="248" t="n">
        <v>0</v>
      </c>
      <c r="CA315" s="248" t="n">
        <v>0</v>
      </c>
      <c r="CB315" s="249" t="n">
        <v>0</v>
      </c>
      <c r="CC315" s="250" t="inlineStr">
        <is>
          <t>#REF!</t>
        </is>
      </c>
      <c r="CD315" s="251">
        <f>'[2]DATA CONSOLIDADA 2018-2025 '!$CB317-'b2'!$BW315</f>
        <v/>
      </c>
      <c r="CE315" s="253" t="n">
        <v>0</v>
      </c>
      <c r="CF315" s="253" t="n">
        <v>0</v>
      </c>
      <c r="CG315" s="254" t="n">
        <v>0</v>
      </c>
      <c r="CH315" s="250" t="inlineStr">
        <is>
          <t>#REF!</t>
        </is>
      </c>
      <c r="CI315" s="251">
        <f>'[2]DATA CONSOLIDADA 2018-2025 '!$CG317-'b2'!$CB315</f>
        <v/>
      </c>
      <c r="CJ315" s="247" t="inlineStr">
        <is>
          <t>#REF!</t>
        </is>
      </c>
      <c r="CK315" s="247" t="n">
        <v>0</v>
      </c>
      <c r="CL315" s="247" t="n">
        <v>0</v>
      </c>
      <c r="CM315" s="247" t="n">
        <v>0</v>
      </c>
      <c r="CN315" s="247" t="inlineStr">
        <is>
          <t>#REF!</t>
        </is>
      </c>
      <c r="CO315" s="251">
        <f>'[2]DATA CONSOLIDADA 2018-2025 '!$CM317-'b2'!$CG315</f>
        <v/>
      </c>
      <c r="CP315" s="253" t="n">
        <v>0</v>
      </c>
      <c r="CQ315" s="253" t="n">
        <v>0</v>
      </c>
      <c r="CR315" s="253" t="n">
        <v>0</v>
      </c>
      <c r="CS315" s="253" t="n">
        <v>0</v>
      </c>
      <c r="CT315" s="253" t="n">
        <v>0</v>
      </c>
      <c r="CU315" s="253" t="n">
        <v>0</v>
      </c>
      <c r="CV315" s="247" t="n">
        <v>0</v>
      </c>
      <c r="CW315" s="247" t="n">
        <v>0</v>
      </c>
      <c r="CX315" s="247" t="n">
        <v>0</v>
      </c>
      <c r="CY315" s="247" t="n">
        <v>0</v>
      </c>
      <c r="CZ315" s="247" t="n">
        <v>0</v>
      </c>
      <c r="DA315" s="247" t="n">
        <v>0</v>
      </c>
      <c r="DB315" s="247" t="n">
        <v>0</v>
      </c>
      <c r="DC315" s="255" t="n">
        <v>0</v>
      </c>
      <c r="DD315" s="255" t="n">
        <v>0</v>
      </c>
      <c r="DE315" s="255" t="n">
        <v>0</v>
      </c>
      <c r="DF315" s="255" t="n">
        <v>0</v>
      </c>
      <c r="DG315" s="255" t="n">
        <v>0</v>
      </c>
      <c r="DH315" s="255" t="n">
        <v>0</v>
      </c>
      <c r="DI315" s="256" t="n">
        <v>20603836325</v>
      </c>
      <c r="DJ315" s="257" t="inlineStr">
        <is>
          <t>COOPERATIVA AGROINDUSTRIAL YARINACOCHA</t>
        </is>
      </c>
      <c r="DK315" s="257" t="inlineStr">
        <is>
          <t>02 Cooperativa</t>
        </is>
      </c>
      <c r="DL315" s="258" t="n"/>
      <c r="DM315" s="258" t="n"/>
      <c r="DN315" s="258" t="n"/>
      <c r="DO315" s="258" t="n"/>
      <c r="DP315" s="258" t="n"/>
      <c r="DQ315" s="258" t="n"/>
      <c r="DR315" s="258" t="n"/>
      <c r="DS315" s="258" t="n"/>
      <c r="DT315" s="258" t="n"/>
      <c r="DU315" s="258" t="n"/>
      <c r="DV315" s="258" t="n"/>
      <c r="DW315" s="258" t="n"/>
      <c r="DX315" s="258" t="n"/>
      <c r="DY315" s="258" t="n"/>
      <c r="DZ315" s="258" t="n"/>
      <c r="EA315" s="258" t="n"/>
      <c r="EB315" s="258" t="n"/>
      <c r="EC315" s="258" t="n"/>
      <c r="ED315" s="258" t="n"/>
      <c r="EE315" s="258" t="n"/>
    </row>
    <row r="316" hidden="1" ht="47.25" customHeight="1">
      <c r="A316" s="240" t="inlineStr">
        <is>
          <t>ASOCIACIÓN DE AGRICULTORES PLATANEROS DE PADRE ABAD</t>
        </is>
      </c>
      <c r="B316" s="240" t="inlineStr">
        <is>
          <t>PLÁTANO</t>
        </is>
      </c>
      <c r="C316" s="240" t="inlineStr">
        <is>
          <t>PLÁTANO</t>
        </is>
      </c>
      <c r="D316" s="240" t="inlineStr">
        <is>
          <t>UCAYALI</t>
        </is>
      </c>
      <c r="E316" s="240" t="inlineStr">
        <is>
          <t>250301</t>
        </is>
      </c>
      <c r="F316" s="240" t="inlineStr">
        <is>
          <t>UCAYALI</t>
        </is>
      </c>
      <c r="G316" s="240" t="inlineStr">
        <is>
          <t>PADRE ABAD</t>
        </is>
      </c>
      <c r="H316" s="240" t="inlineStr">
        <is>
          <t>PADRE ABAD</t>
        </is>
      </c>
      <c r="I316" s="241" t="n">
        <v>1</v>
      </c>
      <c r="J316" s="241" t="n">
        <v>1</v>
      </c>
      <c r="K316" s="241" t="n"/>
      <c r="L316" s="241" t="n"/>
      <c r="M316" s="241" t="n"/>
      <c r="N316" s="241" t="n"/>
      <c r="O316" s="241" t="n"/>
      <c r="P316" s="241" t="n"/>
      <c r="Q316" s="241" t="inlineStr">
        <is>
          <t>PAC</t>
        </is>
      </c>
      <c r="R316" s="242">
        <f>IF(I316=1,I$2,"")&amp;IF(J316=1,IF(I316=1,"-","")&amp;J$2,"")&amp;IF(K316=1,IF(OR(J316=1,I316=1),"-","")&amp;K$2,"")&amp;IF(L316=1,IF(OR(K316=1,J316=1,I316=1),"-","")&amp;L$2,"")&amp;IF(M316=1,IF(OR(L316=1,K316=1,J316=1,I316=1),"-","")&amp;M$2,"")&amp;IF(N316=1,IF(OR(M316=1,L316=1,K316=1,J316=1,I316=1),"-","")&amp;N$2,"")&amp;IF(O316=1,IF(OR(N316=1,M316=1,L316=1,K316=1,J316=1,I316=1),"-","")&amp;O$2,"")&amp;IF(P316=1,IF(I316=1," - ",IF(J316=1," - ",IF(K316=1," - ",IF(L316=1," - ",IF(M316=1," - ",IF(N316=1," - ",IF(O316=1," - ","")))))))&amp;P$2,"")</f>
        <v/>
      </c>
      <c r="S316" s="243">
        <f>SUM('b2'!$I316:$P316)</f>
        <v/>
      </c>
      <c r="T316" s="243">
        <f>IF(OR('b2'!$J316=1,'b2'!$K316=1,'b2'!$L316=1,'b2'!$M316=1,'b2'!$N316=1,'b2'!$O316=1,'b2'!$P316=1),"SI","NO")</f>
        <v/>
      </c>
      <c r="U316" s="243">
        <f>IF(OR('b2'!$K316=1,'b2'!$L316=1,'b2'!$M316=1,'b2'!$N316=1,'b2'!$O316=1,'b2'!$P316=1),"SI","NO")</f>
        <v/>
      </c>
      <c r="V316" s="244" t="n">
        <v>73</v>
      </c>
      <c r="W316" s="245" t="n">
        <v>54</v>
      </c>
      <c r="X316" s="245" t="n">
        <v>20</v>
      </c>
      <c r="Y316" s="244" t="n">
        <v>74</v>
      </c>
      <c r="Z316" s="245" t="n">
        <v>0</v>
      </c>
      <c r="AA316" s="245" t="n">
        <v>0</v>
      </c>
      <c r="AB316" s="244" t="n">
        <v>0</v>
      </c>
      <c r="AC316" s="245" t="n">
        <v>0</v>
      </c>
      <c r="AD316" s="245" t="n">
        <v>0</v>
      </c>
      <c r="AE316" s="244" t="n">
        <v>0</v>
      </c>
      <c r="AF316" s="245" t="n">
        <v>0</v>
      </c>
      <c r="AG316" s="245" t="n">
        <v>0</v>
      </c>
      <c r="AH316" s="244" t="n">
        <v>0</v>
      </c>
      <c r="AI316" s="245" t="n">
        <v>0</v>
      </c>
      <c r="AJ316" s="245" t="n">
        <v>0</v>
      </c>
      <c r="AK316" s="244" t="n">
        <v>0</v>
      </c>
      <c r="AL316" s="245" t="n">
        <v>0</v>
      </c>
      <c r="AM316" s="245" t="n">
        <v>0</v>
      </c>
      <c r="AN316" s="244" t="n">
        <v>0</v>
      </c>
      <c r="AO316" s="245" t="n">
        <v>0</v>
      </c>
      <c r="AP316" s="245" t="n">
        <v>0</v>
      </c>
      <c r="AQ316" s="244" t="n">
        <v>0</v>
      </c>
      <c r="AR316" s="244">
        <f>IF('b2'!$AQ316&gt;0,'b2'!$AQ316,IF('b2'!$AN316&gt;0,'b2'!$AN316,IF('b2'!$AK316&gt;0,'b2'!$AK316,IF('b2'!$AH316&gt;0,'b2'!$AH316,IF('b2'!$AE316&gt;0,'b2'!$AE316,IF('b2'!$AB316&gt;0,'b2'!$AB316,IF('b2'!$Y316&gt;0,'b2'!$Y316,IF('b2'!$V316&gt;0,'b2'!$V316," ---"))))))))</f>
        <v/>
      </c>
      <c r="AS316" s="246" t="n">
        <v>0</v>
      </c>
      <c r="AT316" s="246" t="n">
        <v>0</v>
      </c>
      <c r="AU316" s="246" t="n">
        <v>0</v>
      </c>
      <c r="AV316" s="246" t="n">
        <v>0</v>
      </c>
      <c r="AW316" s="246" t="n">
        <v>0</v>
      </c>
      <c r="AX316" s="246" t="n">
        <v>0</v>
      </c>
      <c r="AY316" s="246" t="n">
        <v>0</v>
      </c>
      <c r="AZ316" s="246" t="n">
        <v>0</v>
      </c>
      <c r="BA316" s="246" t="n">
        <v>0</v>
      </c>
      <c r="BB316" s="246" t="n">
        <v>0</v>
      </c>
      <c r="BC316" s="246" t="n">
        <v>0</v>
      </c>
      <c r="BD316" s="246" t="n">
        <v>0</v>
      </c>
      <c r="BE316" s="247" t="n">
        <v>0</v>
      </c>
      <c r="BF316" s="248" t="n">
        <v>0</v>
      </c>
      <c r="BG316" s="248" t="n">
        <v>0</v>
      </c>
      <c r="BH316" s="249" t="n">
        <v>0</v>
      </c>
      <c r="BI316" s="250" t="inlineStr">
        <is>
          <t>#REF!</t>
        </is>
      </c>
      <c r="BJ316" s="251" t="inlineStr">
        <is>
          <t>#REF!</t>
        </is>
      </c>
      <c r="BK316" s="248" t="n">
        <v>0</v>
      </c>
      <c r="BL316" s="248" t="n">
        <v>0</v>
      </c>
      <c r="BM316" s="249" t="n">
        <v>0</v>
      </c>
      <c r="BN316" s="250" t="inlineStr">
        <is>
          <t>#REF!</t>
        </is>
      </c>
      <c r="BO316" s="251" t="inlineStr">
        <is>
          <t>#REF!</t>
        </is>
      </c>
      <c r="BP316" s="248" t="n">
        <v>0</v>
      </c>
      <c r="BQ316" s="248" t="n">
        <v>0</v>
      </c>
      <c r="BR316" s="249" t="n">
        <v>0</v>
      </c>
      <c r="BS316" s="250" t="inlineStr">
        <is>
          <t>#REF!</t>
        </is>
      </c>
      <c r="BT316" s="251">
        <f>'[2]DATA CONSOLIDADA 2018-2025 '!$BR318-'b2'!$BO316</f>
        <v/>
      </c>
      <c r="BU316" s="248" t="n">
        <v>0</v>
      </c>
      <c r="BV316" s="248" t="n">
        <v>0</v>
      </c>
      <c r="BW316" s="249" t="n">
        <v>0</v>
      </c>
      <c r="BX316" s="250" t="inlineStr">
        <is>
          <t>#REF!</t>
        </is>
      </c>
      <c r="BY316" s="251" t="inlineStr">
        <is>
          <t>#REF!</t>
        </is>
      </c>
      <c r="BZ316" s="248" t="n">
        <v>0</v>
      </c>
      <c r="CA316" s="248" t="n">
        <v>0</v>
      </c>
      <c r="CB316" s="249" t="n">
        <v>0</v>
      </c>
      <c r="CC316" s="250" t="inlineStr">
        <is>
          <t>#REF!</t>
        </is>
      </c>
      <c r="CD316" s="251">
        <f>'[2]DATA CONSOLIDADA 2018-2025 '!$CB318-'b2'!$BW316</f>
        <v/>
      </c>
      <c r="CE316" s="253" t="n">
        <v>0</v>
      </c>
      <c r="CF316" s="253" t="n">
        <v>0</v>
      </c>
      <c r="CG316" s="254" t="n">
        <v>0</v>
      </c>
      <c r="CH316" s="250" t="inlineStr">
        <is>
          <t>#REF!</t>
        </is>
      </c>
      <c r="CI316" s="251">
        <f>'[2]DATA CONSOLIDADA 2018-2025 '!$CG318-'b2'!$CB316</f>
        <v/>
      </c>
      <c r="CJ316" s="247" t="inlineStr">
        <is>
          <t>#REF!</t>
        </is>
      </c>
      <c r="CK316" s="247" t="n">
        <v>0</v>
      </c>
      <c r="CL316" s="247" t="n">
        <v>0</v>
      </c>
      <c r="CM316" s="247" t="n">
        <v>0</v>
      </c>
      <c r="CN316" s="247" t="inlineStr">
        <is>
          <t>#REF!</t>
        </is>
      </c>
      <c r="CO316" s="251">
        <f>'[2]DATA CONSOLIDADA 2018-2025 '!$CM318-'b2'!$CG316</f>
        <v/>
      </c>
      <c r="CP316" s="253" t="n">
        <v>0</v>
      </c>
      <c r="CQ316" s="253" t="n">
        <v>0</v>
      </c>
      <c r="CR316" s="253" t="n">
        <v>0</v>
      </c>
      <c r="CS316" s="253" t="n">
        <v>0</v>
      </c>
      <c r="CT316" s="253" t="n">
        <v>0</v>
      </c>
      <c r="CU316" s="253" t="n">
        <v>0</v>
      </c>
      <c r="CV316" s="247" t="n">
        <v>0</v>
      </c>
      <c r="CW316" s="247" t="n">
        <v>0</v>
      </c>
      <c r="CX316" s="247" t="n">
        <v>0</v>
      </c>
      <c r="CY316" s="247" t="n">
        <v>0</v>
      </c>
      <c r="CZ316" s="247" t="n">
        <v>0</v>
      </c>
      <c r="DA316" s="247" t="n">
        <v>0</v>
      </c>
      <c r="DB316" s="247" t="n">
        <v>0</v>
      </c>
      <c r="DC316" s="255" t="n">
        <v>0</v>
      </c>
      <c r="DD316" s="255" t="n">
        <v>0</v>
      </c>
      <c r="DE316" s="255" t="n">
        <v>0</v>
      </c>
      <c r="DF316" s="255" t="n">
        <v>0</v>
      </c>
      <c r="DG316" s="255" t="n">
        <v>0</v>
      </c>
      <c r="DH316" s="255" t="n">
        <v>0</v>
      </c>
      <c r="DI316" s="256" t="n">
        <v>20603368011</v>
      </c>
      <c r="DJ316" s="257" t="inlineStr">
        <is>
          <t>ASOCIACION DE AGRICULTORES PLATANEROS DE PADRE ABAD</t>
        </is>
      </c>
      <c r="DK316" s="257" t="inlineStr">
        <is>
          <t>01 Asociación</t>
        </is>
      </c>
      <c r="DL316" s="258" t="n"/>
      <c r="DM316" s="258" t="n"/>
      <c r="DN316" s="258" t="n"/>
      <c r="DO316" s="258" t="n"/>
      <c r="DP316" s="258" t="n"/>
      <c r="DQ316" s="258" t="n"/>
      <c r="DR316" s="258" t="n"/>
      <c r="DS316" s="258" t="n"/>
      <c r="DT316" s="258" t="n"/>
      <c r="DU316" s="258" t="n"/>
      <c r="DV316" s="258" t="n"/>
      <c r="DW316" s="258" t="n"/>
      <c r="DX316" s="258" t="n"/>
      <c r="DY316" s="258" t="n"/>
      <c r="DZ316" s="258" t="n"/>
      <c r="EA316" s="258" t="n"/>
      <c r="EB316" s="258" t="n"/>
      <c r="EC316" s="258" t="n"/>
      <c r="ED316" s="258" t="n"/>
      <c r="EE316" s="258" t="n"/>
    </row>
    <row r="317" hidden="1" ht="47.25" customHeight="1">
      <c r="A317" s="240" t="inlineStr">
        <is>
          <t>ASOCIACION DE PRODUCTORES DE PALMITO DE AGUAYTIA</t>
        </is>
      </c>
      <c r="B317" s="240" t="inlineStr">
        <is>
          <t>PALMITO</t>
        </is>
      </c>
      <c r="C317" s="240" t="inlineStr">
        <is>
          <t>PALMITO</t>
        </is>
      </c>
      <c r="D317" s="240" t="inlineStr">
        <is>
          <t>UCAYALI</t>
        </is>
      </c>
      <c r="E317" s="240" t="inlineStr">
        <is>
          <t>250301</t>
        </is>
      </c>
      <c r="F317" s="240" t="inlineStr">
        <is>
          <t>UCAYALI</t>
        </is>
      </c>
      <c r="G317" s="240" t="inlineStr">
        <is>
          <t>PADRE ABAD</t>
        </is>
      </c>
      <c r="H317" s="240" t="inlineStr">
        <is>
          <t>PADRE ABAD</t>
        </is>
      </c>
      <c r="I317" s="241" t="n">
        <v>1</v>
      </c>
      <c r="J317" s="241" t="n">
        <v>1</v>
      </c>
      <c r="K317" s="241" t="n"/>
      <c r="L317" s="241" t="n"/>
      <c r="M317" s="241" t="n"/>
      <c r="N317" s="241" t="n"/>
      <c r="O317" s="241" t="n"/>
      <c r="P317" s="241" t="n"/>
      <c r="Q317" s="241" t="inlineStr">
        <is>
          <t>PAC</t>
        </is>
      </c>
      <c r="R317" s="242">
        <f>IF(I317=1,I$2,"")&amp;IF(J317=1,IF(I317=1,"-","")&amp;J$2,"")&amp;IF(K317=1,IF(OR(J317=1,I317=1),"-","")&amp;K$2,"")&amp;IF(L317=1,IF(OR(K317=1,J317=1,I317=1),"-","")&amp;L$2,"")&amp;IF(M317=1,IF(OR(L317=1,K317=1,J317=1,I317=1),"-","")&amp;M$2,"")&amp;IF(N317=1,IF(OR(M317=1,L317=1,K317=1,J317=1,I317=1),"-","")&amp;N$2,"")&amp;IF(O317=1,IF(OR(N317=1,M317=1,L317=1,K317=1,J317=1,I317=1),"-","")&amp;O$2,"")&amp;IF(P317=1,IF(I317=1," - ",IF(J317=1," - ",IF(K317=1," - ",IF(L317=1," - ",IF(M317=1," - ",IF(N317=1," - ",IF(O317=1," - ","")))))))&amp;P$2,"")</f>
        <v/>
      </c>
      <c r="S317" s="243">
        <f>SUM('b2'!$I317:$P317)</f>
        <v/>
      </c>
      <c r="T317" s="243">
        <f>IF(OR('b2'!$J317=1,'b2'!$K317=1,'b2'!$L317=1,'b2'!$M317=1,'b2'!$N317=1,'b2'!$O317=1,'b2'!$P317=1),"SI","NO")</f>
        <v/>
      </c>
      <c r="U317" s="243">
        <f>IF(OR('b2'!$K317=1,'b2'!$L317=1,'b2'!$M317=1,'b2'!$N317=1,'b2'!$O317=1,'b2'!$P317=1),"SI","NO")</f>
        <v/>
      </c>
      <c r="V317" s="244" t="n">
        <v>27</v>
      </c>
      <c r="W317" s="245" t="n">
        <v>16</v>
      </c>
      <c r="X317" s="245" t="n">
        <v>10</v>
      </c>
      <c r="Y317" s="244" t="n">
        <v>26</v>
      </c>
      <c r="Z317" s="245" t="n">
        <v>0</v>
      </c>
      <c r="AA317" s="245" t="n">
        <v>0</v>
      </c>
      <c r="AB317" s="244" t="n">
        <v>0</v>
      </c>
      <c r="AC317" s="245" t="n">
        <v>0</v>
      </c>
      <c r="AD317" s="245" t="n">
        <v>0</v>
      </c>
      <c r="AE317" s="244" t="n">
        <v>0</v>
      </c>
      <c r="AF317" s="245" t="n">
        <v>0</v>
      </c>
      <c r="AG317" s="245" t="n">
        <v>0</v>
      </c>
      <c r="AH317" s="244" t="n">
        <v>0</v>
      </c>
      <c r="AI317" s="245" t="n">
        <v>0</v>
      </c>
      <c r="AJ317" s="245" t="n">
        <v>0</v>
      </c>
      <c r="AK317" s="244" t="n">
        <v>0</v>
      </c>
      <c r="AL317" s="245" t="n">
        <v>0</v>
      </c>
      <c r="AM317" s="245" t="n">
        <v>0</v>
      </c>
      <c r="AN317" s="244" t="n">
        <v>0</v>
      </c>
      <c r="AO317" s="245" t="n">
        <v>0</v>
      </c>
      <c r="AP317" s="245" t="n">
        <v>0</v>
      </c>
      <c r="AQ317" s="244" t="n">
        <v>0</v>
      </c>
      <c r="AR317" s="244">
        <f>IF('b2'!$AQ317&gt;0,'b2'!$AQ317,IF('b2'!$AN317&gt;0,'b2'!$AN317,IF('b2'!$AK317&gt;0,'b2'!$AK317,IF('b2'!$AH317&gt;0,'b2'!$AH317,IF('b2'!$AE317&gt;0,'b2'!$AE317,IF('b2'!$AB317&gt;0,'b2'!$AB317,IF('b2'!$Y317&gt;0,'b2'!$Y317,IF('b2'!$V317&gt;0,'b2'!$V317," ---"))))))))</f>
        <v/>
      </c>
      <c r="AS317" s="246" t="n">
        <v>0</v>
      </c>
      <c r="AT317" s="246" t="n">
        <v>0</v>
      </c>
      <c r="AU317" s="246" t="n">
        <v>0</v>
      </c>
      <c r="AV317" s="246" t="n">
        <v>0</v>
      </c>
      <c r="AW317" s="246" t="n">
        <v>0</v>
      </c>
      <c r="AX317" s="246" t="n">
        <v>0</v>
      </c>
      <c r="AY317" s="246" t="n">
        <v>0</v>
      </c>
      <c r="AZ317" s="246" t="n">
        <v>0</v>
      </c>
      <c r="BA317" s="246" t="n">
        <v>0</v>
      </c>
      <c r="BB317" s="246" t="n">
        <v>0</v>
      </c>
      <c r="BC317" s="246" t="n">
        <v>0</v>
      </c>
      <c r="BD317" s="246" t="n">
        <v>0</v>
      </c>
      <c r="BE317" s="247" t="n">
        <v>0</v>
      </c>
      <c r="BF317" s="248" t="n">
        <v>0</v>
      </c>
      <c r="BG317" s="248" t="n">
        <v>0</v>
      </c>
      <c r="BH317" s="249" t="n">
        <v>0</v>
      </c>
      <c r="BI317" s="250" t="inlineStr">
        <is>
          <t>#REF!</t>
        </is>
      </c>
      <c r="BJ317" s="251" t="inlineStr">
        <is>
          <t>#REF!</t>
        </is>
      </c>
      <c r="BK317" s="248" t="n">
        <v>0</v>
      </c>
      <c r="BL317" s="248" t="n">
        <v>0</v>
      </c>
      <c r="BM317" s="249" t="n">
        <v>0</v>
      </c>
      <c r="BN317" s="250" t="inlineStr">
        <is>
          <t>#REF!</t>
        </is>
      </c>
      <c r="BO317" s="251" t="inlineStr">
        <is>
          <t>#REF!</t>
        </is>
      </c>
      <c r="BP317" s="248" t="n">
        <v>0</v>
      </c>
      <c r="BQ317" s="248" t="n">
        <v>0</v>
      </c>
      <c r="BR317" s="249" t="n">
        <v>0</v>
      </c>
      <c r="BS317" s="250" t="inlineStr">
        <is>
          <t>#REF!</t>
        </is>
      </c>
      <c r="BT317" s="251">
        <f>'[2]DATA CONSOLIDADA 2018-2025 '!$BR319-'b2'!$BO317</f>
        <v/>
      </c>
      <c r="BU317" s="248" t="n">
        <v>0</v>
      </c>
      <c r="BV317" s="248" t="n">
        <v>0</v>
      </c>
      <c r="BW317" s="249" t="n">
        <v>0</v>
      </c>
      <c r="BX317" s="250" t="inlineStr">
        <is>
          <t>#REF!</t>
        </is>
      </c>
      <c r="BY317" s="251" t="inlineStr">
        <is>
          <t>#REF!</t>
        </is>
      </c>
      <c r="BZ317" s="248" t="n">
        <v>0</v>
      </c>
      <c r="CA317" s="248" t="n">
        <v>0</v>
      </c>
      <c r="CB317" s="249" t="n">
        <v>0</v>
      </c>
      <c r="CC317" s="250" t="inlineStr">
        <is>
          <t>#REF!</t>
        </is>
      </c>
      <c r="CD317" s="251">
        <f>'[2]DATA CONSOLIDADA 2018-2025 '!$CB319-'b2'!$BW317</f>
        <v/>
      </c>
      <c r="CE317" s="253" t="n">
        <v>0</v>
      </c>
      <c r="CF317" s="253" t="n">
        <v>0</v>
      </c>
      <c r="CG317" s="254" t="n">
        <v>0</v>
      </c>
      <c r="CH317" s="250" t="inlineStr">
        <is>
          <t>#REF!</t>
        </is>
      </c>
      <c r="CI317" s="251">
        <f>'[2]DATA CONSOLIDADA 2018-2025 '!$CG319-'b2'!$CB317</f>
        <v/>
      </c>
      <c r="CJ317" s="247" t="inlineStr">
        <is>
          <t>#REF!</t>
        </is>
      </c>
      <c r="CK317" s="247" t="n">
        <v>0</v>
      </c>
      <c r="CL317" s="247" t="n">
        <v>0</v>
      </c>
      <c r="CM317" s="247" t="n">
        <v>0</v>
      </c>
      <c r="CN317" s="247" t="inlineStr">
        <is>
          <t>#REF!</t>
        </is>
      </c>
      <c r="CO317" s="251">
        <f>'[2]DATA CONSOLIDADA 2018-2025 '!$CM319-'b2'!$CG317</f>
        <v/>
      </c>
      <c r="CP317" s="253" t="n">
        <v>0</v>
      </c>
      <c r="CQ317" s="253" t="n">
        <v>0</v>
      </c>
      <c r="CR317" s="253" t="n">
        <v>0</v>
      </c>
      <c r="CS317" s="253" t="n">
        <v>0</v>
      </c>
      <c r="CT317" s="253" t="n">
        <v>0</v>
      </c>
      <c r="CU317" s="253" t="n">
        <v>0</v>
      </c>
      <c r="CV317" s="247" t="n">
        <v>0</v>
      </c>
      <c r="CW317" s="247" t="n">
        <v>0</v>
      </c>
      <c r="CX317" s="247" t="n">
        <v>0</v>
      </c>
      <c r="CY317" s="247" t="n">
        <v>0</v>
      </c>
      <c r="CZ317" s="247" t="n">
        <v>0</v>
      </c>
      <c r="DA317" s="247" t="n">
        <v>0</v>
      </c>
      <c r="DB317" s="247" t="n">
        <v>0</v>
      </c>
      <c r="DC317" s="255" t="n">
        <v>0</v>
      </c>
      <c r="DD317" s="255" t="n">
        <v>0</v>
      </c>
      <c r="DE317" s="255" t="n">
        <v>0</v>
      </c>
      <c r="DF317" s="255" t="n">
        <v>0</v>
      </c>
      <c r="DG317" s="255" t="n">
        <v>0</v>
      </c>
      <c r="DH317" s="255" t="n">
        <v>0</v>
      </c>
      <c r="DI317" s="256" t="n">
        <v>20352266052</v>
      </c>
      <c r="DJ317" s="257" t="inlineStr">
        <is>
          <t>ASOCIACION DE PRODUCTORES DE PALMITO DE AGUAYTIA</t>
        </is>
      </c>
      <c r="DK317" s="257" t="inlineStr">
        <is>
          <t>01 Asociación</t>
        </is>
      </c>
      <c r="DL317" s="258" t="n"/>
      <c r="DM317" s="258" t="n"/>
      <c r="DN317" s="258" t="n"/>
      <c r="DO317" s="258" t="n"/>
      <c r="DP317" s="258" t="n"/>
      <c r="DQ317" s="258" t="n"/>
      <c r="DR317" s="258" t="n"/>
      <c r="DS317" s="258" t="n"/>
      <c r="DT317" s="258" t="n"/>
      <c r="DU317" s="258" t="n"/>
      <c r="DV317" s="258" t="n"/>
      <c r="DW317" s="258" t="n"/>
      <c r="DX317" s="258" t="n"/>
      <c r="DY317" s="258" t="n"/>
      <c r="DZ317" s="258" t="n"/>
      <c r="EA317" s="258" t="n"/>
      <c r="EB317" s="258" t="n"/>
      <c r="EC317" s="258" t="n"/>
      <c r="ED317" s="258" t="n"/>
      <c r="EE317" s="258" t="n"/>
    </row>
    <row r="318" hidden="1" ht="47.25" customHeight="1">
      <c r="A318" s="240" t="inlineStr">
        <is>
          <t>ASOCIACION DE PRODUCTORES ECOLOGICOS EL PIMENTAL</t>
        </is>
      </c>
      <c r="B318" s="240" t="inlineStr">
        <is>
          <t>CAPSICUMS</t>
        </is>
      </c>
      <c r="C318" s="240" t="inlineStr">
        <is>
          <t>CAPSICUMS</t>
        </is>
      </c>
      <c r="D318" s="240" t="inlineStr">
        <is>
          <t>UCAYALI</t>
        </is>
      </c>
      <c r="E318" s="240" t="inlineStr">
        <is>
          <t>250102</t>
        </is>
      </c>
      <c r="F318" s="240" t="inlineStr">
        <is>
          <t>UCAYALI</t>
        </is>
      </c>
      <c r="G318" s="240" t="inlineStr">
        <is>
          <t>CORONEL PORTILLO</t>
        </is>
      </c>
      <c r="H318" s="240" t="inlineStr">
        <is>
          <t>CAMPOVERDE</t>
        </is>
      </c>
      <c r="I318" s="241" t="n">
        <v>1</v>
      </c>
      <c r="J318" s="241" t="n">
        <v>1</v>
      </c>
      <c r="K318" s="241" t="n"/>
      <c r="L318" s="241" t="n">
        <v>1</v>
      </c>
      <c r="M318" s="241" t="n"/>
      <c r="N318" s="241" t="n"/>
      <c r="O318" s="241" t="n"/>
      <c r="P318" s="241" t="n"/>
      <c r="Q318" s="241" t="inlineStr">
        <is>
          <t>PAC</t>
        </is>
      </c>
      <c r="R318" s="242">
        <f>IF(I318=1,I$2,"")&amp;IF(J318=1,IF(I318=1,"-","")&amp;J$2,"")&amp;IF(K318=1,IF(OR(J318=1,I318=1),"-","")&amp;K$2,"")&amp;IF(L318=1,IF(OR(K318=1,J318=1,I318=1),"-","")&amp;L$2,"")&amp;IF(M318=1,IF(OR(L318=1,K318=1,J318=1,I318=1),"-","")&amp;M$2,"")&amp;IF(N318=1,IF(OR(M318=1,L318=1,K318=1,J318=1,I318=1),"-","")&amp;N$2,"")&amp;IF(O318=1,IF(OR(N318=1,M318=1,L318=1,K318=1,J318=1,I318=1),"-","")&amp;O$2,"")&amp;IF(P318=1,IF(I318=1," - ",IF(J318=1," - ",IF(K318=1," - ",IF(L318=1," - ",IF(M318=1," - ",IF(N318=1," - ",IF(O318=1," - ","")))))))&amp;P$2,"")</f>
        <v/>
      </c>
      <c r="S318" s="243">
        <f>SUM('b2'!$I318:$P318)</f>
        <v/>
      </c>
      <c r="T318" s="243">
        <f>IF(OR('b2'!$J318=1,'b2'!$K318=1,'b2'!$L318=1,'b2'!$M318=1,'b2'!$N318=1,'b2'!$O318=1,'b2'!$P318=1),"SI","NO")</f>
        <v/>
      </c>
      <c r="U318" s="243">
        <f>IF(OR('b2'!$K318=1,'b2'!$L318=1,'b2'!$M318=1,'b2'!$N318=1,'b2'!$O318=1,'b2'!$P318=1),"SI","NO")</f>
        <v/>
      </c>
      <c r="V318" s="244" t="n">
        <v>30</v>
      </c>
      <c r="W318" s="245" t="n">
        <v>15</v>
      </c>
      <c r="X318" s="245" t="n">
        <v>15</v>
      </c>
      <c r="Y318" s="244" t="n">
        <v>30</v>
      </c>
      <c r="Z318" s="245" t="n">
        <v>0</v>
      </c>
      <c r="AA318" s="245" t="n">
        <v>0</v>
      </c>
      <c r="AB318" s="244" t="n">
        <v>0</v>
      </c>
      <c r="AC318" s="245" t="n">
        <v>12</v>
      </c>
      <c r="AD318" s="245" t="n">
        <v>14</v>
      </c>
      <c r="AE318" s="244" t="n">
        <v>26</v>
      </c>
      <c r="AF318" s="245" t="n">
        <v>0</v>
      </c>
      <c r="AG318" s="245" t="n">
        <v>0</v>
      </c>
      <c r="AH318" s="244" t="n">
        <v>0</v>
      </c>
      <c r="AI318" s="245" t="n">
        <v>0</v>
      </c>
      <c r="AJ318" s="245" t="n">
        <v>0</v>
      </c>
      <c r="AK318" s="244" t="n">
        <v>0</v>
      </c>
      <c r="AL318" s="245" t="n">
        <v>0</v>
      </c>
      <c r="AM318" s="245" t="n">
        <v>0</v>
      </c>
      <c r="AN318" s="244" t="n">
        <v>0</v>
      </c>
      <c r="AO318" s="245" t="n">
        <v>0</v>
      </c>
      <c r="AP318" s="245" t="n">
        <v>0</v>
      </c>
      <c r="AQ318" s="244" t="n">
        <v>0</v>
      </c>
      <c r="AR318" s="244">
        <f>IF('b2'!$AQ318&gt;0,'b2'!$AQ318,IF('b2'!$AN318&gt;0,'b2'!$AN318,IF('b2'!$AK318&gt;0,'b2'!$AK318,IF('b2'!$AH318&gt;0,'b2'!$AH318,IF('b2'!$AE318&gt;0,'b2'!$AE318,IF('b2'!$AB318&gt;0,'b2'!$AB318,IF('b2'!$Y318&gt;0,'b2'!$Y318,IF('b2'!$V318&gt;0,'b2'!$V318," ---"))))))))</f>
        <v/>
      </c>
      <c r="AS318" s="246" t="n">
        <v>0</v>
      </c>
      <c r="AT318" s="246" t="n">
        <v>0</v>
      </c>
      <c r="AU318" s="246" t="n">
        <v>30</v>
      </c>
      <c r="AV318" s="246" t="n">
        <v>0</v>
      </c>
      <c r="AW318" s="246" t="n">
        <v>0</v>
      </c>
      <c r="AX318" s="246" t="n">
        <v>0</v>
      </c>
      <c r="AY318" s="246" t="n">
        <v>0</v>
      </c>
      <c r="AZ318" s="246" t="n">
        <v>0</v>
      </c>
      <c r="BA318" s="246" t="n">
        <v>0</v>
      </c>
      <c r="BB318" s="246" t="n">
        <v>0</v>
      </c>
      <c r="BC318" s="246" t="n">
        <v>0</v>
      </c>
      <c r="BD318" s="246" t="n">
        <v>0</v>
      </c>
      <c r="BE318" s="247" t="n">
        <v>0</v>
      </c>
      <c r="BF318" s="248" t="n">
        <v>0</v>
      </c>
      <c r="BG318" s="248" t="n">
        <v>0</v>
      </c>
      <c r="BH318" s="249" t="n">
        <v>0</v>
      </c>
      <c r="BI318" s="250" t="inlineStr">
        <is>
          <t>#REF!</t>
        </is>
      </c>
      <c r="BJ318" s="251" t="inlineStr">
        <is>
          <t>#REF!</t>
        </is>
      </c>
      <c r="BK318" s="248" t="n">
        <v>0</v>
      </c>
      <c r="BL318" s="248" t="n">
        <v>0</v>
      </c>
      <c r="BM318" s="249" t="n">
        <v>0</v>
      </c>
      <c r="BN318" s="250" t="inlineStr">
        <is>
          <t>#REF!</t>
        </is>
      </c>
      <c r="BO318" s="251" t="inlineStr">
        <is>
          <t>#REF!</t>
        </is>
      </c>
      <c r="BP318" s="248" t="n">
        <v>960</v>
      </c>
      <c r="BQ318" s="248" t="n">
        <v>0</v>
      </c>
      <c r="BR318" s="249" t="n">
        <v>960</v>
      </c>
      <c r="BS318" s="250" t="inlineStr">
        <is>
          <t>#REF!</t>
        </is>
      </c>
      <c r="BT318" s="251">
        <f>'[2]DATA CONSOLIDADA 2018-2025 '!$BR320-'b2'!$BO318</f>
        <v/>
      </c>
      <c r="BU318" s="248" t="n">
        <v>0</v>
      </c>
      <c r="BV318" s="248" t="n">
        <v>0</v>
      </c>
      <c r="BW318" s="249" t="n">
        <v>0</v>
      </c>
      <c r="BX318" s="250" t="inlineStr">
        <is>
          <t>#REF!</t>
        </is>
      </c>
      <c r="BY318" s="251" t="inlineStr">
        <is>
          <t>#REF!</t>
        </is>
      </c>
      <c r="BZ318" s="248" t="n">
        <v>0</v>
      </c>
      <c r="CA318" s="248" t="n">
        <v>0</v>
      </c>
      <c r="CB318" s="249" t="n">
        <v>0</v>
      </c>
      <c r="CC318" s="250" t="inlineStr">
        <is>
          <t>#REF!</t>
        </is>
      </c>
      <c r="CD318" s="251">
        <f>'[2]DATA CONSOLIDADA 2018-2025 '!$CB320-'b2'!$BW318</f>
        <v/>
      </c>
      <c r="CE318" s="253" t="n">
        <v>0</v>
      </c>
      <c r="CF318" s="253" t="n">
        <v>0</v>
      </c>
      <c r="CG318" s="254" t="n">
        <v>0</v>
      </c>
      <c r="CH318" s="250" t="inlineStr">
        <is>
          <t>#REF!</t>
        </is>
      </c>
      <c r="CI318" s="251">
        <f>'[2]DATA CONSOLIDADA 2018-2025 '!$CG320-'b2'!$CB318</f>
        <v/>
      </c>
      <c r="CJ318" s="247" t="inlineStr">
        <is>
          <t>#REF!</t>
        </is>
      </c>
      <c r="CK318" s="247" t="n">
        <v>0</v>
      </c>
      <c r="CL318" s="247" t="n">
        <v>0</v>
      </c>
      <c r="CM318" s="247" t="n">
        <v>0</v>
      </c>
      <c r="CN318" s="247" t="inlineStr">
        <is>
          <t>#REF!</t>
        </is>
      </c>
      <c r="CO318" s="251">
        <f>'[2]DATA CONSOLIDADA 2018-2025 '!$CM320-'b2'!$CG318</f>
        <v/>
      </c>
      <c r="CP318" s="253" t="n">
        <v>0</v>
      </c>
      <c r="CQ318" s="253" t="n">
        <v>0</v>
      </c>
      <c r="CR318" s="253" t="n">
        <v>0</v>
      </c>
      <c r="CS318" s="253" t="n">
        <v>0</v>
      </c>
      <c r="CT318" s="253" t="n">
        <v>0</v>
      </c>
      <c r="CU318" s="253" t="n">
        <v>0</v>
      </c>
      <c r="CV318" s="247" t="n">
        <v>0</v>
      </c>
      <c r="CW318" s="247" t="n">
        <v>0</v>
      </c>
      <c r="CX318" s="247" t="n">
        <v>0</v>
      </c>
      <c r="CY318" s="247" t="n">
        <v>0</v>
      </c>
      <c r="CZ318" s="247" t="n">
        <v>0</v>
      </c>
      <c r="DA318" s="247" t="n">
        <v>0</v>
      </c>
      <c r="DB318" s="247" t="n">
        <v>0</v>
      </c>
      <c r="DC318" s="255" t="n">
        <v>0</v>
      </c>
      <c r="DD318" s="255" t="n">
        <v>0</v>
      </c>
      <c r="DE318" s="255" t="n">
        <v>0</v>
      </c>
      <c r="DF318" s="255" t="n">
        <v>0</v>
      </c>
      <c r="DG318" s="255" t="n">
        <v>0</v>
      </c>
      <c r="DH318" s="255" t="n">
        <v>0</v>
      </c>
      <c r="DI318" s="256" t="n">
        <v>20393576660</v>
      </c>
      <c r="DJ318" s="257" t="inlineStr">
        <is>
          <t>ASOCIACION DE PRODUCTORES ECOLOGICOS EL PIMENTAL</t>
        </is>
      </c>
      <c r="DK318" s="257" t="inlineStr">
        <is>
          <t>01 Asociación</t>
        </is>
      </c>
      <c r="DL318" s="258" t="n"/>
      <c r="DM318" s="258" t="n"/>
      <c r="DN318" s="258" t="n"/>
      <c r="DO318" s="258" t="n"/>
      <c r="DP318" s="258" t="n"/>
      <c r="DQ318" s="258" t="n"/>
      <c r="DR318" s="258" t="n"/>
      <c r="DS318" s="258" t="n"/>
      <c r="DT318" s="258" t="n"/>
      <c r="DU318" s="258" t="n"/>
      <c r="DV318" s="258" t="n"/>
      <c r="DW318" s="258" t="n"/>
      <c r="DX318" s="258" t="n"/>
      <c r="DY318" s="258" t="n"/>
      <c r="DZ318" s="258" t="n"/>
      <c r="EA318" s="258" t="n"/>
      <c r="EB318" s="258" t="n"/>
      <c r="EC318" s="258" t="n"/>
      <c r="ED318" s="258" t="n"/>
      <c r="EE318" s="258" t="n"/>
    </row>
    <row r="319" ht="47.25" customHeight="1">
      <c r="A319" s="240" t="inlineStr">
        <is>
          <t>COOPERATIVA AGRARIA CACAOTERA PUERTO INCA</t>
        </is>
      </c>
      <c r="B319" s="240" t="inlineStr">
        <is>
          <t>CACAO</t>
        </is>
      </c>
      <c r="C319" s="240" t="inlineStr">
        <is>
          <t>CACAO</t>
        </is>
      </c>
      <c r="D319" s="240" t="inlineStr">
        <is>
          <t>HUANUCO</t>
        </is>
      </c>
      <c r="E319" s="240" t="inlineStr">
        <is>
          <t>100901</t>
        </is>
      </c>
      <c r="F319" s="240" t="inlineStr">
        <is>
          <t>HUANUCO</t>
        </is>
      </c>
      <c r="G319" s="240" t="inlineStr">
        <is>
          <t>PUERTO INCA</t>
        </is>
      </c>
      <c r="H319" s="240" t="inlineStr">
        <is>
          <t>PUERTO INCA</t>
        </is>
      </c>
      <c r="I319" s="241" t="n">
        <v>1</v>
      </c>
      <c r="J319" s="241" t="n">
        <v>1</v>
      </c>
      <c r="K319" s="241" t="n"/>
      <c r="L319" s="241" t="n"/>
      <c r="M319" s="241" t="n"/>
      <c r="N319" s="241" t="n"/>
      <c r="O319" s="241" t="n"/>
      <c r="P319" s="241" t="n"/>
      <c r="Q319" s="241" t="inlineStr">
        <is>
          <t>PAC</t>
        </is>
      </c>
      <c r="R319" s="242">
        <f>IF(I319=1,I$2,"")&amp;IF(J319=1,IF(I319=1,"-","")&amp;J$2,"")&amp;IF(K319=1,IF(OR(J319=1,I319=1),"-","")&amp;K$2,"")&amp;IF(L319=1,IF(OR(K319=1,J319=1,I319=1),"-","")&amp;L$2,"")&amp;IF(M319=1,IF(OR(L319=1,K319=1,J319=1,I319=1),"-","")&amp;M$2,"")&amp;IF(N319=1,IF(OR(M319=1,L319=1,K319=1,J319=1,I319=1),"-","")&amp;N$2,"")&amp;IF(O319=1,IF(OR(N319=1,M319=1,L319=1,K319=1,J319=1,I319=1),"-","")&amp;O$2,"")&amp;IF(P319=1,IF(I319=1," - ",IF(J319=1," - ",IF(K319=1," - ",IF(L319=1," - ",IF(M319=1," - ",IF(N319=1," - ",IF(O319=1," - ","")))))))&amp;P$2,"")</f>
        <v/>
      </c>
      <c r="S319" s="243">
        <f>SUM('b2'!$I319:$P319)</f>
        <v/>
      </c>
      <c r="T319" s="243">
        <f>IF(OR('b2'!$J319=1,'b2'!$K319=1,'b2'!$L319=1,'b2'!$M319=1,'b2'!$N319=1,'b2'!$O319=1,'b2'!$P319=1),"SI","NO")</f>
        <v/>
      </c>
      <c r="U319" s="243">
        <f>IF(OR('b2'!$K319=1,'b2'!$L319=1,'b2'!$M319=1,'b2'!$N319=1,'b2'!$O319=1,'b2'!$P319=1),"SI","NO")</f>
        <v/>
      </c>
      <c r="V319" s="244" t="n">
        <v>86</v>
      </c>
      <c r="W319" s="245" t="n">
        <v>101</v>
      </c>
      <c r="X319" s="245" t="n">
        <v>20</v>
      </c>
      <c r="Y319" s="244" t="n">
        <v>121</v>
      </c>
      <c r="Z319" s="245" t="n">
        <v>0</v>
      </c>
      <c r="AA319" s="245" t="n">
        <v>0</v>
      </c>
      <c r="AB319" s="244" t="n">
        <v>0</v>
      </c>
      <c r="AC319" s="245" t="n">
        <v>0</v>
      </c>
      <c r="AD319" s="245" t="n">
        <v>0</v>
      </c>
      <c r="AE319" s="244" t="n">
        <v>0</v>
      </c>
      <c r="AF319" s="245" t="n">
        <v>0</v>
      </c>
      <c r="AG319" s="245" t="n">
        <v>0</v>
      </c>
      <c r="AH319" s="244" t="n">
        <v>0</v>
      </c>
      <c r="AI319" s="245" t="n">
        <v>0</v>
      </c>
      <c r="AJ319" s="245" t="n">
        <v>0</v>
      </c>
      <c r="AK319" s="244" t="n">
        <v>0</v>
      </c>
      <c r="AL319" s="245" t="n">
        <v>0</v>
      </c>
      <c r="AM319" s="245" t="n">
        <v>0</v>
      </c>
      <c r="AN319" s="244" t="n">
        <v>0</v>
      </c>
      <c r="AO319" s="245" t="n">
        <v>0</v>
      </c>
      <c r="AP319" s="245" t="n">
        <v>0</v>
      </c>
      <c r="AQ319" s="244" t="n">
        <v>0</v>
      </c>
      <c r="AR319" s="244">
        <f>IF('b2'!$AQ319&gt;0,'b2'!$AQ319,IF('b2'!$AN319&gt;0,'b2'!$AN319,IF('b2'!$AK319&gt;0,'b2'!$AK319,IF('b2'!$AH319&gt;0,'b2'!$AH319,IF('b2'!$AE319&gt;0,'b2'!$AE319,IF('b2'!$AB319&gt;0,'b2'!$AB319,IF('b2'!$Y319&gt;0,'b2'!$Y319,IF('b2'!$V319&gt;0,'b2'!$V319," ---"))))))))</f>
        <v/>
      </c>
      <c r="AS319" s="246" t="n">
        <v>0</v>
      </c>
      <c r="AT319" s="246" t="n">
        <v>0</v>
      </c>
      <c r="AU319" s="246" t="n">
        <v>0</v>
      </c>
      <c r="AV319" s="246" t="n">
        <v>0</v>
      </c>
      <c r="AW319" s="246" t="n">
        <v>0</v>
      </c>
      <c r="AX319" s="246" t="n">
        <v>0</v>
      </c>
      <c r="AY319" s="246" t="n">
        <v>0</v>
      </c>
      <c r="AZ319" s="246" t="n">
        <v>0</v>
      </c>
      <c r="BA319" s="246" t="n">
        <v>0</v>
      </c>
      <c r="BB319" s="246" t="n">
        <v>0</v>
      </c>
      <c r="BC319" s="246" t="n">
        <v>0</v>
      </c>
      <c r="BD319" s="246" t="n">
        <v>0</v>
      </c>
      <c r="BE319" s="247" t="n">
        <v>0</v>
      </c>
      <c r="BF319" s="248" t="n">
        <v>133603.4</v>
      </c>
      <c r="BG319" s="248" t="n">
        <v>0</v>
      </c>
      <c r="BH319" s="249" t="n">
        <v>133603.4</v>
      </c>
      <c r="BI319" s="250">
        <f>IF('[2]DATA CONSOLIDADA 2018-2025 '!$BH149&gt;'[2]DATA CONSOLIDADA 2018-2025 '!$AN149,"Incremento",IF('[2]DATA CONSOLIDADA 2018-2025 '!$AN149='[2]DATA CONSOLIDADA 2018-2025 '!$BH149,"Sin incremento",IF('[2]DATA CONSOLIDADA 2018-2025 '!$BH149&lt;'[2]DATA CONSOLIDADA 2018-2025 '!$AN149,"Disminución"," ---")))</f>
        <v/>
      </c>
      <c r="BJ319" s="251">
        <f>'[2]DATA CONSOLIDADA 2018-2025 '!$BH149-'[2]DATA CONSOLIDADA 2018-2025 '!$BE149</f>
        <v/>
      </c>
      <c r="BK319" s="248" t="n">
        <v>0</v>
      </c>
      <c r="BL319" s="248" t="n">
        <v>0</v>
      </c>
      <c r="BM319" s="249" t="n">
        <v>0</v>
      </c>
      <c r="BN319" s="250">
        <f>IF('[2]DATA CONSOLIDADA 2018-2025 '!$BM149&gt;'[2]DATA CONSOLIDADA 2018-2025 '!$BH149,"Incremento",IF('[2]DATA CONSOLIDADA 2018-2025 '!$BH149='[2]DATA CONSOLIDADA 2018-2025 '!$BM149,"Sin incremento",IF('[2]DATA CONSOLIDADA 2018-2025 '!$BM149&lt;'[2]DATA CONSOLIDADA 2018-2025 '!$BH149,"Disminución"," ---")))</f>
        <v/>
      </c>
      <c r="BO319" s="251">
        <f>'[2]DATA CONSOLIDADA 2018-2025 '!$BM149-'[2]DATA CONSOLIDADA 2018-2025 '!$BH149</f>
        <v/>
      </c>
      <c r="BP319" s="248" t="n">
        <v>0</v>
      </c>
      <c r="BQ319" s="248" t="n">
        <v>0</v>
      </c>
      <c r="BR319" s="249" t="n">
        <v>0</v>
      </c>
      <c r="BS319" s="250">
        <f>IF('[2]DATA CONSOLIDADA 2018-2025 '!$BR149&gt;'[2]DATA CONSOLIDADA 2018-2025 '!$BM149,"Incremento",IF('[2]DATA CONSOLIDADA 2018-2025 '!$BM149='[2]DATA CONSOLIDADA 2018-2025 '!$BR149,"Sin incremento",IF('[2]DATA CONSOLIDADA 2018-2025 '!$BR149&lt;'[2]DATA CONSOLIDADA 2018-2025 '!$BM149,"Disminución"," ---")))</f>
        <v/>
      </c>
      <c r="BT319" s="251">
        <f>'[2]DATA CONSOLIDADA 2018-2025 '!$BR321-'b2'!$BO319</f>
        <v/>
      </c>
      <c r="BU319" s="248" t="n">
        <v>0</v>
      </c>
      <c r="BV319" s="248" t="n">
        <v>0</v>
      </c>
      <c r="BW319" s="249" t="n">
        <v>0</v>
      </c>
      <c r="BX319" s="250">
        <f>IF('[2]DATA CONSOLIDADA 2018-2025 '!$BW149&gt;'[2]DATA CONSOLIDADA 2018-2025 '!$BR149,"Incremento",IF('[2]DATA CONSOLIDADA 2018-2025 '!$BR149='[2]DATA CONSOLIDADA 2018-2025 '!$BW149,"Sin incremento",IF('[2]DATA CONSOLIDADA 2018-2025 '!$BW149&lt;'[2]DATA CONSOLIDADA 2018-2025 '!$BR149,"Disminución"," ---")))</f>
        <v/>
      </c>
      <c r="BY319" s="251">
        <f>'[2]DATA CONSOLIDADA 2018-2025 '!$BW149-'[2]DATA CONSOLIDADA 2018-2025 '!$BR149</f>
        <v/>
      </c>
      <c r="BZ319" s="248" t="n">
        <v>0</v>
      </c>
      <c r="CA319" s="248" t="n">
        <v>0</v>
      </c>
      <c r="CB319" s="249" t="n">
        <v>0</v>
      </c>
      <c r="CC319" s="250">
        <f>IF('[2]DATA CONSOLIDADA 2018-2025 '!$CB149&gt;'[2]DATA CONSOLIDADA 2018-2025 '!$BW149,"Incremento",IF('[2]DATA CONSOLIDADA 2018-2025 '!$BW149='[2]DATA CONSOLIDADA 2018-2025 '!$CB149,"Sin incremento",IF('[2]DATA CONSOLIDADA 2018-2025 '!$CB149&lt;'[2]DATA CONSOLIDADA 2018-2025 '!$BW149,"Disminución"," ---")))</f>
        <v/>
      </c>
      <c r="CD319" s="251">
        <f>'[2]DATA CONSOLIDADA 2018-2025 '!$CB321-'b2'!$BW319</f>
        <v/>
      </c>
      <c r="CE319" s="253" t="n">
        <v>0</v>
      </c>
      <c r="CF319" s="253" t="n">
        <v>0</v>
      </c>
      <c r="CG319" s="254" t="n">
        <v>0</v>
      </c>
      <c r="CH319" s="250">
        <f>IF('[2]DATA CONSOLIDADA 2018-2025 '!$CG149&gt;'[2]DATA CONSOLIDADA 2018-2025 '!$CB149,"Incremento",IF('[2]DATA CONSOLIDADA 2018-2025 '!$CB149='[2]DATA CONSOLIDADA 2018-2025 '!$CG149,"Sin incremento",IF('[2]DATA CONSOLIDADA 2018-2025 '!$CG149&lt;'[2]DATA CONSOLIDADA 2018-2025 '!$CB149,"Disminución"," ---")))</f>
        <v/>
      </c>
      <c r="CI319" s="251">
        <f>'[2]DATA CONSOLIDADA 2018-2025 '!$CG321-'b2'!$CB319</f>
        <v/>
      </c>
      <c r="CJ319" s="247" t="inlineStr">
        <is>
          <t>#REF!</t>
        </is>
      </c>
      <c r="CK319" s="247" t="n">
        <v>0</v>
      </c>
      <c r="CL319" s="247" t="n">
        <v>0</v>
      </c>
      <c r="CM319" s="247" t="n">
        <v>0</v>
      </c>
      <c r="CN319" s="247" t="inlineStr">
        <is>
          <t>#REF!</t>
        </is>
      </c>
      <c r="CO319" s="251">
        <f>'[2]DATA CONSOLIDADA 2018-2025 '!$CM321-'b2'!$CG319</f>
        <v/>
      </c>
      <c r="CP319" s="253" t="n">
        <v>0</v>
      </c>
      <c r="CQ319" s="253" t="n">
        <v>0</v>
      </c>
      <c r="CR319" s="253" t="n">
        <v>0</v>
      </c>
      <c r="CS319" s="253" t="n">
        <v>0</v>
      </c>
      <c r="CT319" s="253" t="n">
        <v>0</v>
      </c>
      <c r="CU319" s="253" t="n">
        <v>0</v>
      </c>
      <c r="CV319" s="247" t="n">
        <v>0</v>
      </c>
      <c r="CW319" s="247" t="n">
        <v>0</v>
      </c>
      <c r="CX319" s="247" t="n">
        <v>0</v>
      </c>
      <c r="CY319" s="247" t="n">
        <v>0</v>
      </c>
      <c r="CZ319" s="247" t="n">
        <v>0</v>
      </c>
      <c r="DA319" s="247" t="n">
        <v>0</v>
      </c>
      <c r="DB319" s="247" t="n">
        <v>0</v>
      </c>
      <c r="DC319" s="255" t="n">
        <v>0</v>
      </c>
      <c r="DD319" s="255" t="n">
        <v>0</v>
      </c>
      <c r="DE319" s="255" t="n">
        <v>0</v>
      </c>
      <c r="DF319" s="255" t="n">
        <v>0</v>
      </c>
      <c r="DG319" s="255" t="n">
        <v>0</v>
      </c>
      <c r="DH319" s="255" t="n">
        <v>0</v>
      </c>
      <c r="DI319" s="256" t="n">
        <v>20573049102</v>
      </c>
      <c r="DJ319" s="257" t="inlineStr">
        <is>
          <t>COOPERATIVA AGRARIA CACAOTERA PUERTO INCA</t>
        </is>
      </c>
      <c r="DK319" s="257" t="inlineStr">
        <is>
          <t>02 Cooperativa</t>
        </is>
      </c>
      <c r="DL319" s="258" t="n"/>
      <c r="DM319" s="258" t="n"/>
      <c r="DN319" s="258" t="n"/>
      <c r="DO319" s="258" t="n"/>
      <c r="DP319" s="258" t="n"/>
      <c r="DQ319" s="258" t="n"/>
      <c r="DR319" s="258" t="n"/>
      <c r="DS319" s="258" t="n"/>
      <c r="DT319" s="258" t="n"/>
      <c r="DU319" s="258" t="n"/>
      <c r="DV319" s="258" t="n"/>
      <c r="DW319" s="258" t="n"/>
      <c r="DX319" s="258" t="n"/>
      <c r="DY319" s="258" t="n"/>
      <c r="DZ319" s="258" t="n"/>
      <c r="EA319" s="258" t="n"/>
      <c r="EB319" s="258" t="n"/>
      <c r="EC319" s="258" t="n"/>
      <c r="ED319" s="258" t="n"/>
      <c r="EE319" s="258" t="n"/>
    </row>
    <row r="320" ht="47.25" customHeight="1">
      <c r="A320" s="240" t="inlineStr">
        <is>
          <t>COOPERATIVA AGRARIA ASCAH</t>
        </is>
      </c>
      <c r="B320" s="240" t="inlineStr">
        <is>
          <t>CACAO</t>
        </is>
      </c>
      <c r="C320" s="240" t="inlineStr">
        <is>
          <t>CACAO</t>
        </is>
      </c>
      <c r="D320" s="240" t="inlineStr">
        <is>
          <t>UCAYALI</t>
        </is>
      </c>
      <c r="E320" s="240" t="inlineStr">
        <is>
          <t>250301</t>
        </is>
      </c>
      <c r="F320" s="240" t="inlineStr">
        <is>
          <t>UCAYALI</t>
        </is>
      </c>
      <c r="G320" s="240" t="inlineStr">
        <is>
          <t>PADRE ABAD</t>
        </is>
      </c>
      <c r="H320" s="240" t="inlineStr">
        <is>
          <t>PADRE ABAD</t>
        </is>
      </c>
      <c r="I320" s="241" t="n"/>
      <c r="J320" s="241" t="n">
        <v>1</v>
      </c>
      <c r="K320" s="241" t="n">
        <v>1</v>
      </c>
      <c r="L320" s="241" t="n"/>
      <c r="M320" s="241" t="n"/>
      <c r="N320" s="241" t="n"/>
      <c r="O320" s="241" t="n"/>
      <c r="P320" s="241" t="n"/>
      <c r="Q320" s="241" t="inlineStr">
        <is>
          <t>PAC</t>
        </is>
      </c>
      <c r="R320" s="242">
        <f>IF(I320=1,I$2,"")&amp;IF(J320=1,IF(I320=1,"-","")&amp;J$2,"")&amp;IF(K320=1,IF(OR(J320=1,I320=1),"-","")&amp;K$2,"")&amp;IF(L320=1,IF(OR(K320=1,J320=1,I320=1),"-","")&amp;L$2,"")&amp;IF(M320=1,IF(OR(L320=1,K320=1,J320=1,I320=1),"-","")&amp;M$2,"")&amp;IF(N320=1,IF(OR(M320=1,L320=1,K320=1,J320=1,I320=1),"-","")&amp;N$2,"")&amp;IF(O320=1,IF(OR(N320=1,M320=1,L320=1,K320=1,J320=1,I320=1),"-","")&amp;O$2,"")&amp;IF(P320=1,IF(I320=1," - ",IF(J320=1," - ",IF(K320=1," - ",IF(L320=1," - ",IF(M320=1," - ",IF(N320=1," - ",IF(O320=1," - ","")))))))&amp;P$2,"")</f>
        <v/>
      </c>
      <c r="S320" s="243">
        <f>SUM('b2'!$I320:$P320)</f>
        <v/>
      </c>
      <c r="T320" s="243">
        <f>IF(OR('b2'!$J320=1,'b2'!$K320=1,'b2'!$L320=1,'b2'!$M320=1,'b2'!$N320=1,'b2'!$O320=1,'b2'!$P320=1),"SI","NO")</f>
        <v/>
      </c>
      <c r="U320" s="243">
        <f>IF(OR('b2'!$K320=1,'b2'!$L320=1,'b2'!$M320=1,'b2'!$N320=1,'b2'!$O320=1,'b2'!$P320=1),"SI","NO")</f>
        <v/>
      </c>
      <c r="V320" s="244" t="n">
        <v>0</v>
      </c>
      <c r="W320" s="245" t="n">
        <v>17</v>
      </c>
      <c r="X320" s="245" t="n">
        <v>8</v>
      </c>
      <c r="Y320" s="244" t="n">
        <v>25</v>
      </c>
      <c r="Z320" s="245" t="n">
        <v>12</v>
      </c>
      <c r="AA320" s="245" t="n">
        <v>11</v>
      </c>
      <c r="AB320" s="244" t="n">
        <v>23</v>
      </c>
      <c r="AC320" s="245" t="n">
        <v>0</v>
      </c>
      <c r="AD320" s="245" t="n">
        <v>0</v>
      </c>
      <c r="AE320" s="244" t="n">
        <v>0</v>
      </c>
      <c r="AF320" s="245" t="n">
        <v>0</v>
      </c>
      <c r="AG320" s="245" t="n">
        <v>0</v>
      </c>
      <c r="AH320" s="244" t="n">
        <v>0</v>
      </c>
      <c r="AI320" s="245" t="n">
        <v>0</v>
      </c>
      <c r="AJ320" s="245" t="n">
        <v>0</v>
      </c>
      <c r="AK320" s="244" t="n">
        <v>0</v>
      </c>
      <c r="AL320" s="245" t="n">
        <v>0</v>
      </c>
      <c r="AM320" s="245" t="n">
        <v>0</v>
      </c>
      <c r="AN320" s="244" t="n">
        <v>0</v>
      </c>
      <c r="AO320" s="245" t="n">
        <v>0</v>
      </c>
      <c r="AP320" s="245" t="n">
        <v>0</v>
      </c>
      <c r="AQ320" s="244" t="n">
        <v>0</v>
      </c>
      <c r="AR320" s="244">
        <f>IF('b2'!$AQ320&gt;0,'b2'!$AQ320,IF('b2'!$AN320&gt;0,'b2'!$AN320,IF('b2'!$AK320&gt;0,'b2'!$AK320,IF('b2'!$AH320&gt;0,'b2'!$AH320,IF('b2'!$AE320&gt;0,'b2'!$AE320,IF('b2'!$AB320&gt;0,'b2'!$AB320,IF('b2'!$Y320&gt;0,'b2'!$Y320,IF('b2'!$V320&gt;0,'b2'!$V320," ---"))))))))</f>
        <v/>
      </c>
      <c r="AS320" s="246" t="n">
        <v>0</v>
      </c>
      <c r="AT320" s="246" t="n">
        <v>0</v>
      </c>
      <c r="AU320" s="246" t="n">
        <v>0</v>
      </c>
      <c r="AV320" s="246" t="n">
        <v>0</v>
      </c>
      <c r="AW320" s="246" t="n">
        <v>0</v>
      </c>
      <c r="AX320" s="246" t="n">
        <v>0</v>
      </c>
      <c r="AY320" s="246" t="n">
        <v>0</v>
      </c>
      <c r="AZ320" s="246" t="n">
        <v>0</v>
      </c>
      <c r="BA320" s="246" t="n">
        <v>0</v>
      </c>
      <c r="BB320" s="246" t="n">
        <v>0</v>
      </c>
      <c r="BC320" s="246" t="n">
        <v>0</v>
      </c>
      <c r="BD320" s="246" t="n">
        <v>0</v>
      </c>
      <c r="BE320" s="247" t="n">
        <v>0</v>
      </c>
      <c r="BF320" s="248" t="n">
        <v>11460.9</v>
      </c>
      <c r="BG320" s="248" t="n">
        <v>0</v>
      </c>
      <c r="BH320" s="249" t="n">
        <v>11460.9</v>
      </c>
      <c r="BI320" s="250" t="inlineStr">
        <is>
          <t>#REF!</t>
        </is>
      </c>
      <c r="BJ320" s="251" t="inlineStr">
        <is>
          <t>#REF!</t>
        </is>
      </c>
      <c r="BK320" s="248" t="n">
        <v>0</v>
      </c>
      <c r="BL320" s="248" t="n">
        <v>0</v>
      </c>
      <c r="BM320" s="249" t="n">
        <v>0</v>
      </c>
      <c r="BN320" s="250" t="inlineStr">
        <is>
          <t>#REF!</t>
        </is>
      </c>
      <c r="BO320" s="251" t="inlineStr">
        <is>
          <t>#REF!</t>
        </is>
      </c>
      <c r="BP320" s="248" t="n">
        <v>0</v>
      </c>
      <c r="BQ320" s="248" t="n">
        <v>0</v>
      </c>
      <c r="BR320" s="249" t="n">
        <v>0</v>
      </c>
      <c r="BS320" s="250" t="inlineStr">
        <is>
          <t>#REF!</t>
        </is>
      </c>
      <c r="BT320" s="251">
        <f>'[2]DATA CONSOLIDADA 2018-2025 '!$BR322-'b2'!$BO320</f>
        <v/>
      </c>
      <c r="BU320" s="248" t="n">
        <v>0</v>
      </c>
      <c r="BV320" s="248" t="n">
        <v>0</v>
      </c>
      <c r="BW320" s="249" t="n">
        <v>0</v>
      </c>
      <c r="BX320" s="250" t="inlineStr">
        <is>
          <t>#REF!</t>
        </is>
      </c>
      <c r="BY320" s="251" t="inlineStr">
        <is>
          <t>#REF!</t>
        </is>
      </c>
      <c r="BZ320" s="248" t="n">
        <v>0</v>
      </c>
      <c r="CA320" s="248" t="n">
        <v>0</v>
      </c>
      <c r="CB320" s="249" t="n">
        <v>0</v>
      </c>
      <c r="CC320" s="250" t="inlineStr">
        <is>
          <t>#REF!</t>
        </is>
      </c>
      <c r="CD320" s="251">
        <f>'[2]DATA CONSOLIDADA 2018-2025 '!$CB322-'b2'!$BW320</f>
        <v/>
      </c>
      <c r="CE320" s="253" t="n">
        <v>0</v>
      </c>
      <c r="CF320" s="253" t="n">
        <v>0</v>
      </c>
      <c r="CG320" s="254" t="n">
        <v>0</v>
      </c>
      <c r="CH320" s="250" t="inlineStr">
        <is>
          <t>#REF!</t>
        </is>
      </c>
      <c r="CI320" s="251">
        <f>'[2]DATA CONSOLIDADA 2018-2025 '!$CG322-'b2'!$CB320</f>
        <v/>
      </c>
      <c r="CJ320" s="247" t="inlineStr">
        <is>
          <t>#REF!</t>
        </is>
      </c>
      <c r="CK320" s="247" t="n">
        <v>0</v>
      </c>
      <c r="CL320" s="247" t="n">
        <v>0</v>
      </c>
      <c r="CM320" s="247" t="n">
        <v>0</v>
      </c>
      <c r="CN320" s="247" t="inlineStr">
        <is>
          <t>#REF!</t>
        </is>
      </c>
      <c r="CO320" s="251">
        <f>'[2]DATA CONSOLIDADA 2018-2025 '!$CM322-'b2'!$CG320</f>
        <v/>
      </c>
      <c r="CP320" s="253" t="n">
        <v>0</v>
      </c>
      <c r="CQ320" s="253" t="n">
        <v>0</v>
      </c>
      <c r="CR320" s="253" t="n">
        <v>0</v>
      </c>
      <c r="CS320" s="253" t="n">
        <v>0</v>
      </c>
      <c r="CT320" s="253" t="n">
        <v>0</v>
      </c>
      <c r="CU320" s="253" t="n">
        <v>0</v>
      </c>
      <c r="CV320" s="247" t="n">
        <v>0</v>
      </c>
      <c r="CW320" s="247" t="n">
        <v>0</v>
      </c>
      <c r="CX320" s="247" t="n">
        <v>0</v>
      </c>
      <c r="CY320" s="247" t="n">
        <v>0</v>
      </c>
      <c r="CZ320" s="247" t="n">
        <v>0</v>
      </c>
      <c r="DA320" s="247" t="n">
        <v>0</v>
      </c>
      <c r="DB320" s="247" t="n">
        <v>0</v>
      </c>
      <c r="DC320" s="255" t="n">
        <v>0</v>
      </c>
      <c r="DD320" s="255" t="n">
        <v>0</v>
      </c>
      <c r="DE320" s="255" t="n">
        <v>0</v>
      </c>
      <c r="DF320" s="255" t="n">
        <v>0</v>
      </c>
      <c r="DG320" s="255" t="n">
        <v>0</v>
      </c>
      <c r="DH320" s="255" t="n">
        <v>0</v>
      </c>
      <c r="DI320" s="256" t="n">
        <v>20393882868</v>
      </c>
      <c r="DJ320" s="257" t="inlineStr">
        <is>
          <t>COOPERATIVA AGRARIA ASCAH</t>
        </is>
      </c>
      <c r="DK320" s="257" t="inlineStr">
        <is>
          <t>02 Cooperativa</t>
        </is>
      </c>
      <c r="DL320" s="258" t="n"/>
      <c r="DM320" s="258" t="n"/>
      <c r="DN320" s="258" t="n"/>
      <c r="DO320" s="258" t="n"/>
      <c r="DP320" s="258" t="n"/>
      <c r="DQ320" s="258" t="n"/>
      <c r="DR320" s="258" t="n"/>
      <c r="DS320" s="258" t="n"/>
      <c r="DT320" s="258" t="n"/>
      <c r="DU320" s="258" t="n"/>
      <c r="DV320" s="258" t="n"/>
      <c r="DW320" s="258" t="n"/>
      <c r="DX320" s="258" t="n"/>
      <c r="DY320" s="258" t="n"/>
      <c r="DZ320" s="258" t="n"/>
      <c r="EA320" s="258" t="n"/>
      <c r="EB320" s="258" t="n"/>
      <c r="EC320" s="258" t="n"/>
      <c r="ED320" s="258" t="n"/>
      <c r="EE320" s="258" t="n"/>
    </row>
    <row r="321" ht="47.25" customHeight="1">
      <c r="A321" s="240" t="inlineStr">
        <is>
          <t>COOPERATIVA AGRARIA INDUSTRIAL MONTE ALEGRE REGION UCAYALI</t>
        </is>
      </c>
      <c r="B321" s="240" t="inlineStr">
        <is>
          <t>CACAO</t>
        </is>
      </c>
      <c r="C321" s="240" t="inlineStr">
        <is>
          <t>CACAO</t>
        </is>
      </c>
      <c r="D321" s="240" t="inlineStr">
        <is>
          <t>UCAYALI</t>
        </is>
      </c>
      <c r="E321" s="240" t="inlineStr">
        <is>
          <t>250304</t>
        </is>
      </c>
      <c r="F321" s="240" t="inlineStr">
        <is>
          <t>UCAYALI</t>
        </is>
      </c>
      <c r="G321" s="240" t="inlineStr">
        <is>
          <t>PADRE ABAD</t>
        </is>
      </c>
      <c r="H321" s="240" t="inlineStr">
        <is>
          <t>NESHUYA</t>
        </is>
      </c>
      <c r="I321" s="241" t="n"/>
      <c r="J321" s="241" t="n">
        <v>1</v>
      </c>
      <c r="K321" s="241" t="n"/>
      <c r="L321" s="241" t="n"/>
      <c r="M321" s="241" t="n"/>
      <c r="N321" s="241" t="n"/>
      <c r="O321" s="241" t="n"/>
      <c r="P321" s="241" t="n"/>
      <c r="Q321" s="241" t="inlineStr">
        <is>
          <t>PAC</t>
        </is>
      </c>
      <c r="R321" s="242">
        <f>IF(I321=1,I$2,"")&amp;IF(J321=1,IF(I321=1,"-","")&amp;J$2,"")&amp;IF(K321=1,IF(OR(J321=1,I321=1),"-","")&amp;K$2,"")&amp;IF(L321=1,IF(OR(K321=1,J321=1,I321=1),"-","")&amp;L$2,"")&amp;IF(M321=1,IF(OR(L321=1,K321=1,J321=1,I321=1),"-","")&amp;M$2,"")&amp;IF(N321=1,IF(OR(M321=1,L321=1,K321=1,J321=1,I321=1),"-","")&amp;N$2,"")&amp;IF(O321=1,IF(OR(N321=1,M321=1,L321=1,K321=1,J321=1,I321=1),"-","")&amp;O$2,"")&amp;IF(P321=1,IF(I321=1," - ",IF(J321=1," - ",IF(K321=1," - ",IF(L321=1," - ",IF(M321=1," - ",IF(N321=1," - ",IF(O321=1," - ","")))))))&amp;P$2,"")</f>
        <v/>
      </c>
      <c r="S321" s="243">
        <f>SUM('b2'!$I321:$P321)</f>
        <v/>
      </c>
      <c r="T321" s="243">
        <f>IF(OR('b2'!$J321=1,'b2'!$K321=1,'b2'!$L321=1,'b2'!$M321=1,'b2'!$N321=1,'b2'!$O321=1,'b2'!$P321=1),"SI","NO")</f>
        <v/>
      </c>
      <c r="U321" s="243">
        <f>IF(OR('b2'!$K321=1,'b2'!$L321=1,'b2'!$M321=1,'b2'!$N321=1,'b2'!$O321=1,'b2'!$P321=1),"SI","NO")</f>
        <v/>
      </c>
      <c r="V321" s="244" t="n">
        <v>0</v>
      </c>
      <c r="W321" s="245" t="n">
        <v>37</v>
      </c>
      <c r="X321" s="245" t="n">
        <v>13</v>
      </c>
      <c r="Y321" s="244" t="n">
        <v>50</v>
      </c>
      <c r="Z321" s="245" t="n">
        <v>0</v>
      </c>
      <c r="AA321" s="245" t="n">
        <v>0</v>
      </c>
      <c r="AB321" s="244" t="n">
        <v>0</v>
      </c>
      <c r="AC321" s="245" t="n">
        <v>0</v>
      </c>
      <c r="AD321" s="245" t="n">
        <v>0</v>
      </c>
      <c r="AE321" s="244" t="n">
        <v>0</v>
      </c>
      <c r="AF321" s="245" t="n">
        <v>0</v>
      </c>
      <c r="AG321" s="245" t="n">
        <v>0</v>
      </c>
      <c r="AH321" s="244" t="n">
        <v>0</v>
      </c>
      <c r="AI321" s="245" t="n">
        <v>0</v>
      </c>
      <c r="AJ321" s="245" t="n">
        <v>0</v>
      </c>
      <c r="AK321" s="244" t="n">
        <v>0</v>
      </c>
      <c r="AL321" s="245" t="n">
        <v>0</v>
      </c>
      <c r="AM321" s="245" t="n">
        <v>0</v>
      </c>
      <c r="AN321" s="244" t="n">
        <v>0</v>
      </c>
      <c r="AO321" s="245" t="n">
        <v>0</v>
      </c>
      <c r="AP321" s="245" t="n">
        <v>0</v>
      </c>
      <c r="AQ321" s="244" t="n">
        <v>0</v>
      </c>
      <c r="AR321" s="244">
        <f>IF('b2'!$AQ321&gt;0,'b2'!$AQ321,IF('b2'!$AN321&gt;0,'b2'!$AN321,IF('b2'!$AK321&gt;0,'b2'!$AK321,IF('b2'!$AH321&gt;0,'b2'!$AH321,IF('b2'!$AE321&gt;0,'b2'!$AE321,IF('b2'!$AB321&gt;0,'b2'!$AB321,IF('b2'!$Y321&gt;0,'b2'!$Y321,IF('b2'!$V321&gt;0,'b2'!$V321," ---"))))))))</f>
        <v/>
      </c>
      <c r="AS321" s="246" t="n">
        <v>0</v>
      </c>
      <c r="AT321" s="246" t="n">
        <v>0</v>
      </c>
      <c r="AU321" s="246" t="n">
        <v>0</v>
      </c>
      <c r="AV321" s="246" t="n">
        <v>0</v>
      </c>
      <c r="AW321" s="246" t="n">
        <v>0</v>
      </c>
      <c r="AX321" s="246" t="n">
        <v>0</v>
      </c>
      <c r="AY321" s="246" t="n">
        <v>0</v>
      </c>
      <c r="AZ321" s="246" t="n">
        <v>0</v>
      </c>
      <c r="BA321" s="246" t="n">
        <v>0</v>
      </c>
      <c r="BB321" s="246" t="n">
        <v>0</v>
      </c>
      <c r="BC321" s="246" t="n">
        <v>0</v>
      </c>
      <c r="BD321" s="246" t="n">
        <v>0</v>
      </c>
      <c r="BE321" s="249" t="n">
        <v>0</v>
      </c>
      <c r="BF321" s="248" t="n">
        <v>0</v>
      </c>
      <c r="BG321" s="248" t="n">
        <v>0</v>
      </c>
      <c r="BH321" s="249" t="n">
        <v>0</v>
      </c>
      <c r="BI321" s="250" t="inlineStr">
        <is>
          <t>#REF!</t>
        </is>
      </c>
      <c r="BJ321" s="251" t="inlineStr">
        <is>
          <t>#REF!</t>
        </is>
      </c>
      <c r="BK321" s="248" t="n">
        <v>0</v>
      </c>
      <c r="BL321" s="248" t="n">
        <v>0</v>
      </c>
      <c r="BM321" s="249" t="n">
        <v>0</v>
      </c>
      <c r="BN321" s="250" t="inlineStr">
        <is>
          <t>#REF!</t>
        </is>
      </c>
      <c r="BO321" s="251" t="inlineStr">
        <is>
          <t>#REF!</t>
        </is>
      </c>
      <c r="BP321" s="248" t="n">
        <v>0</v>
      </c>
      <c r="BQ321" s="248" t="n">
        <v>0</v>
      </c>
      <c r="BR321" s="249" t="n">
        <v>0</v>
      </c>
      <c r="BS321" s="250" t="inlineStr">
        <is>
          <t>#REF!</t>
        </is>
      </c>
      <c r="BT321" s="251">
        <f>'[2]DATA CONSOLIDADA 2018-2025 '!$BR323-'b2'!$BO321</f>
        <v/>
      </c>
      <c r="BU321" s="248" t="n">
        <v>0</v>
      </c>
      <c r="BV321" s="248" t="n">
        <v>0</v>
      </c>
      <c r="BW321" s="249" t="n">
        <v>0</v>
      </c>
      <c r="BX321" s="250" t="inlineStr">
        <is>
          <t>#REF!</t>
        </is>
      </c>
      <c r="BY321" s="251" t="inlineStr">
        <is>
          <t>#REF!</t>
        </is>
      </c>
      <c r="BZ321" s="248" t="n">
        <v>0</v>
      </c>
      <c r="CA321" s="248" t="n">
        <v>0</v>
      </c>
      <c r="CB321" s="249" t="n">
        <v>0</v>
      </c>
      <c r="CC321" s="250" t="inlineStr">
        <is>
          <t>#REF!</t>
        </is>
      </c>
      <c r="CD321" s="251">
        <f>'[2]DATA CONSOLIDADA 2018-2025 '!$CB323-'b2'!$BW321</f>
        <v/>
      </c>
      <c r="CE321" s="253" t="n">
        <v>0</v>
      </c>
      <c r="CF321" s="253" t="n">
        <v>0</v>
      </c>
      <c r="CG321" s="254" t="n">
        <v>0</v>
      </c>
      <c r="CH321" s="250" t="inlineStr">
        <is>
          <t>#REF!</t>
        </is>
      </c>
      <c r="CI321" s="251">
        <f>'[2]DATA CONSOLIDADA 2018-2025 '!$CG323-'b2'!$CB321</f>
        <v/>
      </c>
      <c r="CJ321" s="247" t="inlineStr">
        <is>
          <t>#REF!</t>
        </is>
      </c>
      <c r="CK321" s="247" t="n">
        <v>0</v>
      </c>
      <c r="CL321" s="247" t="n">
        <v>0</v>
      </c>
      <c r="CM321" s="247" t="n">
        <v>0</v>
      </c>
      <c r="CN321" s="247" t="inlineStr">
        <is>
          <t>#REF!</t>
        </is>
      </c>
      <c r="CO321" s="251">
        <f>'[2]DATA CONSOLIDADA 2018-2025 '!$CM323-'b2'!$CG321</f>
        <v/>
      </c>
      <c r="CP321" s="253" t="n">
        <v>0</v>
      </c>
      <c r="CQ321" s="253" t="n">
        <v>0</v>
      </c>
      <c r="CR321" s="253" t="n">
        <v>0</v>
      </c>
      <c r="CS321" s="253" t="n">
        <v>0</v>
      </c>
      <c r="CT321" s="253" t="n">
        <v>0</v>
      </c>
      <c r="CU321" s="253" t="n">
        <v>0</v>
      </c>
      <c r="CV321" s="247" t="n">
        <v>0</v>
      </c>
      <c r="CW321" s="247" t="n">
        <v>0</v>
      </c>
      <c r="CX321" s="247" t="n">
        <v>0</v>
      </c>
      <c r="CY321" s="247" t="n">
        <v>0</v>
      </c>
      <c r="CZ321" s="247" t="n">
        <v>0</v>
      </c>
      <c r="DA321" s="247" t="n">
        <v>0</v>
      </c>
      <c r="DB321" s="247" t="n">
        <v>0</v>
      </c>
      <c r="DC321" s="255" t="n">
        <v>0</v>
      </c>
      <c r="DD321" s="255" t="n">
        <v>0</v>
      </c>
      <c r="DE321" s="255" t="n">
        <v>0</v>
      </c>
      <c r="DF321" s="255" t="n">
        <v>0</v>
      </c>
      <c r="DG321" s="255" t="n">
        <v>0</v>
      </c>
      <c r="DH321" s="255" t="n">
        <v>0</v>
      </c>
      <c r="DI321" s="256" t="n">
        <v>20601067146</v>
      </c>
      <c r="DJ321" s="257" t="inlineStr">
        <is>
          <t>COOPERATIVA AGRARIA INDUSTRIAL MONTE ALEGRE - REGION UCAYALI (CAIMARU)</t>
        </is>
      </c>
      <c r="DK321" s="257" t="inlineStr">
        <is>
          <t>02 Cooperativa</t>
        </is>
      </c>
      <c r="DL321" s="258" t="n"/>
      <c r="DM321" s="258" t="n"/>
      <c r="DN321" s="258" t="n"/>
      <c r="DO321" s="258" t="n"/>
      <c r="DP321" s="258" t="n"/>
      <c r="DQ321" s="258" t="n"/>
      <c r="DR321" s="258" t="n"/>
      <c r="DS321" s="258" t="n"/>
      <c r="DT321" s="258" t="n"/>
      <c r="DU321" s="258" t="n"/>
      <c r="DV321" s="258" t="n"/>
      <c r="DW321" s="258" t="n"/>
      <c r="DX321" s="258" t="n"/>
      <c r="DY321" s="258" t="n"/>
      <c r="DZ321" s="258" t="n"/>
      <c r="EA321" s="258" t="n"/>
      <c r="EB321" s="258" t="n"/>
      <c r="EC321" s="258" t="n"/>
      <c r="ED321" s="258" t="n"/>
      <c r="EE321" s="258" t="n"/>
    </row>
    <row r="322" ht="47.25" customHeight="1">
      <c r="A322" s="240" t="inlineStr">
        <is>
          <t>COMITE CENTRAL CON DESARROLLO AL FUTURO DE CURIMANA</t>
        </is>
      </c>
      <c r="B322" s="240" t="inlineStr">
        <is>
          <t>CACAO</t>
        </is>
      </c>
      <c r="C322" s="240" t="inlineStr">
        <is>
          <t>CACAO</t>
        </is>
      </c>
      <c r="D322" s="240" t="inlineStr">
        <is>
          <t>UCAYALI</t>
        </is>
      </c>
      <c r="E322" s="240" t="inlineStr">
        <is>
          <t>250303</t>
        </is>
      </c>
      <c r="F322" s="240" t="inlineStr">
        <is>
          <t>UCAYALI</t>
        </is>
      </c>
      <c r="G322" s="240" t="inlineStr">
        <is>
          <t>PADRE ABAD</t>
        </is>
      </c>
      <c r="H322" s="240" t="inlineStr">
        <is>
          <t>CURIMANA</t>
        </is>
      </c>
      <c r="I322" s="241" t="n"/>
      <c r="J322" s="241" t="n">
        <v>1</v>
      </c>
      <c r="K322" s="241" t="n"/>
      <c r="L322" s="241" t="n"/>
      <c r="M322" s="241" t="n"/>
      <c r="N322" s="241" t="n"/>
      <c r="O322" s="241" t="n"/>
      <c r="P322" s="241" t="n"/>
      <c r="Q322" s="241" t="inlineStr">
        <is>
          <t>PAC</t>
        </is>
      </c>
      <c r="R322" s="242">
        <f>IF(I322=1,I$2,"")&amp;IF(J322=1,IF(I322=1,"-","")&amp;J$2,"")&amp;IF(K322=1,IF(OR(J322=1,I322=1),"-","")&amp;K$2,"")&amp;IF(L322=1,IF(OR(K322=1,J322=1,I322=1),"-","")&amp;L$2,"")&amp;IF(M322=1,IF(OR(L322=1,K322=1,J322=1,I322=1),"-","")&amp;M$2,"")&amp;IF(N322=1,IF(OR(M322=1,L322=1,K322=1,J322=1,I322=1),"-","")&amp;N$2,"")&amp;IF(O322=1,IF(OR(N322=1,M322=1,L322=1,K322=1,J322=1,I322=1),"-","")&amp;O$2,"")&amp;IF(P322=1,IF(I322=1," - ",IF(J322=1," - ",IF(K322=1," - ",IF(L322=1," - ",IF(M322=1," - ",IF(N322=1," - ",IF(O322=1," - ","")))))))&amp;P$2,"")</f>
        <v/>
      </c>
      <c r="S322" s="243">
        <f>SUM('b2'!$I322:$P322)</f>
        <v/>
      </c>
      <c r="T322" s="243">
        <f>IF(OR('b2'!$J322=1,'b2'!$K322=1,'b2'!$L322=1,'b2'!$M322=1,'b2'!$N322=1,'b2'!$O322=1,'b2'!$P322=1),"SI","NO")</f>
        <v/>
      </c>
      <c r="U322" s="243">
        <f>IF(OR('b2'!$K322=1,'b2'!$L322=1,'b2'!$M322=1,'b2'!$N322=1,'b2'!$O322=1,'b2'!$P322=1),"SI","NO")</f>
        <v/>
      </c>
      <c r="V322" s="244" t="n">
        <v>0</v>
      </c>
      <c r="W322" s="245" t="n">
        <v>0</v>
      </c>
      <c r="X322" s="245" t="n">
        <v>0</v>
      </c>
      <c r="Y322" s="244" t="n">
        <v>0</v>
      </c>
      <c r="Z322" s="245" t="n">
        <v>0</v>
      </c>
      <c r="AA322" s="245" t="n">
        <v>0</v>
      </c>
      <c r="AB322" s="244" t="n">
        <v>0</v>
      </c>
      <c r="AC322" s="245" t="n">
        <v>0</v>
      </c>
      <c r="AD322" s="245" t="n">
        <v>0</v>
      </c>
      <c r="AE322" s="244" t="n">
        <v>0</v>
      </c>
      <c r="AF322" s="245" t="n">
        <v>0</v>
      </c>
      <c r="AG322" s="245" t="n">
        <v>0</v>
      </c>
      <c r="AH322" s="244" t="n">
        <v>0</v>
      </c>
      <c r="AI322" s="245" t="n">
        <v>0</v>
      </c>
      <c r="AJ322" s="245" t="n">
        <v>0</v>
      </c>
      <c r="AK322" s="244" t="n">
        <v>0</v>
      </c>
      <c r="AL322" s="245" t="n">
        <v>0</v>
      </c>
      <c r="AM322" s="245" t="n">
        <v>0</v>
      </c>
      <c r="AN322" s="244" t="n">
        <v>0</v>
      </c>
      <c r="AO322" s="245" t="n">
        <v>0</v>
      </c>
      <c r="AP322" s="245" t="n">
        <v>0</v>
      </c>
      <c r="AQ322" s="244" t="n">
        <v>0</v>
      </c>
      <c r="AR322" s="244">
        <f>IF('b2'!$AQ322&gt;0,'b2'!$AQ322,IF('b2'!$AN322&gt;0,'b2'!$AN322,IF('b2'!$AK322&gt;0,'b2'!$AK322,IF('b2'!$AH322&gt;0,'b2'!$AH322,IF('b2'!$AE322&gt;0,'b2'!$AE322,IF('b2'!$AB322&gt;0,'b2'!$AB322,IF('b2'!$Y322&gt;0,'b2'!$Y322,IF('b2'!$V322&gt;0,'b2'!$V322," ---"))))))))</f>
        <v/>
      </c>
      <c r="AS322" s="246" t="n">
        <v>0</v>
      </c>
      <c r="AT322" s="246" t="n">
        <v>0</v>
      </c>
      <c r="AU322" s="246" t="n">
        <v>2</v>
      </c>
      <c r="AV322" s="246" t="n">
        <v>0</v>
      </c>
      <c r="AW322" s="246" t="n">
        <v>0</v>
      </c>
      <c r="AX322" s="246" t="n">
        <v>0</v>
      </c>
      <c r="AY322" s="246" t="n">
        <v>0</v>
      </c>
      <c r="AZ322" s="246" t="n">
        <v>0</v>
      </c>
      <c r="BA322" s="246" t="n">
        <v>0</v>
      </c>
      <c r="BB322" s="246" t="n">
        <v>0</v>
      </c>
      <c r="BC322" s="246" t="n">
        <v>0</v>
      </c>
      <c r="BD322" s="246" t="n">
        <v>0</v>
      </c>
      <c r="BE322" s="249" t="n">
        <v>0</v>
      </c>
      <c r="BF322" s="252" t="n">
        <v>0</v>
      </c>
      <c r="BG322" s="248" t="n">
        <v>0</v>
      </c>
      <c r="BH322" s="249" t="n">
        <v>0</v>
      </c>
      <c r="BI322" s="250" t="inlineStr">
        <is>
          <t>#REF!</t>
        </is>
      </c>
      <c r="BJ322" s="251" t="inlineStr">
        <is>
          <t>#REF!</t>
        </is>
      </c>
      <c r="BK322" s="248" t="n">
        <v>0</v>
      </c>
      <c r="BL322" s="248" t="n">
        <v>0</v>
      </c>
      <c r="BM322" s="249" t="n">
        <v>0</v>
      </c>
      <c r="BN322" s="250" t="inlineStr">
        <is>
          <t>#REF!</t>
        </is>
      </c>
      <c r="BO322" s="251" t="inlineStr">
        <is>
          <t>#REF!</t>
        </is>
      </c>
      <c r="BP322" s="248" t="n">
        <v>0</v>
      </c>
      <c r="BQ322" s="248" t="n">
        <v>0</v>
      </c>
      <c r="BR322" s="249" t="n">
        <v>0</v>
      </c>
      <c r="BS322" s="250" t="inlineStr">
        <is>
          <t>#REF!</t>
        </is>
      </c>
      <c r="BT322" s="251">
        <f>'[2]DATA CONSOLIDADA 2018-2025 '!$BR324-'b2'!$BO322</f>
        <v/>
      </c>
      <c r="BU322" s="248" t="n">
        <v>0</v>
      </c>
      <c r="BV322" s="248" t="n">
        <v>0</v>
      </c>
      <c r="BW322" s="249" t="n">
        <v>0</v>
      </c>
      <c r="BX322" s="250" t="inlineStr">
        <is>
          <t>#REF!</t>
        </is>
      </c>
      <c r="BY322" s="251" t="inlineStr">
        <is>
          <t>#REF!</t>
        </is>
      </c>
      <c r="BZ322" s="248" t="n">
        <v>0</v>
      </c>
      <c r="CA322" s="248" t="n">
        <v>0</v>
      </c>
      <c r="CB322" s="249" t="n">
        <v>0</v>
      </c>
      <c r="CC322" s="250" t="inlineStr">
        <is>
          <t>#REF!</t>
        </is>
      </c>
      <c r="CD322" s="251">
        <f>'[2]DATA CONSOLIDADA 2018-2025 '!$CB324-'b2'!$BW322</f>
        <v/>
      </c>
      <c r="CE322" s="253" t="n">
        <v>0</v>
      </c>
      <c r="CF322" s="253" t="n">
        <v>0</v>
      </c>
      <c r="CG322" s="254" t="n">
        <v>0</v>
      </c>
      <c r="CH322" s="250" t="inlineStr">
        <is>
          <t>#REF!</t>
        </is>
      </c>
      <c r="CI322" s="251">
        <f>'[2]DATA CONSOLIDADA 2018-2025 '!$CG324-'b2'!$CB322</f>
        <v/>
      </c>
      <c r="CJ322" s="247" t="inlineStr">
        <is>
          <t>#REF!</t>
        </is>
      </c>
      <c r="CK322" s="247" t="n">
        <v>0</v>
      </c>
      <c r="CL322" s="247" t="n">
        <v>0</v>
      </c>
      <c r="CM322" s="247" t="n">
        <v>0</v>
      </c>
      <c r="CN322" s="247" t="inlineStr">
        <is>
          <t>#REF!</t>
        </is>
      </c>
      <c r="CO322" s="251">
        <f>'[2]DATA CONSOLIDADA 2018-2025 '!$CM324-'b2'!$CG322</f>
        <v/>
      </c>
      <c r="CP322" s="253" t="n">
        <v>0</v>
      </c>
      <c r="CQ322" s="253" t="n">
        <v>0</v>
      </c>
      <c r="CR322" s="253" t="n">
        <v>0</v>
      </c>
      <c r="CS322" s="253" t="n">
        <v>0</v>
      </c>
      <c r="CT322" s="253" t="n">
        <v>0</v>
      </c>
      <c r="CU322" s="253" t="n">
        <v>0</v>
      </c>
      <c r="CV322" s="247" t="n">
        <v>0</v>
      </c>
      <c r="CW322" s="247" t="n">
        <v>0</v>
      </c>
      <c r="CX322" s="247" t="n">
        <v>0</v>
      </c>
      <c r="CY322" s="247" t="n">
        <v>0</v>
      </c>
      <c r="CZ322" s="247" t="n">
        <v>0</v>
      </c>
      <c r="DA322" s="247" t="n">
        <v>0</v>
      </c>
      <c r="DB322" s="247" t="n">
        <v>0</v>
      </c>
      <c r="DC322" s="255" t="n">
        <v>0</v>
      </c>
      <c r="DD322" s="255" t="n">
        <v>0</v>
      </c>
      <c r="DE322" s="255" t="n">
        <v>0</v>
      </c>
      <c r="DF322" s="255" t="n">
        <v>0</v>
      </c>
      <c r="DG322" s="255" t="n">
        <v>0</v>
      </c>
      <c r="DH322" s="255" t="n">
        <v>0</v>
      </c>
      <c r="DI322" s="256" t="n">
        <v>20393593670</v>
      </c>
      <c r="DJ322" s="257" t="inlineStr">
        <is>
          <t>COMITE CENTRAL CON DESARROLLO AL FUTURO DE CURIMANA</t>
        </is>
      </c>
      <c r="DK322" s="257" t="inlineStr">
        <is>
          <t>01 Asociación</t>
        </is>
      </c>
      <c r="DL322" s="258" t="n"/>
      <c r="DM322" s="258" t="n"/>
      <c r="DN322" s="258" t="n"/>
      <c r="DO322" s="258" t="n"/>
      <c r="DP322" s="258" t="n"/>
      <c r="DQ322" s="258" t="n"/>
      <c r="DR322" s="258" t="n"/>
      <c r="DS322" s="258" t="n"/>
      <c r="DT322" s="258" t="n"/>
      <c r="DU322" s="258" t="n"/>
      <c r="DV322" s="258" t="n"/>
      <c r="DW322" s="258" t="n"/>
      <c r="DX322" s="258" t="n"/>
      <c r="DY322" s="258" t="n"/>
      <c r="DZ322" s="258" t="n"/>
      <c r="EA322" s="258" t="n"/>
      <c r="EB322" s="258" t="n"/>
      <c r="EC322" s="258" t="n"/>
      <c r="ED322" s="258" t="n"/>
      <c r="EE322" s="258" t="n"/>
    </row>
    <row r="323" ht="47.25" customHeight="1">
      <c r="A323" s="240" t="inlineStr">
        <is>
          <t>COOPERATIVA AGRARIA CACAOTERA SAN ALEJANDRO - CACSA</t>
        </is>
      </c>
      <c r="B323" s="240" t="inlineStr">
        <is>
          <t>CACAO</t>
        </is>
      </c>
      <c r="C323" s="240" t="inlineStr">
        <is>
          <t>CACAO EN GRANO</t>
        </is>
      </c>
      <c r="D323" s="240" t="inlineStr">
        <is>
          <t>UCAYALI</t>
        </is>
      </c>
      <c r="E323" s="240" t="inlineStr">
        <is>
          <t>250302</t>
        </is>
      </c>
      <c r="F323" s="240" t="inlineStr">
        <is>
          <t>UCAYALI</t>
        </is>
      </c>
      <c r="G323" s="240" t="inlineStr">
        <is>
          <t>PADRE ABAD</t>
        </is>
      </c>
      <c r="H323" s="240" t="inlineStr">
        <is>
          <t>IRAZOLA</t>
        </is>
      </c>
      <c r="I323" s="241" t="n"/>
      <c r="J323" s="241" t="n"/>
      <c r="K323" s="241" t="n"/>
      <c r="L323" s="241" t="n"/>
      <c r="M323" s="241" t="n"/>
      <c r="N323" s="241" t="n"/>
      <c r="O323" s="241" t="n"/>
      <c r="P323" s="241" t="n">
        <v>1</v>
      </c>
      <c r="Q323" s="241" t="inlineStr">
        <is>
          <t>PAC</t>
        </is>
      </c>
      <c r="R323" s="242">
        <f>IF(I323=1,I$2,"")&amp;IF(J323=1,IF(I323=1,"-","")&amp;J$2,"")&amp;IF(K323=1,IF(OR(J323=1,I323=1),"-","")&amp;K$2,"")&amp;IF(L323=1,IF(OR(K323=1,J323=1,I323=1),"-","")&amp;L$2,"")&amp;IF(M323=1,IF(OR(L323=1,K323=1,J323=1,I323=1),"-","")&amp;M$2,"")&amp;IF(N323=1,IF(OR(M323=1,L323=1,K323=1,J323=1,I323=1),"-","")&amp;N$2,"")&amp;IF(O323=1,IF(OR(N323=1,M323=1,L323=1,K323=1,J323=1,I323=1),"-","")&amp;O$2,"")&amp;IF(P323=1,IF(I323=1," - ",IF(J323=1," - ",IF(K323=1," - ",IF(L323=1," - ",IF(M323=1," - ",IF(N323=1," - ",IF(O323=1," - ","")))))))&amp;P$2,"")</f>
        <v/>
      </c>
      <c r="S323" s="243">
        <f>SUM('b2'!$I323:$P323)</f>
        <v/>
      </c>
      <c r="T323" s="243">
        <f>IF(OR('b2'!$J323=1,'b2'!$K323=1,'b2'!$L323=1,'b2'!$M323=1,'b2'!$N323=1,'b2'!$O323=1,'b2'!$P323=1),"SI","NO")</f>
        <v/>
      </c>
      <c r="U323" s="243">
        <f>IF(OR('b2'!$K323=1,'b2'!$L323=1,'b2'!$M323=1,'b2'!$N323=1,'b2'!$O323=1,'b2'!$P323=1),"SI","NO")</f>
        <v/>
      </c>
      <c r="V323" s="244" t="n">
        <v>0</v>
      </c>
      <c r="W323" s="245" t="n">
        <v>0</v>
      </c>
      <c r="X323" s="245" t="n">
        <v>0</v>
      </c>
      <c r="Y323" s="244" t="n">
        <v>0</v>
      </c>
      <c r="Z323" s="245" t="n">
        <v>0</v>
      </c>
      <c r="AA323" s="245" t="n">
        <v>0</v>
      </c>
      <c r="AB323" s="244" t="n">
        <v>0</v>
      </c>
      <c r="AC323" s="245" t="n">
        <v>0</v>
      </c>
      <c r="AD323" s="245" t="n">
        <v>0</v>
      </c>
      <c r="AE323" s="244" t="n">
        <v>0</v>
      </c>
      <c r="AF323" s="245" t="n">
        <v>0</v>
      </c>
      <c r="AG323" s="245" t="n">
        <v>0</v>
      </c>
      <c r="AH323" s="244" t="n">
        <v>0</v>
      </c>
      <c r="AI323" s="245" t="n">
        <v>0</v>
      </c>
      <c r="AJ323" s="245" t="n">
        <v>0</v>
      </c>
      <c r="AK323" s="244" t="n">
        <v>0</v>
      </c>
      <c r="AL323" s="245" t="n">
        <v>0</v>
      </c>
      <c r="AM323" s="245" t="n">
        <v>0</v>
      </c>
      <c r="AN323" s="244" t="n">
        <v>0</v>
      </c>
      <c r="AO323" s="245" t="n">
        <v>36</v>
      </c>
      <c r="AP323" s="245" t="n">
        <v>16</v>
      </c>
      <c r="AQ323" s="244" t="n">
        <v>52</v>
      </c>
      <c r="AR323" s="244">
        <f>IF('b2'!$AQ323&gt;0,'b2'!$AQ323,IF('b2'!$AN323&gt;0,'b2'!$AN323,IF('b2'!$AK323&gt;0,'b2'!$AK323,IF('b2'!$AH323&gt;0,'b2'!$AH323,IF('b2'!$AE323&gt;0,'b2'!$AE323,IF('b2'!$AB323&gt;0,'b2'!$AB323,IF('b2'!$Y323&gt;0,'b2'!$Y323,IF('b2'!$V323&gt;0,'b2'!$V323," ---"))))))))</f>
        <v/>
      </c>
      <c r="AS323" s="246" t="n"/>
      <c r="AT323" s="246" t="n"/>
      <c r="AU323" s="246" t="n"/>
      <c r="AV323" s="246" t="n"/>
      <c r="AW323" s="246" t="n"/>
      <c r="AX323" s="246" t="n"/>
      <c r="AY323" s="246" t="n"/>
      <c r="AZ323" s="246" t="n"/>
      <c r="BA323" s="246" t="n"/>
      <c r="BB323" s="246" t="n"/>
      <c r="BC323" s="246" t="n">
        <v>18</v>
      </c>
      <c r="BD323" s="246" t="n">
        <v>0</v>
      </c>
      <c r="BE323" s="247" t="n"/>
      <c r="BF323" s="252" t="n"/>
      <c r="BG323" s="252" t="n"/>
      <c r="BH323" s="247" t="n"/>
      <c r="BI323" s="250">
        <f>IF('[2]DATA CONSOLIDADA 2018-2025 '!$BH526&gt;'[2]DATA CONSOLIDADA 2018-2025 '!$AN526,"Incremento",IF('[2]DATA CONSOLIDADA 2018-2025 '!$AN526='[2]DATA CONSOLIDADA 2018-2025 '!$BH526,"Sin incremento",IF('[2]DATA CONSOLIDADA 2018-2025 '!$BH526&lt;'[2]DATA CONSOLIDADA 2018-2025 '!$AN526,"Disminución"," ---")))</f>
        <v/>
      </c>
      <c r="BJ323" s="251">
        <f>'[2]DATA CONSOLIDADA 2018-2025 '!$BH526-'[2]DATA CONSOLIDADA 2018-2025 '!$BE526</f>
        <v/>
      </c>
      <c r="BK323" s="252" t="n"/>
      <c r="BL323" s="252" t="n"/>
      <c r="BM323" s="247" t="n"/>
      <c r="BN323" s="250">
        <f>IF('[2]DATA CONSOLIDADA 2018-2025 '!$BM526&gt;'[2]DATA CONSOLIDADA 2018-2025 '!$BH526,"Incremento",IF('[2]DATA CONSOLIDADA 2018-2025 '!$BH526='[2]DATA CONSOLIDADA 2018-2025 '!$BM526,"Sin incremento",IF('[2]DATA CONSOLIDADA 2018-2025 '!$BM526&lt;'[2]DATA CONSOLIDADA 2018-2025 '!$BH526,"Disminución"," ---")))</f>
        <v/>
      </c>
      <c r="BO323" s="251">
        <f>'[2]DATA CONSOLIDADA 2018-2025 '!$BM526-'[2]DATA CONSOLIDADA 2018-2025 '!$BH526</f>
        <v/>
      </c>
      <c r="BP323" s="248" t="n"/>
      <c r="BQ323" s="248" t="n"/>
      <c r="BR323" s="249" t="n"/>
      <c r="BS323" s="250">
        <f>IF('[2]DATA CONSOLIDADA 2018-2025 '!$BR526&gt;'[2]DATA CONSOLIDADA 2018-2025 '!$BM526,"Incremento",IF('[2]DATA CONSOLIDADA 2018-2025 '!$BM526='[2]DATA CONSOLIDADA 2018-2025 '!$BR526,"Sin incremento",IF('[2]DATA CONSOLIDADA 2018-2025 '!$BR526&lt;'[2]DATA CONSOLIDADA 2018-2025 '!$BM526,"Disminución"," ---")))</f>
        <v/>
      </c>
      <c r="BT323" s="251">
        <f>'[2]DATA CONSOLIDADA 2018-2025 '!$BR325-'b2'!$BO323</f>
        <v/>
      </c>
      <c r="BU323" s="252" t="n"/>
      <c r="BV323" s="248" t="n"/>
      <c r="BW323" s="249" t="n"/>
      <c r="BX323" s="250">
        <f>IF('[2]DATA CONSOLIDADA 2018-2025 '!$BW526&gt;'[2]DATA CONSOLIDADA 2018-2025 '!$BR526,"Incremento",IF('[2]DATA CONSOLIDADA 2018-2025 '!$BR526='[2]DATA CONSOLIDADA 2018-2025 '!$BW526,"Sin incremento",IF('[2]DATA CONSOLIDADA 2018-2025 '!$BW526&lt;'[2]DATA CONSOLIDADA 2018-2025 '!$BR526,"Disminución"," ---")))</f>
        <v/>
      </c>
      <c r="BY323" s="251">
        <f>'[2]DATA CONSOLIDADA 2018-2025 '!$BW526-'[2]DATA CONSOLIDADA 2018-2025 '!$BR526</f>
        <v/>
      </c>
      <c r="BZ323" s="248" t="n"/>
      <c r="CA323" s="248" t="n"/>
      <c r="CB323" s="249" t="n"/>
      <c r="CC323" s="250">
        <f>IF('[2]DATA CONSOLIDADA 2018-2025 '!$CB526&gt;'[2]DATA CONSOLIDADA 2018-2025 '!$BW526,"Incremento",IF('[2]DATA CONSOLIDADA 2018-2025 '!$BW526='[2]DATA CONSOLIDADA 2018-2025 '!$CB526,"Sin incremento",IF('[2]DATA CONSOLIDADA 2018-2025 '!$CB526&lt;'[2]DATA CONSOLIDADA 2018-2025 '!$BW526,"Disminución"," ---")))</f>
        <v/>
      </c>
      <c r="CD323" s="251">
        <f>'[2]DATA CONSOLIDADA 2018-2025 '!$CB325-'b2'!$BW323</f>
        <v/>
      </c>
      <c r="CE323" s="253" t="n"/>
      <c r="CF323" s="253" t="n"/>
      <c r="CG323" s="254" t="n"/>
      <c r="CH323" s="250">
        <f>IF('[2]DATA CONSOLIDADA 2018-2025 '!$CG526&gt;'[2]DATA CONSOLIDADA 2018-2025 '!$CB526,"Incremento",IF('[2]DATA CONSOLIDADA 2018-2025 '!$CB526='[2]DATA CONSOLIDADA 2018-2025 '!$CG526,"Sin incremento",IF('[2]DATA CONSOLIDADA 2018-2025 '!$CG526&lt;'[2]DATA CONSOLIDADA 2018-2025 '!$CB526,"Disminución"," ---")))</f>
        <v/>
      </c>
      <c r="CI323" s="251">
        <f>'[2]DATA CONSOLIDADA 2018-2025 '!$CG325-'b2'!$CB323</f>
        <v/>
      </c>
      <c r="CJ323" s="247" t="inlineStr">
        <is>
          <t>#REF!</t>
        </is>
      </c>
      <c r="CK323" s="247" t="n">
        <v>55074.5</v>
      </c>
      <c r="CL323" s="247" t="n">
        <v>0</v>
      </c>
      <c r="CM323" s="247" t="n">
        <v>55074.5</v>
      </c>
      <c r="CN323" s="247" t="inlineStr">
        <is>
          <t>#REF!</t>
        </is>
      </c>
      <c r="CO323" s="251">
        <f>'[2]DATA CONSOLIDADA 2018-2025 '!$CM325-'b2'!$CG323</f>
        <v/>
      </c>
      <c r="CP323" s="253" t="n"/>
      <c r="CQ323" s="253" t="n"/>
      <c r="CR323" s="253" t="n"/>
      <c r="CS323" s="253" t="n"/>
      <c r="CT323" s="253" t="n"/>
      <c r="CU323" s="253" t="n"/>
      <c r="CV323" s="247" t="n"/>
      <c r="CW323" s="247" t="n"/>
      <c r="CX323" s="247" t="n"/>
      <c r="CY323" s="247" t="n"/>
      <c r="CZ323" s="247" t="n"/>
      <c r="DA323" s="247" t="n"/>
      <c r="DB323" s="247" t="n"/>
      <c r="DC323" s="255" t="n">
        <v>0</v>
      </c>
      <c r="DD323" s="255" t="n">
        <v>55074.5</v>
      </c>
      <c r="DE323" s="255" t="n">
        <v>0</v>
      </c>
      <c r="DF323" s="255" t="n">
        <v>0</v>
      </c>
      <c r="DG323" s="255" t="n">
        <v>0</v>
      </c>
      <c r="DH323" s="255" t="n">
        <v>55074.5</v>
      </c>
      <c r="DI323" s="256" t="n">
        <v>20393692228</v>
      </c>
      <c r="DJ323" s="257" t="inlineStr">
        <is>
          <t>COOPERATIVA AGRARIA CACAOTERA SAN ALEJANDRO LTDA</t>
        </is>
      </c>
      <c r="DK323" s="257" t="inlineStr">
        <is>
          <t>02 Cooperativa</t>
        </is>
      </c>
      <c r="DL323" s="258" t="n"/>
      <c r="DM323" s="258" t="n"/>
      <c r="DN323" s="258" t="n"/>
      <c r="DO323" s="258" t="n"/>
      <c r="DP323" s="258" t="n"/>
      <c r="DQ323" s="258" t="n"/>
      <c r="DR323" s="258" t="n"/>
      <c r="DS323" s="258" t="n"/>
      <c r="DT323" s="258" t="n"/>
      <c r="DU323" s="258" t="n"/>
      <c r="DV323" s="258" t="n"/>
      <c r="DW323" s="258" t="n"/>
      <c r="DX323" s="258" t="n"/>
      <c r="DY323" s="258" t="n"/>
      <c r="DZ323" s="258" t="n"/>
      <c r="EA323" s="258" t="n"/>
      <c r="EB323" s="258" t="n"/>
      <c r="EC323" s="258" t="n"/>
      <c r="ED323" s="258" t="n"/>
      <c r="EE323" s="258" t="n"/>
    </row>
    <row r="324" ht="47.25" customHeight="1">
      <c r="A324" s="240" t="inlineStr">
        <is>
          <t>COOPERATIVA ECOLOGICA AGROINDUSTRIAL DE CURIMANA LTDA.</t>
        </is>
      </c>
      <c r="B324" s="240" t="inlineStr">
        <is>
          <t>CACAO</t>
        </is>
      </c>
      <c r="C324" s="240" t="inlineStr">
        <is>
          <t>CACAO</t>
        </is>
      </c>
      <c r="D324" s="240" t="inlineStr">
        <is>
          <t>UCAYALI</t>
        </is>
      </c>
      <c r="E324" s="240" t="inlineStr">
        <is>
          <t>250303</t>
        </is>
      </c>
      <c r="F324" s="240" t="inlineStr">
        <is>
          <t>UCAYALI</t>
        </is>
      </c>
      <c r="G324" s="240" t="inlineStr">
        <is>
          <t>PADRE ABAD</t>
        </is>
      </c>
      <c r="H324" s="240" t="inlineStr">
        <is>
          <t>CURIMANA</t>
        </is>
      </c>
      <c r="I324" s="241" t="n"/>
      <c r="J324" s="241" t="n">
        <v>1</v>
      </c>
      <c r="K324" s="241" t="n"/>
      <c r="L324" s="241" t="n"/>
      <c r="M324" s="241" t="n"/>
      <c r="N324" s="241" t="n"/>
      <c r="O324" s="241" t="n"/>
      <c r="P324" s="241" t="n"/>
      <c r="Q324" s="241" t="inlineStr">
        <is>
          <t>PAC</t>
        </is>
      </c>
      <c r="R324" s="242">
        <f>IF(I324=1,I$2,"")&amp;IF(J324=1,IF(I324=1,"-","")&amp;J$2,"")&amp;IF(K324=1,IF(OR(J324=1,I324=1),"-","")&amp;K$2,"")&amp;IF(L324=1,IF(OR(K324=1,J324=1,I324=1),"-","")&amp;L$2,"")&amp;IF(M324=1,IF(OR(L324=1,K324=1,J324=1,I324=1),"-","")&amp;M$2,"")&amp;IF(N324=1,IF(OR(M324=1,L324=1,K324=1,J324=1,I324=1),"-","")&amp;N$2,"")&amp;IF(O324=1,IF(OR(N324=1,M324=1,L324=1,K324=1,J324=1,I324=1),"-","")&amp;O$2,"")&amp;IF(P324=1,IF(I324=1," - ",IF(J324=1," - ",IF(K324=1," - ",IF(L324=1," - ",IF(M324=1," - ",IF(N324=1," - ",IF(O324=1," - ","")))))))&amp;P$2,"")</f>
        <v/>
      </c>
      <c r="S324" s="243">
        <f>SUM('b2'!$I324:$P324)</f>
        <v/>
      </c>
      <c r="T324" s="243">
        <f>IF(OR('b2'!$J324=1,'b2'!$K324=1,'b2'!$L324=1,'b2'!$M324=1,'b2'!$N324=1,'b2'!$O324=1,'b2'!$P324=1),"SI","NO")</f>
        <v/>
      </c>
      <c r="U324" s="243">
        <f>IF(OR('b2'!$K324=1,'b2'!$L324=1,'b2'!$M324=1,'b2'!$N324=1,'b2'!$O324=1,'b2'!$P324=1),"SI","NO")</f>
        <v/>
      </c>
      <c r="V324" s="244" t="n">
        <v>0</v>
      </c>
      <c r="W324" s="245" t="n">
        <v>21</v>
      </c>
      <c r="X324" s="245" t="n">
        <v>4</v>
      </c>
      <c r="Y324" s="244" t="n">
        <v>25</v>
      </c>
      <c r="Z324" s="245" t="n">
        <v>0</v>
      </c>
      <c r="AA324" s="245" t="n">
        <v>0</v>
      </c>
      <c r="AB324" s="244" t="n">
        <v>0</v>
      </c>
      <c r="AC324" s="245" t="n">
        <v>0</v>
      </c>
      <c r="AD324" s="245" t="n">
        <v>0</v>
      </c>
      <c r="AE324" s="244" t="n">
        <v>0</v>
      </c>
      <c r="AF324" s="245" t="n">
        <v>0</v>
      </c>
      <c r="AG324" s="245" t="n">
        <v>0</v>
      </c>
      <c r="AH324" s="244" t="n">
        <v>0</v>
      </c>
      <c r="AI324" s="245" t="n">
        <v>0</v>
      </c>
      <c r="AJ324" s="245" t="n">
        <v>0</v>
      </c>
      <c r="AK324" s="244" t="n">
        <v>0</v>
      </c>
      <c r="AL324" s="245" t="n">
        <v>0</v>
      </c>
      <c r="AM324" s="245" t="n">
        <v>0</v>
      </c>
      <c r="AN324" s="244" t="n">
        <v>0</v>
      </c>
      <c r="AO324" s="245" t="n">
        <v>0</v>
      </c>
      <c r="AP324" s="245" t="n">
        <v>0</v>
      </c>
      <c r="AQ324" s="244" t="n">
        <v>0</v>
      </c>
      <c r="AR324" s="244">
        <f>IF('b2'!$AQ324&gt;0,'b2'!$AQ324,IF('b2'!$AN324&gt;0,'b2'!$AN324,IF('b2'!$AK324&gt;0,'b2'!$AK324,IF('b2'!$AH324&gt;0,'b2'!$AH324,IF('b2'!$AE324&gt;0,'b2'!$AE324,IF('b2'!$AB324&gt;0,'b2'!$AB324,IF('b2'!$Y324&gt;0,'b2'!$Y324,IF('b2'!$V324&gt;0,'b2'!$V324," ---"))))))))</f>
        <v/>
      </c>
      <c r="AS324" s="246" t="n">
        <v>0</v>
      </c>
      <c r="AT324" s="246" t="n">
        <v>0</v>
      </c>
      <c r="AU324" s="246" t="n">
        <v>0</v>
      </c>
      <c r="AV324" s="246" t="n">
        <v>0</v>
      </c>
      <c r="AW324" s="246" t="n">
        <v>0</v>
      </c>
      <c r="AX324" s="246" t="n">
        <v>0</v>
      </c>
      <c r="AY324" s="246" t="n">
        <v>0</v>
      </c>
      <c r="AZ324" s="246" t="n">
        <v>0</v>
      </c>
      <c r="BA324" s="246" t="n">
        <v>0</v>
      </c>
      <c r="BB324" s="246" t="n">
        <v>0</v>
      </c>
      <c r="BC324" s="246" t="n">
        <v>0</v>
      </c>
      <c r="BD324" s="246" t="n">
        <v>0</v>
      </c>
      <c r="BE324" s="249" t="n">
        <v>0</v>
      </c>
      <c r="BF324" s="248" t="n">
        <v>0</v>
      </c>
      <c r="BG324" s="248" t="n">
        <v>0</v>
      </c>
      <c r="BH324" s="249" t="n">
        <v>0</v>
      </c>
      <c r="BI324" s="250" t="inlineStr">
        <is>
          <t>#REF!</t>
        </is>
      </c>
      <c r="BJ324" s="251" t="inlineStr">
        <is>
          <t>#REF!</t>
        </is>
      </c>
      <c r="BK324" s="248" t="n">
        <v>0</v>
      </c>
      <c r="BL324" s="248" t="n">
        <v>0</v>
      </c>
      <c r="BM324" s="249" t="n">
        <v>0</v>
      </c>
      <c r="BN324" s="250" t="inlineStr">
        <is>
          <t>#REF!</t>
        </is>
      </c>
      <c r="BO324" s="251" t="inlineStr">
        <is>
          <t>#REF!</t>
        </is>
      </c>
      <c r="BP324" s="259" t="n">
        <v>0</v>
      </c>
      <c r="BQ324" s="259" t="n">
        <v>0</v>
      </c>
      <c r="BR324" s="249" t="n">
        <v>0</v>
      </c>
      <c r="BS324" s="250" t="inlineStr">
        <is>
          <t>#REF!</t>
        </is>
      </c>
      <c r="BT324" s="251">
        <f>'[2]DATA CONSOLIDADA 2018-2025 '!$BR326-'b2'!$BO324</f>
        <v/>
      </c>
      <c r="BU324" s="248" t="n">
        <v>0</v>
      </c>
      <c r="BV324" s="248" t="n">
        <v>0</v>
      </c>
      <c r="BW324" s="249" t="n">
        <v>0</v>
      </c>
      <c r="BX324" s="250" t="inlineStr">
        <is>
          <t>#REF!</t>
        </is>
      </c>
      <c r="BY324" s="251" t="inlineStr">
        <is>
          <t>#REF!</t>
        </is>
      </c>
      <c r="BZ324" s="248" t="n">
        <v>0</v>
      </c>
      <c r="CA324" s="248" t="n">
        <v>0</v>
      </c>
      <c r="CB324" s="249" t="n">
        <v>0</v>
      </c>
      <c r="CC324" s="250" t="inlineStr">
        <is>
          <t>#REF!</t>
        </is>
      </c>
      <c r="CD324" s="251">
        <f>'[2]DATA CONSOLIDADA 2018-2025 '!$CB326-'b2'!$BW324</f>
        <v/>
      </c>
      <c r="CE324" s="253" t="n">
        <v>0</v>
      </c>
      <c r="CF324" s="253" t="n">
        <v>0</v>
      </c>
      <c r="CG324" s="254" t="n">
        <v>0</v>
      </c>
      <c r="CH324" s="250" t="inlineStr">
        <is>
          <t>#REF!</t>
        </is>
      </c>
      <c r="CI324" s="251">
        <f>'[2]DATA CONSOLIDADA 2018-2025 '!$CG326-'b2'!$CB324</f>
        <v/>
      </c>
      <c r="CJ324" s="247" t="inlineStr">
        <is>
          <t>#REF!</t>
        </is>
      </c>
      <c r="CK324" s="247" t="n">
        <v>0</v>
      </c>
      <c r="CL324" s="247" t="n">
        <v>0</v>
      </c>
      <c r="CM324" s="247" t="n">
        <v>0</v>
      </c>
      <c r="CN324" s="247" t="inlineStr">
        <is>
          <t>#REF!</t>
        </is>
      </c>
      <c r="CO324" s="251">
        <f>'[2]DATA CONSOLIDADA 2018-2025 '!$CM326-'b2'!$CG324</f>
        <v/>
      </c>
      <c r="CP324" s="253" t="n">
        <v>0</v>
      </c>
      <c r="CQ324" s="253" t="n">
        <v>0</v>
      </c>
      <c r="CR324" s="253" t="n">
        <v>0</v>
      </c>
      <c r="CS324" s="253" t="n">
        <v>0</v>
      </c>
      <c r="CT324" s="253" t="n">
        <v>0</v>
      </c>
      <c r="CU324" s="253" t="n">
        <v>0</v>
      </c>
      <c r="CV324" s="247" t="n">
        <v>0</v>
      </c>
      <c r="CW324" s="247" t="n">
        <v>0</v>
      </c>
      <c r="CX324" s="247" t="n">
        <v>0</v>
      </c>
      <c r="CY324" s="247" t="n">
        <v>0</v>
      </c>
      <c r="CZ324" s="247" t="n">
        <v>0</v>
      </c>
      <c r="DA324" s="247" t="n">
        <v>0</v>
      </c>
      <c r="DB324" s="247" t="n">
        <v>0</v>
      </c>
      <c r="DC324" s="255" t="n">
        <v>0</v>
      </c>
      <c r="DD324" s="255" t="n">
        <v>0</v>
      </c>
      <c r="DE324" s="255" t="n">
        <v>0</v>
      </c>
      <c r="DF324" s="255" t="n">
        <v>0</v>
      </c>
      <c r="DG324" s="255" t="n">
        <v>0</v>
      </c>
      <c r="DH324" s="255" t="n">
        <v>0</v>
      </c>
      <c r="DI324" s="256" t="n">
        <v>20600382064</v>
      </c>
      <c r="DJ324" s="257" t="inlineStr">
        <is>
          <t>COOPERATIVA AGRARIA ECOLOGICA AGROINDUSTRIAL DE CURIMANA LTDA..</t>
        </is>
      </c>
      <c r="DK324" s="257" t="inlineStr">
        <is>
          <t>02 Cooperativa</t>
        </is>
      </c>
      <c r="DL324" s="258" t="n"/>
      <c r="DM324" s="258" t="n"/>
      <c r="DN324" s="258" t="n"/>
      <c r="DO324" s="258" t="n"/>
      <c r="DP324" s="258" t="n"/>
      <c r="DQ324" s="258" t="n"/>
      <c r="DR324" s="258" t="n"/>
      <c r="DS324" s="258" t="n"/>
      <c r="DT324" s="258" t="n"/>
      <c r="DU324" s="258" t="n"/>
      <c r="DV324" s="258" t="n"/>
      <c r="DW324" s="258" t="n"/>
      <c r="DX324" s="258" t="n"/>
      <c r="DY324" s="258" t="n"/>
      <c r="DZ324" s="258" t="n"/>
      <c r="EA324" s="258" t="n"/>
      <c r="EB324" s="258" t="n"/>
      <c r="EC324" s="258" t="n"/>
      <c r="ED324" s="258" t="n"/>
      <c r="EE324" s="258" t="n"/>
    </row>
    <row r="325" hidden="1" ht="47.25" customHeight="1">
      <c r="A325" s="240" t="inlineStr">
        <is>
          <t>ASOCIACION DE PRODUCTORES AGRARIOS STA. ELENA</t>
        </is>
      </c>
      <c r="B325" s="240" t="inlineStr">
        <is>
          <t>PLÁTANO</t>
        </is>
      </c>
      <c r="C325" s="240" t="inlineStr">
        <is>
          <t>PLÁTANO</t>
        </is>
      </c>
      <c r="D325" s="240" t="inlineStr">
        <is>
          <t>UCAYALI</t>
        </is>
      </c>
      <c r="E325" s="240" t="inlineStr">
        <is>
          <t>250104</t>
        </is>
      </c>
      <c r="F325" s="240" t="inlineStr">
        <is>
          <t>UCAYALI</t>
        </is>
      </c>
      <c r="G325" s="240" t="inlineStr">
        <is>
          <t>CORONEL PORTILLO</t>
        </is>
      </c>
      <c r="H325" s="240" t="inlineStr">
        <is>
          <t>MASISEA</t>
        </is>
      </c>
      <c r="I325" s="241" t="n"/>
      <c r="J325" s="241" t="n">
        <v>1</v>
      </c>
      <c r="K325" s="241" t="n">
        <v>1</v>
      </c>
      <c r="L325" s="241" t="n">
        <v>1</v>
      </c>
      <c r="M325" s="241" t="n">
        <v>1</v>
      </c>
      <c r="N325" s="241" t="n"/>
      <c r="O325" s="241" t="n"/>
      <c r="P325" s="241" t="n"/>
      <c r="Q325" s="241" t="inlineStr">
        <is>
          <t>PAC</t>
        </is>
      </c>
      <c r="R325" s="242">
        <f>IF(I325=1,I$2,"")&amp;IF(J325=1,IF(I325=1,"-","")&amp;J$2,"")&amp;IF(K325=1,IF(OR(J325=1,I325=1),"-","")&amp;K$2,"")&amp;IF(L325=1,IF(OR(K325=1,J325=1,I325=1),"-","")&amp;L$2,"")&amp;IF(M325=1,IF(OR(L325=1,K325=1,J325=1,I325=1),"-","")&amp;M$2,"")&amp;IF(N325=1,IF(OR(M325=1,L325=1,K325=1,J325=1,I325=1),"-","")&amp;N$2,"")&amp;IF(O325=1,IF(OR(N325=1,M325=1,L325=1,K325=1,J325=1,I325=1),"-","")&amp;O$2,"")&amp;IF(P325=1,IF(I325=1," - ",IF(J325=1," - ",IF(K325=1," - ",IF(L325=1," - ",IF(M325=1," - ",IF(N325=1," - ",IF(O325=1," - ","")))))))&amp;P$2,"")</f>
        <v/>
      </c>
      <c r="S325" s="243">
        <f>SUM('b2'!$I325:$P325)</f>
        <v/>
      </c>
      <c r="T325" s="243">
        <f>IF(OR('b2'!$J325=1,'b2'!$K325=1,'b2'!$L325=1,'b2'!$M325=1,'b2'!$N325=1,'b2'!$O325=1,'b2'!$P325=1),"SI","NO")</f>
        <v/>
      </c>
      <c r="U325" s="243">
        <f>IF(OR('b2'!$K325=1,'b2'!$L325=1,'b2'!$M325=1,'b2'!$N325=1,'b2'!$O325=1,'b2'!$P325=1),"SI","NO")</f>
        <v/>
      </c>
      <c r="V325" s="244" t="n">
        <v>0</v>
      </c>
      <c r="W325" s="245" t="n">
        <v>14</v>
      </c>
      <c r="X325" s="245" t="n">
        <v>3</v>
      </c>
      <c r="Y325" s="244" t="n">
        <v>17</v>
      </c>
      <c r="Z325" s="245" t="n">
        <v>13</v>
      </c>
      <c r="AA325" s="245" t="n">
        <v>3</v>
      </c>
      <c r="AB325" s="244" t="n">
        <v>16</v>
      </c>
      <c r="AC325" s="245" t="n">
        <v>13</v>
      </c>
      <c r="AD325" s="245" t="n">
        <v>3</v>
      </c>
      <c r="AE325" s="244" t="n">
        <v>16</v>
      </c>
      <c r="AF325" s="245" t="n">
        <v>13</v>
      </c>
      <c r="AG325" s="245" t="n">
        <v>3</v>
      </c>
      <c r="AH325" s="244" t="n">
        <v>16</v>
      </c>
      <c r="AI325" s="245" t="n">
        <v>0</v>
      </c>
      <c r="AJ325" s="245" t="n">
        <v>0</v>
      </c>
      <c r="AK325" s="244" t="n">
        <v>0</v>
      </c>
      <c r="AL325" s="245" t="n">
        <v>0</v>
      </c>
      <c r="AM325" s="245" t="n">
        <v>0</v>
      </c>
      <c r="AN325" s="244" t="n">
        <v>0</v>
      </c>
      <c r="AO325" s="245" t="n">
        <v>0</v>
      </c>
      <c r="AP325" s="245" t="n">
        <v>0</v>
      </c>
      <c r="AQ325" s="244" t="n">
        <v>0</v>
      </c>
      <c r="AR325" s="244">
        <f>IF('b2'!$AQ325&gt;0,'b2'!$AQ325,IF('b2'!$AN325&gt;0,'b2'!$AN325,IF('b2'!$AK325&gt;0,'b2'!$AK325,IF('b2'!$AH325&gt;0,'b2'!$AH325,IF('b2'!$AE325&gt;0,'b2'!$AE325,IF('b2'!$AB325&gt;0,'b2'!$AB325,IF('b2'!$Y325&gt;0,'b2'!$Y325,IF('b2'!$V325&gt;0,'b2'!$V325," ---"))))))))</f>
        <v/>
      </c>
      <c r="AS325" s="246" t="n">
        <v>0</v>
      </c>
      <c r="AT325" s="246" t="n">
        <v>0</v>
      </c>
      <c r="AU325" s="246" t="n">
        <v>6</v>
      </c>
      <c r="AV325" s="246" t="n">
        <v>0</v>
      </c>
      <c r="AW325" s="246" t="n">
        <v>6</v>
      </c>
      <c r="AX325" s="246" t="n">
        <v>0</v>
      </c>
      <c r="AY325" s="246" t="n">
        <v>0</v>
      </c>
      <c r="AZ325" s="246" t="n">
        <v>0</v>
      </c>
      <c r="BA325" s="246" t="n">
        <v>0</v>
      </c>
      <c r="BB325" s="246" t="n">
        <v>0</v>
      </c>
      <c r="BC325" s="246" t="n">
        <v>0</v>
      </c>
      <c r="BD325" s="246" t="n">
        <v>0</v>
      </c>
      <c r="BE325" s="249" t="n">
        <v>0</v>
      </c>
      <c r="BF325" s="248" t="n">
        <v>103828.6</v>
      </c>
      <c r="BG325" s="248" t="n">
        <v>0</v>
      </c>
      <c r="BH325" s="249" t="n">
        <v>103828.6</v>
      </c>
      <c r="BI325" s="250" t="inlineStr">
        <is>
          <t>#REF!</t>
        </is>
      </c>
      <c r="BJ325" s="251" t="inlineStr">
        <is>
          <t>#REF!</t>
        </is>
      </c>
      <c r="BK325" s="248" t="n">
        <v>368082.67</v>
      </c>
      <c r="BL325" s="248" t="n">
        <v>0</v>
      </c>
      <c r="BM325" s="249" t="n">
        <v>368082.67</v>
      </c>
      <c r="BN325" s="250" t="inlineStr">
        <is>
          <t>#REF!</t>
        </is>
      </c>
      <c r="BO325" s="251" t="inlineStr">
        <is>
          <t>#REF!</t>
        </is>
      </c>
      <c r="BP325" s="248" t="n">
        <v>201988.48</v>
      </c>
      <c r="BQ325" s="248" t="n">
        <v>0</v>
      </c>
      <c r="BR325" s="249" t="n">
        <v>201988.48</v>
      </c>
      <c r="BS325" s="250" t="inlineStr">
        <is>
          <t>#REF!</t>
        </is>
      </c>
      <c r="BT325" s="251">
        <f>'[2]DATA CONSOLIDADA 2018-2025 '!$BR327-'b2'!$BO325</f>
        <v/>
      </c>
      <c r="BU325" s="248" t="n">
        <v>294697.76</v>
      </c>
      <c r="BV325" s="248" t="n">
        <v>0</v>
      </c>
      <c r="BW325" s="249" t="n">
        <v>294697.76</v>
      </c>
      <c r="BX325" s="250" t="inlineStr">
        <is>
          <t>#REF!</t>
        </is>
      </c>
      <c r="BY325" s="251" t="inlineStr">
        <is>
          <t>#REF!</t>
        </is>
      </c>
      <c r="BZ325" s="248" t="n">
        <v>0</v>
      </c>
      <c r="CA325" s="248" t="n">
        <v>0</v>
      </c>
      <c r="CB325" s="249" t="n">
        <v>0</v>
      </c>
      <c r="CC325" s="250" t="inlineStr">
        <is>
          <t>#REF!</t>
        </is>
      </c>
      <c r="CD325" s="251">
        <f>'[2]DATA CONSOLIDADA 2018-2025 '!$CB327-'b2'!$BW325</f>
        <v/>
      </c>
      <c r="CE325" s="253" t="n">
        <v>0</v>
      </c>
      <c r="CF325" s="253" t="n">
        <v>0</v>
      </c>
      <c r="CG325" s="254" t="n">
        <v>0</v>
      </c>
      <c r="CH325" s="250" t="inlineStr">
        <is>
          <t>#REF!</t>
        </is>
      </c>
      <c r="CI325" s="251">
        <f>'[2]DATA CONSOLIDADA 2018-2025 '!$CG327-'b2'!$CB325</f>
        <v/>
      </c>
      <c r="CJ325" s="247" t="inlineStr">
        <is>
          <t>#REF!</t>
        </is>
      </c>
      <c r="CK325" s="247" t="n">
        <v>0</v>
      </c>
      <c r="CL325" s="247" t="n">
        <v>0</v>
      </c>
      <c r="CM325" s="247" t="n">
        <v>0</v>
      </c>
      <c r="CN325" s="247" t="inlineStr">
        <is>
          <t>#REF!</t>
        </is>
      </c>
      <c r="CO325" s="251">
        <f>'[2]DATA CONSOLIDADA 2018-2025 '!$CM327-'b2'!$CG325</f>
        <v/>
      </c>
      <c r="CP325" s="253" t="n">
        <v>0</v>
      </c>
      <c r="CQ325" s="253" t="n">
        <v>0</v>
      </c>
      <c r="CR325" s="253" t="n">
        <v>0</v>
      </c>
      <c r="CS325" s="253" t="n">
        <v>0</v>
      </c>
      <c r="CT325" s="253" t="n">
        <v>0</v>
      </c>
      <c r="CU325" s="253" t="n">
        <v>0</v>
      </c>
      <c r="CV325" s="247" t="n">
        <v>0</v>
      </c>
      <c r="CW325" s="247" t="n">
        <v>0</v>
      </c>
      <c r="CX325" s="247" t="n">
        <v>0</v>
      </c>
      <c r="CY325" s="247" t="n">
        <v>0</v>
      </c>
      <c r="CZ325" s="247" t="n">
        <v>0</v>
      </c>
      <c r="DA325" s="247" t="n">
        <v>0</v>
      </c>
      <c r="DB325" s="247" t="n">
        <v>0</v>
      </c>
      <c r="DC325" s="255" t="n">
        <v>0</v>
      </c>
      <c r="DD325" s="255" t="n">
        <v>0</v>
      </c>
      <c r="DE325" s="255" t="n">
        <v>0</v>
      </c>
      <c r="DF325" s="255" t="n">
        <v>0</v>
      </c>
      <c r="DG325" s="255" t="n">
        <v>0</v>
      </c>
      <c r="DH325" s="255" t="n">
        <v>0</v>
      </c>
      <c r="DI325" s="256" t="n">
        <v>20393981173</v>
      </c>
      <c r="DJ325" s="257" t="inlineStr">
        <is>
          <t>ASOCIACION DE PRODUCTORES AGRARIOS SANTA ELENA</t>
        </is>
      </c>
      <c r="DK325" s="257" t="inlineStr">
        <is>
          <t>01 Asociación</t>
        </is>
      </c>
      <c r="DL325" s="258" t="n"/>
      <c r="DM325" s="258" t="n"/>
      <c r="DN325" s="258" t="n"/>
      <c r="DO325" s="258" t="n"/>
      <c r="DP325" s="258" t="n"/>
      <c r="DQ325" s="258" t="n"/>
      <c r="DR325" s="258" t="n"/>
      <c r="DS325" s="258" t="n"/>
      <c r="DT325" s="258" t="n"/>
      <c r="DU325" s="258" t="n"/>
      <c r="DV325" s="258" t="n"/>
      <c r="DW325" s="258" t="n"/>
      <c r="DX325" s="258" t="n"/>
      <c r="DY325" s="258" t="n"/>
      <c r="DZ325" s="258" t="n"/>
      <c r="EA325" s="258" t="n"/>
      <c r="EB325" s="258" t="n"/>
      <c r="EC325" s="258" t="n"/>
      <c r="ED325" s="258" t="n"/>
      <c r="EE325" s="258" t="n"/>
    </row>
    <row r="326" hidden="1" ht="47.25" customHeight="1">
      <c r="A326" s="240" t="inlineStr">
        <is>
          <t>CENTRO UNICO DE AGRICULTORES PLATANEROS DE PADRE ABAD</t>
        </is>
      </c>
      <c r="B326" s="240" t="inlineStr">
        <is>
          <t>PLÁTANO</t>
        </is>
      </c>
      <c r="C326" s="240" t="inlineStr">
        <is>
          <t>PLÁTANO</t>
        </is>
      </c>
      <c r="D326" s="240" t="inlineStr">
        <is>
          <t>UCAYALI</t>
        </is>
      </c>
      <c r="E326" s="240" t="inlineStr">
        <is>
          <t>250301</t>
        </is>
      </c>
      <c r="F326" s="240" t="inlineStr">
        <is>
          <t>UCAYALI</t>
        </is>
      </c>
      <c r="G326" s="240" t="inlineStr">
        <is>
          <t>PADRE ABAD</t>
        </is>
      </c>
      <c r="H326" s="240" t="inlineStr">
        <is>
          <t>PADRE ABAD</t>
        </is>
      </c>
      <c r="I326" s="241" t="n"/>
      <c r="J326" s="241" t="n">
        <v>1</v>
      </c>
      <c r="K326" s="241" t="n"/>
      <c r="L326" s="241" t="n"/>
      <c r="M326" s="241" t="n"/>
      <c r="N326" s="241" t="n"/>
      <c r="O326" s="241" t="n"/>
      <c r="P326" s="241" t="n"/>
      <c r="Q326" s="241" t="inlineStr">
        <is>
          <t>PAC</t>
        </is>
      </c>
      <c r="R326" s="242">
        <f>IF(I326=1,I$2,"")&amp;IF(J326=1,IF(I326=1,"-","")&amp;J$2,"")&amp;IF(K326=1,IF(OR(J326=1,I326=1),"-","")&amp;K$2,"")&amp;IF(L326=1,IF(OR(K326=1,J326=1,I326=1),"-","")&amp;L$2,"")&amp;IF(M326=1,IF(OR(L326=1,K326=1,J326=1,I326=1),"-","")&amp;M$2,"")&amp;IF(N326=1,IF(OR(M326=1,L326=1,K326=1,J326=1,I326=1),"-","")&amp;N$2,"")&amp;IF(O326=1,IF(OR(N326=1,M326=1,L326=1,K326=1,J326=1,I326=1),"-","")&amp;O$2,"")&amp;IF(P326=1,IF(I326=1," - ",IF(J326=1," - ",IF(K326=1," - ",IF(L326=1," - ",IF(M326=1," - ",IF(N326=1," - ",IF(O326=1," - ","")))))))&amp;P$2,"")</f>
        <v/>
      </c>
      <c r="S326" s="243">
        <f>SUM('b2'!$I326:$P326)</f>
        <v/>
      </c>
      <c r="T326" s="243">
        <f>IF(OR('b2'!$J326=1,'b2'!$K326=1,'b2'!$L326=1,'b2'!$M326=1,'b2'!$N326=1,'b2'!$O326=1,'b2'!$P326=1),"SI","NO")</f>
        <v/>
      </c>
      <c r="U326" s="243">
        <f>IF(OR('b2'!$K326=1,'b2'!$L326=1,'b2'!$M326=1,'b2'!$N326=1,'b2'!$O326=1,'b2'!$P326=1),"SI","NO")</f>
        <v/>
      </c>
      <c r="V326" s="244" t="n">
        <v>0</v>
      </c>
      <c r="W326" s="245" t="n">
        <v>37</v>
      </c>
      <c r="X326" s="245" t="n">
        <v>14</v>
      </c>
      <c r="Y326" s="244" t="n">
        <v>51</v>
      </c>
      <c r="Z326" s="245" t="n">
        <v>0</v>
      </c>
      <c r="AA326" s="245" t="n">
        <v>0</v>
      </c>
      <c r="AB326" s="244" t="n">
        <v>0</v>
      </c>
      <c r="AC326" s="245" t="n">
        <v>0</v>
      </c>
      <c r="AD326" s="245" t="n">
        <v>0</v>
      </c>
      <c r="AE326" s="244" t="n">
        <v>0</v>
      </c>
      <c r="AF326" s="245" t="n">
        <v>0</v>
      </c>
      <c r="AG326" s="245" t="n">
        <v>0</v>
      </c>
      <c r="AH326" s="244" t="n">
        <v>0</v>
      </c>
      <c r="AI326" s="245" t="n">
        <v>0</v>
      </c>
      <c r="AJ326" s="245" t="n">
        <v>0</v>
      </c>
      <c r="AK326" s="244" t="n">
        <v>0</v>
      </c>
      <c r="AL326" s="245" t="n">
        <v>0</v>
      </c>
      <c r="AM326" s="245" t="n">
        <v>0</v>
      </c>
      <c r="AN326" s="244" t="n">
        <v>0</v>
      </c>
      <c r="AO326" s="245" t="n">
        <v>0</v>
      </c>
      <c r="AP326" s="245" t="n">
        <v>0</v>
      </c>
      <c r="AQ326" s="244" t="n">
        <v>0</v>
      </c>
      <c r="AR326" s="244">
        <f>IF('b2'!$AQ326&gt;0,'b2'!$AQ326,IF('b2'!$AN326&gt;0,'b2'!$AN326,IF('b2'!$AK326&gt;0,'b2'!$AK326,IF('b2'!$AH326&gt;0,'b2'!$AH326,IF('b2'!$AE326&gt;0,'b2'!$AE326,IF('b2'!$AB326&gt;0,'b2'!$AB326,IF('b2'!$Y326&gt;0,'b2'!$Y326,IF('b2'!$V326&gt;0,'b2'!$V326," ---"))))))))</f>
        <v/>
      </c>
      <c r="AS326" s="246" t="n">
        <v>0</v>
      </c>
      <c r="AT326" s="246" t="n">
        <v>0</v>
      </c>
      <c r="AU326" s="246" t="n">
        <v>0</v>
      </c>
      <c r="AV326" s="246" t="n">
        <v>0</v>
      </c>
      <c r="AW326" s="246" t="n">
        <v>0</v>
      </c>
      <c r="AX326" s="246" t="n">
        <v>0</v>
      </c>
      <c r="AY326" s="246" t="n">
        <v>0</v>
      </c>
      <c r="AZ326" s="246" t="n">
        <v>0</v>
      </c>
      <c r="BA326" s="246" t="n">
        <v>0</v>
      </c>
      <c r="BB326" s="246" t="n">
        <v>0</v>
      </c>
      <c r="BC326" s="246" t="n">
        <v>0</v>
      </c>
      <c r="BD326" s="246" t="n">
        <v>0</v>
      </c>
      <c r="BE326" s="247" t="n">
        <v>0</v>
      </c>
      <c r="BF326" s="248" t="n">
        <v>0</v>
      </c>
      <c r="BG326" s="248" t="n">
        <v>0</v>
      </c>
      <c r="BH326" s="249" t="n">
        <v>0</v>
      </c>
      <c r="BI326" s="250" t="inlineStr">
        <is>
          <t>#REF!</t>
        </is>
      </c>
      <c r="BJ326" s="251" t="inlineStr">
        <is>
          <t>#REF!</t>
        </is>
      </c>
      <c r="BK326" s="248" t="n">
        <v>0</v>
      </c>
      <c r="BL326" s="248" t="n">
        <v>0</v>
      </c>
      <c r="BM326" s="249" t="n">
        <v>0</v>
      </c>
      <c r="BN326" s="250" t="inlineStr">
        <is>
          <t>#REF!</t>
        </is>
      </c>
      <c r="BO326" s="251" t="inlineStr">
        <is>
          <t>#REF!</t>
        </is>
      </c>
      <c r="BP326" s="248" t="n">
        <v>0</v>
      </c>
      <c r="BQ326" s="248" t="n">
        <v>0</v>
      </c>
      <c r="BR326" s="249" t="n">
        <v>0</v>
      </c>
      <c r="BS326" s="250" t="inlineStr">
        <is>
          <t>#REF!</t>
        </is>
      </c>
      <c r="BT326" s="251">
        <f>'[2]DATA CONSOLIDADA 2018-2025 '!$BR328-'b2'!$BO326</f>
        <v/>
      </c>
      <c r="BU326" s="248" t="n">
        <v>0</v>
      </c>
      <c r="BV326" s="248" t="n">
        <v>0</v>
      </c>
      <c r="BW326" s="249" t="n">
        <v>0</v>
      </c>
      <c r="BX326" s="250" t="inlineStr">
        <is>
          <t>#REF!</t>
        </is>
      </c>
      <c r="BY326" s="251" t="inlineStr">
        <is>
          <t>#REF!</t>
        </is>
      </c>
      <c r="BZ326" s="248" t="n">
        <v>0</v>
      </c>
      <c r="CA326" s="248" t="n">
        <v>0</v>
      </c>
      <c r="CB326" s="249" t="n">
        <v>0</v>
      </c>
      <c r="CC326" s="250" t="inlineStr">
        <is>
          <t>#REF!</t>
        </is>
      </c>
      <c r="CD326" s="251">
        <f>'[2]DATA CONSOLIDADA 2018-2025 '!$CB328-'b2'!$BW326</f>
        <v/>
      </c>
      <c r="CE326" s="253" t="n">
        <v>0</v>
      </c>
      <c r="CF326" s="253" t="n">
        <v>0</v>
      </c>
      <c r="CG326" s="254" t="n">
        <v>0</v>
      </c>
      <c r="CH326" s="250" t="inlineStr">
        <is>
          <t>#REF!</t>
        </is>
      </c>
      <c r="CI326" s="251">
        <f>'[2]DATA CONSOLIDADA 2018-2025 '!$CG328-'b2'!$CB326</f>
        <v/>
      </c>
      <c r="CJ326" s="247" t="inlineStr">
        <is>
          <t>#REF!</t>
        </is>
      </c>
      <c r="CK326" s="247" t="n">
        <v>0</v>
      </c>
      <c r="CL326" s="247" t="n">
        <v>0</v>
      </c>
      <c r="CM326" s="247" t="n">
        <v>0</v>
      </c>
      <c r="CN326" s="247" t="inlineStr">
        <is>
          <t>#REF!</t>
        </is>
      </c>
      <c r="CO326" s="251">
        <f>'[2]DATA CONSOLIDADA 2018-2025 '!$CM328-'b2'!$CG326</f>
        <v/>
      </c>
      <c r="CP326" s="253" t="n">
        <v>0</v>
      </c>
      <c r="CQ326" s="253" t="n">
        <v>0</v>
      </c>
      <c r="CR326" s="253" t="n">
        <v>0</v>
      </c>
      <c r="CS326" s="253" t="n">
        <v>0</v>
      </c>
      <c r="CT326" s="253" t="n">
        <v>0</v>
      </c>
      <c r="CU326" s="253" t="n">
        <v>0</v>
      </c>
      <c r="CV326" s="247" t="n">
        <v>0</v>
      </c>
      <c r="CW326" s="247" t="n">
        <v>0</v>
      </c>
      <c r="CX326" s="247" t="n">
        <v>0</v>
      </c>
      <c r="CY326" s="247" t="n">
        <v>0</v>
      </c>
      <c r="CZ326" s="247" t="n">
        <v>0</v>
      </c>
      <c r="DA326" s="247" t="n">
        <v>0</v>
      </c>
      <c r="DB326" s="247" t="n">
        <v>0</v>
      </c>
      <c r="DC326" s="255" t="n">
        <v>0</v>
      </c>
      <c r="DD326" s="255" t="n">
        <v>0</v>
      </c>
      <c r="DE326" s="255" t="n">
        <v>0</v>
      </c>
      <c r="DF326" s="255" t="n">
        <v>0</v>
      </c>
      <c r="DG326" s="255" t="n">
        <v>0</v>
      </c>
      <c r="DH326" s="255" t="n">
        <v>0</v>
      </c>
      <c r="DI326" s="256" t="n">
        <v>20393449471</v>
      </c>
      <c r="DJ326" s="257" t="inlineStr">
        <is>
          <t>CENTRO UNICO DE AGRICULTORES PLATANEROS DE LA PROVINCIA DE PADRE ABAD</t>
        </is>
      </c>
      <c r="DK326" s="257" t="inlineStr">
        <is>
          <t>01 Asociación</t>
        </is>
      </c>
      <c r="DL326" s="258" t="n"/>
      <c r="DM326" s="258" t="n"/>
      <c r="DN326" s="258" t="n"/>
      <c r="DO326" s="258" t="n"/>
      <c r="DP326" s="258" t="n"/>
      <c r="DQ326" s="258" t="n"/>
      <c r="DR326" s="258" t="n"/>
      <c r="DS326" s="258" t="n"/>
      <c r="DT326" s="258" t="n"/>
      <c r="DU326" s="258" t="n"/>
      <c r="DV326" s="258" t="n"/>
      <c r="DW326" s="258" t="n"/>
      <c r="DX326" s="258" t="n"/>
      <c r="DY326" s="258" t="n"/>
      <c r="DZ326" s="258" t="n"/>
      <c r="EA326" s="258" t="n"/>
      <c r="EB326" s="258" t="n"/>
      <c r="EC326" s="258" t="n"/>
      <c r="ED326" s="258" t="n"/>
      <c r="EE326" s="258" t="n"/>
    </row>
    <row r="327" ht="47.25" customHeight="1">
      <c r="A327" s="240" t="inlineStr">
        <is>
          <t>ASOCIACIÓN DE MUJERES EMPRENDEDORAS FLOR DE BOQUERON</t>
        </is>
      </c>
      <c r="B327" s="240" t="inlineStr">
        <is>
          <t>CACAO</t>
        </is>
      </c>
      <c r="C327" s="240" t="inlineStr">
        <is>
          <t>CACAO</t>
        </is>
      </c>
      <c r="D327" s="240" t="inlineStr">
        <is>
          <t>UCAYALI</t>
        </is>
      </c>
      <c r="E327" s="240" t="inlineStr">
        <is>
          <t>250303</t>
        </is>
      </c>
      <c r="F327" s="240" t="inlineStr">
        <is>
          <t>UCAYALI</t>
        </is>
      </c>
      <c r="G327" s="240" t="inlineStr">
        <is>
          <t>PADRE ABAD</t>
        </is>
      </c>
      <c r="H327" s="240" t="inlineStr">
        <is>
          <t>CURIMANA</t>
        </is>
      </c>
      <c r="I327" s="241" t="n"/>
      <c r="J327" s="241" t="n"/>
      <c r="K327" s="241" t="n"/>
      <c r="L327" s="241" t="n">
        <v>1</v>
      </c>
      <c r="M327" s="241" t="n"/>
      <c r="N327" s="241" t="n"/>
      <c r="O327" s="241" t="n"/>
      <c r="P327" s="241" t="n"/>
      <c r="Q327" s="241" t="inlineStr">
        <is>
          <t>PAC</t>
        </is>
      </c>
      <c r="R327" s="242">
        <f>IF(I327=1,I$2,"")&amp;IF(J327=1,IF(I327=1,"-","")&amp;J$2,"")&amp;IF(K327=1,IF(OR(J327=1,I327=1),"-","")&amp;K$2,"")&amp;IF(L327=1,IF(OR(K327=1,J327=1,I327=1),"-","")&amp;L$2,"")&amp;IF(M327=1,IF(OR(L327=1,K327=1,J327=1,I327=1),"-","")&amp;M$2,"")&amp;IF(N327=1,IF(OR(M327=1,L327=1,K327=1,J327=1,I327=1),"-","")&amp;N$2,"")&amp;IF(O327=1,IF(OR(N327=1,M327=1,L327=1,K327=1,J327=1,I327=1),"-","")&amp;O$2,"")&amp;IF(P327=1,IF(I327=1," - ",IF(J327=1," - ",IF(K327=1," - ",IF(L327=1," - ",IF(M327=1," - ",IF(N327=1," - ",IF(O327=1," - ","")))))))&amp;P$2,"")</f>
        <v/>
      </c>
      <c r="S327" s="243">
        <f>SUM('b2'!$I327:$P327)</f>
        <v/>
      </c>
      <c r="T327" s="243">
        <f>IF(OR('b2'!$J327=1,'b2'!$K327=1,'b2'!$L327=1,'b2'!$M327=1,'b2'!$N327=1,'b2'!$O327=1,'b2'!$P327=1),"SI","NO")</f>
        <v/>
      </c>
      <c r="U327" s="243">
        <f>IF(OR('b2'!$K327=1,'b2'!$L327=1,'b2'!$M327=1,'b2'!$N327=1,'b2'!$O327=1,'b2'!$P327=1),"SI","NO")</f>
        <v/>
      </c>
      <c r="V327" s="244" t="n">
        <v>0</v>
      </c>
      <c r="W327" s="245" t="n">
        <v>0</v>
      </c>
      <c r="X327" s="245" t="n">
        <v>0</v>
      </c>
      <c r="Y327" s="244" t="n">
        <v>0</v>
      </c>
      <c r="Z327" s="245" t="n">
        <v>0</v>
      </c>
      <c r="AA327" s="245" t="n">
        <v>0</v>
      </c>
      <c r="AB327" s="244" t="n">
        <v>0</v>
      </c>
      <c r="AC327" s="245" t="n">
        <v>1</v>
      </c>
      <c r="AD327" s="245" t="n">
        <v>19</v>
      </c>
      <c r="AE327" s="244" t="n">
        <v>20</v>
      </c>
      <c r="AF327" s="245" t="n">
        <v>0</v>
      </c>
      <c r="AG327" s="245" t="n">
        <v>0</v>
      </c>
      <c r="AH327" s="244" t="n">
        <v>0</v>
      </c>
      <c r="AI327" s="245" t="n">
        <v>0</v>
      </c>
      <c r="AJ327" s="245" t="n">
        <v>0</v>
      </c>
      <c r="AK327" s="244" t="n">
        <v>0</v>
      </c>
      <c r="AL327" s="245" t="n">
        <v>0</v>
      </c>
      <c r="AM327" s="245" t="n">
        <v>0</v>
      </c>
      <c r="AN327" s="244" t="n">
        <v>0</v>
      </c>
      <c r="AO327" s="245" t="n">
        <v>0</v>
      </c>
      <c r="AP327" s="245" t="n">
        <v>0</v>
      </c>
      <c r="AQ327" s="244" t="n">
        <v>0</v>
      </c>
      <c r="AR327" s="244">
        <f>IF('b2'!$AQ327&gt;0,'b2'!$AQ327,IF('b2'!$AN327&gt;0,'b2'!$AN327,IF('b2'!$AK327&gt;0,'b2'!$AK327,IF('b2'!$AH327&gt;0,'b2'!$AH327,IF('b2'!$AE327&gt;0,'b2'!$AE327,IF('b2'!$AB327&gt;0,'b2'!$AB327,IF('b2'!$Y327&gt;0,'b2'!$Y327,IF('b2'!$V327&gt;0,'b2'!$V327," ---"))))))))</f>
        <v/>
      </c>
      <c r="AS327" s="246" t="n">
        <v>0</v>
      </c>
      <c r="AT327" s="246" t="n">
        <v>0</v>
      </c>
      <c r="AU327" s="246" t="n">
        <v>21</v>
      </c>
      <c r="AV327" s="246" t="n">
        <v>0</v>
      </c>
      <c r="AW327" s="246" t="n">
        <v>0</v>
      </c>
      <c r="AX327" s="246" t="n">
        <v>0</v>
      </c>
      <c r="AY327" s="246" t="n">
        <v>0</v>
      </c>
      <c r="AZ327" s="246" t="n">
        <v>0</v>
      </c>
      <c r="BA327" s="246" t="n">
        <v>0</v>
      </c>
      <c r="BB327" s="246" t="n">
        <v>0</v>
      </c>
      <c r="BC327" s="246" t="n">
        <v>0</v>
      </c>
      <c r="BD327" s="246" t="n">
        <v>0</v>
      </c>
      <c r="BE327" s="247" t="n">
        <v>0</v>
      </c>
      <c r="BF327" s="252" t="n">
        <v>0</v>
      </c>
      <c r="BG327" s="252" t="n">
        <v>0</v>
      </c>
      <c r="BH327" s="247" t="n">
        <v>0</v>
      </c>
      <c r="BI327" s="250" t="inlineStr">
        <is>
          <t>#REF!</t>
        </is>
      </c>
      <c r="BJ327" s="251" t="inlineStr">
        <is>
          <t>#REF!</t>
        </is>
      </c>
      <c r="BK327" s="252" t="n">
        <v>0</v>
      </c>
      <c r="BL327" s="252" t="n">
        <v>0</v>
      </c>
      <c r="BM327" s="247" t="n">
        <v>0</v>
      </c>
      <c r="BN327" s="250" t="inlineStr">
        <is>
          <t>#REF!</t>
        </is>
      </c>
      <c r="BO327" s="251" t="inlineStr">
        <is>
          <t>#REF!</t>
        </is>
      </c>
      <c r="BP327" s="248" t="n">
        <v>823</v>
      </c>
      <c r="BQ327" s="248" t="n">
        <v>0</v>
      </c>
      <c r="BR327" s="249" t="n">
        <v>823</v>
      </c>
      <c r="BS327" s="250" t="inlineStr">
        <is>
          <t>#REF!</t>
        </is>
      </c>
      <c r="BT327" s="251">
        <f>'[2]DATA CONSOLIDADA 2018-2025 '!$BR329-'b2'!$BO327</f>
        <v/>
      </c>
      <c r="BU327" s="248" t="n">
        <v>0</v>
      </c>
      <c r="BV327" s="248" t="n">
        <v>0</v>
      </c>
      <c r="BW327" s="249" t="n">
        <v>0</v>
      </c>
      <c r="BX327" s="250" t="inlineStr">
        <is>
          <t>#REF!</t>
        </is>
      </c>
      <c r="BY327" s="251" t="inlineStr">
        <is>
          <t>#REF!</t>
        </is>
      </c>
      <c r="BZ327" s="248" t="n">
        <v>0</v>
      </c>
      <c r="CA327" s="248" t="n">
        <v>0</v>
      </c>
      <c r="CB327" s="249" t="n">
        <v>0</v>
      </c>
      <c r="CC327" s="250" t="inlineStr">
        <is>
          <t>#REF!</t>
        </is>
      </c>
      <c r="CD327" s="251">
        <f>'[2]DATA CONSOLIDADA 2018-2025 '!$CB329-'b2'!$BW327</f>
        <v/>
      </c>
      <c r="CE327" s="253" t="n">
        <v>0</v>
      </c>
      <c r="CF327" s="253" t="n">
        <v>0</v>
      </c>
      <c r="CG327" s="254" t="n">
        <v>0</v>
      </c>
      <c r="CH327" s="250" t="inlineStr">
        <is>
          <t>#REF!</t>
        </is>
      </c>
      <c r="CI327" s="251">
        <f>'[2]DATA CONSOLIDADA 2018-2025 '!$CG329-'b2'!$CB327</f>
        <v/>
      </c>
      <c r="CJ327" s="247" t="inlineStr">
        <is>
          <t>#REF!</t>
        </is>
      </c>
      <c r="CK327" s="247" t="n">
        <v>0</v>
      </c>
      <c r="CL327" s="247" t="n">
        <v>0</v>
      </c>
      <c r="CM327" s="247" t="n">
        <v>0</v>
      </c>
      <c r="CN327" s="247" t="inlineStr">
        <is>
          <t>#REF!</t>
        </is>
      </c>
      <c r="CO327" s="251">
        <f>'[2]DATA CONSOLIDADA 2018-2025 '!$CM329-'b2'!$CG327</f>
        <v/>
      </c>
      <c r="CP327" s="253" t="n">
        <v>0</v>
      </c>
      <c r="CQ327" s="253" t="n">
        <v>0</v>
      </c>
      <c r="CR327" s="253" t="n">
        <v>0</v>
      </c>
      <c r="CS327" s="253" t="n">
        <v>0</v>
      </c>
      <c r="CT327" s="253" t="n">
        <v>0</v>
      </c>
      <c r="CU327" s="253" t="n">
        <v>0</v>
      </c>
      <c r="CV327" s="247" t="n">
        <v>0</v>
      </c>
      <c r="CW327" s="247" t="n">
        <v>0</v>
      </c>
      <c r="CX327" s="247" t="n">
        <v>0</v>
      </c>
      <c r="CY327" s="247" t="n">
        <v>0</v>
      </c>
      <c r="CZ327" s="247" t="n">
        <v>0</v>
      </c>
      <c r="DA327" s="247" t="n">
        <v>0</v>
      </c>
      <c r="DB327" s="247" t="n">
        <v>0</v>
      </c>
      <c r="DC327" s="255" t="n">
        <v>0</v>
      </c>
      <c r="DD327" s="255" t="n">
        <v>0</v>
      </c>
      <c r="DE327" s="255" t="n">
        <v>0</v>
      </c>
      <c r="DF327" s="255" t="n">
        <v>0</v>
      </c>
      <c r="DG327" s="255" t="n">
        <v>0</v>
      </c>
      <c r="DH327" s="255" t="n">
        <v>0</v>
      </c>
      <c r="DI327" s="256" t="n">
        <v>20393972000</v>
      </c>
      <c r="DJ327" s="257" t="inlineStr">
        <is>
          <t>ASOCIACION DE MUJERES EMPRENDEDORAS FLOR DE BOQUERON</t>
        </is>
      </c>
      <c r="DK327" s="257" t="inlineStr">
        <is>
          <t>01 Asociación</t>
        </is>
      </c>
      <c r="DL327" s="258" t="n"/>
      <c r="DM327" s="258" t="n"/>
      <c r="DN327" s="258" t="n"/>
      <c r="DO327" s="258" t="n"/>
      <c r="DP327" s="258" t="n"/>
      <c r="DQ327" s="258" t="n"/>
      <c r="DR327" s="258" t="n"/>
      <c r="DS327" s="258" t="n"/>
      <c r="DT327" s="258" t="n"/>
      <c r="DU327" s="258" t="n"/>
      <c r="DV327" s="258" t="n"/>
      <c r="DW327" s="258" t="n"/>
      <c r="DX327" s="258" t="n"/>
      <c r="DY327" s="258" t="n"/>
      <c r="DZ327" s="258" t="n"/>
      <c r="EA327" s="258" t="n"/>
      <c r="EB327" s="258" t="n"/>
      <c r="EC327" s="258" t="n"/>
      <c r="ED327" s="258" t="n"/>
      <c r="EE327" s="258" t="n"/>
    </row>
    <row r="328" hidden="1" ht="47.25" customHeight="1">
      <c r="A328" s="240" t="inlineStr">
        <is>
          <t>ASOCIACION DE AGRICULTORES DEL CENTRO POBLADO SAN JOSE DE YARINACOCHA</t>
        </is>
      </c>
      <c r="B328" s="240" t="inlineStr">
        <is>
          <t>CAMU CAMU</t>
        </is>
      </c>
      <c r="C328" s="240" t="inlineStr">
        <is>
          <t>CAMU CAMU</t>
        </is>
      </c>
      <c r="D328" s="240" t="inlineStr">
        <is>
          <t>UCAYALI</t>
        </is>
      </c>
      <c r="E328" s="240" t="inlineStr">
        <is>
          <t>250105</t>
        </is>
      </c>
      <c r="F328" s="240" t="inlineStr">
        <is>
          <t>UCAYALI</t>
        </is>
      </c>
      <c r="G328" s="240" t="inlineStr">
        <is>
          <t>CORONEL PORTILLO</t>
        </is>
      </c>
      <c r="H328" s="240" t="inlineStr">
        <is>
          <t>YARINACOCHA</t>
        </is>
      </c>
      <c r="I328" s="241" t="n"/>
      <c r="J328" s="241" t="n"/>
      <c r="K328" s="241" t="n"/>
      <c r="L328" s="241" t="n">
        <v>1</v>
      </c>
      <c r="M328" s="241" t="n">
        <v>1</v>
      </c>
      <c r="N328" s="241" t="n">
        <v>1</v>
      </c>
      <c r="O328" s="241" t="n"/>
      <c r="P328" s="241" t="n"/>
      <c r="Q328" s="241" t="inlineStr">
        <is>
          <t>PAC</t>
        </is>
      </c>
      <c r="R328" s="242">
        <f>IF(I328=1,I$2,"")&amp;IF(J328=1,IF(I328=1,"-","")&amp;J$2,"")&amp;IF(K328=1,IF(OR(J328=1,I328=1),"-","")&amp;K$2,"")&amp;IF(L328=1,IF(OR(K328=1,J328=1,I328=1),"-","")&amp;L$2,"")&amp;IF(M328=1,IF(OR(L328=1,K328=1,J328=1,I328=1),"-","")&amp;M$2,"")&amp;IF(N328=1,IF(OR(M328=1,L328=1,K328=1,J328=1,I328=1),"-","")&amp;N$2,"")&amp;IF(O328=1,IF(OR(N328=1,M328=1,L328=1,K328=1,J328=1,I328=1),"-","")&amp;O$2,"")&amp;IF(P328=1,IF(I328=1," - ",IF(J328=1," - ",IF(K328=1," - ",IF(L328=1," - ",IF(M328=1," - ",IF(N328=1," - ",IF(O328=1," - ","")))))))&amp;P$2,"")</f>
        <v/>
      </c>
      <c r="S328" s="243">
        <f>SUM('b2'!$I328:$P328)</f>
        <v/>
      </c>
      <c r="T328" s="243">
        <f>IF(OR('b2'!$J328=1,'b2'!$K328=1,'b2'!$L328=1,'b2'!$M328=1,'b2'!$N328=1,'b2'!$O328=1,'b2'!$P328=1),"SI","NO")</f>
        <v/>
      </c>
      <c r="U328" s="243">
        <f>IF(OR('b2'!$K328=1,'b2'!$L328=1,'b2'!$M328=1,'b2'!$N328=1,'b2'!$O328=1,'b2'!$P328=1),"SI","NO")</f>
        <v/>
      </c>
      <c r="V328" s="244" t="n">
        <v>0</v>
      </c>
      <c r="W328" s="245" t="n">
        <v>0</v>
      </c>
      <c r="X328" s="245" t="n">
        <v>0</v>
      </c>
      <c r="Y328" s="244" t="n">
        <v>0</v>
      </c>
      <c r="Z328" s="245" t="n">
        <v>0</v>
      </c>
      <c r="AA328" s="245" t="n">
        <v>0</v>
      </c>
      <c r="AB328" s="244" t="n">
        <v>0</v>
      </c>
      <c r="AC328" s="245" t="n">
        <v>10</v>
      </c>
      <c r="AD328" s="245" t="n">
        <v>3</v>
      </c>
      <c r="AE328" s="244" t="n">
        <v>13</v>
      </c>
      <c r="AF328" s="245" t="n">
        <v>10</v>
      </c>
      <c r="AG328" s="245" t="n">
        <v>3</v>
      </c>
      <c r="AH328" s="244" t="n">
        <v>13</v>
      </c>
      <c r="AI328" s="245" t="n">
        <v>10</v>
      </c>
      <c r="AJ328" s="245" t="n">
        <v>3</v>
      </c>
      <c r="AK328" s="244" t="n">
        <v>13</v>
      </c>
      <c r="AL328" s="245" t="n">
        <v>0</v>
      </c>
      <c r="AM328" s="245" t="n">
        <v>0</v>
      </c>
      <c r="AN328" s="244" t="n">
        <v>0</v>
      </c>
      <c r="AO328" s="245" t="n">
        <v>0</v>
      </c>
      <c r="AP328" s="245" t="n">
        <v>0</v>
      </c>
      <c r="AQ328" s="244" t="n">
        <v>0</v>
      </c>
      <c r="AR328" s="244">
        <f>IF('b2'!$AQ328&gt;0,'b2'!$AQ328,IF('b2'!$AN328&gt;0,'b2'!$AN328,IF('b2'!$AK328&gt;0,'b2'!$AK328,IF('b2'!$AH328&gt;0,'b2'!$AH328,IF('b2'!$AE328&gt;0,'b2'!$AE328,IF('b2'!$AB328&gt;0,'b2'!$AB328,IF('b2'!$Y328&gt;0,'b2'!$Y328,IF('b2'!$V328&gt;0,'b2'!$V328," ---"))))))))</f>
        <v/>
      </c>
      <c r="AS328" s="246" t="n">
        <v>0</v>
      </c>
      <c r="AT328" s="246" t="n">
        <v>0</v>
      </c>
      <c r="AU328" s="246" t="n">
        <v>30</v>
      </c>
      <c r="AV328" s="246" t="n">
        <v>0</v>
      </c>
      <c r="AW328" s="246" t="n">
        <v>36</v>
      </c>
      <c r="AX328" s="246" t="n">
        <v>0</v>
      </c>
      <c r="AY328" s="246" t="n">
        <v>38</v>
      </c>
      <c r="AZ328" s="246" t="n">
        <v>0</v>
      </c>
      <c r="BA328" s="246" t="n">
        <v>0</v>
      </c>
      <c r="BB328" s="246" t="n">
        <v>0</v>
      </c>
      <c r="BC328" s="246" t="n">
        <v>0</v>
      </c>
      <c r="BD328" s="246" t="n">
        <v>0</v>
      </c>
      <c r="BE328" s="247" t="n">
        <v>0</v>
      </c>
      <c r="BF328" s="252" t="n">
        <v>0</v>
      </c>
      <c r="BG328" s="252" t="n">
        <v>0</v>
      </c>
      <c r="BH328" s="247" t="n">
        <v>0</v>
      </c>
      <c r="BI328" s="250" t="inlineStr">
        <is>
          <t>#REF!</t>
        </is>
      </c>
      <c r="BJ328" s="251" t="inlineStr">
        <is>
          <t>#REF!</t>
        </is>
      </c>
      <c r="BK328" s="252" t="n">
        <v>0</v>
      </c>
      <c r="BL328" s="252" t="n">
        <v>0</v>
      </c>
      <c r="BM328" s="249" t="n">
        <v>0</v>
      </c>
      <c r="BN328" s="250" t="inlineStr">
        <is>
          <t>#REF!</t>
        </is>
      </c>
      <c r="BO328" s="251" t="inlineStr">
        <is>
          <t>#REF!</t>
        </is>
      </c>
      <c r="BP328" s="248" t="n">
        <v>200847.53</v>
      </c>
      <c r="BQ328" s="248" t="n">
        <v>0</v>
      </c>
      <c r="BR328" s="249" t="n">
        <v>200847.53</v>
      </c>
      <c r="BS328" s="250" t="inlineStr">
        <is>
          <t>#REF!</t>
        </is>
      </c>
      <c r="BT328" s="251">
        <f>'[2]DATA CONSOLIDADA 2018-2025 '!$BR330-'b2'!$BO328</f>
        <v/>
      </c>
      <c r="BU328" s="248" t="n">
        <v>72061.3</v>
      </c>
      <c r="BV328" s="248" t="n">
        <v>0</v>
      </c>
      <c r="BW328" s="249" t="n">
        <v>72061.3</v>
      </c>
      <c r="BX328" s="250" t="inlineStr">
        <is>
          <t>#REF!</t>
        </is>
      </c>
      <c r="BY328" s="251" t="inlineStr">
        <is>
          <t>#REF!</t>
        </is>
      </c>
      <c r="BZ328" s="248" t="n">
        <v>96373.11</v>
      </c>
      <c r="CA328" s="248" t="n">
        <v>0</v>
      </c>
      <c r="CB328" s="249" t="n">
        <v>96373.11</v>
      </c>
      <c r="CC328" s="250" t="inlineStr">
        <is>
          <t>#REF!</t>
        </is>
      </c>
      <c r="CD328" s="251">
        <f>'[2]DATA CONSOLIDADA 2018-2025 '!$CB330-'b2'!$BW328</f>
        <v/>
      </c>
      <c r="CE328" s="253" t="n">
        <v>0</v>
      </c>
      <c r="CF328" s="253" t="n">
        <v>0</v>
      </c>
      <c r="CG328" s="254" t="n">
        <v>0</v>
      </c>
      <c r="CH328" s="250" t="inlineStr">
        <is>
          <t>#REF!</t>
        </is>
      </c>
      <c r="CI328" s="251">
        <f>'[2]DATA CONSOLIDADA 2018-2025 '!$CG330-'b2'!$CB328</f>
        <v/>
      </c>
      <c r="CJ328" s="247" t="inlineStr">
        <is>
          <t>#REF!</t>
        </is>
      </c>
      <c r="CK328" s="247" t="n">
        <v>0</v>
      </c>
      <c r="CL328" s="247" t="n">
        <v>0</v>
      </c>
      <c r="CM328" s="247" t="n">
        <v>0</v>
      </c>
      <c r="CN328" s="247" t="inlineStr">
        <is>
          <t>#REF!</t>
        </is>
      </c>
      <c r="CO328" s="251">
        <f>'[2]DATA CONSOLIDADA 2018-2025 '!$CM330-'b2'!$CG328</f>
        <v/>
      </c>
      <c r="CP328" s="253" t="n">
        <v>0</v>
      </c>
      <c r="CQ328" s="253" t="n">
        <v>0</v>
      </c>
      <c r="CR328" s="253" t="n">
        <v>0</v>
      </c>
      <c r="CS328" s="253" t="n">
        <v>96373.11199999999</v>
      </c>
      <c r="CT328" s="253" t="n">
        <v>0</v>
      </c>
      <c r="CU328" s="253" t="n">
        <v>0</v>
      </c>
      <c r="CV328" s="247" t="n">
        <v>96373.11199999999</v>
      </c>
      <c r="CW328" s="247" t="n">
        <v>0</v>
      </c>
      <c r="CX328" s="247" t="n">
        <v>0</v>
      </c>
      <c r="CY328" s="247" t="n">
        <v>0</v>
      </c>
      <c r="CZ328" s="247" t="n">
        <v>0</v>
      </c>
      <c r="DA328" s="247" t="n">
        <v>0</v>
      </c>
      <c r="DB328" s="247" t="n">
        <v>0</v>
      </c>
      <c r="DC328" s="255" t="n">
        <v>0</v>
      </c>
      <c r="DD328" s="255" t="n">
        <v>0</v>
      </c>
      <c r="DE328" s="255" t="n">
        <v>0</v>
      </c>
      <c r="DF328" s="255" t="n">
        <v>0</v>
      </c>
      <c r="DG328" s="255" t="n">
        <v>0</v>
      </c>
      <c r="DH328" s="255" t="n">
        <v>0</v>
      </c>
      <c r="DI328" s="256" t="n">
        <v>20393757290</v>
      </c>
      <c r="DJ328" s="257" t="inlineStr">
        <is>
          <t>ASOCIACION DE AGRICULTORES DEL CENTRO POBLADO SAN JOSE DE YARINACOCHA</t>
        </is>
      </c>
      <c r="DK328" s="257" t="inlineStr">
        <is>
          <t>01 Asociación</t>
        </is>
      </c>
      <c r="DL328" s="258" t="n"/>
      <c r="DM328" s="258" t="n"/>
      <c r="DN328" s="258" t="n"/>
      <c r="DO328" s="258" t="n"/>
      <c r="DP328" s="258" t="n"/>
      <c r="DQ328" s="258" t="n"/>
      <c r="DR328" s="258" t="n"/>
      <c r="DS328" s="258" t="n"/>
      <c r="DT328" s="258" t="n"/>
      <c r="DU328" s="258" t="n"/>
      <c r="DV328" s="258" t="n"/>
      <c r="DW328" s="258" t="n"/>
      <c r="DX328" s="258" t="n"/>
      <c r="DY328" s="258" t="n"/>
      <c r="DZ328" s="258" t="n"/>
      <c r="EA328" s="258" t="n"/>
      <c r="EB328" s="258" t="n"/>
      <c r="EC328" s="258" t="n"/>
      <c r="ED328" s="258" t="n"/>
      <c r="EE328" s="258" t="n"/>
    </row>
    <row r="329" ht="47.25" customHeight="1">
      <c r="A329" s="240" t="inlineStr">
        <is>
          <t>COOPERATIVA ECOLOGICA AGROINDUSTRIAL DE CURIMANA LTDA.</t>
        </is>
      </c>
      <c r="B329" s="240" t="inlineStr">
        <is>
          <t>CACAO</t>
        </is>
      </c>
      <c r="C329" s="240" t="inlineStr">
        <is>
          <t>CACAO</t>
        </is>
      </c>
      <c r="D329" s="240" t="inlineStr">
        <is>
          <t>UCAYALI</t>
        </is>
      </c>
      <c r="E329" s="240" t="inlineStr">
        <is>
          <t>250303</t>
        </is>
      </c>
      <c r="F329" s="240" t="inlineStr">
        <is>
          <t>UCAYALI</t>
        </is>
      </c>
      <c r="G329" s="240" t="inlineStr">
        <is>
          <t>PADRE ABAD</t>
        </is>
      </c>
      <c r="H329" s="240" t="inlineStr">
        <is>
          <t>CURIMANA</t>
        </is>
      </c>
      <c r="I329" s="241" t="n"/>
      <c r="J329" s="241" t="n"/>
      <c r="K329" s="241" t="n"/>
      <c r="L329" s="241" t="n">
        <v>1</v>
      </c>
      <c r="M329" s="241" t="n">
        <v>1</v>
      </c>
      <c r="N329" s="241" t="n">
        <v>1</v>
      </c>
      <c r="O329" s="241" t="n">
        <v>1</v>
      </c>
      <c r="P329" s="241" t="n"/>
      <c r="Q329" s="241" t="inlineStr">
        <is>
          <t>PAC</t>
        </is>
      </c>
      <c r="R329" s="242">
        <f>IF(I329=1,I$2,"")&amp;IF(J329=1,IF(I329=1,"-","")&amp;J$2,"")&amp;IF(K329=1,IF(OR(J329=1,I329=1),"-","")&amp;K$2,"")&amp;IF(L329=1,IF(OR(K329=1,J329=1,I329=1),"-","")&amp;L$2,"")&amp;IF(M329=1,IF(OR(L329=1,K329=1,J329=1,I329=1),"-","")&amp;M$2,"")&amp;IF(N329=1,IF(OR(M329=1,L329=1,K329=1,J329=1,I329=1),"-","")&amp;N$2,"")&amp;IF(O329=1,IF(OR(N329=1,M329=1,L329=1,K329=1,J329=1,I329=1),"-","")&amp;O$2,"")&amp;IF(P329=1,IF(I329=1," - ",IF(J329=1," - ",IF(K329=1," - ",IF(L329=1," - ",IF(M329=1," - ",IF(N329=1," - ",IF(O329=1," - ","")))))))&amp;P$2,"")</f>
        <v/>
      </c>
      <c r="S329" s="243">
        <f>SUM('b2'!$I329:$P329)</f>
        <v/>
      </c>
      <c r="T329" s="243">
        <f>IF(OR('b2'!$J329=1,'b2'!$K329=1,'b2'!$L329=1,'b2'!$M329=1,'b2'!$N329=1,'b2'!$O329=1,'b2'!$P329=1),"SI","NO")</f>
        <v/>
      </c>
      <c r="U329" s="243">
        <f>IF(OR('b2'!$K329=1,'b2'!$L329=1,'b2'!$M329=1,'b2'!$N329=1,'b2'!$O329=1,'b2'!$P329=1),"SI","NO")</f>
        <v/>
      </c>
      <c r="V329" s="244" t="n">
        <v>0</v>
      </c>
      <c r="W329" s="245" t="n">
        <v>0</v>
      </c>
      <c r="X329" s="245" t="n">
        <v>0</v>
      </c>
      <c r="Y329" s="244" t="n">
        <v>0</v>
      </c>
      <c r="Z329" s="245" t="n">
        <v>0</v>
      </c>
      <c r="AA329" s="245" t="n">
        <v>0</v>
      </c>
      <c r="AB329" s="244" t="n">
        <v>0</v>
      </c>
      <c r="AC329" s="245" t="n">
        <v>31</v>
      </c>
      <c r="AD329" s="245" t="n">
        <v>3</v>
      </c>
      <c r="AE329" s="244" t="n">
        <v>34</v>
      </c>
      <c r="AF329" s="245" t="n">
        <v>26</v>
      </c>
      <c r="AG329" s="245" t="n">
        <v>2</v>
      </c>
      <c r="AH329" s="244" t="n">
        <v>28</v>
      </c>
      <c r="AI329" s="245" t="n">
        <v>26</v>
      </c>
      <c r="AJ329" s="245" t="n">
        <v>2</v>
      </c>
      <c r="AK329" s="244" t="n">
        <v>28</v>
      </c>
      <c r="AL329" s="245" t="n">
        <v>29</v>
      </c>
      <c r="AM329" s="245" t="n">
        <v>7</v>
      </c>
      <c r="AN329" s="244" t="n">
        <v>36</v>
      </c>
      <c r="AO329" s="245" t="n">
        <v>0</v>
      </c>
      <c r="AP329" s="245" t="n">
        <v>0</v>
      </c>
      <c r="AQ329" s="244" t="n">
        <v>0</v>
      </c>
      <c r="AR329" s="244">
        <f>IF('b2'!$AQ329&gt;0,'b2'!$AQ329,IF('b2'!$AN329&gt;0,'b2'!$AN329,IF('b2'!$AK329&gt;0,'b2'!$AK329,IF('b2'!$AH329&gt;0,'b2'!$AH329,IF('b2'!$AE329&gt;0,'b2'!$AE329,IF('b2'!$AB329&gt;0,'b2'!$AB329,IF('b2'!$Y329&gt;0,'b2'!$Y329,IF('b2'!$V329&gt;0,'b2'!$V329," ---"))))))))</f>
        <v/>
      </c>
      <c r="AS329" s="246" t="n">
        <v>0</v>
      </c>
      <c r="AT329" s="246" t="n">
        <v>0</v>
      </c>
      <c r="AU329" s="246" t="n">
        <v>22</v>
      </c>
      <c r="AV329" s="246" t="n">
        <v>0</v>
      </c>
      <c r="AW329" s="246" t="n">
        <v>36</v>
      </c>
      <c r="AX329" s="246" t="n">
        <v>0</v>
      </c>
      <c r="AY329" s="246" t="n">
        <v>40</v>
      </c>
      <c r="AZ329" s="246" t="n">
        <v>0</v>
      </c>
      <c r="BA329" s="246" t="n">
        <v>32</v>
      </c>
      <c r="BB329" s="246" t="n">
        <v>0</v>
      </c>
      <c r="BC329" s="246" t="n">
        <v>0</v>
      </c>
      <c r="BD329" s="246" t="n">
        <v>0</v>
      </c>
      <c r="BE329" s="247" t="n">
        <v>0</v>
      </c>
      <c r="BF329" s="252" t="n">
        <v>0</v>
      </c>
      <c r="BG329" s="252" t="n">
        <v>0</v>
      </c>
      <c r="BH329" s="247" t="n">
        <v>0</v>
      </c>
      <c r="BI329" s="250" t="inlineStr">
        <is>
          <t>#REF!</t>
        </is>
      </c>
      <c r="BJ329" s="251" t="inlineStr">
        <is>
          <t>#REF!</t>
        </is>
      </c>
      <c r="BK329" s="252" t="n">
        <v>0</v>
      </c>
      <c r="BL329" s="252" t="n">
        <v>0</v>
      </c>
      <c r="BM329" s="249" t="n">
        <v>0</v>
      </c>
      <c r="BN329" s="250" t="inlineStr">
        <is>
          <t>#REF!</t>
        </is>
      </c>
      <c r="BO329" s="251" t="inlineStr">
        <is>
          <t>#REF!</t>
        </is>
      </c>
      <c r="BP329" s="248" t="n">
        <v>12006.1</v>
      </c>
      <c r="BQ329" s="248" t="n">
        <v>0</v>
      </c>
      <c r="BR329" s="249" t="n">
        <v>12006.1</v>
      </c>
      <c r="BS329" s="250" t="inlineStr">
        <is>
          <t>#REF!</t>
        </is>
      </c>
      <c r="BT329" s="251">
        <f>'[2]DATA CONSOLIDADA 2018-2025 '!$BR331-'b2'!$BO329</f>
        <v/>
      </c>
      <c r="BU329" s="248" t="n">
        <v>82154.32000000001</v>
      </c>
      <c r="BV329" s="248" t="n">
        <v>0</v>
      </c>
      <c r="BW329" s="249" t="n">
        <v>82154.32000000001</v>
      </c>
      <c r="BX329" s="250" t="inlineStr">
        <is>
          <t>#REF!</t>
        </is>
      </c>
      <c r="BY329" s="251" t="inlineStr">
        <is>
          <t>#REF!</t>
        </is>
      </c>
      <c r="BZ329" s="248" t="n">
        <v>476517.56</v>
      </c>
      <c r="CA329" s="248" t="n">
        <v>0</v>
      </c>
      <c r="CB329" s="249" t="n">
        <v>476517.56</v>
      </c>
      <c r="CC329" s="250" t="inlineStr">
        <is>
          <t>#REF!</t>
        </is>
      </c>
      <c r="CD329" s="251">
        <f>'[2]DATA CONSOLIDADA 2018-2025 '!$CB331-'b2'!$BW329</f>
        <v/>
      </c>
      <c r="CE329" s="253" t="n">
        <v>164400.482</v>
      </c>
      <c r="CF329" s="253" t="n">
        <v>0</v>
      </c>
      <c r="CG329" s="254" t="n">
        <v>164400.482</v>
      </c>
      <c r="CH329" s="250" t="inlineStr">
        <is>
          <t>#REF!</t>
        </is>
      </c>
      <c r="CI329" s="251">
        <f>'[2]DATA CONSOLIDADA 2018-2025 '!$CG331-'b2'!$CB329</f>
        <v/>
      </c>
      <c r="CJ329" s="247" t="inlineStr">
        <is>
          <t>#REF!</t>
        </is>
      </c>
      <c r="CK329" s="247" t="n">
        <v>0</v>
      </c>
      <c r="CL329" s="247" t="n">
        <v>0</v>
      </c>
      <c r="CM329" s="247" t="n">
        <v>0</v>
      </c>
      <c r="CN329" s="247" t="inlineStr">
        <is>
          <t>#REF!</t>
        </is>
      </c>
      <c r="CO329" s="251">
        <f>'[2]DATA CONSOLIDADA 2018-2025 '!$CM331-'b2'!$CG329</f>
        <v/>
      </c>
      <c r="CP329" s="253" t="n">
        <v>25362</v>
      </c>
      <c r="CQ329" s="253" t="n">
        <v>0</v>
      </c>
      <c r="CR329" s="253" t="n">
        <v>0</v>
      </c>
      <c r="CS329" s="253" t="n">
        <v>451155.56</v>
      </c>
      <c r="CT329" s="253" t="n">
        <v>0</v>
      </c>
      <c r="CU329" s="253" t="n">
        <v>0</v>
      </c>
      <c r="CV329" s="247" t="n">
        <v>476517.56</v>
      </c>
      <c r="CW329" s="247" t="n">
        <v>0</v>
      </c>
      <c r="CX329" s="247" t="n">
        <v>0</v>
      </c>
      <c r="CY329" s="247" t="n">
        <v>164400.482</v>
      </c>
      <c r="CZ329" s="247" t="n">
        <v>0</v>
      </c>
      <c r="DA329" s="247" t="n">
        <v>0</v>
      </c>
      <c r="DB329" s="247" t="n">
        <v>164400.482</v>
      </c>
      <c r="DC329" s="255" t="n">
        <v>0</v>
      </c>
      <c r="DD329" s="255" t="n">
        <v>0</v>
      </c>
      <c r="DE329" s="255" t="n">
        <v>0</v>
      </c>
      <c r="DF329" s="255" t="n">
        <v>0</v>
      </c>
      <c r="DG329" s="255" t="n">
        <v>0</v>
      </c>
      <c r="DH329" s="255" t="n">
        <v>0</v>
      </c>
      <c r="DI329" s="256" t="n">
        <v>20600382064</v>
      </c>
      <c r="DJ329" s="257" t="inlineStr">
        <is>
          <t>COOPERATIVA ECOLOGICA AGROINDUSTRIAL DE CURIMANA LTDA.</t>
        </is>
      </c>
      <c r="DK329" s="257" t="inlineStr">
        <is>
          <t>02 Cooperativa</t>
        </is>
      </c>
      <c r="DL329" s="258" t="n"/>
      <c r="DM329" s="258" t="n"/>
      <c r="DN329" s="258" t="n"/>
      <c r="DO329" s="258" t="n"/>
      <c r="DP329" s="258" t="n"/>
      <c r="DQ329" s="258" t="n"/>
      <c r="DR329" s="258" t="n"/>
      <c r="DS329" s="258" t="n"/>
      <c r="DT329" s="258" t="n"/>
      <c r="DU329" s="258" t="n"/>
      <c r="DV329" s="258" t="n"/>
      <c r="DW329" s="258" t="n"/>
      <c r="DX329" s="258" t="n"/>
      <c r="DY329" s="258" t="n"/>
      <c r="DZ329" s="258" t="n"/>
      <c r="EA329" s="258" t="n"/>
      <c r="EB329" s="258" t="n"/>
      <c r="EC329" s="258" t="n"/>
      <c r="ED329" s="258" t="n"/>
      <c r="EE329" s="258" t="n"/>
    </row>
    <row r="330" ht="47.25" customHeight="1">
      <c r="A330" s="240" t="inlineStr">
        <is>
          <t>ASOCIACION DE MUJERES CHOCOLATERAS CHOCOLATE CORAZON DE NOLBERTH ALTO URUYA</t>
        </is>
      </c>
      <c r="B330" s="240" t="inlineStr">
        <is>
          <t>CACAO</t>
        </is>
      </c>
      <c r="C330" s="240" t="inlineStr">
        <is>
          <t>CACAO</t>
        </is>
      </c>
      <c r="D330" s="240" t="inlineStr">
        <is>
          <t>UCAYALI</t>
        </is>
      </c>
      <c r="E330" s="240" t="inlineStr">
        <is>
          <t>250304</t>
        </is>
      </c>
      <c r="F330" s="240" t="inlineStr">
        <is>
          <t>UCAYALI</t>
        </is>
      </c>
      <c r="G330" s="240" t="inlineStr">
        <is>
          <t>PADRE ABAD</t>
        </is>
      </c>
      <c r="H330" s="240" t="inlineStr">
        <is>
          <t>NESHUYA</t>
        </is>
      </c>
      <c r="I330" s="241" t="n"/>
      <c r="J330" s="241" t="n"/>
      <c r="K330" s="241" t="n"/>
      <c r="L330" s="241" t="n"/>
      <c r="M330" s="241" t="n">
        <v>1</v>
      </c>
      <c r="N330" s="241" t="n"/>
      <c r="O330" s="241" t="n"/>
      <c r="P330" s="241" t="n"/>
      <c r="Q330" s="241" t="inlineStr">
        <is>
          <t>PAC</t>
        </is>
      </c>
      <c r="R330" s="242">
        <f>IF(I330=1,I$2,"")&amp;IF(J330=1,IF(I330=1,"-","")&amp;J$2,"")&amp;IF(K330=1,IF(OR(J330=1,I330=1),"-","")&amp;K$2,"")&amp;IF(L330=1,IF(OR(K330=1,J330=1,I330=1),"-","")&amp;L$2,"")&amp;IF(M330=1,IF(OR(L330=1,K330=1,J330=1,I330=1),"-","")&amp;M$2,"")&amp;IF(N330=1,IF(OR(M330=1,L330=1,K330=1,J330=1,I330=1),"-","")&amp;N$2,"")&amp;IF(O330=1,IF(OR(N330=1,M330=1,L330=1,K330=1,J330=1,I330=1),"-","")&amp;O$2,"")&amp;IF(P330=1,IF(I330=1," - ",IF(J330=1," - ",IF(K330=1," - ",IF(L330=1," - ",IF(M330=1," - ",IF(N330=1," - ",IF(O330=1," - ","")))))))&amp;P$2,"")</f>
        <v/>
      </c>
      <c r="S330" s="243">
        <f>SUM('b2'!$I330:$P330)</f>
        <v/>
      </c>
      <c r="T330" s="243">
        <f>IF(OR('b2'!$J330=1,'b2'!$K330=1,'b2'!$L330=1,'b2'!$M330=1,'b2'!$N330=1,'b2'!$O330=1,'b2'!$P330=1),"SI","NO")</f>
        <v/>
      </c>
      <c r="U330" s="243">
        <f>IF(OR('b2'!$K330=1,'b2'!$L330=1,'b2'!$M330=1,'b2'!$N330=1,'b2'!$O330=1,'b2'!$P330=1),"SI","NO")</f>
        <v/>
      </c>
      <c r="V330" s="244" t="n">
        <v>0</v>
      </c>
      <c r="W330" s="245" t="n">
        <v>0</v>
      </c>
      <c r="X330" s="245" t="n">
        <v>0</v>
      </c>
      <c r="Y330" s="244" t="n">
        <v>0</v>
      </c>
      <c r="Z330" s="245" t="n">
        <v>0</v>
      </c>
      <c r="AA330" s="245" t="n">
        <v>0</v>
      </c>
      <c r="AB330" s="244" t="n">
        <v>0</v>
      </c>
      <c r="AC330" s="245" t="n">
        <v>0</v>
      </c>
      <c r="AD330" s="245" t="n">
        <v>0</v>
      </c>
      <c r="AE330" s="244" t="n">
        <v>0</v>
      </c>
      <c r="AF330" s="245" t="n">
        <v>10</v>
      </c>
      <c r="AG330" s="245" t="n">
        <v>7</v>
      </c>
      <c r="AH330" s="244" t="n">
        <v>17</v>
      </c>
      <c r="AI330" s="245" t="n">
        <v>0</v>
      </c>
      <c r="AJ330" s="245" t="n">
        <v>0</v>
      </c>
      <c r="AK330" s="244" t="n">
        <v>0</v>
      </c>
      <c r="AL330" s="245" t="n">
        <v>0</v>
      </c>
      <c r="AM330" s="245" t="n">
        <v>0</v>
      </c>
      <c r="AN330" s="244" t="n">
        <v>0</v>
      </c>
      <c r="AO330" s="245" t="n">
        <v>0</v>
      </c>
      <c r="AP330" s="245" t="n">
        <v>0</v>
      </c>
      <c r="AQ330" s="244" t="n">
        <v>0</v>
      </c>
      <c r="AR330" s="244">
        <f>IF('b2'!$AQ330&gt;0,'b2'!$AQ330,IF('b2'!$AN330&gt;0,'b2'!$AN330,IF('b2'!$AK330&gt;0,'b2'!$AK330,IF('b2'!$AH330&gt;0,'b2'!$AH330,IF('b2'!$AE330&gt;0,'b2'!$AE330,IF('b2'!$AB330&gt;0,'b2'!$AB330,IF('b2'!$Y330&gt;0,'b2'!$Y330,IF('b2'!$V330&gt;0,'b2'!$V330," ---"))))))))</f>
        <v/>
      </c>
      <c r="AS330" s="246" t="n">
        <v>0</v>
      </c>
      <c r="AT330" s="246" t="n">
        <v>0</v>
      </c>
      <c r="AU330" s="246" t="n">
        <v>0</v>
      </c>
      <c r="AV330" s="246" t="n">
        <v>0</v>
      </c>
      <c r="AW330" s="246" t="n">
        <v>47</v>
      </c>
      <c r="AX330" s="246" t="n">
        <v>0</v>
      </c>
      <c r="AY330" s="246" t="n">
        <v>0</v>
      </c>
      <c r="AZ330" s="246" t="n">
        <v>0</v>
      </c>
      <c r="BA330" s="246" t="n">
        <v>0</v>
      </c>
      <c r="BB330" s="246" t="n">
        <v>0</v>
      </c>
      <c r="BC330" s="246" t="n">
        <v>0</v>
      </c>
      <c r="BD330" s="246" t="n">
        <v>0</v>
      </c>
      <c r="BE330" s="247" t="n">
        <v>0</v>
      </c>
      <c r="BF330" s="252" t="n">
        <v>0</v>
      </c>
      <c r="BG330" s="252" t="n">
        <v>0</v>
      </c>
      <c r="BH330" s="247" t="n">
        <v>0</v>
      </c>
      <c r="BI330" s="250" t="inlineStr">
        <is>
          <t>#REF!</t>
        </is>
      </c>
      <c r="BJ330" s="251" t="inlineStr">
        <is>
          <t>#REF!</t>
        </is>
      </c>
      <c r="BK330" s="252" t="n">
        <v>0</v>
      </c>
      <c r="BL330" s="252" t="n">
        <v>0</v>
      </c>
      <c r="BM330" s="247" t="n">
        <v>0</v>
      </c>
      <c r="BN330" s="250" t="inlineStr">
        <is>
          <t>#REF!</t>
        </is>
      </c>
      <c r="BO330" s="251" t="inlineStr">
        <is>
          <t>#REF!</t>
        </is>
      </c>
      <c r="BP330" s="248" t="n">
        <v>0</v>
      </c>
      <c r="BQ330" s="248" t="n">
        <v>0</v>
      </c>
      <c r="BR330" s="249" t="n">
        <v>0</v>
      </c>
      <c r="BS330" s="250" t="inlineStr">
        <is>
          <t>#REF!</t>
        </is>
      </c>
      <c r="BT330" s="251">
        <f>'[2]DATA CONSOLIDADA 2018-2025 '!$BR332-'b2'!$BO330</f>
        <v/>
      </c>
      <c r="BU330" s="248" t="n">
        <v>12244</v>
      </c>
      <c r="BV330" s="248" t="n">
        <v>0</v>
      </c>
      <c r="BW330" s="249" t="n">
        <v>12244</v>
      </c>
      <c r="BX330" s="250" t="inlineStr">
        <is>
          <t>#REF!</t>
        </is>
      </c>
      <c r="BY330" s="251" t="inlineStr">
        <is>
          <t>#REF!</t>
        </is>
      </c>
      <c r="BZ330" s="248" t="n">
        <v>0</v>
      </c>
      <c r="CA330" s="248" t="n">
        <v>0</v>
      </c>
      <c r="CB330" s="249" t="n">
        <v>0</v>
      </c>
      <c r="CC330" s="250" t="inlineStr">
        <is>
          <t>#REF!</t>
        </is>
      </c>
      <c r="CD330" s="251">
        <f>'[2]DATA CONSOLIDADA 2018-2025 '!$CB332-'b2'!$BW330</f>
        <v/>
      </c>
      <c r="CE330" s="253" t="n">
        <v>0</v>
      </c>
      <c r="CF330" s="253" t="n">
        <v>0</v>
      </c>
      <c r="CG330" s="254" t="n">
        <v>0</v>
      </c>
      <c r="CH330" s="250" t="inlineStr">
        <is>
          <t>#REF!</t>
        </is>
      </c>
      <c r="CI330" s="251">
        <f>'[2]DATA CONSOLIDADA 2018-2025 '!$CG332-'b2'!$CB330</f>
        <v/>
      </c>
      <c r="CJ330" s="247" t="inlineStr">
        <is>
          <t>#REF!</t>
        </is>
      </c>
      <c r="CK330" s="247" t="n">
        <v>0</v>
      </c>
      <c r="CL330" s="247" t="n">
        <v>0</v>
      </c>
      <c r="CM330" s="247" t="n">
        <v>0</v>
      </c>
      <c r="CN330" s="247" t="inlineStr">
        <is>
          <t>#REF!</t>
        </is>
      </c>
      <c r="CO330" s="251">
        <f>'[2]DATA CONSOLIDADA 2018-2025 '!$CM332-'b2'!$CG330</f>
        <v/>
      </c>
      <c r="CP330" s="253" t="n">
        <v>0</v>
      </c>
      <c r="CQ330" s="253" t="n">
        <v>0</v>
      </c>
      <c r="CR330" s="253" t="n">
        <v>0</v>
      </c>
      <c r="CS330" s="253" t="n">
        <v>0</v>
      </c>
      <c r="CT330" s="253" t="n">
        <v>0</v>
      </c>
      <c r="CU330" s="253" t="n">
        <v>0</v>
      </c>
      <c r="CV330" s="247" t="n">
        <v>0</v>
      </c>
      <c r="CW330" s="247" t="n">
        <v>0</v>
      </c>
      <c r="CX330" s="247" t="n">
        <v>0</v>
      </c>
      <c r="CY330" s="247" t="n">
        <v>0</v>
      </c>
      <c r="CZ330" s="247" t="n">
        <v>0</v>
      </c>
      <c r="DA330" s="247" t="n">
        <v>0</v>
      </c>
      <c r="DB330" s="247" t="n">
        <v>0</v>
      </c>
      <c r="DC330" s="255" t="n">
        <v>0</v>
      </c>
      <c r="DD330" s="255" t="n">
        <v>0</v>
      </c>
      <c r="DE330" s="255" t="n">
        <v>0</v>
      </c>
      <c r="DF330" s="255" t="n">
        <v>0</v>
      </c>
      <c r="DG330" s="255" t="n">
        <v>0</v>
      </c>
      <c r="DH330" s="255" t="n">
        <v>0</v>
      </c>
      <c r="DI330" s="256" t="n">
        <v>20602047025</v>
      </c>
      <c r="DJ330" s="257" t="inlineStr">
        <is>
          <t>ASOCIACION DE MUJERES CHOCOLATERAS CHOCOLATE CORAZON DE NOLBERTH ALTO URUYA</t>
        </is>
      </c>
      <c r="DK330" s="257" t="inlineStr">
        <is>
          <t>01 Asociación</t>
        </is>
      </c>
      <c r="DL330" s="258" t="n"/>
      <c r="DM330" s="258" t="n"/>
      <c r="DN330" s="258" t="n"/>
      <c r="DO330" s="258" t="n"/>
      <c r="DP330" s="258" t="n"/>
      <c r="DQ330" s="258" t="n"/>
      <c r="DR330" s="258" t="n"/>
      <c r="DS330" s="258" t="n"/>
      <c r="DT330" s="258" t="n"/>
      <c r="DU330" s="258" t="n"/>
      <c r="DV330" s="258" t="n"/>
      <c r="DW330" s="258" t="n"/>
      <c r="DX330" s="258" t="n"/>
      <c r="DY330" s="258" t="n"/>
      <c r="DZ330" s="258" t="n"/>
      <c r="EA330" s="258" t="n"/>
      <c r="EB330" s="258" t="n"/>
      <c r="EC330" s="258" t="n"/>
      <c r="ED330" s="258" t="n"/>
      <c r="EE330" s="258" t="n"/>
    </row>
    <row r="331" hidden="1" ht="47.25" customHeight="1">
      <c r="A331" s="240" t="inlineStr">
        <is>
          <t>ASOCIACION AGROINDUSTRIAS PROGRESO</t>
        </is>
      </c>
      <c r="B331" s="240" t="inlineStr">
        <is>
          <t>PLÁTANO</t>
        </is>
      </c>
      <c r="C331" s="240" t="inlineStr">
        <is>
          <t>PLÁTANO</t>
        </is>
      </c>
      <c r="D331" s="240" t="inlineStr">
        <is>
          <t>UCAYALI</t>
        </is>
      </c>
      <c r="E331" s="240" t="inlineStr">
        <is>
          <t>250301</t>
        </is>
      </c>
      <c r="F331" s="240" t="inlineStr">
        <is>
          <t>UCAYALI</t>
        </is>
      </c>
      <c r="G331" s="240" t="inlineStr">
        <is>
          <t>PADRE ABAD</t>
        </is>
      </c>
      <c r="H331" s="240" t="inlineStr">
        <is>
          <t>PADRE ABAD</t>
        </is>
      </c>
      <c r="I331" s="241" t="n"/>
      <c r="J331" s="241" t="n"/>
      <c r="K331" s="241" t="n"/>
      <c r="L331" s="241" t="n"/>
      <c r="M331" s="241" t="n">
        <v>1</v>
      </c>
      <c r="N331" s="241" t="n">
        <v>1</v>
      </c>
      <c r="O331" s="241" t="n">
        <v>1</v>
      </c>
      <c r="P331" s="241" t="n"/>
      <c r="Q331" s="241" t="inlineStr">
        <is>
          <t>PAC</t>
        </is>
      </c>
      <c r="R331" s="242">
        <f>IF(I331=1,I$2,"")&amp;IF(J331=1,IF(I331=1,"-","")&amp;J$2,"")&amp;IF(K331=1,IF(OR(J331=1,I331=1),"-","")&amp;K$2,"")&amp;IF(L331=1,IF(OR(K331=1,J331=1,I331=1),"-","")&amp;L$2,"")&amp;IF(M331=1,IF(OR(L331=1,K331=1,J331=1,I331=1),"-","")&amp;M$2,"")&amp;IF(N331=1,IF(OR(M331=1,L331=1,K331=1,J331=1,I331=1),"-","")&amp;N$2,"")&amp;IF(O331=1,IF(OR(N331=1,M331=1,L331=1,K331=1,J331=1,I331=1),"-","")&amp;O$2,"")&amp;IF(P331=1,IF(I331=1," - ",IF(J331=1," - ",IF(K331=1," - ",IF(L331=1," - ",IF(M331=1," - ",IF(N331=1," - ",IF(O331=1," - ","")))))))&amp;P$2,"")</f>
        <v/>
      </c>
      <c r="S331" s="243">
        <f>SUM('b2'!$I331:$P331)</f>
        <v/>
      </c>
      <c r="T331" s="243">
        <f>IF(OR('b2'!$J331=1,'b2'!$K331=1,'b2'!$L331=1,'b2'!$M331=1,'b2'!$N331=1,'b2'!$O331=1,'b2'!$P331=1),"SI","NO")</f>
        <v/>
      </c>
      <c r="U331" s="243">
        <f>IF(OR('b2'!$K331=1,'b2'!$L331=1,'b2'!$M331=1,'b2'!$N331=1,'b2'!$O331=1,'b2'!$P331=1),"SI","NO")</f>
        <v/>
      </c>
      <c r="V331" s="244" t="n">
        <v>0</v>
      </c>
      <c r="W331" s="245" t="n">
        <v>0</v>
      </c>
      <c r="X331" s="245" t="n">
        <v>0</v>
      </c>
      <c r="Y331" s="244" t="n">
        <v>0</v>
      </c>
      <c r="Z331" s="245" t="n">
        <v>0</v>
      </c>
      <c r="AA331" s="245" t="n">
        <v>0</v>
      </c>
      <c r="AB331" s="244" t="n">
        <v>0</v>
      </c>
      <c r="AC331" s="245" t="n">
        <v>0</v>
      </c>
      <c r="AD331" s="245" t="n">
        <v>0</v>
      </c>
      <c r="AE331" s="244" t="n">
        <v>0</v>
      </c>
      <c r="AF331" s="245" t="n">
        <v>44</v>
      </c>
      <c r="AG331" s="245" t="n">
        <v>16</v>
      </c>
      <c r="AH331" s="244" t="n">
        <v>60</v>
      </c>
      <c r="AI331" s="245" t="n">
        <v>44</v>
      </c>
      <c r="AJ331" s="245" t="n">
        <v>16</v>
      </c>
      <c r="AK331" s="244" t="n">
        <v>60</v>
      </c>
      <c r="AL331" s="245" t="n">
        <v>45</v>
      </c>
      <c r="AM331" s="245" t="n">
        <v>17</v>
      </c>
      <c r="AN331" s="244" t="n">
        <v>62</v>
      </c>
      <c r="AO331" s="245" t="n">
        <v>0</v>
      </c>
      <c r="AP331" s="245" t="n">
        <v>0</v>
      </c>
      <c r="AQ331" s="244" t="n">
        <v>0</v>
      </c>
      <c r="AR331" s="244">
        <f>IF('b2'!$AQ331&gt;0,'b2'!$AQ331,IF('b2'!$AN331&gt;0,'b2'!$AN331,IF('b2'!$AK331&gt;0,'b2'!$AK331,IF('b2'!$AH331&gt;0,'b2'!$AH331,IF('b2'!$AE331&gt;0,'b2'!$AE331,IF('b2'!$AB331&gt;0,'b2'!$AB331,IF('b2'!$Y331&gt;0,'b2'!$Y331,IF('b2'!$V331&gt;0,'b2'!$V331," ---"))))))))</f>
        <v/>
      </c>
      <c r="AS331" s="246" t="n">
        <v>0</v>
      </c>
      <c r="AT331" s="246" t="n">
        <v>0</v>
      </c>
      <c r="AU331" s="246" t="n">
        <v>0</v>
      </c>
      <c r="AV331" s="246" t="n">
        <v>0</v>
      </c>
      <c r="AW331" s="246" t="n">
        <v>40</v>
      </c>
      <c r="AX331" s="246" t="n">
        <v>0</v>
      </c>
      <c r="AY331" s="246" t="n">
        <v>45</v>
      </c>
      <c r="AZ331" s="246" t="n">
        <v>0</v>
      </c>
      <c r="BA331" s="246" t="n">
        <v>39</v>
      </c>
      <c r="BB331" s="246" t="n">
        <v>1</v>
      </c>
      <c r="BC331" s="246" t="n">
        <v>0</v>
      </c>
      <c r="BD331" s="246" t="n">
        <v>0</v>
      </c>
      <c r="BE331" s="247" t="n">
        <v>0</v>
      </c>
      <c r="BF331" s="252" t="n">
        <v>0</v>
      </c>
      <c r="BG331" s="252" t="n">
        <v>0</v>
      </c>
      <c r="BH331" s="247" t="n">
        <v>0</v>
      </c>
      <c r="BI331" s="250" t="inlineStr">
        <is>
          <t>#REF!</t>
        </is>
      </c>
      <c r="BJ331" s="251" t="inlineStr">
        <is>
          <t>#REF!</t>
        </is>
      </c>
      <c r="BK331" s="252" t="n">
        <v>0</v>
      </c>
      <c r="BL331" s="252" t="n">
        <v>0</v>
      </c>
      <c r="BM331" s="247" t="n">
        <v>0</v>
      </c>
      <c r="BN331" s="250" t="inlineStr">
        <is>
          <t>#REF!</t>
        </is>
      </c>
      <c r="BO331" s="251" t="inlineStr">
        <is>
          <t>#REF!</t>
        </is>
      </c>
      <c r="BP331" s="248" t="n">
        <v>0</v>
      </c>
      <c r="BQ331" s="248" t="n">
        <v>0</v>
      </c>
      <c r="BR331" s="249" t="n">
        <v>0</v>
      </c>
      <c r="BS331" s="250" t="inlineStr">
        <is>
          <t>#REF!</t>
        </is>
      </c>
      <c r="BT331" s="251">
        <f>'[2]DATA CONSOLIDADA 2018-2025 '!$BR333-'b2'!$BO331</f>
        <v/>
      </c>
      <c r="BU331" s="252" t="n">
        <v>16872.5</v>
      </c>
      <c r="BV331" s="248" t="n">
        <v>0</v>
      </c>
      <c r="BW331" s="249" t="n">
        <v>16872.5</v>
      </c>
      <c r="BX331" s="250" t="inlineStr">
        <is>
          <t>#REF!</t>
        </is>
      </c>
      <c r="BY331" s="251" t="inlineStr">
        <is>
          <t>#REF!</t>
        </is>
      </c>
      <c r="BZ331" s="248" t="n">
        <v>57881.1</v>
      </c>
      <c r="CA331" s="248" t="n">
        <v>0</v>
      </c>
      <c r="CB331" s="249" t="n">
        <v>57881.1</v>
      </c>
      <c r="CC331" s="250" t="inlineStr">
        <is>
          <t>#REF!</t>
        </is>
      </c>
      <c r="CD331" s="251">
        <f>'[2]DATA CONSOLIDADA 2018-2025 '!$CB333-'b2'!$BW331</f>
        <v/>
      </c>
      <c r="CE331" s="253" t="n">
        <v>32204.11196342</v>
      </c>
      <c r="CF331" s="253" t="n">
        <v>0</v>
      </c>
      <c r="CG331" s="254" t="n">
        <v>32204.11196342</v>
      </c>
      <c r="CH331" s="250" t="inlineStr">
        <is>
          <t>#REF!</t>
        </is>
      </c>
      <c r="CI331" s="251">
        <f>'[2]DATA CONSOLIDADA 2018-2025 '!$CG333-'b2'!$CB331</f>
        <v/>
      </c>
      <c r="CJ331" s="247" t="inlineStr">
        <is>
          <t>#REF!</t>
        </is>
      </c>
      <c r="CK331" s="247" t="n">
        <v>0</v>
      </c>
      <c r="CL331" s="247" t="n">
        <v>0</v>
      </c>
      <c r="CM331" s="247" t="n">
        <v>0</v>
      </c>
      <c r="CN331" s="247" t="inlineStr">
        <is>
          <t>#REF!</t>
        </is>
      </c>
      <c r="CO331" s="251">
        <f>'[2]DATA CONSOLIDADA 2018-2025 '!$CM333-'b2'!$CG331</f>
        <v/>
      </c>
      <c r="CP331" s="253" t="n">
        <v>11418.5</v>
      </c>
      <c r="CQ331" s="253" t="n">
        <v>0</v>
      </c>
      <c r="CR331" s="253" t="n">
        <v>0</v>
      </c>
      <c r="CS331" s="253" t="n">
        <v>46462.6</v>
      </c>
      <c r="CT331" s="253" t="n">
        <v>0</v>
      </c>
      <c r="CU331" s="253" t="n">
        <v>0</v>
      </c>
      <c r="CV331" s="247" t="n">
        <v>57881.1</v>
      </c>
      <c r="CW331" s="247" t="n">
        <v>0</v>
      </c>
      <c r="CX331" s="247" t="n">
        <v>32204.11196342</v>
      </c>
      <c r="CY331" s="247" t="n">
        <v>0</v>
      </c>
      <c r="CZ331" s="247" t="n">
        <v>0</v>
      </c>
      <c r="DA331" s="247" t="n">
        <v>0</v>
      </c>
      <c r="DB331" s="247" t="n">
        <v>32204.11196342</v>
      </c>
      <c r="DC331" s="255" t="n">
        <v>0</v>
      </c>
      <c r="DD331" s="255" t="n">
        <v>0</v>
      </c>
      <c r="DE331" s="255" t="n">
        <v>0</v>
      </c>
      <c r="DF331" s="255" t="n">
        <v>0</v>
      </c>
      <c r="DG331" s="255" t="n">
        <v>0</v>
      </c>
      <c r="DH331" s="255" t="n">
        <v>0</v>
      </c>
      <c r="DI331" s="256" t="n">
        <v>20393415062</v>
      </c>
      <c r="DJ331" s="257" t="inlineStr">
        <is>
          <t>ASOCIACION AGROINDUSTRIAS PROGRESO</t>
        </is>
      </c>
      <c r="DK331" s="257" t="inlineStr">
        <is>
          <t>01 Asociación</t>
        </is>
      </c>
      <c r="DL331" s="258" t="n"/>
      <c r="DM331" s="258" t="n"/>
      <c r="DN331" s="258" t="n"/>
      <c r="DO331" s="258" t="n"/>
      <c r="DP331" s="258" t="n"/>
      <c r="DQ331" s="258" t="n"/>
      <c r="DR331" s="258" t="n"/>
      <c r="DS331" s="258" t="n"/>
      <c r="DT331" s="258" t="n"/>
      <c r="DU331" s="258" t="n"/>
      <c r="DV331" s="258" t="n"/>
      <c r="DW331" s="258" t="n"/>
      <c r="DX331" s="258" t="n"/>
      <c r="DY331" s="258" t="n"/>
      <c r="DZ331" s="258" t="n"/>
      <c r="EA331" s="258" t="n"/>
      <c r="EB331" s="258" t="n"/>
      <c r="EC331" s="258" t="n"/>
      <c r="ED331" s="258" t="n"/>
      <c r="EE331" s="258" t="n"/>
    </row>
    <row r="332" hidden="1" ht="47.25" customHeight="1">
      <c r="A332" s="240" t="inlineStr">
        <is>
          <t>ASOCIACION DE PRODUCTORES AGROPECUARIOS Y PLANTAS AROMATICAS SAN JUNE</t>
        </is>
      </c>
      <c r="B332" s="240" t="inlineStr">
        <is>
          <t>ORÉGANO</t>
        </is>
      </c>
      <c r="C332" s="240" t="inlineStr">
        <is>
          <t>ORÉGANO</t>
        </is>
      </c>
      <c r="D332" s="240" t="inlineStr">
        <is>
          <t>MOQUEGUA-TACNA</t>
        </is>
      </c>
      <c r="E332" s="240" t="inlineStr">
        <is>
          <t>180106</t>
        </is>
      </c>
      <c r="F332" s="240" t="inlineStr">
        <is>
          <t>MOQUEGUA</t>
        </is>
      </c>
      <c r="G332" s="240" t="inlineStr">
        <is>
          <t>MARISCAL NIETO</t>
        </is>
      </c>
      <c r="H332" s="240" t="inlineStr">
        <is>
          <t>TORATA</t>
        </is>
      </c>
      <c r="I332" s="241" t="n"/>
      <c r="J332" s="241" t="n"/>
      <c r="K332" s="241" t="n"/>
      <c r="L332" s="241" t="n"/>
      <c r="M332" s="241" t="n"/>
      <c r="N332" s="241" t="n">
        <v>1</v>
      </c>
      <c r="O332" s="241" t="n">
        <v>1</v>
      </c>
      <c r="P332" s="241" t="n">
        <v>1</v>
      </c>
      <c r="Q332" s="241" t="inlineStr">
        <is>
          <t>PAC</t>
        </is>
      </c>
      <c r="R332" s="242">
        <f>IF(I332=1,I$2,"")&amp;IF(J332=1,IF(I332=1,"-","")&amp;J$2,"")&amp;IF(K332=1,IF(OR(J332=1,I332=1),"-","")&amp;K$2,"")&amp;IF(L332=1,IF(OR(K332=1,J332=1,I332=1),"-","")&amp;L$2,"")&amp;IF(M332=1,IF(OR(L332=1,K332=1,J332=1,I332=1),"-","")&amp;M$2,"")&amp;IF(N332=1,IF(OR(M332=1,L332=1,K332=1,J332=1,I332=1),"-","")&amp;N$2,"")&amp;IF(O332=1,IF(OR(N332=1,M332=1,L332=1,K332=1,J332=1,I332=1),"-","")&amp;O$2,"")&amp;IF(P332=1,IF(I332=1," - ",IF(J332=1," - ",IF(K332=1," - ",IF(L332=1," - ",IF(M332=1," - ",IF(N332=1," - ",IF(O332=1," - ","")))))))&amp;P$2,"")</f>
        <v/>
      </c>
      <c r="S332" s="243">
        <f>SUM('b2'!$I332:$P332)</f>
        <v/>
      </c>
      <c r="T332" s="243">
        <f>IF(OR('b2'!$J332=1,'b2'!$K332=1,'b2'!$L332=1,'b2'!$M332=1,'b2'!$N332=1,'b2'!$O332=1,'b2'!$P332=1),"SI","NO")</f>
        <v/>
      </c>
      <c r="U332" s="243">
        <f>IF(OR('b2'!$K332=1,'b2'!$L332=1,'b2'!$M332=1,'b2'!$N332=1,'b2'!$O332=1,'b2'!$P332=1),"SI","NO")</f>
        <v/>
      </c>
      <c r="V332" s="244" t="n">
        <v>0</v>
      </c>
      <c r="W332" s="245" t="n">
        <v>0</v>
      </c>
      <c r="X332" s="245" t="n">
        <v>0</v>
      </c>
      <c r="Y332" s="244" t="n">
        <v>0</v>
      </c>
      <c r="Z332" s="245" t="n">
        <v>0</v>
      </c>
      <c r="AA332" s="245" t="n">
        <v>0</v>
      </c>
      <c r="AB332" s="244" t="n">
        <v>0</v>
      </c>
      <c r="AC332" s="245" t="n">
        <v>0</v>
      </c>
      <c r="AD332" s="245" t="n">
        <v>0</v>
      </c>
      <c r="AE332" s="244" t="n">
        <v>0</v>
      </c>
      <c r="AF332" s="245" t="n">
        <v>0</v>
      </c>
      <c r="AG332" s="245" t="n">
        <v>0</v>
      </c>
      <c r="AH332" s="244" t="n">
        <v>0</v>
      </c>
      <c r="AI332" s="245" t="n">
        <v>17</v>
      </c>
      <c r="AJ332" s="245" t="n">
        <v>10</v>
      </c>
      <c r="AK332" s="244" t="n">
        <v>27</v>
      </c>
      <c r="AL332" s="245" t="n">
        <v>17</v>
      </c>
      <c r="AM332" s="245" t="n">
        <v>10</v>
      </c>
      <c r="AN332" s="244" t="n">
        <v>27</v>
      </c>
      <c r="AO332" s="245" t="n">
        <v>16</v>
      </c>
      <c r="AP332" s="245" t="n">
        <v>11</v>
      </c>
      <c r="AQ332" s="244" t="n">
        <v>27</v>
      </c>
      <c r="AR332" s="244">
        <f>IF('b2'!$AQ332&gt;0,'b2'!$AQ332,IF('b2'!$AN332&gt;0,'b2'!$AN332,IF('b2'!$AK332&gt;0,'b2'!$AK332,IF('b2'!$AH332&gt;0,'b2'!$AH332,IF('b2'!$AE332&gt;0,'b2'!$AE332,IF('b2'!$AB332&gt;0,'b2'!$AB332,IF('b2'!$Y332&gt;0,'b2'!$Y332,IF('b2'!$V332&gt;0,'b2'!$V332," ---"))))))))</f>
        <v/>
      </c>
      <c r="AS332" s="246" t="n">
        <v>0</v>
      </c>
      <c r="AT332" s="246" t="n">
        <v>0</v>
      </c>
      <c r="AU332" s="246" t="n">
        <v>0</v>
      </c>
      <c r="AV332" s="246" t="n">
        <v>0</v>
      </c>
      <c r="AW332" s="246" t="n">
        <v>0</v>
      </c>
      <c r="AX332" s="246" t="n">
        <v>0</v>
      </c>
      <c r="AY332" s="246" t="n">
        <v>42</v>
      </c>
      <c r="AZ332" s="246" t="n">
        <v>7</v>
      </c>
      <c r="BA332" s="246" t="n">
        <v>34</v>
      </c>
      <c r="BB332" s="246" t="n">
        <v>5</v>
      </c>
      <c r="BC332" s="246" t="n">
        <v>30</v>
      </c>
      <c r="BD332" s="246" t="n">
        <v>6</v>
      </c>
      <c r="BE332" s="247" t="n">
        <v>0</v>
      </c>
      <c r="BF332" s="252" t="n">
        <v>0</v>
      </c>
      <c r="BG332" s="252" t="n">
        <v>0</v>
      </c>
      <c r="BH332" s="247" t="n">
        <v>0</v>
      </c>
      <c r="BI332" s="250" t="inlineStr">
        <is>
          <t>#REF!</t>
        </is>
      </c>
      <c r="BJ332" s="251" t="inlineStr">
        <is>
          <t>#REF!</t>
        </is>
      </c>
      <c r="BK332" s="252" t="n">
        <v>0</v>
      </c>
      <c r="BL332" s="252" t="n">
        <v>0</v>
      </c>
      <c r="BM332" s="247" t="n">
        <v>0</v>
      </c>
      <c r="BN332" s="250" t="inlineStr">
        <is>
          <t>#REF!</t>
        </is>
      </c>
      <c r="BO332" s="251" t="inlineStr">
        <is>
          <t>#REF!</t>
        </is>
      </c>
      <c r="BP332" s="248" t="n">
        <v>0</v>
      </c>
      <c r="BQ332" s="248" t="n">
        <v>0</v>
      </c>
      <c r="BR332" s="249" t="n">
        <v>0</v>
      </c>
      <c r="BS332" s="250" t="inlineStr">
        <is>
          <t>#REF!</t>
        </is>
      </c>
      <c r="BT332" s="251">
        <f>'[2]DATA CONSOLIDADA 2018-2025 '!$BR334-'b2'!$BO332</f>
        <v/>
      </c>
      <c r="BU332" s="252" t="n">
        <v>0</v>
      </c>
      <c r="BV332" s="248" t="n">
        <v>0</v>
      </c>
      <c r="BW332" s="249" t="n">
        <v>0</v>
      </c>
      <c r="BX332" s="250" t="inlineStr">
        <is>
          <t>#REF!</t>
        </is>
      </c>
      <c r="BY332" s="251" t="inlineStr">
        <is>
          <t>#REF!</t>
        </is>
      </c>
      <c r="BZ332" s="248" t="n">
        <v>168900</v>
      </c>
      <c r="CA332" s="248" t="n">
        <v>0</v>
      </c>
      <c r="CB332" s="249" t="n">
        <v>168900</v>
      </c>
      <c r="CC332" s="250" t="inlineStr">
        <is>
          <t>#REF!</t>
        </is>
      </c>
      <c r="CD332" s="251">
        <f>'[2]DATA CONSOLIDADA 2018-2025 '!$CB334-'b2'!$BW332</f>
        <v/>
      </c>
      <c r="CE332" s="253" t="n">
        <v>281985</v>
      </c>
      <c r="CF332" s="253" t="n">
        <v>0</v>
      </c>
      <c r="CG332" s="254" t="n">
        <v>281985</v>
      </c>
      <c r="CH332" s="250" t="inlineStr">
        <is>
          <t>#REF!</t>
        </is>
      </c>
      <c r="CI332" s="251">
        <f>'[2]DATA CONSOLIDADA 2018-2025 '!$CG334-'b2'!$CB332</f>
        <v/>
      </c>
      <c r="CJ332" s="247" t="inlineStr">
        <is>
          <t>#REF!</t>
        </is>
      </c>
      <c r="CK332" s="247" t="n">
        <v>430050</v>
      </c>
      <c r="CL332" s="247" t="n">
        <v>0</v>
      </c>
      <c r="CM332" s="247" t="n">
        <v>430050</v>
      </c>
      <c r="CN332" s="247" t="inlineStr">
        <is>
          <t>#REF!</t>
        </is>
      </c>
      <c r="CO332" s="251">
        <f>'[2]DATA CONSOLIDADA 2018-2025 '!$CM334-'b2'!$CG332</f>
        <v/>
      </c>
      <c r="CP332" s="253" t="n">
        <v>0</v>
      </c>
      <c r="CQ332" s="253" t="n">
        <v>110100</v>
      </c>
      <c r="CR332" s="253" t="n">
        <v>0</v>
      </c>
      <c r="CS332" s="253" t="n">
        <v>58800</v>
      </c>
      <c r="CT332" s="253" t="n">
        <v>0</v>
      </c>
      <c r="CU332" s="253" t="n">
        <v>0</v>
      </c>
      <c r="CV332" s="247" t="n">
        <v>168900</v>
      </c>
      <c r="CW332" s="247" t="n">
        <v>0</v>
      </c>
      <c r="CX332" s="247" t="n">
        <v>281985</v>
      </c>
      <c r="CY332" s="247" t="n">
        <v>0</v>
      </c>
      <c r="CZ332" s="247" t="n">
        <v>0</v>
      </c>
      <c r="DA332" s="247" t="n">
        <v>0</v>
      </c>
      <c r="DB332" s="247" t="n">
        <v>281985</v>
      </c>
      <c r="DC332" s="255" t="n">
        <v>0</v>
      </c>
      <c r="DD332" s="255" t="n">
        <v>430050</v>
      </c>
      <c r="DE332" s="255" t="n">
        <v>0</v>
      </c>
      <c r="DF332" s="255" t="n">
        <v>0</v>
      </c>
      <c r="DG332" s="255" t="n">
        <v>0</v>
      </c>
      <c r="DH332" s="255" t="n">
        <v>430050</v>
      </c>
      <c r="DI332" s="256" t="n">
        <v>20607735761</v>
      </c>
      <c r="DJ332" s="257" t="inlineStr">
        <is>
          <t>ASOCIACION DE PRODUCTORES AGROPECUARIOS Y PLANTAS AROMATICAS SAN JUNE</t>
        </is>
      </c>
      <c r="DK332" s="257" t="inlineStr">
        <is>
          <t>01 Asociación</t>
        </is>
      </c>
      <c r="DL332" s="258" t="n"/>
      <c r="DM332" s="258" t="n"/>
      <c r="DN332" s="258" t="n"/>
      <c r="DO332" s="258" t="n"/>
      <c r="DP332" s="258" t="n"/>
      <c r="DQ332" s="258" t="n"/>
      <c r="DR332" s="258" t="n"/>
      <c r="DS332" s="258" t="n"/>
      <c r="DT332" s="258" t="n"/>
      <c r="DU332" s="258" t="n"/>
      <c r="DV332" s="258" t="n"/>
      <c r="DW332" s="258" t="n"/>
      <c r="DX332" s="258" t="n"/>
      <c r="DY332" s="258" t="n"/>
      <c r="DZ332" s="258" t="n"/>
      <c r="EA332" s="258" t="n"/>
      <c r="EB332" s="258" t="n"/>
      <c r="EC332" s="258" t="n"/>
      <c r="ED332" s="258" t="n"/>
      <c r="EE332" s="258" t="n"/>
    </row>
    <row r="333" hidden="1" ht="47.25" customHeight="1">
      <c r="A333" s="240" t="inlineStr">
        <is>
          <t>ASOCIACION DE PRODUCTORES LA FRUTA DEL DRAGON - CHURUJA</t>
        </is>
      </c>
      <c r="B333" s="240" t="inlineStr">
        <is>
          <t>PITAHAYA</t>
        </is>
      </c>
      <c r="C333" s="240" t="inlineStr">
        <is>
          <t>PITAHAYA</t>
        </is>
      </c>
      <c r="D333" s="240" t="inlineStr">
        <is>
          <t>AMAZONAS</t>
        </is>
      </c>
      <c r="E333" s="240" t="inlineStr">
        <is>
          <t>010303</t>
        </is>
      </c>
      <c r="F333" s="240" t="inlineStr">
        <is>
          <t>AMAZONAS</t>
        </is>
      </c>
      <c r="G333" s="240" t="inlineStr">
        <is>
          <t>BONGARA</t>
        </is>
      </c>
      <c r="H333" s="240" t="inlineStr">
        <is>
          <t>CHURUJA</t>
        </is>
      </c>
      <c r="I333" s="241" t="n"/>
      <c r="J333" s="241" t="n"/>
      <c r="K333" s="241" t="n"/>
      <c r="L333" s="241" t="n"/>
      <c r="M333" s="241" t="n"/>
      <c r="N333" s="241" t="n">
        <v>1</v>
      </c>
      <c r="O333" s="241" t="n"/>
      <c r="P333" s="241" t="n"/>
      <c r="Q333" s="241" t="inlineStr">
        <is>
          <t>PAC</t>
        </is>
      </c>
      <c r="R333" s="242">
        <f>IF(I333=1,I$2,"")&amp;IF(J333=1,IF(I333=1,"-","")&amp;J$2,"")&amp;IF(K333=1,IF(OR(J333=1,I333=1),"-","")&amp;K$2,"")&amp;IF(L333=1,IF(OR(K333=1,J333=1,I333=1),"-","")&amp;L$2,"")&amp;IF(M333=1,IF(OR(L333=1,K333=1,J333=1,I333=1),"-","")&amp;M$2,"")&amp;IF(N333=1,IF(OR(M333=1,L333=1,K333=1,J333=1,I333=1),"-","")&amp;N$2,"")&amp;IF(O333=1,IF(OR(N333=1,M333=1,L333=1,K333=1,J333=1,I333=1),"-","")&amp;O$2,"")&amp;IF(P333=1,IF(I333=1," - ",IF(J333=1," - ",IF(K333=1," - ",IF(L333=1," - ",IF(M333=1," - ",IF(N333=1," - ",IF(O333=1," - ","")))))))&amp;P$2,"")</f>
        <v/>
      </c>
      <c r="S333" s="243">
        <f>SUM('b2'!$I333:$P333)</f>
        <v/>
      </c>
      <c r="T333" s="243">
        <f>IF(OR('b2'!$J333=1,'b2'!$K333=1,'b2'!$L333=1,'b2'!$M333=1,'b2'!$N333=1,'b2'!$O333=1,'b2'!$P333=1),"SI","NO")</f>
        <v/>
      </c>
      <c r="U333" s="243">
        <f>IF(OR('b2'!$K333=1,'b2'!$L333=1,'b2'!$M333=1,'b2'!$N333=1,'b2'!$O333=1,'b2'!$P333=1),"SI","NO")</f>
        <v/>
      </c>
      <c r="V333" s="244" t="n">
        <v>0</v>
      </c>
      <c r="W333" s="245" t="n">
        <v>0</v>
      </c>
      <c r="X333" s="245" t="n">
        <v>0</v>
      </c>
      <c r="Y333" s="244" t="n">
        <v>0</v>
      </c>
      <c r="Z333" s="245" t="n">
        <v>0</v>
      </c>
      <c r="AA333" s="245" t="n">
        <v>0</v>
      </c>
      <c r="AB333" s="244" t="n">
        <v>0</v>
      </c>
      <c r="AC333" s="245" t="n">
        <v>0</v>
      </c>
      <c r="AD333" s="245" t="n">
        <v>0</v>
      </c>
      <c r="AE333" s="244" t="n">
        <v>0</v>
      </c>
      <c r="AF333" s="245" t="n">
        <v>0</v>
      </c>
      <c r="AG333" s="245" t="n">
        <v>0</v>
      </c>
      <c r="AH333" s="244" t="n">
        <v>0</v>
      </c>
      <c r="AI333" s="245" t="n">
        <v>64</v>
      </c>
      <c r="AJ333" s="245" t="n">
        <v>16</v>
      </c>
      <c r="AK333" s="244" t="n">
        <v>80</v>
      </c>
      <c r="AL333" s="245" t="n">
        <v>0</v>
      </c>
      <c r="AM333" s="245" t="n">
        <v>0</v>
      </c>
      <c r="AN333" s="244" t="n">
        <v>0</v>
      </c>
      <c r="AO333" s="245" t="n">
        <v>0</v>
      </c>
      <c r="AP333" s="245" t="n">
        <v>0</v>
      </c>
      <c r="AQ333" s="244" t="n">
        <v>0</v>
      </c>
      <c r="AR333" s="244">
        <f>IF('b2'!$AQ333&gt;0,'b2'!$AQ333,IF('b2'!$AN333&gt;0,'b2'!$AN333,IF('b2'!$AK333&gt;0,'b2'!$AK333,IF('b2'!$AH333&gt;0,'b2'!$AH333,IF('b2'!$AE333&gt;0,'b2'!$AE333,IF('b2'!$AB333&gt;0,'b2'!$AB333,IF('b2'!$Y333&gt;0,'b2'!$Y333,IF('b2'!$V333&gt;0,'b2'!$V333," ---"))))))))</f>
        <v/>
      </c>
      <c r="AS333" s="246" t="n">
        <v>0</v>
      </c>
      <c r="AT333" s="246" t="n">
        <v>0</v>
      </c>
      <c r="AU333" s="246" t="n">
        <v>0</v>
      </c>
      <c r="AV333" s="246" t="n">
        <v>0</v>
      </c>
      <c r="AW333" s="246" t="n">
        <v>0</v>
      </c>
      <c r="AX333" s="246" t="n">
        <v>0</v>
      </c>
      <c r="AY333" s="246" t="n">
        <v>47</v>
      </c>
      <c r="AZ333" s="246" t="n">
        <v>6</v>
      </c>
      <c r="BA333" s="246" t="n">
        <v>0</v>
      </c>
      <c r="BB333" s="246" t="n">
        <v>0</v>
      </c>
      <c r="BC333" s="246" t="n">
        <v>0</v>
      </c>
      <c r="BD333" s="246" t="n">
        <v>0</v>
      </c>
      <c r="BE333" s="247" t="n">
        <v>0</v>
      </c>
      <c r="BF333" s="252" t="n">
        <v>0</v>
      </c>
      <c r="BG333" s="252" t="n">
        <v>0</v>
      </c>
      <c r="BH333" s="247" t="n">
        <v>0</v>
      </c>
      <c r="BI333" s="250" t="inlineStr">
        <is>
          <t>#REF!</t>
        </is>
      </c>
      <c r="BJ333" s="251" t="inlineStr">
        <is>
          <t>#REF!</t>
        </is>
      </c>
      <c r="BK333" s="252" t="n">
        <v>0</v>
      </c>
      <c r="BL333" s="252" t="n">
        <v>0</v>
      </c>
      <c r="BM333" s="247" t="n">
        <v>0</v>
      </c>
      <c r="BN333" s="250" t="inlineStr">
        <is>
          <t>#REF!</t>
        </is>
      </c>
      <c r="BO333" s="251" t="inlineStr">
        <is>
          <t>#REF!</t>
        </is>
      </c>
      <c r="BP333" s="248" t="n">
        <v>0</v>
      </c>
      <c r="BQ333" s="248" t="n">
        <v>0</v>
      </c>
      <c r="BR333" s="249" t="n">
        <v>0</v>
      </c>
      <c r="BS333" s="250" t="inlineStr">
        <is>
          <t>#REF!</t>
        </is>
      </c>
      <c r="BT333" s="251">
        <f>'[2]DATA CONSOLIDADA 2018-2025 '!$BR335-'b2'!$BO333</f>
        <v/>
      </c>
      <c r="BU333" s="252" t="n">
        <v>0</v>
      </c>
      <c r="BV333" s="248" t="n">
        <v>0</v>
      </c>
      <c r="BW333" s="249" t="n">
        <v>0</v>
      </c>
      <c r="BX333" s="250" t="inlineStr">
        <is>
          <t>#REF!</t>
        </is>
      </c>
      <c r="BY333" s="251" t="inlineStr">
        <is>
          <t>#REF!</t>
        </is>
      </c>
      <c r="BZ333" s="248" t="n">
        <v>0</v>
      </c>
      <c r="CA333" s="248" t="n">
        <v>0</v>
      </c>
      <c r="CB333" s="249" t="n">
        <v>0</v>
      </c>
      <c r="CC333" s="250" t="inlineStr">
        <is>
          <t>#REF!</t>
        </is>
      </c>
      <c r="CD333" s="251">
        <f>'[2]DATA CONSOLIDADA 2018-2025 '!$CB335-'b2'!$BW333</f>
        <v/>
      </c>
      <c r="CE333" s="253" t="n">
        <v>0</v>
      </c>
      <c r="CF333" s="253" t="n">
        <v>0</v>
      </c>
      <c r="CG333" s="254" t="n">
        <v>0</v>
      </c>
      <c r="CH333" s="250" t="inlineStr">
        <is>
          <t>#REF!</t>
        </is>
      </c>
      <c r="CI333" s="251">
        <f>'[2]DATA CONSOLIDADA 2018-2025 '!$CG335-'b2'!$CB333</f>
        <v/>
      </c>
      <c r="CJ333" s="247" t="inlineStr">
        <is>
          <t>#REF!</t>
        </is>
      </c>
      <c r="CK333" s="247" t="n">
        <v>0</v>
      </c>
      <c r="CL333" s="247" t="n">
        <v>0</v>
      </c>
      <c r="CM333" s="247" t="n">
        <v>0</v>
      </c>
      <c r="CN333" s="247" t="inlineStr">
        <is>
          <t>#REF!</t>
        </is>
      </c>
      <c r="CO333" s="251">
        <f>'[2]DATA CONSOLIDADA 2018-2025 '!$CM335-'b2'!$CG333</f>
        <v/>
      </c>
      <c r="CP333" s="253" t="n">
        <v>0</v>
      </c>
      <c r="CQ333" s="253" t="n">
        <v>0</v>
      </c>
      <c r="CR333" s="253" t="n">
        <v>0</v>
      </c>
      <c r="CS333" s="253" t="n">
        <v>0</v>
      </c>
      <c r="CT333" s="253" t="n">
        <v>0</v>
      </c>
      <c r="CU333" s="253" t="n">
        <v>0</v>
      </c>
      <c r="CV333" s="247" t="n">
        <v>0</v>
      </c>
      <c r="CW333" s="247" t="n">
        <v>0</v>
      </c>
      <c r="CX333" s="247" t="n">
        <v>0</v>
      </c>
      <c r="CY333" s="247" t="n">
        <v>0</v>
      </c>
      <c r="CZ333" s="247" t="n">
        <v>0</v>
      </c>
      <c r="DA333" s="247" t="n">
        <v>0</v>
      </c>
      <c r="DB333" s="247" t="n">
        <v>0</v>
      </c>
      <c r="DC333" s="255" t="n">
        <v>0</v>
      </c>
      <c r="DD333" s="255" t="n">
        <v>0</v>
      </c>
      <c r="DE333" s="255" t="n">
        <v>0</v>
      </c>
      <c r="DF333" s="255" t="n">
        <v>0</v>
      </c>
      <c r="DG333" s="255" t="n">
        <v>0</v>
      </c>
      <c r="DH333" s="255" t="n">
        <v>0</v>
      </c>
      <c r="DI333" s="256" t="n">
        <v>20608668951</v>
      </c>
      <c r="DJ333" s="257" t="inlineStr">
        <is>
          <t>ASOCIACIÓN DE PRODUCTORES LA FRUTA DEL DRAGÓN-CHURUJA</t>
        </is>
      </c>
      <c r="DK333" s="257" t="inlineStr">
        <is>
          <t>01 Asociación</t>
        </is>
      </c>
      <c r="DL333" s="258" t="n"/>
      <c r="DM333" s="258" t="n"/>
      <c r="DN333" s="258" t="n"/>
      <c r="DO333" s="258" t="n"/>
      <c r="DP333" s="258" t="n"/>
      <c r="DQ333" s="258" t="n"/>
      <c r="DR333" s="258" t="n"/>
      <c r="DS333" s="258" t="n"/>
      <c r="DT333" s="258" t="n"/>
      <c r="DU333" s="258" t="n"/>
      <c r="DV333" s="258" t="n"/>
      <c r="DW333" s="258" t="n"/>
      <c r="DX333" s="258" t="n"/>
      <c r="DY333" s="258" t="n"/>
      <c r="DZ333" s="258" t="n"/>
      <c r="EA333" s="258" t="n"/>
      <c r="EB333" s="258" t="n"/>
      <c r="EC333" s="258" t="n"/>
      <c r="ED333" s="258" t="n"/>
      <c r="EE333" s="258" t="n"/>
    </row>
    <row r="334" hidden="1" ht="47.25" customHeight="1">
      <c r="A334" s="240" t="inlineStr">
        <is>
          <t>ASOCIACION PRODUCTIVA AGROECOLOGICA DE MENDOZA</t>
        </is>
      </c>
      <c r="B334" s="240" t="inlineStr">
        <is>
          <t>PITAHAYA</t>
        </is>
      </c>
      <c r="C334" s="240" t="inlineStr">
        <is>
          <t>PITAHAYA</t>
        </is>
      </c>
      <c r="D334" s="240" t="inlineStr">
        <is>
          <t>AMAZONAS</t>
        </is>
      </c>
      <c r="E334" s="240" t="inlineStr">
        <is>
          <t>010609</t>
        </is>
      </c>
      <c r="F334" s="240" t="inlineStr">
        <is>
          <t>AMAZONAS</t>
        </is>
      </c>
      <c r="G334" s="240" t="inlineStr">
        <is>
          <t>RODRIGUEZ DE MENDOZA</t>
        </is>
      </c>
      <c r="H334" s="240" t="inlineStr">
        <is>
          <t>OMIA</t>
        </is>
      </c>
      <c r="I334" s="241" t="n"/>
      <c r="J334" s="241" t="n"/>
      <c r="K334" s="241" t="n"/>
      <c r="L334" s="241" t="n"/>
      <c r="M334" s="241" t="n"/>
      <c r="N334" s="241" t="n">
        <v>1</v>
      </c>
      <c r="O334" s="241" t="n">
        <v>1</v>
      </c>
      <c r="P334" s="241" t="n">
        <v>1</v>
      </c>
      <c r="Q334" s="241" t="inlineStr">
        <is>
          <t>PAC</t>
        </is>
      </c>
      <c r="R334" s="242">
        <f>IF(I334=1,I$2,"")&amp;IF(J334=1,IF(I334=1,"-","")&amp;J$2,"")&amp;IF(K334=1,IF(OR(J334=1,I334=1),"-","")&amp;K$2,"")&amp;IF(L334=1,IF(OR(K334=1,J334=1,I334=1),"-","")&amp;L$2,"")&amp;IF(M334=1,IF(OR(L334=1,K334=1,J334=1,I334=1),"-","")&amp;M$2,"")&amp;IF(N334=1,IF(OR(M334=1,L334=1,K334=1,J334=1,I334=1),"-","")&amp;N$2,"")&amp;IF(O334=1,IF(OR(N334=1,M334=1,L334=1,K334=1,J334=1,I334=1),"-","")&amp;O$2,"")&amp;IF(P334=1,IF(I334=1," - ",IF(J334=1," - ",IF(K334=1," - ",IF(L334=1," - ",IF(M334=1," - ",IF(N334=1," - ",IF(O334=1," - ","")))))))&amp;P$2,"")</f>
        <v/>
      </c>
      <c r="S334" s="243">
        <f>SUM('b2'!$I334:$P334)</f>
        <v/>
      </c>
      <c r="T334" s="243">
        <f>IF(OR('b2'!$J334=1,'b2'!$K334=1,'b2'!$L334=1,'b2'!$M334=1,'b2'!$N334=1,'b2'!$O334=1,'b2'!$P334=1),"SI","NO")</f>
        <v/>
      </c>
      <c r="U334" s="243">
        <f>IF(OR('b2'!$K334=1,'b2'!$L334=1,'b2'!$M334=1,'b2'!$N334=1,'b2'!$O334=1,'b2'!$P334=1),"SI","NO")</f>
        <v/>
      </c>
      <c r="V334" s="244" t="n">
        <v>0</v>
      </c>
      <c r="W334" s="245" t="n">
        <v>0</v>
      </c>
      <c r="X334" s="245" t="n">
        <v>0</v>
      </c>
      <c r="Y334" s="244" t="n">
        <v>0</v>
      </c>
      <c r="Z334" s="245" t="n">
        <v>0</v>
      </c>
      <c r="AA334" s="245" t="n">
        <v>0</v>
      </c>
      <c r="AB334" s="244" t="n">
        <v>0</v>
      </c>
      <c r="AC334" s="245" t="n">
        <v>0</v>
      </c>
      <c r="AD334" s="245" t="n">
        <v>0</v>
      </c>
      <c r="AE334" s="244" t="n">
        <v>0</v>
      </c>
      <c r="AF334" s="245" t="n">
        <v>0</v>
      </c>
      <c r="AG334" s="245" t="n">
        <v>0</v>
      </c>
      <c r="AH334" s="244" t="n">
        <v>0</v>
      </c>
      <c r="AI334" s="245" t="n">
        <v>32</v>
      </c>
      <c r="AJ334" s="245" t="n">
        <v>8</v>
      </c>
      <c r="AK334" s="244" t="n">
        <v>40</v>
      </c>
      <c r="AL334" s="245" t="n">
        <v>13</v>
      </c>
      <c r="AM334" s="245" t="n">
        <v>13</v>
      </c>
      <c r="AN334" s="244" t="n">
        <v>26</v>
      </c>
      <c r="AO334" s="245" t="n">
        <v>12</v>
      </c>
      <c r="AP334" s="245" t="n">
        <v>5</v>
      </c>
      <c r="AQ334" s="244" t="n">
        <v>17</v>
      </c>
      <c r="AR334" s="244">
        <f>IF('b2'!$AQ334&gt;0,'b2'!$AQ334,IF('b2'!$AN334&gt;0,'b2'!$AN334,IF('b2'!$AK334&gt;0,'b2'!$AK334,IF('b2'!$AH334&gt;0,'b2'!$AH334,IF('b2'!$AE334&gt;0,'b2'!$AE334,IF('b2'!$AB334&gt;0,'b2'!$AB334,IF('b2'!$Y334&gt;0,'b2'!$Y334,IF('b2'!$V334&gt;0,'b2'!$V334," ---"))))))))</f>
        <v/>
      </c>
      <c r="AS334" s="246" t="n">
        <v>0</v>
      </c>
      <c r="AT334" s="246" t="n">
        <v>0</v>
      </c>
      <c r="AU334" s="246" t="n">
        <v>0</v>
      </c>
      <c r="AV334" s="246" t="n">
        <v>0</v>
      </c>
      <c r="AW334" s="246" t="n">
        <v>0</v>
      </c>
      <c r="AX334" s="246" t="n">
        <v>0</v>
      </c>
      <c r="AY334" s="246" t="n">
        <v>47</v>
      </c>
      <c r="AZ334" s="246" t="n">
        <v>6</v>
      </c>
      <c r="BA334" s="246" t="n">
        <v>16</v>
      </c>
      <c r="BB334" s="246" t="n">
        <v>4</v>
      </c>
      <c r="BC334" s="246" t="n">
        <v>18</v>
      </c>
      <c r="BD334" s="246" t="n">
        <v>4</v>
      </c>
      <c r="BE334" s="247" t="n">
        <v>0</v>
      </c>
      <c r="BF334" s="252" t="n">
        <v>0</v>
      </c>
      <c r="BG334" s="252" t="n">
        <v>0</v>
      </c>
      <c r="BH334" s="247" t="n">
        <v>0</v>
      </c>
      <c r="BI334" s="250" t="inlineStr">
        <is>
          <t>#REF!</t>
        </is>
      </c>
      <c r="BJ334" s="251" t="inlineStr">
        <is>
          <t>#REF!</t>
        </is>
      </c>
      <c r="BK334" s="252" t="n">
        <v>0</v>
      </c>
      <c r="BL334" s="252" t="n">
        <v>0</v>
      </c>
      <c r="BM334" s="247" t="n">
        <v>0</v>
      </c>
      <c r="BN334" s="250" t="inlineStr">
        <is>
          <t>#REF!</t>
        </is>
      </c>
      <c r="BO334" s="251" t="inlineStr">
        <is>
          <t>#REF!</t>
        </is>
      </c>
      <c r="BP334" s="248" t="n">
        <v>0</v>
      </c>
      <c r="BQ334" s="248" t="n">
        <v>0</v>
      </c>
      <c r="BR334" s="249" t="n">
        <v>0</v>
      </c>
      <c r="BS334" s="250" t="inlineStr">
        <is>
          <t>#REF!</t>
        </is>
      </c>
      <c r="BT334" s="251">
        <f>'[2]DATA CONSOLIDADA 2018-2025 '!$BR336-'b2'!$BO334</f>
        <v/>
      </c>
      <c r="BU334" s="252" t="n">
        <v>0</v>
      </c>
      <c r="BV334" s="248" t="n">
        <v>0</v>
      </c>
      <c r="BW334" s="249" t="n">
        <v>0</v>
      </c>
      <c r="BX334" s="250" t="inlineStr">
        <is>
          <t>#REF!</t>
        </is>
      </c>
      <c r="BY334" s="251" t="inlineStr">
        <is>
          <t>#REF!</t>
        </is>
      </c>
      <c r="BZ334" s="248" t="n">
        <v>9760</v>
      </c>
      <c r="CA334" s="248" t="n">
        <v>0</v>
      </c>
      <c r="CB334" s="249" t="n">
        <v>9760</v>
      </c>
      <c r="CC334" s="250" t="inlineStr">
        <is>
          <t>#REF!</t>
        </is>
      </c>
      <c r="CD334" s="251">
        <f>'[2]DATA CONSOLIDADA 2018-2025 '!$CB336-'b2'!$BW334</f>
        <v/>
      </c>
      <c r="CE334" s="253" t="n">
        <v>81600.35000000001</v>
      </c>
      <c r="CF334" s="253" t="n">
        <v>0</v>
      </c>
      <c r="CG334" s="254" t="n">
        <v>81600.35000000001</v>
      </c>
      <c r="CH334" s="250" t="inlineStr">
        <is>
          <t>#REF!</t>
        </is>
      </c>
      <c r="CI334" s="251">
        <f>'[2]DATA CONSOLIDADA 2018-2025 '!$CG336-'b2'!$CB334</f>
        <v/>
      </c>
      <c r="CJ334" s="247" t="inlineStr">
        <is>
          <t>#REF!</t>
        </is>
      </c>
      <c r="CK334" s="247" t="n">
        <v>0</v>
      </c>
      <c r="CL334" s="247" t="n">
        <v>0</v>
      </c>
      <c r="CM334" s="247" t="n">
        <v>0</v>
      </c>
      <c r="CN334" s="247" t="inlineStr">
        <is>
          <t>#REF!</t>
        </is>
      </c>
      <c r="CO334" s="251">
        <f>'[2]DATA CONSOLIDADA 2018-2025 '!$CM336-'b2'!$CG334</f>
        <v/>
      </c>
      <c r="CP334" s="253" t="n">
        <v>0</v>
      </c>
      <c r="CQ334" s="253" t="n">
        <v>0</v>
      </c>
      <c r="CR334" s="253" t="n">
        <v>0</v>
      </c>
      <c r="CS334" s="253" t="n">
        <v>9760</v>
      </c>
      <c r="CT334" s="253" t="n">
        <v>0</v>
      </c>
      <c r="CU334" s="253" t="n">
        <v>0</v>
      </c>
      <c r="CV334" s="247" t="n">
        <v>9760</v>
      </c>
      <c r="CW334" s="247" t="n">
        <v>78593.85000000001</v>
      </c>
      <c r="CX334" s="247" t="n">
        <v>0</v>
      </c>
      <c r="CY334" s="247" t="n">
        <v>3006.5</v>
      </c>
      <c r="CZ334" s="247" t="n">
        <v>0</v>
      </c>
      <c r="DA334" s="247" t="n">
        <v>0</v>
      </c>
      <c r="DB334" s="247" t="n">
        <v>81600.35000000001</v>
      </c>
      <c r="DC334" s="255" t="n">
        <v>0</v>
      </c>
      <c r="DD334" s="255" t="n">
        <v>0</v>
      </c>
      <c r="DE334" s="255" t="n">
        <v>0</v>
      </c>
      <c r="DF334" s="255" t="n">
        <v>0</v>
      </c>
      <c r="DG334" s="255" t="n">
        <v>0</v>
      </c>
      <c r="DH334" s="255" t="n">
        <v>0</v>
      </c>
      <c r="DI334" s="256" t="n">
        <v>20605025821</v>
      </c>
      <c r="DJ334" s="257" t="inlineStr">
        <is>
          <t>ASOCIACION PRODUCTIVA AGROECOLOGICA DE MENDOZA</t>
        </is>
      </c>
      <c r="DK334" s="257" t="inlineStr">
        <is>
          <t>01 Asociación</t>
        </is>
      </c>
      <c r="DL334" s="258" t="n"/>
      <c r="DM334" s="258" t="n"/>
      <c r="DN334" s="258" t="n"/>
      <c r="DO334" s="258" t="n"/>
      <c r="DP334" s="258" t="n"/>
      <c r="DQ334" s="258" t="n"/>
      <c r="DR334" s="258" t="n"/>
      <c r="DS334" s="258" t="n"/>
      <c r="DT334" s="258" t="n"/>
      <c r="DU334" s="258" t="n"/>
      <c r="DV334" s="258" t="n"/>
      <c r="DW334" s="258" t="n"/>
      <c r="DX334" s="258" t="n"/>
      <c r="DY334" s="258" t="n"/>
      <c r="DZ334" s="258" t="n"/>
      <c r="EA334" s="258" t="n"/>
      <c r="EB334" s="258" t="n"/>
      <c r="EC334" s="258" t="n"/>
      <c r="ED334" s="258" t="n"/>
      <c r="EE334" s="258" t="n"/>
    </row>
    <row r="335" hidden="1" ht="47.25" customHeight="1">
      <c r="A335" s="240" t="inlineStr">
        <is>
          <t>ASOCIACION DE PRODUCTORES AGROPECUARIOS HUASCARAN DEL DISTRITO DE RANRAHIRCA, PROVINCIA DE YUNGAY</t>
        </is>
      </c>
      <c r="B335" s="240" t="inlineStr">
        <is>
          <t>DURAZNO</t>
        </is>
      </c>
      <c r="C335" s="240" t="inlineStr">
        <is>
          <t>DURAZNO</t>
        </is>
      </c>
      <c r="D335" s="240" t="inlineStr">
        <is>
          <t>ANCASH</t>
        </is>
      </c>
      <c r="E335" s="240" t="inlineStr">
        <is>
          <t>022006</t>
        </is>
      </c>
      <c r="F335" s="240" t="inlineStr">
        <is>
          <t>ANCASH</t>
        </is>
      </c>
      <c r="G335" s="240" t="inlineStr">
        <is>
          <t>YUNGAY</t>
        </is>
      </c>
      <c r="H335" s="240" t="inlineStr">
        <is>
          <t>RANRAHIRCA</t>
        </is>
      </c>
      <c r="I335" s="241" t="n"/>
      <c r="J335" s="241" t="n"/>
      <c r="K335" s="241" t="n"/>
      <c r="L335" s="241" t="n"/>
      <c r="M335" s="241" t="n"/>
      <c r="N335" s="241" t="n">
        <v>1</v>
      </c>
      <c r="O335" s="241" t="n">
        <v>1</v>
      </c>
      <c r="P335" s="241" t="n">
        <v>1</v>
      </c>
      <c r="Q335" s="241" t="inlineStr">
        <is>
          <t>PAC</t>
        </is>
      </c>
      <c r="R335" s="242">
        <f>IF(I335=1,I$2,"")&amp;IF(J335=1,IF(I335=1,"-","")&amp;J$2,"")&amp;IF(K335=1,IF(OR(J335=1,I335=1),"-","")&amp;K$2,"")&amp;IF(L335=1,IF(OR(K335=1,J335=1,I335=1),"-","")&amp;L$2,"")&amp;IF(M335=1,IF(OR(L335=1,K335=1,J335=1,I335=1),"-","")&amp;M$2,"")&amp;IF(N335=1,IF(OR(M335=1,L335=1,K335=1,J335=1,I335=1),"-","")&amp;N$2,"")&amp;IF(O335=1,IF(OR(N335=1,M335=1,L335=1,K335=1,J335=1,I335=1),"-","")&amp;O$2,"")&amp;IF(P335=1,IF(I335=1," - ",IF(J335=1," - ",IF(K335=1," - ",IF(L335=1," - ",IF(M335=1," - ",IF(N335=1," - ",IF(O335=1," - ","")))))))&amp;P$2,"")</f>
        <v/>
      </c>
      <c r="S335" s="243">
        <f>SUM('b2'!$I335:$P335)</f>
        <v/>
      </c>
      <c r="T335" s="243">
        <f>IF(OR('b2'!$J335=1,'b2'!$K335=1,'b2'!$L335=1,'b2'!$M335=1,'b2'!$N335=1,'b2'!$O335=1,'b2'!$P335=1),"SI","NO")</f>
        <v/>
      </c>
      <c r="U335" s="243">
        <f>IF(OR('b2'!$K335=1,'b2'!$L335=1,'b2'!$M335=1,'b2'!$N335=1,'b2'!$O335=1,'b2'!$P335=1),"SI","NO")</f>
        <v/>
      </c>
      <c r="V335" s="244" t="n">
        <v>0</v>
      </c>
      <c r="W335" s="245" t="n">
        <v>0</v>
      </c>
      <c r="X335" s="245" t="n">
        <v>0</v>
      </c>
      <c r="Y335" s="244" t="n">
        <v>0</v>
      </c>
      <c r="Z335" s="245" t="n">
        <v>0</v>
      </c>
      <c r="AA335" s="245" t="n">
        <v>0</v>
      </c>
      <c r="AB335" s="244" t="n">
        <v>0</v>
      </c>
      <c r="AC335" s="245" t="n">
        <v>0</v>
      </c>
      <c r="AD335" s="245" t="n">
        <v>0</v>
      </c>
      <c r="AE335" s="244" t="n">
        <v>0</v>
      </c>
      <c r="AF335" s="245" t="n">
        <v>0</v>
      </c>
      <c r="AG335" s="245" t="n">
        <v>0</v>
      </c>
      <c r="AH335" s="244" t="n">
        <v>0</v>
      </c>
      <c r="AI335" s="245" t="n">
        <v>26</v>
      </c>
      <c r="AJ335" s="245" t="n">
        <v>3</v>
      </c>
      <c r="AK335" s="244" t="n">
        <v>29</v>
      </c>
      <c r="AL335" s="245" t="n">
        <v>26</v>
      </c>
      <c r="AM335" s="245" t="n">
        <v>3</v>
      </c>
      <c r="AN335" s="244" t="n">
        <v>29</v>
      </c>
      <c r="AO335" s="245" t="n">
        <v>23</v>
      </c>
      <c r="AP335" s="245" t="n">
        <v>0</v>
      </c>
      <c r="AQ335" s="244" t="n">
        <v>23</v>
      </c>
      <c r="AR335" s="244">
        <f>IF('b2'!$AQ335&gt;0,'b2'!$AQ335,IF('b2'!$AN335&gt;0,'b2'!$AN335,IF('b2'!$AK335&gt;0,'b2'!$AK335,IF('b2'!$AH335&gt;0,'b2'!$AH335,IF('b2'!$AE335&gt;0,'b2'!$AE335,IF('b2'!$AB335&gt;0,'b2'!$AB335,IF('b2'!$Y335&gt;0,'b2'!$Y335,IF('b2'!$V335&gt;0,'b2'!$V335," ---"))))))))</f>
        <v/>
      </c>
      <c r="AS335" s="246" t="n">
        <v>0</v>
      </c>
      <c r="AT335" s="246" t="n">
        <v>0</v>
      </c>
      <c r="AU335" s="246" t="n">
        <v>0</v>
      </c>
      <c r="AV335" s="246" t="n">
        <v>0</v>
      </c>
      <c r="AW335" s="246" t="n">
        <v>0</v>
      </c>
      <c r="AX335" s="246" t="n">
        <v>0</v>
      </c>
      <c r="AY335" s="246" t="n">
        <v>38</v>
      </c>
      <c r="AZ335" s="246" t="n">
        <v>4</v>
      </c>
      <c r="BA335" s="246" t="n">
        <v>32</v>
      </c>
      <c r="BB335" s="246" t="n">
        <v>4</v>
      </c>
      <c r="BC335" s="246" t="n">
        <v>34</v>
      </c>
      <c r="BD335" s="246" t="n">
        <v>2</v>
      </c>
      <c r="BE335" s="247" t="n">
        <v>0</v>
      </c>
      <c r="BF335" s="252" t="n">
        <v>0</v>
      </c>
      <c r="BG335" s="252" t="n">
        <v>0</v>
      </c>
      <c r="BH335" s="247" t="n">
        <v>0</v>
      </c>
      <c r="BI335" s="250" t="inlineStr">
        <is>
          <t>#REF!</t>
        </is>
      </c>
      <c r="BJ335" s="251" t="inlineStr">
        <is>
          <t>#REF!</t>
        </is>
      </c>
      <c r="BK335" s="252" t="n">
        <v>0</v>
      </c>
      <c r="BL335" s="252" t="n">
        <v>0</v>
      </c>
      <c r="BM335" s="247" t="n">
        <v>0</v>
      </c>
      <c r="BN335" s="250" t="inlineStr">
        <is>
          <t>#REF!</t>
        </is>
      </c>
      <c r="BO335" s="251" t="inlineStr">
        <is>
          <t>#REF!</t>
        </is>
      </c>
      <c r="BP335" s="248" t="n">
        <v>0</v>
      </c>
      <c r="BQ335" s="248" t="n">
        <v>0</v>
      </c>
      <c r="BR335" s="249" t="n">
        <v>0</v>
      </c>
      <c r="BS335" s="250" t="inlineStr">
        <is>
          <t>#REF!</t>
        </is>
      </c>
      <c r="BT335" s="251">
        <f>'[2]DATA CONSOLIDADA 2018-2025 '!$BR337-'b2'!$BO335</f>
        <v/>
      </c>
      <c r="BU335" s="252" t="n">
        <v>0</v>
      </c>
      <c r="BV335" s="248" t="n">
        <v>0</v>
      </c>
      <c r="BW335" s="249" t="n">
        <v>0</v>
      </c>
      <c r="BX335" s="250" t="inlineStr">
        <is>
          <t>#REF!</t>
        </is>
      </c>
      <c r="BY335" s="251" t="inlineStr">
        <is>
          <t>#REF!</t>
        </is>
      </c>
      <c r="BZ335" s="248" t="n">
        <v>393700</v>
      </c>
      <c r="CA335" s="248" t="n">
        <v>0</v>
      </c>
      <c r="CB335" s="249" t="n">
        <v>393700</v>
      </c>
      <c r="CC335" s="250" t="inlineStr">
        <is>
          <t>#REF!</t>
        </is>
      </c>
      <c r="CD335" s="251">
        <f>'[2]DATA CONSOLIDADA 2018-2025 '!$CB337-'b2'!$BW335</f>
        <v/>
      </c>
      <c r="CE335" s="253" t="n">
        <v>952240</v>
      </c>
      <c r="CF335" s="253" t="n">
        <v>0</v>
      </c>
      <c r="CG335" s="254" t="n">
        <v>952240</v>
      </c>
      <c r="CH335" s="250" t="inlineStr">
        <is>
          <t>#REF!</t>
        </is>
      </c>
      <c r="CI335" s="251">
        <f>'[2]DATA CONSOLIDADA 2018-2025 '!$CG337-'b2'!$CB335</f>
        <v/>
      </c>
      <c r="CJ335" s="247" t="inlineStr">
        <is>
          <t>#REF!</t>
        </is>
      </c>
      <c r="CK335" s="247" t="n">
        <v>541230</v>
      </c>
      <c r="CL335" s="247" t="n">
        <v>0</v>
      </c>
      <c r="CM335" s="247" t="n">
        <v>541230</v>
      </c>
      <c r="CN335" s="247" t="inlineStr">
        <is>
          <t>#REF!</t>
        </is>
      </c>
      <c r="CO335" s="251">
        <f>'[2]DATA CONSOLIDADA 2018-2025 '!$CM337-'b2'!$CG335</f>
        <v/>
      </c>
      <c r="CP335" s="253" t="n">
        <v>0</v>
      </c>
      <c r="CQ335" s="253" t="n">
        <v>393700</v>
      </c>
      <c r="CR335" s="253" t="n">
        <v>0</v>
      </c>
      <c r="CS335" s="253" t="n">
        <v>0</v>
      </c>
      <c r="CT335" s="253" t="n">
        <v>0</v>
      </c>
      <c r="CU335" s="253" t="n">
        <v>0</v>
      </c>
      <c r="CV335" s="247" t="n">
        <v>393700</v>
      </c>
      <c r="CW335" s="247" t="n">
        <v>0</v>
      </c>
      <c r="CX335" s="247" t="n">
        <v>952240</v>
      </c>
      <c r="CY335" s="247" t="n">
        <v>0</v>
      </c>
      <c r="CZ335" s="247" t="n">
        <v>0</v>
      </c>
      <c r="DA335" s="247" t="n">
        <v>0</v>
      </c>
      <c r="DB335" s="247" t="n">
        <v>952240</v>
      </c>
      <c r="DC335" s="255" t="n">
        <v>0</v>
      </c>
      <c r="DD335" s="255" t="n">
        <v>541230</v>
      </c>
      <c r="DE335" s="255" t="n">
        <v>0</v>
      </c>
      <c r="DF335" s="255" t="n">
        <v>0</v>
      </c>
      <c r="DG335" s="255" t="n">
        <v>0</v>
      </c>
      <c r="DH335" s="255" t="n">
        <v>541230</v>
      </c>
      <c r="DI335" s="256" t="n">
        <v>20608734628</v>
      </c>
      <c r="DJ335" s="257" t="inlineStr">
        <is>
          <t>ASOCIACION DE PRODUCTORES AGROPECUARIOS HUASCARAN DEL DISTRITO DE RANRAHIRCA, PROVINCIA DE YUNGAY</t>
        </is>
      </c>
      <c r="DK335" s="257" t="inlineStr">
        <is>
          <t>01 Asociación</t>
        </is>
      </c>
      <c r="DL335" s="258" t="n"/>
      <c r="DM335" s="258" t="n"/>
      <c r="DN335" s="258" t="n"/>
      <c r="DO335" s="258" t="n"/>
      <c r="DP335" s="258" t="n"/>
      <c r="DQ335" s="258" t="n"/>
      <c r="DR335" s="258" t="n"/>
      <c r="DS335" s="258" t="n"/>
      <c r="DT335" s="258" t="n"/>
      <c r="DU335" s="258" t="n"/>
      <c r="DV335" s="258" t="n"/>
      <c r="DW335" s="258" t="n"/>
      <c r="DX335" s="258" t="n"/>
      <c r="DY335" s="258" t="n"/>
      <c r="DZ335" s="258" t="n"/>
      <c r="EA335" s="258" t="n"/>
      <c r="EB335" s="258" t="n"/>
      <c r="EC335" s="258" t="n"/>
      <c r="ED335" s="258" t="n"/>
      <c r="EE335" s="258" t="n"/>
    </row>
    <row r="336" hidden="1" ht="47.25" customHeight="1">
      <c r="A336" s="240" t="inlineStr">
        <is>
          <t>ASOCIACION DE PRODUCTORES Y EXPORTADORES FUNDO LUISA VICTORIA ASPREXFLV</t>
        </is>
      </c>
      <c r="B336" s="240" t="inlineStr">
        <is>
          <t>MANGO</t>
        </is>
      </c>
      <c r="C336" s="240" t="inlineStr">
        <is>
          <t>MANGO</t>
        </is>
      </c>
      <c r="D336" s="240" t="inlineStr">
        <is>
          <t>ANCASH</t>
        </is>
      </c>
      <c r="E336" s="240" t="inlineStr">
        <is>
          <t>021805</t>
        </is>
      </c>
      <c r="F336" s="240" t="inlineStr">
        <is>
          <t>ANCASH</t>
        </is>
      </c>
      <c r="G336" s="240" t="inlineStr">
        <is>
          <t>SANTA</t>
        </is>
      </c>
      <c r="H336" s="240" t="inlineStr">
        <is>
          <t>MORO</t>
        </is>
      </c>
      <c r="I336" s="241" t="n"/>
      <c r="J336" s="241" t="n"/>
      <c r="K336" s="241" t="n"/>
      <c r="L336" s="241" t="n"/>
      <c r="M336" s="241" t="n"/>
      <c r="N336" s="241" t="n">
        <v>1</v>
      </c>
      <c r="O336" s="241" t="n">
        <v>1</v>
      </c>
      <c r="P336" s="241" t="n">
        <v>1</v>
      </c>
      <c r="Q336" s="241" t="inlineStr">
        <is>
          <t>PAC</t>
        </is>
      </c>
      <c r="R336" s="242">
        <f>IF(I336=1,I$2,"")&amp;IF(J336=1,IF(I336=1,"-","")&amp;J$2,"")&amp;IF(K336=1,IF(OR(J336=1,I336=1),"-","")&amp;K$2,"")&amp;IF(L336=1,IF(OR(K336=1,J336=1,I336=1),"-","")&amp;L$2,"")&amp;IF(M336=1,IF(OR(L336=1,K336=1,J336=1,I336=1),"-","")&amp;M$2,"")&amp;IF(N336=1,IF(OR(M336=1,L336=1,K336=1,J336=1,I336=1),"-","")&amp;N$2,"")&amp;IF(O336=1,IF(OR(N336=1,M336=1,L336=1,K336=1,J336=1,I336=1),"-","")&amp;O$2,"")&amp;IF(P336=1,IF(I336=1," - ",IF(J336=1," - ",IF(K336=1," - ",IF(L336=1," - ",IF(M336=1," - ",IF(N336=1," - ",IF(O336=1," - ","")))))))&amp;P$2,"")</f>
        <v/>
      </c>
      <c r="S336" s="243">
        <f>SUM('b2'!$I336:$P336)</f>
        <v/>
      </c>
      <c r="T336" s="243">
        <f>IF(OR('b2'!$J336=1,'b2'!$K336=1,'b2'!$L336=1,'b2'!$M336=1,'b2'!$N336=1,'b2'!$O336=1,'b2'!$P336=1),"SI","NO")</f>
        <v/>
      </c>
      <c r="U336" s="243">
        <f>IF(OR('b2'!$K336=1,'b2'!$L336=1,'b2'!$M336=1,'b2'!$N336=1,'b2'!$O336=1,'b2'!$P336=1),"SI","NO")</f>
        <v/>
      </c>
      <c r="V336" s="244" t="n">
        <v>0</v>
      </c>
      <c r="W336" s="245" t="n">
        <v>0</v>
      </c>
      <c r="X336" s="245" t="n">
        <v>0</v>
      </c>
      <c r="Y336" s="244" t="n">
        <v>0</v>
      </c>
      <c r="Z336" s="245" t="n">
        <v>0</v>
      </c>
      <c r="AA336" s="245" t="n">
        <v>0</v>
      </c>
      <c r="AB336" s="244" t="n">
        <v>0</v>
      </c>
      <c r="AC336" s="245" t="n">
        <v>0</v>
      </c>
      <c r="AD336" s="245" t="n">
        <v>0</v>
      </c>
      <c r="AE336" s="244" t="n">
        <v>0</v>
      </c>
      <c r="AF336" s="245" t="n">
        <v>0</v>
      </c>
      <c r="AG336" s="245" t="n">
        <v>0</v>
      </c>
      <c r="AH336" s="244" t="n">
        <v>0</v>
      </c>
      <c r="AI336" s="245" t="n">
        <v>13</v>
      </c>
      <c r="AJ336" s="245" t="n">
        <v>4</v>
      </c>
      <c r="AK336" s="244" t="n">
        <v>17</v>
      </c>
      <c r="AL336" s="245" t="n">
        <v>13</v>
      </c>
      <c r="AM336" s="245" t="n">
        <v>4</v>
      </c>
      <c r="AN336" s="244" t="n">
        <v>17</v>
      </c>
      <c r="AO336" s="245" t="n">
        <v>13</v>
      </c>
      <c r="AP336" s="245" t="n">
        <v>5</v>
      </c>
      <c r="AQ336" s="244" t="n">
        <v>18</v>
      </c>
      <c r="AR336" s="244">
        <f>IF('b2'!$AQ336&gt;0,'b2'!$AQ336,IF('b2'!$AN336&gt;0,'b2'!$AN336,IF('b2'!$AK336&gt;0,'b2'!$AK336,IF('b2'!$AH336&gt;0,'b2'!$AH336,IF('b2'!$AE336&gt;0,'b2'!$AE336,IF('b2'!$AB336&gt;0,'b2'!$AB336,IF('b2'!$Y336&gt;0,'b2'!$Y336,IF('b2'!$V336&gt;0,'b2'!$V336," ---"))))))))</f>
        <v/>
      </c>
      <c r="AS336" s="246" t="n">
        <v>0</v>
      </c>
      <c r="AT336" s="246" t="n">
        <v>0</v>
      </c>
      <c r="AU336" s="246" t="n">
        <v>0</v>
      </c>
      <c r="AV336" s="246" t="n">
        <v>0</v>
      </c>
      <c r="AW336" s="246" t="n">
        <v>0</v>
      </c>
      <c r="AX336" s="246" t="n">
        <v>0</v>
      </c>
      <c r="AY336" s="246" t="n">
        <v>41</v>
      </c>
      <c r="AZ336" s="246" t="n">
        <v>0</v>
      </c>
      <c r="BA336" s="246" t="n">
        <v>29</v>
      </c>
      <c r="BB336" s="246" t="n">
        <v>0</v>
      </c>
      <c r="BC336" s="246" t="n">
        <v>1</v>
      </c>
      <c r="BD336" s="246" t="n">
        <v>0</v>
      </c>
      <c r="BE336" s="247" t="n">
        <v>0</v>
      </c>
      <c r="BF336" s="252" t="n">
        <v>0</v>
      </c>
      <c r="BG336" s="252" t="n">
        <v>0</v>
      </c>
      <c r="BH336" s="247" t="n">
        <v>0</v>
      </c>
      <c r="BI336" s="250" t="inlineStr">
        <is>
          <t>#REF!</t>
        </is>
      </c>
      <c r="BJ336" s="251" t="inlineStr">
        <is>
          <t>#REF!</t>
        </is>
      </c>
      <c r="BK336" s="252" t="n">
        <v>0</v>
      </c>
      <c r="BL336" s="252" t="n">
        <v>0</v>
      </c>
      <c r="BM336" s="247" t="n">
        <v>0</v>
      </c>
      <c r="BN336" s="250" t="inlineStr">
        <is>
          <t>#REF!</t>
        </is>
      </c>
      <c r="BO336" s="251" t="inlineStr">
        <is>
          <t>#REF!</t>
        </is>
      </c>
      <c r="BP336" s="248" t="n">
        <v>0</v>
      </c>
      <c r="BQ336" s="248" t="n">
        <v>0</v>
      </c>
      <c r="BR336" s="249" t="n">
        <v>0</v>
      </c>
      <c r="BS336" s="250" t="inlineStr">
        <is>
          <t>#REF!</t>
        </is>
      </c>
      <c r="BT336" s="251">
        <f>'[2]DATA CONSOLIDADA 2018-2025 '!$BR338-'b2'!$BO336</f>
        <v/>
      </c>
      <c r="BU336" s="252" t="n">
        <v>0</v>
      </c>
      <c r="BV336" s="248" t="n">
        <v>0</v>
      </c>
      <c r="BW336" s="249" t="n">
        <v>0</v>
      </c>
      <c r="BX336" s="250" t="inlineStr">
        <is>
          <t>#REF!</t>
        </is>
      </c>
      <c r="BY336" s="251" t="inlineStr">
        <is>
          <t>#REF!</t>
        </is>
      </c>
      <c r="BZ336" s="248" t="n">
        <v>22668</v>
      </c>
      <c r="CA336" s="248" t="n">
        <v>0</v>
      </c>
      <c r="CB336" s="249" t="n">
        <v>22668</v>
      </c>
      <c r="CC336" s="250" t="inlineStr">
        <is>
          <t>#REF!</t>
        </is>
      </c>
      <c r="CD336" s="251">
        <f>'[2]DATA CONSOLIDADA 2018-2025 '!$CB338-'b2'!$BW336</f>
        <v/>
      </c>
      <c r="CE336" s="253" t="n">
        <v>235242.4</v>
      </c>
      <c r="CF336" s="253" t="n">
        <v>0</v>
      </c>
      <c r="CG336" s="254" t="n">
        <v>235242.4</v>
      </c>
      <c r="CH336" s="250" t="inlineStr">
        <is>
          <t>#REF!</t>
        </is>
      </c>
      <c r="CI336" s="251">
        <f>'[2]DATA CONSOLIDADA 2018-2025 '!$CG338-'b2'!$CB336</f>
        <v/>
      </c>
      <c r="CJ336" s="247" t="inlineStr">
        <is>
          <t>#REF!</t>
        </is>
      </c>
      <c r="CK336" s="247" t="n">
        <v>188167</v>
      </c>
      <c r="CL336" s="247" t="n">
        <v>0</v>
      </c>
      <c r="CM336" s="247" t="n">
        <v>188167</v>
      </c>
      <c r="CN336" s="247" t="inlineStr">
        <is>
          <t>#REF!</t>
        </is>
      </c>
      <c r="CO336" s="251">
        <f>'[2]DATA CONSOLIDADA 2018-2025 '!$CM338-'b2'!$CG336</f>
        <v/>
      </c>
      <c r="CP336" s="253" t="n">
        <v>0</v>
      </c>
      <c r="CQ336" s="253" t="n">
        <v>22668</v>
      </c>
      <c r="CR336" s="253" t="n">
        <v>0</v>
      </c>
      <c r="CS336" s="253" t="n">
        <v>0</v>
      </c>
      <c r="CT336" s="253" t="n">
        <v>0</v>
      </c>
      <c r="CU336" s="253" t="n">
        <v>0</v>
      </c>
      <c r="CV336" s="247" t="n">
        <v>22668</v>
      </c>
      <c r="CW336" s="247" t="n">
        <v>0</v>
      </c>
      <c r="CX336" s="247" t="n">
        <v>235242.4</v>
      </c>
      <c r="CY336" s="247" t="n">
        <v>0</v>
      </c>
      <c r="CZ336" s="247" t="n">
        <v>0</v>
      </c>
      <c r="DA336" s="247" t="n">
        <v>0</v>
      </c>
      <c r="DB336" s="247" t="n">
        <v>235242.4</v>
      </c>
      <c r="DC336" s="255" t="n">
        <v>0</v>
      </c>
      <c r="DD336" s="255" t="n">
        <v>188167</v>
      </c>
      <c r="DE336" s="255" t="n">
        <v>0</v>
      </c>
      <c r="DF336" s="255" t="n">
        <v>0</v>
      </c>
      <c r="DG336" s="255" t="n">
        <v>0</v>
      </c>
      <c r="DH336" s="255" t="n">
        <v>188167</v>
      </c>
      <c r="DI336" s="256" t="n">
        <v>20609343355</v>
      </c>
      <c r="DJ336" s="257" t="inlineStr">
        <is>
          <t>ASOCIACION DE PRODUCTORES Y EXPORTADORES FUNDO LUISA VICTORIA ASPREXFLV</t>
        </is>
      </c>
      <c r="DK336" s="257" t="inlineStr">
        <is>
          <t>01 Asociación</t>
        </is>
      </c>
      <c r="DL336" s="258" t="n"/>
      <c r="DM336" s="258" t="n"/>
      <c r="DN336" s="258" t="n"/>
      <c r="DO336" s="258" t="n"/>
      <c r="DP336" s="258" t="n"/>
      <c r="DQ336" s="258" t="n"/>
      <c r="DR336" s="258" t="n"/>
      <c r="DS336" s="258" t="n"/>
      <c r="DT336" s="258" t="n"/>
      <c r="DU336" s="258" t="n"/>
      <c r="DV336" s="258" t="n"/>
      <c r="DW336" s="258" t="n"/>
      <c r="DX336" s="258" t="n"/>
      <c r="DY336" s="258" t="n"/>
      <c r="DZ336" s="258" t="n"/>
      <c r="EA336" s="258" t="n"/>
      <c r="EB336" s="258" t="n"/>
      <c r="EC336" s="258" t="n"/>
      <c r="ED336" s="258" t="n"/>
      <c r="EE336" s="258" t="n"/>
    </row>
    <row r="337" hidden="1" ht="47.25" customHeight="1">
      <c r="A337" s="240" t="inlineStr">
        <is>
          <t>COOPERATIVA AGRARIA DE SERVICIO MULTIPLES APURIMAQ Ltda.</t>
        </is>
      </c>
      <c r="B337" s="240" t="inlineStr">
        <is>
          <t>QUINUA Y OTROS GRANOS</t>
        </is>
      </c>
      <c r="C337" s="240" t="inlineStr">
        <is>
          <t>QUINUA</t>
        </is>
      </c>
      <c r="D337" s="240" t="inlineStr">
        <is>
          <t>APURIMAC</t>
        </is>
      </c>
      <c r="E337" s="240" t="inlineStr">
        <is>
          <t>030201</t>
        </is>
      </c>
      <c r="F337" s="240" t="inlineStr">
        <is>
          <t>APURIMAC</t>
        </is>
      </c>
      <c r="G337" s="240" t="inlineStr">
        <is>
          <t>ANDAHUAYLAS</t>
        </is>
      </c>
      <c r="H337" s="240" t="inlineStr">
        <is>
          <t>ANDAHUAYLAS</t>
        </is>
      </c>
      <c r="I337" s="241" t="n"/>
      <c r="J337" s="241" t="n"/>
      <c r="K337" s="241" t="n"/>
      <c r="L337" s="241" t="n"/>
      <c r="M337" s="241" t="n"/>
      <c r="N337" s="241" t="n">
        <v>1</v>
      </c>
      <c r="O337" s="241" t="n">
        <v>1</v>
      </c>
      <c r="P337" s="241" t="n"/>
      <c r="Q337" s="241" t="inlineStr">
        <is>
          <t>PAC</t>
        </is>
      </c>
      <c r="R337" s="242">
        <f>IF(I337=1,I$2,"")&amp;IF(J337=1,IF(I337=1,"-","")&amp;J$2,"")&amp;IF(K337=1,IF(OR(J337=1,I337=1),"-","")&amp;K$2,"")&amp;IF(L337=1,IF(OR(K337=1,J337=1,I337=1),"-","")&amp;L$2,"")&amp;IF(M337=1,IF(OR(L337=1,K337=1,J337=1,I337=1),"-","")&amp;M$2,"")&amp;IF(N337=1,IF(OR(M337=1,L337=1,K337=1,J337=1,I337=1),"-","")&amp;N$2,"")&amp;IF(O337=1,IF(OR(N337=1,M337=1,L337=1,K337=1,J337=1,I337=1),"-","")&amp;O$2,"")&amp;IF(P337=1,IF(I337=1," - ",IF(J337=1," - ",IF(K337=1," - ",IF(L337=1," - ",IF(M337=1," - ",IF(N337=1," - ",IF(O337=1," - ","")))))))&amp;P$2,"")</f>
        <v/>
      </c>
      <c r="S337" s="243">
        <f>SUM('b2'!$I337:$P337)</f>
        <v/>
      </c>
      <c r="T337" s="243">
        <f>IF(OR('b2'!$J337=1,'b2'!$K337=1,'b2'!$L337=1,'b2'!$M337=1,'b2'!$N337=1,'b2'!$O337=1,'b2'!$P337=1),"SI","NO")</f>
        <v/>
      </c>
      <c r="U337" s="243">
        <f>IF(OR('b2'!$K337=1,'b2'!$L337=1,'b2'!$M337=1,'b2'!$N337=1,'b2'!$O337=1,'b2'!$P337=1),"SI","NO")</f>
        <v/>
      </c>
      <c r="V337" s="244" t="n">
        <v>0</v>
      </c>
      <c r="W337" s="245" t="n">
        <v>0</v>
      </c>
      <c r="X337" s="245" t="n">
        <v>0</v>
      </c>
      <c r="Y337" s="244" t="n">
        <v>0</v>
      </c>
      <c r="Z337" s="245" t="n">
        <v>0</v>
      </c>
      <c r="AA337" s="245" t="n">
        <v>0</v>
      </c>
      <c r="AB337" s="244" t="n">
        <v>0</v>
      </c>
      <c r="AC337" s="245" t="n">
        <v>0</v>
      </c>
      <c r="AD337" s="245" t="n">
        <v>0</v>
      </c>
      <c r="AE337" s="244" t="n">
        <v>0</v>
      </c>
      <c r="AF337" s="245" t="n">
        <v>0</v>
      </c>
      <c r="AG337" s="245" t="n">
        <v>0</v>
      </c>
      <c r="AH337" s="244" t="n">
        <v>0</v>
      </c>
      <c r="AI337" s="245" t="n">
        <v>203</v>
      </c>
      <c r="AJ337" s="245" t="n">
        <v>87</v>
      </c>
      <c r="AK337" s="244" t="n">
        <v>290</v>
      </c>
      <c r="AL337" s="245" t="n">
        <v>227</v>
      </c>
      <c r="AM337" s="245" t="n">
        <v>66</v>
      </c>
      <c r="AN337" s="244" t="n">
        <v>293</v>
      </c>
      <c r="AO337" s="245" t="n">
        <v>0</v>
      </c>
      <c r="AP337" s="245" t="n">
        <v>0</v>
      </c>
      <c r="AQ337" s="244" t="n">
        <v>0</v>
      </c>
      <c r="AR337" s="244">
        <f>IF('b2'!$AQ337&gt;0,'b2'!$AQ337,IF('b2'!$AN337&gt;0,'b2'!$AN337,IF('b2'!$AK337&gt;0,'b2'!$AK337,IF('b2'!$AH337&gt;0,'b2'!$AH337,IF('b2'!$AE337&gt;0,'b2'!$AE337,IF('b2'!$AB337&gt;0,'b2'!$AB337,IF('b2'!$Y337&gt;0,'b2'!$Y337,IF('b2'!$V337&gt;0,'b2'!$V337," ---"))))))))</f>
        <v/>
      </c>
      <c r="AS337" s="246" t="n">
        <v>0</v>
      </c>
      <c r="AT337" s="246" t="n">
        <v>0</v>
      </c>
      <c r="AU337" s="246" t="n">
        <v>0</v>
      </c>
      <c r="AV337" s="246" t="n">
        <v>0</v>
      </c>
      <c r="AW337" s="246" t="n">
        <v>0</v>
      </c>
      <c r="AX337" s="246" t="n">
        <v>0</v>
      </c>
      <c r="AY337" s="246" t="n">
        <v>67</v>
      </c>
      <c r="AZ337" s="246" t="n">
        <v>11</v>
      </c>
      <c r="BA337" s="246" t="n">
        <v>12</v>
      </c>
      <c r="BB337" s="246" t="n">
        <v>4</v>
      </c>
      <c r="BC337" s="246" t="n">
        <v>0</v>
      </c>
      <c r="BD337" s="246" t="n">
        <v>0</v>
      </c>
      <c r="BE337" s="247" t="n">
        <v>0</v>
      </c>
      <c r="BF337" s="252" t="n">
        <v>0</v>
      </c>
      <c r="BG337" s="252" t="n">
        <v>0</v>
      </c>
      <c r="BH337" s="247" t="n">
        <v>0</v>
      </c>
      <c r="BI337" s="250" t="inlineStr">
        <is>
          <t>#REF!</t>
        </is>
      </c>
      <c r="BJ337" s="251" t="inlineStr">
        <is>
          <t>#REF!</t>
        </is>
      </c>
      <c r="BK337" s="252" t="n">
        <v>0</v>
      </c>
      <c r="BL337" s="252" t="n">
        <v>0</v>
      </c>
      <c r="BM337" s="247" t="n">
        <v>0</v>
      </c>
      <c r="BN337" s="250" t="inlineStr">
        <is>
          <t>#REF!</t>
        </is>
      </c>
      <c r="BO337" s="251" t="inlineStr">
        <is>
          <t>#REF!</t>
        </is>
      </c>
      <c r="BP337" s="248" t="n">
        <v>0</v>
      </c>
      <c r="BQ337" s="248" t="n">
        <v>0</v>
      </c>
      <c r="BR337" s="249" t="n">
        <v>0</v>
      </c>
      <c r="BS337" s="250" t="inlineStr">
        <is>
          <t>#REF!</t>
        </is>
      </c>
      <c r="BT337" s="251">
        <f>'[2]DATA CONSOLIDADA 2018-2025 '!$BR339-'b2'!$BO337</f>
        <v/>
      </c>
      <c r="BU337" s="252" t="n">
        <v>0</v>
      </c>
      <c r="BV337" s="248" t="n">
        <v>0</v>
      </c>
      <c r="BW337" s="249" t="n">
        <v>0</v>
      </c>
      <c r="BX337" s="250" t="inlineStr">
        <is>
          <t>#REF!</t>
        </is>
      </c>
      <c r="BY337" s="251" t="inlineStr">
        <is>
          <t>#REF!</t>
        </is>
      </c>
      <c r="BZ337" s="248" t="n">
        <v>1323187.57</v>
      </c>
      <c r="CA337" s="248" t="n">
        <v>0</v>
      </c>
      <c r="CB337" s="249" t="n">
        <v>1323187.57</v>
      </c>
      <c r="CC337" s="250" t="inlineStr">
        <is>
          <t>#REF!</t>
        </is>
      </c>
      <c r="CD337" s="251">
        <f>'[2]DATA CONSOLIDADA 2018-2025 '!$CB339-'b2'!$BW337</f>
        <v/>
      </c>
      <c r="CE337" s="253" t="n">
        <v>154344</v>
      </c>
      <c r="CF337" s="253" t="n">
        <v>0</v>
      </c>
      <c r="CG337" s="254" t="n">
        <v>154344</v>
      </c>
      <c r="CH337" s="250" t="inlineStr">
        <is>
          <t>#REF!</t>
        </is>
      </c>
      <c r="CI337" s="251">
        <f>'[2]DATA CONSOLIDADA 2018-2025 '!$CG339-'b2'!$CB337</f>
        <v/>
      </c>
      <c r="CJ337" s="247" t="inlineStr">
        <is>
          <t>#REF!</t>
        </is>
      </c>
      <c r="CK337" s="247" t="n">
        <v>0</v>
      </c>
      <c r="CL337" s="247" t="n">
        <v>0</v>
      </c>
      <c r="CM337" s="247" t="n">
        <v>0</v>
      </c>
      <c r="CN337" s="247" t="inlineStr">
        <is>
          <t>#REF!</t>
        </is>
      </c>
      <c r="CO337" s="251">
        <f>'[2]DATA CONSOLIDADA 2018-2025 '!$CM339-'b2'!$CG337</f>
        <v/>
      </c>
      <c r="CP337" s="253" t="n">
        <v>0</v>
      </c>
      <c r="CQ337" s="253" t="n">
        <v>0</v>
      </c>
      <c r="CR337" s="253" t="n">
        <v>0</v>
      </c>
      <c r="CS337" s="253" t="n">
        <v>1323187.583654</v>
      </c>
      <c r="CT337" s="253" t="n">
        <v>0</v>
      </c>
      <c r="CU337" s="253" t="n">
        <v>0</v>
      </c>
      <c r="CV337" s="247" t="n">
        <v>1323187.583654</v>
      </c>
      <c r="CW337" s="247" t="n">
        <v>0</v>
      </c>
      <c r="CX337" s="247" t="n">
        <v>0</v>
      </c>
      <c r="CY337" s="247" t="n">
        <v>154344</v>
      </c>
      <c r="CZ337" s="247" t="n">
        <v>0</v>
      </c>
      <c r="DA337" s="247" t="n">
        <v>0</v>
      </c>
      <c r="DB337" s="247" t="n">
        <v>154344</v>
      </c>
      <c r="DC337" s="255" t="n">
        <v>0</v>
      </c>
      <c r="DD337" s="255" t="n">
        <v>0</v>
      </c>
      <c r="DE337" s="255" t="n">
        <v>0</v>
      </c>
      <c r="DF337" s="255" t="n">
        <v>0</v>
      </c>
      <c r="DG337" s="255" t="n">
        <v>0</v>
      </c>
      <c r="DH337" s="255" t="n">
        <v>0</v>
      </c>
      <c r="DI337" s="256" t="n">
        <v>20608664450</v>
      </c>
      <c r="DJ337" s="257" t="inlineStr">
        <is>
          <t>COOPERATIVA AGRARIA DE SERVICIOS MULTIPLES APU RIMAQ LTDA-COOP. APU RIMAQ LTDA</t>
        </is>
      </c>
      <c r="DK337" s="257" t="inlineStr">
        <is>
          <t>02 Cooperativa</t>
        </is>
      </c>
      <c r="DL337" s="258" t="n"/>
      <c r="DM337" s="258" t="n"/>
      <c r="DN337" s="258" t="n"/>
      <c r="DO337" s="258" t="n"/>
      <c r="DP337" s="258" t="n"/>
      <c r="DQ337" s="258" t="n"/>
      <c r="DR337" s="258" t="n"/>
      <c r="DS337" s="258" t="n"/>
      <c r="DT337" s="258" t="n"/>
      <c r="DU337" s="258" t="n"/>
      <c r="DV337" s="258" t="n"/>
      <c r="DW337" s="258" t="n"/>
      <c r="DX337" s="258" t="n"/>
      <c r="DY337" s="258" t="n"/>
      <c r="DZ337" s="258" t="n"/>
      <c r="EA337" s="258" t="n"/>
      <c r="EB337" s="258" t="n"/>
      <c r="EC337" s="258" t="n"/>
      <c r="ED337" s="258" t="n"/>
      <c r="EE337" s="258" t="n"/>
    </row>
    <row r="338" hidden="1" ht="47.25" customHeight="1">
      <c r="A338" s="240" t="inlineStr">
        <is>
          <t>ASOCIACION DE PRODUCTORES AGROPECUARIOS LA VICTORIA OSCCOLLO COCHARCAS</t>
        </is>
      </c>
      <c r="B338" s="240" t="inlineStr">
        <is>
          <t>PALTA</t>
        </is>
      </c>
      <c r="C338" s="240" t="inlineStr">
        <is>
          <t>PALTA</t>
        </is>
      </c>
      <c r="D338" s="240" t="inlineStr">
        <is>
          <t>APURIMAC</t>
        </is>
      </c>
      <c r="E338" s="240" t="inlineStr">
        <is>
          <t>030601</t>
        </is>
      </c>
      <c r="F338" s="240" t="inlineStr">
        <is>
          <t>APURIMAC</t>
        </is>
      </c>
      <c r="G338" s="240" t="inlineStr">
        <is>
          <t>CHINCHEROS</t>
        </is>
      </c>
      <c r="H338" s="240" t="inlineStr">
        <is>
          <t>CHINCHEROS</t>
        </is>
      </c>
      <c r="I338" s="241" t="n"/>
      <c r="J338" s="241" t="n"/>
      <c r="K338" s="241" t="n"/>
      <c r="L338" s="241" t="n"/>
      <c r="M338" s="241" t="n"/>
      <c r="N338" s="241" t="n">
        <v>1</v>
      </c>
      <c r="O338" s="241" t="n">
        <v>1</v>
      </c>
      <c r="P338" s="241" t="n">
        <v>1</v>
      </c>
      <c r="Q338" s="241" t="inlineStr">
        <is>
          <t>PAC</t>
        </is>
      </c>
      <c r="R338" s="242">
        <f>IF(I338=1,I$2,"")&amp;IF(J338=1,IF(I338=1,"-","")&amp;J$2,"")&amp;IF(K338=1,IF(OR(J338=1,I338=1),"-","")&amp;K$2,"")&amp;IF(L338=1,IF(OR(K338=1,J338=1,I338=1),"-","")&amp;L$2,"")&amp;IF(M338=1,IF(OR(L338=1,K338=1,J338=1,I338=1),"-","")&amp;M$2,"")&amp;IF(N338=1,IF(OR(M338=1,L338=1,K338=1,J338=1,I338=1),"-","")&amp;N$2,"")&amp;IF(O338=1,IF(OR(N338=1,M338=1,L338=1,K338=1,J338=1,I338=1),"-","")&amp;O$2,"")&amp;IF(P338=1,IF(I338=1," - ",IF(J338=1," - ",IF(K338=1," - ",IF(L338=1," - ",IF(M338=1," - ",IF(N338=1," - ",IF(O338=1," - ","")))))))&amp;P$2,"")</f>
        <v/>
      </c>
      <c r="S338" s="243">
        <f>SUM('b2'!$I338:$P338)</f>
        <v/>
      </c>
      <c r="T338" s="243">
        <f>IF(OR('b2'!$J338=1,'b2'!$K338=1,'b2'!$L338=1,'b2'!$M338=1,'b2'!$N338=1,'b2'!$O338=1,'b2'!$P338=1),"SI","NO")</f>
        <v/>
      </c>
      <c r="U338" s="243">
        <f>IF(OR('b2'!$K338=1,'b2'!$L338=1,'b2'!$M338=1,'b2'!$N338=1,'b2'!$O338=1,'b2'!$P338=1),"SI","NO")</f>
        <v/>
      </c>
      <c r="V338" s="244" t="n">
        <v>0</v>
      </c>
      <c r="W338" s="245" t="n">
        <v>0</v>
      </c>
      <c r="X338" s="245" t="n">
        <v>0</v>
      </c>
      <c r="Y338" s="244" t="n">
        <v>0</v>
      </c>
      <c r="Z338" s="245" t="n">
        <v>0</v>
      </c>
      <c r="AA338" s="245" t="n">
        <v>0</v>
      </c>
      <c r="AB338" s="244" t="n">
        <v>0</v>
      </c>
      <c r="AC338" s="245" t="n">
        <v>0</v>
      </c>
      <c r="AD338" s="245" t="n">
        <v>0</v>
      </c>
      <c r="AE338" s="244" t="n">
        <v>0</v>
      </c>
      <c r="AF338" s="245" t="n">
        <v>0</v>
      </c>
      <c r="AG338" s="245" t="n">
        <v>0</v>
      </c>
      <c r="AH338" s="244" t="n">
        <v>0</v>
      </c>
      <c r="AI338" s="245" t="n">
        <v>30</v>
      </c>
      <c r="AJ338" s="245" t="n">
        <v>17</v>
      </c>
      <c r="AK338" s="244" t="n">
        <v>47</v>
      </c>
      <c r="AL338" s="245" t="n">
        <v>25</v>
      </c>
      <c r="AM338" s="245" t="n">
        <v>6</v>
      </c>
      <c r="AN338" s="244" t="n">
        <v>31</v>
      </c>
      <c r="AO338" s="245" t="n">
        <v>24</v>
      </c>
      <c r="AP338" s="245" t="n">
        <v>6</v>
      </c>
      <c r="AQ338" s="244" t="n">
        <v>30</v>
      </c>
      <c r="AR338" s="244">
        <f>IF('b2'!$AQ338&gt;0,'b2'!$AQ338,IF('b2'!$AN338&gt;0,'b2'!$AN338,IF('b2'!$AK338&gt;0,'b2'!$AK338,IF('b2'!$AH338&gt;0,'b2'!$AH338,IF('b2'!$AE338&gt;0,'b2'!$AE338,IF('b2'!$AB338&gt;0,'b2'!$AB338,IF('b2'!$Y338&gt;0,'b2'!$Y338,IF('b2'!$V338&gt;0,'b2'!$V338," ---"))))))))</f>
        <v/>
      </c>
      <c r="AS338" s="246" t="n">
        <v>0</v>
      </c>
      <c r="AT338" s="246" t="n">
        <v>0</v>
      </c>
      <c r="AU338" s="246" t="n">
        <v>0</v>
      </c>
      <c r="AV338" s="246" t="n">
        <v>0</v>
      </c>
      <c r="AW338" s="246" t="n">
        <v>0</v>
      </c>
      <c r="AX338" s="246" t="n">
        <v>0</v>
      </c>
      <c r="AY338" s="246" t="n">
        <v>28</v>
      </c>
      <c r="AZ338" s="246" t="n">
        <v>3</v>
      </c>
      <c r="BA338" s="246" t="n">
        <v>21</v>
      </c>
      <c r="BB338" s="246" t="n">
        <v>7</v>
      </c>
      <c r="BC338" s="246" t="n">
        <v>31</v>
      </c>
      <c r="BD338" s="246" t="n">
        <v>5</v>
      </c>
      <c r="BE338" s="247" t="n">
        <v>0</v>
      </c>
      <c r="BF338" s="252" t="n">
        <v>0</v>
      </c>
      <c r="BG338" s="252" t="n">
        <v>0</v>
      </c>
      <c r="BH338" s="247" t="n">
        <v>0</v>
      </c>
      <c r="BI338" s="250" t="inlineStr">
        <is>
          <t>#REF!</t>
        </is>
      </c>
      <c r="BJ338" s="251" t="inlineStr">
        <is>
          <t>#REF!</t>
        </is>
      </c>
      <c r="BK338" s="252" t="n">
        <v>0</v>
      </c>
      <c r="BL338" s="252" t="n">
        <v>0</v>
      </c>
      <c r="BM338" s="247" t="n">
        <v>0</v>
      </c>
      <c r="BN338" s="250" t="inlineStr">
        <is>
          <t>#REF!</t>
        </is>
      </c>
      <c r="BO338" s="251" t="inlineStr">
        <is>
          <t>#REF!</t>
        </is>
      </c>
      <c r="BP338" s="248" t="n">
        <v>0</v>
      </c>
      <c r="BQ338" s="248" t="n">
        <v>0</v>
      </c>
      <c r="BR338" s="249" t="n">
        <v>0</v>
      </c>
      <c r="BS338" s="250" t="inlineStr">
        <is>
          <t>#REF!</t>
        </is>
      </c>
      <c r="BT338" s="251">
        <f>'[2]DATA CONSOLIDADA 2018-2025 '!$BR340-'b2'!$BO338</f>
        <v/>
      </c>
      <c r="BU338" s="252" t="n">
        <v>0</v>
      </c>
      <c r="BV338" s="248" t="n">
        <v>0</v>
      </c>
      <c r="BW338" s="249" t="n">
        <v>0</v>
      </c>
      <c r="BX338" s="250" t="inlineStr">
        <is>
          <t>#REF!</t>
        </is>
      </c>
      <c r="BY338" s="251" t="inlineStr">
        <is>
          <t>#REF!</t>
        </is>
      </c>
      <c r="BZ338" s="248" t="n">
        <v>556000</v>
      </c>
      <c r="CA338" s="248" t="n">
        <v>0</v>
      </c>
      <c r="CB338" s="249" t="n">
        <v>556000</v>
      </c>
      <c r="CC338" s="250" t="inlineStr">
        <is>
          <t>#REF!</t>
        </is>
      </c>
      <c r="CD338" s="251">
        <f>'[2]DATA CONSOLIDADA 2018-2025 '!$CB340-'b2'!$BW338</f>
        <v/>
      </c>
      <c r="CE338" s="253" t="n">
        <v>0</v>
      </c>
      <c r="CF338" s="253" t="n">
        <v>0</v>
      </c>
      <c r="CG338" s="254" t="n">
        <v>0</v>
      </c>
      <c r="CH338" s="250" t="inlineStr">
        <is>
          <t>#REF!</t>
        </is>
      </c>
      <c r="CI338" s="251">
        <f>'[2]DATA CONSOLIDADA 2018-2025 '!$CG340-'b2'!$CB338</f>
        <v/>
      </c>
      <c r="CJ338" s="247" t="inlineStr">
        <is>
          <t>#REF!</t>
        </is>
      </c>
      <c r="CK338" s="247" t="n">
        <v>156579</v>
      </c>
      <c r="CL338" s="247" t="n">
        <v>0</v>
      </c>
      <c r="CM338" s="247" t="n">
        <v>156579</v>
      </c>
      <c r="CN338" s="247" t="inlineStr">
        <is>
          <t>#REF!</t>
        </is>
      </c>
      <c r="CO338" s="251">
        <f>'[2]DATA CONSOLIDADA 2018-2025 '!$CM340-'b2'!$CG338</f>
        <v/>
      </c>
      <c r="CP338" s="253" t="n">
        <v>0</v>
      </c>
      <c r="CQ338" s="253" t="n">
        <v>556000</v>
      </c>
      <c r="CR338" s="253" t="n">
        <v>0</v>
      </c>
      <c r="CS338" s="253" t="n">
        <v>0</v>
      </c>
      <c r="CT338" s="253" t="n">
        <v>0</v>
      </c>
      <c r="CU338" s="253" t="n">
        <v>0</v>
      </c>
      <c r="CV338" s="247" t="n">
        <v>556000</v>
      </c>
      <c r="CW338" s="247" t="n">
        <v>0</v>
      </c>
      <c r="CX338" s="247" t="n">
        <v>0</v>
      </c>
      <c r="CY338" s="247" t="n">
        <v>0</v>
      </c>
      <c r="CZ338" s="247" t="n">
        <v>0</v>
      </c>
      <c r="DA338" s="247" t="n">
        <v>0</v>
      </c>
      <c r="DB338" s="247" t="n">
        <v>0</v>
      </c>
      <c r="DC338" s="255" t="n">
        <v>0</v>
      </c>
      <c r="DD338" s="255" t="n">
        <v>156579</v>
      </c>
      <c r="DE338" s="255" t="n">
        <v>0</v>
      </c>
      <c r="DF338" s="255" t="n">
        <v>0</v>
      </c>
      <c r="DG338" s="255" t="n">
        <v>0</v>
      </c>
      <c r="DH338" s="255" t="n">
        <v>156579</v>
      </c>
      <c r="DI338" s="256" t="n">
        <v>20490395653</v>
      </c>
      <c r="DJ338" s="257" t="inlineStr">
        <is>
          <t>ASOCIACION DE PRODUCTORES AGROPECUARIOS LA VICTORIA OSCCOLLO COCHARCAS</t>
        </is>
      </c>
      <c r="DK338" s="257" t="inlineStr">
        <is>
          <t>01 Asociación</t>
        </is>
      </c>
      <c r="DL338" s="258" t="n"/>
      <c r="DM338" s="258" t="n"/>
      <c r="DN338" s="258" t="n"/>
      <c r="DO338" s="258" t="n"/>
      <c r="DP338" s="258" t="n"/>
      <c r="DQ338" s="258" t="n"/>
      <c r="DR338" s="258" t="n"/>
      <c r="DS338" s="258" t="n"/>
      <c r="DT338" s="258" t="n"/>
      <c r="DU338" s="258" t="n"/>
      <c r="DV338" s="258" t="n"/>
      <c r="DW338" s="258" t="n"/>
      <c r="DX338" s="258" t="n"/>
      <c r="DY338" s="258" t="n"/>
      <c r="DZ338" s="258" t="n"/>
      <c r="EA338" s="258" t="n"/>
      <c r="EB338" s="258" t="n"/>
      <c r="EC338" s="258" t="n"/>
      <c r="ED338" s="258" t="n"/>
      <c r="EE338" s="258" t="n"/>
    </row>
    <row r="339" hidden="1" ht="47.25" customHeight="1">
      <c r="A339" s="240" t="inlineStr">
        <is>
          <t>SOCIEDAD PERUANA DE CRIADORES DE ALPACAS Y LLAMAS REGISTRADAS DE LA REGION APURIMAC</t>
        </is>
      </c>
      <c r="B339" s="240" t="inlineStr">
        <is>
          <t>FIBRA DE ALPACA</t>
        </is>
      </c>
      <c r="C339" s="240" t="inlineStr">
        <is>
          <t>FIBRA DE ALPACA</t>
        </is>
      </c>
      <c r="D339" s="240" t="inlineStr">
        <is>
          <t>APURIMAC</t>
        </is>
      </c>
      <c r="E339" s="240" t="inlineStr">
        <is>
          <t>030101</t>
        </is>
      </c>
      <c r="F339" s="240" t="inlineStr">
        <is>
          <t>APURIMAC</t>
        </is>
      </c>
      <c r="G339" s="240" t="inlineStr">
        <is>
          <t>ABANCAY</t>
        </is>
      </c>
      <c r="H339" s="240" t="inlineStr">
        <is>
          <t>ABANCAY</t>
        </is>
      </c>
      <c r="I339" s="241" t="n"/>
      <c r="J339" s="241" t="n"/>
      <c r="K339" s="241" t="n"/>
      <c r="L339" s="241" t="n"/>
      <c r="M339" s="241" t="n"/>
      <c r="N339" s="241" t="n">
        <v>1</v>
      </c>
      <c r="O339" s="241" t="n">
        <v>1</v>
      </c>
      <c r="P339" s="241" t="n">
        <v>1</v>
      </c>
      <c r="Q339" s="241" t="inlineStr">
        <is>
          <t>PAC</t>
        </is>
      </c>
      <c r="R339" s="242">
        <f>IF(I339=1,I$2,"")&amp;IF(J339=1,IF(I339=1,"-","")&amp;J$2,"")&amp;IF(K339=1,IF(OR(J339=1,I339=1),"-","")&amp;K$2,"")&amp;IF(L339=1,IF(OR(K339=1,J339=1,I339=1),"-","")&amp;L$2,"")&amp;IF(M339=1,IF(OR(L339=1,K339=1,J339=1,I339=1),"-","")&amp;M$2,"")&amp;IF(N339=1,IF(OR(M339=1,L339=1,K339=1,J339=1,I339=1),"-","")&amp;N$2,"")&amp;IF(O339=1,IF(OR(N339=1,M339=1,L339=1,K339=1,J339=1,I339=1),"-","")&amp;O$2,"")&amp;IF(P339=1,IF(I339=1," - ",IF(J339=1," - ",IF(K339=1," - ",IF(L339=1," - ",IF(M339=1," - ",IF(N339=1," - ",IF(O339=1," - ","")))))))&amp;P$2,"")</f>
        <v/>
      </c>
      <c r="S339" s="243">
        <f>SUM('b2'!$I339:$P339)</f>
        <v/>
      </c>
      <c r="T339" s="243">
        <f>IF(OR('b2'!$J339=1,'b2'!$K339=1,'b2'!$L339=1,'b2'!$M339=1,'b2'!$N339=1,'b2'!$O339=1,'b2'!$P339=1),"SI","NO")</f>
        <v/>
      </c>
      <c r="U339" s="243">
        <f>IF(OR('b2'!$K339=1,'b2'!$L339=1,'b2'!$M339=1,'b2'!$N339=1,'b2'!$O339=1,'b2'!$P339=1),"SI","NO")</f>
        <v/>
      </c>
      <c r="V339" s="244" t="n">
        <v>0</v>
      </c>
      <c r="W339" s="245" t="n">
        <v>0</v>
      </c>
      <c r="X339" s="245" t="n">
        <v>0</v>
      </c>
      <c r="Y339" s="244" t="n">
        <v>0</v>
      </c>
      <c r="Z339" s="245" t="n">
        <v>0</v>
      </c>
      <c r="AA339" s="245" t="n">
        <v>0</v>
      </c>
      <c r="AB339" s="244" t="n">
        <v>0</v>
      </c>
      <c r="AC339" s="245" t="n">
        <v>0</v>
      </c>
      <c r="AD339" s="245" t="n">
        <v>0</v>
      </c>
      <c r="AE339" s="244" t="n">
        <v>0</v>
      </c>
      <c r="AF339" s="245" t="n">
        <v>0</v>
      </c>
      <c r="AG339" s="245" t="n">
        <v>0</v>
      </c>
      <c r="AH339" s="244" t="n">
        <v>0</v>
      </c>
      <c r="AI339" s="245" t="n">
        <v>1288</v>
      </c>
      <c r="AJ339" s="245" t="n">
        <v>552</v>
      </c>
      <c r="AK339" s="244" t="n">
        <v>1840</v>
      </c>
      <c r="AL339" s="245" t="n">
        <v>1288</v>
      </c>
      <c r="AM339" s="245" t="n">
        <v>552</v>
      </c>
      <c r="AN339" s="244" t="n">
        <v>1840</v>
      </c>
      <c r="AO339" s="245" t="n">
        <v>1405</v>
      </c>
      <c r="AP339" s="245" t="n">
        <v>429</v>
      </c>
      <c r="AQ339" s="244" t="n">
        <v>1834</v>
      </c>
      <c r="AR339" s="244">
        <f>IF('b2'!$AQ339&gt;0,'b2'!$AQ339,IF('b2'!$AN339&gt;0,'b2'!$AN339,IF('b2'!$AK339&gt;0,'b2'!$AK339,IF('b2'!$AH339&gt;0,'b2'!$AH339,IF('b2'!$AE339&gt;0,'b2'!$AE339,IF('b2'!$AB339&gt;0,'b2'!$AB339,IF('b2'!$Y339&gt;0,'b2'!$Y339,IF('b2'!$V339&gt;0,'b2'!$V339," ---"))))))))</f>
        <v/>
      </c>
      <c r="AS339" s="246" t="n">
        <v>0</v>
      </c>
      <c r="AT339" s="246" t="n">
        <v>0</v>
      </c>
      <c r="AU339" s="246" t="n">
        <v>0</v>
      </c>
      <c r="AV339" s="246" t="n">
        <v>0</v>
      </c>
      <c r="AW339" s="246" t="n">
        <v>0</v>
      </c>
      <c r="AX339" s="246" t="n">
        <v>0</v>
      </c>
      <c r="AY339" s="246" t="n">
        <v>41</v>
      </c>
      <c r="AZ339" s="246" t="n">
        <v>32</v>
      </c>
      <c r="BA339" s="246" t="n">
        <v>33</v>
      </c>
      <c r="BB339" s="246" t="n">
        <v>52</v>
      </c>
      <c r="BC339" s="246" t="n">
        <v>36</v>
      </c>
      <c r="BD339" s="246" t="n">
        <v>36</v>
      </c>
      <c r="BE339" s="247" t="n">
        <v>0</v>
      </c>
      <c r="BF339" s="252" t="n">
        <v>0</v>
      </c>
      <c r="BG339" s="252" t="n">
        <v>0</v>
      </c>
      <c r="BH339" s="247" t="n">
        <v>0</v>
      </c>
      <c r="BI339" s="250" t="inlineStr">
        <is>
          <t>#REF!</t>
        </is>
      </c>
      <c r="BJ339" s="251" t="inlineStr">
        <is>
          <t>#REF!</t>
        </is>
      </c>
      <c r="BK339" s="252" t="n">
        <v>0</v>
      </c>
      <c r="BL339" s="252" t="n">
        <v>0</v>
      </c>
      <c r="BM339" s="247" t="n">
        <v>0</v>
      </c>
      <c r="BN339" s="250" t="inlineStr">
        <is>
          <t>#REF!</t>
        </is>
      </c>
      <c r="BO339" s="251" t="inlineStr">
        <is>
          <t>#REF!</t>
        </is>
      </c>
      <c r="BP339" s="248" t="n">
        <v>0</v>
      </c>
      <c r="BQ339" s="248" t="n">
        <v>0</v>
      </c>
      <c r="BR339" s="249" t="n">
        <v>0</v>
      </c>
      <c r="BS339" s="250" t="inlineStr">
        <is>
          <t>#REF!</t>
        </is>
      </c>
      <c r="BT339" s="251">
        <f>'[2]DATA CONSOLIDADA 2018-2025 '!$BR341-'b2'!$BO339</f>
        <v/>
      </c>
      <c r="BU339" s="252" t="n">
        <v>0</v>
      </c>
      <c r="BV339" s="248" t="n">
        <v>0</v>
      </c>
      <c r="BW339" s="249" t="n">
        <v>0</v>
      </c>
      <c r="BX339" s="250" t="inlineStr">
        <is>
          <t>#REF!</t>
        </is>
      </c>
      <c r="BY339" s="251" t="inlineStr">
        <is>
          <t>#REF!</t>
        </is>
      </c>
      <c r="BZ339" s="248" t="n">
        <v>1723</v>
      </c>
      <c r="CA339" s="248" t="n">
        <v>0</v>
      </c>
      <c r="CB339" s="249" t="n">
        <v>1723</v>
      </c>
      <c r="CC339" s="250" t="inlineStr">
        <is>
          <t>#REF!</t>
        </is>
      </c>
      <c r="CD339" s="251">
        <f>'[2]DATA CONSOLIDADA 2018-2025 '!$CB341-'b2'!$BW339</f>
        <v/>
      </c>
      <c r="CE339" s="253" t="n">
        <v>0</v>
      </c>
      <c r="CF339" s="253" t="n">
        <v>0</v>
      </c>
      <c r="CG339" s="254" t="n">
        <v>0</v>
      </c>
      <c r="CH339" s="250" t="inlineStr">
        <is>
          <t>#REF!</t>
        </is>
      </c>
      <c r="CI339" s="251">
        <f>'[2]DATA CONSOLIDADA 2018-2025 '!$CG341-'b2'!$CB339</f>
        <v/>
      </c>
      <c r="CJ339" s="247" t="inlineStr">
        <is>
          <t>#REF!</t>
        </is>
      </c>
      <c r="CK339" s="247" t="n">
        <v>1819050.231</v>
      </c>
      <c r="CL339" s="247" t="n">
        <v>0</v>
      </c>
      <c r="CM339" s="247" t="n">
        <v>1819050.231</v>
      </c>
      <c r="CN339" s="247" t="inlineStr">
        <is>
          <t>#REF!</t>
        </is>
      </c>
      <c r="CO339" s="251">
        <f>'[2]DATA CONSOLIDADA 2018-2025 '!$CM341-'b2'!$CG339</f>
        <v/>
      </c>
      <c r="CP339" s="253" t="n">
        <v>0</v>
      </c>
      <c r="CQ339" s="253" t="n">
        <v>1723</v>
      </c>
      <c r="CR339" s="253" t="n">
        <v>0</v>
      </c>
      <c r="CS339" s="253" t="n">
        <v>0</v>
      </c>
      <c r="CT339" s="253" t="n">
        <v>0</v>
      </c>
      <c r="CU339" s="253" t="n">
        <v>0</v>
      </c>
      <c r="CV339" s="247" t="n">
        <v>1723</v>
      </c>
      <c r="CW339" s="247" t="n">
        <v>0</v>
      </c>
      <c r="CX339" s="247" t="n">
        <v>0</v>
      </c>
      <c r="CY339" s="247" t="n">
        <v>0</v>
      </c>
      <c r="CZ339" s="247" t="n">
        <v>0</v>
      </c>
      <c r="DA339" s="247" t="n">
        <v>0</v>
      </c>
      <c r="DB339" s="247" t="n">
        <v>0</v>
      </c>
      <c r="DC339" s="255" t="n">
        <v>0</v>
      </c>
      <c r="DD339" s="255" t="n">
        <v>1819050.231</v>
      </c>
      <c r="DE339" s="255" t="n">
        <v>0</v>
      </c>
      <c r="DF339" s="255" t="n">
        <v>0</v>
      </c>
      <c r="DG339" s="255" t="n">
        <v>0</v>
      </c>
      <c r="DH339" s="255" t="n">
        <v>1819050.231</v>
      </c>
      <c r="DI339" s="256" t="n">
        <v>20609518643</v>
      </c>
      <c r="DJ339" s="257" t="inlineStr">
        <is>
          <t>SOCIEDAD PERUANA DE CRIADORES DE ALPACAS Y LLAMAS REGISTRADAS DE LA REGION DE APURIMAC</t>
        </is>
      </c>
      <c r="DK339" s="257" t="inlineStr">
        <is>
          <t>01 Asociación</t>
        </is>
      </c>
      <c r="DL339" s="258" t="n"/>
      <c r="DM339" s="258" t="n"/>
      <c r="DN339" s="258" t="n"/>
      <c r="DO339" s="258" t="n"/>
      <c r="DP339" s="258" t="n"/>
      <c r="DQ339" s="258" t="n"/>
      <c r="DR339" s="258" t="n"/>
      <c r="DS339" s="258" t="n"/>
      <c r="DT339" s="258" t="n"/>
      <c r="DU339" s="258" t="n"/>
      <c r="DV339" s="258" t="n"/>
      <c r="DW339" s="258" t="n"/>
      <c r="DX339" s="258" t="n"/>
      <c r="DY339" s="258" t="n"/>
      <c r="DZ339" s="258" t="n"/>
      <c r="EA339" s="258" t="n"/>
      <c r="EB339" s="258" t="n"/>
      <c r="EC339" s="258" t="n"/>
      <c r="ED339" s="258" t="n"/>
      <c r="EE339" s="258" t="n"/>
    </row>
    <row r="340" hidden="1" ht="47.25" customHeight="1">
      <c r="A340" s="240" t="inlineStr">
        <is>
          <t>ASOCIACION CENTRAL DE PRODUCTORES LACTEOS DEL DISTRITO DE YARABAMBA</t>
        </is>
      </c>
      <c r="B340" s="240" t="inlineStr">
        <is>
          <t>DERIVADOS LACTEOS</t>
        </is>
      </c>
      <c r="C340" s="240" t="inlineStr">
        <is>
          <t>DERIVADOS LACTEOS</t>
        </is>
      </c>
      <c r="D340" s="240" t="inlineStr">
        <is>
          <t>AREQUIPA</t>
        </is>
      </c>
      <c r="E340" s="240" t="inlineStr">
        <is>
          <t>040127</t>
        </is>
      </c>
      <c r="F340" s="240" t="inlineStr">
        <is>
          <t>AREQUIPA</t>
        </is>
      </c>
      <c r="G340" s="240" t="inlineStr">
        <is>
          <t>AREQUIPA</t>
        </is>
      </c>
      <c r="H340" s="240" t="inlineStr">
        <is>
          <t>YARABAMBA</t>
        </is>
      </c>
      <c r="I340" s="241" t="n"/>
      <c r="J340" s="241" t="n"/>
      <c r="K340" s="241" t="n"/>
      <c r="L340" s="241" t="n"/>
      <c r="M340" s="241" t="n"/>
      <c r="N340" s="241" t="n">
        <v>1</v>
      </c>
      <c r="O340" s="241" t="n">
        <v>1</v>
      </c>
      <c r="P340" s="241" t="n"/>
      <c r="Q340" s="241" t="inlineStr">
        <is>
          <t>PAC</t>
        </is>
      </c>
      <c r="R340" s="242">
        <f>IF(I340=1,I$2,"")&amp;IF(J340=1,IF(I340=1,"-","")&amp;J$2,"")&amp;IF(K340=1,IF(OR(J340=1,I340=1),"-","")&amp;K$2,"")&amp;IF(L340=1,IF(OR(K340=1,J340=1,I340=1),"-","")&amp;L$2,"")&amp;IF(M340=1,IF(OR(L340=1,K340=1,J340=1,I340=1),"-","")&amp;M$2,"")&amp;IF(N340=1,IF(OR(M340=1,L340=1,K340=1,J340=1,I340=1),"-","")&amp;N$2,"")&amp;IF(O340=1,IF(OR(N340=1,M340=1,L340=1,K340=1,J340=1,I340=1),"-","")&amp;O$2,"")&amp;IF(P340=1,IF(I340=1," - ",IF(J340=1," - ",IF(K340=1," - ",IF(L340=1," - ",IF(M340=1," - ",IF(N340=1," - ",IF(O340=1," - ","")))))))&amp;P$2,"")</f>
        <v/>
      </c>
      <c r="S340" s="243">
        <f>SUM('b2'!$I340:$P340)</f>
        <v/>
      </c>
      <c r="T340" s="243">
        <f>IF(OR('b2'!$J340=1,'b2'!$K340=1,'b2'!$L340=1,'b2'!$M340=1,'b2'!$N340=1,'b2'!$O340=1,'b2'!$P340=1),"SI","NO")</f>
        <v/>
      </c>
      <c r="U340" s="243">
        <f>IF(OR('b2'!$K340=1,'b2'!$L340=1,'b2'!$M340=1,'b2'!$N340=1,'b2'!$O340=1,'b2'!$P340=1),"SI","NO")</f>
        <v/>
      </c>
      <c r="V340" s="244" t="n">
        <v>0</v>
      </c>
      <c r="W340" s="245" t="n">
        <v>0</v>
      </c>
      <c r="X340" s="245" t="n">
        <v>0</v>
      </c>
      <c r="Y340" s="244" t="n">
        <v>0</v>
      </c>
      <c r="Z340" s="245" t="n">
        <v>0</v>
      </c>
      <c r="AA340" s="245" t="n">
        <v>0</v>
      </c>
      <c r="AB340" s="244" t="n">
        <v>0</v>
      </c>
      <c r="AC340" s="245" t="n">
        <v>0</v>
      </c>
      <c r="AD340" s="245" t="n">
        <v>0</v>
      </c>
      <c r="AE340" s="244" t="n">
        <v>0</v>
      </c>
      <c r="AF340" s="245" t="n">
        <v>0</v>
      </c>
      <c r="AG340" s="245" t="n">
        <v>0</v>
      </c>
      <c r="AH340" s="244" t="n">
        <v>0</v>
      </c>
      <c r="AI340" s="245" t="n">
        <v>22</v>
      </c>
      <c r="AJ340" s="245" t="n">
        <v>8</v>
      </c>
      <c r="AK340" s="244" t="n">
        <v>30</v>
      </c>
      <c r="AL340" s="245" t="n">
        <v>11</v>
      </c>
      <c r="AM340" s="245" t="n">
        <v>20</v>
      </c>
      <c r="AN340" s="244" t="n">
        <v>31</v>
      </c>
      <c r="AO340" s="245" t="n">
        <v>0</v>
      </c>
      <c r="AP340" s="245" t="n">
        <v>0</v>
      </c>
      <c r="AQ340" s="244" t="n">
        <v>0</v>
      </c>
      <c r="AR340" s="244">
        <f>IF('b2'!$AQ340&gt;0,'b2'!$AQ340,IF('b2'!$AN340&gt;0,'b2'!$AN340,IF('b2'!$AK340&gt;0,'b2'!$AK340,IF('b2'!$AH340&gt;0,'b2'!$AH340,IF('b2'!$AE340&gt;0,'b2'!$AE340,IF('b2'!$AB340&gt;0,'b2'!$AB340,IF('b2'!$Y340&gt;0,'b2'!$Y340,IF('b2'!$V340&gt;0,'b2'!$V340," ---"))))))))</f>
        <v/>
      </c>
      <c r="AS340" s="246" t="n">
        <v>0</v>
      </c>
      <c r="AT340" s="246" t="n">
        <v>0</v>
      </c>
      <c r="AU340" s="246" t="n">
        <v>0</v>
      </c>
      <c r="AV340" s="246" t="n">
        <v>0</v>
      </c>
      <c r="AW340" s="246" t="n">
        <v>0</v>
      </c>
      <c r="AX340" s="246" t="n">
        <v>0</v>
      </c>
      <c r="AY340" s="246" t="n">
        <v>53</v>
      </c>
      <c r="AZ340" s="246" t="n">
        <v>3</v>
      </c>
      <c r="BA340" s="246" t="n">
        <v>52</v>
      </c>
      <c r="BB340" s="246" t="n">
        <v>2</v>
      </c>
      <c r="BC340" s="246" t="n">
        <v>0</v>
      </c>
      <c r="BD340" s="246" t="n">
        <v>0</v>
      </c>
      <c r="BE340" s="247" t="n">
        <v>0</v>
      </c>
      <c r="BF340" s="252" t="n">
        <v>0</v>
      </c>
      <c r="BG340" s="252" t="n">
        <v>0</v>
      </c>
      <c r="BH340" s="247" t="n">
        <v>0</v>
      </c>
      <c r="BI340" s="250" t="inlineStr">
        <is>
          <t>#REF!</t>
        </is>
      </c>
      <c r="BJ340" s="251" t="inlineStr">
        <is>
          <t>#REF!</t>
        </is>
      </c>
      <c r="BK340" s="252" t="n">
        <v>0</v>
      </c>
      <c r="BL340" s="252" t="n">
        <v>0</v>
      </c>
      <c r="BM340" s="247" t="n">
        <v>0</v>
      </c>
      <c r="BN340" s="250" t="inlineStr">
        <is>
          <t>#REF!</t>
        </is>
      </c>
      <c r="BO340" s="251" t="inlineStr">
        <is>
          <t>#REF!</t>
        </is>
      </c>
      <c r="BP340" s="248" t="n">
        <v>0</v>
      </c>
      <c r="BQ340" s="248" t="n">
        <v>0</v>
      </c>
      <c r="BR340" s="249" t="n">
        <v>0</v>
      </c>
      <c r="BS340" s="250" t="inlineStr">
        <is>
          <t>#REF!</t>
        </is>
      </c>
      <c r="BT340" s="251">
        <f>'[2]DATA CONSOLIDADA 2018-2025 '!$BR342-'b2'!$BO340</f>
        <v/>
      </c>
      <c r="BU340" s="252" t="n">
        <v>0</v>
      </c>
      <c r="BV340" s="248" t="n">
        <v>0</v>
      </c>
      <c r="BW340" s="249" t="n">
        <v>0</v>
      </c>
      <c r="BX340" s="250" t="inlineStr">
        <is>
          <t>#REF!</t>
        </is>
      </c>
      <c r="BY340" s="251" t="inlineStr">
        <is>
          <t>#REF!</t>
        </is>
      </c>
      <c r="BZ340" s="248" t="n">
        <v>247298</v>
      </c>
      <c r="CA340" s="248" t="n">
        <v>0</v>
      </c>
      <c r="CB340" s="249" t="n">
        <v>247298</v>
      </c>
      <c r="CC340" s="250" t="inlineStr">
        <is>
          <t>#REF!</t>
        </is>
      </c>
      <c r="CD340" s="251">
        <f>'[2]DATA CONSOLIDADA 2018-2025 '!$CB342-'b2'!$BW340</f>
        <v/>
      </c>
      <c r="CE340" s="253" t="n">
        <v>9450</v>
      </c>
      <c r="CF340" s="253" t="n">
        <v>0</v>
      </c>
      <c r="CG340" s="254" t="n">
        <v>9450</v>
      </c>
      <c r="CH340" s="250" t="inlineStr">
        <is>
          <t>#REF!</t>
        </is>
      </c>
      <c r="CI340" s="251">
        <f>'[2]DATA CONSOLIDADA 2018-2025 '!$CG342-'b2'!$CB340</f>
        <v/>
      </c>
      <c r="CJ340" s="247" t="inlineStr">
        <is>
          <t>#REF!</t>
        </is>
      </c>
      <c r="CK340" s="247" t="n">
        <v>0</v>
      </c>
      <c r="CL340" s="247" t="n">
        <v>0</v>
      </c>
      <c r="CM340" s="247" t="n">
        <v>0</v>
      </c>
      <c r="CN340" s="247" t="inlineStr">
        <is>
          <t>#REF!</t>
        </is>
      </c>
      <c r="CO340" s="251">
        <f>'[2]DATA CONSOLIDADA 2018-2025 '!$CM342-'b2'!$CG340</f>
        <v/>
      </c>
      <c r="CP340" s="253" t="n">
        <v>0</v>
      </c>
      <c r="CQ340" s="253" t="n">
        <v>247297.99998954</v>
      </c>
      <c r="CR340" s="253" t="n">
        <v>0</v>
      </c>
      <c r="CS340" s="253" t="n">
        <v>0</v>
      </c>
      <c r="CT340" s="253" t="n">
        <v>0</v>
      </c>
      <c r="CU340" s="253" t="n">
        <v>0</v>
      </c>
      <c r="CV340" s="247" t="n">
        <v>247297.99998954</v>
      </c>
      <c r="CW340" s="247" t="n">
        <v>0</v>
      </c>
      <c r="CX340" s="247" t="n">
        <v>9450</v>
      </c>
      <c r="CY340" s="247" t="n">
        <v>0</v>
      </c>
      <c r="CZ340" s="247" t="n">
        <v>0</v>
      </c>
      <c r="DA340" s="247" t="n">
        <v>0</v>
      </c>
      <c r="DB340" s="247" t="n">
        <v>9450</v>
      </c>
      <c r="DC340" s="255" t="n">
        <v>0</v>
      </c>
      <c r="DD340" s="255" t="n">
        <v>0</v>
      </c>
      <c r="DE340" s="255" t="n">
        <v>0</v>
      </c>
      <c r="DF340" s="255" t="n">
        <v>0</v>
      </c>
      <c r="DG340" s="255" t="n">
        <v>0</v>
      </c>
      <c r="DH340" s="255" t="n">
        <v>0</v>
      </c>
      <c r="DI340" s="256" t="n">
        <v>20609726262</v>
      </c>
      <c r="DJ340" s="257" t="inlineStr">
        <is>
          <t>ASOCIACION CENTRAL DE PRODUCTORES LACTEOS DEL DISTRITO DE YARABAMBA</t>
        </is>
      </c>
      <c r="DK340" s="257" t="inlineStr">
        <is>
          <t>01 Asociación</t>
        </is>
      </c>
      <c r="DL340" s="258" t="n"/>
      <c r="DM340" s="258" t="n"/>
      <c r="DN340" s="258" t="n"/>
      <c r="DO340" s="258" t="n"/>
      <c r="DP340" s="258" t="n"/>
      <c r="DQ340" s="258" t="n"/>
      <c r="DR340" s="258" t="n"/>
      <c r="DS340" s="258" t="n"/>
      <c r="DT340" s="258" t="n"/>
      <c r="DU340" s="258" t="n"/>
      <c r="DV340" s="258" t="n"/>
      <c r="DW340" s="258" t="n"/>
      <c r="DX340" s="258" t="n"/>
      <c r="DY340" s="258" t="n"/>
      <c r="DZ340" s="258" t="n"/>
      <c r="EA340" s="258" t="n"/>
      <c r="EB340" s="258" t="n"/>
      <c r="EC340" s="258" t="n"/>
      <c r="ED340" s="258" t="n"/>
      <c r="EE340" s="258" t="n"/>
    </row>
    <row r="341" hidden="1" ht="47.25" customHeight="1">
      <c r="A341" s="240" t="inlineStr">
        <is>
          <t>COOPERATIVA DE SERVICIOS MULTIPLES EL MISTI DE LA RESERVA NACIONAL DE SALINAS Y AGUADA BLANCA - MISTI R.N.S.A.B</t>
        </is>
      </c>
      <c r="B341" s="240" t="inlineStr">
        <is>
          <t>FIBRA DE ALPACA</t>
        </is>
      </c>
      <c r="C341" s="240" t="inlineStr">
        <is>
          <t>FIBRA DE ALPACA</t>
        </is>
      </c>
      <c r="D341" s="240" t="inlineStr">
        <is>
          <t>AREQUIPA</t>
        </is>
      </c>
      <c r="E341" s="240" t="inlineStr">
        <is>
          <t>040514</t>
        </is>
      </c>
      <c r="F341" s="240" t="inlineStr">
        <is>
          <t>AREQUIPA</t>
        </is>
      </c>
      <c r="G341" s="240" t="inlineStr">
        <is>
          <t>CAYLLOMA</t>
        </is>
      </c>
      <c r="H341" s="240" t="inlineStr">
        <is>
          <t>SAN ANTONIO DE CHUCA</t>
        </is>
      </c>
      <c r="I341" s="241" t="n"/>
      <c r="J341" s="241" t="n"/>
      <c r="K341" s="241" t="n"/>
      <c r="L341" s="241" t="n"/>
      <c r="M341" s="241" t="n"/>
      <c r="N341" s="241" t="n">
        <v>1</v>
      </c>
      <c r="O341" s="241" t="n">
        <v>1</v>
      </c>
      <c r="P341" s="241" t="n">
        <v>1</v>
      </c>
      <c r="Q341" s="241" t="inlineStr">
        <is>
          <t>PAC</t>
        </is>
      </c>
      <c r="R341" s="242">
        <f>IF(I341=1,I$2,"")&amp;IF(J341=1,IF(I341=1,"-","")&amp;J$2,"")&amp;IF(K341=1,IF(OR(J341=1,I341=1),"-","")&amp;K$2,"")&amp;IF(L341=1,IF(OR(K341=1,J341=1,I341=1),"-","")&amp;L$2,"")&amp;IF(M341=1,IF(OR(L341=1,K341=1,J341=1,I341=1),"-","")&amp;M$2,"")&amp;IF(N341=1,IF(OR(M341=1,L341=1,K341=1,J341=1,I341=1),"-","")&amp;N$2,"")&amp;IF(O341=1,IF(OR(N341=1,M341=1,L341=1,K341=1,J341=1,I341=1),"-","")&amp;O$2,"")&amp;IF(P341=1,IF(I341=1," - ",IF(J341=1," - ",IF(K341=1," - ",IF(L341=1," - ",IF(M341=1," - ",IF(N341=1," - ",IF(O341=1," - ","")))))))&amp;P$2,"")</f>
        <v/>
      </c>
      <c r="S341" s="243">
        <f>SUM('b2'!$I341:$P341)</f>
        <v/>
      </c>
      <c r="T341" s="243">
        <f>IF(OR('b2'!$J341=1,'b2'!$K341=1,'b2'!$L341=1,'b2'!$M341=1,'b2'!$N341=1,'b2'!$O341=1,'b2'!$P341=1),"SI","NO")</f>
        <v/>
      </c>
      <c r="U341" s="243">
        <f>IF(OR('b2'!$K341=1,'b2'!$L341=1,'b2'!$M341=1,'b2'!$N341=1,'b2'!$O341=1,'b2'!$P341=1),"SI","NO")</f>
        <v/>
      </c>
      <c r="V341" s="244" t="n">
        <v>0</v>
      </c>
      <c r="W341" s="245" t="n">
        <v>0</v>
      </c>
      <c r="X341" s="245" t="n">
        <v>0</v>
      </c>
      <c r="Y341" s="244" t="n">
        <v>0</v>
      </c>
      <c r="Z341" s="245" t="n">
        <v>0</v>
      </c>
      <c r="AA341" s="245" t="n">
        <v>0</v>
      </c>
      <c r="AB341" s="244" t="n">
        <v>0</v>
      </c>
      <c r="AC341" s="245" t="n">
        <v>0</v>
      </c>
      <c r="AD341" s="245" t="n">
        <v>0</v>
      </c>
      <c r="AE341" s="244" t="n">
        <v>0</v>
      </c>
      <c r="AF341" s="245" t="n">
        <v>0</v>
      </c>
      <c r="AG341" s="245" t="n">
        <v>0</v>
      </c>
      <c r="AH341" s="244" t="n">
        <v>0</v>
      </c>
      <c r="AI341" s="245" t="n">
        <v>25</v>
      </c>
      <c r="AJ341" s="245" t="n">
        <v>15</v>
      </c>
      <c r="AK341" s="244" t="n">
        <v>40</v>
      </c>
      <c r="AL341" s="245" t="n">
        <v>27</v>
      </c>
      <c r="AM341" s="245" t="n">
        <v>8</v>
      </c>
      <c r="AN341" s="244" t="n">
        <v>35</v>
      </c>
      <c r="AO341" s="245" t="n">
        <v>27</v>
      </c>
      <c r="AP341" s="245" t="n">
        <v>8</v>
      </c>
      <c r="AQ341" s="244" t="n">
        <v>35</v>
      </c>
      <c r="AR341" s="244">
        <f>IF('b2'!$AQ341&gt;0,'b2'!$AQ341,IF('b2'!$AN341&gt;0,'b2'!$AN341,IF('b2'!$AK341&gt;0,'b2'!$AK341,IF('b2'!$AH341&gt;0,'b2'!$AH341,IF('b2'!$AE341&gt;0,'b2'!$AE341,IF('b2'!$AB341&gt;0,'b2'!$AB341,IF('b2'!$Y341&gt;0,'b2'!$Y341,IF('b2'!$V341&gt;0,'b2'!$V341," ---"))))))))</f>
        <v/>
      </c>
      <c r="AS341" s="246" t="n">
        <v>0</v>
      </c>
      <c r="AT341" s="246" t="n">
        <v>0</v>
      </c>
      <c r="AU341" s="246" t="n">
        <v>0</v>
      </c>
      <c r="AV341" s="246" t="n">
        <v>0</v>
      </c>
      <c r="AW341" s="246" t="n">
        <v>0</v>
      </c>
      <c r="AX341" s="246" t="n">
        <v>0</v>
      </c>
      <c r="AY341" s="246" t="n">
        <v>34</v>
      </c>
      <c r="AZ341" s="246" t="n">
        <v>1</v>
      </c>
      <c r="BA341" s="246" t="n">
        <v>28</v>
      </c>
      <c r="BB341" s="246" t="n">
        <v>0</v>
      </c>
      <c r="BC341" s="246" t="n">
        <v>40</v>
      </c>
      <c r="BD341" s="246" t="n">
        <v>0</v>
      </c>
      <c r="BE341" s="247" t="n">
        <v>0</v>
      </c>
      <c r="BF341" s="252" t="n">
        <v>0</v>
      </c>
      <c r="BG341" s="252" t="n">
        <v>0</v>
      </c>
      <c r="BH341" s="247" t="n">
        <v>0</v>
      </c>
      <c r="BI341" s="250" t="inlineStr">
        <is>
          <t>#REF!</t>
        </is>
      </c>
      <c r="BJ341" s="251" t="inlineStr">
        <is>
          <t>#REF!</t>
        </is>
      </c>
      <c r="BK341" s="252" t="n">
        <v>0</v>
      </c>
      <c r="BL341" s="252" t="n">
        <v>0</v>
      </c>
      <c r="BM341" s="247" t="n">
        <v>0</v>
      </c>
      <c r="BN341" s="250" t="inlineStr">
        <is>
          <t>#REF!</t>
        </is>
      </c>
      <c r="BO341" s="251" t="inlineStr">
        <is>
          <t>#REF!</t>
        </is>
      </c>
      <c r="BP341" s="248" t="n">
        <v>0</v>
      </c>
      <c r="BQ341" s="248" t="n">
        <v>0</v>
      </c>
      <c r="BR341" s="249" t="n">
        <v>0</v>
      </c>
      <c r="BS341" s="250" t="inlineStr">
        <is>
          <t>#REF!</t>
        </is>
      </c>
      <c r="BT341" s="251">
        <f>'[2]DATA CONSOLIDADA 2018-2025 '!$BR343-'b2'!$BO341</f>
        <v/>
      </c>
      <c r="BU341" s="252" t="n">
        <v>0</v>
      </c>
      <c r="BV341" s="248" t="n">
        <v>0</v>
      </c>
      <c r="BW341" s="249" t="n">
        <v>0</v>
      </c>
      <c r="BX341" s="250" t="inlineStr">
        <is>
          <t>#REF!</t>
        </is>
      </c>
      <c r="BY341" s="251" t="inlineStr">
        <is>
          <t>#REF!</t>
        </is>
      </c>
      <c r="BZ341" s="248" t="n">
        <v>134527.61</v>
      </c>
      <c r="CA341" s="248" t="n">
        <v>0</v>
      </c>
      <c r="CB341" s="249" t="n">
        <v>134527.61</v>
      </c>
      <c r="CC341" s="250" t="inlineStr">
        <is>
          <t>#REF!</t>
        </is>
      </c>
      <c r="CD341" s="251">
        <f>'[2]DATA CONSOLIDADA 2018-2025 '!$CB343-'b2'!$BW341</f>
        <v/>
      </c>
      <c r="CE341" s="253" t="n">
        <v>143163.09760704</v>
      </c>
      <c r="CF341" s="253" t="n">
        <v>0</v>
      </c>
      <c r="CG341" s="254" t="n">
        <v>143163.09760704</v>
      </c>
      <c r="CH341" s="250" t="inlineStr">
        <is>
          <t>#REF!</t>
        </is>
      </c>
      <c r="CI341" s="251">
        <f>'[2]DATA CONSOLIDADA 2018-2025 '!$CG343-'b2'!$CB341</f>
        <v/>
      </c>
      <c r="CJ341" s="247" t="inlineStr">
        <is>
          <t>#REF!</t>
        </is>
      </c>
      <c r="CK341" s="247" t="n">
        <v>137798.43024</v>
      </c>
      <c r="CL341" s="247" t="n">
        <v>0</v>
      </c>
      <c r="CM341" s="247" t="n">
        <v>137798.43024</v>
      </c>
      <c r="CN341" s="247" t="inlineStr">
        <is>
          <t>#REF!</t>
        </is>
      </c>
      <c r="CO341" s="251">
        <f>'[2]DATA CONSOLIDADA 2018-2025 '!$CM343-'b2'!$CG341</f>
        <v/>
      </c>
      <c r="CP341" s="253" t="n">
        <v>0</v>
      </c>
      <c r="CQ341" s="253" t="n">
        <v>134527.60099321</v>
      </c>
      <c r="CR341" s="253" t="n">
        <v>0</v>
      </c>
      <c r="CS341" s="253" t="n">
        <v>0</v>
      </c>
      <c r="CT341" s="253" t="n">
        <v>0</v>
      </c>
      <c r="CU341" s="253" t="n">
        <v>0</v>
      </c>
      <c r="CV341" s="247" t="n">
        <v>134527.60099321</v>
      </c>
      <c r="CW341" s="247" t="n">
        <v>0</v>
      </c>
      <c r="CX341" s="247" t="n">
        <v>143163.09760704</v>
      </c>
      <c r="CY341" s="247" t="n">
        <v>0</v>
      </c>
      <c r="CZ341" s="247" t="n">
        <v>0</v>
      </c>
      <c r="DA341" s="247" t="n">
        <v>0</v>
      </c>
      <c r="DB341" s="247" t="n">
        <v>143163.09760704</v>
      </c>
      <c r="DC341" s="255" t="n">
        <v>0</v>
      </c>
      <c r="DD341" s="255" t="n">
        <v>137798.43024</v>
      </c>
      <c r="DE341" s="255" t="n">
        <v>0</v>
      </c>
      <c r="DF341" s="255" t="n">
        <v>0</v>
      </c>
      <c r="DG341" s="255" t="n">
        <v>0</v>
      </c>
      <c r="DH341" s="255" t="n">
        <v>137798.43024</v>
      </c>
      <c r="DI341" s="256" t="n">
        <v>20600164351</v>
      </c>
      <c r="DJ341" s="257" t="inlineStr">
        <is>
          <t>MISTI R.N.S.A.B.</t>
        </is>
      </c>
      <c r="DK341" s="257" t="inlineStr">
        <is>
          <t>02 Cooperativa</t>
        </is>
      </c>
      <c r="DL341" s="258" t="n"/>
      <c r="DM341" s="258" t="n"/>
      <c r="DN341" s="258" t="n"/>
      <c r="DO341" s="258" t="n"/>
      <c r="DP341" s="258" t="n"/>
      <c r="DQ341" s="258" t="n"/>
      <c r="DR341" s="258" t="n"/>
      <c r="DS341" s="258" t="n"/>
      <c r="DT341" s="258" t="n"/>
      <c r="DU341" s="258" t="n"/>
      <c r="DV341" s="258" t="n"/>
      <c r="DW341" s="258" t="n"/>
      <c r="DX341" s="258" t="n"/>
      <c r="DY341" s="258" t="n"/>
      <c r="DZ341" s="258" t="n"/>
      <c r="EA341" s="258" t="n"/>
      <c r="EB341" s="258" t="n"/>
      <c r="EC341" s="258" t="n"/>
      <c r="ED341" s="258" t="n"/>
      <c r="EE341" s="258" t="n"/>
    </row>
    <row r="342" hidden="1" ht="47.25" customHeight="1">
      <c r="A342" s="240" t="inlineStr">
        <is>
          <t>ASOCIACION DE CRIADORES AGROPECUARIOS MULTIPLES AGUA DULCE UMAJALA - ACRAMADU</t>
        </is>
      </c>
      <c r="B342" s="240" t="inlineStr">
        <is>
          <t>FIBRA DE ALPACA</t>
        </is>
      </c>
      <c r="C342" s="240" t="inlineStr">
        <is>
          <t>FIBRA DE ALPACA</t>
        </is>
      </c>
      <c r="D342" s="240" t="inlineStr">
        <is>
          <t>AREQUIPA</t>
        </is>
      </c>
      <c r="E342" s="240" t="inlineStr">
        <is>
          <t>040510</t>
        </is>
      </c>
      <c r="F342" s="240" t="inlineStr">
        <is>
          <t>AREQUIPA</t>
        </is>
      </c>
      <c r="G342" s="240" t="inlineStr">
        <is>
          <t>CAYLLOMA</t>
        </is>
      </c>
      <c r="H342" s="240" t="inlineStr">
        <is>
          <t>LARI</t>
        </is>
      </c>
      <c r="I342" s="241" t="n"/>
      <c r="J342" s="241" t="n"/>
      <c r="K342" s="241" t="n"/>
      <c r="L342" s="241" t="n"/>
      <c r="M342" s="241" t="n"/>
      <c r="N342" s="241" t="n">
        <v>1</v>
      </c>
      <c r="O342" s="241" t="n">
        <v>1</v>
      </c>
      <c r="P342" s="241" t="n">
        <v>1</v>
      </c>
      <c r="Q342" s="241" t="inlineStr">
        <is>
          <t>PAC</t>
        </is>
      </c>
      <c r="R342" s="242">
        <f>IF(I342=1,I$2,"")&amp;IF(J342=1,IF(I342=1,"-","")&amp;J$2,"")&amp;IF(K342=1,IF(OR(J342=1,I342=1),"-","")&amp;K$2,"")&amp;IF(L342=1,IF(OR(K342=1,J342=1,I342=1),"-","")&amp;L$2,"")&amp;IF(M342=1,IF(OR(L342=1,K342=1,J342=1,I342=1),"-","")&amp;M$2,"")&amp;IF(N342=1,IF(OR(M342=1,L342=1,K342=1,J342=1,I342=1),"-","")&amp;N$2,"")&amp;IF(O342=1,IF(OR(N342=1,M342=1,L342=1,K342=1,J342=1,I342=1),"-","")&amp;O$2,"")&amp;IF(P342=1,IF(I342=1," - ",IF(J342=1," - ",IF(K342=1," - ",IF(L342=1," - ",IF(M342=1," - ",IF(N342=1," - ",IF(O342=1," - ","")))))))&amp;P$2,"")</f>
        <v/>
      </c>
      <c r="S342" s="243">
        <f>SUM('b2'!$I342:$P342)</f>
        <v/>
      </c>
      <c r="T342" s="243">
        <f>IF(OR('b2'!$J342=1,'b2'!$K342=1,'b2'!$L342=1,'b2'!$M342=1,'b2'!$N342=1,'b2'!$O342=1,'b2'!$P342=1),"SI","NO")</f>
        <v/>
      </c>
      <c r="U342" s="243">
        <f>IF(OR('b2'!$K342=1,'b2'!$L342=1,'b2'!$M342=1,'b2'!$N342=1,'b2'!$O342=1,'b2'!$P342=1),"SI","NO")</f>
        <v/>
      </c>
      <c r="V342" s="244" t="n">
        <v>0</v>
      </c>
      <c r="W342" s="245" t="n">
        <v>0</v>
      </c>
      <c r="X342" s="245" t="n">
        <v>0</v>
      </c>
      <c r="Y342" s="244" t="n">
        <v>0</v>
      </c>
      <c r="Z342" s="245" t="n">
        <v>0</v>
      </c>
      <c r="AA342" s="245" t="n">
        <v>0</v>
      </c>
      <c r="AB342" s="244" t="n">
        <v>0</v>
      </c>
      <c r="AC342" s="245" t="n">
        <v>0</v>
      </c>
      <c r="AD342" s="245" t="n">
        <v>0</v>
      </c>
      <c r="AE342" s="244" t="n">
        <v>0</v>
      </c>
      <c r="AF342" s="245" t="n">
        <v>0</v>
      </c>
      <c r="AG342" s="245" t="n">
        <v>0</v>
      </c>
      <c r="AH342" s="244" t="n">
        <v>0</v>
      </c>
      <c r="AI342" s="245" t="n">
        <v>30</v>
      </c>
      <c r="AJ342" s="245" t="n">
        <v>10</v>
      </c>
      <c r="AK342" s="244" t="n">
        <v>40</v>
      </c>
      <c r="AL342" s="245" t="n">
        <v>15</v>
      </c>
      <c r="AM342" s="245" t="n">
        <v>16</v>
      </c>
      <c r="AN342" s="244" t="n">
        <v>31</v>
      </c>
      <c r="AO342" s="245" t="n">
        <v>15</v>
      </c>
      <c r="AP342" s="245" t="n">
        <v>16</v>
      </c>
      <c r="AQ342" s="244" t="n">
        <v>31</v>
      </c>
      <c r="AR342" s="244">
        <f>IF('b2'!$AQ342&gt;0,'b2'!$AQ342,IF('b2'!$AN342&gt;0,'b2'!$AN342,IF('b2'!$AK342&gt;0,'b2'!$AK342,IF('b2'!$AH342&gt;0,'b2'!$AH342,IF('b2'!$AE342&gt;0,'b2'!$AE342,IF('b2'!$AB342&gt;0,'b2'!$AB342,IF('b2'!$Y342&gt;0,'b2'!$Y342,IF('b2'!$V342&gt;0,'b2'!$V342," ---"))))))))</f>
        <v/>
      </c>
      <c r="AS342" s="246" t="n">
        <v>0</v>
      </c>
      <c r="AT342" s="246" t="n">
        <v>0</v>
      </c>
      <c r="AU342" s="246" t="n">
        <v>0</v>
      </c>
      <c r="AV342" s="246" t="n">
        <v>0</v>
      </c>
      <c r="AW342" s="246" t="n">
        <v>0</v>
      </c>
      <c r="AX342" s="246" t="n">
        <v>0</v>
      </c>
      <c r="AY342" s="246" t="n">
        <v>34</v>
      </c>
      <c r="AZ342" s="246" t="n">
        <v>1</v>
      </c>
      <c r="BA342" s="246" t="n">
        <v>28</v>
      </c>
      <c r="BB342" s="246" t="n">
        <v>0</v>
      </c>
      <c r="BC342" s="246" t="n">
        <v>40</v>
      </c>
      <c r="BD342" s="246" t="n">
        <v>0</v>
      </c>
      <c r="BE342" s="247" t="n">
        <v>0</v>
      </c>
      <c r="BF342" s="252" t="n">
        <v>0</v>
      </c>
      <c r="BG342" s="252" t="n">
        <v>0</v>
      </c>
      <c r="BH342" s="247" t="n">
        <v>0</v>
      </c>
      <c r="BI342" s="250" t="inlineStr">
        <is>
          <t>#REF!</t>
        </is>
      </c>
      <c r="BJ342" s="251" t="inlineStr">
        <is>
          <t>#REF!</t>
        </is>
      </c>
      <c r="BK342" s="252" t="n">
        <v>0</v>
      </c>
      <c r="BL342" s="252" t="n">
        <v>0</v>
      </c>
      <c r="BM342" s="247" t="n">
        <v>0</v>
      </c>
      <c r="BN342" s="250" t="inlineStr">
        <is>
          <t>#REF!</t>
        </is>
      </c>
      <c r="BO342" s="251" t="inlineStr">
        <is>
          <t>#REF!</t>
        </is>
      </c>
      <c r="BP342" s="248" t="n">
        <v>0</v>
      </c>
      <c r="BQ342" s="248" t="n">
        <v>0</v>
      </c>
      <c r="BR342" s="249" t="n">
        <v>0</v>
      </c>
      <c r="BS342" s="250" t="inlineStr">
        <is>
          <t>#REF!</t>
        </is>
      </c>
      <c r="BT342" s="251">
        <f>'[2]DATA CONSOLIDADA 2018-2025 '!$BR344-'b2'!$BO342</f>
        <v/>
      </c>
      <c r="BU342" s="252" t="n">
        <v>0</v>
      </c>
      <c r="BV342" s="248" t="n">
        <v>0</v>
      </c>
      <c r="BW342" s="249" t="n">
        <v>0</v>
      </c>
      <c r="BX342" s="250" t="inlineStr">
        <is>
          <t>#REF!</t>
        </is>
      </c>
      <c r="BY342" s="251" t="inlineStr">
        <is>
          <t>#REF!</t>
        </is>
      </c>
      <c r="BZ342" s="248" t="n">
        <v>193975.44</v>
      </c>
      <c r="CA342" s="248" t="n">
        <v>0</v>
      </c>
      <c r="CB342" s="249" t="n">
        <v>193975.44</v>
      </c>
      <c r="CC342" s="250" t="inlineStr">
        <is>
          <t>#REF!</t>
        </is>
      </c>
      <c r="CD342" s="251">
        <f>'[2]DATA CONSOLIDADA 2018-2025 '!$CB344-'b2'!$BW342</f>
        <v/>
      </c>
      <c r="CE342" s="253" t="n">
        <v>140862.199276</v>
      </c>
      <c r="CF342" s="253" t="n">
        <v>0</v>
      </c>
      <c r="CG342" s="254" t="n">
        <v>140862.199276</v>
      </c>
      <c r="CH342" s="250" t="inlineStr">
        <is>
          <t>#REF!</t>
        </is>
      </c>
      <c r="CI342" s="251">
        <f>'[2]DATA CONSOLIDADA 2018-2025 '!$CG344-'b2'!$CB342</f>
        <v/>
      </c>
      <c r="CJ342" s="247" t="inlineStr">
        <is>
          <t>#REF!</t>
        </is>
      </c>
      <c r="CK342" s="247" t="n">
        <v>191394.35377461</v>
      </c>
      <c r="CL342" s="247" t="n">
        <v>0</v>
      </c>
      <c r="CM342" s="247" t="n">
        <v>191394.35377461</v>
      </c>
      <c r="CN342" s="247" t="inlineStr">
        <is>
          <t>#REF!</t>
        </is>
      </c>
      <c r="CO342" s="251">
        <f>'[2]DATA CONSOLIDADA 2018-2025 '!$CM344-'b2'!$CG342</f>
        <v/>
      </c>
      <c r="CP342" s="253" t="n">
        <v>0</v>
      </c>
      <c r="CQ342" s="253" t="n">
        <v>193975.4400004</v>
      </c>
      <c r="CR342" s="253" t="n">
        <v>0</v>
      </c>
      <c r="CS342" s="253" t="n">
        <v>0</v>
      </c>
      <c r="CT342" s="253" t="n">
        <v>0</v>
      </c>
      <c r="CU342" s="253" t="n">
        <v>0</v>
      </c>
      <c r="CV342" s="247" t="n">
        <v>193975.4400004</v>
      </c>
      <c r="CW342" s="247" t="n">
        <v>0</v>
      </c>
      <c r="CX342" s="247" t="n">
        <v>140862.199276</v>
      </c>
      <c r="CY342" s="247" t="n">
        <v>0</v>
      </c>
      <c r="CZ342" s="247" t="n">
        <v>0</v>
      </c>
      <c r="DA342" s="247" t="n">
        <v>0</v>
      </c>
      <c r="DB342" s="247" t="n">
        <v>140862.199276</v>
      </c>
      <c r="DC342" s="255" t="n">
        <v>0</v>
      </c>
      <c r="DD342" s="255" t="n">
        <v>84867.99999861</v>
      </c>
      <c r="DE342" s="255" t="n">
        <v>106526.353776</v>
      </c>
      <c r="DF342" s="255" t="n">
        <v>0</v>
      </c>
      <c r="DG342" s="255" t="n">
        <v>0</v>
      </c>
      <c r="DH342" s="255" t="n">
        <v>191394.35377461</v>
      </c>
      <c r="DI342" s="256" t="n">
        <v>20607878413</v>
      </c>
      <c r="DJ342" s="257" t="inlineStr">
        <is>
          <t>ASOCIACION DE CRIADORES AGROPECUARIOS MULTIPLES AGUA DULCE UMAJALA - ACRAMADU</t>
        </is>
      </c>
      <c r="DK342" s="257" t="inlineStr">
        <is>
          <t>01 Asociación</t>
        </is>
      </c>
      <c r="DL342" s="258" t="n"/>
      <c r="DM342" s="258" t="n"/>
      <c r="DN342" s="258" t="n"/>
      <c r="DO342" s="258" t="n"/>
      <c r="DP342" s="258" t="n"/>
      <c r="DQ342" s="258" t="n"/>
      <c r="DR342" s="258" t="n"/>
      <c r="DS342" s="258" t="n"/>
      <c r="DT342" s="258" t="n"/>
      <c r="DU342" s="258" t="n"/>
      <c r="DV342" s="258" t="n"/>
      <c r="DW342" s="258" t="n"/>
      <c r="DX342" s="258" t="n"/>
      <c r="DY342" s="258" t="n"/>
      <c r="DZ342" s="258" t="n"/>
      <c r="EA342" s="258" t="n"/>
      <c r="EB342" s="258" t="n"/>
      <c r="EC342" s="258" t="n"/>
      <c r="ED342" s="258" t="n"/>
      <c r="EE342" s="258" t="n"/>
    </row>
    <row r="343" hidden="1" ht="47.25" customHeight="1">
      <c r="A343" s="240" t="inlineStr">
        <is>
          <t>ASOCIACION DE PRODUCTORES AGROPECUARIOS ECOLOGICOS CRUZ DE PLATA TUTI-COLCA - AGROECOTUTI - COLCA</t>
        </is>
      </c>
      <c r="B343" s="240" t="inlineStr">
        <is>
          <t>QUINUA Y OTROS GRANOS</t>
        </is>
      </c>
      <c r="C343" s="240" t="inlineStr">
        <is>
          <t>QUINUA</t>
        </is>
      </c>
      <c r="D343" s="240" t="inlineStr">
        <is>
          <t>AREQUIPA</t>
        </is>
      </c>
      <c r="E343" s="240" t="inlineStr">
        <is>
          <t>040518</t>
        </is>
      </c>
      <c r="F343" s="240" t="inlineStr">
        <is>
          <t>AREQUIPA</t>
        </is>
      </c>
      <c r="G343" s="240" t="inlineStr">
        <is>
          <t>CAYLLOMA</t>
        </is>
      </c>
      <c r="H343" s="240" t="inlineStr">
        <is>
          <t>TUTI</t>
        </is>
      </c>
      <c r="I343" s="241" t="n"/>
      <c r="J343" s="241" t="n"/>
      <c r="K343" s="241" t="n"/>
      <c r="L343" s="241" t="n"/>
      <c r="M343" s="241" t="n"/>
      <c r="N343" s="241" t="n">
        <v>1</v>
      </c>
      <c r="O343" s="241" t="n">
        <v>1</v>
      </c>
      <c r="P343" s="241" t="n">
        <v>1</v>
      </c>
      <c r="Q343" s="241" t="inlineStr">
        <is>
          <t>PAC</t>
        </is>
      </c>
      <c r="R343" s="242">
        <f>IF(I343=1,I$2,"")&amp;IF(J343=1,IF(I343=1,"-","")&amp;J$2,"")&amp;IF(K343=1,IF(OR(J343=1,I343=1),"-","")&amp;K$2,"")&amp;IF(L343=1,IF(OR(K343=1,J343=1,I343=1),"-","")&amp;L$2,"")&amp;IF(M343=1,IF(OR(L343=1,K343=1,J343=1,I343=1),"-","")&amp;M$2,"")&amp;IF(N343=1,IF(OR(M343=1,L343=1,K343=1,J343=1,I343=1),"-","")&amp;N$2,"")&amp;IF(O343=1,IF(OR(N343=1,M343=1,L343=1,K343=1,J343=1,I343=1),"-","")&amp;O$2,"")&amp;IF(P343=1,IF(I343=1," - ",IF(J343=1," - ",IF(K343=1," - ",IF(L343=1," - ",IF(M343=1," - ",IF(N343=1," - ",IF(O343=1," - ","")))))))&amp;P$2,"")</f>
        <v/>
      </c>
      <c r="S343" s="243">
        <f>SUM('b2'!$I343:$P343)</f>
        <v/>
      </c>
      <c r="T343" s="243">
        <f>IF(OR('b2'!$J343=1,'b2'!$K343=1,'b2'!$L343=1,'b2'!$M343=1,'b2'!$N343=1,'b2'!$O343=1,'b2'!$P343=1),"SI","NO")</f>
        <v/>
      </c>
      <c r="U343" s="243">
        <f>IF(OR('b2'!$K343=1,'b2'!$L343=1,'b2'!$M343=1,'b2'!$N343=1,'b2'!$O343=1,'b2'!$P343=1),"SI","NO")</f>
        <v/>
      </c>
      <c r="V343" s="244" t="n">
        <v>0</v>
      </c>
      <c r="W343" s="245" t="n">
        <v>0</v>
      </c>
      <c r="X343" s="245" t="n">
        <v>0</v>
      </c>
      <c r="Y343" s="244" t="n">
        <v>0</v>
      </c>
      <c r="Z343" s="245" t="n">
        <v>0</v>
      </c>
      <c r="AA343" s="245" t="n">
        <v>0</v>
      </c>
      <c r="AB343" s="244" t="n">
        <v>0</v>
      </c>
      <c r="AC343" s="245" t="n">
        <v>0</v>
      </c>
      <c r="AD343" s="245" t="n">
        <v>0</v>
      </c>
      <c r="AE343" s="244" t="n">
        <v>0</v>
      </c>
      <c r="AF343" s="245" t="n">
        <v>0</v>
      </c>
      <c r="AG343" s="245" t="n">
        <v>0</v>
      </c>
      <c r="AH343" s="244" t="n">
        <v>0</v>
      </c>
      <c r="AI343" s="245" t="n">
        <v>35</v>
      </c>
      <c r="AJ343" s="245" t="n">
        <v>5</v>
      </c>
      <c r="AK343" s="244" t="n">
        <v>40</v>
      </c>
      <c r="AL343" s="245" t="n">
        <v>12</v>
      </c>
      <c r="AM343" s="245" t="n">
        <v>29</v>
      </c>
      <c r="AN343" s="244" t="n">
        <v>41</v>
      </c>
      <c r="AO343" s="245" t="n">
        <v>12</v>
      </c>
      <c r="AP343" s="245" t="n">
        <v>29</v>
      </c>
      <c r="AQ343" s="244" t="n">
        <v>41</v>
      </c>
      <c r="AR343" s="244">
        <f>IF('b2'!$AQ343&gt;0,'b2'!$AQ343,IF('b2'!$AN343&gt;0,'b2'!$AN343,IF('b2'!$AK343&gt;0,'b2'!$AK343,IF('b2'!$AH343&gt;0,'b2'!$AH343,IF('b2'!$AE343&gt;0,'b2'!$AE343,IF('b2'!$AB343&gt;0,'b2'!$AB343,IF('b2'!$Y343&gt;0,'b2'!$Y343,IF('b2'!$V343&gt;0,'b2'!$V343," ---"))))))))</f>
        <v/>
      </c>
      <c r="AS343" s="246" t="n">
        <v>0</v>
      </c>
      <c r="AT343" s="246" t="n">
        <v>0</v>
      </c>
      <c r="AU343" s="246" t="n">
        <v>0</v>
      </c>
      <c r="AV343" s="246" t="n">
        <v>0</v>
      </c>
      <c r="AW343" s="246" t="n">
        <v>0</v>
      </c>
      <c r="AX343" s="246" t="n">
        <v>0</v>
      </c>
      <c r="AY343" s="246" t="n">
        <v>28</v>
      </c>
      <c r="AZ343" s="246" t="n">
        <v>4</v>
      </c>
      <c r="BA343" s="246" t="n">
        <v>39</v>
      </c>
      <c r="BB343" s="246" t="n">
        <v>2</v>
      </c>
      <c r="BC343" s="246" t="n">
        <v>40</v>
      </c>
      <c r="BD343" s="246" t="n">
        <v>0</v>
      </c>
      <c r="BE343" s="247" t="n">
        <v>0</v>
      </c>
      <c r="BF343" s="252" t="n">
        <v>0</v>
      </c>
      <c r="BG343" s="252" t="n">
        <v>0</v>
      </c>
      <c r="BH343" s="247" t="n">
        <v>0</v>
      </c>
      <c r="BI343" s="250" t="inlineStr">
        <is>
          <t>#REF!</t>
        </is>
      </c>
      <c r="BJ343" s="251" t="inlineStr">
        <is>
          <t>#REF!</t>
        </is>
      </c>
      <c r="BK343" s="252" t="n">
        <v>0</v>
      </c>
      <c r="BL343" s="252" t="n">
        <v>0</v>
      </c>
      <c r="BM343" s="247" t="n">
        <v>0</v>
      </c>
      <c r="BN343" s="250" t="inlineStr">
        <is>
          <t>#REF!</t>
        </is>
      </c>
      <c r="BO343" s="251" t="inlineStr">
        <is>
          <t>#REF!</t>
        </is>
      </c>
      <c r="BP343" s="248" t="n">
        <v>0</v>
      </c>
      <c r="BQ343" s="248" t="n">
        <v>0</v>
      </c>
      <c r="BR343" s="249" t="n">
        <v>0</v>
      </c>
      <c r="BS343" s="250" t="inlineStr">
        <is>
          <t>#REF!</t>
        </is>
      </c>
      <c r="BT343" s="251">
        <f>'[2]DATA CONSOLIDADA 2018-2025 '!$BR345-'b2'!$BO343</f>
        <v/>
      </c>
      <c r="BU343" s="252" t="n">
        <v>0</v>
      </c>
      <c r="BV343" s="248" t="n">
        <v>0</v>
      </c>
      <c r="BW343" s="249" t="n">
        <v>0</v>
      </c>
      <c r="BX343" s="250" t="inlineStr">
        <is>
          <t>#REF!</t>
        </is>
      </c>
      <c r="BY343" s="251" t="inlineStr">
        <is>
          <t>#REF!</t>
        </is>
      </c>
      <c r="BZ343" s="248" t="n">
        <v>120060</v>
      </c>
      <c r="CA343" s="248" t="n">
        <v>0</v>
      </c>
      <c r="CB343" s="249" t="n">
        <v>120060</v>
      </c>
      <c r="CC343" s="250" t="inlineStr">
        <is>
          <t>#REF!</t>
        </is>
      </c>
      <c r="CD343" s="251">
        <f>'[2]DATA CONSOLIDADA 2018-2025 '!$CB345-'b2'!$BW343</f>
        <v/>
      </c>
      <c r="CE343" s="253" t="n">
        <v>132181.5</v>
      </c>
      <c r="CF343" s="253" t="n">
        <v>0</v>
      </c>
      <c r="CG343" s="254" t="n">
        <v>132181.5</v>
      </c>
      <c r="CH343" s="250" t="inlineStr">
        <is>
          <t>#REF!</t>
        </is>
      </c>
      <c r="CI343" s="251">
        <f>'[2]DATA CONSOLIDADA 2018-2025 '!$CG345-'b2'!$CB343</f>
        <v/>
      </c>
      <c r="CJ343" s="247" t="inlineStr">
        <is>
          <t>#REF!</t>
        </is>
      </c>
      <c r="CK343" s="247" t="n">
        <v>0</v>
      </c>
      <c r="CL343" s="247" t="n">
        <v>0</v>
      </c>
      <c r="CM343" s="247" t="n">
        <v>0</v>
      </c>
      <c r="CN343" s="247" t="inlineStr">
        <is>
          <t>#REF!</t>
        </is>
      </c>
      <c r="CO343" s="251">
        <f>'[2]DATA CONSOLIDADA 2018-2025 '!$CM345-'b2'!$CG343</f>
        <v/>
      </c>
      <c r="CP343" s="253" t="n">
        <v>0</v>
      </c>
      <c r="CQ343" s="253" t="n">
        <v>120060</v>
      </c>
      <c r="CR343" s="253" t="n">
        <v>0</v>
      </c>
      <c r="CS343" s="253" t="n">
        <v>0</v>
      </c>
      <c r="CT343" s="253" t="n">
        <v>0</v>
      </c>
      <c r="CU343" s="253" t="n">
        <v>0</v>
      </c>
      <c r="CV343" s="247" t="n">
        <v>120060</v>
      </c>
      <c r="CW343" s="247" t="n">
        <v>0</v>
      </c>
      <c r="CX343" s="247" t="n">
        <v>132181.5</v>
      </c>
      <c r="CY343" s="247" t="n">
        <v>0</v>
      </c>
      <c r="CZ343" s="247" t="n">
        <v>0</v>
      </c>
      <c r="DA343" s="247" t="n">
        <v>0</v>
      </c>
      <c r="DB343" s="247" t="n">
        <v>132181.5</v>
      </c>
      <c r="DC343" s="255" t="n">
        <v>0</v>
      </c>
      <c r="DD343" s="255" t="n">
        <v>0</v>
      </c>
      <c r="DE343" s="255" t="n">
        <v>0</v>
      </c>
      <c r="DF343" s="255" t="n">
        <v>0</v>
      </c>
      <c r="DG343" s="255" t="n">
        <v>0</v>
      </c>
      <c r="DH343" s="255" t="n">
        <v>0</v>
      </c>
      <c r="DI343" s="256" t="n">
        <v>20607331104</v>
      </c>
      <c r="DJ343" s="257" t="inlineStr">
        <is>
          <t>ASOCIACION DE PRODUCTORES AGROPECUARIOS ECOLOGICOS CRUZ DE PLATA TUTI-COLCA - AGROECOTUTI - COLCA</t>
        </is>
      </c>
      <c r="DK343" s="257" t="inlineStr">
        <is>
          <t>01 Asociación</t>
        </is>
      </c>
      <c r="DL343" s="258" t="n"/>
      <c r="DM343" s="258" t="n"/>
      <c r="DN343" s="258" t="n"/>
      <c r="DO343" s="258" t="n"/>
      <c r="DP343" s="258" t="n"/>
      <c r="DQ343" s="258" t="n"/>
      <c r="DR343" s="258" t="n"/>
      <c r="DS343" s="258" t="n"/>
      <c r="DT343" s="258" t="n"/>
      <c r="DU343" s="258" t="n"/>
      <c r="DV343" s="258" t="n"/>
      <c r="DW343" s="258" t="n"/>
      <c r="DX343" s="258" t="n"/>
      <c r="DY343" s="258" t="n"/>
      <c r="DZ343" s="258" t="n"/>
      <c r="EA343" s="258" t="n"/>
      <c r="EB343" s="258" t="n"/>
      <c r="EC343" s="258" t="n"/>
      <c r="ED343" s="258" t="n"/>
      <c r="EE343" s="258" t="n"/>
    </row>
    <row r="344" hidden="1" ht="47.25" customHeight="1">
      <c r="A344" s="240" t="inlineStr">
        <is>
          <t>COOPERATIVA AGRARIA BIO-ORGANICA CONDESUYOS - COOPABIC</t>
        </is>
      </c>
      <c r="B344" s="240" t="inlineStr">
        <is>
          <t>MAÍZ</t>
        </is>
      </c>
      <c r="C344" s="240" t="inlineStr">
        <is>
          <t>MAÍZ MORADO</t>
        </is>
      </c>
      <c r="D344" s="240" t="inlineStr">
        <is>
          <t>AREQUIPA</t>
        </is>
      </c>
      <c r="E344" s="240" t="inlineStr">
        <is>
          <t>040605</t>
        </is>
      </c>
      <c r="F344" s="240" t="inlineStr">
        <is>
          <t>AREQUIPA</t>
        </is>
      </c>
      <c r="G344" s="240" t="inlineStr">
        <is>
          <t>CONDESUYOS</t>
        </is>
      </c>
      <c r="H344" s="240" t="inlineStr">
        <is>
          <t>IRAY</t>
        </is>
      </c>
      <c r="I344" s="241" t="n"/>
      <c r="J344" s="241" t="n"/>
      <c r="K344" s="241" t="n"/>
      <c r="L344" s="241" t="n"/>
      <c r="M344" s="241" t="n"/>
      <c r="N344" s="241" t="n">
        <v>1</v>
      </c>
      <c r="O344" s="241" t="n">
        <v>1</v>
      </c>
      <c r="P344" s="241" t="n">
        <v>1</v>
      </c>
      <c r="Q344" s="241" t="inlineStr">
        <is>
          <t>PAC</t>
        </is>
      </c>
      <c r="R344" s="242">
        <f>IF(I344=1,I$2,"")&amp;IF(J344=1,IF(I344=1,"-","")&amp;J$2,"")&amp;IF(K344=1,IF(OR(J344=1,I344=1),"-","")&amp;K$2,"")&amp;IF(L344=1,IF(OR(K344=1,J344=1,I344=1),"-","")&amp;L$2,"")&amp;IF(M344=1,IF(OR(L344=1,K344=1,J344=1,I344=1),"-","")&amp;M$2,"")&amp;IF(N344=1,IF(OR(M344=1,L344=1,K344=1,J344=1,I344=1),"-","")&amp;N$2,"")&amp;IF(O344=1,IF(OR(N344=1,M344=1,L344=1,K344=1,J344=1,I344=1),"-","")&amp;O$2,"")&amp;IF(P344=1,IF(I344=1," - ",IF(J344=1," - ",IF(K344=1," - ",IF(L344=1," - ",IF(M344=1," - ",IF(N344=1," - ",IF(O344=1," - ","")))))))&amp;P$2,"")</f>
        <v/>
      </c>
      <c r="S344" s="243">
        <f>SUM('b2'!$I344:$P344)</f>
        <v/>
      </c>
      <c r="T344" s="243">
        <f>IF(OR('b2'!$J344=1,'b2'!$K344=1,'b2'!$L344=1,'b2'!$M344=1,'b2'!$N344=1,'b2'!$O344=1,'b2'!$P344=1),"SI","NO")</f>
        <v/>
      </c>
      <c r="U344" s="243">
        <f>IF(OR('b2'!$K344=1,'b2'!$L344=1,'b2'!$M344=1,'b2'!$N344=1,'b2'!$O344=1,'b2'!$P344=1),"SI","NO")</f>
        <v/>
      </c>
      <c r="V344" s="244" t="n">
        <v>0</v>
      </c>
      <c r="W344" s="245" t="n">
        <v>0</v>
      </c>
      <c r="X344" s="245" t="n">
        <v>0</v>
      </c>
      <c r="Y344" s="244" t="n">
        <v>0</v>
      </c>
      <c r="Z344" s="245" t="n">
        <v>0</v>
      </c>
      <c r="AA344" s="245" t="n">
        <v>0</v>
      </c>
      <c r="AB344" s="244" t="n">
        <v>0</v>
      </c>
      <c r="AC344" s="245" t="n">
        <v>0</v>
      </c>
      <c r="AD344" s="245" t="n">
        <v>0</v>
      </c>
      <c r="AE344" s="244" t="n">
        <v>0</v>
      </c>
      <c r="AF344" s="245" t="n">
        <v>0</v>
      </c>
      <c r="AG344" s="245" t="n">
        <v>0</v>
      </c>
      <c r="AH344" s="244" t="n">
        <v>0</v>
      </c>
      <c r="AI344" s="245" t="n">
        <v>20</v>
      </c>
      <c r="AJ344" s="245" t="n">
        <v>10</v>
      </c>
      <c r="AK344" s="244" t="n">
        <v>30</v>
      </c>
      <c r="AL344" s="245" t="n">
        <v>30</v>
      </c>
      <c r="AM344" s="245" t="n">
        <v>6</v>
      </c>
      <c r="AN344" s="244" t="n">
        <v>36</v>
      </c>
      <c r="AO344" s="245" t="n">
        <v>30</v>
      </c>
      <c r="AP344" s="245" t="n">
        <v>6</v>
      </c>
      <c r="AQ344" s="244" t="n">
        <v>36</v>
      </c>
      <c r="AR344" s="244">
        <f>IF('b2'!$AQ344&gt;0,'b2'!$AQ344,IF('b2'!$AN344&gt;0,'b2'!$AN344,IF('b2'!$AK344&gt;0,'b2'!$AK344,IF('b2'!$AH344&gt;0,'b2'!$AH344,IF('b2'!$AE344&gt;0,'b2'!$AE344,IF('b2'!$AB344&gt;0,'b2'!$AB344,IF('b2'!$Y344&gt;0,'b2'!$Y344,IF('b2'!$V344&gt;0,'b2'!$V344," ---"))))))))</f>
        <v/>
      </c>
      <c r="AS344" s="246" t="n">
        <v>0</v>
      </c>
      <c r="AT344" s="246" t="n">
        <v>0</v>
      </c>
      <c r="AU344" s="246" t="n">
        <v>0</v>
      </c>
      <c r="AV344" s="246" t="n">
        <v>0</v>
      </c>
      <c r="AW344" s="246" t="n">
        <v>0</v>
      </c>
      <c r="AX344" s="246" t="n">
        <v>0</v>
      </c>
      <c r="AY344" s="246" t="n">
        <v>27</v>
      </c>
      <c r="AZ344" s="246" t="n">
        <v>4</v>
      </c>
      <c r="BA344" s="246" t="n">
        <v>40</v>
      </c>
      <c r="BB344" s="246" t="n">
        <v>0</v>
      </c>
      <c r="BC344" s="246" t="n">
        <v>42</v>
      </c>
      <c r="BD344" s="246" t="n">
        <v>0</v>
      </c>
      <c r="BE344" s="247" t="n">
        <v>0</v>
      </c>
      <c r="BF344" s="252" t="n">
        <v>0</v>
      </c>
      <c r="BG344" s="252" t="n">
        <v>0</v>
      </c>
      <c r="BH344" s="247" t="n">
        <v>0</v>
      </c>
      <c r="BI344" s="250" t="inlineStr">
        <is>
          <t>#REF!</t>
        </is>
      </c>
      <c r="BJ344" s="251" t="inlineStr">
        <is>
          <t>#REF!</t>
        </is>
      </c>
      <c r="BK344" s="252" t="n">
        <v>0</v>
      </c>
      <c r="BL344" s="252" t="n">
        <v>0</v>
      </c>
      <c r="BM344" s="247" t="n">
        <v>0</v>
      </c>
      <c r="BN344" s="250" t="inlineStr">
        <is>
          <t>#REF!</t>
        </is>
      </c>
      <c r="BO344" s="251" t="inlineStr">
        <is>
          <t>#REF!</t>
        </is>
      </c>
      <c r="BP344" s="248" t="n">
        <v>0</v>
      </c>
      <c r="BQ344" s="248" t="n">
        <v>0</v>
      </c>
      <c r="BR344" s="249" t="n">
        <v>0</v>
      </c>
      <c r="BS344" s="250" t="inlineStr">
        <is>
          <t>#REF!</t>
        </is>
      </c>
      <c r="BT344" s="251">
        <f>'[2]DATA CONSOLIDADA 2018-2025 '!$BR346-'b2'!$BO344</f>
        <v/>
      </c>
      <c r="BU344" s="252" t="n">
        <v>0</v>
      </c>
      <c r="BV344" s="248" t="n">
        <v>0</v>
      </c>
      <c r="BW344" s="249" t="n">
        <v>0</v>
      </c>
      <c r="BX344" s="250" t="inlineStr">
        <is>
          <t>#REF!</t>
        </is>
      </c>
      <c r="BY344" s="251" t="inlineStr">
        <is>
          <t>#REF!</t>
        </is>
      </c>
      <c r="BZ344" s="248" t="n">
        <v>240200</v>
      </c>
      <c r="CA344" s="248" t="n">
        <v>0</v>
      </c>
      <c r="CB344" s="249" t="n">
        <v>240200</v>
      </c>
      <c r="CC344" s="250" t="inlineStr">
        <is>
          <t>#REF!</t>
        </is>
      </c>
      <c r="CD344" s="251">
        <f>'[2]DATA CONSOLIDADA 2018-2025 '!$CB346-'b2'!$BW344</f>
        <v/>
      </c>
      <c r="CE344" s="253" t="n">
        <v>251201</v>
      </c>
      <c r="CF344" s="253" t="n">
        <v>0</v>
      </c>
      <c r="CG344" s="254" t="n">
        <v>251201</v>
      </c>
      <c r="CH344" s="250" t="inlineStr">
        <is>
          <t>#REF!</t>
        </is>
      </c>
      <c r="CI344" s="251">
        <f>'[2]DATA CONSOLIDADA 2018-2025 '!$CG346-'b2'!$CB344</f>
        <v/>
      </c>
      <c r="CJ344" s="247" t="inlineStr">
        <is>
          <t>#REF!</t>
        </is>
      </c>
      <c r="CK344" s="247" t="n">
        <v>0</v>
      </c>
      <c r="CL344" s="247" t="n">
        <v>0</v>
      </c>
      <c r="CM344" s="247" t="n">
        <v>0</v>
      </c>
      <c r="CN344" s="247" t="inlineStr">
        <is>
          <t>#REF!</t>
        </is>
      </c>
      <c r="CO344" s="251">
        <f>'[2]DATA CONSOLIDADA 2018-2025 '!$CM346-'b2'!$CG344</f>
        <v/>
      </c>
      <c r="CP344" s="253" t="n">
        <v>0</v>
      </c>
      <c r="CQ344" s="253" t="n">
        <v>240200</v>
      </c>
      <c r="CR344" s="253" t="n">
        <v>0</v>
      </c>
      <c r="CS344" s="253" t="n">
        <v>0</v>
      </c>
      <c r="CT344" s="253" t="n">
        <v>0</v>
      </c>
      <c r="CU344" s="253" t="n">
        <v>0</v>
      </c>
      <c r="CV344" s="247" t="n">
        <v>240200</v>
      </c>
      <c r="CW344" s="247" t="n">
        <v>0</v>
      </c>
      <c r="CX344" s="247" t="n">
        <v>251201</v>
      </c>
      <c r="CY344" s="247" t="n">
        <v>0</v>
      </c>
      <c r="CZ344" s="247" t="n">
        <v>0</v>
      </c>
      <c r="DA344" s="247" t="n">
        <v>0</v>
      </c>
      <c r="DB344" s="247" t="n">
        <v>251201</v>
      </c>
      <c r="DC344" s="255" t="n">
        <v>0</v>
      </c>
      <c r="DD344" s="255" t="n">
        <v>0</v>
      </c>
      <c r="DE344" s="255" t="n">
        <v>0</v>
      </c>
      <c r="DF344" s="255" t="n">
        <v>0</v>
      </c>
      <c r="DG344" s="255" t="n">
        <v>0</v>
      </c>
      <c r="DH344" s="255" t="n">
        <v>0</v>
      </c>
      <c r="DI344" s="256" t="n">
        <v>20600122330</v>
      </c>
      <c r="DJ344" s="257" t="inlineStr">
        <is>
          <t>COOPERATIVA AGRARIA BIO-ORGANICA CONDESUYOS - COOPABIC</t>
        </is>
      </c>
      <c r="DK344" s="257" t="inlineStr">
        <is>
          <t>02 Cooperativa</t>
        </is>
      </c>
      <c r="DL344" s="258" t="n"/>
      <c r="DM344" s="258" t="n"/>
      <c r="DN344" s="258" t="n"/>
      <c r="DO344" s="258" t="n"/>
      <c r="DP344" s="258" t="n"/>
      <c r="DQ344" s="258" t="n"/>
      <c r="DR344" s="258" t="n"/>
      <c r="DS344" s="258" t="n"/>
      <c r="DT344" s="258" t="n"/>
      <c r="DU344" s="258" t="n"/>
      <c r="DV344" s="258" t="n"/>
      <c r="DW344" s="258" t="n"/>
      <c r="DX344" s="258" t="n"/>
      <c r="DY344" s="258" t="n"/>
      <c r="DZ344" s="258" t="n"/>
      <c r="EA344" s="258" t="n"/>
      <c r="EB344" s="258" t="n"/>
      <c r="EC344" s="258" t="n"/>
      <c r="ED344" s="258" t="n"/>
      <c r="EE344" s="258" t="n"/>
    </row>
    <row r="345" hidden="1" ht="47.25" customHeight="1">
      <c r="A345" s="240" t="inlineStr">
        <is>
          <t>ASOCIACION LA JOYA AGRO EXPORT</t>
        </is>
      </c>
      <c r="B345" s="240" t="inlineStr">
        <is>
          <t>PALTA</t>
        </is>
      </c>
      <c r="C345" s="240" t="inlineStr">
        <is>
          <t>PALTA</t>
        </is>
      </c>
      <c r="D345" s="240" t="inlineStr">
        <is>
          <t>AREQUIPA</t>
        </is>
      </c>
      <c r="E345" s="240" t="inlineStr">
        <is>
          <t>040108</t>
        </is>
      </c>
      <c r="F345" s="240" t="inlineStr">
        <is>
          <t>AREQUIPA</t>
        </is>
      </c>
      <c r="G345" s="240" t="inlineStr">
        <is>
          <t>AREQUIPA</t>
        </is>
      </c>
      <c r="H345" s="240" t="inlineStr">
        <is>
          <t>LA JOYA</t>
        </is>
      </c>
      <c r="I345" s="241" t="n"/>
      <c r="J345" s="241" t="n"/>
      <c r="K345" s="241" t="n"/>
      <c r="L345" s="241" t="n"/>
      <c r="M345" s="241" t="n"/>
      <c r="N345" s="241" t="n">
        <v>1</v>
      </c>
      <c r="O345" s="241" t="n">
        <v>1</v>
      </c>
      <c r="P345" s="241" t="n">
        <v>1</v>
      </c>
      <c r="Q345" s="241" t="inlineStr">
        <is>
          <t>PAC</t>
        </is>
      </c>
      <c r="R345" s="242">
        <f>IF(I345=1,I$2,"")&amp;IF(J345=1,IF(I345=1,"-","")&amp;J$2,"")&amp;IF(K345=1,IF(OR(J345=1,I345=1),"-","")&amp;K$2,"")&amp;IF(L345=1,IF(OR(K345=1,J345=1,I345=1),"-","")&amp;L$2,"")&amp;IF(M345=1,IF(OR(L345=1,K345=1,J345=1,I345=1),"-","")&amp;M$2,"")&amp;IF(N345=1,IF(OR(M345=1,L345=1,K345=1,J345=1,I345=1),"-","")&amp;N$2,"")&amp;IF(O345=1,IF(OR(N345=1,M345=1,L345=1,K345=1,J345=1,I345=1),"-","")&amp;O$2,"")&amp;IF(P345=1,IF(I345=1," - ",IF(J345=1," - ",IF(K345=1," - ",IF(L345=1," - ",IF(M345=1," - ",IF(N345=1," - ",IF(O345=1," - ","")))))))&amp;P$2,"")</f>
        <v/>
      </c>
      <c r="S345" s="243">
        <f>SUM('b2'!$I345:$P345)</f>
        <v/>
      </c>
      <c r="T345" s="243">
        <f>IF(OR('b2'!$J345=1,'b2'!$K345=1,'b2'!$L345=1,'b2'!$M345=1,'b2'!$N345=1,'b2'!$O345=1,'b2'!$P345=1),"SI","NO")</f>
        <v/>
      </c>
      <c r="U345" s="243">
        <f>IF(OR('b2'!$K345=1,'b2'!$L345=1,'b2'!$M345=1,'b2'!$N345=1,'b2'!$O345=1,'b2'!$P345=1),"SI","NO")</f>
        <v/>
      </c>
      <c r="V345" s="244" t="n">
        <v>0</v>
      </c>
      <c r="W345" s="245" t="n">
        <v>0</v>
      </c>
      <c r="X345" s="245" t="n">
        <v>0</v>
      </c>
      <c r="Y345" s="244" t="n">
        <v>0</v>
      </c>
      <c r="Z345" s="245" t="n">
        <v>0</v>
      </c>
      <c r="AA345" s="245" t="n">
        <v>0</v>
      </c>
      <c r="AB345" s="244" t="n">
        <v>0</v>
      </c>
      <c r="AC345" s="245" t="n">
        <v>0</v>
      </c>
      <c r="AD345" s="245" t="n">
        <v>0</v>
      </c>
      <c r="AE345" s="244" t="n">
        <v>0</v>
      </c>
      <c r="AF345" s="245" t="n">
        <v>0</v>
      </c>
      <c r="AG345" s="245" t="n">
        <v>0</v>
      </c>
      <c r="AH345" s="244" t="n">
        <v>0</v>
      </c>
      <c r="AI345" s="245" t="n">
        <v>45</v>
      </c>
      <c r="AJ345" s="245" t="n">
        <v>5</v>
      </c>
      <c r="AK345" s="244" t="n">
        <v>50</v>
      </c>
      <c r="AL345" s="245" t="n">
        <v>17</v>
      </c>
      <c r="AM345" s="245" t="n">
        <v>8</v>
      </c>
      <c r="AN345" s="244" t="n">
        <v>25</v>
      </c>
      <c r="AO345" s="245" t="n">
        <v>17</v>
      </c>
      <c r="AP345" s="245" t="n">
        <v>8</v>
      </c>
      <c r="AQ345" s="244" t="n">
        <v>25</v>
      </c>
      <c r="AR345" s="244">
        <f>IF('b2'!$AQ345&gt;0,'b2'!$AQ345,IF('b2'!$AN345&gt;0,'b2'!$AN345,IF('b2'!$AK345&gt;0,'b2'!$AK345,IF('b2'!$AH345&gt;0,'b2'!$AH345,IF('b2'!$AE345&gt;0,'b2'!$AE345,IF('b2'!$AB345&gt;0,'b2'!$AB345,IF('b2'!$Y345&gt;0,'b2'!$Y345,IF('b2'!$V345&gt;0,'b2'!$V345," ---"))))))))</f>
        <v/>
      </c>
      <c r="AS345" s="246" t="n">
        <v>0</v>
      </c>
      <c r="AT345" s="246" t="n">
        <v>0</v>
      </c>
      <c r="AU345" s="246" t="n">
        <v>0</v>
      </c>
      <c r="AV345" s="246" t="n">
        <v>0</v>
      </c>
      <c r="AW345" s="246" t="n">
        <v>0</v>
      </c>
      <c r="AX345" s="246" t="n">
        <v>0</v>
      </c>
      <c r="AY345" s="246" t="n">
        <v>36</v>
      </c>
      <c r="AZ345" s="246" t="n">
        <v>2</v>
      </c>
      <c r="BA345" s="246" t="n">
        <v>47</v>
      </c>
      <c r="BB345" s="246" t="n">
        <v>3</v>
      </c>
      <c r="BC345" s="246" t="n">
        <v>42</v>
      </c>
      <c r="BD345" s="246" t="n">
        <v>2</v>
      </c>
      <c r="BE345" s="247" t="n">
        <v>0</v>
      </c>
      <c r="BF345" s="252" t="n">
        <v>0</v>
      </c>
      <c r="BG345" s="252" t="n">
        <v>0</v>
      </c>
      <c r="BH345" s="247" t="n">
        <v>0</v>
      </c>
      <c r="BI345" s="250" t="inlineStr">
        <is>
          <t>#REF!</t>
        </is>
      </c>
      <c r="BJ345" s="251" t="inlineStr">
        <is>
          <t>#REF!</t>
        </is>
      </c>
      <c r="BK345" s="252" t="n">
        <v>0</v>
      </c>
      <c r="BL345" s="252" t="n">
        <v>0</v>
      </c>
      <c r="BM345" s="247" t="n">
        <v>0</v>
      </c>
      <c r="BN345" s="250" t="inlineStr">
        <is>
          <t>#REF!</t>
        </is>
      </c>
      <c r="BO345" s="251" t="inlineStr">
        <is>
          <t>#REF!</t>
        </is>
      </c>
      <c r="BP345" s="248" t="n">
        <v>0</v>
      </c>
      <c r="BQ345" s="248" t="n">
        <v>0</v>
      </c>
      <c r="BR345" s="249" t="n">
        <v>0</v>
      </c>
      <c r="BS345" s="250" t="inlineStr">
        <is>
          <t>#REF!</t>
        </is>
      </c>
      <c r="BT345" s="251">
        <f>'[2]DATA CONSOLIDADA 2018-2025 '!$BR347-'b2'!$BO345</f>
        <v/>
      </c>
      <c r="BU345" s="252" t="n">
        <v>0</v>
      </c>
      <c r="BV345" s="248" t="n">
        <v>0</v>
      </c>
      <c r="BW345" s="249" t="n">
        <v>0</v>
      </c>
      <c r="BX345" s="250" t="inlineStr">
        <is>
          <t>#REF!</t>
        </is>
      </c>
      <c r="BY345" s="251" t="inlineStr">
        <is>
          <t>#REF!</t>
        </is>
      </c>
      <c r="BZ345" s="248" t="n">
        <v>664600</v>
      </c>
      <c r="CA345" s="248" t="n">
        <v>0</v>
      </c>
      <c r="CB345" s="249" t="n">
        <v>664600</v>
      </c>
      <c r="CC345" s="250" t="inlineStr">
        <is>
          <t>#REF!</t>
        </is>
      </c>
      <c r="CD345" s="251">
        <f>'[2]DATA CONSOLIDADA 2018-2025 '!$CB347-'b2'!$BW345</f>
        <v/>
      </c>
      <c r="CE345" s="253" t="n">
        <v>1132800</v>
      </c>
      <c r="CF345" s="253" t="n">
        <v>0</v>
      </c>
      <c r="CG345" s="254" t="n">
        <v>1132800</v>
      </c>
      <c r="CH345" s="250" t="inlineStr">
        <is>
          <t>#REF!</t>
        </is>
      </c>
      <c r="CI345" s="251">
        <f>'[2]DATA CONSOLIDADA 2018-2025 '!$CG347-'b2'!$CB345</f>
        <v/>
      </c>
      <c r="CJ345" s="247" t="inlineStr">
        <is>
          <t>#REF!</t>
        </is>
      </c>
      <c r="CK345" s="247" t="n">
        <v>811600</v>
      </c>
      <c r="CL345" s="247" t="n">
        <v>0</v>
      </c>
      <c r="CM345" s="247" t="n">
        <v>811600</v>
      </c>
      <c r="CN345" s="247" t="inlineStr">
        <is>
          <t>#REF!</t>
        </is>
      </c>
      <c r="CO345" s="251">
        <f>'[2]DATA CONSOLIDADA 2018-2025 '!$CM347-'b2'!$CG345</f>
        <v/>
      </c>
      <c r="CP345" s="253" t="n">
        <v>0</v>
      </c>
      <c r="CQ345" s="253" t="n">
        <v>664600</v>
      </c>
      <c r="CR345" s="253" t="n">
        <v>0</v>
      </c>
      <c r="CS345" s="253" t="n">
        <v>0</v>
      </c>
      <c r="CT345" s="253" t="n">
        <v>0</v>
      </c>
      <c r="CU345" s="253" t="n">
        <v>0</v>
      </c>
      <c r="CV345" s="247" t="n">
        <v>664600</v>
      </c>
      <c r="CW345" s="247" t="n">
        <v>0</v>
      </c>
      <c r="CX345" s="247" t="n">
        <v>1132800</v>
      </c>
      <c r="CY345" s="247" t="n">
        <v>0</v>
      </c>
      <c r="CZ345" s="247" t="n">
        <v>0</v>
      </c>
      <c r="DA345" s="247" t="n">
        <v>0</v>
      </c>
      <c r="DB345" s="247" t="n">
        <v>1132800</v>
      </c>
      <c r="DC345" s="255" t="n">
        <v>0</v>
      </c>
      <c r="DD345" s="255" t="n">
        <v>811600</v>
      </c>
      <c r="DE345" s="255" t="n">
        <v>0</v>
      </c>
      <c r="DF345" s="255" t="n">
        <v>0</v>
      </c>
      <c r="DG345" s="255" t="n">
        <v>0</v>
      </c>
      <c r="DH345" s="255" t="n">
        <v>811600</v>
      </c>
      <c r="DI345" s="256" t="n">
        <v>20454319169</v>
      </c>
      <c r="DJ345" s="257" t="inlineStr">
        <is>
          <t>ASOCIACION LA JOYA AGRO EXPORT</t>
        </is>
      </c>
      <c r="DK345" s="257" t="inlineStr">
        <is>
          <t>01 Asociación</t>
        </is>
      </c>
      <c r="DL345" s="258" t="n"/>
      <c r="DM345" s="258" t="n"/>
      <c r="DN345" s="258" t="n"/>
      <c r="DO345" s="258" t="n"/>
      <c r="DP345" s="258" t="n"/>
      <c r="DQ345" s="258" t="n"/>
      <c r="DR345" s="258" t="n"/>
      <c r="DS345" s="258" t="n"/>
      <c r="DT345" s="258" t="n"/>
      <c r="DU345" s="258" t="n"/>
      <c r="DV345" s="258" t="n"/>
      <c r="DW345" s="258" t="n"/>
      <c r="DX345" s="258" t="n"/>
      <c r="DY345" s="258" t="n"/>
      <c r="DZ345" s="258" t="n"/>
      <c r="EA345" s="258" t="n"/>
      <c r="EB345" s="258" t="n"/>
      <c r="EC345" s="258" t="n"/>
      <c r="ED345" s="258" t="n"/>
      <c r="EE345" s="258" t="n"/>
    </row>
    <row r="346" hidden="1" ht="47.25" customHeight="1">
      <c r="A346" s="240" t="inlineStr">
        <is>
          <t>ASOCIACION CULTIAGRO EXPORT LA JOYA NUEVA GENERACION</t>
        </is>
      </c>
      <c r="B346" s="240" t="inlineStr">
        <is>
          <t>PALTA</t>
        </is>
      </c>
      <c r="C346" s="240" t="inlineStr">
        <is>
          <t>PALTA</t>
        </is>
      </c>
      <c r="D346" s="240" t="inlineStr">
        <is>
          <t>AREQUIPA</t>
        </is>
      </c>
      <c r="E346" s="240" t="inlineStr">
        <is>
          <t>040108</t>
        </is>
      </c>
      <c r="F346" s="240" t="inlineStr">
        <is>
          <t>AREQUIPA</t>
        </is>
      </c>
      <c r="G346" s="240" t="inlineStr">
        <is>
          <t>AREQUIPA</t>
        </is>
      </c>
      <c r="H346" s="240" t="inlineStr">
        <is>
          <t>LA JOYA</t>
        </is>
      </c>
      <c r="I346" s="241" t="n"/>
      <c r="J346" s="241" t="n"/>
      <c r="K346" s="241" t="n"/>
      <c r="L346" s="241" t="n"/>
      <c r="M346" s="241" t="n"/>
      <c r="N346" s="241" t="n">
        <v>1</v>
      </c>
      <c r="O346" s="241" t="n">
        <v>1</v>
      </c>
      <c r="P346" s="241" t="n">
        <v>1</v>
      </c>
      <c r="Q346" s="241" t="inlineStr">
        <is>
          <t>PAC</t>
        </is>
      </c>
      <c r="R346" s="242">
        <f>IF(I346=1,I$2,"")&amp;IF(J346=1,IF(I346=1,"-","")&amp;J$2,"")&amp;IF(K346=1,IF(OR(J346=1,I346=1),"-","")&amp;K$2,"")&amp;IF(L346=1,IF(OR(K346=1,J346=1,I346=1),"-","")&amp;L$2,"")&amp;IF(M346=1,IF(OR(L346=1,K346=1,J346=1,I346=1),"-","")&amp;M$2,"")&amp;IF(N346=1,IF(OR(M346=1,L346=1,K346=1,J346=1,I346=1),"-","")&amp;N$2,"")&amp;IF(O346=1,IF(OR(N346=1,M346=1,L346=1,K346=1,J346=1,I346=1),"-","")&amp;O$2,"")&amp;IF(P346=1,IF(I346=1," - ",IF(J346=1," - ",IF(K346=1," - ",IF(L346=1," - ",IF(M346=1," - ",IF(N346=1," - ",IF(O346=1," - ","")))))))&amp;P$2,"")</f>
        <v/>
      </c>
      <c r="S346" s="243">
        <f>SUM('b2'!$I346:$P346)</f>
        <v/>
      </c>
      <c r="T346" s="243">
        <f>IF(OR('b2'!$J346=1,'b2'!$K346=1,'b2'!$L346=1,'b2'!$M346=1,'b2'!$N346=1,'b2'!$O346=1,'b2'!$P346=1),"SI","NO")</f>
        <v/>
      </c>
      <c r="U346" s="243">
        <f>IF(OR('b2'!$K346=1,'b2'!$L346=1,'b2'!$M346=1,'b2'!$N346=1,'b2'!$O346=1,'b2'!$P346=1),"SI","NO")</f>
        <v/>
      </c>
      <c r="V346" s="244" t="n">
        <v>0</v>
      </c>
      <c r="W346" s="245" t="n">
        <v>0</v>
      </c>
      <c r="X346" s="245" t="n">
        <v>0</v>
      </c>
      <c r="Y346" s="244" t="n">
        <v>0</v>
      </c>
      <c r="Z346" s="245" t="n">
        <v>0</v>
      </c>
      <c r="AA346" s="245" t="n">
        <v>0</v>
      </c>
      <c r="AB346" s="244" t="n">
        <v>0</v>
      </c>
      <c r="AC346" s="245" t="n">
        <v>0</v>
      </c>
      <c r="AD346" s="245" t="n">
        <v>0</v>
      </c>
      <c r="AE346" s="244" t="n">
        <v>0</v>
      </c>
      <c r="AF346" s="245" t="n">
        <v>0</v>
      </c>
      <c r="AG346" s="245" t="n">
        <v>0</v>
      </c>
      <c r="AH346" s="244" t="n">
        <v>0</v>
      </c>
      <c r="AI346" s="245" t="n">
        <v>40</v>
      </c>
      <c r="AJ346" s="245" t="n">
        <v>10</v>
      </c>
      <c r="AK346" s="244" t="n">
        <v>50</v>
      </c>
      <c r="AL346" s="245" t="n">
        <v>12</v>
      </c>
      <c r="AM346" s="245" t="n">
        <v>12</v>
      </c>
      <c r="AN346" s="244" t="n">
        <v>24</v>
      </c>
      <c r="AO346" s="245" t="n">
        <v>12</v>
      </c>
      <c r="AP346" s="245" t="n">
        <v>12</v>
      </c>
      <c r="AQ346" s="244" t="n">
        <v>24</v>
      </c>
      <c r="AR346" s="244">
        <f>IF('b2'!$AQ346&gt;0,'b2'!$AQ346,IF('b2'!$AN346&gt;0,'b2'!$AN346,IF('b2'!$AK346&gt;0,'b2'!$AK346,IF('b2'!$AH346&gt;0,'b2'!$AH346,IF('b2'!$AE346&gt;0,'b2'!$AE346,IF('b2'!$AB346&gt;0,'b2'!$AB346,IF('b2'!$Y346&gt;0,'b2'!$Y346,IF('b2'!$V346&gt;0,'b2'!$V346," ---"))))))))</f>
        <v/>
      </c>
      <c r="AS346" s="246" t="n">
        <v>0</v>
      </c>
      <c r="AT346" s="246" t="n">
        <v>0</v>
      </c>
      <c r="AU346" s="246" t="n">
        <v>0</v>
      </c>
      <c r="AV346" s="246" t="n">
        <v>0</v>
      </c>
      <c r="AW346" s="246" t="n">
        <v>0</v>
      </c>
      <c r="AX346" s="246" t="n">
        <v>0</v>
      </c>
      <c r="AY346" s="246" t="n">
        <v>36</v>
      </c>
      <c r="AZ346" s="246" t="n">
        <v>2</v>
      </c>
      <c r="BA346" s="246" t="n">
        <v>48</v>
      </c>
      <c r="BB346" s="246" t="n">
        <v>3</v>
      </c>
      <c r="BC346" s="246" t="n">
        <v>42</v>
      </c>
      <c r="BD346" s="246" t="n">
        <v>2</v>
      </c>
      <c r="BE346" s="247" t="n">
        <v>0</v>
      </c>
      <c r="BF346" s="252" t="n">
        <v>0</v>
      </c>
      <c r="BG346" s="252" t="n">
        <v>0</v>
      </c>
      <c r="BH346" s="247" t="n">
        <v>0</v>
      </c>
      <c r="BI346" s="250" t="inlineStr">
        <is>
          <t>#REF!</t>
        </is>
      </c>
      <c r="BJ346" s="251" t="inlineStr">
        <is>
          <t>#REF!</t>
        </is>
      </c>
      <c r="BK346" s="252" t="n">
        <v>0</v>
      </c>
      <c r="BL346" s="252" t="n">
        <v>0</v>
      </c>
      <c r="BM346" s="247" t="n">
        <v>0</v>
      </c>
      <c r="BN346" s="250" t="inlineStr">
        <is>
          <t>#REF!</t>
        </is>
      </c>
      <c r="BO346" s="251" t="inlineStr">
        <is>
          <t>#REF!</t>
        </is>
      </c>
      <c r="BP346" s="248" t="n">
        <v>0</v>
      </c>
      <c r="BQ346" s="248" t="n">
        <v>0</v>
      </c>
      <c r="BR346" s="249" t="n">
        <v>0</v>
      </c>
      <c r="BS346" s="250" t="inlineStr">
        <is>
          <t>#REF!</t>
        </is>
      </c>
      <c r="BT346" s="251">
        <f>'[2]DATA CONSOLIDADA 2018-2025 '!$BR348-'b2'!$BO346</f>
        <v/>
      </c>
      <c r="BU346" s="252" t="n">
        <v>0</v>
      </c>
      <c r="BV346" s="248" t="n">
        <v>0</v>
      </c>
      <c r="BW346" s="249" t="n">
        <v>0</v>
      </c>
      <c r="BX346" s="250" t="inlineStr">
        <is>
          <t>#REF!</t>
        </is>
      </c>
      <c r="BY346" s="251" t="inlineStr">
        <is>
          <t>#REF!</t>
        </is>
      </c>
      <c r="BZ346" s="248" t="n">
        <v>420600</v>
      </c>
      <c r="CA346" s="248" t="n">
        <v>0</v>
      </c>
      <c r="CB346" s="249" t="n">
        <v>420600</v>
      </c>
      <c r="CC346" s="250" t="inlineStr">
        <is>
          <t>#REF!</t>
        </is>
      </c>
      <c r="CD346" s="251">
        <f>'[2]DATA CONSOLIDADA 2018-2025 '!$CB348-'b2'!$BW346</f>
        <v/>
      </c>
      <c r="CE346" s="253" t="n">
        <v>710400</v>
      </c>
      <c r="CF346" s="253" t="n">
        <v>0</v>
      </c>
      <c r="CG346" s="254" t="n">
        <v>710400</v>
      </c>
      <c r="CH346" s="250" t="inlineStr">
        <is>
          <t>#REF!</t>
        </is>
      </c>
      <c r="CI346" s="251">
        <f>'[2]DATA CONSOLIDADA 2018-2025 '!$CG348-'b2'!$CB346</f>
        <v/>
      </c>
      <c r="CJ346" s="247" t="inlineStr">
        <is>
          <t>#REF!</t>
        </is>
      </c>
      <c r="CK346" s="247" t="n">
        <v>510000</v>
      </c>
      <c r="CL346" s="247" t="n">
        <v>0</v>
      </c>
      <c r="CM346" s="247" t="n">
        <v>510000</v>
      </c>
      <c r="CN346" s="247" t="inlineStr">
        <is>
          <t>#REF!</t>
        </is>
      </c>
      <c r="CO346" s="251">
        <f>'[2]DATA CONSOLIDADA 2018-2025 '!$CM348-'b2'!$CG346</f>
        <v/>
      </c>
      <c r="CP346" s="253" t="n">
        <v>0</v>
      </c>
      <c r="CQ346" s="253" t="n">
        <v>420600</v>
      </c>
      <c r="CR346" s="253" t="n">
        <v>0</v>
      </c>
      <c r="CS346" s="253" t="n">
        <v>0</v>
      </c>
      <c r="CT346" s="253" t="n">
        <v>0</v>
      </c>
      <c r="CU346" s="253" t="n">
        <v>0</v>
      </c>
      <c r="CV346" s="247" t="n">
        <v>420600</v>
      </c>
      <c r="CW346" s="247" t="n">
        <v>0</v>
      </c>
      <c r="CX346" s="247" t="n">
        <v>710400</v>
      </c>
      <c r="CY346" s="247" t="n">
        <v>0</v>
      </c>
      <c r="CZ346" s="247" t="n">
        <v>0</v>
      </c>
      <c r="DA346" s="247" t="n">
        <v>0</v>
      </c>
      <c r="DB346" s="247" t="n">
        <v>710400</v>
      </c>
      <c r="DC346" s="255" t="n">
        <v>0</v>
      </c>
      <c r="DD346" s="255" t="n">
        <v>510000</v>
      </c>
      <c r="DE346" s="255" t="n">
        <v>0</v>
      </c>
      <c r="DF346" s="255" t="n">
        <v>0</v>
      </c>
      <c r="DG346" s="255" t="n">
        <v>0</v>
      </c>
      <c r="DH346" s="255" t="n">
        <v>510000</v>
      </c>
      <c r="DI346" s="256" t="n">
        <v>20600534298</v>
      </c>
      <c r="DJ346" s="257" t="inlineStr">
        <is>
          <t>ASOCIACION CULTIAGRO EXPORT LA JOYA NUEVA GENERACION</t>
        </is>
      </c>
      <c r="DK346" s="257" t="inlineStr">
        <is>
          <t>01 Asociación</t>
        </is>
      </c>
      <c r="DL346" s="258" t="n"/>
      <c r="DM346" s="258" t="n"/>
      <c r="DN346" s="258" t="n"/>
      <c r="DO346" s="258" t="n"/>
      <c r="DP346" s="258" t="n"/>
      <c r="DQ346" s="258" t="n"/>
      <c r="DR346" s="258" t="n"/>
      <c r="DS346" s="258" t="n"/>
      <c r="DT346" s="258" t="n"/>
      <c r="DU346" s="258" t="n"/>
      <c r="DV346" s="258" t="n"/>
      <c r="DW346" s="258" t="n"/>
      <c r="DX346" s="258" t="n"/>
      <c r="DY346" s="258" t="n"/>
      <c r="DZ346" s="258" t="n"/>
      <c r="EA346" s="258" t="n"/>
      <c r="EB346" s="258" t="n"/>
      <c r="EC346" s="258" t="n"/>
      <c r="ED346" s="258" t="n"/>
      <c r="EE346" s="258" t="n"/>
    </row>
    <row r="347" hidden="1" ht="47.25" customHeight="1">
      <c r="A347" s="240" t="inlineStr">
        <is>
          <t>ASOCIACIÓN DE AGRICULTORES EXPORTADORES MAJES CON FUTURO</t>
        </is>
      </c>
      <c r="B347" s="240" t="inlineStr">
        <is>
          <t>PALTA</t>
        </is>
      </c>
      <c r="C347" s="240" t="inlineStr">
        <is>
          <t>PALTA</t>
        </is>
      </c>
      <c r="D347" s="240" t="inlineStr">
        <is>
          <t>AREQUIPA</t>
        </is>
      </c>
      <c r="E347" s="240" t="inlineStr">
        <is>
          <t>040520</t>
        </is>
      </c>
      <c r="F347" s="240" t="inlineStr">
        <is>
          <t>AREQUIPA</t>
        </is>
      </c>
      <c r="G347" s="240" t="inlineStr">
        <is>
          <t>CAYLLOMA</t>
        </is>
      </c>
      <c r="H347" s="240" t="inlineStr">
        <is>
          <t>MAJES</t>
        </is>
      </c>
      <c r="I347" s="241" t="n"/>
      <c r="J347" s="241" t="n"/>
      <c r="K347" s="241" t="n"/>
      <c r="L347" s="241" t="n"/>
      <c r="M347" s="241" t="n"/>
      <c r="N347" s="241" t="n">
        <v>1</v>
      </c>
      <c r="O347" s="241" t="n">
        <v>1</v>
      </c>
      <c r="P347" s="241" t="n">
        <v>1</v>
      </c>
      <c r="Q347" s="241" t="inlineStr">
        <is>
          <t>PAC</t>
        </is>
      </c>
      <c r="R347" s="242">
        <f>IF(I347=1,I$2,"")&amp;IF(J347=1,IF(I347=1,"-","")&amp;J$2,"")&amp;IF(K347=1,IF(OR(J347=1,I347=1),"-","")&amp;K$2,"")&amp;IF(L347=1,IF(OR(K347=1,J347=1,I347=1),"-","")&amp;L$2,"")&amp;IF(M347=1,IF(OR(L347=1,K347=1,J347=1,I347=1),"-","")&amp;M$2,"")&amp;IF(N347=1,IF(OR(M347=1,L347=1,K347=1,J347=1,I347=1),"-","")&amp;N$2,"")&amp;IF(O347=1,IF(OR(N347=1,M347=1,L347=1,K347=1,J347=1,I347=1),"-","")&amp;O$2,"")&amp;IF(P347=1,IF(I347=1," - ",IF(J347=1," - ",IF(K347=1," - ",IF(L347=1," - ",IF(M347=1," - ",IF(N347=1," - ",IF(O347=1," - ","")))))))&amp;P$2,"")</f>
        <v/>
      </c>
      <c r="S347" s="243">
        <f>SUM('b2'!$I347:$P347)</f>
        <v/>
      </c>
      <c r="T347" s="243">
        <f>IF(OR('b2'!$J347=1,'b2'!$K347=1,'b2'!$L347=1,'b2'!$M347=1,'b2'!$N347=1,'b2'!$O347=1,'b2'!$P347=1),"SI","NO")</f>
        <v/>
      </c>
      <c r="U347" s="243">
        <f>IF(OR('b2'!$K347=1,'b2'!$L347=1,'b2'!$M347=1,'b2'!$N347=1,'b2'!$O347=1,'b2'!$P347=1),"SI","NO")</f>
        <v/>
      </c>
      <c r="V347" s="244" t="n">
        <v>0</v>
      </c>
      <c r="W347" s="245" t="n">
        <v>0</v>
      </c>
      <c r="X347" s="245" t="n">
        <v>0</v>
      </c>
      <c r="Y347" s="244" t="n">
        <v>0</v>
      </c>
      <c r="Z347" s="245" t="n">
        <v>0</v>
      </c>
      <c r="AA347" s="245" t="n">
        <v>0</v>
      </c>
      <c r="AB347" s="244" t="n">
        <v>0</v>
      </c>
      <c r="AC347" s="245" t="n">
        <v>0</v>
      </c>
      <c r="AD347" s="245" t="n">
        <v>0</v>
      </c>
      <c r="AE347" s="244" t="n">
        <v>0</v>
      </c>
      <c r="AF347" s="245" t="n">
        <v>0</v>
      </c>
      <c r="AG347" s="245" t="n">
        <v>0</v>
      </c>
      <c r="AH347" s="244" t="n">
        <v>0</v>
      </c>
      <c r="AI347" s="245" t="n">
        <v>35</v>
      </c>
      <c r="AJ347" s="245" t="n">
        <v>5</v>
      </c>
      <c r="AK347" s="244" t="n">
        <v>40</v>
      </c>
      <c r="AL347" s="245" t="n">
        <v>28</v>
      </c>
      <c r="AM347" s="245" t="n">
        <v>17</v>
      </c>
      <c r="AN347" s="244" t="n">
        <v>45</v>
      </c>
      <c r="AO347" s="245" t="n">
        <v>28</v>
      </c>
      <c r="AP347" s="245" t="n">
        <v>17</v>
      </c>
      <c r="AQ347" s="244" t="n">
        <v>45</v>
      </c>
      <c r="AR347" s="244">
        <f>IF('b2'!$AQ347&gt;0,'b2'!$AQ347,IF('b2'!$AN347&gt;0,'b2'!$AN347,IF('b2'!$AK347&gt;0,'b2'!$AK347,IF('b2'!$AH347&gt;0,'b2'!$AH347,IF('b2'!$AE347&gt;0,'b2'!$AE347,IF('b2'!$AB347&gt;0,'b2'!$AB347,IF('b2'!$Y347&gt;0,'b2'!$Y347,IF('b2'!$V347&gt;0,'b2'!$V347," ---"))))))))</f>
        <v/>
      </c>
      <c r="AS347" s="246" t="n">
        <v>0</v>
      </c>
      <c r="AT347" s="246" t="n">
        <v>0</v>
      </c>
      <c r="AU347" s="246" t="n">
        <v>0</v>
      </c>
      <c r="AV347" s="246" t="n">
        <v>0</v>
      </c>
      <c r="AW347" s="246" t="n">
        <v>0</v>
      </c>
      <c r="AX347" s="246" t="n">
        <v>0</v>
      </c>
      <c r="AY347" s="246" t="n">
        <v>36</v>
      </c>
      <c r="AZ347" s="246" t="n">
        <v>2</v>
      </c>
      <c r="BA347" s="246" t="n">
        <v>48</v>
      </c>
      <c r="BB347" s="246" t="n">
        <v>3</v>
      </c>
      <c r="BC347" s="246" t="n">
        <v>42</v>
      </c>
      <c r="BD347" s="246" t="n">
        <v>2</v>
      </c>
      <c r="BE347" s="247" t="n">
        <v>0</v>
      </c>
      <c r="BF347" s="252" t="n">
        <v>0</v>
      </c>
      <c r="BG347" s="252" t="n">
        <v>0</v>
      </c>
      <c r="BH347" s="247" t="n">
        <v>0</v>
      </c>
      <c r="BI347" s="250" t="inlineStr">
        <is>
          <t>#REF!</t>
        </is>
      </c>
      <c r="BJ347" s="251" t="inlineStr">
        <is>
          <t>#REF!</t>
        </is>
      </c>
      <c r="BK347" s="252" t="n">
        <v>0</v>
      </c>
      <c r="BL347" s="252" t="n">
        <v>0</v>
      </c>
      <c r="BM347" s="247" t="n">
        <v>0</v>
      </c>
      <c r="BN347" s="250" t="inlineStr">
        <is>
          <t>#REF!</t>
        </is>
      </c>
      <c r="BO347" s="251" t="inlineStr">
        <is>
          <t>#REF!</t>
        </is>
      </c>
      <c r="BP347" s="248" t="n">
        <v>0</v>
      </c>
      <c r="BQ347" s="248" t="n">
        <v>0</v>
      </c>
      <c r="BR347" s="249" t="n">
        <v>0</v>
      </c>
      <c r="BS347" s="250" t="inlineStr">
        <is>
          <t>#REF!</t>
        </is>
      </c>
      <c r="BT347" s="251">
        <f>'[2]DATA CONSOLIDADA 2018-2025 '!$BR349-'b2'!$BO347</f>
        <v/>
      </c>
      <c r="BU347" s="252" t="n">
        <v>0</v>
      </c>
      <c r="BV347" s="248" t="n">
        <v>0</v>
      </c>
      <c r="BW347" s="249" t="n">
        <v>0</v>
      </c>
      <c r="BX347" s="250" t="inlineStr">
        <is>
          <t>#REF!</t>
        </is>
      </c>
      <c r="BY347" s="251" t="inlineStr">
        <is>
          <t>#REF!</t>
        </is>
      </c>
      <c r="BZ347" s="248" t="n">
        <v>423000</v>
      </c>
      <c r="CA347" s="248" t="n">
        <v>0</v>
      </c>
      <c r="CB347" s="249" t="n">
        <v>423000</v>
      </c>
      <c r="CC347" s="250" t="inlineStr">
        <is>
          <t>#REF!</t>
        </is>
      </c>
      <c r="CD347" s="251">
        <f>'[2]DATA CONSOLIDADA 2018-2025 '!$CB349-'b2'!$BW347</f>
        <v/>
      </c>
      <c r="CE347" s="253" t="n">
        <v>960000</v>
      </c>
      <c r="CF347" s="253" t="n">
        <v>0</v>
      </c>
      <c r="CG347" s="254" t="n">
        <v>960000</v>
      </c>
      <c r="CH347" s="250" t="inlineStr">
        <is>
          <t>#REF!</t>
        </is>
      </c>
      <c r="CI347" s="251">
        <f>'[2]DATA CONSOLIDADA 2018-2025 '!$CG349-'b2'!$CB347</f>
        <v/>
      </c>
      <c r="CJ347" s="247" t="inlineStr">
        <is>
          <t>#REF!</t>
        </is>
      </c>
      <c r="CK347" s="247" t="n">
        <v>800000</v>
      </c>
      <c r="CL347" s="247" t="n">
        <v>0</v>
      </c>
      <c r="CM347" s="247" t="n">
        <v>800000</v>
      </c>
      <c r="CN347" s="247" t="inlineStr">
        <is>
          <t>#REF!</t>
        </is>
      </c>
      <c r="CO347" s="251">
        <f>'[2]DATA CONSOLIDADA 2018-2025 '!$CM349-'b2'!$CG347</f>
        <v/>
      </c>
      <c r="CP347" s="253" t="n">
        <v>0</v>
      </c>
      <c r="CQ347" s="253" t="n">
        <v>423000</v>
      </c>
      <c r="CR347" s="253" t="n">
        <v>0</v>
      </c>
      <c r="CS347" s="253" t="n">
        <v>0</v>
      </c>
      <c r="CT347" s="253" t="n">
        <v>0</v>
      </c>
      <c r="CU347" s="253" t="n">
        <v>0</v>
      </c>
      <c r="CV347" s="247" t="n">
        <v>423000</v>
      </c>
      <c r="CW347" s="247" t="n">
        <v>0</v>
      </c>
      <c r="CX347" s="247" t="n">
        <v>960000</v>
      </c>
      <c r="CY347" s="247" t="n">
        <v>0</v>
      </c>
      <c r="CZ347" s="247" t="n">
        <v>0</v>
      </c>
      <c r="DA347" s="247" t="n">
        <v>0</v>
      </c>
      <c r="DB347" s="247" t="n">
        <v>960000</v>
      </c>
      <c r="DC347" s="255" t="n">
        <v>0</v>
      </c>
      <c r="DD347" s="255" t="n">
        <v>800000</v>
      </c>
      <c r="DE347" s="255" t="n">
        <v>0</v>
      </c>
      <c r="DF347" s="255" t="n">
        <v>0</v>
      </c>
      <c r="DG347" s="255" t="n">
        <v>0</v>
      </c>
      <c r="DH347" s="255" t="n">
        <v>800000</v>
      </c>
      <c r="DI347" s="256" t="n">
        <v>20606257172</v>
      </c>
      <c r="DJ347" s="257" t="inlineStr">
        <is>
          <t>ASOCIACIÓN DE AGRICULTORES EXPORTADORES MAJES CON FUTURO</t>
        </is>
      </c>
      <c r="DK347" s="257" t="inlineStr">
        <is>
          <t>01 Asociación</t>
        </is>
      </c>
      <c r="DL347" s="258" t="n"/>
      <c r="DM347" s="258" t="n"/>
      <c r="DN347" s="258" t="n"/>
      <c r="DO347" s="258" t="n"/>
      <c r="DP347" s="258" t="n"/>
      <c r="DQ347" s="258" t="n"/>
      <c r="DR347" s="258" t="n"/>
      <c r="DS347" s="258" t="n"/>
      <c r="DT347" s="258" t="n"/>
      <c r="DU347" s="258" t="n"/>
      <c r="DV347" s="258" t="n"/>
      <c r="DW347" s="258" t="n"/>
      <c r="DX347" s="258" t="n"/>
      <c r="DY347" s="258" t="n"/>
      <c r="DZ347" s="258" t="n"/>
      <c r="EA347" s="258" t="n"/>
      <c r="EB347" s="258" t="n"/>
      <c r="EC347" s="258" t="n"/>
      <c r="ED347" s="258" t="n"/>
      <c r="EE347" s="258" t="n"/>
    </row>
    <row r="348" hidden="1" ht="47.25" customHeight="1">
      <c r="A348" s="240" t="inlineStr">
        <is>
          <t>ASOCIACION NUEVO AMANECER DEL CASERIO DE PURUAY BAJO</t>
        </is>
      </c>
      <c r="B348" s="240" t="inlineStr">
        <is>
          <t>CUY</t>
        </is>
      </c>
      <c r="C348" s="240" t="inlineStr">
        <is>
          <t>CUY</t>
        </is>
      </c>
      <c r="D348" s="240" t="inlineStr">
        <is>
          <t>CAJAMARCA</t>
        </is>
      </c>
      <c r="E348" s="240" t="inlineStr">
        <is>
          <t>060101</t>
        </is>
      </c>
      <c r="F348" s="240" t="inlineStr">
        <is>
          <t>CAJAMARCA</t>
        </is>
      </c>
      <c r="G348" s="240" t="inlineStr">
        <is>
          <t>CAJAMARCA</t>
        </is>
      </c>
      <c r="H348" s="240" t="inlineStr">
        <is>
          <t>CAJAMARCA</t>
        </is>
      </c>
      <c r="I348" s="241" t="n"/>
      <c r="J348" s="241" t="n"/>
      <c r="K348" s="241" t="n"/>
      <c r="L348" s="241" t="n"/>
      <c r="M348" s="241" t="n"/>
      <c r="N348" s="241" t="n">
        <v>1</v>
      </c>
      <c r="O348" s="241" t="n"/>
      <c r="P348" s="241" t="n"/>
      <c r="Q348" s="241" t="inlineStr">
        <is>
          <t>PAC</t>
        </is>
      </c>
      <c r="R348" s="242">
        <f>IF(I348=1,I$2,"")&amp;IF(J348=1,IF(I348=1,"-","")&amp;J$2,"")&amp;IF(K348=1,IF(OR(J348=1,I348=1),"-","")&amp;K$2,"")&amp;IF(L348=1,IF(OR(K348=1,J348=1,I348=1),"-","")&amp;L$2,"")&amp;IF(M348=1,IF(OR(L348=1,K348=1,J348=1,I348=1),"-","")&amp;M$2,"")&amp;IF(N348=1,IF(OR(M348=1,L348=1,K348=1,J348=1,I348=1),"-","")&amp;N$2,"")&amp;IF(O348=1,IF(OR(N348=1,M348=1,L348=1,K348=1,J348=1,I348=1),"-","")&amp;O$2,"")&amp;IF(P348=1,IF(I348=1," - ",IF(J348=1," - ",IF(K348=1," - ",IF(L348=1," - ",IF(M348=1," - ",IF(N348=1," - ",IF(O348=1," - ","")))))))&amp;P$2,"")</f>
        <v/>
      </c>
      <c r="S348" s="243">
        <f>SUM('b2'!$I348:$P348)</f>
        <v/>
      </c>
      <c r="T348" s="243">
        <f>IF(OR('b2'!$J348=1,'b2'!$K348=1,'b2'!$L348=1,'b2'!$M348=1,'b2'!$N348=1,'b2'!$O348=1,'b2'!$P348=1),"SI","NO")</f>
        <v/>
      </c>
      <c r="U348" s="243">
        <f>IF(OR('b2'!$K348=1,'b2'!$L348=1,'b2'!$M348=1,'b2'!$N348=1,'b2'!$O348=1,'b2'!$P348=1),"SI","NO")</f>
        <v/>
      </c>
      <c r="V348" s="244" t="n">
        <v>0</v>
      </c>
      <c r="W348" s="245" t="n">
        <v>0</v>
      </c>
      <c r="X348" s="245" t="n">
        <v>0</v>
      </c>
      <c r="Y348" s="244" t="n">
        <v>0</v>
      </c>
      <c r="Z348" s="245" t="n">
        <v>0</v>
      </c>
      <c r="AA348" s="245" t="n">
        <v>0</v>
      </c>
      <c r="AB348" s="244" t="n">
        <v>0</v>
      </c>
      <c r="AC348" s="245" t="n">
        <v>0</v>
      </c>
      <c r="AD348" s="245" t="n">
        <v>0</v>
      </c>
      <c r="AE348" s="244" t="n">
        <v>0</v>
      </c>
      <c r="AF348" s="245" t="n">
        <v>0</v>
      </c>
      <c r="AG348" s="245" t="n">
        <v>0</v>
      </c>
      <c r="AH348" s="244" t="n">
        <v>0</v>
      </c>
      <c r="AI348" s="245" t="n">
        <v>13</v>
      </c>
      <c r="AJ348" s="245" t="n">
        <v>19</v>
      </c>
      <c r="AK348" s="244" t="n">
        <v>32</v>
      </c>
      <c r="AL348" s="245" t="n">
        <v>0</v>
      </c>
      <c r="AM348" s="245" t="n">
        <v>0</v>
      </c>
      <c r="AN348" s="244" t="n">
        <v>0</v>
      </c>
      <c r="AO348" s="245" t="n">
        <v>0</v>
      </c>
      <c r="AP348" s="245" t="n">
        <v>0</v>
      </c>
      <c r="AQ348" s="244" t="n">
        <v>0</v>
      </c>
      <c r="AR348" s="244">
        <f>IF('b2'!$AQ348&gt;0,'b2'!$AQ348,IF('b2'!$AN348&gt;0,'b2'!$AN348,IF('b2'!$AK348&gt;0,'b2'!$AK348,IF('b2'!$AH348&gt;0,'b2'!$AH348,IF('b2'!$AE348&gt;0,'b2'!$AE348,IF('b2'!$AB348&gt;0,'b2'!$AB348,IF('b2'!$Y348&gt;0,'b2'!$Y348,IF('b2'!$V348&gt;0,'b2'!$V348," ---"))))))))</f>
        <v/>
      </c>
      <c r="AS348" s="246" t="n">
        <v>0</v>
      </c>
      <c r="AT348" s="246" t="n">
        <v>0</v>
      </c>
      <c r="AU348" s="246" t="n">
        <v>0</v>
      </c>
      <c r="AV348" s="246" t="n">
        <v>0</v>
      </c>
      <c r="AW348" s="246" t="n">
        <v>0</v>
      </c>
      <c r="AX348" s="246" t="n">
        <v>0</v>
      </c>
      <c r="AY348" s="246" t="n">
        <v>12</v>
      </c>
      <c r="AZ348" s="246" t="n">
        <v>5</v>
      </c>
      <c r="BA348" s="246" t="n">
        <v>0</v>
      </c>
      <c r="BB348" s="246" t="n">
        <v>0</v>
      </c>
      <c r="BC348" s="246" t="n">
        <v>0</v>
      </c>
      <c r="BD348" s="246" t="n">
        <v>0</v>
      </c>
      <c r="BE348" s="247" t="n">
        <v>0</v>
      </c>
      <c r="BF348" s="252" t="n">
        <v>0</v>
      </c>
      <c r="BG348" s="252" t="n">
        <v>0</v>
      </c>
      <c r="BH348" s="247" t="n">
        <v>0</v>
      </c>
      <c r="BI348" s="250" t="inlineStr">
        <is>
          <t>#REF!</t>
        </is>
      </c>
      <c r="BJ348" s="251" t="inlineStr">
        <is>
          <t>#REF!</t>
        </is>
      </c>
      <c r="BK348" s="252" t="n">
        <v>0</v>
      </c>
      <c r="BL348" s="252" t="n">
        <v>0</v>
      </c>
      <c r="BM348" s="247" t="n">
        <v>0</v>
      </c>
      <c r="BN348" s="250" t="inlineStr">
        <is>
          <t>#REF!</t>
        </is>
      </c>
      <c r="BO348" s="251" t="inlineStr">
        <is>
          <t>#REF!</t>
        </is>
      </c>
      <c r="BP348" s="248" t="n">
        <v>0</v>
      </c>
      <c r="BQ348" s="248" t="n">
        <v>0</v>
      </c>
      <c r="BR348" s="249" t="n">
        <v>0</v>
      </c>
      <c r="BS348" s="250" t="inlineStr">
        <is>
          <t>#REF!</t>
        </is>
      </c>
      <c r="BT348" s="251">
        <f>'[2]DATA CONSOLIDADA 2018-2025 '!$BR423-'b2'!$BO348</f>
        <v/>
      </c>
      <c r="BU348" s="252" t="n">
        <v>0</v>
      </c>
      <c r="BV348" s="248" t="n">
        <v>0</v>
      </c>
      <c r="BW348" s="249" t="n">
        <v>0</v>
      </c>
      <c r="BX348" s="250" t="inlineStr">
        <is>
          <t>#REF!</t>
        </is>
      </c>
      <c r="BY348" s="251" t="inlineStr">
        <is>
          <t>#REF!</t>
        </is>
      </c>
      <c r="BZ348" s="248" t="n">
        <v>31775</v>
      </c>
      <c r="CA348" s="248" t="n">
        <v>0</v>
      </c>
      <c r="CB348" s="249" t="n">
        <v>31775</v>
      </c>
      <c r="CC348" s="250" t="inlineStr">
        <is>
          <t>#REF!</t>
        </is>
      </c>
      <c r="CD348" s="251">
        <f>'[2]DATA CONSOLIDADA 2018-2025 '!$CB423-'b2'!$BW348</f>
        <v/>
      </c>
      <c r="CE348" s="253" t="n">
        <v>0</v>
      </c>
      <c r="CF348" s="253" t="n">
        <v>0</v>
      </c>
      <c r="CG348" s="254" t="n">
        <v>0</v>
      </c>
      <c r="CH348" s="250" t="inlineStr">
        <is>
          <t>#REF!</t>
        </is>
      </c>
      <c r="CI348" s="251">
        <f>'[2]DATA CONSOLIDADA 2018-2025 '!$CG423-'b2'!$CB348</f>
        <v/>
      </c>
      <c r="CJ348" s="247">
        <f>'[2]DATA CONSOLIDADA 2018-2025 '!$BE423+'[2]DATA CONSOLIDADA 2018-2025 '!$BH423+'[2]DATA CONSOLIDADA 2018-2025 '!$BM423+'[2]DATA CONSOLIDADA 2018-2025 '!$BR423+'[2]DATA CONSOLIDADA 2018-2025 '!$BW423+'[2]DATA CONSOLIDADA 2018-2025 '!$CB423+'[2]DATA CONSOLIDADA 2018-2025 '!$CG423</f>
        <v/>
      </c>
      <c r="CK348" s="247" t="n">
        <v>0</v>
      </c>
      <c r="CL348" s="247" t="n">
        <v>0</v>
      </c>
      <c r="CM348" s="247" t="n">
        <v>0</v>
      </c>
      <c r="CN348" s="247" t="inlineStr">
        <is>
          <t>#REF!</t>
        </is>
      </c>
      <c r="CO348" s="251">
        <f>'[2]DATA CONSOLIDADA 2018-2025 '!$CM350-'b2'!$CG348</f>
        <v/>
      </c>
      <c r="CP348" s="253" t="n">
        <v>2260</v>
      </c>
      <c r="CQ348" s="253" t="n">
        <v>29515</v>
      </c>
      <c r="CR348" s="253" t="n">
        <v>0</v>
      </c>
      <c r="CS348" s="253" t="n">
        <v>0</v>
      </c>
      <c r="CT348" s="253" t="n">
        <v>0</v>
      </c>
      <c r="CU348" s="253" t="n">
        <v>0</v>
      </c>
      <c r="CV348" s="247" t="n">
        <v>31775</v>
      </c>
      <c r="CW348" s="247" t="n">
        <v>0</v>
      </c>
      <c r="CX348" s="247" t="n">
        <v>0</v>
      </c>
      <c r="CY348" s="247" t="n">
        <v>0</v>
      </c>
      <c r="CZ348" s="247" t="n">
        <v>0</v>
      </c>
      <c r="DA348" s="247" t="n">
        <v>0</v>
      </c>
      <c r="DB348" s="247" t="n">
        <v>0</v>
      </c>
      <c r="DC348" s="255" t="n">
        <v>0</v>
      </c>
      <c r="DD348" s="255" t="n">
        <v>0</v>
      </c>
      <c r="DE348" s="255" t="n">
        <v>0</v>
      </c>
      <c r="DF348" s="255" t="n">
        <v>0</v>
      </c>
      <c r="DG348" s="255" t="n">
        <v>0</v>
      </c>
      <c r="DH348" s="255" t="n">
        <v>0</v>
      </c>
      <c r="DI348" s="256" t="n">
        <v>20607144347</v>
      </c>
      <c r="DJ348" s="257" t="inlineStr">
        <is>
          <t>ASOCIACION NUEVO AMANECER CASERIO PURUAY BAJO</t>
        </is>
      </c>
      <c r="DK348" s="257" t="inlineStr">
        <is>
          <t>01 Asociación</t>
        </is>
      </c>
      <c r="DL348" s="258" t="n"/>
      <c r="DM348" s="258" t="n"/>
      <c r="DN348" s="258" t="n"/>
      <c r="DO348" s="258" t="n"/>
      <c r="DP348" s="258" t="n"/>
      <c r="DQ348" s="258" t="n"/>
      <c r="DR348" s="258" t="n"/>
      <c r="DS348" s="258" t="n"/>
      <c r="DT348" s="258" t="n"/>
      <c r="DU348" s="258" t="n"/>
      <c r="DV348" s="258" t="n"/>
      <c r="DW348" s="258" t="n"/>
      <c r="DX348" s="258" t="n"/>
      <c r="DY348" s="258" t="n"/>
      <c r="DZ348" s="258" t="n"/>
      <c r="EA348" s="258" t="n"/>
      <c r="EB348" s="258" t="n"/>
      <c r="EC348" s="258" t="n"/>
      <c r="ED348" s="258" t="n"/>
      <c r="EE348" s="258" t="n"/>
    </row>
    <row r="349" hidden="1" ht="47.25" customHeight="1">
      <c r="A349" s="240" t="inlineStr">
        <is>
          <t>ASOCIACION DE PRODUCTORES AGROPECUARIOS LOS EMPRENDEDORES DEL NORTE</t>
        </is>
      </c>
      <c r="B349" s="240" t="inlineStr">
        <is>
          <t>DERIVADOS LACTEOS</t>
        </is>
      </c>
      <c r="C349" s="240" t="inlineStr">
        <is>
          <t>DERIVADOS LACTEOS</t>
        </is>
      </c>
      <c r="D349" s="240" t="inlineStr">
        <is>
          <t>CAJAMARCA</t>
        </is>
      </c>
      <c r="E349" s="240" t="inlineStr">
        <is>
          <t>060601</t>
        </is>
      </c>
      <c r="F349" s="240" t="inlineStr">
        <is>
          <t>CAJAMARCA</t>
        </is>
      </c>
      <c r="G349" s="240" t="inlineStr">
        <is>
          <t>CUTERVO</t>
        </is>
      </c>
      <c r="H349" s="240" t="inlineStr">
        <is>
          <t>CUTERVO</t>
        </is>
      </c>
      <c r="I349" s="241" t="n"/>
      <c r="J349" s="241" t="n"/>
      <c r="K349" s="241" t="n"/>
      <c r="L349" s="241" t="n"/>
      <c r="M349" s="241" t="n"/>
      <c r="N349" s="241" t="n">
        <v>1</v>
      </c>
      <c r="O349" s="241" t="n">
        <v>1</v>
      </c>
      <c r="P349" s="241" t="n"/>
      <c r="Q349" s="241" t="inlineStr">
        <is>
          <t>PAC</t>
        </is>
      </c>
      <c r="R349" s="242">
        <f>IF(I349=1,I$2,"")&amp;IF(J349=1,IF(I349=1,"-","")&amp;J$2,"")&amp;IF(K349=1,IF(OR(J349=1,I349=1),"-","")&amp;K$2,"")&amp;IF(L349=1,IF(OR(K349=1,J349=1,I349=1),"-","")&amp;L$2,"")&amp;IF(M349=1,IF(OR(L349=1,K349=1,J349=1,I349=1),"-","")&amp;M$2,"")&amp;IF(N349=1,IF(OR(M349=1,L349=1,K349=1,J349=1,I349=1),"-","")&amp;N$2,"")&amp;IF(O349=1,IF(OR(N349=1,M349=1,L349=1,K349=1,J349=1,I349=1),"-","")&amp;O$2,"")&amp;IF(P349=1,IF(I349=1," - ",IF(J349=1," - ",IF(K349=1," - ",IF(L349=1," - ",IF(M349=1," - ",IF(N349=1," - ",IF(O349=1," - ","")))))))&amp;P$2,"")</f>
        <v/>
      </c>
      <c r="S349" s="243">
        <f>SUM('b2'!$I349:$P349)</f>
        <v/>
      </c>
      <c r="T349" s="243">
        <f>IF(OR('b2'!$J349=1,'b2'!$K349=1,'b2'!$L349=1,'b2'!$M349=1,'b2'!$N349=1,'b2'!$O349=1,'b2'!$P349=1),"SI","NO")</f>
        <v/>
      </c>
      <c r="U349" s="243">
        <f>IF(OR('b2'!$K349=1,'b2'!$L349=1,'b2'!$M349=1,'b2'!$N349=1,'b2'!$O349=1,'b2'!$P349=1),"SI","NO")</f>
        <v/>
      </c>
      <c r="V349" s="244" t="n">
        <v>0</v>
      </c>
      <c r="W349" s="245" t="n">
        <v>0</v>
      </c>
      <c r="X349" s="245" t="n">
        <v>0</v>
      </c>
      <c r="Y349" s="244" t="n">
        <v>0</v>
      </c>
      <c r="Z349" s="245" t="n">
        <v>0</v>
      </c>
      <c r="AA349" s="245" t="n">
        <v>0</v>
      </c>
      <c r="AB349" s="244" t="n">
        <v>0</v>
      </c>
      <c r="AC349" s="245" t="n">
        <v>0</v>
      </c>
      <c r="AD349" s="245" t="n">
        <v>0</v>
      </c>
      <c r="AE349" s="244" t="n">
        <v>0</v>
      </c>
      <c r="AF349" s="245" t="n">
        <v>0</v>
      </c>
      <c r="AG349" s="245" t="n">
        <v>0</v>
      </c>
      <c r="AH349" s="244" t="n">
        <v>0</v>
      </c>
      <c r="AI349" s="245" t="n">
        <v>6</v>
      </c>
      <c r="AJ349" s="245" t="n">
        <v>9</v>
      </c>
      <c r="AK349" s="244" t="n">
        <v>15</v>
      </c>
      <c r="AL349" s="245" t="n">
        <v>8</v>
      </c>
      <c r="AM349" s="245" t="n">
        <v>7</v>
      </c>
      <c r="AN349" s="244" t="n">
        <v>15</v>
      </c>
      <c r="AO349" s="245" t="n">
        <v>0</v>
      </c>
      <c r="AP349" s="245" t="n">
        <v>0</v>
      </c>
      <c r="AQ349" s="244" t="n">
        <v>0</v>
      </c>
      <c r="AR349" s="244">
        <f>IF('b2'!$AQ349&gt;0,'b2'!$AQ349,IF('b2'!$AN349&gt;0,'b2'!$AN349,IF('b2'!$AK349&gt;0,'b2'!$AK349,IF('b2'!$AH349&gt;0,'b2'!$AH349,IF('b2'!$AE349&gt;0,'b2'!$AE349,IF('b2'!$AB349&gt;0,'b2'!$AB349,IF('b2'!$Y349&gt;0,'b2'!$Y349,IF('b2'!$V349&gt;0,'b2'!$V349," ---"))))))))</f>
        <v/>
      </c>
      <c r="AS349" s="246" t="n">
        <v>0</v>
      </c>
      <c r="AT349" s="246" t="n">
        <v>0</v>
      </c>
      <c r="AU349" s="246" t="n">
        <v>0</v>
      </c>
      <c r="AV349" s="246" t="n">
        <v>0</v>
      </c>
      <c r="AW349" s="246" t="n">
        <v>0</v>
      </c>
      <c r="AX349" s="246" t="n">
        <v>0</v>
      </c>
      <c r="AY349" s="246" t="n">
        <v>47</v>
      </c>
      <c r="AZ349" s="246" t="n">
        <v>5</v>
      </c>
      <c r="BA349" s="246" t="n">
        <v>30</v>
      </c>
      <c r="BB349" s="246" t="n">
        <v>5</v>
      </c>
      <c r="BC349" s="246" t="n">
        <v>0</v>
      </c>
      <c r="BD349" s="246" t="n">
        <v>0</v>
      </c>
      <c r="BE349" s="247" t="n">
        <v>0</v>
      </c>
      <c r="BF349" s="252" t="n">
        <v>0</v>
      </c>
      <c r="BG349" s="252" t="n">
        <v>0</v>
      </c>
      <c r="BH349" s="247" t="n">
        <v>0</v>
      </c>
      <c r="BI349" s="250" t="inlineStr">
        <is>
          <t>#REF!</t>
        </is>
      </c>
      <c r="BJ349" s="251" t="inlineStr">
        <is>
          <t>#REF!</t>
        </is>
      </c>
      <c r="BK349" s="252" t="n">
        <v>0</v>
      </c>
      <c r="BL349" s="252" t="n">
        <v>0</v>
      </c>
      <c r="BM349" s="247" t="n">
        <v>0</v>
      </c>
      <c r="BN349" s="250" t="inlineStr">
        <is>
          <t>#REF!</t>
        </is>
      </c>
      <c r="BO349" s="251" t="inlineStr">
        <is>
          <t>#REF!</t>
        </is>
      </c>
      <c r="BP349" s="248" t="n">
        <v>0</v>
      </c>
      <c r="BQ349" s="248" t="n">
        <v>0</v>
      </c>
      <c r="BR349" s="249" t="n">
        <v>0</v>
      </c>
      <c r="BS349" s="250" t="inlineStr">
        <is>
          <t>#REF!</t>
        </is>
      </c>
      <c r="BT349" s="251">
        <f>'[2]DATA CONSOLIDADA 2018-2025 '!$BR351-'b2'!$BO349</f>
        <v/>
      </c>
      <c r="BU349" s="252" t="n">
        <v>0</v>
      </c>
      <c r="BV349" s="248" t="n">
        <v>0</v>
      </c>
      <c r="BW349" s="249" t="n">
        <v>0</v>
      </c>
      <c r="BX349" s="250" t="inlineStr">
        <is>
          <t>#REF!</t>
        </is>
      </c>
      <c r="BY349" s="251" t="inlineStr">
        <is>
          <t>#REF!</t>
        </is>
      </c>
      <c r="BZ349" s="248" t="n">
        <v>102162</v>
      </c>
      <c r="CA349" s="248" t="n">
        <v>0</v>
      </c>
      <c r="CB349" s="249" t="n">
        <v>102162</v>
      </c>
      <c r="CC349" s="250" t="inlineStr">
        <is>
          <t>#REF!</t>
        </is>
      </c>
      <c r="CD349" s="251">
        <f>'[2]DATA CONSOLIDADA 2018-2025 '!$CB351-'b2'!$BW349</f>
        <v/>
      </c>
      <c r="CE349" s="253" t="n">
        <v>91660</v>
      </c>
      <c r="CF349" s="253" t="n">
        <v>0</v>
      </c>
      <c r="CG349" s="254" t="n">
        <v>91660</v>
      </c>
      <c r="CH349" s="250" t="inlineStr">
        <is>
          <t>#REF!</t>
        </is>
      </c>
      <c r="CI349" s="251">
        <f>'[2]DATA CONSOLIDADA 2018-2025 '!$CG351-'b2'!$CB349</f>
        <v/>
      </c>
      <c r="CJ349" s="247">
        <f>'[2]DATA CONSOLIDADA 2018-2025 '!$BE351+'[2]DATA CONSOLIDADA 2018-2025 '!$BH351+'[2]DATA CONSOLIDADA 2018-2025 '!$BM351+'[2]DATA CONSOLIDADA 2018-2025 '!$BR351+'[2]DATA CONSOLIDADA 2018-2025 '!$BW351+'[2]DATA CONSOLIDADA 2018-2025 '!$CB351+'[2]DATA CONSOLIDADA 2018-2025 '!$CG351</f>
        <v/>
      </c>
      <c r="CK349" s="247" t="n">
        <v>0</v>
      </c>
      <c r="CL349" s="247" t="n">
        <v>0</v>
      </c>
      <c r="CM349" s="247" t="n">
        <v>0</v>
      </c>
      <c r="CN349" s="247" t="inlineStr">
        <is>
          <t>#REF!</t>
        </is>
      </c>
      <c r="CO349" s="251">
        <f>'[2]DATA CONSOLIDADA 2018-2025 '!$CM351-'b2'!$CG349</f>
        <v/>
      </c>
      <c r="CP349" s="253" t="n">
        <v>0</v>
      </c>
      <c r="CQ349" s="253" t="n">
        <v>102162.0026</v>
      </c>
      <c r="CR349" s="253" t="n">
        <v>0</v>
      </c>
      <c r="CS349" s="253" t="n">
        <v>0</v>
      </c>
      <c r="CT349" s="253" t="n">
        <v>0</v>
      </c>
      <c r="CU349" s="253" t="n">
        <v>0</v>
      </c>
      <c r="CV349" s="247" t="n">
        <v>102162.0026</v>
      </c>
      <c r="CW349" s="247" t="n">
        <v>0</v>
      </c>
      <c r="CX349" s="247" t="n">
        <v>91660</v>
      </c>
      <c r="CY349" s="247" t="n">
        <v>0</v>
      </c>
      <c r="CZ349" s="247" t="n">
        <v>0</v>
      </c>
      <c r="DA349" s="247" t="n">
        <v>0</v>
      </c>
      <c r="DB349" s="247" t="n">
        <v>91660</v>
      </c>
      <c r="DC349" s="255" t="n">
        <v>0</v>
      </c>
      <c r="DD349" s="255" t="n">
        <v>0</v>
      </c>
      <c r="DE349" s="255" t="n">
        <v>0</v>
      </c>
      <c r="DF349" s="255" t="n">
        <v>0</v>
      </c>
      <c r="DG349" s="255" t="n">
        <v>0</v>
      </c>
      <c r="DH349" s="255" t="n">
        <v>0</v>
      </c>
      <c r="DI349" s="256" t="n">
        <v>20601812151</v>
      </c>
      <c r="DJ349" s="257" t="inlineStr">
        <is>
          <t>"ASOCIACION DE PRODUCTORES AGROPECUARIOS LOS EMPRENDEDORES DEL NORTE"</t>
        </is>
      </c>
      <c r="DK349" s="257" t="inlineStr">
        <is>
          <t>01 Asociación</t>
        </is>
      </c>
      <c r="DL349" s="258" t="n"/>
      <c r="DM349" s="258" t="n"/>
      <c r="DN349" s="258" t="n"/>
      <c r="DO349" s="258" t="n"/>
      <c r="DP349" s="258" t="n"/>
      <c r="DQ349" s="258" t="n"/>
      <c r="DR349" s="258" t="n"/>
      <c r="DS349" s="258" t="n"/>
      <c r="DT349" s="258" t="n"/>
      <c r="DU349" s="258" t="n"/>
      <c r="DV349" s="258" t="n"/>
      <c r="DW349" s="258" t="n"/>
      <c r="DX349" s="258" t="n"/>
      <c r="DY349" s="258" t="n"/>
      <c r="DZ349" s="258" t="n"/>
      <c r="EA349" s="258" t="n"/>
      <c r="EB349" s="258" t="n"/>
      <c r="EC349" s="258" t="n"/>
      <c r="ED349" s="258" t="n"/>
      <c r="EE349" s="258" t="n"/>
    </row>
    <row r="350" hidden="1" ht="47.25" customHeight="1">
      <c r="A350" s="240" t="inlineStr">
        <is>
          <t>ASOCIACION DE PRODUCTORES AGROPECUARIOS E INDUSTRIALES DE APALIN - AGROAPA</t>
        </is>
      </c>
      <c r="B350" s="240" t="inlineStr">
        <is>
          <t>CUY</t>
        </is>
      </c>
      <c r="C350" s="240" t="inlineStr">
        <is>
          <t>CUY</t>
        </is>
      </c>
      <c r="D350" s="240" t="inlineStr">
        <is>
          <t>CAJAMARCA</t>
        </is>
      </c>
      <c r="E350" s="240" t="inlineStr">
        <is>
          <t>060108</t>
        </is>
      </c>
      <c r="F350" s="240" t="inlineStr">
        <is>
          <t>CAJAMARCA</t>
        </is>
      </c>
      <c r="G350" s="240" t="inlineStr">
        <is>
          <t>CAJAMARCA</t>
        </is>
      </c>
      <c r="H350" s="240" t="inlineStr">
        <is>
          <t>LOS BAÑOS DEL INCA</t>
        </is>
      </c>
      <c r="I350" s="241" t="n"/>
      <c r="J350" s="241" t="n"/>
      <c r="K350" s="241" t="n"/>
      <c r="L350" s="241" t="n"/>
      <c r="M350" s="241" t="n"/>
      <c r="N350" s="241" t="n">
        <v>1</v>
      </c>
      <c r="O350" s="241" t="n"/>
      <c r="P350" s="241" t="n"/>
      <c r="Q350" s="241" t="inlineStr">
        <is>
          <t>PAC</t>
        </is>
      </c>
      <c r="R350" s="242">
        <f>IF(I350=1,I$2,"")&amp;IF(J350=1,IF(I350=1,"-","")&amp;J$2,"")&amp;IF(K350=1,IF(OR(J350=1,I350=1),"-","")&amp;K$2,"")&amp;IF(L350=1,IF(OR(K350=1,J350=1,I350=1),"-","")&amp;L$2,"")&amp;IF(M350=1,IF(OR(L350=1,K350=1,J350=1,I350=1),"-","")&amp;M$2,"")&amp;IF(N350=1,IF(OR(M350=1,L350=1,K350=1,J350=1,I350=1),"-","")&amp;N$2,"")&amp;IF(O350=1,IF(OR(N350=1,M350=1,L350=1,K350=1,J350=1,I350=1),"-","")&amp;O$2,"")&amp;IF(P350=1,IF(I350=1," - ",IF(J350=1," - ",IF(K350=1," - ",IF(L350=1," - ",IF(M350=1," - ",IF(N350=1," - ",IF(O350=1," - ","")))))))&amp;P$2,"")</f>
        <v/>
      </c>
      <c r="S350" s="243">
        <f>SUM('b2'!$I350:$P350)</f>
        <v/>
      </c>
      <c r="T350" s="243">
        <f>IF(OR('b2'!$J350=1,'b2'!$K350=1,'b2'!$L350=1,'b2'!$M350=1,'b2'!$N350=1,'b2'!$O350=1,'b2'!$P350=1),"SI","NO")</f>
        <v/>
      </c>
      <c r="U350" s="243">
        <f>IF(OR('b2'!$K350=1,'b2'!$L350=1,'b2'!$M350=1,'b2'!$N350=1,'b2'!$O350=1,'b2'!$P350=1),"SI","NO")</f>
        <v/>
      </c>
      <c r="V350" s="244" t="n">
        <v>0</v>
      </c>
      <c r="W350" s="245" t="n">
        <v>0</v>
      </c>
      <c r="X350" s="245" t="n">
        <v>0</v>
      </c>
      <c r="Y350" s="244" t="n">
        <v>0</v>
      </c>
      <c r="Z350" s="245" t="n">
        <v>0</v>
      </c>
      <c r="AA350" s="245" t="n">
        <v>0</v>
      </c>
      <c r="AB350" s="244" t="n">
        <v>0</v>
      </c>
      <c r="AC350" s="245" t="n">
        <v>0</v>
      </c>
      <c r="AD350" s="245" t="n">
        <v>0</v>
      </c>
      <c r="AE350" s="244" t="n">
        <v>0</v>
      </c>
      <c r="AF350" s="245" t="n">
        <v>0</v>
      </c>
      <c r="AG350" s="245" t="n">
        <v>0</v>
      </c>
      <c r="AH350" s="244" t="n">
        <v>0</v>
      </c>
      <c r="AI350" s="245" t="n">
        <v>20</v>
      </c>
      <c r="AJ350" s="245" t="n">
        <v>17</v>
      </c>
      <c r="AK350" s="244" t="n">
        <v>37</v>
      </c>
      <c r="AL350" s="245" t="n">
        <v>0</v>
      </c>
      <c r="AM350" s="245" t="n">
        <v>0</v>
      </c>
      <c r="AN350" s="244" t="n">
        <v>0</v>
      </c>
      <c r="AO350" s="245" t="n">
        <v>0</v>
      </c>
      <c r="AP350" s="245" t="n">
        <v>0</v>
      </c>
      <c r="AQ350" s="244" t="n">
        <v>0</v>
      </c>
      <c r="AR350" s="244">
        <f>IF('b2'!$AQ350&gt;0,'b2'!$AQ350,IF('b2'!$AN350&gt;0,'b2'!$AN350,IF('b2'!$AK350&gt;0,'b2'!$AK350,IF('b2'!$AH350&gt;0,'b2'!$AH350,IF('b2'!$AE350&gt;0,'b2'!$AE350,IF('b2'!$AB350&gt;0,'b2'!$AB350,IF('b2'!$Y350&gt;0,'b2'!$Y350,IF('b2'!$V350&gt;0,'b2'!$V350," ---"))))))))</f>
        <v/>
      </c>
      <c r="AS350" s="246" t="n">
        <v>0</v>
      </c>
      <c r="AT350" s="246" t="n">
        <v>0</v>
      </c>
      <c r="AU350" s="246" t="n">
        <v>0</v>
      </c>
      <c r="AV350" s="246" t="n">
        <v>0</v>
      </c>
      <c r="AW350" s="246" t="n">
        <v>0</v>
      </c>
      <c r="AX350" s="246" t="n">
        <v>0</v>
      </c>
      <c r="AY350" s="246" t="n">
        <v>12</v>
      </c>
      <c r="AZ350" s="246" t="n">
        <v>5</v>
      </c>
      <c r="BA350" s="246" t="n">
        <v>0</v>
      </c>
      <c r="BB350" s="246" t="n">
        <v>0</v>
      </c>
      <c r="BC350" s="246" t="n">
        <v>0</v>
      </c>
      <c r="BD350" s="246" t="n">
        <v>0</v>
      </c>
      <c r="BE350" s="247" t="n">
        <v>0</v>
      </c>
      <c r="BF350" s="252" t="n">
        <v>0</v>
      </c>
      <c r="BG350" s="252" t="n">
        <v>0</v>
      </c>
      <c r="BH350" s="247" t="n">
        <v>0</v>
      </c>
      <c r="BI350" s="250" t="inlineStr">
        <is>
          <t>#REF!</t>
        </is>
      </c>
      <c r="BJ350" s="251" t="inlineStr">
        <is>
          <t>#REF!</t>
        </is>
      </c>
      <c r="BK350" s="252" t="n">
        <v>0</v>
      </c>
      <c r="BL350" s="252" t="n">
        <v>0</v>
      </c>
      <c r="BM350" s="247" t="n">
        <v>0</v>
      </c>
      <c r="BN350" s="250" t="inlineStr">
        <is>
          <t>#REF!</t>
        </is>
      </c>
      <c r="BO350" s="251" t="inlineStr">
        <is>
          <t>#REF!</t>
        </is>
      </c>
      <c r="BP350" s="248" t="n">
        <v>0</v>
      </c>
      <c r="BQ350" s="248" t="n">
        <v>0</v>
      </c>
      <c r="BR350" s="249" t="n">
        <v>0</v>
      </c>
      <c r="BS350" s="250" t="inlineStr">
        <is>
          <t>#REF!</t>
        </is>
      </c>
      <c r="BT350" s="251">
        <f>'[2]DATA CONSOLIDADA 2018-2025 '!$BR424-'b2'!$BO350</f>
        <v/>
      </c>
      <c r="BU350" s="252" t="n">
        <v>0</v>
      </c>
      <c r="BV350" s="248" t="n">
        <v>0</v>
      </c>
      <c r="BW350" s="249" t="n">
        <v>0</v>
      </c>
      <c r="BX350" s="250" t="inlineStr">
        <is>
          <t>#REF!</t>
        </is>
      </c>
      <c r="BY350" s="251" t="inlineStr">
        <is>
          <t>#REF!</t>
        </is>
      </c>
      <c r="BZ350" s="248" t="n">
        <v>27609</v>
      </c>
      <c r="CA350" s="248" t="n">
        <v>0</v>
      </c>
      <c r="CB350" s="249" t="n">
        <v>27609</v>
      </c>
      <c r="CC350" s="250" t="inlineStr">
        <is>
          <t>#REF!</t>
        </is>
      </c>
      <c r="CD350" s="251">
        <f>'[2]DATA CONSOLIDADA 2018-2025 '!$CB424-'b2'!$BW350</f>
        <v/>
      </c>
      <c r="CE350" s="253" t="n">
        <v>0</v>
      </c>
      <c r="CF350" s="253" t="n">
        <v>0</v>
      </c>
      <c r="CG350" s="254" t="n">
        <v>0</v>
      </c>
      <c r="CH350" s="250" t="inlineStr">
        <is>
          <t>#REF!</t>
        </is>
      </c>
      <c r="CI350" s="251">
        <f>'[2]DATA CONSOLIDADA 2018-2025 '!$CG424-'b2'!$CB350</f>
        <v/>
      </c>
      <c r="CJ350" s="247">
        <f>'[2]DATA CONSOLIDADA 2018-2025 '!$BE424+'[2]DATA CONSOLIDADA 2018-2025 '!$BH424+'[2]DATA CONSOLIDADA 2018-2025 '!$BM424+'[2]DATA CONSOLIDADA 2018-2025 '!$BR424+'[2]DATA CONSOLIDADA 2018-2025 '!$BW424+'[2]DATA CONSOLIDADA 2018-2025 '!$CB424+'[2]DATA CONSOLIDADA 2018-2025 '!$CG424</f>
        <v/>
      </c>
      <c r="CK350" s="247" t="n">
        <v>0</v>
      </c>
      <c r="CL350" s="247" t="n">
        <v>0</v>
      </c>
      <c r="CM350" s="247" t="n">
        <v>0</v>
      </c>
      <c r="CN350" s="247" t="inlineStr">
        <is>
          <t>#REF!</t>
        </is>
      </c>
      <c r="CO350" s="251">
        <f>'[2]DATA CONSOLIDADA 2018-2025 '!$CM352-'b2'!$CG350</f>
        <v/>
      </c>
      <c r="CP350" s="253" t="n">
        <v>0</v>
      </c>
      <c r="CQ350" s="253" t="n">
        <v>27609</v>
      </c>
      <c r="CR350" s="253" t="n">
        <v>0</v>
      </c>
      <c r="CS350" s="253" t="n">
        <v>0</v>
      </c>
      <c r="CT350" s="253" t="n">
        <v>0</v>
      </c>
      <c r="CU350" s="253" t="n">
        <v>0</v>
      </c>
      <c r="CV350" s="247" t="n">
        <v>27609</v>
      </c>
      <c r="CW350" s="247" t="n">
        <v>0</v>
      </c>
      <c r="CX350" s="247" t="n">
        <v>0</v>
      </c>
      <c r="CY350" s="247" t="n">
        <v>0</v>
      </c>
      <c r="CZ350" s="247" t="n">
        <v>0</v>
      </c>
      <c r="DA350" s="247" t="n">
        <v>0</v>
      </c>
      <c r="DB350" s="247" t="n">
        <v>0</v>
      </c>
      <c r="DC350" s="255" t="n">
        <v>0</v>
      </c>
      <c r="DD350" s="255" t="n">
        <v>0</v>
      </c>
      <c r="DE350" s="255" t="n">
        <v>0</v>
      </c>
      <c r="DF350" s="255" t="n">
        <v>0</v>
      </c>
      <c r="DG350" s="255" t="n">
        <v>0</v>
      </c>
      <c r="DH350" s="255" t="n">
        <v>0</v>
      </c>
      <c r="DI350" s="256" t="n">
        <v>20607009261</v>
      </c>
      <c r="DJ350" s="257" t="inlineStr">
        <is>
          <t>ASOCIACION DE PRODUCTORES AGROPECUARIOS E INDUSTRIALES DE APALIN - AGROAPA</t>
        </is>
      </c>
      <c r="DK350" s="257" t="inlineStr">
        <is>
          <t>01 Asociación</t>
        </is>
      </c>
      <c r="DL350" s="258" t="n"/>
      <c r="DM350" s="258" t="n"/>
      <c r="DN350" s="258" t="n"/>
      <c r="DO350" s="258" t="n"/>
      <c r="DP350" s="258" t="n"/>
      <c r="DQ350" s="258" t="n"/>
      <c r="DR350" s="258" t="n"/>
      <c r="DS350" s="258" t="n"/>
      <c r="DT350" s="258" t="n"/>
      <c r="DU350" s="258" t="n"/>
      <c r="DV350" s="258" t="n"/>
      <c r="DW350" s="258" t="n"/>
      <c r="DX350" s="258" t="n"/>
      <c r="DY350" s="258" t="n"/>
      <c r="DZ350" s="258" t="n"/>
      <c r="EA350" s="258" t="n"/>
      <c r="EB350" s="258" t="n"/>
      <c r="EC350" s="258" t="n"/>
      <c r="ED350" s="258" t="n"/>
      <c r="EE350" s="258" t="n"/>
    </row>
    <row r="351" hidden="1" ht="47.25" customHeight="1">
      <c r="A351" s="240" t="inlineStr">
        <is>
          <t>COOP. AG. SOCIEDAD AGRICOLA DE INTERES SOCIAL JOSE CARLOS MARIATEGUI LTDA.N°16 SUNCHUBAMBA Y ANEXOS</t>
        </is>
      </c>
      <c r="B351" s="240" t="inlineStr">
        <is>
          <t>DERIVADOS LACTEOS</t>
        </is>
      </c>
      <c r="C351" s="240" t="inlineStr">
        <is>
          <t>DERIVADOS LACTEOS</t>
        </is>
      </c>
      <c r="D351" s="240" t="inlineStr">
        <is>
          <t>CAJAMARCA</t>
        </is>
      </c>
      <c r="E351" s="240" t="inlineStr">
        <is>
          <t>060104</t>
        </is>
      </c>
      <c r="F351" s="240" t="inlineStr">
        <is>
          <t>CAJAMARCA</t>
        </is>
      </c>
      <c r="G351" s="240" t="inlineStr">
        <is>
          <t>CAJAMARCA</t>
        </is>
      </c>
      <c r="H351" s="240" t="inlineStr">
        <is>
          <t>COSPAN</t>
        </is>
      </c>
      <c r="I351" s="241" t="n"/>
      <c r="J351" s="241" t="n"/>
      <c r="K351" s="241" t="n"/>
      <c r="L351" s="241" t="n"/>
      <c r="M351" s="241" t="n"/>
      <c r="N351" s="241" t="n">
        <v>1</v>
      </c>
      <c r="O351" s="241" t="n">
        <v>1</v>
      </c>
      <c r="P351" s="241" t="n">
        <v>1</v>
      </c>
      <c r="Q351" s="241" t="inlineStr">
        <is>
          <t>PAC</t>
        </is>
      </c>
      <c r="R351" s="242">
        <f>IF(I351=1,I$2,"")&amp;IF(J351=1,IF(I351=1,"-","")&amp;J$2,"")&amp;IF(K351=1,IF(OR(J351=1,I351=1),"-","")&amp;K$2,"")&amp;IF(L351=1,IF(OR(K351=1,J351=1,I351=1),"-","")&amp;L$2,"")&amp;IF(M351=1,IF(OR(L351=1,K351=1,J351=1,I351=1),"-","")&amp;M$2,"")&amp;IF(N351=1,IF(OR(M351=1,L351=1,K351=1,J351=1,I351=1),"-","")&amp;N$2,"")&amp;IF(O351=1,IF(OR(N351=1,M351=1,L351=1,K351=1,J351=1,I351=1),"-","")&amp;O$2,"")&amp;IF(P351=1,IF(I351=1," - ",IF(J351=1," - ",IF(K351=1," - ",IF(L351=1," - ",IF(M351=1," - ",IF(N351=1," - ",IF(O351=1," - ","")))))))&amp;P$2,"")</f>
        <v/>
      </c>
      <c r="S351" s="243">
        <f>SUM('b2'!$I351:$P351)</f>
        <v/>
      </c>
      <c r="T351" s="243">
        <f>IF(OR('b2'!$J351=1,'b2'!$K351=1,'b2'!$L351=1,'b2'!$M351=1,'b2'!$N351=1,'b2'!$O351=1,'b2'!$P351=1),"SI","NO")</f>
        <v/>
      </c>
      <c r="U351" s="243">
        <f>IF(OR('b2'!$K351=1,'b2'!$L351=1,'b2'!$M351=1,'b2'!$N351=1,'b2'!$O351=1,'b2'!$P351=1),"SI","NO")</f>
        <v/>
      </c>
      <c r="V351" s="244" t="n">
        <v>0</v>
      </c>
      <c r="W351" s="245" t="n">
        <v>0</v>
      </c>
      <c r="X351" s="245" t="n">
        <v>0</v>
      </c>
      <c r="Y351" s="244" t="n">
        <v>0</v>
      </c>
      <c r="Z351" s="245" t="n">
        <v>0</v>
      </c>
      <c r="AA351" s="245" t="n">
        <v>0</v>
      </c>
      <c r="AB351" s="244" t="n">
        <v>0</v>
      </c>
      <c r="AC351" s="245" t="n">
        <v>0</v>
      </c>
      <c r="AD351" s="245" t="n">
        <v>0</v>
      </c>
      <c r="AE351" s="244" t="n">
        <v>0</v>
      </c>
      <c r="AF351" s="245" t="n">
        <v>0</v>
      </c>
      <c r="AG351" s="245" t="n">
        <v>0</v>
      </c>
      <c r="AH351" s="244" t="n">
        <v>0</v>
      </c>
      <c r="AI351" s="245" t="n">
        <v>250</v>
      </c>
      <c r="AJ351" s="245" t="n">
        <v>42</v>
      </c>
      <c r="AK351" s="244" t="n">
        <v>292</v>
      </c>
      <c r="AL351" s="245" t="n">
        <v>199</v>
      </c>
      <c r="AM351" s="245" t="n">
        <v>93</v>
      </c>
      <c r="AN351" s="244" t="n">
        <v>292</v>
      </c>
      <c r="AO351" s="245" t="n">
        <v>24</v>
      </c>
      <c r="AP351" s="245" t="n">
        <v>5</v>
      </c>
      <c r="AQ351" s="244" t="n">
        <v>29</v>
      </c>
      <c r="AR351" s="244">
        <f>IF('b2'!$AQ351&gt;0,'b2'!$AQ351,IF('b2'!$AN351&gt;0,'b2'!$AN351,IF('b2'!$AK351&gt;0,'b2'!$AK351,IF('b2'!$AH351&gt;0,'b2'!$AH351,IF('b2'!$AE351&gt;0,'b2'!$AE351,IF('b2'!$AB351&gt;0,'b2'!$AB351,IF('b2'!$Y351&gt;0,'b2'!$Y351,IF('b2'!$V351&gt;0,'b2'!$V351," ---"))))))))</f>
        <v/>
      </c>
      <c r="AS351" s="246" t="n">
        <v>0</v>
      </c>
      <c r="AT351" s="246" t="n">
        <v>0</v>
      </c>
      <c r="AU351" s="246" t="n">
        <v>0</v>
      </c>
      <c r="AV351" s="246" t="n">
        <v>0</v>
      </c>
      <c r="AW351" s="246" t="n">
        <v>0</v>
      </c>
      <c r="AX351" s="246" t="n">
        <v>0</v>
      </c>
      <c r="AY351" s="246" t="n">
        <v>47</v>
      </c>
      <c r="AZ351" s="246" t="n">
        <v>5</v>
      </c>
      <c r="BA351" s="246" t="n">
        <v>30</v>
      </c>
      <c r="BB351" s="246" t="n">
        <v>5</v>
      </c>
      <c r="BC351" s="246" t="n">
        <v>30</v>
      </c>
      <c r="BD351" s="246" t="n">
        <v>4</v>
      </c>
      <c r="BE351" s="247" t="n">
        <v>0</v>
      </c>
      <c r="BF351" s="252" t="n">
        <v>0</v>
      </c>
      <c r="BG351" s="252" t="n">
        <v>0</v>
      </c>
      <c r="BH351" s="247" t="n">
        <v>0</v>
      </c>
      <c r="BI351" s="250" t="inlineStr">
        <is>
          <t>#REF!</t>
        </is>
      </c>
      <c r="BJ351" s="251" t="inlineStr">
        <is>
          <t>#REF!</t>
        </is>
      </c>
      <c r="BK351" s="252" t="n">
        <v>0</v>
      </c>
      <c r="BL351" s="252" t="n">
        <v>0</v>
      </c>
      <c r="BM351" s="247" t="n">
        <v>0</v>
      </c>
      <c r="BN351" s="250" t="inlineStr">
        <is>
          <t>#REF!</t>
        </is>
      </c>
      <c r="BO351" s="251" t="inlineStr">
        <is>
          <t>#REF!</t>
        </is>
      </c>
      <c r="BP351" s="248" t="n">
        <v>0</v>
      </c>
      <c r="BQ351" s="248" t="n">
        <v>0</v>
      </c>
      <c r="BR351" s="249" t="n">
        <v>0</v>
      </c>
      <c r="BS351" s="250" t="inlineStr">
        <is>
          <t>#REF!</t>
        </is>
      </c>
      <c r="BT351" s="251">
        <f>'[2]DATA CONSOLIDADA 2018-2025 '!$BR353-'b2'!$BO351</f>
        <v/>
      </c>
      <c r="BU351" s="252" t="n">
        <v>0</v>
      </c>
      <c r="BV351" s="248" t="n">
        <v>0</v>
      </c>
      <c r="BW351" s="249" t="n">
        <v>0</v>
      </c>
      <c r="BX351" s="250" t="inlineStr">
        <is>
          <t>#REF!</t>
        </is>
      </c>
      <c r="BY351" s="251" t="inlineStr">
        <is>
          <t>#REF!</t>
        </is>
      </c>
      <c r="BZ351" s="248" t="n">
        <v>15015.6</v>
      </c>
      <c r="CA351" s="248" t="n">
        <v>0</v>
      </c>
      <c r="CB351" s="249" t="n">
        <v>15015.6</v>
      </c>
      <c r="CC351" s="250" t="inlineStr">
        <is>
          <t>#REF!</t>
        </is>
      </c>
      <c r="CD351" s="251">
        <f>'[2]DATA CONSOLIDADA 2018-2025 '!$CB353-'b2'!$BW351</f>
        <v/>
      </c>
      <c r="CE351" s="253" t="n">
        <v>17323</v>
      </c>
      <c r="CF351" s="253" t="n">
        <v>0</v>
      </c>
      <c r="CG351" s="254" t="n">
        <v>17323</v>
      </c>
      <c r="CH351" s="250" t="inlineStr">
        <is>
          <t>#REF!</t>
        </is>
      </c>
      <c r="CI351" s="251">
        <f>'[2]DATA CONSOLIDADA 2018-2025 '!$CG353-'b2'!$CB351</f>
        <v/>
      </c>
      <c r="CJ351" s="247" t="inlineStr">
        <is>
          <t>#REF!</t>
        </is>
      </c>
      <c r="CK351" s="247" t="n">
        <v>15800</v>
      </c>
      <c r="CL351" s="247" t="n">
        <v>0</v>
      </c>
      <c r="CM351" s="247" t="n">
        <v>15800</v>
      </c>
      <c r="CN351" s="247" t="inlineStr">
        <is>
          <t>#REF!</t>
        </is>
      </c>
      <c r="CO351" s="251">
        <f>'[2]DATA CONSOLIDADA 2018-2025 '!$CM353-'b2'!$CG351</f>
        <v/>
      </c>
      <c r="CP351" s="253" t="n">
        <v>0</v>
      </c>
      <c r="CQ351" s="253" t="n">
        <v>15015.6</v>
      </c>
      <c r="CR351" s="253" t="n">
        <v>0</v>
      </c>
      <c r="CS351" s="253" t="n">
        <v>0</v>
      </c>
      <c r="CT351" s="253" t="n">
        <v>0</v>
      </c>
      <c r="CU351" s="253" t="n">
        <v>0</v>
      </c>
      <c r="CV351" s="247" t="n">
        <v>15015.6</v>
      </c>
      <c r="CW351" s="247" t="n">
        <v>0</v>
      </c>
      <c r="CX351" s="247" t="n">
        <v>17323</v>
      </c>
      <c r="CY351" s="247" t="n">
        <v>0</v>
      </c>
      <c r="CZ351" s="247" t="n">
        <v>0</v>
      </c>
      <c r="DA351" s="247" t="n">
        <v>0</v>
      </c>
      <c r="DB351" s="247" t="n">
        <v>17323</v>
      </c>
      <c r="DC351" s="255" t="n">
        <v>0</v>
      </c>
      <c r="DD351" s="255" t="n">
        <v>15800</v>
      </c>
      <c r="DE351" s="255" t="n">
        <v>0</v>
      </c>
      <c r="DF351" s="255" t="n">
        <v>0</v>
      </c>
      <c r="DG351" s="255" t="n">
        <v>0</v>
      </c>
      <c r="DH351" s="255" t="n">
        <v>15800</v>
      </c>
      <c r="DI351" s="256" t="n">
        <v>20175089111</v>
      </c>
      <c r="DJ351" s="257" t="inlineStr">
        <is>
          <t>COOP. AG. SOCIEDAD AGRICOLA DE INTERES SOCIAL JOSE CARLOS MARIATEGUI LTDA.N°16 SUNCHUBAMBA Y ANEXOS</t>
        </is>
      </c>
      <c r="DK351" s="257" t="inlineStr">
        <is>
          <t>02 Cooperativa</t>
        </is>
      </c>
      <c r="DL351" s="258" t="n"/>
      <c r="DM351" s="258" t="n"/>
      <c r="DN351" s="258" t="n"/>
      <c r="DO351" s="258" t="n"/>
      <c r="DP351" s="258" t="n"/>
      <c r="DQ351" s="258" t="n"/>
      <c r="DR351" s="258" t="n"/>
      <c r="DS351" s="258" t="n"/>
      <c r="DT351" s="258" t="n"/>
      <c r="DU351" s="258" t="n"/>
      <c r="DV351" s="258" t="n"/>
      <c r="DW351" s="258" t="n"/>
      <c r="DX351" s="258" t="n"/>
      <c r="DY351" s="258" t="n"/>
      <c r="DZ351" s="258" t="n"/>
      <c r="EA351" s="258" t="n"/>
      <c r="EB351" s="258" t="n"/>
      <c r="EC351" s="258" t="n"/>
      <c r="ED351" s="258" t="n"/>
      <c r="EE351" s="258" t="n"/>
    </row>
    <row r="352" hidden="1" ht="47.25" customHeight="1">
      <c r="A352" s="240" t="inlineStr">
        <is>
          <t>ASOCIACION DE PRODUCTORES AGROPECUARIOS E INDUSTRIALES DEL DISTRITO DE MATARA</t>
        </is>
      </c>
      <c r="B352" s="240" t="inlineStr">
        <is>
          <t>MAÍZ</t>
        </is>
      </c>
      <c r="C352" s="240" t="inlineStr">
        <is>
          <t>MAÍZ MORADO</t>
        </is>
      </c>
      <c r="D352" s="240" t="inlineStr">
        <is>
          <t>CAJAMARCA</t>
        </is>
      </c>
      <c r="E352" s="240" t="inlineStr">
        <is>
          <t>060110</t>
        </is>
      </c>
      <c r="F352" s="240" t="inlineStr">
        <is>
          <t>CAJAMARCA</t>
        </is>
      </c>
      <c r="G352" s="240" t="inlineStr">
        <is>
          <t>CAJAMARCA</t>
        </is>
      </c>
      <c r="H352" s="240" t="inlineStr">
        <is>
          <t>MATARA</t>
        </is>
      </c>
      <c r="I352" s="241" t="n"/>
      <c r="J352" s="241" t="n"/>
      <c r="K352" s="241" t="n"/>
      <c r="L352" s="241" t="n"/>
      <c r="M352" s="241" t="n"/>
      <c r="N352" s="241" t="n">
        <v>1</v>
      </c>
      <c r="O352" s="241" t="n">
        <v>1</v>
      </c>
      <c r="P352" s="241" t="n">
        <v>1</v>
      </c>
      <c r="Q352" s="241" t="inlineStr">
        <is>
          <t>PAC</t>
        </is>
      </c>
      <c r="R352" s="242">
        <f>IF(I352=1,I$2,"")&amp;IF(J352=1,IF(I352=1,"-","")&amp;J$2,"")&amp;IF(K352=1,IF(OR(J352=1,I352=1),"-","")&amp;K$2,"")&amp;IF(L352=1,IF(OR(K352=1,J352=1,I352=1),"-","")&amp;L$2,"")&amp;IF(M352=1,IF(OR(L352=1,K352=1,J352=1,I352=1),"-","")&amp;M$2,"")&amp;IF(N352=1,IF(OR(M352=1,L352=1,K352=1,J352=1,I352=1),"-","")&amp;N$2,"")&amp;IF(O352=1,IF(OR(N352=1,M352=1,L352=1,K352=1,J352=1,I352=1),"-","")&amp;O$2,"")&amp;IF(P352=1,IF(I352=1," - ",IF(J352=1," - ",IF(K352=1," - ",IF(L352=1," - ",IF(M352=1," - ",IF(N352=1," - ",IF(O352=1," - ","")))))))&amp;P$2,"")</f>
        <v/>
      </c>
      <c r="S352" s="243">
        <f>SUM('b2'!$I352:$P352)</f>
        <v/>
      </c>
      <c r="T352" s="243">
        <f>IF(OR('b2'!$J352=1,'b2'!$K352=1,'b2'!$L352=1,'b2'!$M352=1,'b2'!$N352=1,'b2'!$O352=1,'b2'!$P352=1),"SI","NO")</f>
        <v/>
      </c>
      <c r="U352" s="243">
        <f>IF(OR('b2'!$K352=1,'b2'!$L352=1,'b2'!$M352=1,'b2'!$N352=1,'b2'!$O352=1,'b2'!$P352=1),"SI","NO")</f>
        <v/>
      </c>
      <c r="V352" s="244" t="n">
        <v>0</v>
      </c>
      <c r="W352" s="245" t="n">
        <v>0</v>
      </c>
      <c r="X352" s="245" t="n">
        <v>0</v>
      </c>
      <c r="Y352" s="244" t="n">
        <v>0</v>
      </c>
      <c r="Z352" s="245" t="n">
        <v>0</v>
      </c>
      <c r="AA352" s="245" t="n">
        <v>0</v>
      </c>
      <c r="AB352" s="244" t="n">
        <v>0</v>
      </c>
      <c r="AC352" s="245" t="n">
        <v>0</v>
      </c>
      <c r="AD352" s="245" t="n">
        <v>0</v>
      </c>
      <c r="AE352" s="244" t="n">
        <v>0</v>
      </c>
      <c r="AF352" s="245" t="n">
        <v>0</v>
      </c>
      <c r="AG352" s="245" t="n">
        <v>0</v>
      </c>
      <c r="AH352" s="244" t="n">
        <v>0</v>
      </c>
      <c r="AI352" s="245" t="n">
        <v>12</v>
      </c>
      <c r="AJ352" s="245" t="n">
        <v>15</v>
      </c>
      <c r="AK352" s="244" t="n">
        <v>27</v>
      </c>
      <c r="AL352" s="245" t="n">
        <v>12</v>
      </c>
      <c r="AM352" s="245" t="n">
        <v>15</v>
      </c>
      <c r="AN352" s="244" t="n">
        <v>27</v>
      </c>
      <c r="AO352" s="245" t="n">
        <v>13</v>
      </c>
      <c r="AP352" s="245" t="n">
        <v>5</v>
      </c>
      <c r="AQ352" s="244" t="n">
        <v>18</v>
      </c>
      <c r="AR352" s="244">
        <f>IF('b2'!$AQ352&gt;0,'b2'!$AQ352,IF('b2'!$AN352&gt;0,'b2'!$AN352,IF('b2'!$AK352&gt;0,'b2'!$AK352,IF('b2'!$AH352&gt;0,'b2'!$AH352,IF('b2'!$AE352&gt;0,'b2'!$AE352,IF('b2'!$AB352&gt;0,'b2'!$AB352,IF('b2'!$Y352&gt;0,'b2'!$Y352,IF('b2'!$V352&gt;0,'b2'!$V352," ---"))))))))</f>
        <v/>
      </c>
      <c r="AS352" s="246" t="n">
        <v>0</v>
      </c>
      <c r="AT352" s="246" t="n">
        <v>0</v>
      </c>
      <c r="AU352" s="246" t="n">
        <v>0</v>
      </c>
      <c r="AV352" s="246" t="n">
        <v>0</v>
      </c>
      <c r="AW352" s="246" t="n">
        <v>0</v>
      </c>
      <c r="AX352" s="246" t="n">
        <v>0</v>
      </c>
      <c r="AY352" s="246" t="n">
        <v>28</v>
      </c>
      <c r="AZ352" s="246" t="n">
        <v>4</v>
      </c>
      <c r="BA352" s="246" t="n">
        <v>25</v>
      </c>
      <c r="BB352" s="246" t="n">
        <v>3</v>
      </c>
      <c r="BC352" s="246" t="n">
        <v>25</v>
      </c>
      <c r="BD352" s="246" t="n">
        <v>4</v>
      </c>
      <c r="BE352" s="247" t="n">
        <v>0</v>
      </c>
      <c r="BF352" s="252" t="n">
        <v>0</v>
      </c>
      <c r="BG352" s="252" t="n">
        <v>0</v>
      </c>
      <c r="BH352" s="247" t="n">
        <v>0</v>
      </c>
      <c r="BI352" s="250" t="inlineStr">
        <is>
          <t>#REF!</t>
        </is>
      </c>
      <c r="BJ352" s="251" t="inlineStr">
        <is>
          <t>#REF!</t>
        </is>
      </c>
      <c r="BK352" s="252" t="n">
        <v>0</v>
      </c>
      <c r="BL352" s="252" t="n">
        <v>0</v>
      </c>
      <c r="BM352" s="247" t="n">
        <v>0</v>
      </c>
      <c r="BN352" s="250" t="inlineStr">
        <is>
          <t>#REF!</t>
        </is>
      </c>
      <c r="BO352" s="251" t="inlineStr">
        <is>
          <t>#REF!</t>
        </is>
      </c>
      <c r="BP352" s="248" t="n">
        <v>0</v>
      </c>
      <c r="BQ352" s="248" t="n">
        <v>0</v>
      </c>
      <c r="BR352" s="249" t="n">
        <v>0</v>
      </c>
      <c r="BS352" s="250" t="inlineStr">
        <is>
          <t>#REF!</t>
        </is>
      </c>
      <c r="BT352" s="251">
        <f>'[2]DATA CONSOLIDADA 2018-2025 '!$BR354-'b2'!$BO352</f>
        <v/>
      </c>
      <c r="BU352" s="252" t="n">
        <v>0</v>
      </c>
      <c r="BV352" s="248" t="n">
        <v>0</v>
      </c>
      <c r="BW352" s="249" t="n">
        <v>0</v>
      </c>
      <c r="BX352" s="250" t="inlineStr">
        <is>
          <t>#REF!</t>
        </is>
      </c>
      <c r="BY352" s="251" t="inlineStr">
        <is>
          <t>#REF!</t>
        </is>
      </c>
      <c r="BZ352" s="248" t="n">
        <v>20996</v>
      </c>
      <c r="CA352" s="248" t="n">
        <v>0</v>
      </c>
      <c r="CB352" s="249" t="n">
        <v>20996</v>
      </c>
      <c r="CC352" s="250" t="inlineStr">
        <is>
          <t>#REF!</t>
        </is>
      </c>
      <c r="CD352" s="251">
        <f>'[2]DATA CONSOLIDADA 2018-2025 '!$CB354-'b2'!$BW352</f>
        <v/>
      </c>
      <c r="CE352" s="253" t="n">
        <v>70290</v>
      </c>
      <c r="CF352" s="253" t="n">
        <v>0</v>
      </c>
      <c r="CG352" s="254" t="n">
        <v>70290</v>
      </c>
      <c r="CH352" s="250" t="inlineStr">
        <is>
          <t>#REF!</t>
        </is>
      </c>
      <c r="CI352" s="251">
        <f>'[2]DATA CONSOLIDADA 2018-2025 '!$CG354-'b2'!$CB352</f>
        <v/>
      </c>
      <c r="CJ352" s="247" t="inlineStr">
        <is>
          <t>#REF!</t>
        </is>
      </c>
      <c r="CK352" s="247" t="n">
        <v>83703.9969</v>
      </c>
      <c r="CL352" s="247" t="n">
        <v>0</v>
      </c>
      <c r="CM352" s="247" t="n">
        <v>83703.9969</v>
      </c>
      <c r="CN352" s="247" t="inlineStr">
        <is>
          <t>#REF!</t>
        </is>
      </c>
      <c r="CO352" s="251">
        <f>'[2]DATA CONSOLIDADA 2018-2025 '!$CM354-'b2'!$CG352</f>
        <v/>
      </c>
      <c r="CP352" s="253" t="n">
        <v>0</v>
      </c>
      <c r="CQ352" s="253" t="n">
        <v>20995.9985</v>
      </c>
      <c r="CR352" s="253" t="n">
        <v>0</v>
      </c>
      <c r="CS352" s="253" t="n">
        <v>0</v>
      </c>
      <c r="CT352" s="253" t="n">
        <v>0</v>
      </c>
      <c r="CU352" s="253" t="n">
        <v>0</v>
      </c>
      <c r="CV352" s="247" t="n">
        <v>20995.9985</v>
      </c>
      <c r="CW352" s="247" t="n">
        <v>0</v>
      </c>
      <c r="CX352" s="247" t="n">
        <v>70290</v>
      </c>
      <c r="CY352" s="247" t="n">
        <v>0</v>
      </c>
      <c r="CZ352" s="247" t="n">
        <v>0</v>
      </c>
      <c r="DA352" s="247" t="n">
        <v>0</v>
      </c>
      <c r="DB352" s="247" t="n">
        <v>70290</v>
      </c>
      <c r="DC352" s="255" t="n">
        <v>0</v>
      </c>
      <c r="DD352" s="255" t="n">
        <v>83403.9969</v>
      </c>
      <c r="DE352" s="255" t="n">
        <v>300</v>
      </c>
      <c r="DF352" s="255" t="n">
        <v>0</v>
      </c>
      <c r="DG352" s="255" t="n">
        <v>0</v>
      </c>
      <c r="DH352" s="255" t="n">
        <v>83703.9969</v>
      </c>
      <c r="DI352" s="256" t="n">
        <v>20570822242</v>
      </c>
      <c r="DJ352" s="257" t="inlineStr">
        <is>
          <t>ASOCIACION DE PRODUCTORES AGROPECUARIOS E INDUSTRIALES DEL DISTRITO DE MATARA</t>
        </is>
      </c>
      <c r="DK352" s="257" t="inlineStr">
        <is>
          <t>01 Asociación</t>
        </is>
      </c>
      <c r="DL352" s="258" t="n"/>
      <c r="DM352" s="258" t="n"/>
      <c r="DN352" s="258" t="n"/>
      <c r="DO352" s="258" t="n"/>
      <c r="DP352" s="258" t="n"/>
      <c r="DQ352" s="258" t="n"/>
      <c r="DR352" s="258" t="n"/>
      <c r="DS352" s="258" t="n"/>
      <c r="DT352" s="258" t="n"/>
      <c r="DU352" s="258" t="n"/>
      <c r="DV352" s="258" t="n"/>
      <c r="DW352" s="258" t="n"/>
      <c r="DX352" s="258" t="n"/>
      <c r="DY352" s="258" t="n"/>
      <c r="DZ352" s="258" t="n"/>
      <c r="EA352" s="258" t="n"/>
      <c r="EB352" s="258" t="n"/>
      <c r="EC352" s="258" t="n"/>
      <c r="ED352" s="258" t="n"/>
      <c r="EE352" s="258" t="n"/>
    </row>
    <row r="353" hidden="1" ht="47.25" customHeight="1">
      <c r="A353" s="240" t="inlineStr">
        <is>
          <t>ASOCIACION DE PRODUCTORES AGRICOLAS VILLA HERMOSA - CHUQUIBAMBA</t>
        </is>
      </c>
      <c r="B353" s="240" t="inlineStr">
        <is>
          <t>PALTA</t>
        </is>
      </c>
      <c r="C353" s="240" t="inlineStr">
        <is>
          <t>PALTA</t>
        </is>
      </c>
      <c r="D353" s="240" t="inlineStr">
        <is>
          <t>CAJAMARCA</t>
        </is>
      </c>
      <c r="E353" s="240" t="inlineStr">
        <is>
          <t>060202</t>
        </is>
      </c>
      <c r="F353" s="240" t="inlineStr">
        <is>
          <t>CAJAMARCA</t>
        </is>
      </c>
      <c r="G353" s="240" t="inlineStr">
        <is>
          <t>CAJABAMBA</t>
        </is>
      </c>
      <c r="H353" s="240" t="inlineStr">
        <is>
          <t>CACHACHI</t>
        </is>
      </c>
      <c r="I353" s="241" t="n"/>
      <c r="J353" s="241" t="n"/>
      <c r="K353" s="241" t="n"/>
      <c r="L353" s="241" t="n"/>
      <c r="M353" s="241" t="n"/>
      <c r="N353" s="241" t="n">
        <v>1</v>
      </c>
      <c r="O353" s="241" t="n">
        <v>1</v>
      </c>
      <c r="P353" s="241" t="n">
        <v>1</v>
      </c>
      <c r="Q353" s="241" t="inlineStr">
        <is>
          <t>PAC</t>
        </is>
      </c>
      <c r="R353" s="242">
        <f>IF(I353=1,I$2,"")&amp;IF(J353=1,IF(I353=1,"-","")&amp;J$2,"")&amp;IF(K353=1,IF(OR(J353=1,I353=1),"-","")&amp;K$2,"")&amp;IF(L353=1,IF(OR(K353=1,J353=1,I353=1),"-","")&amp;L$2,"")&amp;IF(M353=1,IF(OR(L353=1,K353=1,J353=1,I353=1),"-","")&amp;M$2,"")&amp;IF(N353=1,IF(OR(M353=1,L353=1,K353=1,J353=1,I353=1),"-","")&amp;N$2,"")&amp;IF(O353=1,IF(OR(N353=1,M353=1,L353=1,K353=1,J353=1,I353=1),"-","")&amp;O$2,"")&amp;IF(P353=1,IF(I353=1," - ",IF(J353=1," - ",IF(K353=1," - ",IF(L353=1," - ",IF(M353=1," - ",IF(N353=1," - ",IF(O353=1," - ","")))))))&amp;P$2,"")</f>
        <v/>
      </c>
      <c r="S353" s="243">
        <f>SUM('b2'!$I353:$P353)</f>
        <v/>
      </c>
      <c r="T353" s="243">
        <f>IF(OR('b2'!$J353=1,'b2'!$K353=1,'b2'!$L353=1,'b2'!$M353=1,'b2'!$N353=1,'b2'!$O353=1,'b2'!$P353=1),"SI","NO")</f>
        <v/>
      </c>
      <c r="U353" s="243">
        <f>IF(OR('b2'!$K353=1,'b2'!$L353=1,'b2'!$M353=1,'b2'!$N353=1,'b2'!$O353=1,'b2'!$P353=1),"SI","NO")</f>
        <v/>
      </c>
      <c r="V353" s="244" t="n">
        <v>0</v>
      </c>
      <c r="W353" s="245" t="n">
        <v>0</v>
      </c>
      <c r="X353" s="245" t="n">
        <v>0</v>
      </c>
      <c r="Y353" s="244" t="n">
        <v>0</v>
      </c>
      <c r="Z353" s="245" t="n">
        <v>0</v>
      </c>
      <c r="AA353" s="245" t="n">
        <v>0</v>
      </c>
      <c r="AB353" s="244" t="n">
        <v>0</v>
      </c>
      <c r="AC353" s="245" t="n">
        <v>0</v>
      </c>
      <c r="AD353" s="245" t="n">
        <v>0</v>
      </c>
      <c r="AE353" s="244" t="n">
        <v>0</v>
      </c>
      <c r="AF353" s="245" t="n">
        <v>0</v>
      </c>
      <c r="AG353" s="245" t="n">
        <v>0</v>
      </c>
      <c r="AH353" s="244" t="n">
        <v>0</v>
      </c>
      <c r="AI353" s="245" t="n">
        <v>200</v>
      </c>
      <c r="AJ353" s="245" t="n">
        <v>44</v>
      </c>
      <c r="AK353" s="244" t="n">
        <v>244</v>
      </c>
      <c r="AL353" s="245" t="n">
        <v>15</v>
      </c>
      <c r="AM353" s="245" t="n">
        <v>5</v>
      </c>
      <c r="AN353" s="244" t="n">
        <v>20</v>
      </c>
      <c r="AO353" s="245" t="n">
        <v>12</v>
      </c>
      <c r="AP353" s="245" t="n">
        <v>8</v>
      </c>
      <c r="AQ353" s="244" t="n">
        <v>20</v>
      </c>
      <c r="AR353" s="244">
        <f>IF('b2'!$AQ353&gt;0,'b2'!$AQ353,IF('b2'!$AN353&gt;0,'b2'!$AN353,IF('b2'!$AK353&gt;0,'b2'!$AK353,IF('b2'!$AH353&gt;0,'b2'!$AH353,IF('b2'!$AE353&gt;0,'b2'!$AE353,IF('b2'!$AB353&gt;0,'b2'!$AB353,IF('b2'!$Y353&gt;0,'b2'!$Y353,IF('b2'!$V353&gt;0,'b2'!$V353," ---"))))))))</f>
        <v/>
      </c>
      <c r="AS353" s="246" t="n">
        <v>0</v>
      </c>
      <c r="AT353" s="246" t="n">
        <v>0</v>
      </c>
      <c r="AU353" s="246" t="n">
        <v>0</v>
      </c>
      <c r="AV353" s="246" t="n">
        <v>0</v>
      </c>
      <c r="AW353" s="246" t="n">
        <v>0</v>
      </c>
      <c r="AX353" s="246" t="n">
        <v>0</v>
      </c>
      <c r="AY353" s="246" t="n">
        <v>32</v>
      </c>
      <c r="AZ353" s="246" t="n">
        <v>3</v>
      </c>
      <c r="BA353" s="246" t="n">
        <v>35</v>
      </c>
      <c r="BB353" s="246" t="n">
        <v>4</v>
      </c>
      <c r="BC353" s="246" t="n">
        <v>15</v>
      </c>
      <c r="BD353" s="246" t="n">
        <v>2</v>
      </c>
      <c r="BE353" s="247" t="n">
        <v>0</v>
      </c>
      <c r="BF353" s="252" t="n">
        <v>0</v>
      </c>
      <c r="BG353" s="252" t="n">
        <v>0</v>
      </c>
      <c r="BH353" s="247" t="n">
        <v>0</v>
      </c>
      <c r="BI353" s="250" t="inlineStr">
        <is>
          <t>#REF!</t>
        </is>
      </c>
      <c r="BJ353" s="251" t="inlineStr">
        <is>
          <t>#REF!</t>
        </is>
      </c>
      <c r="BK353" s="252" t="n">
        <v>0</v>
      </c>
      <c r="BL353" s="252" t="n">
        <v>0</v>
      </c>
      <c r="BM353" s="247" t="n">
        <v>0</v>
      </c>
      <c r="BN353" s="250" t="inlineStr">
        <is>
          <t>#REF!</t>
        </is>
      </c>
      <c r="BO353" s="251" t="inlineStr">
        <is>
          <t>#REF!</t>
        </is>
      </c>
      <c r="BP353" s="248" t="n">
        <v>0</v>
      </c>
      <c r="BQ353" s="248" t="n">
        <v>0</v>
      </c>
      <c r="BR353" s="249" t="n">
        <v>0</v>
      </c>
      <c r="BS353" s="250" t="inlineStr">
        <is>
          <t>#REF!</t>
        </is>
      </c>
      <c r="BT353" s="251">
        <f>'[2]DATA CONSOLIDADA 2018-2025 '!$BR355-'b2'!$BO353</f>
        <v/>
      </c>
      <c r="BU353" s="252" t="n">
        <v>0</v>
      </c>
      <c r="BV353" s="248" t="n">
        <v>0</v>
      </c>
      <c r="BW353" s="249" t="n">
        <v>0</v>
      </c>
      <c r="BX353" s="250" t="inlineStr">
        <is>
          <t>#REF!</t>
        </is>
      </c>
      <c r="BY353" s="251" t="inlineStr">
        <is>
          <t>#REF!</t>
        </is>
      </c>
      <c r="BZ353" s="248" t="n">
        <v>50000</v>
      </c>
      <c r="CA353" s="248" t="n">
        <v>0</v>
      </c>
      <c r="CB353" s="249" t="n">
        <v>50000</v>
      </c>
      <c r="CC353" s="250" t="inlineStr">
        <is>
          <t>#REF!</t>
        </is>
      </c>
      <c r="CD353" s="251">
        <f>'[2]DATA CONSOLIDADA 2018-2025 '!$CB355-'b2'!$BW353</f>
        <v/>
      </c>
      <c r="CE353" s="253" t="n">
        <v>159800.996676</v>
      </c>
      <c r="CF353" s="253" t="n">
        <v>0</v>
      </c>
      <c r="CG353" s="254" t="n">
        <v>159800.996676</v>
      </c>
      <c r="CH353" s="250" t="inlineStr">
        <is>
          <t>#REF!</t>
        </is>
      </c>
      <c r="CI353" s="251">
        <f>'[2]DATA CONSOLIDADA 2018-2025 '!$CG355-'b2'!$CB353</f>
        <v/>
      </c>
      <c r="CJ353" s="247" t="inlineStr">
        <is>
          <t>#REF!</t>
        </is>
      </c>
      <c r="CK353" s="247" t="n">
        <v>40082.6</v>
      </c>
      <c r="CL353" s="247" t="n">
        <v>0</v>
      </c>
      <c r="CM353" s="247" t="n">
        <v>40082.6</v>
      </c>
      <c r="CN353" s="247" t="inlineStr">
        <is>
          <t>#REF!</t>
        </is>
      </c>
      <c r="CO353" s="251">
        <f>'[2]DATA CONSOLIDADA 2018-2025 '!$CM355-'b2'!$CG353</f>
        <v/>
      </c>
      <c r="CP353" s="253" t="n">
        <v>0</v>
      </c>
      <c r="CQ353" s="253" t="n">
        <v>50000</v>
      </c>
      <c r="CR353" s="253" t="n">
        <v>0</v>
      </c>
      <c r="CS353" s="253" t="n">
        <v>0</v>
      </c>
      <c r="CT353" s="253" t="n">
        <v>0</v>
      </c>
      <c r="CU353" s="253" t="n">
        <v>0</v>
      </c>
      <c r="CV353" s="247" t="n">
        <v>50000</v>
      </c>
      <c r="CW353" s="247" t="n">
        <v>0</v>
      </c>
      <c r="CX353" s="247" t="n">
        <v>159800.996676</v>
      </c>
      <c r="CY353" s="247" t="n">
        <v>0</v>
      </c>
      <c r="CZ353" s="247" t="n">
        <v>0</v>
      </c>
      <c r="DA353" s="247" t="n">
        <v>0</v>
      </c>
      <c r="DB353" s="247" t="n">
        <v>159800.996676</v>
      </c>
      <c r="DC353" s="255" t="n">
        <v>0</v>
      </c>
      <c r="DD353" s="255" t="n">
        <v>40082.6</v>
      </c>
      <c r="DE353" s="255" t="n">
        <v>0</v>
      </c>
      <c r="DF353" s="255" t="n">
        <v>0</v>
      </c>
      <c r="DG353" s="255" t="n">
        <v>0</v>
      </c>
      <c r="DH353" s="255" t="n">
        <v>40082.6</v>
      </c>
      <c r="DI353" s="256" t="n">
        <v>20606307625</v>
      </c>
      <c r="DJ353" s="257" t="inlineStr">
        <is>
          <t>ASOCIACION DE PRODUCTORES AGRICOLAS VILLA HERMOSA - CHUQUIBAMBA</t>
        </is>
      </c>
      <c r="DK353" s="257" t="inlineStr">
        <is>
          <t>01 Asociación</t>
        </is>
      </c>
      <c r="DL353" s="258" t="n"/>
      <c r="DM353" s="258" t="n"/>
      <c r="DN353" s="258" t="n"/>
      <c r="DO353" s="258" t="n"/>
      <c r="DP353" s="258" t="n"/>
      <c r="DQ353" s="258" t="n"/>
      <c r="DR353" s="258" t="n"/>
      <c r="DS353" s="258" t="n"/>
      <c r="DT353" s="258" t="n"/>
      <c r="DU353" s="258" t="n"/>
      <c r="DV353" s="258" t="n"/>
      <c r="DW353" s="258" t="n"/>
      <c r="DX353" s="258" t="n"/>
      <c r="DY353" s="258" t="n"/>
      <c r="DZ353" s="258" t="n"/>
      <c r="EA353" s="258" t="n"/>
      <c r="EB353" s="258" t="n"/>
      <c r="EC353" s="258" t="n"/>
      <c r="ED353" s="258" t="n"/>
      <c r="EE353" s="258" t="n"/>
    </row>
    <row r="354" hidden="1" ht="47.25" customHeight="1">
      <c r="A354" s="240" t="inlineStr">
        <is>
          <t>ASOCIACION DE PRODUCTORES AGROPECUARIOS-ISCOCUCHO - APROAGRI</t>
        </is>
      </c>
      <c r="B354" s="240" t="inlineStr">
        <is>
          <t>PALTA</t>
        </is>
      </c>
      <c r="C354" s="240" t="inlineStr">
        <is>
          <t>PALTA</t>
        </is>
      </c>
      <c r="D354" s="240" t="inlineStr">
        <is>
          <t>CAJAMARCA</t>
        </is>
      </c>
      <c r="E354" s="240" t="inlineStr">
        <is>
          <t>061101</t>
        </is>
      </c>
      <c r="F354" s="240" t="inlineStr">
        <is>
          <t>CAJAMARCA</t>
        </is>
      </c>
      <c r="G354" s="240" t="inlineStr">
        <is>
          <t>SAN MIGUEL</t>
        </is>
      </c>
      <c r="H354" s="240" t="inlineStr">
        <is>
          <t>SAN MIGUEL</t>
        </is>
      </c>
      <c r="I354" s="241" t="n"/>
      <c r="J354" s="241" t="n"/>
      <c r="K354" s="241" t="n"/>
      <c r="L354" s="241" t="n"/>
      <c r="M354" s="241" t="n"/>
      <c r="N354" s="241" t="n">
        <v>1</v>
      </c>
      <c r="O354" s="241" t="n">
        <v>1</v>
      </c>
      <c r="P354" s="241" t="n">
        <v>1</v>
      </c>
      <c r="Q354" s="241" t="inlineStr">
        <is>
          <t>PAC</t>
        </is>
      </c>
      <c r="R354" s="242">
        <f>IF(I354=1,I$2,"")&amp;IF(J354=1,IF(I354=1,"-","")&amp;J$2,"")&amp;IF(K354=1,IF(OR(J354=1,I354=1),"-","")&amp;K$2,"")&amp;IF(L354=1,IF(OR(K354=1,J354=1,I354=1),"-","")&amp;L$2,"")&amp;IF(M354=1,IF(OR(L354=1,K354=1,J354=1,I354=1),"-","")&amp;M$2,"")&amp;IF(N354=1,IF(OR(M354=1,L354=1,K354=1,J354=1,I354=1),"-","")&amp;N$2,"")&amp;IF(O354=1,IF(OR(N354=1,M354=1,L354=1,K354=1,J354=1,I354=1),"-","")&amp;O$2,"")&amp;IF(P354=1,IF(I354=1," - ",IF(J354=1," - ",IF(K354=1," - ",IF(L354=1," - ",IF(M354=1," - ",IF(N354=1," - ",IF(O354=1," - ","")))))))&amp;P$2,"")</f>
        <v/>
      </c>
      <c r="S354" s="243">
        <f>SUM('b2'!$I354:$P354)</f>
        <v/>
      </c>
      <c r="T354" s="243">
        <f>IF(OR('b2'!$J354=1,'b2'!$K354=1,'b2'!$L354=1,'b2'!$M354=1,'b2'!$N354=1,'b2'!$O354=1,'b2'!$P354=1),"SI","NO")</f>
        <v/>
      </c>
      <c r="U354" s="243">
        <f>IF(OR('b2'!$K354=1,'b2'!$L354=1,'b2'!$M354=1,'b2'!$N354=1,'b2'!$O354=1,'b2'!$P354=1),"SI","NO")</f>
        <v/>
      </c>
      <c r="V354" s="244" t="n">
        <v>0</v>
      </c>
      <c r="W354" s="245" t="n">
        <v>0</v>
      </c>
      <c r="X354" s="245" t="n">
        <v>0</v>
      </c>
      <c r="Y354" s="244" t="n">
        <v>0</v>
      </c>
      <c r="Z354" s="245" t="n">
        <v>0</v>
      </c>
      <c r="AA354" s="245" t="n">
        <v>0</v>
      </c>
      <c r="AB354" s="244" t="n">
        <v>0</v>
      </c>
      <c r="AC354" s="245" t="n">
        <v>0</v>
      </c>
      <c r="AD354" s="245" t="n">
        <v>0</v>
      </c>
      <c r="AE354" s="244" t="n">
        <v>0</v>
      </c>
      <c r="AF354" s="245" t="n">
        <v>0</v>
      </c>
      <c r="AG354" s="245" t="n">
        <v>0</v>
      </c>
      <c r="AH354" s="244" t="n">
        <v>0</v>
      </c>
      <c r="AI354" s="245" t="n">
        <v>16</v>
      </c>
      <c r="AJ354" s="245" t="n">
        <v>2</v>
      </c>
      <c r="AK354" s="244" t="n">
        <v>18</v>
      </c>
      <c r="AL354" s="245" t="n">
        <v>11</v>
      </c>
      <c r="AM354" s="245" t="n">
        <v>2</v>
      </c>
      <c r="AN354" s="244" t="n">
        <v>13</v>
      </c>
      <c r="AO354" s="245" t="n">
        <v>11</v>
      </c>
      <c r="AP354" s="245" t="n">
        <v>2</v>
      </c>
      <c r="AQ354" s="244" t="n">
        <v>13</v>
      </c>
      <c r="AR354" s="244">
        <f>IF('b2'!$AQ354&gt;0,'b2'!$AQ354,IF('b2'!$AN354&gt;0,'b2'!$AN354,IF('b2'!$AK354&gt;0,'b2'!$AK354,IF('b2'!$AH354&gt;0,'b2'!$AH354,IF('b2'!$AE354&gt;0,'b2'!$AE354,IF('b2'!$AB354&gt;0,'b2'!$AB354,IF('b2'!$Y354&gt;0,'b2'!$Y354,IF('b2'!$V354&gt;0,'b2'!$V354," ---"))))))))</f>
        <v/>
      </c>
      <c r="AS354" s="246" t="n">
        <v>0</v>
      </c>
      <c r="AT354" s="246" t="n">
        <v>0</v>
      </c>
      <c r="AU354" s="246" t="n">
        <v>0</v>
      </c>
      <c r="AV354" s="246" t="n">
        <v>0</v>
      </c>
      <c r="AW354" s="246" t="n">
        <v>0</v>
      </c>
      <c r="AX354" s="246" t="n">
        <v>0</v>
      </c>
      <c r="AY354" s="246" t="n">
        <v>32</v>
      </c>
      <c r="AZ354" s="246" t="n">
        <v>3</v>
      </c>
      <c r="BA354" s="246" t="n">
        <v>34</v>
      </c>
      <c r="BB354" s="246" t="n">
        <v>4</v>
      </c>
      <c r="BC354" s="246" t="n">
        <v>15</v>
      </c>
      <c r="BD354" s="246" t="n">
        <v>2</v>
      </c>
      <c r="BE354" s="247" t="n">
        <v>0</v>
      </c>
      <c r="BF354" s="252" t="n">
        <v>0</v>
      </c>
      <c r="BG354" s="252" t="n">
        <v>0</v>
      </c>
      <c r="BH354" s="247" t="n">
        <v>0</v>
      </c>
      <c r="BI354" s="250" t="inlineStr">
        <is>
          <t>#REF!</t>
        </is>
      </c>
      <c r="BJ354" s="251" t="inlineStr">
        <is>
          <t>#REF!</t>
        </is>
      </c>
      <c r="BK354" s="252" t="n">
        <v>0</v>
      </c>
      <c r="BL354" s="252" t="n">
        <v>0</v>
      </c>
      <c r="BM354" s="247" t="n">
        <v>0</v>
      </c>
      <c r="BN354" s="250" t="inlineStr">
        <is>
          <t>#REF!</t>
        </is>
      </c>
      <c r="BO354" s="251" t="inlineStr">
        <is>
          <t>#REF!</t>
        </is>
      </c>
      <c r="BP354" s="248" t="n">
        <v>0</v>
      </c>
      <c r="BQ354" s="248" t="n">
        <v>0</v>
      </c>
      <c r="BR354" s="249" t="n">
        <v>0</v>
      </c>
      <c r="BS354" s="250" t="inlineStr">
        <is>
          <t>#REF!</t>
        </is>
      </c>
      <c r="BT354" s="251">
        <f>'[2]DATA CONSOLIDADA 2018-2025 '!$BR356-'b2'!$BO354</f>
        <v/>
      </c>
      <c r="BU354" s="252" t="n">
        <v>0</v>
      </c>
      <c r="BV354" s="248" t="n">
        <v>0</v>
      </c>
      <c r="BW354" s="249" t="n">
        <v>0</v>
      </c>
      <c r="BX354" s="250" t="inlineStr">
        <is>
          <t>#REF!</t>
        </is>
      </c>
      <c r="BY354" s="251" t="inlineStr">
        <is>
          <t>#REF!</t>
        </is>
      </c>
      <c r="BZ354" s="248" t="n">
        <v>50000</v>
      </c>
      <c r="CA354" s="248" t="n">
        <v>0</v>
      </c>
      <c r="CB354" s="249" t="n">
        <v>50000</v>
      </c>
      <c r="CC354" s="250" t="inlineStr">
        <is>
          <t>#REF!</t>
        </is>
      </c>
      <c r="CD354" s="251">
        <f>'[2]DATA CONSOLIDADA 2018-2025 '!$CB356-'b2'!$BW354</f>
        <v/>
      </c>
      <c r="CE354" s="253" t="n">
        <v>108548</v>
      </c>
      <c r="CF354" s="253" t="n">
        <v>0</v>
      </c>
      <c r="CG354" s="254" t="n">
        <v>108548</v>
      </c>
      <c r="CH354" s="250" t="inlineStr">
        <is>
          <t>#REF!</t>
        </is>
      </c>
      <c r="CI354" s="251">
        <f>'[2]DATA CONSOLIDADA 2018-2025 '!$CG356-'b2'!$CB354</f>
        <v/>
      </c>
      <c r="CJ354" s="247" t="inlineStr">
        <is>
          <t>#REF!</t>
        </is>
      </c>
      <c r="CK354" s="247" t="n">
        <v>37089.7</v>
      </c>
      <c r="CL354" s="247" t="n">
        <v>0</v>
      </c>
      <c r="CM354" s="247" t="n">
        <v>37089.7</v>
      </c>
      <c r="CN354" s="247" t="inlineStr">
        <is>
          <t>#REF!</t>
        </is>
      </c>
      <c r="CO354" s="251">
        <f>'[2]DATA CONSOLIDADA 2018-2025 '!$CM356-'b2'!$CG354</f>
        <v/>
      </c>
      <c r="CP354" s="253" t="n">
        <v>0</v>
      </c>
      <c r="CQ354" s="253" t="n">
        <v>50000</v>
      </c>
      <c r="CR354" s="253" t="n">
        <v>0</v>
      </c>
      <c r="CS354" s="253" t="n">
        <v>0</v>
      </c>
      <c r="CT354" s="253" t="n">
        <v>0</v>
      </c>
      <c r="CU354" s="253" t="n">
        <v>0</v>
      </c>
      <c r="CV354" s="247" t="n">
        <v>50000</v>
      </c>
      <c r="CW354" s="247" t="n">
        <v>0</v>
      </c>
      <c r="CX354" s="247" t="n">
        <v>108548</v>
      </c>
      <c r="CY354" s="247" t="n">
        <v>0</v>
      </c>
      <c r="CZ354" s="247" t="n">
        <v>0</v>
      </c>
      <c r="DA354" s="247" t="n">
        <v>0</v>
      </c>
      <c r="DB354" s="247" t="n">
        <v>108548</v>
      </c>
      <c r="DC354" s="255" t="n">
        <v>0</v>
      </c>
      <c r="DD354" s="255" t="n">
        <v>37089.7</v>
      </c>
      <c r="DE354" s="255" t="n">
        <v>0</v>
      </c>
      <c r="DF354" s="255" t="n">
        <v>0</v>
      </c>
      <c r="DG354" s="255" t="n">
        <v>0</v>
      </c>
      <c r="DH354" s="255" t="n">
        <v>37089.7</v>
      </c>
      <c r="DI354" s="256" t="n">
        <v>20611180625</v>
      </c>
      <c r="DJ354" s="257" t="inlineStr">
        <is>
          <t>ASOCIACION DE PRODUCTORES AGROPECUARIOS-ISCOCUCHO - APROAGRI</t>
        </is>
      </c>
      <c r="DK354" s="257" t="inlineStr">
        <is>
          <t>01 Asociación</t>
        </is>
      </c>
      <c r="DL354" s="258" t="n"/>
      <c r="DM354" s="258" t="n"/>
      <c r="DN354" s="258" t="n"/>
      <c r="DO354" s="258" t="n"/>
      <c r="DP354" s="258" t="n"/>
      <c r="DQ354" s="258" t="n"/>
      <c r="DR354" s="258" t="n"/>
      <c r="DS354" s="258" t="n"/>
      <c r="DT354" s="258" t="n"/>
      <c r="DU354" s="258" t="n"/>
      <c r="DV354" s="258" t="n"/>
      <c r="DW354" s="258" t="n"/>
      <c r="DX354" s="258" t="n"/>
      <c r="DY354" s="258" t="n"/>
      <c r="DZ354" s="258" t="n"/>
      <c r="EA354" s="258" t="n"/>
      <c r="EB354" s="258" t="n"/>
      <c r="EC354" s="258" t="n"/>
      <c r="ED354" s="258" t="n"/>
      <c r="EE354" s="258" t="n"/>
    </row>
    <row r="355" hidden="1" ht="47.25" customHeight="1">
      <c r="A355" s="240" t="inlineStr">
        <is>
          <t>ASOCIACION DE PRODUCTORES AGROPECUARIOS LOS EMPRENDEDORES DE CAJABAMBA - APALEC</t>
        </is>
      </c>
      <c r="B355" s="240" t="inlineStr">
        <is>
          <t>MAÍZ</t>
        </is>
      </c>
      <c r="C355" s="240" t="inlineStr">
        <is>
          <t>MAÍZ MORADO</t>
        </is>
      </c>
      <c r="D355" s="240" t="inlineStr">
        <is>
          <t>CAJAMARCA</t>
        </is>
      </c>
      <c r="E355" s="240" t="inlineStr">
        <is>
          <t>060501</t>
        </is>
      </c>
      <c r="F355" s="240" t="inlineStr">
        <is>
          <t>CAJAMARCA</t>
        </is>
      </c>
      <c r="G355" s="240" t="inlineStr">
        <is>
          <t>CONTUMAZA</t>
        </is>
      </c>
      <c r="H355" s="240" t="inlineStr">
        <is>
          <t>CONTUMAZA</t>
        </is>
      </c>
      <c r="I355" s="241" t="n"/>
      <c r="J355" s="241" t="n"/>
      <c r="K355" s="241" t="n"/>
      <c r="L355" s="241" t="n"/>
      <c r="M355" s="241" t="n"/>
      <c r="N355" s="241" t="n">
        <v>1</v>
      </c>
      <c r="O355" s="241" t="n">
        <v>1</v>
      </c>
      <c r="P355" s="241" t="n">
        <v>1</v>
      </c>
      <c r="Q355" s="241" t="inlineStr">
        <is>
          <t>PAC</t>
        </is>
      </c>
      <c r="R355" s="242">
        <f>IF(I355=1,I$2,"")&amp;IF(J355=1,IF(I355=1,"-","")&amp;J$2,"")&amp;IF(K355=1,IF(OR(J355=1,I355=1),"-","")&amp;K$2,"")&amp;IF(L355=1,IF(OR(K355=1,J355=1,I355=1),"-","")&amp;L$2,"")&amp;IF(M355=1,IF(OR(L355=1,K355=1,J355=1,I355=1),"-","")&amp;M$2,"")&amp;IF(N355=1,IF(OR(M355=1,L355=1,K355=1,J355=1,I355=1),"-","")&amp;N$2,"")&amp;IF(O355=1,IF(OR(N355=1,M355=1,L355=1,K355=1,J355=1,I355=1),"-","")&amp;O$2,"")&amp;IF(P355=1,IF(I355=1," - ",IF(J355=1," - ",IF(K355=1," - ",IF(L355=1," - ",IF(M355=1," - ",IF(N355=1," - ",IF(O355=1," - ","")))))))&amp;P$2,"")</f>
        <v/>
      </c>
      <c r="S355" s="243">
        <f>SUM('b2'!$I355:$P355)</f>
        <v/>
      </c>
      <c r="T355" s="243">
        <f>IF(OR('b2'!$J355=1,'b2'!$K355=1,'b2'!$L355=1,'b2'!$M355=1,'b2'!$N355=1,'b2'!$O355=1,'b2'!$P355=1),"SI","NO")</f>
        <v/>
      </c>
      <c r="U355" s="243">
        <f>IF(OR('b2'!$K355=1,'b2'!$L355=1,'b2'!$M355=1,'b2'!$N355=1,'b2'!$O355=1,'b2'!$P355=1),"SI","NO")</f>
        <v/>
      </c>
      <c r="V355" s="244" t="n">
        <v>0</v>
      </c>
      <c r="W355" s="245" t="n">
        <v>0</v>
      </c>
      <c r="X355" s="245" t="n">
        <v>0</v>
      </c>
      <c r="Y355" s="244" t="n">
        <v>0</v>
      </c>
      <c r="Z355" s="245" t="n">
        <v>0</v>
      </c>
      <c r="AA355" s="245" t="n">
        <v>0</v>
      </c>
      <c r="AB355" s="244" t="n">
        <v>0</v>
      </c>
      <c r="AC355" s="245" t="n">
        <v>0</v>
      </c>
      <c r="AD355" s="245" t="n">
        <v>0</v>
      </c>
      <c r="AE355" s="244" t="n">
        <v>0</v>
      </c>
      <c r="AF355" s="245" t="n">
        <v>0</v>
      </c>
      <c r="AG355" s="245" t="n">
        <v>0</v>
      </c>
      <c r="AH355" s="244" t="n">
        <v>0</v>
      </c>
      <c r="AI355" s="245" t="n">
        <v>80</v>
      </c>
      <c r="AJ355" s="245" t="n">
        <v>25</v>
      </c>
      <c r="AK355" s="244" t="n">
        <v>105</v>
      </c>
      <c r="AL355" s="245" t="n">
        <v>15</v>
      </c>
      <c r="AM355" s="245" t="n">
        <v>5</v>
      </c>
      <c r="AN355" s="244" t="n">
        <v>20</v>
      </c>
      <c r="AO355" s="245" t="n">
        <v>10</v>
      </c>
      <c r="AP355" s="245" t="n">
        <v>16</v>
      </c>
      <c r="AQ355" s="244" t="n">
        <v>26</v>
      </c>
      <c r="AR355" s="244">
        <f>IF('b2'!$AQ355&gt;0,'b2'!$AQ355,IF('b2'!$AN355&gt;0,'b2'!$AN355,IF('b2'!$AK355&gt;0,'b2'!$AK355,IF('b2'!$AH355&gt;0,'b2'!$AH355,IF('b2'!$AE355&gt;0,'b2'!$AE355,IF('b2'!$AB355&gt;0,'b2'!$AB355,IF('b2'!$Y355&gt;0,'b2'!$Y355,IF('b2'!$V355&gt;0,'b2'!$V355," ---"))))))))</f>
        <v/>
      </c>
      <c r="AS355" s="246" t="n">
        <v>0</v>
      </c>
      <c r="AT355" s="246" t="n">
        <v>0</v>
      </c>
      <c r="AU355" s="246" t="n">
        <v>0</v>
      </c>
      <c r="AV355" s="246" t="n">
        <v>0</v>
      </c>
      <c r="AW355" s="246" t="n">
        <v>0</v>
      </c>
      <c r="AX355" s="246" t="n">
        <v>0</v>
      </c>
      <c r="AY355" s="246" t="n">
        <v>27</v>
      </c>
      <c r="AZ355" s="246" t="n">
        <v>3</v>
      </c>
      <c r="BA355" s="246" t="n">
        <v>25</v>
      </c>
      <c r="BB355" s="246" t="n">
        <v>3</v>
      </c>
      <c r="BC355" s="246" t="n">
        <v>25</v>
      </c>
      <c r="BD355" s="246" t="n">
        <v>4</v>
      </c>
      <c r="BE355" s="247" t="n">
        <v>0</v>
      </c>
      <c r="BF355" s="252" t="n">
        <v>0</v>
      </c>
      <c r="BG355" s="252" t="n">
        <v>0</v>
      </c>
      <c r="BH355" s="247" t="n">
        <v>0</v>
      </c>
      <c r="BI355" s="250" t="inlineStr">
        <is>
          <t>#REF!</t>
        </is>
      </c>
      <c r="BJ355" s="251" t="inlineStr">
        <is>
          <t>#REF!</t>
        </is>
      </c>
      <c r="BK355" s="252" t="n">
        <v>0</v>
      </c>
      <c r="BL355" s="252" t="n">
        <v>0</v>
      </c>
      <c r="BM355" s="247" t="n">
        <v>0</v>
      </c>
      <c r="BN355" s="250" t="inlineStr">
        <is>
          <t>#REF!</t>
        </is>
      </c>
      <c r="BO355" s="251" t="inlineStr">
        <is>
          <t>#REF!</t>
        </is>
      </c>
      <c r="BP355" s="248" t="n">
        <v>0</v>
      </c>
      <c r="BQ355" s="248" t="n">
        <v>0</v>
      </c>
      <c r="BR355" s="249" t="n">
        <v>0</v>
      </c>
      <c r="BS355" s="250" t="inlineStr">
        <is>
          <t>#REF!</t>
        </is>
      </c>
      <c r="BT355" s="251">
        <f>'[2]DATA CONSOLIDADA 2018-2025 '!$BR357-'b2'!$BO355</f>
        <v/>
      </c>
      <c r="BU355" s="252" t="n">
        <v>0</v>
      </c>
      <c r="BV355" s="248" t="n">
        <v>0</v>
      </c>
      <c r="BW355" s="249" t="n">
        <v>0</v>
      </c>
      <c r="BX355" s="250" t="inlineStr">
        <is>
          <t>#REF!</t>
        </is>
      </c>
      <c r="BY355" s="251" t="inlineStr">
        <is>
          <t>#REF!</t>
        </is>
      </c>
      <c r="BZ355" s="248" t="n">
        <v>33500</v>
      </c>
      <c r="CA355" s="248" t="n">
        <v>0</v>
      </c>
      <c r="CB355" s="249" t="n">
        <v>33500</v>
      </c>
      <c r="CC355" s="250" t="inlineStr">
        <is>
          <t>#REF!</t>
        </is>
      </c>
      <c r="CD355" s="251">
        <f>'[2]DATA CONSOLIDADA 2018-2025 '!$CB357-'b2'!$BW355</f>
        <v/>
      </c>
      <c r="CE355" s="253" t="n">
        <v>36486</v>
      </c>
      <c r="CF355" s="253" t="n">
        <v>0</v>
      </c>
      <c r="CG355" s="254" t="n">
        <v>36486</v>
      </c>
      <c r="CH355" s="250" t="inlineStr">
        <is>
          <t>#REF!</t>
        </is>
      </c>
      <c r="CI355" s="251">
        <f>'[2]DATA CONSOLIDADA 2018-2025 '!$CG357-'b2'!$CB355</f>
        <v/>
      </c>
      <c r="CJ355" s="247" t="inlineStr">
        <is>
          <t>#REF!</t>
        </is>
      </c>
      <c r="CK355" s="247" t="n">
        <v>39920.3699981</v>
      </c>
      <c r="CL355" s="247" t="n">
        <v>0</v>
      </c>
      <c r="CM355" s="247" t="n">
        <v>39920.3699981</v>
      </c>
      <c r="CN355" s="247" t="inlineStr">
        <is>
          <t>#REF!</t>
        </is>
      </c>
      <c r="CO355" s="251">
        <f>'[2]DATA CONSOLIDADA 2018-2025 '!$CM357-'b2'!$CG355</f>
        <v/>
      </c>
      <c r="CP355" s="253" t="n">
        <v>0</v>
      </c>
      <c r="CQ355" s="253" t="n">
        <v>33499.997</v>
      </c>
      <c r="CR355" s="253" t="n">
        <v>0</v>
      </c>
      <c r="CS355" s="253" t="n">
        <v>0</v>
      </c>
      <c r="CT355" s="253" t="n">
        <v>0</v>
      </c>
      <c r="CU355" s="253" t="n">
        <v>0</v>
      </c>
      <c r="CV355" s="247" t="n">
        <v>33499.997</v>
      </c>
      <c r="CW355" s="247" t="n">
        <v>0</v>
      </c>
      <c r="CX355" s="247" t="n">
        <v>36486</v>
      </c>
      <c r="CY355" s="247" t="n">
        <v>0</v>
      </c>
      <c r="CZ355" s="247" t="n">
        <v>0</v>
      </c>
      <c r="DA355" s="247" t="n">
        <v>0</v>
      </c>
      <c r="DB355" s="247" t="n">
        <v>36486</v>
      </c>
      <c r="DC355" s="255" t="n">
        <v>0</v>
      </c>
      <c r="DD355" s="255" t="n">
        <v>39920.3699981</v>
      </c>
      <c r="DE355" s="255" t="n">
        <v>0</v>
      </c>
      <c r="DF355" s="255" t="n">
        <v>0</v>
      </c>
      <c r="DG355" s="255" t="n">
        <v>0</v>
      </c>
      <c r="DH355" s="255" t="n">
        <v>39920.3699981</v>
      </c>
      <c r="DI355" s="256" t="n">
        <v>20570839056</v>
      </c>
      <c r="DJ355" s="257" t="inlineStr">
        <is>
          <t>ASOCIACION DE PRODUCTORES AGROPECUARIOS LOS EMPRENDEDORES DE CAJABAMBA - APALEC</t>
        </is>
      </c>
      <c r="DK355" s="257" t="inlineStr">
        <is>
          <t>01 Asociación</t>
        </is>
      </c>
      <c r="DL355" s="258" t="n"/>
      <c r="DM355" s="258" t="n"/>
      <c r="DN355" s="258" t="n"/>
      <c r="DO355" s="258" t="n"/>
      <c r="DP355" s="258" t="n"/>
      <c r="DQ355" s="258" t="n"/>
      <c r="DR355" s="258" t="n"/>
      <c r="DS355" s="258" t="n"/>
      <c r="DT355" s="258" t="n"/>
      <c r="DU355" s="258" t="n"/>
      <c r="DV355" s="258" t="n"/>
      <c r="DW355" s="258" t="n"/>
      <c r="DX355" s="258" t="n"/>
      <c r="DY355" s="258" t="n"/>
      <c r="DZ355" s="258" t="n"/>
      <c r="EA355" s="258" t="n"/>
      <c r="EB355" s="258" t="n"/>
      <c r="EC355" s="258" t="n"/>
      <c r="ED355" s="258" t="n"/>
      <c r="EE355" s="258" t="n"/>
    </row>
    <row r="356" hidden="1" ht="47.25" customHeight="1">
      <c r="A356" s="240" t="inlineStr">
        <is>
          <t>COMUNIDAD ANDINA DE UMUTU</t>
        </is>
      </c>
      <c r="B356" s="240" t="inlineStr">
        <is>
          <t>HONGO COMESTIBLE</t>
        </is>
      </c>
      <c r="C356" s="240" t="inlineStr">
        <is>
          <t>HONGOS COMESTIBLES</t>
        </is>
      </c>
      <c r="D356" s="240" t="inlineStr">
        <is>
          <t>CUSCO</t>
        </is>
      </c>
      <c r="E356" s="240" t="inlineStr">
        <is>
          <t>081205</t>
        </is>
      </c>
      <c r="F356" s="240" t="inlineStr">
        <is>
          <t>CUSCO</t>
        </is>
      </c>
      <c r="G356" s="240" t="inlineStr">
        <is>
          <t>QUISPICANCHI</t>
        </is>
      </c>
      <c r="H356" s="240" t="inlineStr">
        <is>
          <t>CCATCA</t>
        </is>
      </c>
      <c r="I356" s="241" t="n"/>
      <c r="J356" s="241" t="n"/>
      <c r="K356" s="241" t="n"/>
      <c r="L356" s="241" t="n"/>
      <c r="M356" s="241" t="n"/>
      <c r="N356" s="241" t="n">
        <v>1</v>
      </c>
      <c r="O356" s="241" t="n">
        <v>1</v>
      </c>
      <c r="P356" s="241" t="n">
        <v>1</v>
      </c>
      <c r="Q356" s="241" t="inlineStr">
        <is>
          <t>PAC</t>
        </is>
      </c>
      <c r="R356" s="242">
        <f>IF(I356=1,I$2,"")&amp;IF(J356=1,IF(I356=1,"-","")&amp;J$2,"")&amp;IF(K356=1,IF(OR(J356=1,I356=1),"-","")&amp;K$2,"")&amp;IF(L356=1,IF(OR(K356=1,J356=1,I356=1),"-","")&amp;L$2,"")&amp;IF(M356=1,IF(OR(L356=1,K356=1,J356=1,I356=1),"-","")&amp;M$2,"")&amp;IF(N356=1,IF(OR(M356=1,L356=1,K356=1,J356=1,I356=1),"-","")&amp;N$2,"")&amp;IF(O356=1,IF(OR(N356=1,M356=1,L356=1,K356=1,J356=1,I356=1),"-","")&amp;O$2,"")&amp;IF(P356=1,IF(I356=1," - ",IF(J356=1," - ",IF(K356=1," - ",IF(L356=1," - ",IF(M356=1," - ",IF(N356=1," - ",IF(O356=1," - ","")))))))&amp;P$2,"")</f>
        <v/>
      </c>
      <c r="S356" s="243">
        <f>SUM('b2'!$I356:$P356)</f>
        <v/>
      </c>
      <c r="T356" s="243">
        <f>IF(OR('b2'!$J356=1,'b2'!$K356=1,'b2'!$L356=1,'b2'!$M356=1,'b2'!$N356=1,'b2'!$O356=1,'b2'!$P356=1),"SI","NO")</f>
        <v/>
      </c>
      <c r="U356" s="243">
        <f>IF(OR('b2'!$K356=1,'b2'!$L356=1,'b2'!$M356=1,'b2'!$N356=1,'b2'!$O356=1,'b2'!$P356=1),"SI","NO")</f>
        <v/>
      </c>
      <c r="V356" s="244" t="n">
        <v>0</v>
      </c>
      <c r="W356" s="245" t="n">
        <v>0</v>
      </c>
      <c r="X356" s="245" t="n">
        <v>0</v>
      </c>
      <c r="Y356" s="244" t="n">
        <v>0</v>
      </c>
      <c r="Z356" s="245" t="n">
        <v>0</v>
      </c>
      <c r="AA356" s="245" t="n">
        <v>0</v>
      </c>
      <c r="AB356" s="244" t="n">
        <v>0</v>
      </c>
      <c r="AC356" s="245" t="n">
        <v>0</v>
      </c>
      <c r="AD356" s="245" t="n">
        <v>0</v>
      </c>
      <c r="AE356" s="244" t="n">
        <v>0</v>
      </c>
      <c r="AF356" s="245" t="n">
        <v>0</v>
      </c>
      <c r="AG356" s="245" t="n">
        <v>0</v>
      </c>
      <c r="AH356" s="244" t="n">
        <v>0</v>
      </c>
      <c r="AI356" s="245" t="n">
        <v>24</v>
      </c>
      <c r="AJ356" s="245" t="n">
        <v>12</v>
      </c>
      <c r="AK356" s="244" t="n">
        <v>36</v>
      </c>
      <c r="AL356" s="245" t="n">
        <v>24</v>
      </c>
      <c r="AM356" s="245" t="n">
        <v>12</v>
      </c>
      <c r="AN356" s="244" t="n">
        <v>36</v>
      </c>
      <c r="AO356" s="245" t="n">
        <v>24</v>
      </c>
      <c r="AP356" s="245" t="n">
        <v>39</v>
      </c>
      <c r="AQ356" s="244" t="n">
        <v>63</v>
      </c>
      <c r="AR356" s="244">
        <f>IF('b2'!$AQ356&gt;0,'b2'!$AQ356,IF('b2'!$AN356&gt;0,'b2'!$AN356,IF('b2'!$AK356&gt;0,'b2'!$AK356,IF('b2'!$AH356&gt;0,'b2'!$AH356,IF('b2'!$AE356&gt;0,'b2'!$AE356,IF('b2'!$AB356&gt;0,'b2'!$AB356,IF('b2'!$Y356&gt;0,'b2'!$Y356,IF('b2'!$V356&gt;0,'b2'!$V356," ---"))))))))</f>
        <v/>
      </c>
      <c r="AS356" s="246" t="n">
        <v>0</v>
      </c>
      <c r="AT356" s="246" t="n">
        <v>0</v>
      </c>
      <c r="AU356" s="246" t="n">
        <v>0</v>
      </c>
      <c r="AV356" s="246" t="n">
        <v>0</v>
      </c>
      <c r="AW356" s="246" t="n">
        <v>0</v>
      </c>
      <c r="AX356" s="246" t="n">
        <v>0</v>
      </c>
      <c r="AY356" s="246" t="n">
        <v>23</v>
      </c>
      <c r="AZ356" s="246" t="n">
        <v>5</v>
      </c>
      <c r="BA356" s="246" t="n">
        <v>22</v>
      </c>
      <c r="BB356" s="246" t="n">
        <v>4</v>
      </c>
      <c r="BC356" s="246" t="n">
        <v>11</v>
      </c>
      <c r="BD356" s="246" t="n">
        <v>2</v>
      </c>
      <c r="BE356" s="247" t="n">
        <v>0</v>
      </c>
      <c r="BF356" s="252" t="n">
        <v>0</v>
      </c>
      <c r="BG356" s="252" t="n">
        <v>0</v>
      </c>
      <c r="BH356" s="247" t="n">
        <v>0</v>
      </c>
      <c r="BI356" s="250" t="inlineStr">
        <is>
          <t>#REF!</t>
        </is>
      </c>
      <c r="BJ356" s="251" t="inlineStr">
        <is>
          <t>#REF!</t>
        </is>
      </c>
      <c r="BK356" s="252" t="n">
        <v>0</v>
      </c>
      <c r="BL356" s="252" t="n">
        <v>0</v>
      </c>
      <c r="BM356" s="247" t="n">
        <v>0</v>
      </c>
      <c r="BN356" s="250" t="inlineStr">
        <is>
          <t>#REF!</t>
        </is>
      </c>
      <c r="BO356" s="251" t="inlineStr">
        <is>
          <t>#REF!</t>
        </is>
      </c>
      <c r="BP356" s="248" t="n">
        <v>0</v>
      </c>
      <c r="BQ356" s="248" t="n">
        <v>0</v>
      </c>
      <c r="BR356" s="249" t="n">
        <v>0</v>
      </c>
      <c r="BS356" s="250" t="inlineStr">
        <is>
          <t>#REF!</t>
        </is>
      </c>
      <c r="BT356" s="251">
        <f>'[2]DATA CONSOLIDADA 2018-2025 '!$BR358-'b2'!$BO356</f>
        <v/>
      </c>
      <c r="BU356" s="252" t="n">
        <v>0</v>
      </c>
      <c r="BV356" s="248" t="n">
        <v>0</v>
      </c>
      <c r="BW356" s="249" t="n">
        <v>0</v>
      </c>
      <c r="BX356" s="250" t="inlineStr">
        <is>
          <t>#REF!</t>
        </is>
      </c>
      <c r="BY356" s="251" t="inlineStr">
        <is>
          <t>#REF!</t>
        </is>
      </c>
      <c r="BZ356" s="248" t="n">
        <v>285700</v>
      </c>
      <c r="CA356" s="248" t="n">
        <v>0</v>
      </c>
      <c r="CB356" s="249" t="n">
        <v>285700</v>
      </c>
      <c r="CC356" s="250" t="inlineStr">
        <is>
          <t>#REF!</t>
        </is>
      </c>
      <c r="CD356" s="251">
        <f>'[2]DATA CONSOLIDADA 2018-2025 '!$CB358-'b2'!$BW356</f>
        <v/>
      </c>
      <c r="CE356" s="253" t="n">
        <v>287000</v>
      </c>
      <c r="CF356" s="253" t="n">
        <v>0</v>
      </c>
      <c r="CG356" s="254" t="n">
        <v>287000</v>
      </c>
      <c r="CH356" s="250" t="inlineStr">
        <is>
          <t>#REF!</t>
        </is>
      </c>
      <c r="CI356" s="251">
        <f>'[2]DATA CONSOLIDADA 2018-2025 '!$CG358-'b2'!$CB356</f>
        <v/>
      </c>
      <c r="CJ356" s="247" t="inlineStr">
        <is>
          <t>#REF!</t>
        </is>
      </c>
      <c r="CK356" s="247" t="n">
        <v>119483.97</v>
      </c>
      <c r="CL356" s="247" t="n">
        <v>0</v>
      </c>
      <c r="CM356" s="247" t="n">
        <v>119483.97</v>
      </c>
      <c r="CN356" s="247" t="inlineStr">
        <is>
          <t>#REF!</t>
        </is>
      </c>
      <c r="CO356" s="251">
        <f>'[2]DATA CONSOLIDADA 2018-2025 '!$CM358-'b2'!$CG356</f>
        <v/>
      </c>
      <c r="CP356" s="253" t="n">
        <v>0</v>
      </c>
      <c r="CQ356" s="253" t="n">
        <v>285700</v>
      </c>
      <c r="CR356" s="253" t="n">
        <v>0</v>
      </c>
      <c r="CS356" s="253" t="n">
        <v>0</v>
      </c>
      <c r="CT356" s="253" t="n">
        <v>0</v>
      </c>
      <c r="CU356" s="253" t="n">
        <v>0</v>
      </c>
      <c r="CV356" s="247" t="n">
        <v>285700</v>
      </c>
      <c r="CW356" s="247" t="n">
        <v>0</v>
      </c>
      <c r="CX356" s="247" t="n">
        <v>287000</v>
      </c>
      <c r="CY356" s="247" t="n">
        <v>0</v>
      </c>
      <c r="CZ356" s="247" t="n">
        <v>0</v>
      </c>
      <c r="DA356" s="247" t="n">
        <v>0</v>
      </c>
      <c r="DB356" s="247" t="n">
        <v>287000</v>
      </c>
      <c r="DC356" s="255" t="n">
        <v>0</v>
      </c>
      <c r="DD356" s="255" t="n">
        <v>0</v>
      </c>
      <c r="DE356" s="255" t="n">
        <v>0</v>
      </c>
      <c r="DF356" s="255" t="n">
        <v>0</v>
      </c>
      <c r="DG356" s="255" t="n">
        <v>119483.97</v>
      </c>
      <c r="DH356" s="255" t="n">
        <v>119483.97</v>
      </c>
      <c r="DI356" s="256" t="inlineStr">
        <is>
          <t>Sin RUC</t>
        </is>
      </c>
      <c r="DJ356" s="257" t="n">
        <v>0</v>
      </c>
      <c r="DK356" s="257" t="inlineStr">
        <is>
          <t>05 Comunidades Campesinas</t>
        </is>
      </c>
      <c r="DL356" s="258" t="n"/>
      <c r="DM356" s="258" t="n"/>
      <c r="DN356" s="258" t="n"/>
      <c r="DO356" s="258" t="n"/>
      <c r="DP356" s="258" t="n"/>
      <c r="DQ356" s="258" t="n"/>
      <c r="DR356" s="258" t="n"/>
      <c r="DS356" s="258" t="n"/>
      <c r="DT356" s="258" t="n"/>
      <c r="DU356" s="258" t="n"/>
      <c r="DV356" s="258" t="n"/>
      <c r="DW356" s="258" t="n"/>
      <c r="DX356" s="258" t="n"/>
      <c r="DY356" s="258" t="n"/>
      <c r="DZ356" s="258" t="n"/>
      <c r="EA356" s="258" t="n"/>
      <c r="EB356" s="258" t="n"/>
      <c r="EC356" s="258" t="n"/>
      <c r="ED356" s="258" t="n"/>
      <c r="EE356" s="258" t="n"/>
    </row>
    <row r="357" hidden="1" ht="47.25" customHeight="1">
      <c r="A357" s="240" t="inlineStr">
        <is>
          <t>ASOCIACION DE PRODUCTORES LACTEOS DE CUATRO LAGUNAS POMACANCHI</t>
        </is>
      </c>
      <c r="B357" s="240" t="inlineStr">
        <is>
          <t>DERIVADOS LACTEOS</t>
        </is>
      </c>
      <c r="C357" s="240" t="inlineStr">
        <is>
          <t>DERIVADOS LACTEOS</t>
        </is>
      </c>
      <c r="D357" s="240" t="inlineStr">
        <is>
          <t>CUSCO</t>
        </is>
      </c>
      <c r="E357" s="240" t="inlineStr">
        <is>
          <t>080201</t>
        </is>
      </c>
      <c r="F357" s="240" t="inlineStr">
        <is>
          <t>CUSCO</t>
        </is>
      </c>
      <c r="G357" s="240" t="inlineStr">
        <is>
          <t>ACOMAYO</t>
        </is>
      </c>
      <c r="H357" s="240" t="inlineStr">
        <is>
          <t>ACOMAYO</t>
        </is>
      </c>
      <c r="I357" s="241" t="n"/>
      <c r="J357" s="241" t="n"/>
      <c r="K357" s="241" t="n"/>
      <c r="L357" s="241" t="n"/>
      <c r="M357" s="241" t="n"/>
      <c r="N357" s="241" t="n">
        <v>1</v>
      </c>
      <c r="O357" s="241" t="n">
        <v>1</v>
      </c>
      <c r="P357" s="241" t="n">
        <v>1</v>
      </c>
      <c r="Q357" s="241" t="inlineStr">
        <is>
          <t>PAC</t>
        </is>
      </c>
      <c r="R357" s="242">
        <f>IF(I357=1,I$2,"")&amp;IF(J357=1,IF(I357=1,"-","")&amp;J$2,"")&amp;IF(K357=1,IF(OR(J357=1,I357=1),"-","")&amp;K$2,"")&amp;IF(L357=1,IF(OR(K357=1,J357=1,I357=1),"-","")&amp;L$2,"")&amp;IF(M357=1,IF(OR(L357=1,K357=1,J357=1,I357=1),"-","")&amp;M$2,"")&amp;IF(N357=1,IF(OR(M357=1,L357=1,K357=1,J357=1,I357=1),"-","")&amp;N$2,"")&amp;IF(O357=1,IF(OR(N357=1,M357=1,L357=1,K357=1,J357=1,I357=1),"-","")&amp;O$2,"")&amp;IF(P357=1,IF(I357=1," - ",IF(J357=1," - ",IF(K357=1," - ",IF(L357=1," - ",IF(M357=1," - ",IF(N357=1," - ",IF(O357=1," - ","")))))))&amp;P$2,"")</f>
        <v/>
      </c>
      <c r="S357" s="243">
        <f>SUM('b2'!$I357:$P357)</f>
        <v/>
      </c>
      <c r="T357" s="243">
        <f>IF(OR('b2'!$J357=1,'b2'!$K357=1,'b2'!$L357=1,'b2'!$M357=1,'b2'!$N357=1,'b2'!$O357=1,'b2'!$P357=1),"SI","NO")</f>
        <v/>
      </c>
      <c r="U357" s="243">
        <f>IF(OR('b2'!$K357=1,'b2'!$L357=1,'b2'!$M357=1,'b2'!$N357=1,'b2'!$O357=1,'b2'!$P357=1),"SI","NO")</f>
        <v/>
      </c>
      <c r="V357" s="244" t="n">
        <v>0</v>
      </c>
      <c r="W357" s="245" t="n">
        <v>0</v>
      </c>
      <c r="X357" s="245" t="n">
        <v>0</v>
      </c>
      <c r="Y357" s="244" t="n">
        <v>0</v>
      </c>
      <c r="Z357" s="245" t="n">
        <v>0</v>
      </c>
      <c r="AA357" s="245" t="n">
        <v>0</v>
      </c>
      <c r="AB357" s="244" t="n">
        <v>0</v>
      </c>
      <c r="AC357" s="245" t="n">
        <v>0</v>
      </c>
      <c r="AD357" s="245" t="n">
        <v>0</v>
      </c>
      <c r="AE357" s="244" t="n">
        <v>0</v>
      </c>
      <c r="AF357" s="245" t="n">
        <v>0</v>
      </c>
      <c r="AG357" s="245" t="n">
        <v>0</v>
      </c>
      <c r="AH357" s="244" t="n">
        <v>0</v>
      </c>
      <c r="AI357" s="245" t="n">
        <v>15</v>
      </c>
      <c r="AJ357" s="245" t="n">
        <v>8</v>
      </c>
      <c r="AK357" s="244" t="n">
        <v>23</v>
      </c>
      <c r="AL357" s="245" t="n">
        <v>15</v>
      </c>
      <c r="AM357" s="245" t="n">
        <v>8</v>
      </c>
      <c r="AN357" s="244" t="n">
        <v>23</v>
      </c>
      <c r="AO357" s="245" t="n">
        <v>5</v>
      </c>
      <c r="AP357" s="245" t="n">
        <v>23</v>
      </c>
      <c r="AQ357" s="244" t="n">
        <v>28</v>
      </c>
      <c r="AR357" s="244">
        <f>IF('b2'!$AQ357&gt;0,'b2'!$AQ357,IF('b2'!$AN357&gt;0,'b2'!$AN357,IF('b2'!$AK357&gt;0,'b2'!$AK357,IF('b2'!$AH357&gt;0,'b2'!$AH357,IF('b2'!$AE357&gt;0,'b2'!$AE357,IF('b2'!$AB357&gt;0,'b2'!$AB357,IF('b2'!$Y357&gt;0,'b2'!$Y357,IF('b2'!$V357&gt;0,'b2'!$V357," ---"))))))))</f>
        <v/>
      </c>
      <c r="AS357" s="246" t="n">
        <v>0</v>
      </c>
      <c r="AT357" s="246" t="n">
        <v>0</v>
      </c>
      <c r="AU357" s="246" t="n">
        <v>0</v>
      </c>
      <c r="AV357" s="246" t="n">
        <v>0</v>
      </c>
      <c r="AW357" s="246" t="n">
        <v>0</v>
      </c>
      <c r="AX357" s="246" t="n">
        <v>0</v>
      </c>
      <c r="AY357" s="246" t="n">
        <v>24</v>
      </c>
      <c r="AZ357" s="246" t="n">
        <v>5</v>
      </c>
      <c r="BA357" s="246" t="n">
        <v>35</v>
      </c>
      <c r="BB357" s="246" t="n">
        <v>6</v>
      </c>
      <c r="BC357" s="246" t="n">
        <v>11</v>
      </c>
      <c r="BD357" s="246" t="n">
        <v>2</v>
      </c>
      <c r="BE357" s="247" t="n">
        <v>0</v>
      </c>
      <c r="BF357" s="252" t="n">
        <v>0</v>
      </c>
      <c r="BG357" s="252" t="n">
        <v>0</v>
      </c>
      <c r="BH357" s="247" t="n">
        <v>0</v>
      </c>
      <c r="BI357" s="250" t="inlineStr">
        <is>
          <t>#REF!</t>
        </is>
      </c>
      <c r="BJ357" s="251" t="inlineStr">
        <is>
          <t>#REF!</t>
        </is>
      </c>
      <c r="BK357" s="252" t="n">
        <v>0</v>
      </c>
      <c r="BL357" s="252" t="n">
        <v>0</v>
      </c>
      <c r="BM357" s="247" t="n">
        <v>0</v>
      </c>
      <c r="BN357" s="250" t="inlineStr">
        <is>
          <t>#REF!</t>
        </is>
      </c>
      <c r="BO357" s="251" t="inlineStr">
        <is>
          <t>#REF!</t>
        </is>
      </c>
      <c r="BP357" s="248" t="n">
        <v>0</v>
      </c>
      <c r="BQ357" s="248" t="n">
        <v>0</v>
      </c>
      <c r="BR357" s="249" t="n">
        <v>0</v>
      </c>
      <c r="BS357" s="250" t="inlineStr">
        <is>
          <t>#REF!</t>
        </is>
      </c>
      <c r="BT357" s="251">
        <f>'[2]DATA CONSOLIDADA 2018-2025 '!$BR359-'b2'!$BO357</f>
        <v/>
      </c>
      <c r="BU357" s="252" t="n">
        <v>0</v>
      </c>
      <c r="BV357" s="248" t="n">
        <v>0</v>
      </c>
      <c r="BW357" s="249" t="n">
        <v>0</v>
      </c>
      <c r="BX357" s="250" t="inlineStr">
        <is>
          <t>#REF!</t>
        </is>
      </c>
      <c r="BY357" s="251" t="inlineStr">
        <is>
          <t>#REF!</t>
        </is>
      </c>
      <c r="BZ357" s="248" t="n">
        <v>143776.8</v>
      </c>
      <c r="CA357" s="248" t="n">
        <v>0</v>
      </c>
      <c r="CB357" s="249" t="n">
        <v>143776.8</v>
      </c>
      <c r="CC357" s="250" t="inlineStr">
        <is>
          <t>#REF!</t>
        </is>
      </c>
      <c r="CD357" s="251">
        <f>'[2]DATA CONSOLIDADA 2018-2025 '!$CB359-'b2'!$BW357</f>
        <v/>
      </c>
      <c r="CE357" s="253" t="n">
        <v>162883.2</v>
      </c>
      <c r="CF357" s="253" t="n">
        <v>0</v>
      </c>
      <c r="CG357" s="254" t="n">
        <v>162883.2</v>
      </c>
      <c r="CH357" s="250" t="inlineStr">
        <is>
          <t>#REF!</t>
        </is>
      </c>
      <c r="CI357" s="251">
        <f>'[2]DATA CONSOLIDADA 2018-2025 '!$CG359-'b2'!$CB357</f>
        <v/>
      </c>
      <c r="CJ357" s="247" t="inlineStr">
        <is>
          <t>#REF!</t>
        </is>
      </c>
      <c r="CK357" s="247" t="n">
        <v>155547.5</v>
      </c>
      <c r="CL357" s="247" t="n">
        <v>0</v>
      </c>
      <c r="CM357" s="247" t="n">
        <v>155547.5</v>
      </c>
      <c r="CN357" s="247" t="inlineStr">
        <is>
          <t>#REF!</t>
        </is>
      </c>
      <c r="CO357" s="251">
        <f>'[2]DATA CONSOLIDADA 2018-2025 '!$CM359-'b2'!$CG357</f>
        <v/>
      </c>
      <c r="CP357" s="253" t="n">
        <v>0</v>
      </c>
      <c r="CQ357" s="253" t="n">
        <v>0</v>
      </c>
      <c r="CR357" s="253" t="n">
        <v>0</v>
      </c>
      <c r="CS357" s="253" t="n">
        <v>143776.8</v>
      </c>
      <c r="CT357" s="253" t="n">
        <v>0</v>
      </c>
      <c r="CU357" s="253" t="n">
        <v>0</v>
      </c>
      <c r="CV357" s="247" t="n">
        <v>143776.8</v>
      </c>
      <c r="CW357" s="247" t="n">
        <v>0</v>
      </c>
      <c r="CX357" s="247" t="n">
        <v>0</v>
      </c>
      <c r="CY357" s="247" t="n">
        <v>162883.2</v>
      </c>
      <c r="CZ357" s="247" t="n">
        <v>0</v>
      </c>
      <c r="DA357" s="247" t="n">
        <v>0</v>
      </c>
      <c r="DB357" s="247" t="n">
        <v>162883.2</v>
      </c>
      <c r="DC357" s="255" t="n">
        <v>0</v>
      </c>
      <c r="DD357" s="255" t="n">
        <v>155547.5</v>
      </c>
      <c r="DE357" s="255" t="n">
        <v>0</v>
      </c>
      <c r="DF357" s="255" t="n">
        <v>0</v>
      </c>
      <c r="DG357" s="255" t="n">
        <v>0</v>
      </c>
      <c r="DH357" s="255" t="n">
        <v>155547.5</v>
      </c>
      <c r="DI357" s="256" t="n">
        <v>20527622434</v>
      </c>
      <c r="DJ357" s="257" t="inlineStr">
        <is>
          <t>ASOCIACION DE PRODUCTORES LACTEOS DE CUATRO LAGUNAS POMACANCHI</t>
        </is>
      </c>
      <c r="DK357" s="257" t="inlineStr">
        <is>
          <t>01 Asociación</t>
        </is>
      </c>
      <c r="DL357" s="258" t="n"/>
      <c r="DM357" s="258" t="n"/>
      <c r="DN357" s="258" t="n"/>
      <c r="DO357" s="258" t="n"/>
      <c r="DP357" s="258" t="n"/>
      <c r="DQ357" s="258" t="n"/>
      <c r="DR357" s="258" t="n"/>
      <c r="DS357" s="258" t="n"/>
      <c r="DT357" s="258" t="n"/>
      <c r="DU357" s="258" t="n"/>
      <c r="DV357" s="258" t="n"/>
      <c r="DW357" s="258" t="n"/>
      <c r="DX357" s="258" t="n"/>
      <c r="DY357" s="258" t="n"/>
      <c r="DZ357" s="258" t="n"/>
      <c r="EA357" s="258" t="n"/>
      <c r="EB357" s="258" t="n"/>
      <c r="EC357" s="258" t="n"/>
      <c r="ED357" s="258" t="n"/>
      <c r="EE357" s="258" t="n"/>
    </row>
    <row r="358" hidden="1" ht="47.25" customHeight="1">
      <c r="A358" s="240" t="inlineStr">
        <is>
          <t>COMUNIDAD CAMPESINA DE CCATACAMARA</t>
        </is>
      </c>
      <c r="B358" s="240" t="inlineStr">
        <is>
          <t>HONGO COMESTIBLE</t>
        </is>
      </c>
      <c r="C358" s="240" t="inlineStr">
        <is>
          <t>HONGOS COMESTIBLES</t>
        </is>
      </c>
      <c r="D358" s="240" t="inlineStr">
        <is>
          <t>CUSCO</t>
        </is>
      </c>
      <c r="E358" s="240" t="inlineStr">
        <is>
          <t>081205</t>
        </is>
      </c>
      <c r="F358" s="240" t="inlineStr">
        <is>
          <t>CUSCO</t>
        </is>
      </c>
      <c r="G358" s="240" t="inlineStr">
        <is>
          <t>QUISPICANCHI</t>
        </is>
      </c>
      <c r="H358" s="240" t="inlineStr">
        <is>
          <t>CCATCA</t>
        </is>
      </c>
      <c r="I358" s="241" t="n"/>
      <c r="J358" s="241" t="n"/>
      <c r="K358" s="241" t="n"/>
      <c r="L358" s="241" t="n"/>
      <c r="M358" s="241" t="n"/>
      <c r="N358" s="241" t="n">
        <v>1</v>
      </c>
      <c r="O358" s="241" t="n">
        <v>1</v>
      </c>
      <c r="P358" s="241" t="n">
        <v>1</v>
      </c>
      <c r="Q358" s="241" t="inlineStr">
        <is>
          <t>PAC</t>
        </is>
      </c>
      <c r="R358" s="242">
        <f>IF(I358=1,I$2,"")&amp;IF(J358=1,IF(I358=1,"-","")&amp;J$2,"")&amp;IF(K358=1,IF(OR(J358=1,I358=1),"-","")&amp;K$2,"")&amp;IF(L358=1,IF(OR(K358=1,J358=1,I358=1),"-","")&amp;L$2,"")&amp;IF(M358=1,IF(OR(L358=1,K358=1,J358=1,I358=1),"-","")&amp;M$2,"")&amp;IF(N358=1,IF(OR(M358=1,L358=1,K358=1,J358=1,I358=1),"-","")&amp;N$2,"")&amp;IF(O358=1,IF(OR(N358=1,M358=1,L358=1,K358=1,J358=1,I358=1),"-","")&amp;O$2,"")&amp;IF(P358=1,IF(I358=1," - ",IF(J358=1," - ",IF(K358=1," - ",IF(L358=1," - ",IF(M358=1," - ",IF(N358=1," - ",IF(O358=1," - ","")))))))&amp;P$2,"")</f>
        <v/>
      </c>
      <c r="S358" s="243">
        <f>SUM('b2'!$I358:$P358)</f>
        <v/>
      </c>
      <c r="T358" s="243">
        <f>IF(OR('b2'!$J358=1,'b2'!$K358=1,'b2'!$L358=1,'b2'!$M358=1,'b2'!$N358=1,'b2'!$O358=1,'b2'!$P358=1),"SI","NO")</f>
        <v/>
      </c>
      <c r="U358" s="243">
        <f>IF(OR('b2'!$K358=1,'b2'!$L358=1,'b2'!$M358=1,'b2'!$N358=1,'b2'!$O358=1,'b2'!$P358=1),"SI","NO")</f>
        <v/>
      </c>
      <c r="V358" s="244" t="n">
        <v>0</v>
      </c>
      <c r="W358" s="245" t="n">
        <v>0</v>
      </c>
      <c r="X358" s="245" t="n">
        <v>0</v>
      </c>
      <c r="Y358" s="244" t="n">
        <v>0</v>
      </c>
      <c r="Z358" s="245" t="n">
        <v>0</v>
      </c>
      <c r="AA358" s="245" t="n">
        <v>0</v>
      </c>
      <c r="AB358" s="244" t="n">
        <v>0</v>
      </c>
      <c r="AC358" s="245" t="n">
        <v>0</v>
      </c>
      <c r="AD358" s="245" t="n">
        <v>0</v>
      </c>
      <c r="AE358" s="244" t="n">
        <v>0</v>
      </c>
      <c r="AF358" s="245" t="n">
        <v>0</v>
      </c>
      <c r="AG358" s="245" t="n">
        <v>0</v>
      </c>
      <c r="AH358" s="244" t="n">
        <v>0</v>
      </c>
      <c r="AI358" s="245" t="n">
        <v>23</v>
      </c>
      <c r="AJ358" s="245" t="n">
        <v>27</v>
      </c>
      <c r="AK358" s="244" t="n">
        <v>50</v>
      </c>
      <c r="AL358" s="245" t="n">
        <v>23</v>
      </c>
      <c r="AM358" s="245" t="n">
        <v>27</v>
      </c>
      <c r="AN358" s="244" t="n">
        <v>50</v>
      </c>
      <c r="AO358" s="245" t="n">
        <v>23</v>
      </c>
      <c r="AP358" s="245" t="n">
        <v>15</v>
      </c>
      <c r="AQ358" s="244" t="n">
        <v>38</v>
      </c>
      <c r="AR358" s="244">
        <f>IF('b2'!$AQ358&gt;0,'b2'!$AQ358,IF('b2'!$AN358&gt;0,'b2'!$AN358,IF('b2'!$AK358&gt;0,'b2'!$AK358,IF('b2'!$AH358&gt;0,'b2'!$AH358,IF('b2'!$AE358&gt;0,'b2'!$AE358,IF('b2'!$AB358&gt;0,'b2'!$AB358,IF('b2'!$Y358&gt;0,'b2'!$Y358,IF('b2'!$V358&gt;0,'b2'!$V358," ---"))))))))</f>
        <v/>
      </c>
      <c r="AS358" s="246" t="n">
        <v>0</v>
      </c>
      <c r="AT358" s="246" t="n">
        <v>0</v>
      </c>
      <c r="AU358" s="246" t="n">
        <v>0</v>
      </c>
      <c r="AV358" s="246" t="n">
        <v>0</v>
      </c>
      <c r="AW358" s="246" t="n">
        <v>0</v>
      </c>
      <c r="AX358" s="246" t="n">
        <v>0</v>
      </c>
      <c r="AY358" s="246" t="n">
        <v>24</v>
      </c>
      <c r="AZ358" s="246" t="n">
        <v>5</v>
      </c>
      <c r="BA358" s="246" t="n">
        <v>34</v>
      </c>
      <c r="BB358" s="246" t="n">
        <v>6</v>
      </c>
      <c r="BC358" s="246" t="n">
        <v>10</v>
      </c>
      <c r="BD358" s="246" t="n">
        <v>2</v>
      </c>
      <c r="BE358" s="247" t="n">
        <v>0</v>
      </c>
      <c r="BF358" s="252" t="n">
        <v>0</v>
      </c>
      <c r="BG358" s="252" t="n">
        <v>0</v>
      </c>
      <c r="BH358" s="247" t="n">
        <v>0</v>
      </c>
      <c r="BI358" s="250" t="inlineStr">
        <is>
          <t>#REF!</t>
        </is>
      </c>
      <c r="BJ358" s="251" t="inlineStr">
        <is>
          <t>#REF!</t>
        </is>
      </c>
      <c r="BK358" s="252" t="n">
        <v>0</v>
      </c>
      <c r="BL358" s="252" t="n">
        <v>0</v>
      </c>
      <c r="BM358" s="247" t="n">
        <v>0</v>
      </c>
      <c r="BN358" s="250" t="inlineStr">
        <is>
          <t>#REF!</t>
        </is>
      </c>
      <c r="BO358" s="251" t="inlineStr">
        <is>
          <t>#REF!</t>
        </is>
      </c>
      <c r="BP358" s="248" t="n">
        <v>0</v>
      </c>
      <c r="BQ358" s="248" t="n">
        <v>0</v>
      </c>
      <c r="BR358" s="249" t="n">
        <v>0</v>
      </c>
      <c r="BS358" s="250" t="inlineStr">
        <is>
          <t>#REF!</t>
        </is>
      </c>
      <c r="BT358" s="251">
        <f>'[2]DATA CONSOLIDADA 2018-2025 '!$BR360-'b2'!$BO358</f>
        <v/>
      </c>
      <c r="BU358" s="252" t="n">
        <v>0</v>
      </c>
      <c r="BV358" s="248" t="n">
        <v>0</v>
      </c>
      <c r="BW358" s="249" t="n">
        <v>0</v>
      </c>
      <c r="BX358" s="250" t="inlineStr">
        <is>
          <t>#REF!</t>
        </is>
      </c>
      <c r="BY358" s="251" t="inlineStr">
        <is>
          <t>#REF!</t>
        </is>
      </c>
      <c r="BZ358" s="248" t="n">
        <v>485000</v>
      </c>
      <c r="CA358" s="248" t="n">
        <v>0</v>
      </c>
      <c r="CB358" s="249" t="n">
        <v>485000</v>
      </c>
      <c r="CC358" s="250" t="inlineStr">
        <is>
          <t>#REF!</t>
        </is>
      </c>
      <c r="CD358" s="251">
        <f>'[2]DATA CONSOLIDADA 2018-2025 '!$CB360-'b2'!$BW358</f>
        <v/>
      </c>
      <c r="CE358" s="253" t="n">
        <v>289100</v>
      </c>
      <c r="CF358" s="253" t="n">
        <v>0</v>
      </c>
      <c r="CG358" s="254" t="n">
        <v>289100</v>
      </c>
      <c r="CH358" s="250" t="inlineStr">
        <is>
          <t>#REF!</t>
        </is>
      </c>
      <c r="CI358" s="251">
        <f>'[2]DATA CONSOLIDADA 2018-2025 '!$CG360-'b2'!$CB358</f>
        <v/>
      </c>
      <c r="CJ358" s="247" t="inlineStr">
        <is>
          <t>#REF!</t>
        </is>
      </c>
      <c r="CK358" s="247" t="n">
        <v>261241.354</v>
      </c>
      <c r="CL358" s="247" t="n">
        <v>0</v>
      </c>
      <c r="CM358" s="247" t="n">
        <v>261241.354</v>
      </c>
      <c r="CN358" s="247" t="inlineStr">
        <is>
          <t>#REF!</t>
        </is>
      </c>
      <c r="CO358" s="251">
        <f>'[2]DATA CONSOLIDADA 2018-2025 '!$CM360-'b2'!$CG358</f>
        <v/>
      </c>
      <c r="CP358" s="253" t="n">
        <v>0</v>
      </c>
      <c r="CQ358" s="253" t="n">
        <v>485000</v>
      </c>
      <c r="CR358" s="253" t="n">
        <v>0</v>
      </c>
      <c r="CS358" s="253" t="n">
        <v>0</v>
      </c>
      <c r="CT358" s="253" t="n">
        <v>0</v>
      </c>
      <c r="CU358" s="253" t="n">
        <v>0</v>
      </c>
      <c r="CV358" s="247" t="n">
        <v>485000</v>
      </c>
      <c r="CW358" s="247" t="n">
        <v>0</v>
      </c>
      <c r="CX358" s="247" t="n">
        <v>289100</v>
      </c>
      <c r="CY358" s="247" t="n">
        <v>0</v>
      </c>
      <c r="CZ358" s="247" t="n">
        <v>0</v>
      </c>
      <c r="DA358" s="247" t="n">
        <v>0</v>
      </c>
      <c r="DB358" s="247" t="n">
        <v>289100</v>
      </c>
      <c r="DC358" s="255" t="n">
        <v>0</v>
      </c>
      <c r="DD358" s="255" t="n">
        <v>0</v>
      </c>
      <c r="DE358" s="255" t="n">
        <v>0</v>
      </c>
      <c r="DF358" s="255" t="n">
        <v>0</v>
      </c>
      <c r="DG358" s="255" t="n">
        <v>261241.354</v>
      </c>
      <c r="DH358" s="255" t="n">
        <v>261241.354</v>
      </c>
      <c r="DI358" s="256" t="inlineStr">
        <is>
          <t>Sin RUC</t>
        </is>
      </c>
      <c r="DJ358" s="257" t="n">
        <v>0</v>
      </c>
      <c r="DK358" s="257" t="inlineStr">
        <is>
          <t>05 Comunidades Campesinas</t>
        </is>
      </c>
      <c r="DL358" s="258" t="n"/>
      <c r="DM358" s="258" t="n"/>
      <c r="DN358" s="258" t="n"/>
      <c r="DO358" s="258" t="n"/>
      <c r="DP358" s="258" t="n"/>
      <c r="DQ358" s="258" t="n"/>
      <c r="DR358" s="258" t="n"/>
      <c r="DS358" s="258" t="n"/>
      <c r="DT358" s="258" t="n"/>
      <c r="DU358" s="258" t="n"/>
      <c r="DV358" s="258" t="n"/>
      <c r="DW358" s="258" t="n"/>
      <c r="DX358" s="258" t="n"/>
      <c r="DY358" s="258" t="n"/>
      <c r="DZ358" s="258" t="n"/>
      <c r="EA358" s="258" t="n"/>
      <c r="EB358" s="258" t="n"/>
      <c r="EC358" s="258" t="n"/>
      <c r="ED358" s="258" t="n"/>
      <c r="EE358" s="258" t="n"/>
    </row>
    <row r="359" hidden="1" ht="47.25" customHeight="1">
      <c r="A359" s="240" t="inlineStr">
        <is>
          <t>ASOCIACION DE PRODUCTORES AGROPECUARIOS AGROECOLOGICOS BARRIAL Y YANATILE</t>
        </is>
      </c>
      <c r="B359" s="240" t="inlineStr">
        <is>
          <t>NARANJA</t>
        </is>
      </c>
      <c r="C359" s="240" t="inlineStr">
        <is>
          <t>NARANJA</t>
        </is>
      </c>
      <c r="D359" s="240" t="inlineStr">
        <is>
          <t>CUSCO</t>
        </is>
      </c>
      <c r="E359" s="240" t="inlineStr">
        <is>
          <t>080408</t>
        </is>
      </c>
      <c r="F359" s="240" t="inlineStr">
        <is>
          <t>CUSCO</t>
        </is>
      </c>
      <c r="G359" s="240" t="inlineStr">
        <is>
          <t>CALCA</t>
        </is>
      </c>
      <c r="H359" s="240" t="inlineStr">
        <is>
          <t>YANATILE</t>
        </is>
      </c>
      <c r="I359" s="241" t="n"/>
      <c r="J359" s="241" t="n"/>
      <c r="K359" s="241" t="n"/>
      <c r="L359" s="241" t="n"/>
      <c r="M359" s="241" t="n"/>
      <c r="N359" s="241" t="n">
        <v>1</v>
      </c>
      <c r="O359" s="241" t="n">
        <v>1</v>
      </c>
      <c r="P359" s="241" t="n">
        <v>1</v>
      </c>
      <c r="Q359" s="241" t="inlineStr">
        <is>
          <t>PAC</t>
        </is>
      </c>
      <c r="R359" s="242">
        <f>IF(I359=1,I$2,"")&amp;IF(J359=1,IF(I359=1,"-","")&amp;J$2,"")&amp;IF(K359=1,IF(OR(J359=1,I359=1),"-","")&amp;K$2,"")&amp;IF(L359=1,IF(OR(K359=1,J359=1,I359=1),"-","")&amp;L$2,"")&amp;IF(M359=1,IF(OR(L359=1,K359=1,J359=1,I359=1),"-","")&amp;M$2,"")&amp;IF(N359=1,IF(OR(M359=1,L359=1,K359=1,J359=1,I359=1),"-","")&amp;N$2,"")&amp;IF(O359=1,IF(OR(N359=1,M359=1,L359=1,K359=1,J359=1,I359=1),"-","")&amp;O$2,"")&amp;IF(P359=1,IF(I359=1," - ",IF(J359=1," - ",IF(K359=1," - ",IF(L359=1," - ",IF(M359=1," - ",IF(N359=1," - ",IF(O359=1," - ","")))))))&amp;P$2,"")</f>
        <v/>
      </c>
      <c r="S359" s="243">
        <f>SUM('b2'!$I359:$P359)</f>
        <v/>
      </c>
      <c r="T359" s="243">
        <f>IF(OR('b2'!$J359=1,'b2'!$K359=1,'b2'!$L359=1,'b2'!$M359=1,'b2'!$N359=1,'b2'!$O359=1,'b2'!$P359=1),"SI","NO")</f>
        <v/>
      </c>
      <c r="U359" s="243">
        <f>IF(OR('b2'!$K359=1,'b2'!$L359=1,'b2'!$M359=1,'b2'!$N359=1,'b2'!$O359=1,'b2'!$P359=1),"SI","NO")</f>
        <v/>
      </c>
      <c r="V359" s="244" t="n">
        <v>0</v>
      </c>
      <c r="W359" s="245" t="n">
        <v>0</v>
      </c>
      <c r="X359" s="245" t="n">
        <v>0</v>
      </c>
      <c r="Y359" s="244" t="n">
        <v>0</v>
      </c>
      <c r="Z359" s="245" t="n">
        <v>0</v>
      </c>
      <c r="AA359" s="245" t="n">
        <v>0</v>
      </c>
      <c r="AB359" s="244" t="n">
        <v>0</v>
      </c>
      <c r="AC359" s="245" t="n">
        <v>0</v>
      </c>
      <c r="AD359" s="245" t="n">
        <v>0</v>
      </c>
      <c r="AE359" s="244" t="n">
        <v>0</v>
      </c>
      <c r="AF359" s="245" t="n">
        <v>0</v>
      </c>
      <c r="AG359" s="245" t="n">
        <v>0</v>
      </c>
      <c r="AH359" s="244" t="n">
        <v>0</v>
      </c>
      <c r="AI359" s="245" t="n">
        <v>15</v>
      </c>
      <c r="AJ359" s="245" t="n">
        <v>10</v>
      </c>
      <c r="AK359" s="244" t="n">
        <v>25</v>
      </c>
      <c r="AL359" s="245" t="n">
        <v>34</v>
      </c>
      <c r="AM359" s="245" t="n">
        <v>8</v>
      </c>
      <c r="AN359" s="244" t="n">
        <v>42</v>
      </c>
      <c r="AO359" s="245" t="n">
        <v>34</v>
      </c>
      <c r="AP359" s="245" t="n">
        <v>8</v>
      </c>
      <c r="AQ359" s="244" t="n">
        <v>42</v>
      </c>
      <c r="AR359" s="244">
        <f>IF('b2'!$AQ359&gt;0,'b2'!$AQ359,IF('b2'!$AN359&gt;0,'b2'!$AN359,IF('b2'!$AK359&gt;0,'b2'!$AK359,IF('b2'!$AH359&gt;0,'b2'!$AH359,IF('b2'!$AE359&gt;0,'b2'!$AE359,IF('b2'!$AB359&gt;0,'b2'!$AB359,IF('b2'!$Y359&gt;0,'b2'!$Y359,IF('b2'!$V359&gt;0,'b2'!$V359," ---"))))))))</f>
        <v/>
      </c>
      <c r="AS359" s="246" t="n">
        <v>0</v>
      </c>
      <c r="AT359" s="246" t="n">
        <v>0</v>
      </c>
      <c r="AU359" s="246" t="n">
        <v>0</v>
      </c>
      <c r="AV359" s="246" t="n">
        <v>0</v>
      </c>
      <c r="AW359" s="246" t="n">
        <v>0</v>
      </c>
      <c r="AX359" s="246" t="n">
        <v>0</v>
      </c>
      <c r="AY359" s="246" t="n">
        <v>12</v>
      </c>
      <c r="AZ359" s="246" t="n">
        <v>3</v>
      </c>
      <c r="BA359" s="246" t="n">
        <v>33</v>
      </c>
      <c r="BB359" s="246" t="n">
        <v>9</v>
      </c>
      <c r="BC359" s="246" t="n">
        <v>30</v>
      </c>
      <c r="BD359" s="246" t="n">
        <v>6</v>
      </c>
      <c r="BE359" s="247" t="n">
        <v>0</v>
      </c>
      <c r="BF359" s="252" t="n">
        <v>0</v>
      </c>
      <c r="BG359" s="252" t="n">
        <v>0</v>
      </c>
      <c r="BH359" s="247" t="n">
        <v>0</v>
      </c>
      <c r="BI359" s="250" t="inlineStr">
        <is>
          <t>#REF!</t>
        </is>
      </c>
      <c r="BJ359" s="251" t="inlineStr">
        <is>
          <t>#REF!</t>
        </is>
      </c>
      <c r="BK359" s="252" t="n">
        <v>0</v>
      </c>
      <c r="BL359" s="252" t="n">
        <v>0</v>
      </c>
      <c r="BM359" s="247" t="n">
        <v>0</v>
      </c>
      <c r="BN359" s="250" t="inlineStr">
        <is>
          <t>#REF!</t>
        </is>
      </c>
      <c r="BO359" s="251" t="inlineStr">
        <is>
          <t>#REF!</t>
        </is>
      </c>
      <c r="BP359" s="248" t="n">
        <v>0</v>
      </c>
      <c r="BQ359" s="248" t="n">
        <v>0</v>
      </c>
      <c r="BR359" s="249" t="n">
        <v>0</v>
      </c>
      <c r="BS359" s="250" t="inlineStr">
        <is>
          <t>#REF!</t>
        </is>
      </c>
      <c r="BT359" s="251">
        <f>'[2]DATA CONSOLIDADA 2018-2025 '!$BR361-'b2'!$BO359</f>
        <v/>
      </c>
      <c r="BU359" s="252" t="n">
        <v>0</v>
      </c>
      <c r="BV359" s="248" t="n">
        <v>0</v>
      </c>
      <c r="BW359" s="249" t="n">
        <v>0</v>
      </c>
      <c r="BX359" s="250" t="inlineStr">
        <is>
          <t>#REF!</t>
        </is>
      </c>
      <c r="BY359" s="251" t="inlineStr">
        <is>
          <t>#REF!</t>
        </is>
      </c>
      <c r="BZ359" s="248" t="n">
        <v>1154000</v>
      </c>
      <c r="CA359" s="248" t="n">
        <v>0</v>
      </c>
      <c r="CB359" s="249" t="n">
        <v>1154000</v>
      </c>
      <c r="CC359" s="250" t="inlineStr">
        <is>
          <t>#REF!</t>
        </is>
      </c>
      <c r="CD359" s="251">
        <f>'[2]DATA CONSOLIDADA 2018-2025 '!$CB361-'b2'!$BW359</f>
        <v/>
      </c>
      <c r="CE359" s="253" t="n">
        <v>693800</v>
      </c>
      <c r="CF359" s="253" t="n">
        <v>0</v>
      </c>
      <c r="CG359" s="254" t="n">
        <v>693800</v>
      </c>
      <c r="CH359" s="250" t="inlineStr">
        <is>
          <t>#REF!</t>
        </is>
      </c>
      <c r="CI359" s="251">
        <f>'[2]DATA CONSOLIDADA 2018-2025 '!$CG361-'b2'!$CB359</f>
        <v/>
      </c>
      <c r="CJ359" s="247" t="inlineStr">
        <is>
          <t>#REF!</t>
        </is>
      </c>
      <c r="CK359" s="247" t="n">
        <v>730200</v>
      </c>
      <c r="CL359" s="247" t="n">
        <v>0</v>
      </c>
      <c r="CM359" s="247" t="n">
        <v>730200</v>
      </c>
      <c r="CN359" s="247" t="inlineStr">
        <is>
          <t>#REF!</t>
        </is>
      </c>
      <c r="CO359" s="251">
        <f>'[2]DATA CONSOLIDADA 2018-2025 '!$CM361-'b2'!$CG359</f>
        <v/>
      </c>
      <c r="CP359" s="253" t="n">
        <v>0</v>
      </c>
      <c r="CQ359" s="253" t="n">
        <v>1154000</v>
      </c>
      <c r="CR359" s="253" t="n">
        <v>0</v>
      </c>
      <c r="CS359" s="253" t="n">
        <v>0</v>
      </c>
      <c r="CT359" s="253" t="n">
        <v>0</v>
      </c>
      <c r="CU359" s="253" t="n">
        <v>0</v>
      </c>
      <c r="CV359" s="247" t="n">
        <v>1154000</v>
      </c>
      <c r="CW359" s="247" t="n">
        <v>0</v>
      </c>
      <c r="CX359" s="247" t="n">
        <v>693800</v>
      </c>
      <c r="CY359" s="247" t="n">
        <v>0</v>
      </c>
      <c r="CZ359" s="247" t="n">
        <v>0</v>
      </c>
      <c r="DA359" s="247" t="n">
        <v>0</v>
      </c>
      <c r="DB359" s="247" t="n">
        <v>693800</v>
      </c>
      <c r="DC359" s="255" t="n">
        <v>0</v>
      </c>
      <c r="DD359" s="255" t="n">
        <v>730200</v>
      </c>
      <c r="DE359" s="255" t="n">
        <v>0</v>
      </c>
      <c r="DF359" s="255" t="n">
        <v>0</v>
      </c>
      <c r="DG359" s="255" t="n">
        <v>0</v>
      </c>
      <c r="DH359" s="255" t="n">
        <v>730200</v>
      </c>
      <c r="DI359" s="256" t="n">
        <v>20608517741</v>
      </c>
      <c r="DJ359" s="257" t="inlineStr">
        <is>
          <t>ASOCIACION DE PRODUCTORES AGROPECUARIOS AGROECOLOGICOS BARRIAL Y YANATILE</t>
        </is>
      </c>
      <c r="DK359" s="257" t="inlineStr">
        <is>
          <t>01 Asociación</t>
        </is>
      </c>
      <c r="DL359" s="258" t="n"/>
      <c r="DM359" s="258" t="n"/>
      <c r="DN359" s="258" t="n"/>
      <c r="DO359" s="258" t="n"/>
      <c r="DP359" s="258" t="n"/>
      <c r="DQ359" s="258" t="n"/>
      <c r="DR359" s="258" t="n"/>
      <c r="DS359" s="258" t="n"/>
      <c r="DT359" s="258" t="n"/>
      <c r="DU359" s="258" t="n"/>
      <c r="DV359" s="258" t="n"/>
      <c r="DW359" s="258" t="n"/>
      <c r="DX359" s="258" t="n"/>
      <c r="DY359" s="258" t="n"/>
      <c r="DZ359" s="258" t="n"/>
      <c r="EA359" s="258" t="n"/>
      <c r="EB359" s="258" t="n"/>
      <c r="EC359" s="258" t="n"/>
      <c r="ED359" s="258" t="n"/>
      <c r="EE359" s="258" t="n"/>
    </row>
    <row r="360" hidden="1" ht="47.25" customHeight="1">
      <c r="A360" s="240" t="inlineStr">
        <is>
          <t>ASOCIACION DE PRODUCTORES AGROPECUARIOS DE CAMPANAYOC</t>
        </is>
      </c>
      <c r="B360" s="240" t="inlineStr">
        <is>
          <t>NARANJA</t>
        </is>
      </c>
      <c r="C360" s="240" t="inlineStr">
        <is>
          <t>NARANJA</t>
        </is>
      </c>
      <c r="D360" s="240" t="inlineStr">
        <is>
          <t>CUSCO</t>
        </is>
      </c>
      <c r="E360" s="240" t="inlineStr">
        <is>
          <t>080906</t>
        </is>
      </c>
      <c r="F360" s="240" t="inlineStr">
        <is>
          <t>CUSCO</t>
        </is>
      </c>
      <c r="G360" s="240" t="inlineStr">
        <is>
          <t>LA CONVENCION</t>
        </is>
      </c>
      <c r="H360" s="240" t="inlineStr">
        <is>
          <t>QUELLOUNO</t>
        </is>
      </c>
      <c r="I360" s="241" t="n"/>
      <c r="J360" s="241" t="n"/>
      <c r="K360" s="241" t="n"/>
      <c r="L360" s="241" t="n"/>
      <c r="M360" s="241" t="n"/>
      <c r="N360" s="241" t="n">
        <v>1</v>
      </c>
      <c r="O360" s="241" t="n">
        <v>1</v>
      </c>
      <c r="P360" s="241" t="n">
        <v>1</v>
      </c>
      <c r="Q360" s="241" t="inlineStr">
        <is>
          <t>PAC</t>
        </is>
      </c>
      <c r="R360" s="242">
        <f>IF(I360=1,I$2,"")&amp;IF(J360=1,IF(I360=1,"-","")&amp;J$2,"")&amp;IF(K360=1,IF(OR(J360=1,I360=1),"-","")&amp;K$2,"")&amp;IF(L360=1,IF(OR(K360=1,J360=1,I360=1),"-","")&amp;L$2,"")&amp;IF(M360=1,IF(OR(L360=1,K360=1,J360=1,I360=1),"-","")&amp;M$2,"")&amp;IF(N360=1,IF(OR(M360=1,L360=1,K360=1,J360=1,I360=1),"-","")&amp;N$2,"")&amp;IF(O360=1,IF(OR(N360=1,M360=1,L360=1,K360=1,J360=1,I360=1),"-","")&amp;O$2,"")&amp;IF(P360=1,IF(I360=1," - ",IF(J360=1," - ",IF(K360=1," - ",IF(L360=1," - ",IF(M360=1," - ",IF(N360=1," - ",IF(O360=1," - ","")))))))&amp;P$2,"")</f>
        <v/>
      </c>
      <c r="S360" s="243">
        <f>SUM('b2'!$I360:$P360)</f>
        <v/>
      </c>
      <c r="T360" s="243">
        <f>IF(OR('b2'!$J360=1,'b2'!$K360=1,'b2'!$L360=1,'b2'!$M360=1,'b2'!$N360=1,'b2'!$O360=1,'b2'!$P360=1),"SI","NO")</f>
        <v/>
      </c>
      <c r="U360" s="243">
        <f>IF(OR('b2'!$K360=1,'b2'!$L360=1,'b2'!$M360=1,'b2'!$N360=1,'b2'!$O360=1,'b2'!$P360=1),"SI","NO")</f>
        <v/>
      </c>
      <c r="V360" s="244" t="n">
        <v>0</v>
      </c>
      <c r="W360" s="245" t="n">
        <v>0</v>
      </c>
      <c r="X360" s="245" t="n">
        <v>0</v>
      </c>
      <c r="Y360" s="244" t="n">
        <v>0</v>
      </c>
      <c r="Z360" s="245" t="n">
        <v>0</v>
      </c>
      <c r="AA360" s="245" t="n">
        <v>0</v>
      </c>
      <c r="AB360" s="244" t="n">
        <v>0</v>
      </c>
      <c r="AC360" s="245" t="n">
        <v>0</v>
      </c>
      <c r="AD360" s="245" t="n">
        <v>0</v>
      </c>
      <c r="AE360" s="244" t="n">
        <v>0</v>
      </c>
      <c r="AF360" s="245" t="n">
        <v>0</v>
      </c>
      <c r="AG360" s="245" t="n">
        <v>0</v>
      </c>
      <c r="AH360" s="244" t="n">
        <v>0</v>
      </c>
      <c r="AI360" s="245" t="n">
        <v>17</v>
      </c>
      <c r="AJ360" s="245" t="n">
        <v>11</v>
      </c>
      <c r="AK360" s="244" t="n">
        <v>28</v>
      </c>
      <c r="AL360" s="245" t="n">
        <v>17</v>
      </c>
      <c r="AM360" s="245" t="n">
        <v>11</v>
      </c>
      <c r="AN360" s="244" t="n">
        <v>28</v>
      </c>
      <c r="AO360" s="245" t="n">
        <v>26</v>
      </c>
      <c r="AP360" s="245" t="n">
        <v>12</v>
      </c>
      <c r="AQ360" s="244" t="n">
        <v>38</v>
      </c>
      <c r="AR360" s="244">
        <f>IF('b2'!$AQ360&gt;0,'b2'!$AQ360,IF('b2'!$AN360&gt;0,'b2'!$AN360,IF('b2'!$AK360&gt;0,'b2'!$AK360,IF('b2'!$AH360&gt;0,'b2'!$AH360,IF('b2'!$AE360&gt;0,'b2'!$AE360,IF('b2'!$AB360&gt;0,'b2'!$AB360,IF('b2'!$Y360&gt;0,'b2'!$Y360,IF('b2'!$V360&gt;0,'b2'!$V360," ---"))))))))</f>
        <v/>
      </c>
      <c r="AS360" s="246" t="n">
        <v>0</v>
      </c>
      <c r="AT360" s="246" t="n">
        <v>0</v>
      </c>
      <c r="AU360" s="246" t="n">
        <v>0</v>
      </c>
      <c r="AV360" s="246" t="n">
        <v>0</v>
      </c>
      <c r="AW360" s="246" t="n">
        <v>0</v>
      </c>
      <c r="AX360" s="246" t="n">
        <v>0</v>
      </c>
      <c r="AY360" s="246" t="n">
        <v>11</v>
      </c>
      <c r="AZ360" s="246" t="n">
        <v>4</v>
      </c>
      <c r="BA360" s="246" t="n">
        <v>31</v>
      </c>
      <c r="BB360" s="246" t="n">
        <v>8</v>
      </c>
      <c r="BC360" s="246" t="n">
        <v>30</v>
      </c>
      <c r="BD360" s="246" t="n">
        <v>6</v>
      </c>
      <c r="BE360" s="247" t="n">
        <v>0</v>
      </c>
      <c r="BF360" s="252" t="n">
        <v>0</v>
      </c>
      <c r="BG360" s="252" t="n">
        <v>0</v>
      </c>
      <c r="BH360" s="247" t="n">
        <v>0</v>
      </c>
      <c r="BI360" s="250" t="inlineStr">
        <is>
          <t>#REF!</t>
        </is>
      </c>
      <c r="BJ360" s="251" t="inlineStr">
        <is>
          <t>#REF!</t>
        </is>
      </c>
      <c r="BK360" s="252" t="n">
        <v>0</v>
      </c>
      <c r="BL360" s="252" t="n">
        <v>0</v>
      </c>
      <c r="BM360" s="247" t="n">
        <v>0</v>
      </c>
      <c r="BN360" s="250" t="inlineStr">
        <is>
          <t>#REF!</t>
        </is>
      </c>
      <c r="BO360" s="251" t="inlineStr">
        <is>
          <t>#REF!</t>
        </is>
      </c>
      <c r="BP360" s="248" t="n">
        <v>0</v>
      </c>
      <c r="BQ360" s="248" t="n">
        <v>0</v>
      </c>
      <c r="BR360" s="249" t="n">
        <v>0</v>
      </c>
      <c r="BS360" s="250" t="inlineStr">
        <is>
          <t>#REF!</t>
        </is>
      </c>
      <c r="BT360" s="251">
        <f>'[2]DATA CONSOLIDADA 2018-2025 '!$BR362-'b2'!$BO360</f>
        <v/>
      </c>
      <c r="BU360" s="252" t="n">
        <v>0</v>
      </c>
      <c r="BV360" s="248" t="n">
        <v>0</v>
      </c>
      <c r="BW360" s="249" t="n">
        <v>0</v>
      </c>
      <c r="BX360" s="250" t="inlineStr">
        <is>
          <t>#REF!</t>
        </is>
      </c>
      <c r="BY360" s="251" t="inlineStr">
        <is>
          <t>#REF!</t>
        </is>
      </c>
      <c r="BZ360" s="248" t="n">
        <v>1196000</v>
      </c>
      <c r="CA360" s="248" t="n">
        <v>0</v>
      </c>
      <c r="CB360" s="249" t="n">
        <v>1196000</v>
      </c>
      <c r="CC360" s="250" t="inlineStr">
        <is>
          <t>#REF!</t>
        </is>
      </c>
      <c r="CD360" s="251">
        <f>'[2]DATA CONSOLIDADA 2018-2025 '!$CB362-'b2'!$BW360</f>
        <v/>
      </c>
      <c r="CE360" s="253" t="n">
        <v>756400</v>
      </c>
      <c r="CF360" s="253" t="n">
        <v>0</v>
      </c>
      <c r="CG360" s="254" t="n">
        <v>756400</v>
      </c>
      <c r="CH360" s="250" t="inlineStr">
        <is>
          <t>#REF!</t>
        </is>
      </c>
      <c r="CI360" s="251">
        <f>'[2]DATA CONSOLIDADA 2018-2025 '!$CG362-'b2'!$CB360</f>
        <v/>
      </c>
      <c r="CJ360" s="247" t="inlineStr">
        <is>
          <t>#REF!</t>
        </is>
      </c>
      <c r="CK360" s="247" t="n">
        <v>635100</v>
      </c>
      <c r="CL360" s="247" t="n">
        <v>0</v>
      </c>
      <c r="CM360" s="247" t="n">
        <v>635100</v>
      </c>
      <c r="CN360" s="247" t="inlineStr">
        <is>
          <t>#REF!</t>
        </is>
      </c>
      <c r="CO360" s="251">
        <f>'[2]DATA CONSOLIDADA 2018-2025 '!$CM362-'b2'!$CG360</f>
        <v/>
      </c>
      <c r="CP360" s="253" t="n">
        <v>0</v>
      </c>
      <c r="CQ360" s="253" t="n">
        <v>1196000</v>
      </c>
      <c r="CR360" s="253" t="n">
        <v>0</v>
      </c>
      <c r="CS360" s="253" t="n">
        <v>0</v>
      </c>
      <c r="CT360" s="253" t="n">
        <v>0</v>
      </c>
      <c r="CU360" s="253" t="n">
        <v>0</v>
      </c>
      <c r="CV360" s="247" t="n">
        <v>1196000</v>
      </c>
      <c r="CW360" s="247" t="n">
        <v>0</v>
      </c>
      <c r="CX360" s="247" t="n">
        <v>756400</v>
      </c>
      <c r="CY360" s="247" t="n">
        <v>0</v>
      </c>
      <c r="CZ360" s="247" t="n">
        <v>0</v>
      </c>
      <c r="DA360" s="247" t="n">
        <v>0</v>
      </c>
      <c r="DB360" s="247" t="n">
        <v>756400</v>
      </c>
      <c r="DC360" s="255" t="n">
        <v>0</v>
      </c>
      <c r="DD360" s="255" t="n">
        <v>635100</v>
      </c>
      <c r="DE360" s="255" t="n">
        <v>0</v>
      </c>
      <c r="DF360" s="255" t="n">
        <v>0</v>
      </c>
      <c r="DG360" s="255" t="n">
        <v>0</v>
      </c>
      <c r="DH360" s="255" t="n">
        <v>635100</v>
      </c>
      <c r="DI360" s="256" t="n">
        <v>20603864060</v>
      </c>
      <c r="DJ360" s="257" t="inlineStr">
        <is>
          <t>ASOCIACION DE PRODUCTORES AGROPECUARIOS CAMPANAYOC</t>
        </is>
      </c>
      <c r="DK360" s="257" t="inlineStr">
        <is>
          <t>01 Asociación</t>
        </is>
      </c>
      <c r="DL360" s="258" t="n"/>
      <c r="DM360" s="258" t="n"/>
      <c r="DN360" s="258" t="n"/>
      <c r="DO360" s="258" t="n"/>
      <c r="DP360" s="258" t="n"/>
      <c r="DQ360" s="258" t="n"/>
      <c r="DR360" s="258" t="n"/>
      <c r="DS360" s="258" t="n"/>
      <c r="DT360" s="258" t="n"/>
      <c r="DU360" s="258" t="n"/>
      <c r="DV360" s="258" t="n"/>
      <c r="DW360" s="258" t="n"/>
      <c r="DX360" s="258" t="n"/>
      <c r="DY360" s="258" t="n"/>
      <c r="DZ360" s="258" t="n"/>
      <c r="EA360" s="258" t="n"/>
      <c r="EB360" s="258" t="n"/>
      <c r="EC360" s="258" t="n"/>
      <c r="ED360" s="258" t="n"/>
      <c r="EE360" s="258" t="n"/>
    </row>
    <row r="361" hidden="1" ht="47.25" customHeight="1">
      <c r="A361" s="240" t="inlineStr">
        <is>
          <t>ASOCIACION DE FRUTICULTORES DE QUESQUENTO</t>
        </is>
      </c>
      <c r="B361" s="240" t="inlineStr">
        <is>
          <t>NARANJA</t>
        </is>
      </c>
      <c r="C361" s="240" t="inlineStr">
        <is>
          <t>NARANJA</t>
        </is>
      </c>
      <c r="D361" s="240" t="inlineStr">
        <is>
          <t>CUSCO</t>
        </is>
      </c>
      <c r="E361" s="240" t="inlineStr">
        <is>
          <t>080906</t>
        </is>
      </c>
      <c r="F361" s="240" t="inlineStr">
        <is>
          <t>CUSCO</t>
        </is>
      </c>
      <c r="G361" s="240" t="inlineStr">
        <is>
          <t>LA CONVENCION</t>
        </is>
      </c>
      <c r="H361" s="240" t="inlineStr">
        <is>
          <t>QUELLOUNO</t>
        </is>
      </c>
      <c r="I361" s="241" t="n"/>
      <c r="J361" s="241" t="n"/>
      <c r="K361" s="241" t="n"/>
      <c r="L361" s="241" t="n"/>
      <c r="M361" s="241" t="n"/>
      <c r="N361" s="241" t="n">
        <v>1</v>
      </c>
      <c r="O361" s="241" t="n">
        <v>1</v>
      </c>
      <c r="P361" s="241" t="n">
        <v>1</v>
      </c>
      <c r="Q361" s="241" t="inlineStr">
        <is>
          <t>PAC</t>
        </is>
      </c>
      <c r="R361" s="242">
        <f>IF(I361=1,I$2,"")&amp;IF(J361=1,IF(I361=1,"-","")&amp;J$2,"")&amp;IF(K361=1,IF(OR(J361=1,I361=1),"-","")&amp;K$2,"")&amp;IF(L361=1,IF(OR(K361=1,J361=1,I361=1),"-","")&amp;L$2,"")&amp;IF(M361=1,IF(OR(L361=1,K361=1,J361=1,I361=1),"-","")&amp;M$2,"")&amp;IF(N361=1,IF(OR(M361=1,L361=1,K361=1,J361=1,I361=1),"-","")&amp;N$2,"")&amp;IF(O361=1,IF(OR(N361=1,M361=1,L361=1,K361=1,J361=1,I361=1),"-","")&amp;O$2,"")&amp;IF(P361=1,IF(I361=1," - ",IF(J361=1," - ",IF(K361=1," - ",IF(L361=1," - ",IF(M361=1," - ",IF(N361=1," - ",IF(O361=1," - ","")))))))&amp;P$2,"")</f>
        <v/>
      </c>
      <c r="S361" s="243">
        <f>SUM('b2'!$I361:$P361)</f>
        <v/>
      </c>
      <c r="T361" s="243">
        <f>IF(OR('b2'!$J361=1,'b2'!$K361=1,'b2'!$L361=1,'b2'!$M361=1,'b2'!$N361=1,'b2'!$O361=1,'b2'!$P361=1),"SI","NO")</f>
        <v/>
      </c>
      <c r="U361" s="243">
        <f>IF(OR('b2'!$K361=1,'b2'!$L361=1,'b2'!$M361=1,'b2'!$N361=1,'b2'!$O361=1,'b2'!$P361=1),"SI","NO")</f>
        <v/>
      </c>
      <c r="V361" s="244" t="n">
        <v>0</v>
      </c>
      <c r="W361" s="245" t="n">
        <v>0</v>
      </c>
      <c r="X361" s="245" t="n">
        <v>0</v>
      </c>
      <c r="Y361" s="244" t="n">
        <v>0</v>
      </c>
      <c r="Z361" s="245" t="n">
        <v>0</v>
      </c>
      <c r="AA361" s="245" t="n">
        <v>0</v>
      </c>
      <c r="AB361" s="244" t="n">
        <v>0</v>
      </c>
      <c r="AC361" s="245" t="n">
        <v>0</v>
      </c>
      <c r="AD361" s="245" t="n">
        <v>0</v>
      </c>
      <c r="AE361" s="244" t="n">
        <v>0</v>
      </c>
      <c r="AF361" s="245" t="n">
        <v>0</v>
      </c>
      <c r="AG361" s="245" t="n">
        <v>0</v>
      </c>
      <c r="AH361" s="244" t="n">
        <v>0</v>
      </c>
      <c r="AI361" s="245" t="n">
        <v>16</v>
      </c>
      <c r="AJ361" s="245" t="n">
        <v>12</v>
      </c>
      <c r="AK361" s="244" t="n">
        <v>28</v>
      </c>
      <c r="AL361" s="245" t="n">
        <v>16</v>
      </c>
      <c r="AM361" s="245" t="n">
        <v>12</v>
      </c>
      <c r="AN361" s="244" t="n">
        <v>28</v>
      </c>
      <c r="AO361" s="245" t="n">
        <v>29</v>
      </c>
      <c r="AP361" s="245" t="n">
        <v>18</v>
      </c>
      <c r="AQ361" s="244" t="n">
        <v>47</v>
      </c>
      <c r="AR361" s="244">
        <f>IF('b2'!$AQ361&gt;0,'b2'!$AQ361,IF('b2'!$AN361&gt;0,'b2'!$AN361,IF('b2'!$AK361&gt;0,'b2'!$AK361,IF('b2'!$AH361&gt;0,'b2'!$AH361,IF('b2'!$AE361&gt;0,'b2'!$AE361,IF('b2'!$AB361&gt;0,'b2'!$AB361,IF('b2'!$Y361&gt;0,'b2'!$Y361,IF('b2'!$V361&gt;0,'b2'!$V361," ---"))))))))</f>
        <v/>
      </c>
      <c r="AS361" s="246" t="n">
        <v>0</v>
      </c>
      <c r="AT361" s="246" t="n">
        <v>0</v>
      </c>
      <c r="AU361" s="246" t="n">
        <v>0</v>
      </c>
      <c r="AV361" s="246" t="n">
        <v>0</v>
      </c>
      <c r="AW361" s="246" t="n">
        <v>0</v>
      </c>
      <c r="AX361" s="246" t="n">
        <v>0</v>
      </c>
      <c r="AY361" s="246" t="n">
        <v>10</v>
      </c>
      <c r="AZ361" s="246" t="n">
        <v>4</v>
      </c>
      <c r="BA361" s="246" t="n">
        <v>30</v>
      </c>
      <c r="BB361" s="246" t="n">
        <v>8</v>
      </c>
      <c r="BC361" s="246" t="n">
        <v>30</v>
      </c>
      <c r="BD361" s="246" t="n">
        <v>6</v>
      </c>
      <c r="BE361" s="247" t="n">
        <v>0</v>
      </c>
      <c r="BF361" s="252" t="n">
        <v>0</v>
      </c>
      <c r="BG361" s="252" t="n">
        <v>0</v>
      </c>
      <c r="BH361" s="247" t="n">
        <v>0</v>
      </c>
      <c r="BI361" s="250" t="inlineStr">
        <is>
          <t>#REF!</t>
        </is>
      </c>
      <c r="BJ361" s="251" t="inlineStr">
        <is>
          <t>#REF!</t>
        </is>
      </c>
      <c r="BK361" s="252" t="n">
        <v>0</v>
      </c>
      <c r="BL361" s="252" t="n">
        <v>0</v>
      </c>
      <c r="BM361" s="247" t="n">
        <v>0</v>
      </c>
      <c r="BN361" s="250" t="inlineStr">
        <is>
          <t>#REF!</t>
        </is>
      </c>
      <c r="BO361" s="251" t="inlineStr">
        <is>
          <t>#REF!</t>
        </is>
      </c>
      <c r="BP361" s="248" t="n">
        <v>0</v>
      </c>
      <c r="BQ361" s="248" t="n">
        <v>0</v>
      </c>
      <c r="BR361" s="249" t="n">
        <v>0</v>
      </c>
      <c r="BS361" s="250" t="inlineStr">
        <is>
          <t>#REF!</t>
        </is>
      </c>
      <c r="BT361" s="251">
        <f>'[2]DATA CONSOLIDADA 2018-2025 '!$BR363-'b2'!$BO361</f>
        <v/>
      </c>
      <c r="BU361" s="252" t="n">
        <v>0</v>
      </c>
      <c r="BV361" s="248" t="n">
        <v>0</v>
      </c>
      <c r="BW361" s="249" t="n">
        <v>0</v>
      </c>
      <c r="BX361" s="250" t="inlineStr">
        <is>
          <t>#REF!</t>
        </is>
      </c>
      <c r="BY361" s="251" t="inlineStr">
        <is>
          <t>#REF!</t>
        </is>
      </c>
      <c r="BZ361" s="248" t="n">
        <v>755000</v>
      </c>
      <c r="CA361" s="248" t="n">
        <v>0</v>
      </c>
      <c r="CB361" s="249" t="n">
        <v>755000</v>
      </c>
      <c r="CC361" s="250" t="inlineStr">
        <is>
          <t>#REF!</t>
        </is>
      </c>
      <c r="CD361" s="251">
        <f>'[2]DATA CONSOLIDADA 2018-2025 '!$CB363-'b2'!$BW361</f>
        <v/>
      </c>
      <c r="CE361" s="253" t="n">
        <v>716900</v>
      </c>
      <c r="CF361" s="253" t="n">
        <v>0</v>
      </c>
      <c r="CG361" s="254" t="n">
        <v>716900</v>
      </c>
      <c r="CH361" s="250" t="inlineStr">
        <is>
          <t>#REF!</t>
        </is>
      </c>
      <c r="CI361" s="251">
        <f>'[2]DATA CONSOLIDADA 2018-2025 '!$CG363-'b2'!$CB361</f>
        <v/>
      </c>
      <c r="CJ361" s="247" t="inlineStr">
        <is>
          <t>#REF!</t>
        </is>
      </c>
      <c r="CK361" s="247" t="n">
        <v>680467.6</v>
      </c>
      <c r="CL361" s="247" t="n">
        <v>0</v>
      </c>
      <c r="CM361" s="247" t="n">
        <v>680467.6</v>
      </c>
      <c r="CN361" s="247" t="inlineStr">
        <is>
          <t>#REF!</t>
        </is>
      </c>
      <c r="CO361" s="251">
        <f>'[2]DATA CONSOLIDADA 2018-2025 '!$CM363-'b2'!$CG361</f>
        <v/>
      </c>
      <c r="CP361" s="253" t="n">
        <v>0</v>
      </c>
      <c r="CQ361" s="253" t="n">
        <v>755000</v>
      </c>
      <c r="CR361" s="253" t="n">
        <v>0</v>
      </c>
      <c r="CS361" s="253" t="n">
        <v>0</v>
      </c>
      <c r="CT361" s="253" t="n">
        <v>0</v>
      </c>
      <c r="CU361" s="253" t="n">
        <v>0</v>
      </c>
      <c r="CV361" s="247" t="n">
        <v>755000</v>
      </c>
      <c r="CW361" s="247" t="n">
        <v>0</v>
      </c>
      <c r="CX361" s="247" t="n">
        <v>716900</v>
      </c>
      <c r="CY361" s="247" t="n">
        <v>0</v>
      </c>
      <c r="CZ361" s="247" t="n">
        <v>0</v>
      </c>
      <c r="DA361" s="247" t="n">
        <v>0</v>
      </c>
      <c r="DB361" s="247" t="n">
        <v>716900</v>
      </c>
      <c r="DC361" s="255" t="n">
        <v>0</v>
      </c>
      <c r="DD361" s="255" t="n">
        <v>680467.6</v>
      </c>
      <c r="DE361" s="255" t="n">
        <v>0</v>
      </c>
      <c r="DF361" s="255" t="n">
        <v>0</v>
      </c>
      <c r="DG361" s="255" t="n">
        <v>0</v>
      </c>
      <c r="DH361" s="255" t="n">
        <v>680467.6</v>
      </c>
      <c r="DI361" s="256" t="n">
        <v>20608734725</v>
      </c>
      <c r="DJ361" s="257" t="inlineStr">
        <is>
          <t>ASOCIACION DE FRUCTICULTORES DE QUESQUENTO</t>
        </is>
      </c>
      <c r="DK361" s="257" t="inlineStr">
        <is>
          <t>01 Asociación</t>
        </is>
      </c>
      <c r="DL361" s="258" t="n"/>
      <c r="DM361" s="258" t="n"/>
      <c r="DN361" s="258" t="n"/>
      <c r="DO361" s="258" t="n"/>
      <c r="DP361" s="258" t="n"/>
      <c r="DQ361" s="258" t="n"/>
      <c r="DR361" s="258" t="n"/>
      <c r="DS361" s="258" t="n"/>
      <c r="DT361" s="258" t="n"/>
      <c r="DU361" s="258" t="n"/>
      <c r="DV361" s="258" t="n"/>
      <c r="DW361" s="258" t="n"/>
      <c r="DX361" s="258" t="n"/>
      <c r="DY361" s="258" t="n"/>
      <c r="DZ361" s="258" t="n"/>
      <c r="EA361" s="258" t="n"/>
      <c r="EB361" s="258" t="n"/>
      <c r="EC361" s="258" t="n"/>
      <c r="ED361" s="258" t="n"/>
      <c r="EE361" s="258" t="n"/>
    </row>
    <row r="362" hidden="1" ht="47.25" customHeight="1">
      <c r="A362" s="240" t="inlineStr">
        <is>
          <t>ASOCIACION CENTRAL DE PRODUCTORES Y CRIADORES DE ALPACAS Y LLAMAS OCONGATE - SPAR OCONGATE</t>
        </is>
      </c>
      <c r="B362" s="240" t="inlineStr">
        <is>
          <t>FIBRA DE ALPACA</t>
        </is>
      </c>
      <c r="C362" s="240" t="inlineStr">
        <is>
          <t>FIBRA DE ALPACA</t>
        </is>
      </c>
      <c r="D362" s="240" t="inlineStr">
        <is>
          <t>CUSCO</t>
        </is>
      </c>
      <c r="E362" s="240" t="inlineStr">
        <is>
          <t>081210</t>
        </is>
      </c>
      <c r="F362" s="240" t="inlineStr">
        <is>
          <t>CUSCO</t>
        </is>
      </c>
      <c r="G362" s="240" t="inlineStr">
        <is>
          <t>QUISPICANCHI</t>
        </is>
      </c>
      <c r="H362" s="240" t="inlineStr">
        <is>
          <t>OCONGATE</t>
        </is>
      </c>
      <c r="I362" s="241" t="n"/>
      <c r="J362" s="241" t="n"/>
      <c r="K362" s="241" t="n"/>
      <c r="L362" s="241" t="n"/>
      <c r="M362" s="241" t="n"/>
      <c r="N362" s="241" t="n">
        <v>1</v>
      </c>
      <c r="O362" s="241" t="n">
        <v>1</v>
      </c>
      <c r="P362" s="241" t="n">
        <v>1</v>
      </c>
      <c r="Q362" s="241" t="inlineStr">
        <is>
          <t>PAC</t>
        </is>
      </c>
      <c r="R362" s="242">
        <f>IF(I362=1,I$2,"")&amp;IF(J362=1,IF(I362=1,"-","")&amp;J$2,"")&amp;IF(K362=1,IF(OR(J362=1,I362=1),"-","")&amp;K$2,"")&amp;IF(L362=1,IF(OR(K362=1,J362=1,I362=1),"-","")&amp;L$2,"")&amp;IF(M362=1,IF(OR(L362=1,K362=1,J362=1,I362=1),"-","")&amp;M$2,"")&amp;IF(N362=1,IF(OR(M362=1,L362=1,K362=1,J362=1,I362=1),"-","")&amp;N$2,"")&amp;IF(O362=1,IF(OR(N362=1,M362=1,L362=1,K362=1,J362=1,I362=1),"-","")&amp;O$2,"")&amp;IF(P362=1,IF(I362=1," - ",IF(J362=1," - ",IF(K362=1," - ",IF(L362=1," - ",IF(M362=1," - ",IF(N362=1," - ",IF(O362=1," - ","")))))))&amp;P$2,"")</f>
        <v/>
      </c>
      <c r="S362" s="243">
        <f>SUM('b2'!$I362:$P362)</f>
        <v/>
      </c>
      <c r="T362" s="243">
        <f>IF(OR('b2'!$J362=1,'b2'!$K362=1,'b2'!$L362=1,'b2'!$M362=1,'b2'!$N362=1,'b2'!$O362=1,'b2'!$P362=1),"SI","NO")</f>
        <v/>
      </c>
      <c r="U362" s="243">
        <f>IF(OR('b2'!$K362=1,'b2'!$L362=1,'b2'!$M362=1,'b2'!$N362=1,'b2'!$O362=1,'b2'!$P362=1),"SI","NO")</f>
        <v/>
      </c>
      <c r="V362" s="244" t="n">
        <v>0</v>
      </c>
      <c r="W362" s="245" t="n">
        <v>0</v>
      </c>
      <c r="X362" s="245" t="n">
        <v>0</v>
      </c>
      <c r="Y362" s="244" t="n">
        <v>0</v>
      </c>
      <c r="Z362" s="245" t="n">
        <v>0</v>
      </c>
      <c r="AA362" s="245" t="n">
        <v>0</v>
      </c>
      <c r="AB362" s="244" t="n">
        <v>0</v>
      </c>
      <c r="AC362" s="245" t="n">
        <v>0</v>
      </c>
      <c r="AD362" s="245" t="n">
        <v>0</v>
      </c>
      <c r="AE362" s="244" t="n">
        <v>0</v>
      </c>
      <c r="AF362" s="245" t="n">
        <v>0</v>
      </c>
      <c r="AG362" s="245" t="n">
        <v>0</v>
      </c>
      <c r="AH362" s="244" t="n">
        <v>0</v>
      </c>
      <c r="AI362" s="245" t="n">
        <v>100</v>
      </c>
      <c r="AJ362" s="245" t="n">
        <v>50</v>
      </c>
      <c r="AK362" s="244" t="n">
        <v>150</v>
      </c>
      <c r="AL362" s="245" t="n">
        <v>68</v>
      </c>
      <c r="AM362" s="245" t="n">
        <v>26</v>
      </c>
      <c r="AN362" s="244" t="n">
        <v>94</v>
      </c>
      <c r="AO362" s="245" t="n">
        <v>43</v>
      </c>
      <c r="AP362" s="245" t="n">
        <v>41</v>
      </c>
      <c r="AQ362" s="244" t="n">
        <v>84</v>
      </c>
      <c r="AR362" s="244">
        <f>IF('b2'!$AQ362&gt;0,'b2'!$AQ362,IF('b2'!$AN362&gt;0,'b2'!$AN362,IF('b2'!$AK362&gt;0,'b2'!$AK362,IF('b2'!$AH362&gt;0,'b2'!$AH362,IF('b2'!$AE362&gt;0,'b2'!$AE362,IF('b2'!$AB362&gt;0,'b2'!$AB362,IF('b2'!$Y362&gt;0,'b2'!$Y362,IF('b2'!$V362&gt;0,'b2'!$V362," ---"))))))))</f>
        <v/>
      </c>
      <c r="AS362" s="246" t="n">
        <v>0</v>
      </c>
      <c r="AT362" s="246" t="n">
        <v>0</v>
      </c>
      <c r="AU362" s="246" t="n">
        <v>0</v>
      </c>
      <c r="AV362" s="246" t="n">
        <v>0</v>
      </c>
      <c r="AW362" s="246" t="n">
        <v>0</v>
      </c>
      <c r="AX362" s="246" t="n">
        <v>0</v>
      </c>
      <c r="AY362" s="246" t="n">
        <v>10</v>
      </c>
      <c r="AZ362" s="246" t="n">
        <v>2</v>
      </c>
      <c r="BA362" s="246" t="n">
        <v>0</v>
      </c>
      <c r="BB362" s="246" t="n">
        <v>0</v>
      </c>
      <c r="BC362" s="246" t="n">
        <v>6</v>
      </c>
      <c r="BD362" s="246" t="n">
        <v>1</v>
      </c>
      <c r="BE362" s="247" t="n">
        <v>0</v>
      </c>
      <c r="BF362" s="252" t="n">
        <v>0</v>
      </c>
      <c r="BG362" s="252" t="n">
        <v>0</v>
      </c>
      <c r="BH362" s="247" t="n">
        <v>0</v>
      </c>
      <c r="BI362" s="250" t="inlineStr">
        <is>
          <t>#REF!</t>
        </is>
      </c>
      <c r="BJ362" s="251" t="inlineStr">
        <is>
          <t>#REF!</t>
        </is>
      </c>
      <c r="BK362" s="252" t="n">
        <v>0</v>
      </c>
      <c r="BL362" s="252" t="n">
        <v>0</v>
      </c>
      <c r="BM362" s="247" t="n">
        <v>0</v>
      </c>
      <c r="BN362" s="250" t="inlineStr">
        <is>
          <t>#REF!</t>
        </is>
      </c>
      <c r="BO362" s="251" t="inlineStr">
        <is>
          <t>#REF!</t>
        </is>
      </c>
      <c r="BP362" s="248" t="n">
        <v>0</v>
      </c>
      <c r="BQ362" s="248" t="n">
        <v>0</v>
      </c>
      <c r="BR362" s="249" t="n">
        <v>0</v>
      </c>
      <c r="BS362" s="250" t="inlineStr">
        <is>
          <t>#REF!</t>
        </is>
      </c>
      <c r="BT362" s="251">
        <f>'[2]DATA CONSOLIDADA 2018-2025 '!$BR364-'b2'!$BO362</f>
        <v/>
      </c>
      <c r="BU362" s="252" t="n">
        <v>0</v>
      </c>
      <c r="BV362" s="248" t="n">
        <v>0</v>
      </c>
      <c r="BW362" s="249" t="n">
        <v>0</v>
      </c>
      <c r="BX362" s="250" t="inlineStr">
        <is>
          <t>#REF!</t>
        </is>
      </c>
      <c r="BY362" s="251" t="inlineStr">
        <is>
          <t>#REF!</t>
        </is>
      </c>
      <c r="BZ362" s="248" t="n">
        <v>437703</v>
      </c>
      <c r="CA362" s="248" t="n">
        <v>0</v>
      </c>
      <c r="CB362" s="249" t="n">
        <v>437703</v>
      </c>
      <c r="CC362" s="250" t="inlineStr">
        <is>
          <t>#REF!</t>
        </is>
      </c>
      <c r="CD362" s="251">
        <f>'[2]DATA CONSOLIDADA 2018-2025 '!$CB364-'b2'!$BW362</f>
        <v/>
      </c>
      <c r="CE362" s="253" t="n">
        <v>675901.4976756</v>
      </c>
      <c r="CF362" s="253" t="n">
        <v>0</v>
      </c>
      <c r="CG362" s="254" t="n">
        <v>675901.4976756</v>
      </c>
      <c r="CH362" s="250" t="inlineStr">
        <is>
          <t>#REF!</t>
        </is>
      </c>
      <c r="CI362" s="251">
        <f>'[2]DATA CONSOLIDADA 2018-2025 '!$CG364-'b2'!$CB362</f>
        <v/>
      </c>
      <c r="CJ362" s="247" t="inlineStr">
        <is>
          <t>#REF!</t>
        </is>
      </c>
      <c r="CK362" s="247" t="n">
        <v>1139096.9964</v>
      </c>
      <c r="CL362" s="247" t="n">
        <v>0</v>
      </c>
      <c r="CM362" s="247" t="n">
        <v>1139096.9964</v>
      </c>
      <c r="CN362" s="247" t="inlineStr">
        <is>
          <t>#REF!</t>
        </is>
      </c>
      <c r="CO362" s="251">
        <f>'[2]DATA CONSOLIDADA 2018-2025 '!$CM364-'b2'!$CG362</f>
        <v/>
      </c>
      <c r="CP362" s="253" t="n">
        <v>0</v>
      </c>
      <c r="CQ362" s="253" t="n">
        <v>437703</v>
      </c>
      <c r="CR362" s="253" t="n">
        <v>0</v>
      </c>
      <c r="CS362" s="253" t="n">
        <v>0</v>
      </c>
      <c r="CT362" s="253" t="n">
        <v>0</v>
      </c>
      <c r="CU362" s="253" t="n">
        <v>0</v>
      </c>
      <c r="CV362" s="247" t="n">
        <v>437703</v>
      </c>
      <c r="CW362" s="247" t="n">
        <v>0</v>
      </c>
      <c r="CX362" s="247" t="n">
        <v>675901.4976756</v>
      </c>
      <c r="CY362" s="247" t="n">
        <v>0</v>
      </c>
      <c r="CZ362" s="247" t="n">
        <v>0</v>
      </c>
      <c r="DA362" s="247" t="n">
        <v>0</v>
      </c>
      <c r="DB362" s="247" t="n">
        <v>675901.4976756</v>
      </c>
      <c r="DC362" s="255" t="n">
        <v>0</v>
      </c>
      <c r="DD362" s="255" t="n">
        <v>1139096.9964</v>
      </c>
      <c r="DE362" s="255" t="n">
        <v>0</v>
      </c>
      <c r="DF362" s="255" t="n">
        <v>0</v>
      </c>
      <c r="DG362" s="255" t="n">
        <v>0</v>
      </c>
      <c r="DH362" s="255" t="n">
        <v>1139096.9964</v>
      </c>
      <c r="DI362" s="256" t="n">
        <v>20609529891</v>
      </c>
      <c r="DJ362" s="257" t="inlineStr">
        <is>
          <t>ASOCIACIÓN CENTRAL PRODUCTORES Y CRIADORES DE ALPACAS Y LLAMAS OCONGATE CUSCO-APROCALLOC</t>
        </is>
      </c>
      <c r="DK362" s="257" t="inlineStr">
        <is>
          <t>01 Asociación</t>
        </is>
      </c>
      <c r="DL362" s="258" t="n"/>
      <c r="DM362" s="258" t="n"/>
      <c r="DN362" s="258" t="n"/>
      <c r="DO362" s="258" t="n"/>
      <c r="DP362" s="258" t="n"/>
      <c r="DQ362" s="258" t="n"/>
      <c r="DR362" s="258" t="n"/>
      <c r="DS362" s="258" t="n"/>
      <c r="DT362" s="258" t="n"/>
      <c r="DU362" s="258" t="n"/>
      <c r="DV362" s="258" t="n"/>
      <c r="DW362" s="258" t="n"/>
      <c r="DX362" s="258" t="n"/>
      <c r="DY362" s="258" t="n"/>
      <c r="DZ362" s="258" t="n"/>
      <c r="EA362" s="258" t="n"/>
      <c r="EB362" s="258" t="n"/>
      <c r="EC362" s="258" t="n"/>
      <c r="ED362" s="258" t="n"/>
      <c r="EE362" s="258" t="n"/>
    </row>
    <row r="363" hidden="1" ht="47.25" customHeight="1">
      <c r="A363" s="240" t="inlineStr">
        <is>
          <t>ASOCIACION PERUANA DE PRODUCTORES DE ALPACAS Y LLAMAS SPAR - PALLPATA</t>
        </is>
      </c>
      <c r="B363" s="240" t="inlineStr">
        <is>
          <t>FIBRA DE ALPACA</t>
        </is>
      </c>
      <c r="C363" s="240" t="inlineStr">
        <is>
          <t>FIBRA DE ALPACA</t>
        </is>
      </c>
      <c r="D363" s="240" t="inlineStr">
        <is>
          <t>CUSCO</t>
        </is>
      </c>
      <c r="E363" s="240" t="inlineStr">
        <is>
          <t>080801</t>
        </is>
      </c>
      <c r="F363" s="240" t="inlineStr">
        <is>
          <t>CUSCO</t>
        </is>
      </c>
      <c r="G363" s="240" t="inlineStr">
        <is>
          <t>ESPINAR</t>
        </is>
      </c>
      <c r="H363" s="240" t="inlineStr">
        <is>
          <t>ESPINAR</t>
        </is>
      </c>
      <c r="I363" s="241" t="n"/>
      <c r="J363" s="241" t="n"/>
      <c r="K363" s="241" t="n"/>
      <c r="L363" s="241" t="n"/>
      <c r="M363" s="241" t="n"/>
      <c r="N363" s="241" t="n">
        <v>1</v>
      </c>
      <c r="O363" s="241" t="n"/>
      <c r="P363" s="241" t="n"/>
      <c r="Q363" s="241" t="inlineStr">
        <is>
          <t>PAC</t>
        </is>
      </c>
      <c r="R363" s="242">
        <f>IF(I363=1,I$2,"")&amp;IF(J363=1,IF(I363=1,"-","")&amp;J$2,"")&amp;IF(K363=1,IF(OR(J363=1,I363=1),"-","")&amp;K$2,"")&amp;IF(L363=1,IF(OR(K363=1,J363=1,I363=1),"-","")&amp;L$2,"")&amp;IF(M363=1,IF(OR(L363=1,K363=1,J363=1,I363=1),"-","")&amp;M$2,"")&amp;IF(N363=1,IF(OR(M363=1,L363=1,K363=1,J363=1,I363=1),"-","")&amp;N$2,"")&amp;IF(O363=1,IF(OR(N363=1,M363=1,L363=1,K363=1,J363=1,I363=1),"-","")&amp;O$2,"")&amp;IF(P363=1,IF(I363=1," - ",IF(J363=1," - ",IF(K363=1," - ",IF(L363=1," - ",IF(M363=1," - ",IF(N363=1," - ",IF(O363=1," - ","")))))))&amp;P$2,"")</f>
        <v/>
      </c>
      <c r="S363" s="243">
        <f>SUM('b2'!$I363:$P363)</f>
        <v/>
      </c>
      <c r="T363" s="243">
        <f>IF(OR('b2'!$J363=1,'b2'!$K363=1,'b2'!$L363=1,'b2'!$M363=1,'b2'!$N363=1,'b2'!$O363=1,'b2'!$P363=1),"SI","NO")</f>
        <v/>
      </c>
      <c r="U363" s="243">
        <f>IF(OR('b2'!$K363=1,'b2'!$L363=1,'b2'!$M363=1,'b2'!$N363=1,'b2'!$O363=1,'b2'!$P363=1),"SI","NO")</f>
        <v/>
      </c>
      <c r="V363" s="244" t="n">
        <v>0</v>
      </c>
      <c r="W363" s="245" t="n">
        <v>0</v>
      </c>
      <c r="X363" s="245" t="n">
        <v>0</v>
      </c>
      <c r="Y363" s="244" t="n">
        <v>0</v>
      </c>
      <c r="Z363" s="245" t="n">
        <v>0</v>
      </c>
      <c r="AA363" s="245" t="n">
        <v>0</v>
      </c>
      <c r="AB363" s="244" t="n">
        <v>0</v>
      </c>
      <c r="AC363" s="245" t="n">
        <v>0</v>
      </c>
      <c r="AD363" s="245" t="n">
        <v>0</v>
      </c>
      <c r="AE363" s="244" t="n">
        <v>0</v>
      </c>
      <c r="AF363" s="245" t="n">
        <v>0</v>
      </c>
      <c r="AG363" s="245" t="n">
        <v>0</v>
      </c>
      <c r="AH363" s="244" t="n">
        <v>0</v>
      </c>
      <c r="AI363" s="245" t="n">
        <v>26</v>
      </c>
      <c r="AJ363" s="245" t="n">
        <v>8</v>
      </c>
      <c r="AK363" s="244" t="n">
        <v>34</v>
      </c>
      <c r="AL363" s="245" t="n">
        <v>0</v>
      </c>
      <c r="AM363" s="245" t="n">
        <v>0</v>
      </c>
      <c r="AN363" s="244" t="n">
        <v>0</v>
      </c>
      <c r="AO363" s="245" t="n">
        <v>0</v>
      </c>
      <c r="AP363" s="245" t="n">
        <v>0</v>
      </c>
      <c r="AQ363" s="244" t="n">
        <v>0</v>
      </c>
      <c r="AR363" s="244">
        <f>IF('b2'!$AQ363&gt;0,'b2'!$AQ363,IF('b2'!$AN363&gt;0,'b2'!$AN363,IF('b2'!$AK363&gt;0,'b2'!$AK363,IF('b2'!$AH363&gt;0,'b2'!$AH363,IF('b2'!$AE363&gt;0,'b2'!$AE363,IF('b2'!$AB363&gt;0,'b2'!$AB363,IF('b2'!$Y363&gt;0,'b2'!$Y363,IF('b2'!$V363&gt;0,'b2'!$V363," ---"))))))))</f>
        <v/>
      </c>
      <c r="AS363" s="246" t="n">
        <v>0</v>
      </c>
      <c r="AT363" s="246" t="n">
        <v>0</v>
      </c>
      <c r="AU363" s="246" t="n">
        <v>0</v>
      </c>
      <c r="AV363" s="246" t="n">
        <v>0</v>
      </c>
      <c r="AW363" s="246" t="n">
        <v>0</v>
      </c>
      <c r="AX363" s="246" t="n">
        <v>0</v>
      </c>
      <c r="AY363" s="246" t="n">
        <v>10</v>
      </c>
      <c r="AZ363" s="246" t="n">
        <v>2</v>
      </c>
      <c r="BA363" s="246" t="n">
        <v>0</v>
      </c>
      <c r="BB363" s="246" t="n">
        <v>0</v>
      </c>
      <c r="BC363" s="246" t="n">
        <v>0</v>
      </c>
      <c r="BD363" s="246" t="n">
        <v>0</v>
      </c>
      <c r="BE363" s="247" t="n">
        <v>0</v>
      </c>
      <c r="BF363" s="252" t="n">
        <v>0</v>
      </c>
      <c r="BG363" s="252" t="n">
        <v>0</v>
      </c>
      <c r="BH363" s="247" t="n">
        <v>0</v>
      </c>
      <c r="BI363" s="250" t="inlineStr">
        <is>
          <t>#REF!</t>
        </is>
      </c>
      <c r="BJ363" s="251" t="inlineStr">
        <is>
          <t>#REF!</t>
        </is>
      </c>
      <c r="BK363" s="252" t="n">
        <v>0</v>
      </c>
      <c r="BL363" s="252" t="n">
        <v>0</v>
      </c>
      <c r="BM363" s="247" t="n">
        <v>0</v>
      </c>
      <c r="BN363" s="250" t="inlineStr">
        <is>
          <t>#REF!</t>
        </is>
      </c>
      <c r="BO363" s="251" t="inlineStr">
        <is>
          <t>#REF!</t>
        </is>
      </c>
      <c r="BP363" s="248" t="n">
        <v>0</v>
      </c>
      <c r="BQ363" s="248" t="n">
        <v>0</v>
      </c>
      <c r="BR363" s="249" t="n">
        <v>0</v>
      </c>
      <c r="BS363" s="250" t="inlineStr">
        <is>
          <t>#REF!</t>
        </is>
      </c>
      <c r="BT363" s="251">
        <f>'[2]DATA CONSOLIDADA 2018-2025 '!$BR365-'b2'!$BO363</f>
        <v/>
      </c>
      <c r="BU363" s="252" t="n">
        <v>0</v>
      </c>
      <c r="BV363" s="248" t="n">
        <v>0</v>
      </c>
      <c r="BW363" s="249" t="n">
        <v>0</v>
      </c>
      <c r="BX363" s="250" t="inlineStr">
        <is>
          <t>#REF!</t>
        </is>
      </c>
      <c r="BY363" s="251" t="inlineStr">
        <is>
          <t>#REF!</t>
        </is>
      </c>
      <c r="BZ363" s="248" t="n">
        <v>170725</v>
      </c>
      <c r="CA363" s="248" t="n">
        <v>0</v>
      </c>
      <c r="CB363" s="249" t="n">
        <v>170725</v>
      </c>
      <c r="CC363" s="250" t="inlineStr">
        <is>
          <t>#REF!</t>
        </is>
      </c>
      <c r="CD363" s="251">
        <f>'[2]DATA CONSOLIDADA 2018-2025 '!$CB365-'b2'!$BW363</f>
        <v/>
      </c>
      <c r="CE363" s="253" t="n">
        <v>0</v>
      </c>
      <c r="CF363" s="253" t="n">
        <v>0</v>
      </c>
      <c r="CG363" s="254" t="n">
        <v>0</v>
      </c>
      <c r="CH363" s="250" t="inlineStr">
        <is>
          <t>#REF!</t>
        </is>
      </c>
      <c r="CI363" s="251">
        <f>'[2]DATA CONSOLIDADA 2018-2025 '!$CG365-'b2'!$CB363</f>
        <v/>
      </c>
      <c r="CJ363" s="247" t="inlineStr">
        <is>
          <t>#REF!</t>
        </is>
      </c>
      <c r="CK363" s="247" t="n">
        <v>0</v>
      </c>
      <c r="CL363" s="247" t="n">
        <v>0</v>
      </c>
      <c r="CM363" s="247" t="n">
        <v>0</v>
      </c>
      <c r="CN363" s="247" t="inlineStr">
        <is>
          <t>#REF!</t>
        </is>
      </c>
      <c r="CO363" s="251">
        <f>'[2]DATA CONSOLIDADA 2018-2025 '!$CM365-'b2'!$CG363</f>
        <v/>
      </c>
      <c r="CP363" s="253" t="n">
        <v>0</v>
      </c>
      <c r="CQ363" s="253" t="n">
        <v>170725</v>
      </c>
      <c r="CR363" s="253" t="n">
        <v>0</v>
      </c>
      <c r="CS363" s="253" t="n">
        <v>0</v>
      </c>
      <c r="CT363" s="253" t="n">
        <v>0</v>
      </c>
      <c r="CU363" s="253" t="n">
        <v>0</v>
      </c>
      <c r="CV363" s="247" t="n">
        <v>170725</v>
      </c>
      <c r="CW363" s="247" t="n">
        <v>0</v>
      </c>
      <c r="CX363" s="247" t="n">
        <v>0</v>
      </c>
      <c r="CY363" s="247" t="n">
        <v>0</v>
      </c>
      <c r="CZ363" s="247" t="n">
        <v>0</v>
      </c>
      <c r="DA363" s="247" t="n">
        <v>0</v>
      </c>
      <c r="DB363" s="247" t="n">
        <v>0</v>
      </c>
      <c r="DC363" s="255" t="n">
        <v>0</v>
      </c>
      <c r="DD363" s="255" t="n">
        <v>0</v>
      </c>
      <c r="DE363" s="255" t="n">
        <v>0</v>
      </c>
      <c r="DF363" s="255" t="n">
        <v>0</v>
      </c>
      <c r="DG363" s="255" t="n">
        <v>0</v>
      </c>
      <c r="DH363" s="255" t="n">
        <v>0</v>
      </c>
      <c r="DI363" s="256" t="n">
        <v>20563823641</v>
      </c>
      <c r="DJ363" s="257" t="inlineStr">
        <is>
          <t>ASOCIACION PERUANA DE PRODUCTORES DE ALPACAS Y LLAMAS SPAR - DISTRITAL DE PALLPATA</t>
        </is>
      </c>
      <c r="DK363" s="257" t="inlineStr">
        <is>
          <t>01 Asociación</t>
        </is>
      </c>
      <c r="DL363" s="258" t="n"/>
      <c r="DM363" s="258" t="n"/>
      <c r="DN363" s="258" t="n"/>
      <c r="DO363" s="258" t="n"/>
      <c r="DP363" s="258" t="n"/>
      <c r="DQ363" s="258" t="n"/>
      <c r="DR363" s="258" t="n"/>
      <c r="DS363" s="258" t="n"/>
      <c r="DT363" s="258" t="n"/>
      <c r="DU363" s="258" t="n"/>
      <c r="DV363" s="258" t="n"/>
      <c r="DW363" s="258" t="n"/>
      <c r="DX363" s="258" t="n"/>
      <c r="DY363" s="258" t="n"/>
      <c r="DZ363" s="258" t="n"/>
      <c r="EA363" s="258" t="n"/>
      <c r="EB363" s="258" t="n"/>
      <c r="EC363" s="258" t="n"/>
      <c r="ED363" s="258" t="n"/>
      <c r="EE363" s="258" t="n"/>
    </row>
    <row r="364" hidden="1" ht="47.25" customHeight="1">
      <c r="A364" s="240" t="inlineStr">
        <is>
          <t>ASOCIACIÓN DE PRODUCTORES AGROPECUARIOS DE CAMAYOC</t>
        </is>
      </c>
      <c r="B364" s="240" t="inlineStr">
        <is>
          <t>PALTA</t>
        </is>
      </c>
      <c r="C364" s="240" t="inlineStr">
        <is>
          <t>PALTA</t>
        </is>
      </c>
      <c r="D364" s="240" t="inlineStr">
        <is>
          <t>HUANCAVELICA</t>
        </is>
      </c>
      <c r="E364" s="240" t="inlineStr">
        <is>
          <t>090401</t>
        </is>
      </c>
      <c r="F364" s="240" t="inlineStr">
        <is>
          <t>HUANCAVELICA</t>
        </is>
      </c>
      <c r="G364" s="240" t="inlineStr">
        <is>
          <t>CASTROVIRREYNA</t>
        </is>
      </c>
      <c r="H364" s="240" t="inlineStr">
        <is>
          <t>CASTROVIRREYNA</t>
        </is>
      </c>
      <c r="I364" s="241" t="n"/>
      <c r="J364" s="241" t="n"/>
      <c r="K364" s="241" t="n"/>
      <c r="L364" s="241" t="n"/>
      <c r="M364" s="241" t="n"/>
      <c r="N364" s="241" t="n">
        <v>1</v>
      </c>
      <c r="O364" s="241" t="n">
        <v>1</v>
      </c>
      <c r="P364" s="241" t="n">
        <v>1</v>
      </c>
      <c r="Q364" s="241" t="inlineStr">
        <is>
          <t>PAC</t>
        </is>
      </c>
      <c r="R364" s="242">
        <f>IF(I364=1,I$2,"")&amp;IF(J364=1,IF(I364=1,"-","")&amp;J$2,"")&amp;IF(K364=1,IF(OR(J364=1,I364=1),"-","")&amp;K$2,"")&amp;IF(L364=1,IF(OR(K364=1,J364=1,I364=1),"-","")&amp;L$2,"")&amp;IF(M364=1,IF(OR(L364=1,K364=1,J364=1,I364=1),"-","")&amp;M$2,"")&amp;IF(N364=1,IF(OR(M364=1,L364=1,K364=1,J364=1,I364=1),"-","")&amp;N$2,"")&amp;IF(O364=1,IF(OR(N364=1,M364=1,L364=1,K364=1,J364=1,I364=1),"-","")&amp;O$2,"")&amp;IF(P364=1,IF(I364=1," - ",IF(J364=1," - ",IF(K364=1," - ",IF(L364=1," - ",IF(M364=1," - ",IF(N364=1," - ",IF(O364=1," - ","")))))))&amp;P$2,"")</f>
        <v/>
      </c>
      <c r="S364" s="243">
        <f>SUM('b2'!$I364:$P364)</f>
        <v/>
      </c>
      <c r="T364" s="243">
        <f>IF(OR('b2'!$J364=1,'b2'!$K364=1,'b2'!$L364=1,'b2'!$M364=1,'b2'!$N364=1,'b2'!$O364=1,'b2'!$P364=1),"SI","NO")</f>
        <v/>
      </c>
      <c r="U364" s="243">
        <f>IF(OR('b2'!$K364=1,'b2'!$L364=1,'b2'!$M364=1,'b2'!$N364=1,'b2'!$O364=1,'b2'!$P364=1),"SI","NO")</f>
        <v/>
      </c>
      <c r="V364" s="244" t="n">
        <v>0</v>
      </c>
      <c r="W364" s="245" t="n">
        <v>0</v>
      </c>
      <c r="X364" s="245" t="n">
        <v>0</v>
      </c>
      <c r="Y364" s="244" t="n">
        <v>0</v>
      </c>
      <c r="Z364" s="245" t="n">
        <v>0</v>
      </c>
      <c r="AA364" s="245" t="n">
        <v>0</v>
      </c>
      <c r="AB364" s="244" t="n">
        <v>0</v>
      </c>
      <c r="AC364" s="245" t="n">
        <v>0</v>
      </c>
      <c r="AD364" s="245" t="n">
        <v>0</v>
      </c>
      <c r="AE364" s="244" t="n">
        <v>0</v>
      </c>
      <c r="AF364" s="245" t="n">
        <v>0</v>
      </c>
      <c r="AG364" s="245" t="n">
        <v>0</v>
      </c>
      <c r="AH364" s="244" t="n">
        <v>0</v>
      </c>
      <c r="AI364" s="245" t="n">
        <v>36</v>
      </c>
      <c r="AJ364" s="245" t="n">
        <v>13</v>
      </c>
      <c r="AK364" s="244" t="n">
        <v>49</v>
      </c>
      <c r="AL364" s="245" t="n">
        <v>36</v>
      </c>
      <c r="AM364" s="245" t="n">
        <v>13</v>
      </c>
      <c r="AN364" s="244" t="n">
        <v>49</v>
      </c>
      <c r="AO364" s="245" t="n">
        <v>39</v>
      </c>
      <c r="AP364" s="245" t="n">
        <v>10</v>
      </c>
      <c r="AQ364" s="244" t="n">
        <v>49</v>
      </c>
      <c r="AR364" s="244">
        <f>IF('b2'!$AQ364&gt;0,'b2'!$AQ364,IF('b2'!$AN364&gt;0,'b2'!$AN364,IF('b2'!$AK364&gt;0,'b2'!$AK364,IF('b2'!$AH364&gt;0,'b2'!$AH364,IF('b2'!$AE364&gt;0,'b2'!$AE364,IF('b2'!$AB364&gt;0,'b2'!$AB364,IF('b2'!$Y364&gt;0,'b2'!$Y364,IF('b2'!$V364&gt;0,'b2'!$V364," ---"))))))))</f>
        <v/>
      </c>
      <c r="AS364" s="246" t="n">
        <v>0</v>
      </c>
      <c r="AT364" s="246" t="n">
        <v>0</v>
      </c>
      <c r="AU364" s="246" t="n">
        <v>0</v>
      </c>
      <c r="AV364" s="246" t="n">
        <v>0</v>
      </c>
      <c r="AW364" s="246" t="n">
        <v>0</v>
      </c>
      <c r="AX364" s="246" t="n">
        <v>0</v>
      </c>
      <c r="AY364" s="246" t="n">
        <v>36</v>
      </c>
      <c r="AZ364" s="246" t="n">
        <v>6</v>
      </c>
      <c r="BA364" s="246" t="n">
        <v>52</v>
      </c>
      <c r="BB364" s="246" t="n">
        <v>6</v>
      </c>
      <c r="BC364" s="246" t="n">
        <v>24</v>
      </c>
      <c r="BD364" s="246" t="n">
        <v>5</v>
      </c>
      <c r="BE364" s="247" t="n">
        <v>0</v>
      </c>
      <c r="BF364" s="252" t="n">
        <v>0</v>
      </c>
      <c r="BG364" s="252" t="n">
        <v>0</v>
      </c>
      <c r="BH364" s="247" t="n">
        <v>0</v>
      </c>
      <c r="BI364" s="250" t="inlineStr">
        <is>
          <t>#REF!</t>
        </is>
      </c>
      <c r="BJ364" s="251" t="inlineStr">
        <is>
          <t>#REF!</t>
        </is>
      </c>
      <c r="BK364" s="252" t="n">
        <v>0</v>
      </c>
      <c r="BL364" s="252" t="n">
        <v>0</v>
      </c>
      <c r="BM364" s="247" t="n">
        <v>0</v>
      </c>
      <c r="BN364" s="250" t="inlineStr">
        <is>
          <t>#REF!</t>
        </is>
      </c>
      <c r="BO364" s="251" t="inlineStr">
        <is>
          <t>#REF!</t>
        </is>
      </c>
      <c r="BP364" s="248" t="n">
        <v>0</v>
      </c>
      <c r="BQ364" s="248" t="n">
        <v>0</v>
      </c>
      <c r="BR364" s="249" t="n">
        <v>0</v>
      </c>
      <c r="BS364" s="250" t="inlineStr">
        <is>
          <t>#REF!</t>
        </is>
      </c>
      <c r="BT364" s="251">
        <f>'[2]DATA CONSOLIDADA 2018-2025 '!$BR366-'b2'!$BO364</f>
        <v/>
      </c>
      <c r="BU364" s="252" t="n">
        <v>0</v>
      </c>
      <c r="BV364" s="248" t="n">
        <v>0</v>
      </c>
      <c r="BW364" s="249" t="n">
        <v>0</v>
      </c>
      <c r="BX364" s="250" t="inlineStr">
        <is>
          <t>#REF!</t>
        </is>
      </c>
      <c r="BY364" s="251" t="inlineStr">
        <is>
          <t>#REF!</t>
        </is>
      </c>
      <c r="BZ364" s="248" t="n">
        <v>1050000</v>
      </c>
      <c r="CA364" s="248" t="n">
        <v>0</v>
      </c>
      <c r="CB364" s="249" t="n">
        <v>1050000</v>
      </c>
      <c r="CC364" s="250" t="inlineStr">
        <is>
          <t>#REF!</t>
        </is>
      </c>
      <c r="CD364" s="251">
        <f>'[2]DATA CONSOLIDADA 2018-2025 '!$CB366-'b2'!$BW364</f>
        <v/>
      </c>
      <c r="CE364" s="253" t="n">
        <v>1280000</v>
      </c>
      <c r="CF364" s="253" t="n">
        <v>0</v>
      </c>
      <c r="CG364" s="254" t="n">
        <v>1280000</v>
      </c>
      <c r="CH364" s="250" t="inlineStr">
        <is>
          <t>#REF!</t>
        </is>
      </c>
      <c r="CI364" s="251">
        <f>'[2]DATA CONSOLIDADA 2018-2025 '!$CG366-'b2'!$CB364</f>
        <v/>
      </c>
      <c r="CJ364" s="247" t="inlineStr">
        <is>
          <t>#REF!</t>
        </is>
      </c>
      <c r="CK364" s="247" t="n">
        <v>0</v>
      </c>
      <c r="CL364" s="247" t="n">
        <v>0</v>
      </c>
      <c r="CM364" s="247" t="n">
        <v>0</v>
      </c>
      <c r="CN364" s="247" t="inlineStr">
        <is>
          <t>#REF!</t>
        </is>
      </c>
      <c r="CO364" s="251">
        <f>'[2]DATA CONSOLIDADA 2018-2025 '!$CM366-'b2'!$CG364</f>
        <v/>
      </c>
      <c r="CP364" s="253" t="n">
        <v>0</v>
      </c>
      <c r="CQ364" s="253" t="n">
        <v>1050000</v>
      </c>
      <c r="CR364" s="253" t="n">
        <v>0</v>
      </c>
      <c r="CS364" s="253" t="n">
        <v>0</v>
      </c>
      <c r="CT364" s="253" t="n">
        <v>0</v>
      </c>
      <c r="CU364" s="253" t="n">
        <v>0</v>
      </c>
      <c r="CV364" s="247" t="n">
        <v>1050000</v>
      </c>
      <c r="CW364" s="247" t="n">
        <v>0</v>
      </c>
      <c r="CX364" s="247" t="n">
        <v>1280000</v>
      </c>
      <c r="CY364" s="247" t="n">
        <v>0</v>
      </c>
      <c r="CZ364" s="247" t="n">
        <v>0</v>
      </c>
      <c r="DA364" s="247" t="n">
        <v>0</v>
      </c>
      <c r="DB364" s="247" t="n">
        <v>1280000</v>
      </c>
      <c r="DC364" s="255" t="n">
        <v>0</v>
      </c>
      <c r="DD364" s="255" t="n">
        <v>0</v>
      </c>
      <c r="DE364" s="255" t="n">
        <v>0</v>
      </c>
      <c r="DF364" s="255" t="n">
        <v>0</v>
      </c>
      <c r="DG364" s="255" t="n">
        <v>0</v>
      </c>
      <c r="DH364" s="255" t="n">
        <v>0</v>
      </c>
      <c r="DI364" s="256" t="n">
        <v>20495177697</v>
      </c>
      <c r="DJ364" s="257" t="inlineStr">
        <is>
          <t>ASOCIACION DE PRODUCTORES AGROPECUARIOS DE CAMAYOC</t>
        </is>
      </c>
      <c r="DK364" s="257" t="inlineStr">
        <is>
          <t>01 Asociación</t>
        </is>
      </c>
      <c r="DL364" s="258" t="n"/>
      <c r="DM364" s="258" t="n"/>
      <c r="DN364" s="258" t="n"/>
      <c r="DO364" s="258" t="n"/>
      <c r="DP364" s="258" t="n"/>
      <c r="DQ364" s="258" t="n"/>
      <c r="DR364" s="258" t="n"/>
      <c r="DS364" s="258" t="n"/>
      <c r="DT364" s="258" t="n"/>
      <c r="DU364" s="258" t="n"/>
      <c r="DV364" s="258" t="n"/>
      <c r="DW364" s="258" t="n"/>
      <c r="DX364" s="258" t="n"/>
      <c r="DY364" s="258" t="n"/>
      <c r="DZ364" s="258" t="n"/>
      <c r="EA364" s="258" t="n"/>
      <c r="EB364" s="258" t="n"/>
      <c r="EC364" s="258" t="n"/>
      <c r="ED364" s="258" t="n"/>
      <c r="EE364" s="258" t="n"/>
    </row>
    <row r="365" hidden="1" ht="47.25" customHeight="1">
      <c r="A365" s="240" t="inlineStr">
        <is>
          <t>ASOCIACIÓN DE PRODUCTORES AGROPECUARIOS Y AGROINDUSTRIALES NUEVA ESPERANZA DE CIUTAY</t>
        </is>
      </c>
      <c r="B365" s="240" t="inlineStr">
        <is>
          <t>PALTA</t>
        </is>
      </c>
      <c r="C365" s="240" t="inlineStr">
        <is>
          <t>PALTA</t>
        </is>
      </c>
      <c r="D365" s="240" t="inlineStr">
        <is>
          <t>HUANCAVELICA</t>
        </is>
      </c>
      <c r="E365" s="240" t="inlineStr">
        <is>
          <t>090401</t>
        </is>
      </c>
      <c r="F365" s="240" t="inlineStr">
        <is>
          <t>HUANCAVELICA</t>
        </is>
      </c>
      <c r="G365" s="240" t="inlineStr">
        <is>
          <t>CASTROVIRREYNA</t>
        </is>
      </c>
      <c r="H365" s="240" t="inlineStr">
        <is>
          <t>CASTROVIRREYNA</t>
        </is>
      </c>
      <c r="I365" s="241" t="n"/>
      <c r="J365" s="241" t="n"/>
      <c r="K365" s="241" t="n"/>
      <c r="L365" s="241" t="n"/>
      <c r="M365" s="241" t="n"/>
      <c r="N365" s="241" t="n">
        <v>1</v>
      </c>
      <c r="O365" s="241" t="n">
        <v>1</v>
      </c>
      <c r="P365" s="241" t="n">
        <v>1</v>
      </c>
      <c r="Q365" s="241" t="inlineStr">
        <is>
          <t>PAC</t>
        </is>
      </c>
      <c r="R365" s="242">
        <f>IF(I365=1,I$2,"")&amp;IF(J365=1,IF(I365=1,"-","")&amp;J$2,"")&amp;IF(K365=1,IF(OR(J365=1,I365=1),"-","")&amp;K$2,"")&amp;IF(L365=1,IF(OR(K365=1,J365=1,I365=1),"-","")&amp;L$2,"")&amp;IF(M365=1,IF(OR(L365=1,K365=1,J365=1,I365=1),"-","")&amp;M$2,"")&amp;IF(N365=1,IF(OR(M365=1,L365=1,K365=1,J365=1,I365=1),"-","")&amp;N$2,"")&amp;IF(O365=1,IF(OR(N365=1,M365=1,L365=1,K365=1,J365=1,I365=1),"-","")&amp;O$2,"")&amp;IF(P365=1,IF(I365=1," - ",IF(J365=1," - ",IF(K365=1," - ",IF(L365=1," - ",IF(M365=1," - ",IF(N365=1," - ",IF(O365=1," - ","")))))))&amp;P$2,"")</f>
        <v/>
      </c>
      <c r="S365" s="243">
        <f>SUM('b2'!$I365:$P365)</f>
        <v/>
      </c>
      <c r="T365" s="243">
        <f>IF(OR('b2'!$J365=1,'b2'!$K365=1,'b2'!$L365=1,'b2'!$M365=1,'b2'!$N365=1,'b2'!$O365=1,'b2'!$P365=1),"SI","NO")</f>
        <v/>
      </c>
      <c r="U365" s="243">
        <f>IF(OR('b2'!$K365=1,'b2'!$L365=1,'b2'!$M365=1,'b2'!$N365=1,'b2'!$O365=1,'b2'!$P365=1),"SI","NO")</f>
        <v/>
      </c>
      <c r="V365" s="244" t="n">
        <v>0</v>
      </c>
      <c r="W365" s="245" t="n">
        <v>0</v>
      </c>
      <c r="X365" s="245" t="n">
        <v>0</v>
      </c>
      <c r="Y365" s="244" t="n">
        <v>0</v>
      </c>
      <c r="Z365" s="245" t="n">
        <v>0</v>
      </c>
      <c r="AA365" s="245" t="n">
        <v>0</v>
      </c>
      <c r="AB365" s="244" t="n">
        <v>0</v>
      </c>
      <c r="AC365" s="245" t="n">
        <v>0</v>
      </c>
      <c r="AD365" s="245" t="n">
        <v>0</v>
      </c>
      <c r="AE365" s="244" t="n">
        <v>0</v>
      </c>
      <c r="AF365" s="245" t="n">
        <v>0</v>
      </c>
      <c r="AG365" s="245" t="n">
        <v>0</v>
      </c>
      <c r="AH365" s="244" t="n">
        <v>0</v>
      </c>
      <c r="AI365" s="245" t="n">
        <v>17</v>
      </c>
      <c r="AJ365" s="245" t="n">
        <v>8</v>
      </c>
      <c r="AK365" s="244" t="n">
        <v>25</v>
      </c>
      <c r="AL365" s="245" t="n">
        <v>17</v>
      </c>
      <c r="AM365" s="245" t="n">
        <v>8</v>
      </c>
      <c r="AN365" s="244" t="n">
        <v>25</v>
      </c>
      <c r="AO365" s="245" t="n">
        <v>16</v>
      </c>
      <c r="AP365" s="245" t="n">
        <v>9</v>
      </c>
      <c r="AQ365" s="244" t="n">
        <v>25</v>
      </c>
      <c r="AR365" s="244">
        <f>IF('b2'!$AQ365&gt;0,'b2'!$AQ365,IF('b2'!$AN365&gt;0,'b2'!$AN365,IF('b2'!$AK365&gt;0,'b2'!$AK365,IF('b2'!$AH365&gt;0,'b2'!$AH365,IF('b2'!$AE365&gt;0,'b2'!$AE365,IF('b2'!$AB365&gt;0,'b2'!$AB365,IF('b2'!$Y365&gt;0,'b2'!$Y365,IF('b2'!$V365&gt;0,'b2'!$V365," ---"))))))))</f>
        <v/>
      </c>
      <c r="AS365" s="246" t="n">
        <v>0</v>
      </c>
      <c r="AT365" s="246" t="n">
        <v>0</v>
      </c>
      <c r="AU365" s="246" t="n">
        <v>0</v>
      </c>
      <c r="AV365" s="246" t="n">
        <v>0</v>
      </c>
      <c r="AW365" s="246" t="n">
        <v>0</v>
      </c>
      <c r="AX365" s="246" t="n">
        <v>0</v>
      </c>
      <c r="AY365" s="246" t="n">
        <v>36</v>
      </c>
      <c r="AZ365" s="246" t="n">
        <v>6</v>
      </c>
      <c r="BA365" s="246" t="n">
        <v>55</v>
      </c>
      <c r="BB365" s="246" t="n">
        <v>6</v>
      </c>
      <c r="BC365" s="246" t="n">
        <v>23</v>
      </c>
      <c r="BD365" s="246" t="n">
        <v>6</v>
      </c>
      <c r="BE365" s="247" t="n">
        <v>0</v>
      </c>
      <c r="BF365" s="252" t="n">
        <v>0</v>
      </c>
      <c r="BG365" s="252" t="n">
        <v>0</v>
      </c>
      <c r="BH365" s="247" t="n">
        <v>0</v>
      </c>
      <c r="BI365" s="250" t="inlineStr">
        <is>
          <t>#REF!</t>
        </is>
      </c>
      <c r="BJ365" s="251" t="inlineStr">
        <is>
          <t>#REF!</t>
        </is>
      </c>
      <c r="BK365" s="252" t="n">
        <v>0</v>
      </c>
      <c r="BL365" s="252" t="n">
        <v>0</v>
      </c>
      <c r="BM365" s="247" t="n">
        <v>0</v>
      </c>
      <c r="BN365" s="250" t="inlineStr">
        <is>
          <t>#REF!</t>
        </is>
      </c>
      <c r="BO365" s="251" t="inlineStr">
        <is>
          <t>#REF!</t>
        </is>
      </c>
      <c r="BP365" s="248" t="n">
        <v>0</v>
      </c>
      <c r="BQ365" s="248" t="n">
        <v>0</v>
      </c>
      <c r="BR365" s="249" t="n">
        <v>0</v>
      </c>
      <c r="BS365" s="250" t="inlineStr">
        <is>
          <t>#REF!</t>
        </is>
      </c>
      <c r="BT365" s="251">
        <f>'[2]DATA CONSOLIDADA 2018-2025 '!$BR367-'b2'!$BO365</f>
        <v/>
      </c>
      <c r="BU365" s="252" t="n">
        <v>0</v>
      </c>
      <c r="BV365" s="248" t="n">
        <v>0</v>
      </c>
      <c r="BW365" s="249" t="n">
        <v>0</v>
      </c>
      <c r="BX365" s="250" t="inlineStr">
        <is>
          <t>#REF!</t>
        </is>
      </c>
      <c r="BY365" s="251" t="inlineStr">
        <is>
          <t>#REF!</t>
        </is>
      </c>
      <c r="BZ365" s="248" t="n">
        <v>332500</v>
      </c>
      <c r="CA365" s="248" t="n">
        <v>0</v>
      </c>
      <c r="CB365" s="249" t="n">
        <v>332500</v>
      </c>
      <c r="CC365" s="250" t="inlineStr">
        <is>
          <t>#REF!</t>
        </is>
      </c>
      <c r="CD365" s="251">
        <f>'[2]DATA CONSOLIDADA 2018-2025 '!$CB367-'b2'!$BW365</f>
        <v/>
      </c>
      <c r="CE365" s="253" t="n">
        <v>412000</v>
      </c>
      <c r="CF365" s="253" t="n">
        <v>0</v>
      </c>
      <c r="CG365" s="254" t="n">
        <v>412000</v>
      </c>
      <c r="CH365" s="250" t="inlineStr">
        <is>
          <t>#REF!</t>
        </is>
      </c>
      <c r="CI365" s="251">
        <f>'[2]DATA CONSOLIDADA 2018-2025 '!$CG367-'b2'!$CB365</f>
        <v/>
      </c>
      <c r="CJ365" s="247" t="inlineStr">
        <is>
          <t>#REF!</t>
        </is>
      </c>
      <c r="CK365" s="247" t="n">
        <v>0</v>
      </c>
      <c r="CL365" s="247" t="n">
        <v>0</v>
      </c>
      <c r="CM365" s="247" t="n">
        <v>0</v>
      </c>
      <c r="CN365" s="247" t="inlineStr">
        <is>
          <t>#REF!</t>
        </is>
      </c>
      <c r="CO365" s="251">
        <f>'[2]DATA CONSOLIDADA 2018-2025 '!$CM367-'b2'!$CG365</f>
        <v/>
      </c>
      <c r="CP365" s="253" t="n">
        <v>0</v>
      </c>
      <c r="CQ365" s="253" t="n">
        <v>332500</v>
      </c>
      <c r="CR365" s="253" t="n">
        <v>0</v>
      </c>
      <c r="CS365" s="253" t="n">
        <v>0</v>
      </c>
      <c r="CT365" s="253" t="n">
        <v>0</v>
      </c>
      <c r="CU365" s="253" t="n">
        <v>0</v>
      </c>
      <c r="CV365" s="247" t="n">
        <v>332500</v>
      </c>
      <c r="CW365" s="247" t="n">
        <v>0</v>
      </c>
      <c r="CX365" s="247" t="n">
        <v>412000</v>
      </c>
      <c r="CY365" s="247" t="n">
        <v>0</v>
      </c>
      <c r="CZ365" s="247" t="n">
        <v>0</v>
      </c>
      <c r="DA365" s="247" t="n">
        <v>0</v>
      </c>
      <c r="DB365" s="247" t="n">
        <v>412000</v>
      </c>
      <c r="DC365" s="255" t="n">
        <v>0</v>
      </c>
      <c r="DD365" s="255" t="n">
        <v>0</v>
      </c>
      <c r="DE365" s="255" t="n">
        <v>0</v>
      </c>
      <c r="DF365" s="255" t="n">
        <v>0</v>
      </c>
      <c r="DG365" s="255" t="n">
        <v>0</v>
      </c>
      <c r="DH365" s="255" t="n">
        <v>0</v>
      </c>
      <c r="DI365" s="256" t="n">
        <v>20602446019</v>
      </c>
      <c r="DJ365" s="257" t="inlineStr">
        <is>
          <t>ASOCIACION DE PRODUCTORES AGROPECUARIOS Y AGROINDUSTRIALES NUEVA ESPERANZA DE CIUTAY</t>
        </is>
      </c>
      <c r="DK365" s="257" t="inlineStr">
        <is>
          <t>01 Asociación</t>
        </is>
      </c>
      <c r="DL365" s="258" t="n"/>
      <c r="DM365" s="258" t="n"/>
      <c r="DN365" s="258" t="n"/>
      <c r="DO365" s="258" t="n"/>
      <c r="DP365" s="258" t="n"/>
      <c r="DQ365" s="258" t="n"/>
      <c r="DR365" s="258" t="n"/>
      <c r="DS365" s="258" t="n"/>
      <c r="DT365" s="258" t="n"/>
      <c r="DU365" s="258" t="n"/>
      <c r="DV365" s="258" t="n"/>
      <c r="DW365" s="258" t="n"/>
      <c r="DX365" s="258" t="n"/>
      <c r="DY365" s="258" t="n"/>
      <c r="DZ365" s="258" t="n"/>
      <c r="EA365" s="258" t="n"/>
      <c r="EB365" s="258" t="n"/>
      <c r="EC365" s="258" t="n"/>
      <c r="ED365" s="258" t="n"/>
      <c r="EE365" s="258" t="n"/>
    </row>
    <row r="366" hidden="1" ht="47.25" customHeight="1">
      <c r="A366" s="240" t="inlineStr">
        <is>
          <t>ASOCIACIÓN NUEVO TRIUNFO DE QUINUAPATA</t>
        </is>
      </c>
      <c r="B366" s="240" t="inlineStr">
        <is>
          <t>FIBRA DE ALPACA</t>
        </is>
      </c>
      <c r="C366" s="240" t="inlineStr">
        <is>
          <t>FIBRA DE ALPACA</t>
        </is>
      </c>
      <c r="D366" s="240" t="inlineStr">
        <is>
          <t>HUANCAVELICA</t>
        </is>
      </c>
      <c r="E366" s="240" t="inlineStr">
        <is>
          <t>090601</t>
        </is>
      </c>
      <c r="F366" s="240" t="inlineStr">
        <is>
          <t>HUANCAVELICA</t>
        </is>
      </c>
      <c r="G366" s="240" t="inlineStr">
        <is>
          <t>HUAYTARA</t>
        </is>
      </c>
      <c r="H366" s="240" t="inlineStr">
        <is>
          <t>HUAYTARA</t>
        </is>
      </c>
      <c r="I366" s="241" t="n"/>
      <c r="J366" s="241" t="n"/>
      <c r="K366" s="241" t="n"/>
      <c r="L366" s="241" t="n"/>
      <c r="M366" s="241" t="n"/>
      <c r="N366" s="241" t="n">
        <v>1</v>
      </c>
      <c r="O366" s="241" t="n">
        <v>1</v>
      </c>
      <c r="P366" s="241" t="n"/>
      <c r="Q366" s="241" t="inlineStr">
        <is>
          <t>PAC</t>
        </is>
      </c>
      <c r="R366" s="242">
        <f>IF(I366=1,I$2,"")&amp;IF(J366=1,IF(I366=1,"-","")&amp;J$2,"")&amp;IF(K366=1,IF(OR(J366=1,I366=1),"-","")&amp;K$2,"")&amp;IF(L366=1,IF(OR(K366=1,J366=1,I366=1),"-","")&amp;L$2,"")&amp;IF(M366=1,IF(OR(L366=1,K366=1,J366=1,I366=1),"-","")&amp;M$2,"")&amp;IF(N366=1,IF(OR(M366=1,L366=1,K366=1,J366=1,I366=1),"-","")&amp;N$2,"")&amp;IF(O366=1,IF(OR(N366=1,M366=1,L366=1,K366=1,J366=1,I366=1),"-","")&amp;O$2,"")&amp;IF(P366=1,IF(I366=1," - ",IF(J366=1," - ",IF(K366=1," - ",IF(L366=1," - ",IF(M366=1," - ",IF(N366=1," - ",IF(O366=1," - ","")))))))&amp;P$2,"")</f>
        <v/>
      </c>
      <c r="S366" s="243">
        <f>SUM('b2'!$I366:$P366)</f>
        <v/>
      </c>
      <c r="T366" s="243">
        <f>IF(OR('b2'!$J366=1,'b2'!$K366=1,'b2'!$L366=1,'b2'!$M366=1,'b2'!$N366=1,'b2'!$O366=1,'b2'!$P366=1),"SI","NO")</f>
        <v/>
      </c>
      <c r="U366" s="243">
        <f>IF(OR('b2'!$K366=1,'b2'!$L366=1,'b2'!$M366=1,'b2'!$N366=1,'b2'!$O366=1,'b2'!$P366=1),"SI","NO")</f>
        <v/>
      </c>
      <c r="V366" s="244" t="n">
        <v>0</v>
      </c>
      <c r="W366" s="245" t="n">
        <v>0</v>
      </c>
      <c r="X366" s="245" t="n">
        <v>0</v>
      </c>
      <c r="Y366" s="244" t="n">
        <v>0</v>
      </c>
      <c r="Z366" s="245" t="n">
        <v>0</v>
      </c>
      <c r="AA366" s="245" t="n">
        <v>0</v>
      </c>
      <c r="AB366" s="244" t="n">
        <v>0</v>
      </c>
      <c r="AC366" s="245" t="n">
        <v>0</v>
      </c>
      <c r="AD366" s="245" t="n">
        <v>0</v>
      </c>
      <c r="AE366" s="244" t="n">
        <v>0</v>
      </c>
      <c r="AF366" s="245" t="n">
        <v>0</v>
      </c>
      <c r="AG366" s="245" t="n">
        <v>0</v>
      </c>
      <c r="AH366" s="244" t="n">
        <v>0</v>
      </c>
      <c r="AI366" s="245" t="n">
        <v>13</v>
      </c>
      <c r="AJ366" s="245" t="n">
        <v>3</v>
      </c>
      <c r="AK366" s="244" t="n">
        <v>16</v>
      </c>
      <c r="AL366" s="245" t="n">
        <v>13</v>
      </c>
      <c r="AM366" s="245" t="n">
        <v>3</v>
      </c>
      <c r="AN366" s="244" t="n">
        <v>16</v>
      </c>
      <c r="AO366" s="245" t="n">
        <v>0</v>
      </c>
      <c r="AP366" s="245" t="n">
        <v>0</v>
      </c>
      <c r="AQ366" s="244" t="n">
        <v>0</v>
      </c>
      <c r="AR366" s="244">
        <f>IF('b2'!$AQ366&gt;0,'b2'!$AQ366,IF('b2'!$AN366&gt;0,'b2'!$AN366,IF('b2'!$AK366&gt;0,'b2'!$AK366,IF('b2'!$AH366&gt;0,'b2'!$AH366,IF('b2'!$AE366&gt;0,'b2'!$AE366,IF('b2'!$AB366&gt;0,'b2'!$AB366,IF('b2'!$Y366&gt;0,'b2'!$Y366,IF('b2'!$V366&gt;0,'b2'!$V366," ---"))))))))</f>
        <v/>
      </c>
      <c r="AS366" s="246" t="n">
        <v>0</v>
      </c>
      <c r="AT366" s="246" t="n">
        <v>0</v>
      </c>
      <c r="AU366" s="246" t="n">
        <v>0</v>
      </c>
      <c r="AV366" s="246" t="n">
        <v>0</v>
      </c>
      <c r="AW366" s="246" t="n">
        <v>0</v>
      </c>
      <c r="AX366" s="246" t="n">
        <v>0</v>
      </c>
      <c r="AY366" s="246" t="n">
        <v>8</v>
      </c>
      <c r="AZ366" s="246" t="n">
        <v>4</v>
      </c>
      <c r="BA366" s="246" t="n">
        <v>23</v>
      </c>
      <c r="BB366" s="246" t="n">
        <v>2</v>
      </c>
      <c r="BC366" s="246" t="n">
        <v>0</v>
      </c>
      <c r="BD366" s="246" t="n">
        <v>0</v>
      </c>
      <c r="BE366" s="247" t="n">
        <v>0</v>
      </c>
      <c r="BF366" s="252" t="n">
        <v>0</v>
      </c>
      <c r="BG366" s="252" t="n">
        <v>0</v>
      </c>
      <c r="BH366" s="247" t="n">
        <v>0</v>
      </c>
      <c r="BI366" s="250" t="inlineStr">
        <is>
          <t>#REF!</t>
        </is>
      </c>
      <c r="BJ366" s="251" t="inlineStr">
        <is>
          <t>#REF!</t>
        </is>
      </c>
      <c r="BK366" s="252" t="n">
        <v>0</v>
      </c>
      <c r="BL366" s="252" t="n">
        <v>0</v>
      </c>
      <c r="BM366" s="247" t="n">
        <v>0</v>
      </c>
      <c r="BN366" s="250" t="inlineStr">
        <is>
          <t>#REF!</t>
        </is>
      </c>
      <c r="BO366" s="251" t="inlineStr">
        <is>
          <t>#REF!</t>
        </is>
      </c>
      <c r="BP366" s="248" t="n">
        <v>0</v>
      </c>
      <c r="BQ366" s="248" t="n">
        <v>0</v>
      </c>
      <c r="BR366" s="249" t="n">
        <v>0</v>
      </c>
      <c r="BS366" s="250" t="inlineStr">
        <is>
          <t>#REF!</t>
        </is>
      </c>
      <c r="BT366" s="251">
        <f>'[2]DATA CONSOLIDADA 2018-2025 '!$BR368-'b2'!$BO366</f>
        <v/>
      </c>
      <c r="BU366" s="252" t="n">
        <v>0</v>
      </c>
      <c r="BV366" s="248" t="n">
        <v>0</v>
      </c>
      <c r="BW366" s="249" t="n">
        <v>0</v>
      </c>
      <c r="BX366" s="250" t="inlineStr">
        <is>
          <t>#REF!</t>
        </is>
      </c>
      <c r="BY366" s="251" t="inlineStr">
        <is>
          <t>#REF!</t>
        </is>
      </c>
      <c r="BZ366" s="248" t="n">
        <v>30000</v>
      </c>
      <c r="CA366" s="248" t="n">
        <v>0</v>
      </c>
      <c r="CB366" s="249" t="n">
        <v>30000</v>
      </c>
      <c r="CC366" s="250" t="inlineStr">
        <is>
          <t>#REF!</t>
        </is>
      </c>
      <c r="CD366" s="251">
        <f>'[2]DATA CONSOLIDADA 2018-2025 '!$CB368-'b2'!$BW366</f>
        <v/>
      </c>
      <c r="CE366" s="253" t="n">
        <v>0</v>
      </c>
      <c r="CF366" s="253" t="n">
        <v>0</v>
      </c>
      <c r="CG366" s="254" t="n">
        <v>0</v>
      </c>
      <c r="CH366" s="250" t="inlineStr">
        <is>
          <t>#REF!</t>
        </is>
      </c>
      <c r="CI366" s="251">
        <f>'[2]DATA CONSOLIDADA 2018-2025 '!$CG368-'b2'!$CB366</f>
        <v/>
      </c>
      <c r="CJ366" s="247" t="inlineStr">
        <is>
          <t>#REF!</t>
        </is>
      </c>
      <c r="CK366" s="247" t="n">
        <v>0</v>
      </c>
      <c r="CL366" s="247" t="n">
        <v>0</v>
      </c>
      <c r="CM366" s="247" t="n">
        <v>0</v>
      </c>
      <c r="CN366" s="247" t="inlineStr">
        <is>
          <t>#REF!</t>
        </is>
      </c>
      <c r="CO366" s="251">
        <f>'[2]DATA CONSOLIDADA 2018-2025 '!$CM368-'b2'!$CG366</f>
        <v/>
      </c>
      <c r="CP366" s="253" t="n">
        <v>0</v>
      </c>
      <c r="CQ366" s="253" t="n">
        <v>30000</v>
      </c>
      <c r="CR366" s="253" t="n">
        <v>0</v>
      </c>
      <c r="CS366" s="253" t="n">
        <v>0</v>
      </c>
      <c r="CT366" s="253" t="n">
        <v>0</v>
      </c>
      <c r="CU366" s="253" t="n">
        <v>0</v>
      </c>
      <c r="CV366" s="247" t="n">
        <v>30000</v>
      </c>
      <c r="CW366" s="247" t="n">
        <v>0</v>
      </c>
      <c r="CX366" s="247" t="n">
        <v>0</v>
      </c>
      <c r="CY366" s="247" t="n">
        <v>0</v>
      </c>
      <c r="CZ366" s="247" t="n">
        <v>0</v>
      </c>
      <c r="DA366" s="247" t="n">
        <v>0</v>
      </c>
      <c r="DB366" s="247" t="n">
        <v>0</v>
      </c>
      <c r="DC366" s="255" t="n">
        <v>0</v>
      </c>
      <c r="DD366" s="255" t="n">
        <v>0</v>
      </c>
      <c r="DE366" s="255" t="n">
        <v>0</v>
      </c>
      <c r="DF366" s="255" t="n">
        <v>0</v>
      </c>
      <c r="DG366" s="255" t="n">
        <v>0</v>
      </c>
      <c r="DH366" s="255" t="n">
        <v>0</v>
      </c>
      <c r="DI366" s="256" t="n">
        <v>20600515412</v>
      </c>
      <c r="DJ366" s="257" t="inlineStr">
        <is>
          <t>ASOCIACION NUEVO TRIUNFO DE QUINUAPATA</t>
        </is>
      </c>
      <c r="DK366" s="257" t="inlineStr">
        <is>
          <t>01 Asociación</t>
        </is>
      </c>
      <c r="DL366" s="258" t="n"/>
      <c r="DM366" s="258" t="n"/>
      <c r="DN366" s="258" t="n"/>
      <c r="DO366" s="258" t="n"/>
      <c r="DP366" s="258" t="n"/>
      <c r="DQ366" s="258" t="n"/>
      <c r="DR366" s="258" t="n"/>
      <c r="DS366" s="258" t="n"/>
      <c r="DT366" s="258" t="n"/>
      <c r="DU366" s="258" t="n"/>
      <c r="DV366" s="258" t="n"/>
      <c r="DW366" s="258" t="n"/>
      <c r="DX366" s="258" t="n"/>
      <c r="DY366" s="258" t="n"/>
      <c r="DZ366" s="258" t="n"/>
      <c r="EA366" s="258" t="n"/>
      <c r="EB366" s="258" t="n"/>
      <c r="EC366" s="258" t="n"/>
      <c r="ED366" s="258" t="n"/>
      <c r="EE366" s="258" t="n"/>
    </row>
    <row r="367" hidden="1" ht="47.25" customHeight="1">
      <c r="A367" s="240" t="inlineStr">
        <is>
          <t>ASOCIACIÓN DE PRODUCTORES AGROPECUARIOS AYLLU ROMERO - ASPROAGRO ROMERO</t>
        </is>
      </c>
      <c r="B367" s="240" t="inlineStr">
        <is>
          <t>FIBRA DE ALPACA</t>
        </is>
      </c>
      <c r="C367" s="240" t="inlineStr">
        <is>
          <t>FIBRA DE ALPACA</t>
        </is>
      </c>
      <c r="D367" s="240" t="inlineStr">
        <is>
          <t>HUANCAVELICA</t>
        </is>
      </c>
      <c r="E367" s="240" t="inlineStr">
        <is>
          <t>090101</t>
        </is>
      </c>
      <c r="F367" s="240" t="inlineStr">
        <is>
          <t>HUANCAVELICA</t>
        </is>
      </c>
      <c r="G367" s="240" t="inlineStr">
        <is>
          <t>HUANCAVELICA</t>
        </is>
      </c>
      <c r="H367" s="240" t="inlineStr">
        <is>
          <t>HUANCAVELICA</t>
        </is>
      </c>
      <c r="I367" s="241" t="n"/>
      <c r="J367" s="241" t="n"/>
      <c r="K367" s="241" t="n"/>
      <c r="L367" s="241" t="n"/>
      <c r="M367" s="241" t="n"/>
      <c r="N367" s="241" t="n">
        <v>1</v>
      </c>
      <c r="O367" s="241" t="n">
        <v>1</v>
      </c>
      <c r="P367" s="241" t="n"/>
      <c r="Q367" s="241" t="inlineStr">
        <is>
          <t>PAC</t>
        </is>
      </c>
      <c r="R367" s="242">
        <f>IF(I367=1,I$2,"")&amp;IF(J367=1,IF(I367=1,"-","")&amp;J$2,"")&amp;IF(K367=1,IF(OR(J367=1,I367=1),"-","")&amp;K$2,"")&amp;IF(L367=1,IF(OR(K367=1,J367=1,I367=1),"-","")&amp;L$2,"")&amp;IF(M367=1,IF(OR(L367=1,K367=1,J367=1,I367=1),"-","")&amp;M$2,"")&amp;IF(N367=1,IF(OR(M367=1,L367=1,K367=1,J367=1,I367=1),"-","")&amp;N$2,"")&amp;IF(O367=1,IF(OR(N367=1,M367=1,L367=1,K367=1,J367=1,I367=1),"-","")&amp;O$2,"")&amp;IF(P367=1,IF(I367=1," - ",IF(J367=1," - ",IF(K367=1," - ",IF(L367=1," - ",IF(M367=1," - ",IF(N367=1," - ",IF(O367=1," - ","")))))))&amp;P$2,"")</f>
        <v/>
      </c>
      <c r="S367" s="243">
        <f>SUM('b2'!$I367:$P367)</f>
        <v/>
      </c>
      <c r="T367" s="243">
        <f>IF(OR('b2'!$J367=1,'b2'!$K367=1,'b2'!$L367=1,'b2'!$M367=1,'b2'!$N367=1,'b2'!$O367=1,'b2'!$P367=1),"SI","NO")</f>
        <v/>
      </c>
      <c r="U367" s="243">
        <f>IF(OR('b2'!$K367=1,'b2'!$L367=1,'b2'!$M367=1,'b2'!$N367=1,'b2'!$O367=1,'b2'!$P367=1),"SI","NO")</f>
        <v/>
      </c>
      <c r="V367" s="244" t="n">
        <v>0</v>
      </c>
      <c r="W367" s="245" t="n">
        <v>0</v>
      </c>
      <c r="X367" s="245" t="n">
        <v>0</v>
      </c>
      <c r="Y367" s="244" t="n">
        <v>0</v>
      </c>
      <c r="Z367" s="245" t="n">
        <v>0</v>
      </c>
      <c r="AA367" s="245" t="n">
        <v>0</v>
      </c>
      <c r="AB367" s="244" t="n">
        <v>0</v>
      </c>
      <c r="AC367" s="245" t="n">
        <v>0</v>
      </c>
      <c r="AD367" s="245" t="n">
        <v>0</v>
      </c>
      <c r="AE367" s="244" t="n">
        <v>0</v>
      </c>
      <c r="AF367" s="245" t="n">
        <v>0</v>
      </c>
      <c r="AG367" s="245" t="n">
        <v>0</v>
      </c>
      <c r="AH367" s="244" t="n">
        <v>0</v>
      </c>
      <c r="AI367" s="245" t="n">
        <v>6</v>
      </c>
      <c r="AJ367" s="245" t="n">
        <v>9</v>
      </c>
      <c r="AK367" s="244" t="n">
        <v>15</v>
      </c>
      <c r="AL367" s="245" t="n">
        <v>6</v>
      </c>
      <c r="AM367" s="245" t="n">
        <v>9</v>
      </c>
      <c r="AN367" s="244" t="n">
        <v>15</v>
      </c>
      <c r="AO367" s="245" t="n">
        <v>0</v>
      </c>
      <c r="AP367" s="245" t="n">
        <v>0</v>
      </c>
      <c r="AQ367" s="244" t="n">
        <v>0</v>
      </c>
      <c r="AR367" s="244">
        <f>IF('b2'!$AQ367&gt;0,'b2'!$AQ367,IF('b2'!$AN367&gt;0,'b2'!$AN367,IF('b2'!$AK367&gt;0,'b2'!$AK367,IF('b2'!$AH367&gt;0,'b2'!$AH367,IF('b2'!$AE367&gt;0,'b2'!$AE367,IF('b2'!$AB367&gt;0,'b2'!$AB367,IF('b2'!$Y367&gt;0,'b2'!$Y367,IF('b2'!$V367&gt;0,'b2'!$V367," ---"))))))))</f>
        <v/>
      </c>
      <c r="AS367" s="246" t="n">
        <v>0</v>
      </c>
      <c r="AT367" s="246" t="n">
        <v>0</v>
      </c>
      <c r="AU367" s="246" t="n">
        <v>0</v>
      </c>
      <c r="AV367" s="246" t="n">
        <v>0</v>
      </c>
      <c r="AW367" s="246" t="n">
        <v>0</v>
      </c>
      <c r="AX367" s="246" t="n">
        <v>0</v>
      </c>
      <c r="AY367" s="246" t="n">
        <v>8</v>
      </c>
      <c r="AZ367" s="246" t="n">
        <v>4</v>
      </c>
      <c r="BA367" s="246" t="n">
        <v>30</v>
      </c>
      <c r="BB367" s="246" t="n">
        <v>0</v>
      </c>
      <c r="BC367" s="246" t="n">
        <v>0</v>
      </c>
      <c r="BD367" s="246" t="n">
        <v>0</v>
      </c>
      <c r="BE367" s="247" t="n">
        <v>0</v>
      </c>
      <c r="BF367" s="252" t="n">
        <v>0</v>
      </c>
      <c r="BG367" s="252" t="n">
        <v>0</v>
      </c>
      <c r="BH367" s="247" t="n">
        <v>0</v>
      </c>
      <c r="BI367" s="250" t="inlineStr">
        <is>
          <t>#REF!</t>
        </is>
      </c>
      <c r="BJ367" s="251" t="inlineStr">
        <is>
          <t>#REF!</t>
        </is>
      </c>
      <c r="BK367" s="252" t="n">
        <v>0</v>
      </c>
      <c r="BL367" s="252" t="n">
        <v>0</v>
      </c>
      <c r="BM367" s="247" t="n">
        <v>0</v>
      </c>
      <c r="BN367" s="250" t="inlineStr">
        <is>
          <t>#REF!</t>
        </is>
      </c>
      <c r="BO367" s="251" t="inlineStr">
        <is>
          <t>#REF!</t>
        </is>
      </c>
      <c r="BP367" s="248" t="n">
        <v>0</v>
      </c>
      <c r="BQ367" s="248" t="n">
        <v>0</v>
      </c>
      <c r="BR367" s="249" t="n">
        <v>0</v>
      </c>
      <c r="BS367" s="250" t="inlineStr">
        <is>
          <t>#REF!</t>
        </is>
      </c>
      <c r="BT367" s="251">
        <f>'[2]DATA CONSOLIDADA 2018-2025 '!$BR369-'b2'!$BO367</f>
        <v/>
      </c>
      <c r="BU367" s="252" t="n">
        <v>0</v>
      </c>
      <c r="BV367" s="248" t="n">
        <v>0</v>
      </c>
      <c r="BW367" s="249" t="n">
        <v>0</v>
      </c>
      <c r="BX367" s="250" t="inlineStr">
        <is>
          <t>#REF!</t>
        </is>
      </c>
      <c r="BY367" s="251" t="inlineStr">
        <is>
          <t>#REF!</t>
        </is>
      </c>
      <c r="BZ367" s="248" t="n">
        <v>22500</v>
      </c>
      <c r="CA367" s="248" t="n">
        <v>0</v>
      </c>
      <c r="CB367" s="249" t="n">
        <v>22500</v>
      </c>
      <c r="CC367" s="250" t="inlineStr">
        <is>
          <t>#REF!</t>
        </is>
      </c>
      <c r="CD367" s="251">
        <f>'[2]DATA CONSOLIDADA 2018-2025 '!$CB369-'b2'!$BW367</f>
        <v/>
      </c>
      <c r="CE367" s="253" t="n">
        <v>0</v>
      </c>
      <c r="CF367" s="253" t="n">
        <v>0</v>
      </c>
      <c r="CG367" s="254" t="n">
        <v>0</v>
      </c>
      <c r="CH367" s="250" t="inlineStr">
        <is>
          <t>#REF!</t>
        </is>
      </c>
      <c r="CI367" s="251">
        <f>'[2]DATA CONSOLIDADA 2018-2025 '!$CG369-'b2'!$CB367</f>
        <v/>
      </c>
      <c r="CJ367" s="247" t="inlineStr">
        <is>
          <t>#REF!</t>
        </is>
      </c>
      <c r="CK367" s="247" t="n">
        <v>0</v>
      </c>
      <c r="CL367" s="247" t="n">
        <v>0</v>
      </c>
      <c r="CM367" s="247" t="n">
        <v>0</v>
      </c>
      <c r="CN367" s="247" t="inlineStr">
        <is>
          <t>#REF!</t>
        </is>
      </c>
      <c r="CO367" s="251">
        <f>'[2]DATA CONSOLIDADA 2018-2025 '!$CM369-'b2'!$CG367</f>
        <v/>
      </c>
      <c r="CP367" s="253" t="n">
        <v>0</v>
      </c>
      <c r="CQ367" s="253" t="n">
        <v>22500</v>
      </c>
      <c r="CR367" s="253" t="n">
        <v>0</v>
      </c>
      <c r="CS367" s="253" t="n">
        <v>0</v>
      </c>
      <c r="CT367" s="253" t="n">
        <v>0</v>
      </c>
      <c r="CU367" s="253" t="n">
        <v>0</v>
      </c>
      <c r="CV367" s="247" t="n">
        <v>22500</v>
      </c>
      <c r="CW367" s="247" t="n">
        <v>0</v>
      </c>
      <c r="CX367" s="247" t="n">
        <v>0</v>
      </c>
      <c r="CY367" s="247" t="n">
        <v>0</v>
      </c>
      <c r="CZ367" s="247" t="n">
        <v>0</v>
      </c>
      <c r="DA367" s="247" t="n">
        <v>0</v>
      </c>
      <c r="DB367" s="247" t="n">
        <v>0</v>
      </c>
      <c r="DC367" s="255" t="n">
        <v>0</v>
      </c>
      <c r="DD367" s="255" t="n">
        <v>0</v>
      </c>
      <c r="DE367" s="255" t="n">
        <v>0</v>
      </c>
      <c r="DF367" s="255" t="n">
        <v>0</v>
      </c>
      <c r="DG367" s="255" t="n">
        <v>0</v>
      </c>
      <c r="DH367" s="255" t="n">
        <v>0</v>
      </c>
      <c r="DI367" s="256" t="n">
        <v>20608190776</v>
      </c>
      <c r="DJ367" s="257" t="inlineStr">
        <is>
          <t>ASOCIACIÓN DE PRODUCTORES AGROPECUARIOS AYLLU ROMERO - ASPROAGRO ROMERO</t>
        </is>
      </c>
      <c r="DK367" s="257" t="inlineStr">
        <is>
          <t>01 Asociación</t>
        </is>
      </c>
      <c r="DL367" s="258" t="n"/>
      <c r="DM367" s="258" t="n"/>
      <c r="DN367" s="258" t="n"/>
      <c r="DO367" s="258" t="n"/>
      <c r="DP367" s="258" t="n"/>
      <c r="DQ367" s="258" t="n"/>
      <c r="DR367" s="258" t="n"/>
      <c r="DS367" s="258" t="n"/>
      <c r="DT367" s="258" t="n"/>
      <c r="DU367" s="258" t="n"/>
      <c r="DV367" s="258" t="n"/>
      <c r="DW367" s="258" t="n"/>
      <c r="DX367" s="258" t="n"/>
      <c r="DY367" s="258" t="n"/>
      <c r="DZ367" s="258" t="n"/>
      <c r="EA367" s="258" t="n"/>
      <c r="EB367" s="258" t="n"/>
      <c r="EC367" s="258" t="n"/>
      <c r="ED367" s="258" t="n"/>
      <c r="EE367" s="258" t="n"/>
    </row>
    <row r="368" hidden="1" ht="47.25" customHeight="1">
      <c r="A368" s="240" t="inlineStr">
        <is>
          <t>ASOCIACION DE MUJERES ALLIN LLAMKAY</t>
        </is>
      </c>
      <c r="B368" s="240" t="inlineStr">
        <is>
          <t>PAPA</t>
        </is>
      </c>
      <c r="C368" s="240" t="inlineStr">
        <is>
          <t>PAPA NATIVA</t>
        </is>
      </c>
      <c r="D368" s="240" t="inlineStr">
        <is>
          <t>HUANCAVELICA</t>
        </is>
      </c>
      <c r="E368" s="240" t="inlineStr">
        <is>
          <t>090201</t>
        </is>
      </c>
      <c r="F368" s="240" t="inlineStr">
        <is>
          <t>HUANCAVELICA</t>
        </is>
      </c>
      <c r="G368" s="240" t="inlineStr">
        <is>
          <t>ACOBAMBA</t>
        </is>
      </c>
      <c r="H368" s="240" t="inlineStr">
        <is>
          <t>ACOBAMBA</t>
        </is>
      </c>
      <c r="I368" s="241" t="n"/>
      <c r="J368" s="241" t="n"/>
      <c r="K368" s="241" t="n"/>
      <c r="L368" s="241" t="n"/>
      <c r="M368" s="241" t="n"/>
      <c r="N368" s="241" t="n">
        <v>1</v>
      </c>
      <c r="O368" s="241" t="n">
        <v>1</v>
      </c>
      <c r="P368" s="241" t="n">
        <v>1</v>
      </c>
      <c r="Q368" s="241" t="inlineStr">
        <is>
          <t>PAC</t>
        </is>
      </c>
      <c r="R368" s="242">
        <f>IF(I368=1,I$2,"")&amp;IF(J368=1,IF(I368=1,"-","")&amp;J$2,"")&amp;IF(K368=1,IF(OR(J368=1,I368=1),"-","")&amp;K$2,"")&amp;IF(L368=1,IF(OR(K368=1,J368=1,I368=1),"-","")&amp;L$2,"")&amp;IF(M368=1,IF(OR(L368=1,K368=1,J368=1,I368=1),"-","")&amp;M$2,"")&amp;IF(N368=1,IF(OR(M368=1,L368=1,K368=1,J368=1,I368=1),"-","")&amp;N$2,"")&amp;IF(O368=1,IF(OR(N368=1,M368=1,L368=1,K368=1,J368=1,I368=1),"-","")&amp;O$2,"")&amp;IF(P368=1,IF(I368=1," - ",IF(J368=1," - ",IF(K368=1," - ",IF(L368=1," - ",IF(M368=1," - ",IF(N368=1," - ",IF(O368=1," - ","")))))))&amp;P$2,"")</f>
        <v/>
      </c>
      <c r="S368" s="243">
        <f>SUM('b2'!$I368:$P368)</f>
        <v/>
      </c>
      <c r="T368" s="243">
        <f>IF(OR('b2'!$J368=1,'b2'!$K368=1,'b2'!$L368=1,'b2'!$M368=1,'b2'!$N368=1,'b2'!$O368=1,'b2'!$P368=1),"SI","NO")</f>
        <v/>
      </c>
      <c r="U368" s="243">
        <f>IF(OR('b2'!$K368=1,'b2'!$L368=1,'b2'!$M368=1,'b2'!$N368=1,'b2'!$O368=1,'b2'!$P368=1),"SI","NO")</f>
        <v/>
      </c>
      <c r="V368" s="244" t="n">
        <v>0</v>
      </c>
      <c r="W368" s="245" t="n">
        <v>0</v>
      </c>
      <c r="X368" s="245" t="n">
        <v>0</v>
      </c>
      <c r="Y368" s="244" t="n">
        <v>0</v>
      </c>
      <c r="Z368" s="245" t="n">
        <v>0</v>
      </c>
      <c r="AA368" s="245" t="n">
        <v>0</v>
      </c>
      <c r="AB368" s="244" t="n">
        <v>0</v>
      </c>
      <c r="AC368" s="245" t="n">
        <v>0</v>
      </c>
      <c r="AD368" s="245" t="n">
        <v>0</v>
      </c>
      <c r="AE368" s="244" t="n">
        <v>0</v>
      </c>
      <c r="AF368" s="245" t="n">
        <v>0</v>
      </c>
      <c r="AG368" s="245" t="n">
        <v>0</v>
      </c>
      <c r="AH368" s="244" t="n">
        <v>0</v>
      </c>
      <c r="AI368" s="245" t="n">
        <v>0</v>
      </c>
      <c r="AJ368" s="245" t="n">
        <v>24</v>
      </c>
      <c r="AK368" s="244" t="n">
        <v>24</v>
      </c>
      <c r="AL368" s="245" t="n">
        <v>0</v>
      </c>
      <c r="AM368" s="245" t="n">
        <v>24</v>
      </c>
      <c r="AN368" s="244" t="n">
        <v>24</v>
      </c>
      <c r="AO368" s="245" t="n">
        <v>0</v>
      </c>
      <c r="AP368" s="245" t="n">
        <v>15</v>
      </c>
      <c r="AQ368" s="244" t="n">
        <v>15</v>
      </c>
      <c r="AR368" s="244">
        <f>IF('b2'!$AQ368&gt;0,'b2'!$AQ368,IF('b2'!$AN368&gt;0,'b2'!$AN368,IF('b2'!$AK368&gt;0,'b2'!$AK368,IF('b2'!$AH368&gt;0,'b2'!$AH368,IF('b2'!$AE368&gt;0,'b2'!$AE368,IF('b2'!$AB368&gt;0,'b2'!$AB368,IF('b2'!$Y368&gt;0,'b2'!$Y368,IF('b2'!$V368&gt;0,'b2'!$V368," ---"))))))))</f>
        <v/>
      </c>
      <c r="AS368" s="246" t="n">
        <v>0</v>
      </c>
      <c r="AT368" s="246" t="n">
        <v>0</v>
      </c>
      <c r="AU368" s="246" t="n">
        <v>0</v>
      </c>
      <c r="AV368" s="246" t="n">
        <v>0</v>
      </c>
      <c r="AW368" s="246" t="n">
        <v>0</v>
      </c>
      <c r="AX368" s="246" t="n">
        <v>0</v>
      </c>
      <c r="AY368" s="246" t="n">
        <v>23</v>
      </c>
      <c r="AZ368" s="246" t="n">
        <v>4</v>
      </c>
      <c r="BA368" s="246" t="n">
        <v>39</v>
      </c>
      <c r="BB368" s="246" t="n">
        <v>1</v>
      </c>
      <c r="BC368" s="246" t="n">
        <v>51</v>
      </c>
      <c r="BD368" s="246" t="n">
        <v>6</v>
      </c>
      <c r="BE368" s="247" t="n">
        <v>0</v>
      </c>
      <c r="BF368" s="252" t="n">
        <v>0</v>
      </c>
      <c r="BG368" s="252" t="n">
        <v>0</v>
      </c>
      <c r="BH368" s="247" t="n">
        <v>0</v>
      </c>
      <c r="BI368" s="250" t="inlineStr">
        <is>
          <t>#REF!</t>
        </is>
      </c>
      <c r="BJ368" s="251" t="inlineStr">
        <is>
          <t>#REF!</t>
        </is>
      </c>
      <c r="BK368" s="252" t="n">
        <v>0</v>
      </c>
      <c r="BL368" s="252" t="n">
        <v>0</v>
      </c>
      <c r="BM368" s="247" t="n">
        <v>0</v>
      </c>
      <c r="BN368" s="250" t="inlineStr">
        <is>
          <t>#REF!</t>
        </is>
      </c>
      <c r="BO368" s="251" t="inlineStr">
        <is>
          <t>#REF!</t>
        </is>
      </c>
      <c r="BP368" s="248" t="n">
        <v>0</v>
      </c>
      <c r="BQ368" s="248" t="n">
        <v>0</v>
      </c>
      <c r="BR368" s="249" t="n">
        <v>0</v>
      </c>
      <c r="BS368" s="250" t="inlineStr">
        <is>
          <t>#REF!</t>
        </is>
      </c>
      <c r="BT368" s="251">
        <f>'[2]DATA CONSOLIDADA 2018-2025 '!$BR370-'b2'!$BO368</f>
        <v/>
      </c>
      <c r="BU368" s="252" t="n">
        <v>0</v>
      </c>
      <c r="BV368" s="248" t="n">
        <v>0</v>
      </c>
      <c r="BW368" s="249" t="n">
        <v>0</v>
      </c>
      <c r="BX368" s="250" t="inlineStr">
        <is>
          <t>#REF!</t>
        </is>
      </c>
      <c r="BY368" s="251" t="inlineStr">
        <is>
          <t>#REF!</t>
        </is>
      </c>
      <c r="BZ368" s="248" t="n">
        <v>0</v>
      </c>
      <c r="CA368" s="248" t="n">
        <v>0</v>
      </c>
      <c r="CB368" s="249" t="n">
        <v>0</v>
      </c>
      <c r="CC368" s="250" t="inlineStr">
        <is>
          <t>#REF!</t>
        </is>
      </c>
      <c r="CD368" s="251">
        <f>'[2]DATA CONSOLIDADA 2018-2025 '!$CB370-'b2'!$BW368</f>
        <v/>
      </c>
      <c r="CE368" s="253" t="n">
        <v>0</v>
      </c>
      <c r="CF368" s="253" t="n">
        <v>0</v>
      </c>
      <c r="CG368" s="254" t="n">
        <v>0</v>
      </c>
      <c r="CH368" s="250" t="inlineStr">
        <is>
          <t>#REF!</t>
        </is>
      </c>
      <c r="CI368" s="251">
        <f>'[2]DATA CONSOLIDADA 2018-2025 '!$CG370-'b2'!$CB368</f>
        <v/>
      </c>
      <c r="CJ368" s="247" t="inlineStr">
        <is>
          <t>#REF!</t>
        </is>
      </c>
      <c r="CK368" s="247" t="n">
        <v>49612.5</v>
      </c>
      <c r="CL368" s="247" t="n">
        <v>0</v>
      </c>
      <c r="CM368" s="247" t="n">
        <v>49612.5</v>
      </c>
      <c r="CN368" s="247" t="inlineStr">
        <is>
          <t>#REF!</t>
        </is>
      </c>
      <c r="CO368" s="251">
        <f>'[2]DATA CONSOLIDADA 2018-2025 '!$CM370-'b2'!$CG368</f>
        <v/>
      </c>
      <c r="CP368" s="253" t="n">
        <v>0</v>
      </c>
      <c r="CQ368" s="253" t="n">
        <v>0</v>
      </c>
      <c r="CR368" s="253" t="n">
        <v>0</v>
      </c>
      <c r="CS368" s="253" t="n">
        <v>0</v>
      </c>
      <c r="CT368" s="253" t="n">
        <v>0</v>
      </c>
      <c r="CU368" s="253" t="n">
        <v>0</v>
      </c>
      <c r="CV368" s="247" t="n">
        <v>0</v>
      </c>
      <c r="CW368" s="247" t="n">
        <v>0</v>
      </c>
      <c r="CX368" s="247" t="n">
        <v>0</v>
      </c>
      <c r="CY368" s="247" t="n">
        <v>0</v>
      </c>
      <c r="CZ368" s="247" t="n">
        <v>0</v>
      </c>
      <c r="DA368" s="247" t="n">
        <v>0</v>
      </c>
      <c r="DB368" s="247" t="n">
        <v>0</v>
      </c>
      <c r="DC368" s="255" t="n">
        <v>0</v>
      </c>
      <c r="DD368" s="255" t="n">
        <v>0</v>
      </c>
      <c r="DE368" s="255" t="n">
        <v>49612.5</v>
      </c>
      <c r="DF368" s="255" t="n">
        <v>0</v>
      </c>
      <c r="DG368" s="255" t="n">
        <v>0</v>
      </c>
      <c r="DH368" s="255" t="n">
        <v>49612.5</v>
      </c>
      <c r="DI368" s="256" t="n">
        <v>20601074843</v>
      </c>
      <c r="DJ368" s="257" t="inlineStr">
        <is>
          <t>ASOCIACION DE MUJERES ALLIN LLAMKAY</t>
        </is>
      </c>
      <c r="DK368" s="257" t="inlineStr">
        <is>
          <t>01 Asociación</t>
        </is>
      </c>
      <c r="DL368" s="258" t="n"/>
      <c r="DM368" s="258" t="n"/>
      <c r="DN368" s="258" t="n"/>
      <c r="DO368" s="258" t="n"/>
      <c r="DP368" s="258" t="n"/>
      <c r="DQ368" s="258" t="n"/>
      <c r="DR368" s="258" t="n"/>
      <c r="DS368" s="258" t="n"/>
      <c r="DT368" s="258" t="n"/>
      <c r="DU368" s="258" t="n"/>
      <c r="DV368" s="258" t="n"/>
      <c r="DW368" s="258" t="n"/>
      <c r="DX368" s="258" t="n"/>
      <c r="DY368" s="258" t="n"/>
      <c r="DZ368" s="258" t="n"/>
      <c r="EA368" s="258" t="n"/>
      <c r="EB368" s="258" t="n"/>
      <c r="EC368" s="258" t="n"/>
      <c r="ED368" s="258" t="n"/>
      <c r="EE368" s="258" t="n"/>
    </row>
    <row r="369" hidden="1" ht="47.25" customHeight="1">
      <c r="A369" s="240" t="inlineStr">
        <is>
          <t>ASOCIACIÓN DE MUJERES PRODUCTORAS DE FLOR BLANCA</t>
        </is>
      </c>
      <c r="B369" s="240" t="inlineStr">
        <is>
          <t>PAPA</t>
        </is>
      </c>
      <c r="C369" s="240" t="inlineStr">
        <is>
          <t>PAPA NATIVA</t>
        </is>
      </c>
      <c r="D369" s="240" t="inlineStr">
        <is>
          <t>HUANCAVELICA</t>
        </is>
      </c>
      <c r="E369" s="240" t="inlineStr">
        <is>
          <t>090201</t>
        </is>
      </c>
      <c r="F369" s="240" t="inlineStr">
        <is>
          <t>HUANCAVELICA</t>
        </is>
      </c>
      <c r="G369" s="240" t="inlineStr">
        <is>
          <t>ACOBAMBA</t>
        </is>
      </c>
      <c r="H369" s="240" t="inlineStr">
        <is>
          <t>ACOBAMBA</t>
        </is>
      </c>
      <c r="I369" s="241" t="n"/>
      <c r="J369" s="241" t="n"/>
      <c r="K369" s="241" t="n"/>
      <c r="L369" s="241" t="n"/>
      <c r="M369" s="241" t="n"/>
      <c r="N369" s="241" t="n">
        <v>1</v>
      </c>
      <c r="O369" s="241" t="n">
        <v>1</v>
      </c>
      <c r="P369" s="241" t="n">
        <v>1</v>
      </c>
      <c r="Q369" s="241" t="inlineStr">
        <is>
          <t>PAC</t>
        </is>
      </c>
      <c r="R369" s="242">
        <f>IF(I369=1,I$2,"")&amp;IF(J369=1,IF(I369=1,"-","")&amp;J$2,"")&amp;IF(K369=1,IF(OR(J369=1,I369=1),"-","")&amp;K$2,"")&amp;IF(L369=1,IF(OR(K369=1,J369=1,I369=1),"-","")&amp;L$2,"")&amp;IF(M369=1,IF(OR(L369=1,K369=1,J369=1,I369=1),"-","")&amp;M$2,"")&amp;IF(N369=1,IF(OR(M369=1,L369=1,K369=1,J369=1,I369=1),"-","")&amp;N$2,"")&amp;IF(O369=1,IF(OR(N369=1,M369=1,L369=1,K369=1,J369=1,I369=1),"-","")&amp;O$2,"")&amp;IF(P369=1,IF(I369=1," - ",IF(J369=1," - ",IF(K369=1," - ",IF(L369=1," - ",IF(M369=1," - ",IF(N369=1," - ",IF(O369=1," - ","")))))))&amp;P$2,"")</f>
        <v/>
      </c>
      <c r="S369" s="243">
        <f>SUM('b2'!$I369:$P369)</f>
        <v/>
      </c>
      <c r="T369" s="243">
        <f>IF(OR('b2'!$J369=1,'b2'!$K369=1,'b2'!$L369=1,'b2'!$M369=1,'b2'!$N369=1,'b2'!$O369=1,'b2'!$P369=1),"SI","NO")</f>
        <v/>
      </c>
      <c r="U369" s="243">
        <f>IF(OR('b2'!$K369=1,'b2'!$L369=1,'b2'!$M369=1,'b2'!$N369=1,'b2'!$O369=1,'b2'!$P369=1),"SI","NO")</f>
        <v/>
      </c>
      <c r="V369" s="244" t="n">
        <v>0</v>
      </c>
      <c r="W369" s="245" t="n">
        <v>0</v>
      </c>
      <c r="X369" s="245" t="n">
        <v>0</v>
      </c>
      <c r="Y369" s="244" t="n">
        <v>0</v>
      </c>
      <c r="Z369" s="245" t="n">
        <v>0</v>
      </c>
      <c r="AA369" s="245" t="n">
        <v>0</v>
      </c>
      <c r="AB369" s="244" t="n">
        <v>0</v>
      </c>
      <c r="AC369" s="245" t="n">
        <v>0</v>
      </c>
      <c r="AD369" s="245" t="n">
        <v>0</v>
      </c>
      <c r="AE369" s="244" t="n">
        <v>0</v>
      </c>
      <c r="AF369" s="245" t="n">
        <v>0</v>
      </c>
      <c r="AG369" s="245" t="n">
        <v>0</v>
      </c>
      <c r="AH369" s="244" t="n">
        <v>0</v>
      </c>
      <c r="AI369" s="245" t="n">
        <v>0</v>
      </c>
      <c r="AJ369" s="245" t="n">
        <v>12</v>
      </c>
      <c r="AK369" s="244" t="n">
        <v>12</v>
      </c>
      <c r="AL369" s="245" t="n">
        <v>0</v>
      </c>
      <c r="AM369" s="245" t="n">
        <v>12</v>
      </c>
      <c r="AN369" s="244" t="n">
        <v>12</v>
      </c>
      <c r="AO369" s="245" t="n">
        <v>0</v>
      </c>
      <c r="AP369" s="245" t="n">
        <v>13</v>
      </c>
      <c r="AQ369" s="244" t="n">
        <v>13</v>
      </c>
      <c r="AR369" s="244">
        <f>IF('b2'!$AQ369&gt;0,'b2'!$AQ369,IF('b2'!$AN369&gt;0,'b2'!$AN369,IF('b2'!$AK369&gt;0,'b2'!$AK369,IF('b2'!$AH369&gt;0,'b2'!$AH369,IF('b2'!$AE369&gt;0,'b2'!$AE369,IF('b2'!$AB369&gt;0,'b2'!$AB369,IF('b2'!$Y369&gt;0,'b2'!$Y369,IF('b2'!$V369&gt;0,'b2'!$V369," ---"))))))))</f>
        <v/>
      </c>
      <c r="AS369" s="246" t="n">
        <v>0</v>
      </c>
      <c r="AT369" s="246" t="n">
        <v>0</v>
      </c>
      <c r="AU369" s="246" t="n">
        <v>0</v>
      </c>
      <c r="AV369" s="246" t="n">
        <v>0</v>
      </c>
      <c r="AW369" s="246" t="n">
        <v>0</v>
      </c>
      <c r="AX369" s="246" t="n">
        <v>0</v>
      </c>
      <c r="AY369" s="246" t="n">
        <v>24</v>
      </c>
      <c r="AZ369" s="246" t="n">
        <v>4</v>
      </c>
      <c r="BA369" s="246" t="n">
        <v>44</v>
      </c>
      <c r="BB369" s="246" t="n">
        <v>1</v>
      </c>
      <c r="BC369" s="246" t="n">
        <v>33</v>
      </c>
      <c r="BD369" s="246" t="n">
        <v>5</v>
      </c>
      <c r="BE369" s="247" t="n">
        <v>0</v>
      </c>
      <c r="BF369" s="252" t="n">
        <v>0</v>
      </c>
      <c r="BG369" s="252" t="n">
        <v>0</v>
      </c>
      <c r="BH369" s="247" t="n">
        <v>0</v>
      </c>
      <c r="BI369" s="250" t="inlineStr">
        <is>
          <t>#REF!</t>
        </is>
      </c>
      <c r="BJ369" s="251" t="inlineStr">
        <is>
          <t>#REF!</t>
        </is>
      </c>
      <c r="BK369" s="252" t="n">
        <v>0</v>
      </c>
      <c r="BL369" s="252" t="n">
        <v>0</v>
      </c>
      <c r="BM369" s="247" t="n">
        <v>0</v>
      </c>
      <c r="BN369" s="250" t="inlineStr">
        <is>
          <t>#REF!</t>
        </is>
      </c>
      <c r="BO369" s="251" t="inlineStr">
        <is>
          <t>#REF!</t>
        </is>
      </c>
      <c r="BP369" s="248" t="n">
        <v>0</v>
      </c>
      <c r="BQ369" s="248" t="n">
        <v>0</v>
      </c>
      <c r="BR369" s="249" t="n">
        <v>0</v>
      </c>
      <c r="BS369" s="250" t="inlineStr">
        <is>
          <t>#REF!</t>
        </is>
      </c>
      <c r="BT369" s="251">
        <f>'[2]DATA CONSOLIDADA 2018-2025 '!$BR371-'b2'!$BO369</f>
        <v/>
      </c>
      <c r="BU369" s="252" t="n">
        <v>0</v>
      </c>
      <c r="BV369" s="248" t="n">
        <v>0</v>
      </c>
      <c r="BW369" s="249" t="n">
        <v>0</v>
      </c>
      <c r="BX369" s="250" t="inlineStr">
        <is>
          <t>#REF!</t>
        </is>
      </c>
      <c r="BY369" s="251" t="inlineStr">
        <is>
          <t>#REF!</t>
        </is>
      </c>
      <c r="BZ369" s="248" t="n">
        <v>0</v>
      </c>
      <c r="CA369" s="248" t="n">
        <v>0</v>
      </c>
      <c r="CB369" s="249" t="n">
        <v>0</v>
      </c>
      <c r="CC369" s="250" t="inlineStr">
        <is>
          <t>#REF!</t>
        </is>
      </c>
      <c r="CD369" s="251">
        <f>'[2]DATA CONSOLIDADA 2018-2025 '!$CB371-'b2'!$BW369</f>
        <v/>
      </c>
      <c r="CE369" s="253" t="n">
        <v>0</v>
      </c>
      <c r="CF369" s="253" t="n">
        <v>0</v>
      </c>
      <c r="CG369" s="254" t="n">
        <v>0</v>
      </c>
      <c r="CH369" s="250" t="inlineStr">
        <is>
          <t>#REF!</t>
        </is>
      </c>
      <c r="CI369" s="251">
        <f>'[2]DATA CONSOLIDADA 2018-2025 '!$CG371-'b2'!$CB369</f>
        <v/>
      </c>
      <c r="CJ369" s="247" t="inlineStr">
        <is>
          <t>#REF!</t>
        </is>
      </c>
      <c r="CK369" s="247" t="n">
        <v>30852.9</v>
      </c>
      <c r="CL369" s="247" t="n">
        <v>0</v>
      </c>
      <c r="CM369" s="247" t="n">
        <v>30852.9</v>
      </c>
      <c r="CN369" s="247" t="inlineStr">
        <is>
          <t>#REF!</t>
        </is>
      </c>
      <c r="CO369" s="251">
        <f>'[2]DATA CONSOLIDADA 2018-2025 '!$CM371-'b2'!$CG369</f>
        <v/>
      </c>
      <c r="CP369" s="253" t="n">
        <v>0</v>
      </c>
      <c r="CQ369" s="253" t="n">
        <v>0</v>
      </c>
      <c r="CR369" s="253" t="n">
        <v>0</v>
      </c>
      <c r="CS369" s="253" t="n">
        <v>0</v>
      </c>
      <c r="CT369" s="253" t="n">
        <v>0</v>
      </c>
      <c r="CU369" s="253" t="n">
        <v>0</v>
      </c>
      <c r="CV369" s="247" t="n">
        <v>0</v>
      </c>
      <c r="CW369" s="247" t="n">
        <v>0</v>
      </c>
      <c r="CX369" s="247" t="n">
        <v>0</v>
      </c>
      <c r="CY369" s="247" t="n">
        <v>0</v>
      </c>
      <c r="CZ369" s="247" t="n">
        <v>0</v>
      </c>
      <c r="DA369" s="247" t="n">
        <v>0</v>
      </c>
      <c r="DB369" s="247" t="n">
        <v>0</v>
      </c>
      <c r="DC369" s="255" t="n">
        <v>0</v>
      </c>
      <c r="DD369" s="255" t="n">
        <v>0</v>
      </c>
      <c r="DE369" s="255" t="n">
        <v>30852.9</v>
      </c>
      <c r="DF369" s="255" t="n">
        <v>0</v>
      </c>
      <c r="DG369" s="255" t="n">
        <v>0</v>
      </c>
      <c r="DH369" s="255" t="n">
        <v>30852.9</v>
      </c>
      <c r="DI369" s="256" t="n">
        <v>20601041830</v>
      </c>
      <c r="DJ369" s="257" t="inlineStr">
        <is>
          <t>ASOCIACION DE MUJERES PRODUCTORAS DE FLOR BLANCA</t>
        </is>
      </c>
      <c r="DK369" s="257" t="inlineStr">
        <is>
          <t>01 Asociación</t>
        </is>
      </c>
      <c r="DL369" s="258" t="n"/>
      <c r="DM369" s="258" t="n"/>
      <c r="DN369" s="258" t="n"/>
      <c r="DO369" s="258" t="n"/>
      <c r="DP369" s="258" t="n"/>
      <c r="DQ369" s="258" t="n"/>
      <c r="DR369" s="258" t="n"/>
      <c r="DS369" s="258" t="n"/>
      <c r="DT369" s="258" t="n"/>
      <c r="DU369" s="258" t="n"/>
      <c r="DV369" s="258" t="n"/>
      <c r="DW369" s="258" t="n"/>
      <c r="DX369" s="258" t="n"/>
      <c r="DY369" s="258" t="n"/>
      <c r="DZ369" s="258" t="n"/>
      <c r="EA369" s="258" t="n"/>
      <c r="EB369" s="258" t="n"/>
      <c r="EC369" s="258" t="n"/>
      <c r="ED369" s="258" t="n"/>
      <c r="EE369" s="258" t="n"/>
    </row>
    <row r="370" hidden="1" ht="47.25" customHeight="1">
      <c r="A370" s="240" t="inlineStr">
        <is>
          <t>ASOCIACIÓN DE PRODUCTORES LAGUNA LA BOA</t>
        </is>
      </c>
      <c r="B370" s="240" t="inlineStr">
        <is>
          <t>PLÁTANO</t>
        </is>
      </c>
      <c r="C370" s="240" t="inlineStr">
        <is>
          <t>PLÁTANO</t>
        </is>
      </c>
      <c r="D370" s="240" t="inlineStr">
        <is>
          <t>HUANUCO</t>
        </is>
      </c>
      <c r="E370" s="240" t="inlineStr">
        <is>
          <t>100604</t>
        </is>
      </c>
      <c r="F370" s="240" t="inlineStr">
        <is>
          <t>HUANUCO</t>
        </is>
      </c>
      <c r="G370" s="240" t="inlineStr">
        <is>
          <t>LEONCIO PRADO</t>
        </is>
      </c>
      <c r="H370" s="240" t="inlineStr">
        <is>
          <t>JOSE CRESPO Y CASTILLO</t>
        </is>
      </c>
      <c r="I370" s="241" t="n"/>
      <c r="J370" s="241" t="n"/>
      <c r="K370" s="241" t="n"/>
      <c r="L370" s="241" t="n"/>
      <c r="M370" s="241" t="n"/>
      <c r="N370" s="241" t="n">
        <v>1</v>
      </c>
      <c r="O370" s="241" t="n">
        <v>1</v>
      </c>
      <c r="P370" s="241" t="n">
        <v>1</v>
      </c>
      <c r="Q370" s="241" t="inlineStr">
        <is>
          <t>PAC</t>
        </is>
      </c>
      <c r="R370" s="242">
        <f>IF(I370=1,I$2,"")&amp;IF(J370=1,IF(I370=1,"-","")&amp;J$2,"")&amp;IF(K370=1,IF(OR(J370=1,I370=1),"-","")&amp;K$2,"")&amp;IF(L370=1,IF(OR(K370=1,J370=1,I370=1),"-","")&amp;L$2,"")&amp;IF(M370=1,IF(OR(L370=1,K370=1,J370=1,I370=1),"-","")&amp;M$2,"")&amp;IF(N370=1,IF(OR(M370=1,L370=1,K370=1,J370=1,I370=1),"-","")&amp;N$2,"")&amp;IF(O370=1,IF(OR(N370=1,M370=1,L370=1,K370=1,J370=1,I370=1),"-","")&amp;O$2,"")&amp;IF(P370=1,IF(I370=1," - ",IF(J370=1," - ",IF(K370=1," - ",IF(L370=1," - ",IF(M370=1," - ",IF(N370=1," - ",IF(O370=1," - ","")))))))&amp;P$2,"")</f>
        <v/>
      </c>
      <c r="S370" s="243">
        <f>SUM('b2'!$I370:$P370)</f>
        <v/>
      </c>
      <c r="T370" s="243">
        <f>IF(OR('b2'!$J370=1,'b2'!$K370=1,'b2'!$L370=1,'b2'!$M370=1,'b2'!$N370=1,'b2'!$O370=1,'b2'!$P370=1),"SI","NO")</f>
        <v/>
      </c>
      <c r="U370" s="243">
        <f>IF(OR('b2'!$K370=1,'b2'!$L370=1,'b2'!$M370=1,'b2'!$N370=1,'b2'!$O370=1,'b2'!$P370=1),"SI","NO")</f>
        <v/>
      </c>
      <c r="V370" s="244" t="n">
        <v>0</v>
      </c>
      <c r="W370" s="245" t="n">
        <v>0</v>
      </c>
      <c r="X370" s="245" t="n">
        <v>0</v>
      </c>
      <c r="Y370" s="244" t="n">
        <v>0</v>
      </c>
      <c r="Z370" s="245" t="n">
        <v>0</v>
      </c>
      <c r="AA370" s="245" t="n">
        <v>0</v>
      </c>
      <c r="AB370" s="244" t="n">
        <v>0</v>
      </c>
      <c r="AC370" s="245" t="n">
        <v>0</v>
      </c>
      <c r="AD370" s="245" t="n">
        <v>0</v>
      </c>
      <c r="AE370" s="244" t="n">
        <v>0</v>
      </c>
      <c r="AF370" s="245" t="n">
        <v>0</v>
      </c>
      <c r="AG370" s="245" t="n">
        <v>0</v>
      </c>
      <c r="AH370" s="244" t="n">
        <v>0</v>
      </c>
      <c r="AI370" s="245" t="n">
        <v>17</v>
      </c>
      <c r="AJ370" s="245" t="n">
        <v>3</v>
      </c>
      <c r="AK370" s="244" t="n">
        <v>20</v>
      </c>
      <c r="AL370" s="245" t="n">
        <v>9</v>
      </c>
      <c r="AM370" s="245" t="n">
        <v>3</v>
      </c>
      <c r="AN370" s="244" t="n">
        <v>12</v>
      </c>
      <c r="AO370" s="245" t="n">
        <v>12</v>
      </c>
      <c r="AP370" s="245" t="n">
        <v>7</v>
      </c>
      <c r="AQ370" s="244" t="n">
        <v>19</v>
      </c>
      <c r="AR370" s="244">
        <f>IF('b2'!$AQ370&gt;0,'b2'!$AQ370,IF('b2'!$AN370&gt;0,'b2'!$AN370,IF('b2'!$AK370&gt;0,'b2'!$AK370,IF('b2'!$AH370&gt;0,'b2'!$AH370,IF('b2'!$AE370&gt;0,'b2'!$AE370,IF('b2'!$AB370&gt;0,'b2'!$AB370,IF('b2'!$Y370&gt;0,'b2'!$Y370,IF('b2'!$V370&gt;0,'b2'!$V370," ---"))))))))</f>
        <v/>
      </c>
      <c r="AS370" s="246" t="n">
        <v>0</v>
      </c>
      <c r="AT370" s="246" t="n">
        <v>0</v>
      </c>
      <c r="AU370" s="246" t="n">
        <v>0</v>
      </c>
      <c r="AV370" s="246" t="n">
        <v>0</v>
      </c>
      <c r="AW370" s="246" t="n">
        <v>0</v>
      </c>
      <c r="AX370" s="246" t="n">
        <v>0</v>
      </c>
      <c r="AY370" s="246" t="n">
        <v>77</v>
      </c>
      <c r="AZ370" s="246" t="n">
        <v>3</v>
      </c>
      <c r="BA370" s="246" t="n">
        <v>56</v>
      </c>
      <c r="BB370" s="246" t="n">
        <v>0</v>
      </c>
      <c r="BC370" s="246" t="n">
        <v>48</v>
      </c>
      <c r="BD370" s="246" t="n">
        <v>0</v>
      </c>
      <c r="BE370" s="247" t="n">
        <v>0</v>
      </c>
      <c r="BF370" s="252" t="n">
        <v>0</v>
      </c>
      <c r="BG370" s="252" t="n">
        <v>0</v>
      </c>
      <c r="BH370" s="247" t="n">
        <v>0</v>
      </c>
      <c r="BI370" s="250" t="inlineStr">
        <is>
          <t>#REF!</t>
        </is>
      </c>
      <c r="BJ370" s="251" t="inlineStr">
        <is>
          <t>#REF!</t>
        </is>
      </c>
      <c r="BK370" s="252" t="n">
        <v>0</v>
      </c>
      <c r="BL370" s="252" t="n">
        <v>0</v>
      </c>
      <c r="BM370" s="247" t="n">
        <v>0</v>
      </c>
      <c r="BN370" s="250" t="inlineStr">
        <is>
          <t>#REF!</t>
        </is>
      </c>
      <c r="BO370" s="251" t="inlineStr">
        <is>
          <t>#REF!</t>
        </is>
      </c>
      <c r="BP370" s="248" t="n">
        <v>0</v>
      </c>
      <c r="BQ370" s="248" t="n">
        <v>0</v>
      </c>
      <c r="BR370" s="249" t="n">
        <v>0</v>
      </c>
      <c r="BS370" s="250" t="inlineStr">
        <is>
          <t>#REF!</t>
        </is>
      </c>
      <c r="BT370" s="251">
        <f>'[2]DATA CONSOLIDADA 2018-2025 '!$BR372-'b2'!$BO370</f>
        <v/>
      </c>
      <c r="BU370" s="252" t="n">
        <v>0</v>
      </c>
      <c r="BV370" s="248" t="n">
        <v>0</v>
      </c>
      <c r="BW370" s="249" t="n">
        <v>0</v>
      </c>
      <c r="BX370" s="250" t="inlineStr">
        <is>
          <t>#REF!</t>
        </is>
      </c>
      <c r="BY370" s="251" t="inlineStr">
        <is>
          <t>#REF!</t>
        </is>
      </c>
      <c r="BZ370" s="248" t="n">
        <v>13571</v>
      </c>
      <c r="CA370" s="248" t="n">
        <v>0</v>
      </c>
      <c r="CB370" s="249" t="n">
        <v>13571</v>
      </c>
      <c r="CC370" s="250" t="inlineStr">
        <is>
          <t>#REF!</t>
        </is>
      </c>
      <c r="CD370" s="251">
        <f>'[2]DATA CONSOLIDADA 2018-2025 '!$CB372-'b2'!$BW370</f>
        <v/>
      </c>
      <c r="CE370" s="253" t="n">
        <v>25709.9967</v>
      </c>
      <c r="CF370" s="253" t="n">
        <v>0</v>
      </c>
      <c r="CG370" s="254" t="n">
        <v>25709.9967</v>
      </c>
      <c r="CH370" s="250" t="inlineStr">
        <is>
          <t>#REF!</t>
        </is>
      </c>
      <c r="CI370" s="251">
        <f>'[2]DATA CONSOLIDADA 2018-2025 '!$CG372-'b2'!$CB370</f>
        <v/>
      </c>
      <c r="CJ370" s="247" t="inlineStr">
        <is>
          <t>#REF!</t>
        </is>
      </c>
      <c r="CK370" s="247" t="n">
        <v>52357</v>
      </c>
      <c r="CL370" s="247" t="n">
        <v>0</v>
      </c>
      <c r="CM370" s="247" t="n">
        <v>52357</v>
      </c>
      <c r="CN370" s="247" t="inlineStr">
        <is>
          <t>#REF!</t>
        </is>
      </c>
      <c r="CO370" s="251">
        <f>'[2]DATA CONSOLIDADA 2018-2025 '!$CM372-'b2'!$CG370</f>
        <v/>
      </c>
      <c r="CP370" s="253" t="n">
        <v>12371</v>
      </c>
      <c r="CQ370" s="253" t="n">
        <v>0</v>
      </c>
      <c r="CR370" s="253" t="n">
        <v>0</v>
      </c>
      <c r="CS370" s="253" t="n">
        <v>1200</v>
      </c>
      <c r="CT370" s="253" t="n">
        <v>0</v>
      </c>
      <c r="CU370" s="253" t="n">
        <v>0</v>
      </c>
      <c r="CV370" s="247" t="n">
        <v>13571</v>
      </c>
      <c r="CW370" s="247" t="n">
        <v>5083</v>
      </c>
      <c r="CX370" s="247" t="n">
        <v>9576.9967</v>
      </c>
      <c r="CY370" s="247" t="n">
        <v>11050</v>
      </c>
      <c r="CZ370" s="247" t="n">
        <v>0</v>
      </c>
      <c r="DA370" s="247" t="n">
        <v>0</v>
      </c>
      <c r="DB370" s="247" t="n">
        <v>25709.9967</v>
      </c>
      <c r="DC370" s="255" t="n">
        <v>16668</v>
      </c>
      <c r="DD370" s="255" t="n">
        <v>35689</v>
      </c>
      <c r="DE370" s="255" t="n">
        <v>0</v>
      </c>
      <c r="DF370" s="255" t="n">
        <v>0</v>
      </c>
      <c r="DG370" s="255" t="n">
        <v>0</v>
      </c>
      <c r="DH370" s="255" t="n">
        <v>52357</v>
      </c>
      <c r="DI370" s="256" t="n">
        <v>20608834746</v>
      </c>
      <c r="DJ370" s="257" t="inlineStr">
        <is>
          <t>ASOCIACION DE PRODUCTORES LAGUNA LA BOA</t>
        </is>
      </c>
      <c r="DK370" s="257" t="inlineStr">
        <is>
          <t>01 Asociación</t>
        </is>
      </c>
      <c r="DL370" s="258" t="n"/>
      <c r="DM370" s="258" t="n"/>
      <c r="DN370" s="258" t="n"/>
      <c r="DO370" s="258" t="n"/>
      <c r="DP370" s="258" t="n"/>
      <c r="DQ370" s="258" t="n"/>
      <c r="DR370" s="258" t="n"/>
      <c r="DS370" s="258" t="n"/>
      <c r="DT370" s="258" t="n"/>
      <c r="DU370" s="258" t="n"/>
      <c r="DV370" s="258" t="n"/>
      <c r="DW370" s="258" t="n"/>
      <c r="DX370" s="258" t="n"/>
      <c r="DY370" s="258" t="n"/>
      <c r="DZ370" s="258" t="n"/>
      <c r="EA370" s="258" t="n"/>
      <c r="EB370" s="258" t="n"/>
      <c r="EC370" s="258" t="n"/>
      <c r="ED370" s="258" t="n"/>
      <c r="EE370" s="258" t="n"/>
    </row>
    <row r="371" hidden="1" ht="47.25" customHeight="1">
      <c r="A371" s="240" t="inlineStr">
        <is>
          <t>FEDERACION AGROPECUARIA DEL DISTRITO DE UMARI</t>
        </is>
      </c>
      <c r="B371" s="240" t="inlineStr">
        <is>
          <t>PAPA</t>
        </is>
      </c>
      <c r="C371" s="240" t="inlineStr">
        <is>
          <t>PAPA NATIVA</t>
        </is>
      </c>
      <c r="D371" s="240" t="inlineStr">
        <is>
          <t>HUANUCO</t>
        </is>
      </c>
      <c r="E371" s="240" t="inlineStr">
        <is>
          <t>100804</t>
        </is>
      </c>
      <c r="F371" s="240" t="inlineStr">
        <is>
          <t>HUANUCO</t>
        </is>
      </c>
      <c r="G371" s="240" t="inlineStr">
        <is>
          <t>PACHITEA</t>
        </is>
      </c>
      <c r="H371" s="240" t="inlineStr">
        <is>
          <t>UMARI</t>
        </is>
      </c>
      <c r="I371" s="241" t="n"/>
      <c r="J371" s="241" t="n"/>
      <c r="K371" s="241" t="n"/>
      <c r="L371" s="241" t="n"/>
      <c r="M371" s="241" t="n"/>
      <c r="N371" s="241" t="n">
        <v>1</v>
      </c>
      <c r="O371" s="241" t="n"/>
      <c r="P371" s="241" t="n"/>
      <c r="Q371" s="241" t="inlineStr">
        <is>
          <t>PAC</t>
        </is>
      </c>
      <c r="R371" s="242">
        <f>IF(I371=1,I$2,"")&amp;IF(J371=1,IF(I371=1,"-","")&amp;J$2,"")&amp;IF(K371=1,IF(OR(J371=1,I371=1),"-","")&amp;K$2,"")&amp;IF(L371=1,IF(OR(K371=1,J371=1,I371=1),"-","")&amp;L$2,"")&amp;IF(M371=1,IF(OR(L371=1,K371=1,J371=1,I371=1),"-","")&amp;M$2,"")&amp;IF(N371=1,IF(OR(M371=1,L371=1,K371=1,J371=1,I371=1),"-","")&amp;N$2,"")&amp;IF(O371=1,IF(OR(N371=1,M371=1,L371=1,K371=1,J371=1,I371=1),"-","")&amp;O$2,"")&amp;IF(P371=1,IF(I371=1," - ",IF(J371=1," - ",IF(K371=1," - ",IF(L371=1," - ",IF(M371=1," - ",IF(N371=1," - ",IF(O371=1," - ","")))))))&amp;P$2,"")</f>
        <v/>
      </c>
      <c r="S371" s="243">
        <f>SUM('b2'!$I371:$P371)</f>
        <v/>
      </c>
      <c r="T371" s="243">
        <f>IF(OR('b2'!$J371=1,'b2'!$K371=1,'b2'!$L371=1,'b2'!$M371=1,'b2'!$N371=1,'b2'!$O371=1,'b2'!$P371=1),"SI","NO")</f>
        <v/>
      </c>
      <c r="U371" s="243">
        <f>IF(OR('b2'!$K371=1,'b2'!$L371=1,'b2'!$M371=1,'b2'!$N371=1,'b2'!$O371=1,'b2'!$P371=1),"SI","NO")</f>
        <v/>
      </c>
      <c r="V371" s="244" t="n">
        <v>0</v>
      </c>
      <c r="W371" s="245" t="n">
        <v>0</v>
      </c>
      <c r="X371" s="245" t="n">
        <v>0</v>
      </c>
      <c r="Y371" s="244" t="n">
        <v>0</v>
      </c>
      <c r="Z371" s="245" t="n">
        <v>0</v>
      </c>
      <c r="AA371" s="245" t="n">
        <v>0</v>
      </c>
      <c r="AB371" s="244" t="n">
        <v>0</v>
      </c>
      <c r="AC371" s="245" t="n">
        <v>0</v>
      </c>
      <c r="AD371" s="245" t="n">
        <v>0</v>
      </c>
      <c r="AE371" s="244" t="n">
        <v>0</v>
      </c>
      <c r="AF371" s="245" t="n">
        <v>0</v>
      </c>
      <c r="AG371" s="245" t="n">
        <v>0</v>
      </c>
      <c r="AH371" s="244" t="n">
        <v>0</v>
      </c>
      <c r="AI371" s="245" t="n">
        <v>65</v>
      </c>
      <c r="AJ371" s="245" t="n">
        <v>15</v>
      </c>
      <c r="AK371" s="244" t="n">
        <v>80</v>
      </c>
      <c r="AL371" s="245" t="n">
        <v>0</v>
      </c>
      <c r="AM371" s="245" t="n">
        <v>0</v>
      </c>
      <c r="AN371" s="244" t="n">
        <v>0</v>
      </c>
      <c r="AO371" s="245" t="n">
        <v>0</v>
      </c>
      <c r="AP371" s="245" t="n">
        <v>0</v>
      </c>
      <c r="AQ371" s="244" t="n">
        <v>0</v>
      </c>
      <c r="AR371" s="244">
        <f>IF('b2'!$AQ371&gt;0,'b2'!$AQ371,IF('b2'!$AN371&gt;0,'b2'!$AN371,IF('b2'!$AK371&gt;0,'b2'!$AK371,IF('b2'!$AH371&gt;0,'b2'!$AH371,IF('b2'!$AE371&gt;0,'b2'!$AE371,IF('b2'!$AB371&gt;0,'b2'!$AB371,IF('b2'!$Y371&gt;0,'b2'!$Y371,IF('b2'!$V371&gt;0,'b2'!$V371," ---"))))))))</f>
        <v/>
      </c>
      <c r="AS371" s="246" t="n">
        <v>0</v>
      </c>
      <c r="AT371" s="246" t="n">
        <v>0</v>
      </c>
      <c r="AU371" s="246" t="n">
        <v>0</v>
      </c>
      <c r="AV371" s="246" t="n">
        <v>0</v>
      </c>
      <c r="AW371" s="246" t="n">
        <v>0</v>
      </c>
      <c r="AX371" s="246" t="n">
        <v>0</v>
      </c>
      <c r="AY371" s="246" t="n">
        <v>34</v>
      </c>
      <c r="AZ371" s="246" t="n">
        <v>1</v>
      </c>
      <c r="BA371" s="246" t="n">
        <v>0</v>
      </c>
      <c r="BB371" s="246" t="n">
        <v>0</v>
      </c>
      <c r="BC371" s="246" t="n">
        <v>0</v>
      </c>
      <c r="BD371" s="246" t="n">
        <v>0</v>
      </c>
      <c r="BE371" s="247" t="n">
        <v>0</v>
      </c>
      <c r="BF371" s="252" t="n">
        <v>0</v>
      </c>
      <c r="BG371" s="252" t="n">
        <v>0</v>
      </c>
      <c r="BH371" s="247" t="n">
        <v>0</v>
      </c>
      <c r="BI371" s="250" t="inlineStr">
        <is>
          <t>#REF!</t>
        </is>
      </c>
      <c r="BJ371" s="251" t="inlineStr">
        <is>
          <t>#REF!</t>
        </is>
      </c>
      <c r="BK371" s="252" t="n">
        <v>0</v>
      </c>
      <c r="BL371" s="252" t="n">
        <v>0</v>
      </c>
      <c r="BM371" s="247" t="n">
        <v>0</v>
      </c>
      <c r="BN371" s="250" t="inlineStr">
        <is>
          <t>#REF!</t>
        </is>
      </c>
      <c r="BO371" s="251" t="inlineStr">
        <is>
          <t>#REF!</t>
        </is>
      </c>
      <c r="BP371" s="248" t="n">
        <v>0</v>
      </c>
      <c r="BQ371" s="248" t="n">
        <v>0</v>
      </c>
      <c r="BR371" s="249" t="n">
        <v>0</v>
      </c>
      <c r="BS371" s="250" t="inlineStr">
        <is>
          <t>#REF!</t>
        </is>
      </c>
      <c r="BT371" s="251">
        <f>'[2]DATA CONSOLIDADA 2018-2025 '!$BR373-'b2'!$BO371</f>
        <v/>
      </c>
      <c r="BU371" s="252" t="n">
        <v>0</v>
      </c>
      <c r="BV371" s="248" t="n">
        <v>0</v>
      </c>
      <c r="BW371" s="249" t="n">
        <v>0</v>
      </c>
      <c r="BX371" s="250" t="inlineStr">
        <is>
          <t>#REF!</t>
        </is>
      </c>
      <c r="BY371" s="251" t="inlineStr">
        <is>
          <t>#REF!</t>
        </is>
      </c>
      <c r="BZ371" s="248" t="n">
        <v>333282.7</v>
      </c>
      <c r="CA371" s="248" t="n">
        <v>0</v>
      </c>
      <c r="CB371" s="249" t="n">
        <v>333282.7</v>
      </c>
      <c r="CC371" s="250" t="inlineStr">
        <is>
          <t>#REF!</t>
        </is>
      </c>
      <c r="CD371" s="251">
        <f>'[2]DATA CONSOLIDADA 2018-2025 '!$CB373-'b2'!$BW371</f>
        <v/>
      </c>
      <c r="CE371" s="253" t="n">
        <v>0</v>
      </c>
      <c r="CF371" s="253" t="n">
        <v>0</v>
      </c>
      <c r="CG371" s="254" t="n">
        <v>0</v>
      </c>
      <c r="CH371" s="250" t="inlineStr">
        <is>
          <t>#REF!</t>
        </is>
      </c>
      <c r="CI371" s="251">
        <f>'[2]DATA CONSOLIDADA 2018-2025 '!$CG373-'b2'!$CB371</f>
        <v/>
      </c>
      <c r="CJ371" s="247" t="inlineStr">
        <is>
          <t>#REF!</t>
        </is>
      </c>
      <c r="CK371" s="247" t="n">
        <v>0</v>
      </c>
      <c r="CL371" s="247" t="n">
        <v>0</v>
      </c>
      <c r="CM371" s="247" t="n">
        <v>0</v>
      </c>
      <c r="CN371" s="247" t="inlineStr">
        <is>
          <t>#REF!</t>
        </is>
      </c>
      <c r="CO371" s="251">
        <f>'[2]DATA CONSOLIDADA 2018-2025 '!$CM373-'b2'!$CG371</f>
        <v/>
      </c>
      <c r="CP371" s="253" t="n">
        <v>0</v>
      </c>
      <c r="CQ371" s="253" t="n">
        <v>50000</v>
      </c>
      <c r="CR371" s="253" t="n">
        <v>0</v>
      </c>
      <c r="CS371" s="253" t="n">
        <v>283282.692</v>
      </c>
      <c r="CT371" s="253" t="n">
        <v>0</v>
      </c>
      <c r="CU371" s="253" t="n">
        <v>0</v>
      </c>
      <c r="CV371" s="247" t="n">
        <v>333282.692</v>
      </c>
      <c r="CW371" s="247" t="n">
        <v>0</v>
      </c>
      <c r="CX371" s="247" t="n">
        <v>0</v>
      </c>
      <c r="CY371" s="247" t="n">
        <v>0</v>
      </c>
      <c r="CZ371" s="247" t="n">
        <v>0</v>
      </c>
      <c r="DA371" s="247" t="n">
        <v>0</v>
      </c>
      <c r="DB371" s="247" t="n">
        <v>0</v>
      </c>
      <c r="DC371" s="255" t="n">
        <v>0</v>
      </c>
      <c r="DD371" s="255" t="n">
        <v>0</v>
      </c>
      <c r="DE371" s="255" t="n">
        <v>0</v>
      </c>
      <c r="DF371" s="255" t="n">
        <v>0</v>
      </c>
      <c r="DG371" s="255" t="n">
        <v>0</v>
      </c>
      <c r="DH371" s="255" t="n">
        <v>0</v>
      </c>
      <c r="DI371" s="256" t="n">
        <v>20603201150</v>
      </c>
      <c r="DJ371" s="257" t="inlineStr">
        <is>
          <t>FEDERACION AGROPECUARIA DEL DISTRITO DE UMARI</t>
        </is>
      </c>
      <c r="DK371" s="257" t="inlineStr">
        <is>
          <t>01 Asociación</t>
        </is>
      </c>
      <c r="DL371" s="258" t="n"/>
      <c r="DM371" s="258" t="n"/>
      <c r="DN371" s="258" t="n"/>
      <c r="DO371" s="258" t="n"/>
      <c r="DP371" s="258" t="n"/>
      <c r="DQ371" s="258" t="n"/>
      <c r="DR371" s="258" t="n"/>
      <c r="DS371" s="258" t="n"/>
      <c r="DT371" s="258" t="n"/>
      <c r="DU371" s="258" t="n"/>
      <c r="DV371" s="258" t="n"/>
      <c r="DW371" s="258" t="n"/>
      <c r="DX371" s="258" t="n"/>
      <c r="DY371" s="258" t="n"/>
      <c r="DZ371" s="258" t="n"/>
      <c r="EA371" s="258" t="n"/>
      <c r="EB371" s="258" t="n"/>
      <c r="EC371" s="258" t="n"/>
      <c r="ED371" s="258" t="n"/>
      <c r="EE371" s="258" t="n"/>
    </row>
    <row r="372" hidden="1" ht="47.25" customHeight="1">
      <c r="A372" s="240" t="inlineStr">
        <is>
          <t>ASOCIACION DE PRODUCTORES AGROPECUARIOS Y ARTESANALES YAWARCOCHA</t>
        </is>
      </c>
      <c r="B372" s="240" t="inlineStr">
        <is>
          <t>PAPA</t>
        </is>
      </c>
      <c r="C372" s="240" t="inlineStr">
        <is>
          <t>PAPA NATIVA</t>
        </is>
      </c>
      <c r="D372" s="240" t="inlineStr">
        <is>
          <t>HUANUCO</t>
        </is>
      </c>
      <c r="E372" s="240" t="inlineStr">
        <is>
          <t>100201</t>
        </is>
      </c>
      <c r="F372" s="240" t="inlineStr">
        <is>
          <t>HUANUCO</t>
        </is>
      </c>
      <c r="G372" s="240" t="inlineStr">
        <is>
          <t>AMBO</t>
        </is>
      </c>
      <c r="H372" s="240" t="inlineStr">
        <is>
          <t>AMBO</t>
        </is>
      </c>
      <c r="I372" s="241" t="n"/>
      <c r="J372" s="241" t="n"/>
      <c r="K372" s="241" t="n"/>
      <c r="L372" s="241" t="n"/>
      <c r="M372" s="241" t="n"/>
      <c r="N372" s="241" t="n">
        <v>1</v>
      </c>
      <c r="O372" s="241" t="n"/>
      <c r="P372" s="241" t="n"/>
      <c r="Q372" s="241" t="inlineStr">
        <is>
          <t>PAC</t>
        </is>
      </c>
      <c r="R372" s="242">
        <f>IF(I372=1,I$2,"")&amp;IF(J372=1,IF(I372=1,"-","")&amp;J$2,"")&amp;IF(K372=1,IF(OR(J372=1,I372=1),"-","")&amp;K$2,"")&amp;IF(L372=1,IF(OR(K372=1,J372=1,I372=1),"-","")&amp;L$2,"")&amp;IF(M372=1,IF(OR(L372=1,K372=1,J372=1,I372=1),"-","")&amp;M$2,"")&amp;IF(N372=1,IF(OR(M372=1,L372=1,K372=1,J372=1,I372=1),"-","")&amp;N$2,"")&amp;IF(O372=1,IF(OR(N372=1,M372=1,L372=1,K372=1,J372=1,I372=1),"-","")&amp;O$2,"")&amp;IF(P372=1,IF(I372=1," - ",IF(J372=1," - ",IF(K372=1," - ",IF(L372=1," - ",IF(M372=1," - ",IF(N372=1," - ",IF(O372=1," - ","")))))))&amp;P$2,"")</f>
        <v/>
      </c>
      <c r="S372" s="243">
        <f>SUM('b2'!$I372:$P372)</f>
        <v/>
      </c>
      <c r="T372" s="243">
        <f>IF(OR('b2'!$J372=1,'b2'!$K372=1,'b2'!$L372=1,'b2'!$M372=1,'b2'!$N372=1,'b2'!$O372=1,'b2'!$P372=1),"SI","NO")</f>
        <v/>
      </c>
      <c r="U372" s="243">
        <f>IF(OR('b2'!$K372=1,'b2'!$L372=1,'b2'!$M372=1,'b2'!$N372=1,'b2'!$O372=1,'b2'!$P372=1),"SI","NO")</f>
        <v/>
      </c>
      <c r="V372" s="244" t="n">
        <v>0</v>
      </c>
      <c r="W372" s="245" t="n">
        <v>0</v>
      </c>
      <c r="X372" s="245" t="n">
        <v>0</v>
      </c>
      <c r="Y372" s="244" t="n">
        <v>0</v>
      </c>
      <c r="Z372" s="245" t="n">
        <v>0</v>
      </c>
      <c r="AA372" s="245" t="n">
        <v>0</v>
      </c>
      <c r="AB372" s="244" t="n">
        <v>0</v>
      </c>
      <c r="AC372" s="245" t="n">
        <v>0</v>
      </c>
      <c r="AD372" s="245" t="n">
        <v>0</v>
      </c>
      <c r="AE372" s="244" t="n">
        <v>0</v>
      </c>
      <c r="AF372" s="245" t="n">
        <v>0</v>
      </c>
      <c r="AG372" s="245" t="n">
        <v>0</v>
      </c>
      <c r="AH372" s="244" t="n">
        <v>0</v>
      </c>
      <c r="AI372" s="245" t="n">
        <v>13</v>
      </c>
      <c r="AJ372" s="245" t="n">
        <v>7</v>
      </c>
      <c r="AK372" s="244" t="n">
        <v>20</v>
      </c>
      <c r="AL372" s="245" t="n">
        <v>0</v>
      </c>
      <c r="AM372" s="245" t="n">
        <v>0</v>
      </c>
      <c r="AN372" s="244" t="n">
        <v>0</v>
      </c>
      <c r="AO372" s="245" t="n">
        <v>0</v>
      </c>
      <c r="AP372" s="245" t="n">
        <v>0</v>
      </c>
      <c r="AQ372" s="244" t="n">
        <v>0</v>
      </c>
      <c r="AR372" s="244">
        <f>IF('b2'!$AQ372&gt;0,'b2'!$AQ372,IF('b2'!$AN372&gt;0,'b2'!$AN372,IF('b2'!$AK372&gt;0,'b2'!$AK372,IF('b2'!$AH372&gt;0,'b2'!$AH372,IF('b2'!$AE372&gt;0,'b2'!$AE372,IF('b2'!$AB372&gt;0,'b2'!$AB372,IF('b2'!$Y372&gt;0,'b2'!$Y372,IF('b2'!$V372&gt;0,'b2'!$V372," ---"))))))))</f>
        <v/>
      </c>
      <c r="AS372" s="246" t="n">
        <v>0</v>
      </c>
      <c r="AT372" s="246" t="n">
        <v>0</v>
      </c>
      <c r="AU372" s="246" t="n">
        <v>0</v>
      </c>
      <c r="AV372" s="246" t="n">
        <v>0</v>
      </c>
      <c r="AW372" s="246" t="n">
        <v>0</v>
      </c>
      <c r="AX372" s="246" t="n">
        <v>0</v>
      </c>
      <c r="AY372" s="246" t="n">
        <v>55</v>
      </c>
      <c r="AZ372" s="246" t="n">
        <v>2</v>
      </c>
      <c r="BA372" s="246" t="n">
        <v>0</v>
      </c>
      <c r="BB372" s="246" t="n">
        <v>0</v>
      </c>
      <c r="BC372" s="246" t="n">
        <v>0</v>
      </c>
      <c r="BD372" s="246" t="n">
        <v>0</v>
      </c>
      <c r="BE372" s="247" t="n">
        <v>0</v>
      </c>
      <c r="BF372" s="252" t="n">
        <v>0</v>
      </c>
      <c r="BG372" s="252" t="n">
        <v>0</v>
      </c>
      <c r="BH372" s="247" t="n">
        <v>0</v>
      </c>
      <c r="BI372" s="250" t="inlineStr">
        <is>
          <t>#REF!</t>
        </is>
      </c>
      <c r="BJ372" s="251" t="inlineStr">
        <is>
          <t>#REF!</t>
        </is>
      </c>
      <c r="BK372" s="252" t="n">
        <v>0</v>
      </c>
      <c r="BL372" s="252" t="n">
        <v>0</v>
      </c>
      <c r="BM372" s="247" t="n">
        <v>0</v>
      </c>
      <c r="BN372" s="250" t="inlineStr">
        <is>
          <t>#REF!</t>
        </is>
      </c>
      <c r="BO372" s="251" t="inlineStr">
        <is>
          <t>#REF!</t>
        </is>
      </c>
      <c r="BP372" s="248" t="n">
        <v>0</v>
      </c>
      <c r="BQ372" s="248" t="n">
        <v>0</v>
      </c>
      <c r="BR372" s="249" t="n">
        <v>0</v>
      </c>
      <c r="BS372" s="250" t="inlineStr">
        <is>
          <t>#REF!</t>
        </is>
      </c>
      <c r="BT372" s="251">
        <f>'[2]DATA CONSOLIDADA 2018-2025 '!$BR374-'b2'!$BO372</f>
        <v/>
      </c>
      <c r="BU372" s="252" t="n">
        <v>0</v>
      </c>
      <c r="BV372" s="248" t="n">
        <v>0</v>
      </c>
      <c r="BW372" s="249" t="n">
        <v>0</v>
      </c>
      <c r="BX372" s="250" t="inlineStr">
        <is>
          <t>#REF!</t>
        </is>
      </c>
      <c r="BY372" s="251" t="inlineStr">
        <is>
          <t>#REF!</t>
        </is>
      </c>
      <c r="BZ372" s="248" t="n">
        <v>231250.6</v>
      </c>
      <c r="CA372" s="248" t="n">
        <v>0</v>
      </c>
      <c r="CB372" s="249" t="n">
        <v>231250.6</v>
      </c>
      <c r="CC372" s="250" t="inlineStr">
        <is>
          <t>#REF!</t>
        </is>
      </c>
      <c r="CD372" s="251">
        <f>'[2]DATA CONSOLIDADA 2018-2025 '!$CB374-'b2'!$BW372</f>
        <v/>
      </c>
      <c r="CE372" s="253" t="n">
        <v>0</v>
      </c>
      <c r="CF372" s="253" t="n">
        <v>0</v>
      </c>
      <c r="CG372" s="254" t="n">
        <v>0</v>
      </c>
      <c r="CH372" s="250" t="inlineStr">
        <is>
          <t>#REF!</t>
        </is>
      </c>
      <c r="CI372" s="251">
        <f>'[2]DATA CONSOLIDADA 2018-2025 '!$CG374-'b2'!$CB372</f>
        <v/>
      </c>
      <c r="CJ372" s="247" t="inlineStr">
        <is>
          <t>#REF!</t>
        </is>
      </c>
      <c r="CK372" s="247" t="n">
        <v>0</v>
      </c>
      <c r="CL372" s="247" t="n">
        <v>0</v>
      </c>
      <c r="CM372" s="247" t="n">
        <v>0</v>
      </c>
      <c r="CN372" s="247" t="inlineStr">
        <is>
          <t>#REF!</t>
        </is>
      </c>
      <c r="CO372" s="251">
        <f>'[2]DATA CONSOLIDADA 2018-2025 '!$CM374-'b2'!$CG372</f>
        <v/>
      </c>
      <c r="CP372" s="253" t="n">
        <v>0</v>
      </c>
      <c r="CQ372" s="253" t="n">
        <v>231250.607959</v>
      </c>
      <c r="CR372" s="253" t="n">
        <v>0</v>
      </c>
      <c r="CS372" s="253" t="n">
        <v>0</v>
      </c>
      <c r="CT372" s="253" t="n">
        <v>0</v>
      </c>
      <c r="CU372" s="253" t="n">
        <v>0</v>
      </c>
      <c r="CV372" s="247" t="n">
        <v>231250.607959</v>
      </c>
      <c r="CW372" s="247" t="n">
        <v>0</v>
      </c>
      <c r="CX372" s="247" t="n">
        <v>0</v>
      </c>
      <c r="CY372" s="247" t="n">
        <v>0</v>
      </c>
      <c r="CZ372" s="247" t="n">
        <v>0</v>
      </c>
      <c r="DA372" s="247" t="n">
        <v>0</v>
      </c>
      <c r="DB372" s="247" t="n">
        <v>0</v>
      </c>
      <c r="DC372" s="255" t="n">
        <v>0</v>
      </c>
      <c r="DD372" s="255" t="n">
        <v>0</v>
      </c>
      <c r="DE372" s="255" t="n">
        <v>0</v>
      </c>
      <c r="DF372" s="255" t="n">
        <v>0</v>
      </c>
      <c r="DG372" s="255" t="n">
        <v>0</v>
      </c>
      <c r="DH372" s="255" t="n">
        <v>0</v>
      </c>
      <c r="DI372" s="256" t="n">
        <v>20606017406</v>
      </c>
      <c r="DJ372" s="257" t="inlineStr">
        <is>
          <t>ASOCIACION DE PRODUCTORES AGROPECUARIOS Y ARTESANALES YAWARCOCHA</t>
        </is>
      </c>
      <c r="DK372" s="257" t="inlineStr">
        <is>
          <t>01 Asociación</t>
        </is>
      </c>
      <c r="DL372" s="258" t="n"/>
      <c r="DM372" s="258" t="n"/>
      <c r="DN372" s="258" t="n"/>
      <c r="DO372" s="258" t="n"/>
      <c r="DP372" s="258" t="n"/>
      <c r="DQ372" s="258" t="n"/>
      <c r="DR372" s="258" t="n"/>
      <c r="DS372" s="258" t="n"/>
      <c r="DT372" s="258" t="n"/>
      <c r="DU372" s="258" t="n"/>
      <c r="DV372" s="258" t="n"/>
      <c r="DW372" s="258" t="n"/>
      <c r="DX372" s="258" t="n"/>
      <c r="DY372" s="258" t="n"/>
      <c r="DZ372" s="258" t="n"/>
      <c r="EA372" s="258" t="n"/>
      <c r="EB372" s="258" t="n"/>
      <c r="EC372" s="258" t="n"/>
      <c r="ED372" s="258" t="n"/>
      <c r="EE372" s="258" t="n"/>
    </row>
    <row r="373" hidden="1" ht="47.25" customHeight="1">
      <c r="A373" s="240" t="inlineStr">
        <is>
          <t>ASOCIACION DE PRODUCTORES AGROPECUARIOS DEL VALLE DE VISTA ALEGRE - PARIAHUANCA</t>
        </is>
      </c>
      <c r="B373" s="240" t="inlineStr">
        <is>
          <t>PALTA</t>
        </is>
      </c>
      <c r="C373" s="240" t="inlineStr">
        <is>
          <t>PALTA</t>
        </is>
      </c>
      <c r="D373" s="240" t="inlineStr">
        <is>
          <t>JUNIN</t>
        </is>
      </c>
      <c r="E373" s="240" t="inlineStr">
        <is>
          <t>120101</t>
        </is>
      </c>
      <c r="F373" s="240" t="inlineStr">
        <is>
          <t>JUNIN</t>
        </is>
      </c>
      <c r="G373" s="240" t="inlineStr">
        <is>
          <t>HUANCAYO</t>
        </is>
      </c>
      <c r="H373" s="240" t="inlineStr">
        <is>
          <t>HUANCAYO</t>
        </is>
      </c>
      <c r="I373" s="241" t="n"/>
      <c r="J373" s="241" t="n"/>
      <c r="K373" s="241" t="n"/>
      <c r="L373" s="241" t="n"/>
      <c r="M373" s="241" t="n"/>
      <c r="N373" s="241" t="n">
        <v>1</v>
      </c>
      <c r="O373" s="241" t="n">
        <v>1</v>
      </c>
      <c r="P373" s="241" t="n">
        <v>1</v>
      </c>
      <c r="Q373" s="241" t="inlineStr">
        <is>
          <t>PAC</t>
        </is>
      </c>
      <c r="R373" s="242">
        <f>IF(I373=1,I$2,"")&amp;IF(J373=1,IF(I373=1,"-","")&amp;J$2,"")&amp;IF(K373=1,IF(OR(J373=1,I373=1),"-","")&amp;K$2,"")&amp;IF(L373=1,IF(OR(K373=1,J373=1,I373=1),"-","")&amp;L$2,"")&amp;IF(M373=1,IF(OR(L373=1,K373=1,J373=1,I373=1),"-","")&amp;M$2,"")&amp;IF(N373=1,IF(OR(M373=1,L373=1,K373=1,J373=1,I373=1),"-","")&amp;N$2,"")&amp;IF(O373=1,IF(OR(N373=1,M373=1,L373=1,K373=1,J373=1,I373=1),"-","")&amp;O$2,"")&amp;IF(P373=1,IF(I373=1," - ",IF(J373=1," - ",IF(K373=1," - ",IF(L373=1," - ",IF(M373=1," - ",IF(N373=1," - ",IF(O373=1," - ","")))))))&amp;P$2,"")</f>
        <v/>
      </c>
      <c r="S373" s="243">
        <f>SUM('b2'!$I373:$P373)</f>
        <v/>
      </c>
      <c r="T373" s="243">
        <f>IF(OR('b2'!$J373=1,'b2'!$K373=1,'b2'!$L373=1,'b2'!$M373=1,'b2'!$N373=1,'b2'!$O373=1,'b2'!$P373=1),"SI","NO")</f>
        <v/>
      </c>
      <c r="U373" s="243">
        <f>IF(OR('b2'!$K373=1,'b2'!$L373=1,'b2'!$M373=1,'b2'!$N373=1,'b2'!$O373=1,'b2'!$P373=1),"SI","NO")</f>
        <v/>
      </c>
      <c r="V373" s="244" t="n">
        <v>0</v>
      </c>
      <c r="W373" s="245" t="n">
        <v>0</v>
      </c>
      <c r="X373" s="245" t="n">
        <v>0</v>
      </c>
      <c r="Y373" s="244" t="n">
        <v>0</v>
      </c>
      <c r="Z373" s="245" t="n">
        <v>0</v>
      </c>
      <c r="AA373" s="245" t="n">
        <v>0</v>
      </c>
      <c r="AB373" s="244" t="n">
        <v>0</v>
      </c>
      <c r="AC373" s="245" t="n">
        <v>0</v>
      </c>
      <c r="AD373" s="245" t="n">
        <v>0</v>
      </c>
      <c r="AE373" s="244" t="n">
        <v>0</v>
      </c>
      <c r="AF373" s="245" t="n">
        <v>0</v>
      </c>
      <c r="AG373" s="245" t="n">
        <v>0</v>
      </c>
      <c r="AH373" s="244" t="n">
        <v>0</v>
      </c>
      <c r="AI373" s="245" t="n">
        <v>18</v>
      </c>
      <c r="AJ373" s="245" t="n">
        <v>7</v>
      </c>
      <c r="AK373" s="244" t="n">
        <v>25</v>
      </c>
      <c r="AL373" s="245" t="n">
        <v>18</v>
      </c>
      <c r="AM373" s="245" t="n">
        <v>7</v>
      </c>
      <c r="AN373" s="244" t="n">
        <v>25</v>
      </c>
      <c r="AO373" s="245" t="n">
        <v>20</v>
      </c>
      <c r="AP373" s="245" t="n">
        <v>5</v>
      </c>
      <c r="AQ373" s="244" t="n">
        <v>25</v>
      </c>
      <c r="AR373" s="244">
        <f>IF('b2'!$AQ373&gt;0,'b2'!$AQ373,IF('b2'!$AN373&gt;0,'b2'!$AN373,IF('b2'!$AK373&gt;0,'b2'!$AK373,IF('b2'!$AH373&gt;0,'b2'!$AH373,IF('b2'!$AE373&gt;0,'b2'!$AE373,IF('b2'!$AB373&gt;0,'b2'!$AB373,IF('b2'!$Y373&gt;0,'b2'!$Y373,IF('b2'!$V373&gt;0,'b2'!$V373," ---"))))))))</f>
        <v/>
      </c>
      <c r="AS373" s="246" t="n">
        <v>0</v>
      </c>
      <c r="AT373" s="246" t="n">
        <v>0</v>
      </c>
      <c r="AU373" s="246" t="n">
        <v>0</v>
      </c>
      <c r="AV373" s="246" t="n">
        <v>0</v>
      </c>
      <c r="AW373" s="246" t="n">
        <v>0</v>
      </c>
      <c r="AX373" s="246" t="n">
        <v>0</v>
      </c>
      <c r="AY373" s="246" t="n">
        <v>38</v>
      </c>
      <c r="AZ373" s="246" t="n">
        <v>1</v>
      </c>
      <c r="BA373" s="246" t="n">
        <v>21</v>
      </c>
      <c r="BB373" s="246" t="n">
        <v>3</v>
      </c>
      <c r="BC373" s="246" t="n">
        <v>15</v>
      </c>
      <c r="BD373" s="246" t="n">
        <v>1</v>
      </c>
      <c r="BE373" s="247" t="n">
        <v>0</v>
      </c>
      <c r="BF373" s="252" t="n">
        <v>0</v>
      </c>
      <c r="BG373" s="252" t="n">
        <v>0</v>
      </c>
      <c r="BH373" s="247" t="n">
        <v>0</v>
      </c>
      <c r="BI373" s="250" t="inlineStr">
        <is>
          <t>#REF!</t>
        </is>
      </c>
      <c r="BJ373" s="251" t="inlineStr">
        <is>
          <t>#REF!</t>
        </is>
      </c>
      <c r="BK373" s="252" t="n">
        <v>0</v>
      </c>
      <c r="BL373" s="252" t="n">
        <v>0</v>
      </c>
      <c r="BM373" s="247" t="n">
        <v>0</v>
      </c>
      <c r="BN373" s="250" t="inlineStr">
        <is>
          <t>#REF!</t>
        </is>
      </c>
      <c r="BO373" s="251" t="inlineStr">
        <is>
          <t>#REF!</t>
        </is>
      </c>
      <c r="BP373" s="248" t="n">
        <v>0</v>
      </c>
      <c r="BQ373" s="248" t="n">
        <v>0</v>
      </c>
      <c r="BR373" s="249" t="n">
        <v>0</v>
      </c>
      <c r="BS373" s="250" t="inlineStr">
        <is>
          <t>#REF!</t>
        </is>
      </c>
      <c r="BT373" s="251">
        <f>'[2]DATA CONSOLIDADA 2018-2025 '!$BR375-'b2'!$BO373</f>
        <v/>
      </c>
      <c r="BU373" s="252" t="n">
        <v>0</v>
      </c>
      <c r="BV373" s="248" t="n">
        <v>0</v>
      </c>
      <c r="BW373" s="249" t="n">
        <v>0</v>
      </c>
      <c r="BX373" s="250" t="inlineStr">
        <is>
          <t>#REF!</t>
        </is>
      </c>
      <c r="BY373" s="251" t="inlineStr">
        <is>
          <t>#REF!</t>
        </is>
      </c>
      <c r="BZ373" s="248" t="n">
        <v>214974</v>
      </c>
      <c r="CA373" s="248" t="n">
        <v>0</v>
      </c>
      <c r="CB373" s="249" t="n">
        <v>214974</v>
      </c>
      <c r="CC373" s="250" t="inlineStr">
        <is>
          <t>#REF!</t>
        </is>
      </c>
      <c r="CD373" s="251">
        <f>'[2]DATA CONSOLIDADA 2018-2025 '!$CB375-'b2'!$BW373</f>
        <v/>
      </c>
      <c r="CE373" s="253" t="n">
        <v>238280</v>
      </c>
      <c r="CF373" s="253" t="n">
        <v>0</v>
      </c>
      <c r="CG373" s="254" t="n">
        <v>238280</v>
      </c>
      <c r="CH373" s="250" t="inlineStr">
        <is>
          <t>#REF!</t>
        </is>
      </c>
      <c r="CI373" s="251">
        <f>'[2]DATA CONSOLIDADA 2018-2025 '!$CG375-'b2'!$CB373</f>
        <v/>
      </c>
      <c r="CJ373" s="247" t="inlineStr">
        <is>
          <t>#REF!</t>
        </is>
      </c>
      <c r="CK373" s="247" t="n">
        <v>254000</v>
      </c>
      <c r="CL373" s="247" t="n">
        <v>0</v>
      </c>
      <c r="CM373" s="247" t="n">
        <v>254000</v>
      </c>
      <c r="CN373" s="247" t="inlineStr">
        <is>
          <t>#REF!</t>
        </is>
      </c>
      <c r="CO373" s="251">
        <f>'[2]DATA CONSOLIDADA 2018-2025 '!$CM375-'b2'!$CG373</f>
        <v/>
      </c>
      <c r="CP373" s="253" t="n">
        <v>0</v>
      </c>
      <c r="CQ373" s="253" t="n">
        <v>211560</v>
      </c>
      <c r="CR373" s="253" t="n">
        <v>0</v>
      </c>
      <c r="CS373" s="253" t="n">
        <v>3414.00002276</v>
      </c>
      <c r="CT373" s="253" t="n">
        <v>0</v>
      </c>
      <c r="CU373" s="253" t="n">
        <v>0</v>
      </c>
      <c r="CV373" s="247" t="n">
        <v>214974.00002276</v>
      </c>
      <c r="CW373" s="247" t="n">
        <v>0</v>
      </c>
      <c r="CX373" s="247" t="n">
        <v>238280</v>
      </c>
      <c r="CY373" s="247" t="n">
        <v>0</v>
      </c>
      <c r="CZ373" s="247" t="n">
        <v>0</v>
      </c>
      <c r="DA373" s="247" t="n">
        <v>0</v>
      </c>
      <c r="DB373" s="247" t="n">
        <v>238280</v>
      </c>
      <c r="DC373" s="255" t="n">
        <v>0</v>
      </c>
      <c r="DD373" s="255" t="n">
        <v>254000</v>
      </c>
      <c r="DE373" s="255" t="n">
        <v>0</v>
      </c>
      <c r="DF373" s="255" t="n">
        <v>0</v>
      </c>
      <c r="DG373" s="255" t="n">
        <v>0</v>
      </c>
      <c r="DH373" s="255" t="n">
        <v>254000</v>
      </c>
      <c r="DI373" s="256" t="n">
        <v>20600588851</v>
      </c>
      <c r="DJ373" s="257" t="inlineStr">
        <is>
          <t>ASOCIACION DE PRODUCTORES AGROPECUARIOS DEL VALLE DE VISTA ALEGRE - PARIAHUANCA</t>
        </is>
      </c>
      <c r="DK373" s="257" t="inlineStr">
        <is>
          <t>01 Asociación</t>
        </is>
      </c>
      <c r="DL373" s="258" t="n"/>
      <c r="DM373" s="258" t="n"/>
      <c r="DN373" s="258" t="n"/>
      <c r="DO373" s="258" t="n"/>
      <c r="DP373" s="258" t="n"/>
      <c r="DQ373" s="258" t="n"/>
      <c r="DR373" s="258" t="n"/>
      <c r="DS373" s="258" t="n"/>
      <c r="DT373" s="258" t="n"/>
      <c r="DU373" s="258" t="n"/>
      <c r="DV373" s="258" t="n"/>
      <c r="DW373" s="258" t="n"/>
      <c r="DX373" s="258" t="n"/>
      <c r="DY373" s="258" t="n"/>
      <c r="DZ373" s="258" t="n"/>
      <c r="EA373" s="258" t="n"/>
      <c r="EB373" s="258" t="n"/>
      <c r="EC373" s="258" t="n"/>
      <c r="ED373" s="258" t="n"/>
      <c r="EE373" s="258" t="n"/>
    </row>
    <row r="374" hidden="1" ht="47.25" customHeight="1">
      <c r="A374" s="240" t="inlineStr">
        <is>
          <t>ASOCIACION DE PRODUCTORES AGROPECUARIOS FORESTAL Y ECOLOGICO WANKA SUR</t>
        </is>
      </c>
      <c r="B374" s="240" t="inlineStr">
        <is>
          <t>CUY</t>
        </is>
      </c>
      <c r="C374" s="240" t="inlineStr">
        <is>
          <t>CUY</t>
        </is>
      </c>
      <c r="D374" s="240" t="inlineStr">
        <is>
          <t>JUNIN</t>
        </is>
      </c>
      <c r="E374" s="240" t="inlineStr">
        <is>
          <t>120101</t>
        </is>
      </c>
      <c r="F374" s="240" t="inlineStr">
        <is>
          <t>JUNIN</t>
        </is>
      </c>
      <c r="G374" s="240" t="inlineStr">
        <is>
          <t>HUANCAYO</t>
        </is>
      </c>
      <c r="H374" s="240" t="inlineStr">
        <is>
          <t>HUANCAYO</t>
        </is>
      </c>
      <c r="I374" s="241" t="n"/>
      <c r="J374" s="241" t="n"/>
      <c r="K374" s="241" t="n"/>
      <c r="L374" s="241" t="n"/>
      <c r="M374" s="241" t="n"/>
      <c r="N374" s="241" t="n">
        <v>1</v>
      </c>
      <c r="O374" s="241" t="n">
        <v>1</v>
      </c>
      <c r="P374" s="241" t="n">
        <v>1</v>
      </c>
      <c r="Q374" s="241" t="inlineStr">
        <is>
          <t>PAC</t>
        </is>
      </c>
      <c r="R374" s="242">
        <f>IF(I374=1,I$2,"")&amp;IF(J374=1,IF(I374=1,"-","")&amp;J$2,"")&amp;IF(K374=1,IF(OR(J374=1,I374=1),"-","")&amp;K$2,"")&amp;IF(L374=1,IF(OR(K374=1,J374=1,I374=1),"-","")&amp;L$2,"")&amp;IF(M374=1,IF(OR(L374=1,K374=1,J374=1,I374=1),"-","")&amp;M$2,"")&amp;IF(N374=1,IF(OR(M374=1,L374=1,K374=1,J374=1,I374=1),"-","")&amp;N$2,"")&amp;IF(O374=1,IF(OR(N374=1,M374=1,L374=1,K374=1,J374=1,I374=1),"-","")&amp;O$2,"")&amp;IF(P374=1,IF(I374=1," - ",IF(J374=1," - ",IF(K374=1," - ",IF(L374=1," - ",IF(M374=1," - ",IF(N374=1," - ",IF(O374=1," - ","")))))))&amp;P$2,"")</f>
        <v/>
      </c>
      <c r="S374" s="243">
        <f>SUM('b2'!$I374:$P374)</f>
        <v/>
      </c>
      <c r="T374" s="243">
        <f>IF(OR('b2'!$J374=1,'b2'!$K374=1,'b2'!$L374=1,'b2'!$M374=1,'b2'!$N374=1,'b2'!$O374=1,'b2'!$P374=1),"SI","NO")</f>
        <v/>
      </c>
      <c r="U374" s="243">
        <f>IF(OR('b2'!$K374=1,'b2'!$L374=1,'b2'!$M374=1,'b2'!$N374=1,'b2'!$O374=1,'b2'!$P374=1),"SI","NO")</f>
        <v/>
      </c>
      <c r="V374" s="244" t="n">
        <v>0</v>
      </c>
      <c r="W374" s="245" t="n">
        <v>0</v>
      </c>
      <c r="X374" s="245" t="n">
        <v>0</v>
      </c>
      <c r="Y374" s="244" t="n">
        <v>0</v>
      </c>
      <c r="Z374" s="245" t="n">
        <v>0</v>
      </c>
      <c r="AA374" s="245" t="n">
        <v>0</v>
      </c>
      <c r="AB374" s="244" t="n">
        <v>0</v>
      </c>
      <c r="AC374" s="245" t="n">
        <v>0</v>
      </c>
      <c r="AD374" s="245" t="n">
        <v>0</v>
      </c>
      <c r="AE374" s="244" t="n">
        <v>0</v>
      </c>
      <c r="AF374" s="245" t="n">
        <v>0</v>
      </c>
      <c r="AG374" s="245" t="n">
        <v>0</v>
      </c>
      <c r="AH374" s="244" t="n">
        <v>0</v>
      </c>
      <c r="AI374" s="245" t="n">
        <v>57</v>
      </c>
      <c r="AJ374" s="245" t="n">
        <v>27</v>
      </c>
      <c r="AK374" s="244" t="n">
        <v>84</v>
      </c>
      <c r="AL374" s="245" t="n">
        <v>18</v>
      </c>
      <c r="AM374" s="245" t="n">
        <v>7</v>
      </c>
      <c r="AN374" s="244" t="n">
        <v>25</v>
      </c>
      <c r="AO374" s="245" t="n">
        <v>4</v>
      </c>
      <c r="AP374" s="245" t="n">
        <v>22</v>
      </c>
      <c r="AQ374" s="244" t="n">
        <v>26</v>
      </c>
      <c r="AR374" s="244">
        <f>IF('b2'!$AQ374&gt;0,'b2'!$AQ374,IF('b2'!$AN374&gt;0,'b2'!$AN374,IF('b2'!$AK374&gt;0,'b2'!$AK374,IF('b2'!$AH374&gt;0,'b2'!$AH374,IF('b2'!$AE374&gt;0,'b2'!$AE374,IF('b2'!$AB374&gt;0,'b2'!$AB374,IF('b2'!$Y374&gt;0,'b2'!$Y374,IF('b2'!$V374&gt;0,'b2'!$V374," ---"))))))))</f>
        <v/>
      </c>
      <c r="AS374" s="246" t="n">
        <v>0</v>
      </c>
      <c r="AT374" s="246" t="n">
        <v>0</v>
      </c>
      <c r="AU374" s="246" t="n">
        <v>0</v>
      </c>
      <c r="AV374" s="246" t="n">
        <v>0</v>
      </c>
      <c r="AW374" s="246" t="n">
        <v>0</v>
      </c>
      <c r="AX374" s="246" t="n">
        <v>0</v>
      </c>
      <c r="AY374" s="246" t="n">
        <v>34</v>
      </c>
      <c r="AZ374" s="246" t="n">
        <v>6</v>
      </c>
      <c r="BA374" s="246" t="n">
        <v>26</v>
      </c>
      <c r="BB374" s="246" t="n">
        <v>0</v>
      </c>
      <c r="BC374" s="246" t="n">
        <v>10</v>
      </c>
      <c r="BD374" s="246" t="n">
        <v>0</v>
      </c>
      <c r="BE374" s="247" t="n">
        <v>0</v>
      </c>
      <c r="BF374" s="252" t="n">
        <v>0</v>
      </c>
      <c r="BG374" s="252" t="n">
        <v>0</v>
      </c>
      <c r="BH374" s="247" t="n">
        <v>0</v>
      </c>
      <c r="BI374" s="250" t="inlineStr">
        <is>
          <t>#REF!</t>
        </is>
      </c>
      <c r="BJ374" s="251" t="inlineStr">
        <is>
          <t>#REF!</t>
        </is>
      </c>
      <c r="BK374" s="252" t="n">
        <v>0</v>
      </c>
      <c r="BL374" s="252" t="n">
        <v>0</v>
      </c>
      <c r="BM374" s="247" t="n">
        <v>0</v>
      </c>
      <c r="BN374" s="250" t="inlineStr">
        <is>
          <t>#REF!</t>
        </is>
      </c>
      <c r="BO374" s="251" t="inlineStr">
        <is>
          <t>#REF!</t>
        </is>
      </c>
      <c r="BP374" s="248" t="n">
        <v>0</v>
      </c>
      <c r="BQ374" s="248" t="n">
        <v>0</v>
      </c>
      <c r="BR374" s="249" t="n">
        <v>0</v>
      </c>
      <c r="BS374" s="250" t="inlineStr">
        <is>
          <t>#REF!</t>
        </is>
      </c>
      <c r="BT374" s="251">
        <f>'[2]DATA CONSOLIDADA 2018-2025 '!$BR535-'b2'!$BO374</f>
        <v/>
      </c>
      <c r="BU374" s="252" t="n">
        <v>0</v>
      </c>
      <c r="BV374" s="248" t="n">
        <v>0</v>
      </c>
      <c r="BW374" s="249" t="n">
        <v>0</v>
      </c>
      <c r="BX374" s="250" t="inlineStr">
        <is>
          <t>#REF!</t>
        </is>
      </c>
      <c r="BY374" s="251" t="inlineStr">
        <is>
          <t>#REF!</t>
        </is>
      </c>
      <c r="BZ374" s="248" t="n">
        <v>50128</v>
      </c>
      <c r="CA374" s="248" t="n">
        <v>0</v>
      </c>
      <c r="CB374" s="249" t="n">
        <v>50128</v>
      </c>
      <c r="CC374" s="250" t="inlineStr">
        <is>
          <t>#REF!</t>
        </is>
      </c>
      <c r="CD374" s="251">
        <f>'[2]DATA CONSOLIDADA 2018-2025 '!$CB535-'b2'!$BW374</f>
        <v/>
      </c>
      <c r="CE374" s="253" t="n">
        <v>86825</v>
      </c>
      <c r="CF374" s="253" t="n">
        <v>0</v>
      </c>
      <c r="CG374" s="254" t="n">
        <v>86825</v>
      </c>
      <c r="CH374" s="250" t="inlineStr">
        <is>
          <t>#REF!</t>
        </is>
      </c>
      <c r="CI374" s="251">
        <f>'[2]DATA CONSOLIDADA 2018-2025 '!$CG535-'b2'!$CB374</f>
        <v/>
      </c>
      <c r="CJ374" s="247">
        <f>'[2]DATA CONSOLIDADA 2018-2025 '!$BE535+'[2]DATA CONSOLIDADA 2018-2025 '!$BH535+'[2]DATA CONSOLIDADA 2018-2025 '!$BM535+'[2]DATA CONSOLIDADA 2018-2025 '!$BR535+'[2]DATA CONSOLIDADA 2018-2025 '!$BW535+'[2]DATA CONSOLIDADA 2018-2025 '!$CB535+'[2]DATA CONSOLIDADA 2018-2025 '!$CG535</f>
        <v/>
      </c>
      <c r="CK374" s="247" t="n">
        <v>62505</v>
      </c>
      <c r="CL374" s="247" t="n">
        <v>0</v>
      </c>
      <c r="CM374" s="247" t="n">
        <v>62505</v>
      </c>
      <c r="CN374" s="247" t="inlineStr">
        <is>
          <t>#REF!</t>
        </is>
      </c>
      <c r="CO374" s="251">
        <f>'[2]DATA CONSOLIDADA 2018-2025 '!$CM376-'b2'!$CG374</f>
        <v/>
      </c>
      <c r="CP374" s="253" t="n">
        <v>0</v>
      </c>
      <c r="CQ374" s="253" t="n">
        <v>50128</v>
      </c>
      <c r="CR374" s="253" t="n">
        <v>0</v>
      </c>
      <c r="CS374" s="253" t="n">
        <v>0</v>
      </c>
      <c r="CT374" s="253" t="n">
        <v>0</v>
      </c>
      <c r="CU374" s="253" t="n">
        <v>0</v>
      </c>
      <c r="CV374" s="247" t="n">
        <v>50128</v>
      </c>
      <c r="CW374" s="247" t="n">
        <v>0</v>
      </c>
      <c r="CX374" s="247" t="n">
        <v>86825</v>
      </c>
      <c r="CY374" s="247" t="n">
        <v>0</v>
      </c>
      <c r="CZ374" s="247" t="n">
        <v>0</v>
      </c>
      <c r="DA374" s="247" t="n">
        <v>0</v>
      </c>
      <c r="DB374" s="247" t="n">
        <v>86825</v>
      </c>
      <c r="DC374" s="255" t="n">
        <v>0</v>
      </c>
      <c r="DD374" s="255" t="n">
        <v>62505</v>
      </c>
      <c r="DE374" s="255" t="n">
        <v>0</v>
      </c>
      <c r="DF374" s="255" t="n">
        <v>0</v>
      </c>
      <c r="DG374" s="255" t="n">
        <v>0</v>
      </c>
      <c r="DH374" s="255" t="n">
        <v>62505</v>
      </c>
      <c r="DI374" s="256" t="n">
        <v>20568257899</v>
      </c>
      <c r="DJ374" s="257" t="inlineStr">
        <is>
          <t>ASOCIACION DE PRODUCTORES AGROPECUARIOS FORESTAL Y ECOLOGICO WANKA SUR</t>
        </is>
      </c>
      <c r="DK374" s="257" t="inlineStr">
        <is>
          <t>01 Asociación</t>
        </is>
      </c>
      <c r="DL374" s="258" t="n"/>
      <c r="DM374" s="258" t="n"/>
      <c r="DN374" s="258" t="n"/>
      <c r="DO374" s="258" t="n"/>
      <c r="DP374" s="258" t="n"/>
      <c r="DQ374" s="258" t="n"/>
      <c r="DR374" s="258" t="n"/>
      <c r="DS374" s="258" t="n"/>
      <c r="DT374" s="258" t="n"/>
      <c r="DU374" s="258" t="n"/>
      <c r="DV374" s="258" t="n"/>
      <c r="DW374" s="258" t="n"/>
      <c r="DX374" s="258" t="n"/>
      <c r="DY374" s="258" t="n"/>
      <c r="DZ374" s="258" t="n"/>
      <c r="EA374" s="258" t="n"/>
      <c r="EB374" s="258" t="n"/>
      <c r="EC374" s="258" t="n"/>
      <c r="ED374" s="258" t="n"/>
      <c r="EE374" s="258" t="n"/>
    </row>
    <row r="375" hidden="1" ht="47.25" customHeight="1">
      <c r="A375" s="240" t="inlineStr">
        <is>
          <t>ASOCIACIÓN DE PRODUCTORES AGROINDUSTRIALES Y SERVICIOS MÃŠLTIPLES HUAYNA PICCHU VRAE</t>
        </is>
      </c>
      <c r="B375" s="240" t="inlineStr">
        <is>
          <t>JENGIBRE (KION)</t>
        </is>
      </c>
      <c r="C375" s="240" t="inlineStr">
        <is>
          <t>JENGIBRE</t>
        </is>
      </c>
      <c r="D375" s="240" t="inlineStr">
        <is>
          <t>JUNIN</t>
        </is>
      </c>
      <c r="E375" s="240" t="inlineStr">
        <is>
          <t>120301</t>
        </is>
      </c>
      <c r="F375" s="240" t="inlineStr">
        <is>
          <t>JUNIN</t>
        </is>
      </c>
      <c r="G375" s="240" t="inlineStr">
        <is>
          <t>CHANCHAMAYO</t>
        </is>
      </c>
      <c r="H375" s="240" t="inlineStr">
        <is>
          <t>CHANCHAMAYO</t>
        </is>
      </c>
      <c r="I375" s="241" t="n"/>
      <c r="J375" s="241" t="n"/>
      <c r="K375" s="241" t="n"/>
      <c r="L375" s="241" t="n"/>
      <c r="M375" s="241" t="n"/>
      <c r="N375" s="241" t="n">
        <v>1</v>
      </c>
      <c r="O375" s="241" t="n">
        <v>1</v>
      </c>
      <c r="P375" s="241" t="n"/>
      <c r="Q375" s="241" t="inlineStr">
        <is>
          <t>PAC</t>
        </is>
      </c>
      <c r="R375" s="242">
        <f>IF(I375=1,I$2,"")&amp;IF(J375=1,IF(I375=1,"-","")&amp;J$2,"")&amp;IF(K375=1,IF(OR(J375=1,I375=1),"-","")&amp;K$2,"")&amp;IF(L375=1,IF(OR(K375=1,J375=1,I375=1),"-","")&amp;L$2,"")&amp;IF(M375=1,IF(OR(L375=1,K375=1,J375=1,I375=1),"-","")&amp;M$2,"")&amp;IF(N375=1,IF(OR(M375=1,L375=1,K375=1,J375=1,I375=1),"-","")&amp;N$2,"")&amp;IF(O375=1,IF(OR(N375=1,M375=1,L375=1,K375=1,J375=1,I375=1),"-","")&amp;O$2,"")&amp;IF(P375=1,IF(I375=1," - ",IF(J375=1," - ",IF(K375=1," - ",IF(L375=1," - ",IF(M375=1," - ",IF(N375=1," - ",IF(O375=1," - ","")))))))&amp;P$2,"")</f>
        <v/>
      </c>
      <c r="S375" s="243">
        <f>SUM('b2'!$I375:$P375)</f>
        <v/>
      </c>
      <c r="T375" s="243">
        <f>IF(OR('b2'!$J375=1,'b2'!$K375=1,'b2'!$L375=1,'b2'!$M375=1,'b2'!$N375=1,'b2'!$O375=1,'b2'!$P375=1),"SI","NO")</f>
        <v/>
      </c>
      <c r="U375" s="243">
        <f>IF(OR('b2'!$K375=1,'b2'!$L375=1,'b2'!$M375=1,'b2'!$N375=1,'b2'!$O375=1,'b2'!$P375=1),"SI","NO")</f>
        <v/>
      </c>
      <c r="V375" s="244" t="n">
        <v>0</v>
      </c>
      <c r="W375" s="245" t="n">
        <v>0</v>
      </c>
      <c r="X375" s="245" t="n">
        <v>0</v>
      </c>
      <c r="Y375" s="244" t="n">
        <v>0</v>
      </c>
      <c r="Z375" s="245" t="n">
        <v>0</v>
      </c>
      <c r="AA375" s="245" t="n">
        <v>0</v>
      </c>
      <c r="AB375" s="244" t="n">
        <v>0</v>
      </c>
      <c r="AC375" s="245" t="n">
        <v>0</v>
      </c>
      <c r="AD375" s="245" t="n">
        <v>0</v>
      </c>
      <c r="AE375" s="244" t="n">
        <v>0</v>
      </c>
      <c r="AF375" s="245" t="n">
        <v>0</v>
      </c>
      <c r="AG375" s="245" t="n">
        <v>0</v>
      </c>
      <c r="AH375" s="244" t="n">
        <v>0</v>
      </c>
      <c r="AI375" s="245" t="n">
        <v>70</v>
      </c>
      <c r="AJ375" s="245" t="n">
        <v>34</v>
      </c>
      <c r="AK375" s="244" t="n">
        <v>104</v>
      </c>
      <c r="AL375" s="245" t="n">
        <v>104</v>
      </c>
      <c r="AM375" s="245" t="n">
        <v>0</v>
      </c>
      <c r="AN375" s="244" t="n">
        <v>104</v>
      </c>
      <c r="AO375" s="245" t="n">
        <v>0</v>
      </c>
      <c r="AP375" s="245" t="n">
        <v>0</v>
      </c>
      <c r="AQ375" s="244" t="n">
        <v>0</v>
      </c>
      <c r="AR375" s="244">
        <f>IF('b2'!$AQ375&gt;0,'b2'!$AQ375,IF('b2'!$AN375&gt;0,'b2'!$AN375,IF('b2'!$AK375&gt;0,'b2'!$AK375,IF('b2'!$AH375&gt;0,'b2'!$AH375,IF('b2'!$AE375&gt;0,'b2'!$AE375,IF('b2'!$AB375&gt;0,'b2'!$AB375,IF('b2'!$Y375&gt;0,'b2'!$Y375,IF('b2'!$V375&gt;0,'b2'!$V375," ---"))))))))</f>
        <v/>
      </c>
      <c r="AS375" s="246" t="n">
        <v>0</v>
      </c>
      <c r="AT375" s="246" t="n">
        <v>0</v>
      </c>
      <c r="AU375" s="246" t="n">
        <v>0</v>
      </c>
      <c r="AV375" s="246" t="n">
        <v>0</v>
      </c>
      <c r="AW375" s="246" t="n">
        <v>0</v>
      </c>
      <c r="AX375" s="246" t="n">
        <v>0</v>
      </c>
      <c r="AY375" s="246" t="n">
        <v>19</v>
      </c>
      <c r="AZ375" s="246" t="n">
        <v>0</v>
      </c>
      <c r="BA375" s="246" t="n">
        <v>25</v>
      </c>
      <c r="BB375" s="246" t="n">
        <v>0</v>
      </c>
      <c r="BC375" s="246" t="n">
        <v>0</v>
      </c>
      <c r="BD375" s="246" t="n">
        <v>0</v>
      </c>
      <c r="BE375" s="247" t="n">
        <v>0</v>
      </c>
      <c r="BF375" s="252" t="n">
        <v>0</v>
      </c>
      <c r="BG375" s="252" t="n">
        <v>0</v>
      </c>
      <c r="BH375" s="247" t="n">
        <v>0</v>
      </c>
      <c r="BI375" s="250" t="inlineStr">
        <is>
          <t>#REF!</t>
        </is>
      </c>
      <c r="BJ375" s="251" t="inlineStr">
        <is>
          <t>#REF!</t>
        </is>
      </c>
      <c r="BK375" s="252" t="n">
        <v>0</v>
      </c>
      <c r="BL375" s="252" t="n">
        <v>0</v>
      </c>
      <c r="BM375" s="247" t="n">
        <v>0</v>
      </c>
      <c r="BN375" s="250" t="inlineStr">
        <is>
          <t>#REF!</t>
        </is>
      </c>
      <c r="BO375" s="251" t="inlineStr">
        <is>
          <t>#REF!</t>
        </is>
      </c>
      <c r="BP375" s="248" t="n">
        <v>0</v>
      </c>
      <c r="BQ375" s="248" t="n">
        <v>0</v>
      </c>
      <c r="BR375" s="249" t="n">
        <v>0</v>
      </c>
      <c r="BS375" s="250" t="inlineStr">
        <is>
          <t>#REF!</t>
        </is>
      </c>
      <c r="BT375" s="251">
        <f>'[2]DATA CONSOLIDADA 2018-2025 '!$BR377-'b2'!$BO375</f>
        <v/>
      </c>
      <c r="BU375" s="252" t="n">
        <v>0</v>
      </c>
      <c r="BV375" s="248" t="n">
        <v>0</v>
      </c>
      <c r="BW375" s="249" t="n">
        <v>0</v>
      </c>
      <c r="BX375" s="250" t="inlineStr">
        <is>
          <t>#REF!</t>
        </is>
      </c>
      <c r="BY375" s="251" t="inlineStr">
        <is>
          <t>#REF!</t>
        </is>
      </c>
      <c r="BZ375" s="248" t="n">
        <v>0</v>
      </c>
      <c r="CA375" s="248" t="n">
        <v>0</v>
      </c>
      <c r="CB375" s="249" t="n">
        <v>0</v>
      </c>
      <c r="CC375" s="250" t="inlineStr">
        <is>
          <t>#REF!</t>
        </is>
      </c>
      <c r="CD375" s="251">
        <f>'[2]DATA CONSOLIDADA 2018-2025 '!$CB377-'b2'!$BW375</f>
        <v/>
      </c>
      <c r="CE375" s="253" t="n">
        <v>0</v>
      </c>
      <c r="CF375" s="253" t="n">
        <v>0</v>
      </c>
      <c r="CG375" s="254" t="n">
        <v>0</v>
      </c>
      <c r="CH375" s="250" t="inlineStr">
        <is>
          <t>#REF!</t>
        </is>
      </c>
      <c r="CI375" s="251">
        <f>'[2]DATA CONSOLIDADA 2018-2025 '!$CG377-'b2'!$CB375</f>
        <v/>
      </c>
      <c r="CJ375" s="247" t="inlineStr">
        <is>
          <t>#REF!</t>
        </is>
      </c>
      <c r="CK375" s="247" t="n">
        <v>0</v>
      </c>
      <c r="CL375" s="247" t="n">
        <v>0</v>
      </c>
      <c r="CM375" s="247" t="n">
        <v>0</v>
      </c>
      <c r="CN375" s="247" t="inlineStr">
        <is>
          <t>#REF!</t>
        </is>
      </c>
      <c r="CO375" s="251">
        <f>'[2]DATA CONSOLIDADA 2018-2025 '!$CM377-'b2'!$CG375</f>
        <v/>
      </c>
      <c r="CP375" s="253" t="n">
        <v>0</v>
      </c>
      <c r="CQ375" s="253" t="n">
        <v>0</v>
      </c>
      <c r="CR375" s="253" t="n">
        <v>0</v>
      </c>
      <c r="CS375" s="253" t="n">
        <v>0</v>
      </c>
      <c r="CT375" s="253" t="n">
        <v>0</v>
      </c>
      <c r="CU375" s="253" t="n">
        <v>0</v>
      </c>
      <c r="CV375" s="247" t="n">
        <v>0</v>
      </c>
      <c r="CW375" s="247" t="n">
        <v>0</v>
      </c>
      <c r="CX375" s="247" t="n">
        <v>0</v>
      </c>
      <c r="CY375" s="247" t="n">
        <v>0</v>
      </c>
      <c r="CZ375" s="247" t="n">
        <v>0</v>
      </c>
      <c r="DA375" s="247" t="n">
        <v>0</v>
      </c>
      <c r="DB375" s="247" t="n">
        <v>0</v>
      </c>
      <c r="DC375" s="255" t="n">
        <v>0</v>
      </c>
      <c r="DD375" s="255" t="n">
        <v>0</v>
      </c>
      <c r="DE375" s="255" t="n">
        <v>0</v>
      </c>
      <c r="DF375" s="255" t="n">
        <v>0</v>
      </c>
      <c r="DG375" s="255" t="n">
        <v>0</v>
      </c>
      <c r="DH375" s="255" t="n">
        <v>0</v>
      </c>
      <c r="DI375" s="256" t="n">
        <v>20603957033</v>
      </c>
      <c r="DJ375" s="257" t="inlineStr">
        <is>
          <t>ASOCIACIÓN DE PRODUCTORES AGROINDUSTRIALES Y SERVICIOS MÚLTIPLES HUAYNA PICCHU VRAE</t>
        </is>
      </c>
      <c r="DK375" s="257" t="inlineStr">
        <is>
          <t>01 Asociación</t>
        </is>
      </c>
      <c r="DL375" s="258" t="n"/>
      <c r="DM375" s="258" t="n"/>
      <c r="DN375" s="258" t="n"/>
      <c r="DO375" s="258" t="n"/>
      <c r="DP375" s="258" t="n"/>
      <c r="DQ375" s="258" t="n"/>
      <c r="DR375" s="258" t="n"/>
      <c r="DS375" s="258" t="n"/>
      <c r="DT375" s="258" t="n"/>
      <c r="DU375" s="258" t="n"/>
      <c r="DV375" s="258" t="n"/>
      <c r="DW375" s="258" t="n"/>
      <c r="DX375" s="258" t="n"/>
      <c r="DY375" s="258" t="n"/>
      <c r="DZ375" s="258" t="n"/>
      <c r="EA375" s="258" t="n"/>
      <c r="EB375" s="258" t="n"/>
      <c r="EC375" s="258" t="n"/>
      <c r="ED375" s="258" t="n"/>
      <c r="EE375" s="258" t="n"/>
    </row>
    <row r="376" hidden="1" ht="47.25" customHeight="1">
      <c r="A376" s="240" t="inlineStr">
        <is>
          <t>COOPERATIVA AGROINDUSTRIAL KIVINAKI</t>
        </is>
      </c>
      <c r="B376" s="240" t="inlineStr">
        <is>
          <t>NARANJA</t>
        </is>
      </c>
      <c r="C376" s="240" t="inlineStr">
        <is>
          <t>NARANJA</t>
        </is>
      </c>
      <c r="D376" s="240" t="inlineStr">
        <is>
          <t>JUNIN</t>
        </is>
      </c>
      <c r="E376" s="240" t="inlineStr">
        <is>
          <t>120301</t>
        </is>
      </c>
      <c r="F376" s="240" t="inlineStr">
        <is>
          <t>JUNIN</t>
        </is>
      </c>
      <c r="G376" s="240" t="inlineStr">
        <is>
          <t>CHANCHAMAYO</t>
        </is>
      </c>
      <c r="H376" s="240" t="inlineStr">
        <is>
          <t>CHANCHAMAYO</t>
        </is>
      </c>
      <c r="I376" s="241" t="n"/>
      <c r="J376" s="241" t="n"/>
      <c r="K376" s="241" t="n"/>
      <c r="L376" s="241" t="n"/>
      <c r="M376" s="241" t="n"/>
      <c r="N376" s="241" t="n">
        <v>1</v>
      </c>
      <c r="O376" s="241" t="n">
        <v>1</v>
      </c>
      <c r="P376" s="241" t="n">
        <v>1</v>
      </c>
      <c r="Q376" s="241" t="inlineStr">
        <is>
          <t>PAC</t>
        </is>
      </c>
      <c r="R376" s="242">
        <f>IF(I376=1,I$2,"")&amp;IF(J376=1,IF(I376=1,"-","")&amp;J$2,"")&amp;IF(K376=1,IF(OR(J376=1,I376=1),"-","")&amp;K$2,"")&amp;IF(L376=1,IF(OR(K376=1,J376=1,I376=1),"-","")&amp;L$2,"")&amp;IF(M376=1,IF(OR(L376=1,K376=1,J376=1,I376=1),"-","")&amp;M$2,"")&amp;IF(N376=1,IF(OR(M376=1,L376=1,K376=1,J376=1,I376=1),"-","")&amp;N$2,"")&amp;IF(O376=1,IF(OR(N376=1,M376=1,L376=1,K376=1,J376=1,I376=1),"-","")&amp;O$2,"")&amp;IF(P376=1,IF(I376=1," - ",IF(J376=1," - ",IF(K376=1," - ",IF(L376=1," - ",IF(M376=1," - ",IF(N376=1," - ",IF(O376=1," - ","")))))))&amp;P$2,"")</f>
        <v/>
      </c>
      <c r="S376" s="243">
        <f>SUM('b2'!$I376:$P376)</f>
        <v/>
      </c>
      <c r="T376" s="243">
        <f>IF(OR('b2'!$J376=1,'b2'!$K376=1,'b2'!$L376=1,'b2'!$M376=1,'b2'!$N376=1,'b2'!$O376=1,'b2'!$P376=1),"SI","NO")</f>
        <v/>
      </c>
      <c r="U376" s="243">
        <f>IF(OR('b2'!$K376=1,'b2'!$L376=1,'b2'!$M376=1,'b2'!$N376=1,'b2'!$O376=1,'b2'!$P376=1),"SI","NO")</f>
        <v/>
      </c>
      <c r="V376" s="244" t="n">
        <v>0</v>
      </c>
      <c r="W376" s="245" t="n">
        <v>0</v>
      </c>
      <c r="X376" s="245" t="n">
        <v>0</v>
      </c>
      <c r="Y376" s="244" t="n">
        <v>0</v>
      </c>
      <c r="Z376" s="245" t="n">
        <v>0</v>
      </c>
      <c r="AA376" s="245" t="n">
        <v>0</v>
      </c>
      <c r="AB376" s="244" t="n">
        <v>0</v>
      </c>
      <c r="AC376" s="245" t="n">
        <v>0</v>
      </c>
      <c r="AD376" s="245" t="n">
        <v>0</v>
      </c>
      <c r="AE376" s="244" t="n">
        <v>0</v>
      </c>
      <c r="AF376" s="245" t="n">
        <v>0</v>
      </c>
      <c r="AG376" s="245" t="n">
        <v>0</v>
      </c>
      <c r="AH376" s="244" t="n">
        <v>0</v>
      </c>
      <c r="AI376" s="245" t="n">
        <v>20</v>
      </c>
      <c r="AJ376" s="245" t="n">
        <v>5</v>
      </c>
      <c r="AK376" s="244" t="n">
        <v>25</v>
      </c>
      <c r="AL376" s="245" t="n">
        <v>138</v>
      </c>
      <c r="AM376" s="245" t="n">
        <v>59</v>
      </c>
      <c r="AN376" s="244" t="n">
        <v>197</v>
      </c>
      <c r="AO376" s="245" t="n">
        <v>137</v>
      </c>
      <c r="AP376" s="245" t="n">
        <v>58</v>
      </c>
      <c r="AQ376" s="244" t="n">
        <v>195</v>
      </c>
      <c r="AR376" s="244">
        <f>IF('b2'!$AQ376&gt;0,'b2'!$AQ376,IF('b2'!$AN376&gt;0,'b2'!$AN376,IF('b2'!$AK376&gt;0,'b2'!$AK376,IF('b2'!$AH376&gt;0,'b2'!$AH376,IF('b2'!$AE376&gt;0,'b2'!$AE376,IF('b2'!$AB376&gt;0,'b2'!$AB376,IF('b2'!$Y376&gt;0,'b2'!$Y376,IF('b2'!$V376&gt;0,'b2'!$V376," ---"))))))))</f>
        <v/>
      </c>
      <c r="AS376" s="246" t="n">
        <v>0</v>
      </c>
      <c r="AT376" s="246" t="n">
        <v>0</v>
      </c>
      <c r="AU376" s="246" t="n">
        <v>0</v>
      </c>
      <c r="AV376" s="246" t="n">
        <v>0</v>
      </c>
      <c r="AW376" s="246" t="n">
        <v>0</v>
      </c>
      <c r="AX376" s="246" t="n">
        <v>0</v>
      </c>
      <c r="AY376" s="246" t="n">
        <v>14</v>
      </c>
      <c r="AZ376" s="246" t="n">
        <v>0</v>
      </c>
      <c r="BA376" s="246" t="n">
        <v>25</v>
      </c>
      <c r="BB376" s="246" t="n">
        <v>0</v>
      </c>
      <c r="BC376" s="246" t="n">
        <v>13</v>
      </c>
      <c r="BD376" s="246" t="n">
        <v>0</v>
      </c>
      <c r="BE376" s="247" t="n">
        <v>0</v>
      </c>
      <c r="BF376" s="252" t="n">
        <v>0</v>
      </c>
      <c r="BG376" s="252" t="n">
        <v>0</v>
      </c>
      <c r="BH376" s="247" t="n">
        <v>0</v>
      </c>
      <c r="BI376" s="250" t="inlineStr">
        <is>
          <t>#REF!</t>
        </is>
      </c>
      <c r="BJ376" s="251" t="inlineStr">
        <is>
          <t>#REF!</t>
        </is>
      </c>
      <c r="BK376" s="252" t="n">
        <v>0</v>
      </c>
      <c r="BL376" s="252" t="n">
        <v>0</v>
      </c>
      <c r="BM376" s="247" t="n">
        <v>0</v>
      </c>
      <c r="BN376" s="250" t="inlineStr">
        <is>
          <t>#REF!</t>
        </is>
      </c>
      <c r="BO376" s="251" t="inlineStr">
        <is>
          <t>#REF!</t>
        </is>
      </c>
      <c r="BP376" s="248" t="n">
        <v>0</v>
      </c>
      <c r="BQ376" s="248" t="n">
        <v>0</v>
      </c>
      <c r="BR376" s="249" t="n">
        <v>0</v>
      </c>
      <c r="BS376" s="250" t="inlineStr">
        <is>
          <t>#REF!</t>
        </is>
      </c>
      <c r="BT376" s="251">
        <f>'[2]DATA CONSOLIDADA 2018-2025 '!$BR378-'b2'!$BO376</f>
        <v/>
      </c>
      <c r="BU376" s="252" t="n">
        <v>0</v>
      </c>
      <c r="BV376" s="248" t="n">
        <v>0</v>
      </c>
      <c r="BW376" s="249" t="n">
        <v>0</v>
      </c>
      <c r="BX376" s="250" t="inlineStr">
        <is>
          <t>#REF!</t>
        </is>
      </c>
      <c r="BY376" s="251" t="inlineStr">
        <is>
          <t>#REF!</t>
        </is>
      </c>
      <c r="BZ376" s="248" t="n">
        <v>1008886.35</v>
      </c>
      <c r="CA376" s="248" t="n">
        <v>0</v>
      </c>
      <c r="CB376" s="249" t="n">
        <v>1008886.35</v>
      </c>
      <c r="CC376" s="250" t="inlineStr">
        <is>
          <t>#REF!</t>
        </is>
      </c>
      <c r="CD376" s="251">
        <f>'[2]DATA CONSOLIDADA 2018-2025 '!$CB378-'b2'!$BW376</f>
        <v/>
      </c>
      <c r="CE376" s="253" t="n">
        <v>15042.92</v>
      </c>
      <c r="CF376" s="253" t="n">
        <v>0</v>
      </c>
      <c r="CG376" s="254" t="n">
        <v>15042.92</v>
      </c>
      <c r="CH376" s="250" t="inlineStr">
        <is>
          <t>#REF!</t>
        </is>
      </c>
      <c r="CI376" s="251">
        <f>'[2]DATA CONSOLIDADA 2018-2025 '!$CG378-'b2'!$CB376</f>
        <v/>
      </c>
      <c r="CJ376" s="247" t="inlineStr">
        <is>
          <t>#REF!</t>
        </is>
      </c>
      <c r="CK376" s="247" t="n">
        <v>530</v>
      </c>
      <c r="CL376" s="247" t="n">
        <v>0</v>
      </c>
      <c r="CM376" s="247" t="n">
        <v>530</v>
      </c>
      <c r="CN376" s="247" t="inlineStr">
        <is>
          <t>#REF!</t>
        </is>
      </c>
      <c r="CO376" s="251">
        <f>'[2]DATA CONSOLIDADA 2018-2025 '!$CM378-'b2'!$CG376</f>
        <v/>
      </c>
      <c r="CP376" s="253" t="n">
        <v>0</v>
      </c>
      <c r="CQ376" s="253" t="n">
        <v>1007945.35</v>
      </c>
      <c r="CR376" s="253" t="n">
        <v>0</v>
      </c>
      <c r="CS376" s="253" t="n">
        <v>941</v>
      </c>
      <c r="CT376" s="253" t="n">
        <v>0</v>
      </c>
      <c r="CU376" s="253" t="n">
        <v>0</v>
      </c>
      <c r="CV376" s="247" t="n">
        <v>1008886.35</v>
      </c>
      <c r="CW376" s="247" t="n">
        <v>0</v>
      </c>
      <c r="CX376" s="247" t="n">
        <v>0</v>
      </c>
      <c r="CY376" s="247" t="n">
        <v>15042.92</v>
      </c>
      <c r="CZ376" s="247" t="n">
        <v>0</v>
      </c>
      <c r="DA376" s="247" t="n">
        <v>0</v>
      </c>
      <c r="DB376" s="247" t="n">
        <v>15042.92</v>
      </c>
      <c r="DC376" s="255" t="n">
        <v>0</v>
      </c>
      <c r="DD376" s="255" t="n">
        <v>302</v>
      </c>
      <c r="DE376" s="255" t="n">
        <v>228</v>
      </c>
      <c r="DF376" s="255" t="n">
        <v>0</v>
      </c>
      <c r="DG376" s="255" t="n">
        <v>0</v>
      </c>
      <c r="DH376" s="255" t="n">
        <v>530</v>
      </c>
      <c r="DI376" s="256" t="n">
        <v>20402648504</v>
      </c>
      <c r="DJ376" s="257" t="inlineStr">
        <is>
          <t>COOPERATIVA AGRARIA KIVINAKI</t>
        </is>
      </c>
      <c r="DK376" s="257" t="inlineStr">
        <is>
          <t>02 Cooperativa</t>
        </is>
      </c>
      <c r="DL376" s="258" t="n"/>
      <c r="DM376" s="258" t="n"/>
      <c r="DN376" s="258" t="n"/>
      <c r="DO376" s="258" t="n"/>
      <c r="DP376" s="258" t="n"/>
      <c r="DQ376" s="258" t="n"/>
      <c r="DR376" s="258" t="n"/>
      <c r="DS376" s="258" t="n"/>
      <c r="DT376" s="258" t="n"/>
      <c r="DU376" s="258" t="n"/>
      <c r="DV376" s="258" t="n"/>
      <c r="DW376" s="258" t="n"/>
      <c r="DX376" s="258" t="n"/>
      <c r="DY376" s="258" t="n"/>
      <c r="DZ376" s="258" t="n"/>
      <c r="EA376" s="258" t="n"/>
      <c r="EB376" s="258" t="n"/>
      <c r="EC376" s="258" t="n"/>
      <c r="ED376" s="258" t="n"/>
      <c r="EE376" s="258" t="n"/>
    </row>
    <row r="377" hidden="1" ht="47.25" customHeight="1">
      <c r="A377" s="240" t="inlineStr">
        <is>
          <t>ASOCIACION DE PRODUCTORES AGROINDUSTRIALES SANTA ROSA</t>
        </is>
      </c>
      <c r="B377" s="240" t="inlineStr">
        <is>
          <t>DERIVADOS LACTEOS</t>
        </is>
      </c>
      <c r="C377" s="240" t="inlineStr">
        <is>
          <t>DERIVADOS LACTEOS</t>
        </is>
      </c>
      <c r="D377" s="240" t="inlineStr">
        <is>
          <t>LA LIBERTAD</t>
        </is>
      </c>
      <c r="E377" s="240" t="inlineStr">
        <is>
          <t>130601</t>
        </is>
      </c>
      <c r="F377" s="240" t="inlineStr">
        <is>
          <t>LA LIBERTAD</t>
        </is>
      </c>
      <c r="G377" s="240" t="inlineStr">
        <is>
          <t>OTUZCO</t>
        </is>
      </c>
      <c r="H377" s="240" t="inlineStr">
        <is>
          <t>OTUZCO</t>
        </is>
      </c>
      <c r="I377" s="241" t="n"/>
      <c r="J377" s="241" t="n"/>
      <c r="K377" s="241" t="n"/>
      <c r="L377" s="241" t="n"/>
      <c r="M377" s="241" t="n"/>
      <c r="N377" s="241" t="n">
        <v>1</v>
      </c>
      <c r="O377" s="241" t="n"/>
      <c r="P377" s="241" t="n"/>
      <c r="Q377" s="241" t="inlineStr">
        <is>
          <t>PAC</t>
        </is>
      </c>
      <c r="R377" s="242">
        <f>IF(I377=1,I$2,"")&amp;IF(J377=1,IF(I377=1,"-","")&amp;J$2,"")&amp;IF(K377=1,IF(OR(J377=1,I377=1),"-","")&amp;K$2,"")&amp;IF(L377=1,IF(OR(K377=1,J377=1,I377=1),"-","")&amp;L$2,"")&amp;IF(M377=1,IF(OR(L377=1,K377=1,J377=1,I377=1),"-","")&amp;M$2,"")&amp;IF(N377=1,IF(OR(M377=1,L377=1,K377=1,J377=1,I377=1),"-","")&amp;N$2,"")&amp;IF(O377=1,IF(OR(N377=1,M377=1,L377=1,K377=1,J377=1,I377=1),"-","")&amp;O$2,"")&amp;IF(P377=1,IF(I377=1," - ",IF(J377=1," - ",IF(K377=1," - ",IF(L377=1," - ",IF(M377=1," - ",IF(N377=1," - ",IF(O377=1," - ","")))))))&amp;P$2,"")</f>
        <v/>
      </c>
      <c r="S377" s="243">
        <f>SUM('b2'!$I377:$P377)</f>
        <v/>
      </c>
      <c r="T377" s="243">
        <f>IF(OR('b2'!$J377=1,'b2'!$K377=1,'b2'!$L377=1,'b2'!$M377=1,'b2'!$N377=1,'b2'!$O377=1,'b2'!$P377=1),"SI","NO")</f>
        <v/>
      </c>
      <c r="U377" s="243">
        <f>IF(OR('b2'!$K377=1,'b2'!$L377=1,'b2'!$M377=1,'b2'!$N377=1,'b2'!$O377=1,'b2'!$P377=1),"SI","NO")</f>
        <v/>
      </c>
      <c r="V377" s="244" t="n">
        <v>0</v>
      </c>
      <c r="W377" s="245" t="n">
        <v>0</v>
      </c>
      <c r="X377" s="245" t="n">
        <v>0</v>
      </c>
      <c r="Y377" s="244" t="n">
        <v>0</v>
      </c>
      <c r="Z377" s="245" t="n">
        <v>0</v>
      </c>
      <c r="AA377" s="245" t="n">
        <v>0</v>
      </c>
      <c r="AB377" s="244" t="n">
        <v>0</v>
      </c>
      <c r="AC377" s="245" t="n">
        <v>0</v>
      </c>
      <c r="AD377" s="245" t="n">
        <v>0</v>
      </c>
      <c r="AE377" s="244" t="n">
        <v>0</v>
      </c>
      <c r="AF377" s="245" t="n">
        <v>0</v>
      </c>
      <c r="AG377" s="245" t="n">
        <v>0</v>
      </c>
      <c r="AH377" s="244" t="n">
        <v>0</v>
      </c>
      <c r="AI377" s="245" t="n">
        <v>7</v>
      </c>
      <c r="AJ377" s="245" t="n">
        <v>13</v>
      </c>
      <c r="AK377" s="244" t="n">
        <v>20</v>
      </c>
      <c r="AL377" s="245" t="n">
        <v>0</v>
      </c>
      <c r="AM377" s="245" t="n">
        <v>0</v>
      </c>
      <c r="AN377" s="244" t="n">
        <v>0</v>
      </c>
      <c r="AO377" s="245" t="n">
        <v>0</v>
      </c>
      <c r="AP377" s="245" t="n">
        <v>0</v>
      </c>
      <c r="AQ377" s="244" t="n">
        <v>0</v>
      </c>
      <c r="AR377" s="244">
        <f>IF('b2'!$AQ377&gt;0,'b2'!$AQ377,IF('b2'!$AN377&gt;0,'b2'!$AN377,IF('b2'!$AK377&gt;0,'b2'!$AK377,IF('b2'!$AH377&gt;0,'b2'!$AH377,IF('b2'!$AE377&gt;0,'b2'!$AE377,IF('b2'!$AB377&gt;0,'b2'!$AB377,IF('b2'!$Y377&gt;0,'b2'!$Y377,IF('b2'!$V377&gt;0,'b2'!$V377," ---"))))))))</f>
        <v/>
      </c>
      <c r="AS377" s="246" t="n">
        <v>0</v>
      </c>
      <c r="AT377" s="246" t="n">
        <v>0</v>
      </c>
      <c r="AU377" s="246" t="n">
        <v>0</v>
      </c>
      <c r="AV377" s="246" t="n">
        <v>0</v>
      </c>
      <c r="AW377" s="246" t="n">
        <v>0</v>
      </c>
      <c r="AX377" s="246" t="n">
        <v>0</v>
      </c>
      <c r="AY377" s="246" t="n">
        <v>38</v>
      </c>
      <c r="AZ377" s="246" t="n">
        <v>5</v>
      </c>
      <c r="BA377" s="246" t="n">
        <v>0</v>
      </c>
      <c r="BB377" s="246" t="n">
        <v>0</v>
      </c>
      <c r="BC377" s="246" t="n">
        <v>0</v>
      </c>
      <c r="BD377" s="246" t="n">
        <v>0</v>
      </c>
      <c r="BE377" s="247" t="n">
        <v>0</v>
      </c>
      <c r="BF377" s="252" t="n">
        <v>0</v>
      </c>
      <c r="BG377" s="252" t="n">
        <v>0</v>
      </c>
      <c r="BH377" s="247" t="n">
        <v>0</v>
      </c>
      <c r="BI377" s="250" t="inlineStr">
        <is>
          <t>#REF!</t>
        </is>
      </c>
      <c r="BJ377" s="251" t="inlineStr">
        <is>
          <t>#REF!</t>
        </is>
      </c>
      <c r="BK377" s="252" t="n">
        <v>0</v>
      </c>
      <c r="BL377" s="252" t="n">
        <v>0</v>
      </c>
      <c r="BM377" s="247" t="n">
        <v>0</v>
      </c>
      <c r="BN377" s="250" t="inlineStr">
        <is>
          <t>#REF!</t>
        </is>
      </c>
      <c r="BO377" s="251" t="inlineStr">
        <is>
          <t>#REF!</t>
        </is>
      </c>
      <c r="BP377" s="248" t="n">
        <v>0</v>
      </c>
      <c r="BQ377" s="248" t="n">
        <v>0</v>
      </c>
      <c r="BR377" s="249" t="n">
        <v>0</v>
      </c>
      <c r="BS377" s="250" t="inlineStr">
        <is>
          <t>#REF!</t>
        </is>
      </c>
      <c r="BT377" s="251">
        <f>'[2]DATA CONSOLIDADA 2018-2025 '!$BR379-'b2'!$BO377</f>
        <v/>
      </c>
      <c r="BU377" s="252" t="n">
        <v>0</v>
      </c>
      <c r="BV377" s="248" t="n">
        <v>0</v>
      </c>
      <c r="BW377" s="249" t="n">
        <v>0</v>
      </c>
      <c r="BX377" s="250" t="inlineStr">
        <is>
          <t>#REF!</t>
        </is>
      </c>
      <c r="BY377" s="251" t="inlineStr">
        <is>
          <t>#REF!</t>
        </is>
      </c>
      <c r="BZ377" s="248" t="n">
        <v>447090.5</v>
      </c>
      <c r="CA377" s="248" t="n">
        <v>0</v>
      </c>
      <c r="CB377" s="249" t="n">
        <v>447090.5</v>
      </c>
      <c r="CC377" s="250" t="inlineStr">
        <is>
          <t>#REF!</t>
        </is>
      </c>
      <c r="CD377" s="251">
        <f>'[2]DATA CONSOLIDADA 2018-2025 '!$CB379-'b2'!$BW377</f>
        <v/>
      </c>
      <c r="CE377" s="253" t="n">
        <v>0</v>
      </c>
      <c r="CF377" s="253" t="n">
        <v>0</v>
      </c>
      <c r="CG377" s="254" t="n">
        <v>0</v>
      </c>
      <c r="CH377" s="250" t="inlineStr">
        <is>
          <t>#REF!</t>
        </is>
      </c>
      <c r="CI377" s="251">
        <f>'[2]DATA CONSOLIDADA 2018-2025 '!$CG379-'b2'!$CB377</f>
        <v/>
      </c>
      <c r="CJ377" s="247" t="inlineStr">
        <is>
          <t>#REF!</t>
        </is>
      </c>
      <c r="CK377" s="247" t="n">
        <v>0</v>
      </c>
      <c r="CL377" s="247" t="n">
        <v>0</v>
      </c>
      <c r="CM377" s="247" t="n">
        <v>0</v>
      </c>
      <c r="CN377" s="247" t="inlineStr">
        <is>
          <t>#REF!</t>
        </is>
      </c>
      <c r="CO377" s="251">
        <f>'[2]DATA CONSOLIDADA 2018-2025 '!$CM379-'b2'!$CG377</f>
        <v/>
      </c>
      <c r="CP377" s="253" t="n">
        <v>0</v>
      </c>
      <c r="CQ377" s="253" t="n">
        <v>447090.5</v>
      </c>
      <c r="CR377" s="253" t="n">
        <v>0</v>
      </c>
      <c r="CS377" s="253" t="n">
        <v>0</v>
      </c>
      <c r="CT377" s="253" t="n">
        <v>0</v>
      </c>
      <c r="CU377" s="253" t="n">
        <v>0</v>
      </c>
      <c r="CV377" s="247" t="n">
        <v>447090.5</v>
      </c>
      <c r="CW377" s="247" t="n">
        <v>0</v>
      </c>
      <c r="CX377" s="247" t="n">
        <v>0</v>
      </c>
      <c r="CY377" s="247" t="n">
        <v>0</v>
      </c>
      <c r="CZ377" s="247" t="n">
        <v>0</v>
      </c>
      <c r="DA377" s="247" t="n">
        <v>0</v>
      </c>
      <c r="DB377" s="247" t="n">
        <v>0</v>
      </c>
      <c r="DC377" s="255" t="n">
        <v>0</v>
      </c>
      <c r="DD377" s="255" t="n">
        <v>0</v>
      </c>
      <c r="DE377" s="255" t="n">
        <v>0</v>
      </c>
      <c r="DF377" s="255" t="n">
        <v>0</v>
      </c>
      <c r="DG377" s="255" t="n">
        <v>0</v>
      </c>
      <c r="DH377" s="255" t="n">
        <v>0</v>
      </c>
      <c r="DI377" s="256" t="n">
        <v>20482423320</v>
      </c>
      <c r="DJ377" s="257" t="inlineStr">
        <is>
          <t>ASOCIACION DE PRODUCTORES AGROINDUSTRIALES SANTA ROSA</t>
        </is>
      </c>
      <c r="DK377" s="257" t="inlineStr">
        <is>
          <t>01 Asociación</t>
        </is>
      </c>
      <c r="DL377" s="258" t="n"/>
      <c r="DM377" s="258" t="n"/>
      <c r="DN377" s="258" t="n"/>
      <c r="DO377" s="258" t="n"/>
      <c r="DP377" s="258" t="n"/>
      <c r="DQ377" s="258" t="n"/>
      <c r="DR377" s="258" t="n"/>
      <c r="DS377" s="258" t="n"/>
      <c r="DT377" s="258" t="n"/>
      <c r="DU377" s="258" t="n"/>
      <c r="DV377" s="258" t="n"/>
      <c r="DW377" s="258" t="n"/>
      <c r="DX377" s="258" t="n"/>
      <c r="DY377" s="258" t="n"/>
      <c r="DZ377" s="258" t="n"/>
      <c r="EA377" s="258" t="n"/>
      <c r="EB377" s="258" t="n"/>
      <c r="EC377" s="258" t="n"/>
      <c r="ED377" s="258" t="n"/>
      <c r="EE377" s="258" t="n"/>
    </row>
    <row r="378" hidden="1" ht="47.25" customHeight="1">
      <c r="A378" s="240" t="inlineStr">
        <is>
          <t>ASOCIACION DE PRODUCTORES AGROECOLOGICOS E INDUSTRIALES SUPER CAMPO</t>
        </is>
      </c>
      <c r="B378" s="240" t="inlineStr">
        <is>
          <t>TARWI</t>
        </is>
      </c>
      <c r="C378" s="240" t="inlineStr">
        <is>
          <t>TARWI</t>
        </is>
      </c>
      <c r="D378" s="240" t="inlineStr">
        <is>
          <t>LA LIBERTAD</t>
        </is>
      </c>
      <c r="E378" s="240" t="inlineStr">
        <is>
          <t>130906</t>
        </is>
      </c>
      <c r="F378" s="240" t="inlineStr">
        <is>
          <t>LA LIBERTAD</t>
        </is>
      </c>
      <c r="G378" s="240" t="inlineStr">
        <is>
          <t>SANCHEZ CARRION</t>
        </is>
      </c>
      <c r="H378" s="240" t="inlineStr">
        <is>
          <t>SANAGORAN</t>
        </is>
      </c>
      <c r="I378" s="241" t="n"/>
      <c r="J378" s="241" t="n"/>
      <c r="K378" s="241" t="n"/>
      <c r="L378" s="241" t="n"/>
      <c r="M378" s="241" t="n"/>
      <c r="N378" s="241" t="n">
        <v>1</v>
      </c>
      <c r="O378" s="241" t="n">
        <v>1</v>
      </c>
      <c r="P378" s="241" t="n">
        <v>1</v>
      </c>
      <c r="Q378" s="241" t="inlineStr">
        <is>
          <t>PAC</t>
        </is>
      </c>
      <c r="R378" s="242">
        <f>IF(I378=1,I$2,"")&amp;IF(J378=1,IF(I378=1,"-","")&amp;J$2,"")&amp;IF(K378=1,IF(OR(J378=1,I378=1),"-","")&amp;K$2,"")&amp;IF(L378=1,IF(OR(K378=1,J378=1,I378=1),"-","")&amp;L$2,"")&amp;IF(M378=1,IF(OR(L378=1,K378=1,J378=1,I378=1),"-","")&amp;M$2,"")&amp;IF(N378=1,IF(OR(M378=1,L378=1,K378=1,J378=1,I378=1),"-","")&amp;N$2,"")&amp;IF(O378=1,IF(OR(N378=1,M378=1,L378=1,K378=1,J378=1,I378=1),"-","")&amp;O$2,"")&amp;IF(P378=1,IF(I378=1," - ",IF(J378=1," - ",IF(K378=1," - ",IF(L378=1," - ",IF(M378=1," - ",IF(N378=1," - ",IF(O378=1," - ","")))))))&amp;P$2,"")</f>
        <v/>
      </c>
      <c r="S378" s="243">
        <f>SUM('b2'!$I378:$P378)</f>
        <v/>
      </c>
      <c r="T378" s="243">
        <f>IF(OR('b2'!$J378=1,'b2'!$K378=1,'b2'!$L378=1,'b2'!$M378=1,'b2'!$N378=1,'b2'!$O378=1,'b2'!$P378=1),"SI","NO")</f>
        <v/>
      </c>
      <c r="U378" s="243">
        <f>IF(OR('b2'!$K378=1,'b2'!$L378=1,'b2'!$M378=1,'b2'!$N378=1,'b2'!$O378=1,'b2'!$P378=1),"SI","NO")</f>
        <v/>
      </c>
      <c r="V378" s="244" t="n">
        <v>0</v>
      </c>
      <c r="W378" s="245" t="n">
        <v>0</v>
      </c>
      <c r="X378" s="245" t="n">
        <v>0</v>
      </c>
      <c r="Y378" s="244" t="n">
        <v>0</v>
      </c>
      <c r="Z378" s="245" t="n">
        <v>0</v>
      </c>
      <c r="AA378" s="245" t="n">
        <v>0</v>
      </c>
      <c r="AB378" s="244" t="n">
        <v>0</v>
      </c>
      <c r="AC378" s="245" t="n">
        <v>0</v>
      </c>
      <c r="AD378" s="245" t="n">
        <v>0</v>
      </c>
      <c r="AE378" s="244" t="n">
        <v>0</v>
      </c>
      <c r="AF378" s="245" t="n">
        <v>0</v>
      </c>
      <c r="AG378" s="245" t="n">
        <v>0</v>
      </c>
      <c r="AH378" s="244" t="n">
        <v>0</v>
      </c>
      <c r="AI378" s="245" t="n">
        <v>12</v>
      </c>
      <c r="AJ378" s="245" t="n">
        <v>10</v>
      </c>
      <c r="AK378" s="244" t="n">
        <v>22</v>
      </c>
      <c r="AL378" s="245" t="n">
        <v>12</v>
      </c>
      <c r="AM378" s="245" t="n">
        <v>10</v>
      </c>
      <c r="AN378" s="244" t="n">
        <v>22</v>
      </c>
      <c r="AO378" s="245" t="n">
        <v>0</v>
      </c>
      <c r="AP378" s="245" t="n">
        <v>0</v>
      </c>
      <c r="AQ378" s="244" t="n">
        <v>0</v>
      </c>
      <c r="AR378" s="244">
        <f>IF('b2'!$AQ378&gt;0,'b2'!$AQ378,IF('b2'!$AN378&gt;0,'b2'!$AN378,IF('b2'!$AK378&gt;0,'b2'!$AK378,IF('b2'!$AH378&gt;0,'b2'!$AH378,IF('b2'!$AE378&gt;0,'b2'!$AE378,IF('b2'!$AB378&gt;0,'b2'!$AB378,IF('b2'!$Y378&gt;0,'b2'!$Y378,IF('b2'!$V378&gt;0,'b2'!$V378," ---"))))))))</f>
        <v/>
      </c>
      <c r="AS378" s="246" t="n">
        <v>0</v>
      </c>
      <c r="AT378" s="246" t="n">
        <v>0</v>
      </c>
      <c r="AU378" s="246" t="n">
        <v>0</v>
      </c>
      <c r="AV378" s="246" t="n">
        <v>0</v>
      </c>
      <c r="AW378" s="246" t="n">
        <v>0</v>
      </c>
      <c r="AX378" s="246" t="n">
        <v>0</v>
      </c>
      <c r="AY378" s="246" t="n">
        <v>24</v>
      </c>
      <c r="AZ378" s="246" t="n">
        <v>3</v>
      </c>
      <c r="BA378" s="246" t="n">
        <v>20</v>
      </c>
      <c r="BB378" s="246" t="n">
        <v>3</v>
      </c>
      <c r="BC378" s="246" t="n">
        <v>0</v>
      </c>
      <c r="BD378" s="246" t="n">
        <v>0</v>
      </c>
      <c r="BE378" s="247" t="n">
        <v>0</v>
      </c>
      <c r="BF378" s="252" t="n">
        <v>0</v>
      </c>
      <c r="BG378" s="252" t="n">
        <v>0</v>
      </c>
      <c r="BH378" s="247" t="n">
        <v>0</v>
      </c>
      <c r="BI378" s="250" t="inlineStr">
        <is>
          <t>#REF!</t>
        </is>
      </c>
      <c r="BJ378" s="251" t="inlineStr">
        <is>
          <t>#REF!</t>
        </is>
      </c>
      <c r="BK378" s="252" t="n">
        <v>0</v>
      </c>
      <c r="BL378" s="252" t="n">
        <v>0</v>
      </c>
      <c r="BM378" s="247" t="n">
        <v>0</v>
      </c>
      <c r="BN378" s="250" t="inlineStr">
        <is>
          <t>#REF!</t>
        </is>
      </c>
      <c r="BO378" s="251" t="inlineStr">
        <is>
          <t>#REF!</t>
        </is>
      </c>
      <c r="BP378" s="248" t="n">
        <v>0</v>
      </c>
      <c r="BQ378" s="248" t="n">
        <v>0</v>
      </c>
      <c r="BR378" s="249" t="n">
        <v>0</v>
      </c>
      <c r="BS378" s="250" t="inlineStr">
        <is>
          <t>#REF!</t>
        </is>
      </c>
      <c r="BT378" s="251">
        <f>'[2]DATA CONSOLIDADA 2018-2025 '!$BR380-'b2'!$BO378</f>
        <v/>
      </c>
      <c r="BU378" s="252" t="n">
        <v>0</v>
      </c>
      <c r="BV378" s="248" t="n">
        <v>0</v>
      </c>
      <c r="BW378" s="249" t="n">
        <v>0</v>
      </c>
      <c r="BX378" s="250" t="inlineStr">
        <is>
          <t>#REF!</t>
        </is>
      </c>
      <c r="BY378" s="251" t="inlineStr">
        <is>
          <t>#REF!</t>
        </is>
      </c>
      <c r="BZ378" s="248" t="n">
        <v>43120</v>
      </c>
      <c r="CA378" s="248" t="n">
        <v>0</v>
      </c>
      <c r="CB378" s="249" t="n">
        <v>43120</v>
      </c>
      <c r="CC378" s="250" t="inlineStr">
        <is>
          <t>#REF!</t>
        </is>
      </c>
      <c r="CD378" s="251">
        <f>'[2]DATA CONSOLIDADA 2018-2025 '!$CB380-'b2'!$BW378</f>
        <v/>
      </c>
      <c r="CE378" s="253" t="n">
        <v>49300</v>
      </c>
      <c r="CF378" s="253" t="n">
        <v>0</v>
      </c>
      <c r="CG378" s="254" t="n">
        <v>49300</v>
      </c>
      <c r="CH378" s="250" t="inlineStr">
        <is>
          <t>#REF!</t>
        </is>
      </c>
      <c r="CI378" s="251">
        <f>'[2]DATA CONSOLIDADA 2018-2025 '!$CG380-'b2'!$CB378</f>
        <v/>
      </c>
      <c r="CJ378" s="247" t="inlineStr">
        <is>
          <t>#REF!</t>
        </is>
      </c>
      <c r="CK378" s="247" t="n">
        <v>49500</v>
      </c>
      <c r="CL378" s="247" t="n">
        <v>0</v>
      </c>
      <c r="CM378" s="247" t="n">
        <v>49500</v>
      </c>
      <c r="CN378" s="247" t="inlineStr">
        <is>
          <t>#REF!</t>
        </is>
      </c>
      <c r="CO378" s="251">
        <f>'[2]DATA CONSOLIDADA 2018-2025 '!$CM380-'b2'!$CG378</f>
        <v/>
      </c>
      <c r="CP378" s="253" t="n">
        <v>0</v>
      </c>
      <c r="CQ378" s="253" t="n">
        <v>43120</v>
      </c>
      <c r="CR378" s="253" t="n">
        <v>0</v>
      </c>
      <c r="CS378" s="253" t="n">
        <v>0</v>
      </c>
      <c r="CT378" s="253" t="n">
        <v>0</v>
      </c>
      <c r="CU378" s="253" t="n">
        <v>0</v>
      </c>
      <c r="CV378" s="247" t="n">
        <v>43120</v>
      </c>
      <c r="CW378" s="247" t="n">
        <v>0</v>
      </c>
      <c r="CX378" s="247" t="n">
        <v>49300</v>
      </c>
      <c r="CY378" s="247" t="n">
        <v>0</v>
      </c>
      <c r="CZ378" s="247" t="n">
        <v>0</v>
      </c>
      <c r="DA378" s="247" t="n">
        <v>0</v>
      </c>
      <c r="DB378" s="247" t="n">
        <v>49300</v>
      </c>
      <c r="DC378" s="255" t="n">
        <v>0</v>
      </c>
      <c r="DD378" s="255" t="n">
        <v>49500</v>
      </c>
      <c r="DE378" s="255" t="n">
        <v>0</v>
      </c>
      <c r="DF378" s="255" t="n">
        <v>0</v>
      </c>
      <c r="DG378" s="255" t="n">
        <v>0</v>
      </c>
      <c r="DH378" s="255" t="n">
        <v>49500</v>
      </c>
      <c r="DI378" s="256" t="n">
        <v>20609488621</v>
      </c>
      <c r="DJ378" s="257" t="inlineStr">
        <is>
          <t>ASOCIACION DE PRODUCTORES AGROECOLOGICOS E INDUSTRIALES SUPER CAMPO</t>
        </is>
      </c>
      <c r="DK378" s="257" t="inlineStr">
        <is>
          <t>01 Asociación</t>
        </is>
      </c>
      <c r="DL378" s="258" t="n"/>
      <c r="DM378" s="258" t="n"/>
      <c r="DN378" s="258" t="n"/>
      <c r="DO378" s="258" t="n"/>
      <c r="DP378" s="258" t="n"/>
      <c r="DQ378" s="258" t="n"/>
      <c r="DR378" s="258" t="n"/>
      <c r="DS378" s="258" t="n"/>
      <c r="DT378" s="258" t="n"/>
      <c r="DU378" s="258" t="n"/>
      <c r="DV378" s="258" t="n"/>
      <c r="DW378" s="258" t="n"/>
      <c r="DX378" s="258" t="n"/>
      <c r="DY378" s="258" t="n"/>
      <c r="DZ378" s="258" t="n"/>
      <c r="EA378" s="258" t="n"/>
      <c r="EB378" s="258" t="n"/>
      <c r="EC378" s="258" t="n"/>
      <c r="ED378" s="258" t="n"/>
      <c r="EE378" s="258" t="n"/>
    </row>
    <row r="379" hidden="1" ht="47.25" customHeight="1">
      <c r="A379" s="240" t="inlineStr">
        <is>
          <t>ASOCIACION DE AGRICULTORES Y PRODUCTORES UIKANA SAMUNAS</t>
        </is>
      </c>
      <c r="B379" s="240" t="inlineStr">
        <is>
          <t>YUCA</t>
        </is>
      </c>
      <c r="C379" s="240" t="inlineStr">
        <is>
          <t>YUCA</t>
        </is>
      </c>
      <c r="D379" s="240" t="inlineStr">
        <is>
          <t>LORETO</t>
        </is>
      </c>
      <c r="E379" s="240" t="inlineStr">
        <is>
          <t>160101</t>
        </is>
      </c>
      <c r="F379" s="240" t="inlineStr">
        <is>
          <t>LORETO</t>
        </is>
      </c>
      <c r="G379" s="240" t="inlineStr">
        <is>
          <t>MAYNAS</t>
        </is>
      </c>
      <c r="H379" s="240" t="inlineStr">
        <is>
          <t>IQUITOS</t>
        </is>
      </c>
      <c r="I379" s="241" t="n"/>
      <c r="J379" s="241" t="n"/>
      <c r="K379" s="241" t="n"/>
      <c r="L379" s="241" t="n"/>
      <c r="M379" s="241" t="n"/>
      <c r="N379" s="241" t="n">
        <v>1</v>
      </c>
      <c r="O379" s="241" t="n">
        <v>1</v>
      </c>
      <c r="P379" s="241" t="n">
        <v>1</v>
      </c>
      <c r="Q379" s="241" t="inlineStr">
        <is>
          <t>PAC</t>
        </is>
      </c>
      <c r="R379" s="242">
        <f>IF(I379=1,I$2,"")&amp;IF(J379=1,IF(I379=1,"-","")&amp;J$2,"")&amp;IF(K379=1,IF(OR(J379=1,I379=1),"-","")&amp;K$2,"")&amp;IF(L379=1,IF(OR(K379=1,J379=1,I379=1),"-","")&amp;L$2,"")&amp;IF(M379=1,IF(OR(L379=1,K379=1,J379=1,I379=1),"-","")&amp;M$2,"")&amp;IF(N379=1,IF(OR(M379=1,L379=1,K379=1,J379=1,I379=1),"-","")&amp;N$2,"")&amp;IF(O379=1,IF(OR(N379=1,M379=1,L379=1,K379=1,J379=1,I379=1),"-","")&amp;O$2,"")&amp;IF(P379=1,IF(I379=1," - ",IF(J379=1," - ",IF(K379=1," - ",IF(L379=1," - ",IF(M379=1," - ",IF(N379=1," - ",IF(O379=1," - ","")))))))&amp;P$2,"")</f>
        <v/>
      </c>
      <c r="S379" s="243">
        <f>SUM('b2'!$I379:$P379)</f>
        <v/>
      </c>
      <c r="T379" s="243">
        <f>IF(OR('b2'!$J379=1,'b2'!$K379=1,'b2'!$L379=1,'b2'!$M379=1,'b2'!$N379=1,'b2'!$O379=1,'b2'!$P379=1),"SI","NO")</f>
        <v/>
      </c>
      <c r="U379" s="243">
        <f>IF(OR('b2'!$K379=1,'b2'!$L379=1,'b2'!$M379=1,'b2'!$N379=1,'b2'!$O379=1,'b2'!$P379=1),"SI","NO")</f>
        <v/>
      </c>
      <c r="V379" s="244" t="n">
        <v>0</v>
      </c>
      <c r="W379" s="245" t="n">
        <v>0</v>
      </c>
      <c r="X379" s="245" t="n">
        <v>0</v>
      </c>
      <c r="Y379" s="244" t="n">
        <v>0</v>
      </c>
      <c r="Z379" s="245" t="n">
        <v>0</v>
      </c>
      <c r="AA379" s="245" t="n">
        <v>0</v>
      </c>
      <c r="AB379" s="244" t="n">
        <v>0</v>
      </c>
      <c r="AC379" s="245" t="n">
        <v>0</v>
      </c>
      <c r="AD379" s="245" t="n">
        <v>0</v>
      </c>
      <c r="AE379" s="244" t="n">
        <v>0</v>
      </c>
      <c r="AF379" s="245" t="n">
        <v>0</v>
      </c>
      <c r="AG379" s="245" t="n">
        <v>0</v>
      </c>
      <c r="AH379" s="244" t="n">
        <v>0</v>
      </c>
      <c r="AI379" s="245" t="n">
        <v>18</v>
      </c>
      <c r="AJ379" s="245" t="n">
        <v>31</v>
      </c>
      <c r="AK379" s="244" t="n">
        <v>49</v>
      </c>
      <c r="AL379" s="245" t="n">
        <v>14</v>
      </c>
      <c r="AM379" s="245" t="n">
        <v>20</v>
      </c>
      <c r="AN379" s="244" t="n">
        <v>34</v>
      </c>
      <c r="AO379" s="245" t="n">
        <v>11</v>
      </c>
      <c r="AP379" s="245" t="n">
        <v>23</v>
      </c>
      <c r="AQ379" s="244" t="n">
        <v>34</v>
      </c>
      <c r="AR379" s="244">
        <f>IF('b2'!$AQ379&gt;0,'b2'!$AQ379,IF('b2'!$AN379&gt;0,'b2'!$AN379,IF('b2'!$AK379&gt;0,'b2'!$AK379,IF('b2'!$AH379&gt;0,'b2'!$AH379,IF('b2'!$AE379&gt;0,'b2'!$AE379,IF('b2'!$AB379&gt;0,'b2'!$AB379,IF('b2'!$Y379&gt;0,'b2'!$Y379,IF('b2'!$V379&gt;0,'b2'!$V379," ---"))))))))</f>
        <v/>
      </c>
      <c r="AS379" s="246" t="n">
        <v>0</v>
      </c>
      <c r="AT379" s="246" t="n">
        <v>0</v>
      </c>
      <c r="AU379" s="246" t="n">
        <v>0</v>
      </c>
      <c r="AV379" s="246" t="n">
        <v>0</v>
      </c>
      <c r="AW379" s="246" t="n">
        <v>0</v>
      </c>
      <c r="AX379" s="246" t="n">
        <v>0</v>
      </c>
      <c r="AY379" s="246" t="n">
        <v>15</v>
      </c>
      <c r="AZ379" s="246" t="n">
        <v>5</v>
      </c>
      <c r="BA379" s="246" t="n">
        <v>24</v>
      </c>
      <c r="BB379" s="246" t="n">
        <v>6</v>
      </c>
      <c r="BC379" s="246" t="n">
        <v>15</v>
      </c>
      <c r="BD379" s="246" t="n">
        <v>0</v>
      </c>
      <c r="BE379" s="247" t="n">
        <v>0</v>
      </c>
      <c r="BF379" s="252" t="n">
        <v>0</v>
      </c>
      <c r="BG379" s="252" t="n">
        <v>0</v>
      </c>
      <c r="BH379" s="247" t="n">
        <v>0</v>
      </c>
      <c r="BI379" s="250" t="inlineStr">
        <is>
          <t>#REF!</t>
        </is>
      </c>
      <c r="BJ379" s="251" t="inlineStr">
        <is>
          <t>#REF!</t>
        </is>
      </c>
      <c r="BK379" s="252" t="n">
        <v>0</v>
      </c>
      <c r="BL379" s="252" t="n">
        <v>0</v>
      </c>
      <c r="BM379" s="247" t="n">
        <v>0</v>
      </c>
      <c r="BN379" s="250" t="inlineStr">
        <is>
          <t>#REF!</t>
        </is>
      </c>
      <c r="BO379" s="251" t="inlineStr">
        <is>
          <t>#REF!</t>
        </is>
      </c>
      <c r="BP379" s="248" t="n">
        <v>0</v>
      </c>
      <c r="BQ379" s="248" t="n">
        <v>0</v>
      </c>
      <c r="BR379" s="249" t="n">
        <v>0</v>
      </c>
      <c r="BS379" s="250" t="inlineStr">
        <is>
          <t>#REF!</t>
        </is>
      </c>
      <c r="BT379" s="251">
        <f>'[2]DATA CONSOLIDADA 2018-2025 '!$BR381-'b2'!$BO379</f>
        <v/>
      </c>
      <c r="BU379" s="252" t="n">
        <v>0</v>
      </c>
      <c r="BV379" s="248" t="n">
        <v>0</v>
      </c>
      <c r="BW379" s="249" t="n">
        <v>0</v>
      </c>
      <c r="BX379" s="250" t="inlineStr">
        <is>
          <t>#REF!</t>
        </is>
      </c>
      <c r="BY379" s="251" t="inlineStr">
        <is>
          <t>#REF!</t>
        </is>
      </c>
      <c r="BZ379" s="248" t="n">
        <v>222509.4</v>
      </c>
      <c r="CA379" s="248" t="n">
        <v>0</v>
      </c>
      <c r="CB379" s="249" t="n">
        <v>222509.4</v>
      </c>
      <c r="CC379" s="250" t="inlineStr">
        <is>
          <t>#REF!</t>
        </is>
      </c>
      <c r="CD379" s="251">
        <f>'[2]DATA CONSOLIDADA 2018-2025 '!$CB381-'b2'!$BW379</f>
        <v/>
      </c>
      <c r="CE379" s="253" t="n">
        <v>57507.5</v>
      </c>
      <c r="CF379" s="253" t="n">
        <v>0</v>
      </c>
      <c r="CG379" s="254" t="n">
        <v>57507.5</v>
      </c>
      <c r="CH379" s="250" t="inlineStr">
        <is>
          <t>#REF!</t>
        </is>
      </c>
      <c r="CI379" s="251">
        <f>'[2]DATA CONSOLIDADA 2018-2025 '!$CG381-'b2'!$CB379</f>
        <v/>
      </c>
      <c r="CJ379" s="247" t="inlineStr">
        <is>
          <t>#REF!</t>
        </is>
      </c>
      <c r="CK379" s="247" t="n">
        <v>9959.9</v>
      </c>
      <c r="CL379" s="247" t="n">
        <v>0</v>
      </c>
      <c r="CM379" s="247" t="n">
        <v>9959.9</v>
      </c>
      <c r="CN379" s="247" t="inlineStr">
        <is>
          <t>#REF!</t>
        </is>
      </c>
      <c r="CO379" s="251">
        <f>'[2]DATA CONSOLIDADA 2018-2025 '!$CM381-'b2'!$CG379</f>
        <v/>
      </c>
      <c r="CP379" s="253" t="n">
        <v>0</v>
      </c>
      <c r="CQ379" s="253" t="n">
        <v>220216.5</v>
      </c>
      <c r="CR379" s="253" t="n">
        <v>0</v>
      </c>
      <c r="CS379" s="253" t="n">
        <v>2292.9</v>
      </c>
      <c r="CT379" s="253" t="n">
        <v>0</v>
      </c>
      <c r="CU379" s="253" t="n">
        <v>0</v>
      </c>
      <c r="CV379" s="247" t="n">
        <v>222509.4</v>
      </c>
      <c r="CW379" s="247" t="n">
        <v>8928.5</v>
      </c>
      <c r="CX379" s="247" t="n">
        <v>48316</v>
      </c>
      <c r="CY379" s="247" t="n">
        <v>263</v>
      </c>
      <c r="CZ379" s="247" t="n">
        <v>0</v>
      </c>
      <c r="DA379" s="247" t="n">
        <v>0</v>
      </c>
      <c r="DB379" s="247" t="n">
        <v>57507.5</v>
      </c>
      <c r="DC379" s="255" t="n">
        <v>1842.002</v>
      </c>
      <c r="DD379" s="255" t="n">
        <v>0</v>
      </c>
      <c r="DE379" s="255" t="n">
        <v>8117.898</v>
      </c>
      <c r="DF379" s="255" t="n">
        <v>0</v>
      </c>
      <c r="DG379" s="255" t="n">
        <v>0</v>
      </c>
      <c r="DH379" s="255" t="n">
        <v>9959.9</v>
      </c>
      <c r="DI379" s="256" t="n">
        <v>20608049721</v>
      </c>
      <c r="DJ379" s="257" t="inlineStr">
        <is>
          <t>ASOCIACION DE AGRICULTORES Y PRODUCTORES UIKANA SAMUNAS</t>
        </is>
      </c>
      <c r="DK379" s="257" t="inlineStr">
        <is>
          <t>01 Asociación</t>
        </is>
      </c>
      <c r="DL379" s="258" t="n"/>
      <c r="DM379" s="258" t="n"/>
      <c r="DN379" s="258" t="n"/>
      <c r="DO379" s="258" t="n"/>
      <c r="DP379" s="258" t="n"/>
      <c r="DQ379" s="258" t="n"/>
      <c r="DR379" s="258" t="n"/>
      <c r="DS379" s="258" t="n"/>
      <c r="DT379" s="258" t="n"/>
      <c r="DU379" s="258" t="n"/>
      <c r="DV379" s="258" t="n"/>
      <c r="DW379" s="258" t="n"/>
      <c r="DX379" s="258" t="n"/>
      <c r="DY379" s="258" t="n"/>
      <c r="DZ379" s="258" t="n"/>
      <c r="EA379" s="258" t="n"/>
      <c r="EB379" s="258" t="n"/>
      <c r="EC379" s="258" t="n"/>
      <c r="ED379" s="258" t="n"/>
      <c r="EE379" s="258" t="n"/>
    </row>
    <row r="380" ht="47.25" customHeight="1">
      <c r="A380" s="240" t="inlineStr">
        <is>
          <t>COOPERATIVA AGRARIA ACHUAR SHAKAIM LTDA</t>
        </is>
      </c>
      <c r="B380" s="240" t="inlineStr">
        <is>
          <t>CACAO</t>
        </is>
      </c>
      <c r="C380" s="240" t="inlineStr">
        <is>
          <t>CACAO</t>
        </is>
      </c>
      <c r="D380" s="240" t="inlineStr">
        <is>
          <t>LORETO</t>
        </is>
      </c>
      <c r="E380" s="240" t="inlineStr">
        <is>
          <t>160701</t>
        </is>
      </c>
      <c r="F380" s="240" t="inlineStr">
        <is>
          <t>LORETO</t>
        </is>
      </c>
      <c r="G380" s="240" t="inlineStr">
        <is>
          <t>DATEM DEL MARAÑON</t>
        </is>
      </c>
      <c r="H380" s="240" t="inlineStr">
        <is>
          <t>BARRANCA</t>
        </is>
      </c>
      <c r="I380" s="241" t="n"/>
      <c r="J380" s="241" t="n"/>
      <c r="K380" s="241" t="n"/>
      <c r="L380" s="241" t="n"/>
      <c r="M380" s="241" t="n"/>
      <c r="N380" s="241" t="n">
        <v>1</v>
      </c>
      <c r="O380" s="241" t="n">
        <v>1</v>
      </c>
      <c r="P380" s="241" t="n"/>
      <c r="Q380" s="241" t="inlineStr">
        <is>
          <t>PAC</t>
        </is>
      </c>
      <c r="R380" s="242">
        <f>IF(I380=1,I$2,"")&amp;IF(J380=1,IF(I380=1,"-","")&amp;J$2,"")&amp;IF(K380=1,IF(OR(J380=1,I380=1),"-","")&amp;K$2,"")&amp;IF(L380=1,IF(OR(K380=1,J380=1,I380=1),"-","")&amp;L$2,"")&amp;IF(M380=1,IF(OR(L380=1,K380=1,J380=1,I380=1),"-","")&amp;M$2,"")&amp;IF(N380=1,IF(OR(M380=1,L380=1,K380=1,J380=1,I380=1),"-","")&amp;N$2,"")&amp;IF(O380=1,IF(OR(N380=1,M380=1,L380=1,K380=1,J380=1,I380=1),"-","")&amp;O$2,"")&amp;IF(P380=1,IF(I380=1," - ",IF(J380=1," - ",IF(K380=1," - ",IF(L380=1," - ",IF(M380=1," - ",IF(N380=1," - ",IF(O380=1," - ","")))))))&amp;P$2,"")</f>
        <v/>
      </c>
      <c r="S380" s="243">
        <f>SUM('b2'!$I380:$P380)</f>
        <v/>
      </c>
      <c r="T380" s="243">
        <f>IF(OR('b2'!$J380=1,'b2'!$K380=1,'b2'!$L380=1,'b2'!$M380=1,'b2'!$N380=1,'b2'!$O380=1,'b2'!$P380=1),"SI","NO")</f>
        <v/>
      </c>
      <c r="U380" s="243">
        <f>IF(OR('b2'!$K380=1,'b2'!$L380=1,'b2'!$M380=1,'b2'!$N380=1,'b2'!$O380=1,'b2'!$P380=1),"SI","NO")</f>
        <v/>
      </c>
      <c r="V380" s="244" t="n">
        <v>0</v>
      </c>
      <c r="W380" s="245" t="n">
        <v>0</v>
      </c>
      <c r="X380" s="245" t="n">
        <v>0</v>
      </c>
      <c r="Y380" s="244" t="n">
        <v>0</v>
      </c>
      <c r="Z380" s="245" t="n">
        <v>0</v>
      </c>
      <c r="AA380" s="245" t="n">
        <v>0</v>
      </c>
      <c r="AB380" s="244" t="n">
        <v>0</v>
      </c>
      <c r="AC380" s="245" t="n">
        <v>0</v>
      </c>
      <c r="AD380" s="245" t="n">
        <v>0</v>
      </c>
      <c r="AE380" s="244" t="n">
        <v>0</v>
      </c>
      <c r="AF380" s="245" t="n">
        <v>0</v>
      </c>
      <c r="AG380" s="245" t="n">
        <v>0</v>
      </c>
      <c r="AH380" s="244" t="n">
        <v>0</v>
      </c>
      <c r="AI380" s="245" t="n">
        <v>42</v>
      </c>
      <c r="AJ380" s="245" t="n">
        <v>3</v>
      </c>
      <c r="AK380" s="244" t="n">
        <v>45</v>
      </c>
      <c r="AL380" s="245" t="n">
        <v>42</v>
      </c>
      <c r="AM380" s="245" t="n">
        <v>3</v>
      </c>
      <c r="AN380" s="244" t="n">
        <v>45</v>
      </c>
      <c r="AO380" s="245" t="n">
        <v>0</v>
      </c>
      <c r="AP380" s="245" t="n">
        <v>0</v>
      </c>
      <c r="AQ380" s="244" t="n">
        <v>0</v>
      </c>
      <c r="AR380" s="244">
        <f>IF('b2'!$AQ380&gt;0,'b2'!$AQ380,IF('b2'!$AN380&gt;0,'b2'!$AN380,IF('b2'!$AK380&gt;0,'b2'!$AK380,IF('b2'!$AH380&gt;0,'b2'!$AH380,IF('b2'!$AE380&gt;0,'b2'!$AE380,IF('b2'!$AB380&gt;0,'b2'!$AB380,IF('b2'!$Y380&gt;0,'b2'!$Y380,IF('b2'!$V380&gt;0,'b2'!$V380," ---"))))))))</f>
        <v/>
      </c>
      <c r="AS380" s="246" t="n">
        <v>0</v>
      </c>
      <c r="AT380" s="246" t="n">
        <v>0</v>
      </c>
      <c r="AU380" s="246" t="n">
        <v>0</v>
      </c>
      <c r="AV380" s="246" t="n">
        <v>0</v>
      </c>
      <c r="AW380" s="246" t="n">
        <v>0</v>
      </c>
      <c r="AX380" s="246" t="n">
        <v>0</v>
      </c>
      <c r="AY380" s="246" t="n">
        <v>10</v>
      </c>
      <c r="AZ380" s="246" t="n">
        <v>5</v>
      </c>
      <c r="BA380" s="246" t="n">
        <v>27</v>
      </c>
      <c r="BB380" s="246" t="n">
        <v>0</v>
      </c>
      <c r="BC380" s="246" t="n">
        <v>0</v>
      </c>
      <c r="BD380" s="246" t="n">
        <v>0</v>
      </c>
      <c r="BE380" s="247" t="n">
        <v>0</v>
      </c>
      <c r="BF380" s="252" t="n">
        <v>0</v>
      </c>
      <c r="BG380" s="252" t="n">
        <v>0</v>
      </c>
      <c r="BH380" s="247" t="n">
        <v>0</v>
      </c>
      <c r="BI380" s="250" t="inlineStr">
        <is>
          <t>#REF!</t>
        </is>
      </c>
      <c r="BJ380" s="251" t="inlineStr">
        <is>
          <t>#REF!</t>
        </is>
      </c>
      <c r="BK380" s="252" t="n">
        <v>0</v>
      </c>
      <c r="BL380" s="252" t="n">
        <v>0</v>
      </c>
      <c r="BM380" s="247" t="n">
        <v>0</v>
      </c>
      <c r="BN380" s="250" t="inlineStr">
        <is>
          <t>#REF!</t>
        </is>
      </c>
      <c r="BO380" s="251" t="inlineStr">
        <is>
          <t>#REF!</t>
        </is>
      </c>
      <c r="BP380" s="248" t="n">
        <v>0</v>
      </c>
      <c r="BQ380" s="248" t="n">
        <v>0</v>
      </c>
      <c r="BR380" s="249" t="n">
        <v>0</v>
      </c>
      <c r="BS380" s="250" t="inlineStr">
        <is>
          <t>#REF!</t>
        </is>
      </c>
      <c r="BT380" s="251">
        <f>'[2]DATA CONSOLIDADA 2018-2025 '!$BR382-'b2'!$BO380</f>
        <v/>
      </c>
      <c r="BU380" s="252" t="n">
        <v>0</v>
      </c>
      <c r="BV380" s="248" t="n">
        <v>0</v>
      </c>
      <c r="BW380" s="249" t="n">
        <v>0</v>
      </c>
      <c r="BX380" s="250" t="inlineStr">
        <is>
          <t>#REF!</t>
        </is>
      </c>
      <c r="BY380" s="251" t="inlineStr">
        <is>
          <t>#REF!</t>
        </is>
      </c>
      <c r="BZ380" s="248" t="n">
        <v>96478</v>
      </c>
      <c r="CA380" s="248" t="n">
        <v>0</v>
      </c>
      <c r="CB380" s="249" t="n">
        <v>96478</v>
      </c>
      <c r="CC380" s="250" t="inlineStr">
        <is>
          <t>#REF!</t>
        </is>
      </c>
      <c r="CD380" s="251">
        <f>'[2]DATA CONSOLIDADA 2018-2025 '!$CB382-'b2'!$BW380</f>
        <v/>
      </c>
      <c r="CE380" s="253" t="n">
        <v>321698.5</v>
      </c>
      <c r="CF380" s="253" t="n">
        <v>0</v>
      </c>
      <c r="CG380" s="254" t="n">
        <v>321698.5</v>
      </c>
      <c r="CH380" s="250" t="inlineStr">
        <is>
          <t>#REF!</t>
        </is>
      </c>
      <c r="CI380" s="251">
        <f>'[2]DATA CONSOLIDADA 2018-2025 '!$CG382-'b2'!$CB380</f>
        <v/>
      </c>
      <c r="CJ380" s="247" t="inlineStr">
        <is>
          <t>#REF!</t>
        </is>
      </c>
      <c r="CK380" s="247" t="n">
        <v>0</v>
      </c>
      <c r="CL380" s="247" t="n">
        <v>0</v>
      </c>
      <c r="CM380" s="247" t="n">
        <v>0</v>
      </c>
      <c r="CN380" s="247" t="inlineStr">
        <is>
          <t>#REF!</t>
        </is>
      </c>
      <c r="CO380" s="251">
        <f>'[2]DATA CONSOLIDADA 2018-2025 '!$CM382-'b2'!$CG380</f>
        <v/>
      </c>
      <c r="CP380" s="253" t="n">
        <v>0</v>
      </c>
      <c r="CQ380" s="253" t="n">
        <v>12838</v>
      </c>
      <c r="CR380" s="253" t="n">
        <v>0</v>
      </c>
      <c r="CS380" s="253" t="n">
        <v>83640</v>
      </c>
      <c r="CT380" s="253" t="n">
        <v>0</v>
      </c>
      <c r="CU380" s="253" t="n">
        <v>0</v>
      </c>
      <c r="CV380" s="247" t="n">
        <v>96478</v>
      </c>
      <c r="CW380" s="247" t="n">
        <v>0</v>
      </c>
      <c r="CX380" s="247" t="n">
        <v>109228.5</v>
      </c>
      <c r="CY380" s="247" t="n">
        <v>212470</v>
      </c>
      <c r="CZ380" s="247" t="n">
        <v>0</v>
      </c>
      <c r="DA380" s="247" t="n">
        <v>0</v>
      </c>
      <c r="DB380" s="247" t="n">
        <v>321698.5</v>
      </c>
      <c r="DC380" s="255" t="n">
        <v>0</v>
      </c>
      <c r="DD380" s="255" t="n">
        <v>0</v>
      </c>
      <c r="DE380" s="255" t="n">
        <v>0</v>
      </c>
      <c r="DF380" s="255" t="n">
        <v>0</v>
      </c>
      <c r="DG380" s="255" t="n">
        <v>0</v>
      </c>
      <c r="DH380" s="255" t="n">
        <v>0</v>
      </c>
      <c r="DI380" s="256" t="n">
        <v>20542311569</v>
      </c>
      <c r="DJ380" s="257" t="inlineStr">
        <is>
          <t>COOPERATIVA AGRARIA ACHUAR SHAKAIM LTDA</t>
        </is>
      </c>
      <c r="DK380" s="257" t="inlineStr">
        <is>
          <t>02 Cooperativa</t>
        </is>
      </c>
      <c r="DL380" s="258" t="n"/>
      <c r="DM380" s="258" t="n"/>
      <c r="DN380" s="258" t="n"/>
      <c r="DO380" s="258" t="n"/>
      <c r="DP380" s="258" t="n"/>
      <c r="DQ380" s="258" t="n"/>
      <c r="DR380" s="258" t="n"/>
      <c r="DS380" s="258" t="n"/>
      <c r="DT380" s="258" t="n"/>
      <c r="DU380" s="258" t="n"/>
      <c r="DV380" s="258" t="n"/>
      <c r="DW380" s="258" t="n"/>
      <c r="DX380" s="258" t="n"/>
      <c r="DY380" s="258" t="n"/>
      <c r="DZ380" s="258" t="n"/>
      <c r="EA380" s="258" t="n"/>
      <c r="EB380" s="258" t="n"/>
      <c r="EC380" s="258" t="n"/>
      <c r="ED380" s="258" t="n"/>
      <c r="EE380" s="258" t="n"/>
    </row>
    <row r="381" hidden="1" ht="47.25" customHeight="1">
      <c r="A381" s="240" t="inlineStr">
        <is>
          <t>ASOCIACIÓN DE PRODUCTORES Y MANEJO DE AGUAJE ASPROMAG</t>
        </is>
      </c>
      <c r="B381" s="240" t="inlineStr">
        <is>
          <t>AGUAJE</t>
        </is>
      </c>
      <c r="C381" s="240" t="inlineStr">
        <is>
          <t>AGUAJE</t>
        </is>
      </c>
      <c r="D381" s="240" t="inlineStr">
        <is>
          <t>LORETO</t>
        </is>
      </c>
      <c r="E381" s="240" t="inlineStr">
        <is>
          <t>160705</t>
        </is>
      </c>
      <c r="F381" s="240" t="inlineStr">
        <is>
          <t>LORETO</t>
        </is>
      </c>
      <c r="G381" s="240" t="inlineStr">
        <is>
          <t>DATEM DEL MARAÑON</t>
        </is>
      </c>
      <c r="H381" s="240" t="inlineStr">
        <is>
          <t>PASTAZA</t>
        </is>
      </c>
      <c r="I381" s="241" t="n"/>
      <c r="J381" s="241" t="n"/>
      <c r="K381" s="241" t="n"/>
      <c r="L381" s="241" t="n"/>
      <c r="M381" s="241" t="n"/>
      <c r="N381" s="241" t="n">
        <v>1</v>
      </c>
      <c r="O381" s="241" t="n">
        <v>1</v>
      </c>
      <c r="P381" s="241" t="n">
        <v>1</v>
      </c>
      <c r="Q381" s="241" t="inlineStr">
        <is>
          <t>PAC</t>
        </is>
      </c>
      <c r="R381" s="242">
        <f>IF(I381=1,I$2,"")&amp;IF(J381=1,IF(I381=1,"-","")&amp;J$2,"")&amp;IF(K381=1,IF(OR(J381=1,I381=1),"-","")&amp;K$2,"")&amp;IF(L381=1,IF(OR(K381=1,J381=1,I381=1),"-","")&amp;L$2,"")&amp;IF(M381=1,IF(OR(L381=1,K381=1,J381=1,I381=1),"-","")&amp;M$2,"")&amp;IF(N381=1,IF(OR(M381=1,L381=1,K381=1,J381=1,I381=1),"-","")&amp;N$2,"")&amp;IF(O381=1,IF(OR(N381=1,M381=1,L381=1,K381=1,J381=1,I381=1),"-","")&amp;O$2,"")&amp;IF(P381=1,IF(I381=1," - ",IF(J381=1," - ",IF(K381=1," - ",IF(L381=1," - ",IF(M381=1," - ",IF(N381=1," - ",IF(O381=1," - ","")))))))&amp;P$2,"")</f>
        <v/>
      </c>
      <c r="S381" s="243">
        <f>SUM('b2'!$I381:$P381)</f>
        <v/>
      </c>
      <c r="T381" s="243">
        <f>IF(OR('b2'!$J381=1,'b2'!$K381=1,'b2'!$L381=1,'b2'!$M381=1,'b2'!$N381=1,'b2'!$O381=1,'b2'!$P381=1),"SI","NO")</f>
        <v/>
      </c>
      <c r="U381" s="243">
        <f>IF(OR('b2'!$K381=1,'b2'!$L381=1,'b2'!$M381=1,'b2'!$N381=1,'b2'!$O381=1,'b2'!$P381=1),"SI","NO")</f>
        <v/>
      </c>
      <c r="V381" s="244" t="n">
        <v>0</v>
      </c>
      <c r="W381" s="245" t="n">
        <v>0</v>
      </c>
      <c r="X381" s="245" t="n">
        <v>0</v>
      </c>
      <c r="Y381" s="244" t="n">
        <v>0</v>
      </c>
      <c r="Z381" s="245" t="n">
        <v>0</v>
      </c>
      <c r="AA381" s="245" t="n">
        <v>0</v>
      </c>
      <c r="AB381" s="244" t="n">
        <v>0</v>
      </c>
      <c r="AC381" s="245" t="n">
        <v>0</v>
      </c>
      <c r="AD381" s="245" t="n">
        <v>0</v>
      </c>
      <c r="AE381" s="244" t="n">
        <v>0</v>
      </c>
      <c r="AF381" s="245" t="n">
        <v>0</v>
      </c>
      <c r="AG381" s="245" t="n">
        <v>0</v>
      </c>
      <c r="AH381" s="244" t="n">
        <v>0</v>
      </c>
      <c r="AI381" s="245" t="n">
        <v>11</v>
      </c>
      <c r="AJ381" s="245" t="n">
        <v>8</v>
      </c>
      <c r="AK381" s="244" t="n">
        <v>19</v>
      </c>
      <c r="AL381" s="245" t="n">
        <v>11</v>
      </c>
      <c r="AM381" s="245" t="n">
        <v>8</v>
      </c>
      <c r="AN381" s="244" t="n">
        <v>19</v>
      </c>
      <c r="AO381" s="245" t="n">
        <v>11</v>
      </c>
      <c r="AP381" s="245" t="n">
        <v>8</v>
      </c>
      <c r="AQ381" s="244" t="n">
        <v>19</v>
      </c>
      <c r="AR381" s="244">
        <f>IF('b2'!$AQ381&gt;0,'b2'!$AQ381,IF('b2'!$AN381&gt;0,'b2'!$AN381,IF('b2'!$AK381&gt;0,'b2'!$AK381,IF('b2'!$AH381&gt;0,'b2'!$AH381,IF('b2'!$AE381&gt;0,'b2'!$AE381,IF('b2'!$AB381&gt;0,'b2'!$AB381,IF('b2'!$Y381&gt;0,'b2'!$Y381,IF('b2'!$V381&gt;0,'b2'!$V381," ---"))))))))</f>
        <v/>
      </c>
      <c r="AS381" s="246" t="n">
        <v>0</v>
      </c>
      <c r="AT381" s="246" t="n">
        <v>0</v>
      </c>
      <c r="AU381" s="246" t="n">
        <v>0</v>
      </c>
      <c r="AV381" s="246" t="n">
        <v>0</v>
      </c>
      <c r="AW381" s="246" t="n">
        <v>0</v>
      </c>
      <c r="AX381" s="246" t="n">
        <v>0</v>
      </c>
      <c r="AY381" s="246" t="n">
        <v>16</v>
      </c>
      <c r="AZ381" s="246" t="n">
        <v>5</v>
      </c>
      <c r="BA381" s="246" t="n">
        <v>27</v>
      </c>
      <c r="BB381" s="246" t="n">
        <v>2</v>
      </c>
      <c r="BC381" s="246" t="n">
        <v>6</v>
      </c>
      <c r="BD381" s="246" t="n">
        <v>0</v>
      </c>
      <c r="BE381" s="247" t="n">
        <v>0</v>
      </c>
      <c r="BF381" s="252" t="n">
        <v>0</v>
      </c>
      <c r="BG381" s="252" t="n">
        <v>0</v>
      </c>
      <c r="BH381" s="247" t="n">
        <v>0</v>
      </c>
      <c r="BI381" s="250" t="inlineStr">
        <is>
          <t>#REF!</t>
        </is>
      </c>
      <c r="BJ381" s="251" t="inlineStr">
        <is>
          <t>#REF!</t>
        </is>
      </c>
      <c r="BK381" s="252" t="n">
        <v>0</v>
      </c>
      <c r="BL381" s="252" t="n">
        <v>0</v>
      </c>
      <c r="BM381" s="247" t="n">
        <v>0</v>
      </c>
      <c r="BN381" s="250" t="inlineStr">
        <is>
          <t>#REF!</t>
        </is>
      </c>
      <c r="BO381" s="251" t="inlineStr">
        <is>
          <t>#REF!</t>
        </is>
      </c>
      <c r="BP381" s="248" t="n">
        <v>0</v>
      </c>
      <c r="BQ381" s="248" t="n">
        <v>0</v>
      </c>
      <c r="BR381" s="249" t="n">
        <v>0</v>
      </c>
      <c r="BS381" s="250" t="inlineStr">
        <is>
          <t>#REF!</t>
        </is>
      </c>
      <c r="BT381" s="251">
        <f>'[2]DATA CONSOLIDADA 2018-2025 '!$BR383-'b2'!$BO381</f>
        <v/>
      </c>
      <c r="BU381" s="252" t="n">
        <v>0</v>
      </c>
      <c r="BV381" s="248" t="n">
        <v>0</v>
      </c>
      <c r="BW381" s="249" t="n">
        <v>0</v>
      </c>
      <c r="BX381" s="250" t="inlineStr">
        <is>
          <t>#REF!</t>
        </is>
      </c>
      <c r="BY381" s="251" t="inlineStr">
        <is>
          <t>#REF!</t>
        </is>
      </c>
      <c r="BZ381" s="248" t="n">
        <v>19786.54</v>
      </c>
      <c r="CA381" s="248" t="n">
        <v>0</v>
      </c>
      <c r="CB381" s="249" t="n">
        <v>19786.54</v>
      </c>
      <c r="CC381" s="250" t="inlineStr">
        <is>
          <t>#REF!</t>
        </is>
      </c>
      <c r="CD381" s="251">
        <f>'[2]DATA CONSOLIDADA 2018-2025 '!$CB383-'b2'!$BW381</f>
        <v/>
      </c>
      <c r="CE381" s="253" t="n">
        <v>880</v>
      </c>
      <c r="CF381" s="253" t="n">
        <v>0</v>
      </c>
      <c r="CG381" s="254" t="n">
        <v>880</v>
      </c>
      <c r="CH381" s="250" t="inlineStr">
        <is>
          <t>#REF!</t>
        </is>
      </c>
      <c r="CI381" s="251">
        <f>'[2]DATA CONSOLIDADA 2018-2025 '!$CG383-'b2'!$CB381</f>
        <v/>
      </c>
      <c r="CJ381" s="247" t="inlineStr">
        <is>
          <t>#REF!</t>
        </is>
      </c>
      <c r="CK381" s="247" t="n">
        <v>2753.5</v>
      </c>
      <c r="CL381" s="247" t="n">
        <v>0</v>
      </c>
      <c r="CM381" s="247" t="n">
        <v>2753.5</v>
      </c>
      <c r="CN381" s="247" t="inlineStr">
        <is>
          <t>#REF!</t>
        </is>
      </c>
      <c r="CO381" s="251">
        <f>'[2]DATA CONSOLIDADA 2018-2025 '!$CM383-'b2'!$CG381</f>
        <v/>
      </c>
      <c r="CP381" s="253" t="n">
        <v>432</v>
      </c>
      <c r="CQ381" s="253" t="n">
        <v>14567.28686</v>
      </c>
      <c r="CR381" s="253" t="n">
        <v>0</v>
      </c>
      <c r="CS381" s="253" t="n">
        <v>4787.25</v>
      </c>
      <c r="CT381" s="253" t="n">
        <v>0</v>
      </c>
      <c r="CU381" s="253" t="n">
        <v>0</v>
      </c>
      <c r="CV381" s="247" t="n">
        <v>19786.53686</v>
      </c>
      <c r="CW381" s="247" t="n">
        <v>0</v>
      </c>
      <c r="CX381" s="247" t="n">
        <v>0</v>
      </c>
      <c r="CY381" s="247" t="n">
        <v>880</v>
      </c>
      <c r="CZ381" s="247" t="n">
        <v>0</v>
      </c>
      <c r="DA381" s="247" t="n">
        <v>0</v>
      </c>
      <c r="DB381" s="247" t="n">
        <v>880</v>
      </c>
      <c r="DC381" s="255" t="n">
        <v>0</v>
      </c>
      <c r="DD381" s="255" t="n">
        <v>1110</v>
      </c>
      <c r="DE381" s="255" t="n">
        <v>1643.5</v>
      </c>
      <c r="DF381" s="255" t="n">
        <v>0</v>
      </c>
      <c r="DG381" s="255" t="n">
        <v>0</v>
      </c>
      <c r="DH381" s="255" t="n">
        <v>2753.5</v>
      </c>
      <c r="DI381" s="256" t="n">
        <v>20528396535</v>
      </c>
      <c r="DJ381" s="257" t="inlineStr">
        <is>
          <t>ASOCIACION DE PRODUCTORES Y MANEJO DE AGUAJE</t>
        </is>
      </c>
      <c r="DK381" s="257" t="inlineStr">
        <is>
          <t>01 Asociación</t>
        </is>
      </c>
      <c r="DL381" s="258" t="n"/>
      <c r="DM381" s="258" t="n"/>
      <c r="DN381" s="258" t="n"/>
      <c r="DO381" s="258" t="n"/>
      <c r="DP381" s="258" t="n"/>
      <c r="DQ381" s="258" t="n"/>
      <c r="DR381" s="258" t="n"/>
      <c r="DS381" s="258" t="n"/>
      <c r="DT381" s="258" t="n"/>
      <c r="DU381" s="258" t="n"/>
      <c r="DV381" s="258" t="n"/>
      <c r="DW381" s="258" t="n"/>
      <c r="DX381" s="258" t="n"/>
      <c r="DY381" s="258" t="n"/>
      <c r="DZ381" s="258" t="n"/>
      <c r="EA381" s="258" t="n"/>
      <c r="EB381" s="258" t="n"/>
      <c r="EC381" s="258" t="n"/>
      <c r="ED381" s="258" t="n"/>
      <c r="EE381" s="258" t="n"/>
    </row>
    <row r="382" hidden="1" ht="47.25" customHeight="1">
      <c r="A382" s="240" t="inlineStr">
        <is>
          <t>COMUNIDAD NATIVA HUITOTOS DE FORTALEZA</t>
        </is>
      </c>
      <c r="B382" s="240" t="inlineStr">
        <is>
          <t>YUCA</t>
        </is>
      </c>
      <c r="C382" s="240" t="inlineStr">
        <is>
          <t>YUCA</t>
        </is>
      </c>
      <c r="D382" s="240" t="inlineStr">
        <is>
          <t>LORETO</t>
        </is>
      </c>
      <c r="E382" s="240" t="inlineStr">
        <is>
          <t>160107</t>
        </is>
      </c>
      <c r="F382" s="240" t="inlineStr">
        <is>
          <t>LORETO</t>
        </is>
      </c>
      <c r="G382" s="240" t="inlineStr">
        <is>
          <t>MAYNAS</t>
        </is>
      </c>
      <c r="H382" s="240" t="inlineStr">
        <is>
          <t>NAPO</t>
        </is>
      </c>
      <c r="I382" s="241" t="n"/>
      <c r="J382" s="241" t="n"/>
      <c r="K382" s="241" t="n"/>
      <c r="L382" s="241" t="n"/>
      <c r="M382" s="241" t="n"/>
      <c r="N382" s="241" t="n">
        <v>1</v>
      </c>
      <c r="O382" s="241" t="n">
        <v>1</v>
      </c>
      <c r="P382" s="241" t="n">
        <v>1</v>
      </c>
      <c r="Q382" s="241" t="inlineStr">
        <is>
          <t>PAC</t>
        </is>
      </c>
      <c r="R382" s="242">
        <f>IF(I382=1,I$2,"")&amp;IF(J382=1,IF(I382=1,"-","")&amp;J$2,"")&amp;IF(K382=1,IF(OR(J382=1,I382=1),"-","")&amp;K$2,"")&amp;IF(L382=1,IF(OR(K382=1,J382=1,I382=1),"-","")&amp;L$2,"")&amp;IF(M382=1,IF(OR(L382=1,K382=1,J382=1,I382=1),"-","")&amp;M$2,"")&amp;IF(N382=1,IF(OR(M382=1,L382=1,K382=1,J382=1,I382=1),"-","")&amp;N$2,"")&amp;IF(O382=1,IF(OR(N382=1,M382=1,L382=1,K382=1,J382=1,I382=1),"-","")&amp;O$2,"")&amp;IF(P382=1,IF(I382=1," - ",IF(J382=1," - ",IF(K382=1," - ",IF(L382=1," - ",IF(M382=1," - ",IF(N382=1," - ",IF(O382=1," - ","")))))))&amp;P$2,"")</f>
        <v/>
      </c>
      <c r="S382" s="243">
        <f>SUM('b2'!$I382:$P382)</f>
        <v/>
      </c>
      <c r="T382" s="243">
        <f>IF(OR('b2'!$J382=1,'b2'!$K382=1,'b2'!$L382=1,'b2'!$M382=1,'b2'!$N382=1,'b2'!$O382=1,'b2'!$P382=1),"SI","NO")</f>
        <v/>
      </c>
      <c r="U382" s="243">
        <f>IF(OR('b2'!$K382=1,'b2'!$L382=1,'b2'!$M382=1,'b2'!$N382=1,'b2'!$O382=1,'b2'!$P382=1),"SI","NO")</f>
        <v/>
      </c>
      <c r="V382" s="244" t="n">
        <v>0</v>
      </c>
      <c r="W382" s="245" t="n">
        <v>0</v>
      </c>
      <c r="X382" s="245" t="n">
        <v>0</v>
      </c>
      <c r="Y382" s="244" t="n">
        <v>0</v>
      </c>
      <c r="Z382" s="245" t="n">
        <v>0</v>
      </c>
      <c r="AA382" s="245" t="n">
        <v>0</v>
      </c>
      <c r="AB382" s="244" t="n">
        <v>0</v>
      </c>
      <c r="AC382" s="245" t="n">
        <v>0</v>
      </c>
      <c r="AD382" s="245" t="n">
        <v>0</v>
      </c>
      <c r="AE382" s="244" t="n">
        <v>0</v>
      </c>
      <c r="AF382" s="245" t="n">
        <v>0</v>
      </c>
      <c r="AG382" s="245" t="n">
        <v>0</v>
      </c>
      <c r="AH382" s="244" t="n">
        <v>0</v>
      </c>
      <c r="AI382" s="245" t="n">
        <v>0</v>
      </c>
      <c r="AJ382" s="245" t="n">
        <v>35</v>
      </c>
      <c r="AK382" s="244" t="n">
        <v>35</v>
      </c>
      <c r="AL382" s="245" t="n">
        <v>0</v>
      </c>
      <c r="AM382" s="245" t="n">
        <v>35</v>
      </c>
      <c r="AN382" s="244" t="n">
        <v>35</v>
      </c>
      <c r="AO382" s="245" t="n">
        <v>0</v>
      </c>
      <c r="AP382" s="245" t="n">
        <v>35</v>
      </c>
      <c r="AQ382" s="244" t="n">
        <v>35</v>
      </c>
      <c r="AR382" s="244">
        <f>IF('b2'!$AQ382&gt;0,'b2'!$AQ382,IF('b2'!$AN382&gt;0,'b2'!$AN382,IF('b2'!$AK382&gt;0,'b2'!$AK382,IF('b2'!$AH382&gt;0,'b2'!$AH382,IF('b2'!$AE382&gt;0,'b2'!$AE382,IF('b2'!$AB382&gt;0,'b2'!$AB382,IF('b2'!$Y382&gt;0,'b2'!$Y382,IF('b2'!$V382&gt;0,'b2'!$V382," ---"))))))))</f>
        <v/>
      </c>
      <c r="AS382" s="246" t="n">
        <v>0</v>
      </c>
      <c r="AT382" s="246" t="n">
        <v>0</v>
      </c>
      <c r="AU382" s="246" t="n">
        <v>0</v>
      </c>
      <c r="AV382" s="246" t="n">
        <v>0</v>
      </c>
      <c r="AW382" s="246" t="n">
        <v>0</v>
      </c>
      <c r="AX382" s="246" t="n">
        <v>0</v>
      </c>
      <c r="AY382" s="246" t="n">
        <v>18</v>
      </c>
      <c r="AZ382" s="246" t="n">
        <v>4</v>
      </c>
      <c r="BA382" s="246" t="n">
        <v>26</v>
      </c>
      <c r="BB382" s="246" t="n">
        <v>2</v>
      </c>
      <c r="BC382" s="246" t="n">
        <v>16</v>
      </c>
      <c r="BD382" s="246" t="n">
        <v>0</v>
      </c>
      <c r="BE382" s="247" t="n">
        <v>0</v>
      </c>
      <c r="BF382" s="252" t="n">
        <v>0</v>
      </c>
      <c r="BG382" s="252" t="n">
        <v>0</v>
      </c>
      <c r="BH382" s="247" t="n">
        <v>0</v>
      </c>
      <c r="BI382" s="250" t="inlineStr">
        <is>
          <t>#REF!</t>
        </is>
      </c>
      <c r="BJ382" s="251" t="inlineStr">
        <is>
          <t>#REF!</t>
        </is>
      </c>
      <c r="BK382" s="252" t="n">
        <v>0</v>
      </c>
      <c r="BL382" s="252" t="n">
        <v>0</v>
      </c>
      <c r="BM382" s="247" t="n">
        <v>0</v>
      </c>
      <c r="BN382" s="250" t="inlineStr">
        <is>
          <t>#REF!</t>
        </is>
      </c>
      <c r="BO382" s="251" t="inlineStr">
        <is>
          <t>#REF!</t>
        </is>
      </c>
      <c r="BP382" s="248" t="n">
        <v>0</v>
      </c>
      <c r="BQ382" s="248" t="n">
        <v>0</v>
      </c>
      <c r="BR382" s="249" t="n">
        <v>0</v>
      </c>
      <c r="BS382" s="250" t="inlineStr">
        <is>
          <t>#REF!</t>
        </is>
      </c>
      <c r="BT382" s="251">
        <f>'[2]DATA CONSOLIDADA 2018-2025 '!$BR384-'b2'!$BO382</f>
        <v/>
      </c>
      <c r="BU382" s="252" t="n">
        <v>0</v>
      </c>
      <c r="BV382" s="248" t="n">
        <v>0</v>
      </c>
      <c r="BW382" s="249" t="n">
        <v>0</v>
      </c>
      <c r="BX382" s="250" t="inlineStr">
        <is>
          <t>#REF!</t>
        </is>
      </c>
      <c r="BY382" s="251" t="inlineStr">
        <is>
          <t>#REF!</t>
        </is>
      </c>
      <c r="BZ382" s="248" t="n">
        <v>94605</v>
      </c>
      <c r="CA382" s="248" t="n">
        <v>0</v>
      </c>
      <c r="CB382" s="249" t="n">
        <v>94605</v>
      </c>
      <c r="CC382" s="250" t="inlineStr">
        <is>
          <t>#REF!</t>
        </is>
      </c>
      <c r="CD382" s="251">
        <f>'[2]DATA CONSOLIDADA 2018-2025 '!$CB384-'b2'!$BW382</f>
        <v/>
      </c>
      <c r="CE382" s="253" t="n">
        <v>10532</v>
      </c>
      <c r="CF382" s="253" t="n">
        <v>0</v>
      </c>
      <c r="CG382" s="254" t="n">
        <v>10532</v>
      </c>
      <c r="CH382" s="250" t="inlineStr">
        <is>
          <t>#REF!</t>
        </is>
      </c>
      <c r="CI382" s="251">
        <f>'[2]DATA CONSOLIDADA 2018-2025 '!$CG384-'b2'!$CB382</f>
        <v/>
      </c>
      <c r="CJ382" s="247" t="inlineStr">
        <is>
          <t>#REF!</t>
        </is>
      </c>
      <c r="CK382" s="247" t="n">
        <v>7983</v>
      </c>
      <c r="CL382" s="247" t="n">
        <v>0</v>
      </c>
      <c r="CM382" s="247" t="n">
        <v>7983</v>
      </c>
      <c r="CN382" s="247" t="inlineStr">
        <is>
          <t>#REF!</t>
        </is>
      </c>
      <c r="CO382" s="251">
        <f>'[2]DATA CONSOLIDADA 2018-2025 '!$CM384-'b2'!$CG382</f>
        <v/>
      </c>
      <c r="CP382" s="253" t="n">
        <v>0</v>
      </c>
      <c r="CQ382" s="253" t="n">
        <v>94605</v>
      </c>
      <c r="CR382" s="253" t="n">
        <v>0</v>
      </c>
      <c r="CS382" s="253" t="n">
        <v>0</v>
      </c>
      <c r="CT382" s="253" t="n">
        <v>0</v>
      </c>
      <c r="CU382" s="253" t="n">
        <v>0</v>
      </c>
      <c r="CV382" s="247" t="n">
        <v>94605</v>
      </c>
      <c r="CW382" s="247" t="n">
        <v>0</v>
      </c>
      <c r="CX382" s="247" t="n">
        <v>10532</v>
      </c>
      <c r="CY382" s="247" t="n">
        <v>0</v>
      </c>
      <c r="CZ382" s="247" t="n">
        <v>0</v>
      </c>
      <c r="DA382" s="247" t="n">
        <v>0</v>
      </c>
      <c r="DB382" s="247" t="n">
        <v>10532</v>
      </c>
      <c r="DC382" s="255" t="n">
        <v>0</v>
      </c>
      <c r="DD382" s="255" t="n">
        <v>0</v>
      </c>
      <c r="DE382" s="255" t="n">
        <v>7983</v>
      </c>
      <c r="DF382" s="255" t="n">
        <v>0</v>
      </c>
      <c r="DG382" s="255" t="n">
        <v>0</v>
      </c>
      <c r="DH382" s="255" t="n">
        <v>7983</v>
      </c>
      <c r="DI382" s="256" t="n">
        <v>20609941406</v>
      </c>
      <c r="DJ382" s="257" t="inlineStr">
        <is>
          <t>COMUNIDAD NATIVA DE HUITOTOS DE FORTALEZA</t>
        </is>
      </c>
      <c r="DK382" s="257" t="inlineStr">
        <is>
          <t>05 Comunidades Campesinas</t>
        </is>
      </c>
      <c r="DL382" s="258" t="n"/>
      <c r="DM382" s="258" t="n"/>
      <c r="DN382" s="258" t="n"/>
      <c r="DO382" s="258" t="n"/>
      <c r="DP382" s="258" t="n"/>
      <c r="DQ382" s="258" t="n"/>
      <c r="DR382" s="258" t="n"/>
      <c r="DS382" s="258" t="n"/>
      <c r="DT382" s="258" t="n"/>
      <c r="DU382" s="258" t="n"/>
      <c r="DV382" s="258" t="n"/>
      <c r="DW382" s="258" t="n"/>
      <c r="DX382" s="258" t="n"/>
      <c r="DY382" s="258" t="n"/>
      <c r="DZ382" s="258" t="n"/>
      <c r="EA382" s="258" t="n"/>
      <c r="EB382" s="258" t="n"/>
      <c r="EC382" s="258" t="n"/>
      <c r="ED382" s="258" t="n"/>
      <c r="EE382" s="258" t="n"/>
    </row>
    <row r="383" hidden="1" ht="47.25" customHeight="1">
      <c r="A383" s="266" t="inlineStr">
        <is>
          <t>ASOCIACION DE PEQUEÑOS PRODUCTORES AGROPECUARIOS ULLMA</t>
        </is>
      </c>
      <c r="B383" s="266" t="inlineStr">
        <is>
          <t>CAFÉ</t>
        </is>
      </c>
      <c r="C383" s="266" t="inlineStr">
        <is>
          <t>CAFÉ</t>
        </is>
      </c>
      <c r="D383" s="266" t="inlineStr">
        <is>
          <t>PIURA</t>
        </is>
      </c>
      <c r="E383" s="266" t="inlineStr">
        <is>
          <t>200301</t>
        </is>
      </c>
      <c r="F383" s="266" t="inlineStr">
        <is>
          <t>PIURA</t>
        </is>
      </c>
      <c r="G383" s="266" t="inlineStr">
        <is>
          <t>HUANCABAMBA</t>
        </is>
      </c>
      <c r="H383" s="240" t="inlineStr">
        <is>
          <t>HUANCABAMBA</t>
        </is>
      </c>
      <c r="I383" s="241" t="n"/>
      <c r="J383" s="241" t="n"/>
      <c r="K383" s="241" t="n"/>
      <c r="L383" s="241" t="n"/>
      <c r="M383" s="241" t="n"/>
      <c r="N383" s="241" t="n">
        <v>1</v>
      </c>
      <c r="O383" s="241" t="n">
        <v>1</v>
      </c>
      <c r="P383" s="241" t="n">
        <v>1</v>
      </c>
      <c r="Q383" s="241" t="inlineStr">
        <is>
          <t>PAC</t>
        </is>
      </c>
      <c r="R383" s="242">
        <f>IF(I383=1,I$2,"")&amp;IF(J383=1,IF(I383=1,"-","")&amp;J$2,"")&amp;IF(K383=1,IF(OR(J383=1,I383=1),"-","")&amp;K$2,"")&amp;IF(L383=1,IF(OR(K383=1,J383=1,I383=1),"-","")&amp;L$2,"")&amp;IF(M383=1,IF(OR(L383=1,K383=1,J383=1,I383=1),"-","")&amp;M$2,"")&amp;IF(N383=1,IF(OR(M383=1,L383=1,K383=1,J383=1,I383=1),"-","")&amp;N$2,"")&amp;IF(O383=1,IF(OR(N383=1,M383=1,L383=1,K383=1,J383=1,I383=1),"-","")&amp;O$2,"")&amp;IF(P383=1,IF(I383=1," - ",IF(J383=1," - ",IF(K383=1," - ",IF(L383=1," - ",IF(M383=1," - ",IF(N383=1," - ",IF(O383=1," - ","")))))))&amp;P$2,"")</f>
        <v/>
      </c>
      <c r="S383" s="243">
        <f>SUM('b2'!$I383:$P383)</f>
        <v/>
      </c>
      <c r="T383" s="243">
        <f>IF(OR('b2'!$J383=1,'b2'!$K383=1,'b2'!$L383=1,'b2'!$M383=1,'b2'!$N383=1,'b2'!$O383=1,'b2'!$P383=1),"SI","NO")</f>
        <v/>
      </c>
      <c r="U383" s="243">
        <f>IF(OR('b2'!$K383=1,'b2'!$L383=1,'b2'!$M383=1,'b2'!$N383=1,'b2'!$O383=1,'b2'!$P383=1),"SI","NO")</f>
        <v/>
      </c>
      <c r="V383" s="244" t="n">
        <v>0</v>
      </c>
      <c r="W383" s="245" t="n">
        <v>0</v>
      </c>
      <c r="X383" s="245" t="n">
        <v>0</v>
      </c>
      <c r="Y383" s="244" t="n">
        <v>0</v>
      </c>
      <c r="Z383" s="245" t="n">
        <v>0</v>
      </c>
      <c r="AA383" s="245" t="n">
        <v>0</v>
      </c>
      <c r="AB383" s="244" t="n">
        <v>0</v>
      </c>
      <c r="AC383" s="245" t="n">
        <v>0</v>
      </c>
      <c r="AD383" s="245" t="n">
        <v>0</v>
      </c>
      <c r="AE383" s="244" t="n">
        <v>0</v>
      </c>
      <c r="AF383" s="245" t="n">
        <v>0</v>
      </c>
      <c r="AG383" s="245" t="n">
        <v>0</v>
      </c>
      <c r="AH383" s="244" t="n">
        <v>0</v>
      </c>
      <c r="AI383" s="245" t="n">
        <v>50</v>
      </c>
      <c r="AJ383" s="245" t="n">
        <v>25</v>
      </c>
      <c r="AK383" s="244" t="n">
        <v>75</v>
      </c>
      <c r="AL383" s="245" t="n">
        <v>50</v>
      </c>
      <c r="AM383" s="245" t="n">
        <v>25</v>
      </c>
      <c r="AN383" s="244" t="n">
        <v>75</v>
      </c>
      <c r="AO383" s="245" t="n">
        <v>0</v>
      </c>
      <c r="AP383" s="245" t="n">
        <v>0</v>
      </c>
      <c r="AQ383" s="244" t="n">
        <v>0</v>
      </c>
      <c r="AR383" s="244">
        <f>IF('b2'!$AQ383&gt;0,'b2'!$AQ383,IF('b2'!$AN383&gt;0,'b2'!$AN383,IF('b2'!$AK383&gt;0,'b2'!$AK383,IF('b2'!$AH383&gt;0,'b2'!$AH383,IF('b2'!$AE383&gt;0,'b2'!$AE383,IF('b2'!$AB383&gt;0,'b2'!$AB383,IF('b2'!$Y383&gt;0,'b2'!$Y383,IF('b2'!$V383&gt;0,'b2'!$V383," ---"))))))))</f>
        <v/>
      </c>
      <c r="AS383" s="246" t="n">
        <v>0</v>
      </c>
      <c r="AT383" s="246" t="n">
        <v>0</v>
      </c>
      <c r="AU383" s="246" t="n">
        <v>0</v>
      </c>
      <c r="AV383" s="246" t="n">
        <v>0</v>
      </c>
      <c r="AW383" s="246" t="n">
        <v>0</v>
      </c>
      <c r="AX383" s="246" t="n">
        <v>0</v>
      </c>
      <c r="AY383" s="246" t="n">
        <v>35</v>
      </c>
      <c r="AZ383" s="246" t="n">
        <v>4</v>
      </c>
      <c r="BA383" s="246" t="n">
        <v>47</v>
      </c>
      <c r="BB383" s="246" t="n">
        <v>4</v>
      </c>
      <c r="BC383" s="246" t="n">
        <v>0</v>
      </c>
      <c r="BD383" s="246" t="n">
        <v>0</v>
      </c>
      <c r="BE383" s="247" t="n">
        <v>0</v>
      </c>
      <c r="BF383" s="252" t="n">
        <v>0</v>
      </c>
      <c r="BG383" s="252" t="n">
        <v>0</v>
      </c>
      <c r="BH383" s="247" t="n">
        <v>0</v>
      </c>
      <c r="BI383" s="250" t="inlineStr">
        <is>
          <t>#REF!</t>
        </is>
      </c>
      <c r="BJ383" s="251" t="inlineStr">
        <is>
          <t>#REF!</t>
        </is>
      </c>
      <c r="BK383" s="252" t="n">
        <v>0</v>
      </c>
      <c r="BL383" s="252" t="n">
        <v>0</v>
      </c>
      <c r="BM383" s="247" t="n">
        <v>0</v>
      </c>
      <c r="BN383" s="250" t="inlineStr">
        <is>
          <t>#REF!</t>
        </is>
      </c>
      <c r="BO383" s="251" t="inlineStr">
        <is>
          <t>#REF!</t>
        </is>
      </c>
      <c r="BP383" s="248" t="n">
        <v>0</v>
      </c>
      <c r="BQ383" s="248" t="n">
        <v>0</v>
      </c>
      <c r="BR383" s="249" t="n">
        <v>0</v>
      </c>
      <c r="BS383" s="250" t="inlineStr">
        <is>
          <t>#REF!</t>
        </is>
      </c>
      <c r="BT383" s="251">
        <f>'[2]DATA CONSOLIDADA 2018-2025 '!$BR385-'b2'!$BO383</f>
        <v/>
      </c>
      <c r="BU383" s="252" t="n">
        <v>0</v>
      </c>
      <c r="BV383" s="248" t="n">
        <v>0</v>
      </c>
      <c r="BW383" s="249" t="n">
        <v>0</v>
      </c>
      <c r="BX383" s="250" t="inlineStr">
        <is>
          <t>#REF!</t>
        </is>
      </c>
      <c r="BY383" s="251" t="inlineStr">
        <is>
          <t>#REF!</t>
        </is>
      </c>
      <c r="BZ383" s="248" t="n">
        <v>0</v>
      </c>
      <c r="CA383" s="248" t="n">
        <v>0</v>
      </c>
      <c r="CB383" s="249" t="n">
        <v>0</v>
      </c>
      <c r="CC383" s="250" t="inlineStr">
        <is>
          <t>#REF!</t>
        </is>
      </c>
      <c r="CD383" s="251">
        <f>'[2]DATA CONSOLIDADA 2018-2025 '!$CB385-'b2'!$BW383</f>
        <v/>
      </c>
      <c r="CE383" s="253" t="n">
        <v>0</v>
      </c>
      <c r="CF383" s="253" t="n">
        <v>0</v>
      </c>
      <c r="CG383" s="254" t="n">
        <v>0</v>
      </c>
      <c r="CH383" s="250" t="inlineStr">
        <is>
          <t>#REF!</t>
        </is>
      </c>
      <c r="CI383" s="251">
        <f>'[2]DATA CONSOLIDADA 2018-2025 '!$CG385-'b2'!$CB383</f>
        <v/>
      </c>
      <c r="CJ383" s="247" t="inlineStr">
        <is>
          <t>#REF!</t>
        </is>
      </c>
      <c r="CK383" s="247" t="n">
        <v>0</v>
      </c>
      <c r="CL383" s="247" t="n">
        <v>0</v>
      </c>
      <c r="CM383" s="247" t="n">
        <v>0</v>
      </c>
      <c r="CN383" s="247" t="inlineStr">
        <is>
          <t>#REF!</t>
        </is>
      </c>
      <c r="CO383" s="251">
        <f>'[2]DATA CONSOLIDADA 2018-2025 '!$CM385-'b2'!$CG383</f>
        <v/>
      </c>
      <c r="CP383" s="253" t="n">
        <v>0</v>
      </c>
      <c r="CQ383" s="253" t="n">
        <v>0</v>
      </c>
      <c r="CR383" s="253" t="n">
        <v>0</v>
      </c>
      <c r="CS383" s="253" t="n">
        <v>0</v>
      </c>
      <c r="CT383" s="253" t="n">
        <v>0</v>
      </c>
      <c r="CU383" s="253" t="n">
        <v>0</v>
      </c>
      <c r="CV383" s="247" t="n">
        <v>0</v>
      </c>
      <c r="CW383" s="247" t="n">
        <v>0</v>
      </c>
      <c r="CX383" s="247" t="n">
        <v>0</v>
      </c>
      <c r="CY383" s="247" t="n">
        <v>0</v>
      </c>
      <c r="CZ383" s="247" t="n">
        <v>0</v>
      </c>
      <c r="DA383" s="247" t="n">
        <v>0</v>
      </c>
      <c r="DB383" s="247" t="n">
        <v>0</v>
      </c>
      <c r="DC383" s="255" t="n">
        <v>0</v>
      </c>
      <c r="DD383" s="255" t="n">
        <v>0</v>
      </c>
      <c r="DE383" s="255" t="n">
        <v>0</v>
      </c>
      <c r="DF383" s="255" t="n">
        <v>0</v>
      </c>
      <c r="DG383" s="255" t="n">
        <v>0</v>
      </c>
      <c r="DH383" s="255" t="n">
        <v>0</v>
      </c>
      <c r="DI383" s="256" t="n">
        <v>20606717475</v>
      </c>
      <c r="DJ383" s="257" t="inlineStr">
        <is>
          <t>ASOCIACION DE PEQUEÑOS PRODUCTORES AGROPECUARIOS ULLMA</t>
        </is>
      </c>
      <c r="DK383" s="257" t="inlineStr">
        <is>
          <t>01 Asociación</t>
        </is>
      </c>
      <c r="DL383" s="258" t="n"/>
      <c r="DM383" s="258" t="n"/>
      <c r="DN383" s="258" t="n"/>
      <c r="DO383" s="258" t="n"/>
      <c r="DP383" s="258" t="n"/>
      <c r="DQ383" s="258" t="n"/>
      <c r="DR383" s="258" t="n"/>
      <c r="DS383" s="258" t="n"/>
      <c r="DT383" s="258" t="n"/>
      <c r="DU383" s="258" t="n"/>
      <c r="DV383" s="258" t="n"/>
      <c r="DW383" s="258" t="n"/>
      <c r="DX383" s="258" t="n"/>
      <c r="DY383" s="258" t="n"/>
      <c r="DZ383" s="258" t="n"/>
      <c r="EA383" s="258" t="n"/>
      <c r="EB383" s="258" t="n"/>
      <c r="EC383" s="258" t="n"/>
      <c r="ED383" s="258" t="n"/>
      <c r="EE383" s="258" t="n"/>
    </row>
    <row r="384" hidden="1" ht="47.25" customHeight="1">
      <c r="A384" s="266" t="inlineStr">
        <is>
          <t>OPA MARAY-ULLMA SAN LORENZO</t>
        </is>
      </c>
      <c r="B384" s="266" t="inlineStr">
        <is>
          <t>CAFÉ</t>
        </is>
      </c>
      <c r="C384" s="266" t="inlineStr">
        <is>
          <t>CAFÉ</t>
        </is>
      </c>
      <c r="D384" s="266" t="inlineStr">
        <is>
          <t>PIURA</t>
        </is>
      </c>
      <c r="E384" s="266" t="inlineStr">
        <is>
          <t>200301</t>
        </is>
      </c>
      <c r="F384" s="266" t="inlineStr">
        <is>
          <t>PIURA</t>
        </is>
      </c>
      <c r="G384" s="266" t="inlineStr">
        <is>
          <t>HUANCABAMBA</t>
        </is>
      </c>
      <c r="H384" s="240" t="inlineStr">
        <is>
          <t>HUANCABAMBA</t>
        </is>
      </c>
      <c r="I384" s="241" t="n"/>
      <c r="J384" s="241" t="n"/>
      <c r="K384" s="241" t="n"/>
      <c r="L384" s="241" t="n"/>
      <c r="M384" s="241" t="n"/>
      <c r="N384" s="241" t="n">
        <v>1</v>
      </c>
      <c r="O384" s="241" t="n">
        <v>1</v>
      </c>
      <c r="P384" s="241" t="n">
        <v>1</v>
      </c>
      <c r="Q384" s="241" t="inlineStr">
        <is>
          <t>PAC</t>
        </is>
      </c>
      <c r="R384" s="242">
        <f>IF(I384=1,I$2,"")&amp;IF(J384=1,IF(I384=1,"-","")&amp;J$2,"")&amp;IF(K384=1,IF(OR(J384=1,I384=1),"-","")&amp;K$2,"")&amp;IF(L384=1,IF(OR(K384=1,J384=1,I384=1),"-","")&amp;L$2,"")&amp;IF(M384=1,IF(OR(L384=1,K384=1,J384=1,I384=1),"-","")&amp;M$2,"")&amp;IF(N384=1,IF(OR(M384=1,L384=1,K384=1,J384=1,I384=1),"-","")&amp;N$2,"")&amp;IF(O384=1,IF(OR(N384=1,M384=1,L384=1,K384=1,J384=1,I384=1),"-","")&amp;O$2,"")&amp;IF(P384=1,IF(I384=1," - ",IF(J384=1," - ",IF(K384=1," - ",IF(L384=1," - ",IF(M384=1," - ",IF(N384=1," - ",IF(O384=1," - ","")))))))&amp;P$2,"")</f>
        <v/>
      </c>
      <c r="S384" s="243">
        <f>SUM('b2'!$I384:$P384)</f>
        <v/>
      </c>
      <c r="T384" s="243">
        <f>IF(OR('b2'!$J384=1,'b2'!$K384=1,'b2'!$L384=1,'b2'!$M384=1,'b2'!$N384=1,'b2'!$O384=1,'b2'!$P384=1),"SI","NO")</f>
        <v/>
      </c>
      <c r="U384" s="243">
        <f>IF(OR('b2'!$K384=1,'b2'!$L384=1,'b2'!$M384=1,'b2'!$N384=1,'b2'!$O384=1,'b2'!$P384=1),"SI","NO")</f>
        <v/>
      </c>
      <c r="V384" s="244" t="n">
        <v>0</v>
      </c>
      <c r="W384" s="245" t="n">
        <v>0</v>
      </c>
      <c r="X384" s="245" t="n">
        <v>0</v>
      </c>
      <c r="Y384" s="244" t="n">
        <v>0</v>
      </c>
      <c r="Z384" s="245" t="n">
        <v>0</v>
      </c>
      <c r="AA384" s="245" t="n">
        <v>0</v>
      </c>
      <c r="AB384" s="244" t="n">
        <v>0</v>
      </c>
      <c r="AC384" s="245" t="n">
        <v>0</v>
      </c>
      <c r="AD384" s="245" t="n">
        <v>0</v>
      </c>
      <c r="AE384" s="244" t="n">
        <v>0</v>
      </c>
      <c r="AF384" s="245" t="n">
        <v>0</v>
      </c>
      <c r="AG384" s="245" t="n">
        <v>0</v>
      </c>
      <c r="AH384" s="244" t="n">
        <v>0</v>
      </c>
      <c r="AI384" s="245" t="n">
        <v>60</v>
      </c>
      <c r="AJ384" s="245" t="n">
        <v>20</v>
      </c>
      <c r="AK384" s="244" t="n">
        <v>80</v>
      </c>
      <c r="AL384" s="245" t="n">
        <v>60</v>
      </c>
      <c r="AM384" s="245" t="n">
        <v>20</v>
      </c>
      <c r="AN384" s="244" t="n">
        <v>80</v>
      </c>
      <c r="AO384" s="245" t="n">
        <v>0</v>
      </c>
      <c r="AP384" s="245" t="n">
        <v>0</v>
      </c>
      <c r="AQ384" s="244" t="n">
        <v>0</v>
      </c>
      <c r="AR384" s="244">
        <f>IF('b2'!$AQ384&gt;0,'b2'!$AQ384,IF('b2'!$AN384&gt;0,'b2'!$AN384,IF('b2'!$AK384&gt;0,'b2'!$AK384,IF('b2'!$AH384&gt;0,'b2'!$AH384,IF('b2'!$AE384&gt;0,'b2'!$AE384,IF('b2'!$AB384&gt;0,'b2'!$AB384,IF('b2'!$Y384&gt;0,'b2'!$Y384,IF('b2'!$V384&gt;0,'b2'!$V384," ---"))))))))</f>
        <v/>
      </c>
      <c r="AS384" s="246" t="n">
        <v>0</v>
      </c>
      <c r="AT384" s="246" t="n">
        <v>0</v>
      </c>
      <c r="AU384" s="246" t="n">
        <v>0</v>
      </c>
      <c r="AV384" s="246" t="n">
        <v>0</v>
      </c>
      <c r="AW384" s="246" t="n">
        <v>0</v>
      </c>
      <c r="AX384" s="246" t="n">
        <v>0</v>
      </c>
      <c r="AY384" s="246" t="n">
        <v>42</v>
      </c>
      <c r="AZ384" s="246" t="n">
        <v>4</v>
      </c>
      <c r="BA384" s="246" t="n">
        <v>48</v>
      </c>
      <c r="BB384" s="246" t="n">
        <v>4</v>
      </c>
      <c r="BC384" s="246" t="n">
        <v>0</v>
      </c>
      <c r="BD384" s="246" t="n">
        <v>0</v>
      </c>
      <c r="BE384" s="247" t="n">
        <v>0</v>
      </c>
      <c r="BF384" s="252" t="n">
        <v>0</v>
      </c>
      <c r="BG384" s="252" t="n">
        <v>0</v>
      </c>
      <c r="BH384" s="247" t="n">
        <v>0</v>
      </c>
      <c r="BI384" s="250" t="inlineStr">
        <is>
          <t>#REF!</t>
        </is>
      </c>
      <c r="BJ384" s="251" t="inlineStr">
        <is>
          <t>#REF!</t>
        </is>
      </c>
      <c r="BK384" s="252" t="n">
        <v>0</v>
      </c>
      <c r="BL384" s="252" t="n">
        <v>0</v>
      </c>
      <c r="BM384" s="247" t="n">
        <v>0</v>
      </c>
      <c r="BN384" s="250" t="inlineStr">
        <is>
          <t>#REF!</t>
        </is>
      </c>
      <c r="BO384" s="251" t="inlineStr">
        <is>
          <t>#REF!</t>
        </is>
      </c>
      <c r="BP384" s="248" t="n">
        <v>0</v>
      </c>
      <c r="BQ384" s="248" t="n">
        <v>0</v>
      </c>
      <c r="BR384" s="249" t="n">
        <v>0</v>
      </c>
      <c r="BS384" s="250" t="inlineStr">
        <is>
          <t>#REF!</t>
        </is>
      </c>
      <c r="BT384" s="251">
        <f>'[2]DATA CONSOLIDADA 2018-2025 '!$BR386-'b2'!$BO384</f>
        <v/>
      </c>
      <c r="BU384" s="252" t="n">
        <v>0</v>
      </c>
      <c r="BV384" s="248" t="n">
        <v>0</v>
      </c>
      <c r="BW384" s="249" t="n">
        <v>0</v>
      </c>
      <c r="BX384" s="250" t="inlineStr">
        <is>
          <t>#REF!</t>
        </is>
      </c>
      <c r="BY384" s="251" t="inlineStr">
        <is>
          <t>#REF!</t>
        </is>
      </c>
      <c r="BZ384" s="248" t="n">
        <v>0</v>
      </c>
      <c r="CA384" s="248" t="n">
        <v>0</v>
      </c>
      <c r="CB384" s="249" t="n">
        <v>0</v>
      </c>
      <c r="CC384" s="250" t="inlineStr">
        <is>
          <t>#REF!</t>
        </is>
      </c>
      <c r="CD384" s="251">
        <f>'[2]DATA CONSOLIDADA 2018-2025 '!$CB386-'b2'!$BW384</f>
        <v/>
      </c>
      <c r="CE384" s="253" t="n">
        <v>0</v>
      </c>
      <c r="CF384" s="253" t="n">
        <v>0</v>
      </c>
      <c r="CG384" s="254" t="n">
        <v>0</v>
      </c>
      <c r="CH384" s="250" t="inlineStr">
        <is>
          <t>#REF!</t>
        </is>
      </c>
      <c r="CI384" s="251">
        <f>'[2]DATA CONSOLIDADA 2018-2025 '!$CG386-'b2'!$CB384</f>
        <v/>
      </c>
      <c r="CJ384" s="247" t="inlineStr">
        <is>
          <t>#REF!</t>
        </is>
      </c>
      <c r="CK384" s="247" t="n">
        <v>0</v>
      </c>
      <c r="CL384" s="247" t="n">
        <v>0</v>
      </c>
      <c r="CM384" s="247" t="n">
        <v>0</v>
      </c>
      <c r="CN384" s="247" t="inlineStr">
        <is>
          <t>#REF!</t>
        </is>
      </c>
      <c r="CO384" s="251">
        <f>'[2]DATA CONSOLIDADA 2018-2025 '!$CM386-'b2'!$CG384</f>
        <v/>
      </c>
      <c r="CP384" s="253" t="n">
        <v>0</v>
      </c>
      <c r="CQ384" s="253" t="n">
        <v>0</v>
      </c>
      <c r="CR384" s="253" t="n">
        <v>0</v>
      </c>
      <c r="CS384" s="253" t="n">
        <v>0</v>
      </c>
      <c r="CT384" s="253" t="n">
        <v>0</v>
      </c>
      <c r="CU384" s="253" t="n">
        <v>0</v>
      </c>
      <c r="CV384" s="247" t="n">
        <v>0</v>
      </c>
      <c r="CW384" s="247" t="n">
        <v>0</v>
      </c>
      <c r="CX384" s="247" t="n">
        <v>0</v>
      </c>
      <c r="CY384" s="247" t="n">
        <v>0</v>
      </c>
      <c r="CZ384" s="247" t="n">
        <v>0</v>
      </c>
      <c r="DA384" s="247" t="n">
        <v>0</v>
      </c>
      <c r="DB384" s="247" t="n">
        <v>0</v>
      </c>
      <c r="DC384" s="255" t="n">
        <v>0</v>
      </c>
      <c r="DD384" s="255" t="n">
        <v>0</v>
      </c>
      <c r="DE384" s="255" t="n">
        <v>0</v>
      </c>
      <c r="DF384" s="255" t="n">
        <v>0</v>
      </c>
      <c r="DG384" s="255" t="n">
        <v>0</v>
      </c>
      <c r="DH384" s="255" t="n">
        <v>0</v>
      </c>
      <c r="DI384" s="256" t="n">
        <v>20529801433</v>
      </c>
      <c r="DJ384" s="257" t="inlineStr">
        <is>
          <t>OPA MARAY-ULLMA SAN LORENZO</t>
        </is>
      </c>
      <c r="DK384" s="257" t="inlineStr">
        <is>
          <t>01 Asociación</t>
        </is>
      </c>
      <c r="DL384" s="258" t="n"/>
      <c r="DM384" s="258" t="n"/>
      <c r="DN384" s="258" t="n"/>
      <c r="DO384" s="258" t="n"/>
      <c r="DP384" s="258" t="n"/>
      <c r="DQ384" s="258" t="n"/>
      <c r="DR384" s="258" t="n"/>
      <c r="DS384" s="258" t="n"/>
      <c r="DT384" s="258" t="n"/>
      <c r="DU384" s="258" t="n"/>
      <c r="DV384" s="258" t="n"/>
      <c r="DW384" s="258" t="n"/>
      <c r="DX384" s="258" t="n"/>
      <c r="DY384" s="258" t="n"/>
      <c r="DZ384" s="258" t="n"/>
      <c r="EA384" s="258" t="n"/>
      <c r="EB384" s="258" t="n"/>
      <c r="EC384" s="258" t="n"/>
      <c r="ED384" s="258" t="n"/>
      <c r="EE384" s="258" t="n"/>
    </row>
    <row r="385" hidden="1" ht="47.25" customHeight="1">
      <c r="A385" s="240" t="inlineStr">
        <is>
          <t>COOPERATIVA DE SERVICIOS ESPECIALES DE CRIADORES DE CAMELIDOS ANDINOS DE LA COMUNIDAD CAMPESINA DE LAGUNILLAS</t>
        </is>
      </c>
      <c r="B385" s="240" t="inlineStr">
        <is>
          <t>FIBRA DE ALPACA</t>
        </is>
      </c>
      <c r="C385" s="240" t="inlineStr">
        <is>
          <t>FIBRA DE ALPACA</t>
        </is>
      </c>
      <c r="D385" s="240" t="inlineStr">
        <is>
          <t>PUNO</t>
        </is>
      </c>
      <c r="E385" s="240" t="inlineStr">
        <is>
          <t>210701</t>
        </is>
      </c>
      <c r="F385" s="240" t="inlineStr">
        <is>
          <t>PUNO</t>
        </is>
      </c>
      <c r="G385" s="240" t="inlineStr">
        <is>
          <t>LAMPA</t>
        </is>
      </c>
      <c r="H385" s="240" t="inlineStr">
        <is>
          <t>LAMPA</t>
        </is>
      </c>
      <c r="I385" s="241" t="n"/>
      <c r="J385" s="241" t="n"/>
      <c r="K385" s="241" t="n"/>
      <c r="L385" s="241" t="n"/>
      <c r="M385" s="241" t="n"/>
      <c r="N385" s="241" t="n">
        <v>1</v>
      </c>
      <c r="O385" s="241" t="n">
        <v>1</v>
      </c>
      <c r="P385" s="241" t="n">
        <v>1</v>
      </c>
      <c r="Q385" s="241" t="inlineStr">
        <is>
          <t>PAC</t>
        </is>
      </c>
      <c r="R385" s="242">
        <f>IF(I385=1,I$2,"")&amp;IF(J385=1,IF(I385=1,"-","")&amp;J$2,"")&amp;IF(K385=1,IF(OR(J385=1,I385=1),"-","")&amp;K$2,"")&amp;IF(L385=1,IF(OR(K385=1,J385=1,I385=1),"-","")&amp;L$2,"")&amp;IF(M385=1,IF(OR(L385=1,K385=1,J385=1,I385=1),"-","")&amp;M$2,"")&amp;IF(N385=1,IF(OR(M385=1,L385=1,K385=1,J385=1,I385=1),"-","")&amp;N$2,"")&amp;IF(O385=1,IF(OR(N385=1,M385=1,L385=1,K385=1,J385=1,I385=1),"-","")&amp;O$2,"")&amp;IF(P385=1,IF(I385=1," - ",IF(J385=1," - ",IF(K385=1," - ",IF(L385=1," - ",IF(M385=1," - ",IF(N385=1," - ",IF(O385=1," - ","")))))))&amp;P$2,"")</f>
        <v/>
      </c>
      <c r="S385" s="243">
        <f>SUM('b2'!$I385:$P385)</f>
        <v/>
      </c>
      <c r="T385" s="243">
        <f>IF(OR('b2'!$J385=1,'b2'!$K385=1,'b2'!$L385=1,'b2'!$M385=1,'b2'!$N385=1,'b2'!$O385=1,'b2'!$P385=1),"SI","NO")</f>
        <v/>
      </c>
      <c r="U385" s="243">
        <f>IF(OR('b2'!$K385=1,'b2'!$L385=1,'b2'!$M385=1,'b2'!$N385=1,'b2'!$O385=1,'b2'!$P385=1),"SI","NO")</f>
        <v/>
      </c>
      <c r="V385" s="244" t="n">
        <v>0</v>
      </c>
      <c r="W385" s="245" t="n">
        <v>0</v>
      </c>
      <c r="X385" s="245" t="n">
        <v>0</v>
      </c>
      <c r="Y385" s="244" t="n">
        <v>0</v>
      </c>
      <c r="Z385" s="245" t="n">
        <v>0</v>
      </c>
      <c r="AA385" s="245" t="n">
        <v>0</v>
      </c>
      <c r="AB385" s="244" t="n">
        <v>0</v>
      </c>
      <c r="AC385" s="245" t="n">
        <v>0</v>
      </c>
      <c r="AD385" s="245" t="n">
        <v>0</v>
      </c>
      <c r="AE385" s="244" t="n">
        <v>0</v>
      </c>
      <c r="AF385" s="245" t="n">
        <v>0</v>
      </c>
      <c r="AG385" s="245" t="n">
        <v>0</v>
      </c>
      <c r="AH385" s="244" t="n">
        <v>0</v>
      </c>
      <c r="AI385" s="245" t="n">
        <v>50</v>
      </c>
      <c r="AJ385" s="245" t="n">
        <v>100</v>
      </c>
      <c r="AK385" s="244" t="n">
        <v>150</v>
      </c>
      <c r="AL385" s="245" t="n">
        <v>50</v>
      </c>
      <c r="AM385" s="245" t="n">
        <v>100</v>
      </c>
      <c r="AN385" s="244" t="n">
        <v>150</v>
      </c>
      <c r="AO385" s="245" t="n">
        <v>24</v>
      </c>
      <c r="AP385" s="245" t="n">
        <v>18</v>
      </c>
      <c r="AQ385" s="244" t="n">
        <v>42</v>
      </c>
      <c r="AR385" s="244">
        <f>IF('b2'!$AQ385&gt;0,'b2'!$AQ385,IF('b2'!$AN385&gt;0,'b2'!$AN385,IF('b2'!$AK385&gt;0,'b2'!$AK385,IF('b2'!$AH385&gt;0,'b2'!$AH385,IF('b2'!$AE385&gt;0,'b2'!$AE385,IF('b2'!$AB385&gt;0,'b2'!$AB385,IF('b2'!$Y385&gt;0,'b2'!$Y385,IF('b2'!$V385&gt;0,'b2'!$V385," ---"))))))))</f>
        <v/>
      </c>
      <c r="AS385" s="246" t="n">
        <v>0</v>
      </c>
      <c r="AT385" s="246" t="n">
        <v>0</v>
      </c>
      <c r="AU385" s="246" t="n">
        <v>0</v>
      </c>
      <c r="AV385" s="246" t="n">
        <v>0</v>
      </c>
      <c r="AW385" s="246" t="n">
        <v>0</v>
      </c>
      <c r="AX385" s="246" t="n">
        <v>0</v>
      </c>
      <c r="AY385" s="246" t="n">
        <v>29</v>
      </c>
      <c r="AZ385" s="246" t="n">
        <v>3</v>
      </c>
      <c r="BA385" s="246" t="n">
        <v>51</v>
      </c>
      <c r="BB385" s="246" t="n">
        <v>3</v>
      </c>
      <c r="BC385" s="246" t="n">
        <v>16</v>
      </c>
      <c r="BD385" s="246" t="n">
        <v>2</v>
      </c>
      <c r="BE385" s="247" t="n">
        <v>0</v>
      </c>
      <c r="BF385" s="252" t="n">
        <v>0</v>
      </c>
      <c r="BG385" s="252" t="n">
        <v>0</v>
      </c>
      <c r="BH385" s="247" t="n">
        <v>0</v>
      </c>
      <c r="BI385" s="250" t="inlineStr">
        <is>
          <t>#REF!</t>
        </is>
      </c>
      <c r="BJ385" s="251" t="inlineStr">
        <is>
          <t>#REF!</t>
        </is>
      </c>
      <c r="BK385" s="252" t="n">
        <v>0</v>
      </c>
      <c r="BL385" s="252" t="n">
        <v>0</v>
      </c>
      <c r="BM385" s="247" t="n">
        <v>0</v>
      </c>
      <c r="BN385" s="250" t="inlineStr">
        <is>
          <t>#REF!</t>
        </is>
      </c>
      <c r="BO385" s="251" t="inlineStr">
        <is>
          <t>#REF!</t>
        </is>
      </c>
      <c r="BP385" s="248" t="n">
        <v>0</v>
      </c>
      <c r="BQ385" s="248" t="n">
        <v>0</v>
      </c>
      <c r="BR385" s="249" t="n">
        <v>0</v>
      </c>
      <c r="BS385" s="250" t="inlineStr">
        <is>
          <t>#REF!</t>
        </is>
      </c>
      <c r="BT385" s="251">
        <f>'[2]DATA CONSOLIDADA 2018-2025 '!$BR387-'b2'!$BO385</f>
        <v/>
      </c>
      <c r="BU385" s="252" t="n">
        <v>0</v>
      </c>
      <c r="BV385" s="248" t="n">
        <v>0</v>
      </c>
      <c r="BW385" s="249" t="n">
        <v>0</v>
      </c>
      <c r="BX385" s="250" t="inlineStr">
        <is>
          <t>#REF!</t>
        </is>
      </c>
      <c r="BY385" s="251" t="inlineStr">
        <is>
          <t>#REF!</t>
        </is>
      </c>
      <c r="BZ385" s="248" t="n">
        <v>182625.07</v>
      </c>
      <c r="CA385" s="248" t="n">
        <v>0</v>
      </c>
      <c r="CB385" s="249" t="n">
        <v>182625.07</v>
      </c>
      <c r="CC385" s="250" t="inlineStr">
        <is>
          <t>#REF!</t>
        </is>
      </c>
      <c r="CD385" s="251">
        <f>'[2]DATA CONSOLIDADA 2018-2025 '!$CB387-'b2'!$BW385</f>
        <v/>
      </c>
      <c r="CE385" s="253" t="n">
        <v>394089.438</v>
      </c>
      <c r="CF385" s="253" t="n">
        <v>0</v>
      </c>
      <c r="CG385" s="254" t="n">
        <v>394089.438</v>
      </c>
      <c r="CH385" s="250" t="inlineStr">
        <is>
          <t>#REF!</t>
        </is>
      </c>
      <c r="CI385" s="251">
        <f>'[2]DATA CONSOLIDADA 2018-2025 '!$CG387-'b2'!$CB385</f>
        <v/>
      </c>
      <c r="CJ385" s="247" t="inlineStr">
        <is>
          <t>#REF!</t>
        </is>
      </c>
      <c r="CK385" s="247" t="n">
        <v>211948</v>
      </c>
      <c r="CL385" s="247" t="n">
        <v>0</v>
      </c>
      <c r="CM385" s="247" t="n">
        <v>211948</v>
      </c>
      <c r="CN385" s="247" t="inlineStr">
        <is>
          <t>#REF!</t>
        </is>
      </c>
      <c r="CO385" s="251">
        <f>'[2]DATA CONSOLIDADA 2018-2025 '!$CM387-'b2'!$CG385</f>
        <v/>
      </c>
      <c r="CP385" s="253" t="n">
        <v>0</v>
      </c>
      <c r="CQ385" s="253" t="n">
        <v>0</v>
      </c>
      <c r="CR385" s="253" t="n">
        <v>0</v>
      </c>
      <c r="CS385" s="253" t="n">
        <v>182625.06968</v>
      </c>
      <c r="CT385" s="253" t="n">
        <v>0</v>
      </c>
      <c r="CU385" s="253" t="n">
        <v>0</v>
      </c>
      <c r="CV385" s="247" t="n">
        <v>182625.06968</v>
      </c>
      <c r="CW385" s="247" t="n">
        <v>0</v>
      </c>
      <c r="CX385" s="247" t="n">
        <v>394089.438</v>
      </c>
      <c r="CY385" s="247" t="n">
        <v>0</v>
      </c>
      <c r="CZ385" s="247" t="n">
        <v>0</v>
      </c>
      <c r="DA385" s="247" t="n">
        <v>0</v>
      </c>
      <c r="DB385" s="247" t="n">
        <v>394089.438</v>
      </c>
      <c r="DC385" s="255" t="n">
        <v>0</v>
      </c>
      <c r="DD385" s="255" t="n">
        <v>211948</v>
      </c>
      <c r="DE385" s="255" t="n">
        <v>0</v>
      </c>
      <c r="DF385" s="255" t="n">
        <v>0</v>
      </c>
      <c r="DG385" s="255" t="n">
        <v>0</v>
      </c>
      <c r="DH385" s="255" t="n">
        <v>211948</v>
      </c>
      <c r="DI385" s="256" t="n">
        <v>20607520748</v>
      </c>
      <c r="DJ385" s="257" t="inlineStr">
        <is>
          <t>COOPERATIVA DE SERVICIOS ESPECIALES DE CRIADORES DE CAMELIDOS ANDINOS DE LA COMUNIDAD CAMPESINA LAGU</t>
        </is>
      </c>
      <c r="DK385" s="257" t="inlineStr">
        <is>
          <t>02 Cooperativa</t>
        </is>
      </c>
      <c r="DL385" s="258" t="n"/>
      <c r="DM385" s="258" t="n"/>
      <c r="DN385" s="258" t="n"/>
      <c r="DO385" s="258" t="n"/>
      <c r="DP385" s="258" t="n"/>
      <c r="DQ385" s="258" t="n"/>
      <c r="DR385" s="258" t="n"/>
      <c r="DS385" s="258" t="n"/>
      <c r="DT385" s="258" t="n"/>
      <c r="DU385" s="258" t="n"/>
      <c r="DV385" s="258" t="n"/>
      <c r="DW385" s="258" t="n"/>
      <c r="DX385" s="258" t="n"/>
      <c r="DY385" s="258" t="n"/>
      <c r="DZ385" s="258" t="n"/>
      <c r="EA385" s="258" t="n"/>
      <c r="EB385" s="258" t="n"/>
      <c r="EC385" s="258" t="n"/>
      <c r="ED385" s="258" t="n"/>
      <c r="EE385" s="258" t="n"/>
    </row>
    <row r="386" hidden="1" ht="47.25" customHeight="1">
      <c r="A386" s="240" t="inlineStr">
        <is>
          <t>COOPERATIVA DE SERVICIOS SAN SANTIAGO - ACORA</t>
        </is>
      </c>
      <c r="B386" s="240" t="inlineStr">
        <is>
          <t>DERIVADOS LACTEOS</t>
        </is>
      </c>
      <c r="C386" s="240" t="inlineStr">
        <is>
          <t>DERIVADOS LACTEOS</t>
        </is>
      </c>
      <c r="D386" s="240" t="inlineStr">
        <is>
          <t>PUNO</t>
        </is>
      </c>
      <c r="E386" s="240" t="inlineStr">
        <is>
          <t>210101</t>
        </is>
      </c>
      <c r="F386" s="240" t="inlineStr">
        <is>
          <t>PUNO</t>
        </is>
      </c>
      <c r="G386" s="240" t="inlineStr">
        <is>
          <t>PUNO</t>
        </is>
      </c>
      <c r="H386" s="240" t="inlineStr">
        <is>
          <t>PUNO</t>
        </is>
      </c>
      <c r="I386" s="241" t="n"/>
      <c r="J386" s="241" t="n"/>
      <c r="K386" s="241" t="n"/>
      <c r="L386" s="241" t="n"/>
      <c r="M386" s="241" t="n"/>
      <c r="N386" s="241" t="n">
        <v>1</v>
      </c>
      <c r="O386" s="241" t="n">
        <v>1</v>
      </c>
      <c r="P386" s="241" t="n">
        <v>1</v>
      </c>
      <c r="Q386" s="241" t="inlineStr">
        <is>
          <t>PAC</t>
        </is>
      </c>
      <c r="R386" s="242">
        <f>IF(I386=1,I$2,"")&amp;IF(J386=1,IF(I386=1,"-","")&amp;J$2,"")&amp;IF(K386=1,IF(OR(J386=1,I386=1),"-","")&amp;K$2,"")&amp;IF(L386=1,IF(OR(K386=1,J386=1,I386=1),"-","")&amp;L$2,"")&amp;IF(M386=1,IF(OR(L386=1,K386=1,J386=1,I386=1),"-","")&amp;M$2,"")&amp;IF(N386=1,IF(OR(M386=1,L386=1,K386=1,J386=1,I386=1),"-","")&amp;N$2,"")&amp;IF(O386=1,IF(OR(N386=1,M386=1,L386=1,K386=1,J386=1,I386=1),"-","")&amp;O$2,"")&amp;IF(P386=1,IF(I386=1," - ",IF(J386=1," - ",IF(K386=1," - ",IF(L386=1," - ",IF(M386=1," - ",IF(N386=1," - ",IF(O386=1," - ","")))))))&amp;P$2,"")</f>
        <v/>
      </c>
      <c r="S386" s="243">
        <f>SUM('b2'!$I386:$P386)</f>
        <v/>
      </c>
      <c r="T386" s="243">
        <f>IF(OR('b2'!$J386=1,'b2'!$K386=1,'b2'!$L386=1,'b2'!$M386=1,'b2'!$N386=1,'b2'!$O386=1,'b2'!$P386=1),"SI","NO")</f>
        <v/>
      </c>
      <c r="U386" s="243">
        <f>IF(OR('b2'!$K386=1,'b2'!$L386=1,'b2'!$M386=1,'b2'!$N386=1,'b2'!$O386=1,'b2'!$P386=1),"SI","NO")</f>
        <v/>
      </c>
      <c r="V386" s="244" t="n">
        <v>0</v>
      </c>
      <c r="W386" s="245" t="n">
        <v>0</v>
      </c>
      <c r="X386" s="245" t="n">
        <v>0</v>
      </c>
      <c r="Y386" s="244" t="n">
        <v>0</v>
      </c>
      <c r="Z386" s="245" t="n">
        <v>0</v>
      </c>
      <c r="AA386" s="245" t="n">
        <v>0</v>
      </c>
      <c r="AB386" s="244" t="n">
        <v>0</v>
      </c>
      <c r="AC386" s="245" t="n">
        <v>0</v>
      </c>
      <c r="AD386" s="245" t="n">
        <v>0</v>
      </c>
      <c r="AE386" s="244" t="n">
        <v>0</v>
      </c>
      <c r="AF386" s="245" t="n">
        <v>0</v>
      </c>
      <c r="AG386" s="245" t="n">
        <v>0</v>
      </c>
      <c r="AH386" s="244" t="n">
        <v>0</v>
      </c>
      <c r="AI386" s="245" t="n">
        <v>9</v>
      </c>
      <c r="AJ386" s="245" t="n">
        <v>10</v>
      </c>
      <c r="AK386" s="244" t="n">
        <v>19</v>
      </c>
      <c r="AL386" s="245" t="n">
        <v>27</v>
      </c>
      <c r="AM386" s="245" t="n">
        <v>133</v>
      </c>
      <c r="AN386" s="244" t="n">
        <v>160</v>
      </c>
      <c r="AO386" s="245" t="n">
        <v>17</v>
      </c>
      <c r="AP386" s="245" t="n">
        <v>89</v>
      </c>
      <c r="AQ386" s="244" t="n">
        <v>106</v>
      </c>
      <c r="AR386" s="244">
        <f>IF('b2'!$AQ386&gt;0,'b2'!$AQ386,IF('b2'!$AN386&gt;0,'b2'!$AN386,IF('b2'!$AK386&gt;0,'b2'!$AK386,IF('b2'!$AH386&gt;0,'b2'!$AH386,IF('b2'!$AE386&gt;0,'b2'!$AE386,IF('b2'!$AB386&gt;0,'b2'!$AB386,IF('b2'!$Y386&gt;0,'b2'!$Y386,IF('b2'!$V386&gt;0,'b2'!$V386," ---"))))))))</f>
        <v/>
      </c>
      <c r="AS386" s="246" t="n">
        <v>0</v>
      </c>
      <c r="AT386" s="246" t="n">
        <v>0</v>
      </c>
      <c r="AU386" s="246" t="n">
        <v>0</v>
      </c>
      <c r="AV386" s="246" t="n">
        <v>0</v>
      </c>
      <c r="AW386" s="246" t="n">
        <v>0</v>
      </c>
      <c r="AX386" s="246" t="n">
        <v>0</v>
      </c>
      <c r="AY386" s="246" t="n">
        <v>48</v>
      </c>
      <c r="AZ386" s="246" t="n">
        <v>0</v>
      </c>
      <c r="BA386" s="246" t="n">
        <v>37</v>
      </c>
      <c r="BB386" s="246" t="n">
        <v>1</v>
      </c>
      <c r="BC386" s="246" t="n">
        <v>16</v>
      </c>
      <c r="BD386" s="246" t="n">
        <v>2</v>
      </c>
      <c r="BE386" s="247" t="n">
        <v>0</v>
      </c>
      <c r="BF386" s="252" t="n">
        <v>0</v>
      </c>
      <c r="BG386" s="252" t="n">
        <v>0</v>
      </c>
      <c r="BH386" s="247" t="n">
        <v>0</v>
      </c>
      <c r="BI386" s="250" t="inlineStr">
        <is>
          <t>#REF!</t>
        </is>
      </c>
      <c r="BJ386" s="251" t="inlineStr">
        <is>
          <t>#REF!</t>
        </is>
      </c>
      <c r="BK386" s="252" t="n">
        <v>0</v>
      </c>
      <c r="BL386" s="252" t="n">
        <v>0</v>
      </c>
      <c r="BM386" s="247" t="n">
        <v>0</v>
      </c>
      <c r="BN386" s="250" t="inlineStr">
        <is>
          <t>#REF!</t>
        </is>
      </c>
      <c r="BO386" s="251" t="inlineStr">
        <is>
          <t>#REF!</t>
        </is>
      </c>
      <c r="BP386" s="248" t="n">
        <v>0</v>
      </c>
      <c r="BQ386" s="248" t="n">
        <v>0</v>
      </c>
      <c r="BR386" s="249" t="n">
        <v>0</v>
      </c>
      <c r="BS386" s="250" t="inlineStr">
        <is>
          <t>#REF!</t>
        </is>
      </c>
      <c r="BT386" s="251">
        <f>'[2]DATA CONSOLIDADA 2018-2025 '!$BR388-'b2'!$BO386</f>
        <v/>
      </c>
      <c r="BU386" s="252" t="n">
        <v>0</v>
      </c>
      <c r="BV386" s="248" t="n">
        <v>0</v>
      </c>
      <c r="BW386" s="249" t="n">
        <v>0</v>
      </c>
      <c r="BX386" s="250" t="inlineStr">
        <is>
          <t>#REF!</t>
        </is>
      </c>
      <c r="BY386" s="251" t="inlineStr">
        <is>
          <t>#REF!</t>
        </is>
      </c>
      <c r="BZ386" s="248" t="n">
        <v>271838.55</v>
      </c>
      <c r="CA386" s="248" t="n">
        <v>0</v>
      </c>
      <c r="CB386" s="249" t="n">
        <v>271838.55</v>
      </c>
      <c r="CC386" s="250" t="inlineStr">
        <is>
          <t>#REF!</t>
        </is>
      </c>
      <c r="CD386" s="251">
        <f>'[2]DATA CONSOLIDADA 2018-2025 '!$CB388-'b2'!$BW386</f>
        <v/>
      </c>
      <c r="CE386" s="253" t="n">
        <v>530220</v>
      </c>
      <c r="CF386" s="253" t="n">
        <v>0</v>
      </c>
      <c r="CG386" s="254" t="n">
        <v>530220</v>
      </c>
      <c r="CH386" s="250" t="inlineStr">
        <is>
          <t>#REF!</t>
        </is>
      </c>
      <c r="CI386" s="251">
        <f>'[2]DATA CONSOLIDADA 2018-2025 '!$CG388-'b2'!$CB386</f>
        <v/>
      </c>
      <c r="CJ386" s="247" t="inlineStr">
        <is>
          <t>#REF!</t>
        </is>
      </c>
      <c r="CK386" s="247" t="n">
        <v>867958</v>
      </c>
      <c r="CL386" s="247" t="n">
        <v>0</v>
      </c>
      <c r="CM386" s="247" t="n">
        <v>867958</v>
      </c>
      <c r="CN386" s="247" t="inlineStr">
        <is>
          <t>#REF!</t>
        </is>
      </c>
      <c r="CO386" s="251">
        <f>'[2]DATA CONSOLIDADA 2018-2025 '!$CM388-'b2'!$CG386</f>
        <v/>
      </c>
      <c r="CP386" s="253" t="n">
        <v>0</v>
      </c>
      <c r="CQ386" s="253" t="n">
        <v>271838.55</v>
      </c>
      <c r="CR386" s="253" t="n">
        <v>0</v>
      </c>
      <c r="CS386" s="253" t="n">
        <v>0</v>
      </c>
      <c r="CT386" s="253" t="n">
        <v>0</v>
      </c>
      <c r="CU386" s="253" t="n">
        <v>0</v>
      </c>
      <c r="CV386" s="247" t="n">
        <v>271838.55</v>
      </c>
      <c r="CW386" s="247" t="n">
        <v>0</v>
      </c>
      <c r="CX386" s="247" t="n">
        <v>530220</v>
      </c>
      <c r="CY386" s="247" t="n">
        <v>0</v>
      </c>
      <c r="CZ386" s="247" t="n">
        <v>0</v>
      </c>
      <c r="DA386" s="247" t="n">
        <v>0</v>
      </c>
      <c r="DB386" s="247" t="n">
        <v>530220</v>
      </c>
      <c r="DC386" s="255" t="n">
        <v>0</v>
      </c>
      <c r="DD386" s="255" t="n">
        <v>867958</v>
      </c>
      <c r="DE386" s="255" t="n">
        <v>0</v>
      </c>
      <c r="DF386" s="255" t="n">
        <v>0</v>
      </c>
      <c r="DG386" s="255" t="n">
        <v>0</v>
      </c>
      <c r="DH386" s="255" t="n">
        <v>867958</v>
      </c>
      <c r="DI386" s="256" t="n">
        <v>20448766471</v>
      </c>
      <c r="DJ386" s="257" t="inlineStr">
        <is>
          <t>COOPERATIVA DE SERVICIOS SAN SANTIAGO - ACORA</t>
        </is>
      </c>
      <c r="DK386" s="257" t="inlineStr">
        <is>
          <t>02 Cooperativa</t>
        </is>
      </c>
      <c r="DL386" s="258" t="n"/>
      <c r="DM386" s="258" t="n"/>
      <c r="DN386" s="258" t="n"/>
      <c r="DO386" s="258" t="n"/>
      <c r="DP386" s="258" t="n"/>
      <c r="DQ386" s="258" t="n"/>
      <c r="DR386" s="258" t="n"/>
      <c r="DS386" s="258" t="n"/>
      <c r="DT386" s="258" t="n"/>
      <c r="DU386" s="258" t="n"/>
      <c r="DV386" s="258" t="n"/>
      <c r="DW386" s="258" t="n"/>
      <c r="DX386" s="258" t="n"/>
      <c r="DY386" s="258" t="n"/>
      <c r="DZ386" s="258" t="n"/>
      <c r="EA386" s="258" t="n"/>
      <c r="EB386" s="258" t="n"/>
      <c r="EC386" s="258" t="n"/>
      <c r="ED386" s="258" t="n"/>
      <c r="EE386" s="258" t="n"/>
    </row>
    <row r="387" hidden="1" ht="47.25" customHeight="1">
      <c r="A387" s="240" t="inlineStr">
        <is>
          <t>ASOCIACIÓN DE PRODUCTORES SELVA NORORIENTAL</t>
        </is>
      </c>
      <c r="B387" s="240" t="inlineStr">
        <is>
          <t>CAFÉ</t>
        </is>
      </c>
      <c r="C387" s="240" t="inlineStr">
        <is>
          <t>CAFÉ</t>
        </is>
      </c>
      <c r="D387" s="240" t="inlineStr">
        <is>
          <t>SAN MARTIN</t>
        </is>
      </c>
      <c r="E387" s="240" t="inlineStr">
        <is>
          <t>220101</t>
        </is>
      </c>
      <c r="F387" s="240" t="inlineStr">
        <is>
          <t>SAN MARTIN</t>
        </is>
      </c>
      <c r="G387" s="240" t="inlineStr">
        <is>
          <t>MOYOBAMBA</t>
        </is>
      </c>
      <c r="H387" s="240" t="inlineStr">
        <is>
          <t>MOYOBAMBA</t>
        </is>
      </c>
      <c r="I387" s="241" t="n"/>
      <c r="J387" s="241" t="n"/>
      <c r="K387" s="241" t="n"/>
      <c r="L387" s="241" t="n"/>
      <c r="M387" s="241" t="n"/>
      <c r="N387" s="241" t="n">
        <v>1</v>
      </c>
      <c r="O387" s="241" t="n">
        <v>1</v>
      </c>
      <c r="P387" s="241" t="n">
        <v>1</v>
      </c>
      <c r="Q387" s="241" t="inlineStr">
        <is>
          <t>PAC</t>
        </is>
      </c>
      <c r="R387" s="242">
        <f>IF(I387=1,I$2,"")&amp;IF(J387=1,IF(I387=1,"-","")&amp;J$2,"")&amp;IF(K387=1,IF(OR(J387=1,I387=1),"-","")&amp;K$2,"")&amp;IF(L387=1,IF(OR(K387=1,J387=1,I387=1),"-","")&amp;L$2,"")&amp;IF(M387=1,IF(OR(L387=1,K387=1,J387=1,I387=1),"-","")&amp;M$2,"")&amp;IF(N387=1,IF(OR(M387=1,L387=1,K387=1,J387=1,I387=1),"-","")&amp;N$2,"")&amp;IF(O387=1,IF(OR(N387=1,M387=1,L387=1,K387=1,J387=1,I387=1),"-","")&amp;O$2,"")&amp;IF(P387=1,IF(I387=1," - ",IF(J387=1," - ",IF(K387=1," - ",IF(L387=1," - ",IF(M387=1," - ",IF(N387=1," - ",IF(O387=1," - ","")))))))&amp;P$2,"")</f>
        <v/>
      </c>
      <c r="S387" s="243">
        <f>SUM('b2'!$I387:$P387)</f>
        <v/>
      </c>
      <c r="T387" s="243">
        <f>IF(OR('b2'!$J387=1,'b2'!$K387=1,'b2'!$L387=1,'b2'!$M387=1,'b2'!$N387=1,'b2'!$O387=1,'b2'!$P387=1),"SI","NO")</f>
        <v/>
      </c>
      <c r="U387" s="243">
        <f>IF(OR('b2'!$K387=1,'b2'!$L387=1,'b2'!$M387=1,'b2'!$N387=1,'b2'!$O387=1,'b2'!$P387=1),"SI","NO")</f>
        <v/>
      </c>
      <c r="V387" s="244" t="n">
        <v>0</v>
      </c>
      <c r="W387" s="245" t="n">
        <v>0</v>
      </c>
      <c r="X387" s="245" t="n">
        <v>0</v>
      </c>
      <c r="Y387" s="244" t="n">
        <v>0</v>
      </c>
      <c r="Z387" s="245" t="n">
        <v>0</v>
      </c>
      <c r="AA387" s="245" t="n">
        <v>0</v>
      </c>
      <c r="AB387" s="244" t="n">
        <v>0</v>
      </c>
      <c r="AC387" s="245" t="n">
        <v>0</v>
      </c>
      <c r="AD387" s="245" t="n">
        <v>0</v>
      </c>
      <c r="AE387" s="244" t="n">
        <v>0</v>
      </c>
      <c r="AF387" s="245" t="n">
        <v>0</v>
      </c>
      <c r="AG387" s="245" t="n">
        <v>0</v>
      </c>
      <c r="AH387" s="244" t="n">
        <v>0</v>
      </c>
      <c r="AI387" s="245" t="n">
        <v>400</v>
      </c>
      <c r="AJ387" s="245" t="n">
        <v>130</v>
      </c>
      <c r="AK387" s="244" t="n">
        <v>530</v>
      </c>
      <c r="AL387" s="245" t="n">
        <v>363</v>
      </c>
      <c r="AM387" s="245" t="n">
        <v>154</v>
      </c>
      <c r="AN387" s="244" t="n">
        <v>517</v>
      </c>
      <c r="AO387" s="245" t="n">
        <v>373</v>
      </c>
      <c r="AP387" s="245" t="n">
        <v>157</v>
      </c>
      <c r="AQ387" s="244" t="n">
        <v>530</v>
      </c>
      <c r="AR387" s="244">
        <f>IF('b2'!$AQ387&gt;0,'b2'!$AQ387,IF('b2'!$AN387&gt;0,'b2'!$AN387,IF('b2'!$AK387&gt;0,'b2'!$AK387,IF('b2'!$AH387&gt;0,'b2'!$AH387,IF('b2'!$AE387&gt;0,'b2'!$AE387,IF('b2'!$AB387&gt;0,'b2'!$AB387,IF('b2'!$Y387&gt;0,'b2'!$Y387,IF('b2'!$V387&gt;0,'b2'!$V387," ---"))))))))</f>
        <v/>
      </c>
      <c r="AS387" s="246" t="n">
        <v>0</v>
      </c>
      <c r="AT387" s="246" t="n">
        <v>0</v>
      </c>
      <c r="AU387" s="246" t="n">
        <v>0</v>
      </c>
      <c r="AV387" s="246" t="n">
        <v>0</v>
      </c>
      <c r="AW387" s="246" t="n">
        <v>0</v>
      </c>
      <c r="AX387" s="246" t="n">
        <v>0</v>
      </c>
      <c r="AY387" s="246" t="n">
        <v>11</v>
      </c>
      <c r="AZ387" s="246" t="n">
        <v>0</v>
      </c>
      <c r="BA387" s="246" t="n">
        <v>9</v>
      </c>
      <c r="BB387" s="246" t="n">
        <v>0</v>
      </c>
      <c r="BC387" s="246" t="n">
        <v>19</v>
      </c>
      <c r="BD387" s="246" t="n">
        <v>0</v>
      </c>
      <c r="BE387" s="247" t="n">
        <v>0</v>
      </c>
      <c r="BF387" s="252" t="n">
        <v>0</v>
      </c>
      <c r="BG387" s="252" t="n">
        <v>0</v>
      </c>
      <c r="BH387" s="247" t="n">
        <v>0</v>
      </c>
      <c r="BI387" s="250" t="inlineStr">
        <is>
          <t>#REF!</t>
        </is>
      </c>
      <c r="BJ387" s="251" t="inlineStr">
        <is>
          <t>#REF!</t>
        </is>
      </c>
      <c r="BK387" s="252" t="n">
        <v>0</v>
      </c>
      <c r="BL387" s="252" t="n">
        <v>0</v>
      </c>
      <c r="BM387" s="247" t="n">
        <v>0</v>
      </c>
      <c r="BN387" s="250" t="inlineStr">
        <is>
          <t>#REF!</t>
        </is>
      </c>
      <c r="BO387" s="251" t="inlineStr">
        <is>
          <t>#REF!</t>
        </is>
      </c>
      <c r="BP387" s="248" t="n">
        <v>0</v>
      </c>
      <c r="BQ387" s="248" t="n">
        <v>0</v>
      </c>
      <c r="BR387" s="249" t="n">
        <v>0</v>
      </c>
      <c r="BS387" s="250" t="inlineStr">
        <is>
          <t>#REF!</t>
        </is>
      </c>
      <c r="BT387" s="251">
        <f>'[2]DATA CONSOLIDADA 2018-2025 '!$BR389-'b2'!$BO387</f>
        <v/>
      </c>
      <c r="BU387" s="252" t="n">
        <v>0</v>
      </c>
      <c r="BV387" s="248" t="n">
        <v>0</v>
      </c>
      <c r="BW387" s="249" t="n">
        <v>0</v>
      </c>
      <c r="BX387" s="250" t="inlineStr">
        <is>
          <t>#REF!</t>
        </is>
      </c>
      <c r="BY387" s="251" t="inlineStr">
        <is>
          <t>#REF!</t>
        </is>
      </c>
      <c r="BZ387" s="248" t="n">
        <v>2786167.15</v>
      </c>
      <c r="CA387" s="248" t="n">
        <v>4427275.82</v>
      </c>
      <c r="CB387" s="249" t="n">
        <v>7213442.97</v>
      </c>
      <c r="CC387" s="250" t="inlineStr">
        <is>
          <t>#REF!</t>
        </is>
      </c>
      <c r="CD387" s="251">
        <f>'[2]DATA CONSOLIDADA 2018-2025 '!$CB389-'b2'!$BW387</f>
        <v/>
      </c>
      <c r="CE387" s="253" t="n">
        <v>0</v>
      </c>
      <c r="CF387" s="253" t="n">
        <v>12766509.3425844</v>
      </c>
      <c r="CG387" s="254" t="n">
        <v>12766509.3425844</v>
      </c>
      <c r="CH387" s="250" t="inlineStr">
        <is>
          <t>#REF!</t>
        </is>
      </c>
      <c r="CI387" s="251">
        <f>'[2]DATA CONSOLIDADA 2018-2025 '!$CG389-'b2'!$CB387</f>
        <v/>
      </c>
      <c r="CJ387" s="247" t="inlineStr">
        <is>
          <t>#REF!</t>
        </is>
      </c>
      <c r="CK387" s="247" t="n">
        <v>5494241.15878298</v>
      </c>
      <c r="CL387" s="247" t="n">
        <v>16241144.0086086</v>
      </c>
      <c r="CM387" s="247" t="n">
        <v>21735385.1673916</v>
      </c>
      <c r="CN387" s="247" t="inlineStr">
        <is>
          <t>#REF!</t>
        </is>
      </c>
      <c r="CO387" s="251">
        <f>'[2]DATA CONSOLIDADA 2018-2025 '!$CM389-'b2'!$CG387</f>
        <v/>
      </c>
      <c r="CP387" s="253" t="n">
        <v>0</v>
      </c>
      <c r="CQ387" s="253" t="n">
        <v>0</v>
      </c>
      <c r="CR387" s="253" t="n">
        <v>0</v>
      </c>
      <c r="CS387" s="253" t="n">
        <v>7213442.954936</v>
      </c>
      <c r="CT387" s="253" t="n">
        <v>0</v>
      </c>
      <c r="CU387" s="253" t="n">
        <v>0</v>
      </c>
      <c r="CV387" s="247" t="n">
        <v>7213442.954936</v>
      </c>
      <c r="CW387" s="247" t="n">
        <v>0</v>
      </c>
      <c r="CX387" s="247" t="n">
        <v>0</v>
      </c>
      <c r="CY387" s="247" t="n">
        <v>12766509.3425844</v>
      </c>
      <c r="CZ387" s="247" t="n">
        <v>0</v>
      </c>
      <c r="DA387" s="247" t="n">
        <v>0</v>
      </c>
      <c r="DB387" s="247" t="n">
        <v>12766509.3425844</v>
      </c>
      <c r="DC387" s="255" t="n">
        <v>0</v>
      </c>
      <c r="DD387" s="255" t="n">
        <v>0</v>
      </c>
      <c r="DE387" s="255" t="n">
        <v>21735385.1673916</v>
      </c>
      <c r="DF387" s="255" t="n">
        <v>0</v>
      </c>
      <c r="DG387" s="255" t="n">
        <v>0</v>
      </c>
      <c r="DH387" s="255" t="n">
        <v>21735385.1673916</v>
      </c>
      <c r="DI387" s="256" t="n">
        <v>20600263286</v>
      </c>
      <c r="DJ387" s="257" t="inlineStr">
        <is>
          <t>ASOCIACIÓN DE PRODUCTORES SELVA NORORIENTAL</t>
        </is>
      </c>
      <c r="DK387" s="257" t="inlineStr">
        <is>
          <t>01 Asociación</t>
        </is>
      </c>
      <c r="DL387" s="258" t="n"/>
      <c r="DM387" s="258" t="n"/>
      <c r="DN387" s="258" t="n"/>
      <c r="DO387" s="258" t="n"/>
      <c r="DP387" s="258" t="n"/>
      <c r="DQ387" s="258" t="n"/>
      <c r="DR387" s="258" t="n"/>
      <c r="DS387" s="258" t="n"/>
      <c r="DT387" s="258" t="n"/>
      <c r="DU387" s="258" t="n"/>
      <c r="DV387" s="258" t="n"/>
      <c r="DW387" s="258" t="n"/>
      <c r="DX387" s="258" t="n"/>
      <c r="DY387" s="258" t="n"/>
      <c r="DZ387" s="258" t="n"/>
      <c r="EA387" s="258" t="n"/>
      <c r="EB387" s="258" t="n"/>
      <c r="EC387" s="258" t="n"/>
      <c r="ED387" s="258" t="n"/>
      <c r="EE387" s="258" t="n"/>
    </row>
    <row r="388" hidden="1" ht="47.25" customHeight="1">
      <c r="A388" s="240" t="inlineStr">
        <is>
          <t>COOPERATIVA AGRARIA DE FAMILIAS CAMPESINAS EMPRENDEDORAS Y RESILIENTES DEL PERU - CAFCER</t>
        </is>
      </c>
      <c r="B388" s="240" t="inlineStr">
        <is>
          <t>CAFÉ</t>
        </is>
      </c>
      <c r="C388" s="240" t="inlineStr">
        <is>
          <t>CAFÉ</t>
        </is>
      </c>
      <c r="D388" s="240" t="inlineStr">
        <is>
          <t>SAN MARTIN</t>
        </is>
      </c>
      <c r="E388" s="240" t="inlineStr">
        <is>
          <t>220501</t>
        </is>
      </c>
      <c r="F388" s="240" t="inlineStr">
        <is>
          <t>SAN MARTIN</t>
        </is>
      </c>
      <c r="G388" s="240" t="inlineStr">
        <is>
          <t>LAMAS</t>
        </is>
      </c>
      <c r="H388" s="240" t="inlineStr">
        <is>
          <t>LAMAS</t>
        </is>
      </c>
      <c r="I388" s="241" t="n"/>
      <c r="J388" s="241" t="n"/>
      <c r="K388" s="241" t="n"/>
      <c r="L388" s="241" t="n"/>
      <c r="M388" s="241" t="n"/>
      <c r="N388" s="241" t="n">
        <v>1</v>
      </c>
      <c r="O388" s="241" t="n">
        <v>1</v>
      </c>
      <c r="P388" s="241" t="n">
        <v>1</v>
      </c>
      <c r="Q388" s="241" t="inlineStr">
        <is>
          <t>PAC</t>
        </is>
      </c>
      <c r="R388" s="242">
        <f>IF(I388=1,I$2,"")&amp;IF(J388=1,IF(I388=1,"-","")&amp;J$2,"")&amp;IF(K388=1,IF(OR(J388=1,I388=1),"-","")&amp;K$2,"")&amp;IF(L388=1,IF(OR(K388=1,J388=1,I388=1),"-","")&amp;L$2,"")&amp;IF(M388=1,IF(OR(L388=1,K388=1,J388=1,I388=1),"-","")&amp;M$2,"")&amp;IF(N388=1,IF(OR(M388=1,L388=1,K388=1,J388=1,I388=1),"-","")&amp;N$2,"")&amp;IF(O388=1,IF(OR(N388=1,M388=1,L388=1,K388=1,J388=1,I388=1),"-","")&amp;O$2,"")&amp;IF(P388=1,IF(I388=1," - ",IF(J388=1," - ",IF(K388=1," - ",IF(L388=1," - ",IF(M388=1," - ",IF(N388=1," - ",IF(O388=1," - ","")))))))&amp;P$2,"")</f>
        <v/>
      </c>
      <c r="S388" s="243">
        <f>SUM('b2'!$I388:$P388)</f>
        <v/>
      </c>
      <c r="T388" s="243">
        <f>IF(OR('b2'!$J388=1,'b2'!$K388=1,'b2'!$L388=1,'b2'!$M388=1,'b2'!$N388=1,'b2'!$O388=1,'b2'!$P388=1),"SI","NO")</f>
        <v/>
      </c>
      <c r="U388" s="243">
        <f>IF(OR('b2'!$K388=1,'b2'!$L388=1,'b2'!$M388=1,'b2'!$N388=1,'b2'!$O388=1,'b2'!$P388=1),"SI","NO")</f>
        <v/>
      </c>
      <c r="V388" s="244" t="n">
        <v>0</v>
      </c>
      <c r="W388" s="245" t="n">
        <v>0</v>
      </c>
      <c r="X388" s="245" t="n">
        <v>0</v>
      </c>
      <c r="Y388" s="244" t="n">
        <v>0</v>
      </c>
      <c r="Z388" s="245" t="n">
        <v>0</v>
      </c>
      <c r="AA388" s="245" t="n">
        <v>0</v>
      </c>
      <c r="AB388" s="244" t="n">
        <v>0</v>
      </c>
      <c r="AC388" s="245" t="n">
        <v>0</v>
      </c>
      <c r="AD388" s="245" t="n">
        <v>0</v>
      </c>
      <c r="AE388" s="244" t="n">
        <v>0</v>
      </c>
      <c r="AF388" s="245" t="n">
        <v>0</v>
      </c>
      <c r="AG388" s="245" t="n">
        <v>0</v>
      </c>
      <c r="AH388" s="244" t="n">
        <v>0</v>
      </c>
      <c r="AI388" s="245" t="n">
        <v>38</v>
      </c>
      <c r="AJ388" s="245" t="n">
        <v>12</v>
      </c>
      <c r="AK388" s="244" t="n">
        <v>50</v>
      </c>
      <c r="AL388" s="245" t="n">
        <v>188</v>
      </c>
      <c r="AM388" s="245" t="n">
        <v>117</v>
      </c>
      <c r="AN388" s="244" t="n">
        <v>305</v>
      </c>
      <c r="AO388" s="245" t="n">
        <v>141</v>
      </c>
      <c r="AP388" s="245" t="n">
        <v>180</v>
      </c>
      <c r="AQ388" s="244" t="n">
        <v>321</v>
      </c>
      <c r="AR388" s="244">
        <f>IF('b2'!$AQ388&gt;0,'b2'!$AQ388,IF('b2'!$AN388&gt;0,'b2'!$AN388,IF('b2'!$AK388&gt;0,'b2'!$AK388,IF('b2'!$AH388&gt;0,'b2'!$AH388,IF('b2'!$AE388&gt;0,'b2'!$AE388,IF('b2'!$AB388&gt;0,'b2'!$AB388,IF('b2'!$Y388&gt;0,'b2'!$Y388,IF('b2'!$V388&gt;0,'b2'!$V388," ---"))))))))</f>
        <v/>
      </c>
      <c r="AS388" s="246" t="n">
        <v>0</v>
      </c>
      <c r="AT388" s="246" t="n">
        <v>0</v>
      </c>
      <c r="AU388" s="246" t="n">
        <v>0</v>
      </c>
      <c r="AV388" s="246" t="n">
        <v>0</v>
      </c>
      <c r="AW388" s="246" t="n">
        <v>0</v>
      </c>
      <c r="AX388" s="246" t="n">
        <v>0</v>
      </c>
      <c r="AY388" s="246" t="n">
        <v>10</v>
      </c>
      <c r="AZ388" s="246" t="n">
        <v>1</v>
      </c>
      <c r="BA388" s="246" t="n">
        <v>20</v>
      </c>
      <c r="BB388" s="246" t="n">
        <v>1</v>
      </c>
      <c r="BC388" s="246" t="n">
        <v>18</v>
      </c>
      <c r="BD388" s="246" t="n">
        <v>0</v>
      </c>
      <c r="BE388" s="247" t="n">
        <v>0</v>
      </c>
      <c r="BF388" s="252" t="n">
        <v>0</v>
      </c>
      <c r="BG388" s="252" t="n">
        <v>0</v>
      </c>
      <c r="BH388" s="247" t="n">
        <v>0</v>
      </c>
      <c r="BI388" s="250" t="inlineStr">
        <is>
          <t>#REF!</t>
        </is>
      </c>
      <c r="BJ388" s="251" t="inlineStr">
        <is>
          <t>#REF!</t>
        </is>
      </c>
      <c r="BK388" s="252" t="n">
        <v>0</v>
      </c>
      <c r="BL388" s="252" t="n">
        <v>0</v>
      </c>
      <c r="BM388" s="247" t="n">
        <v>0</v>
      </c>
      <c r="BN388" s="250" t="inlineStr">
        <is>
          <t>#REF!</t>
        </is>
      </c>
      <c r="BO388" s="251" t="inlineStr">
        <is>
          <t>#REF!</t>
        </is>
      </c>
      <c r="BP388" s="248" t="n">
        <v>0</v>
      </c>
      <c r="BQ388" s="248" t="n">
        <v>0</v>
      </c>
      <c r="BR388" s="249" t="n">
        <v>0</v>
      </c>
      <c r="BS388" s="250" t="inlineStr">
        <is>
          <t>#REF!</t>
        </is>
      </c>
      <c r="BT388" s="251">
        <f>'[2]DATA CONSOLIDADA 2018-2025 '!$BR390-'b2'!$BO388</f>
        <v/>
      </c>
      <c r="BU388" s="252" t="n">
        <v>0</v>
      </c>
      <c r="BV388" s="248" t="n">
        <v>0</v>
      </c>
      <c r="BW388" s="249" t="n">
        <v>0</v>
      </c>
      <c r="BX388" s="250" t="inlineStr">
        <is>
          <t>#REF!</t>
        </is>
      </c>
      <c r="BY388" s="251" t="inlineStr">
        <is>
          <t>#REF!</t>
        </is>
      </c>
      <c r="BZ388" s="248" t="n">
        <v>221588</v>
      </c>
      <c r="CA388" s="248" t="n">
        <v>0</v>
      </c>
      <c r="CB388" s="249" t="n">
        <v>221588</v>
      </c>
      <c r="CC388" s="250" t="inlineStr">
        <is>
          <t>#REF!</t>
        </is>
      </c>
      <c r="CD388" s="251">
        <f>'[2]DATA CONSOLIDADA 2018-2025 '!$CB390-'b2'!$BW388</f>
        <v/>
      </c>
      <c r="CE388" s="253" t="n">
        <v>460678.183</v>
      </c>
      <c r="CF388" s="253" t="n">
        <v>1466260.15848</v>
      </c>
      <c r="CG388" s="254" t="n">
        <v>1926938.34148</v>
      </c>
      <c r="CH388" s="250" t="inlineStr">
        <is>
          <t>#REF!</t>
        </is>
      </c>
      <c r="CI388" s="251">
        <f>'[2]DATA CONSOLIDADA 2018-2025 '!$CG390-'b2'!$CB388</f>
        <v/>
      </c>
      <c r="CJ388" s="247" t="inlineStr">
        <is>
          <t>#REF!</t>
        </is>
      </c>
      <c r="CK388" s="247" t="n">
        <v>4778545.34960138</v>
      </c>
      <c r="CL388" s="247" t="n">
        <v>7436346.40814268</v>
      </c>
      <c r="CM388" s="247" t="n">
        <v>12214891.7577441</v>
      </c>
      <c r="CN388" s="247" t="inlineStr">
        <is>
          <t>#REF!</t>
        </is>
      </c>
      <c r="CO388" s="251">
        <f>'[2]DATA CONSOLIDADA 2018-2025 '!$CM390-'b2'!$CG388</f>
        <v/>
      </c>
      <c r="CP388" s="253" t="n">
        <v>0</v>
      </c>
      <c r="CQ388" s="253" t="n">
        <v>0</v>
      </c>
      <c r="CR388" s="253" t="n">
        <v>0</v>
      </c>
      <c r="CS388" s="253" t="n">
        <v>221588</v>
      </c>
      <c r="CT388" s="253" t="n">
        <v>0</v>
      </c>
      <c r="CU388" s="253" t="n">
        <v>0</v>
      </c>
      <c r="CV388" s="247" t="n">
        <v>221588</v>
      </c>
      <c r="CW388" s="247" t="n">
        <v>0</v>
      </c>
      <c r="CX388" s="247" t="n">
        <v>0</v>
      </c>
      <c r="CY388" s="247" t="n">
        <v>1926938.34148</v>
      </c>
      <c r="CZ388" s="247" t="n">
        <v>0</v>
      </c>
      <c r="DA388" s="247" t="n">
        <v>0</v>
      </c>
      <c r="DB388" s="247" t="n">
        <v>1926938.34148</v>
      </c>
      <c r="DC388" s="255" t="n">
        <v>0</v>
      </c>
      <c r="DD388" s="255" t="n">
        <v>0</v>
      </c>
      <c r="DE388" s="255" t="n">
        <v>12214891.7577441</v>
      </c>
      <c r="DF388" s="255" t="n">
        <v>0</v>
      </c>
      <c r="DG388" s="255" t="n">
        <v>0</v>
      </c>
      <c r="DH388" s="255" t="n">
        <v>12214891.7577441</v>
      </c>
      <c r="DI388" s="256" t="n">
        <v>20609846314</v>
      </c>
      <c r="DJ388" s="257" t="inlineStr">
        <is>
          <t>COOPERATIVA AGRARIA DE FAMILIAS CAMPESINAS EMPRENDEDORAS Y RESILIENTES DEL PERÚ - CAFCER</t>
        </is>
      </c>
      <c r="DK388" s="257" t="inlineStr">
        <is>
          <t>02 Cooperativa</t>
        </is>
      </c>
      <c r="DL388" s="258" t="n"/>
      <c r="DM388" s="258" t="n"/>
      <c r="DN388" s="258" t="n"/>
      <c r="DO388" s="258" t="n"/>
      <c r="DP388" s="258" t="n"/>
      <c r="DQ388" s="258" t="n"/>
      <c r="DR388" s="258" t="n"/>
      <c r="DS388" s="258" t="n"/>
      <c r="DT388" s="258" t="n"/>
      <c r="DU388" s="258" t="n"/>
      <c r="DV388" s="258" t="n"/>
      <c r="DW388" s="258" t="n"/>
      <c r="DX388" s="258" t="n"/>
      <c r="DY388" s="258" t="n"/>
      <c r="DZ388" s="258" t="n"/>
      <c r="EA388" s="258" t="n"/>
      <c r="EB388" s="258" t="n"/>
      <c r="EC388" s="258" t="n"/>
      <c r="ED388" s="258" t="n"/>
      <c r="EE388" s="258" t="n"/>
    </row>
    <row r="389" hidden="1" ht="47.25" customHeight="1">
      <c r="A389" s="240" t="inlineStr">
        <is>
          <t>COOPERATIVA AGRARIA ALTO MAYO NUEVA CAJAMARCA.</t>
        </is>
      </c>
      <c r="B389" s="240" t="inlineStr">
        <is>
          <t>ARROZ</t>
        </is>
      </c>
      <c r="C389" s="240" t="inlineStr">
        <is>
          <t>ARROZ</t>
        </is>
      </c>
      <c r="D389" s="240" t="inlineStr">
        <is>
          <t>SAN MARTIN</t>
        </is>
      </c>
      <c r="E389" s="240" t="inlineStr">
        <is>
          <t>220801</t>
        </is>
      </c>
      <c r="F389" s="240" t="inlineStr">
        <is>
          <t>SAN MARTIN</t>
        </is>
      </c>
      <c r="G389" s="240" t="inlineStr">
        <is>
          <t>RIOJA</t>
        </is>
      </c>
      <c r="H389" s="240" t="inlineStr">
        <is>
          <t>RIOJA</t>
        </is>
      </c>
      <c r="I389" s="241" t="n"/>
      <c r="J389" s="241" t="n"/>
      <c r="K389" s="241" t="n"/>
      <c r="L389" s="241" t="n"/>
      <c r="M389" s="241" t="n"/>
      <c r="N389" s="241" t="n">
        <v>1</v>
      </c>
      <c r="O389" s="241" t="n">
        <v>1</v>
      </c>
      <c r="P389" s="241" t="n">
        <v>1</v>
      </c>
      <c r="Q389" s="241" t="inlineStr">
        <is>
          <t>PAC</t>
        </is>
      </c>
      <c r="R389" s="242">
        <f>IF(I389=1,I$2,"")&amp;IF(J389=1,IF(I389=1,"-","")&amp;J$2,"")&amp;IF(K389=1,IF(OR(J389=1,I389=1),"-","")&amp;K$2,"")&amp;IF(L389=1,IF(OR(K389=1,J389=1,I389=1),"-","")&amp;L$2,"")&amp;IF(M389=1,IF(OR(L389=1,K389=1,J389=1,I389=1),"-","")&amp;M$2,"")&amp;IF(N389=1,IF(OR(M389=1,L389=1,K389=1,J389=1,I389=1),"-","")&amp;N$2,"")&amp;IF(O389=1,IF(OR(N389=1,M389=1,L389=1,K389=1,J389=1,I389=1),"-","")&amp;O$2,"")&amp;IF(P389=1,IF(I389=1," - ",IF(J389=1," - ",IF(K389=1," - ",IF(L389=1," - ",IF(M389=1," - ",IF(N389=1," - ",IF(O389=1," - ","")))))))&amp;P$2,"")</f>
        <v/>
      </c>
      <c r="S389" s="243">
        <f>SUM('b2'!$I389:$P389)</f>
        <v/>
      </c>
      <c r="T389" s="243">
        <f>IF(OR('b2'!$J389=1,'b2'!$K389=1,'b2'!$L389=1,'b2'!$M389=1,'b2'!$N389=1,'b2'!$O389=1,'b2'!$P389=1),"SI","NO")</f>
        <v/>
      </c>
      <c r="U389" s="243">
        <f>IF(OR('b2'!$K389=1,'b2'!$L389=1,'b2'!$M389=1,'b2'!$N389=1,'b2'!$O389=1,'b2'!$P389=1),"SI","NO")</f>
        <v/>
      </c>
      <c r="V389" s="244" t="n">
        <v>0</v>
      </c>
      <c r="W389" s="245" t="n">
        <v>0</v>
      </c>
      <c r="X389" s="245" t="n">
        <v>0</v>
      </c>
      <c r="Y389" s="244" t="n">
        <v>0</v>
      </c>
      <c r="Z389" s="245" t="n">
        <v>0</v>
      </c>
      <c r="AA389" s="245" t="n">
        <v>0</v>
      </c>
      <c r="AB389" s="244" t="n">
        <v>0</v>
      </c>
      <c r="AC389" s="245" t="n">
        <v>0</v>
      </c>
      <c r="AD389" s="245" t="n">
        <v>0</v>
      </c>
      <c r="AE389" s="244" t="n">
        <v>0</v>
      </c>
      <c r="AF389" s="245" t="n">
        <v>0</v>
      </c>
      <c r="AG389" s="245" t="n">
        <v>0</v>
      </c>
      <c r="AH389" s="244" t="n">
        <v>0</v>
      </c>
      <c r="AI389" s="245" t="n">
        <v>40</v>
      </c>
      <c r="AJ389" s="245" t="n">
        <v>10</v>
      </c>
      <c r="AK389" s="244" t="n">
        <v>50</v>
      </c>
      <c r="AL389" s="245" t="n">
        <v>20</v>
      </c>
      <c r="AM389" s="245" t="n">
        <v>32</v>
      </c>
      <c r="AN389" s="244" t="n">
        <v>52</v>
      </c>
      <c r="AO389" s="245" t="n">
        <v>44</v>
      </c>
      <c r="AP389" s="245" t="n">
        <v>10</v>
      </c>
      <c r="AQ389" s="244" t="n">
        <v>54</v>
      </c>
      <c r="AR389" s="244">
        <f>IF('b2'!$AQ389&gt;0,'b2'!$AQ389,IF('b2'!$AN389&gt;0,'b2'!$AN389,IF('b2'!$AK389&gt;0,'b2'!$AK389,IF('b2'!$AH389&gt;0,'b2'!$AH389,IF('b2'!$AE389&gt;0,'b2'!$AE389,IF('b2'!$AB389&gt;0,'b2'!$AB389,IF('b2'!$Y389&gt;0,'b2'!$Y389,IF('b2'!$V389&gt;0,'b2'!$V389," ---"))))))))</f>
        <v/>
      </c>
      <c r="AS389" s="246" t="n">
        <v>0</v>
      </c>
      <c r="AT389" s="246" t="n">
        <v>0</v>
      </c>
      <c r="AU389" s="246" t="n">
        <v>0</v>
      </c>
      <c r="AV389" s="246" t="n">
        <v>0</v>
      </c>
      <c r="AW389" s="246" t="n">
        <v>0</v>
      </c>
      <c r="AX389" s="246" t="n">
        <v>0</v>
      </c>
      <c r="AY389" s="246" t="n">
        <v>11</v>
      </c>
      <c r="AZ389" s="246" t="n">
        <v>2</v>
      </c>
      <c r="BA389" s="246" t="n">
        <v>22</v>
      </c>
      <c r="BB389" s="246" t="n">
        <v>2</v>
      </c>
      <c r="BC389" s="246" t="n">
        <v>16</v>
      </c>
      <c r="BD389" s="246" t="n">
        <v>2</v>
      </c>
      <c r="BE389" s="247" t="n">
        <v>0</v>
      </c>
      <c r="BF389" s="252" t="n">
        <v>0</v>
      </c>
      <c r="BG389" s="252" t="n">
        <v>0</v>
      </c>
      <c r="BH389" s="247" t="n">
        <v>0</v>
      </c>
      <c r="BI389" s="250" t="inlineStr">
        <is>
          <t>#REF!</t>
        </is>
      </c>
      <c r="BJ389" s="251" t="inlineStr">
        <is>
          <t>#REF!</t>
        </is>
      </c>
      <c r="BK389" s="252" t="n">
        <v>0</v>
      </c>
      <c r="BL389" s="252" t="n">
        <v>0</v>
      </c>
      <c r="BM389" s="247" t="n">
        <v>0</v>
      </c>
      <c r="BN389" s="250" t="inlineStr">
        <is>
          <t>#REF!</t>
        </is>
      </c>
      <c r="BO389" s="251" t="inlineStr">
        <is>
          <t>#REF!</t>
        </is>
      </c>
      <c r="BP389" s="248" t="n">
        <v>0</v>
      </c>
      <c r="BQ389" s="248" t="n">
        <v>0</v>
      </c>
      <c r="BR389" s="249" t="n">
        <v>0</v>
      </c>
      <c r="BS389" s="250" t="inlineStr">
        <is>
          <t>#REF!</t>
        </is>
      </c>
      <c r="BT389" s="251">
        <f>'[2]DATA CONSOLIDADA 2018-2025 '!$BR391-'b2'!$BO389</f>
        <v/>
      </c>
      <c r="BU389" s="252" t="n">
        <v>0</v>
      </c>
      <c r="BV389" s="248" t="n">
        <v>0</v>
      </c>
      <c r="BW389" s="249" t="n">
        <v>0</v>
      </c>
      <c r="BX389" s="250" t="inlineStr">
        <is>
          <t>#REF!</t>
        </is>
      </c>
      <c r="BY389" s="251" t="inlineStr">
        <is>
          <t>#REF!</t>
        </is>
      </c>
      <c r="BZ389" s="248" t="n">
        <v>5931250</v>
      </c>
      <c r="CA389" s="248" t="n">
        <v>0</v>
      </c>
      <c r="CB389" s="249" t="n">
        <v>5931250</v>
      </c>
      <c r="CC389" s="250" t="inlineStr">
        <is>
          <t>#REF!</t>
        </is>
      </c>
      <c r="CD389" s="251">
        <f>'[2]DATA CONSOLIDADA 2018-2025 '!$CB391-'b2'!$BW389</f>
        <v/>
      </c>
      <c r="CE389" s="253" t="n">
        <v>0</v>
      </c>
      <c r="CF389" s="253" t="n">
        <v>0</v>
      </c>
      <c r="CG389" s="254" t="n">
        <v>0</v>
      </c>
      <c r="CH389" s="250" t="inlineStr">
        <is>
          <t>#REF!</t>
        </is>
      </c>
      <c r="CI389" s="251">
        <f>'[2]DATA CONSOLIDADA 2018-2025 '!$CG391-'b2'!$CB389</f>
        <v/>
      </c>
      <c r="CJ389" s="247" t="inlineStr">
        <is>
          <t>#REF!</t>
        </is>
      </c>
      <c r="CK389" s="247" t="n">
        <v>6500</v>
      </c>
      <c r="CL389" s="247" t="n">
        <v>0</v>
      </c>
      <c r="CM389" s="247" t="n">
        <v>6500</v>
      </c>
      <c r="CN389" s="247" t="inlineStr">
        <is>
          <t>#REF!</t>
        </is>
      </c>
      <c r="CO389" s="251">
        <f>'[2]DATA CONSOLIDADA 2018-2025 '!$CM391-'b2'!$CG389</f>
        <v/>
      </c>
      <c r="CP389" s="253" t="n">
        <v>0</v>
      </c>
      <c r="CQ389" s="253" t="n">
        <v>5931250</v>
      </c>
      <c r="CR389" s="253" t="n">
        <v>0</v>
      </c>
      <c r="CS389" s="253" t="n">
        <v>0</v>
      </c>
      <c r="CT389" s="253" t="n">
        <v>0</v>
      </c>
      <c r="CU389" s="253" t="n">
        <v>0</v>
      </c>
      <c r="CV389" s="247" t="n">
        <v>5931250</v>
      </c>
      <c r="CW389" s="247" t="n">
        <v>0</v>
      </c>
      <c r="CX389" s="247" t="n">
        <v>0</v>
      </c>
      <c r="CY389" s="247" t="n">
        <v>0</v>
      </c>
      <c r="CZ389" s="247" t="n">
        <v>0</v>
      </c>
      <c r="DA389" s="247" t="n">
        <v>0</v>
      </c>
      <c r="DB389" s="247" t="n">
        <v>0</v>
      </c>
      <c r="DC389" s="255" t="n">
        <v>0</v>
      </c>
      <c r="DD389" s="255" t="n">
        <v>0</v>
      </c>
      <c r="DE389" s="255" t="n">
        <v>6500</v>
      </c>
      <c r="DF389" s="255" t="n">
        <v>0</v>
      </c>
      <c r="DG389" s="255" t="n">
        <v>0</v>
      </c>
      <c r="DH389" s="255" t="n">
        <v>6500</v>
      </c>
      <c r="DI389" s="256" t="n">
        <v>20603478879</v>
      </c>
      <c r="DJ389" s="257" t="inlineStr">
        <is>
          <t>COOPERATIVA AGRARIA ALTO MAYO NUEVA CAJAMARCA</t>
        </is>
      </c>
      <c r="DK389" s="257" t="inlineStr">
        <is>
          <t>02 Cooperativa</t>
        </is>
      </c>
      <c r="DL389" s="258" t="n"/>
      <c r="DM389" s="258" t="n"/>
      <c r="DN389" s="258" t="n"/>
      <c r="DO389" s="258" t="n"/>
      <c r="DP389" s="258" t="n"/>
      <c r="DQ389" s="258" t="n"/>
      <c r="DR389" s="258" t="n"/>
      <c r="DS389" s="258" t="n"/>
      <c r="DT389" s="258" t="n"/>
      <c r="DU389" s="258" t="n"/>
      <c r="DV389" s="258" t="n"/>
      <c r="DW389" s="258" t="n"/>
      <c r="DX389" s="258" t="n"/>
      <c r="DY389" s="258" t="n"/>
      <c r="DZ389" s="258" t="n"/>
      <c r="EA389" s="258" t="n"/>
      <c r="EB389" s="258" t="n"/>
      <c r="EC389" s="258" t="n"/>
      <c r="ED389" s="258" t="n"/>
      <c r="EE389" s="258" t="n"/>
    </row>
    <row r="390" hidden="1" ht="47.25" customHeight="1">
      <c r="A390" s="240" t="inlineStr">
        <is>
          <t>ASOCIACIÓN DE PRODUCTORES DE FLORES NATIVAS, AGROINDUSTRIALES, PISCICOLA Y MEDIO AMBIENTE UCAYALI - APFLONAPU</t>
        </is>
      </c>
      <c r="B390" s="240" t="inlineStr">
        <is>
          <t>FLORES</t>
        </is>
      </c>
      <c r="C390" s="240" t="inlineStr">
        <is>
          <t>FLORES</t>
        </is>
      </c>
      <c r="D390" s="240" t="inlineStr">
        <is>
          <t>UCAYALI</t>
        </is>
      </c>
      <c r="E390" s="240" t="inlineStr">
        <is>
          <t>250301</t>
        </is>
      </c>
      <c r="F390" s="240" t="inlineStr">
        <is>
          <t>UCAYALI</t>
        </is>
      </c>
      <c r="G390" s="240" t="inlineStr">
        <is>
          <t>PADRE ABAD</t>
        </is>
      </c>
      <c r="H390" s="240" t="inlineStr">
        <is>
          <t>PADRE ABAD</t>
        </is>
      </c>
      <c r="I390" s="241" t="n"/>
      <c r="J390" s="241" t="n"/>
      <c r="K390" s="241" t="n"/>
      <c r="L390" s="241" t="n"/>
      <c r="M390" s="241" t="n"/>
      <c r="N390" s="241" t="n">
        <v>1</v>
      </c>
      <c r="O390" s="241" t="n">
        <v>1</v>
      </c>
      <c r="P390" s="241" t="n"/>
      <c r="Q390" s="241" t="inlineStr">
        <is>
          <t>PAC</t>
        </is>
      </c>
      <c r="R390" s="242">
        <f>IF(I390=1,I$2,"")&amp;IF(J390=1,IF(I390=1,"-","")&amp;J$2,"")&amp;IF(K390=1,IF(OR(J390=1,I390=1),"-","")&amp;K$2,"")&amp;IF(L390=1,IF(OR(K390=1,J390=1,I390=1),"-","")&amp;L$2,"")&amp;IF(M390=1,IF(OR(L390=1,K390=1,J390=1,I390=1),"-","")&amp;M$2,"")&amp;IF(N390=1,IF(OR(M390=1,L390=1,K390=1,J390=1,I390=1),"-","")&amp;N$2,"")&amp;IF(O390=1,IF(OR(N390=1,M390=1,L390=1,K390=1,J390=1,I390=1),"-","")&amp;O$2,"")&amp;IF(P390=1,IF(I390=1," - ",IF(J390=1," - ",IF(K390=1," - ",IF(L390=1," - ",IF(M390=1," - ",IF(N390=1," - ",IF(O390=1," - ","")))))))&amp;P$2,"")</f>
        <v/>
      </c>
      <c r="S390" s="243">
        <f>SUM('b2'!$I390:$P390)</f>
        <v/>
      </c>
      <c r="T390" s="243">
        <f>IF(OR('b2'!$J390=1,'b2'!$K390=1,'b2'!$L390=1,'b2'!$M390=1,'b2'!$N390=1,'b2'!$O390=1,'b2'!$P390=1),"SI","NO")</f>
        <v/>
      </c>
      <c r="U390" s="243">
        <f>IF(OR('b2'!$K390=1,'b2'!$L390=1,'b2'!$M390=1,'b2'!$N390=1,'b2'!$O390=1,'b2'!$P390=1),"SI","NO")</f>
        <v/>
      </c>
      <c r="V390" s="244" t="n">
        <v>0</v>
      </c>
      <c r="W390" s="245" t="n">
        <v>0</v>
      </c>
      <c r="X390" s="245" t="n">
        <v>0</v>
      </c>
      <c r="Y390" s="244" t="n">
        <v>0</v>
      </c>
      <c r="Z390" s="245" t="n">
        <v>0</v>
      </c>
      <c r="AA390" s="245" t="n">
        <v>0</v>
      </c>
      <c r="AB390" s="244" t="n">
        <v>0</v>
      </c>
      <c r="AC390" s="245" t="n">
        <v>0</v>
      </c>
      <c r="AD390" s="245" t="n">
        <v>0</v>
      </c>
      <c r="AE390" s="244" t="n">
        <v>0</v>
      </c>
      <c r="AF390" s="245" t="n">
        <v>0</v>
      </c>
      <c r="AG390" s="245" t="n">
        <v>0</v>
      </c>
      <c r="AH390" s="244" t="n">
        <v>0</v>
      </c>
      <c r="AI390" s="245" t="n">
        <v>20</v>
      </c>
      <c r="AJ390" s="245" t="n">
        <v>13</v>
      </c>
      <c r="AK390" s="244" t="n">
        <v>33</v>
      </c>
      <c r="AL390" s="245" t="n">
        <v>22</v>
      </c>
      <c r="AM390" s="245" t="n">
        <v>2</v>
      </c>
      <c r="AN390" s="244" t="n">
        <v>24</v>
      </c>
      <c r="AO390" s="245" t="n">
        <v>0</v>
      </c>
      <c r="AP390" s="245" t="n">
        <v>0</v>
      </c>
      <c r="AQ390" s="244" t="n">
        <v>0</v>
      </c>
      <c r="AR390" s="244">
        <f>IF('b2'!$AQ390&gt;0,'b2'!$AQ390,IF('b2'!$AN390&gt;0,'b2'!$AN390,IF('b2'!$AK390&gt;0,'b2'!$AK390,IF('b2'!$AH390&gt;0,'b2'!$AH390,IF('b2'!$AE390&gt;0,'b2'!$AE390,IF('b2'!$AB390&gt;0,'b2'!$AB390,IF('b2'!$Y390&gt;0,'b2'!$Y390,IF('b2'!$V390&gt;0,'b2'!$V390," ---"))))))))</f>
        <v/>
      </c>
      <c r="AS390" s="246" t="n">
        <v>0</v>
      </c>
      <c r="AT390" s="246" t="n">
        <v>0</v>
      </c>
      <c r="AU390" s="246" t="n">
        <v>0</v>
      </c>
      <c r="AV390" s="246" t="n">
        <v>0</v>
      </c>
      <c r="AW390" s="246" t="n">
        <v>0</v>
      </c>
      <c r="AX390" s="246" t="n">
        <v>0</v>
      </c>
      <c r="AY390" s="246" t="n">
        <v>47</v>
      </c>
      <c r="AZ390" s="246" t="n">
        <v>1</v>
      </c>
      <c r="BA390" s="246" t="n">
        <v>37</v>
      </c>
      <c r="BB390" s="246" t="n">
        <v>1</v>
      </c>
      <c r="BC390" s="246" t="n">
        <v>0</v>
      </c>
      <c r="BD390" s="246" t="n">
        <v>0</v>
      </c>
      <c r="BE390" s="247" t="n">
        <v>0</v>
      </c>
      <c r="BF390" s="252" t="n">
        <v>0</v>
      </c>
      <c r="BG390" s="252" t="n">
        <v>0</v>
      </c>
      <c r="BH390" s="247" t="n">
        <v>0</v>
      </c>
      <c r="BI390" s="250" t="inlineStr">
        <is>
          <t>#REF!</t>
        </is>
      </c>
      <c r="BJ390" s="251" t="inlineStr">
        <is>
          <t>#REF!</t>
        </is>
      </c>
      <c r="BK390" s="252" t="n">
        <v>0</v>
      </c>
      <c r="BL390" s="252" t="n">
        <v>0</v>
      </c>
      <c r="BM390" s="247" t="n">
        <v>0</v>
      </c>
      <c r="BN390" s="250" t="inlineStr">
        <is>
          <t>#REF!</t>
        </is>
      </c>
      <c r="BO390" s="251" t="inlineStr">
        <is>
          <t>#REF!</t>
        </is>
      </c>
      <c r="BP390" s="248" t="n">
        <v>0</v>
      </c>
      <c r="BQ390" s="248" t="n">
        <v>0</v>
      </c>
      <c r="BR390" s="249" t="n">
        <v>0</v>
      </c>
      <c r="BS390" s="250" t="inlineStr">
        <is>
          <t>#REF!</t>
        </is>
      </c>
      <c r="BT390" s="251">
        <f>'[2]DATA CONSOLIDADA 2018-2025 '!$BR392-'b2'!$BO390</f>
        <v/>
      </c>
      <c r="BU390" s="252" t="n">
        <v>0</v>
      </c>
      <c r="BV390" s="248" t="n">
        <v>0</v>
      </c>
      <c r="BW390" s="249" t="n">
        <v>0</v>
      </c>
      <c r="BX390" s="250" t="inlineStr">
        <is>
          <t>#REF!</t>
        </is>
      </c>
      <c r="BY390" s="251" t="inlineStr">
        <is>
          <t>#REF!</t>
        </is>
      </c>
      <c r="BZ390" s="248" t="n">
        <v>22950</v>
      </c>
      <c r="CA390" s="248" t="n">
        <v>0</v>
      </c>
      <c r="CB390" s="249" t="n">
        <v>22950</v>
      </c>
      <c r="CC390" s="250" t="inlineStr">
        <is>
          <t>#REF!</t>
        </is>
      </c>
      <c r="CD390" s="251">
        <f>'[2]DATA CONSOLIDADA 2018-2025 '!$CB392-'b2'!$BW390</f>
        <v/>
      </c>
      <c r="CE390" s="253" t="n">
        <v>0</v>
      </c>
      <c r="CF390" s="253" t="n">
        <v>0</v>
      </c>
      <c r="CG390" s="254" t="n">
        <v>0</v>
      </c>
      <c r="CH390" s="250" t="inlineStr">
        <is>
          <t>#REF!</t>
        </is>
      </c>
      <c r="CI390" s="251">
        <f>'[2]DATA CONSOLIDADA 2018-2025 '!$CG392-'b2'!$CB390</f>
        <v/>
      </c>
      <c r="CJ390" s="247" t="inlineStr">
        <is>
          <t>#REF!</t>
        </is>
      </c>
      <c r="CK390" s="247" t="n">
        <v>0</v>
      </c>
      <c r="CL390" s="247" t="n">
        <v>0</v>
      </c>
      <c r="CM390" s="247" t="n">
        <v>0</v>
      </c>
      <c r="CN390" s="247" t="inlineStr">
        <is>
          <t>#REF!</t>
        </is>
      </c>
      <c r="CO390" s="251">
        <f>'[2]DATA CONSOLIDADA 2018-2025 '!$CM392-'b2'!$CG390</f>
        <v/>
      </c>
      <c r="CP390" s="253" t="n">
        <v>22950</v>
      </c>
      <c r="CQ390" s="253" t="n">
        <v>0</v>
      </c>
      <c r="CR390" s="253" t="n">
        <v>0</v>
      </c>
      <c r="CS390" s="253" t="n">
        <v>0</v>
      </c>
      <c r="CT390" s="253" t="n">
        <v>0</v>
      </c>
      <c r="CU390" s="253" t="n">
        <v>0</v>
      </c>
      <c r="CV390" s="247" t="n">
        <v>22950</v>
      </c>
      <c r="CW390" s="247" t="n">
        <v>0</v>
      </c>
      <c r="CX390" s="247" t="n">
        <v>0</v>
      </c>
      <c r="CY390" s="247" t="n">
        <v>0</v>
      </c>
      <c r="CZ390" s="247" t="n">
        <v>0</v>
      </c>
      <c r="DA390" s="247" t="n">
        <v>0</v>
      </c>
      <c r="DB390" s="247" t="n">
        <v>0</v>
      </c>
      <c r="DC390" s="255" t="n">
        <v>0</v>
      </c>
      <c r="DD390" s="255" t="n">
        <v>0</v>
      </c>
      <c r="DE390" s="255" t="n">
        <v>0</v>
      </c>
      <c r="DF390" s="255" t="n">
        <v>0</v>
      </c>
      <c r="DG390" s="255" t="n">
        <v>0</v>
      </c>
      <c r="DH390" s="255" t="n">
        <v>0</v>
      </c>
      <c r="DI390" s="256" t="n">
        <v>20604315825</v>
      </c>
      <c r="DJ390" s="257" t="inlineStr">
        <is>
          <t>ASOCIACION DE PRODUCTORES DE FLORES NATIVAS, AGROINDUSTRIALES, PISCICOLA Y MEDIO AMBIENTE - UCAYALI</t>
        </is>
      </c>
      <c r="DK390" s="257" t="inlineStr">
        <is>
          <t>01 Asociación</t>
        </is>
      </c>
      <c r="DL390" s="258" t="n"/>
      <c r="DM390" s="258" t="n"/>
      <c r="DN390" s="258" t="n"/>
      <c r="DO390" s="258" t="n"/>
      <c r="DP390" s="258" t="n"/>
      <c r="DQ390" s="258" t="n"/>
      <c r="DR390" s="258" t="n"/>
      <c r="DS390" s="258" t="n"/>
      <c r="DT390" s="258" t="n"/>
      <c r="DU390" s="258" t="n"/>
      <c r="DV390" s="258" t="n"/>
      <c r="DW390" s="258" t="n"/>
      <c r="DX390" s="258" t="n"/>
      <c r="DY390" s="258" t="n"/>
      <c r="DZ390" s="258" t="n"/>
      <c r="EA390" s="258" t="n"/>
      <c r="EB390" s="258" t="n"/>
      <c r="EC390" s="258" t="n"/>
      <c r="ED390" s="258" t="n"/>
      <c r="EE390" s="258" t="n"/>
    </row>
    <row r="391" hidden="1" ht="47.25" customHeight="1">
      <c r="A391" s="240" t="inlineStr">
        <is>
          <t>ASOCIACIÓN PARA LA CONSERVACION Y PRESERVACION DE LA BIODIVERSIDAD CHAUCA</t>
        </is>
      </c>
      <c r="B391" s="240" t="inlineStr">
        <is>
          <t>UÑA DE GATO</t>
        </is>
      </c>
      <c r="C391" s="240" t="inlineStr">
        <is>
          <t>UÑA DE GATO</t>
        </is>
      </c>
      <c r="D391" s="240" t="inlineStr">
        <is>
          <t>UCAYALI</t>
        </is>
      </c>
      <c r="E391" s="240" t="inlineStr">
        <is>
          <t>250107</t>
        </is>
      </c>
      <c r="F391" s="240" t="inlineStr">
        <is>
          <t>UCAYALI</t>
        </is>
      </c>
      <c r="G391" s="240" t="inlineStr">
        <is>
          <t>CORONEL PORTILLO</t>
        </is>
      </c>
      <c r="H391" s="240" t="inlineStr">
        <is>
          <t>MANANTAY</t>
        </is>
      </c>
      <c r="I391" s="241" t="n"/>
      <c r="J391" s="241" t="n"/>
      <c r="K391" s="241" t="n"/>
      <c r="L391" s="241" t="n"/>
      <c r="M391" s="241" t="n"/>
      <c r="N391" s="241" t="n">
        <v>1</v>
      </c>
      <c r="O391" s="241" t="n">
        <v>1</v>
      </c>
      <c r="P391" s="241" t="n">
        <v>1</v>
      </c>
      <c r="Q391" s="241" t="inlineStr">
        <is>
          <t>PAC</t>
        </is>
      </c>
      <c r="R391" s="242">
        <f>IF(I391=1,I$2,"")&amp;IF(J391=1,IF(I391=1,"-","")&amp;J$2,"")&amp;IF(K391=1,IF(OR(J391=1,I391=1),"-","")&amp;K$2,"")&amp;IF(L391=1,IF(OR(K391=1,J391=1,I391=1),"-","")&amp;L$2,"")&amp;IF(M391=1,IF(OR(L391=1,K391=1,J391=1,I391=1),"-","")&amp;M$2,"")&amp;IF(N391=1,IF(OR(M391=1,L391=1,K391=1,J391=1,I391=1),"-","")&amp;N$2,"")&amp;IF(O391=1,IF(OR(N391=1,M391=1,L391=1,K391=1,J391=1,I391=1),"-","")&amp;O$2,"")&amp;IF(P391=1,IF(I391=1," - ",IF(J391=1," - ",IF(K391=1," - ",IF(L391=1," - ",IF(M391=1," - ",IF(N391=1," - ",IF(O391=1," - ","")))))))&amp;P$2,"")</f>
        <v/>
      </c>
      <c r="S391" s="243">
        <f>SUM('b2'!$I391:$P391)</f>
        <v/>
      </c>
      <c r="T391" s="243">
        <f>IF(OR('b2'!$J391=1,'b2'!$K391=1,'b2'!$L391=1,'b2'!$M391=1,'b2'!$N391=1,'b2'!$O391=1,'b2'!$P391=1),"SI","NO")</f>
        <v/>
      </c>
      <c r="U391" s="243">
        <f>IF(OR('b2'!$K391=1,'b2'!$L391=1,'b2'!$M391=1,'b2'!$N391=1,'b2'!$O391=1,'b2'!$P391=1),"SI","NO")</f>
        <v/>
      </c>
      <c r="V391" s="244" t="n">
        <v>0</v>
      </c>
      <c r="W391" s="245" t="n">
        <v>0</v>
      </c>
      <c r="X391" s="245" t="n">
        <v>0</v>
      </c>
      <c r="Y391" s="244" t="n">
        <v>0</v>
      </c>
      <c r="Z391" s="245" t="n">
        <v>0</v>
      </c>
      <c r="AA391" s="245" t="n">
        <v>0</v>
      </c>
      <c r="AB391" s="244" t="n">
        <v>0</v>
      </c>
      <c r="AC391" s="245" t="n">
        <v>0</v>
      </c>
      <c r="AD391" s="245" t="n">
        <v>0</v>
      </c>
      <c r="AE391" s="244" t="n">
        <v>0</v>
      </c>
      <c r="AF391" s="245" t="n">
        <v>0</v>
      </c>
      <c r="AG391" s="245" t="n">
        <v>0</v>
      </c>
      <c r="AH391" s="244" t="n">
        <v>0</v>
      </c>
      <c r="AI391" s="245" t="n">
        <v>6</v>
      </c>
      <c r="AJ391" s="245" t="n">
        <v>4</v>
      </c>
      <c r="AK391" s="244" t="n">
        <v>10</v>
      </c>
      <c r="AL391" s="245" t="n">
        <v>7</v>
      </c>
      <c r="AM391" s="245" t="n">
        <v>5</v>
      </c>
      <c r="AN391" s="244" t="n">
        <v>12</v>
      </c>
      <c r="AO391" s="245" t="n">
        <v>7</v>
      </c>
      <c r="AP391" s="245" t="n">
        <v>5</v>
      </c>
      <c r="AQ391" s="244" t="n">
        <v>12</v>
      </c>
      <c r="AR391" s="244">
        <f>IF('b2'!$AQ391&gt;0,'b2'!$AQ391,IF('b2'!$AN391&gt;0,'b2'!$AN391,IF('b2'!$AK391&gt;0,'b2'!$AK391,IF('b2'!$AH391&gt;0,'b2'!$AH391,IF('b2'!$AE391&gt;0,'b2'!$AE391,IF('b2'!$AB391&gt;0,'b2'!$AB391,IF('b2'!$Y391&gt;0,'b2'!$Y391,IF('b2'!$V391&gt;0,'b2'!$V391," ---"))))))))</f>
        <v/>
      </c>
      <c r="AS391" s="246" t="n">
        <v>0</v>
      </c>
      <c r="AT391" s="246" t="n">
        <v>0</v>
      </c>
      <c r="AU391" s="246" t="n">
        <v>0</v>
      </c>
      <c r="AV391" s="246" t="n">
        <v>0</v>
      </c>
      <c r="AW391" s="246" t="n">
        <v>0</v>
      </c>
      <c r="AX391" s="246" t="n">
        <v>0</v>
      </c>
      <c r="AY391" s="246" t="n">
        <v>43</v>
      </c>
      <c r="AZ391" s="246" t="n">
        <v>0</v>
      </c>
      <c r="BA391" s="246" t="n">
        <v>53</v>
      </c>
      <c r="BB391" s="246" t="n">
        <v>0</v>
      </c>
      <c r="BC391" s="246" t="n">
        <v>18</v>
      </c>
      <c r="BD391" s="246" t="n">
        <v>0</v>
      </c>
      <c r="BE391" s="247" t="n">
        <v>0</v>
      </c>
      <c r="BF391" s="252" t="n">
        <v>0</v>
      </c>
      <c r="BG391" s="252" t="n">
        <v>0</v>
      </c>
      <c r="BH391" s="247" t="n">
        <v>0</v>
      </c>
      <c r="BI391" s="250" t="inlineStr">
        <is>
          <t>#REF!</t>
        </is>
      </c>
      <c r="BJ391" s="251" t="inlineStr">
        <is>
          <t>#REF!</t>
        </is>
      </c>
      <c r="BK391" s="252" t="n">
        <v>0</v>
      </c>
      <c r="BL391" s="252" t="n">
        <v>0</v>
      </c>
      <c r="BM391" s="247" t="n">
        <v>0</v>
      </c>
      <c r="BN391" s="250" t="inlineStr">
        <is>
          <t>#REF!</t>
        </is>
      </c>
      <c r="BO391" s="251" t="inlineStr">
        <is>
          <t>#REF!</t>
        </is>
      </c>
      <c r="BP391" s="248" t="n">
        <v>0</v>
      </c>
      <c r="BQ391" s="248" t="n">
        <v>0</v>
      </c>
      <c r="BR391" s="249" t="n">
        <v>0</v>
      </c>
      <c r="BS391" s="250" t="inlineStr">
        <is>
          <t>#REF!</t>
        </is>
      </c>
      <c r="BT391" s="251">
        <f>'[2]DATA CONSOLIDADA 2018-2025 '!$BR393-'b2'!$BO391</f>
        <v/>
      </c>
      <c r="BU391" s="252" t="n">
        <v>0</v>
      </c>
      <c r="BV391" s="248" t="n">
        <v>0</v>
      </c>
      <c r="BW391" s="249" t="n">
        <v>0</v>
      </c>
      <c r="BX391" s="250" t="inlineStr">
        <is>
          <t>#REF!</t>
        </is>
      </c>
      <c r="BY391" s="251" t="inlineStr">
        <is>
          <t>#REF!</t>
        </is>
      </c>
      <c r="BZ391" s="248" t="n">
        <v>612682.98</v>
      </c>
      <c r="CA391" s="248" t="n">
        <v>0</v>
      </c>
      <c r="CB391" s="249" t="n">
        <v>612682.98</v>
      </c>
      <c r="CC391" s="250" t="inlineStr">
        <is>
          <t>#REF!</t>
        </is>
      </c>
      <c r="CD391" s="251">
        <f>'[2]DATA CONSOLIDADA 2018-2025 '!$CB393-'b2'!$BW391</f>
        <v/>
      </c>
      <c r="CE391" s="253" t="n">
        <v>160072.05913343</v>
      </c>
      <c r="CF391" s="253" t="n">
        <v>0</v>
      </c>
      <c r="CG391" s="254" t="n">
        <v>160072.05913343</v>
      </c>
      <c r="CH391" s="250" t="inlineStr">
        <is>
          <t>#REF!</t>
        </is>
      </c>
      <c r="CI391" s="251">
        <f>'[2]DATA CONSOLIDADA 2018-2025 '!$CG393-'b2'!$CB391</f>
        <v/>
      </c>
      <c r="CJ391" s="247" t="inlineStr">
        <is>
          <t>#REF!</t>
        </is>
      </c>
      <c r="CK391" s="247" t="n">
        <v>275710.60767175</v>
      </c>
      <c r="CL391" s="247" t="n">
        <v>0</v>
      </c>
      <c r="CM391" s="247" t="n">
        <v>275710.60767175</v>
      </c>
      <c r="CN391" s="247" t="inlineStr">
        <is>
          <t>#REF!</t>
        </is>
      </c>
      <c r="CO391" s="251">
        <f>'[2]DATA CONSOLIDADA 2018-2025 '!$CM393-'b2'!$CG391</f>
        <v/>
      </c>
      <c r="CP391" s="253" t="n">
        <v>0</v>
      </c>
      <c r="CQ391" s="253" t="n">
        <v>0</v>
      </c>
      <c r="CR391" s="253" t="n">
        <v>0</v>
      </c>
      <c r="CS391" s="253" t="n">
        <v>612682.9808669999</v>
      </c>
      <c r="CT391" s="253" t="n">
        <v>0</v>
      </c>
      <c r="CU391" s="253" t="n">
        <v>0</v>
      </c>
      <c r="CV391" s="247" t="n">
        <v>612682.9808669999</v>
      </c>
      <c r="CW391" s="247" t="n">
        <v>0</v>
      </c>
      <c r="CX391" s="247" t="n">
        <v>91252.02393143</v>
      </c>
      <c r="CY391" s="247" t="n">
        <v>68820.035202</v>
      </c>
      <c r="CZ391" s="247" t="n">
        <v>0</v>
      </c>
      <c r="DA391" s="247" t="n">
        <v>0</v>
      </c>
      <c r="DB391" s="247" t="n">
        <v>160072.05913343</v>
      </c>
      <c r="DC391" s="255" t="n">
        <v>0</v>
      </c>
      <c r="DD391" s="255" t="n">
        <v>0</v>
      </c>
      <c r="DE391" s="255" t="n">
        <v>275710.60767175</v>
      </c>
      <c r="DF391" s="255" t="n">
        <v>0</v>
      </c>
      <c r="DG391" s="255" t="n">
        <v>0</v>
      </c>
      <c r="DH391" s="255" t="n">
        <v>275710.60767175</v>
      </c>
      <c r="DI391" s="256" t="n">
        <v>20603587627</v>
      </c>
      <c r="DJ391" s="257" t="inlineStr">
        <is>
          <t>ASOCIACION PARA LA CONSERVACION Y PRESERVACION DE LA BIODIVERSIDAD CHAUCA</t>
        </is>
      </c>
      <c r="DK391" s="257" t="inlineStr">
        <is>
          <t>01 Asociación</t>
        </is>
      </c>
      <c r="DL391" s="258" t="n"/>
      <c r="DM391" s="258" t="n"/>
      <c r="DN391" s="258" t="n"/>
      <c r="DO391" s="258" t="n"/>
      <c r="DP391" s="258" t="n"/>
      <c r="DQ391" s="258" t="n"/>
      <c r="DR391" s="258" t="n"/>
      <c r="DS391" s="258" t="n"/>
      <c r="DT391" s="258" t="n"/>
      <c r="DU391" s="258" t="n"/>
      <c r="DV391" s="258" t="n"/>
      <c r="DW391" s="258" t="n"/>
      <c r="DX391" s="258" t="n"/>
      <c r="DY391" s="258" t="n"/>
      <c r="DZ391" s="258" t="n"/>
      <c r="EA391" s="258" t="n"/>
      <c r="EB391" s="258" t="n"/>
      <c r="EC391" s="258" t="n"/>
      <c r="ED391" s="258" t="n"/>
      <c r="EE391" s="258" t="n"/>
    </row>
    <row r="392" hidden="1" ht="47.25" customHeight="1">
      <c r="A392" s="240" t="inlineStr">
        <is>
          <t>ASOCIACION DE PRODUCTORES FRUTICOLA HUAQUISH PARARIN</t>
        </is>
      </c>
      <c r="B392" s="240" t="inlineStr">
        <is>
          <t>PALTA</t>
        </is>
      </c>
      <c r="C392" s="240" t="inlineStr">
        <is>
          <t>PALTA</t>
        </is>
      </c>
      <c r="D392" s="240" t="inlineStr">
        <is>
          <t>ANCASH</t>
        </is>
      </c>
      <c r="E392" s="240" t="inlineStr">
        <is>
          <t>021708</t>
        </is>
      </c>
      <c r="F392" s="240" t="inlineStr">
        <is>
          <t>ANCASH</t>
        </is>
      </c>
      <c r="G392" s="240" t="inlineStr">
        <is>
          <t>RECUAY</t>
        </is>
      </c>
      <c r="H392" s="240" t="inlineStr">
        <is>
          <t>PARARIN</t>
        </is>
      </c>
      <c r="I392" s="241" t="n"/>
      <c r="J392" s="241" t="n"/>
      <c r="K392" s="241" t="n"/>
      <c r="L392" s="241" t="n"/>
      <c r="M392" s="241" t="n"/>
      <c r="N392" s="241" t="n"/>
      <c r="O392" s="241" t="n">
        <v>1</v>
      </c>
      <c r="P392" s="241" t="n">
        <v>1</v>
      </c>
      <c r="Q392" s="241" t="inlineStr">
        <is>
          <t>PAC</t>
        </is>
      </c>
      <c r="R392" s="242">
        <f>IF(I392=1,I$2,"")&amp;IF(J392=1,IF(I392=1,"-","")&amp;J$2,"")&amp;IF(K392=1,IF(OR(J392=1,I392=1),"-","")&amp;K$2,"")&amp;IF(L392=1,IF(OR(K392=1,J392=1,I392=1),"-","")&amp;L$2,"")&amp;IF(M392=1,IF(OR(L392=1,K392=1,J392=1,I392=1),"-","")&amp;M$2,"")&amp;IF(N392=1,IF(OR(M392=1,L392=1,K392=1,J392=1,I392=1),"-","")&amp;N$2,"")&amp;IF(O392=1,IF(OR(N392=1,M392=1,L392=1,K392=1,J392=1,I392=1),"-","")&amp;O$2,"")&amp;IF(P392=1,IF(I392=1," - ",IF(J392=1," - ",IF(K392=1," - ",IF(L392=1," - ",IF(M392=1," - ",IF(N392=1," - ",IF(O392=1," - ","")))))))&amp;P$2,"")</f>
        <v/>
      </c>
      <c r="S392" s="243">
        <f>SUM('b2'!$I392:$P392)</f>
        <v/>
      </c>
      <c r="T392" s="243">
        <f>IF(OR('b2'!$J392=1,'b2'!$K392=1,'b2'!$L392=1,'b2'!$M392=1,'b2'!$N392=1,'b2'!$O392=1,'b2'!$P392=1),"SI","NO")</f>
        <v/>
      </c>
      <c r="U392" s="243">
        <f>IF(OR('b2'!$K392=1,'b2'!$L392=1,'b2'!$M392=1,'b2'!$N392=1,'b2'!$O392=1,'b2'!$P392=1),"SI","NO")</f>
        <v/>
      </c>
      <c r="V392" s="244" t="n">
        <v>0</v>
      </c>
      <c r="W392" s="245" t="n">
        <v>0</v>
      </c>
      <c r="X392" s="245" t="n">
        <v>0</v>
      </c>
      <c r="Y392" s="244" t="n">
        <v>0</v>
      </c>
      <c r="Z392" s="245" t="n">
        <v>0</v>
      </c>
      <c r="AA392" s="245" t="n">
        <v>0</v>
      </c>
      <c r="AB392" s="244" t="n">
        <v>0</v>
      </c>
      <c r="AC392" s="245" t="n">
        <v>0</v>
      </c>
      <c r="AD392" s="245" t="n">
        <v>0</v>
      </c>
      <c r="AE392" s="244" t="n">
        <v>0</v>
      </c>
      <c r="AF392" s="245" t="n">
        <v>0</v>
      </c>
      <c r="AG392" s="245" t="n">
        <v>0</v>
      </c>
      <c r="AH392" s="244" t="n">
        <v>0</v>
      </c>
      <c r="AI392" s="245" t="n">
        <v>0</v>
      </c>
      <c r="AJ392" s="245" t="n">
        <v>0</v>
      </c>
      <c r="AK392" s="244" t="n">
        <v>0</v>
      </c>
      <c r="AL392" s="245" t="n">
        <v>23</v>
      </c>
      <c r="AM392" s="245" t="n">
        <v>3</v>
      </c>
      <c r="AN392" s="244" t="n">
        <v>26</v>
      </c>
      <c r="AO392" s="245" t="n">
        <v>23</v>
      </c>
      <c r="AP392" s="245" t="n">
        <v>3</v>
      </c>
      <c r="AQ392" s="244" t="n">
        <v>26</v>
      </c>
      <c r="AR392" s="244">
        <f>IF('b2'!$AQ392&gt;0,'b2'!$AQ392,IF('b2'!$AN392&gt;0,'b2'!$AN392,IF('b2'!$AK392&gt;0,'b2'!$AK392,IF('b2'!$AH392&gt;0,'b2'!$AH392,IF('b2'!$AE392&gt;0,'b2'!$AE392,IF('b2'!$AB392&gt;0,'b2'!$AB392,IF('b2'!$Y392&gt;0,'b2'!$Y392,IF('b2'!$V392&gt;0,'b2'!$V392," ---"))))))))</f>
        <v/>
      </c>
      <c r="AS392" s="246" t="n">
        <v>0</v>
      </c>
      <c r="AT392" s="246" t="n">
        <v>0</v>
      </c>
      <c r="AU392" s="246" t="n">
        <v>0</v>
      </c>
      <c r="AV392" s="246" t="n">
        <v>0</v>
      </c>
      <c r="AW392" s="246" t="n">
        <v>0</v>
      </c>
      <c r="AX392" s="246" t="n">
        <v>0</v>
      </c>
      <c r="AY392" s="246" t="n">
        <v>0</v>
      </c>
      <c r="AZ392" s="246" t="n">
        <v>0</v>
      </c>
      <c r="BA392" s="246" t="n">
        <v>5</v>
      </c>
      <c r="BB392" s="246" t="n">
        <v>1</v>
      </c>
      <c r="BC392" s="246" t="n">
        <v>12</v>
      </c>
      <c r="BD392" s="246" t="n">
        <v>0</v>
      </c>
      <c r="BE392" s="247" t="n">
        <v>0</v>
      </c>
      <c r="BF392" s="252" t="n">
        <v>0</v>
      </c>
      <c r="BG392" s="252" t="n">
        <v>0</v>
      </c>
      <c r="BH392" s="247" t="n">
        <v>0</v>
      </c>
      <c r="BI392" s="250" t="inlineStr">
        <is>
          <t>#REF!</t>
        </is>
      </c>
      <c r="BJ392" s="251" t="inlineStr">
        <is>
          <t>#REF!</t>
        </is>
      </c>
      <c r="BK392" s="252" t="n">
        <v>0</v>
      </c>
      <c r="BL392" s="252" t="n">
        <v>0</v>
      </c>
      <c r="BM392" s="247" t="n">
        <v>0</v>
      </c>
      <c r="BN392" s="250" t="inlineStr">
        <is>
          <t>#REF!</t>
        </is>
      </c>
      <c r="BO392" s="251" t="inlineStr">
        <is>
          <t>#REF!</t>
        </is>
      </c>
      <c r="BP392" s="248" t="n">
        <v>0</v>
      </c>
      <c r="BQ392" s="248" t="n">
        <v>0</v>
      </c>
      <c r="BR392" s="249" t="n">
        <v>0</v>
      </c>
      <c r="BS392" s="250" t="inlineStr">
        <is>
          <t>#REF!</t>
        </is>
      </c>
      <c r="BT392" s="251">
        <f>'[2]DATA CONSOLIDADA 2018-2025 '!$BR394-'b2'!$BO392</f>
        <v/>
      </c>
      <c r="BU392" s="252" t="n">
        <v>0</v>
      </c>
      <c r="BV392" s="248" t="n">
        <v>0</v>
      </c>
      <c r="BW392" s="249" t="n">
        <v>0</v>
      </c>
      <c r="BX392" s="250" t="inlineStr">
        <is>
          <t>#REF!</t>
        </is>
      </c>
      <c r="BY392" s="251" t="inlineStr">
        <is>
          <t>#REF!</t>
        </is>
      </c>
      <c r="BZ392" s="248" t="n">
        <v>0</v>
      </c>
      <c r="CA392" s="248" t="n">
        <v>0</v>
      </c>
      <c r="CB392" s="249" t="n">
        <v>0</v>
      </c>
      <c r="CC392" s="250" t="inlineStr">
        <is>
          <t>#REF!</t>
        </is>
      </c>
      <c r="CD392" s="251">
        <f>'[2]DATA CONSOLIDADA 2018-2025 '!$CB394-'b2'!$BW392</f>
        <v/>
      </c>
      <c r="CE392" s="253" t="n">
        <v>514800</v>
      </c>
      <c r="CF392" s="253" t="n">
        <v>0</v>
      </c>
      <c r="CG392" s="254" t="n">
        <v>514800</v>
      </c>
      <c r="CH392" s="250" t="inlineStr">
        <is>
          <t>#REF!</t>
        </is>
      </c>
      <c r="CI392" s="251">
        <f>'[2]DATA CONSOLIDADA 2018-2025 '!$CG394-'b2'!$CB392</f>
        <v/>
      </c>
      <c r="CJ392" s="247" t="inlineStr">
        <is>
          <t>#REF!</t>
        </is>
      </c>
      <c r="CK392" s="247" t="n">
        <v>0</v>
      </c>
      <c r="CL392" s="247" t="n">
        <v>0</v>
      </c>
      <c r="CM392" s="247" t="n">
        <v>0</v>
      </c>
      <c r="CN392" s="247" t="inlineStr">
        <is>
          <t>#REF!</t>
        </is>
      </c>
      <c r="CO392" s="251">
        <f>'[2]DATA CONSOLIDADA 2018-2025 '!$CM394-'b2'!$CG392</f>
        <v/>
      </c>
      <c r="CP392" s="253" t="n">
        <v>0</v>
      </c>
      <c r="CQ392" s="253" t="n">
        <v>0</v>
      </c>
      <c r="CR392" s="253" t="n">
        <v>0</v>
      </c>
      <c r="CS392" s="253" t="n">
        <v>0</v>
      </c>
      <c r="CT392" s="253" t="n">
        <v>0</v>
      </c>
      <c r="CU392" s="253" t="n">
        <v>0</v>
      </c>
      <c r="CV392" s="247" t="n">
        <v>0</v>
      </c>
      <c r="CW392" s="247" t="n">
        <v>0</v>
      </c>
      <c r="CX392" s="247" t="n">
        <v>514800</v>
      </c>
      <c r="CY392" s="247" t="n">
        <v>0</v>
      </c>
      <c r="CZ392" s="247" t="n">
        <v>0</v>
      </c>
      <c r="DA392" s="247" t="n">
        <v>0</v>
      </c>
      <c r="DB392" s="247" t="n">
        <v>514800</v>
      </c>
      <c r="DC392" s="255" t="n">
        <v>0</v>
      </c>
      <c r="DD392" s="255" t="n">
        <v>0</v>
      </c>
      <c r="DE392" s="255" t="n">
        <v>0</v>
      </c>
      <c r="DF392" s="255" t="n">
        <v>0</v>
      </c>
      <c r="DG392" s="255" t="n">
        <v>0</v>
      </c>
      <c r="DH392" s="255" t="n">
        <v>0</v>
      </c>
      <c r="DI392" s="256" t="n">
        <v>20571419301</v>
      </c>
      <c r="DJ392" s="257" t="inlineStr">
        <is>
          <t xml:space="preserve"> ASOCIACION DE PRODUCTORES FRUTICOLA HUAQUISH PARARIN</t>
        </is>
      </c>
      <c r="DK392" s="257" t="inlineStr">
        <is>
          <t>01 Asociación</t>
        </is>
      </c>
      <c r="DL392" s="258" t="n"/>
      <c r="DM392" s="258" t="n"/>
      <c r="DN392" s="258" t="n"/>
      <c r="DO392" s="258" t="n"/>
      <c r="DP392" s="258" t="n"/>
      <c r="DQ392" s="258" t="n"/>
      <c r="DR392" s="258" t="n"/>
      <c r="DS392" s="258" t="n"/>
      <c r="DT392" s="258" t="n"/>
      <c r="DU392" s="258" t="n"/>
      <c r="DV392" s="258" t="n"/>
      <c r="DW392" s="258" t="n"/>
      <c r="DX392" s="258" t="n"/>
      <c r="DY392" s="258" t="n"/>
      <c r="DZ392" s="258" t="n"/>
      <c r="EA392" s="258" t="n"/>
      <c r="EB392" s="258" t="n"/>
      <c r="EC392" s="258" t="n"/>
      <c r="ED392" s="258" t="n"/>
      <c r="EE392" s="258" t="n"/>
    </row>
    <row r="393" hidden="1" ht="47.25" customHeight="1">
      <c r="A393" s="240" t="inlineStr">
        <is>
          <t>ASOCIACION DE PRODUCTORES PALTO MARCAHUASI-MOLLEPATA</t>
        </is>
      </c>
      <c r="B393" s="240" t="inlineStr">
        <is>
          <t>PALTA</t>
        </is>
      </c>
      <c r="C393" s="240" t="inlineStr">
        <is>
          <t>PALTA</t>
        </is>
      </c>
      <c r="D393" s="240" t="inlineStr">
        <is>
          <t>CUSCO</t>
        </is>
      </c>
      <c r="E393" s="240" t="inlineStr">
        <is>
          <t>080307</t>
        </is>
      </c>
      <c r="F393" s="240" t="inlineStr">
        <is>
          <t>CUSCO</t>
        </is>
      </c>
      <c r="G393" s="240" t="inlineStr">
        <is>
          <t>ANTA</t>
        </is>
      </c>
      <c r="H393" s="240" t="inlineStr">
        <is>
          <t>MOLLEPATA</t>
        </is>
      </c>
      <c r="I393" s="241" t="n"/>
      <c r="J393" s="241" t="n"/>
      <c r="K393" s="241" t="n"/>
      <c r="L393" s="241" t="n"/>
      <c r="M393" s="241" t="n"/>
      <c r="N393" s="241" t="n"/>
      <c r="O393" s="241" t="n">
        <v>1</v>
      </c>
      <c r="P393" s="241" t="n">
        <v>1</v>
      </c>
      <c r="Q393" s="241" t="inlineStr">
        <is>
          <t>PAC</t>
        </is>
      </c>
      <c r="R393" s="242">
        <f>IF(I393=1,I$2,"")&amp;IF(J393=1,IF(I393=1,"-","")&amp;J$2,"")&amp;IF(K393=1,IF(OR(J393=1,I393=1),"-","")&amp;K$2,"")&amp;IF(L393=1,IF(OR(K393=1,J393=1,I393=1),"-","")&amp;L$2,"")&amp;IF(M393=1,IF(OR(L393=1,K393=1,J393=1,I393=1),"-","")&amp;M$2,"")&amp;IF(N393=1,IF(OR(M393=1,L393=1,K393=1,J393=1,I393=1),"-","")&amp;N$2,"")&amp;IF(O393=1,IF(OR(N393=1,M393=1,L393=1,K393=1,J393=1,I393=1),"-","")&amp;O$2,"")&amp;IF(P393=1,IF(I393=1," - ",IF(J393=1," - ",IF(K393=1," - ",IF(L393=1," - ",IF(M393=1," - ",IF(N393=1," - ",IF(O393=1," - ","")))))))&amp;P$2,"")</f>
        <v/>
      </c>
      <c r="S393" s="243">
        <f>SUM('b2'!$I393:$P393)</f>
        <v/>
      </c>
      <c r="T393" s="243">
        <f>IF(OR('b2'!$J393=1,'b2'!$K393=1,'b2'!$L393=1,'b2'!$M393=1,'b2'!$N393=1,'b2'!$O393=1,'b2'!$P393=1),"SI","NO")</f>
        <v/>
      </c>
      <c r="U393" s="243">
        <f>IF(OR('b2'!$K393=1,'b2'!$L393=1,'b2'!$M393=1,'b2'!$N393=1,'b2'!$O393=1,'b2'!$P393=1),"SI","NO")</f>
        <v/>
      </c>
      <c r="V393" s="244" t="n">
        <v>0</v>
      </c>
      <c r="W393" s="245" t="n">
        <v>0</v>
      </c>
      <c r="X393" s="245" t="n">
        <v>0</v>
      </c>
      <c r="Y393" s="244" t="n">
        <v>0</v>
      </c>
      <c r="Z393" s="245" t="n">
        <v>0</v>
      </c>
      <c r="AA393" s="245" t="n">
        <v>0</v>
      </c>
      <c r="AB393" s="244" t="n">
        <v>0</v>
      </c>
      <c r="AC393" s="245" t="n">
        <v>0</v>
      </c>
      <c r="AD393" s="245" t="n">
        <v>0</v>
      </c>
      <c r="AE393" s="244" t="n">
        <v>0</v>
      </c>
      <c r="AF393" s="245" t="n">
        <v>0</v>
      </c>
      <c r="AG393" s="245" t="n">
        <v>0</v>
      </c>
      <c r="AH393" s="244" t="n">
        <v>0</v>
      </c>
      <c r="AI393" s="245" t="n">
        <v>0</v>
      </c>
      <c r="AJ393" s="245" t="n">
        <v>0</v>
      </c>
      <c r="AK393" s="244" t="n">
        <v>0</v>
      </c>
      <c r="AL393" s="245" t="n">
        <v>26</v>
      </c>
      <c r="AM393" s="245" t="n">
        <v>22</v>
      </c>
      <c r="AN393" s="244" t="n">
        <v>48</v>
      </c>
      <c r="AO393" s="245" t="n">
        <v>28</v>
      </c>
      <c r="AP393" s="245" t="n">
        <v>21</v>
      </c>
      <c r="AQ393" s="244" t="n">
        <v>49</v>
      </c>
      <c r="AR393" s="244">
        <f>IF('b2'!$AQ393&gt;0,'b2'!$AQ393,IF('b2'!$AN393&gt;0,'b2'!$AN393,IF('b2'!$AK393&gt;0,'b2'!$AK393,IF('b2'!$AH393&gt;0,'b2'!$AH393,IF('b2'!$AE393&gt;0,'b2'!$AE393,IF('b2'!$AB393&gt;0,'b2'!$AB393,IF('b2'!$Y393&gt;0,'b2'!$Y393,IF('b2'!$V393&gt;0,'b2'!$V393," ---"))))))))</f>
        <v/>
      </c>
      <c r="AS393" s="246" t="n">
        <v>0</v>
      </c>
      <c r="AT393" s="246" t="n">
        <v>0</v>
      </c>
      <c r="AU393" s="246" t="n">
        <v>0</v>
      </c>
      <c r="AV393" s="246" t="n">
        <v>0</v>
      </c>
      <c r="AW393" s="246" t="n">
        <v>0</v>
      </c>
      <c r="AX393" s="246" t="n">
        <v>0</v>
      </c>
      <c r="AY393" s="246" t="n">
        <v>0</v>
      </c>
      <c r="AZ393" s="246" t="n">
        <v>0</v>
      </c>
      <c r="BA393" s="246" t="n">
        <v>19</v>
      </c>
      <c r="BB393" s="246" t="n">
        <v>4</v>
      </c>
      <c r="BC393" s="246" t="n">
        <v>21</v>
      </c>
      <c r="BD393" s="246" t="n">
        <v>4</v>
      </c>
      <c r="BE393" s="247" t="n">
        <v>0</v>
      </c>
      <c r="BF393" s="252" t="n">
        <v>0</v>
      </c>
      <c r="BG393" s="252" t="n">
        <v>0</v>
      </c>
      <c r="BH393" s="247" t="n">
        <v>0</v>
      </c>
      <c r="BI393" s="250" t="inlineStr">
        <is>
          <t>#REF!</t>
        </is>
      </c>
      <c r="BJ393" s="251" t="inlineStr">
        <is>
          <t>#REF!</t>
        </is>
      </c>
      <c r="BK393" s="252" t="n">
        <v>0</v>
      </c>
      <c r="BL393" s="252" t="n">
        <v>0</v>
      </c>
      <c r="BM393" s="247" t="n">
        <v>0</v>
      </c>
      <c r="BN393" s="250" t="inlineStr">
        <is>
          <t>#REF!</t>
        </is>
      </c>
      <c r="BO393" s="251" t="inlineStr">
        <is>
          <t>#REF!</t>
        </is>
      </c>
      <c r="BP393" s="248" t="n">
        <v>0</v>
      </c>
      <c r="BQ393" s="248" t="n">
        <v>0</v>
      </c>
      <c r="BR393" s="249" t="n">
        <v>0</v>
      </c>
      <c r="BS393" s="250" t="inlineStr">
        <is>
          <t>#REF!</t>
        </is>
      </c>
      <c r="BT393" s="251">
        <f>'[2]DATA CONSOLIDADA 2018-2025 '!$BR395-'b2'!$BO393</f>
        <v/>
      </c>
      <c r="BU393" s="252" t="n">
        <v>0</v>
      </c>
      <c r="BV393" s="248" t="n">
        <v>0</v>
      </c>
      <c r="BW393" s="249" t="n">
        <v>0</v>
      </c>
      <c r="BX393" s="250" t="inlineStr">
        <is>
          <t>#REF!</t>
        </is>
      </c>
      <c r="BY393" s="251" t="inlineStr">
        <is>
          <t>#REF!</t>
        </is>
      </c>
      <c r="BZ393" s="248" t="n">
        <v>0</v>
      </c>
      <c r="CA393" s="248" t="n">
        <v>0</v>
      </c>
      <c r="CB393" s="249" t="n">
        <v>0</v>
      </c>
      <c r="CC393" s="250" t="inlineStr">
        <is>
          <t>#REF!</t>
        </is>
      </c>
      <c r="CD393" s="251">
        <f>'[2]DATA CONSOLIDADA 2018-2025 '!$CB395-'b2'!$BW393</f>
        <v/>
      </c>
      <c r="CE393" s="253" t="n">
        <v>0</v>
      </c>
      <c r="CF393" s="253" t="n">
        <v>0</v>
      </c>
      <c r="CG393" s="254" t="n">
        <v>0</v>
      </c>
      <c r="CH393" s="250" t="inlineStr">
        <is>
          <t>#REF!</t>
        </is>
      </c>
      <c r="CI393" s="251">
        <f>'[2]DATA CONSOLIDADA 2018-2025 '!$CG395-'b2'!$CB393</f>
        <v/>
      </c>
      <c r="CJ393" s="247" t="inlineStr">
        <is>
          <t>#REF!</t>
        </is>
      </c>
      <c r="CK393" s="247" t="n">
        <v>2514000</v>
      </c>
      <c r="CL393" s="247" t="n">
        <v>0</v>
      </c>
      <c r="CM393" s="247" t="n">
        <v>2514000</v>
      </c>
      <c r="CN393" s="247" t="inlineStr">
        <is>
          <t>#REF!</t>
        </is>
      </c>
      <c r="CO393" s="251">
        <f>'[2]DATA CONSOLIDADA 2018-2025 '!$CM395-'b2'!$CG393</f>
        <v/>
      </c>
      <c r="CP393" s="253" t="n">
        <v>0</v>
      </c>
      <c r="CQ393" s="253" t="n">
        <v>0</v>
      </c>
      <c r="CR393" s="253" t="n">
        <v>0</v>
      </c>
      <c r="CS393" s="253" t="n">
        <v>0</v>
      </c>
      <c r="CT393" s="253" t="n">
        <v>0</v>
      </c>
      <c r="CU393" s="253" t="n">
        <v>0</v>
      </c>
      <c r="CV393" s="247" t="n">
        <v>0</v>
      </c>
      <c r="CW393" s="247" t="n">
        <v>0</v>
      </c>
      <c r="CX393" s="247" t="n">
        <v>0</v>
      </c>
      <c r="CY393" s="247" t="n">
        <v>0</v>
      </c>
      <c r="CZ393" s="247" t="n">
        <v>0</v>
      </c>
      <c r="DA393" s="247" t="n">
        <v>0</v>
      </c>
      <c r="DB393" s="247" t="n">
        <v>0</v>
      </c>
      <c r="DC393" s="255" t="n">
        <v>0</v>
      </c>
      <c r="DD393" s="255" t="n">
        <v>2514000</v>
      </c>
      <c r="DE393" s="255" t="n">
        <v>0</v>
      </c>
      <c r="DF393" s="255" t="n">
        <v>0</v>
      </c>
      <c r="DG393" s="255" t="n">
        <v>0</v>
      </c>
      <c r="DH393" s="255" t="n">
        <v>2514000</v>
      </c>
      <c r="DI393" s="256" t="n">
        <v>20613037595</v>
      </c>
      <c r="DJ393" s="257" t="inlineStr">
        <is>
          <t>ASOCIACION DE PRODUCTORES PALTO MARCAHUASI-MOLLEPATA</t>
        </is>
      </c>
      <c r="DK393" s="257" t="inlineStr">
        <is>
          <t>01 Asociación</t>
        </is>
      </c>
      <c r="DL393" s="258" t="n"/>
      <c r="DM393" s="258" t="n"/>
      <c r="DN393" s="258" t="n"/>
      <c r="DO393" s="258" t="n"/>
      <c r="DP393" s="258" t="n"/>
      <c r="DQ393" s="258" t="n"/>
      <c r="DR393" s="258" t="n"/>
      <c r="DS393" s="258" t="n"/>
      <c r="DT393" s="258" t="n"/>
      <c r="DU393" s="258" t="n"/>
      <c r="DV393" s="258" t="n"/>
      <c r="DW393" s="258" t="n"/>
      <c r="DX393" s="258" t="n"/>
      <c r="DY393" s="258" t="n"/>
      <c r="DZ393" s="258" t="n"/>
      <c r="EA393" s="258" t="n"/>
      <c r="EB393" s="258" t="n"/>
      <c r="EC393" s="258" t="n"/>
      <c r="ED393" s="258" t="n"/>
      <c r="EE393" s="258" t="n"/>
    </row>
    <row r="394" hidden="1" ht="47.25" customHeight="1">
      <c r="A394" s="240" t="inlineStr">
        <is>
          <t>ASOCIACION DE PRODUCTORES FRUTICOLAS HUAQUISH POCOR - APROFUT HUAQUISH POCOR</t>
        </is>
      </c>
      <c r="B394" s="240" t="inlineStr">
        <is>
          <t>PALTA</t>
        </is>
      </c>
      <c r="C394" s="240" t="inlineStr">
        <is>
          <t>PALTA</t>
        </is>
      </c>
      <c r="D394" s="240" t="inlineStr">
        <is>
          <t>ANCASH</t>
        </is>
      </c>
      <c r="E394" s="240" t="inlineStr">
        <is>
          <t>021708</t>
        </is>
      </c>
      <c r="F394" s="240" t="inlineStr">
        <is>
          <t>ANCASH</t>
        </is>
      </c>
      <c r="G394" s="240" t="inlineStr">
        <is>
          <t>RECUAY</t>
        </is>
      </c>
      <c r="H394" s="240" t="inlineStr">
        <is>
          <t>PARARIN</t>
        </is>
      </c>
      <c r="I394" s="241" t="n"/>
      <c r="J394" s="241" t="n"/>
      <c r="K394" s="241" t="n"/>
      <c r="L394" s="241" t="n"/>
      <c r="M394" s="241" t="n"/>
      <c r="N394" s="241" t="n"/>
      <c r="O394" s="241" t="n">
        <v>1</v>
      </c>
      <c r="P394" s="241" t="n">
        <v>1</v>
      </c>
      <c r="Q394" s="241" t="inlineStr">
        <is>
          <t>PAC</t>
        </is>
      </c>
      <c r="R394" s="242">
        <f>IF(I394=1,I$2,"")&amp;IF(J394=1,IF(I394=1,"-","")&amp;J$2,"")&amp;IF(K394=1,IF(OR(J394=1,I394=1),"-","")&amp;K$2,"")&amp;IF(L394=1,IF(OR(K394=1,J394=1,I394=1),"-","")&amp;L$2,"")&amp;IF(M394=1,IF(OR(L394=1,K394=1,J394=1,I394=1),"-","")&amp;M$2,"")&amp;IF(N394=1,IF(OR(M394=1,L394=1,K394=1,J394=1,I394=1),"-","")&amp;N$2,"")&amp;IF(O394=1,IF(OR(N394=1,M394=1,L394=1,K394=1,J394=1,I394=1),"-","")&amp;O$2,"")&amp;IF(P394=1,IF(I394=1," - ",IF(J394=1," - ",IF(K394=1," - ",IF(L394=1," - ",IF(M394=1," - ",IF(N394=1," - ",IF(O394=1," - ","")))))))&amp;P$2,"")</f>
        <v/>
      </c>
      <c r="S394" s="243">
        <f>SUM('b2'!$I394:$P394)</f>
        <v/>
      </c>
      <c r="T394" s="243">
        <f>IF(OR('b2'!$J394=1,'b2'!$K394=1,'b2'!$L394=1,'b2'!$M394=1,'b2'!$N394=1,'b2'!$O394=1,'b2'!$P394=1),"SI","NO")</f>
        <v/>
      </c>
      <c r="U394" s="243">
        <f>IF(OR('b2'!$K394=1,'b2'!$L394=1,'b2'!$M394=1,'b2'!$N394=1,'b2'!$O394=1,'b2'!$P394=1),"SI","NO")</f>
        <v/>
      </c>
      <c r="V394" s="244" t="n">
        <v>0</v>
      </c>
      <c r="W394" s="245" t="n">
        <v>0</v>
      </c>
      <c r="X394" s="245" t="n">
        <v>0</v>
      </c>
      <c r="Y394" s="244" t="n">
        <v>0</v>
      </c>
      <c r="Z394" s="245" t="n">
        <v>0</v>
      </c>
      <c r="AA394" s="245" t="n">
        <v>0</v>
      </c>
      <c r="AB394" s="244" t="n">
        <v>0</v>
      </c>
      <c r="AC394" s="245" t="n">
        <v>0</v>
      </c>
      <c r="AD394" s="245" t="n">
        <v>0</v>
      </c>
      <c r="AE394" s="244" t="n">
        <v>0</v>
      </c>
      <c r="AF394" s="245" t="n">
        <v>0</v>
      </c>
      <c r="AG394" s="245" t="n">
        <v>0</v>
      </c>
      <c r="AH394" s="244" t="n">
        <v>0</v>
      </c>
      <c r="AI394" s="245" t="n">
        <v>0</v>
      </c>
      <c r="AJ394" s="245" t="n">
        <v>0</v>
      </c>
      <c r="AK394" s="244" t="n">
        <v>0</v>
      </c>
      <c r="AL394" s="245" t="n">
        <v>11</v>
      </c>
      <c r="AM394" s="245" t="n">
        <v>1</v>
      </c>
      <c r="AN394" s="244" t="n">
        <v>12</v>
      </c>
      <c r="AO394" s="245" t="n">
        <v>11</v>
      </c>
      <c r="AP394" s="245" t="n">
        <v>1</v>
      </c>
      <c r="AQ394" s="244" t="n">
        <v>12</v>
      </c>
      <c r="AR394" s="244">
        <f>IF('b2'!$AQ394&gt;0,'b2'!$AQ394,IF('b2'!$AN394&gt;0,'b2'!$AN394,IF('b2'!$AK394&gt;0,'b2'!$AK394,IF('b2'!$AH394&gt;0,'b2'!$AH394,IF('b2'!$AE394&gt;0,'b2'!$AE394,IF('b2'!$AB394&gt;0,'b2'!$AB394,IF('b2'!$Y394&gt;0,'b2'!$Y394,IF('b2'!$V394&gt;0,'b2'!$V394," ---"))))))))</f>
        <v/>
      </c>
      <c r="AS394" s="246" t="n">
        <v>0</v>
      </c>
      <c r="AT394" s="246" t="n">
        <v>0</v>
      </c>
      <c r="AU394" s="246" t="n">
        <v>0</v>
      </c>
      <c r="AV394" s="246" t="n">
        <v>0</v>
      </c>
      <c r="AW394" s="246" t="n">
        <v>0</v>
      </c>
      <c r="AX394" s="246" t="n">
        <v>0</v>
      </c>
      <c r="AY394" s="246" t="n">
        <v>0</v>
      </c>
      <c r="AZ394" s="246" t="n">
        <v>0</v>
      </c>
      <c r="BA394" s="246" t="n">
        <v>5</v>
      </c>
      <c r="BB394" s="246" t="n">
        <v>1</v>
      </c>
      <c r="BC394" s="246" t="n">
        <v>12</v>
      </c>
      <c r="BD394" s="246" t="n">
        <v>0</v>
      </c>
      <c r="BE394" s="247" t="n">
        <v>0</v>
      </c>
      <c r="BF394" s="252" t="n">
        <v>0</v>
      </c>
      <c r="BG394" s="252" t="n">
        <v>0</v>
      </c>
      <c r="BH394" s="247" t="n">
        <v>0</v>
      </c>
      <c r="BI394" s="250" t="inlineStr">
        <is>
          <t>#REF!</t>
        </is>
      </c>
      <c r="BJ394" s="251" t="inlineStr">
        <is>
          <t>#REF!</t>
        </is>
      </c>
      <c r="BK394" s="252" t="n">
        <v>0</v>
      </c>
      <c r="BL394" s="252" t="n">
        <v>0</v>
      </c>
      <c r="BM394" s="247" t="n">
        <v>0</v>
      </c>
      <c r="BN394" s="250" t="inlineStr">
        <is>
          <t>#REF!</t>
        </is>
      </c>
      <c r="BO394" s="251" t="inlineStr">
        <is>
          <t>#REF!</t>
        </is>
      </c>
      <c r="BP394" s="248" t="n">
        <v>0</v>
      </c>
      <c r="BQ394" s="248" t="n">
        <v>0</v>
      </c>
      <c r="BR394" s="249" t="n">
        <v>0</v>
      </c>
      <c r="BS394" s="250" t="inlineStr">
        <is>
          <t>#REF!</t>
        </is>
      </c>
      <c r="BT394" s="251">
        <f>'[2]DATA CONSOLIDADA 2018-2025 '!$BR396-'b2'!$BO394</f>
        <v/>
      </c>
      <c r="BU394" s="252" t="n">
        <v>0</v>
      </c>
      <c r="BV394" s="248" t="n">
        <v>0</v>
      </c>
      <c r="BW394" s="249" t="n">
        <v>0</v>
      </c>
      <c r="BX394" s="250" t="inlineStr">
        <is>
          <t>#REF!</t>
        </is>
      </c>
      <c r="BY394" s="251" t="inlineStr">
        <is>
          <t>#REF!</t>
        </is>
      </c>
      <c r="BZ394" s="248" t="n">
        <v>0</v>
      </c>
      <c r="CA394" s="248" t="n">
        <v>0</v>
      </c>
      <c r="CB394" s="249" t="n">
        <v>0</v>
      </c>
      <c r="CC394" s="250" t="inlineStr">
        <is>
          <t>#REF!</t>
        </is>
      </c>
      <c r="CD394" s="251">
        <f>'[2]DATA CONSOLIDADA 2018-2025 '!$CB396-'b2'!$BW394</f>
        <v/>
      </c>
      <c r="CE394" s="253" t="n">
        <v>283090</v>
      </c>
      <c r="CF394" s="253" t="n">
        <v>0</v>
      </c>
      <c r="CG394" s="254" t="n">
        <v>283090</v>
      </c>
      <c r="CH394" s="250" t="inlineStr">
        <is>
          <t>#REF!</t>
        </is>
      </c>
      <c r="CI394" s="251">
        <f>'[2]DATA CONSOLIDADA 2018-2025 '!$CG396-'b2'!$CB394</f>
        <v/>
      </c>
      <c r="CJ394" s="247" t="inlineStr">
        <is>
          <t>#REF!</t>
        </is>
      </c>
      <c r="CK394" s="247" t="n">
        <v>0</v>
      </c>
      <c r="CL394" s="247" t="n">
        <v>0</v>
      </c>
      <c r="CM394" s="247" t="n">
        <v>0</v>
      </c>
      <c r="CN394" s="247" t="inlineStr">
        <is>
          <t>#REF!</t>
        </is>
      </c>
      <c r="CO394" s="251">
        <f>'[2]DATA CONSOLIDADA 2018-2025 '!$CM396-'b2'!$CG394</f>
        <v/>
      </c>
      <c r="CP394" s="253" t="n">
        <v>0</v>
      </c>
      <c r="CQ394" s="253" t="n">
        <v>0</v>
      </c>
      <c r="CR394" s="253" t="n">
        <v>0</v>
      </c>
      <c r="CS394" s="253" t="n">
        <v>0</v>
      </c>
      <c r="CT394" s="253" t="n">
        <v>0</v>
      </c>
      <c r="CU394" s="253" t="n">
        <v>0</v>
      </c>
      <c r="CV394" s="247" t="n">
        <v>0</v>
      </c>
      <c r="CW394" s="247" t="n">
        <v>0</v>
      </c>
      <c r="CX394" s="247" t="n">
        <v>283090</v>
      </c>
      <c r="CY394" s="247" t="n">
        <v>0</v>
      </c>
      <c r="CZ394" s="247" t="n">
        <v>0</v>
      </c>
      <c r="DA394" s="247" t="n">
        <v>0</v>
      </c>
      <c r="DB394" s="247" t="n">
        <v>283090</v>
      </c>
      <c r="DC394" s="255" t="n">
        <v>0</v>
      </c>
      <c r="DD394" s="255" t="n">
        <v>0</v>
      </c>
      <c r="DE394" s="255" t="n">
        <v>0</v>
      </c>
      <c r="DF394" s="255" t="n">
        <v>0</v>
      </c>
      <c r="DG394" s="255" t="n">
        <v>0</v>
      </c>
      <c r="DH394" s="255" t="n">
        <v>0</v>
      </c>
      <c r="DI394" s="256" t="n">
        <v>20608609467</v>
      </c>
      <c r="DJ394" s="257" t="inlineStr">
        <is>
          <t>ASOCIACION DE PRODUCTORES FRUTICOLAS HUAQUISH POCOR - APROFUT HUAQUISH POCOR</t>
        </is>
      </c>
      <c r="DK394" s="257" t="inlineStr">
        <is>
          <t>01 Asociación</t>
        </is>
      </c>
      <c r="DL394" s="258" t="n"/>
      <c r="DM394" s="258" t="n"/>
      <c r="DN394" s="258" t="n"/>
      <c r="DO394" s="258" t="n"/>
      <c r="DP394" s="258" t="n"/>
      <c r="DQ394" s="258" t="n"/>
      <c r="DR394" s="258" t="n"/>
      <c r="DS394" s="258" t="n"/>
      <c r="DT394" s="258" t="n"/>
      <c r="DU394" s="258" t="n"/>
      <c r="DV394" s="258" t="n"/>
      <c r="DW394" s="258" t="n"/>
      <c r="DX394" s="258" t="n"/>
      <c r="DY394" s="258" t="n"/>
      <c r="DZ394" s="258" t="n"/>
      <c r="EA394" s="258" t="n"/>
      <c r="EB394" s="258" t="n"/>
      <c r="EC394" s="258" t="n"/>
      <c r="ED394" s="258" t="n"/>
      <c r="EE394" s="258" t="n"/>
    </row>
    <row r="395" hidden="1" ht="47.25" customHeight="1">
      <c r="A395" s="240" t="inlineStr">
        <is>
          <t>COOPERATIVA AGROINDUSTRIAL NEBLINA DE CARPISH LIMITADA</t>
        </is>
      </c>
      <c r="B395" s="240" t="inlineStr">
        <is>
          <t>GRANADILLA</t>
        </is>
      </c>
      <c r="C395" s="240" t="inlineStr">
        <is>
          <t>GRANADILLA</t>
        </is>
      </c>
      <c r="D395" s="240" t="inlineStr">
        <is>
          <t>HUANUCO</t>
        </is>
      </c>
      <c r="E395" s="240" t="inlineStr">
        <is>
          <t>100103</t>
        </is>
      </c>
      <c r="F395" s="240" t="inlineStr">
        <is>
          <t>HUANUCO</t>
        </is>
      </c>
      <c r="G395" s="240" t="inlineStr">
        <is>
          <t>HUANUCO</t>
        </is>
      </c>
      <c r="H395" s="240" t="inlineStr">
        <is>
          <t>CHINCHAO</t>
        </is>
      </c>
      <c r="I395" s="241" t="n"/>
      <c r="J395" s="241" t="n"/>
      <c r="K395" s="241" t="n"/>
      <c r="L395" s="241" t="n"/>
      <c r="M395" s="241" t="n"/>
      <c r="N395" s="241" t="n"/>
      <c r="O395" s="241" t="n">
        <v>1</v>
      </c>
      <c r="P395" s="241" t="n">
        <v>1</v>
      </c>
      <c r="Q395" s="241" t="inlineStr">
        <is>
          <t>PAC</t>
        </is>
      </c>
      <c r="R395" s="242">
        <f>IF(I395=1,I$2,"")&amp;IF(J395=1,IF(I395=1,"-","")&amp;J$2,"")&amp;IF(K395=1,IF(OR(J395=1,I395=1),"-","")&amp;K$2,"")&amp;IF(L395=1,IF(OR(K395=1,J395=1,I395=1),"-","")&amp;L$2,"")&amp;IF(M395=1,IF(OR(L395=1,K395=1,J395=1,I395=1),"-","")&amp;M$2,"")&amp;IF(N395=1,IF(OR(M395=1,L395=1,K395=1,J395=1,I395=1),"-","")&amp;N$2,"")&amp;IF(O395=1,IF(OR(N395=1,M395=1,L395=1,K395=1,J395=1,I395=1),"-","")&amp;O$2,"")&amp;IF(P395=1,IF(I395=1," - ",IF(J395=1," - ",IF(K395=1," - ",IF(L395=1," - ",IF(M395=1," - ",IF(N395=1," - ",IF(O395=1," - ","")))))))&amp;P$2,"")</f>
        <v/>
      </c>
      <c r="S395" s="243">
        <f>SUM('b2'!$I395:$P395)</f>
        <v/>
      </c>
      <c r="T395" s="243">
        <f>IF(OR('b2'!$J395=1,'b2'!$K395=1,'b2'!$L395=1,'b2'!$M395=1,'b2'!$N395=1,'b2'!$O395=1,'b2'!$P395=1),"SI","NO")</f>
        <v/>
      </c>
      <c r="U395" s="243">
        <f>IF(OR('b2'!$K395=1,'b2'!$L395=1,'b2'!$M395=1,'b2'!$N395=1,'b2'!$O395=1,'b2'!$P395=1),"SI","NO")</f>
        <v/>
      </c>
      <c r="V395" s="244" t="n">
        <v>0</v>
      </c>
      <c r="W395" s="245" t="n">
        <v>0</v>
      </c>
      <c r="X395" s="245" t="n">
        <v>0</v>
      </c>
      <c r="Y395" s="244" t="n">
        <v>0</v>
      </c>
      <c r="Z395" s="245" t="n">
        <v>0</v>
      </c>
      <c r="AA395" s="245" t="n">
        <v>0</v>
      </c>
      <c r="AB395" s="244" t="n">
        <v>0</v>
      </c>
      <c r="AC395" s="245" t="n">
        <v>0</v>
      </c>
      <c r="AD395" s="245" t="n">
        <v>0</v>
      </c>
      <c r="AE395" s="244" t="n">
        <v>0</v>
      </c>
      <c r="AF395" s="245" t="n">
        <v>0</v>
      </c>
      <c r="AG395" s="245" t="n">
        <v>0</v>
      </c>
      <c r="AH395" s="244" t="n">
        <v>0</v>
      </c>
      <c r="AI395" s="245" t="n">
        <v>0</v>
      </c>
      <c r="AJ395" s="245" t="n">
        <v>0</v>
      </c>
      <c r="AK395" s="244" t="n">
        <v>0</v>
      </c>
      <c r="AL395" s="245" t="n">
        <v>15</v>
      </c>
      <c r="AM395" s="245" t="n">
        <v>4</v>
      </c>
      <c r="AN395" s="244" t="n">
        <v>19</v>
      </c>
      <c r="AO395" s="245" t="n">
        <v>8</v>
      </c>
      <c r="AP395" s="245" t="n">
        <v>6</v>
      </c>
      <c r="AQ395" s="244" t="n">
        <v>14</v>
      </c>
      <c r="AR395" s="244">
        <f>IF('b2'!$AQ395&gt;0,'b2'!$AQ395,IF('b2'!$AN395&gt;0,'b2'!$AN395,IF('b2'!$AK395&gt;0,'b2'!$AK395,IF('b2'!$AH395&gt;0,'b2'!$AH395,IF('b2'!$AE395&gt;0,'b2'!$AE395,IF('b2'!$AB395&gt;0,'b2'!$AB395,IF('b2'!$Y395&gt;0,'b2'!$Y395,IF('b2'!$V395&gt;0,'b2'!$V395," ---"))))))))</f>
        <v/>
      </c>
      <c r="AS395" s="246" t="n">
        <v>0</v>
      </c>
      <c r="AT395" s="246" t="n">
        <v>0</v>
      </c>
      <c r="AU395" s="246" t="n">
        <v>0</v>
      </c>
      <c r="AV395" s="246" t="n">
        <v>0</v>
      </c>
      <c r="AW395" s="246" t="n">
        <v>0</v>
      </c>
      <c r="AX395" s="246" t="n">
        <v>0</v>
      </c>
      <c r="AY395" s="246" t="n">
        <v>0</v>
      </c>
      <c r="AZ395" s="246" t="n">
        <v>0</v>
      </c>
      <c r="BA395" s="246" t="n">
        <v>18</v>
      </c>
      <c r="BB395" s="246" t="n">
        <v>0</v>
      </c>
      <c r="BC395" s="246" t="n">
        <v>21</v>
      </c>
      <c r="BD395" s="246" t="n">
        <v>0</v>
      </c>
      <c r="BE395" s="247" t="n">
        <v>0</v>
      </c>
      <c r="BF395" s="252" t="n">
        <v>0</v>
      </c>
      <c r="BG395" s="252" t="n">
        <v>0</v>
      </c>
      <c r="BH395" s="247" t="n">
        <v>0</v>
      </c>
      <c r="BI395" s="250" t="inlineStr">
        <is>
          <t>#REF!</t>
        </is>
      </c>
      <c r="BJ395" s="251" t="inlineStr">
        <is>
          <t>#REF!</t>
        </is>
      </c>
      <c r="BK395" s="252" t="n">
        <v>0</v>
      </c>
      <c r="BL395" s="252" t="n">
        <v>0</v>
      </c>
      <c r="BM395" s="247" t="n">
        <v>0</v>
      </c>
      <c r="BN395" s="250" t="inlineStr">
        <is>
          <t>#REF!</t>
        </is>
      </c>
      <c r="BO395" s="251" t="inlineStr">
        <is>
          <t>#REF!</t>
        </is>
      </c>
      <c r="BP395" s="248" t="n">
        <v>0</v>
      </c>
      <c r="BQ395" s="248" t="n">
        <v>0</v>
      </c>
      <c r="BR395" s="249" t="n">
        <v>0</v>
      </c>
      <c r="BS395" s="250" t="inlineStr">
        <is>
          <t>#REF!</t>
        </is>
      </c>
      <c r="BT395" s="251">
        <f>'[2]DATA CONSOLIDADA 2018-2025 '!$BR397-'b2'!$BO395</f>
        <v/>
      </c>
      <c r="BU395" s="252" t="n">
        <v>0</v>
      </c>
      <c r="BV395" s="248" t="n">
        <v>0</v>
      </c>
      <c r="BW395" s="249" t="n">
        <v>0</v>
      </c>
      <c r="BX395" s="250" t="inlineStr">
        <is>
          <t>#REF!</t>
        </is>
      </c>
      <c r="BY395" s="251" t="inlineStr">
        <is>
          <t>#REF!</t>
        </is>
      </c>
      <c r="BZ395" s="248" t="n">
        <v>0</v>
      </c>
      <c r="CA395" s="248" t="n">
        <v>0</v>
      </c>
      <c r="CB395" s="249" t="n">
        <v>0</v>
      </c>
      <c r="CC395" s="250" t="inlineStr">
        <is>
          <t>#REF!</t>
        </is>
      </c>
      <c r="CD395" s="251">
        <f>'[2]DATA CONSOLIDADA 2018-2025 '!$CB397-'b2'!$BW395</f>
        <v/>
      </c>
      <c r="CE395" s="253" t="n">
        <v>24313.5</v>
      </c>
      <c r="CF395" s="253" t="n">
        <v>0</v>
      </c>
      <c r="CG395" s="254" t="n">
        <v>24313.5</v>
      </c>
      <c r="CH395" s="250" t="inlineStr">
        <is>
          <t>#REF!</t>
        </is>
      </c>
      <c r="CI395" s="251">
        <f>'[2]DATA CONSOLIDADA 2018-2025 '!$CG397-'b2'!$CB395</f>
        <v/>
      </c>
      <c r="CJ395" s="247" t="inlineStr">
        <is>
          <t>#REF!</t>
        </is>
      </c>
      <c r="CK395" s="247" t="n">
        <v>90909</v>
      </c>
      <c r="CL395" s="247" t="n">
        <v>0</v>
      </c>
      <c r="CM395" s="247" t="n">
        <v>90909</v>
      </c>
      <c r="CN395" s="247" t="inlineStr">
        <is>
          <t>#REF!</t>
        </is>
      </c>
      <c r="CO395" s="251">
        <f>'[2]DATA CONSOLIDADA 2018-2025 '!$CM397-'b2'!$CG395</f>
        <v/>
      </c>
      <c r="CP395" s="253" t="n">
        <v>0</v>
      </c>
      <c r="CQ395" s="253" t="n">
        <v>0</v>
      </c>
      <c r="CR395" s="253" t="n">
        <v>0</v>
      </c>
      <c r="CS395" s="253" t="n">
        <v>0</v>
      </c>
      <c r="CT395" s="253" t="n">
        <v>0</v>
      </c>
      <c r="CU395" s="253" t="n">
        <v>0</v>
      </c>
      <c r="CV395" s="247" t="n">
        <v>0</v>
      </c>
      <c r="CW395" s="247" t="n">
        <v>0</v>
      </c>
      <c r="CX395" s="247" t="n">
        <v>24313.5</v>
      </c>
      <c r="CY395" s="247" t="n">
        <v>0</v>
      </c>
      <c r="CZ395" s="247" t="n">
        <v>0</v>
      </c>
      <c r="DA395" s="247" t="n">
        <v>0</v>
      </c>
      <c r="DB395" s="247" t="n">
        <v>24313.5</v>
      </c>
      <c r="DC395" s="255" t="n">
        <v>0</v>
      </c>
      <c r="DD395" s="255" t="n">
        <v>90909</v>
      </c>
      <c r="DE395" s="255" t="n">
        <v>0</v>
      </c>
      <c r="DF395" s="255" t="n">
        <v>0</v>
      </c>
      <c r="DG395" s="255" t="n">
        <v>0</v>
      </c>
      <c r="DH395" s="255" t="n">
        <v>90909</v>
      </c>
      <c r="DI395" s="256" t="n">
        <v>20603356404</v>
      </c>
      <c r="DJ395" s="257" t="inlineStr">
        <is>
          <t>COOPERATIVA AGROINDUSTRIAL NEBLINA DE CARPISH LIMITADA</t>
        </is>
      </c>
      <c r="DK395" s="257" t="inlineStr">
        <is>
          <t>02 Cooperativa</t>
        </is>
      </c>
      <c r="DL395" s="258" t="n"/>
      <c r="DM395" s="258" t="n"/>
      <c r="DN395" s="258" t="n"/>
      <c r="DO395" s="258" t="n"/>
      <c r="DP395" s="258" t="n"/>
      <c r="DQ395" s="258" t="n"/>
      <c r="DR395" s="258" t="n"/>
      <c r="DS395" s="258" t="n"/>
      <c r="DT395" s="258" t="n"/>
      <c r="DU395" s="258" t="n"/>
      <c r="DV395" s="258" t="n"/>
      <c r="DW395" s="258" t="n"/>
      <c r="DX395" s="258" t="n"/>
      <c r="DY395" s="258" t="n"/>
      <c r="DZ395" s="258" t="n"/>
      <c r="EA395" s="258" t="n"/>
      <c r="EB395" s="258" t="n"/>
      <c r="EC395" s="258" t="n"/>
      <c r="ED395" s="258" t="n"/>
      <c r="EE395" s="258" t="n"/>
    </row>
    <row r="396" hidden="1" ht="47.25" customHeight="1">
      <c r="A396" s="240" t="inlineStr">
        <is>
          <t>ASOCIACIÓN EMPRENDEDOR DE LOS ANDES</t>
        </is>
      </c>
      <c r="B396" s="240" t="inlineStr">
        <is>
          <t>ORÉGANO</t>
        </is>
      </c>
      <c r="C396" s="240" t="inlineStr">
        <is>
          <t>ORÉGANO</t>
        </is>
      </c>
      <c r="D396" s="240" t="inlineStr">
        <is>
          <t>MOQUEGUA-TACNA</t>
        </is>
      </c>
      <c r="E396" s="240" t="inlineStr">
        <is>
          <t>230404</t>
        </is>
      </c>
      <c r="F396" s="240" t="inlineStr">
        <is>
          <t>TACNA</t>
        </is>
      </c>
      <c r="G396" s="240" t="inlineStr">
        <is>
          <t>TARATA</t>
        </is>
      </c>
      <c r="H396" s="240" t="inlineStr">
        <is>
          <t>ESTIQUE-PAMPA</t>
        </is>
      </c>
      <c r="I396" s="241" t="n"/>
      <c r="J396" s="241" t="n"/>
      <c r="K396" s="241" t="n"/>
      <c r="L396" s="241" t="n"/>
      <c r="M396" s="241" t="n"/>
      <c r="N396" s="241" t="n"/>
      <c r="O396" s="241" t="n">
        <v>1</v>
      </c>
      <c r="P396" s="241" t="n"/>
      <c r="Q396" s="241" t="inlineStr">
        <is>
          <t>PAC</t>
        </is>
      </c>
      <c r="R396" s="242">
        <f>IF(I396=1,I$2,"")&amp;IF(J396=1,IF(I396=1,"-","")&amp;J$2,"")&amp;IF(K396=1,IF(OR(J396=1,I396=1),"-","")&amp;K$2,"")&amp;IF(L396=1,IF(OR(K396=1,J396=1,I396=1),"-","")&amp;L$2,"")&amp;IF(M396=1,IF(OR(L396=1,K396=1,J396=1,I396=1),"-","")&amp;M$2,"")&amp;IF(N396=1,IF(OR(M396=1,L396=1,K396=1,J396=1,I396=1),"-","")&amp;N$2,"")&amp;IF(O396=1,IF(OR(N396=1,M396=1,L396=1,K396=1,J396=1,I396=1),"-","")&amp;O$2,"")&amp;IF(P396=1,IF(I396=1," - ",IF(J396=1," - ",IF(K396=1," - ",IF(L396=1," - ",IF(M396=1," - ",IF(N396=1," - ",IF(O396=1," - ","")))))))&amp;P$2,"")</f>
        <v/>
      </c>
      <c r="S396" s="243">
        <f>SUM('b2'!$I396:$P396)</f>
        <v/>
      </c>
      <c r="T396" s="243">
        <f>IF(OR('b2'!$J396=1,'b2'!$K396=1,'b2'!$L396=1,'b2'!$M396=1,'b2'!$N396=1,'b2'!$O396=1,'b2'!$P396=1),"SI","NO")</f>
        <v/>
      </c>
      <c r="U396" s="243">
        <f>IF(OR('b2'!$K396=1,'b2'!$L396=1,'b2'!$M396=1,'b2'!$N396=1,'b2'!$O396=1,'b2'!$P396=1),"SI","NO")</f>
        <v/>
      </c>
      <c r="V396" s="244" t="n">
        <v>0</v>
      </c>
      <c r="W396" s="245" t="n">
        <v>0</v>
      </c>
      <c r="X396" s="245" t="n">
        <v>0</v>
      </c>
      <c r="Y396" s="244" t="n">
        <v>0</v>
      </c>
      <c r="Z396" s="245" t="n">
        <v>0</v>
      </c>
      <c r="AA396" s="245" t="n">
        <v>0</v>
      </c>
      <c r="AB396" s="244" t="n">
        <v>0</v>
      </c>
      <c r="AC396" s="245" t="n">
        <v>0</v>
      </c>
      <c r="AD396" s="245" t="n">
        <v>0</v>
      </c>
      <c r="AE396" s="244" t="n">
        <v>0</v>
      </c>
      <c r="AF396" s="245" t="n">
        <v>0</v>
      </c>
      <c r="AG396" s="245" t="n">
        <v>0</v>
      </c>
      <c r="AH396" s="244" t="n">
        <v>0</v>
      </c>
      <c r="AI396" s="245" t="n">
        <v>0</v>
      </c>
      <c r="AJ396" s="245" t="n">
        <v>0</v>
      </c>
      <c r="AK396" s="244" t="n">
        <v>0</v>
      </c>
      <c r="AL396" s="245" t="n">
        <v>6</v>
      </c>
      <c r="AM396" s="245" t="n">
        <v>9</v>
      </c>
      <c r="AN396" s="244" t="n">
        <v>15</v>
      </c>
      <c r="AO396" s="245" t="n">
        <v>0</v>
      </c>
      <c r="AP396" s="245" t="n">
        <v>0</v>
      </c>
      <c r="AQ396" s="244" t="n">
        <v>0</v>
      </c>
      <c r="AR396" s="244">
        <f>IF('b2'!$AQ396&gt;0,'b2'!$AQ396,IF('b2'!$AN396&gt;0,'b2'!$AN396,IF('b2'!$AK396&gt;0,'b2'!$AK396,IF('b2'!$AH396&gt;0,'b2'!$AH396,IF('b2'!$AE396&gt;0,'b2'!$AE396,IF('b2'!$AB396&gt;0,'b2'!$AB396,IF('b2'!$Y396&gt;0,'b2'!$Y396,IF('b2'!$V396&gt;0,'b2'!$V396," ---"))))))))</f>
        <v/>
      </c>
      <c r="AS396" s="246" t="n">
        <v>0</v>
      </c>
      <c r="AT396" s="246" t="n">
        <v>0</v>
      </c>
      <c r="AU396" s="246" t="n">
        <v>0</v>
      </c>
      <c r="AV396" s="246" t="n">
        <v>0</v>
      </c>
      <c r="AW396" s="246" t="n">
        <v>0</v>
      </c>
      <c r="AX396" s="246" t="n">
        <v>0</v>
      </c>
      <c r="AY396" s="246" t="n">
        <v>0</v>
      </c>
      <c r="AZ396" s="246" t="n">
        <v>0</v>
      </c>
      <c r="BA396" s="246" t="n">
        <v>33</v>
      </c>
      <c r="BB396" s="246" t="n">
        <v>5</v>
      </c>
      <c r="BC396" s="246" t="n">
        <v>0</v>
      </c>
      <c r="BD396" s="246" t="n">
        <v>0</v>
      </c>
      <c r="BE396" s="247" t="n">
        <v>0</v>
      </c>
      <c r="BF396" s="252" t="n">
        <v>0</v>
      </c>
      <c r="BG396" s="252" t="n">
        <v>0</v>
      </c>
      <c r="BH396" s="247" t="n">
        <v>0</v>
      </c>
      <c r="BI396" s="250" t="inlineStr">
        <is>
          <t>#REF!</t>
        </is>
      </c>
      <c r="BJ396" s="251" t="inlineStr">
        <is>
          <t>#REF!</t>
        </is>
      </c>
      <c r="BK396" s="252" t="n">
        <v>0</v>
      </c>
      <c r="BL396" s="252" t="n">
        <v>0</v>
      </c>
      <c r="BM396" s="247" t="n">
        <v>0</v>
      </c>
      <c r="BN396" s="250" t="inlineStr">
        <is>
          <t>#REF!</t>
        </is>
      </c>
      <c r="BO396" s="251" t="inlineStr">
        <is>
          <t>#REF!</t>
        </is>
      </c>
      <c r="BP396" s="248" t="n">
        <v>0</v>
      </c>
      <c r="BQ396" s="248" t="n">
        <v>0</v>
      </c>
      <c r="BR396" s="249" t="n">
        <v>0</v>
      </c>
      <c r="BS396" s="250" t="inlineStr">
        <is>
          <t>#REF!</t>
        </is>
      </c>
      <c r="BT396" s="251">
        <f>'[2]DATA CONSOLIDADA 2018-2025 '!$BR398-'b2'!$BO396</f>
        <v/>
      </c>
      <c r="BU396" s="252" t="n">
        <v>0</v>
      </c>
      <c r="BV396" s="248" t="n">
        <v>0</v>
      </c>
      <c r="BW396" s="249" t="n">
        <v>0</v>
      </c>
      <c r="BX396" s="250" t="inlineStr">
        <is>
          <t>#REF!</t>
        </is>
      </c>
      <c r="BY396" s="251" t="inlineStr">
        <is>
          <t>#REF!</t>
        </is>
      </c>
      <c r="BZ396" s="248" t="n">
        <v>0</v>
      </c>
      <c r="CA396" s="248" t="n">
        <v>0</v>
      </c>
      <c r="CB396" s="249" t="n">
        <v>0</v>
      </c>
      <c r="CC396" s="250" t="inlineStr">
        <is>
          <t>#REF!</t>
        </is>
      </c>
      <c r="CD396" s="251">
        <f>'[2]DATA CONSOLIDADA 2018-2025 '!$CB398-'b2'!$BW396</f>
        <v/>
      </c>
      <c r="CE396" s="253" t="n">
        <v>52858</v>
      </c>
      <c r="CF396" s="253" t="n">
        <v>0</v>
      </c>
      <c r="CG396" s="254" t="n">
        <v>52858</v>
      </c>
      <c r="CH396" s="250" t="inlineStr">
        <is>
          <t>#REF!</t>
        </is>
      </c>
      <c r="CI396" s="251">
        <f>'[2]DATA CONSOLIDADA 2018-2025 '!$CG398-'b2'!$CB396</f>
        <v/>
      </c>
      <c r="CJ396" s="247" t="inlineStr">
        <is>
          <t>#REF!</t>
        </is>
      </c>
      <c r="CK396" s="247" t="n">
        <v>0</v>
      </c>
      <c r="CL396" s="247" t="n">
        <v>0</v>
      </c>
      <c r="CM396" s="247" t="n">
        <v>0</v>
      </c>
      <c r="CN396" s="247" t="inlineStr">
        <is>
          <t>#REF!</t>
        </is>
      </c>
      <c r="CO396" s="251">
        <f>'[2]DATA CONSOLIDADA 2018-2025 '!$CM398-'b2'!$CG396</f>
        <v/>
      </c>
      <c r="CP396" s="253" t="n">
        <v>0</v>
      </c>
      <c r="CQ396" s="253" t="n">
        <v>0</v>
      </c>
      <c r="CR396" s="253" t="n">
        <v>0</v>
      </c>
      <c r="CS396" s="253" t="n">
        <v>0</v>
      </c>
      <c r="CT396" s="253" t="n">
        <v>0</v>
      </c>
      <c r="CU396" s="253" t="n">
        <v>0</v>
      </c>
      <c r="CV396" s="247" t="n">
        <v>0</v>
      </c>
      <c r="CW396" s="247" t="n">
        <v>0</v>
      </c>
      <c r="CX396" s="247" t="n">
        <v>52858</v>
      </c>
      <c r="CY396" s="247" t="n">
        <v>0</v>
      </c>
      <c r="CZ396" s="247" t="n">
        <v>0</v>
      </c>
      <c r="DA396" s="247" t="n">
        <v>0</v>
      </c>
      <c r="DB396" s="247" t="n">
        <v>52858</v>
      </c>
      <c r="DC396" s="255" t="n">
        <v>0</v>
      </c>
      <c r="DD396" s="255" t="n">
        <v>0</v>
      </c>
      <c r="DE396" s="255" t="n">
        <v>0</v>
      </c>
      <c r="DF396" s="255" t="n">
        <v>0</v>
      </c>
      <c r="DG396" s="255" t="n">
        <v>0</v>
      </c>
      <c r="DH396" s="255" t="n">
        <v>0</v>
      </c>
      <c r="DI396" s="256" t="n">
        <v>20533263233</v>
      </c>
      <c r="DJ396" s="257" t="inlineStr">
        <is>
          <t>ASOCIACION EMPRENDEDOR DE LOS ANDES</t>
        </is>
      </c>
      <c r="DK396" s="257" t="inlineStr">
        <is>
          <t>01 Asociación</t>
        </is>
      </c>
      <c r="DL396" s="258" t="n"/>
      <c r="DM396" s="258" t="n"/>
      <c r="DN396" s="258" t="n"/>
      <c r="DO396" s="258" t="n"/>
      <c r="DP396" s="258" t="n"/>
      <c r="DQ396" s="258" t="n"/>
      <c r="DR396" s="258" t="n"/>
      <c r="DS396" s="258" t="n"/>
      <c r="DT396" s="258" t="n"/>
      <c r="DU396" s="258" t="n"/>
      <c r="DV396" s="258" t="n"/>
      <c r="DW396" s="258" t="n"/>
      <c r="DX396" s="258" t="n"/>
      <c r="DY396" s="258" t="n"/>
      <c r="DZ396" s="258" t="n"/>
      <c r="EA396" s="258" t="n"/>
      <c r="EB396" s="258" t="n"/>
      <c r="EC396" s="258" t="n"/>
      <c r="ED396" s="258" t="n"/>
      <c r="EE396" s="258" t="n"/>
    </row>
    <row r="397" hidden="1" ht="47.25" customHeight="1">
      <c r="A397" s="240" t="inlineStr">
        <is>
          <t>ASOCIACION DE PRODUCTORES AGROPECUARIOS SAN RAFAEL DE PIPISH CHALLANA - CHINCHAO</t>
        </is>
      </c>
      <c r="B397" s="240" t="inlineStr">
        <is>
          <t>GRANADILLA</t>
        </is>
      </c>
      <c r="C397" s="240" t="inlineStr">
        <is>
          <t>GRANADILLA</t>
        </is>
      </c>
      <c r="D397" s="240" t="inlineStr">
        <is>
          <t>HUANUCO</t>
        </is>
      </c>
      <c r="E397" s="240" t="inlineStr">
        <is>
          <t>100103</t>
        </is>
      </c>
      <c r="F397" s="240" t="inlineStr">
        <is>
          <t>HUANUCO</t>
        </is>
      </c>
      <c r="G397" s="240" t="inlineStr">
        <is>
          <t>HUANUCO</t>
        </is>
      </c>
      <c r="H397" s="240" t="inlineStr">
        <is>
          <t>CHINCHAO</t>
        </is>
      </c>
      <c r="I397" s="241" t="n"/>
      <c r="J397" s="241" t="n"/>
      <c r="K397" s="241" t="n"/>
      <c r="L397" s="241" t="n"/>
      <c r="M397" s="241" t="n"/>
      <c r="N397" s="241" t="n"/>
      <c r="O397" s="241" t="n">
        <v>1</v>
      </c>
      <c r="P397" s="241" t="n"/>
      <c r="Q397" s="241" t="inlineStr">
        <is>
          <t>PAC</t>
        </is>
      </c>
      <c r="R397" s="242">
        <f>IF(I397=1,I$2,"")&amp;IF(J397=1,IF(I397=1,"-","")&amp;J$2,"")&amp;IF(K397=1,IF(OR(J397=1,I397=1),"-","")&amp;K$2,"")&amp;IF(L397=1,IF(OR(K397=1,J397=1,I397=1),"-","")&amp;L$2,"")&amp;IF(M397=1,IF(OR(L397=1,K397=1,J397=1,I397=1),"-","")&amp;M$2,"")&amp;IF(N397=1,IF(OR(M397=1,L397=1,K397=1,J397=1,I397=1),"-","")&amp;N$2,"")&amp;IF(O397=1,IF(OR(N397=1,M397=1,L397=1,K397=1,J397=1,I397=1),"-","")&amp;O$2,"")&amp;IF(P397=1,IF(I397=1," - ",IF(J397=1," - ",IF(K397=1," - ",IF(L397=1," - ",IF(M397=1," - ",IF(N397=1," - ",IF(O397=1," - ","")))))))&amp;P$2,"")</f>
        <v/>
      </c>
      <c r="S397" s="243">
        <f>SUM('b2'!$I397:$P397)</f>
        <v/>
      </c>
      <c r="T397" s="243">
        <f>IF(OR('b2'!$J397=1,'b2'!$K397=1,'b2'!$L397=1,'b2'!$M397=1,'b2'!$N397=1,'b2'!$O397=1,'b2'!$P397=1),"SI","NO")</f>
        <v/>
      </c>
      <c r="U397" s="243">
        <f>IF(OR('b2'!$K397=1,'b2'!$L397=1,'b2'!$M397=1,'b2'!$N397=1,'b2'!$O397=1,'b2'!$P397=1),"SI","NO")</f>
        <v/>
      </c>
      <c r="V397" s="244" t="n">
        <v>0</v>
      </c>
      <c r="W397" s="245" t="n">
        <v>0</v>
      </c>
      <c r="X397" s="245" t="n">
        <v>0</v>
      </c>
      <c r="Y397" s="244" t="n">
        <v>0</v>
      </c>
      <c r="Z397" s="245" t="n">
        <v>0</v>
      </c>
      <c r="AA397" s="245" t="n">
        <v>0</v>
      </c>
      <c r="AB397" s="244" t="n">
        <v>0</v>
      </c>
      <c r="AC397" s="245" t="n">
        <v>0</v>
      </c>
      <c r="AD397" s="245" t="n">
        <v>0</v>
      </c>
      <c r="AE397" s="244" t="n">
        <v>0</v>
      </c>
      <c r="AF397" s="245" t="n">
        <v>0</v>
      </c>
      <c r="AG397" s="245" t="n">
        <v>0</v>
      </c>
      <c r="AH397" s="244" t="n">
        <v>0</v>
      </c>
      <c r="AI397" s="245" t="n">
        <v>0</v>
      </c>
      <c r="AJ397" s="245" t="n">
        <v>0</v>
      </c>
      <c r="AK397" s="244" t="n">
        <v>0</v>
      </c>
      <c r="AL397" s="245" t="n">
        <v>24</v>
      </c>
      <c r="AM397" s="245" t="n">
        <v>6</v>
      </c>
      <c r="AN397" s="244" t="n">
        <v>30</v>
      </c>
      <c r="AO397" s="245" t="n">
        <v>0</v>
      </c>
      <c r="AP397" s="245" t="n">
        <v>0</v>
      </c>
      <c r="AQ397" s="244" t="n">
        <v>0</v>
      </c>
      <c r="AR397" s="244">
        <f>IF('b2'!$AQ397&gt;0,'b2'!$AQ397,IF('b2'!$AN397&gt;0,'b2'!$AN397,IF('b2'!$AK397&gt;0,'b2'!$AK397,IF('b2'!$AH397&gt;0,'b2'!$AH397,IF('b2'!$AE397&gt;0,'b2'!$AE397,IF('b2'!$AB397&gt;0,'b2'!$AB397,IF('b2'!$Y397&gt;0,'b2'!$Y397,IF('b2'!$V397&gt;0,'b2'!$V397," ---"))))))))</f>
        <v/>
      </c>
      <c r="AS397" s="246" t="n">
        <v>0</v>
      </c>
      <c r="AT397" s="246" t="n">
        <v>0</v>
      </c>
      <c r="AU397" s="246" t="n">
        <v>0</v>
      </c>
      <c r="AV397" s="246" t="n">
        <v>0</v>
      </c>
      <c r="AW397" s="246" t="n">
        <v>0</v>
      </c>
      <c r="AX397" s="246" t="n">
        <v>0</v>
      </c>
      <c r="AY397" s="246" t="n">
        <v>0</v>
      </c>
      <c r="AZ397" s="246" t="n">
        <v>0</v>
      </c>
      <c r="BA397" s="246" t="n">
        <v>18</v>
      </c>
      <c r="BB397" s="246" t="n">
        <v>0</v>
      </c>
      <c r="BC397" s="246" t="n">
        <v>0</v>
      </c>
      <c r="BD397" s="246" t="n">
        <v>0</v>
      </c>
      <c r="BE397" s="247" t="n">
        <v>0</v>
      </c>
      <c r="BF397" s="252" t="n">
        <v>0</v>
      </c>
      <c r="BG397" s="252" t="n">
        <v>0</v>
      </c>
      <c r="BH397" s="247" t="n">
        <v>0</v>
      </c>
      <c r="BI397" s="250" t="inlineStr">
        <is>
          <t>#REF!</t>
        </is>
      </c>
      <c r="BJ397" s="251" t="inlineStr">
        <is>
          <t>#REF!</t>
        </is>
      </c>
      <c r="BK397" s="252" t="n">
        <v>0</v>
      </c>
      <c r="BL397" s="252" t="n">
        <v>0</v>
      </c>
      <c r="BM397" s="247" t="n">
        <v>0</v>
      </c>
      <c r="BN397" s="250" t="inlineStr">
        <is>
          <t>#REF!</t>
        </is>
      </c>
      <c r="BO397" s="251" t="inlineStr">
        <is>
          <t>#REF!</t>
        </is>
      </c>
      <c r="BP397" s="248" t="n">
        <v>0</v>
      </c>
      <c r="BQ397" s="248" t="n">
        <v>0</v>
      </c>
      <c r="BR397" s="249" t="n">
        <v>0</v>
      </c>
      <c r="BS397" s="250" t="inlineStr">
        <is>
          <t>#REF!</t>
        </is>
      </c>
      <c r="BT397" s="251">
        <f>'[2]DATA CONSOLIDADA 2018-2025 '!$BR399-'b2'!$BO397</f>
        <v/>
      </c>
      <c r="BU397" s="252" t="n">
        <v>0</v>
      </c>
      <c r="BV397" s="248" t="n">
        <v>0</v>
      </c>
      <c r="BW397" s="249" t="n">
        <v>0</v>
      </c>
      <c r="BX397" s="250" t="inlineStr">
        <is>
          <t>#REF!</t>
        </is>
      </c>
      <c r="BY397" s="251" t="inlineStr">
        <is>
          <t>#REF!</t>
        </is>
      </c>
      <c r="BZ397" s="248" t="n">
        <v>0</v>
      </c>
      <c r="CA397" s="248" t="n">
        <v>0</v>
      </c>
      <c r="CB397" s="249" t="n">
        <v>0</v>
      </c>
      <c r="CC397" s="250" t="inlineStr">
        <is>
          <t>#REF!</t>
        </is>
      </c>
      <c r="CD397" s="251">
        <f>'[2]DATA CONSOLIDADA 2018-2025 '!$CB399-'b2'!$BW397</f>
        <v/>
      </c>
      <c r="CE397" s="253" t="n">
        <v>26114.6</v>
      </c>
      <c r="CF397" s="253" t="n">
        <v>0</v>
      </c>
      <c r="CG397" s="254" t="n">
        <v>26114.6</v>
      </c>
      <c r="CH397" s="250" t="inlineStr">
        <is>
          <t>#REF!</t>
        </is>
      </c>
      <c r="CI397" s="251">
        <f>'[2]DATA CONSOLIDADA 2018-2025 '!$CG399-'b2'!$CB397</f>
        <v/>
      </c>
      <c r="CJ397" s="247" t="inlineStr">
        <is>
          <t>#REF!</t>
        </is>
      </c>
      <c r="CK397" s="247" t="n">
        <v>0</v>
      </c>
      <c r="CL397" s="247" t="n">
        <v>0</v>
      </c>
      <c r="CM397" s="247" t="n">
        <v>0</v>
      </c>
      <c r="CN397" s="247" t="inlineStr">
        <is>
          <t>#REF!</t>
        </is>
      </c>
      <c r="CO397" s="251">
        <f>'[2]DATA CONSOLIDADA 2018-2025 '!$CM399-'b2'!$CG397</f>
        <v/>
      </c>
      <c r="CP397" s="253" t="n">
        <v>0</v>
      </c>
      <c r="CQ397" s="253" t="n">
        <v>0</v>
      </c>
      <c r="CR397" s="253" t="n">
        <v>0</v>
      </c>
      <c r="CS397" s="253" t="n">
        <v>0</v>
      </c>
      <c r="CT397" s="253" t="n">
        <v>0</v>
      </c>
      <c r="CU397" s="253" t="n">
        <v>0</v>
      </c>
      <c r="CV397" s="247" t="n">
        <v>0</v>
      </c>
      <c r="CW397" s="247" t="n">
        <v>0</v>
      </c>
      <c r="CX397" s="247" t="n">
        <v>26114.6</v>
      </c>
      <c r="CY397" s="247" t="n">
        <v>0</v>
      </c>
      <c r="CZ397" s="247" t="n">
        <v>0</v>
      </c>
      <c r="DA397" s="247" t="n">
        <v>0</v>
      </c>
      <c r="DB397" s="247" t="n">
        <v>26114.6</v>
      </c>
      <c r="DC397" s="255" t="n">
        <v>0</v>
      </c>
      <c r="DD397" s="255" t="n">
        <v>0</v>
      </c>
      <c r="DE397" s="255" t="n">
        <v>0</v>
      </c>
      <c r="DF397" s="255" t="n">
        <v>0</v>
      </c>
      <c r="DG397" s="255" t="n">
        <v>0</v>
      </c>
      <c r="DH397" s="255" t="n">
        <v>0</v>
      </c>
      <c r="DI397" s="256" t="n">
        <v>20600836995</v>
      </c>
      <c r="DJ397" s="257" t="inlineStr">
        <is>
          <t>ASOCIACION DE PRODUCTORES AGROPECUARIOS SAN RAFAEL DE PIPISH CHALLANA - CHINCHAO</t>
        </is>
      </c>
      <c r="DK397" s="257" t="inlineStr">
        <is>
          <t>01 Asociación</t>
        </is>
      </c>
      <c r="DL397" s="258" t="n"/>
      <c r="DM397" s="258" t="n"/>
      <c r="DN397" s="258" t="n"/>
      <c r="DO397" s="258" t="n"/>
      <c r="DP397" s="258" t="n"/>
      <c r="DQ397" s="258" t="n"/>
      <c r="DR397" s="258" t="n"/>
      <c r="DS397" s="258" t="n"/>
      <c r="DT397" s="258" t="n"/>
      <c r="DU397" s="258" t="n"/>
      <c r="DV397" s="258" t="n"/>
      <c r="DW397" s="258" t="n"/>
      <c r="DX397" s="258" t="n"/>
      <c r="DY397" s="258" t="n"/>
      <c r="DZ397" s="258" t="n"/>
      <c r="EA397" s="258" t="n"/>
      <c r="EB397" s="258" t="n"/>
      <c r="EC397" s="258" t="n"/>
      <c r="ED397" s="258" t="n"/>
      <c r="EE397" s="258" t="n"/>
    </row>
    <row r="398" hidden="1" ht="47.25" customHeight="1">
      <c r="A398" s="240" t="inlineStr">
        <is>
          <t>ASOCIACIÓN DE PRODUCTORES AGROPECUARIOS HUALLAHUALLANI - CURIBAYA</t>
        </is>
      </c>
      <c r="B398" s="240" t="inlineStr">
        <is>
          <t>ZAPALLO</t>
        </is>
      </c>
      <c r="C398" s="240" t="inlineStr">
        <is>
          <t>ZAPALLO</t>
        </is>
      </c>
      <c r="D398" s="240" t="inlineStr">
        <is>
          <t>MOQUEGUA-TACNA</t>
        </is>
      </c>
      <c r="E398" s="240" t="inlineStr">
        <is>
          <t>230204</t>
        </is>
      </c>
      <c r="F398" s="240" t="inlineStr">
        <is>
          <t>TACNA</t>
        </is>
      </c>
      <c r="G398" s="240" t="inlineStr">
        <is>
          <t>CANDARAVE</t>
        </is>
      </c>
      <c r="H398" s="240" t="inlineStr">
        <is>
          <t>CURIBAYA</t>
        </is>
      </c>
      <c r="I398" s="241" t="n"/>
      <c r="J398" s="241" t="n"/>
      <c r="K398" s="241" t="n"/>
      <c r="L398" s="241" t="n"/>
      <c r="M398" s="241" t="n"/>
      <c r="N398" s="241" t="n"/>
      <c r="O398" s="241" t="n">
        <v>1</v>
      </c>
      <c r="P398" s="241" t="n">
        <v>1</v>
      </c>
      <c r="Q398" s="241" t="inlineStr">
        <is>
          <t>PAC</t>
        </is>
      </c>
      <c r="R398" s="242">
        <f>IF(I398=1,I$2,"")&amp;IF(J398=1,IF(I398=1,"-","")&amp;J$2,"")&amp;IF(K398=1,IF(OR(J398=1,I398=1),"-","")&amp;K$2,"")&amp;IF(L398=1,IF(OR(K398=1,J398=1,I398=1),"-","")&amp;L$2,"")&amp;IF(M398=1,IF(OR(L398=1,K398=1,J398=1,I398=1),"-","")&amp;M$2,"")&amp;IF(N398=1,IF(OR(M398=1,L398=1,K398=1,J398=1,I398=1),"-","")&amp;N$2,"")&amp;IF(O398=1,IF(OR(N398=1,M398=1,L398=1,K398=1,J398=1,I398=1),"-","")&amp;O$2,"")&amp;IF(P398=1,IF(I398=1," - ",IF(J398=1," - ",IF(K398=1," - ",IF(L398=1," - ",IF(M398=1," - ",IF(N398=1," - ",IF(O398=1," - ","")))))))&amp;P$2,"")</f>
        <v/>
      </c>
      <c r="S398" s="243">
        <f>SUM('b2'!$I398:$P398)</f>
        <v/>
      </c>
      <c r="T398" s="243">
        <f>IF(OR('b2'!$J398=1,'b2'!$K398=1,'b2'!$L398=1,'b2'!$M398=1,'b2'!$N398=1,'b2'!$O398=1,'b2'!$P398=1),"SI","NO")</f>
        <v/>
      </c>
      <c r="U398" s="243">
        <f>IF(OR('b2'!$K398=1,'b2'!$L398=1,'b2'!$M398=1,'b2'!$N398=1,'b2'!$O398=1,'b2'!$P398=1),"SI","NO")</f>
        <v/>
      </c>
      <c r="V398" s="244" t="n">
        <v>0</v>
      </c>
      <c r="W398" s="245" t="n">
        <v>0</v>
      </c>
      <c r="X398" s="245" t="n">
        <v>0</v>
      </c>
      <c r="Y398" s="244" t="n">
        <v>0</v>
      </c>
      <c r="Z398" s="245" t="n">
        <v>0</v>
      </c>
      <c r="AA398" s="245" t="n">
        <v>0</v>
      </c>
      <c r="AB398" s="244" t="n">
        <v>0</v>
      </c>
      <c r="AC398" s="245" t="n">
        <v>0</v>
      </c>
      <c r="AD398" s="245" t="n">
        <v>0</v>
      </c>
      <c r="AE398" s="244" t="n">
        <v>0</v>
      </c>
      <c r="AF398" s="245" t="n">
        <v>0</v>
      </c>
      <c r="AG398" s="245" t="n">
        <v>0</v>
      </c>
      <c r="AH398" s="244" t="n">
        <v>0</v>
      </c>
      <c r="AI398" s="245" t="n">
        <v>0</v>
      </c>
      <c r="AJ398" s="245" t="n">
        <v>0</v>
      </c>
      <c r="AK398" s="244" t="n">
        <v>0</v>
      </c>
      <c r="AL398" s="245" t="n">
        <v>7</v>
      </c>
      <c r="AM398" s="245" t="n">
        <v>10</v>
      </c>
      <c r="AN398" s="244" t="n">
        <v>17</v>
      </c>
      <c r="AO398" s="245" t="n">
        <v>7</v>
      </c>
      <c r="AP398" s="245" t="n">
        <v>10</v>
      </c>
      <c r="AQ398" s="244" t="n">
        <v>17</v>
      </c>
      <c r="AR398" s="244">
        <f>IF('b2'!$AQ398&gt;0,'b2'!$AQ398,IF('b2'!$AN398&gt;0,'b2'!$AN398,IF('b2'!$AK398&gt;0,'b2'!$AK398,IF('b2'!$AH398&gt;0,'b2'!$AH398,IF('b2'!$AE398&gt;0,'b2'!$AE398,IF('b2'!$AB398&gt;0,'b2'!$AB398,IF('b2'!$Y398&gt;0,'b2'!$Y398,IF('b2'!$V398&gt;0,'b2'!$V398," ---"))))))))</f>
        <v/>
      </c>
      <c r="AS398" s="246" t="n">
        <v>0</v>
      </c>
      <c r="AT398" s="246" t="n">
        <v>0</v>
      </c>
      <c r="AU398" s="246" t="n">
        <v>0</v>
      </c>
      <c r="AV398" s="246" t="n">
        <v>0</v>
      </c>
      <c r="AW398" s="246" t="n">
        <v>0</v>
      </c>
      <c r="AX398" s="246" t="n">
        <v>0</v>
      </c>
      <c r="AY398" s="246" t="n">
        <v>0</v>
      </c>
      <c r="AZ398" s="246" t="n">
        <v>0</v>
      </c>
      <c r="BA398" s="246" t="n">
        <v>2</v>
      </c>
      <c r="BB398" s="246" t="n">
        <v>0</v>
      </c>
      <c r="BC398" s="246" t="n">
        <v>6</v>
      </c>
      <c r="BD398" s="246" t="n">
        <v>0</v>
      </c>
      <c r="BE398" s="247" t="n">
        <v>0</v>
      </c>
      <c r="BF398" s="252" t="n">
        <v>0</v>
      </c>
      <c r="BG398" s="252" t="n">
        <v>0</v>
      </c>
      <c r="BH398" s="247" t="n">
        <v>0</v>
      </c>
      <c r="BI398" s="250" t="inlineStr">
        <is>
          <t>#REF!</t>
        </is>
      </c>
      <c r="BJ398" s="251" t="inlineStr">
        <is>
          <t>#REF!</t>
        </is>
      </c>
      <c r="BK398" s="252" t="n">
        <v>0</v>
      </c>
      <c r="BL398" s="252" t="n">
        <v>0</v>
      </c>
      <c r="BM398" s="247" t="n">
        <v>0</v>
      </c>
      <c r="BN398" s="250" t="inlineStr">
        <is>
          <t>#REF!</t>
        </is>
      </c>
      <c r="BO398" s="251" t="inlineStr">
        <is>
          <t>#REF!</t>
        </is>
      </c>
      <c r="BP398" s="248" t="n">
        <v>0</v>
      </c>
      <c r="BQ398" s="248" t="n">
        <v>0</v>
      </c>
      <c r="BR398" s="249" t="n">
        <v>0</v>
      </c>
      <c r="BS398" s="250" t="inlineStr">
        <is>
          <t>#REF!</t>
        </is>
      </c>
      <c r="BT398" s="251">
        <f>'[2]DATA CONSOLIDADA 2018-2025 '!$BR400-'b2'!$BO398</f>
        <v/>
      </c>
      <c r="BU398" s="252" t="n">
        <v>0</v>
      </c>
      <c r="BV398" s="248" t="n">
        <v>0</v>
      </c>
      <c r="BW398" s="249" t="n">
        <v>0</v>
      </c>
      <c r="BX398" s="250" t="inlineStr">
        <is>
          <t>#REF!</t>
        </is>
      </c>
      <c r="BY398" s="251" t="inlineStr">
        <is>
          <t>#REF!</t>
        </is>
      </c>
      <c r="BZ398" s="248" t="n">
        <v>0</v>
      </c>
      <c r="CA398" s="248" t="n">
        <v>0</v>
      </c>
      <c r="CB398" s="249" t="n">
        <v>0</v>
      </c>
      <c r="CC398" s="250" t="inlineStr">
        <is>
          <t>#REF!</t>
        </is>
      </c>
      <c r="CD398" s="251">
        <f>'[2]DATA CONSOLIDADA 2018-2025 '!$CB400-'b2'!$BW398</f>
        <v/>
      </c>
      <c r="CE398" s="253" t="n">
        <v>66500</v>
      </c>
      <c r="CF398" s="253" t="n">
        <v>0</v>
      </c>
      <c r="CG398" s="254" t="n">
        <v>66500</v>
      </c>
      <c r="CH398" s="250" t="inlineStr">
        <is>
          <t>#REF!</t>
        </is>
      </c>
      <c r="CI398" s="251">
        <f>'[2]DATA CONSOLIDADA 2018-2025 '!$CG400-'b2'!$CB398</f>
        <v/>
      </c>
      <c r="CJ398" s="247" t="inlineStr">
        <is>
          <t>#REF!</t>
        </is>
      </c>
      <c r="CK398" s="247" t="n">
        <v>0</v>
      </c>
      <c r="CL398" s="247" t="n">
        <v>0</v>
      </c>
      <c r="CM398" s="247" t="n">
        <v>0</v>
      </c>
      <c r="CN398" s="247" t="inlineStr">
        <is>
          <t>#REF!</t>
        </is>
      </c>
      <c r="CO398" s="251">
        <f>'[2]DATA CONSOLIDADA 2018-2025 '!$CM400-'b2'!$CG398</f>
        <v/>
      </c>
      <c r="CP398" s="253" t="n">
        <v>0</v>
      </c>
      <c r="CQ398" s="253" t="n">
        <v>0</v>
      </c>
      <c r="CR398" s="253" t="n">
        <v>0</v>
      </c>
      <c r="CS398" s="253" t="n">
        <v>0</v>
      </c>
      <c r="CT398" s="253" t="n">
        <v>0</v>
      </c>
      <c r="CU398" s="253" t="n">
        <v>0</v>
      </c>
      <c r="CV398" s="247" t="n">
        <v>0</v>
      </c>
      <c r="CW398" s="247" t="n">
        <v>0</v>
      </c>
      <c r="CX398" s="247" t="n">
        <v>66500</v>
      </c>
      <c r="CY398" s="247" t="n">
        <v>0</v>
      </c>
      <c r="CZ398" s="247" t="n">
        <v>0</v>
      </c>
      <c r="DA398" s="247" t="n">
        <v>0</v>
      </c>
      <c r="DB398" s="247" t="n">
        <v>66500</v>
      </c>
      <c r="DC398" s="255" t="n">
        <v>0</v>
      </c>
      <c r="DD398" s="255" t="n">
        <v>0</v>
      </c>
      <c r="DE398" s="255" t="n">
        <v>0</v>
      </c>
      <c r="DF398" s="255" t="n">
        <v>0</v>
      </c>
      <c r="DG398" s="255" t="n">
        <v>0</v>
      </c>
      <c r="DH398" s="255" t="n">
        <v>0</v>
      </c>
      <c r="DI398" s="256" t="n">
        <v>20608470388</v>
      </c>
      <c r="DJ398" s="257" t="inlineStr">
        <is>
          <t>ASOCIACION DE PRODUCTORES AGROPECUARIOS HUALLAHUALLANI-CURIBAYA</t>
        </is>
      </c>
      <c r="DK398" s="257" t="inlineStr">
        <is>
          <t>01 Asociación</t>
        </is>
      </c>
      <c r="DL398" s="258" t="n"/>
      <c r="DM398" s="258" t="n"/>
      <c r="DN398" s="258" t="n"/>
      <c r="DO398" s="258" t="n"/>
      <c r="DP398" s="258" t="n"/>
      <c r="DQ398" s="258" t="n"/>
      <c r="DR398" s="258" t="n"/>
      <c r="DS398" s="258" t="n"/>
      <c r="DT398" s="258" t="n"/>
      <c r="DU398" s="258" t="n"/>
      <c r="DV398" s="258" t="n"/>
      <c r="DW398" s="258" t="n"/>
      <c r="DX398" s="258" t="n"/>
      <c r="DY398" s="258" t="n"/>
      <c r="DZ398" s="258" t="n"/>
      <c r="EA398" s="258" t="n"/>
      <c r="EB398" s="258" t="n"/>
      <c r="EC398" s="258" t="n"/>
      <c r="ED398" s="258" t="n"/>
      <c r="EE398" s="258" t="n"/>
    </row>
    <row r="399" hidden="1" ht="47.25" customHeight="1">
      <c r="A399" s="266" t="inlineStr">
        <is>
          <t>ASOCIACION DE PEQUEÑOS PRODUCTORES AGROPECUARIOS SAN LORENZO DE LALAQUIZ</t>
        </is>
      </c>
      <c r="B399" s="266" t="inlineStr">
        <is>
          <t>CAFÉ</t>
        </is>
      </c>
      <c r="C399" s="266" t="inlineStr">
        <is>
          <t>CAFÉ</t>
        </is>
      </c>
      <c r="D399" s="266" t="inlineStr">
        <is>
          <t>PIURA</t>
        </is>
      </c>
      <c r="E399" s="266" t="inlineStr">
        <is>
          <t>200101</t>
        </is>
      </c>
      <c r="F399" s="266" t="inlineStr">
        <is>
          <t>PIURA</t>
        </is>
      </c>
      <c r="G399" s="266" t="inlineStr">
        <is>
          <t>PIURA</t>
        </is>
      </c>
      <c r="H399" s="266" t="inlineStr">
        <is>
          <t>PIURA</t>
        </is>
      </c>
      <c r="I399" s="241" t="n"/>
      <c r="J399" s="241" t="n"/>
      <c r="K399" s="241" t="n"/>
      <c r="L399" s="241" t="n"/>
      <c r="M399" s="241" t="n"/>
      <c r="N399" s="241" t="n"/>
      <c r="O399" s="241" t="n">
        <v>1</v>
      </c>
      <c r="P399" s="241" t="n">
        <v>1</v>
      </c>
      <c r="Q399" s="241" t="inlineStr">
        <is>
          <t>PAC</t>
        </is>
      </c>
      <c r="R399" s="242">
        <f>IF(I399=1,I$2,"")&amp;IF(J399=1,IF(I399=1,"-","")&amp;J$2,"")&amp;IF(K399=1,IF(OR(J399=1,I399=1),"-","")&amp;K$2,"")&amp;IF(L399=1,IF(OR(K399=1,J399=1,I399=1),"-","")&amp;L$2,"")&amp;IF(M399=1,IF(OR(L399=1,K399=1,J399=1,I399=1),"-","")&amp;M$2,"")&amp;IF(N399=1,IF(OR(M399=1,L399=1,K399=1,J399=1,I399=1),"-","")&amp;N$2,"")&amp;IF(O399=1,IF(OR(N399=1,M399=1,L399=1,K399=1,J399=1,I399=1),"-","")&amp;O$2,"")&amp;IF(P399=1,IF(I399=1," - ",IF(J399=1," - ",IF(K399=1," - ",IF(L399=1," - ",IF(M399=1," - ",IF(N399=1," - ",IF(O399=1," - ","")))))))&amp;P$2,"")</f>
        <v/>
      </c>
      <c r="S399" s="243">
        <f>SUM('b2'!$I399:$P399)</f>
        <v/>
      </c>
      <c r="T399" s="243">
        <f>IF(OR('b2'!$J399=1,'b2'!$K399=1,'b2'!$L399=1,'b2'!$M399=1,'b2'!$N399=1,'b2'!$O399=1,'b2'!$P399=1),"SI","NO")</f>
        <v/>
      </c>
      <c r="U399" s="243">
        <f>IF(OR('b2'!$K399=1,'b2'!$L399=1,'b2'!$M399=1,'b2'!$N399=1,'b2'!$O399=1,'b2'!$P399=1),"SI","NO")</f>
        <v/>
      </c>
      <c r="V399" s="244" t="n">
        <v>0</v>
      </c>
      <c r="W399" s="245" t="n">
        <v>0</v>
      </c>
      <c r="X399" s="245" t="n">
        <v>0</v>
      </c>
      <c r="Y399" s="244" t="n">
        <v>0</v>
      </c>
      <c r="Z399" s="245" t="n">
        <v>0</v>
      </c>
      <c r="AA399" s="245" t="n">
        <v>0</v>
      </c>
      <c r="AB399" s="244" t="n">
        <v>0</v>
      </c>
      <c r="AC399" s="245" t="n">
        <v>0</v>
      </c>
      <c r="AD399" s="245" t="n">
        <v>0</v>
      </c>
      <c r="AE399" s="244" t="n">
        <v>0</v>
      </c>
      <c r="AF399" s="245" t="n">
        <v>0</v>
      </c>
      <c r="AG399" s="245" t="n">
        <v>0</v>
      </c>
      <c r="AH399" s="244" t="n">
        <v>0</v>
      </c>
      <c r="AI399" s="245" t="n">
        <v>0</v>
      </c>
      <c r="AJ399" s="245" t="n">
        <v>0</v>
      </c>
      <c r="AK399" s="244" t="n">
        <v>0</v>
      </c>
      <c r="AL399" s="245" t="n">
        <v>25</v>
      </c>
      <c r="AM399" s="245" t="n">
        <v>20</v>
      </c>
      <c r="AN399" s="244" t="n">
        <v>45</v>
      </c>
      <c r="AO399" s="245" t="n">
        <v>0</v>
      </c>
      <c r="AP399" s="245" t="n">
        <v>0</v>
      </c>
      <c r="AQ399" s="244" t="n">
        <v>0</v>
      </c>
      <c r="AR399" s="244">
        <f>IF('b2'!$AQ399&gt;0,'b2'!$AQ399,IF('b2'!$AN399&gt;0,'b2'!$AN399,IF('b2'!$AK399&gt;0,'b2'!$AK399,IF('b2'!$AH399&gt;0,'b2'!$AH399,IF('b2'!$AE399&gt;0,'b2'!$AE399,IF('b2'!$AB399&gt;0,'b2'!$AB399,IF('b2'!$Y399&gt;0,'b2'!$Y399,IF('b2'!$V399&gt;0,'b2'!$V399," ---"))))))))</f>
        <v/>
      </c>
      <c r="AS399" s="246" t="n">
        <v>0</v>
      </c>
      <c r="AT399" s="246" t="n">
        <v>0</v>
      </c>
      <c r="AU399" s="246" t="n">
        <v>0</v>
      </c>
      <c r="AV399" s="246" t="n">
        <v>0</v>
      </c>
      <c r="AW399" s="246" t="n">
        <v>0</v>
      </c>
      <c r="AX399" s="246" t="n">
        <v>0</v>
      </c>
      <c r="AY399" s="246" t="n">
        <v>0</v>
      </c>
      <c r="AZ399" s="246" t="n">
        <v>0</v>
      </c>
      <c r="BA399" s="246" t="n">
        <v>46</v>
      </c>
      <c r="BB399" s="246" t="n">
        <v>3</v>
      </c>
      <c r="BC399" s="246" t="n">
        <v>0</v>
      </c>
      <c r="BD399" s="246" t="n">
        <v>0</v>
      </c>
      <c r="BE399" s="247" t="n">
        <v>0</v>
      </c>
      <c r="BF399" s="252" t="n">
        <v>0</v>
      </c>
      <c r="BG399" s="252" t="n">
        <v>0</v>
      </c>
      <c r="BH399" s="247" t="n">
        <v>0</v>
      </c>
      <c r="BI399" s="250" t="inlineStr">
        <is>
          <t>#REF!</t>
        </is>
      </c>
      <c r="BJ399" s="251" t="inlineStr">
        <is>
          <t>#REF!</t>
        </is>
      </c>
      <c r="BK399" s="252" t="n">
        <v>0</v>
      </c>
      <c r="BL399" s="252" t="n">
        <v>0</v>
      </c>
      <c r="BM399" s="247" t="n">
        <v>0</v>
      </c>
      <c r="BN399" s="250" t="inlineStr">
        <is>
          <t>#REF!</t>
        </is>
      </c>
      <c r="BO399" s="251" t="inlineStr">
        <is>
          <t>#REF!</t>
        </is>
      </c>
      <c r="BP399" s="248" t="n">
        <v>0</v>
      </c>
      <c r="BQ399" s="248" t="n">
        <v>0</v>
      </c>
      <c r="BR399" s="249" t="n">
        <v>0</v>
      </c>
      <c r="BS399" s="250" t="inlineStr">
        <is>
          <t>#REF!</t>
        </is>
      </c>
      <c r="BT399" s="251">
        <f>'[2]DATA CONSOLIDADA 2018-2025 '!$BR401-'b2'!$BO399</f>
        <v/>
      </c>
      <c r="BU399" s="252" t="n">
        <v>0</v>
      </c>
      <c r="BV399" s="248" t="n">
        <v>0</v>
      </c>
      <c r="BW399" s="249" t="n">
        <v>0</v>
      </c>
      <c r="BX399" s="250" t="inlineStr">
        <is>
          <t>#REF!</t>
        </is>
      </c>
      <c r="BY399" s="251" t="inlineStr">
        <is>
          <t>#REF!</t>
        </is>
      </c>
      <c r="BZ399" s="248" t="n">
        <v>0</v>
      </c>
      <c r="CA399" s="248" t="n">
        <v>0</v>
      </c>
      <c r="CB399" s="249" t="n">
        <v>0</v>
      </c>
      <c r="CC399" s="250" t="inlineStr">
        <is>
          <t>#REF!</t>
        </is>
      </c>
      <c r="CD399" s="251">
        <f>'[2]DATA CONSOLIDADA 2018-2025 '!$CB401-'b2'!$BW399</f>
        <v/>
      </c>
      <c r="CE399" s="253" t="n">
        <v>0</v>
      </c>
      <c r="CF399" s="253" t="n">
        <v>0</v>
      </c>
      <c r="CG399" s="254" t="n">
        <v>0</v>
      </c>
      <c r="CH399" s="250" t="inlineStr">
        <is>
          <t>#REF!</t>
        </is>
      </c>
      <c r="CI399" s="251">
        <f>'[2]DATA CONSOLIDADA 2018-2025 '!$CG401-'b2'!$CB399</f>
        <v/>
      </c>
      <c r="CJ399" s="247" t="inlineStr">
        <is>
          <t>#REF!</t>
        </is>
      </c>
      <c r="CK399" s="247" t="n">
        <v>0</v>
      </c>
      <c r="CL399" s="247" t="n">
        <v>0</v>
      </c>
      <c r="CM399" s="247" t="n">
        <v>0</v>
      </c>
      <c r="CN399" s="247" t="inlineStr">
        <is>
          <t>#REF!</t>
        </is>
      </c>
      <c r="CO399" s="251">
        <f>'[2]DATA CONSOLIDADA 2018-2025 '!$CM401-'b2'!$CG399</f>
        <v/>
      </c>
      <c r="CP399" s="253" t="n">
        <v>0</v>
      </c>
      <c r="CQ399" s="253" t="n">
        <v>0</v>
      </c>
      <c r="CR399" s="253" t="n">
        <v>0</v>
      </c>
      <c r="CS399" s="253" t="n">
        <v>0</v>
      </c>
      <c r="CT399" s="253" t="n">
        <v>0</v>
      </c>
      <c r="CU399" s="253" t="n">
        <v>0</v>
      </c>
      <c r="CV399" s="247" t="n">
        <v>0</v>
      </c>
      <c r="CW399" s="247" t="n">
        <v>0</v>
      </c>
      <c r="CX399" s="247" t="n">
        <v>0</v>
      </c>
      <c r="CY399" s="247" t="n">
        <v>0</v>
      </c>
      <c r="CZ399" s="247" t="n">
        <v>0</v>
      </c>
      <c r="DA399" s="247" t="n">
        <v>0</v>
      </c>
      <c r="DB399" s="247" t="n">
        <v>0</v>
      </c>
      <c r="DC399" s="255" t="n">
        <v>0</v>
      </c>
      <c r="DD399" s="255" t="n">
        <v>0</v>
      </c>
      <c r="DE399" s="255" t="n">
        <v>0</v>
      </c>
      <c r="DF399" s="255" t="n">
        <v>0</v>
      </c>
      <c r="DG399" s="255" t="n">
        <v>0</v>
      </c>
      <c r="DH399" s="255" t="n">
        <v>0</v>
      </c>
      <c r="DI399" s="256" t="n">
        <v>20607382604</v>
      </c>
      <c r="DJ399" s="257" t="inlineStr">
        <is>
          <t>ASOCIACION DE PEQUEÑOS PRODUCTORES AGROPECUARIOS SAN LORENZO DE LALAQUIZ</t>
        </is>
      </c>
      <c r="DK399" s="257" t="inlineStr">
        <is>
          <t>01 Asociación</t>
        </is>
      </c>
      <c r="DL399" s="258" t="n"/>
      <c r="DM399" s="258" t="n"/>
      <c r="DN399" s="258" t="n"/>
      <c r="DO399" s="258" t="n"/>
      <c r="DP399" s="258" t="n"/>
      <c r="DQ399" s="258" t="n"/>
      <c r="DR399" s="258" t="n"/>
      <c r="DS399" s="258" t="n"/>
      <c r="DT399" s="258" t="n"/>
      <c r="DU399" s="258" t="n"/>
      <c r="DV399" s="258" t="n"/>
      <c r="DW399" s="258" t="n"/>
      <c r="DX399" s="258" t="n"/>
      <c r="DY399" s="258" t="n"/>
      <c r="DZ399" s="258" t="n"/>
      <c r="EA399" s="258" t="n"/>
      <c r="EB399" s="258" t="n"/>
      <c r="EC399" s="258" t="n"/>
      <c r="ED399" s="258" t="n"/>
      <c r="EE399" s="258" t="n"/>
    </row>
    <row r="400" hidden="1" ht="47.25" customHeight="1">
      <c r="A400" s="240" t="inlineStr">
        <is>
          <t>COOPERATIVA AGRARIA CAFETALERA LAGUNA DE LOS CÓNDORES</t>
        </is>
      </c>
      <c r="B400" s="240" t="inlineStr">
        <is>
          <t>CAFÉ</t>
        </is>
      </c>
      <c r="C400" s="240" t="inlineStr">
        <is>
          <t>CAFÉ</t>
        </is>
      </c>
      <c r="D400" s="240" t="inlineStr">
        <is>
          <t>AMAZONAS</t>
        </is>
      </c>
      <c r="E400" s="240" t="inlineStr">
        <is>
          <t>010509</t>
        </is>
      </c>
      <c r="F400" s="240" t="inlineStr">
        <is>
          <t>AMAZONAS</t>
        </is>
      </c>
      <c r="G400" s="240" t="inlineStr">
        <is>
          <t>LUYA</t>
        </is>
      </c>
      <c r="H400" s="240" t="inlineStr">
        <is>
          <t>LUYA</t>
        </is>
      </c>
      <c r="I400" s="241" t="n"/>
      <c r="J400" s="241" t="n"/>
      <c r="K400" s="241" t="n"/>
      <c r="L400" s="241" t="n"/>
      <c r="M400" s="241" t="n"/>
      <c r="N400" s="241" t="n"/>
      <c r="O400" s="241" t="n">
        <v>1</v>
      </c>
      <c r="P400" s="241" t="n"/>
      <c r="Q400" s="241" t="inlineStr">
        <is>
          <t>PAC</t>
        </is>
      </c>
      <c r="R400" s="242">
        <f>IF(I400=1,I$2,"")&amp;IF(J400=1,IF(I400=1,"-","")&amp;J$2,"")&amp;IF(K400=1,IF(OR(J400=1,I400=1),"-","")&amp;K$2,"")&amp;IF(L400=1,IF(OR(K400=1,J400=1,I400=1),"-","")&amp;L$2,"")&amp;IF(M400=1,IF(OR(L400=1,K400=1,J400=1,I400=1),"-","")&amp;M$2,"")&amp;IF(N400=1,IF(OR(M400=1,L400=1,K400=1,J400=1,I400=1),"-","")&amp;N$2,"")&amp;IF(O400=1,IF(OR(N400=1,M400=1,L400=1,K400=1,J400=1,I400=1),"-","")&amp;O$2,"")&amp;IF(P400=1,IF(I400=1," - ",IF(J400=1," - ",IF(K400=1," - ",IF(L400=1," - ",IF(M400=1," - ",IF(N400=1," - ",IF(O400=1," - ","")))))))&amp;P$2,"")</f>
        <v/>
      </c>
      <c r="S400" s="243">
        <f>SUM('b2'!$I400:$P400)</f>
        <v/>
      </c>
      <c r="T400" s="243">
        <f>IF(OR('b2'!$J400=1,'b2'!$K400=1,'b2'!$L400=1,'b2'!$M400=1,'b2'!$N400=1,'b2'!$O400=1,'b2'!$P400=1),"SI","NO")</f>
        <v/>
      </c>
      <c r="U400" s="243">
        <f>IF(OR('b2'!$K400=1,'b2'!$L400=1,'b2'!$M400=1,'b2'!$N400=1,'b2'!$O400=1,'b2'!$P400=1),"SI","NO")</f>
        <v/>
      </c>
      <c r="V400" s="244" t="n">
        <v>0</v>
      </c>
      <c r="W400" s="245" t="n">
        <v>0</v>
      </c>
      <c r="X400" s="245" t="n">
        <v>0</v>
      </c>
      <c r="Y400" s="244" t="n">
        <v>0</v>
      </c>
      <c r="Z400" s="245" t="n">
        <v>0</v>
      </c>
      <c r="AA400" s="245" t="n">
        <v>0</v>
      </c>
      <c r="AB400" s="244" t="n">
        <v>0</v>
      </c>
      <c r="AC400" s="245" t="n">
        <v>0</v>
      </c>
      <c r="AD400" s="245" t="n">
        <v>0</v>
      </c>
      <c r="AE400" s="244" t="n">
        <v>0</v>
      </c>
      <c r="AF400" s="245" t="n">
        <v>0</v>
      </c>
      <c r="AG400" s="245" t="n">
        <v>0</v>
      </c>
      <c r="AH400" s="244" t="n">
        <v>0</v>
      </c>
      <c r="AI400" s="245" t="n">
        <v>0</v>
      </c>
      <c r="AJ400" s="245" t="n">
        <v>0</v>
      </c>
      <c r="AK400" s="244" t="n">
        <v>0</v>
      </c>
      <c r="AL400" s="245" t="n">
        <v>550</v>
      </c>
      <c r="AM400" s="245" t="n">
        <v>164</v>
      </c>
      <c r="AN400" s="244" t="n">
        <v>714</v>
      </c>
      <c r="AO400" s="245" t="n">
        <v>0</v>
      </c>
      <c r="AP400" s="245" t="n">
        <v>0</v>
      </c>
      <c r="AQ400" s="244" t="n">
        <v>0</v>
      </c>
      <c r="AR400" s="244">
        <f>IF('b2'!$AQ400&gt;0,'b2'!$AQ400,IF('b2'!$AN400&gt;0,'b2'!$AN400,IF('b2'!$AK400&gt;0,'b2'!$AK400,IF('b2'!$AH400&gt;0,'b2'!$AH400,IF('b2'!$AE400&gt;0,'b2'!$AE400,IF('b2'!$AB400&gt;0,'b2'!$AB400,IF('b2'!$Y400&gt;0,'b2'!$Y400,IF('b2'!$V400&gt;0,'b2'!$V400," ---"))))))))</f>
        <v/>
      </c>
      <c r="AS400" s="246" t="n">
        <v>0</v>
      </c>
      <c r="AT400" s="246" t="n">
        <v>0</v>
      </c>
      <c r="AU400" s="246" t="n">
        <v>0</v>
      </c>
      <c r="AV400" s="246" t="n">
        <v>0</v>
      </c>
      <c r="AW400" s="246" t="n">
        <v>0</v>
      </c>
      <c r="AX400" s="246" t="n">
        <v>0</v>
      </c>
      <c r="AY400" s="246" t="n">
        <v>0</v>
      </c>
      <c r="AZ400" s="246" t="n">
        <v>0</v>
      </c>
      <c r="BA400" s="246" t="n">
        <v>25</v>
      </c>
      <c r="BB400" s="246" t="n">
        <v>5</v>
      </c>
      <c r="BC400" s="246" t="n">
        <v>0</v>
      </c>
      <c r="BD400" s="246" t="n">
        <v>0</v>
      </c>
      <c r="BE400" s="247" t="n">
        <v>0</v>
      </c>
      <c r="BF400" s="252" t="n">
        <v>0</v>
      </c>
      <c r="BG400" s="252" t="n">
        <v>0</v>
      </c>
      <c r="BH400" s="247" t="n">
        <v>0</v>
      </c>
      <c r="BI400" s="250" t="inlineStr">
        <is>
          <t>#REF!</t>
        </is>
      </c>
      <c r="BJ400" s="251" t="inlineStr">
        <is>
          <t>#REF!</t>
        </is>
      </c>
      <c r="BK400" s="252" t="n">
        <v>0</v>
      </c>
      <c r="BL400" s="252" t="n">
        <v>0</v>
      </c>
      <c r="BM400" s="247" t="n">
        <v>0</v>
      </c>
      <c r="BN400" s="250" t="inlineStr">
        <is>
          <t>#REF!</t>
        </is>
      </c>
      <c r="BO400" s="251" t="inlineStr">
        <is>
          <t>#REF!</t>
        </is>
      </c>
      <c r="BP400" s="248" t="n">
        <v>0</v>
      </c>
      <c r="BQ400" s="248" t="n">
        <v>0</v>
      </c>
      <c r="BR400" s="249" t="n">
        <v>0</v>
      </c>
      <c r="BS400" s="250" t="inlineStr">
        <is>
          <t>#REF!</t>
        </is>
      </c>
      <c r="BT400" s="251">
        <f>'[2]DATA CONSOLIDADA 2018-2025 '!$BR402-'b2'!$BO400</f>
        <v/>
      </c>
      <c r="BU400" s="252" t="n">
        <v>0</v>
      </c>
      <c r="BV400" s="248" t="n">
        <v>0</v>
      </c>
      <c r="BW400" s="249" t="n">
        <v>0</v>
      </c>
      <c r="BX400" s="250" t="inlineStr">
        <is>
          <t>#REF!</t>
        </is>
      </c>
      <c r="BY400" s="251" t="inlineStr">
        <is>
          <t>#REF!</t>
        </is>
      </c>
      <c r="BZ400" s="248" t="n">
        <v>0</v>
      </c>
      <c r="CA400" s="248" t="n">
        <v>0</v>
      </c>
      <c r="CB400" s="249" t="n">
        <v>0</v>
      </c>
      <c r="CC400" s="250" t="inlineStr">
        <is>
          <t>#REF!</t>
        </is>
      </c>
      <c r="CD400" s="251">
        <f>'[2]DATA CONSOLIDADA 2018-2025 '!$CB402-'b2'!$BW400</f>
        <v/>
      </c>
      <c r="CE400" s="253" t="n">
        <v>9210983.5053191</v>
      </c>
      <c r="CF400" s="253" t="n">
        <v>1913394.89482438</v>
      </c>
      <c r="CG400" s="254" t="n">
        <v>11124378.4001435</v>
      </c>
      <c r="CH400" s="250" t="inlineStr">
        <is>
          <t>#REF!</t>
        </is>
      </c>
      <c r="CI400" s="251">
        <f>'[2]DATA CONSOLIDADA 2018-2025 '!$CG402-'b2'!$CB400</f>
        <v/>
      </c>
      <c r="CJ400" s="247" t="inlineStr">
        <is>
          <t>#REF!</t>
        </is>
      </c>
      <c r="CK400" s="247" t="n">
        <v>0</v>
      </c>
      <c r="CL400" s="247" t="n">
        <v>0</v>
      </c>
      <c r="CM400" s="247" t="n">
        <v>0</v>
      </c>
      <c r="CN400" s="247" t="inlineStr">
        <is>
          <t>#REF!</t>
        </is>
      </c>
      <c r="CO400" s="251">
        <f>'[2]DATA CONSOLIDADA 2018-2025 '!$CM402-'b2'!$CG400</f>
        <v/>
      </c>
      <c r="CP400" s="253" t="n">
        <v>0</v>
      </c>
      <c r="CQ400" s="253" t="n">
        <v>0</v>
      </c>
      <c r="CR400" s="253" t="n">
        <v>0</v>
      </c>
      <c r="CS400" s="253" t="n">
        <v>0</v>
      </c>
      <c r="CT400" s="253" t="n">
        <v>0</v>
      </c>
      <c r="CU400" s="253" t="n">
        <v>0</v>
      </c>
      <c r="CV400" s="247" t="n">
        <v>0</v>
      </c>
      <c r="CW400" s="247" t="n">
        <v>0</v>
      </c>
      <c r="CX400" s="247" t="n">
        <v>0</v>
      </c>
      <c r="CY400" s="247" t="n">
        <v>11124378.4001435</v>
      </c>
      <c r="CZ400" s="247" t="n">
        <v>0</v>
      </c>
      <c r="DA400" s="247" t="n">
        <v>0</v>
      </c>
      <c r="DB400" s="247" t="n">
        <v>11124378.4001435</v>
      </c>
      <c r="DC400" s="255" t="n">
        <v>0</v>
      </c>
      <c r="DD400" s="255" t="n">
        <v>0</v>
      </c>
      <c r="DE400" s="255" t="n">
        <v>0</v>
      </c>
      <c r="DF400" s="255" t="n">
        <v>0</v>
      </c>
      <c r="DG400" s="255" t="n">
        <v>0</v>
      </c>
      <c r="DH400" s="255" t="n">
        <v>0</v>
      </c>
      <c r="DI400" s="256" t="n">
        <v>20601958911</v>
      </c>
      <c r="DJ400" s="257" t="inlineStr">
        <is>
          <t>COOPERATIVA AGRARIA CAFETALERA LAGUNA DE LOS CÓNDORES</t>
        </is>
      </c>
      <c r="DK400" s="257" t="inlineStr">
        <is>
          <t>02 Cooperativa</t>
        </is>
      </c>
      <c r="DL400" s="258" t="n"/>
      <c r="DM400" s="258" t="n"/>
      <c r="DN400" s="258" t="n"/>
      <c r="DO400" s="258" t="n"/>
      <c r="DP400" s="258" t="n"/>
      <c r="DQ400" s="258" t="n"/>
      <c r="DR400" s="258" t="n"/>
      <c r="DS400" s="258" t="n"/>
      <c r="DT400" s="258" t="n"/>
      <c r="DU400" s="258" t="n"/>
      <c r="DV400" s="258" t="n"/>
      <c r="DW400" s="258" t="n"/>
      <c r="DX400" s="258" t="n"/>
      <c r="DY400" s="258" t="n"/>
      <c r="DZ400" s="258" t="n"/>
      <c r="EA400" s="258" t="n"/>
      <c r="EB400" s="258" t="n"/>
      <c r="EC400" s="258" t="n"/>
      <c r="ED400" s="258" t="n"/>
      <c r="EE400" s="258" t="n"/>
    </row>
    <row r="401" hidden="1" ht="47.25" customHeight="1">
      <c r="A401" s="240" t="inlineStr">
        <is>
          <t>COOPERATIVA AGRARIA CAFETALERA OCUMAL</t>
        </is>
      </c>
      <c r="B401" s="240" t="inlineStr">
        <is>
          <t>CAFÉ</t>
        </is>
      </c>
      <c r="C401" s="240" t="inlineStr">
        <is>
          <t>CAFÉ</t>
        </is>
      </c>
      <c r="D401" s="240" t="inlineStr">
        <is>
          <t>AMAZONAS</t>
        </is>
      </c>
      <c r="E401" s="240" t="inlineStr">
        <is>
          <t>010513</t>
        </is>
      </c>
      <c r="F401" s="240" t="inlineStr">
        <is>
          <t>AMAZONAS</t>
        </is>
      </c>
      <c r="G401" s="240" t="inlineStr">
        <is>
          <t>LUYA</t>
        </is>
      </c>
      <c r="H401" s="240" t="inlineStr">
        <is>
          <t>OCUMAL</t>
        </is>
      </c>
      <c r="I401" s="241" t="n"/>
      <c r="J401" s="241" t="n"/>
      <c r="K401" s="241" t="n"/>
      <c r="L401" s="241" t="n"/>
      <c r="M401" s="241" t="n"/>
      <c r="N401" s="241" t="n"/>
      <c r="O401" s="241" t="n">
        <v>1</v>
      </c>
      <c r="P401" s="241" t="n">
        <v>1</v>
      </c>
      <c r="Q401" s="241" t="inlineStr">
        <is>
          <t>PAC</t>
        </is>
      </c>
      <c r="R401" s="242">
        <f>IF(I401=1,I$2,"")&amp;IF(J401=1,IF(I401=1,"-","")&amp;J$2,"")&amp;IF(K401=1,IF(OR(J401=1,I401=1),"-","")&amp;K$2,"")&amp;IF(L401=1,IF(OR(K401=1,J401=1,I401=1),"-","")&amp;L$2,"")&amp;IF(M401=1,IF(OR(L401=1,K401=1,J401=1,I401=1),"-","")&amp;M$2,"")&amp;IF(N401=1,IF(OR(M401=1,L401=1,K401=1,J401=1,I401=1),"-","")&amp;N$2,"")&amp;IF(O401=1,IF(OR(N401=1,M401=1,L401=1,K401=1,J401=1,I401=1),"-","")&amp;O$2,"")&amp;IF(P401=1,IF(I401=1," - ",IF(J401=1," - ",IF(K401=1," - ",IF(L401=1," - ",IF(M401=1," - ",IF(N401=1," - ",IF(O401=1," - ","")))))))&amp;P$2,"")</f>
        <v/>
      </c>
      <c r="S401" s="243">
        <f>SUM('b2'!$I401:$P401)</f>
        <v/>
      </c>
      <c r="T401" s="243">
        <f>IF(OR('b2'!$J401=1,'b2'!$K401=1,'b2'!$L401=1,'b2'!$M401=1,'b2'!$N401=1,'b2'!$O401=1,'b2'!$P401=1),"SI","NO")</f>
        <v/>
      </c>
      <c r="U401" s="243">
        <f>IF(OR('b2'!$K401=1,'b2'!$L401=1,'b2'!$M401=1,'b2'!$N401=1,'b2'!$O401=1,'b2'!$P401=1),"SI","NO")</f>
        <v/>
      </c>
      <c r="V401" s="244" t="n">
        <v>0</v>
      </c>
      <c r="W401" s="245" t="n">
        <v>0</v>
      </c>
      <c r="X401" s="245" t="n">
        <v>0</v>
      </c>
      <c r="Y401" s="244" t="n">
        <v>0</v>
      </c>
      <c r="Z401" s="245" t="n">
        <v>0</v>
      </c>
      <c r="AA401" s="245" t="n">
        <v>0</v>
      </c>
      <c r="AB401" s="244" t="n">
        <v>0</v>
      </c>
      <c r="AC401" s="245" t="n">
        <v>0</v>
      </c>
      <c r="AD401" s="245" t="n">
        <v>0</v>
      </c>
      <c r="AE401" s="244" t="n">
        <v>0</v>
      </c>
      <c r="AF401" s="245" t="n">
        <v>0</v>
      </c>
      <c r="AG401" s="245" t="n">
        <v>0</v>
      </c>
      <c r="AH401" s="244" t="n">
        <v>0</v>
      </c>
      <c r="AI401" s="245" t="n">
        <v>0</v>
      </c>
      <c r="AJ401" s="245" t="n">
        <v>0</v>
      </c>
      <c r="AK401" s="244" t="n">
        <v>0</v>
      </c>
      <c r="AL401" s="245" t="n">
        <v>205</v>
      </c>
      <c r="AM401" s="245" t="n">
        <v>51</v>
      </c>
      <c r="AN401" s="244" t="n">
        <v>256</v>
      </c>
      <c r="AO401" s="245" t="n">
        <v>192</v>
      </c>
      <c r="AP401" s="245" t="n">
        <v>52</v>
      </c>
      <c r="AQ401" s="244" t="n">
        <v>244</v>
      </c>
      <c r="AR401" s="244">
        <f>IF('b2'!$AQ401&gt;0,'b2'!$AQ401,IF('b2'!$AN401&gt;0,'b2'!$AN401,IF('b2'!$AK401&gt;0,'b2'!$AK401,IF('b2'!$AH401&gt;0,'b2'!$AH401,IF('b2'!$AE401&gt;0,'b2'!$AE401,IF('b2'!$AB401&gt;0,'b2'!$AB401,IF('b2'!$Y401&gt;0,'b2'!$Y401,IF('b2'!$V401&gt;0,'b2'!$V401," ---"))))))))</f>
        <v/>
      </c>
      <c r="AS401" s="246" t="n">
        <v>0</v>
      </c>
      <c r="AT401" s="246" t="n">
        <v>0</v>
      </c>
      <c r="AU401" s="246" t="n">
        <v>0</v>
      </c>
      <c r="AV401" s="246" t="n">
        <v>0</v>
      </c>
      <c r="AW401" s="246" t="n">
        <v>0</v>
      </c>
      <c r="AX401" s="246" t="n">
        <v>0</v>
      </c>
      <c r="AY401" s="246" t="n">
        <v>0</v>
      </c>
      <c r="AZ401" s="246" t="n">
        <v>0</v>
      </c>
      <c r="BA401" s="246" t="n">
        <v>4</v>
      </c>
      <c r="BB401" s="246" t="n">
        <v>5</v>
      </c>
      <c r="BC401" s="246" t="n">
        <v>21</v>
      </c>
      <c r="BD401" s="246" t="n">
        <v>6</v>
      </c>
      <c r="BE401" s="247" t="n">
        <v>0</v>
      </c>
      <c r="BF401" s="252" t="n">
        <v>0</v>
      </c>
      <c r="BG401" s="252" t="n">
        <v>0</v>
      </c>
      <c r="BH401" s="247" t="n">
        <v>0</v>
      </c>
      <c r="BI401" s="250" t="inlineStr">
        <is>
          <t>#REF!</t>
        </is>
      </c>
      <c r="BJ401" s="251" t="inlineStr">
        <is>
          <t>#REF!</t>
        </is>
      </c>
      <c r="BK401" s="252" t="n">
        <v>0</v>
      </c>
      <c r="BL401" s="252" t="n">
        <v>0</v>
      </c>
      <c r="BM401" s="247" t="n">
        <v>0</v>
      </c>
      <c r="BN401" s="250" t="inlineStr">
        <is>
          <t>#REF!</t>
        </is>
      </c>
      <c r="BO401" s="251" t="inlineStr">
        <is>
          <t>#REF!</t>
        </is>
      </c>
      <c r="BP401" s="248" t="n">
        <v>0</v>
      </c>
      <c r="BQ401" s="248" t="n">
        <v>0</v>
      </c>
      <c r="BR401" s="249" t="n">
        <v>0</v>
      </c>
      <c r="BS401" s="250" t="inlineStr">
        <is>
          <t>#REF!</t>
        </is>
      </c>
      <c r="BT401" s="251">
        <f>'[2]DATA CONSOLIDADA 2018-2025 '!$BR403-'b2'!$BO401</f>
        <v/>
      </c>
      <c r="BU401" s="252" t="n">
        <v>0</v>
      </c>
      <c r="BV401" s="248" t="n">
        <v>0</v>
      </c>
      <c r="BW401" s="249" t="n">
        <v>0</v>
      </c>
      <c r="BX401" s="250" t="inlineStr">
        <is>
          <t>#REF!</t>
        </is>
      </c>
      <c r="BY401" s="251" t="inlineStr">
        <is>
          <t>#REF!</t>
        </is>
      </c>
      <c r="BZ401" s="248" t="n">
        <v>0</v>
      </c>
      <c r="CA401" s="248" t="n">
        <v>0</v>
      </c>
      <c r="CB401" s="249" t="n">
        <v>0</v>
      </c>
      <c r="CC401" s="250" t="inlineStr">
        <is>
          <t>#REF!</t>
        </is>
      </c>
      <c r="CD401" s="251">
        <f>'[2]DATA CONSOLIDADA 2018-2025 '!$CB403-'b2'!$BW401</f>
        <v/>
      </c>
      <c r="CE401" s="253" t="n">
        <v>834198.49630464</v>
      </c>
      <c r="CF401" s="253" t="n">
        <v>1280596.09421597</v>
      </c>
      <c r="CG401" s="254" t="n">
        <v>2114794.59052061</v>
      </c>
      <c r="CH401" s="250" t="inlineStr">
        <is>
          <t>#REF!</t>
        </is>
      </c>
      <c r="CI401" s="251">
        <f>'[2]DATA CONSOLIDADA 2018-2025 '!$CG403-'b2'!$CB401</f>
        <v/>
      </c>
      <c r="CJ401" s="247" t="inlineStr">
        <is>
          <t>#REF!</t>
        </is>
      </c>
      <c r="CK401" s="247" t="n">
        <v>2618365.01243819</v>
      </c>
      <c r="CL401" s="247" t="n">
        <v>0</v>
      </c>
      <c r="CM401" s="247" t="n">
        <v>2618365.01243819</v>
      </c>
      <c r="CN401" s="247" t="inlineStr">
        <is>
          <t>#REF!</t>
        </is>
      </c>
      <c r="CO401" s="251">
        <f>'[2]DATA CONSOLIDADA 2018-2025 '!$CM403-'b2'!$CG401</f>
        <v/>
      </c>
      <c r="CP401" s="253" t="n">
        <v>0</v>
      </c>
      <c r="CQ401" s="253" t="n">
        <v>0</v>
      </c>
      <c r="CR401" s="253" t="n">
        <v>0</v>
      </c>
      <c r="CS401" s="253" t="n">
        <v>0</v>
      </c>
      <c r="CT401" s="253" t="n">
        <v>0</v>
      </c>
      <c r="CU401" s="253" t="n">
        <v>0</v>
      </c>
      <c r="CV401" s="247" t="n">
        <v>0</v>
      </c>
      <c r="CW401" s="247" t="n">
        <v>0</v>
      </c>
      <c r="CX401" s="247" t="n">
        <v>0</v>
      </c>
      <c r="CY401" s="247" t="n">
        <v>2114794.59052061</v>
      </c>
      <c r="CZ401" s="247" t="n">
        <v>0</v>
      </c>
      <c r="DA401" s="247" t="n">
        <v>0</v>
      </c>
      <c r="DB401" s="247" t="n">
        <v>2114794.59052061</v>
      </c>
      <c r="DC401" s="255" t="n">
        <v>0</v>
      </c>
      <c r="DD401" s="255" t="n">
        <v>0</v>
      </c>
      <c r="DE401" s="255" t="n">
        <v>2618365.01243819</v>
      </c>
      <c r="DF401" s="255" t="n">
        <v>0</v>
      </c>
      <c r="DG401" s="255" t="n">
        <v>0</v>
      </c>
      <c r="DH401" s="255" t="n">
        <v>2618365.01243819</v>
      </c>
      <c r="DI401" s="256" t="n">
        <v>20601558204</v>
      </c>
      <c r="DJ401" s="257" t="inlineStr">
        <is>
          <t>COOPERATIVA AGRARIA CAFETALERA OCUMAL</t>
        </is>
      </c>
      <c r="DK401" s="257" t="inlineStr">
        <is>
          <t>02 Cooperativa</t>
        </is>
      </c>
      <c r="DL401" s="258" t="n"/>
      <c r="DM401" s="258" t="n"/>
      <c r="DN401" s="258" t="n"/>
      <c r="DO401" s="258" t="n"/>
      <c r="DP401" s="258" t="n"/>
      <c r="DQ401" s="258" t="n"/>
      <c r="DR401" s="258" t="n"/>
      <c r="DS401" s="258" t="n"/>
      <c r="DT401" s="258" t="n"/>
      <c r="DU401" s="258" t="n"/>
      <c r="DV401" s="258" t="n"/>
      <c r="DW401" s="258" t="n"/>
      <c r="DX401" s="258" t="n"/>
      <c r="DY401" s="258" t="n"/>
      <c r="DZ401" s="258" t="n"/>
      <c r="EA401" s="258" t="n"/>
      <c r="EB401" s="258" t="n"/>
      <c r="EC401" s="258" t="n"/>
      <c r="ED401" s="258" t="n"/>
      <c r="EE401" s="258" t="n"/>
    </row>
    <row r="402" hidden="1" ht="47.25" customHeight="1">
      <c r="A402" s="240" t="inlineStr">
        <is>
          <t>COOPERATIVA AGRARIA ECOLOGICA CAFETALERA DE LONYA GRANDE</t>
        </is>
      </c>
      <c r="B402" s="240" t="inlineStr">
        <is>
          <t>CAFÉ</t>
        </is>
      </c>
      <c r="C402" s="240" t="inlineStr">
        <is>
          <t>CAFÉ</t>
        </is>
      </c>
      <c r="D402" s="240" t="inlineStr">
        <is>
          <t>AMAZONAS</t>
        </is>
      </c>
      <c r="E402" s="240" t="inlineStr">
        <is>
          <t>010706</t>
        </is>
      </c>
      <c r="F402" s="240" t="inlineStr">
        <is>
          <t>AMAZONAS</t>
        </is>
      </c>
      <c r="G402" s="240" t="inlineStr">
        <is>
          <t>UTCUBAMBA</t>
        </is>
      </c>
      <c r="H402" s="240" t="inlineStr">
        <is>
          <t>LONYA GRANDE</t>
        </is>
      </c>
      <c r="I402" s="241" t="n"/>
      <c r="J402" s="241" t="n"/>
      <c r="K402" s="241" t="n"/>
      <c r="L402" s="241" t="n"/>
      <c r="M402" s="241" t="n"/>
      <c r="N402" s="241" t="n"/>
      <c r="O402" s="241" t="n">
        <v>1</v>
      </c>
      <c r="P402" s="241" t="n">
        <v>1</v>
      </c>
      <c r="Q402" s="241" t="inlineStr">
        <is>
          <t>PAC</t>
        </is>
      </c>
      <c r="R402" s="242">
        <f>IF(I402=1,I$2,"")&amp;IF(J402=1,IF(I402=1,"-","")&amp;J$2,"")&amp;IF(K402=1,IF(OR(J402=1,I402=1),"-","")&amp;K$2,"")&amp;IF(L402=1,IF(OR(K402=1,J402=1,I402=1),"-","")&amp;L$2,"")&amp;IF(M402=1,IF(OR(L402=1,K402=1,J402=1,I402=1),"-","")&amp;M$2,"")&amp;IF(N402=1,IF(OR(M402=1,L402=1,K402=1,J402=1,I402=1),"-","")&amp;N$2,"")&amp;IF(O402=1,IF(OR(N402=1,M402=1,L402=1,K402=1,J402=1,I402=1),"-","")&amp;O$2,"")&amp;IF(P402=1,IF(I402=1," - ",IF(J402=1," - ",IF(K402=1," - ",IF(L402=1," - ",IF(M402=1," - ",IF(N402=1," - ",IF(O402=1," - ","")))))))&amp;P$2,"")</f>
        <v/>
      </c>
      <c r="S402" s="243">
        <f>SUM('b2'!$I402:$P402)</f>
        <v/>
      </c>
      <c r="T402" s="243">
        <f>IF(OR('b2'!$J402=1,'b2'!$K402=1,'b2'!$L402=1,'b2'!$M402=1,'b2'!$N402=1,'b2'!$O402=1,'b2'!$P402=1),"SI","NO")</f>
        <v/>
      </c>
      <c r="U402" s="243">
        <f>IF(OR('b2'!$K402=1,'b2'!$L402=1,'b2'!$M402=1,'b2'!$N402=1,'b2'!$O402=1,'b2'!$P402=1),"SI","NO")</f>
        <v/>
      </c>
      <c r="V402" s="244" t="n">
        <v>0</v>
      </c>
      <c r="W402" s="245" t="n">
        <v>0</v>
      </c>
      <c r="X402" s="245" t="n">
        <v>0</v>
      </c>
      <c r="Y402" s="244" t="n">
        <v>0</v>
      </c>
      <c r="Z402" s="245" t="n">
        <v>0</v>
      </c>
      <c r="AA402" s="245" t="n">
        <v>0</v>
      </c>
      <c r="AB402" s="244" t="n">
        <v>0</v>
      </c>
      <c r="AC402" s="245" t="n">
        <v>0</v>
      </c>
      <c r="AD402" s="245" t="n">
        <v>0</v>
      </c>
      <c r="AE402" s="244" t="n">
        <v>0</v>
      </c>
      <c r="AF402" s="245" t="n">
        <v>0</v>
      </c>
      <c r="AG402" s="245" t="n">
        <v>0</v>
      </c>
      <c r="AH402" s="244" t="n">
        <v>0</v>
      </c>
      <c r="AI402" s="245" t="n">
        <v>0</v>
      </c>
      <c r="AJ402" s="245" t="n">
        <v>0</v>
      </c>
      <c r="AK402" s="244" t="n">
        <v>0</v>
      </c>
      <c r="AL402" s="245" t="n">
        <v>574</v>
      </c>
      <c r="AM402" s="245" t="n">
        <v>154</v>
      </c>
      <c r="AN402" s="244" t="n">
        <v>728</v>
      </c>
      <c r="AO402" s="245" t="n">
        <v>354</v>
      </c>
      <c r="AP402" s="245" t="n">
        <v>99</v>
      </c>
      <c r="AQ402" s="244" t="n">
        <v>453</v>
      </c>
      <c r="AR402" s="244">
        <f>IF('b2'!$AQ402&gt;0,'b2'!$AQ402,IF('b2'!$AN402&gt;0,'b2'!$AN402,IF('b2'!$AK402&gt;0,'b2'!$AK402,IF('b2'!$AH402&gt;0,'b2'!$AH402,IF('b2'!$AE402&gt;0,'b2'!$AE402,IF('b2'!$AB402&gt;0,'b2'!$AB402,IF('b2'!$Y402&gt;0,'b2'!$Y402,IF('b2'!$V402&gt;0,'b2'!$V402," ---"))))))))</f>
        <v/>
      </c>
      <c r="AS402" s="246" t="n">
        <v>0</v>
      </c>
      <c r="AT402" s="246" t="n">
        <v>0</v>
      </c>
      <c r="AU402" s="246" t="n">
        <v>0</v>
      </c>
      <c r="AV402" s="246" t="n">
        <v>0</v>
      </c>
      <c r="AW402" s="246" t="n">
        <v>0</v>
      </c>
      <c r="AX402" s="246" t="n">
        <v>0</v>
      </c>
      <c r="AY402" s="246" t="n">
        <v>0</v>
      </c>
      <c r="AZ402" s="246" t="n">
        <v>0</v>
      </c>
      <c r="BA402" s="246" t="n">
        <v>22</v>
      </c>
      <c r="BB402" s="246" t="n">
        <v>6</v>
      </c>
      <c r="BC402" s="246" t="n">
        <v>21</v>
      </c>
      <c r="BD402" s="246" t="n">
        <v>7</v>
      </c>
      <c r="BE402" s="247" t="n">
        <v>0</v>
      </c>
      <c r="BF402" s="252" t="n">
        <v>0</v>
      </c>
      <c r="BG402" s="252" t="n">
        <v>0</v>
      </c>
      <c r="BH402" s="247" t="n">
        <v>0</v>
      </c>
      <c r="BI402" s="250" t="inlineStr">
        <is>
          <t>#REF!</t>
        </is>
      </c>
      <c r="BJ402" s="251" t="inlineStr">
        <is>
          <t>#REF!</t>
        </is>
      </c>
      <c r="BK402" s="252" t="n">
        <v>0</v>
      </c>
      <c r="BL402" s="252" t="n">
        <v>0</v>
      </c>
      <c r="BM402" s="247" t="n">
        <v>0</v>
      </c>
      <c r="BN402" s="250" t="inlineStr">
        <is>
          <t>#REF!</t>
        </is>
      </c>
      <c r="BO402" s="251" t="inlineStr">
        <is>
          <t>#REF!</t>
        </is>
      </c>
      <c r="BP402" s="248" t="n">
        <v>0</v>
      </c>
      <c r="BQ402" s="248" t="n">
        <v>0</v>
      </c>
      <c r="BR402" s="249" t="n">
        <v>0</v>
      </c>
      <c r="BS402" s="250" t="inlineStr">
        <is>
          <t>#REF!</t>
        </is>
      </c>
      <c r="BT402" s="251">
        <f>'[2]DATA CONSOLIDADA 2018-2025 '!$BR404-'b2'!$BO402</f>
        <v/>
      </c>
      <c r="BU402" s="252" t="n">
        <v>0</v>
      </c>
      <c r="BV402" s="248" t="n">
        <v>0</v>
      </c>
      <c r="BW402" s="249" t="n">
        <v>0</v>
      </c>
      <c r="BX402" s="250" t="inlineStr">
        <is>
          <t>#REF!</t>
        </is>
      </c>
      <c r="BY402" s="251" t="inlineStr">
        <is>
          <t>#REF!</t>
        </is>
      </c>
      <c r="BZ402" s="248" t="n">
        <v>0</v>
      </c>
      <c r="CA402" s="248" t="n">
        <v>0</v>
      </c>
      <c r="CB402" s="249" t="n">
        <v>0</v>
      </c>
      <c r="CC402" s="250" t="inlineStr">
        <is>
          <t>#REF!</t>
        </is>
      </c>
      <c r="CD402" s="251">
        <f>'[2]DATA CONSOLIDADA 2018-2025 '!$CB404-'b2'!$BW402</f>
        <v/>
      </c>
      <c r="CE402" s="253" t="n">
        <v>8306798.93887856</v>
      </c>
      <c r="CF402" s="253" t="n">
        <v>0</v>
      </c>
      <c r="CG402" s="254" t="n">
        <v>8306798.93887856</v>
      </c>
      <c r="CH402" s="250" t="inlineStr">
        <is>
          <t>#REF!</t>
        </is>
      </c>
      <c r="CI402" s="251">
        <f>'[2]DATA CONSOLIDADA 2018-2025 '!$CG404-'b2'!$CB402</f>
        <v/>
      </c>
      <c r="CJ402" s="247" t="inlineStr">
        <is>
          <t>#REF!</t>
        </is>
      </c>
      <c r="CK402" s="247" t="n">
        <v>2107273.02621216</v>
      </c>
      <c r="CL402" s="247" t="n">
        <v>0</v>
      </c>
      <c r="CM402" s="247" t="n">
        <v>2107273.02621216</v>
      </c>
      <c r="CN402" s="247" t="inlineStr">
        <is>
          <t>#REF!</t>
        </is>
      </c>
      <c r="CO402" s="251">
        <f>'[2]DATA CONSOLIDADA 2018-2025 '!$CM404-'b2'!$CG402</f>
        <v/>
      </c>
      <c r="CP402" s="253" t="n">
        <v>0</v>
      </c>
      <c r="CQ402" s="253" t="n">
        <v>0</v>
      </c>
      <c r="CR402" s="253" t="n">
        <v>0</v>
      </c>
      <c r="CS402" s="253" t="n">
        <v>0</v>
      </c>
      <c r="CT402" s="253" t="n">
        <v>0</v>
      </c>
      <c r="CU402" s="253" t="n">
        <v>0</v>
      </c>
      <c r="CV402" s="247" t="n">
        <v>0</v>
      </c>
      <c r="CW402" s="247" t="n">
        <v>0</v>
      </c>
      <c r="CX402" s="247" t="n">
        <v>0</v>
      </c>
      <c r="CY402" s="247" t="n">
        <v>8306798.93887856</v>
      </c>
      <c r="CZ402" s="247" t="n">
        <v>0</v>
      </c>
      <c r="DA402" s="247" t="n">
        <v>0</v>
      </c>
      <c r="DB402" s="247" t="n">
        <v>8306798.93887856</v>
      </c>
      <c r="DC402" s="255" t="n">
        <v>0</v>
      </c>
      <c r="DD402" s="255" t="n">
        <v>0</v>
      </c>
      <c r="DE402" s="255" t="n">
        <v>2107273.02621216</v>
      </c>
      <c r="DF402" s="255" t="n">
        <v>0</v>
      </c>
      <c r="DG402" s="255" t="n">
        <v>0</v>
      </c>
      <c r="DH402" s="255" t="n">
        <v>2107273.02621216</v>
      </c>
      <c r="DI402" s="256" t="n">
        <v>20561140091</v>
      </c>
      <c r="DJ402" s="257" t="inlineStr">
        <is>
          <t>COOPERATIVA AGRARIA ECOLOGICA CAFETALERA DE LONYA GRANDE</t>
        </is>
      </c>
      <c r="DK402" s="257" t="inlineStr">
        <is>
          <t>02 Cooperativa</t>
        </is>
      </c>
      <c r="DL402" s="258" t="n"/>
      <c r="DM402" s="258" t="n"/>
      <c r="DN402" s="258" t="n"/>
      <c r="DO402" s="258" t="n"/>
      <c r="DP402" s="258" t="n"/>
      <c r="DQ402" s="258" t="n"/>
      <c r="DR402" s="258" t="n"/>
      <c r="DS402" s="258" t="n"/>
      <c r="DT402" s="258" t="n"/>
      <c r="DU402" s="258" t="n"/>
      <c r="DV402" s="258" t="n"/>
      <c r="DW402" s="258" t="n"/>
      <c r="DX402" s="258" t="n"/>
      <c r="DY402" s="258" t="n"/>
      <c r="DZ402" s="258" t="n"/>
      <c r="EA402" s="258" t="n"/>
      <c r="EB402" s="258" t="n"/>
      <c r="EC402" s="258" t="n"/>
      <c r="ED402" s="258" t="n"/>
      <c r="EE402" s="258" t="n"/>
    </row>
    <row r="403" hidden="1" ht="47.25" customHeight="1">
      <c r="A403" s="240" t="inlineStr">
        <is>
          <t>ASOCIACIÓN DE PRODUCTORES AGROPECUARIOS DON ANDRES - AMAZONAS</t>
        </is>
      </c>
      <c r="B403" s="240" t="inlineStr">
        <is>
          <t>CAFÉ</t>
        </is>
      </c>
      <c r="C403" s="240" t="inlineStr">
        <is>
          <t>CAFÉ</t>
        </is>
      </c>
      <c r="D403" s="240" t="inlineStr">
        <is>
          <t>AMAZONAS</t>
        </is>
      </c>
      <c r="E403" s="240" t="inlineStr">
        <is>
          <t>010502</t>
        </is>
      </c>
      <c r="F403" s="240" t="inlineStr">
        <is>
          <t>AMAZONAS</t>
        </is>
      </c>
      <c r="G403" s="240" t="inlineStr">
        <is>
          <t>LUYA</t>
        </is>
      </c>
      <c r="H403" s="240" t="inlineStr">
        <is>
          <t>CAMPORREDONDO</t>
        </is>
      </c>
      <c r="I403" s="241" t="n"/>
      <c r="J403" s="241" t="n"/>
      <c r="K403" s="241" t="n"/>
      <c r="L403" s="241" t="n"/>
      <c r="M403" s="241" t="n"/>
      <c r="N403" s="241" t="n"/>
      <c r="O403" s="241" t="n">
        <v>1</v>
      </c>
      <c r="P403" s="241" t="n">
        <v>1</v>
      </c>
      <c r="Q403" s="241" t="inlineStr">
        <is>
          <t>PAC</t>
        </is>
      </c>
      <c r="R403" s="242">
        <f>IF(I403=1,I$2,"")&amp;IF(J403=1,IF(I403=1,"-","")&amp;J$2,"")&amp;IF(K403=1,IF(OR(J403=1,I403=1),"-","")&amp;K$2,"")&amp;IF(L403=1,IF(OR(K403=1,J403=1,I403=1),"-","")&amp;L$2,"")&amp;IF(M403=1,IF(OR(L403=1,K403=1,J403=1,I403=1),"-","")&amp;M$2,"")&amp;IF(N403=1,IF(OR(M403=1,L403=1,K403=1,J403=1,I403=1),"-","")&amp;N$2,"")&amp;IF(O403=1,IF(OR(N403=1,M403=1,L403=1,K403=1,J403=1,I403=1),"-","")&amp;O$2,"")&amp;IF(P403=1,IF(I403=1," - ",IF(J403=1," - ",IF(K403=1," - ",IF(L403=1," - ",IF(M403=1," - ",IF(N403=1," - ",IF(O403=1," - ","")))))))&amp;P$2,"")</f>
        <v/>
      </c>
      <c r="S403" s="243">
        <f>SUM('b2'!$I403:$P403)</f>
        <v/>
      </c>
      <c r="T403" s="243">
        <f>IF(OR('b2'!$J403=1,'b2'!$K403=1,'b2'!$L403=1,'b2'!$M403=1,'b2'!$N403=1,'b2'!$O403=1,'b2'!$P403=1),"SI","NO")</f>
        <v/>
      </c>
      <c r="U403" s="243">
        <f>IF(OR('b2'!$K403=1,'b2'!$L403=1,'b2'!$M403=1,'b2'!$N403=1,'b2'!$O403=1,'b2'!$P403=1),"SI","NO")</f>
        <v/>
      </c>
      <c r="V403" s="244" t="n">
        <v>0</v>
      </c>
      <c r="W403" s="245" t="n">
        <v>0</v>
      </c>
      <c r="X403" s="245" t="n">
        <v>0</v>
      </c>
      <c r="Y403" s="244" t="n">
        <v>0</v>
      </c>
      <c r="Z403" s="245" t="n">
        <v>0</v>
      </c>
      <c r="AA403" s="245" t="n">
        <v>0</v>
      </c>
      <c r="AB403" s="244" t="n">
        <v>0</v>
      </c>
      <c r="AC403" s="245" t="n">
        <v>0</v>
      </c>
      <c r="AD403" s="245" t="n">
        <v>0</v>
      </c>
      <c r="AE403" s="244" t="n">
        <v>0</v>
      </c>
      <c r="AF403" s="245" t="n">
        <v>0</v>
      </c>
      <c r="AG403" s="245" t="n">
        <v>0</v>
      </c>
      <c r="AH403" s="244" t="n">
        <v>0</v>
      </c>
      <c r="AI403" s="245" t="n">
        <v>0</v>
      </c>
      <c r="AJ403" s="245" t="n">
        <v>0</v>
      </c>
      <c r="AK403" s="244" t="n">
        <v>0</v>
      </c>
      <c r="AL403" s="245" t="n">
        <v>8</v>
      </c>
      <c r="AM403" s="245" t="n">
        <v>13</v>
      </c>
      <c r="AN403" s="244" t="n">
        <v>21</v>
      </c>
      <c r="AO403" s="245" t="n">
        <v>18</v>
      </c>
      <c r="AP403" s="245" t="n">
        <v>9</v>
      </c>
      <c r="AQ403" s="244" t="n">
        <v>27</v>
      </c>
      <c r="AR403" s="244">
        <f>IF('b2'!$AQ403&gt;0,'b2'!$AQ403,IF('b2'!$AN403&gt;0,'b2'!$AN403,IF('b2'!$AK403&gt;0,'b2'!$AK403,IF('b2'!$AH403&gt;0,'b2'!$AH403,IF('b2'!$AE403&gt;0,'b2'!$AE403,IF('b2'!$AB403&gt;0,'b2'!$AB403,IF('b2'!$Y403&gt;0,'b2'!$Y403,IF('b2'!$V403&gt;0,'b2'!$V403," ---"))))))))</f>
        <v/>
      </c>
      <c r="AS403" s="246" t="n">
        <v>0</v>
      </c>
      <c r="AT403" s="246" t="n">
        <v>0</v>
      </c>
      <c r="AU403" s="246" t="n">
        <v>0</v>
      </c>
      <c r="AV403" s="246" t="n">
        <v>0</v>
      </c>
      <c r="AW403" s="246" t="n">
        <v>0</v>
      </c>
      <c r="AX403" s="246" t="n">
        <v>0</v>
      </c>
      <c r="AY403" s="246" t="n">
        <v>0</v>
      </c>
      <c r="AZ403" s="246" t="n">
        <v>0</v>
      </c>
      <c r="BA403" s="246" t="n">
        <v>26</v>
      </c>
      <c r="BB403" s="246" t="n">
        <v>3</v>
      </c>
      <c r="BC403" s="246" t="n">
        <v>21</v>
      </c>
      <c r="BD403" s="246" t="n">
        <v>7</v>
      </c>
      <c r="BE403" s="247" t="n">
        <v>0</v>
      </c>
      <c r="BF403" s="252" t="n">
        <v>0</v>
      </c>
      <c r="BG403" s="252" t="n">
        <v>0</v>
      </c>
      <c r="BH403" s="247" t="n">
        <v>0</v>
      </c>
      <c r="BI403" s="250" t="inlineStr">
        <is>
          <t>#REF!</t>
        </is>
      </c>
      <c r="BJ403" s="251" t="inlineStr">
        <is>
          <t>#REF!</t>
        </is>
      </c>
      <c r="BK403" s="252" t="n">
        <v>0</v>
      </c>
      <c r="BL403" s="252" t="n">
        <v>0</v>
      </c>
      <c r="BM403" s="247" t="n">
        <v>0</v>
      </c>
      <c r="BN403" s="250" t="inlineStr">
        <is>
          <t>#REF!</t>
        </is>
      </c>
      <c r="BO403" s="251" t="inlineStr">
        <is>
          <t>#REF!</t>
        </is>
      </c>
      <c r="BP403" s="248" t="n">
        <v>0</v>
      </c>
      <c r="BQ403" s="248" t="n">
        <v>0</v>
      </c>
      <c r="BR403" s="249" t="n">
        <v>0</v>
      </c>
      <c r="BS403" s="250" t="inlineStr">
        <is>
          <t>#REF!</t>
        </is>
      </c>
      <c r="BT403" s="251">
        <f>'[2]DATA CONSOLIDADA 2018-2025 '!$BR405-'b2'!$BO403</f>
        <v/>
      </c>
      <c r="BU403" s="252" t="n">
        <v>0</v>
      </c>
      <c r="BV403" s="248" t="n">
        <v>0</v>
      </c>
      <c r="BW403" s="249" t="n">
        <v>0</v>
      </c>
      <c r="BX403" s="250" t="inlineStr">
        <is>
          <t>#REF!</t>
        </is>
      </c>
      <c r="BY403" s="251" t="inlineStr">
        <is>
          <t>#REF!</t>
        </is>
      </c>
      <c r="BZ403" s="248" t="n">
        <v>0</v>
      </c>
      <c r="CA403" s="248" t="n">
        <v>0</v>
      </c>
      <c r="CB403" s="249" t="n">
        <v>0</v>
      </c>
      <c r="CC403" s="250" t="inlineStr">
        <is>
          <t>#REF!</t>
        </is>
      </c>
      <c r="CD403" s="251">
        <f>'[2]DATA CONSOLIDADA 2018-2025 '!$CB405-'b2'!$BW403</f>
        <v/>
      </c>
      <c r="CE403" s="253" t="n">
        <v>85817.4954</v>
      </c>
      <c r="CF403" s="253" t="n">
        <v>0</v>
      </c>
      <c r="CG403" s="254" t="n">
        <v>85817.4954</v>
      </c>
      <c r="CH403" s="250" t="inlineStr">
        <is>
          <t>#REF!</t>
        </is>
      </c>
      <c r="CI403" s="251">
        <f>'[2]DATA CONSOLIDADA 2018-2025 '!$CG405-'b2'!$CB403</f>
        <v/>
      </c>
      <c r="CJ403" s="247" t="inlineStr">
        <is>
          <t>#REF!</t>
        </is>
      </c>
      <c r="CK403" s="247" t="n">
        <v>0</v>
      </c>
      <c r="CL403" s="247" t="n">
        <v>0</v>
      </c>
      <c r="CM403" s="247" t="n">
        <v>0</v>
      </c>
      <c r="CN403" s="247" t="inlineStr">
        <is>
          <t>#REF!</t>
        </is>
      </c>
      <c r="CO403" s="251">
        <f>'[2]DATA CONSOLIDADA 2018-2025 '!$CM405-'b2'!$CG403</f>
        <v/>
      </c>
      <c r="CP403" s="253" t="n">
        <v>0</v>
      </c>
      <c r="CQ403" s="253" t="n">
        <v>0</v>
      </c>
      <c r="CR403" s="253" t="n">
        <v>0</v>
      </c>
      <c r="CS403" s="253" t="n">
        <v>0</v>
      </c>
      <c r="CT403" s="253" t="n">
        <v>0</v>
      </c>
      <c r="CU403" s="253" t="n">
        <v>0</v>
      </c>
      <c r="CV403" s="247" t="n">
        <v>0</v>
      </c>
      <c r="CW403" s="247" t="n">
        <v>0</v>
      </c>
      <c r="CX403" s="247" t="n">
        <v>0</v>
      </c>
      <c r="CY403" s="247" t="n">
        <v>85817.4954</v>
      </c>
      <c r="CZ403" s="247" t="n">
        <v>0</v>
      </c>
      <c r="DA403" s="247" t="n">
        <v>0</v>
      </c>
      <c r="DB403" s="247" t="n">
        <v>85817.4954</v>
      </c>
      <c r="DC403" s="255" t="n">
        <v>0</v>
      </c>
      <c r="DD403" s="255" t="n">
        <v>0</v>
      </c>
      <c r="DE403" s="255" t="n">
        <v>0</v>
      </c>
      <c r="DF403" s="255" t="n">
        <v>0</v>
      </c>
      <c r="DG403" s="255" t="n">
        <v>0</v>
      </c>
      <c r="DH403" s="255" t="n">
        <v>0</v>
      </c>
      <c r="DI403" s="256" t="n">
        <v>20610739491</v>
      </c>
      <c r="DJ403" s="257" t="inlineStr">
        <is>
          <t>ASOCIACION DE PRODUCTORES AGROPECUARIOS DON ANDRES-AMAZONAS</t>
        </is>
      </c>
      <c r="DK403" s="257" t="inlineStr">
        <is>
          <t>01 Asociación</t>
        </is>
      </c>
      <c r="DL403" s="258" t="n"/>
      <c r="DM403" s="258" t="n"/>
      <c r="DN403" s="258" t="n"/>
      <c r="DO403" s="258" t="n"/>
      <c r="DP403" s="258" t="n"/>
      <c r="DQ403" s="258" t="n"/>
      <c r="DR403" s="258" t="n"/>
      <c r="DS403" s="258" t="n"/>
      <c r="DT403" s="258" t="n"/>
      <c r="DU403" s="258" t="n"/>
      <c r="DV403" s="258" t="n"/>
      <c r="DW403" s="258" t="n"/>
      <c r="DX403" s="258" t="n"/>
      <c r="DY403" s="258" t="n"/>
      <c r="DZ403" s="258" t="n"/>
      <c r="EA403" s="258" t="n"/>
      <c r="EB403" s="258" t="n"/>
      <c r="EC403" s="258" t="n"/>
      <c r="ED403" s="258" t="n"/>
      <c r="EE403" s="258" t="n"/>
    </row>
    <row r="404" ht="47.25" customHeight="1">
      <c r="A404" s="240" t="inlineStr">
        <is>
          <t>COOPERATIVA AGRARIA YAKATHEO DEL AMAZONAS COOPAYAKAT</t>
        </is>
      </c>
      <c r="B404" s="240" t="inlineStr">
        <is>
          <t>CACAO</t>
        </is>
      </c>
      <c r="C404" s="240" t="inlineStr">
        <is>
          <t>CACAO</t>
        </is>
      </c>
      <c r="D404" s="240" t="inlineStr">
        <is>
          <t>AMAZONAS</t>
        </is>
      </c>
      <c r="E404" s="240" t="inlineStr">
        <is>
          <t>010205</t>
        </is>
      </c>
      <c r="F404" s="240" t="inlineStr">
        <is>
          <t>AMAZONAS</t>
        </is>
      </c>
      <c r="G404" s="240" t="inlineStr">
        <is>
          <t>BAGUA</t>
        </is>
      </c>
      <c r="H404" s="240" t="inlineStr">
        <is>
          <t>IMAZA</t>
        </is>
      </c>
      <c r="I404" s="241" t="n"/>
      <c r="J404" s="241" t="n"/>
      <c r="K404" s="241" t="n"/>
      <c r="L404" s="241" t="n"/>
      <c r="M404" s="241" t="n"/>
      <c r="N404" s="241" t="n"/>
      <c r="O404" s="241" t="n">
        <v>1</v>
      </c>
      <c r="P404" s="241" t="n">
        <v>1</v>
      </c>
      <c r="Q404" s="241" t="inlineStr">
        <is>
          <t>PAC</t>
        </is>
      </c>
      <c r="R404" s="242">
        <f>IF(I404=1,I$2,"")&amp;IF(J404=1,IF(I404=1,"-","")&amp;J$2,"")&amp;IF(K404=1,IF(OR(J404=1,I404=1),"-","")&amp;K$2,"")&amp;IF(L404=1,IF(OR(K404=1,J404=1,I404=1),"-","")&amp;L$2,"")&amp;IF(M404=1,IF(OR(L404=1,K404=1,J404=1,I404=1),"-","")&amp;M$2,"")&amp;IF(N404=1,IF(OR(M404=1,L404=1,K404=1,J404=1,I404=1),"-","")&amp;N$2,"")&amp;IF(O404=1,IF(OR(N404=1,M404=1,L404=1,K404=1,J404=1,I404=1),"-","")&amp;O$2,"")&amp;IF(P404=1,IF(I404=1," - ",IF(J404=1," - ",IF(K404=1," - ",IF(L404=1," - ",IF(M404=1," - ",IF(N404=1," - ",IF(O404=1," - ","")))))))&amp;P$2,"")</f>
        <v/>
      </c>
      <c r="S404" s="243">
        <f>SUM('b2'!$I404:$P404)</f>
        <v/>
      </c>
      <c r="T404" s="243">
        <f>IF(OR('b2'!$J404=1,'b2'!$K404=1,'b2'!$L404=1,'b2'!$M404=1,'b2'!$N404=1,'b2'!$O404=1,'b2'!$P404=1),"SI","NO")</f>
        <v/>
      </c>
      <c r="U404" s="243">
        <f>IF(OR('b2'!$K404=1,'b2'!$L404=1,'b2'!$M404=1,'b2'!$N404=1,'b2'!$O404=1,'b2'!$P404=1),"SI","NO")</f>
        <v/>
      </c>
      <c r="V404" s="244" t="n">
        <v>0</v>
      </c>
      <c r="W404" s="245" t="n">
        <v>0</v>
      </c>
      <c r="X404" s="245" t="n">
        <v>0</v>
      </c>
      <c r="Y404" s="244" t="n">
        <v>0</v>
      </c>
      <c r="Z404" s="245" t="n">
        <v>0</v>
      </c>
      <c r="AA404" s="245" t="n">
        <v>0</v>
      </c>
      <c r="AB404" s="244" t="n">
        <v>0</v>
      </c>
      <c r="AC404" s="245" t="n">
        <v>0</v>
      </c>
      <c r="AD404" s="245" t="n">
        <v>0</v>
      </c>
      <c r="AE404" s="244" t="n">
        <v>0</v>
      </c>
      <c r="AF404" s="245" t="n">
        <v>0</v>
      </c>
      <c r="AG404" s="245" t="n">
        <v>0</v>
      </c>
      <c r="AH404" s="244" t="n">
        <v>0</v>
      </c>
      <c r="AI404" s="245" t="n">
        <v>0</v>
      </c>
      <c r="AJ404" s="245" t="n">
        <v>0</v>
      </c>
      <c r="AK404" s="244" t="n">
        <v>0</v>
      </c>
      <c r="AL404" s="245" t="n">
        <v>505</v>
      </c>
      <c r="AM404" s="245" t="n">
        <v>152</v>
      </c>
      <c r="AN404" s="244" t="n">
        <v>657</v>
      </c>
      <c r="AO404" s="245" t="n">
        <v>499</v>
      </c>
      <c r="AP404" s="245" t="n">
        <v>160</v>
      </c>
      <c r="AQ404" s="244" t="n">
        <v>659</v>
      </c>
      <c r="AR404" s="244">
        <f>IF('b2'!$AQ404&gt;0,'b2'!$AQ404,IF('b2'!$AN404&gt;0,'b2'!$AN404,IF('b2'!$AK404&gt;0,'b2'!$AK404,IF('b2'!$AH404&gt;0,'b2'!$AH404,IF('b2'!$AE404&gt;0,'b2'!$AE404,IF('b2'!$AB404&gt;0,'b2'!$AB404,IF('b2'!$Y404&gt;0,'b2'!$Y404,IF('b2'!$V404&gt;0,'b2'!$V404," ---"))))))))</f>
        <v/>
      </c>
      <c r="AS404" s="246" t="n">
        <v>0</v>
      </c>
      <c r="AT404" s="246" t="n">
        <v>0</v>
      </c>
      <c r="AU404" s="246" t="n">
        <v>0</v>
      </c>
      <c r="AV404" s="246" t="n">
        <v>0</v>
      </c>
      <c r="AW404" s="246" t="n">
        <v>0</v>
      </c>
      <c r="AX404" s="246" t="n">
        <v>0</v>
      </c>
      <c r="AY404" s="246" t="n">
        <v>0</v>
      </c>
      <c r="AZ404" s="246" t="n">
        <v>0</v>
      </c>
      <c r="BA404" s="246" t="n">
        <v>25</v>
      </c>
      <c r="BB404" s="246" t="n">
        <v>7</v>
      </c>
      <c r="BC404" s="246" t="n">
        <v>15</v>
      </c>
      <c r="BD404" s="246" t="n">
        <v>4</v>
      </c>
      <c r="BE404" s="247" t="n">
        <v>0</v>
      </c>
      <c r="BF404" s="252" t="n">
        <v>0</v>
      </c>
      <c r="BG404" s="252" t="n">
        <v>0</v>
      </c>
      <c r="BH404" s="247" t="n">
        <v>0</v>
      </c>
      <c r="BI404" s="250" t="inlineStr">
        <is>
          <t>#REF!</t>
        </is>
      </c>
      <c r="BJ404" s="251" t="inlineStr">
        <is>
          <t>#REF!</t>
        </is>
      </c>
      <c r="BK404" s="252" t="n">
        <v>0</v>
      </c>
      <c r="BL404" s="252" t="n">
        <v>0</v>
      </c>
      <c r="BM404" s="247" t="n">
        <v>0</v>
      </c>
      <c r="BN404" s="250" t="inlineStr">
        <is>
          <t>#REF!</t>
        </is>
      </c>
      <c r="BO404" s="251" t="inlineStr">
        <is>
          <t>#REF!</t>
        </is>
      </c>
      <c r="BP404" s="248" t="n">
        <v>0</v>
      </c>
      <c r="BQ404" s="248" t="n">
        <v>0</v>
      </c>
      <c r="BR404" s="249" t="n">
        <v>0</v>
      </c>
      <c r="BS404" s="250" t="inlineStr">
        <is>
          <t>#REF!</t>
        </is>
      </c>
      <c r="BT404" s="251">
        <f>'[2]DATA CONSOLIDADA 2018-2025 '!$BR406-'b2'!$BO404</f>
        <v/>
      </c>
      <c r="BU404" s="252" t="n">
        <v>0</v>
      </c>
      <c r="BV404" s="248" t="n">
        <v>0</v>
      </c>
      <c r="BW404" s="249" t="n">
        <v>0</v>
      </c>
      <c r="BX404" s="250" t="inlineStr">
        <is>
          <t>#REF!</t>
        </is>
      </c>
      <c r="BY404" s="251" t="inlineStr">
        <is>
          <t>#REF!</t>
        </is>
      </c>
      <c r="BZ404" s="248" t="n">
        <v>0</v>
      </c>
      <c r="CA404" s="248" t="n">
        <v>0</v>
      </c>
      <c r="CB404" s="249" t="n">
        <v>0</v>
      </c>
      <c r="CC404" s="250" t="inlineStr">
        <is>
          <t>#REF!</t>
        </is>
      </c>
      <c r="CD404" s="251">
        <f>'[2]DATA CONSOLIDADA 2018-2025 '!$CB406-'b2'!$BW404</f>
        <v/>
      </c>
      <c r="CE404" s="253" t="n">
        <v>3875881.56320115</v>
      </c>
      <c r="CF404" s="253" t="n">
        <v>0</v>
      </c>
      <c r="CG404" s="254" t="n">
        <v>3875881.56320115</v>
      </c>
      <c r="CH404" s="250" t="inlineStr">
        <is>
          <t>#REF!</t>
        </is>
      </c>
      <c r="CI404" s="251">
        <f>'[2]DATA CONSOLIDADA 2018-2025 '!$CG406-'b2'!$CB404</f>
        <v/>
      </c>
      <c r="CJ404" s="247" t="inlineStr">
        <is>
          <t>#REF!</t>
        </is>
      </c>
      <c r="CK404" s="247" t="n">
        <v>381843.4</v>
      </c>
      <c r="CL404" s="247" t="n">
        <v>41662.35</v>
      </c>
      <c r="CM404" s="247" t="n">
        <v>423505.75</v>
      </c>
      <c r="CN404" s="247" t="inlineStr">
        <is>
          <t>#REF!</t>
        </is>
      </c>
      <c r="CO404" s="251">
        <f>'[2]DATA CONSOLIDADA 2018-2025 '!$CM406-'b2'!$CG404</f>
        <v/>
      </c>
      <c r="CP404" s="253" t="n">
        <v>0</v>
      </c>
      <c r="CQ404" s="253" t="n">
        <v>0</v>
      </c>
      <c r="CR404" s="253" t="n">
        <v>0</v>
      </c>
      <c r="CS404" s="253" t="n">
        <v>0</v>
      </c>
      <c r="CT404" s="253" t="n">
        <v>0</v>
      </c>
      <c r="CU404" s="253" t="n">
        <v>0</v>
      </c>
      <c r="CV404" s="247" t="n">
        <v>0</v>
      </c>
      <c r="CW404" s="247" t="n">
        <v>0</v>
      </c>
      <c r="CX404" s="247" t="n">
        <v>0</v>
      </c>
      <c r="CY404" s="247" t="n">
        <v>3875881.56320115</v>
      </c>
      <c r="CZ404" s="247" t="n">
        <v>0</v>
      </c>
      <c r="DA404" s="247" t="n">
        <v>0</v>
      </c>
      <c r="DB404" s="247" t="n">
        <v>3875881.56320115</v>
      </c>
      <c r="DC404" s="255" t="n">
        <v>0</v>
      </c>
      <c r="DD404" s="255" t="n">
        <v>0</v>
      </c>
      <c r="DE404" s="255" t="n">
        <v>423505.75</v>
      </c>
      <c r="DF404" s="255" t="n">
        <v>0</v>
      </c>
      <c r="DG404" s="255" t="n">
        <v>0</v>
      </c>
      <c r="DH404" s="255" t="n">
        <v>423505.75</v>
      </c>
      <c r="DI404" s="256" t="n">
        <v>20608478311</v>
      </c>
      <c r="DJ404" s="257" t="inlineStr">
        <is>
          <t>COOPERATIVA AGRARIA YAKATHEO DEL AMAZONAS COOPAYAKAT</t>
        </is>
      </c>
      <c r="DK404" s="257" t="inlineStr">
        <is>
          <t>02 Cooperativa</t>
        </is>
      </c>
      <c r="DL404" s="258" t="n"/>
      <c r="DM404" s="258" t="n"/>
      <c r="DN404" s="258" t="n"/>
      <c r="DO404" s="258" t="n"/>
      <c r="DP404" s="258" t="n"/>
      <c r="DQ404" s="258" t="n"/>
      <c r="DR404" s="258" t="n"/>
      <c r="DS404" s="258" t="n"/>
      <c r="DT404" s="258" t="n"/>
      <c r="DU404" s="258" t="n"/>
      <c r="DV404" s="258" t="n"/>
      <c r="DW404" s="258" t="n"/>
      <c r="DX404" s="258" t="n"/>
      <c r="DY404" s="258" t="n"/>
      <c r="DZ404" s="258" t="n"/>
      <c r="EA404" s="258" t="n"/>
      <c r="EB404" s="258" t="n"/>
      <c r="EC404" s="258" t="n"/>
      <c r="ED404" s="258" t="n"/>
      <c r="EE404" s="258" t="n"/>
    </row>
    <row r="405" ht="47.25" customHeight="1">
      <c r="A405" s="240" t="inlineStr">
        <is>
          <t>COOPERATIVA INDIGENA AWAJUN WAMPIS AGRARIA TUNTANAIN LTDA</t>
        </is>
      </c>
      <c r="B405" s="240" t="inlineStr">
        <is>
          <t>CACAO</t>
        </is>
      </c>
      <c r="C405" s="240" t="inlineStr">
        <is>
          <t>CACAO</t>
        </is>
      </c>
      <c r="D405" s="240" t="inlineStr">
        <is>
          <t>AMAZONAS</t>
        </is>
      </c>
      <c r="E405" s="240" t="inlineStr">
        <is>
          <t>010401</t>
        </is>
      </c>
      <c r="F405" s="240" t="inlineStr">
        <is>
          <t>AMAZONAS</t>
        </is>
      </c>
      <c r="G405" s="240" t="inlineStr">
        <is>
          <t>CONDORCANQUI</t>
        </is>
      </c>
      <c r="H405" s="240" t="inlineStr">
        <is>
          <t>NIEVA</t>
        </is>
      </c>
      <c r="I405" s="241" t="n"/>
      <c r="J405" s="241" t="n"/>
      <c r="K405" s="241" t="n"/>
      <c r="L405" s="241" t="n"/>
      <c r="M405" s="241" t="n"/>
      <c r="N405" s="241" t="n"/>
      <c r="O405" s="241" t="n">
        <v>1</v>
      </c>
      <c r="P405" s="241" t="n">
        <v>1</v>
      </c>
      <c r="Q405" s="241" t="inlineStr">
        <is>
          <t>PAC</t>
        </is>
      </c>
      <c r="R405" s="242">
        <f>IF(I405=1,I$2,"")&amp;IF(J405=1,IF(I405=1,"-","")&amp;J$2,"")&amp;IF(K405=1,IF(OR(J405=1,I405=1),"-","")&amp;K$2,"")&amp;IF(L405=1,IF(OR(K405=1,J405=1,I405=1),"-","")&amp;L$2,"")&amp;IF(M405=1,IF(OR(L405=1,K405=1,J405=1,I405=1),"-","")&amp;M$2,"")&amp;IF(N405=1,IF(OR(M405=1,L405=1,K405=1,J405=1,I405=1),"-","")&amp;N$2,"")&amp;IF(O405=1,IF(OR(N405=1,M405=1,L405=1,K405=1,J405=1,I405=1),"-","")&amp;O$2,"")&amp;IF(P405=1,IF(I405=1," - ",IF(J405=1," - ",IF(K405=1," - ",IF(L405=1," - ",IF(M405=1," - ",IF(N405=1," - ",IF(O405=1," - ","")))))))&amp;P$2,"")</f>
        <v/>
      </c>
      <c r="S405" s="243">
        <f>SUM('b2'!$I405:$P405)</f>
        <v/>
      </c>
      <c r="T405" s="243">
        <f>IF(OR('b2'!$J405=1,'b2'!$K405=1,'b2'!$L405=1,'b2'!$M405=1,'b2'!$N405=1,'b2'!$O405=1,'b2'!$P405=1),"SI","NO")</f>
        <v/>
      </c>
      <c r="U405" s="243">
        <f>IF(OR('b2'!$K405=1,'b2'!$L405=1,'b2'!$M405=1,'b2'!$N405=1,'b2'!$O405=1,'b2'!$P405=1),"SI","NO")</f>
        <v/>
      </c>
      <c r="V405" s="244" t="n">
        <v>0</v>
      </c>
      <c r="W405" s="245" t="n">
        <v>0</v>
      </c>
      <c r="X405" s="245" t="n">
        <v>0</v>
      </c>
      <c r="Y405" s="244" t="n">
        <v>0</v>
      </c>
      <c r="Z405" s="245" t="n">
        <v>0</v>
      </c>
      <c r="AA405" s="245" t="n">
        <v>0</v>
      </c>
      <c r="AB405" s="244" t="n">
        <v>0</v>
      </c>
      <c r="AC405" s="245" t="n">
        <v>0</v>
      </c>
      <c r="AD405" s="245" t="n">
        <v>0</v>
      </c>
      <c r="AE405" s="244" t="n">
        <v>0</v>
      </c>
      <c r="AF405" s="245" t="n">
        <v>0</v>
      </c>
      <c r="AG405" s="245" t="n">
        <v>0</v>
      </c>
      <c r="AH405" s="244" t="n">
        <v>0</v>
      </c>
      <c r="AI405" s="245" t="n">
        <v>0</v>
      </c>
      <c r="AJ405" s="245" t="n">
        <v>0</v>
      </c>
      <c r="AK405" s="244" t="n">
        <v>0</v>
      </c>
      <c r="AL405" s="245" t="n">
        <v>38</v>
      </c>
      <c r="AM405" s="245" t="n">
        <v>4</v>
      </c>
      <c r="AN405" s="244" t="n">
        <v>42</v>
      </c>
      <c r="AO405" s="245" t="n">
        <v>33</v>
      </c>
      <c r="AP405" s="245" t="n">
        <v>3</v>
      </c>
      <c r="AQ405" s="244" t="n">
        <v>36</v>
      </c>
      <c r="AR405" s="244">
        <f>IF('b2'!$AQ405&gt;0,'b2'!$AQ405,IF('b2'!$AN405&gt;0,'b2'!$AN405,IF('b2'!$AK405&gt;0,'b2'!$AK405,IF('b2'!$AH405&gt;0,'b2'!$AH405,IF('b2'!$AE405&gt;0,'b2'!$AE405,IF('b2'!$AB405&gt;0,'b2'!$AB405,IF('b2'!$Y405&gt;0,'b2'!$Y405,IF('b2'!$V405&gt;0,'b2'!$V405," ---"))))))))</f>
        <v/>
      </c>
      <c r="AS405" s="246" t="n">
        <v>0</v>
      </c>
      <c r="AT405" s="246" t="n">
        <v>0</v>
      </c>
      <c r="AU405" s="246" t="n">
        <v>0</v>
      </c>
      <c r="AV405" s="246" t="n">
        <v>0</v>
      </c>
      <c r="AW405" s="246" t="n">
        <v>0</v>
      </c>
      <c r="AX405" s="246" t="n">
        <v>0</v>
      </c>
      <c r="AY405" s="246" t="n">
        <v>0</v>
      </c>
      <c r="AZ405" s="246" t="n">
        <v>0</v>
      </c>
      <c r="BA405" s="246" t="n">
        <v>25</v>
      </c>
      <c r="BB405" s="246" t="n">
        <v>7</v>
      </c>
      <c r="BC405" s="246" t="n">
        <v>15</v>
      </c>
      <c r="BD405" s="246" t="n">
        <v>4</v>
      </c>
      <c r="BE405" s="247" t="n">
        <v>0</v>
      </c>
      <c r="BF405" s="252" t="n">
        <v>0</v>
      </c>
      <c r="BG405" s="252" t="n">
        <v>0</v>
      </c>
      <c r="BH405" s="247" t="n">
        <v>0</v>
      </c>
      <c r="BI405" s="250" t="inlineStr">
        <is>
          <t>#REF!</t>
        </is>
      </c>
      <c r="BJ405" s="251" t="inlineStr">
        <is>
          <t>#REF!</t>
        </is>
      </c>
      <c r="BK405" s="252" t="n">
        <v>0</v>
      </c>
      <c r="BL405" s="252" t="n">
        <v>0</v>
      </c>
      <c r="BM405" s="247" t="n">
        <v>0</v>
      </c>
      <c r="BN405" s="250" t="inlineStr">
        <is>
          <t>#REF!</t>
        </is>
      </c>
      <c r="BO405" s="251" t="inlineStr">
        <is>
          <t>#REF!</t>
        </is>
      </c>
      <c r="BP405" s="248" t="n">
        <v>0</v>
      </c>
      <c r="BQ405" s="248" t="n">
        <v>0</v>
      </c>
      <c r="BR405" s="249" t="n">
        <v>0</v>
      </c>
      <c r="BS405" s="250" t="inlineStr">
        <is>
          <t>#REF!</t>
        </is>
      </c>
      <c r="BT405" s="251">
        <f>'[2]DATA CONSOLIDADA 2018-2025 '!$BR407-'b2'!$BO405</f>
        <v/>
      </c>
      <c r="BU405" s="252" t="n">
        <v>0</v>
      </c>
      <c r="BV405" s="248" t="n">
        <v>0</v>
      </c>
      <c r="BW405" s="249" t="n">
        <v>0</v>
      </c>
      <c r="BX405" s="250" t="inlineStr">
        <is>
          <t>#REF!</t>
        </is>
      </c>
      <c r="BY405" s="251" t="inlineStr">
        <is>
          <t>#REF!</t>
        </is>
      </c>
      <c r="BZ405" s="248" t="n">
        <v>0</v>
      </c>
      <c r="CA405" s="248" t="n">
        <v>0</v>
      </c>
      <c r="CB405" s="249" t="n">
        <v>0</v>
      </c>
      <c r="CC405" s="250" t="inlineStr">
        <is>
          <t>#REF!</t>
        </is>
      </c>
      <c r="CD405" s="251">
        <f>'[2]DATA CONSOLIDADA 2018-2025 '!$CB407-'b2'!$BW405</f>
        <v/>
      </c>
      <c r="CE405" s="253" t="n">
        <v>19571.86</v>
      </c>
      <c r="CF405" s="253" t="n">
        <v>0</v>
      </c>
      <c r="CG405" s="254" t="n">
        <v>19571.86</v>
      </c>
      <c r="CH405" s="250" t="inlineStr">
        <is>
          <t>#REF!</t>
        </is>
      </c>
      <c r="CI405" s="251">
        <f>'[2]DATA CONSOLIDADA 2018-2025 '!$CG407-'b2'!$CB405</f>
        <v/>
      </c>
      <c r="CJ405" s="247" t="inlineStr">
        <is>
          <t>#REF!</t>
        </is>
      </c>
      <c r="CK405" s="247" t="n">
        <v>78861.48</v>
      </c>
      <c r="CL405" s="247" t="n">
        <v>0</v>
      </c>
      <c r="CM405" s="247" t="n">
        <v>78861.48</v>
      </c>
      <c r="CN405" s="247" t="inlineStr">
        <is>
          <t>#REF!</t>
        </is>
      </c>
      <c r="CO405" s="251">
        <f>'[2]DATA CONSOLIDADA 2018-2025 '!$CM407-'b2'!$CG405</f>
        <v/>
      </c>
      <c r="CP405" s="253" t="n">
        <v>0</v>
      </c>
      <c r="CQ405" s="253" t="n">
        <v>0</v>
      </c>
      <c r="CR405" s="253" t="n">
        <v>0</v>
      </c>
      <c r="CS405" s="253" t="n">
        <v>0</v>
      </c>
      <c r="CT405" s="253" t="n">
        <v>0</v>
      </c>
      <c r="CU405" s="253" t="n">
        <v>0</v>
      </c>
      <c r="CV405" s="247" t="n">
        <v>0</v>
      </c>
      <c r="CW405" s="247" t="n">
        <v>0</v>
      </c>
      <c r="CX405" s="247" t="n">
        <v>0</v>
      </c>
      <c r="CY405" s="247" t="n">
        <v>19571.86</v>
      </c>
      <c r="CZ405" s="247" t="n">
        <v>0</v>
      </c>
      <c r="DA405" s="247" t="n">
        <v>0</v>
      </c>
      <c r="DB405" s="247" t="n">
        <v>19571.86</v>
      </c>
      <c r="DC405" s="255" t="n">
        <v>0</v>
      </c>
      <c r="DD405" s="255" t="n">
        <v>0</v>
      </c>
      <c r="DE405" s="255" t="n">
        <v>78861.48</v>
      </c>
      <c r="DF405" s="255" t="n">
        <v>0</v>
      </c>
      <c r="DG405" s="255" t="n">
        <v>0</v>
      </c>
      <c r="DH405" s="255" t="n">
        <v>78861.48</v>
      </c>
      <c r="DI405" s="256" t="n">
        <v>20607558559</v>
      </c>
      <c r="DJ405" s="257" t="inlineStr">
        <is>
          <t>COOPERATIVA INDIGENA AWAJUN WAMPIS AGRARIA TUNTANAIN LTDA.</t>
        </is>
      </c>
      <c r="DK405" s="257" t="inlineStr">
        <is>
          <t>02 Cooperativa</t>
        </is>
      </c>
      <c r="DL405" s="258" t="n"/>
      <c r="DM405" s="258" t="n"/>
      <c r="DN405" s="258" t="n"/>
      <c r="DO405" s="258" t="n"/>
      <c r="DP405" s="258" t="n"/>
      <c r="DQ405" s="258" t="n"/>
      <c r="DR405" s="258" t="n"/>
      <c r="DS405" s="258" t="n"/>
      <c r="DT405" s="258" t="n"/>
      <c r="DU405" s="258" t="n"/>
      <c r="DV405" s="258" t="n"/>
      <c r="DW405" s="258" t="n"/>
      <c r="DX405" s="258" t="n"/>
      <c r="DY405" s="258" t="n"/>
      <c r="DZ405" s="258" t="n"/>
      <c r="EA405" s="258" t="n"/>
      <c r="EB405" s="258" t="n"/>
      <c r="EC405" s="258" t="n"/>
      <c r="ED405" s="258" t="n"/>
      <c r="EE405" s="258" t="n"/>
    </row>
    <row r="406" hidden="1" ht="47.25" customHeight="1">
      <c r="A406" s="240" t="inlineStr">
        <is>
          <t>COOPERATIVA AGRARIA PITAHAYA AMAZONAS</t>
        </is>
      </c>
      <c r="B406" s="240" t="inlineStr">
        <is>
          <t>PITAHAYA</t>
        </is>
      </c>
      <c r="C406" s="240" t="inlineStr">
        <is>
          <t>PITAHAYA</t>
        </is>
      </c>
      <c r="D406" s="240" t="inlineStr">
        <is>
          <t>AMAZONAS</t>
        </is>
      </c>
      <c r="E406" s="240" t="inlineStr">
        <is>
          <t>010303</t>
        </is>
      </c>
      <c r="F406" s="240" t="inlineStr">
        <is>
          <t>AMAZONAS</t>
        </is>
      </c>
      <c r="G406" s="240" t="inlineStr">
        <is>
          <t>BONGARA</t>
        </is>
      </c>
      <c r="H406" s="240" t="inlineStr">
        <is>
          <t>CHURUJA</t>
        </is>
      </c>
      <c r="I406" s="241" t="n"/>
      <c r="J406" s="241" t="n"/>
      <c r="K406" s="241" t="n"/>
      <c r="L406" s="241" t="n"/>
      <c r="M406" s="241" t="n"/>
      <c r="N406" s="241" t="n"/>
      <c r="O406" s="241" t="n">
        <v>1</v>
      </c>
      <c r="P406" s="241" t="n">
        <v>1</v>
      </c>
      <c r="Q406" s="241" t="inlineStr">
        <is>
          <t>PAC</t>
        </is>
      </c>
      <c r="R406" s="242">
        <f>IF(I406=1,I$2,"")&amp;IF(J406=1,IF(I406=1,"-","")&amp;J$2,"")&amp;IF(K406=1,IF(OR(J406=1,I406=1),"-","")&amp;K$2,"")&amp;IF(L406=1,IF(OR(K406=1,J406=1,I406=1),"-","")&amp;L$2,"")&amp;IF(M406=1,IF(OR(L406=1,K406=1,J406=1,I406=1),"-","")&amp;M$2,"")&amp;IF(N406=1,IF(OR(M406=1,L406=1,K406=1,J406=1,I406=1),"-","")&amp;N$2,"")&amp;IF(O406=1,IF(OR(N406=1,M406=1,L406=1,K406=1,J406=1,I406=1),"-","")&amp;O$2,"")&amp;IF(P406=1,IF(I406=1," - ",IF(J406=1," - ",IF(K406=1," - ",IF(L406=1," - ",IF(M406=1," - ",IF(N406=1," - ",IF(O406=1," - ","")))))))&amp;P$2,"")</f>
        <v/>
      </c>
      <c r="S406" s="243">
        <f>SUM('b2'!$I406:$P406)</f>
        <v/>
      </c>
      <c r="T406" s="243">
        <f>IF(OR('b2'!$J406=1,'b2'!$K406=1,'b2'!$L406=1,'b2'!$M406=1,'b2'!$N406=1,'b2'!$O406=1,'b2'!$P406=1),"SI","NO")</f>
        <v/>
      </c>
      <c r="U406" s="243">
        <f>IF(OR('b2'!$K406=1,'b2'!$L406=1,'b2'!$M406=1,'b2'!$N406=1,'b2'!$O406=1,'b2'!$P406=1),"SI","NO")</f>
        <v/>
      </c>
      <c r="V406" s="244" t="n">
        <v>0</v>
      </c>
      <c r="W406" s="245" t="n">
        <v>0</v>
      </c>
      <c r="X406" s="245" t="n">
        <v>0</v>
      </c>
      <c r="Y406" s="244" t="n">
        <v>0</v>
      </c>
      <c r="Z406" s="245" t="n">
        <v>0</v>
      </c>
      <c r="AA406" s="245" t="n">
        <v>0</v>
      </c>
      <c r="AB406" s="244" t="n">
        <v>0</v>
      </c>
      <c r="AC406" s="245" t="n">
        <v>0</v>
      </c>
      <c r="AD406" s="245" t="n">
        <v>0</v>
      </c>
      <c r="AE406" s="244" t="n">
        <v>0</v>
      </c>
      <c r="AF406" s="245" t="n">
        <v>0</v>
      </c>
      <c r="AG406" s="245" t="n">
        <v>0</v>
      </c>
      <c r="AH406" s="244" t="n">
        <v>0</v>
      </c>
      <c r="AI406" s="245" t="n">
        <v>0</v>
      </c>
      <c r="AJ406" s="245" t="n">
        <v>0</v>
      </c>
      <c r="AK406" s="244" t="n">
        <v>0</v>
      </c>
      <c r="AL406" s="245" t="n">
        <v>48</v>
      </c>
      <c r="AM406" s="245" t="n">
        <v>27</v>
      </c>
      <c r="AN406" s="244" t="n">
        <v>75</v>
      </c>
      <c r="AO406" s="245" t="n">
        <v>47</v>
      </c>
      <c r="AP406" s="245" t="n">
        <v>28</v>
      </c>
      <c r="AQ406" s="244" t="n">
        <v>75</v>
      </c>
      <c r="AR406" s="244">
        <f>IF('b2'!$AQ406&gt;0,'b2'!$AQ406,IF('b2'!$AN406&gt;0,'b2'!$AN406,IF('b2'!$AK406&gt;0,'b2'!$AK406,IF('b2'!$AH406&gt;0,'b2'!$AH406,IF('b2'!$AE406&gt;0,'b2'!$AE406,IF('b2'!$AB406&gt;0,'b2'!$AB406,IF('b2'!$Y406&gt;0,'b2'!$Y406,IF('b2'!$V406&gt;0,'b2'!$V406," ---"))))))))</f>
        <v/>
      </c>
      <c r="AS406" s="246" t="n">
        <v>0</v>
      </c>
      <c r="AT406" s="246" t="n">
        <v>0</v>
      </c>
      <c r="AU406" s="246" t="n">
        <v>0</v>
      </c>
      <c r="AV406" s="246" t="n">
        <v>0</v>
      </c>
      <c r="AW406" s="246" t="n">
        <v>0</v>
      </c>
      <c r="AX406" s="246" t="n">
        <v>0</v>
      </c>
      <c r="AY406" s="246" t="n">
        <v>0</v>
      </c>
      <c r="AZ406" s="246" t="n">
        <v>0</v>
      </c>
      <c r="BA406" s="246" t="n">
        <v>16</v>
      </c>
      <c r="BB406" s="246" t="n">
        <v>4</v>
      </c>
      <c r="BC406" s="246" t="n">
        <v>18</v>
      </c>
      <c r="BD406" s="246" t="n">
        <v>4</v>
      </c>
      <c r="BE406" s="247" t="n">
        <v>0</v>
      </c>
      <c r="BF406" s="252" t="n">
        <v>0</v>
      </c>
      <c r="BG406" s="252" t="n">
        <v>0</v>
      </c>
      <c r="BH406" s="247" t="n">
        <v>0</v>
      </c>
      <c r="BI406" s="250" t="inlineStr">
        <is>
          <t>#REF!</t>
        </is>
      </c>
      <c r="BJ406" s="251" t="inlineStr">
        <is>
          <t>#REF!</t>
        </is>
      </c>
      <c r="BK406" s="252" t="n">
        <v>0</v>
      </c>
      <c r="BL406" s="252" t="n">
        <v>0</v>
      </c>
      <c r="BM406" s="247" t="n">
        <v>0</v>
      </c>
      <c r="BN406" s="250" t="inlineStr">
        <is>
          <t>#REF!</t>
        </is>
      </c>
      <c r="BO406" s="251" t="inlineStr">
        <is>
          <t>#REF!</t>
        </is>
      </c>
      <c r="BP406" s="248" t="n">
        <v>0</v>
      </c>
      <c r="BQ406" s="248" t="n">
        <v>0</v>
      </c>
      <c r="BR406" s="249" t="n">
        <v>0</v>
      </c>
      <c r="BS406" s="250" t="inlineStr">
        <is>
          <t>#REF!</t>
        </is>
      </c>
      <c r="BT406" s="251">
        <f>'[2]DATA CONSOLIDADA 2018-2025 '!$BR408-'b2'!$BO406</f>
        <v/>
      </c>
      <c r="BU406" s="252" t="n">
        <v>0</v>
      </c>
      <c r="BV406" s="248" t="n">
        <v>0</v>
      </c>
      <c r="BW406" s="249" t="n">
        <v>0</v>
      </c>
      <c r="BX406" s="250" t="inlineStr">
        <is>
          <t>#REF!</t>
        </is>
      </c>
      <c r="BY406" s="251" t="inlineStr">
        <is>
          <t>#REF!</t>
        </is>
      </c>
      <c r="BZ406" s="248" t="n">
        <v>0</v>
      </c>
      <c r="CA406" s="248" t="n">
        <v>0</v>
      </c>
      <c r="CB406" s="249" t="n">
        <v>0</v>
      </c>
      <c r="CC406" s="250" t="inlineStr">
        <is>
          <t>#REF!</t>
        </is>
      </c>
      <c r="CD406" s="251">
        <f>'[2]DATA CONSOLIDADA 2018-2025 '!$CB408-'b2'!$BW406</f>
        <v/>
      </c>
      <c r="CE406" s="253" t="n">
        <v>6540</v>
      </c>
      <c r="CF406" s="253" t="n">
        <v>0</v>
      </c>
      <c r="CG406" s="254" t="n">
        <v>6540</v>
      </c>
      <c r="CH406" s="250" t="inlineStr">
        <is>
          <t>#REF!</t>
        </is>
      </c>
      <c r="CI406" s="251">
        <f>'[2]DATA CONSOLIDADA 2018-2025 '!$CG408-'b2'!$CB406</f>
        <v/>
      </c>
      <c r="CJ406" s="247" t="inlineStr">
        <is>
          <t>#REF!</t>
        </is>
      </c>
      <c r="CK406" s="247" t="n">
        <v>0</v>
      </c>
      <c r="CL406" s="247" t="n">
        <v>0</v>
      </c>
      <c r="CM406" s="247" t="n">
        <v>0</v>
      </c>
      <c r="CN406" s="247" t="inlineStr">
        <is>
          <t>#REF!</t>
        </is>
      </c>
      <c r="CO406" s="251">
        <f>'[2]DATA CONSOLIDADA 2018-2025 '!$CM408-'b2'!$CG406</f>
        <v/>
      </c>
      <c r="CP406" s="253" t="n">
        <v>0</v>
      </c>
      <c r="CQ406" s="253" t="n">
        <v>0</v>
      </c>
      <c r="CR406" s="253" t="n">
        <v>0</v>
      </c>
      <c r="CS406" s="253" t="n">
        <v>0</v>
      </c>
      <c r="CT406" s="253" t="n">
        <v>0</v>
      </c>
      <c r="CU406" s="253" t="n">
        <v>0</v>
      </c>
      <c r="CV406" s="247" t="n">
        <v>0</v>
      </c>
      <c r="CW406" s="247" t="n">
        <v>6540</v>
      </c>
      <c r="CX406" s="247" t="n">
        <v>0</v>
      </c>
      <c r="CY406" s="247" t="n">
        <v>0</v>
      </c>
      <c r="CZ406" s="247" t="n">
        <v>0</v>
      </c>
      <c r="DA406" s="247" t="n">
        <v>0</v>
      </c>
      <c r="DB406" s="247" t="n">
        <v>6540</v>
      </c>
      <c r="DC406" s="255" t="n">
        <v>0</v>
      </c>
      <c r="DD406" s="255" t="n">
        <v>0</v>
      </c>
      <c r="DE406" s="255" t="n">
        <v>0</v>
      </c>
      <c r="DF406" s="255" t="n">
        <v>0</v>
      </c>
      <c r="DG406" s="255" t="n">
        <v>0</v>
      </c>
      <c r="DH406" s="255" t="n">
        <v>0</v>
      </c>
      <c r="DI406" s="256" t="n">
        <v>20611182661</v>
      </c>
      <c r="DJ406" s="257" t="inlineStr">
        <is>
          <t>COOPERATIVA AGRARIA PITAHAYA AMAZONAS</t>
        </is>
      </c>
      <c r="DK406" s="257" t="inlineStr">
        <is>
          <t>02 Cooperativa</t>
        </is>
      </c>
      <c r="DL406" s="258" t="n"/>
      <c r="DM406" s="258" t="n"/>
      <c r="DN406" s="258" t="n"/>
      <c r="DO406" s="258" t="n"/>
      <c r="DP406" s="258" t="n"/>
      <c r="DQ406" s="258" t="n"/>
      <c r="DR406" s="258" t="n"/>
      <c r="DS406" s="258" t="n"/>
      <c r="DT406" s="258" t="n"/>
      <c r="DU406" s="258" t="n"/>
      <c r="DV406" s="258" t="n"/>
      <c r="DW406" s="258" t="n"/>
      <c r="DX406" s="258" t="n"/>
      <c r="DY406" s="258" t="n"/>
      <c r="DZ406" s="258" t="n"/>
      <c r="EA406" s="258" t="n"/>
      <c r="EB406" s="258" t="n"/>
      <c r="EC406" s="258" t="n"/>
      <c r="ED406" s="258" t="n"/>
      <c r="EE406" s="258" t="n"/>
    </row>
    <row r="407" hidden="1" ht="47.25" customHeight="1">
      <c r="A407" s="240" t="inlineStr">
        <is>
          <t>COOPERATIVA AGRARIA WARMI TARPUY</t>
        </is>
      </c>
      <c r="B407" s="240" t="inlineStr">
        <is>
          <t>QUINUA Y OTROS GRANOS</t>
        </is>
      </c>
      <c r="C407" s="240" t="inlineStr">
        <is>
          <t>QUINUA Y OTROS GRANOS</t>
        </is>
      </c>
      <c r="D407" s="240" t="inlineStr">
        <is>
          <t>APURIMAC</t>
        </is>
      </c>
      <c r="E407" s="240" t="inlineStr">
        <is>
          <t>030213</t>
        </is>
      </c>
      <c r="F407" s="240" t="inlineStr">
        <is>
          <t>APURIMAC</t>
        </is>
      </c>
      <c r="G407" s="240" t="inlineStr">
        <is>
          <t>ANDAHUAYLAS</t>
        </is>
      </c>
      <c r="H407" s="240" t="inlineStr">
        <is>
          <t>SAN JERONIMO</t>
        </is>
      </c>
      <c r="I407" s="241" t="n"/>
      <c r="J407" s="241" t="n"/>
      <c r="K407" s="241" t="n"/>
      <c r="L407" s="241" t="n"/>
      <c r="M407" s="241" t="n"/>
      <c r="N407" s="241" t="n"/>
      <c r="O407" s="241" t="n">
        <v>1</v>
      </c>
      <c r="P407" s="241" t="n">
        <v>1</v>
      </c>
      <c r="Q407" s="241" t="inlineStr">
        <is>
          <t>PAC</t>
        </is>
      </c>
      <c r="R407" s="242">
        <f>IF(I407=1,I$2,"")&amp;IF(J407=1,IF(I407=1,"-","")&amp;J$2,"")&amp;IF(K407=1,IF(OR(J407=1,I407=1),"-","")&amp;K$2,"")&amp;IF(L407=1,IF(OR(K407=1,J407=1,I407=1),"-","")&amp;L$2,"")&amp;IF(M407=1,IF(OR(L407=1,K407=1,J407=1,I407=1),"-","")&amp;M$2,"")&amp;IF(N407=1,IF(OR(M407=1,L407=1,K407=1,J407=1,I407=1),"-","")&amp;N$2,"")&amp;IF(O407=1,IF(OR(N407=1,M407=1,L407=1,K407=1,J407=1,I407=1),"-","")&amp;O$2,"")&amp;IF(P407=1,IF(I407=1," - ",IF(J407=1," - ",IF(K407=1," - ",IF(L407=1," - ",IF(M407=1," - ",IF(N407=1," - ",IF(O407=1," - ","")))))))&amp;P$2,"")</f>
        <v/>
      </c>
      <c r="S407" s="243">
        <f>SUM('b2'!$I407:$P407)</f>
        <v/>
      </c>
      <c r="T407" s="243">
        <f>IF(OR('b2'!$J407=1,'b2'!$K407=1,'b2'!$L407=1,'b2'!$M407=1,'b2'!$N407=1,'b2'!$O407=1,'b2'!$P407=1),"SI","NO")</f>
        <v/>
      </c>
      <c r="U407" s="243">
        <f>IF(OR('b2'!$K407=1,'b2'!$L407=1,'b2'!$M407=1,'b2'!$N407=1,'b2'!$O407=1,'b2'!$P407=1),"SI","NO")</f>
        <v/>
      </c>
      <c r="V407" s="244" t="n">
        <v>0</v>
      </c>
      <c r="W407" s="245" t="n">
        <v>0</v>
      </c>
      <c r="X407" s="245" t="n">
        <v>0</v>
      </c>
      <c r="Y407" s="244" t="n">
        <v>0</v>
      </c>
      <c r="Z407" s="245" t="n">
        <v>0</v>
      </c>
      <c r="AA407" s="245" t="n">
        <v>0</v>
      </c>
      <c r="AB407" s="244" t="n">
        <v>0</v>
      </c>
      <c r="AC407" s="245" t="n">
        <v>0</v>
      </c>
      <c r="AD407" s="245" t="n">
        <v>0</v>
      </c>
      <c r="AE407" s="244" t="n">
        <v>0</v>
      </c>
      <c r="AF407" s="245" t="n">
        <v>0</v>
      </c>
      <c r="AG407" s="245" t="n">
        <v>0</v>
      </c>
      <c r="AH407" s="244" t="n">
        <v>0</v>
      </c>
      <c r="AI407" s="245" t="n">
        <v>0</v>
      </c>
      <c r="AJ407" s="245" t="n">
        <v>0</v>
      </c>
      <c r="AK407" s="244" t="n">
        <v>0</v>
      </c>
      <c r="AL407" s="245" t="n">
        <v>63</v>
      </c>
      <c r="AM407" s="245" t="n">
        <v>22</v>
      </c>
      <c r="AN407" s="244" t="n">
        <v>85</v>
      </c>
      <c r="AO407" s="245" t="n">
        <v>26</v>
      </c>
      <c r="AP407" s="245" t="n">
        <v>59</v>
      </c>
      <c r="AQ407" s="244" t="n">
        <v>85</v>
      </c>
      <c r="AR407" s="244">
        <f>IF('b2'!$AQ407&gt;0,'b2'!$AQ407,IF('b2'!$AN407&gt;0,'b2'!$AN407,IF('b2'!$AK407&gt;0,'b2'!$AK407,IF('b2'!$AH407&gt;0,'b2'!$AH407,IF('b2'!$AE407&gt;0,'b2'!$AE407,IF('b2'!$AB407&gt;0,'b2'!$AB407,IF('b2'!$Y407&gt;0,'b2'!$Y407,IF('b2'!$V407&gt;0,'b2'!$V407," ---"))))))))</f>
        <v/>
      </c>
      <c r="AS407" s="246" t="n">
        <v>0</v>
      </c>
      <c r="AT407" s="246" t="n">
        <v>0</v>
      </c>
      <c r="AU407" s="246" t="n">
        <v>0</v>
      </c>
      <c r="AV407" s="246" t="n">
        <v>0</v>
      </c>
      <c r="AW407" s="246" t="n">
        <v>0</v>
      </c>
      <c r="AX407" s="246" t="n">
        <v>0</v>
      </c>
      <c r="AY407" s="246" t="n">
        <v>0</v>
      </c>
      <c r="AZ407" s="246" t="n">
        <v>0</v>
      </c>
      <c r="BA407" s="246" t="n">
        <v>44</v>
      </c>
      <c r="BB407" s="246" t="n">
        <v>8</v>
      </c>
      <c r="BC407" s="246" t="n">
        <v>36</v>
      </c>
      <c r="BD407" s="246" t="n">
        <v>7</v>
      </c>
      <c r="BE407" s="247" t="n">
        <v>0</v>
      </c>
      <c r="BF407" s="252" t="n">
        <v>0</v>
      </c>
      <c r="BG407" s="252" t="n">
        <v>0</v>
      </c>
      <c r="BH407" s="247" t="n">
        <v>0</v>
      </c>
      <c r="BI407" s="250" t="inlineStr">
        <is>
          <t>#REF!</t>
        </is>
      </c>
      <c r="BJ407" s="251" t="inlineStr">
        <is>
          <t>#REF!</t>
        </is>
      </c>
      <c r="BK407" s="252" t="n">
        <v>0</v>
      </c>
      <c r="BL407" s="252" t="n">
        <v>0</v>
      </c>
      <c r="BM407" s="247" t="n">
        <v>0</v>
      </c>
      <c r="BN407" s="250" t="inlineStr">
        <is>
          <t>#REF!</t>
        </is>
      </c>
      <c r="BO407" s="251" t="inlineStr">
        <is>
          <t>#REF!</t>
        </is>
      </c>
      <c r="BP407" s="248" t="n">
        <v>0</v>
      </c>
      <c r="BQ407" s="248" t="n">
        <v>0</v>
      </c>
      <c r="BR407" s="249" t="n">
        <v>0</v>
      </c>
      <c r="BS407" s="250" t="inlineStr">
        <is>
          <t>#REF!</t>
        </is>
      </c>
      <c r="BT407" s="251">
        <f>'[2]DATA CONSOLIDADA 2018-2025 '!$BR409-'b2'!$BO407</f>
        <v/>
      </c>
      <c r="BU407" s="252" t="n">
        <v>0</v>
      </c>
      <c r="BV407" s="248" t="n">
        <v>0</v>
      </c>
      <c r="BW407" s="249" t="n">
        <v>0</v>
      </c>
      <c r="BX407" s="250" t="inlineStr">
        <is>
          <t>#REF!</t>
        </is>
      </c>
      <c r="BY407" s="251" t="inlineStr">
        <is>
          <t>#REF!</t>
        </is>
      </c>
      <c r="BZ407" s="248" t="n">
        <v>0</v>
      </c>
      <c r="CA407" s="248" t="n">
        <v>0</v>
      </c>
      <c r="CB407" s="249" t="n">
        <v>0</v>
      </c>
      <c r="CC407" s="250" t="inlineStr">
        <is>
          <t>#REF!</t>
        </is>
      </c>
      <c r="CD407" s="251">
        <f>'[2]DATA CONSOLIDADA 2018-2025 '!$CB409-'b2'!$BW407</f>
        <v/>
      </c>
      <c r="CE407" s="253" t="n">
        <v>4030912.24645</v>
      </c>
      <c r="CF407" s="253" t="n">
        <v>256564</v>
      </c>
      <c r="CG407" s="254" t="n">
        <v>4287476.24645</v>
      </c>
      <c r="CH407" s="250" t="inlineStr">
        <is>
          <t>#REF!</t>
        </is>
      </c>
      <c r="CI407" s="251">
        <f>'[2]DATA CONSOLIDADA 2018-2025 '!$CG409-'b2'!$CB407</f>
        <v/>
      </c>
      <c r="CJ407" s="247" t="inlineStr">
        <is>
          <t>#REF!</t>
        </is>
      </c>
      <c r="CK407" s="247" t="n">
        <v>3211230.406</v>
      </c>
      <c r="CL407" s="247" t="n">
        <v>242788.4928</v>
      </c>
      <c r="CM407" s="247" t="n">
        <v>3454018.8988</v>
      </c>
      <c r="CN407" s="247" t="inlineStr">
        <is>
          <t>#REF!</t>
        </is>
      </c>
      <c r="CO407" s="251">
        <f>'[2]DATA CONSOLIDADA 2018-2025 '!$CM409-'b2'!$CG407</f>
        <v/>
      </c>
      <c r="CP407" s="253" t="n">
        <v>0</v>
      </c>
      <c r="CQ407" s="253" t="n">
        <v>0</v>
      </c>
      <c r="CR407" s="253" t="n">
        <v>0</v>
      </c>
      <c r="CS407" s="253" t="n">
        <v>0</v>
      </c>
      <c r="CT407" s="253" t="n">
        <v>0</v>
      </c>
      <c r="CU407" s="253" t="n">
        <v>0</v>
      </c>
      <c r="CV407" s="247" t="n">
        <v>0</v>
      </c>
      <c r="CW407" s="247" t="n">
        <v>0</v>
      </c>
      <c r="CX407" s="247" t="n">
        <v>0</v>
      </c>
      <c r="CY407" s="247" t="n">
        <v>4287476.24645</v>
      </c>
      <c r="CZ407" s="247" t="n">
        <v>0</v>
      </c>
      <c r="DA407" s="247" t="n">
        <v>0</v>
      </c>
      <c r="DB407" s="247" t="n">
        <v>4287476.24645</v>
      </c>
      <c r="DC407" s="255" t="n">
        <v>0</v>
      </c>
      <c r="DD407" s="255" t="n">
        <v>0</v>
      </c>
      <c r="DE407" s="255" t="n">
        <v>3454018.8988</v>
      </c>
      <c r="DF407" s="255" t="n">
        <v>0</v>
      </c>
      <c r="DG407" s="255" t="n">
        <v>0</v>
      </c>
      <c r="DH407" s="255" t="n">
        <v>3454018.8988</v>
      </c>
      <c r="DI407" s="256" t="n">
        <v>20611254068</v>
      </c>
      <c r="DJ407" s="257" t="inlineStr">
        <is>
          <t>COOPERATIVA AGRARIA WARMI TARPUY</t>
        </is>
      </c>
      <c r="DK407" s="257" t="inlineStr">
        <is>
          <t>02 Cooperativa</t>
        </is>
      </c>
      <c r="DL407" s="258" t="n"/>
      <c r="DM407" s="258" t="n"/>
      <c r="DN407" s="258" t="n"/>
      <c r="DO407" s="258" t="n"/>
      <c r="DP407" s="258" t="n"/>
      <c r="DQ407" s="258" t="n"/>
      <c r="DR407" s="258" t="n"/>
      <c r="DS407" s="258" t="n"/>
      <c r="DT407" s="258" t="n"/>
      <c r="DU407" s="258" t="n"/>
      <c r="DV407" s="258" t="n"/>
      <c r="DW407" s="258" t="n"/>
      <c r="DX407" s="258" t="n"/>
      <c r="DY407" s="258" t="n"/>
      <c r="DZ407" s="258" t="n"/>
      <c r="EA407" s="258" t="n"/>
      <c r="EB407" s="258" t="n"/>
      <c r="EC407" s="258" t="n"/>
      <c r="ED407" s="258" t="n"/>
      <c r="EE407" s="258" t="n"/>
    </row>
    <row r="408" hidden="1" ht="47.25" customHeight="1">
      <c r="A408" s="240" t="inlineStr">
        <is>
          <t>ASOCIACION DE PRODUCTORES ALPAQUEROS PISCICULTORES Y ARTESANOS DEL DISTRITO DE CAYLLOMA</t>
        </is>
      </c>
      <c r="B408" s="240" t="inlineStr">
        <is>
          <t>FIBRA DE ALPACA</t>
        </is>
      </c>
      <c r="C408" s="240" t="inlineStr">
        <is>
          <t>FIBRA DE ALPACA</t>
        </is>
      </c>
      <c r="D408" s="240" t="inlineStr">
        <is>
          <t>AREQUIPA</t>
        </is>
      </c>
      <c r="E408" s="240" t="inlineStr">
        <is>
          <t>040505</t>
        </is>
      </c>
      <c r="F408" s="240" t="inlineStr">
        <is>
          <t>AREQUIPA</t>
        </is>
      </c>
      <c r="G408" s="240" t="inlineStr">
        <is>
          <t>CAYLLOMA</t>
        </is>
      </c>
      <c r="H408" s="240" t="inlineStr">
        <is>
          <t>CAYLLOMA</t>
        </is>
      </c>
      <c r="I408" s="241" t="n"/>
      <c r="J408" s="241" t="n"/>
      <c r="K408" s="241" t="n"/>
      <c r="L408" s="241" t="n"/>
      <c r="M408" s="241" t="n"/>
      <c r="N408" s="241" t="n"/>
      <c r="O408" s="241" t="n">
        <v>1</v>
      </c>
      <c r="P408" s="241" t="n">
        <v>1</v>
      </c>
      <c r="Q408" s="241" t="inlineStr">
        <is>
          <t>PAC</t>
        </is>
      </c>
      <c r="R408" s="242">
        <f>IF(I408=1,I$2,"")&amp;IF(J408=1,IF(I408=1,"-","")&amp;J$2,"")&amp;IF(K408=1,IF(OR(J408=1,I408=1),"-","")&amp;K$2,"")&amp;IF(L408=1,IF(OR(K408=1,J408=1,I408=1),"-","")&amp;L$2,"")&amp;IF(M408=1,IF(OR(L408=1,K408=1,J408=1,I408=1),"-","")&amp;M$2,"")&amp;IF(N408=1,IF(OR(M408=1,L408=1,K408=1,J408=1,I408=1),"-","")&amp;N$2,"")&amp;IF(O408=1,IF(OR(N408=1,M408=1,L408=1,K408=1,J408=1,I408=1),"-","")&amp;O$2,"")&amp;IF(P408=1,IF(I408=1," - ",IF(J408=1," - ",IF(K408=1," - ",IF(L408=1," - ",IF(M408=1," - ",IF(N408=1," - ",IF(O408=1," - ","")))))))&amp;P$2,"")</f>
        <v/>
      </c>
      <c r="S408" s="243">
        <f>SUM('b2'!$I408:$P408)</f>
        <v/>
      </c>
      <c r="T408" s="243">
        <f>IF(OR('b2'!$J408=1,'b2'!$K408=1,'b2'!$L408=1,'b2'!$M408=1,'b2'!$N408=1,'b2'!$O408=1,'b2'!$P408=1),"SI","NO")</f>
        <v/>
      </c>
      <c r="U408" s="243">
        <f>IF(OR('b2'!$K408=1,'b2'!$L408=1,'b2'!$M408=1,'b2'!$N408=1,'b2'!$O408=1,'b2'!$P408=1),"SI","NO")</f>
        <v/>
      </c>
      <c r="V408" s="244" t="n">
        <v>0</v>
      </c>
      <c r="W408" s="245" t="n">
        <v>0</v>
      </c>
      <c r="X408" s="245" t="n">
        <v>0</v>
      </c>
      <c r="Y408" s="244" t="n">
        <v>0</v>
      </c>
      <c r="Z408" s="245" t="n">
        <v>0</v>
      </c>
      <c r="AA408" s="245" t="n">
        <v>0</v>
      </c>
      <c r="AB408" s="244" t="n">
        <v>0</v>
      </c>
      <c r="AC408" s="245" t="n">
        <v>0</v>
      </c>
      <c r="AD408" s="245" t="n">
        <v>0</v>
      </c>
      <c r="AE408" s="244" t="n">
        <v>0</v>
      </c>
      <c r="AF408" s="245" t="n">
        <v>0</v>
      </c>
      <c r="AG408" s="245" t="n">
        <v>0</v>
      </c>
      <c r="AH408" s="244" t="n">
        <v>0</v>
      </c>
      <c r="AI408" s="245" t="n">
        <v>0</v>
      </c>
      <c r="AJ408" s="245" t="n">
        <v>0</v>
      </c>
      <c r="AK408" s="244" t="n">
        <v>0</v>
      </c>
      <c r="AL408" s="245" t="n">
        <v>10</v>
      </c>
      <c r="AM408" s="245" t="n">
        <v>19</v>
      </c>
      <c r="AN408" s="244" t="n">
        <v>29</v>
      </c>
      <c r="AO408" s="245" t="n">
        <v>10</v>
      </c>
      <c r="AP408" s="245" t="n">
        <v>19</v>
      </c>
      <c r="AQ408" s="244" t="n">
        <v>29</v>
      </c>
      <c r="AR408" s="244">
        <f>IF('b2'!$AQ408&gt;0,'b2'!$AQ408,IF('b2'!$AN408&gt;0,'b2'!$AN408,IF('b2'!$AK408&gt;0,'b2'!$AK408,IF('b2'!$AH408&gt;0,'b2'!$AH408,IF('b2'!$AE408&gt;0,'b2'!$AE408,IF('b2'!$AB408&gt;0,'b2'!$AB408,IF('b2'!$Y408&gt;0,'b2'!$Y408,IF('b2'!$V408&gt;0,'b2'!$V408," ---"))))))))</f>
        <v/>
      </c>
      <c r="AS408" s="246" t="n">
        <v>0</v>
      </c>
      <c r="AT408" s="246" t="n">
        <v>0</v>
      </c>
      <c r="AU408" s="246" t="n">
        <v>0</v>
      </c>
      <c r="AV408" s="246" t="n">
        <v>0</v>
      </c>
      <c r="AW408" s="246" t="n">
        <v>0</v>
      </c>
      <c r="AX408" s="246" t="n">
        <v>0</v>
      </c>
      <c r="AY408" s="246" t="n">
        <v>0</v>
      </c>
      <c r="AZ408" s="246" t="n">
        <v>0</v>
      </c>
      <c r="BA408" s="246" t="n">
        <v>23</v>
      </c>
      <c r="BB408" s="246" t="n">
        <v>0</v>
      </c>
      <c r="BC408" s="246" t="n">
        <v>40</v>
      </c>
      <c r="BD408" s="246" t="n">
        <v>0</v>
      </c>
      <c r="BE408" s="247" t="n">
        <v>0</v>
      </c>
      <c r="BF408" s="252" t="n">
        <v>0</v>
      </c>
      <c r="BG408" s="252" t="n">
        <v>0</v>
      </c>
      <c r="BH408" s="247" t="n">
        <v>0</v>
      </c>
      <c r="BI408" s="250" t="inlineStr">
        <is>
          <t>#REF!</t>
        </is>
      </c>
      <c r="BJ408" s="251" t="inlineStr">
        <is>
          <t>#REF!</t>
        </is>
      </c>
      <c r="BK408" s="252" t="n">
        <v>0</v>
      </c>
      <c r="BL408" s="252" t="n">
        <v>0</v>
      </c>
      <c r="BM408" s="247" t="n">
        <v>0</v>
      </c>
      <c r="BN408" s="250" t="inlineStr">
        <is>
          <t>#REF!</t>
        </is>
      </c>
      <c r="BO408" s="251" t="inlineStr">
        <is>
          <t>#REF!</t>
        </is>
      </c>
      <c r="BP408" s="248" t="n">
        <v>0</v>
      </c>
      <c r="BQ408" s="248" t="n">
        <v>0</v>
      </c>
      <c r="BR408" s="249" t="n">
        <v>0</v>
      </c>
      <c r="BS408" s="250" t="inlineStr">
        <is>
          <t>#REF!</t>
        </is>
      </c>
      <c r="BT408" s="251">
        <f>'[2]DATA CONSOLIDADA 2018-2025 '!$BR410-'b2'!$BO408</f>
        <v/>
      </c>
      <c r="BU408" s="252" t="n">
        <v>0</v>
      </c>
      <c r="BV408" s="248" t="n">
        <v>0</v>
      </c>
      <c r="BW408" s="249" t="n">
        <v>0</v>
      </c>
      <c r="BX408" s="250" t="inlineStr">
        <is>
          <t>#REF!</t>
        </is>
      </c>
      <c r="BY408" s="251" t="inlineStr">
        <is>
          <t>#REF!</t>
        </is>
      </c>
      <c r="BZ408" s="248" t="n">
        <v>0</v>
      </c>
      <c r="CA408" s="248" t="n">
        <v>0</v>
      </c>
      <c r="CB408" s="249" t="n">
        <v>0</v>
      </c>
      <c r="CC408" s="250" t="inlineStr">
        <is>
          <t>#REF!</t>
        </is>
      </c>
      <c r="CD408" s="251">
        <f>'[2]DATA CONSOLIDADA 2018-2025 '!$CB410-'b2'!$BW408</f>
        <v/>
      </c>
      <c r="CE408" s="253" t="n">
        <v>18024.576</v>
      </c>
      <c r="CF408" s="253" t="n">
        <v>0</v>
      </c>
      <c r="CG408" s="254" t="n">
        <v>18024.576</v>
      </c>
      <c r="CH408" s="250" t="inlineStr">
        <is>
          <t>#REF!</t>
        </is>
      </c>
      <c r="CI408" s="251">
        <f>'[2]DATA CONSOLIDADA 2018-2025 '!$CG410-'b2'!$CB408</f>
        <v/>
      </c>
      <c r="CJ408" s="247" t="inlineStr">
        <is>
          <t>#REF!</t>
        </is>
      </c>
      <c r="CK408" s="247" t="n">
        <v>33317.76</v>
      </c>
      <c r="CL408" s="247" t="n">
        <v>0</v>
      </c>
      <c r="CM408" s="247" t="n">
        <v>33317.76</v>
      </c>
      <c r="CN408" s="247" t="inlineStr">
        <is>
          <t>#REF!</t>
        </is>
      </c>
      <c r="CO408" s="251">
        <f>'[2]DATA CONSOLIDADA 2018-2025 '!$CM410-'b2'!$CG408</f>
        <v/>
      </c>
      <c r="CP408" s="253" t="n">
        <v>0</v>
      </c>
      <c r="CQ408" s="253" t="n">
        <v>0</v>
      </c>
      <c r="CR408" s="253" t="n">
        <v>0</v>
      </c>
      <c r="CS408" s="253" t="n">
        <v>0</v>
      </c>
      <c r="CT408" s="253" t="n">
        <v>0</v>
      </c>
      <c r="CU408" s="253" t="n">
        <v>0</v>
      </c>
      <c r="CV408" s="247" t="n">
        <v>0</v>
      </c>
      <c r="CW408" s="247" t="n">
        <v>0</v>
      </c>
      <c r="CX408" s="247" t="n">
        <v>18024.576</v>
      </c>
      <c r="CY408" s="247" t="n">
        <v>0</v>
      </c>
      <c r="CZ408" s="247" t="n">
        <v>0</v>
      </c>
      <c r="DA408" s="247" t="n">
        <v>0</v>
      </c>
      <c r="DB408" s="247" t="n">
        <v>18024.576</v>
      </c>
      <c r="DC408" s="255" t="n">
        <v>0</v>
      </c>
      <c r="DD408" s="255" t="n">
        <v>33317.76</v>
      </c>
      <c r="DE408" s="255" t="n">
        <v>0</v>
      </c>
      <c r="DF408" s="255" t="n">
        <v>0</v>
      </c>
      <c r="DG408" s="255" t="n">
        <v>0</v>
      </c>
      <c r="DH408" s="255" t="n">
        <v>33317.76</v>
      </c>
      <c r="DI408" s="256" t="n">
        <v>20610124977</v>
      </c>
      <c r="DJ408" s="257" t="inlineStr">
        <is>
          <t>ASOCIACION DE PRODUCTORES ALPAQUEROS PISCICULTORES Y ARTESANOS DEL DISTRITO DE CAYLLOMA</t>
        </is>
      </c>
      <c r="DK408" s="257" t="inlineStr">
        <is>
          <t>01 Asociación</t>
        </is>
      </c>
      <c r="DL408" s="258" t="n"/>
      <c r="DM408" s="258" t="n"/>
      <c r="DN408" s="258" t="n"/>
      <c r="DO408" s="258" t="n"/>
      <c r="DP408" s="258" t="n"/>
      <c r="DQ408" s="258" t="n"/>
      <c r="DR408" s="258" t="n"/>
      <c r="DS408" s="258" t="n"/>
      <c r="DT408" s="258" t="n"/>
      <c r="DU408" s="258" t="n"/>
      <c r="DV408" s="258" t="n"/>
      <c r="DW408" s="258" t="n"/>
      <c r="DX408" s="258" t="n"/>
      <c r="DY408" s="258" t="n"/>
      <c r="DZ408" s="258" t="n"/>
      <c r="EA408" s="258" t="n"/>
      <c r="EB408" s="258" t="n"/>
      <c r="EC408" s="258" t="n"/>
      <c r="ED408" s="258" t="n"/>
      <c r="EE408" s="258" t="n"/>
    </row>
    <row r="409" hidden="1" ht="47.25" customHeight="1">
      <c r="A409" s="240" t="inlineStr">
        <is>
          <t>ASOCIACION AGROPECUARIA LLOQICHAYOCC</t>
        </is>
      </c>
      <c r="B409" s="240" t="inlineStr">
        <is>
          <t>QUINUA Y OTROS GRANOS</t>
        </is>
      </c>
      <c r="C409" s="240" t="inlineStr">
        <is>
          <t>QUINUA Y OTROS GRANOS</t>
        </is>
      </c>
      <c r="D409" s="240" t="inlineStr">
        <is>
          <t>AYACUCHO</t>
        </is>
      </c>
      <c r="E409" s="240" t="inlineStr">
        <is>
          <t>050105</t>
        </is>
      </c>
      <c r="F409" s="240" t="inlineStr">
        <is>
          <t>AYACUCHO</t>
        </is>
      </c>
      <c r="G409" s="240" t="inlineStr">
        <is>
          <t>HUAMANGA</t>
        </is>
      </c>
      <c r="H409" s="240" t="inlineStr">
        <is>
          <t>CHIARA</t>
        </is>
      </c>
      <c r="I409" s="241" t="n"/>
      <c r="J409" s="241" t="n"/>
      <c r="K409" s="241" t="n"/>
      <c r="L409" s="241" t="n"/>
      <c r="M409" s="241" t="n"/>
      <c r="N409" s="241" t="n"/>
      <c r="O409" s="241" t="n">
        <v>1</v>
      </c>
      <c r="P409" s="241" t="n">
        <v>1</v>
      </c>
      <c r="Q409" s="241" t="inlineStr">
        <is>
          <t>PAC</t>
        </is>
      </c>
      <c r="R409" s="242">
        <f>IF(I409=1,I$2,"")&amp;IF(J409=1,IF(I409=1,"-","")&amp;J$2,"")&amp;IF(K409=1,IF(OR(J409=1,I409=1),"-","")&amp;K$2,"")&amp;IF(L409=1,IF(OR(K409=1,J409=1,I409=1),"-","")&amp;L$2,"")&amp;IF(M409=1,IF(OR(L409=1,K409=1,J409=1,I409=1),"-","")&amp;M$2,"")&amp;IF(N409=1,IF(OR(M409=1,L409=1,K409=1,J409=1,I409=1),"-","")&amp;N$2,"")&amp;IF(O409=1,IF(OR(N409=1,M409=1,L409=1,K409=1,J409=1,I409=1),"-","")&amp;O$2,"")&amp;IF(P409=1,IF(I409=1," - ",IF(J409=1," - ",IF(K409=1," - ",IF(L409=1," - ",IF(M409=1," - ",IF(N409=1," - ",IF(O409=1," - ","")))))))&amp;P$2,"")</f>
        <v/>
      </c>
      <c r="S409" s="243">
        <f>SUM('b2'!$I409:$P409)</f>
        <v/>
      </c>
      <c r="T409" s="243">
        <f>IF(OR('b2'!$J409=1,'b2'!$K409=1,'b2'!$L409=1,'b2'!$M409=1,'b2'!$N409=1,'b2'!$O409=1,'b2'!$P409=1),"SI","NO")</f>
        <v/>
      </c>
      <c r="U409" s="243">
        <f>IF(OR('b2'!$K409=1,'b2'!$L409=1,'b2'!$M409=1,'b2'!$N409=1,'b2'!$O409=1,'b2'!$P409=1),"SI","NO")</f>
        <v/>
      </c>
      <c r="V409" s="244" t="n">
        <v>0</v>
      </c>
      <c r="W409" s="245" t="n">
        <v>0</v>
      </c>
      <c r="X409" s="245" t="n">
        <v>0</v>
      </c>
      <c r="Y409" s="244" t="n">
        <v>0</v>
      </c>
      <c r="Z409" s="245" t="n">
        <v>0</v>
      </c>
      <c r="AA409" s="245" t="n">
        <v>0</v>
      </c>
      <c r="AB409" s="244" t="n">
        <v>0</v>
      </c>
      <c r="AC409" s="245" t="n">
        <v>0</v>
      </c>
      <c r="AD409" s="245" t="n">
        <v>0</v>
      </c>
      <c r="AE409" s="244" t="n">
        <v>0</v>
      </c>
      <c r="AF409" s="245" t="n">
        <v>0</v>
      </c>
      <c r="AG409" s="245" t="n">
        <v>0</v>
      </c>
      <c r="AH409" s="244" t="n">
        <v>0</v>
      </c>
      <c r="AI409" s="245" t="n">
        <v>0</v>
      </c>
      <c r="AJ409" s="245" t="n">
        <v>0</v>
      </c>
      <c r="AK409" s="244" t="n">
        <v>0</v>
      </c>
      <c r="AL409" s="245" t="n">
        <v>36</v>
      </c>
      <c r="AM409" s="245" t="n">
        <v>19</v>
      </c>
      <c r="AN409" s="244" t="n">
        <v>55</v>
      </c>
      <c r="AO409" s="245" t="n">
        <v>10</v>
      </c>
      <c r="AP409" s="245" t="n">
        <v>5</v>
      </c>
      <c r="AQ409" s="244" t="n">
        <v>15</v>
      </c>
      <c r="AR409" s="244">
        <f>IF('b2'!$AQ409&gt;0,'b2'!$AQ409,IF('b2'!$AN409&gt;0,'b2'!$AN409,IF('b2'!$AK409&gt;0,'b2'!$AK409,IF('b2'!$AH409&gt;0,'b2'!$AH409,IF('b2'!$AE409&gt;0,'b2'!$AE409,IF('b2'!$AB409&gt;0,'b2'!$AB409,IF('b2'!$Y409&gt;0,'b2'!$Y409,IF('b2'!$V409&gt;0,'b2'!$V409," ---"))))))))</f>
        <v/>
      </c>
      <c r="AS409" s="246" t="n">
        <v>0</v>
      </c>
      <c r="AT409" s="246" t="n">
        <v>0</v>
      </c>
      <c r="AU409" s="246" t="n">
        <v>0</v>
      </c>
      <c r="AV409" s="246" t="n">
        <v>0</v>
      </c>
      <c r="AW409" s="246" t="n">
        <v>0</v>
      </c>
      <c r="AX409" s="246" t="n">
        <v>0</v>
      </c>
      <c r="AY409" s="246" t="n">
        <v>0</v>
      </c>
      <c r="AZ409" s="246" t="n">
        <v>0</v>
      </c>
      <c r="BA409" s="246" t="n">
        <v>26</v>
      </c>
      <c r="BB409" s="246" t="n">
        <v>4</v>
      </c>
      <c r="BC409" s="246" t="n">
        <v>4</v>
      </c>
      <c r="BD409" s="246" t="n">
        <v>10</v>
      </c>
      <c r="BE409" s="247" t="n">
        <v>0</v>
      </c>
      <c r="BF409" s="252" t="n">
        <v>0</v>
      </c>
      <c r="BG409" s="252" t="n">
        <v>0</v>
      </c>
      <c r="BH409" s="247" t="n">
        <v>0</v>
      </c>
      <c r="BI409" s="250" t="inlineStr">
        <is>
          <t>#REF!</t>
        </is>
      </c>
      <c r="BJ409" s="251" t="inlineStr">
        <is>
          <t>#REF!</t>
        </is>
      </c>
      <c r="BK409" s="252" t="n">
        <v>0</v>
      </c>
      <c r="BL409" s="252" t="n">
        <v>0</v>
      </c>
      <c r="BM409" s="247" t="n">
        <v>0</v>
      </c>
      <c r="BN409" s="250" t="inlineStr">
        <is>
          <t>#REF!</t>
        </is>
      </c>
      <c r="BO409" s="251" t="inlineStr">
        <is>
          <t>#REF!</t>
        </is>
      </c>
      <c r="BP409" s="248" t="n">
        <v>0</v>
      </c>
      <c r="BQ409" s="248" t="n">
        <v>0</v>
      </c>
      <c r="BR409" s="249" t="n">
        <v>0</v>
      </c>
      <c r="BS409" s="250" t="inlineStr">
        <is>
          <t>#REF!</t>
        </is>
      </c>
      <c r="BT409" s="251">
        <f>'[2]DATA CONSOLIDADA 2018-2025 '!$BR411-'b2'!$BO409</f>
        <v/>
      </c>
      <c r="BU409" s="252" t="n">
        <v>0</v>
      </c>
      <c r="BV409" s="248" t="n">
        <v>0</v>
      </c>
      <c r="BW409" s="249" t="n">
        <v>0</v>
      </c>
      <c r="BX409" s="250" t="inlineStr">
        <is>
          <t>#REF!</t>
        </is>
      </c>
      <c r="BY409" s="251" t="inlineStr">
        <is>
          <t>#REF!</t>
        </is>
      </c>
      <c r="BZ409" s="248" t="n">
        <v>0</v>
      </c>
      <c r="CA409" s="248" t="n">
        <v>0</v>
      </c>
      <c r="CB409" s="249" t="n">
        <v>0</v>
      </c>
      <c r="CC409" s="250" t="inlineStr">
        <is>
          <t>#REF!</t>
        </is>
      </c>
      <c r="CD409" s="251">
        <f>'[2]DATA CONSOLIDADA 2018-2025 '!$CB411-'b2'!$BW409</f>
        <v/>
      </c>
      <c r="CE409" s="253" t="n">
        <v>313000</v>
      </c>
      <c r="CF409" s="253" t="n">
        <v>0</v>
      </c>
      <c r="CG409" s="254" t="n">
        <v>313000</v>
      </c>
      <c r="CH409" s="250" t="inlineStr">
        <is>
          <t>#REF!</t>
        </is>
      </c>
      <c r="CI409" s="251">
        <f>'[2]DATA CONSOLIDADA 2018-2025 '!$CG411-'b2'!$CB409</f>
        <v/>
      </c>
      <c r="CJ409" s="247" t="inlineStr">
        <is>
          <t>#REF!</t>
        </is>
      </c>
      <c r="CK409" s="247" t="n">
        <v>336149.9968</v>
      </c>
      <c r="CL409" s="247" t="n">
        <v>0</v>
      </c>
      <c r="CM409" s="247" t="n">
        <v>336149.9968</v>
      </c>
      <c r="CN409" s="247" t="inlineStr">
        <is>
          <t>#REF!</t>
        </is>
      </c>
      <c r="CO409" s="251">
        <f>'[2]DATA CONSOLIDADA 2018-2025 '!$CM411-'b2'!$CG409</f>
        <v/>
      </c>
      <c r="CP409" s="253" t="n">
        <v>0</v>
      </c>
      <c r="CQ409" s="253" t="n">
        <v>0</v>
      </c>
      <c r="CR409" s="253" t="n">
        <v>0</v>
      </c>
      <c r="CS409" s="253" t="n">
        <v>0</v>
      </c>
      <c r="CT409" s="253" t="n">
        <v>0</v>
      </c>
      <c r="CU409" s="253" t="n">
        <v>0</v>
      </c>
      <c r="CV409" s="247" t="n">
        <v>0</v>
      </c>
      <c r="CW409" s="247" t="n">
        <v>0</v>
      </c>
      <c r="CX409" s="247" t="n">
        <v>313000</v>
      </c>
      <c r="CY409" s="247" t="n">
        <v>0</v>
      </c>
      <c r="CZ409" s="247" t="n">
        <v>0</v>
      </c>
      <c r="DA409" s="247" t="n">
        <v>0</v>
      </c>
      <c r="DB409" s="247" t="n">
        <v>313000</v>
      </c>
      <c r="DC409" s="255" t="n">
        <v>0</v>
      </c>
      <c r="DD409" s="255" t="n">
        <v>336149.9968</v>
      </c>
      <c r="DE409" s="255" t="n">
        <v>0</v>
      </c>
      <c r="DF409" s="255" t="n">
        <v>0</v>
      </c>
      <c r="DG409" s="255" t="n">
        <v>0</v>
      </c>
      <c r="DH409" s="255" t="n">
        <v>336149.9968</v>
      </c>
      <c r="DI409" s="256" t="n">
        <v>20609119421</v>
      </c>
      <c r="DJ409" s="257" t="inlineStr">
        <is>
          <t>ASOCIACION AGROPECUARIA LLOQICHAYOCC</t>
        </is>
      </c>
      <c r="DK409" s="257" t="inlineStr">
        <is>
          <t>01 Asociación</t>
        </is>
      </c>
      <c r="DL409" s="258" t="n"/>
      <c r="DM409" s="258" t="n"/>
      <c r="DN409" s="258" t="n"/>
      <c r="DO409" s="258" t="n"/>
      <c r="DP409" s="258" t="n"/>
      <c r="DQ409" s="258" t="n"/>
      <c r="DR409" s="258" t="n"/>
      <c r="DS409" s="258" t="n"/>
      <c r="DT409" s="258" t="n"/>
      <c r="DU409" s="258" t="n"/>
      <c r="DV409" s="258" t="n"/>
      <c r="DW409" s="258" t="n"/>
      <c r="DX409" s="258" t="n"/>
      <c r="DY409" s="258" t="n"/>
      <c r="DZ409" s="258" t="n"/>
      <c r="EA409" s="258" t="n"/>
      <c r="EB409" s="258" t="n"/>
      <c r="EC409" s="258" t="n"/>
      <c r="ED409" s="258" t="n"/>
      <c r="EE409" s="258" t="n"/>
    </row>
    <row r="410" hidden="1" ht="47.25" customHeight="1">
      <c r="A410" s="240" t="inlineStr">
        <is>
          <t>COOPERATIVA DE PRODUCCION Y SERVICIOS ESPECIALES DE LOS PRODUCTORES DE CUYES DE HUANTA-COOPROCUY HUA</t>
        </is>
      </c>
      <c r="B410" s="240" t="inlineStr">
        <is>
          <t>CUY</t>
        </is>
      </c>
      <c r="C410" s="240" t="inlineStr">
        <is>
          <t>CUY</t>
        </is>
      </c>
      <c r="D410" s="240" t="inlineStr">
        <is>
          <t>AYACUCHO</t>
        </is>
      </c>
      <c r="E410" s="240" t="inlineStr">
        <is>
          <t>050404</t>
        </is>
      </c>
      <c r="F410" s="240" t="inlineStr">
        <is>
          <t>AYACUCHO</t>
        </is>
      </c>
      <c r="G410" s="240" t="inlineStr">
        <is>
          <t>HUANTA</t>
        </is>
      </c>
      <c r="H410" s="240" t="inlineStr">
        <is>
          <t>IGUAIN</t>
        </is>
      </c>
      <c r="I410" s="241" t="n"/>
      <c r="J410" s="241" t="n"/>
      <c r="K410" s="241" t="n"/>
      <c r="L410" s="241" t="n"/>
      <c r="M410" s="241" t="n"/>
      <c r="N410" s="241" t="n"/>
      <c r="O410" s="241" t="n">
        <v>1</v>
      </c>
      <c r="P410" s="241" t="n"/>
      <c r="Q410" s="241" t="inlineStr">
        <is>
          <t>PAC</t>
        </is>
      </c>
      <c r="R410" s="242">
        <f>IF(I410=1,I$2,"")&amp;IF(J410=1,IF(I410=1,"-","")&amp;J$2,"")&amp;IF(K410=1,IF(OR(J410=1,I410=1),"-","")&amp;K$2,"")&amp;IF(L410=1,IF(OR(K410=1,J410=1,I410=1),"-","")&amp;L$2,"")&amp;IF(M410=1,IF(OR(L410=1,K410=1,J410=1,I410=1),"-","")&amp;M$2,"")&amp;IF(N410=1,IF(OR(M410=1,L410=1,K410=1,J410=1,I410=1),"-","")&amp;N$2,"")&amp;IF(O410=1,IF(OR(N410=1,M410=1,L410=1,K410=1,J410=1,I410=1),"-","")&amp;O$2,"")&amp;IF(P410=1,IF(I410=1," - ",IF(J410=1," - ",IF(K410=1," - ",IF(L410=1," - ",IF(M410=1," - ",IF(N410=1," - ",IF(O410=1," - ","")))))))&amp;P$2,"")</f>
        <v/>
      </c>
      <c r="S410" s="243">
        <f>SUM('b2'!$I410:$P410)</f>
        <v/>
      </c>
      <c r="T410" s="243">
        <f>IF(OR('b2'!$J410=1,'b2'!$K410=1,'b2'!$L410=1,'b2'!$M410=1,'b2'!$N410=1,'b2'!$O410=1,'b2'!$P410=1),"SI","NO")</f>
        <v/>
      </c>
      <c r="U410" s="243">
        <f>IF(OR('b2'!$K410=1,'b2'!$L410=1,'b2'!$M410=1,'b2'!$N410=1,'b2'!$O410=1,'b2'!$P410=1),"SI","NO")</f>
        <v/>
      </c>
      <c r="V410" s="244" t="n">
        <v>0</v>
      </c>
      <c r="W410" s="245" t="n">
        <v>0</v>
      </c>
      <c r="X410" s="245" t="n">
        <v>0</v>
      </c>
      <c r="Y410" s="244" t="n">
        <v>0</v>
      </c>
      <c r="Z410" s="245" t="n">
        <v>0</v>
      </c>
      <c r="AA410" s="245" t="n">
        <v>0</v>
      </c>
      <c r="AB410" s="244" t="n">
        <v>0</v>
      </c>
      <c r="AC410" s="245" t="n">
        <v>0</v>
      </c>
      <c r="AD410" s="245" t="n">
        <v>0</v>
      </c>
      <c r="AE410" s="244" t="n">
        <v>0</v>
      </c>
      <c r="AF410" s="245" t="n">
        <v>0</v>
      </c>
      <c r="AG410" s="245" t="n">
        <v>0</v>
      </c>
      <c r="AH410" s="244" t="n">
        <v>0</v>
      </c>
      <c r="AI410" s="245" t="n">
        <v>0</v>
      </c>
      <c r="AJ410" s="245" t="n">
        <v>0</v>
      </c>
      <c r="AK410" s="244" t="n">
        <v>0</v>
      </c>
      <c r="AL410" s="245" t="n">
        <v>58</v>
      </c>
      <c r="AM410" s="245" t="n">
        <v>18</v>
      </c>
      <c r="AN410" s="244" t="n">
        <v>76</v>
      </c>
      <c r="AO410" s="245" t="n">
        <v>0</v>
      </c>
      <c r="AP410" s="245" t="n">
        <v>0</v>
      </c>
      <c r="AQ410" s="244" t="n">
        <v>0</v>
      </c>
      <c r="AR410" s="244">
        <f>IF('b2'!$AQ410&gt;0,'b2'!$AQ410,IF('b2'!$AN410&gt;0,'b2'!$AN410,IF('b2'!$AK410&gt;0,'b2'!$AK410,IF('b2'!$AH410&gt;0,'b2'!$AH410,IF('b2'!$AE410&gt;0,'b2'!$AE410,IF('b2'!$AB410&gt;0,'b2'!$AB410,IF('b2'!$Y410&gt;0,'b2'!$Y410,IF('b2'!$V410&gt;0,'b2'!$V410," ---"))))))))</f>
        <v/>
      </c>
      <c r="AS410" s="246" t="n">
        <v>0</v>
      </c>
      <c r="AT410" s="246" t="n">
        <v>0</v>
      </c>
      <c r="AU410" s="246" t="n">
        <v>0</v>
      </c>
      <c r="AV410" s="246" t="n">
        <v>0</v>
      </c>
      <c r="AW410" s="246" t="n">
        <v>0</v>
      </c>
      <c r="AX410" s="246" t="n">
        <v>0</v>
      </c>
      <c r="AY410" s="246" t="n">
        <v>0</v>
      </c>
      <c r="AZ410" s="246" t="n">
        <v>0</v>
      </c>
      <c r="BA410" s="246" t="n">
        <v>7</v>
      </c>
      <c r="BB410" s="246" t="n">
        <v>14</v>
      </c>
      <c r="BC410" s="246" t="n">
        <v>0</v>
      </c>
      <c r="BD410" s="246" t="n">
        <v>0</v>
      </c>
      <c r="BE410" s="247" t="n">
        <v>0</v>
      </c>
      <c r="BF410" s="252" t="n">
        <v>0</v>
      </c>
      <c r="BG410" s="252" t="n">
        <v>0</v>
      </c>
      <c r="BH410" s="247" t="n">
        <v>0</v>
      </c>
      <c r="BI410" s="250" t="inlineStr">
        <is>
          <t>#REF!</t>
        </is>
      </c>
      <c r="BJ410" s="251" t="inlineStr">
        <is>
          <t>#REF!</t>
        </is>
      </c>
      <c r="BK410" s="252" t="n">
        <v>0</v>
      </c>
      <c r="BL410" s="252" t="n">
        <v>0</v>
      </c>
      <c r="BM410" s="247" t="n">
        <v>0</v>
      </c>
      <c r="BN410" s="250" t="inlineStr">
        <is>
          <t>#REF!</t>
        </is>
      </c>
      <c r="BO410" s="251" t="inlineStr">
        <is>
          <t>#REF!</t>
        </is>
      </c>
      <c r="BP410" s="248" t="n">
        <v>0</v>
      </c>
      <c r="BQ410" s="248" t="n">
        <v>0</v>
      </c>
      <c r="BR410" s="249" t="n">
        <v>0</v>
      </c>
      <c r="BS410" s="250" t="inlineStr">
        <is>
          <t>#REF!</t>
        </is>
      </c>
      <c r="BT410" s="251">
        <f>'[2]DATA CONSOLIDADA 2018-2025 '!$BR350-'b2'!$BO410</f>
        <v/>
      </c>
      <c r="BU410" s="252" t="n">
        <v>0</v>
      </c>
      <c r="BV410" s="248" t="n">
        <v>0</v>
      </c>
      <c r="BW410" s="249" t="n">
        <v>0</v>
      </c>
      <c r="BX410" s="250" t="inlineStr">
        <is>
          <t>#REF!</t>
        </is>
      </c>
      <c r="BY410" s="251" t="inlineStr">
        <is>
          <t>#REF!</t>
        </is>
      </c>
      <c r="BZ410" s="248" t="n">
        <v>0</v>
      </c>
      <c r="CA410" s="248" t="n">
        <v>0</v>
      </c>
      <c r="CB410" s="249" t="n">
        <v>0</v>
      </c>
      <c r="CC410" s="250" t="inlineStr">
        <is>
          <t>#REF!</t>
        </is>
      </c>
      <c r="CD410" s="251">
        <f>'[2]DATA CONSOLIDADA 2018-2025 '!$CB350-'b2'!$BW410</f>
        <v/>
      </c>
      <c r="CE410" s="253" t="n">
        <v>61282</v>
      </c>
      <c r="CF410" s="253" t="n">
        <v>0</v>
      </c>
      <c r="CG410" s="254" t="n">
        <v>61282</v>
      </c>
      <c r="CH410" s="250" t="inlineStr">
        <is>
          <t>#REF!</t>
        </is>
      </c>
      <c r="CI410" s="251">
        <f>'[2]DATA CONSOLIDADA 2018-2025 '!$CG350-'b2'!$CB410</f>
        <v/>
      </c>
      <c r="CJ410" s="247">
        <f>'[2]DATA CONSOLIDADA 2018-2025 '!$BE350+'[2]DATA CONSOLIDADA 2018-2025 '!$BH350+'[2]DATA CONSOLIDADA 2018-2025 '!$BM350+'[2]DATA CONSOLIDADA 2018-2025 '!$BR350+'[2]DATA CONSOLIDADA 2018-2025 '!$BW350+'[2]DATA CONSOLIDADA 2018-2025 '!$CB350+'[2]DATA CONSOLIDADA 2018-2025 '!$CG350</f>
        <v/>
      </c>
      <c r="CK410" s="247" t="n">
        <v>0</v>
      </c>
      <c r="CL410" s="247" t="n">
        <v>0</v>
      </c>
      <c r="CM410" s="247" t="n">
        <v>0</v>
      </c>
      <c r="CN410" s="247" t="inlineStr">
        <is>
          <t>#REF!</t>
        </is>
      </c>
      <c r="CO410" s="251">
        <f>'[2]DATA CONSOLIDADA 2018-2025 '!$CM412-'b2'!$CG410</f>
        <v/>
      </c>
      <c r="CP410" s="253" t="n">
        <v>0</v>
      </c>
      <c r="CQ410" s="253" t="n">
        <v>0</v>
      </c>
      <c r="CR410" s="253" t="n">
        <v>0</v>
      </c>
      <c r="CS410" s="253" t="n">
        <v>0</v>
      </c>
      <c r="CT410" s="253" t="n">
        <v>0</v>
      </c>
      <c r="CU410" s="253" t="n">
        <v>0</v>
      </c>
      <c r="CV410" s="247" t="n">
        <v>0</v>
      </c>
      <c r="CW410" s="247" t="n">
        <v>0</v>
      </c>
      <c r="CX410" s="247" t="n">
        <v>61282</v>
      </c>
      <c r="CY410" s="247" t="n">
        <v>0</v>
      </c>
      <c r="CZ410" s="247" t="n">
        <v>0</v>
      </c>
      <c r="DA410" s="247" t="n">
        <v>0</v>
      </c>
      <c r="DB410" s="247" t="n">
        <v>61282</v>
      </c>
      <c r="DC410" s="255" t="n">
        <v>0</v>
      </c>
      <c r="DD410" s="255" t="n">
        <v>0</v>
      </c>
      <c r="DE410" s="255" t="n">
        <v>0</v>
      </c>
      <c r="DF410" s="255" t="n">
        <v>0</v>
      </c>
      <c r="DG410" s="255" t="n">
        <v>0</v>
      </c>
      <c r="DH410" s="255" t="n">
        <v>0</v>
      </c>
      <c r="DI410" s="256" t="n">
        <v>20605357122</v>
      </c>
      <c r="DJ410" s="257" t="inlineStr">
        <is>
          <t>COOPERATIVA DE PRODUCCION Y SERVICIOS ESPECIALES DE LOS PRODUCTORES DE CUYES DE HUANTA-COOPROCUY HUA</t>
        </is>
      </c>
      <c r="DK410" s="257" t="inlineStr">
        <is>
          <t>02 Cooperativa</t>
        </is>
      </c>
      <c r="DL410" s="258" t="n"/>
      <c r="DM410" s="258" t="n"/>
      <c r="DN410" s="258" t="n"/>
      <c r="DO410" s="258" t="n"/>
      <c r="DP410" s="258" t="n"/>
      <c r="DQ410" s="258" t="n"/>
      <c r="DR410" s="258" t="n"/>
      <c r="DS410" s="258" t="n"/>
      <c r="DT410" s="258" t="n"/>
      <c r="DU410" s="258" t="n"/>
      <c r="DV410" s="258" t="n"/>
      <c r="DW410" s="258" t="n"/>
      <c r="DX410" s="258" t="n"/>
      <c r="DY410" s="258" t="n"/>
      <c r="DZ410" s="258" t="n"/>
      <c r="EA410" s="258" t="n"/>
      <c r="EB410" s="258" t="n"/>
      <c r="EC410" s="258" t="n"/>
      <c r="ED410" s="258" t="n"/>
      <c r="EE410" s="258" t="n"/>
    </row>
    <row r="411" hidden="1" ht="47.25" customHeight="1">
      <c r="A411" s="240" t="inlineStr">
        <is>
          <t>ASOCIACION DE PRODUCTORES VALLE SUMAQ ESMERALDA</t>
        </is>
      </c>
      <c r="B411" s="240" t="inlineStr">
        <is>
          <t>CUY</t>
        </is>
      </c>
      <c r="C411" s="240" t="inlineStr">
        <is>
          <t>CUY</t>
        </is>
      </c>
      <c r="D411" s="240" t="inlineStr">
        <is>
          <t>AYACUCHO</t>
        </is>
      </c>
      <c r="E411" s="240" t="inlineStr">
        <is>
          <t>050401</t>
        </is>
      </c>
      <c r="F411" s="240" t="inlineStr">
        <is>
          <t>AYACUCHO</t>
        </is>
      </c>
      <c r="G411" s="240" t="inlineStr">
        <is>
          <t>HUANTA</t>
        </is>
      </c>
      <c r="H411" s="240" t="inlineStr">
        <is>
          <t>HUANTA</t>
        </is>
      </c>
      <c r="I411" s="241" t="n"/>
      <c r="J411" s="241" t="n"/>
      <c r="K411" s="241" t="n"/>
      <c r="L411" s="241" t="n"/>
      <c r="M411" s="241" t="n"/>
      <c r="N411" s="241" t="n"/>
      <c r="O411" s="241" t="n">
        <v>1</v>
      </c>
      <c r="P411" s="241" t="n"/>
      <c r="Q411" s="241" t="inlineStr">
        <is>
          <t>PAC</t>
        </is>
      </c>
      <c r="R411" s="242">
        <f>IF(I411=1,I$2,"")&amp;IF(J411=1,IF(I411=1,"-","")&amp;J$2,"")&amp;IF(K411=1,IF(OR(J411=1,I411=1),"-","")&amp;K$2,"")&amp;IF(L411=1,IF(OR(K411=1,J411=1,I411=1),"-","")&amp;L$2,"")&amp;IF(M411=1,IF(OR(L411=1,K411=1,J411=1,I411=1),"-","")&amp;M$2,"")&amp;IF(N411=1,IF(OR(M411=1,L411=1,K411=1,J411=1,I411=1),"-","")&amp;N$2,"")&amp;IF(O411=1,IF(OR(N411=1,M411=1,L411=1,K411=1,J411=1,I411=1),"-","")&amp;O$2,"")&amp;IF(P411=1,IF(I411=1," - ",IF(J411=1," - ",IF(K411=1," - ",IF(L411=1," - ",IF(M411=1," - ",IF(N411=1," - ",IF(O411=1," - ","")))))))&amp;P$2,"")</f>
        <v/>
      </c>
      <c r="S411" s="243">
        <f>SUM('b2'!$I411:$P411)</f>
        <v/>
      </c>
      <c r="T411" s="243">
        <f>IF(OR('b2'!$J411=1,'b2'!$K411=1,'b2'!$L411=1,'b2'!$M411=1,'b2'!$N411=1,'b2'!$O411=1,'b2'!$P411=1),"SI","NO")</f>
        <v/>
      </c>
      <c r="U411" s="243">
        <f>IF(OR('b2'!$K411=1,'b2'!$L411=1,'b2'!$M411=1,'b2'!$N411=1,'b2'!$O411=1,'b2'!$P411=1),"SI","NO")</f>
        <v/>
      </c>
      <c r="V411" s="244" t="n">
        <v>0</v>
      </c>
      <c r="W411" s="245" t="n">
        <v>0</v>
      </c>
      <c r="X411" s="245" t="n">
        <v>0</v>
      </c>
      <c r="Y411" s="244" t="n">
        <v>0</v>
      </c>
      <c r="Z411" s="245" t="n">
        <v>0</v>
      </c>
      <c r="AA411" s="245" t="n">
        <v>0</v>
      </c>
      <c r="AB411" s="244" t="n">
        <v>0</v>
      </c>
      <c r="AC411" s="245" t="n">
        <v>0</v>
      </c>
      <c r="AD411" s="245" t="n">
        <v>0</v>
      </c>
      <c r="AE411" s="244" t="n">
        <v>0</v>
      </c>
      <c r="AF411" s="245" t="n">
        <v>0</v>
      </c>
      <c r="AG411" s="245" t="n">
        <v>0</v>
      </c>
      <c r="AH411" s="244" t="n">
        <v>0</v>
      </c>
      <c r="AI411" s="245" t="n">
        <v>0</v>
      </c>
      <c r="AJ411" s="245" t="n">
        <v>0</v>
      </c>
      <c r="AK411" s="244" t="n">
        <v>0</v>
      </c>
      <c r="AL411" s="245" t="n">
        <v>21</v>
      </c>
      <c r="AM411" s="245" t="n">
        <v>22</v>
      </c>
      <c r="AN411" s="244" t="n">
        <v>43</v>
      </c>
      <c r="AO411" s="245" t="n">
        <v>0</v>
      </c>
      <c r="AP411" s="245" t="n">
        <v>0</v>
      </c>
      <c r="AQ411" s="244" t="n">
        <v>0</v>
      </c>
      <c r="AR411" s="244">
        <f>IF('b2'!$AQ411&gt;0,'b2'!$AQ411,IF('b2'!$AN411&gt;0,'b2'!$AN411,IF('b2'!$AK411&gt;0,'b2'!$AK411,IF('b2'!$AH411&gt;0,'b2'!$AH411,IF('b2'!$AE411&gt;0,'b2'!$AE411,IF('b2'!$AB411&gt;0,'b2'!$AB411,IF('b2'!$Y411&gt;0,'b2'!$Y411,IF('b2'!$V411&gt;0,'b2'!$V411," ---"))))))))</f>
        <v/>
      </c>
      <c r="AS411" s="246" t="n">
        <v>0</v>
      </c>
      <c r="AT411" s="246" t="n">
        <v>0</v>
      </c>
      <c r="AU411" s="246" t="n">
        <v>0</v>
      </c>
      <c r="AV411" s="246" t="n">
        <v>0</v>
      </c>
      <c r="AW411" s="246" t="n">
        <v>0</v>
      </c>
      <c r="AX411" s="246" t="n">
        <v>0</v>
      </c>
      <c r="AY411" s="246" t="n">
        <v>0</v>
      </c>
      <c r="AZ411" s="246" t="n">
        <v>0</v>
      </c>
      <c r="BA411" s="246" t="n">
        <v>9</v>
      </c>
      <c r="BB411" s="246" t="n">
        <v>12</v>
      </c>
      <c r="BC411" s="246" t="n">
        <v>0</v>
      </c>
      <c r="BD411" s="246" t="n">
        <v>0</v>
      </c>
      <c r="BE411" s="247" t="n">
        <v>0</v>
      </c>
      <c r="BF411" s="252" t="n">
        <v>0</v>
      </c>
      <c r="BG411" s="252" t="n">
        <v>0</v>
      </c>
      <c r="BH411" s="247" t="n">
        <v>0</v>
      </c>
      <c r="BI411" s="250" t="inlineStr">
        <is>
          <t>#REF!</t>
        </is>
      </c>
      <c r="BJ411" s="251" t="inlineStr">
        <is>
          <t>#REF!</t>
        </is>
      </c>
      <c r="BK411" s="252" t="n">
        <v>0</v>
      </c>
      <c r="BL411" s="252" t="n">
        <v>0</v>
      </c>
      <c r="BM411" s="247" t="n">
        <v>0</v>
      </c>
      <c r="BN411" s="250" t="inlineStr">
        <is>
          <t>#REF!</t>
        </is>
      </c>
      <c r="BO411" s="251" t="inlineStr">
        <is>
          <t>#REF!</t>
        </is>
      </c>
      <c r="BP411" s="248" t="n">
        <v>0</v>
      </c>
      <c r="BQ411" s="248" t="n">
        <v>0</v>
      </c>
      <c r="BR411" s="249" t="n">
        <v>0</v>
      </c>
      <c r="BS411" s="250" t="inlineStr">
        <is>
          <t>#REF!</t>
        </is>
      </c>
      <c r="BT411" s="251">
        <f>'[2]DATA CONSOLIDADA 2018-2025 '!$BR352-'b2'!$BO411</f>
        <v/>
      </c>
      <c r="BU411" s="252" t="n">
        <v>0</v>
      </c>
      <c r="BV411" s="248" t="n">
        <v>0</v>
      </c>
      <c r="BW411" s="249" t="n">
        <v>0</v>
      </c>
      <c r="BX411" s="250" t="inlineStr">
        <is>
          <t>#REF!</t>
        </is>
      </c>
      <c r="BY411" s="251" t="inlineStr">
        <is>
          <t>#REF!</t>
        </is>
      </c>
      <c r="BZ411" s="248" t="n">
        <v>0</v>
      </c>
      <c r="CA411" s="248" t="n">
        <v>0</v>
      </c>
      <c r="CB411" s="249" t="n">
        <v>0</v>
      </c>
      <c r="CC411" s="250" t="inlineStr">
        <is>
          <t>#REF!</t>
        </is>
      </c>
      <c r="CD411" s="251">
        <f>'[2]DATA CONSOLIDADA 2018-2025 '!$CB352-'b2'!$BW411</f>
        <v/>
      </c>
      <c r="CE411" s="253" t="n">
        <v>14950</v>
      </c>
      <c r="CF411" s="253" t="n">
        <v>0</v>
      </c>
      <c r="CG411" s="254" t="n">
        <v>14950</v>
      </c>
      <c r="CH411" s="250" t="inlineStr">
        <is>
          <t>#REF!</t>
        </is>
      </c>
      <c r="CI411" s="251">
        <f>'[2]DATA CONSOLIDADA 2018-2025 '!$CG352-'b2'!$CB411</f>
        <v/>
      </c>
      <c r="CJ411" s="247">
        <f>'[2]DATA CONSOLIDADA 2018-2025 '!$BE352+'[2]DATA CONSOLIDADA 2018-2025 '!$BH352+'[2]DATA CONSOLIDADA 2018-2025 '!$BM352+'[2]DATA CONSOLIDADA 2018-2025 '!$BR352+'[2]DATA CONSOLIDADA 2018-2025 '!$BW352+'[2]DATA CONSOLIDADA 2018-2025 '!$CB352+'[2]DATA CONSOLIDADA 2018-2025 '!$CG352</f>
        <v/>
      </c>
      <c r="CK411" s="247" t="n">
        <v>0</v>
      </c>
      <c r="CL411" s="247" t="n">
        <v>0</v>
      </c>
      <c r="CM411" s="247" t="n">
        <v>0</v>
      </c>
      <c r="CN411" s="247" t="inlineStr">
        <is>
          <t>#REF!</t>
        </is>
      </c>
      <c r="CO411" s="251">
        <f>'[2]DATA CONSOLIDADA 2018-2025 '!$CM413-'b2'!$CG411</f>
        <v/>
      </c>
      <c r="CP411" s="253" t="n">
        <v>0</v>
      </c>
      <c r="CQ411" s="253" t="n">
        <v>0</v>
      </c>
      <c r="CR411" s="253" t="n">
        <v>0</v>
      </c>
      <c r="CS411" s="253" t="n">
        <v>0</v>
      </c>
      <c r="CT411" s="253" t="n">
        <v>0</v>
      </c>
      <c r="CU411" s="253" t="n">
        <v>0</v>
      </c>
      <c r="CV411" s="247" t="n">
        <v>0</v>
      </c>
      <c r="CW411" s="247" t="n">
        <v>0</v>
      </c>
      <c r="CX411" s="247" t="n">
        <v>14950</v>
      </c>
      <c r="CY411" s="247" t="n">
        <v>0</v>
      </c>
      <c r="CZ411" s="247" t="n">
        <v>0</v>
      </c>
      <c r="DA411" s="247" t="n">
        <v>0</v>
      </c>
      <c r="DB411" s="247" t="n">
        <v>14950</v>
      </c>
      <c r="DC411" s="255" t="n">
        <v>0</v>
      </c>
      <c r="DD411" s="255" t="n">
        <v>0</v>
      </c>
      <c r="DE411" s="255" t="n">
        <v>0</v>
      </c>
      <c r="DF411" s="255" t="n">
        <v>0</v>
      </c>
      <c r="DG411" s="255" t="n">
        <v>0</v>
      </c>
      <c r="DH411" s="255" t="n">
        <v>0</v>
      </c>
      <c r="DI411" s="256" t="n">
        <v>20603355017</v>
      </c>
      <c r="DJ411" s="257" t="inlineStr">
        <is>
          <t>ASOCIACION DE PRODUCTORES VALLE SUMAQ ESMERALDA</t>
        </is>
      </c>
      <c r="DK411" s="257" t="inlineStr">
        <is>
          <t>01 Asociación</t>
        </is>
      </c>
      <c r="DL411" s="258" t="n"/>
      <c r="DM411" s="258" t="n"/>
      <c r="DN411" s="258" t="n"/>
      <c r="DO411" s="258" t="n"/>
      <c r="DP411" s="258" t="n"/>
      <c r="DQ411" s="258" t="n"/>
      <c r="DR411" s="258" t="n"/>
      <c r="DS411" s="258" t="n"/>
      <c r="DT411" s="258" t="n"/>
      <c r="DU411" s="258" t="n"/>
      <c r="DV411" s="258" t="n"/>
      <c r="DW411" s="258" t="n"/>
      <c r="DX411" s="258" t="n"/>
      <c r="DY411" s="258" t="n"/>
      <c r="DZ411" s="258" t="n"/>
      <c r="EA411" s="258" t="n"/>
      <c r="EB411" s="258" t="n"/>
      <c r="EC411" s="258" t="n"/>
      <c r="ED411" s="258" t="n"/>
      <c r="EE411" s="258" t="n"/>
    </row>
    <row r="412" hidden="1" ht="47.25" customHeight="1">
      <c r="A412" s="240" t="inlineStr">
        <is>
          <t>ASOCIACION DE PRODUCTORES AGROPECUARIOS VALLE IRIBAMBA</t>
        </is>
      </c>
      <c r="B412" s="240" t="inlineStr">
        <is>
          <t>CUY</t>
        </is>
      </c>
      <c r="C412" s="240" t="inlineStr">
        <is>
          <t>CUY</t>
        </is>
      </c>
      <c r="D412" s="240" t="inlineStr">
        <is>
          <t>AYACUCHO</t>
        </is>
      </c>
      <c r="E412" s="240" t="inlineStr">
        <is>
          <t>050405</t>
        </is>
      </c>
      <c r="F412" s="240" t="inlineStr">
        <is>
          <t>AYACUCHO</t>
        </is>
      </c>
      <c r="G412" s="240" t="inlineStr">
        <is>
          <t>HUANTA</t>
        </is>
      </c>
      <c r="H412" s="240" t="inlineStr">
        <is>
          <t>LURICOCHA</t>
        </is>
      </c>
      <c r="I412" s="241" t="n"/>
      <c r="J412" s="241" t="n"/>
      <c r="K412" s="241" t="n"/>
      <c r="L412" s="241" t="n"/>
      <c r="M412" s="241" t="n"/>
      <c r="N412" s="241" t="n"/>
      <c r="O412" s="241" t="n">
        <v>1</v>
      </c>
      <c r="P412" s="241" t="n">
        <v>1</v>
      </c>
      <c r="Q412" s="241" t="inlineStr">
        <is>
          <t>PAC</t>
        </is>
      </c>
      <c r="R412" s="242">
        <f>IF(I412=1,I$2,"")&amp;IF(J412=1,IF(I412=1,"-","")&amp;J$2,"")&amp;IF(K412=1,IF(OR(J412=1,I412=1),"-","")&amp;K$2,"")&amp;IF(L412=1,IF(OR(K412=1,J412=1,I412=1),"-","")&amp;L$2,"")&amp;IF(M412=1,IF(OR(L412=1,K412=1,J412=1,I412=1),"-","")&amp;M$2,"")&amp;IF(N412=1,IF(OR(M412=1,L412=1,K412=1,J412=1,I412=1),"-","")&amp;N$2,"")&amp;IF(O412=1,IF(OR(N412=1,M412=1,L412=1,K412=1,J412=1,I412=1),"-","")&amp;O$2,"")&amp;IF(P412=1,IF(I412=1," - ",IF(J412=1," - ",IF(K412=1," - ",IF(L412=1," - ",IF(M412=1," - ",IF(N412=1," - ",IF(O412=1," - ","")))))))&amp;P$2,"")</f>
        <v/>
      </c>
      <c r="S412" s="243">
        <f>SUM('b2'!$I412:$P412)</f>
        <v/>
      </c>
      <c r="T412" s="243">
        <f>IF(OR('b2'!$J412=1,'b2'!$K412=1,'b2'!$L412=1,'b2'!$M412=1,'b2'!$N412=1,'b2'!$O412=1,'b2'!$P412=1),"SI","NO")</f>
        <v/>
      </c>
      <c r="U412" s="243">
        <f>IF(OR('b2'!$K412=1,'b2'!$L412=1,'b2'!$M412=1,'b2'!$N412=1,'b2'!$O412=1,'b2'!$P412=1),"SI","NO")</f>
        <v/>
      </c>
      <c r="V412" s="244" t="n">
        <v>0</v>
      </c>
      <c r="W412" s="245" t="n">
        <v>0</v>
      </c>
      <c r="X412" s="245" t="n">
        <v>0</v>
      </c>
      <c r="Y412" s="244" t="n">
        <v>0</v>
      </c>
      <c r="Z412" s="245" t="n">
        <v>0</v>
      </c>
      <c r="AA412" s="245" t="n">
        <v>0</v>
      </c>
      <c r="AB412" s="244" t="n">
        <v>0</v>
      </c>
      <c r="AC412" s="245" t="n">
        <v>0</v>
      </c>
      <c r="AD412" s="245" t="n">
        <v>0</v>
      </c>
      <c r="AE412" s="244" t="n">
        <v>0</v>
      </c>
      <c r="AF412" s="245" t="n">
        <v>0</v>
      </c>
      <c r="AG412" s="245" t="n">
        <v>0</v>
      </c>
      <c r="AH412" s="244" t="n">
        <v>0</v>
      </c>
      <c r="AI412" s="245" t="n">
        <v>0</v>
      </c>
      <c r="AJ412" s="245" t="n">
        <v>0</v>
      </c>
      <c r="AK412" s="244" t="n">
        <v>0</v>
      </c>
      <c r="AL412" s="245" t="n">
        <v>17</v>
      </c>
      <c r="AM412" s="245" t="n">
        <v>12</v>
      </c>
      <c r="AN412" s="244" t="n">
        <v>29</v>
      </c>
      <c r="AO412" s="245" t="n">
        <v>12</v>
      </c>
      <c r="AP412" s="245" t="n">
        <v>16</v>
      </c>
      <c r="AQ412" s="244" t="n">
        <v>28</v>
      </c>
      <c r="AR412" s="244">
        <f>IF('b2'!$AQ412&gt;0,'b2'!$AQ412,IF('b2'!$AN412&gt;0,'b2'!$AN412,IF('b2'!$AK412&gt;0,'b2'!$AK412,IF('b2'!$AH412&gt;0,'b2'!$AH412,IF('b2'!$AE412&gt;0,'b2'!$AE412,IF('b2'!$AB412&gt;0,'b2'!$AB412,IF('b2'!$Y412&gt;0,'b2'!$Y412,IF('b2'!$V412&gt;0,'b2'!$V412," ---"))))))))</f>
        <v/>
      </c>
      <c r="AS412" s="246" t="n">
        <v>0</v>
      </c>
      <c r="AT412" s="246" t="n">
        <v>0</v>
      </c>
      <c r="AU412" s="246" t="n">
        <v>0</v>
      </c>
      <c r="AV412" s="246" t="n">
        <v>0</v>
      </c>
      <c r="AW412" s="246" t="n">
        <v>0</v>
      </c>
      <c r="AX412" s="246" t="n">
        <v>0</v>
      </c>
      <c r="AY412" s="246" t="n">
        <v>0</v>
      </c>
      <c r="AZ412" s="246" t="n">
        <v>0</v>
      </c>
      <c r="BA412" s="246" t="n">
        <v>20</v>
      </c>
      <c r="BB412" s="246" t="n">
        <v>17</v>
      </c>
      <c r="BC412" s="246" t="n">
        <v>14</v>
      </c>
      <c r="BD412" s="246" t="n">
        <v>1</v>
      </c>
      <c r="BE412" s="247" t="n">
        <v>0</v>
      </c>
      <c r="BF412" s="252" t="n">
        <v>0</v>
      </c>
      <c r="BG412" s="252" t="n">
        <v>0</v>
      </c>
      <c r="BH412" s="247" t="n">
        <v>0</v>
      </c>
      <c r="BI412" s="250" t="inlineStr">
        <is>
          <t>#REF!</t>
        </is>
      </c>
      <c r="BJ412" s="251" t="inlineStr">
        <is>
          <t>#REF!</t>
        </is>
      </c>
      <c r="BK412" s="252" t="n">
        <v>0</v>
      </c>
      <c r="BL412" s="252" t="n">
        <v>0</v>
      </c>
      <c r="BM412" s="247" t="n">
        <v>0</v>
      </c>
      <c r="BN412" s="250" t="inlineStr">
        <is>
          <t>#REF!</t>
        </is>
      </c>
      <c r="BO412" s="251" t="inlineStr">
        <is>
          <t>#REF!</t>
        </is>
      </c>
      <c r="BP412" s="248" t="n">
        <v>0</v>
      </c>
      <c r="BQ412" s="248" t="n">
        <v>0</v>
      </c>
      <c r="BR412" s="249" t="n">
        <v>0</v>
      </c>
      <c r="BS412" s="250" t="inlineStr">
        <is>
          <t>#REF!</t>
        </is>
      </c>
      <c r="BT412" s="251">
        <f>'[2]DATA CONSOLIDADA 2018-2025 '!$BR376-'b2'!$BO412</f>
        <v/>
      </c>
      <c r="BU412" s="252" t="n">
        <v>0</v>
      </c>
      <c r="BV412" s="248" t="n">
        <v>0</v>
      </c>
      <c r="BW412" s="249" t="n">
        <v>0</v>
      </c>
      <c r="BX412" s="250" t="inlineStr">
        <is>
          <t>#REF!</t>
        </is>
      </c>
      <c r="BY412" s="251" t="inlineStr">
        <is>
          <t>#REF!</t>
        </is>
      </c>
      <c r="BZ412" s="248" t="n">
        <v>0</v>
      </c>
      <c r="CA412" s="248" t="n">
        <v>0</v>
      </c>
      <c r="CB412" s="249" t="n">
        <v>0</v>
      </c>
      <c r="CC412" s="250" t="inlineStr">
        <is>
          <t>#REF!</t>
        </is>
      </c>
      <c r="CD412" s="251">
        <f>'[2]DATA CONSOLIDADA 2018-2025 '!$CB376-'b2'!$BW412</f>
        <v/>
      </c>
      <c r="CE412" s="253" t="n">
        <v>167834</v>
      </c>
      <c r="CF412" s="253" t="n">
        <v>0</v>
      </c>
      <c r="CG412" s="254" t="n">
        <v>167834</v>
      </c>
      <c r="CH412" s="250" t="inlineStr">
        <is>
          <t>#REF!</t>
        </is>
      </c>
      <c r="CI412" s="251">
        <f>'[2]DATA CONSOLIDADA 2018-2025 '!$CG376-'b2'!$CB412</f>
        <v/>
      </c>
      <c r="CJ412" s="247">
        <f>'[2]DATA CONSOLIDADA 2018-2025 '!$BE376+'[2]DATA CONSOLIDADA 2018-2025 '!$BH376+'[2]DATA CONSOLIDADA 2018-2025 '!$BM376+'[2]DATA CONSOLIDADA 2018-2025 '!$BR376+'[2]DATA CONSOLIDADA 2018-2025 '!$BW376+'[2]DATA CONSOLIDADA 2018-2025 '!$CB376+'[2]DATA CONSOLIDADA 2018-2025 '!$CG376</f>
        <v/>
      </c>
      <c r="CK412" s="247" t="n">
        <v>125490</v>
      </c>
      <c r="CL412" s="247" t="n">
        <v>0</v>
      </c>
      <c r="CM412" s="247" t="n">
        <v>125490</v>
      </c>
      <c r="CN412" s="247" t="inlineStr">
        <is>
          <t>#REF!</t>
        </is>
      </c>
      <c r="CO412" s="251">
        <f>'[2]DATA CONSOLIDADA 2018-2025 '!$CM414-'b2'!$CG412</f>
        <v/>
      </c>
      <c r="CP412" s="253" t="n">
        <v>0</v>
      </c>
      <c r="CQ412" s="253" t="n">
        <v>0</v>
      </c>
      <c r="CR412" s="253" t="n">
        <v>0</v>
      </c>
      <c r="CS412" s="253" t="n">
        <v>0</v>
      </c>
      <c r="CT412" s="253" t="n">
        <v>0</v>
      </c>
      <c r="CU412" s="253" t="n">
        <v>0</v>
      </c>
      <c r="CV412" s="247" t="n">
        <v>0</v>
      </c>
      <c r="CW412" s="247" t="n">
        <v>0</v>
      </c>
      <c r="CX412" s="247" t="n">
        <v>167834</v>
      </c>
      <c r="CY412" s="247" t="n">
        <v>0</v>
      </c>
      <c r="CZ412" s="247" t="n">
        <v>0</v>
      </c>
      <c r="DA412" s="247" t="n">
        <v>0</v>
      </c>
      <c r="DB412" s="247" t="n">
        <v>167834</v>
      </c>
      <c r="DC412" s="255" t="n">
        <v>0</v>
      </c>
      <c r="DD412" s="255" t="n">
        <v>125490</v>
      </c>
      <c r="DE412" s="255" t="n">
        <v>0</v>
      </c>
      <c r="DF412" s="255" t="n">
        <v>0</v>
      </c>
      <c r="DG412" s="255" t="n">
        <v>0</v>
      </c>
      <c r="DH412" s="255" t="n">
        <v>125490</v>
      </c>
      <c r="DI412" s="256" t="n">
        <v>20605600922</v>
      </c>
      <c r="DJ412" s="257" t="inlineStr">
        <is>
          <t>ASOCIACION DE PRODUCTORES AGROPECUARIOS VALLE IRIBAMBA</t>
        </is>
      </c>
      <c r="DK412" s="257" t="inlineStr">
        <is>
          <t>01 Asociación</t>
        </is>
      </c>
      <c r="DL412" s="258" t="n"/>
      <c r="DM412" s="258" t="n"/>
      <c r="DN412" s="258" t="n"/>
      <c r="DO412" s="258" t="n"/>
      <c r="DP412" s="258" t="n"/>
      <c r="DQ412" s="258" t="n"/>
      <c r="DR412" s="258" t="n"/>
      <c r="DS412" s="258" t="n"/>
      <c r="DT412" s="258" t="n"/>
      <c r="DU412" s="258" t="n"/>
      <c r="DV412" s="258" t="n"/>
      <c r="DW412" s="258" t="n"/>
      <c r="DX412" s="258" t="n"/>
      <c r="DY412" s="258" t="n"/>
      <c r="DZ412" s="258" t="n"/>
      <c r="EA412" s="258" t="n"/>
      <c r="EB412" s="258" t="n"/>
      <c r="EC412" s="258" t="n"/>
      <c r="ED412" s="258" t="n"/>
      <c r="EE412" s="258" t="n"/>
    </row>
    <row r="413" hidden="1" ht="47.25" customHeight="1">
      <c r="A413" s="240" t="inlineStr">
        <is>
          <t>ASOCIACION AGROPECUARIA ATALAMBRA-LURICOCHA-HUANTA</t>
        </is>
      </c>
      <c r="B413" s="240" t="inlineStr">
        <is>
          <t>CUY</t>
        </is>
      </c>
      <c r="C413" s="240" t="inlineStr">
        <is>
          <t>CUY</t>
        </is>
      </c>
      <c r="D413" s="240" t="inlineStr">
        <is>
          <t>AYACUCHO</t>
        </is>
      </c>
      <c r="E413" s="240" t="inlineStr">
        <is>
          <t>050405</t>
        </is>
      </c>
      <c r="F413" s="240" t="inlineStr">
        <is>
          <t>AYACUCHO</t>
        </is>
      </c>
      <c r="G413" s="240" t="inlineStr">
        <is>
          <t>HUANTA</t>
        </is>
      </c>
      <c r="H413" s="240" t="inlineStr">
        <is>
          <t>LURICOCHA</t>
        </is>
      </c>
      <c r="I413" s="241" t="n"/>
      <c r="J413" s="241" t="n"/>
      <c r="K413" s="241" t="n"/>
      <c r="L413" s="241" t="n"/>
      <c r="M413" s="241" t="n"/>
      <c r="N413" s="241" t="n"/>
      <c r="O413" s="241" t="n">
        <v>1</v>
      </c>
      <c r="P413" s="241" t="n">
        <v>1</v>
      </c>
      <c r="Q413" s="241" t="inlineStr">
        <is>
          <t>PAC</t>
        </is>
      </c>
      <c r="R413" s="242">
        <f>IF(I413=1,I$2,"")&amp;IF(J413=1,IF(I413=1,"-","")&amp;J$2,"")&amp;IF(K413=1,IF(OR(J413=1,I413=1),"-","")&amp;K$2,"")&amp;IF(L413=1,IF(OR(K413=1,J413=1,I413=1),"-","")&amp;L$2,"")&amp;IF(M413=1,IF(OR(L413=1,K413=1,J413=1,I413=1),"-","")&amp;M$2,"")&amp;IF(N413=1,IF(OR(M413=1,L413=1,K413=1,J413=1,I413=1),"-","")&amp;N$2,"")&amp;IF(O413=1,IF(OR(N413=1,M413=1,L413=1,K413=1,J413=1,I413=1),"-","")&amp;O$2,"")&amp;IF(P413=1,IF(I413=1," - ",IF(J413=1," - ",IF(K413=1," - ",IF(L413=1," - ",IF(M413=1," - ",IF(N413=1," - ",IF(O413=1," - ","")))))))&amp;P$2,"")</f>
        <v/>
      </c>
      <c r="S413" s="243">
        <f>SUM('b2'!$I413:$P413)</f>
        <v/>
      </c>
      <c r="T413" s="243">
        <f>IF(OR('b2'!$J413=1,'b2'!$K413=1,'b2'!$L413=1,'b2'!$M413=1,'b2'!$N413=1,'b2'!$O413=1,'b2'!$P413=1),"SI","NO")</f>
        <v/>
      </c>
      <c r="U413" s="243">
        <f>IF(OR('b2'!$K413=1,'b2'!$L413=1,'b2'!$M413=1,'b2'!$N413=1,'b2'!$O413=1,'b2'!$P413=1),"SI","NO")</f>
        <v/>
      </c>
      <c r="V413" s="244" t="n">
        <v>0</v>
      </c>
      <c r="W413" s="245" t="n">
        <v>0</v>
      </c>
      <c r="X413" s="245" t="n">
        <v>0</v>
      </c>
      <c r="Y413" s="244" t="n">
        <v>0</v>
      </c>
      <c r="Z413" s="245" t="n">
        <v>0</v>
      </c>
      <c r="AA413" s="245" t="n">
        <v>0</v>
      </c>
      <c r="AB413" s="244" t="n">
        <v>0</v>
      </c>
      <c r="AC413" s="245" t="n">
        <v>0</v>
      </c>
      <c r="AD413" s="245" t="n">
        <v>0</v>
      </c>
      <c r="AE413" s="244" t="n">
        <v>0</v>
      </c>
      <c r="AF413" s="245" t="n">
        <v>0</v>
      </c>
      <c r="AG413" s="245" t="n">
        <v>0</v>
      </c>
      <c r="AH413" s="244" t="n">
        <v>0</v>
      </c>
      <c r="AI413" s="245" t="n">
        <v>0</v>
      </c>
      <c r="AJ413" s="245" t="n">
        <v>0</v>
      </c>
      <c r="AK413" s="244" t="n">
        <v>0</v>
      </c>
      <c r="AL413" s="245" t="n">
        <v>30</v>
      </c>
      <c r="AM413" s="245" t="n">
        <v>20</v>
      </c>
      <c r="AN413" s="244" t="n">
        <v>50</v>
      </c>
      <c r="AO413" s="245" t="n">
        <v>8</v>
      </c>
      <c r="AP413" s="245" t="n">
        <v>9</v>
      </c>
      <c r="AQ413" s="244" t="n">
        <v>17</v>
      </c>
      <c r="AR413" s="244">
        <f>IF('b2'!$AQ413&gt;0,'b2'!$AQ413,IF('b2'!$AN413&gt;0,'b2'!$AN413,IF('b2'!$AK413&gt;0,'b2'!$AK413,IF('b2'!$AH413&gt;0,'b2'!$AH413,IF('b2'!$AE413&gt;0,'b2'!$AE413,IF('b2'!$AB413&gt;0,'b2'!$AB413,IF('b2'!$Y413&gt;0,'b2'!$Y413,IF('b2'!$V413&gt;0,'b2'!$V413," ---"))))))))</f>
        <v/>
      </c>
      <c r="AS413" s="246" t="n">
        <v>0</v>
      </c>
      <c r="AT413" s="246" t="n">
        <v>0</v>
      </c>
      <c r="AU413" s="246" t="n">
        <v>0</v>
      </c>
      <c r="AV413" s="246" t="n">
        <v>0</v>
      </c>
      <c r="AW413" s="246" t="n">
        <v>0</v>
      </c>
      <c r="AX413" s="246" t="n">
        <v>0</v>
      </c>
      <c r="AY413" s="246" t="n">
        <v>0</v>
      </c>
      <c r="AZ413" s="246" t="n">
        <v>0</v>
      </c>
      <c r="BA413" s="246" t="n">
        <v>20</v>
      </c>
      <c r="BB413" s="246" t="n">
        <v>18</v>
      </c>
      <c r="BC413" s="246" t="n">
        <v>12</v>
      </c>
      <c r="BD413" s="246" t="n">
        <v>3</v>
      </c>
      <c r="BE413" s="247" t="n">
        <v>0</v>
      </c>
      <c r="BF413" s="252" t="n">
        <v>0</v>
      </c>
      <c r="BG413" s="252" t="n">
        <v>0</v>
      </c>
      <c r="BH413" s="247" t="n">
        <v>0</v>
      </c>
      <c r="BI413" s="250" t="inlineStr">
        <is>
          <t>#REF!</t>
        </is>
      </c>
      <c r="BJ413" s="251" t="inlineStr">
        <is>
          <t>#REF!</t>
        </is>
      </c>
      <c r="BK413" s="252" t="n">
        <v>0</v>
      </c>
      <c r="BL413" s="252" t="n">
        <v>0</v>
      </c>
      <c r="BM413" s="247" t="n">
        <v>0</v>
      </c>
      <c r="BN413" s="250" t="inlineStr">
        <is>
          <t>#REF!</t>
        </is>
      </c>
      <c r="BO413" s="251" t="inlineStr">
        <is>
          <t>#REF!</t>
        </is>
      </c>
      <c r="BP413" s="248" t="n">
        <v>0</v>
      </c>
      <c r="BQ413" s="248" t="n">
        <v>0</v>
      </c>
      <c r="BR413" s="249" t="n">
        <v>0</v>
      </c>
      <c r="BS413" s="250" t="inlineStr">
        <is>
          <t>#REF!</t>
        </is>
      </c>
      <c r="BT413" s="251">
        <f>'[2]DATA CONSOLIDADA 2018-2025 '!$BR412-'b2'!$BO413</f>
        <v/>
      </c>
      <c r="BU413" s="252" t="n">
        <v>0</v>
      </c>
      <c r="BV413" s="248" t="n">
        <v>0</v>
      </c>
      <c r="BW413" s="249" t="n">
        <v>0</v>
      </c>
      <c r="BX413" s="250" t="inlineStr">
        <is>
          <t>#REF!</t>
        </is>
      </c>
      <c r="BY413" s="251" t="inlineStr">
        <is>
          <t>#REF!</t>
        </is>
      </c>
      <c r="BZ413" s="248" t="n">
        <v>0</v>
      </c>
      <c r="CA413" s="248" t="n">
        <v>0</v>
      </c>
      <c r="CB413" s="249" t="n">
        <v>0</v>
      </c>
      <c r="CC413" s="250" t="inlineStr">
        <is>
          <t>#REF!</t>
        </is>
      </c>
      <c r="CD413" s="251">
        <f>'[2]DATA CONSOLIDADA 2018-2025 '!$CB412-'b2'!$BW413</f>
        <v/>
      </c>
      <c r="CE413" s="253" t="n">
        <v>51021</v>
      </c>
      <c r="CF413" s="253" t="n">
        <v>0</v>
      </c>
      <c r="CG413" s="254" t="n">
        <v>51021</v>
      </c>
      <c r="CH413" s="250" t="inlineStr">
        <is>
          <t>#REF!</t>
        </is>
      </c>
      <c r="CI413" s="251">
        <f>'[2]DATA CONSOLIDADA 2018-2025 '!$CG412-'b2'!$CB413</f>
        <v/>
      </c>
      <c r="CJ413" s="247" t="inlineStr">
        <is>
          <t>#REF!</t>
        </is>
      </c>
      <c r="CK413" s="247" t="n">
        <v>67200</v>
      </c>
      <c r="CL413" s="247" t="n">
        <v>0</v>
      </c>
      <c r="CM413" s="247" t="n">
        <v>67200</v>
      </c>
      <c r="CN413" s="247" t="inlineStr">
        <is>
          <t>#REF!</t>
        </is>
      </c>
      <c r="CO413" s="251">
        <f>'[2]DATA CONSOLIDADA 2018-2025 '!$CM415-'b2'!$CG413</f>
        <v/>
      </c>
      <c r="CP413" s="253" t="n">
        <v>0</v>
      </c>
      <c r="CQ413" s="253" t="n">
        <v>0</v>
      </c>
      <c r="CR413" s="253" t="n">
        <v>0</v>
      </c>
      <c r="CS413" s="253" t="n">
        <v>0</v>
      </c>
      <c r="CT413" s="253" t="n">
        <v>0</v>
      </c>
      <c r="CU413" s="253" t="n">
        <v>0</v>
      </c>
      <c r="CV413" s="247" t="n">
        <v>0</v>
      </c>
      <c r="CW413" s="247" t="n">
        <v>0</v>
      </c>
      <c r="CX413" s="247" t="n">
        <v>51021</v>
      </c>
      <c r="CY413" s="247" t="n">
        <v>0</v>
      </c>
      <c r="CZ413" s="247" t="n">
        <v>0</v>
      </c>
      <c r="DA413" s="247" t="n">
        <v>0</v>
      </c>
      <c r="DB413" s="247" t="n">
        <v>51021</v>
      </c>
      <c r="DC413" s="255" t="n">
        <v>0</v>
      </c>
      <c r="DD413" s="255" t="n">
        <v>67200</v>
      </c>
      <c r="DE413" s="255" t="n">
        <v>0</v>
      </c>
      <c r="DF413" s="255" t="n">
        <v>0</v>
      </c>
      <c r="DG413" s="255" t="n">
        <v>0</v>
      </c>
      <c r="DH413" s="255" t="n">
        <v>67200</v>
      </c>
      <c r="DI413" s="256" t="n">
        <v>20600523652</v>
      </c>
      <c r="DJ413" s="257" t="inlineStr">
        <is>
          <t>ASOCIACION AGROPECUARIA ATALAMBRA-LURICOCHA-HUANTA</t>
        </is>
      </c>
      <c r="DK413" s="257" t="inlineStr">
        <is>
          <t>01 Asociación</t>
        </is>
      </c>
      <c r="DL413" s="258" t="n"/>
      <c r="DM413" s="258" t="n"/>
      <c r="DN413" s="258" t="n"/>
      <c r="DO413" s="258" t="n"/>
      <c r="DP413" s="258" t="n"/>
      <c r="DQ413" s="258" t="n"/>
      <c r="DR413" s="258" t="n"/>
      <c r="DS413" s="258" t="n"/>
      <c r="DT413" s="258" t="n"/>
      <c r="DU413" s="258" t="n"/>
      <c r="DV413" s="258" t="n"/>
      <c r="DW413" s="258" t="n"/>
      <c r="DX413" s="258" t="n"/>
      <c r="DY413" s="258" t="n"/>
      <c r="DZ413" s="258" t="n"/>
      <c r="EA413" s="258" t="n"/>
      <c r="EB413" s="258" t="n"/>
      <c r="EC413" s="258" t="n"/>
      <c r="ED413" s="258" t="n"/>
      <c r="EE413" s="258" t="n"/>
    </row>
    <row r="414" hidden="1" ht="47.25" customHeight="1">
      <c r="A414" s="240" t="inlineStr">
        <is>
          <t>ASOCIACION DE PRODUCTORES AGROPECUARIOS TECNIFICADOS Y MULTISERVICIOS ARIZONA - APROATECMA</t>
        </is>
      </c>
      <c r="B414" s="240" t="inlineStr">
        <is>
          <t>CUY</t>
        </is>
      </c>
      <c r="C414" s="240" t="inlineStr">
        <is>
          <t>CUY</t>
        </is>
      </c>
      <c r="D414" s="240" t="inlineStr">
        <is>
          <t>AYACUCHO</t>
        </is>
      </c>
      <c r="E414" s="240" t="inlineStr">
        <is>
          <t>050114</t>
        </is>
      </c>
      <c r="F414" s="240" t="inlineStr">
        <is>
          <t>AYACUCHO</t>
        </is>
      </c>
      <c r="G414" s="240" t="inlineStr">
        <is>
          <t>HUAMANGA</t>
        </is>
      </c>
      <c r="H414" s="240" t="inlineStr">
        <is>
          <t>VINCHOS</t>
        </is>
      </c>
      <c r="I414" s="241" t="n"/>
      <c r="J414" s="241" t="n"/>
      <c r="K414" s="241" t="n"/>
      <c r="L414" s="241" t="n"/>
      <c r="M414" s="241" t="n"/>
      <c r="N414" s="241" t="n"/>
      <c r="O414" s="241" t="n">
        <v>1</v>
      </c>
      <c r="P414" s="241" t="n"/>
      <c r="Q414" s="241" t="inlineStr">
        <is>
          <t>PAC</t>
        </is>
      </c>
      <c r="R414" s="242">
        <f>IF(I414=1,I$2,"")&amp;IF(J414=1,IF(I414=1,"-","")&amp;J$2,"")&amp;IF(K414=1,IF(OR(J414=1,I414=1),"-","")&amp;K$2,"")&amp;IF(L414=1,IF(OR(K414=1,J414=1,I414=1),"-","")&amp;L$2,"")&amp;IF(M414=1,IF(OR(L414=1,K414=1,J414=1,I414=1),"-","")&amp;M$2,"")&amp;IF(N414=1,IF(OR(M414=1,L414=1,K414=1,J414=1,I414=1),"-","")&amp;N$2,"")&amp;IF(O414=1,IF(OR(N414=1,M414=1,L414=1,K414=1,J414=1,I414=1),"-","")&amp;O$2,"")&amp;IF(P414=1,IF(I414=1," - ",IF(J414=1," - ",IF(K414=1," - ",IF(L414=1," - ",IF(M414=1," - ",IF(N414=1," - ",IF(O414=1," - ","")))))))&amp;P$2,"")</f>
        <v/>
      </c>
      <c r="S414" s="243">
        <f>SUM('b2'!$I414:$P414)</f>
        <v/>
      </c>
      <c r="T414" s="243">
        <f>IF(OR('b2'!$J414=1,'b2'!$K414=1,'b2'!$L414=1,'b2'!$M414=1,'b2'!$N414=1,'b2'!$O414=1,'b2'!$P414=1),"SI","NO")</f>
        <v/>
      </c>
      <c r="U414" s="243">
        <f>IF(OR('b2'!$K414=1,'b2'!$L414=1,'b2'!$M414=1,'b2'!$N414=1,'b2'!$O414=1,'b2'!$P414=1),"SI","NO")</f>
        <v/>
      </c>
      <c r="V414" s="244" t="n">
        <v>0</v>
      </c>
      <c r="W414" s="245" t="n">
        <v>0</v>
      </c>
      <c r="X414" s="245" t="n">
        <v>0</v>
      </c>
      <c r="Y414" s="244" t="n">
        <v>0</v>
      </c>
      <c r="Z414" s="245" t="n">
        <v>0</v>
      </c>
      <c r="AA414" s="245" t="n">
        <v>0</v>
      </c>
      <c r="AB414" s="244" t="n">
        <v>0</v>
      </c>
      <c r="AC414" s="245" t="n">
        <v>0</v>
      </c>
      <c r="AD414" s="245" t="n">
        <v>0</v>
      </c>
      <c r="AE414" s="244" t="n">
        <v>0</v>
      </c>
      <c r="AF414" s="245" t="n">
        <v>0</v>
      </c>
      <c r="AG414" s="245" t="n">
        <v>0</v>
      </c>
      <c r="AH414" s="244" t="n">
        <v>0</v>
      </c>
      <c r="AI414" s="245" t="n">
        <v>0</v>
      </c>
      <c r="AJ414" s="245" t="n">
        <v>0</v>
      </c>
      <c r="AK414" s="244" t="n">
        <v>0</v>
      </c>
      <c r="AL414" s="245" t="n">
        <v>20</v>
      </c>
      <c r="AM414" s="245" t="n">
        <v>3</v>
      </c>
      <c r="AN414" s="244" t="n">
        <v>23</v>
      </c>
      <c r="AO414" s="245" t="n">
        <v>0</v>
      </c>
      <c r="AP414" s="245" t="n">
        <v>0</v>
      </c>
      <c r="AQ414" s="244" t="n">
        <v>0</v>
      </c>
      <c r="AR414" s="244">
        <f>IF('b2'!$AQ414&gt;0,'b2'!$AQ414,IF('b2'!$AN414&gt;0,'b2'!$AN414,IF('b2'!$AK414&gt;0,'b2'!$AK414,IF('b2'!$AH414&gt;0,'b2'!$AH414,IF('b2'!$AE414&gt;0,'b2'!$AE414,IF('b2'!$AB414&gt;0,'b2'!$AB414,IF('b2'!$Y414&gt;0,'b2'!$Y414,IF('b2'!$V414&gt;0,'b2'!$V414," ---"))))))))</f>
        <v/>
      </c>
      <c r="AS414" s="246" t="n">
        <v>0</v>
      </c>
      <c r="AT414" s="246" t="n">
        <v>0</v>
      </c>
      <c r="AU414" s="246" t="n">
        <v>0</v>
      </c>
      <c r="AV414" s="246" t="n">
        <v>0</v>
      </c>
      <c r="AW414" s="246" t="n">
        <v>0</v>
      </c>
      <c r="AX414" s="246" t="n">
        <v>0</v>
      </c>
      <c r="AY414" s="246" t="n">
        <v>0</v>
      </c>
      <c r="AZ414" s="246" t="n">
        <v>0</v>
      </c>
      <c r="BA414" s="246" t="n">
        <v>30</v>
      </c>
      <c r="BB414" s="246" t="n">
        <v>2</v>
      </c>
      <c r="BC414" s="246" t="n">
        <v>0</v>
      </c>
      <c r="BD414" s="246" t="n">
        <v>0</v>
      </c>
      <c r="BE414" s="247" t="n">
        <v>0</v>
      </c>
      <c r="BF414" s="252" t="n">
        <v>0</v>
      </c>
      <c r="BG414" s="252" t="n">
        <v>0</v>
      </c>
      <c r="BH414" s="247" t="n">
        <v>0</v>
      </c>
      <c r="BI414" s="250" t="inlineStr">
        <is>
          <t>#REF!</t>
        </is>
      </c>
      <c r="BJ414" s="251" t="inlineStr">
        <is>
          <t>#REF!</t>
        </is>
      </c>
      <c r="BK414" s="252" t="n">
        <v>0</v>
      </c>
      <c r="BL414" s="252" t="n">
        <v>0</v>
      </c>
      <c r="BM414" s="247" t="n">
        <v>0</v>
      </c>
      <c r="BN414" s="250" t="inlineStr">
        <is>
          <t>#REF!</t>
        </is>
      </c>
      <c r="BO414" s="251" t="inlineStr">
        <is>
          <t>#REF!</t>
        </is>
      </c>
      <c r="BP414" s="248" t="n">
        <v>0</v>
      </c>
      <c r="BQ414" s="248" t="n">
        <v>0</v>
      </c>
      <c r="BR414" s="249" t="n">
        <v>0</v>
      </c>
      <c r="BS414" s="250" t="inlineStr">
        <is>
          <t>#REF!</t>
        </is>
      </c>
      <c r="BT414" s="251">
        <f>'[2]DATA CONSOLIDADA 2018-2025 '!$BR413-'b2'!$BO414</f>
        <v/>
      </c>
      <c r="BU414" s="252" t="n">
        <v>0</v>
      </c>
      <c r="BV414" s="248" t="n">
        <v>0</v>
      </c>
      <c r="BW414" s="249" t="n">
        <v>0</v>
      </c>
      <c r="BX414" s="250" t="inlineStr">
        <is>
          <t>#REF!</t>
        </is>
      </c>
      <c r="BY414" s="251" t="inlineStr">
        <is>
          <t>#REF!</t>
        </is>
      </c>
      <c r="BZ414" s="248" t="n">
        <v>0</v>
      </c>
      <c r="CA414" s="248" t="n">
        <v>0</v>
      </c>
      <c r="CB414" s="249" t="n">
        <v>0</v>
      </c>
      <c r="CC414" s="250" t="inlineStr">
        <is>
          <t>#REF!</t>
        </is>
      </c>
      <c r="CD414" s="251">
        <f>'[2]DATA CONSOLIDADA 2018-2025 '!$CB413-'b2'!$BW414</f>
        <v/>
      </c>
      <c r="CE414" s="253" t="n">
        <v>7656</v>
      </c>
      <c r="CF414" s="253" t="n">
        <v>0</v>
      </c>
      <c r="CG414" s="254" t="n">
        <v>7656</v>
      </c>
      <c r="CH414" s="250" t="inlineStr">
        <is>
          <t>#REF!</t>
        </is>
      </c>
      <c r="CI414" s="251">
        <f>'[2]DATA CONSOLIDADA 2018-2025 '!$CG413-'b2'!$CB414</f>
        <v/>
      </c>
      <c r="CJ414" s="247" t="inlineStr">
        <is>
          <t>#REF!</t>
        </is>
      </c>
      <c r="CK414" s="247" t="n">
        <v>0</v>
      </c>
      <c r="CL414" s="247" t="n">
        <v>0</v>
      </c>
      <c r="CM414" s="247" t="n">
        <v>0</v>
      </c>
      <c r="CN414" s="247" t="inlineStr">
        <is>
          <t>#REF!</t>
        </is>
      </c>
      <c r="CO414" s="251">
        <f>'[2]DATA CONSOLIDADA 2018-2025 '!$CM416-'b2'!$CG414</f>
        <v/>
      </c>
      <c r="CP414" s="253" t="n">
        <v>0</v>
      </c>
      <c r="CQ414" s="253" t="n">
        <v>0</v>
      </c>
      <c r="CR414" s="253" t="n">
        <v>0</v>
      </c>
      <c r="CS414" s="253" t="n">
        <v>0</v>
      </c>
      <c r="CT414" s="253" t="n">
        <v>0</v>
      </c>
      <c r="CU414" s="253" t="n">
        <v>0</v>
      </c>
      <c r="CV414" s="247" t="n">
        <v>0</v>
      </c>
      <c r="CW414" s="247" t="n">
        <v>0</v>
      </c>
      <c r="CX414" s="247" t="n">
        <v>7656</v>
      </c>
      <c r="CY414" s="247" t="n">
        <v>0</v>
      </c>
      <c r="CZ414" s="247" t="n">
        <v>0</v>
      </c>
      <c r="DA414" s="247" t="n">
        <v>0</v>
      </c>
      <c r="DB414" s="247" t="n">
        <v>7656</v>
      </c>
      <c r="DC414" s="255" t="n">
        <v>0</v>
      </c>
      <c r="DD414" s="255" t="n">
        <v>0</v>
      </c>
      <c r="DE414" s="255" t="n">
        <v>0</v>
      </c>
      <c r="DF414" s="255" t="n">
        <v>0</v>
      </c>
      <c r="DG414" s="255" t="n">
        <v>0</v>
      </c>
      <c r="DH414" s="255" t="n">
        <v>0</v>
      </c>
      <c r="DI414" s="256" t="n">
        <v>20534560223</v>
      </c>
      <c r="DJ414" s="257" t="inlineStr">
        <is>
          <t>ASOCIACION DE PRODUCTORES AGROPECUARIOS TECNIFICADOS Y MULTISERVICIOS ARIZONA - APROATECMA</t>
        </is>
      </c>
      <c r="DK414" s="257" t="inlineStr">
        <is>
          <t>01 Asociación</t>
        </is>
      </c>
      <c r="DL414" s="258" t="n"/>
      <c r="DM414" s="258" t="n"/>
      <c r="DN414" s="258" t="n"/>
      <c r="DO414" s="258" t="n"/>
      <c r="DP414" s="258" t="n"/>
      <c r="DQ414" s="258" t="n"/>
      <c r="DR414" s="258" t="n"/>
      <c r="DS414" s="258" t="n"/>
      <c r="DT414" s="258" t="n"/>
      <c r="DU414" s="258" t="n"/>
      <c r="DV414" s="258" t="n"/>
      <c r="DW414" s="258" t="n"/>
      <c r="DX414" s="258" t="n"/>
      <c r="DY414" s="258" t="n"/>
      <c r="DZ414" s="258" t="n"/>
      <c r="EA414" s="258" t="n"/>
      <c r="EB414" s="258" t="n"/>
      <c r="EC414" s="258" t="n"/>
      <c r="ED414" s="258" t="n"/>
      <c r="EE414" s="258" t="n"/>
    </row>
    <row r="415" hidden="1" ht="47.25" customHeight="1">
      <c r="A415" s="240" t="inlineStr">
        <is>
          <t>ASOCIACION DE PRODUCTORES AGROPECUARIOS UNION TAULLINO</t>
        </is>
      </c>
      <c r="B415" s="240" t="inlineStr">
        <is>
          <t>CUY</t>
        </is>
      </c>
      <c r="C415" s="240" t="inlineStr">
        <is>
          <t>CUY</t>
        </is>
      </c>
      <c r="D415" s="240" t="inlineStr">
        <is>
          <t>AYACUCHO</t>
        </is>
      </c>
      <c r="E415" s="240" t="inlineStr">
        <is>
          <t>050302</t>
        </is>
      </c>
      <c r="F415" s="240" t="inlineStr">
        <is>
          <t>AYACUCHO</t>
        </is>
      </c>
      <c r="G415" s="240" t="inlineStr">
        <is>
          <t>HUANCA SANCOS</t>
        </is>
      </c>
      <c r="H415" s="240" t="inlineStr">
        <is>
          <t>CARAPO</t>
        </is>
      </c>
      <c r="I415" s="241" t="n"/>
      <c r="J415" s="241" t="n"/>
      <c r="K415" s="241" t="n"/>
      <c r="L415" s="241" t="n"/>
      <c r="M415" s="241" t="n"/>
      <c r="N415" s="241" t="n"/>
      <c r="O415" s="241" t="n">
        <v>1</v>
      </c>
      <c r="P415" s="241" t="n"/>
      <c r="Q415" s="241" t="inlineStr">
        <is>
          <t>PAC</t>
        </is>
      </c>
      <c r="R415" s="242">
        <f>IF(I415=1,I$2,"")&amp;IF(J415=1,IF(I415=1,"-","")&amp;J$2,"")&amp;IF(K415=1,IF(OR(J415=1,I415=1),"-","")&amp;K$2,"")&amp;IF(L415=1,IF(OR(K415=1,J415=1,I415=1),"-","")&amp;L$2,"")&amp;IF(M415=1,IF(OR(L415=1,K415=1,J415=1,I415=1),"-","")&amp;M$2,"")&amp;IF(N415=1,IF(OR(M415=1,L415=1,K415=1,J415=1,I415=1),"-","")&amp;N$2,"")&amp;IF(O415=1,IF(OR(N415=1,M415=1,L415=1,K415=1,J415=1,I415=1),"-","")&amp;O$2,"")&amp;IF(P415=1,IF(I415=1," - ",IF(J415=1," - ",IF(K415=1," - ",IF(L415=1," - ",IF(M415=1," - ",IF(N415=1," - ",IF(O415=1," - ","")))))))&amp;P$2,"")</f>
        <v/>
      </c>
      <c r="S415" s="243">
        <f>SUM('b2'!$I415:$P415)</f>
        <v/>
      </c>
      <c r="T415" s="243">
        <f>IF(OR('b2'!$J415=1,'b2'!$K415=1,'b2'!$L415=1,'b2'!$M415=1,'b2'!$N415=1,'b2'!$O415=1,'b2'!$P415=1),"SI","NO")</f>
        <v/>
      </c>
      <c r="U415" s="243">
        <f>IF(OR('b2'!$K415=1,'b2'!$L415=1,'b2'!$M415=1,'b2'!$N415=1,'b2'!$O415=1,'b2'!$P415=1),"SI","NO")</f>
        <v/>
      </c>
      <c r="V415" s="244" t="n">
        <v>0</v>
      </c>
      <c r="W415" s="245" t="n">
        <v>0</v>
      </c>
      <c r="X415" s="245" t="n">
        <v>0</v>
      </c>
      <c r="Y415" s="244" t="n">
        <v>0</v>
      </c>
      <c r="Z415" s="245" t="n">
        <v>0</v>
      </c>
      <c r="AA415" s="245" t="n">
        <v>0</v>
      </c>
      <c r="AB415" s="244" t="n">
        <v>0</v>
      </c>
      <c r="AC415" s="245" t="n">
        <v>0</v>
      </c>
      <c r="AD415" s="245" t="n">
        <v>0</v>
      </c>
      <c r="AE415" s="244" t="n">
        <v>0</v>
      </c>
      <c r="AF415" s="245" t="n">
        <v>0</v>
      </c>
      <c r="AG415" s="245" t="n">
        <v>0</v>
      </c>
      <c r="AH415" s="244" t="n">
        <v>0</v>
      </c>
      <c r="AI415" s="245" t="n">
        <v>0</v>
      </c>
      <c r="AJ415" s="245" t="n">
        <v>0</v>
      </c>
      <c r="AK415" s="244" t="n">
        <v>0</v>
      </c>
      <c r="AL415" s="245" t="n">
        <v>36</v>
      </c>
      <c r="AM415" s="245" t="n">
        <v>16</v>
      </c>
      <c r="AN415" s="244" t="n">
        <v>52</v>
      </c>
      <c r="AO415" s="245" t="n">
        <v>0</v>
      </c>
      <c r="AP415" s="245" t="n">
        <v>0</v>
      </c>
      <c r="AQ415" s="244" t="n">
        <v>0</v>
      </c>
      <c r="AR415" s="244">
        <f>IF('b2'!$AQ415&gt;0,'b2'!$AQ415,IF('b2'!$AN415&gt;0,'b2'!$AN415,IF('b2'!$AK415&gt;0,'b2'!$AK415,IF('b2'!$AH415&gt;0,'b2'!$AH415,IF('b2'!$AE415&gt;0,'b2'!$AE415,IF('b2'!$AB415&gt;0,'b2'!$AB415,IF('b2'!$Y415&gt;0,'b2'!$Y415,IF('b2'!$V415&gt;0,'b2'!$V415," ---"))))))))</f>
        <v/>
      </c>
      <c r="AS415" s="246" t="n">
        <v>0</v>
      </c>
      <c r="AT415" s="246" t="n">
        <v>0</v>
      </c>
      <c r="AU415" s="246" t="n">
        <v>0</v>
      </c>
      <c r="AV415" s="246" t="n">
        <v>0</v>
      </c>
      <c r="AW415" s="246" t="n">
        <v>0</v>
      </c>
      <c r="AX415" s="246" t="n">
        <v>0</v>
      </c>
      <c r="AY415" s="246" t="n">
        <v>0</v>
      </c>
      <c r="AZ415" s="246" t="n">
        <v>0</v>
      </c>
      <c r="BA415" s="246" t="n">
        <v>35</v>
      </c>
      <c r="BB415" s="246" t="n">
        <v>2</v>
      </c>
      <c r="BC415" s="246" t="n">
        <v>0</v>
      </c>
      <c r="BD415" s="246" t="n">
        <v>0</v>
      </c>
      <c r="BE415" s="247" t="n">
        <v>0</v>
      </c>
      <c r="BF415" s="252" t="n">
        <v>0</v>
      </c>
      <c r="BG415" s="252" t="n">
        <v>0</v>
      </c>
      <c r="BH415" s="247" t="n">
        <v>0</v>
      </c>
      <c r="BI415" s="250" t="inlineStr">
        <is>
          <t>#REF!</t>
        </is>
      </c>
      <c r="BJ415" s="251" t="inlineStr">
        <is>
          <t>#REF!</t>
        </is>
      </c>
      <c r="BK415" s="252" t="n">
        <v>0</v>
      </c>
      <c r="BL415" s="252" t="n">
        <v>0</v>
      </c>
      <c r="BM415" s="247" t="n">
        <v>0</v>
      </c>
      <c r="BN415" s="250" t="inlineStr">
        <is>
          <t>#REF!</t>
        </is>
      </c>
      <c r="BO415" s="251" t="inlineStr">
        <is>
          <t>#REF!</t>
        </is>
      </c>
      <c r="BP415" s="248" t="n">
        <v>0</v>
      </c>
      <c r="BQ415" s="248" t="n">
        <v>0</v>
      </c>
      <c r="BR415" s="249" t="n">
        <v>0</v>
      </c>
      <c r="BS415" s="250" t="inlineStr">
        <is>
          <t>#REF!</t>
        </is>
      </c>
      <c r="BT415" s="251">
        <f>'[2]DATA CONSOLIDADA 2018-2025 '!$BR414-'b2'!$BO415</f>
        <v/>
      </c>
      <c r="BU415" s="252" t="n">
        <v>0</v>
      </c>
      <c r="BV415" s="248" t="n">
        <v>0</v>
      </c>
      <c r="BW415" s="249" t="n">
        <v>0</v>
      </c>
      <c r="BX415" s="250" t="inlineStr">
        <is>
          <t>#REF!</t>
        </is>
      </c>
      <c r="BY415" s="251" t="inlineStr">
        <is>
          <t>#REF!</t>
        </is>
      </c>
      <c r="BZ415" s="248" t="n">
        <v>0</v>
      </c>
      <c r="CA415" s="248" t="n">
        <v>0</v>
      </c>
      <c r="CB415" s="249" t="n">
        <v>0</v>
      </c>
      <c r="CC415" s="250" t="inlineStr">
        <is>
          <t>#REF!</t>
        </is>
      </c>
      <c r="CD415" s="251">
        <f>'[2]DATA CONSOLIDADA 2018-2025 '!$CB414-'b2'!$BW415</f>
        <v/>
      </c>
      <c r="CE415" s="253" t="n">
        <v>6580</v>
      </c>
      <c r="CF415" s="253" t="n">
        <v>0</v>
      </c>
      <c r="CG415" s="254" t="n">
        <v>6580</v>
      </c>
      <c r="CH415" s="250" t="inlineStr">
        <is>
          <t>#REF!</t>
        </is>
      </c>
      <c r="CI415" s="251">
        <f>'[2]DATA CONSOLIDADA 2018-2025 '!$CG414-'b2'!$CB415</f>
        <v/>
      </c>
      <c r="CJ415" s="247" t="inlineStr">
        <is>
          <t>#REF!</t>
        </is>
      </c>
      <c r="CK415" s="247" t="n">
        <v>0</v>
      </c>
      <c r="CL415" s="247" t="n">
        <v>0</v>
      </c>
      <c r="CM415" s="247" t="n">
        <v>0</v>
      </c>
      <c r="CN415" s="247" t="inlineStr">
        <is>
          <t>#REF!</t>
        </is>
      </c>
      <c r="CO415" s="251">
        <f>'[2]DATA CONSOLIDADA 2018-2025 '!$CM417-'b2'!$CG415</f>
        <v/>
      </c>
      <c r="CP415" s="253" t="n">
        <v>0</v>
      </c>
      <c r="CQ415" s="253" t="n">
        <v>0</v>
      </c>
      <c r="CR415" s="253" t="n">
        <v>0</v>
      </c>
      <c r="CS415" s="253" t="n">
        <v>0</v>
      </c>
      <c r="CT415" s="253" t="n">
        <v>0</v>
      </c>
      <c r="CU415" s="253" t="n">
        <v>0</v>
      </c>
      <c r="CV415" s="247" t="n">
        <v>0</v>
      </c>
      <c r="CW415" s="247" t="n">
        <v>0</v>
      </c>
      <c r="CX415" s="247" t="n">
        <v>6580</v>
      </c>
      <c r="CY415" s="247" t="n">
        <v>0</v>
      </c>
      <c r="CZ415" s="247" t="n">
        <v>0</v>
      </c>
      <c r="DA415" s="247" t="n">
        <v>0</v>
      </c>
      <c r="DB415" s="247" t="n">
        <v>6580</v>
      </c>
      <c r="DC415" s="255" t="n">
        <v>0</v>
      </c>
      <c r="DD415" s="255" t="n">
        <v>0</v>
      </c>
      <c r="DE415" s="255" t="n">
        <v>0</v>
      </c>
      <c r="DF415" s="255" t="n">
        <v>0</v>
      </c>
      <c r="DG415" s="255" t="n">
        <v>0</v>
      </c>
      <c r="DH415" s="255" t="n">
        <v>0</v>
      </c>
      <c r="DI415" s="256" t="n">
        <v>20574660654</v>
      </c>
      <c r="DJ415" s="257" t="inlineStr">
        <is>
          <t>ASOCIACION DE PRODUCTORES AGROPECUARIOS UNION TAULLINO</t>
        </is>
      </c>
      <c r="DK415" s="257" t="inlineStr">
        <is>
          <t>01 Asociación</t>
        </is>
      </c>
      <c r="DL415" s="258" t="n"/>
      <c r="DM415" s="258" t="n"/>
      <c r="DN415" s="258" t="n"/>
      <c r="DO415" s="258" t="n"/>
      <c r="DP415" s="258" t="n"/>
      <c r="DQ415" s="258" t="n"/>
      <c r="DR415" s="258" t="n"/>
      <c r="DS415" s="258" t="n"/>
      <c r="DT415" s="258" t="n"/>
      <c r="DU415" s="258" t="n"/>
      <c r="DV415" s="258" t="n"/>
      <c r="DW415" s="258" t="n"/>
      <c r="DX415" s="258" t="n"/>
      <c r="DY415" s="258" t="n"/>
      <c r="DZ415" s="258" t="n"/>
      <c r="EA415" s="258" t="n"/>
      <c r="EB415" s="258" t="n"/>
      <c r="EC415" s="258" t="n"/>
      <c r="ED415" s="258" t="n"/>
      <c r="EE415" s="258" t="n"/>
    </row>
    <row r="416" hidden="1" ht="47.25" customHeight="1">
      <c r="A416" s="240" t="inlineStr">
        <is>
          <t>ASOCIACION AGROPECUARIOS - MANCHIRI</t>
        </is>
      </c>
      <c r="B416" s="240" t="inlineStr">
        <is>
          <t>CUY</t>
        </is>
      </c>
      <c r="C416" s="240" t="inlineStr">
        <is>
          <t>CUY</t>
        </is>
      </c>
      <c r="D416" s="240" t="inlineStr">
        <is>
          <t>AYACUCHO</t>
        </is>
      </c>
      <c r="E416" s="240" t="inlineStr">
        <is>
          <t>050302</t>
        </is>
      </c>
      <c r="F416" s="240" t="inlineStr">
        <is>
          <t>AYACUCHO</t>
        </is>
      </c>
      <c r="G416" s="240" t="inlineStr">
        <is>
          <t>HUANCA SANCOS</t>
        </is>
      </c>
      <c r="H416" s="240" t="inlineStr">
        <is>
          <t>CARAPO</t>
        </is>
      </c>
      <c r="I416" s="241" t="n"/>
      <c r="J416" s="241" t="n"/>
      <c r="K416" s="241" t="n"/>
      <c r="L416" s="241" t="n"/>
      <c r="M416" s="241" t="n"/>
      <c r="N416" s="241" t="n"/>
      <c r="O416" s="241" t="n">
        <v>1</v>
      </c>
      <c r="P416" s="241" t="n">
        <v>1</v>
      </c>
      <c r="Q416" s="241" t="inlineStr">
        <is>
          <t>PAC</t>
        </is>
      </c>
      <c r="R416" s="242">
        <f>IF(I416=1,I$2,"")&amp;IF(J416=1,IF(I416=1,"-","")&amp;J$2,"")&amp;IF(K416=1,IF(OR(J416=1,I416=1),"-","")&amp;K$2,"")&amp;IF(L416=1,IF(OR(K416=1,J416=1,I416=1),"-","")&amp;L$2,"")&amp;IF(M416=1,IF(OR(L416=1,K416=1,J416=1,I416=1),"-","")&amp;M$2,"")&amp;IF(N416=1,IF(OR(M416=1,L416=1,K416=1,J416=1,I416=1),"-","")&amp;N$2,"")&amp;IF(O416=1,IF(OR(N416=1,M416=1,L416=1,K416=1,J416=1,I416=1),"-","")&amp;O$2,"")&amp;IF(P416=1,IF(I416=1," - ",IF(J416=1," - ",IF(K416=1," - ",IF(L416=1," - ",IF(M416=1," - ",IF(N416=1," - ",IF(O416=1," - ","")))))))&amp;P$2,"")</f>
        <v/>
      </c>
      <c r="S416" s="243">
        <f>SUM('b2'!$I416:$P416)</f>
        <v/>
      </c>
      <c r="T416" s="243">
        <f>IF(OR('b2'!$J416=1,'b2'!$K416=1,'b2'!$L416=1,'b2'!$M416=1,'b2'!$N416=1,'b2'!$O416=1,'b2'!$P416=1),"SI","NO")</f>
        <v/>
      </c>
      <c r="U416" s="243">
        <f>IF(OR('b2'!$K416=1,'b2'!$L416=1,'b2'!$M416=1,'b2'!$N416=1,'b2'!$O416=1,'b2'!$P416=1),"SI","NO")</f>
        <v/>
      </c>
      <c r="V416" s="244" t="n">
        <v>0</v>
      </c>
      <c r="W416" s="245" t="n">
        <v>0</v>
      </c>
      <c r="X416" s="245" t="n">
        <v>0</v>
      </c>
      <c r="Y416" s="244" t="n">
        <v>0</v>
      </c>
      <c r="Z416" s="245" t="n">
        <v>0</v>
      </c>
      <c r="AA416" s="245" t="n">
        <v>0</v>
      </c>
      <c r="AB416" s="244" t="n">
        <v>0</v>
      </c>
      <c r="AC416" s="245" t="n">
        <v>0</v>
      </c>
      <c r="AD416" s="245" t="n">
        <v>0</v>
      </c>
      <c r="AE416" s="244" t="n">
        <v>0</v>
      </c>
      <c r="AF416" s="245" t="n">
        <v>0</v>
      </c>
      <c r="AG416" s="245" t="n">
        <v>0</v>
      </c>
      <c r="AH416" s="244" t="n">
        <v>0</v>
      </c>
      <c r="AI416" s="245" t="n">
        <v>0</v>
      </c>
      <c r="AJ416" s="245" t="n">
        <v>0</v>
      </c>
      <c r="AK416" s="244" t="n">
        <v>0</v>
      </c>
      <c r="AL416" s="245" t="n">
        <v>84</v>
      </c>
      <c r="AM416" s="245" t="n">
        <v>41</v>
      </c>
      <c r="AN416" s="244" t="n">
        <v>125</v>
      </c>
      <c r="AO416" s="245" t="n">
        <v>10</v>
      </c>
      <c r="AP416" s="245" t="n">
        <v>5</v>
      </c>
      <c r="AQ416" s="244" t="n">
        <v>15</v>
      </c>
      <c r="AR416" s="244">
        <f>IF('b2'!$AQ416&gt;0,'b2'!$AQ416,IF('b2'!$AN416&gt;0,'b2'!$AN416,IF('b2'!$AK416&gt;0,'b2'!$AK416,IF('b2'!$AH416&gt;0,'b2'!$AH416,IF('b2'!$AE416&gt;0,'b2'!$AE416,IF('b2'!$AB416&gt;0,'b2'!$AB416,IF('b2'!$Y416&gt;0,'b2'!$Y416,IF('b2'!$V416&gt;0,'b2'!$V416," ---"))))))))</f>
        <v/>
      </c>
      <c r="AS416" s="246" t="n">
        <v>0</v>
      </c>
      <c r="AT416" s="246" t="n">
        <v>0</v>
      </c>
      <c r="AU416" s="246" t="n">
        <v>0</v>
      </c>
      <c r="AV416" s="246" t="n">
        <v>0</v>
      </c>
      <c r="AW416" s="246" t="n">
        <v>0</v>
      </c>
      <c r="AX416" s="246" t="n">
        <v>0</v>
      </c>
      <c r="AY416" s="246" t="n">
        <v>0</v>
      </c>
      <c r="AZ416" s="246" t="n">
        <v>0</v>
      </c>
      <c r="BA416" s="246" t="n">
        <v>46</v>
      </c>
      <c r="BB416" s="246" t="n">
        <v>5</v>
      </c>
      <c r="BC416" s="246" t="n">
        <v>14</v>
      </c>
      <c r="BD416" s="246" t="n">
        <v>1</v>
      </c>
      <c r="BE416" s="247" t="n">
        <v>0</v>
      </c>
      <c r="BF416" s="252" t="n">
        <v>0</v>
      </c>
      <c r="BG416" s="252" t="n">
        <v>0</v>
      </c>
      <c r="BH416" s="247" t="n">
        <v>0</v>
      </c>
      <c r="BI416" s="250" t="inlineStr">
        <is>
          <t>#REF!</t>
        </is>
      </c>
      <c r="BJ416" s="251" t="inlineStr">
        <is>
          <t>#REF!</t>
        </is>
      </c>
      <c r="BK416" s="252" t="n">
        <v>0</v>
      </c>
      <c r="BL416" s="252" t="n">
        <v>0</v>
      </c>
      <c r="BM416" s="247" t="n">
        <v>0</v>
      </c>
      <c r="BN416" s="250" t="inlineStr">
        <is>
          <t>#REF!</t>
        </is>
      </c>
      <c r="BO416" s="251" t="inlineStr">
        <is>
          <t>#REF!</t>
        </is>
      </c>
      <c r="BP416" s="248" t="n">
        <v>0</v>
      </c>
      <c r="BQ416" s="248" t="n">
        <v>0</v>
      </c>
      <c r="BR416" s="249" t="n">
        <v>0</v>
      </c>
      <c r="BS416" s="250" t="inlineStr">
        <is>
          <t>#REF!</t>
        </is>
      </c>
      <c r="BT416" s="251">
        <f>'[2]DATA CONSOLIDADA 2018-2025 '!$BR415-'b2'!$BO416</f>
        <v/>
      </c>
      <c r="BU416" s="252" t="n">
        <v>0</v>
      </c>
      <c r="BV416" s="248" t="n">
        <v>0</v>
      </c>
      <c r="BW416" s="249" t="n">
        <v>0</v>
      </c>
      <c r="BX416" s="250" t="inlineStr">
        <is>
          <t>#REF!</t>
        </is>
      </c>
      <c r="BY416" s="251" t="inlineStr">
        <is>
          <t>#REF!</t>
        </is>
      </c>
      <c r="BZ416" s="248" t="n">
        <v>0</v>
      </c>
      <c r="CA416" s="248" t="n">
        <v>0</v>
      </c>
      <c r="CB416" s="249" t="n">
        <v>0</v>
      </c>
      <c r="CC416" s="250" t="inlineStr">
        <is>
          <t>#REF!</t>
        </is>
      </c>
      <c r="CD416" s="251">
        <f>'[2]DATA CONSOLIDADA 2018-2025 '!$CB415-'b2'!$BW416</f>
        <v/>
      </c>
      <c r="CE416" s="253" t="n">
        <v>48624.92</v>
      </c>
      <c r="CF416" s="253" t="n">
        <v>0</v>
      </c>
      <c r="CG416" s="254" t="n">
        <v>48624.92</v>
      </c>
      <c r="CH416" s="250" t="inlineStr">
        <is>
          <t>#REF!</t>
        </is>
      </c>
      <c r="CI416" s="251">
        <f>'[2]DATA CONSOLIDADA 2018-2025 '!$CG415-'b2'!$CB416</f>
        <v/>
      </c>
      <c r="CJ416" s="247" t="inlineStr">
        <is>
          <t>#REF!</t>
        </is>
      </c>
      <c r="CK416" s="247" t="n">
        <v>61284</v>
      </c>
      <c r="CL416" s="247" t="n">
        <v>0</v>
      </c>
      <c r="CM416" s="247" t="n">
        <v>61284</v>
      </c>
      <c r="CN416" s="247" t="inlineStr">
        <is>
          <t>#REF!</t>
        </is>
      </c>
      <c r="CO416" s="251">
        <f>'[2]DATA CONSOLIDADA 2018-2025 '!$CM418-'b2'!$CG416</f>
        <v/>
      </c>
      <c r="CP416" s="253" t="n">
        <v>0</v>
      </c>
      <c r="CQ416" s="253" t="n">
        <v>0</v>
      </c>
      <c r="CR416" s="253" t="n">
        <v>0</v>
      </c>
      <c r="CS416" s="253" t="n">
        <v>0</v>
      </c>
      <c r="CT416" s="253" t="n">
        <v>0</v>
      </c>
      <c r="CU416" s="253" t="n">
        <v>0</v>
      </c>
      <c r="CV416" s="247" t="n">
        <v>0</v>
      </c>
      <c r="CW416" s="247" t="n">
        <v>0</v>
      </c>
      <c r="CX416" s="247" t="n">
        <v>48624.92</v>
      </c>
      <c r="CY416" s="247" t="n">
        <v>0</v>
      </c>
      <c r="CZ416" s="247" t="n">
        <v>0</v>
      </c>
      <c r="DA416" s="247" t="n">
        <v>0</v>
      </c>
      <c r="DB416" s="247" t="n">
        <v>48624.92</v>
      </c>
      <c r="DC416" s="255" t="n">
        <v>0</v>
      </c>
      <c r="DD416" s="255" t="n">
        <v>61284</v>
      </c>
      <c r="DE416" s="255" t="n">
        <v>0</v>
      </c>
      <c r="DF416" s="255" t="n">
        <v>0</v>
      </c>
      <c r="DG416" s="255" t="n">
        <v>0</v>
      </c>
      <c r="DH416" s="255" t="n">
        <v>61284</v>
      </c>
      <c r="DI416" s="256" t="n">
        <v>20574716978</v>
      </c>
      <c r="DJ416" s="257" t="inlineStr">
        <is>
          <t>ASOCIACION AGROPECUARIOS - MANCHIRI</t>
        </is>
      </c>
      <c r="DK416" s="257" t="inlineStr">
        <is>
          <t>01 Asociación</t>
        </is>
      </c>
      <c r="DL416" s="258" t="n"/>
      <c r="DM416" s="258" t="n"/>
      <c r="DN416" s="258" t="n"/>
      <c r="DO416" s="258" t="n"/>
      <c r="DP416" s="258" t="n"/>
      <c r="DQ416" s="258" t="n"/>
      <c r="DR416" s="258" t="n"/>
      <c r="DS416" s="258" t="n"/>
      <c r="DT416" s="258" t="n"/>
      <c r="DU416" s="258" t="n"/>
      <c r="DV416" s="258" t="n"/>
      <c r="DW416" s="258" t="n"/>
      <c r="DX416" s="258" t="n"/>
      <c r="DY416" s="258" t="n"/>
      <c r="DZ416" s="258" t="n"/>
      <c r="EA416" s="258" t="n"/>
      <c r="EB416" s="258" t="n"/>
      <c r="EC416" s="258" t="n"/>
      <c r="ED416" s="258" t="n"/>
      <c r="EE416" s="258" t="n"/>
    </row>
    <row r="417" hidden="1" ht="47.25" customHeight="1">
      <c r="A417" s="240" t="inlineStr">
        <is>
          <t>ASOCIACION AGROPECUARIA VIRGEN INMACULADA CONCEPCION DE ACOS VINCHOS - HUAMANGA</t>
        </is>
      </c>
      <c r="B417" s="240" t="inlineStr">
        <is>
          <t>CUY</t>
        </is>
      </c>
      <c r="C417" s="240" t="inlineStr">
        <is>
          <t>CUY</t>
        </is>
      </c>
      <c r="D417" s="240" t="inlineStr">
        <is>
          <t>AYACUCHO</t>
        </is>
      </c>
      <c r="E417" s="240" t="inlineStr">
        <is>
          <t>050103</t>
        </is>
      </c>
      <c r="F417" s="240" t="inlineStr">
        <is>
          <t>AYACUCHO</t>
        </is>
      </c>
      <c r="G417" s="240" t="inlineStr">
        <is>
          <t>HUAMANGA</t>
        </is>
      </c>
      <c r="H417" s="240" t="inlineStr">
        <is>
          <t>ACOS VINCHOS</t>
        </is>
      </c>
      <c r="I417" s="241" t="n"/>
      <c r="J417" s="241" t="n"/>
      <c r="K417" s="241" t="n"/>
      <c r="L417" s="241" t="n"/>
      <c r="M417" s="241" t="n"/>
      <c r="N417" s="241" t="n"/>
      <c r="O417" s="241" t="n">
        <v>1</v>
      </c>
      <c r="P417" s="241" t="n">
        <v>1</v>
      </c>
      <c r="Q417" s="241" t="inlineStr">
        <is>
          <t>PAC</t>
        </is>
      </c>
      <c r="R417" s="242">
        <f>IF(I417=1,I$2,"")&amp;IF(J417=1,IF(I417=1,"-","")&amp;J$2,"")&amp;IF(K417=1,IF(OR(J417=1,I417=1),"-","")&amp;K$2,"")&amp;IF(L417=1,IF(OR(K417=1,J417=1,I417=1),"-","")&amp;L$2,"")&amp;IF(M417=1,IF(OR(L417=1,K417=1,J417=1,I417=1),"-","")&amp;M$2,"")&amp;IF(N417=1,IF(OR(M417=1,L417=1,K417=1,J417=1,I417=1),"-","")&amp;N$2,"")&amp;IF(O417=1,IF(OR(N417=1,M417=1,L417=1,K417=1,J417=1,I417=1),"-","")&amp;O$2,"")&amp;IF(P417=1,IF(I417=1," - ",IF(J417=1," - ",IF(K417=1," - ",IF(L417=1," - ",IF(M417=1," - ",IF(N417=1," - ",IF(O417=1," - ","")))))))&amp;P$2,"")</f>
        <v/>
      </c>
      <c r="S417" s="243">
        <f>SUM('b2'!$I417:$P417)</f>
        <v/>
      </c>
      <c r="T417" s="243">
        <f>IF(OR('b2'!$J417=1,'b2'!$K417=1,'b2'!$L417=1,'b2'!$M417=1,'b2'!$N417=1,'b2'!$O417=1,'b2'!$P417=1),"SI","NO")</f>
        <v/>
      </c>
      <c r="U417" s="243">
        <f>IF(OR('b2'!$K417=1,'b2'!$L417=1,'b2'!$M417=1,'b2'!$N417=1,'b2'!$O417=1,'b2'!$P417=1),"SI","NO")</f>
        <v/>
      </c>
      <c r="V417" s="244" t="n">
        <v>0</v>
      </c>
      <c r="W417" s="245" t="n">
        <v>0</v>
      </c>
      <c r="X417" s="245" t="n">
        <v>0</v>
      </c>
      <c r="Y417" s="244" t="n">
        <v>0</v>
      </c>
      <c r="Z417" s="245" t="n">
        <v>0</v>
      </c>
      <c r="AA417" s="245" t="n">
        <v>0</v>
      </c>
      <c r="AB417" s="244" t="n">
        <v>0</v>
      </c>
      <c r="AC417" s="245" t="n">
        <v>0</v>
      </c>
      <c r="AD417" s="245" t="n">
        <v>0</v>
      </c>
      <c r="AE417" s="244" t="n">
        <v>0</v>
      </c>
      <c r="AF417" s="245" t="n">
        <v>0</v>
      </c>
      <c r="AG417" s="245" t="n">
        <v>0</v>
      </c>
      <c r="AH417" s="244" t="n">
        <v>0</v>
      </c>
      <c r="AI417" s="245" t="n">
        <v>0</v>
      </c>
      <c r="AJ417" s="245" t="n">
        <v>0</v>
      </c>
      <c r="AK417" s="244" t="n">
        <v>0</v>
      </c>
      <c r="AL417" s="245" t="n">
        <v>100</v>
      </c>
      <c r="AM417" s="245" t="n">
        <v>28</v>
      </c>
      <c r="AN417" s="244" t="n">
        <v>128</v>
      </c>
      <c r="AO417" s="245" t="n">
        <v>4</v>
      </c>
      <c r="AP417" s="245" t="n">
        <v>5</v>
      </c>
      <c r="AQ417" s="244" t="n">
        <v>9</v>
      </c>
      <c r="AR417" s="244">
        <f>IF('b2'!$AQ417&gt;0,'b2'!$AQ417,IF('b2'!$AN417&gt;0,'b2'!$AN417,IF('b2'!$AK417&gt;0,'b2'!$AK417,IF('b2'!$AH417&gt;0,'b2'!$AH417,IF('b2'!$AE417&gt;0,'b2'!$AE417,IF('b2'!$AB417&gt;0,'b2'!$AB417,IF('b2'!$Y417&gt;0,'b2'!$Y417,IF('b2'!$V417&gt;0,'b2'!$V417," ---"))))))))</f>
        <v/>
      </c>
      <c r="AS417" s="246" t="n">
        <v>0</v>
      </c>
      <c r="AT417" s="246" t="n">
        <v>0</v>
      </c>
      <c r="AU417" s="246" t="n">
        <v>0</v>
      </c>
      <c r="AV417" s="246" t="n">
        <v>0</v>
      </c>
      <c r="AW417" s="246" t="n">
        <v>0</v>
      </c>
      <c r="AX417" s="246" t="n">
        <v>0</v>
      </c>
      <c r="AY417" s="246" t="n">
        <v>0</v>
      </c>
      <c r="AZ417" s="246" t="n">
        <v>0</v>
      </c>
      <c r="BA417" s="246" t="n">
        <v>48</v>
      </c>
      <c r="BB417" s="246" t="n">
        <v>2</v>
      </c>
      <c r="BC417" s="246" t="n">
        <v>15</v>
      </c>
      <c r="BD417" s="246" t="n">
        <v>1</v>
      </c>
      <c r="BE417" s="247" t="n">
        <v>0</v>
      </c>
      <c r="BF417" s="252" t="n">
        <v>0</v>
      </c>
      <c r="BG417" s="252" t="n">
        <v>0</v>
      </c>
      <c r="BH417" s="247" t="n">
        <v>0</v>
      </c>
      <c r="BI417" s="250" t="inlineStr">
        <is>
          <t>#REF!</t>
        </is>
      </c>
      <c r="BJ417" s="251" t="inlineStr">
        <is>
          <t>#REF!</t>
        </is>
      </c>
      <c r="BK417" s="252" t="n">
        <v>0</v>
      </c>
      <c r="BL417" s="252" t="n">
        <v>0</v>
      </c>
      <c r="BM417" s="247" t="n">
        <v>0</v>
      </c>
      <c r="BN417" s="250" t="inlineStr">
        <is>
          <t>#REF!</t>
        </is>
      </c>
      <c r="BO417" s="251" t="inlineStr">
        <is>
          <t>#REF!</t>
        </is>
      </c>
      <c r="BP417" s="248" t="n">
        <v>0</v>
      </c>
      <c r="BQ417" s="248" t="n">
        <v>0</v>
      </c>
      <c r="BR417" s="249" t="n">
        <v>0</v>
      </c>
      <c r="BS417" s="250" t="inlineStr">
        <is>
          <t>#REF!</t>
        </is>
      </c>
      <c r="BT417" s="251">
        <f>'[2]DATA CONSOLIDADA 2018-2025 '!$BR416-'b2'!$BO417</f>
        <v/>
      </c>
      <c r="BU417" s="252" t="n">
        <v>0</v>
      </c>
      <c r="BV417" s="248" t="n">
        <v>0</v>
      </c>
      <c r="BW417" s="249" t="n">
        <v>0</v>
      </c>
      <c r="BX417" s="250" t="inlineStr">
        <is>
          <t>#REF!</t>
        </is>
      </c>
      <c r="BY417" s="251" t="inlineStr">
        <is>
          <t>#REF!</t>
        </is>
      </c>
      <c r="BZ417" s="248" t="n">
        <v>0</v>
      </c>
      <c r="CA417" s="248" t="n">
        <v>0</v>
      </c>
      <c r="CB417" s="249" t="n">
        <v>0</v>
      </c>
      <c r="CC417" s="250" t="inlineStr">
        <is>
          <t>#REF!</t>
        </is>
      </c>
      <c r="CD417" s="251">
        <f>'[2]DATA CONSOLIDADA 2018-2025 '!$CB416-'b2'!$BW417</f>
        <v/>
      </c>
      <c r="CE417" s="253" t="n">
        <v>60589</v>
      </c>
      <c r="CF417" s="253" t="n">
        <v>0</v>
      </c>
      <c r="CG417" s="254" t="n">
        <v>60589</v>
      </c>
      <c r="CH417" s="250" t="inlineStr">
        <is>
          <t>#REF!</t>
        </is>
      </c>
      <c r="CI417" s="251">
        <f>'[2]DATA CONSOLIDADA 2018-2025 '!$CG416-'b2'!$CB417</f>
        <v/>
      </c>
      <c r="CJ417" s="247" t="inlineStr">
        <is>
          <t>#REF!</t>
        </is>
      </c>
      <c r="CK417" s="247" t="n">
        <v>42260</v>
      </c>
      <c r="CL417" s="247" t="n">
        <v>0</v>
      </c>
      <c r="CM417" s="247" t="n">
        <v>42260</v>
      </c>
      <c r="CN417" s="247" t="inlineStr">
        <is>
          <t>#REF!</t>
        </is>
      </c>
      <c r="CO417" s="251">
        <f>'[2]DATA CONSOLIDADA 2018-2025 '!$CM419-'b2'!$CG417</f>
        <v/>
      </c>
      <c r="CP417" s="253" t="n">
        <v>0</v>
      </c>
      <c r="CQ417" s="253" t="n">
        <v>0</v>
      </c>
      <c r="CR417" s="253" t="n">
        <v>0</v>
      </c>
      <c r="CS417" s="253" t="n">
        <v>0</v>
      </c>
      <c r="CT417" s="253" t="n">
        <v>0</v>
      </c>
      <c r="CU417" s="253" t="n">
        <v>0</v>
      </c>
      <c r="CV417" s="247" t="n">
        <v>0</v>
      </c>
      <c r="CW417" s="247" t="n">
        <v>0</v>
      </c>
      <c r="CX417" s="247" t="n">
        <v>60589</v>
      </c>
      <c r="CY417" s="247" t="n">
        <v>0</v>
      </c>
      <c r="CZ417" s="247" t="n">
        <v>0</v>
      </c>
      <c r="DA417" s="247" t="n">
        <v>0</v>
      </c>
      <c r="DB417" s="247" t="n">
        <v>60589</v>
      </c>
      <c r="DC417" s="255" t="n">
        <v>0</v>
      </c>
      <c r="DD417" s="255" t="n">
        <v>42260</v>
      </c>
      <c r="DE417" s="255" t="n">
        <v>0</v>
      </c>
      <c r="DF417" s="255" t="n">
        <v>0</v>
      </c>
      <c r="DG417" s="255" t="n">
        <v>0</v>
      </c>
      <c r="DH417" s="255" t="n">
        <v>42260</v>
      </c>
      <c r="DI417" s="256" t="n">
        <v>20607442585</v>
      </c>
      <c r="DJ417" s="257" t="inlineStr">
        <is>
          <t>ASOCIACION AGROPECUARIA VIRGEN INMACULADA CONCEPCION DE ACOS VINCHOS - HUAMANGA</t>
        </is>
      </c>
      <c r="DK417" s="257" t="inlineStr">
        <is>
          <t>01 Asociación</t>
        </is>
      </c>
      <c r="DL417" s="258" t="n"/>
      <c r="DM417" s="258" t="n"/>
      <c r="DN417" s="258" t="n"/>
      <c r="DO417" s="258" t="n"/>
      <c r="DP417" s="258" t="n"/>
      <c r="DQ417" s="258" t="n"/>
      <c r="DR417" s="258" t="n"/>
      <c r="DS417" s="258" t="n"/>
      <c r="DT417" s="258" t="n"/>
      <c r="DU417" s="258" t="n"/>
      <c r="DV417" s="258" t="n"/>
      <c r="DW417" s="258" t="n"/>
      <c r="DX417" s="258" t="n"/>
      <c r="DY417" s="258" t="n"/>
      <c r="DZ417" s="258" t="n"/>
      <c r="EA417" s="258" t="n"/>
      <c r="EB417" s="258" t="n"/>
      <c r="EC417" s="258" t="n"/>
      <c r="ED417" s="258" t="n"/>
      <c r="EE417" s="258" t="n"/>
    </row>
    <row r="418" hidden="1" ht="47.25" customHeight="1">
      <c r="A418" s="240" t="inlineStr">
        <is>
          <t>ASOCIACIÓN DE PRODUCTORES AGROPECUARIOS LOS ANDENES EN LA CUMBRE DE LA TIERRA</t>
        </is>
      </c>
      <c r="B418" s="240" t="inlineStr">
        <is>
          <t>DERIVADOS LACTEOS</t>
        </is>
      </c>
      <c r="C418" s="240" t="inlineStr">
        <is>
          <t>QUESOS</t>
        </is>
      </c>
      <c r="D418" s="240" t="inlineStr">
        <is>
          <t>CAJAMARCA</t>
        </is>
      </c>
      <c r="E418" s="240" t="inlineStr">
        <is>
          <t>061204</t>
        </is>
      </c>
      <c r="F418" s="240" t="inlineStr">
        <is>
          <t>CAJAMARCA</t>
        </is>
      </c>
      <c r="G418" s="240" t="inlineStr">
        <is>
          <t>SAN PABLO</t>
        </is>
      </c>
      <c r="H418" s="240" t="inlineStr">
        <is>
          <t>TUMBADEN</t>
        </is>
      </c>
      <c r="I418" s="241" t="n"/>
      <c r="J418" s="241" t="n"/>
      <c r="K418" s="241" t="n"/>
      <c r="L418" s="241" t="n"/>
      <c r="M418" s="241" t="n"/>
      <c r="N418" s="241" t="n"/>
      <c r="O418" s="241" t="n">
        <v>1</v>
      </c>
      <c r="P418" s="241" t="n">
        <v>1</v>
      </c>
      <c r="Q418" s="241" t="inlineStr">
        <is>
          <t>PAC</t>
        </is>
      </c>
      <c r="R418" s="242">
        <f>IF(I418=1,I$2,"")&amp;IF(J418=1,IF(I418=1,"-","")&amp;J$2,"")&amp;IF(K418=1,IF(OR(J418=1,I418=1),"-","")&amp;K$2,"")&amp;IF(L418=1,IF(OR(K418=1,J418=1,I418=1),"-","")&amp;L$2,"")&amp;IF(M418=1,IF(OR(L418=1,K418=1,J418=1,I418=1),"-","")&amp;M$2,"")&amp;IF(N418=1,IF(OR(M418=1,L418=1,K418=1,J418=1,I418=1),"-","")&amp;N$2,"")&amp;IF(O418=1,IF(OR(N418=1,M418=1,L418=1,K418=1,J418=1,I418=1),"-","")&amp;O$2,"")&amp;IF(P418=1,IF(I418=1," - ",IF(J418=1," - ",IF(K418=1," - ",IF(L418=1," - ",IF(M418=1," - ",IF(N418=1," - ",IF(O418=1," - ","")))))))&amp;P$2,"")</f>
        <v/>
      </c>
      <c r="S418" s="243">
        <f>SUM('b2'!$I418:$P418)</f>
        <v/>
      </c>
      <c r="T418" s="243">
        <f>IF(OR('b2'!$J418=1,'b2'!$K418=1,'b2'!$L418=1,'b2'!$M418=1,'b2'!$N418=1,'b2'!$O418=1,'b2'!$P418=1),"SI","NO")</f>
        <v/>
      </c>
      <c r="U418" s="243">
        <f>IF(OR('b2'!$K418=1,'b2'!$L418=1,'b2'!$M418=1,'b2'!$N418=1,'b2'!$O418=1,'b2'!$P418=1),"SI","NO")</f>
        <v/>
      </c>
      <c r="V418" s="244" t="n">
        <v>0</v>
      </c>
      <c r="W418" s="245" t="n">
        <v>0</v>
      </c>
      <c r="X418" s="245" t="n">
        <v>0</v>
      </c>
      <c r="Y418" s="244" t="n">
        <v>0</v>
      </c>
      <c r="Z418" s="245" t="n">
        <v>0</v>
      </c>
      <c r="AA418" s="245" t="n">
        <v>0</v>
      </c>
      <c r="AB418" s="244" t="n">
        <v>0</v>
      </c>
      <c r="AC418" s="245" t="n">
        <v>0</v>
      </c>
      <c r="AD418" s="245" t="n">
        <v>0</v>
      </c>
      <c r="AE418" s="244" t="n">
        <v>0</v>
      </c>
      <c r="AF418" s="245" t="n">
        <v>0</v>
      </c>
      <c r="AG418" s="245" t="n">
        <v>0</v>
      </c>
      <c r="AH418" s="244" t="n">
        <v>0</v>
      </c>
      <c r="AI418" s="245" t="n">
        <v>0</v>
      </c>
      <c r="AJ418" s="245" t="n">
        <v>0</v>
      </c>
      <c r="AK418" s="244" t="n">
        <v>0</v>
      </c>
      <c r="AL418" s="245" t="n">
        <v>11</v>
      </c>
      <c r="AM418" s="245" t="n">
        <v>9</v>
      </c>
      <c r="AN418" s="244" t="n">
        <v>20</v>
      </c>
      <c r="AO418" s="245" t="n">
        <v>12</v>
      </c>
      <c r="AP418" s="245" t="n">
        <v>8</v>
      </c>
      <c r="AQ418" s="244" t="n">
        <v>20</v>
      </c>
      <c r="AR418" s="244">
        <f>IF('b2'!$AQ418&gt;0,'b2'!$AQ418,IF('b2'!$AN418&gt;0,'b2'!$AN418,IF('b2'!$AK418&gt;0,'b2'!$AK418,IF('b2'!$AH418&gt;0,'b2'!$AH418,IF('b2'!$AE418&gt;0,'b2'!$AE418,IF('b2'!$AB418&gt;0,'b2'!$AB418,IF('b2'!$Y418&gt;0,'b2'!$Y418,IF('b2'!$V418&gt;0,'b2'!$V418," ---"))))))))</f>
        <v/>
      </c>
      <c r="AS418" s="246" t="n">
        <v>0</v>
      </c>
      <c r="AT418" s="246" t="n">
        <v>0</v>
      </c>
      <c r="AU418" s="246" t="n">
        <v>0</v>
      </c>
      <c r="AV418" s="246" t="n">
        <v>0</v>
      </c>
      <c r="AW418" s="246" t="n">
        <v>0</v>
      </c>
      <c r="AX418" s="246" t="n">
        <v>0</v>
      </c>
      <c r="AY418" s="246" t="n">
        <v>0</v>
      </c>
      <c r="AZ418" s="246" t="n">
        <v>0</v>
      </c>
      <c r="BA418" s="246" t="n">
        <v>30</v>
      </c>
      <c r="BB418" s="246" t="n">
        <v>5</v>
      </c>
      <c r="BC418" s="246" t="n">
        <v>30</v>
      </c>
      <c r="BD418" s="246" t="n">
        <v>4</v>
      </c>
      <c r="BE418" s="247" t="n">
        <v>0</v>
      </c>
      <c r="BF418" s="252" t="n">
        <v>0</v>
      </c>
      <c r="BG418" s="252" t="n">
        <v>0</v>
      </c>
      <c r="BH418" s="247" t="n">
        <v>0</v>
      </c>
      <c r="BI418" s="250" t="inlineStr">
        <is>
          <t>#REF!</t>
        </is>
      </c>
      <c r="BJ418" s="251" t="inlineStr">
        <is>
          <t>#REF!</t>
        </is>
      </c>
      <c r="BK418" s="252" t="n">
        <v>0</v>
      </c>
      <c r="BL418" s="252" t="n">
        <v>0</v>
      </c>
      <c r="BM418" s="247" t="n">
        <v>0</v>
      </c>
      <c r="BN418" s="250" t="inlineStr">
        <is>
          <t>#REF!</t>
        </is>
      </c>
      <c r="BO418" s="251" t="inlineStr">
        <is>
          <t>#REF!</t>
        </is>
      </c>
      <c r="BP418" s="248" t="n">
        <v>0</v>
      </c>
      <c r="BQ418" s="248" t="n">
        <v>0</v>
      </c>
      <c r="BR418" s="249" t="n">
        <v>0</v>
      </c>
      <c r="BS418" s="250" t="inlineStr">
        <is>
          <t>#REF!</t>
        </is>
      </c>
      <c r="BT418" s="251">
        <f>'[2]DATA CONSOLIDADA 2018-2025 '!$BR420-'b2'!$BO418</f>
        <v/>
      </c>
      <c r="BU418" s="252" t="n">
        <v>0</v>
      </c>
      <c r="BV418" s="248" t="n">
        <v>0</v>
      </c>
      <c r="BW418" s="249" t="n">
        <v>0</v>
      </c>
      <c r="BX418" s="250" t="inlineStr">
        <is>
          <t>#REF!</t>
        </is>
      </c>
      <c r="BY418" s="251" t="inlineStr">
        <is>
          <t>#REF!</t>
        </is>
      </c>
      <c r="BZ418" s="248" t="n">
        <v>0</v>
      </c>
      <c r="CA418" s="248" t="n">
        <v>0</v>
      </c>
      <c r="CB418" s="249" t="n">
        <v>0</v>
      </c>
      <c r="CC418" s="250" t="inlineStr">
        <is>
          <t>#REF!</t>
        </is>
      </c>
      <c r="CD418" s="251">
        <f>'[2]DATA CONSOLIDADA 2018-2025 '!$CB420-'b2'!$BW418</f>
        <v/>
      </c>
      <c r="CE418" s="253" t="n">
        <v>99144</v>
      </c>
      <c r="CF418" s="253" t="n">
        <v>0</v>
      </c>
      <c r="CG418" s="254" t="n">
        <v>99144</v>
      </c>
      <c r="CH418" s="250" t="inlineStr">
        <is>
          <t>#REF!</t>
        </is>
      </c>
      <c r="CI418" s="251">
        <f>'[2]DATA CONSOLIDADA 2018-2025 '!$CG420-'b2'!$CB418</f>
        <v/>
      </c>
      <c r="CJ418" s="247" t="inlineStr">
        <is>
          <t>#REF!</t>
        </is>
      </c>
      <c r="CK418" s="247" t="n">
        <v>118790</v>
      </c>
      <c r="CL418" s="247" t="n">
        <v>0</v>
      </c>
      <c r="CM418" s="247" t="n">
        <v>118790</v>
      </c>
      <c r="CN418" s="247" t="inlineStr">
        <is>
          <t>#REF!</t>
        </is>
      </c>
      <c r="CO418" s="251">
        <f>'[2]DATA CONSOLIDADA 2018-2025 '!$CM420-'b2'!$CG418</f>
        <v/>
      </c>
      <c r="CP418" s="253" t="n">
        <v>0</v>
      </c>
      <c r="CQ418" s="253" t="n">
        <v>0</v>
      </c>
      <c r="CR418" s="253" t="n">
        <v>0</v>
      </c>
      <c r="CS418" s="253" t="n">
        <v>0</v>
      </c>
      <c r="CT418" s="253" t="n">
        <v>0</v>
      </c>
      <c r="CU418" s="253" t="n">
        <v>0</v>
      </c>
      <c r="CV418" s="247" t="n">
        <v>0</v>
      </c>
      <c r="CW418" s="247" t="n">
        <v>0</v>
      </c>
      <c r="CX418" s="247" t="n">
        <v>99144</v>
      </c>
      <c r="CY418" s="247" t="n">
        <v>0</v>
      </c>
      <c r="CZ418" s="247" t="n">
        <v>0</v>
      </c>
      <c r="DA418" s="247" t="n">
        <v>0</v>
      </c>
      <c r="DB418" s="247" t="n">
        <v>99144</v>
      </c>
      <c r="DC418" s="255" t="n">
        <v>0</v>
      </c>
      <c r="DD418" s="255" t="n">
        <v>118790</v>
      </c>
      <c r="DE418" s="255" t="n">
        <v>0</v>
      </c>
      <c r="DF418" s="255" t="n">
        <v>0</v>
      </c>
      <c r="DG418" s="255" t="n">
        <v>0</v>
      </c>
      <c r="DH418" s="255" t="n">
        <v>118790</v>
      </c>
      <c r="DI418" s="256" t="n">
        <v>20607875724</v>
      </c>
      <c r="DJ418" s="257" t="inlineStr">
        <is>
          <t>ASOCIACION DE PRODUCTORES AGROPECUARIOS LOS ANDENES EN LA CUMBRE DE LA TIERRA</t>
        </is>
      </c>
      <c r="DK418" s="257" t="inlineStr">
        <is>
          <t>01 Asociación</t>
        </is>
      </c>
      <c r="DL418" s="258" t="n"/>
      <c r="DM418" s="258" t="n"/>
      <c r="DN418" s="258" t="n"/>
      <c r="DO418" s="258" t="n"/>
      <c r="DP418" s="258" t="n"/>
      <c r="DQ418" s="258" t="n"/>
      <c r="DR418" s="258" t="n"/>
      <c r="DS418" s="258" t="n"/>
      <c r="DT418" s="258" t="n"/>
      <c r="DU418" s="258" t="n"/>
      <c r="DV418" s="258" t="n"/>
      <c r="DW418" s="258" t="n"/>
      <c r="DX418" s="258" t="n"/>
      <c r="DY418" s="258" t="n"/>
      <c r="DZ418" s="258" t="n"/>
      <c r="EA418" s="258" t="n"/>
      <c r="EB418" s="258" t="n"/>
      <c r="EC418" s="258" t="n"/>
      <c r="ED418" s="258" t="n"/>
      <c r="EE418" s="258" t="n"/>
    </row>
    <row r="419" hidden="1" ht="47.25" customHeight="1">
      <c r="A419" s="240" t="inlineStr">
        <is>
          <t>ASOCIACION DE PRODUCTORES AGROPERU MANDOVA</t>
        </is>
      </c>
      <c r="B419" s="240" t="inlineStr">
        <is>
          <t>CAFÉ</t>
        </is>
      </c>
      <c r="C419" s="240" t="inlineStr">
        <is>
          <t>CAFÉ</t>
        </is>
      </c>
      <c r="D419" s="240" t="inlineStr">
        <is>
          <t>CAJAMARCA</t>
        </is>
      </c>
      <c r="E419" s="240" t="inlineStr">
        <is>
          <t>060801</t>
        </is>
      </c>
      <c r="F419" s="240" t="inlineStr">
        <is>
          <t>CAJAMARCA</t>
        </is>
      </c>
      <c r="G419" s="240" t="inlineStr">
        <is>
          <t>JAEN</t>
        </is>
      </c>
      <c r="H419" s="240" t="inlineStr">
        <is>
          <t>JAEN</t>
        </is>
      </c>
      <c r="I419" s="241" t="n"/>
      <c r="J419" s="241" t="n"/>
      <c r="K419" s="241" t="n"/>
      <c r="L419" s="241" t="n"/>
      <c r="M419" s="241" t="n"/>
      <c r="N419" s="241" t="n"/>
      <c r="O419" s="241" t="n">
        <v>1</v>
      </c>
      <c r="P419" s="241" t="n">
        <v>1</v>
      </c>
      <c r="Q419" s="241" t="inlineStr">
        <is>
          <t>PAC</t>
        </is>
      </c>
      <c r="R419" s="242">
        <f>IF(I419=1,I$2,"")&amp;IF(J419=1,IF(I419=1,"-","")&amp;J$2,"")&amp;IF(K419=1,IF(OR(J419=1,I419=1),"-","")&amp;K$2,"")&amp;IF(L419=1,IF(OR(K419=1,J419=1,I419=1),"-","")&amp;L$2,"")&amp;IF(M419=1,IF(OR(L419=1,K419=1,J419=1,I419=1),"-","")&amp;M$2,"")&amp;IF(N419=1,IF(OR(M419=1,L419=1,K419=1,J419=1,I419=1),"-","")&amp;N$2,"")&amp;IF(O419=1,IF(OR(N419=1,M419=1,L419=1,K419=1,J419=1,I419=1),"-","")&amp;O$2,"")&amp;IF(P419=1,IF(I419=1," - ",IF(J419=1," - ",IF(K419=1," - ",IF(L419=1," - ",IF(M419=1," - ",IF(N419=1," - ",IF(O419=1," - ","")))))))&amp;P$2,"")</f>
        <v/>
      </c>
      <c r="S419" s="243">
        <f>SUM('b2'!$I419:$P419)</f>
        <v/>
      </c>
      <c r="T419" s="243">
        <f>IF(OR('b2'!$J419=1,'b2'!$K419=1,'b2'!$L419=1,'b2'!$M419=1,'b2'!$N419=1,'b2'!$O419=1,'b2'!$P419=1),"SI","NO")</f>
        <v/>
      </c>
      <c r="U419" s="243">
        <f>IF(OR('b2'!$K419=1,'b2'!$L419=1,'b2'!$M419=1,'b2'!$N419=1,'b2'!$O419=1,'b2'!$P419=1),"SI","NO")</f>
        <v/>
      </c>
      <c r="V419" s="244" t="n">
        <v>0</v>
      </c>
      <c r="W419" s="245" t="n">
        <v>0</v>
      </c>
      <c r="X419" s="245" t="n">
        <v>0</v>
      </c>
      <c r="Y419" s="244" t="n">
        <v>0</v>
      </c>
      <c r="Z419" s="245" t="n">
        <v>0</v>
      </c>
      <c r="AA419" s="245" t="n">
        <v>0</v>
      </c>
      <c r="AB419" s="244" t="n">
        <v>0</v>
      </c>
      <c r="AC419" s="245" t="n">
        <v>0</v>
      </c>
      <c r="AD419" s="245" t="n">
        <v>0</v>
      </c>
      <c r="AE419" s="244" t="n">
        <v>0</v>
      </c>
      <c r="AF419" s="245" t="n">
        <v>0</v>
      </c>
      <c r="AG419" s="245" t="n">
        <v>0</v>
      </c>
      <c r="AH419" s="244" t="n">
        <v>0</v>
      </c>
      <c r="AI419" s="245" t="n">
        <v>0</v>
      </c>
      <c r="AJ419" s="245" t="n">
        <v>0</v>
      </c>
      <c r="AK419" s="244" t="n">
        <v>0</v>
      </c>
      <c r="AL419" s="245" t="n">
        <v>75</v>
      </c>
      <c r="AM419" s="245" t="n">
        <v>138</v>
      </c>
      <c r="AN419" s="244" t="n">
        <v>213</v>
      </c>
      <c r="AO419" s="245" t="n">
        <v>162</v>
      </c>
      <c r="AP419" s="245" t="n">
        <v>83</v>
      </c>
      <c r="AQ419" s="244" t="n">
        <v>245</v>
      </c>
      <c r="AR419" s="244">
        <f>IF('b2'!$AQ419&gt;0,'b2'!$AQ419,IF('b2'!$AN419&gt;0,'b2'!$AN419,IF('b2'!$AK419&gt;0,'b2'!$AK419,IF('b2'!$AH419&gt;0,'b2'!$AH419,IF('b2'!$AE419&gt;0,'b2'!$AE419,IF('b2'!$AB419&gt;0,'b2'!$AB419,IF('b2'!$Y419&gt;0,'b2'!$Y419,IF('b2'!$V419&gt;0,'b2'!$V419," ---"))))))))</f>
        <v/>
      </c>
      <c r="AS419" s="246" t="n">
        <v>0</v>
      </c>
      <c r="AT419" s="246" t="n">
        <v>0</v>
      </c>
      <c r="AU419" s="246" t="n">
        <v>0</v>
      </c>
      <c r="AV419" s="246" t="n">
        <v>0</v>
      </c>
      <c r="AW419" s="246" t="n">
        <v>0</v>
      </c>
      <c r="AX419" s="246" t="n">
        <v>0</v>
      </c>
      <c r="AY419" s="246" t="n">
        <v>0</v>
      </c>
      <c r="AZ419" s="246" t="n">
        <v>0</v>
      </c>
      <c r="BA419" s="246" t="n">
        <v>13</v>
      </c>
      <c r="BB419" s="246" t="n">
        <v>4</v>
      </c>
      <c r="BC419" s="246" t="n">
        <v>15</v>
      </c>
      <c r="BD419" s="246" t="n">
        <v>2</v>
      </c>
      <c r="BE419" s="247" t="n">
        <v>0</v>
      </c>
      <c r="BF419" s="252" t="n">
        <v>0</v>
      </c>
      <c r="BG419" s="252" t="n">
        <v>0</v>
      </c>
      <c r="BH419" s="247" t="n">
        <v>0</v>
      </c>
      <c r="BI419" s="250" t="inlineStr">
        <is>
          <t>#REF!</t>
        </is>
      </c>
      <c r="BJ419" s="251" t="inlineStr">
        <is>
          <t>#REF!</t>
        </is>
      </c>
      <c r="BK419" s="252" t="n">
        <v>0</v>
      </c>
      <c r="BL419" s="252" t="n">
        <v>0</v>
      </c>
      <c r="BM419" s="247" t="n">
        <v>0</v>
      </c>
      <c r="BN419" s="250" t="inlineStr">
        <is>
          <t>#REF!</t>
        </is>
      </c>
      <c r="BO419" s="251" t="inlineStr">
        <is>
          <t>#REF!</t>
        </is>
      </c>
      <c r="BP419" s="248" t="n">
        <v>0</v>
      </c>
      <c r="BQ419" s="248" t="n">
        <v>0</v>
      </c>
      <c r="BR419" s="249" t="n">
        <v>0</v>
      </c>
      <c r="BS419" s="250" t="inlineStr">
        <is>
          <t>#REF!</t>
        </is>
      </c>
      <c r="BT419" s="251">
        <f>'[2]DATA CONSOLIDADA 2018-2025 '!$BR421-'b2'!$BO419</f>
        <v/>
      </c>
      <c r="BU419" s="252" t="n">
        <v>0</v>
      </c>
      <c r="BV419" s="248" t="n">
        <v>0</v>
      </c>
      <c r="BW419" s="249" t="n">
        <v>0</v>
      </c>
      <c r="BX419" s="250" t="inlineStr">
        <is>
          <t>#REF!</t>
        </is>
      </c>
      <c r="BY419" s="251" t="inlineStr">
        <is>
          <t>#REF!</t>
        </is>
      </c>
      <c r="BZ419" s="248" t="n">
        <v>0</v>
      </c>
      <c r="CA419" s="248" t="n">
        <v>0</v>
      </c>
      <c r="CB419" s="249" t="n">
        <v>0</v>
      </c>
      <c r="CC419" s="250" t="inlineStr">
        <is>
          <t>#REF!</t>
        </is>
      </c>
      <c r="CD419" s="251">
        <f>'[2]DATA CONSOLIDADA 2018-2025 '!$CB421-'b2'!$BW419</f>
        <v/>
      </c>
      <c r="CE419" s="253" t="n">
        <v>1239270.98402405</v>
      </c>
      <c r="CF419" s="253" t="n">
        <v>0</v>
      </c>
      <c r="CG419" s="254" t="n">
        <v>1239270.98402405</v>
      </c>
      <c r="CH419" s="250" t="inlineStr">
        <is>
          <t>#REF!</t>
        </is>
      </c>
      <c r="CI419" s="251">
        <f>'[2]DATA CONSOLIDADA 2018-2025 '!$CG421-'b2'!$CB419</f>
        <v/>
      </c>
      <c r="CJ419" s="247" t="inlineStr">
        <is>
          <t>#REF!</t>
        </is>
      </c>
      <c r="CK419" s="247" t="n">
        <v>379902.5750705</v>
      </c>
      <c r="CL419" s="247" t="n">
        <v>0</v>
      </c>
      <c r="CM419" s="247" t="n">
        <v>379902.5750705</v>
      </c>
      <c r="CN419" s="247" t="inlineStr">
        <is>
          <t>#REF!</t>
        </is>
      </c>
      <c r="CO419" s="251">
        <f>'[2]DATA CONSOLIDADA 2018-2025 '!$CM421-'b2'!$CG419</f>
        <v/>
      </c>
      <c r="CP419" s="253" t="n">
        <v>0</v>
      </c>
      <c r="CQ419" s="253" t="n">
        <v>0</v>
      </c>
      <c r="CR419" s="253" t="n">
        <v>0</v>
      </c>
      <c r="CS419" s="253" t="n">
        <v>0</v>
      </c>
      <c r="CT419" s="253" t="n">
        <v>0</v>
      </c>
      <c r="CU419" s="253" t="n">
        <v>0</v>
      </c>
      <c r="CV419" s="247" t="n">
        <v>0</v>
      </c>
      <c r="CW419" s="247" t="n">
        <v>0</v>
      </c>
      <c r="CX419" s="247" t="n">
        <v>0</v>
      </c>
      <c r="CY419" s="247" t="n">
        <v>1239270.98402405</v>
      </c>
      <c r="CZ419" s="247" t="n">
        <v>0</v>
      </c>
      <c r="DA419" s="247" t="n">
        <v>0</v>
      </c>
      <c r="DB419" s="247" t="n">
        <v>1239270.98402405</v>
      </c>
      <c r="DC419" s="255" t="n">
        <v>0</v>
      </c>
      <c r="DD419" s="255" t="n">
        <v>0</v>
      </c>
      <c r="DE419" s="255" t="n">
        <v>379902.5750705</v>
      </c>
      <c r="DF419" s="255" t="n">
        <v>0</v>
      </c>
      <c r="DG419" s="255" t="n">
        <v>0</v>
      </c>
      <c r="DH419" s="255" t="n">
        <v>379902.5750705</v>
      </c>
      <c r="DI419" s="256" t="n">
        <v>20609025353</v>
      </c>
      <c r="DJ419" s="257" t="inlineStr">
        <is>
          <t>ASOCIACION DE PRODUCTORES AGROPERU MANDOVA</t>
        </is>
      </c>
      <c r="DK419" s="257" t="inlineStr">
        <is>
          <t>01 Asociación</t>
        </is>
      </c>
      <c r="DL419" s="258" t="n"/>
      <c r="DM419" s="258" t="n"/>
      <c r="DN419" s="258" t="n"/>
      <c r="DO419" s="258" t="n"/>
      <c r="DP419" s="258" t="n"/>
      <c r="DQ419" s="258" t="n"/>
      <c r="DR419" s="258" t="n"/>
      <c r="DS419" s="258" t="n"/>
      <c r="DT419" s="258" t="n"/>
      <c r="DU419" s="258" t="n"/>
      <c r="DV419" s="258" t="n"/>
      <c r="DW419" s="258" t="n"/>
      <c r="DX419" s="258" t="n"/>
      <c r="DY419" s="258" t="n"/>
      <c r="DZ419" s="258" t="n"/>
      <c r="EA419" s="258" t="n"/>
      <c r="EB419" s="258" t="n"/>
      <c r="EC419" s="258" t="n"/>
      <c r="ED419" s="258" t="n"/>
      <c r="EE419" s="258" t="n"/>
    </row>
    <row r="420" hidden="1" ht="47.25" customHeight="1">
      <c r="A420" s="240" t="inlineStr">
        <is>
          <t>ASOCIACION DE PRODUCTORES CAFETALEROS AGROECOLOGICOS SAN JUAN</t>
        </is>
      </c>
      <c r="B420" s="240" t="inlineStr">
        <is>
          <t>CAFÉ</t>
        </is>
      </c>
      <c r="C420" s="240" t="inlineStr">
        <is>
          <t>CAFÉ</t>
        </is>
      </c>
      <c r="D420" s="240" t="inlineStr">
        <is>
          <t>CAJAMARCA</t>
        </is>
      </c>
      <c r="E420" s="240" t="inlineStr">
        <is>
          <t>060901</t>
        </is>
      </c>
      <c r="F420" s="240" t="inlineStr">
        <is>
          <t>CAJAMARCA</t>
        </is>
      </c>
      <c r="G420" s="240" t="inlineStr">
        <is>
          <t>SAN IGNACIO</t>
        </is>
      </c>
      <c r="H420" s="240" t="inlineStr">
        <is>
          <t>SAN IGNACIO</t>
        </is>
      </c>
      <c r="I420" s="241" t="n"/>
      <c r="J420" s="241" t="n"/>
      <c r="K420" s="241" t="n"/>
      <c r="L420" s="241" t="n"/>
      <c r="M420" s="241" t="n"/>
      <c r="N420" s="241" t="n"/>
      <c r="O420" s="241" t="n">
        <v>1</v>
      </c>
      <c r="P420" s="241" t="n">
        <v>1</v>
      </c>
      <c r="Q420" s="241" t="inlineStr">
        <is>
          <t>PAC</t>
        </is>
      </c>
      <c r="R420" s="242">
        <f>IF(I420=1,I$2,"")&amp;IF(J420=1,IF(I420=1,"-","")&amp;J$2,"")&amp;IF(K420=1,IF(OR(J420=1,I420=1),"-","")&amp;K$2,"")&amp;IF(L420=1,IF(OR(K420=1,J420=1,I420=1),"-","")&amp;L$2,"")&amp;IF(M420=1,IF(OR(L420=1,K420=1,J420=1,I420=1),"-","")&amp;M$2,"")&amp;IF(N420=1,IF(OR(M420=1,L420=1,K420=1,J420=1,I420=1),"-","")&amp;N$2,"")&amp;IF(O420=1,IF(OR(N420=1,M420=1,L420=1,K420=1,J420=1,I420=1),"-","")&amp;O$2,"")&amp;IF(P420=1,IF(I420=1," - ",IF(J420=1," - ",IF(K420=1," - ",IF(L420=1," - ",IF(M420=1," - ",IF(N420=1," - ",IF(O420=1," - ","")))))))&amp;P$2,"")</f>
        <v/>
      </c>
      <c r="S420" s="243">
        <f>SUM('b2'!$I420:$P420)</f>
        <v/>
      </c>
      <c r="T420" s="243">
        <f>IF(OR('b2'!$J420=1,'b2'!$K420=1,'b2'!$L420=1,'b2'!$M420=1,'b2'!$N420=1,'b2'!$O420=1,'b2'!$P420=1),"SI","NO")</f>
        <v/>
      </c>
      <c r="U420" s="243">
        <f>IF(OR('b2'!$K420=1,'b2'!$L420=1,'b2'!$M420=1,'b2'!$N420=1,'b2'!$O420=1,'b2'!$P420=1),"SI","NO")</f>
        <v/>
      </c>
      <c r="V420" s="244" t="n">
        <v>0</v>
      </c>
      <c r="W420" s="245" t="n">
        <v>0</v>
      </c>
      <c r="X420" s="245" t="n">
        <v>0</v>
      </c>
      <c r="Y420" s="244" t="n">
        <v>0</v>
      </c>
      <c r="Z420" s="245" t="n">
        <v>0</v>
      </c>
      <c r="AA420" s="245" t="n">
        <v>0</v>
      </c>
      <c r="AB420" s="244" t="n">
        <v>0</v>
      </c>
      <c r="AC420" s="245" t="n">
        <v>0</v>
      </c>
      <c r="AD420" s="245" t="n">
        <v>0</v>
      </c>
      <c r="AE420" s="244" t="n">
        <v>0</v>
      </c>
      <c r="AF420" s="245" t="n">
        <v>0</v>
      </c>
      <c r="AG420" s="245" t="n">
        <v>0</v>
      </c>
      <c r="AH420" s="244" t="n">
        <v>0</v>
      </c>
      <c r="AI420" s="245" t="n">
        <v>0</v>
      </c>
      <c r="AJ420" s="245" t="n">
        <v>0</v>
      </c>
      <c r="AK420" s="244" t="n">
        <v>0</v>
      </c>
      <c r="AL420" s="245" t="n">
        <v>236</v>
      </c>
      <c r="AM420" s="245" t="n">
        <v>69</v>
      </c>
      <c r="AN420" s="244" t="n">
        <v>305</v>
      </c>
      <c r="AO420" s="245" t="n">
        <v>243</v>
      </c>
      <c r="AP420" s="245" t="n">
        <v>62</v>
      </c>
      <c r="AQ420" s="244" t="n">
        <v>305</v>
      </c>
      <c r="AR420" s="244">
        <f>IF('b2'!$AQ420&gt;0,'b2'!$AQ420,IF('b2'!$AN420&gt;0,'b2'!$AN420,IF('b2'!$AK420&gt;0,'b2'!$AK420,IF('b2'!$AH420&gt;0,'b2'!$AH420,IF('b2'!$AE420&gt;0,'b2'!$AE420,IF('b2'!$AB420&gt;0,'b2'!$AB420,IF('b2'!$Y420&gt;0,'b2'!$Y420,IF('b2'!$V420&gt;0,'b2'!$V420," ---"))))))))</f>
        <v/>
      </c>
      <c r="AS420" s="246" t="n">
        <v>0</v>
      </c>
      <c r="AT420" s="246" t="n">
        <v>0</v>
      </c>
      <c r="AU420" s="246" t="n">
        <v>0</v>
      </c>
      <c r="AV420" s="246" t="n">
        <v>0</v>
      </c>
      <c r="AW420" s="246" t="n">
        <v>0</v>
      </c>
      <c r="AX420" s="246" t="n">
        <v>0</v>
      </c>
      <c r="AY420" s="246" t="n">
        <v>0</v>
      </c>
      <c r="AZ420" s="246" t="n">
        <v>0</v>
      </c>
      <c r="BA420" s="246" t="n">
        <v>9</v>
      </c>
      <c r="BB420" s="246" t="n">
        <v>4</v>
      </c>
      <c r="BC420" s="246" t="n">
        <v>15</v>
      </c>
      <c r="BD420" s="246" t="n">
        <v>2</v>
      </c>
      <c r="BE420" s="247" t="n">
        <v>0</v>
      </c>
      <c r="BF420" s="252" t="n">
        <v>0</v>
      </c>
      <c r="BG420" s="252" t="n">
        <v>0</v>
      </c>
      <c r="BH420" s="247" t="n">
        <v>0</v>
      </c>
      <c r="BI420" s="250" t="inlineStr">
        <is>
          <t>#REF!</t>
        </is>
      </c>
      <c r="BJ420" s="251" t="inlineStr">
        <is>
          <t>#REF!</t>
        </is>
      </c>
      <c r="BK420" s="252" t="n">
        <v>0</v>
      </c>
      <c r="BL420" s="252" t="n">
        <v>0</v>
      </c>
      <c r="BM420" s="247" t="n">
        <v>0</v>
      </c>
      <c r="BN420" s="250" t="inlineStr">
        <is>
          <t>#REF!</t>
        </is>
      </c>
      <c r="BO420" s="251" t="inlineStr">
        <is>
          <t>#REF!</t>
        </is>
      </c>
      <c r="BP420" s="248" t="n">
        <v>0</v>
      </c>
      <c r="BQ420" s="248" t="n">
        <v>0</v>
      </c>
      <c r="BR420" s="249" t="n">
        <v>0</v>
      </c>
      <c r="BS420" s="250" t="inlineStr">
        <is>
          <t>#REF!</t>
        </is>
      </c>
      <c r="BT420" s="251">
        <f>'[2]DATA CONSOLIDADA 2018-2025 '!$BR422-'b2'!$BO420</f>
        <v/>
      </c>
      <c r="BU420" s="252" t="n">
        <v>0</v>
      </c>
      <c r="BV420" s="248" t="n">
        <v>0</v>
      </c>
      <c r="BW420" s="249" t="n">
        <v>0</v>
      </c>
      <c r="BX420" s="250" t="inlineStr">
        <is>
          <t>#REF!</t>
        </is>
      </c>
      <c r="BY420" s="251" t="inlineStr">
        <is>
          <t>#REF!</t>
        </is>
      </c>
      <c r="BZ420" s="248" t="n">
        <v>0</v>
      </c>
      <c r="CA420" s="248" t="n">
        <v>0</v>
      </c>
      <c r="CB420" s="249" t="n">
        <v>0</v>
      </c>
      <c r="CC420" s="250" t="inlineStr">
        <is>
          <t>#REF!</t>
        </is>
      </c>
      <c r="CD420" s="251">
        <f>'[2]DATA CONSOLIDADA 2018-2025 '!$CB422-'b2'!$BW420</f>
        <v/>
      </c>
      <c r="CE420" s="253" t="n">
        <v>305444.8303</v>
      </c>
      <c r="CF420" s="253" t="n">
        <v>0</v>
      </c>
      <c r="CG420" s="254" t="n">
        <v>305444.8303</v>
      </c>
      <c r="CH420" s="250" t="inlineStr">
        <is>
          <t>#REF!</t>
        </is>
      </c>
      <c r="CI420" s="251">
        <f>'[2]DATA CONSOLIDADA 2018-2025 '!$CG422-'b2'!$CB420</f>
        <v/>
      </c>
      <c r="CJ420" s="247" t="inlineStr">
        <is>
          <t>#REF!</t>
        </is>
      </c>
      <c r="CK420" s="247" t="n">
        <v>513900.72954</v>
      </c>
      <c r="CL420" s="247" t="n">
        <v>0</v>
      </c>
      <c r="CM420" s="247" t="n">
        <v>513900.72954</v>
      </c>
      <c r="CN420" s="247" t="inlineStr">
        <is>
          <t>#REF!</t>
        </is>
      </c>
      <c r="CO420" s="251">
        <f>'[2]DATA CONSOLIDADA 2018-2025 '!$CM422-'b2'!$CG420</f>
        <v/>
      </c>
      <c r="CP420" s="253" t="n">
        <v>0</v>
      </c>
      <c r="CQ420" s="253" t="n">
        <v>0</v>
      </c>
      <c r="CR420" s="253" t="n">
        <v>0</v>
      </c>
      <c r="CS420" s="253" t="n">
        <v>0</v>
      </c>
      <c r="CT420" s="253" t="n">
        <v>0</v>
      </c>
      <c r="CU420" s="253" t="n">
        <v>0</v>
      </c>
      <c r="CV420" s="247" t="n">
        <v>0</v>
      </c>
      <c r="CW420" s="247" t="n">
        <v>0</v>
      </c>
      <c r="CX420" s="247" t="n">
        <v>0</v>
      </c>
      <c r="CY420" s="247" t="n">
        <v>305444.8303</v>
      </c>
      <c r="CZ420" s="247" t="n">
        <v>0</v>
      </c>
      <c r="DA420" s="247" t="n">
        <v>0</v>
      </c>
      <c r="DB420" s="247" t="n">
        <v>305444.8303</v>
      </c>
      <c r="DC420" s="255" t="n">
        <v>0</v>
      </c>
      <c r="DD420" s="255" t="n">
        <v>0</v>
      </c>
      <c r="DE420" s="255" t="n">
        <v>513900.72954</v>
      </c>
      <c r="DF420" s="255" t="n">
        <v>0</v>
      </c>
      <c r="DG420" s="255" t="n">
        <v>0</v>
      </c>
      <c r="DH420" s="255" t="n">
        <v>513900.72954</v>
      </c>
      <c r="DI420" s="256" t="n">
        <v>20604309728</v>
      </c>
      <c r="DJ420" s="257" t="inlineStr">
        <is>
          <t>ASOCIACION DE PRODUCTORES CAFETALEROS AGROECOLOGICOS SAN JUAN</t>
        </is>
      </c>
      <c r="DK420" s="257" t="inlineStr">
        <is>
          <t>01 Asociación</t>
        </is>
      </c>
      <c r="DL420" s="258" t="n"/>
      <c r="DM420" s="258" t="n"/>
      <c r="DN420" s="258" t="n"/>
      <c r="DO420" s="258" t="n"/>
      <c r="DP420" s="258" t="n"/>
      <c r="DQ420" s="258" t="n"/>
      <c r="DR420" s="258" t="n"/>
      <c r="DS420" s="258" t="n"/>
      <c r="DT420" s="258" t="n"/>
      <c r="DU420" s="258" t="n"/>
      <c r="DV420" s="258" t="n"/>
      <c r="DW420" s="258" t="n"/>
      <c r="DX420" s="258" t="n"/>
      <c r="DY420" s="258" t="n"/>
      <c r="DZ420" s="258" t="n"/>
      <c r="EA420" s="258" t="n"/>
      <c r="EB420" s="258" t="n"/>
      <c r="EC420" s="258" t="n"/>
      <c r="ED420" s="258" t="n"/>
      <c r="EE420" s="258" t="n"/>
    </row>
    <row r="421" hidden="1" ht="47.25" customHeight="1">
      <c r="A421" s="240" t="inlineStr">
        <is>
          <t>ASOCIACIÓN DE PRODUCTORES DE CUY - EL OLIVO / APROCUYOL</t>
        </is>
      </c>
      <c r="B421" s="240" t="inlineStr">
        <is>
          <t>CUY</t>
        </is>
      </c>
      <c r="C421" s="240" t="inlineStr">
        <is>
          <t>CUY</t>
        </is>
      </c>
      <c r="D421" s="240" t="inlineStr">
        <is>
          <t>CAJAMARCA</t>
        </is>
      </c>
      <c r="E421" s="240" t="inlineStr">
        <is>
          <t>060202</t>
        </is>
      </c>
      <c r="F421" s="240" t="inlineStr">
        <is>
          <t>CAJAMARCA</t>
        </is>
      </c>
      <c r="G421" s="240" t="inlineStr">
        <is>
          <t>CAJABAMBA</t>
        </is>
      </c>
      <c r="H421" s="240" t="inlineStr">
        <is>
          <t>CACHACHI</t>
        </is>
      </c>
      <c r="I421" s="241" t="n"/>
      <c r="J421" s="241" t="n"/>
      <c r="K421" s="241" t="n"/>
      <c r="L421" s="241" t="n"/>
      <c r="M421" s="241" t="n"/>
      <c r="N421" s="241" t="n"/>
      <c r="O421" s="241" t="n">
        <v>1</v>
      </c>
      <c r="P421" s="241" t="n">
        <v>1</v>
      </c>
      <c r="Q421" s="241" t="inlineStr">
        <is>
          <t>PAC</t>
        </is>
      </c>
      <c r="R421" s="242">
        <f>IF(I421=1,I$2,"")&amp;IF(J421=1,IF(I421=1,"-","")&amp;J$2,"")&amp;IF(K421=1,IF(OR(J421=1,I421=1),"-","")&amp;K$2,"")&amp;IF(L421=1,IF(OR(K421=1,J421=1,I421=1),"-","")&amp;L$2,"")&amp;IF(M421=1,IF(OR(L421=1,K421=1,J421=1,I421=1),"-","")&amp;M$2,"")&amp;IF(N421=1,IF(OR(M421=1,L421=1,K421=1,J421=1,I421=1),"-","")&amp;N$2,"")&amp;IF(O421=1,IF(OR(N421=1,M421=1,L421=1,K421=1,J421=1,I421=1),"-","")&amp;O$2,"")&amp;IF(P421=1,IF(I421=1," - ",IF(J421=1," - ",IF(K421=1," - ",IF(L421=1," - ",IF(M421=1," - ",IF(N421=1," - ",IF(O421=1," - ","")))))))&amp;P$2,"")</f>
        <v/>
      </c>
      <c r="S421" s="243">
        <f>SUM('b2'!$I421:$P421)</f>
        <v/>
      </c>
      <c r="T421" s="243">
        <f>IF(OR('b2'!$J421=1,'b2'!$K421=1,'b2'!$L421=1,'b2'!$M421=1,'b2'!$N421=1,'b2'!$O421=1,'b2'!$P421=1),"SI","NO")</f>
        <v/>
      </c>
      <c r="U421" s="243">
        <f>IF(OR('b2'!$K421=1,'b2'!$L421=1,'b2'!$M421=1,'b2'!$N421=1,'b2'!$O421=1,'b2'!$P421=1),"SI","NO")</f>
        <v/>
      </c>
      <c r="V421" s="244" t="n">
        <v>0</v>
      </c>
      <c r="W421" s="245" t="n">
        <v>0</v>
      </c>
      <c r="X421" s="245" t="n">
        <v>0</v>
      </c>
      <c r="Y421" s="244" t="n">
        <v>0</v>
      </c>
      <c r="Z421" s="245" t="n">
        <v>0</v>
      </c>
      <c r="AA421" s="245" t="n">
        <v>0</v>
      </c>
      <c r="AB421" s="244" t="n">
        <v>0</v>
      </c>
      <c r="AC421" s="245" t="n">
        <v>0</v>
      </c>
      <c r="AD421" s="245" t="n">
        <v>0</v>
      </c>
      <c r="AE421" s="244" t="n">
        <v>0</v>
      </c>
      <c r="AF421" s="245" t="n">
        <v>0</v>
      </c>
      <c r="AG421" s="245" t="n">
        <v>0</v>
      </c>
      <c r="AH421" s="244" t="n">
        <v>0</v>
      </c>
      <c r="AI421" s="245" t="n">
        <v>0</v>
      </c>
      <c r="AJ421" s="245" t="n">
        <v>0</v>
      </c>
      <c r="AK421" s="244" t="n">
        <v>0</v>
      </c>
      <c r="AL421" s="245" t="n">
        <v>19</v>
      </c>
      <c r="AM421" s="245" t="n">
        <v>20</v>
      </c>
      <c r="AN421" s="244" t="n">
        <v>39</v>
      </c>
      <c r="AO421" s="245" t="n">
        <v>11</v>
      </c>
      <c r="AP421" s="245" t="n">
        <v>14</v>
      </c>
      <c r="AQ421" s="244" t="n">
        <v>25</v>
      </c>
      <c r="AR421" s="244">
        <f>IF('b2'!$AQ421&gt;0,'b2'!$AQ421,IF('b2'!$AN421&gt;0,'b2'!$AN421,IF('b2'!$AK421&gt;0,'b2'!$AK421,IF('b2'!$AH421&gt;0,'b2'!$AH421,IF('b2'!$AE421&gt;0,'b2'!$AE421,IF('b2'!$AB421&gt;0,'b2'!$AB421,IF('b2'!$Y421&gt;0,'b2'!$Y421,IF('b2'!$V421&gt;0,'b2'!$V421," ---"))))))))</f>
        <v/>
      </c>
      <c r="AS421" s="246" t="n">
        <v>0</v>
      </c>
      <c r="AT421" s="246" t="n">
        <v>0</v>
      </c>
      <c r="AU421" s="246" t="n">
        <v>0</v>
      </c>
      <c r="AV421" s="246" t="n">
        <v>0</v>
      </c>
      <c r="AW421" s="246" t="n">
        <v>0</v>
      </c>
      <c r="AX421" s="246" t="n">
        <v>0</v>
      </c>
      <c r="AY421" s="246" t="n">
        <v>0</v>
      </c>
      <c r="AZ421" s="246" t="n">
        <v>0</v>
      </c>
      <c r="BA421" s="246" t="n">
        <v>40</v>
      </c>
      <c r="BB421" s="246" t="n">
        <v>4</v>
      </c>
      <c r="BC421" s="246" t="n">
        <v>30</v>
      </c>
      <c r="BD421" s="246" t="n">
        <v>5</v>
      </c>
      <c r="BE421" s="247" t="n">
        <v>0</v>
      </c>
      <c r="BF421" s="252" t="n">
        <v>0</v>
      </c>
      <c r="BG421" s="252" t="n">
        <v>0</v>
      </c>
      <c r="BH421" s="247" t="n">
        <v>0</v>
      </c>
      <c r="BI421" s="250" t="inlineStr">
        <is>
          <t>#REF!</t>
        </is>
      </c>
      <c r="BJ421" s="251" t="inlineStr">
        <is>
          <t>#REF!</t>
        </is>
      </c>
      <c r="BK421" s="252" t="n">
        <v>0</v>
      </c>
      <c r="BL421" s="252" t="n">
        <v>0</v>
      </c>
      <c r="BM421" s="247" t="n">
        <v>0</v>
      </c>
      <c r="BN421" s="250" t="inlineStr">
        <is>
          <t>#REF!</t>
        </is>
      </c>
      <c r="BO421" s="251" t="inlineStr">
        <is>
          <t>#REF!</t>
        </is>
      </c>
      <c r="BP421" s="248" t="n">
        <v>0</v>
      </c>
      <c r="BQ421" s="248" t="n">
        <v>0</v>
      </c>
      <c r="BR421" s="249" t="n">
        <v>0</v>
      </c>
      <c r="BS421" s="250" t="inlineStr">
        <is>
          <t>#REF!</t>
        </is>
      </c>
      <c r="BT421" s="251">
        <f>'[2]DATA CONSOLIDADA 2018-2025 '!$BR458-'b2'!$BO421</f>
        <v/>
      </c>
      <c r="BU421" s="252" t="n">
        <v>0</v>
      </c>
      <c r="BV421" s="248" t="n">
        <v>0</v>
      </c>
      <c r="BW421" s="249" t="n">
        <v>0</v>
      </c>
      <c r="BX421" s="250" t="inlineStr">
        <is>
          <t>#REF!</t>
        </is>
      </c>
      <c r="BY421" s="251" t="inlineStr">
        <is>
          <t>#REF!</t>
        </is>
      </c>
      <c r="BZ421" s="248" t="n">
        <v>0</v>
      </c>
      <c r="CA421" s="248" t="n">
        <v>0</v>
      </c>
      <c r="CB421" s="249" t="n">
        <v>0</v>
      </c>
      <c r="CC421" s="250" t="inlineStr">
        <is>
          <t>#REF!</t>
        </is>
      </c>
      <c r="CD421" s="251">
        <f>'[2]DATA CONSOLIDADA 2018-2025 '!$CB458-'b2'!$BW421</f>
        <v/>
      </c>
      <c r="CE421" s="253" t="n">
        <v>931840</v>
      </c>
      <c r="CF421" s="253" t="n">
        <v>0</v>
      </c>
      <c r="CG421" s="254" t="n">
        <v>931840</v>
      </c>
      <c r="CH421" s="250" t="inlineStr">
        <is>
          <t>#REF!</t>
        </is>
      </c>
      <c r="CI421" s="251">
        <f>'[2]DATA CONSOLIDADA 2018-2025 '!$CG458-'b2'!$CB421</f>
        <v/>
      </c>
      <c r="CJ421" s="247">
        <f>'[2]DATA CONSOLIDADA 2018-2025 '!$BE458+'[2]DATA CONSOLIDADA 2018-2025 '!$BH458+'[2]DATA CONSOLIDADA 2018-2025 '!$BM458+'[2]DATA CONSOLIDADA 2018-2025 '!$BR458+'[2]DATA CONSOLIDADA 2018-2025 '!$BW458+'[2]DATA CONSOLIDADA 2018-2025 '!$CB458+'[2]DATA CONSOLIDADA 2018-2025 '!$CG458</f>
        <v/>
      </c>
      <c r="CK421" s="247" t="n">
        <v>1137213</v>
      </c>
      <c r="CL421" s="247" t="n">
        <v>0</v>
      </c>
      <c r="CM421" s="247" t="n">
        <v>1137213</v>
      </c>
      <c r="CN421" s="247" t="inlineStr">
        <is>
          <t>#REF!</t>
        </is>
      </c>
      <c r="CO421" s="251">
        <f>'[2]DATA CONSOLIDADA 2018-2025 '!$CM423-'b2'!$CG421</f>
        <v/>
      </c>
      <c r="CP421" s="253" t="n">
        <v>0</v>
      </c>
      <c r="CQ421" s="253" t="n">
        <v>0</v>
      </c>
      <c r="CR421" s="253" t="n">
        <v>0</v>
      </c>
      <c r="CS421" s="253" t="n">
        <v>0</v>
      </c>
      <c r="CT421" s="253" t="n">
        <v>0</v>
      </c>
      <c r="CU421" s="253" t="n">
        <v>0</v>
      </c>
      <c r="CV421" s="247" t="n">
        <v>0</v>
      </c>
      <c r="CW421" s="247" t="n">
        <v>0</v>
      </c>
      <c r="CX421" s="247" t="n">
        <v>931840</v>
      </c>
      <c r="CY421" s="247" t="n">
        <v>0</v>
      </c>
      <c r="CZ421" s="247" t="n">
        <v>0</v>
      </c>
      <c r="DA421" s="247" t="n">
        <v>0</v>
      </c>
      <c r="DB421" s="247" t="n">
        <v>931840</v>
      </c>
      <c r="DC421" s="255" t="n">
        <v>0</v>
      </c>
      <c r="DD421" s="255" t="n">
        <v>1137213</v>
      </c>
      <c r="DE421" s="255" t="n">
        <v>0</v>
      </c>
      <c r="DF421" s="255" t="n">
        <v>0</v>
      </c>
      <c r="DG421" s="255" t="n">
        <v>0</v>
      </c>
      <c r="DH421" s="255" t="n">
        <v>1137213</v>
      </c>
      <c r="DI421" s="256" t="n">
        <v>20609875276</v>
      </c>
      <c r="DJ421" s="257" t="inlineStr">
        <is>
          <t>ASOCIACIÓN DE PRODUCTORES DE CUY - EL OLIVO / APROCUYOL</t>
        </is>
      </c>
      <c r="DK421" s="257" t="inlineStr">
        <is>
          <t>01 Asociación</t>
        </is>
      </c>
      <c r="DL421" s="258" t="n"/>
      <c r="DM421" s="258" t="n"/>
      <c r="DN421" s="258" t="n"/>
      <c r="DO421" s="258" t="n"/>
      <c r="DP421" s="258" t="n"/>
      <c r="DQ421" s="258" t="n"/>
      <c r="DR421" s="258" t="n"/>
      <c r="DS421" s="258" t="n"/>
      <c r="DT421" s="258" t="n"/>
      <c r="DU421" s="258" t="n"/>
      <c r="DV421" s="258" t="n"/>
      <c r="DW421" s="258" t="n"/>
      <c r="DX421" s="258" t="n"/>
      <c r="DY421" s="258" t="n"/>
      <c r="DZ421" s="258" t="n"/>
      <c r="EA421" s="258" t="n"/>
      <c r="EB421" s="258" t="n"/>
      <c r="EC421" s="258" t="n"/>
      <c r="ED421" s="258" t="n"/>
      <c r="EE421" s="258" t="n"/>
    </row>
    <row r="422" hidden="1" ht="47.25" customHeight="1">
      <c r="A422" s="240" t="inlineStr">
        <is>
          <t>ASOCIACION DE PRODUCTORES AGROPECUARIOS NUEVO MILENIO DE CHUQUIBAMBA - APANMIC</t>
        </is>
      </c>
      <c r="B422" s="240" t="inlineStr">
        <is>
          <t>CUY</t>
        </is>
      </c>
      <c r="C422" s="240" t="inlineStr">
        <is>
          <t>CUY</t>
        </is>
      </c>
      <c r="D422" s="240" t="inlineStr">
        <is>
          <t>CAJAMARCA</t>
        </is>
      </c>
      <c r="E422" s="240" t="inlineStr">
        <is>
          <t>060202</t>
        </is>
      </c>
      <c r="F422" s="240" t="inlineStr">
        <is>
          <t>CAJAMARCA</t>
        </is>
      </c>
      <c r="G422" s="240" t="inlineStr">
        <is>
          <t>CAJABAMBA</t>
        </is>
      </c>
      <c r="H422" s="240" t="inlineStr">
        <is>
          <t>CACHACHI</t>
        </is>
      </c>
      <c r="I422" s="241" t="n"/>
      <c r="J422" s="241" t="n"/>
      <c r="K422" s="241" t="n"/>
      <c r="L422" s="241" t="n"/>
      <c r="M422" s="241" t="n"/>
      <c r="N422" s="241" t="n"/>
      <c r="O422" s="241" t="n">
        <v>1</v>
      </c>
      <c r="P422" s="241" t="n">
        <v>1</v>
      </c>
      <c r="Q422" s="241" t="inlineStr">
        <is>
          <t>PAC</t>
        </is>
      </c>
      <c r="R422" s="242">
        <f>IF(I422=1,I$2,"")&amp;IF(J422=1,IF(I422=1,"-","")&amp;J$2,"")&amp;IF(K422=1,IF(OR(J422=1,I422=1),"-","")&amp;K$2,"")&amp;IF(L422=1,IF(OR(K422=1,J422=1,I422=1),"-","")&amp;L$2,"")&amp;IF(M422=1,IF(OR(L422=1,K422=1,J422=1,I422=1),"-","")&amp;M$2,"")&amp;IF(N422=1,IF(OR(M422=1,L422=1,K422=1,J422=1,I422=1),"-","")&amp;N$2,"")&amp;IF(O422=1,IF(OR(N422=1,M422=1,L422=1,K422=1,J422=1,I422=1),"-","")&amp;O$2,"")&amp;IF(P422=1,IF(I422=1," - ",IF(J422=1," - ",IF(K422=1," - ",IF(L422=1," - ",IF(M422=1," - ",IF(N422=1," - ",IF(O422=1," - ","")))))))&amp;P$2,"")</f>
        <v/>
      </c>
      <c r="S422" s="243">
        <f>SUM('b2'!$I422:$P422)</f>
        <v/>
      </c>
      <c r="T422" s="243">
        <f>IF(OR('b2'!$J422=1,'b2'!$K422=1,'b2'!$L422=1,'b2'!$M422=1,'b2'!$N422=1,'b2'!$O422=1,'b2'!$P422=1),"SI","NO")</f>
        <v/>
      </c>
      <c r="U422" s="243">
        <f>IF(OR('b2'!$K422=1,'b2'!$L422=1,'b2'!$M422=1,'b2'!$N422=1,'b2'!$O422=1,'b2'!$P422=1),"SI","NO")</f>
        <v/>
      </c>
      <c r="V422" s="244" t="n">
        <v>0</v>
      </c>
      <c r="W422" s="245" t="n">
        <v>0</v>
      </c>
      <c r="X422" s="245" t="n">
        <v>0</v>
      </c>
      <c r="Y422" s="244" t="n">
        <v>0</v>
      </c>
      <c r="Z422" s="245" t="n">
        <v>0</v>
      </c>
      <c r="AA422" s="245" t="n">
        <v>0</v>
      </c>
      <c r="AB422" s="244" t="n">
        <v>0</v>
      </c>
      <c r="AC422" s="245" t="n">
        <v>0</v>
      </c>
      <c r="AD422" s="245" t="n">
        <v>0</v>
      </c>
      <c r="AE422" s="244" t="n">
        <v>0</v>
      </c>
      <c r="AF422" s="245" t="n">
        <v>0</v>
      </c>
      <c r="AG422" s="245" t="n">
        <v>0</v>
      </c>
      <c r="AH422" s="244" t="n">
        <v>0</v>
      </c>
      <c r="AI422" s="245" t="n">
        <v>0</v>
      </c>
      <c r="AJ422" s="245" t="n">
        <v>0</v>
      </c>
      <c r="AK422" s="244" t="n">
        <v>0</v>
      </c>
      <c r="AL422" s="245" t="n">
        <v>15</v>
      </c>
      <c r="AM422" s="245" t="n">
        <v>31</v>
      </c>
      <c r="AN422" s="244" t="n">
        <v>46</v>
      </c>
      <c r="AO422" s="245" t="n">
        <v>16</v>
      </c>
      <c r="AP422" s="245" t="n">
        <v>30</v>
      </c>
      <c r="AQ422" s="244" t="n">
        <v>46</v>
      </c>
      <c r="AR422" s="244">
        <f>IF('b2'!$AQ422&gt;0,'b2'!$AQ422,IF('b2'!$AN422&gt;0,'b2'!$AN422,IF('b2'!$AK422&gt;0,'b2'!$AK422,IF('b2'!$AH422&gt;0,'b2'!$AH422,IF('b2'!$AE422&gt;0,'b2'!$AE422,IF('b2'!$AB422&gt;0,'b2'!$AB422,IF('b2'!$Y422&gt;0,'b2'!$Y422,IF('b2'!$V422&gt;0,'b2'!$V422," ---"))))))))</f>
        <v/>
      </c>
      <c r="AS422" s="246" t="n">
        <v>0</v>
      </c>
      <c r="AT422" s="246" t="n">
        <v>0</v>
      </c>
      <c r="AU422" s="246" t="n">
        <v>0</v>
      </c>
      <c r="AV422" s="246" t="n">
        <v>0</v>
      </c>
      <c r="AW422" s="246" t="n">
        <v>0</v>
      </c>
      <c r="AX422" s="246" t="n">
        <v>0</v>
      </c>
      <c r="AY422" s="246" t="n">
        <v>0</v>
      </c>
      <c r="AZ422" s="246" t="n">
        <v>0</v>
      </c>
      <c r="BA422" s="246" t="n">
        <v>41</v>
      </c>
      <c r="BB422" s="246" t="n">
        <v>4</v>
      </c>
      <c r="BC422" s="246" t="n">
        <v>36</v>
      </c>
      <c r="BD422" s="246" t="n">
        <v>4</v>
      </c>
      <c r="BE422" s="247" t="n">
        <v>0</v>
      </c>
      <c r="BF422" s="252" t="n">
        <v>0</v>
      </c>
      <c r="BG422" s="252" t="n">
        <v>0</v>
      </c>
      <c r="BH422" s="247" t="n">
        <v>0</v>
      </c>
      <c r="BI422" s="250" t="inlineStr">
        <is>
          <t>#REF!</t>
        </is>
      </c>
      <c r="BJ422" s="251" t="inlineStr">
        <is>
          <t>#REF!</t>
        </is>
      </c>
      <c r="BK422" s="252" t="n">
        <v>0</v>
      </c>
      <c r="BL422" s="252" t="n">
        <v>0</v>
      </c>
      <c r="BM422" s="247" t="n">
        <v>0</v>
      </c>
      <c r="BN422" s="250" t="inlineStr">
        <is>
          <t>#REF!</t>
        </is>
      </c>
      <c r="BO422" s="251" t="inlineStr">
        <is>
          <t>#REF!</t>
        </is>
      </c>
      <c r="BP422" s="248" t="n">
        <v>0</v>
      </c>
      <c r="BQ422" s="248" t="n">
        <v>0</v>
      </c>
      <c r="BR422" s="249" t="n">
        <v>0</v>
      </c>
      <c r="BS422" s="250" t="inlineStr">
        <is>
          <t>#REF!</t>
        </is>
      </c>
      <c r="BT422" s="251">
        <f>'[2]DATA CONSOLIDADA 2018-2025 '!$BR513-'b2'!$BO422</f>
        <v/>
      </c>
      <c r="BU422" s="252" t="n">
        <v>0</v>
      </c>
      <c r="BV422" s="248" t="n">
        <v>0</v>
      </c>
      <c r="BW422" s="249" t="n">
        <v>0</v>
      </c>
      <c r="BX422" s="250" t="inlineStr">
        <is>
          <t>#REF!</t>
        </is>
      </c>
      <c r="BY422" s="251" t="inlineStr">
        <is>
          <t>#REF!</t>
        </is>
      </c>
      <c r="BZ422" s="248" t="n">
        <v>0</v>
      </c>
      <c r="CA422" s="248" t="n">
        <v>0</v>
      </c>
      <c r="CB422" s="249" t="n">
        <v>0</v>
      </c>
      <c r="CC422" s="250" t="inlineStr">
        <is>
          <t>#REF!</t>
        </is>
      </c>
      <c r="CD422" s="251">
        <f>'[2]DATA CONSOLIDADA 2018-2025 '!$CB513-'b2'!$BW422</f>
        <v/>
      </c>
      <c r="CE422" s="253" t="n">
        <v>696123</v>
      </c>
      <c r="CF422" s="253" t="n">
        <v>0</v>
      </c>
      <c r="CG422" s="254" t="n">
        <v>696123</v>
      </c>
      <c r="CH422" s="250" t="inlineStr">
        <is>
          <t>#REF!</t>
        </is>
      </c>
      <c r="CI422" s="251">
        <f>'[2]DATA CONSOLIDADA 2018-2025 '!$CG513-'b2'!$CB422</f>
        <v/>
      </c>
      <c r="CJ422" s="247">
        <f>'[2]DATA CONSOLIDADA 2018-2025 '!$BE513+'[2]DATA CONSOLIDADA 2018-2025 '!$BH513+'[2]DATA CONSOLIDADA 2018-2025 '!$BM513+'[2]DATA CONSOLIDADA 2018-2025 '!$BR513+'[2]DATA CONSOLIDADA 2018-2025 '!$BW513+'[2]DATA CONSOLIDADA 2018-2025 '!$CB513+'[2]DATA CONSOLIDADA 2018-2025 '!$CG513</f>
        <v/>
      </c>
      <c r="CK422" s="247" t="n">
        <v>792623</v>
      </c>
      <c r="CL422" s="247" t="n">
        <v>0</v>
      </c>
      <c r="CM422" s="247" t="n">
        <v>792623</v>
      </c>
      <c r="CN422" s="247" t="inlineStr">
        <is>
          <t>#REF!</t>
        </is>
      </c>
      <c r="CO422" s="251">
        <f>'[2]DATA CONSOLIDADA 2018-2025 '!$CM424-'b2'!$CG422</f>
        <v/>
      </c>
      <c r="CP422" s="253" t="n">
        <v>0</v>
      </c>
      <c r="CQ422" s="253" t="n">
        <v>0</v>
      </c>
      <c r="CR422" s="253" t="n">
        <v>0</v>
      </c>
      <c r="CS422" s="253" t="n">
        <v>0</v>
      </c>
      <c r="CT422" s="253" t="n">
        <v>0</v>
      </c>
      <c r="CU422" s="253" t="n">
        <v>0</v>
      </c>
      <c r="CV422" s="247" t="n">
        <v>0</v>
      </c>
      <c r="CW422" s="247" t="n">
        <v>0</v>
      </c>
      <c r="CX422" s="247" t="n">
        <v>696123</v>
      </c>
      <c r="CY422" s="247" t="n">
        <v>0</v>
      </c>
      <c r="CZ422" s="247" t="n">
        <v>0</v>
      </c>
      <c r="DA422" s="247" t="n">
        <v>0</v>
      </c>
      <c r="DB422" s="247" t="n">
        <v>696123</v>
      </c>
      <c r="DC422" s="255" t="n">
        <v>0</v>
      </c>
      <c r="DD422" s="255" t="n">
        <v>792623</v>
      </c>
      <c r="DE422" s="255" t="n">
        <v>0</v>
      </c>
      <c r="DF422" s="255" t="n">
        <v>0</v>
      </c>
      <c r="DG422" s="255" t="n">
        <v>0</v>
      </c>
      <c r="DH422" s="255" t="n">
        <v>792623</v>
      </c>
      <c r="DI422" s="256" t="n">
        <v>20610159789</v>
      </c>
      <c r="DJ422" s="257" t="inlineStr">
        <is>
          <t>ASOCIACION DE PRODUCTORES AGROPECUARIOS NUEVO MILENIO DE CHUQUIBAMBA - APANMIC</t>
        </is>
      </c>
      <c r="DK422" s="257" t="inlineStr">
        <is>
          <t>01 Asociación</t>
        </is>
      </c>
      <c r="DL422" s="258" t="n"/>
      <c r="DM422" s="258" t="n"/>
      <c r="DN422" s="258" t="n"/>
      <c r="DO422" s="258" t="n"/>
      <c r="DP422" s="258" t="n"/>
      <c r="DQ422" s="258" t="n"/>
      <c r="DR422" s="258" t="n"/>
      <c r="DS422" s="258" t="n"/>
      <c r="DT422" s="258" t="n"/>
      <c r="DU422" s="258" t="n"/>
      <c r="DV422" s="258" t="n"/>
      <c r="DW422" s="258" t="n"/>
      <c r="DX422" s="258" t="n"/>
      <c r="DY422" s="258" t="n"/>
      <c r="DZ422" s="258" t="n"/>
      <c r="EA422" s="258" t="n"/>
      <c r="EB422" s="258" t="n"/>
      <c r="EC422" s="258" t="n"/>
      <c r="ED422" s="258" t="n"/>
      <c r="EE422" s="258" t="n"/>
    </row>
    <row r="423" hidden="1" ht="47.25" customHeight="1">
      <c r="A423" s="240" t="inlineStr">
        <is>
          <t>ASOCIACION DE PRODUCTORES AGROPECUARIOS SHICOMUMI ICHOCAN</t>
        </is>
      </c>
      <c r="B423" s="240" t="inlineStr">
        <is>
          <t>MAÍZ</t>
        </is>
      </c>
      <c r="C423" s="240" t="inlineStr">
        <is>
          <t>MAÍZ MORADO</t>
        </is>
      </c>
      <c r="D423" s="240" t="inlineStr">
        <is>
          <t>CAJAMARCA</t>
        </is>
      </c>
      <c r="E423" s="240" t="inlineStr">
        <is>
          <t>061001</t>
        </is>
      </c>
      <c r="F423" s="240" t="inlineStr">
        <is>
          <t>CAJAMARCA</t>
        </is>
      </c>
      <c r="G423" s="240" t="inlineStr">
        <is>
          <t>SAN MARCOS</t>
        </is>
      </c>
      <c r="H423" s="240" t="inlineStr">
        <is>
          <t>PEDRO GALVEZ</t>
        </is>
      </c>
      <c r="I423" s="241" t="n"/>
      <c r="J423" s="241" t="n"/>
      <c r="K423" s="241" t="n"/>
      <c r="L423" s="241" t="n"/>
      <c r="M423" s="241" t="n"/>
      <c r="N423" s="241" t="n"/>
      <c r="O423" s="241" t="n">
        <v>1</v>
      </c>
      <c r="P423" s="241" t="n">
        <v>1</v>
      </c>
      <c r="Q423" s="241" t="inlineStr">
        <is>
          <t>PAC</t>
        </is>
      </c>
      <c r="R423" s="242">
        <f>IF(I423=1,I$2,"")&amp;IF(J423=1,IF(I423=1,"-","")&amp;J$2,"")&amp;IF(K423=1,IF(OR(J423=1,I423=1),"-","")&amp;K$2,"")&amp;IF(L423=1,IF(OR(K423=1,J423=1,I423=1),"-","")&amp;L$2,"")&amp;IF(M423=1,IF(OR(L423=1,K423=1,J423=1,I423=1),"-","")&amp;M$2,"")&amp;IF(N423=1,IF(OR(M423=1,L423=1,K423=1,J423=1,I423=1),"-","")&amp;N$2,"")&amp;IF(O423=1,IF(OR(N423=1,M423=1,L423=1,K423=1,J423=1,I423=1),"-","")&amp;O$2,"")&amp;IF(P423=1,IF(I423=1," - ",IF(J423=1," - ",IF(K423=1," - ",IF(L423=1," - ",IF(M423=1," - ",IF(N423=1," - ",IF(O423=1," - ","")))))))&amp;P$2,"")</f>
        <v/>
      </c>
      <c r="S423" s="243">
        <f>SUM('b2'!$I423:$P423)</f>
        <v/>
      </c>
      <c r="T423" s="243">
        <f>IF(OR('b2'!$J423=1,'b2'!$K423=1,'b2'!$L423=1,'b2'!$M423=1,'b2'!$N423=1,'b2'!$O423=1,'b2'!$P423=1),"SI","NO")</f>
        <v/>
      </c>
      <c r="U423" s="243">
        <f>IF(OR('b2'!$K423=1,'b2'!$L423=1,'b2'!$M423=1,'b2'!$N423=1,'b2'!$O423=1,'b2'!$P423=1),"SI","NO")</f>
        <v/>
      </c>
      <c r="V423" s="244" t="n">
        <v>0</v>
      </c>
      <c r="W423" s="245" t="n">
        <v>0</v>
      </c>
      <c r="X423" s="245" t="n">
        <v>0</v>
      </c>
      <c r="Y423" s="244" t="n">
        <v>0</v>
      </c>
      <c r="Z423" s="245" t="n">
        <v>0</v>
      </c>
      <c r="AA423" s="245" t="n">
        <v>0</v>
      </c>
      <c r="AB423" s="244" t="n">
        <v>0</v>
      </c>
      <c r="AC423" s="245" t="n">
        <v>0</v>
      </c>
      <c r="AD423" s="245" t="n">
        <v>0</v>
      </c>
      <c r="AE423" s="244" t="n">
        <v>0</v>
      </c>
      <c r="AF423" s="245" t="n">
        <v>0</v>
      </c>
      <c r="AG423" s="245" t="n">
        <v>0</v>
      </c>
      <c r="AH423" s="244" t="n">
        <v>0</v>
      </c>
      <c r="AI423" s="245" t="n">
        <v>0</v>
      </c>
      <c r="AJ423" s="245" t="n">
        <v>0</v>
      </c>
      <c r="AK423" s="244" t="n">
        <v>0</v>
      </c>
      <c r="AL423" s="245" t="n">
        <v>15</v>
      </c>
      <c r="AM423" s="245" t="n">
        <v>5</v>
      </c>
      <c r="AN423" s="244" t="n">
        <v>20</v>
      </c>
      <c r="AO423" s="245" t="n">
        <v>15</v>
      </c>
      <c r="AP423" s="245" t="n">
        <v>5</v>
      </c>
      <c r="AQ423" s="244" t="n">
        <v>20</v>
      </c>
      <c r="AR423" s="244">
        <f>IF('b2'!$AQ423&gt;0,'b2'!$AQ423,IF('b2'!$AN423&gt;0,'b2'!$AN423,IF('b2'!$AK423&gt;0,'b2'!$AK423,IF('b2'!$AH423&gt;0,'b2'!$AH423,IF('b2'!$AE423&gt;0,'b2'!$AE423,IF('b2'!$AB423&gt;0,'b2'!$AB423,IF('b2'!$Y423&gt;0,'b2'!$Y423,IF('b2'!$V423&gt;0,'b2'!$V423," ---"))))))))</f>
        <v/>
      </c>
      <c r="AS423" s="246" t="n">
        <v>0</v>
      </c>
      <c r="AT423" s="246" t="n">
        <v>0</v>
      </c>
      <c r="AU423" s="246" t="n">
        <v>0</v>
      </c>
      <c r="AV423" s="246" t="n">
        <v>0</v>
      </c>
      <c r="AW423" s="246" t="n">
        <v>0</v>
      </c>
      <c r="AX423" s="246" t="n">
        <v>0</v>
      </c>
      <c r="AY423" s="246" t="n">
        <v>0</v>
      </c>
      <c r="AZ423" s="246" t="n">
        <v>0</v>
      </c>
      <c r="BA423" s="246" t="n">
        <v>25</v>
      </c>
      <c r="BB423" s="246" t="n">
        <v>3</v>
      </c>
      <c r="BC423" s="246" t="n">
        <v>25</v>
      </c>
      <c r="BD423" s="246" t="n">
        <v>4</v>
      </c>
      <c r="BE423" s="247" t="n">
        <v>0</v>
      </c>
      <c r="BF423" s="252" t="n">
        <v>0</v>
      </c>
      <c r="BG423" s="252" t="n">
        <v>0</v>
      </c>
      <c r="BH423" s="247" t="n">
        <v>0</v>
      </c>
      <c r="BI423" s="250" t="inlineStr">
        <is>
          <t>#REF!</t>
        </is>
      </c>
      <c r="BJ423" s="251" t="inlineStr">
        <is>
          <t>#REF!</t>
        </is>
      </c>
      <c r="BK423" s="252" t="n">
        <v>0</v>
      </c>
      <c r="BL423" s="252" t="n">
        <v>0</v>
      </c>
      <c r="BM423" s="247" t="n">
        <v>0</v>
      </c>
      <c r="BN423" s="250" t="inlineStr">
        <is>
          <t>#REF!</t>
        </is>
      </c>
      <c r="BO423" s="251" t="inlineStr">
        <is>
          <t>#REF!</t>
        </is>
      </c>
      <c r="BP423" s="248" t="n">
        <v>0</v>
      </c>
      <c r="BQ423" s="248" t="n">
        <v>0</v>
      </c>
      <c r="BR423" s="249" t="n">
        <v>0</v>
      </c>
      <c r="BS423" s="250" t="inlineStr">
        <is>
          <t>#REF!</t>
        </is>
      </c>
      <c r="BT423" s="251">
        <f>'[2]DATA CONSOLIDADA 2018-2025 '!$BR425-'b2'!$BO423</f>
        <v/>
      </c>
      <c r="BU423" s="252" t="n">
        <v>0</v>
      </c>
      <c r="BV423" s="248" t="n">
        <v>0</v>
      </c>
      <c r="BW423" s="249" t="n">
        <v>0</v>
      </c>
      <c r="BX423" s="250" t="inlineStr">
        <is>
          <t>#REF!</t>
        </is>
      </c>
      <c r="BY423" s="251" t="inlineStr">
        <is>
          <t>#REF!</t>
        </is>
      </c>
      <c r="BZ423" s="248" t="n">
        <v>0</v>
      </c>
      <c r="CA423" s="248" t="n">
        <v>0</v>
      </c>
      <c r="CB423" s="249" t="n">
        <v>0</v>
      </c>
      <c r="CC423" s="250" t="inlineStr">
        <is>
          <t>#REF!</t>
        </is>
      </c>
      <c r="CD423" s="251">
        <f>'[2]DATA CONSOLIDADA 2018-2025 '!$CB425-'b2'!$BW423</f>
        <v/>
      </c>
      <c r="CE423" s="253" t="n">
        <v>66060</v>
      </c>
      <c r="CF423" s="253" t="n">
        <v>0</v>
      </c>
      <c r="CG423" s="254" t="n">
        <v>66060</v>
      </c>
      <c r="CH423" s="250" t="inlineStr">
        <is>
          <t>#REF!</t>
        </is>
      </c>
      <c r="CI423" s="251">
        <f>'[2]DATA CONSOLIDADA 2018-2025 '!$CG425-'b2'!$CB423</f>
        <v/>
      </c>
      <c r="CJ423" s="247" t="inlineStr">
        <is>
          <t>#REF!</t>
        </is>
      </c>
      <c r="CK423" s="247" t="n">
        <v>77710</v>
      </c>
      <c r="CL423" s="247" t="n">
        <v>0</v>
      </c>
      <c r="CM423" s="247" t="n">
        <v>77710</v>
      </c>
      <c r="CN423" s="247" t="inlineStr">
        <is>
          <t>#REF!</t>
        </is>
      </c>
      <c r="CO423" s="251">
        <f>'[2]DATA CONSOLIDADA 2018-2025 '!$CM425-'b2'!$CG423</f>
        <v/>
      </c>
      <c r="CP423" s="253" t="n">
        <v>0</v>
      </c>
      <c r="CQ423" s="253" t="n">
        <v>0</v>
      </c>
      <c r="CR423" s="253" t="n">
        <v>0</v>
      </c>
      <c r="CS423" s="253" t="n">
        <v>0</v>
      </c>
      <c r="CT423" s="253" t="n">
        <v>0</v>
      </c>
      <c r="CU423" s="253" t="n">
        <v>0</v>
      </c>
      <c r="CV423" s="247" t="n">
        <v>0</v>
      </c>
      <c r="CW423" s="247" t="n">
        <v>0</v>
      </c>
      <c r="CX423" s="247" t="n">
        <v>66060</v>
      </c>
      <c r="CY423" s="247" t="n">
        <v>0</v>
      </c>
      <c r="CZ423" s="247" t="n">
        <v>0</v>
      </c>
      <c r="DA423" s="247" t="n">
        <v>0</v>
      </c>
      <c r="DB423" s="247" t="n">
        <v>66060</v>
      </c>
      <c r="DC423" s="255" t="n">
        <v>0</v>
      </c>
      <c r="DD423" s="255" t="n">
        <v>77710</v>
      </c>
      <c r="DE423" s="255" t="n">
        <v>0</v>
      </c>
      <c r="DF423" s="255" t="n">
        <v>0</v>
      </c>
      <c r="DG423" s="255" t="n">
        <v>0</v>
      </c>
      <c r="DH423" s="255" t="n">
        <v>77710</v>
      </c>
      <c r="DI423" s="256" t="n">
        <v>20570838751</v>
      </c>
      <c r="DJ423" s="257" t="inlineStr">
        <is>
          <t>ASOCIACION DE PRODUCTORES AGROPECUARIOS SHICOMUMI ICHOCAN</t>
        </is>
      </c>
      <c r="DK423" s="257" t="inlineStr">
        <is>
          <t>01 Asociación</t>
        </is>
      </c>
      <c r="DL423" s="258" t="n"/>
      <c r="DM423" s="258" t="n"/>
      <c r="DN423" s="258" t="n"/>
      <c r="DO423" s="258" t="n"/>
      <c r="DP423" s="258" t="n"/>
      <c r="DQ423" s="258" t="n"/>
      <c r="DR423" s="258" t="n"/>
      <c r="DS423" s="258" t="n"/>
      <c r="DT423" s="258" t="n"/>
      <c r="DU423" s="258" t="n"/>
      <c r="DV423" s="258" t="n"/>
      <c r="DW423" s="258" t="n"/>
      <c r="DX423" s="258" t="n"/>
      <c r="DY423" s="258" t="n"/>
      <c r="DZ423" s="258" t="n"/>
      <c r="EA423" s="258" t="n"/>
      <c r="EB423" s="258" t="n"/>
      <c r="EC423" s="258" t="n"/>
      <c r="ED423" s="258" t="n"/>
      <c r="EE423" s="258" t="n"/>
    </row>
    <row r="424" hidden="1" ht="47.25" customHeight="1">
      <c r="A424" s="240" t="inlineStr">
        <is>
          <t>COOPERATIVA AGRARIA CAFETALERA CCOCHAPAMPA LTDA.</t>
        </is>
      </c>
      <c r="B424" s="240" t="inlineStr">
        <is>
          <t>CAFÉ</t>
        </is>
      </c>
      <c r="C424" s="240" t="inlineStr">
        <is>
          <t>CAFÉ</t>
        </is>
      </c>
      <c r="D424" s="240" t="inlineStr">
        <is>
          <t>CUSCO</t>
        </is>
      </c>
      <c r="E424" s="240" t="inlineStr">
        <is>
          <t>080901</t>
        </is>
      </c>
      <c r="F424" s="240" t="inlineStr">
        <is>
          <t>CUSCO</t>
        </is>
      </c>
      <c r="G424" s="240" t="inlineStr">
        <is>
          <t>LA CONVENCION</t>
        </is>
      </c>
      <c r="H424" s="240" t="inlineStr">
        <is>
          <t>SANTA ANA</t>
        </is>
      </c>
      <c r="I424" s="241" t="n"/>
      <c r="J424" s="241" t="n"/>
      <c r="K424" s="241" t="n"/>
      <c r="L424" s="241" t="n"/>
      <c r="M424" s="241" t="n"/>
      <c r="N424" s="241" t="n"/>
      <c r="O424" s="241" t="n">
        <v>1</v>
      </c>
      <c r="P424" s="241" t="n">
        <v>1</v>
      </c>
      <c r="Q424" s="241" t="inlineStr">
        <is>
          <t>PAC</t>
        </is>
      </c>
      <c r="R424" s="242">
        <f>IF(I424=1,I$2,"")&amp;IF(J424=1,IF(I424=1,"-","")&amp;J$2,"")&amp;IF(K424=1,IF(OR(J424=1,I424=1),"-","")&amp;K$2,"")&amp;IF(L424=1,IF(OR(K424=1,J424=1,I424=1),"-","")&amp;L$2,"")&amp;IF(M424=1,IF(OR(L424=1,K424=1,J424=1,I424=1),"-","")&amp;M$2,"")&amp;IF(N424=1,IF(OR(M424=1,L424=1,K424=1,J424=1,I424=1),"-","")&amp;N$2,"")&amp;IF(O424=1,IF(OR(N424=1,M424=1,L424=1,K424=1,J424=1,I424=1),"-","")&amp;O$2,"")&amp;IF(P424=1,IF(I424=1," - ",IF(J424=1," - ",IF(K424=1," - ",IF(L424=1," - ",IF(M424=1," - ",IF(N424=1," - ",IF(O424=1," - ","")))))))&amp;P$2,"")</f>
        <v/>
      </c>
      <c r="S424" s="243">
        <f>SUM('b2'!$I424:$P424)</f>
        <v/>
      </c>
      <c r="T424" s="243">
        <f>IF(OR('b2'!$J424=1,'b2'!$K424=1,'b2'!$L424=1,'b2'!$M424=1,'b2'!$N424=1,'b2'!$O424=1,'b2'!$P424=1),"SI","NO")</f>
        <v/>
      </c>
      <c r="U424" s="243">
        <f>IF(OR('b2'!$K424=1,'b2'!$L424=1,'b2'!$M424=1,'b2'!$N424=1,'b2'!$O424=1,'b2'!$P424=1),"SI","NO")</f>
        <v/>
      </c>
      <c r="V424" s="244" t="n">
        <v>0</v>
      </c>
      <c r="W424" s="245" t="n">
        <v>0</v>
      </c>
      <c r="X424" s="245" t="n">
        <v>0</v>
      </c>
      <c r="Y424" s="244" t="n">
        <v>0</v>
      </c>
      <c r="Z424" s="245" t="n">
        <v>0</v>
      </c>
      <c r="AA424" s="245" t="n">
        <v>0</v>
      </c>
      <c r="AB424" s="244" t="n">
        <v>0</v>
      </c>
      <c r="AC424" s="245" t="n">
        <v>0</v>
      </c>
      <c r="AD424" s="245" t="n">
        <v>0</v>
      </c>
      <c r="AE424" s="244" t="n">
        <v>0</v>
      </c>
      <c r="AF424" s="245" t="n">
        <v>0</v>
      </c>
      <c r="AG424" s="245" t="n">
        <v>0</v>
      </c>
      <c r="AH424" s="244" t="n">
        <v>0</v>
      </c>
      <c r="AI424" s="245" t="n">
        <v>0</v>
      </c>
      <c r="AJ424" s="245" t="n">
        <v>0</v>
      </c>
      <c r="AK424" s="244" t="n">
        <v>0</v>
      </c>
      <c r="AL424" s="245" t="n">
        <v>38</v>
      </c>
      <c r="AM424" s="245" t="n">
        <v>11</v>
      </c>
      <c r="AN424" s="244" t="n">
        <v>49</v>
      </c>
      <c r="AO424" s="245" t="n">
        <v>47</v>
      </c>
      <c r="AP424" s="245" t="n">
        <v>13</v>
      </c>
      <c r="AQ424" s="244" t="n">
        <v>60</v>
      </c>
      <c r="AR424" s="244">
        <f>IF('b2'!$AQ424&gt;0,'b2'!$AQ424,IF('b2'!$AN424&gt;0,'b2'!$AN424,IF('b2'!$AK424&gt;0,'b2'!$AK424,IF('b2'!$AH424&gt;0,'b2'!$AH424,IF('b2'!$AE424&gt;0,'b2'!$AE424,IF('b2'!$AB424&gt;0,'b2'!$AB424,IF('b2'!$Y424&gt;0,'b2'!$Y424,IF('b2'!$V424&gt;0,'b2'!$V424," ---"))))))))</f>
        <v/>
      </c>
      <c r="AS424" s="246" t="n">
        <v>0</v>
      </c>
      <c r="AT424" s="246" t="n">
        <v>0</v>
      </c>
      <c r="AU424" s="246" t="n">
        <v>0</v>
      </c>
      <c r="AV424" s="246" t="n">
        <v>0</v>
      </c>
      <c r="AW424" s="246" t="n">
        <v>0</v>
      </c>
      <c r="AX424" s="246" t="n">
        <v>0</v>
      </c>
      <c r="AY424" s="246" t="n">
        <v>0</v>
      </c>
      <c r="AZ424" s="246" t="n">
        <v>0</v>
      </c>
      <c r="BA424" s="246" t="n">
        <v>34</v>
      </c>
      <c r="BB424" s="246" t="n">
        <v>8</v>
      </c>
      <c r="BC424" s="246" t="n">
        <v>25</v>
      </c>
      <c r="BD424" s="246" t="n">
        <v>5</v>
      </c>
      <c r="BE424" s="247" t="n">
        <v>0</v>
      </c>
      <c r="BF424" s="252" t="n">
        <v>0</v>
      </c>
      <c r="BG424" s="252" t="n">
        <v>0</v>
      </c>
      <c r="BH424" s="247" t="n">
        <v>0</v>
      </c>
      <c r="BI424" s="250" t="inlineStr">
        <is>
          <t>#REF!</t>
        </is>
      </c>
      <c r="BJ424" s="251" t="inlineStr">
        <is>
          <t>#REF!</t>
        </is>
      </c>
      <c r="BK424" s="252" t="n">
        <v>0</v>
      </c>
      <c r="BL424" s="252" t="n">
        <v>0</v>
      </c>
      <c r="BM424" s="247" t="n">
        <v>0</v>
      </c>
      <c r="BN424" s="250" t="inlineStr">
        <is>
          <t>#REF!</t>
        </is>
      </c>
      <c r="BO424" s="251" t="inlineStr">
        <is>
          <t>#REF!</t>
        </is>
      </c>
      <c r="BP424" s="248" t="n">
        <v>0</v>
      </c>
      <c r="BQ424" s="248" t="n">
        <v>0</v>
      </c>
      <c r="BR424" s="249" t="n">
        <v>0</v>
      </c>
      <c r="BS424" s="250" t="inlineStr">
        <is>
          <t>#REF!</t>
        </is>
      </c>
      <c r="BT424" s="251">
        <f>'[2]DATA CONSOLIDADA 2018-2025 '!$BR426-'b2'!$BO424</f>
        <v/>
      </c>
      <c r="BU424" s="252" t="n">
        <v>0</v>
      </c>
      <c r="BV424" s="248" t="n">
        <v>0</v>
      </c>
      <c r="BW424" s="249" t="n">
        <v>0</v>
      </c>
      <c r="BX424" s="250" t="inlineStr">
        <is>
          <t>#REF!</t>
        </is>
      </c>
      <c r="BY424" s="251" t="inlineStr">
        <is>
          <t>#REF!</t>
        </is>
      </c>
      <c r="BZ424" s="248" t="n">
        <v>0</v>
      </c>
      <c r="CA424" s="248" t="n">
        <v>0</v>
      </c>
      <c r="CB424" s="249" t="n">
        <v>0</v>
      </c>
      <c r="CC424" s="250" t="inlineStr">
        <is>
          <t>#REF!</t>
        </is>
      </c>
      <c r="CD424" s="251">
        <f>'[2]DATA CONSOLIDADA 2018-2025 '!$CB426-'b2'!$BW424</f>
        <v/>
      </c>
      <c r="CE424" s="253" t="n">
        <v>477922.30663951</v>
      </c>
      <c r="CF424" s="253" t="n">
        <v>0</v>
      </c>
      <c r="CG424" s="254" t="n">
        <v>477922.30663951</v>
      </c>
      <c r="CH424" s="250" t="inlineStr">
        <is>
          <t>#REF!</t>
        </is>
      </c>
      <c r="CI424" s="251">
        <f>'[2]DATA CONSOLIDADA 2018-2025 '!$CG426-'b2'!$CB424</f>
        <v/>
      </c>
      <c r="CJ424" s="247" t="inlineStr">
        <is>
          <t>#REF!</t>
        </is>
      </c>
      <c r="CK424" s="247" t="n">
        <v>0</v>
      </c>
      <c r="CL424" s="247" t="n">
        <v>1773460</v>
      </c>
      <c r="CM424" s="247" t="n">
        <v>1773460</v>
      </c>
      <c r="CN424" s="247" t="inlineStr">
        <is>
          <t>#REF!</t>
        </is>
      </c>
      <c r="CO424" s="251">
        <f>'[2]DATA CONSOLIDADA 2018-2025 '!$CM426-'b2'!$CG424</f>
        <v/>
      </c>
      <c r="CP424" s="253" t="n">
        <v>0</v>
      </c>
      <c r="CQ424" s="253" t="n">
        <v>0</v>
      </c>
      <c r="CR424" s="253" t="n">
        <v>0</v>
      </c>
      <c r="CS424" s="253" t="n">
        <v>0</v>
      </c>
      <c r="CT424" s="253" t="n">
        <v>0</v>
      </c>
      <c r="CU424" s="253" t="n">
        <v>0</v>
      </c>
      <c r="CV424" s="247" t="n">
        <v>0</v>
      </c>
      <c r="CW424" s="247" t="n">
        <v>0</v>
      </c>
      <c r="CX424" s="247" t="n">
        <v>0</v>
      </c>
      <c r="CY424" s="247" t="n">
        <v>477922.30663951</v>
      </c>
      <c r="CZ424" s="247" t="n">
        <v>0</v>
      </c>
      <c r="DA424" s="247" t="n">
        <v>0</v>
      </c>
      <c r="DB424" s="247" t="n">
        <v>477922.30663951</v>
      </c>
      <c r="DC424" s="255" t="n">
        <v>0</v>
      </c>
      <c r="DD424" s="255" t="n">
        <v>1773460</v>
      </c>
      <c r="DE424" s="255" t="n">
        <v>0</v>
      </c>
      <c r="DF424" s="255" t="n">
        <v>0</v>
      </c>
      <c r="DG424" s="255" t="n">
        <v>0</v>
      </c>
      <c r="DH424" s="255" t="n">
        <v>1773460</v>
      </c>
      <c r="DI424" s="256" t="n">
        <v>20140292657</v>
      </c>
      <c r="DJ424" s="257" t="inlineStr">
        <is>
          <t>COOPERATIVA AGRARIA CAFETALERA CCOCHAPAMPA LTDA.</t>
        </is>
      </c>
      <c r="DK424" s="257" t="inlineStr">
        <is>
          <t>02 Cooperativa</t>
        </is>
      </c>
      <c r="DL424" s="258" t="n"/>
      <c r="DM424" s="258" t="n"/>
      <c r="DN424" s="258" t="n"/>
      <c r="DO424" s="258" t="n"/>
      <c r="DP424" s="258" t="n"/>
      <c r="DQ424" s="258" t="n"/>
      <c r="DR424" s="258" t="n"/>
      <c r="DS424" s="258" t="n"/>
      <c r="DT424" s="258" t="n"/>
      <c r="DU424" s="258" t="n"/>
      <c r="DV424" s="258" t="n"/>
      <c r="DW424" s="258" t="n"/>
      <c r="DX424" s="258" t="n"/>
      <c r="DY424" s="258" t="n"/>
      <c r="DZ424" s="258" t="n"/>
      <c r="EA424" s="258" t="n"/>
      <c r="EB424" s="258" t="n"/>
      <c r="EC424" s="258" t="n"/>
      <c r="ED424" s="258" t="n"/>
      <c r="EE424" s="258" t="n"/>
    </row>
    <row r="425" hidden="1" ht="47.25" customHeight="1">
      <c r="A425" s="240" t="inlineStr">
        <is>
          <t>COOPERATIVA AGRARIA CAFETALERA MATEO PUMACAHUA LTDA NRO 185</t>
        </is>
      </c>
      <c r="B425" s="240" t="inlineStr">
        <is>
          <t>CAFÉ</t>
        </is>
      </c>
      <c r="C425" s="240" t="inlineStr">
        <is>
          <t>CAFÉ</t>
        </is>
      </c>
      <c r="D425" s="240" t="inlineStr">
        <is>
          <t>CUSCO</t>
        </is>
      </c>
      <c r="E425" s="240" t="inlineStr">
        <is>
          <t>080901</t>
        </is>
      </c>
      <c r="F425" s="240" t="inlineStr">
        <is>
          <t>CUSCO</t>
        </is>
      </c>
      <c r="G425" s="240" t="inlineStr">
        <is>
          <t>LA CONVENCION</t>
        </is>
      </c>
      <c r="H425" s="240" t="inlineStr">
        <is>
          <t>SANTA ANA</t>
        </is>
      </c>
      <c r="I425" s="241" t="n"/>
      <c r="J425" s="241" t="n"/>
      <c r="K425" s="241" t="n"/>
      <c r="L425" s="241" t="n"/>
      <c r="M425" s="241" t="n"/>
      <c r="N425" s="241" t="n"/>
      <c r="O425" s="241" t="n">
        <v>1</v>
      </c>
      <c r="P425" s="241" t="n">
        <v>1</v>
      </c>
      <c r="Q425" s="241" t="inlineStr">
        <is>
          <t>PAC</t>
        </is>
      </c>
      <c r="R425" s="242">
        <f>IF(I425=1,I$2,"")&amp;IF(J425=1,IF(I425=1,"-","")&amp;J$2,"")&amp;IF(K425=1,IF(OR(J425=1,I425=1),"-","")&amp;K$2,"")&amp;IF(L425=1,IF(OR(K425=1,J425=1,I425=1),"-","")&amp;L$2,"")&amp;IF(M425=1,IF(OR(L425=1,K425=1,J425=1,I425=1),"-","")&amp;M$2,"")&amp;IF(N425=1,IF(OR(M425=1,L425=1,K425=1,J425=1,I425=1),"-","")&amp;N$2,"")&amp;IF(O425=1,IF(OR(N425=1,M425=1,L425=1,K425=1,J425=1,I425=1),"-","")&amp;O$2,"")&amp;IF(P425=1,IF(I425=1," - ",IF(J425=1," - ",IF(K425=1," - ",IF(L425=1," - ",IF(M425=1," - ",IF(N425=1," - ",IF(O425=1," - ","")))))))&amp;P$2,"")</f>
        <v/>
      </c>
      <c r="S425" s="243">
        <f>SUM('b2'!$I425:$P425)</f>
        <v/>
      </c>
      <c r="T425" s="243">
        <f>IF(OR('b2'!$J425=1,'b2'!$K425=1,'b2'!$L425=1,'b2'!$M425=1,'b2'!$N425=1,'b2'!$O425=1,'b2'!$P425=1),"SI","NO")</f>
        <v/>
      </c>
      <c r="U425" s="243">
        <f>IF(OR('b2'!$K425=1,'b2'!$L425=1,'b2'!$M425=1,'b2'!$N425=1,'b2'!$O425=1,'b2'!$P425=1),"SI","NO")</f>
        <v/>
      </c>
      <c r="V425" s="244" t="n">
        <v>0</v>
      </c>
      <c r="W425" s="245" t="n">
        <v>0</v>
      </c>
      <c r="X425" s="245" t="n">
        <v>0</v>
      </c>
      <c r="Y425" s="244" t="n">
        <v>0</v>
      </c>
      <c r="Z425" s="245" t="n">
        <v>0</v>
      </c>
      <c r="AA425" s="245" t="n">
        <v>0</v>
      </c>
      <c r="AB425" s="244" t="n">
        <v>0</v>
      </c>
      <c r="AC425" s="245" t="n">
        <v>0</v>
      </c>
      <c r="AD425" s="245" t="n">
        <v>0</v>
      </c>
      <c r="AE425" s="244" t="n">
        <v>0</v>
      </c>
      <c r="AF425" s="245" t="n">
        <v>0</v>
      </c>
      <c r="AG425" s="245" t="n">
        <v>0</v>
      </c>
      <c r="AH425" s="244" t="n">
        <v>0</v>
      </c>
      <c r="AI425" s="245" t="n">
        <v>0</v>
      </c>
      <c r="AJ425" s="245" t="n">
        <v>0</v>
      </c>
      <c r="AK425" s="244" t="n">
        <v>0</v>
      </c>
      <c r="AL425" s="245" t="n">
        <v>101</v>
      </c>
      <c r="AM425" s="245" t="n">
        <v>28</v>
      </c>
      <c r="AN425" s="244" t="n">
        <v>129</v>
      </c>
      <c r="AO425" s="245" t="n">
        <v>101</v>
      </c>
      <c r="AP425" s="245" t="n">
        <v>28</v>
      </c>
      <c r="AQ425" s="244" t="n">
        <v>129</v>
      </c>
      <c r="AR425" s="244">
        <f>IF('b2'!$AQ425&gt;0,'b2'!$AQ425,IF('b2'!$AN425&gt;0,'b2'!$AN425,IF('b2'!$AK425&gt;0,'b2'!$AK425,IF('b2'!$AH425&gt;0,'b2'!$AH425,IF('b2'!$AE425&gt;0,'b2'!$AE425,IF('b2'!$AB425&gt;0,'b2'!$AB425,IF('b2'!$Y425&gt;0,'b2'!$Y425,IF('b2'!$V425&gt;0,'b2'!$V425," ---"))))))))</f>
        <v/>
      </c>
      <c r="AS425" s="246" t="n">
        <v>0</v>
      </c>
      <c r="AT425" s="246" t="n">
        <v>0</v>
      </c>
      <c r="AU425" s="246" t="n">
        <v>0</v>
      </c>
      <c r="AV425" s="246" t="n">
        <v>0</v>
      </c>
      <c r="AW425" s="246" t="n">
        <v>0</v>
      </c>
      <c r="AX425" s="246" t="n">
        <v>0</v>
      </c>
      <c r="AY425" s="246" t="n">
        <v>0</v>
      </c>
      <c r="AZ425" s="246" t="n">
        <v>0</v>
      </c>
      <c r="BA425" s="246" t="n">
        <v>32</v>
      </c>
      <c r="BB425" s="246" t="n">
        <v>7</v>
      </c>
      <c r="BC425" s="246" t="n">
        <v>24</v>
      </c>
      <c r="BD425" s="246" t="n">
        <v>5</v>
      </c>
      <c r="BE425" s="247" t="n">
        <v>0</v>
      </c>
      <c r="BF425" s="252" t="n">
        <v>0</v>
      </c>
      <c r="BG425" s="252" t="n">
        <v>0</v>
      </c>
      <c r="BH425" s="247" t="n">
        <v>0</v>
      </c>
      <c r="BI425" s="250" t="inlineStr">
        <is>
          <t>#REF!</t>
        </is>
      </c>
      <c r="BJ425" s="251" t="inlineStr">
        <is>
          <t>#REF!</t>
        </is>
      </c>
      <c r="BK425" s="252" t="n">
        <v>0</v>
      </c>
      <c r="BL425" s="252" t="n">
        <v>0</v>
      </c>
      <c r="BM425" s="247" t="n">
        <v>0</v>
      </c>
      <c r="BN425" s="250" t="inlineStr">
        <is>
          <t>#REF!</t>
        </is>
      </c>
      <c r="BO425" s="251" t="inlineStr">
        <is>
          <t>#REF!</t>
        </is>
      </c>
      <c r="BP425" s="248" t="n">
        <v>0</v>
      </c>
      <c r="BQ425" s="248" t="n">
        <v>0</v>
      </c>
      <c r="BR425" s="249" t="n">
        <v>0</v>
      </c>
      <c r="BS425" s="250" t="inlineStr">
        <is>
          <t>#REF!</t>
        </is>
      </c>
      <c r="BT425" s="251">
        <f>'[2]DATA CONSOLIDADA 2018-2025 '!$BR427-'b2'!$BO425</f>
        <v/>
      </c>
      <c r="BU425" s="252" t="n">
        <v>0</v>
      </c>
      <c r="BV425" s="248" t="n">
        <v>0</v>
      </c>
      <c r="BW425" s="249" t="n">
        <v>0</v>
      </c>
      <c r="BX425" s="250" t="inlineStr">
        <is>
          <t>#REF!</t>
        </is>
      </c>
      <c r="BY425" s="251" t="inlineStr">
        <is>
          <t>#REF!</t>
        </is>
      </c>
      <c r="BZ425" s="248" t="n">
        <v>0</v>
      </c>
      <c r="CA425" s="248" t="n">
        <v>0</v>
      </c>
      <c r="CB425" s="249" t="n">
        <v>0</v>
      </c>
      <c r="CC425" s="250" t="inlineStr">
        <is>
          <t>#REF!</t>
        </is>
      </c>
      <c r="CD425" s="251">
        <f>'[2]DATA CONSOLIDADA 2018-2025 '!$CB427-'b2'!$BW425</f>
        <v/>
      </c>
      <c r="CE425" s="253" t="n">
        <v>80172.952</v>
      </c>
      <c r="CF425" s="253" t="n">
        <v>0</v>
      </c>
      <c r="CG425" s="254" t="n">
        <v>80172.952</v>
      </c>
      <c r="CH425" s="250" t="inlineStr">
        <is>
          <t>#REF!</t>
        </is>
      </c>
      <c r="CI425" s="251">
        <f>'[2]DATA CONSOLIDADA 2018-2025 '!$CG427-'b2'!$CB425</f>
        <v/>
      </c>
      <c r="CJ425" s="247" t="inlineStr">
        <is>
          <t>#REF!</t>
        </is>
      </c>
      <c r="CK425" s="247" t="n">
        <v>274646.15</v>
      </c>
      <c r="CL425" s="247" t="n">
        <v>0</v>
      </c>
      <c r="CM425" s="247" t="n">
        <v>274646.15</v>
      </c>
      <c r="CN425" s="247" t="inlineStr">
        <is>
          <t>#REF!</t>
        </is>
      </c>
      <c r="CO425" s="251">
        <f>'[2]DATA CONSOLIDADA 2018-2025 '!$CM427-'b2'!$CG425</f>
        <v/>
      </c>
      <c r="CP425" s="253" t="n">
        <v>0</v>
      </c>
      <c r="CQ425" s="253" t="n">
        <v>0</v>
      </c>
      <c r="CR425" s="253" t="n">
        <v>0</v>
      </c>
      <c r="CS425" s="253" t="n">
        <v>0</v>
      </c>
      <c r="CT425" s="253" t="n">
        <v>0</v>
      </c>
      <c r="CU425" s="253" t="n">
        <v>0</v>
      </c>
      <c r="CV425" s="247" t="n">
        <v>0</v>
      </c>
      <c r="CW425" s="247" t="n">
        <v>0</v>
      </c>
      <c r="CX425" s="247" t="n">
        <v>0</v>
      </c>
      <c r="CY425" s="247" t="n">
        <v>80172.952</v>
      </c>
      <c r="CZ425" s="247" t="n">
        <v>0</v>
      </c>
      <c r="DA425" s="247" t="n">
        <v>0</v>
      </c>
      <c r="DB425" s="247" t="n">
        <v>80172.952</v>
      </c>
      <c r="DC425" s="255" t="n">
        <v>0</v>
      </c>
      <c r="DD425" s="255" t="n">
        <v>169145.5</v>
      </c>
      <c r="DE425" s="255" t="n">
        <v>105500.65</v>
      </c>
      <c r="DF425" s="255" t="n">
        <v>0</v>
      </c>
      <c r="DG425" s="255" t="n">
        <v>0</v>
      </c>
      <c r="DH425" s="255" t="n">
        <v>274646.15</v>
      </c>
      <c r="DI425" s="256" t="n">
        <v>20132517119</v>
      </c>
      <c r="DJ425" s="257" t="inlineStr">
        <is>
          <t>COOPERATIVA AGRARIA CAFETALERA MATEO PUMACAHUA LTDA N° 185</t>
        </is>
      </c>
      <c r="DK425" s="257" t="inlineStr">
        <is>
          <t>02 Cooperativa</t>
        </is>
      </c>
      <c r="DL425" s="258" t="n"/>
      <c r="DM425" s="258" t="n"/>
      <c r="DN425" s="258" t="n"/>
      <c r="DO425" s="258" t="n"/>
      <c r="DP425" s="258" t="n"/>
      <c r="DQ425" s="258" t="n"/>
      <c r="DR425" s="258" t="n"/>
      <c r="DS425" s="258" t="n"/>
      <c r="DT425" s="258" t="n"/>
      <c r="DU425" s="258" t="n"/>
      <c r="DV425" s="258" t="n"/>
      <c r="DW425" s="258" t="n"/>
      <c r="DX425" s="258" t="n"/>
      <c r="DY425" s="258" t="n"/>
      <c r="DZ425" s="258" t="n"/>
      <c r="EA425" s="258" t="n"/>
      <c r="EB425" s="258" t="n"/>
      <c r="EC425" s="258" t="n"/>
      <c r="ED425" s="258" t="n"/>
      <c r="EE425" s="258" t="n"/>
    </row>
    <row r="426" hidden="1" ht="47.25" customHeight="1">
      <c r="A426" s="240" t="inlineStr">
        <is>
          <t>CENTRAL DE COOPERATIVAS AGRARIAS CAFETALERAS COCLA LTDA. NRO 281</t>
        </is>
      </c>
      <c r="B426" s="240" t="inlineStr">
        <is>
          <t>CAFÉ</t>
        </is>
      </c>
      <c r="C426" s="240" t="inlineStr">
        <is>
          <t>CAFÉ</t>
        </is>
      </c>
      <c r="D426" s="240" t="inlineStr">
        <is>
          <t>CUSCO</t>
        </is>
      </c>
      <c r="E426" s="240" t="inlineStr">
        <is>
          <t>080901</t>
        </is>
      </c>
      <c r="F426" s="240" t="inlineStr">
        <is>
          <t>CUSCO</t>
        </is>
      </c>
      <c r="G426" s="240" t="inlineStr">
        <is>
          <t>LA CONVENCION</t>
        </is>
      </c>
      <c r="H426" s="240" t="inlineStr">
        <is>
          <t>SANTA ANA</t>
        </is>
      </c>
      <c r="I426" s="241" t="n"/>
      <c r="J426" s="241" t="n"/>
      <c r="K426" s="241" t="n"/>
      <c r="L426" s="241" t="n"/>
      <c r="M426" s="241" t="n"/>
      <c r="N426" s="241" t="n"/>
      <c r="O426" s="241" t="n">
        <v>1</v>
      </c>
      <c r="P426" s="241" t="n">
        <v>1</v>
      </c>
      <c r="Q426" s="241" t="inlineStr">
        <is>
          <t>PAC</t>
        </is>
      </c>
      <c r="R426" s="242">
        <f>IF(I426=1,I$2,"")&amp;IF(J426=1,IF(I426=1,"-","")&amp;J$2,"")&amp;IF(K426=1,IF(OR(J426=1,I426=1),"-","")&amp;K$2,"")&amp;IF(L426=1,IF(OR(K426=1,J426=1,I426=1),"-","")&amp;L$2,"")&amp;IF(M426=1,IF(OR(L426=1,K426=1,J426=1,I426=1),"-","")&amp;M$2,"")&amp;IF(N426=1,IF(OR(M426=1,L426=1,K426=1,J426=1,I426=1),"-","")&amp;N$2,"")&amp;IF(O426=1,IF(OR(N426=1,M426=1,L426=1,K426=1,J426=1,I426=1),"-","")&amp;O$2,"")&amp;IF(P426=1,IF(I426=1," - ",IF(J426=1," - ",IF(K426=1," - ",IF(L426=1," - ",IF(M426=1," - ",IF(N426=1," - ",IF(O426=1," - ","")))))))&amp;P$2,"")</f>
        <v/>
      </c>
      <c r="S426" s="243">
        <f>SUM('b2'!$I426:$P426)</f>
        <v/>
      </c>
      <c r="T426" s="243">
        <f>IF(OR('b2'!$J426=1,'b2'!$K426=1,'b2'!$L426=1,'b2'!$M426=1,'b2'!$N426=1,'b2'!$O426=1,'b2'!$P426=1),"SI","NO")</f>
        <v/>
      </c>
      <c r="U426" s="243">
        <f>IF(OR('b2'!$K426=1,'b2'!$L426=1,'b2'!$M426=1,'b2'!$N426=1,'b2'!$O426=1,'b2'!$P426=1),"SI","NO")</f>
        <v/>
      </c>
      <c r="V426" s="244" t="n">
        <v>0</v>
      </c>
      <c r="W426" s="245" t="n">
        <v>0</v>
      </c>
      <c r="X426" s="245" t="n">
        <v>0</v>
      </c>
      <c r="Y426" s="244" t="n">
        <v>0</v>
      </c>
      <c r="Z426" s="245" t="n">
        <v>0</v>
      </c>
      <c r="AA426" s="245" t="n">
        <v>0</v>
      </c>
      <c r="AB426" s="244" t="n">
        <v>0</v>
      </c>
      <c r="AC426" s="245" t="n">
        <v>0</v>
      </c>
      <c r="AD426" s="245" t="n">
        <v>0</v>
      </c>
      <c r="AE426" s="244" t="n">
        <v>0</v>
      </c>
      <c r="AF426" s="245" t="n">
        <v>0</v>
      </c>
      <c r="AG426" s="245" t="n">
        <v>0</v>
      </c>
      <c r="AH426" s="244" t="n">
        <v>0</v>
      </c>
      <c r="AI426" s="245" t="n">
        <v>0</v>
      </c>
      <c r="AJ426" s="245" t="n">
        <v>0</v>
      </c>
      <c r="AK426" s="244" t="n">
        <v>0</v>
      </c>
      <c r="AL426" s="245" t="n">
        <v>880</v>
      </c>
      <c r="AM426" s="245" t="n">
        <v>220</v>
      </c>
      <c r="AN426" s="244" t="n">
        <v>1100</v>
      </c>
      <c r="AO426" s="245" t="n">
        <v>404</v>
      </c>
      <c r="AP426" s="245" t="n">
        <v>161</v>
      </c>
      <c r="AQ426" s="244" t="n">
        <v>565</v>
      </c>
      <c r="AR426" s="244">
        <f>IF('b2'!$AQ426&gt;0,'b2'!$AQ426,IF('b2'!$AN426&gt;0,'b2'!$AN426,IF('b2'!$AK426&gt;0,'b2'!$AK426,IF('b2'!$AH426&gt;0,'b2'!$AH426,IF('b2'!$AE426&gt;0,'b2'!$AE426,IF('b2'!$AB426&gt;0,'b2'!$AB426,IF('b2'!$Y426&gt;0,'b2'!$Y426,IF('b2'!$V426&gt;0,'b2'!$V426," ---"))))))))</f>
        <v/>
      </c>
      <c r="AS426" s="246" t="n">
        <v>0</v>
      </c>
      <c r="AT426" s="246" t="n">
        <v>0</v>
      </c>
      <c r="AU426" s="246" t="n">
        <v>0</v>
      </c>
      <c r="AV426" s="246" t="n">
        <v>0</v>
      </c>
      <c r="AW426" s="246" t="n">
        <v>0</v>
      </c>
      <c r="AX426" s="246" t="n">
        <v>0</v>
      </c>
      <c r="AY426" s="246" t="n">
        <v>0</v>
      </c>
      <c r="AZ426" s="246" t="n">
        <v>0</v>
      </c>
      <c r="BA426" s="246" t="n">
        <v>35</v>
      </c>
      <c r="BB426" s="246" t="n">
        <v>7</v>
      </c>
      <c r="BC426" s="246" t="n">
        <v>10</v>
      </c>
      <c r="BD426" s="246" t="n">
        <v>2</v>
      </c>
      <c r="BE426" s="247" t="n">
        <v>0</v>
      </c>
      <c r="BF426" s="252" t="n">
        <v>0</v>
      </c>
      <c r="BG426" s="252" t="n">
        <v>0</v>
      </c>
      <c r="BH426" s="247" t="n">
        <v>0</v>
      </c>
      <c r="BI426" s="250" t="inlineStr">
        <is>
          <t>#REF!</t>
        </is>
      </c>
      <c r="BJ426" s="251" t="inlineStr">
        <is>
          <t>#REF!</t>
        </is>
      </c>
      <c r="BK426" s="252" t="n">
        <v>0</v>
      </c>
      <c r="BL426" s="252" t="n">
        <v>0</v>
      </c>
      <c r="BM426" s="247" t="n">
        <v>0</v>
      </c>
      <c r="BN426" s="250" t="inlineStr">
        <is>
          <t>#REF!</t>
        </is>
      </c>
      <c r="BO426" s="251" t="inlineStr">
        <is>
          <t>#REF!</t>
        </is>
      </c>
      <c r="BP426" s="248" t="n">
        <v>0</v>
      </c>
      <c r="BQ426" s="248" t="n">
        <v>0</v>
      </c>
      <c r="BR426" s="249" t="n">
        <v>0</v>
      </c>
      <c r="BS426" s="250" t="inlineStr">
        <is>
          <t>#REF!</t>
        </is>
      </c>
      <c r="BT426" s="251">
        <f>'[2]DATA CONSOLIDADA 2018-2025 '!$BR428-'b2'!$BO426</f>
        <v/>
      </c>
      <c r="BU426" s="252" t="n">
        <v>0</v>
      </c>
      <c r="BV426" s="248" t="n">
        <v>0</v>
      </c>
      <c r="BW426" s="249" t="n">
        <v>0</v>
      </c>
      <c r="BX426" s="250" t="inlineStr">
        <is>
          <t>#REF!</t>
        </is>
      </c>
      <c r="BY426" s="251" t="inlineStr">
        <is>
          <t>#REF!</t>
        </is>
      </c>
      <c r="BZ426" s="248" t="n">
        <v>0</v>
      </c>
      <c r="CA426" s="248" t="n">
        <v>0</v>
      </c>
      <c r="CB426" s="249" t="n">
        <v>0</v>
      </c>
      <c r="CC426" s="250" t="inlineStr">
        <is>
          <t>#REF!</t>
        </is>
      </c>
      <c r="CD426" s="251">
        <f>'[2]DATA CONSOLIDADA 2018-2025 '!$CB428-'b2'!$BW426</f>
        <v/>
      </c>
      <c r="CE426" s="253" t="n">
        <v>0</v>
      </c>
      <c r="CF426" s="253" t="n">
        <v>6987135.67033723</v>
      </c>
      <c r="CG426" s="254" t="n">
        <v>6987135.67033723</v>
      </c>
      <c r="CH426" s="250" t="inlineStr">
        <is>
          <t>#REF!</t>
        </is>
      </c>
      <c r="CI426" s="251">
        <f>'[2]DATA CONSOLIDADA 2018-2025 '!$CG428-'b2'!$CB426</f>
        <v/>
      </c>
      <c r="CJ426" s="247" t="inlineStr">
        <is>
          <t>#REF!</t>
        </is>
      </c>
      <c r="CK426" s="247" t="n">
        <v>1525696.94594723</v>
      </c>
      <c r="CL426" s="247" t="n">
        <v>8390056.49266227</v>
      </c>
      <c r="CM426" s="247" t="n">
        <v>9915753.438609499</v>
      </c>
      <c r="CN426" s="247" t="inlineStr">
        <is>
          <t>#REF!</t>
        </is>
      </c>
      <c r="CO426" s="251">
        <f>'[2]DATA CONSOLIDADA 2018-2025 '!$CM428-'b2'!$CG426</f>
        <v/>
      </c>
      <c r="CP426" s="253" t="n">
        <v>0</v>
      </c>
      <c r="CQ426" s="253" t="n">
        <v>0</v>
      </c>
      <c r="CR426" s="253" t="n">
        <v>0</v>
      </c>
      <c r="CS426" s="253" t="n">
        <v>0</v>
      </c>
      <c r="CT426" s="253" t="n">
        <v>0</v>
      </c>
      <c r="CU426" s="253" t="n">
        <v>0</v>
      </c>
      <c r="CV426" s="247" t="n">
        <v>0</v>
      </c>
      <c r="CW426" s="247" t="n">
        <v>0</v>
      </c>
      <c r="CX426" s="247" t="n">
        <v>0</v>
      </c>
      <c r="CY426" s="247" t="n">
        <v>6987135.67033723</v>
      </c>
      <c r="CZ426" s="247" t="n">
        <v>0</v>
      </c>
      <c r="DA426" s="247" t="n">
        <v>0</v>
      </c>
      <c r="DB426" s="247" t="n">
        <v>6987135.67033723</v>
      </c>
      <c r="DC426" s="255" t="n">
        <v>0</v>
      </c>
      <c r="DD426" s="255" t="n">
        <v>889079.29922723</v>
      </c>
      <c r="DE426" s="255" t="n">
        <v>9026674.139382269</v>
      </c>
      <c r="DF426" s="255" t="n">
        <v>0</v>
      </c>
      <c r="DG426" s="255" t="n">
        <v>0</v>
      </c>
      <c r="DH426" s="255" t="n">
        <v>9915753.438609499</v>
      </c>
      <c r="DI426" s="256" t="n">
        <v>20136201213</v>
      </c>
      <c r="DJ426" s="257" t="inlineStr">
        <is>
          <t>CENTRAL DE COOPERATIVAS AGRARIAS CAFETALERAS COCLA LTDA. N° 281</t>
        </is>
      </c>
      <c r="DK426" s="257" t="inlineStr">
        <is>
          <t>02 Cooperativa</t>
        </is>
      </c>
      <c r="DL426" s="258" t="n"/>
      <c r="DM426" s="258" t="n"/>
      <c r="DN426" s="258" t="n"/>
      <c r="DO426" s="258" t="n"/>
      <c r="DP426" s="258" t="n"/>
      <c r="DQ426" s="258" t="n"/>
      <c r="DR426" s="258" t="n"/>
      <c r="DS426" s="258" t="n"/>
      <c r="DT426" s="258" t="n"/>
      <c r="DU426" s="258" t="n"/>
      <c r="DV426" s="258" t="n"/>
      <c r="DW426" s="258" t="n"/>
      <c r="DX426" s="258" t="n"/>
      <c r="DY426" s="258" t="n"/>
      <c r="DZ426" s="258" t="n"/>
      <c r="EA426" s="258" t="n"/>
      <c r="EB426" s="258" t="n"/>
      <c r="EC426" s="258" t="n"/>
      <c r="ED426" s="258" t="n"/>
      <c r="EE426" s="258" t="n"/>
    </row>
    <row r="427" hidden="1" ht="47.25" customHeight="1">
      <c r="A427" s="240" t="inlineStr">
        <is>
          <t>COOPERATIVA AGRARIA CAFETALERA AGUILAYOC LTDA NRO 084</t>
        </is>
      </c>
      <c r="B427" s="240" t="inlineStr">
        <is>
          <t>CAFÉ</t>
        </is>
      </c>
      <c r="C427" s="240" t="inlineStr">
        <is>
          <t>CAFÉ</t>
        </is>
      </c>
      <c r="D427" s="240" t="inlineStr">
        <is>
          <t>CUSCO</t>
        </is>
      </c>
      <c r="E427" s="240" t="inlineStr">
        <is>
          <t>080901</t>
        </is>
      </c>
      <c r="F427" s="240" t="inlineStr">
        <is>
          <t>CUSCO</t>
        </is>
      </c>
      <c r="G427" s="240" t="inlineStr">
        <is>
          <t>LA CONVENCION</t>
        </is>
      </c>
      <c r="H427" s="240" t="inlineStr">
        <is>
          <t>SANTA ANA</t>
        </is>
      </c>
      <c r="I427" s="241" t="n"/>
      <c r="J427" s="241" t="n"/>
      <c r="K427" s="241" t="n"/>
      <c r="L427" s="241" t="n"/>
      <c r="M427" s="241" t="n"/>
      <c r="N427" s="241" t="n"/>
      <c r="O427" s="241" t="n">
        <v>1</v>
      </c>
      <c r="P427" s="241" t="n">
        <v>1</v>
      </c>
      <c r="Q427" s="241" t="inlineStr">
        <is>
          <t>PAC</t>
        </is>
      </c>
      <c r="R427" s="242">
        <f>IF(I427=1,I$2,"")&amp;IF(J427=1,IF(I427=1,"-","")&amp;J$2,"")&amp;IF(K427=1,IF(OR(J427=1,I427=1),"-","")&amp;K$2,"")&amp;IF(L427=1,IF(OR(K427=1,J427=1,I427=1),"-","")&amp;L$2,"")&amp;IF(M427=1,IF(OR(L427=1,K427=1,J427=1,I427=1),"-","")&amp;M$2,"")&amp;IF(N427=1,IF(OR(M427=1,L427=1,K427=1,J427=1,I427=1),"-","")&amp;N$2,"")&amp;IF(O427=1,IF(OR(N427=1,M427=1,L427=1,K427=1,J427=1,I427=1),"-","")&amp;O$2,"")&amp;IF(P427=1,IF(I427=1," - ",IF(J427=1," - ",IF(K427=1," - ",IF(L427=1," - ",IF(M427=1," - ",IF(N427=1," - ",IF(O427=1," - ","")))))))&amp;P$2,"")</f>
        <v/>
      </c>
      <c r="S427" s="243">
        <f>SUM('b2'!$I427:$P427)</f>
        <v/>
      </c>
      <c r="T427" s="243">
        <f>IF(OR('b2'!$J427=1,'b2'!$K427=1,'b2'!$L427=1,'b2'!$M427=1,'b2'!$N427=1,'b2'!$O427=1,'b2'!$P427=1),"SI","NO")</f>
        <v/>
      </c>
      <c r="U427" s="243">
        <f>IF(OR('b2'!$K427=1,'b2'!$L427=1,'b2'!$M427=1,'b2'!$N427=1,'b2'!$O427=1,'b2'!$P427=1),"SI","NO")</f>
        <v/>
      </c>
      <c r="V427" s="244" t="n">
        <v>0</v>
      </c>
      <c r="W427" s="245" t="n">
        <v>0</v>
      </c>
      <c r="X427" s="245" t="n">
        <v>0</v>
      </c>
      <c r="Y427" s="244" t="n">
        <v>0</v>
      </c>
      <c r="Z427" s="245" t="n">
        <v>0</v>
      </c>
      <c r="AA427" s="245" t="n">
        <v>0</v>
      </c>
      <c r="AB427" s="244" t="n">
        <v>0</v>
      </c>
      <c r="AC427" s="245" t="n">
        <v>0</v>
      </c>
      <c r="AD427" s="245" t="n">
        <v>0</v>
      </c>
      <c r="AE427" s="244" t="n">
        <v>0</v>
      </c>
      <c r="AF427" s="245" t="n">
        <v>0</v>
      </c>
      <c r="AG427" s="245" t="n">
        <v>0</v>
      </c>
      <c r="AH427" s="244" t="n">
        <v>0</v>
      </c>
      <c r="AI427" s="245" t="n">
        <v>0</v>
      </c>
      <c r="AJ427" s="245" t="n">
        <v>0</v>
      </c>
      <c r="AK427" s="244" t="n">
        <v>0</v>
      </c>
      <c r="AL427" s="245" t="n">
        <v>84</v>
      </c>
      <c r="AM427" s="245" t="n">
        <v>28</v>
      </c>
      <c r="AN427" s="244" t="n">
        <v>112</v>
      </c>
      <c r="AO427" s="245" t="n">
        <v>83</v>
      </c>
      <c r="AP427" s="245" t="n">
        <v>28</v>
      </c>
      <c r="AQ427" s="244" t="n">
        <v>111</v>
      </c>
      <c r="AR427" s="244">
        <f>IF('b2'!$AQ427&gt;0,'b2'!$AQ427,IF('b2'!$AN427&gt;0,'b2'!$AN427,IF('b2'!$AK427&gt;0,'b2'!$AK427,IF('b2'!$AH427&gt;0,'b2'!$AH427,IF('b2'!$AE427&gt;0,'b2'!$AE427,IF('b2'!$AB427&gt;0,'b2'!$AB427,IF('b2'!$Y427&gt;0,'b2'!$Y427,IF('b2'!$V427&gt;0,'b2'!$V427," ---"))))))))</f>
        <v/>
      </c>
      <c r="AS427" s="246" t="n">
        <v>0</v>
      </c>
      <c r="AT427" s="246" t="n">
        <v>0</v>
      </c>
      <c r="AU427" s="246" t="n">
        <v>0</v>
      </c>
      <c r="AV427" s="246" t="n">
        <v>0</v>
      </c>
      <c r="AW427" s="246" t="n">
        <v>0</v>
      </c>
      <c r="AX427" s="246" t="n">
        <v>0</v>
      </c>
      <c r="AY427" s="246" t="n">
        <v>0</v>
      </c>
      <c r="AZ427" s="246" t="n">
        <v>0</v>
      </c>
      <c r="BA427" s="246" t="n">
        <v>31</v>
      </c>
      <c r="BB427" s="246" t="n">
        <v>7</v>
      </c>
      <c r="BC427" s="246" t="n">
        <v>23</v>
      </c>
      <c r="BD427" s="246" t="n">
        <v>5</v>
      </c>
      <c r="BE427" s="247" t="n">
        <v>0</v>
      </c>
      <c r="BF427" s="252" t="n">
        <v>0</v>
      </c>
      <c r="BG427" s="252" t="n">
        <v>0</v>
      </c>
      <c r="BH427" s="247" t="n">
        <v>0</v>
      </c>
      <c r="BI427" s="250" t="inlineStr">
        <is>
          <t>#REF!</t>
        </is>
      </c>
      <c r="BJ427" s="251" t="inlineStr">
        <is>
          <t>#REF!</t>
        </is>
      </c>
      <c r="BK427" s="252" t="n">
        <v>0</v>
      </c>
      <c r="BL427" s="252" t="n">
        <v>0</v>
      </c>
      <c r="BM427" s="247" t="n">
        <v>0</v>
      </c>
      <c r="BN427" s="250" t="inlineStr">
        <is>
          <t>#REF!</t>
        </is>
      </c>
      <c r="BO427" s="251" t="inlineStr">
        <is>
          <t>#REF!</t>
        </is>
      </c>
      <c r="BP427" s="248" t="n">
        <v>0</v>
      </c>
      <c r="BQ427" s="248" t="n">
        <v>0</v>
      </c>
      <c r="BR427" s="249" t="n">
        <v>0</v>
      </c>
      <c r="BS427" s="250" t="inlineStr">
        <is>
          <t>#REF!</t>
        </is>
      </c>
      <c r="BT427" s="251">
        <f>'[2]DATA CONSOLIDADA 2018-2025 '!$BR429-'b2'!$BO427</f>
        <v/>
      </c>
      <c r="BU427" s="252" t="n">
        <v>0</v>
      </c>
      <c r="BV427" s="248" t="n">
        <v>0</v>
      </c>
      <c r="BW427" s="249" t="n">
        <v>0</v>
      </c>
      <c r="BX427" s="250" t="inlineStr">
        <is>
          <t>#REF!</t>
        </is>
      </c>
      <c r="BY427" s="251" t="inlineStr">
        <is>
          <t>#REF!</t>
        </is>
      </c>
      <c r="BZ427" s="248" t="n">
        <v>0</v>
      </c>
      <c r="CA427" s="248" t="n">
        <v>0</v>
      </c>
      <c r="CB427" s="249" t="n">
        <v>0</v>
      </c>
      <c r="CC427" s="250" t="inlineStr">
        <is>
          <t>#REF!</t>
        </is>
      </c>
      <c r="CD427" s="251">
        <f>'[2]DATA CONSOLIDADA 2018-2025 '!$CB429-'b2'!$BW427</f>
        <v/>
      </c>
      <c r="CE427" s="253" t="n">
        <v>168351.562</v>
      </c>
      <c r="CF427" s="253" t="n">
        <v>0</v>
      </c>
      <c r="CG427" s="254" t="n">
        <v>168351.562</v>
      </c>
      <c r="CH427" s="250" t="inlineStr">
        <is>
          <t>#REF!</t>
        </is>
      </c>
      <c r="CI427" s="251">
        <f>'[2]DATA CONSOLIDADA 2018-2025 '!$CG429-'b2'!$CB427</f>
        <v/>
      </c>
      <c r="CJ427" s="247" t="inlineStr">
        <is>
          <t>#REF!</t>
        </is>
      </c>
      <c r="CK427" s="247" t="n">
        <v>615259.8295</v>
      </c>
      <c r="CL427" s="247" t="n">
        <v>0</v>
      </c>
      <c r="CM427" s="247" t="n">
        <v>615259.8295</v>
      </c>
      <c r="CN427" s="247" t="inlineStr">
        <is>
          <t>#REF!</t>
        </is>
      </c>
      <c r="CO427" s="251">
        <f>'[2]DATA CONSOLIDADA 2018-2025 '!$CM429-'b2'!$CG427</f>
        <v/>
      </c>
      <c r="CP427" s="253" t="n">
        <v>0</v>
      </c>
      <c r="CQ427" s="253" t="n">
        <v>0</v>
      </c>
      <c r="CR427" s="253" t="n">
        <v>0</v>
      </c>
      <c r="CS427" s="253" t="n">
        <v>0</v>
      </c>
      <c r="CT427" s="253" t="n">
        <v>0</v>
      </c>
      <c r="CU427" s="253" t="n">
        <v>0</v>
      </c>
      <c r="CV427" s="247" t="n">
        <v>0</v>
      </c>
      <c r="CW427" s="247" t="n">
        <v>0</v>
      </c>
      <c r="CX427" s="247" t="n">
        <v>0</v>
      </c>
      <c r="CY427" s="247" t="n">
        <v>168351.562</v>
      </c>
      <c r="CZ427" s="247" t="n">
        <v>0</v>
      </c>
      <c r="DA427" s="247" t="n">
        <v>0</v>
      </c>
      <c r="DB427" s="247" t="n">
        <v>168351.562</v>
      </c>
      <c r="DC427" s="255" t="n">
        <v>113261.5</v>
      </c>
      <c r="DD427" s="255" t="n">
        <v>23369.86</v>
      </c>
      <c r="DE427" s="255" t="n">
        <v>478628.4695</v>
      </c>
      <c r="DF427" s="255" t="n">
        <v>0</v>
      </c>
      <c r="DG427" s="255" t="n">
        <v>0</v>
      </c>
      <c r="DH427" s="255" t="n">
        <v>615259.8295</v>
      </c>
      <c r="DI427" s="256" t="n">
        <v>20132505455</v>
      </c>
      <c r="DJ427" s="257" t="inlineStr">
        <is>
          <t>COOPERATIVA AGRARIA CAFETALERA AGUILAYOC LTDA. 084</t>
        </is>
      </c>
      <c r="DK427" s="257" t="inlineStr">
        <is>
          <t>02 Cooperativa</t>
        </is>
      </c>
      <c r="DL427" s="258" t="n"/>
      <c r="DM427" s="258" t="n"/>
      <c r="DN427" s="258" t="n"/>
      <c r="DO427" s="258" t="n"/>
      <c r="DP427" s="258" t="n"/>
      <c r="DQ427" s="258" t="n"/>
      <c r="DR427" s="258" t="n"/>
      <c r="DS427" s="258" t="n"/>
      <c r="DT427" s="258" t="n"/>
      <c r="DU427" s="258" t="n"/>
      <c r="DV427" s="258" t="n"/>
      <c r="DW427" s="258" t="n"/>
      <c r="DX427" s="258" t="n"/>
      <c r="DY427" s="258" t="n"/>
      <c r="DZ427" s="258" t="n"/>
      <c r="EA427" s="258" t="n"/>
      <c r="EB427" s="258" t="n"/>
      <c r="EC427" s="258" t="n"/>
      <c r="ED427" s="258" t="n"/>
      <c r="EE427" s="258" t="n"/>
    </row>
    <row r="428" ht="47.25" customHeight="1">
      <c r="A428" s="240" t="inlineStr">
        <is>
          <t>ASOCIACION DE PRODUCTORES AGROPECUARIOS VALLESITO - CHAHUARES</t>
        </is>
      </c>
      <c r="B428" s="240" t="inlineStr">
        <is>
          <t>CACAO</t>
        </is>
      </c>
      <c r="C428" s="240" t="inlineStr">
        <is>
          <t>CACAO</t>
        </is>
      </c>
      <c r="D428" s="240" t="inlineStr">
        <is>
          <t>CUSCO</t>
        </is>
      </c>
      <c r="E428" s="240" t="inlineStr">
        <is>
          <t>080902</t>
        </is>
      </c>
      <c r="F428" s="240" t="inlineStr">
        <is>
          <t>CUSCO</t>
        </is>
      </c>
      <c r="G428" s="240" t="inlineStr">
        <is>
          <t>LA CONVENCION</t>
        </is>
      </c>
      <c r="H428" s="240" t="inlineStr">
        <is>
          <t>ECHARATE</t>
        </is>
      </c>
      <c r="I428" s="241" t="n"/>
      <c r="J428" s="241" t="n"/>
      <c r="K428" s="241" t="n"/>
      <c r="L428" s="241" t="n"/>
      <c r="M428" s="241" t="n"/>
      <c r="N428" s="241" t="n"/>
      <c r="O428" s="241" t="n">
        <v>1</v>
      </c>
      <c r="P428" s="241" t="n">
        <v>1</v>
      </c>
      <c r="Q428" s="241" t="inlineStr">
        <is>
          <t>PAC</t>
        </is>
      </c>
      <c r="R428" s="242">
        <f>IF(I428=1,I$2,"")&amp;IF(J428=1,IF(I428=1,"-","")&amp;J$2,"")&amp;IF(K428=1,IF(OR(J428=1,I428=1),"-","")&amp;K$2,"")&amp;IF(L428=1,IF(OR(K428=1,J428=1,I428=1),"-","")&amp;L$2,"")&amp;IF(M428=1,IF(OR(L428=1,K428=1,J428=1,I428=1),"-","")&amp;M$2,"")&amp;IF(N428=1,IF(OR(M428=1,L428=1,K428=1,J428=1,I428=1),"-","")&amp;N$2,"")&amp;IF(O428=1,IF(OR(N428=1,M428=1,L428=1,K428=1,J428=1,I428=1),"-","")&amp;O$2,"")&amp;IF(P428=1,IF(I428=1," - ",IF(J428=1," - ",IF(K428=1," - ",IF(L428=1," - ",IF(M428=1," - ",IF(N428=1," - ",IF(O428=1," - ","")))))))&amp;P$2,"")</f>
        <v/>
      </c>
      <c r="S428" s="243">
        <f>SUM('b2'!$I428:$P428)</f>
        <v/>
      </c>
      <c r="T428" s="243">
        <f>IF(OR('b2'!$J428=1,'b2'!$K428=1,'b2'!$L428=1,'b2'!$M428=1,'b2'!$N428=1,'b2'!$O428=1,'b2'!$P428=1),"SI","NO")</f>
        <v/>
      </c>
      <c r="U428" s="243">
        <f>IF(OR('b2'!$K428=1,'b2'!$L428=1,'b2'!$M428=1,'b2'!$N428=1,'b2'!$O428=1,'b2'!$P428=1),"SI","NO")</f>
        <v/>
      </c>
      <c r="V428" s="244" t="n">
        <v>0</v>
      </c>
      <c r="W428" s="245" t="n">
        <v>0</v>
      </c>
      <c r="X428" s="245" t="n">
        <v>0</v>
      </c>
      <c r="Y428" s="244" t="n">
        <v>0</v>
      </c>
      <c r="Z428" s="245" t="n">
        <v>0</v>
      </c>
      <c r="AA428" s="245" t="n">
        <v>0</v>
      </c>
      <c r="AB428" s="244" t="n">
        <v>0</v>
      </c>
      <c r="AC428" s="245" t="n">
        <v>0</v>
      </c>
      <c r="AD428" s="245" t="n">
        <v>0</v>
      </c>
      <c r="AE428" s="244" t="n">
        <v>0</v>
      </c>
      <c r="AF428" s="245" t="n">
        <v>0</v>
      </c>
      <c r="AG428" s="245" t="n">
        <v>0</v>
      </c>
      <c r="AH428" s="244" t="n">
        <v>0</v>
      </c>
      <c r="AI428" s="245" t="n">
        <v>0</v>
      </c>
      <c r="AJ428" s="245" t="n">
        <v>0</v>
      </c>
      <c r="AK428" s="244" t="n">
        <v>0</v>
      </c>
      <c r="AL428" s="245" t="n">
        <v>13</v>
      </c>
      <c r="AM428" s="245" t="n">
        <v>2</v>
      </c>
      <c r="AN428" s="244" t="n">
        <v>15</v>
      </c>
      <c r="AO428" s="245" t="n">
        <v>8</v>
      </c>
      <c r="AP428" s="245" t="n">
        <v>7</v>
      </c>
      <c r="AQ428" s="244" t="n">
        <v>15</v>
      </c>
      <c r="AR428" s="244">
        <f>IF('b2'!$AQ428&gt;0,'b2'!$AQ428,IF('b2'!$AN428&gt;0,'b2'!$AN428,IF('b2'!$AK428&gt;0,'b2'!$AK428,IF('b2'!$AH428&gt;0,'b2'!$AH428,IF('b2'!$AE428&gt;0,'b2'!$AE428,IF('b2'!$AB428&gt;0,'b2'!$AB428,IF('b2'!$Y428&gt;0,'b2'!$Y428,IF('b2'!$V428&gt;0,'b2'!$V428," ---"))))))))</f>
        <v/>
      </c>
      <c r="AS428" s="246" t="n">
        <v>0</v>
      </c>
      <c r="AT428" s="246" t="n">
        <v>0</v>
      </c>
      <c r="AU428" s="246" t="n">
        <v>0</v>
      </c>
      <c r="AV428" s="246" t="n">
        <v>0</v>
      </c>
      <c r="AW428" s="246" t="n">
        <v>0</v>
      </c>
      <c r="AX428" s="246" t="n">
        <v>0</v>
      </c>
      <c r="AY428" s="246" t="n">
        <v>0</v>
      </c>
      <c r="AZ428" s="246" t="n">
        <v>0</v>
      </c>
      <c r="BA428" s="246" t="n">
        <v>31</v>
      </c>
      <c r="BB428" s="246" t="n">
        <v>6</v>
      </c>
      <c r="BC428" s="246" t="n">
        <v>30</v>
      </c>
      <c r="BD428" s="246" t="n">
        <v>4</v>
      </c>
      <c r="BE428" s="247" t="n">
        <v>0</v>
      </c>
      <c r="BF428" s="252" t="n">
        <v>0</v>
      </c>
      <c r="BG428" s="252" t="n">
        <v>0</v>
      </c>
      <c r="BH428" s="247" t="n">
        <v>0</v>
      </c>
      <c r="BI428" s="250" t="inlineStr">
        <is>
          <t>#REF!</t>
        </is>
      </c>
      <c r="BJ428" s="251" t="inlineStr">
        <is>
          <t>#REF!</t>
        </is>
      </c>
      <c r="BK428" s="252" t="n">
        <v>0</v>
      </c>
      <c r="BL428" s="252" t="n">
        <v>0</v>
      </c>
      <c r="BM428" s="247" t="n">
        <v>0</v>
      </c>
      <c r="BN428" s="250" t="inlineStr">
        <is>
          <t>#REF!</t>
        </is>
      </c>
      <c r="BO428" s="251" t="inlineStr">
        <is>
          <t>#REF!</t>
        </is>
      </c>
      <c r="BP428" s="248" t="n">
        <v>0</v>
      </c>
      <c r="BQ428" s="248" t="n">
        <v>0</v>
      </c>
      <c r="BR428" s="249" t="n">
        <v>0</v>
      </c>
      <c r="BS428" s="250" t="inlineStr">
        <is>
          <t>#REF!</t>
        </is>
      </c>
      <c r="BT428" s="251">
        <f>'[2]DATA CONSOLIDADA 2018-2025 '!$BR430-'b2'!$BO428</f>
        <v/>
      </c>
      <c r="BU428" s="252" t="n">
        <v>0</v>
      </c>
      <c r="BV428" s="248" t="n">
        <v>0</v>
      </c>
      <c r="BW428" s="249" t="n">
        <v>0</v>
      </c>
      <c r="BX428" s="250" t="inlineStr">
        <is>
          <t>#REF!</t>
        </is>
      </c>
      <c r="BY428" s="251" t="inlineStr">
        <is>
          <t>#REF!</t>
        </is>
      </c>
      <c r="BZ428" s="248" t="n">
        <v>0</v>
      </c>
      <c r="CA428" s="248" t="n">
        <v>0</v>
      </c>
      <c r="CB428" s="249" t="n">
        <v>0</v>
      </c>
      <c r="CC428" s="250" t="inlineStr">
        <is>
          <t>#REF!</t>
        </is>
      </c>
      <c r="CD428" s="251">
        <f>'[2]DATA CONSOLIDADA 2018-2025 '!$CB430-'b2'!$BW428</f>
        <v/>
      </c>
      <c r="CE428" s="253" t="n">
        <v>261800</v>
      </c>
      <c r="CF428" s="253" t="n">
        <v>0</v>
      </c>
      <c r="CG428" s="254" t="n">
        <v>261800</v>
      </c>
      <c r="CH428" s="250" t="inlineStr">
        <is>
          <t>#REF!</t>
        </is>
      </c>
      <c r="CI428" s="251">
        <f>'[2]DATA CONSOLIDADA 2018-2025 '!$CG430-'b2'!$CB428</f>
        <v/>
      </c>
      <c r="CJ428" s="247" t="inlineStr">
        <is>
          <t>#REF!</t>
        </is>
      </c>
      <c r="CK428" s="247" t="n">
        <v>381750</v>
      </c>
      <c r="CL428" s="247" t="n">
        <v>0</v>
      </c>
      <c r="CM428" s="247" t="n">
        <v>381750</v>
      </c>
      <c r="CN428" s="247" t="inlineStr">
        <is>
          <t>#REF!</t>
        </is>
      </c>
      <c r="CO428" s="251">
        <f>'[2]DATA CONSOLIDADA 2018-2025 '!$CM430-'b2'!$CG428</f>
        <v/>
      </c>
      <c r="CP428" s="253" t="n">
        <v>0</v>
      </c>
      <c r="CQ428" s="253" t="n">
        <v>0</v>
      </c>
      <c r="CR428" s="253" t="n">
        <v>0</v>
      </c>
      <c r="CS428" s="253" t="n">
        <v>0</v>
      </c>
      <c r="CT428" s="253" t="n">
        <v>0</v>
      </c>
      <c r="CU428" s="253" t="n">
        <v>0</v>
      </c>
      <c r="CV428" s="247" t="n">
        <v>0</v>
      </c>
      <c r="CW428" s="247" t="n">
        <v>0</v>
      </c>
      <c r="CX428" s="247" t="n">
        <v>0</v>
      </c>
      <c r="CY428" s="247" t="n">
        <v>261800</v>
      </c>
      <c r="CZ428" s="247" t="n">
        <v>0</v>
      </c>
      <c r="DA428" s="247" t="n">
        <v>0</v>
      </c>
      <c r="DB428" s="247" t="n">
        <v>261800</v>
      </c>
      <c r="DC428" s="255" t="n">
        <v>0</v>
      </c>
      <c r="DD428" s="255" t="n">
        <v>0</v>
      </c>
      <c r="DE428" s="255" t="n">
        <v>381750</v>
      </c>
      <c r="DF428" s="255" t="n">
        <v>0</v>
      </c>
      <c r="DG428" s="255" t="n">
        <v>0</v>
      </c>
      <c r="DH428" s="255" t="n">
        <v>381750</v>
      </c>
      <c r="DI428" s="256" t="n">
        <v>20490726196</v>
      </c>
      <c r="DJ428" s="257" t="inlineStr">
        <is>
          <t>ASOCIACIÓN DE PRODUCTORES AGROPECUARIOS VALLESITO - CHAHUARES</t>
        </is>
      </c>
      <c r="DK428" s="257" t="inlineStr">
        <is>
          <t>01 Asociación</t>
        </is>
      </c>
      <c r="DL428" s="258" t="n"/>
      <c r="DM428" s="258" t="n"/>
      <c r="DN428" s="258" t="n"/>
      <c r="DO428" s="258" t="n"/>
      <c r="DP428" s="258" t="n"/>
      <c r="DQ428" s="258" t="n"/>
      <c r="DR428" s="258" t="n"/>
      <c r="DS428" s="258" t="n"/>
      <c r="DT428" s="258" t="n"/>
      <c r="DU428" s="258" t="n"/>
      <c r="DV428" s="258" t="n"/>
      <c r="DW428" s="258" t="n"/>
      <c r="DX428" s="258" t="n"/>
      <c r="DY428" s="258" t="n"/>
      <c r="DZ428" s="258" t="n"/>
      <c r="EA428" s="258" t="n"/>
      <c r="EB428" s="258" t="n"/>
      <c r="EC428" s="258" t="n"/>
      <c r="ED428" s="258" t="n"/>
      <c r="EE428" s="258" t="n"/>
    </row>
    <row r="429" ht="47.25" customHeight="1">
      <c r="A429" s="240" t="inlineStr">
        <is>
          <t>ASOCIACION DE PRODUCTORES AGROPECUARIOS PONGO MAYNIQUE DE LA COMUNIDAD DE CHINGUIRIATO</t>
        </is>
      </c>
      <c r="B429" s="240" t="inlineStr">
        <is>
          <t>CACAO</t>
        </is>
      </c>
      <c r="C429" s="240" t="inlineStr">
        <is>
          <t>CACAO</t>
        </is>
      </c>
      <c r="D429" s="240" t="inlineStr">
        <is>
          <t>CUSCO</t>
        </is>
      </c>
      <c r="E429" s="240" t="inlineStr">
        <is>
          <t>080902</t>
        </is>
      </c>
      <c r="F429" s="240" t="inlineStr">
        <is>
          <t>CUSCO</t>
        </is>
      </c>
      <c r="G429" s="240" t="inlineStr">
        <is>
          <t>LA CONVENCION</t>
        </is>
      </c>
      <c r="H429" s="240" t="inlineStr">
        <is>
          <t>ECHARATE</t>
        </is>
      </c>
      <c r="I429" s="241" t="n"/>
      <c r="J429" s="241" t="n"/>
      <c r="K429" s="241" t="n"/>
      <c r="L429" s="241" t="n"/>
      <c r="M429" s="241" t="n"/>
      <c r="N429" s="241" t="n"/>
      <c r="O429" s="241" t="n">
        <v>1</v>
      </c>
      <c r="P429" s="241" t="n">
        <v>1</v>
      </c>
      <c r="Q429" s="241" t="inlineStr">
        <is>
          <t>PAC</t>
        </is>
      </c>
      <c r="R429" s="242">
        <f>IF(I429=1,I$2,"")&amp;IF(J429=1,IF(I429=1,"-","")&amp;J$2,"")&amp;IF(K429=1,IF(OR(J429=1,I429=1),"-","")&amp;K$2,"")&amp;IF(L429=1,IF(OR(K429=1,J429=1,I429=1),"-","")&amp;L$2,"")&amp;IF(M429=1,IF(OR(L429=1,K429=1,J429=1,I429=1),"-","")&amp;M$2,"")&amp;IF(N429=1,IF(OR(M429=1,L429=1,K429=1,J429=1,I429=1),"-","")&amp;N$2,"")&amp;IF(O429=1,IF(OR(N429=1,M429=1,L429=1,K429=1,J429=1,I429=1),"-","")&amp;O$2,"")&amp;IF(P429=1,IF(I429=1," - ",IF(J429=1," - ",IF(K429=1," - ",IF(L429=1," - ",IF(M429=1," - ",IF(N429=1," - ",IF(O429=1," - ","")))))))&amp;P$2,"")</f>
        <v/>
      </c>
      <c r="S429" s="243">
        <f>SUM('b2'!$I429:$P429)</f>
        <v/>
      </c>
      <c r="T429" s="243">
        <f>IF(OR('b2'!$J429=1,'b2'!$K429=1,'b2'!$L429=1,'b2'!$M429=1,'b2'!$N429=1,'b2'!$O429=1,'b2'!$P429=1),"SI","NO")</f>
        <v/>
      </c>
      <c r="U429" s="243">
        <f>IF(OR('b2'!$K429=1,'b2'!$L429=1,'b2'!$M429=1,'b2'!$N429=1,'b2'!$O429=1,'b2'!$P429=1),"SI","NO")</f>
        <v/>
      </c>
      <c r="V429" s="244" t="n">
        <v>0</v>
      </c>
      <c r="W429" s="245" t="n">
        <v>0</v>
      </c>
      <c r="X429" s="245" t="n">
        <v>0</v>
      </c>
      <c r="Y429" s="244" t="n">
        <v>0</v>
      </c>
      <c r="Z429" s="245" t="n">
        <v>0</v>
      </c>
      <c r="AA429" s="245" t="n">
        <v>0</v>
      </c>
      <c r="AB429" s="244" t="n">
        <v>0</v>
      </c>
      <c r="AC429" s="245" t="n">
        <v>0</v>
      </c>
      <c r="AD429" s="245" t="n">
        <v>0</v>
      </c>
      <c r="AE429" s="244" t="n">
        <v>0</v>
      </c>
      <c r="AF429" s="245" t="n">
        <v>0</v>
      </c>
      <c r="AG429" s="245" t="n">
        <v>0</v>
      </c>
      <c r="AH429" s="244" t="n">
        <v>0</v>
      </c>
      <c r="AI429" s="245" t="n">
        <v>0</v>
      </c>
      <c r="AJ429" s="245" t="n">
        <v>0</v>
      </c>
      <c r="AK429" s="244" t="n">
        <v>0</v>
      </c>
      <c r="AL429" s="245" t="n">
        <v>16</v>
      </c>
      <c r="AM429" s="245" t="n">
        <v>1</v>
      </c>
      <c r="AN429" s="244" t="n">
        <v>17</v>
      </c>
      <c r="AO429" s="245" t="n">
        <v>13</v>
      </c>
      <c r="AP429" s="245" t="n">
        <v>4</v>
      </c>
      <c r="AQ429" s="244" t="n">
        <v>17</v>
      </c>
      <c r="AR429" s="244">
        <f>IF('b2'!$AQ429&gt;0,'b2'!$AQ429,IF('b2'!$AN429&gt;0,'b2'!$AN429,IF('b2'!$AK429&gt;0,'b2'!$AK429,IF('b2'!$AH429&gt;0,'b2'!$AH429,IF('b2'!$AE429&gt;0,'b2'!$AE429,IF('b2'!$AB429&gt;0,'b2'!$AB429,IF('b2'!$Y429&gt;0,'b2'!$Y429,IF('b2'!$V429&gt;0,'b2'!$V429," ---"))))))))</f>
        <v/>
      </c>
      <c r="AS429" s="246" t="n">
        <v>0</v>
      </c>
      <c r="AT429" s="246" t="n">
        <v>0</v>
      </c>
      <c r="AU429" s="246" t="n">
        <v>0</v>
      </c>
      <c r="AV429" s="246" t="n">
        <v>0</v>
      </c>
      <c r="AW429" s="246" t="n">
        <v>0</v>
      </c>
      <c r="AX429" s="246" t="n">
        <v>0</v>
      </c>
      <c r="AY429" s="246" t="n">
        <v>0</v>
      </c>
      <c r="AZ429" s="246" t="n">
        <v>0</v>
      </c>
      <c r="BA429" s="246" t="n">
        <v>12</v>
      </c>
      <c r="BB429" s="246" t="n">
        <v>3</v>
      </c>
      <c r="BC429" s="246" t="n">
        <v>15</v>
      </c>
      <c r="BD429" s="246" t="n">
        <v>3</v>
      </c>
      <c r="BE429" s="247" t="n">
        <v>0</v>
      </c>
      <c r="BF429" s="252" t="n">
        <v>0</v>
      </c>
      <c r="BG429" s="252" t="n">
        <v>0</v>
      </c>
      <c r="BH429" s="247" t="n">
        <v>0</v>
      </c>
      <c r="BI429" s="250" t="inlineStr">
        <is>
          <t>#REF!</t>
        </is>
      </c>
      <c r="BJ429" s="251" t="inlineStr">
        <is>
          <t>#REF!</t>
        </is>
      </c>
      <c r="BK429" s="252" t="n">
        <v>0</v>
      </c>
      <c r="BL429" s="252" t="n">
        <v>0</v>
      </c>
      <c r="BM429" s="247" t="n">
        <v>0</v>
      </c>
      <c r="BN429" s="250" t="inlineStr">
        <is>
          <t>#REF!</t>
        </is>
      </c>
      <c r="BO429" s="251" t="inlineStr">
        <is>
          <t>#REF!</t>
        </is>
      </c>
      <c r="BP429" s="248" t="n">
        <v>0</v>
      </c>
      <c r="BQ429" s="248" t="n">
        <v>0</v>
      </c>
      <c r="BR429" s="249" t="n">
        <v>0</v>
      </c>
      <c r="BS429" s="250" t="inlineStr">
        <is>
          <t>#REF!</t>
        </is>
      </c>
      <c r="BT429" s="251">
        <f>'[2]DATA CONSOLIDADA 2018-2025 '!$BR431-'b2'!$BO429</f>
        <v/>
      </c>
      <c r="BU429" s="252" t="n">
        <v>0</v>
      </c>
      <c r="BV429" s="248" t="n">
        <v>0</v>
      </c>
      <c r="BW429" s="249" t="n">
        <v>0</v>
      </c>
      <c r="BX429" s="250" t="inlineStr">
        <is>
          <t>#REF!</t>
        </is>
      </c>
      <c r="BY429" s="251" t="inlineStr">
        <is>
          <t>#REF!</t>
        </is>
      </c>
      <c r="BZ429" s="248" t="n">
        <v>0</v>
      </c>
      <c r="CA429" s="248" t="n">
        <v>0</v>
      </c>
      <c r="CB429" s="249" t="n">
        <v>0</v>
      </c>
      <c r="CC429" s="250" t="inlineStr">
        <is>
          <t>#REF!</t>
        </is>
      </c>
      <c r="CD429" s="251">
        <f>'[2]DATA CONSOLIDADA 2018-2025 '!$CB431-'b2'!$BW429</f>
        <v/>
      </c>
      <c r="CE429" s="253" t="n">
        <v>93000</v>
      </c>
      <c r="CF429" s="253" t="n">
        <v>0</v>
      </c>
      <c r="CG429" s="254" t="n">
        <v>93000</v>
      </c>
      <c r="CH429" s="250" t="inlineStr">
        <is>
          <t>#REF!</t>
        </is>
      </c>
      <c r="CI429" s="251">
        <f>'[2]DATA CONSOLIDADA 2018-2025 '!$CG431-'b2'!$CB429</f>
        <v/>
      </c>
      <c r="CJ429" s="247" t="inlineStr">
        <is>
          <t>#REF!</t>
        </is>
      </c>
      <c r="CK429" s="247" t="n">
        <v>237108.8</v>
      </c>
      <c r="CL429" s="247" t="n">
        <v>0</v>
      </c>
      <c r="CM429" s="247" t="n">
        <v>237108.8</v>
      </c>
      <c r="CN429" s="247" t="inlineStr">
        <is>
          <t>#REF!</t>
        </is>
      </c>
      <c r="CO429" s="251">
        <f>'[2]DATA CONSOLIDADA 2018-2025 '!$CM431-'b2'!$CG429</f>
        <v/>
      </c>
      <c r="CP429" s="253" t="n">
        <v>0</v>
      </c>
      <c r="CQ429" s="253" t="n">
        <v>0</v>
      </c>
      <c r="CR429" s="253" t="n">
        <v>0</v>
      </c>
      <c r="CS429" s="253" t="n">
        <v>0</v>
      </c>
      <c r="CT429" s="253" t="n">
        <v>0</v>
      </c>
      <c r="CU429" s="253" t="n">
        <v>0</v>
      </c>
      <c r="CV429" s="247" t="n">
        <v>0</v>
      </c>
      <c r="CW429" s="247" t="n">
        <v>0</v>
      </c>
      <c r="CX429" s="247" t="n">
        <v>93000</v>
      </c>
      <c r="CY429" s="247" t="n">
        <v>0</v>
      </c>
      <c r="CZ429" s="247" t="n">
        <v>0</v>
      </c>
      <c r="DA429" s="247" t="n">
        <v>0</v>
      </c>
      <c r="DB429" s="247" t="n">
        <v>93000</v>
      </c>
      <c r="DC429" s="255" t="n">
        <v>0</v>
      </c>
      <c r="DD429" s="255" t="n">
        <v>0</v>
      </c>
      <c r="DE429" s="255" t="n">
        <v>237108.8</v>
      </c>
      <c r="DF429" s="255" t="n">
        <v>0</v>
      </c>
      <c r="DG429" s="255" t="n">
        <v>0</v>
      </c>
      <c r="DH429" s="255" t="n">
        <v>237108.8</v>
      </c>
      <c r="DI429" s="256" t="n">
        <v>20603676476</v>
      </c>
      <c r="DJ429" s="257" t="inlineStr">
        <is>
          <t>ASOCIACION DE PRODUCTORES AGROPECUARIOS PONGO MAYNIQUE DE LA COMUNIDAD DE CHINGUIRIATO</t>
        </is>
      </c>
      <c r="DK429" s="257" t="inlineStr">
        <is>
          <t>01 Asociación</t>
        </is>
      </c>
      <c r="DL429" s="258" t="n"/>
      <c r="DM429" s="258" t="n"/>
      <c r="DN429" s="258" t="n"/>
      <c r="DO429" s="258" t="n"/>
      <c r="DP429" s="258" t="n"/>
      <c r="DQ429" s="258" t="n"/>
      <c r="DR429" s="258" t="n"/>
      <c r="DS429" s="258" t="n"/>
      <c r="DT429" s="258" t="n"/>
      <c r="DU429" s="258" t="n"/>
      <c r="DV429" s="258" t="n"/>
      <c r="DW429" s="258" t="n"/>
      <c r="DX429" s="258" t="n"/>
      <c r="DY429" s="258" t="n"/>
      <c r="DZ429" s="258" t="n"/>
      <c r="EA429" s="258" t="n"/>
      <c r="EB429" s="258" t="n"/>
      <c r="EC429" s="258" t="n"/>
      <c r="ED429" s="258" t="n"/>
      <c r="EE429" s="258" t="n"/>
    </row>
    <row r="430" ht="47.25" customHeight="1">
      <c r="A430" s="240" t="inlineStr">
        <is>
          <t>COOPERATIVA AGRARIA DE CACAO AROMATICO COLPA DE LOROS</t>
        </is>
      </c>
      <c r="B430" s="240" t="inlineStr">
        <is>
          <t>CACAO</t>
        </is>
      </c>
      <c r="C430" s="240" t="inlineStr">
        <is>
          <t>CACAO</t>
        </is>
      </c>
      <c r="D430" s="240" t="inlineStr">
        <is>
          <t>UCAYALI</t>
        </is>
      </c>
      <c r="E430" s="240" t="inlineStr">
        <is>
          <t>250304</t>
        </is>
      </c>
      <c r="F430" s="240" t="inlineStr">
        <is>
          <t>UCAYALI</t>
        </is>
      </c>
      <c r="G430" s="240" t="inlineStr">
        <is>
          <t>PADRE ABAD</t>
        </is>
      </c>
      <c r="H430" s="240" t="inlineStr">
        <is>
          <t>NESHUYA</t>
        </is>
      </c>
      <c r="I430" s="241" t="n"/>
      <c r="J430" s="241" t="n"/>
      <c r="K430" s="241" t="n"/>
      <c r="L430" s="241" t="n"/>
      <c r="M430" s="241" t="n"/>
      <c r="N430" s="241" t="n"/>
      <c r="O430" s="241" t="n">
        <v>1</v>
      </c>
      <c r="P430" s="241" t="n">
        <v>1</v>
      </c>
      <c r="Q430" s="241" t="inlineStr">
        <is>
          <t>CALIDAD</t>
        </is>
      </c>
      <c r="R430" s="242">
        <f>IF(I430=1,I$2,"")&amp;IF(J430=1,IF(I430=1,"-","")&amp;J$2,"")&amp;IF(K430=1,IF(OR(J430=1,I430=1),"-","")&amp;K$2,"")&amp;IF(L430=1,IF(OR(K430=1,J430=1,I430=1),"-","")&amp;L$2,"")&amp;IF(M430=1,IF(OR(L430=1,K430=1,J430=1,I430=1),"-","")&amp;M$2,"")&amp;IF(N430=1,IF(OR(M430=1,L430=1,K430=1,J430=1,I430=1),"-","")&amp;N$2,"")&amp;IF(O430=1,IF(OR(N430=1,M430=1,L430=1,K430=1,J430=1,I430=1),"-","")&amp;O$2,"")&amp;IF(P430=1,IF(I430=1," - ",IF(J430=1," - ",IF(K430=1," - ",IF(L430=1," - ",IF(M430=1," - ",IF(N430=1," - ",IF(O430=1," - ","")))))))&amp;P$2,"")</f>
        <v/>
      </c>
      <c r="S430" s="243">
        <f>SUM('b2'!$I430:$P430)</f>
        <v/>
      </c>
      <c r="T430" s="243">
        <f>IF(OR('b2'!$J430=1,'b2'!$K430=1,'b2'!$L430=1,'b2'!$M430=1,'b2'!$N430=1,'b2'!$O430=1,'b2'!$P430=1),"SI","NO")</f>
        <v/>
      </c>
      <c r="U430" s="243">
        <f>IF(OR('b2'!$K430=1,'b2'!$L430=1,'b2'!$M430=1,'b2'!$N430=1,'b2'!$O430=1,'b2'!$P430=1),"SI","NO")</f>
        <v/>
      </c>
      <c r="V430" s="244" t="n">
        <v>0</v>
      </c>
      <c r="W430" s="245" t="n">
        <v>0</v>
      </c>
      <c r="X430" s="245" t="n">
        <v>0</v>
      </c>
      <c r="Y430" s="244" t="n">
        <v>0</v>
      </c>
      <c r="Z430" s="245" t="n">
        <v>0</v>
      </c>
      <c r="AA430" s="245" t="n">
        <v>0</v>
      </c>
      <c r="AB430" s="244" t="n">
        <v>0</v>
      </c>
      <c r="AC430" s="245" t="n">
        <v>0</v>
      </c>
      <c r="AD430" s="245" t="n">
        <v>0</v>
      </c>
      <c r="AE430" s="244" t="n">
        <v>0</v>
      </c>
      <c r="AF430" s="245" t="n">
        <v>0</v>
      </c>
      <c r="AG430" s="245" t="n">
        <v>0</v>
      </c>
      <c r="AH430" s="244" t="n">
        <v>0</v>
      </c>
      <c r="AI430" s="245" t="n">
        <v>0</v>
      </c>
      <c r="AJ430" s="245" t="n">
        <v>0</v>
      </c>
      <c r="AK430" s="244" t="n">
        <v>0</v>
      </c>
      <c r="AL430" s="245" t="n">
        <v>323</v>
      </c>
      <c r="AM430" s="245" t="n">
        <v>128</v>
      </c>
      <c r="AN430" s="244" t="n">
        <v>451</v>
      </c>
      <c r="AO430" s="245" t="n">
        <v>0</v>
      </c>
      <c r="AP430" s="245" t="n">
        <v>0</v>
      </c>
      <c r="AQ430" s="244" t="n">
        <v>0</v>
      </c>
      <c r="AR430" s="244">
        <f>IF('b2'!$AQ430&gt;0,'b2'!$AQ430,IF('b2'!$AN430&gt;0,'b2'!$AN430,IF('b2'!$AK430&gt;0,'b2'!$AK430,IF('b2'!$AH430&gt;0,'b2'!$AH430,IF('b2'!$AE430&gt;0,'b2'!$AE430,IF('b2'!$AB430&gt;0,'b2'!$AB430,IF('b2'!$Y430&gt;0,'b2'!$Y430,IF('b2'!$V430&gt;0,'b2'!$V430," ---"))))))))</f>
        <v/>
      </c>
      <c r="AS430" s="246" t="n">
        <v>0</v>
      </c>
      <c r="AT430" s="246" t="n">
        <v>0</v>
      </c>
      <c r="AU430" s="246" t="n">
        <v>0</v>
      </c>
      <c r="AV430" s="246" t="n">
        <v>0</v>
      </c>
      <c r="AW430" s="246" t="n">
        <v>0</v>
      </c>
      <c r="AX430" s="246" t="n">
        <v>0</v>
      </c>
      <c r="AY430" s="246" t="n">
        <v>0</v>
      </c>
      <c r="AZ430" s="246" t="n">
        <v>0</v>
      </c>
      <c r="BA430" s="246" t="n">
        <v>32</v>
      </c>
      <c r="BB430" s="246" t="n">
        <v>0</v>
      </c>
      <c r="BC430" s="246" t="n">
        <v>0</v>
      </c>
      <c r="BD430" s="246" t="n">
        <v>0</v>
      </c>
      <c r="BE430" s="247" t="n">
        <v>0</v>
      </c>
      <c r="BF430" s="252" t="n">
        <v>0</v>
      </c>
      <c r="BG430" s="252" t="n">
        <v>0</v>
      </c>
      <c r="BH430" s="247" t="n">
        <v>0</v>
      </c>
      <c r="BI430" s="250">
        <f>IF('[2]DATA CONSOLIDADA 2018-2025 '!$BH499&gt;'[2]DATA CONSOLIDADA 2018-2025 '!$AN499,"Incremento",IF('[2]DATA CONSOLIDADA 2018-2025 '!$AN499='[2]DATA CONSOLIDADA 2018-2025 '!$BH499,"Sin incremento",IF('[2]DATA CONSOLIDADA 2018-2025 '!$BH499&lt;'[2]DATA CONSOLIDADA 2018-2025 '!$AN499,"Disminución"," ---")))</f>
        <v/>
      </c>
      <c r="BJ430" s="251">
        <f>'[2]DATA CONSOLIDADA 2018-2025 '!$BH499-'[2]DATA CONSOLIDADA 2018-2025 '!$BE499</f>
        <v/>
      </c>
      <c r="BK430" s="252" t="n">
        <v>0</v>
      </c>
      <c r="BL430" s="252" t="n">
        <v>0</v>
      </c>
      <c r="BM430" s="247" t="n">
        <v>0</v>
      </c>
      <c r="BN430" s="250">
        <f>IF('[2]DATA CONSOLIDADA 2018-2025 '!$BM499&gt;'[2]DATA CONSOLIDADA 2018-2025 '!$BH499,"Incremento",IF('[2]DATA CONSOLIDADA 2018-2025 '!$BH499='[2]DATA CONSOLIDADA 2018-2025 '!$BM499,"Sin incremento",IF('[2]DATA CONSOLIDADA 2018-2025 '!$BM499&lt;'[2]DATA CONSOLIDADA 2018-2025 '!$BH499,"Disminución"," ---")))</f>
        <v/>
      </c>
      <c r="BO430" s="251">
        <f>'[2]DATA CONSOLIDADA 2018-2025 '!$BM499-'[2]DATA CONSOLIDADA 2018-2025 '!$BH499</f>
        <v/>
      </c>
      <c r="BP430" s="248" t="n">
        <v>0</v>
      </c>
      <c r="BQ430" s="248" t="n">
        <v>0</v>
      </c>
      <c r="BR430" s="249" t="n">
        <v>0</v>
      </c>
      <c r="BS430" s="250">
        <f>IF('[2]DATA CONSOLIDADA 2018-2025 '!$BR499&gt;'[2]DATA CONSOLIDADA 2018-2025 '!$BM499,"Incremento",IF('[2]DATA CONSOLIDADA 2018-2025 '!$BM499='[2]DATA CONSOLIDADA 2018-2025 '!$BR499,"Sin incremento",IF('[2]DATA CONSOLIDADA 2018-2025 '!$BR499&lt;'[2]DATA CONSOLIDADA 2018-2025 '!$BM499,"Disminución"," ---")))</f>
        <v/>
      </c>
      <c r="BT430" s="251">
        <f>'[2]DATA CONSOLIDADA 2018-2025 '!$BR432-'b2'!$BO430</f>
        <v/>
      </c>
      <c r="BU430" s="252" t="n">
        <v>0</v>
      </c>
      <c r="BV430" s="248" t="n">
        <v>0</v>
      </c>
      <c r="BW430" s="249" t="n">
        <v>0</v>
      </c>
      <c r="BX430" s="250">
        <f>IF('[2]DATA CONSOLIDADA 2018-2025 '!$BW499&gt;'[2]DATA CONSOLIDADA 2018-2025 '!$BR499,"Incremento",IF('[2]DATA CONSOLIDADA 2018-2025 '!$BR499='[2]DATA CONSOLIDADA 2018-2025 '!$BW499,"Sin incremento",IF('[2]DATA CONSOLIDADA 2018-2025 '!$BW499&lt;'[2]DATA CONSOLIDADA 2018-2025 '!$BR499,"Disminución"," ---")))</f>
        <v/>
      </c>
      <c r="BY430" s="251">
        <f>'[2]DATA CONSOLIDADA 2018-2025 '!$BW499-'[2]DATA CONSOLIDADA 2018-2025 '!$BR499</f>
        <v/>
      </c>
      <c r="BZ430" s="248" t="n">
        <v>0</v>
      </c>
      <c r="CA430" s="248" t="n">
        <v>0</v>
      </c>
      <c r="CB430" s="249" t="n">
        <v>0</v>
      </c>
      <c r="CC430" s="250">
        <f>IF('[2]DATA CONSOLIDADA 2018-2025 '!$CB499&gt;'[2]DATA CONSOLIDADA 2018-2025 '!$BW499,"Incremento",IF('[2]DATA CONSOLIDADA 2018-2025 '!$BW499='[2]DATA CONSOLIDADA 2018-2025 '!$CB499,"Sin incremento",IF('[2]DATA CONSOLIDADA 2018-2025 '!$CB499&lt;'[2]DATA CONSOLIDADA 2018-2025 '!$BW499,"Disminución"," ---")))</f>
        <v/>
      </c>
      <c r="CD430" s="251">
        <f>'[2]DATA CONSOLIDADA 2018-2025 '!$CB432-'b2'!$BW430</f>
        <v/>
      </c>
      <c r="CE430" s="253" t="n">
        <v>0</v>
      </c>
      <c r="CF430" s="253" t="n">
        <v>28651766.7318055</v>
      </c>
      <c r="CG430" s="254" t="n">
        <v>28651766.7318055</v>
      </c>
      <c r="CH430" s="250">
        <f>IF('[2]DATA CONSOLIDADA 2018-2025 '!$CG499&gt;'[2]DATA CONSOLIDADA 2018-2025 '!$CB499,"Incremento",IF('[2]DATA CONSOLIDADA 2018-2025 '!$CB499='[2]DATA CONSOLIDADA 2018-2025 '!$CG499,"Sin incremento",IF('[2]DATA CONSOLIDADA 2018-2025 '!$CG499&lt;'[2]DATA CONSOLIDADA 2018-2025 '!$CB499,"Disminución"," ---")))</f>
        <v/>
      </c>
      <c r="CI430" s="251">
        <f>'[2]DATA CONSOLIDADA 2018-2025 '!$CG432-'b2'!$CB430</f>
        <v/>
      </c>
      <c r="CJ430" s="247" t="inlineStr">
        <is>
          <t>#REF!</t>
        </is>
      </c>
      <c r="CK430" s="247" t="n">
        <v>0</v>
      </c>
      <c r="CL430" s="247" t="n">
        <v>1464838.82412148</v>
      </c>
      <c r="CM430" s="247" t="n">
        <v>1464838.82412148</v>
      </c>
      <c r="CN430" s="247" t="inlineStr">
        <is>
          <t>#REF!</t>
        </is>
      </c>
      <c r="CO430" s="251">
        <f>'[2]DATA CONSOLIDADA 2018-2025 '!$CM432-'b2'!$CG430</f>
        <v/>
      </c>
      <c r="CP430" s="253" t="n">
        <v>0</v>
      </c>
      <c r="CQ430" s="253" t="n">
        <v>0</v>
      </c>
      <c r="CR430" s="253" t="n">
        <v>0</v>
      </c>
      <c r="CS430" s="253" t="n">
        <v>0</v>
      </c>
      <c r="CT430" s="253" t="n">
        <v>0</v>
      </c>
      <c r="CU430" s="253" t="n">
        <v>0</v>
      </c>
      <c r="CV430" s="247" t="n">
        <v>0</v>
      </c>
      <c r="CW430" s="247" t="n">
        <v>0</v>
      </c>
      <c r="CX430" s="247" t="n">
        <v>0</v>
      </c>
      <c r="CY430" s="247" t="n">
        <v>28651766.7318055</v>
      </c>
      <c r="CZ430" s="247" t="n">
        <v>0</v>
      </c>
      <c r="DA430" s="247" t="n">
        <v>0</v>
      </c>
      <c r="DB430" s="247" t="n">
        <v>28651766.7318055</v>
      </c>
      <c r="DC430" s="255" t="n">
        <v>0</v>
      </c>
      <c r="DD430" s="255" t="n">
        <v>0</v>
      </c>
      <c r="DE430" s="255" t="n">
        <v>1464838.82412148</v>
      </c>
      <c r="DF430" s="255" t="n">
        <v>0</v>
      </c>
      <c r="DG430" s="255" t="n">
        <v>0</v>
      </c>
      <c r="DH430" s="255" t="n">
        <v>1464838.82412148</v>
      </c>
      <c r="DI430" s="256" t="n">
        <v>20600390911</v>
      </c>
      <c r="DJ430" s="257" t="inlineStr">
        <is>
          <t>COOPERATIVA AGRARIA DE CACAO AROMATICO COLPA DE LOROS</t>
        </is>
      </c>
      <c r="DK430" s="257" t="inlineStr">
        <is>
          <t>02 Cooperativa</t>
        </is>
      </c>
      <c r="DL430" s="258" t="n"/>
      <c r="DM430" s="258" t="n"/>
      <c r="DN430" s="258" t="n"/>
      <c r="DO430" s="258" t="n"/>
      <c r="DP430" s="258" t="n"/>
      <c r="DQ430" s="258" t="n"/>
      <c r="DR430" s="258" t="n"/>
      <c r="DS430" s="258" t="n"/>
      <c r="DT430" s="258" t="n"/>
      <c r="DU430" s="258" t="n"/>
      <c r="DV430" s="258" t="n"/>
      <c r="DW430" s="258" t="n"/>
      <c r="DX430" s="258" t="n"/>
      <c r="DY430" s="258" t="n"/>
      <c r="DZ430" s="258" t="n"/>
      <c r="EA430" s="258" t="n"/>
      <c r="EB430" s="258" t="n"/>
      <c r="EC430" s="258" t="n"/>
      <c r="ED430" s="258" t="n"/>
      <c r="EE430" s="258" t="n"/>
    </row>
    <row r="431" hidden="1" ht="47.25" customHeight="1">
      <c r="A431" s="240" t="inlineStr">
        <is>
          <t>ASOCIACION DE PRODUCTORES AGROPECUARIOS QUYLLURNIY DE ABRA CIGAKIATO</t>
        </is>
      </c>
      <c r="B431" s="240" t="n"/>
      <c r="C431" s="240" t="inlineStr">
        <is>
          <t>CACAO</t>
        </is>
      </c>
      <c r="D431" s="240" t="inlineStr">
        <is>
          <t>CUSCO</t>
        </is>
      </c>
      <c r="E431" s="240" t="inlineStr">
        <is>
          <t>080902</t>
        </is>
      </c>
      <c r="F431" s="240" t="inlineStr">
        <is>
          <t>CUSCO</t>
        </is>
      </c>
      <c r="G431" s="240" t="inlineStr">
        <is>
          <t>LA CONVENCION</t>
        </is>
      </c>
      <c r="H431" s="240" t="inlineStr">
        <is>
          <t>ECHARATE</t>
        </is>
      </c>
      <c r="I431" s="241" t="n"/>
      <c r="J431" s="241" t="n"/>
      <c r="K431" s="241" t="n"/>
      <c r="L431" s="241" t="n"/>
      <c r="M431" s="241" t="n"/>
      <c r="N431" s="241" t="n"/>
      <c r="O431" s="241" t="n">
        <v>1</v>
      </c>
      <c r="P431" s="241" t="n">
        <v>1</v>
      </c>
      <c r="Q431" s="241" t="inlineStr">
        <is>
          <t>PAC</t>
        </is>
      </c>
      <c r="R431" s="242">
        <f>IF(I431=1,I$2,"")&amp;IF(J431=1,IF(I431=1,"-","")&amp;J$2,"")&amp;IF(K431=1,IF(OR(J431=1,I431=1),"-","")&amp;K$2,"")&amp;IF(L431=1,IF(OR(K431=1,J431=1,I431=1),"-","")&amp;L$2,"")&amp;IF(M431=1,IF(OR(L431=1,K431=1,J431=1,I431=1),"-","")&amp;M$2,"")&amp;IF(N431=1,IF(OR(M431=1,L431=1,K431=1,J431=1,I431=1),"-","")&amp;N$2,"")&amp;IF(O431=1,IF(OR(N431=1,M431=1,L431=1,K431=1,J431=1,I431=1),"-","")&amp;O$2,"")&amp;IF(P431=1,IF(I431=1," - ",IF(J431=1," - ",IF(K431=1," - ",IF(L431=1," - ",IF(M431=1," - ",IF(N431=1," - ",IF(O431=1," - ","")))))))&amp;P$2,"")</f>
        <v/>
      </c>
      <c r="S431" s="243">
        <f>SUM('b2'!$I431:$P431)</f>
        <v/>
      </c>
      <c r="T431" s="243">
        <f>IF(OR('b2'!$J431=1,'b2'!$K431=1,'b2'!$L431=1,'b2'!$M431=1,'b2'!$N431=1,'b2'!$O431=1,'b2'!$P431=1),"SI","NO")</f>
        <v/>
      </c>
      <c r="U431" s="243">
        <f>IF(OR('b2'!$K431=1,'b2'!$L431=1,'b2'!$M431=1,'b2'!$N431=1,'b2'!$O431=1,'b2'!$P431=1),"SI","NO")</f>
        <v/>
      </c>
      <c r="V431" s="244" t="n">
        <v>0</v>
      </c>
      <c r="W431" s="245" t="n">
        <v>0</v>
      </c>
      <c r="X431" s="245" t="n">
        <v>0</v>
      </c>
      <c r="Y431" s="244" t="n">
        <v>0</v>
      </c>
      <c r="Z431" s="245" t="n">
        <v>0</v>
      </c>
      <c r="AA431" s="245" t="n">
        <v>0</v>
      </c>
      <c r="AB431" s="244" t="n">
        <v>0</v>
      </c>
      <c r="AC431" s="245" t="n">
        <v>0</v>
      </c>
      <c r="AD431" s="245" t="n">
        <v>0</v>
      </c>
      <c r="AE431" s="244" t="n">
        <v>0</v>
      </c>
      <c r="AF431" s="245" t="n">
        <v>0</v>
      </c>
      <c r="AG431" s="245" t="n">
        <v>0</v>
      </c>
      <c r="AH431" s="244" t="n">
        <v>0</v>
      </c>
      <c r="AI431" s="245" t="n">
        <v>0</v>
      </c>
      <c r="AJ431" s="245" t="n">
        <v>0</v>
      </c>
      <c r="AK431" s="244" t="n">
        <v>0</v>
      </c>
      <c r="AL431" s="245" t="n">
        <v>8</v>
      </c>
      <c r="AM431" s="245" t="n">
        <v>5</v>
      </c>
      <c r="AN431" s="244" t="n">
        <v>13</v>
      </c>
      <c r="AO431" s="245" t="n">
        <v>9</v>
      </c>
      <c r="AP431" s="245" t="n">
        <v>5</v>
      </c>
      <c r="AQ431" s="244" t="n">
        <v>14</v>
      </c>
      <c r="AR431" s="244">
        <f>IF('b2'!$AQ431&gt;0,'b2'!$AQ431,IF('b2'!$AN431&gt;0,'b2'!$AN431,IF('b2'!$AK431&gt;0,'b2'!$AK431,IF('b2'!$AH431&gt;0,'b2'!$AH431,IF('b2'!$AE431&gt;0,'b2'!$AE431,IF('b2'!$AB431&gt;0,'b2'!$AB431,IF('b2'!$Y431&gt;0,'b2'!$Y431,IF('b2'!$V431&gt;0,'b2'!$V431," ---"))))))))</f>
        <v/>
      </c>
      <c r="AS431" s="246" t="n">
        <v>0</v>
      </c>
      <c r="AT431" s="246" t="n">
        <v>0</v>
      </c>
      <c r="AU431" s="246" t="n">
        <v>0</v>
      </c>
      <c r="AV431" s="246" t="n">
        <v>0</v>
      </c>
      <c r="AW431" s="246" t="n">
        <v>0</v>
      </c>
      <c r="AX431" s="246" t="n">
        <v>0</v>
      </c>
      <c r="AY431" s="246" t="n">
        <v>0</v>
      </c>
      <c r="AZ431" s="246" t="n">
        <v>0</v>
      </c>
      <c r="BA431" s="246" t="n">
        <v>34</v>
      </c>
      <c r="BB431" s="246" t="n">
        <v>7</v>
      </c>
      <c r="BC431" s="246" t="n">
        <v>20</v>
      </c>
      <c r="BD431" s="246" t="n">
        <v>4</v>
      </c>
      <c r="BE431" s="247" t="n">
        <v>0</v>
      </c>
      <c r="BF431" s="252" t="n">
        <v>0</v>
      </c>
      <c r="BG431" s="252" t="n">
        <v>0</v>
      </c>
      <c r="BH431" s="247" t="n">
        <v>0</v>
      </c>
      <c r="BI431" s="250">
        <f>IF('[2]DATA CONSOLIDADA 2018-2025 '!$BH433&gt;'[2]DATA CONSOLIDADA 2018-2025 '!$AN433,"Incremento",IF('[2]DATA CONSOLIDADA 2018-2025 '!$AN433='[2]DATA CONSOLIDADA 2018-2025 '!$BH433,"Sin incremento",IF('[2]DATA CONSOLIDADA 2018-2025 '!$BH433&lt;'[2]DATA CONSOLIDADA 2018-2025 '!$AN433,"Disminución"," ---")))</f>
        <v/>
      </c>
      <c r="BJ431" s="251">
        <f>'[2]DATA CONSOLIDADA 2018-2025 '!$BH433-'[2]DATA CONSOLIDADA 2018-2025 '!$BE433</f>
        <v/>
      </c>
      <c r="BK431" s="252" t="n">
        <v>0</v>
      </c>
      <c r="BL431" s="252" t="n">
        <v>0</v>
      </c>
      <c r="BM431" s="247" t="n">
        <v>0</v>
      </c>
      <c r="BN431" s="250">
        <f>IF('[2]DATA CONSOLIDADA 2018-2025 '!$BM433&gt;'[2]DATA CONSOLIDADA 2018-2025 '!$BH433,"Incremento",IF('[2]DATA CONSOLIDADA 2018-2025 '!$BH433='[2]DATA CONSOLIDADA 2018-2025 '!$BM433,"Sin incremento",IF('[2]DATA CONSOLIDADA 2018-2025 '!$BM433&lt;'[2]DATA CONSOLIDADA 2018-2025 '!$BH433,"Disminución"," ---")))</f>
        <v/>
      </c>
      <c r="BO431" s="251">
        <f>'[2]DATA CONSOLIDADA 2018-2025 '!$BM433-'[2]DATA CONSOLIDADA 2018-2025 '!$BH433</f>
        <v/>
      </c>
      <c r="BP431" s="248" t="n">
        <v>0</v>
      </c>
      <c r="BQ431" s="248" t="n">
        <v>0</v>
      </c>
      <c r="BR431" s="249" t="n">
        <v>0</v>
      </c>
      <c r="BS431" s="250">
        <f>IF('[2]DATA CONSOLIDADA 2018-2025 '!$BR433&gt;'[2]DATA CONSOLIDADA 2018-2025 '!$BM433,"Incremento",IF('[2]DATA CONSOLIDADA 2018-2025 '!$BM433='[2]DATA CONSOLIDADA 2018-2025 '!$BR433,"Sin incremento",IF('[2]DATA CONSOLIDADA 2018-2025 '!$BR433&lt;'[2]DATA CONSOLIDADA 2018-2025 '!$BM433,"Disminución"," ---")))</f>
        <v/>
      </c>
      <c r="BT431" s="251">
        <f>'[2]DATA CONSOLIDADA 2018-2025 '!$BR433-'b2'!$BO431</f>
        <v/>
      </c>
      <c r="BU431" s="252" t="n">
        <v>0</v>
      </c>
      <c r="BV431" s="248" t="n">
        <v>0</v>
      </c>
      <c r="BW431" s="249" t="n">
        <v>0</v>
      </c>
      <c r="BX431" s="250">
        <f>IF('[2]DATA CONSOLIDADA 2018-2025 '!$BW433&gt;'[2]DATA CONSOLIDADA 2018-2025 '!$BR433,"Incremento",IF('[2]DATA CONSOLIDADA 2018-2025 '!$BR433='[2]DATA CONSOLIDADA 2018-2025 '!$BW433,"Sin incremento",IF('[2]DATA CONSOLIDADA 2018-2025 '!$BW433&lt;'[2]DATA CONSOLIDADA 2018-2025 '!$BR433,"Disminución"," ---")))</f>
        <v/>
      </c>
      <c r="BY431" s="251">
        <f>'[2]DATA CONSOLIDADA 2018-2025 '!$BW433-'[2]DATA CONSOLIDADA 2018-2025 '!$BR433</f>
        <v/>
      </c>
      <c r="BZ431" s="248" t="n">
        <v>0</v>
      </c>
      <c r="CA431" s="248" t="n">
        <v>0</v>
      </c>
      <c r="CB431" s="249" t="n">
        <v>0</v>
      </c>
      <c r="CC431" s="250">
        <f>IF('[2]DATA CONSOLIDADA 2018-2025 '!$CB433&gt;'[2]DATA CONSOLIDADA 2018-2025 '!$BW433,"Incremento",IF('[2]DATA CONSOLIDADA 2018-2025 '!$BW433='[2]DATA CONSOLIDADA 2018-2025 '!$CB433,"Sin incremento",IF('[2]DATA CONSOLIDADA 2018-2025 '!$CB433&lt;'[2]DATA CONSOLIDADA 2018-2025 '!$BW433,"Disminución"," ---")))</f>
        <v/>
      </c>
      <c r="CD431" s="251">
        <f>'[2]DATA CONSOLIDADA 2018-2025 '!$CB433-'b2'!$BW431</f>
        <v/>
      </c>
      <c r="CE431" s="253" t="n">
        <v>0</v>
      </c>
      <c r="CF431" s="253" t="n">
        <v>0</v>
      </c>
      <c r="CG431" s="254" t="n">
        <v>0</v>
      </c>
      <c r="CH431" s="250">
        <f>IF('[2]DATA CONSOLIDADA 2018-2025 '!$CG433&gt;'[2]DATA CONSOLIDADA 2018-2025 '!$CB433,"Incremento",IF('[2]DATA CONSOLIDADA 2018-2025 '!$CB433='[2]DATA CONSOLIDADA 2018-2025 '!$CG433,"Sin incremento",IF('[2]DATA CONSOLIDADA 2018-2025 '!$CG433&lt;'[2]DATA CONSOLIDADA 2018-2025 '!$CB433,"Disminución"," ---")))</f>
        <v/>
      </c>
      <c r="CI431" s="251">
        <f>'[2]DATA CONSOLIDADA 2018-2025 '!$CG433-'b2'!$CB431</f>
        <v/>
      </c>
      <c r="CJ431" s="247" t="inlineStr">
        <is>
          <t>#REF!</t>
        </is>
      </c>
      <c r="CK431" s="247" t="n">
        <v>72291.25</v>
      </c>
      <c r="CL431" s="247" t="n">
        <v>0</v>
      </c>
      <c r="CM431" s="247" t="n">
        <v>72291.25</v>
      </c>
      <c r="CN431" s="247" t="inlineStr">
        <is>
          <t>#REF!</t>
        </is>
      </c>
      <c r="CO431" s="251">
        <f>'[2]DATA CONSOLIDADA 2018-2025 '!$CM433-'b2'!$CG431</f>
        <v/>
      </c>
      <c r="CP431" s="253" t="n">
        <v>0</v>
      </c>
      <c r="CQ431" s="253" t="n">
        <v>0</v>
      </c>
      <c r="CR431" s="253" t="n">
        <v>0</v>
      </c>
      <c r="CS431" s="253" t="n">
        <v>0</v>
      </c>
      <c r="CT431" s="253" t="n">
        <v>0</v>
      </c>
      <c r="CU431" s="253" t="n">
        <v>0</v>
      </c>
      <c r="CV431" s="247" t="n">
        <v>0</v>
      </c>
      <c r="CW431" s="247" t="n">
        <v>0</v>
      </c>
      <c r="CX431" s="247" t="n">
        <v>0</v>
      </c>
      <c r="CY431" s="247" t="n">
        <v>0</v>
      </c>
      <c r="CZ431" s="247" t="n">
        <v>0</v>
      </c>
      <c r="DA431" s="247" t="n">
        <v>0</v>
      </c>
      <c r="DB431" s="247" t="n">
        <v>0</v>
      </c>
      <c r="DC431" s="255" t="n">
        <v>0</v>
      </c>
      <c r="DD431" s="255" t="n">
        <v>0</v>
      </c>
      <c r="DE431" s="255" t="n">
        <v>72291.25</v>
      </c>
      <c r="DF431" s="255" t="n">
        <v>0</v>
      </c>
      <c r="DG431" s="255" t="n">
        <v>0</v>
      </c>
      <c r="DH431" s="255" t="n">
        <v>72291.25</v>
      </c>
      <c r="DI431" s="256" t="n">
        <v>20612229105</v>
      </c>
      <c r="DJ431" s="257" t="inlineStr">
        <is>
          <t>ASOCIACION DE PRODUCTORES AGROPECUARIOS Y VECINOS COLINDANTES DE LA PLANTA COMPRESORA KAMANI ABRA</t>
        </is>
      </c>
      <c r="DK431" s="257" t="inlineStr">
        <is>
          <t>01 Asociación</t>
        </is>
      </c>
      <c r="DL431" s="258" t="n"/>
      <c r="DM431" s="258" t="n"/>
      <c r="DN431" s="258" t="n"/>
      <c r="DO431" s="258" t="n"/>
      <c r="DP431" s="258" t="n"/>
      <c r="DQ431" s="258" t="n"/>
      <c r="DR431" s="258" t="n"/>
      <c r="DS431" s="258" t="n"/>
      <c r="DT431" s="258" t="n"/>
      <c r="DU431" s="258" t="n"/>
      <c r="DV431" s="258" t="n"/>
      <c r="DW431" s="258" t="n"/>
      <c r="DX431" s="258" t="n"/>
      <c r="DY431" s="258" t="n"/>
      <c r="DZ431" s="258" t="n"/>
      <c r="EA431" s="258" t="n"/>
      <c r="EB431" s="258" t="n"/>
      <c r="EC431" s="258" t="n"/>
      <c r="ED431" s="258" t="n"/>
      <c r="EE431" s="258" t="n"/>
    </row>
    <row r="432" ht="47.25" customHeight="1">
      <c r="A432" s="240" t="inlineStr">
        <is>
          <t>COOPERATIVA AGRARIA DE CACAOTEROS TECNIFICADOS DE PADRE ABAD</t>
        </is>
      </c>
      <c r="B432" s="240" t="inlineStr">
        <is>
          <t>CACAO</t>
        </is>
      </c>
      <c r="C432" s="240" t="inlineStr">
        <is>
          <t>CACAO</t>
        </is>
      </c>
      <c r="D432" s="240" t="inlineStr">
        <is>
          <t>UCAYALI</t>
        </is>
      </c>
      <c r="E432" s="240" t="inlineStr">
        <is>
          <t>250302</t>
        </is>
      </c>
      <c r="F432" s="240" t="inlineStr">
        <is>
          <t>UCAYALI</t>
        </is>
      </c>
      <c r="G432" s="240" t="inlineStr">
        <is>
          <t>PADRE ABAD</t>
        </is>
      </c>
      <c r="H432" s="240" t="inlineStr">
        <is>
          <t>IRAZOLA</t>
        </is>
      </c>
      <c r="I432" s="241" t="n">
        <v>1</v>
      </c>
      <c r="J432" s="241" t="n"/>
      <c r="K432" s="241" t="n"/>
      <c r="L432" s="241" t="n"/>
      <c r="M432" s="241" t="n"/>
      <c r="N432" s="241" t="n"/>
      <c r="O432" s="241" t="n"/>
      <c r="P432" s="241" t="n"/>
      <c r="Q432" s="241" t="inlineStr">
        <is>
          <t>PAC</t>
        </is>
      </c>
      <c r="R432" s="242">
        <f>IF(I432=1,I$2,"")&amp;IF(J432=1,IF(I432=1,"-","")&amp;J$2,"")&amp;IF(K432=1,IF(OR(J432=1,I432=1),"-","")&amp;K$2,"")&amp;IF(L432=1,IF(OR(K432=1,J432=1,I432=1),"-","")&amp;L$2,"")&amp;IF(M432=1,IF(OR(L432=1,K432=1,J432=1,I432=1),"-","")&amp;M$2,"")&amp;IF(N432=1,IF(OR(M432=1,L432=1,K432=1,J432=1,I432=1),"-","")&amp;N$2,"")&amp;IF(O432=1,IF(OR(N432=1,M432=1,L432=1,K432=1,J432=1,I432=1),"-","")&amp;O$2,"")&amp;IF(P432=1,IF(I432=1," - ",IF(J432=1," - ",IF(K432=1," - ",IF(L432=1," - ",IF(M432=1," - ",IF(N432=1," - ",IF(O432=1," - ","")))))))&amp;P$2,"")</f>
        <v/>
      </c>
      <c r="S432" s="243">
        <f>SUM('b2'!$I432:$P432)</f>
        <v/>
      </c>
      <c r="T432" s="243">
        <f>IF(OR('b2'!$J432=1,'b2'!$K432=1,'b2'!$L432=1,'b2'!$M432=1,'b2'!$N432=1,'b2'!$O432=1,'b2'!$P432=1),"SI","NO")</f>
        <v/>
      </c>
      <c r="U432" s="243">
        <f>IF(OR('b2'!$K432=1,'b2'!$L432=1,'b2'!$M432=1,'b2'!$N432=1,'b2'!$O432=1,'b2'!$P432=1),"SI","NO")</f>
        <v/>
      </c>
      <c r="V432" s="244" t="n">
        <v>193</v>
      </c>
      <c r="W432" s="245" t="n">
        <v>0</v>
      </c>
      <c r="X432" s="245" t="n">
        <v>0</v>
      </c>
      <c r="Y432" s="244" t="n">
        <v>0</v>
      </c>
      <c r="Z432" s="245" t="n">
        <v>0</v>
      </c>
      <c r="AA432" s="245" t="n">
        <v>0</v>
      </c>
      <c r="AB432" s="244" t="n">
        <v>0</v>
      </c>
      <c r="AC432" s="245" t="n">
        <v>0</v>
      </c>
      <c r="AD432" s="245" t="n">
        <v>0</v>
      </c>
      <c r="AE432" s="244" t="n">
        <v>0</v>
      </c>
      <c r="AF432" s="245" t="n">
        <v>0</v>
      </c>
      <c r="AG432" s="245" t="n">
        <v>0</v>
      </c>
      <c r="AH432" s="244" t="n">
        <v>0</v>
      </c>
      <c r="AI432" s="245" t="n">
        <v>0</v>
      </c>
      <c r="AJ432" s="245" t="n">
        <v>0</v>
      </c>
      <c r="AK432" s="244" t="n">
        <v>0</v>
      </c>
      <c r="AL432" s="245" t="n">
        <v>0</v>
      </c>
      <c r="AM432" s="245" t="n">
        <v>0</v>
      </c>
      <c r="AN432" s="244" t="n">
        <v>0</v>
      </c>
      <c r="AO432" s="245" t="n">
        <v>0</v>
      </c>
      <c r="AP432" s="245" t="n">
        <v>0</v>
      </c>
      <c r="AQ432" s="244" t="n">
        <v>0</v>
      </c>
      <c r="AR432" s="244">
        <f>IF('b2'!$AQ432&gt;0,'b2'!$AQ432,IF('b2'!$AN432&gt;0,'b2'!$AN432,IF('b2'!$AK432&gt;0,'b2'!$AK432,IF('b2'!$AH432&gt;0,'b2'!$AH432,IF('b2'!$AE432&gt;0,'b2'!$AE432,IF('b2'!$AB432&gt;0,'b2'!$AB432,IF('b2'!$Y432&gt;0,'b2'!$Y432,IF('b2'!$V432&gt;0,'b2'!$V432," ---"))))))))</f>
        <v/>
      </c>
      <c r="AS432" s="246" t="n">
        <v>0</v>
      </c>
      <c r="AT432" s="246" t="n">
        <v>0</v>
      </c>
      <c r="AU432" s="246" t="n">
        <v>0</v>
      </c>
      <c r="AV432" s="246" t="n">
        <v>0</v>
      </c>
      <c r="AW432" s="246" t="n">
        <v>0</v>
      </c>
      <c r="AX432" s="246" t="n">
        <v>0</v>
      </c>
      <c r="AY432" s="246" t="n">
        <v>0</v>
      </c>
      <c r="AZ432" s="246" t="n">
        <v>0</v>
      </c>
      <c r="BA432" s="246" t="n">
        <v>0</v>
      </c>
      <c r="BB432" s="246" t="n">
        <v>0</v>
      </c>
      <c r="BC432" s="246" t="n">
        <v>0</v>
      </c>
      <c r="BD432" s="246" t="n">
        <v>0</v>
      </c>
      <c r="BE432" s="247" t="n">
        <v>0</v>
      </c>
      <c r="BF432" s="248" t="n">
        <v>0</v>
      </c>
      <c r="BG432" s="248" t="n">
        <v>0</v>
      </c>
      <c r="BH432" s="249" t="n">
        <v>0</v>
      </c>
      <c r="BI432" s="250">
        <f>IF('[2]DATA CONSOLIDADA 2018-2025 '!$BH314&gt;'[2]DATA CONSOLIDADA 2018-2025 '!$AN314,"Incremento",IF('[2]DATA CONSOLIDADA 2018-2025 '!$AN314='[2]DATA CONSOLIDADA 2018-2025 '!$BH314,"Sin incremento",IF('[2]DATA CONSOLIDADA 2018-2025 '!$BH314&lt;'[2]DATA CONSOLIDADA 2018-2025 '!$AN314,"Disminución"," ---")))</f>
        <v/>
      </c>
      <c r="BJ432" s="251">
        <f>'[2]DATA CONSOLIDADA 2018-2025 '!$BH314-'[2]DATA CONSOLIDADA 2018-2025 '!$BE314</f>
        <v/>
      </c>
      <c r="BK432" s="248" t="n">
        <v>0</v>
      </c>
      <c r="BL432" s="248" t="n">
        <v>0</v>
      </c>
      <c r="BM432" s="249" t="n">
        <v>0</v>
      </c>
      <c r="BN432" s="250">
        <f>IF('[2]DATA CONSOLIDADA 2018-2025 '!$BM314&gt;'[2]DATA CONSOLIDADA 2018-2025 '!$BH314,"Incremento",IF('[2]DATA CONSOLIDADA 2018-2025 '!$BH314='[2]DATA CONSOLIDADA 2018-2025 '!$BM314,"Sin incremento",IF('[2]DATA CONSOLIDADA 2018-2025 '!$BM314&lt;'[2]DATA CONSOLIDADA 2018-2025 '!$BH314,"Disminución"," ---")))</f>
        <v/>
      </c>
      <c r="BO432" s="251">
        <f>'[2]DATA CONSOLIDADA 2018-2025 '!$BM314-'[2]DATA CONSOLIDADA 2018-2025 '!$BH314</f>
        <v/>
      </c>
      <c r="BP432" s="248" t="n">
        <v>0</v>
      </c>
      <c r="BQ432" s="248" t="n">
        <v>0</v>
      </c>
      <c r="BR432" s="249" t="n">
        <v>0</v>
      </c>
      <c r="BS432" s="250">
        <f>IF('[2]DATA CONSOLIDADA 2018-2025 '!$BR314&gt;'[2]DATA CONSOLIDADA 2018-2025 '!$BM314,"Incremento",IF('[2]DATA CONSOLIDADA 2018-2025 '!$BM314='[2]DATA CONSOLIDADA 2018-2025 '!$BR314,"Sin incremento",IF('[2]DATA CONSOLIDADA 2018-2025 '!$BR314&lt;'[2]DATA CONSOLIDADA 2018-2025 '!$BM314,"Disminución"," ---")))</f>
        <v/>
      </c>
      <c r="BT432" s="251">
        <f>'[2]DATA CONSOLIDADA 2018-2025 '!$BR434-'b2'!$BO432</f>
        <v/>
      </c>
      <c r="BU432" s="248" t="n">
        <v>0</v>
      </c>
      <c r="BV432" s="248" t="n">
        <v>0</v>
      </c>
      <c r="BW432" s="249" t="n">
        <v>0</v>
      </c>
      <c r="BX432" s="250">
        <f>IF('[2]DATA CONSOLIDADA 2018-2025 '!$BW314&gt;'[2]DATA CONSOLIDADA 2018-2025 '!$BR314,"Incremento",IF('[2]DATA CONSOLIDADA 2018-2025 '!$BR314='[2]DATA CONSOLIDADA 2018-2025 '!$BW314,"Sin incremento",IF('[2]DATA CONSOLIDADA 2018-2025 '!$BW314&lt;'[2]DATA CONSOLIDADA 2018-2025 '!$BR314,"Disminución"," ---")))</f>
        <v/>
      </c>
      <c r="BY432" s="251">
        <f>'[2]DATA CONSOLIDADA 2018-2025 '!$BW314-'[2]DATA CONSOLIDADA 2018-2025 '!$BR314</f>
        <v/>
      </c>
      <c r="BZ432" s="248" t="n">
        <v>0</v>
      </c>
      <c r="CA432" s="248" t="n">
        <v>0</v>
      </c>
      <c r="CB432" s="249" t="n">
        <v>0</v>
      </c>
      <c r="CC432" s="250">
        <f>IF('[2]DATA CONSOLIDADA 2018-2025 '!$CB314&gt;'[2]DATA CONSOLIDADA 2018-2025 '!$BW314,"Incremento",IF('[2]DATA CONSOLIDADA 2018-2025 '!$BW314='[2]DATA CONSOLIDADA 2018-2025 '!$CB314,"Sin incremento",IF('[2]DATA CONSOLIDADA 2018-2025 '!$CB314&lt;'[2]DATA CONSOLIDADA 2018-2025 '!$BW314,"Disminución"," ---")))</f>
        <v/>
      </c>
      <c r="CD432" s="251">
        <f>'[2]DATA CONSOLIDADA 2018-2025 '!$CB434-'b2'!$BW432</f>
        <v/>
      </c>
      <c r="CE432" s="253" t="n">
        <v>0</v>
      </c>
      <c r="CF432" s="253" t="n">
        <v>0</v>
      </c>
      <c r="CG432" s="254" t="n">
        <v>0</v>
      </c>
      <c r="CH432" s="250">
        <f>IF('[2]DATA CONSOLIDADA 2018-2025 '!$CG314&gt;'[2]DATA CONSOLIDADA 2018-2025 '!$CB314,"Incremento",IF('[2]DATA CONSOLIDADA 2018-2025 '!$CB314='[2]DATA CONSOLIDADA 2018-2025 '!$CG314,"Sin incremento",IF('[2]DATA CONSOLIDADA 2018-2025 '!$CG314&lt;'[2]DATA CONSOLIDADA 2018-2025 '!$CB314,"Disminución"," ---")))</f>
        <v/>
      </c>
      <c r="CI432" s="251">
        <f>'[2]DATA CONSOLIDADA 2018-2025 '!$CG434-'b2'!$CB432</f>
        <v/>
      </c>
      <c r="CJ432" s="247" t="inlineStr">
        <is>
          <t>#REF!</t>
        </is>
      </c>
      <c r="CK432" s="247" t="n">
        <v>0</v>
      </c>
      <c r="CL432" s="247" t="n">
        <v>0</v>
      </c>
      <c r="CM432" s="247" t="n">
        <v>0</v>
      </c>
      <c r="CN432" s="247" t="inlineStr">
        <is>
          <t>#REF!</t>
        </is>
      </c>
      <c r="CO432" s="251">
        <f>'[2]DATA CONSOLIDADA 2018-2025 '!$CM434-'b2'!$CG432</f>
        <v/>
      </c>
      <c r="CP432" s="253" t="n">
        <v>0</v>
      </c>
      <c r="CQ432" s="253" t="n">
        <v>0</v>
      </c>
      <c r="CR432" s="253" t="n">
        <v>0</v>
      </c>
      <c r="CS432" s="253" t="n">
        <v>0</v>
      </c>
      <c r="CT432" s="253" t="n">
        <v>0</v>
      </c>
      <c r="CU432" s="253" t="n">
        <v>0</v>
      </c>
      <c r="CV432" s="247" t="n">
        <v>0</v>
      </c>
      <c r="CW432" s="247" t="n">
        <v>0</v>
      </c>
      <c r="CX432" s="247" t="n">
        <v>0</v>
      </c>
      <c r="CY432" s="247" t="n">
        <v>0</v>
      </c>
      <c r="CZ432" s="247" t="n">
        <v>0</v>
      </c>
      <c r="DA432" s="247" t="n">
        <v>0</v>
      </c>
      <c r="DB432" s="247" t="n">
        <v>0</v>
      </c>
      <c r="DC432" s="255" t="n">
        <v>0</v>
      </c>
      <c r="DD432" s="255" t="n">
        <v>0</v>
      </c>
      <c r="DE432" s="255" t="n">
        <v>0</v>
      </c>
      <c r="DF432" s="255" t="n">
        <v>0</v>
      </c>
      <c r="DG432" s="255" t="n">
        <v>0</v>
      </c>
      <c r="DH432" s="255" t="n">
        <v>0</v>
      </c>
      <c r="DI432" s="256" t="n">
        <v>20352417018</v>
      </c>
      <c r="DJ432" s="257" t="inlineStr">
        <is>
          <t>COOPERATIVA AGRARIA DE CACAOTEROS TECNIFICADOS DE PADRE ABAD</t>
        </is>
      </c>
      <c r="DK432" s="257" t="inlineStr">
        <is>
          <t>02 Cooperativa</t>
        </is>
      </c>
      <c r="DL432" s="258" t="n"/>
      <c r="DM432" s="258" t="n"/>
      <c r="DN432" s="258" t="n"/>
      <c r="DO432" s="258" t="n"/>
      <c r="DP432" s="258" t="n"/>
      <c r="DQ432" s="258" t="n"/>
      <c r="DR432" s="258" t="n"/>
      <c r="DS432" s="258" t="n"/>
      <c r="DT432" s="258" t="n"/>
      <c r="DU432" s="258" t="n"/>
      <c r="DV432" s="258" t="n"/>
      <c r="DW432" s="258" t="n"/>
      <c r="DX432" s="258" t="n"/>
      <c r="DY432" s="258" t="n"/>
      <c r="DZ432" s="258" t="n"/>
      <c r="EA432" s="258" t="n"/>
      <c r="EB432" s="258" t="n"/>
      <c r="EC432" s="258" t="n"/>
      <c r="ED432" s="258" t="n"/>
      <c r="EE432" s="258" t="n"/>
    </row>
    <row r="433" ht="47.25" customHeight="1">
      <c r="A433" s="240" t="inlineStr">
        <is>
          <t>ASOCIACION DE PRODUCTORES AGROPECUARIOS LOS NOGALES DE ALTO ITARIATO</t>
        </is>
      </c>
      <c r="B433" s="240" t="inlineStr">
        <is>
          <t>CACAO</t>
        </is>
      </c>
      <c r="C433" s="240" t="inlineStr">
        <is>
          <t>CACAO</t>
        </is>
      </c>
      <c r="D433" s="240" t="inlineStr">
        <is>
          <t>CUSCO</t>
        </is>
      </c>
      <c r="E433" s="240" t="inlineStr">
        <is>
          <t>080902</t>
        </is>
      </c>
      <c r="F433" s="240" t="inlineStr">
        <is>
          <t>CUSCO</t>
        </is>
      </c>
      <c r="G433" s="240" t="inlineStr">
        <is>
          <t>LA CONVENCION</t>
        </is>
      </c>
      <c r="H433" s="240" t="inlineStr">
        <is>
          <t>ECHARATE</t>
        </is>
      </c>
      <c r="I433" s="241" t="n"/>
      <c r="J433" s="241" t="n"/>
      <c r="K433" s="241" t="n"/>
      <c r="L433" s="241" t="n"/>
      <c r="M433" s="241" t="n"/>
      <c r="N433" s="241" t="n"/>
      <c r="O433" s="241" t="n">
        <v>1</v>
      </c>
      <c r="P433" s="241" t="n">
        <v>1</v>
      </c>
      <c r="Q433" s="241" t="inlineStr">
        <is>
          <t>PAC</t>
        </is>
      </c>
      <c r="R433" s="242">
        <f>IF(I433=1,I$2,"")&amp;IF(J433=1,IF(I433=1,"-","")&amp;J$2,"")&amp;IF(K433=1,IF(OR(J433=1,I433=1),"-","")&amp;K$2,"")&amp;IF(L433=1,IF(OR(K433=1,J433=1,I433=1),"-","")&amp;L$2,"")&amp;IF(M433=1,IF(OR(L433=1,K433=1,J433=1,I433=1),"-","")&amp;M$2,"")&amp;IF(N433=1,IF(OR(M433=1,L433=1,K433=1,J433=1,I433=1),"-","")&amp;N$2,"")&amp;IF(O433=1,IF(OR(N433=1,M433=1,L433=1,K433=1,J433=1,I433=1),"-","")&amp;O$2,"")&amp;IF(P433=1,IF(I433=1," - ",IF(J433=1," - ",IF(K433=1," - ",IF(L433=1," - ",IF(M433=1," - ",IF(N433=1," - ",IF(O433=1," - ","")))))))&amp;P$2,"")</f>
        <v/>
      </c>
      <c r="S433" s="243">
        <f>SUM('b2'!$I433:$P433)</f>
        <v/>
      </c>
      <c r="T433" s="243">
        <f>IF(OR('b2'!$J433=1,'b2'!$K433=1,'b2'!$L433=1,'b2'!$M433=1,'b2'!$N433=1,'b2'!$O433=1,'b2'!$P433=1),"SI","NO")</f>
        <v/>
      </c>
      <c r="U433" s="243">
        <f>IF(OR('b2'!$K433=1,'b2'!$L433=1,'b2'!$M433=1,'b2'!$N433=1,'b2'!$O433=1,'b2'!$P433=1),"SI","NO")</f>
        <v/>
      </c>
      <c r="V433" s="244" t="n">
        <v>0</v>
      </c>
      <c r="W433" s="245" t="n">
        <v>0</v>
      </c>
      <c r="X433" s="245" t="n">
        <v>0</v>
      </c>
      <c r="Y433" s="244" t="n">
        <v>0</v>
      </c>
      <c r="Z433" s="245" t="n">
        <v>0</v>
      </c>
      <c r="AA433" s="245" t="n">
        <v>0</v>
      </c>
      <c r="AB433" s="244" t="n">
        <v>0</v>
      </c>
      <c r="AC433" s="245" t="n">
        <v>0</v>
      </c>
      <c r="AD433" s="245" t="n">
        <v>0</v>
      </c>
      <c r="AE433" s="244" t="n">
        <v>0</v>
      </c>
      <c r="AF433" s="245" t="n">
        <v>0</v>
      </c>
      <c r="AG433" s="245" t="n">
        <v>0</v>
      </c>
      <c r="AH433" s="244" t="n">
        <v>0</v>
      </c>
      <c r="AI433" s="245" t="n">
        <v>0</v>
      </c>
      <c r="AJ433" s="245" t="n">
        <v>0</v>
      </c>
      <c r="AK433" s="244" t="n">
        <v>0</v>
      </c>
      <c r="AL433" s="245" t="n">
        <v>13</v>
      </c>
      <c r="AM433" s="245" t="n">
        <v>10</v>
      </c>
      <c r="AN433" s="244" t="n">
        <v>23</v>
      </c>
      <c r="AO433" s="245" t="n">
        <v>14</v>
      </c>
      <c r="AP433" s="245" t="n">
        <v>8</v>
      </c>
      <c r="AQ433" s="244" t="n">
        <v>22</v>
      </c>
      <c r="AR433" s="244">
        <f>IF('b2'!$AQ433&gt;0,'b2'!$AQ433,IF('b2'!$AN433&gt;0,'b2'!$AN433,IF('b2'!$AK433&gt;0,'b2'!$AK433,IF('b2'!$AH433&gt;0,'b2'!$AH433,IF('b2'!$AE433&gt;0,'b2'!$AE433,IF('b2'!$AB433&gt;0,'b2'!$AB433,IF('b2'!$Y433&gt;0,'b2'!$Y433,IF('b2'!$V433&gt;0,'b2'!$V433," ---"))))))))</f>
        <v/>
      </c>
      <c r="AS433" s="246" t="n">
        <v>0</v>
      </c>
      <c r="AT433" s="246" t="n">
        <v>0</v>
      </c>
      <c r="AU433" s="246" t="n">
        <v>0</v>
      </c>
      <c r="AV433" s="246" t="n">
        <v>0</v>
      </c>
      <c r="AW433" s="246" t="n">
        <v>0</v>
      </c>
      <c r="AX433" s="246" t="n">
        <v>0</v>
      </c>
      <c r="AY433" s="246" t="n">
        <v>0</v>
      </c>
      <c r="AZ433" s="246" t="n">
        <v>0</v>
      </c>
      <c r="BA433" s="246" t="n">
        <v>30</v>
      </c>
      <c r="BB433" s="246" t="n">
        <v>7</v>
      </c>
      <c r="BC433" s="246" t="n">
        <v>23</v>
      </c>
      <c r="BD433" s="246" t="n">
        <v>4</v>
      </c>
      <c r="BE433" s="247" t="n">
        <v>0</v>
      </c>
      <c r="BF433" s="252" t="n">
        <v>0</v>
      </c>
      <c r="BG433" s="252" t="n">
        <v>0</v>
      </c>
      <c r="BH433" s="247" t="n">
        <v>0</v>
      </c>
      <c r="BI433" s="250" t="inlineStr">
        <is>
          <t>#REF!</t>
        </is>
      </c>
      <c r="BJ433" s="251" t="inlineStr">
        <is>
          <t>#REF!</t>
        </is>
      </c>
      <c r="BK433" s="252" t="n">
        <v>0</v>
      </c>
      <c r="BL433" s="252" t="n">
        <v>0</v>
      </c>
      <c r="BM433" s="247" t="n">
        <v>0</v>
      </c>
      <c r="BN433" s="250" t="inlineStr">
        <is>
          <t>#REF!</t>
        </is>
      </c>
      <c r="BO433" s="251" t="inlineStr">
        <is>
          <t>#REF!</t>
        </is>
      </c>
      <c r="BP433" s="248" t="n">
        <v>0</v>
      </c>
      <c r="BQ433" s="248" t="n">
        <v>0</v>
      </c>
      <c r="BR433" s="249" t="n">
        <v>0</v>
      </c>
      <c r="BS433" s="250" t="inlineStr">
        <is>
          <t>#REF!</t>
        </is>
      </c>
      <c r="BT433" s="251">
        <f>'[2]DATA CONSOLIDADA 2018-2025 '!$BR435-'b2'!$BO433</f>
        <v/>
      </c>
      <c r="BU433" s="252" t="n">
        <v>0</v>
      </c>
      <c r="BV433" s="248" t="n">
        <v>0</v>
      </c>
      <c r="BW433" s="249" t="n">
        <v>0</v>
      </c>
      <c r="BX433" s="250" t="inlineStr">
        <is>
          <t>#REF!</t>
        </is>
      </c>
      <c r="BY433" s="251" t="inlineStr">
        <is>
          <t>#REF!</t>
        </is>
      </c>
      <c r="BZ433" s="248" t="n">
        <v>0</v>
      </c>
      <c r="CA433" s="248" t="n">
        <v>0</v>
      </c>
      <c r="CB433" s="249" t="n">
        <v>0</v>
      </c>
      <c r="CC433" s="250" t="inlineStr">
        <is>
          <t>#REF!</t>
        </is>
      </c>
      <c r="CD433" s="251">
        <f>'[2]DATA CONSOLIDADA 2018-2025 '!$CB435-'b2'!$BW433</f>
        <v/>
      </c>
      <c r="CE433" s="253" t="n">
        <v>503500</v>
      </c>
      <c r="CF433" s="253" t="n">
        <v>0</v>
      </c>
      <c r="CG433" s="254" t="n">
        <v>503500</v>
      </c>
      <c r="CH433" s="250" t="inlineStr">
        <is>
          <t>#REF!</t>
        </is>
      </c>
      <c r="CI433" s="251">
        <f>'[2]DATA CONSOLIDADA 2018-2025 '!$CG435-'b2'!$CB433</f>
        <v/>
      </c>
      <c r="CJ433" s="247" t="inlineStr">
        <is>
          <t>#REF!</t>
        </is>
      </c>
      <c r="CK433" s="247" t="n">
        <v>1204150</v>
      </c>
      <c r="CL433" s="247" t="n">
        <v>0</v>
      </c>
      <c r="CM433" s="247" t="n">
        <v>1204150</v>
      </c>
      <c r="CN433" s="247" t="inlineStr">
        <is>
          <t>#REF!</t>
        </is>
      </c>
      <c r="CO433" s="251">
        <f>'[2]DATA CONSOLIDADA 2018-2025 '!$CM435-'b2'!$CG433</f>
        <v/>
      </c>
      <c r="CP433" s="253" t="n">
        <v>0</v>
      </c>
      <c r="CQ433" s="253" t="n">
        <v>0</v>
      </c>
      <c r="CR433" s="253" t="n">
        <v>0</v>
      </c>
      <c r="CS433" s="253" t="n">
        <v>0</v>
      </c>
      <c r="CT433" s="253" t="n">
        <v>0</v>
      </c>
      <c r="CU433" s="253" t="n">
        <v>0</v>
      </c>
      <c r="CV433" s="247" t="n">
        <v>0</v>
      </c>
      <c r="CW433" s="247" t="n">
        <v>0</v>
      </c>
      <c r="CX433" s="247" t="n">
        <v>0</v>
      </c>
      <c r="CY433" s="247" t="n">
        <v>503500</v>
      </c>
      <c r="CZ433" s="247" t="n">
        <v>0</v>
      </c>
      <c r="DA433" s="247" t="n">
        <v>0</v>
      </c>
      <c r="DB433" s="247" t="n">
        <v>503500</v>
      </c>
      <c r="DC433" s="255" t="n">
        <v>0</v>
      </c>
      <c r="DD433" s="255" t="n">
        <v>0</v>
      </c>
      <c r="DE433" s="255" t="n">
        <v>1204150</v>
      </c>
      <c r="DF433" s="255" t="n">
        <v>0</v>
      </c>
      <c r="DG433" s="255" t="n">
        <v>0</v>
      </c>
      <c r="DH433" s="255" t="n">
        <v>1204150</v>
      </c>
      <c r="DI433" s="256" t="n">
        <v>20603829515</v>
      </c>
      <c r="DJ433" s="257" t="inlineStr">
        <is>
          <t>ASOCIACION DE PRODUCTORES AGROPECUARIOS LOS NOGALES ALTO ITARIATO</t>
        </is>
      </c>
      <c r="DK433" s="257" t="inlineStr">
        <is>
          <t>01 Asociación</t>
        </is>
      </c>
      <c r="DL433" s="258" t="n"/>
      <c r="DM433" s="258" t="n"/>
      <c r="DN433" s="258" t="n"/>
      <c r="DO433" s="258" t="n"/>
      <c r="DP433" s="258" t="n"/>
      <c r="DQ433" s="258" t="n"/>
      <c r="DR433" s="258" t="n"/>
      <c r="DS433" s="258" t="n"/>
      <c r="DT433" s="258" t="n"/>
      <c r="DU433" s="258" t="n"/>
      <c r="DV433" s="258" t="n"/>
      <c r="DW433" s="258" t="n"/>
      <c r="DX433" s="258" t="n"/>
      <c r="DY433" s="258" t="n"/>
      <c r="DZ433" s="258" t="n"/>
      <c r="EA433" s="258" t="n"/>
      <c r="EB433" s="258" t="n"/>
      <c r="EC433" s="258" t="n"/>
      <c r="ED433" s="258" t="n"/>
      <c r="EE433" s="258" t="n"/>
    </row>
    <row r="434" ht="47.25" customHeight="1">
      <c r="A434" s="240" t="inlineStr">
        <is>
          <t>ASOCIACION DE PRODUCTORES AGROPECUARIOS RICCHARY DE TINTINIQUIATO</t>
        </is>
      </c>
      <c r="B434" s="240" t="inlineStr">
        <is>
          <t>CACAO</t>
        </is>
      </c>
      <c r="C434" s="240" t="inlineStr">
        <is>
          <t>CACAO</t>
        </is>
      </c>
      <c r="D434" s="240" t="inlineStr">
        <is>
          <t>CUSCO</t>
        </is>
      </c>
      <c r="E434" s="240" t="inlineStr">
        <is>
          <t>080902</t>
        </is>
      </c>
      <c r="F434" s="240" t="inlineStr">
        <is>
          <t>CUSCO</t>
        </is>
      </c>
      <c r="G434" s="240" t="inlineStr">
        <is>
          <t>LA CONVENCION</t>
        </is>
      </c>
      <c r="H434" s="240" t="inlineStr">
        <is>
          <t>ECHARATE</t>
        </is>
      </c>
      <c r="I434" s="241" t="n"/>
      <c r="J434" s="241" t="n"/>
      <c r="K434" s="241" t="n"/>
      <c r="L434" s="241" t="n"/>
      <c r="M434" s="241" t="n"/>
      <c r="N434" s="241" t="n"/>
      <c r="O434" s="241" t="n">
        <v>1</v>
      </c>
      <c r="P434" s="241" t="n">
        <v>1</v>
      </c>
      <c r="Q434" s="241" t="inlineStr">
        <is>
          <t>PAC</t>
        </is>
      </c>
      <c r="R434" s="242">
        <f>IF(I434=1,I$2,"")&amp;IF(J434=1,IF(I434=1,"-","")&amp;J$2,"")&amp;IF(K434=1,IF(OR(J434=1,I434=1),"-","")&amp;K$2,"")&amp;IF(L434=1,IF(OR(K434=1,J434=1,I434=1),"-","")&amp;L$2,"")&amp;IF(M434=1,IF(OR(L434=1,K434=1,J434=1,I434=1),"-","")&amp;M$2,"")&amp;IF(N434=1,IF(OR(M434=1,L434=1,K434=1,J434=1,I434=1),"-","")&amp;N$2,"")&amp;IF(O434=1,IF(OR(N434=1,M434=1,L434=1,K434=1,J434=1,I434=1),"-","")&amp;O$2,"")&amp;IF(P434=1,IF(I434=1," - ",IF(J434=1," - ",IF(K434=1," - ",IF(L434=1," - ",IF(M434=1," - ",IF(N434=1," - ",IF(O434=1," - ","")))))))&amp;P$2,"")</f>
        <v/>
      </c>
      <c r="S434" s="243">
        <f>SUM('b2'!$I434:$P434)</f>
        <v/>
      </c>
      <c r="T434" s="243">
        <f>IF(OR('b2'!$J434=1,'b2'!$K434=1,'b2'!$L434=1,'b2'!$M434=1,'b2'!$N434=1,'b2'!$O434=1,'b2'!$P434=1),"SI","NO")</f>
        <v/>
      </c>
      <c r="U434" s="243">
        <f>IF(OR('b2'!$K434=1,'b2'!$L434=1,'b2'!$M434=1,'b2'!$N434=1,'b2'!$O434=1,'b2'!$P434=1),"SI","NO")</f>
        <v/>
      </c>
      <c r="V434" s="244" t="n">
        <v>0</v>
      </c>
      <c r="W434" s="245" t="n">
        <v>0</v>
      </c>
      <c r="X434" s="245" t="n">
        <v>0</v>
      </c>
      <c r="Y434" s="244" t="n">
        <v>0</v>
      </c>
      <c r="Z434" s="245" t="n">
        <v>0</v>
      </c>
      <c r="AA434" s="245" t="n">
        <v>0</v>
      </c>
      <c r="AB434" s="244" t="n">
        <v>0</v>
      </c>
      <c r="AC434" s="245" t="n">
        <v>0</v>
      </c>
      <c r="AD434" s="245" t="n">
        <v>0</v>
      </c>
      <c r="AE434" s="244" t="n">
        <v>0</v>
      </c>
      <c r="AF434" s="245" t="n">
        <v>0</v>
      </c>
      <c r="AG434" s="245" t="n">
        <v>0</v>
      </c>
      <c r="AH434" s="244" t="n">
        <v>0</v>
      </c>
      <c r="AI434" s="245" t="n">
        <v>0</v>
      </c>
      <c r="AJ434" s="245" t="n">
        <v>0</v>
      </c>
      <c r="AK434" s="244" t="n">
        <v>0</v>
      </c>
      <c r="AL434" s="245" t="n">
        <v>24</v>
      </c>
      <c r="AM434" s="245" t="n">
        <v>8</v>
      </c>
      <c r="AN434" s="244" t="n">
        <v>32</v>
      </c>
      <c r="AO434" s="245" t="n">
        <v>23</v>
      </c>
      <c r="AP434" s="245" t="n">
        <v>8</v>
      </c>
      <c r="AQ434" s="244" t="n">
        <v>31</v>
      </c>
      <c r="AR434" s="244">
        <f>IF('b2'!$AQ434&gt;0,'b2'!$AQ434,IF('b2'!$AN434&gt;0,'b2'!$AN434,IF('b2'!$AK434&gt;0,'b2'!$AK434,IF('b2'!$AH434&gt;0,'b2'!$AH434,IF('b2'!$AE434&gt;0,'b2'!$AE434,IF('b2'!$AB434&gt;0,'b2'!$AB434,IF('b2'!$Y434&gt;0,'b2'!$Y434,IF('b2'!$V434&gt;0,'b2'!$V434," ---"))))))))</f>
        <v/>
      </c>
      <c r="AS434" s="246" t="n">
        <v>0</v>
      </c>
      <c r="AT434" s="246" t="n">
        <v>0</v>
      </c>
      <c r="AU434" s="246" t="n">
        <v>0</v>
      </c>
      <c r="AV434" s="246" t="n">
        <v>0</v>
      </c>
      <c r="AW434" s="246" t="n">
        <v>0</v>
      </c>
      <c r="AX434" s="246" t="n">
        <v>0</v>
      </c>
      <c r="AY434" s="246" t="n">
        <v>0</v>
      </c>
      <c r="AZ434" s="246" t="n">
        <v>0</v>
      </c>
      <c r="BA434" s="246" t="n">
        <v>11</v>
      </c>
      <c r="BB434" s="246" t="n">
        <v>3</v>
      </c>
      <c r="BC434" s="246" t="n">
        <v>15</v>
      </c>
      <c r="BD434" s="246" t="n">
        <v>3</v>
      </c>
      <c r="BE434" s="247" t="n">
        <v>0</v>
      </c>
      <c r="BF434" s="252" t="n">
        <v>0</v>
      </c>
      <c r="BG434" s="252" t="n">
        <v>0</v>
      </c>
      <c r="BH434" s="247" t="n">
        <v>0</v>
      </c>
      <c r="BI434" s="250" t="inlineStr">
        <is>
          <t>#REF!</t>
        </is>
      </c>
      <c r="BJ434" s="251" t="inlineStr">
        <is>
          <t>#REF!</t>
        </is>
      </c>
      <c r="BK434" s="252" t="n">
        <v>0</v>
      </c>
      <c r="BL434" s="252" t="n">
        <v>0</v>
      </c>
      <c r="BM434" s="247" t="n">
        <v>0</v>
      </c>
      <c r="BN434" s="250" t="inlineStr">
        <is>
          <t>#REF!</t>
        </is>
      </c>
      <c r="BO434" s="251" t="inlineStr">
        <is>
          <t>#REF!</t>
        </is>
      </c>
      <c r="BP434" s="248" t="n">
        <v>0</v>
      </c>
      <c r="BQ434" s="248" t="n">
        <v>0</v>
      </c>
      <c r="BR434" s="249" t="n">
        <v>0</v>
      </c>
      <c r="BS434" s="250" t="inlineStr">
        <is>
          <t>#REF!</t>
        </is>
      </c>
      <c r="BT434" s="251">
        <f>'[2]DATA CONSOLIDADA 2018-2025 '!$BR436-'b2'!$BO434</f>
        <v/>
      </c>
      <c r="BU434" s="252" t="n">
        <v>0</v>
      </c>
      <c r="BV434" s="248" t="n">
        <v>0</v>
      </c>
      <c r="BW434" s="249" t="n">
        <v>0</v>
      </c>
      <c r="BX434" s="250" t="inlineStr">
        <is>
          <t>#REF!</t>
        </is>
      </c>
      <c r="BY434" s="251" t="inlineStr">
        <is>
          <t>#REF!</t>
        </is>
      </c>
      <c r="BZ434" s="248" t="n">
        <v>0</v>
      </c>
      <c r="CA434" s="248" t="n">
        <v>0</v>
      </c>
      <c r="CB434" s="249" t="n">
        <v>0</v>
      </c>
      <c r="CC434" s="250" t="inlineStr">
        <is>
          <t>#REF!</t>
        </is>
      </c>
      <c r="CD434" s="251">
        <f>'[2]DATA CONSOLIDADA 2018-2025 '!$CB436-'b2'!$BW434</f>
        <v/>
      </c>
      <c r="CE434" s="253" t="n">
        <v>186000</v>
      </c>
      <c r="CF434" s="253" t="n">
        <v>0</v>
      </c>
      <c r="CG434" s="254" t="n">
        <v>186000</v>
      </c>
      <c r="CH434" s="250" t="inlineStr">
        <is>
          <t>#REF!</t>
        </is>
      </c>
      <c r="CI434" s="251">
        <f>'[2]DATA CONSOLIDADA 2018-2025 '!$CG436-'b2'!$CB434</f>
        <v/>
      </c>
      <c r="CJ434" s="247" t="inlineStr">
        <is>
          <t>#REF!</t>
        </is>
      </c>
      <c r="CK434" s="247" t="n">
        <v>318000</v>
      </c>
      <c r="CL434" s="247" t="n">
        <v>0</v>
      </c>
      <c r="CM434" s="247" t="n">
        <v>318000</v>
      </c>
      <c r="CN434" s="247" t="inlineStr">
        <is>
          <t>#REF!</t>
        </is>
      </c>
      <c r="CO434" s="251">
        <f>'[2]DATA CONSOLIDADA 2018-2025 '!$CM436-'b2'!$CG434</f>
        <v/>
      </c>
      <c r="CP434" s="253" t="n">
        <v>0</v>
      </c>
      <c r="CQ434" s="253" t="n">
        <v>0</v>
      </c>
      <c r="CR434" s="253" t="n">
        <v>0</v>
      </c>
      <c r="CS434" s="253" t="n">
        <v>0</v>
      </c>
      <c r="CT434" s="253" t="n">
        <v>0</v>
      </c>
      <c r="CU434" s="253" t="n">
        <v>0</v>
      </c>
      <c r="CV434" s="247" t="n">
        <v>0</v>
      </c>
      <c r="CW434" s="247" t="n">
        <v>0</v>
      </c>
      <c r="CX434" s="247" t="n">
        <v>62000</v>
      </c>
      <c r="CY434" s="247" t="n">
        <v>124000</v>
      </c>
      <c r="CZ434" s="247" t="n">
        <v>0</v>
      </c>
      <c r="DA434" s="247" t="n">
        <v>0</v>
      </c>
      <c r="DB434" s="247" t="n">
        <v>186000</v>
      </c>
      <c r="DC434" s="255" t="n">
        <v>0</v>
      </c>
      <c r="DD434" s="255" t="n">
        <v>0</v>
      </c>
      <c r="DE434" s="255" t="n">
        <v>318000</v>
      </c>
      <c r="DF434" s="255" t="n">
        <v>0</v>
      </c>
      <c r="DG434" s="255" t="n">
        <v>0</v>
      </c>
      <c r="DH434" s="255" t="n">
        <v>318000</v>
      </c>
      <c r="DI434" s="256" t="n">
        <v>20603842511</v>
      </c>
      <c r="DJ434" s="257" t="inlineStr">
        <is>
          <t>ASOCIACION DE PRODUCTORES AGROPECUARIOS RIQ´CHARI DE TINTINIQUIATO</t>
        </is>
      </c>
      <c r="DK434" s="257" t="inlineStr">
        <is>
          <t>01 Asociación</t>
        </is>
      </c>
      <c r="DL434" s="258" t="n"/>
      <c r="DM434" s="258" t="n"/>
      <c r="DN434" s="258" t="n"/>
      <c r="DO434" s="258" t="n"/>
      <c r="DP434" s="258" t="n"/>
      <c r="DQ434" s="258" t="n"/>
      <c r="DR434" s="258" t="n"/>
      <c r="DS434" s="258" t="n"/>
      <c r="DT434" s="258" t="n"/>
      <c r="DU434" s="258" t="n"/>
      <c r="DV434" s="258" t="n"/>
      <c r="DW434" s="258" t="n"/>
      <c r="DX434" s="258" t="n"/>
      <c r="DY434" s="258" t="n"/>
      <c r="DZ434" s="258" t="n"/>
      <c r="EA434" s="258" t="n"/>
      <c r="EB434" s="258" t="n"/>
      <c r="EC434" s="258" t="n"/>
      <c r="ED434" s="258" t="n"/>
      <c r="EE434" s="258" t="n"/>
    </row>
    <row r="435" ht="47.25" customHeight="1">
      <c r="A435" s="240" t="inlineStr">
        <is>
          <t>COOPERATIVA AGRARIA DE CACAOTEROS-CURIMANA</t>
        </is>
      </c>
      <c r="B435" s="240" t="inlineStr">
        <is>
          <t>CACAO</t>
        </is>
      </c>
      <c r="C435" s="240" t="inlineStr">
        <is>
          <t>CACAO</t>
        </is>
      </c>
      <c r="D435" s="240" t="inlineStr">
        <is>
          <t>UCAYALI</t>
        </is>
      </c>
      <c r="E435" s="240" t="inlineStr">
        <is>
          <t>250303</t>
        </is>
      </c>
      <c r="F435" s="240" t="inlineStr">
        <is>
          <t>UCAYALI</t>
        </is>
      </c>
      <c r="G435" s="240" t="inlineStr">
        <is>
          <t>PADRE ABAD</t>
        </is>
      </c>
      <c r="H435" s="240" t="inlineStr">
        <is>
          <t>CURIMANA</t>
        </is>
      </c>
      <c r="I435" s="241" t="n"/>
      <c r="J435" s="241" t="n">
        <v>1</v>
      </c>
      <c r="K435" s="241" t="n">
        <v>1</v>
      </c>
      <c r="L435" s="241" t="n">
        <v>1</v>
      </c>
      <c r="M435" s="241" t="n">
        <v>1</v>
      </c>
      <c r="N435" s="241" t="n">
        <v>1</v>
      </c>
      <c r="O435" s="241" t="n"/>
      <c r="P435" s="241" t="n"/>
      <c r="Q435" s="241" t="inlineStr">
        <is>
          <t>PAC</t>
        </is>
      </c>
      <c r="R435" s="242">
        <f>IF(I435=1,I$2,"")&amp;IF(J435=1,IF(I435=1,"-","")&amp;J$2,"")&amp;IF(K435=1,IF(OR(J435=1,I435=1),"-","")&amp;K$2,"")&amp;IF(L435=1,IF(OR(K435=1,J435=1,I435=1),"-","")&amp;L$2,"")&amp;IF(M435=1,IF(OR(L435=1,K435=1,J435=1,I435=1),"-","")&amp;M$2,"")&amp;IF(N435=1,IF(OR(M435=1,L435=1,K435=1,J435=1,I435=1),"-","")&amp;N$2,"")&amp;IF(O435=1,IF(OR(N435=1,M435=1,L435=1,K435=1,J435=1,I435=1),"-","")&amp;O$2,"")&amp;IF(P435=1,IF(I435=1," - ",IF(J435=1," - ",IF(K435=1," - ",IF(L435=1," - ",IF(M435=1," - ",IF(N435=1," - ",IF(O435=1," - ","")))))))&amp;P$2,"")</f>
        <v/>
      </c>
      <c r="S435" s="243">
        <f>SUM('b2'!$I435:$P435)</f>
        <v/>
      </c>
      <c r="T435" s="243">
        <f>IF(OR('b2'!$J435=1,'b2'!$K435=1,'b2'!$L435=1,'b2'!$M435=1,'b2'!$N435=1,'b2'!$O435=1,'b2'!$P435=1),"SI","NO")</f>
        <v/>
      </c>
      <c r="U435" s="243">
        <f>IF(OR('b2'!$K435=1,'b2'!$L435=1,'b2'!$M435=1,'b2'!$N435=1,'b2'!$O435=1,'b2'!$P435=1),"SI","NO")</f>
        <v/>
      </c>
      <c r="V435" s="244" t="n">
        <v>0</v>
      </c>
      <c r="W435" s="245" t="n">
        <v>29</v>
      </c>
      <c r="X435" s="245" t="n">
        <v>1</v>
      </c>
      <c r="Y435" s="244" t="n">
        <v>30</v>
      </c>
      <c r="Z435" s="245" t="n">
        <v>32</v>
      </c>
      <c r="AA435" s="245" t="n">
        <v>0</v>
      </c>
      <c r="AB435" s="244" t="n">
        <v>32</v>
      </c>
      <c r="AC435" s="245" t="n">
        <v>32</v>
      </c>
      <c r="AD435" s="245" t="n">
        <v>0</v>
      </c>
      <c r="AE435" s="244" t="n">
        <v>32</v>
      </c>
      <c r="AF435" s="245" t="n">
        <v>68</v>
      </c>
      <c r="AG435" s="245" t="n">
        <v>15</v>
      </c>
      <c r="AH435" s="244" t="n">
        <v>83</v>
      </c>
      <c r="AI435" s="245" t="n">
        <v>68</v>
      </c>
      <c r="AJ435" s="245" t="n">
        <v>15</v>
      </c>
      <c r="AK435" s="244" t="n">
        <v>83</v>
      </c>
      <c r="AL435" s="245" t="n">
        <v>0</v>
      </c>
      <c r="AM435" s="245" t="n">
        <v>0</v>
      </c>
      <c r="AN435" s="244" t="n">
        <v>0</v>
      </c>
      <c r="AO435" s="245" t="n">
        <v>0</v>
      </c>
      <c r="AP435" s="245" t="n">
        <v>0</v>
      </c>
      <c r="AQ435" s="244" t="n">
        <v>0</v>
      </c>
      <c r="AR435" s="244">
        <f>IF('b2'!$AQ435&gt;0,'b2'!$AQ435,IF('b2'!$AN435&gt;0,'b2'!$AN435,IF('b2'!$AK435&gt;0,'b2'!$AK435,IF('b2'!$AH435&gt;0,'b2'!$AH435,IF('b2'!$AE435&gt;0,'b2'!$AE435,IF('b2'!$AB435&gt;0,'b2'!$AB435,IF('b2'!$Y435&gt;0,'b2'!$Y435,IF('b2'!$V435&gt;0,'b2'!$V435," ---"))))))))</f>
        <v/>
      </c>
      <c r="AS435" s="246" t="n">
        <v>0</v>
      </c>
      <c r="AT435" s="246" t="n">
        <v>0</v>
      </c>
      <c r="AU435" s="246" t="n">
        <v>33</v>
      </c>
      <c r="AV435" s="246" t="n">
        <v>0</v>
      </c>
      <c r="AW435" s="246" t="n">
        <v>33</v>
      </c>
      <c r="AX435" s="246" t="n">
        <v>0</v>
      </c>
      <c r="AY435" s="246" t="n">
        <v>46</v>
      </c>
      <c r="AZ435" s="246" t="n">
        <v>0</v>
      </c>
      <c r="BA435" s="246" t="n">
        <v>0</v>
      </c>
      <c r="BB435" s="246" t="n">
        <v>0</v>
      </c>
      <c r="BC435" s="246" t="n">
        <v>0</v>
      </c>
      <c r="BD435" s="246" t="n">
        <v>0</v>
      </c>
      <c r="BE435" s="249" t="n">
        <v>0</v>
      </c>
      <c r="BF435" s="248" t="n">
        <v>224423.85</v>
      </c>
      <c r="BG435" s="248" t="n">
        <v>0</v>
      </c>
      <c r="BH435" s="249" t="n">
        <v>224423.85</v>
      </c>
      <c r="BI435" s="250">
        <f>IF('[2]DATA CONSOLIDADA 2018-2025 '!$BH325&gt;'[2]DATA CONSOLIDADA 2018-2025 '!$AN325,"Incremento",IF('[2]DATA CONSOLIDADA 2018-2025 '!$AN325='[2]DATA CONSOLIDADA 2018-2025 '!$BH325,"Sin incremento",IF('[2]DATA CONSOLIDADA 2018-2025 '!$BH325&lt;'[2]DATA CONSOLIDADA 2018-2025 '!$AN325,"Disminución"," ---")))</f>
        <v/>
      </c>
      <c r="BJ435" s="251">
        <f>'[2]DATA CONSOLIDADA 2018-2025 '!$BH325-'[2]DATA CONSOLIDADA 2018-2025 '!$BE325</f>
        <v/>
      </c>
      <c r="BK435" s="248" t="n">
        <v>312170.55</v>
      </c>
      <c r="BL435" s="248" t="n">
        <v>0</v>
      </c>
      <c r="BM435" s="249" t="n">
        <v>312170.55</v>
      </c>
      <c r="BN435" s="250">
        <f>IF('[2]DATA CONSOLIDADA 2018-2025 '!$BM325&gt;'[2]DATA CONSOLIDADA 2018-2025 '!$BH325,"Incremento",IF('[2]DATA CONSOLIDADA 2018-2025 '!$BH325='[2]DATA CONSOLIDADA 2018-2025 '!$BM325,"Sin incremento",IF('[2]DATA CONSOLIDADA 2018-2025 '!$BM325&lt;'[2]DATA CONSOLIDADA 2018-2025 '!$BH325,"Disminución"," ---")))</f>
        <v/>
      </c>
      <c r="BO435" s="251">
        <f>'[2]DATA CONSOLIDADA 2018-2025 '!$BM325-'[2]DATA CONSOLIDADA 2018-2025 '!$BH325</f>
        <v/>
      </c>
      <c r="BP435" s="248" t="n">
        <v>977880.71</v>
      </c>
      <c r="BQ435" s="248" t="n">
        <v>0</v>
      </c>
      <c r="BR435" s="249" t="n">
        <v>977880.71</v>
      </c>
      <c r="BS435" s="250">
        <f>IF('[2]DATA CONSOLIDADA 2018-2025 '!$BR325&gt;'[2]DATA CONSOLIDADA 2018-2025 '!$BM325,"Incremento",IF('[2]DATA CONSOLIDADA 2018-2025 '!$BM325='[2]DATA CONSOLIDADA 2018-2025 '!$BR325,"Sin incremento",IF('[2]DATA CONSOLIDADA 2018-2025 '!$BR325&lt;'[2]DATA CONSOLIDADA 2018-2025 '!$BM325,"Disminución"," ---")))</f>
        <v/>
      </c>
      <c r="BT435" s="251">
        <f>'[2]DATA CONSOLIDADA 2018-2025 '!$BR437-'b2'!$BO435</f>
        <v/>
      </c>
      <c r="BU435" s="248" t="n">
        <v>198520.61</v>
      </c>
      <c r="BV435" s="248" t="n">
        <v>0</v>
      </c>
      <c r="BW435" s="249" t="n">
        <v>198520.61</v>
      </c>
      <c r="BX435" s="250">
        <f>IF('[2]DATA CONSOLIDADA 2018-2025 '!$BW325&gt;'[2]DATA CONSOLIDADA 2018-2025 '!$BR325,"Incremento",IF('[2]DATA CONSOLIDADA 2018-2025 '!$BR325='[2]DATA CONSOLIDADA 2018-2025 '!$BW325,"Sin incremento",IF('[2]DATA CONSOLIDADA 2018-2025 '!$BW325&lt;'[2]DATA CONSOLIDADA 2018-2025 '!$BR325,"Disminución"," ---")))</f>
        <v/>
      </c>
      <c r="BY435" s="251">
        <f>'[2]DATA CONSOLIDADA 2018-2025 '!$BW325-'[2]DATA CONSOLIDADA 2018-2025 '!$BR325</f>
        <v/>
      </c>
      <c r="BZ435" s="248" t="n">
        <v>1094750.02</v>
      </c>
      <c r="CA435" s="248" t="n">
        <v>0</v>
      </c>
      <c r="CB435" s="249" t="n">
        <v>1094750.02</v>
      </c>
      <c r="CC435" s="250">
        <f>IF('[2]DATA CONSOLIDADA 2018-2025 '!$CB325&gt;'[2]DATA CONSOLIDADA 2018-2025 '!$BW325,"Incremento",IF('[2]DATA CONSOLIDADA 2018-2025 '!$BW325='[2]DATA CONSOLIDADA 2018-2025 '!$CB325,"Sin incremento",IF('[2]DATA CONSOLIDADA 2018-2025 '!$CB325&lt;'[2]DATA CONSOLIDADA 2018-2025 '!$BW325,"Disminución"," ---")))</f>
        <v/>
      </c>
      <c r="CD435" s="251">
        <f>'[2]DATA CONSOLIDADA 2018-2025 '!$CB437-'b2'!$BW435</f>
        <v/>
      </c>
      <c r="CE435" s="253" t="n">
        <v>0</v>
      </c>
      <c r="CF435" s="253" t="n">
        <v>0</v>
      </c>
      <c r="CG435" s="254" t="n">
        <v>0</v>
      </c>
      <c r="CH435" s="250">
        <f>IF('[2]DATA CONSOLIDADA 2018-2025 '!$CG325&gt;'[2]DATA CONSOLIDADA 2018-2025 '!$CB325,"Incremento",IF('[2]DATA CONSOLIDADA 2018-2025 '!$CB325='[2]DATA CONSOLIDADA 2018-2025 '!$CG325,"Sin incremento",IF('[2]DATA CONSOLIDADA 2018-2025 '!$CG325&lt;'[2]DATA CONSOLIDADA 2018-2025 '!$CB325,"Disminución"," ---")))</f>
        <v/>
      </c>
      <c r="CI435" s="251">
        <f>'[2]DATA CONSOLIDADA 2018-2025 '!$CG437-'b2'!$CB435</f>
        <v/>
      </c>
      <c r="CJ435" s="247" t="inlineStr">
        <is>
          <t>#REF!</t>
        </is>
      </c>
      <c r="CK435" s="247" t="n">
        <v>0</v>
      </c>
      <c r="CL435" s="247" t="n">
        <v>0</v>
      </c>
      <c r="CM435" s="247" t="n">
        <v>0</v>
      </c>
      <c r="CN435" s="247" t="inlineStr">
        <is>
          <t>#REF!</t>
        </is>
      </c>
      <c r="CO435" s="251">
        <f>'[2]DATA CONSOLIDADA 2018-2025 '!$CM437-'b2'!$CG435</f>
        <v/>
      </c>
      <c r="CP435" s="253" t="n">
        <v>0</v>
      </c>
      <c r="CQ435" s="253" t="n">
        <v>0</v>
      </c>
      <c r="CR435" s="253" t="n">
        <v>0</v>
      </c>
      <c r="CS435" s="253" t="n">
        <v>1094750.02</v>
      </c>
      <c r="CT435" s="253" t="n">
        <v>0</v>
      </c>
      <c r="CU435" s="253" t="n">
        <v>0</v>
      </c>
      <c r="CV435" s="247" t="n">
        <v>1094750.02</v>
      </c>
      <c r="CW435" s="247" t="n">
        <v>0</v>
      </c>
      <c r="CX435" s="247" t="n">
        <v>0</v>
      </c>
      <c r="CY435" s="247" t="n">
        <v>0</v>
      </c>
      <c r="CZ435" s="247" t="n">
        <v>0</v>
      </c>
      <c r="DA435" s="247" t="n">
        <v>0</v>
      </c>
      <c r="DB435" s="247" t="n">
        <v>0</v>
      </c>
      <c r="DC435" s="255" t="n">
        <v>0</v>
      </c>
      <c r="DD435" s="255" t="n">
        <v>0</v>
      </c>
      <c r="DE435" s="255" t="n">
        <v>0</v>
      </c>
      <c r="DF435" s="255" t="n">
        <v>0</v>
      </c>
      <c r="DG435" s="255" t="n">
        <v>0</v>
      </c>
      <c r="DH435" s="255" t="n">
        <v>0</v>
      </c>
      <c r="DI435" s="256" t="n">
        <v>20602194265</v>
      </c>
      <c r="DJ435" s="257" t="inlineStr">
        <is>
          <t xml:space="preserve">ASOCIACION DE AGRICULTORES DE CACAO Y REFORESTADORES DE CURIMANA - AGRICARE CURIMANA
</t>
        </is>
      </c>
      <c r="DK435" s="257" t="inlineStr">
        <is>
          <t>01 Asociación</t>
        </is>
      </c>
      <c r="DL435" s="258" t="n"/>
      <c r="DM435" s="258" t="n"/>
      <c r="DN435" s="258" t="n"/>
      <c r="DO435" s="258" t="n"/>
      <c r="DP435" s="258" t="n"/>
      <c r="DQ435" s="258" t="n"/>
      <c r="DR435" s="258" t="n"/>
      <c r="DS435" s="258" t="n"/>
      <c r="DT435" s="258" t="n"/>
      <c r="DU435" s="258" t="n"/>
      <c r="DV435" s="258" t="n"/>
      <c r="DW435" s="258" t="n"/>
      <c r="DX435" s="258" t="n"/>
      <c r="DY435" s="258" t="n"/>
      <c r="DZ435" s="258" t="n"/>
      <c r="EA435" s="258" t="n"/>
      <c r="EB435" s="258" t="n"/>
      <c r="EC435" s="258" t="n"/>
      <c r="ED435" s="258" t="n"/>
      <c r="EE435" s="258" t="n"/>
    </row>
    <row r="436" ht="47.25" customHeight="1">
      <c r="A436" s="240" t="inlineStr">
        <is>
          <t>ASOCIACION DE PRODUCTORES AGROPECUARIOS MADRE SELVA LACCO YAVERO</t>
        </is>
      </c>
      <c r="B436" s="240" t="inlineStr">
        <is>
          <t>CACAO</t>
        </is>
      </c>
      <c r="C436" s="240" t="inlineStr">
        <is>
          <t>CACAO</t>
        </is>
      </c>
      <c r="D436" s="240" t="inlineStr">
        <is>
          <t>CUSCO</t>
        </is>
      </c>
      <c r="E436" s="240" t="inlineStr">
        <is>
          <t>080906</t>
        </is>
      </c>
      <c r="F436" s="240" t="inlineStr">
        <is>
          <t>CUSCO</t>
        </is>
      </c>
      <c r="G436" s="240" t="inlineStr">
        <is>
          <t>LA CONVENCION</t>
        </is>
      </c>
      <c r="H436" s="240" t="inlineStr">
        <is>
          <t>QUELLOUNO</t>
        </is>
      </c>
      <c r="I436" s="241" t="n"/>
      <c r="J436" s="241" t="n"/>
      <c r="K436" s="241" t="n"/>
      <c r="L436" s="241" t="n"/>
      <c r="M436" s="241" t="n"/>
      <c r="N436" s="241" t="n"/>
      <c r="O436" s="241" t="n">
        <v>1</v>
      </c>
      <c r="P436" s="241" t="n">
        <v>1</v>
      </c>
      <c r="Q436" s="241" t="inlineStr">
        <is>
          <t>PAC</t>
        </is>
      </c>
      <c r="R436" s="242">
        <f>IF(I436=1,I$2,"")&amp;IF(J436=1,IF(I436=1,"-","")&amp;J$2,"")&amp;IF(K436=1,IF(OR(J436=1,I436=1),"-","")&amp;K$2,"")&amp;IF(L436=1,IF(OR(K436=1,J436=1,I436=1),"-","")&amp;L$2,"")&amp;IF(M436=1,IF(OR(L436=1,K436=1,J436=1,I436=1),"-","")&amp;M$2,"")&amp;IF(N436=1,IF(OR(M436=1,L436=1,K436=1,J436=1,I436=1),"-","")&amp;N$2,"")&amp;IF(O436=1,IF(OR(N436=1,M436=1,L436=1,K436=1,J436=1,I436=1),"-","")&amp;O$2,"")&amp;IF(P436=1,IF(I436=1," - ",IF(J436=1," - ",IF(K436=1," - ",IF(L436=1," - ",IF(M436=1," - ",IF(N436=1," - ",IF(O436=1," - ","")))))))&amp;P$2,"")</f>
        <v/>
      </c>
      <c r="S436" s="243">
        <f>SUM('b2'!$I436:$P436)</f>
        <v/>
      </c>
      <c r="T436" s="243">
        <f>IF(OR('b2'!$J436=1,'b2'!$K436=1,'b2'!$L436=1,'b2'!$M436=1,'b2'!$N436=1,'b2'!$O436=1,'b2'!$P436=1),"SI","NO")</f>
        <v/>
      </c>
      <c r="U436" s="243">
        <f>IF(OR('b2'!$K436=1,'b2'!$L436=1,'b2'!$M436=1,'b2'!$N436=1,'b2'!$O436=1,'b2'!$P436=1),"SI","NO")</f>
        <v/>
      </c>
      <c r="V436" s="244" t="n">
        <v>0</v>
      </c>
      <c r="W436" s="245" t="n">
        <v>0</v>
      </c>
      <c r="X436" s="245" t="n">
        <v>0</v>
      </c>
      <c r="Y436" s="244" t="n">
        <v>0</v>
      </c>
      <c r="Z436" s="245" t="n">
        <v>0</v>
      </c>
      <c r="AA436" s="245" t="n">
        <v>0</v>
      </c>
      <c r="AB436" s="244" t="n">
        <v>0</v>
      </c>
      <c r="AC436" s="245" t="n">
        <v>0</v>
      </c>
      <c r="AD436" s="245" t="n">
        <v>0</v>
      </c>
      <c r="AE436" s="244" t="n">
        <v>0</v>
      </c>
      <c r="AF436" s="245" t="n">
        <v>0</v>
      </c>
      <c r="AG436" s="245" t="n">
        <v>0</v>
      </c>
      <c r="AH436" s="244" t="n">
        <v>0</v>
      </c>
      <c r="AI436" s="245" t="n">
        <v>0</v>
      </c>
      <c r="AJ436" s="245" t="n">
        <v>0</v>
      </c>
      <c r="AK436" s="244" t="n">
        <v>0</v>
      </c>
      <c r="AL436" s="245" t="n">
        <v>13</v>
      </c>
      <c r="AM436" s="245" t="n">
        <v>11</v>
      </c>
      <c r="AN436" s="244" t="n">
        <v>24</v>
      </c>
      <c r="AO436" s="245" t="n">
        <v>12</v>
      </c>
      <c r="AP436" s="245" t="n">
        <v>12</v>
      </c>
      <c r="AQ436" s="244" t="n">
        <v>24</v>
      </c>
      <c r="AR436" s="244">
        <f>IF('b2'!$AQ436&gt;0,'b2'!$AQ436,IF('b2'!$AN436&gt;0,'b2'!$AN436,IF('b2'!$AK436&gt;0,'b2'!$AK436,IF('b2'!$AH436&gt;0,'b2'!$AH436,IF('b2'!$AE436&gt;0,'b2'!$AE436,IF('b2'!$AB436&gt;0,'b2'!$AB436,IF('b2'!$Y436&gt;0,'b2'!$Y436,IF('b2'!$V436&gt;0,'b2'!$V436," ---"))))))))</f>
        <v/>
      </c>
      <c r="AS436" s="246" t="n">
        <v>0</v>
      </c>
      <c r="AT436" s="246" t="n">
        <v>0</v>
      </c>
      <c r="AU436" s="246" t="n">
        <v>0</v>
      </c>
      <c r="AV436" s="246" t="n">
        <v>0</v>
      </c>
      <c r="AW436" s="246" t="n">
        <v>0</v>
      </c>
      <c r="AX436" s="246" t="n">
        <v>0</v>
      </c>
      <c r="AY436" s="246" t="n">
        <v>0</v>
      </c>
      <c r="AZ436" s="246" t="n">
        <v>0</v>
      </c>
      <c r="BA436" s="246" t="n">
        <v>44</v>
      </c>
      <c r="BB436" s="246" t="n">
        <v>9</v>
      </c>
      <c r="BC436" s="246" t="n">
        <v>30</v>
      </c>
      <c r="BD436" s="246" t="n">
        <v>5</v>
      </c>
      <c r="BE436" s="247" t="n">
        <v>0</v>
      </c>
      <c r="BF436" s="252" t="n">
        <v>0</v>
      </c>
      <c r="BG436" s="252" t="n">
        <v>0</v>
      </c>
      <c r="BH436" s="247" t="n">
        <v>0</v>
      </c>
      <c r="BI436" s="250">
        <f>IF('[2]DATA CONSOLIDADA 2018-2025 '!$BH438&gt;'[2]DATA CONSOLIDADA 2018-2025 '!$AN438,"Incremento",IF('[2]DATA CONSOLIDADA 2018-2025 '!$AN438='[2]DATA CONSOLIDADA 2018-2025 '!$BH438,"Sin incremento",IF('[2]DATA CONSOLIDADA 2018-2025 '!$BH438&lt;'[2]DATA CONSOLIDADA 2018-2025 '!$AN438,"Disminución"," ---")))</f>
        <v/>
      </c>
      <c r="BJ436" s="251">
        <f>'[2]DATA CONSOLIDADA 2018-2025 '!$BH438-'[2]DATA CONSOLIDADA 2018-2025 '!$BE438</f>
        <v/>
      </c>
      <c r="BK436" s="252" t="n">
        <v>0</v>
      </c>
      <c r="BL436" s="252" t="n">
        <v>0</v>
      </c>
      <c r="BM436" s="247" t="n">
        <v>0</v>
      </c>
      <c r="BN436" s="250">
        <f>IF('[2]DATA CONSOLIDADA 2018-2025 '!$BM438&gt;'[2]DATA CONSOLIDADA 2018-2025 '!$BH438,"Incremento",IF('[2]DATA CONSOLIDADA 2018-2025 '!$BH438='[2]DATA CONSOLIDADA 2018-2025 '!$BM438,"Sin incremento",IF('[2]DATA CONSOLIDADA 2018-2025 '!$BM438&lt;'[2]DATA CONSOLIDADA 2018-2025 '!$BH438,"Disminución"," ---")))</f>
        <v/>
      </c>
      <c r="BO436" s="251">
        <f>'[2]DATA CONSOLIDADA 2018-2025 '!$BM438-'[2]DATA CONSOLIDADA 2018-2025 '!$BH438</f>
        <v/>
      </c>
      <c r="BP436" s="248" t="n">
        <v>0</v>
      </c>
      <c r="BQ436" s="248" t="n">
        <v>0</v>
      </c>
      <c r="BR436" s="249" t="n">
        <v>0</v>
      </c>
      <c r="BS436" s="250">
        <f>IF('[2]DATA CONSOLIDADA 2018-2025 '!$BR438&gt;'[2]DATA CONSOLIDADA 2018-2025 '!$BM438,"Incremento",IF('[2]DATA CONSOLIDADA 2018-2025 '!$BM438='[2]DATA CONSOLIDADA 2018-2025 '!$BR438,"Sin incremento",IF('[2]DATA CONSOLIDADA 2018-2025 '!$BR438&lt;'[2]DATA CONSOLIDADA 2018-2025 '!$BM438,"Disminución"," ---")))</f>
        <v/>
      </c>
      <c r="BT436" s="251">
        <f>'[2]DATA CONSOLIDADA 2018-2025 '!$BR438-'b2'!$BO436</f>
        <v/>
      </c>
      <c r="BU436" s="252" t="n">
        <v>0</v>
      </c>
      <c r="BV436" s="248" t="n">
        <v>0</v>
      </c>
      <c r="BW436" s="249" t="n">
        <v>0</v>
      </c>
      <c r="BX436" s="250">
        <f>IF('[2]DATA CONSOLIDADA 2018-2025 '!$BW438&gt;'[2]DATA CONSOLIDADA 2018-2025 '!$BR438,"Incremento",IF('[2]DATA CONSOLIDADA 2018-2025 '!$BR438='[2]DATA CONSOLIDADA 2018-2025 '!$BW438,"Sin incremento",IF('[2]DATA CONSOLIDADA 2018-2025 '!$BW438&lt;'[2]DATA CONSOLIDADA 2018-2025 '!$BR438,"Disminución"," ---")))</f>
        <v/>
      </c>
      <c r="BY436" s="251">
        <f>'[2]DATA CONSOLIDADA 2018-2025 '!$BW438-'[2]DATA CONSOLIDADA 2018-2025 '!$BR438</f>
        <v/>
      </c>
      <c r="BZ436" s="248" t="n">
        <v>0</v>
      </c>
      <c r="CA436" s="248" t="n">
        <v>0</v>
      </c>
      <c r="CB436" s="249" t="n">
        <v>0</v>
      </c>
      <c r="CC436" s="250">
        <f>IF('[2]DATA CONSOLIDADA 2018-2025 '!$CB438&gt;'[2]DATA CONSOLIDADA 2018-2025 '!$BW438,"Incremento",IF('[2]DATA CONSOLIDADA 2018-2025 '!$BW438='[2]DATA CONSOLIDADA 2018-2025 '!$CB438,"Sin incremento",IF('[2]DATA CONSOLIDADA 2018-2025 '!$CB438&lt;'[2]DATA CONSOLIDADA 2018-2025 '!$BW438,"Disminución"," ---")))</f>
        <v/>
      </c>
      <c r="CD436" s="251">
        <f>'[2]DATA CONSOLIDADA 2018-2025 '!$CB438-'b2'!$BW436</f>
        <v/>
      </c>
      <c r="CE436" s="253" t="n">
        <v>644500</v>
      </c>
      <c r="CF436" s="253" t="n">
        <v>0</v>
      </c>
      <c r="CG436" s="254" t="n">
        <v>644500</v>
      </c>
      <c r="CH436" s="250">
        <f>IF('[2]DATA CONSOLIDADA 2018-2025 '!$CG438&gt;'[2]DATA CONSOLIDADA 2018-2025 '!$CB438,"Incremento",IF('[2]DATA CONSOLIDADA 2018-2025 '!$CB438='[2]DATA CONSOLIDADA 2018-2025 '!$CG438,"Sin incremento",IF('[2]DATA CONSOLIDADA 2018-2025 '!$CG438&lt;'[2]DATA CONSOLIDADA 2018-2025 '!$CB438,"Disminución"," ---")))</f>
        <v/>
      </c>
      <c r="CI436" s="251">
        <f>'[2]DATA CONSOLIDADA 2018-2025 '!$CG438-'b2'!$CB436</f>
        <v/>
      </c>
      <c r="CJ436" s="247" t="inlineStr">
        <is>
          <t>#REF!</t>
        </is>
      </c>
      <c r="CK436" s="247" t="n">
        <v>501245</v>
      </c>
      <c r="CL436" s="247" t="n">
        <v>0</v>
      </c>
      <c r="CM436" s="247" t="n">
        <v>501245</v>
      </c>
      <c r="CN436" s="247" t="inlineStr">
        <is>
          <t>#REF!</t>
        </is>
      </c>
      <c r="CO436" s="251">
        <f>'[2]DATA CONSOLIDADA 2018-2025 '!$CM438-'b2'!$CG436</f>
        <v/>
      </c>
      <c r="CP436" s="253" t="n">
        <v>0</v>
      </c>
      <c r="CQ436" s="253" t="n">
        <v>0</v>
      </c>
      <c r="CR436" s="253" t="n">
        <v>0</v>
      </c>
      <c r="CS436" s="253" t="n">
        <v>0</v>
      </c>
      <c r="CT436" s="253" t="n">
        <v>0</v>
      </c>
      <c r="CU436" s="253" t="n">
        <v>0</v>
      </c>
      <c r="CV436" s="247" t="n">
        <v>0</v>
      </c>
      <c r="CW436" s="247" t="n">
        <v>0</v>
      </c>
      <c r="CX436" s="247" t="n">
        <v>0</v>
      </c>
      <c r="CY436" s="247" t="n">
        <v>644500</v>
      </c>
      <c r="CZ436" s="247" t="n">
        <v>0</v>
      </c>
      <c r="DA436" s="247" t="n">
        <v>0</v>
      </c>
      <c r="DB436" s="247" t="n">
        <v>644500</v>
      </c>
      <c r="DC436" s="255" t="n">
        <v>0</v>
      </c>
      <c r="DD436" s="255" t="n">
        <v>0</v>
      </c>
      <c r="DE436" s="255" t="n">
        <v>501245</v>
      </c>
      <c r="DF436" s="255" t="n">
        <v>0</v>
      </c>
      <c r="DG436" s="255" t="n">
        <v>0</v>
      </c>
      <c r="DH436" s="255" t="n">
        <v>501245</v>
      </c>
      <c r="DI436" s="256" t="n">
        <v>20603675551</v>
      </c>
      <c r="DJ436" s="257" t="inlineStr">
        <is>
          <t>ASOCIACION DE PRODUCTORES AGROPECUARIOS MADRE SELVA - LACCO YAVERO</t>
        </is>
      </c>
      <c r="DK436" s="257" t="inlineStr">
        <is>
          <t>01 Asociación</t>
        </is>
      </c>
      <c r="DL436" s="258" t="n"/>
      <c r="DM436" s="258" t="n"/>
      <c r="DN436" s="258" t="n"/>
      <c r="DO436" s="258" t="n"/>
      <c r="DP436" s="258" t="n"/>
      <c r="DQ436" s="258" t="n"/>
      <c r="DR436" s="258" t="n"/>
      <c r="DS436" s="258" t="n"/>
      <c r="DT436" s="258" t="n"/>
      <c r="DU436" s="258" t="n"/>
      <c r="DV436" s="258" t="n"/>
      <c r="DW436" s="258" t="n"/>
      <c r="DX436" s="258" t="n"/>
      <c r="DY436" s="258" t="n"/>
      <c r="DZ436" s="258" t="n"/>
      <c r="EA436" s="258" t="n"/>
      <c r="EB436" s="258" t="n"/>
      <c r="EC436" s="258" t="n"/>
      <c r="ED436" s="258" t="n"/>
      <c r="EE436" s="258" t="n"/>
    </row>
    <row r="437" ht="47.25" customHeight="1">
      <c r="A437" s="240" t="inlineStr">
        <is>
          <t>COOPERATIVA AGRARIA DE PRODUCTORES DE BANANO, CACAO ORGANICO Y OTROS CULTIVOS AGRARIOS LTDA</t>
        </is>
      </c>
      <c r="B437" s="240" t="inlineStr">
        <is>
          <t>CACAO</t>
        </is>
      </c>
      <c r="C437" s="240" t="inlineStr">
        <is>
          <t>CACAO</t>
        </is>
      </c>
      <c r="D437" s="240" t="inlineStr">
        <is>
          <t>PIURA</t>
        </is>
      </c>
      <c r="E437" s="240" t="inlineStr">
        <is>
          <t>200402</t>
        </is>
      </c>
      <c r="F437" s="240" t="inlineStr">
        <is>
          <t>PIURA</t>
        </is>
      </c>
      <c r="G437" s="240" t="inlineStr">
        <is>
          <t>MORROPON</t>
        </is>
      </c>
      <c r="H437" s="240" t="inlineStr">
        <is>
          <t>BUENOS AIRES</t>
        </is>
      </c>
      <c r="I437" s="241" t="n"/>
      <c r="J437" s="241" t="n">
        <v>1</v>
      </c>
      <c r="K437" s="241" t="n"/>
      <c r="L437" s="241" t="n"/>
      <c r="M437" s="241" t="n"/>
      <c r="N437" s="241" t="n"/>
      <c r="O437" s="241" t="n"/>
      <c r="P437" s="241" t="n"/>
      <c r="Q437" s="241" t="inlineStr">
        <is>
          <t>PAC</t>
        </is>
      </c>
      <c r="R437" s="242">
        <f>IF(I437=1,I$2,"")&amp;IF(J437=1,IF(I437=1,"-","")&amp;J$2,"")&amp;IF(K437=1,IF(OR(J437=1,I437=1),"-","")&amp;K$2,"")&amp;IF(L437=1,IF(OR(K437=1,J437=1,I437=1),"-","")&amp;L$2,"")&amp;IF(M437=1,IF(OR(L437=1,K437=1,J437=1,I437=1),"-","")&amp;M$2,"")&amp;IF(N437=1,IF(OR(M437=1,L437=1,K437=1,J437=1,I437=1),"-","")&amp;N$2,"")&amp;IF(O437=1,IF(OR(N437=1,M437=1,L437=1,K437=1,J437=1,I437=1),"-","")&amp;O$2,"")&amp;IF(P437=1,IF(I437=1," - ",IF(J437=1," - ",IF(K437=1," - ",IF(L437=1," - ",IF(M437=1," - ",IF(N437=1," - ",IF(O437=1," - ","")))))))&amp;P$2,"")</f>
        <v/>
      </c>
      <c r="S437" s="243">
        <f>SUM('b2'!$I437:$P437)</f>
        <v/>
      </c>
      <c r="T437" s="243">
        <f>IF(OR('b2'!$J437=1,'b2'!$K437=1,'b2'!$L437=1,'b2'!$M437=1,'b2'!$N437=1,'b2'!$O437=1,'b2'!$P437=1),"SI","NO")</f>
        <v/>
      </c>
      <c r="U437" s="243">
        <f>IF(OR('b2'!$K437=1,'b2'!$L437=1,'b2'!$M437=1,'b2'!$N437=1,'b2'!$O437=1,'b2'!$P437=1),"SI","NO")</f>
        <v/>
      </c>
      <c r="V437" s="244" t="n">
        <v>0</v>
      </c>
      <c r="W437" s="245" t="n">
        <v>19</v>
      </c>
      <c r="X437" s="245" t="n">
        <v>1</v>
      </c>
      <c r="Y437" s="244" t="n">
        <v>20</v>
      </c>
      <c r="Z437" s="245" t="n">
        <v>0</v>
      </c>
      <c r="AA437" s="245" t="n">
        <v>0</v>
      </c>
      <c r="AB437" s="244" t="n">
        <v>0</v>
      </c>
      <c r="AC437" s="245" t="n">
        <v>0</v>
      </c>
      <c r="AD437" s="245" t="n">
        <v>0</v>
      </c>
      <c r="AE437" s="244" t="n">
        <v>0</v>
      </c>
      <c r="AF437" s="245" t="n">
        <v>0</v>
      </c>
      <c r="AG437" s="245" t="n">
        <v>0</v>
      </c>
      <c r="AH437" s="244" t="n">
        <v>0</v>
      </c>
      <c r="AI437" s="245" t="n">
        <v>0</v>
      </c>
      <c r="AJ437" s="245" t="n">
        <v>0</v>
      </c>
      <c r="AK437" s="244" t="n">
        <v>0</v>
      </c>
      <c r="AL437" s="245" t="n">
        <v>0</v>
      </c>
      <c r="AM437" s="245" t="n">
        <v>0</v>
      </c>
      <c r="AN437" s="244" t="n">
        <v>0</v>
      </c>
      <c r="AO437" s="245" t="n">
        <v>0</v>
      </c>
      <c r="AP437" s="245" t="n">
        <v>0</v>
      </c>
      <c r="AQ437" s="244" t="n">
        <v>0</v>
      </c>
      <c r="AR437" s="244">
        <f>IF('b2'!$AQ437&gt;0,'b2'!$AQ437,IF('b2'!$AN437&gt;0,'b2'!$AN437,IF('b2'!$AK437&gt;0,'b2'!$AK437,IF('b2'!$AH437&gt;0,'b2'!$AH437,IF('b2'!$AE437&gt;0,'b2'!$AE437,IF('b2'!$AB437&gt;0,'b2'!$AB437,IF('b2'!$Y437&gt;0,'b2'!$Y437,IF('b2'!$V437&gt;0,'b2'!$V437," ---"))))))))</f>
        <v/>
      </c>
      <c r="AS437" s="246" t="n">
        <v>0</v>
      </c>
      <c r="AT437" s="246" t="n">
        <v>0</v>
      </c>
      <c r="AU437" s="246" t="n">
        <v>0</v>
      </c>
      <c r="AV437" s="246" t="n">
        <v>0</v>
      </c>
      <c r="AW437" s="246" t="n">
        <v>0</v>
      </c>
      <c r="AX437" s="246" t="n">
        <v>0</v>
      </c>
      <c r="AY437" s="246" t="n">
        <v>0</v>
      </c>
      <c r="AZ437" s="246" t="n">
        <v>0</v>
      </c>
      <c r="BA437" s="246" t="n">
        <v>0</v>
      </c>
      <c r="BB437" s="246" t="n">
        <v>0</v>
      </c>
      <c r="BC437" s="246" t="n">
        <v>0</v>
      </c>
      <c r="BD437" s="246" t="n">
        <v>0</v>
      </c>
      <c r="BE437" s="249" t="n">
        <v>0</v>
      </c>
      <c r="BF437" s="248" t="n">
        <v>0</v>
      </c>
      <c r="BG437" s="248" t="n">
        <v>0</v>
      </c>
      <c r="BH437" s="249" t="n">
        <v>0</v>
      </c>
      <c r="BI437" s="250">
        <f>IF('[2]DATA CONSOLIDADA 2018-2025 '!$BH267&gt;'[2]DATA CONSOLIDADA 2018-2025 '!$AN267,"Incremento",IF('[2]DATA CONSOLIDADA 2018-2025 '!$AN267='[2]DATA CONSOLIDADA 2018-2025 '!$BH267,"Sin incremento",IF('[2]DATA CONSOLIDADA 2018-2025 '!$BH267&lt;'[2]DATA CONSOLIDADA 2018-2025 '!$AN267,"Disminución"," ---")))</f>
        <v/>
      </c>
      <c r="BJ437" s="251">
        <f>'[2]DATA CONSOLIDADA 2018-2025 '!$BH267-'[2]DATA CONSOLIDADA 2018-2025 '!$BE267</f>
        <v/>
      </c>
      <c r="BK437" s="248" t="n">
        <v>0</v>
      </c>
      <c r="BL437" s="248" t="n">
        <v>0</v>
      </c>
      <c r="BM437" s="249" t="n">
        <v>0</v>
      </c>
      <c r="BN437" s="250">
        <f>IF('[2]DATA CONSOLIDADA 2018-2025 '!$BM267&gt;'[2]DATA CONSOLIDADA 2018-2025 '!$BH267,"Incremento",IF('[2]DATA CONSOLIDADA 2018-2025 '!$BH267='[2]DATA CONSOLIDADA 2018-2025 '!$BM267,"Sin incremento",IF('[2]DATA CONSOLIDADA 2018-2025 '!$BM267&lt;'[2]DATA CONSOLIDADA 2018-2025 '!$BH267,"Disminución"," ---")))</f>
        <v/>
      </c>
      <c r="BO437" s="251">
        <f>'[2]DATA CONSOLIDADA 2018-2025 '!$BM267-'[2]DATA CONSOLIDADA 2018-2025 '!$BH267</f>
        <v/>
      </c>
      <c r="BP437" s="248" t="n">
        <v>0</v>
      </c>
      <c r="BQ437" s="248" t="n">
        <v>0</v>
      </c>
      <c r="BR437" s="249" t="n">
        <v>0</v>
      </c>
      <c r="BS437" s="250">
        <f>IF('[2]DATA CONSOLIDADA 2018-2025 '!$BR267&gt;'[2]DATA CONSOLIDADA 2018-2025 '!$BM267,"Incremento",IF('[2]DATA CONSOLIDADA 2018-2025 '!$BM267='[2]DATA CONSOLIDADA 2018-2025 '!$BR267,"Sin incremento",IF('[2]DATA CONSOLIDADA 2018-2025 '!$BR267&lt;'[2]DATA CONSOLIDADA 2018-2025 '!$BM267,"Disminución"," ---")))</f>
        <v/>
      </c>
      <c r="BT437" s="251">
        <f>'[2]DATA CONSOLIDADA 2018-2025 '!$BR439-'b2'!$BO437</f>
        <v/>
      </c>
      <c r="BU437" s="248" t="n">
        <v>0</v>
      </c>
      <c r="BV437" s="248" t="n">
        <v>0</v>
      </c>
      <c r="BW437" s="249" t="n">
        <v>0</v>
      </c>
      <c r="BX437" s="250">
        <f>IF('[2]DATA CONSOLIDADA 2018-2025 '!$BW267&gt;'[2]DATA CONSOLIDADA 2018-2025 '!$BR267,"Incremento",IF('[2]DATA CONSOLIDADA 2018-2025 '!$BR267='[2]DATA CONSOLIDADA 2018-2025 '!$BW267,"Sin incremento",IF('[2]DATA CONSOLIDADA 2018-2025 '!$BW267&lt;'[2]DATA CONSOLIDADA 2018-2025 '!$BR267,"Disminución"," ---")))</f>
        <v/>
      </c>
      <c r="BY437" s="251">
        <f>'[2]DATA CONSOLIDADA 2018-2025 '!$BW267-'[2]DATA CONSOLIDADA 2018-2025 '!$BR267</f>
        <v/>
      </c>
      <c r="BZ437" s="248" t="n">
        <v>0</v>
      </c>
      <c r="CA437" s="248" t="n">
        <v>0</v>
      </c>
      <c r="CB437" s="249" t="n">
        <v>0</v>
      </c>
      <c r="CC437" s="250">
        <f>IF('[2]DATA CONSOLIDADA 2018-2025 '!$CB267&gt;'[2]DATA CONSOLIDADA 2018-2025 '!$BW267,"Incremento",IF('[2]DATA CONSOLIDADA 2018-2025 '!$BW267='[2]DATA CONSOLIDADA 2018-2025 '!$CB267,"Sin incremento",IF('[2]DATA CONSOLIDADA 2018-2025 '!$CB267&lt;'[2]DATA CONSOLIDADA 2018-2025 '!$BW267,"Disminución"," ---")))</f>
        <v/>
      </c>
      <c r="CD437" s="251">
        <f>'[2]DATA CONSOLIDADA 2018-2025 '!$CB439-'b2'!$BW437</f>
        <v/>
      </c>
      <c r="CE437" s="253" t="n">
        <v>0</v>
      </c>
      <c r="CF437" s="253" t="n">
        <v>0</v>
      </c>
      <c r="CG437" s="254" t="n">
        <v>0</v>
      </c>
      <c r="CH437" s="250">
        <f>IF('[2]DATA CONSOLIDADA 2018-2025 '!$CG267&gt;'[2]DATA CONSOLIDADA 2018-2025 '!$CB267,"Incremento",IF('[2]DATA CONSOLIDADA 2018-2025 '!$CB267='[2]DATA CONSOLIDADA 2018-2025 '!$CG267,"Sin incremento",IF('[2]DATA CONSOLIDADA 2018-2025 '!$CG267&lt;'[2]DATA CONSOLIDADA 2018-2025 '!$CB267,"Disminución"," ---")))</f>
        <v/>
      </c>
      <c r="CI437" s="251">
        <f>'[2]DATA CONSOLIDADA 2018-2025 '!$CG439-'b2'!$CB437</f>
        <v/>
      </c>
      <c r="CJ437" s="247" t="inlineStr">
        <is>
          <t>#REF!</t>
        </is>
      </c>
      <c r="CK437" s="247" t="n">
        <v>0</v>
      </c>
      <c r="CL437" s="247" t="n">
        <v>0</v>
      </c>
      <c r="CM437" s="247" t="n">
        <v>0</v>
      </c>
      <c r="CN437" s="247" t="inlineStr">
        <is>
          <t>#REF!</t>
        </is>
      </c>
      <c r="CO437" s="251">
        <f>'[2]DATA CONSOLIDADA 2018-2025 '!$CM439-'b2'!$CG437</f>
        <v/>
      </c>
      <c r="CP437" s="253" t="n">
        <v>0</v>
      </c>
      <c r="CQ437" s="253" t="n">
        <v>0</v>
      </c>
      <c r="CR437" s="253" t="n">
        <v>0</v>
      </c>
      <c r="CS437" s="253" t="n">
        <v>0</v>
      </c>
      <c r="CT437" s="253" t="n">
        <v>0</v>
      </c>
      <c r="CU437" s="253" t="n">
        <v>0</v>
      </c>
      <c r="CV437" s="247" t="n">
        <v>0</v>
      </c>
      <c r="CW437" s="247" t="n">
        <v>0</v>
      </c>
      <c r="CX437" s="247" t="n">
        <v>0</v>
      </c>
      <c r="CY437" s="247" t="n">
        <v>0</v>
      </c>
      <c r="CZ437" s="247" t="n">
        <v>0</v>
      </c>
      <c r="DA437" s="247" t="n">
        <v>0</v>
      </c>
      <c r="DB437" s="247" t="n">
        <v>0</v>
      </c>
      <c r="DC437" s="255" t="n">
        <v>0</v>
      </c>
      <c r="DD437" s="255" t="n">
        <v>0</v>
      </c>
      <c r="DE437" s="255" t="n">
        <v>0</v>
      </c>
      <c r="DF437" s="255" t="n">
        <v>0</v>
      </c>
      <c r="DG437" s="255" t="n">
        <v>0</v>
      </c>
      <c r="DH437" s="255" t="n">
        <v>0</v>
      </c>
      <c r="DI437" s="256" t="n">
        <v>20525969551</v>
      </c>
      <c r="DJ437" s="257" t="inlineStr">
        <is>
          <t>COOPERATIVA AGRARIA DE PRODUCTORES DE BANANO, CACAO ORGANICO Y OTROS CULTIVOS AGRARIOS LTDA</t>
        </is>
      </c>
      <c r="DK437" s="257" t="inlineStr">
        <is>
          <t>02 Cooperativa</t>
        </is>
      </c>
      <c r="DL437" s="258" t="n"/>
      <c r="DM437" s="258" t="n"/>
      <c r="DN437" s="258" t="n"/>
      <c r="DO437" s="258" t="n"/>
      <c r="DP437" s="258" t="n"/>
      <c r="DQ437" s="258" t="n"/>
      <c r="DR437" s="258" t="n"/>
      <c r="DS437" s="258" t="n"/>
      <c r="DT437" s="258" t="n"/>
      <c r="DU437" s="258" t="n"/>
      <c r="DV437" s="258" t="n"/>
      <c r="DW437" s="258" t="n"/>
      <c r="DX437" s="258" t="n"/>
      <c r="DY437" s="258" t="n"/>
      <c r="DZ437" s="258" t="n"/>
      <c r="EA437" s="258" t="n"/>
      <c r="EB437" s="258" t="n"/>
      <c r="EC437" s="258" t="n"/>
      <c r="ED437" s="258" t="n"/>
      <c r="EE437" s="258" t="n"/>
    </row>
    <row r="438" hidden="1" ht="47.25" customHeight="1">
      <c r="A438" s="240" t="inlineStr">
        <is>
          <t>ASOCIACION DE CRIADORES DE ALPACAS Y LLAMAS SPAR PITUMARCA</t>
        </is>
      </c>
      <c r="B438" s="240" t="inlineStr">
        <is>
          <t>FIBRA DE ALPACA</t>
        </is>
      </c>
      <c r="C438" s="240" t="inlineStr">
        <is>
          <t>FIBRA DE ALPACA</t>
        </is>
      </c>
      <c r="D438" s="240" t="inlineStr">
        <is>
          <t>CUSCO</t>
        </is>
      </c>
      <c r="E438" s="240" t="inlineStr">
        <is>
          <t>080605</t>
        </is>
      </c>
      <c r="F438" s="240" t="inlineStr">
        <is>
          <t>CUSCO</t>
        </is>
      </c>
      <c r="G438" s="240" t="inlineStr">
        <is>
          <t>CANCHIS</t>
        </is>
      </c>
      <c r="H438" s="240" t="inlineStr">
        <is>
          <t>PITUMARCA</t>
        </is>
      </c>
      <c r="I438" s="241" t="n"/>
      <c r="J438" s="241" t="n"/>
      <c r="K438" s="241" t="n"/>
      <c r="L438" s="241" t="n"/>
      <c r="M438" s="241" t="n"/>
      <c r="N438" s="241" t="n"/>
      <c r="O438" s="241" t="n">
        <v>1</v>
      </c>
      <c r="P438" s="241" t="n">
        <v>1</v>
      </c>
      <c r="Q438" s="241" t="inlineStr">
        <is>
          <t>PAC</t>
        </is>
      </c>
      <c r="R438" s="242">
        <f>IF(I438=1,I$2,"")&amp;IF(J438=1,IF(I438=1,"-","")&amp;J$2,"")&amp;IF(K438=1,IF(OR(J438=1,I438=1),"-","")&amp;K$2,"")&amp;IF(L438=1,IF(OR(K438=1,J438=1,I438=1),"-","")&amp;L$2,"")&amp;IF(M438=1,IF(OR(L438=1,K438=1,J438=1,I438=1),"-","")&amp;M$2,"")&amp;IF(N438=1,IF(OR(M438=1,L438=1,K438=1,J438=1,I438=1),"-","")&amp;N$2,"")&amp;IF(O438=1,IF(OR(N438=1,M438=1,L438=1,K438=1,J438=1,I438=1),"-","")&amp;O$2,"")&amp;IF(P438=1,IF(I438=1," - ",IF(J438=1," - ",IF(K438=1," - ",IF(L438=1," - ",IF(M438=1," - ",IF(N438=1," - ",IF(O438=1," - ","")))))))&amp;P$2,"")</f>
        <v/>
      </c>
      <c r="S438" s="243">
        <f>SUM('b2'!$I438:$P438)</f>
        <v/>
      </c>
      <c r="T438" s="243">
        <f>IF(OR('b2'!$J438=1,'b2'!$K438=1,'b2'!$L438=1,'b2'!$M438=1,'b2'!$N438=1,'b2'!$O438=1,'b2'!$P438=1),"SI","NO")</f>
        <v/>
      </c>
      <c r="U438" s="243">
        <f>IF(OR('b2'!$K438=1,'b2'!$L438=1,'b2'!$M438=1,'b2'!$N438=1,'b2'!$O438=1,'b2'!$P438=1),"SI","NO")</f>
        <v/>
      </c>
      <c r="V438" s="244" t="n">
        <v>0</v>
      </c>
      <c r="W438" s="245" t="n">
        <v>0</v>
      </c>
      <c r="X438" s="245" t="n">
        <v>0</v>
      </c>
      <c r="Y438" s="244" t="n">
        <v>0</v>
      </c>
      <c r="Z438" s="245" t="n">
        <v>0</v>
      </c>
      <c r="AA438" s="245" t="n">
        <v>0</v>
      </c>
      <c r="AB438" s="244" t="n">
        <v>0</v>
      </c>
      <c r="AC438" s="245" t="n">
        <v>0</v>
      </c>
      <c r="AD438" s="245" t="n">
        <v>0</v>
      </c>
      <c r="AE438" s="244" t="n">
        <v>0</v>
      </c>
      <c r="AF438" s="245" t="n">
        <v>0</v>
      </c>
      <c r="AG438" s="245" t="n">
        <v>0</v>
      </c>
      <c r="AH438" s="244" t="n">
        <v>0</v>
      </c>
      <c r="AI438" s="245" t="n">
        <v>0</v>
      </c>
      <c r="AJ438" s="245" t="n">
        <v>0</v>
      </c>
      <c r="AK438" s="244" t="n">
        <v>0</v>
      </c>
      <c r="AL438" s="245" t="n">
        <v>219</v>
      </c>
      <c r="AM438" s="245" t="n">
        <v>93</v>
      </c>
      <c r="AN438" s="244" t="n">
        <v>312</v>
      </c>
      <c r="AO438" s="245" t="n">
        <v>219</v>
      </c>
      <c r="AP438" s="245" t="n">
        <v>93</v>
      </c>
      <c r="AQ438" s="244" t="n">
        <v>312</v>
      </c>
      <c r="AR438" s="244">
        <f>IF('b2'!$AQ438&gt;0,'b2'!$AQ438,IF('b2'!$AN438&gt;0,'b2'!$AN438,IF('b2'!$AK438&gt;0,'b2'!$AK438,IF('b2'!$AH438&gt;0,'b2'!$AH438,IF('b2'!$AE438&gt;0,'b2'!$AE438,IF('b2'!$AB438&gt;0,'b2'!$AB438,IF('b2'!$Y438&gt;0,'b2'!$Y438,IF('b2'!$V438&gt;0,'b2'!$V438," ---"))))))))</f>
        <v/>
      </c>
      <c r="AS438" s="246" t="n">
        <v>0</v>
      </c>
      <c r="AT438" s="246" t="n">
        <v>0</v>
      </c>
      <c r="AU438" s="246" t="n">
        <v>0</v>
      </c>
      <c r="AV438" s="246" t="n">
        <v>0</v>
      </c>
      <c r="AW438" s="246" t="n">
        <v>0</v>
      </c>
      <c r="AX438" s="246" t="n">
        <v>0</v>
      </c>
      <c r="AY438" s="246" t="n">
        <v>0</v>
      </c>
      <c r="AZ438" s="246" t="n">
        <v>0</v>
      </c>
      <c r="BA438" s="246" t="n">
        <v>3</v>
      </c>
      <c r="BB438" s="246" t="n">
        <v>2</v>
      </c>
      <c r="BC438" s="246" t="n">
        <v>11</v>
      </c>
      <c r="BD438" s="246" t="n">
        <v>2</v>
      </c>
      <c r="BE438" s="247" t="n">
        <v>0</v>
      </c>
      <c r="BF438" s="252" t="n">
        <v>0</v>
      </c>
      <c r="BG438" s="252" t="n">
        <v>0</v>
      </c>
      <c r="BH438" s="247" t="n">
        <v>0</v>
      </c>
      <c r="BI438" s="250" t="inlineStr">
        <is>
          <t>#REF!</t>
        </is>
      </c>
      <c r="BJ438" s="251" t="inlineStr">
        <is>
          <t>#REF!</t>
        </is>
      </c>
      <c r="BK438" s="252" t="n">
        <v>0</v>
      </c>
      <c r="BL438" s="252" t="n">
        <v>0</v>
      </c>
      <c r="BM438" s="247" t="n">
        <v>0</v>
      </c>
      <c r="BN438" s="250" t="inlineStr">
        <is>
          <t>#REF!</t>
        </is>
      </c>
      <c r="BO438" s="251" t="inlineStr">
        <is>
          <t>#REF!</t>
        </is>
      </c>
      <c r="BP438" s="248" t="n">
        <v>0</v>
      </c>
      <c r="BQ438" s="248" t="n">
        <v>0</v>
      </c>
      <c r="BR438" s="249" t="n">
        <v>0</v>
      </c>
      <c r="BS438" s="250" t="inlineStr">
        <is>
          <t>#REF!</t>
        </is>
      </c>
      <c r="BT438" s="251">
        <f>'[2]DATA CONSOLIDADA 2018-2025 '!$BR440-'b2'!$BO438</f>
        <v/>
      </c>
      <c r="BU438" s="252" t="n">
        <v>0</v>
      </c>
      <c r="BV438" s="248" t="n">
        <v>0</v>
      </c>
      <c r="BW438" s="249" t="n">
        <v>0</v>
      </c>
      <c r="BX438" s="250" t="inlineStr">
        <is>
          <t>#REF!</t>
        </is>
      </c>
      <c r="BY438" s="251" t="inlineStr">
        <is>
          <t>#REF!</t>
        </is>
      </c>
      <c r="BZ438" s="248" t="n">
        <v>0</v>
      </c>
      <c r="CA438" s="248" t="n">
        <v>0</v>
      </c>
      <c r="CB438" s="249" t="n">
        <v>0</v>
      </c>
      <c r="CC438" s="250" t="inlineStr">
        <is>
          <t>#REF!</t>
        </is>
      </c>
      <c r="CD438" s="251">
        <f>'[2]DATA CONSOLIDADA 2018-2025 '!$CB440-'b2'!$BW438</f>
        <v/>
      </c>
      <c r="CE438" s="253" t="n">
        <v>269748.7999399</v>
      </c>
      <c r="CF438" s="253" t="n">
        <v>0</v>
      </c>
      <c r="CG438" s="254" t="n">
        <v>269748.7999399</v>
      </c>
      <c r="CH438" s="250" t="inlineStr">
        <is>
          <t>#REF!</t>
        </is>
      </c>
      <c r="CI438" s="251">
        <f>'[2]DATA CONSOLIDADA 2018-2025 '!$CG440-'b2'!$CB438</f>
        <v/>
      </c>
      <c r="CJ438" s="247" t="inlineStr">
        <is>
          <t>#REF!</t>
        </is>
      </c>
      <c r="CK438" s="247" t="n">
        <v>478354.74</v>
      </c>
      <c r="CL438" s="247" t="n">
        <v>0</v>
      </c>
      <c r="CM438" s="247" t="n">
        <v>478354.74</v>
      </c>
      <c r="CN438" s="247" t="inlineStr">
        <is>
          <t>#REF!</t>
        </is>
      </c>
      <c r="CO438" s="251">
        <f>'[2]DATA CONSOLIDADA 2018-2025 '!$CM440-'b2'!$CG438</f>
        <v/>
      </c>
      <c r="CP438" s="253" t="n">
        <v>0</v>
      </c>
      <c r="CQ438" s="253" t="n">
        <v>0</v>
      </c>
      <c r="CR438" s="253" t="n">
        <v>0</v>
      </c>
      <c r="CS438" s="253" t="n">
        <v>0</v>
      </c>
      <c r="CT438" s="253" t="n">
        <v>0</v>
      </c>
      <c r="CU438" s="253" t="n">
        <v>0</v>
      </c>
      <c r="CV438" s="247" t="n">
        <v>0</v>
      </c>
      <c r="CW438" s="247" t="n">
        <v>0</v>
      </c>
      <c r="CX438" s="247" t="n">
        <v>269748.7999399</v>
      </c>
      <c r="CY438" s="247" t="n">
        <v>0</v>
      </c>
      <c r="CZ438" s="247" t="n">
        <v>0</v>
      </c>
      <c r="DA438" s="247" t="n">
        <v>0</v>
      </c>
      <c r="DB438" s="247" t="n">
        <v>269748.7999399</v>
      </c>
      <c r="DC438" s="255" t="n">
        <v>0</v>
      </c>
      <c r="DD438" s="255" t="n">
        <v>478354.74</v>
      </c>
      <c r="DE438" s="255" t="n">
        <v>0</v>
      </c>
      <c r="DF438" s="255" t="n">
        <v>0</v>
      </c>
      <c r="DG438" s="255" t="n">
        <v>0</v>
      </c>
      <c r="DH438" s="255" t="n">
        <v>478354.74</v>
      </c>
      <c r="DI438" s="256" t="n">
        <v>20600796268</v>
      </c>
      <c r="DJ438" s="257" t="inlineStr">
        <is>
          <t>ASOCIACION DE CRIADORES DE ALPACA Y LLAMAS SPAR PITUMARCA</t>
        </is>
      </c>
      <c r="DK438" s="257" t="inlineStr">
        <is>
          <t>01 Asociación</t>
        </is>
      </c>
      <c r="DL438" s="258" t="n"/>
      <c r="DM438" s="258" t="n"/>
      <c r="DN438" s="258" t="n"/>
      <c r="DO438" s="258" t="n"/>
      <c r="DP438" s="258" t="n"/>
      <c r="DQ438" s="258" t="n"/>
      <c r="DR438" s="258" t="n"/>
      <c r="DS438" s="258" t="n"/>
      <c r="DT438" s="258" t="n"/>
      <c r="DU438" s="258" t="n"/>
      <c r="DV438" s="258" t="n"/>
      <c r="DW438" s="258" t="n"/>
      <c r="DX438" s="258" t="n"/>
      <c r="DY438" s="258" t="n"/>
      <c r="DZ438" s="258" t="n"/>
      <c r="EA438" s="258" t="n"/>
      <c r="EB438" s="258" t="n"/>
      <c r="EC438" s="258" t="n"/>
      <c r="ED438" s="258" t="n"/>
      <c r="EE438" s="258" t="n"/>
    </row>
    <row r="439" hidden="1" ht="47.25" customHeight="1">
      <c r="A439" s="240" t="inlineStr">
        <is>
          <t>SOCIEDAD PERUANA DE CRIADORES DE ALPACAS Y LLAMAS REGISTRADAS - SPAR CONDOROMA</t>
        </is>
      </c>
      <c r="B439" s="240" t="inlineStr">
        <is>
          <t>FIBRA DE ALPACA</t>
        </is>
      </c>
      <c r="C439" s="240" t="inlineStr">
        <is>
          <t>FIBRA DE ALPACA</t>
        </is>
      </c>
      <c r="D439" s="240" t="inlineStr">
        <is>
          <t>CUSCO</t>
        </is>
      </c>
      <c r="E439" s="240" t="inlineStr">
        <is>
          <t>080802</t>
        </is>
      </c>
      <c r="F439" s="240" t="inlineStr">
        <is>
          <t>CUSCO</t>
        </is>
      </c>
      <c r="G439" s="240" t="inlineStr">
        <is>
          <t>ESPINAR</t>
        </is>
      </c>
      <c r="H439" s="240" t="inlineStr">
        <is>
          <t>CONDOROMA</t>
        </is>
      </c>
      <c r="I439" s="241" t="n"/>
      <c r="J439" s="241" t="n"/>
      <c r="K439" s="241" t="n"/>
      <c r="L439" s="241" t="n"/>
      <c r="M439" s="241" t="n"/>
      <c r="N439" s="241" t="n"/>
      <c r="O439" s="241" t="n">
        <v>1</v>
      </c>
      <c r="P439" s="241" t="n">
        <v>1</v>
      </c>
      <c r="Q439" s="241" t="inlineStr">
        <is>
          <t>PAC</t>
        </is>
      </c>
      <c r="R439" s="242">
        <f>IF(I439=1,I$2,"")&amp;IF(J439=1,IF(I439=1,"-","")&amp;J$2,"")&amp;IF(K439=1,IF(OR(J439=1,I439=1),"-","")&amp;K$2,"")&amp;IF(L439=1,IF(OR(K439=1,J439=1,I439=1),"-","")&amp;L$2,"")&amp;IF(M439=1,IF(OR(L439=1,K439=1,J439=1,I439=1),"-","")&amp;M$2,"")&amp;IF(N439=1,IF(OR(M439=1,L439=1,K439=1,J439=1,I439=1),"-","")&amp;N$2,"")&amp;IF(O439=1,IF(OR(N439=1,M439=1,L439=1,K439=1,J439=1,I439=1),"-","")&amp;O$2,"")&amp;IF(P439=1,IF(I439=1," - ",IF(J439=1," - ",IF(K439=1," - ",IF(L439=1," - ",IF(M439=1," - ",IF(N439=1," - ",IF(O439=1," - ","")))))))&amp;P$2,"")</f>
        <v/>
      </c>
      <c r="S439" s="243">
        <f>SUM('b2'!$I439:$P439)</f>
        <v/>
      </c>
      <c r="T439" s="243">
        <f>IF(OR('b2'!$J439=1,'b2'!$K439=1,'b2'!$L439=1,'b2'!$M439=1,'b2'!$N439=1,'b2'!$O439=1,'b2'!$P439=1),"SI","NO")</f>
        <v/>
      </c>
      <c r="U439" s="243">
        <f>IF(OR('b2'!$K439=1,'b2'!$L439=1,'b2'!$M439=1,'b2'!$N439=1,'b2'!$O439=1,'b2'!$P439=1),"SI","NO")</f>
        <v/>
      </c>
      <c r="V439" s="244" t="n">
        <v>0</v>
      </c>
      <c r="W439" s="245" t="n">
        <v>0</v>
      </c>
      <c r="X439" s="245" t="n">
        <v>0</v>
      </c>
      <c r="Y439" s="244" t="n">
        <v>0</v>
      </c>
      <c r="Z439" s="245" t="n">
        <v>0</v>
      </c>
      <c r="AA439" s="245" t="n">
        <v>0</v>
      </c>
      <c r="AB439" s="244" t="n">
        <v>0</v>
      </c>
      <c r="AC439" s="245" t="n">
        <v>0</v>
      </c>
      <c r="AD439" s="245" t="n">
        <v>0</v>
      </c>
      <c r="AE439" s="244" t="n">
        <v>0</v>
      </c>
      <c r="AF439" s="245" t="n">
        <v>0</v>
      </c>
      <c r="AG439" s="245" t="n">
        <v>0</v>
      </c>
      <c r="AH439" s="244" t="n">
        <v>0</v>
      </c>
      <c r="AI439" s="245" t="n">
        <v>0</v>
      </c>
      <c r="AJ439" s="245" t="n">
        <v>0</v>
      </c>
      <c r="AK439" s="244" t="n">
        <v>0</v>
      </c>
      <c r="AL439" s="245" t="n">
        <v>41</v>
      </c>
      <c r="AM439" s="245" t="n">
        <v>27</v>
      </c>
      <c r="AN439" s="244" t="n">
        <v>68</v>
      </c>
      <c r="AO439" s="245" t="n">
        <v>41</v>
      </c>
      <c r="AP439" s="245" t="n">
        <v>27</v>
      </c>
      <c r="AQ439" s="244" t="n">
        <v>68</v>
      </c>
      <c r="AR439" s="244">
        <f>IF('b2'!$AQ439&gt;0,'b2'!$AQ439,IF('b2'!$AN439&gt;0,'b2'!$AN439,IF('b2'!$AK439&gt;0,'b2'!$AK439,IF('b2'!$AH439&gt;0,'b2'!$AH439,IF('b2'!$AE439&gt;0,'b2'!$AE439,IF('b2'!$AB439&gt;0,'b2'!$AB439,IF('b2'!$Y439&gt;0,'b2'!$Y439,IF('b2'!$V439&gt;0,'b2'!$V439," ---"))))))))</f>
        <v/>
      </c>
      <c r="AS439" s="246" t="n">
        <v>0</v>
      </c>
      <c r="AT439" s="246" t="n">
        <v>0</v>
      </c>
      <c r="AU439" s="246" t="n">
        <v>0</v>
      </c>
      <c r="AV439" s="246" t="n">
        <v>0</v>
      </c>
      <c r="AW439" s="246" t="n">
        <v>0</v>
      </c>
      <c r="AX439" s="246" t="n">
        <v>0</v>
      </c>
      <c r="AY439" s="246" t="n">
        <v>0</v>
      </c>
      <c r="AZ439" s="246" t="n">
        <v>0</v>
      </c>
      <c r="BA439" s="246" t="n">
        <v>4</v>
      </c>
      <c r="BB439" s="246" t="n">
        <v>1</v>
      </c>
      <c r="BC439" s="246" t="n">
        <v>11</v>
      </c>
      <c r="BD439" s="246" t="n">
        <v>2</v>
      </c>
      <c r="BE439" s="247" t="n">
        <v>0</v>
      </c>
      <c r="BF439" s="252" t="n">
        <v>0</v>
      </c>
      <c r="BG439" s="252" t="n">
        <v>0</v>
      </c>
      <c r="BH439" s="247" t="n">
        <v>0</v>
      </c>
      <c r="BI439" s="250" t="inlineStr">
        <is>
          <t>#REF!</t>
        </is>
      </c>
      <c r="BJ439" s="251" t="inlineStr">
        <is>
          <t>#REF!</t>
        </is>
      </c>
      <c r="BK439" s="252" t="n">
        <v>0</v>
      </c>
      <c r="BL439" s="252" t="n">
        <v>0</v>
      </c>
      <c r="BM439" s="247" t="n">
        <v>0</v>
      </c>
      <c r="BN439" s="250" t="inlineStr">
        <is>
          <t>#REF!</t>
        </is>
      </c>
      <c r="BO439" s="251" t="inlineStr">
        <is>
          <t>#REF!</t>
        </is>
      </c>
      <c r="BP439" s="248" t="n">
        <v>0</v>
      </c>
      <c r="BQ439" s="248" t="n">
        <v>0</v>
      </c>
      <c r="BR439" s="249" t="n">
        <v>0</v>
      </c>
      <c r="BS439" s="250" t="inlineStr">
        <is>
          <t>#REF!</t>
        </is>
      </c>
      <c r="BT439" s="251">
        <f>'[2]DATA CONSOLIDADA 2018-2025 '!$BR441-'b2'!$BO439</f>
        <v/>
      </c>
      <c r="BU439" s="252" t="n">
        <v>0</v>
      </c>
      <c r="BV439" s="248" t="n">
        <v>0</v>
      </c>
      <c r="BW439" s="249" t="n">
        <v>0</v>
      </c>
      <c r="BX439" s="250" t="inlineStr">
        <is>
          <t>#REF!</t>
        </is>
      </c>
      <c r="BY439" s="251" t="inlineStr">
        <is>
          <t>#REF!</t>
        </is>
      </c>
      <c r="BZ439" s="248" t="n">
        <v>0</v>
      </c>
      <c r="CA439" s="248" t="n">
        <v>0</v>
      </c>
      <c r="CB439" s="249" t="n">
        <v>0</v>
      </c>
      <c r="CC439" s="250" t="inlineStr">
        <is>
          <t>#REF!</t>
        </is>
      </c>
      <c r="CD439" s="251">
        <f>'[2]DATA CONSOLIDADA 2018-2025 '!$CB441-'b2'!$BW439</f>
        <v/>
      </c>
      <c r="CE439" s="253" t="n">
        <v>520694.998625</v>
      </c>
      <c r="CF439" s="253" t="n">
        <v>0</v>
      </c>
      <c r="CG439" s="254" t="n">
        <v>520694.998625</v>
      </c>
      <c r="CH439" s="250" t="inlineStr">
        <is>
          <t>#REF!</t>
        </is>
      </c>
      <c r="CI439" s="251">
        <f>'[2]DATA CONSOLIDADA 2018-2025 '!$CG441-'b2'!$CB439</f>
        <v/>
      </c>
      <c r="CJ439" s="247" t="inlineStr">
        <is>
          <t>#REF!</t>
        </is>
      </c>
      <c r="CK439" s="247" t="n">
        <v>865251.7</v>
      </c>
      <c r="CL439" s="247" t="n">
        <v>0</v>
      </c>
      <c r="CM439" s="247" t="n">
        <v>865251.7</v>
      </c>
      <c r="CN439" s="247" t="inlineStr">
        <is>
          <t>#REF!</t>
        </is>
      </c>
      <c r="CO439" s="251">
        <f>'[2]DATA CONSOLIDADA 2018-2025 '!$CM441-'b2'!$CG439</f>
        <v/>
      </c>
      <c r="CP439" s="253" t="n">
        <v>0</v>
      </c>
      <c r="CQ439" s="253" t="n">
        <v>0</v>
      </c>
      <c r="CR439" s="253" t="n">
        <v>0</v>
      </c>
      <c r="CS439" s="253" t="n">
        <v>0</v>
      </c>
      <c r="CT439" s="253" t="n">
        <v>0</v>
      </c>
      <c r="CU439" s="253" t="n">
        <v>0</v>
      </c>
      <c r="CV439" s="247" t="n">
        <v>0</v>
      </c>
      <c r="CW439" s="247" t="n">
        <v>0</v>
      </c>
      <c r="CX439" s="247" t="n">
        <v>520694.998625</v>
      </c>
      <c r="CY439" s="247" t="n">
        <v>0</v>
      </c>
      <c r="CZ439" s="247" t="n">
        <v>0</v>
      </c>
      <c r="DA439" s="247" t="n">
        <v>0</v>
      </c>
      <c r="DB439" s="247" t="n">
        <v>520694.998625</v>
      </c>
      <c r="DC439" s="255" t="n">
        <v>0</v>
      </c>
      <c r="DD439" s="255" t="n">
        <v>865251.7</v>
      </c>
      <c r="DE439" s="255" t="n">
        <v>0</v>
      </c>
      <c r="DF439" s="255" t="n">
        <v>0</v>
      </c>
      <c r="DG439" s="255" t="n">
        <v>0</v>
      </c>
      <c r="DH439" s="255" t="n">
        <v>865251.7</v>
      </c>
      <c r="DI439" s="256" t="n">
        <v>20490822071</v>
      </c>
      <c r="DJ439" s="257" t="inlineStr">
        <is>
          <t>ASOCIACION DE MODULOS DE MEJORAMIENTO GENETICO DE CAMELIDOS SUDAMERICANOS DE CONDOROMA</t>
        </is>
      </c>
      <c r="DK439" s="257" t="inlineStr">
        <is>
          <t>01 Asociación</t>
        </is>
      </c>
      <c r="DL439" s="258" t="n"/>
      <c r="DM439" s="258" t="n"/>
      <c r="DN439" s="258" t="n"/>
      <c r="DO439" s="258" t="n"/>
      <c r="DP439" s="258" t="n"/>
      <c r="DQ439" s="258" t="n"/>
      <c r="DR439" s="258" t="n"/>
      <c r="DS439" s="258" t="n"/>
      <c r="DT439" s="258" t="n"/>
      <c r="DU439" s="258" t="n"/>
      <c r="DV439" s="258" t="n"/>
      <c r="DW439" s="258" t="n"/>
      <c r="DX439" s="258" t="n"/>
      <c r="DY439" s="258" t="n"/>
      <c r="DZ439" s="258" t="n"/>
      <c r="EA439" s="258" t="n"/>
      <c r="EB439" s="258" t="n"/>
      <c r="EC439" s="258" t="n"/>
      <c r="ED439" s="258" t="n"/>
      <c r="EE439" s="258" t="n"/>
    </row>
    <row r="440" hidden="1" ht="47.25" customHeight="1">
      <c r="A440" s="240" t="inlineStr">
        <is>
          <t>ASOCIACION DE PRODUCTORES AGRICOLAS SUMAC SARA DEL DISTRITO DE LUCRE</t>
        </is>
      </c>
      <c r="B440" s="240" t="inlineStr">
        <is>
          <t>MAÍZ</t>
        </is>
      </c>
      <c r="C440" s="240" t="inlineStr">
        <is>
          <t>MAÍZ BLANCO</t>
        </is>
      </c>
      <c r="D440" s="240" t="inlineStr">
        <is>
          <t>CUSCO</t>
        </is>
      </c>
      <c r="E440" s="240" t="inlineStr">
        <is>
          <t>081208</t>
        </is>
      </c>
      <c r="F440" s="240" t="inlineStr">
        <is>
          <t>CUSCO</t>
        </is>
      </c>
      <c r="G440" s="240" t="inlineStr">
        <is>
          <t>QUISPICANCHI</t>
        </is>
      </c>
      <c r="H440" s="240" t="inlineStr">
        <is>
          <t>LUCRE</t>
        </is>
      </c>
      <c r="I440" s="241" t="n"/>
      <c r="J440" s="241" t="n"/>
      <c r="K440" s="241" t="n"/>
      <c r="L440" s="241" t="n"/>
      <c r="M440" s="241" t="n"/>
      <c r="N440" s="241" t="n"/>
      <c r="O440" s="241" t="n">
        <v>1</v>
      </c>
      <c r="P440" s="241" t="n">
        <v>1</v>
      </c>
      <c r="Q440" s="241" t="inlineStr">
        <is>
          <t>PAC</t>
        </is>
      </c>
      <c r="R440" s="242">
        <f>IF(I440=1,I$2,"")&amp;IF(J440=1,IF(I440=1,"-","")&amp;J$2,"")&amp;IF(K440=1,IF(OR(J440=1,I440=1),"-","")&amp;K$2,"")&amp;IF(L440=1,IF(OR(K440=1,J440=1,I440=1),"-","")&amp;L$2,"")&amp;IF(M440=1,IF(OR(L440=1,K440=1,J440=1,I440=1),"-","")&amp;M$2,"")&amp;IF(N440=1,IF(OR(M440=1,L440=1,K440=1,J440=1,I440=1),"-","")&amp;N$2,"")&amp;IF(O440=1,IF(OR(N440=1,M440=1,L440=1,K440=1,J440=1,I440=1),"-","")&amp;O$2,"")&amp;IF(P440=1,IF(I440=1," - ",IF(J440=1," - ",IF(K440=1," - ",IF(L440=1," - ",IF(M440=1," - ",IF(N440=1," - ",IF(O440=1," - ","")))))))&amp;P$2,"")</f>
        <v/>
      </c>
      <c r="S440" s="243">
        <f>SUM('b2'!$I440:$P440)</f>
        <v/>
      </c>
      <c r="T440" s="243">
        <f>IF(OR('b2'!$J440=1,'b2'!$K440=1,'b2'!$L440=1,'b2'!$M440=1,'b2'!$N440=1,'b2'!$O440=1,'b2'!$P440=1),"SI","NO")</f>
        <v/>
      </c>
      <c r="U440" s="243">
        <f>IF(OR('b2'!$K440=1,'b2'!$L440=1,'b2'!$M440=1,'b2'!$N440=1,'b2'!$O440=1,'b2'!$P440=1),"SI","NO")</f>
        <v/>
      </c>
      <c r="V440" s="244" t="n">
        <v>0</v>
      </c>
      <c r="W440" s="245" t="n">
        <v>0</v>
      </c>
      <c r="X440" s="245" t="n">
        <v>0</v>
      </c>
      <c r="Y440" s="244" t="n">
        <v>0</v>
      </c>
      <c r="Z440" s="245" t="n">
        <v>0</v>
      </c>
      <c r="AA440" s="245" t="n">
        <v>0</v>
      </c>
      <c r="AB440" s="244" t="n">
        <v>0</v>
      </c>
      <c r="AC440" s="245" t="n">
        <v>0</v>
      </c>
      <c r="AD440" s="245" t="n">
        <v>0</v>
      </c>
      <c r="AE440" s="244" t="n">
        <v>0</v>
      </c>
      <c r="AF440" s="245" t="n">
        <v>0</v>
      </c>
      <c r="AG440" s="245" t="n">
        <v>0</v>
      </c>
      <c r="AH440" s="244" t="n">
        <v>0</v>
      </c>
      <c r="AI440" s="245" t="n">
        <v>0</v>
      </c>
      <c r="AJ440" s="245" t="n">
        <v>0</v>
      </c>
      <c r="AK440" s="244" t="n">
        <v>0</v>
      </c>
      <c r="AL440" s="245" t="n">
        <v>16</v>
      </c>
      <c r="AM440" s="245" t="n">
        <v>14</v>
      </c>
      <c r="AN440" s="244" t="n">
        <v>30</v>
      </c>
      <c r="AO440" s="245" t="n">
        <v>11</v>
      </c>
      <c r="AP440" s="245" t="n">
        <v>19</v>
      </c>
      <c r="AQ440" s="244" t="n">
        <v>30</v>
      </c>
      <c r="AR440" s="244">
        <f>IF('b2'!$AQ440&gt;0,'b2'!$AQ440,IF('b2'!$AN440&gt;0,'b2'!$AN440,IF('b2'!$AK440&gt;0,'b2'!$AK440,IF('b2'!$AH440&gt;0,'b2'!$AH440,IF('b2'!$AE440&gt;0,'b2'!$AE440,IF('b2'!$AB440&gt;0,'b2'!$AB440,IF('b2'!$Y440&gt;0,'b2'!$Y440,IF('b2'!$V440&gt;0,'b2'!$V440," ---"))))))))</f>
        <v/>
      </c>
      <c r="AS440" s="246" t="n">
        <v>0</v>
      </c>
      <c r="AT440" s="246" t="n">
        <v>0</v>
      </c>
      <c r="AU440" s="246" t="n">
        <v>0</v>
      </c>
      <c r="AV440" s="246" t="n">
        <v>0</v>
      </c>
      <c r="AW440" s="246" t="n">
        <v>0</v>
      </c>
      <c r="AX440" s="246" t="n">
        <v>0</v>
      </c>
      <c r="AY440" s="246" t="n">
        <v>0</v>
      </c>
      <c r="AZ440" s="246" t="n">
        <v>0</v>
      </c>
      <c r="BA440" s="246" t="n">
        <v>20</v>
      </c>
      <c r="BB440" s="246" t="n">
        <v>4</v>
      </c>
      <c r="BC440" s="246" t="n">
        <v>11</v>
      </c>
      <c r="BD440" s="246" t="n">
        <v>3</v>
      </c>
      <c r="BE440" s="247" t="n">
        <v>0</v>
      </c>
      <c r="BF440" s="252" t="n">
        <v>0</v>
      </c>
      <c r="BG440" s="252" t="n">
        <v>0</v>
      </c>
      <c r="BH440" s="247" t="n">
        <v>0</v>
      </c>
      <c r="BI440" s="250" t="inlineStr">
        <is>
          <t>#REF!</t>
        </is>
      </c>
      <c r="BJ440" s="251" t="inlineStr">
        <is>
          <t>#REF!</t>
        </is>
      </c>
      <c r="BK440" s="252" t="n">
        <v>0</v>
      </c>
      <c r="BL440" s="252" t="n">
        <v>0</v>
      </c>
      <c r="BM440" s="247" t="n">
        <v>0</v>
      </c>
      <c r="BN440" s="250" t="inlineStr">
        <is>
          <t>#REF!</t>
        </is>
      </c>
      <c r="BO440" s="251" t="inlineStr">
        <is>
          <t>#REF!</t>
        </is>
      </c>
      <c r="BP440" s="248" t="n">
        <v>0</v>
      </c>
      <c r="BQ440" s="248" t="n">
        <v>0</v>
      </c>
      <c r="BR440" s="249" t="n">
        <v>0</v>
      </c>
      <c r="BS440" s="250" t="inlineStr">
        <is>
          <t>#REF!</t>
        </is>
      </c>
      <c r="BT440" s="251">
        <f>'[2]DATA CONSOLIDADA 2018-2025 '!$BR442-'b2'!$BO440</f>
        <v/>
      </c>
      <c r="BU440" s="252" t="n">
        <v>0</v>
      </c>
      <c r="BV440" s="248" t="n">
        <v>0</v>
      </c>
      <c r="BW440" s="249" t="n">
        <v>0</v>
      </c>
      <c r="BX440" s="250" t="inlineStr">
        <is>
          <t>#REF!</t>
        </is>
      </c>
      <c r="BY440" s="251" t="inlineStr">
        <is>
          <t>#REF!</t>
        </is>
      </c>
      <c r="BZ440" s="248" t="n">
        <v>0</v>
      </c>
      <c r="CA440" s="248" t="n">
        <v>0</v>
      </c>
      <c r="CB440" s="249" t="n">
        <v>0</v>
      </c>
      <c r="CC440" s="250" t="inlineStr">
        <is>
          <t>#REF!</t>
        </is>
      </c>
      <c r="CD440" s="251">
        <f>'[2]DATA CONSOLIDADA 2018-2025 '!$CB442-'b2'!$BW440</f>
        <v/>
      </c>
      <c r="CE440" s="253" t="n">
        <v>0</v>
      </c>
      <c r="CF440" s="253" t="n">
        <v>0</v>
      </c>
      <c r="CG440" s="254" t="n">
        <v>0</v>
      </c>
      <c r="CH440" s="250" t="inlineStr">
        <is>
          <t>#REF!</t>
        </is>
      </c>
      <c r="CI440" s="251">
        <f>'[2]DATA CONSOLIDADA 2018-2025 '!$CG442-'b2'!$CB440</f>
        <v/>
      </c>
      <c r="CJ440" s="247" t="inlineStr">
        <is>
          <t>#REF!</t>
        </is>
      </c>
      <c r="CK440" s="247" t="n">
        <v>10371.99999704</v>
      </c>
      <c r="CL440" s="247" t="n">
        <v>0</v>
      </c>
      <c r="CM440" s="247" t="n">
        <v>10371.99999704</v>
      </c>
      <c r="CN440" s="247" t="inlineStr">
        <is>
          <t>#REF!</t>
        </is>
      </c>
      <c r="CO440" s="251">
        <f>'[2]DATA CONSOLIDADA 2018-2025 '!$CM442-'b2'!$CG440</f>
        <v/>
      </c>
      <c r="CP440" s="253" t="n">
        <v>0</v>
      </c>
      <c r="CQ440" s="253" t="n">
        <v>0</v>
      </c>
      <c r="CR440" s="253" t="n">
        <v>0</v>
      </c>
      <c r="CS440" s="253" t="n">
        <v>0</v>
      </c>
      <c r="CT440" s="253" t="n">
        <v>0</v>
      </c>
      <c r="CU440" s="253" t="n">
        <v>0</v>
      </c>
      <c r="CV440" s="247" t="n">
        <v>0</v>
      </c>
      <c r="CW440" s="247" t="n">
        <v>0</v>
      </c>
      <c r="CX440" s="247" t="n">
        <v>0</v>
      </c>
      <c r="CY440" s="247" t="n">
        <v>0</v>
      </c>
      <c r="CZ440" s="247" t="n">
        <v>0</v>
      </c>
      <c r="DA440" s="247" t="n">
        <v>0</v>
      </c>
      <c r="DB440" s="247" t="n">
        <v>0</v>
      </c>
      <c r="DC440" s="255" t="n">
        <v>0</v>
      </c>
      <c r="DD440" s="255" t="n">
        <v>10371.99999704</v>
      </c>
      <c r="DE440" s="255" t="n">
        <v>0</v>
      </c>
      <c r="DF440" s="255" t="n">
        <v>0</v>
      </c>
      <c r="DG440" s="255" t="n">
        <v>0</v>
      </c>
      <c r="DH440" s="255" t="n">
        <v>10371.99999704</v>
      </c>
      <c r="DI440" s="256" t="n">
        <v>20612596833</v>
      </c>
      <c r="DJ440" s="257" t="inlineStr">
        <is>
          <t>ASOCIACION DE PRODUCTORES AGRICOLAS SUMAC SARA DEL DISTRITO DE LUCRE</t>
        </is>
      </c>
      <c r="DK440" s="257" t="inlineStr">
        <is>
          <t>01 Asociación</t>
        </is>
      </c>
      <c r="DL440" s="258" t="n"/>
      <c r="DM440" s="258" t="n"/>
      <c r="DN440" s="258" t="n"/>
      <c r="DO440" s="258" t="n"/>
      <c r="DP440" s="258" t="n"/>
      <c r="DQ440" s="258" t="n"/>
      <c r="DR440" s="258" t="n"/>
      <c r="DS440" s="258" t="n"/>
      <c r="DT440" s="258" t="n"/>
      <c r="DU440" s="258" t="n"/>
      <c r="DV440" s="258" t="n"/>
      <c r="DW440" s="258" t="n"/>
      <c r="DX440" s="258" t="n"/>
      <c r="DY440" s="258" t="n"/>
      <c r="DZ440" s="258" t="n"/>
      <c r="EA440" s="258" t="n"/>
      <c r="EB440" s="258" t="n"/>
      <c r="EC440" s="258" t="n"/>
      <c r="ED440" s="258" t="n"/>
      <c r="EE440" s="258" t="n"/>
    </row>
    <row r="441" hidden="1" ht="47.25" customHeight="1">
      <c r="A441" s="240" t="inlineStr">
        <is>
          <t>ASOCIACION DE PRODUCTORES AGROPECUARIOS DE AGRICULTORES DE MAIZ DE HUARO</t>
        </is>
      </c>
      <c r="B441" s="240" t="inlineStr">
        <is>
          <t>MAÍZ</t>
        </is>
      </c>
      <c r="C441" s="240" t="inlineStr">
        <is>
          <t>MAÍZ CHULLPI</t>
        </is>
      </c>
      <c r="D441" s="240" t="inlineStr">
        <is>
          <t>CUSCO</t>
        </is>
      </c>
      <c r="E441" s="240" t="inlineStr">
        <is>
          <t>081207</t>
        </is>
      </c>
      <c r="F441" s="240" t="inlineStr">
        <is>
          <t>CUSCO</t>
        </is>
      </c>
      <c r="G441" s="240" t="inlineStr">
        <is>
          <t>QUISPICANCHI</t>
        </is>
      </c>
      <c r="H441" s="240" t="inlineStr">
        <is>
          <t>HUARO</t>
        </is>
      </c>
      <c r="I441" s="241" t="n"/>
      <c r="J441" s="241" t="n"/>
      <c r="K441" s="241" t="n"/>
      <c r="L441" s="241" t="n"/>
      <c r="M441" s="241" t="n"/>
      <c r="N441" s="241" t="n"/>
      <c r="O441" s="241" t="n">
        <v>1</v>
      </c>
      <c r="P441" s="241" t="n">
        <v>1</v>
      </c>
      <c r="Q441" s="241" t="inlineStr">
        <is>
          <t>PAC</t>
        </is>
      </c>
      <c r="R441" s="242">
        <f>IF(I441=1,I$2,"")&amp;IF(J441=1,IF(I441=1,"-","")&amp;J$2,"")&amp;IF(K441=1,IF(OR(J441=1,I441=1),"-","")&amp;K$2,"")&amp;IF(L441=1,IF(OR(K441=1,J441=1,I441=1),"-","")&amp;L$2,"")&amp;IF(M441=1,IF(OR(L441=1,K441=1,J441=1,I441=1),"-","")&amp;M$2,"")&amp;IF(N441=1,IF(OR(M441=1,L441=1,K441=1,J441=1,I441=1),"-","")&amp;N$2,"")&amp;IF(O441=1,IF(OR(N441=1,M441=1,L441=1,K441=1,J441=1,I441=1),"-","")&amp;O$2,"")&amp;IF(P441=1,IF(I441=1," - ",IF(J441=1," - ",IF(K441=1," - ",IF(L441=1," - ",IF(M441=1," - ",IF(N441=1," - ",IF(O441=1," - ","")))))))&amp;P$2,"")</f>
        <v/>
      </c>
      <c r="S441" s="243">
        <f>SUM('b2'!$I441:$P441)</f>
        <v/>
      </c>
      <c r="T441" s="243">
        <f>IF(OR('b2'!$J441=1,'b2'!$K441=1,'b2'!$L441=1,'b2'!$M441=1,'b2'!$N441=1,'b2'!$O441=1,'b2'!$P441=1),"SI","NO")</f>
        <v/>
      </c>
      <c r="U441" s="243">
        <f>IF(OR('b2'!$K441=1,'b2'!$L441=1,'b2'!$M441=1,'b2'!$N441=1,'b2'!$O441=1,'b2'!$P441=1),"SI","NO")</f>
        <v/>
      </c>
      <c r="V441" s="244" t="n">
        <v>0</v>
      </c>
      <c r="W441" s="245" t="n">
        <v>0</v>
      </c>
      <c r="X441" s="245" t="n">
        <v>0</v>
      </c>
      <c r="Y441" s="244" t="n">
        <v>0</v>
      </c>
      <c r="Z441" s="245" t="n">
        <v>0</v>
      </c>
      <c r="AA441" s="245" t="n">
        <v>0</v>
      </c>
      <c r="AB441" s="244" t="n">
        <v>0</v>
      </c>
      <c r="AC441" s="245" t="n">
        <v>0</v>
      </c>
      <c r="AD441" s="245" t="n">
        <v>0</v>
      </c>
      <c r="AE441" s="244" t="n">
        <v>0</v>
      </c>
      <c r="AF441" s="245" t="n">
        <v>0</v>
      </c>
      <c r="AG441" s="245" t="n">
        <v>0</v>
      </c>
      <c r="AH441" s="244" t="n">
        <v>0</v>
      </c>
      <c r="AI441" s="245" t="n">
        <v>0</v>
      </c>
      <c r="AJ441" s="245" t="n">
        <v>0</v>
      </c>
      <c r="AK441" s="244" t="n">
        <v>0</v>
      </c>
      <c r="AL441" s="245" t="n">
        <v>4</v>
      </c>
      <c r="AM441" s="245" t="n">
        <v>6</v>
      </c>
      <c r="AN441" s="244" t="n">
        <v>10</v>
      </c>
      <c r="AO441" s="245" t="n">
        <v>6</v>
      </c>
      <c r="AP441" s="245" t="n">
        <v>4</v>
      </c>
      <c r="AQ441" s="244" t="n">
        <v>10</v>
      </c>
      <c r="AR441" s="244">
        <f>IF('b2'!$AQ441&gt;0,'b2'!$AQ441,IF('b2'!$AN441&gt;0,'b2'!$AN441,IF('b2'!$AK441&gt;0,'b2'!$AK441,IF('b2'!$AH441&gt;0,'b2'!$AH441,IF('b2'!$AE441&gt;0,'b2'!$AE441,IF('b2'!$AB441&gt;0,'b2'!$AB441,IF('b2'!$Y441&gt;0,'b2'!$Y441,IF('b2'!$V441&gt;0,'b2'!$V441," ---"))))))))</f>
        <v/>
      </c>
      <c r="AS441" s="246" t="n">
        <v>0</v>
      </c>
      <c r="AT441" s="246" t="n">
        <v>0</v>
      </c>
      <c r="AU441" s="246" t="n">
        <v>0</v>
      </c>
      <c r="AV441" s="246" t="n">
        <v>0</v>
      </c>
      <c r="AW441" s="246" t="n">
        <v>0</v>
      </c>
      <c r="AX441" s="246" t="n">
        <v>0</v>
      </c>
      <c r="AY441" s="246" t="n">
        <v>0</v>
      </c>
      <c r="AZ441" s="246" t="n">
        <v>0</v>
      </c>
      <c r="BA441" s="246" t="n">
        <v>18</v>
      </c>
      <c r="BB441" s="246" t="n">
        <v>2</v>
      </c>
      <c r="BC441" s="246" t="n">
        <v>10</v>
      </c>
      <c r="BD441" s="246" t="n">
        <v>3</v>
      </c>
      <c r="BE441" s="247" t="n">
        <v>0</v>
      </c>
      <c r="BF441" s="252" t="n">
        <v>0</v>
      </c>
      <c r="BG441" s="252" t="n">
        <v>0</v>
      </c>
      <c r="BH441" s="247" t="n">
        <v>0</v>
      </c>
      <c r="BI441" s="250" t="inlineStr">
        <is>
          <t>#REF!</t>
        </is>
      </c>
      <c r="BJ441" s="251" t="inlineStr">
        <is>
          <t>#REF!</t>
        </is>
      </c>
      <c r="BK441" s="252" t="n">
        <v>0</v>
      </c>
      <c r="BL441" s="252" t="n">
        <v>0</v>
      </c>
      <c r="BM441" s="247" t="n">
        <v>0</v>
      </c>
      <c r="BN441" s="250" t="inlineStr">
        <is>
          <t>#REF!</t>
        </is>
      </c>
      <c r="BO441" s="251" t="inlineStr">
        <is>
          <t>#REF!</t>
        </is>
      </c>
      <c r="BP441" s="248" t="n">
        <v>0</v>
      </c>
      <c r="BQ441" s="248" t="n">
        <v>0</v>
      </c>
      <c r="BR441" s="249" t="n">
        <v>0</v>
      </c>
      <c r="BS441" s="250" t="inlineStr">
        <is>
          <t>#REF!</t>
        </is>
      </c>
      <c r="BT441" s="251">
        <f>'[2]DATA CONSOLIDADA 2018-2025 '!$BR443-'b2'!$BO441</f>
        <v/>
      </c>
      <c r="BU441" s="252" t="n">
        <v>0</v>
      </c>
      <c r="BV441" s="248" t="n">
        <v>0</v>
      </c>
      <c r="BW441" s="249" t="n">
        <v>0</v>
      </c>
      <c r="BX441" s="250" t="inlineStr">
        <is>
          <t>#REF!</t>
        </is>
      </c>
      <c r="BY441" s="251" t="inlineStr">
        <is>
          <t>#REF!</t>
        </is>
      </c>
      <c r="BZ441" s="248" t="n">
        <v>0</v>
      </c>
      <c r="CA441" s="248" t="n">
        <v>0</v>
      </c>
      <c r="CB441" s="249" t="n">
        <v>0</v>
      </c>
      <c r="CC441" s="250" t="inlineStr">
        <is>
          <t>#REF!</t>
        </is>
      </c>
      <c r="CD441" s="251">
        <f>'[2]DATA CONSOLIDADA 2018-2025 '!$CB443-'b2'!$BW441</f>
        <v/>
      </c>
      <c r="CE441" s="253" t="n">
        <v>0</v>
      </c>
      <c r="CF441" s="253" t="n">
        <v>0</v>
      </c>
      <c r="CG441" s="254" t="n">
        <v>0</v>
      </c>
      <c r="CH441" s="250" t="inlineStr">
        <is>
          <t>#REF!</t>
        </is>
      </c>
      <c r="CI441" s="251">
        <f>'[2]DATA CONSOLIDADA 2018-2025 '!$CG443-'b2'!$CB441</f>
        <v/>
      </c>
      <c r="CJ441" s="247" t="inlineStr">
        <is>
          <t>#REF!</t>
        </is>
      </c>
      <c r="CK441" s="247" t="n">
        <v>17320.0000025</v>
      </c>
      <c r="CL441" s="247" t="n">
        <v>0</v>
      </c>
      <c r="CM441" s="247" t="n">
        <v>17320.0000025</v>
      </c>
      <c r="CN441" s="247" t="inlineStr">
        <is>
          <t>#REF!</t>
        </is>
      </c>
      <c r="CO441" s="251">
        <f>'[2]DATA CONSOLIDADA 2018-2025 '!$CM443-'b2'!$CG441</f>
        <v/>
      </c>
      <c r="CP441" s="253" t="n">
        <v>0</v>
      </c>
      <c r="CQ441" s="253" t="n">
        <v>0</v>
      </c>
      <c r="CR441" s="253" t="n">
        <v>0</v>
      </c>
      <c r="CS441" s="253" t="n">
        <v>0</v>
      </c>
      <c r="CT441" s="253" t="n">
        <v>0</v>
      </c>
      <c r="CU441" s="253" t="n">
        <v>0</v>
      </c>
      <c r="CV441" s="247" t="n">
        <v>0</v>
      </c>
      <c r="CW441" s="247" t="n">
        <v>0</v>
      </c>
      <c r="CX441" s="247" t="n">
        <v>0</v>
      </c>
      <c r="CY441" s="247" t="n">
        <v>0</v>
      </c>
      <c r="CZ441" s="247" t="n">
        <v>0</v>
      </c>
      <c r="DA441" s="247" t="n">
        <v>0</v>
      </c>
      <c r="DB441" s="247" t="n">
        <v>0</v>
      </c>
      <c r="DC441" s="255" t="n">
        <v>0</v>
      </c>
      <c r="DD441" s="255" t="n">
        <v>17320.0000025</v>
      </c>
      <c r="DE441" s="255" t="n">
        <v>0</v>
      </c>
      <c r="DF441" s="255" t="n">
        <v>0</v>
      </c>
      <c r="DG441" s="255" t="n">
        <v>0</v>
      </c>
      <c r="DH441" s="255" t="n">
        <v>17320.0000025</v>
      </c>
      <c r="DI441" s="256" t="n">
        <v>20607264237</v>
      </c>
      <c r="DJ441" s="257" t="inlineStr">
        <is>
          <t>ASOCIACION DE PRODUCTORES AGROPECUARIOS DE AGRICULTORES DE MAIZ DE HUARO</t>
        </is>
      </c>
      <c r="DK441" s="257" t="inlineStr">
        <is>
          <t>01 Asociación</t>
        </is>
      </c>
      <c r="DL441" s="258" t="n"/>
      <c r="DM441" s="258" t="n"/>
      <c r="DN441" s="258" t="n"/>
      <c r="DO441" s="258" t="n"/>
      <c r="DP441" s="258" t="n"/>
      <c r="DQ441" s="258" t="n"/>
      <c r="DR441" s="258" t="n"/>
      <c r="DS441" s="258" t="n"/>
      <c r="DT441" s="258" t="n"/>
      <c r="DU441" s="258" t="n"/>
      <c r="DV441" s="258" t="n"/>
      <c r="DW441" s="258" t="n"/>
      <c r="DX441" s="258" t="n"/>
      <c r="DY441" s="258" t="n"/>
      <c r="DZ441" s="258" t="n"/>
      <c r="EA441" s="258" t="n"/>
      <c r="EB441" s="258" t="n"/>
      <c r="EC441" s="258" t="n"/>
      <c r="ED441" s="258" t="n"/>
      <c r="EE441" s="258" t="n"/>
    </row>
    <row r="442" hidden="1" ht="47.25" customHeight="1">
      <c r="A442" s="240" t="inlineStr">
        <is>
          <t>ASOCIACION DE AGRICULTORES DE QQUEROHUASI</t>
        </is>
      </c>
      <c r="B442" s="240" t="inlineStr">
        <is>
          <t>MAÍZ</t>
        </is>
      </c>
      <c r="C442" s="240" t="inlineStr">
        <is>
          <t>MAÍZ BLANCO GIGANTE</t>
        </is>
      </c>
      <c r="D442" s="240" t="inlineStr">
        <is>
          <t>CUSCO</t>
        </is>
      </c>
      <c r="E442" s="240" t="inlineStr">
        <is>
          <t>081202</t>
        </is>
      </c>
      <c r="F442" s="240" t="inlineStr">
        <is>
          <t>CUSCO</t>
        </is>
      </c>
      <c r="G442" s="240" t="inlineStr">
        <is>
          <t>QUISPICANCHI</t>
        </is>
      </c>
      <c r="H442" s="240" t="inlineStr">
        <is>
          <t>ANDAHUAYLILLAS</t>
        </is>
      </c>
      <c r="I442" s="241" t="n"/>
      <c r="J442" s="241" t="n"/>
      <c r="K442" s="241" t="n"/>
      <c r="L442" s="241" t="n"/>
      <c r="M442" s="241" t="n"/>
      <c r="N442" s="241" t="n"/>
      <c r="O442" s="241" t="n">
        <v>1</v>
      </c>
      <c r="P442" s="241" t="n">
        <v>1</v>
      </c>
      <c r="Q442" s="241" t="inlineStr">
        <is>
          <t>PAC</t>
        </is>
      </c>
      <c r="R442" s="242">
        <f>IF(I442=1,I$2,"")&amp;IF(J442=1,IF(I442=1,"-","")&amp;J$2,"")&amp;IF(K442=1,IF(OR(J442=1,I442=1),"-","")&amp;K$2,"")&amp;IF(L442=1,IF(OR(K442=1,J442=1,I442=1),"-","")&amp;L$2,"")&amp;IF(M442=1,IF(OR(L442=1,K442=1,J442=1,I442=1),"-","")&amp;M$2,"")&amp;IF(N442=1,IF(OR(M442=1,L442=1,K442=1,J442=1,I442=1),"-","")&amp;N$2,"")&amp;IF(O442=1,IF(OR(N442=1,M442=1,L442=1,K442=1,J442=1,I442=1),"-","")&amp;O$2,"")&amp;IF(P442=1,IF(I442=1," - ",IF(J442=1," - ",IF(K442=1," - ",IF(L442=1," - ",IF(M442=1," - ",IF(N442=1," - ",IF(O442=1," - ","")))))))&amp;P$2,"")</f>
        <v/>
      </c>
      <c r="S442" s="243">
        <f>SUM('b2'!$I442:$P442)</f>
        <v/>
      </c>
      <c r="T442" s="243">
        <f>IF(OR('b2'!$J442=1,'b2'!$K442=1,'b2'!$L442=1,'b2'!$M442=1,'b2'!$N442=1,'b2'!$O442=1,'b2'!$P442=1),"SI","NO")</f>
        <v/>
      </c>
      <c r="U442" s="243">
        <f>IF(OR('b2'!$K442=1,'b2'!$L442=1,'b2'!$M442=1,'b2'!$N442=1,'b2'!$O442=1,'b2'!$P442=1),"SI","NO")</f>
        <v/>
      </c>
      <c r="V442" s="244" t="n">
        <v>0</v>
      </c>
      <c r="W442" s="245" t="n">
        <v>0</v>
      </c>
      <c r="X442" s="245" t="n">
        <v>0</v>
      </c>
      <c r="Y442" s="244" t="n">
        <v>0</v>
      </c>
      <c r="Z442" s="245" t="n">
        <v>0</v>
      </c>
      <c r="AA442" s="245" t="n">
        <v>0</v>
      </c>
      <c r="AB442" s="244" t="n">
        <v>0</v>
      </c>
      <c r="AC442" s="245" t="n">
        <v>0</v>
      </c>
      <c r="AD442" s="245" t="n">
        <v>0</v>
      </c>
      <c r="AE442" s="244" t="n">
        <v>0</v>
      </c>
      <c r="AF442" s="245" t="n">
        <v>0</v>
      </c>
      <c r="AG442" s="245" t="n">
        <v>0</v>
      </c>
      <c r="AH442" s="244" t="n">
        <v>0</v>
      </c>
      <c r="AI442" s="245" t="n">
        <v>0</v>
      </c>
      <c r="AJ442" s="245" t="n">
        <v>0</v>
      </c>
      <c r="AK442" s="244" t="n">
        <v>0</v>
      </c>
      <c r="AL442" s="245" t="n">
        <v>15</v>
      </c>
      <c r="AM442" s="245" t="n">
        <v>9</v>
      </c>
      <c r="AN442" s="244" t="n">
        <v>24</v>
      </c>
      <c r="AO442" s="245" t="n">
        <v>15</v>
      </c>
      <c r="AP442" s="245" t="n">
        <v>9</v>
      </c>
      <c r="AQ442" s="244" t="n">
        <v>24</v>
      </c>
      <c r="AR442" s="244">
        <f>IF('b2'!$AQ442&gt;0,'b2'!$AQ442,IF('b2'!$AN442&gt;0,'b2'!$AN442,IF('b2'!$AK442&gt;0,'b2'!$AK442,IF('b2'!$AH442&gt;0,'b2'!$AH442,IF('b2'!$AE442&gt;0,'b2'!$AE442,IF('b2'!$AB442&gt;0,'b2'!$AB442,IF('b2'!$Y442&gt;0,'b2'!$Y442,IF('b2'!$V442&gt;0,'b2'!$V442," ---"))))))))</f>
        <v/>
      </c>
      <c r="AS442" s="246" t="n">
        <v>0</v>
      </c>
      <c r="AT442" s="246" t="n">
        <v>0</v>
      </c>
      <c r="AU442" s="246" t="n">
        <v>0</v>
      </c>
      <c r="AV442" s="246" t="n">
        <v>0</v>
      </c>
      <c r="AW442" s="246" t="n">
        <v>0</v>
      </c>
      <c r="AX442" s="246" t="n">
        <v>0</v>
      </c>
      <c r="AY442" s="246" t="n">
        <v>0</v>
      </c>
      <c r="AZ442" s="246" t="n">
        <v>0</v>
      </c>
      <c r="BA442" s="246" t="n">
        <v>17</v>
      </c>
      <c r="BB442" s="246" t="n">
        <v>4</v>
      </c>
      <c r="BC442" s="246" t="n">
        <v>12</v>
      </c>
      <c r="BD442" s="246" t="n">
        <v>2</v>
      </c>
      <c r="BE442" s="247" t="n">
        <v>0</v>
      </c>
      <c r="BF442" s="252" t="n">
        <v>0</v>
      </c>
      <c r="BG442" s="252" t="n">
        <v>0</v>
      </c>
      <c r="BH442" s="247" t="n">
        <v>0</v>
      </c>
      <c r="BI442" s="250" t="inlineStr">
        <is>
          <t>#REF!</t>
        </is>
      </c>
      <c r="BJ442" s="251" t="inlineStr">
        <is>
          <t>#REF!</t>
        </is>
      </c>
      <c r="BK442" s="252" t="n">
        <v>0</v>
      </c>
      <c r="BL442" s="252" t="n">
        <v>0</v>
      </c>
      <c r="BM442" s="247" t="n">
        <v>0</v>
      </c>
      <c r="BN442" s="250" t="inlineStr">
        <is>
          <t>#REF!</t>
        </is>
      </c>
      <c r="BO442" s="251" t="inlineStr">
        <is>
          <t>#REF!</t>
        </is>
      </c>
      <c r="BP442" s="248" t="n">
        <v>0</v>
      </c>
      <c r="BQ442" s="248" t="n">
        <v>0</v>
      </c>
      <c r="BR442" s="249" t="n">
        <v>0</v>
      </c>
      <c r="BS442" s="250" t="inlineStr">
        <is>
          <t>#REF!</t>
        </is>
      </c>
      <c r="BT442" s="251">
        <f>'[2]DATA CONSOLIDADA 2018-2025 '!$BR444-'b2'!$BO442</f>
        <v/>
      </c>
      <c r="BU442" s="252" t="n">
        <v>0</v>
      </c>
      <c r="BV442" s="248" t="n">
        <v>0</v>
      </c>
      <c r="BW442" s="249" t="n">
        <v>0</v>
      </c>
      <c r="BX442" s="250" t="inlineStr">
        <is>
          <t>#REF!</t>
        </is>
      </c>
      <c r="BY442" s="251" t="inlineStr">
        <is>
          <t>#REF!</t>
        </is>
      </c>
      <c r="BZ442" s="248" t="n">
        <v>0</v>
      </c>
      <c r="CA442" s="248" t="n">
        <v>0</v>
      </c>
      <c r="CB442" s="249" t="n">
        <v>0</v>
      </c>
      <c r="CC442" s="250" t="inlineStr">
        <is>
          <t>#REF!</t>
        </is>
      </c>
      <c r="CD442" s="251">
        <f>'[2]DATA CONSOLIDADA 2018-2025 '!$CB444-'b2'!$BW442</f>
        <v/>
      </c>
      <c r="CE442" s="253" t="n">
        <v>0</v>
      </c>
      <c r="CF442" s="253" t="n">
        <v>0</v>
      </c>
      <c r="CG442" s="254" t="n">
        <v>0</v>
      </c>
      <c r="CH442" s="250" t="inlineStr">
        <is>
          <t>#REF!</t>
        </is>
      </c>
      <c r="CI442" s="251">
        <f>'[2]DATA CONSOLIDADA 2018-2025 '!$CG444-'b2'!$CB442</f>
        <v/>
      </c>
      <c r="CJ442" s="247" t="inlineStr">
        <is>
          <t>#REF!</t>
        </is>
      </c>
      <c r="CK442" s="247" t="n">
        <v>36424.9989969</v>
      </c>
      <c r="CL442" s="247" t="n">
        <v>0</v>
      </c>
      <c r="CM442" s="247" t="n">
        <v>36424.9989969</v>
      </c>
      <c r="CN442" s="247" t="inlineStr">
        <is>
          <t>#REF!</t>
        </is>
      </c>
      <c r="CO442" s="251">
        <f>'[2]DATA CONSOLIDADA 2018-2025 '!$CM444-'b2'!$CG442</f>
        <v/>
      </c>
      <c r="CP442" s="253" t="n">
        <v>0</v>
      </c>
      <c r="CQ442" s="253" t="n">
        <v>0</v>
      </c>
      <c r="CR442" s="253" t="n">
        <v>0</v>
      </c>
      <c r="CS442" s="253" t="n">
        <v>0</v>
      </c>
      <c r="CT442" s="253" t="n">
        <v>0</v>
      </c>
      <c r="CU442" s="253" t="n">
        <v>0</v>
      </c>
      <c r="CV442" s="247" t="n">
        <v>0</v>
      </c>
      <c r="CW442" s="247" t="n">
        <v>0</v>
      </c>
      <c r="CX442" s="247" t="n">
        <v>0</v>
      </c>
      <c r="CY442" s="247" t="n">
        <v>0</v>
      </c>
      <c r="CZ442" s="247" t="n">
        <v>0</v>
      </c>
      <c r="DA442" s="247" t="n">
        <v>0</v>
      </c>
      <c r="DB442" s="247" t="n">
        <v>0</v>
      </c>
      <c r="DC442" s="255" t="n">
        <v>0</v>
      </c>
      <c r="DD442" s="255" t="n">
        <v>36424.9989969</v>
      </c>
      <c r="DE442" s="255" t="n">
        <v>0</v>
      </c>
      <c r="DF442" s="255" t="n">
        <v>0</v>
      </c>
      <c r="DG442" s="255" t="n">
        <v>0</v>
      </c>
      <c r="DH442" s="255" t="n">
        <v>36424.9989969</v>
      </c>
      <c r="DI442" s="256" t="n">
        <v>20527504741</v>
      </c>
      <c r="DJ442" s="257" t="inlineStr">
        <is>
          <t>ASOCIACION DE AGRICULTORES DE QQUEROHUASI</t>
        </is>
      </c>
      <c r="DK442" s="257" t="inlineStr">
        <is>
          <t>01 Asociación</t>
        </is>
      </c>
      <c r="DL442" s="258" t="n"/>
      <c r="DM442" s="258" t="n"/>
      <c r="DN442" s="258" t="n"/>
      <c r="DO442" s="258" t="n"/>
      <c r="DP442" s="258" t="n"/>
      <c r="DQ442" s="258" t="n"/>
      <c r="DR442" s="258" t="n"/>
      <c r="DS442" s="258" t="n"/>
      <c r="DT442" s="258" t="n"/>
      <c r="DU442" s="258" t="n"/>
      <c r="DV442" s="258" t="n"/>
      <c r="DW442" s="258" t="n"/>
      <c r="DX442" s="258" t="n"/>
      <c r="DY442" s="258" t="n"/>
      <c r="DZ442" s="258" t="n"/>
      <c r="EA442" s="258" t="n"/>
      <c r="EB442" s="258" t="n"/>
      <c r="EC442" s="258" t="n"/>
      <c r="ED442" s="258" t="n"/>
      <c r="EE442" s="258" t="n"/>
    </row>
    <row r="443" hidden="1" ht="47.25" customHeight="1">
      <c r="A443" s="240" t="inlineStr">
        <is>
          <t>ASOCIACION DE PRODUCTORES AGROPECUARIOS SURCOS ANDINOS</t>
        </is>
      </c>
      <c r="B443" s="240" t="inlineStr">
        <is>
          <t>MAÍZ</t>
        </is>
      </c>
      <c r="C443" s="240" t="inlineStr">
        <is>
          <t>MAÍZ</t>
        </is>
      </c>
      <c r="D443" s="240" t="inlineStr">
        <is>
          <t>HUANCAVELICA</t>
        </is>
      </c>
      <c r="E443" s="240" t="inlineStr">
        <is>
          <t>090711</t>
        </is>
      </c>
      <c r="F443" s="240" t="inlineStr">
        <is>
          <t>HUANCAVELICA</t>
        </is>
      </c>
      <c r="G443" s="240" t="inlineStr">
        <is>
          <t>TAYACAJA</t>
        </is>
      </c>
      <c r="H443" s="240" t="inlineStr">
        <is>
          <t>PAZOS</t>
        </is>
      </c>
      <c r="I443" s="241" t="n"/>
      <c r="J443" s="241" t="n"/>
      <c r="K443" s="241" t="n"/>
      <c r="L443" s="241" t="n"/>
      <c r="M443" s="241" t="n"/>
      <c r="N443" s="241" t="n"/>
      <c r="O443" s="241" t="n">
        <v>1</v>
      </c>
      <c r="P443" s="241" t="n">
        <v>1</v>
      </c>
      <c r="Q443" s="241" t="inlineStr">
        <is>
          <t>PAC</t>
        </is>
      </c>
      <c r="R443" s="242">
        <f>IF(I443=1,I$2,"")&amp;IF(J443=1,IF(I443=1,"-","")&amp;J$2,"")&amp;IF(K443=1,IF(OR(J443=1,I443=1),"-","")&amp;K$2,"")&amp;IF(L443=1,IF(OR(K443=1,J443=1,I443=1),"-","")&amp;L$2,"")&amp;IF(M443=1,IF(OR(L443=1,K443=1,J443=1,I443=1),"-","")&amp;M$2,"")&amp;IF(N443=1,IF(OR(M443=1,L443=1,K443=1,J443=1,I443=1),"-","")&amp;N$2,"")&amp;IF(O443=1,IF(OR(N443=1,M443=1,L443=1,K443=1,J443=1,I443=1),"-","")&amp;O$2,"")&amp;IF(P443=1,IF(I443=1," - ",IF(J443=1," - ",IF(K443=1," - ",IF(L443=1," - ",IF(M443=1," - ",IF(N443=1," - ",IF(O443=1," - ","")))))))&amp;P$2,"")</f>
        <v/>
      </c>
      <c r="S443" s="243">
        <f>SUM('b2'!$I443:$P443)</f>
        <v/>
      </c>
      <c r="T443" s="243">
        <f>IF(OR('b2'!$J443=1,'b2'!$K443=1,'b2'!$L443=1,'b2'!$M443=1,'b2'!$N443=1,'b2'!$O443=1,'b2'!$P443=1),"SI","NO")</f>
        <v/>
      </c>
      <c r="U443" s="243">
        <f>IF(OR('b2'!$K443=1,'b2'!$L443=1,'b2'!$M443=1,'b2'!$N443=1,'b2'!$O443=1,'b2'!$P443=1),"SI","NO")</f>
        <v/>
      </c>
      <c r="V443" s="244" t="n">
        <v>0</v>
      </c>
      <c r="W443" s="245" t="n">
        <v>0</v>
      </c>
      <c r="X443" s="245" t="n">
        <v>0</v>
      </c>
      <c r="Y443" s="244" t="n">
        <v>0</v>
      </c>
      <c r="Z443" s="245" t="n">
        <v>0</v>
      </c>
      <c r="AA443" s="245" t="n">
        <v>0</v>
      </c>
      <c r="AB443" s="244" t="n">
        <v>0</v>
      </c>
      <c r="AC443" s="245" t="n">
        <v>0</v>
      </c>
      <c r="AD443" s="245" t="n">
        <v>0</v>
      </c>
      <c r="AE443" s="244" t="n">
        <v>0</v>
      </c>
      <c r="AF443" s="245" t="n">
        <v>0</v>
      </c>
      <c r="AG443" s="245" t="n">
        <v>0</v>
      </c>
      <c r="AH443" s="244" t="n">
        <v>0</v>
      </c>
      <c r="AI443" s="245" t="n">
        <v>0</v>
      </c>
      <c r="AJ443" s="245" t="n">
        <v>0</v>
      </c>
      <c r="AK443" s="244" t="n">
        <v>0</v>
      </c>
      <c r="AL443" s="245" t="n">
        <v>19</v>
      </c>
      <c r="AM443" s="245" t="n">
        <v>11</v>
      </c>
      <c r="AN443" s="244" t="n">
        <v>30</v>
      </c>
      <c r="AO443" s="245" t="n">
        <v>15</v>
      </c>
      <c r="AP443" s="245" t="n">
        <v>7</v>
      </c>
      <c r="AQ443" s="244" t="n">
        <v>22</v>
      </c>
      <c r="AR443" s="244">
        <f>IF('b2'!$AQ443&gt;0,'b2'!$AQ443,IF('b2'!$AN443&gt;0,'b2'!$AN443,IF('b2'!$AK443&gt;0,'b2'!$AK443,IF('b2'!$AH443&gt;0,'b2'!$AH443,IF('b2'!$AE443&gt;0,'b2'!$AE443,IF('b2'!$AB443&gt;0,'b2'!$AB443,IF('b2'!$Y443&gt;0,'b2'!$Y443,IF('b2'!$V443&gt;0,'b2'!$V443," ---"))))))))</f>
        <v/>
      </c>
      <c r="AS443" s="246" t="n">
        <v>0</v>
      </c>
      <c r="AT443" s="246" t="n">
        <v>0</v>
      </c>
      <c r="AU443" s="246" t="n">
        <v>0</v>
      </c>
      <c r="AV443" s="246" t="n">
        <v>0</v>
      </c>
      <c r="AW443" s="246" t="n">
        <v>0</v>
      </c>
      <c r="AX443" s="246" t="n">
        <v>0</v>
      </c>
      <c r="AY443" s="246" t="n">
        <v>0</v>
      </c>
      <c r="AZ443" s="246" t="n">
        <v>0</v>
      </c>
      <c r="BA443" s="246" t="n">
        <v>22</v>
      </c>
      <c r="BB443" s="246" t="n">
        <v>6</v>
      </c>
      <c r="BC443" s="246" t="n">
        <v>27</v>
      </c>
      <c r="BD443" s="246" t="n">
        <v>14</v>
      </c>
      <c r="BE443" s="247" t="n">
        <v>0</v>
      </c>
      <c r="BF443" s="252" t="n">
        <v>0</v>
      </c>
      <c r="BG443" s="252" t="n">
        <v>0</v>
      </c>
      <c r="BH443" s="247" t="n">
        <v>0</v>
      </c>
      <c r="BI443" s="250" t="inlineStr">
        <is>
          <t>#REF!</t>
        </is>
      </c>
      <c r="BJ443" s="251" t="inlineStr">
        <is>
          <t>#REF!</t>
        </is>
      </c>
      <c r="BK443" s="252" t="n">
        <v>0</v>
      </c>
      <c r="BL443" s="252" t="n">
        <v>0</v>
      </c>
      <c r="BM443" s="247" t="n">
        <v>0</v>
      </c>
      <c r="BN443" s="250" t="inlineStr">
        <is>
          <t>#REF!</t>
        </is>
      </c>
      <c r="BO443" s="251" t="inlineStr">
        <is>
          <t>#REF!</t>
        </is>
      </c>
      <c r="BP443" s="248" t="n">
        <v>0</v>
      </c>
      <c r="BQ443" s="248" t="n">
        <v>0</v>
      </c>
      <c r="BR443" s="249" t="n">
        <v>0</v>
      </c>
      <c r="BS443" s="250" t="inlineStr">
        <is>
          <t>#REF!</t>
        </is>
      </c>
      <c r="BT443" s="251">
        <f>'[2]DATA CONSOLIDADA 2018-2025 '!$BR445-'b2'!$BO443</f>
        <v/>
      </c>
      <c r="BU443" s="252" t="n">
        <v>0</v>
      </c>
      <c r="BV443" s="248" t="n">
        <v>0</v>
      </c>
      <c r="BW443" s="249" t="n">
        <v>0</v>
      </c>
      <c r="BX443" s="250" t="inlineStr">
        <is>
          <t>#REF!</t>
        </is>
      </c>
      <c r="BY443" s="251" t="inlineStr">
        <is>
          <t>#REF!</t>
        </is>
      </c>
      <c r="BZ443" s="248" t="n">
        <v>0</v>
      </c>
      <c r="CA443" s="248" t="n">
        <v>0</v>
      </c>
      <c r="CB443" s="249" t="n">
        <v>0</v>
      </c>
      <c r="CC443" s="250" t="inlineStr">
        <is>
          <t>#REF!</t>
        </is>
      </c>
      <c r="CD443" s="251">
        <f>'[2]DATA CONSOLIDADA 2018-2025 '!$CB445-'b2'!$BW443</f>
        <v/>
      </c>
      <c r="CE443" s="253" t="n">
        <v>0</v>
      </c>
      <c r="CF443" s="253" t="n">
        <v>0</v>
      </c>
      <c r="CG443" s="254" t="n">
        <v>0</v>
      </c>
      <c r="CH443" s="250" t="inlineStr">
        <is>
          <t>#REF!</t>
        </is>
      </c>
      <c r="CI443" s="251">
        <f>'[2]DATA CONSOLIDADA 2018-2025 '!$CG445-'b2'!$CB443</f>
        <v/>
      </c>
      <c r="CJ443" s="247" t="inlineStr">
        <is>
          <t>#REF!</t>
        </is>
      </c>
      <c r="CK443" s="247" t="n">
        <v>19440</v>
      </c>
      <c r="CL443" s="247" t="n">
        <v>0</v>
      </c>
      <c r="CM443" s="247" t="n">
        <v>19440</v>
      </c>
      <c r="CN443" s="247" t="inlineStr">
        <is>
          <t>#REF!</t>
        </is>
      </c>
      <c r="CO443" s="251">
        <f>'[2]DATA CONSOLIDADA 2018-2025 '!$CM445-'b2'!$CG443</f>
        <v/>
      </c>
      <c r="CP443" s="253" t="n">
        <v>0</v>
      </c>
      <c r="CQ443" s="253" t="n">
        <v>0</v>
      </c>
      <c r="CR443" s="253" t="n">
        <v>0</v>
      </c>
      <c r="CS443" s="253" t="n">
        <v>0</v>
      </c>
      <c r="CT443" s="253" t="n">
        <v>0</v>
      </c>
      <c r="CU443" s="253" t="n">
        <v>0</v>
      </c>
      <c r="CV443" s="247" t="n">
        <v>0</v>
      </c>
      <c r="CW443" s="247" t="n">
        <v>0</v>
      </c>
      <c r="CX443" s="247" t="n">
        <v>0</v>
      </c>
      <c r="CY443" s="247" t="n">
        <v>0</v>
      </c>
      <c r="CZ443" s="247" t="n">
        <v>0</v>
      </c>
      <c r="DA443" s="247" t="n">
        <v>0</v>
      </c>
      <c r="DB443" s="247" t="n">
        <v>0</v>
      </c>
      <c r="DC443" s="255" t="n">
        <v>0</v>
      </c>
      <c r="DD443" s="255" t="n">
        <v>19440</v>
      </c>
      <c r="DE443" s="255" t="n">
        <v>0</v>
      </c>
      <c r="DF443" s="255" t="n">
        <v>0</v>
      </c>
      <c r="DG443" s="255" t="n">
        <v>0</v>
      </c>
      <c r="DH443" s="255" t="n">
        <v>19440</v>
      </c>
      <c r="DI443" s="256" t="n">
        <v>20602260021</v>
      </c>
      <c r="DJ443" s="257" t="inlineStr">
        <is>
          <t>ASOCIACION DE PRODUCTORES AGROPECUARIOS SURCOS ANDINOS</t>
        </is>
      </c>
      <c r="DK443" s="257" t="inlineStr">
        <is>
          <t>01 Asociación</t>
        </is>
      </c>
      <c r="DL443" s="258" t="n"/>
      <c r="DM443" s="258" t="n"/>
      <c r="DN443" s="258" t="n"/>
      <c r="DO443" s="258" t="n"/>
      <c r="DP443" s="258" t="n"/>
      <c r="DQ443" s="258" t="n"/>
      <c r="DR443" s="258" t="n"/>
      <c r="DS443" s="258" t="n"/>
      <c r="DT443" s="258" t="n"/>
      <c r="DU443" s="258" t="n"/>
      <c r="DV443" s="258" t="n"/>
      <c r="DW443" s="258" t="n"/>
      <c r="DX443" s="258" t="n"/>
      <c r="DY443" s="258" t="n"/>
      <c r="DZ443" s="258" t="n"/>
      <c r="EA443" s="258" t="n"/>
      <c r="EB443" s="258" t="n"/>
      <c r="EC443" s="258" t="n"/>
      <c r="ED443" s="258" t="n"/>
      <c r="EE443" s="258" t="n"/>
    </row>
    <row r="444" hidden="1" ht="47.25" customHeight="1">
      <c r="A444" s="240" t="inlineStr">
        <is>
          <t>ASOCIACION DE PRODUCTORES AGROPECUARIOS MUSOQ ALLPA DE PICHOS</t>
        </is>
      </c>
      <c r="B444" s="240" t="inlineStr">
        <is>
          <t>MAÍZ</t>
        </is>
      </c>
      <c r="C444" s="240" t="inlineStr">
        <is>
          <t>MAÍZ</t>
        </is>
      </c>
      <c r="D444" s="240" t="inlineStr">
        <is>
          <t>HUANCAVELICA</t>
        </is>
      </c>
      <c r="E444" s="240" t="inlineStr">
        <is>
          <t>090709</t>
        </is>
      </c>
      <c r="F444" s="240" t="inlineStr">
        <is>
          <t>HUANCAVELICA</t>
        </is>
      </c>
      <c r="G444" s="240" t="inlineStr">
        <is>
          <t>TAYACAJA</t>
        </is>
      </c>
      <c r="H444" s="240" t="inlineStr">
        <is>
          <t>HUARIBAMBA</t>
        </is>
      </c>
      <c r="I444" s="241" t="n"/>
      <c r="J444" s="241" t="n"/>
      <c r="K444" s="241" t="n"/>
      <c r="L444" s="241" t="n"/>
      <c r="M444" s="241" t="n"/>
      <c r="N444" s="241" t="n"/>
      <c r="O444" s="241" t="n">
        <v>1</v>
      </c>
      <c r="P444" s="241" t="n">
        <v>1</v>
      </c>
      <c r="Q444" s="241" t="inlineStr">
        <is>
          <t>PAC</t>
        </is>
      </c>
      <c r="R444" s="242">
        <f>IF(I444=1,I$2,"")&amp;IF(J444=1,IF(I444=1,"-","")&amp;J$2,"")&amp;IF(K444=1,IF(OR(J444=1,I444=1),"-","")&amp;K$2,"")&amp;IF(L444=1,IF(OR(K444=1,J444=1,I444=1),"-","")&amp;L$2,"")&amp;IF(M444=1,IF(OR(L444=1,K444=1,J444=1,I444=1),"-","")&amp;M$2,"")&amp;IF(N444=1,IF(OR(M444=1,L444=1,K444=1,J444=1,I444=1),"-","")&amp;N$2,"")&amp;IF(O444=1,IF(OR(N444=1,M444=1,L444=1,K444=1,J444=1,I444=1),"-","")&amp;O$2,"")&amp;IF(P444=1,IF(I444=1," - ",IF(J444=1," - ",IF(K444=1," - ",IF(L444=1," - ",IF(M444=1," - ",IF(N444=1," - ",IF(O444=1," - ","")))))))&amp;P$2,"")</f>
        <v/>
      </c>
      <c r="S444" s="243">
        <f>SUM('b2'!$I444:$P444)</f>
        <v/>
      </c>
      <c r="T444" s="243">
        <f>IF(OR('b2'!$J444=1,'b2'!$K444=1,'b2'!$L444=1,'b2'!$M444=1,'b2'!$N444=1,'b2'!$O444=1,'b2'!$P444=1),"SI","NO")</f>
        <v/>
      </c>
      <c r="U444" s="243">
        <f>IF(OR('b2'!$K444=1,'b2'!$L444=1,'b2'!$M444=1,'b2'!$N444=1,'b2'!$O444=1,'b2'!$P444=1),"SI","NO")</f>
        <v/>
      </c>
      <c r="V444" s="244" t="n">
        <v>0</v>
      </c>
      <c r="W444" s="245" t="n">
        <v>0</v>
      </c>
      <c r="X444" s="245" t="n">
        <v>0</v>
      </c>
      <c r="Y444" s="244" t="n">
        <v>0</v>
      </c>
      <c r="Z444" s="245" t="n">
        <v>0</v>
      </c>
      <c r="AA444" s="245" t="n">
        <v>0</v>
      </c>
      <c r="AB444" s="244" t="n">
        <v>0</v>
      </c>
      <c r="AC444" s="245" t="n">
        <v>0</v>
      </c>
      <c r="AD444" s="245" t="n">
        <v>0</v>
      </c>
      <c r="AE444" s="244" t="n">
        <v>0</v>
      </c>
      <c r="AF444" s="245" t="n">
        <v>0</v>
      </c>
      <c r="AG444" s="245" t="n">
        <v>0</v>
      </c>
      <c r="AH444" s="244" t="n">
        <v>0</v>
      </c>
      <c r="AI444" s="245" t="n">
        <v>0</v>
      </c>
      <c r="AJ444" s="245" t="n">
        <v>0</v>
      </c>
      <c r="AK444" s="244" t="n">
        <v>0</v>
      </c>
      <c r="AL444" s="245" t="n">
        <v>15</v>
      </c>
      <c r="AM444" s="245" t="n">
        <v>15</v>
      </c>
      <c r="AN444" s="244" t="n">
        <v>30</v>
      </c>
      <c r="AO444" s="245" t="n">
        <v>15</v>
      </c>
      <c r="AP444" s="245" t="n">
        <v>4</v>
      </c>
      <c r="AQ444" s="244" t="n">
        <v>19</v>
      </c>
      <c r="AR444" s="244">
        <f>IF('b2'!$AQ444&gt;0,'b2'!$AQ444,IF('b2'!$AN444&gt;0,'b2'!$AN444,IF('b2'!$AK444&gt;0,'b2'!$AK444,IF('b2'!$AH444&gt;0,'b2'!$AH444,IF('b2'!$AE444&gt;0,'b2'!$AE444,IF('b2'!$AB444&gt;0,'b2'!$AB444,IF('b2'!$Y444&gt;0,'b2'!$Y444,IF('b2'!$V444&gt;0,'b2'!$V444," ---"))))))))</f>
        <v/>
      </c>
      <c r="AS444" s="246" t="n">
        <v>0</v>
      </c>
      <c r="AT444" s="246" t="n">
        <v>0</v>
      </c>
      <c r="AU444" s="246" t="n">
        <v>0</v>
      </c>
      <c r="AV444" s="246" t="n">
        <v>0</v>
      </c>
      <c r="AW444" s="246" t="n">
        <v>0</v>
      </c>
      <c r="AX444" s="246" t="n">
        <v>0</v>
      </c>
      <c r="AY444" s="246" t="n">
        <v>0</v>
      </c>
      <c r="AZ444" s="246" t="n">
        <v>0</v>
      </c>
      <c r="BA444" s="246" t="n">
        <v>22</v>
      </c>
      <c r="BB444" s="246" t="n">
        <v>6</v>
      </c>
      <c r="BC444" s="246" t="n">
        <v>27</v>
      </c>
      <c r="BD444" s="246" t="n">
        <v>14</v>
      </c>
      <c r="BE444" s="247" t="n">
        <v>0</v>
      </c>
      <c r="BF444" s="252" t="n">
        <v>0</v>
      </c>
      <c r="BG444" s="252" t="n">
        <v>0</v>
      </c>
      <c r="BH444" s="247" t="n">
        <v>0</v>
      </c>
      <c r="BI444" s="250" t="inlineStr">
        <is>
          <t>#REF!</t>
        </is>
      </c>
      <c r="BJ444" s="251" t="inlineStr">
        <is>
          <t>#REF!</t>
        </is>
      </c>
      <c r="BK444" s="252" t="n">
        <v>0</v>
      </c>
      <c r="BL444" s="252" t="n">
        <v>0</v>
      </c>
      <c r="BM444" s="247" t="n">
        <v>0</v>
      </c>
      <c r="BN444" s="250" t="inlineStr">
        <is>
          <t>#REF!</t>
        </is>
      </c>
      <c r="BO444" s="251" t="inlineStr">
        <is>
          <t>#REF!</t>
        </is>
      </c>
      <c r="BP444" s="248" t="n">
        <v>0</v>
      </c>
      <c r="BQ444" s="248" t="n">
        <v>0</v>
      </c>
      <c r="BR444" s="249" t="n">
        <v>0</v>
      </c>
      <c r="BS444" s="250" t="inlineStr">
        <is>
          <t>#REF!</t>
        </is>
      </c>
      <c r="BT444" s="251">
        <f>'[2]DATA CONSOLIDADA 2018-2025 '!$BR446-'b2'!$BO444</f>
        <v/>
      </c>
      <c r="BU444" s="252" t="n">
        <v>0</v>
      </c>
      <c r="BV444" s="248" t="n">
        <v>0</v>
      </c>
      <c r="BW444" s="249" t="n">
        <v>0</v>
      </c>
      <c r="BX444" s="250" t="inlineStr">
        <is>
          <t>#REF!</t>
        </is>
      </c>
      <c r="BY444" s="251" t="inlineStr">
        <is>
          <t>#REF!</t>
        </is>
      </c>
      <c r="BZ444" s="248" t="n">
        <v>0</v>
      </c>
      <c r="CA444" s="248" t="n">
        <v>0</v>
      </c>
      <c r="CB444" s="249" t="n">
        <v>0</v>
      </c>
      <c r="CC444" s="250" t="inlineStr">
        <is>
          <t>#REF!</t>
        </is>
      </c>
      <c r="CD444" s="251">
        <f>'[2]DATA CONSOLIDADA 2018-2025 '!$CB446-'b2'!$BW444</f>
        <v/>
      </c>
      <c r="CE444" s="253" t="n">
        <v>0</v>
      </c>
      <c r="CF444" s="253" t="n">
        <v>0</v>
      </c>
      <c r="CG444" s="254" t="n">
        <v>0</v>
      </c>
      <c r="CH444" s="250" t="inlineStr">
        <is>
          <t>#REF!</t>
        </is>
      </c>
      <c r="CI444" s="251">
        <f>'[2]DATA CONSOLIDADA 2018-2025 '!$CG446-'b2'!$CB444</f>
        <v/>
      </c>
      <c r="CJ444" s="247" t="inlineStr">
        <is>
          <t>#REF!</t>
        </is>
      </c>
      <c r="CK444" s="247" t="n">
        <v>18090</v>
      </c>
      <c r="CL444" s="247" t="n">
        <v>0</v>
      </c>
      <c r="CM444" s="247" t="n">
        <v>18090</v>
      </c>
      <c r="CN444" s="247" t="inlineStr">
        <is>
          <t>#REF!</t>
        </is>
      </c>
      <c r="CO444" s="251">
        <f>'[2]DATA CONSOLIDADA 2018-2025 '!$CM446-'b2'!$CG444</f>
        <v/>
      </c>
      <c r="CP444" s="253" t="n">
        <v>0</v>
      </c>
      <c r="CQ444" s="253" t="n">
        <v>0</v>
      </c>
      <c r="CR444" s="253" t="n">
        <v>0</v>
      </c>
      <c r="CS444" s="253" t="n">
        <v>0</v>
      </c>
      <c r="CT444" s="253" t="n">
        <v>0</v>
      </c>
      <c r="CU444" s="253" t="n">
        <v>0</v>
      </c>
      <c r="CV444" s="247" t="n">
        <v>0</v>
      </c>
      <c r="CW444" s="247" t="n">
        <v>0</v>
      </c>
      <c r="CX444" s="247" t="n">
        <v>0</v>
      </c>
      <c r="CY444" s="247" t="n">
        <v>0</v>
      </c>
      <c r="CZ444" s="247" t="n">
        <v>0</v>
      </c>
      <c r="DA444" s="247" t="n">
        <v>0</v>
      </c>
      <c r="DB444" s="247" t="n">
        <v>0</v>
      </c>
      <c r="DC444" s="255" t="n">
        <v>0</v>
      </c>
      <c r="DD444" s="255" t="n">
        <v>18090</v>
      </c>
      <c r="DE444" s="255" t="n">
        <v>0</v>
      </c>
      <c r="DF444" s="255" t="n">
        <v>0</v>
      </c>
      <c r="DG444" s="255" t="n">
        <v>0</v>
      </c>
      <c r="DH444" s="255" t="n">
        <v>18090</v>
      </c>
      <c r="DI444" s="256" t="n">
        <v>20611142162</v>
      </c>
      <c r="DJ444" s="257" t="inlineStr">
        <is>
          <t>ASOCIACION DE PRODUCTORES AGROPECUARIOS MUSOQ ALLPA DE PICHOS</t>
        </is>
      </c>
      <c r="DK444" s="257" t="inlineStr">
        <is>
          <t>01 Asociación</t>
        </is>
      </c>
      <c r="DL444" s="258" t="n"/>
      <c r="DM444" s="258" t="n"/>
      <c r="DN444" s="258" t="n"/>
      <c r="DO444" s="258" t="n"/>
      <c r="DP444" s="258" t="n"/>
      <c r="DQ444" s="258" t="n"/>
      <c r="DR444" s="258" t="n"/>
      <c r="DS444" s="258" t="n"/>
      <c r="DT444" s="258" t="n"/>
      <c r="DU444" s="258" t="n"/>
      <c r="DV444" s="258" t="n"/>
      <c r="DW444" s="258" t="n"/>
      <c r="DX444" s="258" t="n"/>
      <c r="DY444" s="258" t="n"/>
      <c r="DZ444" s="258" t="n"/>
      <c r="EA444" s="258" t="n"/>
      <c r="EB444" s="258" t="n"/>
      <c r="EC444" s="258" t="n"/>
      <c r="ED444" s="258" t="n"/>
      <c r="EE444" s="258" t="n"/>
    </row>
    <row r="445" hidden="1" ht="47.25" customHeight="1">
      <c r="A445" s="240" t="inlineStr">
        <is>
          <t>ASOCIACION LAS TUYAS DE CARAMPA</t>
        </is>
      </c>
      <c r="B445" s="240" t="inlineStr">
        <is>
          <t>MAÍZ</t>
        </is>
      </c>
      <c r="C445" s="240" t="inlineStr">
        <is>
          <t>MAÍZ</t>
        </is>
      </c>
      <c r="D445" s="240" t="inlineStr">
        <is>
          <t>HUANCAVELICA</t>
        </is>
      </c>
      <c r="E445" s="240" t="inlineStr">
        <is>
          <t>090711</t>
        </is>
      </c>
      <c r="F445" s="240" t="inlineStr">
        <is>
          <t>HUANCAVELICA</t>
        </is>
      </c>
      <c r="G445" s="240" t="inlineStr">
        <is>
          <t>TAYACAJA</t>
        </is>
      </c>
      <c r="H445" s="240" t="inlineStr">
        <is>
          <t>PAZOS</t>
        </is>
      </c>
      <c r="I445" s="241" t="n"/>
      <c r="J445" s="241" t="n"/>
      <c r="K445" s="241" t="n"/>
      <c r="L445" s="241" t="n"/>
      <c r="M445" s="241" t="n"/>
      <c r="N445" s="241" t="n"/>
      <c r="O445" s="241" t="n">
        <v>1</v>
      </c>
      <c r="P445" s="241" t="n">
        <v>1</v>
      </c>
      <c r="Q445" s="241" t="inlineStr">
        <is>
          <t>PAC</t>
        </is>
      </c>
      <c r="R445" s="242">
        <f>IF(I445=1,I$2,"")&amp;IF(J445=1,IF(I445=1,"-","")&amp;J$2,"")&amp;IF(K445=1,IF(OR(J445=1,I445=1),"-","")&amp;K$2,"")&amp;IF(L445=1,IF(OR(K445=1,J445=1,I445=1),"-","")&amp;L$2,"")&amp;IF(M445=1,IF(OR(L445=1,K445=1,J445=1,I445=1),"-","")&amp;M$2,"")&amp;IF(N445=1,IF(OR(M445=1,L445=1,K445=1,J445=1,I445=1),"-","")&amp;N$2,"")&amp;IF(O445=1,IF(OR(N445=1,M445=1,L445=1,K445=1,J445=1,I445=1),"-","")&amp;O$2,"")&amp;IF(P445=1,IF(I445=1," - ",IF(J445=1," - ",IF(K445=1," - ",IF(L445=1," - ",IF(M445=1," - ",IF(N445=1," - ",IF(O445=1," - ","")))))))&amp;P$2,"")</f>
        <v/>
      </c>
      <c r="S445" s="243">
        <f>SUM('b2'!$I445:$P445)</f>
        <v/>
      </c>
      <c r="T445" s="243">
        <f>IF(OR('b2'!$J445=1,'b2'!$K445=1,'b2'!$L445=1,'b2'!$M445=1,'b2'!$N445=1,'b2'!$O445=1,'b2'!$P445=1),"SI","NO")</f>
        <v/>
      </c>
      <c r="U445" s="243">
        <f>IF(OR('b2'!$K445=1,'b2'!$L445=1,'b2'!$M445=1,'b2'!$N445=1,'b2'!$O445=1,'b2'!$P445=1),"SI","NO")</f>
        <v/>
      </c>
      <c r="V445" s="244" t="n">
        <v>0</v>
      </c>
      <c r="W445" s="245" t="n">
        <v>0</v>
      </c>
      <c r="X445" s="245" t="n">
        <v>0</v>
      </c>
      <c r="Y445" s="244" t="n">
        <v>0</v>
      </c>
      <c r="Z445" s="245" t="n">
        <v>0</v>
      </c>
      <c r="AA445" s="245" t="n">
        <v>0</v>
      </c>
      <c r="AB445" s="244" t="n">
        <v>0</v>
      </c>
      <c r="AC445" s="245" t="n">
        <v>0</v>
      </c>
      <c r="AD445" s="245" t="n">
        <v>0</v>
      </c>
      <c r="AE445" s="244" t="n">
        <v>0</v>
      </c>
      <c r="AF445" s="245" t="n">
        <v>0</v>
      </c>
      <c r="AG445" s="245" t="n">
        <v>0</v>
      </c>
      <c r="AH445" s="244" t="n">
        <v>0</v>
      </c>
      <c r="AI445" s="245" t="n">
        <v>0</v>
      </c>
      <c r="AJ445" s="245" t="n">
        <v>0</v>
      </c>
      <c r="AK445" s="244" t="n">
        <v>0</v>
      </c>
      <c r="AL445" s="245" t="n">
        <v>20</v>
      </c>
      <c r="AM445" s="245" t="n">
        <v>10</v>
      </c>
      <c r="AN445" s="244" t="n">
        <v>30</v>
      </c>
      <c r="AO445" s="245" t="n">
        <v>9</v>
      </c>
      <c r="AP445" s="245" t="n">
        <v>12</v>
      </c>
      <c r="AQ445" s="244" t="n">
        <v>21</v>
      </c>
      <c r="AR445" s="244">
        <f>IF('b2'!$AQ445&gt;0,'b2'!$AQ445,IF('b2'!$AN445&gt;0,'b2'!$AN445,IF('b2'!$AK445&gt;0,'b2'!$AK445,IF('b2'!$AH445&gt;0,'b2'!$AH445,IF('b2'!$AE445&gt;0,'b2'!$AE445,IF('b2'!$AB445&gt;0,'b2'!$AB445,IF('b2'!$Y445&gt;0,'b2'!$Y445,IF('b2'!$V445&gt;0,'b2'!$V445," ---"))))))))</f>
        <v/>
      </c>
      <c r="AS445" s="246" t="n">
        <v>0</v>
      </c>
      <c r="AT445" s="246" t="n">
        <v>0</v>
      </c>
      <c r="AU445" s="246" t="n">
        <v>0</v>
      </c>
      <c r="AV445" s="246" t="n">
        <v>0</v>
      </c>
      <c r="AW445" s="246" t="n">
        <v>0</v>
      </c>
      <c r="AX445" s="246" t="n">
        <v>0</v>
      </c>
      <c r="AY445" s="246" t="n">
        <v>0</v>
      </c>
      <c r="AZ445" s="246" t="n">
        <v>0</v>
      </c>
      <c r="BA445" s="246" t="n">
        <v>22</v>
      </c>
      <c r="BB445" s="246" t="n">
        <v>6</v>
      </c>
      <c r="BC445" s="246" t="n">
        <v>27</v>
      </c>
      <c r="BD445" s="246" t="n">
        <v>14</v>
      </c>
      <c r="BE445" s="247" t="n">
        <v>0</v>
      </c>
      <c r="BF445" s="252" t="n">
        <v>0</v>
      </c>
      <c r="BG445" s="252" t="n">
        <v>0</v>
      </c>
      <c r="BH445" s="247" t="n">
        <v>0</v>
      </c>
      <c r="BI445" s="250" t="inlineStr">
        <is>
          <t>#REF!</t>
        </is>
      </c>
      <c r="BJ445" s="251" t="inlineStr">
        <is>
          <t>#REF!</t>
        </is>
      </c>
      <c r="BK445" s="252" t="n">
        <v>0</v>
      </c>
      <c r="BL445" s="252" t="n">
        <v>0</v>
      </c>
      <c r="BM445" s="247" t="n">
        <v>0</v>
      </c>
      <c r="BN445" s="250" t="inlineStr">
        <is>
          <t>#REF!</t>
        </is>
      </c>
      <c r="BO445" s="251" t="inlineStr">
        <is>
          <t>#REF!</t>
        </is>
      </c>
      <c r="BP445" s="248" t="n">
        <v>0</v>
      </c>
      <c r="BQ445" s="248" t="n">
        <v>0</v>
      </c>
      <c r="BR445" s="249" t="n">
        <v>0</v>
      </c>
      <c r="BS445" s="250" t="inlineStr">
        <is>
          <t>#REF!</t>
        </is>
      </c>
      <c r="BT445" s="251">
        <f>'[2]DATA CONSOLIDADA 2018-2025 '!$BR447-'b2'!$BO445</f>
        <v/>
      </c>
      <c r="BU445" s="252" t="n">
        <v>0</v>
      </c>
      <c r="BV445" s="248" t="n">
        <v>0</v>
      </c>
      <c r="BW445" s="249" t="n">
        <v>0</v>
      </c>
      <c r="BX445" s="250" t="inlineStr">
        <is>
          <t>#REF!</t>
        </is>
      </c>
      <c r="BY445" s="251" t="inlineStr">
        <is>
          <t>#REF!</t>
        </is>
      </c>
      <c r="BZ445" s="248" t="n">
        <v>0</v>
      </c>
      <c r="CA445" s="248" t="n">
        <v>0</v>
      </c>
      <c r="CB445" s="249" t="n">
        <v>0</v>
      </c>
      <c r="CC445" s="250" t="inlineStr">
        <is>
          <t>#REF!</t>
        </is>
      </c>
      <c r="CD445" s="251">
        <f>'[2]DATA CONSOLIDADA 2018-2025 '!$CB447-'b2'!$BW445</f>
        <v/>
      </c>
      <c r="CE445" s="253" t="n">
        <v>0</v>
      </c>
      <c r="CF445" s="253" t="n">
        <v>0</v>
      </c>
      <c r="CG445" s="254" t="n">
        <v>0</v>
      </c>
      <c r="CH445" s="250" t="inlineStr">
        <is>
          <t>#REF!</t>
        </is>
      </c>
      <c r="CI445" s="251">
        <f>'[2]DATA CONSOLIDADA 2018-2025 '!$CG447-'b2'!$CB445</f>
        <v/>
      </c>
      <c r="CJ445" s="247" t="inlineStr">
        <is>
          <t>#REF!</t>
        </is>
      </c>
      <c r="CK445" s="247" t="n">
        <v>15930</v>
      </c>
      <c r="CL445" s="247" t="n">
        <v>0</v>
      </c>
      <c r="CM445" s="247" t="n">
        <v>15930</v>
      </c>
      <c r="CN445" s="247" t="inlineStr">
        <is>
          <t>#REF!</t>
        </is>
      </c>
      <c r="CO445" s="251">
        <f>'[2]DATA CONSOLIDADA 2018-2025 '!$CM447-'b2'!$CG445</f>
        <v/>
      </c>
      <c r="CP445" s="253" t="n">
        <v>0</v>
      </c>
      <c r="CQ445" s="253" t="n">
        <v>0</v>
      </c>
      <c r="CR445" s="253" t="n">
        <v>0</v>
      </c>
      <c r="CS445" s="253" t="n">
        <v>0</v>
      </c>
      <c r="CT445" s="253" t="n">
        <v>0</v>
      </c>
      <c r="CU445" s="253" t="n">
        <v>0</v>
      </c>
      <c r="CV445" s="247" t="n">
        <v>0</v>
      </c>
      <c r="CW445" s="247" t="n">
        <v>0</v>
      </c>
      <c r="CX445" s="247" t="n">
        <v>0</v>
      </c>
      <c r="CY445" s="247" t="n">
        <v>0</v>
      </c>
      <c r="CZ445" s="247" t="n">
        <v>0</v>
      </c>
      <c r="DA445" s="247" t="n">
        <v>0</v>
      </c>
      <c r="DB445" s="247" t="n">
        <v>0</v>
      </c>
      <c r="DC445" s="255" t="n">
        <v>0</v>
      </c>
      <c r="DD445" s="255" t="n">
        <v>15930</v>
      </c>
      <c r="DE445" s="255" t="n">
        <v>0</v>
      </c>
      <c r="DF445" s="255" t="n">
        <v>0</v>
      </c>
      <c r="DG445" s="255" t="n">
        <v>0</v>
      </c>
      <c r="DH445" s="255" t="n">
        <v>15930</v>
      </c>
      <c r="DI445" s="256" t="n">
        <v>20606538465</v>
      </c>
      <c r="DJ445" s="257" t="inlineStr">
        <is>
          <t>ASOCIACION LAS TUYAS DE CARAMPA</t>
        </is>
      </c>
      <c r="DK445" s="257" t="inlineStr">
        <is>
          <t>01 Asociación</t>
        </is>
      </c>
      <c r="DL445" s="258" t="n"/>
      <c r="DM445" s="258" t="n"/>
      <c r="DN445" s="258" t="n"/>
      <c r="DO445" s="258" t="n"/>
      <c r="DP445" s="258" t="n"/>
      <c r="DQ445" s="258" t="n"/>
      <c r="DR445" s="258" t="n"/>
      <c r="DS445" s="258" t="n"/>
      <c r="DT445" s="258" t="n"/>
      <c r="DU445" s="258" t="n"/>
      <c r="DV445" s="258" t="n"/>
      <c r="DW445" s="258" t="n"/>
      <c r="DX445" s="258" t="n"/>
      <c r="DY445" s="258" t="n"/>
      <c r="DZ445" s="258" t="n"/>
      <c r="EA445" s="258" t="n"/>
      <c r="EB445" s="258" t="n"/>
      <c r="EC445" s="258" t="n"/>
      <c r="ED445" s="258" t="n"/>
      <c r="EE445" s="258" t="n"/>
    </row>
    <row r="446" hidden="1" ht="47.25" customHeight="1">
      <c r="A446" s="240" t="inlineStr">
        <is>
          <t>ASOCIACIÓN DE PRODUCTORES LOS SEMBRADORES DE HUARIBAMBA</t>
        </is>
      </c>
      <c r="B446" s="240" t="inlineStr">
        <is>
          <t>MAÍZ</t>
        </is>
      </c>
      <c r="C446" s="240" t="inlineStr">
        <is>
          <t>MAÍZ</t>
        </is>
      </c>
      <c r="D446" s="240" t="inlineStr">
        <is>
          <t>HUANCAVELICA</t>
        </is>
      </c>
      <c r="E446" s="240" t="inlineStr">
        <is>
          <t>090709</t>
        </is>
      </c>
      <c r="F446" s="240" t="inlineStr">
        <is>
          <t>HUANCAVELICA</t>
        </is>
      </c>
      <c r="G446" s="240" t="inlineStr">
        <is>
          <t>TAYACAJA</t>
        </is>
      </c>
      <c r="H446" s="240" t="inlineStr">
        <is>
          <t>HUARIBAMBA</t>
        </is>
      </c>
      <c r="I446" s="241" t="n"/>
      <c r="J446" s="241" t="n"/>
      <c r="K446" s="241" t="n"/>
      <c r="L446" s="241" t="n"/>
      <c r="M446" s="241" t="n"/>
      <c r="N446" s="241" t="n"/>
      <c r="O446" s="241" t="n">
        <v>1</v>
      </c>
      <c r="P446" s="241" t="n">
        <v>1</v>
      </c>
      <c r="Q446" s="241" t="inlineStr">
        <is>
          <t>PAC</t>
        </is>
      </c>
      <c r="R446" s="242">
        <f>IF(I446=1,I$2,"")&amp;IF(J446=1,IF(I446=1,"-","")&amp;J$2,"")&amp;IF(K446=1,IF(OR(J446=1,I446=1),"-","")&amp;K$2,"")&amp;IF(L446=1,IF(OR(K446=1,J446=1,I446=1),"-","")&amp;L$2,"")&amp;IF(M446=1,IF(OR(L446=1,K446=1,J446=1,I446=1),"-","")&amp;M$2,"")&amp;IF(N446=1,IF(OR(M446=1,L446=1,K446=1,J446=1,I446=1),"-","")&amp;N$2,"")&amp;IF(O446=1,IF(OR(N446=1,M446=1,L446=1,K446=1,J446=1,I446=1),"-","")&amp;O$2,"")&amp;IF(P446=1,IF(I446=1," - ",IF(J446=1," - ",IF(K446=1," - ",IF(L446=1," - ",IF(M446=1," - ",IF(N446=1," - ",IF(O446=1," - ","")))))))&amp;P$2,"")</f>
        <v/>
      </c>
      <c r="S446" s="243">
        <f>SUM('b2'!$I446:$P446)</f>
        <v/>
      </c>
      <c r="T446" s="243">
        <f>IF(OR('b2'!$J446=1,'b2'!$K446=1,'b2'!$L446=1,'b2'!$M446=1,'b2'!$N446=1,'b2'!$O446=1,'b2'!$P446=1),"SI","NO")</f>
        <v/>
      </c>
      <c r="U446" s="243">
        <f>IF(OR('b2'!$K446=1,'b2'!$L446=1,'b2'!$M446=1,'b2'!$N446=1,'b2'!$O446=1,'b2'!$P446=1),"SI","NO")</f>
        <v/>
      </c>
      <c r="V446" s="244" t="n">
        <v>0</v>
      </c>
      <c r="W446" s="245" t="n">
        <v>0</v>
      </c>
      <c r="X446" s="245" t="n">
        <v>0</v>
      </c>
      <c r="Y446" s="244" t="n">
        <v>0</v>
      </c>
      <c r="Z446" s="245" t="n">
        <v>0</v>
      </c>
      <c r="AA446" s="245" t="n">
        <v>0</v>
      </c>
      <c r="AB446" s="244" t="n">
        <v>0</v>
      </c>
      <c r="AC446" s="245" t="n">
        <v>0</v>
      </c>
      <c r="AD446" s="245" t="n">
        <v>0</v>
      </c>
      <c r="AE446" s="244" t="n">
        <v>0</v>
      </c>
      <c r="AF446" s="245" t="n">
        <v>0</v>
      </c>
      <c r="AG446" s="245" t="n">
        <v>0</v>
      </c>
      <c r="AH446" s="244" t="n">
        <v>0</v>
      </c>
      <c r="AI446" s="245" t="n">
        <v>0</v>
      </c>
      <c r="AJ446" s="245" t="n">
        <v>0</v>
      </c>
      <c r="AK446" s="244" t="n">
        <v>0</v>
      </c>
      <c r="AL446" s="245" t="n">
        <v>19</v>
      </c>
      <c r="AM446" s="245" t="n">
        <v>31</v>
      </c>
      <c r="AN446" s="244" t="n">
        <v>50</v>
      </c>
      <c r="AO446" s="245" t="n">
        <v>4</v>
      </c>
      <c r="AP446" s="245" t="n">
        <v>12</v>
      </c>
      <c r="AQ446" s="244" t="n">
        <v>16</v>
      </c>
      <c r="AR446" s="244">
        <f>IF('b2'!$AQ446&gt;0,'b2'!$AQ446,IF('b2'!$AN446&gt;0,'b2'!$AN446,IF('b2'!$AK446&gt;0,'b2'!$AK446,IF('b2'!$AH446&gt;0,'b2'!$AH446,IF('b2'!$AE446&gt;0,'b2'!$AE446,IF('b2'!$AB446&gt;0,'b2'!$AB446,IF('b2'!$Y446&gt;0,'b2'!$Y446,IF('b2'!$V446&gt;0,'b2'!$V446," ---"))))))))</f>
        <v/>
      </c>
      <c r="AS446" s="246" t="n">
        <v>0</v>
      </c>
      <c r="AT446" s="246" t="n">
        <v>0</v>
      </c>
      <c r="AU446" s="246" t="n">
        <v>0</v>
      </c>
      <c r="AV446" s="246" t="n">
        <v>0</v>
      </c>
      <c r="AW446" s="246" t="n">
        <v>0</v>
      </c>
      <c r="AX446" s="246" t="n">
        <v>0</v>
      </c>
      <c r="AY446" s="246" t="n">
        <v>0</v>
      </c>
      <c r="AZ446" s="246" t="n">
        <v>0</v>
      </c>
      <c r="BA446" s="246" t="n">
        <v>22</v>
      </c>
      <c r="BB446" s="246" t="n">
        <v>6</v>
      </c>
      <c r="BC446" s="246" t="n">
        <v>27</v>
      </c>
      <c r="BD446" s="246" t="n">
        <v>14</v>
      </c>
      <c r="BE446" s="247" t="n">
        <v>0</v>
      </c>
      <c r="BF446" s="252" t="n">
        <v>0</v>
      </c>
      <c r="BG446" s="252" t="n">
        <v>0</v>
      </c>
      <c r="BH446" s="247" t="n">
        <v>0</v>
      </c>
      <c r="BI446" s="250" t="inlineStr">
        <is>
          <t>#REF!</t>
        </is>
      </c>
      <c r="BJ446" s="251" t="inlineStr">
        <is>
          <t>#REF!</t>
        </is>
      </c>
      <c r="BK446" s="252" t="n">
        <v>0</v>
      </c>
      <c r="BL446" s="252" t="n">
        <v>0</v>
      </c>
      <c r="BM446" s="247" t="n">
        <v>0</v>
      </c>
      <c r="BN446" s="250" t="inlineStr">
        <is>
          <t>#REF!</t>
        </is>
      </c>
      <c r="BO446" s="251" t="inlineStr">
        <is>
          <t>#REF!</t>
        </is>
      </c>
      <c r="BP446" s="248" t="n">
        <v>0</v>
      </c>
      <c r="BQ446" s="248" t="n">
        <v>0</v>
      </c>
      <c r="BR446" s="249" t="n">
        <v>0</v>
      </c>
      <c r="BS446" s="250" t="inlineStr">
        <is>
          <t>#REF!</t>
        </is>
      </c>
      <c r="BT446" s="251">
        <f>'[2]DATA CONSOLIDADA 2018-2025 '!$BR448-'b2'!$BO446</f>
        <v/>
      </c>
      <c r="BU446" s="252" t="n">
        <v>0</v>
      </c>
      <c r="BV446" s="248" t="n">
        <v>0</v>
      </c>
      <c r="BW446" s="249" t="n">
        <v>0</v>
      </c>
      <c r="BX446" s="250" t="inlineStr">
        <is>
          <t>#REF!</t>
        </is>
      </c>
      <c r="BY446" s="251" t="inlineStr">
        <is>
          <t>#REF!</t>
        </is>
      </c>
      <c r="BZ446" s="248" t="n">
        <v>0</v>
      </c>
      <c r="CA446" s="248" t="n">
        <v>0</v>
      </c>
      <c r="CB446" s="249" t="n">
        <v>0</v>
      </c>
      <c r="CC446" s="250" t="inlineStr">
        <is>
          <t>#REF!</t>
        </is>
      </c>
      <c r="CD446" s="251">
        <f>'[2]DATA CONSOLIDADA 2018-2025 '!$CB448-'b2'!$BW446</f>
        <v/>
      </c>
      <c r="CE446" s="253" t="n">
        <v>0</v>
      </c>
      <c r="CF446" s="253" t="n">
        <v>0</v>
      </c>
      <c r="CG446" s="254" t="n">
        <v>0</v>
      </c>
      <c r="CH446" s="250" t="inlineStr">
        <is>
          <t>#REF!</t>
        </is>
      </c>
      <c r="CI446" s="251">
        <f>'[2]DATA CONSOLIDADA 2018-2025 '!$CG448-'b2'!$CB446</f>
        <v/>
      </c>
      <c r="CJ446" s="247" t="inlineStr">
        <is>
          <t>#REF!</t>
        </is>
      </c>
      <c r="CK446" s="247" t="n">
        <v>14040</v>
      </c>
      <c r="CL446" s="247" t="n">
        <v>0</v>
      </c>
      <c r="CM446" s="247" t="n">
        <v>14040</v>
      </c>
      <c r="CN446" s="247" t="inlineStr">
        <is>
          <t>#REF!</t>
        </is>
      </c>
      <c r="CO446" s="251">
        <f>'[2]DATA CONSOLIDADA 2018-2025 '!$CM448-'b2'!$CG446</f>
        <v/>
      </c>
      <c r="CP446" s="253" t="n">
        <v>0</v>
      </c>
      <c r="CQ446" s="253" t="n">
        <v>0</v>
      </c>
      <c r="CR446" s="253" t="n">
        <v>0</v>
      </c>
      <c r="CS446" s="253" t="n">
        <v>0</v>
      </c>
      <c r="CT446" s="253" t="n">
        <v>0</v>
      </c>
      <c r="CU446" s="253" t="n">
        <v>0</v>
      </c>
      <c r="CV446" s="247" t="n">
        <v>0</v>
      </c>
      <c r="CW446" s="247" t="n">
        <v>0</v>
      </c>
      <c r="CX446" s="247" t="n">
        <v>0</v>
      </c>
      <c r="CY446" s="247" t="n">
        <v>0</v>
      </c>
      <c r="CZ446" s="247" t="n">
        <v>0</v>
      </c>
      <c r="DA446" s="247" t="n">
        <v>0</v>
      </c>
      <c r="DB446" s="247" t="n">
        <v>0</v>
      </c>
      <c r="DC446" s="255" t="n">
        <v>0</v>
      </c>
      <c r="DD446" s="255" t="n">
        <v>14040</v>
      </c>
      <c r="DE446" s="255" t="n">
        <v>0</v>
      </c>
      <c r="DF446" s="255" t="n">
        <v>0</v>
      </c>
      <c r="DG446" s="255" t="n">
        <v>0</v>
      </c>
      <c r="DH446" s="255" t="n">
        <v>14040</v>
      </c>
      <c r="DI446" s="256" t="n">
        <v>20611065044</v>
      </c>
      <c r="DJ446" s="257" t="inlineStr">
        <is>
          <t>ASOCIACIÓN DE PRODUCTORES LOS SEMBRADORES DE HUARIBAMBA</t>
        </is>
      </c>
      <c r="DK446" s="257" t="inlineStr">
        <is>
          <t>01 Asociación</t>
        </is>
      </c>
      <c r="DL446" s="258" t="n"/>
      <c r="DM446" s="258" t="n"/>
      <c r="DN446" s="258" t="n"/>
      <c r="DO446" s="258" t="n"/>
      <c r="DP446" s="258" t="n"/>
      <c r="DQ446" s="258" t="n"/>
      <c r="DR446" s="258" t="n"/>
      <c r="DS446" s="258" t="n"/>
      <c r="DT446" s="258" t="n"/>
      <c r="DU446" s="258" t="n"/>
      <c r="DV446" s="258" t="n"/>
      <c r="DW446" s="258" t="n"/>
      <c r="DX446" s="258" t="n"/>
      <c r="DY446" s="258" t="n"/>
      <c r="DZ446" s="258" t="n"/>
      <c r="EA446" s="258" t="n"/>
      <c r="EB446" s="258" t="n"/>
      <c r="EC446" s="258" t="n"/>
      <c r="ED446" s="258" t="n"/>
      <c r="EE446" s="258" t="n"/>
    </row>
    <row r="447" hidden="1" ht="47.25" customHeight="1">
      <c r="A447" s="240" t="inlineStr">
        <is>
          <t>ASOCIACIÓN DE PRODUCTORES AGROPECUARIOS DEL CASERIO DE PANAOCOCHA</t>
        </is>
      </c>
      <c r="B447" s="240" t="inlineStr">
        <is>
          <t>PAPA</t>
        </is>
      </c>
      <c r="C447" s="240" t="inlineStr">
        <is>
          <t>PAPA NATIVA</t>
        </is>
      </c>
      <c r="D447" s="240" t="inlineStr">
        <is>
          <t>HUANUCO</t>
        </is>
      </c>
      <c r="E447" s="240" t="inlineStr">
        <is>
          <t>100804</t>
        </is>
      </c>
      <c r="F447" s="240" t="inlineStr">
        <is>
          <t>HUANUCO</t>
        </is>
      </c>
      <c r="G447" s="240" t="inlineStr">
        <is>
          <t>PACHITEA</t>
        </is>
      </c>
      <c r="H447" s="240" t="inlineStr">
        <is>
          <t>UMARI</t>
        </is>
      </c>
      <c r="I447" s="241" t="n"/>
      <c r="J447" s="241" t="n"/>
      <c r="K447" s="241" t="n"/>
      <c r="L447" s="241" t="n"/>
      <c r="M447" s="241" t="n"/>
      <c r="N447" s="241" t="n"/>
      <c r="O447" s="241" t="n">
        <v>1</v>
      </c>
      <c r="P447" s="241" t="n">
        <v>1</v>
      </c>
      <c r="Q447" s="241" t="inlineStr">
        <is>
          <t>PAC</t>
        </is>
      </c>
      <c r="R447" s="242">
        <f>IF(I447=1,I$2,"")&amp;IF(J447=1,IF(I447=1,"-","")&amp;J$2,"")&amp;IF(K447=1,IF(OR(J447=1,I447=1),"-","")&amp;K$2,"")&amp;IF(L447=1,IF(OR(K447=1,J447=1,I447=1),"-","")&amp;L$2,"")&amp;IF(M447=1,IF(OR(L447=1,K447=1,J447=1,I447=1),"-","")&amp;M$2,"")&amp;IF(N447=1,IF(OR(M447=1,L447=1,K447=1,J447=1,I447=1),"-","")&amp;N$2,"")&amp;IF(O447=1,IF(OR(N447=1,M447=1,L447=1,K447=1,J447=1,I447=1),"-","")&amp;O$2,"")&amp;IF(P447=1,IF(I447=1," - ",IF(J447=1," - ",IF(K447=1," - ",IF(L447=1," - ",IF(M447=1," - ",IF(N447=1," - ",IF(O447=1," - ","")))))))&amp;P$2,"")</f>
        <v/>
      </c>
      <c r="S447" s="243">
        <f>SUM('b2'!$I447:$P447)</f>
        <v/>
      </c>
      <c r="T447" s="243">
        <f>IF(OR('b2'!$J447=1,'b2'!$K447=1,'b2'!$L447=1,'b2'!$M447=1,'b2'!$N447=1,'b2'!$O447=1,'b2'!$P447=1),"SI","NO")</f>
        <v/>
      </c>
      <c r="U447" s="243">
        <f>IF(OR('b2'!$K447=1,'b2'!$L447=1,'b2'!$M447=1,'b2'!$N447=1,'b2'!$O447=1,'b2'!$P447=1),"SI","NO")</f>
        <v/>
      </c>
      <c r="V447" s="244" t="n">
        <v>0</v>
      </c>
      <c r="W447" s="245" t="n">
        <v>0</v>
      </c>
      <c r="X447" s="245" t="n">
        <v>0</v>
      </c>
      <c r="Y447" s="244" t="n">
        <v>0</v>
      </c>
      <c r="Z447" s="245" t="n">
        <v>0</v>
      </c>
      <c r="AA447" s="245" t="n">
        <v>0</v>
      </c>
      <c r="AB447" s="244" t="n">
        <v>0</v>
      </c>
      <c r="AC447" s="245" t="n">
        <v>0</v>
      </c>
      <c r="AD447" s="245" t="n">
        <v>0</v>
      </c>
      <c r="AE447" s="244" t="n">
        <v>0</v>
      </c>
      <c r="AF447" s="245" t="n">
        <v>0</v>
      </c>
      <c r="AG447" s="245" t="n">
        <v>0</v>
      </c>
      <c r="AH447" s="244" t="n">
        <v>0</v>
      </c>
      <c r="AI447" s="245" t="n">
        <v>0</v>
      </c>
      <c r="AJ447" s="245" t="n">
        <v>0</v>
      </c>
      <c r="AK447" s="244" t="n">
        <v>0</v>
      </c>
      <c r="AL447" s="245" t="n">
        <v>20</v>
      </c>
      <c r="AM447" s="245" t="n">
        <v>11</v>
      </c>
      <c r="AN447" s="244" t="n">
        <v>31</v>
      </c>
      <c r="AO447" s="245" t="n">
        <v>21</v>
      </c>
      <c r="AP447" s="245" t="n">
        <v>12</v>
      </c>
      <c r="AQ447" s="244" t="n">
        <v>33</v>
      </c>
      <c r="AR447" s="244">
        <f>IF('b2'!$AQ447&gt;0,'b2'!$AQ447,IF('b2'!$AN447&gt;0,'b2'!$AN447,IF('b2'!$AK447&gt;0,'b2'!$AK447,IF('b2'!$AH447&gt;0,'b2'!$AH447,IF('b2'!$AE447&gt;0,'b2'!$AE447,IF('b2'!$AB447&gt;0,'b2'!$AB447,IF('b2'!$Y447&gt;0,'b2'!$Y447,IF('b2'!$V447&gt;0,'b2'!$V447," ---"))))))))</f>
        <v/>
      </c>
      <c r="AS447" s="246" t="n">
        <v>0</v>
      </c>
      <c r="AT447" s="246" t="n">
        <v>0</v>
      </c>
      <c r="AU447" s="246" t="n">
        <v>0</v>
      </c>
      <c r="AV447" s="246" t="n">
        <v>0</v>
      </c>
      <c r="AW447" s="246" t="n">
        <v>0</v>
      </c>
      <c r="AX447" s="246" t="n">
        <v>0</v>
      </c>
      <c r="AY447" s="246" t="n">
        <v>0</v>
      </c>
      <c r="AZ447" s="246" t="n">
        <v>0</v>
      </c>
      <c r="BA447" s="246" t="n">
        <v>24</v>
      </c>
      <c r="BB447" s="246" t="n">
        <v>0</v>
      </c>
      <c r="BC447" s="246" t="n">
        <v>12</v>
      </c>
      <c r="BD447" s="246" t="n">
        <v>0</v>
      </c>
      <c r="BE447" s="247" t="n">
        <v>0</v>
      </c>
      <c r="BF447" s="252" t="n">
        <v>0</v>
      </c>
      <c r="BG447" s="252" t="n">
        <v>0</v>
      </c>
      <c r="BH447" s="247" t="n">
        <v>0</v>
      </c>
      <c r="BI447" s="250" t="inlineStr">
        <is>
          <t>#REF!</t>
        </is>
      </c>
      <c r="BJ447" s="251" t="inlineStr">
        <is>
          <t>#REF!</t>
        </is>
      </c>
      <c r="BK447" s="252" t="n">
        <v>0</v>
      </c>
      <c r="BL447" s="252" t="n">
        <v>0</v>
      </c>
      <c r="BM447" s="247" t="n">
        <v>0</v>
      </c>
      <c r="BN447" s="250" t="inlineStr">
        <is>
          <t>#REF!</t>
        </is>
      </c>
      <c r="BO447" s="251" t="inlineStr">
        <is>
          <t>#REF!</t>
        </is>
      </c>
      <c r="BP447" s="248" t="n">
        <v>0</v>
      </c>
      <c r="BQ447" s="248" t="n">
        <v>0</v>
      </c>
      <c r="BR447" s="249" t="n">
        <v>0</v>
      </c>
      <c r="BS447" s="250" t="inlineStr">
        <is>
          <t>#REF!</t>
        </is>
      </c>
      <c r="BT447" s="251">
        <f>'[2]DATA CONSOLIDADA 2018-2025 '!$BR449-'b2'!$BO447</f>
        <v/>
      </c>
      <c r="BU447" s="252" t="n">
        <v>0</v>
      </c>
      <c r="BV447" s="248" t="n">
        <v>0</v>
      </c>
      <c r="BW447" s="249" t="n">
        <v>0</v>
      </c>
      <c r="BX447" s="250" t="inlineStr">
        <is>
          <t>#REF!</t>
        </is>
      </c>
      <c r="BY447" s="251" t="inlineStr">
        <is>
          <t>#REF!</t>
        </is>
      </c>
      <c r="BZ447" s="248" t="n">
        <v>0</v>
      </c>
      <c r="CA447" s="248" t="n">
        <v>0</v>
      </c>
      <c r="CB447" s="249" t="n">
        <v>0</v>
      </c>
      <c r="CC447" s="250" t="inlineStr">
        <is>
          <t>#REF!</t>
        </is>
      </c>
      <c r="CD447" s="251">
        <f>'[2]DATA CONSOLIDADA 2018-2025 '!$CB449-'b2'!$BW447</f>
        <v/>
      </c>
      <c r="CE447" s="253" t="n">
        <v>179725.366</v>
      </c>
      <c r="CF447" s="253" t="n">
        <v>0</v>
      </c>
      <c r="CG447" s="254" t="n">
        <v>179725.366</v>
      </c>
      <c r="CH447" s="250" t="inlineStr">
        <is>
          <t>#REF!</t>
        </is>
      </c>
      <c r="CI447" s="251">
        <f>'[2]DATA CONSOLIDADA 2018-2025 '!$CG449-'b2'!$CB447</f>
        <v/>
      </c>
      <c r="CJ447" s="247" t="inlineStr">
        <is>
          <t>#REF!</t>
        </is>
      </c>
      <c r="CK447" s="247" t="n">
        <v>157123.126</v>
      </c>
      <c r="CL447" s="247" t="n">
        <v>0</v>
      </c>
      <c r="CM447" s="247" t="n">
        <v>157123.126</v>
      </c>
      <c r="CN447" s="247" t="inlineStr">
        <is>
          <t>#REF!</t>
        </is>
      </c>
      <c r="CO447" s="251">
        <f>'[2]DATA CONSOLIDADA 2018-2025 '!$CM449-'b2'!$CG447</f>
        <v/>
      </c>
      <c r="CP447" s="253" t="n">
        <v>0</v>
      </c>
      <c r="CQ447" s="253" t="n">
        <v>0</v>
      </c>
      <c r="CR447" s="253" t="n">
        <v>0</v>
      </c>
      <c r="CS447" s="253" t="n">
        <v>0</v>
      </c>
      <c r="CT447" s="253" t="n">
        <v>0</v>
      </c>
      <c r="CU447" s="253" t="n">
        <v>0</v>
      </c>
      <c r="CV447" s="247" t="n">
        <v>0</v>
      </c>
      <c r="CW447" s="247" t="n">
        <v>0</v>
      </c>
      <c r="CX447" s="247" t="n">
        <v>61820</v>
      </c>
      <c r="CY447" s="247" t="n">
        <v>117905.366</v>
      </c>
      <c r="CZ447" s="247" t="n">
        <v>0</v>
      </c>
      <c r="DA447" s="247" t="n">
        <v>0</v>
      </c>
      <c r="DB447" s="247" t="n">
        <v>179725.366</v>
      </c>
      <c r="DC447" s="255" t="n">
        <v>0</v>
      </c>
      <c r="DD447" s="255" t="n">
        <v>0</v>
      </c>
      <c r="DE447" s="255" t="n">
        <v>157123.126</v>
      </c>
      <c r="DF447" s="255" t="n">
        <v>0</v>
      </c>
      <c r="DG447" s="255" t="n">
        <v>0</v>
      </c>
      <c r="DH447" s="255" t="n">
        <v>157123.126</v>
      </c>
      <c r="DI447" s="256" t="n">
        <v>20608206346</v>
      </c>
      <c r="DJ447" s="257" t="inlineStr">
        <is>
          <t>ASOCIACION DE PRODUCTORES AGROPECUARIOS DEL CASERIO DE PANAOCOCHA</t>
        </is>
      </c>
      <c r="DK447" s="257" t="inlineStr">
        <is>
          <t>01 Asociación</t>
        </is>
      </c>
      <c r="DL447" s="258" t="n"/>
      <c r="DM447" s="258" t="n"/>
      <c r="DN447" s="258" t="n"/>
      <c r="DO447" s="258" t="n"/>
      <c r="DP447" s="258" t="n"/>
      <c r="DQ447" s="258" t="n"/>
      <c r="DR447" s="258" t="n"/>
      <c r="DS447" s="258" t="n"/>
      <c r="DT447" s="258" t="n"/>
      <c r="DU447" s="258" t="n"/>
      <c r="DV447" s="258" t="n"/>
      <c r="DW447" s="258" t="n"/>
      <c r="DX447" s="258" t="n"/>
      <c r="DY447" s="258" t="n"/>
      <c r="DZ447" s="258" t="n"/>
      <c r="EA447" s="258" t="n"/>
      <c r="EB447" s="258" t="n"/>
      <c r="EC447" s="258" t="n"/>
      <c r="ED447" s="258" t="n"/>
      <c r="EE447" s="258" t="n"/>
    </row>
    <row r="448" hidden="1" ht="47.25" customHeight="1">
      <c r="A448" s="240" t="inlineStr">
        <is>
          <t>ASOCIACIÓN AGROPECUARIA COMUNAL USHUMAYO DEL DISTRITO DE UMARI</t>
        </is>
      </c>
      <c r="B448" s="240" t="inlineStr">
        <is>
          <t>PAPA</t>
        </is>
      </c>
      <c r="C448" s="240" t="inlineStr">
        <is>
          <t>PAPA NATIVA</t>
        </is>
      </c>
      <c r="D448" s="240" t="inlineStr">
        <is>
          <t>HUANUCO</t>
        </is>
      </c>
      <c r="E448" s="240" t="inlineStr">
        <is>
          <t>100804</t>
        </is>
      </c>
      <c r="F448" s="240" t="inlineStr">
        <is>
          <t>HUANUCO</t>
        </is>
      </c>
      <c r="G448" s="240" t="inlineStr">
        <is>
          <t>PACHITEA</t>
        </is>
      </c>
      <c r="H448" s="240" t="inlineStr">
        <is>
          <t>UMARI</t>
        </is>
      </c>
      <c r="I448" s="241" t="n"/>
      <c r="J448" s="241" t="n"/>
      <c r="K448" s="241" t="n"/>
      <c r="L448" s="241" t="n"/>
      <c r="M448" s="241" t="n"/>
      <c r="N448" s="241" t="n"/>
      <c r="O448" s="241" t="n">
        <v>1</v>
      </c>
      <c r="P448" s="241" t="n">
        <v>1</v>
      </c>
      <c r="Q448" s="241" t="inlineStr">
        <is>
          <t>PAC</t>
        </is>
      </c>
      <c r="R448" s="242">
        <f>IF(I448=1,I$2,"")&amp;IF(J448=1,IF(I448=1,"-","")&amp;J$2,"")&amp;IF(K448=1,IF(OR(J448=1,I448=1),"-","")&amp;K$2,"")&amp;IF(L448=1,IF(OR(K448=1,J448=1,I448=1),"-","")&amp;L$2,"")&amp;IF(M448=1,IF(OR(L448=1,K448=1,J448=1,I448=1),"-","")&amp;M$2,"")&amp;IF(N448=1,IF(OR(M448=1,L448=1,K448=1,J448=1,I448=1),"-","")&amp;N$2,"")&amp;IF(O448=1,IF(OR(N448=1,M448=1,L448=1,K448=1,J448=1,I448=1),"-","")&amp;O$2,"")&amp;IF(P448=1,IF(I448=1," - ",IF(J448=1," - ",IF(K448=1," - ",IF(L448=1," - ",IF(M448=1," - ",IF(N448=1," - ",IF(O448=1," - ","")))))))&amp;P$2,"")</f>
        <v/>
      </c>
      <c r="S448" s="243">
        <f>SUM('b2'!$I448:$P448)</f>
        <v/>
      </c>
      <c r="T448" s="243">
        <f>IF(OR('b2'!$J448=1,'b2'!$K448=1,'b2'!$L448=1,'b2'!$M448=1,'b2'!$N448=1,'b2'!$O448=1,'b2'!$P448=1),"SI","NO")</f>
        <v/>
      </c>
      <c r="U448" s="243">
        <f>IF(OR('b2'!$K448=1,'b2'!$L448=1,'b2'!$M448=1,'b2'!$N448=1,'b2'!$O448=1,'b2'!$P448=1),"SI","NO")</f>
        <v/>
      </c>
      <c r="V448" s="244" t="n">
        <v>0</v>
      </c>
      <c r="W448" s="245" t="n">
        <v>0</v>
      </c>
      <c r="X448" s="245" t="n">
        <v>0</v>
      </c>
      <c r="Y448" s="244" t="n">
        <v>0</v>
      </c>
      <c r="Z448" s="245" t="n">
        <v>0</v>
      </c>
      <c r="AA448" s="245" t="n">
        <v>0</v>
      </c>
      <c r="AB448" s="244" t="n">
        <v>0</v>
      </c>
      <c r="AC448" s="245" t="n">
        <v>0</v>
      </c>
      <c r="AD448" s="245" t="n">
        <v>0</v>
      </c>
      <c r="AE448" s="244" t="n">
        <v>0</v>
      </c>
      <c r="AF448" s="245" t="n">
        <v>0</v>
      </c>
      <c r="AG448" s="245" t="n">
        <v>0</v>
      </c>
      <c r="AH448" s="244" t="n">
        <v>0</v>
      </c>
      <c r="AI448" s="245" t="n">
        <v>0</v>
      </c>
      <c r="AJ448" s="245" t="n">
        <v>0</v>
      </c>
      <c r="AK448" s="244" t="n">
        <v>0</v>
      </c>
      <c r="AL448" s="245" t="n">
        <v>14</v>
      </c>
      <c r="AM448" s="245" t="n">
        <v>21</v>
      </c>
      <c r="AN448" s="244" t="n">
        <v>35</v>
      </c>
      <c r="AO448" s="245" t="n">
        <v>18</v>
      </c>
      <c r="AP448" s="245" t="n">
        <v>11</v>
      </c>
      <c r="AQ448" s="244" t="n">
        <v>29</v>
      </c>
      <c r="AR448" s="244">
        <f>IF('b2'!$AQ448&gt;0,'b2'!$AQ448,IF('b2'!$AN448&gt;0,'b2'!$AN448,IF('b2'!$AK448&gt;0,'b2'!$AK448,IF('b2'!$AH448&gt;0,'b2'!$AH448,IF('b2'!$AE448&gt;0,'b2'!$AE448,IF('b2'!$AB448&gt;0,'b2'!$AB448,IF('b2'!$Y448&gt;0,'b2'!$Y448,IF('b2'!$V448&gt;0,'b2'!$V448," ---"))))))))</f>
        <v/>
      </c>
      <c r="AS448" s="246" t="n">
        <v>0</v>
      </c>
      <c r="AT448" s="246" t="n">
        <v>0</v>
      </c>
      <c r="AU448" s="246" t="n">
        <v>0</v>
      </c>
      <c r="AV448" s="246" t="n">
        <v>0</v>
      </c>
      <c r="AW448" s="246" t="n">
        <v>0</v>
      </c>
      <c r="AX448" s="246" t="n">
        <v>0</v>
      </c>
      <c r="AY448" s="246" t="n">
        <v>0</v>
      </c>
      <c r="AZ448" s="246" t="n">
        <v>0</v>
      </c>
      <c r="BA448" s="246" t="n">
        <v>24</v>
      </c>
      <c r="BB448" s="246" t="n">
        <v>0</v>
      </c>
      <c r="BC448" s="246" t="n">
        <v>12</v>
      </c>
      <c r="BD448" s="246" t="n">
        <v>0</v>
      </c>
      <c r="BE448" s="247" t="n">
        <v>0</v>
      </c>
      <c r="BF448" s="252" t="n">
        <v>0</v>
      </c>
      <c r="BG448" s="252" t="n">
        <v>0</v>
      </c>
      <c r="BH448" s="247" t="n">
        <v>0</v>
      </c>
      <c r="BI448" s="250" t="inlineStr">
        <is>
          <t>#REF!</t>
        </is>
      </c>
      <c r="BJ448" s="251" t="inlineStr">
        <is>
          <t>#REF!</t>
        </is>
      </c>
      <c r="BK448" s="252" t="n">
        <v>0</v>
      </c>
      <c r="BL448" s="252" t="n">
        <v>0</v>
      </c>
      <c r="BM448" s="247" t="n">
        <v>0</v>
      </c>
      <c r="BN448" s="250" t="inlineStr">
        <is>
          <t>#REF!</t>
        </is>
      </c>
      <c r="BO448" s="251" t="inlineStr">
        <is>
          <t>#REF!</t>
        </is>
      </c>
      <c r="BP448" s="248" t="n">
        <v>0</v>
      </c>
      <c r="BQ448" s="248" t="n">
        <v>0</v>
      </c>
      <c r="BR448" s="249" t="n">
        <v>0</v>
      </c>
      <c r="BS448" s="250" t="inlineStr">
        <is>
          <t>#REF!</t>
        </is>
      </c>
      <c r="BT448" s="251">
        <f>'[2]DATA CONSOLIDADA 2018-2025 '!$BR450-'b2'!$BO448</f>
        <v/>
      </c>
      <c r="BU448" s="252" t="n">
        <v>0</v>
      </c>
      <c r="BV448" s="248" t="n">
        <v>0</v>
      </c>
      <c r="BW448" s="249" t="n">
        <v>0</v>
      </c>
      <c r="BX448" s="250" t="inlineStr">
        <is>
          <t>#REF!</t>
        </is>
      </c>
      <c r="BY448" s="251" t="inlineStr">
        <is>
          <t>#REF!</t>
        </is>
      </c>
      <c r="BZ448" s="248" t="n">
        <v>0</v>
      </c>
      <c r="CA448" s="248" t="n">
        <v>0</v>
      </c>
      <c r="CB448" s="249" t="n">
        <v>0</v>
      </c>
      <c r="CC448" s="250" t="inlineStr">
        <is>
          <t>#REF!</t>
        </is>
      </c>
      <c r="CD448" s="251">
        <f>'[2]DATA CONSOLIDADA 2018-2025 '!$CB450-'b2'!$BW448</f>
        <v/>
      </c>
      <c r="CE448" s="253" t="n">
        <v>349670.019</v>
      </c>
      <c r="CF448" s="253" t="n">
        <v>0</v>
      </c>
      <c r="CG448" s="254" t="n">
        <v>349670.019</v>
      </c>
      <c r="CH448" s="250" t="inlineStr">
        <is>
          <t>#REF!</t>
        </is>
      </c>
      <c r="CI448" s="251">
        <f>'[2]DATA CONSOLIDADA 2018-2025 '!$CG450-'b2'!$CB448</f>
        <v/>
      </c>
      <c r="CJ448" s="247" t="inlineStr">
        <is>
          <t>#REF!</t>
        </is>
      </c>
      <c r="CK448" s="247" t="n">
        <v>539946.784</v>
      </c>
      <c r="CL448" s="247" t="n">
        <v>0</v>
      </c>
      <c r="CM448" s="247" t="n">
        <v>539946.784</v>
      </c>
      <c r="CN448" s="247" t="inlineStr">
        <is>
          <t>#REF!</t>
        </is>
      </c>
      <c r="CO448" s="251">
        <f>'[2]DATA CONSOLIDADA 2018-2025 '!$CM450-'b2'!$CG448</f>
        <v/>
      </c>
      <c r="CP448" s="253" t="n">
        <v>0</v>
      </c>
      <c r="CQ448" s="253" t="n">
        <v>0</v>
      </c>
      <c r="CR448" s="253" t="n">
        <v>0</v>
      </c>
      <c r="CS448" s="253" t="n">
        <v>0</v>
      </c>
      <c r="CT448" s="253" t="n">
        <v>0</v>
      </c>
      <c r="CU448" s="253" t="n">
        <v>0</v>
      </c>
      <c r="CV448" s="247" t="n">
        <v>0</v>
      </c>
      <c r="CW448" s="247" t="n">
        <v>0</v>
      </c>
      <c r="CX448" s="247" t="n">
        <v>66982</v>
      </c>
      <c r="CY448" s="247" t="n">
        <v>282688.019</v>
      </c>
      <c r="CZ448" s="247" t="n">
        <v>0</v>
      </c>
      <c r="DA448" s="247" t="n">
        <v>0</v>
      </c>
      <c r="DB448" s="247" t="n">
        <v>349670.019</v>
      </c>
      <c r="DC448" s="255" t="n">
        <v>0</v>
      </c>
      <c r="DD448" s="255" t="n">
        <v>0</v>
      </c>
      <c r="DE448" s="255" t="n">
        <v>539946.784</v>
      </c>
      <c r="DF448" s="255" t="n">
        <v>0</v>
      </c>
      <c r="DG448" s="255" t="n">
        <v>0</v>
      </c>
      <c r="DH448" s="255" t="n">
        <v>539946.784</v>
      </c>
      <c r="DI448" s="256" t="n">
        <v>20608058291</v>
      </c>
      <c r="DJ448" s="257" t="inlineStr">
        <is>
          <t>ASOCIACION AGROPECUARIA COMUNAL USHUMAYO DEL DISTRIRO UMARI ASACUDU</t>
        </is>
      </c>
      <c r="DK448" s="257" t="inlineStr">
        <is>
          <t>01 Asociación</t>
        </is>
      </c>
      <c r="DL448" s="258" t="n"/>
      <c r="DM448" s="258" t="n"/>
      <c r="DN448" s="258" t="n"/>
      <c r="DO448" s="258" t="n"/>
      <c r="DP448" s="258" t="n"/>
      <c r="DQ448" s="258" t="n"/>
      <c r="DR448" s="258" t="n"/>
      <c r="DS448" s="258" t="n"/>
      <c r="DT448" s="258" t="n"/>
      <c r="DU448" s="258" t="n"/>
      <c r="DV448" s="258" t="n"/>
      <c r="DW448" s="258" t="n"/>
      <c r="DX448" s="258" t="n"/>
      <c r="DY448" s="258" t="n"/>
      <c r="DZ448" s="258" t="n"/>
      <c r="EA448" s="258" t="n"/>
      <c r="EB448" s="258" t="n"/>
      <c r="EC448" s="258" t="n"/>
      <c r="ED448" s="258" t="n"/>
      <c r="EE448" s="258" t="n"/>
    </row>
    <row r="449" hidden="1" ht="47.25" customHeight="1">
      <c r="A449" s="240" t="inlineStr">
        <is>
          <t>ASOCIACIÓN AGROPECUARIA COMUNAL MIRANDO HACIA EL FUTURO DEL CASERIO DE CUCHO DEL DISTRITO DE UMARI</t>
        </is>
      </c>
      <c r="B449" s="240" t="inlineStr">
        <is>
          <t>PAPA</t>
        </is>
      </c>
      <c r="C449" s="240" t="inlineStr">
        <is>
          <t>PAPA NATIVA</t>
        </is>
      </c>
      <c r="D449" s="240" t="inlineStr">
        <is>
          <t>HUANUCO</t>
        </is>
      </c>
      <c r="E449" s="240" t="inlineStr">
        <is>
          <t>100804</t>
        </is>
      </c>
      <c r="F449" s="240" t="inlineStr">
        <is>
          <t>HUANUCO</t>
        </is>
      </c>
      <c r="G449" s="240" t="inlineStr">
        <is>
          <t>PACHITEA</t>
        </is>
      </c>
      <c r="H449" s="240" t="inlineStr">
        <is>
          <t>UMARI</t>
        </is>
      </c>
      <c r="I449" s="241" t="n"/>
      <c r="J449" s="241" t="n"/>
      <c r="K449" s="241" t="n"/>
      <c r="L449" s="241" t="n"/>
      <c r="M449" s="241" t="n"/>
      <c r="N449" s="241" t="n"/>
      <c r="O449" s="241" t="n">
        <v>1</v>
      </c>
      <c r="P449" s="241" t="n">
        <v>1</v>
      </c>
      <c r="Q449" s="241" t="inlineStr">
        <is>
          <t>PAC</t>
        </is>
      </c>
      <c r="R449" s="242">
        <f>IF(I449=1,I$2,"")&amp;IF(J449=1,IF(I449=1,"-","")&amp;J$2,"")&amp;IF(K449=1,IF(OR(J449=1,I449=1),"-","")&amp;K$2,"")&amp;IF(L449=1,IF(OR(K449=1,J449=1,I449=1),"-","")&amp;L$2,"")&amp;IF(M449=1,IF(OR(L449=1,K449=1,J449=1,I449=1),"-","")&amp;M$2,"")&amp;IF(N449=1,IF(OR(M449=1,L449=1,K449=1,J449=1,I449=1),"-","")&amp;N$2,"")&amp;IF(O449=1,IF(OR(N449=1,M449=1,L449=1,K449=1,J449=1,I449=1),"-","")&amp;O$2,"")&amp;IF(P449=1,IF(I449=1," - ",IF(J449=1," - ",IF(K449=1," - ",IF(L449=1," - ",IF(M449=1," - ",IF(N449=1," - ",IF(O449=1," - ","")))))))&amp;P$2,"")</f>
        <v/>
      </c>
      <c r="S449" s="243">
        <f>SUM('b2'!$I449:$P449)</f>
        <v/>
      </c>
      <c r="T449" s="243">
        <f>IF(OR('b2'!$J449=1,'b2'!$K449=1,'b2'!$L449=1,'b2'!$M449=1,'b2'!$N449=1,'b2'!$O449=1,'b2'!$P449=1),"SI","NO")</f>
        <v/>
      </c>
      <c r="U449" s="243">
        <f>IF(OR('b2'!$K449=1,'b2'!$L449=1,'b2'!$M449=1,'b2'!$N449=1,'b2'!$O449=1,'b2'!$P449=1),"SI","NO")</f>
        <v/>
      </c>
      <c r="V449" s="244" t="n">
        <v>0</v>
      </c>
      <c r="W449" s="245" t="n">
        <v>0</v>
      </c>
      <c r="X449" s="245" t="n">
        <v>0</v>
      </c>
      <c r="Y449" s="244" t="n">
        <v>0</v>
      </c>
      <c r="Z449" s="245" t="n">
        <v>0</v>
      </c>
      <c r="AA449" s="245" t="n">
        <v>0</v>
      </c>
      <c r="AB449" s="244" t="n">
        <v>0</v>
      </c>
      <c r="AC449" s="245" t="n">
        <v>0</v>
      </c>
      <c r="AD449" s="245" t="n">
        <v>0</v>
      </c>
      <c r="AE449" s="244" t="n">
        <v>0</v>
      </c>
      <c r="AF449" s="245" t="n">
        <v>0</v>
      </c>
      <c r="AG449" s="245" t="n">
        <v>0</v>
      </c>
      <c r="AH449" s="244" t="n">
        <v>0</v>
      </c>
      <c r="AI449" s="245" t="n">
        <v>0</v>
      </c>
      <c r="AJ449" s="245" t="n">
        <v>0</v>
      </c>
      <c r="AK449" s="244" t="n">
        <v>0</v>
      </c>
      <c r="AL449" s="245" t="n">
        <v>23</v>
      </c>
      <c r="AM449" s="245" t="n">
        <v>11</v>
      </c>
      <c r="AN449" s="244" t="n">
        <v>34</v>
      </c>
      <c r="AO449" s="245" t="n">
        <v>23</v>
      </c>
      <c r="AP449" s="245" t="n">
        <v>11</v>
      </c>
      <c r="AQ449" s="244" t="n">
        <v>34</v>
      </c>
      <c r="AR449" s="244">
        <f>IF('b2'!$AQ449&gt;0,'b2'!$AQ449,IF('b2'!$AN449&gt;0,'b2'!$AN449,IF('b2'!$AK449&gt;0,'b2'!$AK449,IF('b2'!$AH449&gt;0,'b2'!$AH449,IF('b2'!$AE449&gt;0,'b2'!$AE449,IF('b2'!$AB449&gt;0,'b2'!$AB449,IF('b2'!$Y449&gt;0,'b2'!$Y449,IF('b2'!$V449&gt;0,'b2'!$V449," ---"))))))))</f>
        <v/>
      </c>
      <c r="AS449" s="246" t="n">
        <v>0</v>
      </c>
      <c r="AT449" s="246" t="n">
        <v>0</v>
      </c>
      <c r="AU449" s="246" t="n">
        <v>0</v>
      </c>
      <c r="AV449" s="246" t="n">
        <v>0</v>
      </c>
      <c r="AW449" s="246" t="n">
        <v>0</v>
      </c>
      <c r="AX449" s="246" t="n">
        <v>0</v>
      </c>
      <c r="AY449" s="246" t="n">
        <v>0</v>
      </c>
      <c r="AZ449" s="246" t="n">
        <v>0</v>
      </c>
      <c r="BA449" s="246" t="n">
        <v>24</v>
      </c>
      <c r="BB449" s="246" t="n">
        <v>0</v>
      </c>
      <c r="BC449" s="246" t="n">
        <v>12</v>
      </c>
      <c r="BD449" s="246" t="n">
        <v>0</v>
      </c>
      <c r="BE449" s="247" t="n">
        <v>0</v>
      </c>
      <c r="BF449" s="252" t="n">
        <v>0</v>
      </c>
      <c r="BG449" s="252" t="n">
        <v>0</v>
      </c>
      <c r="BH449" s="247" t="n">
        <v>0</v>
      </c>
      <c r="BI449" s="250" t="inlineStr">
        <is>
          <t>#REF!</t>
        </is>
      </c>
      <c r="BJ449" s="251" t="inlineStr">
        <is>
          <t>#REF!</t>
        </is>
      </c>
      <c r="BK449" s="252" t="n">
        <v>0</v>
      </c>
      <c r="BL449" s="252" t="n">
        <v>0</v>
      </c>
      <c r="BM449" s="247" t="n">
        <v>0</v>
      </c>
      <c r="BN449" s="250" t="inlineStr">
        <is>
          <t>#REF!</t>
        </is>
      </c>
      <c r="BO449" s="251" t="inlineStr">
        <is>
          <t>#REF!</t>
        </is>
      </c>
      <c r="BP449" s="248" t="n">
        <v>0</v>
      </c>
      <c r="BQ449" s="248" t="n">
        <v>0</v>
      </c>
      <c r="BR449" s="249" t="n">
        <v>0</v>
      </c>
      <c r="BS449" s="250" t="inlineStr">
        <is>
          <t>#REF!</t>
        </is>
      </c>
      <c r="BT449" s="251">
        <f>'[2]DATA CONSOLIDADA 2018-2025 '!$BR451-'b2'!$BO449</f>
        <v/>
      </c>
      <c r="BU449" s="252" t="n">
        <v>0</v>
      </c>
      <c r="BV449" s="248" t="n">
        <v>0</v>
      </c>
      <c r="BW449" s="249" t="n">
        <v>0</v>
      </c>
      <c r="BX449" s="250" t="inlineStr">
        <is>
          <t>#REF!</t>
        </is>
      </c>
      <c r="BY449" s="251" t="inlineStr">
        <is>
          <t>#REF!</t>
        </is>
      </c>
      <c r="BZ449" s="248" t="n">
        <v>0</v>
      </c>
      <c r="CA449" s="248" t="n">
        <v>0</v>
      </c>
      <c r="CB449" s="249" t="n">
        <v>0</v>
      </c>
      <c r="CC449" s="250" t="inlineStr">
        <is>
          <t>#REF!</t>
        </is>
      </c>
      <c r="CD449" s="251">
        <f>'[2]DATA CONSOLIDADA 2018-2025 '!$CB451-'b2'!$BW449</f>
        <v/>
      </c>
      <c r="CE449" s="253" t="n">
        <v>248228.844</v>
      </c>
      <c r="CF449" s="253" t="n">
        <v>0</v>
      </c>
      <c r="CG449" s="254" t="n">
        <v>248228.844</v>
      </c>
      <c r="CH449" s="250" t="inlineStr">
        <is>
          <t>#REF!</t>
        </is>
      </c>
      <c r="CI449" s="251">
        <f>'[2]DATA CONSOLIDADA 2018-2025 '!$CG451-'b2'!$CB449</f>
        <v/>
      </c>
      <c r="CJ449" s="247" t="inlineStr">
        <is>
          <t>#REF!</t>
        </is>
      </c>
      <c r="CK449" s="247" t="n">
        <v>535111.102</v>
      </c>
      <c r="CL449" s="247" t="n">
        <v>0</v>
      </c>
      <c r="CM449" s="247" t="n">
        <v>535111.102</v>
      </c>
      <c r="CN449" s="247" t="inlineStr">
        <is>
          <t>#REF!</t>
        </is>
      </c>
      <c r="CO449" s="251">
        <f>'[2]DATA CONSOLIDADA 2018-2025 '!$CM451-'b2'!$CG449</f>
        <v/>
      </c>
      <c r="CP449" s="253" t="n">
        <v>0</v>
      </c>
      <c r="CQ449" s="253" t="n">
        <v>0</v>
      </c>
      <c r="CR449" s="253" t="n">
        <v>0</v>
      </c>
      <c r="CS449" s="253" t="n">
        <v>0</v>
      </c>
      <c r="CT449" s="253" t="n">
        <v>0</v>
      </c>
      <c r="CU449" s="253" t="n">
        <v>0</v>
      </c>
      <c r="CV449" s="247" t="n">
        <v>0</v>
      </c>
      <c r="CW449" s="247" t="n">
        <v>0</v>
      </c>
      <c r="CX449" s="247" t="n">
        <v>53715.54</v>
      </c>
      <c r="CY449" s="247" t="n">
        <v>194513.304</v>
      </c>
      <c r="CZ449" s="247" t="n">
        <v>0</v>
      </c>
      <c r="DA449" s="247" t="n">
        <v>0</v>
      </c>
      <c r="DB449" s="247" t="n">
        <v>248228.844</v>
      </c>
      <c r="DC449" s="255" t="n">
        <v>0</v>
      </c>
      <c r="DD449" s="255" t="n">
        <v>0</v>
      </c>
      <c r="DE449" s="255" t="n">
        <v>535111.102</v>
      </c>
      <c r="DF449" s="255" t="n">
        <v>0</v>
      </c>
      <c r="DG449" s="255" t="n">
        <v>0</v>
      </c>
      <c r="DH449" s="255" t="n">
        <v>535111.102</v>
      </c>
      <c r="DI449" s="256" t="n">
        <v>20608453815</v>
      </c>
      <c r="DJ449" s="257" t="inlineStr">
        <is>
          <t>ASOCIACIÓN AGROPECUARIA COMUNAL MIRANDO HACIA EL FUTURO DEL CASERIO DE CUCHO DEL DISTRITO DE UMARI</t>
        </is>
      </c>
      <c r="DK449" s="257" t="inlineStr">
        <is>
          <t>01 Asociación</t>
        </is>
      </c>
      <c r="DL449" s="258" t="n"/>
      <c r="DM449" s="258" t="n"/>
      <c r="DN449" s="258" t="n"/>
      <c r="DO449" s="258" t="n"/>
      <c r="DP449" s="258" t="n"/>
      <c r="DQ449" s="258" t="n"/>
      <c r="DR449" s="258" t="n"/>
      <c r="DS449" s="258" t="n"/>
      <c r="DT449" s="258" t="n"/>
      <c r="DU449" s="258" t="n"/>
      <c r="DV449" s="258" t="n"/>
      <c r="DW449" s="258" t="n"/>
      <c r="DX449" s="258" t="n"/>
      <c r="DY449" s="258" t="n"/>
      <c r="DZ449" s="258" t="n"/>
      <c r="EA449" s="258" t="n"/>
      <c r="EB449" s="258" t="n"/>
      <c r="EC449" s="258" t="n"/>
      <c r="ED449" s="258" t="n"/>
      <c r="EE449" s="258" t="n"/>
    </row>
    <row r="450" hidden="1" ht="47.25" customHeight="1">
      <c r="A450" s="240" t="inlineStr">
        <is>
          <t>ASOCIACIÓN DE PRODUCTORES AGROPECUARIOS DEL CASERIO DE CHACHASPATA</t>
        </is>
      </c>
      <c r="B450" s="240" t="inlineStr">
        <is>
          <t>PAPA</t>
        </is>
      </c>
      <c r="C450" s="240" t="inlineStr">
        <is>
          <t>PAPA NATIVA</t>
        </is>
      </c>
      <c r="D450" s="240" t="inlineStr">
        <is>
          <t>HUANUCO</t>
        </is>
      </c>
      <c r="E450" s="240" t="inlineStr">
        <is>
          <t>100804</t>
        </is>
      </c>
      <c r="F450" s="240" t="inlineStr">
        <is>
          <t>HUANUCO</t>
        </is>
      </c>
      <c r="G450" s="240" t="inlineStr">
        <is>
          <t>PACHITEA</t>
        </is>
      </c>
      <c r="H450" s="240" t="inlineStr">
        <is>
          <t>UMARI</t>
        </is>
      </c>
      <c r="I450" s="241" t="n"/>
      <c r="J450" s="241" t="n"/>
      <c r="K450" s="241" t="n"/>
      <c r="L450" s="241" t="n"/>
      <c r="M450" s="241" t="n"/>
      <c r="N450" s="241" t="n"/>
      <c r="O450" s="241" t="n">
        <v>1</v>
      </c>
      <c r="P450" s="241" t="n">
        <v>1</v>
      </c>
      <c r="Q450" s="241" t="inlineStr">
        <is>
          <t>PAC</t>
        </is>
      </c>
      <c r="R450" s="242">
        <f>IF(I450=1,I$2,"")&amp;IF(J450=1,IF(I450=1,"-","")&amp;J$2,"")&amp;IF(K450=1,IF(OR(J450=1,I450=1),"-","")&amp;K$2,"")&amp;IF(L450=1,IF(OR(K450=1,J450=1,I450=1),"-","")&amp;L$2,"")&amp;IF(M450=1,IF(OR(L450=1,K450=1,J450=1,I450=1),"-","")&amp;M$2,"")&amp;IF(N450=1,IF(OR(M450=1,L450=1,K450=1,J450=1,I450=1),"-","")&amp;N$2,"")&amp;IF(O450=1,IF(OR(N450=1,M450=1,L450=1,K450=1,J450=1,I450=1),"-","")&amp;O$2,"")&amp;IF(P450=1,IF(I450=1," - ",IF(J450=1," - ",IF(K450=1," - ",IF(L450=1," - ",IF(M450=1," - ",IF(N450=1," - ",IF(O450=1," - ","")))))))&amp;P$2,"")</f>
        <v/>
      </c>
      <c r="S450" s="243">
        <f>SUM('b2'!$I450:$P450)</f>
        <v/>
      </c>
      <c r="T450" s="243">
        <f>IF(OR('b2'!$J450=1,'b2'!$K450=1,'b2'!$L450=1,'b2'!$M450=1,'b2'!$N450=1,'b2'!$O450=1,'b2'!$P450=1),"SI","NO")</f>
        <v/>
      </c>
      <c r="U450" s="243">
        <f>IF(OR('b2'!$K450=1,'b2'!$L450=1,'b2'!$M450=1,'b2'!$N450=1,'b2'!$O450=1,'b2'!$P450=1),"SI","NO")</f>
        <v/>
      </c>
      <c r="V450" s="244" t="n">
        <v>0</v>
      </c>
      <c r="W450" s="245" t="n">
        <v>0</v>
      </c>
      <c r="X450" s="245" t="n">
        <v>0</v>
      </c>
      <c r="Y450" s="244" t="n">
        <v>0</v>
      </c>
      <c r="Z450" s="245" t="n">
        <v>0</v>
      </c>
      <c r="AA450" s="245" t="n">
        <v>0</v>
      </c>
      <c r="AB450" s="244" t="n">
        <v>0</v>
      </c>
      <c r="AC450" s="245" t="n">
        <v>0</v>
      </c>
      <c r="AD450" s="245" t="n">
        <v>0</v>
      </c>
      <c r="AE450" s="244" t="n">
        <v>0</v>
      </c>
      <c r="AF450" s="245" t="n">
        <v>0</v>
      </c>
      <c r="AG450" s="245" t="n">
        <v>0</v>
      </c>
      <c r="AH450" s="244" t="n">
        <v>0</v>
      </c>
      <c r="AI450" s="245" t="n">
        <v>0</v>
      </c>
      <c r="AJ450" s="245" t="n">
        <v>0</v>
      </c>
      <c r="AK450" s="244" t="n">
        <v>0</v>
      </c>
      <c r="AL450" s="245" t="n">
        <v>17</v>
      </c>
      <c r="AM450" s="245" t="n">
        <v>1</v>
      </c>
      <c r="AN450" s="244" t="n">
        <v>18</v>
      </c>
      <c r="AO450" s="245" t="n">
        <v>17</v>
      </c>
      <c r="AP450" s="245" t="n">
        <v>3</v>
      </c>
      <c r="AQ450" s="244" t="n">
        <v>20</v>
      </c>
      <c r="AR450" s="244">
        <f>IF('b2'!$AQ450&gt;0,'b2'!$AQ450,IF('b2'!$AN450&gt;0,'b2'!$AN450,IF('b2'!$AK450&gt;0,'b2'!$AK450,IF('b2'!$AH450&gt;0,'b2'!$AH450,IF('b2'!$AE450&gt;0,'b2'!$AE450,IF('b2'!$AB450&gt;0,'b2'!$AB450,IF('b2'!$Y450&gt;0,'b2'!$Y450,IF('b2'!$V450&gt;0,'b2'!$V450," ---"))))))))</f>
        <v/>
      </c>
      <c r="AS450" s="246" t="n">
        <v>0</v>
      </c>
      <c r="AT450" s="246" t="n">
        <v>0</v>
      </c>
      <c r="AU450" s="246" t="n">
        <v>0</v>
      </c>
      <c r="AV450" s="246" t="n">
        <v>0</v>
      </c>
      <c r="AW450" s="246" t="n">
        <v>0</v>
      </c>
      <c r="AX450" s="246" t="n">
        <v>0</v>
      </c>
      <c r="AY450" s="246" t="n">
        <v>0</v>
      </c>
      <c r="AZ450" s="246" t="n">
        <v>0</v>
      </c>
      <c r="BA450" s="246" t="n">
        <v>24</v>
      </c>
      <c r="BB450" s="246" t="n">
        <v>0</v>
      </c>
      <c r="BC450" s="246" t="n">
        <v>12</v>
      </c>
      <c r="BD450" s="246" t="n">
        <v>0</v>
      </c>
      <c r="BE450" s="247" t="n">
        <v>0</v>
      </c>
      <c r="BF450" s="252" t="n">
        <v>0</v>
      </c>
      <c r="BG450" s="252" t="n">
        <v>0</v>
      </c>
      <c r="BH450" s="247" t="n">
        <v>0</v>
      </c>
      <c r="BI450" s="250" t="inlineStr">
        <is>
          <t>#REF!</t>
        </is>
      </c>
      <c r="BJ450" s="251" t="inlineStr">
        <is>
          <t>#REF!</t>
        </is>
      </c>
      <c r="BK450" s="252" t="n">
        <v>0</v>
      </c>
      <c r="BL450" s="252" t="n">
        <v>0</v>
      </c>
      <c r="BM450" s="247" t="n">
        <v>0</v>
      </c>
      <c r="BN450" s="250" t="inlineStr">
        <is>
          <t>#REF!</t>
        </is>
      </c>
      <c r="BO450" s="251" t="inlineStr">
        <is>
          <t>#REF!</t>
        </is>
      </c>
      <c r="BP450" s="248" t="n">
        <v>0</v>
      </c>
      <c r="BQ450" s="248" t="n">
        <v>0</v>
      </c>
      <c r="BR450" s="249" t="n">
        <v>0</v>
      </c>
      <c r="BS450" s="250" t="inlineStr">
        <is>
          <t>#REF!</t>
        </is>
      </c>
      <c r="BT450" s="251">
        <f>'[2]DATA CONSOLIDADA 2018-2025 '!$BR452-'b2'!$BO450</f>
        <v/>
      </c>
      <c r="BU450" s="252" t="n">
        <v>0</v>
      </c>
      <c r="BV450" s="248" t="n">
        <v>0</v>
      </c>
      <c r="BW450" s="249" t="n">
        <v>0</v>
      </c>
      <c r="BX450" s="250" t="inlineStr">
        <is>
          <t>#REF!</t>
        </is>
      </c>
      <c r="BY450" s="251" t="inlineStr">
        <is>
          <t>#REF!</t>
        </is>
      </c>
      <c r="BZ450" s="248" t="n">
        <v>0</v>
      </c>
      <c r="CA450" s="248" t="n">
        <v>0</v>
      </c>
      <c r="CB450" s="249" t="n">
        <v>0</v>
      </c>
      <c r="CC450" s="250" t="inlineStr">
        <is>
          <t>#REF!</t>
        </is>
      </c>
      <c r="CD450" s="251">
        <f>'[2]DATA CONSOLIDADA 2018-2025 '!$CB452-'b2'!$BW450</f>
        <v/>
      </c>
      <c r="CE450" s="253" t="n">
        <v>225660.7856</v>
      </c>
      <c r="CF450" s="253" t="n">
        <v>0</v>
      </c>
      <c r="CG450" s="254" t="n">
        <v>225660.7856</v>
      </c>
      <c r="CH450" s="250" t="inlineStr">
        <is>
          <t>#REF!</t>
        </is>
      </c>
      <c r="CI450" s="251">
        <f>'[2]DATA CONSOLIDADA 2018-2025 '!$CG452-'b2'!$CB450</f>
        <v/>
      </c>
      <c r="CJ450" s="247" t="inlineStr">
        <is>
          <t>#REF!</t>
        </is>
      </c>
      <c r="CK450" s="247" t="n">
        <v>346536.612</v>
      </c>
      <c r="CL450" s="247" t="n">
        <v>0</v>
      </c>
      <c r="CM450" s="247" t="n">
        <v>346536.612</v>
      </c>
      <c r="CN450" s="247" t="inlineStr">
        <is>
          <t>#REF!</t>
        </is>
      </c>
      <c r="CO450" s="251">
        <f>'[2]DATA CONSOLIDADA 2018-2025 '!$CM452-'b2'!$CG450</f>
        <v/>
      </c>
      <c r="CP450" s="253" t="n">
        <v>0</v>
      </c>
      <c r="CQ450" s="253" t="n">
        <v>0</v>
      </c>
      <c r="CR450" s="253" t="n">
        <v>0</v>
      </c>
      <c r="CS450" s="253" t="n">
        <v>0</v>
      </c>
      <c r="CT450" s="253" t="n">
        <v>0</v>
      </c>
      <c r="CU450" s="253" t="n">
        <v>0</v>
      </c>
      <c r="CV450" s="247" t="n">
        <v>0</v>
      </c>
      <c r="CW450" s="247" t="n">
        <v>0</v>
      </c>
      <c r="CX450" s="247" t="n">
        <v>74515</v>
      </c>
      <c r="CY450" s="247" t="n">
        <v>151145.7856</v>
      </c>
      <c r="CZ450" s="247" t="n">
        <v>0</v>
      </c>
      <c r="DA450" s="247" t="n">
        <v>0</v>
      </c>
      <c r="DB450" s="247" t="n">
        <v>225660.7856</v>
      </c>
      <c r="DC450" s="255" t="n">
        <v>0</v>
      </c>
      <c r="DD450" s="255" t="n">
        <v>0</v>
      </c>
      <c r="DE450" s="255" t="n">
        <v>346536.612</v>
      </c>
      <c r="DF450" s="255" t="n">
        <v>0</v>
      </c>
      <c r="DG450" s="255" t="n">
        <v>0</v>
      </c>
      <c r="DH450" s="255" t="n">
        <v>346536.612</v>
      </c>
      <c r="DI450" s="256" t="n">
        <v>20608124935</v>
      </c>
      <c r="DJ450" s="257" t="inlineStr">
        <is>
          <t>ASOCIACIÓN DE PRODUCTORES AGROPECUARIOS DEL CASERÍO DE CHACHASPATA</t>
        </is>
      </c>
      <c r="DK450" s="257" t="inlineStr">
        <is>
          <t>01 Asociación</t>
        </is>
      </c>
      <c r="DL450" s="258" t="n"/>
      <c r="DM450" s="258" t="n"/>
      <c r="DN450" s="258" t="n"/>
      <c r="DO450" s="258" t="n"/>
      <c r="DP450" s="258" t="n"/>
      <c r="DQ450" s="258" t="n"/>
      <c r="DR450" s="258" t="n"/>
      <c r="DS450" s="258" t="n"/>
      <c r="DT450" s="258" t="n"/>
      <c r="DU450" s="258" t="n"/>
      <c r="DV450" s="258" t="n"/>
      <c r="DW450" s="258" t="n"/>
      <c r="DX450" s="258" t="n"/>
      <c r="DY450" s="258" t="n"/>
      <c r="DZ450" s="258" t="n"/>
      <c r="EA450" s="258" t="n"/>
      <c r="EB450" s="258" t="n"/>
      <c r="EC450" s="258" t="n"/>
      <c r="ED450" s="258" t="n"/>
      <c r="EE450" s="258" t="n"/>
    </row>
    <row r="451" hidden="1" ht="47.25" customHeight="1">
      <c r="A451" s="240" t="inlineStr">
        <is>
          <t>ASOCIACIÓN AGROPECUARIA COMUNAL DE HUANIN DEL DISTRITO DE UMARI</t>
        </is>
      </c>
      <c r="B451" s="240" t="inlineStr">
        <is>
          <t>PAPA</t>
        </is>
      </c>
      <c r="C451" s="240" t="inlineStr">
        <is>
          <t>PAPA NATIVA</t>
        </is>
      </c>
      <c r="D451" s="240" t="inlineStr">
        <is>
          <t>HUANUCO</t>
        </is>
      </c>
      <c r="E451" s="240" t="inlineStr">
        <is>
          <t>100804</t>
        </is>
      </c>
      <c r="F451" s="240" t="inlineStr">
        <is>
          <t>HUANUCO</t>
        </is>
      </c>
      <c r="G451" s="240" t="inlineStr">
        <is>
          <t>PACHITEA</t>
        </is>
      </c>
      <c r="H451" s="240" t="inlineStr">
        <is>
          <t>UMARI</t>
        </is>
      </c>
      <c r="I451" s="241" t="n"/>
      <c r="J451" s="241" t="n"/>
      <c r="K451" s="241" t="n"/>
      <c r="L451" s="241" t="n"/>
      <c r="M451" s="241" t="n"/>
      <c r="N451" s="241" t="n"/>
      <c r="O451" s="241" t="n">
        <v>1</v>
      </c>
      <c r="P451" s="241" t="n">
        <v>1</v>
      </c>
      <c r="Q451" s="241" t="inlineStr">
        <is>
          <t>PAC</t>
        </is>
      </c>
      <c r="R451" s="242">
        <f>IF(I451=1,I$2,"")&amp;IF(J451=1,IF(I451=1,"-","")&amp;J$2,"")&amp;IF(K451=1,IF(OR(J451=1,I451=1),"-","")&amp;K$2,"")&amp;IF(L451=1,IF(OR(K451=1,J451=1,I451=1),"-","")&amp;L$2,"")&amp;IF(M451=1,IF(OR(L451=1,K451=1,J451=1,I451=1),"-","")&amp;M$2,"")&amp;IF(N451=1,IF(OR(M451=1,L451=1,K451=1,J451=1,I451=1),"-","")&amp;N$2,"")&amp;IF(O451=1,IF(OR(N451=1,M451=1,L451=1,K451=1,J451=1,I451=1),"-","")&amp;O$2,"")&amp;IF(P451=1,IF(I451=1," - ",IF(J451=1," - ",IF(K451=1," - ",IF(L451=1," - ",IF(M451=1," - ",IF(N451=1," - ",IF(O451=1," - ","")))))))&amp;P$2,"")</f>
        <v/>
      </c>
      <c r="S451" s="243">
        <f>SUM('b2'!$I451:$P451)</f>
        <v/>
      </c>
      <c r="T451" s="243">
        <f>IF(OR('b2'!$J451=1,'b2'!$K451=1,'b2'!$L451=1,'b2'!$M451=1,'b2'!$N451=1,'b2'!$O451=1,'b2'!$P451=1),"SI","NO")</f>
        <v/>
      </c>
      <c r="U451" s="243">
        <f>IF(OR('b2'!$K451=1,'b2'!$L451=1,'b2'!$M451=1,'b2'!$N451=1,'b2'!$O451=1,'b2'!$P451=1),"SI","NO")</f>
        <v/>
      </c>
      <c r="V451" s="244" t="n">
        <v>0</v>
      </c>
      <c r="W451" s="245" t="n">
        <v>0</v>
      </c>
      <c r="X451" s="245" t="n">
        <v>0</v>
      </c>
      <c r="Y451" s="244" t="n">
        <v>0</v>
      </c>
      <c r="Z451" s="245" t="n">
        <v>0</v>
      </c>
      <c r="AA451" s="245" t="n">
        <v>0</v>
      </c>
      <c r="AB451" s="244" t="n">
        <v>0</v>
      </c>
      <c r="AC451" s="245" t="n">
        <v>0</v>
      </c>
      <c r="AD451" s="245" t="n">
        <v>0</v>
      </c>
      <c r="AE451" s="244" t="n">
        <v>0</v>
      </c>
      <c r="AF451" s="245" t="n">
        <v>0</v>
      </c>
      <c r="AG451" s="245" t="n">
        <v>0</v>
      </c>
      <c r="AH451" s="244" t="n">
        <v>0</v>
      </c>
      <c r="AI451" s="245" t="n">
        <v>0</v>
      </c>
      <c r="AJ451" s="245" t="n">
        <v>0</v>
      </c>
      <c r="AK451" s="244" t="n">
        <v>0</v>
      </c>
      <c r="AL451" s="245" t="n">
        <v>25</v>
      </c>
      <c r="AM451" s="245" t="n">
        <v>10</v>
      </c>
      <c r="AN451" s="244" t="n">
        <v>35</v>
      </c>
      <c r="AO451" s="245" t="n">
        <v>29</v>
      </c>
      <c r="AP451" s="245" t="n">
        <v>6</v>
      </c>
      <c r="AQ451" s="244" t="n">
        <v>35</v>
      </c>
      <c r="AR451" s="244">
        <f>IF('b2'!$AQ451&gt;0,'b2'!$AQ451,IF('b2'!$AN451&gt;0,'b2'!$AN451,IF('b2'!$AK451&gt;0,'b2'!$AK451,IF('b2'!$AH451&gt;0,'b2'!$AH451,IF('b2'!$AE451&gt;0,'b2'!$AE451,IF('b2'!$AB451&gt;0,'b2'!$AB451,IF('b2'!$Y451&gt;0,'b2'!$Y451,IF('b2'!$V451&gt;0,'b2'!$V451," ---"))))))))</f>
        <v/>
      </c>
      <c r="AS451" s="246" t="n">
        <v>0</v>
      </c>
      <c r="AT451" s="246" t="n">
        <v>0</v>
      </c>
      <c r="AU451" s="246" t="n">
        <v>0</v>
      </c>
      <c r="AV451" s="246" t="n">
        <v>0</v>
      </c>
      <c r="AW451" s="246" t="n">
        <v>0</v>
      </c>
      <c r="AX451" s="246" t="n">
        <v>0</v>
      </c>
      <c r="AY451" s="246" t="n">
        <v>0</v>
      </c>
      <c r="AZ451" s="246" t="n">
        <v>0</v>
      </c>
      <c r="BA451" s="246" t="n">
        <v>24</v>
      </c>
      <c r="BB451" s="246" t="n">
        <v>0</v>
      </c>
      <c r="BC451" s="246" t="n">
        <v>21</v>
      </c>
      <c r="BD451" s="246" t="n">
        <v>0</v>
      </c>
      <c r="BE451" s="247" t="n">
        <v>0</v>
      </c>
      <c r="BF451" s="252" t="n">
        <v>0</v>
      </c>
      <c r="BG451" s="252" t="n">
        <v>0</v>
      </c>
      <c r="BH451" s="247" t="n">
        <v>0</v>
      </c>
      <c r="BI451" s="250" t="inlineStr">
        <is>
          <t>#REF!</t>
        </is>
      </c>
      <c r="BJ451" s="251" t="inlineStr">
        <is>
          <t>#REF!</t>
        </is>
      </c>
      <c r="BK451" s="252" t="n">
        <v>0</v>
      </c>
      <c r="BL451" s="252" t="n">
        <v>0</v>
      </c>
      <c r="BM451" s="247" t="n">
        <v>0</v>
      </c>
      <c r="BN451" s="250" t="inlineStr">
        <is>
          <t>#REF!</t>
        </is>
      </c>
      <c r="BO451" s="251" t="inlineStr">
        <is>
          <t>#REF!</t>
        </is>
      </c>
      <c r="BP451" s="248" t="n">
        <v>0</v>
      </c>
      <c r="BQ451" s="248" t="n">
        <v>0</v>
      </c>
      <c r="BR451" s="249" t="n">
        <v>0</v>
      </c>
      <c r="BS451" s="250" t="inlineStr">
        <is>
          <t>#REF!</t>
        </is>
      </c>
      <c r="BT451" s="251">
        <f>'[2]DATA CONSOLIDADA 2018-2025 '!$BR453-'b2'!$BO451</f>
        <v/>
      </c>
      <c r="BU451" s="252" t="n">
        <v>0</v>
      </c>
      <c r="BV451" s="248" t="n">
        <v>0</v>
      </c>
      <c r="BW451" s="249" t="n">
        <v>0</v>
      </c>
      <c r="BX451" s="250" t="inlineStr">
        <is>
          <t>#REF!</t>
        </is>
      </c>
      <c r="BY451" s="251" t="inlineStr">
        <is>
          <t>#REF!</t>
        </is>
      </c>
      <c r="BZ451" s="248" t="n">
        <v>0</v>
      </c>
      <c r="CA451" s="248" t="n">
        <v>0</v>
      </c>
      <c r="CB451" s="249" t="n">
        <v>0</v>
      </c>
      <c r="CC451" s="250" t="inlineStr">
        <is>
          <t>#REF!</t>
        </is>
      </c>
      <c r="CD451" s="251">
        <f>'[2]DATA CONSOLIDADA 2018-2025 '!$CB453-'b2'!$BW451</f>
        <v/>
      </c>
      <c r="CE451" s="253" t="n">
        <v>253715.512</v>
      </c>
      <c r="CF451" s="253" t="n">
        <v>0</v>
      </c>
      <c r="CG451" s="254" t="n">
        <v>253715.512</v>
      </c>
      <c r="CH451" s="250" t="inlineStr">
        <is>
          <t>#REF!</t>
        </is>
      </c>
      <c r="CI451" s="251">
        <f>'[2]DATA CONSOLIDADA 2018-2025 '!$CG453-'b2'!$CB451</f>
        <v/>
      </c>
      <c r="CJ451" s="247" t="inlineStr">
        <is>
          <t>#REF!</t>
        </is>
      </c>
      <c r="CK451" s="247" t="n">
        <v>534162.184</v>
      </c>
      <c r="CL451" s="247" t="n">
        <v>0</v>
      </c>
      <c r="CM451" s="247" t="n">
        <v>534162.184</v>
      </c>
      <c r="CN451" s="247" t="inlineStr">
        <is>
          <t>#REF!</t>
        </is>
      </c>
      <c r="CO451" s="251">
        <f>'[2]DATA CONSOLIDADA 2018-2025 '!$CM453-'b2'!$CG451</f>
        <v/>
      </c>
      <c r="CP451" s="253" t="n">
        <v>0</v>
      </c>
      <c r="CQ451" s="253" t="n">
        <v>0</v>
      </c>
      <c r="CR451" s="253" t="n">
        <v>0</v>
      </c>
      <c r="CS451" s="253" t="n">
        <v>0</v>
      </c>
      <c r="CT451" s="253" t="n">
        <v>0</v>
      </c>
      <c r="CU451" s="253" t="n">
        <v>0</v>
      </c>
      <c r="CV451" s="247" t="n">
        <v>0</v>
      </c>
      <c r="CW451" s="247" t="n">
        <v>0</v>
      </c>
      <c r="CX451" s="247" t="n">
        <v>0</v>
      </c>
      <c r="CY451" s="247" t="n">
        <v>253715.512</v>
      </c>
      <c r="CZ451" s="247" t="n">
        <v>0</v>
      </c>
      <c r="DA451" s="247" t="n">
        <v>0</v>
      </c>
      <c r="DB451" s="247" t="n">
        <v>253715.512</v>
      </c>
      <c r="DC451" s="255" t="n">
        <v>0</v>
      </c>
      <c r="DD451" s="255" t="n">
        <v>0</v>
      </c>
      <c r="DE451" s="255" t="n">
        <v>534162.184</v>
      </c>
      <c r="DF451" s="255" t="n">
        <v>0</v>
      </c>
      <c r="DG451" s="255" t="n">
        <v>0</v>
      </c>
      <c r="DH451" s="255" t="n">
        <v>534162.184</v>
      </c>
      <c r="DI451" s="256" t="n">
        <v>20608597973</v>
      </c>
      <c r="DJ451" s="257" t="inlineStr">
        <is>
          <t>ASOCIACION AGROPECUARIA COMUNAL DE HUANIN DEL DISTRITO DE UMARI</t>
        </is>
      </c>
      <c r="DK451" s="257" t="inlineStr">
        <is>
          <t>01 Asociación</t>
        </is>
      </c>
      <c r="DL451" s="258" t="n"/>
      <c r="DM451" s="258" t="n"/>
      <c r="DN451" s="258" t="n"/>
      <c r="DO451" s="258" t="n"/>
      <c r="DP451" s="258" t="n"/>
      <c r="DQ451" s="258" t="n"/>
      <c r="DR451" s="258" t="n"/>
      <c r="DS451" s="258" t="n"/>
      <c r="DT451" s="258" t="n"/>
      <c r="DU451" s="258" t="n"/>
      <c r="DV451" s="258" t="n"/>
      <c r="DW451" s="258" t="n"/>
      <c r="DX451" s="258" t="n"/>
      <c r="DY451" s="258" t="n"/>
      <c r="DZ451" s="258" t="n"/>
      <c r="EA451" s="258" t="n"/>
      <c r="EB451" s="258" t="n"/>
      <c r="EC451" s="258" t="n"/>
      <c r="ED451" s="258" t="n"/>
      <c r="EE451" s="258" t="n"/>
    </row>
    <row r="452" hidden="1" ht="47.25" customHeight="1">
      <c r="A452" s="240" t="inlineStr">
        <is>
          <t>ASOCIACION AGROPECUARIA COMUNAL DEL PUEBLO DE RACO DEL DISTRITO DE UMARI ASACRADU</t>
        </is>
      </c>
      <c r="B452" s="240" t="inlineStr">
        <is>
          <t>PAPA</t>
        </is>
      </c>
      <c r="C452" s="240" t="inlineStr">
        <is>
          <t>PAPA NATIVA</t>
        </is>
      </c>
      <c r="D452" s="240" t="inlineStr">
        <is>
          <t>HUANUCO</t>
        </is>
      </c>
      <c r="E452" s="240" t="inlineStr">
        <is>
          <t>100804</t>
        </is>
      </c>
      <c r="F452" s="240" t="inlineStr">
        <is>
          <t>HUANUCO</t>
        </is>
      </c>
      <c r="G452" s="240" t="inlineStr">
        <is>
          <t>PACHITEA</t>
        </is>
      </c>
      <c r="H452" s="240" t="inlineStr">
        <is>
          <t>UMARI</t>
        </is>
      </c>
      <c r="I452" s="241" t="n"/>
      <c r="J452" s="241" t="n"/>
      <c r="K452" s="241" t="n"/>
      <c r="L452" s="241" t="n"/>
      <c r="M452" s="241" t="n"/>
      <c r="N452" s="241" t="n"/>
      <c r="O452" s="241" t="n">
        <v>1</v>
      </c>
      <c r="P452" s="241" t="n">
        <v>1</v>
      </c>
      <c r="Q452" s="241" t="inlineStr">
        <is>
          <t>PAC</t>
        </is>
      </c>
      <c r="R452" s="242">
        <f>IF(I452=1,I$2,"")&amp;IF(J452=1,IF(I452=1,"-","")&amp;J$2,"")&amp;IF(K452=1,IF(OR(J452=1,I452=1),"-","")&amp;K$2,"")&amp;IF(L452=1,IF(OR(K452=1,J452=1,I452=1),"-","")&amp;L$2,"")&amp;IF(M452=1,IF(OR(L452=1,K452=1,J452=1,I452=1),"-","")&amp;M$2,"")&amp;IF(N452=1,IF(OR(M452=1,L452=1,K452=1,J452=1,I452=1),"-","")&amp;N$2,"")&amp;IF(O452=1,IF(OR(N452=1,M452=1,L452=1,K452=1,J452=1,I452=1),"-","")&amp;O$2,"")&amp;IF(P452=1,IF(I452=1," - ",IF(J452=1," - ",IF(K452=1," - ",IF(L452=1," - ",IF(M452=1," - ",IF(N452=1," - ",IF(O452=1," - ","")))))))&amp;P$2,"")</f>
        <v/>
      </c>
      <c r="S452" s="243">
        <f>SUM('b2'!$I452:$P452)</f>
        <v/>
      </c>
      <c r="T452" s="243">
        <f>IF(OR('b2'!$J452=1,'b2'!$K452=1,'b2'!$L452=1,'b2'!$M452=1,'b2'!$N452=1,'b2'!$O452=1,'b2'!$P452=1),"SI","NO")</f>
        <v/>
      </c>
      <c r="U452" s="243">
        <f>IF(OR('b2'!$K452=1,'b2'!$L452=1,'b2'!$M452=1,'b2'!$N452=1,'b2'!$O452=1,'b2'!$P452=1),"SI","NO")</f>
        <v/>
      </c>
      <c r="V452" s="244" t="n">
        <v>0</v>
      </c>
      <c r="W452" s="245" t="n">
        <v>0</v>
      </c>
      <c r="X452" s="245" t="n">
        <v>0</v>
      </c>
      <c r="Y452" s="244" t="n">
        <v>0</v>
      </c>
      <c r="Z452" s="245" t="n">
        <v>0</v>
      </c>
      <c r="AA452" s="245" t="n">
        <v>0</v>
      </c>
      <c r="AB452" s="244" t="n">
        <v>0</v>
      </c>
      <c r="AC452" s="245" t="n">
        <v>0</v>
      </c>
      <c r="AD452" s="245" t="n">
        <v>0</v>
      </c>
      <c r="AE452" s="244" t="n">
        <v>0</v>
      </c>
      <c r="AF452" s="245" t="n">
        <v>0</v>
      </c>
      <c r="AG452" s="245" t="n">
        <v>0</v>
      </c>
      <c r="AH452" s="244" t="n">
        <v>0</v>
      </c>
      <c r="AI452" s="245" t="n">
        <v>0</v>
      </c>
      <c r="AJ452" s="245" t="n">
        <v>0</v>
      </c>
      <c r="AK452" s="244" t="n">
        <v>0</v>
      </c>
      <c r="AL452" s="245" t="n">
        <v>21</v>
      </c>
      <c r="AM452" s="245" t="n">
        <v>3</v>
      </c>
      <c r="AN452" s="244" t="n">
        <v>24</v>
      </c>
      <c r="AO452" s="245" t="n">
        <v>19</v>
      </c>
      <c r="AP452" s="245" t="n">
        <v>5</v>
      </c>
      <c r="AQ452" s="244" t="n">
        <v>24</v>
      </c>
      <c r="AR452" s="244">
        <f>IF('b2'!$AQ452&gt;0,'b2'!$AQ452,IF('b2'!$AN452&gt;0,'b2'!$AN452,IF('b2'!$AK452&gt;0,'b2'!$AK452,IF('b2'!$AH452&gt;0,'b2'!$AH452,IF('b2'!$AE452&gt;0,'b2'!$AE452,IF('b2'!$AB452&gt;0,'b2'!$AB452,IF('b2'!$Y452&gt;0,'b2'!$Y452,IF('b2'!$V452&gt;0,'b2'!$V452," ---"))))))))</f>
        <v/>
      </c>
      <c r="AS452" s="246" t="n">
        <v>0</v>
      </c>
      <c r="AT452" s="246" t="n">
        <v>0</v>
      </c>
      <c r="AU452" s="246" t="n">
        <v>0</v>
      </c>
      <c r="AV452" s="246" t="n">
        <v>0</v>
      </c>
      <c r="AW452" s="246" t="n">
        <v>0</v>
      </c>
      <c r="AX452" s="246" t="n">
        <v>0</v>
      </c>
      <c r="AY452" s="246" t="n">
        <v>0</v>
      </c>
      <c r="AZ452" s="246" t="n">
        <v>0</v>
      </c>
      <c r="BA452" s="246" t="n">
        <v>24</v>
      </c>
      <c r="BB452" s="246" t="n">
        <v>0</v>
      </c>
      <c r="BC452" s="246" t="n">
        <v>21</v>
      </c>
      <c r="BD452" s="246" t="n">
        <v>0</v>
      </c>
      <c r="BE452" s="247" t="n">
        <v>0</v>
      </c>
      <c r="BF452" s="252" t="n">
        <v>0</v>
      </c>
      <c r="BG452" s="252" t="n">
        <v>0</v>
      </c>
      <c r="BH452" s="247" t="n">
        <v>0</v>
      </c>
      <c r="BI452" s="250" t="inlineStr">
        <is>
          <t>#REF!</t>
        </is>
      </c>
      <c r="BJ452" s="251" t="inlineStr">
        <is>
          <t>#REF!</t>
        </is>
      </c>
      <c r="BK452" s="252" t="n">
        <v>0</v>
      </c>
      <c r="BL452" s="252" t="n">
        <v>0</v>
      </c>
      <c r="BM452" s="247" t="n">
        <v>0</v>
      </c>
      <c r="BN452" s="250" t="inlineStr">
        <is>
          <t>#REF!</t>
        </is>
      </c>
      <c r="BO452" s="251" t="inlineStr">
        <is>
          <t>#REF!</t>
        </is>
      </c>
      <c r="BP452" s="248" t="n">
        <v>0</v>
      </c>
      <c r="BQ452" s="248" t="n">
        <v>0</v>
      </c>
      <c r="BR452" s="249" t="n">
        <v>0</v>
      </c>
      <c r="BS452" s="250" t="inlineStr">
        <is>
          <t>#REF!</t>
        </is>
      </c>
      <c r="BT452" s="251">
        <f>'[2]DATA CONSOLIDADA 2018-2025 '!$BR454-'b2'!$BO452</f>
        <v/>
      </c>
      <c r="BU452" s="252" t="n">
        <v>0</v>
      </c>
      <c r="BV452" s="248" t="n">
        <v>0</v>
      </c>
      <c r="BW452" s="249" t="n">
        <v>0</v>
      </c>
      <c r="BX452" s="250" t="inlineStr">
        <is>
          <t>#REF!</t>
        </is>
      </c>
      <c r="BY452" s="251" t="inlineStr">
        <is>
          <t>#REF!</t>
        </is>
      </c>
      <c r="BZ452" s="248" t="n">
        <v>0</v>
      </c>
      <c r="CA452" s="248" t="n">
        <v>0</v>
      </c>
      <c r="CB452" s="249" t="n">
        <v>0</v>
      </c>
      <c r="CC452" s="250" t="inlineStr">
        <is>
          <t>#REF!</t>
        </is>
      </c>
      <c r="CD452" s="251">
        <f>'[2]DATA CONSOLIDADA 2018-2025 '!$CB454-'b2'!$BW452</f>
        <v/>
      </c>
      <c r="CE452" s="253" t="n">
        <v>174435.7802</v>
      </c>
      <c r="CF452" s="253" t="n">
        <v>0</v>
      </c>
      <c r="CG452" s="254" t="n">
        <v>174435.7802</v>
      </c>
      <c r="CH452" s="250" t="inlineStr">
        <is>
          <t>#REF!</t>
        </is>
      </c>
      <c r="CI452" s="251">
        <f>'[2]DATA CONSOLIDADA 2018-2025 '!$CG454-'b2'!$CB452</f>
        <v/>
      </c>
      <c r="CJ452" s="247" t="inlineStr">
        <is>
          <t>#REF!</t>
        </is>
      </c>
      <c r="CK452" s="247" t="n">
        <v>158478.817</v>
      </c>
      <c r="CL452" s="247" t="n">
        <v>0</v>
      </c>
      <c r="CM452" s="247" t="n">
        <v>158478.817</v>
      </c>
      <c r="CN452" s="247" t="inlineStr">
        <is>
          <t>#REF!</t>
        </is>
      </c>
      <c r="CO452" s="251">
        <f>'[2]DATA CONSOLIDADA 2018-2025 '!$CM454-'b2'!$CG452</f>
        <v/>
      </c>
      <c r="CP452" s="253" t="n">
        <v>0</v>
      </c>
      <c r="CQ452" s="253" t="n">
        <v>0</v>
      </c>
      <c r="CR452" s="253" t="n">
        <v>0</v>
      </c>
      <c r="CS452" s="253" t="n">
        <v>0</v>
      </c>
      <c r="CT452" s="253" t="n">
        <v>0</v>
      </c>
      <c r="CU452" s="253" t="n">
        <v>0</v>
      </c>
      <c r="CV452" s="247" t="n">
        <v>0</v>
      </c>
      <c r="CW452" s="247" t="n">
        <v>0</v>
      </c>
      <c r="CX452" s="247" t="n">
        <v>0</v>
      </c>
      <c r="CY452" s="247" t="n">
        <v>174435.7802</v>
      </c>
      <c r="CZ452" s="247" t="n">
        <v>0</v>
      </c>
      <c r="DA452" s="247" t="n">
        <v>0</v>
      </c>
      <c r="DB452" s="247" t="n">
        <v>174435.7802</v>
      </c>
      <c r="DC452" s="255" t="n">
        <v>0</v>
      </c>
      <c r="DD452" s="255" t="n">
        <v>0</v>
      </c>
      <c r="DE452" s="255" t="n">
        <v>158478.817</v>
      </c>
      <c r="DF452" s="255" t="n">
        <v>0</v>
      </c>
      <c r="DG452" s="255" t="n">
        <v>0</v>
      </c>
      <c r="DH452" s="255" t="n">
        <v>158478.817</v>
      </c>
      <c r="DI452" s="256" t="n">
        <v>20608820672</v>
      </c>
      <c r="DJ452" s="257" t="inlineStr">
        <is>
          <t>ASOCIACION AGROPECUARIA COMUNAL DEL PUEBLO DE RACO DEL DISTRITO DE UMARI</t>
        </is>
      </c>
      <c r="DK452" s="257" t="inlineStr">
        <is>
          <t>01 Asociación</t>
        </is>
      </c>
      <c r="DL452" s="258" t="n"/>
      <c r="DM452" s="258" t="n"/>
      <c r="DN452" s="258" t="n"/>
      <c r="DO452" s="258" t="n"/>
      <c r="DP452" s="258" t="n"/>
      <c r="DQ452" s="258" t="n"/>
      <c r="DR452" s="258" t="n"/>
      <c r="DS452" s="258" t="n"/>
      <c r="DT452" s="258" t="n"/>
      <c r="DU452" s="258" t="n"/>
      <c r="DV452" s="258" t="n"/>
      <c r="DW452" s="258" t="n"/>
      <c r="DX452" s="258" t="n"/>
      <c r="DY452" s="258" t="n"/>
      <c r="DZ452" s="258" t="n"/>
      <c r="EA452" s="258" t="n"/>
      <c r="EB452" s="258" t="n"/>
      <c r="EC452" s="258" t="n"/>
      <c r="ED452" s="258" t="n"/>
      <c r="EE452" s="258" t="n"/>
    </row>
    <row r="453" hidden="1" ht="47.25" customHeight="1">
      <c r="A453" s="240" t="inlineStr">
        <is>
          <t>ASOCIACIÓN COMUNAL AGROPECUARIA DEL CASERIO DE NIÑA COCHA</t>
        </is>
      </c>
      <c r="B453" s="240" t="inlineStr">
        <is>
          <t>PAPA</t>
        </is>
      </c>
      <c r="C453" s="240" t="inlineStr">
        <is>
          <t>PAPA NATIVA</t>
        </is>
      </c>
      <c r="D453" s="240" t="inlineStr">
        <is>
          <t>HUANUCO</t>
        </is>
      </c>
      <c r="E453" s="240" t="inlineStr">
        <is>
          <t>100804</t>
        </is>
      </c>
      <c r="F453" s="240" t="inlineStr">
        <is>
          <t>HUANUCO</t>
        </is>
      </c>
      <c r="G453" s="240" t="inlineStr">
        <is>
          <t>PACHITEA</t>
        </is>
      </c>
      <c r="H453" s="240" t="inlineStr">
        <is>
          <t>UMARI</t>
        </is>
      </c>
      <c r="I453" s="241" t="n"/>
      <c r="J453" s="241" t="n"/>
      <c r="K453" s="241" t="n"/>
      <c r="L453" s="241" t="n"/>
      <c r="M453" s="241" t="n"/>
      <c r="N453" s="241" t="n"/>
      <c r="O453" s="241" t="n">
        <v>1</v>
      </c>
      <c r="P453" s="241" t="n">
        <v>1</v>
      </c>
      <c r="Q453" s="241" t="inlineStr">
        <is>
          <t>PAC</t>
        </is>
      </c>
      <c r="R453" s="242">
        <f>IF(I453=1,I$2,"")&amp;IF(J453=1,IF(I453=1,"-","")&amp;J$2,"")&amp;IF(K453=1,IF(OR(J453=1,I453=1),"-","")&amp;K$2,"")&amp;IF(L453=1,IF(OR(K453=1,J453=1,I453=1),"-","")&amp;L$2,"")&amp;IF(M453=1,IF(OR(L453=1,K453=1,J453=1,I453=1),"-","")&amp;M$2,"")&amp;IF(N453=1,IF(OR(M453=1,L453=1,K453=1,J453=1,I453=1),"-","")&amp;N$2,"")&amp;IF(O453=1,IF(OR(N453=1,M453=1,L453=1,K453=1,J453=1,I453=1),"-","")&amp;O$2,"")&amp;IF(P453=1,IF(I453=1," - ",IF(J453=1," - ",IF(K453=1," - ",IF(L453=1," - ",IF(M453=1," - ",IF(N453=1," - ",IF(O453=1," - ","")))))))&amp;P$2,"")</f>
        <v/>
      </c>
      <c r="S453" s="243">
        <f>SUM('b2'!$I453:$P453)</f>
        <v/>
      </c>
      <c r="T453" s="243">
        <f>IF(OR('b2'!$J453=1,'b2'!$K453=1,'b2'!$L453=1,'b2'!$M453=1,'b2'!$N453=1,'b2'!$O453=1,'b2'!$P453=1),"SI","NO")</f>
        <v/>
      </c>
      <c r="U453" s="243">
        <f>IF(OR('b2'!$K453=1,'b2'!$L453=1,'b2'!$M453=1,'b2'!$N453=1,'b2'!$O453=1,'b2'!$P453=1),"SI","NO")</f>
        <v/>
      </c>
      <c r="V453" s="244" t="n">
        <v>0</v>
      </c>
      <c r="W453" s="245" t="n">
        <v>0</v>
      </c>
      <c r="X453" s="245" t="n">
        <v>0</v>
      </c>
      <c r="Y453" s="244" t="n">
        <v>0</v>
      </c>
      <c r="Z453" s="245" t="n">
        <v>0</v>
      </c>
      <c r="AA453" s="245" t="n">
        <v>0</v>
      </c>
      <c r="AB453" s="244" t="n">
        <v>0</v>
      </c>
      <c r="AC453" s="245" t="n">
        <v>0</v>
      </c>
      <c r="AD453" s="245" t="n">
        <v>0</v>
      </c>
      <c r="AE453" s="244" t="n">
        <v>0</v>
      </c>
      <c r="AF453" s="245" t="n">
        <v>0</v>
      </c>
      <c r="AG453" s="245" t="n">
        <v>0</v>
      </c>
      <c r="AH453" s="244" t="n">
        <v>0</v>
      </c>
      <c r="AI453" s="245" t="n">
        <v>0</v>
      </c>
      <c r="AJ453" s="245" t="n">
        <v>0</v>
      </c>
      <c r="AK453" s="244" t="n">
        <v>0</v>
      </c>
      <c r="AL453" s="245" t="n">
        <v>15</v>
      </c>
      <c r="AM453" s="245" t="n">
        <v>12</v>
      </c>
      <c r="AN453" s="244" t="n">
        <v>27</v>
      </c>
      <c r="AO453" s="245" t="n">
        <v>15</v>
      </c>
      <c r="AP453" s="245" t="n">
        <v>12</v>
      </c>
      <c r="AQ453" s="244" t="n">
        <v>27</v>
      </c>
      <c r="AR453" s="244">
        <f>IF('b2'!$AQ453&gt;0,'b2'!$AQ453,IF('b2'!$AN453&gt;0,'b2'!$AN453,IF('b2'!$AK453&gt;0,'b2'!$AK453,IF('b2'!$AH453&gt;0,'b2'!$AH453,IF('b2'!$AE453&gt;0,'b2'!$AE453,IF('b2'!$AB453&gt;0,'b2'!$AB453,IF('b2'!$Y453&gt;0,'b2'!$Y453,IF('b2'!$V453&gt;0,'b2'!$V453," ---"))))))))</f>
        <v/>
      </c>
      <c r="AS453" s="246" t="n">
        <v>0</v>
      </c>
      <c r="AT453" s="246" t="n">
        <v>0</v>
      </c>
      <c r="AU453" s="246" t="n">
        <v>0</v>
      </c>
      <c r="AV453" s="246" t="n">
        <v>0</v>
      </c>
      <c r="AW453" s="246" t="n">
        <v>0</v>
      </c>
      <c r="AX453" s="246" t="n">
        <v>0</v>
      </c>
      <c r="AY453" s="246" t="n">
        <v>0</v>
      </c>
      <c r="AZ453" s="246" t="n">
        <v>0</v>
      </c>
      <c r="BA453" s="246" t="n">
        <v>24</v>
      </c>
      <c r="BB453" s="246" t="n">
        <v>0</v>
      </c>
      <c r="BC453" s="246" t="n">
        <v>21</v>
      </c>
      <c r="BD453" s="246" t="n">
        <v>0</v>
      </c>
      <c r="BE453" s="247" t="n">
        <v>0</v>
      </c>
      <c r="BF453" s="252" t="n">
        <v>0</v>
      </c>
      <c r="BG453" s="252" t="n">
        <v>0</v>
      </c>
      <c r="BH453" s="247" t="n">
        <v>0</v>
      </c>
      <c r="BI453" s="250" t="inlineStr">
        <is>
          <t>#REF!</t>
        </is>
      </c>
      <c r="BJ453" s="251" t="inlineStr">
        <is>
          <t>#REF!</t>
        </is>
      </c>
      <c r="BK453" s="252" t="n">
        <v>0</v>
      </c>
      <c r="BL453" s="252" t="n">
        <v>0</v>
      </c>
      <c r="BM453" s="247" t="n">
        <v>0</v>
      </c>
      <c r="BN453" s="250" t="inlineStr">
        <is>
          <t>#REF!</t>
        </is>
      </c>
      <c r="BO453" s="251" t="inlineStr">
        <is>
          <t>#REF!</t>
        </is>
      </c>
      <c r="BP453" s="248" t="n">
        <v>0</v>
      </c>
      <c r="BQ453" s="248" t="n">
        <v>0</v>
      </c>
      <c r="BR453" s="249" t="n">
        <v>0</v>
      </c>
      <c r="BS453" s="250" t="inlineStr">
        <is>
          <t>#REF!</t>
        </is>
      </c>
      <c r="BT453" s="251">
        <f>'[2]DATA CONSOLIDADA 2018-2025 '!$BR455-'b2'!$BO453</f>
        <v/>
      </c>
      <c r="BU453" s="252" t="n">
        <v>0</v>
      </c>
      <c r="BV453" s="248" t="n">
        <v>0</v>
      </c>
      <c r="BW453" s="249" t="n">
        <v>0</v>
      </c>
      <c r="BX453" s="250" t="inlineStr">
        <is>
          <t>#REF!</t>
        </is>
      </c>
      <c r="BY453" s="251" t="inlineStr">
        <is>
          <t>#REF!</t>
        </is>
      </c>
      <c r="BZ453" s="248" t="n">
        <v>0</v>
      </c>
      <c r="CA453" s="248" t="n">
        <v>0</v>
      </c>
      <c r="CB453" s="249" t="n">
        <v>0</v>
      </c>
      <c r="CC453" s="250" t="inlineStr">
        <is>
          <t>#REF!</t>
        </is>
      </c>
      <c r="CD453" s="251">
        <f>'[2]DATA CONSOLIDADA 2018-2025 '!$CB455-'b2'!$BW453</f>
        <v/>
      </c>
      <c r="CE453" s="253" t="n">
        <v>47392.288</v>
      </c>
      <c r="CF453" s="253" t="n">
        <v>0</v>
      </c>
      <c r="CG453" s="254" t="n">
        <v>47392.288</v>
      </c>
      <c r="CH453" s="250" t="inlineStr">
        <is>
          <t>#REF!</t>
        </is>
      </c>
      <c r="CI453" s="251">
        <f>'[2]DATA CONSOLIDADA 2018-2025 '!$CG455-'b2'!$CB453</f>
        <v/>
      </c>
      <c r="CJ453" s="247" t="inlineStr">
        <is>
          <t>#REF!</t>
        </is>
      </c>
      <c r="CK453" s="247" t="n">
        <v>170018.689</v>
      </c>
      <c r="CL453" s="247" t="n">
        <v>0</v>
      </c>
      <c r="CM453" s="247" t="n">
        <v>170018.689</v>
      </c>
      <c r="CN453" s="247" t="inlineStr">
        <is>
          <t>#REF!</t>
        </is>
      </c>
      <c r="CO453" s="251">
        <f>'[2]DATA CONSOLIDADA 2018-2025 '!$CM455-'b2'!$CG453</f>
        <v/>
      </c>
      <c r="CP453" s="253" t="n">
        <v>0</v>
      </c>
      <c r="CQ453" s="253" t="n">
        <v>0</v>
      </c>
      <c r="CR453" s="253" t="n">
        <v>0</v>
      </c>
      <c r="CS453" s="253" t="n">
        <v>0</v>
      </c>
      <c r="CT453" s="253" t="n">
        <v>0</v>
      </c>
      <c r="CU453" s="253" t="n">
        <v>0</v>
      </c>
      <c r="CV453" s="247" t="n">
        <v>0</v>
      </c>
      <c r="CW453" s="247" t="n">
        <v>0</v>
      </c>
      <c r="CX453" s="247" t="n">
        <v>0</v>
      </c>
      <c r="CY453" s="247" t="n">
        <v>47392.288</v>
      </c>
      <c r="CZ453" s="247" t="n">
        <v>0</v>
      </c>
      <c r="DA453" s="247" t="n">
        <v>0</v>
      </c>
      <c r="DB453" s="247" t="n">
        <v>47392.288</v>
      </c>
      <c r="DC453" s="255" t="n">
        <v>0</v>
      </c>
      <c r="DD453" s="255" t="n">
        <v>0</v>
      </c>
      <c r="DE453" s="255" t="n">
        <v>170018.689</v>
      </c>
      <c r="DF453" s="255" t="n">
        <v>0</v>
      </c>
      <c r="DG453" s="255" t="n">
        <v>0</v>
      </c>
      <c r="DH453" s="255" t="n">
        <v>170018.689</v>
      </c>
      <c r="DI453" s="256" t="n">
        <v>20608860771</v>
      </c>
      <c r="DJ453" s="257" t="inlineStr">
        <is>
          <t>ASOCIACIÓN COMUNAL AGROPECUARIA DEL CASERIO DE NIÑA COCHA</t>
        </is>
      </c>
      <c r="DK453" s="257" t="inlineStr">
        <is>
          <t>01 Asociación</t>
        </is>
      </c>
      <c r="DL453" s="258" t="n"/>
      <c r="DM453" s="258" t="n"/>
      <c r="DN453" s="258" t="n"/>
      <c r="DO453" s="258" t="n"/>
      <c r="DP453" s="258" t="n"/>
      <c r="DQ453" s="258" t="n"/>
      <c r="DR453" s="258" t="n"/>
      <c r="DS453" s="258" t="n"/>
      <c r="DT453" s="258" t="n"/>
      <c r="DU453" s="258" t="n"/>
      <c r="DV453" s="258" t="n"/>
      <c r="DW453" s="258" t="n"/>
      <c r="DX453" s="258" t="n"/>
      <c r="DY453" s="258" t="n"/>
      <c r="DZ453" s="258" t="n"/>
      <c r="EA453" s="258" t="n"/>
      <c r="EB453" s="258" t="n"/>
      <c r="EC453" s="258" t="n"/>
      <c r="ED453" s="258" t="n"/>
      <c r="EE453" s="258" t="n"/>
    </row>
    <row r="454" hidden="1" ht="47.25" customHeight="1">
      <c r="A454" s="240" t="inlineStr">
        <is>
          <t>ASOCIACIÓN AGROPECUARIA COMUNAL DE GOYAR PUNTA DEL DISTRITO DE UMARI ASACGOPDU</t>
        </is>
      </c>
      <c r="B454" s="240" t="inlineStr">
        <is>
          <t>PAPA</t>
        </is>
      </c>
      <c r="C454" s="240" t="inlineStr">
        <is>
          <t>PAPA NATIVA</t>
        </is>
      </c>
      <c r="D454" s="240" t="inlineStr">
        <is>
          <t>HUANUCO</t>
        </is>
      </c>
      <c r="E454" s="240" t="inlineStr">
        <is>
          <t>100804</t>
        </is>
      </c>
      <c r="F454" s="240" t="inlineStr">
        <is>
          <t>HUANUCO</t>
        </is>
      </c>
      <c r="G454" s="240" t="inlineStr">
        <is>
          <t>PACHITEA</t>
        </is>
      </c>
      <c r="H454" s="240" t="inlineStr">
        <is>
          <t>UMARI</t>
        </is>
      </c>
      <c r="I454" s="241" t="n"/>
      <c r="J454" s="241" t="n"/>
      <c r="K454" s="241" t="n"/>
      <c r="L454" s="241" t="n"/>
      <c r="M454" s="241" t="n"/>
      <c r="N454" s="241" t="n"/>
      <c r="O454" s="241" t="n">
        <v>1</v>
      </c>
      <c r="P454" s="241" t="n">
        <v>1</v>
      </c>
      <c r="Q454" s="241" t="inlineStr">
        <is>
          <t>PAC</t>
        </is>
      </c>
      <c r="R454" s="242">
        <f>IF(I454=1,I$2,"")&amp;IF(J454=1,IF(I454=1,"-","")&amp;J$2,"")&amp;IF(K454=1,IF(OR(J454=1,I454=1),"-","")&amp;K$2,"")&amp;IF(L454=1,IF(OR(K454=1,J454=1,I454=1),"-","")&amp;L$2,"")&amp;IF(M454=1,IF(OR(L454=1,K454=1,J454=1,I454=1),"-","")&amp;M$2,"")&amp;IF(N454=1,IF(OR(M454=1,L454=1,K454=1,J454=1,I454=1),"-","")&amp;N$2,"")&amp;IF(O454=1,IF(OR(N454=1,M454=1,L454=1,K454=1,J454=1,I454=1),"-","")&amp;O$2,"")&amp;IF(P454=1,IF(I454=1," - ",IF(J454=1," - ",IF(K454=1," - ",IF(L454=1," - ",IF(M454=1," - ",IF(N454=1," - ",IF(O454=1," - ","")))))))&amp;P$2,"")</f>
        <v/>
      </c>
      <c r="S454" s="243">
        <f>SUM('b2'!$I454:$P454)</f>
        <v/>
      </c>
      <c r="T454" s="243">
        <f>IF(OR('b2'!$J454=1,'b2'!$K454=1,'b2'!$L454=1,'b2'!$M454=1,'b2'!$N454=1,'b2'!$O454=1,'b2'!$P454=1),"SI","NO")</f>
        <v/>
      </c>
      <c r="U454" s="243">
        <f>IF(OR('b2'!$K454=1,'b2'!$L454=1,'b2'!$M454=1,'b2'!$N454=1,'b2'!$O454=1,'b2'!$P454=1),"SI","NO")</f>
        <v/>
      </c>
      <c r="V454" s="244" t="n">
        <v>0</v>
      </c>
      <c r="W454" s="245" t="n">
        <v>0</v>
      </c>
      <c r="X454" s="245" t="n">
        <v>0</v>
      </c>
      <c r="Y454" s="244" t="n">
        <v>0</v>
      </c>
      <c r="Z454" s="245" t="n">
        <v>0</v>
      </c>
      <c r="AA454" s="245" t="n">
        <v>0</v>
      </c>
      <c r="AB454" s="244" t="n">
        <v>0</v>
      </c>
      <c r="AC454" s="245" t="n">
        <v>0</v>
      </c>
      <c r="AD454" s="245" t="n">
        <v>0</v>
      </c>
      <c r="AE454" s="244" t="n">
        <v>0</v>
      </c>
      <c r="AF454" s="245" t="n">
        <v>0</v>
      </c>
      <c r="AG454" s="245" t="n">
        <v>0</v>
      </c>
      <c r="AH454" s="244" t="n">
        <v>0</v>
      </c>
      <c r="AI454" s="245" t="n">
        <v>0</v>
      </c>
      <c r="AJ454" s="245" t="n">
        <v>0</v>
      </c>
      <c r="AK454" s="244" t="n">
        <v>0</v>
      </c>
      <c r="AL454" s="245" t="n">
        <v>17</v>
      </c>
      <c r="AM454" s="245" t="n">
        <v>9</v>
      </c>
      <c r="AN454" s="244" t="n">
        <v>26</v>
      </c>
      <c r="AO454" s="245" t="n">
        <v>16</v>
      </c>
      <c r="AP454" s="245" t="n">
        <v>10</v>
      </c>
      <c r="AQ454" s="244" t="n">
        <v>26</v>
      </c>
      <c r="AR454" s="244">
        <f>IF('b2'!$AQ454&gt;0,'b2'!$AQ454,IF('b2'!$AN454&gt;0,'b2'!$AN454,IF('b2'!$AK454&gt;0,'b2'!$AK454,IF('b2'!$AH454&gt;0,'b2'!$AH454,IF('b2'!$AE454&gt;0,'b2'!$AE454,IF('b2'!$AB454&gt;0,'b2'!$AB454,IF('b2'!$Y454&gt;0,'b2'!$Y454,IF('b2'!$V454&gt;0,'b2'!$V454," ---"))))))))</f>
        <v/>
      </c>
      <c r="AS454" s="246" t="n">
        <v>0</v>
      </c>
      <c r="AT454" s="246" t="n">
        <v>0</v>
      </c>
      <c r="AU454" s="246" t="n">
        <v>0</v>
      </c>
      <c r="AV454" s="246" t="n">
        <v>0</v>
      </c>
      <c r="AW454" s="246" t="n">
        <v>0</v>
      </c>
      <c r="AX454" s="246" t="n">
        <v>0</v>
      </c>
      <c r="AY454" s="246" t="n">
        <v>0</v>
      </c>
      <c r="AZ454" s="246" t="n">
        <v>0</v>
      </c>
      <c r="BA454" s="246" t="n">
        <v>24</v>
      </c>
      <c r="BB454" s="246" t="n">
        <v>0</v>
      </c>
      <c r="BC454" s="246" t="n">
        <v>21</v>
      </c>
      <c r="BD454" s="246" t="n">
        <v>0</v>
      </c>
      <c r="BE454" s="247" t="n">
        <v>0</v>
      </c>
      <c r="BF454" s="252" t="n">
        <v>0</v>
      </c>
      <c r="BG454" s="252" t="n">
        <v>0</v>
      </c>
      <c r="BH454" s="247" t="n">
        <v>0</v>
      </c>
      <c r="BI454" s="250" t="inlineStr">
        <is>
          <t>#REF!</t>
        </is>
      </c>
      <c r="BJ454" s="251" t="inlineStr">
        <is>
          <t>#REF!</t>
        </is>
      </c>
      <c r="BK454" s="252" t="n">
        <v>0</v>
      </c>
      <c r="BL454" s="252" t="n">
        <v>0</v>
      </c>
      <c r="BM454" s="247" t="n">
        <v>0</v>
      </c>
      <c r="BN454" s="250" t="inlineStr">
        <is>
          <t>#REF!</t>
        </is>
      </c>
      <c r="BO454" s="251" t="inlineStr">
        <is>
          <t>#REF!</t>
        </is>
      </c>
      <c r="BP454" s="248" t="n">
        <v>0</v>
      </c>
      <c r="BQ454" s="248" t="n">
        <v>0</v>
      </c>
      <c r="BR454" s="249" t="n">
        <v>0</v>
      </c>
      <c r="BS454" s="250" t="inlineStr">
        <is>
          <t>#REF!</t>
        </is>
      </c>
      <c r="BT454" s="251">
        <f>'[2]DATA CONSOLIDADA 2018-2025 '!$BR456-'b2'!$BO454</f>
        <v/>
      </c>
      <c r="BU454" s="252" t="n">
        <v>0</v>
      </c>
      <c r="BV454" s="248" t="n">
        <v>0</v>
      </c>
      <c r="BW454" s="249" t="n">
        <v>0</v>
      </c>
      <c r="BX454" s="250" t="inlineStr">
        <is>
          <t>#REF!</t>
        </is>
      </c>
      <c r="BY454" s="251" t="inlineStr">
        <is>
          <t>#REF!</t>
        </is>
      </c>
      <c r="BZ454" s="248" t="n">
        <v>0</v>
      </c>
      <c r="CA454" s="248" t="n">
        <v>0</v>
      </c>
      <c r="CB454" s="249" t="n">
        <v>0</v>
      </c>
      <c r="CC454" s="250" t="inlineStr">
        <is>
          <t>#REF!</t>
        </is>
      </c>
      <c r="CD454" s="251">
        <f>'[2]DATA CONSOLIDADA 2018-2025 '!$CB456-'b2'!$BW454</f>
        <v/>
      </c>
      <c r="CE454" s="253" t="n">
        <v>198906.4568</v>
      </c>
      <c r="CF454" s="253" t="n">
        <v>0</v>
      </c>
      <c r="CG454" s="254" t="n">
        <v>198906.4568</v>
      </c>
      <c r="CH454" s="250" t="inlineStr">
        <is>
          <t>#REF!</t>
        </is>
      </c>
      <c r="CI454" s="251">
        <f>'[2]DATA CONSOLIDADA 2018-2025 '!$CG456-'b2'!$CB454</f>
        <v/>
      </c>
      <c r="CJ454" s="247" t="inlineStr">
        <is>
          <t>#REF!</t>
        </is>
      </c>
      <c r="CK454" s="247" t="n">
        <v>184912.925</v>
      </c>
      <c r="CL454" s="247" t="n">
        <v>0</v>
      </c>
      <c r="CM454" s="247" t="n">
        <v>184912.925</v>
      </c>
      <c r="CN454" s="247" t="inlineStr">
        <is>
          <t>#REF!</t>
        </is>
      </c>
      <c r="CO454" s="251">
        <f>'[2]DATA CONSOLIDADA 2018-2025 '!$CM456-'b2'!$CG454</f>
        <v/>
      </c>
      <c r="CP454" s="253" t="n">
        <v>0</v>
      </c>
      <c r="CQ454" s="253" t="n">
        <v>0</v>
      </c>
      <c r="CR454" s="253" t="n">
        <v>0</v>
      </c>
      <c r="CS454" s="253" t="n">
        <v>0</v>
      </c>
      <c r="CT454" s="253" t="n">
        <v>0</v>
      </c>
      <c r="CU454" s="253" t="n">
        <v>0</v>
      </c>
      <c r="CV454" s="247" t="n">
        <v>0</v>
      </c>
      <c r="CW454" s="247" t="n">
        <v>0</v>
      </c>
      <c r="CX454" s="247" t="n">
        <v>0</v>
      </c>
      <c r="CY454" s="247" t="n">
        <v>198906.4568</v>
      </c>
      <c r="CZ454" s="247" t="n">
        <v>0</v>
      </c>
      <c r="DA454" s="247" t="n">
        <v>0</v>
      </c>
      <c r="DB454" s="247" t="n">
        <v>198906.4568</v>
      </c>
      <c r="DC454" s="255" t="n">
        <v>0</v>
      </c>
      <c r="DD454" s="255" t="n">
        <v>0</v>
      </c>
      <c r="DE454" s="255" t="n">
        <v>184912.925</v>
      </c>
      <c r="DF454" s="255" t="n">
        <v>0</v>
      </c>
      <c r="DG454" s="255" t="n">
        <v>0</v>
      </c>
      <c r="DH454" s="255" t="n">
        <v>184912.925</v>
      </c>
      <c r="DI454" s="256" t="n">
        <v>20608389734</v>
      </c>
      <c r="DJ454" s="257" t="inlineStr">
        <is>
          <t>ASOCIACION AGROPECUARIO COMUNAL DE GOYAR PUNTA DEL DISTRITO DE UMARI</t>
        </is>
      </c>
      <c r="DK454" s="257" t="inlineStr">
        <is>
          <t>01 Asociación</t>
        </is>
      </c>
      <c r="DL454" s="258" t="n"/>
      <c r="DM454" s="258" t="n"/>
      <c r="DN454" s="258" t="n"/>
      <c r="DO454" s="258" t="n"/>
      <c r="DP454" s="258" t="n"/>
      <c r="DQ454" s="258" t="n"/>
      <c r="DR454" s="258" t="n"/>
      <c r="DS454" s="258" t="n"/>
      <c r="DT454" s="258" t="n"/>
      <c r="DU454" s="258" t="n"/>
      <c r="DV454" s="258" t="n"/>
      <c r="DW454" s="258" t="n"/>
      <c r="DX454" s="258" t="n"/>
      <c r="DY454" s="258" t="n"/>
      <c r="DZ454" s="258" t="n"/>
      <c r="EA454" s="258" t="n"/>
      <c r="EB454" s="258" t="n"/>
      <c r="EC454" s="258" t="n"/>
      <c r="ED454" s="258" t="n"/>
      <c r="EE454" s="258" t="n"/>
    </row>
    <row r="455" hidden="1" ht="47.25" customHeight="1">
      <c r="A455" s="240" t="inlineStr">
        <is>
          <t>COOPERATIVA AGRARIA DE PRODUCTORES DE PALTA HASS DEL ANEXO DE RONDAYACU - DISTRITO DE MONOBAMBA</t>
        </is>
      </c>
      <c r="B455" s="240" t="inlineStr">
        <is>
          <t>PALTA</t>
        </is>
      </c>
      <c r="C455" s="240" t="inlineStr">
        <is>
          <t>PALTA</t>
        </is>
      </c>
      <c r="D455" s="240" t="inlineStr">
        <is>
          <t>JUNIN</t>
        </is>
      </c>
      <c r="E455" s="240" t="inlineStr">
        <is>
          <t>120419</t>
        </is>
      </c>
      <c r="F455" s="240" t="inlineStr">
        <is>
          <t>JUNIN</t>
        </is>
      </c>
      <c r="G455" s="240" t="inlineStr">
        <is>
          <t>JAUJA</t>
        </is>
      </c>
      <c r="H455" s="240" t="inlineStr">
        <is>
          <t>MONOBAMBA</t>
        </is>
      </c>
      <c r="I455" s="241" t="n"/>
      <c r="J455" s="241" t="n"/>
      <c r="K455" s="241" t="n"/>
      <c r="L455" s="241" t="n"/>
      <c r="M455" s="241" t="n"/>
      <c r="N455" s="241" t="n"/>
      <c r="O455" s="241" t="n">
        <v>1</v>
      </c>
      <c r="P455" s="241" t="n">
        <v>1</v>
      </c>
      <c r="Q455" s="241" t="inlineStr">
        <is>
          <t>PAC</t>
        </is>
      </c>
      <c r="R455" s="242">
        <f>IF(I455=1,I$2,"")&amp;IF(J455=1,IF(I455=1,"-","")&amp;J$2,"")&amp;IF(K455=1,IF(OR(J455=1,I455=1),"-","")&amp;K$2,"")&amp;IF(L455=1,IF(OR(K455=1,J455=1,I455=1),"-","")&amp;L$2,"")&amp;IF(M455=1,IF(OR(L455=1,K455=1,J455=1,I455=1),"-","")&amp;M$2,"")&amp;IF(N455=1,IF(OR(M455=1,L455=1,K455=1,J455=1,I455=1),"-","")&amp;N$2,"")&amp;IF(O455=1,IF(OR(N455=1,M455=1,L455=1,K455=1,J455=1,I455=1),"-","")&amp;O$2,"")&amp;IF(P455=1,IF(I455=1," - ",IF(J455=1," - ",IF(K455=1," - ",IF(L455=1," - ",IF(M455=1," - ",IF(N455=1," - ",IF(O455=1," - ","")))))))&amp;P$2,"")</f>
        <v/>
      </c>
      <c r="S455" s="243">
        <f>SUM('b2'!$I455:$P455)</f>
        <v/>
      </c>
      <c r="T455" s="243">
        <f>IF(OR('b2'!$J455=1,'b2'!$K455=1,'b2'!$L455=1,'b2'!$M455=1,'b2'!$N455=1,'b2'!$O455=1,'b2'!$P455=1),"SI","NO")</f>
        <v/>
      </c>
      <c r="U455" s="243">
        <f>IF(OR('b2'!$K455=1,'b2'!$L455=1,'b2'!$M455=1,'b2'!$N455=1,'b2'!$O455=1,'b2'!$P455=1),"SI","NO")</f>
        <v/>
      </c>
      <c r="V455" s="244" t="n">
        <v>0</v>
      </c>
      <c r="W455" s="245" t="n">
        <v>0</v>
      </c>
      <c r="X455" s="245" t="n">
        <v>0</v>
      </c>
      <c r="Y455" s="244" t="n">
        <v>0</v>
      </c>
      <c r="Z455" s="245" t="n">
        <v>0</v>
      </c>
      <c r="AA455" s="245" t="n">
        <v>0</v>
      </c>
      <c r="AB455" s="244" t="n">
        <v>0</v>
      </c>
      <c r="AC455" s="245" t="n">
        <v>0</v>
      </c>
      <c r="AD455" s="245" t="n">
        <v>0</v>
      </c>
      <c r="AE455" s="244" t="n">
        <v>0</v>
      </c>
      <c r="AF455" s="245" t="n">
        <v>0</v>
      </c>
      <c r="AG455" s="245" t="n">
        <v>0</v>
      </c>
      <c r="AH455" s="244" t="n">
        <v>0</v>
      </c>
      <c r="AI455" s="245" t="n">
        <v>0</v>
      </c>
      <c r="AJ455" s="245" t="n">
        <v>0</v>
      </c>
      <c r="AK455" s="244" t="n">
        <v>0</v>
      </c>
      <c r="AL455" s="245" t="n">
        <v>35</v>
      </c>
      <c r="AM455" s="245" t="n">
        <v>9</v>
      </c>
      <c r="AN455" s="244" t="n">
        <v>44</v>
      </c>
      <c r="AO455" s="245" t="n">
        <v>25</v>
      </c>
      <c r="AP455" s="245" t="n">
        <v>19</v>
      </c>
      <c r="AQ455" s="244" t="n">
        <v>44</v>
      </c>
      <c r="AR455" s="244">
        <f>IF('b2'!$AQ455&gt;0,'b2'!$AQ455,IF('b2'!$AN455&gt;0,'b2'!$AN455,IF('b2'!$AK455&gt;0,'b2'!$AK455,IF('b2'!$AH455&gt;0,'b2'!$AH455,IF('b2'!$AE455&gt;0,'b2'!$AE455,IF('b2'!$AB455&gt;0,'b2'!$AB455,IF('b2'!$Y455&gt;0,'b2'!$Y455,IF('b2'!$V455&gt;0,'b2'!$V455," ---"))))))))</f>
        <v/>
      </c>
      <c r="AS455" s="246" t="n">
        <v>0</v>
      </c>
      <c r="AT455" s="246" t="n">
        <v>0</v>
      </c>
      <c r="AU455" s="246" t="n">
        <v>0</v>
      </c>
      <c r="AV455" s="246" t="n">
        <v>0</v>
      </c>
      <c r="AW455" s="246" t="n">
        <v>0</v>
      </c>
      <c r="AX455" s="246" t="n">
        <v>0</v>
      </c>
      <c r="AY455" s="246" t="n">
        <v>0</v>
      </c>
      <c r="AZ455" s="246" t="n">
        <v>0</v>
      </c>
      <c r="BA455" s="246" t="n">
        <v>20</v>
      </c>
      <c r="BB455" s="246" t="n">
        <v>3</v>
      </c>
      <c r="BC455" s="246" t="n">
        <v>15</v>
      </c>
      <c r="BD455" s="246" t="n">
        <v>1</v>
      </c>
      <c r="BE455" s="247" t="n">
        <v>0</v>
      </c>
      <c r="BF455" s="252" t="n">
        <v>0</v>
      </c>
      <c r="BG455" s="252" t="n">
        <v>0</v>
      </c>
      <c r="BH455" s="247" t="n">
        <v>0</v>
      </c>
      <c r="BI455" s="250" t="inlineStr">
        <is>
          <t>#REF!</t>
        </is>
      </c>
      <c r="BJ455" s="251" t="inlineStr">
        <is>
          <t>#REF!</t>
        </is>
      </c>
      <c r="BK455" s="252" t="n">
        <v>0</v>
      </c>
      <c r="BL455" s="252" t="n">
        <v>0</v>
      </c>
      <c r="BM455" s="247" t="n">
        <v>0</v>
      </c>
      <c r="BN455" s="250" t="inlineStr">
        <is>
          <t>#REF!</t>
        </is>
      </c>
      <c r="BO455" s="251" t="inlineStr">
        <is>
          <t>#REF!</t>
        </is>
      </c>
      <c r="BP455" s="248" t="n">
        <v>0</v>
      </c>
      <c r="BQ455" s="248" t="n">
        <v>0</v>
      </c>
      <c r="BR455" s="249" t="n">
        <v>0</v>
      </c>
      <c r="BS455" s="250" t="inlineStr">
        <is>
          <t>#REF!</t>
        </is>
      </c>
      <c r="BT455" s="251">
        <f>'[2]DATA CONSOLIDADA 2018-2025 '!$BR457-'b2'!$BO455</f>
        <v/>
      </c>
      <c r="BU455" s="252" t="n">
        <v>0</v>
      </c>
      <c r="BV455" s="248" t="n">
        <v>0</v>
      </c>
      <c r="BW455" s="249" t="n">
        <v>0</v>
      </c>
      <c r="BX455" s="250" t="inlineStr">
        <is>
          <t>#REF!</t>
        </is>
      </c>
      <c r="BY455" s="251" t="inlineStr">
        <is>
          <t>#REF!</t>
        </is>
      </c>
      <c r="BZ455" s="248" t="n">
        <v>0</v>
      </c>
      <c r="CA455" s="248" t="n">
        <v>0</v>
      </c>
      <c r="CB455" s="249" t="n">
        <v>0</v>
      </c>
      <c r="CC455" s="250" t="inlineStr">
        <is>
          <t>#REF!</t>
        </is>
      </c>
      <c r="CD455" s="251">
        <f>'[2]DATA CONSOLIDADA 2018-2025 '!$CB457-'b2'!$BW455</f>
        <v/>
      </c>
      <c r="CE455" s="253" t="n">
        <v>3536550</v>
      </c>
      <c r="CF455" s="253" t="n">
        <v>0</v>
      </c>
      <c r="CG455" s="254" t="n">
        <v>3536550</v>
      </c>
      <c r="CH455" s="250" t="inlineStr">
        <is>
          <t>#REF!</t>
        </is>
      </c>
      <c r="CI455" s="251">
        <f>'[2]DATA CONSOLIDADA 2018-2025 '!$CG457-'b2'!$CB455</f>
        <v/>
      </c>
      <c r="CJ455" s="247" t="inlineStr">
        <is>
          <t>#REF!</t>
        </is>
      </c>
      <c r="CK455" s="247" t="n">
        <v>2474500</v>
      </c>
      <c r="CL455" s="247" t="n">
        <v>0</v>
      </c>
      <c r="CM455" s="247" t="n">
        <v>2474500</v>
      </c>
      <c r="CN455" s="247" t="inlineStr">
        <is>
          <t>#REF!</t>
        </is>
      </c>
      <c r="CO455" s="251">
        <f>'[2]DATA CONSOLIDADA 2018-2025 '!$CM457-'b2'!$CG455</f>
        <v/>
      </c>
      <c r="CP455" s="253" t="n">
        <v>0</v>
      </c>
      <c r="CQ455" s="253" t="n">
        <v>0</v>
      </c>
      <c r="CR455" s="253" t="n">
        <v>0</v>
      </c>
      <c r="CS455" s="253" t="n">
        <v>0</v>
      </c>
      <c r="CT455" s="253" t="n">
        <v>0</v>
      </c>
      <c r="CU455" s="253" t="n">
        <v>0</v>
      </c>
      <c r="CV455" s="247" t="n">
        <v>0</v>
      </c>
      <c r="CW455" s="247" t="n">
        <v>0</v>
      </c>
      <c r="CX455" s="247" t="n">
        <v>3536550</v>
      </c>
      <c r="CY455" s="247" t="n">
        <v>0</v>
      </c>
      <c r="CZ455" s="247" t="n">
        <v>0</v>
      </c>
      <c r="DA455" s="247" t="n">
        <v>0</v>
      </c>
      <c r="DB455" s="247" t="n">
        <v>3536550</v>
      </c>
      <c r="DC455" s="255" t="n">
        <v>0</v>
      </c>
      <c r="DD455" s="255" t="n">
        <v>2474500</v>
      </c>
      <c r="DE455" s="255" t="n">
        <v>0</v>
      </c>
      <c r="DF455" s="255" t="n">
        <v>0</v>
      </c>
      <c r="DG455" s="255" t="n">
        <v>0</v>
      </c>
      <c r="DH455" s="255" t="n">
        <v>2474500</v>
      </c>
      <c r="DI455" s="256" t="n">
        <v>20610024085</v>
      </c>
      <c r="DJ455" s="257" t="inlineStr">
        <is>
          <t>COOPERATIVA AGRARIA DE PRODUCTORES DE PALTA HASS, DEL ANEXO DE RONDAYACU, DISTRITO DE MONOBAMBA</t>
        </is>
      </c>
      <c r="DK455" s="257" t="inlineStr">
        <is>
          <t>02 Cooperativa</t>
        </is>
      </c>
      <c r="DL455" s="258" t="n"/>
      <c r="DM455" s="258" t="n"/>
      <c r="DN455" s="258" t="n"/>
      <c r="DO455" s="258" t="n"/>
      <c r="DP455" s="258" t="n"/>
      <c r="DQ455" s="258" t="n"/>
      <c r="DR455" s="258" t="n"/>
      <c r="DS455" s="258" t="n"/>
      <c r="DT455" s="258" t="n"/>
      <c r="DU455" s="258" t="n"/>
      <c r="DV455" s="258" t="n"/>
      <c r="DW455" s="258" t="n"/>
      <c r="DX455" s="258" t="n"/>
      <c r="DY455" s="258" t="n"/>
      <c r="DZ455" s="258" t="n"/>
      <c r="EA455" s="258" t="n"/>
      <c r="EB455" s="258" t="n"/>
      <c r="EC455" s="258" t="n"/>
      <c r="ED455" s="258" t="n"/>
      <c r="EE455" s="258" t="n"/>
    </row>
    <row r="456" hidden="1" ht="47.25" customHeight="1">
      <c r="A456" s="240" t="inlineStr">
        <is>
          <t>COOPERATIVA AGRARIA PROCUY MANTARO</t>
        </is>
      </c>
      <c r="B456" s="240" t="inlineStr">
        <is>
          <t>CUY</t>
        </is>
      </c>
      <c r="C456" s="240" t="inlineStr">
        <is>
          <t>CUY</t>
        </is>
      </c>
      <c r="D456" s="240" t="inlineStr">
        <is>
          <t>JUNIN</t>
        </is>
      </c>
      <c r="E456" s="240" t="inlineStr">
        <is>
          <t>120404</t>
        </is>
      </c>
      <c r="F456" s="240" t="inlineStr">
        <is>
          <t>JUNIN</t>
        </is>
      </c>
      <c r="G456" s="240" t="inlineStr">
        <is>
          <t>JAUJA</t>
        </is>
      </c>
      <c r="H456" s="240" t="inlineStr">
        <is>
          <t>ATAURA</t>
        </is>
      </c>
      <c r="I456" s="241" t="n"/>
      <c r="J456" s="241" t="n"/>
      <c r="K456" s="241" t="n"/>
      <c r="L456" s="241" t="n"/>
      <c r="M456" s="241" t="n"/>
      <c r="N456" s="241" t="n"/>
      <c r="O456" s="241" t="n">
        <v>1</v>
      </c>
      <c r="P456" s="241" t="n">
        <v>1</v>
      </c>
      <c r="Q456" s="241" t="inlineStr">
        <is>
          <t>PAC</t>
        </is>
      </c>
      <c r="R456" s="242">
        <f>IF(I456=1,I$2,"")&amp;IF(J456=1,IF(I456=1,"-","")&amp;J$2,"")&amp;IF(K456=1,IF(OR(J456=1,I456=1),"-","")&amp;K$2,"")&amp;IF(L456=1,IF(OR(K456=1,J456=1,I456=1),"-","")&amp;L$2,"")&amp;IF(M456=1,IF(OR(L456=1,K456=1,J456=1,I456=1),"-","")&amp;M$2,"")&amp;IF(N456=1,IF(OR(M456=1,L456=1,K456=1,J456=1,I456=1),"-","")&amp;N$2,"")&amp;IF(O456=1,IF(OR(N456=1,M456=1,L456=1,K456=1,J456=1,I456=1),"-","")&amp;O$2,"")&amp;IF(P456=1,IF(I456=1," - ",IF(J456=1," - ",IF(K456=1," - ",IF(L456=1," - ",IF(M456=1," - ",IF(N456=1," - ",IF(O456=1," - ","")))))))&amp;P$2,"")</f>
        <v/>
      </c>
      <c r="S456" s="243">
        <f>SUM('b2'!$I456:$P456)</f>
        <v/>
      </c>
      <c r="T456" s="243">
        <f>IF(OR('b2'!$J456=1,'b2'!$K456=1,'b2'!$L456=1,'b2'!$M456=1,'b2'!$N456=1,'b2'!$O456=1,'b2'!$P456=1),"SI","NO")</f>
        <v/>
      </c>
      <c r="U456" s="243">
        <f>IF(OR('b2'!$K456=1,'b2'!$L456=1,'b2'!$M456=1,'b2'!$N456=1,'b2'!$O456=1,'b2'!$P456=1),"SI","NO")</f>
        <v/>
      </c>
      <c r="V456" s="244" t="n">
        <v>0</v>
      </c>
      <c r="W456" s="245" t="n">
        <v>0</v>
      </c>
      <c r="X456" s="245" t="n">
        <v>0</v>
      </c>
      <c r="Y456" s="244" t="n">
        <v>0</v>
      </c>
      <c r="Z456" s="245" t="n">
        <v>0</v>
      </c>
      <c r="AA456" s="245" t="n">
        <v>0</v>
      </c>
      <c r="AB456" s="244" t="n">
        <v>0</v>
      </c>
      <c r="AC456" s="245" t="n">
        <v>0</v>
      </c>
      <c r="AD456" s="245" t="n">
        <v>0</v>
      </c>
      <c r="AE456" s="244" t="n">
        <v>0</v>
      </c>
      <c r="AF456" s="245" t="n">
        <v>0</v>
      </c>
      <c r="AG456" s="245" t="n">
        <v>0</v>
      </c>
      <c r="AH456" s="244" t="n">
        <v>0</v>
      </c>
      <c r="AI456" s="245" t="n">
        <v>0</v>
      </c>
      <c r="AJ456" s="245" t="n">
        <v>0</v>
      </c>
      <c r="AK456" s="244" t="n">
        <v>0</v>
      </c>
      <c r="AL456" s="245" t="n">
        <v>47</v>
      </c>
      <c r="AM456" s="245" t="n">
        <v>30</v>
      </c>
      <c r="AN456" s="244" t="n">
        <v>77</v>
      </c>
      <c r="AO456" s="245" t="n">
        <v>22</v>
      </c>
      <c r="AP456" s="245" t="n">
        <v>55</v>
      </c>
      <c r="AQ456" s="244" t="n">
        <v>77</v>
      </c>
      <c r="AR456" s="244">
        <f>IF('b2'!$AQ456&gt;0,'b2'!$AQ456,IF('b2'!$AN456&gt;0,'b2'!$AN456,IF('b2'!$AK456&gt;0,'b2'!$AK456,IF('b2'!$AH456&gt;0,'b2'!$AH456,IF('b2'!$AE456&gt;0,'b2'!$AE456,IF('b2'!$AB456&gt;0,'b2'!$AB456,IF('b2'!$Y456&gt;0,'b2'!$Y456,IF('b2'!$V456&gt;0,'b2'!$V456," ---"))))))))</f>
        <v/>
      </c>
      <c r="AS456" s="246" t="n">
        <v>0</v>
      </c>
      <c r="AT456" s="246" t="n">
        <v>0</v>
      </c>
      <c r="AU456" s="246" t="n">
        <v>0</v>
      </c>
      <c r="AV456" s="246" t="n">
        <v>0</v>
      </c>
      <c r="AW456" s="246" t="n">
        <v>0</v>
      </c>
      <c r="AX456" s="246" t="n">
        <v>0</v>
      </c>
      <c r="AY456" s="246" t="n">
        <v>0</v>
      </c>
      <c r="AZ456" s="246" t="n">
        <v>0</v>
      </c>
      <c r="BA456" s="246" t="n">
        <v>23</v>
      </c>
      <c r="BB456" s="246" t="n">
        <v>0</v>
      </c>
      <c r="BC456" s="246" t="n">
        <v>9</v>
      </c>
      <c r="BD456" s="246" t="n">
        <v>0</v>
      </c>
      <c r="BE456" s="247" t="n">
        <v>0</v>
      </c>
      <c r="BF456" s="252" t="n">
        <v>0</v>
      </c>
      <c r="BG456" s="252" t="n">
        <v>0</v>
      </c>
      <c r="BH456" s="247" t="n">
        <v>0</v>
      </c>
      <c r="BI456" s="250" t="inlineStr">
        <is>
          <t>#REF!</t>
        </is>
      </c>
      <c r="BJ456" s="251" t="inlineStr">
        <is>
          <t>#REF!</t>
        </is>
      </c>
      <c r="BK456" s="252" t="n">
        <v>0</v>
      </c>
      <c r="BL456" s="252" t="n">
        <v>0</v>
      </c>
      <c r="BM456" s="247" t="n">
        <v>0</v>
      </c>
      <c r="BN456" s="250" t="inlineStr">
        <is>
          <t>#REF!</t>
        </is>
      </c>
      <c r="BO456" s="251" t="inlineStr">
        <is>
          <t>#REF!</t>
        </is>
      </c>
      <c r="BP456" s="248" t="n">
        <v>0</v>
      </c>
      <c r="BQ456" s="248" t="n">
        <v>0</v>
      </c>
      <c r="BR456" s="249" t="n">
        <v>0</v>
      </c>
      <c r="BS456" s="250" t="inlineStr">
        <is>
          <t>#REF!</t>
        </is>
      </c>
      <c r="BT456" s="251">
        <f>'[2]DATA CONSOLIDADA 2018-2025 '!$BR556-'b2'!$BO456</f>
        <v/>
      </c>
      <c r="BU456" s="252" t="n">
        <v>0</v>
      </c>
      <c r="BV456" s="248" t="n">
        <v>0</v>
      </c>
      <c r="BW456" s="249" t="n">
        <v>0</v>
      </c>
      <c r="BX456" s="250" t="inlineStr">
        <is>
          <t>#REF!</t>
        </is>
      </c>
      <c r="BY456" s="251" t="inlineStr">
        <is>
          <t>#REF!</t>
        </is>
      </c>
      <c r="BZ456" s="248" t="n">
        <v>0</v>
      </c>
      <c r="CA456" s="248" t="n">
        <v>0</v>
      </c>
      <c r="CB456" s="249" t="n">
        <v>0</v>
      </c>
      <c r="CC456" s="250" t="inlineStr">
        <is>
          <t>#REF!</t>
        </is>
      </c>
      <c r="CD456" s="251">
        <f>'[2]DATA CONSOLIDADA 2018-2025 '!$CB556-'b2'!$BW456</f>
        <v/>
      </c>
      <c r="CE456" s="253" t="n">
        <v>462837.6</v>
      </c>
      <c r="CF456" s="253" t="n">
        <v>0</v>
      </c>
      <c r="CG456" s="254" t="n">
        <v>462837.6</v>
      </c>
      <c r="CH456" s="250" t="inlineStr">
        <is>
          <t>#REF!</t>
        </is>
      </c>
      <c r="CI456" s="251">
        <f>'[2]DATA CONSOLIDADA 2018-2025 '!$CG556-'b2'!$CB456</f>
        <v/>
      </c>
      <c r="CJ456" s="247">
        <f>'[2]DATA CONSOLIDADA 2018-2025 '!$BE556+'[2]DATA CONSOLIDADA 2018-2025 '!$BH556+'[2]DATA CONSOLIDADA 2018-2025 '!$BM556+'[2]DATA CONSOLIDADA 2018-2025 '!$BR556+'[2]DATA CONSOLIDADA 2018-2025 '!$BW556+'[2]DATA CONSOLIDADA 2018-2025 '!$CB556+'[2]DATA CONSOLIDADA 2018-2025 '!$CG556</f>
        <v/>
      </c>
      <c r="CK456" s="247" t="n">
        <v>85765.5</v>
      </c>
      <c r="CL456" s="247" t="n">
        <v>0</v>
      </c>
      <c r="CM456" s="247" t="n">
        <v>85765.5</v>
      </c>
      <c r="CN456" s="247" t="inlineStr">
        <is>
          <t>#REF!</t>
        </is>
      </c>
      <c r="CO456" s="251">
        <f>'[2]DATA CONSOLIDADA 2018-2025 '!$CM458-'b2'!$CG456</f>
        <v/>
      </c>
      <c r="CP456" s="253" t="n">
        <v>0</v>
      </c>
      <c r="CQ456" s="253" t="n">
        <v>0</v>
      </c>
      <c r="CR456" s="253" t="n">
        <v>0</v>
      </c>
      <c r="CS456" s="253" t="n">
        <v>0</v>
      </c>
      <c r="CT456" s="253" t="n">
        <v>0</v>
      </c>
      <c r="CU456" s="253" t="n">
        <v>0</v>
      </c>
      <c r="CV456" s="247" t="n">
        <v>0</v>
      </c>
      <c r="CW456" s="247" t="n">
        <v>0</v>
      </c>
      <c r="CX456" s="247" t="n">
        <v>462837.6</v>
      </c>
      <c r="CY456" s="247" t="n">
        <v>0</v>
      </c>
      <c r="CZ456" s="247" t="n">
        <v>0</v>
      </c>
      <c r="DA456" s="247" t="n">
        <v>0</v>
      </c>
      <c r="DB456" s="247" t="n">
        <v>462837.6</v>
      </c>
      <c r="DC456" s="255" t="n">
        <v>0</v>
      </c>
      <c r="DD456" s="255" t="n">
        <v>84190.5</v>
      </c>
      <c r="DE456" s="255" t="n">
        <v>1575</v>
      </c>
      <c r="DF456" s="255" t="n">
        <v>0</v>
      </c>
      <c r="DG456" s="255" t="n">
        <v>0</v>
      </c>
      <c r="DH456" s="255" t="n">
        <v>85765.5</v>
      </c>
      <c r="DI456" s="256" t="n">
        <v>20611567449</v>
      </c>
      <c r="DJ456" s="257" t="inlineStr">
        <is>
          <t>COOPERATIVA AGRARIA PROCUY MANTARO LTDA</t>
        </is>
      </c>
      <c r="DK456" s="257" t="inlineStr">
        <is>
          <t>02 Cooperativa</t>
        </is>
      </c>
      <c r="DL456" s="258" t="n"/>
      <c r="DM456" s="258" t="n"/>
      <c r="DN456" s="258" t="n"/>
      <c r="DO456" s="258" t="n"/>
      <c r="DP456" s="258" t="n"/>
      <c r="DQ456" s="258" t="n"/>
      <c r="DR456" s="258" t="n"/>
      <c r="DS456" s="258" t="n"/>
      <c r="DT456" s="258" t="n"/>
      <c r="DU456" s="258" t="n"/>
      <c r="DV456" s="258" t="n"/>
      <c r="DW456" s="258" t="n"/>
      <c r="DX456" s="258" t="n"/>
      <c r="DY456" s="258" t="n"/>
      <c r="DZ456" s="258" t="n"/>
      <c r="EA456" s="258" t="n"/>
      <c r="EB456" s="258" t="n"/>
      <c r="EC456" s="258" t="n"/>
      <c r="ED456" s="258" t="n"/>
      <c r="EE456" s="258" t="n"/>
    </row>
    <row r="457" hidden="1" ht="47.25" customHeight="1">
      <c r="A457" s="240" t="inlineStr">
        <is>
          <t>COOPERATIVA AGRARIA DE PRODUCTORES ECOLOGICOS LOS CHANKAS VALLE DEL RIO PERENE</t>
        </is>
      </c>
      <c r="B457" s="240" t="inlineStr">
        <is>
          <t>CAFÉ</t>
        </is>
      </c>
      <c r="C457" s="240" t="inlineStr">
        <is>
          <t>CAFÉ</t>
        </is>
      </c>
      <c r="D457" s="240" t="inlineStr">
        <is>
          <t>JUNIN</t>
        </is>
      </c>
      <c r="E457" s="240" t="inlineStr">
        <is>
          <t>120303</t>
        </is>
      </c>
      <c r="F457" s="240" t="inlineStr">
        <is>
          <t>JUNIN</t>
        </is>
      </c>
      <c r="G457" s="240" t="inlineStr">
        <is>
          <t>CHANCHAMAYO</t>
        </is>
      </c>
      <c r="H457" s="240" t="inlineStr">
        <is>
          <t>PICHANAQUI</t>
        </is>
      </c>
      <c r="I457" s="241" t="n"/>
      <c r="J457" s="241" t="n"/>
      <c r="K457" s="241" t="n"/>
      <c r="L457" s="241" t="n"/>
      <c r="M457" s="241" t="n"/>
      <c r="N457" s="241" t="n"/>
      <c r="O457" s="241" t="n">
        <v>1</v>
      </c>
      <c r="P457" s="241" t="n">
        <v>1</v>
      </c>
      <c r="Q457" s="241" t="inlineStr">
        <is>
          <t>PAC</t>
        </is>
      </c>
      <c r="R457" s="242">
        <f>IF(I457=1,I$2,"")&amp;IF(J457=1,IF(I457=1,"-","")&amp;J$2,"")&amp;IF(K457=1,IF(OR(J457=1,I457=1),"-","")&amp;K$2,"")&amp;IF(L457=1,IF(OR(K457=1,J457=1,I457=1),"-","")&amp;L$2,"")&amp;IF(M457=1,IF(OR(L457=1,K457=1,J457=1,I457=1),"-","")&amp;M$2,"")&amp;IF(N457=1,IF(OR(M457=1,L457=1,K457=1,J457=1,I457=1),"-","")&amp;N$2,"")&amp;IF(O457=1,IF(OR(N457=1,M457=1,L457=1,K457=1,J457=1,I457=1),"-","")&amp;O$2,"")&amp;IF(P457=1,IF(I457=1," - ",IF(J457=1," - ",IF(K457=1," - ",IF(L457=1," - ",IF(M457=1," - ",IF(N457=1," - ",IF(O457=1," - ","")))))))&amp;P$2,"")</f>
        <v/>
      </c>
      <c r="S457" s="243">
        <f>SUM('b2'!$I457:$P457)</f>
        <v/>
      </c>
      <c r="T457" s="243">
        <f>IF(OR('b2'!$J457=1,'b2'!$K457=1,'b2'!$L457=1,'b2'!$M457=1,'b2'!$N457=1,'b2'!$O457=1,'b2'!$P457=1),"SI","NO")</f>
        <v/>
      </c>
      <c r="U457" s="243">
        <f>IF(OR('b2'!$K457=1,'b2'!$L457=1,'b2'!$M457=1,'b2'!$N457=1,'b2'!$O457=1,'b2'!$P457=1),"SI","NO")</f>
        <v/>
      </c>
      <c r="V457" s="244" t="n">
        <v>0</v>
      </c>
      <c r="W457" s="245" t="n">
        <v>0</v>
      </c>
      <c r="X457" s="245" t="n">
        <v>0</v>
      </c>
      <c r="Y457" s="244" t="n">
        <v>0</v>
      </c>
      <c r="Z457" s="245" t="n">
        <v>0</v>
      </c>
      <c r="AA457" s="245" t="n">
        <v>0</v>
      </c>
      <c r="AB457" s="244" t="n">
        <v>0</v>
      </c>
      <c r="AC457" s="245" t="n">
        <v>0</v>
      </c>
      <c r="AD457" s="245" t="n">
        <v>0</v>
      </c>
      <c r="AE457" s="244" t="n">
        <v>0</v>
      </c>
      <c r="AF457" s="245" t="n">
        <v>0</v>
      </c>
      <c r="AG457" s="245" t="n">
        <v>0</v>
      </c>
      <c r="AH457" s="244" t="n">
        <v>0</v>
      </c>
      <c r="AI457" s="245" t="n">
        <v>0</v>
      </c>
      <c r="AJ457" s="245" t="n">
        <v>0</v>
      </c>
      <c r="AK457" s="244" t="n">
        <v>0</v>
      </c>
      <c r="AL457" s="245" t="n">
        <v>185</v>
      </c>
      <c r="AM457" s="245" t="n">
        <v>80</v>
      </c>
      <c r="AN457" s="244" t="n">
        <v>265</v>
      </c>
      <c r="AO457" s="245" t="n">
        <v>165</v>
      </c>
      <c r="AP457" s="245" t="n">
        <v>92</v>
      </c>
      <c r="AQ457" s="244" t="n">
        <v>257</v>
      </c>
      <c r="AR457" s="244">
        <f>IF('b2'!$AQ457&gt;0,'b2'!$AQ457,IF('b2'!$AN457&gt;0,'b2'!$AN457,IF('b2'!$AK457&gt;0,'b2'!$AK457,IF('b2'!$AH457&gt;0,'b2'!$AH457,IF('b2'!$AE457&gt;0,'b2'!$AE457,IF('b2'!$AB457&gt;0,'b2'!$AB457,IF('b2'!$Y457&gt;0,'b2'!$Y457,IF('b2'!$V457&gt;0,'b2'!$V457," ---"))))))))</f>
        <v/>
      </c>
      <c r="AS457" s="246" t="n">
        <v>0</v>
      </c>
      <c r="AT457" s="246" t="n">
        <v>0</v>
      </c>
      <c r="AU457" s="246" t="n">
        <v>0</v>
      </c>
      <c r="AV457" s="246" t="n">
        <v>0</v>
      </c>
      <c r="AW457" s="246" t="n">
        <v>0</v>
      </c>
      <c r="AX457" s="246" t="n">
        <v>0</v>
      </c>
      <c r="AY457" s="246" t="n">
        <v>0</v>
      </c>
      <c r="AZ457" s="246" t="n">
        <v>0</v>
      </c>
      <c r="BA457" s="246" t="n">
        <v>25</v>
      </c>
      <c r="BB457" s="246" t="n">
        <v>0</v>
      </c>
      <c r="BC457" s="246" t="n">
        <v>12</v>
      </c>
      <c r="BD457" s="246" t="n">
        <v>0</v>
      </c>
      <c r="BE457" s="247" t="n">
        <v>0</v>
      </c>
      <c r="BF457" s="252" t="n">
        <v>0</v>
      </c>
      <c r="BG457" s="252" t="n">
        <v>0</v>
      </c>
      <c r="BH457" s="247" t="n">
        <v>0</v>
      </c>
      <c r="BI457" s="250" t="inlineStr">
        <is>
          <t>#REF!</t>
        </is>
      </c>
      <c r="BJ457" s="251" t="inlineStr">
        <is>
          <t>#REF!</t>
        </is>
      </c>
      <c r="BK457" s="252" t="n">
        <v>0</v>
      </c>
      <c r="BL457" s="252" t="n">
        <v>0</v>
      </c>
      <c r="BM457" s="247" t="n">
        <v>0</v>
      </c>
      <c r="BN457" s="250" t="inlineStr">
        <is>
          <t>#REF!</t>
        </is>
      </c>
      <c r="BO457" s="251" t="inlineStr">
        <is>
          <t>#REF!</t>
        </is>
      </c>
      <c r="BP457" s="248" t="n">
        <v>0</v>
      </c>
      <c r="BQ457" s="248" t="n">
        <v>0</v>
      </c>
      <c r="BR457" s="249" t="n">
        <v>0</v>
      </c>
      <c r="BS457" s="250" t="inlineStr">
        <is>
          <t>#REF!</t>
        </is>
      </c>
      <c r="BT457" s="251">
        <f>'[2]DATA CONSOLIDADA 2018-2025 '!$BR459-'b2'!$BO457</f>
        <v/>
      </c>
      <c r="BU457" s="252" t="n">
        <v>0</v>
      </c>
      <c r="BV457" s="248" t="n">
        <v>0</v>
      </c>
      <c r="BW457" s="249" t="n">
        <v>0</v>
      </c>
      <c r="BX457" s="250" t="inlineStr">
        <is>
          <t>#REF!</t>
        </is>
      </c>
      <c r="BY457" s="251" t="inlineStr">
        <is>
          <t>#REF!</t>
        </is>
      </c>
      <c r="BZ457" s="248" t="n">
        <v>0</v>
      </c>
      <c r="CA457" s="248" t="n">
        <v>0</v>
      </c>
      <c r="CB457" s="249" t="n">
        <v>0</v>
      </c>
      <c r="CC457" s="250" t="inlineStr">
        <is>
          <t>#REF!</t>
        </is>
      </c>
      <c r="CD457" s="251">
        <f>'[2]DATA CONSOLIDADA 2018-2025 '!$CB459-'b2'!$BW457</f>
        <v/>
      </c>
      <c r="CE457" s="253" t="n">
        <v>1422186.99659</v>
      </c>
      <c r="CF457" s="253" t="n">
        <v>0</v>
      </c>
      <c r="CG457" s="254" t="n">
        <v>1422186.99659</v>
      </c>
      <c r="CH457" s="250" t="inlineStr">
        <is>
          <t>#REF!</t>
        </is>
      </c>
      <c r="CI457" s="251">
        <f>'[2]DATA CONSOLIDADA 2018-2025 '!$CG459-'b2'!$CB457</f>
        <v/>
      </c>
      <c r="CJ457" s="247" t="inlineStr">
        <is>
          <t>#REF!</t>
        </is>
      </c>
      <c r="CK457" s="247" t="n">
        <v>3630266.82060391</v>
      </c>
      <c r="CL457" s="247" t="n">
        <v>609874.9541346</v>
      </c>
      <c r="CM457" s="247" t="n">
        <v>4240141.77473851</v>
      </c>
      <c r="CN457" s="247" t="inlineStr">
        <is>
          <t>#REF!</t>
        </is>
      </c>
      <c r="CO457" s="251">
        <f>'[2]DATA CONSOLIDADA 2018-2025 '!$CM459-'b2'!$CG457</f>
        <v/>
      </c>
      <c r="CP457" s="253" t="n">
        <v>0</v>
      </c>
      <c r="CQ457" s="253" t="n">
        <v>0</v>
      </c>
      <c r="CR457" s="253" t="n">
        <v>0</v>
      </c>
      <c r="CS457" s="253" t="n">
        <v>0</v>
      </c>
      <c r="CT457" s="253" t="n">
        <v>0</v>
      </c>
      <c r="CU457" s="253" t="n">
        <v>0</v>
      </c>
      <c r="CV457" s="247" t="n">
        <v>0</v>
      </c>
      <c r="CW457" s="247" t="n">
        <v>0</v>
      </c>
      <c r="CX457" s="247" t="n">
        <v>3977</v>
      </c>
      <c r="CY457" s="247" t="n">
        <v>1418209.99659</v>
      </c>
      <c r="CZ457" s="247" t="n">
        <v>0</v>
      </c>
      <c r="DA457" s="247" t="n">
        <v>0</v>
      </c>
      <c r="DB457" s="247" t="n">
        <v>1422186.99659</v>
      </c>
      <c r="DC457" s="255" t="n">
        <v>0</v>
      </c>
      <c r="DD457" s="255" t="n">
        <v>0</v>
      </c>
      <c r="DE457" s="255" t="n">
        <v>4240141.77473851</v>
      </c>
      <c r="DF457" s="255" t="n">
        <v>0</v>
      </c>
      <c r="DG457" s="255" t="n">
        <v>0</v>
      </c>
      <c r="DH457" s="255" t="n">
        <v>4240141.77473851</v>
      </c>
      <c r="DI457" s="256" t="n">
        <v>20605500430</v>
      </c>
      <c r="DJ457" s="257" t="inlineStr">
        <is>
          <t>COOPERATIVA AGRARIA DE PRODUCTORES ECOLOGICOS LOS CHANKAS VALLE DEL RIO PERENE</t>
        </is>
      </c>
      <c r="DK457" s="257" t="inlineStr">
        <is>
          <t>02 Cooperativa</t>
        </is>
      </c>
      <c r="DL457" s="258" t="n"/>
      <c r="DM457" s="258" t="n"/>
      <c r="DN457" s="258" t="n"/>
      <c r="DO457" s="258" t="n"/>
      <c r="DP457" s="258" t="n"/>
      <c r="DQ457" s="258" t="n"/>
      <c r="DR457" s="258" t="n"/>
      <c r="DS457" s="258" t="n"/>
      <c r="DT457" s="258" t="n"/>
      <c r="DU457" s="258" t="n"/>
      <c r="DV457" s="258" t="n"/>
      <c r="DW457" s="258" t="n"/>
      <c r="DX457" s="258" t="n"/>
      <c r="DY457" s="258" t="n"/>
      <c r="DZ457" s="258" t="n"/>
      <c r="EA457" s="258" t="n"/>
      <c r="EB457" s="258" t="n"/>
      <c r="EC457" s="258" t="n"/>
      <c r="ED457" s="258" t="n"/>
      <c r="EE457" s="258" t="n"/>
    </row>
    <row r="458" hidden="1" ht="47.25" customHeight="1">
      <c r="A458" s="240" t="inlineStr">
        <is>
          <t>COOPERATIVA AGRARIA LAND PERU</t>
        </is>
      </c>
      <c r="B458" s="240" t="inlineStr">
        <is>
          <t>JENGIBRE (KION)</t>
        </is>
      </c>
      <c r="C458" s="240" t="inlineStr">
        <is>
          <t>JENGIBRE</t>
        </is>
      </c>
      <c r="D458" s="240" t="inlineStr">
        <is>
          <t>JUNIN</t>
        </is>
      </c>
      <c r="E458" s="240" t="inlineStr">
        <is>
          <t>120303</t>
        </is>
      </c>
      <c r="F458" s="240" t="inlineStr">
        <is>
          <t>JUNIN</t>
        </is>
      </c>
      <c r="G458" s="240" t="inlineStr">
        <is>
          <t>CHANCHAMAYO</t>
        </is>
      </c>
      <c r="H458" s="240" t="inlineStr">
        <is>
          <t>PICHANAQUI</t>
        </is>
      </c>
      <c r="I458" s="241" t="n"/>
      <c r="J458" s="241" t="n"/>
      <c r="K458" s="241" t="n"/>
      <c r="L458" s="241" t="n"/>
      <c r="M458" s="241" t="n"/>
      <c r="N458" s="241" t="n"/>
      <c r="O458" s="241" t="n">
        <v>1</v>
      </c>
      <c r="P458" s="241" t="n">
        <v>1</v>
      </c>
      <c r="Q458" s="241" t="inlineStr">
        <is>
          <t>PAC</t>
        </is>
      </c>
      <c r="R458" s="242">
        <f>IF(I458=1,I$2,"")&amp;IF(J458=1,IF(I458=1,"-","")&amp;J$2,"")&amp;IF(K458=1,IF(OR(J458=1,I458=1),"-","")&amp;K$2,"")&amp;IF(L458=1,IF(OR(K458=1,J458=1,I458=1),"-","")&amp;L$2,"")&amp;IF(M458=1,IF(OR(L458=1,K458=1,J458=1,I458=1),"-","")&amp;M$2,"")&amp;IF(N458=1,IF(OR(M458=1,L458=1,K458=1,J458=1,I458=1),"-","")&amp;N$2,"")&amp;IF(O458=1,IF(OR(N458=1,M458=1,L458=1,K458=1,J458=1,I458=1),"-","")&amp;O$2,"")&amp;IF(P458=1,IF(I458=1," - ",IF(J458=1," - ",IF(K458=1," - ",IF(L458=1," - ",IF(M458=1," - ",IF(N458=1," - ",IF(O458=1," - ","")))))))&amp;P$2,"")</f>
        <v/>
      </c>
      <c r="S458" s="243">
        <f>SUM('b2'!$I458:$P458)</f>
        <v/>
      </c>
      <c r="T458" s="243">
        <f>IF(OR('b2'!$J458=1,'b2'!$K458=1,'b2'!$L458=1,'b2'!$M458=1,'b2'!$N458=1,'b2'!$O458=1,'b2'!$P458=1),"SI","NO")</f>
        <v/>
      </c>
      <c r="U458" s="243">
        <f>IF(OR('b2'!$K458=1,'b2'!$L458=1,'b2'!$M458=1,'b2'!$N458=1,'b2'!$O458=1,'b2'!$P458=1),"SI","NO")</f>
        <v/>
      </c>
      <c r="V458" s="244" t="n">
        <v>0</v>
      </c>
      <c r="W458" s="245" t="n">
        <v>0</v>
      </c>
      <c r="X458" s="245" t="n">
        <v>0</v>
      </c>
      <c r="Y458" s="244" t="n">
        <v>0</v>
      </c>
      <c r="Z458" s="245" t="n">
        <v>0</v>
      </c>
      <c r="AA458" s="245" t="n">
        <v>0</v>
      </c>
      <c r="AB458" s="244" t="n">
        <v>0</v>
      </c>
      <c r="AC458" s="245" t="n">
        <v>0</v>
      </c>
      <c r="AD458" s="245" t="n">
        <v>0</v>
      </c>
      <c r="AE458" s="244" t="n">
        <v>0</v>
      </c>
      <c r="AF458" s="245" t="n">
        <v>0</v>
      </c>
      <c r="AG458" s="245" t="n">
        <v>0</v>
      </c>
      <c r="AH458" s="244" t="n">
        <v>0</v>
      </c>
      <c r="AI458" s="245" t="n">
        <v>0</v>
      </c>
      <c r="AJ458" s="245" t="n">
        <v>0</v>
      </c>
      <c r="AK458" s="244" t="n">
        <v>0</v>
      </c>
      <c r="AL458" s="245" t="n">
        <v>15</v>
      </c>
      <c r="AM458" s="245" t="n">
        <v>13</v>
      </c>
      <c r="AN458" s="244" t="n">
        <v>28</v>
      </c>
      <c r="AO458" s="245" t="n">
        <v>16</v>
      </c>
      <c r="AP458" s="245" t="n">
        <v>12</v>
      </c>
      <c r="AQ458" s="244" t="n">
        <v>28</v>
      </c>
      <c r="AR458" s="244">
        <f>IF('b2'!$AQ458&gt;0,'b2'!$AQ458,IF('b2'!$AN458&gt;0,'b2'!$AN458,IF('b2'!$AK458&gt;0,'b2'!$AK458,IF('b2'!$AH458&gt;0,'b2'!$AH458,IF('b2'!$AE458&gt;0,'b2'!$AE458,IF('b2'!$AB458&gt;0,'b2'!$AB458,IF('b2'!$Y458&gt;0,'b2'!$Y458,IF('b2'!$V458&gt;0,'b2'!$V458," ---"))))))))</f>
        <v/>
      </c>
      <c r="AS458" s="246" t="n">
        <v>0</v>
      </c>
      <c r="AT458" s="246" t="n">
        <v>0</v>
      </c>
      <c r="AU458" s="246" t="n">
        <v>0</v>
      </c>
      <c r="AV458" s="246" t="n">
        <v>0</v>
      </c>
      <c r="AW458" s="246" t="n">
        <v>0</v>
      </c>
      <c r="AX458" s="246" t="n">
        <v>0</v>
      </c>
      <c r="AY458" s="246" t="n">
        <v>0</v>
      </c>
      <c r="AZ458" s="246" t="n">
        <v>0</v>
      </c>
      <c r="BA458" s="246" t="n">
        <v>25</v>
      </c>
      <c r="BB458" s="246" t="n">
        <v>0</v>
      </c>
      <c r="BC458" s="246" t="n">
        <v>12</v>
      </c>
      <c r="BD458" s="246" t="n">
        <v>0</v>
      </c>
      <c r="BE458" s="247" t="n">
        <v>0</v>
      </c>
      <c r="BF458" s="252" t="n">
        <v>0</v>
      </c>
      <c r="BG458" s="252" t="n">
        <v>0</v>
      </c>
      <c r="BH458" s="247" t="n">
        <v>0</v>
      </c>
      <c r="BI458" s="250" t="inlineStr">
        <is>
          <t>#REF!</t>
        </is>
      </c>
      <c r="BJ458" s="251" t="inlineStr">
        <is>
          <t>#REF!</t>
        </is>
      </c>
      <c r="BK458" s="252" t="n">
        <v>0</v>
      </c>
      <c r="BL458" s="252" t="n">
        <v>0</v>
      </c>
      <c r="BM458" s="247" t="n">
        <v>0</v>
      </c>
      <c r="BN458" s="250" t="inlineStr">
        <is>
          <t>#REF!</t>
        </is>
      </c>
      <c r="BO458" s="251" t="inlineStr">
        <is>
          <t>#REF!</t>
        </is>
      </c>
      <c r="BP458" s="248" t="n">
        <v>0</v>
      </c>
      <c r="BQ458" s="248" t="n">
        <v>0</v>
      </c>
      <c r="BR458" s="249" t="n">
        <v>0</v>
      </c>
      <c r="BS458" s="250" t="inlineStr">
        <is>
          <t>#REF!</t>
        </is>
      </c>
      <c r="BT458" s="251">
        <f>'[2]DATA CONSOLIDADA 2018-2025 '!$BR460-'b2'!$BO458</f>
        <v/>
      </c>
      <c r="BU458" s="252" t="n">
        <v>0</v>
      </c>
      <c r="BV458" s="248" t="n">
        <v>0</v>
      </c>
      <c r="BW458" s="249" t="n">
        <v>0</v>
      </c>
      <c r="BX458" s="250" t="inlineStr">
        <is>
          <t>#REF!</t>
        </is>
      </c>
      <c r="BY458" s="251" t="inlineStr">
        <is>
          <t>#REF!</t>
        </is>
      </c>
      <c r="BZ458" s="248" t="n">
        <v>0</v>
      </c>
      <c r="CA458" s="248" t="n">
        <v>0</v>
      </c>
      <c r="CB458" s="249" t="n">
        <v>0</v>
      </c>
      <c r="CC458" s="250" t="inlineStr">
        <is>
          <t>#REF!</t>
        </is>
      </c>
      <c r="CD458" s="251">
        <f>'[2]DATA CONSOLIDADA 2018-2025 '!$CB460-'b2'!$BW458</f>
        <v/>
      </c>
      <c r="CE458" s="253" t="n">
        <v>406534.99637825</v>
      </c>
      <c r="CF458" s="253" t="n">
        <v>803878.4399999999</v>
      </c>
      <c r="CG458" s="254" t="n">
        <v>1210413.43637825</v>
      </c>
      <c r="CH458" s="250" t="inlineStr">
        <is>
          <t>#REF!</t>
        </is>
      </c>
      <c r="CI458" s="251">
        <f>'[2]DATA CONSOLIDADA 2018-2025 '!$CG460-'b2'!$CB458</f>
        <v/>
      </c>
      <c r="CJ458" s="247" t="inlineStr">
        <is>
          <t>#REF!</t>
        </is>
      </c>
      <c r="CK458" s="247" t="n">
        <v>66702.5928</v>
      </c>
      <c r="CL458" s="247" t="n">
        <v>240751.99983852</v>
      </c>
      <c r="CM458" s="247" t="n">
        <v>307454.59263852</v>
      </c>
      <c r="CN458" s="247" t="inlineStr">
        <is>
          <t>#REF!</t>
        </is>
      </c>
      <c r="CO458" s="251">
        <f>'[2]DATA CONSOLIDADA 2018-2025 '!$CM460-'b2'!$CG458</f>
        <v/>
      </c>
      <c r="CP458" s="253" t="n">
        <v>0</v>
      </c>
      <c r="CQ458" s="253" t="n">
        <v>0</v>
      </c>
      <c r="CR458" s="253" t="n">
        <v>0</v>
      </c>
      <c r="CS458" s="253" t="n">
        <v>0</v>
      </c>
      <c r="CT458" s="253" t="n">
        <v>0</v>
      </c>
      <c r="CU458" s="253" t="n">
        <v>0</v>
      </c>
      <c r="CV458" s="247" t="n">
        <v>0</v>
      </c>
      <c r="CW458" s="247" t="n">
        <v>0</v>
      </c>
      <c r="CX458" s="247" t="n">
        <v>0</v>
      </c>
      <c r="CY458" s="247" t="n">
        <v>1210413.43637825</v>
      </c>
      <c r="CZ458" s="247" t="n">
        <v>0</v>
      </c>
      <c r="DA458" s="247" t="n">
        <v>0</v>
      </c>
      <c r="DB458" s="247" t="n">
        <v>1210413.43637825</v>
      </c>
      <c r="DC458" s="255" t="n">
        <v>0</v>
      </c>
      <c r="DD458" s="255" t="n">
        <v>0</v>
      </c>
      <c r="DE458" s="255" t="n">
        <v>307454.59263852</v>
      </c>
      <c r="DF458" s="255" t="n">
        <v>0</v>
      </c>
      <c r="DG458" s="255" t="n">
        <v>0</v>
      </c>
      <c r="DH458" s="255" t="n">
        <v>307454.59263852</v>
      </c>
      <c r="DI458" s="256" t="n">
        <v>20611198923</v>
      </c>
      <c r="DJ458" s="257" t="inlineStr">
        <is>
          <t>COOPERATIVA AGRARIA LAND PERÚ</t>
        </is>
      </c>
      <c r="DK458" s="257" t="inlineStr">
        <is>
          <t>02 Cooperativa</t>
        </is>
      </c>
      <c r="DL458" s="258" t="n"/>
      <c r="DM458" s="258" t="n"/>
      <c r="DN458" s="258" t="n"/>
      <c r="DO458" s="258" t="n"/>
      <c r="DP458" s="258" t="n"/>
      <c r="DQ458" s="258" t="n"/>
      <c r="DR458" s="258" t="n"/>
      <c r="DS458" s="258" t="n"/>
      <c r="DT458" s="258" t="n"/>
      <c r="DU458" s="258" t="n"/>
      <c r="DV458" s="258" t="n"/>
      <c r="DW458" s="258" t="n"/>
      <c r="DX458" s="258" t="n"/>
      <c r="DY458" s="258" t="n"/>
      <c r="DZ458" s="258" t="n"/>
      <c r="EA458" s="258" t="n"/>
      <c r="EB458" s="258" t="n"/>
      <c r="EC458" s="258" t="n"/>
      <c r="ED458" s="258" t="n"/>
      <c r="EE458" s="258" t="n"/>
    </row>
    <row r="459" ht="47.25" customHeight="1">
      <c r="A459" s="240" t="inlineStr">
        <is>
          <t>COOPERATIVA ASHANINKA KEMITO SANKORI</t>
        </is>
      </c>
      <c r="B459" s="240" t="inlineStr">
        <is>
          <t>CACAO</t>
        </is>
      </c>
      <c r="C459" s="240" t="inlineStr">
        <is>
          <t>CACAO</t>
        </is>
      </c>
      <c r="D459" s="240" t="inlineStr">
        <is>
          <t>JUNIN</t>
        </is>
      </c>
      <c r="E459" s="240" t="inlineStr">
        <is>
          <t>120601</t>
        </is>
      </c>
      <c r="F459" s="240" t="inlineStr">
        <is>
          <t>JUNIN</t>
        </is>
      </c>
      <c r="G459" s="240" t="inlineStr">
        <is>
          <t>SATIPO</t>
        </is>
      </c>
      <c r="H459" s="240" t="inlineStr">
        <is>
          <t>SATIPO</t>
        </is>
      </c>
      <c r="I459" s="241" t="n"/>
      <c r="J459" s="241" t="n"/>
      <c r="K459" s="241" t="n"/>
      <c r="L459" s="241" t="n"/>
      <c r="M459" s="241" t="n"/>
      <c r="N459" s="241" t="n"/>
      <c r="O459" s="241" t="n">
        <v>1</v>
      </c>
      <c r="P459" s="241" t="n">
        <v>1</v>
      </c>
      <c r="Q459" s="241" t="inlineStr">
        <is>
          <t>PAC</t>
        </is>
      </c>
      <c r="R459" s="242">
        <f>IF(I459=1,I$2,"")&amp;IF(J459=1,IF(I459=1,"-","")&amp;J$2,"")&amp;IF(K459=1,IF(OR(J459=1,I459=1),"-","")&amp;K$2,"")&amp;IF(L459=1,IF(OR(K459=1,J459=1,I459=1),"-","")&amp;L$2,"")&amp;IF(M459=1,IF(OR(L459=1,K459=1,J459=1,I459=1),"-","")&amp;M$2,"")&amp;IF(N459=1,IF(OR(M459=1,L459=1,K459=1,J459=1,I459=1),"-","")&amp;N$2,"")&amp;IF(O459=1,IF(OR(N459=1,M459=1,L459=1,K459=1,J459=1,I459=1),"-","")&amp;O$2,"")&amp;IF(P459=1,IF(I459=1," - ",IF(J459=1," - ",IF(K459=1," - ",IF(L459=1," - ",IF(M459=1," - ",IF(N459=1," - ",IF(O459=1," - ","")))))))&amp;P$2,"")</f>
        <v/>
      </c>
      <c r="S459" s="243">
        <f>SUM('b2'!$I459:$P459)</f>
        <v/>
      </c>
      <c r="T459" s="243">
        <f>IF(OR('b2'!$J459=1,'b2'!$K459=1,'b2'!$L459=1,'b2'!$M459=1,'b2'!$N459=1,'b2'!$O459=1,'b2'!$P459=1),"SI","NO")</f>
        <v/>
      </c>
      <c r="U459" s="243">
        <f>IF(OR('b2'!$K459=1,'b2'!$L459=1,'b2'!$M459=1,'b2'!$N459=1,'b2'!$O459=1,'b2'!$P459=1),"SI","NO")</f>
        <v/>
      </c>
      <c r="V459" s="244" t="n">
        <v>0</v>
      </c>
      <c r="W459" s="245" t="n">
        <v>0</v>
      </c>
      <c r="X459" s="245" t="n">
        <v>0</v>
      </c>
      <c r="Y459" s="244" t="n">
        <v>0</v>
      </c>
      <c r="Z459" s="245" t="n">
        <v>0</v>
      </c>
      <c r="AA459" s="245" t="n">
        <v>0</v>
      </c>
      <c r="AB459" s="244" t="n">
        <v>0</v>
      </c>
      <c r="AC459" s="245" t="n">
        <v>0</v>
      </c>
      <c r="AD459" s="245" t="n">
        <v>0</v>
      </c>
      <c r="AE459" s="244" t="n">
        <v>0</v>
      </c>
      <c r="AF459" s="245" t="n">
        <v>0</v>
      </c>
      <c r="AG459" s="245" t="n">
        <v>0</v>
      </c>
      <c r="AH459" s="244" t="n">
        <v>0</v>
      </c>
      <c r="AI459" s="245" t="n">
        <v>0</v>
      </c>
      <c r="AJ459" s="245" t="n">
        <v>0</v>
      </c>
      <c r="AK459" s="244" t="n">
        <v>0</v>
      </c>
      <c r="AL459" s="245" t="n">
        <v>247</v>
      </c>
      <c r="AM459" s="245" t="n">
        <v>66</v>
      </c>
      <c r="AN459" s="244" t="n">
        <v>313</v>
      </c>
      <c r="AO459" s="245" t="n">
        <v>246</v>
      </c>
      <c r="AP459" s="245" t="n">
        <v>67</v>
      </c>
      <c r="AQ459" s="244" t="n">
        <v>313</v>
      </c>
      <c r="AR459" s="244">
        <f>IF('b2'!$AQ459&gt;0,'b2'!$AQ459,IF('b2'!$AN459&gt;0,'b2'!$AN459,IF('b2'!$AK459&gt;0,'b2'!$AK459,IF('b2'!$AH459&gt;0,'b2'!$AH459,IF('b2'!$AE459&gt;0,'b2'!$AE459,IF('b2'!$AB459&gt;0,'b2'!$AB459,IF('b2'!$Y459&gt;0,'b2'!$Y459,IF('b2'!$V459&gt;0,'b2'!$V459," ---"))))))))</f>
        <v/>
      </c>
      <c r="AS459" s="246" t="n">
        <v>0</v>
      </c>
      <c r="AT459" s="246" t="n">
        <v>0</v>
      </c>
      <c r="AU459" s="246" t="n">
        <v>0</v>
      </c>
      <c r="AV459" s="246" t="n">
        <v>0</v>
      </c>
      <c r="AW459" s="246" t="n">
        <v>0</v>
      </c>
      <c r="AX459" s="246" t="n">
        <v>0</v>
      </c>
      <c r="AY459" s="246" t="n">
        <v>0</v>
      </c>
      <c r="AZ459" s="246" t="n">
        <v>0</v>
      </c>
      <c r="BA459" s="246" t="n">
        <v>19</v>
      </c>
      <c r="BB459" s="246" t="n">
        <v>0</v>
      </c>
      <c r="BC459" s="246" t="n">
        <v>12</v>
      </c>
      <c r="BD459" s="246" t="n">
        <v>1</v>
      </c>
      <c r="BE459" s="247" t="n">
        <v>0</v>
      </c>
      <c r="BF459" s="252" t="n">
        <v>0</v>
      </c>
      <c r="BG459" s="252" t="n">
        <v>0</v>
      </c>
      <c r="BH459" s="247" t="n">
        <v>0</v>
      </c>
      <c r="BI459" s="250" t="inlineStr">
        <is>
          <t>#REF!</t>
        </is>
      </c>
      <c r="BJ459" s="251" t="inlineStr">
        <is>
          <t>#REF!</t>
        </is>
      </c>
      <c r="BK459" s="252" t="n">
        <v>0</v>
      </c>
      <c r="BL459" s="252" t="n">
        <v>0</v>
      </c>
      <c r="BM459" s="247" t="n">
        <v>0</v>
      </c>
      <c r="BN459" s="250" t="inlineStr">
        <is>
          <t>#REF!</t>
        </is>
      </c>
      <c r="BO459" s="251" t="inlineStr">
        <is>
          <t>#REF!</t>
        </is>
      </c>
      <c r="BP459" s="248" t="n">
        <v>0</v>
      </c>
      <c r="BQ459" s="248" t="n">
        <v>0</v>
      </c>
      <c r="BR459" s="249" t="n">
        <v>0</v>
      </c>
      <c r="BS459" s="250" t="inlineStr">
        <is>
          <t>#REF!</t>
        </is>
      </c>
      <c r="BT459" s="251">
        <f>'[2]DATA CONSOLIDADA 2018-2025 '!$BR461-'b2'!$BO459</f>
        <v/>
      </c>
      <c r="BU459" s="252" t="n">
        <v>0</v>
      </c>
      <c r="BV459" s="248" t="n">
        <v>0</v>
      </c>
      <c r="BW459" s="249" t="n">
        <v>0</v>
      </c>
      <c r="BX459" s="250" t="inlineStr">
        <is>
          <t>#REF!</t>
        </is>
      </c>
      <c r="BY459" s="251" t="inlineStr">
        <is>
          <t>#REF!</t>
        </is>
      </c>
      <c r="BZ459" s="248" t="n">
        <v>0</v>
      </c>
      <c r="CA459" s="248" t="n">
        <v>0</v>
      </c>
      <c r="CB459" s="249" t="n">
        <v>0</v>
      </c>
      <c r="CC459" s="250" t="inlineStr">
        <is>
          <t>#REF!</t>
        </is>
      </c>
      <c r="CD459" s="251">
        <f>'[2]DATA CONSOLIDADA 2018-2025 '!$CB461-'b2'!$BW459</f>
        <v/>
      </c>
      <c r="CE459" s="253" t="n">
        <v>760629.16364</v>
      </c>
      <c r="CF459" s="253" t="n">
        <v>0</v>
      </c>
      <c r="CG459" s="254" t="n">
        <v>760629.16364</v>
      </c>
      <c r="CH459" s="250" t="inlineStr">
        <is>
          <t>#REF!</t>
        </is>
      </c>
      <c r="CI459" s="251">
        <f>'[2]DATA CONSOLIDADA 2018-2025 '!$CG461-'b2'!$CB459</f>
        <v/>
      </c>
      <c r="CJ459" s="247" t="inlineStr">
        <is>
          <t>#REF!</t>
        </is>
      </c>
      <c r="CK459" s="247" t="n">
        <v>616540.95724</v>
      </c>
      <c r="CL459" s="247" t="n">
        <v>0</v>
      </c>
      <c r="CM459" s="247" t="n">
        <v>616540.95724</v>
      </c>
      <c r="CN459" s="247" t="inlineStr">
        <is>
          <t>#REF!</t>
        </is>
      </c>
      <c r="CO459" s="251">
        <f>'[2]DATA CONSOLIDADA 2018-2025 '!$CM461-'b2'!$CG459</f>
        <v/>
      </c>
      <c r="CP459" s="253" t="n">
        <v>0</v>
      </c>
      <c r="CQ459" s="253" t="n">
        <v>0</v>
      </c>
      <c r="CR459" s="253" t="n">
        <v>0</v>
      </c>
      <c r="CS459" s="253" t="n">
        <v>0</v>
      </c>
      <c r="CT459" s="253" t="n">
        <v>0</v>
      </c>
      <c r="CU459" s="253" t="n">
        <v>0</v>
      </c>
      <c r="CV459" s="247" t="n">
        <v>0</v>
      </c>
      <c r="CW459" s="247" t="n">
        <v>0</v>
      </c>
      <c r="CX459" s="247" t="n">
        <v>0</v>
      </c>
      <c r="CY459" s="247" t="n">
        <v>760629.16364</v>
      </c>
      <c r="CZ459" s="247" t="n">
        <v>0</v>
      </c>
      <c r="DA459" s="247" t="n">
        <v>0</v>
      </c>
      <c r="DB459" s="247" t="n">
        <v>760629.16364</v>
      </c>
      <c r="DC459" s="255" t="n">
        <v>0</v>
      </c>
      <c r="DD459" s="255" t="n">
        <v>0</v>
      </c>
      <c r="DE459" s="255" t="n">
        <v>616540.95724</v>
      </c>
      <c r="DF459" s="255" t="n">
        <v>0</v>
      </c>
      <c r="DG459" s="255" t="n">
        <v>0</v>
      </c>
      <c r="DH459" s="255" t="n">
        <v>616540.95724</v>
      </c>
      <c r="DI459" s="256" t="n">
        <v>20601939402</v>
      </c>
      <c r="DJ459" s="257" t="inlineStr">
        <is>
          <t>COOPERATIVA AGRARIA ASHANINKA KEMITO SANKORI LTDA</t>
        </is>
      </c>
      <c r="DK459" s="257" t="inlineStr">
        <is>
          <t>02 Cooperativa</t>
        </is>
      </c>
      <c r="DL459" s="258" t="n"/>
      <c r="DM459" s="258" t="n"/>
      <c r="DN459" s="258" t="n"/>
      <c r="DO459" s="258" t="n"/>
      <c r="DP459" s="258" t="n"/>
      <c r="DQ459" s="258" t="n"/>
      <c r="DR459" s="258" t="n"/>
      <c r="DS459" s="258" t="n"/>
      <c r="DT459" s="258" t="n"/>
      <c r="DU459" s="258" t="n"/>
      <c r="DV459" s="258" t="n"/>
      <c r="DW459" s="258" t="n"/>
      <c r="DX459" s="258" t="n"/>
      <c r="DY459" s="258" t="n"/>
      <c r="DZ459" s="258" t="n"/>
      <c r="EA459" s="258" t="n"/>
      <c r="EB459" s="258" t="n"/>
      <c r="EC459" s="258" t="n"/>
      <c r="ED459" s="258" t="n"/>
      <c r="EE459" s="258" t="n"/>
    </row>
    <row r="460" ht="47.25" customHeight="1">
      <c r="A460" s="240" t="inlineStr">
        <is>
          <t>COOPERATIVA AGRARIA AGROINDUSTRIAL AGROECOLOGICA DE BELEN, SAN ANTONIO, CAMANTARO Y RIO DE JANEIRO PERU - COOP BESACARI PERU</t>
        </is>
      </c>
      <c r="B460" s="240" t="inlineStr">
        <is>
          <t>CACAO</t>
        </is>
      </c>
      <c r="C460" s="240" t="inlineStr">
        <is>
          <t>CACAO</t>
        </is>
      </c>
      <c r="D460" s="240" t="inlineStr">
        <is>
          <t>JUNIN</t>
        </is>
      </c>
      <c r="E460" s="240" t="inlineStr">
        <is>
          <t>120603</t>
        </is>
      </c>
      <c r="F460" s="240" t="inlineStr">
        <is>
          <t>JUNIN</t>
        </is>
      </c>
      <c r="G460" s="240" t="inlineStr">
        <is>
          <t>SATIPO</t>
        </is>
      </c>
      <c r="H460" s="240" t="inlineStr">
        <is>
          <t>LLAYLLA</t>
        </is>
      </c>
      <c r="I460" s="241" t="n"/>
      <c r="J460" s="241" t="n"/>
      <c r="K460" s="241" t="n"/>
      <c r="L460" s="241" t="n"/>
      <c r="M460" s="241" t="n"/>
      <c r="N460" s="241" t="n"/>
      <c r="O460" s="241" t="n">
        <v>1</v>
      </c>
      <c r="P460" s="241" t="n"/>
      <c r="Q460" s="241" t="inlineStr">
        <is>
          <t>PAC</t>
        </is>
      </c>
      <c r="R460" s="242">
        <f>IF(I460=1,I$2,"")&amp;IF(J460=1,IF(I460=1,"-","")&amp;J$2,"")&amp;IF(K460=1,IF(OR(J460=1,I460=1),"-","")&amp;K$2,"")&amp;IF(L460=1,IF(OR(K460=1,J460=1,I460=1),"-","")&amp;L$2,"")&amp;IF(M460=1,IF(OR(L460=1,K460=1,J460=1,I460=1),"-","")&amp;M$2,"")&amp;IF(N460=1,IF(OR(M460=1,L460=1,K460=1,J460=1,I460=1),"-","")&amp;N$2,"")&amp;IF(O460=1,IF(OR(N460=1,M460=1,L460=1,K460=1,J460=1,I460=1),"-","")&amp;O$2,"")&amp;IF(P460=1,IF(I460=1," - ",IF(J460=1," - ",IF(K460=1," - ",IF(L460=1," - ",IF(M460=1," - ",IF(N460=1," - ",IF(O460=1," - ","")))))))&amp;P$2,"")</f>
        <v/>
      </c>
      <c r="S460" s="243">
        <f>SUM('b2'!$I460:$P460)</f>
        <v/>
      </c>
      <c r="T460" s="243">
        <f>IF(OR('b2'!$J460=1,'b2'!$K460=1,'b2'!$L460=1,'b2'!$M460=1,'b2'!$N460=1,'b2'!$O460=1,'b2'!$P460=1),"SI","NO")</f>
        <v/>
      </c>
      <c r="U460" s="243">
        <f>IF(OR('b2'!$K460=1,'b2'!$L460=1,'b2'!$M460=1,'b2'!$N460=1,'b2'!$O460=1,'b2'!$P460=1),"SI","NO")</f>
        <v/>
      </c>
      <c r="V460" s="244" t="n">
        <v>0</v>
      </c>
      <c r="W460" s="245" t="n">
        <v>0</v>
      </c>
      <c r="X460" s="245" t="n">
        <v>0</v>
      </c>
      <c r="Y460" s="244" t="n">
        <v>0</v>
      </c>
      <c r="Z460" s="245" t="n">
        <v>0</v>
      </c>
      <c r="AA460" s="245" t="n">
        <v>0</v>
      </c>
      <c r="AB460" s="244" t="n">
        <v>0</v>
      </c>
      <c r="AC460" s="245" t="n">
        <v>0</v>
      </c>
      <c r="AD460" s="245" t="n">
        <v>0</v>
      </c>
      <c r="AE460" s="244" t="n">
        <v>0</v>
      </c>
      <c r="AF460" s="245" t="n">
        <v>0</v>
      </c>
      <c r="AG460" s="245" t="n">
        <v>0</v>
      </c>
      <c r="AH460" s="244" t="n">
        <v>0</v>
      </c>
      <c r="AI460" s="245" t="n">
        <v>0</v>
      </c>
      <c r="AJ460" s="245" t="n">
        <v>0</v>
      </c>
      <c r="AK460" s="244" t="n">
        <v>0</v>
      </c>
      <c r="AL460" s="245" t="n">
        <v>115</v>
      </c>
      <c r="AM460" s="245" t="n">
        <v>27</v>
      </c>
      <c r="AN460" s="244" t="n">
        <v>142</v>
      </c>
      <c r="AO460" s="245" t="n">
        <v>0</v>
      </c>
      <c r="AP460" s="245" t="n">
        <v>0</v>
      </c>
      <c r="AQ460" s="244" t="n">
        <v>0</v>
      </c>
      <c r="AR460" s="244">
        <f>IF('b2'!$AQ460&gt;0,'b2'!$AQ460,IF('b2'!$AN460&gt;0,'b2'!$AN460,IF('b2'!$AK460&gt;0,'b2'!$AK460,IF('b2'!$AH460&gt;0,'b2'!$AH460,IF('b2'!$AE460&gt;0,'b2'!$AE460,IF('b2'!$AB460&gt;0,'b2'!$AB460,IF('b2'!$Y460&gt;0,'b2'!$Y460,IF('b2'!$V460&gt;0,'b2'!$V460," ---"))))))))</f>
        <v/>
      </c>
      <c r="AS460" s="246" t="n">
        <v>0</v>
      </c>
      <c r="AT460" s="246" t="n">
        <v>0</v>
      </c>
      <c r="AU460" s="246" t="n">
        <v>0</v>
      </c>
      <c r="AV460" s="246" t="n">
        <v>0</v>
      </c>
      <c r="AW460" s="246" t="n">
        <v>0</v>
      </c>
      <c r="AX460" s="246" t="n">
        <v>0</v>
      </c>
      <c r="AY460" s="246" t="n">
        <v>0</v>
      </c>
      <c r="AZ460" s="246" t="n">
        <v>0</v>
      </c>
      <c r="BA460" s="246" t="n">
        <v>32</v>
      </c>
      <c r="BB460" s="246" t="n">
        <v>4</v>
      </c>
      <c r="BC460" s="246" t="n">
        <v>0</v>
      </c>
      <c r="BD460" s="246" t="n">
        <v>0</v>
      </c>
      <c r="BE460" s="247" t="n">
        <v>0</v>
      </c>
      <c r="BF460" s="252" t="n">
        <v>0</v>
      </c>
      <c r="BG460" s="252" t="n">
        <v>0</v>
      </c>
      <c r="BH460" s="247" t="n">
        <v>0</v>
      </c>
      <c r="BI460" s="250" t="inlineStr">
        <is>
          <t>#REF!</t>
        </is>
      </c>
      <c r="BJ460" s="251" t="inlineStr">
        <is>
          <t>#REF!</t>
        </is>
      </c>
      <c r="BK460" s="252" t="n">
        <v>0</v>
      </c>
      <c r="BL460" s="252" t="n">
        <v>0</v>
      </c>
      <c r="BM460" s="247" t="n">
        <v>0</v>
      </c>
      <c r="BN460" s="250" t="inlineStr">
        <is>
          <t>#REF!</t>
        </is>
      </c>
      <c r="BO460" s="251" t="inlineStr">
        <is>
          <t>#REF!</t>
        </is>
      </c>
      <c r="BP460" s="248" t="n">
        <v>0</v>
      </c>
      <c r="BQ460" s="248" t="n">
        <v>0</v>
      </c>
      <c r="BR460" s="249" t="n">
        <v>0</v>
      </c>
      <c r="BS460" s="250" t="inlineStr">
        <is>
          <t>#REF!</t>
        </is>
      </c>
      <c r="BT460" s="251">
        <f>'[2]DATA CONSOLIDADA 2018-2025 '!$BR462-'b2'!$BO460</f>
        <v/>
      </c>
      <c r="BU460" s="252" t="n">
        <v>0</v>
      </c>
      <c r="BV460" s="248" t="n">
        <v>0</v>
      </c>
      <c r="BW460" s="249" t="n">
        <v>0</v>
      </c>
      <c r="BX460" s="250" t="inlineStr">
        <is>
          <t>#REF!</t>
        </is>
      </c>
      <c r="BY460" s="251" t="inlineStr">
        <is>
          <t>#REF!</t>
        </is>
      </c>
      <c r="BZ460" s="248" t="n">
        <v>0</v>
      </c>
      <c r="CA460" s="248" t="n">
        <v>0</v>
      </c>
      <c r="CB460" s="249" t="n">
        <v>0</v>
      </c>
      <c r="CC460" s="250" t="inlineStr">
        <is>
          <t>#REF!</t>
        </is>
      </c>
      <c r="CD460" s="251">
        <f>'[2]DATA CONSOLIDADA 2018-2025 '!$CB462-'b2'!$BW460</f>
        <v/>
      </c>
      <c r="CE460" s="253" t="n">
        <v>0</v>
      </c>
      <c r="CF460" s="253" t="n">
        <v>0</v>
      </c>
      <c r="CG460" s="254" t="n">
        <v>0</v>
      </c>
      <c r="CH460" s="250" t="inlineStr">
        <is>
          <t>#REF!</t>
        </is>
      </c>
      <c r="CI460" s="251">
        <f>'[2]DATA CONSOLIDADA 2018-2025 '!$CG462-'b2'!$CB460</f>
        <v/>
      </c>
      <c r="CJ460" s="247" t="inlineStr">
        <is>
          <t>#REF!</t>
        </is>
      </c>
      <c r="CK460" s="247" t="n">
        <v>0</v>
      </c>
      <c r="CL460" s="247" t="n">
        <v>0</v>
      </c>
      <c r="CM460" s="247" t="n">
        <v>0</v>
      </c>
      <c r="CN460" s="247" t="inlineStr">
        <is>
          <t>#REF!</t>
        </is>
      </c>
      <c r="CO460" s="251">
        <f>'[2]DATA CONSOLIDADA 2018-2025 '!$CM462-'b2'!$CG460</f>
        <v/>
      </c>
      <c r="CP460" s="253" t="n">
        <v>0</v>
      </c>
      <c r="CQ460" s="253" t="n">
        <v>0</v>
      </c>
      <c r="CR460" s="253" t="n">
        <v>0</v>
      </c>
      <c r="CS460" s="253" t="n">
        <v>0</v>
      </c>
      <c r="CT460" s="253" t="n">
        <v>0</v>
      </c>
      <c r="CU460" s="253" t="n">
        <v>0</v>
      </c>
      <c r="CV460" s="247" t="n">
        <v>0</v>
      </c>
      <c r="CW460" s="247" t="n">
        <v>0</v>
      </c>
      <c r="CX460" s="247" t="n">
        <v>0</v>
      </c>
      <c r="CY460" s="247" t="n">
        <v>0</v>
      </c>
      <c r="CZ460" s="247" t="n">
        <v>0</v>
      </c>
      <c r="DA460" s="247" t="n">
        <v>0</v>
      </c>
      <c r="DB460" s="247" t="n">
        <v>0</v>
      </c>
      <c r="DC460" s="255" t="n">
        <v>0</v>
      </c>
      <c r="DD460" s="255" t="n">
        <v>0</v>
      </c>
      <c r="DE460" s="255" t="n">
        <v>0</v>
      </c>
      <c r="DF460" s="255" t="n">
        <v>0</v>
      </c>
      <c r="DG460" s="255" t="n">
        <v>0</v>
      </c>
      <c r="DH460" s="255" t="n">
        <v>0</v>
      </c>
      <c r="DI460" s="256" t="n">
        <v>20601667526</v>
      </c>
      <c r="DJ460" s="257" t="inlineStr">
        <is>
          <t>COOP BESACARI - PERU</t>
        </is>
      </c>
      <c r="DK460" s="257" t="inlineStr">
        <is>
          <t>02 Cooperativa</t>
        </is>
      </c>
      <c r="DL460" s="258" t="n"/>
      <c r="DM460" s="258" t="n"/>
      <c r="DN460" s="258" t="n"/>
      <c r="DO460" s="258" t="n"/>
      <c r="DP460" s="258" t="n"/>
      <c r="DQ460" s="258" t="n"/>
      <c r="DR460" s="258" t="n"/>
      <c r="DS460" s="258" t="n"/>
      <c r="DT460" s="258" t="n"/>
      <c r="DU460" s="258" t="n"/>
      <c r="DV460" s="258" t="n"/>
      <c r="DW460" s="258" t="n"/>
      <c r="DX460" s="258" t="n"/>
      <c r="DY460" s="258" t="n"/>
      <c r="DZ460" s="258" t="n"/>
      <c r="EA460" s="258" t="n"/>
      <c r="EB460" s="258" t="n"/>
      <c r="EC460" s="258" t="n"/>
      <c r="ED460" s="258" t="n"/>
      <c r="EE460" s="258" t="n"/>
    </row>
    <row r="461" hidden="1" ht="47.25" customHeight="1">
      <c r="A461" s="240" t="inlineStr">
        <is>
          <t>COOPERATIVA AGRARIA SANGARENI</t>
        </is>
      </c>
      <c r="B461" s="240" t="inlineStr">
        <is>
          <t>CAFÉ</t>
        </is>
      </c>
      <c r="C461" s="240" t="inlineStr">
        <is>
          <t>CAFÉ</t>
        </is>
      </c>
      <c r="D461" s="240" t="inlineStr">
        <is>
          <t>JUNIN</t>
        </is>
      </c>
      <c r="E461" s="240" t="inlineStr">
        <is>
          <t>120606</t>
        </is>
      </c>
      <c r="F461" s="240" t="inlineStr">
        <is>
          <t>JUNIN</t>
        </is>
      </c>
      <c r="G461" s="240" t="inlineStr">
        <is>
          <t>SATIPO</t>
        </is>
      </c>
      <c r="H461" s="240" t="inlineStr">
        <is>
          <t>PANGOA</t>
        </is>
      </c>
      <c r="I461" s="241" t="n"/>
      <c r="J461" s="241" t="n"/>
      <c r="K461" s="241" t="n"/>
      <c r="L461" s="241" t="n"/>
      <c r="M461" s="241" t="n"/>
      <c r="N461" s="241" t="n"/>
      <c r="O461" s="241" t="n">
        <v>1</v>
      </c>
      <c r="P461" s="241" t="n">
        <v>1</v>
      </c>
      <c r="Q461" s="241" t="inlineStr">
        <is>
          <t>PAC</t>
        </is>
      </c>
      <c r="R461" s="242">
        <f>IF(I461=1,I$2,"")&amp;IF(J461=1,IF(I461=1,"-","")&amp;J$2,"")&amp;IF(K461=1,IF(OR(J461=1,I461=1),"-","")&amp;K$2,"")&amp;IF(L461=1,IF(OR(K461=1,J461=1,I461=1),"-","")&amp;L$2,"")&amp;IF(M461=1,IF(OR(L461=1,K461=1,J461=1,I461=1),"-","")&amp;M$2,"")&amp;IF(N461=1,IF(OR(M461=1,L461=1,K461=1,J461=1,I461=1),"-","")&amp;N$2,"")&amp;IF(O461=1,IF(OR(N461=1,M461=1,L461=1,K461=1,J461=1,I461=1),"-","")&amp;O$2,"")&amp;IF(P461=1,IF(I461=1," - ",IF(J461=1," - ",IF(K461=1," - ",IF(L461=1," - ",IF(M461=1," - ",IF(N461=1," - ",IF(O461=1," - ","")))))))&amp;P$2,"")</f>
        <v/>
      </c>
      <c r="S461" s="243">
        <f>SUM('b2'!$I461:$P461)</f>
        <v/>
      </c>
      <c r="T461" s="243">
        <f>IF(OR('b2'!$J461=1,'b2'!$K461=1,'b2'!$L461=1,'b2'!$M461=1,'b2'!$N461=1,'b2'!$O461=1,'b2'!$P461=1),"SI","NO")</f>
        <v/>
      </c>
      <c r="U461" s="243">
        <f>IF(OR('b2'!$K461=1,'b2'!$L461=1,'b2'!$M461=1,'b2'!$N461=1,'b2'!$O461=1,'b2'!$P461=1),"SI","NO")</f>
        <v/>
      </c>
      <c r="V461" s="244" t="n">
        <v>0</v>
      </c>
      <c r="W461" s="245" t="n">
        <v>0</v>
      </c>
      <c r="X461" s="245" t="n">
        <v>0</v>
      </c>
      <c r="Y461" s="244" t="n">
        <v>0</v>
      </c>
      <c r="Z461" s="245" t="n">
        <v>0</v>
      </c>
      <c r="AA461" s="245" t="n">
        <v>0</v>
      </c>
      <c r="AB461" s="244" t="n">
        <v>0</v>
      </c>
      <c r="AC461" s="245" t="n">
        <v>0</v>
      </c>
      <c r="AD461" s="245" t="n">
        <v>0</v>
      </c>
      <c r="AE461" s="244" t="n">
        <v>0</v>
      </c>
      <c r="AF461" s="245" t="n">
        <v>0</v>
      </c>
      <c r="AG461" s="245" t="n">
        <v>0</v>
      </c>
      <c r="AH461" s="244" t="n">
        <v>0</v>
      </c>
      <c r="AI461" s="245" t="n">
        <v>0</v>
      </c>
      <c r="AJ461" s="245" t="n">
        <v>0</v>
      </c>
      <c r="AK461" s="244" t="n">
        <v>0</v>
      </c>
      <c r="AL461" s="245" t="n">
        <v>207</v>
      </c>
      <c r="AM461" s="245" t="n">
        <v>76</v>
      </c>
      <c r="AN461" s="244" t="n">
        <v>283</v>
      </c>
      <c r="AO461" s="245" t="n">
        <v>208</v>
      </c>
      <c r="AP461" s="245" t="n">
        <v>75</v>
      </c>
      <c r="AQ461" s="244" t="n">
        <v>283</v>
      </c>
      <c r="AR461" s="244">
        <f>IF('b2'!$AQ461&gt;0,'b2'!$AQ461,IF('b2'!$AN461&gt;0,'b2'!$AN461,IF('b2'!$AK461&gt;0,'b2'!$AK461,IF('b2'!$AH461&gt;0,'b2'!$AH461,IF('b2'!$AE461&gt;0,'b2'!$AE461,IF('b2'!$AB461&gt;0,'b2'!$AB461,IF('b2'!$Y461&gt;0,'b2'!$Y461,IF('b2'!$V461&gt;0,'b2'!$V461," ---"))))))))</f>
        <v/>
      </c>
      <c r="AS461" s="246" t="n">
        <v>0</v>
      </c>
      <c r="AT461" s="246" t="n">
        <v>0</v>
      </c>
      <c r="AU461" s="246" t="n">
        <v>0</v>
      </c>
      <c r="AV461" s="246" t="n">
        <v>0</v>
      </c>
      <c r="AW461" s="246" t="n">
        <v>0</v>
      </c>
      <c r="AX461" s="246" t="n">
        <v>0</v>
      </c>
      <c r="AY461" s="246" t="n">
        <v>0</v>
      </c>
      <c r="AZ461" s="246" t="n">
        <v>0</v>
      </c>
      <c r="BA461" s="246" t="n">
        <v>19</v>
      </c>
      <c r="BB461" s="246" t="n">
        <v>2</v>
      </c>
      <c r="BC461" s="246" t="n">
        <v>9</v>
      </c>
      <c r="BD461" s="246" t="n">
        <v>0</v>
      </c>
      <c r="BE461" s="247" t="n">
        <v>0</v>
      </c>
      <c r="BF461" s="252" t="n">
        <v>0</v>
      </c>
      <c r="BG461" s="252" t="n">
        <v>0</v>
      </c>
      <c r="BH461" s="247" t="n">
        <v>0</v>
      </c>
      <c r="BI461" s="250" t="inlineStr">
        <is>
          <t>#REF!</t>
        </is>
      </c>
      <c r="BJ461" s="251" t="inlineStr">
        <is>
          <t>#REF!</t>
        </is>
      </c>
      <c r="BK461" s="252" t="n">
        <v>0</v>
      </c>
      <c r="BL461" s="252" t="n">
        <v>0</v>
      </c>
      <c r="BM461" s="247" t="n">
        <v>0</v>
      </c>
      <c r="BN461" s="250" t="inlineStr">
        <is>
          <t>#REF!</t>
        </is>
      </c>
      <c r="BO461" s="251" t="inlineStr">
        <is>
          <t>#REF!</t>
        </is>
      </c>
      <c r="BP461" s="248" t="n">
        <v>0</v>
      </c>
      <c r="BQ461" s="248" t="n">
        <v>0</v>
      </c>
      <c r="BR461" s="249" t="n">
        <v>0</v>
      </c>
      <c r="BS461" s="250" t="inlineStr">
        <is>
          <t>#REF!</t>
        </is>
      </c>
      <c r="BT461" s="251">
        <f>'[2]DATA CONSOLIDADA 2018-2025 '!$BR463-'b2'!$BO461</f>
        <v/>
      </c>
      <c r="BU461" s="252" t="n">
        <v>0</v>
      </c>
      <c r="BV461" s="248" t="n">
        <v>0</v>
      </c>
      <c r="BW461" s="249" t="n">
        <v>0</v>
      </c>
      <c r="BX461" s="250" t="inlineStr">
        <is>
          <t>#REF!</t>
        </is>
      </c>
      <c r="BY461" s="251" t="inlineStr">
        <is>
          <t>#REF!</t>
        </is>
      </c>
      <c r="BZ461" s="248" t="n">
        <v>0</v>
      </c>
      <c r="CA461" s="248" t="n">
        <v>0</v>
      </c>
      <c r="CB461" s="249" t="n">
        <v>0</v>
      </c>
      <c r="CC461" s="250" t="inlineStr">
        <is>
          <t>#REF!</t>
        </is>
      </c>
      <c r="CD461" s="251">
        <f>'[2]DATA CONSOLIDADA 2018-2025 '!$CB463-'b2'!$BW461</f>
        <v/>
      </c>
      <c r="CE461" s="253" t="n">
        <v>0</v>
      </c>
      <c r="CF461" s="253" t="n">
        <v>8202629.2499856</v>
      </c>
      <c r="CG461" s="254" t="n">
        <v>8202629.2499856</v>
      </c>
      <c r="CH461" s="250" t="inlineStr">
        <is>
          <t>#REF!</t>
        </is>
      </c>
      <c r="CI461" s="251">
        <f>'[2]DATA CONSOLIDADA 2018-2025 '!$CG463-'b2'!$CB461</f>
        <v/>
      </c>
      <c r="CJ461" s="247" t="inlineStr">
        <is>
          <t>#REF!</t>
        </is>
      </c>
      <c r="CK461" s="247" t="n">
        <v>0</v>
      </c>
      <c r="CL461" s="247" t="n">
        <v>9860568.48820773</v>
      </c>
      <c r="CM461" s="247" t="n">
        <v>9860568.48820773</v>
      </c>
      <c r="CN461" s="247" t="inlineStr">
        <is>
          <t>#REF!</t>
        </is>
      </c>
      <c r="CO461" s="251">
        <f>'[2]DATA CONSOLIDADA 2018-2025 '!$CM463-'b2'!$CG461</f>
        <v/>
      </c>
      <c r="CP461" s="253" t="n">
        <v>0</v>
      </c>
      <c r="CQ461" s="253" t="n">
        <v>0</v>
      </c>
      <c r="CR461" s="253" t="n">
        <v>0</v>
      </c>
      <c r="CS461" s="253" t="n">
        <v>0</v>
      </c>
      <c r="CT461" s="253" t="n">
        <v>0</v>
      </c>
      <c r="CU461" s="253" t="n">
        <v>0</v>
      </c>
      <c r="CV461" s="247" t="n">
        <v>0</v>
      </c>
      <c r="CW461" s="247" t="n">
        <v>0</v>
      </c>
      <c r="CX461" s="247" t="n">
        <v>0</v>
      </c>
      <c r="CY461" s="247" t="n">
        <v>8202629.2499856</v>
      </c>
      <c r="CZ461" s="247" t="n">
        <v>0</v>
      </c>
      <c r="DA461" s="247" t="n">
        <v>0</v>
      </c>
      <c r="DB461" s="247" t="n">
        <v>8202629.2499856</v>
      </c>
      <c r="DC461" s="255" t="n">
        <v>0</v>
      </c>
      <c r="DD461" s="255" t="n">
        <v>0</v>
      </c>
      <c r="DE461" s="255" t="n">
        <v>9860568.48820773</v>
      </c>
      <c r="DF461" s="255" t="n">
        <v>0</v>
      </c>
      <c r="DG461" s="255" t="n">
        <v>0</v>
      </c>
      <c r="DH461" s="255" t="n">
        <v>9860568.48820773</v>
      </c>
      <c r="DI461" s="256" t="n">
        <v>20486255090</v>
      </c>
      <c r="DJ461" s="257" t="inlineStr">
        <is>
          <t>COOPERATIVA AGRARIA SANGARENI</t>
        </is>
      </c>
      <c r="DK461" s="257" t="inlineStr">
        <is>
          <t>02 Cooperativa</t>
        </is>
      </c>
      <c r="DL461" s="258" t="n"/>
      <c r="DM461" s="258" t="n"/>
      <c r="DN461" s="258" t="n"/>
      <c r="DO461" s="258" t="n"/>
      <c r="DP461" s="258" t="n"/>
      <c r="DQ461" s="258" t="n"/>
      <c r="DR461" s="258" t="n"/>
      <c r="DS461" s="258" t="n"/>
      <c r="DT461" s="258" t="n"/>
      <c r="DU461" s="258" t="n"/>
      <c r="DV461" s="258" t="n"/>
      <c r="DW461" s="258" t="n"/>
      <c r="DX461" s="258" t="n"/>
      <c r="DY461" s="258" t="n"/>
      <c r="DZ461" s="258" t="n"/>
      <c r="EA461" s="258" t="n"/>
      <c r="EB461" s="258" t="n"/>
      <c r="EC461" s="258" t="n"/>
      <c r="ED461" s="258" t="n"/>
      <c r="EE461" s="258" t="n"/>
    </row>
    <row r="462" ht="47.25" customHeight="1">
      <c r="A462" s="240" t="inlineStr">
        <is>
          <t>ASOCIACION DE PRODUCTORES AGROSOSTENIBLES VILLA ECOLOGICA PERU</t>
        </is>
      </c>
      <c r="B462" s="240" t="inlineStr">
        <is>
          <t>CACAO</t>
        </is>
      </c>
      <c r="C462" s="240" t="inlineStr">
        <is>
          <t>CACAO</t>
        </is>
      </c>
      <c r="D462" s="240" t="inlineStr">
        <is>
          <t>JUNIN</t>
        </is>
      </c>
      <c r="E462" s="240" t="inlineStr">
        <is>
          <t>120606</t>
        </is>
      </c>
      <c r="F462" s="240" t="inlineStr">
        <is>
          <t>JUNIN</t>
        </is>
      </c>
      <c r="G462" s="240" t="inlineStr">
        <is>
          <t>SATIPO</t>
        </is>
      </c>
      <c r="H462" s="240" t="inlineStr">
        <is>
          <t>PANGOA</t>
        </is>
      </c>
      <c r="I462" s="241" t="n"/>
      <c r="J462" s="241" t="n"/>
      <c r="K462" s="241" t="n"/>
      <c r="L462" s="241" t="n"/>
      <c r="M462" s="241" t="n"/>
      <c r="N462" s="241" t="n"/>
      <c r="O462" s="241" t="n">
        <v>1</v>
      </c>
      <c r="P462" s="241" t="n">
        <v>1</v>
      </c>
      <c r="Q462" s="241" t="inlineStr">
        <is>
          <t>PAC</t>
        </is>
      </c>
      <c r="R462" s="242">
        <f>IF(I462=1,I$2,"")&amp;IF(J462=1,IF(I462=1,"-","")&amp;J$2,"")&amp;IF(K462=1,IF(OR(J462=1,I462=1),"-","")&amp;K$2,"")&amp;IF(L462=1,IF(OR(K462=1,J462=1,I462=1),"-","")&amp;L$2,"")&amp;IF(M462=1,IF(OR(L462=1,K462=1,J462=1,I462=1),"-","")&amp;M$2,"")&amp;IF(N462=1,IF(OR(M462=1,L462=1,K462=1,J462=1,I462=1),"-","")&amp;N$2,"")&amp;IF(O462=1,IF(OR(N462=1,M462=1,L462=1,K462=1,J462=1,I462=1),"-","")&amp;O$2,"")&amp;IF(P462=1,IF(I462=1," - ",IF(J462=1," - ",IF(K462=1," - ",IF(L462=1," - ",IF(M462=1," - ",IF(N462=1," - ",IF(O462=1," - ","")))))))&amp;P$2,"")</f>
        <v/>
      </c>
      <c r="S462" s="243">
        <f>SUM('b2'!$I462:$P462)</f>
        <v/>
      </c>
      <c r="T462" s="243">
        <f>IF(OR('b2'!$J462=1,'b2'!$K462=1,'b2'!$L462=1,'b2'!$M462=1,'b2'!$N462=1,'b2'!$O462=1,'b2'!$P462=1),"SI","NO")</f>
        <v/>
      </c>
      <c r="U462" s="243">
        <f>IF(OR('b2'!$K462=1,'b2'!$L462=1,'b2'!$M462=1,'b2'!$N462=1,'b2'!$O462=1,'b2'!$P462=1),"SI","NO")</f>
        <v/>
      </c>
      <c r="V462" s="244" t="n">
        <v>0</v>
      </c>
      <c r="W462" s="245" t="n">
        <v>0</v>
      </c>
      <c r="X462" s="245" t="n">
        <v>0</v>
      </c>
      <c r="Y462" s="244" t="n">
        <v>0</v>
      </c>
      <c r="Z462" s="245" t="n">
        <v>0</v>
      </c>
      <c r="AA462" s="245" t="n">
        <v>0</v>
      </c>
      <c r="AB462" s="244" t="n">
        <v>0</v>
      </c>
      <c r="AC462" s="245" t="n">
        <v>0</v>
      </c>
      <c r="AD462" s="245" t="n">
        <v>0</v>
      </c>
      <c r="AE462" s="244" t="n">
        <v>0</v>
      </c>
      <c r="AF462" s="245" t="n">
        <v>0</v>
      </c>
      <c r="AG462" s="245" t="n">
        <v>0</v>
      </c>
      <c r="AH462" s="244" t="n">
        <v>0</v>
      </c>
      <c r="AI462" s="245" t="n">
        <v>0</v>
      </c>
      <c r="AJ462" s="245" t="n">
        <v>0</v>
      </c>
      <c r="AK462" s="244" t="n">
        <v>0</v>
      </c>
      <c r="AL462" s="245" t="n">
        <v>237</v>
      </c>
      <c r="AM462" s="245" t="n">
        <v>84</v>
      </c>
      <c r="AN462" s="244" t="n">
        <v>321</v>
      </c>
      <c r="AO462" s="245" t="n">
        <v>247</v>
      </c>
      <c r="AP462" s="245" t="n">
        <v>105</v>
      </c>
      <c r="AQ462" s="244" t="n">
        <v>352</v>
      </c>
      <c r="AR462" s="244">
        <f>IF('b2'!$AQ462&gt;0,'b2'!$AQ462,IF('b2'!$AN462&gt;0,'b2'!$AN462,IF('b2'!$AK462&gt;0,'b2'!$AK462,IF('b2'!$AH462&gt;0,'b2'!$AH462,IF('b2'!$AE462&gt;0,'b2'!$AE462,IF('b2'!$AB462&gt;0,'b2'!$AB462,IF('b2'!$Y462&gt;0,'b2'!$Y462,IF('b2'!$V462&gt;0,'b2'!$V462," ---"))))))))</f>
        <v/>
      </c>
      <c r="AS462" s="246" t="n">
        <v>0</v>
      </c>
      <c r="AT462" s="246" t="n">
        <v>0</v>
      </c>
      <c r="AU462" s="246" t="n">
        <v>0</v>
      </c>
      <c r="AV462" s="246" t="n">
        <v>0</v>
      </c>
      <c r="AW462" s="246" t="n">
        <v>0</v>
      </c>
      <c r="AX462" s="246" t="n">
        <v>0</v>
      </c>
      <c r="AY462" s="246" t="n">
        <v>0</v>
      </c>
      <c r="AZ462" s="246" t="n">
        <v>0</v>
      </c>
      <c r="BA462" s="246" t="n">
        <v>18</v>
      </c>
      <c r="BB462" s="246" t="n">
        <v>2</v>
      </c>
      <c r="BC462" s="246" t="n">
        <v>9</v>
      </c>
      <c r="BD462" s="246" t="n">
        <v>1</v>
      </c>
      <c r="BE462" s="247" t="n">
        <v>0</v>
      </c>
      <c r="BF462" s="252" t="n">
        <v>0</v>
      </c>
      <c r="BG462" s="252" t="n">
        <v>0</v>
      </c>
      <c r="BH462" s="247" t="n">
        <v>0</v>
      </c>
      <c r="BI462" s="250" t="inlineStr">
        <is>
          <t>#REF!</t>
        </is>
      </c>
      <c r="BJ462" s="251" t="inlineStr">
        <is>
          <t>#REF!</t>
        </is>
      </c>
      <c r="BK462" s="252" t="n">
        <v>0</v>
      </c>
      <c r="BL462" s="252" t="n">
        <v>0</v>
      </c>
      <c r="BM462" s="247" t="n">
        <v>0</v>
      </c>
      <c r="BN462" s="250" t="inlineStr">
        <is>
          <t>#REF!</t>
        </is>
      </c>
      <c r="BO462" s="251" t="inlineStr">
        <is>
          <t>#REF!</t>
        </is>
      </c>
      <c r="BP462" s="248" t="n">
        <v>0</v>
      </c>
      <c r="BQ462" s="248" t="n">
        <v>0</v>
      </c>
      <c r="BR462" s="249" t="n">
        <v>0</v>
      </c>
      <c r="BS462" s="250" t="inlineStr">
        <is>
          <t>#REF!</t>
        </is>
      </c>
      <c r="BT462" s="251">
        <f>'[2]DATA CONSOLIDADA 2018-2025 '!$BR464-'b2'!$BO462</f>
        <v/>
      </c>
      <c r="BU462" s="252" t="n">
        <v>0</v>
      </c>
      <c r="BV462" s="248" t="n">
        <v>0</v>
      </c>
      <c r="BW462" s="249" t="n">
        <v>0</v>
      </c>
      <c r="BX462" s="250" t="inlineStr">
        <is>
          <t>#REF!</t>
        </is>
      </c>
      <c r="BY462" s="251" t="inlineStr">
        <is>
          <t>#REF!</t>
        </is>
      </c>
      <c r="BZ462" s="248" t="n">
        <v>0</v>
      </c>
      <c r="CA462" s="248" t="n">
        <v>0</v>
      </c>
      <c r="CB462" s="249" t="n">
        <v>0</v>
      </c>
      <c r="CC462" s="250" t="inlineStr">
        <is>
          <t>#REF!</t>
        </is>
      </c>
      <c r="CD462" s="251">
        <f>'[2]DATA CONSOLIDADA 2018-2025 '!$CB464-'b2'!$BW462</f>
        <v/>
      </c>
      <c r="CE462" s="253" t="n">
        <v>3046716.54535131</v>
      </c>
      <c r="CF462" s="253" t="n">
        <v>871031.0699999999</v>
      </c>
      <c r="CG462" s="254" t="n">
        <v>3917747.61535131</v>
      </c>
      <c r="CH462" s="250" t="inlineStr">
        <is>
          <t>#REF!</t>
        </is>
      </c>
      <c r="CI462" s="251">
        <f>'[2]DATA CONSOLIDADA 2018-2025 '!$CG464-'b2'!$CB462</f>
        <v/>
      </c>
      <c r="CJ462" s="247" t="inlineStr">
        <is>
          <t>#REF!</t>
        </is>
      </c>
      <c r="CK462" s="247" t="n">
        <v>5883156.8334</v>
      </c>
      <c r="CL462" s="247" t="n">
        <v>2206901.4953</v>
      </c>
      <c r="CM462" s="247" t="n">
        <v>8090058.3287</v>
      </c>
      <c r="CN462" s="247" t="inlineStr">
        <is>
          <t>#REF!</t>
        </is>
      </c>
      <c r="CO462" s="251">
        <f>'[2]DATA CONSOLIDADA 2018-2025 '!$CM464-'b2'!$CG462</f>
        <v/>
      </c>
      <c r="CP462" s="253" t="n">
        <v>0</v>
      </c>
      <c r="CQ462" s="253" t="n">
        <v>0</v>
      </c>
      <c r="CR462" s="253" t="n">
        <v>0</v>
      </c>
      <c r="CS462" s="253" t="n">
        <v>0</v>
      </c>
      <c r="CT462" s="253" t="n">
        <v>0</v>
      </c>
      <c r="CU462" s="253" t="n">
        <v>0</v>
      </c>
      <c r="CV462" s="247" t="n">
        <v>0</v>
      </c>
      <c r="CW462" s="247" t="n">
        <v>0</v>
      </c>
      <c r="CX462" s="247" t="n">
        <v>0</v>
      </c>
      <c r="CY462" s="247" t="n">
        <v>3917747.61535131</v>
      </c>
      <c r="CZ462" s="247" t="n">
        <v>0</v>
      </c>
      <c r="DA462" s="247" t="n">
        <v>0</v>
      </c>
      <c r="DB462" s="247" t="n">
        <v>3917747.61535131</v>
      </c>
      <c r="DC462" s="255" t="n">
        <v>0</v>
      </c>
      <c r="DD462" s="255" t="n">
        <v>0</v>
      </c>
      <c r="DE462" s="255" t="n">
        <v>8090058.3287</v>
      </c>
      <c r="DF462" s="255" t="n">
        <v>0</v>
      </c>
      <c r="DG462" s="255" t="n">
        <v>0</v>
      </c>
      <c r="DH462" s="255" t="n">
        <v>8090058.3287</v>
      </c>
      <c r="DI462" s="256" t="n">
        <v>20568194951</v>
      </c>
      <c r="DJ462" s="257" t="inlineStr">
        <is>
          <t>ASOCIACION DE PRODUCTORES AGROSOSTENIBLES VILLA ECOLOGICA PERU</t>
        </is>
      </c>
      <c r="DK462" s="257" t="inlineStr">
        <is>
          <t>01 Asociación</t>
        </is>
      </c>
      <c r="DL462" s="258" t="n"/>
      <c r="DM462" s="258" t="n"/>
      <c r="DN462" s="258" t="n"/>
      <c r="DO462" s="258" t="n"/>
      <c r="DP462" s="258" t="n"/>
      <c r="DQ462" s="258" t="n"/>
      <c r="DR462" s="258" t="n"/>
      <c r="DS462" s="258" t="n"/>
      <c r="DT462" s="258" t="n"/>
      <c r="DU462" s="258" t="n"/>
      <c r="DV462" s="258" t="n"/>
      <c r="DW462" s="258" t="n"/>
      <c r="DX462" s="258" t="n"/>
      <c r="DY462" s="258" t="n"/>
      <c r="DZ462" s="258" t="n"/>
      <c r="EA462" s="258" t="n"/>
      <c r="EB462" s="258" t="n"/>
      <c r="EC462" s="258" t="n"/>
      <c r="ED462" s="258" t="n"/>
      <c r="EE462" s="258" t="n"/>
    </row>
    <row r="463" hidden="1" ht="47.25" customHeight="1">
      <c r="A463" s="240" t="inlineStr">
        <is>
          <t>COOPERATIVA AGRARIA NUEVA ESPERANZA DE RANCHOPAMPA - PATALA</t>
        </is>
      </c>
      <c r="B463" s="240" t="inlineStr">
        <is>
          <t>PAPA</t>
        </is>
      </c>
      <c r="C463" s="240" t="inlineStr">
        <is>
          <t>PAPA NATIVA</t>
        </is>
      </c>
      <c r="D463" s="240" t="inlineStr">
        <is>
          <t>JUNIN</t>
        </is>
      </c>
      <c r="E463" s="240" t="inlineStr">
        <is>
          <t>120126</t>
        </is>
      </c>
      <c r="F463" s="240" t="inlineStr">
        <is>
          <t>JUNIN</t>
        </is>
      </c>
      <c r="G463" s="240" t="inlineStr">
        <is>
          <t>HUANCAYO</t>
        </is>
      </c>
      <c r="H463" s="240" t="inlineStr">
        <is>
          <t>PUCARA</t>
        </is>
      </c>
      <c r="I463" s="241" t="n"/>
      <c r="J463" s="241" t="n"/>
      <c r="K463" s="241" t="n"/>
      <c r="L463" s="241" t="n"/>
      <c r="M463" s="241" t="n"/>
      <c r="N463" s="241" t="n"/>
      <c r="O463" s="241" t="n">
        <v>1</v>
      </c>
      <c r="P463" s="241" t="n">
        <v>1</v>
      </c>
      <c r="Q463" s="241" t="inlineStr">
        <is>
          <t>PAC</t>
        </is>
      </c>
      <c r="R463" s="242">
        <f>IF(I463=1,I$2,"")&amp;IF(J463=1,IF(I463=1,"-","")&amp;J$2,"")&amp;IF(K463=1,IF(OR(J463=1,I463=1),"-","")&amp;K$2,"")&amp;IF(L463=1,IF(OR(K463=1,J463=1,I463=1),"-","")&amp;L$2,"")&amp;IF(M463=1,IF(OR(L463=1,K463=1,J463=1,I463=1),"-","")&amp;M$2,"")&amp;IF(N463=1,IF(OR(M463=1,L463=1,K463=1,J463=1,I463=1),"-","")&amp;N$2,"")&amp;IF(O463=1,IF(OR(N463=1,M463=1,L463=1,K463=1,J463=1,I463=1),"-","")&amp;O$2,"")&amp;IF(P463=1,IF(I463=1," - ",IF(J463=1," - ",IF(K463=1," - ",IF(L463=1," - ",IF(M463=1," - ",IF(N463=1," - ",IF(O463=1," - ","")))))))&amp;P$2,"")</f>
        <v/>
      </c>
      <c r="S463" s="243">
        <f>SUM('b2'!$I463:$P463)</f>
        <v/>
      </c>
      <c r="T463" s="243">
        <f>IF(OR('b2'!$J463=1,'b2'!$K463=1,'b2'!$L463=1,'b2'!$M463=1,'b2'!$N463=1,'b2'!$O463=1,'b2'!$P463=1),"SI","NO")</f>
        <v/>
      </c>
      <c r="U463" s="243">
        <f>IF(OR('b2'!$K463=1,'b2'!$L463=1,'b2'!$M463=1,'b2'!$N463=1,'b2'!$O463=1,'b2'!$P463=1),"SI","NO")</f>
        <v/>
      </c>
      <c r="V463" s="244" t="n">
        <v>0</v>
      </c>
      <c r="W463" s="245" t="n">
        <v>0</v>
      </c>
      <c r="X463" s="245" t="n">
        <v>0</v>
      </c>
      <c r="Y463" s="244" t="n">
        <v>0</v>
      </c>
      <c r="Z463" s="245" t="n">
        <v>0</v>
      </c>
      <c r="AA463" s="245" t="n">
        <v>0</v>
      </c>
      <c r="AB463" s="244" t="n">
        <v>0</v>
      </c>
      <c r="AC463" s="245" t="n">
        <v>0</v>
      </c>
      <c r="AD463" s="245" t="n">
        <v>0</v>
      </c>
      <c r="AE463" s="244" t="n">
        <v>0</v>
      </c>
      <c r="AF463" s="245" t="n">
        <v>0</v>
      </c>
      <c r="AG463" s="245" t="n">
        <v>0</v>
      </c>
      <c r="AH463" s="244" t="n">
        <v>0</v>
      </c>
      <c r="AI463" s="245" t="n">
        <v>0</v>
      </c>
      <c r="AJ463" s="245" t="n">
        <v>0</v>
      </c>
      <c r="AK463" s="244" t="n">
        <v>0</v>
      </c>
      <c r="AL463" s="245" t="n">
        <v>15</v>
      </c>
      <c r="AM463" s="245" t="n">
        <v>10</v>
      </c>
      <c r="AN463" s="244" t="n">
        <v>25</v>
      </c>
      <c r="AO463" s="245" t="n">
        <v>8</v>
      </c>
      <c r="AP463" s="245" t="n">
        <v>17</v>
      </c>
      <c r="AQ463" s="244" t="n">
        <v>25</v>
      </c>
      <c r="AR463" s="244">
        <f>IF('b2'!$AQ463&gt;0,'b2'!$AQ463,IF('b2'!$AN463&gt;0,'b2'!$AN463,IF('b2'!$AK463&gt;0,'b2'!$AK463,IF('b2'!$AH463&gt;0,'b2'!$AH463,IF('b2'!$AE463&gt;0,'b2'!$AE463,IF('b2'!$AB463&gt;0,'b2'!$AB463,IF('b2'!$Y463&gt;0,'b2'!$Y463,IF('b2'!$V463&gt;0,'b2'!$V463," ---"))))))))</f>
        <v/>
      </c>
      <c r="AS463" s="246" t="n">
        <v>0</v>
      </c>
      <c r="AT463" s="246" t="n">
        <v>0</v>
      </c>
      <c r="AU463" s="246" t="n">
        <v>0</v>
      </c>
      <c r="AV463" s="246" t="n">
        <v>0</v>
      </c>
      <c r="AW463" s="246" t="n">
        <v>0</v>
      </c>
      <c r="AX463" s="246" t="n">
        <v>0</v>
      </c>
      <c r="AY463" s="246" t="n">
        <v>0</v>
      </c>
      <c r="AZ463" s="246" t="n">
        <v>0</v>
      </c>
      <c r="BA463" s="246" t="n">
        <v>20</v>
      </c>
      <c r="BB463" s="246" t="n">
        <v>3</v>
      </c>
      <c r="BC463" s="246" t="n">
        <v>15</v>
      </c>
      <c r="BD463" s="246" t="n">
        <v>1</v>
      </c>
      <c r="BE463" s="247" t="n">
        <v>0</v>
      </c>
      <c r="BF463" s="252" t="n">
        <v>0</v>
      </c>
      <c r="BG463" s="252" t="n">
        <v>0</v>
      </c>
      <c r="BH463" s="247" t="n">
        <v>0</v>
      </c>
      <c r="BI463" s="250" t="inlineStr">
        <is>
          <t>#REF!</t>
        </is>
      </c>
      <c r="BJ463" s="251" t="inlineStr">
        <is>
          <t>#REF!</t>
        </is>
      </c>
      <c r="BK463" s="252" t="n">
        <v>0</v>
      </c>
      <c r="BL463" s="252" t="n">
        <v>0</v>
      </c>
      <c r="BM463" s="247" t="n">
        <v>0</v>
      </c>
      <c r="BN463" s="250" t="inlineStr">
        <is>
          <t>#REF!</t>
        </is>
      </c>
      <c r="BO463" s="251" t="inlineStr">
        <is>
          <t>#REF!</t>
        </is>
      </c>
      <c r="BP463" s="248" t="n">
        <v>0</v>
      </c>
      <c r="BQ463" s="248" t="n">
        <v>0</v>
      </c>
      <c r="BR463" s="249" t="n">
        <v>0</v>
      </c>
      <c r="BS463" s="250" t="inlineStr">
        <is>
          <t>#REF!</t>
        </is>
      </c>
      <c r="BT463" s="251">
        <f>'[2]DATA CONSOLIDADA 2018-2025 '!$BR465-'b2'!$BO463</f>
        <v/>
      </c>
      <c r="BU463" s="252" t="n">
        <v>0</v>
      </c>
      <c r="BV463" s="248" t="n">
        <v>0</v>
      </c>
      <c r="BW463" s="249" t="n">
        <v>0</v>
      </c>
      <c r="BX463" s="250" t="inlineStr">
        <is>
          <t>#REF!</t>
        </is>
      </c>
      <c r="BY463" s="251" t="inlineStr">
        <is>
          <t>#REF!</t>
        </is>
      </c>
      <c r="BZ463" s="248" t="n">
        <v>0</v>
      </c>
      <c r="CA463" s="248" t="n">
        <v>0</v>
      </c>
      <c r="CB463" s="249" t="n">
        <v>0</v>
      </c>
      <c r="CC463" s="250" t="inlineStr">
        <is>
          <t>#REF!</t>
        </is>
      </c>
      <c r="CD463" s="251">
        <f>'[2]DATA CONSOLIDADA 2018-2025 '!$CB465-'b2'!$BW463</f>
        <v/>
      </c>
      <c r="CE463" s="253" t="n">
        <v>417082.5</v>
      </c>
      <c r="CF463" s="253" t="n">
        <v>0</v>
      </c>
      <c r="CG463" s="254" t="n">
        <v>417082.5</v>
      </c>
      <c r="CH463" s="250" t="inlineStr">
        <is>
          <t>#REF!</t>
        </is>
      </c>
      <c r="CI463" s="251">
        <f>'[2]DATA CONSOLIDADA 2018-2025 '!$CG465-'b2'!$CB463</f>
        <v/>
      </c>
      <c r="CJ463" s="247" t="inlineStr">
        <is>
          <t>#REF!</t>
        </is>
      </c>
      <c r="CK463" s="247" t="n">
        <v>481666.4</v>
      </c>
      <c r="CL463" s="247" t="n">
        <v>0</v>
      </c>
      <c r="CM463" s="247" t="n">
        <v>481666.4</v>
      </c>
      <c r="CN463" s="247" t="inlineStr">
        <is>
          <t>#REF!</t>
        </is>
      </c>
      <c r="CO463" s="251">
        <f>'[2]DATA CONSOLIDADA 2018-2025 '!$CM465-'b2'!$CG463</f>
        <v/>
      </c>
      <c r="CP463" s="253" t="n">
        <v>0</v>
      </c>
      <c r="CQ463" s="253" t="n">
        <v>0</v>
      </c>
      <c r="CR463" s="253" t="n">
        <v>0</v>
      </c>
      <c r="CS463" s="253" t="n">
        <v>0</v>
      </c>
      <c r="CT463" s="253" t="n">
        <v>0</v>
      </c>
      <c r="CU463" s="253" t="n">
        <v>0</v>
      </c>
      <c r="CV463" s="247" t="n">
        <v>0</v>
      </c>
      <c r="CW463" s="247" t="n">
        <v>0</v>
      </c>
      <c r="CX463" s="247" t="n">
        <v>279702.5</v>
      </c>
      <c r="CY463" s="247" t="n">
        <v>0</v>
      </c>
      <c r="CZ463" s="247" t="n">
        <v>137380</v>
      </c>
      <c r="DA463" s="247" t="n">
        <v>0</v>
      </c>
      <c r="DB463" s="247" t="n">
        <v>417082.5</v>
      </c>
      <c r="DC463" s="255" t="n">
        <v>0</v>
      </c>
      <c r="DD463" s="255" t="n">
        <v>481666.4</v>
      </c>
      <c r="DE463" s="255" t="n">
        <v>0</v>
      </c>
      <c r="DF463" s="255" t="n">
        <v>0</v>
      </c>
      <c r="DG463" s="255" t="n">
        <v>0</v>
      </c>
      <c r="DH463" s="255" t="n">
        <v>481666.4</v>
      </c>
      <c r="DI463" s="256" t="n">
        <v>20611967056</v>
      </c>
      <c r="DJ463" s="257" t="inlineStr">
        <is>
          <t>COOPERATIVA AGRARIA NUEVA ESPERANZA DE RANCHOPAMPA - PATALA</t>
        </is>
      </c>
      <c r="DK463" s="257" t="inlineStr">
        <is>
          <t>02 Cooperativa</t>
        </is>
      </c>
      <c r="DL463" s="258" t="n"/>
      <c r="DM463" s="258" t="n"/>
      <c r="DN463" s="258" t="n"/>
      <c r="DO463" s="258" t="n"/>
      <c r="DP463" s="258" t="n"/>
      <c r="DQ463" s="258" t="n"/>
      <c r="DR463" s="258" t="n"/>
      <c r="DS463" s="258" t="n"/>
      <c r="DT463" s="258" t="n"/>
      <c r="DU463" s="258" t="n"/>
      <c r="DV463" s="258" t="n"/>
      <c r="DW463" s="258" t="n"/>
      <c r="DX463" s="258" t="n"/>
      <c r="DY463" s="258" t="n"/>
      <c r="DZ463" s="258" t="n"/>
      <c r="EA463" s="258" t="n"/>
      <c r="EB463" s="258" t="n"/>
      <c r="EC463" s="258" t="n"/>
      <c r="ED463" s="258" t="n"/>
      <c r="EE463" s="258" t="n"/>
    </row>
    <row r="464" hidden="1" ht="47.25" customHeight="1">
      <c r="A464" s="240" t="inlineStr">
        <is>
          <t>ASOCIACION DE PRODUCTORES AGROPECUARIOS MI HUAYLILLAS DEL DISTRITO DE CURGOS, PROVINCIA SANCHEZ CARR</t>
        </is>
      </c>
      <c r="B464" s="240" t="inlineStr">
        <is>
          <t>DERIVADOS LACTEOS</t>
        </is>
      </c>
      <c r="C464" s="240" t="inlineStr">
        <is>
          <t>QUESOS</t>
        </is>
      </c>
      <c r="D464" s="240" t="inlineStr">
        <is>
          <t>LA LIBERTAD</t>
        </is>
      </c>
      <c r="E464" s="240" t="n">
        <v>130904</v>
      </c>
      <c r="F464" s="240" t="inlineStr">
        <is>
          <t>LA LIBERTAD</t>
        </is>
      </c>
      <c r="G464" s="240" t="inlineStr">
        <is>
          <t>SANCHEZ CARRION</t>
        </is>
      </c>
      <c r="H464" s="240" t="inlineStr">
        <is>
          <t>CURGOS</t>
        </is>
      </c>
      <c r="I464" s="241" t="n"/>
      <c r="J464" s="241" t="n"/>
      <c r="K464" s="241" t="n"/>
      <c r="L464" s="241" t="n"/>
      <c r="M464" s="241" t="n"/>
      <c r="N464" s="241" t="n"/>
      <c r="O464" s="241" t="n">
        <v>1</v>
      </c>
      <c r="P464" s="241" t="n">
        <v>1</v>
      </c>
      <c r="Q464" s="241" t="inlineStr">
        <is>
          <t>PAC</t>
        </is>
      </c>
      <c r="R464" s="242">
        <f>IF(I464=1,I$2,"")&amp;IF(J464=1,IF(I464=1,"-","")&amp;J$2,"")&amp;IF(K464=1,IF(OR(J464=1,I464=1),"-","")&amp;K$2,"")&amp;IF(L464=1,IF(OR(K464=1,J464=1,I464=1),"-","")&amp;L$2,"")&amp;IF(M464=1,IF(OR(L464=1,K464=1,J464=1,I464=1),"-","")&amp;M$2,"")&amp;IF(N464=1,IF(OR(M464=1,L464=1,K464=1,J464=1,I464=1),"-","")&amp;N$2,"")&amp;IF(O464=1,IF(OR(N464=1,M464=1,L464=1,K464=1,J464=1,I464=1),"-","")&amp;O$2,"")&amp;IF(P464=1,IF(I464=1," - ",IF(J464=1," - ",IF(K464=1," - ",IF(L464=1," - ",IF(M464=1," - ",IF(N464=1," - ",IF(O464=1," - ","")))))))&amp;P$2,"")</f>
        <v/>
      </c>
      <c r="S464" s="243">
        <f>SUM('b2'!$I464:$P464)</f>
        <v/>
      </c>
      <c r="T464" s="243">
        <f>IF(OR('b2'!$J464=1,'b2'!$K464=1,'b2'!$L464=1,'b2'!$M464=1,'b2'!$N464=1,'b2'!$O464=1,'b2'!$P464=1),"SI","NO")</f>
        <v/>
      </c>
      <c r="U464" s="243">
        <f>IF(OR('b2'!$K464=1,'b2'!$L464=1,'b2'!$M464=1,'b2'!$N464=1,'b2'!$O464=1,'b2'!$P464=1),"SI","NO")</f>
        <v/>
      </c>
      <c r="V464" s="244" t="n">
        <v>0</v>
      </c>
      <c r="W464" s="245" t="n">
        <v>0</v>
      </c>
      <c r="X464" s="245" t="n">
        <v>0</v>
      </c>
      <c r="Y464" s="244" t="n">
        <v>0</v>
      </c>
      <c r="Z464" s="245" t="n">
        <v>0</v>
      </c>
      <c r="AA464" s="245" t="n">
        <v>0</v>
      </c>
      <c r="AB464" s="244" t="n">
        <v>0</v>
      </c>
      <c r="AC464" s="245" t="n">
        <v>0</v>
      </c>
      <c r="AD464" s="245" t="n">
        <v>0</v>
      </c>
      <c r="AE464" s="244" t="n">
        <v>0</v>
      </c>
      <c r="AF464" s="245" t="n">
        <v>0</v>
      </c>
      <c r="AG464" s="245" t="n">
        <v>0</v>
      </c>
      <c r="AH464" s="244" t="n">
        <v>0</v>
      </c>
      <c r="AI464" s="245" t="n">
        <v>0</v>
      </c>
      <c r="AJ464" s="245" t="n">
        <v>0</v>
      </c>
      <c r="AK464" s="244" t="n">
        <v>0</v>
      </c>
      <c r="AL464" s="245" t="n">
        <v>19</v>
      </c>
      <c r="AM464" s="245" t="n">
        <v>11</v>
      </c>
      <c r="AN464" s="244" t="n">
        <v>30</v>
      </c>
      <c r="AO464" s="245" t="n">
        <v>15</v>
      </c>
      <c r="AP464" s="245" t="n">
        <v>10</v>
      </c>
      <c r="AQ464" s="244" t="n">
        <v>25</v>
      </c>
      <c r="AR464" s="244">
        <f>IF('b2'!$AQ464&gt;0,'b2'!$AQ464,IF('b2'!$AN464&gt;0,'b2'!$AN464,IF('b2'!$AK464&gt;0,'b2'!$AK464,IF('b2'!$AH464&gt;0,'b2'!$AH464,IF('b2'!$AE464&gt;0,'b2'!$AE464,IF('b2'!$AB464&gt;0,'b2'!$AB464,IF('b2'!$Y464&gt;0,'b2'!$Y464,IF('b2'!$V464&gt;0,'b2'!$V464," ---"))))))))</f>
        <v/>
      </c>
      <c r="AS464" s="246" t="n">
        <v>0</v>
      </c>
      <c r="AT464" s="246" t="n">
        <v>0</v>
      </c>
      <c r="AU464" s="246" t="n">
        <v>0</v>
      </c>
      <c r="AV464" s="246" t="n">
        <v>0</v>
      </c>
      <c r="AW464" s="246" t="n">
        <v>0</v>
      </c>
      <c r="AX464" s="246" t="n">
        <v>0</v>
      </c>
      <c r="AY464" s="246" t="n">
        <v>0</v>
      </c>
      <c r="AZ464" s="246" t="n">
        <v>0</v>
      </c>
      <c r="BA464" s="246" t="n">
        <v>2</v>
      </c>
      <c r="BB464" s="246" t="n">
        <v>0</v>
      </c>
      <c r="BC464" s="246" t="n">
        <v>11</v>
      </c>
      <c r="BD464" s="246" t="n">
        <v>1</v>
      </c>
      <c r="BE464" s="247" t="n">
        <v>0</v>
      </c>
      <c r="BF464" s="252" t="n">
        <v>0</v>
      </c>
      <c r="BG464" s="252" t="n">
        <v>0</v>
      </c>
      <c r="BH464" s="247" t="n">
        <v>0</v>
      </c>
      <c r="BI464" s="250" t="inlineStr">
        <is>
          <t>#REF!</t>
        </is>
      </c>
      <c r="BJ464" s="251" t="inlineStr">
        <is>
          <t>#REF!</t>
        </is>
      </c>
      <c r="BK464" s="252" t="n">
        <v>0</v>
      </c>
      <c r="BL464" s="252" t="n">
        <v>0</v>
      </c>
      <c r="BM464" s="247" t="n">
        <v>0</v>
      </c>
      <c r="BN464" s="250" t="inlineStr">
        <is>
          <t>#REF!</t>
        </is>
      </c>
      <c r="BO464" s="251" t="inlineStr">
        <is>
          <t>#REF!</t>
        </is>
      </c>
      <c r="BP464" s="248" t="n">
        <v>0</v>
      </c>
      <c r="BQ464" s="248" t="n">
        <v>0</v>
      </c>
      <c r="BR464" s="249" t="n">
        <v>0</v>
      </c>
      <c r="BS464" s="250" t="inlineStr">
        <is>
          <t>#REF!</t>
        </is>
      </c>
      <c r="BT464" s="251">
        <f>'[2]DATA CONSOLIDADA 2018-2025 '!$BR466-'b2'!$BO464</f>
        <v/>
      </c>
      <c r="BU464" s="252" t="n">
        <v>0</v>
      </c>
      <c r="BV464" s="248" t="n">
        <v>0</v>
      </c>
      <c r="BW464" s="249" t="n">
        <v>0</v>
      </c>
      <c r="BX464" s="250" t="inlineStr">
        <is>
          <t>#REF!</t>
        </is>
      </c>
      <c r="BY464" s="251" t="inlineStr">
        <is>
          <t>#REF!</t>
        </is>
      </c>
      <c r="BZ464" s="248" t="n">
        <v>0</v>
      </c>
      <c r="CA464" s="248" t="n">
        <v>0</v>
      </c>
      <c r="CB464" s="249" t="n">
        <v>0</v>
      </c>
      <c r="CC464" s="250" t="inlineStr">
        <is>
          <t>#REF!</t>
        </is>
      </c>
      <c r="CD464" s="251">
        <f>'[2]DATA CONSOLIDADA 2018-2025 '!$CB466-'b2'!$BW464</f>
        <v/>
      </c>
      <c r="CE464" s="253" t="n">
        <v>150185</v>
      </c>
      <c r="CF464" s="253" t="n">
        <v>0</v>
      </c>
      <c r="CG464" s="254" t="n">
        <v>150185</v>
      </c>
      <c r="CH464" s="250" t="inlineStr">
        <is>
          <t>#REF!</t>
        </is>
      </c>
      <c r="CI464" s="251">
        <f>'[2]DATA CONSOLIDADA 2018-2025 '!$CG466-'b2'!$CB464</f>
        <v/>
      </c>
      <c r="CJ464" s="247" t="inlineStr">
        <is>
          <t>#REF!</t>
        </is>
      </c>
      <c r="CK464" s="247" t="n">
        <v>228860</v>
      </c>
      <c r="CL464" s="247" t="n">
        <v>0</v>
      </c>
      <c r="CM464" s="247" t="n">
        <v>228860</v>
      </c>
      <c r="CN464" s="247" t="inlineStr">
        <is>
          <t>#REF!</t>
        </is>
      </c>
      <c r="CO464" s="251">
        <f>'[2]DATA CONSOLIDADA 2018-2025 '!$CM466-'b2'!$CG464</f>
        <v/>
      </c>
      <c r="CP464" s="253" t="n">
        <v>0</v>
      </c>
      <c r="CQ464" s="253" t="n">
        <v>0</v>
      </c>
      <c r="CR464" s="253" t="n">
        <v>0</v>
      </c>
      <c r="CS464" s="253" t="n">
        <v>0</v>
      </c>
      <c r="CT464" s="253" t="n">
        <v>0</v>
      </c>
      <c r="CU464" s="253" t="n">
        <v>0</v>
      </c>
      <c r="CV464" s="247" t="n">
        <v>0</v>
      </c>
      <c r="CW464" s="247" t="n">
        <v>0</v>
      </c>
      <c r="CX464" s="247" t="n">
        <v>150185</v>
      </c>
      <c r="CY464" s="247" t="n">
        <v>0</v>
      </c>
      <c r="CZ464" s="247" t="n">
        <v>0</v>
      </c>
      <c r="DA464" s="247" t="n">
        <v>0</v>
      </c>
      <c r="DB464" s="247" t="n">
        <v>150185</v>
      </c>
      <c r="DC464" s="255" t="n">
        <v>0</v>
      </c>
      <c r="DD464" s="255" t="n">
        <v>228860</v>
      </c>
      <c r="DE464" s="255" t="n">
        <v>0</v>
      </c>
      <c r="DF464" s="255" t="n">
        <v>0</v>
      </c>
      <c r="DG464" s="255" t="n">
        <v>0</v>
      </c>
      <c r="DH464" s="255" t="n">
        <v>228860</v>
      </c>
      <c r="DI464" s="256" t="n">
        <v>20601306485</v>
      </c>
      <c r="DJ464" s="257" t="inlineStr">
        <is>
          <t>ASOCIACION DE PRODUCTORES AGROPECUARIOS MI HUAYLILLAS DEL DISTRITO DE CURGOS, PROVINCIA SANCHEZ CARR</t>
        </is>
      </c>
      <c r="DK464" s="257" t="inlineStr">
        <is>
          <t>01 Asociación</t>
        </is>
      </c>
      <c r="DL464" s="258" t="n"/>
      <c r="DM464" s="258" t="n"/>
      <c r="DN464" s="258" t="n"/>
      <c r="DO464" s="258" t="n"/>
      <c r="DP464" s="258" t="n"/>
      <c r="DQ464" s="258" t="n"/>
      <c r="DR464" s="258" t="n"/>
      <c r="DS464" s="258" t="n"/>
      <c r="DT464" s="258" t="n"/>
      <c r="DU464" s="258" t="n"/>
      <c r="DV464" s="258" t="n"/>
      <c r="DW464" s="258" t="n"/>
      <c r="DX464" s="258" t="n"/>
      <c r="DY464" s="258" t="n"/>
      <c r="DZ464" s="258" t="n"/>
      <c r="EA464" s="258" t="n"/>
      <c r="EB464" s="258" t="n"/>
      <c r="EC464" s="258" t="n"/>
      <c r="ED464" s="258" t="n"/>
      <c r="EE464" s="258" t="n"/>
    </row>
    <row r="465" hidden="1" ht="47.25" customHeight="1">
      <c r="A465" s="240" t="inlineStr">
        <is>
          <t>COOPERATIVA AGRARIA LOS GANADEROS DE MARCABAL</t>
        </is>
      </c>
      <c r="B465" s="240" t="inlineStr">
        <is>
          <t>DERIVADOS LACTEOS</t>
        </is>
      </c>
      <c r="C465" s="240" t="inlineStr">
        <is>
          <t>QUESOS</t>
        </is>
      </c>
      <c r="D465" s="240" t="inlineStr">
        <is>
          <t>LA LIBERTAD</t>
        </is>
      </c>
      <c r="E465" s="240" t="inlineStr">
        <is>
          <t>130905</t>
        </is>
      </c>
      <c r="F465" s="240" t="inlineStr">
        <is>
          <t>LA LIBERTAD</t>
        </is>
      </c>
      <c r="G465" s="240" t="inlineStr">
        <is>
          <t>SANCHEZ CARRION</t>
        </is>
      </c>
      <c r="H465" s="240" t="inlineStr">
        <is>
          <t>MARCABAL</t>
        </is>
      </c>
      <c r="I465" s="241" t="n"/>
      <c r="J465" s="241" t="n"/>
      <c r="K465" s="241" t="n"/>
      <c r="L465" s="241" t="n"/>
      <c r="M465" s="241" t="n"/>
      <c r="N465" s="241" t="n"/>
      <c r="O465" s="241" t="n">
        <v>1</v>
      </c>
      <c r="P465" s="241" t="n">
        <v>1</v>
      </c>
      <c r="Q465" s="241" t="inlineStr">
        <is>
          <t>PAC</t>
        </is>
      </c>
      <c r="R465" s="242">
        <f>IF(I465=1,I$2,"")&amp;IF(J465=1,IF(I465=1,"-","")&amp;J$2,"")&amp;IF(K465=1,IF(OR(J465=1,I465=1),"-","")&amp;K$2,"")&amp;IF(L465=1,IF(OR(K465=1,J465=1,I465=1),"-","")&amp;L$2,"")&amp;IF(M465=1,IF(OR(L465=1,K465=1,J465=1,I465=1),"-","")&amp;M$2,"")&amp;IF(N465=1,IF(OR(M465=1,L465=1,K465=1,J465=1,I465=1),"-","")&amp;N$2,"")&amp;IF(O465=1,IF(OR(N465=1,M465=1,L465=1,K465=1,J465=1,I465=1),"-","")&amp;O$2,"")&amp;IF(P465=1,IF(I465=1," - ",IF(J465=1," - ",IF(K465=1," - ",IF(L465=1," - ",IF(M465=1," - ",IF(N465=1," - ",IF(O465=1," - ","")))))))&amp;P$2,"")</f>
        <v/>
      </c>
      <c r="S465" s="243">
        <f>SUM('b2'!$I465:$P465)</f>
        <v/>
      </c>
      <c r="T465" s="243">
        <f>IF(OR('b2'!$J465=1,'b2'!$K465=1,'b2'!$L465=1,'b2'!$M465=1,'b2'!$N465=1,'b2'!$O465=1,'b2'!$P465=1),"SI","NO")</f>
        <v/>
      </c>
      <c r="U465" s="243">
        <f>IF(OR('b2'!$K465=1,'b2'!$L465=1,'b2'!$M465=1,'b2'!$N465=1,'b2'!$O465=1,'b2'!$P465=1),"SI","NO")</f>
        <v/>
      </c>
      <c r="V465" s="244" t="n">
        <v>0</v>
      </c>
      <c r="W465" s="245" t="n">
        <v>0</v>
      </c>
      <c r="X465" s="245" t="n">
        <v>0</v>
      </c>
      <c r="Y465" s="244" t="n">
        <v>0</v>
      </c>
      <c r="Z465" s="245" t="n">
        <v>0</v>
      </c>
      <c r="AA465" s="245" t="n">
        <v>0</v>
      </c>
      <c r="AB465" s="244" t="n">
        <v>0</v>
      </c>
      <c r="AC465" s="245" t="n">
        <v>0</v>
      </c>
      <c r="AD465" s="245" t="n">
        <v>0</v>
      </c>
      <c r="AE465" s="244" t="n">
        <v>0</v>
      </c>
      <c r="AF465" s="245" t="n">
        <v>0</v>
      </c>
      <c r="AG465" s="245" t="n">
        <v>0</v>
      </c>
      <c r="AH465" s="244" t="n">
        <v>0</v>
      </c>
      <c r="AI465" s="245" t="n">
        <v>0</v>
      </c>
      <c r="AJ465" s="245" t="n">
        <v>0</v>
      </c>
      <c r="AK465" s="244" t="n">
        <v>0</v>
      </c>
      <c r="AL465" s="245" t="n">
        <v>9</v>
      </c>
      <c r="AM465" s="245" t="n">
        <v>21</v>
      </c>
      <c r="AN465" s="244" t="n">
        <v>30</v>
      </c>
      <c r="AO465" s="245" t="n">
        <v>10</v>
      </c>
      <c r="AP465" s="245" t="n">
        <v>22</v>
      </c>
      <c r="AQ465" s="244" t="n">
        <v>32</v>
      </c>
      <c r="AR465" s="244">
        <f>IF('b2'!$AQ465&gt;0,'b2'!$AQ465,IF('b2'!$AN465&gt;0,'b2'!$AN465,IF('b2'!$AK465&gt;0,'b2'!$AK465,IF('b2'!$AH465&gt;0,'b2'!$AH465,IF('b2'!$AE465&gt;0,'b2'!$AE465,IF('b2'!$AB465&gt;0,'b2'!$AB465,IF('b2'!$Y465&gt;0,'b2'!$Y465,IF('b2'!$V465&gt;0,'b2'!$V465," ---"))))))))</f>
        <v/>
      </c>
      <c r="AS465" s="246" t="n">
        <v>0</v>
      </c>
      <c r="AT465" s="246" t="n">
        <v>0</v>
      </c>
      <c r="AU465" s="246" t="n">
        <v>0</v>
      </c>
      <c r="AV465" s="246" t="n">
        <v>0</v>
      </c>
      <c r="AW465" s="246" t="n">
        <v>0</v>
      </c>
      <c r="AX465" s="246" t="n">
        <v>0</v>
      </c>
      <c r="AY465" s="246" t="n">
        <v>0</v>
      </c>
      <c r="AZ465" s="246" t="n">
        <v>0</v>
      </c>
      <c r="BA465" s="246" t="n">
        <v>7</v>
      </c>
      <c r="BB465" s="246" t="n">
        <v>2</v>
      </c>
      <c r="BC465" s="246" t="n">
        <v>10</v>
      </c>
      <c r="BD465" s="246" t="n">
        <v>1</v>
      </c>
      <c r="BE465" s="247" t="n">
        <v>0</v>
      </c>
      <c r="BF465" s="252" t="n">
        <v>0</v>
      </c>
      <c r="BG465" s="252" t="n">
        <v>0</v>
      </c>
      <c r="BH465" s="247" t="n">
        <v>0</v>
      </c>
      <c r="BI465" s="250" t="inlineStr">
        <is>
          <t>#REF!</t>
        </is>
      </c>
      <c r="BJ465" s="251" t="inlineStr">
        <is>
          <t>#REF!</t>
        </is>
      </c>
      <c r="BK465" s="252" t="n">
        <v>0</v>
      </c>
      <c r="BL465" s="252" t="n">
        <v>0</v>
      </c>
      <c r="BM465" s="247" t="n">
        <v>0</v>
      </c>
      <c r="BN465" s="250" t="inlineStr">
        <is>
          <t>#REF!</t>
        </is>
      </c>
      <c r="BO465" s="251" t="inlineStr">
        <is>
          <t>#REF!</t>
        </is>
      </c>
      <c r="BP465" s="248" t="n">
        <v>0</v>
      </c>
      <c r="BQ465" s="248" t="n">
        <v>0</v>
      </c>
      <c r="BR465" s="249" t="n">
        <v>0</v>
      </c>
      <c r="BS465" s="250" t="inlineStr">
        <is>
          <t>#REF!</t>
        </is>
      </c>
      <c r="BT465" s="251">
        <f>'[2]DATA CONSOLIDADA 2018-2025 '!$BR467-'b2'!$BO465</f>
        <v/>
      </c>
      <c r="BU465" s="252" t="n">
        <v>0</v>
      </c>
      <c r="BV465" s="248" t="n">
        <v>0</v>
      </c>
      <c r="BW465" s="249" t="n">
        <v>0</v>
      </c>
      <c r="BX465" s="250" t="inlineStr">
        <is>
          <t>#REF!</t>
        </is>
      </c>
      <c r="BY465" s="251" t="inlineStr">
        <is>
          <t>#REF!</t>
        </is>
      </c>
      <c r="BZ465" s="248" t="n">
        <v>0</v>
      </c>
      <c r="CA465" s="248" t="n">
        <v>0</v>
      </c>
      <c r="CB465" s="249" t="n">
        <v>0</v>
      </c>
      <c r="CC465" s="250" t="inlineStr">
        <is>
          <t>#REF!</t>
        </is>
      </c>
      <c r="CD465" s="251">
        <f>'[2]DATA CONSOLIDADA 2018-2025 '!$CB467-'b2'!$BW465</f>
        <v/>
      </c>
      <c r="CE465" s="253" t="n">
        <v>344279</v>
      </c>
      <c r="CF465" s="253" t="n">
        <v>0</v>
      </c>
      <c r="CG465" s="254" t="n">
        <v>344279</v>
      </c>
      <c r="CH465" s="250" t="inlineStr">
        <is>
          <t>#REF!</t>
        </is>
      </c>
      <c r="CI465" s="251">
        <f>'[2]DATA CONSOLIDADA 2018-2025 '!$CG467-'b2'!$CB465</f>
        <v/>
      </c>
      <c r="CJ465" s="247" t="inlineStr">
        <is>
          <t>#REF!</t>
        </is>
      </c>
      <c r="CK465" s="247" t="n">
        <v>429806</v>
      </c>
      <c r="CL465" s="247" t="n">
        <v>0</v>
      </c>
      <c r="CM465" s="247" t="n">
        <v>429806</v>
      </c>
      <c r="CN465" s="247" t="inlineStr">
        <is>
          <t>#REF!</t>
        </is>
      </c>
      <c r="CO465" s="251">
        <f>'[2]DATA CONSOLIDADA 2018-2025 '!$CM467-'b2'!$CG465</f>
        <v/>
      </c>
      <c r="CP465" s="253" t="n">
        <v>0</v>
      </c>
      <c r="CQ465" s="253" t="n">
        <v>0</v>
      </c>
      <c r="CR465" s="253" t="n">
        <v>0</v>
      </c>
      <c r="CS465" s="253" t="n">
        <v>0</v>
      </c>
      <c r="CT465" s="253" t="n">
        <v>0</v>
      </c>
      <c r="CU465" s="253" t="n">
        <v>0</v>
      </c>
      <c r="CV465" s="247" t="n">
        <v>0</v>
      </c>
      <c r="CW465" s="247" t="n">
        <v>0</v>
      </c>
      <c r="CX465" s="247" t="n">
        <v>344279</v>
      </c>
      <c r="CY465" s="247" t="n">
        <v>0</v>
      </c>
      <c r="CZ465" s="247" t="n">
        <v>0</v>
      </c>
      <c r="DA465" s="247" t="n">
        <v>0</v>
      </c>
      <c r="DB465" s="247" t="n">
        <v>344279</v>
      </c>
      <c r="DC465" s="255" t="n">
        <v>0</v>
      </c>
      <c r="DD465" s="255" t="n">
        <v>429806</v>
      </c>
      <c r="DE465" s="255" t="n">
        <v>0</v>
      </c>
      <c r="DF465" s="255" t="n">
        <v>0</v>
      </c>
      <c r="DG465" s="255" t="n">
        <v>0</v>
      </c>
      <c r="DH465" s="255" t="n">
        <v>429806</v>
      </c>
      <c r="DI465" s="256" t="n">
        <v>20611321482</v>
      </c>
      <c r="DJ465" s="257" t="inlineStr">
        <is>
          <t>COOPERATIVA AGRARIA LOS GANADEROS DE MARCABAL</t>
        </is>
      </c>
      <c r="DK465" s="257" t="inlineStr">
        <is>
          <t>02 Cooperativa</t>
        </is>
      </c>
      <c r="DL465" s="258" t="n"/>
      <c r="DM465" s="258" t="n"/>
      <c r="DN465" s="258" t="n"/>
      <c r="DO465" s="258" t="n"/>
      <c r="DP465" s="258" t="n"/>
      <c r="DQ465" s="258" t="n"/>
      <c r="DR465" s="258" t="n"/>
      <c r="DS465" s="258" t="n"/>
      <c r="DT465" s="258" t="n"/>
      <c r="DU465" s="258" t="n"/>
      <c r="DV465" s="258" t="n"/>
      <c r="DW465" s="258" t="n"/>
      <c r="DX465" s="258" t="n"/>
      <c r="DY465" s="258" t="n"/>
      <c r="DZ465" s="258" t="n"/>
      <c r="EA465" s="258" t="n"/>
      <c r="EB465" s="258" t="n"/>
      <c r="EC465" s="258" t="n"/>
      <c r="ED465" s="258" t="n"/>
      <c r="EE465" s="258" t="n"/>
    </row>
    <row r="466" hidden="1" ht="47.25" customHeight="1">
      <c r="A466" s="240" t="inlineStr">
        <is>
          <t>COOPERATIVA AGRARIA DE PRODUCTORES LA VICTORIA CACHICADAN - COAPROLAVIC</t>
        </is>
      </c>
      <c r="B466" s="240" t="inlineStr">
        <is>
          <t>DERIVADOS LACTEOS</t>
        </is>
      </c>
      <c r="C466" s="240" t="inlineStr">
        <is>
          <t>QUESOS</t>
        </is>
      </c>
      <c r="D466" s="240" t="inlineStr">
        <is>
          <t>LA LIBERTAD</t>
        </is>
      </c>
      <c r="E466" s="240" t="inlineStr">
        <is>
          <t>131003</t>
        </is>
      </c>
      <c r="F466" s="240" t="inlineStr">
        <is>
          <t>LA LIBERTAD</t>
        </is>
      </c>
      <c r="G466" s="240" t="inlineStr">
        <is>
          <t>SANTIAGO DE CHUCO</t>
        </is>
      </c>
      <c r="H466" s="240" t="inlineStr">
        <is>
          <t>CACHICADAN</t>
        </is>
      </c>
      <c r="I466" s="241" t="n"/>
      <c r="J466" s="241" t="n"/>
      <c r="K466" s="241" t="n"/>
      <c r="L466" s="241" t="n"/>
      <c r="M466" s="241" t="n"/>
      <c r="N466" s="241" t="n"/>
      <c r="O466" s="241" t="n">
        <v>1</v>
      </c>
      <c r="P466" s="241" t="n">
        <v>1</v>
      </c>
      <c r="Q466" s="241" t="inlineStr">
        <is>
          <t>PAC</t>
        </is>
      </c>
      <c r="R466" s="242">
        <f>IF(I466=1,I$2,"")&amp;IF(J466=1,IF(I466=1,"-","")&amp;J$2,"")&amp;IF(K466=1,IF(OR(J466=1,I466=1),"-","")&amp;K$2,"")&amp;IF(L466=1,IF(OR(K466=1,J466=1,I466=1),"-","")&amp;L$2,"")&amp;IF(M466=1,IF(OR(L466=1,K466=1,J466=1,I466=1),"-","")&amp;M$2,"")&amp;IF(N466=1,IF(OR(M466=1,L466=1,K466=1,J466=1,I466=1),"-","")&amp;N$2,"")&amp;IF(O466=1,IF(OR(N466=1,M466=1,L466=1,K466=1,J466=1,I466=1),"-","")&amp;O$2,"")&amp;IF(P466=1,IF(I466=1," - ",IF(J466=1," - ",IF(K466=1," - ",IF(L466=1," - ",IF(M466=1," - ",IF(N466=1," - ",IF(O466=1," - ","")))))))&amp;P$2,"")</f>
        <v/>
      </c>
      <c r="S466" s="243">
        <f>SUM('b2'!$I466:$P466)</f>
        <v/>
      </c>
      <c r="T466" s="243">
        <f>IF(OR('b2'!$J466=1,'b2'!$K466=1,'b2'!$L466=1,'b2'!$M466=1,'b2'!$N466=1,'b2'!$O466=1,'b2'!$P466=1),"SI","NO")</f>
        <v/>
      </c>
      <c r="U466" s="243">
        <f>IF(OR('b2'!$K466=1,'b2'!$L466=1,'b2'!$M466=1,'b2'!$N466=1,'b2'!$O466=1,'b2'!$P466=1),"SI","NO")</f>
        <v/>
      </c>
      <c r="V466" s="244" t="n">
        <v>0</v>
      </c>
      <c r="W466" s="245" t="n">
        <v>0</v>
      </c>
      <c r="X466" s="245" t="n">
        <v>0</v>
      </c>
      <c r="Y466" s="244" t="n">
        <v>0</v>
      </c>
      <c r="Z466" s="245" t="n">
        <v>0</v>
      </c>
      <c r="AA466" s="245" t="n">
        <v>0</v>
      </c>
      <c r="AB466" s="244" t="n">
        <v>0</v>
      </c>
      <c r="AC466" s="245" t="n">
        <v>0</v>
      </c>
      <c r="AD466" s="245" t="n">
        <v>0</v>
      </c>
      <c r="AE466" s="244" t="n">
        <v>0</v>
      </c>
      <c r="AF466" s="245" t="n">
        <v>0</v>
      </c>
      <c r="AG466" s="245" t="n">
        <v>0</v>
      </c>
      <c r="AH466" s="244" t="n">
        <v>0</v>
      </c>
      <c r="AI466" s="245" t="n">
        <v>0</v>
      </c>
      <c r="AJ466" s="245" t="n">
        <v>0</v>
      </c>
      <c r="AK466" s="244" t="n">
        <v>0</v>
      </c>
      <c r="AL466" s="245" t="n">
        <v>16</v>
      </c>
      <c r="AM466" s="245" t="n">
        <v>9</v>
      </c>
      <c r="AN466" s="244" t="n">
        <v>25</v>
      </c>
      <c r="AO466" s="245" t="n">
        <v>12</v>
      </c>
      <c r="AP466" s="245" t="n">
        <v>13</v>
      </c>
      <c r="AQ466" s="244" t="n">
        <v>25</v>
      </c>
      <c r="AR466" s="244">
        <f>IF('b2'!$AQ466&gt;0,'b2'!$AQ466,IF('b2'!$AN466&gt;0,'b2'!$AN466,IF('b2'!$AK466&gt;0,'b2'!$AK466,IF('b2'!$AH466&gt;0,'b2'!$AH466,IF('b2'!$AE466&gt;0,'b2'!$AE466,IF('b2'!$AB466&gt;0,'b2'!$AB466,IF('b2'!$Y466&gt;0,'b2'!$Y466,IF('b2'!$V466&gt;0,'b2'!$V466," ---"))))))))</f>
        <v/>
      </c>
      <c r="AS466" s="246" t="n">
        <v>0</v>
      </c>
      <c r="AT466" s="246" t="n">
        <v>0</v>
      </c>
      <c r="AU466" s="246" t="n">
        <v>0</v>
      </c>
      <c r="AV466" s="246" t="n">
        <v>0</v>
      </c>
      <c r="AW466" s="246" t="n">
        <v>0</v>
      </c>
      <c r="AX466" s="246" t="n">
        <v>0</v>
      </c>
      <c r="AY466" s="246" t="n">
        <v>0</v>
      </c>
      <c r="AZ466" s="246" t="n">
        <v>0</v>
      </c>
      <c r="BA466" s="246" t="n">
        <v>9</v>
      </c>
      <c r="BB466" s="246" t="n">
        <v>2</v>
      </c>
      <c r="BC466" s="246" t="n">
        <v>16</v>
      </c>
      <c r="BD466" s="246" t="n">
        <v>3</v>
      </c>
      <c r="BE466" s="247" t="n">
        <v>0</v>
      </c>
      <c r="BF466" s="252" t="n">
        <v>0</v>
      </c>
      <c r="BG466" s="252" t="n">
        <v>0</v>
      </c>
      <c r="BH466" s="247" t="n">
        <v>0</v>
      </c>
      <c r="BI466" s="250" t="inlineStr">
        <is>
          <t>#REF!</t>
        </is>
      </c>
      <c r="BJ466" s="251" t="inlineStr">
        <is>
          <t>#REF!</t>
        </is>
      </c>
      <c r="BK466" s="252" t="n">
        <v>0</v>
      </c>
      <c r="BL466" s="252" t="n">
        <v>0</v>
      </c>
      <c r="BM466" s="247" t="n">
        <v>0</v>
      </c>
      <c r="BN466" s="250" t="inlineStr">
        <is>
          <t>#REF!</t>
        </is>
      </c>
      <c r="BO466" s="251" t="inlineStr">
        <is>
          <t>#REF!</t>
        </is>
      </c>
      <c r="BP466" s="248" t="n">
        <v>0</v>
      </c>
      <c r="BQ466" s="248" t="n">
        <v>0</v>
      </c>
      <c r="BR466" s="249" t="n">
        <v>0</v>
      </c>
      <c r="BS466" s="250" t="inlineStr">
        <is>
          <t>#REF!</t>
        </is>
      </c>
      <c r="BT466" s="251">
        <f>'[2]DATA CONSOLIDADA 2018-2025 '!$BR468-'b2'!$BO466</f>
        <v/>
      </c>
      <c r="BU466" s="252" t="n">
        <v>0</v>
      </c>
      <c r="BV466" s="248" t="n">
        <v>0</v>
      </c>
      <c r="BW466" s="249" t="n">
        <v>0</v>
      </c>
      <c r="BX466" s="250" t="inlineStr">
        <is>
          <t>#REF!</t>
        </is>
      </c>
      <c r="BY466" s="251" t="inlineStr">
        <is>
          <t>#REF!</t>
        </is>
      </c>
      <c r="BZ466" s="248" t="n">
        <v>0</v>
      </c>
      <c r="CA466" s="248" t="n">
        <v>0</v>
      </c>
      <c r="CB466" s="249" t="n">
        <v>0</v>
      </c>
      <c r="CC466" s="250" t="inlineStr">
        <is>
          <t>#REF!</t>
        </is>
      </c>
      <c r="CD466" s="251">
        <f>'[2]DATA CONSOLIDADA 2018-2025 '!$CB468-'b2'!$BW466</f>
        <v/>
      </c>
      <c r="CE466" s="253" t="n">
        <v>184840</v>
      </c>
      <c r="CF466" s="253" t="n">
        <v>0</v>
      </c>
      <c r="CG466" s="254" t="n">
        <v>184840</v>
      </c>
      <c r="CH466" s="250" t="inlineStr">
        <is>
          <t>#REF!</t>
        </is>
      </c>
      <c r="CI466" s="251">
        <f>'[2]DATA CONSOLIDADA 2018-2025 '!$CG468-'b2'!$CB466</f>
        <v/>
      </c>
      <c r="CJ466" s="247" t="inlineStr">
        <is>
          <t>#REF!</t>
        </is>
      </c>
      <c r="CK466" s="247" t="n">
        <v>216380</v>
      </c>
      <c r="CL466" s="247" t="n">
        <v>0</v>
      </c>
      <c r="CM466" s="247" t="n">
        <v>216380</v>
      </c>
      <c r="CN466" s="247" t="inlineStr">
        <is>
          <t>#REF!</t>
        </is>
      </c>
      <c r="CO466" s="251">
        <f>'[2]DATA CONSOLIDADA 2018-2025 '!$CM468-'b2'!$CG466</f>
        <v/>
      </c>
      <c r="CP466" s="253" t="n">
        <v>0</v>
      </c>
      <c r="CQ466" s="253" t="n">
        <v>0</v>
      </c>
      <c r="CR466" s="253" t="n">
        <v>0</v>
      </c>
      <c r="CS466" s="253" t="n">
        <v>0</v>
      </c>
      <c r="CT466" s="253" t="n">
        <v>0</v>
      </c>
      <c r="CU466" s="253" t="n">
        <v>0</v>
      </c>
      <c r="CV466" s="247" t="n">
        <v>0</v>
      </c>
      <c r="CW466" s="247" t="n">
        <v>0</v>
      </c>
      <c r="CX466" s="247" t="n">
        <v>184840</v>
      </c>
      <c r="CY466" s="247" t="n">
        <v>0</v>
      </c>
      <c r="CZ466" s="247" t="n">
        <v>0</v>
      </c>
      <c r="DA466" s="247" t="n">
        <v>0</v>
      </c>
      <c r="DB466" s="247" t="n">
        <v>184840</v>
      </c>
      <c r="DC466" s="255" t="n">
        <v>0</v>
      </c>
      <c r="DD466" s="255" t="n">
        <v>216380</v>
      </c>
      <c r="DE466" s="255" t="n">
        <v>0</v>
      </c>
      <c r="DF466" s="255" t="n">
        <v>0</v>
      </c>
      <c r="DG466" s="255" t="n">
        <v>0</v>
      </c>
      <c r="DH466" s="255" t="n">
        <v>216380</v>
      </c>
      <c r="DI466" s="256" t="n">
        <v>20482572163</v>
      </c>
      <c r="DJ466" s="257" t="inlineStr">
        <is>
          <t>COOPERATIVA AGRARIA DE PRODUCTORES LA VICTORIA CACHICADAN - COAPROLAVIC</t>
        </is>
      </c>
      <c r="DK466" s="257" t="inlineStr">
        <is>
          <t>02 Cooperativa</t>
        </is>
      </c>
      <c r="DL466" s="258" t="n"/>
      <c r="DM466" s="258" t="n"/>
      <c r="DN466" s="258" t="n"/>
      <c r="DO466" s="258" t="n"/>
      <c r="DP466" s="258" t="n"/>
      <c r="DQ466" s="258" t="n"/>
      <c r="DR466" s="258" t="n"/>
      <c r="DS466" s="258" t="n"/>
      <c r="DT466" s="258" t="n"/>
      <c r="DU466" s="258" t="n"/>
      <c r="DV466" s="258" t="n"/>
      <c r="DW466" s="258" t="n"/>
      <c r="DX466" s="258" t="n"/>
      <c r="DY466" s="258" t="n"/>
      <c r="DZ466" s="258" t="n"/>
      <c r="EA466" s="258" t="n"/>
      <c r="EB466" s="258" t="n"/>
      <c r="EC466" s="258" t="n"/>
      <c r="ED466" s="258" t="n"/>
      <c r="EE466" s="258" t="n"/>
    </row>
    <row r="467" hidden="1" ht="47.25" customHeight="1">
      <c r="A467" s="240" t="inlineStr">
        <is>
          <t>ASOCIACION DE PRODUCTORES REPRESA TAPASH</t>
        </is>
      </c>
      <c r="B467" s="240" t="inlineStr">
        <is>
          <t>QUINUA Y OTROS GRANOS</t>
        </is>
      </c>
      <c r="C467" s="240" t="inlineStr">
        <is>
          <t>QUINUA Y OTROS GRANOS</t>
        </is>
      </c>
      <c r="D467" s="240" t="inlineStr">
        <is>
          <t>LA LIBERTAD</t>
        </is>
      </c>
      <c r="E467" s="240" t="inlineStr">
        <is>
          <t>131005</t>
        </is>
      </c>
      <c r="F467" s="240" t="inlineStr">
        <is>
          <t>LA LIBERTAD</t>
        </is>
      </c>
      <c r="G467" s="240" t="inlineStr">
        <is>
          <t>SANTIAGO DE CHUCO</t>
        </is>
      </c>
      <c r="H467" s="240" t="inlineStr">
        <is>
          <t>MOLLEPATA</t>
        </is>
      </c>
      <c r="I467" s="241" t="n"/>
      <c r="J467" s="241" t="n"/>
      <c r="K467" s="241" t="n"/>
      <c r="L467" s="241" t="n"/>
      <c r="M467" s="241" t="n"/>
      <c r="N467" s="241" t="n"/>
      <c r="O467" s="241" t="n">
        <v>1</v>
      </c>
      <c r="P467" s="241" t="n">
        <v>1</v>
      </c>
      <c r="Q467" s="241" t="inlineStr">
        <is>
          <t>PAC</t>
        </is>
      </c>
      <c r="R467" s="242">
        <f>IF(I467=1,I$2,"")&amp;IF(J467=1,IF(I467=1,"-","")&amp;J$2,"")&amp;IF(K467=1,IF(OR(J467=1,I467=1),"-","")&amp;K$2,"")&amp;IF(L467=1,IF(OR(K467=1,J467=1,I467=1),"-","")&amp;L$2,"")&amp;IF(M467=1,IF(OR(L467=1,K467=1,J467=1,I467=1),"-","")&amp;M$2,"")&amp;IF(N467=1,IF(OR(M467=1,L467=1,K467=1,J467=1,I467=1),"-","")&amp;N$2,"")&amp;IF(O467=1,IF(OR(N467=1,M467=1,L467=1,K467=1,J467=1,I467=1),"-","")&amp;O$2,"")&amp;IF(P467=1,IF(I467=1," - ",IF(J467=1," - ",IF(K467=1," - ",IF(L467=1," - ",IF(M467=1," - ",IF(N467=1," - ",IF(O467=1," - ","")))))))&amp;P$2,"")</f>
        <v/>
      </c>
      <c r="S467" s="243">
        <f>SUM('b2'!$I467:$P467)</f>
        <v/>
      </c>
      <c r="T467" s="243">
        <f>IF(OR('b2'!$J467=1,'b2'!$K467=1,'b2'!$L467=1,'b2'!$M467=1,'b2'!$N467=1,'b2'!$O467=1,'b2'!$P467=1),"SI","NO")</f>
        <v/>
      </c>
      <c r="U467" s="243">
        <f>IF(OR('b2'!$K467=1,'b2'!$L467=1,'b2'!$M467=1,'b2'!$N467=1,'b2'!$O467=1,'b2'!$P467=1),"SI","NO")</f>
        <v/>
      </c>
      <c r="V467" s="244" t="n">
        <v>0</v>
      </c>
      <c r="W467" s="245" t="n">
        <v>0</v>
      </c>
      <c r="X467" s="245" t="n">
        <v>0</v>
      </c>
      <c r="Y467" s="244" t="n">
        <v>0</v>
      </c>
      <c r="Z467" s="245" t="n">
        <v>0</v>
      </c>
      <c r="AA467" s="245" t="n">
        <v>0</v>
      </c>
      <c r="AB467" s="244" t="n">
        <v>0</v>
      </c>
      <c r="AC467" s="245" t="n">
        <v>0</v>
      </c>
      <c r="AD467" s="245" t="n">
        <v>0</v>
      </c>
      <c r="AE467" s="244" t="n">
        <v>0</v>
      </c>
      <c r="AF467" s="245" t="n">
        <v>0</v>
      </c>
      <c r="AG467" s="245" t="n">
        <v>0</v>
      </c>
      <c r="AH467" s="244" t="n">
        <v>0</v>
      </c>
      <c r="AI467" s="245" t="n">
        <v>0</v>
      </c>
      <c r="AJ467" s="245" t="n">
        <v>0</v>
      </c>
      <c r="AK467" s="244" t="n">
        <v>0</v>
      </c>
      <c r="AL467" s="245" t="n">
        <v>67</v>
      </c>
      <c r="AM467" s="245" t="n">
        <v>18</v>
      </c>
      <c r="AN467" s="244" t="n">
        <v>85</v>
      </c>
      <c r="AO467" s="245" t="n">
        <v>0</v>
      </c>
      <c r="AP467" s="245" t="n">
        <v>0</v>
      </c>
      <c r="AQ467" s="244" t="n">
        <v>0</v>
      </c>
      <c r="AR467" s="244">
        <f>IF('b2'!$AQ467&gt;0,'b2'!$AQ467,IF('b2'!$AN467&gt;0,'b2'!$AN467,IF('b2'!$AK467&gt;0,'b2'!$AK467,IF('b2'!$AH467&gt;0,'b2'!$AH467,IF('b2'!$AE467&gt;0,'b2'!$AE467,IF('b2'!$AB467&gt;0,'b2'!$AB467,IF('b2'!$Y467&gt;0,'b2'!$Y467,IF('b2'!$V467&gt;0,'b2'!$V467," ---"))))))))</f>
        <v/>
      </c>
      <c r="AS467" s="246" t="n">
        <v>0</v>
      </c>
      <c r="AT467" s="246" t="n">
        <v>0</v>
      </c>
      <c r="AU467" s="246" t="n">
        <v>0</v>
      </c>
      <c r="AV467" s="246" t="n">
        <v>0</v>
      </c>
      <c r="AW467" s="246" t="n">
        <v>0</v>
      </c>
      <c r="AX467" s="246" t="n">
        <v>0</v>
      </c>
      <c r="AY467" s="246" t="n">
        <v>0</v>
      </c>
      <c r="AZ467" s="246" t="n">
        <v>0</v>
      </c>
      <c r="BA467" s="246" t="n">
        <v>2</v>
      </c>
      <c r="BB467" s="246" t="n">
        <v>0</v>
      </c>
      <c r="BC467" s="246" t="n">
        <v>0</v>
      </c>
      <c r="BD467" s="246" t="n">
        <v>0</v>
      </c>
      <c r="BE467" s="247" t="n">
        <v>0</v>
      </c>
      <c r="BF467" s="252" t="n">
        <v>0</v>
      </c>
      <c r="BG467" s="252" t="n">
        <v>0</v>
      </c>
      <c r="BH467" s="247" t="n">
        <v>0</v>
      </c>
      <c r="BI467" s="250" t="inlineStr">
        <is>
          <t>#REF!</t>
        </is>
      </c>
      <c r="BJ467" s="251" t="inlineStr">
        <is>
          <t>#REF!</t>
        </is>
      </c>
      <c r="BK467" s="252" t="n">
        <v>0</v>
      </c>
      <c r="BL467" s="252" t="n">
        <v>0</v>
      </c>
      <c r="BM467" s="247" t="n">
        <v>0</v>
      </c>
      <c r="BN467" s="250" t="inlineStr">
        <is>
          <t>#REF!</t>
        </is>
      </c>
      <c r="BO467" s="251" t="inlineStr">
        <is>
          <t>#REF!</t>
        </is>
      </c>
      <c r="BP467" s="248" t="n">
        <v>0</v>
      </c>
      <c r="BQ467" s="248" t="n">
        <v>0</v>
      </c>
      <c r="BR467" s="249" t="n">
        <v>0</v>
      </c>
      <c r="BS467" s="250" t="inlineStr">
        <is>
          <t>#REF!</t>
        </is>
      </c>
      <c r="BT467" s="251">
        <f>'[2]DATA CONSOLIDADA 2018-2025 '!$BR469-'b2'!$BO467</f>
        <v/>
      </c>
      <c r="BU467" s="252" t="n">
        <v>0</v>
      </c>
      <c r="BV467" s="248" t="n">
        <v>0</v>
      </c>
      <c r="BW467" s="249" t="n">
        <v>0</v>
      </c>
      <c r="BX467" s="250" t="inlineStr">
        <is>
          <t>#REF!</t>
        </is>
      </c>
      <c r="BY467" s="251" t="inlineStr">
        <is>
          <t>#REF!</t>
        </is>
      </c>
      <c r="BZ467" s="248" t="n">
        <v>0</v>
      </c>
      <c r="CA467" s="248" t="n">
        <v>0</v>
      </c>
      <c r="CB467" s="249" t="n">
        <v>0</v>
      </c>
      <c r="CC467" s="250" t="inlineStr">
        <is>
          <t>#REF!</t>
        </is>
      </c>
      <c r="CD467" s="251">
        <f>'[2]DATA CONSOLIDADA 2018-2025 '!$CB469-'b2'!$BW467</f>
        <v/>
      </c>
      <c r="CE467" s="253" t="n">
        <v>47580</v>
      </c>
      <c r="CF467" s="253" t="n">
        <v>0</v>
      </c>
      <c r="CG467" s="254" t="n">
        <v>47580</v>
      </c>
      <c r="CH467" s="250" t="inlineStr">
        <is>
          <t>#REF!</t>
        </is>
      </c>
      <c r="CI467" s="251">
        <f>'[2]DATA CONSOLIDADA 2018-2025 '!$CG469-'b2'!$CB467</f>
        <v/>
      </c>
      <c r="CJ467" s="247" t="inlineStr">
        <is>
          <t>#REF!</t>
        </is>
      </c>
      <c r="CK467" s="247" t="n">
        <v>48750</v>
      </c>
      <c r="CL467" s="247" t="n">
        <v>0</v>
      </c>
      <c r="CM467" s="247" t="n">
        <v>48750</v>
      </c>
      <c r="CN467" s="247" t="inlineStr">
        <is>
          <t>#REF!</t>
        </is>
      </c>
      <c r="CO467" s="251">
        <f>'[2]DATA CONSOLIDADA 2018-2025 '!$CM469-'b2'!$CG467</f>
        <v/>
      </c>
      <c r="CP467" s="253" t="n">
        <v>0</v>
      </c>
      <c r="CQ467" s="253" t="n">
        <v>0</v>
      </c>
      <c r="CR467" s="253" t="n">
        <v>0</v>
      </c>
      <c r="CS467" s="253" t="n">
        <v>0</v>
      </c>
      <c r="CT467" s="253" t="n">
        <v>0</v>
      </c>
      <c r="CU467" s="253" t="n">
        <v>0</v>
      </c>
      <c r="CV467" s="247" t="n">
        <v>0</v>
      </c>
      <c r="CW467" s="247" t="n">
        <v>0</v>
      </c>
      <c r="CX467" s="247" t="n">
        <v>47580</v>
      </c>
      <c r="CY467" s="247" t="n">
        <v>0</v>
      </c>
      <c r="CZ467" s="247" t="n">
        <v>0</v>
      </c>
      <c r="DA467" s="247" t="n">
        <v>0</v>
      </c>
      <c r="DB467" s="247" t="n">
        <v>47580</v>
      </c>
      <c r="DC467" s="255" t="n">
        <v>0</v>
      </c>
      <c r="DD467" s="255" t="n">
        <v>48750</v>
      </c>
      <c r="DE467" s="255" t="n">
        <v>0</v>
      </c>
      <c r="DF467" s="255" t="n">
        <v>0</v>
      </c>
      <c r="DG467" s="255" t="n">
        <v>0</v>
      </c>
      <c r="DH467" s="255" t="n">
        <v>48750</v>
      </c>
      <c r="DI467" s="256" t="n">
        <v>20609917840</v>
      </c>
      <c r="DJ467" s="257" t="inlineStr">
        <is>
          <t>ASOCIACION DE PRODUCTORES REPRESA TAPASH</t>
        </is>
      </c>
      <c r="DK467" s="257" t="inlineStr">
        <is>
          <t>01 Asociación</t>
        </is>
      </c>
      <c r="DL467" s="258" t="n"/>
      <c r="DM467" s="258" t="n"/>
      <c r="DN467" s="258" t="n"/>
      <c r="DO467" s="258" t="n"/>
      <c r="DP467" s="258" t="n"/>
      <c r="DQ467" s="258" t="n"/>
      <c r="DR467" s="258" t="n"/>
      <c r="DS467" s="258" t="n"/>
      <c r="DT467" s="258" t="n"/>
      <c r="DU467" s="258" t="n"/>
      <c r="DV467" s="258" t="n"/>
      <c r="DW467" s="258" t="n"/>
      <c r="DX467" s="258" t="n"/>
      <c r="DY467" s="258" t="n"/>
      <c r="DZ467" s="258" t="n"/>
      <c r="EA467" s="258" t="n"/>
      <c r="EB467" s="258" t="n"/>
      <c r="EC467" s="258" t="n"/>
      <c r="ED467" s="258" t="n"/>
      <c r="EE467" s="258" t="n"/>
    </row>
    <row r="468" hidden="1" ht="47.25" customHeight="1">
      <c r="A468" s="240" t="inlineStr">
        <is>
          <t>ASOCIACIÓN DE PRODUCTORES ANDINOS SOLIDARIOS - KAÑARIS - ASPAS</t>
        </is>
      </c>
      <c r="B468" s="240" t="inlineStr">
        <is>
          <t>CAFÉ</t>
        </is>
      </c>
      <c r="C468" s="240" t="inlineStr">
        <is>
          <t>CAFÉ</t>
        </is>
      </c>
      <c r="D468" s="240" t="inlineStr">
        <is>
          <t>LAMBAYEQUE</t>
        </is>
      </c>
      <c r="E468" s="240" t="inlineStr">
        <is>
          <t>140202</t>
        </is>
      </c>
      <c r="F468" s="240" t="inlineStr">
        <is>
          <t>LAMBAYEQUE</t>
        </is>
      </c>
      <c r="G468" s="240" t="inlineStr">
        <is>
          <t>FERREÑAFE</t>
        </is>
      </c>
      <c r="H468" s="240" t="inlineStr">
        <is>
          <t>CAÑARIS</t>
        </is>
      </c>
      <c r="I468" s="241" t="n"/>
      <c r="J468" s="241" t="n"/>
      <c r="K468" s="241" t="n"/>
      <c r="L468" s="241" t="n"/>
      <c r="M468" s="241" t="n"/>
      <c r="N468" s="241" t="n"/>
      <c r="O468" s="241" t="n">
        <v>1</v>
      </c>
      <c r="P468" s="241" t="n">
        <v>1</v>
      </c>
      <c r="Q468" s="241" t="inlineStr">
        <is>
          <t>PAC</t>
        </is>
      </c>
      <c r="R468" s="242">
        <f>IF(I468=1,I$2,"")&amp;IF(J468=1,IF(I468=1,"-","")&amp;J$2,"")&amp;IF(K468=1,IF(OR(J468=1,I468=1),"-","")&amp;K$2,"")&amp;IF(L468=1,IF(OR(K468=1,J468=1,I468=1),"-","")&amp;L$2,"")&amp;IF(M468=1,IF(OR(L468=1,K468=1,J468=1,I468=1),"-","")&amp;M$2,"")&amp;IF(N468=1,IF(OR(M468=1,L468=1,K468=1,J468=1,I468=1),"-","")&amp;N$2,"")&amp;IF(O468=1,IF(OR(N468=1,M468=1,L468=1,K468=1,J468=1,I468=1),"-","")&amp;O$2,"")&amp;IF(P468=1,IF(I468=1," - ",IF(J468=1," - ",IF(K468=1," - ",IF(L468=1," - ",IF(M468=1," - ",IF(N468=1," - ",IF(O468=1," - ","")))))))&amp;P$2,"")</f>
        <v/>
      </c>
      <c r="S468" s="243">
        <f>SUM('b2'!$I468:$P468)</f>
        <v/>
      </c>
      <c r="T468" s="243">
        <f>IF(OR('b2'!$J468=1,'b2'!$K468=1,'b2'!$L468=1,'b2'!$M468=1,'b2'!$N468=1,'b2'!$O468=1,'b2'!$P468=1),"SI","NO")</f>
        <v/>
      </c>
      <c r="U468" s="243">
        <f>IF(OR('b2'!$K468=1,'b2'!$L468=1,'b2'!$M468=1,'b2'!$N468=1,'b2'!$O468=1,'b2'!$P468=1),"SI","NO")</f>
        <v/>
      </c>
      <c r="V468" s="244" t="n">
        <v>0</v>
      </c>
      <c r="W468" s="245" t="n">
        <v>0</v>
      </c>
      <c r="X468" s="245" t="n">
        <v>0</v>
      </c>
      <c r="Y468" s="244" t="n">
        <v>0</v>
      </c>
      <c r="Z468" s="245" t="n">
        <v>0</v>
      </c>
      <c r="AA468" s="245" t="n">
        <v>0</v>
      </c>
      <c r="AB468" s="244" t="n">
        <v>0</v>
      </c>
      <c r="AC468" s="245" t="n">
        <v>0</v>
      </c>
      <c r="AD468" s="245" t="n">
        <v>0</v>
      </c>
      <c r="AE468" s="244" t="n">
        <v>0</v>
      </c>
      <c r="AF468" s="245" t="n">
        <v>0</v>
      </c>
      <c r="AG468" s="245" t="n">
        <v>0</v>
      </c>
      <c r="AH468" s="244" t="n">
        <v>0</v>
      </c>
      <c r="AI468" s="245" t="n">
        <v>0</v>
      </c>
      <c r="AJ468" s="245" t="n">
        <v>0</v>
      </c>
      <c r="AK468" s="244" t="n">
        <v>0</v>
      </c>
      <c r="AL468" s="245" t="n">
        <v>55</v>
      </c>
      <c r="AM468" s="245" t="n">
        <v>35</v>
      </c>
      <c r="AN468" s="244" t="n">
        <v>90</v>
      </c>
      <c r="AO468" s="245" t="n">
        <v>48</v>
      </c>
      <c r="AP468" s="245" t="n">
        <v>31</v>
      </c>
      <c r="AQ468" s="244" t="n">
        <v>79</v>
      </c>
      <c r="AR468" s="244">
        <f>IF('b2'!$AQ468&gt;0,'b2'!$AQ468,IF('b2'!$AN468&gt;0,'b2'!$AN468,IF('b2'!$AK468&gt;0,'b2'!$AK468,IF('b2'!$AH468&gt;0,'b2'!$AH468,IF('b2'!$AE468&gt;0,'b2'!$AE468,IF('b2'!$AB468&gt;0,'b2'!$AB468,IF('b2'!$Y468&gt;0,'b2'!$Y468,IF('b2'!$V468&gt;0,'b2'!$V468," ---"))))))))</f>
        <v/>
      </c>
      <c r="AS468" s="246" t="n">
        <v>0</v>
      </c>
      <c r="AT468" s="246" t="n">
        <v>0</v>
      </c>
      <c r="AU468" s="246" t="n">
        <v>0</v>
      </c>
      <c r="AV468" s="246" t="n">
        <v>0</v>
      </c>
      <c r="AW468" s="246" t="n">
        <v>0</v>
      </c>
      <c r="AX468" s="246" t="n">
        <v>0</v>
      </c>
      <c r="AY468" s="246" t="n">
        <v>0</v>
      </c>
      <c r="AZ468" s="246" t="n">
        <v>0</v>
      </c>
      <c r="BA468" s="246" t="n">
        <v>42</v>
      </c>
      <c r="BB468" s="246" t="n">
        <v>9</v>
      </c>
      <c r="BC468" s="246" t="n">
        <v>118</v>
      </c>
      <c r="BD468" s="246" t="n">
        <v>7</v>
      </c>
      <c r="BE468" s="247" t="n">
        <v>0</v>
      </c>
      <c r="BF468" s="252" t="n">
        <v>0</v>
      </c>
      <c r="BG468" s="252" t="n">
        <v>0</v>
      </c>
      <c r="BH468" s="247" t="n">
        <v>0</v>
      </c>
      <c r="BI468" s="250" t="inlineStr">
        <is>
          <t>#REF!</t>
        </is>
      </c>
      <c r="BJ468" s="251" t="inlineStr">
        <is>
          <t>#REF!</t>
        </is>
      </c>
      <c r="BK468" s="252" t="n">
        <v>0</v>
      </c>
      <c r="BL468" s="252" t="n">
        <v>0</v>
      </c>
      <c r="BM468" s="247" t="n">
        <v>0</v>
      </c>
      <c r="BN468" s="250" t="inlineStr">
        <is>
          <t>#REF!</t>
        </is>
      </c>
      <c r="BO468" s="251" t="inlineStr">
        <is>
          <t>#REF!</t>
        </is>
      </c>
      <c r="BP468" s="248" t="n">
        <v>0</v>
      </c>
      <c r="BQ468" s="248" t="n">
        <v>0</v>
      </c>
      <c r="BR468" s="249" t="n">
        <v>0</v>
      </c>
      <c r="BS468" s="250" t="inlineStr">
        <is>
          <t>#REF!</t>
        </is>
      </c>
      <c r="BT468" s="251">
        <f>'[2]DATA CONSOLIDADA 2018-2025 '!$BR470-'b2'!$BO468</f>
        <v/>
      </c>
      <c r="BU468" s="252" t="n">
        <v>0</v>
      </c>
      <c r="BV468" s="248" t="n">
        <v>0</v>
      </c>
      <c r="BW468" s="249" t="n">
        <v>0</v>
      </c>
      <c r="BX468" s="250" t="inlineStr">
        <is>
          <t>#REF!</t>
        </is>
      </c>
      <c r="BY468" s="251" t="inlineStr">
        <is>
          <t>#REF!</t>
        </is>
      </c>
      <c r="BZ468" s="248" t="n">
        <v>0</v>
      </c>
      <c r="CA468" s="248" t="n">
        <v>0</v>
      </c>
      <c r="CB468" s="249" t="n">
        <v>0</v>
      </c>
      <c r="CC468" s="250" t="inlineStr">
        <is>
          <t>#REF!</t>
        </is>
      </c>
      <c r="CD468" s="251">
        <f>'[2]DATA CONSOLIDADA 2018-2025 '!$CB470-'b2'!$BW468</f>
        <v/>
      </c>
      <c r="CE468" s="253" t="n">
        <v>0</v>
      </c>
      <c r="CF468" s="253" t="n">
        <v>0</v>
      </c>
      <c r="CG468" s="254" t="n">
        <v>0</v>
      </c>
      <c r="CH468" s="250" t="inlineStr">
        <is>
          <t>#REF!</t>
        </is>
      </c>
      <c r="CI468" s="251">
        <f>'[2]DATA CONSOLIDADA 2018-2025 '!$CG470-'b2'!$CB468</f>
        <v/>
      </c>
      <c r="CJ468" s="247" t="inlineStr">
        <is>
          <t>#REF!</t>
        </is>
      </c>
      <c r="CK468" s="247" t="n">
        <v>306942.9980146</v>
      </c>
      <c r="CL468" s="247" t="n">
        <v>0</v>
      </c>
      <c r="CM468" s="247" t="n">
        <v>306942.9980146</v>
      </c>
      <c r="CN468" s="247" t="inlineStr">
        <is>
          <t>#REF!</t>
        </is>
      </c>
      <c r="CO468" s="251">
        <f>'[2]DATA CONSOLIDADA 2018-2025 '!$CM470-'b2'!$CG468</f>
        <v/>
      </c>
      <c r="CP468" s="253" t="n">
        <v>0</v>
      </c>
      <c r="CQ468" s="253" t="n">
        <v>0</v>
      </c>
      <c r="CR468" s="253" t="n">
        <v>0</v>
      </c>
      <c r="CS468" s="253" t="n">
        <v>0</v>
      </c>
      <c r="CT468" s="253" t="n">
        <v>0</v>
      </c>
      <c r="CU468" s="253" t="n">
        <v>0</v>
      </c>
      <c r="CV468" s="247" t="n">
        <v>0</v>
      </c>
      <c r="CW468" s="247" t="n">
        <v>0</v>
      </c>
      <c r="CX468" s="247" t="n">
        <v>0</v>
      </c>
      <c r="CY468" s="247" t="n">
        <v>0</v>
      </c>
      <c r="CZ468" s="247" t="n">
        <v>0</v>
      </c>
      <c r="DA468" s="247" t="n">
        <v>0</v>
      </c>
      <c r="DB468" s="247" t="n">
        <v>0</v>
      </c>
      <c r="DC468" s="255" t="n">
        <v>0</v>
      </c>
      <c r="DD468" s="255" t="n">
        <v>306942.9980146</v>
      </c>
      <c r="DE468" s="255" t="n">
        <v>0</v>
      </c>
      <c r="DF468" s="255" t="n">
        <v>0</v>
      </c>
      <c r="DG468" s="255" t="n">
        <v>0</v>
      </c>
      <c r="DH468" s="255" t="n">
        <v>306942.9980146</v>
      </c>
      <c r="DI468" s="256" t="n">
        <v>20607775185</v>
      </c>
      <c r="DJ468" s="257" t="inlineStr">
        <is>
          <t>ASOCIACION DE PRODUCTORES ANDINOS SOLIDARIOS-KAÑARIS</t>
        </is>
      </c>
      <c r="DK468" s="257" t="inlineStr">
        <is>
          <t>01 Asociación</t>
        </is>
      </c>
      <c r="DL468" s="258" t="n"/>
      <c r="DM468" s="258" t="n"/>
      <c r="DN468" s="258" t="n"/>
      <c r="DO468" s="258" t="n"/>
      <c r="DP468" s="258" t="n"/>
      <c r="DQ468" s="258" t="n"/>
      <c r="DR468" s="258" t="n"/>
      <c r="DS468" s="258" t="n"/>
      <c r="DT468" s="258" t="n"/>
      <c r="DU468" s="258" t="n"/>
      <c r="DV468" s="258" t="n"/>
      <c r="DW468" s="258" t="n"/>
      <c r="DX468" s="258" t="n"/>
      <c r="DY468" s="258" t="n"/>
      <c r="DZ468" s="258" t="n"/>
      <c r="EA468" s="258" t="n"/>
      <c r="EB468" s="258" t="n"/>
      <c r="EC468" s="258" t="n"/>
      <c r="ED468" s="258" t="n"/>
      <c r="EE468" s="258" t="n"/>
    </row>
    <row r="469" hidden="1" ht="47.25" customHeight="1">
      <c r="A469" s="240" t="inlineStr">
        <is>
          <t>ASOCIACIÓN DE MUJERES CAFICULTORAS DE CHINYAMA CAÑARIS</t>
        </is>
      </c>
      <c r="B469" s="240" t="inlineStr">
        <is>
          <t>CAFÉ</t>
        </is>
      </c>
      <c r="C469" s="240" t="inlineStr">
        <is>
          <t>CAFÉ</t>
        </is>
      </c>
      <c r="D469" s="240" t="inlineStr">
        <is>
          <t>LAMBAYEQUE</t>
        </is>
      </c>
      <c r="E469" s="240" t="inlineStr">
        <is>
          <t>140202</t>
        </is>
      </c>
      <c r="F469" s="240" t="inlineStr">
        <is>
          <t>LAMBAYEQUE</t>
        </is>
      </c>
      <c r="G469" s="240" t="inlineStr">
        <is>
          <t>FERREÑAFE</t>
        </is>
      </c>
      <c r="H469" s="240" t="inlineStr">
        <is>
          <t>CAÑARIS</t>
        </is>
      </c>
      <c r="I469" s="241" t="n"/>
      <c r="J469" s="241" t="n"/>
      <c r="K469" s="241" t="n"/>
      <c r="L469" s="241" t="n"/>
      <c r="M469" s="241" t="n"/>
      <c r="N469" s="241" t="n"/>
      <c r="O469" s="241" t="n">
        <v>1</v>
      </c>
      <c r="P469" s="241" t="n">
        <v>1</v>
      </c>
      <c r="Q469" s="241" t="inlineStr">
        <is>
          <t>PAC</t>
        </is>
      </c>
      <c r="R469" s="242">
        <f>IF(I469=1,I$2,"")&amp;IF(J469=1,IF(I469=1,"-","")&amp;J$2,"")&amp;IF(K469=1,IF(OR(J469=1,I469=1),"-","")&amp;K$2,"")&amp;IF(L469=1,IF(OR(K469=1,J469=1,I469=1),"-","")&amp;L$2,"")&amp;IF(M469=1,IF(OR(L469=1,K469=1,J469=1,I469=1),"-","")&amp;M$2,"")&amp;IF(N469=1,IF(OR(M469=1,L469=1,K469=1,J469=1,I469=1),"-","")&amp;N$2,"")&amp;IF(O469=1,IF(OR(N469=1,M469=1,L469=1,K469=1,J469=1,I469=1),"-","")&amp;O$2,"")&amp;IF(P469=1,IF(I469=1," - ",IF(J469=1," - ",IF(K469=1," - ",IF(L469=1," - ",IF(M469=1," - ",IF(N469=1," - ",IF(O469=1," - ","")))))))&amp;P$2,"")</f>
        <v/>
      </c>
      <c r="S469" s="243">
        <f>SUM('b2'!$I469:$P469)</f>
        <v/>
      </c>
      <c r="T469" s="243">
        <f>IF(OR('b2'!$J469=1,'b2'!$K469=1,'b2'!$L469=1,'b2'!$M469=1,'b2'!$N469=1,'b2'!$O469=1,'b2'!$P469=1),"SI","NO")</f>
        <v/>
      </c>
      <c r="U469" s="243">
        <f>IF(OR('b2'!$K469=1,'b2'!$L469=1,'b2'!$M469=1,'b2'!$N469=1,'b2'!$O469=1,'b2'!$P469=1),"SI","NO")</f>
        <v/>
      </c>
      <c r="V469" s="244" t="n">
        <v>0</v>
      </c>
      <c r="W469" s="245" t="n">
        <v>0</v>
      </c>
      <c r="X469" s="245" t="n">
        <v>0</v>
      </c>
      <c r="Y469" s="244" t="n">
        <v>0</v>
      </c>
      <c r="Z469" s="245" t="n">
        <v>0</v>
      </c>
      <c r="AA469" s="245" t="n">
        <v>0</v>
      </c>
      <c r="AB469" s="244" t="n">
        <v>0</v>
      </c>
      <c r="AC469" s="245" t="n">
        <v>0</v>
      </c>
      <c r="AD469" s="245" t="n">
        <v>0</v>
      </c>
      <c r="AE469" s="244" t="n">
        <v>0</v>
      </c>
      <c r="AF469" s="245" t="n">
        <v>0</v>
      </c>
      <c r="AG469" s="245" t="n">
        <v>0</v>
      </c>
      <c r="AH469" s="244" t="n">
        <v>0</v>
      </c>
      <c r="AI469" s="245" t="n">
        <v>0</v>
      </c>
      <c r="AJ469" s="245" t="n">
        <v>0</v>
      </c>
      <c r="AK469" s="244" t="n">
        <v>0</v>
      </c>
      <c r="AL469" s="245" t="n">
        <v>8</v>
      </c>
      <c r="AM469" s="245" t="n">
        <v>27</v>
      </c>
      <c r="AN469" s="244" t="n">
        <v>35</v>
      </c>
      <c r="AO469" s="245" t="n">
        <v>1</v>
      </c>
      <c r="AP469" s="245" t="n">
        <v>14</v>
      </c>
      <c r="AQ469" s="244" t="n">
        <v>15</v>
      </c>
      <c r="AR469" s="244">
        <f>IF('b2'!$AQ469&gt;0,'b2'!$AQ469,IF('b2'!$AN469&gt;0,'b2'!$AN469,IF('b2'!$AK469&gt;0,'b2'!$AK469,IF('b2'!$AH469&gt;0,'b2'!$AH469,IF('b2'!$AE469&gt;0,'b2'!$AE469,IF('b2'!$AB469&gt;0,'b2'!$AB469,IF('b2'!$Y469&gt;0,'b2'!$Y469,IF('b2'!$V469&gt;0,'b2'!$V469," ---"))))))))</f>
        <v/>
      </c>
      <c r="AS469" s="246" t="n">
        <v>0</v>
      </c>
      <c r="AT469" s="246" t="n">
        <v>0</v>
      </c>
      <c r="AU469" s="246" t="n">
        <v>0</v>
      </c>
      <c r="AV469" s="246" t="n">
        <v>0</v>
      </c>
      <c r="AW469" s="246" t="n">
        <v>0</v>
      </c>
      <c r="AX469" s="246" t="n">
        <v>0</v>
      </c>
      <c r="AY469" s="246" t="n">
        <v>0</v>
      </c>
      <c r="AZ469" s="246" t="n">
        <v>0</v>
      </c>
      <c r="BA469" s="246" t="n">
        <v>50</v>
      </c>
      <c r="BB469" s="246" t="n">
        <v>7</v>
      </c>
      <c r="BC469" s="246" t="n">
        <v>166</v>
      </c>
      <c r="BD469" s="246" t="n">
        <v>3</v>
      </c>
      <c r="BE469" s="247" t="n">
        <v>0</v>
      </c>
      <c r="BF469" s="252" t="n">
        <v>0</v>
      </c>
      <c r="BG469" s="252" t="n">
        <v>0</v>
      </c>
      <c r="BH469" s="247" t="n">
        <v>0</v>
      </c>
      <c r="BI469" s="250" t="inlineStr">
        <is>
          <t>#REF!</t>
        </is>
      </c>
      <c r="BJ469" s="251" t="inlineStr">
        <is>
          <t>#REF!</t>
        </is>
      </c>
      <c r="BK469" s="252" t="n">
        <v>0</v>
      </c>
      <c r="BL469" s="252" t="n">
        <v>0</v>
      </c>
      <c r="BM469" s="247" t="n">
        <v>0</v>
      </c>
      <c r="BN469" s="250" t="inlineStr">
        <is>
          <t>#REF!</t>
        </is>
      </c>
      <c r="BO469" s="251" t="inlineStr">
        <is>
          <t>#REF!</t>
        </is>
      </c>
      <c r="BP469" s="248" t="n">
        <v>0</v>
      </c>
      <c r="BQ469" s="248" t="n">
        <v>0</v>
      </c>
      <c r="BR469" s="249" t="n">
        <v>0</v>
      </c>
      <c r="BS469" s="250" t="inlineStr">
        <is>
          <t>#REF!</t>
        </is>
      </c>
      <c r="BT469" s="251">
        <f>'[2]DATA CONSOLIDADA 2018-2025 '!$BR471-'b2'!$BO469</f>
        <v/>
      </c>
      <c r="BU469" s="252" t="n">
        <v>0</v>
      </c>
      <c r="BV469" s="248" t="n">
        <v>0</v>
      </c>
      <c r="BW469" s="249" t="n">
        <v>0</v>
      </c>
      <c r="BX469" s="250" t="inlineStr">
        <is>
          <t>#REF!</t>
        </is>
      </c>
      <c r="BY469" s="251" t="inlineStr">
        <is>
          <t>#REF!</t>
        </is>
      </c>
      <c r="BZ469" s="248" t="n">
        <v>0</v>
      </c>
      <c r="CA469" s="248" t="n">
        <v>0</v>
      </c>
      <c r="CB469" s="249" t="n">
        <v>0</v>
      </c>
      <c r="CC469" s="250" t="inlineStr">
        <is>
          <t>#REF!</t>
        </is>
      </c>
      <c r="CD469" s="251">
        <f>'[2]DATA CONSOLIDADA 2018-2025 '!$CB471-'b2'!$BW469</f>
        <v/>
      </c>
      <c r="CE469" s="253" t="n">
        <v>0</v>
      </c>
      <c r="CF469" s="253" t="n">
        <v>0</v>
      </c>
      <c r="CG469" s="254" t="n">
        <v>0</v>
      </c>
      <c r="CH469" s="250" t="inlineStr">
        <is>
          <t>#REF!</t>
        </is>
      </c>
      <c r="CI469" s="251">
        <f>'[2]DATA CONSOLIDADA 2018-2025 '!$CG471-'b2'!$CB469</f>
        <v/>
      </c>
      <c r="CJ469" s="247" t="inlineStr">
        <is>
          <t>#REF!</t>
        </is>
      </c>
      <c r="CK469" s="247" t="n">
        <v>168424.62</v>
      </c>
      <c r="CL469" s="247" t="n">
        <v>0</v>
      </c>
      <c r="CM469" s="247" t="n">
        <v>168424.62</v>
      </c>
      <c r="CN469" s="247" t="inlineStr">
        <is>
          <t>#REF!</t>
        </is>
      </c>
      <c r="CO469" s="251">
        <f>'[2]DATA CONSOLIDADA 2018-2025 '!$CM471-'b2'!$CG469</f>
        <v/>
      </c>
      <c r="CP469" s="253" t="n">
        <v>0</v>
      </c>
      <c r="CQ469" s="253" t="n">
        <v>0</v>
      </c>
      <c r="CR469" s="253" t="n">
        <v>0</v>
      </c>
      <c r="CS469" s="253" t="n">
        <v>0</v>
      </c>
      <c r="CT469" s="253" t="n">
        <v>0</v>
      </c>
      <c r="CU469" s="253" t="n">
        <v>0</v>
      </c>
      <c r="CV469" s="247" t="n">
        <v>0</v>
      </c>
      <c r="CW469" s="247" t="n">
        <v>0</v>
      </c>
      <c r="CX469" s="247" t="n">
        <v>0</v>
      </c>
      <c r="CY469" s="247" t="n">
        <v>0</v>
      </c>
      <c r="CZ469" s="247" t="n">
        <v>0</v>
      </c>
      <c r="DA469" s="247" t="n">
        <v>0</v>
      </c>
      <c r="DB469" s="247" t="n">
        <v>0</v>
      </c>
      <c r="DC469" s="255" t="n">
        <v>0</v>
      </c>
      <c r="DD469" s="255" t="n">
        <v>168424.62</v>
      </c>
      <c r="DE469" s="255" t="n">
        <v>0</v>
      </c>
      <c r="DF469" s="255" t="n">
        <v>0</v>
      </c>
      <c r="DG469" s="255" t="n">
        <v>0</v>
      </c>
      <c r="DH469" s="255" t="n">
        <v>168424.62</v>
      </c>
      <c r="DI469" s="256" t="n">
        <v>20610772553</v>
      </c>
      <c r="DJ469" s="257" t="inlineStr">
        <is>
          <t>ASOCIACION DE MUJERES CAFICULTORAS DE CHINYAMA</t>
        </is>
      </c>
      <c r="DK469" s="257" t="inlineStr">
        <is>
          <t>01 Asociación</t>
        </is>
      </c>
      <c r="DL469" s="258" t="n"/>
      <c r="DM469" s="258" t="n"/>
      <c r="DN469" s="258" t="n"/>
      <c r="DO469" s="258" t="n"/>
      <c r="DP469" s="258" t="n"/>
      <c r="DQ469" s="258" t="n"/>
      <c r="DR469" s="258" t="n"/>
      <c r="DS469" s="258" t="n"/>
      <c r="DT469" s="258" t="n"/>
      <c r="DU469" s="258" t="n"/>
      <c r="DV469" s="258" t="n"/>
      <c r="DW469" s="258" t="n"/>
      <c r="DX469" s="258" t="n"/>
      <c r="DY469" s="258" t="n"/>
      <c r="DZ469" s="258" t="n"/>
      <c r="EA469" s="258" t="n"/>
      <c r="EB469" s="258" t="n"/>
      <c r="EC469" s="258" t="n"/>
      <c r="ED469" s="258" t="n"/>
      <c r="EE469" s="258" t="n"/>
    </row>
    <row r="470" hidden="1" ht="47.25" customHeight="1">
      <c r="A470" s="240" t="inlineStr">
        <is>
          <t>COOPERATIVA AGRARIA CRUZ DE YANAHUANCA</t>
        </is>
      </c>
      <c r="B470" s="240" t="inlineStr">
        <is>
          <t>CAFÉ</t>
        </is>
      </c>
      <c r="C470" s="240" t="inlineStr">
        <is>
          <t>CAFÉ</t>
        </is>
      </c>
      <c r="D470" s="240" t="inlineStr">
        <is>
          <t>LAMBAYEQUE</t>
        </is>
      </c>
      <c r="E470" s="240" t="inlineStr">
        <is>
          <t>140310</t>
        </is>
      </c>
      <c r="F470" s="240" t="inlineStr">
        <is>
          <t>LAMBAYEQUE</t>
        </is>
      </c>
      <c r="G470" s="240" t="inlineStr">
        <is>
          <t>LAMBAYEQUE</t>
        </is>
      </c>
      <c r="H470" s="240" t="inlineStr">
        <is>
          <t>SALAS</t>
        </is>
      </c>
      <c r="I470" s="241" t="n"/>
      <c r="J470" s="241" t="n"/>
      <c r="K470" s="241" t="n"/>
      <c r="L470" s="241" t="n"/>
      <c r="M470" s="241" t="n"/>
      <c r="N470" s="241" t="n"/>
      <c r="O470" s="241" t="n">
        <v>1</v>
      </c>
      <c r="P470" s="241" t="n">
        <v>1</v>
      </c>
      <c r="Q470" s="241" t="inlineStr">
        <is>
          <t>PAC</t>
        </is>
      </c>
      <c r="R470" s="242">
        <f>IF(I470=1,I$2,"")&amp;IF(J470=1,IF(I470=1,"-","")&amp;J$2,"")&amp;IF(K470=1,IF(OR(J470=1,I470=1),"-","")&amp;K$2,"")&amp;IF(L470=1,IF(OR(K470=1,J470=1,I470=1),"-","")&amp;L$2,"")&amp;IF(M470=1,IF(OR(L470=1,K470=1,J470=1,I470=1),"-","")&amp;M$2,"")&amp;IF(N470=1,IF(OR(M470=1,L470=1,K470=1,J470=1,I470=1),"-","")&amp;N$2,"")&amp;IF(O470=1,IF(OR(N470=1,M470=1,L470=1,K470=1,J470=1,I470=1),"-","")&amp;O$2,"")&amp;IF(P470=1,IF(I470=1," - ",IF(J470=1," - ",IF(K470=1," - ",IF(L470=1," - ",IF(M470=1," - ",IF(N470=1," - ",IF(O470=1," - ","")))))))&amp;P$2,"")</f>
        <v/>
      </c>
      <c r="S470" s="243">
        <f>SUM('b2'!$I470:$P470)</f>
        <v/>
      </c>
      <c r="T470" s="243">
        <f>IF(OR('b2'!$J470=1,'b2'!$K470=1,'b2'!$L470=1,'b2'!$M470=1,'b2'!$N470=1,'b2'!$O470=1,'b2'!$P470=1),"SI","NO")</f>
        <v/>
      </c>
      <c r="U470" s="243">
        <f>IF(OR('b2'!$K470=1,'b2'!$L470=1,'b2'!$M470=1,'b2'!$N470=1,'b2'!$O470=1,'b2'!$P470=1),"SI","NO")</f>
        <v/>
      </c>
      <c r="V470" s="244" t="n">
        <v>0</v>
      </c>
      <c r="W470" s="245" t="n">
        <v>0</v>
      </c>
      <c r="X470" s="245" t="n">
        <v>0</v>
      </c>
      <c r="Y470" s="244" t="n">
        <v>0</v>
      </c>
      <c r="Z470" s="245" t="n">
        <v>0</v>
      </c>
      <c r="AA470" s="245" t="n">
        <v>0</v>
      </c>
      <c r="AB470" s="244" t="n">
        <v>0</v>
      </c>
      <c r="AC470" s="245" t="n">
        <v>0</v>
      </c>
      <c r="AD470" s="245" t="n">
        <v>0</v>
      </c>
      <c r="AE470" s="244" t="n">
        <v>0</v>
      </c>
      <c r="AF470" s="245" t="n">
        <v>0</v>
      </c>
      <c r="AG470" s="245" t="n">
        <v>0</v>
      </c>
      <c r="AH470" s="244" t="n">
        <v>0</v>
      </c>
      <c r="AI470" s="245" t="n">
        <v>0</v>
      </c>
      <c r="AJ470" s="245" t="n">
        <v>0</v>
      </c>
      <c r="AK470" s="244" t="n">
        <v>0</v>
      </c>
      <c r="AL470" s="245" t="n">
        <v>30</v>
      </c>
      <c r="AM470" s="245" t="n">
        <v>19</v>
      </c>
      <c r="AN470" s="244" t="n">
        <v>49</v>
      </c>
      <c r="AO470" s="245" t="n">
        <v>29</v>
      </c>
      <c r="AP470" s="245" t="n">
        <v>13</v>
      </c>
      <c r="AQ470" s="244" t="n">
        <v>42</v>
      </c>
      <c r="AR470" s="244">
        <f>IF('b2'!$AQ470&gt;0,'b2'!$AQ470,IF('b2'!$AN470&gt;0,'b2'!$AN470,IF('b2'!$AK470&gt;0,'b2'!$AK470,IF('b2'!$AH470&gt;0,'b2'!$AH470,IF('b2'!$AE470&gt;0,'b2'!$AE470,IF('b2'!$AB470&gt;0,'b2'!$AB470,IF('b2'!$Y470&gt;0,'b2'!$Y470,IF('b2'!$V470&gt;0,'b2'!$V470," ---"))))))))</f>
        <v/>
      </c>
      <c r="AS470" s="246" t="n">
        <v>0</v>
      </c>
      <c r="AT470" s="246" t="n">
        <v>0</v>
      </c>
      <c r="AU470" s="246" t="n">
        <v>0</v>
      </c>
      <c r="AV470" s="246" t="n">
        <v>0</v>
      </c>
      <c r="AW470" s="246" t="n">
        <v>0</v>
      </c>
      <c r="AX470" s="246" t="n">
        <v>0</v>
      </c>
      <c r="AY470" s="246" t="n">
        <v>0</v>
      </c>
      <c r="AZ470" s="246" t="n">
        <v>0</v>
      </c>
      <c r="BA470" s="246" t="n">
        <v>53</v>
      </c>
      <c r="BB470" s="246" t="n">
        <v>4</v>
      </c>
      <c r="BC470" s="246" t="n">
        <v>50</v>
      </c>
      <c r="BD470" s="246" t="n">
        <v>4</v>
      </c>
      <c r="BE470" s="247" t="n">
        <v>0</v>
      </c>
      <c r="BF470" s="252" t="n">
        <v>0</v>
      </c>
      <c r="BG470" s="252" t="n">
        <v>0</v>
      </c>
      <c r="BH470" s="247" t="n">
        <v>0</v>
      </c>
      <c r="BI470" s="250" t="inlineStr">
        <is>
          <t>#REF!</t>
        </is>
      </c>
      <c r="BJ470" s="251" t="inlineStr">
        <is>
          <t>#REF!</t>
        </is>
      </c>
      <c r="BK470" s="252" t="n">
        <v>0</v>
      </c>
      <c r="BL470" s="252" t="n">
        <v>0</v>
      </c>
      <c r="BM470" s="247" t="n">
        <v>0</v>
      </c>
      <c r="BN470" s="250" t="inlineStr">
        <is>
          <t>#REF!</t>
        </is>
      </c>
      <c r="BO470" s="251" t="inlineStr">
        <is>
          <t>#REF!</t>
        </is>
      </c>
      <c r="BP470" s="248" t="n">
        <v>0</v>
      </c>
      <c r="BQ470" s="248" t="n">
        <v>0</v>
      </c>
      <c r="BR470" s="249" t="n">
        <v>0</v>
      </c>
      <c r="BS470" s="250" t="inlineStr">
        <is>
          <t>#REF!</t>
        </is>
      </c>
      <c r="BT470" s="251">
        <f>'[2]DATA CONSOLIDADA 2018-2025 '!$BR472-'b2'!$BO470</f>
        <v/>
      </c>
      <c r="BU470" s="252" t="n">
        <v>0</v>
      </c>
      <c r="BV470" s="248" t="n">
        <v>0</v>
      </c>
      <c r="BW470" s="249" t="n">
        <v>0</v>
      </c>
      <c r="BX470" s="250" t="inlineStr">
        <is>
          <t>#REF!</t>
        </is>
      </c>
      <c r="BY470" s="251" t="inlineStr">
        <is>
          <t>#REF!</t>
        </is>
      </c>
      <c r="BZ470" s="248" t="n">
        <v>0</v>
      </c>
      <c r="CA470" s="248" t="n">
        <v>0</v>
      </c>
      <c r="CB470" s="249" t="n">
        <v>0</v>
      </c>
      <c r="CC470" s="250" t="inlineStr">
        <is>
          <t>#REF!</t>
        </is>
      </c>
      <c r="CD470" s="251">
        <f>'[2]DATA CONSOLIDADA 2018-2025 '!$CB472-'b2'!$BW470</f>
        <v/>
      </c>
      <c r="CE470" s="253" t="n">
        <v>0</v>
      </c>
      <c r="CF470" s="253" t="n">
        <v>0</v>
      </c>
      <c r="CG470" s="254" t="n">
        <v>0</v>
      </c>
      <c r="CH470" s="250" t="inlineStr">
        <is>
          <t>#REF!</t>
        </is>
      </c>
      <c r="CI470" s="251">
        <f>'[2]DATA CONSOLIDADA 2018-2025 '!$CG472-'b2'!$CB470</f>
        <v/>
      </c>
      <c r="CJ470" s="247" t="inlineStr">
        <is>
          <t>#REF!</t>
        </is>
      </c>
      <c r="CK470" s="247" t="n">
        <v>82027.3589062</v>
      </c>
      <c r="CL470" s="247" t="n">
        <v>0</v>
      </c>
      <c r="CM470" s="247" t="n">
        <v>82027.3589062</v>
      </c>
      <c r="CN470" s="247" t="inlineStr">
        <is>
          <t>#REF!</t>
        </is>
      </c>
      <c r="CO470" s="251">
        <f>'[2]DATA CONSOLIDADA 2018-2025 '!$CM472-'b2'!$CG470</f>
        <v/>
      </c>
      <c r="CP470" s="253" t="n">
        <v>0</v>
      </c>
      <c r="CQ470" s="253" t="n">
        <v>0</v>
      </c>
      <c r="CR470" s="253" t="n">
        <v>0</v>
      </c>
      <c r="CS470" s="253" t="n">
        <v>0</v>
      </c>
      <c r="CT470" s="253" t="n">
        <v>0</v>
      </c>
      <c r="CU470" s="253" t="n">
        <v>0</v>
      </c>
      <c r="CV470" s="247" t="n">
        <v>0</v>
      </c>
      <c r="CW470" s="247" t="n">
        <v>0</v>
      </c>
      <c r="CX470" s="247" t="n">
        <v>0</v>
      </c>
      <c r="CY470" s="247" t="n">
        <v>0</v>
      </c>
      <c r="CZ470" s="247" t="n">
        <v>0</v>
      </c>
      <c r="DA470" s="247" t="n">
        <v>0</v>
      </c>
      <c r="DB470" s="247" t="n">
        <v>0</v>
      </c>
      <c r="DC470" s="255" t="n">
        <v>0</v>
      </c>
      <c r="DD470" s="255" t="n">
        <v>0</v>
      </c>
      <c r="DE470" s="255" t="n">
        <v>82027.3589062</v>
      </c>
      <c r="DF470" s="255" t="n">
        <v>0</v>
      </c>
      <c r="DG470" s="255" t="n">
        <v>0</v>
      </c>
      <c r="DH470" s="255" t="n">
        <v>82027.3589062</v>
      </c>
      <c r="DI470" s="256" t="n">
        <v>20604705411</v>
      </c>
      <c r="DJ470" s="257" t="inlineStr">
        <is>
          <t>COOPERATIVA AGRARIA CRUZ DE YANAHUANCA</t>
        </is>
      </c>
      <c r="DK470" s="257" t="inlineStr">
        <is>
          <t>02 Cooperativa</t>
        </is>
      </c>
      <c r="DL470" s="258" t="n"/>
      <c r="DM470" s="258" t="n"/>
      <c r="DN470" s="258" t="n"/>
      <c r="DO470" s="258" t="n"/>
      <c r="DP470" s="258" t="n"/>
      <c r="DQ470" s="258" t="n"/>
      <c r="DR470" s="258" t="n"/>
      <c r="DS470" s="258" t="n"/>
      <c r="DT470" s="258" t="n"/>
      <c r="DU470" s="258" t="n"/>
      <c r="DV470" s="258" t="n"/>
      <c r="DW470" s="258" t="n"/>
      <c r="DX470" s="258" t="n"/>
      <c r="DY470" s="258" t="n"/>
      <c r="DZ470" s="258" t="n"/>
      <c r="EA470" s="258" t="n"/>
      <c r="EB470" s="258" t="n"/>
      <c r="EC470" s="258" t="n"/>
      <c r="ED470" s="258" t="n"/>
      <c r="EE470" s="258" t="n"/>
    </row>
    <row r="471" hidden="1" ht="47.25" customHeight="1">
      <c r="A471" s="240" t="inlineStr">
        <is>
          <t>ASOCIACION DE PEQUEÑOS PRODUCTORES AGROPECUARIOS PENACHI KERGUER</t>
        </is>
      </c>
      <c r="B471" s="240" t="inlineStr">
        <is>
          <t>CAFÉ</t>
        </is>
      </c>
      <c r="C471" s="240" t="inlineStr">
        <is>
          <t>CAFÉ</t>
        </is>
      </c>
      <c r="D471" s="240" t="inlineStr">
        <is>
          <t>LAMBAYEQUE</t>
        </is>
      </c>
      <c r="E471" s="240" t="inlineStr">
        <is>
          <t>140310</t>
        </is>
      </c>
      <c r="F471" s="240" t="inlineStr">
        <is>
          <t>LAMBAYEQUE</t>
        </is>
      </c>
      <c r="G471" s="240" t="inlineStr">
        <is>
          <t>LAMBAYEQUE</t>
        </is>
      </c>
      <c r="H471" s="240" t="inlineStr">
        <is>
          <t>SALAS</t>
        </is>
      </c>
      <c r="I471" s="241" t="n"/>
      <c r="J471" s="241" t="n"/>
      <c r="K471" s="241" t="n"/>
      <c r="L471" s="241" t="n"/>
      <c r="M471" s="241" t="n"/>
      <c r="N471" s="241" t="n"/>
      <c r="O471" s="241" t="n">
        <v>1</v>
      </c>
      <c r="P471" s="241" t="n">
        <v>1</v>
      </c>
      <c r="Q471" s="241" t="inlineStr">
        <is>
          <t>PAC</t>
        </is>
      </c>
      <c r="R471" s="242">
        <f>IF(I471=1,I$2,"")&amp;IF(J471=1,IF(I471=1,"-","")&amp;J$2,"")&amp;IF(K471=1,IF(OR(J471=1,I471=1),"-","")&amp;K$2,"")&amp;IF(L471=1,IF(OR(K471=1,J471=1,I471=1),"-","")&amp;L$2,"")&amp;IF(M471=1,IF(OR(L471=1,K471=1,J471=1,I471=1),"-","")&amp;M$2,"")&amp;IF(N471=1,IF(OR(M471=1,L471=1,K471=1,J471=1,I471=1),"-","")&amp;N$2,"")&amp;IF(O471=1,IF(OR(N471=1,M471=1,L471=1,K471=1,J471=1,I471=1),"-","")&amp;O$2,"")&amp;IF(P471=1,IF(I471=1," - ",IF(J471=1," - ",IF(K471=1," - ",IF(L471=1," - ",IF(M471=1," - ",IF(N471=1," - ",IF(O471=1," - ","")))))))&amp;P$2,"")</f>
        <v/>
      </c>
      <c r="S471" s="243">
        <f>SUM('b2'!$I471:$P471)</f>
        <v/>
      </c>
      <c r="T471" s="243">
        <f>IF(OR('b2'!$J471=1,'b2'!$K471=1,'b2'!$L471=1,'b2'!$M471=1,'b2'!$N471=1,'b2'!$O471=1,'b2'!$P471=1),"SI","NO")</f>
        <v/>
      </c>
      <c r="U471" s="243">
        <f>IF(OR('b2'!$K471=1,'b2'!$L471=1,'b2'!$M471=1,'b2'!$N471=1,'b2'!$O471=1,'b2'!$P471=1),"SI","NO")</f>
        <v/>
      </c>
      <c r="V471" s="244" t="n">
        <v>0</v>
      </c>
      <c r="W471" s="245" t="n">
        <v>0</v>
      </c>
      <c r="X471" s="245" t="n">
        <v>0</v>
      </c>
      <c r="Y471" s="244" t="n">
        <v>0</v>
      </c>
      <c r="Z471" s="245" t="n">
        <v>0</v>
      </c>
      <c r="AA471" s="245" t="n">
        <v>0</v>
      </c>
      <c r="AB471" s="244" t="n">
        <v>0</v>
      </c>
      <c r="AC471" s="245" t="n">
        <v>0</v>
      </c>
      <c r="AD471" s="245" t="n">
        <v>0</v>
      </c>
      <c r="AE471" s="244" t="n">
        <v>0</v>
      </c>
      <c r="AF471" s="245" t="n">
        <v>0</v>
      </c>
      <c r="AG471" s="245" t="n">
        <v>0</v>
      </c>
      <c r="AH471" s="244" t="n">
        <v>0</v>
      </c>
      <c r="AI471" s="245" t="n">
        <v>0</v>
      </c>
      <c r="AJ471" s="245" t="n">
        <v>0</v>
      </c>
      <c r="AK471" s="244" t="n">
        <v>0</v>
      </c>
      <c r="AL471" s="245" t="n">
        <v>32</v>
      </c>
      <c r="AM471" s="245" t="n">
        <v>18</v>
      </c>
      <c r="AN471" s="244" t="n">
        <v>50</v>
      </c>
      <c r="AO471" s="245" t="n">
        <v>33</v>
      </c>
      <c r="AP471" s="245" t="n">
        <v>17</v>
      </c>
      <c r="AQ471" s="244" t="n">
        <v>50</v>
      </c>
      <c r="AR471" s="244">
        <f>IF('b2'!$AQ471&gt;0,'b2'!$AQ471,IF('b2'!$AN471&gt;0,'b2'!$AN471,IF('b2'!$AK471&gt;0,'b2'!$AK471,IF('b2'!$AH471&gt;0,'b2'!$AH471,IF('b2'!$AE471&gt;0,'b2'!$AE471,IF('b2'!$AB471&gt;0,'b2'!$AB471,IF('b2'!$Y471&gt;0,'b2'!$Y471,IF('b2'!$V471&gt;0,'b2'!$V471," ---"))))))))</f>
        <v/>
      </c>
      <c r="AS471" s="246" t="n">
        <v>0</v>
      </c>
      <c r="AT471" s="246" t="n">
        <v>0</v>
      </c>
      <c r="AU471" s="246" t="n">
        <v>0</v>
      </c>
      <c r="AV471" s="246" t="n">
        <v>0</v>
      </c>
      <c r="AW471" s="246" t="n">
        <v>0</v>
      </c>
      <c r="AX471" s="246" t="n">
        <v>0</v>
      </c>
      <c r="AY471" s="246" t="n">
        <v>0</v>
      </c>
      <c r="AZ471" s="246" t="n">
        <v>0</v>
      </c>
      <c r="BA471" s="246" t="n">
        <v>49</v>
      </c>
      <c r="BB471" s="246" t="n">
        <v>4</v>
      </c>
      <c r="BC471" s="246" t="n">
        <v>43</v>
      </c>
      <c r="BD471" s="246" t="n">
        <v>4</v>
      </c>
      <c r="BE471" s="247" t="n">
        <v>0</v>
      </c>
      <c r="BF471" s="252" t="n">
        <v>0</v>
      </c>
      <c r="BG471" s="252" t="n">
        <v>0</v>
      </c>
      <c r="BH471" s="247" t="n">
        <v>0</v>
      </c>
      <c r="BI471" s="250" t="inlineStr">
        <is>
          <t>#REF!</t>
        </is>
      </c>
      <c r="BJ471" s="251" t="inlineStr">
        <is>
          <t>#REF!</t>
        </is>
      </c>
      <c r="BK471" s="252" t="n">
        <v>0</v>
      </c>
      <c r="BL471" s="252" t="n">
        <v>0</v>
      </c>
      <c r="BM471" s="247" t="n">
        <v>0</v>
      </c>
      <c r="BN471" s="250" t="inlineStr">
        <is>
          <t>#REF!</t>
        </is>
      </c>
      <c r="BO471" s="251" t="inlineStr">
        <is>
          <t>#REF!</t>
        </is>
      </c>
      <c r="BP471" s="248" t="n">
        <v>0</v>
      </c>
      <c r="BQ471" s="248" t="n">
        <v>0</v>
      </c>
      <c r="BR471" s="249" t="n">
        <v>0</v>
      </c>
      <c r="BS471" s="250" t="inlineStr">
        <is>
          <t>#REF!</t>
        </is>
      </c>
      <c r="BT471" s="251">
        <f>'[2]DATA CONSOLIDADA 2018-2025 '!$BR473-'b2'!$BO471</f>
        <v/>
      </c>
      <c r="BU471" s="252" t="n">
        <v>0</v>
      </c>
      <c r="BV471" s="248" t="n">
        <v>0</v>
      </c>
      <c r="BW471" s="249" t="n">
        <v>0</v>
      </c>
      <c r="BX471" s="250" t="inlineStr">
        <is>
          <t>#REF!</t>
        </is>
      </c>
      <c r="BY471" s="251" t="inlineStr">
        <is>
          <t>#REF!</t>
        </is>
      </c>
      <c r="BZ471" s="248" t="n">
        <v>0</v>
      </c>
      <c r="CA471" s="248" t="n">
        <v>0</v>
      </c>
      <c r="CB471" s="249" t="n">
        <v>0</v>
      </c>
      <c r="CC471" s="250" t="inlineStr">
        <is>
          <t>#REF!</t>
        </is>
      </c>
      <c r="CD471" s="251">
        <f>'[2]DATA CONSOLIDADA 2018-2025 '!$CB473-'b2'!$BW471</f>
        <v/>
      </c>
      <c r="CE471" s="253" t="n">
        <v>0</v>
      </c>
      <c r="CF471" s="253" t="n">
        <v>0</v>
      </c>
      <c r="CG471" s="254" t="n">
        <v>0</v>
      </c>
      <c r="CH471" s="250" t="inlineStr">
        <is>
          <t>#REF!</t>
        </is>
      </c>
      <c r="CI471" s="251">
        <f>'[2]DATA CONSOLIDADA 2018-2025 '!$CG473-'b2'!$CB471</f>
        <v/>
      </c>
      <c r="CJ471" s="247" t="inlineStr">
        <is>
          <t>#REF!</t>
        </is>
      </c>
      <c r="CK471" s="247" t="n">
        <v>258802.85999856</v>
      </c>
      <c r="CL471" s="247" t="n">
        <v>0</v>
      </c>
      <c r="CM471" s="247" t="n">
        <v>258802.85999856</v>
      </c>
      <c r="CN471" s="247" t="inlineStr">
        <is>
          <t>#REF!</t>
        </is>
      </c>
      <c r="CO471" s="251">
        <f>'[2]DATA CONSOLIDADA 2018-2025 '!$CM473-'b2'!$CG471</f>
        <v/>
      </c>
      <c r="CP471" s="253" t="n">
        <v>0</v>
      </c>
      <c r="CQ471" s="253" t="n">
        <v>0</v>
      </c>
      <c r="CR471" s="253" t="n">
        <v>0</v>
      </c>
      <c r="CS471" s="253" t="n">
        <v>0</v>
      </c>
      <c r="CT471" s="253" t="n">
        <v>0</v>
      </c>
      <c r="CU471" s="253" t="n">
        <v>0</v>
      </c>
      <c r="CV471" s="247" t="n">
        <v>0</v>
      </c>
      <c r="CW471" s="247" t="n">
        <v>0</v>
      </c>
      <c r="CX471" s="247" t="n">
        <v>0</v>
      </c>
      <c r="CY471" s="247" t="n">
        <v>0</v>
      </c>
      <c r="CZ471" s="247" t="n">
        <v>0</v>
      </c>
      <c r="DA471" s="247" t="n">
        <v>0</v>
      </c>
      <c r="DB471" s="247" t="n">
        <v>0</v>
      </c>
      <c r="DC471" s="255" t="n">
        <v>0</v>
      </c>
      <c r="DD471" s="255" t="n">
        <v>258802.85999856</v>
      </c>
      <c r="DE471" s="255" t="n">
        <v>0</v>
      </c>
      <c r="DF471" s="255" t="n">
        <v>0</v>
      </c>
      <c r="DG471" s="255" t="n">
        <v>0</v>
      </c>
      <c r="DH471" s="255" t="n">
        <v>258802.85999856</v>
      </c>
      <c r="DI471" s="256" t="n">
        <v>20607265624</v>
      </c>
      <c r="DJ471" s="257" t="inlineStr">
        <is>
          <t>ASOCIACION DE PEQUEÑOS PRODUCTORES AGROPECUARIOS PENACHI-KERGUER</t>
        </is>
      </c>
      <c r="DK471" s="257" t="inlineStr">
        <is>
          <t>01 Asociación</t>
        </is>
      </c>
      <c r="DL471" s="258" t="n"/>
      <c r="DM471" s="258" t="n"/>
      <c r="DN471" s="258" t="n"/>
      <c r="DO471" s="258" t="n"/>
      <c r="DP471" s="258" t="n"/>
      <c r="DQ471" s="258" t="n"/>
      <c r="DR471" s="258" t="n"/>
      <c r="DS471" s="258" t="n"/>
      <c r="DT471" s="258" t="n"/>
      <c r="DU471" s="258" t="n"/>
      <c r="DV471" s="258" t="n"/>
      <c r="DW471" s="258" t="n"/>
      <c r="DX471" s="258" t="n"/>
      <c r="DY471" s="258" t="n"/>
      <c r="DZ471" s="258" t="n"/>
      <c r="EA471" s="258" t="n"/>
      <c r="EB471" s="258" t="n"/>
      <c r="EC471" s="258" t="n"/>
      <c r="ED471" s="258" t="n"/>
      <c r="EE471" s="258" t="n"/>
    </row>
    <row r="472" hidden="1" ht="47.25" customHeight="1">
      <c r="A472" s="240" t="inlineStr">
        <is>
          <t>ASOCIACION AROMA DE MUJER LLAQUE</t>
        </is>
      </c>
      <c r="B472" s="240" t="inlineStr">
        <is>
          <t>CAFÉ</t>
        </is>
      </c>
      <c r="C472" s="240" t="inlineStr">
        <is>
          <t>CAFÉ</t>
        </is>
      </c>
      <c r="D472" s="240" t="inlineStr">
        <is>
          <t>LAMBAYEQUE</t>
        </is>
      </c>
      <c r="E472" s="240" t="inlineStr">
        <is>
          <t>140310</t>
        </is>
      </c>
      <c r="F472" s="240" t="inlineStr">
        <is>
          <t>LAMBAYEQUE</t>
        </is>
      </c>
      <c r="G472" s="240" t="inlineStr">
        <is>
          <t>LAMBAYEQUE</t>
        </is>
      </c>
      <c r="H472" s="240" t="inlineStr">
        <is>
          <t>SALAS</t>
        </is>
      </c>
      <c r="I472" s="241" t="n"/>
      <c r="J472" s="241" t="n"/>
      <c r="K472" s="241" t="n"/>
      <c r="L472" s="241" t="n"/>
      <c r="M472" s="241" t="n"/>
      <c r="N472" s="241" t="n"/>
      <c r="O472" s="241" t="n">
        <v>1</v>
      </c>
      <c r="P472" s="241" t="n">
        <v>1</v>
      </c>
      <c r="Q472" s="241" t="inlineStr">
        <is>
          <t>PAC</t>
        </is>
      </c>
      <c r="R472" s="242">
        <f>IF(I472=1,I$2,"")&amp;IF(J472=1,IF(I472=1,"-","")&amp;J$2,"")&amp;IF(K472=1,IF(OR(J472=1,I472=1),"-","")&amp;K$2,"")&amp;IF(L472=1,IF(OR(K472=1,J472=1,I472=1),"-","")&amp;L$2,"")&amp;IF(M472=1,IF(OR(L472=1,K472=1,J472=1,I472=1),"-","")&amp;M$2,"")&amp;IF(N472=1,IF(OR(M472=1,L472=1,K472=1,J472=1,I472=1),"-","")&amp;N$2,"")&amp;IF(O472=1,IF(OR(N472=1,M472=1,L472=1,K472=1,J472=1,I472=1),"-","")&amp;O$2,"")&amp;IF(P472=1,IF(I472=1," - ",IF(J472=1," - ",IF(K472=1," - ",IF(L472=1," - ",IF(M472=1," - ",IF(N472=1," - ",IF(O472=1," - ","")))))))&amp;P$2,"")</f>
        <v/>
      </c>
      <c r="S472" s="243">
        <f>SUM('b2'!$I472:$P472)</f>
        <v/>
      </c>
      <c r="T472" s="243">
        <f>IF(OR('b2'!$J472=1,'b2'!$K472=1,'b2'!$L472=1,'b2'!$M472=1,'b2'!$N472=1,'b2'!$O472=1,'b2'!$P472=1),"SI","NO")</f>
        <v/>
      </c>
      <c r="U472" s="243">
        <f>IF(OR('b2'!$K472=1,'b2'!$L472=1,'b2'!$M472=1,'b2'!$N472=1,'b2'!$O472=1,'b2'!$P472=1),"SI","NO")</f>
        <v/>
      </c>
      <c r="V472" s="244" t="n">
        <v>0</v>
      </c>
      <c r="W472" s="245" t="n">
        <v>0</v>
      </c>
      <c r="X472" s="245" t="n">
        <v>0</v>
      </c>
      <c r="Y472" s="244" t="n">
        <v>0</v>
      </c>
      <c r="Z472" s="245" t="n">
        <v>0</v>
      </c>
      <c r="AA472" s="245" t="n">
        <v>0</v>
      </c>
      <c r="AB472" s="244" t="n">
        <v>0</v>
      </c>
      <c r="AC472" s="245" t="n">
        <v>0</v>
      </c>
      <c r="AD472" s="245" t="n">
        <v>0</v>
      </c>
      <c r="AE472" s="244" t="n">
        <v>0</v>
      </c>
      <c r="AF472" s="245" t="n">
        <v>0</v>
      </c>
      <c r="AG472" s="245" t="n">
        <v>0</v>
      </c>
      <c r="AH472" s="244" t="n">
        <v>0</v>
      </c>
      <c r="AI472" s="245" t="n">
        <v>0</v>
      </c>
      <c r="AJ472" s="245" t="n">
        <v>0</v>
      </c>
      <c r="AK472" s="244" t="n">
        <v>0</v>
      </c>
      <c r="AL472" s="245" t="n">
        <v>20</v>
      </c>
      <c r="AM472" s="245" t="n">
        <v>14</v>
      </c>
      <c r="AN472" s="244" t="n">
        <v>34</v>
      </c>
      <c r="AO472" s="245" t="n">
        <v>13</v>
      </c>
      <c r="AP472" s="245" t="n">
        <v>11</v>
      </c>
      <c r="AQ472" s="244" t="n">
        <v>24</v>
      </c>
      <c r="AR472" s="244">
        <f>IF('b2'!$AQ472&gt;0,'b2'!$AQ472,IF('b2'!$AN472&gt;0,'b2'!$AN472,IF('b2'!$AK472&gt;0,'b2'!$AK472,IF('b2'!$AH472&gt;0,'b2'!$AH472,IF('b2'!$AE472&gt;0,'b2'!$AE472,IF('b2'!$AB472&gt;0,'b2'!$AB472,IF('b2'!$Y472&gt;0,'b2'!$Y472,IF('b2'!$V472&gt;0,'b2'!$V472," ---"))))))))</f>
        <v/>
      </c>
      <c r="AS472" s="246" t="n">
        <v>0</v>
      </c>
      <c r="AT472" s="246" t="n">
        <v>0</v>
      </c>
      <c r="AU472" s="246" t="n">
        <v>0</v>
      </c>
      <c r="AV472" s="246" t="n">
        <v>0</v>
      </c>
      <c r="AW472" s="246" t="n">
        <v>0</v>
      </c>
      <c r="AX472" s="246" t="n">
        <v>0</v>
      </c>
      <c r="AY472" s="246" t="n">
        <v>0</v>
      </c>
      <c r="AZ472" s="246" t="n">
        <v>0</v>
      </c>
      <c r="BA472" s="246" t="n">
        <v>48</v>
      </c>
      <c r="BB472" s="246" t="n">
        <v>4</v>
      </c>
      <c r="BC472" s="246" t="n">
        <v>45</v>
      </c>
      <c r="BD472" s="246" t="n">
        <v>4</v>
      </c>
      <c r="BE472" s="247" t="n">
        <v>0</v>
      </c>
      <c r="BF472" s="252" t="n">
        <v>0</v>
      </c>
      <c r="BG472" s="252" t="n">
        <v>0</v>
      </c>
      <c r="BH472" s="247" t="n">
        <v>0</v>
      </c>
      <c r="BI472" s="250" t="inlineStr">
        <is>
          <t>#REF!</t>
        </is>
      </c>
      <c r="BJ472" s="251" t="inlineStr">
        <is>
          <t>#REF!</t>
        </is>
      </c>
      <c r="BK472" s="252" t="n">
        <v>0</v>
      </c>
      <c r="BL472" s="252" t="n">
        <v>0</v>
      </c>
      <c r="BM472" s="247" t="n">
        <v>0</v>
      </c>
      <c r="BN472" s="250" t="inlineStr">
        <is>
          <t>#REF!</t>
        </is>
      </c>
      <c r="BO472" s="251" t="inlineStr">
        <is>
          <t>#REF!</t>
        </is>
      </c>
      <c r="BP472" s="248" t="n">
        <v>0</v>
      </c>
      <c r="BQ472" s="248" t="n">
        <v>0</v>
      </c>
      <c r="BR472" s="249" t="n">
        <v>0</v>
      </c>
      <c r="BS472" s="250" t="inlineStr">
        <is>
          <t>#REF!</t>
        </is>
      </c>
      <c r="BT472" s="251">
        <f>'[2]DATA CONSOLIDADA 2018-2025 '!$BR474-'b2'!$BO472</f>
        <v/>
      </c>
      <c r="BU472" s="252" t="n">
        <v>0</v>
      </c>
      <c r="BV472" s="248" t="n">
        <v>0</v>
      </c>
      <c r="BW472" s="249" t="n">
        <v>0</v>
      </c>
      <c r="BX472" s="250" t="inlineStr">
        <is>
          <t>#REF!</t>
        </is>
      </c>
      <c r="BY472" s="251" t="inlineStr">
        <is>
          <t>#REF!</t>
        </is>
      </c>
      <c r="BZ472" s="248" t="n">
        <v>0</v>
      </c>
      <c r="CA472" s="248" t="n">
        <v>0</v>
      </c>
      <c r="CB472" s="249" t="n">
        <v>0</v>
      </c>
      <c r="CC472" s="250" t="inlineStr">
        <is>
          <t>#REF!</t>
        </is>
      </c>
      <c r="CD472" s="251">
        <f>'[2]DATA CONSOLIDADA 2018-2025 '!$CB474-'b2'!$BW472</f>
        <v/>
      </c>
      <c r="CE472" s="253" t="n">
        <v>0</v>
      </c>
      <c r="CF472" s="253" t="n">
        <v>0</v>
      </c>
      <c r="CG472" s="254" t="n">
        <v>0</v>
      </c>
      <c r="CH472" s="250" t="inlineStr">
        <is>
          <t>#REF!</t>
        </is>
      </c>
      <c r="CI472" s="251">
        <f>'[2]DATA CONSOLIDADA 2018-2025 '!$CG474-'b2'!$CB472</f>
        <v/>
      </c>
      <c r="CJ472" s="247" t="inlineStr">
        <is>
          <t>#REF!</t>
        </is>
      </c>
      <c r="CK472" s="247" t="n">
        <v>0</v>
      </c>
      <c r="CL472" s="247" t="n">
        <v>0</v>
      </c>
      <c r="CM472" s="247" t="n">
        <v>0</v>
      </c>
      <c r="CN472" s="247" t="inlineStr">
        <is>
          <t>#REF!</t>
        </is>
      </c>
      <c r="CO472" s="251">
        <f>'[2]DATA CONSOLIDADA 2018-2025 '!$CM474-'b2'!$CG472</f>
        <v/>
      </c>
      <c r="CP472" s="253" t="n">
        <v>0</v>
      </c>
      <c r="CQ472" s="253" t="n">
        <v>0</v>
      </c>
      <c r="CR472" s="253" t="n">
        <v>0</v>
      </c>
      <c r="CS472" s="253" t="n">
        <v>0</v>
      </c>
      <c r="CT472" s="253" t="n">
        <v>0</v>
      </c>
      <c r="CU472" s="253" t="n">
        <v>0</v>
      </c>
      <c r="CV472" s="247" t="n">
        <v>0</v>
      </c>
      <c r="CW472" s="247" t="n">
        <v>0</v>
      </c>
      <c r="CX472" s="247" t="n">
        <v>0</v>
      </c>
      <c r="CY472" s="247" t="n">
        <v>0</v>
      </c>
      <c r="CZ472" s="247" t="n">
        <v>0</v>
      </c>
      <c r="DA472" s="247" t="n">
        <v>0</v>
      </c>
      <c r="DB472" s="247" t="n">
        <v>0</v>
      </c>
      <c r="DC472" s="255" t="n">
        <v>0</v>
      </c>
      <c r="DD472" s="255" t="n">
        <v>0</v>
      </c>
      <c r="DE472" s="255" t="n">
        <v>0</v>
      </c>
      <c r="DF472" s="255" t="n">
        <v>0</v>
      </c>
      <c r="DG472" s="255" t="n">
        <v>0</v>
      </c>
      <c r="DH472" s="255" t="n">
        <v>0</v>
      </c>
      <c r="DI472" s="256" t="n">
        <v>20606041382</v>
      </c>
      <c r="DJ472" s="257" t="inlineStr">
        <is>
          <t>ASOCIACION AROMA DE MUJER LLAQUE</t>
        </is>
      </c>
      <c r="DK472" s="257" t="inlineStr">
        <is>
          <t>01 Asociación</t>
        </is>
      </c>
      <c r="DL472" s="258" t="n"/>
      <c r="DM472" s="258" t="n"/>
      <c r="DN472" s="258" t="n"/>
      <c r="DO472" s="258" t="n"/>
      <c r="DP472" s="258" t="n"/>
      <c r="DQ472" s="258" t="n"/>
      <c r="DR472" s="258" t="n"/>
      <c r="DS472" s="258" t="n"/>
      <c r="DT472" s="258" t="n"/>
      <c r="DU472" s="258" t="n"/>
      <c r="DV472" s="258" t="n"/>
      <c r="DW472" s="258" t="n"/>
      <c r="DX472" s="258" t="n"/>
      <c r="DY472" s="258" t="n"/>
      <c r="DZ472" s="258" t="n"/>
      <c r="EA472" s="258" t="n"/>
      <c r="EB472" s="258" t="n"/>
      <c r="EC472" s="258" t="n"/>
      <c r="ED472" s="258" t="n"/>
      <c r="EE472" s="258" t="n"/>
    </row>
    <row r="473" hidden="1" ht="47.25" customHeight="1">
      <c r="A473" s="240" t="inlineStr">
        <is>
          <t>ASOCIACION DE PRODUCTORES DE ARROZ DEL VALLE DEL SHANUSI - APAVASH</t>
        </is>
      </c>
      <c r="B473" s="240" t="inlineStr">
        <is>
          <t>ARROZ</t>
        </is>
      </c>
      <c r="C473" s="240" t="inlineStr">
        <is>
          <t>ARROZ</t>
        </is>
      </c>
      <c r="D473" s="240" t="inlineStr">
        <is>
          <t>LORETO</t>
        </is>
      </c>
      <c r="E473" s="240" t="inlineStr">
        <is>
          <t>160201</t>
        </is>
      </c>
      <c r="F473" s="240" t="inlineStr">
        <is>
          <t>LORETO</t>
        </is>
      </c>
      <c r="G473" s="240" t="inlineStr">
        <is>
          <t>ALTO AMAZONAS</t>
        </is>
      </c>
      <c r="H473" s="240" t="inlineStr">
        <is>
          <t>YURIMAGUAS</t>
        </is>
      </c>
      <c r="I473" s="241" t="n"/>
      <c r="J473" s="241" t="n"/>
      <c r="K473" s="241" t="n"/>
      <c r="L473" s="241" t="n"/>
      <c r="M473" s="241" t="n"/>
      <c r="N473" s="241" t="n"/>
      <c r="O473" s="241" t="n">
        <v>1</v>
      </c>
      <c r="P473" s="241" t="n"/>
      <c r="Q473" s="241" t="inlineStr">
        <is>
          <t>PAC</t>
        </is>
      </c>
      <c r="R473" s="242">
        <f>IF(I473=1,I$2,"")&amp;IF(J473=1,IF(I473=1,"-","")&amp;J$2,"")&amp;IF(K473=1,IF(OR(J473=1,I473=1),"-","")&amp;K$2,"")&amp;IF(L473=1,IF(OR(K473=1,J473=1,I473=1),"-","")&amp;L$2,"")&amp;IF(M473=1,IF(OR(L473=1,K473=1,J473=1,I473=1),"-","")&amp;M$2,"")&amp;IF(N473=1,IF(OR(M473=1,L473=1,K473=1,J473=1,I473=1),"-","")&amp;N$2,"")&amp;IF(O473=1,IF(OR(N473=1,M473=1,L473=1,K473=1,J473=1,I473=1),"-","")&amp;O$2,"")&amp;IF(P473=1,IF(I473=1," - ",IF(J473=1," - ",IF(K473=1," - ",IF(L473=1," - ",IF(M473=1," - ",IF(N473=1," - ",IF(O473=1," - ","")))))))&amp;P$2,"")</f>
        <v/>
      </c>
      <c r="S473" s="243">
        <f>SUM('b2'!$I473:$P473)</f>
        <v/>
      </c>
      <c r="T473" s="243">
        <f>IF(OR('b2'!$J473=1,'b2'!$K473=1,'b2'!$L473=1,'b2'!$M473=1,'b2'!$N473=1,'b2'!$O473=1,'b2'!$P473=1),"SI","NO")</f>
        <v/>
      </c>
      <c r="U473" s="243">
        <f>IF(OR('b2'!$K473=1,'b2'!$L473=1,'b2'!$M473=1,'b2'!$N473=1,'b2'!$O473=1,'b2'!$P473=1),"SI","NO")</f>
        <v/>
      </c>
      <c r="V473" s="244" t="n">
        <v>0</v>
      </c>
      <c r="W473" s="245" t="n">
        <v>0</v>
      </c>
      <c r="X473" s="245" t="n">
        <v>0</v>
      </c>
      <c r="Y473" s="244" t="n">
        <v>0</v>
      </c>
      <c r="Z473" s="245" t="n">
        <v>0</v>
      </c>
      <c r="AA473" s="245" t="n">
        <v>0</v>
      </c>
      <c r="AB473" s="244" t="n">
        <v>0</v>
      </c>
      <c r="AC473" s="245" t="n">
        <v>0</v>
      </c>
      <c r="AD473" s="245" t="n">
        <v>0</v>
      </c>
      <c r="AE473" s="244" t="n">
        <v>0</v>
      </c>
      <c r="AF473" s="245" t="n">
        <v>0</v>
      </c>
      <c r="AG473" s="245" t="n">
        <v>0</v>
      </c>
      <c r="AH473" s="244" t="n">
        <v>0</v>
      </c>
      <c r="AI473" s="245" t="n">
        <v>0</v>
      </c>
      <c r="AJ473" s="245" t="n">
        <v>0</v>
      </c>
      <c r="AK473" s="244" t="n">
        <v>0</v>
      </c>
      <c r="AL473" s="245" t="n">
        <v>53</v>
      </c>
      <c r="AM473" s="245" t="n">
        <v>15</v>
      </c>
      <c r="AN473" s="244" t="n">
        <v>68</v>
      </c>
      <c r="AO473" s="245" t="n">
        <v>0</v>
      </c>
      <c r="AP473" s="245" t="n">
        <v>0</v>
      </c>
      <c r="AQ473" s="244" t="n">
        <v>0</v>
      </c>
      <c r="AR473" s="244">
        <f>IF('b2'!$AQ473&gt;0,'b2'!$AQ473,IF('b2'!$AN473&gt;0,'b2'!$AN473,IF('b2'!$AK473&gt;0,'b2'!$AK473,IF('b2'!$AH473&gt;0,'b2'!$AH473,IF('b2'!$AE473&gt;0,'b2'!$AE473,IF('b2'!$AB473&gt;0,'b2'!$AB473,IF('b2'!$Y473&gt;0,'b2'!$Y473,IF('b2'!$V473&gt;0,'b2'!$V473," ---"))))))))</f>
        <v/>
      </c>
      <c r="AS473" s="246" t="n">
        <v>0</v>
      </c>
      <c r="AT473" s="246" t="n">
        <v>0</v>
      </c>
      <c r="AU473" s="246" t="n">
        <v>0</v>
      </c>
      <c r="AV473" s="246" t="n">
        <v>0</v>
      </c>
      <c r="AW473" s="246" t="n">
        <v>0</v>
      </c>
      <c r="AX473" s="246" t="n">
        <v>0</v>
      </c>
      <c r="AY473" s="246" t="n">
        <v>0</v>
      </c>
      <c r="AZ473" s="246" t="n">
        <v>0</v>
      </c>
      <c r="BA473" s="246" t="n">
        <v>24</v>
      </c>
      <c r="BB473" s="246" t="n">
        <v>0</v>
      </c>
      <c r="BC473" s="246" t="n">
        <v>0</v>
      </c>
      <c r="BD473" s="246" t="n">
        <v>0</v>
      </c>
      <c r="BE473" s="247" t="n">
        <v>0</v>
      </c>
      <c r="BF473" s="252" t="n">
        <v>0</v>
      </c>
      <c r="BG473" s="252" t="n">
        <v>0</v>
      </c>
      <c r="BH473" s="247" t="n">
        <v>0</v>
      </c>
      <c r="BI473" s="250" t="inlineStr">
        <is>
          <t>#REF!</t>
        </is>
      </c>
      <c r="BJ473" s="251" t="inlineStr">
        <is>
          <t>#REF!</t>
        </is>
      </c>
      <c r="BK473" s="252" t="n">
        <v>0</v>
      </c>
      <c r="BL473" s="252" t="n">
        <v>0</v>
      </c>
      <c r="BM473" s="247" t="n">
        <v>0</v>
      </c>
      <c r="BN473" s="250" t="inlineStr">
        <is>
          <t>#REF!</t>
        </is>
      </c>
      <c r="BO473" s="251" t="inlineStr">
        <is>
          <t>#REF!</t>
        </is>
      </c>
      <c r="BP473" s="248" t="n">
        <v>0</v>
      </c>
      <c r="BQ473" s="248" t="n">
        <v>0</v>
      </c>
      <c r="BR473" s="249" t="n">
        <v>0</v>
      </c>
      <c r="BS473" s="250" t="inlineStr">
        <is>
          <t>#REF!</t>
        </is>
      </c>
      <c r="BT473" s="251">
        <f>'[2]DATA CONSOLIDADA 2018-2025 '!$BR475-'b2'!$BO473</f>
        <v/>
      </c>
      <c r="BU473" s="252" t="n">
        <v>0</v>
      </c>
      <c r="BV473" s="248" t="n">
        <v>0</v>
      </c>
      <c r="BW473" s="249" t="n">
        <v>0</v>
      </c>
      <c r="BX473" s="250" t="inlineStr">
        <is>
          <t>#REF!</t>
        </is>
      </c>
      <c r="BY473" s="251" t="inlineStr">
        <is>
          <t>#REF!</t>
        </is>
      </c>
      <c r="BZ473" s="248" t="n">
        <v>0</v>
      </c>
      <c r="CA473" s="248" t="n">
        <v>0</v>
      </c>
      <c r="CB473" s="249" t="n">
        <v>0</v>
      </c>
      <c r="CC473" s="250" t="inlineStr">
        <is>
          <t>#REF!</t>
        </is>
      </c>
      <c r="CD473" s="251">
        <f>'[2]DATA CONSOLIDADA 2018-2025 '!$CB475-'b2'!$BW473</f>
        <v/>
      </c>
      <c r="CE473" s="253" t="n">
        <v>488679.99717</v>
      </c>
      <c r="CF473" s="253" t="n">
        <v>0</v>
      </c>
      <c r="CG473" s="254" t="n">
        <v>488679.99717</v>
      </c>
      <c r="CH473" s="250" t="inlineStr">
        <is>
          <t>#REF!</t>
        </is>
      </c>
      <c r="CI473" s="251">
        <f>'[2]DATA CONSOLIDADA 2018-2025 '!$CG475-'b2'!$CB473</f>
        <v/>
      </c>
      <c r="CJ473" s="247" t="inlineStr">
        <is>
          <t>#REF!</t>
        </is>
      </c>
      <c r="CK473" s="247" t="n">
        <v>0</v>
      </c>
      <c r="CL473" s="247" t="n">
        <v>0</v>
      </c>
      <c r="CM473" s="247" t="n">
        <v>0</v>
      </c>
      <c r="CN473" s="247" t="inlineStr">
        <is>
          <t>#REF!</t>
        </is>
      </c>
      <c r="CO473" s="251">
        <f>'[2]DATA CONSOLIDADA 2018-2025 '!$CM475-'b2'!$CG473</f>
        <v/>
      </c>
      <c r="CP473" s="253" t="n">
        <v>0</v>
      </c>
      <c r="CQ473" s="253" t="n">
        <v>0</v>
      </c>
      <c r="CR473" s="253" t="n">
        <v>0</v>
      </c>
      <c r="CS473" s="253" t="n">
        <v>0</v>
      </c>
      <c r="CT473" s="253" t="n">
        <v>0</v>
      </c>
      <c r="CU473" s="253" t="n">
        <v>0</v>
      </c>
      <c r="CV473" s="247" t="n">
        <v>0</v>
      </c>
      <c r="CW473" s="247" t="n">
        <v>0</v>
      </c>
      <c r="CX473" s="247" t="n">
        <v>488679.99717</v>
      </c>
      <c r="CY473" s="247" t="n">
        <v>0</v>
      </c>
      <c r="CZ473" s="247" t="n">
        <v>0</v>
      </c>
      <c r="DA473" s="247" t="n">
        <v>0</v>
      </c>
      <c r="DB473" s="247" t="n">
        <v>488679.99717</v>
      </c>
      <c r="DC473" s="255" t="n">
        <v>0</v>
      </c>
      <c r="DD473" s="255" t="n">
        <v>0</v>
      </c>
      <c r="DE473" s="255" t="n">
        <v>0</v>
      </c>
      <c r="DF473" s="255" t="n">
        <v>0</v>
      </c>
      <c r="DG473" s="255" t="n">
        <v>0</v>
      </c>
      <c r="DH473" s="255" t="n">
        <v>0</v>
      </c>
      <c r="DI473" s="256" t="n">
        <v>20602770860</v>
      </c>
      <c r="DJ473" s="257" t="inlineStr">
        <is>
          <t>ASOCIACION DE PRODUCTORES DE ARROZ DEL VALLE DEL SHANUSI</t>
        </is>
      </c>
      <c r="DK473" s="257" t="inlineStr">
        <is>
          <t>01 Asociación</t>
        </is>
      </c>
      <c r="DL473" s="258" t="n"/>
      <c r="DM473" s="258" t="n"/>
      <c r="DN473" s="258" t="n"/>
      <c r="DO473" s="258" t="n"/>
      <c r="DP473" s="258" t="n"/>
      <c r="DQ473" s="258" t="n"/>
      <c r="DR473" s="258" t="n"/>
      <c r="DS473" s="258" t="n"/>
      <c r="DT473" s="258" t="n"/>
      <c r="DU473" s="258" t="n"/>
      <c r="DV473" s="258" t="n"/>
      <c r="DW473" s="258" t="n"/>
      <c r="DX473" s="258" t="n"/>
      <c r="DY473" s="258" t="n"/>
      <c r="DZ473" s="258" t="n"/>
      <c r="EA473" s="258" t="n"/>
      <c r="EB473" s="258" t="n"/>
      <c r="EC473" s="258" t="n"/>
      <c r="ED473" s="258" t="n"/>
      <c r="EE473" s="258" t="n"/>
    </row>
    <row r="474" ht="47.25" customHeight="1">
      <c r="A474" s="240" t="inlineStr">
        <is>
          <t>COOPERATIVA AGROINDUSTRIAL PERLA DEL HUALLAGA LTDA - CAPH LTDA</t>
        </is>
      </c>
      <c r="B474" s="240" t="inlineStr">
        <is>
          <t>CACAO</t>
        </is>
      </c>
      <c r="C474" s="240" t="inlineStr">
        <is>
          <t>CACAO</t>
        </is>
      </c>
      <c r="D474" s="240" t="inlineStr">
        <is>
          <t>LORETO</t>
        </is>
      </c>
      <c r="E474" s="240" t="inlineStr">
        <is>
          <t>160201</t>
        </is>
      </c>
      <c r="F474" s="240" t="inlineStr">
        <is>
          <t>LORETO</t>
        </is>
      </c>
      <c r="G474" s="240" t="inlineStr">
        <is>
          <t>ALTO AMAZONAS</t>
        </is>
      </c>
      <c r="H474" s="240" t="inlineStr">
        <is>
          <t>YURIMAGUAS</t>
        </is>
      </c>
      <c r="I474" s="241" t="n"/>
      <c r="J474" s="241" t="n"/>
      <c r="K474" s="241" t="n"/>
      <c r="L474" s="241" t="n"/>
      <c r="M474" s="241" t="n"/>
      <c r="N474" s="241" t="n"/>
      <c r="O474" s="241" t="n">
        <v>1</v>
      </c>
      <c r="P474" s="241" t="n"/>
      <c r="Q474" s="241" t="inlineStr">
        <is>
          <t>PAC</t>
        </is>
      </c>
      <c r="R474" s="242">
        <f>IF(I474=1,I$2,"")&amp;IF(J474=1,IF(I474=1,"-","")&amp;J$2,"")&amp;IF(K474=1,IF(OR(J474=1,I474=1),"-","")&amp;K$2,"")&amp;IF(L474=1,IF(OR(K474=1,J474=1,I474=1),"-","")&amp;L$2,"")&amp;IF(M474=1,IF(OR(L474=1,K474=1,J474=1,I474=1),"-","")&amp;M$2,"")&amp;IF(N474=1,IF(OR(M474=1,L474=1,K474=1,J474=1,I474=1),"-","")&amp;N$2,"")&amp;IF(O474=1,IF(OR(N474=1,M474=1,L474=1,K474=1,J474=1,I474=1),"-","")&amp;O$2,"")&amp;IF(P474=1,IF(I474=1," - ",IF(J474=1," - ",IF(K474=1," - ",IF(L474=1," - ",IF(M474=1," - ",IF(N474=1," - ",IF(O474=1," - ","")))))))&amp;P$2,"")</f>
        <v/>
      </c>
      <c r="S474" s="243">
        <f>SUM('b2'!$I474:$P474)</f>
        <v/>
      </c>
      <c r="T474" s="243">
        <f>IF(OR('b2'!$J474=1,'b2'!$K474=1,'b2'!$L474=1,'b2'!$M474=1,'b2'!$N474=1,'b2'!$O474=1,'b2'!$P474=1),"SI","NO")</f>
        <v/>
      </c>
      <c r="U474" s="243">
        <f>IF(OR('b2'!$K474=1,'b2'!$L474=1,'b2'!$M474=1,'b2'!$N474=1,'b2'!$O474=1,'b2'!$P474=1),"SI","NO")</f>
        <v/>
      </c>
      <c r="V474" s="244" t="n">
        <v>0</v>
      </c>
      <c r="W474" s="245" t="n">
        <v>0</v>
      </c>
      <c r="X474" s="245" t="n">
        <v>0</v>
      </c>
      <c r="Y474" s="244" t="n">
        <v>0</v>
      </c>
      <c r="Z474" s="245" t="n">
        <v>0</v>
      </c>
      <c r="AA474" s="245" t="n">
        <v>0</v>
      </c>
      <c r="AB474" s="244" t="n">
        <v>0</v>
      </c>
      <c r="AC474" s="245" t="n">
        <v>0</v>
      </c>
      <c r="AD474" s="245" t="n">
        <v>0</v>
      </c>
      <c r="AE474" s="244" t="n">
        <v>0</v>
      </c>
      <c r="AF474" s="245" t="n">
        <v>0</v>
      </c>
      <c r="AG474" s="245" t="n">
        <v>0</v>
      </c>
      <c r="AH474" s="244" t="n">
        <v>0</v>
      </c>
      <c r="AI474" s="245" t="n">
        <v>0</v>
      </c>
      <c r="AJ474" s="245" t="n">
        <v>0</v>
      </c>
      <c r="AK474" s="244" t="n">
        <v>0</v>
      </c>
      <c r="AL474" s="245" t="n">
        <v>12</v>
      </c>
      <c r="AM474" s="245" t="n">
        <v>4</v>
      </c>
      <c r="AN474" s="244" t="n">
        <v>16</v>
      </c>
      <c r="AO474" s="245" t="n">
        <v>0</v>
      </c>
      <c r="AP474" s="245" t="n">
        <v>0</v>
      </c>
      <c r="AQ474" s="244" t="n">
        <v>0</v>
      </c>
      <c r="AR474" s="244">
        <f>IF('b2'!$AQ474&gt;0,'b2'!$AQ474,IF('b2'!$AN474&gt;0,'b2'!$AN474,IF('b2'!$AK474&gt;0,'b2'!$AK474,IF('b2'!$AH474&gt;0,'b2'!$AH474,IF('b2'!$AE474&gt;0,'b2'!$AE474,IF('b2'!$AB474&gt;0,'b2'!$AB474,IF('b2'!$Y474&gt;0,'b2'!$Y474,IF('b2'!$V474&gt;0,'b2'!$V474," ---"))))))))</f>
        <v/>
      </c>
      <c r="AS474" s="246" t="n">
        <v>0</v>
      </c>
      <c r="AT474" s="246" t="n">
        <v>0</v>
      </c>
      <c r="AU474" s="246" t="n">
        <v>0</v>
      </c>
      <c r="AV474" s="246" t="n">
        <v>0</v>
      </c>
      <c r="AW474" s="246" t="n">
        <v>0</v>
      </c>
      <c r="AX474" s="246" t="n">
        <v>0</v>
      </c>
      <c r="AY474" s="246" t="n">
        <v>0</v>
      </c>
      <c r="AZ474" s="246" t="n">
        <v>0</v>
      </c>
      <c r="BA474" s="246" t="n">
        <v>24</v>
      </c>
      <c r="BB474" s="246" t="n">
        <v>0</v>
      </c>
      <c r="BC474" s="246" t="n">
        <v>0</v>
      </c>
      <c r="BD474" s="246" t="n">
        <v>0</v>
      </c>
      <c r="BE474" s="247" t="n">
        <v>0</v>
      </c>
      <c r="BF474" s="252" t="n">
        <v>0</v>
      </c>
      <c r="BG474" s="252" t="n">
        <v>0</v>
      </c>
      <c r="BH474" s="247" t="n">
        <v>0</v>
      </c>
      <c r="BI474" s="250" t="inlineStr">
        <is>
          <t>#REF!</t>
        </is>
      </c>
      <c r="BJ474" s="251" t="inlineStr">
        <is>
          <t>#REF!</t>
        </is>
      </c>
      <c r="BK474" s="252" t="n">
        <v>0</v>
      </c>
      <c r="BL474" s="252" t="n">
        <v>0</v>
      </c>
      <c r="BM474" s="247" t="n">
        <v>0</v>
      </c>
      <c r="BN474" s="250" t="inlineStr">
        <is>
          <t>#REF!</t>
        </is>
      </c>
      <c r="BO474" s="251" t="inlineStr">
        <is>
          <t>#REF!</t>
        </is>
      </c>
      <c r="BP474" s="248" t="n">
        <v>0</v>
      </c>
      <c r="BQ474" s="248" t="n">
        <v>0</v>
      </c>
      <c r="BR474" s="249" t="n">
        <v>0</v>
      </c>
      <c r="BS474" s="250" t="inlineStr">
        <is>
          <t>#REF!</t>
        </is>
      </c>
      <c r="BT474" s="251">
        <f>'[2]DATA CONSOLIDADA 2018-2025 '!$BR476-'b2'!$BO474</f>
        <v/>
      </c>
      <c r="BU474" s="252" t="n">
        <v>0</v>
      </c>
      <c r="BV474" s="248" t="n">
        <v>0</v>
      </c>
      <c r="BW474" s="249" t="n">
        <v>0</v>
      </c>
      <c r="BX474" s="250" t="inlineStr">
        <is>
          <t>#REF!</t>
        </is>
      </c>
      <c r="BY474" s="251" t="inlineStr">
        <is>
          <t>#REF!</t>
        </is>
      </c>
      <c r="BZ474" s="248" t="n">
        <v>0</v>
      </c>
      <c r="CA474" s="248" t="n">
        <v>0</v>
      </c>
      <c r="CB474" s="249" t="n">
        <v>0</v>
      </c>
      <c r="CC474" s="250" t="inlineStr">
        <is>
          <t>#REF!</t>
        </is>
      </c>
      <c r="CD474" s="251">
        <f>'[2]DATA CONSOLIDADA 2018-2025 '!$CB476-'b2'!$BW474</f>
        <v/>
      </c>
      <c r="CE474" s="253" t="n">
        <v>148331.9952</v>
      </c>
      <c r="CF474" s="253" t="n">
        <v>0</v>
      </c>
      <c r="CG474" s="254" t="n">
        <v>148331.9952</v>
      </c>
      <c r="CH474" s="250" t="inlineStr">
        <is>
          <t>#REF!</t>
        </is>
      </c>
      <c r="CI474" s="251">
        <f>'[2]DATA CONSOLIDADA 2018-2025 '!$CG476-'b2'!$CB474</f>
        <v/>
      </c>
      <c r="CJ474" s="247" t="inlineStr">
        <is>
          <t>#REF!</t>
        </is>
      </c>
      <c r="CK474" s="247" t="n">
        <v>0</v>
      </c>
      <c r="CL474" s="247" t="n">
        <v>0</v>
      </c>
      <c r="CM474" s="247" t="n">
        <v>0</v>
      </c>
      <c r="CN474" s="247" t="inlineStr">
        <is>
          <t>#REF!</t>
        </is>
      </c>
      <c r="CO474" s="251">
        <f>'[2]DATA CONSOLIDADA 2018-2025 '!$CM476-'b2'!$CG474</f>
        <v/>
      </c>
      <c r="CP474" s="253" t="n">
        <v>0</v>
      </c>
      <c r="CQ474" s="253" t="n">
        <v>0</v>
      </c>
      <c r="CR474" s="253" t="n">
        <v>0</v>
      </c>
      <c r="CS474" s="253" t="n">
        <v>0</v>
      </c>
      <c r="CT474" s="253" t="n">
        <v>0</v>
      </c>
      <c r="CU474" s="253" t="n">
        <v>0</v>
      </c>
      <c r="CV474" s="247" t="n">
        <v>0</v>
      </c>
      <c r="CW474" s="247" t="n">
        <v>0</v>
      </c>
      <c r="CX474" s="247" t="n">
        <v>148331.9952</v>
      </c>
      <c r="CY474" s="247" t="n">
        <v>0</v>
      </c>
      <c r="CZ474" s="247" t="n">
        <v>0</v>
      </c>
      <c r="DA474" s="247" t="n">
        <v>0</v>
      </c>
      <c r="DB474" s="247" t="n">
        <v>148331.9952</v>
      </c>
      <c r="DC474" s="255" t="n">
        <v>0</v>
      </c>
      <c r="DD474" s="255" t="n">
        <v>0</v>
      </c>
      <c r="DE474" s="255" t="n">
        <v>0</v>
      </c>
      <c r="DF474" s="255" t="n">
        <v>0</v>
      </c>
      <c r="DG474" s="255" t="n">
        <v>0</v>
      </c>
      <c r="DH474" s="255" t="n">
        <v>0</v>
      </c>
      <c r="DI474" s="256" t="n">
        <v>20603526423</v>
      </c>
      <c r="DJ474" s="257" t="inlineStr">
        <is>
          <t>COOPERATIVA AGROINDUSTRIAL PERLA DEL HUALLAGA LTDA - CAPH LTDA.</t>
        </is>
      </c>
      <c r="DK474" s="257" t="inlineStr">
        <is>
          <t>02 Cooperativa</t>
        </is>
      </c>
      <c r="DL474" s="258" t="n"/>
      <c r="DM474" s="258" t="n"/>
      <c r="DN474" s="258" t="n"/>
      <c r="DO474" s="258" t="n"/>
      <c r="DP474" s="258" t="n"/>
      <c r="DQ474" s="258" t="n"/>
      <c r="DR474" s="258" t="n"/>
      <c r="DS474" s="258" t="n"/>
      <c r="DT474" s="258" t="n"/>
      <c r="DU474" s="258" t="n"/>
      <c r="DV474" s="258" t="n"/>
      <c r="DW474" s="258" t="n"/>
      <c r="DX474" s="258" t="n"/>
      <c r="DY474" s="258" t="n"/>
      <c r="DZ474" s="258" t="n"/>
      <c r="EA474" s="258" t="n"/>
      <c r="EB474" s="258" t="n"/>
      <c r="EC474" s="258" t="n"/>
      <c r="ED474" s="258" t="n"/>
      <c r="EE474" s="258" t="n"/>
    </row>
    <row r="475" hidden="1" ht="47.25" customHeight="1">
      <c r="A475" s="240" t="inlineStr">
        <is>
          <t>ASOCIACION AGROINDUSTRIAL COMUNIDADES UNIDAS DEL NAPO - ACUN</t>
        </is>
      </c>
      <c r="B475" s="240" t="inlineStr">
        <is>
          <t>YUCA</t>
        </is>
      </c>
      <c r="C475" s="240" t="inlineStr">
        <is>
          <t>YUCA</t>
        </is>
      </c>
      <c r="D475" s="240" t="inlineStr">
        <is>
          <t>LORETO</t>
        </is>
      </c>
      <c r="E475" s="240" t="inlineStr">
        <is>
          <t>160106</t>
        </is>
      </c>
      <c r="F475" s="240" t="inlineStr">
        <is>
          <t>LORETO</t>
        </is>
      </c>
      <c r="G475" s="240" t="inlineStr">
        <is>
          <t>MAYNAS</t>
        </is>
      </c>
      <c r="H475" s="240" t="inlineStr">
        <is>
          <t>MAZAN</t>
        </is>
      </c>
      <c r="I475" s="241" t="n"/>
      <c r="J475" s="241" t="n"/>
      <c r="K475" s="241" t="n"/>
      <c r="L475" s="241" t="n"/>
      <c r="M475" s="241" t="n"/>
      <c r="N475" s="241" t="n"/>
      <c r="O475" s="241" t="n">
        <v>1</v>
      </c>
      <c r="P475" s="241" t="n"/>
      <c r="Q475" s="241" t="inlineStr">
        <is>
          <t>PAC</t>
        </is>
      </c>
      <c r="R475" s="242">
        <f>IF(I475=1,I$2,"")&amp;IF(J475=1,IF(I475=1,"-","")&amp;J$2,"")&amp;IF(K475=1,IF(OR(J475=1,I475=1),"-","")&amp;K$2,"")&amp;IF(L475=1,IF(OR(K475=1,J475=1,I475=1),"-","")&amp;L$2,"")&amp;IF(M475=1,IF(OR(L475=1,K475=1,J475=1,I475=1),"-","")&amp;M$2,"")&amp;IF(N475=1,IF(OR(M475=1,L475=1,K475=1,J475=1,I475=1),"-","")&amp;N$2,"")&amp;IF(O475=1,IF(OR(N475=1,M475=1,L475=1,K475=1,J475=1,I475=1),"-","")&amp;O$2,"")&amp;IF(P475=1,IF(I475=1," - ",IF(J475=1," - ",IF(K475=1," - ",IF(L475=1," - ",IF(M475=1," - ",IF(N475=1," - ",IF(O475=1," - ","")))))))&amp;P$2,"")</f>
        <v/>
      </c>
      <c r="S475" s="243">
        <f>SUM('b2'!$I475:$P475)</f>
        <v/>
      </c>
      <c r="T475" s="243">
        <f>IF(OR('b2'!$J475=1,'b2'!$K475=1,'b2'!$L475=1,'b2'!$M475=1,'b2'!$N475=1,'b2'!$O475=1,'b2'!$P475=1),"SI","NO")</f>
        <v/>
      </c>
      <c r="U475" s="243">
        <f>IF(OR('b2'!$K475=1,'b2'!$L475=1,'b2'!$M475=1,'b2'!$N475=1,'b2'!$O475=1,'b2'!$P475=1),"SI","NO")</f>
        <v/>
      </c>
      <c r="V475" s="244" t="n">
        <v>0</v>
      </c>
      <c r="W475" s="245" t="n">
        <v>0</v>
      </c>
      <c r="X475" s="245" t="n">
        <v>0</v>
      </c>
      <c r="Y475" s="244" t="n">
        <v>0</v>
      </c>
      <c r="Z475" s="245" t="n">
        <v>0</v>
      </c>
      <c r="AA475" s="245" t="n">
        <v>0</v>
      </c>
      <c r="AB475" s="244" t="n">
        <v>0</v>
      </c>
      <c r="AC475" s="245" t="n">
        <v>0</v>
      </c>
      <c r="AD475" s="245" t="n">
        <v>0</v>
      </c>
      <c r="AE475" s="244" t="n">
        <v>0</v>
      </c>
      <c r="AF475" s="245" t="n">
        <v>0</v>
      </c>
      <c r="AG475" s="245" t="n">
        <v>0</v>
      </c>
      <c r="AH475" s="244" t="n">
        <v>0</v>
      </c>
      <c r="AI475" s="245" t="n">
        <v>0</v>
      </c>
      <c r="AJ475" s="245" t="n">
        <v>0</v>
      </c>
      <c r="AK475" s="244" t="n">
        <v>0</v>
      </c>
      <c r="AL475" s="245" t="n">
        <v>47</v>
      </c>
      <c r="AM475" s="245" t="n">
        <v>35</v>
      </c>
      <c r="AN475" s="244" t="n">
        <v>82</v>
      </c>
      <c r="AO475" s="245" t="n">
        <v>0</v>
      </c>
      <c r="AP475" s="245" t="n">
        <v>0</v>
      </c>
      <c r="AQ475" s="244" t="n">
        <v>0</v>
      </c>
      <c r="AR475" s="244">
        <f>IF('b2'!$AQ475&gt;0,'b2'!$AQ475,IF('b2'!$AN475&gt;0,'b2'!$AN475,IF('b2'!$AK475&gt;0,'b2'!$AK475,IF('b2'!$AH475&gt;0,'b2'!$AH475,IF('b2'!$AE475&gt;0,'b2'!$AE475,IF('b2'!$AB475&gt;0,'b2'!$AB475,IF('b2'!$Y475&gt;0,'b2'!$Y475,IF('b2'!$V475&gt;0,'b2'!$V475," ---"))))))))</f>
        <v/>
      </c>
      <c r="AS475" s="246" t="n">
        <v>0</v>
      </c>
      <c r="AT475" s="246" t="n">
        <v>0</v>
      </c>
      <c r="AU475" s="246" t="n">
        <v>0</v>
      </c>
      <c r="AV475" s="246" t="n">
        <v>0</v>
      </c>
      <c r="AW475" s="246" t="n">
        <v>0</v>
      </c>
      <c r="AX475" s="246" t="n">
        <v>0</v>
      </c>
      <c r="AY475" s="246" t="n">
        <v>0</v>
      </c>
      <c r="AZ475" s="246" t="n">
        <v>0</v>
      </c>
      <c r="BA475" s="246" t="n">
        <v>19</v>
      </c>
      <c r="BB475" s="246" t="n">
        <v>5</v>
      </c>
      <c r="BC475" s="246" t="n">
        <v>0</v>
      </c>
      <c r="BD475" s="246" t="n">
        <v>0</v>
      </c>
      <c r="BE475" s="247" t="n">
        <v>0</v>
      </c>
      <c r="BF475" s="252" t="n">
        <v>0</v>
      </c>
      <c r="BG475" s="252" t="n">
        <v>0</v>
      </c>
      <c r="BH475" s="247" t="n">
        <v>0</v>
      </c>
      <c r="BI475" s="250" t="inlineStr">
        <is>
          <t>#REF!</t>
        </is>
      </c>
      <c r="BJ475" s="251" t="inlineStr">
        <is>
          <t>#REF!</t>
        </is>
      </c>
      <c r="BK475" s="252" t="n">
        <v>0</v>
      </c>
      <c r="BL475" s="252" t="n">
        <v>0</v>
      </c>
      <c r="BM475" s="247" t="n">
        <v>0</v>
      </c>
      <c r="BN475" s="250" t="inlineStr">
        <is>
          <t>#REF!</t>
        </is>
      </c>
      <c r="BO475" s="251" t="inlineStr">
        <is>
          <t>#REF!</t>
        </is>
      </c>
      <c r="BP475" s="248" t="n">
        <v>0</v>
      </c>
      <c r="BQ475" s="248" t="n">
        <v>0</v>
      </c>
      <c r="BR475" s="249" t="n">
        <v>0</v>
      </c>
      <c r="BS475" s="250" t="inlineStr">
        <is>
          <t>#REF!</t>
        </is>
      </c>
      <c r="BT475" s="251">
        <f>'[2]DATA CONSOLIDADA 2018-2025 '!$BR477-'b2'!$BO475</f>
        <v/>
      </c>
      <c r="BU475" s="252" t="n">
        <v>0</v>
      </c>
      <c r="BV475" s="248" t="n">
        <v>0</v>
      </c>
      <c r="BW475" s="249" t="n">
        <v>0</v>
      </c>
      <c r="BX475" s="250" t="inlineStr">
        <is>
          <t>#REF!</t>
        </is>
      </c>
      <c r="BY475" s="251" t="inlineStr">
        <is>
          <t>#REF!</t>
        </is>
      </c>
      <c r="BZ475" s="248" t="n">
        <v>0</v>
      </c>
      <c r="CA475" s="248" t="n">
        <v>0</v>
      </c>
      <c r="CB475" s="249" t="n">
        <v>0</v>
      </c>
      <c r="CC475" s="250" t="inlineStr">
        <is>
          <t>#REF!</t>
        </is>
      </c>
      <c r="CD475" s="251">
        <f>'[2]DATA CONSOLIDADA 2018-2025 '!$CB477-'b2'!$BW475</f>
        <v/>
      </c>
      <c r="CE475" s="253" t="n">
        <v>28940</v>
      </c>
      <c r="CF475" s="253" t="n">
        <v>0</v>
      </c>
      <c r="CG475" s="254" t="n">
        <v>28940</v>
      </c>
      <c r="CH475" s="250" t="inlineStr">
        <is>
          <t>#REF!</t>
        </is>
      </c>
      <c r="CI475" s="251">
        <f>'[2]DATA CONSOLIDADA 2018-2025 '!$CG477-'b2'!$CB475</f>
        <v/>
      </c>
      <c r="CJ475" s="247" t="inlineStr">
        <is>
          <t>#REF!</t>
        </is>
      </c>
      <c r="CK475" s="247" t="n">
        <v>0</v>
      </c>
      <c r="CL475" s="247" t="n">
        <v>0</v>
      </c>
      <c r="CM475" s="247" t="n">
        <v>0</v>
      </c>
      <c r="CN475" s="247" t="inlineStr">
        <is>
          <t>#REF!</t>
        </is>
      </c>
      <c r="CO475" s="251">
        <f>'[2]DATA CONSOLIDADA 2018-2025 '!$CM477-'b2'!$CG475</f>
        <v/>
      </c>
      <c r="CP475" s="253" t="n">
        <v>0</v>
      </c>
      <c r="CQ475" s="253" t="n">
        <v>0</v>
      </c>
      <c r="CR475" s="253" t="n">
        <v>0</v>
      </c>
      <c r="CS475" s="253" t="n">
        <v>0</v>
      </c>
      <c r="CT475" s="253" t="n">
        <v>0</v>
      </c>
      <c r="CU475" s="253" t="n">
        <v>0</v>
      </c>
      <c r="CV475" s="247" t="n">
        <v>0</v>
      </c>
      <c r="CW475" s="247" t="n">
        <v>0</v>
      </c>
      <c r="CX475" s="247" t="n">
        <v>0</v>
      </c>
      <c r="CY475" s="247" t="n">
        <v>28940</v>
      </c>
      <c r="CZ475" s="247" t="n">
        <v>0</v>
      </c>
      <c r="DA475" s="247" t="n">
        <v>0</v>
      </c>
      <c r="DB475" s="247" t="n">
        <v>28940</v>
      </c>
      <c r="DC475" s="255" t="n">
        <v>0</v>
      </c>
      <c r="DD475" s="255" t="n">
        <v>0</v>
      </c>
      <c r="DE475" s="255" t="n">
        <v>0</v>
      </c>
      <c r="DF475" s="255" t="n">
        <v>0</v>
      </c>
      <c r="DG475" s="255" t="n">
        <v>0</v>
      </c>
      <c r="DH475" s="255" t="n">
        <v>0</v>
      </c>
      <c r="DI475" s="256" t="n">
        <v>20604583081</v>
      </c>
      <c r="DJ475" s="257" t="inlineStr">
        <is>
          <t>ASOCIACION AGROINDUSTRIAL COMUNIDADES UNIDAS DEL NAPO</t>
        </is>
      </c>
      <c r="DK475" s="257" t="inlineStr">
        <is>
          <t>01 Asociación</t>
        </is>
      </c>
      <c r="DL475" s="258" t="n"/>
      <c r="DM475" s="258" t="n"/>
      <c r="DN475" s="258" t="n"/>
      <c r="DO475" s="258" t="n"/>
      <c r="DP475" s="258" t="n"/>
      <c r="DQ475" s="258" t="n"/>
      <c r="DR475" s="258" t="n"/>
      <c r="DS475" s="258" t="n"/>
      <c r="DT475" s="258" t="n"/>
      <c r="DU475" s="258" t="n"/>
      <c r="DV475" s="258" t="n"/>
      <c r="DW475" s="258" t="n"/>
      <c r="DX475" s="258" t="n"/>
      <c r="DY475" s="258" t="n"/>
      <c r="DZ475" s="258" t="n"/>
      <c r="EA475" s="258" t="n"/>
      <c r="EB475" s="258" t="n"/>
      <c r="EC475" s="258" t="n"/>
      <c r="ED475" s="258" t="n"/>
      <c r="EE475" s="258" t="n"/>
    </row>
    <row r="476" hidden="1" ht="47.25" customHeight="1">
      <c r="A476" s="240" t="inlineStr">
        <is>
          <t>COMUNIDAD NATIVA SHIPETIARI</t>
        </is>
      </c>
      <c r="B476" s="240" t="inlineStr">
        <is>
          <t>COPAIBA</t>
        </is>
      </c>
      <c r="C476" s="240" t="inlineStr">
        <is>
          <t>COPAIBA</t>
        </is>
      </c>
      <c r="D476" s="240" t="inlineStr">
        <is>
          <t>MADRE DE DIOS</t>
        </is>
      </c>
      <c r="E476" s="240" t="inlineStr">
        <is>
          <t>170201</t>
        </is>
      </c>
      <c r="F476" s="240" t="inlineStr">
        <is>
          <t>MADRE DE DIOS</t>
        </is>
      </c>
      <c r="G476" s="240" t="inlineStr">
        <is>
          <t>MANU</t>
        </is>
      </c>
      <c r="H476" s="240" t="inlineStr">
        <is>
          <t>MANU</t>
        </is>
      </c>
      <c r="I476" s="241" t="n"/>
      <c r="J476" s="241" t="n"/>
      <c r="K476" s="241" t="n"/>
      <c r="L476" s="241" t="n"/>
      <c r="M476" s="241" t="n"/>
      <c r="N476" s="241" t="n"/>
      <c r="O476" s="241" t="n">
        <v>1</v>
      </c>
      <c r="P476" s="241" t="n">
        <v>1</v>
      </c>
      <c r="Q476" s="241" t="inlineStr">
        <is>
          <t>PAC</t>
        </is>
      </c>
      <c r="R476" s="242">
        <f>IF(I476=1,I$2,"")&amp;IF(J476=1,IF(I476=1,"-","")&amp;J$2,"")&amp;IF(K476=1,IF(OR(J476=1,I476=1),"-","")&amp;K$2,"")&amp;IF(L476=1,IF(OR(K476=1,J476=1,I476=1),"-","")&amp;L$2,"")&amp;IF(M476=1,IF(OR(L476=1,K476=1,J476=1,I476=1),"-","")&amp;M$2,"")&amp;IF(N476=1,IF(OR(M476=1,L476=1,K476=1,J476=1,I476=1),"-","")&amp;N$2,"")&amp;IF(O476=1,IF(OR(N476=1,M476=1,L476=1,K476=1,J476=1,I476=1),"-","")&amp;O$2,"")&amp;IF(P476=1,IF(I476=1," - ",IF(J476=1," - ",IF(K476=1," - ",IF(L476=1," - ",IF(M476=1," - ",IF(N476=1," - ",IF(O476=1," - ","")))))))&amp;P$2,"")</f>
        <v/>
      </c>
      <c r="S476" s="243">
        <f>SUM('b2'!$I476:$P476)</f>
        <v/>
      </c>
      <c r="T476" s="243">
        <f>IF(OR('b2'!$J476=1,'b2'!$K476=1,'b2'!$L476=1,'b2'!$M476=1,'b2'!$N476=1,'b2'!$O476=1,'b2'!$P476=1),"SI","NO")</f>
        <v/>
      </c>
      <c r="U476" s="243">
        <f>IF(OR('b2'!$K476=1,'b2'!$L476=1,'b2'!$M476=1,'b2'!$N476=1,'b2'!$O476=1,'b2'!$P476=1),"SI","NO")</f>
        <v/>
      </c>
      <c r="V476" s="244" t="n">
        <v>0</v>
      </c>
      <c r="W476" s="245" t="n">
        <v>0</v>
      </c>
      <c r="X476" s="245" t="n">
        <v>0</v>
      </c>
      <c r="Y476" s="244" t="n">
        <v>0</v>
      </c>
      <c r="Z476" s="245" t="n">
        <v>0</v>
      </c>
      <c r="AA476" s="245" t="n">
        <v>0</v>
      </c>
      <c r="AB476" s="244" t="n">
        <v>0</v>
      </c>
      <c r="AC476" s="245" t="n">
        <v>0</v>
      </c>
      <c r="AD476" s="245" t="n">
        <v>0</v>
      </c>
      <c r="AE476" s="244" t="n">
        <v>0</v>
      </c>
      <c r="AF476" s="245" t="n">
        <v>0</v>
      </c>
      <c r="AG476" s="245" t="n">
        <v>0</v>
      </c>
      <c r="AH476" s="244" t="n">
        <v>0</v>
      </c>
      <c r="AI476" s="245" t="n">
        <v>0</v>
      </c>
      <c r="AJ476" s="245" t="n">
        <v>0</v>
      </c>
      <c r="AK476" s="244" t="n">
        <v>0</v>
      </c>
      <c r="AL476" s="245" t="n">
        <v>28</v>
      </c>
      <c r="AM476" s="245" t="n">
        <v>7</v>
      </c>
      <c r="AN476" s="244" t="n">
        <v>35</v>
      </c>
      <c r="AO476" s="245" t="n">
        <v>16</v>
      </c>
      <c r="AP476" s="245" t="n">
        <v>14</v>
      </c>
      <c r="AQ476" s="244" t="n">
        <v>30</v>
      </c>
      <c r="AR476" s="244">
        <f>IF('b2'!$AQ476&gt;0,'b2'!$AQ476,IF('b2'!$AN476&gt;0,'b2'!$AN476,IF('b2'!$AK476&gt;0,'b2'!$AK476,IF('b2'!$AH476&gt;0,'b2'!$AH476,IF('b2'!$AE476&gt;0,'b2'!$AE476,IF('b2'!$AB476&gt;0,'b2'!$AB476,IF('b2'!$Y476&gt;0,'b2'!$Y476,IF('b2'!$V476&gt;0,'b2'!$V476," ---"))))))))</f>
        <v/>
      </c>
      <c r="AS476" s="246" t="n">
        <v>0</v>
      </c>
      <c r="AT476" s="246" t="n">
        <v>0</v>
      </c>
      <c r="AU476" s="246" t="n">
        <v>0</v>
      </c>
      <c r="AV476" s="246" t="n">
        <v>0</v>
      </c>
      <c r="AW476" s="246" t="n">
        <v>0</v>
      </c>
      <c r="AX476" s="246" t="n">
        <v>0</v>
      </c>
      <c r="AY476" s="246" t="n">
        <v>0</v>
      </c>
      <c r="AZ476" s="246" t="n">
        <v>0</v>
      </c>
      <c r="BA476" s="246" t="n">
        <v>39</v>
      </c>
      <c r="BB476" s="246" t="n">
        <v>0</v>
      </c>
      <c r="BC476" s="246" t="n">
        <v>14</v>
      </c>
      <c r="BD476" s="246" t="n">
        <v>0</v>
      </c>
      <c r="BE476" s="247" t="n">
        <v>0</v>
      </c>
      <c r="BF476" s="252" t="n">
        <v>0</v>
      </c>
      <c r="BG476" s="252" t="n">
        <v>0</v>
      </c>
      <c r="BH476" s="247" t="n">
        <v>0</v>
      </c>
      <c r="BI476" s="250" t="inlineStr">
        <is>
          <t>#REF!</t>
        </is>
      </c>
      <c r="BJ476" s="251" t="inlineStr">
        <is>
          <t>#REF!</t>
        </is>
      </c>
      <c r="BK476" s="252" t="n">
        <v>0</v>
      </c>
      <c r="BL476" s="252" t="n">
        <v>0</v>
      </c>
      <c r="BM476" s="247" t="n">
        <v>0</v>
      </c>
      <c r="BN476" s="250" t="inlineStr">
        <is>
          <t>#REF!</t>
        </is>
      </c>
      <c r="BO476" s="251" t="inlineStr">
        <is>
          <t>#REF!</t>
        </is>
      </c>
      <c r="BP476" s="248" t="n">
        <v>0</v>
      </c>
      <c r="BQ476" s="248" t="n">
        <v>0</v>
      </c>
      <c r="BR476" s="249" t="n">
        <v>0</v>
      </c>
      <c r="BS476" s="250" t="inlineStr">
        <is>
          <t>#REF!</t>
        </is>
      </c>
      <c r="BT476" s="251">
        <f>'[2]DATA CONSOLIDADA 2018-2025 '!$BR478-'b2'!$BO476</f>
        <v/>
      </c>
      <c r="BU476" s="252" t="n">
        <v>0</v>
      </c>
      <c r="BV476" s="248" t="n">
        <v>0</v>
      </c>
      <c r="BW476" s="249" t="n">
        <v>0</v>
      </c>
      <c r="BX476" s="250" t="inlineStr">
        <is>
          <t>#REF!</t>
        </is>
      </c>
      <c r="BY476" s="251" t="inlineStr">
        <is>
          <t>#REF!</t>
        </is>
      </c>
      <c r="BZ476" s="248" t="n">
        <v>0</v>
      </c>
      <c r="CA476" s="248" t="n">
        <v>0</v>
      </c>
      <c r="CB476" s="249" t="n">
        <v>0</v>
      </c>
      <c r="CC476" s="250" t="inlineStr">
        <is>
          <t>#REF!</t>
        </is>
      </c>
      <c r="CD476" s="251">
        <f>'[2]DATA CONSOLIDADA 2018-2025 '!$CB478-'b2'!$BW476</f>
        <v/>
      </c>
      <c r="CE476" s="253" t="n">
        <v>7596</v>
      </c>
      <c r="CF476" s="253" t="n">
        <v>0</v>
      </c>
      <c r="CG476" s="254" t="n">
        <v>7596</v>
      </c>
      <c r="CH476" s="250" t="inlineStr">
        <is>
          <t>#REF!</t>
        </is>
      </c>
      <c r="CI476" s="251">
        <f>'[2]DATA CONSOLIDADA 2018-2025 '!$CG478-'b2'!$CB476</f>
        <v/>
      </c>
      <c r="CJ476" s="247" t="inlineStr">
        <is>
          <t>#REF!</t>
        </is>
      </c>
      <c r="CK476" s="247" t="n">
        <v>4030</v>
      </c>
      <c r="CL476" s="247" t="n">
        <v>0</v>
      </c>
      <c r="CM476" s="247" t="n">
        <v>4030</v>
      </c>
      <c r="CN476" s="247" t="inlineStr">
        <is>
          <t>#REF!</t>
        </is>
      </c>
      <c r="CO476" s="251">
        <f>'[2]DATA CONSOLIDADA 2018-2025 '!$CM478-'b2'!$CG476</f>
        <v/>
      </c>
      <c r="CP476" s="253" t="n">
        <v>0</v>
      </c>
      <c r="CQ476" s="253" t="n">
        <v>0</v>
      </c>
      <c r="CR476" s="253" t="n">
        <v>0</v>
      </c>
      <c r="CS476" s="253" t="n">
        <v>0</v>
      </c>
      <c r="CT476" s="253" t="n">
        <v>0</v>
      </c>
      <c r="CU476" s="253" t="n">
        <v>0</v>
      </c>
      <c r="CV476" s="247" t="n">
        <v>0</v>
      </c>
      <c r="CW476" s="247" t="n">
        <v>0</v>
      </c>
      <c r="CX476" s="247" t="n">
        <v>7596</v>
      </c>
      <c r="CY476" s="247" t="n">
        <v>0</v>
      </c>
      <c r="CZ476" s="247" t="n">
        <v>0</v>
      </c>
      <c r="DA476" s="247" t="n">
        <v>0</v>
      </c>
      <c r="DB476" s="247" t="n">
        <v>7596</v>
      </c>
      <c r="DC476" s="255" t="n">
        <v>3850</v>
      </c>
      <c r="DD476" s="255" t="n">
        <v>0</v>
      </c>
      <c r="DE476" s="255" t="n">
        <v>180</v>
      </c>
      <c r="DF476" s="255" t="n">
        <v>0</v>
      </c>
      <c r="DG476" s="255" t="n">
        <v>0</v>
      </c>
      <c r="DH476" s="255" t="n">
        <v>4030</v>
      </c>
      <c r="DI476" s="256" t="n">
        <v>20527492638</v>
      </c>
      <c r="DJ476" s="257" t="inlineStr">
        <is>
          <t>COMUNIDAD NATIVA SHIPETIARI</t>
        </is>
      </c>
      <c r="DK476" s="257" t="inlineStr">
        <is>
          <t>05 Comunidades Campesinas</t>
        </is>
      </c>
      <c r="DL476" s="258" t="n"/>
      <c r="DM476" s="258" t="n"/>
      <c r="DN476" s="258" t="n"/>
      <c r="DO476" s="258" t="n"/>
      <c r="DP476" s="258" t="n"/>
      <c r="DQ476" s="258" t="n"/>
      <c r="DR476" s="258" t="n"/>
      <c r="DS476" s="258" t="n"/>
      <c r="DT476" s="258" t="n"/>
      <c r="DU476" s="258" t="n"/>
      <c r="DV476" s="258" t="n"/>
      <c r="DW476" s="258" t="n"/>
      <c r="DX476" s="258" t="n"/>
      <c r="DY476" s="258" t="n"/>
      <c r="DZ476" s="258" t="n"/>
      <c r="EA476" s="258" t="n"/>
      <c r="EB476" s="258" t="n"/>
      <c r="EC476" s="258" t="n"/>
      <c r="ED476" s="258" t="n"/>
      <c r="EE476" s="258" t="n"/>
    </row>
    <row r="477" hidden="1" ht="47.25" customHeight="1">
      <c r="A477" s="240" t="inlineStr">
        <is>
          <t>ASOCIACIÓN CENTRAL DE PIÑEROS AGROTECNIFICADOS DE MADRE DE DIOS</t>
        </is>
      </c>
      <c r="B477" s="240" t="inlineStr">
        <is>
          <t>PIÑA</t>
        </is>
      </c>
      <c r="C477" s="240" t="inlineStr">
        <is>
          <t>PIÑA</t>
        </is>
      </c>
      <c r="D477" s="240" t="inlineStr">
        <is>
          <t>MADRE DE DIOS</t>
        </is>
      </c>
      <c r="E477" s="240" t="inlineStr">
        <is>
          <t>170104</t>
        </is>
      </c>
      <c r="F477" s="240" t="inlineStr">
        <is>
          <t>MADRE DE DIOS</t>
        </is>
      </c>
      <c r="G477" s="240" t="inlineStr">
        <is>
          <t>TAMBOPATA</t>
        </is>
      </c>
      <c r="H477" s="240" t="inlineStr">
        <is>
          <t>LABERINTO</t>
        </is>
      </c>
      <c r="I477" s="241" t="n"/>
      <c r="J477" s="241" t="n"/>
      <c r="K477" s="241" t="n"/>
      <c r="L477" s="241" t="n"/>
      <c r="M477" s="241" t="n"/>
      <c r="N477" s="241" t="n"/>
      <c r="O477" s="241" t="n">
        <v>1</v>
      </c>
      <c r="P477" s="241" t="n">
        <v>1</v>
      </c>
      <c r="Q477" s="241" t="inlineStr">
        <is>
          <t>PAC</t>
        </is>
      </c>
      <c r="R477" s="242">
        <f>IF(I477=1,I$2,"")&amp;IF(J477=1,IF(I477=1,"-","")&amp;J$2,"")&amp;IF(K477=1,IF(OR(J477=1,I477=1),"-","")&amp;K$2,"")&amp;IF(L477=1,IF(OR(K477=1,J477=1,I477=1),"-","")&amp;L$2,"")&amp;IF(M477=1,IF(OR(L477=1,K477=1,J477=1,I477=1),"-","")&amp;M$2,"")&amp;IF(N477=1,IF(OR(M477=1,L477=1,K477=1,J477=1,I477=1),"-","")&amp;N$2,"")&amp;IF(O477=1,IF(OR(N477=1,M477=1,L477=1,K477=1,J477=1,I477=1),"-","")&amp;O$2,"")&amp;IF(P477=1,IF(I477=1," - ",IF(J477=1," - ",IF(K477=1," - ",IF(L477=1," - ",IF(M477=1," - ",IF(N477=1," - ",IF(O477=1," - ","")))))))&amp;P$2,"")</f>
        <v/>
      </c>
      <c r="S477" s="243">
        <f>SUM('b2'!$I477:$P477)</f>
        <v/>
      </c>
      <c r="T477" s="243">
        <f>IF(OR('b2'!$J477=1,'b2'!$K477=1,'b2'!$L477=1,'b2'!$M477=1,'b2'!$N477=1,'b2'!$O477=1,'b2'!$P477=1),"SI","NO")</f>
        <v/>
      </c>
      <c r="U477" s="243">
        <f>IF(OR('b2'!$K477=1,'b2'!$L477=1,'b2'!$M477=1,'b2'!$N477=1,'b2'!$O477=1,'b2'!$P477=1),"SI","NO")</f>
        <v/>
      </c>
      <c r="V477" s="244" t="n">
        <v>0</v>
      </c>
      <c r="W477" s="245" t="n">
        <v>0</v>
      </c>
      <c r="X477" s="245" t="n">
        <v>0</v>
      </c>
      <c r="Y477" s="244" t="n">
        <v>0</v>
      </c>
      <c r="Z477" s="245" t="n">
        <v>0</v>
      </c>
      <c r="AA477" s="245" t="n">
        <v>0</v>
      </c>
      <c r="AB477" s="244" t="n">
        <v>0</v>
      </c>
      <c r="AC477" s="245" t="n">
        <v>0</v>
      </c>
      <c r="AD477" s="245" t="n">
        <v>0</v>
      </c>
      <c r="AE477" s="244" t="n">
        <v>0</v>
      </c>
      <c r="AF477" s="245" t="n">
        <v>0</v>
      </c>
      <c r="AG477" s="245" t="n">
        <v>0</v>
      </c>
      <c r="AH477" s="244" t="n">
        <v>0</v>
      </c>
      <c r="AI477" s="245" t="n">
        <v>0</v>
      </c>
      <c r="AJ477" s="245" t="n">
        <v>0</v>
      </c>
      <c r="AK477" s="244" t="n">
        <v>0</v>
      </c>
      <c r="AL477" s="245" t="n">
        <v>8</v>
      </c>
      <c r="AM477" s="245" t="n">
        <v>6</v>
      </c>
      <c r="AN477" s="244" t="n">
        <v>14</v>
      </c>
      <c r="AO477" s="245" t="n">
        <v>5</v>
      </c>
      <c r="AP477" s="245" t="n">
        <v>6</v>
      </c>
      <c r="AQ477" s="244" t="n">
        <v>11</v>
      </c>
      <c r="AR477" s="244">
        <f>IF('b2'!$AQ477&gt;0,'b2'!$AQ477,IF('b2'!$AN477&gt;0,'b2'!$AN477,IF('b2'!$AK477&gt;0,'b2'!$AK477,IF('b2'!$AH477&gt;0,'b2'!$AH477,IF('b2'!$AE477&gt;0,'b2'!$AE477,IF('b2'!$AB477&gt;0,'b2'!$AB477,IF('b2'!$Y477&gt;0,'b2'!$Y477,IF('b2'!$V477&gt;0,'b2'!$V477," ---"))))))))</f>
        <v/>
      </c>
      <c r="AS477" s="246" t="n">
        <v>0</v>
      </c>
      <c r="AT477" s="246" t="n">
        <v>0</v>
      </c>
      <c r="AU477" s="246" t="n">
        <v>0</v>
      </c>
      <c r="AV477" s="246" t="n">
        <v>0</v>
      </c>
      <c r="AW477" s="246" t="n">
        <v>0</v>
      </c>
      <c r="AX477" s="246" t="n">
        <v>0</v>
      </c>
      <c r="AY477" s="246" t="n">
        <v>0</v>
      </c>
      <c r="AZ477" s="246" t="n">
        <v>0</v>
      </c>
      <c r="BA477" s="246" t="n">
        <v>46</v>
      </c>
      <c r="BB477" s="246" t="n">
        <v>0</v>
      </c>
      <c r="BC477" s="246" t="n">
        <v>18</v>
      </c>
      <c r="BD477" s="246" t="n">
        <v>0</v>
      </c>
      <c r="BE477" s="247" t="n">
        <v>0</v>
      </c>
      <c r="BF477" s="252" t="n">
        <v>0</v>
      </c>
      <c r="BG477" s="252" t="n">
        <v>0</v>
      </c>
      <c r="BH477" s="247" t="n">
        <v>0</v>
      </c>
      <c r="BI477" s="250" t="inlineStr">
        <is>
          <t>#REF!</t>
        </is>
      </c>
      <c r="BJ477" s="251" t="inlineStr">
        <is>
          <t>#REF!</t>
        </is>
      </c>
      <c r="BK477" s="252" t="n">
        <v>0</v>
      </c>
      <c r="BL477" s="252" t="n">
        <v>0</v>
      </c>
      <c r="BM477" s="247" t="n">
        <v>0</v>
      </c>
      <c r="BN477" s="250" t="inlineStr">
        <is>
          <t>#REF!</t>
        </is>
      </c>
      <c r="BO477" s="251" t="inlineStr">
        <is>
          <t>#REF!</t>
        </is>
      </c>
      <c r="BP477" s="248" t="n">
        <v>0</v>
      </c>
      <c r="BQ477" s="248" t="n">
        <v>0</v>
      </c>
      <c r="BR477" s="249" t="n">
        <v>0</v>
      </c>
      <c r="BS477" s="250" t="inlineStr">
        <is>
          <t>#REF!</t>
        </is>
      </c>
      <c r="BT477" s="251">
        <f>'[2]DATA CONSOLIDADA 2018-2025 '!$BR479-'b2'!$BO477</f>
        <v/>
      </c>
      <c r="BU477" s="252" t="n">
        <v>0</v>
      </c>
      <c r="BV477" s="248" t="n">
        <v>0</v>
      </c>
      <c r="BW477" s="249" t="n">
        <v>0</v>
      </c>
      <c r="BX477" s="250" t="inlineStr">
        <is>
          <t>#REF!</t>
        </is>
      </c>
      <c r="BY477" s="251" t="inlineStr">
        <is>
          <t>#REF!</t>
        </is>
      </c>
      <c r="BZ477" s="248" t="n">
        <v>0</v>
      </c>
      <c r="CA477" s="248" t="n">
        <v>0</v>
      </c>
      <c r="CB477" s="249" t="n">
        <v>0</v>
      </c>
      <c r="CC477" s="250" t="inlineStr">
        <is>
          <t>#REF!</t>
        </is>
      </c>
      <c r="CD477" s="251">
        <f>'[2]DATA CONSOLIDADA 2018-2025 '!$CB479-'b2'!$BW477</f>
        <v/>
      </c>
      <c r="CE477" s="253" t="n">
        <v>30592</v>
      </c>
      <c r="CF477" s="253" t="n">
        <v>0</v>
      </c>
      <c r="CG477" s="254" t="n">
        <v>30592</v>
      </c>
      <c r="CH477" s="250" t="inlineStr">
        <is>
          <t>#REF!</t>
        </is>
      </c>
      <c r="CI477" s="251">
        <f>'[2]DATA CONSOLIDADA 2018-2025 '!$CG479-'b2'!$CB477</f>
        <v/>
      </c>
      <c r="CJ477" s="247" t="inlineStr">
        <is>
          <t>#REF!</t>
        </is>
      </c>
      <c r="CK477" s="247" t="n">
        <v>3004</v>
      </c>
      <c r="CL477" s="247" t="n">
        <v>0</v>
      </c>
      <c r="CM477" s="247" t="n">
        <v>3004</v>
      </c>
      <c r="CN477" s="247" t="inlineStr">
        <is>
          <t>#REF!</t>
        </is>
      </c>
      <c r="CO477" s="251">
        <f>'[2]DATA CONSOLIDADA 2018-2025 '!$CM479-'b2'!$CG477</f>
        <v/>
      </c>
      <c r="CP477" s="253" t="n">
        <v>0</v>
      </c>
      <c r="CQ477" s="253" t="n">
        <v>0</v>
      </c>
      <c r="CR477" s="253" t="n">
        <v>0</v>
      </c>
      <c r="CS477" s="253" t="n">
        <v>0</v>
      </c>
      <c r="CT477" s="253" t="n">
        <v>0</v>
      </c>
      <c r="CU477" s="253" t="n">
        <v>0</v>
      </c>
      <c r="CV477" s="247" t="n">
        <v>0</v>
      </c>
      <c r="CW477" s="247" t="n">
        <v>3012</v>
      </c>
      <c r="CX477" s="247" t="n">
        <v>27580</v>
      </c>
      <c r="CY477" s="247" t="n">
        <v>0</v>
      </c>
      <c r="CZ477" s="247" t="n">
        <v>0</v>
      </c>
      <c r="DA477" s="247" t="n">
        <v>0</v>
      </c>
      <c r="DB477" s="247" t="n">
        <v>30592</v>
      </c>
      <c r="DC477" s="255" t="n">
        <v>3004</v>
      </c>
      <c r="DD477" s="255" t="n">
        <v>0</v>
      </c>
      <c r="DE477" s="255" t="n">
        <v>0</v>
      </c>
      <c r="DF477" s="255" t="n">
        <v>0</v>
      </c>
      <c r="DG477" s="255" t="n">
        <v>0</v>
      </c>
      <c r="DH477" s="255" t="n">
        <v>3004</v>
      </c>
      <c r="DI477" s="256" t="n">
        <v>20609787202</v>
      </c>
      <c r="DJ477" s="257" t="inlineStr">
        <is>
          <t>ASOCIACION CENTRAL DE PIÑEROS AGRO TECNIFICADOS DE MADRE DE DIOS</t>
        </is>
      </c>
      <c r="DK477" s="257" t="inlineStr">
        <is>
          <t>01 Asociación</t>
        </is>
      </c>
      <c r="DL477" s="258" t="n"/>
      <c r="DM477" s="258" t="n"/>
      <c r="DN477" s="258" t="n"/>
      <c r="DO477" s="258" t="n"/>
      <c r="DP477" s="258" t="n"/>
      <c r="DQ477" s="258" t="n"/>
      <c r="DR477" s="258" t="n"/>
      <c r="DS477" s="258" t="n"/>
      <c r="DT477" s="258" t="n"/>
      <c r="DU477" s="258" t="n"/>
      <c r="DV477" s="258" t="n"/>
      <c r="DW477" s="258" t="n"/>
      <c r="DX477" s="258" t="n"/>
      <c r="DY477" s="258" t="n"/>
      <c r="DZ477" s="258" t="n"/>
      <c r="EA477" s="258" t="n"/>
      <c r="EB477" s="258" t="n"/>
      <c r="EC477" s="258" t="n"/>
      <c r="ED477" s="258" t="n"/>
      <c r="EE477" s="258" t="n"/>
    </row>
    <row r="478" hidden="1" ht="47.25" customHeight="1">
      <c r="A478" s="240" t="inlineStr">
        <is>
          <t>ASOCIACIÓN DE PEQUEÑOS PRODUCTORES AGROPECUARIOS Y FORESTALES ORGANICOS ITAHUANIA - MANU</t>
        </is>
      </c>
      <c r="B478" s="240" t="inlineStr">
        <is>
          <t>COPOAZÚ</t>
        </is>
      </c>
      <c r="C478" s="240" t="inlineStr">
        <is>
          <t>COPOAZÚ</t>
        </is>
      </c>
      <c r="D478" s="240" t="inlineStr">
        <is>
          <t>MADRE DE DIOS</t>
        </is>
      </c>
      <c r="E478" s="240" t="inlineStr">
        <is>
          <t>170201</t>
        </is>
      </c>
      <c r="F478" s="240" t="inlineStr">
        <is>
          <t>MADRE DE DIOS</t>
        </is>
      </c>
      <c r="G478" s="240" t="inlineStr">
        <is>
          <t>MANU</t>
        </is>
      </c>
      <c r="H478" s="240" t="inlineStr">
        <is>
          <t>MANU</t>
        </is>
      </c>
      <c r="I478" s="241" t="n"/>
      <c r="J478" s="241" t="n"/>
      <c r="K478" s="241" t="n"/>
      <c r="L478" s="241" t="n"/>
      <c r="M478" s="241" t="n"/>
      <c r="N478" s="241" t="n"/>
      <c r="O478" s="241" t="n">
        <v>1</v>
      </c>
      <c r="P478" s="241" t="n">
        <v>1</v>
      </c>
      <c r="Q478" s="241" t="inlineStr">
        <is>
          <t>PAC</t>
        </is>
      </c>
      <c r="R478" s="242">
        <f>IF(I478=1,I$2,"")&amp;IF(J478=1,IF(I478=1,"-","")&amp;J$2,"")&amp;IF(K478=1,IF(OR(J478=1,I478=1),"-","")&amp;K$2,"")&amp;IF(L478=1,IF(OR(K478=1,J478=1,I478=1),"-","")&amp;L$2,"")&amp;IF(M478=1,IF(OR(L478=1,K478=1,J478=1,I478=1),"-","")&amp;M$2,"")&amp;IF(N478=1,IF(OR(M478=1,L478=1,K478=1,J478=1,I478=1),"-","")&amp;N$2,"")&amp;IF(O478=1,IF(OR(N478=1,M478=1,L478=1,K478=1,J478=1,I478=1),"-","")&amp;O$2,"")&amp;IF(P478=1,IF(I478=1," - ",IF(J478=1," - ",IF(K478=1," - ",IF(L478=1," - ",IF(M478=1," - ",IF(N478=1," - ",IF(O478=1," - ","")))))))&amp;P$2,"")</f>
        <v/>
      </c>
      <c r="S478" s="243">
        <f>SUM('b2'!$I478:$P478)</f>
        <v/>
      </c>
      <c r="T478" s="243">
        <f>IF(OR('b2'!$J478=1,'b2'!$K478=1,'b2'!$L478=1,'b2'!$M478=1,'b2'!$N478=1,'b2'!$O478=1,'b2'!$P478=1),"SI","NO")</f>
        <v/>
      </c>
      <c r="U478" s="243">
        <f>IF(OR('b2'!$K478=1,'b2'!$L478=1,'b2'!$M478=1,'b2'!$N478=1,'b2'!$O478=1,'b2'!$P478=1),"SI","NO")</f>
        <v/>
      </c>
      <c r="V478" s="244" t="n">
        <v>0</v>
      </c>
      <c r="W478" s="245" t="n">
        <v>0</v>
      </c>
      <c r="X478" s="245" t="n">
        <v>0</v>
      </c>
      <c r="Y478" s="244" t="n">
        <v>0</v>
      </c>
      <c r="Z478" s="245" t="n">
        <v>0</v>
      </c>
      <c r="AA478" s="245" t="n">
        <v>0</v>
      </c>
      <c r="AB478" s="244" t="n">
        <v>0</v>
      </c>
      <c r="AC478" s="245" t="n">
        <v>0</v>
      </c>
      <c r="AD478" s="245" t="n">
        <v>0</v>
      </c>
      <c r="AE478" s="244" t="n">
        <v>0</v>
      </c>
      <c r="AF478" s="245" t="n">
        <v>0</v>
      </c>
      <c r="AG478" s="245" t="n">
        <v>0</v>
      </c>
      <c r="AH478" s="244" t="n">
        <v>0</v>
      </c>
      <c r="AI478" s="245" t="n">
        <v>0</v>
      </c>
      <c r="AJ478" s="245" t="n">
        <v>0</v>
      </c>
      <c r="AK478" s="244" t="n">
        <v>0</v>
      </c>
      <c r="AL478" s="245" t="n">
        <v>13</v>
      </c>
      <c r="AM478" s="245" t="n">
        <v>5</v>
      </c>
      <c r="AN478" s="244" t="n">
        <v>18</v>
      </c>
      <c r="AO478" s="245" t="n">
        <v>12</v>
      </c>
      <c r="AP478" s="245" t="n">
        <v>5</v>
      </c>
      <c r="AQ478" s="244" t="n">
        <v>17</v>
      </c>
      <c r="AR478" s="244">
        <f>IF('b2'!$AQ478&gt;0,'b2'!$AQ478,IF('b2'!$AN478&gt;0,'b2'!$AN478,IF('b2'!$AK478&gt;0,'b2'!$AK478,IF('b2'!$AH478&gt;0,'b2'!$AH478,IF('b2'!$AE478&gt;0,'b2'!$AE478,IF('b2'!$AB478&gt;0,'b2'!$AB478,IF('b2'!$Y478&gt;0,'b2'!$Y478,IF('b2'!$V478&gt;0,'b2'!$V478," ---"))))))))</f>
        <v/>
      </c>
      <c r="AS478" s="246" t="n">
        <v>0</v>
      </c>
      <c r="AT478" s="246" t="n">
        <v>0</v>
      </c>
      <c r="AU478" s="246" t="n">
        <v>0</v>
      </c>
      <c r="AV478" s="246" t="n">
        <v>0</v>
      </c>
      <c r="AW478" s="246" t="n">
        <v>0</v>
      </c>
      <c r="AX478" s="246" t="n">
        <v>0</v>
      </c>
      <c r="AY478" s="246" t="n">
        <v>0</v>
      </c>
      <c r="AZ478" s="246" t="n">
        <v>0</v>
      </c>
      <c r="BA478" s="246" t="n">
        <v>35</v>
      </c>
      <c r="BB478" s="246" t="n">
        <v>0</v>
      </c>
      <c r="BC478" s="246" t="n">
        <v>14</v>
      </c>
      <c r="BD478" s="246" t="n">
        <v>0</v>
      </c>
      <c r="BE478" s="247" t="n">
        <v>0</v>
      </c>
      <c r="BF478" s="252" t="n">
        <v>0</v>
      </c>
      <c r="BG478" s="252" t="n">
        <v>0</v>
      </c>
      <c r="BH478" s="247" t="n">
        <v>0</v>
      </c>
      <c r="BI478" s="250" t="inlineStr">
        <is>
          <t>#REF!</t>
        </is>
      </c>
      <c r="BJ478" s="251" t="inlineStr">
        <is>
          <t>#REF!</t>
        </is>
      </c>
      <c r="BK478" s="252" t="n">
        <v>0</v>
      </c>
      <c r="BL478" s="252" t="n">
        <v>0</v>
      </c>
      <c r="BM478" s="247" t="n">
        <v>0</v>
      </c>
      <c r="BN478" s="250" t="inlineStr">
        <is>
          <t>#REF!</t>
        </is>
      </c>
      <c r="BO478" s="251" t="inlineStr">
        <is>
          <t>#REF!</t>
        </is>
      </c>
      <c r="BP478" s="248" t="n">
        <v>0</v>
      </c>
      <c r="BQ478" s="248" t="n">
        <v>0</v>
      </c>
      <c r="BR478" s="249" t="n">
        <v>0</v>
      </c>
      <c r="BS478" s="250" t="inlineStr">
        <is>
          <t>#REF!</t>
        </is>
      </c>
      <c r="BT478" s="251">
        <f>'[2]DATA CONSOLIDADA 2018-2025 '!$BR480-'b2'!$BO478</f>
        <v/>
      </c>
      <c r="BU478" s="252" t="n">
        <v>0</v>
      </c>
      <c r="BV478" s="248" t="n">
        <v>0</v>
      </c>
      <c r="BW478" s="249" t="n">
        <v>0</v>
      </c>
      <c r="BX478" s="250" t="inlineStr">
        <is>
          <t>#REF!</t>
        </is>
      </c>
      <c r="BY478" s="251" t="inlineStr">
        <is>
          <t>#REF!</t>
        </is>
      </c>
      <c r="BZ478" s="248" t="n">
        <v>0</v>
      </c>
      <c r="CA478" s="248" t="n">
        <v>0</v>
      </c>
      <c r="CB478" s="249" t="n">
        <v>0</v>
      </c>
      <c r="CC478" s="250" t="inlineStr">
        <is>
          <t>#REF!</t>
        </is>
      </c>
      <c r="CD478" s="251">
        <f>'[2]DATA CONSOLIDADA 2018-2025 '!$CB480-'b2'!$BW478</f>
        <v/>
      </c>
      <c r="CE478" s="253" t="n">
        <v>50600</v>
      </c>
      <c r="CF478" s="253" t="n">
        <v>0</v>
      </c>
      <c r="CG478" s="254" t="n">
        <v>50600</v>
      </c>
      <c r="CH478" s="250" t="inlineStr">
        <is>
          <t>#REF!</t>
        </is>
      </c>
      <c r="CI478" s="251">
        <f>'[2]DATA CONSOLIDADA 2018-2025 '!$CG480-'b2'!$CB478</f>
        <v/>
      </c>
      <c r="CJ478" s="247" t="inlineStr">
        <is>
          <t>#REF!</t>
        </is>
      </c>
      <c r="CK478" s="247" t="n">
        <v>31470.25</v>
      </c>
      <c r="CL478" s="247" t="n">
        <v>0</v>
      </c>
      <c r="CM478" s="247" t="n">
        <v>31470.25</v>
      </c>
      <c r="CN478" s="247" t="inlineStr">
        <is>
          <t>#REF!</t>
        </is>
      </c>
      <c r="CO478" s="251">
        <f>'[2]DATA CONSOLIDADA 2018-2025 '!$CM480-'b2'!$CG478</f>
        <v/>
      </c>
      <c r="CP478" s="253" t="n">
        <v>0</v>
      </c>
      <c r="CQ478" s="253" t="n">
        <v>0</v>
      </c>
      <c r="CR478" s="253" t="n">
        <v>0</v>
      </c>
      <c r="CS478" s="253" t="n">
        <v>0</v>
      </c>
      <c r="CT478" s="253" t="n">
        <v>0</v>
      </c>
      <c r="CU478" s="253" t="n">
        <v>0</v>
      </c>
      <c r="CV478" s="247" t="n">
        <v>0</v>
      </c>
      <c r="CW478" s="247" t="n">
        <v>0</v>
      </c>
      <c r="CX478" s="247" t="n">
        <v>50600</v>
      </c>
      <c r="CY478" s="247" t="n">
        <v>0</v>
      </c>
      <c r="CZ478" s="247" t="n">
        <v>0</v>
      </c>
      <c r="DA478" s="247" t="n">
        <v>0</v>
      </c>
      <c r="DB478" s="247" t="n">
        <v>50600</v>
      </c>
      <c r="DC478" s="255" t="n">
        <v>0</v>
      </c>
      <c r="DD478" s="255" t="n">
        <v>31470.25</v>
      </c>
      <c r="DE478" s="255" t="n">
        <v>0</v>
      </c>
      <c r="DF478" s="255" t="n">
        <v>0</v>
      </c>
      <c r="DG478" s="255" t="n">
        <v>0</v>
      </c>
      <c r="DH478" s="255" t="n">
        <v>31470.25</v>
      </c>
      <c r="DI478" s="256" t="n">
        <v>20491086727</v>
      </c>
      <c r="DJ478" s="257" t="inlineStr">
        <is>
          <t>FORESTAL ORGANICO ITAHUANI MANU</t>
        </is>
      </c>
      <c r="DK478" s="257" t="inlineStr">
        <is>
          <t>01 Asociación</t>
        </is>
      </c>
      <c r="DL478" s="258" t="n"/>
      <c r="DM478" s="258" t="n"/>
      <c r="DN478" s="258" t="n"/>
      <c r="DO478" s="258" t="n"/>
      <c r="DP478" s="258" t="n"/>
      <c r="DQ478" s="258" t="n"/>
      <c r="DR478" s="258" t="n"/>
      <c r="DS478" s="258" t="n"/>
      <c r="DT478" s="258" t="n"/>
      <c r="DU478" s="258" t="n"/>
      <c r="DV478" s="258" t="n"/>
      <c r="DW478" s="258" t="n"/>
      <c r="DX478" s="258" t="n"/>
      <c r="DY478" s="258" t="n"/>
      <c r="DZ478" s="258" t="n"/>
      <c r="EA478" s="258" t="n"/>
      <c r="EB478" s="258" t="n"/>
      <c r="EC478" s="258" t="n"/>
      <c r="ED478" s="258" t="n"/>
      <c r="EE478" s="258" t="n"/>
    </row>
    <row r="479" hidden="1" ht="47.25" customHeight="1">
      <c r="A479" s="240" t="inlineStr">
        <is>
          <t>ASOCIACIÓN DE PLATANEROS AGROPECUARIOS DE INAMBARI</t>
        </is>
      </c>
      <c r="B479" s="240" t="inlineStr">
        <is>
          <t>PLÁTANO</t>
        </is>
      </c>
      <c r="C479" s="240" t="inlineStr">
        <is>
          <t>PLÁTANO</t>
        </is>
      </c>
      <c r="D479" s="240" t="inlineStr">
        <is>
          <t>MADRE DE DIOS</t>
        </is>
      </c>
      <c r="E479" s="240" t="inlineStr">
        <is>
          <t>170102</t>
        </is>
      </c>
      <c r="F479" s="240" t="inlineStr">
        <is>
          <t>MADRE DE DIOS</t>
        </is>
      </c>
      <c r="G479" s="240" t="inlineStr">
        <is>
          <t>TAMBOPATA</t>
        </is>
      </c>
      <c r="H479" s="240" t="inlineStr">
        <is>
          <t>INAMBARI</t>
        </is>
      </c>
      <c r="I479" s="241" t="n"/>
      <c r="J479" s="241" t="n"/>
      <c r="K479" s="241" t="n"/>
      <c r="L479" s="241" t="n"/>
      <c r="M479" s="241" t="n"/>
      <c r="N479" s="241" t="n"/>
      <c r="O479" s="241" t="n">
        <v>1</v>
      </c>
      <c r="P479" s="241" t="n">
        <v>1</v>
      </c>
      <c r="Q479" s="241" t="inlineStr">
        <is>
          <t>PAC</t>
        </is>
      </c>
      <c r="R479" s="242">
        <f>IF(I479=1,I$2,"")&amp;IF(J479=1,IF(I479=1,"-","")&amp;J$2,"")&amp;IF(K479=1,IF(OR(J479=1,I479=1),"-","")&amp;K$2,"")&amp;IF(L479=1,IF(OR(K479=1,J479=1,I479=1),"-","")&amp;L$2,"")&amp;IF(M479=1,IF(OR(L479=1,K479=1,J479=1,I479=1),"-","")&amp;M$2,"")&amp;IF(N479=1,IF(OR(M479=1,L479=1,K479=1,J479=1,I479=1),"-","")&amp;N$2,"")&amp;IF(O479=1,IF(OR(N479=1,M479=1,L479=1,K479=1,J479=1,I479=1),"-","")&amp;O$2,"")&amp;IF(P479=1,IF(I479=1," - ",IF(J479=1," - ",IF(K479=1," - ",IF(L479=1," - ",IF(M479=1," - ",IF(N479=1," - ",IF(O479=1," - ","")))))))&amp;P$2,"")</f>
        <v/>
      </c>
      <c r="S479" s="243">
        <f>SUM('b2'!$I479:$P479)</f>
        <v/>
      </c>
      <c r="T479" s="243">
        <f>IF(OR('b2'!$J479=1,'b2'!$K479=1,'b2'!$L479=1,'b2'!$M479=1,'b2'!$N479=1,'b2'!$O479=1,'b2'!$P479=1),"SI","NO")</f>
        <v/>
      </c>
      <c r="U479" s="243">
        <f>IF(OR('b2'!$K479=1,'b2'!$L479=1,'b2'!$M479=1,'b2'!$N479=1,'b2'!$O479=1,'b2'!$P479=1),"SI","NO")</f>
        <v/>
      </c>
      <c r="V479" s="244" t="n">
        <v>0</v>
      </c>
      <c r="W479" s="245" t="n">
        <v>0</v>
      </c>
      <c r="X479" s="245" t="n">
        <v>0</v>
      </c>
      <c r="Y479" s="244" t="n">
        <v>0</v>
      </c>
      <c r="Z479" s="245" t="n">
        <v>0</v>
      </c>
      <c r="AA479" s="245" t="n">
        <v>0</v>
      </c>
      <c r="AB479" s="244" t="n">
        <v>0</v>
      </c>
      <c r="AC479" s="245" t="n">
        <v>0</v>
      </c>
      <c r="AD479" s="245" t="n">
        <v>0</v>
      </c>
      <c r="AE479" s="244" t="n">
        <v>0</v>
      </c>
      <c r="AF479" s="245" t="n">
        <v>0</v>
      </c>
      <c r="AG479" s="245" t="n">
        <v>0</v>
      </c>
      <c r="AH479" s="244" t="n">
        <v>0</v>
      </c>
      <c r="AI479" s="245" t="n">
        <v>0</v>
      </c>
      <c r="AJ479" s="245" t="n">
        <v>0</v>
      </c>
      <c r="AK479" s="244" t="n">
        <v>0</v>
      </c>
      <c r="AL479" s="245" t="n">
        <v>8</v>
      </c>
      <c r="AM479" s="245" t="n">
        <v>15</v>
      </c>
      <c r="AN479" s="244" t="n">
        <v>23</v>
      </c>
      <c r="AO479" s="245" t="n">
        <v>7</v>
      </c>
      <c r="AP479" s="245" t="n">
        <v>18</v>
      </c>
      <c r="AQ479" s="244" t="n">
        <v>25</v>
      </c>
      <c r="AR479" s="244">
        <f>IF('b2'!$AQ479&gt;0,'b2'!$AQ479,IF('b2'!$AN479&gt;0,'b2'!$AN479,IF('b2'!$AK479&gt;0,'b2'!$AK479,IF('b2'!$AH479&gt;0,'b2'!$AH479,IF('b2'!$AE479&gt;0,'b2'!$AE479,IF('b2'!$AB479&gt;0,'b2'!$AB479,IF('b2'!$Y479&gt;0,'b2'!$Y479,IF('b2'!$V479&gt;0,'b2'!$V479," ---"))))))))</f>
        <v/>
      </c>
      <c r="AS479" s="246" t="n">
        <v>0</v>
      </c>
      <c r="AT479" s="246" t="n">
        <v>0</v>
      </c>
      <c r="AU479" s="246" t="n">
        <v>0</v>
      </c>
      <c r="AV479" s="246" t="n">
        <v>0</v>
      </c>
      <c r="AW479" s="246" t="n">
        <v>0</v>
      </c>
      <c r="AX479" s="246" t="n">
        <v>0</v>
      </c>
      <c r="AY479" s="246" t="n">
        <v>0</v>
      </c>
      <c r="AZ479" s="246" t="n">
        <v>0</v>
      </c>
      <c r="BA479" s="246" t="n">
        <v>41</v>
      </c>
      <c r="BB479" s="246" t="n">
        <v>0</v>
      </c>
      <c r="BC479" s="246" t="n">
        <v>2</v>
      </c>
      <c r="BD479" s="246" t="n">
        <v>0</v>
      </c>
      <c r="BE479" s="247" t="n">
        <v>0</v>
      </c>
      <c r="BF479" s="252" t="n">
        <v>0</v>
      </c>
      <c r="BG479" s="252" t="n">
        <v>0</v>
      </c>
      <c r="BH479" s="247" t="n">
        <v>0</v>
      </c>
      <c r="BI479" s="250" t="inlineStr">
        <is>
          <t>#REF!</t>
        </is>
      </c>
      <c r="BJ479" s="251" t="inlineStr">
        <is>
          <t>#REF!</t>
        </is>
      </c>
      <c r="BK479" s="252" t="n">
        <v>0</v>
      </c>
      <c r="BL479" s="252" t="n">
        <v>0</v>
      </c>
      <c r="BM479" s="247" t="n">
        <v>0</v>
      </c>
      <c r="BN479" s="250" t="inlineStr">
        <is>
          <t>#REF!</t>
        </is>
      </c>
      <c r="BO479" s="251" t="inlineStr">
        <is>
          <t>#REF!</t>
        </is>
      </c>
      <c r="BP479" s="248" t="n">
        <v>0</v>
      </c>
      <c r="BQ479" s="248" t="n">
        <v>0</v>
      </c>
      <c r="BR479" s="249" t="n">
        <v>0</v>
      </c>
      <c r="BS479" s="250" t="inlineStr">
        <is>
          <t>#REF!</t>
        </is>
      </c>
      <c r="BT479" s="251">
        <f>'[2]DATA CONSOLIDADA 2018-2025 '!$BR481-'b2'!$BO479</f>
        <v/>
      </c>
      <c r="BU479" s="252" t="n">
        <v>0</v>
      </c>
      <c r="BV479" s="248" t="n">
        <v>0</v>
      </c>
      <c r="BW479" s="249" t="n">
        <v>0</v>
      </c>
      <c r="BX479" s="250" t="inlineStr">
        <is>
          <t>#REF!</t>
        </is>
      </c>
      <c r="BY479" s="251" t="inlineStr">
        <is>
          <t>#REF!</t>
        </is>
      </c>
      <c r="BZ479" s="248" t="n">
        <v>0</v>
      </c>
      <c r="CA479" s="248" t="n">
        <v>0</v>
      </c>
      <c r="CB479" s="249" t="n">
        <v>0</v>
      </c>
      <c r="CC479" s="250" t="inlineStr">
        <is>
          <t>#REF!</t>
        </is>
      </c>
      <c r="CD479" s="251">
        <f>'[2]DATA CONSOLIDADA 2018-2025 '!$CB481-'b2'!$BW479</f>
        <v/>
      </c>
      <c r="CE479" s="253" t="n">
        <v>8200</v>
      </c>
      <c r="CF479" s="253" t="n">
        <v>0</v>
      </c>
      <c r="CG479" s="254" t="n">
        <v>8200</v>
      </c>
      <c r="CH479" s="250" t="inlineStr">
        <is>
          <t>#REF!</t>
        </is>
      </c>
      <c r="CI479" s="251">
        <f>'[2]DATA CONSOLIDADA 2018-2025 '!$CG481-'b2'!$CB479</f>
        <v/>
      </c>
      <c r="CJ479" s="247" t="inlineStr">
        <is>
          <t>#REF!</t>
        </is>
      </c>
      <c r="CK479" s="247" t="n">
        <v>0</v>
      </c>
      <c r="CL479" s="247" t="n">
        <v>0</v>
      </c>
      <c r="CM479" s="247" t="n">
        <v>0</v>
      </c>
      <c r="CN479" s="247" t="inlineStr">
        <is>
          <t>#REF!</t>
        </is>
      </c>
      <c r="CO479" s="251">
        <f>'[2]DATA CONSOLIDADA 2018-2025 '!$CM481-'b2'!$CG479</f>
        <v/>
      </c>
      <c r="CP479" s="253" t="n">
        <v>0</v>
      </c>
      <c r="CQ479" s="253" t="n">
        <v>0</v>
      </c>
      <c r="CR479" s="253" t="n">
        <v>0</v>
      </c>
      <c r="CS479" s="253" t="n">
        <v>0</v>
      </c>
      <c r="CT479" s="253" t="n">
        <v>0</v>
      </c>
      <c r="CU479" s="253" t="n">
        <v>0</v>
      </c>
      <c r="CV479" s="247" t="n">
        <v>0</v>
      </c>
      <c r="CW479" s="247" t="n">
        <v>0</v>
      </c>
      <c r="CX479" s="247" t="n">
        <v>8200</v>
      </c>
      <c r="CY479" s="247" t="n">
        <v>0</v>
      </c>
      <c r="CZ479" s="247" t="n">
        <v>0</v>
      </c>
      <c r="DA479" s="247" t="n">
        <v>0</v>
      </c>
      <c r="DB479" s="247" t="n">
        <v>8200</v>
      </c>
      <c r="DC479" s="255" t="n">
        <v>0</v>
      </c>
      <c r="DD479" s="255" t="n">
        <v>0</v>
      </c>
      <c r="DE479" s="255" t="n">
        <v>0</v>
      </c>
      <c r="DF479" s="255" t="n">
        <v>0</v>
      </c>
      <c r="DG479" s="255" t="n">
        <v>0</v>
      </c>
      <c r="DH479" s="255" t="n">
        <v>0</v>
      </c>
      <c r="DI479" s="256" t="n">
        <v>20608017501</v>
      </c>
      <c r="DJ479" s="257" t="inlineStr">
        <is>
          <t>ASOCIACION DE PLATANEROS AGROPECUARIOS DE INAMBARI</t>
        </is>
      </c>
      <c r="DK479" s="257" t="inlineStr">
        <is>
          <t>01 Asociación</t>
        </is>
      </c>
      <c r="DL479" s="258" t="n"/>
      <c r="DM479" s="258" t="n"/>
      <c r="DN479" s="258" t="n"/>
      <c r="DO479" s="258" t="n"/>
      <c r="DP479" s="258" t="n"/>
      <c r="DQ479" s="258" t="n"/>
      <c r="DR479" s="258" t="n"/>
      <c r="DS479" s="258" t="n"/>
      <c r="DT479" s="258" t="n"/>
      <c r="DU479" s="258" t="n"/>
      <c r="DV479" s="258" t="n"/>
      <c r="DW479" s="258" t="n"/>
      <c r="DX479" s="258" t="n"/>
      <c r="DY479" s="258" t="n"/>
      <c r="DZ479" s="258" t="n"/>
      <c r="EA479" s="258" t="n"/>
      <c r="EB479" s="258" t="n"/>
      <c r="EC479" s="258" t="n"/>
      <c r="ED479" s="258" t="n"/>
      <c r="EE479" s="258" t="n"/>
    </row>
    <row r="480" hidden="1" ht="47.25" customHeight="1">
      <c r="A480" s="240" t="inlineStr">
        <is>
          <t>ASOCIACIÓN DE RECOLECTORES DE CASTAÑA ORGÁNICA DE MADRE DE DIOS - ARCOMAD</t>
        </is>
      </c>
      <c r="B480" s="240" t="inlineStr">
        <is>
          <t>CASTAÑA</t>
        </is>
      </c>
      <c r="C480" s="240" t="inlineStr">
        <is>
          <t>CASTAÑA</t>
        </is>
      </c>
      <c r="D480" s="240" t="inlineStr">
        <is>
          <t>MADRE DE DIOS</t>
        </is>
      </c>
      <c r="E480" s="240" t="inlineStr">
        <is>
          <t>170101</t>
        </is>
      </c>
      <c r="F480" s="240" t="inlineStr">
        <is>
          <t>MADRE DE DIOS</t>
        </is>
      </c>
      <c r="G480" s="240" t="inlineStr">
        <is>
          <t>TAMBOPATA</t>
        </is>
      </c>
      <c r="H480" s="240" t="inlineStr">
        <is>
          <t>TAMBOPATA</t>
        </is>
      </c>
      <c r="I480" s="241" t="n"/>
      <c r="J480" s="241" t="n"/>
      <c r="K480" s="241" t="n"/>
      <c r="L480" s="241" t="n"/>
      <c r="M480" s="241" t="n"/>
      <c r="N480" s="241" t="n"/>
      <c r="O480" s="241" t="n">
        <v>1</v>
      </c>
      <c r="P480" s="241" t="n">
        <v>1</v>
      </c>
      <c r="Q480" s="241" t="inlineStr">
        <is>
          <t>PAC</t>
        </is>
      </c>
      <c r="R480" s="242">
        <f>IF(I480=1,I$2,"")&amp;IF(J480=1,IF(I480=1,"-","")&amp;J$2,"")&amp;IF(K480=1,IF(OR(J480=1,I480=1),"-","")&amp;K$2,"")&amp;IF(L480=1,IF(OR(K480=1,J480=1,I480=1),"-","")&amp;L$2,"")&amp;IF(M480=1,IF(OR(L480=1,K480=1,J480=1,I480=1),"-","")&amp;M$2,"")&amp;IF(N480=1,IF(OR(M480=1,L480=1,K480=1,J480=1,I480=1),"-","")&amp;N$2,"")&amp;IF(O480=1,IF(OR(N480=1,M480=1,L480=1,K480=1,J480=1,I480=1),"-","")&amp;O$2,"")&amp;IF(P480=1,IF(I480=1," - ",IF(J480=1," - ",IF(K480=1," - ",IF(L480=1," - ",IF(M480=1," - ",IF(N480=1," - ",IF(O480=1," - ","")))))))&amp;P$2,"")</f>
        <v/>
      </c>
      <c r="S480" s="243">
        <f>SUM('b2'!$I480:$P480)</f>
        <v/>
      </c>
      <c r="T480" s="243">
        <f>IF(OR('b2'!$J480=1,'b2'!$K480=1,'b2'!$L480=1,'b2'!$M480=1,'b2'!$N480=1,'b2'!$O480=1,'b2'!$P480=1),"SI","NO")</f>
        <v/>
      </c>
      <c r="U480" s="243">
        <f>IF(OR('b2'!$K480=1,'b2'!$L480=1,'b2'!$M480=1,'b2'!$N480=1,'b2'!$O480=1,'b2'!$P480=1),"SI","NO")</f>
        <v/>
      </c>
      <c r="V480" s="244" t="n">
        <v>0</v>
      </c>
      <c r="W480" s="245" t="n">
        <v>0</v>
      </c>
      <c r="X480" s="245" t="n">
        <v>0</v>
      </c>
      <c r="Y480" s="244" t="n">
        <v>0</v>
      </c>
      <c r="Z480" s="245" t="n">
        <v>0</v>
      </c>
      <c r="AA480" s="245" t="n">
        <v>0</v>
      </c>
      <c r="AB480" s="244" t="n">
        <v>0</v>
      </c>
      <c r="AC480" s="245" t="n">
        <v>0</v>
      </c>
      <c r="AD480" s="245" t="n">
        <v>0</v>
      </c>
      <c r="AE480" s="244" t="n">
        <v>0</v>
      </c>
      <c r="AF480" s="245" t="n">
        <v>0</v>
      </c>
      <c r="AG480" s="245" t="n">
        <v>0</v>
      </c>
      <c r="AH480" s="244" t="n">
        <v>0</v>
      </c>
      <c r="AI480" s="245" t="n">
        <v>0</v>
      </c>
      <c r="AJ480" s="245" t="n">
        <v>0</v>
      </c>
      <c r="AK480" s="244" t="n">
        <v>0</v>
      </c>
      <c r="AL480" s="245" t="n">
        <v>3</v>
      </c>
      <c r="AM480" s="245" t="n">
        <v>4</v>
      </c>
      <c r="AN480" s="244" t="n">
        <v>7</v>
      </c>
      <c r="AO480" s="245" t="n">
        <v>10</v>
      </c>
      <c r="AP480" s="245" t="n">
        <v>8</v>
      </c>
      <c r="AQ480" s="244" t="n">
        <v>18</v>
      </c>
      <c r="AR480" s="244">
        <f>IF('b2'!$AQ480&gt;0,'b2'!$AQ480,IF('b2'!$AN480&gt;0,'b2'!$AN480,IF('b2'!$AK480&gt;0,'b2'!$AK480,IF('b2'!$AH480&gt;0,'b2'!$AH480,IF('b2'!$AE480&gt;0,'b2'!$AE480,IF('b2'!$AB480&gt;0,'b2'!$AB480,IF('b2'!$Y480&gt;0,'b2'!$Y480,IF('b2'!$V480&gt;0,'b2'!$V480," ---"))))))))</f>
        <v/>
      </c>
      <c r="AS480" s="246" t="n">
        <v>0</v>
      </c>
      <c r="AT480" s="246" t="n">
        <v>0</v>
      </c>
      <c r="AU480" s="246" t="n">
        <v>0</v>
      </c>
      <c r="AV480" s="246" t="n">
        <v>0</v>
      </c>
      <c r="AW480" s="246" t="n">
        <v>0</v>
      </c>
      <c r="AX480" s="246" t="n">
        <v>0</v>
      </c>
      <c r="AY480" s="246" t="n">
        <v>0</v>
      </c>
      <c r="AZ480" s="246" t="n">
        <v>0</v>
      </c>
      <c r="BA480" s="246" t="n">
        <v>46</v>
      </c>
      <c r="BB480" s="246" t="n">
        <v>1</v>
      </c>
      <c r="BC480" s="246" t="n">
        <v>18</v>
      </c>
      <c r="BD480" s="246" t="n">
        <v>1</v>
      </c>
      <c r="BE480" s="247" t="n">
        <v>0</v>
      </c>
      <c r="BF480" s="252" t="n">
        <v>0</v>
      </c>
      <c r="BG480" s="252" t="n">
        <v>0</v>
      </c>
      <c r="BH480" s="247" t="n">
        <v>0</v>
      </c>
      <c r="BI480" s="250" t="inlineStr">
        <is>
          <t>#REF!</t>
        </is>
      </c>
      <c r="BJ480" s="251" t="inlineStr">
        <is>
          <t>#REF!</t>
        </is>
      </c>
      <c r="BK480" s="252" t="n">
        <v>0</v>
      </c>
      <c r="BL480" s="252" t="n">
        <v>0</v>
      </c>
      <c r="BM480" s="247" t="n">
        <v>0</v>
      </c>
      <c r="BN480" s="250" t="inlineStr">
        <is>
          <t>#REF!</t>
        </is>
      </c>
      <c r="BO480" s="251" t="inlineStr">
        <is>
          <t>#REF!</t>
        </is>
      </c>
      <c r="BP480" s="248" t="n">
        <v>0</v>
      </c>
      <c r="BQ480" s="248" t="n">
        <v>0</v>
      </c>
      <c r="BR480" s="249" t="n">
        <v>0</v>
      </c>
      <c r="BS480" s="250" t="inlineStr">
        <is>
          <t>#REF!</t>
        </is>
      </c>
      <c r="BT480" s="251">
        <f>'[2]DATA CONSOLIDADA 2018-2025 '!$BR482-'b2'!$BO480</f>
        <v/>
      </c>
      <c r="BU480" s="252" t="n">
        <v>0</v>
      </c>
      <c r="BV480" s="248" t="n">
        <v>0</v>
      </c>
      <c r="BW480" s="249" t="n">
        <v>0</v>
      </c>
      <c r="BX480" s="250" t="inlineStr">
        <is>
          <t>#REF!</t>
        </is>
      </c>
      <c r="BY480" s="251" t="inlineStr">
        <is>
          <t>#REF!</t>
        </is>
      </c>
      <c r="BZ480" s="248" t="n">
        <v>0</v>
      </c>
      <c r="CA480" s="248" t="n">
        <v>0</v>
      </c>
      <c r="CB480" s="249" t="n">
        <v>0</v>
      </c>
      <c r="CC480" s="250" t="inlineStr">
        <is>
          <t>#REF!</t>
        </is>
      </c>
      <c r="CD480" s="251">
        <f>'[2]DATA CONSOLIDADA 2018-2025 '!$CB482-'b2'!$BW480</f>
        <v/>
      </c>
      <c r="CE480" s="253" t="n">
        <v>357202.8</v>
      </c>
      <c r="CF480" s="253" t="n">
        <v>0</v>
      </c>
      <c r="CG480" s="254" t="n">
        <v>357202.8</v>
      </c>
      <c r="CH480" s="250" t="inlineStr">
        <is>
          <t>#REF!</t>
        </is>
      </c>
      <c r="CI480" s="251">
        <f>'[2]DATA CONSOLIDADA 2018-2025 '!$CG482-'b2'!$CB480</f>
        <v/>
      </c>
      <c r="CJ480" s="247" t="inlineStr">
        <is>
          <t>#REF!</t>
        </is>
      </c>
      <c r="CK480" s="247" t="n">
        <v>694118.85598</v>
      </c>
      <c r="CL480" s="247" t="n">
        <v>0</v>
      </c>
      <c r="CM480" s="247" t="n">
        <v>694118.85598</v>
      </c>
      <c r="CN480" s="247" t="inlineStr">
        <is>
          <t>#REF!</t>
        </is>
      </c>
      <c r="CO480" s="251">
        <f>'[2]DATA CONSOLIDADA 2018-2025 '!$CM482-'b2'!$CG480</f>
        <v/>
      </c>
      <c r="CP480" s="253" t="n">
        <v>0</v>
      </c>
      <c r="CQ480" s="253" t="n">
        <v>0</v>
      </c>
      <c r="CR480" s="253" t="n">
        <v>0</v>
      </c>
      <c r="CS480" s="253" t="n">
        <v>0</v>
      </c>
      <c r="CT480" s="253" t="n">
        <v>0</v>
      </c>
      <c r="CU480" s="253" t="n">
        <v>0</v>
      </c>
      <c r="CV480" s="247" t="n">
        <v>0</v>
      </c>
      <c r="CW480" s="247" t="n">
        <v>600</v>
      </c>
      <c r="CX480" s="247" t="n">
        <v>0</v>
      </c>
      <c r="CY480" s="247" t="n">
        <v>356602.8</v>
      </c>
      <c r="CZ480" s="247" t="n">
        <v>0</v>
      </c>
      <c r="DA480" s="247" t="n">
        <v>0</v>
      </c>
      <c r="DB480" s="247" t="n">
        <v>357202.8</v>
      </c>
      <c r="DC480" s="255" t="n">
        <v>0</v>
      </c>
      <c r="DD480" s="255" t="n">
        <v>2459.99598</v>
      </c>
      <c r="DE480" s="255" t="n">
        <v>691658.86</v>
      </c>
      <c r="DF480" s="255" t="n">
        <v>0</v>
      </c>
      <c r="DG480" s="255" t="n">
        <v>0</v>
      </c>
      <c r="DH480" s="255" t="n">
        <v>694118.85598</v>
      </c>
      <c r="DI480" s="256" t="n">
        <v>20610507701</v>
      </c>
      <c r="DJ480" s="257" t="inlineStr">
        <is>
          <t>ASOCIACION DE RECOLECTORES DE CASTAÑA ORGANICA DE MADRE DE DIOS - ARCOMAD</t>
        </is>
      </c>
      <c r="DK480" s="257" t="inlineStr">
        <is>
          <t>01 Asociación</t>
        </is>
      </c>
      <c r="DL480" s="258" t="n"/>
      <c r="DM480" s="258" t="n"/>
      <c r="DN480" s="258" t="n"/>
      <c r="DO480" s="258" t="n"/>
      <c r="DP480" s="258" t="n"/>
      <c r="DQ480" s="258" t="n"/>
      <c r="DR480" s="258" t="n"/>
      <c r="DS480" s="258" t="n"/>
      <c r="DT480" s="258" t="n"/>
      <c r="DU480" s="258" t="n"/>
      <c r="DV480" s="258" t="n"/>
      <c r="DW480" s="258" t="n"/>
      <c r="DX480" s="258" t="n"/>
      <c r="DY480" s="258" t="n"/>
      <c r="DZ480" s="258" t="n"/>
      <c r="EA480" s="258" t="n"/>
      <c r="EB480" s="258" t="n"/>
      <c r="EC480" s="258" t="n"/>
      <c r="ED480" s="258" t="n"/>
      <c r="EE480" s="258" t="n"/>
    </row>
    <row r="481" ht="47.25" customHeight="1">
      <c r="A481" s="240" t="inlineStr">
        <is>
          <t>COOPERATIVA AGRARIA DE SERVICIOS MUJERES TECNOLOGAS CACAOTERAS DE LA PROVINCIA DE HUALLAGA LTDA</t>
        </is>
      </c>
      <c r="B481" s="240" t="inlineStr">
        <is>
          <t>CACAO</t>
        </is>
      </c>
      <c r="C481" s="240" t="inlineStr">
        <is>
          <t>CACAO</t>
        </is>
      </c>
      <c r="D481" s="240" t="inlineStr">
        <is>
          <t>SAN MARTIN</t>
        </is>
      </c>
      <c r="E481" s="240" t="inlineStr">
        <is>
          <t>220401</t>
        </is>
      </c>
      <c r="F481" s="240" t="inlineStr">
        <is>
          <t>SAN MARTIN</t>
        </is>
      </c>
      <c r="G481" s="240" t="inlineStr">
        <is>
          <t>HUALLAGA</t>
        </is>
      </c>
      <c r="H481" s="240" t="inlineStr">
        <is>
          <t>SAPOSOA</t>
        </is>
      </c>
      <c r="I481" s="241" t="n">
        <v>1</v>
      </c>
      <c r="J481" s="241" t="n">
        <v>1</v>
      </c>
      <c r="K481" s="241" t="n"/>
      <c r="L481" s="241" t="n"/>
      <c r="M481" s="241" t="n"/>
      <c r="N481" s="241" t="n"/>
      <c r="O481" s="241" t="n"/>
      <c r="P481" s="241" t="n"/>
      <c r="Q481" s="241" t="inlineStr">
        <is>
          <t>PAC</t>
        </is>
      </c>
      <c r="R481" s="242">
        <f>IF(I481=1,I$2,"")&amp;IF(J481=1,IF(I481=1,"-","")&amp;J$2,"")&amp;IF(K481=1,IF(OR(J481=1,I481=1),"-","")&amp;K$2,"")&amp;IF(L481=1,IF(OR(K481=1,J481=1,I481=1),"-","")&amp;L$2,"")&amp;IF(M481=1,IF(OR(L481=1,K481=1,J481=1,I481=1),"-","")&amp;M$2,"")&amp;IF(N481=1,IF(OR(M481=1,L481=1,K481=1,J481=1,I481=1),"-","")&amp;N$2,"")&amp;IF(O481=1,IF(OR(N481=1,M481=1,L481=1,K481=1,J481=1,I481=1),"-","")&amp;O$2,"")&amp;IF(P481=1,IF(I481=1," - ",IF(J481=1," - ",IF(K481=1," - ",IF(L481=1," - ",IF(M481=1," - ",IF(N481=1," - ",IF(O481=1," - ","")))))))&amp;P$2,"")</f>
        <v/>
      </c>
      <c r="S481" s="243">
        <f>SUM('b2'!$I481:$P481)</f>
        <v/>
      </c>
      <c r="T481" s="243">
        <f>IF(OR('b2'!$J481=1,'b2'!$K481=1,'b2'!$L481=1,'b2'!$M481=1,'b2'!$N481=1,'b2'!$O481=1,'b2'!$P481=1),"SI","NO")</f>
        <v/>
      </c>
      <c r="U481" s="243">
        <f>IF(OR('b2'!$K481=1,'b2'!$L481=1,'b2'!$M481=1,'b2'!$N481=1,'b2'!$O481=1,'b2'!$P481=1),"SI","NO")</f>
        <v/>
      </c>
      <c r="V481" s="244" t="n">
        <v>65</v>
      </c>
      <c r="W481" s="245" t="n">
        <v>0</v>
      </c>
      <c r="X481" s="245" t="n">
        <v>0</v>
      </c>
      <c r="Y481" s="244" t="n">
        <v>0</v>
      </c>
      <c r="Z481" s="245" t="n">
        <v>0</v>
      </c>
      <c r="AA481" s="245" t="n">
        <v>0</v>
      </c>
      <c r="AB481" s="244" t="n">
        <v>0</v>
      </c>
      <c r="AC481" s="245" t="n">
        <v>0</v>
      </c>
      <c r="AD481" s="245" t="n">
        <v>0</v>
      </c>
      <c r="AE481" s="244" t="n">
        <v>0</v>
      </c>
      <c r="AF481" s="245" t="n">
        <v>0</v>
      </c>
      <c r="AG481" s="245" t="n">
        <v>0</v>
      </c>
      <c r="AH481" s="244" t="n">
        <v>0</v>
      </c>
      <c r="AI481" s="245" t="n">
        <v>0</v>
      </c>
      <c r="AJ481" s="245" t="n">
        <v>0</v>
      </c>
      <c r="AK481" s="244" t="n">
        <v>0</v>
      </c>
      <c r="AL481" s="245" t="n">
        <v>0</v>
      </c>
      <c r="AM481" s="245" t="n">
        <v>0</v>
      </c>
      <c r="AN481" s="244" t="n">
        <v>0</v>
      </c>
      <c r="AO481" s="245" t="n">
        <v>0</v>
      </c>
      <c r="AP481" s="245" t="n">
        <v>0</v>
      </c>
      <c r="AQ481" s="244" t="n">
        <v>0</v>
      </c>
      <c r="AR481" s="244">
        <f>IF('b2'!$AQ481&gt;0,'b2'!$AQ481,IF('b2'!$AN481&gt;0,'b2'!$AN481,IF('b2'!$AK481&gt;0,'b2'!$AK481,IF('b2'!$AH481&gt;0,'b2'!$AH481,IF('b2'!$AE481&gt;0,'b2'!$AE481,IF('b2'!$AB481&gt;0,'b2'!$AB481,IF('b2'!$Y481&gt;0,'b2'!$Y481,IF('b2'!$V481&gt;0,'b2'!$V481," ---"))))))))</f>
        <v/>
      </c>
      <c r="AS481" s="246" t="n">
        <v>0</v>
      </c>
      <c r="AT481" s="246" t="n">
        <v>0</v>
      </c>
      <c r="AU481" s="246" t="n">
        <v>0</v>
      </c>
      <c r="AV481" s="246" t="n">
        <v>0</v>
      </c>
      <c r="AW481" s="246" t="n">
        <v>0</v>
      </c>
      <c r="AX481" s="246" t="n">
        <v>0</v>
      </c>
      <c r="AY481" s="246" t="n">
        <v>0</v>
      </c>
      <c r="AZ481" s="246" t="n">
        <v>0</v>
      </c>
      <c r="BA481" s="246" t="n">
        <v>0</v>
      </c>
      <c r="BB481" s="246" t="n">
        <v>0</v>
      </c>
      <c r="BC481" s="246" t="n">
        <v>0</v>
      </c>
      <c r="BD481" s="246" t="n">
        <v>0</v>
      </c>
      <c r="BE481" s="247" t="n">
        <v>0</v>
      </c>
      <c r="BF481" s="248" t="n">
        <v>0</v>
      </c>
      <c r="BG481" s="248" t="n">
        <v>0</v>
      </c>
      <c r="BH481" s="249" t="n">
        <v>0</v>
      </c>
      <c r="BI481" s="250">
        <f>IF('[2]DATA CONSOLIDADA 2018-2025 '!$BH295&gt;'[2]DATA CONSOLIDADA 2018-2025 '!$AN295,"Incremento",IF('[2]DATA CONSOLIDADA 2018-2025 '!$AN295='[2]DATA CONSOLIDADA 2018-2025 '!$BH295,"Sin incremento",IF('[2]DATA CONSOLIDADA 2018-2025 '!$BH295&lt;'[2]DATA CONSOLIDADA 2018-2025 '!$AN295,"Disminución"," ---")))</f>
        <v/>
      </c>
      <c r="BJ481" s="251">
        <f>'[2]DATA CONSOLIDADA 2018-2025 '!$BH295-'[2]DATA CONSOLIDADA 2018-2025 '!$BE295</f>
        <v/>
      </c>
      <c r="BK481" s="248" t="n">
        <v>0</v>
      </c>
      <c r="BL481" s="248" t="n">
        <v>0</v>
      </c>
      <c r="BM481" s="249" t="n">
        <v>0</v>
      </c>
      <c r="BN481" s="250">
        <f>IF('[2]DATA CONSOLIDADA 2018-2025 '!$BM295&gt;'[2]DATA CONSOLIDADA 2018-2025 '!$BH295,"Incremento",IF('[2]DATA CONSOLIDADA 2018-2025 '!$BH295='[2]DATA CONSOLIDADA 2018-2025 '!$BM295,"Sin incremento",IF('[2]DATA CONSOLIDADA 2018-2025 '!$BM295&lt;'[2]DATA CONSOLIDADA 2018-2025 '!$BH295,"Disminución"," ---")))</f>
        <v/>
      </c>
      <c r="BO481" s="251">
        <f>'[2]DATA CONSOLIDADA 2018-2025 '!$BM295-'[2]DATA CONSOLIDADA 2018-2025 '!$BH295</f>
        <v/>
      </c>
      <c r="BP481" s="248" t="n">
        <v>0</v>
      </c>
      <c r="BQ481" s="248" t="n">
        <v>0</v>
      </c>
      <c r="BR481" s="249" t="n">
        <v>0</v>
      </c>
      <c r="BS481" s="250">
        <f>IF('[2]DATA CONSOLIDADA 2018-2025 '!$BR295&gt;'[2]DATA CONSOLIDADA 2018-2025 '!$BM295,"Incremento",IF('[2]DATA CONSOLIDADA 2018-2025 '!$BM295='[2]DATA CONSOLIDADA 2018-2025 '!$BR295,"Sin incremento",IF('[2]DATA CONSOLIDADA 2018-2025 '!$BR295&lt;'[2]DATA CONSOLIDADA 2018-2025 '!$BM295,"Disminución"," ---")))</f>
        <v/>
      </c>
      <c r="BT481" s="251">
        <f>'[2]DATA CONSOLIDADA 2018-2025 '!$BR483-'b2'!$BO481</f>
        <v/>
      </c>
      <c r="BU481" s="248" t="n">
        <v>0</v>
      </c>
      <c r="BV481" s="248" t="n">
        <v>0</v>
      </c>
      <c r="BW481" s="249" t="n">
        <v>0</v>
      </c>
      <c r="BX481" s="250">
        <f>IF('[2]DATA CONSOLIDADA 2018-2025 '!$BW295&gt;'[2]DATA CONSOLIDADA 2018-2025 '!$BR295,"Incremento",IF('[2]DATA CONSOLIDADA 2018-2025 '!$BR295='[2]DATA CONSOLIDADA 2018-2025 '!$BW295,"Sin incremento",IF('[2]DATA CONSOLIDADA 2018-2025 '!$BW295&lt;'[2]DATA CONSOLIDADA 2018-2025 '!$BR295,"Disminución"," ---")))</f>
        <v/>
      </c>
      <c r="BY481" s="251">
        <f>'[2]DATA CONSOLIDADA 2018-2025 '!$BW295-'[2]DATA CONSOLIDADA 2018-2025 '!$BR295</f>
        <v/>
      </c>
      <c r="BZ481" s="248" t="n">
        <v>0</v>
      </c>
      <c r="CA481" s="248" t="n">
        <v>0</v>
      </c>
      <c r="CB481" s="249" t="n">
        <v>0</v>
      </c>
      <c r="CC481" s="250">
        <f>IF('[2]DATA CONSOLIDADA 2018-2025 '!$CB295&gt;'[2]DATA CONSOLIDADA 2018-2025 '!$BW295,"Incremento",IF('[2]DATA CONSOLIDADA 2018-2025 '!$BW295='[2]DATA CONSOLIDADA 2018-2025 '!$CB295,"Sin incremento",IF('[2]DATA CONSOLIDADA 2018-2025 '!$CB295&lt;'[2]DATA CONSOLIDADA 2018-2025 '!$BW295,"Disminución"," ---")))</f>
        <v/>
      </c>
      <c r="CD481" s="251">
        <f>'[2]DATA CONSOLIDADA 2018-2025 '!$CB483-'b2'!$BW481</f>
        <v/>
      </c>
      <c r="CE481" s="253" t="n">
        <v>0</v>
      </c>
      <c r="CF481" s="253" t="n">
        <v>0</v>
      </c>
      <c r="CG481" s="254" t="n">
        <v>0</v>
      </c>
      <c r="CH481" s="250">
        <f>IF('[2]DATA CONSOLIDADA 2018-2025 '!$CG295&gt;'[2]DATA CONSOLIDADA 2018-2025 '!$CB295,"Incremento",IF('[2]DATA CONSOLIDADA 2018-2025 '!$CB295='[2]DATA CONSOLIDADA 2018-2025 '!$CG295,"Sin incremento",IF('[2]DATA CONSOLIDADA 2018-2025 '!$CG295&lt;'[2]DATA CONSOLIDADA 2018-2025 '!$CB295,"Disminución"," ---")))</f>
        <v/>
      </c>
      <c r="CI481" s="251">
        <f>'[2]DATA CONSOLIDADA 2018-2025 '!$CG483-'b2'!$CB481</f>
        <v/>
      </c>
      <c r="CJ481" s="247" t="inlineStr">
        <is>
          <t>#REF!</t>
        </is>
      </c>
      <c r="CK481" s="247" t="n">
        <v>0</v>
      </c>
      <c r="CL481" s="247" t="n">
        <v>0</v>
      </c>
      <c r="CM481" s="247" t="n">
        <v>0</v>
      </c>
      <c r="CN481" s="247" t="inlineStr">
        <is>
          <t>#REF!</t>
        </is>
      </c>
      <c r="CO481" s="251">
        <f>'[2]DATA CONSOLIDADA 2018-2025 '!$CM483-'b2'!$CG481</f>
        <v/>
      </c>
      <c r="CP481" s="253" t="n">
        <v>0</v>
      </c>
      <c r="CQ481" s="253" t="n">
        <v>0</v>
      </c>
      <c r="CR481" s="253" t="n">
        <v>0</v>
      </c>
      <c r="CS481" s="253" t="n">
        <v>0</v>
      </c>
      <c r="CT481" s="253" t="n">
        <v>0</v>
      </c>
      <c r="CU481" s="253" t="n">
        <v>0</v>
      </c>
      <c r="CV481" s="247" t="n">
        <v>0</v>
      </c>
      <c r="CW481" s="247" t="n">
        <v>0</v>
      </c>
      <c r="CX481" s="247" t="n">
        <v>0</v>
      </c>
      <c r="CY481" s="247" t="n">
        <v>0</v>
      </c>
      <c r="CZ481" s="247" t="n">
        <v>0</v>
      </c>
      <c r="DA481" s="247" t="n">
        <v>0</v>
      </c>
      <c r="DB481" s="247" t="n">
        <v>0</v>
      </c>
      <c r="DC481" s="255" t="n">
        <v>0</v>
      </c>
      <c r="DD481" s="255" t="n">
        <v>0</v>
      </c>
      <c r="DE481" s="255" t="n">
        <v>0</v>
      </c>
      <c r="DF481" s="255" t="n">
        <v>0</v>
      </c>
      <c r="DG481" s="255" t="n">
        <v>0</v>
      </c>
      <c r="DH481" s="255" t="n">
        <v>0</v>
      </c>
      <c r="DI481" s="256" t="n">
        <v>20493959574</v>
      </c>
      <c r="DJ481" s="257" t="inlineStr">
        <is>
          <t>COOPERATIVA AGRARIA DE SERVICIOS MUJERES TECNOLOGAS CACAOTERAS DE LA PROVINCIA DE HUALLAGA LTDA</t>
        </is>
      </c>
      <c r="DK481" s="257" t="inlineStr">
        <is>
          <t>02 Cooperativa</t>
        </is>
      </c>
      <c r="DL481" s="258" t="n"/>
      <c r="DM481" s="258" t="n"/>
      <c r="DN481" s="258" t="n"/>
      <c r="DO481" s="258" t="n"/>
      <c r="DP481" s="258" t="n"/>
      <c r="DQ481" s="258" t="n"/>
      <c r="DR481" s="258" t="n"/>
      <c r="DS481" s="258" t="n"/>
      <c r="DT481" s="258" t="n"/>
      <c r="DU481" s="258" t="n"/>
      <c r="DV481" s="258" t="n"/>
      <c r="DW481" s="258" t="n"/>
      <c r="DX481" s="258" t="n"/>
      <c r="DY481" s="258" t="n"/>
      <c r="DZ481" s="258" t="n"/>
      <c r="EA481" s="258" t="n"/>
      <c r="EB481" s="258" t="n"/>
      <c r="EC481" s="258" t="n"/>
      <c r="ED481" s="258" t="n"/>
      <c r="EE481" s="258" t="n"/>
    </row>
    <row r="482" hidden="1" ht="47.25" customHeight="1">
      <c r="A482" s="240" t="inlineStr">
        <is>
          <t>COMUNIDAD CAMPESINA DE CHINCHE TINGO</t>
        </is>
      </c>
      <c r="B482" s="240" t="inlineStr">
        <is>
          <t>DERIVADOS LACTEOS</t>
        </is>
      </c>
      <c r="C482" s="240" t="inlineStr">
        <is>
          <t>QUESOS</t>
        </is>
      </c>
      <c r="D482" s="240" t="inlineStr">
        <is>
          <t>PASCO</t>
        </is>
      </c>
      <c r="E482" s="240" t="inlineStr">
        <is>
          <t>190201</t>
        </is>
      </c>
      <c r="F482" s="240" t="inlineStr">
        <is>
          <t>PASCO</t>
        </is>
      </c>
      <c r="G482" s="240" t="inlineStr">
        <is>
          <t>DANIEL ALCIDES CARRION</t>
        </is>
      </c>
      <c r="H482" s="240" t="inlineStr">
        <is>
          <t>YANAHUANCA</t>
        </is>
      </c>
      <c r="I482" s="241" t="n"/>
      <c r="J482" s="241" t="n"/>
      <c r="K482" s="241" t="n"/>
      <c r="L482" s="241" t="n"/>
      <c r="M482" s="241" t="n"/>
      <c r="N482" s="241" t="n"/>
      <c r="O482" s="241" t="n">
        <v>1</v>
      </c>
      <c r="P482" s="241" t="n">
        <v>1</v>
      </c>
      <c r="Q482" s="241" t="inlineStr">
        <is>
          <t>PAC</t>
        </is>
      </c>
      <c r="R482" s="242">
        <f>IF(I482=1,I$2,"")&amp;IF(J482=1,IF(I482=1,"-","")&amp;J$2,"")&amp;IF(K482=1,IF(OR(J482=1,I482=1),"-","")&amp;K$2,"")&amp;IF(L482=1,IF(OR(K482=1,J482=1,I482=1),"-","")&amp;L$2,"")&amp;IF(M482=1,IF(OR(L482=1,K482=1,J482=1,I482=1),"-","")&amp;M$2,"")&amp;IF(N482=1,IF(OR(M482=1,L482=1,K482=1,J482=1,I482=1),"-","")&amp;N$2,"")&amp;IF(O482=1,IF(OR(N482=1,M482=1,L482=1,K482=1,J482=1,I482=1),"-","")&amp;O$2,"")&amp;IF(P482=1,IF(I482=1," - ",IF(J482=1," - ",IF(K482=1," - ",IF(L482=1," - ",IF(M482=1," - ",IF(N482=1," - ",IF(O482=1," - ","")))))))&amp;P$2,"")</f>
        <v/>
      </c>
      <c r="S482" s="243">
        <f>SUM('b2'!$I482:$P482)</f>
        <v/>
      </c>
      <c r="T482" s="243">
        <f>IF(OR('b2'!$J482=1,'b2'!$K482=1,'b2'!$L482=1,'b2'!$M482=1,'b2'!$N482=1,'b2'!$O482=1,'b2'!$P482=1),"SI","NO")</f>
        <v/>
      </c>
      <c r="U482" s="243">
        <f>IF(OR('b2'!$K482=1,'b2'!$L482=1,'b2'!$M482=1,'b2'!$N482=1,'b2'!$O482=1,'b2'!$P482=1),"SI","NO")</f>
        <v/>
      </c>
      <c r="V482" s="244" t="n">
        <v>0</v>
      </c>
      <c r="W482" s="245" t="n">
        <v>0</v>
      </c>
      <c r="X482" s="245" t="n">
        <v>0</v>
      </c>
      <c r="Y482" s="244" t="n">
        <v>0</v>
      </c>
      <c r="Z482" s="245" t="n">
        <v>0</v>
      </c>
      <c r="AA482" s="245" t="n">
        <v>0</v>
      </c>
      <c r="AB482" s="244" t="n">
        <v>0</v>
      </c>
      <c r="AC482" s="245" t="n">
        <v>0</v>
      </c>
      <c r="AD482" s="245" t="n">
        <v>0</v>
      </c>
      <c r="AE482" s="244" t="n">
        <v>0</v>
      </c>
      <c r="AF482" s="245" t="n">
        <v>0</v>
      </c>
      <c r="AG482" s="245" t="n">
        <v>0</v>
      </c>
      <c r="AH482" s="244" t="n">
        <v>0</v>
      </c>
      <c r="AI482" s="245" t="n">
        <v>0</v>
      </c>
      <c r="AJ482" s="245" t="n">
        <v>0</v>
      </c>
      <c r="AK482" s="244" t="n">
        <v>0</v>
      </c>
      <c r="AL482" s="245" t="n">
        <v>110</v>
      </c>
      <c r="AM482" s="245" t="n">
        <v>74</v>
      </c>
      <c r="AN482" s="244" t="n">
        <v>184</v>
      </c>
      <c r="AO482" s="245" t="n">
        <v>154</v>
      </c>
      <c r="AP482" s="245" t="n">
        <v>38</v>
      </c>
      <c r="AQ482" s="244" t="n">
        <v>192</v>
      </c>
      <c r="AR482" s="244">
        <f>IF('b2'!$AQ482&gt;0,'b2'!$AQ482,IF('b2'!$AN482&gt;0,'b2'!$AN482,IF('b2'!$AK482&gt;0,'b2'!$AK482,IF('b2'!$AH482&gt;0,'b2'!$AH482,IF('b2'!$AE482&gt;0,'b2'!$AE482,IF('b2'!$AB482&gt;0,'b2'!$AB482,IF('b2'!$Y482&gt;0,'b2'!$Y482,IF('b2'!$V482&gt;0,'b2'!$V482," ---"))))))))</f>
        <v/>
      </c>
      <c r="AS482" s="246" t="n">
        <v>0</v>
      </c>
      <c r="AT482" s="246" t="n">
        <v>0</v>
      </c>
      <c r="AU482" s="246" t="n">
        <v>0</v>
      </c>
      <c r="AV482" s="246" t="n">
        <v>0</v>
      </c>
      <c r="AW482" s="246" t="n">
        <v>0</v>
      </c>
      <c r="AX482" s="246" t="n">
        <v>0</v>
      </c>
      <c r="AY482" s="246" t="n">
        <v>0</v>
      </c>
      <c r="AZ482" s="246" t="n">
        <v>0</v>
      </c>
      <c r="BA482" s="246" t="n">
        <v>20</v>
      </c>
      <c r="BB482" s="246" t="n">
        <v>0</v>
      </c>
      <c r="BC482" s="246" t="n">
        <v>20</v>
      </c>
      <c r="BD482" s="246" t="n">
        <v>4</v>
      </c>
      <c r="BE482" s="247" t="n">
        <v>0</v>
      </c>
      <c r="BF482" s="252" t="n">
        <v>0</v>
      </c>
      <c r="BG482" s="252" t="n">
        <v>0</v>
      </c>
      <c r="BH482" s="247" t="n">
        <v>0</v>
      </c>
      <c r="BI482" s="250" t="inlineStr">
        <is>
          <t>#REF!</t>
        </is>
      </c>
      <c r="BJ482" s="251" t="inlineStr">
        <is>
          <t>#REF!</t>
        </is>
      </c>
      <c r="BK482" s="252" t="n">
        <v>0</v>
      </c>
      <c r="BL482" s="252" t="n">
        <v>0</v>
      </c>
      <c r="BM482" s="247" t="n">
        <v>0</v>
      </c>
      <c r="BN482" s="250" t="inlineStr">
        <is>
          <t>#REF!</t>
        </is>
      </c>
      <c r="BO482" s="251" t="inlineStr">
        <is>
          <t>#REF!</t>
        </is>
      </c>
      <c r="BP482" s="248" t="n">
        <v>0</v>
      </c>
      <c r="BQ482" s="248" t="n">
        <v>0</v>
      </c>
      <c r="BR482" s="249" t="n">
        <v>0</v>
      </c>
      <c r="BS482" s="250" t="inlineStr">
        <is>
          <t>#REF!</t>
        </is>
      </c>
      <c r="BT482" s="251">
        <f>'[2]DATA CONSOLIDADA 2018-2025 '!$BR484-'b2'!$BO482</f>
        <v/>
      </c>
      <c r="BU482" s="252" t="n">
        <v>0</v>
      </c>
      <c r="BV482" s="248" t="n">
        <v>0</v>
      </c>
      <c r="BW482" s="249" t="n">
        <v>0</v>
      </c>
      <c r="BX482" s="250" t="inlineStr">
        <is>
          <t>#REF!</t>
        </is>
      </c>
      <c r="BY482" s="251" t="inlineStr">
        <is>
          <t>#REF!</t>
        </is>
      </c>
      <c r="BZ482" s="248" t="n">
        <v>0</v>
      </c>
      <c r="CA482" s="248" t="n">
        <v>0</v>
      </c>
      <c r="CB482" s="249" t="n">
        <v>0</v>
      </c>
      <c r="CC482" s="250" t="inlineStr">
        <is>
          <t>#REF!</t>
        </is>
      </c>
      <c r="CD482" s="251">
        <f>'[2]DATA CONSOLIDADA 2018-2025 '!$CB484-'b2'!$BW482</f>
        <v/>
      </c>
      <c r="CE482" s="253" t="n">
        <v>0</v>
      </c>
      <c r="CF482" s="253" t="n">
        <v>0</v>
      </c>
      <c r="CG482" s="254" t="n">
        <v>0</v>
      </c>
      <c r="CH482" s="250" t="inlineStr">
        <is>
          <t>#REF!</t>
        </is>
      </c>
      <c r="CI482" s="251">
        <f>'[2]DATA CONSOLIDADA 2018-2025 '!$CG484-'b2'!$CB482</f>
        <v/>
      </c>
      <c r="CJ482" s="247" t="inlineStr">
        <is>
          <t>#REF!</t>
        </is>
      </c>
      <c r="CK482" s="247" t="n">
        <v>165322</v>
      </c>
      <c r="CL482" s="247" t="n">
        <v>0</v>
      </c>
      <c r="CM482" s="247" t="n">
        <v>165322</v>
      </c>
      <c r="CN482" s="247" t="inlineStr">
        <is>
          <t>#REF!</t>
        </is>
      </c>
      <c r="CO482" s="251">
        <f>'[2]DATA CONSOLIDADA 2018-2025 '!$CM484-'b2'!$CG482</f>
        <v/>
      </c>
      <c r="CP482" s="253" t="n">
        <v>0</v>
      </c>
      <c r="CQ482" s="253" t="n">
        <v>0</v>
      </c>
      <c r="CR482" s="253" t="n">
        <v>0</v>
      </c>
      <c r="CS482" s="253" t="n">
        <v>0</v>
      </c>
      <c r="CT482" s="253" t="n">
        <v>0</v>
      </c>
      <c r="CU482" s="253" t="n">
        <v>0</v>
      </c>
      <c r="CV482" s="247" t="n">
        <v>0</v>
      </c>
      <c r="CW482" s="247" t="n">
        <v>0</v>
      </c>
      <c r="CX482" s="247" t="n">
        <v>0</v>
      </c>
      <c r="CY482" s="247" t="n">
        <v>0</v>
      </c>
      <c r="CZ482" s="247" t="n">
        <v>0</v>
      </c>
      <c r="DA482" s="247" t="n">
        <v>0</v>
      </c>
      <c r="DB482" s="247" t="n">
        <v>0</v>
      </c>
      <c r="DC482" s="255" t="n">
        <v>0</v>
      </c>
      <c r="DD482" s="255" t="n">
        <v>165322</v>
      </c>
      <c r="DE482" s="255" t="n">
        <v>0</v>
      </c>
      <c r="DF482" s="255" t="n">
        <v>0</v>
      </c>
      <c r="DG482" s="255" t="n">
        <v>0</v>
      </c>
      <c r="DH482" s="255" t="n">
        <v>165322</v>
      </c>
      <c r="DI482" s="256" t="n">
        <v>20489293898</v>
      </c>
      <c r="DJ482" s="257" t="inlineStr">
        <is>
          <t>COMUNIDAD CAMPESINA DE CHINCHE TINGO</t>
        </is>
      </c>
      <c r="DK482" s="257" t="inlineStr">
        <is>
          <t>05 Comunidades Campesinas</t>
        </is>
      </c>
      <c r="DL482" s="258" t="n"/>
      <c r="DM482" s="258" t="n"/>
      <c r="DN482" s="258" t="n"/>
      <c r="DO482" s="258" t="n"/>
      <c r="DP482" s="258" t="n"/>
      <c r="DQ482" s="258" t="n"/>
      <c r="DR482" s="258" t="n"/>
      <c r="DS482" s="258" t="n"/>
      <c r="DT482" s="258" t="n"/>
      <c r="DU482" s="258" t="n"/>
      <c r="DV482" s="258" t="n"/>
      <c r="DW482" s="258" t="n"/>
      <c r="DX482" s="258" t="n"/>
      <c r="DY482" s="258" t="n"/>
      <c r="DZ482" s="258" t="n"/>
      <c r="EA482" s="258" t="n"/>
      <c r="EB482" s="258" t="n"/>
      <c r="EC482" s="258" t="n"/>
      <c r="ED482" s="258" t="n"/>
      <c r="EE482" s="258" t="n"/>
    </row>
    <row r="483" hidden="1" ht="47.25" customHeight="1">
      <c r="A483" s="240" t="inlineStr">
        <is>
          <t>COMUNIDAD CAMPESINA SAN ANTONIO DE RANCAS</t>
        </is>
      </c>
      <c r="B483" s="240" t="inlineStr">
        <is>
          <t>DERIVADOS LACTEOS</t>
        </is>
      </c>
      <c r="C483" s="240" t="inlineStr">
        <is>
          <t>QUESOS</t>
        </is>
      </c>
      <c r="D483" s="240" t="inlineStr">
        <is>
          <t>PASCO</t>
        </is>
      </c>
      <c r="E483" s="240" t="inlineStr">
        <is>
          <t>190109</t>
        </is>
      </c>
      <c r="F483" s="240" t="inlineStr">
        <is>
          <t>PASCO</t>
        </is>
      </c>
      <c r="G483" s="240" t="inlineStr">
        <is>
          <t>PASCO</t>
        </is>
      </c>
      <c r="H483" s="240" t="inlineStr">
        <is>
          <t>SIMON BOLIVAR</t>
        </is>
      </c>
      <c r="I483" s="241" t="n"/>
      <c r="J483" s="241" t="n"/>
      <c r="K483" s="241" t="n"/>
      <c r="L483" s="241" t="n"/>
      <c r="M483" s="241" t="n"/>
      <c r="N483" s="241" t="n"/>
      <c r="O483" s="241" t="n">
        <v>1</v>
      </c>
      <c r="P483" s="241" t="n">
        <v>1</v>
      </c>
      <c r="Q483" s="241" t="inlineStr">
        <is>
          <t>PAC</t>
        </is>
      </c>
      <c r="R483" s="242">
        <f>IF(I483=1,I$2,"")&amp;IF(J483=1,IF(I483=1,"-","")&amp;J$2,"")&amp;IF(K483=1,IF(OR(J483=1,I483=1),"-","")&amp;K$2,"")&amp;IF(L483=1,IF(OR(K483=1,J483=1,I483=1),"-","")&amp;L$2,"")&amp;IF(M483=1,IF(OR(L483=1,K483=1,J483=1,I483=1),"-","")&amp;M$2,"")&amp;IF(N483=1,IF(OR(M483=1,L483=1,K483=1,J483=1,I483=1),"-","")&amp;N$2,"")&amp;IF(O483=1,IF(OR(N483=1,M483=1,L483=1,K483=1,J483=1,I483=1),"-","")&amp;O$2,"")&amp;IF(P483=1,IF(I483=1," - ",IF(J483=1," - ",IF(K483=1," - ",IF(L483=1," - ",IF(M483=1," - ",IF(N483=1," - ",IF(O483=1," - ","")))))))&amp;P$2,"")</f>
        <v/>
      </c>
      <c r="S483" s="243">
        <f>SUM('b2'!$I483:$P483)</f>
        <v/>
      </c>
      <c r="T483" s="243">
        <f>IF(OR('b2'!$J483=1,'b2'!$K483=1,'b2'!$L483=1,'b2'!$M483=1,'b2'!$N483=1,'b2'!$O483=1,'b2'!$P483=1),"SI","NO")</f>
        <v/>
      </c>
      <c r="U483" s="243">
        <f>IF(OR('b2'!$K483=1,'b2'!$L483=1,'b2'!$M483=1,'b2'!$N483=1,'b2'!$O483=1,'b2'!$P483=1),"SI","NO")</f>
        <v/>
      </c>
      <c r="V483" s="244" t="n">
        <v>0</v>
      </c>
      <c r="W483" s="245" t="n">
        <v>0</v>
      </c>
      <c r="X483" s="245" t="n">
        <v>0</v>
      </c>
      <c r="Y483" s="244" t="n">
        <v>0</v>
      </c>
      <c r="Z483" s="245" t="n">
        <v>0</v>
      </c>
      <c r="AA483" s="245" t="n">
        <v>0</v>
      </c>
      <c r="AB483" s="244" t="n">
        <v>0</v>
      </c>
      <c r="AC483" s="245" t="n">
        <v>0</v>
      </c>
      <c r="AD483" s="245" t="n">
        <v>0</v>
      </c>
      <c r="AE483" s="244" t="n">
        <v>0</v>
      </c>
      <c r="AF483" s="245" t="n">
        <v>0</v>
      </c>
      <c r="AG483" s="245" t="n">
        <v>0</v>
      </c>
      <c r="AH483" s="244" t="n">
        <v>0</v>
      </c>
      <c r="AI483" s="245" t="n">
        <v>0</v>
      </c>
      <c r="AJ483" s="245" t="n">
        <v>0</v>
      </c>
      <c r="AK483" s="244" t="n">
        <v>0</v>
      </c>
      <c r="AL483" s="245" t="n">
        <v>570</v>
      </c>
      <c r="AM483" s="245" t="n">
        <v>230</v>
      </c>
      <c r="AN483" s="244" t="n">
        <v>800</v>
      </c>
      <c r="AO483" s="245" t="n">
        <v>447</v>
      </c>
      <c r="AP483" s="245" t="n">
        <v>246</v>
      </c>
      <c r="AQ483" s="244" t="n">
        <v>693</v>
      </c>
      <c r="AR483" s="244">
        <f>IF('b2'!$AQ483&gt;0,'b2'!$AQ483,IF('b2'!$AN483&gt;0,'b2'!$AN483,IF('b2'!$AK483&gt;0,'b2'!$AK483,IF('b2'!$AH483&gt;0,'b2'!$AH483,IF('b2'!$AE483&gt;0,'b2'!$AE483,IF('b2'!$AB483&gt;0,'b2'!$AB483,IF('b2'!$Y483&gt;0,'b2'!$Y483,IF('b2'!$V483&gt;0,'b2'!$V483," ---"))))))))</f>
        <v/>
      </c>
      <c r="AS483" s="246" t="n">
        <v>0</v>
      </c>
      <c r="AT483" s="246" t="n">
        <v>0</v>
      </c>
      <c r="AU483" s="246" t="n">
        <v>0</v>
      </c>
      <c r="AV483" s="246" t="n">
        <v>0</v>
      </c>
      <c r="AW483" s="246" t="n">
        <v>0</v>
      </c>
      <c r="AX483" s="246" t="n">
        <v>0</v>
      </c>
      <c r="AY483" s="246" t="n">
        <v>0</v>
      </c>
      <c r="AZ483" s="246" t="n">
        <v>0</v>
      </c>
      <c r="BA483" s="246" t="n">
        <v>16</v>
      </c>
      <c r="BB483" s="246" t="n">
        <v>0</v>
      </c>
      <c r="BC483" s="246" t="n">
        <v>20</v>
      </c>
      <c r="BD483" s="246" t="n">
        <v>4</v>
      </c>
      <c r="BE483" s="247" t="n">
        <v>0</v>
      </c>
      <c r="BF483" s="252" t="n">
        <v>0</v>
      </c>
      <c r="BG483" s="252" t="n">
        <v>0</v>
      </c>
      <c r="BH483" s="247" t="n">
        <v>0</v>
      </c>
      <c r="BI483" s="250" t="inlineStr">
        <is>
          <t>#REF!</t>
        </is>
      </c>
      <c r="BJ483" s="251" t="inlineStr">
        <is>
          <t>#REF!</t>
        </is>
      </c>
      <c r="BK483" s="252" t="n">
        <v>0</v>
      </c>
      <c r="BL483" s="252" t="n">
        <v>0</v>
      </c>
      <c r="BM483" s="247" t="n">
        <v>0</v>
      </c>
      <c r="BN483" s="250" t="inlineStr">
        <is>
          <t>#REF!</t>
        </is>
      </c>
      <c r="BO483" s="251" t="inlineStr">
        <is>
          <t>#REF!</t>
        </is>
      </c>
      <c r="BP483" s="248" t="n">
        <v>0</v>
      </c>
      <c r="BQ483" s="248" t="n">
        <v>0</v>
      </c>
      <c r="BR483" s="249" t="n">
        <v>0</v>
      </c>
      <c r="BS483" s="250" t="inlineStr">
        <is>
          <t>#REF!</t>
        </is>
      </c>
      <c r="BT483" s="251">
        <f>'[2]DATA CONSOLIDADA 2018-2025 '!$BR485-'b2'!$BO483</f>
        <v/>
      </c>
      <c r="BU483" s="252" t="n">
        <v>0</v>
      </c>
      <c r="BV483" s="248" t="n">
        <v>0</v>
      </c>
      <c r="BW483" s="249" t="n">
        <v>0</v>
      </c>
      <c r="BX483" s="250" t="inlineStr">
        <is>
          <t>#REF!</t>
        </is>
      </c>
      <c r="BY483" s="251" t="inlineStr">
        <is>
          <t>#REF!</t>
        </is>
      </c>
      <c r="BZ483" s="248" t="n">
        <v>0</v>
      </c>
      <c r="CA483" s="248" t="n">
        <v>0</v>
      </c>
      <c r="CB483" s="249" t="n">
        <v>0</v>
      </c>
      <c r="CC483" s="250" t="inlineStr">
        <is>
          <t>#REF!</t>
        </is>
      </c>
      <c r="CD483" s="251">
        <f>'[2]DATA CONSOLIDADA 2018-2025 '!$CB485-'b2'!$BW483</f>
        <v/>
      </c>
      <c r="CE483" s="253" t="n">
        <v>156032</v>
      </c>
      <c r="CF483" s="253" t="n">
        <v>0</v>
      </c>
      <c r="CG483" s="254" t="n">
        <v>156032</v>
      </c>
      <c r="CH483" s="250" t="inlineStr">
        <is>
          <t>#REF!</t>
        </is>
      </c>
      <c r="CI483" s="251">
        <f>'[2]DATA CONSOLIDADA 2018-2025 '!$CG485-'b2'!$CB483</f>
        <v/>
      </c>
      <c r="CJ483" s="247" t="inlineStr">
        <is>
          <t>#REF!</t>
        </is>
      </c>
      <c r="CK483" s="247" t="n">
        <v>291119.08</v>
      </c>
      <c r="CL483" s="247" t="n">
        <v>0</v>
      </c>
      <c r="CM483" s="247" t="n">
        <v>291119.08</v>
      </c>
      <c r="CN483" s="247" t="inlineStr">
        <is>
          <t>#REF!</t>
        </is>
      </c>
      <c r="CO483" s="251">
        <f>'[2]DATA CONSOLIDADA 2018-2025 '!$CM485-'b2'!$CG483</f>
        <v/>
      </c>
      <c r="CP483" s="253" t="n">
        <v>0</v>
      </c>
      <c r="CQ483" s="253" t="n">
        <v>0</v>
      </c>
      <c r="CR483" s="253" t="n">
        <v>0</v>
      </c>
      <c r="CS483" s="253" t="n">
        <v>0</v>
      </c>
      <c r="CT483" s="253" t="n">
        <v>0</v>
      </c>
      <c r="CU483" s="253" t="n">
        <v>0</v>
      </c>
      <c r="CV483" s="247" t="n">
        <v>0</v>
      </c>
      <c r="CW483" s="247" t="n">
        <v>0</v>
      </c>
      <c r="CX483" s="247" t="n">
        <v>156032</v>
      </c>
      <c r="CY483" s="247" t="n">
        <v>0</v>
      </c>
      <c r="CZ483" s="247" t="n">
        <v>0</v>
      </c>
      <c r="DA483" s="247" t="n">
        <v>0</v>
      </c>
      <c r="DB483" s="247" t="n">
        <v>156032</v>
      </c>
      <c r="DC483" s="255" t="n">
        <v>2155</v>
      </c>
      <c r="DD483" s="255" t="n">
        <v>285505.5</v>
      </c>
      <c r="DE483" s="255" t="n">
        <v>3458.58</v>
      </c>
      <c r="DF483" s="255" t="n">
        <v>0</v>
      </c>
      <c r="DG483" s="255" t="n">
        <v>0</v>
      </c>
      <c r="DH483" s="255" t="n">
        <v>291119.08</v>
      </c>
      <c r="DI483" s="256" t="n">
        <v>20365575674</v>
      </c>
      <c r="DJ483" s="257" t="inlineStr">
        <is>
          <t>COMUNIDAD CAMPESINA SAN ANTONIO DE RANCAS</t>
        </is>
      </c>
      <c r="DK483" s="257" t="inlineStr">
        <is>
          <t>05 Comunidades Campesinas</t>
        </is>
      </c>
      <c r="DL483" s="258" t="n"/>
      <c r="DM483" s="258" t="n"/>
      <c r="DN483" s="258" t="n"/>
      <c r="DO483" s="258" t="n"/>
      <c r="DP483" s="258" t="n"/>
      <c r="DQ483" s="258" t="n"/>
      <c r="DR483" s="258" t="n"/>
      <c r="DS483" s="258" t="n"/>
      <c r="DT483" s="258" t="n"/>
      <c r="DU483" s="258" t="n"/>
      <c r="DV483" s="258" t="n"/>
      <c r="DW483" s="258" t="n"/>
      <c r="DX483" s="258" t="n"/>
      <c r="DY483" s="258" t="n"/>
      <c r="DZ483" s="258" t="n"/>
      <c r="EA483" s="258" t="n"/>
      <c r="EB483" s="258" t="n"/>
      <c r="EC483" s="258" t="n"/>
      <c r="ED483" s="258" t="n"/>
      <c r="EE483" s="258" t="n"/>
    </row>
    <row r="484" hidden="1" ht="47.25" customHeight="1">
      <c r="A484" s="240" t="inlineStr">
        <is>
          <t>ASOCIACION DE PRODUCTORES AGROPECUARIOS NUEVA ALTERNATIVA PRODUCTIVA Y PROTECCION AMBIENTAL</t>
        </is>
      </c>
      <c r="B484" s="240" t="inlineStr">
        <is>
          <t>DERIVADOS LACTEOS</t>
        </is>
      </c>
      <c r="C484" s="240" t="inlineStr">
        <is>
          <t>QUESOS</t>
        </is>
      </c>
      <c r="D484" s="240" t="inlineStr">
        <is>
          <t>PASCO</t>
        </is>
      </c>
      <c r="E484" s="240" t="inlineStr">
        <is>
          <t>190201</t>
        </is>
      </c>
      <c r="F484" s="240" t="inlineStr">
        <is>
          <t>PASCO</t>
        </is>
      </c>
      <c r="G484" s="240" t="inlineStr">
        <is>
          <t>DANIEL ALCIDES CARRION</t>
        </is>
      </c>
      <c r="H484" s="240" t="inlineStr">
        <is>
          <t>YANAHUANCA</t>
        </is>
      </c>
      <c r="I484" s="241" t="n"/>
      <c r="J484" s="241" t="n"/>
      <c r="K484" s="241" t="n"/>
      <c r="L484" s="241" t="n"/>
      <c r="M484" s="241" t="n"/>
      <c r="N484" s="241" t="n"/>
      <c r="O484" s="241" t="n">
        <v>1</v>
      </c>
      <c r="P484" s="241" t="n">
        <v>1</v>
      </c>
      <c r="Q484" s="241" t="inlineStr">
        <is>
          <t>PAC</t>
        </is>
      </c>
      <c r="R484" s="242">
        <f>IF(I484=1,I$2,"")&amp;IF(J484=1,IF(I484=1,"-","")&amp;J$2,"")&amp;IF(K484=1,IF(OR(J484=1,I484=1),"-","")&amp;K$2,"")&amp;IF(L484=1,IF(OR(K484=1,J484=1,I484=1),"-","")&amp;L$2,"")&amp;IF(M484=1,IF(OR(L484=1,K484=1,J484=1,I484=1),"-","")&amp;M$2,"")&amp;IF(N484=1,IF(OR(M484=1,L484=1,K484=1,J484=1,I484=1),"-","")&amp;N$2,"")&amp;IF(O484=1,IF(OR(N484=1,M484=1,L484=1,K484=1,J484=1,I484=1),"-","")&amp;O$2,"")&amp;IF(P484=1,IF(I484=1," - ",IF(J484=1," - ",IF(K484=1," - ",IF(L484=1," - ",IF(M484=1," - ",IF(N484=1," - ",IF(O484=1," - ","")))))))&amp;P$2,"")</f>
        <v/>
      </c>
      <c r="S484" s="243">
        <f>SUM('b2'!$I484:$P484)</f>
        <v/>
      </c>
      <c r="T484" s="243">
        <f>IF(OR('b2'!$J484=1,'b2'!$K484=1,'b2'!$L484=1,'b2'!$M484=1,'b2'!$N484=1,'b2'!$O484=1,'b2'!$P484=1),"SI","NO")</f>
        <v/>
      </c>
      <c r="U484" s="243">
        <f>IF(OR('b2'!$K484=1,'b2'!$L484=1,'b2'!$M484=1,'b2'!$N484=1,'b2'!$O484=1,'b2'!$P484=1),"SI","NO")</f>
        <v/>
      </c>
      <c r="V484" s="244" t="n">
        <v>0</v>
      </c>
      <c r="W484" s="245" t="n">
        <v>0</v>
      </c>
      <c r="X484" s="245" t="n">
        <v>0</v>
      </c>
      <c r="Y484" s="244" t="n">
        <v>0</v>
      </c>
      <c r="Z484" s="245" t="n">
        <v>0</v>
      </c>
      <c r="AA484" s="245" t="n">
        <v>0</v>
      </c>
      <c r="AB484" s="244" t="n">
        <v>0</v>
      </c>
      <c r="AC484" s="245" t="n">
        <v>0</v>
      </c>
      <c r="AD484" s="245" t="n">
        <v>0</v>
      </c>
      <c r="AE484" s="244" t="n">
        <v>0</v>
      </c>
      <c r="AF484" s="245" t="n">
        <v>0</v>
      </c>
      <c r="AG484" s="245" t="n">
        <v>0</v>
      </c>
      <c r="AH484" s="244" t="n">
        <v>0</v>
      </c>
      <c r="AI484" s="245" t="n">
        <v>0</v>
      </c>
      <c r="AJ484" s="245" t="n">
        <v>0</v>
      </c>
      <c r="AK484" s="244" t="n">
        <v>0</v>
      </c>
      <c r="AL484" s="245" t="n">
        <v>21</v>
      </c>
      <c r="AM484" s="245" t="n">
        <v>15</v>
      </c>
      <c r="AN484" s="244" t="n">
        <v>36</v>
      </c>
      <c r="AO484" s="245" t="n">
        <v>30</v>
      </c>
      <c r="AP484" s="245" t="n">
        <v>11</v>
      </c>
      <c r="AQ484" s="244" t="n">
        <v>41</v>
      </c>
      <c r="AR484" s="244">
        <f>IF('b2'!$AQ484&gt;0,'b2'!$AQ484,IF('b2'!$AN484&gt;0,'b2'!$AN484,IF('b2'!$AK484&gt;0,'b2'!$AK484,IF('b2'!$AH484&gt;0,'b2'!$AH484,IF('b2'!$AE484&gt;0,'b2'!$AE484,IF('b2'!$AB484&gt;0,'b2'!$AB484,IF('b2'!$Y484&gt;0,'b2'!$Y484,IF('b2'!$V484&gt;0,'b2'!$V484," ---"))))))))</f>
        <v/>
      </c>
      <c r="AS484" s="246" t="n">
        <v>0</v>
      </c>
      <c r="AT484" s="246" t="n">
        <v>0</v>
      </c>
      <c r="AU484" s="246" t="n">
        <v>0</v>
      </c>
      <c r="AV484" s="246" t="n">
        <v>0</v>
      </c>
      <c r="AW484" s="246" t="n">
        <v>0</v>
      </c>
      <c r="AX484" s="246" t="n">
        <v>0</v>
      </c>
      <c r="AY484" s="246" t="n">
        <v>0</v>
      </c>
      <c r="AZ484" s="246" t="n">
        <v>0</v>
      </c>
      <c r="BA484" s="246" t="n">
        <v>16</v>
      </c>
      <c r="BB484" s="246" t="n">
        <v>0</v>
      </c>
      <c r="BC484" s="246" t="n">
        <v>20</v>
      </c>
      <c r="BD484" s="246" t="n">
        <v>4</v>
      </c>
      <c r="BE484" s="247" t="n">
        <v>0</v>
      </c>
      <c r="BF484" s="252" t="n">
        <v>0</v>
      </c>
      <c r="BG484" s="252" t="n">
        <v>0</v>
      </c>
      <c r="BH484" s="247" t="n">
        <v>0</v>
      </c>
      <c r="BI484" s="250" t="inlineStr">
        <is>
          <t>#REF!</t>
        </is>
      </c>
      <c r="BJ484" s="251" t="inlineStr">
        <is>
          <t>#REF!</t>
        </is>
      </c>
      <c r="BK484" s="252" t="n">
        <v>0</v>
      </c>
      <c r="BL484" s="252" t="n">
        <v>0</v>
      </c>
      <c r="BM484" s="247" t="n">
        <v>0</v>
      </c>
      <c r="BN484" s="250" t="inlineStr">
        <is>
          <t>#REF!</t>
        </is>
      </c>
      <c r="BO484" s="251" t="inlineStr">
        <is>
          <t>#REF!</t>
        </is>
      </c>
      <c r="BP484" s="248" t="n">
        <v>0</v>
      </c>
      <c r="BQ484" s="248" t="n">
        <v>0</v>
      </c>
      <c r="BR484" s="249" t="n">
        <v>0</v>
      </c>
      <c r="BS484" s="250" t="inlineStr">
        <is>
          <t>#REF!</t>
        </is>
      </c>
      <c r="BT484" s="251">
        <f>'[2]DATA CONSOLIDADA 2018-2025 '!$BR486-'b2'!$BO484</f>
        <v/>
      </c>
      <c r="BU484" s="252" t="n">
        <v>0</v>
      </c>
      <c r="BV484" s="248" t="n">
        <v>0</v>
      </c>
      <c r="BW484" s="249" t="n">
        <v>0</v>
      </c>
      <c r="BX484" s="250" t="inlineStr">
        <is>
          <t>#REF!</t>
        </is>
      </c>
      <c r="BY484" s="251" t="inlineStr">
        <is>
          <t>#REF!</t>
        </is>
      </c>
      <c r="BZ484" s="248" t="n">
        <v>0</v>
      </c>
      <c r="CA484" s="248" t="n">
        <v>0</v>
      </c>
      <c r="CB484" s="249" t="n">
        <v>0</v>
      </c>
      <c r="CC484" s="250" t="inlineStr">
        <is>
          <t>#REF!</t>
        </is>
      </c>
      <c r="CD484" s="251">
        <f>'[2]DATA CONSOLIDADA 2018-2025 '!$CB486-'b2'!$BW484</f>
        <v/>
      </c>
      <c r="CE484" s="253" t="n">
        <v>109850</v>
      </c>
      <c r="CF484" s="253" t="n">
        <v>0</v>
      </c>
      <c r="CG484" s="254" t="n">
        <v>109850</v>
      </c>
      <c r="CH484" s="250" t="inlineStr">
        <is>
          <t>#REF!</t>
        </is>
      </c>
      <c r="CI484" s="251">
        <f>'[2]DATA CONSOLIDADA 2018-2025 '!$CG486-'b2'!$CB484</f>
        <v/>
      </c>
      <c r="CJ484" s="247" t="inlineStr">
        <is>
          <t>#REF!</t>
        </is>
      </c>
      <c r="CK484" s="247" t="n">
        <v>785103.6</v>
      </c>
      <c r="CL484" s="247" t="n">
        <v>0</v>
      </c>
      <c r="CM484" s="247" t="n">
        <v>785103.6</v>
      </c>
      <c r="CN484" s="247" t="inlineStr">
        <is>
          <t>#REF!</t>
        </is>
      </c>
      <c r="CO484" s="251">
        <f>'[2]DATA CONSOLIDADA 2018-2025 '!$CM486-'b2'!$CG484</f>
        <v/>
      </c>
      <c r="CP484" s="253" t="n">
        <v>0</v>
      </c>
      <c r="CQ484" s="253" t="n">
        <v>0</v>
      </c>
      <c r="CR484" s="253" t="n">
        <v>0</v>
      </c>
      <c r="CS484" s="253" t="n">
        <v>0</v>
      </c>
      <c r="CT484" s="253" t="n">
        <v>0</v>
      </c>
      <c r="CU484" s="253" t="n">
        <v>0</v>
      </c>
      <c r="CV484" s="247" t="n">
        <v>0</v>
      </c>
      <c r="CW484" s="247" t="n">
        <v>0</v>
      </c>
      <c r="CX484" s="247" t="n">
        <v>109850</v>
      </c>
      <c r="CY484" s="247" t="n">
        <v>0</v>
      </c>
      <c r="CZ484" s="247" t="n">
        <v>0</v>
      </c>
      <c r="DA484" s="247" t="n">
        <v>0</v>
      </c>
      <c r="DB484" s="247" t="n">
        <v>109850</v>
      </c>
      <c r="DC484" s="255" t="n">
        <v>0</v>
      </c>
      <c r="DD484" s="255" t="n">
        <v>785103.6</v>
      </c>
      <c r="DE484" s="255" t="n">
        <v>0</v>
      </c>
      <c r="DF484" s="255" t="n">
        <v>0</v>
      </c>
      <c r="DG484" s="255" t="n">
        <v>0</v>
      </c>
      <c r="DH484" s="255" t="n">
        <v>785103.6</v>
      </c>
      <c r="DI484" s="256" t="n">
        <v>20529095971</v>
      </c>
      <c r="DJ484" s="257" t="inlineStr">
        <is>
          <t>ASOCIACION DE PRODUCTORES AGROPECUARIOS NUEVA ALTERNATIVA PRODUCTIVA Y PROTECCION AMBIENTAL</t>
        </is>
      </c>
      <c r="DK484" s="257" t="inlineStr">
        <is>
          <t>01 Asociación</t>
        </is>
      </c>
      <c r="DL484" s="258" t="n"/>
      <c r="DM484" s="258" t="n"/>
      <c r="DN484" s="258" t="n"/>
      <c r="DO484" s="258" t="n"/>
      <c r="DP484" s="258" t="n"/>
      <c r="DQ484" s="258" t="n"/>
      <c r="DR484" s="258" t="n"/>
      <c r="DS484" s="258" t="n"/>
      <c r="DT484" s="258" t="n"/>
      <c r="DU484" s="258" t="n"/>
      <c r="DV484" s="258" t="n"/>
      <c r="DW484" s="258" t="n"/>
      <c r="DX484" s="258" t="n"/>
      <c r="DY484" s="258" t="n"/>
      <c r="DZ484" s="258" t="n"/>
      <c r="EA484" s="258" t="n"/>
      <c r="EB484" s="258" t="n"/>
      <c r="EC484" s="258" t="n"/>
      <c r="ED484" s="258" t="n"/>
      <c r="EE484" s="258" t="n"/>
    </row>
    <row r="485" hidden="1" ht="47.25" customHeight="1">
      <c r="A485" s="240" t="inlineStr">
        <is>
          <t>COOPERATIVA AGRARIA DE FRUTICULTORES DE SANDIA</t>
        </is>
      </c>
      <c r="B485" s="240" t="inlineStr">
        <is>
          <t>PAPAYITA ANDINA</t>
        </is>
      </c>
      <c r="C485" s="240" t="inlineStr">
        <is>
          <t>PAPAYITA ANDINA</t>
        </is>
      </c>
      <c r="D485" s="240" t="inlineStr">
        <is>
          <t>PUNO</t>
        </is>
      </c>
      <c r="E485" s="240" t="inlineStr">
        <is>
          <t>211201</t>
        </is>
      </c>
      <c r="F485" s="240" t="inlineStr">
        <is>
          <t>PUNO</t>
        </is>
      </c>
      <c r="G485" s="240" t="inlineStr">
        <is>
          <t>SANDIA</t>
        </is>
      </c>
      <c r="H485" s="240" t="inlineStr">
        <is>
          <t>SANDIA</t>
        </is>
      </c>
      <c r="I485" s="241" t="n"/>
      <c r="J485" s="241" t="n"/>
      <c r="K485" s="241" t="n"/>
      <c r="L485" s="241" t="n"/>
      <c r="M485" s="241" t="n"/>
      <c r="N485" s="241" t="n"/>
      <c r="O485" s="241" t="n">
        <v>1</v>
      </c>
      <c r="P485" s="241" t="n">
        <v>1</v>
      </c>
      <c r="Q485" s="241" t="inlineStr">
        <is>
          <t>PAC</t>
        </is>
      </c>
      <c r="R485" s="242">
        <f>IF(I485=1,I$2,"")&amp;IF(J485=1,IF(I485=1,"-","")&amp;J$2,"")&amp;IF(K485=1,IF(OR(J485=1,I485=1),"-","")&amp;K$2,"")&amp;IF(L485=1,IF(OR(K485=1,J485=1,I485=1),"-","")&amp;L$2,"")&amp;IF(M485=1,IF(OR(L485=1,K485=1,J485=1,I485=1),"-","")&amp;M$2,"")&amp;IF(N485=1,IF(OR(M485=1,L485=1,K485=1,J485=1,I485=1),"-","")&amp;N$2,"")&amp;IF(O485=1,IF(OR(N485=1,M485=1,L485=1,K485=1,J485=1,I485=1),"-","")&amp;O$2,"")&amp;IF(P485=1,IF(I485=1," - ",IF(J485=1," - ",IF(K485=1," - ",IF(L485=1," - ",IF(M485=1," - ",IF(N485=1," - ",IF(O485=1," - ","")))))))&amp;P$2,"")</f>
        <v/>
      </c>
      <c r="S485" s="243">
        <f>SUM('b2'!$I485:$P485)</f>
        <v/>
      </c>
      <c r="T485" s="243">
        <f>IF(OR('b2'!$J485=1,'b2'!$K485=1,'b2'!$L485=1,'b2'!$M485=1,'b2'!$N485=1,'b2'!$O485=1,'b2'!$P485=1),"SI","NO")</f>
        <v/>
      </c>
      <c r="U485" s="243">
        <f>IF(OR('b2'!$K485=1,'b2'!$L485=1,'b2'!$M485=1,'b2'!$N485=1,'b2'!$O485=1,'b2'!$P485=1),"SI","NO")</f>
        <v/>
      </c>
      <c r="V485" s="244" t="n">
        <v>0</v>
      </c>
      <c r="W485" s="245" t="n">
        <v>0</v>
      </c>
      <c r="X485" s="245" t="n">
        <v>0</v>
      </c>
      <c r="Y485" s="244" t="n">
        <v>0</v>
      </c>
      <c r="Z485" s="245" t="n">
        <v>0</v>
      </c>
      <c r="AA485" s="245" t="n">
        <v>0</v>
      </c>
      <c r="AB485" s="244" t="n">
        <v>0</v>
      </c>
      <c r="AC485" s="245" t="n">
        <v>0</v>
      </c>
      <c r="AD485" s="245" t="n">
        <v>0</v>
      </c>
      <c r="AE485" s="244" t="n">
        <v>0</v>
      </c>
      <c r="AF485" s="245" t="n">
        <v>0</v>
      </c>
      <c r="AG485" s="245" t="n">
        <v>0</v>
      </c>
      <c r="AH485" s="244" t="n">
        <v>0</v>
      </c>
      <c r="AI485" s="245" t="n">
        <v>0</v>
      </c>
      <c r="AJ485" s="245" t="n">
        <v>0</v>
      </c>
      <c r="AK485" s="244" t="n">
        <v>0</v>
      </c>
      <c r="AL485" s="245" t="n">
        <v>268</v>
      </c>
      <c r="AM485" s="245" t="n">
        <v>398</v>
      </c>
      <c r="AN485" s="244" t="n">
        <v>666</v>
      </c>
      <c r="AO485" s="245" t="n">
        <v>98</v>
      </c>
      <c r="AP485" s="245" t="n">
        <v>347</v>
      </c>
      <c r="AQ485" s="244" t="n">
        <v>445</v>
      </c>
      <c r="AR485" s="244">
        <f>IF('b2'!$AQ485&gt;0,'b2'!$AQ485,IF('b2'!$AN485&gt;0,'b2'!$AN485,IF('b2'!$AK485&gt;0,'b2'!$AK485,IF('b2'!$AH485&gt;0,'b2'!$AH485,IF('b2'!$AE485&gt;0,'b2'!$AE485,IF('b2'!$AB485&gt;0,'b2'!$AB485,IF('b2'!$Y485&gt;0,'b2'!$Y485,IF('b2'!$V485&gt;0,'b2'!$V485," ---"))))))))</f>
        <v/>
      </c>
      <c r="AS485" s="246" t="n">
        <v>0</v>
      </c>
      <c r="AT485" s="246" t="n">
        <v>0</v>
      </c>
      <c r="AU485" s="246" t="n">
        <v>0</v>
      </c>
      <c r="AV485" s="246" t="n">
        <v>0</v>
      </c>
      <c r="AW485" s="246" t="n">
        <v>0</v>
      </c>
      <c r="AX485" s="246" t="n">
        <v>0</v>
      </c>
      <c r="AY485" s="246" t="n">
        <v>0</v>
      </c>
      <c r="AZ485" s="246" t="n">
        <v>0</v>
      </c>
      <c r="BA485" s="246" t="n">
        <v>113</v>
      </c>
      <c r="BB485" s="246" t="n">
        <v>3</v>
      </c>
      <c r="BC485" s="246" t="n">
        <v>53</v>
      </c>
      <c r="BD485" s="246" t="n">
        <v>1</v>
      </c>
      <c r="BE485" s="247" t="n">
        <v>0</v>
      </c>
      <c r="BF485" s="252" t="n">
        <v>0</v>
      </c>
      <c r="BG485" s="252" t="n">
        <v>0</v>
      </c>
      <c r="BH485" s="247" t="n">
        <v>0</v>
      </c>
      <c r="BI485" s="250" t="inlineStr">
        <is>
          <t>#REF!</t>
        </is>
      </c>
      <c r="BJ485" s="251" t="inlineStr">
        <is>
          <t>#REF!</t>
        </is>
      </c>
      <c r="BK485" s="252" t="n">
        <v>0</v>
      </c>
      <c r="BL485" s="252" t="n">
        <v>0</v>
      </c>
      <c r="BM485" s="247" t="n">
        <v>0</v>
      </c>
      <c r="BN485" s="250" t="inlineStr">
        <is>
          <t>#REF!</t>
        </is>
      </c>
      <c r="BO485" s="251" t="inlineStr">
        <is>
          <t>#REF!</t>
        </is>
      </c>
      <c r="BP485" s="248" t="n">
        <v>0</v>
      </c>
      <c r="BQ485" s="248" t="n">
        <v>0</v>
      </c>
      <c r="BR485" s="249" t="n">
        <v>0</v>
      </c>
      <c r="BS485" s="250" t="inlineStr">
        <is>
          <t>#REF!</t>
        </is>
      </c>
      <c r="BT485" s="251">
        <f>'[2]DATA CONSOLIDADA 2018-2025 '!$BR487-'b2'!$BO485</f>
        <v/>
      </c>
      <c r="BU485" s="252" t="n">
        <v>0</v>
      </c>
      <c r="BV485" s="248" t="n">
        <v>0</v>
      </c>
      <c r="BW485" s="249" t="n">
        <v>0</v>
      </c>
      <c r="BX485" s="250" t="inlineStr">
        <is>
          <t>#REF!</t>
        </is>
      </c>
      <c r="BY485" s="251" t="inlineStr">
        <is>
          <t>#REF!</t>
        </is>
      </c>
      <c r="BZ485" s="248" t="n">
        <v>0</v>
      </c>
      <c r="CA485" s="248" t="n">
        <v>0</v>
      </c>
      <c r="CB485" s="249" t="n">
        <v>0</v>
      </c>
      <c r="CC485" s="250" t="inlineStr">
        <is>
          <t>#REF!</t>
        </is>
      </c>
      <c r="CD485" s="251">
        <f>'[2]DATA CONSOLIDADA 2018-2025 '!$CB487-'b2'!$BW485</f>
        <v/>
      </c>
      <c r="CE485" s="253" t="n">
        <v>73167.08052</v>
      </c>
      <c r="CF485" s="253" t="n">
        <v>0</v>
      </c>
      <c r="CG485" s="254" t="n">
        <v>73167.08052</v>
      </c>
      <c r="CH485" s="250" t="inlineStr">
        <is>
          <t>#REF!</t>
        </is>
      </c>
      <c r="CI485" s="251">
        <f>'[2]DATA CONSOLIDADA 2018-2025 '!$CG487-'b2'!$CB485</f>
        <v/>
      </c>
      <c r="CJ485" s="247" t="inlineStr">
        <is>
          <t>#REF!</t>
        </is>
      </c>
      <c r="CK485" s="247" t="n">
        <v>0</v>
      </c>
      <c r="CL485" s="247" t="n">
        <v>0</v>
      </c>
      <c r="CM485" s="247" t="n">
        <v>0</v>
      </c>
      <c r="CN485" s="247" t="inlineStr">
        <is>
          <t>#REF!</t>
        </is>
      </c>
      <c r="CO485" s="251">
        <f>'[2]DATA CONSOLIDADA 2018-2025 '!$CM487-'b2'!$CG485</f>
        <v/>
      </c>
      <c r="CP485" s="253" t="n">
        <v>0</v>
      </c>
      <c r="CQ485" s="253" t="n">
        <v>0</v>
      </c>
      <c r="CR485" s="253" t="n">
        <v>0</v>
      </c>
      <c r="CS485" s="253" t="n">
        <v>0</v>
      </c>
      <c r="CT485" s="253" t="n">
        <v>0</v>
      </c>
      <c r="CU485" s="253" t="n">
        <v>0</v>
      </c>
      <c r="CV485" s="247" t="n">
        <v>0</v>
      </c>
      <c r="CW485" s="247" t="n">
        <v>289.83052</v>
      </c>
      <c r="CX485" s="247" t="n">
        <v>0</v>
      </c>
      <c r="CY485" s="247" t="n">
        <v>72877.25</v>
      </c>
      <c r="CZ485" s="247" t="n">
        <v>0</v>
      </c>
      <c r="DA485" s="247" t="n">
        <v>0</v>
      </c>
      <c r="DB485" s="247" t="n">
        <v>73167.08052</v>
      </c>
      <c r="DC485" s="255" t="n">
        <v>0</v>
      </c>
      <c r="DD485" s="255" t="n">
        <v>0</v>
      </c>
      <c r="DE485" s="255" t="n">
        <v>0</v>
      </c>
      <c r="DF485" s="255" t="n">
        <v>0</v>
      </c>
      <c r="DG485" s="255" t="n">
        <v>0</v>
      </c>
      <c r="DH485" s="255" t="n">
        <v>0</v>
      </c>
      <c r="DI485" s="256" t="n">
        <v>20609948044</v>
      </c>
      <c r="DJ485" s="257" t="inlineStr">
        <is>
          <t>COOPERATIVA AGRARIA DE FRUTICULTORES DE SANDIA</t>
        </is>
      </c>
      <c r="DK485" s="257" t="inlineStr">
        <is>
          <t>02 Cooperativa</t>
        </is>
      </c>
      <c r="DL485" s="258" t="n"/>
      <c r="DM485" s="258" t="n"/>
      <c r="DN485" s="258" t="n"/>
      <c r="DO485" s="258" t="n"/>
      <c r="DP485" s="258" t="n"/>
      <c r="DQ485" s="258" t="n"/>
      <c r="DR485" s="258" t="n"/>
      <c r="DS485" s="258" t="n"/>
      <c r="DT485" s="258" t="n"/>
      <c r="DU485" s="258" t="n"/>
      <c r="DV485" s="258" t="n"/>
      <c r="DW485" s="258" t="n"/>
      <c r="DX485" s="258" t="n"/>
      <c r="DY485" s="258" t="n"/>
      <c r="DZ485" s="258" t="n"/>
      <c r="EA485" s="258" t="n"/>
      <c r="EB485" s="258" t="n"/>
      <c r="EC485" s="258" t="n"/>
      <c r="ED485" s="258" t="n"/>
      <c r="EE485" s="258" t="n"/>
    </row>
    <row r="486" hidden="1" ht="47.25" customHeight="1">
      <c r="A486" s="240" t="inlineStr">
        <is>
          <t>FUENTE DE ACOPIO DE FIBRA DE ALPACA SURI DE ORO CAPASO</t>
        </is>
      </c>
      <c r="B486" s="240" t="inlineStr">
        <is>
          <t>FIBRA DE ALPACA</t>
        </is>
      </c>
      <c r="C486" s="240" t="inlineStr">
        <is>
          <t>FIBRA DE ALPACA</t>
        </is>
      </c>
      <c r="D486" s="240" t="inlineStr">
        <is>
          <t>PUNO</t>
        </is>
      </c>
      <c r="E486" s="240" t="inlineStr">
        <is>
          <t>210502</t>
        </is>
      </c>
      <c r="F486" s="240" t="inlineStr">
        <is>
          <t>PUNO</t>
        </is>
      </c>
      <c r="G486" s="240" t="inlineStr">
        <is>
          <t>EL COLLAO</t>
        </is>
      </c>
      <c r="H486" s="240" t="inlineStr">
        <is>
          <t>CAPASO</t>
        </is>
      </c>
      <c r="I486" s="241" t="n"/>
      <c r="J486" s="241" t="n"/>
      <c r="K486" s="241" t="n"/>
      <c r="L486" s="241" t="n"/>
      <c r="M486" s="241" t="n"/>
      <c r="N486" s="241" t="n"/>
      <c r="O486" s="241" t="n">
        <v>1</v>
      </c>
      <c r="P486" s="241" t="n">
        <v>1</v>
      </c>
      <c r="Q486" s="241" t="inlineStr">
        <is>
          <t>PAC</t>
        </is>
      </c>
      <c r="R486" s="242">
        <f>IF(I486=1,I$2,"")&amp;IF(J486=1,IF(I486=1,"-","")&amp;J$2,"")&amp;IF(K486=1,IF(OR(J486=1,I486=1),"-","")&amp;K$2,"")&amp;IF(L486=1,IF(OR(K486=1,J486=1,I486=1),"-","")&amp;L$2,"")&amp;IF(M486=1,IF(OR(L486=1,K486=1,J486=1,I486=1),"-","")&amp;M$2,"")&amp;IF(N486=1,IF(OR(M486=1,L486=1,K486=1,J486=1,I486=1),"-","")&amp;N$2,"")&amp;IF(O486=1,IF(OR(N486=1,M486=1,L486=1,K486=1,J486=1,I486=1),"-","")&amp;O$2,"")&amp;IF(P486=1,IF(I486=1," - ",IF(J486=1," - ",IF(K486=1," - ",IF(L486=1," - ",IF(M486=1," - ",IF(N486=1," - ",IF(O486=1," - ","")))))))&amp;P$2,"")</f>
        <v/>
      </c>
      <c r="S486" s="243">
        <f>SUM('b2'!$I486:$P486)</f>
        <v/>
      </c>
      <c r="T486" s="243">
        <f>IF(OR('b2'!$J486=1,'b2'!$K486=1,'b2'!$L486=1,'b2'!$M486=1,'b2'!$N486=1,'b2'!$O486=1,'b2'!$P486=1),"SI","NO")</f>
        <v/>
      </c>
      <c r="U486" s="243">
        <f>IF(OR('b2'!$K486=1,'b2'!$L486=1,'b2'!$M486=1,'b2'!$N486=1,'b2'!$O486=1,'b2'!$P486=1),"SI","NO")</f>
        <v/>
      </c>
      <c r="V486" s="244" t="n">
        <v>0</v>
      </c>
      <c r="W486" s="245" t="n">
        <v>0</v>
      </c>
      <c r="X486" s="245" t="n">
        <v>0</v>
      </c>
      <c r="Y486" s="244" t="n">
        <v>0</v>
      </c>
      <c r="Z486" s="245" t="n">
        <v>0</v>
      </c>
      <c r="AA486" s="245" t="n">
        <v>0</v>
      </c>
      <c r="AB486" s="244" t="n">
        <v>0</v>
      </c>
      <c r="AC486" s="245" t="n">
        <v>0</v>
      </c>
      <c r="AD486" s="245" t="n">
        <v>0</v>
      </c>
      <c r="AE486" s="244" t="n">
        <v>0</v>
      </c>
      <c r="AF486" s="245" t="n">
        <v>0</v>
      </c>
      <c r="AG486" s="245" t="n">
        <v>0</v>
      </c>
      <c r="AH486" s="244" t="n">
        <v>0</v>
      </c>
      <c r="AI486" s="245" t="n">
        <v>0</v>
      </c>
      <c r="AJ486" s="245" t="n">
        <v>0</v>
      </c>
      <c r="AK486" s="244" t="n">
        <v>0</v>
      </c>
      <c r="AL486" s="245" t="n">
        <v>70</v>
      </c>
      <c r="AM486" s="245" t="n">
        <v>80</v>
      </c>
      <c r="AN486" s="244" t="n">
        <v>150</v>
      </c>
      <c r="AO486" s="245" t="n">
        <v>59</v>
      </c>
      <c r="AP486" s="245" t="n">
        <v>44</v>
      </c>
      <c r="AQ486" s="244" t="n">
        <v>103</v>
      </c>
      <c r="AR486" s="244">
        <f>IF('b2'!$AQ486&gt;0,'b2'!$AQ486,IF('b2'!$AN486&gt;0,'b2'!$AN486,IF('b2'!$AK486&gt;0,'b2'!$AK486,IF('b2'!$AH486&gt;0,'b2'!$AH486,IF('b2'!$AE486&gt;0,'b2'!$AE486,IF('b2'!$AB486&gt;0,'b2'!$AB486,IF('b2'!$Y486&gt;0,'b2'!$Y486,IF('b2'!$V486&gt;0,'b2'!$V486," ---"))))))))</f>
        <v/>
      </c>
      <c r="AS486" s="246" t="n">
        <v>0</v>
      </c>
      <c r="AT486" s="246" t="n">
        <v>0</v>
      </c>
      <c r="AU486" s="246" t="n">
        <v>0</v>
      </c>
      <c r="AV486" s="246" t="n">
        <v>0</v>
      </c>
      <c r="AW486" s="246" t="n">
        <v>0</v>
      </c>
      <c r="AX486" s="246" t="n">
        <v>0</v>
      </c>
      <c r="AY486" s="246" t="n">
        <v>0</v>
      </c>
      <c r="AZ486" s="246" t="n">
        <v>0</v>
      </c>
      <c r="BA486" s="246" t="n">
        <v>51</v>
      </c>
      <c r="BB486" s="246" t="n">
        <v>2</v>
      </c>
      <c r="BC486" s="246" t="n">
        <v>15</v>
      </c>
      <c r="BD486" s="246" t="n">
        <v>2</v>
      </c>
      <c r="BE486" s="247" t="n">
        <v>0</v>
      </c>
      <c r="BF486" s="252" t="n">
        <v>0</v>
      </c>
      <c r="BG486" s="252" t="n">
        <v>0</v>
      </c>
      <c r="BH486" s="247" t="n">
        <v>0</v>
      </c>
      <c r="BI486" s="250" t="inlineStr">
        <is>
          <t>#REF!</t>
        </is>
      </c>
      <c r="BJ486" s="251" t="inlineStr">
        <is>
          <t>#REF!</t>
        </is>
      </c>
      <c r="BK486" s="252" t="n">
        <v>0</v>
      </c>
      <c r="BL486" s="252" t="n">
        <v>0</v>
      </c>
      <c r="BM486" s="247" t="n">
        <v>0</v>
      </c>
      <c r="BN486" s="250" t="inlineStr">
        <is>
          <t>#REF!</t>
        </is>
      </c>
      <c r="BO486" s="251" t="inlineStr">
        <is>
          <t>#REF!</t>
        </is>
      </c>
      <c r="BP486" s="248" t="n">
        <v>0</v>
      </c>
      <c r="BQ486" s="248" t="n">
        <v>0</v>
      </c>
      <c r="BR486" s="249" t="n">
        <v>0</v>
      </c>
      <c r="BS486" s="250" t="inlineStr">
        <is>
          <t>#REF!</t>
        </is>
      </c>
      <c r="BT486" s="251">
        <f>'[2]DATA CONSOLIDADA 2018-2025 '!$BR488-'b2'!$BO486</f>
        <v/>
      </c>
      <c r="BU486" s="252" t="n">
        <v>0</v>
      </c>
      <c r="BV486" s="248" t="n">
        <v>0</v>
      </c>
      <c r="BW486" s="249" t="n">
        <v>0</v>
      </c>
      <c r="BX486" s="250" t="inlineStr">
        <is>
          <t>#REF!</t>
        </is>
      </c>
      <c r="BY486" s="251" t="inlineStr">
        <is>
          <t>#REF!</t>
        </is>
      </c>
      <c r="BZ486" s="248" t="n">
        <v>0</v>
      </c>
      <c r="CA486" s="248" t="n">
        <v>0</v>
      </c>
      <c r="CB486" s="249" t="n">
        <v>0</v>
      </c>
      <c r="CC486" s="250" t="inlineStr">
        <is>
          <t>#REF!</t>
        </is>
      </c>
      <c r="CD486" s="251">
        <f>'[2]DATA CONSOLIDADA 2018-2025 '!$CB488-'b2'!$BW486</f>
        <v/>
      </c>
      <c r="CE486" s="253" t="n">
        <v>1648969.252</v>
      </c>
      <c r="CF486" s="253" t="n">
        <v>0</v>
      </c>
      <c r="CG486" s="254" t="n">
        <v>1648969.252</v>
      </c>
      <c r="CH486" s="250" t="inlineStr">
        <is>
          <t>#REF!</t>
        </is>
      </c>
      <c r="CI486" s="251">
        <f>'[2]DATA CONSOLIDADA 2018-2025 '!$CG488-'b2'!$CB486</f>
        <v/>
      </c>
      <c r="CJ486" s="247" t="inlineStr">
        <is>
          <t>#REF!</t>
        </is>
      </c>
      <c r="CK486" s="247" t="n">
        <v>846377.92</v>
      </c>
      <c r="CL486" s="247" t="n">
        <v>0</v>
      </c>
      <c r="CM486" s="247" t="n">
        <v>846377.92</v>
      </c>
      <c r="CN486" s="247" t="inlineStr">
        <is>
          <t>#REF!</t>
        </is>
      </c>
      <c r="CO486" s="251">
        <f>'[2]DATA CONSOLIDADA 2018-2025 '!$CM488-'b2'!$CG486</f>
        <v/>
      </c>
      <c r="CP486" s="253" t="n">
        <v>0</v>
      </c>
      <c r="CQ486" s="253" t="n">
        <v>0</v>
      </c>
      <c r="CR486" s="253" t="n">
        <v>0</v>
      </c>
      <c r="CS486" s="253" t="n">
        <v>0</v>
      </c>
      <c r="CT486" s="253" t="n">
        <v>0</v>
      </c>
      <c r="CU486" s="253" t="n">
        <v>0</v>
      </c>
      <c r="CV486" s="247" t="n">
        <v>0</v>
      </c>
      <c r="CW486" s="247" t="n">
        <v>0</v>
      </c>
      <c r="CX486" s="247" t="n">
        <v>1648969.252</v>
      </c>
      <c r="CY486" s="247" t="n">
        <v>0</v>
      </c>
      <c r="CZ486" s="247" t="n">
        <v>0</v>
      </c>
      <c r="DA486" s="247" t="n">
        <v>0</v>
      </c>
      <c r="DB486" s="247" t="n">
        <v>1648969.252</v>
      </c>
      <c r="DC486" s="255" t="n">
        <v>0</v>
      </c>
      <c r="DD486" s="255" t="n">
        <v>846377.92</v>
      </c>
      <c r="DE486" s="255" t="n">
        <v>0</v>
      </c>
      <c r="DF486" s="255" t="n">
        <v>0</v>
      </c>
      <c r="DG486" s="255" t="n">
        <v>0</v>
      </c>
      <c r="DH486" s="255" t="n">
        <v>846377.92</v>
      </c>
      <c r="DI486" s="256" t="n">
        <v>20608562886</v>
      </c>
      <c r="DJ486" s="257" t="inlineStr">
        <is>
          <t>FUENTE DE ACOPIO DE FIBRA DE ALPACA SURI DE ORO CAPASO</t>
        </is>
      </c>
      <c r="DK486" s="257" t="inlineStr">
        <is>
          <t>01 Asociación</t>
        </is>
      </c>
      <c r="DL486" s="258" t="n"/>
      <c r="DM486" s="258" t="n"/>
      <c r="DN486" s="258" t="n"/>
      <c r="DO486" s="258" t="n"/>
      <c r="DP486" s="258" t="n"/>
      <c r="DQ486" s="258" t="n"/>
      <c r="DR486" s="258" t="n"/>
      <c r="DS486" s="258" t="n"/>
      <c r="DT486" s="258" t="n"/>
      <c r="DU486" s="258" t="n"/>
      <c r="DV486" s="258" t="n"/>
      <c r="DW486" s="258" t="n"/>
      <c r="DX486" s="258" t="n"/>
      <c r="DY486" s="258" t="n"/>
      <c r="DZ486" s="258" t="n"/>
      <c r="EA486" s="258" t="n"/>
      <c r="EB486" s="258" t="n"/>
      <c r="EC486" s="258" t="n"/>
      <c r="ED486" s="258" t="n"/>
      <c r="EE486" s="258" t="n"/>
    </row>
    <row r="487" hidden="1" ht="47.25" customHeight="1">
      <c r="A487" s="240" t="inlineStr">
        <is>
          <t>ASOCIACION DE PRODUCTORES AGROPECURARIOS Y LACTEOS DEL DISTRITO DE PLATERIA</t>
        </is>
      </c>
      <c r="B487" s="240" t="inlineStr">
        <is>
          <t>DERIVADOS LACTEOS</t>
        </is>
      </c>
      <c r="C487" s="240" t="inlineStr">
        <is>
          <t>QUESOS</t>
        </is>
      </c>
      <c r="D487" s="240" t="inlineStr">
        <is>
          <t>PUNO</t>
        </is>
      </c>
      <c r="E487" s="240" t="inlineStr">
        <is>
          <t>210112</t>
        </is>
      </c>
      <c r="F487" s="240" t="inlineStr">
        <is>
          <t>PUNO</t>
        </is>
      </c>
      <c r="G487" s="240" t="inlineStr">
        <is>
          <t>PUNO</t>
        </is>
      </c>
      <c r="H487" s="240" t="inlineStr">
        <is>
          <t>PLATERIA</t>
        </is>
      </c>
      <c r="I487" s="241" t="n"/>
      <c r="J487" s="241" t="n"/>
      <c r="K487" s="241" t="n"/>
      <c r="L487" s="241" t="n"/>
      <c r="M487" s="241" t="n"/>
      <c r="N487" s="241" t="n"/>
      <c r="O487" s="241" t="n">
        <v>1</v>
      </c>
      <c r="P487" s="241" t="n">
        <v>1</v>
      </c>
      <c r="Q487" s="241" t="inlineStr">
        <is>
          <t>PAC</t>
        </is>
      </c>
      <c r="R487" s="242">
        <f>IF(I487=1,I$2,"")&amp;IF(J487=1,IF(I487=1,"-","")&amp;J$2,"")&amp;IF(K487=1,IF(OR(J487=1,I487=1),"-","")&amp;K$2,"")&amp;IF(L487=1,IF(OR(K487=1,J487=1,I487=1),"-","")&amp;L$2,"")&amp;IF(M487=1,IF(OR(L487=1,K487=1,J487=1,I487=1),"-","")&amp;M$2,"")&amp;IF(N487=1,IF(OR(M487=1,L487=1,K487=1,J487=1,I487=1),"-","")&amp;N$2,"")&amp;IF(O487=1,IF(OR(N487=1,M487=1,L487=1,K487=1,J487=1,I487=1),"-","")&amp;O$2,"")&amp;IF(P487=1,IF(I487=1," - ",IF(J487=1," - ",IF(K487=1," - ",IF(L487=1," - ",IF(M487=1," - ",IF(N487=1," - ",IF(O487=1," - ","")))))))&amp;P$2,"")</f>
        <v/>
      </c>
      <c r="S487" s="243">
        <f>SUM('b2'!$I487:$P487)</f>
        <v/>
      </c>
      <c r="T487" s="243">
        <f>IF(OR('b2'!$J487=1,'b2'!$K487=1,'b2'!$L487=1,'b2'!$M487=1,'b2'!$N487=1,'b2'!$O487=1,'b2'!$P487=1),"SI","NO")</f>
        <v/>
      </c>
      <c r="U487" s="243">
        <f>IF(OR('b2'!$K487=1,'b2'!$L487=1,'b2'!$M487=1,'b2'!$N487=1,'b2'!$O487=1,'b2'!$P487=1),"SI","NO")</f>
        <v/>
      </c>
      <c r="V487" s="244" t="n">
        <v>0</v>
      </c>
      <c r="W487" s="245" t="n">
        <v>0</v>
      </c>
      <c r="X487" s="245" t="n">
        <v>0</v>
      </c>
      <c r="Y487" s="244" t="n">
        <v>0</v>
      </c>
      <c r="Z487" s="245" t="n">
        <v>0</v>
      </c>
      <c r="AA487" s="245" t="n">
        <v>0</v>
      </c>
      <c r="AB487" s="244" t="n">
        <v>0</v>
      </c>
      <c r="AC487" s="245" t="n">
        <v>0</v>
      </c>
      <c r="AD487" s="245" t="n">
        <v>0</v>
      </c>
      <c r="AE487" s="244" t="n">
        <v>0</v>
      </c>
      <c r="AF487" s="245" t="n">
        <v>0</v>
      </c>
      <c r="AG487" s="245" t="n">
        <v>0</v>
      </c>
      <c r="AH487" s="244" t="n">
        <v>0</v>
      </c>
      <c r="AI487" s="245" t="n">
        <v>0</v>
      </c>
      <c r="AJ487" s="245" t="n">
        <v>0</v>
      </c>
      <c r="AK487" s="244" t="n">
        <v>0</v>
      </c>
      <c r="AL487" s="245" t="n">
        <v>30</v>
      </c>
      <c r="AM487" s="245" t="n">
        <v>140</v>
      </c>
      <c r="AN487" s="244" t="n">
        <v>170</v>
      </c>
      <c r="AO487" s="245" t="n">
        <v>18</v>
      </c>
      <c r="AP487" s="245" t="n">
        <v>142</v>
      </c>
      <c r="AQ487" s="244" t="n">
        <v>160</v>
      </c>
      <c r="AR487" s="244">
        <f>IF('b2'!$AQ487&gt;0,'b2'!$AQ487,IF('b2'!$AN487&gt;0,'b2'!$AN487,IF('b2'!$AK487&gt;0,'b2'!$AK487,IF('b2'!$AH487&gt;0,'b2'!$AH487,IF('b2'!$AE487&gt;0,'b2'!$AE487,IF('b2'!$AB487&gt;0,'b2'!$AB487,IF('b2'!$Y487&gt;0,'b2'!$Y487,IF('b2'!$V487&gt;0,'b2'!$V487," ---"))))))))</f>
        <v/>
      </c>
      <c r="AS487" s="246" t="n">
        <v>0</v>
      </c>
      <c r="AT487" s="246" t="n">
        <v>0</v>
      </c>
      <c r="AU487" s="246" t="n">
        <v>0</v>
      </c>
      <c r="AV487" s="246" t="n">
        <v>0</v>
      </c>
      <c r="AW487" s="246" t="n">
        <v>0</v>
      </c>
      <c r="AX487" s="246" t="n">
        <v>0</v>
      </c>
      <c r="AY487" s="246" t="n">
        <v>0</v>
      </c>
      <c r="AZ487" s="246" t="n">
        <v>0</v>
      </c>
      <c r="BA487" s="246" t="n">
        <v>36</v>
      </c>
      <c r="BB487" s="246" t="n">
        <v>1</v>
      </c>
      <c r="BC487" s="246" t="n">
        <v>19</v>
      </c>
      <c r="BD487" s="246" t="n">
        <v>2</v>
      </c>
      <c r="BE487" s="247" t="n">
        <v>0</v>
      </c>
      <c r="BF487" s="252" t="n">
        <v>0</v>
      </c>
      <c r="BG487" s="252" t="n">
        <v>0</v>
      </c>
      <c r="BH487" s="247" t="n">
        <v>0</v>
      </c>
      <c r="BI487" s="250" t="inlineStr">
        <is>
          <t>#REF!</t>
        </is>
      </c>
      <c r="BJ487" s="251" t="inlineStr">
        <is>
          <t>#REF!</t>
        </is>
      </c>
      <c r="BK487" s="252" t="n">
        <v>0</v>
      </c>
      <c r="BL487" s="252" t="n">
        <v>0</v>
      </c>
      <c r="BM487" s="247" t="n">
        <v>0</v>
      </c>
      <c r="BN487" s="250" t="inlineStr">
        <is>
          <t>#REF!</t>
        </is>
      </c>
      <c r="BO487" s="251" t="inlineStr">
        <is>
          <t>#REF!</t>
        </is>
      </c>
      <c r="BP487" s="248" t="n">
        <v>0</v>
      </c>
      <c r="BQ487" s="248" t="n">
        <v>0</v>
      </c>
      <c r="BR487" s="249" t="n">
        <v>0</v>
      </c>
      <c r="BS487" s="250" t="inlineStr">
        <is>
          <t>#REF!</t>
        </is>
      </c>
      <c r="BT487" s="251">
        <f>'[2]DATA CONSOLIDADA 2018-2025 '!$BR489-'b2'!$BO487</f>
        <v/>
      </c>
      <c r="BU487" s="252" t="n">
        <v>0</v>
      </c>
      <c r="BV487" s="248" t="n">
        <v>0</v>
      </c>
      <c r="BW487" s="249" t="n">
        <v>0</v>
      </c>
      <c r="BX487" s="250" t="inlineStr">
        <is>
          <t>#REF!</t>
        </is>
      </c>
      <c r="BY487" s="251" t="inlineStr">
        <is>
          <t>#REF!</t>
        </is>
      </c>
      <c r="BZ487" s="248" t="n">
        <v>0</v>
      </c>
      <c r="CA487" s="248" t="n">
        <v>0</v>
      </c>
      <c r="CB487" s="249" t="n">
        <v>0</v>
      </c>
      <c r="CC487" s="250" t="inlineStr">
        <is>
          <t>#REF!</t>
        </is>
      </c>
      <c r="CD487" s="251">
        <f>'[2]DATA CONSOLIDADA 2018-2025 '!$CB489-'b2'!$BW487</f>
        <v/>
      </c>
      <c r="CE487" s="253" t="n">
        <v>218140</v>
      </c>
      <c r="CF487" s="253" t="n">
        <v>0</v>
      </c>
      <c r="CG487" s="254" t="n">
        <v>218140</v>
      </c>
      <c r="CH487" s="250" t="inlineStr">
        <is>
          <t>#REF!</t>
        </is>
      </c>
      <c r="CI487" s="251">
        <f>'[2]DATA CONSOLIDADA 2018-2025 '!$CG489-'b2'!$CB487</f>
        <v/>
      </c>
      <c r="CJ487" s="247" t="inlineStr">
        <is>
          <t>#REF!</t>
        </is>
      </c>
      <c r="CK487" s="247" t="n">
        <v>262408</v>
      </c>
      <c r="CL487" s="247" t="n">
        <v>0</v>
      </c>
      <c r="CM487" s="247" t="n">
        <v>262408</v>
      </c>
      <c r="CN487" s="247" t="inlineStr">
        <is>
          <t>#REF!</t>
        </is>
      </c>
      <c r="CO487" s="251">
        <f>'[2]DATA CONSOLIDADA 2018-2025 '!$CM489-'b2'!$CG487</f>
        <v/>
      </c>
      <c r="CP487" s="253" t="n">
        <v>0</v>
      </c>
      <c r="CQ487" s="253" t="n">
        <v>0</v>
      </c>
      <c r="CR487" s="253" t="n">
        <v>0</v>
      </c>
      <c r="CS487" s="253" t="n">
        <v>0</v>
      </c>
      <c r="CT487" s="253" t="n">
        <v>0</v>
      </c>
      <c r="CU487" s="253" t="n">
        <v>0</v>
      </c>
      <c r="CV487" s="247" t="n">
        <v>0</v>
      </c>
      <c r="CW487" s="247" t="n">
        <v>0</v>
      </c>
      <c r="CX487" s="247" t="n">
        <v>218140</v>
      </c>
      <c r="CY487" s="247" t="n">
        <v>0</v>
      </c>
      <c r="CZ487" s="247" t="n">
        <v>0</v>
      </c>
      <c r="DA487" s="247" t="n">
        <v>0</v>
      </c>
      <c r="DB487" s="247" t="n">
        <v>218140</v>
      </c>
      <c r="DC487" s="255" t="n">
        <v>0</v>
      </c>
      <c r="DD487" s="255" t="n">
        <v>262408</v>
      </c>
      <c r="DE487" s="255" t="n">
        <v>0</v>
      </c>
      <c r="DF487" s="255" t="n">
        <v>0</v>
      </c>
      <c r="DG487" s="255" t="n">
        <v>0</v>
      </c>
      <c r="DH487" s="255" t="n">
        <v>262408</v>
      </c>
      <c r="DI487" s="256" t="n">
        <v>20609057361</v>
      </c>
      <c r="DJ487" s="257" t="inlineStr">
        <is>
          <t>ASOCIACION DE PRODUCTORES AGROPECUARIOS Y LACTEOS DEL DISTRITO DE PLATERIA</t>
        </is>
      </c>
      <c r="DK487" s="257" t="inlineStr">
        <is>
          <t>01 Asociación</t>
        </is>
      </c>
      <c r="DL487" s="258" t="n"/>
      <c r="DM487" s="258" t="n"/>
      <c r="DN487" s="258" t="n"/>
      <c r="DO487" s="258" t="n"/>
      <c r="DP487" s="258" t="n"/>
      <c r="DQ487" s="258" t="n"/>
      <c r="DR487" s="258" t="n"/>
      <c r="DS487" s="258" t="n"/>
      <c r="DT487" s="258" t="n"/>
      <c r="DU487" s="258" t="n"/>
      <c r="DV487" s="258" t="n"/>
      <c r="DW487" s="258" t="n"/>
      <c r="DX487" s="258" t="n"/>
      <c r="DY487" s="258" t="n"/>
      <c r="DZ487" s="258" t="n"/>
      <c r="EA487" s="258" t="n"/>
      <c r="EB487" s="258" t="n"/>
      <c r="EC487" s="258" t="n"/>
      <c r="ED487" s="258" t="n"/>
      <c r="EE487" s="258" t="n"/>
    </row>
    <row r="488" hidden="1" ht="47.25" customHeight="1">
      <c r="A488" s="240" t="inlineStr">
        <is>
          <t>COOPERATIVA DE PRODUCCIÓN ECO AYMARA ACORA</t>
        </is>
      </c>
      <c r="B488" s="240" t="inlineStr">
        <is>
          <t>DERIVADOS LACTEOS</t>
        </is>
      </c>
      <c r="C488" s="240" t="inlineStr">
        <is>
          <t>QUESOS</t>
        </is>
      </c>
      <c r="D488" s="240" t="inlineStr">
        <is>
          <t>PUNO</t>
        </is>
      </c>
      <c r="E488" s="240" t="inlineStr">
        <is>
          <t>210102</t>
        </is>
      </c>
      <c r="F488" s="240" t="inlineStr">
        <is>
          <t>PUNO</t>
        </is>
      </c>
      <c r="G488" s="240" t="inlineStr">
        <is>
          <t>PUNO</t>
        </is>
      </c>
      <c r="H488" s="240" t="inlineStr">
        <is>
          <t>ACORA</t>
        </is>
      </c>
      <c r="I488" s="241" t="n"/>
      <c r="J488" s="241" t="n"/>
      <c r="K488" s="241" t="n"/>
      <c r="L488" s="241" t="n"/>
      <c r="M488" s="241" t="n"/>
      <c r="N488" s="241" t="n"/>
      <c r="O488" s="241" t="n">
        <v>1</v>
      </c>
      <c r="P488" s="241" t="n"/>
      <c r="Q488" s="241" t="inlineStr">
        <is>
          <t>PAC</t>
        </is>
      </c>
      <c r="R488" s="242">
        <f>IF(I488=1,I$2,"")&amp;IF(J488=1,IF(I488=1,"-","")&amp;J$2,"")&amp;IF(K488=1,IF(OR(J488=1,I488=1),"-","")&amp;K$2,"")&amp;IF(L488=1,IF(OR(K488=1,J488=1,I488=1),"-","")&amp;L$2,"")&amp;IF(M488=1,IF(OR(L488=1,K488=1,J488=1,I488=1),"-","")&amp;M$2,"")&amp;IF(N488=1,IF(OR(M488=1,L488=1,K488=1,J488=1,I488=1),"-","")&amp;N$2,"")&amp;IF(O488=1,IF(OR(N488=1,M488=1,L488=1,K488=1,J488=1,I488=1),"-","")&amp;O$2,"")&amp;IF(P488=1,IF(I488=1," - ",IF(J488=1," - ",IF(K488=1," - ",IF(L488=1," - ",IF(M488=1," - ",IF(N488=1," - ",IF(O488=1," - ","")))))))&amp;P$2,"")</f>
        <v/>
      </c>
      <c r="S488" s="243">
        <f>SUM('b2'!$I488:$P488)</f>
        <v/>
      </c>
      <c r="T488" s="243">
        <f>IF(OR('b2'!$J488=1,'b2'!$K488=1,'b2'!$L488=1,'b2'!$M488=1,'b2'!$N488=1,'b2'!$O488=1,'b2'!$P488=1),"SI","NO")</f>
        <v/>
      </c>
      <c r="U488" s="243">
        <f>IF(OR('b2'!$K488=1,'b2'!$L488=1,'b2'!$M488=1,'b2'!$N488=1,'b2'!$O488=1,'b2'!$P488=1),"SI","NO")</f>
        <v/>
      </c>
      <c r="V488" s="244" t="n">
        <v>0</v>
      </c>
      <c r="W488" s="245" t="n">
        <v>0</v>
      </c>
      <c r="X488" s="245" t="n">
        <v>0</v>
      </c>
      <c r="Y488" s="244" t="n">
        <v>0</v>
      </c>
      <c r="Z488" s="245" t="n">
        <v>0</v>
      </c>
      <c r="AA488" s="245" t="n">
        <v>0</v>
      </c>
      <c r="AB488" s="244" t="n">
        <v>0</v>
      </c>
      <c r="AC488" s="245" t="n">
        <v>0</v>
      </c>
      <c r="AD488" s="245" t="n">
        <v>0</v>
      </c>
      <c r="AE488" s="244" t="n">
        <v>0</v>
      </c>
      <c r="AF488" s="245" t="n">
        <v>0</v>
      </c>
      <c r="AG488" s="245" t="n">
        <v>0</v>
      </c>
      <c r="AH488" s="244" t="n">
        <v>0</v>
      </c>
      <c r="AI488" s="245" t="n">
        <v>0</v>
      </c>
      <c r="AJ488" s="245" t="n">
        <v>0</v>
      </c>
      <c r="AK488" s="244" t="n">
        <v>0</v>
      </c>
      <c r="AL488" s="245" t="n">
        <v>50</v>
      </c>
      <c r="AM488" s="245" t="n">
        <v>66</v>
      </c>
      <c r="AN488" s="244" t="n">
        <v>116</v>
      </c>
      <c r="AO488" s="245" t="n">
        <v>0</v>
      </c>
      <c r="AP488" s="245" t="n">
        <v>0</v>
      </c>
      <c r="AQ488" s="244" t="n">
        <v>0</v>
      </c>
      <c r="AR488" s="244">
        <f>IF('b2'!$AQ488&gt;0,'b2'!$AQ488,IF('b2'!$AN488&gt;0,'b2'!$AN488,IF('b2'!$AK488&gt;0,'b2'!$AK488,IF('b2'!$AH488&gt;0,'b2'!$AH488,IF('b2'!$AE488&gt;0,'b2'!$AE488,IF('b2'!$AB488&gt;0,'b2'!$AB488,IF('b2'!$Y488&gt;0,'b2'!$Y488,IF('b2'!$V488&gt;0,'b2'!$V488," ---"))))))))</f>
        <v/>
      </c>
      <c r="AS488" s="246" t="n">
        <v>0</v>
      </c>
      <c r="AT488" s="246" t="n">
        <v>0</v>
      </c>
      <c r="AU488" s="246" t="n">
        <v>0</v>
      </c>
      <c r="AV488" s="246" t="n">
        <v>0</v>
      </c>
      <c r="AW488" s="246" t="n">
        <v>0</v>
      </c>
      <c r="AX488" s="246" t="n">
        <v>0</v>
      </c>
      <c r="AY488" s="246" t="n">
        <v>0</v>
      </c>
      <c r="AZ488" s="246" t="n">
        <v>0</v>
      </c>
      <c r="BA488" s="246" t="n">
        <v>36</v>
      </c>
      <c r="BB488" s="246" t="n">
        <v>1</v>
      </c>
      <c r="BC488" s="246" t="n">
        <v>0</v>
      </c>
      <c r="BD488" s="246" t="n">
        <v>0</v>
      </c>
      <c r="BE488" s="247" t="n">
        <v>0</v>
      </c>
      <c r="BF488" s="252" t="n">
        <v>0</v>
      </c>
      <c r="BG488" s="252" t="n">
        <v>0</v>
      </c>
      <c r="BH488" s="247" t="n">
        <v>0</v>
      </c>
      <c r="BI488" s="250" t="inlineStr">
        <is>
          <t>#REF!</t>
        </is>
      </c>
      <c r="BJ488" s="251" t="inlineStr">
        <is>
          <t>#REF!</t>
        </is>
      </c>
      <c r="BK488" s="252" t="n">
        <v>0</v>
      </c>
      <c r="BL488" s="252" t="n">
        <v>0</v>
      </c>
      <c r="BM488" s="247" t="n">
        <v>0</v>
      </c>
      <c r="BN488" s="250" t="inlineStr">
        <is>
          <t>#REF!</t>
        </is>
      </c>
      <c r="BO488" s="251" t="inlineStr">
        <is>
          <t>#REF!</t>
        </is>
      </c>
      <c r="BP488" s="248" t="n">
        <v>0</v>
      </c>
      <c r="BQ488" s="248" t="n">
        <v>0</v>
      </c>
      <c r="BR488" s="249" t="n">
        <v>0</v>
      </c>
      <c r="BS488" s="250" t="inlineStr">
        <is>
          <t>#REF!</t>
        </is>
      </c>
      <c r="BT488" s="251">
        <f>'[2]DATA CONSOLIDADA 2018-2025 '!$BR490-'b2'!$BO488</f>
        <v/>
      </c>
      <c r="BU488" s="252" t="n">
        <v>0</v>
      </c>
      <c r="BV488" s="248" t="n">
        <v>0</v>
      </c>
      <c r="BW488" s="249" t="n">
        <v>0</v>
      </c>
      <c r="BX488" s="250" t="inlineStr">
        <is>
          <t>#REF!</t>
        </is>
      </c>
      <c r="BY488" s="251" t="inlineStr">
        <is>
          <t>#REF!</t>
        </is>
      </c>
      <c r="BZ488" s="248" t="n">
        <v>0</v>
      </c>
      <c r="CA488" s="248" t="n">
        <v>0</v>
      </c>
      <c r="CB488" s="249" t="n">
        <v>0</v>
      </c>
      <c r="CC488" s="250" t="inlineStr">
        <is>
          <t>#REF!</t>
        </is>
      </c>
      <c r="CD488" s="251">
        <f>'[2]DATA CONSOLIDADA 2018-2025 '!$CB490-'b2'!$BW488</f>
        <v/>
      </c>
      <c r="CE488" s="253" t="n">
        <v>227430</v>
      </c>
      <c r="CF488" s="253" t="n">
        <v>0</v>
      </c>
      <c r="CG488" s="254" t="n">
        <v>227430</v>
      </c>
      <c r="CH488" s="250" t="inlineStr">
        <is>
          <t>#REF!</t>
        </is>
      </c>
      <c r="CI488" s="251">
        <f>'[2]DATA CONSOLIDADA 2018-2025 '!$CG490-'b2'!$CB488</f>
        <v/>
      </c>
      <c r="CJ488" s="247" t="inlineStr">
        <is>
          <t>#REF!</t>
        </is>
      </c>
      <c r="CK488" s="247" t="n">
        <v>0</v>
      </c>
      <c r="CL488" s="247" t="n">
        <v>0</v>
      </c>
      <c r="CM488" s="247" t="n">
        <v>0</v>
      </c>
      <c r="CN488" s="247" t="inlineStr">
        <is>
          <t>#REF!</t>
        </is>
      </c>
      <c r="CO488" s="251">
        <f>'[2]DATA CONSOLIDADA 2018-2025 '!$CM490-'b2'!$CG488</f>
        <v/>
      </c>
      <c r="CP488" s="253" t="n">
        <v>0</v>
      </c>
      <c r="CQ488" s="253" t="n">
        <v>0</v>
      </c>
      <c r="CR488" s="253" t="n">
        <v>0</v>
      </c>
      <c r="CS488" s="253" t="n">
        <v>0</v>
      </c>
      <c r="CT488" s="253" t="n">
        <v>0</v>
      </c>
      <c r="CU488" s="253" t="n">
        <v>0</v>
      </c>
      <c r="CV488" s="247" t="n">
        <v>0</v>
      </c>
      <c r="CW488" s="247" t="n">
        <v>0</v>
      </c>
      <c r="CX488" s="247" t="n">
        <v>227430</v>
      </c>
      <c r="CY488" s="247" t="n">
        <v>0</v>
      </c>
      <c r="CZ488" s="247" t="n">
        <v>0</v>
      </c>
      <c r="DA488" s="247" t="n">
        <v>0</v>
      </c>
      <c r="DB488" s="247" t="n">
        <v>227430</v>
      </c>
      <c r="DC488" s="255" t="n">
        <v>0</v>
      </c>
      <c r="DD488" s="255" t="n">
        <v>0</v>
      </c>
      <c r="DE488" s="255" t="n">
        <v>0</v>
      </c>
      <c r="DF488" s="255" t="n">
        <v>0</v>
      </c>
      <c r="DG488" s="255" t="n">
        <v>0</v>
      </c>
      <c r="DH488" s="255" t="n">
        <v>0</v>
      </c>
      <c r="DI488" s="256" t="n">
        <v>20605564730</v>
      </c>
      <c r="DJ488" s="257" t="inlineStr">
        <is>
          <t>COOPERATIVA DE PRODUCCION ECO AYMARA-ACORA</t>
        </is>
      </c>
      <c r="DK488" s="257" t="inlineStr">
        <is>
          <t>02 Cooperativa</t>
        </is>
      </c>
      <c r="DL488" s="258" t="n"/>
      <c r="DM488" s="258" t="n"/>
      <c r="DN488" s="258" t="n"/>
      <c r="DO488" s="258" t="n"/>
      <c r="DP488" s="258" t="n"/>
      <c r="DQ488" s="258" t="n"/>
      <c r="DR488" s="258" t="n"/>
      <c r="DS488" s="258" t="n"/>
      <c r="DT488" s="258" t="n"/>
      <c r="DU488" s="258" t="n"/>
      <c r="DV488" s="258" t="n"/>
      <c r="DW488" s="258" t="n"/>
      <c r="DX488" s="258" t="n"/>
      <c r="DY488" s="258" t="n"/>
      <c r="DZ488" s="258" t="n"/>
      <c r="EA488" s="258" t="n"/>
      <c r="EB488" s="258" t="n"/>
      <c r="EC488" s="258" t="n"/>
      <c r="ED488" s="258" t="n"/>
      <c r="EE488" s="258" t="n"/>
    </row>
    <row r="489" hidden="1" ht="47.25" customHeight="1">
      <c r="A489" s="240" t="inlineStr">
        <is>
          <t>ASOCIACION DE PRODUCTORES AGROPECUARIOS DON LORENZO DEL DISTRITO DE SAMAN</t>
        </is>
      </c>
      <c r="B489" s="240" t="inlineStr">
        <is>
          <t>DERIVADOS LACTEOS</t>
        </is>
      </c>
      <c r="C489" s="240" t="inlineStr">
        <is>
          <t>QUESOS</t>
        </is>
      </c>
      <c r="D489" s="240" t="inlineStr">
        <is>
          <t>PUNO</t>
        </is>
      </c>
      <c r="E489" s="240" t="inlineStr">
        <is>
          <t>210210</t>
        </is>
      </c>
      <c r="F489" s="240" t="inlineStr">
        <is>
          <t>PUNO</t>
        </is>
      </c>
      <c r="G489" s="240" t="inlineStr">
        <is>
          <t>AZANGARO</t>
        </is>
      </c>
      <c r="H489" s="240" t="inlineStr">
        <is>
          <t>SAMAN</t>
        </is>
      </c>
      <c r="I489" s="241" t="n"/>
      <c r="J489" s="241" t="n"/>
      <c r="K489" s="241" t="n"/>
      <c r="L489" s="241" t="n"/>
      <c r="M489" s="241" t="n"/>
      <c r="N489" s="241" t="n"/>
      <c r="O489" s="241" t="n">
        <v>1</v>
      </c>
      <c r="P489" s="241" t="n">
        <v>1</v>
      </c>
      <c r="Q489" s="241" t="inlineStr">
        <is>
          <t>PAC</t>
        </is>
      </c>
      <c r="R489" s="242">
        <f>IF(I489=1,I$2,"")&amp;IF(J489=1,IF(I489=1,"-","")&amp;J$2,"")&amp;IF(K489=1,IF(OR(J489=1,I489=1),"-","")&amp;K$2,"")&amp;IF(L489=1,IF(OR(K489=1,J489=1,I489=1),"-","")&amp;L$2,"")&amp;IF(M489=1,IF(OR(L489=1,K489=1,J489=1,I489=1),"-","")&amp;M$2,"")&amp;IF(N489=1,IF(OR(M489=1,L489=1,K489=1,J489=1,I489=1),"-","")&amp;N$2,"")&amp;IF(O489=1,IF(OR(N489=1,M489=1,L489=1,K489=1,J489=1,I489=1),"-","")&amp;O$2,"")&amp;IF(P489=1,IF(I489=1," - ",IF(J489=1," - ",IF(K489=1," - ",IF(L489=1," - ",IF(M489=1," - ",IF(N489=1," - ",IF(O489=1," - ","")))))))&amp;P$2,"")</f>
        <v/>
      </c>
      <c r="S489" s="243">
        <f>SUM('b2'!$I489:$P489)</f>
        <v/>
      </c>
      <c r="T489" s="243">
        <f>IF(OR('b2'!$J489=1,'b2'!$K489=1,'b2'!$L489=1,'b2'!$M489=1,'b2'!$N489=1,'b2'!$O489=1,'b2'!$P489=1),"SI","NO")</f>
        <v/>
      </c>
      <c r="U489" s="243">
        <f>IF(OR('b2'!$K489=1,'b2'!$L489=1,'b2'!$M489=1,'b2'!$N489=1,'b2'!$O489=1,'b2'!$P489=1),"SI","NO")</f>
        <v/>
      </c>
      <c r="V489" s="244" t="n">
        <v>0</v>
      </c>
      <c r="W489" s="245" t="n">
        <v>0</v>
      </c>
      <c r="X489" s="245" t="n">
        <v>0</v>
      </c>
      <c r="Y489" s="244" t="n">
        <v>0</v>
      </c>
      <c r="Z489" s="245" t="n">
        <v>0</v>
      </c>
      <c r="AA489" s="245" t="n">
        <v>0</v>
      </c>
      <c r="AB489" s="244" t="n">
        <v>0</v>
      </c>
      <c r="AC489" s="245" t="n">
        <v>0</v>
      </c>
      <c r="AD489" s="245" t="n">
        <v>0</v>
      </c>
      <c r="AE489" s="244" t="n">
        <v>0</v>
      </c>
      <c r="AF489" s="245" t="n">
        <v>0</v>
      </c>
      <c r="AG489" s="245" t="n">
        <v>0</v>
      </c>
      <c r="AH489" s="244" t="n">
        <v>0</v>
      </c>
      <c r="AI489" s="245" t="n">
        <v>0</v>
      </c>
      <c r="AJ489" s="245" t="n">
        <v>0</v>
      </c>
      <c r="AK489" s="244" t="n">
        <v>0</v>
      </c>
      <c r="AL489" s="245" t="n">
        <v>10</v>
      </c>
      <c r="AM489" s="245" t="n">
        <v>20</v>
      </c>
      <c r="AN489" s="244" t="n">
        <v>30</v>
      </c>
      <c r="AO489" s="245" t="n">
        <v>5</v>
      </c>
      <c r="AP489" s="245" t="n">
        <v>7</v>
      </c>
      <c r="AQ489" s="244" t="n">
        <v>12</v>
      </c>
      <c r="AR489" s="244">
        <f>IF('b2'!$AQ489&gt;0,'b2'!$AQ489,IF('b2'!$AN489&gt;0,'b2'!$AN489,IF('b2'!$AK489&gt;0,'b2'!$AK489,IF('b2'!$AH489&gt;0,'b2'!$AH489,IF('b2'!$AE489&gt;0,'b2'!$AE489,IF('b2'!$AB489&gt;0,'b2'!$AB489,IF('b2'!$Y489&gt;0,'b2'!$Y489,IF('b2'!$V489&gt;0,'b2'!$V489," ---"))))))))</f>
        <v/>
      </c>
      <c r="AS489" s="246" t="n">
        <v>0</v>
      </c>
      <c r="AT489" s="246" t="n">
        <v>0</v>
      </c>
      <c r="AU489" s="246" t="n">
        <v>0</v>
      </c>
      <c r="AV489" s="246" t="n">
        <v>0</v>
      </c>
      <c r="AW489" s="246" t="n">
        <v>0</v>
      </c>
      <c r="AX489" s="246" t="n">
        <v>0</v>
      </c>
      <c r="AY489" s="246" t="n">
        <v>0</v>
      </c>
      <c r="AZ489" s="246" t="n">
        <v>0</v>
      </c>
      <c r="BA489" s="246" t="n">
        <v>37</v>
      </c>
      <c r="BB489" s="246" t="n">
        <v>1</v>
      </c>
      <c r="BC489" s="246" t="n">
        <v>19</v>
      </c>
      <c r="BD489" s="246" t="n">
        <v>2</v>
      </c>
      <c r="BE489" s="247" t="n">
        <v>0</v>
      </c>
      <c r="BF489" s="252" t="n">
        <v>0</v>
      </c>
      <c r="BG489" s="252" t="n">
        <v>0</v>
      </c>
      <c r="BH489" s="247" t="n">
        <v>0</v>
      </c>
      <c r="BI489" s="250" t="inlineStr">
        <is>
          <t>#REF!</t>
        </is>
      </c>
      <c r="BJ489" s="251" t="inlineStr">
        <is>
          <t>#REF!</t>
        </is>
      </c>
      <c r="BK489" s="252" t="n">
        <v>0</v>
      </c>
      <c r="BL489" s="252" t="n">
        <v>0</v>
      </c>
      <c r="BM489" s="247" t="n">
        <v>0</v>
      </c>
      <c r="BN489" s="250" t="inlineStr">
        <is>
          <t>#REF!</t>
        </is>
      </c>
      <c r="BO489" s="251" t="inlineStr">
        <is>
          <t>#REF!</t>
        </is>
      </c>
      <c r="BP489" s="248" t="n">
        <v>0</v>
      </c>
      <c r="BQ489" s="248" t="n">
        <v>0</v>
      </c>
      <c r="BR489" s="249" t="n">
        <v>0</v>
      </c>
      <c r="BS489" s="250" t="inlineStr">
        <is>
          <t>#REF!</t>
        </is>
      </c>
      <c r="BT489" s="251">
        <f>'[2]DATA CONSOLIDADA 2018-2025 '!$BR491-'b2'!$BO489</f>
        <v/>
      </c>
      <c r="BU489" s="252" t="n">
        <v>0</v>
      </c>
      <c r="BV489" s="248" t="n">
        <v>0</v>
      </c>
      <c r="BW489" s="249" t="n">
        <v>0</v>
      </c>
      <c r="BX489" s="250" t="inlineStr">
        <is>
          <t>#REF!</t>
        </is>
      </c>
      <c r="BY489" s="251" t="inlineStr">
        <is>
          <t>#REF!</t>
        </is>
      </c>
      <c r="BZ489" s="248" t="n">
        <v>0</v>
      </c>
      <c r="CA489" s="248" t="n">
        <v>0</v>
      </c>
      <c r="CB489" s="249" t="n">
        <v>0</v>
      </c>
      <c r="CC489" s="250" t="inlineStr">
        <is>
          <t>#REF!</t>
        </is>
      </c>
      <c r="CD489" s="251">
        <f>'[2]DATA CONSOLIDADA 2018-2025 '!$CB491-'b2'!$BW489</f>
        <v/>
      </c>
      <c r="CE489" s="253" t="n">
        <v>385200</v>
      </c>
      <c r="CF489" s="253" t="n">
        <v>0</v>
      </c>
      <c r="CG489" s="254" t="n">
        <v>385200</v>
      </c>
      <c r="CH489" s="250" t="inlineStr">
        <is>
          <t>#REF!</t>
        </is>
      </c>
      <c r="CI489" s="251">
        <f>'[2]DATA CONSOLIDADA 2018-2025 '!$CG491-'b2'!$CB489</f>
        <v/>
      </c>
      <c r="CJ489" s="247" t="inlineStr">
        <is>
          <t>#REF!</t>
        </is>
      </c>
      <c r="CK489" s="247" t="n">
        <v>594080</v>
      </c>
      <c r="CL489" s="247" t="n">
        <v>0</v>
      </c>
      <c r="CM489" s="247" t="n">
        <v>594080</v>
      </c>
      <c r="CN489" s="247" t="inlineStr">
        <is>
          <t>#REF!</t>
        </is>
      </c>
      <c r="CO489" s="251">
        <f>'[2]DATA CONSOLIDADA 2018-2025 '!$CM491-'b2'!$CG489</f>
        <v/>
      </c>
      <c r="CP489" s="253" t="n">
        <v>0</v>
      </c>
      <c r="CQ489" s="253" t="n">
        <v>0</v>
      </c>
      <c r="CR489" s="253" t="n">
        <v>0</v>
      </c>
      <c r="CS489" s="253" t="n">
        <v>0</v>
      </c>
      <c r="CT489" s="253" t="n">
        <v>0</v>
      </c>
      <c r="CU489" s="253" t="n">
        <v>0</v>
      </c>
      <c r="CV489" s="247" t="n">
        <v>0</v>
      </c>
      <c r="CW489" s="247" t="n">
        <v>0</v>
      </c>
      <c r="CX489" s="247" t="n">
        <v>385200</v>
      </c>
      <c r="CY489" s="247" t="n">
        <v>0</v>
      </c>
      <c r="CZ489" s="247" t="n">
        <v>0</v>
      </c>
      <c r="DA489" s="247" t="n">
        <v>0</v>
      </c>
      <c r="DB489" s="247" t="n">
        <v>385200</v>
      </c>
      <c r="DC489" s="255" t="n">
        <v>0</v>
      </c>
      <c r="DD489" s="255" t="n">
        <v>594080</v>
      </c>
      <c r="DE489" s="255" t="n">
        <v>0</v>
      </c>
      <c r="DF489" s="255" t="n">
        <v>0</v>
      </c>
      <c r="DG489" s="255" t="n">
        <v>0</v>
      </c>
      <c r="DH489" s="255" t="n">
        <v>594080</v>
      </c>
      <c r="DI489" s="256" t="n">
        <v>20606101423</v>
      </c>
      <c r="DJ489" s="257" t="inlineStr">
        <is>
          <t>ASOCIACION DE PRODUCTORES AGROPECUARIOS DON LORENZO DEL DISTRITO DE SAMAN</t>
        </is>
      </c>
      <c r="DK489" s="257" t="inlineStr">
        <is>
          <t>02 Cooperativa</t>
        </is>
      </c>
      <c r="DL489" s="258" t="n"/>
      <c r="DM489" s="258" t="n"/>
      <c r="DN489" s="258" t="n"/>
      <c r="DO489" s="258" t="n"/>
      <c r="DP489" s="258" t="n"/>
      <c r="DQ489" s="258" t="n"/>
      <c r="DR489" s="258" t="n"/>
      <c r="DS489" s="258" t="n"/>
      <c r="DT489" s="258" t="n"/>
      <c r="DU489" s="258" t="n"/>
      <c r="DV489" s="258" t="n"/>
      <c r="DW489" s="258" t="n"/>
      <c r="DX489" s="258" t="n"/>
      <c r="DY489" s="258" t="n"/>
      <c r="DZ489" s="258" t="n"/>
      <c r="EA489" s="258" t="n"/>
      <c r="EB489" s="258" t="n"/>
      <c r="EC489" s="258" t="n"/>
      <c r="ED489" s="258" t="n"/>
      <c r="EE489" s="258" t="n"/>
    </row>
    <row r="490" hidden="1" ht="47.25" customHeight="1">
      <c r="A490" s="240" t="inlineStr">
        <is>
          <t>COOPERATIVA AGRARIA INDUSTRIALIZADA CABANA LTDA</t>
        </is>
      </c>
      <c r="B490" s="240" t="inlineStr">
        <is>
          <t>QUINUA Y OTROS GRANOS</t>
        </is>
      </c>
      <c r="C490" s="240" t="inlineStr">
        <is>
          <t>QUINUA Y OTROS GRANOS</t>
        </is>
      </c>
      <c r="D490" s="240" t="inlineStr">
        <is>
          <t>PUNO</t>
        </is>
      </c>
      <c r="E490" s="240" t="inlineStr">
        <is>
          <t>211102</t>
        </is>
      </c>
      <c r="F490" s="240" t="inlineStr">
        <is>
          <t>PUNO</t>
        </is>
      </c>
      <c r="G490" s="240" t="inlineStr">
        <is>
          <t>SAN ROMAN</t>
        </is>
      </c>
      <c r="H490" s="240" t="inlineStr">
        <is>
          <t>CABANA</t>
        </is>
      </c>
      <c r="I490" s="241" t="n"/>
      <c r="J490" s="241" t="n"/>
      <c r="K490" s="241" t="n"/>
      <c r="L490" s="241" t="n"/>
      <c r="M490" s="241" t="n"/>
      <c r="N490" s="241" t="n"/>
      <c r="O490" s="241" t="n">
        <v>1</v>
      </c>
      <c r="P490" s="241" t="n">
        <v>1</v>
      </c>
      <c r="Q490" s="241" t="inlineStr">
        <is>
          <t>PAC</t>
        </is>
      </c>
      <c r="R490" s="242">
        <f>IF(I490=1,I$2,"")&amp;IF(J490=1,IF(I490=1,"-","")&amp;J$2,"")&amp;IF(K490=1,IF(OR(J490=1,I490=1),"-","")&amp;K$2,"")&amp;IF(L490=1,IF(OR(K490=1,J490=1,I490=1),"-","")&amp;L$2,"")&amp;IF(M490=1,IF(OR(L490=1,K490=1,J490=1,I490=1),"-","")&amp;M$2,"")&amp;IF(N490=1,IF(OR(M490=1,L490=1,K490=1,J490=1,I490=1),"-","")&amp;N$2,"")&amp;IF(O490=1,IF(OR(N490=1,M490=1,L490=1,K490=1,J490=1,I490=1),"-","")&amp;O$2,"")&amp;IF(P490=1,IF(I490=1," - ",IF(J490=1," - ",IF(K490=1," - ",IF(L490=1," - ",IF(M490=1," - ",IF(N490=1," - ",IF(O490=1," - ","")))))))&amp;P$2,"")</f>
        <v/>
      </c>
      <c r="S490" s="243">
        <f>SUM('b2'!$I490:$P490)</f>
        <v/>
      </c>
      <c r="T490" s="243">
        <f>IF(OR('b2'!$J490=1,'b2'!$K490=1,'b2'!$L490=1,'b2'!$M490=1,'b2'!$N490=1,'b2'!$O490=1,'b2'!$P490=1),"SI","NO")</f>
        <v/>
      </c>
      <c r="U490" s="243">
        <f>IF(OR('b2'!$K490=1,'b2'!$L490=1,'b2'!$M490=1,'b2'!$N490=1,'b2'!$O490=1,'b2'!$P490=1),"SI","NO")</f>
        <v/>
      </c>
      <c r="V490" s="244" t="n">
        <v>0</v>
      </c>
      <c r="W490" s="245" t="n">
        <v>0</v>
      </c>
      <c r="X490" s="245" t="n">
        <v>0</v>
      </c>
      <c r="Y490" s="244" t="n">
        <v>0</v>
      </c>
      <c r="Z490" s="245" t="n">
        <v>0</v>
      </c>
      <c r="AA490" s="245" t="n">
        <v>0</v>
      </c>
      <c r="AB490" s="244" t="n">
        <v>0</v>
      </c>
      <c r="AC490" s="245" t="n">
        <v>0</v>
      </c>
      <c r="AD490" s="245" t="n">
        <v>0</v>
      </c>
      <c r="AE490" s="244" t="n">
        <v>0</v>
      </c>
      <c r="AF490" s="245" t="n">
        <v>0</v>
      </c>
      <c r="AG490" s="245" t="n">
        <v>0</v>
      </c>
      <c r="AH490" s="244" t="n">
        <v>0</v>
      </c>
      <c r="AI490" s="245" t="n">
        <v>0</v>
      </c>
      <c r="AJ490" s="245" t="n">
        <v>0</v>
      </c>
      <c r="AK490" s="244" t="n">
        <v>0</v>
      </c>
      <c r="AL490" s="245" t="n">
        <v>173</v>
      </c>
      <c r="AM490" s="245" t="n">
        <v>427</v>
      </c>
      <c r="AN490" s="244" t="n">
        <v>600</v>
      </c>
      <c r="AO490" s="245" t="n">
        <v>151</v>
      </c>
      <c r="AP490" s="245" t="n">
        <v>449</v>
      </c>
      <c r="AQ490" s="244" t="n">
        <v>600</v>
      </c>
      <c r="AR490" s="244">
        <f>IF('b2'!$AQ490&gt;0,'b2'!$AQ490,IF('b2'!$AN490&gt;0,'b2'!$AN490,IF('b2'!$AK490&gt;0,'b2'!$AK490,IF('b2'!$AH490&gt;0,'b2'!$AH490,IF('b2'!$AE490&gt;0,'b2'!$AE490,IF('b2'!$AB490&gt;0,'b2'!$AB490,IF('b2'!$Y490&gt;0,'b2'!$Y490,IF('b2'!$V490&gt;0,'b2'!$V490," ---"))))))))</f>
        <v/>
      </c>
      <c r="AS490" s="246" t="n">
        <v>0</v>
      </c>
      <c r="AT490" s="246" t="n">
        <v>0</v>
      </c>
      <c r="AU490" s="246" t="n">
        <v>0</v>
      </c>
      <c r="AV490" s="246" t="n">
        <v>0</v>
      </c>
      <c r="AW490" s="246" t="n">
        <v>0</v>
      </c>
      <c r="AX490" s="246" t="n">
        <v>0</v>
      </c>
      <c r="AY490" s="246" t="n">
        <v>0</v>
      </c>
      <c r="AZ490" s="246" t="n">
        <v>0</v>
      </c>
      <c r="BA490" s="246" t="n">
        <v>239</v>
      </c>
      <c r="BB490" s="246" t="n">
        <v>7</v>
      </c>
      <c r="BC490" s="246" t="n">
        <v>136</v>
      </c>
      <c r="BD490" s="246" t="n">
        <v>4</v>
      </c>
      <c r="BE490" s="247" t="n">
        <v>0</v>
      </c>
      <c r="BF490" s="252" t="n">
        <v>0</v>
      </c>
      <c r="BG490" s="252" t="n">
        <v>0</v>
      </c>
      <c r="BH490" s="247" t="n">
        <v>0</v>
      </c>
      <c r="BI490" s="250" t="inlineStr">
        <is>
          <t>#REF!</t>
        </is>
      </c>
      <c r="BJ490" s="251" t="inlineStr">
        <is>
          <t>#REF!</t>
        </is>
      </c>
      <c r="BK490" s="252" t="n">
        <v>0</v>
      </c>
      <c r="BL490" s="252" t="n">
        <v>0</v>
      </c>
      <c r="BM490" s="247" t="n">
        <v>0</v>
      </c>
      <c r="BN490" s="250" t="inlineStr">
        <is>
          <t>#REF!</t>
        </is>
      </c>
      <c r="BO490" s="251" t="inlineStr">
        <is>
          <t>#REF!</t>
        </is>
      </c>
      <c r="BP490" s="248" t="n">
        <v>0</v>
      </c>
      <c r="BQ490" s="248" t="n">
        <v>0</v>
      </c>
      <c r="BR490" s="249" t="n">
        <v>0</v>
      </c>
      <c r="BS490" s="250" t="inlineStr">
        <is>
          <t>#REF!</t>
        </is>
      </c>
      <c r="BT490" s="251">
        <f>'[2]DATA CONSOLIDADA 2018-2025 '!$BR492-'b2'!$BO490</f>
        <v/>
      </c>
      <c r="BU490" s="252" t="n">
        <v>0</v>
      </c>
      <c r="BV490" s="248" t="n">
        <v>0</v>
      </c>
      <c r="BW490" s="249" t="n">
        <v>0</v>
      </c>
      <c r="BX490" s="250" t="inlineStr">
        <is>
          <t>#REF!</t>
        </is>
      </c>
      <c r="BY490" s="251" t="inlineStr">
        <is>
          <t>#REF!</t>
        </is>
      </c>
      <c r="BZ490" s="248" t="n">
        <v>0</v>
      </c>
      <c r="CA490" s="248" t="n">
        <v>0</v>
      </c>
      <c r="CB490" s="249" t="n">
        <v>0</v>
      </c>
      <c r="CC490" s="250" t="inlineStr">
        <is>
          <t>#REF!</t>
        </is>
      </c>
      <c r="CD490" s="251">
        <f>'[2]DATA CONSOLIDADA 2018-2025 '!$CB492-'b2'!$BW490</f>
        <v/>
      </c>
      <c r="CE490" s="253" t="n">
        <v>1122700.2692947</v>
      </c>
      <c r="CF490" s="253" t="n">
        <v>1112607.668</v>
      </c>
      <c r="CG490" s="254" t="n">
        <v>2235307.9372947</v>
      </c>
      <c r="CH490" s="250" t="inlineStr">
        <is>
          <t>#REF!</t>
        </is>
      </c>
      <c r="CI490" s="251">
        <f>'[2]DATA CONSOLIDADA 2018-2025 '!$CG492-'b2'!$CB490</f>
        <v/>
      </c>
      <c r="CJ490" s="247" t="inlineStr">
        <is>
          <t>#REF!</t>
        </is>
      </c>
      <c r="CK490" s="247" t="n">
        <v>325029.84506296</v>
      </c>
      <c r="CL490" s="247" t="n">
        <v>818676.4516112</v>
      </c>
      <c r="CM490" s="247" t="n">
        <v>1143706.29667416</v>
      </c>
      <c r="CN490" s="247" t="inlineStr">
        <is>
          <t>#REF!</t>
        </is>
      </c>
      <c r="CO490" s="251">
        <f>'[2]DATA CONSOLIDADA 2018-2025 '!$CM492-'b2'!$CG490</f>
        <v/>
      </c>
      <c r="CP490" s="253" t="n">
        <v>0</v>
      </c>
      <c r="CQ490" s="253" t="n">
        <v>0</v>
      </c>
      <c r="CR490" s="253" t="n">
        <v>0</v>
      </c>
      <c r="CS490" s="253" t="n">
        <v>0</v>
      </c>
      <c r="CT490" s="253" t="n">
        <v>0</v>
      </c>
      <c r="CU490" s="253" t="n">
        <v>0</v>
      </c>
      <c r="CV490" s="247" t="n">
        <v>0</v>
      </c>
      <c r="CW490" s="247" t="n">
        <v>0</v>
      </c>
      <c r="CX490" s="247" t="n">
        <v>0</v>
      </c>
      <c r="CY490" s="247" t="n">
        <v>2235307.9372947</v>
      </c>
      <c r="CZ490" s="247" t="n">
        <v>0</v>
      </c>
      <c r="DA490" s="247" t="n">
        <v>0</v>
      </c>
      <c r="DB490" s="247" t="n">
        <v>2235307.9372947</v>
      </c>
      <c r="DC490" s="255" t="n">
        <v>8942.965591759999</v>
      </c>
      <c r="DD490" s="255" t="n">
        <v>0</v>
      </c>
      <c r="DE490" s="255" t="n">
        <v>1134763.3310824</v>
      </c>
      <c r="DF490" s="255" t="n">
        <v>0</v>
      </c>
      <c r="DG490" s="255" t="n">
        <v>0</v>
      </c>
      <c r="DH490" s="255" t="n">
        <v>1143706.29667416</v>
      </c>
      <c r="DI490" s="256" t="n">
        <v>20448277781</v>
      </c>
      <c r="DJ490" s="257" t="inlineStr">
        <is>
          <t>COOPERATIVA AGRARIA INDUSTRIALIZADA CABANA LTDA</t>
        </is>
      </c>
      <c r="DK490" s="257" t="inlineStr">
        <is>
          <t>02 Cooperativa</t>
        </is>
      </c>
      <c r="DL490" s="258" t="n"/>
      <c r="DM490" s="258" t="n"/>
      <c r="DN490" s="258" t="n"/>
      <c r="DO490" s="258" t="n"/>
      <c r="DP490" s="258" t="n"/>
      <c r="DQ490" s="258" t="n"/>
      <c r="DR490" s="258" t="n"/>
      <c r="DS490" s="258" t="n"/>
      <c r="DT490" s="258" t="n"/>
      <c r="DU490" s="258" t="n"/>
      <c r="DV490" s="258" t="n"/>
      <c r="DW490" s="258" t="n"/>
      <c r="DX490" s="258" t="n"/>
      <c r="DY490" s="258" t="n"/>
      <c r="DZ490" s="258" t="n"/>
      <c r="EA490" s="258" t="n"/>
      <c r="EB490" s="258" t="n"/>
      <c r="EC490" s="258" t="n"/>
      <c r="ED490" s="258" t="n"/>
      <c r="EE490" s="258" t="n"/>
    </row>
    <row r="491" hidden="1" ht="47.25" customHeight="1">
      <c r="A491" s="240" t="inlineStr">
        <is>
          <t>ASOCIACION DE PRODUCTORES AGROPECUARIOS PIEDRA BLANCA DE CHALLAPAMPA</t>
        </is>
      </c>
      <c r="B491" s="240" t="inlineStr">
        <is>
          <t>HABA</t>
        </is>
      </c>
      <c r="C491" s="240" t="inlineStr">
        <is>
          <t>HABA</t>
        </is>
      </c>
      <c r="D491" s="240" t="inlineStr">
        <is>
          <t>PUNO</t>
        </is>
      </c>
      <c r="E491" s="240" t="inlineStr">
        <is>
          <t>211303</t>
        </is>
      </c>
      <c r="F491" s="240" t="inlineStr">
        <is>
          <t>PUNO</t>
        </is>
      </c>
      <c r="G491" s="240" t="inlineStr">
        <is>
          <t>YUNGUYO</t>
        </is>
      </c>
      <c r="H491" s="240" t="inlineStr">
        <is>
          <t>COPANI</t>
        </is>
      </c>
      <c r="I491" s="241" t="n"/>
      <c r="J491" s="241" t="n"/>
      <c r="K491" s="241" t="n"/>
      <c r="L491" s="241" t="n"/>
      <c r="M491" s="241" t="n"/>
      <c r="N491" s="241" t="n"/>
      <c r="O491" s="241" t="n">
        <v>1</v>
      </c>
      <c r="P491" s="241" t="n"/>
      <c r="Q491" s="241" t="inlineStr">
        <is>
          <t>PAC</t>
        </is>
      </c>
      <c r="R491" s="242">
        <f>IF(I491=1,I$2,"")&amp;IF(J491=1,IF(I491=1,"-","")&amp;J$2,"")&amp;IF(K491=1,IF(OR(J491=1,I491=1),"-","")&amp;K$2,"")&amp;IF(L491=1,IF(OR(K491=1,J491=1,I491=1),"-","")&amp;L$2,"")&amp;IF(M491=1,IF(OR(L491=1,K491=1,J491=1,I491=1),"-","")&amp;M$2,"")&amp;IF(N491=1,IF(OR(M491=1,L491=1,K491=1,J491=1,I491=1),"-","")&amp;N$2,"")&amp;IF(O491=1,IF(OR(N491=1,M491=1,L491=1,K491=1,J491=1,I491=1),"-","")&amp;O$2,"")&amp;IF(P491=1,IF(I491=1," - ",IF(J491=1," - ",IF(K491=1," - ",IF(L491=1," - ",IF(M491=1," - ",IF(N491=1," - ",IF(O491=1," - ","")))))))&amp;P$2,"")</f>
        <v/>
      </c>
      <c r="S491" s="243">
        <f>SUM('b2'!$I491:$P491)</f>
        <v/>
      </c>
      <c r="T491" s="243">
        <f>IF(OR('b2'!$J491=1,'b2'!$K491=1,'b2'!$L491=1,'b2'!$M491=1,'b2'!$N491=1,'b2'!$O491=1,'b2'!$P491=1),"SI","NO")</f>
        <v/>
      </c>
      <c r="U491" s="243">
        <f>IF(OR('b2'!$K491=1,'b2'!$L491=1,'b2'!$M491=1,'b2'!$N491=1,'b2'!$O491=1,'b2'!$P491=1),"SI","NO")</f>
        <v/>
      </c>
      <c r="V491" s="244" t="n">
        <v>0</v>
      </c>
      <c r="W491" s="245" t="n">
        <v>0</v>
      </c>
      <c r="X491" s="245" t="n">
        <v>0</v>
      </c>
      <c r="Y491" s="244" t="n">
        <v>0</v>
      </c>
      <c r="Z491" s="245" t="n">
        <v>0</v>
      </c>
      <c r="AA491" s="245" t="n">
        <v>0</v>
      </c>
      <c r="AB491" s="244" t="n">
        <v>0</v>
      </c>
      <c r="AC491" s="245" t="n">
        <v>0</v>
      </c>
      <c r="AD491" s="245" t="n">
        <v>0</v>
      </c>
      <c r="AE491" s="244" t="n">
        <v>0</v>
      </c>
      <c r="AF491" s="245" t="n">
        <v>0</v>
      </c>
      <c r="AG491" s="245" t="n">
        <v>0</v>
      </c>
      <c r="AH491" s="244" t="n">
        <v>0</v>
      </c>
      <c r="AI491" s="245" t="n">
        <v>0</v>
      </c>
      <c r="AJ491" s="245" t="n">
        <v>0</v>
      </c>
      <c r="AK491" s="244" t="n">
        <v>0</v>
      </c>
      <c r="AL491" s="245" t="n">
        <v>8</v>
      </c>
      <c r="AM491" s="245" t="n">
        <v>10</v>
      </c>
      <c r="AN491" s="244" t="n">
        <v>18</v>
      </c>
      <c r="AO491" s="245" t="n">
        <v>0</v>
      </c>
      <c r="AP491" s="245" t="n">
        <v>0</v>
      </c>
      <c r="AQ491" s="244" t="n">
        <v>0</v>
      </c>
      <c r="AR491" s="244">
        <f>IF('b2'!$AQ491&gt;0,'b2'!$AQ491,IF('b2'!$AN491&gt;0,'b2'!$AN491,IF('b2'!$AK491&gt;0,'b2'!$AK491,IF('b2'!$AH491&gt;0,'b2'!$AH491,IF('b2'!$AE491&gt;0,'b2'!$AE491,IF('b2'!$AB491&gt;0,'b2'!$AB491,IF('b2'!$Y491&gt;0,'b2'!$Y491,IF('b2'!$V491&gt;0,'b2'!$V491," ---"))))))))</f>
        <v/>
      </c>
      <c r="AS491" s="246" t="n">
        <v>0</v>
      </c>
      <c r="AT491" s="246" t="n">
        <v>0</v>
      </c>
      <c r="AU491" s="246" t="n">
        <v>0</v>
      </c>
      <c r="AV491" s="246" t="n">
        <v>0</v>
      </c>
      <c r="AW491" s="246" t="n">
        <v>0</v>
      </c>
      <c r="AX491" s="246" t="n">
        <v>0</v>
      </c>
      <c r="AY491" s="246" t="n">
        <v>0</v>
      </c>
      <c r="AZ491" s="246" t="n">
        <v>0</v>
      </c>
      <c r="BA491" s="246" t="n">
        <v>54</v>
      </c>
      <c r="BB491" s="246" t="n">
        <v>2</v>
      </c>
      <c r="BC491" s="246" t="n">
        <v>0</v>
      </c>
      <c r="BD491" s="246" t="n">
        <v>0</v>
      </c>
      <c r="BE491" s="247" t="n">
        <v>0</v>
      </c>
      <c r="BF491" s="252" t="n">
        <v>0</v>
      </c>
      <c r="BG491" s="252" t="n">
        <v>0</v>
      </c>
      <c r="BH491" s="247" t="n">
        <v>0</v>
      </c>
      <c r="BI491" s="250" t="inlineStr">
        <is>
          <t>#REF!</t>
        </is>
      </c>
      <c r="BJ491" s="251" t="inlineStr">
        <is>
          <t>#REF!</t>
        </is>
      </c>
      <c r="BK491" s="252" t="n">
        <v>0</v>
      </c>
      <c r="BL491" s="252" t="n">
        <v>0</v>
      </c>
      <c r="BM491" s="247" t="n">
        <v>0</v>
      </c>
      <c r="BN491" s="250" t="inlineStr">
        <is>
          <t>#REF!</t>
        </is>
      </c>
      <c r="BO491" s="251" t="inlineStr">
        <is>
          <t>#REF!</t>
        </is>
      </c>
      <c r="BP491" s="248" t="n">
        <v>0</v>
      </c>
      <c r="BQ491" s="248" t="n">
        <v>0</v>
      </c>
      <c r="BR491" s="249" t="n">
        <v>0</v>
      </c>
      <c r="BS491" s="250" t="inlineStr">
        <is>
          <t>#REF!</t>
        </is>
      </c>
      <c r="BT491" s="251">
        <f>'[2]DATA CONSOLIDADA 2018-2025 '!$BR493-'b2'!$BO491</f>
        <v/>
      </c>
      <c r="BU491" s="252" t="n">
        <v>0</v>
      </c>
      <c r="BV491" s="248" t="n">
        <v>0</v>
      </c>
      <c r="BW491" s="249" t="n">
        <v>0</v>
      </c>
      <c r="BX491" s="250" t="inlineStr">
        <is>
          <t>#REF!</t>
        </is>
      </c>
      <c r="BY491" s="251" t="inlineStr">
        <is>
          <t>#REF!</t>
        </is>
      </c>
      <c r="BZ491" s="248" t="n">
        <v>0</v>
      </c>
      <c r="CA491" s="248" t="n">
        <v>0</v>
      </c>
      <c r="CB491" s="249" t="n">
        <v>0</v>
      </c>
      <c r="CC491" s="250" t="inlineStr">
        <is>
          <t>#REF!</t>
        </is>
      </c>
      <c r="CD491" s="251">
        <f>'[2]DATA CONSOLIDADA 2018-2025 '!$CB493-'b2'!$BW491</f>
        <v/>
      </c>
      <c r="CE491" s="253" t="n">
        <v>0</v>
      </c>
      <c r="CF491" s="253" t="n">
        <v>0</v>
      </c>
      <c r="CG491" s="254" t="n">
        <v>0</v>
      </c>
      <c r="CH491" s="250" t="inlineStr">
        <is>
          <t>#REF!</t>
        </is>
      </c>
      <c r="CI491" s="251">
        <f>'[2]DATA CONSOLIDADA 2018-2025 '!$CG493-'b2'!$CB491</f>
        <v/>
      </c>
      <c r="CJ491" s="247" t="inlineStr">
        <is>
          <t>#REF!</t>
        </is>
      </c>
      <c r="CK491" s="247" t="n">
        <v>0</v>
      </c>
      <c r="CL491" s="247" t="n">
        <v>0</v>
      </c>
      <c r="CM491" s="247" t="n">
        <v>0</v>
      </c>
      <c r="CN491" s="247" t="inlineStr">
        <is>
          <t>#REF!</t>
        </is>
      </c>
      <c r="CO491" s="251">
        <f>'[2]DATA CONSOLIDADA 2018-2025 '!$CM493-'b2'!$CG491</f>
        <v/>
      </c>
      <c r="CP491" s="253" t="n">
        <v>0</v>
      </c>
      <c r="CQ491" s="253" t="n">
        <v>0</v>
      </c>
      <c r="CR491" s="253" t="n">
        <v>0</v>
      </c>
      <c r="CS491" s="253" t="n">
        <v>0</v>
      </c>
      <c r="CT491" s="253" t="n">
        <v>0</v>
      </c>
      <c r="CU491" s="253" t="n">
        <v>0</v>
      </c>
      <c r="CV491" s="247" t="n">
        <v>0</v>
      </c>
      <c r="CW491" s="247" t="n">
        <v>0</v>
      </c>
      <c r="CX491" s="247" t="n">
        <v>0</v>
      </c>
      <c r="CY491" s="247" t="n">
        <v>0</v>
      </c>
      <c r="CZ491" s="247" t="n">
        <v>0</v>
      </c>
      <c r="DA491" s="247" t="n">
        <v>0</v>
      </c>
      <c r="DB491" s="247" t="n">
        <v>0</v>
      </c>
      <c r="DC491" s="255" t="n">
        <v>0</v>
      </c>
      <c r="DD491" s="255" t="n">
        <v>0</v>
      </c>
      <c r="DE491" s="255" t="n">
        <v>0</v>
      </c>
      <c r="DF491" s="255" t="n">
        <v>0</v>
      </c>
      <c r="DG491" s="255" t="n">
        <v>0</v>
      </c>
      <c r="DH491" s="255" t="n">
        <v>0</v>
      </c>
      <c r="DI491" s="256" t="n">
        <v>20448843051</v>
      </c>
      <c r="DJ491" s="257" t="inlineStr">
        <is>
          <t>ASOCIACION DE PRODUCTORES AGROPECUARIOS PIEDRA BLANCA DE CHALLAPAMPA</t>
        </is>
      </c>
      <c r="DK491" s="257" t="inlineStr">
        <is>
          <t>01 Asociación</t>
        </is>
      </c>
      <c r="DL491" s="258" t="n"/>
      <c r="DM491" s="258" t="n"/>
      <c r="DN491" s="258" t="n"/>
      <c r="DO491" s="258" t="n"/>
      <c r="DP491" s="258" t="n"/>
      <c r="DQ491" s="258" t="n"/>
      <c r="DR491" s="258" t="n"/>
      <c r="DS491" s="258" t="n"/>
      <c r="DT491" s="258" t="n"/>
      <c r="DU491" s="258" t="n"/>
      <c r="DV491" s="258" t="n"/>
      <c r="DW491" s="258" t="n"/>
      <c r="DX491" s="258" t="n"/>
      <c r="DY491" s="258" t="n"/>
      <c r="DZ491" s="258" t="n"/>
      <c r="EA491" s="258" t="n"/>
      <c r="EB491" s="258" t="n"/>
      <c r="EC491" s="258" t="n"/>
      <c r="ED491" s="258" t="n"/>
      <c r="EE491" s="258" t="n"/>
    </row>
    <row r="492" hidden="1" ht="47.25" customHeight="1">
      <c r="A492" s="240" t="inlineStr">
        <is>
          <t>COOPERATIVA AGRARIA SAN CRISTOBAL DE COALLACA - CABANILLAS</t>
        </is>
      </c>
      <c r="B492" s="240" t="inlineStr">
        <is>
          <t>QUINUA Y OTROS GRANOS</t>
        </is>
      </c>
      <c r="C492" s="240" t="inlineStr">
        <is>
          <t>QUINUA Y OTROS GRANOS</t>
        </is>
      </c>
      <c r="D492" s="240" t="inlineStr">
        <is>
          <t>PUNO</t>
        </is>
      </c>
      <c r="E492" s="240" t="inlineStr">
        <is>
          <t>211103</t>
        </is>
      </c>
      <c r="F492" s="240" t="inlineStr">
        <is>
          <t>PUNO</t>
        </is>
      </c>
      <c r="G492" s="240" t="inlineStr">
        <is>
          <t>SAN ROMAN</t>
        </is>
      </c>
      <c r="H492" s="240" t="inlineStr">
        <is>
          <t>CABANILLAS</t>
        </is>
      </c>
      <c r="I492" s="241" t="n"/>
      <c r="J492" s="241" t="n"/>
      <c r="K492" s="241" t="n"/>
      <c r="L492" s="241" t="n"/>
      <c r="M492" s="241" t="n"/>
      <c r="N492" s="241" t="n"/>
      <c r="O492" s="241" t="n">
        <v>1</v>
      </c>
      <c r="P492" s="241" t="n">
        <v>1</v>
      </c>
      <c r="Q492" s="241" t="inlineStr">
        <is>
          <t>PAC</t>
        </is>
      </c>
      <c r="R492" s="242">
        <f>IF(I492=1,I$2,"")&amp;IF(J492=1,IF(I492=1,"-","")&amp;J$2,"")&amp;IF(K492=1,IF(OR(J492=1,I492=1),"-","")&amp;K$2,"")&amp;IF(L492=1,IF(OR(K492=1,J492=1,I492=1),"-","")&amp;L$2,"")&amp;IF(M492=1,IF(OR(L492=1,K492=1,J492=1,I492=1),"-","")&amp;M$2,"")&amp;IF(N492=1,IF(OR(M492=1,L492=1,K492=1,J492=1,I492=1),"-","")&amp;N$2,"")&amp;IF(O492=1,IF(OR(N492=1,M492=1,L492=1,K492=1,J492=1,I492=1),"-","")&amp;O$2,"")&amp;IF(P492=1,IF(I492=1," - ",IF(J492=1," - ",IF(K492=1," - ",IF(L492=1," - ",IF(M492=1," - ",IF(N492=1," - ",IF(O492=1," - ","")))))))&amp;P$2,"")</f>
        <v/>
      </c>
      <c r="S492" s="243">
        <f>SUM('b2'!$I492:$P492)</f>
        <v/>
      </c>
      <c r="T492" s="243">
        <f>IF(OR('b2'!$J492=1,'b2'!$K492=1,'b2'!$L492=1,'b2'!$M492=1,'b2'!$N492=1,'b2'!$O492=1,'b2'!$P492=1),"SI","NO")</f>
        <v/>
      </c>
      <c r="U492" s="243">
        <f>IF(OR('b2'!$K492=1,'b2'!$L492=1,'b2'!$M492=1,'b2'!$N492=1,'b2'!$O492=1,'b2'!$P492=1),"SI","NO")</f>
        <v/>
      </c>
      <c r="V492" s="244" t="n">
        <v>0</v>
      </c>
      <c r="W492" s="245" t="n">
        <v>0</v>
      </c>
      <c r="X492" s="245" t="n">
        <v>0</v>
      </c>
      <c r="Y492" s="244" t="n">
        <v>0</v>
      </c>
      <c r="Z492" s="245" t="n">
        <v>0</v>
      </c>
      <c r="AA492" s="245" t="n">
        <v>0</v>
      </c>
      <c r="AB492" s="244" t="n">
        <v>0</v>
      </c>
      <c r="AC492" s="245" t="n">
        <v>0</v>
      </c>
      <c r="AD492" s="245" t="n">
        <v>0</v>
      </c>
      <c r="AE492" s="244" t="n">
        <v>0</v>
      </c>
      <c r="AF492" s="245" t="n">
        <v>0</v>
      </c>
      <c r="AG492" s="245" t="n">
        <v>0</v>
      </c>
      <c r="AH492" s="244" t="n">
        <v>0</v>
      </c>
      <c r="AI492" s="245" t="n">
        <v>0</v>
      </c>
      <c r="AJ492" s="245" t="n">
        <v>0</v>
      </c>
      <c r="AK492" s="244" t="n">
        <v>0</v>
      </c>
      <c r="AL492" s="245" t="n">
        <v>39</v>
      </c>
      <c r="AM492" s="245" t="n">
        <v>27</v>
      </c>
      <c r="AN492" s="244" t="n">
        <v>66</v>
      </c>
      <c r="AO492" s="245" t="n">
        <v>24</v>
      </c>
      <c r="AP492" s="245" t="n">
        <v>42</v>
      </c>
      <c r="AQ492" s="244" t="n">
        <v>66</v>
      </c>
      <c r="AR492" s="244">
        <f>IF('b2'!$AQ492&gt;0,'b2'!$AQ492,IF('b2'!$AN492&gt;0,'b2'!$AN492,IF('b2'!$AK492&gt;0,'b2'!$AK492,IF('b2'!$AH492&gt;0,'b2'!$AH492,IF('b2'!$AE492&gt;0,'b2'!$AE492,IF('b2'!$AB492&gt;0,'b2'!$AB492,IF('b2'!$Y492&gt;0,'b2'!$Y492,IF('b2'!$V492&gt;0,'b2'!$V492," ---"))))))))</f>
        <v/>
      </c>
      <c r="AS492" s="246" t="n">
        <v>0</v>
      </c>
      <c r="AT492" s="246" t="n">
        <v>0</v>
      </c>
      <c r="AU492" s="246" t="n">
        <v>0</v>
      </c>
      <c r="AV492" s="246" t="n">
        <v>0</v>
      </c>
      <c r="AW492" s="246" t="n">
        <v>0</v>
      </c>
      <c r="AX492" s="246" t="n">
        <v>0</v>
      </c>
      <c r="AY492" s="246" t="n">
        <v>0</v>
      </c>
      <c r="AZ492" s="246" t="n">
        <v>0</v>
      </c>
      <c r="BA492" s="246" t="n">
        <v>111</v>
      </c>
      <c r="BB492" s="246" t="n">
        <v>3</v>
      </c>
      <c r="BC492" s="246" t="n">
        <v>73</v>
      </c>
      <c r="BD492" s="246" t="n">
        <v>2</v>
      </c>
      <c r="BE492" s="247" t="n">
        <v>0</v>
      </c>
      <c r="BF492" s="252" t="n">
        <v>0</v>
      </c>
      <c r="BG492" s="252" t="n">
        <v>0</v>
      </c>
      <c r="BH492" s="247" t="n">
        <v>0</v>
      </c>
      <c r="BI492" s="250" t="inlineStr">
        <is>
          <t>#REF!</t>
        </is>
      </c>
      <c r="BJ492" s="251" t="inlineStr">
        <is>
          <t>#REF!</t>
        </is>
      </c>
      <c r="BK492" s="252" t="n">
        <v>0</v>
      </c>
      <c r="BL492" s="252" t="n">
        <v>0</v>
      </c>
      <c r="BM492" s="247" t="n">
        <v>0</v>
      </c>
      <c r="BN492" s="250" t="inlineStr">
        <is>
          <t>#REF!</t>
        </is>
      </c>
      <c r="BO492" s="251" t="inlineStr">
        <is>
          <t>#REF!</t>
        </is>
      </c>
      <c r="BP492" s="248" t="n">
        <v>0</v>
      </c>
      <c r="BQ492" s="248" t="n">
        <v>0</v>
      </c>
      <c r="BR492" s="249" t="n">
        <v>0</v>
      </c>
      <c r="BS492" s="250" t="inlineStr">
        <is>
          <t>#REF!</t>
        </is>
      </c>
      <c r="BT492" s="251">
        <f>'[2]DATA CONSOLIDADA 2018-2025 '!$BR494-'b2'!$BO492</f>
        <v/>
      </c>
      <c r="BU492" s="252" t="n">
        <v>0</v>
      </c>
      <c r="BV492" s="248" t="n">
        <v>0</v>
      </c>
      <c r="BW492" s="249" t="n">
        <v>0</v>
      </c>
      <c r="BX492" s="250" t="inlineStr">
        <is>
          <t>#REF!</t>
        </is>
      </c>
      <c r="BY492" s="251" t="inlineStr">
        <is>
          <t>#REF!</t>
        </is>
      </c>
      <c r="BZ492" s="248" t="n">
        <v>0</v>
      </c>
      <c r="CA492" s="248" t="n">
        <v>0</v>
      </c>
      <c r="CB492" s="249" t="n">
        <v>0</v>
      </c>
      <c r="CC492" s="250" t="inlineStr">
        <is>
          <t>#REF!</t>
        </is>
      </c>
      <c r="CD492" s="251">
        <f>'[2]DATA CONSOLIDADA 2018-2025 '!$CB494-'b2'!$BW492</f>
        <v/>
      </c>
      <c r="CE492" s="253" t="n">
        <v>66470.39999999999</v>
      </c>
      <c r="CF492" s="253" t="n">
        <v>0</v>
      </c>
      <c r="CG492" s="254" t="n">
        <v>66470.39999999999</v>
      </c>
      <c r="CH492" s="250" t="inlineStr">
        <is>
          <t>#REF!</t>
        </is>
      </c>
      <c r="CI492" s="251">
        <f>'[2]DATA CONSOLIDADA 2018-2025 '!$CG494-'b2'!$CB492</f>
        <v/>
      </c>
      <c r="CJ492" s="247" t="inlineStr">
        <is>
          <t>#REF!</t>
        </is>
      </c>
      <c r="CK492" s="247" t="n">
        <v>70003.39999999999</v>
      </c>
      <c r="CL492" s="247" t="n">
        <v>0</v>
      </c>
      <c r="CM492" s="247" t="n">
        <v>70003.39999999999</v>
      </c>
      <c r="CN492" s="247" t="inlineStr">
        <is>
          <t>#REF!</t>
        </is>
      </c>
      <c r="CO492" s="251">
        <f>'[2]DATA CONSOLIDADA 2018-2025 '!$CM494-'b2'!$CG492</f>
        <v/>
      </c>
      <c r="CP492" s="253" t="n">
        <v>0</v>
      </c>
      <c r="CQ492" s="253" t="n">
        <v>0</v>
      </c>
      <c r="CR492" s="253" t="n">
        <v>0</v>
      </c>
      <c r="CS492" s="253" t="n">
        <v>0</v>
      </c>
      <c r="CT492" s="253" t="n">
        <v>0</v>
      </c>
      <c r="CU492" s="253" t="n">
        <v>0</v>
      </c>
      <c r="CV492" s="247" t="n">
        <v>0</v>
      </c>
      <c r="CW492" s="247" t="n">
        <v>0</v>
      </c>
      <c r="CX492" s="247" t="n">
        <v>66470.39999999999</v>
      </c>
      <c r="CY492" s="247" t="n">
        <v>0</v>
      </c>
      <c r="CZ492" s="247" t="n">
        <v>0</v>
      </c>
      <c r="DA492" s="247" t="n">
        <v>0</v>
      </c>
      <c r="DB492" s="247" t="n">
        <v>66470.39999999999</v>
      </c>
      <c r="DC492" s="255" t="n">
        <v>0</v>
      </c>
      <c r="DD492" s="255" t="n">
        <v>70003.39999999999</v>
      </c>
      <c r="DE492" s="255" t="n">
        <v>0</v>
      </c>
      <c r="DF492" s="255" t="n">
        <v>0</v>
      </c>
      <c r="DG492" s="255" t="n">
        <v>0</v>
      </c>
      <c r="DH492" s="255" t="n">
        <v>70003.39999999999</v>
      </c>
      <c r="DI492" s="256" t="n">
        <v>20611480262</v>
      </c>
      <c r="DJ492" s="257" t="inlineStr">
        <is>
          <t>COOPERATIVA AGRARIA SAN CRISTOBAL DE COALLACA - CABANILLAS</t>
        </is>
      </c>
      <c r="DK492" s="257" t="inlineStr">
        <is>
          <t>02 Cooperativa</t>
        </is>
      </c>
      <c r="DL492" s="258" t="n"/>
      <c r="DM492" s="258" t="n"/>
      <c r="DN492" s="258" t="n"/>
      <c r="DO492" s="258" t="n"/>
      <c r="DP492" s="258" t="n"/>
      <c r="DQ492" s="258" t="n"/>
      <c r="DR492" s="258" t="n"/>
      <c r="DS492" s="258" t="n"/>
      <c r="DT492" s="258" t="n"/>
      <c r="DU492" s="258" t="n"/>
      <c r="DV492" s="258" t="n"/>
      <c r="DW492" s="258" t="n"/>
      <c r="DX492" s="258" t="n"/>
      <c r="DY492" s="258" t="n"/>
      <c r="DZ492" s="258" t="n"/>
      <c r="EA492" s="258" t="n"/>
      <c r="EB492" s="258" t="n"/>
      <c r="EC492" s="258" t="n"/>
      <c r="ED492" s="258" t="n"/>
      <c r="EE492" s="258" t="n"/>
    </row>
    <row r="493" hidden="1" ht="47.25" customHeight="1">
      <c r="A493" s="240" t="inlineStr">
        <is>
          <t>COOPERATIVA AGRARIA QORI QUINUA TARACO LTDA</t>
        </is>
      </c>
      <c r="B493" s="240" t="inlineStr">
        <is>
          <t>QUINUA Y OTROS GRANOS</t>
        </is>
      </c>
      <c r="C493" s="240" t="inlineStr">
        <is>
          <t>QUINUA Y OTROS GRANOS</t>
        </is>
      </c>
      <c r="D493" s="240" t="inlineStr">
        <is>
          <t>PUNO</t>
        </is>
      </c>
      <c r="E493" s="240" t="inlineStr">
        <is>
          <t>210607</t>
        </is>
      </c>
      <c r="F493" s="240" t="inlineStr">
        <is>
          <t>PUNO</t>
        </is>
      </c>
      <c r="G493" s="240" t="inlineStr">
        <is>
          <t>HUANCANE</t>
        </is>
      </c>
      <c r="H493" s="240" t="inlineStr">
        <is>
          <t>TARACO</t>
        </is>
      </c>
      <c r="I493" s="241" t="n"/>
      <c r="J493" s="241" t="n"/>
      <c r="K493" s="241" t="n"/>
      <c r="L493" s="241" t="n"/>
      <c r="M493" s="241" t="n"/>
      <c r="N493" s="241" t="n"/>
      <c r="O493" s="241" t="n">
        <v>1</v>
      </c>
      <c r="P493" s="241" t="n">
        <v>1</v>
      </c>
      <c r="Q493" s="241" t="inlineStr">
        <is>
          <t>PAC</t>
        </is>
      </c>
      <c r="R493" s="242">
        <f>IF(I493=1,I$2,"")&amp;IF(J493=1,IF(I493=1,"-","")&amp;J$2,"")&amp;IF(K493=1,IF(OR(J493=1,I493=1),"-","")&amp;K$2,"")&amp;IF(L493=1,IF(OR(K493=1,J493=1,I493=1),"-","")&amp;L$2,"")&amp;IF(M493=1,IF(OR(L493=1,K493=1,J493=1,I493=1),"-","")&amp;M$2,"")&amp;IF(N493=1,IF(OR(M493=1,L493=1,K493=1,J493=1,I493=1),"-","")&amp;N$2,"")&amp;IF(O493=1,IF(OR(N493=1,M493=1,L493=1,K493=1,J493=1,I493=1),"-","")&amp;O$2,"")&amp;IF(P493=1,IF(I493=1," - ",IF(J493=1," - ",IF(K493=1," - ",IF(L493=1," - ",IF(M493=1," - ",IF(N493=1," - ",IF(O493=1," - ","")))))))&amp;P$2,"")</f>
        <v/>
      </c>
      <c r="S493" s="243">
        <f>SUM('b2'!$I493:$P493)</f>
        <v/>
      </c>
      <c r="T493" s="243">
        <f>IF(OR('b2'!$J493=1,'b2'!$K493=1,'b2'!$L493=1,'b2'!$M493=1,'b2'!$N493=1,'b2'!$O493=1,'b2'!$P493=1),"SI","NO")</f>
        <v/>
      </c>
      <c r="U493" s="243">
        <f>IF(OR('b2'!$K493=1,'b2'!$L493=1,'b2'!$M493=1,'b2'!$N493=1,'b2'!$O493=1,'b2'!$P493=1),"SI","NO")</f>
        <v/>
      </c>
      <c r="V493" s="244" t="n">
        <v>0</v>
      </c>
      <c r="W493" s="245" t="n">
        <v>0</v>
      </c>
      <c r="X493" s="245" t="n">
        <v>0</v>
      </c>
      <c r="Y493" s="244" t="n">
        <v>0</v>
      </c>
      <c r="Z493" s="245" t="n">
        <v>0</v>
      </c>
      <c r="AA493" s="245" t="n">
        <v>0</v>
      </c>
      <c r="AB493" s="244" t="n">
        <v>0</v>
      </c>
      <c r="AC493" s="245" t="n">
        <v>0</v>
      </c>
      <c r="AD493" s="245" t="n">
        <v>0</v>
      </c>
      <c r="AE493" s="244" t="n">
        <v>0</v>
      </c>
      <c r="AF493" s="245" t="n">
        <v>0</v>
      </c>
      <c r="AG493" s="245" t="n">
        <v>0</v>
      </c>
      <c r="AH493" s="244" t="n">
        <v>0</v>
      </c>
      <c r="AI493" s="245" t="n">
        <v>0</v>
      </c>
      <c r="AJ493" s="245" t="n">
        <v>0</v>
      </c>
      <c r="AK493" s="244" t="n">
        <v>0</v>
      </c>
      <c r="AL493" s="245" t="n">
        <v>40</v>
      </c>
      <c r="AM493" s="245" t="n">
        <v>30</v>
      </c>
      <c r="AN493" s="244" t="n">
        <v>70</v>
      </c>
      <c r="AO493" s="245" t="n">
        <v>214</v>
      </c>
      <c r="AP493" s="245" t="n">
        <v>167</v>
      </c>
      <c r="AQ493" s="244" t="n">
        <v>381</v>
      </c>
      <c r="AR493" s="244">
        <f>IF('b2'!$AQ493&gt;0,'b2'!$AQ493,IF('b2'!$AN493&gt;0,'b2'!$AN493,IF('b2'!$AK493&gt;0,'b2'!$AK493,IF('b2'!$AH493&gt;0,'b2'!$AH493,IF('b2'!$AE493&gt;0,'b2'!$AE493,IF('b2'!$AB493&gt;0,'b2'!$AB493,IF('b2'!$Y493&gt;0,'b2'!$Y493,IF('b2'!$V493&gt;0,'b2'!$V493," ---"))))))))</f>
        <v/>
      </c>
      <c r="AS493" s="246" t="n">
        <v>0</v>
      </c>
      <c r="AT493" s="246" t="n">
        <v>0</v>
      </c>
      <c r="AU493" s="246" t="n">
        <v>0</v>
      </c>
      <c r="AV493" s="246" t="n">
        <v>0</v>
      </c>
      <c r="AW493" s="246" t="n">
        <v>0</v>
      </c>
      <c r="AX493" s="246" t="n">
        <v>0</v>
      </c>
      <c r="AY493" s="246" t="n">
        <v>0</v>
      </c>
      <c r="AZ493" s="246" t="n">
        <v>0</v>
      </c>
      <c r="BA493" s="246" t="n">
        <v>67</v>
      </c>
      <c r="BB493" s="246" t="n">
        <v>5</v>
      </c>
      <c r="BC493" s="246" t="n">
        <v>133</v>
      </c>
      <c r="BD493" s="246" t="n">
        <v>4</v>
      </c>
      <c r="BE493" s="247" t="n">
        <v>0</v>
      </c>
      <c r="BF493" s="252" t="n">
        <v>0</v>
      </c>
      <c r="BG493" s="252" t="n">
        <v>0</v>
      </c>
      <c r="BH493" s="247" t="n">
        <v>0</v>
      </c>
      <c r="BI493" s="250" t="inlineStr">
        <is>
          <t>#REF!</t>
        </is>
      </c>
      <c r="BJ493" s="251" t="inlineStr">
        <is>
          <t>#REF!</t>
        </is>
      </c>
      <c r="BK493" s="252" t="n">
        <v>0</v>
      </c>
      <c r="BL493" s="252" t="n">
        <v>0</v>
      </c>
      <c r="BM493" s="247" t="n">
        <v>0</v>
      </c>
      <c r="BN493" s="250" t="inlineStr">
        <is>
          <t>#REF!</t>
        </is>
      </c>
      <c r="BO493" s="251" t="inlineStr">
        <is>
          <t>#REF!</t>
        </is>
      </c>
      <c r="BP493" s="248" t="n">
        <v>0</v>
      </c>
      <c r="BQ493" s="248" t="n">
        <v>0</v>
      </c>
      <c r="BR493" s="249" t="n">
        <v>0</v>
      </c>
      <c r="BS493" s="250" t="inlineStr">
        <is>
          <t>#REF!</t>
        </is>
      </c>
      <c r="BT493" s="251">
        <f>'[2]DATA CONSOLIDADA 2018-2025 '!$BR495-'b2'!$BO493</f>
        <v/>
      </c>
      <c r="BU493" s="252" t="n">
        <v>0</v>
      </c>
      <c r="BV493" s="248" t="n">
        <v>0</v>
      </c>
      <c r="BW493" s="249" t="n">
        <v>0</v>
      </c>
      <c r="BX493" s="250" t="inlineStr">
        <is>
          <t>#REF!</t>
        </is>
      </c>
      <c r="BY493" s="251" t="inlineStr">
        <is>
          <t>#REF!</t>
        </is>
      </c>
      <c r="BZ493" s="248" t="n">
        <v>0</v>
      </c>
      <c r="CA493" s="248" t="n">
        <v>0</v>
      </c>
      <c r="CB493" s="249" t="n">
        <v>0</v>
      </c>
      <c r="CC493" s="250" t="inlineStr">
        <is>
          <t>#REF!</t>
        </is>
      </c>
      <c r="CD493" s="251">
        <f>'[2]DATA CONSOLIDADA 2018-2025 '!$CB495-'b2'!$BW493</f>
        <v/>
      </c>
      <c r="CE493" s="253" t="n">
        <v>640885.14</v>
      </c>
      <c r="CF493" s="253" t="n">
        <v>0</v>
      </c>
      <c r="CG493" s="254" t="n">
        <v>640885.14</v>
      </c>
      <c r="CH493" s="250" t="inlineStr">
        <is>
          <t>#REF!</t>
        </is>
      </c>
      <c r="CI493" s="251">
        <f>'[2]DATA CONSOLIDADA 2018-2025 '!$CG495-'b2'!$CB493</f>
        <v/>
      </c>
      <c r="CJ493" s="247" t="inlineStr">
        <is>
          <t>#REF!</t>
        </is>
      </c>
      <c r="CK493" s="247" t="n">
        <v>356891.06</v>
      </c>
      <c r="CL493" s="247" t="n">
        <v>0</v>
      </c>
      <c r="CM493" s="247" t="n">
        <v>356891.06</v>
      </c>
      <c r="CN493" s="247" t="inlineStr">
        <is>
          <t>#REF!</t>
        </is>
      </c>
      <c r="CO493" s="251">
        <f>'[2]DATA CONSOLIDADA 2018-2025 '!$CM495-'b2'!$CG493</f>
        <v/>
      </c>
      <c r="CP493" s="253" t="n">
        <v>0</v>
      </c>
      <c r="CQ493" s="253" t="n">
        <v>0</v>
      </c>
      <c r="CR493" s="253" t="n">
        <v>0</v>
      </c>
      <c r="CS493" s="253" t="n">
        <v>0</v>
      </c>
      <c r="CT493" s="253" t="n">
        <v>0</v>
      </c>
      <c r="CU493" s="253" t="n">
        <v>0</v>
      </c>
      <c r="CV493" s="247" t="n">
        <v>0</v>
      </c>
      <c r="CW493" s="247" t="n">
        <v>0</v>
      </c>
      <c r="CX493" s="247" t="n">
        <v>0</v>
      </c>
      <c r="CY493" s="247" t="n">
        <v>640885.14</v>
      </c>
      <c r="CZ493" s="247" t="n">
        <v>0</v>
      </c>
      <c r="DA493" s="247" t="n">
        <v>0</v>
      </c>
      <c r="DB493" s="247" t="n">
        <v>640885.14</v>
      </c>
      <c r="DC493" s="255" t="n">
        <v>0</v>
      </c>
      <c r="DD493" s="255" t="n">
        <v>356891.06</v>
      </c>
      <c r="DE493" s="255" t="n">
        <v>0</v>
      </c>
      <c r="DF493" s="255" t="n">
        <v>0</v>
      </c>
      <c r="DG493" s="255" t="n">
        <v>0</v>
      </c>
      <c r="DH493" s="255" t="n">
        <v>356891.06</v>
      </c>
      <c r="DI493" s="256" t="n">
        <v>20606214082</v>
      </c>
      <c r="DJ493" s="257" t="inlineStr">
        <is>
          <t>COOPERATIVA AGRARIA QORI QUINUA TARACO LTDA</t>
        </is>
      </c>
      <c r="DK493" s="257" t="inlineStr">
        <is>
          <t>02 Cooperativa</t>
        </is>
      </c>
      <c r="DL493" s="258" t="n"/>
      <c r="DM493" s="258" t="n"/>
      <c r="DN493" s="258" t="n"/>
      <c r="DO493" s="258" t="n"/>
      <c r="DP493" s="258" t="n"/>
      <c r="DQ493" s="258" t="n"/>
      <c r="DR493" s="258" t="n"/>
      <c r="DS493" s="258" t="n"/>
      <c r="DT493" s="258" t="n"/>
      <c r="DU493" s="258" t="n"/>
      <c r="DV493" s="258" t="n"/>
      <c r="DW493" s="258" t="n"/>
      <c r="DX493" s="258" t="n"/>
      <c r="DY493" s="258" t="n"/>
      <c r="DZ493" s="258" t="n"/>
      <c r="EA493" s="258" t="n"/>
      <c r="EB493" s="258" t="n"/>
      <c r="EC493" s="258" t="n"/>
      <c r="ED493" s="258" t="n"/>
      <c r="EE493" s="258" t="n"/>
    </row>
    <row r="494" ht="47.25" customHeight="1">
      <c r="A494" s="240" t="inlineStr">
        <is>
          <t>COOPERATIVA AGRARIA KURI VALLE DEL SISA LTDA.</t>
        </is>
      </c>
      <c r="B494" s="240" t="inlineStr">
        <is>
          <t>CACAO</t>
        </is>
      </c>
      <c r="C494" s="240" t="inlineStr">
        <is>
          <t>CACAO</t>
        </is>
      </c>
      <c r="D494" s="240" t="inlineStr">
        <is>
          <t>SAN MARTIN</t>
        </is>
      </c>
      <c r="E494" s="240" t="inlineStr">
        <is>
          <t>220301</t>
        </is>
      </c>
      <c r="F494" s="240" t="inlineStr">
        <is>
          <t>SAN MARTIN</t>
        </is>
      </c>
      <c r="G494" s="240" t="inlineStr">
        <is>
          <t>EL DORADO</t>
        </is>
      </c>
      <c r="H494" s="240" t="inlineStr">
        <is>
          <t>SAN JOSE DE SISA</t>
        </is>
      </c>
      <c r="I494" s="241" t="n"/>
      <c r="J494" s="241" t="n"/>
      <c r="K494" s="241" t="n"/>
      <c r="L494" s="241" t="n"/>
      <c r="M494" s="241" t="n"/>
      <c r="N494" s="241" t="n"/>
      <c r="O494" s="241" t="n">
        <v>1</v>
      </c>
      <c r="P494" s="241" t="n">
        <v>1</v>
      </c>
      <c r="Q494" s="241" t="inlineStr">
        <is>
          <t>PAC</t>
        </is>
      </c>
      <c r="R494" s="242">
        <f>IF(I494=1,I$2,"")&amp;IF(J494=1,IF(I494=1,"-","")&amp;J$2,"")&amp;IF(K494=1,IF(OR(J494=1,I494=1),"-","")&amp;K$2,"")&amp;IF(L494=1,IF(OR(K494=1,J494=1,I494=1),"-","")&amp;L$2,"")&amp;IF(M494=1,IF(OR(L494=1,K494=1,J494=1,I494=1),"-","")&amp;M$2,"")&amp;IF(N494=1,IF(OR(M494=1,L494=1,K494=1,J494=1,I494=1),"-","")&amp;N$2,"")&amp;IF(O494=1,IF(OR(N494=1,M494=1,L494=1,K494=1,J494=1,I494=1),"-","")&amp;O$2,"")&amp;IF(P494=1,IF(I494=1," - ",IF(J494=1," - ",IF(K494=1," - ",IF(L494=1," - ",IF(M494=1," - ",IF(N494=1," - ",IF(O494=1," - ","")))))))&amp;P$2,"")</f>
        <v/>
      </c>
      <c r="S494" s="243">
        <f>SUM('b2'!$I494:$P494)</f>
        <v/>
      </c>
      <c r="T494" s="243">
        <f>IF(OR('b2'!$J494=1,'b2'!$K494=1,'b2'!$L494=1,'b2'!$M494=1,'b2'!$N494=1,'b2'!$O494=1,'b2'!$P494=1),"SI","NO")</f>
        <v/>
      </c>
      <c r="U494" s="243">
        <f>IF(OR('b2'!$K494=1,'b2'!$L494=1,'b2'!$M494=1,'b2'!$N494=1,'b2'!$O494=1,'b2'!$P494=1),"SI","NO")</f>
        <v/>
      </c>
      <c r="V494" s="244" t="n">
        <v>0</v>
      </c>
      <c r="W494" s="245" t="n">
        <v>0</v>
      </c>
      <c r="X494" s="245" t="n">
        <v>0</v>
      </c>
      <c r="Y494" s="244" t="n">
        <v>0</v>
      </c>
      <c r="Z494" s="245" t="n">
        <v>0</v>
      </c>
      <c r="AA494" s="245" t="n">
        <v>0</v>
      </c>
      <c r="AB494" s="244" t="n">
        <v>0</v>
      </c>
      <c r="AC494" s="245" t="n">
        <v>0</v>
      </c>
      <c r="AD494" s="245" t="n">
        <v>0</v>
      </c>
      <c r="AE494" s="244" t="n">
        <v>0</v>
      </c>
      <c r="AF494" s="245" t="n">
        <v>0</v>
      </c>
      <c r="AG494" s="245" t="n">
        <v>0</v>
      </c>
      <c r="AH494" s="244" t="n">
        <v>0</v>
      </c>
      <c r="AI494" s="245" t="n">
        <v>0</v>
      </c>
      <c r="AJ494" s="245" t="n">
        <v>0</v>
      </c>
      <c r="AK494" s="244" t="n">
        <v>0</v>
      </c>
      <c r="AL494" s="245" t="n">
        <v>14</v>
      </c>
      <c r="AM494" s="245" t="n">
        <v>16</v>
      </c>
      <c r="AN494" s="244" t="n">
        <v>30</v>
      </c>
      <c r="AO494" s="245" t="n">
        <v>37</v>
      </c>
      <c r="AP494" s="245" t="n">
        <v>10</v>
      </c>
      <c r="AQ494" s="244" t="n">
        <v>47</v>
      </c>
      <c r="AR494" s="244">
        <f>IF('b2'!$AQ494&gt;0,'b2'!$AQ494,IF('b2'!$AN494&gt;0,'b2'!$AN494,IF('b2'!$AK494&gt;0,'b2'!$AK494,IF('b2'!$AH494&gt;0,'b2'!$AH494,IF('b2'!$AE494&gt;0,'b2'!$AE494,IF('b2'!$AB494&gt;0,'b2'!$AB494,IF('b2'!$Y494&gt;0,'b2'!$Y494,IF('b2'!$V494&gt;0,'b2'!$V494," ---"))))))))</f>
        <v/>
      </c>
      <c r="AS494" s="246" t="n">
        <v>0</v>
      </c>
      <c r="AT494" s="246" t="n">
        <v>0</v>
      </c>
      <c r="AU494" s="246" t="n">
        <v>0</v>
      </c>
      <c r="AV494" s="246" t="n">
        <v>0</v>
      </c>
      <c r="AW494" s="246" t="n">
        <v>0</v>
      </c>
      <c r="AX494" s="246" t="n">
        <v>0</v>
      </c>
      <c r="AY494" s="246" t="n">
        <v>0</v>
      </c>
      <c r="AZ494" s="246" t="n">
        <v>0</v>
      </c>
      <c r="BA494" s="246" t="n">
        <v>23</v>
      </c>
      <c r="BB494" s="246" t="n">
        <v>0</v>
      </c>
      <c r="BC494" s="246" t="n">
        <v>12</v>
      </c>
      <c r="BD494" s="246" t="n">
        <v>0</v>
      </c>
      <c r="BE494" s="247" t="n">
        <v>0</v>
      </c>
      <c r="BF494" s="252" t="n">
        <v>0</v>
      </c>
      <c r="BG494" s="252" t="n">
        <v>0</v>
      </c>
      <c r="BH494" s="247" t="n">
        <v>0</v>
      </c>
      <c r="BI494" s="250" t="inlineStr">
        <is>
          <t>#REF!</t>
        </is>
      </c>
      <c r="BJ494" s="251" t="inlineStr">
        <is>
          <t>#REF!</t>
        </is>
      </c>
      <c r="BK494" s="252" t="n">
        <v>0</v>
      </c>
      <c r="BL494" s="252" t="n">
        <v>0</v>
      </c>
      <c r="BM494" s="247" t="n">
        <v>0</v>
      </c>
      <c r="BN494" s="250" t="inlineStr">
        <is>
          <t>#REF!</t>
        </is>
      </c>
      <c r="BO494" s="251" t="inlineStr">
        <is>
          <t>#REF!</t>
        </is>
      </c>
      <c r="BP494" s="248" t="n">
        <v>0</v>
      </c>
      <c r="BQ494" s="248" t="n">
        <v>0</v>
      </c>
      <c r="BR494" s="249" t="n">
        <v>0</v>
      </c>
      <c r="BS494" s="250" t="inlineStr">
        <is>
          <t>#REF!</t>
        </is>
      </c>
      <c r="BT494" s="251">
        <f>'[2]DATA CONSOLIDADA 2018-2025 '!$BR496-'b2'!$BO494</f>
        <v/>
      </c>
      <c r="BU494" s="252" t="n">
        <v>0</v>
      </c>
      <c r="BV494" s="248" t="n">
        <v>0</v>
      </c>
      <c r="BW494" s="249" t="n">
        <v>0</v>
      </c>
      <c r="BX494" s="250" t="inlineStr">
        <is>
          <t>#REF!</t>
        </is>
      </c>
      <c r="BY494" s="251" t="inlineStr">
        <is>
          <t>#REF!</t>
        </is>
      </c>
      <c r="BZ494" s="248" t="n">
        <v>0</v>
      </c>
      <c r="CA494" s="248" t="n">
        <v>0</v>
      </c>
      <c r="CB494" s="249" t="n">
        <v>0</v>
      </c>
      <c r="CC494" s="250" t="inlineStr">
        <is>
          <t>#REF!</t>
        </is>
      </c>
      <c r="CD494" s="251">
        <f>'[2]DATA CONSOLIDADA 2018-2025 '!$CB496-'b2'!$BW494</f>
        <v/>
      </c>
      <c r="CE494" s="253" t="n">
        <v>1663070.89</v>
      </c>
      <c r="CF494" s="253" t="n">
        <v>0</v>
      </c>
      <c r="CG494" s="254" t="n">
        <v>1663070.89</v>
      </c>
      <c r="CH494" s="250" t="inlineStr">
        <is>
          <t>#REF!</t>
        </is>
      </c>
      <c r="CI494" s="251">
        <f>'[2]DATA CONSOLIDADA 2018-2025 '!$CG496-'b2'!$CB494</f>
        <v/>
      </c>
      <c r="CJ494" s="247" t="inlineStr">
        <is>
          <t>#REF!</t>
        </is>
      </c>
      <c r="CK494" s="247" t="n">
        <v>1305327.129</v>
      </c>
      <c r="CL494" s="247" t="n">
        <v>0</v>
      </c>
      <c r="CM494" s="247" t="n">
        <v>1305327.129</v>
      </c>
      <c r="CN494" s="247" t="inlineStr">
        <is>
          <t>#REF!</t>
        </is>
      </c>
      <c r="CO494" s="251">
        <f>'[2]DATA CONSOLIDADA 2018-2025 '!$CM496-'b2'!$CG494</f>
        <v/>
      </c>
      <c r="CP494" s="253" t="n">
        <v>0</v>
      </c>
      <c r="CQ494" s="253" t="n">
        <v>0</v>
      </c>
      <c r="CR494" s="253" t="n">
        <v>0</v>
      </c>
      <c r="CS494" s="253" t="n">
        <v>0</v>
      </c>
      <c r="CT494" s="253" t="n">
        <v>0</v>
      </c>
      <c r="CU494" s="253" t="n">
        <v>0</v>
      </c>
      <c r="CV494" s="247" t="n">
        <v>0</v>
      </c>
      <c r="CW494" s="247" t="n">
        <v>0</v>
      </c>
      <c r="CX494" s="247" t="n">
        <v>0</v>
      </c>
      <c r="CY494" s="247" t="n">
        <v>1663070.89</v>
      </c>
      <c r="CZ494" s="247" t="n">
        <v>0</v>
      </c>
      <c r="DA494" s="247" t="n">
        <v>0</v>
      </c>
      <c r="DB494" s="247" t="n">
        <v>1663070.89</v>
      </c>
      <c r="DC494" s="255" t="n">
        <v>0</v>
      </c>
      <c r="DD494" s="255" t="n">
        <v>0</v>
      </c>
      <c r="DE494" s="255" t="n">
        <v>1305327.129</v>
      </c>
      <c r="DF494" s="255" t="n">
        <v>0</v>
      </c>
      <c r="DG494" s="255" t="n">
        <v>0</v>
      </c>
      <c r="DH494" s="255" t="n">
        <v>1305327.129</v>
      </c>
      <c r="DI494" s="256" t="n">
        <v>20608294512</v>
      </c>
      <c r="DJ494" s="257" t="inlineStr">
        <is>
          <t>COOPERATIVA AGRARIA KURI VALLE DEL SISA LTDA</t>
        </is>
      </c>
      <c r="DK494" s="257" t="inlineStr">
        <is>
          <t>02 Cooperativa</t>
        </is>
      </c>
      <c r="DL494" s="258" t="n"/>
      <c r="DM494" s="258" t="n"/>
      <c r="DN494" s="258" t="n"/>
      <c r="DO494" s="258" t="n"/>
      <c r="DP494" s="258" t="n"/>
      <c r="DQ494" s="258" t="n"/>
      <c r="DR494" s="258" t="n"/>
      <c r="DS494" s="258" t="n"/>
      <c r="DT494" s="258" t="n"/>
      <c r="DU494" s="258" t="n"/>
      <c r="DV494" s="258" t="n"/>
      <c r="DW494" s="258" t="n"/>
      <c r="DX494" s="258" t="n"/>
      <c r="DY494" s="258" t="n"/>
      <c r="DZ494" s="258" t="n"/>
      <c r="EA494" s="258" t="n"/>
      <c r="EB494" s="258" t="n"/>
      <c r="EC494" s="258" t="n"/>
      <c r="ED494" s="258" t="n"/>
      <c r="EE494" s="258" t="n"/>
    </row>
    <row r="495" hidden="1" ht="47.25" customHeight="1">
      <c r="A495" s="240" t="inlineStr">
        <is>
          <t>ASOCIACIÓN CENTRAL DE PRODUCTORES AGROPECUARIOS Y ECOLÓGICO DE YUYAPICHIS</t>
        </is>
      </c>
      <c r="B495" s="240" t="inlineStr">
        <is>
          <t>PLÁTANO</t>
        </is>
      </c>
      <c r="C495" s="240" t="inlineStr">
        <is>
          <t>PLÁTANO</t>
        </is>
      </c>
      <c r="D495" s="240" t="inlineStr">
        <is>
          <t>UCAYALI</t>
        </is>
      </c>
      <c r="E495" s="240" t="inlineStr">
        <is>
          <t>100905</t>
        </is>
      </c>
      <c r="F495" s="240" t="inlineStr">
        <is>
          <t>HUANUCO</t>
        </is>
      </c>
      <c r="G495" s="240" t="inlineStr">
        <is>
          <t>PUERTO INCA</t>
        </is>
      </c>
      <c r="H495" s="240" t="inlineStr">
        <is>
          <t>YUYAPICHIS</t>
        </is>
      </c>
      <c r="I495" s="241" t="n"/>
      <c r="J495" s="241" t="n"/>
      <c r="K495" s="241" t="n"/>
      <c r="L495" s="241" t="n"/>
      <c r="M495" s="241" t="n"/>
      <c r="N495" s="241" t="n"/>
      <c r="O495" s="241" t="n">
        <v>1</v>
      </c>
      <c r="P495" s="241" t="n">
        <v>1</v>
      </c>
      <c r="Q495" s="241" t="inlineStr">
        <is>
          <t>PAC</t>
        </is>
      </c>
      <c r="R495" s="242">
        <f>IF(I495=1,I$2,"")&amp;IF(J495=1,IF(I495=1,"-","")&amp;J$2,"")&amp;IF(K495=1,IF(OR(J495=1,I495=1),"-","")&amp;K$2,"")&amp;IF(L495=1,IF(OR(K495=1,J495=1,I495=1),"-","")&amp;L$2,"")&amp;IF(M495=1,IF(OR(L495=1,K495=1,J495=1,I495=1),"-","")&amp;M$2,"")&amp;IF(N495=1,IF(OR(M495=1,L495=1,K495=1,J495=1,I495=1),"-","")&amp;N$2,"")&amp;IF(O495=1,IF(OR(N495=1,M495=1,L495=1,K495=1,J495=1,I495=1),"-","")&amp;O$2,"")&amp;IF(P495=1,IF(I495=1," - ",IF(J495=1," - ",IF(K495=1," - ",IF(L495=1," - ",IF(M495=1," - ",IF(N495=1," - ",IF(O495=1," - ","")))))))&amp;P$2,"")</f>
        <v/>
      </c>
      <c r="S495" s="243">
        <f>SUM('b2'!$I495:$P495)</f>
        <v/>
      </c>
      <c r="T495" s="243">
        <f>IF(OR('b2'!$J495=1,'b2'!$K495=1,'b2'!$L495=1,'b2'!$M495=1,'b2'!$N495=1,'b2'!$O495=1,'b2'!$P495=1),"SI","NO")</f>
        <v/>
      </c>
      <c r="U495" s="243">
        <f>IF(OR('b2'!$K495=1,'b2'!$L495=1,'b2'!$M495=1,'b2'!$N495=1,'b2'!$O495=1,'b2'!$P495=1),"SI","NO")</f>
        <v/>
      </c>
      <c r="V495" s="244" t="n">
        <v>0</v>
      </c>
      <c r="W495" s="245" t="n">
        <v>0</v>
      </c>
      <c r="X495" s="245" t="n">
        <v>0</v>
      </c>
      <c r="Y495" s="244" t="n">
        <v>0</v>
      </c>
      <c r="Z495" s="245" t="n">
        <v>0</v>
      </c>
      <c r="AA495" s="245" t="n">
        <v>0</v>
      </c>
      <c r="AB495" s="244" t="n">
        <v>0</v>
      </c>
      <c r="AC495" s="245" t="n">
        <v>0</v>
      </c>
      <c r="AD495" s="245" t="n">
        <v>0</v>
      </c>
      <c r="AE495" s="244" t="n">
        <v>0</v>
      </c>
      <c r="AF495" s="245" t="n">
        <v>0</v>
      </c>
      <c r="AG495" s="245" t="n">
        <v>0</v>
      </c>
      <c r="AH495" s="244" t="n">
        <v>0</v>
      </c>
      <c r="AI495" s="245" t="n">
        <v>0</v>
      </c>
      <c r="AJ495" s="245" t="n">
        <v>0</v>
      </c>
      <c r="AK495" s="244" t="n">
        <v>0</v>
      </c>
      <c r="AL495" s="245" t="n">
        <v>27</v>
      </c>
      <c r="AM495" s="245" t="n">
        <v>13</v>
      </c>
      <c r="AN495" s="244" t="n">
        <v>40</v>
      </c>
      <c r="AO495" s="245" t="n">
        <v>27</v>
      </c>
      <c r="AP495" s="245" t="n">
        <v>13</v>
      </c>
      <c r="AQ495" s="244" t="n">
        <v>40</v>
      </c>
      <c r="AR495" s="244">
        <f>IF('b2'!$AQ495&gt;0,'b2'!$AQ495,IF('b2'!$AN495&gt;0,'b2'!$AN495,IF('b2'!$AK495&gt;0,'b2'!$AK495,IF('b2'!$AH495&gt;0,'b2'!$AH495,IF('b2'!$AE495&gt;0,'b2'!$AE495,IF('b2'!$AB495&gt;0,'b2'!$AB495,IF('b2'!$Y495&gt;0,'b2'!$Y495,IF('b2'!$V495&gt;0,'b2'!$V495," ---"))))))))</f>
        <v/>
      </c>
      <c r="AS495" s="246" t="n">
        <v>0</v>
      </c>
      <c r="AT495" s="246" t="n">
        <v>0</v>
      </c>
      <c r="AU495" s="246" t="n">
        <v>0</v>
      </c>
      <c r="AV495" s="246" t="n">
        <v>0</v>
      </c>
      <c r="AW495" s="246" t="n">
        <v>0</v>
      </c>
      <c r="AX495" s="246" t="n">
        <v>0</v>
      </c>
      <c r="AY495" s="246" t="n">
        <v>0</v>
      </c>
      <c r="AZ495" s="246" t="n">
        <v>0</v>
      </c>
      <c r="BA495" s="246" t="n">
        <v>21</v>
      </c>
      <c r="BB495" s="246" t="n">
        <v>1</v>
      </c>
      <c r="BC495" s="246" t="n">
        <v>17</v>
      </c>
      <c r="BD495" s="246" t="n">
        <v>1</v>
      </c>
      <c r="BE495" s="247" t="n">
        <v>0</v>
      </c>
      <c r="BF495" s="252" t="n">
        <v>0</v>
      </c>
      <c r="BG495" s="252" t="n">
        <v>0</v>
      </c>
      <c r="BH495" s="247" t="n">
        <v>0</v>
      </c>
      <c r="BI495" s="250" t="inlineStr">
        <is>
          <t>#REF!</t>
        </is>
      </c>
      <c r="BJ495" s="251" t="inlineStr">
        <is>
          <t>#REF!</t>
        </is>
      </c>
      <c r="BK495" s="252" t="n">
        <v>0</v>
      </c>
      <c r="BL495" s="252" t="n">
        <v>0</v>
      </c>
      <c r="BM495" s="247" t="n">
        <v>0</v>
      </c>
      <c r="BN495" s="250" t="inlineStr">
        <is>
          <t>#REF!</t>
        </is>
      </c>
      <c r="BO495" s="251" t="inlineStr">
        <is>
          <t>#REF!</t>
        </is>
      </c>
      <c r="BP495" s="248" t="n">
        <v>0</v>
      </c>
      <c r="BQ495" s="248" t="n">
        <v>0</v>
      </c>
      <c r="BR495" s="249" t="n">
        <v>0</v>
      </c>
      <c r="BS495" s="250" t="inlineStr">
        <is>
          <t>#REF!</t>
        </is>
      </c>
      <c r="BT495" s="251">
        <f>'[2]DATA CONSOLIDADA 2018-2025 '!$BR497-'b2'!$BO495</f>
        <v/>
      </c>
      <c r="BU495" s="252" t="n">
        <v>0</v>
      </c>
      <c r="BV495" s="248" t="n">
        <v>0</v>
      </c>
      <c r="BW495" s="249" t="n">
        <v>0</v>
      </c>
      <c r="BX495" s="250" t="inlineStr">
        <is>
          <t>#REF!</t>
        </is>
      </c>
      <c r="BY495" s="251" t="inlineStr">
        <is>
          <t>#REF!</t>
        </is>
      </c>
      <c r="BZ495" s="248" t="n">
        <v>0</v>
      </c>
      <c r="CA495" s="248" t="n">
        <v>0</v>
      </c>
      <c r="CB495" s="249" t="n">
        <v>0</v>
      </c>
      <c r="CC495" s="250" t="inlineStr">
        <is>
          <t>#REF!</t>
        </is>
      </c>
      <c r="CD495" s="251">
        <f>'[2]DATA CONSOLIDADA 2018-2025 '!$CB497-'b2'!$BW495</f>
        <v/>
      </c>
      <c r="CE495" s="253" t="n">
        <v>530496.541</v>
      </c>
      <c r="CF495" s="253" t="n">
        <v>0</v>
      </c>
      <c r="CG495" s="254" t="n">
        <v>530496.541</v>
      </c>
      <c r="CH495" s="250" t="inlineStr">
        <is>
          <t>#REF!</t>
        </is>
      </c>
      <c r="CI495" s="251">
        <f>'[2]DATA CONSOLIDADA 2018-2025 '!$CG497-'b2'!$CB495</f>
        <v/>
      </c>
      <c r="CJ495" s="247" t="inlineStr">
        <is>
          <t>#REF!</t>
        </is>
      </c>
      <c r="CK495" s="247" t="n">
        <v>127032.383</v>
      </c>
      <c r="CL495" s="247" t="n">
        <v>0</v>
      </c>
      <c r="CM495" s="247" t="n">
        <v>127032.383</v>
      </c>
      <c r="CN495" s="247" t="inlineStr">
        <is>
          <t>#REF!</t>
        </is>
      </c>
      <c r="CO495" s="251">
        <f>'[2]DATA CONSOLIDADA 2018-2025 '!$CM497-'b2'!$CG495</f>
        <v/>
      </c>
      <c r="CP495" s="253" t="n">
        <v>0</v>
      </c>
      <c r="CQ495" s="253" t="n">
        <v>0</v>
      </c>
      <c r="CR495" s="253" t="n">
        <v>0</v>
      </c>
      <c r="CS495" s="253" t="n">
        <v>0</v>
      </c>
      <c r="CT495" s="253" t="n">
        <v>0</v>
      </c>
      <c r="CU495" s="253" t="n">
        <v>0</v>
      </c>
      <c r="CV495" s="247" t="n">
        <v>0</v>
      </c>
      <c r="CW495" s="247" t="n">
        <v>0</v>
      </c>
      <c r="CX495" s="247" t="n">
        <v>0</v>
      </c>
      <c r="CY495" s="247" t="n">
        <v>530496.541</v>
      </c>
      <c r="CZ495" s="247" t="n">
        <v>0</v>
      </c>
      <c r="DA495" s="247" t="n">
        <v>0</v>
      </c>
      <c r="DB495" s="247" t="n">
        <v>530496.541</v>
      </c>
      <c r="DC495" s="255" t="n">
        <v>0</v>
      </c>
      <c r="DD495" s="255" t="n">
        <v>0</v>
      </c>
      <c r="DE495" s="255" t="n">
        <v>127032.383</v>
      </c>
      <c r="DF495" s="255" t="n">
        <v>0</v>
      </c>
      <c r="DG495" s="255" t="n">
        <v>0</v>
      </c>
      <c r="DH495" s="255" t="n">
        <v>127032.383</v>
      </c>
      <c r="DI495" s="256" t="n">
        <v>20605141456</v>
      </c>
      <c r="DJ495" s="257" t="inlineStr">
        <is>
          <t>ASOCIACION CENTRAL DE PRODUCTORES AGROPECUARIOS Y ECOLOGICO DE YUYAPICHIS</t>
        </is>
      </c>
      <c r="DK495" s="257" t="inlineStr">
        <is>
          <t>01 Asociación</t>
        </is>
      </c>
      <c r="DL495" s="258" t="n"/>
      <c r="DM495" s="258" t="n"/>
      <c r="DN495" s="258" t="n"/>
      <c r="DO495" s="258" t="n"/>
      <c r="DP495" s="258" t="n"/>
      <c r="DQ495" s="258" t="n"/>
      <c r="DR495" s="258" t="n"/>
      <c r="DS495" s="258" t="n"/>
      <c r="DT495" s="258" t="n"/>
      <c r="DU495" s="258" t="n"/>
      <c r="DV495" s="258" t="n"/>
      <c r="DW495" s="258" t="n"/>
      <c r="DX495" s="258" t="n"/>
      <c r="DY495" s="258" t="n"/>
      <c r="DZ495" s="258" t="n"/>
      <c r="EA495" s="258" t="n"/>
      <c r="EB495" s="258" t="n"/>
      <c r="EC495" s="258" t="n"/>
      <c r="ED495" s="258" t="n"/>
      <c r="EE495" s="258" t="n"/>
    </row>
    <row r="496" ht="47.25" customHeight="1">
      <c r="A496" s="240" t="inlineStr">
        <is>
          <t>COOPERATIVA AGRARIA BANAQUI CURIMANA</t>
        </is>
      </c>
      <c r="B496" s="240" t="inlineStr">
        <is>
          <t>CACAO</t>
        </is>
      </c>
      <c r="C496" s="240" t="inlineStr">
        <is>
          <t>CACAO</t>
        </is>
      </c>
      <c r="D496" s="240" t="inlineStr">
        <is>
          <t>UCAYALI</t>
        </is>
      </c>
      <c r="E496" s="240" t="inlineStr">
        <is>
          <t>250303</t>
        </is>
      </c>
      <c r="F496" s="240" t="inlineStr">
        <is>
          <t>UCAYALI</t>
        </is>
      </c>
      <c r="G496" s="240" t="inlineStr">
        <is>
          <t>PADRE ABAD</t>
        </is>
      </c>
      <c r="H496" s="240" t="inlineStr">
        <is>
          <t>CURIMANA</t>
        </is>
      </c>
      <c r="I496" s="241" t="n"/>
      <c r="J496" s="241" t="n"/>
      <c r="K496" s="241" t="n"/>
      <c r="L496" s="241" t="n"/>
      <c r="M496" s="241" t="n"/>
      <c r="N496" s="241" t="n"/>
      <c r="O496" s="241" t="n">
        <v>1</v>
      </c>
      <c r="P496" s="241" t="n"/>
      <c r="Q496" s="241" t="inlineStr">
        <is>
          <t>PAC</t>
        </is>
      </c>
      <c r="R496" s="242">
        <f>IF(I496=1,I$2,"")&amp;IF(J496=1,IF(I496=1,"-","")&amp;J$2,"")&amp;IF(K496=1,IF(OR(J496=1,I496=1),"-","")&amp;K$2,"")&amp;IF(L496=1,IF(OR(K496=1,J496=1,I496=1),"-","")&amp;L$2,"")&amp;IF(M496=1,IF(OR(L496=1,K496=1,J496=1,I496=1),"-","")&amp;M$2,"")&amp;IF(N496=1,IF(OR(M496=1,L496=1,K496=1,J496=1,I496=1),"-","")&amp;N$2,"")&amp;IF(O496=1,IF(OR(N496=1,M496=1,L496=1,K496=1,J496=1,I496=1),"-","")&amp;O$2,"")&amp;IF(P496=1,IF(I496=1," - ",IF(J496=1," - ",IF(K496=1," - ",IF(L496=1," - ",IF(M496=1," - ",IF(N496=1," - ",IF(O496=1," - ","")))))))&amp;P$2,"")</f>
        <v/>
      </c>
      <c r="S496" s="243">
        <f>SUM('b2'!$I496:$P496)</f>
        <v/>
      </c>
      <c r="T496" s="243">
        <f>IF(OR('b2'!$J496=1,'b2'!$K496=1,'b2'!$L496=1,'b2'!$M496=1,'b2'!$N496=1,'b2'!$O496=1,'b2'!$P496=1),"SI","NO")</f>
        <v/>
      </c>
      <c r="U496" s="243">
        <f>IF(OR('b2'!$K496=1,'b2'!$L496=1,'b2'!$M496=1,'b2'!$N496=1,'b2'!$O496=1,'b2'!$P496=1),"SI","NO")</f>
        <v/>
      </c>
      <c r="V496" s="244" t="n">
        <v>0</v>
      </c>
      <c r="W496" s="245" t="n">
        <v>0</v>
      </c>
      <c r="X496" s="245" t="n">
        <v>0</v>
      </c>
      <c r="Y496" s="244" t="n">
        <v>0</v>
      </c>
      <c r="Z496" s="245" t="n">
        <v>0</v>
      </c>
      <c r="AA496" s="245" t="n">
        <v>0</v>
      </c>
      <c r="AB496" s="244" t="n">
        <v>0</v>
      </c>
      <c r="AC496" s="245" t="n">
        <v>0</v>
      </c>
      <c r="AD496" s="245" t="n">
        <v>0</v>
      </c>
      <c r="AE496" s="244" t="n">
        <v>0</v>
      </c>
      <c r="AF496" s="245" t="n">
        <v>0</v>
      </c>
      <c r="AG496" s="245" t="n">
        <v>0</v>
      </c>
      <c r="AH496" s="244" t="n">
        <v>0</v>
      </c>
      <c r="AI496" s="245" t="n">
        <v>0</v>
      </c>
      <c r="AJ496" s="245" t="n">
        <v>0</v>
      </c>
      <c r="AK496" s="244" t="n">
        <v>0</v>
      </c>
      <c r="AL496" s="245" t="n">
        <v>54</v>
      </c>
      <c r="AM496" s="245" t="n">
        <v>16</v>
      </c>
      <c r="AN496" s="244" t="n">
        <v>70</v>
      </c>
      <c r="AO496" s="245" t="n">
        <v>0</v>
      </c>
      <c r="AP496" s="245" t="n">
        <v>0</v>
      </c>
      <c r="AQ496" s="244" t="n">
        <v>0</v>
      </c>
      <c r="AR496" s="244">
        <f>IF('b2'!$AQ496&gt;0,'b2'!$AQ496,IF('b2'!$AN496&gt;0,'b2'!$AN496,IF('b2'!$AK496&gt;0,'b2'!$AK496,IF('b2'!$AH496&gt;0,'b2'!$AH496,IF('b2'!$AE496&gt;0,'b2'!$AE496,IF('b2'!$AB496&gt;0,'b2'!$AB496,IF('b2'!$Y496&gt;0,'b2'!$Y496,IF('b2'!$V496&gt;0,'b2'!$V496," ---"))))))))</f>
        <v/>
      </c>
      <c r="AS496" s="246" t="n">
        <v>0</v>
      </c>
      <c r="AT496" s="246" t="n">
        <v>0</v>
      </c>
      <c r="AU496" s="246" t="n">
        <v>0</v>
      </c>
      <c r="AV496" s="246" t="n">
        <v>0</v>
      </c>
      <c r="AW496" s="246" t="n">
        <v>0</v>
      </c>
      <c r="AX496" s="246" t="n">
        <v>0</v>
      </c>
      <c r="AY496" s="246" t="n">
        <v>0</v>
      </c>
      <c r="AZ496" s="246" t="n">
        <v>0</v>
      </c>
      <c r="BA496" s="246" t="n">
        <v>33</v>
      </c>
      <c r="BB496" s="246" t="n">
        <v>0</v>
      </c>
      <c r="BC496" s="246" t="n">
        <v>0</v>
      </c>
      <c r="BD496" s="246" t="n">
        <v>0</v>
      </c>
      <c r="BE496" s="247" t="n">
        <v>0</v>
      </c>
      <c r="BF496" s="252" t="n">
        <v>0</v>
      </c>
      <c r="BG496" s="252" t="n">
        <v>0</v>
      </c>
      <c r="BH496" s="247" t="n">
        <v>0</v>
      </c>
      <c r="BI496" s="250" t="inlineStr">
        <is>
          <t>#REF!</t>
        </is>
      </c>
      <c r="BJ496" s="251" t="inlineStr">
        <is>
          <t>#REF!</t>
        </is>
      </c>
      <c r="BK496" s="252" t="n">
        <v>0</v>
      </c>
      <c r="BL496" s="252" t="n">
        <v>0</v>
      </c>
      <c r="BM496" s="247" t="n">
        <v>0</v>
      </c>
      <c r="BN496" s="250" t="inlineStr">
        <is>
          <t>#REF!</t>
        </is>
      </c>
      <c r="BO496" s="251" t="inlineStr">
        <is>
          <t>#REF!</t>
        </is>
      </c>
      <c r="BP496" s="248" t="n">
        <v>0</v>
      </c>
      <c r="BQ496" s="248" t="n">
        <v>0</v>
      </c>
      <c r="BR496" s="249" t="n">
        <v>0</v>
      </c>
      <c r="BS496" s="250" t="inlineStr">
        <is>
          <t>#REF!</t>
        </is>
      </c>
      <c r="BT496" s="251">
        <f>'[2]DATA CONSOLIDADA 2018-2025 '!$BR498-'b2'!$BO496</f>
        <v/>
      </c>
      <c r="BU496" s="252" t="n">
        <v>0</v>
      </c>
      <c r="BV496" s="248" t="n">
        <v>0</v>
      </c>
      <c r="BW496" s="249" t="n">
        <v>0</v>
      </c>
      <c r="BX496" s="250" t="inlineStr">
        <is>
          <t>#REF!</t>
        </is>
      </c>
      <c r="BY496" s="251" t="inlineStr">
        <is>
          <t>#REF!</t>
        </is>
      </c>
      <c r="BZ496" s="248" t="n">
        <v>0</v>
      </c>
      <c r="CA496" s="248" t="n">
        <v>0</v>
      </c>
      <c r="CB496" s="249" t="n">
        <v>0</v>
      </c>
      <c r="CC496" s="250" t="inlineStr">
        <is>
          <t>#REF!</t>
        </is>
      </c>
      <c r="CD496" s="251">
        <f>'[2]DATA CONSOLIDADA 2018-2025 '!$CB498-'b2'!$BW496</f>
        <v/>
      </c>
      <c r="CE496" s="253" t="n">
        <v>1453916.1306</v>
      </c>
      <c r="CF496" s="253" t="n">
        <v>3591026.27524</v>
      </c>
      <c r="CG496" s="254" t="n">
        <v>5044942.40584</v>
      </c>
      <c r="CH496" s="250" t="inlineStr">
        <is>
          <t>#REF!</t>
        </is>
      </c>
      <c r="CI496" s="251">
        <f>'[2]DATA CONSOLIDADA 2018-2025 '!$CG498-'b2'!$CB496</f>
        <v/>
      </c>
      <c r="CJ496" s="247" t="inlineStr">
        <is>
          <t>#REF!</t>
        </is>
      </c>
      <c r="CK496" s="247" t="n">
        <v>0</v>
      </c>
      <c r="CL496" s="247" t="n">
        <v>0</v>
      </c>
      <c r="CM496" s="247" t="n">
        <v>0</v>
      </c>
      <c r="CN496" s="247" t="inlineStr">
        <is>
          <t>#REF!</t>
        </is>
      </c>
      <c r="CO496" s="251">
        <f>'[2]DATA CONSOLIDADA 2018-2025 '!$CM498-'b2'!$CG496</f>
        <v/>
      </c>
      <c r="CP496" s="253" t="n">
        <v>0</v>
      </c>
      <c r="CQ496" s="253" t="n">
        <v>0</v>
      </c>
      <c r="CR496" s="253" t="n">
        <v>0</v>
      </c>
      <c r="CS496" s="253" t="n">
        <v>0</v>
      </c>
      <c r="CT496" s="253" t="n">
        <v>0</v>
      </c>
      <c r="CU496" s="253" t="n">
        <v>0</v>
      </c>
      <c r="CV496" s="247" t="n">
        <v>0</v>
      </c>
      <c r="CW496" s="247" t="n">
        <v>0</v>
      </c>
      <c r="CX496" s="247" t="n">
        <v>0</v>
      </c>
      <c r="CY496" s="247" t="n">
        <v>5044942.40584</v>
      </c>
      <c r="CZ496" s="247" t="n">
        <v>0</v>
      </c>
      <c r="DA496" s="247" t="n">
        <v>0</v>
      </c>
      <c r="DB496" s="247" t="n">
        <v>5044942.40584</v>
      </c>
      <c r="DC496" s="255" t="n">
        <v>0</v>
      </c>
      <c r="DD496" s="255" t="n">
        <v>0</v>
      </c>
      <c r="DE496" s="255" t="n">
        <v>0</v>
      </c>
      <c r="DF496" s="255" t="n">
        <v>0</v>
      </c>
      <c r="DG496" s="255" t="n">
        <v>0</v>
      </c>
      <c r="DH496" s="255" t="n">
        <v>0</v>
      </c>
      <c r="DI496" s="256" t="n">
        <v>20609555395</v>
      </c>
      <c r="DJ496" s="257" t="inlineStr">
        <is>
          <t>COOPERATIVA AGRARIA BANAQUI CURIMANA</t>
        </is>
      </c>
      <c r="DK496" s="257" t="inlineStr">
        <is>
          <t>02 Cooperativa</t>
        </is>
      </c>
      <c r="DL496" s="258" t="n"/>
      <c r="DM496" s="258" t="n"/>
      <c r="DN496" s="258" t="n"/>
      <c r="DO496" s="258" t="n"/>
      <c r="DP496" s="258" t="n"/>
      <c r="DQ496" s="258" t="n"/>
      <c r="DR496" s="258" t="n"/>
      <c r="DS496" s="258" t="n"/>
      <c r="DT496" s="258" t="n"/>
      <c r="DU496" s="258" t="n"/>
      <c r="DV496" s="258" t="n"/>
      <c r="DW496" s="258" t="n"/>
      <c r="DX496" s="258" t="n"/>
      <c r="DY496" s="258" t="n"/>
      <c r="DZ496" s="258" t="n"/>
      <c r="EA496" s="258" t="n"/>
      <c r="EB496" s="258" t="n"/>
      <c r="EC496" s="258" t="n"/>
      <c r="ED496" s="258" t="n"/>
      <c r="EE496" s="258" t="n"/>
    </row>
    <row r="497" ht="47.25" customHeight="1">
      <c r="A497" s="240" t="inlineStr">
        <is>
          <t>COOPERATIVA AGRARIA ECOLÓGICA CACAOTERA VALLE RIO ENE - COOPAVRE</t>
        </is>
      </c>
      <c r="B497" s="240" t="inlineStr">
        <is>
          <t>CACAO</t>
        </is>
      </c>
      <c r="C497" s="240" t="inlineStr">
        <is>
          <t>CACAO EN GRANO</t>
        </is>
      </c>
      <c r="D497" s="240" t="inlineStr">
        <is>
          <t>AYACUCHO</t>
        </is>
      </c>
      <c r="E497" s="240" t="inlineStr">
        <is>
          <t>120608</t>
        </is>
      </c>
      <c r="F497" s="240" t="inlineStr">
        <is>
          <t>JUNIN</t>
        </is>
      </c>
      <c r="G497" s="240" t="inlineStr">
        <is>
          <t>SATIPO</t>
        </is>
      </c>
      <c r="H497" s="240" t="inlineStr">
        <is>
          <t>RIO TAMBO</t>
        </is>
      </c>
      <c r="I497" s="241" t="n"/>
      <c r="J497" s="241" t="n"/>
      <c r="K497" s="241" t="n"/>
      <c r="L497" s="241" t="n"/>
      <c r="M497" s="241" t="n"/>
      <c r="N497" s="241" t="n"/>
      <c r="O497" s="241" t="n"/>
      <c r="P497" s="241" t="n">
        <v>1</v>
      </c>
      <c r="Q497" s="241" t="inlineStr">
        <is>
          <t>PAC</t>
        </is>
      </c>
      <c r="R497" s="242">
        <f>IF(I497=1,I$2,"")&amp;IF(J497=1,IF(I497=1,"-","")&amp;J$2,"")&amp;IF(K497=1,IF(OR(J497=1,I497=1),"-","")&amp;K$2,"")&amp;IF(L497=1,IF(OR(K497=1,J497=1,I497=1),"-","")&amp;L$2,"")&amp;IF(M497=1,IF(OR(L497=1,K497=1,J497=1,I497=1),"-","")&amp;M$2,"")&amp;IF(N497=1,IF(OR(M497=1,L497=1,K497=1,J497=1,I497=1),"-","")&amp;N$2,"")&amp;IF(O497=1,IF(OR(N497=1,M497=1,L497=1,K497=1,J497=1,I497=1),"-","")&amp;O$2,"")&amp;IF(P497=1,IF(I497=1," - ",IF(J497=1," - ",IF(K497=1," - ",IF(L497=1," - ",IF(M497=1," - ",IF(N497=1," - ",IF(O497=1," - ","")))))))&amp;P$2,"")</f>
        <v/>
      </c>
      <c r="S497" s="243">
        <f>SUM('b2'!$I497:$P497)</f>
        <v/>
      </c>
      <c r="T497" s="243">
        <f>IF(OR('b2'!$J497=1,'b2'!$K497=1,'b2'!$L497=1,'b2'!$M497=1,'b2'!$N497=1,'b2'!$O497=1,'b2'!$P497=1),"SI","NO")</f>
        <v/>
      </c>
      <c r="U497" s="243">
        <f>IF(OR('b2'!$K497=1,'b2'!$L497=1,'b2'!$M497=1,'b2'!$N497=1,'b2'!$O497=1,'b2'!$P497=1),"SI","NO")</f>
        <v/>
      </c>
      <c r="V497" s="244" t="n">
        <v>0</v>
      </c>
      <c r="W497" s="245" t="n">
        <v>0</v>
      </c>
      <c r="X497" s="245" t="n">
        <v>0</v>
      </c>
      <c r="Y497" s="244" t="n">
        <v>0</v>
      </c>
      <c r="Z497" s="245" t="n">
        <v>0</v>
      </c>
      <c r="AA497" s="245" t="n">
        <v>0</v>
      </c>
      <c r="AB497" s="244" t="n">
        <v>0</v>
      </c>
      <c r="AC497" s="245" t="n">
        <v>0</v>
      </c>
      <c r="AD497" s="245" t="n">
        <v>0</v>
      </c>
      <c r="AE497" s="244" t="n">
        <v>0</v>
      </c>
      <c r="AF497" s="245" t="n">
        <v>0</v>
      </c>
      <c r="AG497" s="245" t="n">
        <v>0</v>
      </c>
      <c r="AH497" s="244" t="n">
        <v>0</v>
      </c>
      <c r="AI497" s="245" t="n">
        <v>0</v>
      </c>
      <c r="AJ497" s="245" t="n">
        <v>0</v>
      </c>
      <c r="AK497" s="244" t="n">
        <v>0</v>
      </c>
      <c r="AL497" s="245" t="n">
        <v>0</v>
      </c>
      <c r="AM497" s="245" t="n">
        <v>0</v>
      </c>
      <c r="AN497" s="244" t="n">
        <v>0</v>
      </c>
      <c r="AO497" s="245" t="n">
        <v>178</v>
      </c>
      <c r="AP497" s="245" t="n">
        <v>30</v>
      </c>
      <c r="AQ497" s="244" t="n">
        <v>208</v>
      </c>
      <c r="AR497" s="244">
        <f>IF('b2'!$AQ497&gt;0,'b2'!$AQ497,IF('b2'!$AN497&gt;0,'b2'!$AN497,IF('b2'!$AK497&gt;0,'b2'!$AK497,IF('b2'!$AH497&gt;0,'b2'!$AH497,IF('b2'!$AE497&gt;0,'b2'!$AE497,IF('b2'!$AB497&gt;0,'b2'!$AB497,IF('b2'!$Y497&gt;0,'b2'!$Y497,IF('b2'!$V497&gt;0,'b2'!$V497," ---"))))))))</f>
        <v/>
      </c>
      <c r="AS497" s="246" t="n"/>
      <c r="AT497" s="246" t="n"/>
      <c r="AU497" s="246" t="n"/>
      <c r="AV497" s="246" t="n"/>
      <c r="AW497" s="246" t="n"/>
      <c r="AX497" s="246" t="n"/>
      <c r="AY497" s="246" t="n"/>
      <c r="AZ497" s="246" t="n"/>
      <c r="BA497" s="246" t="n"/>
      <c r="BB497" s="246" t="n"/>
      <c r="BC497" s="246" t="n">
        <v>23</v>
      </c>
      <c r="BD497" s="246" t="n">
        <v>0</v>
      </c>
      <c r="BE497" s="247" t="n"/>
      <c r="BF497" s="252" t="n"/>
      <c r="BG497" s="252" t="n"/>
      <c r="BH497" s="247" t="n"/>
      <c r="BI497" s="250">
        <f>IF('[2]DATA CONSOLIDADA 2018-2025 '!$BH574&gt;'[2]DATA CONSOLIDADA 2018-2025 '!$AN574,"Incremento",IF('[2]DATA CONSOLIDADA 2018-2025 '!$AN574='[2]DATA CONSOLIDADA 2018-2025 '!$BH574,"Sin incremento",IF('[2]DATA CONSOLIDADA 2018-2025 '!$BH574&lt;'[2]DATA CONSOLIDADA 2018-2025 '!$AN574,"Disminución"," ---")))</f>
        <v/>
      </c>
      <c r="BJ497" s="251">
        <f>'[2]DATA CONSOLIDADA 2018-2025 '!$BH574-'[2]DATA CONSOLIDADA 2018-2025 '!$BE574</f>
        <v/>
      </c>
      <c r="BK497" s="252" t="n"/>
      <c r="BL497" s="252" t="n"/>
      <c r="BM497" s="247" t="n"/>
      <c r="BN497" s="250">
        <f>IF('[2]DATA CONSOLIDADA 2018-2025 '!$BM574&gt;'[2]DATA CONSOLIDADA 2018-2025 '!$BH574,"Incremento",IF('[2]DATA CONSOLIDADA 2018-2025 '!$BH574='[2]DATA CONSOLIDADA 2018-2025 '!$BM574,"Sin incremento",IF('[2]DATA CONSOLIDADA 2018-2025 '!$BM574&lt;'[2]DATA CONSOLIDADA 2018-2025 '!$BH574,"Disminución"," ---")))</f>
        <v/>
      </c>
      <c r="BO497" s="251">
        <f>'[2]DATA CONSOLIDADA 2018-2025 '!$BM574-'[2]DATA CONSOLIDADA 2018-2025 '!$BH574</f>
        <v/>
      </c>
      <c r="BP497" s="248" t="n"/>
      <c r="BQ497" s="248" t="n"/>
      <c r="BR497" s="249" t="n"/>
      <c r="BS497" s="250">
        <f>IF('[2]DATA CONSOLIDADA 2018-2025 '!$BR574&gt;'[2]DATA CONSOLIDADA 2018-2025 '!$BM574,"Incremento",IF('[2]DATA CONSOLIDADA 2018-2025 '!$BM574='[2]DATA CONSOLIDADA 2018-2025 '!$BR574,"Sin incremento",IF('[2]DATA CONSOLIDADA 2018-2025 '!$BR574&lt;'[2]DATA CONSOLIDADA 2018-2025 '!$BM574,"Disminución"," ---")))</f>
        <v/>
      </c>
      <c r="BT497" s="251">
        <f>'[2]DATA CONSOLIDADA 2018-2025 '!$BR499-'b2'!$BO497</f>
        <v/>
      </c>
      <c r="BU497" s="252" t="n"/>
      <c r="BV497" s="248" t="n"/>
      <c r="BW497" s="249" t="n"/>
      <c r="BX497" s="250">
        <f>IF('[2]DATA CONSOLIDADA 2018-2025 '!$BW574&gt;'[2]DATA CONSOLIDADA 2018-2025 '!$BR574,"Incremento",IF('[2]DATA CONSOLIDADA 2018-2025 '!$BR574='[2]DATA CONSOLIDADA 2018-2025 '!$BW574,"Sin incremento",IF('[2]DATA CONSOLIDADA 2018-2025 '!$BW574&lt;'[2]DATA CONSOLIDADA 2018-2025 '!$BR574,"Disminución"," ---")))</f>
        <v/>
      </c>
      <c r="BY497" s="251">
        <f>'[2]DATA CONSOLIDADA 2018-2025 '!$BW574-'[2]DATA CONSOLIDADA 2018-2025 '!$BR574</f>
        <v/>
      </c>
      <c r="BZ497" s="248" t="n"/>
      <c r="CA497" s="248" t="n"/>
      <c r="CB497" s="249" t="n"/>
      <c r="CC497" s="250">
        <f>IF('[2]DATA CONSOLIDADA 2018-2025 '!$CB574&gt;'[2]DATA CONSOLIDADA 2018-2025 '!$BW574,"Incremento",IF('[2]DATA CONSOLIDADA 2018-2025 '!$BW574='[2]DATA CONSOLIDADA 2018-2025 '!$CB574,"Sin incremento",IF('[2]DATA CONSOLIDADA 2018-2025 '!$CB574&lt;'[2]DATA CONSOLIDADA 2018-2025 '!$BW574,"Disminución"," ---")))</f>
        <v/>
      </c>
      <c r="CD497" s="251">
        <f>'[2]DATA CONSOLIDADA 2018-2025 '!$CB499-'b2'!$BW497</f>
        <v/>
      </c>
      <c r="CE497" s="253" t="n"/>
      <c r="CF497" s="253" t="n"/>
      <c r="CG497" s="254" t="n"/>
      <c r="CH497" s="250">
        <f>IF('[2]DATA CONSOLIDADA 2018-2025 '!$CG574&gt;'[2]DATA CONSOLIDADA 2018-2025 '!$CB574,"Incremento",IF('[2]DATA CONSOLIDADA 2018-2025 '!$CB574='[2]DATA CONSOLIDADA 2018-2025 '!$CG574,"Sin incremento",IF('[2]DATA CONSOLIDADA 2018-2025 '!$CG574&lt;'[2]DATA CONSOLIDADA 2018-2025 '!$CB574,"Disminución"," ---")))</f>
        <v/>
      </c>
      <c r="CI497" s="251">
        <f>'[2]DATA CONSOLIDADA 2018-2025 '!$CG499-'b2'!$CB497</f>
        <v/>
      </c>
      <c r="CJ497" s="247" t="inlineStr">
        <is>
          <t>#REF!</t>
        </is>
      </c>
      <c r="CK497" s="247" t="n">
        <v>813381.85</v>
      </c>
      <c r="CL497" s="247" t="n">
        <v>968974.0392</v>
      </c>
      <c r="CM497" s="247" t="n">
        <v>1782355.8892</v>
      </c>
      <c r="CN497" s="247" t="inlineStr">
        <is>
          <t>#REF!</t>
        </is>
      </c>
      <c r="CO497" s="251">
        <f>'[2]DATA CONSOLIDADA 2018-2025 '!$CM499-'b2'!$CG497</f>
        <v/>
      </c>
      <c r="CP497" s="253" t="n"/>
      <c r="CQ497" s="253" t="n"/>
      <c r="CR497" s="253" t="n"/>
      <c r="CS497" s="253" t="n"/>
      <c r="CT497" s="253" t="n"/>
      <c r="CU497" s="253" t="n"/>
      <c r="CV497" s="247" t="n"/>
      <c r="CW497" s="247" t="n"/>
      <c r="CX497" s="247" t="n"/>
      <c r="CY497" s="247" t="n"/>
      <c r="CZ497" s="247" t="n"/>
      <c r="DA497" s="247" t="n"/>
      <c r="DB497" s="247" t="n"/>
      <c r="DC497" s="255" t="n">
        <v>0</v>
      </c>
      <c r="DD497" s="255" t="n">
        <v>0</v>
      </c>
      <c r="DE497" s="255" t="n">
        <v>1782355.8892</v>
      </c>
      <c r="DF497" s="255" t="n">
        <v>0</v>
      </c>
      <c r="DG497" s="255" t="n">
        <v>0</v>
      </c>
      <c r="DH497" s="255" t="n">
        <v>1782355.8892</v>
      </c>
      <c r="DI497" s="256" t="n">
        <v>20487242994</v>
      </c>
      <c r="DJ497" s="257" t="inlineStr">
        <is>
          <t>COOPERATIVA AGRARIA ECOLOGICA CACAOTERA VALLE RIO ENE - COOPAVRE</t>
        </is>
      </c>
      <c r="DK497" s="257" t="inlineStr">
        <is>
          <t>02 Cooperativa</t>
        </is>
      </c>
      <c r="DL497" s="258" t="n"/>
      <c r="DM497" s="258" t="n"/>
      <c r="DN497" s="258" t="n"/>
      <c r="DO497" s="258" t="n"/>
      <c r="DP497" s="258" t="n"/>
      <c r="DQ497" s="258" t="n"/>
      <c r="DR497" s="258" t="n"/>
      <c r="DS497" s="258" t="n"/>
      <c r="DT497" s="258" t="n"/>
      <c r="DU497" s="258" t="n"/>
      <c r="DV497" s="258" t="n"/>
      <c r="DW497" s="258" t="n"/>
      <c r="DX497" s="258" t="n"/>
      <c r="DY497" s="258" t="n"/>
      <c r="DZ497" s="258" t="n"/>
      <c r="EA497" s="258" t="n"/>
      <c r="EB497" s="258" t="n"/>
      <c r="EC497" s="258" t="n"/>
      <c r="ED497" s="258" t="n"/>
      <c r="EE497" s="258" t="n"/>
    </row>
    <row r="498" ht="47.25" customHeight="1">
      <c r="A498" s="240" t="inlineStr">
        <is>
          <t>COOPERATIVA AGRARIA SAN JUAN BAUTISTA</t>
        </is>
      </c>
      <c r="B498" s="240" t="inlineStr">
        <is>
          <t>CACAO</t>
        </is>
      </c>
      <c r="C498" s="240" t="inlineStr">
        <is>
          <t>CACAO</t>
        </is>
      </c>
      <c r="D498" s="240" t="inlineStr">
        <is>
          <t>UCAYALI</t>
        </is>
      </c>
      <c r="E498" s="240" t="inlineStr">
        <is>
          <t>250302</t>
        </is>
      </c>
      <c r="F498" s="240" t="inlineStr">
        <is>
          <t>UCAYALI</t>
        </is>
      </c>
      <c r="G498" s="240" t="inlineStr">
        <is>
          <t>PADRE ABAD</t>
        </is>
      </c>
      <c r="H498" s="240" t="inlineStr">
        <is>
          <t>IRAZOLA</t>
        </is>
      </c>
      <c r="I498" s="241" t="n"/>
      <c r="J498" s="241" t="n"/>
      <c r="K498" s="241" t="n"/>
      <c r="L498" s="241" t="n"/>
      <c r="M498" s="241" t="n"/>
      <c r="N498" s="241" t="n"/>
      <c r="O498" s="241" t="n">
        <v>1</v>
      </c>
      <c r="P498" s="241" t="n">
        <v>1</v>
      </c>
      <c r="Q498" s="241" t="inlineStr">
        <is>
          <t>PAC</t>
        </is>
      </c>
      <c r="R498" s="242">
        <f>IF(I498=1,I$2,"")&amp;IF(J498=1,IF(I498=1,"-","")&amp;J$2,"")&amp;IF(K498=1,IF(OR(J498=1,I498=1),"-","")&amp;K$2,"")&amp;IF(L498=1,IF(OR(K498=1,J498=1,I498=1),"-","")&amp;L$2,"")&amp;IF(M498=1,IF(OR(L498=1,K498=1,J498=1,I498=1),"-","")&amp;M$2,"")&amp;IF(N498=1,IF(OR(M498=1,L498=1,K498=1,J498=1,I498=1),"-","")&amp;N$2,"")&amp;IF(O498=1,IF(OR(N498=1,M498=1,L498=1,K498=1,J498=1,I498=1),"-","")&amp;O$2,"")&amp;IF(P498=1,IF(I498=1," - ",IF(J498=1," - ",IF(K498=1," - ",IF(L498=1," - ",IF(M498=1," - ",IF(N498=1," - ",IF(O498=1," - ","")))))))&amp;P$2,"")</f>
        <v/>
      </c>
      <c r="S498" s="243">
        <f>SUM('b2'!$I498:$P498)</f>
        <v/>
      </c>
      <c r="T498" s="243">
        <f>IF(OR('b2'!$J498=1,'b2'!$K498=1,'b2'!$L498=1,'b2'!$M498=1,'b2'!$N498=1,'b2'!$O498=1,'b2'!$P498=1),"SI","NO")</f>
        <v/>
      </c>
      <c r="U498" s="243">
        <f>IF(OR('b2'!$K498=1,'b2'!$L498=1,'b2'!$M498=1,'b2'!$N498=1,'b2'!$O498=1,'b2'!$P498=1),"SI","NO")</f>
        <v/>
      </c>
      <c r="V498" s="244" t="n">
        <v>0</v>
      </c>
      <c r="W498" s="245" t="n">
        <v>0</v>
      </c>
      <c r="X498" s="245" t="n">
        <v>0</v>
      </c>
      <c r="Y498" s="244" t="n">
        <v>0</v>
      </c>
      <c r="Z498" s="245" t="n">
        <v>0</v>
      </c>
      <c r="AA498" s="245" t="n">
        <v>0</v>
      </c>
      <c r="AB498" s="244" t="n">
        <v>0</v>
      </c>
      <c r="AC498" s="245" t="n">
        <v>0</v>
      </c>
      <c r="AD498" s="245" t="n">
        <v>0</v>
      </c>
      <c r="AE498" s="244" t="n">
        <v>0</v>
      </c>
      <c r="AF498" s="245" t="n">
        <v>0</v>
      </c>
      <c r="AG498" s="245" t="n">
        <v>0</v>
      </c>
      <c r="AH498" s="244" t="n">
        <v>0</v>
      </c>
      <c r="AI498" s="245" t="n">
        <v>0</v>
      </c>
      <c r="AJ498" s="245" t="n">
        <v>0</v>
      </c>
      <c r="AK498" s="244" t="n">
        <v>0</v>
      </c>
      <c r="AL498" s="245" t="n">
        <v>56</v>
      </c>
      <c r="AM498" s="245" t="n">
        <v>17</v>
      </c>
      <c r="AN498" s="244" t="n">
        <v>73</v>
      </c>
      <c r="AO498" s="245" t="n">
        <v>39</v>
      </c>
      <c r="AP498" s="245" t="n">
        <v>17</v>
      </c>
      <c r="AQ498" s="244" t="n">
        <v>56</v>
      </c>
      <c r="AR498" s="244">
        <f>IF('b2'!$AQ498&gt;0,'b2'!$AQ498,IF('b2'!$AN498&gt;0,'b2'!$AN498,IF('b2'!$AK498&gt;0,'b2'!$AK498,IF('b2'!$AH498&gt;0,'b2'!$AH498,IF('b2'!$AE498&gt;0,'b2'!$AE498,IF('b2'!$AB498&gt;0,'b2'!$AB498,IF('b2'!$Y498&gt;0,'b2'!$Y498,IF('b2'!$V498&gt;0,'b2'!$V498," ---"))))))))</f>
        <v/>
      </c>
      <c r="AS498" s="246" t="n">
        <v>0</v>
      </c>
      <c r="AT498" s="246" t="n">
        <v>0</v>
      </c>
      <c r="AU498" s="246" t="n">
        <v>0</v>
      </c>
      <c r="AV498" s="246" t="n">
        <v>0</v>
      </c>
      <c r="AW498" s="246" t="n">
        <v>0</v>
      </c>
      <c r="AX498" s="246" t="n">
        <v>0</v>
      </c>
      <c r="AY498" s="246" t="n">
        <v>0</v>
      </c>
      <c r="AZ498" s="246" t="n">
        <v>0</v>
      </c>
      <c r="BA498" s="246" t="n">
        <v>32</v>
      </c>
      <c r="BB498" s="246" t="n">
        <v>0</v>
      </c>
      <c r="BC498" s="246" t="n">
        <v>18</v>
      </c>
      <c r="BD498" s="246" t="n">
        <v>0</v>
      </c>
      <c r="BE498" s="247" t="n">
        <v>0</v>
      </c>
      <c r="BF498" s="252" t="n">
        <v>0</v>
      </c>
      <c r="BG498" s="252" t="n">
        <v>0</v>
      </c>
      <c r="BH498" s="247" t="n">
        <v>0</v>
      </c>
      <c r="BI498" s="250" t="inlineStr">
        <is>
          <t>#REF!</t>
        </is>
      </c>
      <c r="BJ498" s="251" t="inlineStr">
        <is>
          <t>#REF!</t>
        </is>
      </c>
      <c r="BK498" s="252" t="n">
        <v>0</v>
      </c>
      <c r="BL498" s="252" t="n">
        <v>0</v>
      </c>
      <c r="BM498" s="247" t="n">
        <v>0</v>
      </c>
      <c r="BN498" s="250" t="inlineStr">
        <is>
          <t>#REF!</t>
        </is>
      </c>
      <c r="BO498" s="251" t="inlineStr">
        <is>
          <t>#REF!</t>
        </is>
      </c>
      <c r="BP498" s="248" t="n">
        <v>0</v>
      </c>
      <c r="BQ498" s="248" t="n">
        <v>0</v>
      </c>
      <c r="BR498" s="249" t="n">
        <v>0</v>
      </c>
      <c r="BS498" s="250" t="inlineStr">
        <is>
          <t>#REF!</t>
        </is>
      </c>
      <c r="BT498" s="251">
        <f>'[2]DATA CONSOLIDADA 2018-2025 '!$BR500-'b2'!$BO498</f>
        <v/>
      </c>
      <c r="BU498" s="252" t="n">
        <v>0</v>
      </c>
      <c r="BV498" s="248" t="n">
        <v>0</v>
      </c>
      <c r="BW498" s="249" t="n">
        <v>0</v>
      </c>
      <c r="BX498" s="250" t="inlineStr">
        <is>
          <t>#REF!</t>
        </is>
      </c>
      <c r="BY498" s="251" t="inlineStr">
        <is>
          <t>#REF!</t>
        </is>
      </c>
      <c r="BZ498" s="248" t="n">
        <v>0</v>
      </c>
      <c r="CA498" s="248" t="n">
        <v>0</v>
      </c>
      <c r="CB498" s="249" t="n">
        <v>0</v>
      </c>
      <c r="CC498" s="250" t="inlineStr">
        <is>
          <t>#REF!</t>
        </is>
      </c>
      <c r="CD498" s="251">
        <f>'[2]DATA CONSOLIDADA 2018-2025 '!$CB500-'b2'!$BW498</f>
        <v/>
      </c>
      <c r="CE498" s="253" t="n">
        <v>73430.39999999999</v>
      </c>
      <c r="CF498" s="253" t="n">
        <v>0</v>
      </c>
      <c r="CG498" s="254" t="n">
        <v>73430.39999999999</v>
      </c>
      <c r="CH498" s="250" t="inlineStr">
        <is>
          <t>#REF!</t>
        </is>
      </c>
      <c r="CI498" s="251">
        <f>'[2]DATA CONSOLIDADA 2018-2025 '!$CG500-'b2'!$CB498</f>
        <v/>
      </c>
      <c r="CJ498" s="247" t="inlineStr">
        <is>
          <t>#REF!</t>
        </is>
      </c>
      <c r="CK498" s="247" t="n">
        <v>160363.5</v>
      </c>
      <c r="CL498" s="247" t="n">
        <v>0</v>
      </c>
      <c r="CM498" s="247" t="n">
        <v>160363.5</v>
      </c>
      <c r="CN498" s="247" t="inlineStr">
        <is>
          <t>#REF!</t>
        </is>
      </c>
      <c r="CO498" s="251">
        <f>'[2]DATA CONSOLIDADA 2018-2025 '!$CM500-'b2'!$CG498</f>
        <v/>
      </c>
      <c r="CP498" s="253" t="n">
        <v>0</v>
      </c>
      <c r="CQ498" s="253" t="n">
        <v>0</v>
      </c>
      <c r="CR498" s="253" t="n">
        <v>0</v>
      </c>
      <c r="CS498" s="253" t="n">
        <v>0</v>
      </c>
      <c r="CT498" s="253" t="n">
        <v>0</v>
      </c>
      <c r="CU498" s="253" t="n">
        <v>0</v>
      </c>
      <c r="CV498" s="247" t="n">
        <v>0</v>
      </c>
      <c r="CW498" s="247" t="n">
        <v>0</v>
      </c>
      <c r="CX498" s="247" t="n">
        <v>66683.7</v>
      </c>
      <c r="CY498" s="247" t="n">
        <v>6746.7</v>
      </c>
      <c r="CZ498" s="247" t="n">
        <v>0</v>
      </c>
      <c r="DA498" s="247" t="n">
        <v>0</v>
      </c>
      <c r="DB498" s="247" t="n">
        <v>73430.39999999999</v>
      </c>
      <c r="DC498" s="255" t="n">
        <v>102833</v>
      </c>
      <c r="DD498" s="255" t="n">
        <v>55552.5</v>
      </c>
      <c r="DE498" s="255" t="n">
        <v>1978</v>
      </c>
      <c r="DF498" s="255" t="n">
        <v>0</v>
      </c>
      <c r="DG498" s="255" t="n">
        <v>0</v>
      </c>
      <c r="DH498" s="255" t="n">
        <v>160363.5</v>
      </c>
      <c r="DI498" s="256" t="n">
        <v>20393816211</v>
      </c>
      <c r="DJ498" s="257" t="inlineStr">
        <is>
          <t>COOPERATIVA AGRARIA SAN JUAN BAUTISTA</t>
        </is>
      </c>
      <c r="DK498" s="257" t="inlineStr">
        <is>
          <t>02 Cooperativa</t>
        </is>
      </c>
      <c r="DL498" s="258" t="n"/>
      <c r="DM498" s="258" t="n"/>
      <c r="DN498" s="258" t="n"/>
      <c r="DO498" s="258" t="n"/>
      <c r="DP498" s="258" t="n"/>
      <c r="DQ498" s="258" t="n"/>
      <c r="DR498" s="258" t="n"/>
      <c r="DS498" s="258" t="n"/>
      <c r="DT498" s="258" t="n"/>
      <c r="DU498" s="258" t="n"/>
      <c r="DV498" s="258" t="n"/>
      <c r="DW498" s="258" t="n"/>
      <c r="DX498" s="258" t="n"/>
      <c r="DY498" s="258" t="n"/>
      <c r="DZ498" s="258" t="n"/>
      <c r="EA498" s="258" t="n"/>
      <c r="EB498" s="258" t="n"/>
      <c r="EC498" s="258" t="n"/>
      <c r="ED498" s="258" t="n"/>
      <c r="EE498" s="258" t="n"/>
    </row>
    <row r="499" ht="47.25" customHeight="1">
      <c r="A499" s="240" t="inlineStr">
        <is>
          <t>COOPERATIVA AGRO INDUSTRIAL APCTVASH</t>
        </is>
      </c>
      <c r="B499" s="240" t="inlineStr">
        <is>
          <t>CACAO</t>
        </is>
      </c>
      <c r="C499" s="240" t="inlineStr">
        <is>
          <t>CACAO</t>
        </is>
      </c>
      <c r="D499" s="240" t="inlineStr">
        <is>
          <t>UCAYALI</t>
        </is>
      </c>
      <c r="E499" s="240" t="inlineStr">
        <is>
          <t>250301</t>
        </is>
      </c>
      <c r="F499" s="240" t="inlineStr">
        <is>
          <t>UCAYALI</t>
        </is>
      </c>
      <c r="G499" s="240" t="inlineStr">
        <is>
          <t>PADRE ABAD</t>
        </is>
      </c>
      <c r="H499" s="240" t="inlineStr">
        <is>
          <t>PADRE ABAD</t>
        </is>
      </c>
      <c r="I499" s="241" t="n"/>
      <c r="J499" s="241" t="n"/>
      <c r="K499" s="241" t="n"/>
      <c r="L499" s="241" t="n"/>
      <c r="M499" s="241" t="n"/>
      <c r="N499" s="241" t="n"/>
      <c r="O499" s="241" t="n">
        <v>1</v>
      </c>
      <c r="P499" s="241" t="n"/>
      <c r="Q499" s="241" t="inlineStr">
        <is>
          <t>PAC</t>
        </is>
      </c>
      <c r="R499" s="242">
        <f>IF(I499=1,I$2,"")&amp;IF(J499=1,IF(I499=1,"-","")&amp;J$2,"")&amp;IF(K499=1,IF(OR(J499=1,I499=1),"-","")&amp;K$2,"")&amp;IF(L499=1,IF(OR(K499=1,J499=1,I499=1),"-","")&amp;L$2,"")&amp;IF(M499=1,IF(OR(L499=1,K499=1,J499=1,I499=1),"-","")&amp;M$2,"")&amp;IF(N499=1,IF(OR(M499=1,L499=1,K499=1,J499=1,I499=1),"-","")&amp;N$2,"")&amp;IF(O499=1,IF(OR(N499=1,M499=1,L499=1,K499=1,J499=1,I499=1),"-","")&amp;O$2,"")&amp;IF(P499=1,IF(I499=1," - ",IF(J499=1," - ",IF(K499=1," - ",IF(L499=1," - ",IF(M499=1," - ",IF(N499=1," - ",IF(O499=1," - ","")))))))&amp;P$2,"")</f>
        <v/>
      </c>
      <c r="S499" s="243">
        <f>SUM('b2'!$I499:$P499)</f>
        <v/>
      </c>
      <c r="T499" s="243">
        <f>IF(OR('b2'!$J499=1,'b2'!$K499=1,'b2'!$L499=1,'b2'!$M499=1,'b2'!$N499=1,'b2'!$O499=1,'b2'!$P499=1),"SI","NO")</f>
        <v/>
      </c>
      <c r="U499" s="243">
        <f>IF(OR('b2'!$K499=1,'b2'!$L499=1,'b2'!$M499=1,'b2'!$N499=1,'b2'!$O499=1,'b2'!$P499=1),"SI","NO")</f>
        <v/>
      </c>
      <c r="V499" s="244" t="n">
        <v>0</v>
      </c>
      <c r="W499" s="245" t="n">
        <v>0</v>
      </c>
      <c r="X499" s="245" t="n">
        <v>0</v>
      </c>
      <c r="Y499" s="244" t="n">
        <v>0</v>
      </c>
      <c r="Z499" s="245" t="n">
        <v>0</v>
      </c>
      <c r="AA499" s="245" t="n">
        <v>0</v>
      </c>
      <c r="AB499" s="244" t="n">
        <v>0</v>
      </c>
      <c r="AC499" s="245" t="n">
        <v>0</v>
      </c>
      <c r="AD499" s="245" t="n">
        <v>0</v>
      </c>
      <c r="AE499" s="244" t="n">
        <v>0</v>
      </c>
      <c r="AF499" s="245" t="n">
        <v>0</v>
      </c>
      <c r="AG499" s="245" t="n">
        <v>0</v>
      </c>
      <c r="AH499" s="244" t="n">
        <v>0</v>
      </c>
      <c r="AI499" s="245" t="n">
        <v>0</v>
      </c>
      <c r="AJ499" s="245" t="n">
        <v>0</v>
      </c>
      <c r="AK499" s="244" t="n">
        <v>0</v>
      </c>
      <c r="AL499" s="245" t="n">
        <v>84</v>
      </c>
      <c r="AM499" s="245" t="n">
        <v>36</v>
      </c>
      <c r="AN499" s="244" t="n">
        <v>120</v>
      </c>
      <c r="AO499" s="245" t="n">
        <v>0</v>
      </c>
      <c r="AP499" s="245" t="n">
        <v>0</v>
      </c>
      <c r="AQ499" s="244" t="n">
        <v>0</v>
      </c>
      <c r="AR499" s="244">
        <f>IF('b2'!$AQ499&gt;0,'b2'!$AQ499,IF('b2'!$AN499&gt;0,'b2'!$AN499,IF('b2'!$AK499&gt;0,'b2'!$AK499,IF('b2'!$AH499&gt;0,'b2'!$AH499,IF('b2'!$AE499&gt;0,'b2'!$AE499,IF('b2'!$AB499&gt;0,'b2'!$AB499,IF('b2'!$Y499&gt;0,'b2'!$Y499,IF('b2'!$V499&gt;0,'b2'!$V499," ---"))))))))</f>
        <v/>
      </c>
      <c r="AS499" s="246" t="n">
        <v>0</v>
      </c>
      <c r="AT499" s="246" t="n">
        <v>0</v>
      </c>
      <c r="AU499" s="246" t="n">
        <v>0</v>
      </c>
      <c r="AV499" s="246" t="n">
        <v>0</v>
      </c>
      <c r="AW499" s="246" t="n">
        <v>0</v>
      </c>
      <c r="AX499" s="246" t="n">
        <v>0</v>
      </c>
      <c r="AY499" s="246" t="n">
        <v>0</v>
      </c>
      <c r="AZ499" s="246" t="n">
        <v>0</v>
      </c>
      <c r="BA499" s="246" t="n">
        <v>31</v>
      </c>
      <c r="BB499" s="246" t="n">
        <v>0</v>
      </c>
      <c r="BC499" s="246" t="n">
        <v>0</v>
      </c>
      <c r="BD499" s="246" t="n">
        <v>0</v>
      </c>
      <c r="BE499" s="247" t="n">
        <v>0</v>
      </c>
      <c r="BF499" s="252" t="n">
        <v>0</v>
      </c>
      <c r="BG499" s="252" t="n">
        <v>0</v>
      </c>
      <c r="BH499" s="247" t="n">
        <v>0</v>
      </c>
      <c r="BI499" s="250" t="inlineStr">
        <is>
          <t>#REF!</t>
        </is>
      </c>
      <c r="BJ499" s="251" t="inlineStr">
        <is>
          <t>#REF!</t>
        </is>
      </c>
      <c r="BK499" s="252" t="n">
        <v>0</v>
      </c>
      <c r="BL499" s="252" t="n">
        <v>0</v>
      </c>
      <c r="BM499" s="247" t="n">
        <v>0</v>
      </c>
      <c r="BN499" s="250" t="inlineStr">
        <is>
          <t>#REF!</t>
        </is>
      </c>
      <c r="BO499" s="251" t="inlineStr">
        <is>
          <t>#REF!</t>
        </is>
      </c>
      <c r="BP499" s="248" t="n">
        <v>0</v>
      </c>
      <c r="BQ499" s="248" t="n">
        <v>0</v>
      </c>
      <c r="BR499" s="249" t="n">
        <v>0</v>
      </c>
      <c r="BS499" s="250" t="inlineStr">
        <is>
          <t>#REF!</t>
        </is>
      </c>
      <c r="BT499" s="251">
        <f>'[2]DATA CONSOLIDADA 2018-2025 '!$BR501-'b2'!$BO499</f>
        <v/>
      </c>
      <c r="BU499" s="252" t="n">
        <v>0</v>
      </c>
      <c r="BV499" s="248" t="n">
        <v>0</v>
      </c>
      <c r="BW499" s="249" t="n">
        <v>0</v>
      </c>
      <c r="BX499" s="250" t="inlineStr">
        <is>
          <t>#REF!</t>
        </is>
      </c>
      <c r="BY499" s="251" t="inlineStr">
        <is>
          <t>#REF!</t>
        </is>
      </c>
      <c r="BZ499" s="248" t="n">
        <v>0</v>
      </c>
      <c r="CA499" s="248" t="n">
        <v>0</v>
      </c>
      <c r="CB499" s="249" t="n">
        <v>0</v>
      </c>
      <c r="CC499" s="250" t="inlineStr">
        <is>
          <t>#REF!</t>
        </is>
      </c>
      <c r="CD499" s="251">
        <f>'[2]DATA CONSOLIDADA 2018-2025 '!$CB501-'b2'!$BW499</f>
        <v/>
      </c>
      <c r="CE499" s="253" t="n">
        <v>34611.16991176</v>
      </c>
      <c r="CF499" s="253" t="n">
        <v>0</v>
      </c>
      <c r="CG499" s="254" t="n">
        <v>34611.16991176</v>
      </c>
      <c r="CH499" s="250" t="inlineStr">
        <is>
          <t>#REF!</t>
        </is>
      </c>
      <c r="CI499" s="251">
        <f>'[2]DATA CONSOLIDADA 2018-2025 '!$CG501-'b2'!$CB499</f>
        <v/>
      </c>
      <c r="CJ499" s="247" t="inlineStr">
        <is>
          <t>#REF!</t>
        </is>
      </c>
      <c r="CK499" s="247" t="n">
        <v>0</v>
      </c>
      <c r="CL499" s="247" t="n">
        <v>0</v>
      </c>
      <c r="CM499" s="247" t="n">
        <v>0</v>
      </c>
      <c r="CN499" s="247" t="inlineStr">
        <is>
          <t>#REF!</t>
        </is>
      </c>
      <c r="CO499" s="251">
        <f>'[2]DATA CONSOLIDADA 2018-2025 '!$CM501-'b2'!$CG499</f>
        <v/>
      </c>
      <c r="CP499" s="253" t="n">
        <v>0</v>
      </c>
      <c r="CQ499" s="253" t="n">
        <v>0</v>
      </c>
      <c r="CR499" s="253" t="n">
        <v>0</v>
      </c>
      <c r="CS499" s="253" t="n">
        <v>0</v>
      </c>
      <c r="CT499" s="253" t="n">
        <v>0</v>
      </c>
      <c r="CU499" s="253" t="n">
        <v>0</v>
      </c>
      <c r="CV499" s="247" t="n">
        <v>0</v>
      </c>
      <c r="CW499" s="247" t="n">
        <v>0</v>
      </c>
      <c r="CX499" s="247" t="n">
        <v>34611.16991176</v>
      </c>
      <c r="CY499" s="247" t="n">
        <v>0</v>
      </c>
      <c r="CZ499" s="247" t="n">
        <v>0</v>
      </c>
      <c r="DA499" s="247" t="n">
        <v>0</v>
      </c>
      <c r="DB499" s="247" t="n">
        <v>34611.16991176</v>
      </c>
      <c r="DC499" s="255" t="n">
        <v>0</v>
      </c>
      <c r="DD499" s="255" t="n">
        <v>0</v>
      </c>
      <c r="DE499" s="255" t="n">
        <v>0</v>
      </c>
      <c r="DF499" s="255" t="n">
        <v>0</v>
      </c>
      <c r="DG499" s="255" t="n">
        <v>0</v>
      </c>
      <c r="DH499" s="255" t="n">
        <v>0</v>
      </c>
      <c r="DI499" s="256" t="n">
        <v>20393152207</v>
      </c>
      <c r="DJ499" s="257" t="inlineStr">
        <is>
          <t>COOPERATIVA AGRO INDUSTRIAL APCTVASH</t>
        </is>
      </c>
      <c r="DK499" s="257" t="inlineStr">
        <is>
          <t>02 Cooperativa</t>
        </is>
      </c>
      <c r="DL499" s="258" t="n"/>
      <c r="DM499" s="258" t="n"/>
      <c r="DN499" s="258" t="n"/>
      <c r="DO499" s="258" t="n"/>
      <c r="DP499" s="258" t="n"/>
      <c r="DQ499" s="258" t="n"/>
      <c r="DR499" s="258" t="n"/>
      <c r="DS499" s="258" t="n"/>
      <c r="DT499" s="258" t="n"/>
      <c r="DU499" s="258" t="n"/>
      <c r="DV499" s="258" t="n"/>
      <c r="DW499" s="258" t="n"/>
      <c r="DX499" s="258" t="n"/>
      <c r="DY499" s="258" t="n"/>
      <c r="DZ499" s="258" t="n"/>
      <c r="EA499" s="258" t="n"/>
      <c r="EB499" s="258" t="n"/>
      <c r="EC499" s="258" t="n"/>
      <c r="ED499" s="258" t="n"/>
      <c r="EE499" s="258" t="n"/>
    </row>
    <row r="500" hidden="1" ht="47.25" customHeight="1">
      <c r="A500" s="240" t="inlineStr">
        <is>
          <t>COOPERATIVA AGRARIA REVERENDO PADRE GERARDO COTE-UCAYALI COOPAGRA RPGC-UCAYALI</t>
        </is>
      </c>
      <c r="B500" s="240" t="inlineStr">
        <is>
          <t>CAMU CAMU</t>
        </is>
      </c>
      <c r="C500" s="240" t="inlineStr">
        <is>
          <t>CAMU CAMU</t>
        </is>
      </c>
      <c r="D500" s="240" t="inlineStr">
        <is>
          <t>UCAYALI</t>
        </is>
      </c>
      <c r="E500" s="240" t="inlineStr">
        <is>
          <t>250105</t>
        </is>
      </c>
      <c r="F500" s="240" t="inlineStr">
        <is>
          <t>UCAYALI</t>
        </is>
      </c>
      <c r="G500" s="240" t="inlineStr">
        <is>
          <t>CORONEL PORTILLO</t>
        </is>
      </c>
      <c r="H500" s="240" t="inlineStr">
        <is>
          <t>YARINACOCHA</t>
        </is>
      </c>
      <c r="I500" s="241" t="n"/>
      <c r="J500" s="241" t="n"/>
      <c r="K500" s="241" t="n"/>
      <c r="L500" s="241" t="n"/>
      <c r="M500" s="241" t="n"/>
      <c r="N500" s="241" t="n"/>
      <c r="O500" s="241" t="n">
        <v>1</v>
      </c>
      <c r="P500" s="241" t="n">
        <v>1</v>
      </c>
      <c r="Q500" s="241" t="inlineStr">
        <is>
          <t>PAC</t>
        </is>
      </c>
      <c r="R500" s="242">
        <f>IF(I500=1,I$2,"")&amp;IF(J500=1,IF(I500=1,"-","")&amp;J$2,"")&amp;IF(K500=1,IF(OR(J500=1,I500=1),"-","")&amp;K$2,"")&amp;IF(L500=1,IF(OR(K500=1,J500=1,I500=1),"-","")&amp;L$2,"")&amp;IF(M500=1,IF(OR(L500=1,K500=1,J500=1,I500=1),"-","")&amp;M$2,"")&amp;IF(N500=1,IF(OR(M500=1,L500=1,K500=1,J500=1,I500=1),"-","")&amp;N$2,"")&amp;IF(O500=1,IF(OR(N500=1,M500=1,L500=1,K500=1,J500=1,I500=1),"-","")&amp;O$2,"")&amp;IF(P500=1,IF(I500=1," - ",IF(J500=1," - ",IF(K500=1," - ",IF(L500=1," - ",IF(M500=1," - ",IF(N500=1," - ",IF(O500=1," - ","")))))))&amp;P$2,"")</f>
        <v/>
      </c>
      <c r="S500" s="243">
        <f>SUM('b2'!$I500:$P500)</f>
        <v/>
      </c>
      <c r="T500" s="243">
        <f>IF(OR('b2'!$J500=1,'b2'!$K500=1,'b2'!$L500=1,'b2'!$M500=1,'b2'!$N500=1,'b2'!$O500=1,'b2'!$P500=1),"SI","NO")</f>
        <v/>
      </c>
      <c r="U500" s="243">
        <f>IF(OR('b2'!$K500=1,'b2'!$L500=1,'b2'!$M500=1,'b2'!$N500=1,'b2'!$O500=1,'b2'!$P500=1),"SI","NO")</f>
        <v/>
      </c>
      <c r="V500" s="244" t="n">
        <v>0</v>
      </c>
      <c r="W500" s="245" t="n">
        <v>0</v>
      </c>
      <c r="X500" s="245" t="n">
        <v>0</v>
      </c>
      <c r="Y500" s="244" t="n">
        <v>0</v>
      </c>
      <c r="Z500" s="245" t="n">
        <v>0</v>
      </c>
      <c r="AA500" s="245" t="n">
        <v>0</v>
      </c>
      <c r="AB500" s="244" t="n">
        <v>0</v>
      </c>
      <c r="AC500" s="245" t="n">
        <v>0</v>
      </c>
      <c r="AD500" s="245" t="n">
        <v>0</v>
      </c>
      <c r="AE500" s="244" t="n">
        <v>0</v>
      </c>
      <c r="AF500" s="245" t="n">
        <v>0</v>
      </c>
      <c r="AG500" s="245" t="n">
        <v>0</v>
      </c>
      <c r="AH500" s="244" t="n">
        <v>0</v>
      </c>
      <c r="AI500" s="245" t="n">
        <v>0</v>
      </c>
      <c r="AJ500" s="245" t="n">
        <v>0</v>
      </c>
      <c r="AK500" s="244" t="n">
        <v>0</v>
      </c>
      <c r="AL500" s="245" t="n">
        <v>41</v>
      </c>
      <c r="AM500" s="245" t="n">
        <v>12</v>
      </c>
      <c r="AN500" s="244" t="n">
        <v>53</v>
      </c>
      <c r="AO500" s="245" t="n">
        <v>24</v>
      </c>
      <c r="AP500" s="245" t="n">
        <v>9</v>
      </c>
      <c r="AQ500" s="244" t="n">
        <v>33</v>
      </c>
      <c r="AR500" s="244">
        <f>IF('b2'!$AQ500&gt;0,'b2'!$AQ500,IF('b2'!$AN500&gt;0,'b2'!$AN500,IF('b2'!$AK500&gt;0,'b2'!$AK500,IF('b2'!$AH500&gt;0,'b2'!$AH500,IF('b2'!$AE500&gt;0,'b2'!$AE500,IF('b2'!$AB500&gt;0,'b2'!$AB500,IF('b2'!$Y500&gt;0,'b2'!$Y500,IF('b2'!$V500&gt;0,'b2'!$V500," ---"))))))))</f>
        <v/>
      </c>
      <c r="AS500" s="246" t="n">
        <v>0</v>
      </c>
      <c r="AT500" s="246" t="n">
        <v>0</v>
      </c>
      <c r="AU500" s="246" t="n">
        <v>0</v>
      </c>
      <c r="AV500" s="246" t="n">
        <v>0</v>
      </c>
      <c r="AW500" s="246" t="n">
        <v>0</v>
      </c>
      <c r="AX500" s="246" t="n">
        <v>0</v>
      </c>
      <c r="AY500" s="246" t="n">
        <v>0</v>
      </c>
      <c r="AZ500" s="246" t="n">
        <v>0</v>
      </c>
      <c r="BA500" s="246" t="n">
        <v>28</v>
      </c>
      <c r="BB500" s="246" t="n">
        <v>2</v>
      </c>
      <c r="BC500" s="246" t="n">
        <v>16</v>
      </c>
      <c r="BD500" s="246" t="n">
        <v>2</v>
      </c>
      <c r="BE500" s="247" t="n">
        <v>0</v>
      </c>
      <c r="BF500" s="252" t="n">
        <v>0</v>
      </c>
      <c r="BG500" s="252" t="n">
        <v>0</v>
      </c>
      <c r="BH500" s="247" t="n">
        <v>0</v>
      </c>
      <c r="BI500" s="250" t="inlineStr">
        <is>
          <t>#REF!</t>
        </is>
      </c>
      <c r="BJ500" s="251" t="inlineStr">
        <is>
          <t>#REF!</t>
        </is>
      </c>
      <c r="BK500" s="252" t="n">
        <v>0</v>
      </c>
      <c r="BL500" s="252" t="n">
        <v>0</v>
      </c>
      <c r="BM500" s="247" t="n">
        <v>0</v>
      </c>
      <c r="BN500" s="250" t="inlineStr">
        <is>
          <t>#REF!</t>
        </is>
      </c>
      <c r="BO500" s="251" t="inlineStr">
        <is>
          <t>#REF!</t>
        </is>
      </c>
      <c r="BP500" s="248" t="n">
        <v>0</v>
      </c>
      <c r="BQ500" s="248" t="n">
        <v>0</v>
      </c>
      <c r="BR500" s="249" t="n">
        <v>0</v>
      </c>
      <c r="BS500" s="250" t="inlineStr">
        <is>
          <t>#REF!</t>
        </is>
      </c>
      <c r="BT500" s="251">
        <f>'[2]DATA CONSOLIDADA 2018-2025 '!$BR502-'b2'!$BO500</f>
        <v/>
      </c>
      <c r="BU500" s="252" t="n">
        <v>0</v>
      </c>
      <c r="BV500" s="248" t="n">
        <v>0</v>
      </c>
      <c r="BW500" s="249" t="n">
        <v>0</v>
      </c>
      <c r="BX500" s="250" t="inlineStr">
        <is>
          <t>#REF!</t>
        </is>
      </c>
      <c r="BY500" s="251" t="inlineStr">
        <is>
          <t>#REF!</t>
        </is>
      </c>
      <c r="BZ500" s="248" t="n">
        <v>0</v>
      </c>
      <c r="CA500" s="248" t="n">
        <v>0</v>
      </c>
      <c r="CB500" s="249" t="n">
        <v>0</v>
      </c>
      <c r="CC500" s="250" t="inlineStr">
        <is>
          <t>#REF!</t>
        </is>
      </c>
      <c r="CD500" s="251">
        <f>'[2]DATA CONSOLIDADA 2018-2025 '!$CB502-'b2'!$BW500</f>
        <v/>
      </c>
      <c r="CE500" s="253" t="n">
        <v>4175.94</v>
      </c>
      <c r="CF500" s="253" t="n">
        <v>0</v>
      </c>
      <c r="CG500" s="254" t="n">
        <v>4175.94</v>
      </c>
      <c r="CH500" s="250" t="inlineStr">
        <is>
          <t>#REF!</t>
        </is>
      </c>
      <c r="CI500" s="251">
        <f>'[2]DATA CONSOLIDADA 2018-2025 '!$CG502-'b2'!$CB500</f>
        <v/>
      </c>
      <c r="CJ500" s="247" t="inlineStr">
        <is>
          <t>#REF!</t>
        </is>
      </c>
      <c r="CK500" s="247" t="n">
        <v>15912.1</v>
      </c>
      <c r="CL500" s="247" t="n">
        <v>0</v>
      </c>
      <c r="CM500" s="247" t="n">
        <v>15912.1</v>
      </c>
      <c r="CN500" s="247" t="inlineStr">
        <is>
          <t>#REF!</t>
        </is>
      </c>
      <c r="CO500" s="251">
        <f>'[2]DATA CONSOLIDADA 2018-2025 '!$CM502-'b2'!$CG500</f>
        <v/>
      </c>
      <c r="CP500" s="253" t="n">
        <v>0</v>
      </c>
      <c r="CQ500" s="253" t="n">
        <v>0</v>
      </c>
      <c r="CR500" s="253" t="n">
        <v>0</v>
      </c>
      <c r="CS500" s="253" t="n">
        <v>0</v>
      </c>
      <c r="CT500" s="253" t="n">
        <v>0</v>
      </c>
      <c r="CU500" s="253" t="n">
        <v>0</v>
      </c>
      <c r="CV500" s="247" t="n">
        <v>0</v>
      </c>
      <c r="CW500" s="247" t="n">
        <v>120</v>
      </c>
      <c r="CX500" s="247" t="n">
        <v>0</v>
      </c>
      <c r="CY500" s="247" t="n">
        <v>4055.94</v>
      </c>
      <c r="CZ500" s="247" t="n">
        <v>0</v>
      </c>
      <c r="DA500" s="247" t="n">
        <v>0</v>
      </c>
      <c r="DB500" s="247" t="n">
        <v>4175.94</v>
      </c>
      <c r="DC500" s="255" t="n">
        <v>5991.5</v>
      </c>
      <c r="DD500" s="255" t="n">
        <v>0</v>
      </c>
      <c r="DE500" s="255" t="n">
        <v>9920.6</v>
      </c>
      <c r="DF500" s="255" t="n">
        <v>0</v>
      </c>
      <c r="DG500" s="255" t="n">
        <v>0</v>
      </c>
      <c r="DH500" s="255" t="n">
        <v>15912.1</v>
      </c>
      <c r="DI500" s="256" t="n">
        <v>20600256808</v>
      </c>
      <c r="DJ500" s="257" t="inlineStr">
        <is>
          <t>COOPERATIVA AGRARIA REVERENDO PADRE GERARDO COTE-UCAYALI COOPAGRA RPGC-UCAYALI</t>
        </is>
      </c>
      <c r="DK500" s="257" t="inlineStr">
        <is>
          <t>02 Cooperativa</t>
        </is>
      </c>
      <c r="DL500" s="258" t="n"/>
      <c r="DM500" s="258" t="n"/>
      <c r="DN500" s="258" t="n"/>
      <c r="DO500" s="258" t="n"/>
      <c r="DP500" s="258" t="n"/>
      <c r="DQ500" s="258" t="n"/>
      <c r="DR500" s="258" t="n"/>
      <c r="DS500" s="258" t="n"/>
      <c r="DT500" s="258" t="n"/>
      <c r="DU500" s="258" t="n"/>
      <c r="DV500" s="258" t="n"/>
      <c r="DW500" s="258" t="n"/>
      <c r="DX500" s="258" t="n"/>
      <c r="DY500" s="258" t="n"/>
      <c r="DZ500" s="258" t="n"/>
      <c r="EA500" s="258" t="n"/>
      <c r="EB500" s="258" t="n"/>
      <c r="EC500" s="258" t="n"/>
      <c r="ED500" s="258" t="n"/>
      <c r="EE500" s="258" t="n"/>
    </row>
    <row r="501" ht="47.25" customHeight="1">
      <c r="A501" s="240" t="inlineStr">
        <is>
          <t>CUENCAS DEL HUALLAGA ASOCIACION DE PRODUCTORES AGROPECUARIOS</t>
        </is>
      </c>
      <c r="B501" s="240" t="inlineStr">
        <is>
          <t>CACAO</t>
        </is>
      </c>
      <c r="C501" s="240" t="inlineStr">
        <is>
          <t>CACAO</t>
        </is>
      </c>
      <c r="D501" s="240" t="inlineStr">
        <is>
          <t>SAN MARTIN</t>
        </is>
      </c>
      <c r="E501" s="240" t="n">
        <v>220601</v>
      </c>
      <c r="F501" s="240" t="inlineStr">
        <is>
          <t>SAN MARTIN</t>
        </is>
      </c>
      <c r="G501" s="240" t="inlineStr">
        <is>
          <t>MARISCAL CACERES</t>
        </is>
      </c>
      <c r="H501" s="240" t="inlineStr">
        <is>
          <t>JUANJUI</t>
        </is>
      </c>
      <c r="I501" s="241" t="n"/>
      <c r="J501" s="241" t="n"/>
      <c r="K501" s="241" t="n"/>
      <c r="L501" s="241" t="n"/>
      <c r="M501" s="241" t="n"/>
      <c r="N501" s="241" t="n"/>
      <c r="O501" s="241" t="n">
        <v>1</v>
      </c>
      <c r="P501" s="241" t="n">
        <v>1</v>
      </c>
      <c r="Q501" s="241" t="inlineStr">
        <is>
          <t>PAC</t>
        </is>
      </c>
      <c r="R501" s="242">
        <f>IF(I501=1,I$2,"")&amp;IF(J501=1,IF(I501=1,"-","")&amp;J$2,"")&amp;IF(K501=1,IF(OR(J501=1,I501=1),"-","")&amp;K$2,"")&amp;IF(L501=1,IF(OR(K501=1,J501=1,I501=1),"-","")&amp;L$2,"")&amp;IF(M501=1,IF(OR(L501=1,K501=1,J501=1,I501=1),"-","")&amp;M$2,"")&amp;IF(N501=1,IF(OR(M501=1,L501=1,K501=1,J501=1,I501=1),"-","")&amp;N$2,"")&amp;IF(O501=1,IF(OR(N501=1,M501=1,L501=1,K501=1,J501=1,I501=1),"-","")&amp;O$2,"")&amp;IF(P501=1,IF(I501=1," - ",IF(J501=1," - ",IF(K501=1," - ",IF(L501=1," - ",IF(M501=1," - ",IF(N501=1," - ",IF(O501=1," - ","")))))))&amp;P$2,"")</f>
        <v/>
      </c>
      <c r="S501" s="243">
        <f>SUM('b2'!$I501:$P501)</f>
        <v/>
      </c>
      <c r="T501" s="243">
        <f>IF(OR('b2'!$J501=1,'b2'!$K501=1,'b2'!$L501=1,'b2'!$M501=1,'b2'!$N501=1,'b2'!$O501=1,'b2'!$P501=1),"SI","NO")</f>
        <v/>
      </c>
      <c r="U501" s="243">
        <f>IF(OR('b2'!$K501=1,'b2'!$L501=1,'b2'!$M501=1,'b2'!$N501=1,'b2'!$O501=1,'b2'!$P501=1),"SI","NO")</f>
        <v/>
      </c>
      <c r="V501" s="244" t="n">
        <v>0</v>
      </c>
      <c r="W501" s="245" t="n">
        <v>0</v>
      </c>
      <c r="X501" s="245" t="n">
        <v>0</v>
      </c>
      <c r="Y501" s="244" t="n">
        <v>0</v>
      </c>
      <c r="Z501" s="245" t="n">
        <v>0</v>
      </c>
      <c r="AA501" s="245" t="n">
        <v>0</v>
      </c>
      <c r="AB501" s="244" t="n">
        <v>0</v>
      </c>
      <c r="AC501" s="245" t="n">
        <v>0</v>
      </c>
      <c r="AD501" s="245" t="n">
        <v>0</v>
      </c>
      <c r="AE501" s="244" t="n">
        <v>0</v>
      </c>
      <c r="AF501" s="245" t="n">
        <v>0</v>
      </c>
      <c r="AG501" s="245" t="n">
        <v>0</v>
      </c>
      <c r="AH501" s="244" t="n">
        <v>0</v>
      </c>
      <c r="AI501" s="245" t="n">
        <v>0</v>
      </c>
      <c r="AJ501" s="245" t="n">
        <v>0</v>
      </c>
      <c r="AK501" s="244" t="n">
        <v>0</v>
      </c>
      <c r="AL501" s="245" t="n">
        <v>450</v>
      </c>
      <c r="AM501" s="245" t="n">
        <v>110</v>
      </c>
      <c r="AN501" s="244" t="n">
        <v>560</v>
      </c>
      <c r="AO501" s="245" t="n">
        <v>491</v>
      </c>
      <c r="AP501" s="245" t="n">
        <v>159</v>
      </c>
      <c r="AQ501" s="244" t="n">
        <v>650</v>
      </c>
      <c r="AR501" s="244">
        <f>IF('b2'!$AQ501&gt;0,'b2'!$AQ501,IF('b2'!$AN501&gt;0,'b2'!$AN501,IF('b2'!$AK501&gt;0,'b2'!$AK501,IF('b2'!$AH501&gt;0,'b2'!$AH501,IF('b2'!$AE501&gt;0,'b2'!$AE501,IF('b2'!$AB501&gt;0,'b2'!$AB501,IF('b2'!$Y501&gt;0,'b2'!$Y501,IF('b2'!$V501&gt;0,'b2'!$V501," ---"))))))))</f>
        <v/>
      </c>
      <c r="AS501" s="246" t="n">
        <v>0</v>
      </c>
      <c r="AT501" s="246" t="n">
        <v>0</v>
      </c>
      <c r="AU501" s="246" t="n">
        <v>0</v>
      </c>
      <c r="AV501" s="246" t="n">
        <v>0</v>
      </c>
      <c r="AW501" s="246" t="n">
        <v>0</v>
      </c>
      <c r="AX501" s="246" t="n">
        <v>0</v>
      </c>
      <c r="AY501" s="246" t="n">
        <v>0</v>
      </c>
      <c r="AZ501" s="246" t="n">
        <v>0</v>
      </c>
      <c r="BA501" s="246" t="n">
        <v>2</v>
      </c>
      <c r="BB501" s="246" t="n">
        <v>0</v>
      </c>
      <c r="BC501" s="246" t="n">
        <v>12</v>
      </c>
      <c r="BD501" s="246" t="n">
        <v>0</v>
      </c>
      <c r="BE501" s="247" t="n">
        <v>0</v>
      </c>
      <c r="BF501" s="252" t="n">
        <v>0</v>
      </c>
      <c r="BG501" s="252" t="n">
        <v>0</v>
      </c>
      <c r="BH501" s="247" t="n">
        <v>0</v>
      </c>
      <c r="BI501" s="250" t="inlineStr">
        <is>
          <t>#REF!</t>
        </is>
      </c>
      <c r="BJ501" s="251" t="inlineStr">
        <is>
          <t>#REF!</t>
        </is>
      </c>
      <c r="BK501" s="252" t="n">
        <v>0</v>
      </c>
      <c r="BL501" s="252" t="n">
        <v>0</v>
      </c>
      <c r="BM501" s="247" t="n">
        <v>0</v>
      </c>
      <c r="BN501" s="250" t="inlineStr">
        <is>
          <t>#REF!</t>
        </is>
      </c>
      <c r="BO501" s="251" t="inlineStr">
        <is>
          <t>#REF!</t>
        </is>
      </c>
      <c r="BP501" s="248" t="n">
        <v>0</v>
      </c>
      <c r="BQ501" s="248" t="n">
        <v>0</v>
      </c>
      <c r="BR501" s="249" t="n">
        <v>0</v>
      </c>
      <c r="BS501" s="250" t="inlineStr">
        <is>
          <t>#REF!</t>
        </is>
      </c>
      <c r="BT501" s="251">
        <f>'[2]DATA CONSOLIDADA 2018-2025 '!$BR503-'b2'!$BO501</f>
        <v/>
      </c>
      <c r="BU501" s="252" t="n">
        <v>0</v>
      </c>
      <c r="BV501" s="248" t="n">
        <v>0</v>
      </c>
      <c r="BW501" s="249" t="n">
        <v>0</v>
      </c>
      <c r="BX501" s="250" t="inlineStr">
        <is>
          <t>#REF!</t>
        </is>
      </c>
      <c r="BY501" s="251" t="inlineStr">
        <is>
          <t>#REF!</t>
        </is>
      </c>
      <c r="BZ501" s="248" t="n">
        <v>0</v>
      </c>
      <c r="CA501" s="248" t="n">
        <v>0</v>
      </c>
      <c r="CB501" s="249" t="n">
        <v>0</v>
      </c>
      <c r="CC501" s="250" t="inlineStr">
        <is>
          <t>#REF!</t>
        </is>
      </c>
      <c r="CD501" s="251">
        <f>'[2]DATA CONSOLIDADA 2018-2025 '!$CB503-'b2'!$BW501</f>
        <v/>
      </c>
      <c r="CE501" s="253" t="n">
        <v>157966.0123</v>
      </c>
      <c r="CF501" s="253" t="n">
        <v>46285870.413194</v>
      </c>
      <c r="CG501" s="254" t="n">
        <v>46443836.425494</v>
      </c>
      <c r="CH501" s="250" t="inlineStr">
        <is>
          <t>#REF!</t>
        </is>
      </c>
      <c r="CI501" s="251">
        <f>'[2]DATA CONSOLIDADA 2018-2025 '!$CG503-'b2'!$CB501</f>
        <v/>
      </c>
      <c r="CJ501" s="247" t="inlineStr">
        <is>
          <t>#REF!</t>
        </is>
      </c>
      <c r="CK501" s="247" t="n">
        <v>2693393.91606</v>
      </c>
      <c r="CL501" s="247" t="n">
        <v>80810222.02105039</v>
      </c>
      <c r="CM501" s="247" t="n">
        <v>83503615.93711039</v>
      </c>
      <c r="CN501" s="247" t="inlineStr">
        <is>
          <t>#REF!</t>
        </is>
      </c>
      <c r="CO501" s="251">
        <f>'[2]DATA CONSOLIDADA 2018-2025 '!$CM503-'b2'!$CG501</f>
        <v/>
      </c>
      <c r="CP501" s="253" t="n">
        <v>0</v>
      </c>
      <c r="CQ501" s="253" t="n">
        <v>0</v>
      </c>
      <c r="CR501" s="253" t="n">
        <v>0</v>
      </c>
      <c r="CS501" s="253" t="n">
        <v>0</v>
      </c>
      <c r="CT501" s="253" t="n">
        <v>0</v>
      </c>
      <c r="CU501" s="253" t="n">
        <v>0</v>
      </c>
      <c r="CV501" s="247" t="n">
        <v>0</v>
      </c>
      <c r="CW501" s="247" t="n">
        <v>55316.0123</v>
      </c>
      <c r="CX501" s="247" t="n">
        <v>0</v>
      </c>
      <c r="CY501" s="247" t="n">
        <v>46388520.413194</v>
      </c>
      <c r="CZ501" s="247" t="n">
        <v>0</v>
      </c>
      <c r="DA501" s="247" t="n">
        <v>0</v>
      </c>
      <c r="DB501" s="247" t="n">
        <v>46443836.425494</v>
      </c>
      <c r="DC501" s="255" t="n">
        <v>0</v>
      </c>
      <c r="DD501" s="255" t="n">
        <v>0</v>
      </c>
      <c r="DE501" s="255" t="n">
        <v>83503615.93711039</v>
      </c>
      <c r="DF501" s="255" t="n">
        <v>0</v>
      </c>
      <c r="DG501" s="255" t="n">
        <v>0</v>
      </c>
      <c r="DH501" s="255" t="n">
        <v>83503615.93711039</v>
      </c>
      <c r="DI501" s="256" t="n">
        <v>20542289024</v>
      </c>
      <c r="DJ501" s="257" t="inlineStr">
        <is>
          <t>CUENCAS DEL HUALLAGA ASOCIACION DE PRODUCTORES AGROPECUARIOS</t>
        </is>
      </c>
      <c r="DK501" s="257" t="inlineStr">
        <is>
          <t>01 Asociación</t>
        </is>
      </c>
      <c r="DL501" s="258" t="n"/>
      <c r="DM501" s="258" t="n"/>
      <c r="DN501" s="258" t="n"/>
      <c r="DO501" s="258" t="n"/>
      <c r="DP501" s="258" t="n"/>
      <c r="DQ501" s="258" t="n"/>
      <c r="DR501" s="258" t="n"/>
      <c r="DS501" s="258" t="n"/>
      <c r="DT501" s="258" t="n"/>
      <c r="DU501" s="258" t="n"/>
      <c r="DV501" s="258" t="n"/>
      <c r="DW501" s="258" t="n"/>
      <c r="DX501" s="258" t="n"/>
      <c r="DY501" s="258" t="n"/>
      <c r="DZ501" s="258" t="n"/>
      <c r="EA501" s="258" t="n"/>
      <c r="EB501" s="258" t="n"/>
      <c r="EC501" s="258" t="n"/>
      <c r="ED501" s="258" t="n"/>
      <c r="EE501" s="258" t="n"/>
    </row>
    <row r="502" ht="47.25" customHeight="1">
      <c r="A502" s="240" t="inlineStr">
        <is>
          <t>EMPRESA INDUSTRIAL ORO VERDE SOCIEDAD ANONIMA CERRADA</t>
        </is>
      </c>
      <c r="B502" s="240" t="inlineStr">
        <is>
          <t>CACAO</t>
        </is>
      </c>
      <c r="C502" s="240" t="inlineStr">
        <is>
          <t>CACAO</t>
        </is>
      </c>
      <c r="D502" s="240" t="inlineStr">
        <is>
          <t>SAN MARTIN</t>
        </is>
      </c>
      <c r="E502" s="240" t="inlineStr">
        <is>
          <t>220501</t>
        </is>
      </c>
      <c r="F502" s="240" t="inlineStr">
        <is>
          <t>SAN MARTIN</t>
        </is>
      </c>
      <c r="G502" s="240" t="inlineStr">
        <is>
          <t>LAMAS</t>
        </is>
      </c>
      <c r="H502" s="240" t="inlineStr">
        <is>
          <t>LAMAS</t>
        </is>
      </c>
      <c r="I502" s="241" t="n"/>
      <c r="J502" s="241" t="n"/>
      <c r="K502" s="241" t="n"/>
      <c r="L502" s="241" t="n"/>
      <c r="M502" s="241" t="n"/>
      <c r="N502" s="241" t="n"/>
      <c r="O502" s="241" t="n">
        <v>1</v>
      </c>
      <c r="P502" s="241" t="n">
        <v>1</v>
      </c>
      <c r="Q502" s="241" t="inlineStr">
        <is>
          <t>PAC</t>
        </is>
      </c>
      <c r="R502" s="242">
        <f>IF(I502=1,I$2,"")&amp;IF(J502=1,IF(I502=1,"-","")&amp;J$2,"")&amp;IF(K502=1,IF(OR(J502=1,I502=1),"-","")&amp;K$2,"")&amp;IF(L502=1,IF(OR(K502=1,J502=1,I502=1),"-","")&amp;L$2,"")&amp;IF(M502=1,IF(OR(L502=1,K502=1,J502=1,I502=1),"-","")&amp;M$2,"")&amp;IF(N502=1,IF(OR(M502=1,L502=1,K502=1,J502=1,I502=1),"-","")&amp;N$2,"")&amp;IF(O502=1,IF(OR(N502=1,M502=1,L502=1,K502=1,J502=1,I502=1),"-","")&amp;O$2,"")&amp;IF(P502=1,IF(I502=1," - ",IF(J502=1," - ",IF(K502=1," - ",IF(L502=1," - ",IF(M502=1," - ",IF(N502=1," - ",IF(O502=1," - ","")))))))&amp;P$2,"")</f>
        <v/>
      </c>
      <c r="S502" s="243">
        <f>SUM('b2'!$I502:$P502)</f>
        <v/>
      </c>
      <c r="T502" s="243">
        <f>IF(OR('b2'!$J502=1,'b2'!$K502=1,'b2'!$L502=1,'b2'!$M502=1,'b2'!$N502=1,'b2'!$O502=1,'b2'!$P502=1),"SI","NO")</f>
        <v/>
      </c>
      <c r="U502" s="243">
        <f>IF(OR('b2'!$K502=1,'b2'!$L502=1,'b2'!$M502=1,'b2'!$N502=1,'b2'!$O502=1,'b2'!$P502=1),"SI","NO")</f>
        <v/>
      </c>
      <c r="V502" s="244" t="n">
        <v>0</v>
      </c>
      <c r="W502" s="245" t="n">
        <v>0</v>
      </c>
      <c r="X502" s="245" t="n">
        <v>0</v>
      </c>
      <c r="Y502" s="244" t="n">
        <v>0</v>
      </c>
      <c r="Z502" s="245" t="n">
        <v>0</v>
      </c>
      <c r="AA502" s="245" t="n">
        <v>0</v>
      </c>
      <c r="AB502" s="244" t="n">
        <v>0</v>
      </c>
      <c r="AC502" s="245" t="n">
        <v>0</v>
      </c>
      <c r="AD502" s="245" t="n">
        <v>0</v>
      </c>
      <c r="AE502" s="244" t="n">
        <v>0</v>
      </c>
      <c r="AF502" s="245" t="n">
        <v>0</v>
      </c>
      <c r="AG502" s="245" t="n">
        <v>0</v>
      </c>
      <c r="AH502" s="244" t="n">
        <v>0</v>
      </c>
      <c r="AI502" s="245" t="n">
        <v>0</v>
      </c>
      <c r="AJ502" s="245" t="n">
        <v>0</v>
      </c>
      <c r="AK502" s="244" t="n">
        <v>0</v>
      </c>
      <c r="AL502" s="245" t="n">
        <v>8</v>
      </c>
      <c r="AM502" s="245" t="n">
        <v>3</v>
      </c>
      <c r="AN502" s="244" t="n">
        <v>11</v>
      </c>
      <c r="AO502" s="245" t="n">
        <v>15</v>
      </c>
      <c r="AP502" s="245" t="n">
        <v>5</v>
      </c>
      <c r="AQ502" s="244" t="n">
        <v>20</v>
      </c>
      <c r="AR502" s="244">
        <f>IF('b2'!$AQ502&gt;0,'b2'!$AQ502,IF('b2'!$AN502&gt;0,'b2'!$AN502,IF('b2'!$AK502&gt;0,'b2'!$AK502,IF('b2'!$AH502&gt;0,'b2'!$AH502,IF('b2'!$AE502&gt;0,'b2'!$AE502,IF('b2'!$AB502&gt;0,'b2'!$AB502,IF('b2'!$Y502&gt;0,'b2'!$Y502,IF('b2'!$V502&gt;0,'b2'!$V502," ---"))))))))</f>
        <v/>
      </c>
      <c r="AS502" s="246" t="n">
        <v>0</v>
      </c>
      <c r="AT502" s="246" t="n">
        <v>0</v>
      </c>
      <c r="AU502" s="246" t="n">
        <v>0</v>
      </c>
      <c r="AV502" s="246" t="n">
        <v>0</v>
      </c>
      <c r="AW502" s="246" t="n">
        <v>0</v>
      </c>
      <c r="AX502" s="246" t="n">
        <v>0</v>
      </c>
      <c r="AY502" s="246" t="n">
        <v>0</v>
      </c>
      <c r="AZ502" s="246" t="n">
        <v>0</v>
      </c>
      <c r="BA502" s="246" t="n">
        <v>2</v>
      </c>
      <c r="BB502" s="246" t="n">
        <v>0</v>
      </c>
      <c r="BC502" s="246" t="n">
        <v>12</v>
      </c>
      <c r="BD502" s="246" t="n">
        <v>0</v>
      </c>
      <c r="BE502" s="247" t="n">
        <v>0</v>
      </c>
      <c r="BF502" s="252" t="n">
        <v>0</v>
      </c>
      <c r="BG502" s="252" t="n">
        <v>0</v>
      </c>
      <c r="BH502" s="247" t="n">
        <v>0</v>
      </c>
      <c r="BI502" s="250" t="inlineStr">
        <is>
          <t>#REF!</t>
        </is>
      </c>
      <c r="BJ502" s="251" t="inlineStr">
        <is>
          <t>#REF!</t>
        </is>
      </c>
      <c r="BK502" s="252" t="n">
        <v>0</v>
      </c>
      <c r="BL502" s="252" t="n">
        <v>0</v>
      </c>
      <c r="BM502" s="247" t="n">
        <v>0</v>
      </c>
      <c r="BN502" s="250" t="inlineStr">
        <is>
          <t>#REF!</t>
        </is>
      </c>
      <c r="BO502" s="251" t="inlineStr">
        <is>
          <t>#REF!</t>
        </is>
      </c>
      <c r="BP502" s="248" t="n">
        <v>0</v>
      </c>
      <c r="BQ502" s="248" t="n">
        <v>0</v>
      </c>
      <c r="BR502" s="249" t="n">
        <v>0</v>
      </c>
      <c r="BS502" s="250" t="inlineStr">
        <is>
          <t>#REF!</t>
        </is>
      </c>
      <c r="BT502" s="251">
        <f>'[2]DATA CONSOLIDADA 2018-2025 '!$BR504-'b2'!$BO502</f>
        <v/>
      </c>
      <c r="BU502" s="252" t="n">
        <v>0</v>
      </c>
      <c r="BV502" s="248" t="n">
        <v>0</v>
      </c>
      <c r="BW502" s="249" t="n">
        <v>0</v>
      </c>
      <c r="BX502" s="250" t="inlineStr">
        <is>
          <t>#REF!</t>
        </is>
      </c>
      <c r="BY502" s="251" t="inlineStr">
        <is>
          <t>#REF!</t>
        </is>
      </c>
      <c r="BZ502" s="248" t="n">
        <v>0</v>
      </c>
      <c r="CA502" s="248" t="n">
        <v>0</v>
      </c>
      <c r="CB502" s="249" t="n">
        <v>0</v>
      </c>
      <c r="CC502" s="250" t="inlineStr">
        <is>
          <t>#REF!</t>
        </is>
      </c>
      <c r="CD502" s="251">
        <f>'[2]DATA CONSOLIDADA 2018-2025 '!$CB504-'b2'!$BW502</f>
        <v/>
      </c>
      <c r="CE502" s="253" t="n">
        <v>0</v>
      </c>
      <c r="CF502" s="253" t="n">
        <v>0</v>
      </c>
      <c r="CG502" s="254" t="n">
        <v>0</v>
      </c>
      <c r="CH502" s="250" t="inlineStr">
        <is>
          <t>#REF!</t>
        </is>
      </c>
      <c r="CI502" s="251">
        <f>'[2]DATA CONSOLIDADA 2018-2025 '!$CG504-'b2'!$CB502</f>
        <v/>
      </c>
      <c r="CJ502" s="247" t="inlineStr">
        <is>
          <t>#REF!</t>
        </is>
      </c>
      <c r="CK502" s="247" t="n">
        <v>0</v>
      </c>
      <c r="CL502" s="247" t="n">
        <v>9762818.5</v>
      </c>
      <c r="CM502" s="247" t="n">
        <v>9762818.5</v>
      </c>
      <c r="CN502" s="247" t="inlineStr">
        <is>
          <t>#REF!</t>
        </is>
      </c>
      <c r="CO502" s="251">
        <f>'[2]DATA CONSOLIDADA 2018-2025 '!$CM504-'b2'!$CG502</f>
        <v/>
      </c>
      <c r="CP502" s="253" t="n">
        <v>0</v>
      </c>
      <c r="CQ502" s="253" t="n">
        <v>0</v>
      </c>
      <c r="CR502" s="253" t="n">
        <v>0</v>
      </c>
      <c r="CS502" s="253" t="n">
        <v>0</v>
      </c>
      <c r="CT502" s="253" t="n">
        <v>0</v>
      </c>
      <c r="CU502" s="253" t="n">
        <v>0</v>
      </c>
      <c r="CV502" s="247" t="n">
        <v>0</v>
      </c>
      <c r="CW502" s="247" t="n">
        <v>0</v>
      </c>
      <c r="CX502" s="247" t="n">
        <v>0</v>
      </c>
      <c r="CY502" s="247" t="n">
        <v>0</v>
      </c>
      <c r="CZ502" s="247" t="n">
        <v>0</v>
      </c>
      <c r="DA502" s="247" t="n">
        <v>0</v>
      </c>
      <c r="DB502" s="247" t="n">
        <v>0</v>
      </c>
      <c r="DC502" s="255" t="n">
        <v>0</v>
      </c>
      <c r="DD502" s="255" t="n">
        <v>0</v>
      </c>
      <c r="DE502" s="255" t="n">
        <v>9762818.5</v>
      </c>
      <c r="DF502" s="255" t="n">
        <v>0</v>
      </c>
      <c r="DG502" s="255" t="n">
        <v>0</v>
      </c>
      <c r="DH502" s="255" t="n">
        <v>9762818.5</v>
      </c>
      <c r="DI502" s="256" t="n">
        <v>20542257416</v>
      </c>
      <c r="DJ502" s="257" t="inlineStr">
        <is>
          <t>EMPRESA INDUSTRIAL ORO VERDE SOCIEDAD ANONIMA CERRADA</t>
        </is>
      </c>
      <c r="DK502" s="257" t="inlineStr">
        <is>
          <t>07 Otros</t>
        </is>
      </c>
      <c r="DL502" s="258" t="n"/>
      <c r="DM502" s="258" t="n"/>
      <c r="DN502" s="258" t="n"/>
      <c r="DO502" s="258" t="n"/>
      <c r="DP502" s="258" t="n"/>
      <c r="DQ502" s="258" t="n"/>
      <c r="DR502" s="258" t="n"/>
      <c r="DS502" s="258" t="n"/>
      <c r="DT502" s="258" t="n"/>
      <c r="DU502" s="258" t="n"/>
      <c r="DV502" s="258" t="n"/>
      <c r="DW502" s="258" t="n"/>
      <c r="DX502" s="258" t="n"/>
      <c r="DY502" s="258" t="n"/>
      <c r="DZ502" s="258" t="n"/>
      <c r="EA502" s="258" t="n"/>
      <c r="EB502" s="258" t="n"/>
      <c r="EC502" s="258" t="n"/>
      <c r="ED502" s="258" t="n"/>
      <c r="EE502" s="258" t="n"/>
    </row>
    <row r="503" ht="47.25" customHeight="1">
      <c r="A503" s="240" t="inlineStr">
        <is>
          <t>ASOCIACIÓN ABISEO SAN MARTIN - ASABISAM</t>
        </is>
      </c>
      <c r="B503" s="240" t="inlineStr">
        <is>
          <t>CACAO</t>
        </is>
      </c>
      <c r="C503" s="240" t="inlineStr">
        <is>
          <t>CACAO</t>
        </is>
      </c>
      <c r="D503" s="240" t="inlineStr">
        <is>
          <t>SAN MARTIN</t>
        </is>
      </c>
      <c r="E503" s="240" t="n">
        <v>220601</v>
      </c>
      <c r="F503" s="240" t="inlineStr">
        <is>
          <t>SAN MARTIN</t>
        </is>
      </c>
      <c r="G503" s="240" t="inlineStr">
        <is>
          <t>MARISCAL CACERES</t>
        </is>
      </c>
      <c r="H503" s="240" t="inlineStr">
        <is>
          <t>JUANJUI</t>
        </is>
      </c>
      <c r="I503" s="241" t="n"/>
      <c r="J503" s="241" t="n"/>
      <c r="K503" s="241" t="n"/>
      <c r="L503" s="241" t="n"/>
      <c r="M503" s="241" t="n"/>
      <c r="N503" s="241" t="n"/>
      <c r="O503" s="241" t="n">
        <v>1</v>
      </c>
      <c r="P503" s="241" t="n">
        <v>1</v>
      </c>
      <c r="Q503" s="241" t="inlineStr">
        <is>
          <t>PAC</t>
        </is>
      </c>
      <c r="R503" s="242">
        <f>IF(I503=1,I$2,"")&amp;IF(J503=1,IF(I503=1,"-","")&amp;J$2,"")&amp;IF(K503=1,IF(OR(J503=1,I503=1),"-","")&amp;K$2,"")&amp;IF(L503=1,IF(OR(K503=1,J503=1,I503=1),"-","")&amp;L$2,"")&amp;IF(M503=1,IF(OR(L503=1,K503=1,J503=1,I503=1),"-","")&amp;M$2,"")&amp;IF(N503=1,IF(OR(M503=1,L503=1,K503=1,J503=1,I503=1),"-","")&amp;N$2,"")&amp;IF(O503=1,IF(OR(N503=1,M503=1,L503=1,K503=1,J503=1,I503=1),"-","")&amp;O$2,"")&amp;IF(P503=1,IF(I503=1," - ",IF(J503=1," - ",IF(K503=1," - ",IF(L503=1," - ",IF(M503=1," - ",IF(N503=1," - ",IF(O503=1," - ","")))))))&amp;P$2,"")</f>
        <v/>
      </c>
      <c r="S503" s="243">
        <f>SUM('b2'!$I503:$P503)</f>
        <v/>
      </c>
      <c r="T503" s="243">
        <f>IF(OR('b2'!$J503=1,'b2'!$K503=1,'b2'!$L503=1,'b2'!$M503=1,'b2'!$N503=1,'b2'!$O503=1,'b2'!$P503=1),"SI","NO")</f>
        <v/>
      </c>
      <c r="U503" s="243">
        <f>IF(OR('b2'!$K503=1,'b2'!$L503=1,'b2'!$M503=1,'b2'!$N503=1,'b2'!$O503=1,'b2'!$P503=1),"SI","NO")</f>
        <v/>
      </c>
      <c r="V503" s="244" t="n">
        <v>0</v>
      </c>
      <c r="W503" s="245" t="n">
        <v>0</v>
      </c>
      <c r="X503" s="245" t="n">
        <v>0</v>
      </c>
      <c r="Y503" s="244" t="n">
        <v>0</v>
      </c>
      <c r="Z503" s="245" t="n">
        <v>0</v>
      </c>
      <c r="AA503" s="245" t="n">
        <v>0</v>
      </c>
      <c r="AB503" s="244" t="n">
        <v>0</v>
      </c>
      <c r="AC503" s="245" t="n">
        <v>0</v>
      </c>
      <c r="AD503" s="245" t="n">
        <v>0</v>
      </c>
      <c r="AE503" s="244" t="n">
        <v>0</v>
      </c>
      <c r="AF503" s="245" t="n">
        <v>0</v>
      </c>
      <c r="AG503" s="245" t="n">
        <v>0</v>
      </c>
      <c r="AH503" s="244" t="n">
        <v>0</v>
      </c>
      <c r="AI503" s="245" t="n">
        <v>0</v>
      </c>
      <c r="AJ503" s="245" t="n">
        <v>0</v>
      </c>
      <c r="AK503" s="244" t="n">
        <v>0</v>
      </c>
      <c r="AL503" s="245" t="n">
        <v>22</v>
      </c>
      <c r="AM503" s="245" t="n">
        <v>8</v>
      </c>
      <c r="AN503" s="244" t="n">
        <v>30</v>
      </c>
      <c r="AO503" s="245" t="n">
        <v>33</v>
      </c>
      <c r="AP503" s="245" t="n">
        <v>25</v>
      </c>
      <c r="AQ503" s="244" t="n">
        <v>58</v>
      </c>
      <c r="AR503" s="244">
        <f>IF('b2'!$AQ503&gt;0,'b2'!$AQ503,IF('b2'!$AN503&gt;0,'b2'!$AN503,IF('b2'!$AK503&gt;0,'b2'!$AK503,IF('b2'!$AH503&gt;0,'b2'!$AH503,IF('b2'!$AE503&gt;0,'b2'!$AE503,IF('b2'!$AB503&gt;0,'b2'!$AB503,IF('b2'!$Y503&gt;0,'b2'!$Y503,IF('b2'!$V503&gt;0,'b2'!$V503," ---"))))))))</f>
        <v/>
      </c>
      <c r="AS503" s="246" t="n">
        <v>0</v>
      </c>
      <c r="AT503" s="246" t="n">
        <v>0</v>
      </c>
      <c r="AU503" s="246" t="n">
        <v>0</v>
      </c>
      <c r="AV503" s="246" t="n">
        <v>0</v>
      </c>
      <c r="AW503" s="246" t="n">
        <v>0</v>
      </c>
      <c r="AX503" s="246" t="n">
        <v>0</v>
      </c>
      <c r="AY503" s="246" t="n">
        <v>0</v>
      </c>
      <c r="AZ503" s="246" t="n">
        <v>0</v>
      </c>
      <c r="BA503" s="246" t="n">
        <v>3</v>
      </c>
      <c r="BB503" s="246" t="n">
        <v>0</v>
      </c>
      <c r="BC503" s="246" t="n">
        <v>12</v>
      </c>
      <c r="BD503" s="246" t="n">
        <v>0</v>
      </c>
      <c r="BE503" s="247" t="n">
        <v>0</v>
      </c>
      <c r="BF503" s="252" t="n">
        <v>0</v>
      </c>
      <c r="BG503" s="252" t="n">
        <v>0</v>
      </c>
      <c r="BH503" s="247" t="n">
        <v>0</v>
      </c>
      <c r="BI503" s="250" t="inlineStr">
        <is>
          <t>#REF!</t>
        </is>
      </c>
      <c r="BJ503" s="251" t="inlineStr">
        <is>
          <t>#REF!</t>
        </is>
      </c>
      <c r="BK503" s="252" t="n">
        <v>0</v>
      </c>
      <c r="BL503" s="252" t="n">
        <v>0</v>
      </c>
      <c r="BM503" s="247" t="n">
        <v>0</v>
      </c>
      <c r="BN503" s="250" t="inlineStr">
        <is>
          <t>#REF!</t>
        </is>
      </c>
      <c r="BO503" s="251" t="inlineStr">
        <is>
          <t>#REF!</t>
        </is>
      </c>
      <c r="BP503" s="248" t="n">
        <v>0</v>
      </c>
      <c r="BQ503" s="248" t="n">
        <v>0</v>
      </c>
      <c r="BR503" s="249" t="n">
        <v>0</v>
      </c>
      <c r="BS503" s="250" t="inlineStr">
        <is>
          <t>#REF!</t>
        </is>
      </c>
      <c r="BT503" s="251">
        <f>'[2]DATA CONSOLIDADA 2018-2025 '!$BR505-'b2'!$BO503</f>
        <v/>
      </c>
      <c r="BU503" s="252" t="n">
        <v>0</v>
      </c>
      <c r="BV503" s="248" t="n">
        <v>0</v>
      </c>
      <c r="BW503" s="249" t="n">
        <v>0</v>
      </c>
      <c r="BX503" s="250" t="inlineStr">
        <is>
          <t>#REF!</t>
        </is>
      </c>
      <c r="BY503" s="251" t="inlineStr">
        <is>
          <t>#REF!</t>
        </is>
      </c>
      <c r="BZ503" s="248" t="n">
        <v>0</v>
      </c>
      <c r="CA503" s="248" t="n">
        <v>0</v>
      </c>
      <c r="CB503" s="249" t="n">
        <v>0</v>
      </c>
      <c r="CC503" s="250" t="inlineStr">
        <is>
          <t>#REF!</t>
        </is>
      </c>
      <c r="CD503" s="251">
        <f>'[2]DATA CONSOLIDADA 2018-2025 '!$CB505-'b2'!$BW503</f>
        <v/>
      </c>
      <c r="CE503" s="253" t="n">
        <v>0</v>
      </c>
      <c r="CF503" s="253" t="n">
        <v>0</v>
      </c>
      <c r="CG503" s="254" t="n">
        <v>0</v>
      </c>
      <c r="CH503" s="250" t="inlineStr">
        <is>
          <t>#REF!</t>
        </is>
      </c>
      <c r="CI503" s="251">
        <f>'[2]DATA CONSOLIDADA 2018-2025 '!$CG505-'b2'!$CB503</f>
        <v/>
      </c>
      <c r="CJ503" s="247" t="inlineStr">
        <is>
          <t>#REF!</t>
        </is>
      </c>
      <c r="CK503" s="247" t="n">
        <v>0</v>
      </c>
      <c r="CL503" s="247" t="n">
        <v>0</v>
      </c>
      <c r="CM503" s="247" t="n">
        <v>0</v>
      </c>
      <c r="CN503" s="247" t="inlineStr">
        <is>
          <t>#REF!</t>
        </is>
      </c>
      <c r="CO503" s="251">
        <f>'[2]DATA CONSOLIDADA 2018-2025 '!$CM505-'b2'!$CG503</f>
        <v/>
      </c>
      <c r="CP503" s="253" t="n">
        <v>0</v>
      </c>
      <c r="CQ503" s="253" t="n">
        <v>0</v>
      </c>
      <c r="CR503" s="253" t="n">
        <v>0</v>
      </c>
      <c r="CS503" s="253" t="n">
        <v>0</v>
      </c>
      <c r="CT503" s="253" t="n">
        <v>0</v>
      </c>
      <c r="CU503" s="253" t="n">
        <v>0</v>
      </c>
      <c r="CV503" s="247" t="n">
        <v>0</v>
      </c>
      <c r="CW503" s="247" t="n">
        <v>0</v>
      </c>
      <c r="CX503" s="247" t="n">
        <v>0</v>
      </c>
      <c r="CY503" s="247" t="n">
        <v>0</v>
      </c>
      <c r="CZ503" s="247" t="n">
        <v>0</v>
      </c>
      <c r="DA503" s="247" t="n">
        <v>0</v>
      </c>
      <c r="DB503" s="247" t="n">
        <v>0</v>
      </c>
      <c r="DC503" s="255" t="n">
        <v>0</v>
      </c>
      <c r="DD503" s="255" t="n">
        <v>0</v>
      </c>
      <c r="DE503" s="255" t="n">
        <v>0</v>
      </c>
      <c r="DF503" s="255" t="n">
        <v>0</v>
      </c>
      <c r="DG503" s="255" t="n">
        <v>0</v>
      </c>
      <c r="DH503" s="255" t="n">
        <v>0</v>
      </c>
      <c r="DI503" s="256" t="n">
        <v>20606556331</v>
      </c>
      <c r="DJ503" s="257" t="inlineStr">
        <is>
          <t>ASOCIACIÓN ABISEO SAN MARTIN - ASABISAM</t>
        </is>
      </c>
      <c r="DK503" s="257" t="inlineStr">
        <is>
          <t>01 Asociación</t>
        </is>
      </c>
      <c r="DL503" s="258" t="n"/>
      <c r="DM503" s="258" t="n"/>
      <c r="DN503" s="258" t="n"/>
      <c r="DO503" s="258" t="n"/>
      <c r="DP503" s="258" t="n"/>
      <c r="DQ503" s="258" t="n"/>
      <c r="DR503" s="258" t="n"/>
      <c r="DS503" s="258" t="n"/>
      <c r="DT503" s="258" t="n"/>
      <c r="DU503" s="258" t="n"/>
      <c r="DV503" s="258" t="n"/>
      <c r="DW503" s="258" t="n"/>
      <c r="DX503" s="258" t="n"/>
      <c r="DY503" s="258" t="n"/>
      <c r="DZ503" s="258" t="n"/>
      <c r="EA503" s="258" t="n"/>
      <c r="EB503" s="258" t="n"/>
      <c r="EC503" s="258" t="n"/>
      <c r="ED503" s="258" t="n"/>
      <c r="EE503" s="258" t="n"/>
    </row>
    <row r="504" hidden="1" ht="47.25" customHeight="1">
      <c r="A504" s="240" t="inlineStr">
        <is>
          <t>ASOCIACIÓN DE MUJERES LAS 0S DE LUYA</t>
        </is>
      </c>
      <c r="B504" s="240" t="inlineStr">
        <is>
          <t>CAFÉ</t>
        </is>
      </c>
      <c r="C504" s="240" t="inlineStr">
        <is>
          <t>CAFE VERDE</t>
        </is>
      </c>
      <c r="D504" s="240" t="inlineStr">
        <is>
          <t>AMAZONAS</t>
        </is>
      </c>
      <c r="E504" s="240" t="inlineStr">
        <is>
          <t>010514</t>
        </is>
      </c>
      <c r="F504" s="240" t="inlineStr">
        <is>
          <t>AMAZONAS</t>
        </is>
      </c>
      <c r="G504" s="240" t="inlineStr">
        <is>
          <t>LUYA</t>
        </is>
      </c>
      <c r="H504" s="240" t="inlineStr">
        <is>
          <t>PISUQUIA</t>
        </is>
      </c>
      <c r="I504" s="241" t="n"/>
      <c r="J504" s="241" t="n"/>
      <c r="K504" s="241" t="n"/>
      <c r="L504" s="241" t="n"/>
      <c r="M504" s="241" t="n"/>
      <c r="N504" s="241" t="n"/>
      <c r="O504" s="241" t="n"/>
      <c r="P504" s="241" t="n">
        <v>1</v>
      </c>
      <c r="Q504" s="241" t="inlineStr">
        <is>
          <t>PAC</t>
        </is>
      </c>
      <c r="R504" s="242">
        <f>IF(I504=1,I$2,"")&amp;IF(J504=1,IF(I504=1,"-","")&amp;J$2,"")&amp;IF(K504=1,IF(OR(J504=1,I504=1),"-","")&amp;K$2,"")&amp;IF(L504=1,IF(OR(K504=1,J504=1,I504=1),"-","")&amp;L$2,"")&amp;IF(M504=1,IF(OR(L504=1,K504=1,J504=1,I504=1),"-","")&amp;M$2,"")&amp;IF(N504=1,IF(OR(M504=1,L504=1,K504=1,J504=1,I504=1),"-","")&amp;N$2,"")&amp;IF(O504=1,IF(OR(N504=1,M504=1,L504=1,K504=1,J504=1,I504=1),"-","")&amp;O$2,"")&amp;IF(P504=1,IF(I504=1," - ",IF(J504=1," - ",IF(K504=1," - ",IF(L504=1," - ",IF(M504=1," - ",IF(N504=1," - ",IF(O504=1," - ","")))))))&amp;P$2,"")</f>
        <v/>
      </c>
      <c r="S504" s="243">
        <f>SUM('b2'!$I504:$P504)</f>
        <v/>
      </c>
      <c r="T504" s="243">
        <f>IF(OR('b2'!$J504=1,'b2'!$K504=1,'b2'!$L504=1,'b2'!$M504=1,'b2'!$N504=1,'b2'!$O504=1,'b2'!$P504=1),"SI","NO")</f>
        <v/>
      </c>
      <c r="U504" s="243">
        <f>IF(OR('b2'!$K504=1,'b2'!$L504=1,'b2'!$M504=1,'b2'!$N504=1,'b2'!$O504=1,'b2'!$P504=1),"SI","NO")</f>
        <v/>
      </c>
      <c r="V504" s="244" t="n">
        <v>0</v>
      </c>
      <c r="W504" s="245" t="n">
        <v>0</v>
      </c>
      <c r="X504" s="245" t="n">
        <v>0</v>
      </c>
      <c r="Y504" s="244" t="n">
        <v>0</v>
      </c>
      <c r="Z504" s="245" t="n">
        <v>0</v>
      </c>
      <c r="AA504" s="245" t="n">
        <v>0</v>
      </c>
      <c r="AB504" s="244" t="n">
        <v>0</v>
      </c>
      <c r="AC504" s="245" t="n">
        <v>0</v>
      </c>
      <c r="AD504" s="245" t="n">
        <v>0</v>
      </c>
      <c r="AE504" s="244" t="n">
        <v>0</v>
      </c>
      <c r="AF504" s="245" t="n">
        <v>0</v>
      </c>
      <c r="AG504" s="245" t="n">
        <v>0</v>
      </c>
      <c r="AH504" s="244" t="n">
        <v>0</v>
      </c>
      <c r="AI504" s="245" t="n">
        <v>0</v>
      </c>
      <c r="AJ504" s="245" t="n">
        <v>0</v>
      </c>
      <c r="AK504" s="244" t="n">
        <v>0</v>
      </c>
      <c r="AL504" s="245" t="n">
        <v>0</v>
      </c>
      <c r="AM504" s="245" t="n">
        <v>0</v>
      </c>
      <c r="AN504" s="244" t="n">
        <v>0</v>
      </c>
      <c r="AO504" s="245" t="n">
        <v>0</v>
      </c>
      <c r="AP504" s="245" t="n">
        <v>174</v>
      </c>
      <c r="AQ504" s="244" t="n">
        <v>174</v>
      </c>
      <c r="AR504" s="244">
        <f>IF('b2'!$AQ504&gt;0,'b2'!$AQ504,IF('b2'!$AN504&gt;0,'b2'!$AN504,IF('b2'!$AK504&gt;0,'b2'!$AK504,IF('b2'!$AH504&gt;0,'b2'!$AH504,IF('b2'!$AE504&gt;0,'b2'!$AE504,IF('b2'!$AB504&gt;0,'b2'!$AB504,IF('b2'!$Y504&gt;0,'b2'!$Y504,IF('b2'!$V504&gt;0,'b2'!$V504," ---"))))))))</f>
        <v/>
      </c>
      <c r="AS504" s="246" t="n"/>
      <c r="AT504" s="246" t="n"/>
      <c r="AU504" s="246" t="n"/>
      <c r="AV504" s="246" t="n"/>
      <c r="AW504" s="246" t="n"/>
      <c r="AX504" s="246" t="n"/>
      <c r="AY504" s="246" t="n"/>
      <c r="AZ504" s="246" t="n"/>
      <c r="BA504" s="246" t="n"/>
      <c r="BB504" s="246" t="n"/>
      <c r="BC504" s="246" t="n">
        <v>21</v>
      </c>
      <c r="BD504" s="246" t="n">
        <v>6</v>
      </c>
      <c r="BE504" s="247" t="n"/>
      <c r="BF504" s="252" t="n"/>
      <c r="BG504" s="252" t="n"/>
      <c r="BH504" s="247" t="n"/>
      <c r="BI504" s="250" t="inlineStr">
        <is>
          <t>#REF!</t>
        </is>
      </c>
      <c r="BJ504" s="251" t="inlineStr">
        <is>
          <t>#REF!</t>
        </is>
      </c>
      <c r="BK504" s="252" t="n"/>
      <c r="BL504" s="252" t="n"/>
      <c r="BM504" s="247" t="n"/>
      <c r="BN504" s="250" t="inlineStr">
        <is>
          <t>#REF!</t>
        </is>
      </c>
      <c r="BO504" s="251" t="inlineStr">
        <is>
          <t>#REF!</t>
        </is>
      </c>
      <c r="BP504" s="248" t="n"/>
      <c r="BQ504" s="248" t="n"/>
      <c r="BR504" s="249" t="n"/>
      <c r="BS504" s="250" t="inlineStr">
        <is>
          <t>#REF!</t>
        </is>
      </c>
      <c r="BT504" s="251">
        <f>'[2]DATA CONSOLIDADA 2018-2025 '!$BR506-'b2'!$BO504</f>
        <v/>
      </c>
      <c r="BU504" s="252" t="n"/>
      <c r="BV504" s="248" t="n"/>
      <c r="BW504" s="249" t="n"/>
      <c r="BX504" s="250" t="inlineStr">
        <is>
          <t>#REF!</t>
        </is>
      </c>
      <c r="BY504" s="251" t="inlineStr">
        <is>
          <t>#REF!</t>
        </is>
      </c>
      <c r="BZ504" s="248" t="n"/>
      <c r="CA504" s="248" t="n"/>
      <c r="CB504" s="249" t="n"/>
      <c r="CC504" s="250" t="inlineStr">
        <is>
          <t>#REF!</t>
        </is>
      </c>
      <c r="CD504" s="251">
        <f>'[2]DATA CONSOLIDADA 2018-2025 '!$CB506-'b2'!$BW504</f>
        <v/>
      </c>
      <c r="CE504" s="253" t="n"/>
      <c r="CF504" s="253" t="n"/>
      <c r="CG504" s="254" t="n"/>
      <c r="CH504" s="250" t="inlineStr">
        <is>
          <t>#REF!</t>
        </is>
      </c>
      <c r="CI504" s="251">
        <f>'[2]DATA CONSOLIDADA 2018-2025 '!$CG506-'b2'!$CB504</f>
        <v/>
      </c>
      <c r="CJ504" s="247" t="inlineStr">
        <is>
          <t>#REF!</t>
        </is>
      </c>
      <c r="CK504" s="247" t="n">
        <v>0</v>
      </c>
      <c r="CL504" s="247" t="n">
        <v>1032801.7697096</v>
      </c>
      <c r="CM504" s="247" t="n">
        <v>1032801.7697096</v>
      </c>
      <c r="CN504" s="247" t="inlineStr">
        <is>
          <t>#REF!</t>
        </is>
      </c>
      <c r="CO504" s="251">
        <f>'[2]DATA CONSOLIDADA 2018-2025 '!$CM506-'b2'!$CG504</f>
        <v/>
      </c>
      <c r="CP504" s="253" t="n"/>
      <c r="CQ504" s="253" t="n"/>
      <c r="CR504" s="253" t="n"/>
      <c r="CS504" s="253" t="n"/>
      <c r="CT504" s="253" t="n"/>
      <c r="CU504" s="253" t="n"/>
      <c r="CV504" s="247" t="n"/>
      <c r="CW504" s="247" t="n"/>
      <c r="CX504" s="247" t="n"/>
      <c r="CY504" s="247" t="n"/>
      <c r="CZ504" s="247" t="n"/>
      <c r="DA504" s="247" t="n"/>
      <c r="DB504" s="247" t="n"/>
      <c r="DC504" s="255" t="n">
        <v>0</v>
      </c>
      <c r="DD504" s="255" t="n">
        <v>0</v>
      </c>
      <c r="DE504" s="255" t="n">
        <v>1032801.7697096</v>
      </c>
      <c r="DF504" s="255" t="n">
        <v>0</v>
      </c>
      <c r="DG504" s="255" t="n">
        <v>0</v>
      </c>
      <c r="DH504" s="255" t="n">
        <v>1032801.7697096</v>
      </c>
      <c r="DI504" s="256" t="n">
        <v>20612331821</v>
      </c>
      <c r="DJ504" s="257" t="inlineStr">
        <is>
          <t>ASOCIACIÓN DE MUJERES LAS FLORES DE LUYA</t>
        </is>
      </c>
      <c r="DK504" s="257" t="inlineStr">
        <is>
          <t>01 Asociación</t>
        </is>
      </c>
      <c r="DL504" s="258" t="n"/>
      <c r="DM504" s="258" t="n"/>
      <c r="DN504" s="258" t="n"/>
      <c r="DO504" s="258" t="n"/>
      <c r="DP504" s="258" t="n"/>
      <c r="DQ504" s="258" t="n"/>
      <c r="DR504" s="258" t="n"/>
      <c r="DS504" s="258" t="n"/>
      <c r="DT504" s="258" t="n"/>
      <c r="DU504" s="258" t="n"/>
      <c r="DV504" s="258" t="n"/>
      <c r="DW504" s="258" t="n"/>
      <c r="DX504" s="258" t="n"/>
      <c r="DY504" s="258" t="n"/>
      <c r="DZ504" s="258" t="n"/>
      <c r="EA504" s="258" t="n"/>
      <c r="EB504" s="258" t="n"/>
      <c r="EC504" s="258" t="n"/>
      <c r="ED504" s="258" t="n"/>
      <c r="EE504" s="258" t="n"/>
    </row>
    <row r="505" hidden="1" ht="47.25" customHeight="1">
      <c r="A505" s="240" t="inlineStr">
        <is>
          <t>ASOCIACIÓN DE PRODUCTORES AGROPECUARIOS MANOS A TRABAJAR PISCOBAMBA BAJA DEL DISTRITO DE OCOBAMBA</t>
        </is>
      </c>
      <c r="B505" s="240" t="inlineStr">
        <is>
          <t>PALTA</t>
        </is>
      </c>
      <c r="C505" s="240" t="inlineStr">
        <is>
          <t>PALTA</t>
        </is>
      </c>
      <c r="D505" s="240" t="inlineStr">
        <is>
          <t>APURIMAC</t>
        </is>
      </c>
      <c r="E505" s="240" t="inlineStr">
        <is>
          <t>030605</t>
        </is>
      </c>
      <c r="F505" s="240" t="inlineStr">
        <is>
          <t>APURIMAC</t>
        </is>
      </c>
      <c r="G505" s="240" t="inlineStr">
        <is>
          <t>CHINCHEROS</t>
        </is>
      </c>
      <c r="H505" s="240" t="inlineStr">
        <is>
          <t>OCOBAMBA</t>
        </is>
      </c>
      <c r="I505" s="241" t="n"/>
      <c r="J505" s="241" t="n"/>
      <c r="K505" s="241" t="n"/>
      <c r="L505" s="241" t="n"/>
      <c r="M505" s="241" t="n"/>
      <c r="N505" s="241" t="n"/>
      <c r="O505" s="241" t="n"/>
      <c r="P505" s="241" t="n">
        <v>1</v>
      </c>
      <c r="Q505" s="241" t="inlineStr">
        <is>
          <t>PAC</t>
        </is>
      </c>
      <c r="R505" s="242">
        <f>IF(I505=1,I$2,"")&amp;IF(J505=1,IF(I505=1,"-","")&amp;J$2,"")&amp;IF(K505=1,IF(OR(J505=1,I505=1),"-","")&amp;K$2,"")&amp;IF(L505=1,IF(OR(K505=1,J505=1,I505=1),"-","")&amp;L$2,"")&amp;IF(M505=1,IF(OR(L505=1,K505=1,J505=1,I505=1),"-","")&amp;M$2,"")&amp;IF(N505=1,IF(OR(M505=1,L505=1,K505=1,J505=1,I505=1),"-","")&amp;N$2,"")&amp;IF(O505=1,IF(OR(N505=1,M505=1,L505=1,K505=1,J505=1,I505=1),"-","")&amp;O$2,"")&amp;IF(P505=1,IF(I505=1," - ",IF(J505=1," - ",IF(K505=1," - ",IF(L505=1," - ",IF(M505=1," - ",IF(N505=1," - ",IF(O505=1," - ","")))))))&amp;P$2,"")</f>
        <v/>
      </c>
      <c r="S505" s="243">
        <f>SUM('b2'!$I505:$P505)</f>
        <v/>
      </c>
      <c r="T505" s="243">
        <f>IF(OR('b2'!$J505=1,'b2'!$K505=1,'b2'!$L505=1,'b2'!$M505=1,'b2'!$N505=1,'b2'!$O505=1,'b2'!$P505=1),"SI","NO")</f>
        <v/>
      </c>
      <c r="U505" s="243">
        <f>IF(OR('b2'!$K505=1,'b2'!$L505=1,'b2'!$M505=1,'b2'!$N505=1,'b2'!$O505=1,'b2'!$P505=1),"SI","NO")</f>
        <v/>
      </c>
      <c r="V505" s="244" t="n">
        <v>0</v>
      </c>
      <c r="W505" s="245" t="n">
        <v>0</v>
      </c>
      <c r="X505" s="245" t="n">
        <v>0</v>
      </c>
      <c r="Y505" s="244" t="n">
        <v>0</v>
      </c>
      <c r="Z505" s="245" t="n">
        <v>0</v>
      </c>
      <c r="AA505" s="245" t="n">
        <v>0</v>
      </c>
      <c r="AB505" s="244" t="n">
        <v>0</v>
      </c>
      <c r="AC505" s="245" t="n">
        <v>0</v>
      </c>
      <c r="AD505" s="245" t="n">
        <v>0</v>
      </c>
      <c r="AE505" s="244" t="n">
        <v>0</v>
      </c>
      <c r="AF505" s="245" t="n">
        <v>0</v>
      </c>
      <c r="AG505" s="245" t="n">
        <v>0</v>
      </c>
      <c r="AH505" s="244" t="n">
        <v>0</v>
      </c>
      <c r="AI505" s="245" t="n">
        <v>0</v>
      </c>
      <c r="AJ505" s="245" t="n">
        <v>0</v>
      </c>
      <c r="AK505" s="244" t="n">
        <v>0</v>
      </c>
      <c r="AL505" s="245" t="n">
        <v>0</v>
      </c>
      <c r="AM505" s="245" t="n">
        <v>0</v>
      </c>
      <c r="AN505" s="244" t="n">
        <v>0</v>
      </c>
      <c r="AO505" s="245" t="n">
        <v>14</v>
      </c>
      <c r="AP505" s="245" t="n">
        <v>4</v>
      </c>
      <c r="AQ505" s="244" t="n">
        <v>18</v>
      </c>
      <c r="AR505" s="244">
        <f>IF('b2'!$AQ505&gt;0,'b2'!$AQ505,IF('b2'!$AN505&gt;0,'b2'!$AN505,IF('b2'!$AK505&gt;0,'b2'!$AK505,IF('b2'!$AH505&gt;0,'b2'!$AH505,IF('b2'!$AE505&gt;0,'b2'!$AE505,IF('b2'!$AB505&gt;0,'b2'!$AB505,IF('b2'!$Y505&gt;0,'b2'!$Y505,IF('b2'!$V505&gt;0,'b2'!$V505," ---"))))))))</f>
        <v/>
      </c>
      <c r="AS505" s="246" t="n"/>
      <c r="AT505" s="246" t="n"/>
      <c r="AU505" s="246" t="n"/>
      <c r="AV505" s="246" t="n"/>
      <c r="AW505" s="246" t="n"/>
      <c r="AX505" s="246" t="n"/>
      <c r="AY505" s="246" t="n"/>
      <c r="AZ505" s="246" t="n"/>
      <c r="BA505" s="246" t="n"/>
      <c r="BB505" s="246" t="n"/>
      <c r="BC505" s="246" t="n">
        <v>30</v>
      </c>
      <c r="BD505" s="246" t="n">
        <v>4</v>
      </c>
      <c r="BE505" s="247" t="n"/>
      <c r="BF505" s="252" t="n"/>
      <c r="BG505" s="252" t="n"/>
      <c r="BH505" s="247" t="n"/>
      <c r="BI505" s="250" t="inlineStr">
        <is>
          <t>#REF!</t>
        </is>
      </c>
      <c r="BJ505" s="251" t="inlineStr">
        <is>
          <t>#REF!</t>
        </is>
      </c>
      <c r="BK505" s="252" t="n"/>
      <c r="BL505" s="252" t="n"/>
      <c r="BM505" s="247" t="n"/>
      <c r="BN505" s="250" t="inlineStr">
        <is>
          <t>#REF!</t>
        </is>
      </c>
      <c r="BO505" s="251" t="inlineStr">
        <is>
          <t>#REF!</t>
        </is>
      </c>
      <c r="BP505" s="248" t="n"/>
      <c r="BQ505" s="248" t="n"/>
      <c r="BR505" s="249" t="n"/>
      <c r="BS505" s="250" t="inlineStr">
        <is>
          <t>#REF!</t>
        </is>
      </c>
      <c r="BT505" s="251">
        <f>'[2]DATA CONSOLIDADA 2018-2025 '!$BR507-'b2'!$BO505</f>
        <v/>
      </c>
      <c r="BU505" s="252" t="n"/>
      <c r="BV505" s="248" t="n"/>
      <c r="BW505" s="249" t="n"/>
      <c r="BX505" s="250" t="inlineStr">
        <is>
          <t>#REF!</t>
        </is>
      </c>
      <c r="BY505" s="251" t="inlineStr">
        <is>
          <t>#REF!</t>
        </is>
      </c>
      <c r="BZ505" s="248" t="n"/>
      <c r="CA505" s="248" t="n"/>
      <c r="CB505" s="249" t="n"/>
      <c r="CC505" s="250" t="inlineStr">
        <is>
          <t>#REF!</t>
        </is>
      </c>
      <c r="CD505" s="251">
        <f>'[2]DATA CONSOLIDADA 2018-2025 '!$CB507-'b2'!$BW505</f>
        <v/>
      </c>
      <c r="CE505" s="253" t="n"/>
      <c r="CF505" s="253" t="n"/>
      <c r="CG505" s="254" t="n"/>
      <c r="CH505" s="250" t="inlineStr">
        <is>
          <t>#REF!</t>
        </is>
      </c>
      <c r="CI505" s="251">
        <f>'[2]DATA CONSOLIDADA 2018-2025 '!$CG507-'b2'!$CB505</f>
        <v/>
      </c>
      <c r="CJ505" s="247" t="inlineStr">
        <is>
          <t>#REF!</t>
        </is>
      </c>
      <c r="CK505" s="247" t="n">
        <v>157158</v>
      </c>
      <c r="CL505" s="247" t="n">
        <v>0</v>
      </c>
      <c r="CM505" s="247" t="n">
        <v>157158</v>
      </c>
      <c r="CN505" s="247" t="inlineStr">
        <is>
          <t>#REF!</t>
        </is>
      </c>
      <c r="CO505" s="251">
        <f>'[2]DATA CONSOLIDADA 2018-2025 '!$CM507-'b2'!$CG505</f>
        <v/>
      </c>
      <c r="CP505" s="253" t="n"/>
      <c r="CQ505" s="253" t="n"/>
      <c r="CR505" s="253" t="n"/>
      <c r="CS505" s="253" t="n"/>
      <c r="CT505" s="253" t="n"/>
      <c r="CU505" s="253" t="n"/>
      <c r="CV505" s="247" t="n"/>
      <c r="CW505" s="247" t="n"/>
      <c r="CX505" s="247" t="n"/>
      <c r="CY505" s="247" t="n"/>
      <c r="CZ505" s="247" t="n"/>
      <c r="DA505" s="247" t="n"/>
      <c r="DB505" s="247" t="n"/>
      <c r="DC505" s="255" t="n">
        <v>0</v>
      </c>
      <c r="DD505" s="255" t="n">
        <v>157158</v>
      </c>
      <c r="DE505" s="255" t="n">
        <v>0</v>
      </c>
      <c r="DF505" s="255" t="n">
        <v>0</v>
      </c>
      <c r="DG505" s="255" t="n">
        <v>0</v>
      </c>
      <c r="DH505" s="255" t="n">
        <v>157158</v>
      </c>
      <c r="DI505" s="256" t="n">
        <v>20603979924</v>
      </c>
      <c r="DJ505" s="257" t="inlineStr">
        <is>
          <t>ASOCIACION DE PRODUCTORES AGROPECUARIOS MANOS A TRABAJAR PISCOBAMBA BAJA DEL DISTRITO DE OCOBAMBA</t>
        </is>
      </c>
      <c r="DK505" s="257" t="inlineStr">
        <is>
          <t>01 Asociación</t>
        </is>
      </c>
      <c r="DL505" s="258" t="n"/>
      <c r="DM505" s="258" t="n"/>
      <c r="DN505" s="258" t="n"/>
      <c r="DO505" s="258" t="n"/>
      <c r="DP505" s="258" t="n"/>
      <c r="DQ505" s="258" t="n"/>
      <c r="DR505" s="258" t="n"/>
      <c r="DS505" s="258" t="n"/>
      <c r="DT505" s="258" t="n"/>
      <c r="DU505" s="258" t="n"/>
      <c r="DV505" s="258" t="n"/>
      <c r="DW505" s="258" t="n"/>
      <c r="DX505" s="258" t="n"/>
      <c r="DY505" s="258" t="n"/>
      <c r="DZ505" s="258" t="n"/>
      <c r="EA505" s="258" t="n"/>
      <c r="EB505" s="258" t="n"/>
      <c r="EC505" s="258" t="n"/>
      <c r="ED505" s="258" t="n"/>
      <c r="EE505" s="258" t="n"/>
    </row>
    <row r="506" hidden="1" ht="47.25" customHeight="1">
      <c r="A506" s="240" t="inlineStr">
        <is>
          <t>ASOCIACIÓN DE PRODUCTORES DE CHANCCAYMARCA</t>
        </is>
      </c>
      <c r="B506" s="240" t="inlineStr">
        <is>
          <t>PALTA</t>
        </is>
      </c>
      <c r="C506" s="240" t="inlineStr">
        <is>
          <t>PALTA</t>
        </is>
      </c>
      <c r="D506" s="240" t="inlineStr">
        <is>
          <t>APURIMAC</t>
        </is>
      </c>
      <c r="E506" s="240" t="inlineStr">
        <is>
          <t>030608</t>
        </is>
      </c>
      <c r="F506" s="240" t="inlineStr">
        <is>
          <t>APURIMAC</t>
        </is>
      </c>
      <c r="G506" s="240" t="inlineStr">
        <is>
          <t>CHINCHEROS</t>
        </is>
      </c>
      <c r="H506" s="240" t="inlineStr">
        <is>
          <t>RANRACANCHA</t>
        </is>
      </c>
      <c r="I506" s="241" t="n"/>
      <c r="J506" s="241" t="n"/>
      <c r="K506" s="241" t="n"/>
      <c r="L506" s="241" t="n"/>
      <c r="M506" s="241" t="n"/>
      <c r="N506" s="241" t="n"/>
      <c r="O506" s="241" t="n"/>
      <c r="P506" s="241" t="n">
        <v>1</v>
      </c>
      <c r="Q506" s="241" t="inlineStr">
        <is>
          <t>PAC</t>
        </is>
      </c>
      <c r="R506" s="242">
        <f>IF(I506=1,I$2,"")&amp;IF(J506=1,IF(I506=1,"-","")&amp;J$2,"")&amp;IF(K506=1,IF(OR(J506=1,I506=1),"-","")&amp;K$2,"")&amp;IF(L506=1,IF(OR(K506=1,J506=1,I506=1),"-","")&amp;L$2,"")&amp;IF(M506=1,IF(OR(L506=1,K506=1,J506=1,I506=1),"-","")&amp;M$2,"")&amp;IF(N506=1,IF(OR(M506=1,L506=1,K506=1,J506=1,I506=1),"-","")&amp;N$2,"")&amp;IF(O506=1,IF(OR(N506=1,M506=1,L506=1,K506=1,J506=1,I506=1),"-","")&amp;O$2,"")&amp;IF(P506=1,IF(I506=1," - ",IF(J506=1," - ",IF(K506=1," - ",IF(L506=1," - ",IF(M506=1," - ",IF(N506=1," - ",IF(O506=1," - ","")))))))&amp;P$2,"")</f>
        <v/>
      </c>
      <c r="S506" s="243">
        <f>SUM('b2'!$I506:$P506)</f>
        <v/>
      </c>
      <c r="T506" s="243">
        <f>IF(OR('b2'!$J506=1,'b2'!$K506=1,'b2'!$L506=1,'b2'!$M506=1,'b2'!$N506=1,'b2'!$O506=1,'b2'!$P506=1),"SI","NO")</f>
        <v/>
      </c>
      <c r="U506" s="243">
        <f>IF(OR('b2'!$K506=1,'b2'!$L506=1,'b2'!$M506=1,'b2'!$N506=1,'b2'!$O506=1,'b2'!$P506=1),"SI","NO")</f>
        <v/>
      </c>
      <c r="V506" s="244" t="n">
        <v>0</v>
      </c>
      <c r="W506" s="245" t="n">
        <v>0</v>
      </c>
      <c r="X506" s="245" t="n">
        <v>0</v>
      </c>
      <c r="Y506" s="244" t="n">
        <v>0</v>
      </c>
      <c r="Z506" s="245" t="n">
        <v>0</v>
      </c>
      <c r="AA506" s="245" t="n">
        <v>0</v>
      </c>
      <c r="AB506" s="244" t="n">
        <v>0</v>
      </c>
      <c r="AC506" s="245" t="n">
        <v>0</v>
      </c>
      <c r="AD506" s="245" t="n">
        <v>0</v>
      </c>
      <c r="AE506" s="244" t="n">
        <v>0</v>
      </c>
      <c r="AF506" s="245" t="n">
        <v>0</v>
      </c>
      <c r="AG506" s="245" t="n">
        <v>0</v>
      </c>
      <c r="AH506" s="244" t="n">
        <v>0</v>
      </c>
      <c r="AI506" s="245" t="n">
        <v>0</v>
      </c>
      <c r="AJ506" s="245" t="n">
        <v>0</v>
      </c>
      <c r="AK506" s="244" t="n">
        <v>0</v>
      </c>
      <c r="AL506" s="245" t="n">
        <v>0</v>
      </c>
      <c r="AM506" s="245" t="n">
        <v>0</v>
      </c>
      <c r="AN506" s="244" t="n">
        <v>0</v>
      </c>
      <c r="AO506" s="245" t="n">
        <v>17</v>
      </c>
      <c r="AP506" s="245" t="n">
        <v>11</v>
      </c>
      <c r="AQ506" s="244" t="n">
        <v>28</v>
      </c>
      <c r="AR506" s="244">
        <f>IF('b2'!$AQ506&gt;0,'b2'!$AQ506,IF('b2'!$AN506&gt;0,'b2'!$AN506,IF('b2'!$AK506&gt;0,'b2'!$AK506,IF('b2'!$AH506&gt;0,'b2'!$AH506,IF('b2'!$AE506&gt;0,'b2'!$AE506,IF('b2'!$AB506&gt;0,'b2'!$AB506,IF('b2'!$Y506&gt;0,'b2'!$Y506,IF('b2'!$V506&gt;0,'b2'!$V506," ---"))))))))</f>
        <v/>
      </c>
      <c r="AS506" s="246" t="n"/>
      <c r="AT506" s="246" t="n"/>
      <c r="AU506" s="246" t="n"/>
      <c r="AV506" s="246" t="n"/>
      <c r="AW506" s="246" t="n"/>
      <c r="AX506" s="246" t="n"/>
      <c r="AY506" s="246" t="n"/>
      <c r="AZ506" s="246" t="n"/>
      <c r="BA506" s="246" t="n"/>
      <c r="BB506" s="246" t="n"/>
      <c r="BC506" s="246" t="n">
        <v>30</v>
      </c>
      <c r="BD506" s="246" t="n">
        <v>4</v>
      </c>
      <c r="BE506" s="247" t="n"/>
      <c r="BF506" s="252" t="n"/>
      <c r="BG506" s="252" t="n"/>
      <c r="BH506" s="247" t="n"/>
      <c r="BI506" s="250" t="inlineStr">
        <is>
          <t>#REF!</t>
        </is>
      </c>
      <c r="BJ506" s="251" t="inlineStr">
        <is>
          <t>#REF!</t>
        </is>
      </c>
      <c r="BK506" s="252" t="n"/>
      <c r="BL506" s="252" t="n"/>
      <c r="BM506" s="247" t="n"/>
      <c r="BN506" s="250" t="inlineStr">
        <is>
          <t>#REF!</t>
        </is>
      </c>
      <c r="BO506" s="251" t="inlineStr">
        <is>
          <t>#REF!</t>
        </is>
      </c>
      <c r="BP506" s="248" t="n"/>
      <c r="BQ506" s="248" t="n"/>
      <c r="BR506" s="249" t="n"/>
      <c r="BS506" s="250" t="inlineStr">
        <is>
          <t>#REF!</t>
        </is>
      </c>
      <c r="BT506" s="251">
        <f>'[2]DATA CONSOLIDADA 2018-2025 '!$BR508-'b2'!$BO506</f>
        <v/>
      </c>
      <c r="BU506" s="252" t="n"/>
      <c r="BV506" s="248" t="n"/>
      <c r="BW506" s="249" t="n"/>
      <c r="BX506" s="250" t="inlineStr">
        <is>
          <t>#REF!</t>
        </is>
      </c>
      <c r="BY506" s="251" t="inlineStr">
        <is>
          <t>#REF!</t>
        </is>
      </c>
      <c r="BZ506" s="248" t="n"/>
      <c r="CA506" s="248" t="n"/>
      <c r="CB506" s="249" t="n"/>
      <c r="CC506" s="250" t="inlineStr">
        <is>
          <t>#REF!</t>
        </is>
      </c>
      <c r="CD506" s="251">
        <f>'[2]DATA CONSOLIDADA 2018-2025 '!$CB508-'b2'!$BW506</f>
        <v/>
      </c>
      <c r="CE506" s="253" t="n"/>
      <c r="CF506" s="253" t="n"/>
      <c r="CG506" s="254" t="n"/>
      <c r="CH506" s="250" t="inlineStr">
        <is>
          <t>#REF!</t>
        </is>
      </c>
      <c r="CI506" s="251">
        <f>'[2]DATA CONSOLIDADA 2018-2025 '!$CG508-'b2'!$CB506</f>
        <v/>
      </c>
      <c r="CJ506" s="247" t="inlineStr">
        <is>
          <t>#REF!</t>
        </is>
      </c>
      <c r="CK506" s="247" t="n">
        <v>16897.4</v>
      </c>
      <c r="CL506" s="247" t="n">
        <v>0</v>
      </c>
      <c r="CM506" s="247" t="n">
        <v>16897.4</v>
      </c>
      <c r="CN506" s="247" t="inlineStr">
        <is>
          <t>#REF!</t>
        </is>
      </c>
      <c r="CO506" s="251">
        <f>'[2]DATA CONSOLIDADA 2018-2025 '!$CM508-'b2'!$CG506</f>
        <v/>
      </c>
      <c r="CP506" s="253" t="n"/>
      <c r="CQ506" s="253" t="n"/>
      <c r="CR506" s="253" t="n"/>
      <c r="CS506" s="253" t="n"/>
      <c r="CT506" s="253" t="n"/>
      <c r="CU506" s="253" t="n"/>
      <c r="CV506" s="247" t="n"/>
      <c r="CW506" s="247" t="n"/>
      <c r="CX506" s="247" t="n"/>
      <c r="CY506" s="247" t="n"/>
      <c r="CZ506" s="247" t="n"/>
      <c r="DA506" s="247" t="n"/>
      <c r="DB506" s="247" t="n"/>
      <c r="DC506" s="255" t="n">
        <v>0</v>
      </c>
      <c r="DD506" s="255" t="n">
        <v>16897.4</v>
      </c>
      <c r="DE506" s="255" t="n">
        <v>0</v>
      </c>
      <c r="DF506" s="255" t="n">
        <v>0</v>
      </c>
      <c r="DG506" s="255" t="n">
        <v>0</v>
      </c>
      <c r="DH506" s="255" t="n">
        <v>16897.4</v>
      </c>
      <c r="DI506" s="256" t="n">
        <v>20609013487</v>
      </c>
      <c r="DJ506" s="257" t="inlineStr">
        <is>
          <t>ASOCIACION DE PRODUCTORES DE CHANCCAYMARCA</t>
        </is>
      </c>
      <c r="DK506" s="257" t="inlineStr">
        <is>
          <t>01 Asociación</t>
        </is>
      </c>
      <c r="DL506" s="258" t="n"/>
      <c r="DM506" s="258" t="n"/>
      <c r="DN506" s="258" t="n"/>
      <c r="DO506" s="258" t="n"/>
      <c r="DP506" s="258" t="n"/>
      <c r="DQ506" s="258" t="n"/>
      <c r="DR506" s="258" t="n"/>
      <c r="DS506" s="258" t="n"/>
      <c r="DT506" s="258" t="n"/>
      <c r="DU506" s="258" t="n"/>
      <c r="DV506" s="258" t="n"/>
      <c r="DW506" s="258" t="n"/>
      <c r="DX506" s="258" t="n"/>
      <c r="DY506" s="258" t="n"/>
      <c r="DZ506" s="258" t="n"/>
      <c r="EA506" s="258" t="n"/>
      <c r="EB506" s="258" t="n"/>
      <c r="EC506" s="258" t="n"/>
      <c r="ED506" s="258" t="n"/>
      <c r="EE506" s="258" t="n"/>
    </row>
    <row r="507" hidden="1" ht="47.25" customHeight="1">
      <c r="A507" s="240" t="inlineStr">
        <is>
          <t>ASOCIACION DE PRODUCTORES AGROPECUARIOS ORO VERDE DE SOTCCOMAYO</t>
        </is>
      </c>
      <c r="B507" s="240" t="inlineStr">
        <is>
          <t>PALTA</t>
        </is>
      </c>
      <c r="C507" s="240" t="inlineStr">
        <is>
          <t>PALTA</t>
        </is>
      </c>
      <c r="D507" s="240" t="inlineStr">
        <is>
          <t>APURIMAC</t>
        </is>
      </c>
      <c r="E507" s="240" t="inlineStr">
        <is>
          <t>030207</t>
        </is>
      </c>
      <c r="F507" s="240" t="inlineStr">
        <is>
          <t>APURIMAC</t>
        </is>
      </c>
      <c r="G507" s="240" t="inlineStr">
        <is>
          <t>ANDAHUAYLAS</t>
        </is>
      </c>
      <c r="H507" s="240" t="inlineStr">
        <is>
          <t>KISHUARA</t>
        </is>
      </c>
      <c r="I507" s="241" t="n"/>
      <c r="J507" s="241" t="n"/>
      <c r="K507" s="241" t="n"/>
      <c r="L507" s="241" t="n"/>
      <c r="M507" s="241" t="n"/>
      <c r="N507" s="241" t="n"/>
      <c r="O507" s="241" t="n"/>
      <c r="P507" s="241" t="n">
        <v>1</v>
      </c>
      <c r="Q507" s="241" t="inlineStr">
        <is>
          <t>PAC</t>
        </is>
      </c>
      <c r="R507" s="242">
        <f>IF(I507=1,I$2,"")&amp;IF(J507=1,IF(I507=1,"-","")&amp;J$2,"")&amp;IF(K507=1,IF(OR(J507=1,I507=1),"-","")&amp;K$2,"")&amp;IF(L507=1,IF(OR(K507=1,J507=1,I507=1),"-","")&amp;L$2,"")&amp;IF(M507=1,IF(OR(L507=1,K507=1,J507=1,I507=1),"-","")&amp;M$2,"")&amp;IF(N507=1,IF(OR(M507=1,L507=1,K507=1,J507=1,I507=1),"-","")&amp;N$2,"")&amp;IF(O507=1,IF(OR(N507=1,M507=1,L507=1,K507=1,J507=1,I507=1),"-","")&amp;O$2,"")&amp;IF(P507=1,IF(I507=1," - ",IF(J507=1," - ",IF(K507=1," - ",IF(L507=1," - ",IF(M507=1," - ",IF(N507=1," - ",IF(O507=1," - ","")))))))&amp;P$2,"")</f>
        <v/>
      </c>
      <c r="S507" s="243">
        <f>SUM('b2'!$I507:$P507)</f>
        <v/>
      </c>
      <c r="T507" s="243">
        <f>IF(OR('b2'!$J507=1,'b2'!$K507=1,'b2'!$L507=1,'b2'!$M507=1,'b2'!$N507=1,'b2'!$O507=1,'b2'!$P507=1),"SI","NO")</f>
        <v/>
      </c>
      <c r="U507" s="243">
        <f>IF(OR('b2'!$K507=1,'b2'!$L507=1,'b2'!$M507=1,'b2'!$N507=1,'b2'!$O507=1,'b2'!$P507=1),"SI","NO")</f>
        <v/>
      </c>
      <c r="V507" s="244" t="n">
        <v>0</v>
      </c>
      <c r="W507" s="245" t="n">
        <v>0</v>
      </c>
      <c r="X507" s="245" t="n">
        <v>0</v>
      </c>
      <c r="Y507" s="244" t="n">
        <v>0</v>
      </c>
      <c r="Z507" s="245" t="n">
        <v>0</v>
      </c>
      <c r="AA507" s="245" t="n">
        <v>0</v>
      </c>
      <c r="AB507" s="244" t="n">
        <v>0</v>
      </c>
      <c r="AC507" s="245" t="n">
        <v>0</v>
      </c>
      <c r="AD507" s="245" t="n">
        <v>0</v>
      </c>
      <c r="AE507" s="244" t="n">
        <v>0</v>
      </c>
      <c r="AF507" s="245" t="n">
        <v>0</v>
      </c>
      <c r="AG507" s="245" t="n">
        <v>0</v>
      </c>
      <c r="AH507" s="244" t="n">
        <v>0</v>
      </c>
      <c r="AI507" s="245" t="n">
        <v>0</v>
      </c>
      <c r="AJ507" s="245" t="n">
        <v>0</v>
      </c>
      <c r="AK507" s="244" t="n">
        <v>0</v>
      </c>
      <c r="AL507" s="245" t="n">
        <v>0</v>
      </c>
      <c r="AM507" s="245" t="n">
        <v>0</v>
      </c>
      <c r="AN507" s="244" t="n">
        <v>0</v>
      </c>
      <c r="AO507" s="245" t="n">
        <v>31</v>
      </c>
      <c r="AP507" s="245" t="n">
        <v>20</v>
      </c>
      <c r="AQ507" s="244" t="n">
        <v>51</v>
      </c>
      <c r="AR507" s="244">
        <f>IF('b2'!$AQ507&gt;0,'b2'!$AQ507,IF('b2'!$AN507&gt;0,'b2'!$AN507,IF('b2'!$AK507&gt;0,'b2'!$AK507,IF('b2'!$AH507&gt;0,'b2'!$AH507,IF('b2'!$AE507&gt;0,'b2'!$AE507,IF('b2'!$AB507&gt;0,'b2'!$AB507,IF('b2'!$Y507&gt;0,'b2'!$Y507,IF('b2'!$V507&gt;0,'b2'!$V507," ---"))))))))</f>
        <v/>
      </c>
      <c r="AS507" s="246" t="n"/>
      <c r="AT507" s="246" t="n"/>
      <c r="AU507" s="246" t="n"/>
      <c r="AV507" s="246" t="n"/>
      <c r="AW507" s="246" t="n"/>
      <c r="AX507" s="246" t="n"/>
      <c r="AY507" s="246" t="n"/>
      <c r="AZ507" s="246" t="n"/>
      <c r="BA507" s="246" t="n"/>
      <c r="BB507" s="246" t="n"/>
      <c r="BC507" s="246" t="n">
        <v>33</v>
      </c>
      <c r="BD507" s="246" t="n">
        <v>5</v>
      </c>
      <c r="BE507" s="247" t="n"/>
      <c r="BF507" s="252" t="n"/>
      <c r="BG507" s="252" t="n"/>
      <c r="BH507" s="247" t="n"/>
      <c r="BI507" s="250" t="inlineStr">
        <is>
          <t>#REF!</t>
        </is>
      </c>
      <c r="BJ507" s="251" t="inlineStr">
        <is>
          <t>#REF!</t>
        </is>
      </c>
      <c r="BK507" s="252" t="n"/>
      <c r="BL507" s="252" t="n"/>
      <c r="BM507" s="247" t="n"/>
      <c r="BN507" s="250" t="inlineStr">
        <is>
          <t>#REF!</t>
        </is>
      </c>
      <c r="BO507" s="251" t="inlineStr">
        <is>
          <t>#REF!</t>
        </is>
      </c>
      <c r="BP507" s="248" t="n"/>
      <c r="BQ507" s="248" t="n"/>
      <c r="BR507" s="249" t="n"/>
      <c r="BS507" s="250" t="inlineStr">
        <is>
          <t>#REF!</t>
        </is>
      </c>
      <c r="BT507" s="251">
        <f>'[2]DATA CONSOLIDADA 2018-2025 '!$BR509-'b2'!$BO507</f>
        <v/>
      </c>
      <c r="BU507" s="252" t="n"/>
      <c r="BV507" s="248" t="n"/>
      <c r="BW507" s="249" t="n"/>
      <c r="BX507" s="250" t="inlineStr">
        <is>
          <t>#REF!</t>
        </is>
      </c>
      <c r="BY507" s="251" t="inlineStr">
        <is>
          <t>#REF!</t>
        </is>
      </c>
      <c r="BZ507" s="248" t="n"/>
      <c r="CA507" s="248" t="n"/>
      <c r="CB507" s="249" t="n"/>
      <c r="CC507" s="250" t="inlineStr">
        <is>
          <t>#REF!</t>
        </is>
      </c>
      <c r="CD507" s="251">
        <f>'[2]DATA CONSOLIDADA 2018-2025 '!$CB509-'b2'!$BW507</f>
        <v/>
      </c>
      <c r="CE507" s="253" t="n"/>
      <c r="CF507" s="253" t="n"/>
      <c r="CG507" s="254" t="n"/>
      <c r="CH507" s="250" t="inlineStr">
        <is>
          <t>#REF!</t>
        </is>
      </c>
      <c r="CI507" s="251">
        <f>'[2]DATA CONSOLIDADA 2018-2025 '!$CG509-'b2'!$CB507</f>
        <v/>
      </c>
      <c r="CJ507" s="247" t="inlineStr">
        <is>
          <t>#REF!</t>
        </is>
      </c>
      <c r="CK507" s="247" t="n">
        <v>247343.95</v>
      </c>
      <c r="CL507" s="247" t="n">
        <v>0</v>
      </c>
      <c r="CM507" s="247" t="n">
        <v>247343.95</v>
      </c>
      <c r="CN507" s="247" t="inlineStr">
        <is>
          <t>#REF!</t>
        </is>
      </c>
      <c r="CO507" s="251">
        <f>'[2]DATA CONSOLIDADA 2018-2025 '!$CM509-'b2'!$CG507</f>
        <v/>
      </c>
      <c r="CP507" s="253" t="n"/>
      <c r="CQ507" s="253" t="n"/>
      <c r="CR507" s="253" t="n"/>
      <c r="CS507" s="253" t="n"/>
      <c r="CT507" s="253" t="n"/>
      <c r="CU507" s="253" t="n"/>
      <c r="CV507" s="247" t="n"/>
      <c r="CW507" s="247" t="n"/>
      <c r="CX507" s="247" t="n"/>
      <c r="CY507" s="247" t="n"/>
      <c r="CZ507" s="247" t="n"/>
      <c r="DA507" s="247" t="n"/>
      <c r="DB507" s="247" t="n"/>
      <c r="DC507" s="255" t="n">
        <v>0</v>
      </c>
      <c r="DD507" s="255" t="n">
        <v>247343.95</v>
      </c>
      <c r="DE507" s="255" t="n">
        <v>0</v>
      </c>
      <c r="DF507" s="255" t="n">
        <v>0</v>
      </c>
      <c r="DG507" s="255" t="n">
        <v>0</v>
      </c>
      <c r="DH507" s="255" t="n">
        <v>247343.95</v>
      </c>
      <c r="DI507" s="256" t="n">
        <v>20606293888</v>
      </c>
      <c r="DJ507" s="257" t="inlineStr">
        <is>
          <t>ASOCIACION DE PRODUCTORES AGROPECUARIOS ORO VERDE DE SOTCCOMAYO</t>
        </is>
      </c>
      <c r="DK507" s="257" t="inlineStr">
        <is>
          <t>01 Asociación</t>
        </is>
      </c>
      <c r="DL507" s="258" t="n"/>
      <c r="DM507" s="258" t="n"/>
      <c r="DN507" s="258" t="n"/>
      <c r="DO507" s="258" t="n"/>
      <c r="DP507" s="258" t="n"/>
      <c r="DQ507" s="258" t="n"/>
      <c r="DR507" s="258" t="n"/>
      <c r="DS507" s="258" t="n"/>
      <c r="DT507" s="258" t="n"/>
      <c r="DU507" s="258" t="n"/>
      <c r="DV507" s="258" t="n"/>
      <c r="DW507" s="258" t="n"/>
      <c r="DX507" s="258" t="n"/>
      <c r="DY507" s="258" t="n"/>
      <c r="DZ507" s="258" t="n"/>
      <c r="EA507" s="258" t="n"/>
      <c r="EB507" s="258" t="n"/>
      <c r="EC507" s="258" t="n"/>
      <c r="ED507" s="258" t="n"/>
      <c r="EE507" s="258" t="n"/>
    </row>
    <row r="508" hidden="1" ht="47.25" customHeight="1">
      <c r="A508" s="240" t="inlineStr">
        <is>
          <t>COOPERATIVA AGRARIA INTERANDINO</t>
        </is>
      </c>
      <c r="B508" s="240" t="inlineStr">
        <is>
          <t>PALTA</t>
        </is>
      </c>
      <c r="C508" s="240" t="inlineStr">
        <is>
          <t>PALTA</t>
        </is>
      </c>
      <c r="D508" s="240" t="inlineStr">
        <is>
          <t>APURIMAC</t>
        </is>
      </c>
      <c r="E508" s="240" t="inlineStr">
        <is>
          <t>030103</t>
        </is>
      </c>
      <c r="F508" s="240" t="inlineStr">
        <is>
          <t>APURIMAC</t>
        </is>
      </c>
      <c r="G508" s="240" t="inlineStr">
        <is>
          <t>ABANCAY</t>
        </is>
      </c>
      <c r="H508" s="240" t="inlineStr">
        <is>
          <t>CIRCA</t>
        </is>
      </c>
      <c r="I508" s="241" t="n"/>
      <c r="J508" s="241" t="n"/>
      <c r="K508" s="241" t="n"/>
      <c r="L508" s="241" t="n"/>
      <c r="M508" s="241" t="n"/>
      <c r="N508" s="241" t="n"/>
      <c r="O508" s="241" t="n"/>
      <c r="P508" s="241" t="n">
        <v>1</v>
      </c>
      <c r="Q508" s="241" t="inlineStr">
        <is>
          <t>PAC</t>
        </is>
      </c>
      <c r="R508" s="242">
        <f>IF(I508=1,I$2,"")&amp;IF(J508=1,IF(I508=1,"-","")&amp;J$2,"")&amp;IF(K508=1,IF(OR(J508=1,I508=1),"-","")&amp;K$2,"")&amp;IF(L508=1,IF(OR(K508=1,J508=1,I508=1),"-","")&amp;L$2,"")&amp;IF(M508=1,IF(OR(L508=1,K508=1,J508=1,I508=1),"-","")&amp;M$2,"")&amp;IF(N508=1,IF(OR(M508=1,L508=1,K508=1,J508=1,I508=1),"-","")&amp;N$2,"")&amp;IF(O508=1,IF(OR(N508=1,M508=1,L508=1,K508=1,J508=1,I508=1),"-","")&amp;O$2,"")&amp;IF(P508=1,IF(I508=1," - ",IF(J508=1," - ",IF(K508=1," - ",IF(L508=1," - ",IF(M508=1," - ",IF(N508=1," - ",IF(O508=1," - ","")))))))&amp;P$2,"")</f>
        <v/>
      </c>
      <c r="S508" s="243">
        <f>SUM('b2'!$I508:$P508)</f>
        <v/>
      </c>
      <c r="T508" s="243">
        <f>IF(OR('b2'!$J508=1,'b2'!$K508=1,'b2'!$L508=1,'b2'!$M508=1,'b2'!$N508=1,'b2'!$O508=1,'b2'!$P508=1),"SI","NO")</f>
        <v/>
      </c>
      <c r="U508" s="243">
        <f>IF(OR('b2'!$K508=1,'b2'!$L508=1,'b2'!$M508=1,'b2'!$N508=1,'b2'!$O508=1,'b2'!$P508=1),"SI","NO")</f>
        <v/>
      </c>
      <c r="V508" s="244" t="n">
        <v>0</v>
      </c>
      <c r="W508" s="245" t="n">
        <v>0</v>
      </c>
      <c r="X508" s="245" t="n">
        <v>0</v>
      </c>
      <c r="Y508" s="244" t="n">
        <v>0</v>
      </c>
      <c r="Z508" s="245" t="n">
        <v>0</v>
      </c>
      <c r="AA508" s="245" t="n">
        <v>0</v>
      </c>
      <c r="AB508" s="244" t="n">
        <v>0</v>
      </c>
      <c r="AC508" s="245" t="n">
        <v>0</v>
      </c>
      <c r="AD508" s="245" t="n">
        <v>0</v>
      </c>
      <c r="AE508" s="244" t="n">
        <v>0</v>
      </c>
      <c r="AF508" s="245" t="n">
        <v>0</v>
      </c>
      <c r="AG508" s="245" t="n">
        <v>0</v>
      </c>
      <c r="AH508" s="244" t="n">
        <v>0</v>
      </c>
      <c r="AI508" s="245" t="n">
        <v>0</v>
      </c>
      <c r="AJ508" s="245" t="n">
        <v>0</v>
      </c>
      <c r="AK508" s="244" t="n">
        <v>0</v>
      </c>
      <c r="AL508" s="245" t="n">
        <v>0</v>
      </c>
      <c r="AM508" s="245" t="n">
        <v>0</v>
      </c>
      <c r="AN508" s="244" t="n">
        <v>0</v>
      </c>
      <c r="AO508" s="245" t="n">
        <v>29</v>
      </c>
      <c r="AP508" s="245" t="n">
        <v>15</v>
      </c>
      <c r="AQ508" s="244" t="n">
        <v>44</v>
      </c>
      <c r="AR508" s="244">
        <f>IF('b2'!$AQ508&gt;0,'b2'!$AQ508,IF('b2'!$AN508&gt;0,'b2'!$AN508,IF('b2'!$AK508&gt;0,'b2'!$AK508,IF('b2'!$AH508&gt;0,'b2'!$AH508,IF('b2'!$AE508&gt;0,'b2'!$AE508,IF('b2'!$AB508&gt;0,'b2'!$AB508,IF('b2'!$Y508&gt;0,'b2'!$Y508,IF('b2'!$V508&gt;0,'b2'!$V508," ---"))))))))</f>
        <v/>
      </c>
      <c r="AS508" s="246" t="n"/>
      <c r="AT508" s="246" t="n"/>
      <c r="AU508" s="246" t="n"/>
      <c r="AV508" s="246" t="n"/>
      <c r="AW508" s="246" t="n"/>
      <c r="AX508" s="246" t="n"/>
      <c r="AY508" s="246" t="n"/>
      <c r="AZ508" s="246" t="n"/>
      <c r="BA508" s="246" t="n"/>
      <c r="BB508" s="246" t="n"/>
      <c r="BC508" s="246" t="n">
        <v>32</v>
      </c>
      <c r="BD508" s="246" t="n">
        <v>6</v>
      </c>
      <c r="BE508" s="247" t="n"/>
      <c r="BF508" s="252" t="n"/>
      <c r="BG508" s="252" t="n"/>
      <c r="BH508" s="247" t="n"/>
      <c r="BI508" s="250" t="inlineStr">
        <is>
          <t>#REF!</t>
        </is>
      </c>
      <c r="BJ508" s="251" t="inlineStr">
        <is>
          <t>#REF!</t>
        </is>
      </c>
      <c r="BK508" s="252" t="n"/>
      <c r="BL508" s="252" t="n"/>
      <c r="BM508" s="247" t="n"/>
      <c r="BN508" s="250" t="inlineStr">
        <is>
          <t>#REF!</t>
        </is>
      </c>
      <c r="BO508" s="251" t="inlineStr">
        <is>
          <t>#REF!</t>
        </is>
      </c>
      <c r="BP508" s="248" t="n"/>
      <c r="BQ508" s="248" t="n"/>
      <c r="BR508" s="249" t="n"/>
      <c r="BS508" s="250" t="inlineStr">
        <is>
          <t>#REF!</t>
        </is>
      </c>
      <c r="BT508" s="251">
        <f>'[2]DATA CONSOLIDADA 2018-2025 '!$BR510-'b2'!$BO508</f>
        <v/>
      </c>
      <c r="BU508" s="252" t="n"/>
      <c r="BV508" s="248" t="n"/>
      <c r="BW508" s="249" t="n"/>
      <c r="BX508" s="250" t="inlineStr">
        <is>
          <t>#REF!</t>
        </is>
      </c>
      <c r="BY508" s="251" t="inlineStr">
        <is>
          <t>#REF!</t>
        </is>
      </c>
      <c r="BZ508" s="248" t="n"/>
      <c r="CA508" s="248" t="n"/>
      <c r="CB508" s="249" t="n"/>
      <c r="CC508" s="250" t="inlineStr">
        <is>
          <t>#REF!</t>
        </is>
      </c>
      <c r="CD508" s="251">
        <f>'[2]DATA CONSOLIDADA 2018-2025 '!$CB510-'b2'!$BW508</f>
        <v/>
      </c>
      <c r="CE508" s="253" t="n"/>
      <c r="CF508" s="253" t="n"/>
      <c r="CG508" s="254" t="n"/>
      <c r="CH508" s="250" t="inlineStr">
        <is>
          <t>#REF!</t>
        </is>
      </c>
      <c r="CI508" s="251">
        <f>'[2]DATA CONSOLIDADA 2018-2025 '!$CG510-'b2'!$CB508</f>
        <v/>
      </c>
      <c r="CJ508" s="247" t="inlineStr">
        <is>
          <t>#REF!</t>
        </is>
      </c>
      <c r="CK508" s="247" t="n">
        <v>238848.725</v>
      </c>
      <c r="CL508" s="247" t="n">
        <v>0</v>
      </c>
      <c r="CM508" s="247" t="n">
        <v>238848.725</v>
      </c>
      <c r="CN508" s="247" t="inlineStr">
        <is>
          <t>#REF!</t>
        </is>
      </c>
      <c r="CO508" s="251">
        <f>'[2]DATA CONSOLIDADA 2018-2025 '!$CM510-'b2'!$CG508</f>
        <v/>
      </c>
      <c r="CP508" s="253" t="n"/>
      <c r="CQ508" s="253" t="n"/>
      <c r="CR508" s="253" t="n"/>
      <c r="CS508" s="253" t="n"/>
      <c r="CT508" s="253" t="n"/>
      <c r="CU508" s="253" t="n"/>
      <c r="CV508" s="247" t="n"/>
      <c r="CW508" s="247" t="n"/>
      <c r="CX508" s="247" t="n"/>
      <c r="CY508" s="247" t="n"/>
      <c r="CZ508" s="247" t="n"/>
      <c r="DA508" s="247" t="n"/>
      <c r="DB508" s="247" t="n"/>
      <c r="DC508" s="255" t="n">
        <v>0</v>
      </c>
      <c r="DD508" s="255" t="n">
        <v>238848.725</v>
      </c>
      <c r="DE508" s="255" t="n">
        <v>0</v>
      </c>
      <c r="DF508" s="255" t="n">
        <v>0</v>
      </c>
      <c r="DG508" s="255" t="n">
        <v>0</v>
      </c>
      <c r="DH508" s="255" t="n">
        <v>238848.725</v>
      </c>
      <c r="DI508" s="256" t="n">
        <v>20610598880</v>
      </c>
      <c r="DJ508" s="257" t="inlineStr">
        <is>
          <t>COOPERATIVA AGRARIA INTERANDINO</t>
        </is>
      </c>
      <c r="DK508" s="257" t="inlineStr">
        <is>
          <t>02 Cooperativa</t>
        </is>
      </c>
      <c r="DL508" s="258" t="n"/>
      <c r="DM508" s="258" t="n"/>
      <c r="DN508" s="258" t="n"/>
      <c r="DO508" s="258" t="n"/>
      <c r="DP508" s="258" t="n"/>
      <c r="DQ508" s="258" t="n"/>
      <c r="DR508" s="258" t="n"/>
      <c r="DS508" s="258" t="n"/>
      <c r="DT508" s="258" t="n"/>
      <c r="DU508" s="258" t="n"/>
      <c r="DV508" s="258" t="n"/>
      <c r="DW508" s="258" t="n"/>
      <c r="DX508" s="258" t="n"/>
      <c r="DY508" s="258" t="n"/>
      <c r="DZ508" s="258" t="n"/>
      <c r="EA508" s="258" t="n"/>
      <c r="EB508" s="258" t="n"/>
      <c r="EC508" s="258" t="n"/>
      <c r="ED508" s="258" t="n"/>
      <c r="EE508" s="258" t="n"/>
    </row>
    <row r="509" hidden="1" ht="47.25" customHeight="1">
      <c r="A509" s="240" t="inlineStr">
        <is>
          <t>ASOCIACION CENTRO DE ACOPIO DE LECHE LUIS PASTEUR</t>
        </is>
      </c>
      <c r="B509" s="240" t="inlineStr">
        <is>
          <t>DERIVADOS LACTEOS</t>
        </is>
      </c>
      <c r="C509" s="240" t="inlineStr">
        <is>
          <t>YOGURT</t>
        </is>
      </c>
      <c r="D509" s="240" t="inlineStr">
        <is>
          <t>AREQUIPA</t>
        </is>
      </c>
      <c r="E509" s="240" t="inlineStr">
        <is>
          <t>040520</t>
        </is>
      </c>
      <c r="F509" s="240" t="inlineStr">
        <is>
          <t>AREQUIPA</t>
        </is>
      </c>
      <c r="G509" s="240" t="inlineStr">
        <is>
          <t>CAYLLOMA</t>
        </is>
      </c>
      <c r="H509" s="240" t="inlineStr">
        <is>
          <t>MAJES</t>
        </is>
      </c>
      <c r="I509" s="241" t="n"/>
      <c r="J509" s="241" t="n"/>
      <c r="K509" s="241" t="n"/>
      <c r="L509" s="241" t="n"/>
      <c r="M509" s="241" t="n"/>
      <c r="N509" s="241" t="n"/>
      <c r="O509" s="241" t="n"/>
      <c r="P509" s="241" t="n">
        <v>1</v>
      </c>
      <c r="Q509" s="241" t="inlineStr">
        <is>
          <t>PAC</t>
        </is>
      </c>
      <c r="R509" s="242">
        <f>IF(I509=1,I$2,"")&amp;IF(J509=1,IF(I509=1,"-","")&amp;J$2,"")&amp;IF(K509=1,IF(OR(J509=1,I509=1),"-","")&amp;K$2,"")&amp;IF(L509=1,IF(OR(K509=1,J509=1,I509=1),"-","")&amp;L$2,"")&amp;IF(M509=1,IF(OR(L509=1,K509=1,J509=1,I509=1),"-","")&amp;M$2,"")&amp;IF(N509=1,IF(OR(M509=1,L509=1,K509=1,J509=1,I509=1),"-","")&amp;N$2,"")&amp;IF(O509=1,IF(OR(N509=1,M509=1,L509=1,K509=1,J509=1,I509=1),"-","")&amp;O$2,"")&amp;IF(P509=1,IF(I509=1," - ",IF(J509=1," - ",IF(K509=1," - ",IF(L509=1," - ",IF(M509=1," - ",IF(N509=1," - ",IF(O509=1," - ","")))))))&amp;P$2,"")</f>
        <v/>
      </c>
      <c r="S509" s="243">
        <f>SUM('b2'!$I509:$P509)</f>
        <v/>
      </c>
      <c r="T509" s="243">
        <f>IF(OR('b2'!$J509=1,'b2'!$K509=1,'b2'!$L509=1,'b2'!$M509=1,'b2'!$N509=1,'b2'!$O509=1,'b2'!$P509=1),"SI","NO")</f>
        <v/>
      </c>
      <c r="U509" s="243">
        <f>IF(OR('b2'!$K509=1,'b2'!$L509=1,'b2'!$M509=1,'b2'!$N509=1,'b2'!$O509=1,'b2'!$P509=1),"SI","NO")</f>
        <v/>
      </c>
      <c r="V509" s="244" t="n">
        <v>0</v>
      </c>
      <c r="W509" s="245" t="n">
        <v>0</v>
      </c>
      <c r="X509" s="245" t="n">
        <v>0</v>
      </c>
      <c r="Y509" s="244" t="n">
        <v>0</v>
      </c>
      <c r="Z509" s="245" t="n">
        <v>0</v>
      </c>
      <c r="AA509" s="245" t="n">
        <v>0</v>
      </c>
      <c r="AB509" s="244" t="n">
        <v>0</v>
      </c>
      <c r="AC509" s="245" t="n">
        <v>0</v>
      </c>
      <c r="AD509" s="245" t="n">
        <v>0</v>
      </c>
      <c r="AE509" s="244" t="n">
        <v>0</v>
      </c>
      <c r="AF509" s="245" t="n">
        <v>0</v>
      </c>
      <c r="AG509" s="245" t="n">
        <v>0</v>
      </c>
      <c r="AH509" s="244" t="n">
        <v>0</v>
      </c>
      <c r="AI509" s="245" t="n">
        <v>0</v>
      </c>
      <c r="AJ509" s="245" t="n">
        <v>0</v>
      </c>
      <c r="AK509" s="244" t="n">
        <v>0</v>
      </c>
      <c r="AL509" s="245" t="n">
        <v>0</v>
      </c>
      <c r="AM509" s="245" t="n">
        <v>0</v>
      </c>
      <c r="AN509" s="244" t="n">
        <v>0</v>
      </c>
      <c r="AO509" s="245" t="n">
        <v>20</v>
      </c>
      <c r="AP509" s="245" t="n">
        <v>4</v>
      </c>
      <c r="AQ509" s="244" t="n">
        <v>24</v>
      </c>
      <c r="AR509" s="244">
        <f>IF('b2'!$AQ509&gt;0,'b2'!$AQ509,IF('b2'!$AN509&gt;0,'b2'!$AN509,IF('b2'!$AK509&gt;0,'b2'!$AK509,IF('b2'!$AH509&gt;0,'b2'!$AH509,IF('b2'!$AE509&gt;0,'b2'!$AE509,IF('b2'!$AB509&gt;0,'b2'!$AB509,IF('b2'!$Y509&gt;0,'b2'!$Y509,IF('b2'!$V509&gt;0,'b2'!$V509," ---"))))))))</f>
        <v/>
      </c>
      <c r="AS509" s="246" t="n"/>
      <c r="AT509" s="246" t="n"/>
      <c r="AU509" s="246" t="n"/>
      <c r="AV509" s="246" t="n"/>
      <c r="AW509" s="246" t="n"/>
      <c r="AX509" s="246" t="n"/>
      <c r="AY509" s="246" t="n"/>
      <c r="AZ509" s="246" t="n"/>
      <c r="BA509" s="246" t="n"/>
      <c r="BB509" s="246" t="n"/>
      <c r="BC509" s="246" t="n">
        <v>42</v>
      </c>
      <c r="BD509" s="246" t="n">
        <v>2</v>
      </c>
      <c r="BE509" s="247" t="n"/>
      <c r="BF509" s="252" t="n"/>
      <c r="BG509" s="252" t="n"/>
      <c r="BH509" s="247" t="n"/>
      <c r="BI509" s="250" t="inlineStr">
        <is>
          <t>#REF!</t>
        </is>
      </c>
      <c r="BJ509" s="251" t="inlineStr">
        <is>
          <t>#REF!</t>
        </is>
      </c>
      <c r="BK509" s="252" t="n"/>
      <c r="BL509" s="252" t="n"/>
      <c r="BM509" s="247" t="n"/>
      <c r="BN509" s="250" t="inlineStr">
        <is>
          <t>#REF!</t>
        </is>
      </c>
      <c r="BO509" s="251" t="inlineStr">
        <is>
          <t>#REF!</t>
        </is>
      </c>
      <c r="BP509" s="248" t="n"/>
      <c r="BQ509" s="248" t="n"/>
      <c r="BR509" s="249" t="n"/>
      <c r="BS509" s="250" t="inlineStr">
        <is>
          <t>#REF!</t>
        </is>
      </c>
      <c r="BT509" s="251">
        <f>'[2]DATA CONSOLIDADA 2018-2025 '!$BR511-'b2'!$BO509</f>
        <v/>
      </c>
      <c r="BU509" s="252" t="n"/>
      <c r="BV509" s="248" t="n"/>
      <c r="BW509" s="249" t="n"/>
      <c r="BX509" s="250" t="inlineStr">
        <is>
          <t>#REF!</t>
        </is>
      </c>
      <c r="BY509" s="251" t="inlineStr">
        <is>
          <t>#REF!</t>
        </is>
      </c>
      <c r="BZ509" s="248" t="n"/>
      <c r="CA509" s="248" t="n"/>
      <c r="CB509" s="249" t="n"/>
      <c r="CC509" s="250" t="inlineStr">
        <is>
          <t>#REF!</t>
        </is>
      </c>
      <c r="CD509" s="251">
        <f>'[2]DATA CONSOLIDADA 2018-2025 '!$CB511-'b2'!$BW509</f>
        <v/>
      </c>
      <c r="CE509" s="253" t="n"/>
      <c r="CF509" s="253" t="n"/>
      <c r="CG509" s="254" t="n"/>
      <c r="CH509" s="250" t="inlineStr">
        <is>
          <t>#REF!</t>
        </is>
      </c>
      <c r="CI509" s="251">
        <f>'[2]DATA CONSOLIDADA 2018-2025 '!$CG511-'b2'!$CB509</f>
        <v/>
      </c>
      <c r="CJ509" s="247" t="inlineStr">
        <is>
          <t>#REF!</t>
        </is>
      </c>
      <c r="CK509" s="247" t="n">
        <v>246100</v>
      </c>
      <c r="CL509" s="247" t="n">
        <v>0</v>
      </c>
      <c r="CM509" s="247" t="n">
        <v>246100</v>
      </c>
      <c r="CN509" s="247" t="inlineStr">
        <is>
          <t>#REF!</t>
        </is>
      </c>
      <c r="CO509" s="251">
        <f>'[2]DATA CONSOLIDADA 2018-2025 '!$CM511-'b2'!$CG509</f>
        <v/>
      </c>
      <c r="CP509" s="253" t="n"/>
      <c r="CQ509" s="253" t="n"/>
      <c r="CR509" s="253" t="n"/>
      <c r="CS509" s="253" t="n"/>
      <c r="CT509" s="253" t="n"/>
      <c r="CU509" s="253" t="n"/>
      <c r="CV509" s="247" t="n"/>
      <c r="CW509" s="247" t="n"/>
      <c r="CX509" s="247" t="n"/>
      <c r="CY509" s="247" t="n"/>
      <c r="CZ509" s="247" t="n"/>
      <c r="DA509" s="247" t="n"/>
      <c r="DB509" s="247" t="n"/>
      <c r="DC509" s="255" t="n">
        <v>0</v>
      </c>
      <c r="DD509" s="255" t="n">
        <v>246100</v>
      </c>
      <c r="DE509" s="255" t="n">
        <v>0</v>
      </c>
      <c r="DF509" s="255" t="n">
        <v>0</v>
      </c>
      <c r="DG509" s="255" t="n">
        <v>0</v>
      </c>
      <c r="DH509" s="255" t="n">
        <v>246100</v>
      </c>
      <c r="DI509" s="256" t="n">
        <v>20327993705</v>
      </c>
      <c r="DJ509" s="257" t="inlineStr">
        <is>
          <t>CENTRO DE ACOPIO DE LECHE LUIS PASTEUR</t>
        </is>
      </c>
      <c r="DK509" s="257" t="inlineStr">
        <is>
          <t>01 Asociación</t>
        </is>
      </c>
      <c r="DL509" s="258" t="n"/>
      <c r="DM509" s="258" t="n"/>
      <c r="DN509" s="258" t="n"/>
      <c r="DO509" s="258" t="n"/>
      <c r="DP509" s="258" t="n"/>
      <c r="DQ509" s="258" t="n"/>
      <c r="DR509" s="258" t="n"/>
      <c r="DS509" s="258" t="n"/>
      <c r="DT509" s="258" t="n"/>
      <c r="DU509" s="258" t="n"/>
      <c r="DV509" s="258" t="n"/>
      <c r="DW509" s="258" t="n"/>
      <c r="DX509" s="258" t="n"/>
      <c r="DY509" s="258" t="n"/>
      <c r="DZ509" s="258" t="n"/>
      <c r="EA509" s="258" t="n"/>
      <c r="EB509" s="258" t="n"/>
      <c r="EC509" s="258" t="n"/>
      <c r="ED509" s="258" t="n"/>
      <c r="EE509" s="258" t="n"/>
    </row>
    <row r="510" hidden="1" ht="47.25" customHeight="1">
      <c r="A510" s="240" t="inlineStr">
        <is>
          <t>ASOCIACION DE PRODUCTORES LACTEOS LA TUTEÑITA-COLCA-PERU</t>
        </is>
      </c>
      <c r="B510" s="240" t="inlineStr">
        <is>
          <t>DERIVADOS LACTEOS</t>
        </is>
      </c>
      <c r="C510" s="240" t="inlineStr">
        <is>
          <t>QUESOS MADURADO</t>
        </is>
      </c>
      <c r="D510" s="240" t="inlineStr">
        <is>
          <t>AREQUIPA</t>
        </is>
      </c>
      <c r="E510" s="240" t="inlineStr">
        <is>
          <t>040518</t>
        </is>
      </c>
      <c r="F510" s="240" t="inlineStr">
        <is>
          <t>AREQUIPA</t>
        </is>
      </c>
      <c r="G510" s="240" t="inlineStr">
        <is>
          <t>CAYLLOMA</t>
        </is>
      </c>
      <c r="H510" s="240" t="inlineStr">
        <is>
          <t>TUTI</t>
        </is>
      </c>
      <c r="I510" s="241" t="n"/>
      <c r="J510" s="241" t="n"/>
      <c r="K510" s="241" t="n"/>
      <c r="L510" s="241" t="n"/>
      <c r="M510" s="241" t="n"/>
      <c r="N510" s="241" t="n"/>
      <c r="O510" s="241" t="n"/>
      <c r="P510" s="241" t="n">
        <v>1</v>
      </c>
      <c r="Q510" s="241" t="inlineStr">
        <is>
          <t>PAC</t>
        </is>
      </c>
      <c r="R510" s="242">
        <f>IF(I510=1,I$2,"")&amp;IF(J510=1,IF(I510=1,"-","")&amp;J$2,"")&amp;IF(K510=1,IF(OR(J510=1,I510=1),"-","")&amp;K$2,"")&amp;IF(L510=1,IF(OR(K510=1,J510=1,I510=1),"-","")&amp;L$2,"")&amp;IF(M510=1,IF(OR(L510=1,K510=1,J510=1,I510=1),"-","")&amp;M$2,"")&amp;IF(N510=1,IF(OR(M510=1,L510=1,K510=1,J510=1,I510=1),"-","")&amp;N$2,"")&amp;IF(O510=1,IF(OR(N510=1,M510=1,L510=1,K510=1,J510=1,I510=1),"-","")&amp;O$2,"")&amp;IF(P510=1,IF(I510=1," - ",IF(J510=1," - ",IF(K510=1," - ",IF(L510=1," - ",IF(M510=1," - ",IF(N510=1," - ",IF(O510=1," - ","")))))))&amp;P$2,"")</f>
        <v/>
      </c>
      <c r="S510" s="243">
        <f>SUM('b2'!$I510:$P510)</f>
        <v/>
      </c>
      <c r="T510" s="243">
        <f>IF(OR('b2'!$J510=1,'b2'!$K510=1,'b2'!$L510=1,'b2'!$M510=1,'b2'!$N510=1,'b2'!$O510=1,'b2'!$P510=1),"SI","NO")</f>
        <v/>
      </c>
      <c r="U510" s="243">
        <f>IF(OR('b2'!$K510=1,'b2'!$L510=1,'b2'!$M510=1,'b2'!$N510=1,'b2'!$O510=1,'b2'!$P510=1),"SI","NO")</f>
        <v/>
      </c>
      <c r="V510" s="244" t="n">
        <v>0</v>
      </c>
      <c r="W510" s="245" t="n">
        <v>0</v>
      </c>
      <c r="X510" s="245" t="n">
        <v>0</v>
      </c>
      <c r="Y510" s="244" t="n">
        <v>0</v>
      </c>
      <c r="Z510" s="245" t="n">
        <v>0</v>
      </c>
      <c r="AA510" s="245" t="n">
        <v>0</v>
      </c>
      <c r="AB510" s="244" t="n">
        <v>0</v>
      </c>
      <c r="AC510" s="245" t="n">
        <v>0</v>
      </c>
      <c r="AD510" s="245" t="n">
        <v>0</v>
      </c>
      <c r="AE510" s="244" t="n">
        <v>0</v>
      </c>
      <c r="AF510" s="245" t="n">
        <v>0</v>
      </c>
      <c r="AG510" s="245" t="n">
        <v>0</v>
      </c>
      <c r="AH510" s="244" t="n">
        <v>0</v>
      </c>
      <c r="AI510" s="245" t="n">
        <v>0</v>
      </c>
      <c r="AJ510" s="245" t="n">
        <v>0</v>
      </c>
      <c r="AK510" s="244" t="n">
        <v>0</v>
      </c>
      <c r="AL510" s="245" t="n">
        <v>0</v>
      </c>
      <c r="AM510" s="245" t="n">
        <v>0</v>
      </c>
      <c r="AN510" s="244" t="n">
        <v>0</v>
      </c>
      <c r="AO510" s="245" t="n">
        <v>20</v>
      </c>
      <c r="AP510" s="245" t="n">
        <v>5</v>
      </c>
      <c r="AQ510" s="244" t="n">
        <v>25</v>
      </c>
      <c r="AR510" s="244">
        <f>IF('b2'!$AQ510&gt;0,'b2'!$AQ510,IF('b2'!$AN510&gt;0,'b2'!$AN510,IF('b2'!$AK510&gt;0,'b2'!$AK510,IF('b2'!$AH510&gt;0,'b2'!$AH510,IF('b2'!$AE510&gt;0,'b2'!$AE510,IF('b2'!$AB510&gt;0,'b2'!$AB510,IF('b2'!$Y510&gt;0,'b2'!$Y510,IF('b2'!$V510&gt;0,'b2'!$V510," ---"))))))))</f>
        <v/>
      </c>
      <c r="AS510" s="246" t="n"/>
      <c r="AT510" s="246" t="n"/>
      <c r="AU510" s="246" t="n"/>
      <c r="AV510" s="246" t="n"/>
      <c r="AW510" s="246" t="n"/>
      <c r="AX510" s="246" t="n"/>
      <c r="AY510" s="246" t="n"/>
      <c r="AZ510" s="246" t="n"/>
      <c r="BA510" s="246" t="n"/>
      <c r="BB510" s="246" t="n"/>
      <c r="BC510" s="246" t="n">
        <v>42</v>
      </c>
      <c r="BD510" s="246" t="n">
        <v>1</v>
      </c>
      <c r="BE510" s="247" t="n"/>
      <c r="BF510" s="252" t="n"/>
      <c r="BG510" s="252" t="n"/>
      <c r="BH510" s="247" t="n"/>
      <c r="BI510" s="250" t="inlineStr">
        <is>
          <t>#REF!</t>
        </is>
      </c>
      <c r="BJ510" s="251" t="inlineStr">
        <is>
          <t>#REF!</t>
        </is>
      </c>
      <c r="BK510" s="252" t="n"/>
      <c r="BL510" s="252" t="n"/>
      <c r="BM510" s="247" t="n"/>
      <c r="BN510" s="250" t="inlineStr">
        <is>
          <t>#REF!</t>
        </is>
      </c>
      <c r="BO510" s="251" t="inlineStr">
        <is>
          <t>#REF!</t>
        </is>
      </c>
      <c r="BP510" s="248" t="n"/>
      <c r="BQ510" s="248" t="n"/>
      <c r="BR510" s="249" t="n"/>
      <c r="BS510" s="250" t="inlineStr">
        <is>
          <t>#REF!</t>
        </is>
      </c>
      <c r="BT510" s="251">
        <f>'[2]DATA CONSOLIDADA 2018-2025 '!$BR512-'b2'!$BO510</f>
        <v/>
      </c>
      <c r="BU510" s="252" t="n"/>
      <c r="BV510" s="248" t="n"/>
      <c r="BW510" s="249" t="n"/>
      <c r="BX510" s="250" t="inlineStr">
        <is>
          <t>#REF!</t>
        </is>
      </c>
      <c r="BY510" s="251" t="inlineStr">
        <is>
          <t>#REF!</t>
        </is>
      </c>
      <c r="BZ510" s="248" t="n"/>
      <c r="CA510" s="248" t="n"/>
      <c r="CB510" s="249" t="n"/>
      <c r="CC510" s="250" t="inlineStr">
        <is>
          <t>#REF!</t>
        </is>
      </c>
      <c r="CD510" s="251">
        <f>'[2]DATA CONSOLIDADA 2018-2025 '!$CB512-'b2'!$BW510</f>
        <v/>
      </c>
      <c r="CE510" s="253" t="n"/>
      <c r="CF510" s="253" t="n"/>
      <c r="CG510" s="254" t="n"/>
      <c r="CH510" s="250" t="inlineStr">
        <is>
          <t>#REF!</t>
        </is>
      </c>
      <c r="CI510" s="251">
        <f>'[2]DATA CONSOLIDADA 2018-2025 '!$CG512-'b2'!$CB510</f>
        <v/>
      </c>
      <c r="CJ510" s="247" t="inlineStr">
        <is>
          <t>#REF!</t>
        </is>
      </c>
      <c r="CK510" s="247" t="n">
        <v>365500</v>
      </c>
      <c r="CL510" s="247" t="n">
        <v>0</v>
      </c>
      <c r="CM510" s="247" t="n">
        <v>365500</v>
      </c>
      <c r="CN510" s="247" t="inlineStr">
        <is>
          <t>#REF!</t>
        </is>
      </c>
      <c r="CO510" s="251">
        <f>'[2]DATA CONSOLIDADA 2018-2025 '!$CM512-'b2'!$CG510</f>
        <v/>
      </c>
      <c r="CP510" s="253" t="n"/>
      <c r="CQ510" s="253" t="n"/>
      <c r="CR510" s="253" t="n"/>
      <c r="CS510" s="253" t="n"/>
      <c r="CT510" s="253" t="n"/>
      <c r="CU510" s="253" t="n"/>
      <c r="CV510" s="247" t="n"/>
      <c r="CW510" s="247" t="n"/>
      <c r="CX510" s="247" t="n"/>
      <c r="CY510" s="247" t="n"/>
      <c r="CZ510" s="247" t="n"/>
      <c r="DA510" s="247" t="n"/>
      <c r="DB510" s="247" t="n"/>
      <c r="DC510" s="255" t="n">
        <v>0</v>
      </c>
      <c r="DD510" s="255" t="n">
        <v>365500</v>
      </c>
      <c r="DE510" s="255" t="n">
        <v>0</v>
      </c>
      <c r="DF510" s="255" t="n">
        <v>0</v>
      </c>
      <c r="DG510" s="255" t="n">
        <v>0</v>
      </c>
      <c r="DH510" s="255" t="n">
        <v>365500</v>
      </c>
      <c r="DI510" s="256" t="n">
        <v>20539619595</v>
      </c>
      <c r="DJ510" s="257" t="inlineStr">
        <is>
          <t>ASOCIACION DE PRODUCTORES AGROPECUARIOS CORPAM</t>
        </is>
      </c>
      <c r="DK510" s="257" t="inlineStr">
        <is>
          <t>01 Asociación</t>
        </is>
      </c>
      <c r="DL510" s="258" t="n"/>
      <c r="DM510" s="258" t="n"/>
      <c r="DN510" s="258" t="n"/>
      <c r="DO510" s="258" t="n"/>
      <c r="DP510" s="258" t="n"/>
      <c r="DQ510" s="258" t="n"/>
      <c r="DR510" s="258" t="n"/>
      <c r="DS510" s="258" t="n"/>
      <c r="DT510" s="258" t="n"/>
      <c r="DU510" s="258" t="n"/>
      <c r="DV510" s="258" t="n"/>
      <c r="DW510" s="258" t="n"/>
      <c r="DX510" s="258" t="n"/>
      <c r="DY510" s="258" t="n"/>
      <c r="DZ510" s="258" t="n"/>
      <c r="EA510" s="258" t="n"/>
      <c r="EB510" s="258" t="n"/>
      <c r="EC510" s="258" t="n"/>
      <c r="ED510" s="258" t="n"/>
      <c r="EE510" s="258" t="n"/>
    </row>
    <row r="511" hidden="1" ht="47.25" customHeight="1">
      <c r="A511" s="240" t="inlineStr">
        <is>
          <t>COOPERATIVA AGRARIA EMPRENDEDORAS Y DEFENSORAS FRUTOS DEL VALLE - FRUVA</t>
        </is>
      </c>
      <c r="B511" s="240" t="inlineStr">
        <is>
          <t>CUY</t>
        </is>
      </c>
      <c r="C511" s="240" t="inlineStr">
        <is>
          <t>CUY VIVO</t>
        </is>
      </c>
      <c r="D511" s="240" t="inlineStr">
        <is>
          <t>CAJAMARCA</t>
        </is>
      </c>
      <c r="E511" s="240" t="inlineStr">
        <is>
          <t>060203</t>
        </is>
      </c>
      <c r="F511" s="240" t="inlineStr">
        <is>
          <t>CAJAMARCA</t>
        </is>
      </c>
      <c r="G511" s="240" t="inlineStr">
        <is>
          <t>CAJABAMBA</t>
        </is>
      </c>
      <c r="H511" s="240" t="inlineStr">
        <is>
          <t>CONDEBAMBA</t>
        </is>
      </c>
      <c r="I511" s="241" t="n"/>
      <c r="J511" s="241" t="n"/>
      <c r="K511" s="241" t="n"/>
      <c r="L511" s="241" t="n"/>
      <c r="M511" s="241" t="n"/>
      <c r="N511" s="241" t="n"/>
      <c r="O511" s="241" t="n"/>
      <c r="P511" s="241" t="n">
        <v>1</v>
      </c>
      <c r="Q511" s="241" t="inlineStr">
        <is>
          <t>PAC</t>
        </is>
      </c>
      <c r="R511" s="242">
        <f>IF(I511=1,I$2,"")&amp;IF(J511=1,IF(I511=1,"-","")&amp;J$2,"")&amp;IF(K511=1,IF(OR(J511=1,I511=1),"-","")&amp;K$2,"")&amp;IF(L511=1,IF(OR(K511=1,J511=1,I511=1),"-","")&amp;L$2,"")&amp;IF(M511=1,IF(OR(L511=1,K511=1,J511=1,I511=1),"-","")&amp;M$2,"")&amp;IF(N511=1,IF(OR(M511=1,L511=1,K511=1,J511=1,I511=1),"-","")&amp;N$2,"")&amp;IF(O511=1,IF(OR(N511=1,M511=1,L511=1,K511=1,J511=1,I511=1),"-","")&amp;O$2,"")&amp;IF(P511=1,IF(I511=1," - ",IF(J511=1," - ",IF(K511=1," - ",IF(L511=1," - ",IF(M511=1," - ",IF(N511=1," - ",IF(O511=1," - ","")))))))&amp;P$2,"")</f>
        <v/>
      </c>
      <c r="S511" s="243">
        <f>SUM('b2'!$I511:$P511)</f>
        <v/>
      </c>
      <c r="T511" s="243">
        <f>IF(OR('b2'!$J511=1,'b2'!$K511=1,'b2'!$L511=1,'b2'!$M511=1,'b2'!$N511=1,'b2'!$O511=1,'b2'!$P511=1),"SI","NO")</f>
        <v/>
      </c>
      <c r="U511" s="243">
        <f>IF(OR('b2'!$K511=1,'b2'!$L511=1,'b2'!$M511=1,'b2'!$N511=1,'b2'!$O511=1,'b2'!$P511=1),"SI","NO")</f>
        <v/>
      </c>
      <c r="V511" s="244" t="n">
        <v>0</v>
      </c>
      <c r="W511" s="245" t="n">
        <v>0</v>
      </c>
      <c r="X511" s="245" t="n">
        <v>0</v>
      </c>
      <c r="Y511" s="244" t="n">
        <v>0</v>
      </c>
      <c r="Z511" s="245" t="n">
        <v>0</v>
      </c>
      <c r="AA511" s="245" t="n">
        <v>0</v>
      </c>
      <c r="AB511" s="244" t="n">
        <v>0</v>
      </c>
      <c r="AC511" s="245" t="n">
        <v>0</v>
      </c>
      <c r="AD511" s="245" t="n">
        <v>0</v>
      </c>
      <c r="AE511" s="244" t="n">
        <v>0</v>
      </c>
      <c r="AF511" s="245" t="n">
        <v>0</v>
      </c>
      <c r="AG511" s="245" t="n">
        <v>0</v>
      </c>
      <c r="AH511" s="244" t="n">
        <v>0</v>
      </c>
      <c r="AI511" s="245" t="n">
        <v>0</v>
      </c>
      <c r="AJ511" s="245" t="n">
        <v>0</v>
      </c>
      <c r="AK511" s="244" t="n">
        <v>0</v>
      </c>
      <c r="AL511" s="245" t="n">
        <v>0</v>
      </c>
      <c r="AM511" s="245" t="n">
        <v>0</v>
      </c>
      <c r="AN511" s="244" t="n">
        <v>0</v>
      </c>
      <c r="AO511" s="245" t="n">
        <v>7</v>
      </c>
      <c r="AP511" s="245" t="n">
        <v>18</v>
      </c>
      <c r="AQ511" s="244" t="n">
        <v>25</v>
      </c>
      <c r="AR511" s="244">
        <f>IF('b2'!$AQ511&gt;0,'b2'!$AQ511,IF('b2'!$AN511&gt;0,'b2'!$AN511,IF('b2'!$AK511&gt;0,'b2'!$AK511,IF('b2'!$AH511&gt;0,'b2'!$AH511,IF('b2'!$AE511&gt;0,'b2'!$AE511,IF('b2'!$AB511&gt;0,'b2'!$AB511,IF('b2'!$Y511&gt;0,'b2'!$Y511,IF('b2'!$V511&gt;0,'b2'!$V511," ---"))))))))</f>
        <v/>
      </c>
      <c r="AS511" s="246" t="n"/>
      <c r="AT511" s="246" t="n"/>
      <c r="AU511" s="246" t="n"/>
      <c r="AV511" s="246" t="n"/>
      <c r="AW511" s="246" t="n"/>
      <c r="AX511" s="246" t="n"/>
      <c r="AY511" s="246" t="n"/>
      <c r="AZ511" s="246" t="n"/>
      <c r="BA511" s="246" t="n"/>
      <c r="BB511" s="246" t="n"/>
      <c r="BC511" s="246" t="n">
        <v>30</v>
      </c>
      <c r="BD511" s="246" t="n">
        <v>5</v>
      </c>
      <c r="BE511" s="247" t="n"/>
      <c r="BF511" s="252" t="n"/>
      <c r="BG511" s="252" t="n"/>
      <c r="BH511" s="247" t="n"/>
      <c r="BI511" s="250" t="inlineStr">
        <is>
          <t>#REF!</t>
        </is>
      </c>
      <c r="BJ511" s="251" t="inlineStr">
        <is>
          <t>#REF!</t>
        </is>
      </c>
      <c r="BK511" s="252" t="n"/>
      <c r="BL511" s="252" t="n"/>
      <c r="BM511" s="247" t="n"/>
      <c r="BN511" s="250" t="inlineStr">
        <is>
          <t>#REF!</t>
        </is>
      </c>
      <c r="BO511" s="251" t="inlineStr">
        <is>
          <t>#REF!</t>
        </is>
      </c>
      <c r="BP511" s="248" t="n"/>
      <c r="BQ511" s="248" t="n"/>
      <c r="BR511" s="249" t="n"/>
      <c r="BS511" s="250" t="inlineStr">
        <is>
          <t>#REF!</t>
        </is>
      </c>
      <c r="BT511" s="251">
        <f>'[2]DATA CONSOLIDADA 2018-2025 '!$BR533-'b2'!$BO511</f>
        <v/>
      </c>
      <c r="BU511" s="252" t="n"/>
      <c r="BV511" s="248" t="n"/>
      <c r="BW511" s="249" t="n"/>
      <c r="BX511" s="250" t="inlineStr">
        <is>
          <t>#REF!</t>
        </is>
      </c>
      <c r="BY511" s="251" t="inlineStr">
        <is>
          <t>#REF!</t>
        </is>
      </c>
      <c r="BZ511" s="248" t="n"/>
      <c r="CA511" s="248" t="n"/>
      <c r="CB511" s="249" t="n"/>
      <c r="CC511" s="250" t="inlineStr">
        <is>
          <t>#REF!</t>
        </is>
      </c>
      <c r="CD511" s="251">
        <f>'[2]DATA CONSOLIDADA 2018-2025 '!$CB533-'b2'!$BW511</f>
        <v/>
      </c>
      <c r="CE511" s="253" t="n"/>
      <c r="CF511" s="253" t="n"/>
      <c r="CG511" s="254" t="n"/>
      <c r="CH511" s="250" t="inlineStr">
        <is>
          <t>#REF!</t>
        </is>
      </c>
      <c r="CI511" s="251">
        <f>'[2]DATA CONSOLIDADA 2018-2025 '!$CG533-'b2'!$CB511</f>
        <v/>
      </c>
      <c r="CJ511" s="247">
        <f>'[2]DATA CONSOLIDADA 2018-2025 '!$BE533+'[2]DATA CONSOLIDADA 2018-2025 '!$BH533+'[2]DATA CONSOLIDADA 2018-2025 '!$BM533+'[2]DATA CONSOLIDADA 2018-2025 '!$BR533+'[2]DATA CONSOLIDADA 2018-2025 '!$BW533+'[2]DATA CONSOLIDADA 2018-2025 '!$CB533+'[2]DATA CONSOLIDADA 2018-2025 '!$CG533</f>
        <v/>
      </c>
      <c r="CK511" s="247" t="n">
        <v>300834</v>
      </c>
      <c r="CL511" s="247" t="n">
        <v>0</v>
      </c>
      <c r="CM511" s="247" t="n">
        <v>300834</v>
      </c>
      <c r="CN511" s="247" t="inlineStr">
        <is>
          <t>#REF!</t>
        </is>
      </c>
      <c r="CO511" s="251">
        <f>'[2]DATA CONSOLIDADA 2018-2025 '!$CM513-'b2'!$CG511</f>
        <v/>
      </c>
      <c r="CP511" s="253" t="n"/>
      <c r="CQ511" s="253" t="n"/>
      <c r="CR511" s="253" t="n"/>
      <c r="CS511" s="253" t="n"/>
      <c r="CT511" s="253" t="n"/>
      <c r="CU511" s="253" t="n"/>
      <c r="CV511" s="247" t="n"/>
      <c r="CW511" s="247" t="n"/>
      <c r="CX511" s="247" t="n"/>
      <c r="CY511" s="247" t="n"/>
      <c r="CZ511" s="247" t="n"/>
      <c r="DA511" s="247" t="n"/>
      <c r="DB511" s="247" t="n"/>
      <c r="DC511" s="255" t="n">
        <v>0</v>
      </c>
      <c r="DD511" s="255" t="n">
        <v>300834</v>
      </c>
      <c r="DE511" s="255" t="n">
        <v>0</v>
      </c>
      <c r="DF511" s="255" t="n">
        <v>0</v>
      </c>
      <c r="DG511" s="255" t="n">
        <v>0</v>
      </c>
      <c r="DH511" s="255" t="n">
        <v>300834</v>
      </c>
      <c r="DI511" s="256" t="n">
        <v>20611631686</v>
      </c>
      <c r="DJ511" s="257" t="inlineStr">
        <is>
          <t>COOPERATIVA AGRARIA EMPRENDEDORAS Y DEFENSORAS FRUTOS DEL VALLE</t>
        </is>
      </c>
      <c r="DK511" s="257" t="inlineStr">
        <is>
          <t>02 Cooperativa</t>
        </is>
      </c>
      <c r="DL511" s="258" t="n"/>
      <c r="DM511" s="258" t="n"/>
      <c r="DN511" s="258" t="n"/>
      <c r="DO511" s="258" t="n"/>
      <c r="DP511" s="258" t="n"/>
      <c r="DQ511" s="258" t="n"/>
      <c r="DR511" s="258" t="n"/>
      <c r="DS511" s="258" t="n"/>
      <c r="DT511" s="258" t="n"/>
      <c r="DU511" s="258" t="n"/>
      <c r="DV511" s="258" t="n"/>
      <c r="DW511" s="258" t="n"/>
      <c r="DX511" s="258" t="n"/>
      <c r="DY511" s="258" t="n"/>
      <c r="DZ511" s="258" t="n"/>
      <c r="EA511" s="258" t="n"/>
      <c r="EB511" s="258" t="n"/>
      <c r="EC511" s="258" t="n"/>
      <c r="ED511" s="258" t="n"/>
      <c r="EE511" s="258" t="n"/>
    </row>
    <row r="512" ht="47.25" customHeight="1">
      <c r="A512" s="240" t="inlineStr">
        <is>
          <t>COOPERATIVA AGRARIA VALLE DEL CUCHARA LTDA</t>
        </is>
      </c>
      <c r="B512" s="240" t="inlineStr">
        <is>
          <t>CACAO</t>
        </is>
      </c>
      <c r="C512" s="240" t="inlineStr">
        <is>
          <t>CACAO EN GRANO</t>
        </is>
      </c>
      <c r="D512" s="240" t="inlineStr">
        <is>
          <t>HUANUCO</t>
        </is>
      </c>
      <c r="E512" s="240" t="inlineStr">
        <is>
          <t>100601</t>
        </is>
      </c>
      <c r="F512" s="240" t="inlineStr">
        <is>
          <t>HUANUCO</t>
        </is>
      </c>
      <c r="G512" s="240" t="inlineStr">
        <is>
          <t>LEONCIO PRADO</t>
        </is>
      </c>
      <c r="H512" s="240" t="inlineStr">
        <is>
          <t>RUPA-RUPA</t>
        </is>
      </c>
      <c r="I512" s="241" t="n"/>
      <c r="J512" s="241" t="n"/>
      <c r="K512" s="241" t="n"/>
      <c r="L512" s="241" t="n"/>
      <c r="M512" s="241" t="n"/>
      <c r="N512" s="241" t="n"/>
      <c r="O512" s="241" t="n"/>
      <c r="P512" s="241" t="n">
        <v>1</v>
      </c>
      <c r="Q512" s="241" t="inlineStr">
        <is>
          <t>PAC</t>
        </is>
      </c>
      <c r="R512" s="242">
        <f>IF(I512=1,I$2,"")&amp;IF(J512=1,IF(I512=1,"-","")&amp;J$2,"")&amp;IF(K512=1,IF(OR(J512=1,I512=1),"-","")&amp;K$2,"")&amp;IF(L512=1,IF(OR(K512=1,J512=1,I512=1),"-","")&amp;L$2,"")&amp;IF(M512=1,IF(OR(L512=1,K512=1,J512=1,I512=1),"-","")&amp;M$2,"")&amp;IF(N512=1,IF(OR(M512=1,L512=1,K512=1,J512=1,I512=1),"-","")&amp;N$2,"")&amp;IF(O512=1,IF(OR(N512=1,M512=1,L512=1,K512=1,J512=1,I512=1),"-","")&amp;O$2,"")&amp;IF(P512=1,IF(I512=1," - ",IF(J512=1," - ",IF(K512=1," - ",IF(L512=1," - ",IF(M512=1," - ",IF(N512=1," - ",IF(O512=1," - ","")))))))&amp;P$2,"")</f>
        <v/>
      </c>
      <c r="S512" s="243">
        <f>SUM('b2'!$I512:$P512)</f>
        <v/>
      </c>
      <c r="T512" s="243">
        <f>IF(OR('b2'!$J512=1,'b2'!$K512=1,'b2'!$L512=1,'b2'!$M512=1,'b2'!$N512=1,'b2'!$O512=1,'b2'!$P512=1),"SI","NO")</f>
        <v/>
      </c>
      <c r="U512" s="243">
        <f>IF(OR('b2'!$K512=1,'b2'!$L512=1,'b2'!$M512=1,'b2'!$N512=1,'b2'!$O512=1,'b2'!$P512=1),"SI","NO")</f>
        <v/>
      </c>
      <c r="V512" s="244" t="n">
        <v>0</v>
      </c>
      <c r="W512" s="245" t="n">
        <v>0</v>
      </c>
      <c r="X512" s="245" t="n">
        <v>0</v>
      </c>
      <c r="Y512" s="244" t="n">
        <v>0</v>
      </c>
      <c r="Z512" s="245" t="n">
        <v>0</v>
      </c>
      <c r="AA512" s="245" t="n">
        <v>0</v>
      </c>
      <c r="AB512" s="244" t="n">
        <v>0</v>
      </c>
      <c r="AC512" s="245" t="n">
        <v>0</v>
      </c>
      <c r="AD512" s="245" t="n">
        <v>0</v>
      </c>
      <c r="AE512" s="244" t="n">
        <v>0</v>
      </c>
      <c r="AF512" s="245" t="n">
        <v>0</v>
      </c>
      <c r="AG512" s="245" t="n">
        <v>0</v>
      </c>
      <c r="AH512" s="244" t="n">
        <v>0</v>
      </c>
      <c r="AI512" s="245" t="n">
        <v>0</v>
      </c>
      <c r="AJ512" s="245" t="n">
        <v>0</v>
      </c>
      <c r="AK512" s="244" t="n">
        <v>0</v>
      </c>
      <c r="AL512" s="245" t="n">
        <v>0</v>
      </c>
      <c r="AM512" s="245" t="n">
        <v>0</v>
      </c>
      <c r="AN512" s="244" t="n">
        <v>0</v>
      </c>
      <c r="AO512" s="245" t="n">
        <v>18</v>
      </c>
      <c r="AP512" s="245" t="n">
        <v>19</v>
      </c>
      <c r="AQ512" s="244" t="n">
        <v>37</v>
      </c>
      <c r="AR512" s="244">
        <f>IF('b2'!$AQ512&gt;0,'b2'!$AQ512,IF('b2'!$AN512&gt;0,'b2'!$AN512,IF('b2'!$AK512&gt;0,'b2'!$AK512,IF('b2'!$AH512&gt;0,'b2'!$AH512,IF('b2'!$AE512&gt;0,'b2'!$AE512,IF('b2'!$AB512&gt;0,'b2'!$AB512,IF('b2'!$Y512&gt;0,'b2'!$Y512,IF('b2'!$V512&gt;0,'b2'!$V512," ---"))))))))</f>
        <v/>
      </c>
      <c r="AS512" s="246" t="n"/>
      <c r="AT512" s="246" t="n"/>
      <c r="AU512" s="246" t="n"/>
      <c r="AV512" s="246" t="n"/>
      <c r="AW512" s="246" t="n"/>
      <c r="AX512" s="246" t="n"/>
      <c r="AY512" s="246" t="n"/>
      <c r="AZ512" s="246" t="n"/>
      <c r="BA512" s="246" t="n"/>
      <c r="BB512" s="246" t="n"/>
      <c r="BC512" s="246" t="n">
        <v>32</v>
      </c>
      <c r="BD512" s="246" t="n">
        <v>0</v>
      </c>
      <c r="BE512" s="247" t="n"/>
      <c r="BF512" s="252" t="n"/>
      <c r="BG512" s="252" t="n"/>
      <c r="BH512" s="247" t="n"/>
      <c r="BI512" s="250" t="inlineStr">
        <is>
          <t>#REF!</t>
        </is>
      </c>
      <c r="BJ512" s="251" t="inlineStr">
        <is>
          <t>#REF!</t>
        </is>
      </c>
      <c r="BK512" s="252" t="n"/>
      <c r="BL512" s="252" t="n"/>
      <c r="BM512" s="247" t="n"/>
      <c r="BN512" s="250" t="inlineStr">
        <is>
          <t>#REF!</t>
        </is>
      </c>
      <c r="BO512" s="251" t="inlineStr">
        <is>
          <t>#REF!</t>
        </is>
      </c>
      <c r="BP512" s="248" t="n"/>
      <c r="BQ512" s="248" t="n"/>
      <c r="BR512" s="249" t="n"/>
      <c r="BS512" s="250" t="inlineStr">
        <is>
          <t>#REF!</t>
        </is>
      </c>
      <c r="BT512" s="251">
        <f>'[2]DATA CONSOLIDADA 2018-2025 '!$BR514-'b2'!$BO512</f>
        <v/>
      </c>
      <c r="BU512" s="252" t="n"/>
      <c r="BV512" s="248" t="n"/>
      <c r="BW512" s="249" t="n"/>
      <c r="BX512" s="250" t="inlineStr">
        <is>
          <t>#REF!</t>
        </is>
      </c>
      <c r="BY512" s="251" t="inlineStr">
        <is>
          <t>#REF!</t>
        </is>
      </c>
      <c r="BZ512" s="248" t="n"/>
      <c r="CA512" s="248" t="n"/>
      <c r="CB512" s="249" t="n"/>
      <c r="CC512" s="250" t="inlineStr">
        <is>
          <t>#REF!</t>
        </is>
      </c>
      <c r="CD512" s="251">
        <f>'[2]DATA CONSOLIDADA 2018-2025 '!$CB514-'b2'!$BW512</f>
        <v/>
      </c>
      <c r="CE512" s="253" t="n"/>
      <c r="CF512" s="253" t="n"/>
      <c r="CG512" s="254" t="n"/>
      <c r="CH512" s="250" t="inlineStr">
        <is>
          <t>#REF!</t>
        </is>
      </c>
      <c r="CI512" s="251">
        <f>'[2]DATA CONSOLIDADA 2018-2025 '!$CG514-'b2'!$CB512</f>
        <v/>
      </c>
      <c r="CJ512" s="247" t="inlineStr">
        <is>
          <t>#REF!</t>
        </is>
      </c>
      <c r="CK512" s="247" t="n">
        <v>1117782.41</v>
      </c>
      <c r="CL512" s="247" t="n">
        <v>0</v>
      </c>
      <c r="CM512" s="247" t="n">
        <v>1117782.41</v>
      </c>
      <c r="CN512" s="247" t="inlineStr">
        <is>
          <t>#REF!</t>
        </is>
      </c>
      <c r="CO512" s="251">
        <f>'[2]DATA CONSOLIDADA 2018-2025 '!$CM514-'b2'!$CG512</f>
        <v/>
      </c>
      <c r="CP512" s="253" t="n"/>
      <c r="CQ512" s="253" t="n"/>
      <c r="CR512" s="253" t="n"/>
      <c r="CS512" s="253" t="n"/>
      <c r="CT512" s="253" t="n"/>
      <c r="CU512" s="253" t="n"/>
      <c r="CV512" s="247" t="n"/>
      <c r="CW512" s="247" t="n"/>
      <c r="CX512" s="247" t="n"/>
      <c r="CY512" s="247" t="n"/>
      <c r="CZ512" s="247" t="n"/>
      <c r="DA512" s="247" t="n"/>
      <c r="DB512" s="247" t="n"/>
      <c r="DC512" s="255" t="n">
        <v>0</v>
      </c>
      <c r="DD512" s="255" t="n">
        <v>0</v>
      </c>
      <c r="DE512" s="255" t="n">
        <v>1117782.41</v>
      </c>
      <c r="DF512" s="255" t="n">
        <v>0</v>
      </c>
      <c r="DG512" s="255" t="n">
        <v>0</v>
      </c>
      <c r="DH512" s="255" t="n">
        <v>1117782.41</v>
      </c>
      <c r="DI512" s="256" t="n">
        <v>20600010086</v>
      </c>
      <c r="DJ512" s="257" t="inlineStr">
        <is>
          <t>COOPERATIVA AGRARIA VALLE DEL CUCHARA LTDA</t>
        </is>
      </c>
      <c r="DK512" s="257" t="inlineStr">
        <is>
          <t>02 Cooperativa</t>
        </is>
      </c>
      <c r="DL512" s="258" t="n"/>
      <c r="DM512" s="258" t="n"/>
      <c r="DN512" s="258" t="n"/>
      <c r="DO512" s="258" t="n"/>
      <c r="DP512" s="258" t="n"/>
      <c r="DQ512" s="258" t="n"/>
      <c r="DR512" s="258" t="n"/>
      <c r="DS512" s="258" t="n"/>
      <c r="DT512" s="258" t="n"/>
      <c r="DU512" s="258" t="n"/>
      <c r="DV512" s="258" t="n"/>
      <c r="DW512" s="258" t="n"/>
      <c r="DX512" s="258" t="n"/>
      <c r="DY512" s="258" t="n"/>
      <c r="DZ512" s="258" t="n"/>
      <c r="EA512" s="258" t="n"/>
      <c r="EB512" s="258" t="n"/>
      <c r="EC512" s="258" t="n"/>
      <c r="ED512" s="258" t="n"/>
      <c r="EE512" s="258" t="n"/>
    </row>
    <row r="513" hidden="1" ht="47.25" customHeight="1">
      <c r="A513" s="240" t="inlineStr">
        <is>
          <t>ASOCIACION DE PRODUCTORES AGROPECUARIOS ECOLÓGICOS SAN ANTONIO HEROINAS TOLEDO</t>
        </is>
      </c>
      <c r="B513" s="240" t="inlineStr">
        <is>
          <t>PAPA</t>
        </is>
      </c>
      <c r="C513" s="240" t="inlineStr">
        <is>
          <t>PAPA</t>
        </is>
      </c>
      <c r="D513" s="240" t="inlineStr">
        <is>
          <t>JUNIN</t>
        </is>
      </c>
      <c r="E513" s="240" t="inlineStr">
        <is>
          <t>120207</t>
        </is>
      </c>
      <c r="F513" s="240" t="inlineStr">
        <is>
          <t>JUNIN</t>
        </is>
      </c>
      <c r="G513" s="240" t="inlineStr">
        <is>
          <t>CONCEPCION</t>
        </is>
      </c>
      <c r="H513" s="240" t="inlineStr">
        <is>
          <t>HEROINAS TOLEDO</t>
        </is>
      </c>
      <c r="I513" s="241" t="n"/>
      <c r="J513" s="241" t="n"/>
      <c r="K513" s="241" t="n"/>
      <c r="L513" s="241" t="n"/>
      <c r="M513" s="241" t="n"/>
      <c r="N513" s="241" t="n"/>
      <c r="O513" s="241" t="n"/>
      <c r="P513" s="241" t="n">
        <v>1</v>
      </c>
      <c r="Q513" s="241" t="inlineStr">
        <is>
          <t>PAC</t>
        </is>
      </c>
      <c r="R513" s="242">
        <f>IF(I513=1,I$2,"")&amp;IF(J513=1,IF(I513=1,"-","")&amp;J$2,"")&amp;IF(K513=1,IF(OR(J513=1,I513=1),"-","")&amp;K$2,"")&amp;IF(L513=1,IF(OR(K513=1,J513=1,I513=1),"-","")&amp;L$2,"")&amp;IF(M513=1,IF(OR(L513=1,K513=1,J513=1,I513=1),"-","")&amp;M$2,"")&amp;IF(N513=1,IF(OR(M513=1,L513=1,K513=1,J513=1,I513=1),"-","")&amp;N$2,"")&amp;IF(O513=1,IF(OR(N513=1,M513=1,L513=1,K513=1,J513=1,I513=1),"-","")&amp;O$2,"")&amp;IF(P513=1,IF(I513=1," - ",IF(J513=1," - ",IF(K513=1," - ",IF(L513=1," - ",IF(M513=1," - ",IF(N513=1," - ",IF(O513=1," - ","")))))))&amp;P$2,"")</f>
        <v/>
      </c>
      <c r="S513" s="243">
        <f>SUM('b2'!$I513:$P513)</f>
        <v/>
      </c>
      <c r="T513" s="243">
        <f>IF(OR('b2'!$J513=1,'b2'!$K513=1,'b2'!$L513=1,'b2'!$M513=1,'b2'!$N513=1,'b2'!$O513=1,'b2'!$P513=1),"SI","NO")</f>
        <v/>
      </c>
      <c r="U513" s="243">
        <f>IF(OR('b2'!$K513=1,'b2'!$L513=1,'b2'!$M513=1,'b2'!$N513=1,'b2'!$O513=1,'b2'!$P513=1),"SI","NO")</f>
        <v/>
      </c>
      <c r="V513" s="244" t="n">
        <v>0</v>
      </c>
      <c r="W513" s="245" t="n">
        <v>0</v>
      </c>
      <c r="X513" s="245" t="n">
        <v>0</v>
      </c>
      <c r="Y513" s="244" t="n">
        <v>0</v>
      </c>
      <c r="Z513" s="245" t="n">
        <v>0</v>
      </c>
      <c r="AA513" s="245" t="n">
        <v>0</v>
      </c>
      <c r="AB513" s="244" t="n">
        <v>0</v>
      </c>
      <c r="AC513" s="245" t="n">
        <v>0</v>
      </c>
      <c r="AD513" s="245" t="n">
        <v>0</v>
      </c>
      <c r="AE513" s="244" t="n">
        <v>0</v>
      </c>
      <c r="AF513" s="245" t="n">
        <v>0</v>
      </c>
      <c r="AG513" s="245" t="n">
        <v>0</v>
      </c>
      <c r="AH513" s="244" t="n">
        <v>0</v>
      </c>
      <c r="AI513" s="245" t="n">
        <v>0</v>
      </c>
      <c r="AJ513" s="245" t="n">
        <v>0</v>
      </c>
      <c r="AK513" s="244" t="n">
        <v>0</v>
      </c>
      <c r="AL513" s="245" t="n">
        <v>0</v>
      </c>
      <c r="AM513" s="245" t="n">
        <v>0</v>
      </c>
      <c r="AN513" s="244" t="n">
        <v>0</v>
      </c>
      <c r="AO513" s="245" t="n">
        <v>17</v>
      </c>
      <c r="AP513" s="245" t="n">
        <v>13</v>
      </c>
      <c r="AQ513" s="244" t="n">
        <v>30</v>
      </c>
      <c r="AR513" s="244">
        <f>IF('b2'!$AQ513&gt;0,'b2'!$AQ513,IF('b2'!$AN513&gt;0,'b2'!$AN513,IF('b2'!$AK513&gt;0,'b2'!$AK513,IF('b2'!$AH513&gt;0,'b2'!$AH513,IF('b2'!$AE513&gt;0,'b2'!$AE513,IF('b2'!$AB513&gt;0,'b2'!$AB513,IF('b2'!$Y513&gt;0,'b2'!$Y513,IF('b2'!$V513&gt;0,'b2'!$V513," ---"))))))))</f>
        <v/>
      </c>
      <c r="AS513" s="246" t="n"/>
      <c r="AT513" s="246" t="n"/>
      <c r="AU513" s="246" t="n"/>
      <c r="AV513" s="246" t="n"/>
      <c r="AW513" s="246" t="n"/>
      <c r="AX513" s="246" t="n"/>
      <c r="AY513" s="246" t="n"/>
      <c r="AZ513" s="246" t="n"/>
      <c r="BA513" s="246" t="n"/>
      <c r="BB513" s="246" t="n"/>
      <c r="BC513" s="246" t="n">
        <v>15</v>
      </c>
      <c r="BD513" s="246" t="n">
        <v>1</v>
      </c>
      <c r="BE513" s="247" t="n"/>
      <c r="BF513" s="252" t="n"/>
      <c r="BG513" s="252" t="n"/>
      <c r="BH513" s="247" t="n"/>
      <c r="BI513" s="250" t="inlineStr">
        <is>
          <t>#REF!</t>
        </is>
      </c>
      <c r="BJ513" s="251" t="inlineStr">
        <is>
          <t>#REF!</t>
        </is>
      </c>
      <c r="BK513" s="252" t="n"/>
      <c r="BL513" s="252" t="n"/>
      <c r="BM513" s="247" t="n"/>
      <c r="BN513" s="250" t="inlineStr">
        <is>
          <t>#REF!</t>
        </is>
      </c>
      <c r="BO513" s="251" t="inlineStr">
        <is>
          <t>#REF!</t>
        </is>
      </c>
      <c r="BP513" s="248" t="n"/>
      <c r="BQ513" s="248" t="n"/>
      <c r="BR513" s="249" t="n"/>
      <c r="BS513" s="250" t="inlineStr">
        <is>
          <t>#REF!</t>
        </is>
      </c>
      <c r="BT513" s="251">
        <f>'[2]DATA CONSOLIDADA 2018-2025 '!$BR515-'b2'!$BO513</f>
        <v/>
      </c>
      <c r="BU513" s="252" t="n"/>
      <c r="BV513" s="248" t="n"/>
      <c r="BW513" s="249" t="n"/>
      <c r="BX513" s="250" t="inlineStr">
        <is>
          <t>#REF!</t>
        </is>
      </c>
      <c r="BY513" s="251" t="inlineStr">
        <is>
          <t>#REF!</t>
        </is>
      </c>
      <c r="BZ513" s="248" t="n"/>
      <c r="CA513" s="248" t="n"/>
      <c r="CB513" s="249" t="n"/>
      <c r="CC513" s="250" t="inlineStr">
        <is>
          <t>#REF!</t>
        </is>
      </c>
      <c r="CD513" s="251">
        <f>'[2]DATA CONSOLIDADA 2018-2025 '!$CB515-'b2'!$BW513</f>
        <v/>
      </c>
      <c r="CE513" s="253" t="n"/>
      <c r="CF513" s="253" t="n"/>
      <c r="CG513" s="254" t="n"/>
      <c r="CH513" s="250" t="inlineStr">
        <is>
          <t>#REF!</t>
        </is>
      </c>
      <c r="CI513" s="251">
        <f>'[2]DATA CONSOLIDADA 2018-2025 '!$CG515-'b2'!$CB513</f>
        <v/>
      </c>
      <c r="CJ513" s="247" t="inlineStr">
        <is>
          <t>#REF!</t>
        </is>
      </c>
      <c r="CK513" s="247" t="n">
        <v>298844.1</v>
      </c>
      <c r="CL513" s="247" t="n">
        <v>0</v>
      </c>
      <c r="CM513" s="247" t="n">
        <v>298844.1</v>
      </c>
      <c r="CN513" s="247" t="inlineStr">
        <is>
          <t>#REF!</t>
        </is>
      </c>
      <c r="CO513" s="251">
        <f>'[2]DATA CONSOLIDADA 2018-2025 '!$CM515-'b2'!$CG513</f>
        <v/>
      </c>
      <c r="CP513" s="253" t="n"/>
      <c r="CQ513" s="253" t="n"/>
      <c r="CR513" s="253" t="n"/>
      <c r="CS513" s="253" t="n"/>
      <c r="CT513" s="253" t="n"/>
      <c r="CU513" s="253" t="n"/>
      <c r="CV513" s="247" t="n"/>
      <c r="CW513" s="247" t="n"/>
      <c r="CX513" s="247" t="n"/>
      <c r="CY513" s="247" t="n"/>
      <c r="CZ513" s="247" t="n"/>
      <c r="DA513" s="247" t="n"/>
      <c r="DB513" s="247" t="n"/>
      <c r="DC513" s="255" t="n">
        <v>0</v>
      </c>
      <c r="DD513" s="255" t="n">
        <v>240524.1</v>
      </c>
      <c r="DE513" s="255" t="n">
        <v>0</v>
      </c>
      <c r="DF513" s="255" t="n">
        <v>58320</v>
      </c>
      <c r="DG513" s="255" t="n">
        <v>0</v>
      </c>
      <c r="DH513" s="255" t="n">
        <v>298844.1</v>
      </c>
      <c r="DI513" s="256" t="n">
        <v>20609979471</v>
      </c>
      <c r="DJ513" s="257" t="inlineStr">
        <is>
          <t>ASOCIACION DE PRODUCTORES AGROPECUARIOS ECOLOGICOS SAN ANTONIO HEROINAS TOLEDO</t>
        </is>
      </c>
      <c r="DK513" s="257" t="inlineStr">
        <is>
          <t>01 Asociación</t>
        </is>
      </c>
      <c r="DL513" s="258" t="n"/>
      <c r="DM513" s="258" t="n"/>
      <c r="DN513" s="258" t="n"/>
      <c r="DO513" s="258" t="n"/>
      <c r="DP513" s="258" t="n"/>
      <c r="DQ513" s="258" t="n"/>
      <c r="DR513" s="258" t="n"/>
      <c r="DS513" s="258" t="n"/>
      <c r="DT513" s="258" t="n"/>
      <c r="DU513" s="258" t="n"/>
      <c r="DV513" s="258" t="n"/>
      <c r="DW513" s="258" t="n"/>
      <c r="DX513" s="258" t="n"/>
      <c r="DY513" s="258" t="n"/>
      <c r="DZ513" s="258" t="n"/>
      <c r="EA513" s="258" t="n"/>
      <c r="EB513" s="258" t="n"/>
      <c r="EC513" s="258" t="n"/>
      <c r="ED513" s="258" t="n"/>
      <c r="EE513" s="258" t="n"/>
    </row>
    <row r="514" hidden="1" ht="47.25" customHeight="1">
      <c r="A514" s="240" t="inlineStr">
        <is>
          <t>COOPERATIVA AGRARIA TIAMBRA VALLE HUASAHUASI</t>
        </is>
      </c>
      <c r="B514" s="240" t="inlineStr">
        <is>
          <t>PAPA</t>
        </is>
      </c>
      <c r="C514" s="240" t="inlineStr">
        <is>
          <t>SEMILLA DE PAPA</t>
        </is>
      </c>
      <c r="D514" s="240" t="inlineStr">
        <is>
          <t>JUNIN</t>
        </is>
      </c>
      <c r="E514" s="240" t="inlineStr">
        <is>
          <t>120704</t>
        </is>
      </c>
      <c r="F514" s="240" t="inlineStr">
        <is>
          <t>JUNIN</t>
        </is>
      </c>
      <c r="G514" s="240" t="inlineStr">
        <is>
          <t>TARMA</t>
        </is>
      </c>
      <c r="H514" s="240" t="inlineStr">
        <is>
          <t>HUASAHUASI</t>
        </is>
      </c>
      <c r="I514" s="241" t="n"/>
      <c r="J514" s="241" t="n"/>
      <c r="K514" s="241" t="n"/>
      <c r="L514" s="241" t="n"/>
      <c r="M514" s="241" t="n"/>
      <c r="N514" s="241" t="n"/>
      <c r="O514" s="241" t="n"/>
      <c r="P514" s="241" t="n">
        <v>1</v>
      </c>
      <c r="Q514" s="241" t="inlineStr">
        <is>
          <t>PAC</t>
        </is>
      </c>
      <c r="R514" s="242">
        <f>IF(I514=1,I$2,"")&amp;IF(J514=1,IF(I514=1,"-","")&amp;J$2,"")&amp;IF(K514=1,IF(OR(J514=1,I514=1),"-","")&amp;K$2,"")&amp;IF(L514=1,IF(OR(K514=1,J514=1,I514=1),"-","")&amp;L$2,"")&amp;IF(M514=1,IF(OR(L514=1,K514=1,J514=1,I514=1),"-","")&amp;M$2,"")&amp;IF(N514=1,IF(OR(M514=1,L514=1,K514=1,J514=1,I514=1),"-","")&amp;N$2,"")&amp;IF(O514=1,IF(OR(N514=1,M514=1,L514=1,K514=1,J514=1,I514=1),"-","")&amp;O$2,"")&amp;IF(P514=1,IF(I514=1," - ",IF(J514=1," - ",IF(K514=1," - ",IF(L514=1," - ",IF(M514=1," - ",IF(N514=1," - ",IF(O514=1," - ","")))))))&amp;P$2,"")</f>
        <v/>
      </c>
      <c r="S514" s="243">
        <f>SUM('b2'!$I514:$P514)</f>
        <v/>
      </c>
      <c r="T514" s="243">
        <f>IF(OR('b2'!$J514=1,'b2'!$K514=1,'b2'!$L514=1,'b2'!$M514=1,'b2'!$N514=1,'b2'!$O514=1,'b2'!$P514=1),"SI","NO")</f>
        <v/>
      </c>
      <c r="U514" s="243">
        <f>IF(OR('b2'!$K514=1,'b2'!$L514=1,'b2'!$M514=1,'b2'!$N514=1,'b2'!$O514=1,'b2'!$P514=1),"SI","NO")</f>
        <v/>
      </c>
      <c r="V514" s="244" t="n">
        <v>0</v>
      </c>
      <c r="W514" s="245" t="n">
        <v>0</v>
      </c>
      <c r="X514" s="245" t="n">
        <v>0</v>
      </c>
      <c r="Y514" s="244" t="n">
        <v>0</v>
      </c>
      <c r="Z514" s="245" t="n">
        <v>0</v>
      </c>
      <c r="AA514" s="245" t="n">
        <v>0</v>
      </c>
      <c r="AB514" s="244" t="n">
        <v>0</v>
      </c>
      <c r="AC514" s="245" t="n">
        <v>0</v>
      </c>
      <c r="AD514" s="245" t="n">
        <v>0</v>
      </c>
      <c r="AE514" s="244" t="n">
        <v>0</v>
      </c>
      <c r="AF514" s="245" t="n">
        <v>0</v>
      </c>
      <c r="AG514" s="245" t="n">
        <v>0</v>
      </c>
      <c r="AH514" s="244" t="n">
        <v>0</v>
      </c>
      <c r="AI514" s="245" t="n">
        <v>0</v>
      </c>
      <c r="AJ514" s="245" t="n">
        <v>0</v>
      </c>
      <c r="AK514" s="244" t="n">
        <v>0</v>
      </c>
      <c r="AL514" s="245" t="n">
        <v>0</v>
      </c>
      <c r="AM514" s="245" t="n">
        <v>0</v>
      </c>
      <c r="AN514" s="244" t="n">
        <v>0</v>
      </c>
      <c r="AO514" s="245" t="n">
        <v>15</v>
      </c>
      <c r="AP514" s="245" t="n">
        <v>11</v>
      </c>
      <c r="AQ514" s="244" t="n">
        <v>26</v>
      </c>
      <c r="AR514" s="244">
        <f>IF('b2'!$AQ514&gt;0,'b2'!$AQ514,IF('b2'!$AN514&gt;0,'b2'!$AN514,IF('b2'!$AK514&gt;0,'b2'!$AK514,IF('b2'!$AH514&gt;0,'b2'!$AH514,IF('b2'!$AE514&gt;0,'b2'!$AE514,IF('b2'!$AB514&gt;0,'b2'!$AB514,IF('b2'!$Y514&gt;0,'b2'!$Y514,IF('b2'!$V514&gt;0,'b2'!$V514," ---"))))))))</f>
        <v/>
      </c>
      <c r="AS514" s="246" t="n"/>
      <c r="AT514" s="246" t="n"/>
      <c r="AU514" s="246" t="n"/>
      <c r="AV514" s="246" t="n"/>
      <c r="AW514" s="246" t="n"/>
      <c r="AX514" s="246" t="n"/>
      <c r="AY514" s="246" t="n"/>
      <c r="AZ514" s="246" t="n"/>
      <c r="BA514" s="246" t="n"/>
      <c r="BB514" s="246" t="n"/>
      <c r="BC514" s="246" t="n">
        <v>15</v>
      </c>
      <c r="BD514" s="246" t="n">
        <v>1</v>
      </c>
      <c r="BE514" s="247" t="n"/>
      <c r="BF514" s="252" t="n"/>
      <c r="BG514" s="252" t="n"/>
      <c r="BH514" s="247" t="n"/>
      <c r="BI514" s="250" t="inlineStr">
        <is>
          <t>#REF!</t>
        </is>
      </c>
      <c r="BJ514" s="251" t="inlineStr">
        <is>
          <t>#REF!</t>
        </is>
      </c>
      <c r="BK514" s="252" t="n"/>
      <c r="BL514" s="252" t="n"/>
      <c r="BM514" s="247" t="n"/>
      <c r="BN514" s="250" t="inlineStr">
        <is>
          <t>#REF!</t>
        </is>
      </c>
      <c r="BO514" s="251" t="inlineStr">
        <is>
          <t>#REF!</t>
        </is>
      </c>
      <c r="BP514" s="248" t="n"/>
      <c r="BQ514" s="248" t="n"/>
      <c r="BR514" s="249" t="n"/>
      <c r="BS514" s="250" t="inlineStr">
        <is>
          <t>#REF!</t>
        </is>
      </c>
      <c r="BT514" s="251">
        <f>'[2]DATA CONSOLIDADA 2018-2025 '!$BR516-'b2'!$BO514</f>
        <v/>
      </c>
      <c r="BU514" s="252" t="n"/>
      <c r="BV514" s="248" t="n"/>
      <c r="BW514" s="249" t="n"/>
      <c r="BX514" s="250" t="inlineStr">
        <is>
          <t>#REF!</t>
        </is>
      </c>
      <c r="BY514" s="251" t="inlineStr">
        <is>
          <t>#REF!</t>
        </is>
      </c>
      <c r="BZ514" s="248" t="n"/>
      <c r="CA514" s="248" t="n"/>
      <c r="CB514" s="249" t="n"/>
      <c r="CC514" s="250" t="inlineStr">
        <is>
          <t>#REF!</t>
        </is>
      </c>
      <c r="CD514" s="251">
        <f>'[2]DATA CONSOLIDADA 2018-2025 '!$CB516-'b2'!$BW514</f>
        <v/>
      </c>
      <c r="CE514" s="253" t="n"/>
      <c r="CF514" s="253" t="n"/>
      <c r="CG514" s="254" t="n"/>
      <c r="CH514" s="250" t="inlineStr">
        <is>
          <t>#REF!</t>
        </is>
      </c>
      <c r="CI514" s="251">
        <f>'[2]DATA CONSOLIDADA 2018-2025 '!$CG516-'b2'!$CB514</f>
        <v/>
      </c>
      <c r="CJ514" s="247" t="inlineStr">
        <is>
          <t>#REF!</t>
        </is>
      </c>
      <c r="CK514" s="247" t="n">
        <v>499800</v>
      </c>
      <c r="CL514" s="247" t="n">
        <v>0</v>
      </c>
      <c r="CM514" s="247" t="n">
        <v>499800</v>
      </c>
      <c r="CN514" s="247" t="inlineStr">
        <is>
          <t>#REF!</t>
        </is>
      </c>
      <c r="CO514" s="251">
        <f>'[2]DATA CONSOLIDADA 2018-2025 '!$CM516-'b2'!$CG514</f>
        <v/>
      </c>
      <c r="CP514" s="253" t="n"/>
      <c r="CQ514" s="253" t="n"/>
      <c r="CR514" s="253" t="n"/>
      <c r="CS514" s="253" t="n"/>
      <c r="CT514" s="253" t="n"/>
      <c r="CU514" s="253" t="n"/>
      <c r="CV514" s="247" t="n"/>
      <c r="CW514" s="247" t="n"/>
      <c r="CX514" s="247" t="n"/>
      <c r="CY514" s="247" t="n"/>
      <c r="CZ514" s="247" t="n"/>
      <c r="DA514" s="247" t="n"/>
      <c r="DB514" s="247" t="n"/>
      <c r="DC514" s="255" t="n">
        <v>0</v>
      </c>
      <c r="DD514" s="255" t="n">
        <v>499800</v>
      </c>
      <c r="DE514" s="255" t="n">
        <v>0</v>
      </c>
      <c r="DF514" s="255" t="n">
        <v>0</v>
      </c>
      <c r="DG514" s="255" t="n">
        <v>0</v>
      </c>
      <c r="DH514" s="255" t="n">
        <v>499800</v>
      </c>
      <c r="DI514" s="256" t="n">
        <v>20612779598</v>
      </c>
      <c r="DJ514" s="257" t="inlineStr">
        <is>
          <t>"COOPERATIVA AGRARIA TIAMBRA VALLE HUASAHUASI"</t>
        </is>
      </c>
      <c r="DK514" s="257" t="inlineStr">
        <is>
          <t>02 Cooperativa</t>
        </is>
      </c>
      <c r="DL514" s="258" t="n"/>
      <c r="DM514" s="258" t="n"/>
      <c r="DN514" s="258" t="n"/>
      <c r="DO514" s="258" t="n"/>
      <c r="DP514" s="258" t="n"/>
      <c r="DQ514" s="258" t="n"/>
      <c r="DR514" s="258" t="n"/>
      <c r="DS514" s="258" t="n"/>
      <c r="DT514" s="258" t="n"/>
      <c r="DU514" s="258" t="n"/>
      <c r="DV514" s="258" t="n"/>
      <c r="DW514" s="258" t="n"/>
      <c r="DX514" s="258" t="n"/>
      <c r="DY514" s="258" t="n"/>
      <c r="DZ514" s="258" t="n"/>
      <c r="EA514" s="258" t="n"/>
      <c r="EB514" s="258" t="n"/>
      <c r="EC514" s="258" t="n"/>
      <c r="ED514" s="258" t="n"/>
      <c r="EE514" s="258" t="n"/>
    </row>
    <row r="515" hidden="1" ht="47.25" customHeight="1">
      <c r="A515" s="240" t="inlineStr">
        <is>
          <t>COOPERATIVA AGRARIA CAFETALERA RIO TAMBO LIMITADA</t>
        </is>
      </c>
      <c r="B515" s="240" t="inlineStr">
        <is>
          <t>CAFÉ</t>
        </is>
      </c>
      <c r="C515" s="240" t="inlineStr">
        <is>
          <t>CAFE VERDE</t>
        </is>
      </c>
      <c r="D515" s="240" t="inlineStr">
        <is>
          <t>JUNIN</t>
        </is>
      </c>
      <c r="E515" s="240" t="inlineStr">
        <is>
          <t>120608</t>
        </is>
      </c>
      <c r="F515" s="240" t="inlineStr">
        <is>
          <t>JUNIN</t>
        </is>
      </c>
      <c r="G515" s="240" t="inlineStr">
        <is>
          <t>SATIPO</t>
        </is>
      </c>
      <c r="H515" s="240" t="inlineStr">
        <is>
          <t>RIO TAMBO</t>
        </is>
      </c>
      <c r="I515" s="241" t="n"/>
      <c r="J515" s="241" t="n"/>
      <c r="K515" s="241" t="n"/>
      <c r="L515" s="241" t="n"/>
      <c r="M515" s="241" t="n"/>
      <c r="N515" s="241" t="n"/>
      <c r="O515" s="241" t="n"/>
      <c r="P515" s="241" t="n">
        <v>1</v>
      </c>
      <c r="Q515" s="241" t="inlineStr">
        <is>
          <t>PAC</t>
        </is>
      </c>
      <c r="R515" s="242">
        <f>IF(I515=1,I$2,"")&amp;IF(J515=1,IF(I515=1,"-","")&amp;J$2,"")&amp;IF(K515=1,IF(OR(J515=1,I515=1),"-","")&amp;K$2,"")&amp;IF(L515=1,IF(OR(K515=1,J515=1,I515=1),"-","")&amp;L$2,"")&amp;IF(M515=1,IF(OR(L515=1,K515=1,J515=1,I515=1),"-","")&amp;M$2,"")&amp;IF(N515=1,IF(OR(M515=1,L515=1,K515=1,J515=1,I515=1),"-","")&amp;N$2,"")&amp;IF(O515=1,IF(OR(N515=1,M515=1,L515=1,K515=1,J515=1,I515=1),"-","")&amp;O$2,"")&amp;IF(P515=1,IF(I515=1," - ",IF(J515=1," - ",IF(K515=1," - ",IF(L515=1," - ",IF(M515=1," - ",IF(N515=1," - ",IF(O515=1," - ","")))))))&amp;P$2,"")</f>
        <v/>
      </c>
      <c r="S515" s="243">
        <f>SUM('b2'!$I515:$P515)</f>
        <v/>
      </c>
      <c r="T515" s="243">
        <f>IF(OR('b2'!$J515=1,'b2'!$K515=1,'b2'!$L515=1,'b2'!$M515=1,'b2'!$N515=1,'b2'!$O515=1,'b2'!$P515=1),"SI","NO")</f>
        <v/>
      </c>
      <c r="U515" s="243">
        <f>IF(OR('b2'!$K515=1,'b2'!$L515=1,'b2'!$M515=1,'b2'!$N515=1,'b2'!$O515=1,'b2'!$P515=1),"SI","NO")</f>
        <v/>
      </c>
      <c r="V515" s="244" t="n">
        <v>0</v>
      </c>
      <c r="W515" s="245" t="n">
        <v>0</v>
      </c>
      <c r="X515" s="245" t="n">
        <v>0</v>
      </c>
      <c r="Y515" s="244" t="n">
        <v>0</v>
      </c>
      <c r="Z515" s="245" t="n">
        <v>0</v>
      </c>
      <c r="AA515" s="245" t="n">
        <v>0</v>
      </c>
      <c r="AB515" s="244" t="n">
        <v>0</v>
      </c>
      <c r="AC515" s="245" t="n">
        <v>0</v>
      </c>
      <c r="AD515" s="245" t="n">
        <v>0</v>
      </c>
      <c r="AE515" s="244" t="n">
        <v>0</v>
      </c>
      <c r="AF515" s="245" t="n">
        <v>0</v>
      </c>
      <c r="AG515" s="245" t="n">
        <v>0</v>
      </c>
      <c r="AH515" s="244" t="n">
        <v>0</v>
      </c>
      <c r="AI515" s="245" t="n">
        <v>0</v>
      </c>
      <c r="AJ515" s="245" t="n">
        <v>0</v>
      </c>
      <c r="AK515" s="244" t="n">
        <v>0</v>
      </c>
      <c r="AL515" s="245" t="n">
        <v>0</v>
      </c>
      <c r="AM515" s="245" t="n">
        <v>0</v>
      </c>
      <c r="AN515" s="244" t="n">
        <v>0</v>
      </c>
      <c r="AO515" s="245" t="n">
        <v>58</v>
      </c>
      <c r="AP515" s="245" t="n">
        <v>23</v>
      </c>
      <c r="AQ515" s="244" t="n">
        <v>81</v>
      </c>
      <c r="AR515" s="244">
        <f>IF('b2'!$AQ515&gt;0,'b2'!$AQ515,IF('b2'!$AN515&gt;0,'b2'!$AN515,IF('b2'!$AK515&gt;0,'b2'!$AK515,IF('b2'!$AH515&gt;0,'b2'!$AH515,IF('b2'!$AE515&gt;0,'b2'!$AE515,IF('b2'!$AB515&gt;0,'b2'!$AB515,IF('b2'!$Y515&gt;0,'b2'!$Y515,IF('b2'!$V515&gt;0,'b2'!$V515," ---"))))))))</f>
        <v/>
      </c>
      <c r="AS515" s="246" t="n"/>
      <c r="AT515" s="246" t="n"/>
      <c r="AU515" s="246" t="n"/>
      <c r="AV515" s="246" t="n"/>
      <c r="AW515" s="246" t="n"/>
      <c r="AX515" s="246" t="n"/>
      <c r="AY515" s="246" t="n"/>
      <c r="AZ515" s="246" t="n"/>
      <c r="BA515" s="246" t="n"/>
      <c r="BB515" s="246" t="n"/>
      <c r="BC515" s="246" t="n">
        <v>10</v>
      </c>
      <c r="BD515" s="246" t="n">
        <v>1</v>
      </c>
      <c r="BE515" s="247" t="n"/>
      <c r="BF515" s="252" t="n"/>
      <c r="BG515" s="252" t="n"/>
      <c r="BH515" s="247" t="n"/>
      <c r="BI515" s="250" t="inlineStr">
        <is>
          <t>#REF!</t>
        </is>
      </c>
      <c r="BJ515" s="251" t="inlineStr">
        <is>
          <t>#REF!</t>
        </is>
      </c>
      <c r="BK515" s="252" t="n"/>
      <c r="BL515" s="252" t="n"/>
      <c r="BM515" s="247" t="n"/>
      <c r="BN515" s="250" t="inlineStr">
        <is>
          <t>#REF!</t>
        </is>
      </c>
      <c r="BO515" s="251" t="inlineStr">
        <is>
          <t>#REF!</t>
        </is>
      </c>
      <c r="BP515" s="248" t="n"/>
      <c r="BQ515" s="248" t="n"/>
      <c r="BR515" s="249" t="n"/>
      <c r="BS515" s="250" t="inlineStr">
        <is>
          <t>#REF!</t>
        </is>
      </c>
      <c r="BT515" s="251">
        <f>'[2]DATA CONSOLIDADA 2018-2025 '!$BR517-'b2'!$BO515</f>
        <v/>
      </c>
      <c r="BU515" s="252" t="n"/>
      <c r="BV515" s="248" t="n"/>
      <c r="BW515" s="249" t="n"/>
      <c r="BX515" s="250" t="inlineStr">
        <is>
          <t>#REF!</t>
        </is>
      </c>
      <c r="BY515" s="251" t="inlineStr">
        <is>
          <t>#REF!</t>
        </is>
      </c>
      <c r="BZ515" s="248" t="n"/>
      <c r="CA515" s="248" t="n"/>
      <c r="CB515" s="249" t="n"/>
      <c r="CC515" s="250" t="inlineStr">
        <is>
          <t>#REF!</t>
        </is>
      </c>
      <c r="CD515" s="251">
        <f>'[2]DATA CONSOLIDADA 2018-2025 '!$CB517-'b2'!$BW515</f>
        <v/>
      </c>
      <c r="CE515" s="253" t="n"/>
      <c r="CF515" s="253" t="n"/>
      <c r="CG515" s="254" t="n"/>
      <c r="CH515" s="250" t="inlineStr">
        <is>
          <t>#REF!</t>
        </is>
      </c>
      <c r="CI515" s="251">
        <f>'[2]DATA CONSOLIDADA 2018-2025 '!$CG517-'b2'!$CB515</f>
        <v/>
      </c>
      <c r="CJ515" s="247" t="inlineStr">
        <is>
          <t>#REF!</t>
        </is>
      </c>
      <c r="CK515" s="247" t="n">
        <v>2803188.8586</v>
      </c>
      <c r="CL515" s="247" t="n">
        <v>0</v>
      </c>
      <c r="CM515" s="247" t="n">
        <v>2803188.8586</v>
      </c>
      <c r="CN515" s="247" t="inlineStr">
        <is>
          <t>#REF!</t>
        </is>
      </c>
      <c r="CO515" s="251">
        <f>'[2]DATA CONSOLIDADA 2018-2025 '!$CM517-'b2'!$CG515</f>
        <v/>
      </c>
      <c r="CP515" s="253" t="n"/>
      <c r="CQ515" s="253" t="n"/>
      <c r="CR515" s="253" t="n"/>
      <c r="CS515" s="253" t="n"/>
      <c r="CT515" s="253" t="n"/>
      <c r="CU515" s="253" t="n"/>
      <c r="CV515" s="247" t="n"/>
      <c r="CW515" s="247" t="n"/>
      <c r="CX515" s="247" t="n"/>
      <c r="CY515" s="247" t="n"/>
      <c r="CZ515" s="247" t="n"/>
      <c r="DA515" s="247" t="n"/>
      <c r="DB515" s="247" t="n"/>
      <c r="DC515" s="255" t="n">
        <v>0</v>
      </c>
      <c r="DD515" s="255" t="n">
        <v>0</v>
      </c>
      <c r="DE515" s="255" t="n">
        <v>2803188.8586</v>
      </c>
      <c r="DF515" s="255" t="n">
        <v>0</v>
      </c>
      <c r="DG515" s="255" t="n">
        <v>0</v>
      </c>
      <c r="DH515" s="255" t="n">
        <v>2803188.8586</v>
      </c>
      <c r="DI515" s="256" t="n">
        <v>20602712657</v>
      </c>
      <c r="DJ515" s="257" t="inlineStr">
        <is>
          <t>COOPERATIVA AGRARIA CAFETALERA RIO TAMBO LIMITADA</t>
        </is>
      </c>
      <c r="DK515" s="257" t="inlineStr">
        <is>
          <t>02 Cooperativa</t>
        </is>
      </c>
      <c r="DL515" s="258" t="n"/>
      <c r="DM515" s="258" t="n"/>
      <c r="DN515" s="258" t="n"/>
      <c r="DO515" s="258" t="n"/>
      <c r="DP515" s="258" t="n"/>
      <c r="DQ515" s="258" t="n"/>
      <c r="DR515" s="258" t="n"/>
      <c r="DS515" s="258" t="n"/>
      <c r="DT515" s="258" t="n"/>
      <c r="DU515" s="258" t="n"/>
      <c r="DV515" s="258" t="n"/>
      <c r="DW515" s="258" t="n"/>
      <c r="DX515" s="258" t="n"/>
      <c r="DY515" s="258" t="n"/>
      <c r="DZ515" s="258" t="n"/>
      <c r="EA515" s="258" t="n"/>
      <c r="EB515" s="258" t="n"/>
      <c r="EC515" s="258" t="n"/>
      <c r="ED515" s="258" t="n"/>
      <c r="EE515" s="258" t="n"/>
    </row>
    <row r="516" hidden="1" ht="47.25" customHeight="1">
      <c r="A516" s="240" t="inlineStr">
        <is>
          <t>COOPERATIVA AGRARIA INTERCULTURAL CAFÉ PUI PUI LTDA</t>
        </is>
      </c>
      <c r="B516" s="240" t="inlineStr">
        <is>
          <t>MARACUYA</t>
        </is>
      </c>
      <c r="C516" s="240" t="inlineStr">
        <is>
          <t>MARACUYA</t>
        </is>
      </c>
      <c r="D516" s="240" t="inlineStr">
        <is>
          <t>JUNIN</t>
        </is>
      </c>
      <c r="E516" s="240" t="inlineStr">
        <is>
          <t>120601</t>
        </is>
      </c>
      <c r="F516" s="240" t="inlineStr">
        <is>
          <t>JUNIN</t>
        </is>
      </c>
      <c r="G516" s="240" t="inlineStr">
        <is>
          <t>SATIPO</t>
        </is>
      </c>
      <c r="H516" s="240" t="inlineStr">
        <is>
          <t>SATIPO</t>
        </is>
      </c>
      <c r="I516" s="241" t="n"/>
      <c r="J516" s="241" t="n"/>
      <c r="K516" s="241" t="n"/>
      <c r="L516" s="241" t="n"/>
      <c r="M516" s="241" t="n"/>
      <c r="N516" s="241" t="n"/>
      <c r="O516" s="241" t="n"/>
      <c r="P516" s="241" t="n">
        <v>1</v>
      </c>
      <c r="Q516" s="241" t="inlineStr">
        <is>
          <t>PAC</t>
        </is>
      </c>
      <c r="R516" s="242">
        <f>IF(I516=1,I$2,"")&amp;IF(J516=1,IF(I516=1,"-","")&amp;J$2,"")&amp;IF(K516=1,IF(OR(J516=1,I516=1),"-","")&amp;K$2,"")&amp;IF(L516=1,IF(OR(K516=1,J516=1,I516=1),"-","")&amp;L$2,"")&amp;IF(M516=1,IF(OR(L516=1,K516=1,J516=1,I516=1),"-","")&amp;M$2,"")&amp;IF(N516=1,IF(OR(M516=1,L516=1,K516=1,J516=1,I516=1),"-","")&amp;N$2,"")&amp;IF(O516=1,IF(OR(N516=1,M516=1,L516=1,K516=1,J516=1,I516=1),"-","")&amp;O$2,"")&amp;IF(P516=1,IF(I516=1," - ",IF(J516=1," - ",IF(K516=1," - ",IF(L516=1," - ",IF(M516=1," - ",IF(N516=1," - ",IF(O516=1," - ","")))))))&amp;P$2,"")</f>
        <v/>
      </c>
      <c r="S516" s="243">
        <f>SUM('b2'!$I516:$P516)</f>
        <v/>
      </c>
      <c r="T516" s="243">
        <f>IF(OR('b2'!$J516=1,'b2'!$K516=1,'b2'!$L516=1,'b2'!$M516=1,'b2'!$N516=1,'b2'!$O516=1,'b2'!$P516=1),"SI","NO")</f>
        <v/>
      </c>
      <c r="U516" s="243">
        <f>IF(OR('b2'!$K516=1,'b2'!$L516=1,'b2'!$M516=1,'b2'!$N516=1,'b2'!$O516=1,'b2'!$P516=1),"SI","NO")</f>
        <v/>
      </c>
      <c r="V516" s="244" t="n">
        <v>0</v>
      </c>
      <c r="W516" s="245" t="n">
        <v>0</v>
      </c>
      <c r="X516" s="245" t="n">
        <v>0</v>
      </c>
      <c r="Y516" s="244" t="n">
        <v>0</v>
      </c>
      <c r="Z516" s="245" t="n">
        <v>0</v>
      </c>
      <c r="AA516" s="245" t="n">
        <v>0</v>
      </c>
      <c r="AB516" s="244" t="n">
        <v>0</v>
      </c>
      <c r="AC516" s="245" t="n">
        <v>0</v>
      </c>
      <c r="AD516" s="245" t="n">
        <v>0</v>
      </c>
      <c r="AE516" s="244" t="n">
        <v>0</v>
      </c>
      <c r="AF516" s="245" t="n">
        <v>0</v>
      </c>
      <c r="AG516" s="245" t="n">
        <v>0</v>
      </c>
      <c r="AH516" s="244" t="n">
        <v>0</v>
      </c>
      <c r="AI516" s="245" t="n">
        <v>0</v>
      </c>
      <c r="AJ516" s="245" t="n">
        <v>0</v>
      </c>
      <c r="AK516" s="244" t="n">
        <v>0</v>
      </c>
      <c r="AL516" s="245" t="n">
        <v>0</v>
      </c>
      <c r="AM516" s="245" t="n">
        <v>0</v>
      </c>
      <c r="AN516" s="244" t="n">
        <v>0</v>
      </c>
      <c r="AO516" s="245" t="n">
        <v>28</v>
      </c>
      <c r="AP516" s="245" t="n">
        <v>32</v>
      </c>
      <c r="AQ516" s="244" t="n">
        <v>60</v>
      </c>
      <c r="AR516" s="244">
        <f>IF('b2'!$AQ516&gt;0,'b2'!$AQ516,IF('b2'!$AN516&gt;0,'b2'!$AN516,IF('b2'!$AK516&gt;0,'b2'!$AK516,IF('b2'!$AH516&gt;0,'b2'!$AH516,IF('b2'!$AE516&gt;0,'b2'!$AE516,IF('b2'!$AB516&gt;0,'b2'!$AB516,IF('b2'!$Y516&gt;0,'b2'!$Y516,IF('b2'!$V516&gt;0,'b2'!$V516," ---"))))))))</f>
        <v/>
      </c>
      <c r="AS516" s="246" t="n"/>
      <c r="AT516" s="246" t="n"/>
      <c r="AU516" s="246" t="n"/>
      <c r="AV516" s="246" t="n"/>
      <c r="AW516" s="246" t="n"/>
      <c r="AX516" s="246" t="n"/>
      <c r="AY516" s="246" t="n"/>
      <c r="AZ516" s="246" t="n"/>
      <c r="BA516" s="246" t="n"/>
      <c r="BB516" s="246" t="n"/>
      <c r="BC516" s="246" t="n">
        <v>10</v>
      </c>
      <c r="BD516" s="246" t="n">
        <v>1</v>
      </c>
      <c r="BE516" s="247" t="n"/>
      <c r="BF516" s="252" t="n"/>
      <c r="BG516" s="252" t="n"/>
      <c r="BH516" s="247" t="n"/>
      <c r="BI516" s="250" t="inlineStr">
        <is>
          <t>#REF!</t>
        </is>
      </c>
      <c r="BJ516" s="251" t="inlineStr">
        <is>
          <t>#REF!</t>
        </is>
      </c>
      <c r="BK516" s="252" t="n"/>
      <c r="BL516" s="252" t="n"/>
      <c r="BM516" s="247" t="n"/>
      <c r="BN516" s="250" t="inlineStr">
        <is>
          <t>#REF!</t>
        </is>
      </c>
      <c r="BO516" s="251" t="inlineStr">
        <is>
          <t>#REF!</t>
        </is>
      </c>
      <c r="BP516" s="248" t="n"/>
      <c r="BQ516" s="248" t="n"/>
      <c r="BR516" s="249" t="n"/>
      <c r="BS516" s="250" t="inlineStr">
        <is>
          <t>#REF!</t>
        </is>
      </c>
      <c r="BT516" s="251">
        <f>'[2]DATA CONSOLIDADA 2018-2025 '!$BR518-'b2'!$BO516</f>
        <v/>
      </c>
      <c r="BU516" s="252" t="n"/>
      <c r="BV516" s="248" t="n"/>
      <c r="BW516" s="249" t="n"/>
      <c r="BX516" s="250" t="inlineStr">
        <is>
          <t>#REF!</t>
        </is>
      </c>
      <c r="BY516" s="251" t="inlineStr">
        <is>
          <t>#REF!</t>
        </is>
      </c>
      <c r="BZ516" s="248" t="n"/>
      <c r="CA516" s="248" t="n"/>
      <c r="CB516" s="249" t="n"/>
      <c r="CC516" s="250" t="inlineStr">
        <is>
          <t>#REF!</t>
        </is>
      </c>
      <c r="CD516" s="251">
        <f>'[2]DATA CONSOLIDADA 2018-2025 '!$CB518-'b2'!$BW516</f>
        <v/>
      </c>
      <c r="CE516" s="253" t="n"/>
      <c r="CF516" s="253" t="n"/>
      <c r="CG516" s="254" t="n"/>
      <c r="CH516" s="250" t="inlineStr">
        <is>
          <t>#REF!</t>
        </is>
      </c>
      <c r="CI516" s="251">
        <f>'[2]DATA CONSOLIDADA 2018-2025 '!$CG518-'b2'!$CB516</f>
        <v/>
      </c>
      <c r="CJ516" s="247" t="inlineStr">
        <is>
          <t>#REF!</t>
        </is>
      </c>
      <c r="CK516" s="247" t="n">
        <v>462</v>
      </c>
      <c r="CL516" s="247" t="n">
        <v>0</v>
      </c>
      <c r="CM516" s="247" t="n">
        <v>462</v>
      </c>
      <c r="CN516" s="247" t="inlineStr">
        <is>
          <t>#REF!</t>
        </is>
      </c>
      <c r="CO516" s="251">
        <f>'[2]DATA CONSOLIDADA 2018-2025 '!$CM518-'b2'!$CG516</f>
        <v/>
      </c>
      <c r="CP516" s="253" t="n"/>
      <c r="CQ516" s="253" t="n"/>
      <c r="CR516" s="253" t="n"/>
      <c r="CS516" s="253" t="n"/>
      <c r="CT516" s="253" t="n"/>
      <c r="CU516" s="253" t="n"/>
      <c r="CV516" s="247" t="n"/>
      <c r="CW516" s="247" t="n"/>
      <c r="CX516" s="247" t="n"/>
      <c r="CY516" s="247" t="n"/>
      <c r="CZ516" s="247" t="n"/>
      <c r="DA516" s="247" t="n"/>
      <c r="DB516" s="247" t="n"/>
      <c r="DC516" s="255" t="n">
        <v>0</v>
      </c>
      <c r="DD516" s="255" t="n">
        <v>462</v>
      </c>
      <c r="DE516" s="255" t="n">
        <v>0</v>
      </c>
      <c r="DF516" s="255" t="n">
        <v>0</v>
      </c>
      <c r="DG516" s="255" t="n">
        <v>0</v>
      </c>
      <c r="DH516" s="255" t="n">
        <v>462</v>
      </c>
      <c r="DI516" s="256" t="n">
        <v>20611340002</v>
      </c>
      <c r="DJ516" s="257" t="inlineStr">
        <is>
          <t>COOPERATIVA AGRARIA INTERCULTURAL CAFE PUI PUI LTDA</t>
        </is>
      </c>
      <c r="DK516" s="257" t="inlineStr">
        <is>
          <t>02 Cooperativa</t>
        </is>
      </c>
      <c r="DL516" s="258" t="n"/>
      <c r="DM516" s="258" t="n"/>
      <c r="DN516" s="258" t="n"/>
      <c r="DO516" s="258" t="n"/>
      <c r="DP516" s="258" t="n"/>
      <c r="DQ516" s="258" t="n"/>
      <c r="DR516" s="258" t="n"/>
      <c r="DS516" s="258" t="n"/>
      <c r="DT516" s="258" t="n"/>
      <c r="DU516" s="258" t="n"/>
      <c r="DV516" s="258" t="n"/>
      <c r="DW516" s="258" t="n"/>
      <c r="DX516" s="258" t="n"/>
      <c r="DY516" s="258" t="n"/>
      <c r="DZ516" s="258" t="n"/>
      <c r="EA516" s="258" t="n"/>
      <c r="EB516" s="258" t="n"/>
      <c r="EC516" s="258" t="n"/>
      <c r="ED516" s="258" t="n"/>
      <c r="EE516" s="258" t="n"/>
    </row>
    <row r="517" hidden="1" ht="47.25" customHeight="1">
      <c r="A517" s="240" t="inlineStr">
        <is>
          <t>COOPERATIVA AGRARIA SOSTENIBLE AGROPERU LTDA</t>
        </is>
      </c>
      <c r="B517" s="240" t="inlineStr">
        <is>
          <t>PIÑA</t>
        </is>
      </c>
      <c r="C517" s="240" t="inlineStr">
        <is>
          <t>PIÑA</t>
        </is>
      </c>
      <c r="D517" s="240" t="inlineStr">
        <is>
          <t>JUNIN</t>
        </is>
      </c>
      <c r="E517" s="240" t="inlineStr">
        <is>
          <t>120601</t>
        </is>
      </c>
      <c r="F517" s="240" t="inlineStr">
        <is>
          <t>JUNIN</t>
        </is>
      </c>
      <c r="G517" s="240" t="inlineStr">
        <is>
          <t>SATIPO</t>
        </is>
      </c>
      <c r="H517" s="240" t="inlineStr">
        <is>
          <t>SATIPO</t>
        </is>
      </c>
      <c r="I517" s="241" t="n"/>
      <c r="J517" s="241" t="n"/>
      <c r="K517" s="241" t="n"/>
      <c r="L517" s="241" t="n"/>
      <c r="M517" s="241" t="n"/>
      <c r="N517" s="241" t="n"/>
      <c r="O517" s="241" t="n"/>
      <c r="P517" s="241" t="n">
        <v>1</v>
      </c>
      <c r="Q517" s="241" t="inlineStr">
        <is>
          <t>PAC</t>
        </is>
      </c>
      <c r="R517" s="242">
        <f>IF(I517=1,I$2,"")&amp;IF(J517=1,IF(I517=1,"-","")&amp;J$2,"")&amp;IF(K517=1,IF(OR(J517=1,I517=1),"-","")&amp;K$2,"")&amp;IF(L517=1,IF(OR(K517=1,J517=1,I517=1),"-","")&amp;L$2,"")&amp;IF(M517=1,IF(OR(L517=1,K517=1,J517=1,I517=1),"-","")&amp;M$2,"")&amp;IF(N517=1,IF(OR(M517=1,L517=1,K517=1,J517=1,I517=1),"-","")&amp;N$2,"")&amp;IF(O517=1,IF(OR(N517=1,M517=1,L517=1,K517=1,J517=1,I517=1),"-","")&amp;O$2,"")&amp;IF(P517=1,IF(I517=1," - ",IF(J517=1," - ",IF(K517=1," - ",IF(L517=1," - ",IF(M517=1," - ",IF(N517=1," - ",IF(O517=1," - ","")))))))&amp;P$2,"")</f>
        <v/>
      </c>
      <c r="S517" s="243">
        <f>SUM('b2'!$I517:$P517)</f>
        <v/>
      </c>
      <c r="T517" s="243">
        <f>IF(OR('b2'!$J517=1,'b2'!$K517=1,'b2'!$L517=1,'b2'!$M517=1,'b2'!$N517=1,'b2'!$O517=1,'b2'!$P517=1),"SI","NO")</f>
        <v/>
      </c>
      <c r="U517" s="243">
        <f>IF(OR('b2'!$K517=1,'b2'!$L517=1,'b2'!$M517=1,'b2'!$N517=1,'b2'!$O517=1,'b2'!$P517=1),"SI","NO")</f>
        <v/>
      </c>
      <c r="V517" s="244" t="n">
        <v>0</v>
      </c>
      <c r="W517" s="245" t="n">
        <v>0</v>
      </c>
      <c r="X517" s="245" t="n">
        <v>0</v>
      </c>
      <c r="Y517" s="244" t="n">
        <v>0</v>
      </c>
      <c r="Z517" s="245" t="n">
        <v>0</v>
      </c>
      <c r="AA517" s="245" t="n">
        <v>0</v>
      </c>
      <c r="AB517" s="244" t="n">
        <v>0</v>
      </c>
      <c r="AC517" s="245" t="n">
        <v>0</v>
      </c>
      <c r="AD517" s="245" t="n">
        <v>0</v>
      </c>
      <c r="AE517" s="244" t="n">
        <v>0</v>
      </c>
      <c r="AF517" s="245" t="n">
        <v>0</v>
      </c>
      <c r="AG517" s="245" t="n">
        <v>0</v>
      </c>
      <c r="AH517" s="244" t="n">
        <v>0</v>
      </c>
      <c r="AI517" s="245" t="n">
        <v>0</v>
      </c>
      <c r="AJ517" s="245" t="n">
        <v>0</v>
      </c>
      <c r="AK517" s="244" t="n">
        <v>0</v>
      </c>
      <c r="AL517" s="245" t="n">
        <v>0</v>
      </c>
      <c r="AM517" s="245" t="n">
        <v>0</v>
      </c>
      <c r="AN517" s="244" t="n">
        <v>0</v>
      </c>
      <c r="AO517" s="245" t="n">
        <v>55</v>
      </c>
      <c r="AP517" s="245" t="n">
        <v>23</v>
      </c>
      <c r="AQ517" s="244" t="n">
        <v>78</v>
      </c>
      <c r="AR517" s="244">
        <f>IF('b2'!$AQ517&gt;0,'b2'!$AQ517,IF('b2'!$AN517&gt;0,'b2'!$AN517,IF('b2'!$AK517&gt;0,'b2'!$AK517,IF('b2'!$AH517&gt;0,'b2'!$AH517,IF('b2'!$AE517&gt;0,'b2'!$AE517,IF('b2'!$AB517&gt;0,'b2'!$AB517,IF('b2'!$Y517&gt;0,'b2'!$Y517,IF('b2'!$V517&gt;0,'b2'!$V517," ---"))))))))</f>
        <v/>
      </c>
      <c r="AS517" s="246" t="n"/>
      <c r="AT517" s="246" t="n"/>
      <c r="AU517" s="246" t="n"/>
      <c r="AV517" s="246" t="n"/>
      <c r="AW517" s="246" t="n"/>
      <c r="AX517" s="246" t="n"/>
      <c r="AY517" s="246" t="n"/>
      <c r="AZ517" s="246" t="n"/>
      <c r="BA517" s="246" t="n"/>
      <c r="BB517" s="246" t="n"/>
      <c r="BC517" s="246" t="n">
        <v>10</v>
      </c>
      <c r="BD517" s="246" t="n">
        <v>1</v>
      </c>
      <c r="BE517" s="247" t="n"/>
      <c r="BF517" s="252" t="n"/>
      <c r="BG517" s="252" t="n"/>
      <c r="BH517" s="247" t="n"/>
      <c r="BI517" s="250" t="inlineStr">
        <is>
          <t>#REF!</t>
        </is>
      </c>
      <c r="BJ517" s="251" t="inlineStr">
        <is>
          <t>#REF!</t>
        </is>
      </c>
      <c r="BK517" s="252" t="n"/>
      <c r="BL517" s="252" t="n"/>
      <c r="BM517" s="247" t="n"/>
      <c r="BN517" s="250" t="inlineStr">
        <is>
          <t>#REF!</t>
        </is>
      </c>
      <c r="BO517" s="251" t="inlineStr">
        <is>
          <t>#REF!</t>
        </is>
      </c>
      <c r="BP517" s="248" t="n"/>
      <c r="BQ517" s="248" t="n"/>
      <c r="BR517" s="249" t="n"/>
      <c r="BS517" s="250" t="inlineStr">
        <is>
          <t>#REF!</t>
        </is>
      </c>
      <c r="BT517" s="251">
        <f>'[2]DATA CONSOLIDADA 2018-2025 '!$BR519-'b2'!$BO517</f>
        <v/>
      </c>
      <c r="BU517" s="252" t="n"/>
      <c r="BV517" s="248" t="n"/>
      <c r="BW517" s="249" t="n"/>
      <c r="BX517" s="250" t="inlineStr">
        <is>
          <t>#REF!</t>
        </is>
      </c>
      <c r="BY517" s="251" t="inlineStr">
        <is>
          <t>#REF!</t>
        </is>
      </c>
      <c r="BZ517" s="248" t="n"/>
      <c r="CA517" s="248" t="n"/>
      <c r="CB517" s="249" t="n"/>
      <c r="CC517" s="250" t="inlineStr">
        <is>
          <t>#REF!</t>
        </is>
      </c>
      <c r="CD517" s="251">
        <f>'[2]DATA CONSOLIDADA 2018-2025 '!$CB519-'b2'!$BW517</f>
        <v/>
      </c>
      <c r="CE517" s="253" t="n"/>
      <c r="CF517" s="253" t="n"/>
      <c r="CG517" s="254" t="n"/>
      <c r="CH517" s="250" t="inlineStr">
        <is>
          <t>#REF!</t>
        </is>
      </c>
      <c r="CI517" s="251">
        <f>'[2]DATA CONSOLIDADA 2018-2025 '!$CG519-'b2'!$CB517</f>
        <v/>
      </c>
      <c r="CJ517" s="247" t="inlineStr">
        <is>
          <t>#REF!</t>
        </is>
      </c>
      <c r="CK517" s="247" t="n">
        <v>4688767.5111085</v>
      </c>
      <c r="CL517" s="247" t="n">
        <v>0</v>
      </c>
      <c r="CM517" s="247" t="n">
        <v>4688767.5111085</v>
      </c>
      <c r="CN517" s="247" t="inlineStr">
        <is>
          <t>#REF!</t>
        </is>
      </c>
      <c r="CO517" s="251">
        <f>'[2]DATA CONSOLIDADA 2018-2025 '!$CM519-'b2'!$CG517</f>
        <v/>
      </c>
      <c r="CP517" s="253" t="n"/>
      <c r="CQ517" s="253" t="n"/>
      <c r="CR517" s="253" t="n"/>
      <c r="CS517" s="253" t="n"/>
      <c r="CT517" s="253" t="n"/>
      <c r="CU517" s="253" t="n"/>
      <c r="CV517" s="247" t="n"/>
      <c r="CW517" s="247" t="n"/>
      <c r="CX517" s="247" t="n"/>
      <c r="CY517" s="247" t="n"/>
      <c r="CZ517" s="247" t="n"/>
      <c r="DA517" s="247" t="n"/>
      <c r="DB517" s="247" t="n"/>
      <c r="DC517" s="255" t="n">
        <v>0</v>
      </c>
      <c r="DD517" s="255" t="n">
        <v>0</v>
      </c>
      <c r="DE517" s="255" t="n">
        <v>4688767.5111085</v>
      </c>
      <c r="DF517" s="255" t="n">
        <v>0</v>
      </c>
      <c r="DG517" s="255" t="n">
        <v>0</v>
      </c>
      <c r="DH517" s="255" t="n">
        <v>4688767.5111085</v>
      </c>
      <c r="DI517" s="256" t="n">
        <v>20608506706</v>
      </c>
      <c r="DJ517" s="257" t="inlineStr">
        <is>
          <t>COOPERATIVA AGRARIA SOSTENIBLE AGROPERU LTDA - CAS AGROPERU LTDA</t>
        </is>
      </c>
      <c r="DK517" s="257" t="inlineStr">
        <is>
          <t>02 Cooperativa</t>
        </is>
      </c>
      <c r="DL517" s="258" t="n"/>
      <c r="DM517" s="258" t="n"/>
      <c r="DN517" s="258" t="n"/>
      <c r="DO517" s="258" t="n"/>
      <c r="DP517" s="258" t="n"/>
      <c r="DQ517" s="258" t="n"/>
      <c r="DR517" s="258" t="n"/>
      <c r="DS517" s="258" t="n"/>
      <c r="DT517" s="258" t="n"/>
      <c r="DU517" s="258" t="n"/>
      <c r="DV517" s="258" t="n"/>
      <c r="DW517" s="258" t="n"/>
      <c r="DX517" s="258" t="n"/>
      <c r="DY517" s="258" t="n"/>
      <c r="DZ517" s="258" t="n"/>
      <c r="EA517" s="258" t="n"/>
      <c r="EB517" s="258" t="n"/>
      <c r="EC517" s="258" t="n"/>
      <c r="ED517" s="258" t="n"/>
      <c r="EE517" s="258" t="n"/>
    </row>
    <row r="518" hidden="1" ht="47.25" customHeight="1">
      <c r="A518" s="240" t="inlineStr">
        <is>
          <t>ASOCIACION DE PRODUCTORES AGROPECUARIOS CAPIRUSHARI DE MAZAMARI - APCM</t>
        </is>
      </c>
      <c r="B518" s="240" t="inlineStr">
        <is>
          <t>NARANJA</t>
        </is>
      </c>
      <c r="C518" s="240" t="inlineStr">
        <is>
          <t>NARANJA</t>
        </is>
      </c>
      <c r="D518" s="240" t="inlineStr">
        <is>
          <t>JUNIN</t>
        </is>
      </c>
      <c r="E518" s="240" t="inlineStr">
        <is>
          <t>120604</t>
        </is>
      </c>
      <c r="F518" s="240" t="inlineStr">
        <is>
          <t>JUNIN</t>
        </is>
      </c>
      <c r="G518" s="240" t="inlineStr">
        <is>
          <t>SATIPO</t>
        </is>
      </c>
      <c r="H518" s="240" t="inlineStr">
        <is>
          <t>MAZAMARI</t>
        </is>
      </c>
      <c r="I518" s="241" t="n"/>
      <c r="J518" s="241" t="n"/>
      <c r="K518" s="241" t="n"/>
      <c r="L518" s="241" t="n"/>
      <c r="M518" s="241" t="n"/>
      <c r="N518" s="241" t="n"/>
      <c r="O518" s="241" t="n"/>
      <c r="P518" s="241" t="n">
        <v>1</v>
      </c>
      <c r="Q518" s="241" t="inlineStr">
        <is>
          <t>PAC</t>
        </is>
      </c>
      <c r="R518" s="242">
        <f>IF(I518=1,I$2,"")&amp;IF(J518=1,IF(I518=1,"-","")&amp;J$2,"")&amp;IF(K518=1,IF(OR(J518=1,I518=1),"-","")&amp;K$2,"")&amp;IF(L518=1,IF(OR(K518=1,J518=1,I518=1),"-","")&amp;L$2,"")&amp;IF(M518=1,IF(OR(L518=1,K518=1,J518=1,I518=1),"-","")&amp;M$2,"")&amp;IF(N518=1,IF(OR(M518=1,L518=1,K518=1,J518=1,I518=1),"-","")&amp;N$2,"")&amp;IF(O518=1,IF(OR(N518=1,M518=1,L518=1,K518=1,J518=1,I518=1),"-","")&amp;O$2,"")&amp;IF(P518=1,IF(I518=1," - ",IF(J518=1," - ",IF(K518=1," - ",IF(L518=1," - ",IF(M518=1," - ",IF(N518=1," - ",IF(O518=1," - ","")))))))&amp;P$2,"")</f>
        <v/>
      </c>
      <c r="S518" s="243">
        <f>SUM('b2'!$I518:$P518)</f>
        <v/>
      </c>
      <c r="T518" s="243">
        <f>IF(OR('b2'!$J518=1,'b2'!$K518=1,'b2'!$L518=1,'b2'!$M518=1,'b2'!$N518=1,'b2'!$O518=1,'b2'!$P518=1),"SI","NO")</f>
        <v/>
      </c>
      <c r="U518" s="243">
        <f>IF(OR('b2'!$K518=1,'b2'!$L518=1,'b2'!$M518=1,'b2'!$N518=1,'b2'!$O518=1,'b2'!$P518=1),"SI","NO")</f>
        <v/>
      </c>
      <c r="V518" s="244" t="n">
        <v>0</v>
      </c>
      <c r="W518" s="245" t="n">
        <v>0</v>
      </c>
      <c r="X518" s="245" t="n">
        <v>0</v>
      </c>
      <c r="Y518" s="244" t="n">
        <v>0</v>
      </c>
      <c r="Z518" s="245" t="n">
        <v>0</v>
      </c>
      <c r="AA518" s="245" t="n">
        <v>0</v>
      </c>
      <c r="AB518" s="244" t="n">
        <v>0</v>
      </c>
      <c r="AC518" s="245" t="n">
        <v>0</v>
      </c>
      <c r="AD518" s="245" t="n">
        <v>0</v>
      </c>
      <c r="AE518" s="244" t="n">
        <v>0</v>
      </c>
      <c r="AF518" s="245" t="n">
        <v>0</v>
      </c>
      <c r="AG518" s="245" t="n">
        <v>0</v>
      </c>
      <c r="AH518" s="244" t="n">
        <v>0</v>
      </c>
      <c r="AI518" s="245" t="n">
        <v>0</v>
      </c>
      <c r="AJ518" s="245" t="n">
        <v>0</v>
      </c>
      <c r="AK518" s="244" t="n">
        <v>0</v>
      </c>
      <c r="AL518" s="245" t="n">
        <v>0</v>
      </c>
      <c r="AM518" s="245" t="n">
        <v>0</v>
      </c>
      <c r="AN518" s="244" t="n">
        <v>0</v>
      </c>
      <c r="AO518" s="245" t="n">
        <v>10</v>
      </c>
      <c r="AP518" s="245" t="n">
        <v>9</v>
      </c>
      <c r="AQ518" s="244" t="n">
        <v>19</v>
      </c>
      <c r="AR518" s="244">
        <f>IF('b2'!$AQ518&gt;0,'b2'!$AQ518,IF('b2'!$AN518&gt;0,'b2'!$AN518,IF('b2'!$AK518&gt;0,'b2'!$AK518,IF('b2'!$AH518&gt;0,'b2'!$AH518,IF('b2'!$AE518&gt;0,'b2'!$AE518,IF('b2'!$AB518&gt;0,'b2'!$AB518,IF('b2'!$Y518&gt;0,'b2'!$Y518,IF('b2'!$V518&gt;0,'b2'!$V518," ---"))))))))</f>
        <v/>
      </c>
      <c r="AS518" s="246" t="n"/>
      <c r="AT518" s="246" t="n"/>
      <c r="AU518" s="246" t="n"/>
      <c r="AV518" s="246" t="n"/>
      <c r="AW518" s="246" t="n"/>
      <c r="AX518" s="246" t="n"/>
      <c r="AY518" s="246" t="n"/>
      <c r="AZ518" s="246" t="n"/>
      <c r="BA518" s="246" t="n"/>
      <c r="BB518" s="246" t="n"/>
      <c r="BC518" s="246" t="n">
        <v>10</v>
      </c>
      <c r="BD518" s="246" t="n">
        <v>1</v>
      </c>
      <c r="BE518" s="247" t="n"/>
      <c r="BF518" s="252" t="n"/>
      <c r="BG518" s="252" t="n"/>
      <c r="BH518" s="247" t="n"/>
      <c r="BI518" s="250" t="inlineStr">
        <is>
          <t>#REF!</t>
        </is>
      </c>
      <c r="BJ518" s="251" t="inlineStr">
        <is>
          <t>#REF!</t>
        </is>
      </c>
      <c r="BK518" s="252" t="n"/>
      <c r="BL518" s="252" t="n"/>
      <c r="BM518" s="247" t="n"/>
      <c r="BN518" s="250" t="inlineStr">
        <is>
          <t>#REF!</t>
        </is>
      </c>
      <c r="BO518" s="251" t="inlineStr">
        <is>
          <t>#REF!</t>
        </is>
      </c>
      <c r="BP518" s="248" t="n"/>
      <c r="BQ518" s="248" t="n"/>
      <c r="BR518" s="249" t="n"/>
      <c r="BS518" s="250" t="inlineStr">
        <is>
          <t>#REF!</t>
        </is>
      </c>
      <c r="BT518" s="251">
        <f>'[2]DATA CONSOLIDADA 2018-2025 '!$BR520-'b2'!$BO518</f>
        <v/>
      </c>
      <c r="BU518" s="252" t="n"/>
      <c r="BV518" s="248" t="n"/>
      <c r="BW518" s="249" t="n"/>
      <c r="BX518" s="250" t="inlineStr">
        <is>
          <t>#REF!</t>
        </is>
      </c>
      <c r="BY518" s="251" t="inlineStr">
        <is>
          <t>#REF!</t>
        </is>
      </c>
      <c r="BZ518" s="248" t="n"/>
      <c r="CA518" s="248" t="n"/>
      <c r="CB518" s="249" t="n"/>
      <c r="CC518" s="250" t="inlineStr">
        <is>
          <t>#REF!</t>
        </is>
      </c>
      <c r="CD518" s="251">
        <f>'[2]DATA CONSOLIDADA 2018-2025 '!$CB520-'b2'!$BW518</f>
        <v/>
      </c>
      <c r="CE518" s="253" t="n"/>
      <c r="CF518" s="253" t="n"/>
      <c r="CG518" s="254" t="n"/>
      <c r="CH518" s="250" t="inlineStr">
        <is>
          <t>#REF!</t>
        </is>
      </c>
      <c r="CI518" s="251">
        <f>'[2]DATA CONSOLIDADA 2018-2025 '!$CG520-'b2'!$CB518</f>
        <v/>
      </c>
      <c r="CJ518" s="247" t="inlineStr">
        <is>
          <t>#REF!</t>
        </is>
      </c>
      <c r="CK518" s="247" t="n">
        <v>2490600</v>
      </c>
      <c r="CL518" s="247" t="n">
        <v>0</v>
      </c>
      <c r="CM518" s="247" t="n">
        <v>2490600</v>
      </c>
      <c r="CN518" s="247" t="inlineStr">
        <is>
          <t>#REF!</t>
        </is>
      </c>
      <c r="CO518" s="251">
        <f>'[2]DATA CONSOLIDADA 2018-2025 '!$CM520-'b2'!$CG518</f>
        <v/>
      </c>
      <c r="CP518" s="253" t="n"/>
      <c r="CQ518" s="253" t="n"/>
      <c r="CR518" s="253" t="n"/>
      <c r="CS518" s="253" t="n"/>
      <c r="CT518" s="253" t="n"/>
      <c r="CU518" s="253" t="n"/>
      <c r="CV518" s="247" t="n"/>
      <c r="CW518" s="247" t="n"/>
      <c r="CX518" s="247" t="n"/>
      <c r="CY518" s="247" t="n"/>
      <c r="CZ518" s="247" t="n"/>
      <c r="DA518" s="247" t="n"/>
      <c r="DB518" s="247" t="n"/>
      <c r="DC518" s="255" t="n">
        <v>0</v>
      </c>
      <c r="DD518" s="255" t="n">
        <v>2490600</v>
      </c>
      <c r="DE518" s="255" t="n">
        <v>0</v>
      </c>
      <c r="DF518" s="255" t="n">
        <v>0</v>
      </c>
      <c r="DG518" s="255" t="n">
        <v>0</v>
      </c>
      <c r="DH518" s="255" t="n">
        <v>2490600</v>
      </c>
      <c r="DI518" s="256" t="n">
        <v>20605520058</v>
      </c>
      <c r="DJ518" s="257" t="inlineStr">
        <is>
          <t>ASOCIACION DE PRODUCTORES AGROPECUARIOS CAPIRUSHARI DE MAZAMARI - APACM</t>
        </is>
      </c>
      <c r="DK518" s="257" t="inlineStr">
        <is>
          <t>01 Asociación</t>
        </is>
      </c>
      <c r="DL518" s="258" t="n"/>
      <c r="DM518" s="258" t="n"/>
      <c r="DN518" s="258" t="n"/>
      <c r="DO518" s="258" t="n"/>
      <c r="DP518" s="258" t="n"/>
      <c r="DQ518" s="258" t="n"/>
      <c r="DR518" s="258" t="n"/>
      <c r="DS518" s="258" t="n"/>
      <c r="DT518" s="258" t="n"/>
      <c r="DU518" s="258" t="n"/>
      <c r="DV518" s="258" t="n"/>
      <c r="DW518" s="258" t="n"/>
      <c r="DX518" s="258" t="n"/>
      <c r="DY518" s="258" t="n"/>
      <c r="DZ518" s="258" t="n"/>
      <c r="EA518" s="258" t="n"/>
      <c r="EB518" s="258" t="n"/>
      <c r="EC518" s="258" t="n"/>
      <c r="ED518" s="258" t="n"/>
      <c r="EE518" s="258" t="n"/>
    </row>
    <row r="519" hidden="1" ht="47.25" customHeight="1">
      <c r="A519" s="240" t="inlineStr">
        <is>
          <t>RED EMPRESARIAL MOQUEGUA PALTA HASS</t>
        </is>
      </c>
      <c r="B519" s="240" t="inlineStr">
        <is>
          <t>PALTA</t>
        </is>
      </c>
      <c r="C519" s="240" t="inlineStr">
        <is>
          <t>PALTA</t>
        </is>
      </c>
      <c r="D519" s="240" t="inlineStr">
        <is>
          <t>MOQUEGUA</t>
        </is>
      </c>
      <c r="E519" s="240" t="inlineStr">
        <is>
          <t>180101</t>
        </is>
      </c>
      <c r="F519" s="240" t="inlineStr">
        <is>
          <t>MOQUEGUA</t>
        </is>
      </c>
      <c r="G519" s="240" t="inlineStr">
        <is>
          <t>MARISCAL NIETO</t>
        </is>
      </c>
      <c r="H519" s="240" t="inlineStr">
        <is>
          <t>MOQUEGUA</t>
        </is>
      </c>
      <c r="I519" s="241" t="n"/>
      <c r="J519" s="241" t="n"/>
      <c r="K519" s="241" t="n"/>
      <c r="L519" s="241" t="n"/>
      <c r="M519" s="241" t="n"/>
      <c r="N519" s="241" t="n"/>
      <c r="O519" s="241" t="n"/>
      <c r="P519" s="241" t="n">
        <v>1</v>
      </c>
      <c r="Q519" s="241" t="inlineStr">
        <is>
          <t>PAC</t>
        </is>
      </c>
      <c r="R519" s="242">
        <f>IF(I519=1,I$2,"")&amp;IF(J519=1,IF(I519=1,"-","")&amp;J$2,"")&amp;IF(K519=1,IF(OR(J519=1,I519=1),"-","")&amp;K$2,"")&amp;IF(L519=1,IF(OR(K519=1,J519=1,I519=1),"-","")&amp;L$2,"")&amp;IF(M519=1,IF(OR(L519=1,K519=1,J519=1,I519=1),"-","")&amp;M$2,"")&amp;IF(N519=1,IF(OR(M519=1,L519=1,K519=1,J519=1,I519=1),"-","")&amp;N$2,"")&amp;IF(O519=1,IF(OR(N519=1,M519=1,L519=1,K519=1,J519=1,I519=1),"-","")&amp;O$2,"")&amp;IF(P519=1,IF(I519=1," - ",IF(J519=1," - ",IF(K519=1," - ",IF(L519=1," - ",IF(M519=1," - ",IF(N519=1," - ",IF(O519=1," - ","")))))))&amp;P$2,"")</f>
        <v/>
      </c>
      <c r="S519" s="243">
        <f>SUM('b2'!$I519:$P519)</f>
        <v/>
      </c>
      <c r="T519" s="243">
        <f>IF(OR('b2'!$J519=1,'b2'!$K519=1,'b2'!$L519=1,'b2'!$M519=1,'b2'!$N519=1,'b2'!$O519=1,'b2'!$P519=1),"SI","NO")</f>
        <v/>
      </c>
      <c r="U519" s="243">
        <f>IF(OR('b2'!$K519=1,'b2'!$L519=1,'b2'!$M519=1,'b2'!$N519=1,'b2'!$O519=1,'b2'!$P519=1),"SI","NO")</f>
        <v/>
      </c>
      <c r="V519" s="244" t="n">
        <v>0</v>
      </c>
      <c r="W519" s="245" t="n">
        <v>0</v>
      </c>
      <c r="X519" s="245" t="n">
        <v>0</v>
      </c>
      <c r="Y519" s="244" t="n">
        <v>0</v>
      </c>
      <c r="Z519" s="245" t="n">
        <v>0</v>
      </c>
      <c r="AA519" s="245" t="n">
        <v>0</v>
      </c>
      <c r="AB519" s="244" t="n">
        <v>0</v>
      </c>
      <c r="AC519" s="245" t="n">
        <v>0</v>
      </c>
      <c r="AD519" s="245" t="n">
        <v>0</v>
      </c>
      <c r="AE519" s="244" t="n">
        <v>0</v>
      </c>
      <c r="AF519" s="245" t="n">
        <v>0</v>
      </c>
      <c r="AG519" s="245" t="n">
        <v>0</v>
      </c>
      <c r="AH519" s="244" t="n">
        <v>0</v>
      </c>
      <c r="AI519" s="245" t="n">
        <v>0</v>
      </c>
      <c r="AJ519" s="245" t="n">
        <v>0</v>
      </c>
      <c r="AK519" s="244" t="n">
        <v>0</v>
      </c>
      <c r="AL519" s="245" t="n">
        <v>0</v>
      </c>
      <c r="AM519" s="245" t="n">
        <v>0</v>
      </c>
      <c r="AN519" s="244" t="n">
        <v>0</v>
      </c>
      <c r="AO519" s="245" t="n">
        <v>12</v>
      </c>
      <c r="AP519" s="245" t="n">
        <v>13</v>
      </c>
      <c r="AQ519" s="244" t="n">
        <v>25</v>
      </c>
      <c r="AR519" s="244">
        <f>IF('b2'!$AQ519&gt;0,'b2'!$AQ519,IF('b2'!$AN519&gt;0,'b2'!$AN519,IF('b2'!$AK519&gt;0,'b2'!$AK519,IF('b2'!$AH519&gt;0,'b2'!$AH519,IF('b2'!$AE519&gt;0,'b2'!$AE519,IF('b2'!$AB519&gt;0,'b2'!$AB519,IF('b2'!$Y519&gt;0,'b2'!$Y519,IF('b2'!$V519&gt;0,'b2'!$V519," ---"))))))))</f>
        <v/>
      </c>
      <c r="AS519" s="246" t="n"/>
      <c r="AT519" s="246" t="n"/>
      <c r="AU519" s="246" t="n"/>
      <c r="AV519" s="246" t="n"/>
      <c r="AW519" s="246" t="n"/>
      <c r="AX519" s="246" t="n"/>
      <c r="AY519" s="246" t="n"/>
      <c r="AZ519" s="246" t="n"/>
      <c r="BA519" s="246" t="n"/>
      <c r="BB519" s="246" t="n"/>
      <c r="BC519" s="246" t="n">
        <v>30</v>
      </c>
      <c r="BD519" s="246" t="n">
        <v>6</v>
      </c>
      <c r="BE519" s="247" t="n"/>
      <c r="BF519" s="252" t="n"/>
      <c r="BG519" s="252" t="n"/>
      <c r="BH519" s="247" t="n"/>
      <c r="BI519" s="250" t="inlineStr">
        <is>
          <t>#REF!</t>
        </is>
      </c>
      <c r="BJ519" s="251" t="inlineStr">
        <is>
          <t>#REF!</t>
        </is>
      </c>
      <c r="BK519" s="252" t="n"/>
      <c r="BL519" s="252" t="n"/>
      <c r="BM519" s="247" t="n"/>
      <c r="BN519" s="250" t="inlineStr">
        <is>
          <t>#REF!</t>
        </is>
      </c>
      <c r="BO519" s="251" t="inlineStr">
        <is>
          <t>#REF!</t>
        </is>
      </c>
      <c r="BP519" s="248" t="n"/>
      <c r="BQ519" s="248" t="n"/>
      <c r="BR519" s="249" t="n"/>
      <c r="BS519" s="250" t="inlineStr">
        <is>
          <t>#REF!</t>
        </is>
      </c>
      <c r="BT519" s="251">
        <f>'[2]DATA CONSOLIDADA 2018-2025 '!$BR521-'b2'!$BO519</f>
        <v/>
      </c>
      <c r="BU519" s="252" t="n"/>
      <c r="BV519" s="248" t="n"/>
      <c r="BW519" s="249" t="n"/>
      <c r="BX519" s="250" t="inlineStr">
        <is>
          <t>#REF!</t>
        </is>
      </c>
      <c r="BY519" s="251" t="inlineStr">
        <is>
          <t>#REF!</t>
        </is>
      </c>
      <c r="BZ519" s="248" t="n"/>
      <c r="CA519" s="248" t="n"/>
      <c r="CB519" s="249" t="n"/>
      <c r="CC519" s="250" t="inlineStr">
        <is>
          <t>#REF!</t>
        </is>
      </c>
      <c r="CD519" s="251">
        <f>'[2]DATA CONSOLIDADA 2018-2025 '!$CB521-'b2'!$BW519</f>
        <v/>
      </c>
      <c r="CE519" s="253" t="n"/>
      <c r="CF519" s="253" t="n"/>
      <c r="CG519" s="254" t="n"/>
      <c r="CH519" s="250" t="inlineStr">
        <is>
          <t>#REF!</t>
        </is>
      </c>
      <c r="CI519" s="251">
        <f>'[2]DATA CONSOLIDADA 2018-2025 '!$CG521-'b2'!$CB519</f>
        <v/>
      </c>
      <c r="CJ519" s="247" t="inlineStr">
        <is>
          <t>#REF!</t>
        </is>
      </c>
      <c r="CK519" s="247" t="n">
        <v>644250</v>
      </c>
      <c r="CL519" s="247" t="n">
        <v>0</v>
      </c>
      <c r="CM519" s="247" t="n">
        <v>644250</v>
      </c>
      <c r="CN519" s="247" t="inlineStr">
        <is>
          <t>#REF!</t>
        </is>
      </c>
      <c r="CO519" s="251">
        <f>'[2]DATA CONSOLIDADA 2018-2025 '!$CM521-'b2'!$CG519</f>
        <v/>
      </c>
      <c r="CP519" s="253" t="n"/>
      <c r="CQ519" s="253" t="n"/>
      <c r="CR519" s="253" t="n"/>
      <c r="CS519" s="253" t="n"/>
      <c r="CT519" s="253" t="n"/>
      <c r="CU519" s="253" t="n"/>
      <c r="CV519" s="247" t="n"/>
      <c r="CW519" s="247" t="n"/>
      <c r="CX519" s="247" t="n"/>
      <c r="CY519" s="247" t="n"/>
      <c r="CZ519" s="247" t="n"/>
      <c r="DA519" s="247" t="n"/>
      <c r="DB519" s="247" t="n"/>
      <c r="DC519" s="255" t="n">
        <v>0</v>
      </c>
      <c r="DD519" s="255" t="n">
        <v>644250</v>
      </c>
      <c r="DE519" s="255" t="n">
        <v>0</v>
      </c>
      <c r="DF519" s="255" t="n">
        <v>0</v>
      </c>
      <c r="DG519" s="255" t="n">
        <v>0</v>
      </c>
      <c r="DH519" s="255" t="n">
        <v>644250</v>
      </c>
      <c r="DI519" s="256" t="n">
        <v>20607660515</v>
      </c>
      <c r="DJ519" s="257" t="inlineStr">
        <is>
          <t>ASOCIACION DE PRODUCTORES OLIVICOLAS DE ILO - APROLIVO ILO</t>
        </is>
      </c>
      <c r="DK519" s="257" t="inlineStr">
        <is>
          <t>01 Asociación</t>
        </is>
      </c>
      <c r="DL519" s="258" t="n"/>
      <c r="DM519" s="258" t="n"/>
      <c r="DN519" s="258" t="n"/>
      <c r="DO519" s="258" t="n"/>
      <c r="DP519" s="258" t="n"/>
      <c r="DQ519" s="258" t="n"/>
      <c r="DR519" s="258" t="n"/>
      <c r="DS519" s="258" t="n"/>
      <c r="DT519" s="258" t="n"/>
      <c r="DU519" s="258" t="n"/>
      <c r="DV519" s="258" t="n"/>
      <c r="DW519" s="258" t="n"/>
      <c r="DX519" s="258" t="n"/>
      <c r="DY519" s="258" t="n"/>
      <c r="DZ519" s="258" t="n"/>
      <c r="EA519" s="258" t="n"/>
      <c r="EB519" s="258" t="n"/>
      <c r="EC519" s="258" t="n"/>
      <c r="ED519" s="258" t="n"/>
      <c r="EE519" s="258" t="n"/>
    </row>
    <row r="520" hidden="1" ht="47.25" customHeight="1">
      <c r="A520" s="240" t="inlineStr">
        <is>
          <t>CENTRAL DE PRODUCTORES AGROPECUARIOS SAN CRISTOBAL DE QUIPARACRA - PASCO</t>
        </is>
      </c>
      <c r="B520" s="240" t="inlineStr">
        <is>
          <t>PALTA</t>
        </is>
      </c>
      <c r="C520" s="240" t="inlineStr">
        <is>
          <t>PALTA</t>
        </is>
      </c>
      <c r="D520" s="240" t="inlineStr">
        <is>
          <t>PASCO</t>
        </is>
      </c>
      <c r="E520" s="240" t="inlineStr">
        <is>
          <t>190102</t>
        </is>
      </c>
      <c r="F520" s="240" t="inlineStr">
        <is>
          <t>PASCO</t>
        </is>
      </c>
      <c r="G520" s="240" t="inlineStr">
        <is>
          <t>PASCO</t>
        </is>
      </c>
      <c r="H520" s="240" t="inlineStr">
        <is>
          <t>HUACHON</t>
        </is>
      </c>
      <c r="I520" s="241" t="n"/>
      <c r="J520" s="241" t="n"/>
      <c r="K520" s="241" t="n"/>
      <c r="L520" s="241" t="n"/>
      <c r="M520" s="241" t="n"/>
      <c r="N520" s="241" t="n"/>
      <c r="O520" s="241" t="n"/>
      <c r="P520" s="241" t="n">
        <v>1</v>
      </c>
      <c r="Q520" s="241" t="inlineStr">
        <is>
          <t>PAC</t>
        </is>
      </c>
      <c r="R520" s="242">
        <f>IF(I520=1,I$2,"")&amp;IF(J520=1,IF(I520=1,"-","")&amp;J$2,"")&amp;IF(K520=1,IF(OR(J520=1,I520=1),"-","")&amp;K$2,"")&amp;IF(L520=1,IF(OR(K520=1,J520=1,I520=1),"-","")&amp;L$2,"")&amp;IF(M520=1,IF(OR(L520=1,K520=1,J520=1,I520=1),"-","")&amp;M$2,"")&amp;IF(N520=1,IF(OR(M520=1,L520=1,K520=1,J520=1,I520=1),"-","")&amp;N$2,"")&amp;IF(O520=1,IF(OR(N520=1,M520=1,L520=1,K520=1,J520=1,I520=1),"-","")&amp;O$2,"")&amp;IF(P520=1,IF(I520=1," - ",IF(J520=1," - ",IF(K520=1," - ",IF(L520=1," - ",IF(M520=1," - ",IF(N520=1," - ",IF(O520=1," - ","")))))))&amp;P$2,"")</f>
        <v/>
      </c>
      <c r="S520" s="243">
        <f>SUM('b2'!$I520:$P520)</f>
        <v/>
      </c>
      <c r="T520" s="243">
        <f>IF(OR('b2'!$J520=1,'b2'!$K520=1,'b2'!$L520=1,'b2'!$M520=1,'b2'!$N520=1,'b2'!$O520=1,'b2'!$P520=1),"SI","NO")</f>
        <v/>
      </c>
      <c r="U520" s="243">
        <f>IF(OR('b2'!$K520=1,'b2'!$L520=1,'b2'!$M520=1,'b2'!$N520=1,'b2'!$O520=1,'b2'!$P520=1),"SI","NO")</f>
        <v/>
      </c>
      <c r="V520" s="244" t="n">
        <v>0</v>
      </c>
      <c r="W520" s="245" t="n">
        <v>0</v>
      </c>
      <c r="X520" s="245" t="n">
        <v>0</v>
      </c>
      <c r="Y520" s="244" t="n">
        <v>0</v>
      </c>
      <c r="Z520" s="245" t="n">
        <v>0</v>
      </c>
      <c r="AA520" s="245" t="n">
        <v>0</v>
      </c>
      <c r="AB520" s="244" t="n">
        <v>0</v>
      </c>
      <c r="AC520" s="245" t="n">
        <v>0</v>
      </c>
      <c r="AD520" s="245" t="n">
        <v>0</v>
      </c>
      <c r="AE520" s="244" t="n">
        <v>0</v>
      </c>
      <c r="AF520" s="245" t="n">
        <v>0</v>
      </c>
      <c r="AG520" s="245" t="n">
        <v>0</v>
      </c>
      <c r="AH520" s="244" t="n">
        <v>0</v>
      </c>
      <c r="AI520" s="245" t="n">
        <v>0</v>
      </c>
      <c r="AJ520" s="245" t="n">
        <v>0</v>
      </c>
      <c r="AK520" s="244" t="n">
        <v>0</v>
      </c>
      <c r="AL520" s="245" t="n">
        <v>0</v>
      </c>
      <c r="AM520" s="245" t="n">
        <v>0</v>
      </c>
      <c r="AN520" s="244" t="n">
        <v>0</v>
      </c>
      <c r="AO520" s="245" t="n">
        <v>14</v>
      </c>
      <c r="AP520" s="245" t="n">
        <v>6</v>
      </c>
      <c r="AQ520" s="244" t="n">
        <v>20</v>
      </c>
      <c r="AR520" s="244">
        <f>IF('b2'!$AQ520&gt;0,'b2'!$AQ520,IF('b2'!$AN520&gt;0,'b2'!$AN520,IF('b2'!$AK520&gt;0,'b2'!$AK520,IF('b2'!$AH520&gt;0,'b2'!$AH520,IF('b2'!$AE520&gt;0,'b2'!$AE520,IF('b2'!$AB520&gt;0,'b2'!$AB520,IF('b2'!$Y520&gt;0,'b2'!$Y520,IF('b2'!$V520&gt;0,'b2'!$V520," ---"))))))))</f>
        <v/>
      </c>
      <c r="AS520" s="246" t="n"/>
      <c r="AT520" s="246" t="n"/>
      <c r="AU520" s="246" t="n"/>
      <c r="AV520" s="246" t="n"/>
      <c r="AW520" s="246" t="n"/>
      <c r="AX520" s="246" t="n"/>
      <c r="AY520" s="246" t="n"/>
      <c r="AZ520" s="246" t="n"/>
      <c r="BA520" s="246" t="n"/>
      <c r="BB520" s="246" t="n"/>
      <c r="BC520" s="246" t="n">
        <v>13</v>
      </c>
      <c r="BD520" s="246" t="n">
        <v>3</v>
      </c>
      <c r="BE520" s="247" t="n"/>
      <c r="BF520" s="252" t="n"/>
      <c r="BG520" s="252" t="n"/>
      <c r="BH520" s="247" t="n"/>
      <c r="BI520" s="250" t="inlineStr">
        <is>
          <t>#REF!</t>
        </is>
      </c>
      <c r="BJ520" s="251" t="inlineStr">
        <is>
          <t>#REF!</t>
        </is>
      </c>
      <c r="BK520" s="252" t="n"/>
      <c r="BL520" s="252" t="n"/>
      <c r="BM520" s="247" t="n"/>
      <c r="BN520" s="250" t="inlineStr">
        <is>
          <t>#REF!</t>
        </is>
      </c>
      <c r="BO520" s="251" t="inlineStr">
        <is>
          <t>#REF!</t>
        </is>
      </c>
      <c r="BP520" s="248" t="n"/>
      <c r="BQ520" s="248" t="n"/>
      <c r="BR520" s="249" t="n"/>
      <c r="BS520" s="250" t="inlineStr">
        <is>
          <t>#REF!</t>
        </is>
      </c>
      <c r="BT520" s="251">
        <f>'[2]DATA CONSOLIDADA 2018-2025 '!$BR522-'b2'!$BO520</f>
        <v/>
      </c>
      <c r="BU520" s="252" t="n"/>
      <c r="BV520" s="248" t="n"/>
      <c r="BW520" s="249" t="n"/>
      <c r="BX520" s="250" t="inlineStr">
        <is>
          <t>#REF!</t>
        </is>
      </c>
      <c r="BY520" s="251" t="inlineStr">
        <is>
          <t>#REF!</t>
        </is>
      </c>
      <c r="BZ520" s="248" t="n"/>
      <c r="CA520" s="248" t="n"/>
      <c r="CB520" s="249" t="n"/>
      <c r="CC520" s="250" t="inlineStr">
        <is>
          <t>#REF!</t>
        </is>
      </c>
      <c r="CD520" s="251">
        <f>'[2]DATA CONSOLIDADA 2018-2025 '!$CB522-'b2'!$BW520</f>
        <v/>
      </c>
      <c r="CE520" s="253" t="n"/>
      <c r="CF520" s="253" t="n"/>
      <c r="CG520" s="254" t="n"/>
      <c r="CH520" s="250" t="inlineStr">
        <is>
          <t>#REF!</t>
        </is>
      </c>
      <c r="CI520" s="251">
        <f>'[2]DATA CONSOLIDADA 2018-2025 '!$CG522-'b2'!$CB520</f>
        <v/>
      </c>
      <c r="CJ520" s="247" t="inlineStr">
        <is>
          <t>#REF!</t>
        </is>
      </c>
      <c r="CK520" s="247" t="n">
        <v>30330.9</v>
      </c>
      <c r="CL520" s="247" t="n">
        <v>0</v>
      </c>
      <c r="CM520" s="247" t="n">
        <v>30330.9</v>
      </c>
      <c r="CN520" s="247" t="inlineStr">
        <is>
          <t>#REF!</t>
        </is>
      </c>
      <c r="CO520" s="251">
        <f>'[2]DATA CONSOLIDADA 2018-2025 '!$CM522-'b2'!$CG520</f>
        <v/>
      </c>
      <c r="CP520" s="253" t="n"/>
      <c r="CQ520" s="253" t="n"/>
      <c r="CR520" s="253" t="n"/>
      <c r="CS520" s="253" t="n"/>
      <c r="CT520" s="253" t="n"/>
      <c r="CU520" s="253" t="n"/>
      <c r="CV520" s="247" t="n"/>
      <c r="CW520" s="247" t="n"/>
      <c r="CX520" s="247" t="n"/>
      <c r="CY520" s="247" t="n"/>
      <c r="CZ520" s="247" t="n"/>
      <c r="DA520" s="247" t="n"/>
      <c r="DB520" s="247" t="n"/>
      <c r="DC520" s="255" t="n">
        <v>0</v>
      </c>
      <c r="DD520" s="255" t="n">
        <v>30330.9</v>
      </c>
      <c r="DE520" s="255" t="n">
        <v>0</v>
      </c>
      <c r="DF520" s="255" t="n">
        <v>0</v>
      </c>
      <c r="DG520" s="255" t="n">
        <v>0</v>
      </c>
      <c r="DH520" s="255" t="n">
        <v>30330.9</v>
      </c>
      <c r="DI520" s="256" t="n">
        <v>20600384016</v>
      </c>
      <c r="DJ520" s="257" t="inlineStr">
        <is>
          <t>CENTRAL DE PRODUCTORES AGROPECUARIOS SAN CRISTOBAL DE QUIPARACRA - PASCO</t>
        </is>
      </c>
      <c r="DK520" s="257" t="inlineStr">
        <is>
          <t>01 Asociación</t>
        </is>
      </c>
      <c r="DL520" s="258" t="n"/>
      <c r="DM520" s="258" t="n"/>
      <c r="DN520" s="258" t="n"/>
      <c r="DO520" s="258" t="n"/>
      <c r="DP520" s="258" t="n"/>
      <c r="DQ520" s="258" t="n"/>
      <c r="DR520" s="258" t="n"/>
      <c r="DS520" s="258" t="n"/>
      <c r="DT520" s="258" t="n"/>
      <c r="DU520" s="258" t="n"/>
      <c r="DV520" s="258" t="n"/>
      <c r="DW520" s="258" t="n"/>
      <c r="DX520" s="258" t="n"/>
      <c r="DY520" s="258" t="n"/>
      <c r="DZ520" s="258" t="n"/>
      <c r="EA520" s="258" t="n"/>
      <c r="EB520" s="258" t="n"/>
      <c r="EC520" s="258" t="n"/>
      <c r="ED520" s="258" t="n"/>
      <c r="EE520" s="258" t="n"/>
    </row>
    <row r="521" hidden="1" ht="47.25" customHeight="1">
      <c r="A521" s="240" t="inlineStr">
        <is>
          <t>CONSEJO REGULADOR DE LA DENOMINACION DE ORIGEN CAFE VILLA RICA - C.R.D.O. CAFE VILLA RICA</t>
        </is>
      </c>
      <c r="B521" s="240" t="inlineStr">
        <is>
          <t>CAFÉ</t>
        </is>
      </c>
      <c r="C521" s="240" t="inlineStr">
        <is>
          <t>CAFE VERDE</t>
        </is>
      </c>
      <c r="D521" s="240" t="inlineStr">
        <is>
          <t>PASCO</t>
        </is>
      </c>
      <c r="E521" s="240" t="inlineStr">
        <is>
          <t>190307</t>
        </is>
      </c>
      <c r="F521" s="240" t="inlineStr">
        <is>
          <t>PASCO</t>
        </is>
      </c>
      <c r="G521" s="240" t="inlineStr">
        <is>
          <t>OXAPAMPA</t>
        </is>
      </c>
      <c r="H521" s="240" t="inlineStr">
        <is>
          <t>VILLA RICA</t>
        </is>
      </c>
      <c r="I521" s="241" t="n"/>
      <c r="J521" s="241" t="n"/>
      <c r="K521" s="241" t="n"/>
      <c r="L521" s="241" t="n"/>
      <c r="M521" s="241" t="n"/>
      <c r="N521" s="241" t="n"/>
      <c r="O521" s="241" t="n"/>
      <c r="P521" s="241" t="n">
        <v>1</v>
      </c>
      <c r="Q521" s="241" t="inlineStr">
        <is>
          <t>PAC</t>
        </is>
      </c>
      <c r="R521" s="242">
        <f>IF(I521=1,I$2,"")&amp;IF(J521=1,IF(I521=1,"-","")&amp;J$2,"")&amp;IF(K521=1,IF(OR(J521=1,I521=1),"-","")&amp;K$2,"")&amp;IF(L521=1,IF(OR(K521=1,J521=1,I521=1),"-","")&amp;L$2,"")&amp;IF(M521=1,IF(OR(L521=1,K521=1,J521=1,I521=1),"-","")&amp;M$2,"")&amp;IF(N521=1,IF(OR(M521=1,L521=1,K521=1,J521=1,I521=1),"-","")&amp;N$2,"")&amp;IF(O521=1,IF(OR(N521=1,M521=1,L521=1,K521=1,J521=1,I521=1),"-","")&amp;O$2,"")&amp;IF(P521=1,IF(I521=1," - ",IF(J521=1," - ",IF(K521=1," - ",IF(L521=1," - ",IF(M521=1," - ",IF(N521=1," - ",IF(O521=1," - ","")))))))&amp;P$2,"")</f>
        <v/>
      </c>
      <c r="S521" s="243">
        <f>SUM('b2'!$I521:$P521)</f>
        <v/>
      </c>
      <c r="T521" s="243">
        <f>IF(OR('b2'!$J521=1,'b2'!$K521=1,'b2'!$L521=1,'b2'!$M521=1,'b2'!$N521=1,'b2'!$O521=1,'b2'!$P521=1),"SI","NO")</f>
        <v/>
      </c>
      <c r="U521" s="243">
        <f>IF(OR('b2'!$K521=1,'b2'!$L521=1,'b2'!$M521=1,'b2'!$N521=1,'b2'!$O521=1,'b2'!$P521=1),"SI","NO")</f>
        <v/>
      </c>
      <c r="V521" s="244" t="n">
        <v>0</v>
      </c>
      <c r="W521" s="245" t="n">
        <v>0</v>
      </c>
      <c r="X521" s="245" t="n">
        <v>0</v>
      </c>
      <c r="Y521" s="244" t="n">
        <v>0</v>
      </c>
      <c r="Z521" s="245" t="n">
        <v>0</v>
      </c>
      <c r="AA521" s="245" t="n">
        <v>0</v>
      </c>
      <c r="AB521" s="244" t="n">
        <v>0</v>
      </c>
      <c r="AC521" s="245" t="n">
        <v>0</v>
      </c>
      <c r="AD521" s="245" t="n">
        <v>0</v>
      </c>
      <c r="AE521" s="244" t="n">
        <v>0</v>
      </c>
      <c r="AF521" s="245" t="n">
        <v>0</v>
      </c>
      <c r="AG521" s="245" t="n">
        <v>0</v>
      </c>
      <c r="AH521" s="244" t="n">
        <v>0</v>
      </c>
      <c r="AI521" s="245" t="n">
        <v>0</v>
      </c>
      <c r="AJ521" s="245" t="n">
        <v>0</v>
      </c>
      <c r="AK521" s="244" t="n">
        <v>0</v>
      </c>
      <c r="AL521" s="245" t="n">
        <v>0</v>
      </c>
      <c r="AM521" s="245" t="n">
        <v>0</v>
      </c>
      <c r="AN521" s="244" t="n">
        <v>0</v>
      </c>
      <c r="AO521" s="245" t="n">
        <v>300</v>
      </c>
      <c r="AP521" s="245" t="n">
        <v>29</v>
      </c>
      <c r="AQ521" s="244" t="n">
        <v>329</v>
      </c>
      <c r="AR521" s="244">
        <f>IF('b2'!$AQ521&gt;0,'b2'!$AQ521,IF('b2'!$AN521&gt;0,'b2'!$AN521,IF('b2'!$AK521&gt;0,'b2'!$AK521,IF('b2'!$AH521&gt;0,'b2'!$AH521,IF('b2'!$AE521&gt;0,'b2'!$AE521,IF('b2'!$AB521&gt;0,'b2'!$AB521,IF('b2'!$Y521&gt;0,'b2'!$Y521,IF('b2'!$V521&gt;0,'b2'!$V521," ---"))))))))</f>
        <v/>
      </c>
      <c r="AS521" s="246" t="n"/>
      <c r="AT521" s="246" t="n"/>
      <c r="AU521" s="246" t="n"/>
      <c r="AV521" s="246" t="n"/>
      <c r="AW521" s="246" t="n"/>
      <c r="AX521" s="246" t="n"/>
      <c r="AY521" s="246" t="n"/>
      <c r="AZ521" s="246" t="n"/>
      <c r="BA521" s="246" t="n"/>
      <c r="BB521" s="246" t="n"/>
      <c r="BC521" s="246" t="n">
        <v>12</v>
      </c>
      <c r="BD521" s="246" t="n">
        <v>4</v>
      </c>
      <c r="BE521" s="247" t="n"/>
      <c r="BF521" s="252" t="n"/>
      <c r="BG521" s="252" t="n"/>
      <c r="BH521" s="247" t="n"/>
      <c r="BI521" s="250" t="inlineStr">
        <is>
          <t>#REF!</t>
        </is>
      </c>
      <c r="BJ521" s="251" t="inlineStr">
        <is>
          <t>#REF!</t>
        </is>
      </c>
      <c r="BK521" s="252" t="n"/>
      <c r="BL521" s="252" t="n"/>
      <c r="BM521" s="247" t="n"/>
      <c r="BN521" s="250" t="inlineStr">
        <is>
          <t>#REF!</t>
        </is>
      </c>
      <c r="BO521" s="251" t="inlineStr">
        <is>
          <t>#REF!</t>
        </is>
      </c>
      <c r="BP521" s="248" t="n"/>
      <c r="BQ521" s="248" t="n"/>
      <c r="BR521" s="249" t="n"/>
      <c r="BS521" s="250" t="inlineStr">
        <is>
          <t>#REF!</t>
        </is>
      </c>
      <c r="BT521" s="251">
        <f>'[2]DATA CONSOLIDADA 2018-2025 '!$BR523-'b2'!$BO521</f>
        <v/>
      </c>
      <c r="BU521" s="252" t="n"/>
      <c r="BV521" s="248" t="n"/>
      <c r="BW521" s="249" t="n"/>
      <c r="BX521" s="250" t="inlineStr">
        <is>
          <t>#REF!</t>
        </is>
      </c>
      <c r="BY521" s="251" t="inlineStr">
        <is>
          <t>#REF!</t>
        </is>
      </c>
      <c r="BZ521" s="248" t="n"/>
      <c r="CA521" s="248" t="n"/>
      <c r="CB521" s="249" t="n"/>
      <c r="CC521" s="250" t="inlineStr">
        <is>
          <t>#REF!</t>
        </is>
      </c>
      <c r="CD521" s="251">
        <f>'[2]DATA CONSOLIDADA 2018-2025 '!$CB523-'b2'!$BW521</f>
        <v/>
      </c>
      <c r="CE521" s="253" t="n"/>
      <c r="CF521" s="253" t="n"/>
      <c r="CG521" s="254" t="n"/>
      <c r="CH521" s="250" t="inlineStr">
        <is>
          <t>#REF!</t>
        </is>
      </c>
      <c r="CI521" s="251">
        <f>'[2]DATA CONSOLIDADA 2018-2025 '!$CG523-'b2'!$CB521</f>
        <v/>
      </c>
      <c r="CJ521" s="247" t="inlineStr">
        <is>
          <t>#REF!</t>
        </is>
      </c>
      <c r="CK521" s="247" t="n">
        <v>0</v>
      </c>
      <c r="CL521" s="247" t="n">
        <v>0</v>
      </c>
      <c r="CM521" s="247" t="n">
        <v>0</v>
      </c>
      <c r="CN521" s="247" t="inlineStr">
        <is>
          <t>#REF!</t>
        </is>
      </c>
      <c r="CO521" s="251">
        <f>'[2]DATA CONSOLIDADA 2018-2025 '!$CM523-'b2'!$CG521</f>
        <v/>
      </c>
      <c r="CP521" s="253" t="n"/>
      <c r="CQ521" s="253" t="n"/>
      <c r="CR521" s="253" t="n"/>
      <c r="CS521" s="253" t="n"/>
      <c r="CT521" s="253" t="n"/>
      <c r="CU521" s="253" t="n"/>
      <c r="CV521" s="247" t="n"/>
      <c r="CW521" s="247" t="n"/>
      <c r="CX521" s="247" t="n"/>
      <c r="CY521" s="247" t="n"/>
      <c r="CZ521" s="247" t="n"/>
      <c r="DA521" s="247" t="n"/>
      <c r="DB521" s="247" t="n"/>
      <c r="DC521" s="255" t="n">
        <v>0</v>
      </c>
      <c r="DD521" s="255" t="n">
        <v>0</v>
      </c>
      <c r="DE521" s="255" t="n">
        <v>0</v>
      </c>
      <c r="DF521" s="255" t="n">
        <v>0</v>
      </c>
      <c r="DG521" s="255" t="n">
        <v>0</v>
      </c>
      <c r="DH521" s="255" t="n">
        <v>0</v>
      </c>
      <c r="DI521" s="256" t="n">
        <v>20568080948</v>
      </c>
      <c r="DJ521" s="257" t="inlineStr">
        <is>
          <t>CONSEJO REGULADOR DE LA DENOMINACION DE ORIGEN CAFE VILLA RICA - C.R.D.O. CAFE VILLA RICA</t>
        </is>
      </c>
      <c r="DK521" s="257" t="inlineStr">
        <is>
          <t>01 Asociación</t>
        </is>
      </c>
      <c r="DL521" s="258" t="n"/>
      <c r="DM521" s="258" t="n"/>
      <c r="DN521" s="258" t="n"/>
      <c r="DO521" s="258" t="n"/>
      <c r="DP521" s="258" t="n"/>
      <c r="DQ521" s="258" t="n"/>
      <c r="DR521" s="258" t="n"/>
      <c r="DS521" s="258" t="n"/>
      <c r="DT521" s="258" t="n"/>
      <c r="DU521" s="258" t="n"/>
      <c r="DV521" s="258" t="n"/>
      <c r="DW521" s="258" t="n"/>
      <c r="DX521" s="258" t="n"/>
      <c r="DY521" s="258" t="n"/>
      <c r="DZ521" s="258" t="n"/>
      <c r="EA521" s="258" t="n"/>
      <c r="EB521" s="258" t="n"/>
      <c r="EC521" s="258" t="n"/>
      <c r="ED521" s="258" t="n"/>
      <c r="EE521" s="258" t="n"/>
    </row>
    <row r="522" hidden="1" ht="47.25" customHeight="1">
      <c r="A522" s="240" t="inlineStr">
        <is>
          <t>CENTRAL DE PRODUCTORES AGROPECUARIOS DEL VALLE AGRICOLA DE PAUCARTAMBO - PASCO</t>
        </is>
      </c>
      <c r="B522" s="240" t="inlineStr">
        <is>
          <t>PALTA</t>
        </is>
      </c>
      <c r="C522" s="240" t="inlineStr">
        <is>
          <t>PALTA</t>
        </is>
      </c>
      <c r="D522" s="240" t="inlineStr">
        <is>
          <t>PASCO</t>
        </is>
      </c>
      <c r="E522" s="240" t="inlineStr">
        <is>
          <t>190107</t>
        </is>
      </c>
      <c r="F522" s="240" t="inlineStr">
        <is>
          <t>PASCO</t>
        </is>
      </c>
      <c r="G522" s="240" t="inlineStr">
        <is>
          <t>PASCO</t>
        </is>
      </c>
      <c r="H522" s="240" t="inlineStr">
        <is>
          <t>PAUCARTAMBO</t>
        </is>
      </c>
      <c r="I522" s="241" t="n"/>
      <c r="J522" s="241" t="n"/>
      <c r="K522" s="241" t="n"/>
      <c r="L522" s="241" t="n"/>
      <c r="M522" s="241" t="n"/>
      <c r="N522" s="241" t="n"/>
      <c r="O522" s="241" t="n"/>
      <c r="P522" s="241" t="n">
        <v>1</v>
      </c>
      <c r="Q522" s="241" t="inlineStr">
        <is>
          <t>PAC</t>
        </is>
      </c>
      <c r="R522" s="242">
        <f>IF(I522=1,I$2,"")&amp;IF(J522=1,IF(I522=1,"-","")&amp;J$2,"")&amp;IF(K522=1,IF(OR(J522=1,I522=1),"-","")&amp;K$2,"")&amp;IF(L522=1,IF(OR(K522=1,J522=1,I522=1),"-","")&amp;L$2,"")&amp;IF(M522=1,IF(OR(L522=1,K522=1,J522=1,I522=1),"-","")&amp;M$2,"")&amp;IF(N522=1,IF(OR(M522=1,L522=1,K522=1,J522=1,I522=1),"-","")&amp;N$2,"")&amp;IF(O522=1,IF(OR(N522=1,M522=1,L522=1,K522=1,J522=1,I522=1),"-","")&amp;O$2,"")&amp;IF(P522=1,IF(I522=1," - ",IF(J522=1," - ",IF(K522=1," - ",IF(L522=1," - ",IF(M522=1," - ",IF(N522=1," - ",IF(O522=1," - ","")))))))&amp;P$2,"")</f>
        <v/>
      </c>
      <c r="S522" s="243">
        <f>SUM('b2'!$I522:$P522)</f>
        <v/>
      </c>
      <c r="T522" s="243">
        <f>IF(OR('b2'!$J522=1,'b2'!$K522=1,'b2'!$L522=1,'b2'!$M522=1,'b2'!$N522=1,'b2'!$O522=1,'b2'!$P522=1),"SI","NO")</f>
        <v/>
      </c>
      <c r="U522" s="243">
        <f>IF(OR('b2'!$K522=1,'b2'!$L522=1,'b2'!$M522=1,'b2'!$N522=1,'b2'!$O522=1,'b2'!$P522=1),"SI","NO")</f>
        <v/>
      </c>
      <c r="V522" s="244" t="n">
        <v>0</v>
      </c>
      <c r="W522" s="245" t="n">
        <v>0</v>
      </c>
      <c r="X522" s="245" t="n">
        <v>0</v>
      </c>
      <c r="Y522" s="244" t="n">
        <v>0</v>
      </c>
      <c r="Z522" s="245" t="n">
        <v>0</v>
      </c>
      <c r="AA522" s="245" t="n">
        <v>0</v>
      </c>
      <c r="AB522" s="244" t="n">
        <v>0</v>
      </c>
      <c r="AC522" s="245" t="n">
        <v>0</v>
      </c>
      <c r="AD522" s="245" t="n">
        <v>0</v>
      </c>
      <c r="AE522" s="244" t="n">
        <v>0</v>
      </c>
      <c r="AF522" s="245" t="n">
        <v>0</v>
      </c>
      <c r="AG522" s="245" t="n">
        <v>0</v>
      </c>
      <c r="AH522" s="244" t="n">
        <v>0</v>
      </c>
      <c r="AI522" s="245" t="n">
        <v>0</v>
      </c>
      <c r="AJ522" s="245" t="n">
        <v>0</v>
      </c>
      <c r="AK522" s="244" t="n">
        <v>0</v>
      </c>
      <c r="AL522" s="245" t="n">
        <v>0</v>
      </c>
      <c r="AM522" s="245" t="n">
        <v>0</v>
      </c>
      <c r="AN522" s="244" t="n">
        <v>0</v>
      </c>
      <c r="AO522" s="245" t="n">
        <v>28</v>
      </c>
      <c r="AP522" s="245" t="n">
        <v>13</v>
      </c>
      <c r="AQ522" s="244" t="n">
        <v>41</v>
      </c>
      <c r="AR522" s="244">
        <f>IF('b2'!$AQ522&gt;0,'b2'!$AQ522,IF('b2'!$AN522&gt;0,'b2'!$AN522,IF('b2'!$AK522&gt;0,'b2'!$AK522,IF('b2'!$AH522&gt;0,'b2'!$AH522,IF('b2'!$AE522&gt;0,'b2'!$AE522,IF('b2'!$AB522&gt;0,'b2'!$AB522,IF('b2'!$Y522&gt;0,'b2'!$Y522,IF('b2'!$V522&gt;0,'b2'!$V522," ---"))))))))</f>
        <v/>
      </c>
      <c r="AS522" s="246" t="n"/>
      <c r="AT522" s="246" t="n"/>
      <c r="AU522" s="246" t="n"/>
      <c r="AV522" s="246" t="n"/>
      <c r="AW522" s="246" t="n"/>
      <c r="AX522" s="246" t="n"/>
      <c r="AY522" s="246" t="n"/>
      <c r="AZ522" s="246" t="n"/>
      <c r="BA522" s="246" t="n"/>
      <c r="BB522" s="246" t="n"/>
      <c r="BC522" s="246" t="n">
        <v>13</v>
      </c>
      <c r="BD522" s="246" t="n">
        <v>3</v>
      </c>
      <c r="BE522" s="247" t="n"/>
      <c r="BF522" s="252" t="n"/>
      <c r="BG522" s="252" t="n"/>
      <c r="BH522" s="247" t="n"/>
      <c r="BI522" s="250" t="inlineStr">
        <is>
          <t>#REF!</t>
        </is>
      </c>
      <c r="BJ522" s="251" t="inlineStr">
        <is>
          <t>#REF!</t>
        </is>
      </c>
      <c r="BK522" s="252" t="n"/>
      <c r="BL522" s="252" t="n"/>
      <c r="BM522" s="247" t="n"/>
      <c r="BN522" s="250" t="inlineStr">
        <is>
          <t>#REF!</t>
        </is>
      </c>
      <c r="BO522" s="251" t="inlineStr">
        <is>
          <t>#REF!</t>
        </is>
      </c>
      <c r="BP522" s="248" t="n"/>
      <c r="BQ522" s="248" t="n"/>
      <c r="BR522" s="249" t="n"/>
      <c r="BS522" s="250" t="inlineStr">
        <is>
          <t>#REF!</t>
        </is>
      </c>
      <c r="BT522" s="251">
        <f>'[2]DATA CONSOLIDADA 2018-2025 '!$BR524-'b2'!$BO522</f>
        <v/>
      </c>
      <c r="BU522" s="252" t="n"/>
      <c r="BV522" s="248" t="n"/>
      <c r="BW522" s="249" t="n"/>
      <c r="BX522" s="250" t="inlineStr">
        <is>
          <t>#REF!</t>
        </is>
      </c>
      <c r="BY522" s="251" t="inlineStr">
        <is>
          <t>#REF!</t>
        </is>
      </c>
      <c r="BZ522" s="248" t="n"/>
      <c r="CA522" s="248" t="n"/>
      <c r="CB522" s="249" t="n"/>
      <c r="CC522" s="250" t="inlineStr">
        <is>
          <t>#REF!</t>
        </is>
      </c>
      <c r="CD522" s="251">
        <f>'[2]DATA CONSOLIDADA 2018-2025 '!$CB524-'b2'!$BW522</f>
        <v/>
      </c>
      <c r="CE522" s="253" t="n"/>
      <c r="CF522" s="253" t="n"/>
      <c r="CG522" s="254" t="n"/>
      <c r="CH522" s="250" t="inlineStr">
        <is>
          <t>#REF!</t>
        </is>
      </c>
      <c r="CI522" s="251">
        <f>'[2]DATA CONSOLIDADA 2018-2025 '!$CG524-'b2'!$CB522</f>
        <v/>
      </c>
      <c r="CJ522" s="247" t="inlineStr">
        <is>
          <t>#REF!</t>
        </is>
      </c>
      <c r="CK522" s="247" t="n">
        <v>19004.5</v>
      </c>
      <c r="CL522" s="247" t="n">
        <v>0</v>
      </c>
      <c r="CM522" s="247" t="n">
        <v>19004.5</v>
      </c>
      <c r="CN522" s="247" t="inlineStr">
        <is>
          <t>#REF!</t>
        </is>
      </c>
      <c r="CO522" s="251">
        <f>'[2]DATA CONSOLIDADA 2018-2025 '!$CM524-'b2'!$CG522</f>
        <v/>
      </c>
      <c r="CP522" s="253" t="n"/>
      <c r="CQ522" s="253" t="n"/>
      <c r="CR522" s="253" t="n"/>
      <c r="CS522" s="253" t="n"/>
      <c r="CT522" s="253" t="n"/>
      <c r="CU522" s="253" t="n"/>
      <c r="CV522" s="247" t="n"/>
      <c r="CW522" s="247" t="n"/>
      <c r="CX522" s="247" t="n"/>
      <c r="CY522" s="247" t="n"/>
      <c r="CZ522" s="247" t="n"/>
      <c r="DA522" s="247" t="n"/>
      <c r="DB522" s="247" t="n"/>
      <c r="DC522" s="255" t="n">
        <v>0</v>
      </c>
      <c r="DD522" s="255" t="n">
        <v>19004.5</v>
      </c>
      <c r="DE522" s="255" t="n">
        <v>0</v>
      </c>
      <c r="DF522" s="255" t="n">
        <v>0</v>
      </c>
      <c r="DG522" s="255" t="n">
        <v>0</v>
      </c>
      <c r="DH522" s="255" t="n">
        <v>19004.5</v>
      </c>
      <c r="DI522" s="256" t="n">
        <v>20573330651</v>
      </c>
      <c r="DJ522" s="257" t="inlineStr">
        <is>
          <t>CENTRAL DE PRODUCTORES AGROPECUARIOS DEL VALLE AGRICOLA DE PAUCARTAMBO - PASCO</t>
        </is>
      </c>
      <c r="DK522" s="257" t="inlineStr">
        <is>
          <t>01 Asociación</t>
        </is>
      </c>
      <c r="DL522" s="258" t="n"/>
      <c r="DM522" s="258" t="n"/>
      <c r="DN522" s="258" t="n"/>
      <c r="DO522" s="258" t="n"/>
      <c r="DP522" s="258" t="n"/>
      <c r="DQ522" s="258" t="n"/>
      <c r="DR522" s="258" t="n"/>
      <c r="DS522" s="258" t="n"/>
      <c r="DT522" s="258" t="n"/>
      <c r="DU522" s="258" t="n"/>
      <c r="DV522" s="258" t="n"/>
      <c r="DW522" s="258" t="n"/>
      <c r="DX522" s="258" t="n"/>
      <c r="DY522" s="258" t="n"/>
      <c r="DZ522" s="258" t="n"/>
      <c r="EA522" s="258" t="n"/>
      <c r="EB522" s="258" t="n"/>
      <c r="EC522" s="258" t="n"/>
      <c r="ED522" s="258" t="n"/>
      <c r="EE522" s="258" t="n"/>
    </row>
    <row r="523" ht="47.25" customHeight="1">
      <c r="A523" s="240" t="inlineStr">
        <is>
          <t>COMITÉ CENTRAL DE PRODUCTORES AGROPECUARIOS SAN ALEJANDRO - COCEPASA</t>
        </is>
      </c>
      <c r="B523" s="240" t="inlineStr">
        <is>
          <t>CACAO</t>
        </is>
      </c>
      <c r="C523" s="240" t="inlineStr">
        <is>
          <t>CACAO EN GRANO</t>
        </is>
      </c>
      <c r="D523" s="240" t="inlineStr">
        <is>
          <t>UCAYALI</t>
        </is>
      </c>
      <c r="E523" s="240" t="inlineStr">
        <is>
          <t>250302</t>
        </is>
      </c>
      <c r="F523" s="240" t="inlineStr">
        <is>
          <t>UCAYALI</t>
        </is>
      </c>
      <c r="G523" s="240" t="inlineStr">
        <is>
          <t>PADRE ABAD</t>
        </is>
      </c>
      <c r="H523" s="240" t="inlineStr">
        <is>
          <t>IRAZOLA</t>
        </is>
      </c>
      <c r="I523" s="241" t="n"/>
      <c r="J523" s="241" t="n"/>
      <c r="K523" s="241" t="n"/>
      <c r="L523" s="241" t="n"/>
      <c r="M523" s="241" t="n"/>
      <c r="N523" s="241" t="n"/>
      <c r="O523" s="241" t="n"/>
      <c r="P523" s="241" t="n">
        <v>1</v>
      </c>
      <c r="Q523" s="241" t="inlineStr">
        <is>
          <t>PAC</t>
        </is>
      </c>
      <c r="R523" s="242">
        <f>IF(I523=1,I$2,"")&amp;IF(J523=1,IF(I523=1,"-","")&amp;J$2,"")&amp;IF(K523=1,IF(OR(J523=1,I523=1),"-","")&amp;K$2,"")&amp;IF(L523=1,IF(OR(K523=1,J523=1,I523=1),"-","")&amp;L$2,"")&amp;IF(M523=1,IF(OR(L523=1,K523=1,J523=1,I523=1),"-","")&amp;M$2,"")&amp;IF(N523=1,IF(OR(M523=1,L523=1,K523=1,J523=1,I523=1),"-","")&amp;N$2,"")&amp;IF(O523=1,IF(OR(N523=1,M523=1,L523=1,K523=1,J523=1,I523=1),"-","")&amp;O$2,"")&amp;IF(P523=1,IF(I523=1," - ",IF(J523=1," - ",IF(K523=1," - ",IF(L523=1," - ",IF(M523=1," - ",IF(N523=1," - ",IF(O523=1," - ","")))))))&amp;P$2,"")</f>
        <v/>
      </c>
      <c r="S523" s="243">
        <f>SUM('b2'!$I523:$P523)</f>
        <v/>
      </c>
      <c r="T523" s="243">
        <f>IF(OR('b2'!$J523=1,'b2'!$K523=1,'b2'!$L523=1,'b2'!$M523=1,'b2'!$N523=1,'b2'!$O523=1,'b2'!$P523=1),"SI","NO")</f>
        <v/>
      </c>
      <c r="U523" s="243">
        <f>IF(OR('b2'!$K523=1,'b2'!$L523=1,'b2'!$M523=1,'b2'!$N523=1,'b2'!$O523=1,'b2'!$P523=1),"SI","NO")</f>
        <v/>
      </c>
      <c r="V523" s="244" t="n">
        <v>0</v>
      </c>
      <c r="W523" s="245" t="n">
        <v>0</v>
      </c>
      <c r="X523" s="245" t="n">
        <v>0</v>
      </c>
      <c r="Y523" s="244" t="n">
        <v>0</v>
      </c>
      <c r="Z523" s="245" t="n">
        <v>0</v>
      </c>
      <c r="AA523" s="245" t="n">
        <v>0</v>
      </c>
      <c r="AB523" s="244" t="n">
        <v>0</v>
      </c>
      <c r="AC523" s="245" t="n">
        <v>0</v>
      </c>
      <c r="AD523" s="245" t="n">
        <v>0</v>
      </c>
      <c r="AE523" s="244" t="n">
        <v>0</v>
      </c>
      <c r="AF523" s="245" t="n">
        <v>0</v>
      </c>
      <c r="AG523" s="245" t="n">
        <v>0</v>
      </c>
      <c r="AH523" s="244" t="n">
        <v>0</v>
      </c>
      <c r="AI523" s="245" t="n">
        <v>0</v>
      </c>
      <c r="AJ523" s="245" t="n">
        <v>0</v>
      </c>
      <c r="AK523" s="244" t="n">
        <v>0</v>
      </c>
      <c r="AL523" s="245" t="n">
        <v>0</v>
      </c>
      <c r="AM523" s="245" t="n">
        <v>0</v>
      </c>
      <c r="AN523" s="244" t="n">
        <v>0</v>
      </c>
      <c r="AO523" s="245" t="n">
        <v>26</v>
      </c>
      <c r="AP523" s="245" t="n">
        <v>9</v>
      </c>
      <c r="AQ523" s="244" t="n">
        <v>35</v>
      </c>
      <c r="AR523" s="244">
        <f>IF('b2'!$AQ523&gt;0,'b2'!$AQ523,IF('b2'!$AN523&gt;0,'b2'!$AN523,IF('b2'!$AK523&gt;0,'b2'!$AK523,IF('b2'!$AH523&gt;0,'b2'!$AH523,IF('b2'!$AE523&gt;0,'b2'!$AE523,IF('b2'!$AB523&gt;0,'b2'!$AB523,IF('b2'!$Y523&gt;0,'b2'!$Y523,IF('b2'!$V523&gt;0,'b2'!$V523," ---"))))))))</f>
        <v/>
      </c>
      <c r="AS523" s="246" t="n"/>
      <c r="AT523" s="246" t="n"/>
      <c r="AU523" s="246" t="n"/>
      <c r="AV523" s="246" t="n"/>
      <c r="AW523" s="246" t="n"/>
      <c r="AX523" s="246" t="n"/>
      <c r="AY523" s="246" t="n"/>
      <c r="AZ523" s="246" t="n"/>
      <c r="BA523" s="246" t="n"/>
      <c r="BB523" s="246" t="n"/>
      <c r="BC523" s="246" t="n">
        <v>18</v>
      </c>
      <c r="BD523" s="246" t="n">
        <v>0</v>
      </c>
      <c r="BE523" s="247" t="n"/>
      <c r="BF523" s="252" t="n"/>
      <c r="BG523" s="252" t="n"/>
      <c r="BH523" s="247" t="n"/>
      <c r="BI523" s="250" t="inlineStr">
        <is>
          <t>#REF!</t>
        </is>
      </c>
      <c r="BJ523" s="251" t="inlineStr">
        <is>
          <t>#REF!</t>
        </is>
      </c>
      <c r="BK523" s="252" t="n"/>
      <c r="BL523" s="252" t="n"/>
      <c r="BM523" s="247" t="n"/>
      <c r="BN523" s="250" t="inlineStr">
        <is>
          <t>#REF!</t>
        </is>
      </c>
      <c r="BO523" s="251" t="inlineStr">
        <is>
          <t>#REF!</t>
        </is>
      </c>
      <c r="BP523" s="248" t="n"/>
      <c r="BQ523" s="248" t="n"/>
      <c r="BR523" s="249" t="n"/>
      <c r="BS523" s="250" t="inlineStr">
        <is>
          <t>#REF!</t>
        </is>
      </c>
      <c r="BT523" s="251">
        <f>'[2]DATA CONSOLIDADA 2018-2025 '!$BR525-'b2'!$BO523</f>
        <v/>
      </c>
      <c r="BU523" s="252" t="n"/>
      <c r="BV523" s="248" t="n"/>
      <c r="BW523" s="249" t="n"/>
      <c r="BX523" s="250" t="inlineStr">
        <is>
          <t>#REF!</t>
        </is>
      </c>
      <c r="BY523" s="251" t="inlineStr">
        <is>
          <t>#REF!</t>
        </is>
      </c>
      <c r="BZ523" s="248" t="n"/>
      <c r="CA523" s="248" t="n"/>
      <c r="CB523" s="249" t="n"/>
      <c r="CC523" s="250" t="inlineStr">
        <is>
          <t>#REF!</t>
        </is>
      </c>
      <c r="CD523" s="251">
        <f>'[2]DATA CONSOLIDADA 2018-2025 '!$CB525-'b2'!$BW523</f>
        <v/>
      </c>
      <c r="CE523" s="253" t="n"/>
      <c r="CF523" s="253" t="n"/>
      <c r="CG523" s="254" t="n"/>
      <c r="CH523" s="250" t="inlineStr">
        <is>
          <t>#REF!</t>
        </is>
      </c>
      <c r="CI523" s="251">
        <f>'[2]DATA CONSOLIDADA 2018-2025 '!$CG525-'b2'!$CB523</f>
        <v/>
      </c>
      <c r="CJ523" s="247" t="inlineStr">
        <is>
          <t>#REF!</t>
        </is>
      </c>
      <c r="CK523" s="247" t="n">
        <v>23891.5484</v>
      </c>
      <c r="CL523" s="247" t="n">
        <v>0</v>
      </c>
      <c r="CM523" s="247" t="n">
        <v>23891.5484</v>
      </c>
      <c r="CN523" s="247" t="inlineStr">
        <is>
          <t>#REF!</t>
        </is>
      </c>
      <c r="CO523" s="251">
        <f>'[2]DATA CONSOLIDADA 2018-2025 '!$CM525-'b2'!$CG523</f>
        <v/>
      </c>
      <c r="CP523" s="253" t="n"/>
      <c r="CQ523" s="253" t="n"/>
      <c r="CR523" s="253" t="n"/>
      <c r="CS523" s="253" t="n"/>
      <c r="CT523" s="253" t="n"/>
      <c r="CU523" s="253" t="n"/>
      <c r="CV523" s="247" t="n"/>
      <c r="CW523" s="247" t="n"/>
      <c r="CX523" s="247" t="n"/>
      <c r="CY523" s="247" t="n"/>
      <c r="CZ523" s="247" t="n"/>
      <c r="DA523" s="247" t="n"/>
      <c r="DB523" s="247" t="n"/>
      <c r="DC523" s="255" t="n">
        <v>0</v>
      </c>
      <c r="DD523" s="255" t="n">
        <v>9999.9984</v>
      </c>
      <c r="DE523" s="255" t="n">
        <v>13891.55</v>
      </c>
      <c r="DF523" s="255" t="n">
        <v>0</v>
      </c>
      <c r="DG523" s="255" t="n">
        <v>0</v>
      </c>
      <c r="DH523" s="255" t="n">
        <v>23891.5484</v>
      </c>
      <c r="DI523" s="256" t="n">
        <v>20166786861</v>
      </c>
      <c r="DJ523" s="257" t="inlineStr">
        <is>
          <t xml:space="preserve"> COMITE CENTRAL DE PRODUCTORES AGROPECUARIOS DE SAN ALEJANDRO</t>
        </is>
      </c>
      <c r="DK523" s="257" t="inlineStr">
        <is>
          <t>01 Asociación</t>
        </is>
      </c>
      <c r="DL523" s="258" t="n"/>
      <c r="DM523" s="258" t="n"/>
      <c r="DN523" s="258" t="n"/>
      <c r="DO523" s="258" t="n"/>
      <c r="DP523" s="258" t="n"/>
      <c r="DQ523" s="258" t="n"/>
      <c r="DR523" s="258" t="n"/>
      <c r="DS523" s="258" t="n"/>
      <c r="DT523" s="258" t="n"/>
      <c r="DU523" s="258" t="n"/>
      <c r="DV523" s="258" t="n"/>
      <c r="DW523" s="258" t="n"/>
      <c r="DX523" s="258" t="n"/>
      <c r="DY523" s="258" t="n"/>
      <c r="DZ523" s="258" t="n"/>
      <c r="EA523" s="258" t="n"/>
      <c r="EB523" s="258" t="n"/>
      <c r="EC523" s="258" t="n"/>
      <c r="ED523" s="258" t="n"/>
      <c r="EE523" s="258" t="n"/>
    </row>
    <row r="524" ht="47.25" customHeight="1">
      <c r="A524" s="240" t="inlineStr">
        <is>
          <t>COOPERATIVA AGRARIA INNOVACION CACAO Y CAFÉ DEL VRAEM</t>
        </is>
      </c>
      <c r="B524" s="240" t="inlineStr">
        <is>
          <t>CACAO</t>
        </is>
      </c>
      <c r="C524" s="240" t="inlineStr">
        <is>
          <t>CACAO</t>
        </is>
      </c>
      <c r="D524" s="240" t="inlineStr">
        <is>
          <t>JUNIN</t>
        </is>
      </c>
      <c r="E524" s="240" t="inlineStr">
        <is>
          <t>120606</t>
        </is>
      </c>
      <c r="F524" s="240" t="inlineStr">
        <is>
          <t>JUNIN</t>
        </is>
      </c>
      <c r="G524" s="240" t="inlineStr">
        <is>
          <t>SATIPO</t>
        </is>
      </c>
      <c r="H524" s="240" t="inlineStr">
        <is>
          <t>PANGOA</t>
        </is>
      </c>
      <c r="I524" s="241" t="n"/>
      <c r="J524" s="241" t="n">
        <v>1</v>
      </c>
      <c r="K524" s="241" t="n">
        <v>1</v>
      </c>
      <c r="L524" s="241" t="n">
        <v>1</v>
      </c>
      <c r="M524" s="241" t="n">
        <v>1</v>
      </c>
      <c r="N524" s="241" t="n">
        <v>1</v>
      </c>
      <c r="O524" s="241" t="n"/>
      <c r="P524" s="241" t="n"/>
      <c r="Q524" s="241" t="inlineStr">
        <is>
          <t>PAC</t>
        </is>
      </c>
      <c r="R524" s="242">
        <f>IF(I524=1,I$2,"")&amp;IF(J524=1,IF(I524=1,"-","")&amp;J$2,"")&amp;IF(K524=1,IF(OR(J524=1,I524=1),"-","")&amp;K$2,"")&amp;IF(L524=1,IF(OR(K524=1,J524=1,I524=1),"-","")&amp;L$2,"")&amp;IF(M524=1,IF(OR(L524=1,K524=1,J524=1,I524=1),"-","")&amp;M$2,"")&amp;IF(N524=1,IF(OR(M524=1,L524=1,K524=1,J524=1,I524=1),"-","")&amp;N$2,"")&amp;IF(O524=1,IF(OR(N524=1,M524=1,L524=1,K524=1,J524=1,I524=1),"-","")&amp;O$2,"")&amp;IF(P524=1,IF(I524=1," - ",IF(J524=1," - ",IF(K524=1," - ",IF(L524=1," - ",IF(M524=1," - ",IF(N524=1," - ",IF(O524=1," - ","")))))))&amp;P$2,"")</f>
        <v/>
      </c>
      <c r="S524" s="243">
        <f>SUM('b2'!$I524:$P524)</f>
        <v/>
      </c>
      <c r="T524" s="243">
        <f>IF(OR('b2'!$J524=1,'b2'!$K524=1,'b2'!$L524=1,'b2'!$M524=1,'b2'!$N524=1,'b2'!$O524=1,'b2'!$P524=1),"SI","NO")</f>
        <v/>
      </c>
      <c r="U524" s="243">
        <f>IF(OR('b2'!$K524=1,'b2'!$L524=1,'b2'!$M524=1,'b2'!$N524=1,'b2'!$O524=1,'b2'!$P524=1),"SI","NO")</f>
        <v/>
      </c>
      <c r="V524" s="244" t="n">
        <v>0</v>
      </c>
      <c r="W524" s="245" t="n">
        <v>68</v>
      </c>
      <c r="X524" s="245" t="n">
        <v>26</v>
      </c>
      <c r="Y524" s="244" t="n">
        <v>94</v>
      </c>
      <c r="Z524" s="245" t="n">
        <v>68</v>
      </c>
      <c r="AA524" s="245" t="n">
        <v>26</v>
      </c>
      <c r="AB524" s="244" t="n">
        <v>94</v>
      </c>
      <c r="AC524" s="245" t="n">
        <v>69</v>
      </c>
      <c r="AD524" s="245" t="n">
        <v>26</v>
      </c>
      <c r="AE524" s="244" t="n">
        <v>95</v>
      </c>
      <c r="AF524" s="245" t="n">
        <v>67</v>
      </c>
      <c r="AG524" s="245" t="n">
        <v>26</v>
      </c>
      <c r="AH524" s="244" t="n">
        <v>93</v>
      </c>
      <c r="AI524" s="245" t="n">
        <v>67</v>
      </c>
      <c r="AJ524" s="245" t="n">
        <v>26</v>
      </c>
      <c r="AK524" s="244" t="n">
        <v>93</v>
      </c>
      <c r="AL524" s="245" t="n">
        <v>0</v>
      </c>
      <c r="AM524" s="245" t="n">
        <v>0</v>
      </c>
      <c r="AN524" s="244" t="n">
        <v>0</v>
      </c>
      <c r="AO524" s="245" t="n">
        <v>0</v>
      </c>
      <c r="AP524" s="245" t="n">
        <v>0</v>
      </c>
      <c r="AQ524" s="244" t="n">
        <v>0</v>
      </c>
      <c r="AR524" s="244">
        <f>IF('b2'!$AQ524&gt;0,'b2'!$AQ524,IF('b2'!$AN524&gt;0,'b2'!$AN524,IF('b2'!$AK524&gt;0,'b2'!$AK524,IF('b2'!$AH524&gt;0,'b2'!$AH524,IF('b2'!$AE524&gt;0,'b2'!$AE524,IF('b2'!$AB524&gt;0,'b2'!$AB524,IF('b2'!$Y524&gt;0,'b2'!$Y524,IF('b2'!$V524&gt;0,'b2'!$V524," ---"))))))))</f>
        <v/>
      </c>
      <c r="AS524" s="246" t="n">
        <v>0</v>
      </c>
      <c r="AT524" s="246" t="n">
        <v>5</v>
      </c>
      <c r="AU524" s="246" t="n">
        <v>21</v>
      </c>
      <c r="AV524" s="246" t="n">
        <v>10</v>
      </c>
      <c r="AW524" s="246" t="n">
        <v>26</v>
      </c>
      <c r="AX524" s="246" t="n">
        <v>11</v>
      </c>
      <c r="AY524" s="246" t="n">
        <v>22</v>
      </c>
      <c r="AZ524" s="246" t="n">
        <v>0</v>
      </c>
      <c r="BA524" s="246" t="n">
        <v>0</v>
      </c>
      <c r="BB524" s="246" t="n">
        <v>0</v>
      </c>
      <c r="BC524" s="246" t="n">
        <v>0</v>
      </c>
      <c r="BD524" s="246" t="n">
        <v>0</v>
      </c>
      <c r="BE524" s="249" t="n">
        <v>0</v>
      </c>
      <c r="BF524" s="248" t="n">
        <v>0</v>
      </c>
      <c r="BG524" s="248" t="n">
        <v>0</v>
      </c>
      <c r="BH524" s="249" t="n">
        <v>0</v>
      </c>
      <c r="BI524" s="250">
        <f>IF('[2]DATA CONSOLIDADA 2018-2025 '!$BH181&gt;'[2]DATA CONSOLIDADA 2018-2025 '!$AN181,"Incremento",IF('[2]DATA CONSOLIDADA 2018-2025 '!$AN181='[2]DATA CONSOLIDADA 2018-2025 '!$BH181,"Sin incremento",IF('[2]DATA CONSOLIDADA 2018-2025 '!$BH181&lt;'[2]DATA CONSOLIDADA 2018-2025 '!$AN181,"Disminución"," ---")))</f>
        <v/>
      </c>
      <c r="BJ524" s="251">
        <f>'[2]DATA CONSOLIDADA 2018-2025 '!$BH181-'[2]DATA CONSOLIDADA 2018-2025 '!$BE181</f>
        <v/>
      </c>
      <c r="BK524" s="248" t="n">
        <v>756531.55</v>
      </c>
      <c r="BL524" s="248" t="n">
        <v>229147.77</v>
      </c>
      <c r="BM524" s="249" t="n">
        <v>985679.3199999999</v>
      </c>
      <c r="BN524" s="250">
        <f>IF('[2]DATA CONSOLIDADA 2018-2025 '!$BM181&gt;'[2]DATA CONSOLIDADA 2018-2025 '!$BH181,"Incremento",IF('[2]DATA CONSOLIDADA 2018-2025 '!$BH181='[2]DATA CONSOLIDADA 2018-2025 '!$BM181,"Sin incremento",IF('[2]DATA CONSOLIDADA 2018-2025 '!$BM181&lt;'[2]DATA CONSOLIDADA 2018-2025 '!$BH181,"Disminución"," ---")))</f>
        <v/>
      </c>
      <c r="BO524" s="251">
        <f>'[2]DATA CONSOLIDADA 2018-2025 '!$BM181-'[2]DATA CONSOLIDADA 2018-2025 '!$BH181</f>
        <v/>
      </c>
      <c r="BP524" s="248" t="n">
        <v>100000</v>
      </c>
      <c r="BQ524" s="248" t="n">
        <v>0</v>
      </c>
      <c r="BR524" s="249" t="n">
        <v>100000</v>
      </c>
      <c r="BS524" s="250">
        <f>IF('[2]DATA CONSOLIDADA 2018-2025 '!$BR181&gt;'[2]DATA CONSOLIDADA 2018-2025 '!$BM181,"Incremento",IF('[2]DATA CONSOLIDADA 2018-2025 '!$BM181='[2]DATA CONSOLIDADA 2018-2025 '!$BR181,"Sin incremento",IF('[2]DATA CONSOLIDADA 2018-2025 '!$BR181&lt;'[2]DATA CONSOLIDADA 2018-2025 '!$BM181,"Disminución"," ---")))</f>
        <v/>
      </c>
      <c r="BT524" s="251">
        <f>'[2]DATA CONSOLIDADA 2018-2025 '!$BR526-'b2'!$BO524</f>
        <v/>
      </c>
      <c r="BU524" s="248" t="n">
        <v>45000</v>
      </c>
      <c r="BV524" s="248" t="n">
        <v>0</v>
      </c>
      <c r="BW524" s="249" t="n">
        <v>45000</v>
      </c>
      <c r="BX524" s="250">
        <f>IF('[2]DATA CONSOLIDADA 2018-2025 '!$BW181&gt;'[2]DATA CONSOLIDADA 2018-2025 '!$BR181,"Incremento",IF('[2]DATA CONSOLIDADA 2018-2025 '!$BR181='[2]DATA CONSOLIDADA 2018-2025 '!$BW181,"Sin incremento",IF('[2]DATA CONSOLIDADA 2018-2025 '!$BW181&lt;'[2]DATA CONSOLIDADA 2018-2025 '!$BR181,"Disminución"," ---")))</f>
        <v/>
      </c>
      <c r="BY524" s="251">
        <f>'[2]DATA CONSOLIDADA 2018-2025 '!$BW181-'[2]DATA CONSOLIDADA 2018-2025 '!$BR181</f>
        <v/>
      </c>
      <c r="BZ524" s="248" t="n">
        <v>143520</v>
      </c>
      <c r="CA524" s="248" t="n">
        <v>0</v>
      </c>
      <c r="CB524" s="249" t="n">
        <v>143520</v>
      </c>
      <c r="CC524" s="250">
        <f>IF('[2]DATA CONSOLIDADA 2018-2025 '!$CB181&gt;'[2]DATA CONSOLIDADA 2018-2025 '!$BW181,"Incremento",IF('[2]DATA CONSOLIDADA 2018-2025 '!$BW181='[2]DATA CONSOLIDADA 2018-2025 '!$CB181,"Sin incremento",IF('[2]DATA CONSOLIDADA 2018-2025 '!$CB181&lt;'[2]DATA CONSOLIDADA 2018-2025 '!$BW181,"Disminución"," ---")))</f>
        <v/>
      </c>
      <c r="CD524" s="251">
        <f>'[2]DATA CONSOLIDADA 2018-2025 '!$CB526-'b2'!$BW524</f>
        <v/>
      </c>
      <c r="CE524" s="253" t="n">
        <v>0</v>
      </c>
      <c r="CF524" s="253" t="n">
        <v>0</v>
      </c>
      <c r="CG524" s="254" t="n">
        <v>0</v>
      </c>
      <c r="CH524" s="250">
        <f>IF('[2]DATA CONSOLIDADA 2018-2025 '!$CG181&gt;'[2]DATA CONSOLIDADA 2018-2025 '!$CB181,"Incremento",IF('[2]DATA CONSOLIDADA 2018-2025 '!$CB181='[2]DATA CONSOLIDADA 2018-2025 '!$CG181,"Sin incremento",IF('[2]DATA CONSOLIDADA 2018-2025 '!$CG181&lt;'[2]DATA CONSOLIDADA 2018-2025 '!$CB181,"Disminución"," ---")))</f>
        <v/>
      </c>
      <c r="CI524" s="251">
        <f>'[2]DATA CONSOLIDADA 2018-2025 '!$CG526-'b2'!$CB524</f>
        <v/>
      </c>
      <c r="CJ524" s="247" t="inlineStr">
        <is>
          <t>#REF!</t>
        </is>
      </c>
      <c r="CK524" s="247" t="n">
        <v>0</v>
      </c>
      <c r="CL524" s="247" t="n">
        <v>0</v>
      </c>
      <c r="CM524" s="247" t="n">
        <v>0</v>
      </c>
      <c r="CN524" s="247" t="inlineStr">
        <is>
          <t>#REF!</t>
        </is>
      </c>
      <c r="CO524" s="251">
        <f>'[2]DATA CONSOLIDADA 2018-2025 '!$CM526-'b2'!$CG524</f>
        <v/>
      </c>
      <c r="CP524" s="253" t="n">
        <v>0</v>
      </c>
      <c r="CQ524" s="253" t="n">
        <v>143520</v>
      </c>
      <c r="CR524" s="253" t="n">
        <v>0</v>
      </c>
      <c r="CS524" s="253" t="n">
        <v>0</v>
      </c>
      <c r="CT524" s="253" t="n">
        <v>0</v>
      </c>
      <c r="CU524" s="253" t="n">
        <v>0</v>
      </c>
      <c r="CV524" s="247" t="n">
        <v>143520</v>
      </c>
      <c r="CW524" s="247" t="n">
        <v>0</v>
      </c>
      <c r="CX524" s="247" t="n">
        <v>0</v>
      </c>
      <c r="CY524" s="247" t="n">
        <v>0</v>
      </c>
      <c r="CZ524" s="247" t="n">
        <v>0</v>
      </c>
      <c r="DA524" s="247" t="n">
        <v>0</v>
      </c>
      <c r="DB524" s="247" t="n">
        <v>0</v>
      </c>
      <c r="DC524" s="255" t="n">
        <v>0</v>
      </c>
      <c r="DD524" s="255" t="n">
        <v>0</v>
      </c>
      <c r="DE524" s="255" t="n">
        <v>0</v>
      </c>
      <c r="DF524" s="255" t="n">
        <v>0</v>
      </c>
      <c r="DG524" s="255" t="n">
        <v>0</v>
      </c>
      <c r="DH524" s="255" t="n">
        <v>0</v>
      </c>
      <c r="DI524" s="256" t="n">
        <v>20601919657</v>
      </c>
      <c r="DJ524" s="257" t="inlineStr">
        <is>
          <t>COOPERATIVA AGRARIA INNOVACION CACAO Y CAFE DEL VRAEM</t>
        </is>
      </c>
      <c r="DK524" s="257" t="inlineStr">
        <is>
          <t>02 Cooperativa</t>
        </is>
      </c>
      <c r="DL524" s="258" t="n"/>
      <c r="DM524" s="258" t="n"/>
      <c r="DN524" s="258" t="n"/>
      <c r="DO524" s="258" t="n"/>
      <c r="DP524" s="258" t="n"/>
      <c r="DQ524" s="258" t="n"/>
      <c r="DR524" s="258" t="n"/>
      <c r="DS524" s="258" t="n"/>
      <c r="DT524" s="258" t="n"/>
      <c r="DU524" s="258" t="n"/>
      <c r="DV524" s="258" t="n"/>
      <c r="DW524" s="258" t="n"/>
      <c r="DX524" s="258" t="n"/>
      <c r="DY524" s="258" t="n"/>
      <c r="DZ524" s="258" t="n"/>
      <c r="EA524" s="258" t="n"/>
      <c r="EB524" s="258" t="n"/>
      <c r="EC524" s="258" t="n"/>
      <c r="ED524" s="258" t="n"/>
      <c r="EE524" s="258" t="n"/>
    </row>
    <row r="525" ht="47.25" customHeight="1">
      <c r="A525" s="240" t="inlineStr">
        <is>
          <t>COOPERATIVA AGRARIA ALEXANDER VON HUMBOLDT LTDA</t>
        </is>
      </c>
      <c r="B525" s="240" t="inlineStr">
        <is>
          <t>CACAO</t>
        </is>
      </c>
      <c r="C525" s="240" t="inlineStr">
        <is>
          <t>CACAO EN GRANO</t>
        </is>
      </c>
      <c r="D525" s="240" t="inlineStr">
        <is>
          <t>UCAYALI</t>
        </is>
      </c>
      <c r="E525" s="240" t="inlineStr">
        <is>
          <t>250305</t>
        </is>
      </c>
      <c r="F525" s="240" t="inlineStr">
        <is>
          <t>UCAYALI</t>
        </is>
      </c>
      <c r="G525" s="240" t="inlineStr">
        <is>
          <t>PADRE ABAD</t>
        </is>
      </c>
      <c r="H525" s="240" t="inlineStr">
        <is>
          <t>ALEXANDER VON HUMBOLDT</t>
        </is>
      </c>
      <c r="I525" s="241" t="n"/>
      <c r="J525" s="241" t="n"/>
      <c r="K525" s="241" t="n"/>
      <c r="L525" s="241" t="n"/>
      <c r="M525" s="241" t="n"/>
      <c r="N525" s="241" t="n"/>
      <c r="O525" s="241" t="n"/>
      <c r="P525" s="241" t="n">
        <v>1</v>
      </c>
      <c r="Q525" s="241" t="inlineStr">
        <is>
          <t>PAC</t>
        </is>
      </c>
      <c r="R525" s="242">
        <f>IF(I525=1,I$2,"")&amp;IF(J525=1,IF(I525=1,"-","")&amp;J$2,"")&amp;IF(K525=1,IF(OR(J525=1,I525=1),"-","")&amp;K$2,"")&amp;IF(L525=1,IF(OR(K525=1,J525=1,I525=1),"-","")&amp;L$2,"")&amp;IF(M525=1,IF(OR(L525=1,K525=1,J525=1,I525=1),"-","")&amp;M$2,"")&amp;IF(N525=1,IF(OR(M525=1,L525=1,K525=1,J525=1,I525=1),"-","")&amp;N$2,"")&amp;IF(O525=1,IF(OR(N525=1,M525=1,L525=1,K525=1,J525=1,I525=1),"-","")&amp;O$2,"")&amp;IF(P525=1,IF(I525=1," - ",IF(J525=1," - ",IF(K525=1," - ",IF(L525=1," - ",IF(M525=1," - ",IF(N525=1," - ",IF(O525=1," - ","")))))))&amp;P$2,"")</f>
        <v/>
      </c>
      <c r="S525" s="243">
        <f>SUM('b2'!$I525:$P525)</f>
        <v/>
      </c>
      <c r="T525" s="243">
        <f>IF(OR('b2'!$J525=1,'b2'!$K525=1,'b2'!$L525=1,'b2'!$M525=1,'b2'!$N525=1,'b2'!$O525=1,'b2'!$P525=1),"SI","NO")</f>
        <v/>
      </c>
      <c r="U525" s="243">
        <f>IF(OR('b2'!$K525=1,'b2'!$L525=1,'b2'!$M525=1,'b2'!$N525=1,'b2'!$O525=1,'b2'!$P525=1),"SI","NO")</f>
        <v/>
      </c>
      <c r="V525" s="244" t="n">
        <v>0</v>
      </c>
      <c r="W525" s="245" t="n">
        <v>0</v>
      </c>
      <c r="X525" s="245" t="n">
        <v>0</v>
      </c>
      <c r="Y525" s="244" t="n">
        <v>0</v>
      </c>
      <c r="Z525" s="245" t="n">
        <v>0</v>
      </c>
      <c r="AA525" s="245" t="n">
        <v>0</v>
      </c>
      <c r="AB525" s="244" t="n">
        <v>0</v>
      </c>
      <c r="AC525" s="245" t="n">
        <v>0</v>
      </c>
      <c r="AD525" s="245" t="n">
        <v>0</v>
      </c>
      <c r="AE525" s="244" t="n">
        <v>0</v>
      </c>
      <c r="AF525" s="245" t="n">
        <v>0</v>
      </c>
      <c r="AG525" s="245" t="n">
        <v>0</v>
      </c>
      <c r="AH525" s="244" t="n">
        <v>0</v>
      </c>
      <c r="AI525" s="245" t="n">
        <v>0</v>
      </c>
      <c r="AJ525" s="245" t="n">
        <v>0</v>
      </c>
      <c r="AK525" s="244" t="n">
        <v>0</v>
      </c>
      <c r="AL525" s="245" t="n">
        <v>0</v>
      </c>
      <c r="AM525" s="245" t="n">
        <v>0</v>
      </c>
      <c r="AN525" s="244" t="n">
        <v>0</v>
      </c>
      <c r="AO525" s="245" t="n">
        <v>20</v>
      </c>
      <c r="AP525" s="245" t="n">
        <v>5</v>
      </c>
      <c r="AQ525" s="244" t="n">
        <v>25</v>
      </c>
      <c r="AR525" s="244">
        <f>IF('b2'!$AQ525&gt;0,'b2'!$AQ525,IF('b2'!$AN525&gt;0,'b2'!$AN525,IF('b2'!$AK525&gt;0,'b2'!$AK525,IF('b2'!$AH525&gt;0,'b2'!$AH525,IF('b2'!$AE525&gt;0,'b2'!$AE525,IF('b2'!$AB525&gt;0,'b2'!$AB525,IF('b2'!$Y525&gt;0,'b2'!$Y525,IF('b2'!$V525&gt;0,'b2'!$V525," ---"))))))))</f>
        <v/>
      </c>
      <c r="AS525" s="246" t="n"/>
      <c r="AT525" s="246" t="n"/>
      <c r="AU525" s="246" t="n"/>
      <c r="AV525" s="246" t="n"/>
      <c r="AW525" s="246" t="n"/>
      <c r="AX525" s="246" t="n"/>
      <c r="AY525" s="246" t="n"/>
      <c r="AZ525" s="246" t="n"/>
      <c r="BA525" s="246" t="n"/>
      <c r="BB525" s="246" t="n"/>
      <c r="BC525" s="246" t="n">
        <v>17</v>
      </c>
      <c r="BD525" s="246" t="n">
        <v>1</v>
      </c>
      <c r="BE525" s="247" t="n"/>
      <c r="BF525" s="252" t="n"/>
      <c r="BG525" s="252" t="n"/>
      <c r="BH525" s="247" t="n"/>
      <c r="BI525" s="250" t="inlineStr">
        <is>
          <t>#REF!</t>
        </is>
      </c>
      <c r="BJ525" s="251" t="inlineStr">
        <is>
          <t>#REF!</t>
        </is>
      </c>
      <c r="BK525" s="252" t="n"/>
      <c r="BL525" s="252" t="n"/>
      <c r="BM525" s="247" t="n"/>
      <c r="BN525" s="250" t="inlineStr">
        <is>
          <t>#REF!</t>
        </is>
      </c>
      <c r="BO525" s="251" t="inlineStr">
        <is>
          <t>#REF!</t>
        </is>
      </c>
      <c r="BP525" s="248" t="n"/>
      <c r="BQ525" s="248" t="n"/>
      <c r="BR525" s="249" t="n"/>
      <c r="BS525" s="250" t="inlineStr">
        <is>
          <t>#REF!</t>
        </is>
      </c>
      <c r="BT525" s="251">
        <f>'[2]DATA CONSOLIDADA 2018-2025 '!$BR527-'b2'!$BO525</f>
        <v/>
      </c>
      <c r="BU525" s="252" t="n"/>
      <c r="BV525" s="248" t="n"/>
      <c r="BW525" s="249" t="n"/>
      <c r="BX525" s="250" t="inlineStr">
        <is>
          <t>#REF!</t>
        </is>
      </c>
      <c r="BY525" s="251" t="inlineStr">
        <is>
          <t>#REF!</t>
        </is>
      </c>
      <c r="BZ525" s="248" t="n"/>
      <c r="CA525" s="248" t="n"/>
      <c r="CB525" s="249" t="n"/>
      <c r="CC525" s="250" t="inlineStr">
        <is>
          <t>#REF!</t>
        </is>
      </c>
      <c r="CD525" s="251">
        <f>'[2]DATA CONSOLIDADA 2018-2025 '!$CB527-'b2'!$BW525</f>
        <v/>
      </c>
      <c r="CE525" s="253" t="n"/>
      <c r="CF525" s="253" t="n"/>
      <c r="CG525" s="254" t="n"/>
      <c r="CH525" s="250" t="inlineStr">
        <is>
          <t>#REF!</t>
        </is>
      </c>
      <c r="CI525" s="251">
        <f>'[2]DATA CONSOLIDADA 2018-2025 '!$CG527-'b2'!$CB525</f>
        <v/>
      </c>
      <c r="CJ525" s="247" t="inlineStr">
        <is>
          <t>#REF!</t>
        </is>
      </c>
      <c r="CK525" s="247" t="n">
        <v>683342.25</v>
      </c>
      <c r="CL525" s="247" t="n">
        <v>0</v>
      </c>
      <c r="CM525" s="247" t="n">
        <v>683342.25</v>
      </c>
      <c r="CN525" s="247" t="inlineStr">
        <is>
          <t>#REF!</t>
        </is>
      </c>
      <c r="CO525" s="251">
        <f>'[2]DATA CONSOLIDADA 2018-2025 '!$CM527-'b2'!$CG525</f>
        <v/>
      </c>
      <c r="CP525" s="253" t="n"/>
      <c r="CQ525" s="253" t="n"/>
      <c r="CR525" s="253" t="n"/>
      <c r="CS525" s="253" t="n"/>
      <c r="CT525" s="253" t="n"/>
      <c r="CU525" s="253" t="n"/>
      <c r="CV525" s="247" t="n"/>
      <c r="CW525" s="247" t="n"/>
      <c r="CX525" s="247" t="n"/>
      <c r="CY525" s="247" t="n"/>
      <c r="CZ525" s="247" t="n"/>
      <c r="DA525" s="247" t="n"/>
      <c r="DB525" s="247" t="n"/>
      <c r="DC525" s="255" t="n">
        <v>0</v>
      </c>
      <c r="DD525" s="255" t="n">
        <v>0</v>
      </c>
      <c r="DE525" s="255" t="n">
        <v>683342.25</v>
      </c>
      <c r="DF525" s="255" t="n">
        <v>0</v>
      </c>
      <c r="DG525" s="255" t="n">
        <v>0</v>
      </c>
      <c r="DH525" s="255" t="n">
        <v>683342.25</v>
      </c>
      <c r="DI525" s="256" t="n">
        <v>20605688170</v>
      </c>
      <c r="DJ525" s="257" t="inlineStr">
        <is>
          <t>COOPERATIVA AGRARIA ALEXANDER VON HUMBOLDT LTDA</t>
        </is>
      </c>
      <c r="DK525" s="257" t="inlineStr">
        <is>
          <t>02 Cooperativa</t>
        </is>
      </c>
      <c r="DL525" s="258" t="n"/>
      <c r="DM525" s="258" t="n"/>
      <c r="DN525" s="258" t="n"/>
      <c r="DO525" s="258" t="n"/>
      <c r="DP525" s="258" t="n"/>
      <c r="DQ525" s="258" t="n"/>
      <c r="DR525" s="258" t="n"/>
      <c r="DS525" s="258" t="n"/>
      <c r="DT525" s="258" t="n"/>
      <c r="DU525" s="258" t="n"/>
      <c r="DV525" s="258" t="n"/>
      <c r="DW525" s="258" t="n"/>
      <c r="DX525" s="258" t="n"/>
      <c r="DY525" s="258" t="n"/>
      <c r="DZ525" s="258" t="n"/>
      <c r="EA525" s="258" t="n"/>
      <c r="EB525" s="258" t="n"/>
      <c r="EC525" s="258" t="n"/>
      <c r="ED525" s="258" t="n"/>
      <c r="EE525" s="258" t="n"/>
    </row>
    <row r="526" ht="47.25" customHeight="1">
      <c r="A526" s="240" t="inlineStr">
        <is>
          <t>COOPERATIVA AGRARIA ECOLÓGICA CANIARI AMAZÓNICA CAECAM</t>
        </is>
      </c>
      <c r="B526" s="240" t="inlineStr">
        <is>
          <t>CACAO</t>
        </is>
      </c>
      <c r="C526" s="240" t="inlineStr">
        <is>
          <t>CACAO EN GRANO</t>
        </is>
      </c>
      <c r="D526" s="240" t="inlineStr">
        <is>
          <t>UCAYALI</t>
        </is>
      </c>
      <c r="E526" s="240" t="inlineStr">
        <is>
          <t>250305</t>
        </is>
      </c>
      <c r="F526" s="240" t="inlineStr">
        <is>
          <t>UCAYALI</t>
        </is>
      </c>
      <c r="G526" s="240" t="inlineStr">
        <is>
          <t>PADRE ABAD</t>
        </is>
      </c>
      <c r="H526" s="240" t="inlineStr">
        <is>
          <t>ALEXANDER VON HUMBOLDT</t>
        </is>
      </c>
      <c r="I526" s="241" t="n"/>
      <c r="J526" s="241" t="n"/>
      <c r="K526" s="241" t="n"/>
      <c r="L526" s="241" t="n"/>
      <c r="M526" s="241" t="n"/>
      <c r="N526" s="241" t="n"/>
      <c r="O526" s="241" t="n"/>
      <c r="P526" s="241" t="n">
        <v>1</v>
      </c>
      <c r="Q526" s="241" t="inlineStr">
        <is>
          <t>PAC</t>
        </is>
      </c>
      <c r="R526" s="242">
        <f>IF(I526=1,I$2,"")&amp;IF(J526=1,IF(I526=1,"-","")&amp;J$2,"")&amp;IF(K526=1,IF(OR(J526=1,I526=1),"-","")&amp;K$2,"")&amp;IF(L526=1,IF(OR(K526=1,J526=1,I526=1),"-","")&amp;L$2,"")&amp;IF(M526=1,IF(OR(L526=1,K526=1,J526=1,I526=1),"-","")&amp;M$2,"")&amp;IF(N526=1,IF(OR(M526=1,L526=1,K526=1,J526=1,I526=1),"-","")&amp;N$2,"")&amp;IF(O526=1,IF(OR(N526=1,M526=1,L526=1,K526=1,J526=1,I526=1),"-","")&amp;O$2,"")&amp;IF(P526=1,IF(I526=1," - ",IF(J526=1," - ",IF(K526=1," - ",IF(L526=1," - ",IF(M526=1," - ",IF(N526=1," - ",IF(O526=1," - ","")))))))&amp;P$2,"")</f>
        <v/>
      </c>
      <c r="S526" s="243">
        <f>SUM('b2'!$I526:$P526)</f>
        <v/>
      </c>
      <c r="T526" s="243">
        <f>IF(OR('b2'!$J526=1,'b2'!$K526=1,'b2'!$L526=1,'b2'!$M526=1,'b2'!$N526=1,'b2'!$O526=1,'b2'!$P526=1),"SI","NO")</f>
        <v/>
      </c>
      <c r="U526" s="243">
        <f>IF(OR('b2'!$K526=1,'b2'!$L526=1,'b2'!$M526=1,'b2'!$N526=1,'b2'!$O526=1,'b2'!$P526=1),"SI","NO")</f>
        <v/>
      </c>
      <c r="V526" s="244" t="n">
        <v>0</v>
      </c>
      <c r="W526" s="245" t="n">
        <v>0</v>
      </c>
      <c r="X526" s="245" t="n">
        <v>0</v>
      </c>
      <c r="Y526" s="244" t="n">
        <v>0</v>
      </c>
      <c r="Z526" s="245" t="n">
        <v>0</v>
      </c>
      <c r="AA526" s="245" t="n">
        <v>0</v>
      </c>
      <c r="AB526" s="244" t="n">
        <v>0</v>
      </c>
      <c r="AC526" s="245" t="n">
        <v>0</v>
      </c>
      <c r="AD526" s="245" t="n">
        <v>0</v>
      </c>
      <c r="AE526" s="244" t="n">
        <v>0</v>
      </c>
      <c r="AF526" s="245" t="n">
        <v>0</v>
      </c>
      <c r="AG526" s="245" t="n">
        <v>0</v>
      </c>
      <c r="AH526" s="244" t="n">
        <v>0</v>
      </c>
      <c r="AI526" s="245" t="n">
        <v>0</v>
      </c>
      <c r="AJ526" s="245" t="n">
        <v>0</v>
      </c>
      <c r="AK526" s="244" t="n">
        <v>0</v>
      </c>
      <c r="AL526" s="245" t="n">
        <v>0</v>
      </c>
      <c r="AM526" s="245" t="n">
        <v>0</v>
      </c>
      <c r="AN526" s="244" t="n">
        <v>0</v>
      </c>
      <c r="AO526" s="245" t="n">
        <v>86</v>
      </c>
      <c r="AP526" s="245" t="n">
        <v>32</v>
      </c>
      <c r="AQ526" s="244" t="n">
        <v>118</v>
      </c>
      <c r="AR526" s="244">
        <f>IF('b2'!$AQ526&gt;0,'b2'!$AQ526,IF('b2'!$AN526&gt;0,'b2'!$AN526,IF('b2'!$AK526&gt;0,'b2'!$AK526,IF('b2'!$AH526&gt;0,'b2'!$AH526,IF('b2'!$AE526&gt;0,'b2'!$AE526,IF('b2'!$AB526&gt;0,'b2'!$AB526,IF('b2'!$Y526&gt;0,'b2'!$Y526,IF('b2'!$V526&gt;0,'b2'!$V526," ---"))))))))</f>
        <v/>
      </c>
      <c r="AS526" s="246" t="n"/>
      <c r="AT526" s="246" t="n"/>
      <c r="AU526" s="246" t="n"/>
      <c r="AV526" s="246" t="n"/>
      <c r="AW526" s="246" t="n"/>
      <c r="AX526" s="246" t="n"/>
      <c r="AY526" s="246" t="n"/>
      <c r="AZ526" s="246" t="n"/>
      <c r="BA526" s="246" t="n"/>
      <c r="BB526" s="246" t="n"/>
      <c r="BC526" s="246" t="n">
        <v>17</v>
      </c>
      <c r="BD526" s="246" t="n">
        <v>1</v>
      </c>
      <c r="BE526" s="247" t="n"/>
      <c r="BF526" s="252" t="n"/>
      <c r="BG526" s="252" t="n"/>
      <c r="BH526" s="247" t="n"/>
      <c r="BI526" s="250" t="inlineStr">
        <is>
          <t>#REF!</t>
        </is>
      </c>
      <c r="BJ526" s="251" t="inlineStr">
        <is>
          <t>#REF!</t>
        </is>
      </c>
      <c r="BK526" s="252" t="n"/>
      <c r="BL526" s="252" t="n"/>
      <c r="BM526" s="247" t="n"/>
      <c r="BN526" s="250" t="inlineStr">
        <is>
          <t>#REF!</t>
        </is>
      </c>
      <c r="BO526" s="251" t="inlineStr">
        <is>
          <t>#REF!</t>
        </is>
      </c>
      <c r="BP526" s="248" t="n"/>
      <c r="BQ526" s="248" t="n"/>
      <c r="BR526" s="249" t="n"/>
      <c r="BS526" s="250" t="inlineStr">
        <is>
          <t>#REF!</t>
        </is>
      </c>
      <c r="BT526" s="251">
        <f>'[2]DATA CONSOLIDADA 2018-2025 '!$BR528-'b2'!$BO526</f>
        <v/>
      </c>
      <c r="BU526" s="252" t="n"/>
      <c r="BV526" s="248" t="n"/>
      <c r="BW526" s="249" t="n"/>
      <c r="BX526" s="250" t="inlineStr">
        <is>
          <t>#REF!</t>
        </is>
      </c>
      <c r="BY526" s="251" t="inlineStr">
        <is>
          <t>#REF!</t>
        </is>
      </c>
      <c r="BZ526" s="248" t="n"/>
      <c r="CA526" s="248" t="n"/>
      <c r="CB526" s="249" t="n"/>
      <c r="CC526" s="250" t="inlineStr">
        <is>
          <t>#REF!</t>
        </is>
      </c>
      <c r="CD526" s="251">
        <f>'[2]DATA CONSOLIDADA 2018-2025 '!$CB528-'b2'!$BW526</f>
        <v/>
      </c>
      <c r="CE526" s="253" t="n"/>
      <c r="CF526" s="253" t="n"/>
      <c r="CG526" s="254" t="n"/>
      <c r="CH526" s="250" t="inlineStr">
        <is>
          <t>#REF!</t>
        </is>
      </c>
      <c r="CI526" s="251">
        <f>'[2]DATA CONSOLIDADA 2018-2025 '!$CG528-'b2'!$CB526</f>
        <v/>
      </c>
      <c r="CJ526" s="247" t="inlineStr">
        <is>
          <t>#REF!</t>
        </is>
      </c>
      <c r="CK526" s="247" t="n">
        <v>20426394.7852</v>
      </c>
      <c r="CL526" s="247" t="n">
        <v>14483443.022035</v>
      </c>
      <c r="CM526" s="247" t="n">
        <v>34909837.807235</v>
      </c>
      <c r="CN526" s="247" t="inlineStr">
        <is>
          <t>#REF!</t>
        </is>
      </c>
      <c r="CO526" s="251">
        <f>'[2]DATA CONSOLIDADA 2018-2025 '!$CM528-'b2'!$CG526</f>
        <v/>
      </c>
      <c r="CP526" s="253" t="n"/>
      <c r="CQ526" s="253" t="n"/>
      <c r="CR526" s="253" t="n"/>
      <c r="CS526" s="253" t="n"/>
      <c r="CT526" s="253" t="n"/>
      <c r="CU526" s="253" t="n"/>
      <c r="CV526" s="247" t="n"/>
      <c r="CW526" s="247" t="n"/>
      <c r="CX526" s="247" t="n"/>
      <c r="CY526" s="247" t="n"/>
      <c r="CZ526" s="247" t="n"/>
      <c r="DA526" s="247" t="n"/>
      <c r="DB526" s="247" t="n"/>
      <c r="DC526" s="255" t="n">
        <v>0</v>
      </c>
      <c r="DD526" s="255" t="n">
        <v>0</v>
      </c>
      <c r="DE526" s="255" t="n">
        <v>34909837.807235</v>
      </c>
      <c r="DF526" s="255" t="n">
        <v>0</v>
      </c>
      <c r="DG526" s="255" t="n">
        <v>0</v>
      </c>
      <c r="DH526" s="255" t="n">
        <v>34909837.807235</v>
      </c>
      <c r="DI526" s="256" t="n">
        <v>20611935243</v>
      </c>
      <c r="DJ526" s="257" t="inlineStr">
        <is>
          <t>COOPERATIVA AGRARIA ECOLOGICA CANIARI AMAZONICA CAECAM</t>
        </is>
      </c>
      <c r="DK526" s="257" t="inlineStr">
        <is>
          <t>02 Cooperativa</t>
        </is>
      </c>
      <c r="DL526" s="258" t="n"/>
      <c r="DM526" s="258" t="n"/>
      <c r="DN526" s="258" t="n"/>
      <c r="DO526" s="258" t="n"/>
      <c r="DP526" s="258" t="n"/>
      <c r="DQ526" s="258" t="n"/>
      <c r="DR526" s="258" t="n"/>
      <c r="DS526" s="258" t="n"/>
      <c r="DT526" s="258" t="n"/>
      <c r="DU526" s="258" t="n"/>
      <c r="DV526" s="258" t="n"/>
      <c r="DW526" s="258" t="n"/>
      <c r="DX526" s="258" t="n"/>
      <c r="DY526" s="258" t="n"/>
      <c r="DZ526" s="258" t="n"/>
      <c r="EA526" s="258" t="n"/>
      <c r="EB526" s="258" t="n"/>
      <c r="EC526" s="258" t="n"/>
      <c r="ED526" s="258" t="n"/>
      <c r="EE526" s="258" t="n"/>
    </row>
    <row r="527" hidden="1" ht="47.25" customHeight="1">
      <c r="A527" s="240" t="inlineStr">
        <is>
          <t>ASOCIACION DE AGRICULTORES AGROPECUARIOS SAN ISIDRO-ICHOC HUAYLAS-CARAZ</t>
        </is>
      </c>
      <c r="B527" s="240" t="inlineStr">
        <is>
          <t>KIWICHA</t>
        </is>
      </c>
      <c r="C527" s="240" t="inlineStr">
        <is>
          <t>KIWICHA</t>
        </is>
      </c>
      <c r="D527" s="240" t="inlineStr">
        <is>
          <t>ANCASH</t>
        </is>
      </c>
      <c r="E527" s="240" t="inlineStr">
        <is>
          <t>021201</t>
        </is>
      </c>
      <c r="F527" s="240" t="inlineStr">
        <is>
          <t>ANCASH</t>
        </is>
      </c>
      <c r="G527" s="240" t="inlineStr">
        <is>
          <t>HUAYLAS</t>
        </is>
      </c>
      <c r="H527" s="240" t="inlineStr">
        <is>
          <t>CARAZ</t>
        </is>
      </c>
      <c r="I527" s="241" t="n"/>
      <c r="J527" s="241" t="n"/>
      <c r="K527" s="241" t="n"/>
      <c r="L527" s="241" t="n"/>
      <c r="M527" s="241" t="n"/>
      <c r="N527" s="241" t="n"/>
      <c r="O527" s="241" t="n"/>
      <c r="P527" s="241" t="n">
        <v>1</v>
      </c>
      <c r="Q527" s="241" t="inlineStr">
        <is>
          <t>PAC</t>
        </is>
      </c>
      <c r="R527" s="242">
        <f>IF(I527=1,I$2,"")&amp;IF(J527=1,IF(I527=1,"-","")&amp;J$2,"")&amp;IF(K527=1,IF(OR(J527=1,I527=1),"-","")&amp;K$2,"")&amp;IF(L527=1,IF(OR(K527=1,J527=1,I527=1),"-","")&amp;L$2,"")&amp;IF(M527=1,IF(OR(L527=1,K527=1,J527=1,I527=1),"-","")&amp;M$2,"")&amp;IF(N527=1,IF(OR(M527=1,L527=1,K527=1,J527=1,I527=1),"-","")&amp;N$2,"")&amp;IF(O527=1,IF(OR(N527=1,M527=1,L527=1,K527=1,J527=1,I527=1),"-","")&amp;O$2,"")&amp;IF(P527=1,IF(I527=1," - ",IF(J527=1," - ",IF(K527=1," - ",IF(L527=1," - ",IF(M527=1," - ",IF(N527=1," - ",IF(O527=1," - ","")))))))&amp;P$2,"")</f>
        <v/>
      </c>
      <c r="S527" s="243">
        <f>SUM('b2'!$I527:$P527)</f>
        <v/>
      </c>
      <c r="T527" s="243">
        <f>IF(OR('b2'!$J527=1,'b2'!$K527=1,'b2'!$L527=1,'b2'!$M527=1,'b2'!$N527=1,'b2'!$O527=1,'b2'!$P527=1),"SI","NO")</f>
        <v/>
      </c>
      <c r="U527" s="243">
        <f>IF(OR('b2'!$K527=1,'b2'!$L527=1,'b2'!$M527=1,'b2'!$N527=1,'b2'!$O527=1,'b2'!$P527=1),"SI","NO")</f>
        <v/>
      </c>
      <c r="V527" s="244" t="n">
        <v>0</v>
      </c>
      <c r="W527" s="245" t="n">
        <v>0</v>
      </c>
      <c r="X527" s="245" t="n">
        <v>0</v>
      </c>
      <c r="Y527" s="244" t="n">
        <v>0</v>
      </c>
      <c r="Z527" s="245" t="n">
        <v>0</v>
      </c>
      <c r="AA527" s="245" t="n">
        <v>0</v>
      </c>
      <c r="AB527" s="244" t="n">
        <v>0</v>
      </c>
      <c r="AC527" s="245" t="n">
        <v>0</v>
      </c>
      <c r="AD527" s="245" t="n">
        <v>0</v>
      </c>
      <c r="AE527" s="244" t="n">
        <v>0</v>
      </c>
      <c r="AF527" s="245" t="n">
        <v>0</v>
      </c>
      <c r="AG527" s="245" t="n">
        <v>0</v>
      </c>
      <c r="AH527" s="244" t="n">
        <v>0</v>
      </c>
      <c r="AI527" s="245" t="n">
        <v>0</v>
      </c>
      <c r="AJ527" s="245" t="n">
        <v>0</v>
      </c>
      <c r="AK527" s="244" t="n">
        <v>0</v>
      </c>
      <c r="AL527" s="245" t="n">
        <v>0</v>
      </c>
      <c r="AM527" s="245" t="n">
        <v>0</v>
      </c>
      <c r="AN527" s="244" t="n">
        <v>0</v>
      </c>
      <c r="AO527" s="245" t="n">
        <v>8</v>
      </c>
      <c r="AP527" s="245" t="n">
        <v>7</v>
      </c>
      <c r="AQ527" s="244" t="n">
        <v>15</v>
      </c>
      <c r="AR527" s="244">
        <f>IF('b2'!$AQ527&gt;0,'b2'!$AQ527,IF('b2'!$AN527&gt;0,'b2'!$AN527,IF('b2'!$AK527&gt;0,'b2'!$AK527,IF('b2'!$AH527&gt;0,'b2'!$AH527,IF('b2'!$AE527&gt;0,'b2'!$AE527,IF('b2'!$AB527&gt;0,'b2'!$AB527,IF('b2'!$Y527&gt;0,'b2'!$Y527,IF('b2'!$V527&gt;0,'b2'!$V527," ---"))))))))</f>
        <v/>
      </c>
      <c r="AS527" s="246" t="n"/>
      <c r="AT527" s="246" t="n"/>
      <c r="AU527" s="246" t="n"/>
      <c r="AV527" s="246" t="n"/>
      <c r="AW527" s="246" t="n"/>
      <c r="AX527" s="246" t="n"/>
      <c r="AY527" s="246" t="n"/>
      <c r="AZ527" s="246" t="n"/>
      <c r="BA527" s="246" t="n"/>
      <c r="BB527" s="246" t="n"/>
      <c r="BC527" s="246" t="n">
        <v>28</v>
      </c>
      <c r="BD527" s="246" t="n">
        <v>2</v>
      </c>
      <c r="BE527" s="247" t="n"/>
      <c r="BF527" s="252" t="n"/>
      <c r="BG527" s="252" t="n"/>
      <c r="BH527" s="247" t="n"/>
      <c r="BI527" s="250" t="inlineStr">
        <is>
          <t>#REF!</t>
        </is>
      </c>
      <c r="BJ527" s="251" t="inlineStr">
        <is>
          <t>#REF!</t>
        </is>
      </c>
      <c r="BK527" s="252" t="n"/>
      <c r="BL527" s="252" t="n"/>
      <c r="BM527" s="247" t="n"/>
      <c r="BN527" s="250" t="inlineStr">
        <is>
          <t>#REF!</t>
        </is>
      </c>
      <c r="BO527" s="251" t="inlineStr">
        <is>
          <t>#REF!</t>
        </is>
      </c>
      <c r="BP527" s="248" t="n"/>
      <c r="BQ527" s="248" t="n"/>
      <c r="BR527" s="249" t="n"/>
      <c r="BS527" s="250" t="inlineStr">
        <is>
          <t>#REF!</t>
        </is>
      </c>
      <c r="BT527" s="251">
        <f>'[2]DATA CONSOLIDADA 2018-2025 '!$BR529-'b2'!$BO527</f>
        <v/>
      </c>
      <c r="BU527" s="252" t="n"/>
      <c r="BV527" s="248" t="n"/>
      <c r="BW527" s="249" t="n"/>
      <c r="BX527" s="250" t="inlineStr">
        <is>
          <t>#REF!</t>
        </is>
      </c>
      <c r="BY527" s="251" t="inlineStr">
        <is>
          <t>#REF!</t>
        </is>
      </c>
      <c r="BZ527" s="248" t="n"/>
      <c r="CA527" s="248" t="n"/>
      <c r="CB527" s="249" t="n"/>
      <c r="CC527" s="250" t="inlineStr">
        <is>
          <t>#REF!</t>
        </is>
      </c>
      <c r="CD527" s="251">
        <f>'[2]DATA CONSOLIDADA 2018-2025 '!$CB529-'b2'!$BW527</f>
        <v/>
      </c>
      <c r="CE527" s="253" t="n"/>
      <c r="CF527" s="253" t="n"/>
      <c r="CG527" s="254" t="n"/>
      <c r="CH527" s="250" t="inlineStr">
        <is>
          <t>#REF!</t>
        </is>
      </c>
      <c r="CI527" s="251">
        <f>'[2]DATA CONSOLIDADA 2018-2025 '!$CG529-'b2'!$CB527</f>
        <v/>
      </c>
      <c r="CJ527" s="247" t="inlineStr">
        <is>
          <t>#REF!</t>
        </is>
      </c>
      <c r="CK527" s="247" t="n">
        <v>88800</v>
      </c>
      <c r="CL527" s="247" t="n">
        <v>0</v>
      </c>
      <c r="CM527" s="247" t="n">
        <v>88800</v>
      </c>
      <c r="CN527" s="247" t="inlineStr">
        <is>
          <t>#REF!</t>
        </is>
      </c>
      <c r="CO527" s="251">
        <f>'[2]DATA CONSOLIDADA 2018-2025 '!$CM529-'b2'!$CG527</f>
        <v/>
      </c>
      <c r="CP527" s="253" t="n"/>
      <c r="CQ527" s="253" t="n"/>
      <c r="CR527" s="253" t="n"/>
      <c r="CS527" s="253" t="n"/>
      <c r="CT527" s="253" t="n"/>
      <c r="CU527" s="253" t="n"/>
      <c r="CV527" s="247" t="n"/>
      <c r="CW527" s="247" t="n"/>
      <c r="CX527" s="247" t="n"/>
      <c r="CY527" s="247" t="n"/>
      <c r="CZ527" s="247" t="n"/>
      <c r="DA527" s="247" t="n"/>
      <c r="DB527" s="247" t="n"/>
      <c r="DC527" s="255" t="n">
        <v>0</v>
      </c>
      <c r="DD527" s="255" t="n">
        <v>88800</v>
      </c>
      <c r="DE527" s="255" t="n">
        <v>0</v>
      </c>
      <c r="DF527" s="255" t="n">
        <v>0</v>
      </c>
      <c r="DG527" s="255" t="n">
        <v>0</v>
      </c>
      <c r="DH527" s="255" t="n">
        <v>88800</v>
      </c>
      <c r="DI527" s="256" t="n">
        <v>20571335388</v>
      </c>
      <c r="DJ527" s="257" t="inlineStr">
        <is>
          <t>ASOCIACION DE AGRICULTORES AGROPECUARIOS SAN ISIDRO-ICHOC HUAYLAS-CARAZ</t>
        </is>
      </c>
      <c r="DK527" s="257" t="inlineStr">
        <is>
          <t>01 Asociación</t>
        </is>
      </c>
      <c r="DL527" s="258" t="n"/>
      <c r="DM527" s="258" t="n"/>
      <c r="DN527" s="258" t="n"/>
      <c r="DO527" s="258" t="n"/>
      <c r="DP527" s="258" t="n"/>
      <c r="DQ527" s="258" t="n"/>
      <c r="DR527" s="258" t="n"/>
      <c r="DS527" s="258" t="n"/>
      <c r="DT527" s="258" t="n"/>
      <c r="DU527" s="258" t="n"/>
      <c r="DV527" s="258" t="n"/>
      <c r="DW527" s="258" t="n"/>
      <c r="DX527" s="258" t="n"/>
      <c r="DY527" s="258" t="n"/>
      <c r="DZ527" s="258" t="n"/>
      <c r="EA527" s="258" t="n"/>
      <c r="EB527" s="258" t="n"/>
      <c r="EC527" s="258" t="n"/>
      <c r="ED527" s="258" t="n"/>
      <c r="EE527" s="258" t="n"/>
    </row>
    <row r="528" hidden="1" ht="47.25" customHeight="1">
      <c r="A528" s="240" t="inlineStr">
        <is>
          <t>ASOCIACIÓN LOS EMPRENDEDORES DE LAGUNA //ASOCIACION DE PRODUCTORES OCCIDENTAL DE QUERAL</t>
        </is>
      </c>
      <c r="B528" s="240" t="inlineStr">
        <is>
          <t>FRESA</t>
        </is>
      </c>
      <c r="C528" s="240" t="inlineStr">
        <is>
          <t>FRESA</t>
        </is>
      </c>
      <c r="D528" s="240" t="inlineStr">
        <is>
          <t>ANCASH</t>
        </is>
      </c>
      <c r="E528" s="240" t="inlineStr">
        <is>
          <t>021201</t>
        </is>
      </c>
      <c r="F528" s="240" t="inlineStr">
        <is>
          <t>ANCASH</t>
        </is>
      </c>
      <c r="G528" s="240" t="inlineStr">
        <is>
          <t>HUAYLAS</t>
        </is>
      </c>
      <c r="H528" s="240" t="inlineStr">
        <is>
          <t>CARAZ</t>
        </is>
      </c>
      <c r="I528" s="241" t="n"/>
      <c r="J528" s="241" t="n"/>
      <c r="K528" s="241" t="n"/>
      <c r="L528" s="241" t="n"/>
      <c r="M528" s="241" t="n"/>
      <c r="N528" s="241" t="n"/>
      <c r="O528" s="241" t="n"/>
      <c r="P528" s="241" t="n">
        <v>1</v>
      </c>
      <c r="Q528" s="241" t="inlineStr">
        <is>
          <t>PAC</t>
        </is>
      </c>
      <c r="R528" s="242">
        <f>IF(I528=1,I$2,"")&amp;IF(J528=1,IF(I528=1,"-","")&amp;J$2,"")&amp;IF(K528=1,IF(OR(J528=1,I528=1),"-","")&amp;K$2,"")&amp;IF(L528=1,IF(OR(K528=1,J528=1,I528=1),"-","")&amp;L$2,"")&amp;IF(M528=1,IF(OR(L528=1,K528=1,J528=1,I528=1),"-","")&amp;M$2,"")&amp;IF(N528=1,IF(OR(M528=1,L528=1,K528=1,J528=1,I528=1),"-","")&amp;N$2,"")&amp;IF(O528=1,IF(OR(N528=1,M528=1,L528=1,K528=1,J528=1,I528=1),"-","")&amp;O$2,"")&amp;IF(P528=1,IF(I528=1," - ",IF(J528=1," - ",IF(K528=1," - ",IF(L528=1," - ",IF(M528=1," - ",IF(N528=1," - ",IF(O528=1," - ","")))))))&amp;P$2,"")</f>
        <v/>
      </c>
      <c r="S528" s="243">
        <f>SUM('b2'!$I528:$P528)</f>
        <v/>
      </c>
      <c r="T528" s="243">
        <f>IF(OR('b2'!$J528=1,'b2'!$K528=1,'b2'!$L528=1,'b2'!$M528=1,'b2'!$N528=1,'b2'!$O528=1,'b2'!$P528=1),"SI","NO")</f>
        <v/>
      </c>
      <c r="U528" s="243">
        <f>IF(OR('b2'!$K528=1,'b2'!$L528=1,'b2'!$M528=1,'b2'!$N528=1,'b2'!$O528=1,'b2'!$P528=1),"SI","NO")</f>
        <v/>
      </c>
      <c r="V528" s="244" t="n">
        <v>0</v>
      </c>
      <c r="W528" s="245" t="n">
        <v>0</v>
      </c>
      <c r="X528" s="245" t="n">
        <v>0</v>
      </c>
      <c r="Y528" s="244" t="n">
        <v>0</v>
      </c>
      <c r="Z528" s="245" t="n">
        <v>0</v>
      </c>
      <c r="AA528" s="245" t="n">
        <v>0</v>
      </c>
      <c r="AB528" s="244" t="n">
        <v>0</v>
      </c>
      <c r="AC528" s="245" t="n">
        <v>0</v>
      </c>
      <c r="AD528" s="245" t="n">
        <v>0</v>
      </c>
      <c r="AE528" s="244" t="n">
        <v>0</v>
      </c>
      <c r="AF528" s="245" t="n">
        <v>0</v>
      </c>
      <c r="AG528" s="245" t="n">
        <v>0</v>
      </c>
      <c r="AH528" s="244" t="n">
        <v>0</v>
      </c>
      <c r="AI528" s="245" t="n">
        <v>0</v>
      </c>
      <c r="AJ528" s="245" t="n">
        <v>0</v>
      </c>
      <c r="AK528" s="244" t="n">
        <v>0</v>
      </c>
      <c r="AL528" s="245" t="n">
        <v>0</v>
      </c>
      <c r="AM528" s="245" t="n">
        <v>0</v>
      </c>
      <c r="AN528" s="244" t="n">
        <v>0</v>
      </c>
      <c r="AO528" s="245" t="n">
        <v>6</v>
      </c>
      <c r="AP528" s="245" t="n">
        <v>9</v>
      </c>
      <c r="AQ528" s="244" t="n">
        <v>15</v>
      </c>
      <c r="AR528" s="244">
        <f>IF('b2'!$AQ528&gt;0,'b2'!$AQ528,IF('b2'!$AN528&gt;0,'b2'!$AN528,IF('b2'!$AK528&gt;0,'b2'!$AK528,IF('b2'!$AH528&gt;0,'b2'!$AH528,IF('b2'!$AE528&gt;0,'b2'!$AE528,IF('b2'!$AB528&gt;0,'b2'!$AB528,IF('b2'!$Y528&gt;0,'b2'!$Y528,IF('b2'!$V528&gt;0,'b2'!$V528," ---"))))))))</f>
        <v/>
      </c>
      <c r="AS528" s="246" t="n"/>
      <c r="AT528" s="246" t="n"/>
      <c r="AU528" s="246" t="n"/>
      <c r="AV528" s="246" t="n"/>
      <c r="AW528" s="246" t="n"/>
      <c r="AX528" s="246" t="n"/>
      <c r="AY528" s="246" t="n"/>
      <c r="AZ528" s="246" t="n"/>
      <c r="BA528" s="246" t="n"/>
      <c r="BB528" s="246" t="n"/>
      <c r="BC528" s="246" t="n">
        <v>30</v>
      </c>
      <c r="BD528" s="246" t="n">
        <v>3</v>
      </c>
      <c r="BE528" s="247" t="n"/>
      <c r="BF528" s="252" t="n"/>
      <c r="BG528" s="252" t="n"/>
      <c r="BH528" s="247" t="n"/>
      <c r="BI528" s="250" t="inlineStr">
        <is>
          <t>#REF!</t>
        </is>
      </c>
      <c r="BJ528" s="251" t="inlineStr">
        <is>
          <t>#REF!</t>
        </is>
      </c>
      <c r="BK528" s="252" t="n"/>
      <c r="BL528" s="252" t="n"/>
      <c r="BM528" s="247" t="n"/>
      <c r="BN528" s="250" t="inlineStr">
        <is>
          <t>#REF!</t>
        </is>
      </c>
      <c r="BO528" s="251" t="inlineStr">
        <is>
          <t>#REF!</t>
        </is>
      </c>
      <c r="BP528" s="248" t="n"/>
      <c r="BQ528" s="248" t="n"/>
      <c r="BR528" s="249" t="n"/>
      <c r="BS528" s="250" t="inlineStr">
        <is>
          <t>#REF!</t>
        </is>
      </c>
      <c r="BT528" s="251">
        <f>'[2]DATA CONSOLIDADA 2018-2025 '!$BR530-'b2'!$BO528</f>
        <v/>
      </c>
      <c r="BU528" s="252" t="n"/>
      <c r="BV528" s="248" t="n"/>
      <c r="BW528" s="249" t="n"/>
      <c r="BX528" s="250" t="inlineStr">
        <is>
          <t>#REF!</t>
        </is>
      </c>
      <c r="BY528" s="251" t="inlineStr">
        <is>
          <t>#REF!</t>
        </is>
      </c>
      <c r="BZ528" s="248" t="n"/>
      <c r="CA528" s="248" t="n"/>
      <c r="CB528" s="249" t="n"/>
      <c r="CC528" s="250" t="inlineStr">
        <is>
          <t>#REF!</t>
        </is>
      </c>
      <c r="CD528" s="251">
        <f>'[2]DATA CONSOLIDADA 2018-2025 '!$CB530-'b2'!$BW528</f>
        <v/>
      </c>
      <c r="CE528" s="253" t="n"/>
      <c r="CF528" s="253" t="n"/>
      <c r="CG528" s="254" t="n"/>
      <c r="CH528" s="250" t="inlineStr">
        <is>
          <t>#REF!</t>
        </is>
      </c>
      <c r="CI528" s="251">
        <f>'[2]DATA CONSOLIDADA 2018-2025 '!$CG530-'b2'!$CB528</f>
        <v/>
      </c>
      <c r="CJ528" s="247" t="inlineStr">
        <is>
          <t>#REF!</t>
        </is>
      </c>
      <c r="CK528" s="247" t="n">
        <v>450245</v>
      </c>
      <c r="CL528" s="247" t="n">
        <v>0</v>
      </c>
      <c r="CM528" s="247" t="n">
        <v>450245</v>
      </c>
      <c r="CN528" s="247" t="inlineStr">
        <is>
          <t>#REF!</t>
        </is>
      </c>
      <c r="CO528" s="251">
        <f>'[2]DATA CONSOLIDADA 2018-2025 '!$CM530-'b2'!$CG528</f>
        <v/>
      </c>
      <c r="CP528" s="253" t="n"/>
      <c r="CQ528" s="253" t="n"/>
      <c r="CR528" s="253" t="n"/>
      <c r="CS528" s="253" t="n"/>
      <c r="CT528" s="253" t="n"/>
      <c r="CU528" s="253" t="n"/>
      <c r="CV528" s="247" t="n"/>
      <c r="CW528" s="247" t="n"/>
      <c r="CX528" s="247" t="n"/>
      <c r="CY528" s="247" t="n"/>
      <c r="CZ528" s="247" t="n"/>
      <c r="DA528" s="247" t="n"/>
      <c r="DB528" s="247" t="n"/>
      <c r="DC528" s="255" t="n">
        <v>0</v>
      </c>
      <c r="DD528" s="255" t="n">
        <v>450245</v>
      </c>
      <c r="DE528" s="255" t="n">
        <v>0</v>
      </c>
      <c r="DF528" s="255" t="n">
        <v>0</v>
      </c>
      <c r="DG528" s="255" t="n">
        <v>0</v>
      </c>
      <c r="DH528" s="255" t="n">
        <v>450245</v>
      </c>
      <c r="DI528" s="256" t="n">
        <v>20611080817</v>
      </c>
      <c r="DJ528" s="257" t="inlineStr">
        <is>
          <t>ASOCIACION DE PRODUCTORES OCCIDENTAL DE QUERAL</t>
        </is>
      </c>
      <c r="DK528" s="257" t="inlineStr">
        <is>
          <t>01 Asociación</t>
        </is>
      </c>
      <c r="DL528" s="258" t="n"/>
      <c r="DM528" s="258" t="n"/>
      <c r="DN528" s="258" t="n"/>
      <c r="DO528" s="258" t="n"/>
      <c r="DP528" s="258" t="n"/>
      <c r="DQ528" s="258" t="n"/>
      <c r="DR528" s="258" t="n"/>
      <c r="DS528" s="258" t="n"/>
      <c r="DT528" s="258" t="n"/>
      <c r="DU528" s="258" t="n"/>
      <c r="DV528" s="258" t="n"/>
      <c r="DW528" s="258" t="n"/>
      <c r="DX528" s="258" t="n"/>
      <c r="DY528" s="258" t="n"/>
      <c r="DZ528" s="258" t="n"/>
      <c r="EA528" s="258" t="n"/>
      <c r="EB528" s="258" t="n"/>
      <c r="EC528" s="258" t="n"/>
      <c r="ED528" s="258" t="n"/>
      <c r="EE528" s="258" t="n"/>
    </row>
    <row r="529" hidden="1" ht="47.25" customHeight="1">
      <c r="A529" s="240" t="inlineStr">
        <is>
          <t>ASOCIACIÓN DE AGROPECUARIOS LLANGANUCO</t>
        </is>
      </c>
      <c r="B529" s="240" t="inlineStr">
        <is>
          <t>FRESA</t>
        </is>
      </c>
      <c r="C529" s="240" t="inlineStr">
        <is>
          <t>FRESA</t>
        </is>
      </c>
      <c r="D529" s="240" t="inlineStr">
        <is>
          <t>ANCASH</t>
        </is>
      </c>
      <c r="E529" s="240" t="inlineStr">
        <is>
          <t>022001</t>
        </is>
      </c>
      <c r="F529" s="240" t="inlineStr">
        <is>
          <t>ANCASH</t>
        </is>
      </c>
      <c r="G529" s="240" t="inlineStr">
        <is>
          <t>YUNGAY</t>
        </is>
      </c>
      <c r="H529" s="240" t="inlineStr">
        <is>
          <t>YUNGAY</t>
        </is>
      </c>
      <c r="I529" s="241" t="n"/>
      <c r="J529" s="241" t="n"/>
      <c r="K529" s="241" t="n"/>
      <c r="L529" s="241" t="n"/>
      <c r="M529" s="241" t="n"/>
      <c r="N529" s="241" t="n"/>
      <c r="O529" s="241" t="n"/>
      <c r="P529" s="241" t="n">
        <v>1</v>
      </c>
      <c r="Q529" s="241" t="inlineStr">
        <is>
          <t>PAC</t>
        </is>
      </c>
      <c r="R529" s="242">
        <f>IF(I529=1,I$2,"")&amp;IF(J529=1,IF(I529=1,"-","")&amp;J$2,"")&amp;IF(K529=1,IF(OR(J529=1,I529=1),"-","")&amp;K$2,"")&amp;IF(L529=1,IF(OR(K529=1,J529=1,I529=1),"-","")&amp;L$2,"")&amp;IF(M529=1,IF(OR(L529=1,K529=1,J529=1,I529=1),"-","")&amp;M$2,"")&amp;IF(N529=1,IF(OR(M529=1,L529=1,K529=1,J529=1,I529=1),"-","")&amp;N$2,"")&amp;IF(O529=1,IF(OR(N529=1,M529=1,L529=1,K529=1,J529=1,I529=1),"-","")&amp;O$2,"")&amp;IF(P529=1,IF(I529=1," - ",IF(J529=1," - ",IF(K529=1," - ",IF(L529=1," - ",IF(M529=1," - ",IF(N529=1," - ",IF(O529=1," - ","")))))))&amp;P$2,"")</f>
        <v/>
      </c>
      <c r="S529" s="243">
        <f>SUM('b2'!$I529:$P529)</f>
        <v/>
      </c>
      <c r="T529" s="243">
        <f>IF(OR('b2'!$J529=1,'b2'!$K529=1,'b2'!$L529=1,'b2'!$M529=1,'b2'!$N529=1,'b2'!$O529=1,'b2'!$P529=1),"SI","NO")</f>
        <v/>
      </c>
      <c r="U529" s="243">
        <f>IF(OR('b2'!$K529=1,'b2'!$L529=1,'b2'!$M529=1,'b2'!$N529=1,'b2'!$O529=1,'b2'!$P529=1),"SI","NO")</f>
        <v/>
      </c>
      <c r="V529" s="244" t="n">
        <v>0</v>
      </c>
      <c r="W529" s="245" t="n">
        <v>0</v>
      </c>
      <c r="X529" s="245" t="n">
        <v>0</v>
      </c>
      <c r="Y529" s="244" t="n">
        <v>0</v>
      </c>
      <c r="Z529" s="245" t="n">
        <v>0</v>
      </c>
      <c r="AA529" s="245" t="n">
        <v>0</v>
      </c>
      <c r="AB529" s="244" t="n">
        <v>0</v>
      </c>
      <c r="AC529" s="245" t="n">
        <v>0</v>
      </c>
      <c r="AD529" s="245" t="n">
        <v>0</v>
      </c>
      <c r="AE529" s="244" t="n">
        <v>0</v>
      </c>
      <c r="AF529" s="245" t="n">
        <v>0</v>
      </c>
      <c r="AG529" s="245" t="n">
        <v>0</v>
      </c>
      <c r="AH529" s="244" t="n">
        <v>0</v>
      </c>
      <c r="AI529" s="245" t="n">
        <v>0</v>
      </c>
      <c r="AJ529" s="245" t="n">
        <v>0</v>
      </c>
      <c r="AK529" s="244" t="n">
        <v>0</v>
      </c>
      <c r="AL529" s="245" t="n">
        <v>0</v>
      </c>
      <c r="AM529" s="245" t="n">
        <v>0</v>
      </c>
      <c r="AN529" s="244" t="n">
        <v>0</v>
      </c>
      <c r="AO529" s="245" t="n">
        <v>17</v>
      </c>
      <c r="AP529" s="245" t="n">
        <v>6</v>
      </c>
      <c r="AQ529" s="244" t="n">
        <v>23</v>
      </c>
      <c r="AR529" s="244">
        <f>IF('b2'!$AQ529&gt;0,'b2'!$AQ529,IF('b2'!$AN529&gt;0,'b2'!$AN529,IF('b2'!$AK529&gt;0,'b2'!$AK529,IF('b2'!$AH529&gt;0,'b2'!$AH529,IF('b2'!$AE529&gt;0,'b2'!$AE529,IF('b2'!$AB529&gt;0,'b2'!$AB529,IF('b2'!$Y529&gt;0,'b2'!$Y529,IF('b2'!$V529&gt;0,'b2'!$V529," ---"))))))))</f>
        <v/>
      </c>
      <c r="AS529" s="246" t="n"/>
      <c r="AT529" s="246" t="n"/>
      <c r="AU529" s="246" t="n"/>
      <c r="AV529" s="246" t="n"/>
      <c r="AW529" s="246" t="n"/>
      <c r="AX529" s="246" t="n"/>
      <c r="AY529" s="246" t="n"/>
      <c r="AZ529" s="246" t="n"/>
      <c r="BA529" s="246" t="n"/>
      <c r="BB529" s="246" t="n"/>
      <c r="BC529" s="246" t="n">
        <v>32</v>
      </c>
      <c r="BD529" s="246" t="n">
        <v>1</v>
      </c>
      <c r="BE529" s="247" t="n"/>
      <c r="BF529" s="252" t="n"/>
      <c r="BG529" s="252" t="n"/>
      <c r="BH529" s="247" t="n"/>
      <c r="BI529" s="250" t="inlineStr">
        <is>
          <t>#REF!</t>
        </is>
      </c>
      <c r="BJ529" s="251" t="inlineStr">
        <is>
          <t>#REF!</t>
        </is>
      </c>
      <c r="BK529" s="252" t="n"/>
      <c r="BL529" s="252" t="n"/>
      <c r="BM529" s="247" t="n"/>
      <c r="BN529" s="250" t="inlineStr">
        <is>
          <t>#REF!</t>
        </is>
      </c>
      <c r="BO529" s="251" t="inlineStr">
        <is>
          <t>#REF!</t>
        </is>
      </c>
      <c r="BP529" s="248" t="n"/>
      <c r="BQ529" s="248" t="n"/>
      <c r="BR529" s="249" t="n"/>
      <c r="BS529" s="250" t="inlineStr">
        <is>
          <t>#REF!</t>
        </is>
      </c>
      <c r="BT529" s="251">
        <f>'[2]DATA CONSOLIDADA 2018-2025 '!$BR531-'b2'!$BO529</f>
        <v/>
      </c>
      <c r="BU529" s="252" t="n"/>
      <c r="BV529" s="248" t="n"/>
      <c r="BW529" s="249" t="n"/>
      <c r="BX529" s="250" t="inlineStr">
        <is>
          <t>#REF!</t>
        </is>
      </c>
      <c r="BY529" s="251" t="inlineStr">
        <is>
          <t>#REF!</t>
        </is>
      </c>
      <c r="BZ529" s="248" t="n"/>
      <c r="CA529" s="248" t="n"/>
      <c r="CB529" s="249" t="n"/>
      <c r="CC529" s="250" t="inlineStr">
        <is>
          <t>#REF!</t>
        </is>
      </c>
      <c r="CD529" s="251">
        <f>'[2]DATA CONSOLIDADA 2018-2025 '!$CB531-'b2'!$BW529</f>
        <v/>
      </c>
      <c r="CE529" s="253" t="n"/>
      <c r="CF529" s="253" t="n"/>
      <c r="CG529" s="254" t="n"/>
      <c r="CH529" s="250" t="inlineStr">
        <is>
          <t>#REF!</t>
        </is>
      </c>
      <c r="CI529" s="251">
        <f>'[2]DATA CONSOLIDADA 2018-2025 '!$CG531-'b2'!$CB529</f>
        <v/>
      </c>
      <c r="CJ529" s="247" t="inlineStr">
        <is>
          <t>#REF!</t>
        </is>
      </c>
      <c r="CK529" s="247" t="n">
        <v>430023</v>
      </c>
      <c r="CL529" s="247" t="n">
        <v>0</v>
      </c>
      <c r="CM529" s="247" t="n">
        <v>430023</v>
      </c>
      <c r="CN529" s="247" t="inlineStr">
        <is>
          <t>#REF!</t>
        </is>
      </c>
      <c r="CO529" s="251">
        <f>'[2]DATA CONSOLIDADA 2018-2025 '!$CM531-'b2'!$CG529</f>
        <v/>
      </c>
      <c r="CP529" s="253" t="n"/>
      <c r="CQ529" s="253" t="n"/>
      <c r="CR529" s="253" t="n"/>
      <c r="CS529" s="253" t="n"/>
      <c r="CT529" s="253" t="n"/>
      <c r="CU529" s="253" t="n"/>
      <c r="CV529" s="247" t="n"/>
      <c r="CW529" s="247" t="n"/>
      <c r="CX529" s="247" t="n"/>
      <c r="CY529" s="247" t="n"/>
      <c r="CZ529" s="247" t="n"/>
      <c r="DA529" s="247" t="n"/>
      <c r="DB529" s="247" t="n"/>
      <c r="DC529" s="255" t="n">
        <v>0</v>
      </c>
      <c r="DD529" s="255" t="n">
        <v>430023</v>
      </c>
      <c r="DE529" s="255" t="n">
        <v>0</v>
      </c>
      <c r="DF529" s="255" t="n">
        <v>0</v>
      </c>
      <c r="DG529" s="255" t="n">
        <v>0</v>
      </c>
      <c r="DH529" s="255" t="n">
        <v>430023</v>
      </c>
      <c r="DI529" s="256" t="n">
        <v>20609623056</v>
      </c>
      <c r="DJ529" s="257" t="inlineStr">
        <is>
          <t>ASOCIACION DE AGROPECUARIOS LLANGANUCO</t>
        </is>
      </c>
      <c r="DK529" s="257" t="inlineStr">
        <is>
          <t>01 Asociación</t>
        </is>
      </c>
      <c r="DL529" s="258" t="n"/>
      <c r="DM529" s="258" t="n"/>
      <c r="DN529" s="258" t="n"/>
      <c r="DO529" s="258" t="n"/>
      <c r="DP529" s="258" t="n"/>
      <c r="DQ529" s="258" t="n"/>
      <c r="DR529" s="258" t="n"/>
      <c r="DS529" s="258" t="n"/>
      <c r="DT529" s="258" t="n"/>
      <c r="DU529" s="258" t="n"/>
      <c r="DV529" s="258" t="n"/>
      <c r="DW529" s="258" t="n"/>
      <c r="DX529" s="258" t="n"/>
      <c r="DY529" s="258" t="n"/>
      <c r="DZ529" s="258" t="n"/>
      <c r="EA529" s="258" t="n"/>
      <c r="EB529" s="258" t="n"/>
      <c r="EC529" s="258" t="n"/>
      <c r="ED529" s="258" t="n"/>
      <c r="EE529" s="258" t="n"/>
    </row>
    <row r="530" hidden="1" ht="47.25" customHeight="1">
      <c r="A530" s="240" t="inlineStr">
        <is>
          <t>COOPERATIVA AGRARIA HUAYHUASH</t>
        </is>
      </c>
      <c r="B530" s="240" t="inlineStr">
        <is>
          <t>PALTA</t>
        </is>
      </c>
      <c r="C530" s="240" t="inlineStr">
        <is>
          <t>PALTA</t>
        </is>
      </c>
      <c r="D530" s="240" t="inlineStr">
        <is>
          <t>ANCASH</t>
        </is>
      </c>
      <c r="E530" s="240" t="inlineStr">
        <is>
          <t>020509</t>
        </is>
      </c>
      <c r="F530" s="240" t="inlineStr">
        <is>
          <t>ANCASH</t>
        </is>
      </c>
      <c r="G530" s="240" t="inlineStr">
        <is>
          <t>BOLOGNESI</t>
        </is>
      </c>
      <c r="H530" s="240" t="inlineStr">
        <is>
          <t>HUASTA</t>
        </is>
      </c>
      <c r="I530" s="241" t="n"/>
      <c r="J530" s="241" t="n"/>
      <c r="K530" s="241" t="n"/>
      <c r="L530" s="241" t="n"/>
      <c r="M530" s="241" t="n"/>
      <c r="N530" s="241" t="n"/>
      <c r="O530" s="241" t="n"/>
      <c r="P530" s="241" t="n">
        <v>1</v>
      </c>
      <c r="Q530" s="241" t="inlineStr">
        <is>
          <t>PAC</t>
        </is>
      </c>
      <c r="R530" s="242">
        <f>IF(I530=1,I$2,"")&amp;IF(J530=1,IF(I530=1,"-","")&amp;J$2,"")&amp;IF(K530=1,IF(OR(J530=1,I530=1),"-","")&amp;K$2,"")&amp;IF(L530=1,IF(OR(K530=1,J530=1,I530=1),"-","")&amp;L$2,"")&amp;IF(M530=1,IF(OR(L530=1,K530=1,J530=1,I530=1),"-","")&amp;M$2,"")&amp;IF(N530=1,IF(OR(M530=1,L530=1,K530=1,J530=1,I530=1),"-","")&amp;N$2,"")&amp;IF(O530=1,IF(OR(N530=1,M530=1,L530=1,K530=1,J530=1,I530=1),"-","")&amp;O$2,"")&amp;IF(P530=1,IF(I530=1," - ",IF(J530=1," - ",IF(K530=1," - ",IF(L530=1," - ",IF(M530=1," - ",IF(N530=1," - ",IF(O530=1," - ","")))))))&amp;P$2,"")</f>
        <v/>
      </c>
      <c r="S530" s="243">
        <f>SUM('b2'!$I530:$P530)</f>
        <v/>
      </c>
      <c r="T530" s="243">
        <f>IF(OR('b2'!$J530=1,'b2'!$K530=1,'b2'!$L530=1,'b2'!$M530=1,'b2'!$N530=1,'b2'!$O530=1,'b2'!$P530=1),"SI","NO")</f>
        <v/>
      </c>
      <c r="U530" s="243">
        <f>IF(OR('b2'!$K530=1,'b2'!$L530=1,'b2'!$M530=1,'b2'!$N530=1,'b2'!$O530=1,'b2'!$P530=1),"SI","NO")</f>
        <v/>
      </c>
      <c r="V530" s="244" t="n">
        <v>0</v>
      </c>
      <c r="W530" s="245" t="n">
        <v>0</v>
      </c>
      <c r="X530" s="245" t="n">
        <v>0</v>
      </c>
      <c r="Y530" s="244" t="n">
        <v>0</v>
      </c>
      <c r="Z530" s="245" t="n">
        <v>0</v>
      </c>
      <c r="AA530" s="245" t="n">
        <v>0</v>
      </c>
      <c r="AB530" s="244" t="n">
        <v>0</v>
      </c>
      <c r="AC530" s="245" t="n">
        <v>0</v>
      </c>
      <c r="AD530" s="245" t="n">
        <v>0</v>
      </c>
      <c r="AE530" s="244" t="n">
        <v>0</v>
      </c>
      <c r="AF530" s="245" t="n">
        <v>0</v>
      </c>
      <c r="AG530" s="245" t="n">
        <v>0</v>
      </c>
      <c r="AH530" s="244" t="n">
        <v>0</v>
      </c>
      <c r="AI530" s="245" t="n">
        <v>0</v>
      </c>
      <c r="AJ530" s="245" t="n">
        <v>0</v>
      </c>
      <c r="AK530" s="244" t="n">
        <v>0</v>
      </c>
      <c r="AL530" s="245" t="n">
        <v>0</v>
      </c>
      <c r="AM530" s="245" t="n">
        <v>0</v>
      </c>
      <c r="AN530" s="244" t="n">
        <v>0</v>
      </c>
      <c r="AO530" s="245" t="n">
        <v>56</v>
      </c>
      <c r="AP530" s="245" t="n">
        <v>6</v>
      </c>
      <c r="AQ530" s="244" t="n">
        <v>62</v>
      </c>
      <c r="AR530" s="244">
        <f>IF('b2'!$AQ530&gt;0,'b2'!$AQ530,IF('b2'!$AN530&gt;0,'b2'!$AN530,IF('b2'!$AK530&gt;0,'b2'!$AK530,IF('b2'!$AH530&gt;0,'b2'!$AH530,IF('b2'!$AE530&gt;0,'b2'!$AE530,IF('b2'!$AB530&gt;0,'b2'!$AB530,IF('b2'!$Y530&gt;0,'b2'!$Y530,IF('b2'!$V530&gt;0,'b2'!$V530," ---"))))))))</f>
        <v/>
      </c>
      <c r="AS530" s="246" t="n"/>
      <c r="AT530" s="246" t="n"/>
      <c r="AU530" s="246" t="n"/>
      <c r="AV530" s="246" t="n"/>
      <c r="AW530" s="246" t="n"/>
      <c r="AX530" s="246" t="n"/>
      <c r="AY530" s="246" t="n"/>
      <c r="AZ530" s="246" t="n"/>
      <c r="BA530" s="246" t="n"/>
      <c r="BB530" s="246" t="n"/>
      <c r="BC530" s="246" t="n">
        <v>12</v>
      </c>
      <c r="BD530" s="246" t="n">
        <v>0</v>
      </c>
      <c r="BE530" s="247" t="n"/>
      <c r="BF530" s="252" t="n"/>
      <c r="BG530" s="252" t="n"/>
      <c r="BH530" s="247" t="n"/>
      <c r="BI530" s="250" t="inlineStr">
        <is>
          <t>#REF!</t>
        </is>
      </c>
      <c r="BJ530" s="251" t="inlineStr">
        <is>
          <t>#REF!</t>
        </is>
      </c>
      <c r="BK530" s="252" t="n"/>
      <c r="BL530" s="252" t="n"/>
      <c r="BM530" s="247" t="n"/>
      <c r="BN530" s="250" t="inlineStr">
        <is>
          <t>#REF!</t>
        </is>
      </c>
      <c r="BO530" s="251" t="inlineStr">
        <is>
          <t>#REF!</t>
        </is>
      </c>
      <c r="BP530" s="248" t="n"/>
      <c r="BQ530" s="248" t="n"/>
      <c r="BR530" s="249" t="n"/>
      <c r="BS530" s="250" t="inlineStr">
        <is>
          <t>#REF!</t>
        </is>
      </c>
      <c r="BT530" s="251">
        <f>'[2]DATA CONSOLIDADA 2018-2025 '!$BR532-'b2'!$BO530</f>
        <v/>
      </c>
      <c r="BU530" s="252" t="n"/>
      <c r="BV530" s="248" t="n"/>
      <c r="BW530" s="249" t="n"/>
      <c r="BX530" s="250" t="inlineStr">
        <is>
          <t>#REF!</t>
        </is>
      </c>
      <c r="BY530" s="251" t="inlineStr">
        <is>
          <t>#REF!</t>
        </is>
      </c>
      <c r="BZ530" s="248" t="n"/>
      <c r="CA530" s="248" t="n"/>
      <c r="CB530" s="249" t="n"/>
      <c r="CC530" s="250" t="inlineStr">
        <is>
          <t>#REF!</t>
        </is>
      </c>
      <c r="CD530" s="251">
        <f>'[2]DATA CONSOLIDADA 2018-2025 '!$CB532-'b2'!$BW530</f>
        <v/>
      </c>
      <c r="CE530" s="253" t="n"/>
      <c r="CF530" s="253" t="n"/>
      <c r="CG530" s="254" t="n"/>
      <c r="CH530" s="250" t="inlineStr">
        <is>
          <t>#REF!</t>
        </is>
      </c>
      <c r="CI530" s="251">
        <f>'[2]DATA CONSOLIDADA 2018-2025 '!$CG532-'b2'!$CB530</f>
        <v/>
      </c>
      <c r="CJ530" s="247" t="inlineStr">
        <is>
          <t>#REF!</t>
        </is>
      </c>
      <c r="CK530" s="247" t="n">
        <v>205810</v>
      </c>
      <c r="CL530" s="247" t="n">
        <v>0</v>
      </c>
      <c r="CM530" s="247" t="n">
        <v>205810</v>
      </c>
      <c r="CN530" s="247" t="inlineStr">
        <is>
          <t>#REF!</t>
        </is>
      </c>
      <c r="CO530" s="251">
        <f>'[2]DATA CONSOLIDADA 2018-2025 '!$CM532-'b2'!$CG530</f>
        <v/>
      </c>
      <c r="CP530" s="253" t="n"/>
      <c r="CQ530" s="253" t="n"/>
      <c r="CR530" s="253" t="n"/>
      <c r="CS530" s="253" t="n"/>
      <c r="CT530" s="253" t="n"/>
      <c r="CU530" s="253" t="n"/>
      <c r="CV530" s="247" t="n"/>
      <c r="CW530" s="247" t="n"/>
      <c r="CX530" s="247" t="n"/>
      <c r="CY530" s="247" t="n"/>
      <c r="CZ530" s="247" t="n"/>
      <c r="DA530" s="247" t="n"/>
      <c r="DB530" s="247" t="n"/>
      <c r="DC530" s="255" t="n">
        <v>0</v>
      </c>
      <c r="DD530" s="255" t="n">
        <v>205810</v>
      </c>
      <c r="DE530" s="255" t="n">
        <v>0</v>
      </c>
      <c r="DF530" s="255" t="n">
        <v>0</v>
      </c>
      <c r="DG530" s="255" t="n">
        <v>0</v>
      </c>
      <c r="DH530" s="255" t="n">
        <v>205810</v>
      </c>
      <c r="DI530" s="256" t="n">
        <v>20610739505</v>
      </c>
      <c r="DJ530" s="257" t="inlineStr">
        <is>
          <t>COOPERATIVA AGRARIA HUAYHUASH</t>
        </is>
      </c>
      <c r="DK530" s="257" t="inlineStr">
        <is>
          <t>02 Cooperativa</t>
        </is>
      </c>
      <c r="DL530" s="258" t="n"/>
      <c r="DM530" s="258" t="n"/>
      <c r="DN530" s="258" t="n"/>
      <c r="DO530" s="258" t="n"/>
      <c r="DP530" s="258" t="n"/>
      <c r="DQ530" s="258" t="n"/>
      <c r="DR530" s="258" t="n"/>
      <c r="DS530" s="258" t="n"/>
      <c r="DT530" s="258" t="n"/>
      <c r="DU530" s="258" t="n"/>
      <c r="DV530" s="258" t="n"/>
      <c r="DW530" s="258" t="n"/>
      <c r="DX530" s="258" t="n"/>
      <c r="DY530" s="258" t="n"/>
      <c r="DZ530" s="258" t="n"/>
      <c r="EA530" s="258" t="n"/>
      <c r="EB530" s="258" t="n"/>
      <c r="EC530" s="258" t="n"/>
      <c r="ED530" s="258" t="n"/>
      <c r="EE530" s="258" t="n"/>
    </row>
    <row r="531" hidden="1" ht="47.25" customHeight="1">
      <c r="A531" s="240" t="inlineStr">
        <is>
          <t>ASOCIACION DE PRODUCTORES AGROPECUARIOS CONTUCNA NUEVA GENERACION APACNG</t>
        </is>
      </c>
      <c r="B531" s="240" t="inlineStr">
        <is>
          <t>CUY</t>
        </is>
      </c>
      <c r="C531" s="240" t="inlineStr">
        <is>
          <t>CUY PARA CONSUMO</t>
        </is>
      </c>
      <c r="D531" s="240" t="inlineStr">
        <is>
          <t>APURIMAC</t>
        </is>
      </c>
      <c r="E531" s="240" t="inlineStr">
        <is>
          <t>030218</t>
        </is>
      </c>
      <c r="F531" s="240" t="inlineStr">
        <is>
          <t>APURIMAC</t>
        </is>
      </c>
      <c r="G531" s="240" t="inlineStr">
        <is>
          <t>ANDAHUAYLAS</t>
        </is>
      </c>
      <c r="H531" s="240" t="inlineStr">
        <is>
          <t>TURPO</t>
        </is>
      </c>
      <c r="I531" s="241" t="n"/>
      <c r="J531" s="241" t="n"/>
      <c r="K531" s="241" t="n"/>
      <c r="L531" s="241" t="n"/>
      <c r="M531" s="241" t="n"/>
      <c r="N531" s="241" t="n"/>
      <c r="O531" s="241" t="n"/>
      <c r="P531" s="241" t="n">
        <v>1</v>
      </c>
      <c r="Q531" s="241" t="inlineStr">
        <is>
          <t>PAC</t>
        </is>
      </c>
      <c r="R531" s="242">
        <f>IF(I531=1,I$2,"")&amp;IF(J531=1,IF(I531=1,"-","")&amp;J$2,"")&amp;IF(K531=1,IF(OR(J531=1,I531=1),"-","")&amp;K$2,"")&amp;IF(L531=1,IF(OR(K531=1,J531=1,I531=1),"-","")&amp;L$2,"")&amp;IF(M531=1,IF(OR(L531=1,K531=1,J531=1,I531=1),"-","")&amp;M$2,"")&amp;IF(N531=1,IF(OR(M531=1,L531=1,K531=1,J531=1,I531=1),"-","")&amp;N$2,"")&amp;IF(O531=1,IF(OR(N531=1,M531=1,L531=1,K531=1,J531=1,I531=1),"-","")&amp;O$2,"")&amp;IF(P531=1,IF(I531=1," - ",IF(J531=1," - ",IF(K531=1," - ",IF(L531=1," - ",IF(M531=1," - ",IF(N531=1," - ",IF(O531=1," - ","")))))))&amp;P$2,"")</f>
        <v/>
      </c>
      <c r="S531" s="243">
        <f>SUM('b2'!$I531:$P531)</f>
        <v/>
      </c>
      <c r="T531" s="243">
        <f>IF(OR('b2'!$J531=1,'b2'!$K531=1,'b2'!$L531=1,'b2'!$M531=1,'b2'!$N531=1,'b2'!$O531=1,'b2'!$P531=1),"SI","NO")</f>
        <v/>
      </c>
      <c r="U531" s="243">
        <f>IF(OR('b2'!$K531=1,'b2'!$L531=1,'b2'!$M531=1,'b2'!$N531=1,'b2'!$O531=1,'b2'!$P531=1),"SI","NO")</f>
        <v/>
      </c>
      <c r="V531" s="244" t="n">
        <v>0</v>
      </c>
      <c r="W531" s="245" t="n">
        <v>0</v>
      </c>
      <c r="X531" s="245" t="n">
        <v>0</v>
      </c>
      <c r="Y531" s="244" t="n">
        <v>0</v>
      </c>
      <c r="Z531" s="245" t="n">
        <v>0</v>
      </c>
      <c r="AA531" s="245" t="n">
        <v>0</v>
      </c>
      <c r="AB531" s="244" t="n">
        <v>0</v>
      </c>
      <c r="AC531" s="245" t="n">
        <v>0</v>
      </c>
      <c r="AD531" s="245" t="n">
        <v>0</v>
      </c>
      <c r="AE531" s="244" t="n">
        <v>0</v>
      </c>
      <c r="AF531" s="245" t="n">
        <v>0</v>
      </c>
      <c r="AG531" s="245" t="n">
        <v>0</v>
      </c>
      <c r="AH531" s="244" t="n">
        <v>0</v>
      </c>
      <c r="AI531" s="245" t="n">
        <v>0</v>
      </c>
      <c r="AJ531" s="245" t="n">
        <v>0</v>
      </c>
      <c r="AK531" s="244" t="n">
        <v>0</v>
      </c>
      <c r="AL531" s="245" t="n">
        <v>0</v>
      </c>
      <c r="AM531" s="245" t="n">
        <v>0</v>
      </c>
      <c r="AN531" s="244" t="n">
        <v>0</v>
      </c>
      <c r="AO531" s="245" t="n">
        <v>4</v>
      </c>
      <c r="AP531" s="245" t="n">
        <v>11</v>
      </c>
      <c r="AQ531" s="244" t="n">
        <v>15</v>
      </c>
      <c r="AR531" s="244">
        <f>IF('b2'!$AQ531&gt;0,'b2'!$AQ531,IF('b2'!$AN531&gt;0,'b2'!$AN531,IF('b2'!$AK531&gt;0,'b2'!$AK531,IF('b2'!$AH531&gt;0,'b2'!$AH531,IF('b2'!$AE531&gt;0,'b2'!$AE531,IF('b2'!$AB531&gt;0,'b2'!$AB531,IF('b2'!$Y531&gt;0,'b2'!$Y531,IF('b2'!$V531&gt;0,'b2'!$V531," ---"))))))))</f>
        <v/>
      </c>
      <c r="AS531" s="246" t="n"/>
      <c r="AT531" s="246" t="n"/>
      <c r="AU531" s="246" t="n"/>
      <c r="AV531" s="246" t="n"/>
      <c r="AW531" s="246" t="n"/>
      <c r="AX531" s="246" t="n"/>
      <c r="AY531" s="246" t="n"/>
      <c r="AZ531" s="246" t="n"/>
      <c r="BA531" s="246" t="n"/>
      <c r="BB531" s="246" t="n"/>
      <c r="BC531" s="246" t="n">
        <v>38</v>
      </c>
      <c r="BD531" s="246" t="n">
        <v>6</v>
      </c>
      <c r="BE531" s="247" t="n"/>
      <c r="BF531" s="252" t="n"/>
      <c r="BG531" s="252" t="n"/>
      <c r="BH531" s="247" t="n"/>
      <c r="BI531" s="250" t="inlineStr">
        <is>
          <t>#REF!</t>
        </is>
      </c>
      <c r="BJ531" s="251" t="inlineStr">
        <is>
          <t>#REF!</t>
        </is>
      </c>
      <c r="BK531" s="252" t="n"/>
      <c r="BL531" s="252" t="n"/>
      <c r="BM531" s="247" t="n"/>
      <c r="BN531" s="250" t="inlineStr">
        <is>
          <t>#REF!</t>
        </is>
      </c>
      <c r="BO531" s="251" t="inlineStr">
        <is>
          <t>#REF!</t>
        </is>
      </c>
      <c r="BP531" s="248" t="n"/>
      <c r="BQ531" s="248" t="n"/>
      <c r="BR531" s="249" t="n"/>
      <c r="BS531" s="250" t="inlineStr">
        <is>
          <t>#REF!</t>
        </is>
      </c>
      <c r="BT531" s="251">
        <f>'[2]DATA CONSOLIDADA 2018-2025 '!$BR100-'b2'!$BO531</f>
        <v/>
      </c>
      <c r="BU531" s="252" t="n"/>
      <c r="BV531" s="248" t="n"/>
      <c r="BW531" s="249" t="n"/>
      <c r="BX531" s="250" t="inlineStr">
        <is>
          <t>#REF!</t>
        </is>
      </c>
      <c r="BY531" s="251" t="inlineStr">
        <is>
          <t>#REF!</t>
        </is>
      </c>
      <c r="BZ531" s="248" t="n"/>
      <c r="CA531" s="248" t="n"/>
      <c r="CB531" s="249" t="n"/>
      <c r="CC531" s="250" t="inlineStr">
        <is>
          <t>#REF!</t>
        </is>
      </c>
      <c r="CD531" s="251">
        <f>'[2]DATA CONSOLIDADA 2018-2025 '!$CB100-'b2'!$BW531</f>
        <v/>
      </c>
      <c r="CE531" s="253" t="n"/>
      <c r="CF531" s="253" t="n"/>
      <c r="CG531" s="254" t="n"/>
      <c r="CH531" s="250" t="inlineStr">
        <is>
          <t>#REF!</t>
        </is>
      </c>
      <c r="CI531" s="251">
        <f>'[2]DATA CONSOLIDADA 2018-2025 '!$CG100-'b2'!$CB531</f>
        <v/>
      </c>
      <c r="CJ531" s="247">
        <f>'[2]DATA CONSOLIDADA 2018-2025 '!$BE100+'[2]DATA CONSOLIDADA 2018-2025 '!$BH100+'[2]DATA CONSOLIDADA 2018-2025 '!$BM100+'[2]DATA CONSOLIDADA 2018-2025 '!$BR100+'[2]DATA CONSOLIDADA 2018-2025 '!$BW100+'[2]DATA CONSOLIDADA 2018-2025 '!$CB100+'[2]DATA CONSOLIDADA 2018-2025 '!$CG100</f>
        <v/>
      </c>
      <c r="CK531" s="247" t="n">
        <v>36121</v>
      </c>
      <c r="CL531" s="247" t="n">
        <v>0</v>
      </c>
      <c r="CM531" s="247" t="n">
        <v>36121</v>
      </c>
      <c r="CN531" s="247" t="inlineStr">
        <is>
          <t>#REF!</t>
        </is>
      </c>
      <c r="CO531" s="251">
        <f>'[2]DATA CONSOLIDADA 2018-2025 '!$CM533-'b2'!$CG531</f>
        <v/>
      </c>
      <c r="CP531" s="253" t="n"/>
      <c r="CQ531" s="253" t="n"/>
      <c r="CR531" s="253" t="n"/>
      <c r="CS531" s="253" t="n"/>
      <c r="CT531" s="253" t="n"/>
      <c r="CU531" s="253" t="n"/>
      <c r="CV531" s="247" t="n"/>
      <c r="CW531" s="247" t="n"/>
      <c r="CX531" s="247" t="n"/>
      <c r="CY531" s="247" t="n"/>
      <c r="CZ531" s="247" t="n"/>
      <c r="DA531" s="247" t="n"/>
      <c r="DB531" s="247" t="n"/>
      <c r="DC531" s="255" t="n">
        <v>0</v>
      </c>
      <c r="DD531" s="255" t="n">
        <v>36121</v>
      </c>
      <c r="DE531" s="255" t="n">
        <v>0</v>
      </c>
      <c r="DF531" s="255" t="n">
        <v>0</v>
      </c>
      <c r="DG531" s="255" t="n">
        <v>0</v>
      </c>
      <c r="DH531" s="255" t="n">
        <v>36121</v>
      </c>
      <c r="DI531" s="256" t="n">
        <v>20606226013</v>
      </c>
      <c r="DJ531" s="257" t="inlineStr">
        <is>
          <t>ASOCIACION DE PRODUCTORES AGROPECUARIOS CONTUCNA NUEVA GENERACION APACNG</t>
        </is>
      </c>
      <c r="DK531" s="257" t="inlineStr">
        <is>
          <t>01 Asociación</t>
        </is>
      </c>
      <c r="DL531" s="258" t="n"/>
      <c r="DM531" s="258" t="n"/>
      <c r="DN531" s="258" t="n"/>
      <c r="DO531" s="258" t="n"/>
      <c r="DP531" s="258" t="n"/>
      <c r="DQ531" s="258" t="n"/>
      <c r="DR531" s="258" t="n"/>
      <c r="DS531" s="258" t="n"/>
      <c r="DT531" s="258" t="n"/>
      <c r="DU531" s="258" t="n"/>
      <c r="DV531" s="258" t="n"/>
      <c r="DW531" s="258" t="n"/>
      <c r="DX531" s="258" t="n"/>
      <c r="DY531" s="258" t="n"/>
      <c r="DZ531" s="258" t="n"/>
      <c r="EA531" s="258" t="n"/>
      <c r="EB531" s="258" t="n"/>
      <c r="EC531" s="258" t="n"/>
      <c r="ED531" s="258" t="n"/>
      <c r="EE531" s="258" t="n"/>
    </row>
    <row r="532" hidden="1" ht="47.25" customHeight="1">
      <c r="A532" s="240" t="inlineStr">
        <is>
          <t>ASOCIACION DE PRODUCTORES VIRGEN DE CONCEPCION - APVC</t>
        </is>
      </c>
      <c r="B532" s="240" t="inlineStr">
        <is>
          <t>CUY</t>
        </is>
      </c>
      <c r="C532" s="240" t="inlineStr">
        <is>
          <t>CUY PARA CONSUMO</t>
        </is>
      </c>
      <c r="D532" s="240" t="inlineStr">
        <is>
          <t>APURIMAC</t>
        </is>
      </c>
      <c r="E532" s="240" t="inlineStr">
        <is>
          <t>030201</t>
        </is>
      </c>
      <c r="F532" s="240" t="inlineStr">
        <is>
          <t>APURIMAC</t>
        </is>
      </c>
      <c r="G532" s="240" t="inlineStr">
        <is>
          <t>ANDAHUAYLAS</t>
        </is>
      </c>
      <c r="H532" s="240" t="inlineStr">
        <is>
          <t>ANDAHUAYLAS</t>
        </is>
      </c>
      <c r="I532" s="241" t="n"/>
      <c r="J532" s="241" t="n"/>
      <c r="K532" s="241" t="n"/>
      <c r="L532" s="241" t="n"/>
      <c r="M532" s="241" t="n"/>
      <c r="N532" s="241" t="n"/>
      <c r="O532" s="241" t="n"/>
      <c r="P532" s="241" t="n">
        <v>1</v>
      </c>
      <c r="Q532" s="241" t="inlineStr">
        <is>
          <t>PAC</t>
        </is>
      </c>
      <c r="R532" s="242">
        <f>IF(I532=1,I$2,"")&amp;IF(J532=1,IF(I532=1,"-","")&amp;J$2,"")&amp;IF(K532=1,IF(OR(J532=1,I532=1),"-","")&amp;K$2,"")&amp;IF(L532=1,IF(OR(K532=1,J532=1,I532=1),"-","")&amp;L$2,"")&amp;IF(M532=1,IF(OR(L532=1,K532=1,J532=1,I532=1),"-","")&amp;M$2,"")&amp;IF(N532=1,IF(OR(M532=1,L532=1,K532=1,J532=1,I532=1),"-","")&amp;N$2,"")&amp;IF(O532=1,IF(OR(N532=1,M532=1,L532=1,K532=1,J532=1,I532=1),"-","")&amp;O$2,"")&amp;IF(P532=1,IF(I532=1," - ",IF(J532=1," - ",IF(K532=1," - ",IF(L532=1," - ",IF(M532=1," - ",IF(N532=1," - ",IF(O532=1," - ","")))))))&amp;P$2,"")</f>
        <v/>
      </c>
      <c r="S532" s="243">
        <f>SUM('b2'!$I532:$P532)</f>
        <v/>
      </c>
      <c r="T532" s="243">
        <f>IF(OR('b2'!$J532=1,'b2'!$K532=1,'b2'!$L532=1,'b2'!$M532=1,'b2'!$N532=1,'b2'!$O532=1,'b2'!$P532=1),"SI","NO")</f>
        <v/>
      </c>
      <c r="U532" s="243">
        <f>IF(OR('b2'!$K532=1,'b2'!$L532=1,'b2'!$M532=1,'b2'!$N532=1,'b2'!$O532=1,'b2'!$P532=1),"SI","NO")</f>
        <v/>
      </c>
      <c r="V532" s="244" t="n">
        <v>0</v>
      </c>
      <c r="W532" s="245" t="n">
        <v>0</v>
      </c>
      <c r="X532" s="245" t="n">
        <v>0</v>
      </c>
      <c r="Y532" s="244" t="n">
        <v>0</v>
      </c>
      <c r="Z532" s="245" t="n">
        <v>0</v>
      </c>
      <c r="AA532" s="245" t="n">
        <v>0</v>
      </c>
      <c r="AB532" s="244" t="n">
        <v>0</v>
      </c>
      <c r="AC532" s="245" t="n">
        <v>0</v>
      </c>
      <c r="AD532" s="245" t="n">
        <v>0</v>
      </c>
      <c r="AE532" s="244" t="n">
        <v>0</v>
      </c>
      <c r="AF532" s="245" t="n">
        <v>0</v>
      </c>
      <c r="AG532" s="245" t="n">
        <v>0</v>
      </c>
      <c r="AH532" s="244" t="n">
        <v>0</v>
      </c>
      <c r="AI532" s="245" t="n">
        <v>0</v>
      </c>
      <c r="AJ532" s="245" t="n">
        <v>0</v>
      </c>
      <c r="AK532" s="244" t="n">
        <v>0</v>
      </c>
      <c r="AL532" s="245" t="n">
        <v>0</v>
      </c>
      <c r="AM532" s="245" t="n">
        <v>0</v>
      </c>
      <c r="AN532" s="244" t="n">
        <v>0</v>
      </c>
      <c r="AO532" s="245" t="n">
        <v>12</v>
      </c>
      <c r="AP532" s="245" t="n">
        <v>13</v>
      </c>
      <c r="AQ532" s="244" t="n">
        <v>25</v>
      </c>
      <c r="AR532" s="244">
        <f>IF('b2'!$AQ532&gt;0,'b2'!$AQ532,IF('b2'!$AN532&gt;0,'b2'!$AN532,IF('b2'!$AK532&gt;0,'b2'!$AK532,IF('b2'!$AH532&gt;0,'b2'!$AH532,IF('b2'!$AE532&gt;0,'b2'!$AE532,IF('b2'!$AB532&gt;0,'b2'!$AB532,IF('b2'!$Y532&gt;0,'b2'!$Y532,IF('b2'!$V532&gt;0,'b2'!$V532," ---"))))))))</f>
        <v/>
      </c>
      <c r="AS532" s="246" t="n"/>
      <c r="AT532" s="246" t="n"/>
      <c r="AU532" s="246" t="n"/>
      <c r="AV532" s="246" t="n"/>
      <c r="AW532" s="246" t="n"/>
      <c r="AX532" s="246" t="n"/>
      <c r="AY532" s="246" t="n"/>
      <c r="AZ532" s="246" t="n"/>
      <c r="BA532" s="246" t="n"/>
      <c r="BB532" s="246" t="n"/>
      <c r="BC532" s="246" t="n">
        <v>39</v>
      </c>
      <c r="BD532" s="246" t="n">
        <v>6</v>
      </c>
      <c r="BE532" s="247" t="n"/>
      <c r="BF532" s="252" t="n"/>
      <c r="BG532" s="252" t="n"/>
      <c r="BH532" s="247" t="n"/>
      <c r="BI532" s="250" t="inlineStr">
        <is>
          <t>#REF!</t>
        </is>
      </c>
      <c r="BJ532" s="251" t="inlineStr">
        <is>
          <t>#REF!</t>
        </is>
      </c>
      <c r="BK532" s="252" t="n"/>
      <c r="BL532" s="252" t="n"/>
      <c r="BM532" s="247" t="n"/>
      <c r="BN532" s="250" t="inlineStr">
        <is>
          <t>#REF!</t>
        </is>
      </c>
      <c r="BO532" s="251" t="inlineStr">
        <is>
          <t>#REF!</t>
        </is>
      </c>
      <c r="BP532" s="248" t="n"/>
      <c r="BQ532" s="248" t="n"/>
      <c r="BR532" s="249" t="n"/>
      <c r="BS532" s="250" t="inlineStr">
        <is>
          <t>#REF!</t>
        </is>
      </c>
      <c r="BT532" s="251">
        <f>'[2]DATA CONSOLIDADA 2018-2025 '!$BR190-'b2'!$BO532</f>
        <v/>
      </c>
      <c r="BU532" s="252" t="n"/>
      <c r="BV532" s="248" t="n"/>
      <c r="BW532" s="249" t="n"/>
      <c r="BX532" s="250" t="inlineStr">
        <is>
          <t>#REF!</t>
        </is>
      </c>
      <c r="BY532" s="251" t="inlineStr">
        <is>
          <t>#REF!</t>
        </is>
      </c>
      <c r="BZ532" s="248" t="n"/>
      <c r="CA532" s="248" t="n"/>
      <c r="CB532" s="249" t="n"/>
      <c r="CC532" s="250" t="inlineStr">
        <is>
          <t>#REF!</t>
        </is>
      </c>
      <c r="CD532" s="251">
        <f>'[2]DATA CONSOLIDADA 2018-2025 '!$CB190-'b2'!$BW532</f>
        <v/>
      </c>
      <c r="CE532" s="253" t="n"/>
      <c r="CF532" s="253" t="n"/>
      <c r="CG532" s="254" t="n"/>
      <c r="CH532" s="250" t="inlineStr">
        <is>
          <t>#REF!</t>
        </is>
      </c>
      <c r="CI532" s="251">
        <f>'[2]DATA CONSOLIDADA 2018-2025 '!$CG190-'b2'!$CB532</f>
        <v/>
      </c>
      <c r="CJ532" s="247">
        <f>'[2]DATA CONSOLIDADA 2018-2025 '!$BE190+'[2]DATA CONSOLIDADA 2018-2025 '!$BH190+'[2]DATA CONSOLIDADA 2018-2025 '!$BM190+'[2]DATA CONSOLIDADA 2018-2025 '!$BR190+'[2]DATA CONSOLIDADA 2018-2025 '!$BW190+'[2]DATA CONSOLIDADA 2018-2025 '!$CB190+'[2]DATA CONSOLIDADA 2018-2025 '!$CG190</f>
        <v/>
      </c>
      <c r="CK532" s="247" t="n">
        <v>290247</v>
      </c>
      <c r="CL532" s="247" t="n">
        <v>0</v>
      </c>
      <c r="CM532" s="247" t="n">
        <v>290247</v>
      </c>
      <c r="CN532" s="247" t="inlineStr">
        <is>
          <t>#REF!</t>
        </is>
      </c>
      <c r="CO532" s="251">
        <f>'[2]DATA CONSOLIDADA 2018-2025 '!$CM534-'b2'!$CG532</f>
        <v/>
      </c>
      <c r="CP532" s="253" t="n"/>
      <c r="CQ532" s="253" t="n"/>
      <c r="CR532" s="253" t="n"/>
      <c r="CS532" s="253" t="n"/>
      <c r="CT532" s="253" t="n"/>
      <c r="CU532" s="253" t="n"/>
      <c r="CV532" s="247" t="n"/>
      <c r="CW532" s="247" t="n"/>
      <c r="CX532" s="247" t="n"/>
      <c r="CY532" s="247" t="n"/>
      <c r="CZ532" s="247" t="n"/>
      <c r="DA532" s="247" t="n"/>
      <c r="DB532" s="247" t="n"/>
      <c r="DC532" s="255" t="n">
        <v>0</v>
      </c>
      <c r="DD532" s="255" t="n">
        <v>290247</v>
      </c>
      <c r="DE532" s="255" t="n">
        <v>0</v>
      </c>
      <c r="DF532" s="255" t="n">
        <v>0</v>
      </c>
      <c r="DG532" s="255" t="n">
        <v>0</v>
      </c>
      <c r="DH532" s="255" t="n">
        <v>290247</v>
      </c>
      <c r="DI532" s="256" t="n">
        <v>20491149664</v>
      </c>
      <c r="DJ532" s="257" t="inlineStr">
        <is>
          <t>ASOCIACION DE PRODUCTORES VIRGEN DE CONCEPCION - APVC</t>
        </is>
      </c>
      <c r="DK532" s="257" t="inlineStr">
        <is>
          <t>01 Asociación</t>
        </is>
      </c>
      <c r="DL532" s="258" t="n"/>
      <c r="DM532" s="258" t="n"/>
      <c r="DN532" s="258" t="n"/>
      <c r="DO532" s="258" t="n"/>
      <c r="DP532" s="258" t="n"/>
      <c r="DQ532" s="258" t="n"/>
      <c r="DR532" s="258" t="n"/>
      <c r="DS532" s="258" t="n"/>
      <c r="DT532" s="258" t="n"/>
      <c r="DU532" s="258" t="n"/>
      <c r="DV532" s="258" t="n"/>
      <c r="DW532" s="258" t="n"/>
      <c r="DX532" s="258" t="n"/>
      <c r="DY532" s="258" t="n"/>
      <c r="DZ532" s="258" t="n"/>
      <c r="EA532" s="258" t="n"/>
      <c r="EB532" s="258" t="n"/>
      <c r="EC532" s="258" t="n"/>
      <c r="ED532" s="258" t="n"/>
      <c r="EE532" s="258" t="n"/>
    </row>
    <row r="533" hidden="1" ht="47.25" customHeight="1">
      <c r="A533" s="240" t="inlineStr">
        <is>
          <t>ASOCIACION DE PRODUCTORES AGROPECUARIOS DE PALTAYPATA ABANCAY</t>
        </is>
      </c>
      <c r="B533" s="240" t="inlineStr">
        <is>
          <t>CUY</t>
        </is>
      </c>
      <c r="C533" s="240" t="inlineStr">
        <is>
          <t>CUY PARA CONSUMO</t>
        </is>
      </c>
      <c r="D533" s="240" t="inlineStr">
        <is>
          <t>APURIMAC</t>
        </is>
      </c>
      <c r="E533" s="240" t="inlineStr">
        <is>
          <t>030101</t>
        </is>
      </c>
      <c r="F533" s="240" t="inlineStr">
        <is>
          <t>APURIMAC</t>
        </is>
      </c>
      <c r="G533" s="240" t="inlineStr">
        <is>
          <t>ABANCAY</t>
        </is>
      </c>
      <c r="H533" s="240" t="inlineStr">
        <is>
          <t>ABANCAY</t>
        </is>
      </c>
      <c r="I533" s="241" t="n"/>
      <c r="J533" s="241" t="n"/>
      <c r="K533" s="241" t="n"/>
      <c r="L533" s="241" t="n"/>
      <c r="M533" s="241" t="n"/>
      <c r="N533" s="241" t="n"/>
      <c r="O533" s="241" t="n"/>
      <c r="P533" s="241" t="n">
        <v>1</v>
      </c>
      <c r="Q533" s="241" t="inlineStr">
        <is>
          <t>PAC</t>
        </is>
      </c>
      <c r="R533" s="242">
        <f>IF(I533=1,I$2,"")&amp;IF(J533=1,IF(I533=1,"-","")&amp;J$2,"")&amp;IF(K533=1,IF(OR(J533=1,I533=1),"-","")&amp;K$2,"")&amp;IF(L533=1,IF(OR(K533=1,J533=1,I533=1),"-","")&amp;L$2,"")&amp;IF(M533=1,IF(OR(L533=1,K533=1,J533=1,I533=1),"-","")&amp;M$2,"")&amp;IF(N533=1,IF(OR(M533=1,L533=1,K533=1,J533=1,I533=1),"-","")&amp;N$2,"")&amp;IF(O533=1,IF(OR(N533=1,M533=1,L533=1,K533=1,J533=1,I533=1),"-","")&amp;O$2,"")&amp;IF(P533=1,IF(I533=1," - ",IF(J533=1," - ",IF(K533=1," - ",IF(L533=1," - ",IF(M533=1," - ",IF(N533=1," - ",IF(O533=1," - ","")))))))&amp;P$2,"")</f>
        <v/>
      </c>
      <c r="S533" s="243">
        <f>SUM('b2'!$I533:$P533)</f>
        <v/>
      </c>
      <c r="T533" s="243">
        <f>IF(OR('b2'!$J533=1,'b2'!$K533=1,'b2'!$L533=1,'b2'!$M533=1,'b2'!$N533=1,'b2'!$O533=1,'b2'!$P533=1),"SI","NO")</f>
        <v/>
      </c>
      <c r="U533" s="243">
        <f>IF(OR('b2'!$K533=1,'b2'!$L533=1,'b2'!$M533=1,'b2'!$N533=1,'b2'!$O533=1,'b2'!$P533=1),"SI","NO")</f>
        <v/>
      </c>
      <c r="V533" s="244" t="n">
        <v>0</v>
      </c>
      <c r="W533" s="245" t="n">
        <v>0</v>
      </c>
      <c r="X533" s="245" t="n">
        <v>0</v>
      </c>
      <c r="Y533" s="244" t="n">
        <v>0</v>
      </c>
      <c r="Z533" s="245" t="n">
        <v>0</v>
      </c>
      <c r="AA533" s="245" t="n">
        <v>0</v>
      </c>
      <c r="AB533" s="244" t="n">
        <v>0</v>
      </c>
      <c r="AC533" s="245" t="n">
        <v>0</v>
      </c>
      <c r="AD533" s="245" t="n">
        <v>0</v>
      </c>
      <c r="AE533" s="244" t="n">
        <v>0</v>
      </c>
      <c r="AF533" s="245" t="n">
        <v>0</v>
      </c>
      <c r="AG533" s="245" t="n">
        <v>0</v>
      </c>
      <c r="AH533" s="244" t="n">
        <v>0</v>
      </c>
      <c r="AI533" s="245" t="n">
        <v>0</v>
      </c>
      <c r="AJ533" s="245" t="n">
        <v>0</v>
      </c>
      <c r="AK533" s="244" t="n">
        <v>0</v>
      </c>
      <c r="AL533" s="245" t="n">
        <v>0</v>
      </c>
      <c r="AM533" s="245" t="n">
        <v>0</v>
      </c>
      <c r="AN533" s="244" t="n">
        <v>0</v>
      </c>
      <c r="AO533" s="245" t="n">
        <v>21</v>
      </c>
      <c r="AP533" s="245" t="n">
        <v>4</v>
      </c>
      <c r="AQ533" s="244" t="n">
        <v>25</v>
      </c>
      <c r="AR533" s="244">
        <f>IF('b2'!$AQ533&gt;0,'b2'!$AQ533,IF('b2'!$AN533&gt;0,'b2'!$AN533,IF('b2'!$AK533&gt;0,'b2'!$AK533,IF('b2'!$AH533&gt;0,'b2'!$AH533,IF('b2'!$AE533&gt;0,'b2'!$AE533,IF('b2'!$AB533&gt;0,'b2'!$AB533,IF('b2'!$Y533&gt;0,'b2'!$Y533,IF('b2'!$V533&gt;0,'b2'!$V533," ---"))))))))</f>
        <v/>
      </c>
      <c r="AS533" s="246" t="n"/>
      <c r="AT533" s="246" t="n"/>
      <c r="AU533" s="246" t="n"/>
      <c r="AV533" s="246" t="n"/>
      <c r="AW533" s="246" t="n"/>
      <c r="AX533" s="246" t="n"/>
      <c r="AY533" s="246" t="n"/>
      <c r="AZ533" s="246" t="n"/>
      <c r="BA533" s="246" t="n"/>
      <c r="BB533" s="246" t="n"/>
      <c r="BC533" s="246" t="n">
        <v>38</v>
      </c>
      <c r="BD533" s="246" t="n">
        <v>6</v>
      </c>
      <c r="BE533" s="247" t="n"/>
      <c r="BF533" s="252" t="n"/>
      <c r="BG533" s="252" t="n"/>
      <c r="BH533" s="247" t="n"/>
      <c r="BI533" s="250" t="inlineStr">
        <is>
          <t>#REF!</t>
        </is>
      </c>
      <c r="BJ533" s="251" t="inlineStr">
        <is>
          <t>#REF!</t>
        </is>
      </c>
      <c r="BK533" s="252" t="n"/>
      <c r="BL533" s="252" t="n"/>
      <c r="BM533" s="247" t="n"/>
      <c r="BN533" s="250" t="inlineStr">
        <is>
          <t>#REF!</t>
        </is>
      </c>
      <c r="BO533" s="251" t="inlineStr">
        <is>
          <t>#REF!</t>
        </is>
      </c>
      <c r="BP533" s="248" t="n"/>
      <c r="BQ533" s="248" t="n"/>
      <c r="BR533" s="249" t="n"/>
      <c r="BS533" s="250" t="inlineStr">
        <is>
          <t>#REF!</t>
        </is>
      </c>
      <c r="BT533" s="251">
        <f>'[2]DATA CONSOLIDADA 2018-2025 '!$BR312-'b2'!$BO533</f>
        <v/>
      </c>
      <c r="BU533" s="252" t="n"/>
      <c r="BV533" s="248" t="n"/>
      <c r="BW533" s="249" t="n"/>
      <c r="BX533" s="250" t="inlineStr">
        <is>
          <t>#REF!</t>
        </is>
      </c>
      <c r="BY533" s="251" t="inlineStr">
        <is>
          <t>#REF!</t>
        </is>
      </c>
      <c r="BZ533" s="248" t="n"/>
      <c r="CA533" s="248" t="n"/>
      <c r="CB533" s="249" t="n"/>
      <c r="CC533" s="250" t="inlineStr">
        <is>
          <t>#REF!</t>
        </is>
      </c>
      <c r="CD533" s="251">
        <f>'[2]DATA CONSOLIDADA 2018-2025 '!$CB312-'b2'!$BW533</f>
        <v/>
      </c>
      <c r="CE533" s="253" t="n"/>
      <c r="CF533" s="253" t="n"/>
      <c r="CG533" s="254" t="n"/>
      <c r="CH533" s="250" t="inlineStr">
        <is>
          <t>#REF!</t>
        </is>
      </c>
      <c r="CI533" s="251">
        <f>'[2]DATA CONSOLIDADA 2018-2025 '!$CG312-'b2'!$CB533</f>
        <v/>
      </c>
      <c r="CJ533" s="247">
        <f>'[2]DATA CONSOLIDADA 2018-2025 '!$BE312+'[2]DATA CONSOLIDADA 2018-2025 '!$BH312+'[2]DATA CONSOLIDADA 2018-2025 '!$BM312+'[2]DATA CONSOLIDADA 2018-2025 '!$BR312+'[2]DATA CONSOLIDADA 2018-2025 '!$BW312+'[2]DATA CONSOLIDADA 2018-2025 '!$CB312+'[2]DATA CONSOLIDADA 2018-2025 '!$CG312</f>
        <v/>
      </c>
      <c r="CK533" s="247" t="n">
        <v>301390</v>
      </c>
      <c r="CL533" s="247" t="n">
        <v>0</v>
      </c>
      <c r="CM533" s="247" t="n">
        <v>301390</v>
      </c>
      <c r="CN533" s="247" t="inlineStr">
        <is>
          <t>#REF!</t>
        </is>
      </c>
      <c r="CO533" s="251">
        <f>'[2]DATA CONSOLIDADA 2018-2025 '!$CM535-'b2'!$CG533</f>
        <v/>
      </c>
      <c r="CP533" s="253" t="n"/>
      <c r="CQ533" s="253" t="n"/>
      <c r="CR533" s="253" t="n"/>
      <c r="CS533" s="253" t="n"/>
      <c r="CT533" s="253" t="n"/>
      <c r="CU533" s="253" t="n"/>
      <c r="CV533" s="247" t="n"/>
      <c r="CW533" s="247" t="n"/>
      <c r="CX533" s="247" t="n"/>
      <c r="CY533" s="247" t="n"/>
      <c r="CZ533" s="247" t="n"/>
      <c r="DA533" s="247" t="n"/>
      <c r="DB533" s="247" t="n"/>
      <c r="DC533" s="255" t="n">
        <v>0</v>
      </c>
      <c r="DD533" s="255" t="n">
        <v>301390</v>
      </c>
      <c r="DE533" s="255" t="n">
        <v>0</v>
      </c>
      <c r="DF533" s="255" t="n">
        <v>0</v>
      </c>
      <c r="DG533" s="255" t="n">
        <v>0</v>
      </c>
      <c r="DH533" s="255" t="n">
        <v>301390</v>
      </c>
      <c r="DI533" s="256" t="n">
        <v>20600446321</v>
      </c>
      <c r="DJ533" s="257" t="inlineStr">
        <is>
          <t>ASOCIACION DE PRODUCTORES AGROPECUARIOS DE PALTAYPATA ABANCAY</t>
        </is>
      </c>
      <c r="DK533" s="257" t="inlineStr">
        <is>
          <t>01 Asociación</t>
        </is>
      </c>
      <c r="DL533" s="258" t="n"/>
      <c r="DM533" s="258" t="n"/>
      <c r="DN533" s="258" t="n"/>
      <c r="DO533" s="258" t="n"/>
      <c r="DP533" s="258" t="n"/>
      <c r="DQ533" s="258" t="n"/>
      <c r="DR533" s="258" t="n"/>
      <c r="DS533" s="258" t="n"/>
      <c r="DT533" s="258" t="n"/>
      <c r="DU533" s="258" t="n"/>
      <c r="DV533" s="258" t="n"/>
      <c r="DW533" s="258" t="n"/>
      <c r="DX533" s="258" t="n"/>
      <c r="DY533" s="258" t="n"/>
      <c r="DZ533" s="258" t="n"/>
      <c r="EA533" s="258" t="n"/>
      <c r="EB533" s="258" t="n"/>
      <c r="EC533" s="258" t="n"/>
      <c r="ED533" s="258" t="n"/>
      <c r="EE533" s="258" t="n"/>
    </row>
    <row r="534" hidden="1" ht="47.25" customHeight="1">
      <c r="A534" s="240" t="inlineStr">
        <is>
          <t>COOPERATIVA AGRARIA TOTORAL</t>
        </is>
      </c>
      <c r="B534" s="240" t="inlineStr">
        <is>
          <t>QUINUA Y OTROS GRANOS</t>
        </is>
      </c>
      <c r="C534" s="240" t="inlineStr">
        <is>
          <t>QUINUA</t>
        </is>
      </c>
      <c r="D534" s="240" t="inlineStr">
        <is>
          <t>APURIMAC</t>
        </is>
      </c>
      <c r="E534" s="240" t="inlineStr">
        <is>
          <t>030213</t>
        </is>
      </c>
      <c r="F534" s="240" t="inlineStr">
        <is>
          <t>APURIMAC</t>
        </is>
      </c>
      <c r="G534" s="240" t="inlineStr">
        <is>
          <t>ANDAHUAYLAS</t>
        </is>
      </c>
      <c r="H534" s="240" t="inlineStr">
        <is>
          <t>SAN JERONIMO</t>
        </is>
      </c>
      <c r="I534" s="241" t="n"/>
      <c r="J534" s="241" t="n"/>
      <c r="K534" s="241" t="n"/>
      <c r="L534" s="241" t="n"/>
      <c r="M534" s="241" t="n"/>
      <c r="N534" s="241" t="n"/>
      <c r="O534" s="241" t="n"/>
      <c r="P534" s="241" t="n">
        <v>1</v>
      </c>
      <c r="Q534" s="241" t="inlineStr">
        <is>
          <t>PAC</t>
        </is>
      </c>
      <c r="R534" s="242">
        <f>IF(I534=1,I$2,"")&amp;IF(J534=1,IF(I534=1,"-","")&amp;J$2,"")&amp;IF(K534=1,IF(OR(J534=1,I534=1),"-","")&amp;K$2,"")&amp;IF(L534=1,IF(OR(K534=1,J534=1,I534=1),"-","")&amp;L$2,"")&amp;IF(M534=1,IF(OR(L534=1,K534=1,J534=1,I534=1),"-","")&amp;M$2,"")&amp;IF(N534=1,IF(OR(M534=1,L534=1,K534=1,J534=1,I534=1),"-","")&amp;N$2,"")&amp;IF(O534=1,IF(OR(N534=1,M534=1,L534=1,K534=1,J534=1,I534=1),"-","")&amp;O$2,"")&amp;IF(P534=1,IF(I534=1," - ",IF(J534=1," - ",IF(K534=1," - ",IF(L534=1," - ",IF(M534=1," - ",IF(N534=1," - ",IF(O534=1," - ","")))))))&amp;P$2,"")</f>
        <v/>
      </c>
      <c r="S534" s="243">
        <f>SUM('b2'!$I534:$P534)</f>
        <v/>
      </c>
      <c r="T534" s="243">
        <f>IF(OR('b2'!$J534=1,'b2'!$K534=1,'b2'!$L534=1,'b2'!$M534=1,'b2'!$N534=1,'b2'!$O534=1,'b2'!$P534=1),"SI","NO")</f>
        <v/>
      </c>
      <c r="U534" s="243">
        <f>IF(OR('b2'!$K534=1,'b2'!$L534=1,'b2'!$M534=1,'b2'!$N534=1,'b2'!$O534=1,'b2'!$P534=1),"SI","NO")</f>
        <v/>
      </c>
      <c r="V534" s="244" t="n">
        <v>0</v>
      </c>
      <c r="W534" s="245" t="n">
        <v>0</v>
      </c>
      <c r="X534" s="245" t="n">
        <v>0</v>
      </c>
      <c r="Y534" s="244" t="n">
        <v>0</v>
      </c>
      <c r="Z534" s="245" t="n">
        <v>0</v>
      </c>
      <c r="AA534" s="245" t="n">
        <v>0</v>
      </c>
      <c r="AB534" s="244" t="n">
        <v>0</v>
      </c>
      <c r="AC534" s="245" t="n">
        <v>0</v>
      </c>
      <c r="AD534" s="245" t="n">
        <v>0</v>
      </c>
      <c r="AE534" s="244" t="n">
        <v>0</v>
      </c>
      <c r="AF534" s="245" t="n">
        <v>0</v>
      </c>
      <c r="AG534" s="245" t="n">
        <v>0</v>
      </c>
      <c r="AH534" s="244" t="n">
        <v>0</v>
      </c>
      <c r="AI534" s="245" t="n">
        <v>0</v>
      </c>
      <c r="AJ534" s="245" t="n">
        <v>0</v>
      </c>
      <c r="AK534" s="244" t="n">
        <v>0</v>
      </c>
      <c r="AL534" s="245" t="n">
        <v>0</v>
      </c>
      <c r="AM534" s="245" t="n">
        <v>0</v>
      </c>
      <c r="AN534" s="244" t="n">
        <v>0</v>
      </c>
      <c r="AO534" s="245" t="n">
        <v>21</v>
      </c>
      <c r="AP534" s="245" t="n">
        <v>13</v>
      </c>
      <c r="AQ534" s="244" t="n">
        <v>34</v>
      </c>
      <c r="AR534" s="244">
        <f>IF('b2'!$AQ534&gt;0,'b2'!$AQ534,IF('b2'!$AN534&gt;0,'b2'!$AN534,IF('b2'!$AK534&gt;0,'b2'!$AK534,IF('b2'!$AH534&gt;0,'b2'!$AH534,IF('b2'!$AE534&gt;0,'b2'!$AE534,IF('b2'!$AB534&gt;0,'b2'!$AB534,IF('b2'!$Y534&gt;0,'b2'!$Y534,IF('b2'!$V534&gt;0,'b2'!$V534," ---"))))))))</f>
        <v/>
      </c>
      <c r="AS534" s="246" t="n"/>
      <c r="AT534" s="246" t="n"/>
      <c r="AU534" s="246" t="n"/>
      <c r="AV534" s="246" t="n"/>
      <c r="AW534" s="246" t="n"/>
      <c r="AX534" s="246" t="n"/>
      <c r="AY534" s="246" t="n"/>
      <c r="AZ534" s="246" t="n"/>
      <c r="BA534" s="246" t="n"/>
      <c r="BB534" s="246" t="n"/>
      <c r="BC534" s="246" t="n">
        <v>31</v>
      </c>
      <c r="BD534" s="246" t="n">
        <v>6</v>
      </c>
      <c r="BE534" s="247" t="n"/>
      <c r="BF534" s="252" t="n"/>
      <c r="BG534" s="252" t="n"/>
      <c r="BH534" s="247" t="n"/>
      <c r="BI534" s="250" t="inlineStr">
        <is>
          <t>#REF!</t>
        </is>
      </c>
      <c r="BJ534" s="251" t="inlineStr">
        <is>
          <t>#REF!</t>
        </is>
      </c>
      <c r="BK534" s="252" t="n"/>
      <c r="BL534" s="252" t="n"/>
      <c r="BM534" s="247" t="n"/>
      <c r="BN534" s="250" t="inlineStr">
        <is>
          <t>#REF!</t>
        </is>
      </c>
      <c r="BO534" s="251" t="inlineStr">
        <is>
          <t>#REF!</t>
        </is>
      </c>
      <c r="BP534" s="248" t="n"/>
      <c r="BQ534" s="248" t="n"/>
      <c r="BR534" s="249" t="n"/>
      <c r="BS534" s="250" t="inlineStr">
        <is>
          <t>#REF!</t>
        </is>
      </c>
      <c r="BT534" s="251">
        <f>'[2]DATA CONSOLIDADA 2018-2025 '!$BR536-'b2'!$BO534</f>
        <v/>
      </c>
      <c r="BU534" s="252" t="n"/>
      <c r="BV534" s="248" t="n"/>
      <c r="BW534" s="249" t="n"/>
      <c r="BX534" s="250" t="inlineStr">
        <is>
          <t>#REF!</t>
        </is>
      </c>
      <c r="BY534" s="251" t="inlineStr">
        <is>
          <t>#REF!</t>
        </is>
      </c>
      <c r="BZ534" s="248" t="n"/>
      <c r="CA534" s="248" t="n"/>
      <c r="CB534" s="249" t="n"/>
      <c r="CC534" s="250" t="inlineStr">
        <is>
          <t>#REF!</t>
        </is>
      </c>
      <c r="CD534" s="251">
        <f>'[2]DATA CONSOLIDADA 2018-2025 '!$CB536-'b2'!$BW534</f>
        <v/>
      </c>
      <c r="CE534" s="253" t="n"/>
      <c r="CF534" s="253" t="n"/>
      <c r="CG534" s="254" t="n"/>
      <c r="CH534" s="250" t="inlineStr">
        <is>
          <t>#REF!</t>
        </is>
      </c>
      <c r="CI534" s="251">
        <f>'[2]DATA CONSOLIDADA 2018-2025 '!$CG536-'b2'!$CB534</f>
        <v/>
      </c>
      <c r="CJ534" s="247" t="inlineStr">
        <is>
          <t>#REF!</t>
        </is>
      </c>
      <c r="CK534" s="247" t="n">
        <v>943650</v>
      </c>
      <c r="CL534" s="247" t="n">
        <v>0</v>
      </c>
      <c r="CM534" s="247" t="n">
        <v>943650</v>
      </c>
      <c r="CN534" s="247" t="inlineStr">
        <is>
          <t>#REF!</t>
        </is>
      </c>
      <c r="CO534" s="251">
        <f>'[2]DATA CONSOLIDADA 2018-2025 '!$CM536-'b2'!$CG534</f>
        <v/>
      </c>
      <c r="CP534" s="253" t="n"/>
      <c r="CQ534" s="253" t="n"/>
      <c r="CR534" s="253" t="n"/>
      <c r="CS534" s="253" t="n"/>
      <c r="CT534" s="253" t="n"/>
      <c r="CU534" s="253" t="n"/>
      <c r="CV534" s="247" t="n"/>
      <c r="CW534" s="247" t="n"/>
      <c r="CX534" s="247" t="n"/>
      <c r="CY534" s="247" t="n"/>
      <c r="CZ534" s="247" t="n"/>
      <c r="DA534" s="247" t="n"/>
      <c r="DB534" s="247" t="n"/>
      <c r="DC534" s="255" t="n">
        <v>0</v>
      </c>
      <c r="DD534" s="255" t="n">
        <v>943650</v>
      </c>
      <c r="DE534" s="255" t="n">
        <v>0</v>
      </c>
      <c r="DF534" s="255" t="n">
        <v>0</v>
      </c>
      <c r="DG534" s="255" t="n">
        <v>0</v>
      </c>
      <c r="DH534" s="255" t="n">
        <v>943650</v>
      </c>
      <c r="DI534" s="256" t="n">
        <v>20610555811</v>
      </c>
      <c r="DJ534" s="257" t="inlineStr">
        <is>
          <t>COOPERATIVA AGRARIA TOTORAL</t>
        </is>
      </c>
      <c r="DK534" s="257" t="inlineStr">
        <is>
          <t>02 Cooperativa</t>
        </is>
      </c>
      <c r="DL534" s="258" t="n"/>
      <c r="DM534" s="258" t="n"/>
      <c r="DN534" s="258" t="n"/>
      <c r="DO534" s="258" t="n"/>
      <c r="DP534" s="258" t="n"/>
      <c r="DQ534" s="258" t="n"/>
      <c r="DR534" s="258" t="n"/>
      <c r="DS534" s="258" t="n"/>
      <c r="DT534" s="258" t="n"/>
      <c r="DU534" s="258" t="n"/>
      <c r="DV534" s="258" t="n"/>
      <c r="DW534" s="258" t="n"/>
      <c r="DX534" s="258" t="n"/>
      <c r="DY534" s="258" t="n"/>
      <c r="DZ534" s="258" t="n"/>
      <c r="EA534" s="258" t="n"/>
      <c r="EB534" s="258" t="n"/>
      <c r="EC534" s="258" t="n"/>
      <c r="ED534" s="258" t="n"/>
      <c r="EE534" s="258" t="n"/>
    </row>
    <row r="535" hidden="1" ht="47.25" customHeight="1">
      <c r="A535" s="240" t="inlineStr">
        <is>
          <t>ASOCIACION PRODUCTORES AGROPECUARIOS DE PALTO VALLE VERDE PINCOS MATAPUQUIO</t>
        </is>
      </c>
      <c r="B535" s="240" t="inlineStr">
        <is>
          <t>PALTA</t>
        </is>
      </c>
      <c r="C535" s="240" t="inlineStr">
        <is>
          <t>PALTA</t>
        </is>
      </c>
      <c r="D535" s="240" t="inlineStr">
        <is>
          <t>APURIMAC</t>
        </is>
      </c>
      <c r="E535" s="240" t="inlineStr">
        <is>
          <t>030207</t>
        </is>
      </c>
      <c r="F535" s="240" t="inlineStr">
        <is>
          <t>APURIMAC</t>
        </is>
      </c>
      <c r="G535" s="240" t="inlineStr">
        <is>
          <t>ANDAHUAYLAS</t>
        </is>
      </c>
      <c r="H535" s="240" t="inlineStr">
        <is>
          <t>KISHUARA</t>
        </is>
      </c>
      <c r="I535" s="241" t="n"/>
      <c r="J535" s="241" t="n"/>
      <c r="K535" s="241" t="n"/>
      <c r="L535" s="241" t="n"/>
      <c r="M535" s="241" t="n"/>
      <c r="N535" s="241" t="n"/>
      <c r="O535" s="241" t="n"/>
      <c r="P535" s="241" t="n">
        <v>1</v>
      </c>
      <c r="Q535" s="241" t="inlineStr">
        <is>
          <t>PAC</t>
        </is>
      </c>
      <c r="R535" s="242">
        <f>IF(I535=1,I$2,"")&amp;IF(J535=1,IF(I535=1,"-","")&amp;J$2,"")&amp;IF(K535=1,IF(OR(J535=1,I535=1),"-","")&amp;K$2,"")&amp;IF(L535=1,IF(OR(K535=1,J535=1,I535=1),"-","")&amp;L$2,"")&amp;IF(M535=1,IF(OR(L535=1,K535=1,J535=1,I535=1),"-","")&amp;M$2,"")&amp;IF(N535=1,IF(OR(M535=1,L535=1,K535=1,J535=1,I535=1),"-","")&amp;N$2,"")&amp;IF(O535=1,IF(OR(N535=1,M535=1,L535=1,K535=1,J535=1,I535=1),"-","")&amp;O$2,"")&amp;IF(P535=1,IF(I535=1," - ",IF(J535=1," - ",IF(K535=1," - ",IF(L535=1," - ",IF(M535=1," - ",IF(N535=1," - ",IF(O535=1," - ","")))))))&amp;P$2,"")</f>
        <v/>
      </c>
      <c r="S535" s="243">
        <f>SUM('b2'!$I535:$P535)</f>
        <v/>
      </c>
      <c r="T535" s="243">
        <f>IF(OR('b2'!$J535=1,'b2'!$K535=1,'b2'!$L535=1,'b2'!$M535=1,'b2'!$N535=1,'b2'!$O535=1,'b2'!$P535=1),"SI","NO")</f>
        <v/>
      </c>
      <c r="U535" s="243">
        <f>IF(OR('b2'!$K535=1,'b2'!$L535=1,'b2'!$M535=1,'b2'!$N535=1,'b2'!$O535=1,'b2'!$P535=1),"SI","NO")</f>
        <v/>
      </c>
      <c r="V535" s="244" t="n">
        <v>0</v>
      </c>
      <c r="W535" s="245" t="n">
        <v>0</v>
      </c>
      <c r="X535" s="245" t="n">
        <v>0</v>
      </c>
      <c r="Y535" s="244" t="n">
        <v>0</v>
      </c>
      <c r="Z535" s="245" t="n">
        <v>0</v>
      </c>
      <c r="AA535" s="245" t="n">
        <v>0</v>
      </c>
      <c r="AB535" s="244" t="n">
        <v>0</v>
      </c>
      <c r="AC535" s="245" t="n">
        <v>0</v>
      </c>
      <c r="AD535" s="245" t="n">
        <v>0</v>
      </c>
      <c r="AE535" s="244" t="n">
        <v>0</v>
      </c>
      <c r="AF535" s="245" t="n">
        <v>0</v>
      </c>
      <c r="AG535" s="245" t="n">
        <v>0</v>
      </c>
      <c r="AH535" s="244" t="n">
        <v>0</v>
      </c>
      <c r="AI535" s="245" t="n">
        <v>0</v>
      </c>
      <c r="AJ535" s="245" t="n">
        <v>0</v>
      </c>
      <c r="AK535" s="244" t="n">
        <v>0</v>
      </c>
      <c r="AL535" s="245" t="n">
        <v>0</v>
      </c>
      <c r="AM535" s="245" t="n">
        <v>0</v>
      </c>
      <c r="AN535" s="244" t="n">
        <v>0</v>
      </c>
      <c r="AO535" s="245" t="n">
        <v>15</v>
      </c>
      <c r="AP535" s="245" t="n">
        <v>5</v>
      </c>
      <c r="AQ535" s="244" t="n">
        <v>20</v>
      </c>
      <c r="AR535" s="244">
        <f>IF('b2'!$AQ535&gt;0,'b2'!$AQ535,IF('b2'!$AN535&gt;0,'b2'!$AN535,IF('b2'!$AK535&gt;0,'b2'!$AK535,IF('b2'!$AH535&gt;0,'b2'!$AH535,IF('b2'!$AE535&gt;0,'b2'!$AE535,IF('b2'!$AB535&gt;0,'b2'!$AB535,IF('b2'!$Y535&gt;0,'b2'!$Y535,IF('b2'!$V535&gt;0,'b2'!$V535," ---"))))))))</f>
        <v/>
      </c>
      <c r="AS535" s="246" t="n"/>
      <c r="AT535" s="246" t="n"/>
      <c r="AU535" s="246" t="n"/>
      <c r="AV535" s="246" t="n"/>
      <c r="AW535" s="246" t="n"/>
      <c r="AX535" s="246" t="n"/>
      <c r="AY535" s="246" t="n"/>
      <c r="AZ535" s="246" t="n"/>
      <c r="BA535" s="246" t="n"/>
      <c r="BB535" s="246" t="n"/>
      <c r="BC535" s="246" t="n">
        <v>47</v>
      </c>
      <c r="BD535" s="246" t="n">
        <v>5</v>
      </c>
      <c r="BE535" s="247" t="n"/>
      <c r="BF535" s="252" t="n"/>
      <c r="BG535" s="252" t="n"/>
      <c r="BH535" s="247" t="n"/>
      <c r="BI535" s="250" t="inlineStr">
        <is>
          <t>#REF!</t>
        </is>
      </c>
      <c r="BJ535" s="251" t="inlineStr">
        <is>
          <t>#REF!</t>
        </is>
      </c>
      <c r="BK535" s="252" t="n"/>
      <c r="BL535" s="252" t="n"/>
      <c r="BM535" s="247" t="n"/>
      <c r="BN535" s="250" t="inlineStr">
        <is>
          <t>#REF!</t>
        </is>
      </c>
      <c r="BO535" s="251" t="inlineStr">
        <is>
          <t>#REF!</t>
        </is>
      </c>
      <c r="BP535" s="248" t="n"/>
      <c r="BQ535" s="248" t="n"/>
      <c r="BR535" s="249" t="n"/>
      <c r="BS535" s="250" t="inlineStr">
        <is>
          <t>#REF!</t>
        </is>
      </c>
      <c r="BT535" s="251">
        <f>'[2]DATA CONSOLIDADA 2018-2025 '!$BR537-'b2'!$BO535</f>
        <v/>
      </c>
      <c r="BU535" s="252" t="n"/>
      <c r="BV535" s="248" t="n"/>
      <c r="BW535" s="249" t="n"/>
      <c r="BX535" s="250" t="inlineStr">
        <is>
          <t>#REF!</t>
        </is>
      </c>
      <c r="BY535" s="251" t="inlineStr">
        <is>
          <t>#REF!</t>
        </is>
      </c>
      <c r="BZ535" s="248" t="n"/>
      <c r="CA535" s="248" t="n"/>
      <c r="CB535" s="249" t="n"/>
      <c r="CC535" s="250" t="inlineStr">
        <is>
          <t>#REF!</t>
        </is>
      </c>
      <c r="CD535" s="251">
        <f>'[2]DATA CONSOLIDADA 2018-2025 '!$CB537-'b2'!$BW535</f>
        <v/>
      </c>
      <c r="CE535" s="253" t="n"/>
      <c r="CF535" s="253" t="n"/>
      <c r="CG535" s="254" t="n"/>
      <c r="CH535" s="250" t="inlineStr">
        <is>
          <t>#REF!</t>
        </is>
      </c>
      <c r="CI535" s="251">
        <f>'[2]DATA CONSOLIDADA 2018-2025 '!$CG537-'b2'!$CB535</f>
        <v/>
      </c>
      <c r="CJ535" s="247" t="inlineStr">
        <is>
          <t>#REF!</t>
        </is>
      </c>
      <c r="CK535" s="247" t="n">
        <v>191578.1</v>
      </c>
      <c r="CL535" s="247" t="n">
        <v>0</v>
      </c>
      <c r="CM535" s="247" t="n">
        <v>191578.1</v>
      </c>
      <c r="CN535" s="247" t="inlineStr">
        <is>
          <t>#REF!</t>
        </is>
      </c>
      <c r="CO535" s="251">
        <f>'[2]DATA CONSOLIDADA 2018-2025 '!$CM537-'b2'!$CG535</f>
        <v/>
      </c>
      <c r="CP535" s="253" t="n"/>
      <c r="CQ535" s="253" t="n"/>
      <c r="CR535" s="253" t="n"/>
      <c r="CS535" s="253" t="n"/>
      <c r="CT535" s="253" t="n"/>
      <c r="CU535" s="253" t="n"/>
      <c r="CV535" s="247" t="n"/>
      <c r="CW535" s="247" t="n"/>
      <c r="CX535" s="247" t="n"/>
      <c r="CY535" s="247" t="n"/>
      <c r="CZ535" s="247" t="n"/>
      <c r="DA535" s="247" t="n"/>
      <c r="DB535" s="247" t="n"/>
      <c r="DC535" s="255" t="n">
        <v>0</v>
      </c>
      <c r="DD535" s="255" t="n">
        <v>191578.1</v>
      </c>
      <c r="DE535" s="255" t="n">
        <v>0</v>
      </c>
      <c r="DF535" s="255" t="n">
        <v>0</v>
      </c>
      <c r="DG535" s="255" t="n">
        <v>0</v>
      </c>
      <c r="DH535" s="255" t="n">
        <v>191578.1</v>
      </c>
      <c r="DI535" s="256" t="n">
        <v>20606590301</v>
      </c>
      <c r="DJ535" s="257" t="inlineStr">
        <is>
          <t>ASOCIACION PRODUCTORES AGROPECUARIOS DE PALTO VALLE VERDE PINCOS MATAPUQUIO</t>
        </is>
      </c>
      <c r="DK535" s="257" t="inlineStr">
        <is>
          <t>01 Asociación</t>
        </is>
      </c>
      <c r="DL535" s="258" t="n"/>
      <c r="DM535" s="258" t="n"/>
      <c r="DN535" s="258" t="n"/>
      <c r="DO535" s="258" t="n"/>
      <c r="DP535" s="258" t="n"/>
      <c r="DQ535" s="258" t="n"/>
      <c r="DR535" s="258" t="n"/>
      <c r="DS535" s="258" t="n"/>
      <c r="DT535" s="258" t="n"/>
      <c r="DU535" s="258" t="n"/>
      <c r="DV535" s="258" t="n"/>
      <c r="DW535" s="258" t="n"/>
      <c r="DX535" s="258" t="n"/>
      <c r="DY535" s="258" t="n"/>
      <c r="DZ535" s="258" t="n"/>
      <c r="EA535" s="258" t="n"/>
      <c r="EB535" s="258" t="n"/>
      <c r="EC535" s="258" t="n"/>
      <c r="ED535" s="258" t="n"/>
      <c r="EE535" s="258" t="n"/>
    </row>
    <row r="536" hidden="1" ht="47.25" customHeight="1">
      <c r="A536" s="240" t="inlineStr">
        <is>
          <t>ASOCIACION DE PRODUCTORES AGROINDUSTRIALES HACIENDA SAN JOSE DE LA VILLA DE YARABAMBA</t>
        </is>
      </c>
      <c r="B536" s="240" t="inlineStr">
        <is>
          <t>MAÍZ</t>
        </is>
      </c>
      <c r="C536" s="240" t="inlineStr">
        <is>
          <t>MAÍZ MORADO</t>
        </is>
      </c>
      <c r="D536" s="240" t="inlineStr">
        <is>
          <t>AREQUIPA</t>
        </is>
      </c>
      <c r="E536" s="240" t="inlineStr">
        <is>
          <t>040127</t>
        </is>
      </c>
      <c r="F536" s="240" t="inlineStr">
        <is>
          <t>AREQUIPA</t>
        </is>
      </c>
      <c r="G536" s="240" t="inlineStr">
        <is>
          <t>AREQUIPA</t>
        </is>
      </c>
      <c r="H536" s="240" t="inlineStr">
        <is>
          <t>YARABAMBA</t>
        </is>
      </c>
      <c r="I536" s="241" t="n"/>
      <c r="J536" s="241" t="n"/>
      <c r="K536" s="241" t="n"/>
      <c r="L536" s="241" t="n"/>
      <c r="M536" s="241" t="n"/>
      <c r="N536" s="241" t="n"/>
      <c r="O536" s="241" t="n"/>
      <c r="P536" s="241" t="n">
        <v>1</v>
      </c>
      <c r="Q536" s="241" t="inlineStr">
        <is>
          <t>PAC</t>
        </is>
      </c>
      <c r="R536" s="242">
        <f>IF(I536=1,I$2,"")&amp;IF(J536=1,IF(I536=1,"-","")&amp;J$2,"")&amp;IF(K536=1,IF(OR(J536=1,I536=1),"-","")&amp;K$2,"")&amp;IF(L536=1,IF(OR(K536=1,J536=1,I536=1),"-","")&amp;L$2,"")&amp;IF(M536=1,IF(OR(L536=1,K536=1,J536=1,I536=1),"-","")&amp;M$2,"")&amp;IF(N536=1,IF(OR(M536=1,L536=1,K536=1,J536=1,I536=1),"-","")&amp;N$2,"")&amp;IF(O536=1,IF(OR(N536=1,M536=1,L536=1,K536=1,J536=1,I536=1),"-","")&amp;O$2,"")&amp;IF(P536=1,IF(I536=1," - ",IF(J536=1," - ",IF(K536=1," - ",IF(L536=1," - ",IF(M536=1," - ",IF(N536=1," - ",IF(O536=1," - ","")))))))&amp;P$2,"")</f>
        <v/>
      </c>
      <c r="S536" s="243">
        <f>SUM('b2'!$I536:$P536)</f>
        <v/>
      </c>
      <c r="T536" s="243">
        <f>IF(OR('b2'!$J536=1,'b2'!$K536=1,'b2'!$L536=1,'b2'!$M536=1,'b2'!$N536=1,'b2'!$O536=1,'b2'!$P536=1),"SI","NO")</f>
        <v/>
      </c>
      <c r="U536" s="243">
        <f>IF(OR('b2'!$K536=1,'b2'!$L536=1,'b2'!$M536=1,'b2'!$N536=1,'b2'!$O536=1,'b2'!$P536=1),"SI","NO")</f>
        <v/>
      </c>
      <c r="V536" s="244" t="n">
        <v>0</v>
      </c>
      <c r="W536" s="245" t="n">
        <v>0</v>
      </c>
      <c r="X536" s="245" t="n">
        <v>0</v>
      </c>
      <c r="Y536" s="244" t="n">
        <v>0</v>
      </c>
      <c r="Z536" s="245" t="n">
        <v>0</v>
      </c>
      <c r="AA536" s="245" t="n">
        <v>0</v>
      </c>
      <c r="AB536" s="244" t="n">
        <v>0</v>
      </c>
      <c r="AC536" s="245" t="n">
        <v>0</v>
      </c>
      <c r="AD536" s="245" t="n">
        <v>0</v>
      </c>
      <c r="AE536" s="244" t="n">
        <v>0</v>
      </c>
      <c r="AF536" s="245" t="n">
        <v>0</v>
      </c>
      <c r="AG536" s="245" t="n">
        <v>0</v>
      </c>
      <c r="AH536" s="244" t="n">
        <v>0</v>
      </c>
      <c r="AI536" s="245" t="n">
        <v>0</v>
      </c>
      <c r="AJ536" s="245" t="n">
        <v>0</v>
      </c>
      <c r="AK536" s="244" t="n">
        <v>0</v>
      </c>
      <c r="AL536" s="245" t="n">
        <v>0</v>
      </c>
      <c r="AM536" s="245" t="n">
        <v>0</v>
      </c>
      <c r="AN536" s="244" t="n">
        <v>0</v>
      </c>
      <c r="AO536" s="245" t="n">
        <v>9</v>
      </c>
      <c r="AP536" s="245" t="n">
        <v>1</v>
      </c>
      <c r="AQ536" s="244" t="n">
        <v>10</v>
      </c>
      <c r="AR536" s="244">
        <f>IF('b2'!$AQ536&gt;0,'b2'!$AQ536,IF('b2'!$AN536&gt;0,'b2'!$AN536,IF('b2'!$AK536&gt;0,'b2'!$AK536,IF('b2'!$AH536&gt;0,'b2'!$AH536,IF('b2'!$AE536&gt;0,'b2'!$AE536,IF('b2'!$AB536&gt;0,'b2'!$AB536,IF('b2'!$Y536&gt;0,'b2'!$Y536,IF('b2'!$V536&gt;0,'b2'!$V536," ---"))))))))</f>
        <v/>
      </c>
      <c r="AS536" s="246" t="n"/>
      <c r="AT536" s="246" t="n"/>
      <c r="AU536" s="246" t="n"/>
      <c r="AV536" s="246" t="n"/>
      <c r="AW536" s="246" t="n"/>
      <c r="AX536" s="246" t="n"/>
      <c r="AY536" s="246" t="n"/>
      <c r="AZ536" s="246" t="n"/>
      <c r="BA536" s="246" t="n"/>
      <c r="BB536" s="246" t="n"/>
      <c r="BC536" s="246" t="n">
        <v>41</v>
      </c>
      <c r="BD536" s="246" t="n">
        <v>1</v>
      </c>
      <c r="BE536" s="247" t="n"/>
      <c r="BF536" s="252" t="n"/>
      <c r="BG536" s="252" t="n"/>
      <c r="BH536" s="247" t="n"/>
      <c r="BI536" s="250" t="inlineStr">
        <is>
          <t>#REF!</t>
        </is>
      </c>
      <c r="BJ536" s="251" t="inlineStr">
        <is>
          <t>#REF!</t>
        </is>
      </c>
      <c r="BK536" s="252" t="n"/>
      <c r="BL536" s="252" t="n"/>
      <c r="BM536" s="247" t="n"/>
      <c r="BN536" s="250" t="inlineStr">
        <is>
          <t>#REF!</t>
        </is>
      </c>
      <c r="BO536" s="251" t="inlineStr">
        <is>
          <t>#REF!</t>
        </is>
      </c>
      <c r="BP536" s="248" t="n"/>
      <c r="BQ536" s="248" t="n"/>
      <c r="BR536" s="249" t="n"/>
      <c r="BS536" s="250" t="inlineStr">
        <is>
          <t>#REF!</t>
        </is>
      </c>
      <c r="BT536" s="251">
        <f>'[2]DATA CONSOLIDADA 2018-2025 '!$BR538-'b2'!$BO536</f>
        <v/>
      </c>
      <c r="BU536" s="252" t="n"/>
      <c r="BV536" s="248" t="n"/>
      <c r="BW536" s="249" t="n"/>
      <c r="BX536" s="250" t="inlineStr">
        <is>
          <t>#REF!</t>
        </is>
      </c>
      <c r="BY536" s="251" t="inlineStr">
        <is>
          <t>#REF!</t>
        </is>
      </c>
      <c r="BZ536" s="248" t="n"/>
      <c r="CA536" s="248" t="n"/>
      <c r="CB536" s="249" t="n"/>
      <c r="CC536" s="250" t="inlineStr">
        <is>
          <t>#REF!</t>
        </is>
      </c>
      <c r="CD536" s="251">
        <f>'[2]DATA CONSOLIDADA 2018-2025 '!$CB538-'b2'!$BW536</f>
        <v/>
      </c>
      <c r="CE536" s="253" t="n"/>
      <c r="CF536" s="253" t="n"/>
      <c r="CG536" s="254" t="n"/>
      <c r="CH536" s="250" t="inlineStr">
        <is>
          <t>#REF!</t>
        </is>
      </c>
      <c r="CI536" s="251">
        <f>'[2]DATA CONSOLIDADA 2018-2025 '!$CG538-'b2'!$CB536</f>
        <v/>
      </c>
      <c r="CJ536" s="247" t="inlineStr">
        <is>
          <t>#REF!</t>
        </is>
      </c>
      <c r="CK536" s="247" t="n">
        <v>0</v>
      </c>
      <c r="CL536" s="247" t="n">
        <v>0</v>
      </c>
      <c r="CM536" s="247" t="n">
        <v>0</v>
      </c>
      <c r="CN536" s="247" t="inlineStr">
        <is>
          <t>#REF!</t>
        </is>
      </c>
      <c r="CO536" s="251">
        <f>'[2]DATA CONSOLIDADA 2018-2025 '!$CM538-'b2'!$CG536</f>
        <v/>
      </c>
      <c r="CP536" s="253" t="n"/>
      <c r="CQ536" s="253" t="n"/>
      <c r="CR536" s="253" t="n"/>
      <c r="CS536" s="253" t="n"/>
      <c r="CT536" s="253" t="n"/>
      <c r="CU536" s="253" t="n"/>
      <c r="CV536" s="247" t="n"/>
      <c r="CW536" s="247" t="n"/>
      <c r="CX536" s="247" t="n"/>
      <c r="CY536" s="247" t="n"/>
      <c r="CZ536" s="247" t="n"/>
      <c r="DA536" s="247" t="n"/>
      <c r="DB536" s="247" t="n"/>
      <c r="DC536" s="255" t="n">
        <v>0</v>
      </c>
      <c r="DD536" s="255" t="n">
        <v>0</v>
      </c>
      <c r="DE536" s="255" t="n">
        <v>0</v>
      </c>
      <c r="DF536" s="255" t="n">
        <v>0</v>
      </c>
      <c r="DG536" s="255" t="n">
        <v>0</v>
      </c>
      <c r="DH536" s="255" t="n">
        <v>0</v>
      </c>
      <c r="DI536" s="256" t="n">
        <v>20613667203</v>
      </c>
      <c r="DJ536" s="257" t="inlineStr">
        <is>
          <t>ASOCIACION DE PRODUCTORES AGROINDUSTRIALES HACIENDA SAN JOSE DE LA VILLA DE YARABAMBA</t>
        </is>
      </c>
      <c r="DK536" s="257" t="inlineStr">
        <is>
          <t>01 Asociación</t>
        </is>
      </c>
      <c r="DL536" s="258" t="n"/>
      <c r="DM536" s="258" t="n"/>
      <c r="DN536" s="258" t="n"/>
      <c r="DO536" s="258" t="n"/>
      <c r="DP536" s="258" t="n"/>
      <c r="DQ536" s="258" t="n"/>
      <c r="DR536" s="258" t="n"/>
      <c r="DS536" s="258" t="n"/>
      <c r="DT536" s="258" t="n"/>
      <c r="DU536" s="258" t="n"/>
      <c r="DV536" s="258" t="n"/>
      <c r="DW536" s="258" t="n"/>
      <c r="DX536" s="258" t="n"/>
      <c r="DY536" s="258" t="n"/>
      <c r="DZ536" s="258" t="n"/>
      <c r="EA536" s="258" t="n"/>
      <c r="EB536" s="258" t="n"/>
      <c r="EC536" s="258" t="n"/>
      <c r="ED536" s="258" t="n"/>
      <c r="EE536" s="258" t="n"/>
    </row>
    <row r="537" hidden="1" ht="47.25" customHeight="1">
      <c r="A537" s="240" t="inlineStr">
        <is>
          <t>ASOCIACION DE PRODUCTORES AGROPECUARIOS PIEDRA TROMPA</t>
        </is>
      </c>
      <c r="B537" s="240" t="inlineStr">
        <is>
          <t>DERIVADOS LACTEOS</t>
        </is>
      </c>
      <c r="C537" s="240" t="inlineStr">
        <is>
          <t>QUESOS FRESCO</t>
        </is>
      </c>
      <c r="D537" s="240" t="inlineStr">
        <is>
          <t>CAJAMARCA</t>
        </is>
      </c>
      <c r="E537" s="240" t="inlineStr">
        <is>
          <t>061103</t>
        </is>
      </c>
      <c r="F537" s="240" t="inlineStr">
        <is>
          <t>CAJAMARCA</t>
        </is>
      </c>
      <c r="G537" s="240" t="inlineStr">
        <is>
          <t>SAN MIGUEL</t>
        </is>
      </c>
      <c r="H537" s="240" t="inlineStr">
        <is>
          <t>CALQUIS</t>
        </is>
      </c>
      <c r="I537" s="241" t="n"/>
      <c r="J537" s="241" t="n"/>
      <c r="K537" s="241" t="n"/>
      <c r="L537" s="241" t="n"/>
      <c r="M537" s="241" t="n"/>
      <c r="N537" s="241" t="n"/>
      <c r="O537" s="241" t="n"/>
      <c r="P537" s="241" t="n">
        <v>1</v>
      </c>
      <c r="Q537" s="241" t="inlineStr">
        <is>
          <t>PAC</t>
        </is>
      </c>
      <c r="R537" s="242">
        <f>IF(I537=1,I$2,"")&amp;IF(J537=1,IF(I537=1,"-","")&amp;J$2,"")&amp;IF(K537=1,IF(OR(J537=1,I537=1),"-","")&amp;K$2,"")&amp;IF(L537=1,IF(OR(K537=1,J537=1,I537=1),"-","")&amp;L$2,"")&amp;IF(M537=1,IF(OR(L537=1,K537=1,J537=1,I537=1),"-","")&amp;M$2,"")&amp;IF(N537=1,IF(OR(M537=1,L537=1,K537=1,J537=1,I537=1),"-","")&amp;N$2,"")&amp;IF(O537=1,IF(OR(N537=1,M537=1,L537=1,K537=1,J537=1,I537=1),"-","")&amp;O$2,"")&amp;IF(P537=1,IF(I537=1," - ",IF(J537=1," - ",IF(K537=1," - ",IF(L537=1," - ",IF(M537=1," - ",IF(N537=1," - ",IF(O537=1," - ","")))))))&amp;P$2,"")</f>
        <v/>
      </c>
      <c r="S537" s="243">
        <f>SUM('b2'!$I537:$P537)</f>
        <v/>
      </c>
      <c r="T537" s="243">
        <f>IF(OR('b2'!$J537=1,'b2'!$K537=1,'b2'!$L537=1,'b2'!$M537=1,'b2'!$N537=1,'b2'!$O537=1,'b2'!$P537=1),"SI","NO")</f>
        <v/>
      </c>
      <c r="U537" s="243">
        <f>IF(OR('b2'!$K537=1,'b2'!$L537=1,'b2'!$M537=1,'b2'!$N537=1,'b2'!$O537=1,'b2'!$P537=1),"SI","NO")</f>
        <v/>
      </c>
      <c r="V537" s="244" t="n">
        <v>0</v>
      </c>
      <c r="W537" s="245" t="n">
        <v>0</v>
      </c>
      <c r="X537" s="245" t="n">
        <v>0</v>
      </c>
      <c r="Y537" s="244" t="n">
        <v>0</v>
      </c>
      <c r="Z537" s="245" t="n">
        <v>0</v>
      </c>
      <c r="AA537" s="245" t="n">
        <v>0</v>
      </c>
      <c r="AB537" s="244" t="n">
        <v>0</v>
      </c>
      <c r="AC537" s="245" t="n">
        <v>0</v>
      </c>
      <c r="AD537" s="245" t="n">
        <v>0</v>
      </c>
      <c r="AE537" s="244" t="n">
        <v>0</v>
      </c>
      <c r="AF537" s="245" t="n">
        <v>0</v>
      </c>
      <c r="AG537" s="245" t="n">
        <v>0</v>
      </c>
      <c r="AH537" s="244" t="n">
        <v>0</v>
      </c>
      <c r="AI537" s="245" t="n">
        <v>0</v>
      </c>
      <c r="AJ537" s="245" t="n">
        <v>0</v>
      </c>
      <c r="AK537" s="244" t="n">
        <v>0</v>
      </c>
      <c r="AL537" s="245" t="n">
        <v>0</v>
      </c>
      <c r="AM537" s="245" t="n">
        <v>0</v>
      </c>
      <c r="AN537" s="244" t="n">
        <v>0</v>
      </c>
      <c r="AO537" s="245" t="n">
        <v>8</v>
      </c>
      <c r="AP537" s="245" t="n">
        <v>7</v>
      </c>
      <c r="AQ537" s="244" t="n">
        <v>15</v>
      </c>
      <c r="AR537" s="244">
        <f>IF('b2'!$AQ537&gt;0,'b2'!$AQ537,IF('b2'!$AN537&gt;0,'b2'!$AN537,IF('b2'!$AK537&gt;0,'b2'!$AK537,IF('b2'!$AH537&gt;0,'b2'!$AH537,IF('b2'!$AE537&gt;0,'b2'!$AE537,IF('b2'!$AB537&gt;0,'b2'!$AB537,IF('b2'!$Y537&gt;0,'b2'!$Y537,IF('b2'!$V537&gt;0,'b2'!$V537," ---"))))))))</f>
        <v/>
      </c>
      <c r="AS537" s="246" t="n"/>
      <c r="AT537" s="246" t="n"/>
      <c r="AU537" s="246" t="n"/>
      <c r="AV537" s="246" t="n"/>
      <c r="AW537" s="246" t="n"/>
      <c r="AX537" s="246" t="n"/>
      <c r="AY537" s="246" t="n"/>
      <c r="AZ537" s="246" t="n"/>
      <c r="BA537" s="246" t="n"/>
      <c r="BB537" s="246" t="n"/>
      <c r="BC537" s="246" t="n">
        <v>30</v>
      </c>
      <c r="BD537" s="246" t="n">
        <v>4</v>
      </c>
      <c r="BE537" s="247" t="n"/>
      <c r="BF537" s="252" t="n"/>
      <c r="BG537" s="252" t="n"/>
      <c r="BH537" s="247" t="n"/>
      <c r="BI537" s="250" t="inlineStr">
        <is>
          <t>#REF!</t>
        </is>
      </c>
      <c r="BJ537" s="251" t="inlineStr">
        <is>
          <t>#REF!</t>
        </is>
      </c>
      <c r="BK537" s="252" t="n"/>
      <c r="BL537" s="252" t="n"/>
      <c r="BM537" s="247" t="n"/>
      <c r="BN537" s="250" t="inlineStr">
        <is>
          <t>#REF!</t>
        </is>
      </c>
      <c r="BO537" s="251" t="inlineStr">
        <is>
          <t>#REF!</t>
        </is>
      </c>
      <c r="BP537" s="248" t="n"/>
      <c r="BQ537" s="248" t="n"/>
      <c r="BR537" s="249" t="n"/>
      <c r="BS537" s="250" t="inlineStr">
        <is>
          <t>#REF!</t>
        </is>
      </c>
      <c r="BT537" s="251">
        <f>'[2]DATA CONSOLIDADA 2018-2025 '!$BR539-'b2'!$BO537</f>
        <v/>
      </c>
      <c r="BU537" s="252" t="n"/>
      <c r="BV537" s="248" t="n"/>
      <c r="BW537" s="249" t="n"/>
      <c r="BX537" s="250" t="inlineStr">
        <is>
          <t>#REF!</t>
        </is>
      </c>
      <c r="BY537" s="251" t="inlineStr">
        <is>
          <t>#REF!</t>
        </is>
      </c>
      <c r="BZ537" s="248" t="n"/>
      <c r="CA537" s="248" t="n"/>
      <c r="CB537" s="249" t="n"/>
      <c r="CC537" s="250" t="inlineStr">
        <is>
          <t>#REF!</t>
        </is>
      </c>
      <c r="CD537" s="251">
        <f>'[2]DATA CONSOLIDADA 2018-2025 '!$CB539-'b2'!$BW537</f>
        <v/>
      </c>
      <c r="CE537" s="253" t="n"/>
      <c r="CF537" s="253" t="n"/>
      <c r="CG537" s="254" t="n"/>
      <c r="CH537" s="250" t="inlineStr">
        <is>
          <t>#REF!</t>
        </is>
      </c>
      <c r="CI537" s="251">
        <f>'[2]DATA CONSOLIDADA 2018-2025 '!$CG539-'b2'!$CB537</f>
        <v/>
      </c>
      <c r="CJ537" s="247" t="inlineStr">
        <is>
          <t>#REF!</t>
        </is>
      </c>
      <c r="CK537" s="247" t="n">
        <v>79159.198072</v>
      </c>
      <c r="CL537" s="247" t="n">
        <v>0</v>
      </c>
      <c r="CM537" s="247" t="n">
        <v>79159.198072</v>
      </c>
      <c r="CN537" s="247" t="inlineStr">
        <is>
          <t>#REF!</t>
        </is>
      </c>
      <c r="CO537" s="251">
        <f>'[2]DATA CONSOLIDADA 2018-2025 '!$CM539-'b2'!$CG537</f>
        <v/>
      </c>
      <c r="CP537" s="253" t="n"/>
      <c r="CQ537" s="253" t="n"/>
      <c r="CR537" s="253" t="n"/>
      <c r="CS537" s="253" t="n"/>
      <c r="CT537" s="253" t="n"/>
      <c r="CU537" s="253" t="n"/>
      <c r="CV537" s="247" t="n"/>
      <c r="CW537" s="247" t="n"/>
      <c r="CX537" s="247" t="n"/>
      <c r="CY537" s="247" t="n"/>
      <c r="CZ537" s="247" t="n"/>
      <c r="DA537" s="247" t="n"/>
      <c r="DB537" s="247" t="n"/>
      <c r="DC537" s="255" t="n">
        <v>0</v>
      </c>
      <c r="DD537" s="255" t="n">
        <v>77466</v>
      </c>
      <c r="DE537" s="255" t="n">
        <v>1693.198072</v>
      </c>
      <c r="DF537" s="255" t="n">
        <v>0</v>
      </c>
      <c r="DG537" s="255" t="n">
        <v>0</v>
      </c>
      <c r="DH537" s="255" t="n">
        <v>79159.198072</v>
      </c>
      <c r="DI537" s="256" t="n">
        <v>20610592474</v>
      </c>
      <c r="DJ537" s="257" t="inlineStr">
        <is>
          <t>ASOCIACION DE PRODUCTORES AGROPECUARIOS PIEDRA TROMPA</t>
        </is>
      </c>
      <c r="DK537" s="257" t="inlineStr">
        <is>
          <t>01 Asociación</t>
        </is>
      </c>
      <c r="DL537" s="258" t="n"/>
      <c r="DM537" s="258" t="n"/>
      <c r="DN537" s="258" t="n"/>
      <c r="DO537" s="258" t="n"/>
      <c r="DP537" s="258" t="n"/>
      <c r="DQ537" s="258" t="n"/>
      <c r="DR537" s="258" t="n"/>
      <c r="DS537" s="258" t="n"/>
      <c r="DT537" s="258" t="n"/>
      <c r="DU537" s="258" t="n"/>
      <c r="DV537" s="258" t="n"/>
      <c r="DW537" s="258" t="n"/>
      <c r="DX537" s="258" t="n"/>
      <c r="DY537" s="258" t="n"/>
      <c r="DZ537" s="258" t="n"/>
      <c r="EA537" s="258" t="n"/>
      <c r="EB537" s="258" t="n"/>
      <c r="EC537" s="258" t="n"/>
      <c r="ED537" s="258" t="n"/>
      <c r="EE537" s="258" t="n"/>
    </row>
    <row r="538" hidden="1" ht="47.25" customHeight="1">
      <c r="A538" s="240" t="inlineStr">
        <is>
          <t>\ASOCIACIÓN DE PRODUCTORES AGROPECUARIOS CHASKAS DE HUANCALLAMA\-\APACHAHUA\</t>
        </is>
      </c>
      <c r="B538" s="240" t="inlineStr">
        <is>
          <t>PALTA</t>
        </is>
      </c>
      <c r="C538" s="240" t="inlineStr">
        <is>
          <t>PALTA</t>
        </is>
      </c>
      <c r="D538" s="240" t="inlineStr">
        <is>
          <t>HUANCAVELICA</t>
        </is>
      </c>
      <c r="E538" s="240" t="inlineStr">
        <is>
          <t>090409</t>
        </is>
      </c>
      <c r="F538" s="240" t="inlineStr">
        <is>
          <t>HUANCAVELICA</t>
        </is>
      </c>
      <c r="G538" s="240" t="inlineStr">
        <is>
          <t>CASTROVIRREYNA</t>
        </is>
      </c>
      <c r="H538" s="240" t="inlineStr">
        <is>
          <t>MOLLEPAMPA</t>
        </is>
      </c>
      <c r="I538" s="241" t="n"/>
      <c r="J538" s="241" t="n"/>
      <c r="K538" s="241" t="n"/>
      <c r="L538" s="241" t="n"/>
      <c r="M538" s="241" t="n"/>
      <c r="N538" s="241" t="n"/>
      <c r="O538" s="241" t="n"/>
      <c r="P538" s="241" t="n">
        <v>1</v>
      </c>
      <c r="Q538" s="241" t="inlineStr">
        <is>
          <t>PAC</t>
        </is>
      </c>
      <c r="R538" s="242">
        <f>IF(I538=1,I$2,"")&amp;IF(J538=1,IF(I538=1,"-","")&amp;J$2,"")&amp;IF(K538=1,IF(OR(J538=1,I538=1),"-","")&amp;K$2,"")&amp;IF(L538=1,IF(OR(K538=1,J538=1,I538=1),"-","")&amp;L$2,"")&amp;IF(M538=1,IF(OR(L538=1,K538=1,J538=1,I538=1),"-","")&amp;M$2,"")&amp;IF(N538=1,IF(OR(M538=1,L538=1,K538=1,J538=1,I538=1),"-","")&amp;N$2,"")&amp;IF(O538=1,IF(OR(N538=1,M538=1,L538=1,K538=1,J538=1,I538=1),"-","")&amp;O$2,"")&amp;IF(P538=1,IF(I538=1," - ",IF(J538=1," - ",IF(K538=1," - ",IF(L538=1," - ",IF(M538=1," - ",IF(N538=1," - ",IF(O538=1," - ","")))))))&amp;P$2,"")</f>
        <v/>
      </c>
      <c r="S538" s="243">
        <f>SUM('b2'!$I538:$P538)</f>
        <v/>
      </c>
      <c r="T538" s="243">
        <f>IF(OR('b2'!$J538=1,'b2'!$K538=1,'b2'!$L538=1,'b2'!$M538=1,'b2'!$N538=1,'b2'!$O538=1,'b2'!$P538=1),"SI","NO")</f>
        <v/>
      </c>
      <c r="U538" s="243">
        <f>IF(OR('b2'!$K538=1,'b2'!$L538=1,'b2'!$M538=1,'b2'!$N538=1,'b2'!$O538=1,'b2'!$P538=1),"SI","NO")</f>
        <v/>
      </c>
      <c r="V538" s="244" t="n">
        <v>0</v>
      </c>
      <c r="W538" s="245" t="n">
        <v>0</v>
      </c>
      <c r="X538" s="245" t="n">
        <v>0</v>
      </c>
      <c r="Y538" s="244" t="n">
        <v>0</v>
      </c>
      <c r="Z538" s="245" t="n">
        <v>0</v>
      </c>
      <c r="AA538" s="245" t="n">
        <v>0</v>
      </c>
      <c r="AB538" s="244" t="n">
        <v>0</v>
      </c>
      <c r="AC538" s="245" t="n">
        <v>0</v>
      </c>
      <c r="AD538" s="245" t="n">
        <v>0</v>
      </c>
      <c r="AE538" s="244" t="n">
        <v>0</v>
      </c>
      <c r="AF538" s="245" t="n">
        <v>0</v>
      </c>
      <c r="AG538" s="245" t="n">
        <v>0</v>
      </c>
      <c r="AH538" s="244" t="n">
        <v>0</v>
      </c>
      <c r="AI538" s="245" t="n">
        <v>0</v>
      </c>
      <c r="AJ538" s="245" t="n">
        <v>0</v>
      </c>
      <c r="AK538" s="244" t="n">
        <v>0</v>
      </c>
      <c r="AL538" s="245" t="n">
        <v>0</v>
      </c>
      <c r="AM538" s="245" t="n">
        <v>0</v>
      </c>
      <c r="AN538" s="244" t="n">
        <v>0</v>
      </c>
      <c r="AO538" s="245" t="n">
        <v>20</v>
      </c>
      <c r="AP538" s="245" t="n">
        <v>4</v>
      </c>
      <c r="AQ538" s="244" t="n">
        <v>24</v>
      </c>
      <c r="AR538" s="244">
        <f>IF('b2'!$AQ538&gt;0,'b2'!$AQ538,IF('b2'!$AN538&gt;0,'b2'!$AN538,IF('b2'!$AK538&gt;0,'b2'!$AK538,IF('b2'!$AH538&gt;0,'b2'!$AH538,IF('b2'!$AE538&gt;0,'b2'!$AE538,IF('b2'!$AB538&gt;0,'b2'!$AB538,IF('b2'!$Y538&gt;0,'b2'!$Y538,IF('b2'!$V538&gt;0,'b2'!$V538," ---"))))))))</f>
        <v/>
      </c>
      <c r="AS538" s="246" t="n"/>
      <c r="AT538" s="246" t="n"/>
      <c r="AU538" s="246" t="n"/>
      <c r="AV538" s="246" t="n"/>
      <c r="AW538" s="246" t="n"/>
      <c r="AX538" s="246" t="n"/>
      <c r="AY538" s="246" t="n"/>
      <c r="AZ538" s="246" t="n"/>
      <c r="BA538" s="246" t="n"/>
      <c r="BB538" s="246" t="n"/>
      <c r="BC538" s="246" t="n">
        <v>23</v>
      </c>
      <c r="BD538" s="246" t="n">
        <v>6</v>
      </c>
      <c r="BE538" s="247" t="n"/>
      <c r="BF538" s="252" t="n"/>
      <c r="BG538" s="252" t="n"/>
      <c r="BH538" s="247" t="n"/>
      <c r="BI538" s="250" t="inlineStr">
        <is>
          <t>#REF!</t>
        </is>
      </c>
      <c r="BJ538" s="251" t="inlineStr">
        <is>
          <t>#REF!</t>
        </is>
      </c>
      <c r="BK538" s="252" t="n"/>
      <c r="BL538" s="252" t="n"/>
      <c r="BM538" s="247" t="n"/>
      <c r="BN538" s="250" t="inlineStr">
        <is>
          <t>#REF!</t>
        </is>
      </c>
      <c r="BO538" s="251" t="inlineStr">
        <is>
          <t>#REF!</t>
        </is>
      </c>
      <c r="BP538" s="248" t="n"/>
      <c r="BQ538" s="248" t="n"/>
      <c r="BR538" s="249" t="n"/>
      <c r="BS538" s="250" t="inlineStr">
        <is>
          <t>#REF!</t>
        </is>
      </c>
      <c r="BT538" s="251">
        <f>'[2]DATA CONSOLIDADA 2018-2025 '!$BR540-'b2'!$BO538</f>
        <v/>
      </c>
      <c r="BU538" s="252" t="n"/>
      <c r="BV538" s="248" t="n"/>
      <c r="BW538" s="249" t="n"/>
      <c r="BX538" s="250" t="inlineStr">
        <is>
          <t>#REF!</t>
        </is>
      </c>
      <c r="BY538" s="251" t="inlineStr">
        <is>
          <t>#REF!</t>
        </is>
      </c>
      <c r="BZ538" s="248" t="n"/>
      <c r="CA538" s="248" t="n"/>
      <c r="CB538" s="249" t="n"/>
      <c r="CC538" s="250" t="inlineStr">
        <is>
          <t>#REF!</t>
        </is>
      </c>
      <c r="CD538" s="251">
        <f>'[2]DATA CONSOLIDADA 2018-2025 '!$CB540-'b2'!$BW538</f>
        <v/>
      </c>
      <c r="CE538" s="253" t="n"/>
      <c r="CF538" s="253" t="n"/>
      <c r="CG538" s="254" t="n"/>
      <c r="CH538" s="250" t="inlineStr">
        <is>
          <t>#REF!</t>
        </is>
      </c>
      <c r="CI538" s="251">
        <f>'[2]DATA CONSOLIDADA 2018-2025 '!$CG540-'b2'!$CB538</f>
        <v/>
      </c>
      <c r="CJ538" s="247" t="inlineStr">
        <is>
          <t>#REF!</t>
        </is>
      </c>
      <c r="CK538" s="247" t="n">
        <v>0</v>
      </c>
      <c r="CL538" s="247" t="n">
        <v>0</v>
      </c>
      <c r="CM538" s="247" t="n">
        <v>0</v>
      </c>
      <c r="CN538" s="247" t="inlineStr">
        <is>
          <t>#REF!</t>
        </is>
      </c>
      <c r="CO538" s="251">
        <f>'[2]DATA CONSOLIDADA 2018-2025 '!$CM540-'b2'!$CG538</f>
        <v/>
      </c>
      <c r="CP538" s="253" t="n"/>
      <c r="CQ538" s="253" t="n"/>
      <c r="CR538" s="253" t="n"/>
      <c r="CS538" s="253" t="n"/>
      <c r="CT538" s="253" t="n"/>
      <c r="CU538" s="253" t="n"/>
      <c r="CV538" s="247" t="n"/>
      <c r="CW538" s="247" t="n"/>
      <c r="CX538" s="247" t="n"/>
      <c r="CY538" s="247" t="n"/>
      <c r="CZ538" s="247" t="n"/>
      <c r="DA538" s="247" t="n"/>
      <c r="DB538" s="247" t="n"/>
      <c r="DC538" s="255" t="n">
        <v>0</v>
      </c>
      <c r="DD538" s="255" t="n">
        <v>0</v>
      </c>
      <c r="DE538" s="255" t="n">
        <v>0</v>
      </c>
      <c r="DF538" s="255" t="n">
        <v>0</v>
      </c>
      <c r="DG538" s="255" t="n">
        <v>0</v>
      </c>
      <c r="DH538" s="255" t="n">
        <v>0</v>
      </c>
      <c r="DI538" s="256" t="n">
        <v>20607063576</v>
      </c>
      <c r="DJ538" s="257" t="inlineStr">
        <is>
          <t>"ASOCIACIÓN DE PRODUCTORES AGROPECUARIOS CHASKAS DE HUANCALLAMA"-"APACHAHUA"</t>
        </is>
      </c>
      <c r="DK538" s="257" t="inlineStr">
        <is>
          <t>01 Asociación</t>
        </is>
      </c>
      <c r="DL538" s="258" t="n"/>
      <c r="DM538" s="258" t="n"/>
      <c r="DN538" s="258" t="n"/>
      <c r="DO538" s="258" t="n"/>
      <c r="DP538" s="258" t="n"/>
      <c r="DQ538" s="258" t="n"/>
      <c r="DR538" s="258" t="n"/>
      <c r="DS538" s="258" t="n"/>
      <c r="DT538" s="258" t="n"/>
      <c r="DU538" s="258" t="n"/>
      <c r="DV538" s="258" t="n"/>
      <c r="DW538" s="258" t="n"/>
      <c r="DX538" s="258" t="n"/>
      <c r="DY538" s="258" t="n"/>
      <c r="DZ538" s="258" t="n"/>
      <c r="EA538" s="258" t="n"/>
      <c r="EB538" s="258" t="n"/>
      <c r="EC538" s="258" t="n"/>
      <c r="ED538" s="258" t="n"/>
      <c r="EE538" s="258" t="n"/>
    </row>
    <row r="539" hidden="1" ht="47.25" customHeight="1">
      <c r="A539" s="240" t="inlineStr">
        <is>
          <t>ASOCIACION AGROPECUARIA HIJOS DE TICRAPO</t>
        </is>
      </c>
      <c r="B539" s="240" t="inlineStr">
        <is>
          <t>PALTA</t>
        </is>
      </c>
      <c r="C539" s="240" t="inlineStr">
        <is>
          <t>PALTA</t>
        </is>
      </c>
      <c r="D539" s="240" t="inlineStr">
        <is>
          <t>HUANCAVELICA</t>
        </is>
      </c>
      <c r="E539" s="240" t="inlineStr">
        <is>
          <t>090413</t>
        </is>
      </c>
      <c r="F539" s="240" t="inlineStr">
        <is>
          <t>HUANCAVELICA</t>
        </is>
      </c>
      <c r="G539" s="240" t="inlineStr">
        <is>
          <t>CASTROVIRREYNA</t>
        </is>
      </c>
      <c r="H539" s="240" t="inlineStr">
        <is>
          <t>TICRAPO</t>
        </is>
      </c>
      <c r="I539" s="241" t="n"/>
      <c r="J539" s="241" t="n"/>
      <c r="K539" s="241" t="n"/>
      <c r="L539" s="241" t="n"/>
      <c r="M539" s="241" t="n"/>
      <c r="N539" s="241" t="n"/>
      <c r="O539" s="241" t="n"/>
      <c r="P539" s="241" t="n">
        <v>1</v>
      </c>
      <c r="Q539" s="241" t="inlineStr">
        <is>
          <t>PAC</t>
        </is>
      </c>
      <c r="R539" s="242">
        <f>IF(I539=1,I$2,"")&amp;IF(J539=1,IF(I539=1,"-","")&amp;J$2,"")&amp;IF(K539=1,IF(OR(J539=1,I539=1),"-","")&amp;K$2,"")&amp;IF(L539=1,IF(OR(K539=1,J539=1,I539=1),"-","")&amp;L$2,"")&amp;IF(M539=1,IF(OR(L539=1,K539=1,J539=1,I539=1),"-","")&amp;M$2,"")&amp;IF(N539=1,IF(OR(M539=1,L539=1,K539=1,J539=1,I539=1),"-","")&amp;N$2,"")&amp;IF(O539=1,IF(OR(N539=1,M539=1,L539=1,K539=1,J539=1,I539=1),"-","")&amp;O$2,"")&amp;IF(P539=1,IF(I539=1," - ",IF(J539=1," - ",IF(K539=1," - ",IF(L539=1," - ",IF(M539=1," - ",IF(N539=1," - ",IF(O539=1," - ","")))))))&amp;P$2,"")</f>
        <v/>
      </c>
      <c r="S539" s="243">
        <f>SUM('b2'!$I539:$P539)</f>
        <v/>
      </c>
      <c r="T539" s="243">
        <f>IF(OR('b2'!$J539=1,'b2'!$K539=1,'b2'!$L539=1,'b2'!$M539=1,'b2'!$N539=1,'b2'!$O539=1,'b2'!$P539=1),"SI","NO")</f>
        <v/>
      </c>
      <c r="U539" s="243">
        <f>IF(OR('b2'!$K539=1,'b2'!$L539=1,'b2'!$M539=1,'b2'!$N539=1,'b2'!$O539=1,'b2'!$P539=1),"SI","NO")</f>
        <v/>
      </c>
      <c r="V539" s="244" t="n">
        <v>0</v>
      </c>
      <c r="W539" s="245" t="n">
        <v>0</v>
      </c>
      <c r="X539" s="245" t="n">
        <v>0</v>
      </c>
      <c r="Y539" s="244" t="n">
        <v>0</v>
      </c>
      <c r="Z539" s="245" t="n">
        <v>0</v>
      </c>
      <c r="AA539" s="245" t="n">
        <v>0</v>
      </c>
      <c r="AB539" s="244" t="n">
        <v>0</v>
      </c>
      <c r="AC539" s="245" t="n">
        <v>0</v>
      </c>
      <c r="AD539" s="245" t="n">
        <v>0</v>
      </c>
      <c r="AE539" s="244" t="n">
        <v>0</v>
      </c>
      <c r="AF539" s="245" t="n">
        <v>0</v>
      </c>
      <c r="AG539" s="245" t="n">
        <v>0</v>
      </c>
      <c r="AH539" s="244" t="n">
        <v>0</v>
      </c>
      <c r="AI539" s="245" t="n">
        <v>0</v>
      </c>
      <c r="AJ539" s="245" t="n">
        <v>0</v>
      </c>
      <c r="AK539" s="244" t="n">
        <v>0</v>
      </c>
      <c r="AL539" s="245" t="n">
        <v>0</v>
      </c>
      <c r="AM539" s="245" t="n">
        <v>0</v>
      </c>
      <c r="AN539" s="244" t="n">
        <v>0</v>
      </c>
      <c r="AO539" s="245" t="n">
        <v>34</v>
      </c>
      <c r="AP539" s="245" t="n">
        <v>8</v>
      </c>
      <c r="AQ539" s="244" t="n">
        <v>42</v>
      </c>
      <c r="AR539" s="244">
        <f>IF('b2'!$AQ539&gt;0,'b2'!$AQ539,IF('b2'!$AN539&gt;0,'b2'!$AN539,IF('b2'!$AK539&gt;0,'b2'!$AK539,IF('b2'!$AH539&gt;0,'b2'!$AH539,IF('b2'!$AE539&gt;0,'b2'!$AE539,IF('b2'!$AB539&gt;0,'b2'!$AB539,IF('b2'!$Y539&gt;0,'b2'!$Y539,IF('b2'!$V539&gt;0,'b2'!$V539," ---"))))))))</f>
        <v/>
      </c>
      <c r="AS539" s="246" t="n"/>
      <c r="AT539" s="246" t="n"/>
      <c r="AU539" s="246" t="n"/>
      <c r="AV539" s="246" t="n"/>
      <c r="AW539" s="246" t="n"/>
      <c r="AX539" s="246" t="n"/>
      <c r="AY539" s="246" t="n"/>
      <c r="AZ539" s="246" t="n"/>
      <c r="BA539" s="246" t="n"/>
      <c r="BB539" s="246" t="n"/>
      <c r="BC539" s="246" t="n">
        <v>23</v>
      </c>
      <c r="BD539" s="246" t="n">
        <v>6</v>
      </c>
      <c r="BE539" s="247" t="n"/>
      <c r="BF539" s="252" t="n"/>
      <c r="BG539" s="252" t="n"/>
      <c r="BH539" s="247" t="n"/>
      <c r="BI539" s="250" t="inlineStr">
        <is>
          <t>#REF!</t>
        </is>
      </c>
      <c r="BJ539" s="251" t="inlineStr">
        <is>
          <t>#REF!</t>
        </is>
      </c>
      <c r="BK539" s="252" t="n"/>
      <c r="BL539" s="252" t="n"/>
      <c r="BM539" s="247" t="n"/>
      <c r="BN539" s="250" t="inlineStr">
        <is>
          <t>#REF!</t>
        </is>
      </c>
      <c r="BO539" s="251" t="inlineStr">
        <is>
          <t>#REF!</t>
        </is>
      </c>
      <c r="BP539" s="248" t="n"/>
      <c r="BQ539" s="248" t="n"/>
      <c r="BR539" s="249" t="n"/>
      <c r="BS539" s="250" t="inlineStr">
        <is>
          <t>#REF!</t>
        </is>
      </c>
      <c r="BT539" s="251">
        <f>'[2]DATA CONSOLIDADA 2018-2025 '!$BR541-'b2'!$BO539</f>
        <v/>
      </c>
      <c r="BU539" s="252" t="n"/>
      <c r="BV539" s="248" t="n"/>
      <c r="BW539" s="249" t="n"/>
      <c r="BX539" s="250" t="inlineStr">
        <is>
          <t>#REF!</t>
        </is>
      </c>
      <c r="BY539" s="251" t="inlineStr">
        <is>
          <t>#REF!</t>
        </is>
      </c>
      <c r="BZ539" s="248" t="n"/>
      <c r="CA539" s="248" t="n"/>
      <c r="CB539" s="249" t="n"/>
      <c r="CC539" s="250" t="inlineStr">
        <is>
          <t>#REF!</t>
        </is>
      </c>
      <c r="CD539" s="251">
        <f>'[2]DATA CONSOLIDADA 2018-2025 '!$CB541-'b2'!$BW539</f>
        <v/>
      </c>
      <c r="CE539" s="253" t="n"/>
      <c r="CF539" s="253" t="n"/>
      <c r="CG539" s="254" t="n"/>
      <c r="CH539" s="250" t="inlineStr">
        <is>
          <t>#REF!</t>
        </is>
      </c>
      <c r="CI539" s="251">
        <f>'[2]DATA CONSOLIDADA 2018-2025 '!$CG541-'b2'!$CB539</f>
        <v/>
      </c>
      <c r="CJ539" s="247" t="inlineStr">
        <is>
          <t>#REF!</t>
        </is>
      </c>
      <c r="CK539" s="247" t="n">
        <v>0</v>
      </c>
      <c r="CL539" s="247" t="n">
        <v>0</v>
      </c>
      <c r="CM539" s="247" t="n">
        <v>0</v>
      </c>
      <c r="CN539" s="247" t="inlineStr">
        <is>
          <t>#REF!</t>
        </is>
      </c>
      <c r="CO539" s="251">
        <f>'[2]DATA CONSOLIDADA 2018-2025 '!$CM541-'b2'!$CG539</f>
        <v/>
      </c>
      <c r="CP539" s="253" t="n"/>
      <c r="CQ539" s="253" t="n"/>
      <c r="CR539" s="253" t="n"/>
      <c r="CS539" s="253" t="n"/>
      <c r="CT539" s="253" t="n"/>
      <c r="CU539" s="253" t="n"/>
      <c r="CV539" s="247" t="n"/>
      <c r="CW539" s="247" t="n"/>
      <c r="CX539" s="247" t="n"/>
      <c r="CY539" s="247" t="n"/>
      <c r="CZ539" s="247" t="n"/>
      <c r="DA539" s="247" t="n"/>
      <c r="DB539" s="247" t="n"/>
      <c r="DC539" s="255" t="n">
        <v>0</v>
      </c>
      <c r="DD539" s="255" t="n">
        <v>0</v>
      </c>
      <c r="DE539" s="255" t="n">
        <v>0</v>
      </c>
      <c r="DF539" s="255" t="n">
        <v>0</v>
      </c>
      <c r="DG539" s="255" t="n">
        <v>0</v>
      </c>
      <c r="DH539" s="255" t="n">
        <v>0</v>
      </c>
      <c r="DI539" s="256" t="n">
        <v>20609203359</v>
      </c>
      <c r="DJ539" s="257" t="inlineStr">
        <is>
          <t>ASOCIACION AGROPECUARIA HIJOS DE TICRAPO</t>
        </is>
      </c>
      <c r="DK539" s="257" t="inlineStr">
        <is>
          <t>01 Asociación</t>
        </is>
      </c>
      <c r="DL539" s="258" t="n"/>
      <c r="DM539" s="258" t="n"/>
      <c r="DN539" s="258" t="n"/>
      <c r="DO539" s="258" t="n"/>
      <c r="DP539" s="258" t="n"/>
      <c r="DQ539" s="258" t="n"/>
      <c r="DR539" s="258" t="n"/>
      <c r="DS539" s="258" t="n"/>
      <c r="DT539" s="258" t="n"/>
      <c r="DU539" s="258" t="n"/>
      <c r="DV539" s="258" t="n"/>
      <c r="DW539" s="258" t="n"/>
      <c r="DX539" s="258" t="n"/>
      <c r="DY539" s="258" t="n"/>
      <c r="DZ539" s="258" t="n"/>
      <c r="EA539" s="258" t="n"/>
      <c r="EB539" s="258" t="n"/>
      <c r="EC539" s="258" t="n"/>
      <c r="ED539" s="258" t="n"/>
      <c r="EE539" s="258" t="n"/>
    </row>
    <row r="540" hidden="1" ht="47.25" customHeight="1">
      <c r="A540" s="240" t="inlineStr">
        <is>
          <t>ASOCIACION DE PRODUCTORES AGROPECUARIOS EL PALTO FRONDOSO</t>
        </is>
      </c>
      <c r="B540" s="240" t="inlineStr">
        <is>
          <t>PALTA</t>
        </is>
      </c>
      <c r="C540" s="240" t="inlineStr">
        <is>
          <t>PALTA</t>
        </is>
      </c>
      <c r="D540" s="240" t="inlineStr">
        <is>
          <t>HUANCAVELICA</t>
        </is>
      </c>
      <c r="E540" s="240" t="inlineStr">
        <is>
          <t>090601</t>
        </is>
      </c>
      <c r="F540" s="240" t="inlineStr">
        <is>
          <t>HUANCAVELICA</t>
        </is>
      </c>
      <c r="G540" s="240" t="inlineStr">
        <is>
          <t>HUAYTARA</t>
        </is>
      </c>
      <c r="H540" s="240" t="inlineStr">
        <is>
          <t>HUAYTARA</t>
        </is>
      </c>
      <c r="I540" s="241" t="n"/>
      <c r="J540" s="241" t="n"/>
      <c r="K540" s="241" t="n"/>
      <c r="L540" s="241" t="n"/>
      <c r="M540" s="241" t="n"/>
      <c r="N540" s="241" t="n"/>
      <c r="O540" s="241" t="n"/>
      <c r="P540" s="241" t="n">
        <v>1</v>
      </c>
      <c r="Q540" s="241" t="inlineStr">
        <is>
          <t>PAC</t>
        </is>
      </c>
      <c r="R540" s="242">
        <f>IF(I540=1,I$2,"")&amp;IF(J540=1,IF(I540=1,"-","")&amp;J$2,"")&amp;IF(K540=1,IF(OR(J540=1,I540=1),"-","")&amp;K$2,"")&amp;IF(L540=1,IF(OR(K540=1,J540=1,I540=1),"-","")&amp;L$2,"")&amp;IF(M540=1,IF(OR(L540=1,K540=1,J540=1,I540=1),"-","")&amp;M$2,"")&amp;IF(N540=1,IF(OR(M540=1,L540=1,K540=1,J540=1,I540=1),"-","")&amp;N$2,"")&amp;IF(O540=1,IF(OR(N540=1,M540=1,L540=1,K540=1,J540=1,I540=1),"-","")&amp;O$2,"")&amp;IF(P540=1,IF(I540=1," - ",IF(J540=1," - ",IF(K540=1," - ",IF(L540=1," - ",IF(M540=1," - ",IF(N540=1," - ",IF(O540=1," - ","")))))))&amp;P$2,"")</f>
        <v/>
      </c>
      <c r="S540" s="243">
        <f>SUM('b2'!$I540:$P540)</f>
        <v/>
      </c>
      <c r="T540" s="243">
        <f>IF(OR('b2'!$J540=1,'b2'!$K540=1,'b2'!$L540=1,'b2'!$M540=1,'b2'!$N540=1,'b2'!$O540=1,'b2'!$P540=1),"SI","NO")</f>
        <v/>
      </c>
      <c r="U540" s="243">
        <f>IF(OR('b2'!$K540=1,'b2'!$L540=1,'b2'!$M540=1,'b2'!$N540=1,'b2'!$O540=1,'b2'!$P540=1),"SI","NO")</f>
        <v/>
      </c>
      <c r="V540" s="244" t="n">
        <v>0</v>
      </c>
      <c r="W540" s="245" t="n">
        <v>0</v>
      </c>
      <c r="X540" s="245" t="n">
        <v>0</v>
      </c>
      <c r="Y540" s="244" t="n">
        <v>0</v>
      </c>
      <c r="Z540" s="245" t="n">
        <v>0</v>
      </c>
      <c r="AA540" s="245" t="n">
        <v>0</v>
      </c>
      <c r="AB540" s="244" t="n">
        <v>0</v>
      </c>
      <c r="AC540" s="245" t="n">
        <v>0</v>
      </c>
      <c r="AD540" s="245" t="n">
        <v>0</v>
      </c>
      <c r="AE540" s="244" t="n">
        <v>0</v>
      </c>
      <c r="AF540" s="245" t="n">
        <v>0</v>
      </c>
      <c r="AG540" s="245" t="n">
        <v>0</v>
      </c>
      <c r="AH540" s="244" t="n">
        <v>0</v>
      </c>
      <c r="AI540" s="245" t="n">
        <v>0</v>
      </c>
      <c r="AJ540" s="245" t="n">
        <v>0</v>
      </c>
      <c r="AK540" s="244" t="n">
        <v>0</v>
      </c>
      <c r="AL540" s="245" t="n">
        <v>0</v>
      </c>
      <c r="AM540" s="245" t="n">
        <v>0</v>
      </c>
      <c r="AN540" s="244" t="n">
        <v>0</v>
      </c>
      <c r="AO540" s="245" t="n">
        <v>13</v>
      </c>
      <c r="AP540" s="245" t="n">
        <v>6</v>
      </c>
      <c r="AQ540" s="244" t="n">
        <v>19</v>
      </c>
      <c r="AR540" s="244">
        <f>IF('b2'!$AQ540&gt;0,'b2'!$AQ540,IF('b2'!$AN540&gt;0,'b2'!$AN540,IF('b2'!$AK540&gt;0,'b2'!$AK540,IF('b2'!$AH540&gt;0,'b2'!$AH540,IF('b2'!$AE540&gt;0,'b2'!$AE540,IF('b2'!$AB540&gt;0,'b2'!$AB540,IF('b2'!$Y540&gt;0,'b2'!$Y540,IF('b2'!$V540&gt;0,'b2'!$V540," ---"))))))))</f>
        <v/>
      </c>
      <c r="AS540" s="246" t="n"/>
      <c r="AT540" s="246" t="n"/>
      <c r="AU540" s="246" t="n"/>
      <c r="AV540" s="246" t="n"/>
      <c r="AW540" s="246" t="n"/>
      <c r="AX540" s="246" t="n"/>
      <c r="AY540" s="246" t="n"/>
      <c r="AZ540" s="246" t="n"/>
      <c r="BA540" s="246" t="n"/>
      <c r="BB540" s="246" t="n"/>
      <c r="BC540" s="246" t="n">
        <v>23</v>
      </c>
      <c r="BD540" s="246" t="n">
        <v>6</v>
      </c>
      <c r="BE540" s="247" t="n"/>
      <c r="BF540" s="252" t="n"/>
      <c r="BG540" s="252" t="n"/>
      <c r="BH540" s="247" t="n"/>
      <c r="BI540" s="250" t="inlineStr">
        <is>
          <t>#REF!</t>
        </is>
      </c>
      <c r="BJ540" s="251" t="inlineStr">
        <is>
          <t>#REF!</t>
        </is>
      </c>
      <c r="BK540" s="252" t="n"/>
      <c r="BL540" s="252" t="n"/>
      <c r="BM540" s="247" t="n"/>
      <c r="BN540" s="250" t="inlineStr">
        <is>
          <t>#REF!</t>
        </is>
      </c>
      <c r="BO540" s="251" t="inlineStr">
        <is>
          <t>#REF!</t>
        </is>
      </c>
      <c r="BP540" s="248" t="n"/>
      <c r="BQ540" s="248" t="n"/>
      <c r="BR540" s="249" t="n"/>
      <c r="BS540" s="250" t="inlineStr">
        <is>
          <t>#REF!</t>
        </is>
      </c>
      <c r="BT540" s="251">
        <f>'[2]DATA CONSOLIDADA 2018-2025 '!$BR542-'b2'!$BO540</f>
        <v/>
      </c>
      <c r="BU540" s="252" t="n"/>
      <c r="BV540" s="248" t="n"/>
      <c r="BW540" s="249" t="n"/>
      <c r="BX540" s="250" t="inlineStr">
        <is>
          <t>#REF!</t>
        </is>
      </c>
      <c r="BY540" s="251" t="inlineStr">
        <is>
          <t>#REF!</t>
        </is>
      </c>
      <c r="BZ540" s="248" t="n"/>
      <c r="CA540" s="248" t="n"/>
      <c r="CB540" s="249" t="n"/>
      <c r="CC540" s="250" t="inlineStr">
        <is>
          <t>#REF!</t>
        </is>
      </c>
      <c r="CD540" s="251">
        <f>'[2]DATA CONSOLIDADA 2018-2025 '!$CB542-'b2'!$BW540</f>
        <v/>
      </c>
      <c r="CE540" s="253" t="n"/>
      <c r="CF540" s="253" t="n"/>
      <c r="CG540" s="254" t="n"/>
      <c r="CH540" s="250" t="inlineStr">
        <is>
          <t>#REF!</t>
        </is>
      </c>
      <c r="CI540" s="251">
        <f>'[2]DATA CONSOLIDADA 2018-2025 '!$CG542-'b2'!$CB540</f>
        <v/>
      </c>
      <c r="CJ540" s="247" t="inlineStr">
        <is>
          <t>#REF!</t>
        </is>
      </c>
      <c r="CK540" s="247" t="n">
        <v>0</v>
      </c>
      <c r="CL540" s="247" t="n">
        <v>0</v>
      </c>
      <c r="CM540" s="247" t="n">
        <v>0</v>
      </c>
      <c r="CN540" s="247" t="inlineStr">
        <is>
          <t>#REF!</t>
        </is>
      </c>
      <c r="CO540" s="251">
        <f>'[2]DATA CONSOLIDADA 2018-2025 '!$CM542-'b2'!$CG540</f>
        <v/>
      </c>
      <c r="CP540" s="253" t="n"/>
      <c r="CQ540" s="253" t="n"/>
      <c r="CR540" s="253" t="n"/>
      <c r="CS540" s="253" t="n"/>
      <c r="CT540" s="253" t="n"/>
      <c r="CU540" s="253" t="n"/>
      <c r="CV540" s="247" t="n"/>
      <c r="CW540" s="247" t="n"/>
      <c r="CX540" s="247" t="n"/>
      <c r="CY540" s="247" t="n"/>
      <c r="CZ540" s="247" t="n"/>
      <c r="DA540" s="247" t="n"/>
      <c r="DB540" s="247" t="n"/>
      <c r="DC540" s="255" t="n">
        <v>0</v>
      </c>
      <c r="DD540" s="255" t="n">
        <v>0</v>
      </c>
      <c r="DE540" s="255" t="n">
        <v>0</v>
      </c>
      <c r="DF540" s="255" t="n">
        <v>0</v>
      </c>
      <c r="DG540" s="255" t="n">
        <v>0</v>
      </c>
      <c r="DH540" s="255" t="n">
        <v>0</v>
      </c>
      <c r="DI540" s="256" t="n">
        <v>20600594843</v>
      </c>
      <c r="DJ540" s="257" t="inlineStr">
        <is>
          <t>ASOCIACION DE PRODUCTORES AGROPECUARIOS EL PALTO FRONDOSO</t>
        </is>
      </c>
      <c r="DK540" s="257" t="inlineStr">
        <is>
          <t>01 Asociación</t>
        </is>
      </c>
      <c r="DL540" s="258" t="n"/>
      <c r="DM540" s="258" t="n"/>
      <c r="DN540" s="258" t="n"/>
      <c r="DO540" s="258" t="n"/>
      <c r="DP540" s="258" t="n"/>
      <c r="DQ540" s="258" t="n"/>
      <c r="DR540" s="258" t="n"/>
      <c r="DS540" s="258" t="n"/>
      <c r="DT540" s="258" t="n"/>
      <c r="DU540" s="258" t="n"/>
      <c r="DV540" s="258" t="n"/>
      <c r="DW540" s="258" t="n"/>
      <c r="DX540" s="258" t="n"/>
      <c r="DY540" s="258" t="n"/>
      <c r="DZ540" s="258" t="n"/>
      <c r="EA540" s="258" t="n"/>
      <c r="EB540" s="258" t="n"/>
      <c r="EC540" s="258" t="n"/>
      <c r="ED540" s="258" t="n"/>
      <c r="EE540" s="258" t="n"/>
    </row>
    <row r="541" hidden="1" ht="47.25" customHeight="1">
      <c r="A541" s="240" t="inlineStr">
        <is>
          <t>ASOCIACION DE PRODUCTORES AGROPECUARIOS AGROINDUSTRIALES VALLE DEL PARAISO DE TICRAPO</t>
        </is>
      </c>
      <c r="B541" s="240" t="inlineStr">
        <is>
          <t>PALTA</t>
        </is>
      </c>
      <c r="C541" s="240" t="inlineStr">
        <is>
          <t>PALTA</t>
        </is>
      </c>
      <c r="D541" s="240" t="inlineStr">
        <is>
          <t>HUANCAVELICA</t>
        </is>
      </c>
      <c r="E541" s="240" t="inlineStr">
        <is>
          <t>090413</t>
        </is>
      </c>
      <c r="F541" s="240" t="inlineStr">
        <is>
          <t>HUANCAVELICA</t>
        </is>
      </c>
      <c r="G541" s="240" t="inlineStr">
        <is>
          <t>CASTROVIRREYNA</t>
        </is>
      </c>
      <c r="H541" s="240" t="inlineStr">
        <is>
          <t>TICRAPO</t>
        </is>
      </c>
      <c r="I541" s="241" t="n"/>
      <c r="J541" s="241" t="n"/>
      <c r="K541" s="241" t="n"/>
      <c r="L541" s="241" t="n"/>
      <c r="M541" s="241" t="n"/>
      <c r="N541" s="241" t="n"/>
      <c r="O541" s="241" t="n"/>
      <c r="P541" s="241" t="n">
        <v>1</v>
      </c>
      <c r="Q541" s="241" t="inlineStr">
        <is>
          <t>PAC</t>
        </is>
      </c>
      <c r="R541" s="242">
        <f>IF(I541=1,I$2,"")&amp;IF(J541=1,IF(I541=1,"-","")&amp;J$2,"")&amp;IF(K541=1,IF(OR(J541=1,I541=1),"-","")&amp;K$2,"")&amp;IF(L541=1,IF(OR(K541=1,J541=1,I541=1),"-","")&amp;L$2,"")&amp;IF(M541=1,IF(OR(L541=1,K541=1,J541=1,I541=1),"-","")&amp;M$2,"")&amp;IF(N541=1,IF(OR(M541=1,L541=1,K541=1,J541=1,I541=1),"-","")&amp;N$2,"")&amp;IF(O541=1,IF(OR(N541=1,M541=1,L541=1,K541=1,J541=1,I541=1),"-","")&amp;O$2,"")&amp;IF(P541=1,IF(I541=1," - ",IF(J541=1," - ",IF(K541=1," - ",IF(L541=1," - ",IF(M541=1," - ",IF(N541=1," - ",IF(O541=1," - ","")))))))&amp;P$2,"")</f>
        <v/>
      </c>
      <c r="S541" s="243">
        <f>SUM('b2'!$I541:$P541)</f>
        <v/>
      </c>
      <c r="T541" s="243">
        <f>IF(OR('b2'!$J541=1,'b2'!$K541=1,'b2'!$L541=1,'b2'!$M541=1,'b2'!$N541=1,'b2'!$O541=1,'b2'!$P541=1),"SI","NO")</f>
        <v/>
      </c>
      <c r="U541" s="243">
        <f>IF(OR('b2'!$K541=1,'b2'!$L541=1,'b2'!$M541=1,'b2'!$N541=1,'b2'!$O541=1,'b2'!$P541=1),"SI","NO")</f>
        <v/>
      </c>
      <c r="V541" s="244" t="n">
        <v>0</v>
      </c>
      <c r="W541" s="245" t="n">
        <v>0</v>
      </c>
      <c r="X541" s="245" t="n">
        <v>0</v>
      </c>
      <c r="Y541" s="244" t="n">
        <v>0</v>
      </c>
      <c r="Z541" s="245" t="n">
        <v>0</v>
      </c>
      <c r="AA541" s="245" t="n">
        <v>0</v>
      </c>
      <c r="AB541" s="244" t="n">
        <v>0</v>
      </c>
      <c r="AC541" s="245" t="n">
        <v>0</v>
      </c>
      <c r="AD541" s="245" t="n">
        <v>0</v>
      </c>
      <c r="AE541" s="244" t="n">
        <v>0</v>
      </c>
      <c r="AF541" s="245" t="n">
        <v>0</v>
      </c>
      <c r="AG541" s="245" t="n">
        <v>0</v>
      </c>
      <c r="AH541" s="244" t="n">
        <v>0</v>
      </c>
      <c r="AI541" s="245" t="n">
        <v>0</v>
      </c>
      <c r="AJ541" s="245" t="n">
        <v>0</v>
      </c>
      <c r="AK541" s="244" t="n">
        <v>0</v>
      </c>
      <c r="AL541" s="245" t="n">
        <v>0</v>
      </c>
      <c r="AM541" s="245" t="n">
        <v>0</v>
      </c>
      <c r="AN541" s="244" t="n">
        <v>0</v>
      </c>
      <c r="AO541" s="245" t="n">
        <v>6</v>
      </c>
      <c r="AP541" s="245" t="n">
        <v>10</v>
      </c>
      <c r="AQ541" s="244" t="n">
        <v>16</v>
      </c>
      <c r="AR541" s="244">
        <f>IF('b2'!$AQ541&gt;0,'b2'!$AQ541,IF('b2'!$AN541&gt;0,'b2'!$AN541,IF('b2'!$AK541&gt;0,'b2'!$AK541,IF('b2'!$AH541&gt;0,'b2'!$AH541,IF('b2'!$AE541&gt;0,'b2'!$AE541,IF('b2'!$AB541&gt;0,'b2'!$AB541,IF('b2'!$Y541&gt;0,'b2'!$Y541,IF('b2'!$V541&gt;0,'b2'!$V541," ---"))))))))</f>
        <v/>
      </c>
      <c r="AS541" s="246" t="n"/>
      <c r="AT541" s="246" t="n"/>
      <c r="AU541" s="246" t="n"/>
      <c r="AV541" s="246" t="n"/>
      <c r="AW541" s="246" t="n"/>
      <c r="AX541" s="246" t="n"/>
      <c r="AY541" s="246" t="n"/>
      <c r="AZ541" s="246" t="n"/>
      <c r="BA541" s="246" t="n"/>
      <c r="BB541" s="246" t="n"/>
      <c r="BC541" s="246" t="n">
        <v>23</v>
      </c>
      <c r="BD541" s="246" t="n">
        <v>6</v>
      </c>
      <c r="BE541" s="247" t="n"/>
      <c r="BF541" s="252" t="n"/>
      <c r="BG541" s="252" t="n"/>
      <c r="BH541" s="247" t="n"/>
      <c r="BI541" s="250" t="inlineStr">
        <is>
          <t>#REF!</t>
        </is>
      </c>
      <c r="BJ541" s="251" t="inlineStr">
        <is>
          <t>#REF!</t>
        </is>
      </c>
      <c r="BK541" s="252" t="n"/>
      <c r="BL541" s="252" t="n"/>
      <c r="BM541" s="247" t="n"/>
      <c r="BN541" s="250" t="inlineStr">
        <is>
          <t>#REF!</t>
        </is>
      </c>
      <c r="BO541" s="251" t="inlineStr">
        <is>
          <t>#REF!</t>
        </is>
      </c>
      <c r="BP541" s="248" t="n"/>
      <c r="BQ541" s="248" t="n"/>
      <c r="BR541" s="249" t="n"/>
      <c r="BS541" s="250" t="inlineStr">
        <is>
          <t>#REF!</t>
        </is>
      </c>
      <c r="BT541" s="251">
        <f>'[2]DATA CONSOLIDADA 2018-2025 '!$BR543-'b2'!$BO541</f>
        <v/>
      </c>
      <c r="BU541" s="252" t="n"/>
      <c r="BV541" s="248" t="n"/>
      <c r="BW541" s="249" t="n"/>
      <c r="BX541" s="250" t="inlineStr">
        <is>
          <t>#REF!</t>
        </is>
      </c>
      <c r="BY541" s="251" t="inlineStr">
        <is>
          <t>#REF!</t>
        </is>
      </c>
      <c r="BZ541" s="248" t="n"/>
      <c r="CA541" s="248" t="n"/>
      <c r="CB541" s="249" t="n"/>
      <c r="CC541" s="250" t="inlineStr">
        <is>
          <t>#REF!</t>
        </is>
      </c>
      <c r="CD541" s="251">
        <f>'[2]DATA CONSOLIDADA 2018-2025 '!$CB543-'b2'!$BW541</f>
        <v/>
      </c>
      <c r="CE541" s="253" t="n"/>
      <c r="CF541" s="253" t="n"/>
      <c r="CG541" s="254" t="n"/>
      <c r="CH541" s="250" t="inlineStr">
        <is>
          <t>#REF!</t>
        </is>
      </c>
      <c r="CI541" s="251">
        <f>'[2]DATA CONSOLIDADA 2018-2025 '!$CG543-'b2'!$CB541</f>
        <v/>
      </c>
      <c r="CJ541" s="247" t="inlineStr">
        <is>
          <t>#REF!</t>
        </is>
      </c>
      <c r="CK541" s="247" t="n">
        <v>580552</v>
      </c>
      <c r="CL541" s="247" t="n">
        <v>0</v>
      </c>
      <c r="CM541" s="247" t="n">
        <v>580552</v>
      </c>
      <c r="CN541" s="247" t="inlineStr">
        <is>
          <t>#REF!</t>
        </is>
      </c>
      <c r="CO541" s="251">
        <f>'[2]DATA CONSOLIDADA 2018-2025 '!$CM543-'b2'!$CG541</f>
        <v/>
      </c>
      <c r="CP541" s="253" t="n"/>
      <c r="CQ541" s="253" t="n"/>
      <c r="CR541" s="253" t="n"/>
      <c r="CS541" s="253" t="n"/>
      <c r="CT541" s="253" t="n"/>
      <c r="CU541" s="253" t="n"/>
      <c r="CV541" s="247" t="n"/>
      <c r="CW541" s="247" t="n"/>
      <c r="CX541" s="247" t="n"/>
      <c r="CY541" s="247" t="n"/>
      <c r="CZ541" s="247" t="n"/>
      <c r="DA541" s="247" t="n"/>
      <c r="DB541" s="247" t="n"/>
      <c r="DC541" s="255" t="n">
        <v>0</v>
      </c>
      <c r="DD541" s="255" t="n">
        <v>580552</v>
      </c>
      <c r="DE541" s="255" t="n">
        <v>0</v>
      </c>
      <c r="DF541" s="255" t="n">
        <v>0</v>
      </c>
      <c r="DG541" s="255" t="n">
        <v>0</v>
      </c>
      <c r="DH541" s="255" t="n">
        <v>580552</v>
      </c>
      <c r="DI541" s="256" t="n">
        <v>20608699041</v>
      </c>
      <c r="DJ541" s="257" t="inlineStr">
        <is>
          <t>ASOCIACION DE PRODUCTORES AGROPECUARIOS AGROINDUSTRIALES VALLE DEL PARAISO DE TICRAPO</t>
        </is>
      </c>
      <c r="DK541" s="257" t="inlineStr">
        <is>
          <t>01 Asociación</t>
        </is>
      </c>
      <c r="DL541" s="258" t="n"/>
      <c r="DM541" s="258" t="n"/>
      <c r="DN541" s="258" t="n"/>
      <c r="DO541" s="258" t="n"/>
      <c r="DP541" s="258" t="n"/>
      <c r="DQ541" s="258" t="n"/>
      <c r="DR541" s="258" t="n"/>
      <c r="DS541" s="258" t="n"/>
      <c r="DT541" s="258" t="n"/>
      <c r="DU541" s="258" t="n"/>
      <c r="DV541" s="258" t="n"/>
      <c r="DW541" s="258" t="n"/>
      <c r="DX541" s="258" t="n"/>
      <c r="DY541" s="258" t="n"/>
      <c r="DZ541" s="258" t="n"/>
      <c r="EA541" s="258" t="n"/>
      <c r="EB541" s="258" t="n"/>
      <c r="EC541" s="258" t="n"/>
      <c r="ED541" s="258" t="n"/>
      <c r="EE541" s="258" t="n"/>
    </row>
    <row r="542" hidden="1" ht="47.25" customHeight="1">
      <c r="A542" s="240" t="inlineStr">
        <is>
          <t>COOPERATIVA AGRARIA DEL DESARROLLO ARTESANAL DE FIBRA DE ALPACA DE PICHCCAHUASI</t>
        </is>
      </c>
      <c r="B542" s="240" t="inlineStr">
        <is>
          <t>FIBRA DE ALPACA</t>
        </is>
      </c>
      <c r="C542" s="240" t="inlineStr">
        <is>
          <t>FIBRA DE ALPACA</t>
        </is>
      </c>
      <c r="D542" s="240" t="inlineStr">
        <is>
          <t>HUANCAVELICA</t>
        </is>
      </c>
      <c r="E542" s="240" t="inlineStr">
        <is>
          <t>090607</t>
        </is>
      </c>
      <c r="F542" s="240" t="inlineStr">
        <is>
          <t>HUANCAVELICA</t>
        </is>
      </c>
      <c r="G542" s="240" t="inlineStr">
        <is>
          <t>HUAYTARA</t>
        </is>
      </c>
      <c r="H542" s="240" t="inlineStr">
        <is>
          <t>PILPICHACA</t>
        </is>
      </c>
      <c r="I542" s="241" t="n"/>
      <c r="J542" s="241" t="n"/>
      <c r="K542" s="241" t="n"/>
      <c r="L542" s="241" t="n"/>
      <c r="M542" s="241" t="n"/>
      <c r="N542" s="241" t="n"/>
      <c r="O542" s="241" t="n"/>
      <c r="P542" s="241" t="n">
        <v>1</v>
      </c>
      <c r="Q542" s="241" t="inlineStr">
        <is>
          <t>PAC</t>
        </is>
      </c>
      <c r="R542" s="242">
        <f>IF(I542=1,I$2,"")&amp;IF(J542=1,IF(I542=1,"-","")&amp;J$2,"")&amp;IF(K542=1,IF(OR(J542=1,I542=1),"-","")&amp;K$2,"")&amp;IF(L542=1,IF(OR(K542=1,J542=1,I542=1),"-","")&amp;L$2,"")&amp;IF(M542=1,IF(OR(L542=1,K542=1,J542=1,I542=1),"-","")&amp;M$2,"")&amp;IF(N542=1,IF(OR(M542=1,L542=1,K542=1,J542=1,I542=1),"-","")&amp;N$2,"")&amp;IF(O542=1,IF(OR(N542=1,M542=1,L542=1,K542=1,J542=1,I542=1),"-","")&amp;O$2,"")&amp;IF(P542=1,IF(I542=1," - ",IF(J542=1," - ",IF(K542=1," - ",IF(L542=1," - ",IF(M542=1," - ",IF(N542=1," - ",IF(O542=1," - ","")))))))&amp;P$2,"")</f>
        <v/>
      </c>
      <c r="S542" s="243">
        <f>SUM('b2'!$I542:$P542)</f>
        <v/>
      </c>
      <c r="T542" s="243">
        <f>IF(OR('b2'!$J542=1,'b2'!$K542=1,'b2'!$L542=1,'b2'!$M542=1,'b2'!$N542=1,'b2'!$O542=1,'b2'!$P542=1),"SI","NO")</f>
        <v/>
      </c>
      <c r="U542" s="243">
        <f>IF(OR('b2'!$K542=1,'b2'!$L542=1,'b2'!$M542=1,'b2'!$N542=1,'b2'!$O542=1,'b2'!$P542=1),"SI","NO")</f>
        <v/>
      </c>
      <c r="V542" s="244" t="n">
        <v>0</v>
      </c>
      <c r="W542" s="245" t="n">
        <v>0</v>
      </c>
      <c r="X542" s="245" t="n">
        <v>0</v>
      </c>
      <c r="Y542" s="244" t="n">
        <v>0</v>
      </c>
      <c r="Z542" s="245" t="n">
        <v>0</v>
      </c>
      <c r="AA542" s="245" t="n">
        <v>0</v>
      </c>
      <c r="AB542" s="244" t="n">
        <v>0</v>
      </c>
      <c r="AC542" s="245" t="n">
        <v>0</v>
      </c>
      <c r="AD542" s="245" t="n">
        <v>0</v>
      </c>
      <c r="AE542" s="244" t="n">
        <v>0</v>
      </c>
      <c r="AF542" s="245" t="n">
        <v>0</v>
      </c>
      <c r="AG542" s="245" t="n">
        <v>0</v>
      </c>
      <c r="AH542" s="244" t="n">
        <v>0</v>
      </c>
      <c r="AI542" s="245" t="n">
        <v>0</v>
      </c>
      <c r="AJ542" s="245" t="n">
        <v>0</v>
      </c>
      <c r="AK542" s="244" t="n">
        <v>0</v>
      </c>
      <c r="AL542" s="245" t="n">
        <v>0</v>
      </c>
      <c r="AM542" s="245" t="n">
        <v>0</v>
      </c>
      <c r="AN542" s="244" t="n">
        <v>0</v>
      </c>
      <c r="AO542" s="245" t="n">
        <v>17</v>
      </c>
      <c r="AP542" s="245" t="n">
        <v>17</v>
      </c>
      <c r="AQ542" s="244" t="n">
        <v>34</v>
      </c>
      <c r="AR542" s="244">
        <f>IF('b2'!$AQ542&gt;0,'b2'!$AQ542,IF('b2'!$AN542&gt;0,'b2'!$AN542,IF('b2'!$AK542&gt;0,'b2'!$AK542,IF('b2'!$AH542&gt;0,'b2'!$AH542,IF('b2'!$AE542&gt;0,'b2'!$AE542,IF('b2'!$AB542&gt;0,'b2'!$AB542,IF('b2'!$Y542&gt;0,'b2'!$Y542,IF('b2'!$V542&gt;0,'b2'!$V542," ---"))))))))</f>
        <v/>
      </c>
      <c r="AS542" s="246" t="n"/>
      <c r="AT542" s="246" t="n"/>
      <c r="AU542" s="246" t="n"/>
      <c r="AV542" s="246" t="n"/>
      <c r="AW542" s="246" t="n"/>
      <c r="AX542" s="246" t="n"/>
      <c r="AY542" s="246" t="n"/>
      <c r="AZ542" s="246" t="n"/>
      <c r="BA542" s="246" t="n"/>
      <c r="BB542" s="246" t="n"/>
      <c r="BC542" s="246" t="n">
        <v>30</v>
      </c>
      <c r="BD542" s="246" t="n">
        <v>6</v>
      </c>
      <c r="BE542" s="247" t="n"/>
      <c r="BF542" s="252" t="n"/>
      <c r="BG542" s="252" t="n"/>
      <c r="BH542" s="247" t="n"/>
      <c r="BI542" s="250" t="inlineStr">
        <is>
          <t>#REF!</t>
        </is>
      </c>
      <c r="BJ542" s="251" t="inlineStr">
        <is>
          <t>#REF!</t>
        </is>
      </c>
      <c r="BK542" s="252" t="n"/>
      <c r="BL542" s="252" t="n"/>
      <c r="BM542" s="247" t="n"/>
      <c r="BN542" s="250" t="inlineStr">
        <is>
          <t>#REF!</t>
        </is>
      </c>
      <c r="BO542" s="251" t="inlineStr">
        <is>
          <t>#REF!</t>
        </is>
      </c>
      <c r="BP542" s="248" t="n"/>
      <c r="BQ542" s="248" t="n"/>
      <c r="BR542" s="249" t="n"/>
      <c r="BS542" s="250" t="inlineStr">
        <is>
          <t>#REF!</t>
        </is>
      </c>
      <c r="BT542" s="251">
        <f>'[2]DATA CONSOLIDADA 2018-2025 '!$BR544-'b2'!$BO542</f>
        <v/>
      </c>
      <c r="BU542" s="252" t="n"/>
      <c r="BV542" s="248" t="n"/>
      <c r="BW542" s="249" t="n"/>
      <c r="BX542" s="250" t="inlineStr">
        <is>
          <t>#REF!</t>
        </is>
      </c>
      <c r="BY542" s="251" t="inlineStr">
        <is>
          <t>#REF!</t>
        </is>
      </c>
      <c r="BZ542" s="248" t="n"/>
      <c r="CA542" s="248" t="n"/>
      <c r="CB542" s="249" t="n"/>
      <c r="CC542" s="250" t="inlineStr">
        <is>
          <t>#REF!</t>
        </is>
      </c>
      <c r="CD542" s="251">
        <f>'[2]DATA CONSOLIDADA 2018-2025 '!$CB544-'b2'!$BW542</f>
        <v/>
      </c>
      <c r="CE542" s="253" t="n"/>
      <c r="CF542" s="253" t="n"/>
      <c r="CG542" s="254" t="n"/>
      <c r="CH542" s="250" t="inlineStr">
        <is>
          <t>#REF!</t>
        </is>
      </c>
      <c r="CI542" s="251">
        <f>'[2]DATA CONSOLIDADA 2018-2025 '!$CG544-'b2'!$CB542</f>
        <v/>
      </c>
      <c r="CJ542" s="247" t="inlineStr">
        <is>
          <t>#REF!</t>
        </is>
      </c>
      <c r="CK542" s="247" t="n">
        <v>11872.73992</v>
      </c>
      <c r="CL542" s="247" t="n">
        <v>0</v>
      </c>
      <c r="CM542" s="247" t="n">
        <v>11872.73992</v>
      </c>
      <c r="CN542" s="247" t="inlineStr">
        <is>
          <t>#REF!</t>
        </is>
      </c>
      <c r="CO542" s="251">
        <f>'[2]DATA CONSOLIDADA 2018-2025 '!$CM544-'b2'!$CG542</f>
        <v/>
      </c>
      <c r="CP542" s="253" t="n"/>
      <c r="CQ542" s="253" t="n"/>
      <c r="CR542" s="253" t="n"/>
      <c r="CS542" s="253" t="n"/>
      <c r="CT542" s="253" t="n"/>
      <c r="CU542" s="253" t="n"/>
      <c r="CV542" s="247" t="n"/>
      <c r="CW542" s="247" t="n"/>
      <c r="CX542" s="247" t="n"/>
      <c r="CY542" s="247" t="n"/>
      <c r="CZ542" s="247" t="n"/>
      <c r="DA542" s="247" t="n"/>
      <c r="DB542" s="247" t="n"/>
      <c r="DC542" s="255" t="n">
        <v>0</v>
      </c>
      <c r="DD542" s="255" t="n">
        <v>0</v>
      </c>
      <c r="DE542" s="255" t="n">
        <v>11872.73992</v>
      </c>
      <c r="DF542" s="255" t="n">
        <v>0</v>
      </c>
      <c r="DG542" s="255" t="n">
        <v>0</v>
      </c>
      <c r="DH542" s="255" t="n">
        <v>11872.73992</v>
      </c>
      <c r="DI542" s="256" t="n">
        <v>20610585184</v>
      </c>
      <c r="DJ542" s="257" t="inlineStr">
        <is>
          <t>COOPERATIVA AGRARIA DEL DESARROLLO ARTESANAL DE FIBRA DE ALPACA DE PICHCCAHUASI</t>
        </is>
      </c>
      <c r="DK542" s="257" t="inlineStr">
        <is>
          <t>02 Cooperativa</t>
        </is>
      </c>
      <c r="DL542" s="258" t="n"/>
      <c r="DM542" s="258" t="n"/>
      <c r="DN542" s="258" t="n"/>
      <c r="DO542" s="258" t="n"/>
      <c r="DP542" s="258" t="n"/>
      <c r="DQ542" s="258" t="n"/>
      <c r="DR542" s="258" t="n"/>
      <c r="DS542" s="258" t="n"/>
      <c r="DT542" s="258" t="n"/>
      <c r="DU542" s="258" t="n"/>
      <c r="DV542" s="258" t="n"/>
      <c r="DW542" s="258" t="n"/>
      <c r="DX542" s="258" t="n"/>
      <c r="DY542" s="258" t="n"/>
      <c r="DZ542" s="258" t="n"/>
      <c r="EA542" s="258" t="n"/>
      <c r="EB542" s="258" t="n"/>
      <c r="EC542" s="258" t="n"/>
      <c r="ED542" s="258" t="n"/>
      <c r="EE542" s="258" t="n"/>
    </row>
    <row r="543" hidden="1" ht="47.25" customHeight="1">
      <c r="A543" s="240" t="inlineStr">
        <is>
          <t>COOPERATIVA AGRARIA ARTESANAL ORO ANDINO DE PARIA - CAAOPAR</t>
        </is>
      </c>
      <c r="B543" s="240" t="inlineStr">
        <is>
          <t>FIBRA DE ALPACA</t>
        </is>
      </c>
      <c r="C543" s="240" t="inlineStr">
        <is>
          <t>FIBRA DE ALPACA</t>
        </is>
      </c>
      <c r="D543" s="240" t="inlineStr">
        <is>
          <t>HUANCAVELICA</t>
        </is>
      </c>
      <c r="E543" s="240" t="inlineStr">
        <is>
          <t>090607</t>
        </is>
      </c>
      <c r="F543" s="240" t="inlineStr">
        <is>
          <t>HUANCAVELICA</t>
        </is>
      </c>
      <c r="G543" s="240" t="inlineStr">
        <is>
          <t>HUAYTARA</t>
        </is>
      </c>
      <c r="H543" s="240" t="inlineStr">
        <is>
          <t>PILPICHACA</t>
        </is>
      </c>
      <c r="I543" s="241" t="n"/>
      <c r="J543" s="241" t="n"/>
      <c r="K543" s="241" t="n"/>
      <c r="L543" s="241" t="n"/>
      <c r="M543" s="241" t="n"/>
      <c r="N543" s="241" t="n"/>
      <c r="O543" s="241" t="n"/>
      <c r="P543" s="241" t="n">
        <v>1</v>
      </c>
      <c r="Q543" s="241" t="inlineStr">
        <is>
          <t>PAC</t>
        </is>
      </c>
      <c r="R543" s="242">
        <f>IF(I543=1,I$2,"")&amp;IF(J543=1,IF(I543=1,"-","")&amp;J$2,"")&amp;IF(K543=1,IF(OR(J543=1,I543=1),"-","")&amp;K$2,"")&amp;IF(L543=1,IF(OR(K543=1,J543=1,I543=1),"-","")&amp;L$2,"")&amp;IF(M543=1,IF(OR(L543=1,K543=1,J543=1,I543=1),"-","")&amp;M$2,"")&amp;IF(N543=1,IF(OR(M543=1,L543=1,K543=1,J543=1,I543=1),"-","")&amp;N$2,"")&amp;IF(O543=1,IF(OR(N543=1,M543=1,L543=1,K543=1,J543=1,I543=1),"-","")&amp;O$2,"")&amp;IF(P543=1,IF(I543=1," - ",IF(J543=1," - ",IF(K543=1," - ",IF(L543=1," - ",IF(M543=1," - ",IF(N543=1," - ",IF(O543=1," - ","")))))))&amp;P$2,"")</f>
        <v/>
      </c>
      <c r="S543" s="243">
        <f>SUM('b2'!$I543:$P543)</f>
        <v/>
      </c>
      <c r="T543" s="243">
        <f>IF(OR('b2'!$J543=1,'b2'!$K543=1,'b2'!$L543=1,'b2'!$M543=1,'b2'!$N543=1,'b2'!$O543=1,'b2'!$P543=1),"SI","NO")</f>
        <v/>
      </c>
      <c r="U543" s="243">
        <f>IF(OR('b2'!$K543=1,'b2'!$L543=1,'b2'!$M543=1,'b2'!$N543=1,'b2'!$O543=1,'b2'!$P543=1),"SI","NO")</f>
        <v/>
      </c>
      <c r="V543" s="244" t="n">
        <v>0</v>
      </c>
      <c r="W543" s="245" t="n">
        <v>0</v>
      </c>
      <c r="X543" s="245" t="n">
        <v>0</v>
      </c>
      <c r="Y543" s="244" t="n">
        <v>0</v>
      </c>
      <c r="Z543" s="245" t="n">
        <v>0</v>
      </c>
      <c r="AA543" s="245" t="n">
        <v>0</v>
      </c>
      <c r="AB543" s="244" t="n">
        <v>0</v>
      </c>
      <c r="AC543" s="245" t="n">
        <v>0</v>
      </c>
      <c r="AD543" s="245" t="n">
        <v>0</v>
      </c>
      <c r="AE543" s="244" t="n">
        <v>0</v>
      </c>
      <c r="AF543" s="245" t="n">
        <v>0</v>
      </c>
      <c r="AG543" s="245" t="n">
        <v>0</v>
      </c>
      <c r="AH543" s="244" t="n">
        <v>0</v>
      </c>
      <c r="AI543" s="245" t="n">
        <v>0</v>
      </c>
      <c r="AJ543" s="245" t="n">
        <v>0</v>
      </c>
      <c r="AK543" s="244" t="n">
        <v>0</v>
      </c>
      <c r="AL543" s="245" t="n">
        <v>0</v>
      </c>
      <c r="AM543" s="245" t="n">
        <v>0</v>
      </c>
      <c r="AN543" s="244" t="n">
        <v>0</v>
      </c>
      <c r="AO543" s="245" t="n">
        <v>6</v>
      </c>
      <c r="AP543" s="245" t="n">
        <v>12</v>
      </c>
      <c r="AQ543" s="244" t="n">
        <v>18</v>
      </c>
      <c r="AR543" s="244">
        <f>IF('b2'!$AQ543&gt;0,'b2'!$AQ543,IF('b2'!$AN543&gt;0,'b2'!$AN543,IF('b2'!$AK543&gt;0,'b2'!$AK543,IF('b2'!$AH543&gt;0,'b2'!$AH543,IF('b2'!$AE543&gt;0,'b2'!$AE543,IF('b2'!$AB543&gt;0,'b2'!$AB543,IF('b2'!$Y543&gt;0,'b2'!$Y543,IF('b2'!$V543&gt;0,'b2'!$V543," ---"))))))))</f>
        <v/>
      </c>
      <c r="AS543" s="246" t="n"/>
      <c r="AT543" s="246" t="n"/>
      <c r="AU543" s="246" t="n"/>
      <c r="AV543" s="246" t="n"/>
      <c r="AW543" s="246" t="n"/>
      <c r="AX543" s="246" t="n"/>
      <c r="AY543" s="246" t="n"/>
      <c r="AZ543" s="246" t="n"/>
      <c r="BA543" s="246" t="n"/>
      <c r="BB543" s="246" t="n"/>
      <c r="BC543" s="246" t="n">
        <v>29</v>
      </c>
      <c r="BD543" s="246" t="n">
        <v>6</v>
      </c>
      <c r="BE543" s="247" t="n"/>
      <c r="BF543" s="252" t="n"/>
      <c r="BG543" s="252" t="n"/>
      <c r="BH543" s="247" t="n"/>
      <c r="BI543" s="250" t="inlineStr">
        <is>
          <t>#REF!</t>
        </is>
      </c>
      <c r="BJ543" s="251" t="inlineStr">
        <is>
          <t>#REF!</t>
        </is>
      </c>
      <c r="BK543" s="252" t="n"/>
      <c r="BL543" s="252" t="n"/>
      <c r="BM543" s="247" t="n"/>
      <c r="BN543" s="250" t="inlineStr">
        <is>
          <t>#REF!</t>
        </is>
      </c>
      <c r="BO543" s="251" t="inlineStr">
        <is>
          <t>#REF!</t>
        </is>
      </c>
      <c r="BP543" s="248" t="n"/>
      <c r="BQ543" s="248" t="n"/>
      <c r="BR543" s="249" t="n"/>
      <c r="BS543" s="250" t="inlineStr">
        <is>
          <t>#REF!</t>
        </is>
      </c>
      <c r="BT543" s="251">
        <f>'[2]DATA CONSOLIDADA 2018-2025 '!$BR545-'b2'!$BO543</f>
        <v/>
      </c>
      <c r="BU543" s="252" t="n"/>
      <c r="BV543" s="248" t="n"/>
      <c r="BW543" s="249" t="n"/>
      <c r="BX543" s="250" t="inlineStr">
        <is>
          <t>#REF!</t>
        </is>
      </c>
      <c r="BY543" s="251" t="inlineStr">
        <is>
          <t>#REF!</t>
        </is>
      </c>
      <c r="BZ543" s="248" t="n"/>
      <c r="CA543" s="248" t="n"/>
      <c r="CB543" s="249" t="n"/>
      <c r="CC543" s="250" t="inlineStr">
        <is>
          <t>#REF!</t>
        </is>
      </c>
      <c r="CD543" s="251">
        <f>'[2]DATA CONSOLIDADA 2018-2025 '!$CB545-'b2'!$BW543</f>
        <v/>
      </c>
      <c r="CE543" s="253" t="n"/>
      <c r="CF543" s="253" t="n"/>
      <c r="CG543" s="254" t="n"/>
      <c r="CH543" s="250" t="inlineStr">
        <is>
          <t>#REF!</t>
        </is>
      </c>
      <c r="CI543" s="251">
        <f>'[2]DATA CONSOLIDADA 2018-2025 '!$CG545-'b2'!$CB543</f>
        <v/>
      </c>
      <c r="CJ543" s="247" t="inlineStr">
        <is>
          <t>#REF!</t>
        </is>
      </c>
      <c r="CK543" s="247" t="n">
        <v>14064.24063292</v>
      </c>
      <c r="CL543" s="247" t="n">
        <v>0</v>
      </c>
      <c r="CM543" s="247" t="n">
        <v>14064.24063292</v>
      </c>
      <c r="CN543" s="247" t="inlineStr">
        <is>
          <t>#REF!</t>
        </is>
      </c>
      <c r="CO543" s="251">
        <f>'[2]DATA CONSOLIDADA 2018-2025 '!$CM545-'b2'!$CG543</f>
        <v/>
      </c>
      <c r="CP543" s="253" t="n"/>
      <c r="CQ543" s="253" t="n"/>
      <c r="CR543" s="253" t="n"/>
      <c r="CS543" s="253" t="n"/>
      <c r="CT543" s="253" t="n"/>
      <c r="CU543" s="253" t="n"/>
      <c r="CV543" s="247" t="n"/>
      <c r="CW543" s="247" t="n"/>
      <c r="CX543" s="247" t="n"/>
      <c r="CY543" s="247" t="n"/>
      <c r="CZ543" s="247" t="n"/>
      <c r="DA543" s="247" t="n"/>
      <c r="DB543" s="247" t="n"/>
      <c r="DC543" s="255" t="n">
        <v>0</v>
      </c>
      <c r="DD543" s="255" t="n">
        <v>0</v>
      </c>
      <c r="DE543" s="255" t="n">
        <v>14064.24063292</v>
      </c>
      <c r="DF543" s="255" t="n">
        <v>0</v>
      </c>
      <c r="DG543" s="255" t="n">
        <v>0</v>
      </c>
      <c r="DH543" s="255" t="n">
        <v>14064.24063292</v>
      </c>
      <c r="DI543" s="256" t="n">
        <v>20610524231</v>
      </c>
      <c r="DJ543" s="257" t="inlineStr">
        <is>
          <t>COOPERATIVA AGRARIA ARTESANAL ORO ANDINO DE PARIA - CAAOPAR</t>
        </is>
      </c>
      <c r="DK543" s="257" t="inlineStr">
        <is>
          <t>02 Cooperativa</t>
        </is>
      </c>
      <c r="DL543" s="258" t="n"/>
      <c r="DM543" s="258" t="n"/>
      <c r="DN543" s="258" t="n"/>
      <c r="DO543" s="258" t="n"/>
      <c r="DP543" s="258" t="n"/>
      <c r="DQ543" s="258" t="n"/>
      <c r="DR543" s="258" t="n"/>
      <c r="DS543" s="258" t="n"/>
      <c r="DT543" s="258" t="n"/>
      <c r="DU543" s="258" t="n"/>
      <c r="DV543" s="258" t="n"/>
      <c r="DW543" s="258" t="n"/>
      <c r="DX543" s="258" t="n"/>
      <c r="DY543" s="258" t="n"/>
      <c r="DZ543" s="258" t="n"/>
      <c r="EA543" s="258" t="n"/>
      <c r="EB543" s="258" t="n"/>
      <c r="EC543" s="258" t="n"/>
      <c r="ED543" s="258" t="n"/>
      <c r="EE543" s="258" t="n"/>
    </row>
    <row r="544" hidden="1" ht="47.25" customHeight="1">
      <c r="A544" s="240" t="inlineStr">
        <is>
          <t>ASOCIACIÓN DE PRODUCTORES AGROPECUARIOS SIN FRONTERAS DE VILLA GLORIA</t>
        </is>
      </c>
      <c r="B544" s="240" t="inlineStr">
        <is>
          <t>GRANADILLA</t>
        </is>
      </c>
      <c r="C544" s="240" t="inlineStr">
        <is>
          <t>GRANADILLA</t>
        </is>
      </c>
      <c r="D544" s="240" t="inlineStr">
        <is>
          <t>HUANUCO</t>
        </is>
      </c>
      <c r="E544" s="240" t="inlineStr">
        <is>
          <t>100103</t>
        </is>
      </c>
      <c r="F544" s="240" t="inlineStr">
        <is>
          <t>HUANUCO</t>
        </is>
      </c>
      <c r="G544" s="240" t="inlineStr">
        <is>
          <t>HUANUCO</t>
        </is>
      </c>
      <c r="H544" s="240" t="inlineStr">
        <is>
          <t>CHINCHAO</t>
        </is>
      </c>
      <c r="I544" s="241" t="n"/>
      <c r="J544" s="241" t="n"/>
      <c r="K544" s="241" t="n"/>
      <c r="L544" s="241" t="n"/>
      <c r="M544" s="241" t="n"/>
      <c r="N544" s="241" t="n"/>
      <c r="O544" s="241" t="n"/>
      <c r="P544" s="241" t="n">
        <v>1</v>
      </c>
      <c r="Q544" s="241" t="inlineStr">
        <is>
          <t>PAC</t>
        </is>
      </c>
      <c r="R544" s="242">
        <f>IF(I544=1,I$2,"")&amp;IF(J544=1,IF(I544=1,"-","")&amp;J$2,"")&amp;IF(K544=1,IF(OR(J544=1,I544=1),"-","")&amp;K$2,"")&amp;IF(L544=1,IF(OR(K544=1,J544=1,I544=1),"-","")&amp;L$2,"")&amp;IF(M544=1,IF(OR(L544=1,K544=1,J544=1,I544=1),"-","")&amp;M$2,"")&amp;IF(N544=1,IF(OR(M544=1,L544=1,K544=1,J544=1,I544=1),"-","")&amp;N$2,"")&amp;IF(O544=1,IF(OR(N544=1,M544=1,L544=1,K544=1,J544=1,I544=1),"-","")&amp;O$2,"")&amp;IF(P544=1,IF(I544=1," - ",IF(J544=1," - ",IF(K544=1," - ",IF(L544=1," - ",IF(M544=1," - ",IF(N544=1," - ",IF(O544=1," - ","")))))))&amp;P$2,"")</f>
        <v/>
      </c>
      <c r="S544" s="243">
        <f>SUM('b2'!$I544:$P544)</f>
        <v/>
      </c>
      <c r="T544" s="243">
        <f>IF(OR('b2'!$J544=1,'b2'!$K544=1,'b2'!$L544=1,'b2'!$M544=1,'b2'!$N544=1,'b2'!$O544=1,'b2'!$P544=1),"SI","NO")</f>
        <v/>
      </c>
      <c r="U544" s="243">
        <f>IF(OR('b2'!$K544=1,'b2'!$L544=1,'b2'!$M544=1,'b2'!$N544=1,'b2'!$O544=1,'b2'!$P544=1),"SI","NO")</f>
        <v/>
      </c>
      <c r="V544" s="244" t="n">
        <v>0</v>
      </c>
      <c r="W544" s="245" t="n">
        <v>0</v>
      </c>
      <c r="X544" s="245" t="n">
        <v>0</v>
      </c>
      <c r="Y544" s="244" t="n">
        <v>0</v>
      </c>
      <c r="Z544" s="245" t="n">
        <v>0</v>
      </c>
      <c r="AA544" s="245" t="n">
        <v>0</v>
      </c>
      <c r="AB544" s="244" t="n">
        <v>0</v>
      </c>
      <c r="AC544" s="245" t="n">
        <v>0</v>
      </c>
      <c r="AD544" s="245" t="n">
        <v>0</v>
      </c>
      <c r="AE544" s="244" t="n">
        <v>0</v>
      </c>
      <c r="AF544" s="245" t="n">
        <v>0</v>
      </c>
      <c r="AG544" s="245" t="n">
        <v>0</v>
      </c>
      <c r="AH544" s="244" t="n">
        <v>0</v>
      </c>
      <c r="AI544" s="245" t="n">
        <v>0</v>
      </c>
      <c r="AJ544" s="245" t="n">
        <v>0</v>
      </c>
      <c r="AK544" s="244" t="n">
        <v>0</v>
      </c>
      <c r="AL544" s="245" t="n">
        <v>0</v>
      </c>
      <c r="AM544" s="245" t="n">
        <v>0</v>
      </c>
      <c r="AN544" s="244" t="n">
        <v>0</v>
      </c>
      <c r="AO544" s="245" t="n">
        <v>22</v>
      </c>
      <c r="AP544" s="245" t="n">
        <v>11</v>
      </c>
      <c r="AQ544" s="244" t="n">
        <v>33</v>
      </c>
      <c r="AR544" s="244">
        <f>IF('b2'!$AQ544&gt;0,'b2'!$AQ544,IF('b2'!$AN544&gt;0,'b2'!$AN544,IF('b2'!$AK544&gt;0,'b2'!$AK544,IF('b2'!$AH544&gt;0,'b2'!$AH544,IF('b2'!$AE544&gt;0,'b2'!$AE544,IF('b2'!$AB544&gt;0,'b2'!$AB544,IF('b2'!$Y544&gt;0,'b2'!$Y544,IF('b2'!$V544&gt;0,'b2'!$V544," ---"))))))))</f>
        <v/>
      </c>
      <c r="AS544" s="246" t="n"/>
      <c r="AT544" s="246" t="n"/>
      <c r="AU544" s="246" t="n"/>
      <c r="AV544" s="246" t="n"/>
      <c r="AW544" s="246" t="n"/>
      <c r="AX544" s="246" t="n"/>
      <c r="AY544" s="246" t="n"/>
      <c r="AZ544" s="246" t="n"/>
      <c r="BA544" s="246" t="n"/>
      <c r="BB544" s="246" t="n"/>
      <c r="BC544" s="246" t="n">
        <v>21</v>
      </c>
      <c r="BD544" s="246" t="n">
        <v>0</v>
      </c>
      <c r="BE544" s="247" t="n"/>
      <c r="BF544" s="252" t="n"/>
      <c r="BG544" s="252" t="n"/>
      <c r="BH544" s="247" t="n"/>
      <c r="BI544" s="250" t="inlineStr">
        <is>
          <t>#REF!</t>
        </is>
      </c>
      <c r="BJ544" s="251" t="inlineStr">
        <is>
          <t>#REF!</t>
        </is>
      </c>
      <c r="BK544" s="252" t="n"/>
      <c r="BL544" s="252" t="n"/>
      <c r="BM544" s="247" t="n"/>
      <c r="BN544" s="250" t="inlineStr">
        <is>
          <t>#REF!</t>
        </is>
      </c>
      <c r="BO544" s="251" t="inlineStr">
        <is>
          <t>#REF!</t>
        </is>
      </c>
      <c r="BP544" s="248" t="n"/>
      <c r="BQ544" s="248" t="n"/>
      <c r="BR544" s="249" t="n"/>
      <c r="BS544" s="250" t="inlineStr">
        <is>
          <t>#REF!</t>
        </is>
      </c>
      <c r="BT544" s="251">
        <f>'[2]DATA CONSOLIDADA 2018-2025 '!$BR546-'b2'!$BO544</f>
        <v/>
      </c>
      <c r="BU544" s="252" t="n"/>
      <c r="BV544" s="248" t="n"/>
      <c r="BW544" s="249" t="n"/>
      <c r="BX544" s="250" t="inlineStr">
        <is>
          <t>#REF!</t>
        </is>
      </c>
      <c r="BY544" s="251" t="inlineStr">
        <is>
          <t>#REF!</t>
        </is>
      </c>
      <c r="BZ544" s="248" t="n"/>
      <c r="CA544" s="248" t="n"/>
      <c r="CB544" s="249" t="n"/>
      <c r="CC544" s="250" t="inlineStr">
        <is>
          <t>#REF!</t>
        </is>
      </c>
      <c r="CD544" s="251">
        <f>'[2]DATA CONSOLIDADA 2018-2025 '!$CB546-'b2'!$BW544</f>
        <v/>
      </c>
      <c r="CE544" s="253" t="n"/>
      <c r="CF544" s="253" t="n"/>
      <c r="CG544" s="254" t="n"/>
      <c r="CH544" s="250" t="inlineStr">
        <is>
          <t>#REF!</t>
        </is>
      </c>
      <c r="CI544" s="251">
        <f>'[2]DATA CONSOLIDADA 2018-2025 '!$CG546-'b2'!$CB544</f>
        <v/>
      </c>
      <c r="CJ544" s="247" t="inlineStr">
        <is>
          <t>#REF!</t>
        </is>
      </c>
      <c r="CK544" s="247" t="n">
        <v>129863.50298</v>
      </c>
      <c r="CL544" s="247" t="n">
        <v>0</v>
      </c>
      <c r="CM544" s="247" t="n">
        <v>129863.50298</v>
      </c>
      <c r="CN544" s="247" t="inlineStr">
        <is>
          <t>#REF!</t>
        </is>
      </c>
      <c r="CO544" s="251">
        <f>'[2]DATA CONSOLIDADA 2018-2025 '!$CM546-'b2'!$CG544</f>
        <v/>
      </c>
      <c r="CP544" s="253" t="n"/>
      <c r="CQ544" s="253" t="n"/>
      <c r="CR544" s="253" t="n"/>
      <c r="CS544" s="253" t="n"/>
      <c r="CT544" s="253" t="n"/>
      <c r="CU544" s="253" t="n"/>
      <c r="CV544" s="247" t="n"/>
      <c r="CW544" s="247" t="n"/>
      <c r="CX544" s="247" t="n"/>
      <c r="CY544" s="247" t="n"/>
      <c r="CZ544" s="247" t="n"/>
      <c r="DA544" s="247" t="n"/>
      <c r="DB544" s="247" t="n"/>
      <c r="DC544" s="255" t="n">
        <v>0</v>
      </c>
      <c r="DD544" s="255" t="n">
        <v>128163.50298</v>
      </c>
      <c r="DE544" s="255" t="n">
        <v>1700</v>
      </c>
      <c r="DF544" s="255" t="n">
        <v>0</v>
      </c>
      <c r="DG544" s="255" t="n">
        <v>0</v>
      </c>
      <c r="DH544" s="255" t="n">
        <v>129863.50298</v>
      </c>
      <c r="DI544" s="256" t="n">
        <v>20612142361</v>
      </c>
      <c r="DJ544" s="257" t="inlineStr">
        <is>
          <t>ASOCIACIÓN DE PRODUCTORES AGROPECUARIOS SIN FRONTERAS DE VILLA GLORIA</t>
        </is>
      </c>
      <c r="DK544" s="257" t="inlineStr">
        <is>
          <t>01 Asociación</t>
        </is>
      </c>
      <c r="DL544" s="258" t="n"/>
      <c r="DM544" s="258" t="n"/>
      <c r="DN544" s="258" t="n"/>
      <c r="DO544" s="258" t="n"/>
      <c r="DP544" s="258" t="n"/>
      <c r="DQ544" s="258" t="n"/>
      <c r="DR544" s="258" t="n"/>
      <c r="DS544" s="258" t="n"/>
      <c r="DT544" s="258" t="n"/>
      <c r="DU544" s="258" t="n"/>
      <c r="DV544" s="258" t="n"/>
      <c r="DW544" s="258" t="n"/>
      <c r="DX544" s="258" t="n"/>
      <c r="DY544" s="258" t="n"/>
      <c r="DZ544" s="258" t="n"/>
      <c r="EA544" s="258" t="n"/>
      <c r="EB544" s="258" t="n"/>
      <c r="EC544" s="258" t="n"/>
      <c r="ED544" s="258" t="n"/>
      <c r="EE544" s="258" t="n"/>
    </row>
    <row r="545" hidden="1" ht="47.25" customHeight="1">
      <c r="A545" s="240" t="inlineStr">
        <is>
          <t>ASOCIACIÒN AGROPECUARIA FUTUROS DE HUAIRAG DEL DISTRITO DE UMARI</t>
        </is>
      </c>
      <c r="B545" s="240" t="inlineStr">
        <is>
          <t>PAPA</t>
        </is>
      </c>
      <c r="C545" s="240" t="inlineStr">
        <is>
          <t>PAPA</t>
        </is>
      </c>
      <c r="D545" s="240" t="inlineStr">
        <is>
          <t>HUANUCO</t>
        </is>
      </c>
      <c r="E545" s="240" t="inlineStr">
        <is>
          <t>100804</t>
        </is>
      </c>
      <c r="F545" s="240" t="inlineStr">
        <is>
          <t>HUANUCO</t>
        </is>
      </c>
      <c r="G545" s="240" t="inlineStr">
        <is>
          <t>PACHITEA</t>
        </is>
      </c>
      <c r="H545" s="240" t="inlineStr">
        <is>
          <t>UMARI</t>
        </is>
      </c>
      <c r="I545" s="241" t="n"/>
      <c r="J545" s="241" t="n"/>
      <c r="K545" s="241" t="n"/>
      <c r="L545" s="241" t="n"/>
      <c r="M545" s="241" t="n"/>
      <c r="N545" s="241" t="n"/>
      <c r="O545" s="241" t="n"/>
      <c r="P545" s="241" t="n">
        <v>1</v>
      </c>
      <c r="Q545" s="241" t="inlineStr">
        <is>
          <t>PAC</t>
        </is>
      </c>
      <c r="R545" s="242">
        <f>IF(I545=1,I$2,"")&amp;IF(J545=1,IF(I545=1,"-","")&amp;J$2,"")&amp;IF(K545=1,IF(OR(J545=1,I545=1),"-","")&amp;K$2,"")&amp;IF(L545=1,IF(OR(K545=1,J545=1,I545=1),"-","")&amp;L$2,"")&amp;IF(M545=1,IF(OR(L545=1,K545=1,J545=1,I545=1),"-","")&amp;M$2,"")&amp;IF(N545=1,IF(OR(M545=1,L545=1,K545=1,J545=1,I545=1),"-","")&amp;N$2,"")&amp;IF(O545=1,IF(OR(N545=1,M545=1,L545=1,K545=1,J545=1,I545=1),"-","")&amp;O$2,"")&amp;IF(P545=1,IF(I545=1," - ",IF(J545=1," - ",IF(K545=1," - ",IF(L545=1," - ",IF(M545=1," - ",IF(N545=1," - ",IF(O545=1," - ","")))))))&amp;P$2,"")</f>
        <v/>
      </c>
      <c r="S545" s="243">
        <f>SUM('b2'!$I545:$P545)</f>
        <v/>
      </c>
      <c r="T545" s="243">
        <f>IF(OR('b2'!$J545=1,'b2'!$K545=1,'b2'!$L545=1,'b2'!$M545=1,'b2'!$N545=1,'b2'!$O545=1,'b2'!$P545=1),"SI","NO")</f>
        <v/>
      </c>
      <c r="U545" s="243">
        <f>IF(OR('b2'!$K545=1,'b2'!$L545=1,'b2'!$M545=1,'b2'!$N545=1,'b2'!$O545=1,'b2'!$P545=1),"SI","NO")</f>
        <v/>
      </c>
      <c r="V545" s="244" t="n">
        <v>0</v>
      </c>
      <c r="W545" s="245" t="n">
        <v>0</v>
      </c>
      <c r="X545" s="245" t="n">
        <v>0</v>
      </c>
      <c r="Y545" s="244" t="n">
        <v>0</v>
      </c>
      <c r="Z545" s="245" t="n">
        <v>0</v>
      </c>
      <c r="AA545" s="245" t="n">
        <v>0</v>
      </c>
      <c r="AB545" s="244" t="n">
        <v>0</v>
      </c>
      <c r="AC545" s="245" t="n">
        <v>0</v>
      </c>
      <c r="AD545" s="245" t="n">
        <v>0</v>
      </c>
      <c r="AE545" s="244" t="n">
        <v>0</v>
      </c>
      <c r="AF545" s="245" t="n">
        <v>0</v>
      </c>
      <c r="AG545" s="245" t="n">
        <v>0</v>
      </c>
      <c r="AH545" s="244" t="n">
        <v>0</v>
      </c>
      <c r="AI545" s="245" t="n">
        <v>0</v>
      </c>
      <c r="AJ545" s="245" t="n">
        <v>0</v>
      </c>
      <c r="AK545" s="244" t="n">
        <v>0</v>
      </c>
      <c r="AL545" s="245" t="n">
        <v>0</v>
      </c>
      <c r="AM545" s="245" t="n">
        <v>0</v>
      </c>
      <c r="AN545" s="244" t="n">
        <v>0</v>
      </c>
      <c r="AO545" s="245" t="n">
        <v>17</v>
      </c>
      <c r="AP545" s="245" t="n">
        <v>7</v>
      </c>
      <c r="AQ545" s="244" t="n">
        <v>24</v>
      </c>
      <c r="AR545" s="244">
        <f>IF('b2'!$AQ545&gt;0,'b2'!$AQ545,IF('b2'!$AN545&gt;0,'b2'!$AN545,IF('b2'!$AK545&gt;0,'b2'!$AK545,IF('b2'!$AH545&gt;0,'b2'!$AH545,IF('b2'!$AE545&gt;0,'b2'!$AE545,IF('b2'!$AB545&gt;0,'b2'!$AB545,IF('b2'!$Y545&gt;0,'b2'!$Y545,IF('b2'!$V545&gt;0,'b2'!$V545," ---"))))))))</f>
        <v/>
      </c>
      <c r="AS545" s="246" t="n"/>
      <c r="AT545" s="246" t="n"/>
      <c r="AU545" s="246" t="n"/>
      <c r="AV545" s="246" t="n"/>
      <c r="AW545" s="246" t="n"/>
      <c r="AX545" s="246" t="n"/>
      <c r="AY545" s="246" t="n"/>
      <c r="AZ545" s="246" t="n"/>
      <c r="BA545" s="246" t="n"/>
      <c r="BB545" s="246" t="n"/>
      <c r="BC545" s="246" t="n">
        <v>21</v>
      </c>
      <c r="BD545" s="246" t="n">
        <v>0</v>
      </c>
      <c r="BE545" s="247" t="n"/>
      <c r="BF545" s="252" t="n"/>
      <c r="BG545" s="252" t="n"/>
      <c r="BH545" s="247" t="n"/>
      <c r="BI545" s="250" t="inlineStr">
        <is>
          <t>#REF!</t>
        </is>
      </c>
      <c r="BJ545" s="251" t="inlineStr">
        <is>
          <t>#REF!</t>
        </is>
      </c>
      <c r="BK545" s="252" t="n"/>
      <c r="BL545" s="252" t="n"/>
      <c r="BM545" s="247" t="n"/>
      <c r="BN545" s="250" t="inlineStr">
        <is>
          <t>#REF!</t>
        </is>
      </c>
      <c r="BO545" s="251" t="inlineStr">
        <is>
          <t>#REF!</t>
        </is>
      </c>
      <c r="BP545" s="248" t="n"/>
      <c r="BQ545" s="248" t="n"/>
      <c r="BR545" s="249" t="n"/>
      <c r="BS545" s="250" t="inlineStr">
        <is>
          <t>#REF!</t>
        </is>
      </c>
      <c r="BT545" s="251">
        <f>'[2]DATA CONSOLIDADA 2018-2025 '!$BR547-'b2'!$BO545</f>
        <v/>
      </c>
      <c r="BU545" s="252" t="n"/>
      <c r="BV545" s="248" t="n"/>
      <c r="BW545" s="249" t="n"/>
      <c r="BX545" s="250" t="inlineStr">
        <is>
          <t>#REF!</t>
        </is>
      </c>
      <c r="BY545" s="251" t="inlineStr">
        <is>
          <t>#REF!</t>
        </is>
      </c>
      <c r="BZ545" s="248" t="n"/>
      <c r="CA545" s="248" t="n"/>
      <c r="CB545" s="249" t="n"/>
      <c r="CC545" s="250" t="inlineStr">
        <is>
          <t>#REF!</t>
        </is>
      </c>
      <c r="CD545" s="251">
        <f>'[2]DATA CONSOLIDADA 2018-2025 '!$CB547-'b2'!$BW545</f>
        <v/>
      </c>
      <c r="CE545" s="253" t="n"/>
      <c r="CF545" s="253" t="n"/>
      <c r="CG545" s="254" t="n"/>
      <c r="CH545" s="250" t="inlineStr">
        <is>
          <t>#REF!</t>
        </is>
      </c>
      <c r="CI545" s="251">
        <f>'[2]DATA CONSOLIDADA 2018-2025 '!$CG547-'b2'!$CB545</f>
        <v/>
      </c>
      <c r="CJ545" s="247" t="inlineStr">
        <is>
          <t>#REF!</t>
        </is>
      </c>
      <c r="CK545" s="247" t="n">
        <v>132495.563</v>
      </c>
      <c r="CL545" s="247" t="n">
        <v>0</v>
      </c>
      <c r="CM545" s="247" t="n">
        <v>132495.563</v>
      </c>
      <c r="CN545" s="247" t="inlineStr">
        <is>
          <t>#REF!</t>
        </is>
      </c>
      <c r="CO545" s="251">
        <f>'[2]DATA CONSOLIDADA 2018-2025 '!$CM547-'b2'!$CG545</f>
        <v/>
      </c>
      <c r="CP545" s="253" t="n"/>
      <c r="CQ545" s="253" t="n"/>
      <c r="CR545" s="253" t="n"/>
      <c r="CS545" s="253" t="n"/>
      <c r="CT545" s="253" t="n"/>
      <c r="CU545" s="253" t="n"/>
      <c r="CV545" s="247" t="n"/>
      <c r="CW545" s="247" t="n"/>
      <c r="CX545" s="247" t="n"/>
      <c r="CY545" s="247" t="n"/>
      <c r="CZ545" s="247" t="n"/>
      <c r="DA545" s="247" t="n"/>
      <c r="DB545" s="247" t="n"/>
      <c r="DC545" s="255" t="n">
        <v>0</v>
      </c>
      <c r="DD545" s="255" t="n">
        <v>0</v>
      </c>
      <c r="DE545" s="255" t="n">
        <v>132495.563</v>
      </c>
      <c r="DF545" s="255" t="n">
        <v>0</v>
      </c>
      <c r="DG545" s="255" t="n">
        <v>0</v>
      </c>
      <c r="DH545" s="255" t="n">
        <v>132495.563</v>
      </c>
      <c r="DI545" s="256" t="n">
        <v>20612079111</v>
      </c>
      <c r="DJ545" s="257" t="inlineStr">
        <is>
          <t>ASOCIACIÒN AGROPECUARIA FUTUROS DE HUAIRAG DEL DISTRITO DE UMARI</t>
        </is>
      </c>
      <c r="DK545" s="257" t="inlineStr">
        <is>
          <t>01 Asociación</t>
        </is>
      </c>
      <c r="DL545" s="258" t="n"/>
      <c r="DM545" s="258" t="n"/>
      <c r="DN545" s="258" t="n"/>
      <c r="DO545" s="258" t="n"/>
      <c r="DP545" s="258" t="n"/>
      <c r="DQ545" s="258" t="n"/>
      <c r="DR545" s="258" t="n"/>
      <c r="DS545" s="258" t="n"/>
      <c r="DT545" s="258" t="n"/>
      <c r="DU545" s="258" t="n"/>
      <c r="DV545" s="258" t="n"/>
      <c r="DW545" s="258" t="n"/>
      <c r="DX545" s="258" t="n"/>
      <c r="DY545" s="258" t="n"/>
      <c r="DZ545" s="258" t="n"/>
      <c r="EA545" s="258" t="n"/>
      <c r="EB545" s="258" t="n"/>
      <c r="EC545" s="258" t="n"/>
      <c r="ED545" s="258" t="n"/>
      <c r="EE545" s="258" t="n"/>
    </row>
    <row r="546" hidden="1" ht="47.25" customHeight="1">
      <c r="A546" s="240" t="inlineStr">
        <is>
          <t>COOPERATIVA AGRARIA ECOLOGICO ROSAS PAMPA LTDA - CAECO ROSAS PAMPA LTDA</t>
        </is>
      </c>
      <c r="B546" s="240" t="inlineStr">
        <is>
          <t>CAFÉ</t>
        </is>
      </c>
      <c r="C546" s="240" t="inlineStr">
        <is>
          <t>CAFE VERDE</t>
        </is>
      </c>
      <c r="D546" s="240" t="inlineStr">
        <is>
          <t>JUNIN</t>
        </is>
      </c>
      <c r="E546" s="240" t="inlineStr">
        <is>
          <t>120607</t>
        </is>
      </c>
      <c r="F546" s="240" t="inlineStr">
        <is>
          <t>JUNIN</t>
        </is>
      </c>
      <c r="G546" s="240" t="inlineStr">
        <is>
          <t>SATIPO</t>
        </is>
      </c>
      <c r="H546" s="240" t="inlineStr">
        <is>
          <t>RIO NEGRO</t>
        </is>
      </c>
      <c r="I546" s="241" t="n"/>
      <c r="J546" s="241" t="n"/>
      <c r="K546" s="241" t="n"/>
      <c r="L546" s="241" t="n"/>
      <c r="M546" s="241" t="n"/>
      <c r="N546" s="241" t="n"/>
      <c r="O546" s="241" t="n"/>
      <c r="P546" s="241" t="n">
        <v>1</v>
      </c>
      <c r="Q546" s="241" t="inlineStr">
        <is>
          <t>PAC</t>
        </is>
      </c>
      <c r="R546" s="242">
        <f>IF(I546=1,I$2,"")&amp;IF(J546=1,IF(I546=1,"-","")&amp;J$2,"")&amp;IF(K546=1,IF(OR(J546=1,I546=1),"-","")&amp;K$2,"")&amp;IF(L546=1,IF(OR(K546=1,J546=1,I546=1),"-","")&amp;L$2,"")&amp;IF(M546=1,IF(OR(L546=1,K546=1,J546=1,I546=1),"-","")&amp;M$2,"")&amp;IF(N546=1,IF(OR(M546=1,L546=1,K546=1,J546=1,I546=1),"-","")&amp;N$2,"")&amp;IF(O546=1,IF(OR(N546=1,M546=1,L546=1,K546=1,J546=1,I546=1),"-","")&amp;O$2,"")&amp;IF(P546=1,IF(I546=1," - ",IF(J546=1," - ",IF(K546=1," - ",IF(L546=1," - ",IF(M546=1," - ",IF(N546=1," - ",IF(O546=1," - ","")))))))&amp;P$2,"")</f>
        <v/>
      </c>
      <c r="S546" s="243">
        <f>SUM('b2'!$I546:$P546)</f>
        <v/>
      </c>
      <c r="T546" s="243">
        <f>IF(OR('b2'!$J546=1,'b2'!$K546=1,'b2'!$L546=1,'b2'!$M546=1,'b2'!$N546=1,'b2'!$O546=1,'b2'!$P546=1),"SI","NO")</f>
        <v/>
      </c>
      <c r="U546" s="243">
        <f>IF(OR('b2'!$K546=1,'b2'!$L546=1,'b2'!$M546=1,'b2'!$N546=1,'b2'!$O546=1,'b2'!$P546=1),"SI","NO")</f>
        <v/>
      </c>
      <c r="V546" s="244" t="n">
        <v>0</v>
      </c>
      <c r="W546" s="245" t="n">
        <v>0</v>
      </c>
      <c r="X546" s="245" t="n">
        <v>0</v>
      </c>
      <c r="Y546" s="244" t="n">
        <v>0</v>
      </c>
      <c r="Z546" s="245" t="n">
        <v>0</v>
      </c>
      <c r="AA546" s="245" t="n">
        <v>0</v>
      </c>
      <c r="AB546" s="244" t="n">
        <v>0</v>
      </c>
      <c r="AC546" s="245" t="n">
        <v>0</v>
      </c>
      <c r="AD546" s="245" t="n">
        <v>0</v>
      </c>
      <c r="AE546" s="244" t="n">
        <v>0</v>
      </c>
      <c r="AF546" s="245" t="n">
        <v>0</v>
      </c>
      <c r="AG546" s="245" t="n">
        <v>0</v>
      </c>
      <c r="AH546" s="244" t="n">
        <v>0</v>
      </c>
      <c r="AI546" s="245" t="n">
        <v>0</v>
      </c>
      <c r="AJ546" s="245" t="n">
        <v>0</v>
      </c>
      <c r="AK546" s="244" t="n">
        <v>0</v>
      </c>
      <c r="AL546" s="245" t="n">
        <v>0</v>
      </c>
      <c r="AM546" s="245" t="n">
        <v>0</v>
      </c>
      <c r="AN546" s="244" t="n">
        <v>0</v>
      </c>
      <c r="AO546" s="245" t="n">
        <v>85</v>
      </c>
      <c r="AP546" s="245" t="n">
        <v>35</v>
      </c>
      <c r="AQ546" s="244" t="n">
        <v>120</v>
      </c>
      <c r="AR546" s="244">
        <f>IF('b2'!$AQ546&gt;0,'b2'!$AQ546,IF('b2'!$AN546&gt;0,'b2'!$AN546,IF('b2'!$AK546&gt;0,'b2'!$AK546,IF('b2'!$AH546&gt;0,'b2'!$AH546,IF('b2'!$AE546&gt;0,'b2'!$AE546,IF('b2'!$AB546&gt;0,'b2'!$AB546,IF('b2'!$Y546&gt;0,'b2'!$Y546,IF('b2'!$V546&gt;0,'b2'!$V546," ---"))))))))</f>
        <v/>
      </c>
      <c r="AS546" s="246" t="n"/>
      <c r="AT546" s="246" t="n"/>
      <c r="AU546" s="246" t="n"/>
      <c r="AV546" s="246" t="n"/>
      <c r="AW546" s="246" t="n"/>
      <c r="AX546" s="246" t="n"/>
      <c r="AY546" s="246" t="n"/>
      <c r="AZ546" s="246" t="n"/>
      <c r="BA546" s="246" t="n"/>
      <c r="BB546" s="246" t="n"/>
      <c r="BC546" s="246" t="n">
        <v>9</v>
      </c>
      <c r="BD546" s="246" t="n">
        <v>0</v>
      </c>
      <c r="BE546" s="247" t="n"/>
      <c r="BF546" s="252" t="n"/>
      <c r="BG546" s="252" t="n"/>
      <c r="BH546" s="247" t="n"/>
      <c r="BI546" s="250" t="inlineStr">
        <is>
          <t>#REF!</t>
        </is>
      </c>
      <c r="BJ546" s="251" t="inlineStr">
        <is>
          <t>#REF!</t>
        </is>
      </c>
      <c r="BK546" s="252" t="n"/>
      <c r="BL546" s="252" t="n"/>
      <c r="BM546" s="247" t="n"/>
      <c r="BN546" s="250" t="inlineStr">
        <is>
          <t>#REF!</t>
        </is>
      </c>
      <c r="BO546" s="251" t="inlineStr">
        <is>
          <t>#REF!</t>
        </is>
      </c>
      <c r="BP546" s="248" t="n"/>
      <c r="BQ546" s="248" t="n"/>
      <c r="BR546" s="249" t="n"/>
      <c r="BS546" s="250" t="inlineStr">
        <is>
          <t>#REF!</t>
        </is>
      </c>
      <c r="BT546" s="251">
        <f>'[2]DATA CONSOLIDADA 2018-2025 '!$BR548-'b2'!$BO546</f>
        <v/>
      </c>
      <c r="BU546" s="252" t="n"/>
      <c r="BV546" s="248" t="n"/>
      <c r="BW546" s="249" t="n"/>
      <c r="BX546" s="250" t="inlineStr">
        <is>
          <t>#REF!</t>
        </is>
      </c>
      <c r="BY546" s="251" t="inlineStr">
        <is>
          <t>#REF!</t>
        </is>
      </c>
      <c r="BZ546" s="248" t="n"/>
      <c r="CA546" s="248" t="n"/>
      <c r="CB546" s="249" t="n"/>
      <c r="CC546" s="250" t="inlineStr">
        <is>
          <t>#REF!</t>
        </is>
      </c>
      <c r="CD546" s="251">
        <f>'[2]DATA CONSOLIDADA 2018-2025 '!$CB548-'b2'!$BW546</f>
        <v/>
      </c>
      <c r="CE546" s="253" t="n"/>
      <c r="CF546" s="253" t="n"/>
      <c r="CG546" s="254" t="n"/>
      <c r="CH546" s="250" t="inlineStr">
        <is>
          <t>#REF!</t>
        </is>
      </c>
      <c r="CI546" s="251">
        <f>'[2]DATA CONSOLIDADA 2018-2025 '!$CG548-'b2'!$CB546</f>
        <v/>
      </c>
      <c r="CJ546" s="247" t="inlineStr">
        <is>
          <t>#REF!</t>
        </is>
      </c>
      <c r="CK546" s="247" t="n">
        <v>3118363.265</v>
      </c>
      <c r="CL546" s="247" t="n">
        <v>0</v>
      </c>
      <c r="CM546" s="247" t="n">
        <v>3118363.265</v>
      </c>
      <c r="CN546" s="247" t="inlineStr">
        <is>
          <t>#REF!</t>
        </is>
      </c>
      <c r="CO546" s="251">
        <f>'[2]DATA CONSOLIDADA 2018-2025 '!$CM548-'b2'!$CG546</f>
        <v/>
      </c>
      <c r="CP546" s="253" t="n"/>
      <c r="CQ546" s="253" t="n"/>
      <c r="CR546" s="253" t="n"/>
      <c r="CS546" s="253" t="n"/>
      <c r="CT546" s="253" t="n"/>
      <c r="CU546" s="253" t="n"/>
      <c r="CV546" s="247" t="n"/>
      <c r="CW546" s="247" t="n"/>
      <c r="CX546" s="247" t="n"/>
      <c r="CY546" s="247" t="n"/>
      <c r="CZ546" s="247" t="n"/>
      <c r="DA546" s="247" t="n"/>
      <c r="DB546" s="247" t="n"/>
      <c r="DC546" s="255" t="n">
        <v>0</v>
      </c>
      <c r="DD546" s="255" t="n">
        <v>0</v>
      </c>
      <c r="DE546" s="255" t="n">
        <v>3118363.265</v>
      </c>
      <c r="DF546" s="255" t="n">
        <v>0</v>
      </c>
      <c r="DG546" s="255" t="n">
        <v>0</v>
      </c>
      <c r="DH546" s="255" t="n">
        <v>3118363.265</v>
      </c>
      <c r="DI546" s="256" t="n">
        <v>20602488927</v>
      </c>
      <c r="DJ546" s="257" t="inlineStr">
        <is>
          <t>COOPERATIVA AGRARIA ECOLOGICO ROSAS PAMPA LTDA - CAECO ROSAS PAMPA LTDA</t>
        </is>
      </c>
      <c r="DK546" s="257" t="inlineStr">
        <is>
          <t>02 Cooperativa</t>
        </is>
      </c>
      <c r="DL546" s="258" t="n"/>
      <c r="DM546" s="258" t="n"/>
      <c r="DN546" s="258" t="n"/>
      <c r="DO546" s="258" t="n"/>
      <c r="DP546" s="258" t="n"/>
      <c r="DQ546" s="258" t="n"/>
      <c r="DR546" s="258" t="n"/>
      <c r="DS546" s="258" t="n"/>
      <c r="DT546" s="258" t="n"/>
      <c r="DU546" s="258" t="n"/>
      <c r="DV546" s="258" t="n"/>
      <c r="DW546" s="258" t="n"/>
      <c r="DX546" s="258" t="n"/>
      <c r="DY546" s="258" t="n"/>
      <c r="DZ546" s="258" t="n"/>
      <c r="EA546" s="258" t="n"/>
      <c r="EB546" s="258" t="n"/>
      <c r="EC546" s="258" t="n"/>
      <c r="ED546" s="258" t="n"/>
      <c r="EE546" s="258" t="n"/>
    </row>
    <row r="547" ht="47.25" customHeight="1">
      <c r="A547" s="240" t="inlineStr">
        <is>
          <t>COOPERATIVA AGRARIA SONOMORO DEL VRAEM LTDA</t>
        </is>
      </c>
      <c r="B547" s="240" t="inlineStr">
        <is>
          <t>CACAO</t>
        </is>
      </c>
      <c r="C547" s="240" t="inlineStr">
        <is>
          <t>CACAO EN GRANO</t>
        </is>
      </c>
      <c r="D547" s="240" t="inlineStr">
        <is>
          <t>JUNIN</t>
        </is>
      </c>
      <c r="E547" s="240" t="inlineStr">
        <is>
          <t>120606</t>
        </is>
      </c>
      <c r="F547" s="240" t="inlineStr">
        <is>
          <t>JUNIN</t>
        </is>
      </c>
      <c r="G547" s="240" t="inlineStr">
        <is>
          <t>SATIPO</t>
        </is>
      </c>
      <c r="H547" s="240" t="inlineStr">
        <is>
          <t>PANGOA</t>
        </is>
      </c>
      <c r="I547" s="241" t="n"/>
      <c r="J547" s="241" t="n"/>
      <c r="K547" s="241" t="n"/>
      <c r="L547" s="241" t="n"/>
      <c r="M547" s="241" t="n"/>
      <c r="N547" s="241" t="n"/>
      <c r="O547" s="241" t="n"/>
      <c r="P547" s="241" t="n">
        <v>1</v>
      </c>
      <c r="Q547" s="241" t="inlineStr">
        <is>
          <t>PAC</t>
        </is>
      </c>
      <c r="R547" s="242">
        <f>IF(I547=1,I$2,"")&amp;IF(J547=1,IF(I547=1,"-","")&amp;J$2,"")&amp;IF(K547=1,IF(OR(J547=1,I547=1),"-","")&amp;K$2,"")&amp;IF(L547=1,IF(OR(K547=1,J547=1,I547=1),"-","")&amp;L$2,"")&amp;IF(M547=1,IF(OR(L547=1,K547=1,J547=1,I547=1),"-","")&amp;M$2,"")&amp;IF(N547=1,IF(OR(M547=1,L547=1,K547=1,J547=1,I547=1),"-","")&amp;N$2,"")&amp;IF(O547=1,IF(OR(N547=1,M547=1,L547=1,K547=1,J547=1,I547=1),"-","")&amp;O$2,"")&amp;IF(P547=1,IF(I547=1," - ",IF(J547=1," - ",IF(K547=1," - ",IF(L547=1," - ",IF(M547=1," - ",IF(N547=1," - ",IF(O547=1," - ","")))))))&amp;P$2,"")</f>
        <v/>
      </c>
      <c r="S547" s="243">
        <f>SUM('b2'!$I547:$P547)</f>
        <v/>
      </c>
      <c r="T547" s="243">
        <f>IF(OR('b2'!$J547=1,'b2'!$K547=1,'b2'!$L547=1,'b2'!$M547=1,'b2'!$N547=1,'b2'!$O547=1,'b2'!$P547=1),"SI","NO")</f>
        <v/>
      </c>
      <c r="U547" s="243">
        <f>IF(OR('b2'!$K547=1,'b2'!$L547=1,'b2'!$M547=1,'b2'!$N547=1,'b2'!$O547=1,'b2'!$P547=1),"SI","NO")</f>
        <v/>
      </c>
      <c r="V547" s="244" t="n">
        <v>0</v>
      </c>
      <c r="W547" s="245" t="n">
        <v>0</v>
      </c>
      <c r="X547" s="245" t="n">
        <v>0</v>
      </c>
      <c r="Y547" s="244" t="n">
        <v>0</v>
      </c>
      <c r="Z547" s="245" t="n">
        <v>0</v>
      </c>
      <c r="AA547" s="245" t="n">
        <v>0</v>
      </c>
      <c r="AB547" s="244" t="n">
        <v>0</v>
      </c>
      <c r="AC547" s="245" t="n">
        <v>0</v>
      </c>
      <c r="AD547" s="245" t="n">
        <v>0</v>
      </c>
      <c r="AE547" s="244" t="n">
        <v>0</v>
      </c>
      <c r="AF547" s="245" t="n">
        <v>0</v>
      </c>
      <c r="AG547" s="245" t="n">
        <v>0</v>
      </c>
      <c r="AH547" s="244" t="n">
        <v>0</v>
      </c>
      <c r="AI547" s="245" t="n">
        <v>0</v>
      </c>
      <c r="AJ547" s="245" t="n">
        <v>0</v>
      </c>
      <c r="AK547" s="244" t="n">
        <v>0</v>
      </c>
      <c r="AL547" s="245" t="n">
        <v>0</v>
      </c>
      <c r="AM547" s="245" t="n">
        <v>0</v>
      </c>
      <c r="AN547" s="244" t="n">
        <v>0</v>
      </c>
      <c r="AO547" s="245" t="n">
        <v>200</v>
      </c>
      <c r="AP547" s="245" t="n">
        <v>150</v>
      </c>
      <c r="AQ547" s="244" t="n">
        <v>350</v>
      </c>
      <c r="AR547" s="244">
        <f>IF('b2'!$AQ547&gt;0,'b2'!$AQ547,IF('b2'!$AN547&gt;0,'b2'!$AN547,IF('b2'!$AK547&gt;0,'b2'!$AK547,IF('b2'!$AH547&gt;0,'b2'!$AH547,IF('b2'!$AE547&gt;0,'b2'!$AE547,IF('b2'!$AB547&gt;0,'b2'!$AB547,IF('b2'!$Y547&gt;0,'b2'!$Y547,IF('b2'!$V547&gt;0,'b2'!$V547," ---"))))))))</f>
        <v/>
      </c>
      <c r="AS547" s="246" t="n"/>
      <c r="AT547" s="246" t="n"/>
      <c r="AU547" s="246" t="n"/>
      <c r="AV547" s="246" t="n"/>
      <c r="AW547" s="246" t="n"/>
      <c r="AX547" s="246" t="n"/>
      <c r="AY547" s="246" t="n"/>
      <c r="AZ547" s="246" t="n"/>
      <c r="BA547" s="246" t="n"/>
      <c r="BB547" s="246" t="n"/>
      <c r="BC547" s="246" t="n">
        <v>9</v>
      </c>
      <c r="BD547" s="246" t="n">
        <v>1</v>
      </c>
      <c r="BE547" s="247" t="n"/>
      <c r="BF547" s="252" t="n"/>
      <c r="BG547" s="252" t="n"/>
      <c r="BH547" s="247" t="n"/>
      <c r="BI547" s="250" t="inlineStr">
        <is>
          <t>#REF!</t>
        </is>
      </c>
      <c r="BJ547" s="251" t="inlineStr">
        <is>
          <t>#REF!</t>
        </is>
      </c>
      <c r="BK547" s="252" t="n"/>
      <c r="BL547" s="252" t="n"/>
      <c r="BM547" s="247" t="n"/>
      <c r="BN547" s="250" t="inlineStr">
        <is>
          <t>#REF!</t>
        </is>
      </c>
      <c r="BO547" s="251" t="inlineStr">
        <is>
          <t>#REF!</t>
        </is>
      </c>
      <c r="BP547" s="248" t="n"/>
      <c r="BQ547" s="248" t="n"/>
      <c r="BR547" s="249" t="n"/>
      <c r="BS547" s="250" t="inlineStr">
        <is>
          <t>#REF!</t>
        </is>
      </c>
      <c r="BT547" s="251">
        <f>'[2]DATA CONSOLIDADA 2018-2025 '!$BR549-'b2'!$BO547</f>
        <v/>
      </c>
      <c r="BU547" s="252" t="n"/>
      <c r="BV547" s="248" t="n"/>
      <c r="BW547" s="249" t="n"/>
      <c r="BX547" s="250" t="inlineStr">
        <is>
          <t>#REF!</t>
        </is>
      </c>
      <c r="BY547" s="251" t="inlineStr">
        <is>
          <t>#REF!</t>
        </is>
      </c>
      <c r="BZ547" s="248" t="n"/>
      <c r="CA547" s="248" t="n"/>
      <c r="CB547" s="249" t="n"/>
      <c r="CC547" s="250" t="inlineStr">
        <is>
          <t>#REF!</t>
        </is>
      </c>
      <c r="CD547" s="251">
        <f>'[2]DATA CONSOLIDADA 2018-2025 '!$CB549-'b2'!$BW547</f>
        <v/>
      </c>
      <c r="CE547" s="253" t="n"/>
      <c r="CF547" s="253" t="n"/>
      <c r="CG547" s="254" t="n"/>
      <c r="CH547" s="250" t="inlineStr">
        <is>
          <t>#REF!</t>
        </is>
      </c>
      <c r="CI547" s="251">
        <f>'[2]DATA CONSOLIDADA 2018-2025 '!$CG549-'b2'!$CB547</f>
        <v/>
      </c>
      <c r="CJ547" s="247" t="inlineStr">
        <is>
          <t>#REF!</t>
        </is>
      </c>
      <c r="CK547" s="247" t="n">
        <v>9256078.403151199</v>
      </c>
      <c r="CL547" s="247" t="n">
        <v>18961611.6250928</v>
      </c>
      <c r="CM547" s="247" t="n">
        <v>28217690.028244</v>
      </c>
      <c r="CN547" s="247" t="inlineStr">
        <is>
          <t>#REF!</t>
        </is>
      </c>
      <c r="CO547" s="251">
        <f>'[2]DATA CONSOLIDADA 2018-2025 '!$CM549-'b2'!$CG547</f>
        <v/>
      </c>
      <c r="CP547" s="253" t="n"/>
      <c r="CQ547" s="253" t="n"/>
      <c r="CR547" s="253" t="n"/>
      <c r="CS547" s="253" t="n"/>
      <c r="CT547" s="253" t="n"/>
      <c r="CU547" s="253" t="n"/>
      <c r="CV547" s="247" t="n"/>
      <c r="CW547" s="247" t="n"/>
      <c r="CX547" s="247" t="n"/>
      <c r="CY547" s="247" t="n"/>
      <c r="CZ547" s="247" t="n"/>
      <c r="DA547" s="247" t="n"/>
      <c r="DB547" s="247" t="n"/>
      <c r="DC547" s="255" t="n">
        <v>0</v>
      </c>
      <c r="DD547" s="255" t="n">
        <v>0</v>
      </c>
      <c r="DE547" s="255" t="n">
        <v>28217690.028244</v>
      </c>
      <c r="DF547" s="255" t="n">
        <v>0</v>
      </c>
      <c r="DG547" s="255" t="n">
        <v>0</v>
      </c>
      <c r="DH547" s="255" t="n">
        <v>28217690.028244</v>
      </c>
      <c r="DI547" s="256" t="n">
        <v>20486973219</v>
      </c>
      <c r="DJ547" s="257" t="inlineStr">
        <is>
          <t>COOPERATIVA AGRARIA SONOMORO DEL VRAEM LTDA</t>
        </is>
      </c>
      <c r="DK547" s="257" t="inlineStr">
        <is>
          <t>02 Cooperativa</t>
        </is>
      </c>
      <c r="DL547" s="258" t="n"/>
      <c r="DM547" s="258" t="n"/>
      <c r="DN547" s="258" t="n"/>
      <c r="DO547" s="258" t="n"/>
      <c r="DP547" s="258" t="n"/>
      <c r="DQ547" s="258" t="n"/>
      <c r="DR547" s="258" t="n"/>
      <c r="DS547" s="258" t="n"/>
      <c r="DT547" s="258" t="n"/>
      <c r="DU547" s="258" t="n"/>
      <c r="DV547" s="258" t="n"/>
      <c r="DW547" s="258" t="n"/>
      <c r="DX547" s="258" t="n"/>
      <c r="DY547" s="258" t="n"/>
      <c r="DZ547" s="258" t="n"/>
      <c r="EA547" s="258" t="n"/>
      <c r="EB547" s="258" t="n"/>
      <c r="EC547" s="258" t="n"/>
      <c r="ED547" s="258" t="n"/>
      <c r="EE547" s="258" t="n"/>
    </row>
    <row r="548" hidden="1" ht="47.25" customHeight="1">
      <c r="A548" s="240" t="inlineStr">
        <is>
          <t>ASOCIACION DE PRODUCTORES AGROECOLOGICO AGROPECUARIO MULTISERVICIOS ALTA SIERRA CASACOTO - TAPO</t>
        </is>
      </c>
      <c r="B548" s="240" t="inlineStr">
        <is>
          <t>FLORES</t>
        </is>
      </c>
      <c r="C548" s="240" t="inlineStr">
        <is>
          <t>FLORES</t>
        </is>
      </c>
      <c r="D548" s="240" t="inlineStr">
        <is>
          <t>JUNIN</t>
        </is>
      </c>
      <c r="E548" s="240" t="inlineStr">
        <is>
          <t>120709</t>
        </is>
      </c>
      <c r="F548" s="240" t="inlineStr">
        <is>
          <t>JUNIN</t>
        </is>
      </c>
      <c r="G548" s="240" t="inlineStr">
        <is>
          <t>TARMA</t>
        </is>
      </c>
      <c r="H548" s="240" t="inlineStr">
        <is>
          <t>TAPO</t>
        </is>
      </c>
      <c r="I548" s="241" t="n"/>
      <c r="J548" s="241" t="n"/>
      <c r="K548" s="241" t="n"/>
      <c r="L548" s="241" t="n"/>
      <c r="M548" s="241" t="n"/>
      <c r="N548" s="241" t="n"/>
      <c r="O548" s="241" t="n"/>
      <c r="P548" s="241" t="n">
        <v>1</v>
      </c>
      <c r="Q548" s="241" t="inlineStr">
        <is>
          <t>PAC</t>
        </is>
      </c>
      <c r="R548" s="242">
        <f>IF(I548=1,I$2,"")&amp;IF(J548=1,IF(I548=1,"-","")&amp;J$2,"")&amp;IF(K548=1,IF(OR(J548=1,I548=1),"-","")&amp;K$2,"")&amp;IF(L548=1,IF(OR(K548=1,J548=1,I548=1),"-","")&amp;L$2,"")&amp;IF(M548=1,IF(OR(L548=1,K548=1,J548=1,I548=1),"-","")&amp;M$2,"")&amp;IF(N548=1,IF(OR(M548=1,L548=1,K548=1,J548=1,I548=1),"-","")&amp;N$2,"")&amp;IF(O548=1,IF(OR(N548=1,M548=1,L548=1,K548=1,J548=1,I548=1),"-","")&amp;O$2,"")&amp;IF(P548=1,IF(I548=1," - ",IF(J548=1," - ",IF(K548=1," - ",IF(L548=1," - ",IF(M548=1," - ",IF(N548=1," - ",IF(O548=1," - ","")))))))&amp;P$2,"")</f>
        <v/>
      </c>
      <c r="S548" s="243">
        <f>SUM('b2'!$I548:$P548)</f>
        <v/>
      </c>
      <c r="T548" s="243">
        <f>IF(OR('b2'!$J548=1,'b2'!$K548=1,'b2'!$L548=1,'b2'!$M548=1,'b2'!$N548=1,'b2'!$O548=1,'b2'!$P548=1),"SI","NO")</f>
        <v/>
      </c>
      <c r="U548" s="243">
        <f>IF(OR('b2'!$K548=1,'b2'!$L548=1,'b2'!$M548=1,'b2'!$N548=1,'b2'!$O548=1,'b2'!$P548=1),"SI","NO")</f>
        <v/>
      </c>
      <c r="V548" s="244" t="n">
        <v>0</v>
      </c>
      <c r="W548" s="245" t="n">
        <v>0</v>
      </c>
      <c r="X548" s="245" t="n">
        <v>0</v>
      </c>
      <c r="Y548" s="244" t="n">
        <v>0</v>
      </c>
      <c r="Z548" s="245" t="n">
        <v>0</v>
      </c>
      <c r="AA548" s="245" t="n">
        <v>0</v>
      </c>
      <c r="AB548" s="244" t="n">
        <v>0</v>
      </c>
      <c r="AC548" s="245" t="n">
        <v>0</v>
      </c>
      <c r="AD548" s="245" t="n">
        <v>0</v>
      </c>
      <c r="AE548" s="244" t="n">
        <v>0</v>
      </c>
      <c r="AF548" s="245" t="n">
        <v>0</v>
      </c>
      <c r="AG548" s="245" t="n">
        <v>0</v>
      </c>
      <c r="AH548" s="244" t="n">
        <v>0</v>
      </c>
      <c r="AI548" s="245" t="n">
        <v>0</v>
      </c>
      <c r="AJ548" s="245" t="n">
        <v>0</v>
      </c>
      <c r="AK548" s="244" t="n">
        <v>0</v>
      </c>
      <c r="AL548" s="245" t="n">
        <v>0</v>
      </c>
      <c r="AM548" s="245" t="n">
        <v>0</v>
      </c>
      <c r="AN548" s="244" t="n">
        <v>0</v>
      </c>
      <c r="AO548" s="245" t="n">
        <v>9</v>
      </c>
      <c r="AP548" s="245" t="n">
        <v>5</v>
      </c>
      <c r="AQ548" s="244" t="n">
        <v>14</v>
      </c>
      <c r="AR548" s="244">
        <f>IF('b2'!$AQ548&gt;0,'b2'!$AQ548,IF('b2'!$AN548&gt;0,'b2'!$AN548,IF('b2'!$AK548&gt;0,'b2'!$AK548,IF('b2'!$AH548&gt;0,'b2'!$AH548,IF('b2'!$AE548&gt;0,'b2'!$AE548,IF('b2'!$AB548&gt;0,'b2'!$AB548,IF('b2'!$Y548&gt;0,'b2'!$Y548,IF('b2'!$V548&gt;0,'b2'!$V548," ---"))))))))</f>
        <v/>
      </c>
      <c r="AS548" s="246" t="n"/>
      <c r="AT548" s="246" t="n"/>
      <c r="AU548" s="246" t="n"/>
      <c r="AV548" s="246" t="n"/>
      <c r="AW548" s="246" t="n"/>
      <c r="AX548" s="246" t="n"/>
      <c r="AY548" s="246" t="n"/>
      <c r="AZ548" s="246" t="n"/>
      <c r="BA548" s="246" t="n"/>
      <c r="BB548" s="246" t="n"/>
      <c r="BC548" s="246" t="n">
        <v>9</v>
      </c>
      <c r="BD548" s="246" t="n">
        <v>1</v>
      </c>
      <c r="BE548" s="247" t="n"/>
      <c r="BF548" s="252" t="n"/>
      <c r="BG548" s="252" t="n"/>
      <c r="BH548" s="247" t="n"/>
      <c r="BI548" s="250" t="inlineStr">
        <is>
          <t>#REF!</t>
        </is>
      </c>
      <c r="BJ548" s="251" t="inlineStr">
        <is>
          <t>#REF!</t>
        </is>
      </c>
      <c r="BK548" s="252" t="n"/>
      <c r="BL548" s="252" t="n"/>
      <c r="BM548" s="247" t="n"/>
      <c r="BN548" s="250" t="inlineStr">
        <is>
          <t>#REF!</t>
        </is>
      </c>
      <c r="BO548" s="251" t="inlineStr">
        <is>
          <t>#REF!</t>
        </is>
      </c>
      <c r="BP548" s="248" t="n"/>
      <c r="BQ548" s="248" t="n"/>
      <c r="BR548" s="249" t="n"/>
      <c r="BS548" s="250" t="inlineStr">
        <is>
          <t>#REF!</t>
        </is>
      </c>
      <c r="BT548" s="251">
        <f>'[2]DATA CONSOLIDADA 2018-2025 '!$BR550-'b2'!$BO548</f>
        <v/>
      </c>
      <c r="BU548" s="252" t="n"/>
      <c r="BV548" s="248" t="n"/>
      <c r="BW548" s="249" t="n"/>
      <c r="BX548" s="250" t="inlineStr">
        <is>
          <t>#REF!</t>
        </is>
      </c>
      <c r="BY548" s="251" t="inlineStr">
        <is>
          <t>#REF!</t>
        </is>
      </c>
      <c r="BZ548" s="248" t="n"/>
      <c r="CA548" s="248" t="n"/>
      <c r="CB548" s="249" t="n"/>
      <c r="CC548" s="250" t="inlineStr">
        <is>
          <t>#REF!</t>
        </is>
      </c>
      <c r="CD548" s="251">
        <f>'[2]DATA CONSOLIDADA 2018-2025 '!$CB550-'b2'!$BW548</f>
        <v/>
      </c>
      <c r="CE548" s="253" t="n"/>
      <c r="CF548" s="253" t="n"/>
      <c r="CG548" s="254" t="n"/>
      <c r="CH548" s="250" t="inlineStr">
        <is>
          <t>#REF!</t>
        </is>
      </c>
      <c r="CI548" s="251">
        <f>'[2]DATA CONSOLIDADA 2018-2025 '!$CG550-'b2'!$CB548</f>
        <v/>
      </c>
      <c r="CJ548" s="247" t="inlineStr">
        <is>
          <t>#REF!</t>
        </is>
      </c>
      <c r="CK548" s="247" t="n">
        <v>177065</v>
      </c>
      <c r="CL548" s="247" t="n">
        <v>0</v>
      </c>
      <c r="CM548" s="247" t="n">
        <v>177065</v>
      </c>
      <c r="CN548" s="247" t="inlineStr">
        <is>
          <t>#REF!</t>
        </is>
      </c>
      <c r="CO548" s="251">
        <f>'[2]DATA CONSOLIDADA 2018-2025 '!$CM550-'b2'!$CG548</f>
        <v/>
      </c>
      <c r="CP548" s="253" t="n"/>
      <c r="CQ548" s="253" t="n"/>
      <c r="CR548" s="253" t="n"/>
      <c r="CS548" s="253" t="n"/>
      <c r="CT548" s="253" t="n"/>
      <c r="CU548" s="253" t="n"/>
      <c r="CV548" s="247" t="n"/>
      <c r="CW548" s="247" t="n"/>
      <c r="CX548" s="247" t="n"/>
      <c r="CY548" s="247" t="n"/>
      <c r="CZ548" s="247" t="n"/>
      <c r="DA548" s="247" t="n"/>
      <c r="DB548" s="247" t="n"/>
      <c r="DC548" s="255" t="n">
        <v>0</v>
      </c>
      <c r="DD548" s="255" t="n">
        <v>177065</v>
      </c>
      <c r="DE548" s="255" t="n">
        <v>0</v>
      </c>
      <c r="DF548" s="255" t="n">
        <v>0</v>
      </c>
      <c r="DG548" s="255" t="n">
        <v>0</v>
      </c>
      <c r="DH548" s="255" t="n">
        <v>177065</v>
      </c>
      <c r="DI548" s="256" t="n">
        <v>20609813688</v>
      </c>
      <c r="DJ548" s="257" t="inlineStr">
        <is>
          <t>ASOCIACIÓN DE PRODUCTORES AGROECOLOGICO AGROPECUARIO MULTISERVICIOS ALTA SIERRA CASACOTO - TAPO</t>
        </is>
      </c>
      <c r="DK548" s="257" t="inlineStr">
        <is>
          <t>01 Asociación</t>
        </is>
      </c>
      <c r="DL548" s="258" t="n"/>
      <c r="DM548" s="258" t="n"/>
      <c r="DN548" s="258" t="n"/>
      <c r="DO548" s="258" t="n"/>
      <c r="DP548" s="258" t="n"/>
      <c r="DQ548" s="258" t="n"/>
      <c r="DR548" s="258" t="n"/>
      <c r="DS548" s="258" t="n"/>
      <c r="DT548" s="258" t="n"/>
      <c r="DU548" s="258" t="n"/>
      <c r="DV548" s="258" t="n"/>
      <c r="DW548" s="258" t="n"/>
      <c r="DX548" s="258" t="n"/>
      <c r="DY548" s="258" t="n"/>
      <c r="DZ548" s="258" t="n"/>
      <c r="EA548" s="258" t="n"/>
      <c r="EB548" s="258" t="n"/>
      <c r="EC548" s="258" t="n"/>
      <c r="ED548" s="258" t="n"/>
      <c r="EE548" s="258" t="n"/>
    </row>
    <row r="549" hidden="1" ht="47.25" customHeight="1">
      <c r="A549" s="240" t="inlineStr">
        <is>
          <t>ASOCIACION DE PRODUCTORES AGROPECUARIOS Y FORESTALES COBARRIANOS DE SINCOS - APAFCOS</t>
        </is>
      </c>
      <c r="B549" s="240" t="inlineStr">
        <is>
          <t>DERIVADOS LACTEOS</t>
        </is>
      </c>
      <c r="C549" s="240" t="inlineStr">
        <is>
          <t>LECHE</t>
        </is>
      </c>
      <c r="D549" s="240" t="inlineStr">
        <is>
          <t>JUNIN</t>
        </is>
      </c>
      <c r="E549" s="240" t="inlineStr">
        <is>
          <t>120431</t>
        </is>
      </c>
      <c r="F549" s="240" t="inlineStr">
        <is>
          <t>JUNIN</t>
        </is>
      </c>
      <c r="G549" s="240" t="inlineStr">
        <is>
          <t>JAUJA</t>
        </is>
      </c>
      <c r="H549" s="240" t="inlineStr">
        <is>
          <t>SINCOS</t>
        </is>
      </c>
      <c r="I549" s="241" t="n"/>
      <c r="J549" s="241" t="n"/>
      <c r="K549" s="241" t="n"/>
      <c r="L549" s="241" t="n"/>
      <c r="M549" s="241" t="n"/>
      <c r="N549" s="241" t="n"/>
      <c r="O549" s="241" t="n"/>
      <c r="P549" s="241" t="n">
        <v>1</v>
      </c>
      <c r="Q549" s="241" t="inlineStr">
        <is>
          <t>PAC</t>
        </is>
      </c>
      <c r="R549" s="242">
        <f>IF(I549=1,I$2,"")&amp;IF(J549=1,IF(I549=1,"-","")&amp;J$2,"")&amp;IF(K549=1,IF(OR(J549=1,I549=1),"-","")&amp;K$2,"")&amp;IF(L549=1,IF(OR(K549=1,J549=1,I549=1),"-","")&amp;L$2,"")&amp;IF(M549=1,IF(OR(L549=1,K549=1,J549=1,I549=1),"-","")&amp;M$2,"")&amp;IF(N549=1,IF(OR(M549=1,L549=1,K549=1,J549=1,I549=1),"-","")&amp;N$2,"")&amp;IF(O549=1,IF(OR(N549=1,M549=1,L549=1,K549=1,J549=1,I549=1),"-","")&amp;O$2,"")&amp;IF(P549=1,IF(I549=1," - ",IF(J549=1," - ",IF(K549=1," - ",IF(L549=1," - ",IF(M549=1," - ",IF(N549=1," - ",IF(O549=1," - ","")))))))&amp;P$2,"")</f>
        <v/>
      </c>
      <c r="S549" s="243">
        <f>SUM('b2'!$I549:$P549)</f>
        <v/>
      </c>
      <c r="T549" s="243">
        <f>IF(OR('b2'!$J549=1,'b2'!$K549=1,'b2'!$L549=1,'b2'!$M549=1,'b2'!$N549=1,'b2'!$O549=1,'b2'!$P549=1),"SI","NO")</f>
        <v/>
      </c>
      <c r="U549" s="243">
        <f>IF(OR('b2'!$K549=1,'b2'!$L549=1,'b2'!$M549=1,'b2'!$N549=1,'b2'!$O549=1,'b2'!$P549=1),"SI","NO")</f>
        <v/>
      </c>
      <c r="V549" s="244" t="n">
        <v>0</v>
      </c>
      <c r="W549" s="245" t="n">
        <v>0</v>
      </c>
      <c r="X549" s="245" t="n">
        <v>0</v>
      </c>
      <c r="Y549" s="244" t="n">
        <v>0</v>
      </c>
      <c r="Z549" s="245" t="n">
        <v>0</v>
      </c>
      <c r="AA549" s="245" t="n">
        <v>0</v>
      </c>
      <c r="AB549" s="244" t="n">
        <v>0</v>
      </c>
      <c r="AC549" s="245" t="n">
        <v>0</v>
      </c>
      <c r="AD549" s="245" t="n">
        <v>0</v>
      </c>
      <c r="AE549" s="244" t="n">
        <v>0</v>
      </c>
      <c r="AF549" s="245" t="n">
        <v>0</v>
      </c>
      <c r="AG549" s="245" t="n">
        <v>0</v>
      </c>
      <c r="AH549" s="244" t="n">
        <v>0</v>
      </c>
      <c r="AI549" s="245" t="n">
        <v>0</v>
      </c>
      <c r="AJ549" s="245" t="n">
        <v>0</v>
      </c>
      <c r="AK549" s="244" t="n">
        <v>0</v>
      </c>
      <c r="AL549" s="245" t="n">
        <v>0</v>
      </c>
      <c r="AM549" s="245" t="n">
        <v>0</v>
      </c>
      <c r="AN549" s="244" t="n">
        <v>0</v>
      </c>
      <c r="AO549" s="245" t="n">
        <v>16</v>
      </c>
      <c r="AP549" s="245" t="n">
        <v>3</v>
      </c>
      <c r="AQ549" s="244" t="n">
        <v>19</v>
      </c>
      <c r="AR549" s="244">
        <f>IF('b2'!$AQ549&gt;0,'b2'!$AQ549,IF('b2'!$AN549&gt;0,'b2'!$AN549,IF('b2'!$AK549&gt;0,'b2'!$AK549,IF('b2'!$AH549&gt;0,'b2'!$AH549,IF('b2'!$AE549&gt;0,'b2'!$AE549,IF('b2'!$AB549&gt;0,'b2'!$AB549,IF('b2'!$Y549&gt;0,'b2'!$Y549,IF('b2'!$V549&gt;0,'b2'!$V549," ---"))))))))</f>
        <v/>
      </c>
      <c r="AS549" s="246" t="n"/>
      <c r="AT549" s="246" t="n"/>
      <c r="AU549" s="246" t="n"/>
      <c r="AV549" s="246" t="n"/>
      <c r="AW549" s="246" t="n"/>
      <c r="AX549" s="246" t="n"/>
      <c r="AY549" s="246" t="n"/>
      <c r="AZ549" s="246" t="n"/>
      <c r="BA549" s="246" t="n"/>
      <c r="BB549" s="246" t="n"/>
      <c r="BC549" s="246" t="n">
        <v>9</v>
      </c>
      <c r="BD549" s="246" t="n">
        <v>1</v>
      </c>
      <c r="BE549" s="247" t="n"/>
      <c r="BF549" s="252" t="n"/>
      <c r="BG549" s="252" t="n"/>
      <c r="BH549" s="247" t="n"/>
      <c r="BI549" s="250" t="inlineStr">
        <is>
          <t>#REF!</t>
        </is>
      </c>
      <c r="BJ549" s="251" t="inlineStr">
        <is>
          <t>#REF!</t>
        </is>
      </c>
      <c r="BK549" s="252" t="n"/>
      <c r="BL549" s="252" t="n"/>
      <c r="BM549" s="247" t="n"/>
      <c r="BN549" s="250" t="inlineStr">
        <is>
          <t>#REF!</t>
        </is>
      </c>
      <c r="BO549" s="251" t="inlineStr">
        <is>
          <t>#REF!</t>
        </is>
      </c>
      <c r="BP549" s="248" t="n"/>
      <c r="BQ549" s="248" t="n"/>
      <c r="BR549" s="249" t="n"/>
      <c r="BS549" s="250" t="inlineStr">
        <is>
          <t>#REF!</t>
        </is>
      </c>
      <c r="BT549" s="251">
        <f>'[2]DATA CONSOLIDADA 2018-2025 '!$BR551-'b2'!$BO549</f>
        <v/>
      </c>
      <c r="BU549" s="252" t="n"/>
      <c r="BV549" s="248" t="n"/>
      <c r="BW549" s="249" t="n"/>
      <c r="BX549" s="250" t="inlineStr">
        <is>
          <t>#REF!</t>
        </is>
      </c>
      <c r="BY549" s="251" t="inlineStr">
        <is>
          <t>#REF!</t>
        </is>
      </c>
      <c r="BZ549" s="248" t="n"/>
      <c r="CA549" s="248" t="n"/>
      <c r="CB549" s="249" t="n"/>
      <c r="CC549" s="250" t="inlineStr">
        <is>
          <t>#REF!</t>
        </is>
      </c>
      <c r="CD549" s="251">
        <f>'[2]DATA CONSOLIDADA 2018-2025 '!$CB551-'b2'!$BW549</f>
        <v/>
      </c>
      <c r="CE549" s="253" t="n"/>
      <c r="CF549" s="253" t="n"/>
      <c r="CG549" s="254" t="n"/>
      <c r="CH549" s="250" t="inlineStr">
        <is>
          <t>#REF!</t>
        </is>
      </c>
      <c r="CI549" s="251">
        <f>'[2]DATA CONSOLIDADA 2018-2025 '!$CG551-'b2'!$CB549</f>
        <v/>
      </c>
      <c r="CJ549" s="247" t="inlineStr">
        <is>
          <t>#REF!</t>
        </is>
      </c>
      <c r="CK549" s="247" t="n">
        <v>42106.80879</v>
      </c>
      <c r="CL549" s="247" t="n">
        <v>0</v>
      </c>
      <c r="CM549" s="247" t="n">
        <v>42106.80879</v>
      </c>
      <c r="CN549" s="247" t="inlineStr">
        <is>
          <t>#REF!</t>
        </is>
      </c>
      <c r="CO549" s="251">
        <f>'[2]DATA CONSOLIDADA 2018-2025 '!$CM551-'b2'!$CG549</f>
        <v/>
      </c>
      <c r="CP549" s="253" t="n"/>
      <c r="CQ549" s="253" t="n"/>
      <c r="CR549" s="253" t="n"/>
      <c r="CS549" s="253" t="n"/>
      <c r="CT549" s="253" t="n"/>
      <c r="CU549" s="253" t="n"/>
      <c r="CV549" s="247" t="n"/>
      <c r="CW549" s="247" t="n"/>
      <c r="CX549" s="247" t="n"/>
      <c r="CY549" s="247" t="n"/>
      <c r="CZ549" s="247" t="n"/>
      <c r="DA549" s="247" t="n"/>
      <c r="DB549" s="247" t="n"/>
      <c r="DC549" s="255" t="n">
        <v>0</v>
      </c>
      <c r="DD549" s="255" t="n">
        <v>42106.80879</v>
      </c>
      <c r="DE549" s="255" t="n">
        <v>0</v>
      </c>
      <c r="DF549" s="255" t="n">
        <v>0</v>
      </c>
      <c r="DG549" s="255" t="n">
        <v>0</v>
      </c>
      <c r="DH549" s="255" t="n">
        <v>42106.80879</v>
      </c>
      <c r="DI549" s="256" t="n">
        <v>20606497122</v>
      </c>
      <c r="DJ549" s="257" t="inlineStr">
        <is>
          <t>ASOCIACION DE PRODUCTORES AGROPECUARIOS Y FORESTALES COBARRIANOS DE SINCOS - APAFCOS</t>
        </is>
      </c>
      <c r="DK549" s="257" t="inlineStr">
        <is>
          <t>01 Asociación</t>
        </is>
      </c>
      <c r="DL549" s="258" t="n"/>
      <c r="DM549" s="258" t="n"/>
      <c r="DN549" s="258" t="n"/>
      <c r="DO549" s="258" t="n"/>
      <c r="DP549" s="258" t="n"/>
      <c r="DQ549" s="258" t="n"/>
      <c r="DR549" s="258" t="n"/>
      <c r="DS549" s="258" t="n"/>
      <c r="DT549" s="258" t="n"/>
      <c r="DU549" s="258" t="n"/>
      <c r="DV549" s="258" t="n"/>
      <c r="DW549" s="258" t="n"/>
      <c r="DX549" s="258" t="n"/>
      <c r="DY549" s="258" t="n"/>
      <c r="DZ549" s="258" t="n"/>
      <c r="EA549" s="258" t="n"/>
      <c r="EB549" s="258" t="n"/>
      <c r="EC549" s="258" t="n"/>
      <c r="ED549" s="258" t="n"/>
      <c r="EE549" s="258" t="n"/>
    </row>
    <row r="550" hidden="1" ht="47.25" customHeight="1">
      <c r="A550" s="240" t="inlineStr">
        <is>
          <t>ASOCIACION DE PRODUCTORES SOSTENIBLES AWAJUN DEL MARAÑON - APROSAM</t>
        </is>
      </c>
      <c r="B550" s="240" t="inlineStr">
        <is>
          <t>AGUAJE</t>
        </is>
      </c>
      <c r="C550" s="240" t="inlineStr">
        <is>
          <t>ACEITE DE AGUAJE</t>
        </is>
      </c>
      <c r="D550" s="240" t="inlineStr">
        <is>
          <t>LORETO</t>
        </is>
      </c>
      <c r="E550" s="240" t="inlineStr">
        <is>
          <t>160703</t>
        </is>
      </c>
      <c r="F550" s="240" t="inlineStr">
        <is>
          <t>LORETO</t>
        </is>
      </c>
      <c r="G550" s="240" t="inlineStr">
        <is>
          <t>DATEM DEL MARAÑON</t>
        </is>
      </c>
      <c r="H550" s="240" t="inlineStr">
        <is>
          <t>MANSERICHE</t>
        </is>
      </c>
      <c r="I550" s="241" t="n"/>
      <c r="J550" s="241" t="n"/>
      <c r="K550" s="241" t="n"/>
      <c r="L550" s="241" t="n"/>
      <c r="M550" s="241" t="n"/>
      <c r="N550" s="241" t="n"/>
      <c r="O550" s="241" t="n"/>
      <c r="P550" s="241" t="n">
        <v>1</v>
      </c>
      <c r="Q550" s="241" t="inlineStr">
        <is>
          <t>PAC</t>
        </is>
      </c>
      <c r="R550" s="242">
        <f>IF(I550=1,I$2,"")&amp;IF(J550=1,IF(I550=1,"-","")&amp;J$2,"")&amp;IF(K550=1,IF(OR(J550=1,I550=1),"-","")&amp;K$2,"")&amp;IF(L550=1,IF(OR(K550=1,J550=1,I550=1),"-","")&amp;L$2,"")&amp;IF(M550=1,IF(OR(L550=1,K550=1,J550=1,I550=1),"-","")&amp;M$2,"")&amp;IF(N550=1,IF(OR(M550=1,L550=1,K550=1,J550=1,I550=1),"-","")&amp;N$2,"")&amp;IF(O550=1,IF(OR(N550=1,M550=1,L550=1,K550=1,J550=1,I550=1),"-","")&amp;O$2,"")&amp;IF(P550=1,IF(I550=1," - ",IF(J550=1," - ",IF(K550=1," - ",IF(L550=1," - ",IF(M550=1," - ",IF(N550=1," - ",IF(O550=1," - ","")))))))&amp;P$2,"")</f>
        <v/>
      </c>
      <c r="S550" s="243">
        <f>SUM('b2'!$I550:$P550)</f>
        <v/>
      </c>
      <c r="T550" s="243">
        <f>IF(OR('b2'!$J550=1,'b2'!$K550=1,'b2'!$L550=1,'b2'!$M550=1,'b2'!$N550=1,'b2'!$O550=1,'b2'!$P550=1),"SI","NO")</f>
        <v/>
      </c>
      <c r="U550" s="243">
        <f>IF(OR('b2'!$K550=1,'b2'!$L550=1,'b2'!$M550=1,'b2'!$N550=1,'b2'!$O550=1,'b2'!$P550=1),"SI","NO")</f>
        <v/>
      </c>
      <c r="V550" s="244" t="n">
        <v>0</v>
      </c>
      <c r="W550" s="245" t="n">
        <v>0</v>
      </c>
      <c r="X550" s="245" t="n">
        <v>0</v>
      </c>
      <c r="Y550" s="244" t="n">
        <v>0</v>
      </c>
      <c r="Z550" s="245" t="n">
        <v>0</v>
      </c>
      <c r="AA550" s="245" t="n">
        <v>0</v>
      </c>
      <c r="AB550" s="244" t="n">
        <v>0</v>
      </c>
      <c r="AC550" s="245" t="n">
        <v>0</v>
      </c>
      <c r="AD550" s="245" t="n">
        <v>0</v>
      </c>
      <c r="AE550" s="244" t="n">
        <v>0</v>
      </c>
      <c r="AF550" s="245" t="n">
        <v>0</v>
      </c>
      <c r="AG550" s="245" t="n">
        <v>0</v>
      </c>
      <c r="AH550" s="244" t="n">
        <v>0</v>
      </c>
      <c r="AI550" s="245" t="n">
        <v>0</v>
      </c>
      <c r="AJ550" s="245" t="n">
        <v>0</v>
      </c>
      <c r="AK550" s="244" t="n">
        <v>0</v>
      </c>
      <c r="AL550" s="245" t="n">
        <v>0</v>
      </c>
      <c r="AM550" s="245" t="n">
        <v>0</v>
      </c>
      <c r="AN550" s="244" t="n">
        <v>0</v>
      </c>
      <c r="AO550" s="245" t="n">
        <v>24</v>
      </c>
      <c r="AP550" s="245" t="n">
        <v>17</v>
      </c>
      <c r="AQ550" s="244" t="n">
        <v>41</v>
      </c>
      <c r="AR550" s="244">
        <f>IF('b2'!$AQ550&gt;0,'b2'!$AQ550,IF('b2'!$AN550&gt;0,'b2'!$AN550,IF('b2'!$AK550&gt;0,'b2'!$AK550,IF('b2'!$AH550&gt;0,'b2'!$AH550,IF('b2'!$AE550&gt;0,'b2'!$AE550,IF('b2'!$AB550&gt;0,'b2'!$AB550,IF('b2'!$Y550&gt;0,'b2'!$Y550,IF('b2'!$V550&gt;0,'b2'!$V550," ---"))))))))</f>
        <v/>
      </c>
      <c r="AS550" s="246" t="n"/>
      <c r="AT550" s="246" t="n"/>
      <c r="AU550" s="246" t="n"/>
      <c r="AV550" s="246" t="n"/>
      <c r="AW550" s="246" t="n"/>
      <c r="AX550" s="246" t="n"/>
      <c r="AY550" s="246" t="n"/>
      <c r="AZ550" s="246" t="n"/>
      <c r="BA550" s="246" t="n"/>
      <c r="BB550" s="246" t="n"/>
      <c r="BC550" s="246" t="n">
        <v>11</v>
      </c>
      <c r="BD550" s="246" t="n">
        <v>2</v>
      </c>
      <c r="BE550" s="247" t="n"/>
      <c r="BF550" s="252" t="n"/>
      <c r="BG550" s="252" t="n"/>
      <c r="BH550" s="247" t="n"/>
      <c r="BI550" s="250" t="inlineStr">
        <is>
          <t>#REF!</t>
        </is>
      </c>
      <c r="BJ550" s="251" t="inlineStr">
        <is>
          <t>#REF!</t>
        </is>
      </c>
      <c r="BK550" s="252" t="n"/>
      <c r="BL550" s="252" t="n"/>
      <c r="BM550" s="247" t="n"/>
      <c r="BN550" s="250" t="inlineStr">
        <is>
          <t>#REF!</t>
        </is>
      </c>
      <c r="BO550" s="251" t="inlineStr">
        <is>
          <t>#REF!</t>
        </is>
      </c>
      <c r="BP550" s="248" t="n"/>
      <c r="BQ550" s="248" t="n"/>
      <c r="BR550" s="249" t="n"/>
      <c r="BS550" s="250" t="inlineStr">
        <is>
          <t>#REF!</t>
        </is>
      </c>
      <c r="BT550" s="251">
        <f>'[2]DATA CONSOLIDADA 2018-2025 '!$BR552-'b2'!$BO550</f>
        <v/>
      </c>
      <c r="BU550" s="252" t="n"/>
      <c r="BV550" s="248" t="n"/>
      <c r="BW550" s="249" t="n"/>
      <c r="BX550" s="250" t="inlineStr">
        <is>
          <t>#REF!</t>
        </is>
      </c>
      <c r="BY550" s="251" t="inlineStr">
        <is>
          <t>#REF!</t>
        </is>
      </c>
      <c r="BZ550" s="248" t="n"/>
      <c r="CA550" s="248" t="n"/>
      <c r="CB550" s="249" t="n"/>
      <c r="CC550" s="250" t="inlineStr">
        <is>
          <t>#REF!</t>
        </is>
      </c>
      <c r="CD550" s="251">
        <f>'[2]DATA CONSOLIDADA 2018-2025 '!$CB552-'b2'!$BW550</f>
        <v/>
      </c>
      <c r="CE550" s="253" t="n"/>
      <c r="CF550" s="253" t="n"/>
      <c r="CG550" s="254" t="n"/>
      <c r="CH550" s="250" t="inlineStr">
        <is>
          <t>#REF!</t>
        </is>
      </c>
      <c r="CI550" s="251">
        <f>'[2]DATA CONSOLIDADA 2018-2025 '!$CG552-'b2'!$CB550</f>
        <v/>
      </c>
      <c r="CJ550" s="247" t="inlineStr">
        <is>
          <t>#REF!</t>
        </is>
      </c>
      <c r="CK550" s="247" t="n">
        <v>14890</v>
      </c>
      <c r="CL550" s="247" t="n">
        <v>0</v>
      </c>
      <c r="CM550" s="247" t="n">
        <v>14890</v>
      </c>
      <c r="CN550" s="247" t="inlineStr">
        <is>
          <t>#REF!</t>
        </is>
      </c>
      <c r="CO550" s="251">
        <f>'[2]DATA CONSOLIDADA 2018-2025 '!$CM552-'b2'!$CG550</f>
        <v/>
      </c>
      <c r="CP550" s="253" t="n"/>
      <c r="CQ550" s="253" t="n"/>
      <c r="CR550" s="253" t="n"/>
      <c r="CS550" s="253" t="n"/>
      <c r="CT550" s="253" t="n"/>
      <c r="CU550" s="253" t="n"/>
      <c r="CV550" s="247" t="n"/>
      <c r="CW550" s="247" t="n"/>
      <c r="CX550" s="247" t="n"/>
      <c r="CY550" s="247" t="n"/>
      <c r="CZ550" s="247" t="n"/>
      <c r="DA550" s="247" t="n"/>
      <c r="DB550" s="247" t="n"/>
      <c r="DC550" s="255" t="n">
        <v>2798</v>
      </c>
      <c r="DD550" s="255" t="n">
        <v>0</v>
      </c>
      <c r="DE550" s="255" t="n">
        <v>12092</v>
      </c>
      <c r="DF550" s="255" t="n">
        <v>0</v>
      </c>
      <c r="DG550" s="255" t="n">
        <v>0</v>
      </c>
      <c r="DH550" s="255" t="n">
        <v>14890</v>
      </c>
      <c r="DI550" s="256" t="n">
        <v>20610032185</v>
      </c>
      <c r="DJ550" s="257" t="inlineStr">
        <is>
          <t>ASOCIACION DE PRODUCTORES SOSTENIBLES AWAJUN DEL MARAÑON</t>
        </is>
      </c>
      <c r="DK550" s="257" t="inlineStr">
        <is>
          <t>01 Asociación</t>
        </is>
      </c>
      <c r="DL550" s="258" t="n"/>
      <c r="DM550" s="258" t="n"/>
      <c r="DN550" s="258" t="n"/>
      <c r="DO550" s="258" t="n"/>
      <c r="DP550" s="258" t="n"/>
      <c r="DQ550" s="258" t="n"/>
      <c r="DR550" s="258" t="n"/>
      <c r="DS550" s="258" t="n"/>
      <c r="DT550" s="258" t="n"/>
      <c r="DU550" s="258" t="n"/>
      <c r="DV550" s="258" t="n"/>
      <c r="DW550" s="258" t="n"/>
      <c r="DX550" s="258" t="n"/>
      <c r="DY550" s="258" t="n"/>
      <c r="DZ550" s="258" t="n"/>
      <c r="EA550" s="258" t="n"/>
      <c r="EB550" s="258" t="n"/>
      <c r="EC550" s="258" t="n"/>
      <c r="ED550" s="258" t="n"/>
      <c r="EE550" s="258" t="n"/>
    </row>
    <row r="551" hidden="1" ht="47.25" customHeight="1">
      <c r="A551" s="240" t="inlineStr">
        <is>
          <t>ASOCIACION AGROINDUSTRIAL ALLPA WIRAPAK</t>
        </is>
      </c>
      <c r="B551" s="240" t="inlineStr">
        <is>
          <t>PLÁTANO</t>
        </is>
      </c>
      <c r="C551" s="240" t="inlineStr">
        <is>
          <t>HARINA DE PLÁTANO</t>
        </is>
      </c>
      <c r="D551" s="240" t="inlineStr">
        <is>
          <t>LORETO</t>
        </is>
      </c>
      <c r="E551" s="240" t="inlineStr">
        <is>
          <t>160301</t>
        </is>
      </c>
      <c r="F551" s="240" t="inlineStr">
        <is>
          <t>LORETO</t>
        </is>
      </c>
      <c r="G551" s="240" t="inlineStr">
        <is>
          <t>LORETO</t>
        </is>
      </c>
      <c r="H551" s="240" t="inlineStr">
        <is>
          <t>NAUTA</t>
        </is>
      </c>
      <c r="I551" s="241" t="n"/>
      <c r="J551" s="241" t="n"/>
      <c r="K551" s="241" t="n"/>
      <c r="L551" s="241" t="n"/>
      <c r="M551" s="241" t="n"/>
      <c r="N551" s="241" t="n"/>
      <c r="O551" s="241" t="n"/>
      <c r="P551" s="241" t="n">
        <v>1</v>
      </c>
      <c r="Q551" s="241" t="inlineStr">
        <is>
          <t>PAC</t>
        </is>
      </c>
      <c r="R551" s="242">
        <f>IF(I551=1,I$2,"")&amp;IF(J551=1,IF(I551=1,"-","")&amp;J$2,"")&amp;IF(K551=1,IF(OR(J551=1,I551=1),"-","")&amp;K$2,"")&amp;IF(L551=1,IF(OR(K551=1,J551=1,I551=1),"-","")&amp;L$2,"")&amp;IF(M551=1,IF(OR(L551=1,K551=1,J551=1,I551=1),"-","")&amp;M$2,"")&amp;IF(N551=1,IF(OR(M551=1,L551=1,K551=1,J551=1,I551=1),"-","")&amp;N$2,"")&amp;IF(O551=1,IF(OR(N551=1,M551=1,L551=1,K551=1,J551=1,I551=1),"-","")&amp;O$2,"")&amp;IF(P551=1,IF(I551=1," - ",IF(J551=1," - ",IF(K551=1," - ",IF(L551=1," - ",IF(M551=1," - ",IF(N551=1," - ",IF(O551=1," - ","")))))))&amp;P$2,"")</f>
        <v/>
      </c>
      <c r="S551" s="243">
        <f>SUM('b2'!$I551:$P551)</f>
        <v/>
      </c>
      <c r="T551" s="243">
        <f>IF(OR('b2'!$J551=1,'b2'!$K551=1,'b2'!$L551=1,'b2'!$M551=1,'b2'!$N551=1,'b2'!$O551=1,'b2'!$P551=1),"SI","NO")</f>
        <v/>
      </c>
      <c r="U551" s="243">
        <f>IF(OR('b2'!$K551=1,'b2'!$L551=1,'b2'!$M551=1,'b2'!$N551=1,'b2'!$O551=1,'b2'!$P551=1),"SI","NO")</f>
        <v/>
      </c>
      <c r="V551" s="244" t="n">
        <v>0</v>
      </c>
      <c r="W551" s="245" t="n">
        <v>0</v>
      </c>
      <c r="X551" s="245" t="n">
        <v>0</v>
      </c>
      <c r="Y551" s="244" t="n">
        <v>0</v>
      </c>
      <c r="Z551" s="245" t="n">
        <v>0</v>
      </c>
      <c r="AA551" s="245" t="n">
        <v>0</v>
      </c>
      <c r="AB551" s="244" t="n">
        <v>0</v>
      </c>
      <c r="AC551" s="245" t="n">
        <v>0</v>
      </c>
      <c r="AD551" s="245" t="n">
        <v>0</v>
      </c>
      <c r="AE551" s="244" t="n">
        <v>0</v>
      </c>
      <c r="AF551" s="245" t="n">
        <v>0</v>
      </c>
      <c r="AG551" s="245" t="n">
        <v>0</v>
      </c>
      <c r="AH551" s="244" t="n">
        <v>0</v>
      </c>
      <c r="AI551" s="245" t="n">
        <v>0</v>
      </c>
      <c r="AJ551" s="245" t="n">
        <v>0</v>
      </c>
      <c r="AK551" s="244" t="n">
        <v>0</v>
      </c>
      <c r="AL551" s="245" t="n">
        <v>0</v>
      </c>
      <c r="AM551" s="245" t="n">
        <v>0</v>
      </c>
      <c r="AN551" s="244" t="n">
        <v>0</v>
      </c>
      <c r="AO551" s="245" t="n">
        <v>27</v>
      </c>
      <c r="AP551" s="245" t="n">
        <v>20</v>
      </c>
      <c r="AQ551" s="244" t="n">
        <v>47</v>
      </c>
      <c r="AR551" s="244">
        <f>IF('b2'!$AQ551&gt;0,'b2'!$AQ551,IF('b2'!$AN551&gt;0,'b2'!$AN551,IF('b2'!$AK551&gt;0,'b2'!$AK551,IF('b2'!$AH551&gt;0,'b2'!$AH551,IF('b2'!$AE551&gt;0,'b2'!$AE551,IF('b2'!$AB551&gt;0,'b2'!$AB551,IF('b2'!$Y551&gt;0,'b2'!$Y551,IF('b2'!$V551&gt;0,'b2'!$V551," ---"))))))))</f>
        <v/>
      </c>
      <c r="AS551" s="246" t="n"/>
      <c r="AT551" s="246" t="n"/>
      <c r="AU551" s="246" t="n"/>
      <c r="AV551" s="246" t="n"/>
      <c r="AW551" s="246" t="n"/>
      <c r="AX551" s="246" t="n"/>
      <c r="AY551" s="246" t="n"/>
      <c r="AZ551" s="246" t="n"/>
      <c r="BA551" s="246" t="n"/>
      <c r="BB551" s="246" t="n"/>
      <c r="BC551" s="246" t="n">
        <v>7</v>
      </c>
      <c r="BD551" s="246" t="n">
        <v>1</v>
      </c>
      <c r="BE551" s="247" t="n"/>
      <c r="BF551" s="252" t="n"/>
      <c r="BG551" s="252" t="n"/>
      <c r="BH551" s="247" t="n"/>
      <c r="BI551" s="250" t="inlineStr">
        <is>
          <t>#REF!</t>
        </is>
      </c>
      <c r="BJ551" s="251" t="inlineStr">
        <is>
          <t>#REF!</t>
        </is>
      </c>
      <c r="BK551" s="252" t="n"/>
      <c r="BL551" s="252" t="n"/>
      <c r="BM551" s="247" t="n"/>
      <c r="BN551" s="250" t="inlineStr">
        <is>
          <t>#REF!</t>
        </is>
      </c>
      <c r="BO551" s="251" t="inlineStr">
        <is>
          <t>#REF!</t>
        </is>
      </c>
      <c r="BP551" s="248" t="n"/>
      <c r="BQ551" s="248" t="n"/>
      <c r="BR551" s="249" t="n"/>
      <c r="BS551" s="250" t="inlineStr">
        <is>
          <t>#REF!</t>
        </is>
      </c>
      <c r="BT551" s="251">
        <f>'[2]DATA CONSOLIDADA 2018-2025 '!$BR553-'b2'!$BO551</f>
        <v/>
      </c>
      <c r="BU551" s="252" t="n"/>
      <c r="BV551" s="248" t="n"/>
      <c r="BW551" s="249" t="n"/>
      <c r="BX551" s="250" t="inlineStr">
        <is>
          <t>#REF!</t>
        </is>
      </c>
      <c r="BY551" s="251" t="inlineStr">
        <is>
          <t>#REF!</t>
        </is>
      </c>
      <c r="BZ551" s="248" t="n"/>
      <c r="CA551" s="248" t="n"/>
      <c r="CB551" s="249" t="n"/>
      <c r="CC551" s="250" t="inlineStr">
        <is>
          <t>#REF!</t>
        </is>
      </c>
      <c r="CD551" s="251">
        <f>'[2]DATA CONSOLIDADA 2018-2025 '!$CB553-'b2'!$BW551</f>
        <v/>
      </c>
      <c r="CE551" s="253" t="n"/>
      <c r="CF551" s="253" t="n"/>
      <c r="CG551" s="254" t="n"/>
      <c r="CH551" s="250" t="inlineStr">
        <is>
          <t>#REF!</t>
        </is>
      </c>
      <c r="CI551" s="251">
        <f>'[2]DATA CONSOLIDADA 2018-2025 '!$CG553-'b2'!$CB551</f>
        <v/>
      </c>
      <c r="CJ551" s="247" t="inlineStr">
        <is>
          <t>#REF!</t>
        </is>
      </c>
      <c r="CK551" s="247" t="n">
        <v>0</v>
      </c>
      <c r="CL551" s="247" t="n">
        <v>0</v>
      </c>
      <c r="CM551" s="247" t="n">
        <v>0</v>
      </c>
      <c r="CN551" s="247" t="inlineStr">
        <is>
          <t>#REF!</t>
        </is>
      </c>
      <c r="CO551" s="251">
        <f>'[2]DATA CONSOLIDADA 2018-2025 '!$CM553-'b2'!$CG551</f>
        <v/>
      </c>
      <c r="CP551" s="253" t="n"/>
      <c r="CQ551" s="253" t="n"/>
      <c r="CR551" s="253" t="n"/>
      <c r="CS551" s="253" t="n"/>
      <c r="CT551" s="253" t="n"/>
      <c r="CU551" s="253" t="n"/>
      <c r="CV551" s="247" t="n"/>
      <c r="CW551" s="247" t="n"/>
      <c r="CX551" s="247" t="n"/>
      <c r="CY551" s="247" t="n"/>
      <c r="CZ551" s="247" t="n"/>
      <c r="DA551" s="247" t="n"/>
      <c r="DB551" s="247" t="n"/>
      <c r="DC551" s="255" t="n">
        <v>0</v>
      </c>
      <c r="DD551" s="255" t="n">
        <v>0</v>
      </c>
      <c r="DE551" s="255" t="n">
        <v>0</v>
      </c>
      <c r="DF551" s="255" t="n">
        <v>0</v>
      </c>
      <c r="DG551" s="255" t="n">
        <v>0</v>
      </c>
      <c r="DH551" s="255" t="n">
        <v>0</v>
      </c>
      <c r="DI551" s="256" t="n">
        <v>20605272577</v>
      </c>
      <c r="DJ551" s="257" t="inlineStr">
        <is>
          <t>ASOCIACION AGROINDUSTRIAL ALLPA WIRAPAK</t>
        </is>
      </c>
      <c r="DK551" s="257" t="inlineStr">
        <is>
          <t>01 Asociación</t>
        </is>
      </c>
      <c r="DL551" s="258" t="n"/>
      <c r="DM551" s="258" t="n"/>
      <c r="DN551" s="258" t="n"/>
      <c r="DO551" s="258" t="n"/>
      <c r="DP551" s="258" t="n"/>
      <c r="DQ551" s="258" t="n"/>
      <c r="DR551" s="258" t="n"/>
      <c r="DS551" s="258" t="n"/>
      <c r="DT551" s="258" t="n"/>
      <c r="DU551" s="258" t="n"/>
      <c r="DV551" s="258" t="n"/>
      <c r="DW551" s="258" t="n"/>
      <c r="DX551" s="258" t="n"/>
      <c r="DY551" s="258" t="n"/>
      <c r="DZ551" s="258" t="n"/>
      <c r="EA551" s="258" t="n"/>
      <c r="EB551" s="258" t="n"/>
      <c r="EC551" s="258" t="n"/>
      <c r="ED551" s="258" t="n"/>
      <c r="EE551" s="258" t="n"/>
    </row>
    <row r="552" hidden="1" ht="47.25" customHeight="1">
      <c r="A552" s="240" t="inlineStr">
        <is>
          <t>ASOCIACION DE PRODUCTORES PRODUCTIVOS MISHKI MUYU DEL MEDIO TIGRE</t>
        </is>
      </c>
      <c r="B552" s="240" t="inlineStr">
        <is>
          <t>UNGURAHUI</t>
        </is>
      </c>
      <c r="C552" s="240" t="inlineStr">
        <is>
          <t>UNGURAHUI</t>
        </is>
      </c>
      <c r="D552" s="240" t="inlineStr">
        <is>
          <t>LORETO</t>
        </is>
      </c>
      <c r="E552" s="240" t="inlineStr">
        <is>
          <t>160303</t>
        </is>
      </c>
      <c r="F552" s="240" t="inlineStr">
        <is>
          <t>LORETO</t>
        </is>
      </c>
      <c r="G552" s="240" t="inlineStr">
        <is>
          <t>LORETO</t>
        </is>
      </c>
      <c r="H552" s="240" t="inlineStr">
        <is>
          <t>TIGRE</t>
        </is>
      </c>
      <c r="I552" s="241" t="n"/>
      <c r="J552" s="241" t="n"/>
      <c r="K552" s="241" t="n"/>
      <c r="L552" s="241" t="n"/>
      <c r="M552" s="241" t="n"/>
      <c r="N552" s="241" t="n"/>
      <c r="O552" s="241" t="n"/>
      <c r="P552" s="241" t="n">
        <v>1</v>
      </c>
      <c r="Q552" s="241" t="inlineStr">
        <is>
          <t>PAC</t>
        </is>
      </c>
      <c r="R552" s="242">
        <f>IF(I552=1,I$2,"")&amp;IF(J552=1,IF(I552=1,"-","")&amp;J$2,"")&amp;IF(K552=1,IF(OR(J552=1,I552=1),"-","")&amp;K$2,"")&amp;IF(L552=1,IF(OR(K552=1,J552=1,I552=1),"-","")&amp;L$2,"")&amp;IF(M552=1,IF(OR(L552=1,K552=1,J552=1,I552=1),"-","")&amp;M$2,"")&amp;IF(N552=1,IF(OR(M552=1,L552=1,K552=1,J552=1,I552=1),"-","")&amp;N$2,"")&amp;IF(O552=1,IF(OR(N552=1,M552=1,L552=1,K552=1,J552=1,I552=1),"-","")&amp;O$2,"")&amp;IF(P552=1,IF(I552=1," - ",IF(J552=1," - ",IF(K552=1," - ",IF(L552=1," - ",IF(M552=1," - ",IF(N552=1," - ",IF(O552=1," - ","")))))))&amp;P$2,"")</f>
        <v/>
      </c>
      <c r="S552" s="243">
        <f>SUM('b2'!$I552:$P552)</f>
        <v/>
      </c>
      <c r="T552" s="243">
        <f>IF(OR('b2'!$J552=1,'b2'!$K552=1,'b2'!$L552=1,'b2'!$M552=1,'b2'!$N552=1,'b2'!$O552=1,'b2'!$P552=1),"SI","NO")</f>
        <v/>
      </c>
      <c r="U552" s="243">
        <f>IF(OR('b2'!$K552=1,'b2'!$L552=1,'b2'!$M552=1,'b2'!$N552=1,'b2'!$O552=1,'b2'!$P552=1),"SI","NO")</f>
        <v/>
      </c>
      <c r="V552" s="244" t="n">
        <v>0</v>
      </c>
      <c r="W552" s="245" t="n">
        <v>0</v>
      </c>
      <c r="X552" s="245" t="n">
        <v>0</v>
      </c>
      <c r="Y552" s="244" t="n">
        <v>0</v>
      </c>
      <c r="Z552" s="245" t="n">
        <v>0</v>
      </c>
      <c r="AA552" s="245" t="n">
        <v>0</v>
      </c>
      <c r="AB552" s="244" t="n">
        <v>0</v>
      </c>
      <c r="AC552" s="245" t="n">
        <v>0</v>
      </c>
      <c r="AD552" s="245" t="n">
        <v>0</v>
      </c>
      <c r="AE552" s="244" t="n">
        <v>0</v>
      </c>
      <c r="AF552" s="245" t="n">
        <v>0</v>
      </c>
      <c r="AG552" s="245" t="n">
        <v>0</v>
      </c>
      <c r="AH552" s="244" t="n">
        <v>0</v>
      </c>
      <c r="AI552" s="245" t="n">
        <v>0</v>
      </c>
      <c r="AJ552" s="245" t="n">
        <v>0</v>
      </c>
      <c r="AK552" s="244" t="n">
        <v>0</v>
      </c>
      <c r="AL552" s="245" t="n">
        <v>0</v>
      </c>
      <c r="AM552" s="245" t="n">
        <v>0</v>
      </c>
      <c r="AN552" s="244" t="n">
        <v>0</v>
      </c>
      <c r="AO552" s="245" t="n">
        <v>3</v>
      </c>
      <c r="AP552" s="245" t="n">
        <v>4</v>
      </c>
      <c r="AQ552" s="244" t="n">
        <v>7</v>
      </c>
      <c r="AR552" s="244">
        <f>IF('b2'!$AQ552&gt;0,'b2'!$AQ552,IF('b2'!$AN552&gt;0,'b2'!$AN552,IF('b2'!$AK552&gt;0,'b2'!$AK552,IF('b2'!$AH552&gt;0,'b2'!$AH552,IF('b2'!$AE552&gt;0,'b2'!$AE552,IF('b2'!$AB552&gt;0,'b2'!$AB552,IF('b2'!$Y552&gt;0,'b2'!$Y552,IF('b2'!$V552&gt;0,'b2'!$V552," ---"))))))))</f>
        <v/>
      </c>
      <c r="AS552" s="246" t="n"/>
      <c r="AT552" s="246" t="n"/>
      <c r="AU552" s="246" t="n"/>
      <c r="AV552" s="246" t="n"/>
      <c r="AW552" s="246" t="n"/>
      <c r="AX552" s="246" t="n"/>
      <c r="AY552" s="246" t="n"/>
      <c r="AZ552" s="246" t="n"/>
      <c r="BA552" s="246" t="n"/>
      <c r="BB552" s="246" t="n"/>
      <c r="BC552" s="246" t="n">
        <v>8</v>
      </c>
      <c r="BD552" s="246" t="n">
        <v>1</v>
      </c>
      <c r="BE552" s="247" t="n"/>
      <c r="BF552" s="252" t="n"/>
      <c r="BG552" s="252" t="n"/>
      <c r="BH552" s="247" t="n"/>
      <c r="BI552" s="250" t="inlineStr">
        <is>
          <t>#REF!</t>
        </is>
      </c>
      <c r="BJ552" s="251" t="inlineStr">
        <is>
          <t>#REF!</t>
        </is>
      </c>
      <c r="BK552" s="252" t="n"/>
      <c r="BL552" s="252" t="n"/>
      <c r="BM552" s="247" t="n"/>
      <c r="BN552" s="250" t="inlineStr">
        <is>
          <t>#REF!</t>
        </is>
      </c>
      <c r="BO552" s="251" t="inlineStr">
        <is>
          <t>#REF!</t>
        </is>
      </c>
      <c r="BP552" s="248" t="n"/>
      <c r="BQ552" s="248" t="n"/>
      <c r="BR552" s="249" t="n"/>
      <c r="BS552" s="250" t="inlineStr">
        <is>
          <t>#REF!</t>
        </is>
      </c>
      <c r="BT552" s="251">
        <f>'[2]DATA CONSOLIDADA 2018-2025 '!$BR554-'b2'!$BO552</f>
        <v/>
      </c>
      <c r="BU552" s="252" t="n"/>
      <c r="BV552" s="248" t="n"/>
      <c r="BW552" s="249" t="n"/>
      <c r="BX552" s="250" t="inlineStr">
        <is>
          <t>#REF!</t>
        </is>
      </c>
      <c r="BY552" s="251" t="inlineStr">
        <is>
          <t>#REF!</t>
        </is>
      </c>
      <c r="BZ552" s="248" t="n"/>
      <c r="CA552" s="248" t="n"/>
      <c r="CB552" s="249" t="n"/>
      <c r="CC552" s="250" t="inlineStr">
        <is>
          <t>#REF!</t>
        </is>
      </c>
      <c r="CD552" s="251">
        <f>'[2]DATA CONSOLIDADA 2018-2025 '!$CB554-'b2'!$BW552</f>
        <v/>
      </c>
      <c r="CE552" s="253" t="n"/>
      <c r="CF552" s="253" t="n"/>
      <c r="CG552" s="254" t="n"/>
      <c r="CH552" s="250" t="inlineStr">
        <is>
          <t>#REF!</t>
        </is>
      </c>
      <c r="CI552" s="251">
        <f>'[2]DATA CONSOLIDADA 2018-2025 '!$CG554-'b2'!$CB552</f>
        <v/>
      </c>
      <c r="CJ552" s="247" t="inlineStr">
        <is>
          <t>#REF!</t>
        </is>
      </c>
      <c r="CK552" s="247" t="n">
        <v>0</v>
      </c>
      <c r="CL552" s="247" t="n">
        <v>0</v>
      </c>
      <c r="CM552" s="247" t="n">
        <v>0</v>
      </c>
      <c r="CN552" s="247" t="inlineStr">
        <is>
          <t>#REF!</t>
        </is>
      </c>
      <c r="CO552" s="251">
        <f>'[2]DATA CONSOLIDADA 2018-2025 '!$CM554-'b2'!$CG552</f>
        <v/>
      </c>
      <c r="CP552" s="253" t="n"/>
      <c r="CQ552" s="253" t="n"/>
      <c r="CR552" s="253" t="n"/>
      <c r="CS552" s="253" t="n"/>
      <c r="CT552" s="253" t="n"/>
      <c r="CU552" s="253" t="n"/>
      <c r="CV552" s="247" t="n"/>
      <c r="CW552" s="247" t="n"/>
      <c r="CX552" s="247" t="n"/>
      <c r="CY552" s="247" t="n"/>
      <c r="CZ552" s="247" t="n"/>
      <c r="DA552" s="247" t="n"/>
      <c r="DB552" s="247" t="n"/>
      <c r="DC552" s="255" t="n">
        <v>0</v>
      </c>
      <c r="DD552" s="255" t="n">
        <v>0</v>
      </c>
      <c r="DE552" s="255" t="n">
        <v>0</v>
      </c>
      <c r="DF552" s="255" t="n">
        <v>0</v>
      </c>
      <c r="DG552" s="255" t="n">
        <v>0</v>
      </c>
      <c r="DH552" s="255" t="n">
        <v>0</v>
      </c>
      <c r="DI552" s="256" t="n">
        <v>20612473626</v>
      </c>
      <c r="DJ552" s="257" t="inlineStr">
        <is>
          <t>ASOCIACION DE PRODUCTORES PRODUCTIVOS MISHKI MUYU DEL MEDIO TIGRE</t>
        </is>
      </c>
      <c r="DK552" s="257" t="inlineStr">
        <is>
          <t>01 Asociación</t>
        </is>
      </c>
      <c r="DL552" s="258" t="n"/>
      <c r="DM552" s="258" t="n"/>
      <c r="DN552" s="258" t="n"/>
      <c r="DO552" s="258" t="n"/>
      <c r="DP552" s="258" t="n"/>
      <c r="DQ552" s="258" t="n"/>
      <c r="DR552" s="258" t="n"/>
      <c r="DS552" s="258" t="n"/>
      <c r="DT552" s="258" t="n"/>
      <c r="DU552" s="258" t="n"/>
      <c r="DV552" s="258" t="n"/>
      <c r="DW552" s="258" t="n"/>
      <c r="DX552" s="258" t="n"/>
      <c r="DY552" s="258" t="n"/>
      <c r="DZ552" s="258" t="n"/>
      <c r="EA552" s="258" t="n"/>
      <c r="EB552" s="258" t="n"/>
      <c r="EC552" s="258" t="n"/>
      <c r="ED552" s="258" t="n"/>
      <c r="EE552" s="258" t="n"/>
    </row>
    <row r="553" hidden="1" ht="47.25" customHeight="1">
      <c r="A553" s="240" t="inlineStr">
        <is>
          <t>LAS PUINAHUINAS S.A.C.</t>
        </is>
      </c>
      <c r="B553" s="240" t="inlineStr">
        <is>
          <t>PLÁTANO</t>
        </is>
      </c>
      <c r="C553" s="240" t="inlineStr">
        <is>
          <t>HARINA DE PLÁTANO</t>
        </is>
      </c>
      <c r="D553" s="240" t="inlineStr">
        <is>
          <t>LORETO</t>
        </is>
      </c>
      <c r="E553" s="240" t="inlineStr">
        <is>
          <t>160506</t>
        </is>
      </c>
      <c r="F553" s="240" t="inlineStr">
        <is>
          <t>LORETO</t>
        </is>
      </c>
      <c r="G553" s="240" t="inlineStr">
        <is>
          <t>REQUENA</t>
        </is>
      </c>
      <c r="H553" s="240" t="inlineStr">
        <is>
          <t>PUINAHUA</t>
        </is>
      </c>
      <c r="I553" s="241" t="n"/>
      <c r="J553" s="241" t="n"/>
      <c r="K553" s="241" t="n"/>
      <c r="L553" s="241" t="n"/>
      <c r="M553" s="241" t="n"/>
      <c r="N553" s="241" t="n"/>
      <c r="O553" s="241" t="n"/>
      <c r="P553" s="241" t="n">
        <v>1</v>
      </c>
      <c r="Q553" s="241" t="inlineStr">
        <is>
          <t>PAC</t>
        </is>
      </c>
      <c r="R553" s="242">
        <f>IF(I553=1,I$2,"")&amp;IF(J553=1,IF(I553=1,"-","")&amp;J$2,"")&amp;IF(K553=1,IF(OR(J553=1,I553=1),"-","")&amp;K$2,"")&amp;IF(L553=1,IF(OR(K553=1,J553=1,I553=1),"-","")&amp;L$2,"")&amp;IF(M553=1,IF(OR(L553=1,K553=1,J553=1,I553=1),"-","")&amp;M$2,"")&amp;IF(N553=1,IF(OR(M553=1,L553=1,K553=1,J553=1,I553=1),"-","")&amp;N$2,"")&amp;IF(O553=1,IF(OR(N553=1,M553=1,L553=1,K553=1,J553=1,I553=1),"-","")&amp;O$2,"")&amp;IF(P553=1,IF(I553=1," - ",IF(J553=1," - ",IF(K553=1," - ",IF(L553=1," - ",IF(M553=1," - ",IF(N553=1," - ",IF(O553=1," - ","")))))))&amp;P$2,"")</f>
        <v/>
      </c>
      <c r="S553" s="243">
        <f>SUM('b2'!$I553:$P553)</f>
        <v/>
      </c>
      <c r="T553" s="243">
        <f>IF(OR('b2'!$J553=1,'b2'!$K553=1,'b2'!$L553=1,'b2'!$M553=1,'b2'!$N553=1,'b2'!$O553=1,'b2'!$P553=1),"SI","NO")</f>
        <v/>
      </c>
      <c r="U553" s="243">
        <f>IF(OR('b2'!$K553=1,'b2'!$L553=1,'b2'!$M553=1,'b2'!$N553=1,'b2'!$O553=1,'b2'!$P553=1),"SI","NO")</f>
        <v/>
      </c>
      <c r="V553" s="244" t="n">
        <v>0</v>
      </c>
      <c r="W553" s="245" t="n">
        <v>0</v>
      </c>
      <c r="X553" s="245" t="n">
        <v>0</v>
      </c>
      <c r="Y553" s="244" t="n">
        <v>0</v>
      </c>
      <c r="Z553" s="245" t="n">
        <v>0</v>
      </c>
      <c r="AA553" s="245" t="n">
        <v>0</v>
      </c>
      <c r="AB553" s="244" t="n">
        <v>0</v>
      </c>
      <c r="AC553" s="245" t="n">
        <v>0</v>
      </c>
      <c r="AD553" s="245" t="n">
        <v>0</v>
      </c>
      <c r="AE553" s="244" t="n">
        <v>0</v>
      </c>
      <c r="AF553" s="245" t="n">
        <v>0</v>
      </c>
      <c r="AG553" s="245" t="n">
        <v>0</v>
      </c>
      <c r="AH553" s="244" t="n">
        <v>0</v>
      </c>
      <c r="AI553" s="245" t="n">
        <v>0</v>
      </c>
      <c r="AJ553" s="245" t="n">
        <v>0</v>
      </c>
      <c r="AK553" s="244" t="n">
        <v>0</v>
      </c>
      <c r="AL553" s="245" t="n">
        <v>0</v>
      </c>
      <c r="AM553" s="245" t="n">
        <v>0</v>
      </c>
      <c r="AN553" s="244" t="n">
        <v>0</v>
      </c>
      <c r="AO553" s="245" t="n">
        <v>0</v>
      </c>
      <c r="AP553" s="245" t="n">
        <v>11</v>
      </c>
      <c r="AQ553" s="244" t="n">
        <v>11</v>
      </c>
      <c r="AR553" s="244">
        <f>IF('b2'!$AQ553&gt;0,'b2'!$AQ553,IF('b2'!$AN553&gt;0,'b2'!$AN553,IF('b2'!$AK553&gt;0,'b2'!$AK553,IF('b2'!$AH553&gt;0,'b2'!$AH553,IF('b2'!$AE553&gt;0,'b2'!$AE553,IF('b2'!$AB553&gt;0,'b2'!$AB553,IF('b2'!$Y553&gt;0,'b2'!$Y553,IF('b2'!$V553&gt;0,'b2'!$V553," ---"))))))))</f>
        <v/>
      </c>
      <c r="AS553" s="246" t="n"/>
      <c r="AT553" s="246" t="n"/>
      <c r="AU553" s="246" t="n"/>
      <c r="AV553" s="246" t="n"/>
      <c r="AW553" s="246" t="n"/>
      <c r="AX553" s="246" t="n"/>
      <c r="AY553" s="246" t="n"/>
      <c r="AZ553" s="246" t="n"/>
      <c r="BA553" s="246" t="n"/>
      <c r="BB553" s="246" t="n"/>
      <c r="BC553" s="246" t="n">
        <v>14</v>
      </c>
      <c r="BD553" s="246" t="n">
        <v>1</v>
      </c>
      <c r="BE553" s="247" t="n"/>
      <c r="BF553" s="252" t="n"/>
      <c r="BG553" s="252" t="n"/>
      <c r="BH553" s="247" t="n"/>
      <c r="BI553" s="250" t="inlineStr">
        <is>
          <t>#REF!</t>
        </is>
      </c>
      <c r="BJ553" s="251" t="inlineStr">
        <is>
          <t>#REF!</t>
        </is>
      </c>
      <c r="BK553" s="252" t="n"/>
      <c r="BL553" s="252" t="n"/>
      <c r="BM553" s="247" t="n"/>
      <c r="BN553" s="250" t="inlineStr">
        <is>
          <t>#REF!</t>
        </is>
      </c>
      <c r="BO553" s="251" t="inlineStr">
        <is>
          <t>#REF!</t>
        </is>
      </c>
      <c r="BP553" s="248" t="n"/>
      <c r="BQ553" s="248" t="n"/>
      <c r="BR553" s="249" t="n"/>
      <c r="BS553" s="250" t="inlineStr">
        <is>
          <t>#REF!</t>
        </is>
      </c>
      <c r="BT553" s="251">
        <f>'[2]DATA CONSOLIDADA 2018-2025 '!$BR555-'b2'!$BO553</f>
        <v/>
      </c>
      <c r="BU553" s="252" t="n"/>
      <c r="BV553" s="248" t="n"/>
      <c r="BW553" s="249" t="n"/>
      <c r="BX553" s="250" t="inlineStr">
        <is>
          <t>#REF!</t>
        </is>
      </c>
      <c r="BY553" s="251" t="inlineStr">
        <is>
          <t>#REF!</t>
        </is>
      </c>
      <c r="BZ553" s="248" t="n"/>
      <c r="CA553" s="248" t="n"/>
      <c r="CB553" s="249" t="n"/>
      <c r="CC553" s="250" t="inlineStr">
        <is>
          <t>#REF!</t>
        </is>
      </c>
      <c r="CD553" s="251">
        <f>'[2]DATA CONSOLIDADA 2018-2025 '!$CB555-'b2'!$BW553</f>
        <v/>
      </c>
      <c r="CE553" s="253" t="n"/>
      <c r="CF553" s="253" t="n"/>
      <c r="CG553" s="254" t="n"/>
      <c r="CH553" s="250" t="inlineStr">
        <is>
          <t>#REF!</t>
        </is>
      </c>
      <c r="CI553" s="251">
        <f>'[2]DATA CONSOLIDADA 2018-2025 '!$CG555-'b2'!$CB553</f>
        <v/>
      </c>
      <c r="CJ553" s="247" t="inlineStr">
        <is>
          <t>#REF!</t>
        </is>
      </c>
      <c r="CK553" s="247" t="n">
        <v>6451.65</v>
      </c>
      <c r="CL553" s="247" t="n">
        <v>0</v>
      </c>
      <c r="CM553" s="247" t="n">
        <v>6451.65</v>
      </c>
      <c r="CN553" s="247" t="inlineStr">
        <is>
          <t>#REF!</t>
        </is>
      </c>
      <c r="CO553" s="251">
        <f>'[2]DATA CONSOLIDADA 2018-2025 '!$CM555-'b2'!$CG553</f>
        <v/>
      </c>
      <c r="CP553" s="253" t="n"/>
      <c r="CQ553" s="253" t="n"/>
      <c r="CR553" s="253" t="n"/>
      <c r="CS553" s="253" t="n"/>
      <c r="CT553" s="253" t="n"/>
      <c r="CU553" s="253" t="n"/>
      <c r="CV553" s="247" t="n"/>
      <c r="CW553" s="247" t="n"/>
      <c r="CX553" s="247" t="n"/>
      <c r="CY553" s="247" t="n"/>
      <c r="CZ553" s="247" t="n"/>
      <c r="DA553" s="247" t="n"/>
      <c r="DB553" s="247" t="n"/>
      <c r="DC553" s="255" t="n">
        <v>0</v>
      </c>
      <c r="DD553" s="255" t="n">
        <v>0</v>
      </c>
      <c r="DE553" s="255" t="n">
        <v>6451.65</v>
      </c>
      <c r="DF553" s="255" t="n">
        <v>0</v>
      </c>
      <c r="DG553" s="255" t="n">
        <v>0</v>
      </c>
      <c r="DH553" s="255" t="n">
        <v>6451.65</v>
      </c>
      <c r="DI553" s="256" t="n">
        <v>20608865927</v>
      </c>
      <c r="DJ553" s="257" t="inlineStr">
        <is>
          <t>LAS PUINAHUINAS S.A.C.</t>
        </is>
      </c>
      <c r="DK553" s="257" t="inlineStr">
        <is>
          <t>07 Otros</t>
        </is>
      </c>
      <c r="DL553" s="258" t="n"/>
      <c r="DM553" s="258" t="n"/>
      <c r="DN553" s="258" t="n"/>
      <c r="DO553" s="258" t="n"/>
      <c r="DP553" s="258" t="n"/>
      <c r="DQ553" s="258" t="n"/>
      <c r="DR553" s="258" t="n"/>
      <c r="DS553" s="258" t="n"/>
      <c r="DT553" s="258" t="n"/>
      <c r="DU553" s="258" t="n"/>
      <c r="DV553" s="258" t="n"/>
      <c r="DW553" s="258" t="n"/>
      <c r="DX553" s="258" t="n"/>
      <c r="DY553" s="258" t="n"/>
      <c r="DZ553" s="258" t="n"/>
      <c r="EA553" s="258" t="n"/>
      <c r="EB553" s="258" t="n"/>
      <c r="EC553" s="258" t="n"/>
      <c r="ED553" s="258" t="n"/>
      <c r="EE553" s="258" t="n"/>
    </row>
    <row r="554" hidden="1" ht="47.25" customHeight="1">
      <c r="A554" s="240" t="inlineStr">
        <is>
          <t>ASOCIACION DE PRODUCTORES AGROPECUARIOS ÑAUPAQMAN PURISUN DE YALAGUA</t>
        </is>
      </c>
      <c r="B554" s="240" t="inlineStr">
        <is>
          <t>CUY</t>
        </is>
      </c>
      <c r="C554" s="240" t="inlineStr">
        <is>
          <t>CUY REPRODUCTOR</t>
        </is>
      </c>
      <c r="D554" s="240" t="inlineStr">
        <is>
          <t>MOQUEGUA</t>
        </is>
      </c>
      <c r="E554" s="240" t="inlineStr">
        <is>
          <t>180210</t>
        </is>
      </c>
      <c r="F554" s="240" t="inlineStr">
        <is>
          <t>MOQUEGUA</t>
        </is>
      </c>
      <c r="G554" s="240" t="inlineStr">
        <is>
          <t>GENERAL SANCHEZ CERRO</t>
        </is>
      </c>
      <c r="H554" s="240" t="inlineStr">
        <is>
          <t>UBINAS</t>
        </is>
      </c>
      <c r="I554" s="241" t="n"/>
      <c r="J554" s="241" t="n"/>
      <c r="K554" s="241" t="n"/>
      <c r="L554" s="241" t="n"/>
      <c r="M554" s="241" t="n"/>
      <c r="N554" s="241" t="n"/>
      <c r="O554" s="241" t="n"/>
      <c r="P554" s="241" t="n">
        <v>1</v>
      </c>
      <c r="Q554" s="241" t="inlineStr">
        <is>
          <t>PAC</t>
        </is>
      </c>
      <c r="R554" s="242">
        <f>IF(I554=1,I$2,"")&amp;IF(J554=1,IF(I554=1,"-","")&amp;J$2,"")&amp;IF(K554=1,IF(OR(J554=1,I554=1),"-","")&amp;K$2,"")&amp;IF(L554=1,IF(OR(K554=1,J554=1,I554=1),"-","")&amp;L$2,"")&amp;IF(M554=1,IF(OR(L554=1,K554=1,J554=1,I554=1),"-","")&amp;M$2,"")&amp;IF(N554=1,IF(OR(M554=1,L554=1,K554=1,J554=1,I554=1),"-","")&amp;N$2,"")&amp;IF(O554=1,IF(OR(N554=1,M554=1,L554=1,K554=1,J554=1,I554=1),"-","")&amp;O$2,"")&amp;IF(P554=1,IF(I554=1," - ",IF(J554=1," - ",IF(K554=1," - ",IF(L554=1," - ",IF(M554=1," - ",IF(N554=1," - ",IF(O554=1," - ","")))))))&amp;P$2,"")</f>
        <v/>
      </c>
      <c r="S554" s="243">
        <f>SUM('b2'!$I554:$P554)</f>
        <v/>
      </c>
      <c r="T554" s="243">
        <f>IF(OR('b2'!$J554=1,'b2'!$K554=1,'b2'!$L554=1,'b2'!$M554=1,'b2'!$N554=1,'b2'!$O554=1,'b2'!$P554=1),"SI","NO")</f>
        <v/>
      </c>
      <c r="U554" s="243">
        <f>IF(OR('b2'!$K554=1,'b2'!$L554=1,'b2'!$M554=1,'b2'!$N554=1,'b2'!$O554=1,'b2'!$P554=1),"SI","NO")</f>
        <v/>
      </c>
      <c r="V554" s="244" t="n">
        <v>0</v>
      </c>
      <c r="W554" s="245" t="n">
        <v>0</v>
      </c>
      <c r="X554" s="245" t="n">
        <v>0</v>
      </c>
      <c r="Y554" s="244" t="n">
        <v>0</v>
      </c>
      <c r="Z554" s="245" t="n">
        <v>0</v>
      </c>
      <c r="AA554" s="245" t="n">
        <v>0</v>
      </c>
      <c r="AB554" s="244" t="n">
        <v>0</v>
      </c>
      <c r="AC554" s="245" t="n">
        <v>0</v>
      </c>
      <c r="AD554" s="245" t="n">
        <v>0</v>
      </c>
      <c r="AE554" s="244" t="n">
        <v>0</v>
      </c>
      <c r="AF554" s="245" t="n">
        <v>0</v>
      </c>
      <c r="AG554" s="245" t="n">
        <v>0</v>
      </c>
      <c r="AH554" s="244" t="n">
        <v>0</v>
      </c>
      <c r="AI554" s="245" t="n">
        <v>0</v>
      </c>
      <c r="AJ554" s="245" t="n">
        <v>0</v>
      </c>
      <c r="AK554" s="244" t="n">
        <v>0</v>
      </c>
      <c r="AL554" s="245" t="n">
        <v>0</v>
      </c>
      <c r="AM554" s="245" t="n">
        <v>0</v>
      </c>
      <c r="AN554" s="244" t="n">
        <v>0</v>
      </c>
      <c r="AO554" s="245" t="n">
        <v>4</v>
      </c>
      <c r="AP554" s="245" t="n">
        <v>15</v>
      </c>
      <c r="AQ554" s="244" t="n">
        <v>19</v>
      </c>
      <c r="AR554" s="244">
        <f>IF('b2'!$AQ554&gt;0,'b2'!$AQ554,IF('b2'!$AN554&gt;0,'b2'!$AN554,IF('b2'!$AK554&gt;0,'b2'!$AK554,IF('b2'!$AH554&gt;0,'b2'!$AH554,IF('b2'!$AE554&gt;0,'b2'!$AE554,IF('b2'!$AB554&gt;0,'b2'!$AB554,IF('b2'!$Y554&gt;0,'b2'!$Y554,IF('b2'!$V554&gt;0,'b2'!$V554," ---"))))))))</f>
        <v/>
      </c>
      <c r="AS554" s="246" t="n"/>
      <c r="AT554" s="246" t="n"/>
      <c r="AU554" s="246" t="n"/>
      <c r="AV554" s="246" t="n"/>
      <c r="AW554" s="246" t="n"/>
      <c r="AX554" s="246" t="n"/>
      <c r="AY554" s="246" t="n"/>
      <c r="AZ554" s="246" t="n"/>
      <c r="BA554" s="246" t="n"/>
      <c r="BB554" s="246" t="n"/>
      <c r="BC554" s="246" t="n">
        <v>30</v>
      </c>
      <c r="BD554" s="246" t="n">
        <v>6</v>
      </c>
      <c r="BE554" s="247" t="n"/>
      <c r="BF554" s="252" t="n"/>
      <c r="BG554" s="252" t="n"/>
      <c r="BH554" s="247" t="n"/>
      <c r="BI554" s="250" t="inlineStr">
        <is>
          <t>#REF!</t>
        </is>
      </c>
      <c r="BJ554" s="251" t="inlineStr">
        <is>
          <t>#REF!</t>
        </is>
      </c>
      <c r="BK554" s="252" t="n"/>
      <c r="BL554" s="252" t="n"/>
      <c r="BM554" s="247" t="n"/>
      <c r="BN554" s="250" t="inlineStr">
        <is>
          <t>#REF!</t>
        </is>
      </c>
      <c r="BO554" s="251" t="inlineStr">
        <is>
          <t>#REF!</t>
        </is>
      </c>
      <c r="BP554" s="248" t="n"/>
      <c r="BQ554" s="248" t="n"/>
      <c r="BR554" s="249" t="n"/>
      <c r="BS554" s="250" t="inlineStr">
        <is>
          <t>#REF!</t>
        </is>
      </c>
      <c r="BT554" s="251">
        <f>'[2]DATA CONSOLIDADA 2018-2025 '!$BR557-'b2'!$BO554</f>
        <v/>
      </c>
      <c r="BU554" s="252" t="n"/>
      <c r="BV554" s="248" t="n"/>
      <c r="BW554" s="249" t="n"/>
      <c r="BX554" s="250" t="inlineStr">
        <is>
          <t>#REF!</t>
        </is>
      </c>
      <c r="BY554" s="251" t="inlineStr">
        <is>
          <t>#REF!</t>
        </is>
      </c>
      <c r="BZ554" s="248" t="n"/>
      <c r="CA554" s="248" t="n"/>
      <c r="CB554" s="249" t="n"/>
      <c r="CC554" s="250" t="inlineStr">
        <is>
          <t>#REF!</t>
        </is>
      </c>
      <c r="CD554" s="251">
        <f>'[2]DATA CONSOLIDADA 2018-2025 '!$CB557-'b2'!$BW554</f>
        <v/>
      </c>
      <c r="CE554" s="253" t="n"/>
      <c r="CF554" s="253" t="n"/>
      <c r="CG554" s="254" t="n"/>
      <c r="CH554" s="250" t="inlineStr">
        <is>
          <t>#REF!</t>
        </is>
      </c>
      <c r="CI554" s="251">
        <f>'[2]DATA CONSOLIDADA 2018-2025 '!$CG557-'b2'!$CB554</f>
        <v/>
      </c>
      <c r="CJ554" s="247" t="inlineStr">
        <is>
          <t>#REF!</t>
        </is>
      </c>
      <c r="CK554" s="247" t="n">
        <v>57830</v>
      </c>
      <c r="CL554" s="247" t="n">
        <v>0</v>
      </c>
      <c r="CM554" s="247" t="n">
        <v>57830</v>
      </c>
      <c r="CN554" s="247" t="inlineStr">
        <is>
          <t>#REF!</t>
        </is>
      </c>
      <c r="CO554" s="251">
        <f>'[2]DATA CONSOLIDADA 2018-2025 '!$CM556-'b2'!$CG554</f>
        <v/>
      </c>
      <c r="CP554" s="253" t="n"/>
      <c r="CQ554" s="253" t="n"/>
      <c r="CR554" s="253" t="n"/>
      <c r="CS554" s="253" t="n"/>
      <c r="CT554" s="253" t="n"/>
      <c r="CU554" s="253" t="n"/>
      <c r="CV554" s="247" t="n"/>
      <c r="CW554" s="247" t="n"/>
      <c r="CX554" s="247" t="n"/>
      <c r="CY554" s="247" t="n"/>
      <c r="CZ554" s="247" t="n"/>
      <c r="DA554" s="247" t="n"/>
      <c r="DB554" s="247" t="n"/>
      <c r="DC554" s="255" t="n">
        <v>0</v>
      </c>
      <c r="DD554" s="255" t="n">
        <v>57830</v>
      </c>
      <c r="DE554" s="255" t="n">
        <v>0</v>
      </c>
      <c r="DF554" s="255" t="n">
        <v>0</v>
      </c>
      <c r="DG554" s="255" t="n">
        <v>0</v>
      </c>
      <c r="DH554" s="255" t="n">
        <v>57830</v>
      </c>
      <c r="DI554" s="256" t="n">
        <v>20609411423</v>
      </c>
      <c r="DJ554" s="257" t="inlineStr">
        <is>
          <t>ASOCIACION DE PRODUCTORES AGROPECUARIOS ÑAUPAQMAN PURISUN DE YALAGUA</t>
        </is>
      </c>
      <c r="DK554" s="257" t="inlineStr">
        <is>
          <t>01 Asociación</t>
        </is>
      </c>
      <c r="DL554" s="258" t="n"/>
      <c r="DM554" s="258" t="n"/>
      <c r="DN554" s="258" t="n"/>
      <c r="DO554" s="258" t="n"/>
      <c r="DP554" s="258" t="n"/>
      <c r="DQ554" s="258" t="n"/>
      <c r="DR554" s="258" t="n"/>
      <c r="DS554" s="258" t="n"/>
      <c r="DT554" s="258" t="n"/>
      <c r="DU554" s="258" t="n"/>
      <c r="DV554" s="258" t="n"/>
      <c r="DW554" s="258" t="n"/>
      <c r="DX554" s="258" t="n"/>
      <c r="DY554" s="258" t="n"/>
      <c r="DZ554" s="258" t="n"/>
      <c r="EA554" s="258" t="n"/>
      <c r="EB554" s="258" t="n"/>
      <c r="EC554" s="258" t="n"/>
      <c r="ED554" s="258" t="n"/>
      <c r="EE554" s="258" t="n"/>
    </row>
    <row r="555" hidden="1" ht="47.25" customHeight="1">
      <c r="A555" s="240" t="inlineStr">
        <is>
          <t>ASOCIACION DE EMPRENDEDORES VIRGEN NATIVIDAD DE EXCHAJE</t>
        </is>
      </c>
      <c r="B555" s="240" t="inlineStr">
        <is>
          <t>CUY</t>
        </is>
      </c>
      <c r="C555" s="240" t="inlineStr">
        <is>
          <t>CUY REPRODUCTOR</t>
        </is>
      </c>
      <c r="D555" s="240" t="inlineStr">
        <is>
          <t>MOQUEGUA</t>
        </is>
      </c>
      <c r="E555" s="240" t="inlineStr">
        <is>
          <t>180211</t>
        </is>
      </c>
      <c r="F555" s="240" t="inlineStr">
        <is>
          <t>MOQUEGUA</t>
        </is>
      </c>
      <c r="G555" s="240" t="inlineStr">
        <is>
          <t>GENERAL SANCHEZ CERRO</t>
        </is>
      </c>
      <c r="H555" s="240" t="inlineStr">
        <is>
          <t>YUNGA</t>
        </is>
      </c>
      <c r="I555" s="241" t="n"/>
      <c r="J555" s="241" t="n"/>
      <c r="K555" s="241" t="n"/>
      <c r="L555" s="241" t="n"/>
      <c r="M555" s="241" t="n"/>
      <c r="N555" s="241" t="n"/>
      <c r="O555" s="241" t="n"/>
      <c r="P555" s="241" t="n">
        <v>1</v>
      </c>
      <c r="Q555" s="241" t="inlineStr">
        <is>
          <t>PAC</t>
        </is>
      </c>
      <c r="R555" s="242">
        <f>IF(I555=1,I$2,"")&amp;IF(J555=1,IF(I555=1,"-","")&amp;J$2,"")&amp;IF(K555=1,IF(OR(J555=1,I555=1),"-","")&amp;K$2,"")&amp;IF(L555=1,IF(OR(K555=1,J555=1,I555=1),"-","")&amp;L$2,"")&amp;IF(M555=1,IF(OR(L555=1,K555=1,J555=1,I555=1),"-","")&amp;M$2,"")&amp;IF(N555=1,IF(OR(M555=1,L555=1,K555=1,J555=1,I555=1),"-","")&amp;N$2,"")&amp;IF(O555=1,IF(OR(N555=1,M555=1,L555=1,K555=1,J555=1,I555=1),"-","")&amp;O$2,"")&amp;IF(P555=1,IF(I555=1," - ",IF(J555=1," - ",IF(K555=1," - ",IF(L555=1," - ",IF(M555=1," - ",IF(N555=1," - ",IF(O555=1," - ","")))))))&amp;P$2,"")</f>
        <v/>
      </c>
      <c r="S555" s="243">
        <f>SUM('b2'!$I555:$P555)</f>
        <v/>
      </c>
      <c r="T555" s="243">
        <f>IF(OR('b2'!$J555=1,'b2'!$K555=1,'b2'!$L555=1,'b2'!$M555=1,'b2'!$N555=1,'b2'!$O555=1,'b2'!$P555=1),"SI","NO")</f>
        <v/>
      </c>
      <c r="U555" s="243">
        <f>IF(OR('b2'!$K555=1,'b2'!$L555=1,'b2'!$M555=1,'b2'!$N555=1,'b2'!$O555=1,'b2'!$P555=1),"SI","NO")</f>
        <v/>
      </c>
      <c r="V555" s="244" t="n">
        <v>0</v>
      </c>
      <c r="W555" s="245" t="n">
        <v>0</v>
      </c>
      <c r="X555" s="245" t="n">
        <v>0</v>
      </c>
      <c r="Y555" s="244" t="n">
        <v>0</v>
      </c>
      <c r="Z555" s="245" t="n">
        <v>0</v>
      </c>
      <c r="AA555" s="245" t="n">
        <v>0</v>
      </c>
      <c r="AB555" s="244" t="n">
        <v>0</v>
      </c>
      <c r="AC555" s="245" t="n">
        <v>0</v>
      </c>
      <c r="AD555" s="245" t="n">
        <v>0</v>
      </c>
      <c r="AE555" s="244" t="n">
        <v>0</v>
      </c>
      <c r="AF555" s="245" t="n">
        <v>0</v>
      </c>
      <c r="AG555" s="245" t="n">
        <v>0</v>
      </c>
      <c r="AH555" s="244" t="n">
        <v>0</v>
      </c>
      <c r="AI555" s="245" t="n">
        <v>0</v>
      </c>
      <c r="AJ555" s="245" t="n">
        <v>0</v>
      </c>
      <c r="AK555" s="244" t="n">
        <v>0</v>
      </c>
      <c r="AL555" s="245" t="n">
        <v>0</v>
      </c>
      <c r="AM555" s="245" t="n">
        <v>0</v>
      </c>
      <c r="AN555" s="244" t="n">
        <v>0</v>
      </c>
      <c r="AO555" s="245" t="n">
        <v>16</v>
      </c>
      <c r="AP555" s="245" t="n">
        <v>1</v>
      </c>
      <c r="AQ555" s="244" t="n">
        <v>17</v>
      </c>
      <c r="AR555" s="244">
        <f>IF('b2'!$AQ555&gt;0,'b2'!$AQ555,IF('b2'!$AN555&gt;0,'b2'!$AN555,IF('b2'!$AK555&gt;0,'b2'!$AK555,IF('b2'!$AH555&gt;0,'b2'!$AH555,IF('b2'!$AE555&gt;0,'b2'!$AE555,IF('b2'!$AB555&gt;0,'b2'!$AB555,IF('b2'!$Y555&gt;0,'b2'!$Y555,IF('b2'!$V555&gt;0,'b2'!$V555," ---"))))))))</f>
        <v/>
      </c>
      <c r="AS555" s="246" t="n"/>
      <c r="AT555" s="246" t="n"/>
      <c r="AU555" s="246" t="n"/>
      <c r="AV555" s="246" t="n"/>
      <c r="AW555" s="246" t="n"/>
      <c r="AX555" s="246" t="n"/>
      <c r="AY555" s="246" t="n"/>
      <c r="AZ555" s="246" t="n"/>
      <c r="BA555" s="246" t="n"/>
      <c r="BB555" s="246" t="n"/>
      <c r="BC555" s="246" t="n">
        <v>29</v>
      </c>
      <c r="BD555" s="246" t="n">
        <v>7</v>
      </c>
      <c r="BE555" s="247" t="n"/>
      <c r="BF555" s="252" t="n"/>
      <c r="BG555" s="252" t="n"/>
      <c r="BH555" s="247" t="n"/>
      <c r="BI555" s="250" t="inlineStr">
        <is>
          <t>#REF!</t>
        </is>
      </c>
      <c r="BJ555" s="251" t="inlineStr">
        <is>
          <t>#REF!</t>
        </is>
      </c>
      <c r="BK555" s="252" t="n"/>
      <c r="BL555" s="252" t="n"/>
      <c r="BM555" s="247" t="n"/>
      <c r="BN555" s="250" t="inlineStr">
        <is>
          <t>#REF!</t>
        </is>
      </c>
      <c r="BO555" s="251" t="inlineStr">
        <is>
          <t>#REF!</t>
        </is>
      </c>
      <c r="BP555" s="248" t="n"/>
      <c r="BQ555" s="248" t="n"/>
      <c r="BR555" s="249" t="n"/>
      <c r="BS555" s="250" t="inlineStr">
        <is>
          <t>#REF!</t>
        </is>
      </c>
      <c r="BT555" s="251">
        <f>'[2]DATA CONSOLIDADA 2018-2025 '!$BR558-'b2'!$BO555</f>
        <v/>
      </c>
      <c r="BU555" s="252" t="n"/>
      <c r="BV555" s="248" t="n"/>
      <c r="BW555" s="249" t="n"/>
      <c r="BX555" s="250" t="inlineStr">
        <is>
          <t>#REF!</t>
        </is>
      </c>
      <c r="BY555" s="251" t="inlineStr">
        <is>
          <t>#REF!</t>
        </is>
      </c>
      <c r="BZ555" s="248" t="n"/>
      <c r="CA555" s="248" t="n"/>
      <c r="CB555" s="249" t="n"/>
      <c r="CC555" s="250" t="inlineStr">
        <is>
          <t>#REF!</t>
        </is>
      </c>
      <c r="CD555" s="251">
        <f>'[2]DATA CONSOLIDADA 2018-2025 '!$CB558-'b2'!$BW555</f>
        <v/>
      </c>
      <c r="CE555" s="253" t="n"/>
      <c r="CF555" s="253" t="n"/>
      <c r="CG555" s="254" t="n"/>
      <c r="CH555" s="250" t="inlineStr">
        <is>
          <t>#REF!</t>
        </is>
      </c>
      <c r="CI555" s="251">
        <f>'[2]DATA CONSOLIDADA 2018-2025 '!$CG558-'b2'!$CB555</f>
        <v/>
      </c>
      <c r="CJ555" s="247" t="inlineStr">
        <is>
          <t>#REF!</t>
        </is>
      </c>
      <c r="CK555" s="247" t="n">
        <v>56300</v>
      </c>
      <c r="CL555" s="247" t="n">
        <v>0</v>
      </c>
      <c r="CM555" s="247" t="n">
        <v>56300</v>
      </c>
      <c r="CN555" s="247" t="inlineStr">
        <is>
          <t>#REF!</t>
        </is>
      </c>
      <c r="CO555" s="251">
        <f>'[2]DATA CONSOLIDADA 2018-2025 '!$CM557-'b2'!$CG555</f>
        <v/>
      </c>
      <c r="CP555" s="253" t="n"/>
      <c r="CQ555" s="253" t="n"/>
      <c r="CR555" s="253" t="n"/>
      <c r="CS555" s="253" t="n"/>
      <c r="CT555" s="253" t="n"/>
      <c r="CU555" s="253" t="n"/>
      <c r="CV555" s="247" t="n"/>
      <c r="CW555" s="247" t="n"/>
      <c r="CX555" s="247" t="n"/>
      <c r="CY555" s="247" t="n"/>
      <c r="CZ555" s="247" t="n"/>
      <c r="DA555" s="247" t="n"/>
      <c r="DB555" s="247" t="n"/>
      <c r="DC555" s="255" t="n">
        <v>0</v>
      </c>
      <c r="DD555" s="255" t="n">
        <v>56300</v>
      </c>
      <c r="DE555" s="255" t="n">
        <v>0</v>
      </c>
      <c r="DF555" s="255" t="n">
        <v>0</v>
      </c>
      <c r="DG555" s="255" t="n">
        <v>0</v>
      </c>
      <c r="DH555" s="255" t="n">
        <v>56300</v>
      </c>
      <c r="DI555" s="256" t="n">
        <v>20611055669</v>
      </c>
      <c r="DJ555" s="257" t="inlineStr">
        <is>
          <t>ASOCIACION DE EMPRENDEDORES VIRGEN NATIVIDAD DE EXCHAJE</t>
        </is>
      </c>
      <c r="DK555" s="257" t="inlineStr">
        <is>
          <t>01 Asociación</t>
        </is>
      </c>
      <c r="DL555" s="258" t="n"/>
      <c r="DM555" s="258" t="n"/>
      <c r="DN555" s="258" t="n"/>
      <c r="DO555" s="258" t="n"/>
      <c r="DP555" s="258" t="n"/>
      <c r="DQ555" s="258" t="n"/>
      <c r="DR555" s="258" t="n"/>
      <c r="DS555" s="258" t="n"/>
      <c r="DT555" s="258" t="n"/>
      <c r="DU555" s="258" t="n"/>
      <c r="DV555" s="258" t="n"/>
      <c r="DW555" s="258" t="n"/>
      <c r="DX555" s="258" t="n"/>
      <c r="DY555" s="258" t="n"/>
      <c r="DZ555" s="258" t="n"/>
      <c r="EA555" s="258" t="n"/>
      <c r="EB555" s="258" t="n"/>
      <c r="EC555" s="258" t="n"/>
      <c r="ED555" s="258" t="n"/>
      <c r="EE555" s="258" t="n"/>
    </row>
    <row r="556" hidden="1" ht="47.25" customHeight="1">
      <c r="A556" s="240" t="inlineStr">
        <is>
          <t>ASOCIACION DE MUJERES EMPRENDEDORAS DE LA COMUNIDAD CAMPESINA DE EXCHAJE</t>
        </is>
      </c>
      <c r="B556" s="240" t="inlineStr">
        <is>
          <t>CUY</t>
        </is>
      </c>
      <c r="C556" s="240" t="inlineStr">
        <is>
          <t>CUY REPRODUCTOR</t>
        </is>
      </c>
      <c r="D556" s="240" t="inlineStr">
        <is>
          <t>MOQUEGUA</t>
        </is>
      </c>
      <c r="E556" s="240" t="inlineStr">
        <is>
          <t>180211</t>
        </is>
      </c>
      <c r="F556" s="240" t="inlineStr">
        <is>
          <t>MOQUEGUA</t>
        </is>
      </c>
      <c r="G556" s="240" t="inlineStr">
        <is>
          <t>GENERAL SANCHEZ CERRO</t>
        </is>
      </c>
      <c r="H556" s="240" t="inlineStr">
        <is>
          <t>YUNGA</t>
        </is>
      </c>
      <c r="I556" s="241" t="n"/>
      <c r="J556" s="241" t="n"/>
      <c r="K556" s="241" t="n"/>
      <c r="L556" s="241" t="n"/>
      <c r="M556" s="241" t="n"/>
      <c r="N556" s="241" t="n"/>
      <c r="O556" s="241" t="n"/>
      <c r="P556" s="241" t="n">
        <v>1</v>
      </c>
      <c r="Q556" s="241" t="inlineStr">
        <is>
          <t>PAC</t>
        </is>
      </c>
      <c r="R556" s="242">
        <f>IF(I556=1,I$2,"")&amp;IF(J556=1,IF(I556=1,"-","")&amp;J$2,"")&amp;IF(K556=1,IF(OR(J556=1,I556=1),"-","")&amp;K$2,"")&amp;IF(L556=1,IF(OR(K556=1,J556=1,I556=1),"-","")&amp;L$2,"")&amp;IF(M556=1,IF(OR(L556=1,K556=1,J556=1,I556=1),"-","")&amp;M$2,"")&amp;IF(N556=1,IF(OR(M556=1,L556=1,K556=1,J556=1,I556=1),"-","")&amp;N$2,"")&amp;IF(O556=1,IF(OR(N556=1,M556=1,L556=1,K556=1,J556=1,I556=1),"-","")&amp;O$2,"")&amp;IF(P556=1,IF(I556=1," - ",IF(J556=1," - ",IF(K556=1," - ",IF(L556=1," - ",IF(M556=1," - ",IF(N556=1," - ",IF(O556=1," - ","")))))))&amp;P$2,"")</f>
        <v/>
      </c>
      <c r="S556" s="243">
        <f>SUM('b2'!$I556:$P556)</f>
        <v/>
      </c>
      <c r="T556" s="243">
        <f>IF(OR('b2'!$J556=1,'b2'!$K556=1,'b2'!$L556=1,'b2'!$M556=1,'b2'!$N556=1,'b2'!$O556=1,'b2'!$P556=1),"SI","NO")</f>
        <v/>
      </c>
      <c r="U556" s="243">
        <f>IF(OR('b2'!$K556=1,'b2'!$L556=1,'b2'!$M556=1,'b2'!$N556=1,'b2'!$O556=1,'b2'!$P556=1),"SI","NO")</f>
        <v/>
      </c>
      <c r="V556" s="244" t="n">
        <v>0</v>
      </c>
      <c r="W556" s="245" t="n">
        <v>0</v>
      </c>
      <c r="X556" s="245" t="n">
        <v>0</v>
      </c>
      <c r="Y556" s="244" t="n">
        <v>0</v>
      </c>
      <c r="Z556" s="245" t="n">
        <v>0</v>
      </c>
      <c r="AA556" s="245" t="n">
        <v>0</v>
      </c>
      <c r="AB556" s="244" t="n">
        <v>0</v>
      </c>
      <c r="AC556" s="245" t="n">
        <v>0</v>
      </c>
      <c r="AD556" s="245" t="n">
        <v>0</v>
      </c>
      <c r="AE556" s="244" t="n">
        <v>0</v>
      </c>
      <c r="AF556" s="245" t="n">
        <v>0</v>
      </c>
      <c r="AG556" s="245" t="n">
        <v>0</v>
      </c>
      <c r="AH556" s="244" t="n">
        <v>0</v>
      </c>
      <c r="AI556" s="245" t="n">
        <v>0</v>
      </c>
      <c r="AJ556" s="245" t="n">
        <v>0</v>
      </c>
      <c r="AK556" s="244" t="n">
        <v>0</v>
      </c>
      <c r="AL556" s="245" t="n">
        <v>0</v>
      </c>
      <c r="AM556" s="245" t="n">
        <v>0</v>
      </c>
      <c r="AN556" s="244" t="n">
        <v>0</v>
      </c>
      <c r="AO556" s="245" t="n">
        <v>9</v>
      </c>
      <c r="AP556" s="245" t="n">
        <v>11</v>
      </c>
      <c r="AQ556" s="244" t="n">
        <v>20</v>
      </c>
      <c r="AR556" s="244">
        <f>IF('b2'!$AQ556&gt;0,'b2'!$AQ556,IF('b2'!$AN556&gt;0,'b2'!$AN556,IF('b2'!$AK556&gt;0,'b2'!$AK556,IF('b2'!$AH556&gt;0,'b2'!$AH556,IF('b2'!$AE556&gt;0,'b2'!$AE556,IF('b2'!$AB556&gt;0,'b2'!$AB556,IF('b2'!$Y556&gt;0,'b2'!$Y556,IF('b2'!$V556&gt;0,'b2'!$V556," ---"))))))))</f>
        <v/>
      </c>
      <c r="AS556" s="246" t="n"/>
      <c r="AT556" s="246" t="n"/>
      <c r="AU556" s="246" t="n"/>
      <c r="AV556" s="246" t="n"/>
      <c r="AW556" s="246" t="n"/>
      <c r="AX556" s="246" t="n"/>
      <c r="AY556" s="246" t="n"/>
      <c r="AZ556" s="246" t="n"/>
      <c r="BA556" s="246" t="n"/>
      <c r="BB556" s="246" t="n"/>
      <c r="BC556" s="246" t="n">
        <v>30</v>
      </c>
      <c r="BD556" s="246" t="n">
        <v>6</v>
      </c>
      <c r="BE556" s="247" t="n"/>
      <c r="BF556" s="252" t="n"/>
      <c r="BG556" s="252" t="n"/>
      <c r="BH556" s="247" t="n"/>
      <c r="BI556" s="250" t="inlineStr">
        <is>
          <t>#REF!</t>
        </is>
      </c>
      <c r="BJ556" s="251" t="inlineStr">
        <is>
          <t>#REF!</t>
        </is>
      </c>
      <c r="BK556" s="252" t="n"/>
      <c r="BL556" s="252" t="n"/>
      <c r="BM556" s="247" t="n"/>
      <c r="BN556" s="250" t="inlineStr">
        <is>
          <t>#REF!</t>
        </is>
      </c>
      <c r="BO556" s="251" t="inlineStr">
        <is>
          <t>#REF!</t>
        </is>
      </c>
      <c r="BP556" s="248" t="n"/>
      <c r="BQ556" s="248" t="n"/>
      <c r="BR556" s="249" t="n"/>
      <c r="BS556" s="250" t="inlineStr">
        <is>
          <t>#REF!</t>
        </is>
      </c>
      <c r="BT556" s="251">
        <f>'[2]DATA CONSOLIDADA 2018-2025 '!$BR574-'b2'!$BO556</f>
        <v/>
      </c>
      <c r="BU556" s="252" t="n"/>
      <c r="BV556" s="248" t="n"/>
      <c r="BW556" s="249" t="n"/>
      <c r="BX556" s="250" t="inlineStr">
        <is>
          <t>#REF!</t>
        </is>
      </c>
      <c r="BY556" s="251" t="inlineStr">
        <is>
          <t>#REF!</t>
        </is>
      </c>
      <c r="BZ556" s="248" t="n"/>
      <c r="CA556" s="248" t="n"/>
      <c r="CB556" s="249" t="n"/>
      <c r="CC556" s="250" t="inlineStr">
        <is>
          <t>#REF!</t>
        </is>
      </c>
      <c r="CD556" s="251">
        <f>'[2]DATA CONSOLIDADA 2018-2025 '!$CB574-'b2'!$BW556</f>
        <v/>
      </c>
      <c r="CE556" s="253" t="n"/>
      <c r="CF556" s="253" t="n"/>
      <c r="CG556" s="254" t="n"/>
      <c r="CH556" s="250" t="inlineStr">
        <is>
          <t>#REF!</t>
        </is>
      </c>
      <c r="CI556" s="251">
        <f>'[2]DATA CONSOLIDADA 2018-2025 '!$CG574-'b2'!$CB556</f>
        <v/>
      </c>
      <c r="CJ556" s="247">
        <f>'[2]DATA CONSOLIDADA 2018-2025 '!$BE574+'[2]DATA CONSOLIDADA 2018-2025 '!$BH574+'[2]DATA CONSOLIDADA 2018-2025 '!$BM574+'[2]DATA CONSOLIDADA 2018-2025 '!$BR574+'[2]DATA CONSOLIDADA 2018-2025 '!$BW574+'[2]DATA CONSOLIDADA 2018-2025 '!$CB574+'[2]DATA CONSOLIDADA 2018-2025 '!$CG574</f>
        <v/>
      </c>
      <c r="CK556" s="247" t="n">
        <v>109438</v>
      </c>
      <c r="CL556" s="247" t="n">
        <v>0</v>
      </c>
      <c r="CM556" s="247" t="n">
        <v>109438</v>
      </c>
      <c r="CN556" s="247" t="inlineStr">
        <is>
          <t>#REF!</t>
        </is>
      </c>
      <c r="CO556" s="251">
        <f>'[2]DATA CONSOLIDADA 2018-2025 '!$CM558-'b2'!$CG556</f>
        <v/>
      </c>
      <c r="CP556" s="253" t="n"/>
      <c r="CQ556" s="253" t="n"/>
      <c r="CR556" s="253" t="n"/>
      <c r="CS556" s="253" t="n"/>
      <c r="CT556" s="253" t="n"/>
      <c r="CU556" s="253" t="n"/>
      <c r="CV556" s="247" t="n"/>
      <c r="CW556" s="247" t="n"/>
      <c r="CX556" s="247" t="n"/>
      <c r="CY556" s="247" t="n"/>
      <c r="CZ556" s="247" t="n"/>
      <c r="DA556" s="247" t="n"/>
      <c r="DB556" s="247" t="n"/>
      <c r="DC556" s="255" t="n">
        <v>0</v>
      </c>
      <c r="DD556" s="255" t="n">
        <v>109438</v>
      </c>
      <c r="DE556" s="255" t="n">
        <v>0</v>
      </c>
      <c r="DF556" s="255" t="n">
        <v>0</v>
      </c>
      <c r="DG556" s="255" t="n">
        <v>0</v>
      </c>
      <c r="DH556" s="255" t="n">
        <v>109438</v>
      </c>
      <c r="DI556" s="256" t="n">
        <v>20609862492</v>
      </c>
      <c r="DJ556" s="257" t="inlineStr">
        <is>
          <t>ASOCIACION DE MUJERES EMPRENDEDORAS DE LA COMUNIDAD CAMPESINA DE EXCHAJE</t>
        </is>
      </c>
      <c r="DK556" s="257" t="inlineStr">
        <is>
          <t>01 Asociación</t>
        </is>
      </c>
      <c r="DL556" s="258" t="n"/>
      <c r="DM556" s="258" t="n"/>
      <c r="DN556" s="258" t="n"/>
      <c r="DO556" s="258" t="n"/>
      <c r="DP556" s="258" t="n"/>
      <c r="DQ556" s="258" t="n"/>
      <c r="DR556" s="258" t="n"/>
      <c r="DS556" s="258" t="n"/>
      <c r="DT556" s="258" t="n"/>
      <c r="DU556" s="258" t="n"/>
      <c r="DV556" s="258" t="n"/>
      <c r="DW556" s="258" t="n"/>
      <c r="DX556" s="258" t="n"/>
      <c r="DY556" s="258" t="n"/>
      <c r="DZ556" s="258" t="n"/>
      <c r="EA556" s="258" t="n"/>
      <c r="EB556" s="258" t="n"/>
      <c r="EC556" s="258" t="n"/>
      <c r="ED556" s="258" t="n"/>
      <c r="EE556" s="258" t="n"/>
    </row>
    <row r="557" hidden="1" ht="47.25" customHeight="1">
      <c r="A557" s="240" t="inlineStr">
        <is>
          <t>ASOCIACION DE PRODUCTORES FRUTICOLAS QUIACA</t>
        </is>
      </c>
      <c r="B557" s="240" t="inlineStr">
        <is>
          <t>GRANADILLA</t>
        </is>
      </c>
      <c r="C557" s="240" t="inlineStr">
        <is>
          <t>GRANADILLA</t>
        </is>
      </c>
      <c r="D557" s="240" t="inlineStr">
        <is>
          <t>PUNO</t>
        </is>
      </c>
      <c r="E557" s="240" t="inlineStr">
        <is>
          <t>211206</t>
        </is>
      </c>
      <c r="F557" s="240" t="inlineStr">
        <is>
          <t>PUNO</t>
        </is>
      </c>
      <c r="G557" s="240" t="inlineStr">
        <is>
          <t>SANDIA</t>
        </is>
      </c>
      <c r="H557" s="240" t="inlineStr">
        <is>
          <t>QUIACA</t>
        </is>
      </c>
      <c r="I557" s="241" t="n"/>
      <c r="J557" s="241" t="n"/>
      <c r="K557" s="241" t="n"/>
      <c r="L557" s="241" t="n"/>
      <c r="M557" s="241" t="n"/>
      <c r="N557" s="241" t="n"/>
      <c r="O557" s="241" t="n"/>
      <c r="P557" s="241" t="n">
        <v>1</v>
      </c>
      <c r="Q557" s="241" t="inlineStr">
        <is>
          <t>PAC</t>
        </is>
      </c>
      <c r="R557" s="242">
        <f>IF(I557=1,I$2,"")&amp;IF(J557=1,IF(I557=1,"-","")&amp;J$2,"")&amp;IF(K557=1,IF(OR(J557=1,I557=1),"-","")&amp;K$2,"")&amp;IF(L557=1,IF(OR(K557=1,J557=1,I557=1),"-","")&amp;L$2,"")&amp;IF(M557=1,IF(OR(L557=1,K557=1,J557=1,I557=1),"-","")&amp;M$2,"")&amp;IF(N557=1,IF(OR(M557=1,L557=1,K557=1,J557=1,I557=1),"-","")&amp;N$2,"")&amp;IF(O557=1,IF(OR(N557=1,M557=1,L557=1,K557=1,J557=1,I557=1),"-","")&amp;O$2,"")&amp;IF(P557=1,IF(I557=1," - ",IF(J557=1," - ",IF(K557=1," - ",IF(L557=1," - ",IF(M557=1," - ",IF(N557=1," - ",IF(O557=1," - ","")))))))&amp;P$2,"")</f>
        <v/>
      </c>
      <c r="S557" s="243">
        <f>SUM('b2'!$I557:$P557)</f>
        <v/>
      </c>
      <c r="T557" s="243">
        <f>IF(OR('b2'!$J557=1,'b2'!$K557=1,'b2'!$L557=1,'b2'!$M557=1,'b2'!$N557=1,'b2'!$O557=1,'b2'!$P557=1),"SI","NO")</f>
        <v/>
      </c>
      <c r="U557" s="243">
        <f>IF(OR('b2'!$K557=1,'b2'!$L557=1,'b2'!$M557=1,'b2'!$N557=1,'b2'!$O557=1,'b2'!$P557=1),"SI","NO")</f>
        <v/>
      </c>
      <c r="V557" s="244" t="n">
        <v>0</v>
      </c>
      <c r="W557" s="245" t="n">
        <v>0</v>
      </c>
      <c r="X557" s="245" t="n">
        <v>0</v>
      </c>
      <c r="Y557" s="244" t="n">
        <v>0</v>
      </c>
      <c r="Z557" s="245" t="n">
        <v>0</v>
      </c>
      <c r="AA557" s="245" t="n">
        <v>0</v>
      </c>
      <c r="AB557" s="244" t="n">
        <v>0</v>
      </c>
      <c r="AC557" s="245" t="n">
        <v>0</v>
      </c>
      <c r="AD557" s="245" t="n">
        <v>0</v>
      </c>
      <c r="AE557" s="244" t="n">
        <v>0</v>
      </c>
      <c r="AF557" s="245" t="n">
        <v>0</v>
      </c>
      <c r="AG557" s="245" t="n">
        <v>0</v>
      </c>
      <c r="AH557" s="244" t="n">
        <v>0</v>
      </c>
      <c r="AI557" s="245" t="n">
        <v>0</v>
      </c>
      <c r="AJ557" s="245" t="n">
        <v>0</v>
      </c>
      <c r="AK557" s="244" t="n">
        <v>0</v>
      </c>
      <c r="AL557" s="245" t="n">
        <v>0</v>
      </c>
      <c r="AM557" s="245" t="n">
        <v>0</v>
      </c>
      <c r="AN557" s="244" t="n">
        <v>0</v>
      </c>
      <c r="AO557" s="245" t="n">
        <v>40</v>
      </c>
      <c r="AP557" s="245" t="n">
        <v>20</v>
      </c>
      <c r="AQ557" s="244" t="n">
        <v>60</v>
      </c>
      <c r="AR557" s="244">
        <f>IF('b2'!$AQ557&gt;0,'b2'!$AQ557,IF('b2'!$AN557&gt;0,'b2'!$AN557,IF('b2'!$AK557&gt;0,'b2'!$AK557,IF('b2'!$AH557&gt;0,'b2'!$AH557,IF('b2'!$AE557&gt;0,'b2'!$AE557,IF('b2'!$AB557&gt;0,'b2'!$AB557,IF('b2'!$Y557&gt;0,'b2'!$Y557,IF('b2'!$V557&gt;0,'b2'!$V557," ---"))))))))</f>
        <v/>
      </c>
      <c r="AS557" s="246" t="n"/>
      <c r="AT557" s="246" t="n"/>
      <c r="AU557" s="246" t="n"/>
      <c r="AV557" s="246" t="n"/>
      <c r="AW557" s="246" t="n"/>
      <c r="AX557" s="246" t="n"/>
      <c r="AY557" s="246" t="n"/>
      <c r="AZ557" s="246" t="n"/>
      <c r="BA557" s="246" t="n"/>
      <c r="BB557" s="246" t="n"/>
      <c r="BC557" s="246" t="n">
        <v>37</v>
      </c>
      <c r="BD557" s="246" t="n">
        <v>1</v>
      </c>
      <c r="BE557" s="247" t="n"/>
      <c r="BF557" s="252" t="n"/>
      <c r="BG557" s="252" t="n"/>
      <c r="BH557" s="247" t="n"/>
      <c r="BI557" s="250" t="inlineStr">
        <is>
          <t>#REF!</t>
        </is>
      </c>
      <c r="BJ557" s="251" t="inlineStr">
        <is>
          <t>#REF!</t>
        </is>
      </c>
      <c r="BK557" s="252" t="n"/>
      <c r="BL557" s="252" t="n"/>
      <c r="BM557" s="247" t="n"/>
      <c r="BN557" s="250" t="inlineStr">
        <is>
          <t>#REF!</t>
        </is>
      </c>
      <c r="BO557" s="251" t="inlineStr">
        <is>
          <t>#REF!</t>
        </is>
      </c>
      <c r="BP557" s="248" t="n"/>
      <c r="BQ557" s="248" t="n"/>
      <c r="BR557" s="249" t="n"/>
      <c r="BS557" s="250" t="inlineStr">
        <is>
          <t>#REF!</t>
        </is>
      </c>
      <c r="BT557" s="251">
        <f>'[2]DATA CONSOLIDADA 2018-2025 '!$BR559-'b2'!$BO557</f>
        <v/>
      </c>
      <c r="BU557" s="252" t="n"/>
      <c r="BV557" s="248" t="n"/>
      <c r="BW557" s="249" t="n"/>
      <c r="BX557" s="250" t="inlineStr">
        <is>
          <t>#REF!</t>
        </is>
      </c>
      <c r="BY557" s="251" t="inlineStr">
        <is>
          <t>#REF!</t>
        </is>
      </c>
      <c r="BZ557" s="248" t="n"/>
      <c r="CA557" s="248" t="n"/>
      <c r="CB557" s="249" t="n"/>
      <c r="CC557" s="250" t="inlineStr">
        <is>
          <t>#REF!</t>
        </is>
      </c>
      <c r="CD557" s="251">
        <f>'[2]DATA CONSOLIDADA 2018-2025 '!$CB559-'b2'!$BW557</f>
        <v/>
      </c>
      <c r="CE557" s="253" t="n"/>
      <c r="CF557" s="253" t="n"/>
      <c r="CG557" s="254" t="n"/>
      <c r="CH557" s="250" t="inlineStr">
        <is>
          <t>#REF!</t>
        </is>
      </c>
      <c r="CI557" s="251">
        <f>'[2]DATA CONSOLIDADA 2018-2025 '!$CG559-'b2'!$CB557</f>
        <v/>
      </c>
      <c r="CJ557" s="247" t="inlineStr">
        <is>
          <t>#REF!</t>
        </is>
      </c>
      <c r="CK557" s="247" t="n">
        <v>6798</v>
      </c>
      <c r="CL557" s="247" t="n">
        <v>0</v>
      </c>
      <c r="CM557" s="247" t="n">
        <v>6798</v>
      </c>
      <c r="CN557" s="247" t="inlineStr">
        <is>
          <t>#REF!</t>
        </is>
      </c>
      <c r="CO557" s="251">
        <f>'[2]DATA CONSOLIDADA 2018-2025 '!$CM559-'b2'!$CG557</f>
        <v/>
      </c>
      <c r="CP557" s="253" t="n"/>
      <c r="CQ557" s="253" t="n"/>
      <c r="CR557" s="253" t="n"/>
      <c r="CS557" s="253" t="n"/>
      <c r="CT557" s="253" t="n"/>
      <c r="CU557" s="253" t="n"/>
      <c r="CV557" s="247" t="n"/>
      <c r="CW557" s="247" t="n"/>
      <c r="CX557" s="247" t="n"/>
      <c r="CY557" s="247" t="n"/>
      <c r="CZ557" s="247" t="n"/>
      <c r="DA557" s="247" t="n"/>
      <c r="DB557" s="247" t="n"/>
      <c r="DC557" s="255" t="n">
        <v>0</v>
      </c>
      <c r="DD557" s="255" t="n">
        <v>3399</v>
      </c>
      <c r="DE557" s="255" t="n">
        <v>3399</v>
      </c>
      <c r="DF557" s="255" t="n">
        <v>0</v>
      </c>
      <c r="DG557" s="255" t="n">
        <v>0</v>
      </c>
      <c r="DH557" s="255" t="n">
        <v>6798</v>
      </c>
      <c r="DI557" s="256" t="n">
        <v>20613233106</v>
      </c>
      <c r="DJ557" s="257" t="inlineStr">
        <is>
          <t>ASOCIACION DE PRODUCTORES FRUTICOLAS QUIACA</t>
        </is>
      </c>
      <c r="DK557" s="257" t="inlineStr">
        <is>
          <t>01 Asociación</t>
        </is>
      </c>
      <c r="DL557" s="258" t="n"/>
      <c r="DM557" s="258" t="n"/>
      <c r="DN557" s="258" t="n"/>
      <c r="DO557" s="258" t="n"/>
      <c r="DP557" s="258" t="n"/>
      <c r="DQ557" s="258" t="n"/>
      <c r="DR557" s="258" t="n"/>
      <c r="DS557" s="258" t="n"/>
      <c r="DT557" s="258" t="n"/>
      <c r="DU557" s="258" t="n"/>
      <c r="DV557" s="258" t="n"/>
      <c r="DW557" s="258" t="n"/>
      <c r="DX557" s="258" t="n"/>
      <c r="DY557" s="258" t="n"/>
      <c r="DZ557" s="258" t="n"/>
      <c r="EA557" s="258" t="n"/>
      <c r="EB557" s="258" t="n"/>
      <c r="EC557" s="258" t="n"/>
      <c r="ED557" s="258" t="n"/>
      <c r="EE557" s="258" t="n"/>
    </row>
    <row r="558" hidden="1" ht="47.25" customHeight="1">
      <c r="A558" s="240" t="inlineStr">
        <is>
          <t>COOPERATIVA AGRARIA ALTO ANDINO CULTA-ACORA</t>
        </is>
      </c>
      <c r="B558" s="240" t="inlineStr">
        <is>
          <t>DERIVADOS LACTEOS</t>
        </is>
      </c>
      <c r="C558" s="240" t="inlineStr">
        <is>
          <t>LECHE</t>
        </is>
      </c>
      <c r="D558" s="240" t="inlineStr">
        <is>
          <t>PUNO</t>
        </is>
      </c>
      <c r="E558" s="240" t="inlineStr">
        <is>
          <t>210102</t>
        </is>
      </c>
      <c r="F558" s="240" t="inlineStr">
        <is>
          <t>PUNO</t>
        </is>
      </c>
      <c r="G558" s="240" t="inlineStr">
        <is>
          <t>PUNO</t>
        </is>
      </c>
      <c r="H558" s="240" t="inlineStr">
        <is>
          <t>ACORA</t>
        </is>
      </c>
      <c r="I558" s="241" t="n"/>
      <c r="J558" s="241" t="n"/>
      <c r="K558" s="241" t="n"/>
      <c r="L558" s="241" t="n"/>
      <c r="M558" s="241" t="n"/>
      <c r="N558" s="241" t="n"/>
      <c r="O558" s="241" t="n"/>
      <c r="P558" s="241" t="n">
        <v>1</v>
      </c>
      <c r="Q558" s="241" t="inlineStr">
        <is>
          <t>PAC</t>
        </is>
      </c>
      <c r="R558" s="242">
        <f>IF(I558=1,I$2,"")&amp;IF(J558=1,IF(I558=1,"-","")&amp;J$2,"")&amp;IF(K558=1,IF(OR(J558=1,I558=1),"-","")&amp;K$2,"")&amp;IF(L558=1,IF(OR(K558=1,J558=1,I558=1),"-","")&amp;L$2,"")&amp;IF(M558=1,IF(OR(L558=1,K558=1,J558=1,I558=1),"-","")&amp;M$2,"")&amp;IF(N558=1,IF(OR(M558=1,L558=1,K558=1,J558=1,I558=1),"-","")&amp;N$2,"")&amp;IF(O558=1,IF(OR(N558=1,M558=1,L558=1,K558=1,J558=1,I558=1),"-","")&amp;O$2,"")&amp;IF(P558=1,IF(I558=1," - ",IF(J558=1," - ",IF(K558=1," - ",IF(L558=1," - ",IF(M558=1," - ",IF(N558=1," - ",IF(O558=1," - ","")))))))&amp;P$2,"")</f>
        <v/>
      </c>
      <c r="S558" s="243">
        <f>SUM('b2'!$I558:$P558)</f>
        <v/>
      </c>
      <c r="T558" s="243">
        <f>IF(OR('b2'!$J558=1,'b2'!$K558=1,'b2'!$L558=1,'b2'!$M558=1,'b2'!$N558=1,'b2'!$O558=1,'b2'!$P558=1),"SI","NO")</f>
        <v/>
      </c>
      <c r="U558" s="243">
        <f>IF(OR('b2'!$K558=1,'b2'!$L558=1,'b2'!$M558=1,'b2'!$N558=1,'b2'!$O558=1,'b2'!$P558=1),"SI","NO")</f>
        <v/>
      </c>
      <c r="V558" s="244" t="n">
        <v>0</v>
      </c>
      <c r="W558" s="245" t="n">
        <v>0</v>
      </c>
      <c r="X558" s="245" t="n">
        <v>0</v>
      </c>
      <c r="Y558" s="244" t="n">
        <v>0</v>
      </c>
      <c r="Z558" s="245" t="n">
        <v>0</v>
      </c>
      <c r="AA558" s="245" t="n">
        <v>0</v>
      </c>
      <c r="AB558" s="244" t="n">
        <v>0</v>
      </c>
      <c r="AC558" s="245" t="n">
        <v>0</v>
      </c>
      <c r="AD558" s="245" t="n">
        <v>0</v>
      </c>
      <c r="AE558" s="244" t="n">
        <v>0</v>
      </c>
      <c r="AF558" s="245" t="n">
        <v>0</v>
      </c>
      <c r="AG558" s="245" t="n">
        <v>0</v>
      </c>
      <c r="AH558" s="244" t="n">
        <v>0</v>
      </c>
      <c r="AI558" s="245" t="n">
        <v>0</v>
      </c>
      <c r="AJ558" s="245" t="n">
        <v>0</v>
      </c>
      <c r="AK558" s="244" t="n">
        <v>0</v>
      </c>
      <c r="AL558" s="245" t="n">
        <v>0</v>
      </c>
      <c r="AM558" s="245" t="n">
        <v>0</v>
      </c>
      <c r="AN558" s="244" t="n">
        <v>0</v>
      </c>
      <c r="AO558" s="245" t="n">
        <v>16</v>
      </c>
      <c r="AP558" s="245" t="n">
        <v>37</v>
      </c>
      <c r="AQ558" s="244" t="n">
        <v>53</v>
      </c>
      <c r="AR558" s="244">
        <f>IF('b2'!$AQ558&gt;0,'b2'!$AQ558,IF('b2'!$AN558&gt;0,'b2'!$AN558,IF('b2'!$AK558&gt;0,'b2'!$AK558,IF('b2'!$AH558&gt;0,'b2'!$AH558,IF('b2'!$AE558&gt;0,'b2'!$AE558,IF('b2'!$AB558&gt;0,'b2'!$AB558,IF('b2'!$Y558&gt;0,'b2'!$Y558,IF('b2'!$V558&gt;0,'b2'!$V558," ---"))))))))</f>
        <v/>
      </c>
      <c r="AS558" s="246" t="n"/>
      <c r="AT558" s="246" t="n"/>
      <c r="AU558" s="246" t="n"/>
      <c r="AV558" s="246" t="n"/>
      <c r="AW558" s="246" t="n"/>
      <c r="AX558" s="246" t="n"/>
      <c r="AY558" s="246" t="n"/>
      <c r="AZ558" s="246" t="n"/>
      <c r="BA558" s="246" t="n"/>
      <c r="BB558" s="246" t="n"/>
      <c r="BC558" s="246" t="n">
        <v>20</v>
      </c>
      <c r="BD558" s="246" t="n">
        <v>3</v>
      </c>
      <c r="BE558" s="247" t="n"/>
      <c r="BF558" s="252" t="n"/>
      <c r="BG558" s="252" t="n"/>
      <c r="BH558" s="247" t="n"/>
      <c r="BI558" s="250" t="inlineStr">
        <is>
          <t>#REF!</t>
        </is>
      </c>
      <c r="BJ558" s="251" t="inlineStr">
        <is>
          <t>#REF!</t>
        </is>
      </c>
      <c r="BK558" s="252" t="n"/>
      <c r="BL558" s="252" t="n"/>
      <c r="BM558" s="247" t="n"/>
      <c r="BN558" s="250" t="inlineStr">
        <is>
          <t>#REF!</t>
        </is>
      </c>
      <c r="BO558" s="251" t="inlineStr">
        <is>
          <t>#REF!</t>
        </is>
      </c>
      <c r="BP558" s="248" t="n"/>
      <c r="BQ558" s="248" t="n"/>
      <c r="BR558" s="249" t="n"/>
      <c r="BS558" s="250" t="inlineStr">
        <is>
          <t>#REF!</t>
        </is>
      </c>
      <c r="BT558" s="251">
        <f>'[2]DATA CONSOLIDADA 2018-2025 '!$BR560-'b2'!$BO558</f>
        <v/>
      </c>
      <c r="BU558" s="252" t="n"/>
      <c r="BV558" s="248" t="n"/>
      <c r="BW558" s="249" t="n"/>
      <c r="BX558" s="250" t="inlineStr">
        <is>
          <t>#REF!</t>
        </is>
      </c>
      <c r="BY558" s="251" t="inlineStr">
        <is>
          <t>#REF!</t>
        </is>
      </c>
      <c r="BZ558" s="248" t="n"/>
      <c r="CA558" s="248" t="n"/>
      <c r="CB558" s="249" t="n"/>
      <c r="CC558" s="250" t="inlineStr">
        <is>
          <t>#REF!</t>
        </is>
      </c>
      <c r="CD558" s="251">
        <f>'[2]DATA CONSOLIDADA 2018-2025 '!$CB560-'b2'!$BW558</f>
        <v/>
      </c>
      <c r="CE558" s="253" t="n"/>
      <c r="CF558" s="253" t="n"/>
      <c r="CG558" s="254" t="n"/>
      <c r="CH558" s="250" t="inlineStr">
        <is>
          <t>#REF!</t>
        </is>
      </c>
      <c r="CI558" s="251">
        <f>'[2]DATA CONSOLIDADA 2018-2025 '!$CG560-'b2'!$CB558</f>
        <v/>
      </c>
      <c r="CJ558" s="247" t="inlineStr">
        <is>
          <t>#REF!</t>
        </is>
      </c>
      <c r="CK558" s="247" t="n">
        <v>264380</v>
      </c>
      <c r="CL558" s="247" t="n">
        <v>0</v>
      </c>
      <c r="CM558" s="247" t="n">
        <v>264380</v>
      </c>
      <c r="CN558" s="247" t="inlineStr">
        <is>
          <t>#REF!</t>
        </is>
      </c>
      <c r="CO558" s="251">
        <f>'[2]DATA CONSOLIDADA 2018-2025 '!$CM560-'b2'!$CG558</f>
        <v/>
      </c>
      <c r="CP558" s="253" t="n"/>
      <c r="CQ558" s="253" t="n"/>
      <c r="CR558" s="253" t="n"/>
      <c r="CS558" s="253" t="n"/>
      <c r="CT558" s="253" t="n"/>
      <c r="CU558" s="253" t="n"/>
      <c r="CV558" s="247" t="n"/>
      <c r="CW558" s="247" t="n"/>
      <c r="CX558" s="247" t="n"/>
      <c r="CY558" s="247" t="n"/>
      <c r="CZ558" s="247" t="n"/>
      <c r="DA558" s="247" t="n"/>
      <c r="DB558" s="247" t="n"/>
      <c r="DC558" s="255" t="n">
        <v>0</v>
      </c>
      <c r="DD558" s="255" t="n">
        <v>264380</v>
      </c>
      <c r="DE558" s="255" t="n">
        <v>0</v>
      </c>
      <c r="DF558" s="255" t="n">
        <v>0</v>
      </c>
      <c r="DG558" s="255" t="n">
        <v>0</v>
      </c>
      <c r="DH558" s="255" t="n">
        <v>264380</v>
      </c>
      <c r="DI558" s="256" t="n">
        <v>20611472529</v>
      </c>
      <c r="DJ558" s="257" t="inlineStr">
        <is>
          <t>COOPERATIVA AGRARIA ALTO ANDINO CULTA-ACORA</t>
        </is>
      </c>
      <c r="DK558" s="257" t="inlineStr">
        <is>
          <t>02 Cooperativa</t>
        </is>
      </c>
      <c r="DL558" s="258" t="n"/>
      <c r="DM558" s="258" t="n"/>
      <c r="DN558" s="258" t="n"/>
      <c r="DO558" s="258" t="n"/>
      <c r="DP558" s="258" t="n"/>
      <c r="DQ558" s="258" t="n"/>
      <c r="DR558" s="258" t="n"/>
      <c r="DS558" s="258" t="n"/>
      <c r="DT558" s="258" t="n"/>
      <c r="DU558" s="258" t="n"/>
      <c r="DV558" s="258" t="n"/>
      <c r="DW558" s="258" t="n"/>
      <c r="DX558" s="258" t="n"/>
      <c r="DY558" s="258" t="n"/>
      <c r="DZ558" s="258" t="n"/>
      <c r="EA558" s="258" t="n"/>
      <c r="EB558" s="258" t="n"/>
      <c r="EC558" s="258" t="n"/>
      <c r="ED558" s="258" t="n"/>
      <c r="EE558" s="258" t="n"/>
    </row>
    <row r="559" hidden="1" ht="47.25" customHeight="1">
      <c r="A559" s="240" t="inlineStr">
        <is>
          <t>ASOCIACION DE PRODUCTORES AGROINDUSTRIALES VIRGEN DE COPACABANA VIZCACHANI - VILQUE</t>
        </is>
      </c>
      <c r="B559" s="240" t="inlineStr">
        <is>
          <t>DERIVADOS LACTEOS</t>
        </is>
      </c>
      <c r="C559" s="240" t="inlineStr">
        <is>
          <t>QUESOS PARIA</t>
        </is>
      </c>
      <c r="D559" s="240" t="inlineStr">
        <is>
          <t>PUNO</t>
        </is>
      </c>
      <c r="E559" s="240" t="inlineStr">
        <is>
          <t>210109</t>
        </is>
      </c>
      <c r="F559" s="240" t="inlineStr">
        <is>
          <t>PUNO</t>
        </is>
      </c>
      <c r="G559" s="240" t="inlineStr">
        <is>
          <t>PUNO</t>
        </is>
      </c>
      <c r="H559" s="240" t="inlineStr">
        <is>
          <t>MAÑAZO</t>
        </is>
      </c>
      <c r="I559" s="241" t="n"/>
      <c r="J559" s="241" t="n"/>
      <c r="K559" s="241" t="n"/>
      <c r="L559" s="241" t="n"/>
      <c r="M559" s="241" t="n"/>
      <c r="N559" s="241" t="n"/>
      <c r="O559" s="241" t="n"/>
      <c r="P559" s="241" t="n">
        <v>1</v>
      </c>
      <c r="Q559" s="241" t="inlineStr">
        <is>
          <t>PAC</t>
        </is>
      </c>
      <c r="R559" s="242">
        <f>IF(I559=1,I$2,"")&amp;IF(J559=1,IF(I559=1,"-","")&amp;J$2,"")&amp;IF(K559=1,IF(OR(J559=1,I559=1),"-","")&amp;K$2,"")&amp;IF(L559=1,IF(OR(K559=1,J559=1,I559=1),"-","")&amp;L$2,"")&amp;IF(M559=1,IF(OR(L559=1,K559=1,J559=1,I559=1),"-","")&amp;M$2,"")&amp;IF(N559=1,IF(OR(M559=1,L559=1,K559=1,J559=1,I559=1),"-","")&amp;N$2,"")&amp;IF(O559=1,IF(OR(N559=1,M559=1,L559=1,K559=1,J559=1,I559=1),"-","")&amp;O$2,"")&amp;IF(P559=1,IF(I559=1," - ",IF(J559=1," - ",IF(K559=1," - ",IF(L559=1," - ",IF(M559=1," - ",IF(N559=1," - ",IF(O559=1," - ","")))))))&amp;P$2,"")</f>
        <v/>
      </c>
      <c r="S559" s="243">
        <f>SUM('b2'!$I559:$P559)</f>
        <v/>
      </c>
      <c r="T559" s="243">
        <f>IF(OR('b2'!$J559=1,'b2'!$K559=1,'b2'!$L559=1,'b2'!$M559=1,'b2'!$N559=1,'b2'!$O559=1,'b2'!$P559=1),"SI","NO")</f>
        <v/>
      </c>
      <c r="U559" s="243">
        <f>IF(OR('b2'!$K559=1,'b2'!$L559=1,'b2'!$M559=1,'b2'!$N559=1,'b2'!$O559=1,'b2'!$P559=1),"SI","NO")</f>
        <v/>
      </c>
      <c r="V559" s="244" t="n">
        <v>0</v>
      </c>
      <c r="W559" s="245" t="n">
        <v>0</v>
      </c>
      <c r="X559" s="245" t="n">
        <v>0</v>
      </c>
      <c r="Y559" s="244" t="n">
        <v>0</v>
      </c>
      <c r="Z559" s="245" t="n">
        <v>0</v>
      </c>
      <c r="AA559" s="245" t="n">
        <v>0</v>
      </c>
      <c r="AB559" s="244" t="n">
        <v>0</v>
      </c>
      <c r="AC559" s="245" t="n">
        <v>0</v>
      </c>
      <c r="AD559" s="245" t="n">
        <v>0</v>
      </c>
      <c r="AE559" s="244" t="n">
        <v>0</v>
      </c>
      <c r="AF559" s="245" t="n">
        <v>0</v>
      </c>
      <c r="AG559" s="245" t="n">
        <v>0</v>
      </c>
      <c r="AH559" s="244" t="n">
        <v>0</v>
      </c>
      <c r="AI559" s="245" t="n">
        <v>0</v>
      </c>
      <c r="AJ559" s="245" t="n">
        <v>0</v>
      </c>
      <c r="AK559" s="244" t="n">
        <v>0</v>
      </c>
      <c r="AL559" s="245" t="n">
        <v>0</v>
      </c>
      <c r="AM559" s="245" t="n">
        <v>0</v>
      </c>
      <c r="AN559" s="244" t="n">
        <v>0</v>
      </c>
      <c r="AO559" s="245" t="n">
        <v>10</v>
      </c>
      <c r="AP559" s="245" t="n">
        <v>5</v>
      </c>
      <c r="AQ559" s="244" t="n">
        <v>15</v>
      </c>
      <c r="AR559" s="244">
        <f>IF('b2'!$AQ559&gt;0,'b2'!$AQ559,IF('b2'!$AN559&gt;0,'b2'!$AN559,IF('b2'!$AK559&gt;0,'b2'!$AK559,IF('b2'!$AH559&gt;0,'b2'!$AH559,IF('b2'!$AE559&gt;0,'b2'!$AE559,IF('b2'!$AB559&gt;0,'b2'!$AB559,IF('b2'!$Y559&gt;0,'b2'!$Y559,IF('b2'!$V559&gt;0,'b2'!$V559," ---"))))))))</f>
        <v/>
      </c>
      <c r="AS559" s="246" t="n"/>
      <c r="AT559" s="246" t="n"/>
      <c r="AU559" s="246" t="n"/>
      <c r="AV559" s="246" t="n"/>
      <c r="AW559" s="246" t="n"/>
      <c r="AX559" s="246" t="n"/>
      <c r="AY559" s="246" t="n"/>
      <c r="AZ559" s="246" t="n"/>
      <c r="BA559" s="246" t="n"/>
      <c r="BB559" s="246" t="n"/>
      <c r="BC559" s="246" t="n">
        <v>17</v>
      </c>
      <c r="BD559" s="246" t="n">
        <v>3</v>
      </c>
      <c r="BE559" s="247" t="n"/>
      <c r="BF559" s="252" t="n"/>
      <c r="BG559" s="252" t="n"/>
      <c r="BH559" s="247" t="n"/>
      <c r="BI559" s="250" t="inlineStr">
        <is>
          <t>#REF!</t>
        </is>
      </c>
      <c r="BJ559" s="251" t="inlineStr">
        <is>
          <t>#REF!</t>
        </is>
      </c>
      <c r="BK559" s="252" t="n"/>
      <c r="BL559" s="252" t="n"/>
      <c r="BM559" s="247" t="n"/>
      <c r="BN559" s="250" t="inlineStr">
        <is>
          <t>#REF!</t>
        </is>
      </c>
      <c r="BO559" s="251" t="inlineStr">
        <is>
          <t>#REF!</t>
        </is>
      </c>
      <c r="BP559" s="248" t="n"/>
      <c r="BQ559" s="248" t="n"/>
      <c r="BR559" s="249" t="n"/>
      <c r="BS559" s="250" t="inlineStr">
        <is>
          <t>#REF!</t>
        </is>
      </c>
      <c r="BT559" s="251">
        <f>'[2]DATA CONSOLIDADA 2018-2025 '!$BR561-'b2'!$BO559</f>
        <v/>
      </c>
      <c r="BU559" s="252" t="n"/>
      <c r="BV559" s="248" t="n"/>
      <c r="BW559" s="249" t="n"/>
      <c r="BX559" s="250" t="inlineStr">
        <is>
          <t>#REF!</t>
        </is>
      </c>
      <c r="BY559" s="251" t="inlineStr">
        <is>
          <t>#REF!</t>
        </is>
      </c>
      <c r="BZ559" s="248" t="n"/>
      <c r="CA559" s="248" t="n"/>
      <c r="CB559" s="249" t="n"/>
      <c r="CC559" s="250" t="inlineStr">
        <is>
          <t>#REF!</t>
        </is>
      </c>
      <c r="CD559" s="251">
        <f>'[2]DATA CONSOLIDADA 2018-2025 '!$CB561-'b2'!$BW559</f>
        <v/>
      </c>
      <c r="CE559" s="253" t="n"/>
      <c r="CF559" s="253" t="n"/>
      <c r="CG559" s="254" t="n"/>
      <c r="CH559" s="250" t="inlineStr">
        <is>
          <t>#REF!</t>
        </is>
      </c>
      <c r="CI559" s="251">
        <f>'[2]DATA CONSOLIDADA 2018-2025 '!$CG561-'b2'!$CB559</f>
        <v/>
      </c>
      <c r="CJ559" s="247" t="inlineStr">
        <is>
          <t>#REF!</t>
        </is>
      </c>
      <c r="CK559" s="247" t="n">
        <v>90165</v>
      </c>
      <c r="CL559" s="247" t="n">
        <v>0</v>
      </c>
      <c r="CM559" s="247" t="n">
        <v>90165</v>
      </c>
      <c r="CN559" s="247" t="inlineStr">
        <is>
          <t>#REF!</t>
        </is>
      </c>
      <c r="CO559" s="251">
        <f>'[2]DATA CONSOLIDADA 2018-2025 '!$CM561-'b2'!$CG559</f>
        <v/>
      </c>
      <c r="CP559" s="253" t="n"/>
      <c r="CQ559" s="253" t="n"/>
      <c r="CR559" s="253" t="n"/>
      <c r="CS559" s="253" t="n"/>
      <c r="CT559" s="253" t="n"/>
      <c r="CU559" s="253" t="n"/>
      <c r="CV559" s="247" t="n"/>
      <c r="CW559" s="247" t="n"/>
      <c r="CX559" s="247" t="n"/>
      <c r="CY559" s="247" t="n"/>
      <c r="CZ559" s="247" t="n"/>
      <c r="DA559" s="247" t="n"/>
      <c r="DB559" s="247" t="n"/>
      <c r="DC559" s="255" t="n">
        <v>0</v>
      </c>
      <c r="DD559" s="255" t="n">
        <v>90165</v>
      </c>
      <c r="DE559" s="255" t="n">
        <v>0</v>
      </c>
      <c r="DF559" s="255" t="n">
        <v>0</v>
      </c>
      <c r="DG559" s="255" t="n">
        <v>0</v>
      </c>
      <c r="DH559" s="255" t="n">
        <v>90165</v>
      </c>
      <c r="DI559" s="256" t="n">
        <v>20611444053</v>
      </c>
      <c r="DJ559" s="257" t="inlineStr">
        <is>
          <t>ASOCIACION DE PRODUCTORES AGROPECUARIOS Y AGROINDUSTRIALES VIZCACHANI</t>
        </is>
      </c>
      <c r="DK559" s="257" t="inlineStr">
        <is>
          <t>01 Asociación</t>
        </is>
      </c>
      <c r="DL559" s="258" t="n"/>
      <c r="DM559" s="258" t="n"/>
      <c r="DN559" s="258" t="n"/>
      <c r="DO559" s="258" t="n"/>
      <c r="DP559" s="258" t="n"/>
      <c r="DQ559" s="258" t="n"/>
      <c r="DR559" s="258" t="n"/>
      <c r="DS559" s="258" t="n"/>
      <c r="DT559" s="258" t="n"/>
      <c r="DU559" s="258" t="n"/>
      <c r="DV559" s="258" t="n"/>
      <c r="DW559" s="258" t="n"/>
      <c r="DX559" s="258" t="n"/>
      <c r="DY559" s="258" t="n"/>
      <c r="DZ559" s="258" t="n"/>
      <c r="EA559" s="258" t="n"/>
      <c r="EB559" s="258" t="n"/>
      <c r="EC559" s="258" t="n"/>
      <c r="ED559" s="258" t="n"/>
      <c r="EE559" s="258" t="n"/>
    </row>
    <row r="560" hidden="1" ht="47.25" customHeight="1">
      <c r="A560" s="240" t="inlineStr">
        <is>
          <t>COOPERATIVA AGRARIA GANADERA DE CAMELIDOS SUDAMERICANOS 24 DE SETIEMBRE DE CONDURIRI</t>
        </is>
      </c>
      <c r="B560" s="240" t="inlineStr">
        <is>
          <t>FIBRA DE ALPACA</t>
        </is>
      </c>
      <c r="C560" s="240" t="inlineStr">
        <is>
          <t>FIBRA DE ALPACA</t>
        </is>
      </c>
      <c r="D560" s="240" t="inlineStr">
        <is>
          <t>PUNO</t>
        </is>
      </c>
      <c r="E560" s="240" t="inlineStr">
        <is>
          <t>210505</t>
        </is>
      </c>
      <c r="F560" s="240" t="inlineStr">
        <is>
          <t>PUNO</t>
        </is>
      </c>
      <c r="G560" s="240" t="inlineStr">
        <is>
          <t>EL COLLAO</t>
        </is>
      </c>
      <c r="H560" s="240" t="inlineStr">
        <is>
          <t>CONDURIRI</t>
        </is>
      </c>
      <c r="I560" s="241" t="n"/>
      <c r="J560" s="241" t="n"/>
      <c r="K560" s="241" t="n"/>
      <c r="L560" s="241" t="n"/>
      <c r="M560" s="241" t="n"/>
      <c r="N560" s="241" t="n"/>
      <c r="O560" s="241" t="n"/>
      <c r="P560" s="241" t="n">
        <v>1</v>
      </c>
      <c r="Q560" s="241" t="inlineStr">
        <is>
          <t>PAC</t>
        </is>
      </c>
      <c r="R560" s="242">
        <f>IF(I560=1,I$2,"")&amp;IF(J560=1,IF(I560=1,"-","")&amp;J$2,"")&amp;IF(K560=1,IF(OR(J560=1,I560=1),"-","")&amp;K$2,"")&amp;IF(L560=1,IF(OR(K560=1,J560=1,I560=1),"-","")&amp;L$2,"")&amp;IF(M560=1,IF(OR(L560=1,K560=1,J560=1,I560=1),"-","")&amp;M$2,"")&amp;IF(N560=1,IF(OR(M560=1,L560=1,K560=1,J560=1,I560=1),"-","")&amp;N$2,"")&amp;IF(O560=1,IF(OR(N560=1,M560=1,L560=1,K560=1,J560=1,I560=1),"-","")&amp;O$2,"")&amp;IF(P560=1,IF(I560=1," - ",IF(J560=1," - ",IF(K560=1," - ",IF(L560=1," - ",IF(M560=1," - ",IF(N560=1," - ",IF(O560=1," - ","")))))))&amp;P$2,"")</f>
        <v/>
      </c>
      <c r="S560" s="243">
        <f>SUM('b2'!$I560:$P560)</f>
        <v/>
      </c>
      <c r="T560" s="243">
        <f>IF(OR('b2'!$J560=1,'b2'!$K560=1,'b2'!$L560=1,'b2'!$M560=1,'b2'!$N560=1,'b2'!$O560=1,'b2'!$P560=1),"SI","NO")</f>
        <v/>
      </c>
      <c r="U560" s="243">
        <f>IF(OR('b2'!$K560=1,'b2'!$L560=1,'b2'!$M560=1,'b2'!$N560=1,'b2'!$O560=1,'b2'!$P560=1),"SI","NO")</f>
        <v/>
      </c>
      <c r="V560" s="244" t="n">
        <v>0</v>
      </c>
      <c r="W560" s="245" t="n">
        <v>0</v>
      </c>
      <c r="X560" s="245" t="n">
        <v>0</v>
      </c>
      <c r="Y560" s="244" t="n">
        <v>0</v>
      </c>
      <c r="Z560" s="245" t="n">
        <v>0</v>
      </c>
      <c r="AA560" s="245" t="n">
        <v>0</v>
      </c>
      <c r="AB560" s="244" t="n">
        <v>0</v>
      </c>
      <c r="AC560" s="245" t="n">
        <v>0</v>
      </c>
      <c r="AD560" s="245" t="n">
        <v>0</v>
      </c>
      <c r="AE560" s="244" t="n">
        <v>0</v>
      </c>
      <c r="AF560" s="245" t="n">
        <v>0</v>
      </c>
      <c r="AG560" s="245" t="n">
        <v>0</v>
      </c>
      <c r="AH560" s="244" t="n">
        <v>0</v>
      </c>
      <c r="AI560" s="245" t="n">
        <v>0</v>
      </c>
      <c r="AJ560" s="245" t="n">
        <v>0</v>
      </c>
      <c r="AK560" s="244" t="n">
        <v>0</v>
      </c>
      <c r="AL560" s="245" t="n">
        <v>0</v>
      </c>
      <c r="AM560" s="245" t="n">
        <v>0</v>
      </c>
      <c r="AN560" s="244" t="n">
        <v>0</v>
      </c>
      <c r="AO560" s="245" t="n">
        <v>69</v>
      </c>
      <c r="AP560" s="245" t="n">
        <v>34</v>
      </c>
      <c r="AQ560" s="244" t="n">
        <v>103</v>
      </c>
      <c r="AR560" s="244">
        <f>IF('b2'!$AQ560&gt;0,'b2'!$AQ560,IF('b2'!$AN560&gt;0,'b2'!$AN560,IF('b2'!$AK560&gt;0,'b2'!$AK560,IF('b2'!$AH560&gt;0,'b2'!$AH560,IF('b2'!$AE560&gt;0,'b2'!$AE560,IF('b2'!$AB560&gt;0,'b2'!$AB560,IF('b2'!$Y560&gt;0,'b2'!$Y560,IF('b2'!$V560&gt;0,'b2'!$V560," ---"))))))))</f>
        <v/>
      </c>
      <c r="AS560" s="246" t="n"/>
      <c r="AT560" s="246" t="n"/>
      <c r="AU560" s="246" t="n"/>
      <c r="AV560" s="246" t="n"/>
      <c r="AW560" s="246" t="n"/>
      <c r="AX560" s="246" t="n"/>
      <c r="AY560" s="246" t="n"/>
      <c r="AZ560" s="246" t="n"/>
      <c r="BA560" s="246" t="n"/>
      <c r="BB560" s="246" t="n"/>
      <c r="BC560" s="246" t="n">
        <v>15</v>
      </c>
      <c r="BD560" s="246" t="n">
        <v>2</v>
      </c>
      <c r="BE560" s="247" t="n"/>
      <c r="BF560" s="252" t="n"/>
      <c r="BG560" s="252" t="n"/>
      <c r="BH560" s="247" t="n"/>
      <c r="BI560" s="250" t="inlineStr">
        <is>
          <t>#REF!</t>
        </is>
      </c>
      <c r="BJ560" s="251" t="inlineStr">
        <is>
          <t>#REF!</t>
        </is>
      </c>
      <c r="BK560" s="252" t="n"/>
      <c r="BL560" s="252" t="n"/>
      <c r="BM560" s="247" t="n"/>
      <c r="BN560" s="250" t="inlineStr">
        <is>
          <t>#REF!</t>
        </is>
      </c>
      <c r="BO560" s="251" t="inlineStr">
        <is>
          <t>#REF!</t>
        </is>
      </c>
      <c r="BP560" s="248" t="n"/>
      <c r="BQ560" s="248" t="n"/>
      <c r="BR560" s="249" t="n"/>
      <c r="BS560" s="250" t="inlineStr">
        <is>
          <t>#REF!</t>
        </is>
      </c>
      <c r="BT560" s="251">
        <f>'[2]DATA CONSOLIDADA 2018-2025 '!$BR562-'b2'!$BO560</f>
        <v/>
      </c>
      <c r="BU560" s="252" t="n"/>
      <c r="BV560" s="248" t="n"/>
      <c r="BW560" s="249" t="n"/>
      <c r="BX560" s="250" t="inlineStr">
        <is>
          <t>#REF!</t>
        </is>
      </c>
      <c r="BY560" s="251" t="inlineStr">
        <is>
          <t>#REF!</t>
        </is>
      </c>
      <c r="BZ560" s="248" t="n"/>
      <c r="CA560" s="248" t="n"/>
      <c r="CB560" s="249" t="n"/>
      <c r="CC560" s="250" t="inlineStr">
        <is>
          <t>#REF!</t>
        </is>
      </c>
      <c r="CD560" s="251">
        <f>'[2]DATA CONSOLIDADA 2018-2025 '!$CB562-'b2'!$BW560</f>
        <v/>
      </c>
      <c r="CE560" s="253" t="n"/>
      <c r="CF560" s="253" t="n"/>
      <c r="CG560" s="254" t="n"/>
      <c r="CH560" s="250" t="inlineStr">
        <is>
          <t>#REF!</t>
        </is>
      </c>
      <c r="CI560" s="251">
        <f>'[2]DATA CONSOLIDADA 2018-2025 '!$CG562-'b2'!$CB560</f>
        <v/>
      </c>
      <c r="CJ560" s="247" t="inlineStr">
        <is>
          <t>#REF!</t>
        </is>
      </c>
      <c r="CK560" s="247" t="n">
        <v>1226278.82</v>
      </c>
      <c r="CL560" s="247" t="n">
        <v>0</v>
      </c>
      <c r="CM560" s="247" t="n">
        <v>1226278.82</v>
      </c>
      <c r="CN560" s="247" t="inlineStr">
        <is>
          <t>#REF!</t>
        </is>
      </c>
      <c r="CO560" s="251">
        <f>'[2]DATA CONSOLIDADA 2018-2025 '!$CM562-'b2'!$CG560</f>
        <v/>
      </c>
      <c r="CP560" s="253" t="n"/>
      <c r="CQ560" s="253" t="n"/>
      <c r="CR560" s="253" t="n"/>
      <c r="CS560" s="253" t="n"/>
      <c r="CT560" s="253" t="n"/>
      <c r="CU560" s="253" t="n"/>
      <c r="CV560" s="247" t="n"/>
      <c r="CW560" s="247" t="n"/>
      <c r="CX560" s="247" t="n"/>
      <c r="CY560" s="247" t="n"/>
      <c r="CZ560" s="247" t="n"/>
      <c r="DA560" s="247" t="n"/>
      <c r="DB560" s="247" t="n"/>
      <c r="DC560" s="255" t="n">
        <v>0</v>
      </c>
      <c r="DD560" s="255" t="n">
        <v>1226278.82</v>
      </c>
      <c r="DE560" s="255" t="n">
        <v>0</v>
      </c>
      <c r="DF560" s="255" t="n">
        <v>0</v>
      </c>
      <c r="DG560" s="255" t="n">
        <v>0</v>
      </c>
      <c r="DH560" s="255" t="n">
        <v>1226278.82</v>
      </c>
      <c r="DI560" s="256" t="n">
        <v>20611141298</v>
      </c>
      <c r="DJ560" s="257" t="inlineStr">
        <is>
          <t>COOPERATIVA AGRARIA GANADERA DE CAMELIDOS SUDAMERICANOS 24 DE SETIEMBRE DE CONDURIRI</t>
        </is>
      </c>
      <c r="DK560" s="257" t="inlineStr">
        <is>
          <t>02 Cooperativa</t>
        </is>
      </c>
      <c r="DL560" s="258" t="n"/>
      <c r="DM560" s="258" t="n"/>
      <c r="DN560" s="258" t="n"/>
      <c r="DO560" s="258" t="n"/>
      <c r="DP560" s="258" t="n"/>
      <c r="DQ560" s="258" t="n"/>
      <c r="DR560" s="258" t="n"/>
      <c r="DS560" s="258" t="n"/>
      <c r="DT560" s="258" t="n"/>
      <c r="DU560" s="258" t="n"/>
      <c r="DV560" s="258" t="n"/>
      <c r="DW560" s="258" t="n"/>
      <c r="DX560" s="258" t="n"/>
      <c r="DY560" s="258" t="n"/>
      <c r="DZ560" s="258" t="n"/>
      <c r="EA560" s="258" t="n"/>
      <c r="EB560" s="258" t="n"/>
      <c r="EC560" s="258" t="n"/>
      <c r="ED560" s="258" t="n"/>
      <c r="EE560" s="258" t="n"/>
    </row>
    <row r="561" hidden="1" ht="47.25" customHeight="1">
      <c r="A561" s="240" t="inlineStr">
        <is>
          <t>ASOCIACION DE PRODUCTORES AGROPECUARIOS ARTESANIA Y ACUICULTURA SANTA RITA</t>
        </is>
      </c>
      <c r="B561" s="240" t="inlineStr">
        <is>
          <t>FIBRA DE ALPACA</t>
        </is>
      </c>
      <c r="C561" s="240" t="inlineStr">
        <is>
          <t>FIBRA DE ALPACA</t>
        </is>
      </c>
      <c r="D561" s="240" t="inlineStr">
        <is>
          <t>PUNO</t>
        </is>
      </c>
      <c r="E561" s="240" t="inlineStr">
        <is>
          <t>211101</t>
        </is>
      </c>
      <c r="F561" s="240" t="inlineStr">
        <is>
          <t>PUNO</t>
        </is>
      </c>
      <c r="G561" s="240" t="inlineStr">
        <is>
          <t>SAN ROMAN</t>
        </is>
      </c>
      <c r="H561" s="240" t="inlineStr">
        <is>
          <t>JULIACA</t>
        </is>
      </c>
      <c r="I561" s="241" t="n"/>
      <c r="J561" s="241" t="n"/>
      <c r="K561" s="241" t="n"/>
      <c r="L561" s="241" t="n"/>
      <c r="M561" s="241" t="n"/>
      <c r="N561" s="241" t="n"/>
      <c r="O561" s="241" t="n"/>
      <c r="P561" s="241" t="n">
        <v>1</v>
      </c>
      <c r="Q561" s="241" t="inlineStr">
        <is>
          <t>PAC</t>
        </is>
      </c>
      <c r="R561" s="242">
        <f>IF(I561=1,I$2,"")&amp;IF(J561=1,IF(I561=1,"-","")&amp;J$2,"")&amp;IF(K561=1,IF(OR(J561=1,I561=1),"-","")&amp;K$2,"")&amp;IF(L561=1,IF(OR(K561=1,J561=1,I561=1),"-","")&amp;L$2,"")&amp;IF(M561=1,IF(OR(L561=1,K561=1,J561=1,I561=1),"-","")&amp;M$2,"")&amp;IF(N561=1,IF(OR(M561=1,L561=1,K561=1,J561=1,I561=1),"-","")&amp;N$2,"")&amp;IF(O561=1,IF(OR(N561=1,M561=1,L561=1,K561=1,J561=1,I561=1),"-","")&amp;O$2,"")&amp;IF(P561=1,IF(I561=1," - ",IF(J561=1," - ",IF(K561=1," - ",IF(L561=1," - ",IF(M561=1," - ",IF(N561=1," - ",IF(O561=1," - ","")))))))&amp;P$2,"")</f>
        <v/>
      </c>
      <c r="S561" s="243">
        <f>SUM('b2'!$I561:$P561)</f>
        <v/>
      </c>
      <c r="T561" s="243">
        <f>IF(OR('b2'!$J561=1,'b2'!$K561=1,'b2'!$L561=1,'b2'!$M561=1,'b2'!$N561=1,'b2'!$O561=1,'b2'!$P561=1),"SI","NO")</f>
        <v/>
      </c>
      <c r="U561" s="243">
        <f>IF(OR('b2'!$K561=1,'b2'!$L561=1,'b2'!$M561=1,'b2'!$N561=1,'b2'!$O561=1,'b2'!$P561=1),"SI","NO")</f>
        <v/>
      </c>
      <c r="V561" s="244" t="n">
        <v>0</v>
      </c>
      <c r="W561" s="245" t="n">
        <v>0</v>
      </c>
      <c r="X561" s="245" t="n">
        <v>0</v>
      </c>
      <c r="Y561" s="244" t="n">
        <v>0</v>
      </c>
      <c r="Z561" s="245" t="n">
        <v>0</v>
      </c>
      <c r="AA561" s="245" t="n">
        <v>0</v>
      </c>
      <c r="AB561" s="244" t="n">
        <v>0</v>
      </c>
      <c r="AC561" s="245" t="n">
        <v>0</v>
      </c>
      <c r="AD561" s="245" t="n">
        <v>0</v>
      </c>
      <c r="AE561" s="244" t="n">
        <v>0</v>
      </c>
      <c r="AF561" s="245" t="n">
        <v>0</v>
      </c>
      <c r="AG561" s="245" t="n">
        <v>0</v>
      </c>
      <c r="AH561" s="244" t="n">
        <v>0</v>
      </c>
      <c r="AI561" s="245" t="n">
        <v>0</v>
      </c>
      <c r="AJ561" s="245" t="n">
        <v>0</v>
      </c>
      <c r="AK561" s="244" t="n">
        <v>0</v>
      </c>
      <c r="AL561" s="245" t="n">
        <v>0</v>
      </c>
      <c r="AM561" s="245" t="n">
        <v>0</v>
      </c>
      <c r="AN561" s="244" t="n">
        <v>0</v>
      </c>
      <c r="AO561" s="245" t="n">
        <v>10</v>
      </c>
      <c r="AP561" s="245" t="n">
        <v>10</v>
      </c>
      <c r="AQ561" s="244" t="n">
        <v>20</v>
      </c>
      <c r="AR561" s="244">
        <f>IF('b2'!$AQ561&gt;0,'b2'!$AQ561,IF('b2'!$AN561&gt;0,'b2'!$AN561,IF('b2'!$AK561&gt;0,'b2'!$AK561,IF('b2'!$AH561&gt;0,'b2'!$AH561,IF('b2'!$AE561&gt;0,'b2'!$AE561,IF('b2'!$AB561&gt;0,'b2'!$AB561,IF('b2'!$Y561&gt;0,'b2'!$Y561,IF('b2'!$V561&gt;0,'b2'!$V561," ---"))))))))</f>
        <v/>
      </c>
      <c r="AS561" s="246" t="n"/>
      <c r="AT561" s="246" t="n"/>
      <c r="AU561" s="246" t="n"/>
      <c r="AV561" s="246" t="n"/>
      <c r="AW561" s="246" t="n"/>
      <c r="AX561" s="246" t="n"/>
      <c r="AY561" s="246" t="n"/>
      <c r="AZ561" s="246" t="n"/>
      <c r="BA561" s="246" t="n"/>
      <c r="BB561" s="246" t="n"/>
      <c r="BC561" s="246" t="n">
        <v>15</v>
      </c>
      <c r="BD561" s="246" t="n">
        <v>2</v>
      </c>
      <c r="BE561" s="247" t="n"/>
      <c r="BF561" s="252" t="n"/>
      <c r="BG561" s="252" t="n"/>
      <c r="BH561" s="247" t="n"/>
      <c r="BI561" s="250" t="inlineStr">
        <is>
          <t>#REF!</t>
        </is>
      </c>
      <c r="BJ561" s="251" t="inlineStr">
        <is>
          <t>#REF!</t>
        </is>
      </c>
      <c r="BK561" s="252" t="n"/>
      <c r="BL561" s="252" t="n"/>
      <c r="BM561" s="247" t="n"/>
      <c r="BN561" s="250" t="inlineStr">
        <is>
          <t>#REF!</t>
        </is>
      </c>
      <c r="BO561" s="251" t="inlineStr">
        <is>
          <t>#REF!</t>
        </is>
      </c>
      <c r="BP561" s="248" t="n"/>
      <c r="BQ561" s="248" t="n"/>
      <c r="BR561" s="249" t="n"/>
      <c r="BS561" s="250" t="inlineStr">
        <is>
          <t>#REF!</t>
        </is>
      </c>
      <c r="BT561" s="251">
        <f>'[2]DATA CONSOLIDADA 2018-2025 '!$BR563-'b2'!$BO561</f>
        <v/>
      </c>
      <c r="BU561" s="252" t="n"/>
      <c r="BV561" s="248" t="n"/>
      <c r="BW561" s="249" t="n"/>
      <c r="BX561" s="250" t="inlineStr">
        <is>
          <t>#REF!</t>
        </is>
      </c>
      <c r="BY561" s="251" t="inlineStr">
        <is>
          <t>#REF!</t>
        </is>
      </c>
      <c r="BZ561" s="248" t="n"/>
      <c r="CA561" s="248" t="n"/>
      <c r="CB561" s="249" t="n"/>
      <c r="CC561" s="250" t="inlineStr">
        <is>
          <t>#REF!</t>
        </is>
      </c>
      <c r="CD561" s="251">
        <f>'[2]DATA CONSOLIDADA 2018-2025 '!$CB563-'b2'!$BW561</f>
        <v/>
      </c>
      <c r="CE561" s="253" t="n"/>
      <c r="CF561" s="253" t="n"/>
      <c r="CG561" s="254" t="n"/>
      <c r="CH561" s="250" t="inlineStr">
        <is>
          <t>#REF!</t>
        </is>
      </c>
      <c r="CI561" s="251">
        <f>'[2]DATA CONSOLIDADA 2018-2025 '!$CG563-'b2'!$CB561</f>
        <v/>
      </c>
      <c r="CJ561" s="247" t="inlineStr">
        <is>
          <t>#REF!</t>
        </is>
      </c>
      <c r="CK561" s="247" t="n">
        <v>345202.85</v>
      </c>
      <c r="CL561" s="247" t="n">
        <v>0</v>
      </c>
      <c r="CM561" s="247" t="n">
        <v>345202.85</v>
      </c>
      <c r="CN561" s="247" t="inlineStr">
        <is>
          <t>#REF!</t>
        </is>
      </c>
      <c r="CO561" s="251">
        <f>'[2]DATA CONSOLIDADA 2018-2025 '!$CM563-'b2'!$CG561</f>
        <v/>
      </c>
      <c r="CP561" s="253" t="n"/>
      <c r="CQ561" s="253" t="n"/>
      <c r="CR561" s="253" t="n"/>
      <c r="CS561" s="253" t="n"/>
      <c r="CT561" s="253" t="n"/>
      <c r="CU561" s="253" t="n"/>
      <c r="CV561" s="247" t="n"/>
      <c r="CW561" s="247" t="n"/>
      <c r="CX561" s="247" t="n"/>
      <c r="CY561" s="247" t="n"/>
      <c r="CZ561" s="247" t="n"/>
      <c r="DA561" s="247" t="n"/>
      <c r="DB561" s="247" t="n"/>
      <c r="DC561" s="255" t="n">
        <v>0</v>
      </c>
      <c r="DD561" s="255" t="n">
        <v>345202.85</v>
      </c>
      <c r="DE561" s="255" t="n">
        <v>0</v>
      </c>
      <c r="DF561" s="255" t="n">
        <v>0</v>
      </c>
      <c r="DG561" s="255" t="n">
        <v>0</v>
      </c>
      <c r="DH561" s="255" t="n">
        <v>345202.85</v>
      </c>
      <c r="DI561" s="256" t="n">
        <v>20607580023</v>
      </c>
      <c r="DJ561" s="257" t="inlineStr">
        <is>
          <t>ASOCIACION DE PRODUCTORES AGROPECUARIOS ARTESANIA Y ACUICULTURA SANTA RITA</t>
        </is>
      </c>
      <c r="DK561" s="257" t="inlineStr">
        <is>
          <t>01 Asociación</t>
        </is>
      </c>
      <c r="DL561" s="258" t="n"/>
      <c r="DM561" s="258" t="n"/>
      <c r="DN561" s="258" t="n"/>
      <c r="DO561" s="258" t="n"/>
      <c r="DP561" s="258" t="n"/>
      <c r="DQ561" s="258" t="n"/>
      <c r="DR561" s="258" t="n"/>
      <c r="DS561" s="258" t="n"/>
      <c r="DT561" s="258" t="n"/>
      <c r="DU561" s="258" t="n"/>
      <c r="DV561" s="258" t="n"/>
      <c r="DW561" s="258" t="n"/>
      <c r="DX561" s="258" t="n"/>
      <c r="DY561" s="258" t="n"/>
      <c r="DZ561" s="258" t="n"/>
      <c r="EA561" s="258" t="n"/>
      <c r="EB561" s="258" t="n"/>
      <c r="EC561" s="258" t="n"/>
      <c r="ED561" s="258" t="n"/>
      <c r="EE561" s="258" t="n"/>
    </row>
    <row r="562" hidden="1" ht="47.25" customHeight="1">
      <c r="A562" s="240" t="inlineStr">
        <is>
          <t>COOPERATIVA AGROINDUSTRIAL DE PRODUCTORES AGROPECUARIOS CABANA LIMITADA</t>
        </is>
      </c>
      <c r="B562" s="240" t="inlineStr">
        <is>
          <t>DERIVADOS LACTEOS</t>
        </is>
      </c>
      <c r="C562" s="240" t="inlineStr">
        <is>
          <t>LECHE</t>
        </is>
      </c>
      <c r="D562" s="240" t="inlineStr">
        <is>
          <t>PUNO</t>
        </is>
      </c>
      <c r="E562" s="240" t="inlineStr">
        <is>
          <t>211102</t>
        </is>
      </c>
      <c r="F562" s="240" t="inlineStr">
        <is>
          <t>PUNO</t>
        </is>
      </c>
      <c r="G562" s="240" t="inlineStr">
        <is>
          <t>SAN ROMAN</t>
        </is>
      </c>
      <c r="H562" s="240" t="inlineStr">
        <is>
          <t>CABANA</t>
        </is>
      </c>
      <c r="I562" s="241" t="n"/>
      <c r="J562" s="241" t="n"/>
      <c r="K562" s="241" t="n"/>
      <c r="L562" s="241" t="n"/>
      <c r="M562" s="241" t="n"/>
      <c r="N562" s="241" t="n"/>
      <c r="O562" s="241" t="n"/>
      <c r="P562" s="241" t="n">
        <v>1</v>
      </c>
      <c r="Q562" s="241" t="inlineStr">
        <is>
          <t>PAC</t>
        </is>
      </c>
      <c r="R562" s="242">
        <f>IF(I562=1,I$2,"")&amp;IF(J562=1,IF(I562=1,"-","")&amp;J$2,"")&amp;IF(K562=1,IF(OR(J562=1,I562=1),"-","")&amp;K$2,"")&amp;IF(L562=1,IF(OR(K562=1,J562=1,I562=1),"-","")&amp;L$2,"")&amp;IF(M562=1,IF(OR(L562=1,K562=1,J562=1,I562=1),"-","")&amp;M$2,"")&amp;IF(N562=1,IF(OR(M562=1,L562=1,K562=1,J562=1,I562=1),"-","")&amp;N$2,"")&amp;IF(O562=1,IF(OR(N562=1,M562=1,L562=1,K562=1,J562=1,I562=1),"-","")&amp;O$2,"")&amp;IF(P562=1,IF(I562=1," - ",IF(J562=1," - ",IF(K562=1," - ",IF(L562=1," - ",IF(M562=1," - ",IF(N562=1," - ",IF(O562=1," - ","")))))))&amp;P$2,"")</f>
        <v/>
      </c>
      <c r="S562" s="243">
        <f>SUM('b2'!$I562:$P562)</f>
        <v/>
      </c>
      <c r="T562" s="243">
        <f>IF(OR('b2'!$J562=1,'b2'!$K562=1,'b2'!$L562=1,'b2'!$M562=1,'b2'!$N562=1,'b2'!$O562=1,'b2'!$P562=1),"SI","NO")</f>
        <v/>
      </c>
      <c r="U562" s="243">
        <f>IF(OR('b2'!$K562=1,'b2'!$L562=1,'b2'!$M562=1,'b2'!$N562=1,'b2'!$O562=1,'b2'!$P562=1),"SI","NO")</f>
        <v/>
      </c>
      <c r="V562" s="244" t="n">
        <v>0</v>
      </c>
      <c r="W562" s="245" t="n">
        <v>0</v>
      </c>
      <c r="X562" s="245" t="n">
        <v>0</v>
      </c>
      <c r="Y562" s="244" t="n">
        <v>0</v>
      </c>
      <c r="Z562" s="245" t="n">
        <v>0</v>
      </c>
      <c r="AA562" s="245" t="n">
        <v>0</v>
      </c>
      <c r="AB562" s="244" t="n">
        <v>0</v>
      </c>
      <c r="AC562" s="245" t="n">
        <v>0</v>
      </c>
      <c r="AD562" s="245" t="n">
        <v>0</v>
      </c>
      <c r="AE562" s="244" t="n">
        <v>0</v>
      </c>
      <c r="AF562" s="245" t="n">
        <v>0</v>
      </c>
      <c r="AG562" s="245" t="n">
        <v>0</v>
      </c>
      <c r="AH562" s="244" t="n">
        <v>0</v>
      </c>
      <c r="AI562" s="245" t="n">
        <v>0</v>
      </c>
      <c r="AJ562" s="245" t="n">
        <v>0</v>
      </c>
      <c r="AK562" s="244" t="n">
        <v>0</v>
      </c>
      <c r="AL562" s="245" t="n">
        <v>0</v>
      </c>
      <c r="AM562" s="245" t="n">
        <v>0</v>
      </c>
      <c r="AN562" s="244" t="n">
        <v>0</v>
      </c>
      <c r="AO562" s="245" t="n">
        <v>24</v>
      </c>
      <c r="AP562" s="245" t="n">
        <v>62</v>
      </c>
      <c r="AQ562" s="244" t="n">
        <v>86</v>
      </c>
      <c r="AR562" s="244">
        <f>IF('b2'!$AQ562&gt;0,'b2'!$AQ562,IF('b2'!$AN562&gt;0,'b2'!$AN562,IF('b2'!$AK562&gt;0,'b2'!$AK562,IF('b2'!$AH562&gt;0,'b2'!$AH562,IF('b2'!$AE562&gt;0,'b2'!$AE562,IF('b2'!$AB562&gt;0,'b2'!$AB562,IF('b2'!$Y562&gt;0,'b2'!$Y562,IF('b2'!$V562&gt;0,'b2'!$V562," ---"))))))))</f>
        <v/>
      </c>
      <c r="AS562" s="246" t="n"/>
      <c r="AT562" s="246" t="n"/>
      <c r="AU562" s="246" t="n"/>
      <c r="AV562" s="246" t="n"/>
      <c r="AW562" s="246" t="n"/>
      <c r="AX562" s="246" t="n"/>
      <c r="AY562" s="246" t="n"/>
      <c r="AZ562" s="246" t="n"/>
      <c r="BA562" s="246" t="n"/>
      <c r="BB562" s="246" t="n"/>
      <c r="BC562" s="246" t="n">
        <v>18</v>
      </c>
      <c r="BD562" s="246" t="n">
        <v>2</v>
      </c>
      <c r="BE562" s="247" t="n"/>
      <c r="BF562" s="252" t="n"/>
      <c r="BG562" s="252" t="n"/>
      <c r="BH562" s="247" t="n"/>
      <c r="BI562" s="250" t="inlineStr">
        <is>
          <t>#REF!</t>
        </is>
      </c>
      <c r="BJ562" s="251" t="inlineStr">
        <is>
          <t>#REF!</t>
        </is>
      </c>
      <c r="BK562" s="252" t="n"/>
      <c r="BL562" s="252" t="n"/>
      <c r="BM562" s="247" t="n"/>
      <c r="BN562" s="250" t="inlineStr">
        <is>
          <t>#REF!</t>
        </is>
      </c>
      <c r="BO562" s="251" t="inlineStr">
        <is>
          <t>#REF!</t>
        </is>
      </c>
      <c r="BP562" s="248" t="n"/>
      <c r="BQ562" s="248" t="n"/>
      <c r="BR562" s="249" t="n"/>
      <c r="BS562" s="250" t="inlineStr">
        <is>
          <t>#REF!</t>
        </is>
      </c>
      <c r="BT562" s="251">
        <f>'[2]DATA CONSOLIDADA 2018-2025 '!$BR564-'b2'!$BO562</f>
        <v/>
      </c>
      <c r="BU562" s="252" t="n"/>
      <c r="BV562" s="248" t="n"/>
      <c r="BW562" s="249" t="n"/>
      <c r="BX562" s="250" t="inlineStr">
        <is>
          <t>#REF!</t>
        </is>
      </c>
      <c r="BY562" s="251" t="inlineStr">
        <is>
          <t>#REF!</t>
        </is>
      </c>
      <c r="BZ562" s="248" t="n"/>
      <c r="CA562" s="248" t="n"/>
      <c r="CB562" s="249" t="n"/>
      <c r="CC562" s="250" t="inlineStr">
        <is>
          <t>#REF!</t>
        </is>
      </c>
      <c r="CD562" s="251">
        <f>'[2]DATA CONSOLIDADA 2018-2025 '!$CB564-'b2'!$BW562</f>
        <v/>
      </c>
      <c r="CE562" s="253" t="n"/>
      <c r="CF562" s="253" t="n"/>
      <c r="CG562" s="254" t="n"/>
      <c r="CH562" s="250" t="inlineStr">
        <is>
          <t>#REF!</t>
        </is>
      </c>
      <c r="CI562" s="251">
        <f>'[2]DATA CONSOLIDADA 2018-2025 '!$CG564-'b2'!$CB562</f>
        <v/>
      </c>
      <c r="CJ562" s="247" t="inlineStr">
        <is>
          <t>#REF!</t>
        </is>
      </c>
      <c r="CK562" s="247" t="n">
        <v>664790</v>
      </c>
      <c r="CL562" s="247" t="n">
        <v>0</v>
      </c>
      <c r="CM562" s="247" t="n">
        <v>664790</v>
      </c>
      <c r="CN562" s="247" t="inlineStr">
        <is>
          <t>#REF!</t>
        </is>
      </c>
      <c r="CO562" s="251">
        <f>'[2]DATA CONSOLIDADA 2018-2025 '!$CM564-'b2'!$CG562</f>
        <v/>
      </c>
      <c r="CP562" s="253" t="n"/>
      <c r="CQ562" s="253" t="n"/>
      <c r="CR562" s="253" t="n"/>
      <c r="CS562" s="253" t="n"/>
      <c r="CT562" s="253" t="n"/>
      <c r="CU562" s="253" t="n"/>
      <c r="CV562" s="247" t="n"/>
      <c r="CW562" s="247" t="n"/>
      <c r="CX562" s="247" t="n"/>
      <c r="CY562" s="247" t="n"/>
      <c r="CZ562" s="247" t="n"/>
      <c r="DA562" s="247" t="n"/>
      <c r="DB562" s="247" t="n"/>
      <c r="DC562" s="255" t="n">
        <v>0</v>
      </c>
      <c r="DD562" s="255" t="n">
        <v>664790</v>
      </c>
      <c r="DE562" s="255" t="n">
        <v>0</v>
      </c>
      <c r="DF562" s="255" t="n">
        <v>0</v>
      </c>
      <c r="DG562" s="255" t="n">
        <v>0</v>
      </c>
      <c r="DH562" s="255" t="n">
        <v>664790</v>
      </c>
      <c r="DI562" s="256" t="n">
        <v>20448791310</v>
      </c>
      <c r="DJ562" s="257" t="inlineStr">
        <is>
          <t>COOPERATIVA AGROINDUSTRIAL DE PRODUCTORES AGROPECUARIOS CABANA LIMITADA</t>
        </is>
      </c>
      <c r="DK562" s="257" t="inlineStr">
        <is>
          <t>02 Cooperativa</t>
        </is>
      </c>
      <c r="DL562" s="258" t="n"/>
      <c r="DM562" s="258" t="n"/>
      <c r="DN562" s="258" t="n"/>
      <c r="DO562" s="258" t="n"/>
      <c r="DP562" s="258" t="n"/>
      <c r="DQ562" s="258" t="n"/>
      <c r="DR562" s="258" t="n"/>
      <c r="DS562" s="258" t="n"/>
      <c r="DT562" s="258" t="n"/>
      <c r="DU562" s="258" t="n"/>
      <c r="DV562" s="258" t="n"/>
      <c r="DW562" s="258" t="n"/>
      <c r="DX562" s="258" t="n"/>
      <c r="DY562" s="258" t="n"/>
      <c r="DZ562" s="258" t="n"/>
      <c r="EA562" s="258" t="n"/>
      <c r="EB562" s="258" t="n"/>
      <c r="EC562" s="258" t="n"/>
      <c r="ED562" s="258" t="n"/>
      <c r="EE562" s="258" t="n"/>
    </row>
    <row r="563" hidden="1" ht="47.25" customHeight="1">
      <c r="A563" s="240" t="inlineStr">
        <is>
          <t>ASOCIACION MULTIPLE DE CRIADORES DE CAMELIDOS SUDAMERICANOS Y ARTESANOS BABY ALPACAS</t>
        </is>
      </c>
      <c r="B563" s="240" t="inlineStr">
        <is>
          <t>FIBRA DE ALPACA</t>
        </is>
      </c>
      <c r="C563" s="240" t="inlineStr">
        <is>
          <t>FIBRA DE ALPACA</t>
        </is>
      </c>
      <c r="D563" s="240" t="inlineStr">
        <is>
          <t>PUNO</t>
        </is>
      </c>
      <c r="E563" s="240" t="inlineStr">
        <is>
          <t>210602</t>
        </is>
      </c>
      <c r="F563" s="240" t="inlineStr">
        <is>
          <t>PUNO</t>
        </is>
      </c>
      <c r="G563" s="240" t="inlineStr">
        <is>
          <t>HUANCANE</t>
        </is>
      </c>
      <c r="H563" s="240" t="inlineStr">
        <is>
          <t>COJATA</t>
        </is>
      </c>
      <c r="I563" s="241" t="n"/>
      <c r="J563" s="241" t="n"/>
      <c r="K563" s="241" t="n"/>
      <c r="L563" s="241" t="n"/>
      <c r="M563" s="241" t="n"/>
      <c r="N563" s="241" t="n"/>
      <c r="O563" s="241" t="n"/>
      <c r="P563" s="241" t="n">
        <v>1</v>
      </c>
      <c r="Q563" s="241" t="inlineStr">
        <is>
          <t>PAC</t>
        </is>
      </c>
      <c r="R563" s="242">
        <f>IF(I563=1,I$2,"")&amp;IF(J563=1,IF(I563=1,"-","")&amp;J$2,"")&amp;IF(K563=1,IF(OR(J563=1,I563=1),"-","")&amp;K$2,"")&amp;IF(L563=1,IF(OR(K563=1,J563=1,I563=1),"-","")&amp;L$2,"")&amp;IF(M563=1,IF(OR(L563=1,K563=1,J563=1,I563=1),"-","")&amp;M$2,"")&amp;IF(N563=1,IF(OR(M563=1,L563=1,K563=1,J563=1,I563=1),"-","")&amp;N$2,"")&amp;IF(O563=1,IF(OR(N563=1,M563=1,L563=1,K563=1,J563=1,I563=1),"-","")&amp;O$2,"")&amp;IF(P563=1,IF(I563=1," - ",IF(J563=1," - ",IF(K563=1," - ",IF(L563=1," - ",IF(M563=1," - ",IF(N563=1," - ",IF(O563=1," - ","")))))))&amp;P$2,"")</f>
        <v/>
      </c>
      <c r="S563" s="243">
        <f>SUM('b2'!$I563:$P563)</f>
        <v/>
      </c>
      <c r="T563" s="243">
        <f>IF(OR('b2'!$J563=1,'b2'!$K563=1,'b2'!$L563=1,'b2'!$M563=1,'b2'!$N563=1,'b2'!$O563=1,'b2'!$P563=1),"SI","NO")</f>
        <v/>
      </c>
      <c r="U563" s="243">
        <f>IF(OR('b2'!$K563=1,'b2'!$L563=1,'b2'!$M563=1,'b2'!$N563=1,'b2'!$O563=1,'b2'!$P563=1),"SI","NO")</f>
        <v/>
      </c>
      <c r="V563" s="244" t="n">
        <v>0</v>
      </c>
      <c r="W563" s="245" t="n">
        <v>0</v>
      </c>
      <c r="X563" s="245" t="n">
        <v>0</v>
      </c>
      <c r="Y563" s="244" t="n">
        <v>0</v>
      </c>
      <c r="Z563" s="245" t="n">
        <v>0</v>
      </c>
      <c r="AA563" s="245" t="n">
        <v>0</v>
      </c>
      <c r="AB563" s="244" t="n">
        <v>0</v>
      </c>
      <c r="AC563" s="245" t="n">
        <v>0</v>
      </c>
      <c r="AD563" s="245" t="n">
        <v>0</v>
      </c>
      <c r="AE563" s="244" t="n">
        <v>0</v>
      </c>
      <c r="AF563" s="245" t="n">
        <v>0</v>
      </c>
      <c r="AG563" s="245" t="n">
        <v>0</v>
      </c>
      <c r="AH563" s="244" t="n">
        <v>0</v>
      </c>
      <c r="AI563" s="245" t="n">
        <v>0</v>
      </c>
      <c r="AJ563" s="245" t="n">
        <v>0</v>
      </c>
      <c r="AK563" s="244" t="n">
        <v>0</v>
      </c>
      <c r="AL563" s="245" t="n">
        <v>0</v>
      </c>
      <c r="AM563" s="245" t="n">
        <v>0</v>
      </c>
      <c r="AN563" s="244" t="n">
        <v>0</v>
      </c>
      <c r="AO563" s="245" t="n">
        <v>10</v>
      </c>
      <c r="AP563" s="245" t="n">
        <v>7</v>
      </c>
      <c r="AQ563" s="244" t="n">
        <v>17</v>
      </c>
      <c r="AR563" s="244">
        <f>IF('b2'!$AQ563&gt;0,'b2'!$AQ563,IF('b2'!$AN563&gt;0,'b2'!$AN563,IF('b2'!$AK563&gt;0,'b2'!$AK563,IF('b2'!$AH563&gt;0,'b2'!$AH563,IF('b2'!$AE563&gt;0,'b2'!$AE563,IF('b2'!$AB563&gt;0,'b2'!$AB563,IF('b2'!$Y563&gt;0,'b2'!$Y563,IF('b2'!$V563&gt;0,'b2'!$V563," ---"))))))))</f>
        <v/>
      </c>
      <c r="AS563" s="246" t="n"/>
      <c r="AT563" s="246" t="n"/>
      <c r="AU563" s="246" t="n"/>
      <c r="AV563" s="246" t="n"/>
      <c r="AW563" s="246" t="n"/>
      <c r="AX563" s="246" t="n"/>
      <c r="AY563" s="246" t="n"/>
      <c r="AZ563" s="246" t="n"/>
      <c r="BA563" s="246" t="n"/>
      <c r="BB563" s="246" t="n"/>
      <c r="BC563" s="246" t="n">
        <v>15</v>
      </c>
      <c r="BD563" s="246" t="n">
        <v>2</v>
      </c>
      <c r="BE563" s="247" t="n"/>
      <c r="BF563" s="252" t="n"/>
      <c r="BG563" s="252" t="n"/>
      <c r="BH563" s="247" t="n"/>
      <c r="BI563" s="250" t="inlineStr">
        <is>
          <t>#REF!</t>
        </is>
      </c>
      <c r="BJ563" s="251" t="inlineStr">
        <is>
          <t>#REF!</t>
        </is>
      </c>
      <c r="BK563" s="252" t="n"/>
      <c r="BL563" s="252" t="n"/>
      <c r="BM563" s="247" t="n"/>
      <c r="BN563" s="250" t="inlineStr">
        <is>
          <t>#REF!</t>
        </is>
      </c>
      <c r="BO563" s="251" t="inlineStr">
        <is>
          <t>#REF!</t>
        </is>
      </c>
      <c r="BP563" s="248" t="n"/>
      <c r="BQ563" s="248" t="n"/>
      <c r="BR563" s="249" t="n"/>
      <c r="BS563" s="250" t="inlineStr">
        <is>
          <t>#REF!</t>
        </is>
      </c>
      <c r="BT563" s="251">
        <f>'[2]DATA CONSOLIDADA 2018-2025 '!$BR565-'b2'!$BO563</f>
        <v/>
      </c>
      <c r="BU563" s="252" t="n"/>
      <c r="BV563" s="248" t="n"/>
      <c r="BW563" s="249" t="n"/>
      <c r="BX563" s="250" t="inlineStr">
        <is>
          <t>#REF!</t>
        </is>
      </c>
      <c r="BY563" s="251" t="inlineStr">
        <is>
          <t>#REF!</t>
        </is>
      </c>
      <c r="BZ563" s="248" t="n"/>
      <c r="CA563" s="248" t="n"/>
      <c r="CB563" s="249" t="n"/>
      <c r="CC563" s="250" t="inlineStr">
        <is>
          <t>#REF!</t>
        </is>
      </c>
      <c r="CD563" s="251">
        <f>'[2]DATA CONSOLIDADA 2018-2025 '!$CB565-'b2'!$BW563</f>
        <v/>
      </c>
      <c r="CE563" s="253" t="n"/>
      <c r="CF563" s="253" t="n"/>
      <c r="CG563" s="254" t="n"/>
      <c r="CH563" s="250" t="inlineStr">
        <is>
          <t>#REF!</t>
        </is>
      </c>
      <c r="CI563" s="251">
        <f>'[2]DATA CONSOLIDADA 2018-2025 '!$CG565-'b2'!$CB563</f>
        <v/>
      </c>
      <c r="CJ563" s="247" t="inlineStr">
        <is>
          <t>#REF!</t>
        </is>
      </c>
      <c r="CK563" s="247" t="n">
        <v>228581.3</v>
      </c>
      <c r="CL563" s="247" t="n">
        <v>0</v>
      </c>
      <c r="CM563" s="247" t="n">
        <v>228581.3</v>
      </c>
      <c r="CN563" s="247" t="inlineStr">
        <is>
          <t>#REF!</t>
        </is>
      </c>
      <c r="CO563" s="251">
        <f>'[2]DATA CONSOLIDADA 2018-2025 '!$CM565-'b2'!$CG563</f>
        <v/>
      </c>
      <c r="CP563" s="253" t="n"/>
      <c r="CQ563" s="253" t="n"/>
      <c r="CR563" s="253" t="n"/>
      <c r="CS563" s="253" t="n"/>
      <c r="CT563" s="253" t="n"/>
      <c r="CU563" s="253" t="n"/>
      <c r="CV563" s="247" t="n"/>
      <c r="CW563" s="247" t="n"/>
      <c r="CX563" s="247" t="n"/>
      <c r="CY563" s="247" t="n"/>
      <c r="CZ563" s="247" t="n"/>
      <c r="DA563" s="247" t="n"/>
      <c r="DB563" s="247" t="n"/>
      <c r="DC563" s="255" t="n">
        <v>0</v>
      </c>
      <c r="DD563" s="255" t="n">
        <v>228581.3</v>
      </c>
      <c r="DE563" s="255" t="n">
        <v>0</v>
      </c>
      <c r="DF563" s="255" t="n">
        <v>0</v>
      </c>
      <c r="DG563" s="255" t="n">
        <v>0</v>
      </c>
      <c r="DH563" s="255" t="n">
        <v>228581.3</v>
      </c>
      <c r="DI563" s="256" t="n">
        <v>20447688281</v>
      </c>
      <c r="DJ563" s="257" t="inlineStr">
        <is>
          <t>SOCIEDAD PERUANA DE CRIADORES DE ALPACAS Y LLAMAS DE PARATIA</t>
        </is>
      </c>
      <c r="DK563" s="257" t="inlineStr">
        <is>
          <t>01 Asociación</t>
        </is>
      </c>
      <c r="DL563" s="258" t="n"/>
      <c r="DM563" s="258" t="n"/>
      <c r="DN563" s="258" t="n"/>
      <c r="DO563" s="258" t="n"/>
      <c r="DP563" s="258" t="n"/>
      <c r="DQ563" s="258" t="n"/>
      <c r="DR563" s="258" t="n"/>
      <c r="DS563" s="258" t="n"/>
      <c r="DT563" s="258" t="n"/>
      <c r="DU563" s="258" t="n"/>
      <c r="DV563" s="258" t="n"/>
      <c r="DW563" s="258" t="n"/>
      <c r="DX563" s="258" t="n"/>
      <c r="DY563" s="258" t="n"/>
      <c r="DZ563" s="258" t="n"/>
      <c r="EA563" s="258" t="n"/>
      <c r="EB563" s="258" t="n"/>
      <c r="EC563" s="258" t="n"/>
      <c r="ED563" s="258" t="n"/>
      <c r="EE563" s="258" t="n"/>
    </row>
    <row r="564" hidden="1" ht="47.25" customHeight="1">
      <c r="A564" s="240" t="inlineStr">
        <is>
          <t>COOPERATIVA AGROINDUSTRIAL DE BAMBÚ DE LA REGION AMAZONAS</t>
        </is>
      </c>
      <c r="B564" s="240" t="inlineStr">
        <is>
          <t>BAMBÚ</t>
        </is>
      </c>
      <c r="C564" s="240" t="inlineStr">
        <is>
          <t>BAMBÚ ROLLIZO O CAÑA SIN PRESERVAR</t>
        </is>
      </c>
      <c r="D564" s="240" t="inlineStr">
        <is>
          <t>AMAZONAS</t>
        </is>
      </c>
      <c r="E564" s="240" t="inlineStr">
        <is>
          <t>010202</t>
        </is>
      </c>
      <c r="F564" s="240" t="inlineStr">
        <is>
          <t>AMAZONAS</t>
        </is>
      </c>
      <c r="G564" s="240" t="inlineStr">
        <is>
          <t>BAGUA</t>
        </is>
      </c>
      <c r="H564" s="240" t="inlineStr">
        <is>
          <t>ARAMANGO</t>
        </is>
      </c>
      <c r="I564" s="241" t="n"/>
      <c r="J564" s="241" t="n"/>
      <c r="K564" s="241" t="n"/>
      <c r="L564" s="241" t="n"/>
      <c r="M564" s="241" t="n"/>
      <c r="N564" s="241" t="n"/>
      <c r="O564" s="241" t="n"/>
      <c r="P564" s="241" t="n">
        <v>1</v>
      </c>
      <c r="Q564" s="241" t="inlineStr">
        <is>
          <t>PAC</t>
        </is>
      </c>
      <c r="R564" s="242">
        <f>IF(I564=1,I$2,"")&amp;IF(J564=1,IF(I564=1,"-","")&amp;J$2,"")&amp;IF(K564=1,IF(OR(J564=1,I564=1),"-","")&amp;K$2,"")&amp;IF(L564=1,IF(OR(K564=1,J564=1,I564=1),"-","")&amp;L$2,"")&amp;IF(M564=1,IF(OR(L564=1,K564=1,J564=1,I564=1),"-","")&amp;M$2,"")&amp;IF(N564=1,IF(OR(M564=1,L564=1,K564=1,J564=1,I564=1),"-","")&amp;N$2,"")&amp;IF(O564=1,IF(OR(N564=1,M564=1,L564=1,K564=1,J564=1,I564=1),"-","")&amp;O$2,"")&amp;IF(P564=1,IF(I564=1," - ",IF(J564=1," - ",IF(K564=1," - ",IF(L564=1," - ",IF(M564=1," - ",IF(N564=1," - ",IF(O564=1," - ","")))))))&amp;P$2,"")</f>
        <v/>
      </c>
      <c r="S564" s="243">
        <f>SUM('b2'!$I564:$P564)</f>
        <v/>
      </c>
      <c r="T564" s="243">
        <f>IF(OR('b2'!$J564=1,'b2'!$K564=1,'b2'!$L564=1,'b2'!$M564=1,'b2'!$N564=1,'b2'!$O564=1,'b2'!$P564=1),"SI","NO")</f>
        <v/>
      </c>
      <c r="U564" s="243">
        <f>IF(OR('b2'!$K564=1,'b2'!$L564=1,'b2'!$M564=1,'b2'!$N564=1,'b2'!$O564=1,'b2'!$P564=1),"SI","NO")</f>
        <v/>
      </c>
      <c r="V564" s="244" t="n">
        <v>0</v>
      </c>
      <c r="W564" s="245" t="n">
        <v>0</v>
      </c>
      <c r="X564" s="245" t="n">
        <v>0</v>
      </c>
      <c r="Y564" s="244" t="n">
        <v>0</v>
      </c>
      <c r="Z564" s="245" t="n">
        <v>0</v>
      </c>
      <c r="AA564" s="245" t="n">
        <v>0</v>
      </c>
      <c r="AB564" s="244" t="n">
        <v>0</v>
      </c>
      <c r="AC564" s="245" t="n">
        <v>0</v>
      </c>
      <c r="AD564" s="245" t="n">
        <v>0</v>
      </c>
      <c r="AE564" s="244" t="n">
        <v>0</v>
      </c>
      <c r="AF564" s="245" t="n">
        <v>0</v>
      </c>
      <c r="AG564" s="245" t="n">
        <v>0</v>
      </c>
      <c r="AH564" s="244" t="n">
        <v>0</v>
      </c>
      <c r="AI564" s="245" t="n">
        <v>0</v>
      </c>
      <c r="AJ564" s="245" t="n">
        <v>0</v>
      </c>
      <c r="AK564" s="244" t="n">
        <v>0</v>
      </c>
      <c r="AL564" s="245" t="n">
        <v>0</v>
      </c>
      <c r="AM564" s="245" t="n">
        <v>0</v>
      </c>
      <c r="AN564" s="244" t="n">
        <v>0</v>
      </c>
      <c r="AO564" s="245" t="n">
        <v>61</v>
      </c>
      <c r="AP564" s="245" t="n">
        <v>26</v>
      </c>
      <c r="AQ564" s="244" t="n">
        <v>87</v>
      </c>
      <c r="AR564" s="244">
        <f>IF('b2'!$AQ564&gt;0,'b2'!$AQ564,IF('b2'!$AN564&gt;0,'b2'!$AN564,IF('b2'!$AK564&gt;0,'b2'!$AK564,IF('b2'!$AH564&gt;0,'b2'!$AH564,IF('b2'!$AE564&gt;0,'b2'!$AE564,IF('b2'!$AB564&gt;0,'b2'!$AB564,IF('b2'!$Y564&gt;0,'b2'!$Y564,IF('b2'!$V564&gt;0,'b2'!$V564," ---"))))))))</f>
        <v/>
      </c>
      <c r="AS564" s="246" t="n"/>
      <c r="AT564" s="246" t="n"/>
      <c r="AU564" s="246" t="n"/>
      <c r="AV564" s="246" t="n"/>
      <c r="AW564" s="246" t="n"/>
      <c r="AX564" s="246" t="n"/>
      <c r="AY564" s="246" t="n"/>
      <c r="AZ564" s="246" t="n"/>
      <c r="BA564" s="246" t="n"/>
      <c r="BB564" s="246" t="n"/>
      <c r="BC564" s="246" t="n">
        <v>9</v>
      </c>
      <c r="BD564" s="246" t="n">
        <v>3</v>
      </c>
      <c r="BE564" s="247" t="n"/>
      <c r="BF564" s="252" t="n"/>
      <c r="BG564" s="252" t="n"/>
      <c r="BH564" s="247" t="n"/>
      <c r="BI564" s="250" t="inlineStr">
        <is>
          <t>#REF!</t>
        </is>
      </c>
      <c r="BJ564" s="251" t="inlineStr">
        <is>
          <t>#REF!</t>
        </is>
      </c>
      <c r="BK564" s="252" t="n"/>
      <c r="BL564" s="252" t="n"/>
      <c r="BM564" s="247" t="n"/>
      <c r="BN564" s="250" t="inlineStr">
        <is>
          <t>#REF!</t>
        </is>
      </c>
      <c r="BO564" s="251" t="inlineStr">
        <is>
          <t>#REF!</t>
        </is>
      </c>
      <c r="BP564" s="248" t="n"/>
      <c r="BQ564" s="248" t="n"/>
      <c r="BR564" s="249" t="n"/>
      <c r="BS564" s="250" t="inlineStr">
        <is>
          <t>#REF!</t>
        </is>
      </c>
      <c r="BT564" s="251">
        <f>'[2]DATA CONSOLIDADA 2018-2025 '!$BR566-'b2'!$BO564</f>
        <v/>
      </c>
      <c r="BU564" s="252" t="n"/>
      <c r="BV564" s="248" t="n"/>
      <c r="BW564" s="249" t="n"/>
      <c r="BX564" s="250" t="inlineStr">
        <is>
          <t>#REF!</t>
        </is>
      </c>
      <c r="BY564" s="251" t="inlineStr">
        <is>
          <t>#REF!</t>
        </is>
      </c>
      <c r="BZ564" s="248" t="n"/>
      <c r="CA564" s="248" t="n"/>
      <c r="CB564" s="249" t="n"/>
      <c r="CC564" s="250" t="inlineStr">
        <is>
          <t>#REF!</t>
        </is>
      </c>
      <c r="CD564" s="251">
        <f>'[2]DATA CONSOLIDADA 2018-2025 '!$CB566-'b2'!$BW564</f>
        <v/>
      </c>
      <c r="CE564" s="253" t="n"/>
      <c r="CF564" s="253" t="n"/>
      <c r="CG564" s="254" t="n"/>
      <c r="CH564" s="250" t="inlineStr">
        <is>
          <t>#REF!</t>
        </is>
      </c>
      <c r="CI564" s="251">
        <f>'[2]DATA CONSOLIDADA 2018-2025 '!$CG566-'b2'!$CB564</f>
        <v/>
      </c>
      <c r="CJ564" s="247" t="inlineStr">
        <is>
          <t>#REF!</t>
        </is>
      </c>
      <c r="CK564" s="247" t="n">
        <v>13557</v>
      </c>
      <c r="CL564" s="247" t="n">
        <v>0</v>
      </c>
      <c r="CM564" s="247" t="n">
        <v>13557</v>
      </c>
      <c r="CN564" s="247" t="inlineStr">
        <is>
          <t>#REF!</t>
        </is>
      </c>
      <c r="CO564" s="251">
        <f>'[2]DATA CONSOLIDADA 2018-2025 '!$CM566-'b2'!$CG564</f>
        <v/>
      </c>
      <c r="CP564" s="253" t="n"/>
      <c r="CQ564" s="253" t="n"/>
      <c r="CR564" s="253" t="n"/>
      <c r="CS564" s="253" t="n"/>
      <c r="CT564" s="253" t="n"/>
      <c r="CU564" s="253" t="n"/>
      <c r="CV564" s="247" t="n"/>
      <c r="CW564" s="247" t="n"/>
      <c r="CX564" s="247" t="n"/>
      <c r="CY564" s="247" t="n"/>
      <c r="CZ564" s="247" t="n"/>
      <c r="DA564" s="247" t="n"/>
      <c r="DB564" s="247" t="n"/>
      <c r="DC564" s="255" t="n">
        <v>0</v>
      </c>
      <c r="DD564" s="255" t="n">
        <v>0</v>
      </c>
      <c r="DE564" s="255" t="n">
        <v>13557</v>
      </c>
      <c r="DF564" s="255" t="n">
        <v>0</v>
      </c>
      <c r="DG564" s="255" t="n">
        <v>0</v>
      </c>
      <c r="DH564" s="255" t="n">
        <v>13557</v>
      </c>
      <c r="DI564" s="256" t="n">
        <v>20612652075</v>
      </c>
      <c r="DJ564" s="257" t="inlineStr">
        <is>
          <t>COOPERATIVA AGROINDUSTRIAL DE BAMBU DE LA REGION AMAZONAS</t>
        </is>
      </c>
      <c r="DK564" s="257" t="inlineStr">
        <is>
          <t>02 Cooperativa</t>
        </is>
      </c>
      <c r="DL564" s="258" t="n"/>
      <c r="DM564" s="258" t="n"/>
      <c r="DN564" s="258" t="n"/>
      <c r="DO564" s="258" t="n"/>
      <c r="DP564" s="258" t="n"/>
      <c r="DQ564" s="258" t="n"/>
      <c r="DR564" s="258" t="n"/>
      <c r="DS564" s="258" t="n"/>
      <c r="DT564" s="258" t="n"/>
      <c r="DU564" s="258" t="n"/>
      <c r="DV564" s="258" t="n"/>
      <c r="DW564" s="258" t="n"/>
      <c r="DX564" s="258" t="n"/>
      <c r="DY564" s="258" t="n"/>
      <c r="DZ564" s="258" t="n"/>
      <c r="EA564" s="258" t="n"/>
      <c r="EB564" s="258" t="n"/>
      <c r="EC564" s="258" t="n"/>
      <c r="ED564" s="258" t="n"/>
      <c r="EE564" s="258" t="n"/>
    </row>
    <row r="565" hidden="1" ht="47.25" customHeight="1">
      <c r="A565" s="240" t="inlineStr">
        <is>
          <t>ASOCIACIÓN DE PRODUCTORES DE BAMBÚ RÍO MARAÑÓN</t>
        </is>
      </c>
      <c r="B565" s="240" t="inlineStr">
        <is>
          <t>BAMBÚ</t>
        </is>
      </c>
      <c r="C565" s="240" t="inlineStr">
        <is>
          <t>BAMBÚ ROLLIZO O CAÑA PRESERVADA</t>
        </is>
      </c>
      <c r="D565" s="240" t="inlineStr">
        <is>
          <t>AMAZONAS</t>
        </is>
      </c>
      <c r="E565" s="240" t="inlineStr">
        <is>
          <t>010202</t>
        </is>
      </c>
      <c r="F565" s="240" t="inlineStr">
        <is>
          <t>AMAZONAS</t>
        </is>
      </c>
      <c r="G565" s="240" t="inlineStr">
        <is>
          <t>BAGUA</t>
        </is>
      </c>
      <c r="H565" s="240" t="inlineStr">
        <is>
          <t>ARAMANGO</t>
        </is>
      </c>
      <c r="I565" s="241" t="n"/>
      <c r="J565" s="241" t="n"/>
      <c r="K565" s="241" t="n"/>
      <c r="L565" s="241" t="n"/>
      <c r="M565" s="241" t="n"/>
      <c r="N565" s="241" t="n"/>
      <c r="O565" s="241" t="n"/>
      <c r="P565" s="241" t="n">
        <v>1</v>
      </c>
      <c r="Q565" s="241" t="inlineStr">
        <is>
          <t>PAC</t>
        </is>
      </c>
      <c r="R565" s="242">
        <f>IF(I565=1,I$2,"")&amp;IF(J565=1,IF(I565=1,"-","")&amp;J$2,"")&amp;IF(K565=1,IF(OR(J565=1,I565=1),"-","")&amp;K$2,"")&amp;IF(L565=1,IF(OR(K565=1,J565=1,I565=1),"-","")&amp;L$2,"")&amp;IF(M565=1,IF(OR(L565=1,K565=1,J565=1,I565=1),"-","")&amp;M$2,"")&amp;IF(N565=1,IF(OR(M565=1,L565=1,K565=1,J565=1,I565=1),"-","")&amp;N$2,"")&amp;IF(O565=1,IF(OR(N565=1,M565=1,L565=1,K565=1,J565=1,I565=1),"-","")&amp;O$2,"")&amp;IF(P565=1,IF(I565=1," - ",IF(J565=1," - ",IF(K565=1," - ",IF(L565=1," - ",IF(M565=1," - ",IF(N565=1," - ",IF(O565=1," - ","")))))))&amp;P$2,"")</f>
        <v/>
      </c>
      <c r="S565" s="243">
        <f>SUM('b2'!$I565:$P565)</f>
        <v/>
      </c>
      <c r="T565" s="243">
        <f>IF(OR('b2'!$J565=1,'b2'!$K565=1,'b2'!$L565=1,'b2'!$M565=1,'b2'!$N565=1,'b2'!$O565=1,'b2'!$P565=1),"SI","NO")</f>
        <v/>
      </c>
      <c r="U565" s="243">
        <f>IF(OR('b2'!$K565=1,'b2'!$L565=1,'b2'!$M565=1,'b2'!$N565=1,'b2'!$O565=1,'b2'!$P565=1),"SI","NO")</f>
        <v/>
      </c>
      <c r="V565" s="244" t="n">
        <v>0</v>
      </c>
      <c r="W565" s="245" t="n">
        <v>0</v>
      </c>
      <c r="X565" s="245" t="n">
        <v>0</v>
      </c>
      <c r="Y565" s="244" t="n">
        <v>0</v>
      </c>
      <c r="Z565" s="245" t="n">
        <v>0</v>
      </c>
      <c r="AA565" s="245" t="n">
        <v>0</v>
      </c>
      <c r="AB565" s="244" t="n">
        <v>0</v>
      </c>
      <c r="AC565" s="245" t="n">
        <v>0</v>
      </c>
      <c r="AD565" s="245" t="n">
        <v>0</v>
      </c>
      <c r="AE565" s="244" t="n">
        <v>0</v>
      </c>
      <c r="AF565" s="245" t="n">
        <v>0</v>
      </c>
      <c r="AG565" s="245" t="n">
        <v>0</v>
      </c>
      <c r="AH565" s="244" t="n">
        <v>0</v>
      </c>
      <c r="AI565" s="245" t="n">
        <v>0</v>
      </c>
      <c r="AJ565" s="245" t="n">
        <v>0</v>
      </c>
      <c r="AK565" s="244" t="n">
        <v>0</v>
      </c>
      <c r="AL565" s="245" t="n">
        <v>0</v>
      </c>
      <c r="AM565" s="245" t="n">
        <v>0</v>
      </c>
      <c r="AN565" s="244" t="n">
        <v>0</v>
      </c>
      <c r="AO565" s="245" t="n">
        <v>18</v>
      </c>
      <c r="AP565" s="245" t="n">
        <v>7</v>
      </c>
      <c r="AQ565" s="244" t="n">
        <v>25</v>
      </c>
      <c r="AR565" s="244">
        <f>IF('b2'!$AQ565&gt;0,'b2'!$AQ565,IF('b2'!$AN565&gt;0,'b2'!$AN565,IF('b2'!$AK565&gt;0,'b2'!$AK565,IF('b2'!$AH565&gt;0,'b2'!$AH565,IF('b2'!$AE565&gt;0,'b2'!$AE565,IF('b2'!$AB565&gt;0,'b2'!$AB565,IF('b2'!$Y565&gt;0,'b2'!$Y565,IF('b2'!$V565&gt;0,'b2'!$V565," ---"))))))))</f>
        <v/>
      </c>
      <c r="AS565" s="246" t="n"/>
      <c r="AT565" s="246" t="n"/>
      <c r="AU565" s="246" t="n"/>
      <c r="AV565" s="246" t="n"/>
      <c r="AW565" s="246" t="n"/>
      <c r="AX565" s="246" t="n"/>
      <c r="AY565" s="246" t="n"/>
      <c r="AZ565" s="246" t="n"/>
      <c r="BA565" s="246" t="n"/>
      <c r="BB565" s="246" t="n"/>
      <c r="BC565" s="246" t="n">
        <v>9</v>
      </c>
      <c r="BD565" s="246" t="n">
        <v>3</v>
      </c>
      <c r="BE565" s="247" t="n"/>
      <c r="BF565" s="252" t="n"/>
      <c r="BG565" s="252" t="n"/>
      <c r="BH565" s="247" t="n"/>
      <c r="BI565" s="250" t="inlineStr">
        <is>
          <t>#REF!</t>
        </is>
      </c>
      <c r="BJ565" s="251" t="inlineStr">
        <is>
          <t>#REF!</t>
        </is>
      </c>
      <c r="BK565" s="252" t="n"/>
      <c r="BL565" s="252" t="n"/>
      <c r="BM565" s="247" t="n"/>
      <c r="BN565" s="250" t="inlineStr">
        <is>
          <t>#REF!</t>
        </is>
      </c>
      <c r="BO565" s="251" t="inlineStr">
        <is>
          <t>#REF!</t>
        </is>
      </c>
      <c r="BP565" s="248" t="n"/>
      <c r="BQ565" s="248" t="n"/>
      <c r="BR565" s="249" t="n"/>
      <c r="BS565" s="250" t="inlineStr">
        <is>
          <t>#REF!</t>
        </is>
      </c>
      <c r="BT565" s="251">
        <f>'[2]DATA CONSOLIDADA 2018-2025 '!$BR567-'b2'!$BO565</f>
        <v/>
      </c>
      <c r="BU565" s="252" t="n"/>
      <c r="BV565" s="248" t="n"/>
      <c r="BW565" s="249" t="n"/>
      <c r="BX565" s="250" t="inlineStr">
        <is>
          <t>#REF!</t>
        </is>
      </c>
      <c r="BY565" s="251" t="inlineStr">
        <is>
          <t>#REF!</t>
        </is>
      </c>
      <c r="BZ565" s="248" t="n"/>
      <c r="CA565" s="248" t="n"/>
      <c r="CB565" s="249" t="n"/>
      <c r="CC565" s="250" t="inlineStr">
        <is>
          <t>#REF!</t>
        </is>
      </c>
      <c r="CD565" s="251">
        <f>'[2]DATA CONSOLIDADA 2018-2025 '!$CB567-'b2'!$BW565</f>
        <v/>
      </c>
      <c r="CE565" s="253" t="n"/>
      <c r="CF565" s="253" t="n"/>
      <c r="CG565" s="254" t="n"/>
      <c r="CH565" s="250" t="inlineStr">
        <is>
          <t>#REF!</t>
        </is>
      </c>
      <c r="CI565" s="251">
        <f>'[2]DATA CONSOLIDADA 2018-2025 '!$CG567-'b2'!$CB565</f>
        <v/>
      </c>
      <c r="CJ565" s="247" t="inlineStr">
        <is>
          <t>#REF!</t>
        </is>
      </c>
      <c r="CK565" s="247" t="n">
        <v>5020</v>
      </c>
      <c r="CL565" s="247" t="n">
        <v>0</v>
      </c>
      <c r="CM565" s="247" t="n">
        <v>5020</v>
      </c>
      <c r="CN565" s="247" t="inlineStr">
        <is>
          <t>#REF!</t>
        </is>
      </c>
      <c r="CO565" s="251">
        <f>'[2]DATA CONSOLIDADA 2018-2025 '!$CM567-'b2'!$CG565</f>
        <v/>
      </c>
      <c r="CP565" s="253" t="n"/>
      <c r="CQ565" s="253" t="n"/>
      <c r="CR565" s="253" t="n"/>
      <c r="CS565" s="253" t="n"/>
      <c r="CT565" s="253" t="n"/>
      <c r="CU565" s="253" t="n"/>
      <c r="CV565" s="247" t="n"/>
      <c r="CW565" s="247" t="n"/>
      <c r="CX565" s="247" t="n"/>
      <c r="CY565" s="247" t="n"/>
      <c r="CZ565" s="247" t="n"/>
      <c r="DA565" s="247" t="n"/>
      <c r="DB565" s="247" t="n"/>
      <c r="DC565" s="255" t="n">
        <v>0</v>
      </c>
      <c r="DD565" s="255" t="n">
        <v>0</v>
      </c>
      <c r="DE565" s="255" t="n">
        <v>5020</v>
      </c>
      <c r="DF565" s="255" t="n">
        <v>0</v>
      </c>
      <c r="DG565" s="255" t="n">
        <v>0</v>
      </c>
      <c r="DH565" s="255" t="n">
        <v>5020</v>
      </c>
      <c r="DI565" s="256" t="n">
        <v>20487558363</v>
      </c>
      <c r="DJ565" s="257" t="inlineStr">
        <is>
          <t>ASOCIACION DE PRODUCTORES DE BAMBU RIO MARAÑON</t>
        </is>
      </c>
      <c r="DK565" s="257" t="inlineStr">
        <is>
          <t>01 Asociación</t>
        </is>
      </c>
      <c r="DL565" s="258" t="n"/>
      <c r="DM565" s="258" t="n"/>
      <c r="DN565" s="258" t="n"/>
      <c r="DO565" s="258" t="n"/>
      <c r="DP565" s="258" t="n"/>
      <c r="DQ565" s="258" t="n"/>
      <c r="DR565" s="258" t="n"/>
      <c r="DS565" s="258" t="n"/>
      <c r="DT565" s="258" t="n"/>
      <c r="DU565" s="258" t="n"/>
      <c r="DV565" s="258" t="n"/>
      <c r="DW565" s="258" t="n"/>
      <c r="DX565" s="258" t="n"/>
      <c r="DY565" s="258" t="n"/>
      <c r="DZ565" s="258" t="n"/>
      <c r="EA565" s="258" t="n"/>
      <c r="EB565" s="258" t="n"/>
      <c r="EC565" s="258" t="n"/>
      <c r="ED565" s="258" t="n"/>
      <c r="EE565" s="258" t="n"/>
    </row>
    <row r="566" hidden="1" ht="47.25" customHeight="1">
      <c r="A566" s="240" t="inlineStr">
        <is>
          <t>ASOCIACION AGROPECUARIA DE MOLINOPAMPA</t>
        </is>
      </c>
      <c r="B566" s="240" t="inlineStr">
        <is>
          <t>DERIVADOS LACTEOS</t>
        </is>
      </c>
      <c r="C566" s="240" t="inlineStr">
        <is>
          <t>QUESOS MADURADO</t>
        </is>
      </c>
      <c r="D566" s="240" t="inlineStr">
        <is>
          <t>AMAZONAS</t>
        </is>
      </c>
      <c r="E566" s="240" t="inlineStr">
        <is>
          <t>010114</t>
        </is>
      </c>
      <c r="F566" s="240" t="inlineStr">
        <is>
          <t>AMAZONAS</t>
        </is>
      </c>
      <c r="G566" s="240" t="inlineStr">
        <is>
          <t>CHACHAPOYAS</t>
        </is>
      </c>
      <c r="H566" s="240" t="inlineStr">
        <is>
          <t>MOLINOPAMPA</t>
        </is>
      </c>
      <c r="I566" s="241" t="n"/>
      <c r="J566" s="241" t="n"/>
      <c r="K566" s="241" t="n"/>
      <c r="L566" s="241" t="n"/>
      <c r="M566" s="241" t="n"/>
      <c r="N566" s="241" t="n"/>
      <c r="O566" s="241" t="n"/>
      <c r="P566" s="241" t="n">
        <v>1</v>
      </c>
      <c r="Q566" s="241" t="inlineStr">
        <is>
          <t>PAC</t>
        </is>
      </c>
      <c r="R566" s="242">
        <f>IF(I566=1,I$2,"")&amp;IF(J566=1,IF(I566=1,"-","")&amp;J$2,"")&amp;IF(K566=1,IF(OR(J566=1,I566=1),"-","")&amp;K$2,"")&amp;IF(L566=1,IF(OR(K566=1,J566=1,I566=1),"-","")&amp;L$2,"")&amp;IF(M566=1,IF(OR(L566=1,K566=1,J566=1,I566=1),"-","")&amp;M$2,"")&amp;IF(N566=1,IF(OR(M566=1,L566=1,K566=1,J566=1,I566=1),"-","")&amp;N$2,"")&amp;IF(O566=1,IF(OR(N566=1,M566=1,L566=1,K566=1,J566=1,I566=1),"-","")&amp;O$2,"")&amp;IF(P566=1,IF(I566=1," - ",IF(J566=1," - ",IF(K566=1," - ",IF(L566=1," - ",IF(M566=1," - ",IF(N566=1," - ",IF(O566=1," - ","")))))))&amp;P$2,"")</f>
        <v/>
      </c>
      <c r="S566" s="243">
        <f>SUM('b2'!$I566:$P566)</f>
        <v/>
      </c>
      <c r="T566" s="243">
        <f>IF(OR('b2'!$J566=1,'b2'!$K566=1,'b2'!$L566=1,'b2'!$M566=1,'b2'!$N566=1,'b2'!$O566=1,'b2'!$P566=1),"SI","NO")</f>
        <v/>
      </c>
      <c r="U566" s="243">
        <f>IF(OR('b2'!$K566=1,'b2'!$L566=1,'b2'!$M566=1,'b2'!$N566=1,'b2'!$O566=1,'b2'!$P566=1),"SI","NO")</f>
        <v/>
      </c>
      <c r="V566" s="244" t="n">
        <v>0</v>
      </c>
      <c r="W566" s="245" t="n">
        <v>0</v>
      </c>
      <c r="X566" s="245" t="n">
        <v>0</v>
      </c>
      <c r="Y566" s="244" t="n">
        <v>0</v>
      </c>
      <c r="Z566" s="245" t="n">
        <v>0</v>
      </c>
      <c r="AA566" s="245" t="n">
        <v>0</v>
      </c>
      <c r="AB566" s="244" t="n">
        <v>0</v>
      </c>
      <c r="AC566" s="245" t="n">
        <v>0</v>
      </c>
      <c r="AD566" s="245" t="n">
        <v>0</v>
      </c>
      <c r="AE566" s="244" t="n">
        <v>0</v>
      </c>
      <c r="AF566" s="245" t="n">
        <v>0</v>
      </c>
      <c r="AG566" s="245" t="n">
        <v>0</v>
      </c>
      <c r="AH566" s="244" t="n">
        <v>0</v>
      </c>
      <c r="AI566" s="245" t="n">
        <v>0</v>
      </c>
      <c r="AJ566" s="245" t="n">
        <v>0</v>
      </c>
      <c r="AK566" s="244" t="n">
        <v>0</v>
      </c>
      <c r="AL566" s="245" t="n">
        <v>0</v>
      </c>
      <c r="AM566" s="245" t="n">
        <v>0</v>
      </c>
      <c r="AN566" s="244" t="n">
        <v>0</v>
      </c>
      <c r="AO566" s="245" t="n">
        <v>15</v>
      </c>
      <c r="AP566" s="245" t="n">
        <v>9</v>
      </c>
      <c r="AQ566" s="244" t="n">
        <v>24</v>
      </c>
      <c r="AR566" s="244">
        <f>IF('b2'!$AQ566&gt;0,'b2'!$AQ566,IF('b2'!$AN566&gt;0,'b2'!$AN566,IF('b2'!$AK566&gt;0,'b2'!$AK566,IF('b2'!$AH566&gt;0,'b2'!$AH566,IF('b2'!$AE566&gt;0,'b2'!$AE566,IF('b2'!$AB566&gt;0,'b2'!$AB566,IF('b2'!$Y566&gt;0,'b2'!$Y566,IF('b2'!$V566&gt;0,'b2'!$V566," ---"))))))))</f>
        <v/>
      </c>
      <c r="AS566" s="246" t="n"/>
      <c r="AT566" s="246" t="n"/>
      <c r="AU566" s="246" t="n"/>
      <c r="AV566" s="246" t="n"/>
      <c r="AW566" s="246" t="n"/>
      <c r="AX566" s="246" t="n"/>
      <c r="AY566" s="246" t="n"/>
      <c r="AZ566" s="246" t="n"/>
      <c r="BA566" s="246" t="n"/>
      <c r="BB566" s="246" t="n"/>
      <c r="BC566" s="246" t="n">
        <v>3</v>
      </c>
      <c r="BD566" s="246" t="n">
        <v>0</v>
      </c>
      <c r="BE566" s="247" t="n"/>
      <c r="BF566" s="252" t="n"/>
      <c r="BG566" s="252" t="n"/>
      <c r="BH566" s="247" t="n"/>
      <c r="BI566" s="250" t="inlineStr">
        <is>
          <t>#REF!</t>
        </is>
      </c>
      <c r="BJ566" s="251" t="inlineStr">
        <is>
          <t>#REF!</t>
        </is>
      </c>
      <c r="BK566" s="252" t="n"/>
      <c r="BL566" s="252" t="n"/>
      <c r="BM566" s="247" t="n"/>
      <c r="BN566" s="250" t="inlineStr">
        <is>
          <t>#REF!</t>
        </is>
      </c>
      <c r="BO566" s="251" t="inlineStr">
        <is>
          <t>#REF!</t>
        </is>
      </c>
      <c r="BP566" s="248" t="n"/>
      <c r="BQ566" s="248" t="n"/>
      <c r="BR566" s="249" t="n"/>
      <c r="BS566" s="250" t="inlineStr">
        <is>
          <t>#REF!</t>
        </is>
      </c>
      <c r="BT566" s="251">
        <f>'[2]DATA CONSOLIDADA 2018-2025 '!$BR568-'b2'!$BO566</f>
        <v/>
      </c>
      <c r="BU566" s="252" t="n"/>
      <c r="BV566" s="248" t="n"/>
      <c r="BW566" s="249" t="n"/>
      <c r="BX566" s="250" t="inlineStr">
        <is>
          <t>#REF!</t>
        </is>
      </c>
      <c r="BY566" s="251" t="inlineStr">
        <is>
          <t>#REF!</t>
        </is>
      </c>
      <c r="BZ566" s="248" t="n"/>
      <c r="CA566" s="248" t="n"/>
      <c r="CB566" s="249" t="n"/>
      <c r="CC566" s="250" t="inlineStr">
        <is>
          <t>#REF!</t>
        </is>
      </c>
      <c r="CD566" s="251">
        <f>'[2]DATA CONSOLIDADA 2018-2025 '!$CB568-'b2'!$BW566</f>
        <v/>
      </c>
      <c r="CE566" s="253" t="n"/>
      <c r="CF566" s="253" t="n"/>
      <c r="CG566" s="254" t="n"/>
      <c r="CH566" s="250" t="inlineStr">
        <is>
          <t>#REF!</t>
        </is>
      </c>
      <c r="CI566" s="251">
        <f>'[2]DATA CONSOLIDADA 2018-2025 '!$CG568-'b2'!$CB566</f>
        <v/>
      </c>
      <c r="CJ566" s="247" t="inlineStr">
        <is>
          <t>#REF!</t>
        </is>
      </c>
      <c r="CK566" s="247" t="n">
        <v>0</v>
      </c>
      <c r="CL566" s="247" t="n">
        <v>0</v>
      </c>
      <c r="CM566" s="247" t="n">
        <v>0</v>
      </c>
      <c r="CN566" s="247" t="inlineStr">
        <is>
          <t>#REF!</t>
        </is>
      </c>
      <c r="CO566" s="251">
        <f>'[2]DATA CONSOLIDADA 2018-2025 '!$CM568-'b2'!$CG566</f>
        <v/>
      </c>
      <c r="CP566" s="253" t="n"/>
      <c r="CQ566" s="253" t="n"/>
      <c r="CR566" s="253" t="n"/>
      <c r="CS566" s="253" t="n"/>
      <c r="CT566" s="253" t="n"/>
      <c r="CU566" s="253" t="n"/>
      <c r="CV566" s="247" t="n"/>
      <c r="CW566" s="247" t="n"/>
      <c r="CX566" s="247" t="n"/>
      <c r="CY566" s="247" t="n"/>
      <c r="CZ566" s="247" t="n"/>
      <c r="DA566" s="247" t="n"/>
      <c r="DB566" s="247" t="n"/>
      <c r="DC566" s="255" t="n">
        <v>0</v>
      </c>
      <c r="DD566" s="255" t="n">
        <v>0</v>
      </c>
      <c r="DE566" s="255" t="n">
        <v>0</v>
      </c>
      <c r="DF566" s="255" t="n">
        <v>0</v>
      </c>
      <c r="DG566" s="255" t="n">
        <v>0</v>
      </c>
      <c r="DH566" s="255" t="n">
        <v>0</v>
      </c>
      <c r="DI566" s="256" t="n">
        <v>20479728501</v>
      </c>
      <c r="DJ566" s="257" t="inlineStr">
        <is>
          <t>ASOCIACION AGROPECUARIA DE MOLINOPAMPA</t>
        </is>
      </c>
      <c r="DK566" s="257" t="inlineStr">
        <is>
          <t>01 Asociación</t>
        </is>
      </c>
      <c r="DL566" s="258" t="n"/>
      <c r="DM566" s="258" t="n"/>
      <c r="DN566" s="258" t="n"/>
      <c r="DO566" s="258" t="n"/>
      <c r="DP566" s="258" t="n"/>
      <c r="DQ566" s="258" t="n"/>
      <c r="DR566" s="258" t="n"/>
      <c r="DS566" s="258" t="n"/>
      <c r="DT566" s="258" t="n"/>
      <c r="DU566" s="258" t="n"/>
      <c r="DV566" s="258" t="n"/>
      <c r="DW566" s="258" t="n"/>
      <c r="DX566" s="258" t="n"/>
      <c r="DY566" s="258" t="n"/>
      <c r="DZ566" s="258" t="n"/>
      <c r="EA566" s="258" t="n"/>
      <c r="EB566" s="258" t="n"/>
      <c r="EC566" s="258" t="n"/>
      <c r="ED566" s="258" t="n"/>
      <c r="EE566" s="258" t="n"/>
    </row>
    <row r="567" hidden="1" ht="47.25" customHeight="1">
      <c r="A567" s="240" t="inlineStr">
        <is>
          <t>ASOCIACION PRODUCTORES AGROPECUARIOS SANTO TOMAS</t>
        </is>
      </c>
      <c r="B567" s="240" t="inlineStr">
        <is>
          <t>DERIVADOS LACTEOS</t>
        </is>
      </c>
      <c r="C567" s="240" t="inlineStr">
        <is>
          <t>QUESOS MADURADO</t>
        </is>
      </c>
      <c r="D567" s="240" t="inlineStr">
        <is>
          <t>AMAZONAS</t>
        </is>
      </c>
      <c r="E567" s="240" t="inlineStr">
        <is>
          <t>010521</t>
        </is>
      </c>
      <c r="F567" s="240" t="inlineStr">
        <is>
          <t>AMAZONAS</t>
        </is>
      </c>
      <c r="G567" s="240" t="inlineStr">
        <is>
          <t>LUYA</t>
        </is>
      </c>
      <c r="H567" s="240" t="inlineStr">
        <is>
          <t>SANTO TOMAS</t>
        </is>
      </c>
      <c r="I567" s="241" t="n"/>
      <c r="J567" s="241" t="n"/>
      <c r="K567" s="241" t="n"/>
      <c r="L567" s="241" t="n"/>
      <c r="M567" s="241" t="n"/>
      <c r="N567" s="241" t="n"/>
      <c r="O567" s="241" t="n"/>
      <c r="P567" s="241" t="n">
        <v>1</v>
      </c>
      <c r="Q567" s="241" t="inlineStr">
        <is>
          <t>PAC</t>
        </is>
      </c>
      <c r="R567" s="242">
        <f>IF(I567=1,I$2,"")&amp;IF(J567=1,IF(I567=1,"-","")&amp;J$2,"")&amp;IF(K567=1,IF(OR(J567=1,I567=1),"-","")&amp;K$2,"")&amp;IF(L567=1,IF(OR(K567=1,J567=1,I567=1),"-","")&amp;L$2,"")&amp;IF(M567=1,IF(OR(L567=1,K567=1,J567=1,I567=1),"-","")&amp;M$2,"")&amp;IF(N567=1,IF(OR(M567=1,L567=1,K567=1,J567=1,I567=1),"-","")&amp;N$2,"")&amp;IF(O567=1,IF(OR(N567=1,M567=1,L567=1,K567=1,J567=1,I567=1),"-","")&amp;O$2,"")&amp;IF(P567=1,IF(I567=1," - ",IF(J567=1," - ",IF(K567=1," - ",IF(L567=1," - ",IF(M567=1," - ",IF(N567=1," - ",IF(O567=1," - ","")))))))&amp;P$2,"")</f>
        <v/>
      </c>
      <c r="S567" s="243">
        <f>SUM('b2'!$I567:$P567)</f>
        <v/>
      </c>
      <c r="T567" s="243">
        <f>IF(OR('b2'!$J567=1,'b2'!$K567=1,'b2'!$L567=1,'b2'!$M567=1,'b2'!$N567=1,'b2'!$O567=1,'b2'!$P567=1),"SI","NO")</f>
        <v/>
      </c>
      <c r="U567" s="243">
        <f>IF(OR('b2'!$K567=1,'b2'!$L567=1,'b2'!$M567=1,'b2'!$N567=1,'b2'!$O567=1,'b2'!$P567=1),"SI","NO")</f>
        <v/>
      </c>
      <c r="V567" s="244" t="n">
        <v>0</v>
      </c>
      <c r="W567" s="245" t="n">
        <v>0</v>
      </c>
      <c r="X567" s="245" t="n">
        <v>0</v>
      </c>
      <c r="Y567" s="244" t="n">
        <v>0</v>
      </c>
      <c r="Z567" s="245" t="n">
        <v>0</v>
      </c>
      <c r="AA567" s="245" t="n">
        <v>0</v>
      </c>
      <c r="AB567" s="244" t="n">
        <v>0</v>
      </c>
      <c r="AC567" s="245" t="n">
        <v>0</v>
      </c>
      <c r="AD567" s="245" t="n">
        <v>0</v>
      </c>
      <c r="AE567" s="244" t="n">
        <v>0</v>
      </c>
      <c r="AF567" s="245" t="n">
        <v>0</v>
      </c>
      <c r="AG567" s="245" t="n">
        <v>0</v>
      </c>
      <c r="AH567" s="244" t="n">
        <v>0</v>
      </c>
      <c r="AI567" s="245" t="n">
        <v>0</v>
      </c>
      <c r="AJ567" s="245" t="n">
        <v>0</v>
      </c>
      <c r="AK567" s="244" t="n">
        <v>0</v>
      </c>
      <c r="AL567" s="245" t="n">
        <v>0</v>
      </c>
      <c r="AM567" s="245" t="n">
        <v>0</v>
      </c>
      <c r="AN567" s="244" t="n">
        <v>0</v>
      </c>
      <c r="AO567" s="245" t="n">
        <v>27</v>
      </c>
      <c r="AP567" s="245" t="n">
        <v>13</v>
      </c>
      <c r="AQ567" s="244" t="n">
        <v>40</v>
      </c>
      <c r="AR567" s="244">
        <f>IF('b2'!$AQ567&gt;0,'b2'!$AQ567,IF('b2'!$AN567&gt;0,'b2'!$AN567,IF('b2'!$AK567&gt;0,'b2'!$AK567,IF('b2'!$AH567&gt;0,'b2'!$AH567,IF('b2'!$AE567&gt;0,'b2'!$AE567,IF('b2'!$AB567&gt;0,'b2'!$AB567,IF('b2'!$Y567&gt;0,'b2'!$Y567,IF('b2'!$V567&gt;0,'b2'!$V567," ---"))))))))</f>
        <v/>
      </c>
      <c r="AS567" s="246" t="n"/>
      <c r="AT567" s="246" t="n"/>
      <c r="AU567" s="246" t="n"/>
      <c r="AV567" s="246" t="n"/>
      <c r="AW567" s="246" t="n"/>
      <c r="AX567" s="246" t="n"/>
      <c r="AY567" s="246" t="n"/>
      <c r="AZ567" s="246" t="n"/>
      <c r="BA567" s="246" t="n"/>
      <c r="BB567" s="246" t="n"/>
      <c r="BC567" s="246" t="n">
        <v>3</v>
      </c>
      <c r="BD567" s="246" t="n">
        <v>0</v>
      </c>
      <c r="BE567" s="247" t="n"/>
      <c r="BF567" s="252" t="n"/>
      <c r="BG567" s="252" t="n"/>
      <c r="BH567" s="247" t="n"/>
      <c r="BI567" s="250" t="inlineStr">
        <is>
          <t>#REF!</t>
        </is>
      </c>
      <c r="BJ567" s="251" t="inlineStr">
        <is>
          <t>#REF!</t>
        </is>
      </c>
      <c r="BK567" s="252" t="n"/>
      <c r="BL567" s="252" t="n"/>
      <c r="BM567" s="247" t="n"/>
      <c r="BN567" s="250" t="inlineStr">
        <is>
          <t>#REF!</t>
        </is>
      </c>
      <c r="BO567" s="251" t="inlineStr">
        <is>
          <t>#REF!</t>
        </is>
      </c>
      <c r="BP567" s="248" t="n"/>
      <c r="BQ567" s="248" t="n"/>
      <c r="BR567" s="249" t="n"/>
      <c r="BS567" s="250" t="inlineStr">
        <is>
          <t>#REF!</t>
        </is>
      </c>
      <c r="BT567" s="251">
        <f>'[2]DATA CONSOLIDADA 2018-2025 '!$BR569-'b2'!$BO567</f>
        <v/>
      </c>
      <c r="BU567" s="252" t="n"/>
      <c r="BV567" s="248" t="n"/>
      <c r="BW567" s="249" t="n"/>
      <c r="BX567" s="250" t="inlineStr">
        <is>
          <t>#REF!</t>
        </is>
      </c>
      <c r="BY567" s="251" t="inlineStr">
        <is>
          <t>#REF!</t>
        </is>
      </c>
      <c r="BZ567" s="248" t="n"/>
      <c r="CA567" s="248" t="n"/>
      <c r="CB567" s="249" t="n"/>
      <c r="CC567" s="250" t="inlineStr">
        <is>
          <t>#REF!</t>
        </is>
      </c>
      <c r="CD567" s="251">
        <f>'[2]DATA CONSOLIDADA 2018-2025 '!$CB569-'b2'!$BW567</f>
        <v/>
      </c>
      <c r="CE567" s="253" t="n"/>
      <c r="CF567" s="253" t="n"/>
      <c r="CG567" s="254" t="n"/>
      <c r="CH567" s="250" t="inlineStr">
        <is>
          <t>#REF!</t>
        </is>
      </c>
      <c r="CI567" s="251">
        <f>'[2]DATA CONSOLIDADA 2018-2025 '!$CG569-'b2'!$CB567</f>
        <v/>
      </c>
      <c r="CJ567" s="247" t="inlineStr">
        <is>
          <t>#REF!</t>
        </is>
      </c>
      <c r="CK567" s="247" t="n">
        <v>56541.9275</v>
      </c>
      <c r="CL567" s="247" t="n">
        <v>0</v>
      </c>
      <c r="CM567" s="247" t="n">
        <v>56541.9275</v>
      </c>
      <c r="CN567" s="247" t="inlineStr">
        <is>
          <t>#REF!</t>
        </is>
      </c>
      <c r="CO567" s="251">
        <f>'[2]DATA CONSOLIDADA 2018-2025 '!$CM569-'b2'!$CG567</f>
        <v/>
      </c>
      <c r="CP567" s="253" t="n"/>
      <c r="CQ567" s="253" t="n"/>
      <c r="CR567" s="253" t="n"/>
      <c r="CS567" s="253" t="n"/>
      <c r="CT567" s="253" t="n"/>
      <c r="CU567" s="253" t="n"/>
      <c r="CV567" s="247" t="n"/>
      <c r="CW567" s="247" t="n"/>
      <c r="CX567" s="247" t="n"/>
      <c r="CY567" s="247" t="n"/>
      <c r="CZ567" s="247" t="n"/>
      <c r="DA567" s="247" t="n"/>
      <c r="DB567" s="247" t="n"/>
      <c r="DC567" s="255" t="n">
        <v>47494.3795</v>
      </c>
      <c r="DD567" s="255" t="n">
        <v>0</v>
      </c>
      <c r="DE567" s="255" t="n">
        <v>9047.548000000001</v>
      </c>
      <c r="DF567" s="255" t="n">
        <v>0</v>
      </c>
      <c r="DG567" s="255" t="n">
        <v>0</v>
      </c>
      <c r="DH567" s="255" t="n">
        <v>56541.9275</v>
      </c>
      <c r="DI567" s="256" t="n">
        <v>20480118295</v>
      </c>
      <c r="DJ567" s="257" t="inlineStr">
        <is>
          <t>ASOCIACION DE PRODUCTORES AGROPECUARIOS SANTO TOMAS</t>
        </is>
      </c>
      <c r="DK567" s="257" t="inlineStr">
        <is>
          <t>01 Asociación</t>
        </is>
      </c>
      <c r="DL567" s="258" t="n"/>
      <c r="DM567" s="258" t="n"/>
      <c r="DN567" s="258" t="n"/>
      <c r="DO567" s="258" t="n"/>
      <c r="DP567" s="258" t="n"/>
      <c r="DQ567" s="258" t="n"/>
      <c r="DR567" s="258" t="n"/>
      <c r="DS567" s="258" t="n"/>
      <c r="DT567" s="258" t="n"/>
      <c r="DU567" s="258" t="n"/>
      <c r="DV567" s="258" t="n"/>
      <c r="DW567" s="258" t="n"/>
      <c r="DX567" s="258" t="n"/>
      <c r="DY567" s="258" t="n"/>
      <c r="DZ567" s="258" t="n"/>
      <c r="EA567" s="258" t="n"/>
      <c r="EB567" s="258" t="n"/>
      <c r="EC567" s="258" t="n"/>
      <c r="ED567" s="258" t="n"/>
      <c r="EE567" s="258" t="n"/>
    </row>
    <row r="568" hidden="1" ht="47.25" customHeight="1">
      <c r="A568" s="240" t="inlineStr">
        <is>
          <t>COOPERATIVA AGRARIA DE PRODUCCION ORGÁNICA DE USUARIOS CHANKILLO - COOPAGROCHANKILLO</t>
        </is>
      </c>
      <c r="B568" s="240" t="inlineStr">
        <is>
          <t>MANGO</t>
        </is>
      </c>
      <c r="C568" s="240" t="inlineStr">
        <is>
          <t>MANGO</t>
        </is>
      </c>
      <c r="D568" s="240" t="inlineStr">
        <is>
          <t>ANCASH</t>
        </is>
      </c>
      <c r="E568" s="240" t="inlineStr">
        <is>
          <t>020801</t>
        </is>
      </c>
      <c r="F568" s="240" t="inlineStr">
        <is>
          <t>ANCASH</t>
        </is>
      </c>
      <c r="G568" s="240" t="inlineStr">
        <is>
          <t>CASMA</t>
        </is>
      </c>
      <c r="H568" s="240" t="inlineStr">
        <is>
          <t>CASMA</t>
        </is>
      </c>
      <c r="I568" s="241" t="n"/>
      <c r="J568" s="241" t="n"/>
      <c r="K568" s="241" t="n"/>
      <c r="L568" s="241" t="n"/>
      <c r="M568" s="241" t="n"/>
      <c r="N568" s="241" t="n"/>
      <c r="O568" s="241" t="n"/>
      <c r="P568" s="241" t="n">
        <v>1</v>
      </c>
      <c r="Q568" s="241" t="inlineStr">
        <is>
          <t>PAC</t>
        </is>
      </c>
      <c r="R568" s="242">
        <f>IF(I568=1,I$2,"")&amp;IF(J568=1,IF(I568=1,"-","")&amp;J$2,"")&amp;IF(K568=1,IF(OR(J568=1,I568=1),"-","")&amp;K$2,"")&amp;IF(L568=1,IF(OR(K568=1,J568=1,I568=1),"-","")&amp;L$2,"")&amp;IF(M568=1,IF(OR(L568=1,K568=1,J568=1,I568=1),"-","")&amp;M$2,"")&amp;IF(N568=1,IF(OR(M568=1,L568=1,K568=1,J568=1,I568=1),"-","")&amp;N$2,"")&amp;IF(O568=1,IF(OR(N568=1,M568=1,L568=1,K568=1,J568=1,I568=1),"-","")&amp;O$2,"")&amp;IF(P568=1,IF(I568=1," - ",IF(J568=1," - ",IF(K568=1," - ",IF(L568=1," - ",IF(M568=1," - ",IF(N568=1," - ",IF(O568=1," - ","")))))))&amp;P$2,"")</f>
        <v/>
      </c>
      <c r="S568" s="243">
        <f>SUM('b2'!$I568:$P568)</f>
        <v/>
      </c>
      <c r="T568" s="243">
        <f>IF(OR('b2'!$J568=1,'b2'!$K568=1,'b2'!$L568=1,'b2'!$M568=1,'b2'!$N568=1,'b2'!$O568=1,'b2'!$P568=1),"SI","NO")</f>
        <v/>
      </c>
      <c r="U568" s="243">
        <f>IF(OR('b2'!$K568=1,'b2'!$L568=1,'b2'!$M568=1,'b2'!$N568=1,'b2'!$O568=1,'b2'!$P568=1),"SI","NO")</f>
        <v/>
      </c>
      <c r="V568" s="244" t="n">
        <v>0</v>
      </c>
      <c r="W568" s="245" t="n">
        <v>0</v>
      </c>
      <c r="X568" s="245" t="n">
        <v>0</v>
      </c>
      <c r="Y568" s="244" t="n">
        <v>0</v>
      </c>
      <c r="Z568" s="245" t="n">
        <v>0</v>
      </c>
      <c r="AA568" s="245" t="n">
        <v>0</v>
      </c>
      <c r="AB568" s="244" t="n">
        <v>0</v>
      </c>
      <c r="AC568" s="245" t="n">
        <v>0</v>
      </c>
      <c r="AD568" s="245" t="n">
        <v>0</v>
      </c>
      <c r="AE568" s="244" t="n">
        <v>0</v>
      </c>
      <c r="AF568" s="245" t="n">
        <v>0</v>
      </c>
      <c r="AG568" s="245" t="n">
        <v>0</v>
      </c>
      <c r="AH568" s="244" t="n">
        <v>0</v>
      </c>
      <c r="AI568" s="245" t="n">
        <v>0</v>
      </c>
      <c r="AJ568" s="245" t="n">
        <v>0</v>
      </c>
      <c r="AK568" s="244" t="n">
        <v>0</v>
      </c>
      <c r="AL568" s="245" t="n">
        <v>0</v>
      </c>
      <c r="AM568" s="245" t="n">
        <v>0</v>
      </c>
      <c r="AN568" s="244" t="n">
        <v>0</v>
      </c>
      <c r="AO568" s="245" t="n">
        <v>24</v>
      </c>
      <c r="AP568" s="245" t="n">
        <v>8</v>
      </c>
      <c r="AQ568" s="244" t="n">
        <v>32</v>
      </c>
      <c r="AR568" s="244">
        <f>IF('b2'!$AQ568&gt;0,'b2'!$AQ568,IF('b2'!$AN568&gt;0,'b2'!$AN568,IF('b2'!$AK568&gt;0,'b2'!$AK568,IF('b2'!$AH568&gt;0,'b2'!$AH568,IF('b2'!$AE568&gt;0,'b2'!$AE568,IF('b2'!$AB568&gt;0,'b2'!$AB568,IF('b2'!$Y568&gt;0,'b2'!$Y568,IF('b2'!$V568&gt;0,'b2'!$V568," ---"))))))))</f>
        <v/>
      </c>
      <c r="AS568" s="246" t="n"/>
      <c r="AT568" s="246" t="n"/>
      <c r="AU568" s="246" t="n"/>
      <c r="AV568" s="246" t="n"/>
      <c r="AW568" s="246" t="n"/>
      <c r="AX568" s="246" t="n"/>
      <c r="AY568" s="246" t="n"/>
      <c r="AZ568" s="246" t="n"/>
      <c r="BA568" s="246" t="n"/>
      <c r="BB568" s="246" t="n"/>
      <c r="BC568" s="246" t="n">
        <v>24</v>
      </c>
      <c r="BD568" s="246" t="n">
        <v>0</v>
      </c>
      <c r="BE568" s="247" t="n"/>
      <c r="BF568" s="252" t="n"/>
      <c r="BG568" s="252" t="n"/>
      <c r="BH568" s="247" t="n"/>
      <c r="BI568" s="250" t="inlineStr">
        <is>
          <t>#REF!</t>
        </is>
      </c>
      <c r="BJ568" s="251" t="inlineStr">
        <is>
          <t>#REF!</t>
        </is>
      </c>
      <c r="BK568" s="252" t="n"/>
      <c r="BL568" s="252" t="n"/>
      <c r="BM568" s="247" t="n"/>
      <c r="BN568" s="250" t="inlineStr">
        <is>
          <t>#REF!</t>
        </is>
      </c>
      <c r="BO568" s="251" t="inlineStr">
        <is>
          <t>#REF!</t>
        </is>
      </c>
      <c r="BP568" s="248" t="n"/>
      <c r="BQ568" s="248" t="n"/>
      <c r="BR568" s="249" t="n"/>
      <c r="BS568" s="250" t="inlineStr">
        <is>
          <t>#REF!</t>
        </is>
      </c>
      <c r="BT568" s="251">
        <f>'[2]DATA CONSOLIDADA 2018-2025 '!$BR570-'b2'!$BO568</f>
        <v/>
      </c>
      <c r="BU568" s="252" t="n"/>
      <c r="BV568" s="248" t="n"/>
      <c r="BW568" s="249" t="n"/>
      <c r="BX568" s="250" t="inlineStr">
        <is>
          <t>#REF!</t>
        </is>
      </c>
      <c r="BY568" s="251" t="inlineStr">
        <is>
          <t>#REF!</t>
        </is>
      </c>
      <c r="BZ568" s="248" t="n"/>
      <c r="CA568" s="248" t="n"/>
      <c r="CB568" s="249" t="n"/>
      <c r="CC568" s="250" t="inlineStr">
        <is>
          <t>#REF!</t>
        </is>
      </c>
      <c r="CD568" s="251">
        <f>'[2]DATA CONSOLIDADA 2018-2025 '!$CB570-'b2'!$BW568</f>
        <v/>
      </c>
      <c r="CE568" s="253" t="n"/>
      <c r="CF568" s="253" t="n"/>
      <c r="CG568" s="254" t="n"/>
      <c r="CH568" s="250" t="inlineStr">
        <is>
          <t>#REF!</t>
        </is>
      </c>
      <c r="CI568" s="251">
        <f>'[2]DATA CONSOLIDADA 2018-2025 '!$CG570-'b2'!$CB568</f>
        <v/>
      </c>
      <c r="CJ568" s="247" t="inlineStr">
        <is>
          <t>#REF!</t>
        </is>
      </c>
      <c r="CK568" s="247" t="n">
        <v>133000</v>
      </c>
      <c r="CL568" s="247" t="n">
        <v>0</v>
      </c>
      <c r="CM568" s="247" t="n">
        <v>133000</v>
      </c>
      <c r="CN568" s="247" t="inlineStr">
        <is>
          <t>#REF!</t>
        </is>
      </c>
      <c r="CO568" s="251">
        <f>'[2]DATA CONSOLIDADA 2018-2025 '!$CM570-'b2'!$CG568</f>
        <v/>
      </c>
      <c r="CP568" s="253" t="n"/>
      <c r="CQ568" s="253" t="n"/>
      <c r="CR568" s="253" t="n"/>
      <c r="CS568" s="253" t="n"/>
      <c r="CT568" s="253" t="n"/>
      <c r="CU568" s="253" t="n"/>
      <c r="CV568" s="247" t="n"/>
      <c r="CW568" s="247" t="n"/>
      <c r="CX568" s="247" t="n"/>
      <c r="CY568" s="247" t="n"/>
      <c r="CZ568" s="247" t="n"/>
      <c r="DA568" s="247" t="n"/>
      <c r="DB568" s="247" t="n"/>
      <c r="DC568" s="255" t="n">
        <v>0</v>
      </c>
      <c r="DD568" s="255" t="n">
        <v>133000</v>
      </c>
      <c r="DE568" s="255" t="n">
        <v>0</v>
      </c>
      <c r="DF568" s="255" t="n">
        <v>0</v>
      </c>
      <c r="DG568" s="255" t="n">
        <v>0</v>
      </c>
      <c r="DH568" s="255" t="n">
        <v>133000</v>
      </c>
      <c r="DI568" s="256" t="n">
        <v>20612601462</v>
      </c>
      <c r="DJ568" s="257" t="inlineStr">
        <is>
          <t>COOPERATIVA AGRARIA DE PRODUCCION ORGANICA DE USUARIOS CHANKILLO COOPAGROCHANKILLO</t>
        </is>
      </c>
      <c r="DK568" s="257" t="inlineStr">
        <is>
          <t>02 Cooperativa</t>
        </is>
      </c>
      <c r="DL568" s="258" t="n"/>
      <c r="DM568" s="258" t="n"/>
      <c r="DN568" s="258" t="n"/>
      <c r="DO568" s="258" t="n"/>
      <c r="DP568" s="258" t="n"/>
      <c r="DQ568" s="258" t="n"/>
      <c r="DR568" s="258" t="n"/>
      <c r="DS568" s="258" t="n"/>
      <c r="DT568" s="258" t="n"/>
      <c r="DU568" s="258" t="n"/>
      <c r="DV568" s="258" t="n"/>
      <c r="DW568" s="258" t="n"/>
      <c r="DX568" s="258" t="n"/>
      <c r="DY568" s="258" t="n"/>
      <c r="DZ568" s="258" t="n"/>
      <c r="EA568" s="258" t="n"/>
      <c r="EB568" s="258" t="n"/>
      <c r="EC568" s="258" t="n"/>
      <c r="ED568" s="258" t="n"/>
      <c r="EE568" s="258" t="n"/>
    </row>
    <row r="569" hidden="1" ht="47.25" customHeight="1">
      <c r="A569" s="240" t="inlineStr">
        <is>
          <t>ASOCIACION DE PRODUCTORES DE MANGO Y PALTA - SANTIAGO DE HUIÑA - VALLE HUARMEY</t>
        </is>
      </c>
      <c r="B569" s="240" t="inlineStr">
        <is>
          <t>MANGO</t>
        </is>
      </c>
      <c r="C569" s="240" t="inlineStr">
        <is>
          <t>MANGO</t>
        </is>
      </c>
      <c r="D569" s="240" t="inlineStr">
        <is>
          <t>ANCASH</t>
        </is>
      </c>
      <c r="E569" s="240" t="inlineStr">
        <is>
          <t>021101</t>
        </is>
      </c>
      <c r="F569" s="240" t="inlineStr">
        <is>
          <t>ANCASH</t>
        </is>
      </c>
      <c r="G569" s="240" t="inlineStr">
        <is>
          <t>HUARMEY</t>
        </is>
      </c>
      <c r="H569" s="240" t="inlineStr">
        <is>
          <t>HUARMEY</t>
        </is>
      </c>
      <c r="I569" s="241" t="n"/>
      <c r="J569" s="241" t="n"/>
      <c r="K569" s="241" t="n"/>
      <c r="L569" s="241" t="n"/>
      <c r="M569" s="241" t="n"/>
      <c r="N569" s="241" t="n"/>
      <c r="O569" s="241" t="n"/>
      <c r="P569" s="241" t="n">
        <v>1</v>
      </c>
      <c r="Q569" s="241" t="inlineStr">
        <is>
          <t>PAC</t>
        </is>
      </c>
      <c r="R569" s="242">
        <f>IF(I569=1,I$2,"")&amp;IF(J569=1,IF(I569=1,"-","")&amp;J$2,"")&amp;IF(K569=1,IF(OR(J569=1,I569=1),"-","")&amp;K$2,"")&amp;IF(L569=1,IF(OR(K569=1,J569=1,I569=1),"-","")&amp;L$2,"")&amp;IF(M569=1,IF(OR(L569=1,K569=1,J569=1,I569=1),"-","")&amp;M$2,"")&amp;IF(N569=1,IF(OR(M569=1,L569=1,K569=1,J569=1,I569=1),"-","")&amp;N$2,"")&amp;IF(O569=1,IF(OR(N569=1,M569=1,L569=1,K569=1,J569=1,I569=1),"-","")&amp;O$2,"")&amp;IF(P569=1,IF(I569=1," - ",IF(J569=1," - ",IF(K569=1," - ",IF(L569=1," - ",IF(M569=1," - ",IF(N569=1," - ",IF(O569=1," - ","")))))))&amp;P$2,"")</f>
        <v/>
      </c>
      <c r="S569" s="243">
        <f>SUM('b2'!$I569:$P569)</f>
        <v/>
      </c>
      <c r="T569" s="243">
        <f>IF(OR('b2'!$J569=1,'b2'!$K569=1,'b2'!$L569=1,'b2'!$M569=1,'b2'!$N569=1,'b2'!$O569=1,'b2'!$P569=1),"SI","NO")</f>
        <v/>
      </c>
      <c r="U569" s="243">
        <f>IF(OR('b2'!$K569=1,'b2'!$L569=1,'b2'!$M569=1,'b2'!$N569=1,'b2'!$O569=1,'b2'!$P569=1),"SI","NO")</f>
        <v/>
      </c>
      <c r="V569" s="244" t="n">
        <v>0</v>
      </c>
      <c r="W569" s="245" t="n">
        <v>0</v>
      </c>
      <c r="X569" s="245" t="n">
        <v>0</v>
      </c>
      <c r="Y569" s="244" t="n">
        <v>0</v>
      </c>
      <c r="Z569" s="245" t="n">
        <v>0</v>
      </c>
      <c r="AA569" s="245" t="n">
        <v>0</v>
      </c>
      <c r="AB569" s="244" t="n">
        <v>0</v>
      </c>
      <c r="AC569" s="245" t="n">
        <v>0</v>
      </c>
      <c r="AD569" s="245" t="n">
        <v>0</v>
      </c>
      <c r="AE569" s="244" t="n">
        <v>0</v>
      </c>
      <c r="AF569" s="245" t="n">
        <v>0</v>
      </c>
      <c r="AG569" s="245" t="n">
        <v>0</v>
      </c>
      <c r="AH569" s="244" t="n">
        <v>0</v>
      </c>
      <c r="AI569" s="245" t="n">
        <v>0</v>
      </c>
      <c r="AJ569" s="245" t="n">
        <v>0</v>
      </c>
      <c r="AK569" s="244" t="n">
        <v>0</v>
      </c>
      <c r="AL569" s="245" t="n">
        <v>0</v>
      </c>
      <c r="AM569" s="245" t="n">
        <v>0</v>
      </c>
      <c r="AN569" s="244" t="n">
        <v>0</v>
      </c>
      <c r="AO569" s="245" t="n">
        <v>19</v>
      </c>
      <c r="AP569" s="245" t="n">
        <v>3</v>
      </c>
      <c r="AQ569" s="244" t="n">
        <v>22</v>
      </c>
      <c r="AR569" s="244">
        <f>IF('b2'!$AQ569&gt;0,'b2'!$AQ569,IF('b2'!$AN569&gt;0,'b2'!$AN569,IF('b2'!$AK569&gt;0,'b2'!$AK569,IF('b2'!$AH569&gt;0,'b2'!$AH569,IF('b2'!$AE569&gt;0,'b2'!$AE569,IF('b2'!$AB569&gt;0,'b2'!$AB569,IF('b2'!$Y569&gt;0,'b2'!$Y569,IF('b2'!$V569&gt;0,'b2'!$V569," ---"))))))))</f>
        <v/>
      </c>
      <c r="AS569" s="246" t="n"/>
      <c r="AT569" s="246" t="n"/>
      <c r="AU569" s="246" t="n"/>
      <c r="AV569" s="246" t="n"/>
      <c r="AW569" s="246" t="n"/>
      <c r="AX569" s="246" t="n"/>
      <c r="AY569" s="246" t="n"/>
      <c r="AZ569" s="246" t="n"/>
      <c r="BA569" s="246" t="n"/>
      <c r="BB569" s="246" t="n"/>
      <c r="BC569" s="246" t="n">
        <v>24</v>
      </c>
      <c r="BD569" s="246" t="n">
        <v>0</v>
      </c>
      <c r="BE569" s="247" t="n"/>
      <c r="BF569" s="252" t="n"/>
      <c r="BG569" s="252" t="n"/>
      <c r="BH569" s="247" t="n"/>
      <c r="BI569" s="250" t="inlineStr">
        <is>
          <t>#REF!</t>
        </is>
      </c>
      <c r="BJ569" s="251" t="inlineStr">
        <is>
          <t>#REF!</t>
        </is>
      </c>
      <c r="BK569" s="252" t="n"/>
      <c r="BL569" s="252" t="n"/>
      <c r="BM569" s="247" t="n"/>
      <c r="BN569" s="250" t="inlineStr">
        <is>
          <t>#REF!</t>
        </is>
      </c>
      <c r="BO569" s="251" t="inlineStr">
        <is>
          <t>#REF!</t>
        </is>
      </c>
      <c r="BP569" s="248" t="n"/>
      <c r="BQ569" s="248" t="n"/>
      <c r="BR569" s="249" t="n"/>
      <c r="BS569" s="250" t="inlineStr">
        <is>
          <t>#REF!</t>
        </is>
      </c>
      <c r="BT569" s="251">
        <f>'[2]DATA CONSOLIDADA 2018-2025 '!$BR571-'b2'!$BO569</f>
        <v/>
      </c>
      <c r="BU569" s="252" t="n"/>
      <c r="BV569" s="248" t="n"/>
      <c r="BW569" s="249" t="n"/>
      <c r="BX569" s="250" t="inlineStr">
        <is>
          <t>#REF!</t>
        </is>
      </c>
      <c r="BY569" s="251" t="inlineStr">
        <is>
          <t>#REF!</t>
        </is>
      </c>
      <c r="BZ569" s="248" t="n"/>
      <c r="CA569" s="248" t="n"/>
      <c r="CB569" s="249" t="n"/>
      <c r="CC569" s="250" t="inlineStr">
        <is>
          <t>#REF!</t>
        </is>
      </c>
      <c r="CD569" s="251">
        <f>'[2]DATA CONSOLIDADA 2018-2025 '!$CB571-'b2'!$BW569</f>
        <v/>
      </c>
      <c r="CE569" s="253" t="n"/>
      <c r="CF569" s="253" t="n"/>
      <c r="CG569" s="254" t="n"/>
      <c r="CH569" s="250" t="inlineStr">
        <is>
          <t>#REF!</t>
        </is>
      </c>
      <c r="CI569" s="251">
        <f>'[2]DATA CONSOLIDADA 2018-2025 '!$CG571-'b2'!$CB569</f>
        <v/>
      </c>
      <c r="CJ569" s="247" t="inlineStr">
        <is>
          <t>#REF!</t>
        </is>
      </c>
      <c r="CK569" s="247" t="n">
        <v>253650</v>
      </c>
      <c r="CL569" s="247" t="n">
        <v>0</v>
      </c>
      <c r="CM569" s="247" t="n">
        <v>253650</v>
      </c>
      <c r="CN569" s="247" t="inlineStr">
        <is>
          <t>#REF!</t>
        </is>
      </c>
      <c r="CO569" s="251">
        <f>'[2]DATA CONSOLIDADA 2018-2025 '!$CM571-'b2'!$CG569</f>
        <v/>
      </c>
      <c r="CP569" s="253" t="n"/>
      <c r="CQ569" s="253" t="n"/>
      <c r="CR569" s="253" t="n"/>
      <c r="CS569" s="253" t="n"/>
      <c r="CT569" s="253" t="n"/>
      <c r="CU569" s="253" t="n"/>
      <c r="CV569" s="247" t="n"/>
      <c r="CW569" s="247" t="n"/>
      <c r="CX569" s="247" t="n"/>
      <c r="CY569" s="247" t="n"/>
      <c r="CZ569" s="247" t="n"/>
      <c r="DA569" s="247" t="n"/>
      <c r="DB569" s="247" t="n"/>
      <c r="DC569" s="255" t="n">
        <v>0</v>
      </c>
      <c r="DD569" s="255" t="n">
        <v>253650</v>
      </c>
      <c r="DE569" s="255" t="n">
        <v>0</v>
      </c>
      <c r="DF569" s="255" t="n">
        <v>0</v>
      </c>
      <c r="DG569" s="255" t="n">
        <v>0</v>
      </c>
      <c r="DH569" s="255" t="n">
        <v>253650</v>
      </c>
      <c r="DI569" s="256" t="n">
        <v>20611153571</v>
      </c>
      <c r="DJ569" s="257" t="inlineStr">
        <is>
          <t>ASOCIACION DE PRODUCTORES DE MANGO Y PALTA - SANTIAGO DE HUIÑA - VALLE HUARMEY</t>
        </is>
      </c>
      <c r="DK569" s="257" t="inlineStr">
        <is>
          <t>01 Asociación</t>
        </is>
      </c>
      <c r="DL569" s="258" t="n"/>
      <c r="DM569" s="258" t="n"/>
      <c r="DN569" s="258" t="n"/>
      <c r="DO569" s="258" t="n"/>
      <c r="DP569" s="258" t="n"/>
      <c r="DQ569" s="258" t="n"/>
      <c r="DR569" s="258" t="n"/>
      <c r="DS569" s="258" t="n"/>
      <c r="DT569" s="258" t="n"/>
      <c r="DU569" s="258" t="n"/>
      <c r="DV569" s="258" t="n"/>
      <c r="DW569" s="258" t="n"/>
      <c r="DX569" s="258" t="n"/>
      <c r="DY569" s="258" t="n"/>
      <c r="DZ569" s="258" t="n"/>
      <c r="EA569" s="258" t="n"/>
      <c r="EB569" s="258" t="n"/>
      <c r="EC569" s="258" t="n"/>
      <c r="ED569" s="258" t="n"/>
      <c r="EE569" s="258" t="n"/>
    </row>
    <row r="570" hidden="1" ht="47.25" customHeight="1">
      <c r="A570" s="240" t="inlineStr">
        <is>
          <t>ASOCIACIÓN DE AGRICULTORES POZO ESPAÑOL - CULEBRAS</t>
        </is>
      </c>
      <c r="B570" s="240" t="inlineStr">
        <is>
          <t>MANGO</t>
        </is>
      </c>
      <c r="C570" s="240" t="inlineStr">
        <is>
          <t>MANGO</t>
        </is>
      </c>
      <c r="D570" s="240" t="inlineStr">
        <is>
          <t>ANCASH</t>
        </is>
      </c>
      <c r="E570" s="240" t="inlineStr">
        <is>
          <t>021103</t>
        </is>
      </c>
      <c r="F570" s="240" t="inlineStr">
        <is>
          <t>ANCASH</t>
        </is>
      </c>
      <c r="G570" s="240" t="inlineStr">
        <is>
          <t>HUARMEY</t>
        </is>
      </c>
      <c r="H570" s="240" t="inlineStr">
        <is>
          <t>CULEBRAS</t>
        </is>
      </c>
      <c r="I570" s="241" t="n"/>
      <c r="J570" s="241" t="n"/>
      <c r="K570" s="241" t="n"/>
      <c r="L570" s="241" t="n"/>
      <c r="M570" s="241" t="n"/>
      <c r="N570" s="241" t="n"/>
      <c r="O570" s="241" t="n"/>
      <c r="P570" s="241" t="n">
        <v>1</v>
      </c>
      <c r="Q570" s="241" t="inlineStr">
        <is>
          <t>PAC</t>
        </is>
      </c>
      <c r="R570" s="242">
        <f>IF(I570=1,I$2,"")&amp;IF(J570=1,IF(I570=1,"-","")&amp;J$2,"")&amp;IF(K570=1,IF(OR(J570=1,I570=1),"-","")&amp;K$2,"")&amp;IF(L570=1,IF(OR(K570=1,J570=1,I570=1),"-","")&amp;L$2,"")&amp;IF(M570=1,IF(OR(L570=1,K570=1,J570=1,I570=1),"-","")&amp;M$2,"")&amp;IF(N570=1,IF(OR(M570=1,L570=1,K570=1,J570=1,I570=1),"-","")&amp;N$2,"")&amp;IF(O570=1,IF(OR(N570=1,M570=1,L570=1,K570=1,J570=1,I570=1),"-","")&amp;O$2,"")&amp;IF(P570=1,IF(I570=1," - ",IF(J570=1," - ",IF(K570=1," - ",IF(L570=1," - ",IF(M570=1," - ",IF(N570=1," - ",IF(O570=1," - ","")))))))&amp;P$2,"")</f>
        <v/>
      </c>
      <c r="S570" s="243">
        <f>SUM('b2'!$I570:$P570)</f>
        <v/>
      </c>
      <c r="T570" s="243">
        <f>IF(OR('b2'!$J570=1,'b2'!$K570=1,'b2'!$L570=1,'b2'!$M570=1,'b2'!$N570=1,'b2'!$O570=1,'b2'!$P570=1),"SI","NO")</f>
        <v/>
      </c>
      <c r="U570" s="243">
        <f>IF(OR('b2'!$K570=1,'b2'!$L570=1,'b2'!$M570=1,'b2'!$N570=1,'b2'!$O570=1,'b2'!$P570=1),"SI","NO")</f>
        <v/>
      </c>
      <c r="V570" s="244" t="n">
        <v>0</v>
      </c>
      <c r="W570" s="245" t="n">
        <v>0</v>
      </c>
      <c r="X570" s="245" t="n">
        <v>0</v>
      </c>
      <c r="Y570" s="244" t="n">
        <v>0</v>
      </c>
      <c r="Z570" s="245" t="n">
        <v>0</v>
      </c>
      <c r="AA570" s="245" t="n">
        <v>0</v>
      </c>
      <c r="AB570" s="244" t="n">
        <v>0</v>
      </c>
      <c r="AC570" s="245" t="n">
        <v>0</v>
      </c>
      <c r="AD570" s="245" t="n">
        <v>0</v>
      </c>
      <c r="AE570" s="244" t="n">
        <v>0</v>
      </c>
      <c r="AF570" s="245" t="n">
        <v>0</v>
      </c>
      <c r="AG570" s="245" t="n">
        <v>0</v>
      </c>
      <c r="AH570" s="244" t="n">
        <v>0</v>
      </c>
      <c r="AI570" s="245" t="n">
        <v>0</v>
      </c>
      <c r="AJ570" s="245" t="n">
        <v>0</v>
      </c>
      <c r="AK570" s="244" t="n">
        <v>0</v>
      </c>
      <c r="AL570" s="245" t="n">
        <v>0</v>
      </c>
      <c r="AM570" s="245" t="n">
        <v>0</v>
      </c>
      <c r="AN570" s="244" t="n">
        <v>0</v>
      </c>
      <c r="AO570" s="245" t="n">
        <v>11</v>
      </c>
      <c r="AP570" s="245" t="n">
        <v>7</v>
      </c>
      <c r="AQ570" s="244" t="n">
        <v>18</v>
      </c>
      <c r="AR570" s="244">
        <f>IF('b2'!$AQ570&gt;0,'b2'!$AQ570,IF('b2'!$AN570&gt;0,'b2'!$AN570,IF('b2'!$AK570&gt;0,'b2'!$AK570,IF('b2'!$AH570&gt;0,'b2'!$AH570,IF('b2'!$AE570&gt;0,'b2'!$AE570,IF('b2'!$AB570&gt;0,'b2'!$AB570,IF('b2'!$Y570&gt;0,'b2'!$Y570,IF('b2'!$V570&gt;0,'b2'!$V570," ---"))))))))</f>
        <v/>
      </c>
      <c r="AS570" s="246" t="n"/>
      <c r="AT570" s="246" t="n"/>
      <c r="AU570" s="246" t="n"/>
      <c r="AV570" s="246" t="n"/>
      <c r="AW570" s="246" t="n"/>
      <c r="AX570" s="246" t="n"/>
      <c r="AY570" s="246" t="n"/>
      <c r="AZ570" s="246" t="n"/>
      <c r="BA570" s="246" t="n"/>
      <c r="BB570" s="246" t="n"/>
      <c r="BC570" s="246" t="n">
        <v>24</v>
      </c>
      <c r="BD570" s="246" t="n">
        <v>0</v>
      </c>
      <c r="BE570" s="247" t="n"/>
      <c r="BF570" s="252" t="n"/>
      <c r="BG570" s="252" t="n"/>
      <c r="BH570" s="247" t="n"/>
      <c r="BI570" s="250" t="inlineStr">
        <is>
          <t>#REF!</t>
        </is>
      </c>
      <c r="BJ570" s="251" t="inlineStr">
        <is>
          <t>#REF!</t>
        </is>
      </c>
      <c r="BK570" s="252" t="n"/>
      <c r="BL570" s="252" t="n"/>
      <c r="BM570" s="247" t="n"/>
      <c r="BN570" s="250" t="inlineStr">
        <is>
          <t>#REF!</t>
        </is>
      </c>
      <c r="BO570" s="251" t="inlineStr">
        <is>
          <t>#REF!</t>
        </is>
      </c>
      <c r="BP570" s="248" t="n"/>
      <c r="BQ570" s="248" t="n"/>
      <c r="BR570" s="249" t="n"/>
      <c r="BS570" s="250" t="inlineStr">
        <is>
          <t>#REF!</t>
        </is>
      </c>
      <c r="BT570" s="251">
        <f>'[2]DATA CONSOLIDADA 2018-2025 '!$BR572-'b2'!$BO570</f>
        <v/>
      </c>
      <c r="BU570" s="252" t="n"/>
      <c r="BV570" s="248" t="n"/>
      <c r="BW570" s="249" t="n"/>
      <c r="BX570" s="250" t="inlineStr">
        <is>
          <t>#REF!</t>
        </is>
      </c>
      <c r="BY570" s="251" t="inlineStr">
        <is>
          <t>#REF!</t>
        </is>
      </c>
      <c r="BZ570" s="248" t="n"/>
      <c r="CA570" s="248" t="n"/>
      <c r="CB570" s="249" t="n"/>
      <c r="CC570" s="250" t="inlineStr">
        <is>
          <t>#REF!</t>
        </is>
      </c>
      <c r="CD570" s="251">
        <f>'[2]DATA CONSOLIDADA 2018-2025 '!$CB572-'b2'!$BW570</f>
        <v/>
      </c>
      <c r="CE570" s="253" t="n"/>
      <c r="CF570" s="253" t="n"/>
      <c r="CG570" s="254" t="n"/>
      <c r="CH570" s="250" t="inlineStr">
        <is>
          <t>#REF!</t>
        </is>
      </c>
      <c r="CI570" s="251">
        <f>'[2]DATA CONSOLIDADA 2018-2025 '!$CG572-'b2'!$CB570</f>
        <v/>
      </c>
      <c r="CJ570" s="247" t="inlineStr">
        <is>
          <t>#REF!</t>
        </is>
      </c>
      <c r="CK570" s="247" t="n">
        <v>185500</v>
      </c>
      <c r="CL570" s="247" t="n">
        <v>0</v>
      </c>
      <c r="CM570" s="247" t="n">
        <v>185500</v>
      </c>
      <c r="CN570" s="247" t="inlineStr">
        <is>
          <t>#REF!</t>
        </is>
      </c>
      <c r="CO570" s="251">
        <f>'[2]DATA CONSOLIDADA 2018-2025 '!$CM572-'b2'!$CG570</f>
        <v/>
      </c>
      <c r="CP570" s="253" t="n"/>
      <c r="CQ570" s="253" t="n"/>
      <c r="CR570" s="253" t="n"/>
      <c r="CS570" s="253" t="n"/>
      <c r="CT570" s="253" t="n"/>
      <c r="CU570" s="253" t="n"/>
      <c r="CV570" s="247" t="n"/>
      <c r="CW570" s="247" t="n"/>
      <c r="CX570" s="247" t="n"/>
      <c r="CY570" s="247" t="n"/>
      <c r="CZ570" s="247" t="n"/>
      <c r="DA570" s="247" t="n"/>
      <c r="DB570" s="247" t="n"/>
      <c r="DC570" s="255" t="n">
        <v>0</v>
      </c>
      <c r="DD570" s="255" t="n">
        <v>185500</v>
      </c>
      <c r="DE570" s="255" t="n">
        <v>0</v>
      </c>
      <c r="DF570" s="255" t="n">
        <v>0</v>
      </c>
      <c r="DG570" s="255" t="n">
        <v>0</v>
      </c>
      <c r="DH570" s="255" t="n">
        <v>185500</v>
      </c>
      <c r="DI570" s="256" t="n">
        <v>20602862764</v>
      </c>
      <c r="DJ570" s="257" t="inlineStr">
        <is>
          <t>ASOCIACION DE AGRICULTORES POZO ESPAÑOL - CULEBRAS</t>
        </is>
      </c>
      <c r="DK570" s="257" t="inlineStr">
        <is>
          <t>01 Asociación</t>
        </is>
      </c>
      <c r="DL570" s="258" t="n"/>
      <c r="DM570" s="258" t="n"/>
      <c r="DN570" s="258" t="n"/>
      <c r="DO570" s="258" t="n"/>
      <c r="DP570" s="258" t="n"/>
      <c r="DQ570" s="258" t="n"/>
      <c r="DR570" s="258" t="n"/>
      <c r="DS570" s="258" t="n"/>
      <c r="DT570" s="258" t="n"/>
      <c r="DU570" s="258" t="n"/>
      <c r="DV570" s="258" t="n"/>
      <c r="DW570" s="258" t="n"/>
      <c r="DX570" s="258" t="n"/>
      <c r="DY570" s="258" t="n"/>
      <c r="DZ570" s="258" t="n"/>
      <c r="EA570" s="258" t="n"/>
      <c r="EB570" s="258" t="n"/>
      <c r="EC570" s="258" t="n"/>
      <c r="ED570" s="258" t="n"/>
      <c r="EE570" s="258" t="n"/>
    </row>
    <row r="571" hidden="1" ht="47.25" customHeight="1">
      <c r="A571" s="240" t="inlineStr">
        <is>
          <t>ASOCIACIÓN DE PRODUCTORES DE GRANOS ANDINOS APURIMAQ</t>
        </is>
      </c>
      <c r="B571" s="240" t="inlineStr">
        <is>
          <t>QUINUA Y OTROS GRANOS</t>
        </is>
      </c>
      <c r="C571" s="240" t="inlineStr">
        <is>
          <t>QUINUA</t>
        </is>
      </c>
      <c r="D571" s="240" t="inlineStr">
        <is>
          <t>APURIMAC</t>
        </is>
      </c>
      <c r="E571" s="240" t="inlineStr">
        <is>
          <t>030213</t>
        </is>
      </c>
      <c r="F571" s="240" t="inlineStr">
        <is>
          <t>APURIMAC</t>
        </is>
      </c>
      <c r="G571" s="240" t="inlineStr">
        <is>
          <t>ANDAHUAYLAS</t>
        </is>
      </c>
      <c r="H571" s="240" t="inlineStr">
        <is>
          <t>SAN JERONIMO</t>
        </is>
      </c>
      <c r="I571" s="241" t="n"/>
      <c r="J571" s="241" t="n"/>
      <c r="K571" s="241" t="n"/>
      <c r="L571" s="241" t="n"/>
      <c r="M571" s="241" t="n"/>
      <c r="N571" s="241" t="n"/>
      <c r="O571" s="241" t="n"/>
      <c r="P571" s="241" t="n">
        <v>1</v>
      </c>
      <c r="Q571" s="241" t="inlineStr">
        <is>
          <t>PAC</t>
        </is>
      </c>
      <c r="R571" s="242">
        <f>IF(I571=1,I$2,"")&amp;IF(J571=1,IF(I571=1,"-","")&amp;J$2,"")&amp;IF(K571=1,IF(OR(J571=1,I571=1),"-","")&amp;K$2,"")&amp;IF(L571=1,IF(OR(K571=1,J571=1,I571=1),"-","")&amp;L$2,"")&amp;IF(M571=1,IF(OR(L571=1,K571=1,J571=1,I571=1),"-","")&amp;M$2,"")&amp;IF(N571=1,IF(OR(M571=1,L571=1,K571=1,J571=1,I571=1),"-","")&amp;N$2,"")&amp;IF(O571=1,IF(OR(N571=1,M571=1,L571=1,K571=1,J571=1,I571=1),"-","")&amp;O$2,"")&amp;IF(P571=1,IF(I571=1," - ",IF(J571=1," - ",IF(K571=1," - ",IF(L571=1," - ",IF(M571=1," - ",IF(N571=1," - ",IF(O571=1," - ","")))))))&amp;P$2,"")</f>
        <v/>
      </c>
      <c r="S571" s="243">
        <f>SUM('b2'!$I571:$P571)</f>
        <v/>
      </c>
      <c r="T571" s="243">
        <f>IF(OR('b2'!$J571=1,'b2'!$K571=1,'b2'!$L571=1,'b2'!$M571=1,'b2'!$N571=1,'b2'!$O571=1,'b2'!$P571=1),"SI","NO")</f>
        <v/>
      </c>
      <c r="U571" s="243">
        <f>IF(OR('b2'!$K571=1,'b2'!$L571=1,'b2'!$M571=1,'b2'!$N571=1,'b2'!$O571=1,'b2'!$P571=1),"SI","NO")</f>
        <v/>
      </c>
      <c r="V571" s="244" t="n">
        <v>0</v>
      </c>
      <c r="W571" s="245" t="n">
        <v>0</v>
      </c>
      <c r="X571" s="245" t="n">
        <v>0</v>
      </c>
      <c r="Y571" s="244" t="n">
        <v>0</v>
      </c>
      <c r="Z571" s="245" t="n">
        <v>0</v>
      </c>
      <c r="AA571" s="245" t="n">
        <v>0</v>
      </c>
      <c r="AB571" s="244" t="n">
        <v>0</v>
      </c>
      <c r="AC571" s="245" t="n">
        <v>0</v>
      </c>
      <c r="AD571" s="245" t="n">
        <v>0</v>
      </c>
      <c r="AE571" s="244" t="n">
        <v>0</v>
      </c>
      <c r="AF571" s="245" t="n">
        <v>0</v>
      </c>
      <c r="AG571" s="245" t="n">
        <v>0</v>
      </c>
      <c r="AH571" s="244" t="n">
        <v>0</v>
      </c>
      <c r="AI571" s="245" t="n">
        <v>0</v>
      </c>
      <c r="AJ571" s="245" t="n">
        <v>0</v>
      </c>
      <c r="AK571" s="244" t="n">
        <v>0</v>
      </c>
      <c r="AL571" s="245" t="n">
        <v>0</v>
      </c>
      <c r="AM571" s="245" t="n">
        <v>0</v>
      </c>
      <c r="AN571" s="244" t="n">
        <v>0</v>
      </c>
      <c r="AO571" s="245" t="n">
        <v>64</v>
      </c>
      <c r="AP571" s="245" t="n">
        <v>36</v>
      </c>
      <c r="AQ571" s="244" t="n">
        <v>100</v>
      </c>
      <c r="AR571" s="244">
        <f>IF('b2'!$AQ571&gt;0,'b2'!$AQ571,IF('b2'!$AN571&gt;0,'b2'!$AN571,IF('b2'!$AK571&gt;0,'b2'!$AK571,IF('b2'!$AH571&gt;0,'b2'!$AH571,IF('b2'!$AE571&gt;0,'b2'!$AE571,IF('b2'!$AB571&gt;0,'b2'!$AB571,IF('b2'!$Y571&gt;0,'b2'!$Y571,IF('b2'!$V571&gt;0,'b2'!$V571," ---"))))))))</f>
        <v/>
      </c>
      <c r="AS571" s="246" t="n"/>
      <c r="AT571" s="246" t="n"/>
      <c r="AU571" s="246" t="n"/>
      <c r="AV571" s="246" t="n"/>
      <c r="AW571" s="246" t="n"/>
      <c r="AX571" s="246" t="n"/>
      <c r="AY571" s="246" t="n"/>
      <c r="AZ571" s="246" t="n"/>
      <c r="BA571" s="246" t="n"/>
      <c r="BB571" s="246" t="n"/>
      <c r="BC571" s="246" t="n">
        <v>10</v>
      </c>
      <c r="BD571" s="246" t="n">
        <v>4</v>
      </c>
      <c r="BE571" s="247" t="n"/>
      <c r="BF571" s="252" t="n"/>
      <c r="BG571" s="252" t="n"/>
      <c r="BH571" s="247" t="n"/>
      <c r="BI571" s="250" t="inlineStr">
        <is>
          <t>#REF!</t>
        </is>
      </c>
      <c r="BJ571" s="251" t="inlineStr">
        <is>
          <t>#REF!</t>
        </is>
      </c>
      <c r="BK571" s="252" t="n"/>
      <c r="BL571" s="252" t="n"/>
      <c r="BM571" s="247" t="n"/>
      <c r="BN571" s="250" t="inlineStr">
        <is>
          <t>#REF!</t>
        </is>
      </c>
      <c r="BO571" s="251" t="inlineStr">
        <is>
          <t>#REF!</t>
        </is>
      </c>
      <c r="BP571" s="248" t="n"/>
      <c r="BQ571" s="248" t="n"/>
      <c r="BR571" s="249" t="n"/>
      <c r="BS571" s="250" t="inlineStr">
        <is>
          <t>#REF!</t>
        </is>
      </c>
      <c r="BT571" s="251">
        <f>'[2]DATA CONSOLIDADA 2018-2025 '!$BR573-'b2'!$BO571</f>
        <v/>
      </c>
      <c r="BU571" s="252" t="n"/>
      <c r="BV571" s="248" t="n"/>
      <c r="BW571" s="249" t="n"/>
      <c r="BX571" s="250" t="inlineStr">
        <is>
          <t>#REF!</t>
        </is>
      </c>
      <c r="BY571" s="251" t="inlineStr">
        <is>
          <t>#REF!</t>
        </is>
      </c>
      <c r="BZ571" s="248" t="n"/>
      <c r="CA571" s="248" t="n"/>
      <c r="CB571" s="249" t="n"/>
      <c r="CC571" s="250" t="inlineStr">
        <is>
          <t>#REF!</t>
        </is>
      </c>
      <c r="CD571" s="251">
        <f>'[2]DATA CONSOLIDADA 2018-2025 '!$CB573-'b2'!$BW571</f>
        <v/>
      </c>
      <c r="CE571" s="253" t="n"/>
      <c r="CF571" s="253" t="n"/>
      <c r="CG571" s="254" t="n"/>
      <c r="CH571" s="250" t="inlineStr">
        <is>
          <t>#REF!</t>
        </is>
      </c>
      <c r="CI571" s="251">
        <f>'[2]DATA CONSOLIDADA 2018-2025 '!$CG573-'b2'!$CB571</f>
        <v/>
      </c>
      <c r="CJ571" s="247" t="inlineStr">
        <is>
          <t>#REF!</t>
        </is>
      </c>
      <c r="CK571" s="247" t="n">
        <v>1017059.7</v>
      </c>
      <c r="CL571" s="247" t="n">
        <v>0</v>
      </c>
      <c r="CM571" s="247" t="n">
        <v>1017059.7</v>
      </c>
      <c r="CN571" s="247" t="inlineStr">
        <is>
          <t>#REF!</t>
        </is>
      </c>
      <c r="CO571" s="251">
        <f>'[2]DATA CONSOLIDADA 2018-2025 '!$CM573-'b2'!$CG571</f>
        <v/>
      </c>
      <c r="CP571" s="253" t="n"/>
      <c r="CQ571" s="253" t="n"/>
      <c r="CR571" s="253" t="n"/>
      <c r="CS571" s="253" t="n"/>
      <c r="CT571" s="253" t="n"/>
      <c r="CU571" s="253" t="n"/>
      <c r="CV571" s="247" t="n"/>
      <c r="CW571" s="247" t="n"/>
      <c r="CX571" s="247" t="n"/>
      <c r="CY571" s="247" t="n"/>
      <c r="CZ571" s="247" t="n"/>
      <c r="DA571" s="247" t="n"/>
      <c r="DB571" s="247" t="n"/>
      <c r="DC571" s="255" t="n">
        <v>0</v>
      </c>
      <c r="DD571" s="255" t="n">
        <v>0</v>
      </c>
      <c r="DE571" s="255" t="n">
        <v>1017059.7</v>
      </c>
      <c r="DF571" s="255" t="n">
        <v>0</v>
      </c>
      <c r="DG571" s="255" t="n">
        <v>0</v>
      </c>
      <c r="DH571" s="255" t="n">
        <v>1017059.7</v>
      </c>
      <c r="DI571" s="256" t="n">
        <v>20609542129</v>
      </c>
      <c r="DJ571" s="257" t="inlineStr">
        <is>
          <t>ASOCIACIÓN DE PRODUCTORES DE GRANOS ANDINOS APURIMAQ</t>
        </is>
      </c>
      <c r="DK571" s="257" t="inlineStr">
        <is>
          <t>01 Asociación</t>
        </is>
      </c>
      <c r="DL571" s="258" t="n"/>
      <c r="DM571" s="258" t="n"/>
      <c r="DN571" s="258" t="n"/>
      <c r="DO571" s="258" t="n"/>
      <c r="DP571" s="258" t="n"/>
      <c r="DQ571" s="258" t="n"/>
      <c r="DR571" s="258" t="n"/>
      <c r="DS571" s="258" t="n"/>
      <c r="DT571" s="258" t="n"/>
      <c r="DU571" s="258" t="n"/>
      <c r="DV571" s="258" t="n"/>
      <c r="DW571" s="258" t="n"/>
      <c r="DX571" s="258" t="n"/>
      <c r="DY571" s="258" t="n"/>
      <c r="DZ571" s="258" t="n"/>
      <c r="EA571" s="258" t="n"/>
      <c r="EB571" s="258" t="n"/>
      <c r="EC571" s="258" t="n"/>
      <c r="ED571" s="258" t="n"/>
      <c r="EE571" s="258" t="n"/>
    </row>
    <row r="572" hidden="1" ht="47.25" customHeight="1">
      <c r="A572" s="240" t="inlineStr">
        <is>
          <t>ASOCIACIÓN AGROPECUARIA DE CHALLHUALLA</t>
        </is>
      </c>
      <c r="B572" s="240" t="inlineStr">
        <is>
          <t>CUY</t>
        </is>
      </c>
      <c r="C572" s="240" t="inlineStr">
        <is>
          <t>CARCASA DE CUY</t>
        </is>
      </c>
      <c r="D572" s="240" t="inlineStr">
        <is>
          <t>AYACUCHO</t>
        </is>
      </c>
      <c r="E572" s="240" t="inlineStr">
        <is>
          <t>050611</t>
        </is>
      </c>
      <c r="F572" s="240" t="inlineStr">
        <is>
          <t>AYACUCHO</t>
        </is>
      </c>
      <c r="G572" s="240" t="inlineStr">
        <is>
          <t>LUCANAS</t>
        </is>
      </c>
      <c r="H572" s="240" t="inlineStr">
        <is>
          <t>LUCANAS</t>
        </is>
      </c>
      <c r="I572" s="241" t="n"/>
      <c r="J572" s="241" t="n"/>
      <c r="K572" s="241" t="n"/>
      <c r="L572" s="241" t="n"/>
      <c r="M572" s="241" t="n"/>
      <c r="N572" s="241" t="n"/>
      <c r="O572" s="241" t="n"/>
      <c r="P572" s="241" t="n">
        <v>1</v>
      </c>
      <c r="Q572" s="241" t="inlineStr">
        <is>
          <t>PAC</t>
        </is>
      </c>
      <c r="R572" s="242">
        <f>IF(I572=1,I$2,"")&amp;IF(J572=1,IF(I572=1,"-","")&amp;J$2,"")&amp;IF(K572=1,IF(OR(J572=1,I572=1),"-","")&amp;K$2,"")&amp;IF(L572=1,IF(OR(K572=1,J572=1,I572=1),"-","")&amp;L$2,"")&amp;IF(M572=1,IF(OR(L572=1,K572=1,J572=1,I572=1),"-","")&amp;M$2,"")&amp;IF(N572=1,IF(OR(M572=1,L572=1,K572=1,J572=1,I572=1),"-","")&amp;N$2,"")&amp;IF(O572=1,IF(OR(N572=1,M572=1,L572=1,K572=1,J572=1,I572=1),"-","")&amp;O$2,"")&amp;IF(P572=1,IF(I572=1," - ",IF(J572=1," - ",IF(K572=1," - ",IF(L572=1," - ",IF(M572=1," - ",IF(N572=1," - ",IF(O572=1," - ","")))))))&amp;P$2,"")</f>
        <v/>
      </c>
      <c r="S572" s="243">
        <f>SUM('b2'!$I572:$P572)</f>
        <v/>
      </c>
      <c r="T572" s="243">
        <f>IF(OR('b2'!$J572=1,'b2'!$K572=1,'b2'!$L572=1,'b2'!$M572=1,'b2'!$N572=1,'b2'!$O572=1,'b2'!$P572=1),"SI","NO")</f>
        <v/>
      </c>
      <c r="U572" s="243">
        <f>IF(OR('b2'!$K572=1,'b2'!$L572=1,'b2'!$M572=1,'b2'!$N572=1,'b2'!$O572=1,'b2'!$P572=1),"SI","NO")</f>
        <v/>
      </c>
      <c r="V572" s="244" t="n">
        <v>0</v>
      </c>
      <c r="W572" s="245" t="n">
        <v>0</v>
      </c>
      <c r="X572" s="245" t="n">
        <v>0</v>
      </c>
      <c r="Y572" s="244" t="n">
        <v>0</v>
      </c>
      <c r="Z572" s="245" t="n">
        <v>0</v>
      </c>
      <c r="AA572" s="245" t="n">
        <v>0</v>
      </c>
      <c r="AB572" s="244" t="n">
        <v>0</v>
      </c>
      <c r="AC572" s="245" t="n">
        <v>0</v>
      </c>
      <c r="AD572" s="245" t="n">
        <v>0</v>
      </c>
      <c r="AE572" s="244" t="n">
        <v>0</v>
      </c>
      <c r="AF572" s="245" t="n">
        <v>0</v>
      </c>
      <c r="AG572" s="245" t="n">
        <v>0</v>
      </c>
      <c r="AH572" s="244" t="n">
        <v>0</v>
      </c>
      <c r="AI572" s="245" t="n">
        <v>0</v>
      </c>
      <c r="AJ572" s="245" t="n">
        <v>0</v>
      </c>
      <c r="AK572" s="244" t="n">
        <v>0</v>
      </c>
      <c r="AL572" s="245" t="n">
        <v>0</v>
      </c>
      <c r="AM572" s="245" t="n">
        <v>0</v>
      </c>
      <c r="AN572" s="244" t="n">
        <v>0</v>
      </c>
      <c r="AO572" s="245" t="n">
        <v>5</v>
      </c>
      <c r="AP572" s="245" t="n">
        <v>15</v>
      </c>
      <c r="AQ572" s="244" t="n">
        <v>20</v>
      </c>
      <c r="AR572" s="244">
        <f>IF('b2'!$AQ572&gt;0,'b2'!$AQ572,IF('b2'!$AN572&gt;0,'b2'!$AN572,IF('b2'!$AK572&gt;0,'b2'!$AK572,IF('b2'!$AH572&gt;0,'b2'!$AH572,IF('b2'!$AE572&gt;0,'b2'!$AE572,IF('b2'!$AB572&gt;0,'b2'!$AB572,IF('b2'!$Y572&gt;0,'b2'!$Y572,IF('b2'!$V572&gt;0,'b2'!$V572," ---"))))))))</f>
        <v/>
      </c>
      <c r="AS572" s="246" t="n"/>
      <c r="AT572" s="246" t="n"/>
      <c r="AU572" s="246" t="n"/>
      <c r="AV572" s="246" t="n"/>
      <c r="AW572" s="246" t="n"/>
      <c r="AX572" s="246" t="n"/>
      <c r="AY572" s="246" t="n"/>
      <c r="AZ572" s="246" t="n"/>
      <c r="BA572" s="246" t="n"/>
      <c r="BB572" s="246" t="n"/>
      <c r="BC572" s="246" t="n">
        <v>28</v>
      </c>
      <c r="BD572" s="246" t="n">
        <v>3</v>
      </c>
      <c r="BE572" s="247" t="n"/>
      <c r="BF572" s="252" t="n"/>
      <c r="BG572" s="252" t="n"/>
      <c r="BH572" s="247" t="n"/>
      <c r="BI572" s="250" t="inlineStr">
        <is>
          <t>#REF!</t>
        </is>
      </c>
      <c r="BJ572" s="251" t="inlineStr">
        <is>
          <t>#REF!</t>
        </is>
      </c>
      <c r="BK572" s="252" t="n"/>
      <c r="BL572" s="252" t="n"/>
      <c r="BM572" s="247" t="n"/>
      <c r="BN572" s="250" t="inlineStr">
        <is>
          <t>#REF!</t>
        </is>
      </c>
      <c r="BO572" s="251" t="inlineStr">
        <is>
          <t>#REF!</t>
        </is>
      </c>
      <c r="BP572" s="248" t="n"/>
      <c r="BQ572" s="248" t="n"/>
      <c r="BR572" s="249" t="n"/>
      <c r="BS572" s="250" t="inlineStr">
        <is>
          <t>#REF!</t>
        </is>
      </c>
      <c r="BT572" s="251">
        <f>'[2]DATA CONSOLIDADA 2018-2025 '!$BR417-'b2'!$BO572</f>
        <v/>
      </c>
      <c r="BU572" s="252" t="n"/>
      <c r="BV572" s="248" t="n"/>
      <c r="BW572" s="249" t="n"/>
      <c r="BX572" s="250" t="inlineStr">
        <is>
          <t>#REF!</t>
        </is>
      </c>
      <c r="BY572" s="251" t="inlineStr">
        <is>
          <t>#REF!</t>
        </is>
      </c>
      <c r="BZ572" s="248" t="n"/>
      <c r="CA572" s="248" t="n"/>
      <c r="CB572" s="249" t="n"/>
      <c r="CC572" s="250" t="inlineStr">
        <is>
          <t>#REF!</t>
        </is>
      </c>
      <c r="CD572" s="251">
        <f>'[2]DATA CONSOLIDADA 2018-2025 '!$CB417-'b2'!$BW572</f>
        <v/>
      </c>
      <c r="CE572" s="253" t="n"/>
      <c r="CF572" s="253" t="n"/>
      <c r="CG572" s="254" t="n"/>
      <c r="CH572" s="250" t="inlineStr">
        <is>
          <t>#REF!</t>
        </is>
      </c>
      <c r="CI572" s="251">
        <f>'[2]DATA CONSOLIDADA 2018-2025 '!$CG417-'b2'!$CB572</f>
        <v/>
      </c>
      <c r="CJ572" s="247" t="inlineStr">
        <is>
          <t>#REF!</t>
        </is>
      </c>
      <c r="CK572" s="247" t="n">
        <v>3960</v>
      </c>
      <c r="CL572" s="247" t="n">
        <v>0</v>
      </c>
      <c r="CM572" s="247" t="n">
        <v>3960</v>
      </c>
      <c r="CN572" s="247" t="inlineStr">
        <is>
          <t>#REF!</t>
        </is>
      </c>
      <c r="CO572" s="251">
        <f>'[2]DATA CONSOLIDADA 2018-2025 '!$CM574-'b2'!$CG572</f>
        <v/>
      </c>
      <c r="CP572" s="253" t="n"/>
      <c r="CQ572" s="253" t="n"/>
      <c r="CR572" s="253" t="n"/>
      <c r="CS572" s="253" t="n"/>
      <c r="CT572" s="253" t="n"/>
      <c r="CU572" s="253" t="n"/>
      <c r="CV572" s="247" t="n"/>
      <c r="CW572" s="247" t="n"/>
      <c r="CX572" s="247" t="n"/>
      <c r="CY572" s="247" t="n"/>
      <c r="CZ572" s="247" t="n"/>
      <c r="DA572" s="247" t="n"/>
      <c r="DB572" s="247" t="n"/>
      <c r="DC572" s="255" t="n">
        <v>0</v>
      </c>
      <c r="DD572" s="255" t="n">
        <v>3960</v>
      </c>
      <c r="DE572" s="255" t="n">
        <v>0</v>
      </c>
      <c r="DF572" s="255" t="n">
        <v>0</v>
      </c>
      <c r="DG572" s="255" t="n">
        <v>0</v>
      </c>
      <c r="DH572" s="255" t="n">
        <v>3960</v>
      </c>
      <c r="DI572" s="256" t="n">
        <v>20609078074</v>
      </c>
      <c r="DJ572" s="257" t="inlineStr">
        <is>
          <t>ASOCIACION AGROPECUARIA DE CHALLHUALLA</t>
        </is>
      </c>
      <c r="DK572" s="257" t="inlineStr">
        <is>
          <t>01 Asociación</t>
        </is>
      </c>
      <c r="DL572" s="258" t="n"/>
      <c r="DM572" s="258" t="n"/>
      <c r="DN572" s="258" t="n"/>
      <c r="DO572" s="258" t="n"/>
      <c r="DP572" s="258" t="n"/>
      <c r="DQ572" s="258" t="n"/>
      <c r="DR572" s="258" t="n"/>
      <c r="DS572" s="258" t="n"/>
      <c r="DT572" s="258" t="n"/>
      <c r="DU572" s="258" t="n"/>
      <c r="DV572" s="258" t="n"/>
      <c r="DW572" s="258" t="n"/>
      <c r="DX572" s="258" t="n"/>
      <c r="DY572" s="258" t="n"/>
      <c r="DZ572" s="258" t="n"/>
      <c r="EA572" s="258" t="n"/>
      <c r="EB572" s="258" t="n"/>
      <c r="EC572" s="258" t="n"/>
      <c r="ED572" s="258" t="n"/>
      <c r="EE572" s="258" t="n"/>
    </row>
    <row r="573" hidden="1" ht="47.25" customHeight="1">
      <c r="A573" s="240" t="inlineStr">
        <is>
          <t>ASOCIACIÓN AGROPECUARIA TURÍSMO INDUSTRIAL "CCORI WAYRA CHINA" DEL CASERIO DE IRHUACA</t>
        </is>
      </c>
      <c r="B573" s="240" t="inlineStr">
        <is>
          <t>CUY</t>
        </is>
      </c>
      <c r="C573" s="240" t="inlineStr">
        <is>
          <t>CARCASA DE CUY</t>
        </is>
      </c>
      <c r="D573" s="240" t="inlineStr">
        <is>
          <t>AYACUCHO</t>
        </is>
      </c>
      <c r="E573" s="240" t="inlineStr">
        <is>
          <t>050605</t>
        </is>
      </c>
      <c r="F573" s="240" t="inlineStr">
        <is>
          <t>AYACUCHO</t>
        </is>
      </c>
      <c r="G573" s="240" t="inlineStr">
        <is>
          <t>LUCANAS</t>
        </is>
      </c>
      <c r="H573" s="240" t="inlineStr">
        <is>
          <t>CHAVIÑA</t>
        </is>
      </c>
      <c r="I573" s="241" t="n"/>
      <c r="J573" s="241" t="n"/>
      <c r="K573" s="241" t="n"/>
      <c r="L573" s="241" t="n"/>
      <c r="M573" s="241" t="n"/>
      <c r="N573" s="241" t="n"/>
      <c r="O573" s="241" t="n"/>
      <c r="P573" s="241" t="n">
        <v>1</v>
      </c>
      <c r="Q573" s="241" t="inlineStr">
        <is>
          <t>PAC</t>
        </is>
      </c>
      <c r="R573" s="242">
        <f>IF(I573=1,I$2,"")&amp;IF(J573=1,IF(I573=1,"-","")&amp;J$2,"")&amp;IF(K573=1,IF(OR(J573=1,I573=1),"-","")&amp;K$2,"")&amp;IF(L573=1,IF(OR(K573=1,J573=1,I573=1),"-","")&amp;L$2,"")&amp;IF(M573=1,IF(OR(L573=1,K573=1,J573=1,I573=1),"-","")&amp;M$2,"")&amp;IF(N573=1,IF(OR(M573=1,L573=1,K573=1,J573=1,I573=1),"-","")&amp;N$2,"")&amp;IF(O573=1,IF(OR(N573=1,M573=1,L573=1,K573=1,J573=1,I573=1),"-","")&amp;O$2,"")&amp;IF(P573=1,IF(I573=1," - ",IF(J573=1," - ",IF(K573=1," - ",IF(L573=1," - ",IF(M573=1," - ",IF(N573=1," - ",IF(O573=1," - ","")))))))&amp;P$2,"")</f>
        <v/>
      </c>
      <c r="S573" s="243">
        <f>SUM('b2'!$I573:$P573)</f>
        <v/>
      </c>
      <c r="T573" s="243">
        <f>IF(OR('b2'!$J573=1,'b2'!$K573=1,'b2'!$L573=1,'b2'!$M573=1,'b2'!$N573=1,'b2'!$O573=1,'b2'!$P573=1),"SI","NO")</f>
        <v/>
      </c>
      <c r="U573" s="243">
        <f>IF(OR('b2'!$K573=1,'b2'!$L573=1,'b2'!$M573=1,'b2'!$N573=1,'b2'!$O573=1,'b2'!$P573=1),"SI","NO")</f>
        <v/>
      </c>
      <c r="V573" s="244" t="n">
        <v>0</v>
      </c>
      <c r="W573" s="245" t="n">
        <v>0</v>
      </c>
      <c r="X573" s="245" t="n">
        <v>0</v>
      </c>
      <c r="Y573" s="244" t="n">
        <v>0</v>
      </c>
      <c r="Z573" s="245" t="n">
        <v>0</v>
      </c>
      <c r="AA573" s="245" t="n">
        <v>0</v>
      </c>
      <c r="AB573" s="244" t="n">
        <v>0</v>
      </c>
      <c r="AC573" s="245" t="n">
        <v>0</v>
      </c>
      <c r="AD573" s="245" t="n">
        <v>0</v>
      </c>
      <c r="AE573" s="244" t="n">
        <v>0</v>
      </c>
      <c r="AF573" s="245" t="n">
        <v>0</v>
      </c>
      <c r="AG573" s="245" t="n">
        <v>0</v>
      </c>
      <c r="AH573" s="244" t="n">
        <v>0</v>
      </c>
      <c r="AI573" s="245" t="n">
        <v>0</v>
      </c>
      <c r="AJ573" s="245" t="n">
        <v>0</v>
      </c>
      <c r="AK573" s="244" t="n">
        <v>0</v>
      </c>
      <c r="AL573" s="245" t="n">
        <v>0</v>
      </c>
      <c r="AM573" s="245" t="n">
        <v>0</v>
      </c>
      <c r="AN573" s="244" t="n">
        <v>0</v>
      </c>
      <c r="AO573" s="245" t="n">
        <v>11</v>
      </c>
      <c r="AP573" s="245" t="n">
        <v>9</v>
      </c>
      <c r="AQ573" s="244" t="n">
        <v>20</v>
      </c>
      <c r="AR573" s="244">
        <f>IF('b2'!$AQ573&gt;0,'b2'!$AQ573,IF('b2'!$AN573&gt;0,'b2'!$AN573,IF('b2'!$AK573&gt;0,'b2'!$AK573,IF('b2'!$AH573&gt;0,'b2'!$AH573,IF('b2'!$AE573&gt;0,'b2'!$AE573,IF('b2'!$AB573&gt;0,'b2'!$AB573,IF('b2'!$Y573&gt;0,'b2'!$Y573,IF('b2'!$V573&gt;0,'b2'!$V573," ---"))))))))</f>
        <v/>
      </c>
      <c r="AS573" s="246" t="n"/>
      <c r="AT573" s="246" t="n"/>
      <c r="AU573" s="246" t="n"/>
      <c r="AV573" s="246" t="n"/>
      <c r="AW573" s="246" t="n"/>
      <c r="AX573" s="246" t="n"/>
      <c r="AY573" s="246" t="n"/>
      <c r="AZ573" s="246" t="n"/>
      <c r="BA573" s="246" t="n"/>
      <c r="BB573" s="246" t="n"/>
      <c r="BC573" s="246" t="n">
        <v>28</v>
      </c>
      <c r="BD573" s="246" t="n">
        <v>3</v>
      </c>
      <c r="BE573" s="247" t="n"/>
      <c r="BF573" s="252" t="n"/>
      <c r="BG573" s="252" t="n"/>
      <c r="BH573" s="247" t="n"/>
      <c r="BI573" s="250" t="inlineStr">
        <is>
          <t>#REF!</t>
        </is>
      </c>
      <c r="BJ573" s="251" t="inlineStr">
        <is>
          <t>#REF!</t>
        </is>
      </c>
      <c r="BK573" s="252" t="n"/>
      <c r="BL573" s="252" t="n"/>
      <c r="BM573" s="247" t="n"/>
      <c r="BN573" s="250" t="inlineStr">
        <is>
          <t>#REF!</t>
        </is>
      </c>
      <c r="BO573" s="251" t="inlineStr">
        <is>
          <t>#REF!</t>
        </is>
      </c>
      <c r="BP573" s="248" t="n"/>
      <c r="BQ573" s="248" t="n"/>
      <c r="BR573" s="249" t="n"/>
      <c r="BS573" s="250" t="inlineStr">
        <is>
          <t>#REF!</t>
        </is>
      </c>
      <c r="BT573" s="251">
        <f>'[2]DATA CONSOLIDADA 2018-2025 '!$BR418-'b2'!$BO573</f>
        <v/>
      </c>
      <c r="BU573" s="252" t="n"/>
      <c r="BV573" s="248" t="n"/>
      <c r="BW573" s="249" t="n"/>
      <c r="BX573" s="250" t="inlineStr">
        <is>
          <t>#REF!</t>
        </is>
      </c>
      <c r="BY573" s="251" t="inlineStr">
        <is>
          <t>#REF!</t>
        </is>
      </c>
      <c r="BZ573" s="248" t="n"/>
      <c r="CA573" s="248" t="n"/>
      <c r="CB573" s="249" t="n"/>
      <c r="CC573" s="250" t="inlineStr">
        <is>
          <t>#REF!</t>
        </is>
      </c>
      <c r="CD573" s="251">
        <f>'[2]DATA CONSOLIDADA 2018-2025 '!$CB418-'b2'!$BW573</f>
        <v/>
      </c>
      <c r="CE573" s="253" t="n"/>
      <c r="CF573" s="253" t="n"/>
      <c r="CG573" s="254" t="n"/>
      <c r="CH573" s="250" t="inlineStr">
        <is>
          <t>#REF!</t>
        </is>
      </c>
      <c r="CI573" s="251">
        <f>'[2]DATA CONSOLIDADA 2018-2025 '!$CG418-'b2'!$CB573</f>
        <v/>
      </c>
      <c r="CJ573" s="247" t="inlineStr">
        <is>
          <t>#REF!</t>
        </is>
      </c>
      <c r="CK573" s="247" t="n">
        <v>0</v>
      </c>
      <c r="CL573" s="247" t="n">
        <v>0</v>
      </c>
      <c r="CM573" s="247" t="n">
        <v>0</v>
      </c>
      <c r="CN573" s="247" t="inlineStr">
        <is>
          <t>#REF!</t>
        </is>
      </c>
      <c r="CO573" s="251">
        <f>'[2]DATA CONSOLIDADA 2018-2025 '!$CM575-'b2'!$CG573</f>
        <v/>
      </c>
      <c r="CP573" s="253" t="n"/>
      <c r="CQ573" s="253" t="n"/>
      <c r="CR573" s="253" t="n"/>
      <c r="CS573" s="253" t="n"/>
      <c r="CT573" s="253" t="n"/>
      <c r="CU573" s="253" t="n"/>
      <c r="CV573" s="247" t="n"/>
      <c r="CW573" s="247" t="n"/>
      <c r="CX573" s="247" t="n"/>
      <c r="CY573" s="247" t="n"/>
      <c r="CZ573" s="247" t="n"/>
      <c r="DA573" s="247" t="n"/>
      <c r="DB573" s="247" t="n"/>
      <c r="DC573" s="255" t="n">
        <v>0</v>
      </c>
      <c r="DD573" s="255" t="n">
        <v>0</v>
      </c>
      <c r="DE573" s="255" t="n">
        <v>0</v>
      </c>
      <c r="DF573" s="255" t="n">
        <v>0</v>
      </c>
      <c r="DG573" s="255" t="n">
        <v>0</v>
      </c>
      <c r="DH573" s="255" t="n">
        <v>0</v>
      </c>
      <c r="DI573" s="256" t="n">
        <v>20609069555</v>
      </c>
      <c r="DJ573" s="257" t="inlineStr">
        <is>
          <t>ASOCIACIÓN AGROPECUARIA TURÍSTICO INDUSTRIAL "CCORI WAYRA CHINA" DEL CASERIO DE IRHUACA</t>
        </is>
      </c>
      <c r="DK573" s="257" t="inlineStr">
        <is>
          <t>01 Asociación</t>
        </is>
      </c>
      <c r="DL573" s="258" t="n"/>
      <c r="DM573" s="258" t="n"/>
      <c r="DN573" s="258" t="n"/>
      <c r="DO573" s="258" t="n"/>
      <c r="DP573" s="258" t="n"/>
      <c r="DQ573" s="258" t="n"/>
      <c r="DR573" s="258" t="n"/>
      <c r="DS573" s="258" t="n"/>
      <c r="DT573" s="258" t="n"/>
      <c r="DU573" s="258" t="n"/>
      <c r="DV573" s="258" t="n"/>
      <c r="DW573" s="258" t="n"/>
      <c r="DX573" s="258" t="n"/>
      <c r="DY573" s="258" t="n"/>
      <c r="DZ573" s="258" t="n"/>
      <c r="EA573" s="258" t="n"/>
      <c r="EB573" s="258" t="n"/>
      <c r="EC573" s="258" t="n"/>
      <c r="ED573" s="258" t="n"/>
      <c r="EE573" s="258" t="n"/>
    </row>
    <row r="574" hidden="1" ht="47.25" customHeight="1">
      <c r="A574" s="240" t="inlineStr">
        <is>
          <t>ASOCIACIÓN DE PRODUCTORES AGROPECUARIOS Y SERVICIOS TURISTICOS YURAQ WASI</t>
        </is>
      </c>
      <c r="B574" s="240" t="inlineStr">
        <is>
          <t>DERIVADOS LACTEOS</t>
        </is>
      </c>
      <c r="C574" s="240" t="inlineStr">
        <is>
          <t>QUESOS FRESCO</t>
        </is>
      </c>
      <c r="D574" s="240" t="inlineStr">
        <is>
          <t>AYACUCHO</t>
        </is>
      </c>
      <c r="E574" s="240" t="inlineStr">
        <is>
          <t>050706</t>
        </is>
      </c>
      <c r="F574" s="240" t="inlineStr">
        <is>
          <t>AYACUCHO</t>
        </is>
      </c>
      <c r="G574" s="240" t="inlineStr">
        <is>
          <t>PARINACOCHAS</t>
        </is>
      </c>
      <c r="H574" s="240" t="inlineStr">
        <is>
          <t>PUYUSCA</t>
        </is>
      </c>
      <c r="I574" s="241" t="n"/>
      <c r="J574" s="241" t="n"/>
      <c r="K574" s="241" t="n"/>
      <c r="L574" s="241" t="n"/>
      <c r="M574" s="241" t="n"/>
      <c r="N574" s="241" t="n"/>
      <c r="O574" s="241" t="n"/>
      <c r="P574" s="241" t="n">
        <v>1</v>
      </c>
      <c r="Q574" s="241" t="inlineStr">
        <is>
          <t>PAC</t>
        </is>
      </c>
      <c r="R574" s="242">
        <f>IF(I574=1,I$2,"")&amp;IF(J574=1,IF(I574=1,"-","")&amp;J$2,"")&amp;IF(K574=1,IF(OR(J574=1,I574=1),"-","")&amp;K$2,"")&amp;IF(L574=1,IF(OR(K574=1,J574=1,I574=1),"-","")&amp;L$2,"")&amp;IF(M574=1,IF(OR(L574=1,K574=1,J574=1,I574=1),"-","")&amp;M$2,"")&amp;IF(N574=1,IF(OR(M574=1,L574=1,K574=1,J574=1,I574=1),"-","")&amp;N$2,"")&amp;IF(O574=1,IF(OR(N574=1,M574=1,L574=1,K574=1,J574=1,I574=1),"-","")&amp;O$2,"")&amp;IF(P574=1,IF(I574=1," - ",IF(J574=1," - ",IF(K574=1," - ",IF(L574=1," - ",IF(M574=1," - ",IF(N574=1," - ",IF(O574=1," - ","")))))))&amp;P$2,"")</f>
        <v/>
      </c>
      <c r="S574" s="243">
        <f>SUM('b2'!$I574:$P574)</f>
        <v/>
      </c>
      <c r="T574" s="243">
        <f>IF(OR('b2'!$J574=1,'b2'!$K574=1,'b2'!$L574=1,'b2'!$M574=1,'b2'!$N574=1,'b2'!$O574=1,'b2'!$P574=1),"SI","NO")</f>
        <v/>
      </c>
      <c r="U574" s="243">
        <f>IF(OR('b2'!$K574=1,'b2'!$L574=1,'b2'!$M574=1,'b2'!$N574=1,'b2'!$O574=1,'b2'!$P574=1),"SI","NO")</f>
        <v/>
      </c>
      <c r="V574" s="244" t="n">
        <v>0</v>
      </c>
      <c r="W574" s="245" t="n">
        <v>0</v>
      </c>
      <c r="X574" s="245" t="n">
        <v>0</v>
      </c>
      <c r="Y574" s="244" t="n">
        <v>0</v>
      </c>
      <c r="Z574" s="245" t="n">
        <v>0</v>
      </c>
      <c r="AA574" s="245" t="n">
        <v>0</v>
      </c>
      <c r="AB574" s="244" t="n">
        <v>0</v>
      </c>
      <c r="AC574" s="245" t="n">
        <v>0</v>
      </c>
      <c r="AD574" s="245" t="n">
        <v>0</v>
      </c>
      <c r="AE574" s="244" t="n">
        <v>0</v>
      </c>
      <c r="AF574" s="245" t="n">
        <v>0</v>
      </c>
      <c r="AG574" s="245" t="n">
        <v>0</v>
      </c>
      <c r="AH574" s="244" t="n">
        <v>0</v>
      </c>
      <c r="AI574" s="245" t="n">
        <v>0</v>
      </c>
      <c r="AJ574" s="245" t="n">
        <v>0</v>
      </c>
      <c r="AK574" s="244" t="n">
        <v>0</v>
      </c>
      <c r="AL574" s="245" t="n">
        <v>0</v>
      </c>
      <c r="AM574" s="245" t="n">
        <v>0</v>
      </c>
      <c r="AN574" s="244" t="n">
        <v>0</v>
      </c>
      <c r="AO574" s="245" t="n">
        <v>7</v>
      </c>
      <c r="AP574" s="245" t="n">
        <v>3</v>
      </c>
      <c r="AQ574" s="244" t="n">
        <v>10</v>
      </c>
      <c r="AR574" s="244">
        <f>IF('b2'!$AQ574&gt;0,'b2'!$AQ574,IF('b2'!$AN574&gt;0,'b2'!$AN574,IF('b2'!$AK574&gt;0,'b2'!$AK574,IF('b2'!$AH574&gt;0,'b2'!$AH574,IF('b2'!$AE574&gt;0,'b2'!$AE574,IF('b2'!$AB574&gt;0,'b2'!$AB574,IF('b2'!$Y574&gt;0,'b2'!$Y574,IF('b2'!$V574&gt;0,'b2'!$V574," ---"))))))))</f>
        <v/>
      </c>
      <c r="AS574" s="246" t="n"/>
      <c r="AT574" s="246" t="n"/>
      <c r="AU574" s="246" t="n"/>
      <c r="AV574" s="246" t="n"/>
      <c r="AW574" s="246" t="n"/>
      <c r="AX574" s="246" t="n"/>
      <c r="AY574" s="246" t="n"/>
      <c r="AZ574" s="246" t="n"/>
      <c r="BA574" s="246" t="n"/>
      <c r="BB574" s="246" t="n"/>
      <c r="BC574" s="246" t="n">
        <v>31</v>
      </c>
      <c r="BD574" s="246" t="n">
        <v>1</v>
      </c>
      <c r="BE574" s="247" t="n"/>
      <c r="BF574" s="252" t="n"/>
      <c r="BG574" s="252" t="n"/>
      <c r="BH574" s="247" t="n"/>
      <c r="BI574" s="250" t="inlineStr">
        <is>
          <t>#REF!</t>
        </is>
      </c>
      <c r="BJ574" s="251" t="inlineStr">
        <is>
          <t>#REF!</t>
        </is>
      </c>
      <c r="BK574" s="252" t="n"/>
      <c r="BL574" s="252" t="n"/>
      <c r="BM574" s="247" t="n"/>
      <c r="BN574" s="250" t="inlineStr">
        <is>
          <t>#REF!</t>
        </is>
      </c>
      <c r="BO574" s="251" t="inlineStr">
        <is>
          <t>#REF!</t>
        </is>
      </c>
      <c r="BP574" s="248" t="n"/>
      <c r="BQ574" s="248" t="n"/>
      <c r="BR574" s="249" t="n"/>
      <c r="BS574" s="250" t="inlineStr">
        <is>
          <t>#REF!</t>
        </is>
      </c>
      <c r="BT574" s="251">
        <f>'[2]DATA CONSOLIDADA 2018-2025 '!$BR576-'b2'!$BO574</f>
        <v/>
      </c>
      <c r="BU574" s="252" t="n"/>
      <c r="BV574" s="248" t="n"/>
      <c r="BW574" s="249" t="n"/>
      <c r="BX574" s="250" t="inlineStr">
        <is>
          <t>#REF!</t>
        </is>
      </c>
      <c r="BY574" s="251" t="inlineStr">
        <is>
          <t>#REF!</t>
        </is>
      </c>
      <c r="BZ574" s="248" t="n"/>
      <c r="CA574" s="248" t="n"/>
      <c r="CB574" s="249" t="n"/>
      <c r="CC574" s="250" t="inlineStr">
        <is>
          <t>#REF!</t>
        </is>
      </c>
      <c r="CD574" s="251">
        <f>'[2]DATA CONSOLIDADA 2018-2025 '!$CB576-'b2'!$BW574</f>
        <v/>
      </c>
      <c r="CE574" s="253" t="n"/>
      <c r="CF574" s="253" t="n"/>
      <c r="CG574" s="254" t="n"/>
      <c r="CH574" s="250" t="inlineStr">
        <is>
          <t>#REF!</t>
        </is>
      </c>
      <c r="CI574" s="251">
        <f>'[2]DATA CONSOLIDADA 2018-2025 '!$CG576-'b2'!$CB574</f>
        <v/>
      </c>
      <c r="CJ574" s="247" t="inlineStr">
        <is>
          <t>#REF!</t>
        </is>
      </c>
      <c r="CK574" s="247" t="n">
        <v>4235</v>
      </c>
      <c r="CL574" s="247" t="n">
        <v>0</v>
      </c>
      <c r="CM574" s="247" t="n">
        <v>4235</v>
      </c>
      <c r="CN574" s="247" t="inlineStr">
        <is>
          <t>#REF!</t>
        </is>
      </c>
      <c r="CO574" s="251">
        <f>'[2]DATA CONSOLIDADA 2018-2025 '!$CM576-'b2'!$CG574</f>
        <v/>
      </c>
      <c r="CP574" s="253" t="n"/>
      <c r="CQ574" s="253" t="n"/>
      <c r="CR574" s="253" t="n"/>
      <c r="CS574" s="253" t="n"/>
      <c r="CT574" s="253" t="n"/>
      <c r="CU574" s="253" t="n"/>
      <c r="CV574" s="247" t="n"/>
      <c r="CW574" s="247" t="n"/>
      <c r="CX574" s="247" t="n"/>
      <c r="CY574" s="247" t="n"/>
      <c r="CZ574" s="247" t="n"/>
      <c r="DA574" s="247" t="n"/>
      <c r="DB574" s="247" t="n"/>
      <c r="DC574" s="255" t="n">
        <v>0</v>
      </c>
      <c r="DD574" s="255" t="n">
        <v>4235</v>
      </c>
      <c r="DE574" s="255" t="n">
        <v>0</v>
      </c>
      <c r="DF574" s="255" t="n">
        <v>0</v>
      </c>
      <c r="DG574" s="255" t="n">
        <v>0</v>
      </c>
      <c r="DH574" s="255" t="n">
        <v>4235</v>
      </c>
      <c r="DI574" s="256" t="n">
        <v>20609166500</v>
      </c>
      <c r="DJ574" s="257" t="inlineStr">
        <is>
          <t>ASOCIACION DE PRODUCTORES AGROPECUARIOS Y SERVICIOS TURISTICOS YURAQ - WASI</t>
        </is>
      </c>
      <c r="DK574" s="257" t="inlineStr">
        <is>
          <t>01 Asociación</t>
        </is>
      </c>
      <c r="DL574" s="258" t="n"/>
      <c r="DM574" s="258" t="n"/>
      <c r="DN574" s="258" t="n"/>
      <c r="DO574" s="258" t="n"/>
      <c r="DP574" s="258" t="n"/>
      <c r="DQ574" s="258" t="n"/>
      <c r="DR574" s="258" t="n"/>
      <c r="DS574" s="258" t="n"/>
      <c r="DT574" s="258" t="n"/>
      <c r="DU574" s="258" t="n"/>
      <c r="DV574" s="258" t="n"/>
      <c r="DW574" s="258" t="n"/>
      <c r="DX574" s="258" t="n"/>
      <c r="DY574" s="258" t="n"/>
      <c r="DZ574" s="258" t="n"/>
      <c r="EA574" s="258" t="n"/>
      <c r="EB574" s="258" t="n"/>
      <c r="EC574" s="258" t="n"/>
      <c r="ED574" s="258" t="n"/>
      <c r="EE574" s="258" t="n"/>
    </row>
    <row r="575" hidden="1" ht="47.25" customHeight="1">
      <c r="A575" s="240" t="inlineStr">
        <is>
          <t>ASOCIACION DE PRODUCTORES AGROPECUARIOS INCACHAQUI - ISCOCUCHO</t>
        </is>
      </c>
      <c r="B575" s="240" t="inlineStr">
        <is>
          <t>PALTA</t>
        </is>
      </c>
      <c r="C575" s="240" t="inlineStr">
        <is>
          <t>PALTA</t>
        </is>
      </c>
      <c r="D575" s="240" t="inlineStr">
        <is>
          <t>CAJAMARCA</t>
        </is>
      </c>
      <c r="E575" s="240" t="inlineStr">
        <is>
          <t>060203</t>
        </is>
      </c>
      <c r="F575" s="240" t="inlineStr">
        <is>
          <t>CAJAMARCA</t>
        </is>
      </c>
      <c r="G575" s="240" t="inlineStr">
        <is>
          <t>CAJABAMBA</t>
        </is>
      </c>
      <c r="H575" s="240" t="inlineStr">
        <is>
          <t>CONDEBAMBA</t>
        </is>
      </c>
      <c r="I575" s="241" t="n"/>
      <c r="J575" s="241" t="n"/>
      <c r="K575" s="241" t="n"/>
      <c r="L575" s="241" t="n"/>
      <c r="M575" s="241" t="n"/>
      <c r="N575" s="241" t="n"/>
      <c r="O575" s="241" t="n"/>
      <c r="P575" s="241" t="n">
        <v>1</v>
      </c>
      <c r="Q575" s="241" t="inlineStr">
        <is>
          <t>PAC</t>
        </is>
      </c>
      <c r="R575" s="242">
        <f>IF(I575=1,I$2,"")&amp;IF(J575=1,IF(I575=1,"-","")&amp;J$2,"")&amp;IF(K575=1,IF(OR(J575=1,I575=1),"-","")&amp;K$2,"")&amp;IF(L575=1,IF(OR(K575=1,J575=1,I575=1),"-","")&amp;L$2,"")&amp;IF(M575=1,IF(OR(L575=1,K575=1,J575=1,I575=1),"-","")&amp;M$2,"")&amp;IF(N575=1,IF(OR(M575=1,L575=1,K575=1,J575=1,I575=1),"-","")&amp;N$2,"")&amp;IF(O575=1,IF(OR(N575=1,M575=1,L575=1,K575=1,J575=1,I575=1),"-","")&amp;O$2,"")&amp;IF(P575=1,IF(I575=1," - ",IF(J575=1," - ",IF(K575=1," - ",IF(L575=1," - ",IF(M575=1," - ",IF(N575=1," - ",IF(O575=1," - ","")))))))&amp;P$2,"")</f>
        <v/>
      </c>
      <c r="S575" s="243">
        <f>SUM('b2'!$I575:$P575)</f>
        <v/>
      </c>
      <c r="T575" s="243">
        <f>IF(OR('b2'!$J575=1,'b2'!$K575=1,'b2'!$L575=1,'b2'!$M575=1,'b2'!$N575=1,'b2'!$O575=1,'b2'!$P575=1),"SI","NO")</f>
        <v/>
      </c>
      <c r="U575" s="243">
        <f>IF(OR('b2'!$K575=1,'b2'!$L575=1,'b2'!$M575=1,'b2'!$N575=1,'b2'!$O575=1,'b2'!$P575=1),"SI","NO")</f>
        <v/>
      </c>
      <c r="V575" s="244" t="n">
        <v>0</v>
      </c>
      <c r="W575" s="245" t="n">
        <v>0</v>
      </c>
      <c r="X575" s="245" t="n">
        <v>0</v>
      </c>
      <c r="Y575" s="244" t="n">
        <v>0</v>
      </c>
      <c r="Z575" s="245" t="n">
        <v>0</v>
      </c>
      <c r="AA575" s="245" t="n">
        <v>0</v>
      </c>
      <c r="AB575" s="244" t="n">
        <v>0</v>
      </c>
      <c r="AC575" s="245" t="n">
        <v>0</v>
      </c>
      <c r="AD575" s="245" t="n">
        <v>0</v>
      </c>
      <c r="AE575" s="244" t="n">
        <v>0</v>
      </c>
      <c r="AF575" s="245" t="n">
        <v>0</v>
      </c>
      <c r="AG575" s="245" t="n">
        <v>0</v>
      </c>
      <c r="AH575" s="244" t="n">
        <v>0</v>
      </c>
      <c r="AI575" s="245" t="n">
        <v>0</v>
      </c>
      <c r="AJ575" s="245" t="n">
        <v>0</v>
      </c>
      <c r="AK575" s="244" t="n">
        <v>0</v>
      </c>
      <c r="AL575" s="245" t="n">
        <v>0</v>
      </c>
      <c r="AM575" s="245" t="n">
        <v>0</v>
      </c>
      <c r="AN575" s="244" t="n">
        <v>0</v>
      </c>
      <c r="AO575" s="245" t="n">
        <v>37</v>
      </c>
      <c r="AP575" s="245" t="n">
        <v>15</v>
      </c>
      <c r="AQ575" s="244" t="n">
        <v>52</v>
      </c>
      <c r="AR575" s="244">
        <f>IF('b2'!$AQ575&gt;0,'b2'!$AQ575,IF('b2'!$AN575&gt;0,'b2'!$AN575,IF('b2'!$AK575&gt;0,'b2'!$AK575,IF('b2'!$AH575&gt;0,'b2'!$AH575,IF('b2'!$AE575&gt;0,'b2'!$AE575,IF('b2'!$AB575&gt;0,'b2'!$AB575,IF('b2'!$Y575&gt;0,'b2'!$Y575,IF('b2'!$V575&gt;0,'b2'!$V575," ---"))))))))</f>
        <v/>
      </c>
      <c r="AS575" s="246" t="n"/>
      <c r="AT575" s="246" t="n"/>
      <c r="AU575" s="246" t="n"/>
      <c r="AV575" s="246" t="n"/>
      <c r="AW575" s="246" t="n"/>
      <c r="AX575" s="246" t="n"/>
      <c r="AY575" s="246" t="n"/>
      <c r="AZ575" s="246" t="n"/>
      <c r="BA575" s="246" t="n"/>
      <c r="BB575" s="246" t="n"/>
      <c r="BC575" s="246" t="n">
        <v>15</v>
      </c>
      <c r="BD575" s="246" t="n">
        <v>2</v>
      </c>
      <c r="BE575" s="247" t="n"/>
      <c r="BF575" s="252" t="n"/>
      <c r="BG575" s="252" t="n"/>
      <c r="BH575" s="247" t="n"/>
      <c r="BI575" s="250" t="inlineStr">
        <is>
          <t>#REF!</t>
        </is>
      </c>
      <c r="BJ575" s="251" t="inlineStr">
        <is>
          <t>#REF!</t>
        </is>
      </c>
      <c r="BK575" s="252" t="n"/>
      <c r="BL575" s="252" t="n"/>
      <c r="BM575" s="247" t="n"/>
      <c r="BN575" s="250" t="inlineStr">
        <is>
          <t>#REF!</t>
        </is>
      </c>
      <c r="BO575" s="251" t="inlineStr">
        <is>
          <t>#REF!</t>
        </is>
      </c>
      <c r="BP575" s="248" t="n"/>
      <c r="BQ575" s="248" t="n"/>
      <c r="BR575" s="249" t="n"/>
      <c r="BS575" s="250" t="inlineStr">
        <is>
          <t>#REF!</t>
        </is>
      </c>
      <c r="BT575" s="251">
        <f>'[2]DATA CONSOLIDADA 2018-2025 '!$BR577-'b2'!$BO575</f>
        <v/>
      </c>
      <c r="BU575" s="252" t="n"/>
      <c r="BV575" s="248" t="n"/>
      <c r="BW575" s="249" t="n"/>
      <c r="BX575" s="250" t="inlineStr">
        <is>
          <t>#REF!</t>
        </is>
      </c>
      <c r="BY575" s="251" t="inlineStr">
        <is>
          <t>#REF!</t>
        </is>
      </c>
      <c r="BZ575" s="248" t="n"/>
      <c r="CA575" s="248" t="n"/>
      <c r="CB575" s="249" t="n"/>
      <c r="CC575" s="250" t="inlineStr">
        <is>
          <t>#REF!</t>
        </is>
      </c>
      <c r="CD575" s="251">
        <f>'[2]DATA CONSOLIDADA 2018-2025 '!$CB577-'b2'!$BW575</f>
        <v/>
      </c>
      <c r="CE575" s="253" t="n"/>
      <c r="CF575" s="253" t="n"/>
      <c r="CG575" s="254" t="n"/>
      <c r="CH575" s="250" t="inlineStr">
        <is>
          <t>#REF!</t>
        </is>
      </c>
      <c r="CI575" s="251">
        <f>'[2]DATA CONSOLIDADA 2018-2025 '!$CG577-'b2'!$CB575</f>
        <v/>
      </c>
      <c r="CJ575" s="247" t="inlineStr">
        <is>
          <t>#REF!</t>
        </is>
      </c>
      <c r="CK575" s="247" t="n">
        <v>30132</v>
      </c>
      <c r="CL575" s="247" t="n">
        <v>0</v>
      </c>
      <c r="CM575" s="247" t="n">
        <v>30132</v>
      </c>
      <c r="CN575" s="247" t="inlineStr">
        <is>
          <t>#REF!</t>
        </is>
      </c>
      <c r="CO575" s="251">
        <f>'[2]DATA CONSOLIDADA 2018-2025 '!$CM577-'b2'!$CG575</f>
        <v/>
      </c>
      <c r="CP575" s="253" t="n"/>
      <c r="CQ575" s="253" t="n"/>
      <c r="CR575" s="253" t="n"/>
      <c r="CS575" s="253" t="n"/>
      <c r="CT575" s="253" t="n"/>
      <c r="CU575" s="253" t="n"/>
      <c r="CV575" s="247" t="n"/>
      <c r="CW575" s="247" t="n"/>
      <c r="CX575" s="247" t="n"/>
      <c r="CY575" s="247" t="n"/>
      <c r="CZ575" s="247" t="n"/>
      <c r="DA575" s="247" t="n"/>
      <c r="DB575" s="247" t="n"/>
      <c r="DC575" s="255" t="n">
        <v>0</v>
      </c>
      <c r="DD575" s="255" t="n">
        <v>30132</v>
      </c>
      <c r="DE575" s="255" t="n">
        <v>0</v>
      </c>
      <c r="DF575" s="255" t="n">
        <v>0</v>
      </c>
      <c r="DG575" s="255" t="n">
        <v>0</v>
      </c>
      <c r="DH575" s="255" t="n">
        <v>30132</v>
      </c>
      <c r="DI575" s="256" t="n">
        <v>20611650524</v>
      </c>
      <c r="DJ575" s="257" t="inlineStr">
        <is>
          <t>ASOCIACION DE PRODUCTORES AGROPECUARIOS INCACHAQUI-ISCOCUCHO</t>
        </is>
      </c>
      <c r="DK575" s="257" t="inlineStr">
        <is>
          <t>01 Asociación</t>
        </is>
      </c>
      <c r="DL575" s="258" t="n"/>
      <c r="DM575" s="258" t="n"/>
      <c r="DN575" s="258" t="n"/>
      <c r="DO575" s="258" t="n"/>
      <c r="DP575" s="258" t="n"/>
      <c r="DQ575" s="258" t="n"/>
      <c r="DR575" s="258" t="n"/>
      <c r="DS575" s="258" t="n"/>
      <c r="DT575" s="258" t="n"/>
      <c r="DU575" s="258" t="n"/>
      <c r="DV575" s="258" t="n"/>
      <c r="DW575" s="258" t="n"/>
      <c r="DX575" s="258" t="n"/>
      <c r="DY575" s="258" t="n"/>
      <c r="DZ575" s="258" t="n"/>
      <c r="EA575" s="258" t="n"/>
      <c r="EB575" s="258" t="n"/>
      <c r="EC575" s="258" t="n"/>
      <c r="ED575" s="258" t="n"/>
      <c r="EE575" s="258" t="n"/>
    </row>
    <row r="576" hidden="1" ht="47.25" customHeight="1">
      <c r="A576" s="240" t="inlineStr">
        <is>
          <t>COOPERATIVA AGRARIA CAFETALERA CASIL LTD</t>
        </is>
      </c>
      <c r="B576" s="240" t="inlineStr">
        <is>
          <t>CAFÉ</t>
        </is>
      </c>
      <c r="C576" s="240" t="inlineStr">
        <is>
          <t>CAFE VERDE</t>
        </is>
      </c>
      <c r="D576" s="240" t="inlineStr">
        <is>
          <t>CAJAMARCA</t>
        </is>
      </c>
      <c r="E576" s="240" t="inlineStr">
        <is>
          <t>060901</t>
        </is>
      </c>
      <c r="F576" s="240" t="inlineStr">
        <is>
          <t>CAJAMARCA</t>
        </is>
      </c>
      <c r="G576" s="240" t="inlineStr">
        <is>
          <t>SAN IGNACIO</t>
        </is>
      </c>
      <c r="H576" s="240" t="inlineStr">
        <is>
          <t>SAN IGNACIO</t>
        </is>
      </c>
      <c r="I576" s="241" t="n"/>
      <c r="J576" s="241" t="n"/>
      <c r="K576" s="241" t="n"/>
      <c r="L576" s="241" t="n"/>
      <c r="M576" s="241" t="n"/>
      <c r="N576" s="241" t="n"/>
      <c r="O576" s="241" t="n"/>
      <c r="P576" s="241" t="n">
        <v>1</v>
      </c>
      <c r="Q576" s="241" t="inlineStr">
        <is>
          <t>PAC</t>
        </is>
      </c>
      <c r="R576" s="242">
        <f>IF(I576=1,I$2,"")&amp;IF(J576=1,IF(I576=1,"-","")&amp;J$2,"")&amp;IF(K576=1,IF(OR(J576=1,I576=1),"-","")&amp;K$2,"")&amp;IF(L576=1,IF(OR(K576=1,J576=1,I576=1),"-","")&amp;L$2,"")&amp;IF(M576=1,IF(OR(L576=1,K576=1,J576=1,I576=1),"-","")&amp;M$2,"")&amp;IF(N576=1,IF(OR(M576=1,L576=1,K576=1,J576=1,I576=1),"-","")&amp;N$2,"")&amp;IF(O576=1,IF(OR(N576=1,M576=1,L576=1,K576=1,J576=1,I576=1),"-","")&amp;O$2,"")&amp;IF(P576=1,IF(I576=1," - ",IF(J576=1," - ",IF(K576=1," - ",IF(L576=1," - ",IF(M576=1," - ",IF(N576=1," - ",IF(O576=1," - ","")))))))&amp;P$2,"")</f>
        <v/>
      </c>
      <c r="S576" s="243">
        <f>SUM('b2'!$I576:$P576)</f>
        <v/>
      </c>
      <c r="T576" s="243">
        <f>IF(OR('b2'!$J576=1,'b2'!$K576=1,'b2'!$L576=1,'b2'!$M576=1,'b2'!$N576=1,'b2'!$O576=1,'b2'!$P576=1),"SI","NO")</f>
        <v/>
      </c>
      <c r="U576" s="243">
        <f>IF(OR('b2'!$K576=1,'b2'!$L576=1,'b2'!$M576=1,'b2'!$N576=1,'b2'!$O576=1,'b2'!$P576=1),"SI","NO")</f>
        <v/>
      </c>
      <c r="V576" s="244" t="n">
        <v>0</v>
      </c>
      <c r="W576" s="245" t="n">
        <v>0</v>
      </c>
      <c r="X576" s="245" t="n">
        <v>0</v>
      </c>
      <c r="Y576" s="244" t="n">
        <v>0</v>
      </c>
      <c r="Z576" s="245" t="n">
        <v>0</v>
      </c>
      <c r="AA576" s="245" t="n">
        <v>0</v>
      </c>
      <c r="AB576" s="244" t="n">
        <v>0</v>
      </c>
      <c r="AC576" s="245" t="n">
        <v>0</v>
      </c>
      <c r="AD576" s="245" t="n">
        <v>0</v>
      </c>
      <c r="AE576" s="244" t="n">
        <v>0</v>
      </c>
      <c r="AF576" s="245" t="n">
        <v>0</v>
      </c>
      <c r="AG576" s="245" t="n">
        <v>0</v>
      </c>
      <c r="AH576" s="244" t="n">
        <v>0</v>
      </c>
      <c r="AI576" s="245" t="n">
        <v>0</v>
      </c>
      <c r="AJ576" s="245" t="n">
        <v>0</v>
      </c>
      <c r="AK576" s="244" t="n">
        <v>0</v>
      </c>
      <c r="AL576" s="245" t="n">
        <v>0</v>
      </c>
      <c r="AM576" s="245" t="n">
        <v>0</v>
      </c>
      <c r="AN576" s="244" t="n">
        <v>0</v>
      </c>
      <c r="AO576" s="245" t="n">
        <v>145</v>
      </c>
      <c r="AP576" s="245" t="n">
        <v>50</v>
      </c>
      <c r="AQ576" s="244" t="n">
        <v>195</v>
      </c>
      <c r="AR576" s="244">
        <f>IF('b2'!$AQ576&gt;0,'b2'!$AQ576,IF('b2'!$AN576&gt;0,'b2'!$AN576,IF('b2'!$AK576&gt;0,'b2'!$AK576,IF('b2'!$AH576&gt;0,'b2'!$AH576,IF('b2'!$AE576&gt;0,'b2'!$AE576,IF('b2'!$AB576&gt;0,'b2'!$AB576,IF('b2'!$Y576&gt;0,'b2'!$Y576,IF('b2'!$V576&gt;0,'b2'!$V576," ---"))))))))</f>
        <v/>
      </c>
      <c r="AS576" s="246" t="n"/>
      <c r="AT576" s="246" t="n"/>
      <c r="AU576" s="246" t="n"/>
      <c r="AV576" s="246" t="n"/>
      <c r="AW576" s="246" t="n"/>
      <c r="AX576" s="246" t="n"/>
      <c r="AY576" s="246" t="n"/>
      <c r="AZ576" s="246" t="n"/>
      <c r="BA576" s="246" t="n"/>
      <c r="BB576" s="246" t="n"/>
      <c r="BC576" s="246" t="n">
        <v>15</v>
      </c>
      <c r="BD576" s="246" t="n">
        <v>2</v>
      </c>
      <c r="BE576" s="247" t="n"/>
      <c r="BF576" s="252" t="n"/>
      <c r="BG576" s="252" t="n"/>
      <c r="BH576" s="247" t="n"/>
      <c r="BI576" s="250" t="inlineStr">
        <is>
          <t>#REF!</t>
        </is>
      </c>
      <c r="BJ576" s="251" t="inlineStr">
        <is>
          <t>#REF!</t>
        </is>
      </c>
      <c r="BK576" s="252" t="n"/>
      <c r="BL576" s="252" t="n"/>
      <c r="BM576" s="247" t="n"/>
      <c r="BN576" s="250" t="inlineStr">
        <is>
          <t>#REF!</t>
        </is>
      </c>
      <c r="BO576" s="251" t="inlineStr">
        <is>
          <t>#REF!</t>
        </is>
      </c>
      <c r="BP576" s="248" t="n"/>
      <c r="BQ576" s="248" t="n"/>
      <c r="BR576" s="249" t="n"/>
      <c r="BS576" s="250" t="inlineStr">
        <is>
          <t>#REF!</t>
        </is>
      </c>
      <c r="BT576" s="251">
        <f>'[2]DATA CONSOLIDADA 2018-2025 '!$BR578-'b2'!$BO576</f>
        <v/>
      </c>
      <c r="BU576" s="252" t="n"/>
      <c r="BV576" s="248" t="n"/>
      <c r="BW576" s="249" t="n"/>
      <c r="BX576" s="250" t="inlineStr">
        <is>
          <t>#REF!</t>
        </is>
      </c>
      <c r="BY576" s="251" t="inlineStr">
        <is>
          <t>#REF!</t>
        </is>
      </c>
      <c r="BZ576" s="248" t="n"/>
      <c r="CA576" s="248" t="n"/>
      <c r="CB576" s="249" t="n"/>
      <c r="CC576" s="250" t="inlineStr">
        <is>
          <t>#REF!</t>
        </is>
      </c>
      <c r="CD576" s="251">
        <f>'[2]DATA CONSOLIDADA 2018-2025 '!$CB578-'b2'!$BW576</f>
        <v/>
      </c>
      <c r="CE576" s="253" t="n"/>
      <c r="CF576" s="253" t="n"/>
      <c r="CG576" s="254" t="n"/>
      <c r="CH576" s="250" t="inlineStr">
        <is>
          <t>#REF!</t>
        </is>
      </c>
      <c r="CI576" s="251">
        <f>'[2]DATA CONSOLIDADA 2018-2025 '!$CG578-'b2'!$CB576</f>
        <v/>
      </c>
      <c r="CJ576" s="247" t="inlineStr">
        <is>
          <t>#REF!</t>
        </is>
      </c>
      <c r="CK576" s="247" t="n">
        <v>0</v>
      </c>
      <c r="CL576" s="247" t="n">
        <v>2396608.5597</v>
      </c>
      <c r="CM576" s="247" t="n">
        <v>2396608.5597</v>
      </c>
      <c r="CN576" s="247" t="inlineStr">
        <is>
          <t>#REF!</t>
        </is>
      </c>
      <c r="CO576" s="251">
        <f>'[2]DATA CONSOLIDADA 2018-2025 '!$CM578-'b2'!$CG576</f>
        <v/>
      </c>
      <c r="CP576" s="253" t="n"/>
      <c r="CQ576" s="253" t="n"/>
      <c r="CR576" s="253" t="n"/>
      <c r="CS576" s="253" t="n"/>
      <c r="CT576" s="253" t="n"/>
      <c r="CU576" s="253" t="n"/>
      <c r="CV576" s="247" t="n"/>
      <c r="CW576" s="247" t="n"/>
      <c r="CX576" s="247" t="n"/>
      <c r="CY576" s="247" t="n"/>
      <c r="CZ576" s="247" t="n"/>
      <c r="DA576" s="247" t="n"/>
      <c r="DB576" s="247" t="n"/>
      <c r="DC576" s="255" t="n">
        <v>0</v>
      </c>
      <c r="DD576" s="255" t="n">
        <v>0</v>
      </c>
      <c r="DE576" s="255" t="n">
        <v>2396608.5597</v>
      </c>
      <c r="DF576" s="255" t="n">
        <v>0</v>
      </c>
      <c r="DG576" s="255" t="n">
        <v>0</v>
      </c>
      <c r="DH576" s="255" t="n">
        <v>2396608.5597</v>
      </c>
      <c r="DI576" s="256" t="n">
        <v>20479595276</v>
      </c>
      <c r="DJ576" s="257" t="inlineStr">
        <is>
          <t>COOPERATIVA AGRARIA CAFETALERA CASIL LTD</t>
        </is>
      </c>
      <c r="DK576" s="257" t="inlineStr">
        <is>
          <t>02 Cooperativa</t>
        </is>
      </c>
      <c r="DL576" s="258" t="n"/>
      <c r="DM576" s="258" t="n"/>
      <c r="DN576" s="258" t="n"/>
      <c r="DO576" s="258" t="n"/>
      <c r="DP576" s="258" t="n"/>
      <c r="DQ576" s="258" t="n"/>
      <c r="DR576" s="258" t="n"/>
      <c r="DS576" s="258" t="n"/>
      <c r="DT576" s="258" t="n"/>
      <c r="DU576" s="258" t="n"/>
      <c r="DV576" s="258" t="n"/>
      <c r="DW576" s="258" t="n"/>
      <c r="DX576" s="258" t="n"/>
      <c r="DY576" s="258" t="n"/>
      <c r="DZ576" s="258" t="n"/>
      <c r="EA576" s="258" t="n"/>
      <c r="EB576" s="258" t="n"/>
      <c r="EC576" s="258" t="n"/>
      <c r="ED576" s="258" t="n"/>
      <c r="EE576" s="258" t="n"/>
    </row>
    <row r="577" hidden="1" ht="47.25" customHeight="1">
      <c r="A577" s="240" t="inlineStr">
        <is>
          <t>COOPERATIVA AGRARIA TROPICAL ECOLÓGICA DE KIMBIRI</t>
        </is>
      </c>
      <c r="B577" s="240" t="inlineStr">
        <is>
          <t>CAFÉ</t>
        </is>
      </c>
      <c r="C577" s="240" t="inlineStr">
        <is>
          <t>CAFE PERGAMINO</t>
        </is>
      </c>
      <c r="D577" s="240" t="inlineStr">
        <is>
          <t>AYACUCHO</t>
        </is>
      </c>
      <c r="E577" s="240" t="inlineStr">
        <is>
          <t>080907</t>
        </is>
      </c>
      <c r="F577" s="240" t="inlineStr">
        <is>
          <t>CUSCO</t>
        </is>
      </c>
      <c r="G577" s="240" t="inlineStr">
        <is>
          <t>LA CONVENCION</t>
        </is>
      </c>
      <c r="H577" s="240" t="inlineStr">
        <is>
          <t>KIMBIRI</t>
        </is>
      </c>
      <c r="I577" s="241" t="n"/>
      <c r="J577" s="241" t="n"/>
      <c r="K577" s="241" t="n"/>
      <c r="L577" s="241" t="n"/>
      <c r="M577" s="241" t="n"/>
      <c r="N577" s="241" t="n"/>
      <c r="O577" s="241" t="n"/>
      <c r="P577" s="241" t="n">
        <v>1</v>
      </c>
      <c r="Q577" s="241" t="inlineStr">
        <is>
          <t>PAC</t>
        </is>
      </c>
      <c r="R577" s="242">
        <f>IF(I577=1,I$2,"")&amp;IF(J577=1,IF(I577=1,"-","")&amp;J$2,"")&amp;IF(K577=1,IF(OR(J577=1,I577=1),"-","")&amp;K$2,"")&amp;IF(L577=1,IF(OR(K577=1,J577=1,I577=1),"-","")&amp;L$2,"")&amp;IF(M577=1,IF(OR(L577=1,K577=1,J577=1,I577=1),"-","")&amp;M$2,"")&amp;IF(N577=1,IF(OR(M577=1,L577=1,K577=1,J577=1,I577=1),"-","")&amp;N$2,"")&amp;IF(O577=1,IF(OR(N577=1,M577=1,L577=1,K577=1,J577=1,I577=1),"-","")&amp;O$2,"")&amp;IF(P577=1,IF(I577=1," - ",IF(J577=1," - ",IF(K577=1," - ",IF(L577=1," - ",IF(M577=1," - ",IF(N577=1," - ",IF(O577=1," - ","")))))))&amp;P$2,"")</f>
        <v/>
      </c>
      <c r="S577" s="243">
        <f>SUM('b2'!$I577:$P577)</f>
        <v/>
      </c>
      <c r="T577" s="243">
        <f>IF(OR('b2'!$J577=1,'b2'!$K577=1,'b2'!$L577=1,'b2'!$M577=1,'b2'!$N577=1,'b2'!$O577=1,'b2'!$P577=1),"SI","NO")</f>
        <v/>
      </c>
      <c r="U577" s="243">
        <f>IF(OR('b2'!$K577=1,'b2'!$L577=1,'b2'!$M577=1,'b2'!$N577=1,'b2'!$O577=1,'b2'!$P577=1),"SI","NO")</f>
        <v/>
      </c>
      <c r="V577" s="244" t="n">
        <v>0</v>
      </c>
      <c r="W577" s="245" t="n">
        <v>0</v>
      </c>
      <c r="X577" s="245" t="n">
        <v>0</v>
      </c>
      <c r="Y577" s="244" t="n">
        <v>0</v>
      </c>
      <c r="Z577" s="245" t="n">
        <v>0</v>
      </c>
      <c r="AA577" s="245" t="n">
        <v>0</v>
      </c>
      <c r="AB577" s="244" t="n">
        <v>0</v>
      </c>
      <c r="AC577" s="245" t="n">
        <v>0</v>
      </c>
      <c r="AD577" s="245" t="n">
        <v>0</v>
      </c>
      <c r="AE577" s="244" t="n">
        <v>0</v>
      </c>
      <c r="AF577" s="245" t="n">
        <v>0</v>
      </c>
      <c r="AG577" s="245" t="n">
        <v>0</v>
      </c>
      <c r="AH577" s="244" t="n">
        <v>0</v>
      </c>
      <c r="AI577" s="245" t="n">
        <v>0</v>
      </c>
      <c r="AJ577" s="245" t="n">
        <v>0</v>
      </c>
      <c r="AK577" s="244" t="n">
        <v>0</v>
      </c>
      <c r="AL577" s="245" t="n">
        <v>0</v>
      </c>
      <c r="AM577" s="245" t="n">
        <v>0</v>
      </c>
      <c r="AN577" s="244" t="n">
        <v>0</v>
      </c>
      <c r="AO577" s="245" t="n">
        <v>22</v>
      </c>
      <c r="AP577" s="245" t="n">
        <v>3</v>
      </c>
      <c r="AQ577" s="244" t="n">
        <v>25</v>
      </c>
      <c r="AR577" s="244">
        <f>IF('b2'!$AQ577&gt;0,'b2'!$AQ577,IF('b2'!$AN577&gt;0,'b2'!$AN577,IF('b2'!$AK577&gt;0,'b2'!$AK577,IF('b2'!$AH577&gt;0,'b2'!$AH577,IF('b2'!$AE577&gt;0,'b2'!$AE577,IF('b2'!$AB577&gt;0,'b2'!$AB577,IF('b2'!$Y577&gt;0,'b2'!$Y577,IF('b2'!$V577&gt;0,'b2'!$V577," ---"))))))))</f>
        <v/>
      </c>
      <c r="AS577" s="246" t="n"/>
      <c r="AT577" s="246" t="n"/>
      <c r="AU577" s="246" t="n"/>
      <c r="AV577" s="246" t="n"/>
      <c r="AW577" s="246" t="n"/>
      <c r="AX577" s="246" t="n"/>
      <c r="AY577" s="246" t="n"/>
      <c r="AZ577" s="246" t="n"/>
      <c r="BA577" s="246" t="n"/>
      <c r="BB577" s="246" t="n"/>
      <c r="BC577" s="246" t="n">
        <v>29</v>
      </c>
      <c r="BD577" s="246" t="n">
        <v>0</v>
      </c>
      <c r="BE577" s="247" t="n"/>
      <c r="BF577" s="252" t="n"/>
      <c r="BG577" s="252" t="n"/>
      <c r="BH577" s="247" t="n"/>
      <c r="BI577" s="250">
        <f>IF('[2]DATA CONSOLIDADA 2018-2025 '!$BH570&gt;'[2]DATA CONSOLIDADA 2018-2025 '!$AN570,"Incremento",IF('[2]DATA CONSOLIDADA 2018-2025 '!$AN570='[2]DATA CONSOLIDADA 2018-2025 '!$BH570,"Sin incremento",IF('[2]DATA CONSOLIDADA 2018-2025 '!$BH570&lt;'[2]DATA CONSOLIDADA 2018-2025 '!$AN570,"Disminución"," ---")))</f>
        <v/>
      </c>
      <c r="BJ577" s="251">
        <f>'[2]DATA CONSOLIDADA 2018-2025 '!$BH570-'[2]DATA CONSOLIDADA 2018-2025 '!$BE570</f>
        <v/>
      </c>
      <c r="BK577" s="252" t="n"/>
      <c r="BL577" s="252" t="n"/>
      <c r="BM577" s="247" t="n"/>
      <c r="BN577" s="250">
        <f>IF('[2]DATA CONSOLIDADA 2018-2025 '!$BM570&gt;'[2]DATA CONSOLIDADA 2018-2025 '!$BH570,"Incremento",IF('[2]DATA CONSOLIDADA 2018-2025 '!$BH570='[2]DATA CONSOLIDADA 2018-2025 '!$BM570,"Sin incremento",IF('[2]DATA CONSOLIDADA 2018-2025 '!$BM570&lt;'[2]DATA CONSOLIDADA 2018-2025 '!$BH570,"Disminución"," ---")))</f>
        <v/>
      </c>
      <c r="BO577" s="251">
        <f>'[2]DATA CONSOLIDADA 2018-2025 '!$BM570-'[2]DATA CONSOLIDADA 2018-2025 '!$BH570</f>
        <v/>
      </c>
      <c r="BP577" s="248" t="n"/>
      <c r="BQ577" s="248" t="n"/>
      <c r="BR577" s="249" t="n"/>
      <c r="BS577" s="250">
        <f>IF('[2]DATA CONSOLIDADA 2018-2025 '!$BR570&gt;'[2]DATA CONSOLIDADA 2018-2025 '!$BM570,"Incremento",IF('[2]DATA CONSOLIDADA 2018-2025 '!$BM570='[2]DATA CONSOLIDADA 2018-2025 '!$BR570,"Sin incremento",IF('[2]DATA CONSOLIDADA 2018-2025 '!$BR570&lt;'[2]DATA CONSOLIDADA 2018-2025 '!$BM570,"Disminución"," ---")))</f>
        <v/>
      </c>
      <c r="BT577" s="251">
        <f>'[2]DATA CONSOLIDADA 2018-2025 '!$BR579-'b2'!$BO577</f>
        <v/>
      </c>
      <c r="BU577" s="252" t="n"/>
      <c r="BV577" s="248" t="n"/>
      <c r="BW577" s="249" t="n"/>
      <c r="BX577" s="250">
        <f>IF('[2]DATA CONSOLIDADA 2018-2025 '!$BW570&gt;'[2]DATA CONSOLIDADA 2018-2025 '!$BR570,"Incremento",IF('[2]DATA CONSOLIDADA 2018-2025 '!$BR570='[2]DATA CONSOLIDADA 2018-2025 '!$BW570,"Sin incremento",IF('[2]DATA CONSOLIDADA 2018-2025 '!$BW570&lt;'[2]DATA CONSOLIDADA 2018-2025 '!$BR570,"Disminución"," ---")))</f>
        <v/>
      </c>
      <c r="BY577" s="251">
        <f>'[2]DATA CONSOLIDADA 2018-2025 '!$BW570-'[2]DATA CONSOLIDADA 2018-2025 '!$BR570</f>
        <v/>
      </c>
      <c r="BZ577" s="248" t="n"/>
      <c r="CA577" s="248" t="n"/>
      <c r="CB577" s="249" t="n"/>
      <c r="CC577" s="250">
        <f>IF('[2]DATA CONSOLIDADA 2018-2025 '!$CB570&gt;'[2]DATA CONSOLIDADA 2018-2025 '!$BW570,"Incremento",IF('[2]DATA CONSOLIDADA 2018-2025 '!$BW570='[2]DATA CONSOLIDADA 2018-2025 '!$CB570,"Sin incremento",IF('[2]DATA CONSOLIDADA 2018-2025 '!$CB570&lt;'[2]DATA CONSOLIDADA 2018-2025 '!$BW570,"Disminución"," ---")))</f>
        <v/>
      </c>
      <c r="CD577" s="251">
        <f>'[2]DATA CONSOLIDADA 2018-2025 '!$CB579-'b2'!$BW577</f>
        <v/>
      </c>
      <c r="CE577" s="253" t="n"/>
      <c r="CF577" s="253" t="n"/>
      <c r="CG577" s="254" t="n"/>
      <c r="CH577" s="250">
        <f>IF('[2]DATA CONSOLIDADA 2018-2025 '!$CG570&gt;'[2]DATA CONSOLIDADA 2018-2025 '!$CB570,"Incremento",IF('[2]DATA CONSOLIDADA 2018-2025 '!$CB570='[2]DATA CONSOLIDADA 2018-2025 '!$CG570,"Sin incremento",IF('[2]DATA CONSOLIDADA 2018-2025 '!$CG570&lt;'[2]DATA CONSOLIDADA 2018-2025 '!$CB570,"Disminución"," ---")))</f>
        <v/>
      </c>
      <c r="CI577" s="251">
        <f>'[2]DATA CONSOLIDADA 2018-2025 '!$CG579-'b2'!$CB577</f>
        <v/>
      </c>
      <c r="CJ577" s="247" t="inlineStr">
        <is>
          <t>#REF!</t>
        </is>
      </c>
      <c r="CK577" s="247" t="n">
        <v>23402</v>
      </c>
      <c r="CL577" s="247" t="n">
        <v>0</v>
      </c>
      <c r="CM577" s="247" t="n">
        <v>23402</v>
      </c>
      <c r="CN577" s="247" t="inlineStr">
        <is>
          <t>#REF!</t>
        </is>
      </c>
      <c r="CO577" s="251">
        <f>'[2]DATA CONSOLIDADA 2018-2025 '!$CM579-'b2'!$CG577</f>
        <v/>
      </c>
      <c r="CP577" s="253" t="n"/>
      <c r="CQ577" s="253" t="n"/>
      <c r="CR577" s="253" t="n"/>
      <c r="CS577" s="253" t="n"/>
      <c r="CT577" s="253" t="n"/>
      <c r="CU577" s="253" t="n"/>
      <c r="CV577" s="247" t="n"/>
      <c r="CW577" s="247" t="n"/>
      <c r="CX577" s="247" t="n"/>
      <c r="CY577" s="247" t="n"/>
      <c r="CZ577" s="247" t="n"/>
      <c r="DA577" s="247" t="n"/>
      <c r="DB577" s="247" t="n"/>
      <c r="DC577" s="255" t="n">
        <v>0</v>
      </c>
      <c r="DD577" s="255" t="n">
        <v>0</v>
      </c>
      <c r="DE577" s="255" t="n">
        <v>23402</v>
      </c>
      <c r="DF577" s="255" t="n">
        <v>0</v>
      </c>
      <c r="DG577" s="255" t="n">
        <v>0</v>
      </c>
      <c r="DH577" s="255" t="n">
        <v>23402</v>
      </c>
      <c r="DI577" s="256" t="n">
        <v>20534524774</v>
      </c>
      <c r="DJ577" s="257" t="inlineStr">
        <is>
          <t>COOPERATIVA AGRARIA TROPICAL ECOLOGICA DE KIMBIRI</t>
        </is>
      </c>
      <c r="DK577" s="257" t="inlineStr">
        <is>
          <t>02 Cooperativa</t>
        </is>
      </c>
      <c r="DL577" s="258" t="n"/>
      <c r="DM577" s="258" t="n"/>
      <c r="DN577" s="258" t="n"/>
      <c r="DO577" s="258" t="n"/>
      <c r="DP577" s="258" t="n"/>
      <c r="DQ577" s="258" t="n"/>
      <c r="DR577" s="258" t="n"/>
      <c r="DS577" s="258" t="n"/>
      <c r="DT577" s="258" t="n"/>
      <c r="DU577" s="258" t="n"/>
      <c r="DV577" s="258" t="n"/>
      <c r="DW577" s="258" t="n"/>
      <c r="DX577" s="258" t="n"/>
      <c r="DY577" s="258" t="n"/>
      <c r="DZ577" s="258" t="n"/>
      <c r="EA577" s="258" t="n"/>
      <c r="EB577" s="258" t="n"/>
      <c r="EC577" s="258" t="n"/>
      <c r="ED577" s="258" t="n"/>
      <c r="EE577" s="258" t="n"/>
    </row>
    <row r="578" hidden="1" ht="47.25" customHeight="1">
      <c r="A578" s="240" t="inlineStr">
        <is>
          <t>COOPERATIVA AGROINDUSTRIAL CAFETALERA CACAOTERA MONZON LTDA</t>
        </is>
      </c>
      <c r="B578" s="240" t="inlineStr">
        <is>
          <t>CAFÉ</t>
        </is>
      </c>
      <c r="C578" s="240" t="inlineStr">
        <is>
          <t>CAFÉ</t>
        </is>
      </c>
      <c r="D578" s="240" t="inlineStr">
        <is>
          <t>HUANUCO</t>
        </is>
      </c>
      <c r="E578" s="240" t="inlineStr">
        <is>
          <t>100507</t>
        </is>
      </c>
      <c r="F578" s="240" t="inlineStr">
        <is>
          <t>HUANUCO</t>
        </is>
      </c>
      <c r="G578" s="240" t="inlineStr">
        <is>
          <t>HUAMALIES</t>
        </is>
      </c>
      <c r="H578" s="240" t="inlineStr">
        <is>
          <t>MONZON</t>
        </is>
      </c>
      <c r="I578" s="241" t="n">
        <v>1</v>
      </c>
      <c r="J578" s="241" t="n">
        <v>1</v>
      </c>
      <c r="K578" s="241" t="n"/>
      <c r="L578" s="241" t="n"/>
      <c r="M578" s="241" t="n"/>
      <c r="N578" s="241" t="n"/>
      <c r="O578" s="241" t="n"/>
      <c r="P578" s="241" t="n"/>
      <c r="Q578" s="241" t="inlineStr">
        <is>
          <t>PAC</t>
        </is>
      </c>
      <c r="R578" s="242">
        <f>IF(I578=1,I$2,"")&amp;IF(J578=1,IF(I578=1,"-","")&amp;J$2,"")&amp;IF(K578=1,IF(OR(J578=1,I578=1),"-","")&amp;K$2,"")&amp;IF(L578=1,IF(OR(K578=1,J578=1,I578=1),"-","")&amp;L$2,"")&amp;IF(M578=1,IF(OR(L578=1,K578=1,J578=1,I578=1),"-","")&amp;M$2,"")&amp;IF(N578=1,IF(OR(M578=1,L578=1,K578=1,J578=1,I578=1),"-","")&amp;N$2,"")&amp;IF(O578=1,IF(OR(N578=1,M578=1,L578=1,K578=1,J578=1,I578=1),"-","")&amp;O$2,"")&amp;IF(P578=1,IF(I578=1," - ",IF(J578=1," - ",IF(K578=1," - ",IF(L578=1," - ",IF(M578=1," - ",IF(N578=1," - ",IF(O578=1," - ","")))))))&amp;P$2,"")</f>
        <v/>
      </c>
      <c r="S578" s="243">
        <f>SUM('b2'!$I578:$P578)</f>
        <v/>
      </c>
      <c r="T578" s="243">
        <f>IF(OR('b2'!$J578=1,'b2'!$K578=1,'b2'!$L578=1,'b2'!$M578=1,'b2'!$N578=1,'b2'!$O578=1,'b2'!$P578=1),"SI","NO")</f>
        <v/>
      </c>
      <c r="U578" s="243">
        <f>IF(OR('b2'!$K578=1,'b2'!$L578=1,'b2'!$M578=1,'b2'!$N578=1,'b2'!$O578=1,'b2'!$P578=1),"SI","NO")</f>
        <v/>
      </c>
      <c r="V578" s="244" t="n">
        <v>131</v>
      </c>
      <c r="W578" s="245" t="n">
        <v>109</v>
      </c>
      <c r="X578" s="245" t="n">
        <v>21</v>
      </c>
      <c r="Y578" s="244" t="n">
        <v>130</v>
      </c>
      <c r="Z578" s="245" t="n">
        <v>0</v>
      </c>
      <c r="AA578" s="245" t="n">
        <v>0</v>
      </c>
      <c r="AB578" s="244" t="n">
        <v>0</v>
      </c>
      <c r="AC578" s="245" t="n">
        <v>0</v>
      </c>
      <c r="AD578" s="245" t="n">
        <v>0</v>
      </c>
      <c r="AE578" s="244" t="n">
        <v>0</v>
      </c>
      <c r="AF578" s="245" t="n">
        <v>0</v>
      </c>
      <c r="AG578" s="245" t="n">
        <v>0</v>
      </c>
      <c r="AH578" s="244" t="n">
        <v>0</v>
      </c>
      <c r="AI578" s="245" t="n">
        <v>0</v>
      </c>
      <c r="AJ578" s="245" t="n">
        <v>0</v>
      </c>
      <c r="AK578" s="244" t="n">
        <v>0</v>
      </c>
      <c r="AL578" s="245" t="n">
        <v>0</v>
      </c>
      <c r="AM578" s="245" t="n">
        <v>0</v>
      </c>
      <c r="AN578" s="244" t="n">
        <v>0</v>
      </c>
      <c r="AO578" s="245" t="n">
        <v>0</v>
      </c>
      <c r="AP578" s="245" t="n">
        <v>0</v>
      </c>
      <c r="AQ578" s="244" t="n">
        <v>0</v>
      </c>
      <c r="AR578" s="244">
        <f>IF('b2'!$AQ578&gt;0,'b2'!$AQ578,IF('b2'!$AN578&gt;0,'b2'!$AN578,IF('b2'!$AK578&gt;0,'b2'!$AK578,IF('b2'!$AH578&gt;0,'b2'!$AH578,IF('b2'!$AE578&gt;0,'b2'!$AE578,IF('b2'!$AB578&gt;0,'b2'!$AB578,IF('b2'!$Y578&gt;0,'b2'!$Y578,IF('b2'!$V578&gt;0,'b2'!$V578," ---"))))))))</f>
        <v/>
      </c>
      <c r="AS578" s="246" t="n">
        <v>0</v>
      </c>
      <c r="AT578" s="246" t="n">
        <v>0</v>
      </c>
      <c r="AU578" s="246" t="n">
        <v>0</v>
      </c>
      <c r="AV578" s="246" t="n">
        <v>0</v>
      </c>
      <c r="AW578" s="246" t="n">
        <v>0</v>
      </c>
      <c r="AX578" s="246" t="n">
        <v>0</v>
      </c>
      <c r="AY578" s="246" t="n">
        <v>0</v>
      </c>
      <c r="AZ578" s="246" t="n">
        <v>0</v>
      </c>
      <c r="BA578" s="246" t="n">
        <v>0</v>
      </c>
      <c r="BB578" s="246" t="n">
        <v>0</v>
      </c>
      <c r="BC578" s="246" t="n">
        <v>0</v>
      </c>
      <c r="BD578" s="246" t="n">
        <v>0</v>
      </c>
      <c r="BE578" s="247" t="n">
        <v>0</v>
      </c>
      <c r="BF578" s="248" t="n">
        <v>2970</v>
      </c>
      <c r="BG578" s="248" t="n">
        <v>0</v>
      </c>
      <c r="BH578" s="249" t="n">
        <v>2970</v>
      </c>
      <c r="BI578" s="250">
        <f>IF('[2]DATA CONSOLIDADA 2018-2025 '!$BH147&gt;'[2]DATA CONSOLIDADA 2018-2025 '!$AN147,"Incremento",IF('[2]DATA CONSOLIDADA 2018-2025 '!$AN147='[2]DATA CONSOLIDADA 2018-2025 '!$BH147,"Sin incremento",IF('[2]DATA CONSOLIDADA 2018-2025 '!$BH147&lt;'[2]DATA CONSOLIDADA 2018-2025 '!$AN147,"Disminución"," ---")))</f>
        <v/>
      </c>
      <c r="BJ578" s="251">
        <f>'[2]DATA CONSOLIDADA 2018-2025 '!$BH147-'[2]DATA CONSOLIDADA 2018-2025 '!$BE147</f>
        <v/>
      </c>
      <c r="BK578" s="248" t="n">
        <v>0</v>
      </c>
      <c r="BL578" s="248" t="n">
        <v>0</v>
      </c>
      <c r="BM578" s="249" t="n">
        <v>0</v>
      </c>
      <c r="BN578" s="250">
        <f>IF('[2]DATA CONSOLIDADA 2018-2025 '!$BM147&gt;'[2]DATA CONSOLIDADA 2018-2025 '!$BH147,"Incremento",IF('[2]DATA CONSOLIDADA 2018-2025 '!$BH147='[2]DATA CONSOLIDADA 2018-2025 '!$BM147,"Sin incremento",IF('[2]DATA CONSOLIDADA 2018-2025 '!$BM147&lt;'[2]DATA CONSOLIDADA 2018-2025 '!$BH147,"Disminución"," ---")))</f>
        <v/>
      </c>
      <c r="BO578" s="251">
        <f>'[2]DATA CONSOLIDADA 2018-2025 '!$BM147-'[2]DATA CONSOLIDADA 2018-2025 '!$BH147</f>
        <v/>
      </c>
      <c r="BP578" s="248" t="n">
        <v>0</v>
      </c>
      <c r="BQ578" s="248" t="n">
        <v>0</v>
      </c>
      <c r="BR578" s="249" t="n">
        <v>0</v>
      </c>
      <c r="BS578" s="250">
        <f>IF('[2]DATA CONSOLIDADA 2018-2025 '!$BR147&gt;'[2]DATA CONSOLIDADA 2018-2025 '!$BM147,"Incremento",IF('[2]DATA CONSOLIDADA 2018-2025 '!$BM147='[2]DATA CONSOLIDADA 2018-2025 '!$BR147,"Sin incremento",IF('[2]DATA CONSOLIDADA 2018-2025 '!$BR147&lt;'[2]DATA CONSOLIDADA 2018-2025 '!$BM147,"Disminución"," ---")))</f>
        <v/>
      </c>
      <c r="BT578" s="251">
        <f>'[2]DATA CONSOLIDADA 2018-2025 '!$BR580-'b2'!$BO578</f>
        <v/>
      </c>
      <c r="BU578" s="248" t="n">
        <v>0</v>
      </c>
      <c r="BV578" s="248" t="n">
        <v>0</v>
      </c>
      <c r="BW578" s="249" t="n">
        <v>0</v>
      </c>
      <c r="BX578" s="250">
        <f>IF('[2]DATA CONSOLIDADA 2018-2025 '!$BW147&gt;'[2]DATA CONSOLIDADA 2018-2025 '!$BR147,"Incremento",IF('[2]DATA CONSOLIDADA 2018-2025 '!$BR147='[2]DATA CONSOLIDADA 2018-2025 '!$BW147,"Sin incremento",IF('[2]DATA CONSOLIDADA 2018-2025 '!$BW147&lt;'[2]DATA CONSOLIDADA 2018-2025 '!$BR147,"Disminución"," ---")))</f>
        <v/>
      </c>
      <c r="BY578" s="251">
        <f>'[2]DATA CONSOLIDADA 2018-2025 '!$BW147-'[2]DATA CONSOLIDADA 2018-2025 '!$BR147</f>
        <v/>
      </c>
      <c r="BZ578" s="248" t="n">
        <v>0</v>
      </c>
      <c r="CA578" s="248" t="n">
        <v>0</v>
      </c>
      <c r="CB578" s="249" t="n">
        <v>0</v>
      </c>
      <c r="CC578" s="250">
        <f>IF('[2]DATA CONSOLIDADA 2018-2025 '!$CB147&gt;'[2]DATA CONSOLIDADA 2018-2025 '!$BW147,"Incremento",IF('[2]DATA CONSOLIDADA 2018-2025 '!$BW147='[2]DATA CONSOLIDADA 2018-2025 '!$CB147,"Sin incremento",IF('[2]DATA CONSOLIDADA 2018-2025 '!$CB147&lt;'[2]DATA CONSOLIDADA 2018-2025 '!$BW147,"Disminución"," ---")))</f>
        <v/>
      </c>
      <c r="CD578" s="251">
        <f>'[2]DATA CONSOLIDADA 2018-2025 '!$CB580-'b2'!$BW578</f>
        <v/>
      </c>
      <c r="CE578" s="253" t="n">
        <v>0</v>
      </c>
      <c r="CF578" s="253" t="n">
        <v>0</v>
      </c>
      <c r="CG578" s="254" t="n">
        <v>0</v>
      </c>
      <c r="CH578" s="250">
        <f>IF('[2]DATA CONSOLIDADA 2018-2025 '!$CG147&gt;'[2]DATA CONSOLIDADA 2018-2025 '!$CB147,"Incremento",IF('[2]DATA CONSOLIDADA 2018-2025 '!$CB147='[2]DATA CONSOLIDADA 2018-2025 '!$CG147,"Sin incremento",IF('[2]DATA CONSOLIDADA 2018-2025 '!$CG147&lt;'[2]DATA CONSOLIDADA 2018-2025 '!$CB147,"Disminución"," ---")))</f>
        <v/>
      </c>
      <c r="CI578" s="251">
        <f>'[2]DATA CONSOLIDADA 2018-2025 '!$CG580-'b2'!$CB578</f>
        <v/>
      </c>
      <c r="CJ578" s="247" t="inlineStr">
        <is>
          <t>#REF!</t>
        </is>
      </c>
      <c r="CK578" s="247" t="n">
        <v>0</v>
      </c>
      <c r="CL578" s="247" t="n">
        <v>0</v>
      </c>
      <c r="CM578" s="247" t="n">
        <v>0</v>
      </c>
      <c r="CN578" s="247" t="inlineStr">
        <is>
          <t>#REF!</t>
        </is>
      </c>
      <c r="CO578" s="251">
        <f>'[2]DATA CONSOLIDADA 2018-2025 '!$CM580-'b2'!$CG578</f>
        <v/>
      </c>
      <c r="CP578" s="253" t="n">
        <v>0</v>
      </c>
      <c r="CQ578" s="253" t="n">
        <v>0</v>
      </c>
      <c r="CR578" s="253" t="n">
        <v>0</v>
      </c>
      <c r="CS578" s="253" t="n">
        <v>0</v>
      </c>
      <c r="CT578" s="253" t="n">
        <v>0</v>
      </c>
      <c r="CU578" s="253" t="n">
        <v>0</v>
      </c>
      <c r="CV578" s="247" t="n">
        <v>0</v>
      </c>
      <c r="CW578" s="247" t="n">
        <v>0</v>
      </c>
      <c r="CX578" s="247" t="n">
        <v>0</v>
      </c>
      <c r="CY578" s="247" t="n">
        <v>0</v>
      </c>
      <c r="CZ578" s="247" t="n">
        <v>0</v>
      </c>
      <c r="DA578" s="247" t="n">
        <v>0</v>
      </c>
      <c r="DB578" s="247" t="n">
        <v>0</v>
      </c>
      <c r="DC578" s="255" t="n">
        <v>0</v>
      </c>
      <c r="DD578" s="255" t="n">
        <v>0</v>
      </c>
      <c r="DE578" s="255" t="n">
        <v>0</v>
      </c>
      <c r="DF578" s="255" t="n">
        <v>0</v>
      </c>
      <c r="DG578" s="255" t="n">
        <v>0</v>
      </c>
      <c r="DH578" s="255" t="n">
        <v>0</v>
      </c>
      <c r="DI578" s="256" t="n">
        <v>20601339090</v>
      </c>
      <c r="DJ578" s="257" t="inlineStr">
        <is>
          <t>COOPERATIVA AGROINDUSTRIAL CAFETALERA CACOTERA MONZON LTDA</t>
        </is>
      </c>
      <c r="DK578" s="257" t="inlineStr">
        <is>
          <t>02 Cooperativa</t>
        </is>
      </c>
      <c r="DL578" s="258" t="n"/>
      <c r="DM578" s="258" t="n"/>
      <c r="DN578" s="258" t="n"/>
      <c r="DO578" s="258" t="n"/>
      <c r="DP578" s="258" t="n"/>
      <c r="DQ578" s="258" t="n"/>
      <c r="DR578" s="258" t="n"/>
      <c r="DS578" s="258" t="n"/>
      <c r="DT578" s="258" t="n"/>
      <c r="DU578" s="258" t="n"/>
      <c r="DV578" s="258" t="n"/>
      <c r="DW578" s="258" t="n"/>
      <c r="DX578" s="258" t="n"/>
      <c r="DY578" s="258" t="n"/>
      <c r="DZ578" s="258" t="n"/>
      <c r="EA578" s="258" t="n"/>
      <c r="EB578" s="258" t="n"/>
      <c r="EC578" s="258" t="n"/>
      <c r="ED578" s="258" t="n"/>
      <c r="EE578" s="258" t="n"/>
    </row>
    <row r="579" hidden="1" ht="47.25" customHeight="1">
      <c r="A579" s="240" t="inlineStr">
        <is>
          <t>ASOCIACIÓN SUMAC AUSANGATE OCONGATE</t>
        </is>
      </c>
      <c r="B579" s="240" t="inlineStr">
        <is>
          <t>DERIVADOS LACTEOS</t>
        </is>
      </c>
      <c r="C579" s="240" t="inlineStr">
        <is>
          <t>QUESO SEMI MADURO</t>
        </is>
      </c>
      <c r="D579" s="240" t="inlineStr">
        <is>
          <t>CUSCO</t>
        </is>
      </c>
      <c r="E579" s="240" t="inlineStr">
        <is>
          <t>081210</t>
        </is>
      </c>
      <c r="F579" s="240" t="inlineStr">
        <is>
          <t>CUSCO</t>
        </is>
      </c>
      <c r="G579" s="240" t="inlineStr">
        <is>
          <t>QUISPICANCHI</t>
        </is>
      </c>
      <c r="H579" s="240" t="inlineStr">
        <is>
          <t>OCONGATE</t>
        </is>
      </c>
      <c r="I579" s="241" t="n"/>
      <c r="J579" s="241" t="n"/>
      <c r="K579" s="241" t="n"/>
      <c r="L579" s="241" t="n"/>
      <c r="M579" s="241" t="n"/>
      <c r="N579" s="241" t="n"/>
      <c r="O579" s="241" t="n"/>
      <c r="P579" s="241" t="n">
        <v>1</v>
      </c>
      <c r="Q579" s="241" t="inlineStr">
        <is>
          <t>PAC</t>
        </is>
      </c>
      <c r="R579" s="242">
        <f>IF(I579=1,I$2,"")&amp;IF(J579=1,IF(I579=1,"-","")&amp;J$2,"")&amp;IF(K579=1,IF(OR(J579=1,I579=1),"-","")&amp;K$2,"")&amp;IF(L579=1,IF(OR(K579=1,J579=1,I579=1),"-","")&amp;L$2,"")&amp;IF(M579=1,IF(OR(L579=1,K579=1,J579=1,I579=1),"-","")&amp;M$2,"")&amp;IF(N579=1,IF(OR(M579=1,L579=1,K579=1,J579=1,I579=1),"-","")&amp;N$2,"")&amp;IF(O579=1,IF(OR(N579=1,M579=1,L579=1,K579=1,J579=1,I579=1),"-","")&amp;O$2,"")&amp;IF(P579=1,IF(I579=1," - ",IF(J579=1," - ",IF(K579=1," - ",IF(L579=1," - ",IF(M579=1," - ",IF(N579=1," - ",IF(O579=1," - ","")))))))&amp;P$2,"")</f>
        <v/>
      </c>
      <c r="S579" s="243">
        <f>SUM('b2'!$I579:$P579)</f>
        <v/>
      </c>
      <c r="T579" s="243">
        <f>IF(OR('b2'!$J579=1,'b2'!$K579=1,'b2'!$L579=1,'b2'!$M579=1,'b2'!$N579=1,'b2'!$O579=1,'b2'!$P579=1),"SI","NO")</f>
        <v/>
      </c>
      <c r="U579" s="243">
        <f>IF(OR('b2'!$K579=1,'b2'!$L579=1,'b2'!$M579=1,'b2'!$N579=1,'b2'!$O579=1,'b2'!$P579=1),"SI","NO")</f>
        <v/>
      </c>
      <c r="V579" s="244" t="n">
        <v>0</v>
      </c>
      <c r="W579" s="245" t="n">
        <v>0</v>
      </c>
      <c r="X579" s="245" t="n">
        <v>0</v>
      </c>
      <c r="Y579" s="244" t="n">
        <v>0</v>
      </c>
      <c r="Z579" s="245" t="n">
        <v>0</v>
      </c>
      <c r="AA579" s="245" t="n">
        <v>0</v>
      </c>
      <c r="AB579" s="244" t="n">
        <v>0</v>
      </c>
      <c r="AC579" s="245" t="n">
        <v>0</v>
      </c>
      <c r="AD579" s="245" t="n">
        <v>0</v>
      </c>
      <c r="AE579" s="244" t="n">
        <v>0</v>
      </c>
      <c r="AF579" s="245" t="n">
        <v>0</v>
      </c>
      <c r="AG579" s="245" t="n">
        <v>0</v>
      </c>
      <c r="AH579" s="244" t="n">
        <v>0</v>
      </c>
      <c r="AI579" s="245" t="n">
        <v>0</v>
      </c>
      <c r="AJ579" s="245" t="n">
        <v>0</v>
      </c>
      <c r="AK579" s="244" t="n">
        <v>0</v>
      </c>
      <c r="AL579" s="245" t="n">
        <v>0</v>
      </c>
      <c r="AM579" s="245" t="n">
        <v>0</v>
      </c>
      <c r="AN579" s="244" t="n">
        <v>0</v>
      </c>
      <c r="AO579" s="245" t="n">
        <v>18</v>
      </c>
      <c r="AP579" s="245" t="n">
        <v>12</v>
      </c>
      <c r="AQ579" s="244" t="n">
        <v>30</v>
      </c>
      <c r="AR579" s="244">
        <f>IF('b2'!$AQ579&gt;0,'b2'!$AQ579,IF('b2'!$AN579&gt;0,'b2'!$AN579,IF('b2'!$AK579&gt;0,'b2'!$AK579,IF('b2'!$AH579&gt;0,'b2'!$AH579,IF('b2'!$AE579&gt;0,'b2'!$AE579,IF('b2'!$AB579&gt;0,'b2'!$AB579,IF('b2'!$Y579&gt;0,'b2'!$Y579,IF('b2'!$V579&gt;0,'b2'!$V579," ---"))))))))</f>
        <v/>
      </c>
      <c r="AS579" s="246" t="n"/>
      <c r="AT579" s="246" t="n"/>
      <c r="AU579" s="246" t="n"/>
      <c r="AV579" s="246" t="n"/>
      <c r="AW579" s="246" t="n"/>
      <c r="AX579" s="246" t="n"/>
      <c r="AY579" s="246" t="n"/>
      <c r="AZ579" s="246" t="n"/>
      <c r="BA579" s="246" t="n"/>
      <c r="BB579" s="246" t="n"/>
      <c r="BC579" s="246" t="n">
        <v>10</v>
      </c>
      <c r="BD579" s="246" t="n">
        <v>3</v>
      </c>
      <c r="BE579" s="247" t="n"/>
      <c r="BF579" s="252" t="n"/>
      <c r="BG579" s="252" t="n"/>
      <c r="BH579" s="247" t="n"/>
      <c r="BI579" s="250" t="inlineStr">
        <is>
          <t>#REF!</t>
        </is>
      </c>
      <c r="BJ579" s="251" t="inlineStr">
        <is>
          <t>#REF!</t>
        </is>
      </c>
      <c r="BK579" s="252" t="n"/>
      <c r="BL579" s="252" t="n"/>
      <c r="BM579" s="247" t="n"/>
      <c r="BN579" s="250" t="inlineStr">
        <is>
          <t>#REF!</t>
        </is>
      </c>
      <c r="BO579" s="251" t="inlineStr">
        <is>
          <t>#REF!</t>
        </is>
      </c>
      <c r="BP579" s="248" t="n"/>
      <c r="BQ579" s="248" t="n"/>
      <c r="BR579" s="249" t="n"/>
      <c r="BS579" s="250" t="inlineStr">
        <is>
          <t>#REF!</t>
        </is>
      </c>
      <c r="BT579" s="251">
        <f>'[2]DATA CONSOLIDADA 2018-2025 '!$BR581-'b2'!$BO579</f>
        <v/>
      </c>
      <c r="BU579" s="252" t="n"/>
      <c r="BV579" s="248" t="n"/>
      <c r="BW579" s="249" t="n"/>
      <c r="BX579" s="250" t="inlineStr">
        <is>
          <t>#REF!</t>
        </is>
      </c>
      <c r="BY579" s="251" t="inlineStr">
        <is>
          <t>#REF!</t>
        </is>
      </c>
      <c r="BZ579" s="248" t="n"/>
      <c r="CA579" s="248" t="n"/>
      <c r="CB579" s="249" t="n"/>
      <c r="CC579" s="250" t="inlineStr">
        <is>
          <t>#REF!</t>
        </is>
      </c>
      <c r="CD579" s="251">
        <f>'[2]DATA CONSOLIDADA 2018-2025 '!$CB581-'b2'!$BW579</f>
        <v/>
      </c>
      <c r="CE579" s="253" t="n"/>
      <c r="CF579" s="253" t="n"/>
      <c r="CG579" s="254" t="n"/>
      <c r="CH579" s="250" t="inlineStr">
        <is>
          <t>#REF!</t>
        </is>
      </c>
      <c r="CI579" s="251">
        <f>'[2]DATA CONSOLIDADA 2018-2025 '!$CG581-'b2'!$CB579</f>
        <v/>
      </c>
      <c r="CJ579" s="247" t="inlineStr">
        <is>
          <t>#REF!</t>
        </is>
      </c>
      <c r="CK579" s="247" t="n">
        <v>163626</v>
      </c>
      <c r="CL579" s="247" t="n">
        <v>0</v>
      </c>
      <c r="CM579" s="247" t="n">
        <v>163626</v>
      </c>
      <c r="CN579" s="247" t="inlineStr">
        <is>
          <t>#REF!</t>
        </is>
      </c>
      <c r="CO579" s="251">
        <f>'[2]DATA CONSOLIDADA 2018-2025 '!$CM581-'b2'!$CG579</f>
        <v/>
      </c>
      <c r="CP579" s="253" t="n"/>
      <c r="CQ579" s="253" t="n"/>
      <c r="CR579" s="253" t="n"/>
      <c r="CS579" s="253" t="n"/>
      <c r="CT579" s="253" t="n"/>
      <c r="CU579" s="253" t="n"/>
      <c r="CV579" s="247" t="n"/>
      <c r="CW579" s="247" t="n"/>
      <c r="CX579" s="247" t="n"/>
      <c r="CY579" s="247" t="n"/>
      <c r="CZ579" s="247" t="n"/>
      <c r="DA579" s="247" t="n"/>
      <c r="DB579" s="247" t="n"/>
      <c r="DC579" s="255" t="n">
        <v>0</v>
      </c>
      <c r="DD579" s="255" t="n">
        <v>163626</v>
      </c>
      <c r="DE579" s="255" t="n">
        <v>0</v>
      </c>
      <c r="DF579" s="255" t="n">
        <v>0</v>
      </c>
      <c r="DG579" s="255" t="n">
        <v>0</v>
      </c>
      <c r="DH579" s="255" t="n">
        <v>163626</v>
      </c>
      <c r="DI579" s="256" t="n">
        <v>20605304479</v>
      </c>
      <c r="DJ579" s="257" t="inlineStr">
        <is>
          <t>ASOCIACION DE PRODUCTORES DE DERIVADOS LACTEOS SUMAC AUSANGATE DEL DISTRITO DE OCONGATE</t>
        </is>
      </c>
      <c r="DK579" s="257" t="inlineStr">
        <is>
          <t>01 Asociación</t>
        </is>
      </c>
      <c r="DL579" s="258" t="n"/>
      <c r="DM579" s="258" t="n"/>
      <c r="DN579" s="258" t="n"/>
      <c r="DO579" s="258" t="n"/>
      <c r="DP579" s="258" t="n"/>
      <c r="DQ579" s="258" t="n"/>
      <c r="DR579" s="258" t="n"/>
      <c r="DS579" s="258" t="n"/>
      <c r="DT579" s="258" t="n"/>
      <c r="DU579" s="258" t="n"/>
      <c r="DV579" s="258" t="n"/>
      <c r="DW579" s="258" t="n"/>
      <c r="DX579" s="258" t="n"/>
      <c r="DY579" s="258" t="n"/>
      <c r="DZ579" s="258" t="n"/>
      <c r="EA579" s="258" t="n"/>
      <c r="EB579" s="258" t="n"/>
      <c r="EC579" s="258" t="n"/>
      <c r="ED579" s="258" t="n"/>
      <c r="EE579" s="258" t="n"/>
    </row>
    <row r="580" hidden="1" ht="47.25" customHeight="1">
      <c r="A580" s="240" t="inlineStr">
        <is>
          <t>ASOCIACION DE PRODUCTORES DE CITRICOS DE PIGUIATO</t>
        </is>
      </c>
      <c r="B580" s="240" t="inlineStr">
        <is>
          <t>NARANJA</t>
        </is>
      </c>
      <c r="C580" s="240" t="inlineStr">
        <is>
          <t>NARANJA</t>
        </is>
      </c>
      <c r="D580" s="240" t="inlineStr">
        <is>
          <t>CUSCO</t>
        </is>
      </c>
      <c r="E580" s="240" t="inlineStr">
        <is>
          <t>080902</t>
        </is>
      </c>
      <c r="F580" s="240" t="inlineStr">
        <is>
          <t>CUSCO</t>
        </is>
      </c>
      <c r="G580" s="240" t="inlineStr">
        <is>
          <t>LA CONVENCION</t>
        </is>
      </c>
      <c r="H580" s="240" t="inlineStr">
        <is>
          <t>ECHARATE</t>
        </is>
      </c>
      <c r="I580" s="241" t="n"/>
      <c r="J580" s="241" t="n"/>
      <c r="K580" s="241" t="n"/>
      <c r="L580" s="241" t="n"/>
      <c r="M580" s="241" t="n"/>
      <c r="N580" s="241" t="n"/>
      <c r="O580" s="241" t="n"/>
      <c r="P580" s="241" t="n">
        <v>1</v>
      </c>
      <c r="Q580" s="241" t="inlineStr">
        <is>
          <t>PAC</t>
        </is>
      </c>
      <c r="R580" s="242">
        <f>IF(I580=1,I$2,"")&amp;IF(J580=1,IF(I580=1,"-","")&amp;J$2,"")&amp;IF(K580=1,IF(OR(J580=1,I580=1),"-","")&amp;K$2,"")&amp;IF(L580=1,IF(OR(K580=1,J580=1,I580=1),"-","")&amp;L$2,"")&amp;IF(M580=1,IF(OR(L580=1,K580=1,J580=1,I580=1),"-","")&amp;M$2,"")&amp;IF(N580=1,IF(OR(M580=1,L580=1,K580=1,J580=1,I580=1),"-","")&amp;N$2,"")&amp;IF(O580=1,IF(OR(N580=1,M580=1,L580=1,K580=1,J580=1,I580=1),"-","")&amp;O$2,"")&amp;IF(P580=1,IF(I580=1," - ",IF(J580=1," - ",IF(K580=1," - ",IF(L580=1," - ",IF(M580=1," - ",IF(N580=1," - ",IF(O580=1," - ","")))))))&amp;P$2,"")</f>
        <v/>
      </c>
      <c r="S580" s="243">
        <f>SUM('b2'!$I580:$P580)</f>
        <v/>
      </c>
      <c r="T580" s="243">
        <f>IF(OR('b2'!$J580=1,'b2'!$K580=1,'b2'!$L580=1,'b2'!$M580=1,'b2'!$N580=1,'b2'!$O580=1,'b2'!$P580=1),"SI","NO")</f>
        <v/>
      </c>
      <c r="U580" s="243">
        <f>IF(OR('b2'!$K580=1,'b2'!$L580=1,'b2'!$M580=1,'b2'!$N580=1,'b2'!$O580=1,'b2'!$P580=1),"SI","NO")</f>
        <v/>
      </c>
      <c r="V580" s="244" t="n">
        <v>0</v>
      </c>
      <c r="W580" s="245" t="n">
        <v>0</v>
      </c>
      <c r="X580" s="245" t="n">
        <v>0</v>
      </c>
      <c r="Y580" s="244" t="n">
        <v>0</v>
      </c>
      <c r="Z580" s="245" t="n">
        <v>0</v>
      </c>
      <c r="AA580" s="245" t="n">
        <v>0</v>
      </c>
      <c r="AB580" s="244" t="n">
        <v>0</v>
      </c>
      <c r="AC580" s="245" t="n">
        <v>0</v>
      </c>
      <c r="AD580" s="245" t="n">
        <v>0</v>
      </c>
      <c r="AE580" s="244" t="n">
        <v>0</v>
      </c>
      <c r="AF580" s="245" t="n">
        <v>0</v>
      </c>
      <c r="AG580" s="245" t="n">
        <v>0</v>
      </c>
      <c r="AH580" s="244" t="n">
        <v>0</v>
      </c>
      <c r="AI580" s="245" t="n">
        <v>0</v>
      </c>
      <c r="AJ580" s="245" t="n">
        <v>0</v>
      </c>
      <c r="AK580" s="244" t="n">
        <v>0</v>
      </c>
      <c r="AL580" s="245" t="n">
        <v>0</v>
      </c>
      <c r="AM580" s="245" t="n">
        <v>0</v>
      </c>
      <c r="AN580" s="244" t="n">
        <v>0</v>
      </c>
      <c r="AO580" s="245" t="n">
        <v>26</v>
      </c>
      <c r="AP580" s="245" t="n">
        <v>14</v>
      </c>
      <c r="AQ580" s="244" t="n">
        <v>40</v>
      </c>
      <c r="AR580" s="244">
        <f>IF('b2'!$AQ580&gt;0,'b2'!$AQ580,IF('b2'!$AN580&gt;0,'b2'!$AN580,IF('b2'!$AK580&gt;0,'b2'!$AK580,IF('b2'!$AH580&gt;0,'b2'!$AH580,IF('b2'!$AE580&gt;0,'b2'!$AE580,IF('b2'!$AB580&gt;0,'b2'!$AB580,IF('b2'!$Y580&gt;0,'b2'!$Y580,IF('b2'!$V580&gt;0,'b2'!$V580," ---"))))))))</f>
        <v/>
      </c>
      <c r="AS580" s="246" t="n"/>
      <c r="AT580" s="246" t="n"/>
      <c r="AU580" s="246" t="n"/>
      <c r="AV580" s="246" t="n"/>
      <c r="AW580" s="246" t="n"/>
      <c r="AX580" s="246" t="n"/>
      <c r="AY580" s="246" t="n"/>
      <c r="AZ580" s="246" t="n"/>
      <c r="BA580" s="246" t="n"/>
      <c r="BB580" s="246" t="n"/>
      <c r="BC580" s="246" t="n">
        <v>20</v>
      </c>
      <c r="BD580" s="246" t="n">
        <v>4</v>
      </c>
      <c r="BE580" s="247" t="n"/>
      <c r="BF580" s="252" t="n"/>
      <c r="BG580" s="252" t="n"/>
      <c r="BH580" s="247" t="n"/>
      <c r="BI580" s="250" t="inlineStr">
        <is>
          <t>#REF!</t>
        </is>
      </c>
      <c r="BJ580" s="251" t="inlineStr">
        <is>
          <t>#REF!</t>
        </is>
      </c>
      <c r="BK580" s="252" t="n"/>
      <c r="BL580" s="252" t="n"/>
      <c r="BM580" s="247" t="n"/>
      <c r="BN580" s="250" t="inlineStr">
        <is>
          <t>#REF!</t>
        </is>
      </c>
      <c r="BO580" s="251" t="inlineStr">
        <is>
          <t>#REF!</t>
        </is>
      </c>
      <c r="BP580" s="248" t="n"/>
      <c r="BQ580" s="248" t="n"/>
      <c r="BR580" s="249" t="n"/>
      <c r="BS580" s="250" t="inlineStr">
        <is>
          <t>#REF!</t>
        </is>
      </c>
      <c r="BT580" s="251">
        <f>'[2]DATA CONSOLIDADA 2018-2025 '!$BR582-'b2'!$BO580</f>
        <v/>
      </c>
      <c r="BU580" s="252" t="n"/>
      <c r="BV580" s="248" t="n"/>
      <c r="BW580" s="249" t="n"/>
      <c r="BX580" s="250" t="inlineStr">
        <is>
          <t>#REF!</t>
        </is>
      </c>
      <c r="BY580" s="251" t="inlineStr">
        <is>
          <t>#REF!</t>
        </is>
      </c>
      <c r="BZ580" s="248" t="n"/>
      <c r="CA580" s="248" t="n"/>
      <c r="CB580" s="249" t="n"/>
      <c r="CC580" s="250" t="inlineStr">
        <is>
          <t>#REF!</t>
        </is>
      </c>
      <c r="CD580" s="251">
        <f>'[2]DATA CONSOLIDADA 2018-2025 '!$CB582-'b2'!$BW580</f>
        <v/>
      </c>
      <c r="CE580" s="253" t="n"/>
      <c r="CF580" s="253" t="n"/>
      <c r="CG580" s="254" t="n"/>
      <c r="CH580" s="250" t="inlineStr">
        <is>
          <t>#REF!</t>
        </is>
      </c>
      <c r="CI580" s="251">
        <f>'[2]DATA CONSOLIDADA 2018-2025 '!$CG582-'b2'!$CB580</f>
        <v/>
      </c>
      <c r="CJ580" s="247" t="inlineStr">
        <is>
          <t>#REF!</t>
        </is>
      </c>
      <c r="CK580" s="247" t="n">
        <v>203638.00338</v>
      </c>
      <c r="CL580" s="247" t="n">
        <v>0</v>
      </c>
      <c r="CM580" s="247" t="n">
        <v>203638.00338</v>
      </c>
      <c r="CN580" s="247" t="inlineStr">
        <is>
          <t>#REF!</t>
        </is>
      </c>
      <c r="CO580" s="251">
        <f>'[2]DATA CONSOLIDADA 2018-2025 '!$CM582-'b2'!$CG580</f>
        <v/>
      </c>
      <c r="CP580" s="253" t="n"/>
      <c r="CQ580" s="253" t="n"/>
      <c r="CR580" s="253" t="n"/>
      <c r="CS580" s="253" t="n"/>
      <c r="CT580" s="253" t="n"/>
      <c r="CU580" s="253" t="n"/>
      <c r="CV580" s="247" t="n"/>
      <c r="CW580" s="247" t="n"/>
      <c r="CX580" s="247" t="n"/>
      <c r="CY580" s="247" t="n"/>
      <c r="CZ580" s="247" t="n"/>
      <c r="DA580" s="247" t="n"/>
      <c r="DB580" s="247" t="n"/>
      <c r="DC580" s="255" t="n">
        <v>0</v>
      </c>
      <c r="DD580" s="255" t="n">
        <v>203638.00338</v>
      </c>
      <c r="DE580" s="255" t="n">
        <v>0</v>
      </c>
      <c r="DF580" s="255" t="n">
        <v>0</v>
      </c>
      <c r="DG580" s="255" t="n">
        <v>0</v>
      </c>
      <c r="DH580" s="255" t="n">
        <v>203638.00338</v>
      </c>
      <c r="DI580" s="256" t="n">
        <v>20605210733</v>
      </c>
      <c r="DJ580" s="257" t="inlineStr">
        <is>
          <t>ASOCIACION DE PRODUCTORES DE CITRICOS DE PIGUIATO</t>
        </is>
      </c>
      <c r="DK580" s="257" t="inlineStr">
        <is>
          <t>01 Asociación</t>
        </is>
      </c>
      <c r="DL580" s="258" t="n"/>
      <c r="DM580" s="258" t="n"/>
      <c r="DN580" s="258" t="n"/>
      <c r="DO580" s="258" t="n"/>
      <c r="DP580" s="258" t="n"/>
      <c r="DQ580" s="258" t="n"/>
      <c r="DR580" s="258" t="n"/>
      <c r="DS580" s="258" t="n"/>
      <c r="DT580" s="258" t="n"/>
      <c r="DU580" s="258" t="n"/>
      <c r="DV580" s="258" t="n"/>
      <c r="DW580" s="258" t="n"/>
      <c r="DX580" s="258" t="n"/>
      <c r="DY580" s="258" t="n"/>
      <c r="DZ580" s="258" t="n"/>
      <c r="EA580" s="258" t="n"/>
      <c r="EB580" s="258" t="n"/>
      <c r="EC580" s="258" t="n"/>
      <c r="ED580" s="258" t="n"/>
      <c r="EE580" s="258" t="n"/>
    </row>
    <row r="581" hidden="1" ht="47.25" customHeight="1">
      <c r="A581" s="240" t="inlineStr">
        <is>
          <t>ASOCIACIÓN DE PRODUCTORES AGROPECUARIOS UNIÓN CHANQUIL</t>
        </is>
      </c>
      <c r="B581" s="240" t="inlineStr">
        <is>
          <t>PAPA</t>
        </is>
      </c>
      <c r="C581" s="240" t="inlineStr">
        <is>
          <t>PAPA NATIVA</t>
        </is>
      </c>
      <c r="D581" s="240" t="inlineStr">
        <is>
          <t>HUANCAVELICA</t>
        </is>
      </c>
      <c r="E581" s="240" t="inlineStr">
        <is>
          <t>090208</t>
        </is>
      </c>
      <c r="F581" s="240" t="inlineStr">
        <is>
          <t>HUANCAVELICA</t>
        </is>
      </c>
      <c r="G581" s="240" t="inlineStr">
        <is>
          <t>ACOBAMBA</t>
        </is>
      </c>
      <c r="H581" s="240" t="inlineStr">
        <is>
          <t>ROSARIO</t>
        </is>
      </c>
      <c r="I581" s="241" t="n"/>
      <c r="J581" s="241" t="n"/>
      <c r="K581" s="241" t="n"/>
      <c r="L581" s="241" t="n"/>
      <c r="M581" s="241" t="n"/>
      <c r="N581" s="241" t="n"/>
      <c r="O581" s="241" t="n"/>
      <c r="P581" s="241" t="n">
        <v>1</v>
      </c>
      <c r="Q581" s="241" t="inlineStr">
        <is>
          <t>PAC</t>
        </is>
      </c>
      <c r="R581" s="242">
        <f>IF(I581=1,I$2,"")&amp;IF(J581=1,IF(I581=1,"-","")&amp;J$2,"")&amp;IF(K581=1,IF(OR(J581=1,I581=1),"-","")&amp;K$2,"")&amp;IF(L581=1,IF(OR(K581=1,J581=1,I581=1),"-","")&amp;L$2,"")&amp;IF(M581=1,IF(OR(L581=1,K581=1,J581=1,I581=1),"-","")&amp;M$2,"")&amp;IF(N581=1,IF(OR(M581=1,L581=1,K581=1,J581=1,I581=1),"-","")&amp;N$2,"")&amp;IF(O581=1,IF(OR(N581=1,M581=1,L581=1,K581=1,J581=1,I581=1),"-","")&amp;O$2,"")&amp;IF(P581=1,IF(I581=1," - ",IF(J581=1," - ",IF(K581=1," - ",IF(L581=1," - ",IF(M581=1," - ",IF(N581=1," - ",IF(O581=1," - ","")))))))&amp;P$2,"")</f>
        <v/>
      </c>
      <c r="S581" s="243">
        <f>SUM('b2'!$I581:$P581)</f>
        <v/>
      </c>
      <c r="T581" s="243">
        <f>IF(OR('b2'!$J581=1,'b2'!$K581=1,'b2'!$L581=1,'b2'!$M581=1,'b2'!$N581=1,'b2'!$O581=1,'b2'!$P581=1),"SI","NO")</f>
        <v/>
      </c>
      <c r="U581" s="243">
        <f>IF(OR('b2'!$K581=1,'b2'!$L581=1,'b2'!$M581=1,'b2'!$N581=1,'b2'!$O581=1,'b2'!$P581=1),"SI","NO")</f>
        <v/>
      </c>
      <c r="V581" s="244" t="n">
        <v>0</v>
      </c>
      <c r="W581" s="245" t="n">
        <v>0</v>
      </c>
      <c r="X581" s="245" t="n">
        <v>0</v>
      </c>
      <c r="Y581" s="244" t="n">
        <v>0</v>
      </c>
      <c r="Z581" s="245" t="n">
        <v>0</v>
      </c>
      <c r="AA581" s="245" t="n">
        <v>0</v>
      </c>
      <c r="AB581" s="244" t="n">
        <v>0</v>
      </c>
      <c r="AC581" s="245" t="n">
        <v>0</v>
      </c>
      <c r="AD581" s="245" t="n">
        <v>0</v>
      </c>
      <c r="AE581" s="244" t="n">
        <v>0</v>
      </c>
      <c r="AF581" s="245" t="n">
        <v>0</v>
      </c>
      <c r="AG581" s="245" t="n">
        <v>0</v>
      </c>
      <c r="AH581" s="244" t="n">
        <v>0</v>
      </c>
      <c r="AI581" s="245" t="n">
        <v>0</v>
      </c>
      <c r="AJ581" s="245" t="n">
        <v>0</v>
      </c>
      <c r="AK581" s="244" t="n">
        <v>0</v>
      </c>
      <c r="AL581" s="245" t="n">
        <v>0</v>
      </c>
      <c r="AM581" s="245" t="n">
        <v>0</v>
      </c>
      <c r="AN581" s="244" t="n">
        <v>0</v>
      </c>
      <c r="AO581" s="245" t="n">
        <v>7</v>
      </c>
      <c r="AP581" s="245" t="n">
        <v>8</v>
      </c>
      <c r="AQ581" s="244" t="n">
        <v>15</v>
      </c>
      <c r="AR581" s="244">
        <f>IF('b2'!$AQ581&gt;0,'b2'!$AQ581,IF('b2'!$AN581&gt;0,'b2'!$AN581,IF('b2'!$AK581&gt;0,'b2'!$AK581,IF('b2'!$AH581&gt;0,'b2'!$AH581,IF('b2'!$AE581&gt;0,'b2'!$AE581,IF('b2'!$AB581&gt;0,'b2'!$AB581,IF('b2'!$Y581&gt;0,'b2'!$Y581,IF('b2'!$V581&gt;0,'b2'!$V581," ---"))))))))</f>
        <v/>
      </c>
      <c r="AS581" s="246" t="n"/>
      <c r="AT581" s="246" t="n"/>
      <c r="AU581" s="246" t="n"/>
      <c r="AV581" s="246" t="n"/>
      <c r="AW581" s="246" t="n"/>
      <c r="AX581" s="246" t="n"/>
      <c r="AY581" s="246" t="n"/>
      <c r="AZ581" s="246" t="n"/>
      <c r="BA581" s="246" t="n"/>
      <c r="BB581" s="246" t="n"/>
      <c r="BC581" s="246" t="n">
        <v>35</v>
      </c>
      <c r="BD581" s="246" t="n">
        <v>5</v>
      </c>
      <c r="BE581" s="247" t="n"/>
      <c r="BF581" s="252" t="n"/>
      <c r="BG581" s="252" t="n"/>
      <c r="BH581" s="247" t="n"/>
      <c r="BI581" s="250">
        <f>IF('[2]DATA CONSOLIDADA 2018-2025 '!$BH597&gt;'[2]DATA CONSOLIDADA 2018-2025 '!$AN597,"Incremento",IF('[2]DATA CONSOLIDADA 2018-2025 '!$AN597='[2]DATA CONSOLIDADA 2018-2025 '!$BH597,"Sin incremento",IF('[2]DATA CONSOLIDADA 2018-2025 '!$BH597&lt;'[2]DATA CONSOLIDADA 2018-2025 '!$AN597,"Disminución"," ---")))</f>
        <v/>
      </c>
      <c r="BJ581" s="251">
        <f>'[2]DATA CONSOLIDADA 2018-2025 '!$BH597-'[2]DATA CONSOLIDADA 2018-2025 '!$BE597</f>
        <v/>
      </c>
      <c r="BK581" s="252" t="n"/>
      <c r="BL581" s="252" t="n"/>
      <c r="BM581" s="247" t="n"/>
      <c r="BN581" s="250">
        <f>IF('[2]DATA CONSOLIDADA 2018-2025 '!$BM597&gt;'[2]DATA CONSOLIDADA 2018-2025 '!$BH597,"Incremento",IF('[2]DATA CONSOLIDADA 2018-2025 '!$BH597='[2]DATA CONSOLIDADA 2018-2025 '!$BM597,"Sin incremento",IF('[2]DATA CONSOLIDADA 2018-2025 '!$BM597&lt;'[2]DATA CONSOLIDADA 2018-2025 '!$BH597,"Disminución"," ---")))</f>
        <v/>
      </c>
      <c r="BO581" s="251">
        <f>'[2]DATA CONSOLIDADA 2018-2025 '!$BM597-'[2]DATA CONSOLIDADA 2018-2025 '!$BH597</f>
        <v/>
      </c>
      <c r="BP581" s="248" t="n"/>
      <c r="BQ581" s="248" t="n"/>
      <c r="BR581" s="249" t="n"/>
      <c r="BS581" s="250">
        <f>IF('[2]DATA CONSOLIDADA 2018-2025 '!$BR597&gt;'[2]DATA CONSOLIDADA 2018-2025 '!$BM597,"Incremento",IF('[2]DATA CONSOLIDADA 2018-2025 '!$BM597='[2]DATA CONSOLIDADA 2018-2025 '!$BR597,"Sin incremento",IF('[2]DATA CONSOLIDADA 2018-2025 '!$BR597&lt;'[2]DATA CONSOLIDADA 2018-2025 '!$BM597,"Disminución"," ---")))</f>
        <v/>
      </c>
      <c r="BT581" s="251">
        <f>'[2]DATA CONSOLIDADA 2018-2025 '!$BR583-'b2'!$BO581</f>
        <v/>
      </c>
      <c r="BU581" s="252" t="n"/>
      <c r="BV581" s="248" t="n"/>
      <c r="BW581" s="249" t="n"/>
      <c r="BX581" s="250">
        <f>IF('[2]DATA CONSOLIDADA 2018-2025 '!$BW597&gt;'[2]DATA CONSOLIDADA 2018-2025 '!$BR597,"Incremento",IF('[2]DATA CONSOLIDADA 2018-2025 '!$BR597='[2]DATA CONSOLIDADA 2018-2025 '!$BW597,"Sin incremento",IF('[2]DATA CONSOLIDADA 2018-2025 '!$BW597&lt;'[2]DATA CONSOLIDADA 2018-2025 '!$BR597,"Disminución"," ---")))</f>
        <v/>
      </c>
      <c r="BY581" s="251">
        <f>'[2]DATA CONSOLIDADA 2018-2025 '!$BW597-'[2]DATA CONSOLIDADA 2018-2025 '!$BR597</f>
        <v/>
      </c>
      <c r="BZ581" s="248" t="n"/>
      <c r="CA581" s="248" t="n"/>
      <c r="CB581" s="249" t="n"/>
      <c r="CC581" s="250">
        <f>IF('[2]DATA CONSOLIDADA 2018-2025 '!$CB597&gt;'[2]DATA CONSOLIDADA 2018-2025 '!$BW597,"Incremento",IF('[2]DATA CONSOLIDADA 2018-2025 '!$BW597='[2]DATA CONSOLIDADA 2018-2025 '!$CB597,"Sin incremento",IF('[2]DATA CONSOLIDADA 2018-2025 '!$CB597&lt;'[2]DATA CONSOLIDADA 2018-2025 '!$BW597,"Disminución"," ---")))</f>
        <v/>
      </c>
      <c r="CD581" s="251">
        <f>'[2]DATA CONSOLIDADA 2018-2025 '!$CB583-'b2'!$BW581</f>
        <v/>
      </c>
      <c r="CE581" s="253" t="n"/>
      <c r="CF581" s="253" t="n"/>
      <c r="CG581" s="254" t="n"/>
      <c r="CH581" s="250">
        <f>IF('[2]DATA CONSOLIDADA 2018-2025 '!$CG597&gt;'[2]DATA CONSOLIDADA 2018-2025 '!$CB597,"Incremento",IF('[2]DATA CONSOLIDADA 2018-2025 '!$CB597='[2]DATA CONSOLIDADA 2018-2025 '!$CG597,"Sin incremento",IF('[2]DATA CONSOLIDADA 2018-2025 '!$CG597&lt;'[2]DATA CONSOLIDADA 2018-2025 '!$CB597,"Disminución"," ---")))</f>
        <v/>
      </c>
      <c r="CI581" s="251">
        <f>'[2]DATA CONSOLIDADA 2018-2025 '!$CG583-'b2'!$CB581</f>
        <v/>
      </c>
      <c r="CJ581" s="247" t="inlineStr">
        <is>
          <t>#REF!</t>
        </is>
      </c>
      <c r="CK581" s="247" t="n">
        <v>11250</v>
      </c>
      <c r="CL581" s="247" t="n">
        <v>0</v>
      </c>
      <c r="CM581" s="247" t="n">
        <v>11250</v>
      </c>
      <c r="CN581" s="247" t="inlineStr">
        <is>
          <t>#REF!</t>
        </is>
      </c>
      <c r="CO581" s="251">
        <f>'[2]DATA CONSOLIDADA 2018-2025 '!$CM583-'b2'!$CG581</f>
        <v/>
      </c>
      <c r="CP581" s="253" t="n"/>
      <c r="CQ581" s="253" t="n"/>
      <c r="CR581" s="253" t="n"/>
      <c r="CS581" s="253" t="n"/>
      <c r="CT581" s="253" t="n"/>
      <c r="CU581" s="253" t="n"/>
      <c r="CV581" s="247" t="n"/>
      <c r="CW581" s="247" t="n"/>
      <c r="CX581" s="247" t="n"/>
      <c r="CY581" s="247" t="n"/>
      <c r="CZ581" s="247" t="n"/>
      <c r="DA581" s="247" t="n"/>
      <c r="DB581" s="247" t="n"/>
      <c r="DC581" s="255" t="n">
        <v>0</v>
      </c>
      <c r="DD581" s="255" t="n">
        <v>0</v>
      </c>
      <c r="DE581" s="255" t="n">
        <v>11250</v>
      </c>
      <c r="DF581" s="255" t="n">
        <v>0</v>
      </c>
      <c r="DG581" s="255" t="n">
        <v>0</v>
      </c>
      <c r="DH581" s="255" t="n">
        <v>11250</v>
      </c>
      <c r="DI581" s="256" t="n">
        <v>20608571648</v>
      </c>
      <c r="DJ581" s="257" t="inlineStr">
        <is>
          <t>ASOCIACION DE PRODUCTORES AGROPECUARIOS UNION CHANQUIL</t>
        </is>
      </c>
      <c r="DK581" s="257" t="inlineStr">
        <is>
          <t>01 Asociación</t>
        </is>
      </c>
      <c r="DL581" s="258" t="n"/>
      <c r="DM581" s="258" t="n"/>
      <c r="DN581" s="258" t="n"/>
      <c r="DO581" s="258" t="n"/>
      <c r="DP581" s="258" t="n"/>
      <c r="DQ581" s="258" t="n"/>
      <c r="DR581" s="258" t="n"/>
      <c r="DS581" s="258" t="n"/>
      <c r="DT581" s="258" t="n"/>
      <c r="DU581" s="258" t="n"/>
      <c r="DV581" s="258" t="n"/>
      <c r="DW581" s="258" t="n"/>
      <c r="DX581" s="258" t="n"/>
      <c r="DY581" s="258" t="n"/>
      <c r="DZ581" s="258" t="n"/>
      <c r="EA581" s="258" t="n"/>
      <c r="EB581" s="258" t="n"/>
      <c r="EC581" s="258" t="n"/>
      <c r="ED581" s="258" t="n"/>
      <c r="EE581" s="258" t="n"/>
    </row>
    <row r="582" ht="47.25" customHeight="1">
      <c r="A582" s="240" t="inlineStr">
        <is>
          <t>COOPERATIVA CENTRAL CACAO DE AROMA DE TOCACHE LTDA</t>
        </is>
      </c>
      <c r="B582" s="240" t="inlineStr">
        <is>
          <t>CACAO</t>
        </is>
      </c>
      <c r="C582" s="240" t="inlineStr">
        <is>
          <t>CACAO</t>
        </is>
      </c>
      <c r="D582" s="240" t="inlineStr">
        <is>
          <t>HUANUCO</t>
        </is>
      </c>
      <c r="E582" s="240" t="inlineStr">
        <is>
          <t>221001</t>
        </is>
      </c>
      <c r="F582" s="240" t="inlineStr">
        <is>
          <t>SAN MARTIN</t>
        </is>
      </c>
      <c r="G582" s="240" t="inlineStr">
        <is>
          <t>TOCACHE</t>
        </is>
      </c>
      <c r="H582" s="240" t="inlineStr">
        <is>
          <t>TOCACHE</t>
        </is>
      </c>
      <c r="I582" s="241" t="n"/>
      <c r="J582" s="241" t="n"/>
      <c r="K582" s="241" t="n"/>
      <c r="L582" s="241" t="n">
        <v>1</v>
      </c>
      <c r="M582" s="241" t="n">
        <v>1</v>
      </c>
      <c r="N582" s="241" t="n">
        <v>1</v>
      </c>
      <c r="O582" s="241" t="n"/>
      <c r="P582" s="241" t="n"/>
      <c r="Q582" s="241" t="inlineStr">
        <is>
          <t>PAC</t>
        </is>
      </c>
      <c r="R582" s="242">
        <f>IF(I582=1,I$2,"")&amp;IF(J582=1,IF(I582=1,"-","")&amp;J$2,"")&amp;IF(K582=1,IF(OR(J582=1,I582=1),"-","")&amp;K$2,"")&amp;IF(L582=1,IF(OR(K582=1,J582=1,I582=1),"-","")&amp;L$2,"")&amp;IF(M582=1,IF(OR(L582=1,K582=1,J582=1,I582=1),"-","")&amp;M$2,"")&amp;IF(N582=1,IF(OR(M582=1,L582=1,K582=1,J582=1,I582=1),"-","")&amp;N$2,"")&amp;IF(O582=1,IF(OR(N582=1,M582=1,L582=1,K582=1,J582=1,I582=1),"-","")&amp;O$2,"")&amp;IF(P582=1,IF(I582=1," - ",IF(J582=1," - ",IF(K582=1," - ",IF(L582=1," - ",IF(M582=1," - ",IF(N582=1," - ",IF(O582=1," - ","")))))))&amp;P$2,"")</f>
        <v/>
      </c>
      <c r="S582" s="243">
        <f>SUM('b2'!$I582:$P582)</f>
        <v/>
      </c>
      <c r="T582" s="243">
        <f>IF(OR('b2'!$J582=1,'b2'!$K582=1,'b2'!$L582=1,'b2'!$M582=1,'b2'!$N582=1,'b2'!$O582=1,'b2'!$P582=1),"SI","NO")</f>
        <v/>
      </c>
      <c r="U582" s="243">
        <f>IF(OR('b2'!$K582=1,'b2'!$L582=1,'b2'!$M582=1,'b2'!$N582=1,'b2'!$O582=1,'b2'!$P582=1),"SI","NO")</f>
        <v/>
      </c>
      <c r="V582" s="244" t="n">
        <v>0</v>
      </c>
      <c r="W582" s="245" t="n">
        <v>0</v>
      </c>
      <c r="X582" s="245" t="n">
        <v>0</v>
      </c>
      <c r="Y582" s="244" t="n">
        <v>0</v>
      </c>
      <c r="Z582" s="245" t="n">
        <v>0</v>
      </c>
      <c r="AA582" s="245" t="n">
        <v>0</v>
      </c>
      <c r="AB582" s="244" t="n">
        <v>0</v>
      </c>
      <c r="AC582" s="245" t="n">
        <v>289</v>
      </c>
      <c r="AD582" s="245" t="n">
        <v>87</v>
      </c>
      <c r="AE582" s="244" t="n">
        <v>376</v>
      </c>
      <c r="AF582" s="245" t="n">
        <v>289</v>
      </c>
      <c r="AG582" s="245" t="n">
        <v>87</v>
      </c>
      <c r="AH582" s="244" t="n">
        <v>376</v>
      </c>
      <c r="AI582" s="245" t="n">
        <v>289</v>
      </c>
      <c r="AJ582" s="245" t="n">
        <v>87</v>
      </c>
      <c r="AK582" s="244" t="n">
        <v>376</v>
      </c>
      <c r="AL582" s="245" t="n">
        <v>0</v>
      </c>
      <c r="AM582" s="245" t="n">
        <v>0</v>
      </c>
      <c r="AN582" s="244" t="n">
        <v>0</v>
      </c>
      <c r="AO582" s="245" t="n">
        <v>0</v>
      </c>
      <c r="AP582" s="245" t="n">
        <v>0</v>
      </c>
      <c r="AQ582" s="244" t="n">
        <v>0</v>
      </c>
      <c r="AR582" s="244">
        <f>IF('b2'!$AQ582&gt;0,'b2'!$AQ582,IF('b2'!$AN582&gt;0,'b2'!$AN582,IF('b2'!$AK582&gt;0,'b2'!$AK582,IF('b2'!$AH582&gt;0,'b2'!$AH582,IF('b2'!$AE582&gt;0,'b2'!$AE582,IF('b2'!$AB582&gt;0,'b2'!$AB582,IF('b2'!$Y582&gt;0,'b2'!$Y582,IF('b2'!$V582&gt;0,'b2'!$V582," ---"))))))))</f>
        <v/>
      </c>
      <c r="AS582" s="246" t="n">
        <v>0</v>
      </c>
      <c r="AT582" s="246" t="n">
        <v>0</v>
      </c>
      <c r="AU582" s="246" t="n">
        <v>27</v>
      </c>
      <c r="AV582" s="246" t="n">
        <v>2</v>
      </c>
      <c r="AW582" s="246" t="n">
        <v>56</v>
      </c>
      <c r="AX582" s="246" t="n">
        <v>0</v>
      </c>
      <c r="AY582" s="246" t="n">
        <v>54</v>
      </c>
      <c r="AZ582" s="246" t="n">
        <v>2</v>
      </c>
      <c r="BA582" s="246" t="n">
        <v>0</v>
      </c>
      <c r="BB582" s="246" t="n">
        <v>0</v>
      </c>
      <c r="BC582" s="246" t="n">
        <v>0</v>
      </c>
      <c r="BD582" s="246" t="n">
        <v>0</v>
      </c>
      <c r="BE582" s="247" t="n">
        <v>0</v>
      </c>
      <c r="BF582" s="252" t="n">
        <v>0</v>
      </c>
      <c r="BG582" s="252" t="n">
        <v>0</v>
      </c>
      <c r="BH582" s="247" t="n">
        <v>0</v>
      </c>
      <c r="BI582" s="250">
        <f>IF('[2]DATA CONSOLIDADA 2018-2025 '!$BH302&gt;'[2]DATA CONSOLIDADA 2018-2025 '!$AN302,"Incremento",IF('[2]DATA CONSOLIDADA 2018-2025 '!$AN302='[2]DATA CONSOLIDADA 2018-2025 '!$BH302,"Sin incremento",IF('[2]DATA CONSOLIDADA 2018-2025 '!$BH302&lt;'[2]DATA CONSOLIDADA 2018-2025 '!$AN302,"Disminución"," ---")))</f>
        <v/>
      </c>
      <c r="BJ582" s="251">
        <f>'[2]DATA CONSOLIDADA 2018-2025 '!$BH302-'[2]DATA CONSOLIDADA 2018-2025 '!$BE302</f>
        <v/>
      </c>
      <c r="BK582" s="252" t="n">
        <v>0</v>
      </c>
      <c r="BL582" s="252" t="n">
        <v>0</v>
      </c>
      <c r="BM582" s="249" t="n">
        <v>0</v>
      </c>
      <c r="BN582" s="250">
        <f>IF('[2]DATA CONSOLIDADA 2018-2025 '!$BM302&gt;'[2]DATA CONSOLIDADA 2018-2025 '!$BH302,"Incremento",IF('[2]DATA CONSOLIDADA 2018-2025 '!$BH302='[2]DATA CONSOLIDADA 2018-2025 '!$BM302,"Sin incremento",IF('[2]DATA CONSOLIDADA 2018-2025 '!$BM302&lt;'[2]DATA CONSOLIDADA 2018-2025 '!$BH302,"Disminución"," ---")))</f>
        <v/>
      </c>
      <c r="BO582" s="251">
        <f>'[2]DATA CONSOLIDADA 2018-2025 '!$BM302-'[2]DATA CONSOLIDADA 2018-2025 '!$BH302</f>
        <v/>
      </c>
      <c r="BP582" s="248" t="n">
        <v>4566700.38</v>
      </c>
      <c r="BQ582" s="248" t="n">
        <v>0</v>
      </c>
      <c r="BR582" s="249" t="n">
        <v>4566700.38</v>
      </c>
      <c r="BS582" s="250">
        <f>IF('[2]DATA CONSOLIDADA 2018-2025 '!$BR302&gt;'[2]DATA CONSOLIDADA 2018-2025 '!$BM302,"Incremento",IF('[2]DATA CONSOLIDADA 2018-2025 '!$BM302='[2]DATA CONSOLIDADA 2018-2025 '!$BR302,"Sin incremento",IF('[2]DATA CONSOLIDADA 2018-2025 '!$BR302&lt;'[2]DATA CONSOLIDADA 2018-2025 '!$BM302,"Disminución"," ---")))</f>
        <v/>
      </c>
      <c r="BT582" s="251">
        <f>'[2]DATA CONSOLIDADA 2018-2025 '!$BR584-'b2'!$BO582</f>
        <v/>
      </c>
      <c r="BU582" s="248" t="n">
        <v>3275617.93</v>
      </c>
      <c r="BV582" s="248" t="n">
        <v>0</v>
      </c>
      <c r="BW582" s="249" t="n">
        <v>3275617.93</v>
      </c>
      <c r="BX582" s="250">
        <f>IF('[2]DATA CONSOLIDADA 2018-2025 '!$BW302&gt;'[2]DATA CONSOLIDADA 2018-2025 '!$BR302,"Incremento",IF('[2]DATA CONSOLIDADA 2018-2025 '!$BR302='[2]DATA CONSOLIDADA 2018-2025 '!$BW302,"Sin incremento",IF('[2]DATA CONSOLIDADA 2018-2025 '!$BW302&lt;'[2]DATA CONSOLIDADA 2018-2025 '!$BR302,"Disminución"," ---")))</f>
        <v/>
      </c>
      <c r="BY582" s="251">
        <f>'[2]DATA CONSOLIDADA 2018-2025 '!$BW302-'[2]DATA CONSOLIDADA 2018-2025 '!$BR302</f>
        <v/>
      </c>
      <c r="BZ582" s="248" t="n">
        <v>1164789.82</v>
      </c>
      <c r="CA582" s="248" t="n">
        <v>330588.37</v>
      </c>
      <c r="CB582" s="249" t="n">
        <v>1495378.19</v>
      </c>
      <c r="CC582" s="250">
        <f>IF('[2]DATA CONSOLIDADA 2018-2025 '!$CB302&gt;'[2]DATA CONSOLIDADA 2018-2025 '!$BW302,"Incremento",IF('[2]DATA CONSOLIDADA 2018-2025 '!$BW302='[2]DATA CONSOLIDADA 2018-2025 '!$CB302,"Sin incremento",IF('[2]DATA CONSOLIDADA 2018-2025 '!$CB302&lt;'[2]DATA CONSOLIDADA 2018-2025 '!$BW302,"Disminución"," ---")))</f>
        <v/>
      </c>
      <c r="CD582" s="251">
        <f>'[2]DATA CONSOLIDADA 2018-2025 '!$CB584-'b2'!$BW582</f>
        <v/>
      </c>
      <c r="CE582" s="253" t="n">
        <v>0</v>
      </c>
      <c r="CF582" s="253" t="n">
        <v>0</v>
      </c>
      <c r="CG582" s="254" t="n">
        <v>0</v>
      </c>
      <c r="CH582" s="250">
        <f>IF('[2]DATA CONSOLIDADA 2018-2025 '!$CG302&gt;'[2]DATA CONSOLIDADA 2018-2025 '!$CB302,"Incremento",IF('[2]DATA CONSOLIDADA 2018-2025 '!$CB302='[2]DATA CONSOLIDADA 2018-2025 '!$CG302,"Sin incremento",IF('[2]DATA CONSOLIDADA 2018-2025 '!$CG302&lt;'[2]DATA CONSOLIDADA 2018-2025 '!$CB302,"Disminución"," ---")))</f>
        <v/>
      </c>
      <c r="CI582" s="251">
        <f>'[2]DATA CONSOLIDADA 2018-2025 '!$CG584-'b2'!$CB582</f>
        <v/>
      </c>
      <c r="CJ582" s="247" t="inlineStr">
        <is>
          <t>#REF!</t>
        </is>
      </c>
      <c r="CK582" s="247" t="n">
        <v>0</v>
      </c>
      <c r="CL582" s="247" t="n">
        <v>0</v>
      </c>
      <c r="CM582" s="247" t="n">
        <v>0</v>
      </c>
      <c r="CN582" s="247" t="inlineStr">
        <is>
          <t>#REF!</t>
        </is>
      </c>
      <c r="CO582" s="251">
        <f>'[2]DATA CONSOLIDADA 2018-2025 '!$CM584-'b2'!$CG582</f>
        <v/>
      </c>
      <c r="CP582" s="253" t="n">
        <v>0</v>
      </c>
      <c r="CQ582" s="253" t="n">
        <v>0</v>
      </c>
      <c r="CR582" s="253" t="n">
        <v>0</v>
      </c>
      <c r="CS582" s="253" t="n">
        <v>1495378.18051658</v>
      </c>
      <c r="CT582" s="253" t="n">
        <v>0</v>
      </c>
      <c r="CU582" s="253" t="n">
        <v>0</v>
      </c>
      <c r="CV582" s="247" t="n">
        <v>1495378.18051658</v>
      </c>
      <c r="CW582" s="247" t="n">
        <v>0</v>
      </c>
      <c r="CX582" s="247" t="n">
        <v>0</v>
      </c>
      <c r="CY582" s="247" t="n">
        <v>0</v>
      </c>
      <c r="CZ582" s="247" t="n">
        <v>0</v>
      </c>
      <c r="DA582" s="247" t="n">
        <v>0</v>
      </c>
      <c r="DB582" s="247" t="n">
        <v>0</v>
      </c>
      <c r="DC582" s="255" t="n">
        <v>0</v>
      </c>
      <c r="DD582" s="255" t="n">
        <v>0</v>
      </c>
      <c r="DE582" s="255" t="n">
        <v>0</v>
      </c>
      <c r="DF582" s="255" t="n">
        <v>0</v>
      </c>
      <c r="DG582" s="255" t="n">
        <v>0</v>
      </c>
      <c r="DH582" s="255" t="n">
        <v>0</v>
      </c>
      <c r="DI582" s="256" t="inlineStr">
        <is>
          <t xml:space="preserve">20572190251 </t>
        </is>
      </c>
      <c r="DJ582" s="257" t="inlineStr">
        <is>
          <t>CENTRAL DE COOPERATIVAS AGRARIAS CACAO AROMA DE TOCACHE LTDA. (CECAT)</t>
        </is>
      </c>
      <c r="DK582" s="257" t="inlineStr">
        <is>
          <t>02 Cooperativa</t>
        </is>
      </c>
      <c r="DL582" s="258" t="n"/>
      <c r="DM582" s="258" t="n"/>
      <c r="DN582" s="258" t="n"/>
      <c r="DO582" s="258" t="n"/>
      <c r="DP582" s="258" t="n"/>
      <c r="DQ582" s="258" t="n"/>
      <c r="DR582" s="258" t="n"/>
      <c r="DS582" s="258" t="n"/>
      <c r="DT582" s="258" t="n"/>
      <c r="DU582" s="258" t="n"/>
      <c r="DV582" s="258" t="n"/>
      <c r="DW582" s="258" t="n"/>
      <c r="DX582" s="258" t="n"/>
      <c r="DY582" s="258" t="n"/>
      <c r="DZ582" s="258" t="n"/>
      <c r="EA582" s="258" t="n"/>
      <c r="EB582" s="258" t="n"/>
      <c r="EC582" s="258" t="n"/>
      <c r="ED582" s="258" t="n"/>
      <c r="EE582" s="258" t="n"/>
    </row>
    <row r="583" hidden="1" ht="47.25" customHeight="1">
      <c r="A583" s="240" t="inlineStr">
        <is>
          <t>COOPERATIVA AGRIA TROPICAL PRODUCTS</t>
        </is>
      </c>
      <c r="B583" s="240" t="inlineStr">
        <is>
          <t>CAFÉ</t>
        </is>
      </c>
      <c r="C583" s="240" t="inlineStr">
        <is>
          <t>CAFE VERDE</t>
        </is>
      </c>
      <c r="D583" s="240" t="inlineStr">
        <is>
          <t>JUNIN</t>
        </is>
      </c>
      <c r="E583" s="240" t="inlineStr">
        <is>
          <t>120303</t>
        </is>
      </c>
      <c r="F583" s="240" t="inlineStr">
        <is>
          <t>JUNIN</t>
        </is>
      </c>
      <c r="G583" s="240" t="inlineStr">
        <is>
          <t>CHANCHAMAYO</t>
        </is>
      </c>
      <c r="H583" s="240" t="inlineStr">
        <is>
          <t>PICHANAQUI</t>
        </is>
      </c>
      <c r="I583" s="241" t="n"/>
      <c r="J583" s="241" t="n"/>
      <c r="K583" s="241" t="n"/>
      <c r="L583" s="241" t="n"/>
      <c r="M583" s="241" t="n"/>
      <c r="N583" s="241" t="n"/>
      <c r="O583" s="241" t="n"/>
      <c r="P583" s="241" t="n">
        <v>1</v>
      </c>
      <c r="Q583" s="241" t="inlineStr">
        <is>
          <t>PAC</t>
        </is>
      </c>
      <c r="R583" s="242">
        <f>IF(I583=1,I$2,"")&amp;IF(J583=1,IF(I583=1,"-","")&amp;J$2,"")&amp;IF(K583=1,IF(OR(J583=1,I583=1),"-","")&amp;K$2,"")&amp;IF(L583=1,IF(OR(K583=1,J583=1,I583=1),"-","")&amp;L$2,"")&amp;IF(M583=1,IF(OR(L583=1,K583=1,J583=1,I583=1),"-","")&amp;M$2,"")&amp;IF(N583=1,IF(OR(M583=1,L583=1,K583=1,J583=1,I583=1),"-","")&amp;N$2,"")&amp;IF(O583=1,IF(OR(N583=1,M583=1,L583=1,K583=1,J583=1,I583=1),"-","")&amp;O$2,"")&amp;IF(P583=1,IF(I583=1," - ",IF(J583=1," - ",IF(K583=1," - ",IF(L583=1," - ",IF(M583=1," - ",IF(N583=1," - ",IF(O583=1," - ","")))))))&amp;P$2,"")</f>
        <v/>
      </c>
      <c r="S583" s="243">
        <f>SUM('b2'!$I583:$P583)</f>
        <v/>
      </c>
      <c r="T583" s="243">
        <f>IF(OR('b2'!$J583=1,'b2'!$K583=1,'b2'!$L583=1,'b2'!$M583=1,'b2'!$N583=1,'b2'!$O583=1,'b2'!$P583=1),"SI","NO")</f>
        <v/>
      </c>
      <c r="U583" s="243">
        <f>IF(OR('b2'!$K583=1,'b2'!$L583=1,'b2'!$M583=1,'b2'!$N583=1,'b2'!$O583=1,'b2'!$P583=1),"SI","NO")</f>
        <v/>
      </c>
      <c r="V583" s="244" t="n">
        <v>0</v>
      </c>
      <c r="W583" s="245" t="n">
        <v>0</v>
      </c>
      <c r="X583" s="245" t="n">
        <v>0</v>
      </c>
      <c r="Y583" s="244" t="n">
        <v>0</v>
      </c>
      <c r="Z583" s="245" t="n">
        <v>0</v>
      </c>
      <c r="AA583" s="245" t="n">
        <v>0</v>
      </c>
      <c r="AB583" s="244" t="n">
        <v>0</v>
      </c>
      <c r="AC583" s="245" t="n">
        <v>0</v>
      </c>
      <c r="AD583" s="245" t="n">
        <v>0</v>
      </c>
      <c r="AE583" s="244" t="n">
        <v>0</v>
      </c>
      <c r="AF583" s="245" t="n">
        <v>0</v>
      </c>
      <c r="AG583" s="245" t="n">
        <v>0</v>
      </c>
      <c r="AH583" s="244" t="n">
        <v>0</v>
      </c>
      <c r="AI583" s="245" t="n">
        <v>0</v>
      </c>
      <c r="AJ583" s="245" t="n">
        <v>0</v>
      </c>
      <c r="AK583" s="244" t="n">
        <v>0</v>
      </c>
      <c r="AL583" s="245" t="n">
        <v>0</v>
      </c>
      <c r="AM583" s="245" t="n">
        <v>0</v>
      </c>
      <c r="AN583" s="244" t="n">
        <v>0</v>
      </c>
      <c r="AO583" s="245" t="n">
        <v>135</v>
      </c>
      <c r="AP583" s="245" t="n">
        <v>68</v>
      </c>
      <c r="AQ583" s="244" t="n">
        <v>203</v>
      </c>
      <c r="AR583" s="244">
        <f>IF('b2'!$AQ583&gt;0,'b2'!$AQ583,IF('b2'!$AN583&gt;0,'b2'!$AN583,IF('b2'!$AK583&gt;0,'b2'!$AK583,IF('b2'!$AH583&gt;0,'b2'!$AH583,IF('b2'!$AE583&gt;0,'b2'!$AE583,IF('b2'!$AB583&gt;0,'b2'!$AB583,IF('b2'!$Y583&gt;0,'b2'!$Y583,IF('b2'!$V583&gt;0,'b2'!$V583," ---"))))))))</f>
        <v/>
      </c>
      <c r="AS583" s="246" t="n"/>
      <c r="AT583" s="246" t="n"/>
      <c r="AU583" s="246" t="n"/>
      <c r="AV583" s="246" t="n"/>
      <c r="AW583" s="246" t="n"/>
      <c r="AX583" s="246" t="n"/>
      <c r="AY583" s="246" t="n"/>
      <c r="AZ583" s="246" t="n"/>
      <c r="BA583" s="246" t="n"/>
      <c r="BB583" s="246" t="n"/>
      <c r="BC583" s="246" t="n">
        <v>10</v>
      </c>
      <c r="BD583" s="246" t="n">
        <v>0</v>
      </c>
      <c r="BE583" s="247" t="n"/>
      <c r="BF583" s="252" t="n"/>
      <c r="BG583" s="252" t="n"/>
      <c r="BH583" s="247" t="n"/>
      <c r="BI583" s="250" t="inlineStr">
        <is>
          <t>#REF!</t>
        </is>
      </c>
      <c r="BJ583" s="251" t="inlineStr">
        <is>
          <t>#REF!</t>
        </is>
      </c>
      <c r="BK583" s="252" t="n"/>
      <c r="BL583" s="252" t="n"/>
      <c r="BM583" s="247" t="n"/>
      <c r="BN583" s="250" t="inlineStr">
        <is>
          <t>#REF!</t>
        </is>
      </c>
      <c r="BO583" s="251" t="inlineStr">
        <is>
          <t>#REF!</t>
        </is>
      </c>
      <c r="BP583" s="248" t="n"/>
      <c r="BQ583" s="248" t="n"/>
      <c r="BR583" s="249" t="n"/>
      <c r="BS583" s="250" t="inlineStr">
        <is>
          <t>#REF!</t>
        </is>
      </c>
      <c r="BT583" s="251">
        <f>'[2]DATA CONSOLIDADA 2018-2025 '!$BR585-'b2'!$BO583</f>
        <v/>
      </c>
      <c r="BU583" s="252" t="n"/>
      <c r="BV583" s="248" t="n"/>
      <c r="BW583" s="249" t="n"/>
      <c r="BX583" s="250" t="inlineStr">
        <is>
          <t>#REF!</t>
        </is>
      </c>
      <c r="BY583" s="251" t="inlineStr">
        <is>
          <t>#REF!</t>
        </is>
      </c>
      <c r="BZ583" s="248" t="n"/>
      <c r="CA583" s="248" t="n"/>
      <c r="CB583" s="249" t="n"/>
      <c r="CC583" s="250" t="inlineStr">
        <is>
          <t>#REF!</t>
        </is>
      </c>
      <c r="CD583" s="251">
        <f>'[2]DATA CONSOLIDADA 2018-2025 '!$CB585-'b2'!$BW583</f>
        <v/>
      </c>
      <c r="CE583" s="253" t="n"/>
      <c r="CF583" s="253" t="n"/>
      <c r="CG583" s="254" t="n"/>
      <c r="CH583" s="250" t="inlineStr">
        <is>
          <t>#REF!</t>
        </is>
      </c>
      <c r="CI583" s="251">
        <f>'[2]DATA CONSOLIDADA 2018-2025 '!$CG585-'b2'!$CB583</f>
        <v/>
      </c>
      <c r="CJ583" s="247" t="inlineStr">
        <is>
          <t>#REF!</t>
        </is>
      </c>
      <c r="CK583" s="247" t="n">
        <v>2949954.67245252</v>
      </c>
      <c r="CL583" s="247" t="n">
        <v>0</v>
      </c>
      <c r="CM583" s="247" t="n">
        <v>2949954.67245252</v>
      </c>
      <c r="CN583" s="247" t="inlineStr">
        <is>
          <t>#REF!</t>
        </is>
      </c>
      <c r="CO583" s="251">
        <f>'[2]DATA CONSOLIDADA 2018-2025 '!$CM585-'b2'!$CG583</f>
        <v/>
      </c>
      <c r="CP583" s="253" t="n"/>
      <c r="CQ583" s="253" t="n"/>
      <c r="CR583" s="253" t="n"/>
      <c r="CS583" s="253" t="n"/>
      <c r="CT583" s="253" t="n"/>
      <c r="CU583" s="253" t="n"/>
      <c r="CV583" s="247" t="n"/>
      <c r="CW583" s="247" t="n"/>
      <c r="CX583" s="247" t="n"/>
      <c r="CY583" s="247" t="n"/>
      <c r="CZ583" s="247" t="n"/>
      <c r="DA583" s="247" t="n"/>
      <c r="DB583" s="247" t="n"/>
      <c r="DC583" s="255" t="n">
        <v>0</v>
      </c>
      <c r="DD583" s="255" t="n">
        <v>1542594.95982769</v>
      </c>
      <c r="DE583" s="255" t="n">
        <v>1407359.71262483</v>
      </c>
      <c r="DF583" s="255" t="n">
        <v>0</v>
      </c>
      <c r="DG583" s="255" t="n">
        <v>0</v>
      </c>
      <c r="DH583" s="255" t="n">
        <v>2949954.67245252</v>
      </c>
      <c r="DI583" s="256" t="n">
        <v>20603862369</v>
      </c>
      <c r="DJ583" s="257" t="inlineStr">
        <is>
          <t>COOPERATIVA AGRARIA TROPICALS PRODUCTS</t>
        </is>
      </c>
      <c r="DK583" s="257" t="inlineStr">
        <is>
          <t>02 Cooperativa</t>
        </is>
      </c>
      <c r="DL583" s="258" t="n"/>
      <c r="DM583" s="258" t="n"/>
      <c r="DN583" s="258" t="n"/>
      <c r="DO583" s="258" t="n"/>
      <c r="DP583" s="258" t="n"/>
      <c r="DQ583" s="258" t="n"/>
      <c r="DR583" s="258" t="n"/>
      <c r="DS583" s="258" t="n"/>
      <c r="DT583" s="258" t="n"/>
      <c r="DU583" s="258" t="n"/>
      <c r="DV583" s="258" t="n"/>
      <c r="DW583" s="258" t="n"/>
      <c r="DX583" s="258" t="n"/>
      <c r="DY583" s="258" t="n"/>
      <c r="DZ583" s="258" t="n"/>
      <c r="EA583" s="258" t="n"/>
      <c r="EB583" s="258" t="n"/>
      <c r="EC583" s="258" t="n"/>
      <c r="ED583" s="258" t="n"/>
      <c r="EE583" s="258" t="n"/>
    </row>
    <row r="584" hidden="1" ht="47.25" customHeight="1">
      <c r="A584" s="240" t="inlineStr">
        <is>
          <t>COOPERATIVA AGRARIA INDUSTRIAL VALLE VERDE SELVA CENTRAL</t>
        </is>
      </c>
      <c r="B584" s="240" t="inlineStr">
        <is>
          <t>NARANJA</t>
        </is>
      </c>
      <c r="C584" s="240" t="inlineStr">
        <is>
          <t>NARANJA</t>
        </is>
      </c>
      <c r="D584" s="240" t="inlineStr">
        <is>
          <t>JUNIN</t>
        </is>
      </c>
      <c r="E584" s="240" t="inlineStr">
        <is>
          <t>120303</t>
        </is>
      </c>
      <c r="F584" s="240" t="inlineStr">
        <is>
          <t>JUNIN</t>
        </is>
      </c>
      <c r="G584" s="240" t="inlineStr">
        <is>
          <t>CHANCHAMAYO</t>
        </is>
      </c>
      <c r="H584" s="240" t="inlineStr">
        <is>
          <t>PICHANAQUI</t>
        </is>
      </c>
      <c r="I584" s="241" t="n"/>
      <c r="J584" s="241" t="n"/>
      <c r="K584" s="241" t="n"/>
      <c r="L584" s="241" t="n"/>
      <c r="M584" s="241" t="n"/>
      <c r="N584" s="241" t="n"/>
      <c r="O584" s="241" t="n"/>
      <c r="P584" s="241" t="n">
        <v>1</v>
      </c>
      <c r="Q584" s="241" t="inlineStr">
        <is>
          <t>PAC</t>
        </is>
      </c>
      <c r="R584" s="242">
        <f>IF(I584=1,I$2,"")&amp;IF(J584=1,IF(I584=1,"-","")&amp;J$2,"")&amp;IF(K584=1,IF(OR(J584=1,I584=1),"-","")&amp;K$2,"")&amp;IF(L584=1,IF(OR(K584=1,J584=1,I584=1),"-","")&amp;L$2,"")&amp;IF(M584=1,IF(OR(L584=1,K584=1,J584=1,I584=1),"-","")&amp;M$2,"")&amp;IF(N584=1,IF(OR(M584=1,L584=1,K584=1,J584=1,I584=1),"-","")&amp;N$2,"")&amp;IF(O584=1,IF(OR(N584=1,M584=1,L584=1,K584=1,J584=1,I584=1),"-","")&amp;O$2,"")&amp;IF(P584=1,IF(I584=1," - ",IF(J584=1," - ",IF(K584=1," - ",IF(L584=1," - ",IF(M584=1," - ",IF(N584=1," - ",IF(O584=1," - ","")))))))&amp;P$2,"")</f>
        <v/>
      </c>
      <c r="S584" s="243">
        <f>SUM('b2'!$I584:$P584)</f>
        <v/>
      </c>
      <c r="T584" s="243">
        <f>IF(OR('b2'!$J584=1,'b2'!$K584=1,'b2'!$L584=1,'b2'!$M584=1,'b2'!$N584=1,'b2'!$O584=1,'b2'!$P584=1),"SI","NO")</f>
        <v/>
      </c>
      <c r="U584" s="243">
        <f>IF(OR('b2'!$K584=1,'b2'!$L584=1,'b2'!$M584=1,'b2'!$N584=1,'b2'!$O584=1,'b2'!$P584=1),"SI","NO")</f>
        <v/>
      </c>
      <c r="V584" s="244" t="n">
        <v>0</v>
      </c>
      <c r="W584" s="245" t="n">
        <v>0</v>
      </c>
      <c r="X584" s="245" t="n">
        <v>0</v>
      </c>
      <c r="Y584" s="244" t="n">
        <v>0</v>
      </c>
      <c r="Z584" s="245" t="n">
        <v>0</v>
      </c>
      <c r="AA584" s="245" t="n">
        <v>0</v>
      </c>
      <c r="AB584" s="244" t="n">
        <v>0</v>
      </c>
      <c r="AC584" s="245" t="n">
        <v>0</v>
      </c>
      <c r="AD584" s="245" t="n">
        <v>0</v>
      </c>
      <c r="AE584" s="244" t="n">
        <v>0</v>
      </c>
      <c r="AF584" s="245" t="n">
        <v>0</v>
      </c>
      <c r="AG584" s="245" t="n">
        <v>0</v>
      </c>
      <c r="AH584" s="244" t="n">
        <v>0</v>
      </c>
      <c r="AI584" s="245" t="n">
        <v>0</v>
      </c>
      <c r="AJ584" s="245" t="n">
        <v>0</v>
      </c>
      <c r="AK584" s="244" t="n">
        <v>0</v>
      </c>
      <c r="AL584" s="245" t="n">
        <v>0</v>
      </c>
      <c r="AM584" s="245" t="n">
        <v>0</v>
      </c>
      <c r="AN584" s="244" t="n">
        <v>0</v>
      </c>
      <c r="AO584" s="245" t="n">
        <v>18</v>
      </c>
      <c r="AP584" s="245" t="n">
        <v>7</v>
      </c>
      <c r="AQ584" s="244" t="n">
        <v>25</v>
      </c>
      <c r="AR584" s="244">
        <f>IF('b2'!$AQ584&gt;0,'b2'!$AQ584,IF('b2'!$AN584&gt;0,'b2'!$AN584,IF('b2'!$AK584&gt;0,'b2'!$AK584,IF('b2'!$AH584&gt;0,'b2'!$AH584,IF('b2'!$AE584&gt;0,'b2'!$AE584,IF('b2'!$AB584&gt;0,'b2'!$AB584,IF('b2'!$Y584&gt;0,'b2'!$Y584,IF('b2'!$V584&gt;0,'b2'!$V584," ---"))))))))</f>
        <v/>
      </c>
      <c r="AS584" s="246" t="n"/>
      <c r="AT584" s="246" t="n"/>
      <c r="AU584" s="246" t="n"/>
      <c r="AV584" s="246" t="n"/>
      <c r="AW584" s="246" t="n"/>
      <c r="AX584" s="246" t="n"/>
      <c r="AY584" s="246" t="n"/>
      <c r="AZ584" s="246" t="n"/>
      <c r="BA584" s="246" t="n"/>
      <c r="BB584" s="246" t="n"/>
      <c r="BC584" s="246" t="n">
        <v>12</v>
      </c>
      <c r="BD584" s="246" t="n">
        <v>0</v>
      </c>
      <c r="BE584" s="247" t="n"/>
      <c r="BF584" s="252" t="n"/>
      <c r="BG584" s="252" t="n"/>
      <c r="BH584" s="247" t="n"/>
      <c r="BI584" s="250" t="inlineStr">
        <is>
          <t>#REF!</t>
        </is>
      </c>
      <c r="BJ584" s="251" t="inlineStr">
        <is>
          <t>#REF!</t>
        </is>
      </c>
      <c r="BK584" s="252" t="n"/>
      <c r="BL584" s="252" t="n"/>
      <c r="BM584" s="247" t="n"/>
      <c r="BN584" s="250" t="inlineStr">
        <is>
          <t>#REF!</t>
        </is>
      </c>
      <c r="BO584" s="251" t="inlineStr">
        <is>
          <t>#REF!</t>
        </is>
      </c>
      <c r="BP584" s="248" t="n"/>
      <c r="BQ584" s="248" t="n"/>
      <c r="BR584" s="249" t="n"/>
      <c r="BS584" s="250" t="inlineStr">
        <is>
          <t>#REF!</t>
        </is>
      </c>
      <c r="BT584" s="251">
        <f>'[2]DATA CONSOLIDADA 2018-2025 '!$BR586-'b2'!$BO584</f>
        <v/>
      </c>
      <c r="BU584" s="252" t="n"/>
      <c r="BV584" s="248" t="n"/>
      <c r="BW584" s="249" t="n"/>
      <c r="BX584" s="250" t="inlineStr">
        <is>
          <t>#REF!</t>
        </is>
      </c>
      <c r="BY584" s="251" t="inlineStr">
        <is>
          <t>#REF!</t>
        </is>
      </c>
      <c r="BZ584" s="248" t="n"/>
      <c r="CA584" s="248" t="n"/>
      <c r="CB584" s="249" t="n"/>
      <c r="CC584" s="250" t="inlineStr">
        <is>
          <t>#REF!</t>
        </is>
      </c>
      <c r="CD584" s="251">
        <f>'[2]DATA CONSOLIDADA 2018-2025 '!$CB586-'b2'!$BW584</f>
        <v/>
      </c>
      <c r="CE584" s="253" t="n"/>
      <c r="CF584" s="253" t="n"/>
      <c r="CG584" s="254" t="n"/>
      <c r="CH584" s="250" t="inlineStr">
        <is>
          <t>#REF!</t>
        </is>
      </c>
      <c r="CI584" s="251">
        <f>'[2]DATA CONSOLIDADA 2018-2025 '!$CG586-'b2'!$CB584</f>
        <v/>
      </c>
      <c r="CJ584" s="247" t="inlineStr">
        <is>
          <t>#REF!</t>
        </is>
      </c>
      <c r="CK584" s="247" t="n">
        <v>3030</v>
      </c>
      <c r="CL584" s="247" t="n">
        <v>0</v>
      </c>
      <c r="CM584" s="247" t="n">
        <v>3030</v>
      </c>
      <c r="CN584" s="247" t="inlineStr">
        <is>
          <t>#REF!</t>
        </is>
      </c>
      <c r="CO584" s="251">
        <f>'[2]DATA CONSOLIDADA 2018-2025 '!$CM586-'b2'!$CG584</f>
        <v/>
      </c>
      <c r="CP584" s="253" t="n"/>
      <c r="CQ584" s="253" t="n"/>
      <c r="CR584" s="253" t="n"/>
      <c r="CS584" s="253" t="n"/>
      <c r="CT584" s="253" t="n"/>
      <c r="CU584" s="253" t="n"/>
      <c r="CV584" s="247" t="n"/>
      <c r="CW584" s="247" t="n"/>
      <c r="CX584" s="247" t="n"/>
      <c r="CY584" s="247" t="n"/>
      <c r="CZ584" s="247" t="n"/>
      <c r="DA584" s="247" t="n"/>
      <c r="DB584" s="247" t="n"/>
      <c r="DC584" s="255" t="n">
        <v>0</v>
      </c>
      <c r="DD584" s="255" t="n">
        <v>3030</v>
      </c>
      <c r="DE584" s="255" t="n">
        <v>0</v>
      </c>
      <c r="DF584" s="255" t="n">
        <v>0</v>
      </c>
      <c r="DG584" s="255" t="n">
        <v>0</v>
      </c>
      <c r="DH584" s="255" t="n">
        <v>3030</v>
      </c>
      <c r="DI584" s="256" t="n">
        <v>20612751111</v>
      </c>
      <c r="DJ584" s="257" t="inlineStr">
        <is>
          <t>COOPERATIVA AGRARIA INDUSTRIAL VALLE VERDE SELVA CENTRAL</t>
        </is>
      </c>
      <c r="DK584" s="257" t="inlineStr">
        <is>
          <t>02 Cooperativa</t>
        </is>
      </c>
      <c r="DL584" s="258" t="n"/>
      <c r="DM584" s="258" t="n"/>
      <c r="DN584" s="258" t="n"/>
      <c r="DO584" s="258" t="n"/>
      <c r="DP584" s="258" t="n"/>
      <c r="DQ584" s="258" t="n"/>
      <c r="DR584" s="258" t="n"/>
      <c r="DS584" s="258" t="n"/>
      <c r="DT584" s="258" t="n"/>
      <c r="DU584" s="258" t="n"/>
      <c r="DV584" s="258" t="n"/>
      <c r="DW584" s="258" t="n"/>
      <c r="DX584" s="258" t="n"/>
      <c r="DY584" s="258" t="n"/>
      <c r="DZ584" s="258" t="n"/>
      <c r="EA584" s="258" t="n"/>
      <c r="EB584" s="258" t="n"/>
      <c r="EC584" s="258" t="n"/>
      <c r="ED584" s="258" t="n"/>
      <c r="EE584" s="258" t="n"/>
    </row>
    <row r="585" hidden="1" ht="47.25" customHeight="1">
      <c r="A585" s="240" t="inlineStr">
        <is>
          <t>ASOCIACION DE PRODUCTORES AGROPECUARIOS, GANADEROS, CHAQUILBAMBA, LA LECHERIA</t>
        </is>
      </c>
      <c r="B585" s="240" t="inlineStr">
        <is>
          <t>DERIVADOS LACTEOS</t>
        </is>
      </c>
      <c r="C585" s="240" t="inlineStr">
        <is>
          <t>QUESOS MADURADO</t>
        </is>
      </c>
      <c r="D585" s="240" t="inlineStr">
        <is>
          <t>LA LIBERTAD</t>
        </is>
      </c>
      <c r="E585" s="240" t="inlineStr">
        <is>
          <t>130905</t>
        </is>
      </c>
      <c r="F585" s="240" t="inlineStr">
        <is>
          <t>LA LIBERTAD</t>
        </is>
      </c>
      <c r="G585" s="240" t="inlineStr">
        <is>
          <t>SANCHEZ CARRION</t>
        </is>
      </c>
      <c r="H585" s="240" t="inlineStr">
        <is>
          <t>MARCABAL</t>
        </is>
      </c>
      <c r="I585" s="241" t="n"/>
      <c r="J585" s="241" t="n"/>
      <c r="K585" s="241" t="n"/>
      <c r="L585" s="241" t="n"/>
      <c r="M585" s="241" t="n"/>
      <c r="N585" s="241" t="n"/>
      <c r="O585" s="241" t="n"/>
      <c r="P585" s="241" t="n">
        <v>1</v>
      </c>
      <c r="Q585" s="241" t="inlineStr">
        <is>
          <t>PAC</t>
        </is>
      </c>
      <c r="R585" s="242">
        <f>IF(I585=1,I$2,"")&amp;IF(J585=1,IF(I585=1,"-","")&amp;J$2,"")&amp;IF(K585=1,IF(OR(J585=1,I585=1),"-","")&amp;K$2,"")&amp;IF(L585=1,IF(OR(K585=1,J585=1,I585=1),"-","")&amp;L$2,"")&amp;IF(M585=1,IF(OR(L585=1,K585=1,J585=1,I585=1),"-","")&amp;M$2,"")&amp;IF(N585=1,IF(OR(M585=1,L585=1,K585=1,J585=1,I585=1),"-","")&amp;N$2,"")&amp;IF(O585=1,IF(OR(N585=1,M585=1,L585=1,K585=1,J585=1,I585=1),"-","")&amp;O$2,"")&amp;IF(P585=1,IF(I585=1," - ",IF(J585=1," - ",IF(K585=1," - ",IF(L585=1," - ",IF(M585=1," - ",IF(N585=1," - ",IF(O585=1," - ","")))))))&amp;P$2,"")</f>
        <v/>
      </c>
      <c r="S585" s="243">
        <f>SUM('b2'!$I585:$P585)</f>
        <v/>
      </c>
      <c r="T585" s="243">
        <f>IF(OR('b2'!$J585=1,'b2'!$K585=1,'b2'!$L585=1,'b2'!$M585=1,'b2'!$N585=1,'b2'!$O585=1,'b2'!$P585=1),"SI","NO")</f>
        <v/>
      </c>
      <c r="U585" s="243">
        <f>IF(OR('b2'!$K585=1,'b2'!$L585=1,'b2'!$M585=1,'b2'!$N585=1,'b2'!$O585=1,'b2'!$P585=1),"SI","NO")</f>
        <v/>
      </c>
      <c r="V585" s="244" t="n">
        <v>0</v>
      </c>
      <c r="W585" s="245" t="n">
        <v>0</v>
      </c>
      <c r="X585" s="245" t="n">
        <v>0</v>
      </c>
      <c r="Y585" s="244" t="n">
        <v>0</v>
      </c>
      <c r="Z585" s="245" t="n">
        <v>0</v>
      </c>
      <c r="AA585" s="245" t="n">
        <v>0</v>
      </c>
      <c r="AB585" s="244" t="n">
        <v>0</v>
      </c>
      <c r="AC585" s="245" t="n">
        <v>0</v>
      </c>
      <c r="AD585" s="245" t="n">
        <v>0</v>
      </c>
      <c r="AE585" s="244" t="n">
        <v>0</v>
      </c>
      <c r="AF585" s="245" t="n">
        <v>0</v>
      </c>
      <c r="AG585" s="245" t="n">
        <v>0</v>
      </c>
      <c r="AH585" s="244" t="n">
        <v>0</v>
      </c>
      <c r="AI585" s="245" t="n">
        <v>0</v>
      </c>
      <c r="AJ585" s="245" t="n">
        <v>0</v>
      </c>
      <c r="AK585" s="244" t="n">
        <v>0</v>
      </c>
      <c r="AL585" s="245" t="n">
        <v>0</v>
      </c>
      <c r="AM585" s="245" t="n">
        <v>0</v>
      </c>
      <c r="AN585" s="244" t="n">
        <v>0</v>
      </c>
      <c r="AO585" s="245" t="n">
        <v>2</v>
      </c>
      <c r="AP585" s="245" t="n">
        <v>11</v>
      </c>
      <c r="AQ585" s="244" t="n">
        <v>13</v>
      </c>
      <c r="AR585" s="244">
        <f>IF('b2'!$AQ585&gt;0,'b2'!$AQ585,IF('b2'!$AN585&gt;0,'b2'!$AN585,IF('b2'!$AK585&gt;0,'b2'!$AK585,IF('b2'!$AH585&gt;0,'b2'!$AH585,IF('b2'!$AE585&gt;0,'b2'!$AE585,IF('b2'!$AB585&gt;0,'b2'!$AB585,IF('b2'!$Y585&gt;0,'b2'!$Y585,IF('b2'!$V585&gt;0,'b2'!$V585," ---"))))))))</f>
        <v/>
      </c>
      <c r="AS585" s="246" t="n"/>
      <c r="AT585" s="246" t="n"/>
      <c r="AU585" s="246" t="n"/>
      <c r="AV585" s="246" t="n"/>
      <c r="AW585" s="246" t="n"/>
      <c r="AX585" s="246" t="n"/>
      <c r="AY585" s="246" t="n"/>
      <c r="AZ585" s="246" t="n"/>
      <c r="BA585" s="246" t="n"/>
      <c r="BB585" s="246" t="n"/>
      <c r="BC585" s="246" t="n">
        <v>15</v>
      </c>
      <c r="BD585" s="246" t="n">
        <v>2</v>
      </c>
      <c r="BE585" s="247" t="n"/>
      <c r="BF585" s="252" t="n"/>
      <c r="BG585" s="252" t="n"/>
      <c r="BH585" s="247" t="n"/>
      <c r="BI585" s="250">
        <f>IF('[2]DATA CONSOLIDADA 2018-2025 '!$BH604&gt;'[2]DATA CONSOLIDADA 2018-2025 '!$AN604,"Incremento",IF('[2]DATA CONSOLIDADA 2018-2025 '!$AN604='[2]DATA CONSOLIDADA 2018-2025 '!$BH604,"Sin incremento",IF('[2]DATA CONSOLIDADA 2018-2025 '!$BH604&lt;'[2]DATA CONSOLIDADA 2018-2025 '!$AN604,"Disminución"," ---")))</f>
        <v/>
      </c>
      <c r="BJ585" s="251">
        <f>'[2]DATA CONSOLIDADA 2018-2025 '!$BH604-'[2]DATA CONSOLIDADA 2018-2025 '!$BE604</f>
        <v/>
      </c>
      <c r="BK585" s="252" t="n"/>
      <c r="BL585" s="252" t="n"/>
      <c r="BM585" s="247" t="n"/>
      <c r="BN585" s="250">
        <f>IF('[2]DATA CONSOLIDADA 2018-2025 '!$BM604&gt;'[2]DATA CONSOLIDADA 2018-2025 '!$BH604,"Incremento",IF('[2]DATA CONSOLIDADA 2018-2025 '!$BH604='[2]DATA CONSOLIDADA 2018-2025 '!$BM604,"Sin incremento",IF('[2]DATA CONSOLIDADA 2018-2025 '!$BM604&lt;'[2]DATA CONSOLIDADA 2018-2025 '!$BH604,"Disminución"," ---")))</f>
        <v/>
      </c>
      <c r="BO585" s="251">
        <f>'[2]DATA CONSOLIDADA 2018-2025 '!$BM604-'[2]DATA CONSOLIDADA 2018-2025 '!$BH604</f>
        <v/>
      </c>
      <c r="BP585" s="248" t="n"/>
      <c r="BQ585" s="248" t="n"/>
      <c r="BR585" s="249" t="n"/>
      <c r="BS585" s="250">
        <f>IF('[2]DATA CONSOLIDADA 2018-2025 '!$BR604&gt;'[2]DATA CONSOLIDADA 2018-2025 '!$BM604,"Incremento",IF('[2]DATA CONSOLIDADA 2018-2025 '!$BM604='[2]DATA CONSOLIDADA 2018-2025 '!$BR604,"Sin incremento",IF('[2]DATA CONSOLIDADA 2018-2025 '!$BR604&lt;'[2]DATA CONSOLIDADA 2018-2025 '!$BM604,"Disminución"," ---")))</f>
        <v/>
      </c>
      <c r="BT585" s="251">
        <f>'[2]DATA CONSOLIDADA 2018-2025 '!$BR587-'b2'!$BO585</f>
        <v/>
      </c>
      <c r="BU585" s="252" t="n"/>
      <c r="BV585" s="248" t="n"/>
      <c r="BW585" s="249" t="n"/>
      <c r="BX585" s="250">
        <f>IF('[2]DATA CONSOLIDADA 2018-2025 '!$BW604&gt;'[2]DATA CONSOLIDADA 2018-2025 '!$BR604,"Incremento",IF('[2]DATA CONSOLIDADA 2018-2025 '!$BR604='[2]DATA CONSOLIDADA 2018-2025 '!$BW604,"Sin incremento",IF('[2]DATA CONSOLIDADA 2018-2025 '!$BW604&lt;'[2]DATA CONSOLIDADA 2018-2025 '!$BR604,"Disminución"," ---")))</f>
        <v/>
      </c>
      <c r="BY585" s="251">
        <f>'[2]DATA CONSOLIDADA 2018-2025 '!$BW604-'[2]DATA CONSOLIDADA 2018-2025 '!$BR604</f>
        <v/>
      </c>
      <c r="BZ585" s="248" t="n"/>
      <c r="CA585" s="248" t="n"/>
      <c r="CB585" s="249" t="n"/>
      <c r="CC585" s="250">
        <f>IF('[2]DATA CONSOLIDADA 2018-2025 '!$CB604&gt;'[2]DATA CONSOLIDADA 2018-2025 '!$BW604,"Incremento",IF('[2]DATA CONSOLIDADA 2018-2025 '!$BW604='[2]DATA CONSOLIDADA 2018-2025 '!$CB604,"Sin incremento",IF('[2]DATA CONSOLIDADA 2018-2025 '!$CB604&lt;'[2]DATA CONSOLIDADA 2018-2025 '!$BW604,"Disminución"," ---")))</f>
        <v/>
      </c>
      <c r="CD585" s="251">
        <f>'[2]DATA CONSOLIDADA 2018-2025 '!$CB587-'b2'!$BW585</f>
        <v/>
      </c>
      <c r="CE585" s="253" t="n"/>
      <c r="CF585" s="253" t="n"/>
      <c r="CG585" s="254" t="n"/>
      <c r="CH585" s="250">
        <f>IF('[2]DATA CONSOLIDADA 2018-2025 '!$CG604&gt;'[2]DATA CONSOLIDADA 2018-2025 '!$CB604,"Incremento",IF('[2]DATA CONSOLIDADA 2018-2025 '!$CB604='[2]DATA CONSOLIDADA 2018-2025 '!$CG604,"Sin incremento",IF('[2]DATA CONSOLIDADA 2018-2025 '!$CG604&lt;'[2]DATA CONSOLIDADA 2018-2025 '!$CB604,"Disminución"," ---")))</f>
        <v/>
      </c>
      <c r="CI585" s="251">
        <f>'[2]DATA CONSOLIDADA 2018-2025 '!$CG587-'b2'!$CB585</f>
        <v/>
      </c>
      <c r="CJ585" s="247" t="inlineStr">
        <is>
          <t>#REF!</t>
        </is>
      </c>
      <c r="CK585" s="247" t="n">
        <v>45740</v>
      </c>
      <c r="CL585" s="247" t="n">
        <v>0</v>
      </c>
      <c r="CM585" s="247" t="n">
        <v>45740</v>
      </c>
      <c r="CN585" s="247" t="inlineStr">
        <is>
          <t>#REF!</t>
        </is>
      </c>
      <c r="CO585" s="251">
        <f>'[2]DATA CONSOLIDADA 2018-2025 '!$CM587-'b2'!$CG585</f>
        <v/>
      </c>
      <c r="CP585" s="253" t="n"/>
      <c r="CQ585" s="253" t="n"/>
      <c r="CR585" s="253" t="n"/>
      <c r="CS585" s="253" t="n"/>
      <c r="CT585" s="253" t="n"/>
      <c r="CU585" s="253" t="n"/>
      <c r="CV585" s="247" t="n"/>
      <c r="CW585" s="247" t="n"/>
      <c r="CX585" s="247" t="n"/>
      <c r="CY585" s="247" t="n"/>
      <c r="CZ585" s="247" t="n"/>
      <c r="DA585" s="247" t="n"/>
      <c r="DB585" s="247" t="n"/>
      <c r="DC585" s="255" t="n">
        <v>0</v>
      </c>
      <c r="DD585" s="255" t="n">
        <v>45740</v>
      </c>
      <c r="DE585" s="255" t="n">
        <v>0</v>
      </c>
      <c r="DF585" s="255" t="n">
        <v>0</v>
      </c>
      <c r="DG585" s="255" t="n">
        <v>0</v>
      </c>
      <c r="DH585" s="255" t="n">
        <v>45740</v>
      </c>
      <c r="DI585" s="256" t="n">
        <v>20612380571</v>
      </c>
      <c r="DJ585" s="257" t="inlineStr">
        <is>
          <t>ASOCIACION DE PRODUCTORES AGROPECUARIOS, GANADEROS, CHAQUILBAMBA, LA LECHERIA</t>
        </is>
      </c>
      <c r="DK585" s="257" t="inlineStr">
        <is>
          <t>01 Asociación</t>
        </is>
      </c>
      <c r="DL585" s="258" t="n"/>
      <c r="DM585" s="258" t="n"/>
      <c r="DN585" s="258" t="n"/>
      <c r="DO585" s="258" t="n"/>
      <c r="DP585" s="258" t="n"/>
      <c r="DQ585" s="258" t="n"/>
      <c r="DR585" s="258" t="n"/>
      <c r="DS585" s="258" t="n"/>
      <c r="DT585" s="258" t="n"/>
      <c r="DU585" s="258" t="n"/>
      <c r="DV585" s="258" t="n"/>
      <c r="DW585" s="258" t="n"/>
      <c r="DX585" s="258" t="n"/>
      <c r="DY585" s="258" t="n"/>
      <c r="DZ585" s="258" t="n"/>
      <c r="EA585" s="258" t="n"/>
      <c r="EB585" s="258" t="n"/>
      <c r="EC585" s="258" t="n"/>
      <c r="ED585" s="258" t="n"/>
      <c r="EE585" s="258" t="n"/>
    </row>
    <row r="586" hidden="1" ht="47.25" customHeight="1">
      <c r="A586" s="240" t="inlineStr">
        <is>
          <t>ASOCIACION DE PRODUCTORES AGROPECUARIOS DEL DISTRITO DE GUADALUPE, CHEPEN Y ANEXOS</t>
        </is>
      </c>
      <c r="B586" s="240" t="inlineStr">
        <is>
          <t>MIEL DE ABEJA Y DERIVADOS</t>
        </is>
      </c>
      <c r="C586" s="240" t="inlineStr">
        <is>
          <t>MIEL APIS MELÍFERAS</t>
        </is>
      </c>
      <c r="D586" s="240" t="inlineStr">
        <is>
          <t>LA LIBERTAD</t>
        </is>
      </c>
      <c r="E586" s="240" t="inlineStr">
        <is>
          <t>130702</t>
        </is>
      </c>
      <c r="F586" s="240" t="inlineStr">
        <is>
          <t>LA LIBERTAD</t>
        </is>
      </c>
      <c r="G586" s="240" t="inlineStr">
        <is>
          <t>PACASMAYO</t>
        </is>
      </c>
      <c r="H586" s="240" t="inlineStr">
        <is>
          <t>GUADALUPE</t>
        </is>
      </c>
      <c r="I586" s="241" t="n"/>
      <c r="J586" s="241" t="n"/>
      <c r="K586" s="241" t="n"/>
      <c r="L586" s="241" t="n"/>
      <c r="M586" s="241" t="n"/>
      <c r="N586" s="241" t="n"/>
      <c r="O586" s="241" t="n"/>
      <c r="P586" s="241" t="n">
        <v>1</v>
      </c>
      <c r="Q586" s="241" t="inlineStr">
        <is>
          <t>PAC</t>
        </is>
      </c>
      <c r="R586" s="242">
        <f>IF(I586=1,I$2,"")&amp;IF(J586=1,IF(I586=1,"-","")&amp;J$2,"")&amp;IF(K586=1,IF(OR(J586=1,I586=1),"-","")&amp;K$2,"")&amp;IF(L586=1,IF(OR(K586=1,J586=1,I586=1),"-","")&amp;L$2,"")&amp;IF(M586=1,IF(OR(L586=1,K586=1,J586=1,I586=1),"-","")&amp;M$2,"")&amp;IF(N586=1,IF(OR(M586=1,L586=1,K586=1,J586=1,I586=1),"-","")&amp;N$2,"")&amp;IF(O586=1,IF(OR(N586=1,M586=1,L586=1,K586=1,J586=1,I586=1),"-","")&amp;O$2,"")&amp;IF(P586=1,IF(I586=1," - ",IF(J586=1," - ",IF(K586=1," - ",IF(L586=1," - ",IF(M586=1," - ",IF(N586=1," - ",IF(O586=1," - ","")))))))&amp;P$2,"")</f>
        <v/>
      </c>
      <c r="S586" s="243">
        <f>SUM('b2'!$I586:$P586)</f>
        <v/>
      </c>
      <c r="T586" s="243">
        <f>IF(OR('b2'!$J586=1,'b2'!$K586=1,'b2'!$L586=1,'b2'!$M586=1,'b2'!$N586=1,'b2'!$O586=1,'b2'!$P586=1),"SI","NO")</f>
        <v/>
      </c>
      <c r="U586" s="243">
        <f>IF(OR('b2'!$K586=1,'b2'!$L586=1,'b2'!$M586=1,'b2'!$N586=1,'b2'!$O586=1,'b2'!$P586=1),"SI","NO")</f>
        <v/>
      </c>
      <c r="V586" s="244" t="n">
        <v>0</v>
      </c>
      <c r="W586" s="245" t="n">
        <v>0</v>
      </c>
      <c r="X586" s="245" t="n">
        <v>0</v>
      </c>
      <c r="Y586" s="244" t="n">
        <v>0</v>
      </c>
      <c r="Z586" s="245" t="n">
        <v>0</v>
      </c>
      <c r="AA586" s="245" t="n">
        <v>0</v>
      </c>
      <c r="AB586" s="244" t="n">
        <v>0</v>
      </c>
      <c r="AC586" s="245" t="n">
        <v>0</v>
      </c>
      <c r="AD586" s="245" t="n">
        <v>0</v>
      </c>
      <c r="AE586" s="244" t="n">
        <v>0</v>
      </c>
      <c r="AF586" s="245" t="n">
        <v>0</v>
      </c>
      <c r="AG586" s="245" t="n">
        <v>0</v>
      </c>
      <c r="AH586" s="244" t="n">
        <v>0</v>
      </c>
      <c r="AI586" s="245" t="n">
        <v>0</v>
      </c>
      <c r="AJ586" s="245" t="n">
        <v>0</v>
      </c>
      <c r="AK586" s="244" t="n">
        <v>0</v>
      </c>
      <c r="AL586" s="245" t="n">
        <v>0</v>
      </c>
      <c r="AM586" s="245" t="n">
        <v>0</v>
      </c>
      <c r="AN586" s="244" t="n">
        <v>0</v>
      </c>
      <c r="AO586" s="245" t="n">
        <v>9</v>
      </c>
      <c r="AP586" s="245" t="n">
        <v>2</v>
      </c>
      <c r="AQ586" s="244" t="n">
        <v>11</v>
      </c>
      <c r="AR586" s="244">
        <f>IF('b2'!$AQ586&gt;0,'b2'!$AQ586,IF('b2'!$AN586&gt;0,'b2'!$AN586,IF('b2'!$AK586&gt;0,'b2'!$AK586,IF('b2'!$AH586&gt;0,'b2'!$AH586,IF('b2'!$AE586&gt;0,'b2'!$AE586,IF('b2'!$AB586&gt;0,'b2'!$AB586,IF('b2'!$Y586&gt;0,'b2'!$Y586,IF('b2'!$V586&gt;0,'b2'!$V586," ---"))))))))</f>
        <v/>
      </c>
      <c r="AS586" s="246" t="n"/>
      <c r="AT586" s="246" t="n"/>
      <c r="AU586" s="246" t="n"/>
      <c r="AV586" s="246" t="n"/>
      <c r="AW586" s="246" t="n"/>
      <c r="AX586" s="246" t="n"/>
      <c r="AY586" s="246" t="n"/>
      <c r="AZ586" s="246" t="n"/>
      <c r="BA586" s="246" t="n"/>
      <c r="BB586" s="246" t="n"/>
      <c r="BC586" s="246" t="n">
        <v>23</v>
      </c>
      <c r="BD586" s="246" t="n">
        <v>4</v>
      </c>
      <c r="BE586" s="247" t="n"/>
      <c r="BF586" s="252" t="n"/>
      <c r="BG586" s="252" t="n"/>
      <c r="BH586" s="247" t="n"/>
      <c r="BI586" s="250" t="inlineStr">
        <is>
          <t>#REF!</t>
        </is>
      </c>
      <c r="BJ586" s="251" t="inlineStr">
        <is>
          <t>#REF!</t>
        </is>
      </c>
      <c r="BK586" s="252" t="n"/>
      <c r="BL586" s="252" t="n"/>
      <c r="BM586" s="247" t="n"/>
      <c r="BN586" s="250" t="inlineStr">
        <is>
          <t>#REF!</t>
        </is>
      </c>
      <c r="BO586" s="251" t="inlineStr">
        <is>
          <t>#REF!</t>
        </is>
      </c>
      <c r="BP586" s="248" t="n"/>
      <c r="BQ586" s="248" t="n"/>
      <c r="BR586" s="249" t="n"/>
      <c r="BS586" s="250" t="inlineStr">
        <is>
          <t>#REF!</t>
        </is>
      </c>
      <c r="BT586" s="251">
        <f>'[2]DATA CONSOLIDADA 2018-2025 '!$BR588-'b2'!$BO586</f>
        <v/>
      </c>
      <c r="BU586" s="252" t="n"/>
      <c r="BV586" s="248" t="n"/>
      <c r="BW586" s="249" t="n"/>
      <c r="BX586" s="250" t="inlineStr">
        <is>
          <t>#REF!</t>
        </is>
      </c>
      <c r="BY586" s="251" t="inlineStr">
        <is>
          <t>#REF!</t>
        </is>
      </c>
      <c r="BZ586" s="248" t="n"/>
      <c r="CA586" s="248" t="n"/>
      <c r="CB586" s="249" t="n"/>
      <c r="CC586" s="250" t="inlineStr">
        <is>
          <t>#REF!</t>
        </is>
      </c>
      <c r="CD586" s="251">
        <f>'[2]DATA CONSOLIDADA 2018-2025 '!$CB588-'b2'!$BW586</f>
        <v/>
      </c>
      <c r="CE586" s="253" t="n"/>
      <c r="CF586" s="253" t="n"/>
      <c r="CG586" s="254" t="n"/>
      <c r="CH586" s="250" t="inlineStr">
        <is>
          <t>#REF!</t>
        </is>
      </c>
      <c r="CI586" s="251">
        <f>'[2]DATA CONSOLIDADA 2018-2025 '!$CG588-'b2'!$CB586</f>
        <v/>
      </c>
      <c r="CJ586" s="247" t="inlineStr">
        <is>
          <t>#REF!</t>
        </is>
      </c>
      <c r="CK586" s="247" t="n">
        <v>0</v>
      </c>
      <c r="CL586" s="247" t="n">
        <v>0</v>
      </c>
      <c r="CM586" s="247" t="n">
        <v>0</v>
      </c>
      <c r="CN586" s="247" t="inlineStr">
        <is>
          <t>#REF!</t>
        </is>
      </c>
      <c r="CO586" s="251">
        <f>'[2]DATA CONSOLIDADA 2018-2025 '!$CM588-'b2'!$CG586</f>
        <v/>
      </c>
      <c r="CP586" s="253" t="n"/>
      <c r="CQ586" s="253" t="n"/>
      <c r="CR586" s="253" t="n"/>
      <c r="CS586" s="253" t="n"/>
      <c r="CT586" s="253" t="n"/>
      <c r="CU586" s="253" t="n"/>
      <c r="CV586" s="247" t="n"/>
      <c r="CW586" s="247" t="n"/>
      <c r="CX586" s="247" t="n"/>
      <c r="CY586" s="247" t="n"/>
      <c r="CZ586" s="247" t="n"/>
      <c r="DA586" s="247" t="n"/>
      <c r="DB586" s="247" t="n"/>
      <c r="DC586" s="255" t="n">
        <v>0</v>
      </c>
      <c r="DD586" s="255" t="n">
        <v>0</v>
      </c>
      <c r="DE586" s="255" t="n">
        <v>0</v>
      </c>
      <c r="DF586" s="255" t="n">
        <v>0</v>
      </c>
      <c r="DG586" s="255" t="n">
        <v>0</v>
      </c>
      <c r="DH586" s="255" t="n">
        <v>0</v>
      </c>
      <c r="DI586" s="256" t="n">
        <v>20608748921</v>
      </c>
      <c r="DJ586" s="257" t="inlineStr">
        <is>
          <t>ASOCIACION DE PRODUCTORES AGROPECUARIOS DEL DISTRITO DE GUADALUPE, CHEPEN Y ANEXOS</t>
        </is>
      </c>
      <c r="DK586" s="257" t="inlineStr">
        <is>
          <t>01 Asociación</t>
        </is>
      </c>
      <c r="DL586" s="258" t="n"/>
      <c r="DM586" s="258" t="n"/>
      <c r="DN586" s="258" t="n"/>
      <c r="DO586" s="258" t="n"/>
      <c r="DP586" s="258" t="n"/>
      <c r="DQ586" s="258" t="n"/>
      <c r="DR586" s="258" t="n"/>
      <c r="DS586" s="258" t="n"/>
      <c r="DT586" s="258" t="n"/>
      <c r="DU586" s="258" t="n"/>
      <c r="DV586" s="258" t="n"/>
      <c r="DW586" s="258" t="n"/>
      <c r="DX586" s="258" t="n"/>
      <c r="DY586" s="258" t="n"/>
      <c r="DZ586" s="258" t="n"/>
      <c r="EA586" s="258" t="n"/>
      <c r="EB586" s="258" t="n"/>
      <c r="EC586" s="258" t="n"/>
      <c r="ED586" s="258" t="n"/>
      <c r="EE586" s="258" t="n"/>
    </row>
    <row r="587" hidden="1" ht="47.25" customHeight="1">
      <c r="A587" s="240" t="inlineStr">
        <is>
          <t>ASOCIACION DE PRODUCTORES AGROPECUARIOS Y APICULTORES MARCABALINOS</t>
        </is>
      </c>
      <c r="B587" s="240" t="inlineStr">
        <is>
          <t>MIEL DE ABEJA Y DERIVADOS</t>
        </is>
      </c>
      <c r="C587" s="240" t="inlineStr">
        <is>
          <t>MIEL APIS MELÍFERAS</t>
        </is>
      </c>
      <c r="D587" s="240" t="inlineStr">
        <is>
          <t>LA LIBERTAD</t>
        </is>
      </c>
      <c r="E587" s="240" t="inlineStr">
        <is>
          <t>130905</t>
        </is>
      </c>
      <c r="F587" s="240" t="inlineStr">
        <is>
          <t>LA LIBERTAD</t>
        </is>
      </c>
      <c r="G587" s="240" t="inlineStr">
        <is>
          <t>SANCHEZ CARRION</t>
        </is>
      </c>
      <c r="H587" s="240" t="inlineStr">
        <is>
          <t>MARCABAL</t>
        </is>
      </c>
      <c r="I587" s="241" t="n"/>
      <c r="J587" s="241" t="n"/>
      <c r="K587" s="241" t="n"/>
      <c r="L587" s="241" t="n"/>
      <c r="M587" s="241" t="n"/>
      <c r="N587" s="241" t="n"/>
      <c r="O587" s="241" t="n"/>
      <c r="P587" s="241" t="n">
        <v>1</v>
      </c>
      <c r="Q587" s="241" t="inlineStr">
        <is>
          <t>PAC</t>
        </is>
      </c>
      <c r="R587" s="242">
        <f>IF(I587=1,I$2,"")&amp;IF(J587=1,IF(I587=1,"-","")&amp;J$2,"")&amp;IF(K587=1,IF(OR(J587=1,I587=1),"-","")&amp;K$2,"")&amp;IF(L587=1,IF(OR(K587=1,J587=1,I587=1),"-","")&amp;L$2,"")&amp;IF(M587=1,IF(OR(L587=1,K587=1,J587=1,I587=1),"-","")&amp;M$2,"")&amp;IF(N587=1,IF(OR(M587=1,L587=1,K587=1,J587=1,I587=1),"-","")&amp;N$2,"")&amp;IF(O587=1,IF(OR(N587=1,M587=1,L587=1,K587=1,J587=1,I587=1),"-","")&amp;O$2,"")&amp;IF(P587=1,IF(I587=1," - ",IF(J587=1," - ",IF(K587=1," - ",IF(L587=1," - ",IF(M587=1," - ",IF(N587=1," - ",IF(O587=1," - ","")))))))&amp;P$2,"")</f>
        <v/>
      </c>
      <c r="S587" s="243">
        <f>SUM('b2'!$I587:$P587)</f>
        <v/>
      </c>
      <c r="T587" s="243">
        <f>IF(OR('b2'!$J587=1,'b2'!$K587=1,'b2'!$L587=1,'b2'!$M587=1,'b2'!$N587=1,'b2'!$O587=1,'b2'!$P587=1),"SI","NO")</f>
        <v/>
      </c>
      <c r="U587" s="243">
        <f>IF(OR('b2'!$K587=1,'b2'!$L587=1,'b2'!$M587=1,'b2'!$N587=1,'b2'!$O587=1,'b2'!$P587=1),"SI","NO")</f>
        <v/>
      </c>
      <c r="V587" s="244" t="n">
        <v>0</v>
      </c>
      <c r="W587" s="245" t="n">
        <v>0</v>
      </c>
      <c r="X587" s="245" t="n">
        <v>0</v>
      </c>
      <c r="Y587" s="244" t="n">
        <v>0</v>
      </c>
      <c r="Z587" s="245" t="n">
        <v>0</v>
      </c>
      <c r="AA587" s="245" t="n">
        <v>0</v>
      </c>
      <c r="AB587" s="244" t="n">
        <v>0</v>
      </c>
      <c r="AC587" s="245" t="n">
        <v>0</v>
      </c>
      <c r="AD587" s="245" t="n">
        <v>0</v>
      </c>
      <c r="AE587" s="244" t="n">
        <v>0</v>
      </c>
      <c r="AF587" s="245" t="n">
        <v>0</v>
      </c>
      <c r="AG587" s="245" t="n">
        <v>0</v>
      </c>
      <c r="AH587" s="244" t="n">
        <v>0</v>
      </c>
      <c r="AI587" s="245" t="n">
        <v>0</v>
      </c>
      <c r="AJ587" s="245" t="n">
        <v>0</v>
      </c>
      <c r="AK587" s="244" t="n">
        <v>0</v>
      </c>
      <c r="AL587" s="245" t="n">
        <v>0</v>
      </c>
      <c r="AM587" s="245" t="n">
        <v>0</v>
      </c>
      <c r="AN587" s="244" t="n">
        <v>0</v>
      </c>
      <c r="AO587" s="245" t="n">
        <v>10</v>
      </c>
      <c r="AP587" s="245" t="n">
        <v>11</v>
      </c>
      <c r="AQ587" s="244" t="n">
        <v>21</v>
      </c>
      <c r="AR587" s="244">
        <f>IF('b2'!$AQ587&gt;0,'b2'!$AQ587,IF('b2'!$AN587&gt;0,'b2'!$AN587,IF('b2'!$AK587&gt;0,'b2'!$AK587,IF('b2'!$AH587&gt;0,'b2'!$AH587,IF('b2'!$AE587&gt;0,'b2'!$AE587,IF('b2'!$AB587&gt;0,'b2'!$AB587,IF('b2'!$Y587&gt;0,'b2'!$Y587,IF('b2'!$V587&gt;0,'b2'!$V587," ---"))))))))</f>
        <v/>
      </c>
      <c r="AS587" s="246" t="n"/>
      <c r="AT587" s="246" t="n"/>
      <c r="AU587" s="246" t="n"/>
      <c r="AV587" s="246" t="n"/>
      <c r="AW587" s="246" t="n"/>
      <c r="AX587" s="246" t="n"/>
      <c r="AY587" s="246" t="n"/>
      <c r="AZ587" s="246" t="n"/>
      <c r="BA587" s="246" t="n"/>
      <c r="BB587" s="246" t="n"/>
      <c r="BC587" s="246" t="n">
        <v>24</v>
      </c>
      <c r="BD587" s="246" t="n">
        <v>4</v>
      </c>
      <c r="BE587" s="247" t="n"/>
      <c r="BF587" s="252" t="n"/>
      <c r="BG587" s="252" t="n"/>
      <c r="BH587" s="247" t="n"/>
      <c r="BI587" s="250" t="inlineStr">
        <is>
          <t>#REF!</t>
        </is>
      </c>
      <c r="BJ587" s="251" t="inlineStr">
        <is>
          <t>#REF!</t>
        </is>
      </c>
      <c r="BK587" s="252" t="n"/>
      <c r="BL587" s="252" t="n"/>
      <c r="BM587" s="247" t="n"/>
      <c r="BN587" s="250" t="inlineStr">
        <is>
          <t>#REF!</t>
        </is>
      </c>
      <c r="BO587" s="251" t="inlineStr">
        <is>
          <t>#REF!</t>
        </is>
      </c>
      <c r="BP587" s="248" t="n"/>
      <c r="BQ587" s="248" t="n"/>
      <c r="BR587" s="249" t="n"/>
      <c r="BS587" s="250" t="inlineStr">
        <is>
          <t>#REF!</t>
        </is>
      </c>
      <c r="BT587" s="251">
        <f>'[2]DATA CONSOLIDADA 2018-2025 '!$BR589-'b2'!$BO587</f>
        <v/>
      </c>
      <c r="BU587" s="252" t="n"/>
      <c r="BV587" s="248" t="n"/>
      <c r="BW587" s="249" t="n"/>
      <c r="BX587" s="250" t="inlineStr">
        <is>
          <t>#REF!</t>
        </is>
      </c>
      <c r="BY587" s="251" t="inlineStr">
        <is>
          <t>#REF!</t>
        </is>
      </c>
      <c r="BZ587" s="248" t="n"/>
      <c r="CA587" s="248" t="n"/>
      <c r="CB587" s="249" t="n"/>
      <c r="CC587" s="250" t="inlineStr">
        <is>
          <t>#REF!</t>
        </is>
      </c>
      <c r="CD587" s="251">
        <f>'[2]DATA CONSOLIDADA 2018-2025 '!$CB589-'b2'!$BW587</f>
        <v/>
      </c>
      <c r="CE587" s="253" t="n"/>
      <c r="CF587" s="253" t="n"/>
      <c r="CG587" s="254" t="n"/>
      <c r="CH587" s="250" t="inlineStr">
        <is>
          <t>#REF!</t>
        </is>
      </c>
      <c r="CI587" s="251">
        <f>'[2]DATA CONSOLIDADA 2018-2025 '!$CG589-'b2'!$CB587</f>
        <v/>
      </c>
      <c r="CJ587" s="247" t="inlineStr">
        <is>
          <t>#REF!</t>
        </is>
      </c>
      <c r="CK587" s="247" t="n">
        <v>0</v>
      </c>
      <c r="CL587" s="247" t="n">
        <v>0</v>
      </c>
      <c r="CM587" s="247" t="n">
        <v>0</v>
      </c>
      <c r="CN587" s="247" t="inlineStr">
        <is>
          <t>#REF!</t>
        </is>
      </c>
      <c r="CO587" s="251">
        <f>'[2]DATA CONSOLIDADA 2018-2025 '!$CM589-'b2'!$CG587</f>
        <v/>
      </c>
      <c r="CP587" s="253" t="n"/>
      <c r="CQ587" s="253" t="n"/>
      <c r="CR587" s="253" t="n"/>
      <c r="CS587" s="253" t="n"/>
      <c r="CT587" s="253" t="n"/>
      <c r="CU587" s="253" t="n"/>
      <c r="CV587" s="247" t="n"/>
      <c r="CW587" s="247" t="n"/>
      <c r="CX587" s="247" t="n"/>
      <c r="CY587" s="247" t="n"/>
      <c r="CZ587" s="247" t="n"/>
      <c r="DA587" s="247" t="n"/>
      <c r="DB587" s="247" t="n"/>
      <c r="DC587" s="255" t="n">
        <v>0</v>
      </c>
      <c r="DD587" s="255" t="n">
        <v>0</v>
      </c>
      <c r="DE587" s="255" t="n">
        <v>0</v>
      </c>
      <c r="DF587" s="255" t="n">
        <v>0</v>
      </c>
      <c r="DG587" s="255" t="n">
        <v>0</v>
      </c>
      <c r="DH587" s="255" t="n">
        <v>0</v>
      </c>
      <c r="DI587" s="256" t="n">
        <v>20612023655</v>
      </c>
      <c r="DJ587" s="257" t="inlineStr">
        <is>
          <t>ASOCIACION DE PRODUCTORES AGROPECUARIOS Y APICULTORES MARCABALINOS</t>
        </is>
      </c>
      <c r="DK587" s="257" t="inlineStr">
        <is>
          <t>01 Asociación</t>
        </is>
      </c>
      <c r="DL587" s="258" t="n"/>
      <c r="DM587" s="258" t="n"/>
      <c r="DN587" s="258" t="n"/>
      <c r="DO587" s="258" t="n"/>
      <c r="DP587" s="258" t="n"/>
      <c r="DQ587" s="258" t="n"/>
      <c r="DR587" s="258" t="n"/>
      <c r="DS587" s="258" t="n"/>
      <c r="DT587" s="258" t="n"/>
      <c r="DU587" s="258" t="n"/>
      <c r="DV587" s="258" t="n"/>
      <c r="DW587" s="258" t="n"/>
      <c r="DX587" s="258" t="n"/>
      <c r="DY587" s="258" t="n"/>
      <c r="DZ587" s="258" t="n"/>
      <c r="EA587" s="258" t="n"/>
      <c r="EB587" s="258" t="n"/>
      <c r="EC587" s="258" t="n"/>
      <c r="ED587" s="258" t="n"/>
      <c r="EE587" s="258" t="n"/>
    </row>
    <row r="588" hidden="1" ht="47.25" customHeight="1">
      <c r="A588" s="240" t="inlineStr">
        <is>
          <t>ASOCIACION DE APICULTORES NECTAR DE VIDA DEL VALLE CHICAMA</t>
        </is>
      </c>
      <c r="B588" s="240" t="inlineStr">
        <is>
          <t>MIEL DE ABEJA Y DERIVADOS</t>
        </is>
      </c>
      <c r="C588" s="240" t="inlineStr">
        <is>
          <t>MIEL APIS MELÍFERAS</t>
        </is>
      </c>
      <c r="D588" s="240" t="inlineStr">
        <is>
          <t>LA LIBERTAD</t>
        </is>
      </c>
      <c r="E588" s="240" t="inlineStr">
        <is>
          <t>130205</t>
        </is>
      </c>
      <c r="F588" s="240" t="inlineStr">
        <is>
          <t>LA LIBERTAD</t>
        </is>
      </c>
      <c r="G588" s="240" t="inlineStr">
        <is>
          <t>ASCOPE</t>
        </is>
      </c>
      <c r="H588" s="240" t="inlineStr">
        <is>
          <t>PAIJAN</t>
        </is>
      </c>
      <c r="I588" s="241" t="n"/>
      <c r="J588" s="241" t="n"/>
      <c r="K588" s="241" t="n"/>
      <c r="L588" s="241" t="n"/>
      <c r="M588" s="241" t="n"/>
      <c r="N588" s="241" t="n"/>
      <c r="O588" s="241" t="n"/>
      <c r="P588" s="241" t="n">
        <v>1</v>
      </c>
      <c r="Q588" s="241" t="inlineStr">
        <is>
          <t>PAC</t>
        </is>
      </c>
      <c r="R588" s="242">
        <f>IF(I588=1,I$2,"")&amp;IF(J588=1,IF(I588=1,"-","")&amp;J$2,"")&amp;IF(K588=1,IF(OR(J588=1,I588=1),"-","")&amp;K$2,"")&amp;IF(L588=1,IF(OR(K588=1,J588=1,I588=1),"-","")&amp;L$2,"")&amp;IF(M588=1,IF(OR(L588=1,K588=1,J588=1,I588=1),"-","")&amp;M$2,"")&amp;IF(N588=1,IF(OR(M588=1,L588=1,K588=1,J588=1,I588=1),"-","")&amp;N$2,"")&amp;IF(O588=1,IF(OR(N588=1,M588=1,L588=1,K588=1,J588=1,I588=1),"-","")&amp;O$2,"")&amp;IF(P588=1,IF(I588=1," - ",IF(J588=1," - ",IF(K588=1," - ",IF(L588=1," - ",IF(M588=1," - ",IF(N588=1," - ",IF(O588=1," - ","")))))))&amp;P$2,"")</f>
        <v/>
      </c>
      <c r="S588" s="243">
        <f>SUM('b2'!$I588:$P588)</f>
        <v/>
      </c>
      <c r="T588" s="243">
        <f>IF(OR('b2'!$J588=1,'b2'!$K588=1,'b2'!$L588=1,'b2'!$M588=1,'b2'!$N588=1,'b2'!$O588=1,'b2'!$P588=1),"SI","NO")</f>
        <v/>
      </c>
      <c r="U588" s="243">
        <f>IF(OR('b2'!$K588=1,'b2'!$L588=1,'b2'!$M588=1,'b2'!$N588=1,'b2'!$O588=1,'b2'!$P588=1),"SI","NO")</f>
        <v/>
      </c>
      <c r="V588" s="244" t="n">
        <v>0</v>
      </c>
      <c r="W588" s="245" t="n">
        <v>0</v>
      </c>
      <c r="X588" s="245" t="n">
        <v>0</v>
      </c>
      <c r="Y588" s="244" t="n">
        <v>0</v>
      </c>
      <c r="Z588" s="245" t="n">
        <v>0</v>
      </c>
      <c r="AA588" s="245" t="n">
        <v>0</v>
      </c>
      <c r="AB588" s="244" t="n">
        <v>0</v>
      </c>
      <c r="AC588" s="245" t="n">
        <v>0</v>
      </c>
      <c r="AD588" s="245" t="n">
        <v>0</v>
      </c>
      <c r="AE588" s="244" t="n">
        <v>0</v>
      </c>
      <c r="AF588" s="245" t="n">
        <v>0</v>
      </c>
      <c r="AG588" s="245" t="n">
        <v>0</v>
      </c>
      <c r="AH588" s="244" t="n">
        <v>0</v>
      </c>
      <c r="AI588" s="245" t="n">
        <v>0</v>
      </c>
      <c r="AJ588" s="245" t="n">
        <v>0</v>
      </c>
      <c r="AK588" s="244" t="n">
        <v>0</v>
      </c>
      <c r="AL588" s="245" t="n">
        <v>0</v>
      </c>
      <c r="AM588" s="245" t="n">
        <v>0</v>
      </c>
      <c r="AN588" s="244" t="n">
        <v>0</v>
      </c>
      <c r="AO588" s="245" t="n">
        <v>20</v>
      </c>
      <c r="AP588" s="245" t="n">
        <v>15</v>
      </c>
      <c r="AQ588" s="244" t="n">
        <v>35</v>
      </c>
      <c r="AR588" s="244">
        <f>IF('b2'!$AQ588&gt;0,'b2'!$AQ588,IF('b2'!$AN588&gt;0,'b2'!$AN588,IF('b2'!$AK588&gt;0,'b2'!$AK588,IF('b2'!$AH588&gt;0,'b2'!$AH588,IF('b2'!$AE588&gt;0,'b2'!$AE588,IF('b2'!$AB588&gt;0,'b2'!$AB588,IF('b2'!$Y588&gt;0,'b2'!$Y588,IF('b2'!$V588&gt;0,'b2'!$V588," ---"))))))))</f>
        <v/>
      </c>
      <c r="AS588" s="246" t="n"/>
      <c r="AT588" s="246" t="n"/>
      <c r="AU588" s="246" t="n"/>
      <c r="AV588" s="246" t="n"/>
      <c r="AW588" s="246" t="n"/>
      <c r="AX588" s="246" t="n"/>
      <c r="AY588" s="246" t="n"/>
      <c r="AZ588" s="246" t="n"/>
      <c r="BA588" s="246" t="n"/>
      <c r="BB588" s="246" t="n"/>
      <c r="BC588" s="246" t="n">
        <v>24</v>
      </c>
      <c r="BD588" s="246" t="n">
        <v>4</v>
      </c>
      <c r="BE588" s="247" t="n"/>
      <c r="BF588" s="252" t="n"/>
      <c r="BG588" s="252" t="n"/>
      <c r="BH588" s="247" t="n"/>
      <c r="BI588" s="250" t="inlineStr">
        <is>
          <t>#REF!</t>
        </is>
      </c>
      <c r="BJ588" s="251" t="inlineStr">
        <is>
          <t>#REF!</t>
        </is>
      </c>
      <c r="BK588" s="252" t="n"/>
      <c r="BL588" s="252" t="n"/>
      <c r="BM588" s="247" t="n"/>
      <c r="BN588" s="250" t="inlineStr">
        <is>
          <t>#REF!</t>
        </is>
      </c>
      <c r="BO588" s="251" t="inlineStr">
        <is>
          <t>#REF!</t>
        </is>
      </c>
      <c r="BP588" s="248" t="n"/>
      <c r="BQ588" s="248" t="n"/>
      <c r="BR588" s="249" t="n"/>
      <c r="BS588" s="250" t="inlineStr">
        <is>
          <t>#REF!</t>
        </is>
      </c>
      <c r="BT588" s="251">
        <f>'[2]DATA CONSOLIDADA 2018-2025 '!$BR590-'b2'!$BO588</f>
        <v/>
      </c>
      <c r="BU588" s="252" t="n"/>
      <c r="BV588" s="248" t="n"/>
      <c r="BW588" s="249" t="n"/>
      <c r="BX588" s="250" t="inlineStr">
        <is>
          <t>#REF!</t>
        </is>
      </c>
      <c r="BY588" s="251" t="inlineStr">
        <is>
          <t>#REF!</t>
        </is>
      </c>
      <c r="BZ588" s="248" t="n"/>
      <c r="CA588" s="248" t="n"/>
      <c r="CB588" s="249" t="n"/>
      <c r="CC588" s="250" t="inlineStr">
        <is>
          <t>#REF!</t>
        </is>
      </c>
      <c r="CD588" s="251">
        <f>'[2]DATA CONSOLIDADA 2018-2025 '!$CB590-'b2'!$BW588</f>
        <v/>
      </c>
      <c r="CE588" s="253" t="n"/>
      <c r="CF588" s="253" t="n"/>
      <c r="CG588" s="254" t="n"/>
      <c r="CH588" s="250" t="inlineStr">
        <is>
          <t>#REF!</t>
        </is>
      </c>
      <c r="CI588" s="251">
        <f>'[2]DATA CONSOLIDADA 2018-2025 '!$CG590-'b2'!$CB588</f>
        <v/>
      </c>
      <c r="CJ588" s="247" t="inlineStr">
        <is>
          <t>#REF!</t>
        </is>
      </c>
      <c r="CK588" s="247" t="n">
        <v>57207</v>
      </c>
      <c r="CL588" s="247" t="n">
        <v>0</v>
      </c>
      <c r="CM588" s="247" t="n">
        <v>57207</v>
      </c>
      <c r="CN588" s="247" t="inlineStr">
        <is>
          <t>#REF!</t>
        </is>
      </c>
      <c r="CO588" s="251">
        <f>'[2]DATA CONSOLIDADA 2018-2025 '!$CM590-'b2'!$CG588</f>
        <v/>
      </c>
      <c r="CP588" s="253" t="n"/>
      <c r="CQ588" s="253" t="n"/>
      <c r="CR588" s="253" t="n"/>
      <c r="CS588" s="253" t="n"/>
      <c r="CT588" s="253" t="n"/>
      <c r="CU588" s="253" t="n"/>
      <c r="CV588" s="247" t="n"/>
      <c r="CW588" s="247" t="n"/>
      <c r="CX588" s="247" t="n"/>
      <c r="CY588" s="247" t="n"/>
      <c r="CZ588" s="247" t="n"/>
      <c r="DA588" s="247" t="n"/>
      <c r="DB588" s="247" t="n"/>
      <c r="DC588" s="255" t="n">
        <v>0</v>
      </c>
      <c r="DD588" s="255" t="n">
        <v>57207</v>
      </c>
      <c r="DE588" s="255" t="n">
        <v>0</v>
      </c>
      <c r="DF588" s="255" t="n">
        <v>0</v>
      </c>
      <c r="DG588" s="255" t="n">
        <v>0</v>
      </c>
      <c r="DH588" s="255" t="n">
        <v>57207</v>
      </c>
      <c r="DI588" s="256" t="n">
        <v>20481402540</v>
      </c>
      <c r="DJ588" s="257" t="inlineStr">
        <is>
          <t xml:space="preserve"> ASOCIACION DE APICULTORES NECTAR DE VIDA DEL VALLE CHICAMA</t>
        </is>
      </c>
      <c r="DK588" s="257" t="inlineStr">
        <is>
          <t>01 Asociación</t>
        </is>
      </c>
      <c r="DL588" s="258" t="n"/>
      <c r="DM588" s="258" t="n"/>
      <c r="DN588" s="258" t="n"/>
      <c r="DO588" s="258" t="n"/>
      <c r="DP588" s="258" t="n"/>
      <c r="DQ588" s="258" t="n"/>
      <c r="DR588" s="258" t="n"/>
      <c r="DS588" s="258" t="n"/>
      <c r="DT588" s="258" t="n"/>
      <c r="DU588" s="258" t="n"/>
      <c r="DV588" s="258" t="n"/>
      <c r="DW588" s="258" t="n"/>
      <c r="DX588" s="258" t="n"/>
      <c r="DY588" s="258" t="n"/>
      <c r="DZ588" s="258" t="n"/>
      <c r="EA588" s="258" t="n"/>
      <c r="EB588" s="258" t="n"/>
      <c r="EC588" s="258" t="n"/>
      <c r="ED588" s="258" t="n"/>
      <c r="EE588" s="258" t="n"/>
    </row>
    <row r="589" ht="47.25" customHeight="1">
      <c r="A589" s="240" t="inlineStr">
        <is>
          <t>COOPERATIVA DE PRODUCTORES DE CACAO FINO Y DE AROMA</t>
        </is>
      </c>
      <c r="B589" s="240" t="inlineStr">
        <is>
          <t>CACAO</t>
        </is>
      </c>
      <c r="C589" s="240" t="inlineStr">
        <is>
          <t>CACAO</t>
        </is>
      </c>
      <c r="D589" s="240" t="inlineStr">
        <is>
          <t>UCAYALI</t>
        </is>
      </c>
      <c r="E589" s="240" t="inlineStr">
        <is>
          <t>250301</t>
        </is>
      </c>
      <c r="F589" s="240" t="inlineStr">
        <is>
          <t>UCAYALI</t>
        </is>
      </c>
      <c r="G589" s="240" t="inlineStr">
        <is>
          <t>PADRE ABAD</t>
        </is>
      </c>
      <c r="H589" s="240" t="inlineStr">
        <is>
          <t>PADRE ABAD</t>
        </is>
      </c>
      <c r="I589" s="241" t="n">
        <v>1</v>
      </c>
      <c r="J589" s="241" t="n">
        <v>1</v>
      </c>
      <c r="K589" s="241" t="n"/>
      <c r="L589" s="241" t="n"/>
      <c r="M589" s="241" t="n"/>
      <c r="N589" s="241" t="n"/>
      <c r="O589" s="241" t="n"/>
      <c r="P589" s="241" t="n"/>
      <c r="Q589" s="241" t="inlineStr">
        <is>
          <t>PAC</t>
        </is>
      </c>
      <c r="R589" s="242">
        <f>IF(I589=1,I$2,"")&amp;IF(J589=1,IF(I589=1,"-","")&amp;J$2,"")&amp;IF(K589=1,IF(OR(J589=1,I589=1),"-","")&amp;K$2,"")&amp;IF(L589=1,IF(OR(K589=1,J589=1,I589=1),"-","")&amp;L$2,"")&amp;IF(M589=1,IF(OR(L589=1,K589=1,J589=1,I589=1),"-","")&amp;M$2,"")&amp;IF(N589=1,IF(OR(M589=1,L589=1,K589=1,J589=1,I589=1),"-","")&amp;N$2,"")&amp;IF(O589=1,IF(OR(N589=1,M589=1,L589=1,K589=1,J589=1,I589=1),"-","")&amp;O$2,"")&amp;IF(P589=1,IF(I589=1," - ",IF(J589=1," - ",IF(K589=1," - ",IF(L589=1," - ",IF(M589=1," - ",IF(N589=1," - ",IF(O589=1," - ","")))))))&amp;P$2,"")</f>
        <v/>
      </c>
      <c r="S589" s="243">
        <f>SUM('b2'!$I589:$P589)</f>
        <v/>
      </c>
      <c r="T589" s="243">
        <f>IF(OR('b2'!$J589=1,'b2'!$K589=1,'b2'!$L589=1,'b2'!$M589=1,'b2'!$N589=1,'b2'!$O589=1,'b2'!$P589=1),"SI","NO")</f>
        <v/>
      </c>
      <c r="U589" s="243">
        <f>IF(OR('b2'!$K589=1,'b2'!$L589=1,'b2'!$M589=1,'b2'!$N589=1,'b2'!$O589=1,'b2'!$P589=1),"SI","NO")</f>
        <v/>
      </c>
      <c r="V589" s="244" t="n">
        <v>115</v>
      </c>
      <c r="W589" s="245" t="n">
        <v>0</v>
      </c>
      <c r="X589" s="245" t="n">
        <v>0</v>
      </c>
      <c r="Y589" s="244" t="n">
        <v>0</v>
      </c>
      <c r="Z589" s="245" t="n">
        <v>0</v>
      </c>
      <c r="AA589" s="245" t="n">
        <v>0</v>
      </c>
      <c r="AB589" s="244" t="n">
        <v>0</v>
      </c>
      <c r="AC589" s="245" t="n">
        <v>0</v>
      </c>
      <c r="AD589" s="245" t="n">
        <v>0</v>
      </c>
      <c r="AE589" s="244" t="n">
        <v>0</v>
      </c>
      <c r="AF589" s="245" t="n">
        <v>0</v>
      </c>
      <c r="AG589" s="245" t="n">
        <v>0</v>
      </c>
      <c r="AH589" s="244" t="n">
        <v>0</v>
      </c>
      <c r="AI589" s="245" t="n">
        <v>0</v>
      </c>
      <c r="AJ589" s="245" t="n">
        <v>0</v>
      </c>
      <c r="AK589" s="244" t="n">
        <v>0</v>
      </c>
      <c r="AL589" s="245" t="n">
        <v>0</v>
      </c>
      <c r="AM589" s="245" t="n">
        <v>0</v>
      </c>
      <c r="AN589" s="244" t="n">
        <v>0</v>
      </c>
      <c r="AO589" s="245" t="n">
        <v>0</v>
      </c>
      <c r="AP589" s="245" t="n">
        <v>0</v>
      </c>
      <c r="AQ589" s="244" t="n">
        <v>0</v>
      </c>
      <c r="AR589" s="244">
        <f>IF('b2'!$AQ589&gt;0,'b2'!$AQ589,IF('b2'!$AN589&gt;0,'b2'!$AN589,IF('b2'!$AK589&gt;0,'b2'!$AK589,IF('b2'!$AH589&gt;0,'b2'!$AH589,IF('b2'!$AE589&gt;0,'b2'!$AE589,IF('b2'!$AB589&gt;0,'b2'!$AB589,IF('b2'!$Y589&gt;0,'b2'!$Y589,IF('b2'!$V589&gt;0,'b2'!$V589," ---"))))))))</f>
        <v/>
      </c>
      <c r="AS589" s="246" t="n">
        <v>0</v>
      </c>
      <c r="AT589" s="246" t="n">
        <v>0</v>
      </c>
      <c r="AU589" s="246" t="n">
        <v>0</v>
      </c>
      <c r="AV589" s="246" t="n">
        <v>0</v>
      </c>
      <c r="AW589" s="246" t="n">
        <v>0</v>
      </c>
      <c r="AX589" s="246" t="n">
        <v>0</v>
      </c>
      <c r="AY589" s="246" t="n">
        <v>0</v>
      </c>
      <c r="AZ589" s="246" t="n">
        <v>0</v>
      </c>
      <c r="BA589" s="246" t="n">
        <v>0</v>
      </c>
      <c r="BB589" s="246" t="n">
        <v>0</v>
      </c>
      <c r="BC589" s="246" t="n">
        <v>0</v>
      </c>
      <c r="BD589" s="246" t="n">
        <v>0</v>
      </c>
      <c r="BE589" s="247" t="n">
        <v>0</v>
      </c>
      <c r="BF589" s="248" t="n">
        <v>0</v>
      </c>
      <c r="BG589" s="248" t="n">
        <v>0</v>
      </c>
      <c r="BH589" s="249" t="n">
        <v>0</v>
      </c>
      <c r="BI589" s="250">
        <f>IF('[2]DATA CONSOLIDADA 2018-2025 '!$BH321&gt;'[2]DATA CONSOLIDADA 2018-2025 '!$AN321,"Incremento",IF('[2]DATA CONSOLIDADA 2018-2025 '!$AN321='[2]DATA CONSOLIDADA 2018-2025 '!$BH321,"Sin incremento",IF('[2]DATA CONSOLIDADA 2018-2025 '!$BH321&lt;'[2]DATA CONSOLIDADA 2018-2025 '!$AN321,"Disminución"," ---")))</f>
        <v/>
      </c>
      <c r="BJ589" s="251">
        <f>'[2]DATA CONSOLIDADA 2018-2025 '!$BH321-'[2]DATA CONSOLIDADA 2018-2025 '!$BE321</f>
        <v/>
      </c>
      <c r="BK589" s="248" t="n">
        <v>0</v>
      </c>
      <c r="BL589" s="248" t="n">
        <v>0</v>
      </c>
      <c r="BM589" s="249" t="n">
        <v>0</v>
      </c>
      <c r="BN589" s="250">
        <f>IF('[2]DATA CONSOLIDADA 2018-2025 '!$BM321&gt;'[2]DATA CONSOLIDADA 2018-2025 '!$BH321,"Incremento",IF('[2]DATA CONSOLIDADA 2018-2025 '!$BH321='[2]DATA CONSOLIDADA 2018-2025 '!$BM321,"Sin incremento",IF('[2]DATA CONSOLIDADA 2018-2025 '!$BM321&lt;'[2]DATA CONSOLIDADA 2018-2025 '!$BH321,"Disminución"," ---")))</f>
        <v/>
      </c>
      <c r="BO589" s="251">
        <f>'[2]DATA CONSOLIDADA 2018-2025 '!$BM321-'[2]DATA CONSOLIDADA 2018-2025 '!$BH321</f>
        <v/>
      </c>
      <c r="BP589" s="248" t="n">
        <v>0</v>
      </c>
      <c r="BQ589" s="248" t="n">
        <v>0</v>
      </c>
      <c r="BR589" s="249" t="n">
        <v>0</v>
      </c>
      <c r="BS589" s="250">
        <f>IF('[2]DATA CONSOLIDADA 2018-2025 '!$BR321&gt;'[2]DATA CONSOLIDADA 2018-2025 '!$BM321,"Incremento",IF('[2]DATA CONSOLIDADA 2018-2025 '!$BM321='[2]DATA CONSOLIDADA 2018-2025 '!$BR321,"Sin incremento",IF('[2]DATA CONSOLIDADA 2018-2025 '!$BR321&lt;'[2]DATA CONSOLIDADA 2018-2025 '!$BM321,"Disminución"," ---")))</f>
        <v/>
      </c>
      <c r="BT589" s="251">
        <f>'[2]DATA CONSOLIDADA 2018-2025 '!$BR591-'b2'!$BO589</f>
        <v/>
      </c>
      <c r="BU589" s="248" t="n">
        <v>0</v>
      </c>
      <c r="BV589" s="248" t="n">
        <v>0</v>
      </c>
      <c r="BW589" s="249" t="n">
        <v>0</v>
      </c>
      <c r="BX589" s="250">
        <f>IF('[2]DATA CONSOLIDADA 2018-2025 '!$BW321&gt;'[2]DATA CONSOLIDADA 2018-2025 '!$BR321,"Incremento",IF('[2]DATA CONSOLIDADA 2018-2025 '!$BR321='[2]DATA CONSOLIDADA 2018-2025 '!$BW321,"Sin incremento",IF('[2]DATA CONSOLIDADA 2018-2025 '!$BW321&lt;'[2]DATA CONSOLIDADA 2018-2025 '!$BR321,"Disminución"," ---")))</f>
        <v/>
      </c>
      <c r="BY589" s="251">
        <f>'[2]DATA CONSOLIDADA 2018-2025 '!$BW321-'[2]DATA CONSOLIDADA 2018-2025 '!$BR321</f>
        <v/>
      </c>
      <c r="BZ589" s="248" t="n">
        <v>0</v>
      </c>
      <c r="CA589" s="248" t="n">
        <v>0</v>
      </c>
      <c r="CB589" s="249" t="n">
        <v>0</v>
      </c>
      <c r="CC589" s="250">
        <f>IF('[2]DATA CONSOLIDADA 2018-2025 '!$CB321&gt;'[2]DATA CONSOLIDADA 2018-2025 '!$BW321,"Incremento",IF('[2]DATA CONSOLIDADA 2018-2025 '!$BW321='[2]DATA CONSOLIDADA 2018-2025 '!$CB321,"Sin incremento",IF('[2]DATA CONSOLIDADA 2018-2025 '!$CB321&lt;'[2]DATA CONSOLIDADA 2018-2025 '!$BW321,"Disminución"," ---")))</f>
        <v/>
      </c>
      <c r="CD589" s="251">
        <f>'[2]DATA CONSOLIDADA 2018-2025 '!$CB591-'b2'!$BW589</f>
        <v/>
      </c>
      <c r="CE589" s="253" t="n">
        <v>0</v>
      </c>
      <c r="CF589" s="253" t="n">
        <v>0</v>
      </c>
      <c r="CG589" s="254" t="n">
        <v>0</v>
      </c>
      <c r="CH589" s="250">
        <f>IF('[2]DATA CONSOLIDADA 2018-2025 '!$CG321&gt;'[2]DATA CONSOLIDADA 2018-2025 '!$CB321,"Incremento",IF('[2]DATA CONSOLIDADA 2018-2025 '!$CB321='[2]DATA CONSOLIDADA 2018-2025 '!$CG321,"Sin incremento",IF('[2]DATA CONSOLIDADA 2018-2025 '!$CG321&lt;'[2]DATA CONSOLIDADA 2018-2025 '!$CB321,"Disminución"," ---")))</f>
        <v/>
      </c>
      <c r="CI589" s="251">
        <f>'[2]DATA CONSOLIDADA 2018-2025 '!$CG591-'b2'!$CB589</f>
        <v/>
      </c>
      <c r="CJ589" s="247" t="inlineStr">
        <is>
          <t>#REF!</t>
        </is>
      </c>
      <c r="CK589" s="247" t="n">
        <v>0</v>
      </c>
      <c r="CL589" s="247" t="n">
        <v>0</v>
      </c>
      <c r="CM589" s="247" t="n">
        <v>0</v>
      </c>
      <c r="CN589" s="247" t="inlineStr">
        <is>
          <t>#REF!</t>
        </is>
      </c>
      <c r="CO589" s="251">
        <f>'[2]DATA CONSOLIDADA 2018-2025 '!$CM591-'b2'!$CG589</f>
        <v/>
      </c>
      <c r="CP589" s="253" t="n">
        <v>0</v>
      </c>
      <c r="CQ589" s="253" t="n">
        <v>0</v>
      </c>
      <c r="CR589" s="253" t="n">
        <v>0</v>
      </c>
      <c r="CS589" s="253" t="n">
        <v>0</v>
      </c>
      <c r="CT589" s="253" t="n">
        <v>0</v>
      </c>
      <c r="CU589" s="253" t="n">
        <v>0</v>
      </c>
      <c r="CV589" s="247" t="n">
        <v>0</v>
      </c>
      <c r="CW589" s="247" t="n">
        <v>0</v>
      </c>
      <c r="CX589" s="247" t="n">
        <v>0</v>
      </c>
      <c r="CY589" s="247" t="n">
        <v>0</v>
      </c>
      <c r="CZ589" s="247" t="n">
        <v>0</v>
      </c>
      <c r="DA589" s="247" t="n">
        <v>0</v>
      </c>
      <c r="DB589" s="247" t="n">
        <v>0</v>
      </c>
      <c r="DC589" s="255" t="n">
        <v>0</v>
      </c>
      <c r="DD589" s="255" t="n">
        <v>0</v>
      </c>
      <c r="DE589" s="255" t="n">
        <v>0</v>
      </c>
      <c r="DF589" s="255" t="n">
        <v>0</v>
      </c>
      <c r="DG589" s="255" t="n">
        <v>0</v>
      </c>
      <c r="DH589" s="255" t="n">
        <v>0</v>
      </c>
      <c r="DI589" s="256" t="n">
        <v>20601119316</v>
      </c>
      <c r="DJ589" s="257" t="inlineStr">
        <is>
          <t>COOPERATIVA DE PRODUCTORES DE CACAO FINO Y DE AROMA</t>
        </is>
      </c>
      <c r="DK589" s="257" t="inlineStr">
        <is>
          <t>02 Cooperativa</t>
        </is>
      </c>
      <c r="DL589" s="258" t="n"/>
      <c r="DM589" s="258" t="n"/>
      <c r="DN589" s="258" t="n"/>
      <c r="DO589" s="258" t="n"/>
      <c r="DP589" s="258" t="n"/>
      <c r="DQ589" s="258" t="n"/>
      <c r="DR589" s="258" t="n"/>
      <c r="DS589" s="258" t="n"/>
      <c r="DT589" s="258" t="n"/>
      <c r="DU589" s="258" t="n"/>
      <c r="DV589" s="258" t="n"/>
      <c r="DW589" s="258" t="n"/>
      <c r="DX589" s="258" t="n"/>
      <c r="DY589" s="258" t="n"/>
      <c r="DZ589" s="258" t="n"/>
      <c r="EA589" s="258" t="n"/>
      <c r="EB589" s="258" t="n"/>
      <c r="EC589" s="258" t="n"/>
      <c r="ED589" s="258" t="n"/>
      <c r="EE589" s="258" t="n"/>
    </row>
    <row r="590" hidden="1" ht="47.25" customHeight="1">
      <c r="A590" s="240" t="inlineStr">
        <is>
          <t>ASOCIACIÓN DE PRODUCTORES DE CAMU CAMU DE VILLA LAGUNAS</t>
        </is>
      </c>
      <c r="B590" s="240" t="inlineStr">
        <is>
          <t>CAMU CAMU</t>
        </is>
      </c>
      <c r="C590" s="240" t="inlineStr">
        <is>
          <t>CAMU CAMU</t>
        </is>
      </c>
      <c r="D590" s="240" t="inlineStr">
        <is>
          <t>LORETO</t>
        </is>
      </c>
      <c r="E590" s="240" t="inlineStr">
        <is>
          <t>160206</t>
        </is>
      </c>
      <c r="F590" s="240" t="inlineStr">
        <is>
          <t>LORETO</t>
        </is>
      </c>
      <c r="G590" s="240" t="inlineStr">
        <is>
          <t>ALTO AMAZONAS</t>
        </is>
      </c>
      <c r="H590" s="240" t="inlineStr">
        <is>
          <t>LAGUNAS</t>
        </is>
      </c>
      <c r="I590" s="241" t="n"/>
      <c r="J590" s="241" t="n"/>
      <c r="K590" s="241" t="n"/>
      <c r="L590" s="241" t="n"/>
      <c r="M590" s="241" t="n"/>
      <c r="N590" s="241" t="n"/>
      <c r="O590" s="241" t="n"/>
      <c r="P590" s="241" t="n">
        <v>1</v>
      </c>
      <c r="Q590" s="241" t="inlineStr">
        <is>
          <t>PAC</t>
        </is>
      </c>
      <c r="R590" s="242">
        <f>IF(I590=1,I$2,"")&amp;IF(J590=1,IF(I590=1,"-","")&amp;J$2,"")&amp;IF(K590=1,IF(OR(J590=1,I590=1),"-","")&amp;K$2,"")&amp;IF(L590=1,IF(OR(K590=1,J590=1,I590=1),"-","")&amp;L$2,"")&amp;IF(M590=1,IF(OR(L590=1,K590=1,J590=1,I590=1),"-","")&amp;M$2,"")&amp;IF(N590=1,IF(OR(M590=1,L590=1,K590=1,J590=1,I590=1),"-","")&amp;N$2,"")&amp;IF(O590=1,IF(OR(N590=1,M590=1,L590=1,K590=1,J590=1,I590=1),"-","")&amp;O$2,"")&amp;IF(P590=1,IF(I590=1," - ",IF(J590=1," - ",IF(K590=1," - ",IF(L590=1," - ",IF(M590=1," - ",IF(N590=1," - ",IF(O590=1," - ","")))))))&amp;P$2,"")</f>
        <v/>
      </c>
      <c r="S590" s="243">
        <f>SUM('b2'!$I590:$P590)</f>
        <v/>
      </c>
      <c r="T590" s="243">
        <f>IF(OR('b2'!$J590=1,'b2'!$K590=1,'b2'!$L590=1,'b2'!$M590=1,'b2'!$N590=1,'b2'!$O590=1,'b2'!$P590=1),"SI","NO")</f>
        <v/>
      </c>
      <c r="U590" s="243">
        <f>IF(OR('b2'!$K590=1,'b2'!$L590=1,'b2'!$M590=1,'b2'!$N590=1,'b2'!$O590=1,'b2'!$P590=1),"SI","NO")</f>
        <v/>
      </c>
      <c r="V590" s="244" t="n">
        <v>0</v>
      </c>
      <c r="W590" s="245" t="n">
        <v>0</v>
      </c>
      <c r="X590" s="245" t="n">
        <v>0</v>
      </c>
      <c r="Y590" s="244" t="n">
        <v>0</v>
      </c>
      <c r="Z590" s="245" t="n">
        <v>0</v>
      </c>
      <c r="AA590" s="245" t="n">
        <v>0</v>
      </c>
      <c r="AB590" s="244" t="n">
        <v>0</v>
      </c>
      <c r="AC590" s="245" t="n">
        <v>0</v>
      </c>
      <c r="AD590" s="245" t="n">
        <v>0</v>
      </c>
      <c r="AE590" s="244" t="n">
        <v>0</v>
      </c>
      <c r="AF590" s="245" t="n">
        <v>0</v>
      </c>
      <c r="AG590" s="245" t="n">
        <v>0</v>
      </c>
      <c r="AH590" s="244" t="n">
        <v>0</v>
      </c>
      <c r="AI590" s="245" t="n">
        <v>0</v>
      </c>
      <c r="AJ590" s="245" t="n">
        <v>0</v>
      </c>
      <c r="AK590" s="244" t="n">
        <v>0</v>
      </c>
      <c r="AL590" s="245" t="n">
        <v>0</v>
      </c>
      <c r="AM590" s="245" t="n">
        <v>0</v>
      </c>
      <c r="AN590" s="244" t="n">
        <v>0</v>
      </c>
      <c r="AO590" s="245" t="n">
        <v>22</v>
      </c>
      <c r="AP590" s="245" t="n">
        <v>14</v>
      </c>
      <c r="AQ590" s="244" t="n">
        <v>36</v>
      </c>
      <c r="AR590" s="244">
        <f>IF('b2'!$AQ590&gt;0,'b2'!$AQ590,IF('b2'!$AN590&gt;0,'b2'!$AN590,IF('b2'!$AK590&gt;0,'b2'!$AK590,IF('b2'!$AH590&gt;0,'b2'!$AH590,IF('b2'!$AE590&gt;0,'b2'!$AE590,IF('b2'!$AB590&gt;0,'b2'!$AB590,IF('b2'!$Y590&gt;0,'b2'!$Y590,IF('b2'!$V590&gt;0,'b2'!$V590," ---"))))))))</f>
        <v/>
      </c>
      <c r="AS590" s="246" t="n"/>
      <c r="AT590" s="246" t="n"/>
      <c r="AU590" s="246" t="n"/>
      <c r="AV590" s="246" t="n"/>
      <c r="AW590" s="246" t="n"/>
      <c r="AX590" s="246" t="n"/>
      <c r="AY590" s="246" t="n"/>
      <c r="AZ590" s="246" t="n"/>
      <c r="BA590" s="246" t="n"/>
      <c r="BB590" s="246" t="n"/>
      <c r="BC590" s="246" t="n">
        <v>8</v>
      </c>
      <c r="BD590" s="246" t="n">
        <v>1</v>
      </c>
      <c r="BE590" s="247" t="n"/>
      <c r="BF590" s="252" t="n"/>
      <c r="BG590" s="252" t="n"/>
      <c r="BH590" s="247" t="n"/>
      <c r="BI590" s="250" t="inlineStr">
        <is>
          <t>#REF!</t>
        </is>
      </c>
      <c r="BJ590" s="251" t="inlineStr">
        <is>
          <t>#REF!</t>
        </is>
      </c>
      <c r="BK590" s="252" t="n"/>
      <c r="BL590" s="252" t="n"/>
      <c r="BM590" s="247" t="n"/>
      <c r="BN590" s="250" t="inlineStr">
        <is>
          <t>#REF!</t>
        </is>
      </c>
      <c r="BO590" s="251" t="inlineStr">
        <is>
          <t>#REF!</t>
        </is>
      </c>
      <c r="BP590" s="248" t="n"/>
      <c r="BQ590" s="248" t="n"/>
      <c r="BR590" s="249" t="n"/>
      <c r="BS590" s="250" t="inlineStr">
        <is>
          <t>#REF!</t>
        </is>
      </c>
      <c r="BT590" s="251">
        <f>'[2]DATA CONSOLIDADA 2018-2025 '!$BR592-'b2'!$BO590</f>
        <v/>
      </c>
      <c r="BU590" s="252" t="n"/>
      <c r="BV590" s="248" t="n"/>
      <c r="BW590" s="249" t="n"/>
      <c r="BX590" s="250" t="inlineStr">
        <is>
          <t>#REF!</t>
        </is>
      </c>
      <c r="BY590" s="251" t="inlineStr">
        <is>
          <t>#REF!</t>
        </is>
      </c>
      <c r="BZ590" s="248" t="n"/>
      <c r="CA590" s="248" t="n"/>
      <c r="CB590" s="249" t="n"/>
      <c r="CC590" s="250" t="inlineStr">
        <is>
          <t>#REF!</t>
        </is>
      </c>
      <c r="CD590" s="251">
        <f>'[2]DATA CONSOLIDADA 2018-2025 '!$CB592-'b2'!$BW590</f>
        <v/>
      </c>
      <c r="CE590" s="253" t="n"/>
      <c r="CF590" s="253" t="n"/>
      <c r="CG590" s="254" t="n"/>
      <c r="CH590" s="250" t="inlineStr">
        <is>
          <t>#REF!</t>
        </is>
      </c>
      <c r="CI590" s="251">
        <f>'[2]DATA CONSOLIDADA 2018-2025 '!$CG592-'b2'!$CB590</f>
        <v/>
      </c>
      <c r="CJ590" s="247" t="inlineStr">
        <is>
          <t>#REF!</t>
        </is>
      </c>
      <c r="CK590" s="247" t="n">
        <v>18371.4</v>
      </c>
      <c r="CL590" s="247" t="n">
        <v>0</v>
      </c>
      <c r="CM590" s="247" t="n">
        <v>18371.4</v>
      </c>
      <c r="CN590" s="247" t="inlineStr">
        <is>
          <t>#REF!</t>
        </is>
      </c>
      <c r="CO590" s="251">
        <f>'[2]DATA CONSOLIDADA 2018-2025 '!$CM592-'b2'!$CG590</f>
        <v/>
      </c>
      <c r="CP590" s="253" t="n"/>
      <c r="CQ590" s="253" t="n"/>
      <c r="CR590" s="253" t="n"/>
      <c r="CS590" s="253" t="n"/>
      <c r="CT590" s="253" t="n"/>
      <c r="CU590" s="253" t="n"/>
      <c r="CV590" s="247" t="n"/>
      <c r="CW590" s="247" t="n"/>
      <c r="CX590" s="247" t="n"/>
      <c r="CY590" s="247" t="n"/>
      <c r="CZ590" s="247" t="n"/>
      <c r="DA590" s="247" t="n"/>
      <c r="DB590" s="247" t="n"/>
      <c r="DC590" s="255" t="n">
        <v>0</v>
      </c>
      <c r="DD590" s="255" t="n">
        <v>4800</v>
      </c>
      <c r="DE590" s="255" t="n">
        <v>13571.4</v>
      </c>
      <c r="DF590" s="255" t="n">
        <v>0</v>
      </c>
      <c r="DG590" s="255" t="n">
        <v>0</v>
      </c>
      <c r="DH590" s="255" t="n">
        <v>18371.4</v>
      </c>
      <c r="DI590" s="256" t="n">
        <v>20612982407</v>
      </c>
      <c r="DJ590" s="257" t="inlineStr">
        <is>
          <t>ASOCIACION DE PRODUCTORES DE CAMU CAMU DE VILLA LAGUNAS</t>
        </is>
      </c>
      <c r="DK590" s="257" t="inlineStr">
        <is>
          <t>01 Asociación</t>
        </is>
      </c>
      <c r="DL590" s="258" t="n"/>
      <c r="DM590" s="258" t="n"/>
      <c r="DN590" s="258" t="n"/>
      <c r="DO590" s="258" t="n"/>
      <c r="DP590" s="258" t="n"/>
      <c r="DQ590" s="258" t="n"/>
      <c r="DR590" s="258" t="n"/>
      <c r="DS590" s="258" t="n"/>
      <c r="DT590" s="258" t="n"/>
      <c r="DU590" s="258" t="n"/>
      <c r="DV590" s="258" t="n"/>
      <c r="DW590" s="258" t="n"/>
      <c r="DX590" s="258" t="n"/>
      <c r="DY590" s="258" t="n"/>
      <c r="DZ590" s="258" t="n"/>
      <c r="EA590" s="258" t="n"/>
      <c r="EB590" s="258" t="n"/>
      <c r="EC590" s="258" t="n"/>
      <c r="ED590" s="258" t="n"/>
      <c r="EE590" s="258" t="n"/>
    </row>
    <row r="591" hidden="1" ht="47.25" customHeight="1">
      <c r="A591" s="240" t="inlineStr">
        <is>
          <t>ASOCIACION DE PRODUCTORES DE PUERTO PERU - APPP</t>
        </is>
      </c>
      <c r="B591" s="240" t="inlineStr">
        <is>
          <t>YUCA</t>
        </is>
      </c>
      <c r="C591" s="240" t="inlineStr">
        <is>
          <t>FARIÑA</t>
        </is>
      </c>
      <c r="D591" s="240" t="inlineStr">
        <is>
          <t>LORETO</t>
        </is>
      </c>
      <c r="E591" s="240" t="inlineStr">
        <is>
          <t>160201</t>
        </is>
      </c>
      <c r="F591" s="240" t="inlineStr">
        <is>
          <t>LORETO</t>
        </is>
      </c>
      <c r="G591" s="240" t="inlineStr">
        <is>
          <t>ALTO AMAZONAS</t>
        </is>
      </c>
      <c r="H591" s="240" t="inlineStr">
        <is>
          <t>YURIMAGUAS</t>
        </is>
      </c>
      <c r="I591" s="241" t="n"/>
      <c r="J591" s="241" t="n"/>
      <c r="K591" s="241" t="n"/>
      <c r="L591" s="241" t="n"/>
      <c r="M591" s="241" t="n"/>
      <c r="N591" s="241" t="n"/>
      <c r="O591" s="241" t="n"/>
      <c r="P591" s="241" t="n">
        <v>1</v>
      </c>
      <c r="Q591" s="241" t="inlineStr">
        <is>
          <t>PAC</t>
        </is>
      </c>
      <c r="R591" s="242">
        <f>IF(I591=1,I$2,"")&amp;IF(J591=1,IF(I591=1,"-","")&amp;J$2,"")&amp;IF(K591=1,IF(OR(J591=1,I591=1),"-","")&amp;K$2,"")&amp;IF(L591=1,IF(OR(K591=1,J591=1,I591=1),"-","")&amp;L$2,"")&amp;IF(M591=1,IF(OR(L591=1,K591=1,J591=1,I591=1),"-","")&amp;M$2,"")&amp;IF(N591=1,IF(OR(M591=1,L591=1,K591=1,J591=1,I591=1),"-","")&amp;N$2,"")&amp;IF(O591=1,IF(OR(N591=1,M591=1,L591=1,K591=1,J591=1,I591=1),"-","")&amp;O$2,"")&amp;IF(P591=1,IF(I591=1," - ",IF(J591=1," - ",IF(K591=1," - ",IF(L591=1," - ",IF(M591=1," - ",IF(N591=1," - ",IF(O591=1," - ","")))))))&amp;P$2,"")</f>
        <v/>
      </c>
      <c r="S591" s="243">
        <f>SUM('b2'!$I591:$P591)</f>
        <v/>
      </c>
      <c r="T591" s="243">
        <f>IF(OR('b2'!$J591=1,'b2'!$K591=1,'b2'!$L591=1,'b2'!$M591=1,'b2'!$N591=1,'b2'!$O591=1,'b2'!$P591=1),"SI","NO")</f>
        <v/>
      </c>
      <c r="U591" s="243">
        <f>IF(OR('b2'!$K591=1,'b2'!$L591=1,'b2'!$M591=1,'b2'!$N591=1,'b2'!$O591=1,'b2'!$P591=1),"SI","NO")</f>
        <v/>
      </c>
      <c r="V591" s="244" t="n">
        <v>0</v>
      </c>
      <c r="W591" s="245" t="n">
        <v>0</v>
      </c>
      <c r="X591" s="245" t="n">
        <v>0</v>
      </c>
      <c r="Y591" s="244" t="n">
        <v>0</v>
      </c>
      <c r="Z591" s="245" t="n">
        <v>0</v>
      </c>
      <c r="AA591" s="245" t="n">
        <v>0</v>
      </c>
      <c r="AB591" s="244" t="n">
        <v>0</v>
      </c>
      <c r="AC591" s="245" t="n">
        <v>0</v>
      </c>
      <c r="AD591" s="245" t="n">
        <v>0</v>
      </c>
      <c r="AE591" s="244" t="n">
        <v>0</v>
      </c>
      <c r="AF591" s="245" t="n">
        <v>0</v>
      </c>
      <c r="AG591" s="245" t="n">
        <v>0</v>
      </c>
      <c r="AH591" s="244" t="n">
        <v>0</v>
      </c>
      <c r="AI591" s="245" t="n">
        <v>0</v>
      </c>
      <c r="AJ591" s="245" t="n">
        <v>0</v>
      </c>
      <c r="AK591" s="244" t="n">
        <v>0</v>
      </c>
      <c r="AL591" s="245" t="n">
        <v>0</v>
      </c>
      <c r="AM591" s="245" t="n">
        <v>0</v>
      </c>
      <c r="AN591" s="244" t="n">
        <v>0</v>
      </c>
      <c r="AO591" s="245" t="n">
        <v>25</v>
      </c>
      <c r="AP591" s="245" t="n">
        <v>19</v>
      </c>
      <c r="AQ591" s="244" t="n">
        <v>44</v>
      </c>
      <c r="AR591" s="244">
        <f>IF('b2'!$AQ591&gt;0,'b2'!$AQ591,IF('b2'!$AN591&gt;0,'b2'!$AN591,IF('b2'!$AK591&gt;0,'b2'!$AK591,IF('b2'!$AH591&gt;0,'b2'!$AH591,IF('b2'!$AE591&gt;0,'b2'!$AE591,IF('b2'!$AB591&gt;0,'b2'!$AB591,IF('b2'!$Y591&gt;0,'b2'!$Y591,IF('b2'!$V591&gt;0,'b2'!$V591," ---"))))))))</f>
        <v/>
      </c>
      <c r="AS591" s="246" t="n"/>
      <c r="AT591" s="246" t="n"/>
      <c r="AU591" s="246" t="n"/>
      <c r="AV591" s="246" t="n"/>
      <c r="AW591" s="246" t="n"/>
      <c r="AX591" s="246" t="n"/>
      <c r="AY591" s="246" t="n"/>
      <c r="AZ591" s="246" t="n"/>
      <c r="BA591" s="246" t="n"/>
      <c r="BB591" s="246" t="n"/>
      <c r="BC591" s="246" t="n">
        <v>9</v>
      </c>
      <c r="BD591" s="246" t="n">
        <v>0</v>
      </c>
      <c r="BE591" s="247" t="n"/>
      <c r="BF591" s="252" t="n"/>
      <c r="BG591" s="252" t="n"/>
      <c r="BH591" s="247" t="n"/>
      <c r="BI591" s="250" t="inlineStr">
        <is>
          <t>#REF!</t>
        </is>
      </c>
      <c r="BJ591" s="251" t="inlineStr">
        <is>
          <t>#REF!</t>
        </is>
      </c>
      <c r="BK591" s="252" t="n"/>
      <c r="BL591" s="252" t="n"/>
      <c r="BM591" s="247" t="n"/>
      <c r="BN591" s="250" t="inlineStr">
        <is>
          <t>#REF!</t>
        </is>
      </c>
      <c r="BO591" s="251" t="inlineStr">
        <is>
          <t>#REF!</t>
        </is>
      </c>
      <c r="BP591" s="248" t="n"/>
      <c r="BQ591" s="248" t="n"/>
      <c r="BR591" s="249" t="n"/>
      <c r="BS591" s="250" t="inlineStr">
        <is>
          <t>#REF!</t>
        </is>
      </c>
      <c r="BT591" s="251">
        <f>'[2]DATA CONSOLIDADA 2018-2025 '!$BR593-'b2'!$BO591</f>
        <v/>
      </c>
      <c r="BU591" s="252" t="n"/>
      <c r="BV591" s="248" t="n"/>
      <c r="BW591" s="249" t="n"/>
      <c r="BX591" s="250" t="inlineStr">
        <is>
          <t>#REF!</t>
        </is>
      </c>
      <c r="BY591" s="251" t="inlineStr">
        <is>
          <t>#REF!</t>
        </is>
      </c>
      <c r="BZ591" s="248" t="n"/>
      <c r="CA591" s="248" t="n"/>
      <c r="CB591" s="249" t="n"/>
      <c r="CC591" s="250" t="inlineStr">
        <is>
          <t>#REF!</t>
        </is>
      </c>
      <c r="CD591" s="251">
        <f>'[2]DATA CONSOLIDADA 2018-2025 '!$CB593-'b2'!$BW591</f>
        <v/>
      </c>
      <c r="CE591" s="253" t="n"/>
      <c r="CF591" s="253" t="n"/>
      <c r="CG591" s="254" t="n"/>
      <c r="CH591" s="250" t="inlineStr">
        <is>
          <t>#REF!</t>
        </is>
      </c>
      <c r="CI591" s="251">
        <f>'[2]DATA CONSOLIDADA 2018-2025 '!$CG593-'b2'!$CB591</f>
        <v/>
      </c>
      <c r="CJ591" s="247" t="inlineStr">
        <is>
          <t>#REF!</t>
        </is>
      </c>
      <c r="CK591" s="247" t="n">
        <v>95510</v>
      </c>
      <c r="CL591" s="247" t="n">
        <v>0</v>
      </c>
      <c r="CM591" s="247" t="n">
        <v>95510</v>
      </c>
      <c r="CN591" s="247" t="inlineStr">
        <is>
          <t>#REF!</t>
        </is>
      </c>
      <c r="CO591" s="251">
        <f>'[2]DATA CONSOLIDADA 2018-2025 '!$CM593-'b2'!$CG591</f>
        <v/>
      </c>
      <c r="CP591" s="253" t="n"/>
      <c r="CQ591" s="253" t="n"/>
      <c r="CR591" s="253" t="n"/>
      <c r="CS591" s="253" t="n"/>
      <c r="CT591" s="253" t="n"/>
      <c r="CU591" s="253" t="n"/>
      <c r="CV591" s="247" t="n"/>
      <c r="CW591" s="247" t="n"/>
      <c r="CX591" s="247" t="n"/>
      <c r="CY591" s="247" t="n"/>
      <c r="CZ591" s="247" t="n"/>
      <c r="DA591" s="247" t="n"/>
      <c r="DB591" s="247" t="n"/>
      <c r="DC591" s="255" t="n">
        <v>0</v>
      </c>
      <c r="DD591" s="255" t="n">
        <v>310</v>
      </c>
      <c r="DE591" s="255" t="n">
        <v>95200</v>
      </c>
      <c r="DF591" s="255" t="n">
        <v>0</v>
      </c>
      <c r="DG591" s="255" t="n">
        <v>0</v>
      </c>
      <c r="DH591" s="255" t="n">
        <v>95510</v>
      </c>
      <c r="DI591" s="256" t="n">
        <v>20601320348</v>
      </c>
      <c r="DJ591" s="257" t="inlineStr">
        <is>
          <t xml:space="preserve">ASOCIACION DE PRODUCTORES DE PUERTO PERU - APPP
</t>
        </is>
      </c>
      <c r="DK591" s="257" t="inlineStr">
        <is>
          <t>01 Asociación</t>
        </is>
      </c>
      <c r="DL591" s="258" t="n"/>
      <c r="DM591" s="258" t="n"/>
      <c r="DN591" s="258" t="n"/>
      <c r="DO591" s="258" t="n"/>
      <c r="DP591" s="258" t="n"/>
      <c r="DQ591" s="258" t="n"/>
      <c r="DR591" s="258" t="n"/>
      <c r="DS591" s="258" t="n"/>
      <c r="DT591" s="258" t="n"/>
      <c r="DU591" s="258" t="n"/>
      <c r="DV591" s="258" t="n"/>
      <c r="DW591" s="258" t="n"/>
      <c r="DX591" s="258" t="n"/>
      <c r="DY591" s="258" t="n"/>
      <c r="DZ591" s="258" t="n"/>
      <c r="EA591" s="258" t="n"/>
      <c r="EB591" s="258" t="n"/>
      <c r="EC591" s="258" t="n"/>
      <c r="ED591" s="258" t="n"/>
      <c r="EE591" s="258" t="n"/>
    </row>
    <row r="592" ht="47.25" customHeight="1">
      <c r="A592" s="240" t="inlineStr">
        <is>
          <t>ASOCIACION ECOLOGICA Y DE PRODUCTORES AGROPECUARIOS SAN JOSE OBRERO</t>
        </is>
      </c>
      <c r="B592" s="240" t="inlineStr">
        <is>
          <t>CACAO</t>
        </is>
      </c>
      <c r="C592" s="240" t="inlineStr">
        <is>
          <t>CACAO EN GRANO</t>
        </is>
      </c>
      <c r="D592" s="240" t="inlineStr">
        <is>
          <t>LORETO</t>
        </is>
      </c>
      <c r="E592" s="240" t="inlineStr">
        <is>
          <t>160211</t>
        </is>
      </c>
      <c r="F592" s="240" t="inlineStr">
        <is>
          <t>LORETO</t>
        </is>
      </c>
      <c r="G592" s="240" t="inlineStr">
        <is>
          <t>ALTO AMAZONAS</t>
        </is>
      </c>
      <c r="H592" s="240" t="inlineStr">
        <is>
          <t>TENIENTE CESAR LOPEZ ROJAS</t>
        </is>
      </c>
      <c r="I592" s="241" t="n"/>
      <c r="J592" s="241" t="n"/>
      <c r="K592" s="241" t="n"/>
      <c r="L592" s="241" t="n"/>
      <c r="M592" s="241" t="n"/>
      <c r="N592" s="241" t="n"/>
      <c r="O592" s="241" t="n"/>
      <c r="P592" s="241" t="n">
        <v>1</v>
      </c>
      <c r="Q592" s="241" t="inlineStr">
        <is>
          <t>PAC</t>
        </is>
      </c>
      <c r="R592" s="242">
        <f>IF(I592=1,I$2,"")&amp;IF(J592=1,IF(I592=1,"-","")&amp;J$2,"")&amp;IF(K592=1,IF(OR(J592=1,I592=1),"-","")&amp;K$2,"")&amp;IF(L592=1,IF(OR(K592=1,J592=1,I592=1),"-","")&amp;L$2,"")&amp;IF(M592=1,IF(OR(L592=1,K592=1,J592=1,I592=1),"-","")&amp;M$2,"")&amp;IF(N592=1,IF(OR(M592=1,L592=1,K592=1,J592=1,I592=1),"-","")&amp;N$2,"")&amp;IF(O592=1,IF(OR(N592=1,M592=1,L592=1,K592=1,J592=1,I592=1),"-","")&amp;O$2,"")&amp;IF(P592=1,IF(I592=1," - ",IF(J592=1," - ",IF(K592=1," - ",IF(L592=1," - ",IF(M592=1," - ",IF(N592=1," - ",IF(O592=1," - ","")))))))&amp;P$2,"")</f>
        <v/>
      </c>
      <c r="S592" s="243">
        <f>SUM('b2'!$I592:$P592)</f>
        <v/>
      </c>
      <c r="T592" s="243">
        <f>IF(OR('b2'!$J592=1,'b2'!$K592=1,'b2'!$L592=1,'b2'!$M592=1,'b2'!$N592=1,'b2'!$O592=1,'b2'!$P592=1),"SI","NO")</f>
        <v/>
      </c>
      <c r="U592" s="243">
        <f>IF(OR('b2'!$K592=1,'b2'!$L592=1,'b2'!$M592=1,'b2'!$N592=1,'b2'!$O592=1,'b2'!$P592=1),"SI","NO")</f>
        <v/>
      </c>
      <c r="V592" s="244" t="n">
        <v>0</v>
      </c>
      <c r="W592" s="245" t="n">
        <v>0</v>
      </c>
      <c r="X592" s="245" t="n">
        <v>0</v>
      </c>
      <c r="Y592" s="244" t="n">
        <v>0</v>
      </c>
      <c r="Z592" s="245" t="n">
        <v>0</v>
      </c>
      <c r="AA592" s="245" t="n">
        <v>0</v>
      </c>
      <c r="AB592" s="244" t="n">
        <v>0</v>
      </c>
      <c r="AC592" s="245" t="n">
        <v>0</v>
      </c>
      <c r="AD592" s="245" t="n">
        <v>0</v>
      </c>
      <c r="AE592" s="244" t="n">
        <v>0</v>
      </c>
      <c r="AF592" s="245" t="n">
        <v>0</v>
      </c>
      <c r="AG592" s="245" t="n">
        <v>0</v>
      </c>
      <c r="AH592" s="244" t="n">
        <v>0</v>
      </c>
      <c r="AI592" s="245" t="n">
        <v>0</v>
      </c>
      <c r="AJ592" s="245" t="n">
        <v>0</v>
      </c>
      <c r="AK592" s="244" t="n">
        <v>0</v>
      </c>
      <c r="AL592" s="245" t="n">
        <v>0</v>
      </c>
      <c r="AM592" s="245" t="n">
        <v>0</v>
      </c>
      <c r="AN592" s="244" t="n">
        <v>0</v>
      </c>
      <c r="AO592" s="245" t="n">
        <v>26</v>
      </c>
      <c r="AP592" s="245" t="n">
        <v>4</v>
      </c>
      <c r="AQ592" s="244" t="n">
        <v>30</v>
      </c>
      <c r="AR592" s="244">
        <f>IF('b2'!$AQ592&gt;0,'b2'!$AQ592,IF('b2'!$AN592&gt;0,'b2'!$AN592,IF('b2'!$AK592&gt;0,'b2'!$AK592,IF('b2'!$AH592&gt;0,'b2'!$AH592,IF('b2'!$AE592&gt;0,'b2'!$AE592,IF('b2'!$AB592&gt;0,'b2'!$AB592,IF('b2'!$Y592&gt;0,'b2'!$Y592,IF('b2'!$V592&gt;0,'b2'!$V592," ---"))))))))</f>
        <v/>
      </c>
      <c r="AS592" s="246" t="n"/>
      <c r="AT592" s="246" t="n"/>
      <c r="AU592" s="246" t="n"/>
      <c r="AV592" s="246" t="n"/>
      <c r="AW592" s="246" t="n"/>
      <c r="AX592" s="246" t="n"/>
      <c r="AY592" s="246" t="n"/>
      <c r="AZ592" s="246" t="n"/>
      <c r="BA592" s="246" t="n"/>
      <c r="BB592" s="246" t="n"/>
      <c r="BC592" s="246" t="n">
        <v>5</v>
      </c>
      <c r="BD592" s="246" t="n">
        <v>0</v>
      </c>
      <c r="BE592" s="247" t="n"/>
      <c r="BF592" s="252" t="n"/>
      <c r="BG592" s="252" t="n"/>
      <c r="BH592" s="247" t="n"/>
      <c r="BI592" s="250" t="inlineStr">
        <is>
          <t>#REF!</t>
        </is>
      </c>
      <c r="BJ592" s="251" t="inlineStr">
        <is>
          <t>#REF!</t>
        </is>
      </c>
      <c r="BK592" s="252" t="n"/>
      <c r="BL592" s="252" t="n"/>
      <c r="BM592" s="247" t="n"/>
      <c r="BN592" s="250" t="inlineStr">
        <is>
          <t>#REF!</t>
        </is>
      </c>
      <c r="BO592" s="251" t="inlineStr">
        <is>
          <t>#REF!</t>
        </is>
      </c>
      <c r="BP592" s="248" t="n"/>
      <c r="BQ592" s="248" t="n"/>
      <c r="BR592" s="249" t="n"/>
      <c r="BS592" s="250" t="inlineStr">
        <is>
          <t>#REF!</t>
        </is>
      </c>
      <c r="BT592" s="251">
        <f>'[2]DATA CONSOLIDADA 2018-2025 '!$BR594-'b2'!$BO592</f>
        <v/>
      </c>
      <c r="BU592" s="252" t="n"/>
      <c r="BV592" s="248" t="n"/>
      <c r="BW592" s="249" t="n"/>
      <c r="BX592" s="250" t="inlineStr">
        <is>
          <t>#REF!</t>
        </is>
      </c>
      <c r="BY592" s="251" t="inlineStr">
        <is>
          <t>#REF!</t>
        </is>
      </c>
      <c r="BZ592" s="248" t="n"/>
      <c r="CA592" s="248" t="n"/>
      <c r="CB592" s="249" t="n"/>
      <c r="CC592" s="250" t="inlineStr">
        <is>
          <t>#REF!</t>
        </is>
      </c>
      <c r="CD592" s="251">
        <f>'[2]DATA CONSOLIDADA 2018-2025 '!$CB594-'b2'!$BW592</f>
        <v/>
      </c>
      <c r="CE592" s="253" t="n"/>
      <c r="CF592" s="253" t="n"/>
      <c r="CG592" s="254" t="n"/>
      <c r="CH592" s="250" t="inlineStr">
        <is>
          <t>#REF!</t>
        </is>
      </c>
      <c r="CI592" s="251">
        <f>'[2]DATA CONSOLIDADA 2018-2025 '!$CG594-'b2'!$CB592</f>
        <v/>
      </c>
      <c r="CJ592" s="247" t="inlineStr">
        <is>
          <t>#REF!</t>
        </is>
      </c>
      <c r="CK592" s="247" t="n">
        <v>0</v>
      </c>
      <c r="CL592" s="247" t="n">
        <v>0</v>
      </c>
      <c r="CM592" s="247" t="n">
        <v>0</v>
      </c>
      <c r="CN592" s="247" t="inlineStr">
        <is>
          <t>#REF!</t>
        </is>
      </c>
      <c r="CO592" s="251">
        <f>'[2]DATA CONSOLIDADA 2018-2025 '!$CM594-'b2'!$CG592</f>
        <v/>
      </c>
      <c r="CP592" s="253" t="n"/>
      <c r="CQ592" s="253" t="n"/>
      <c r="CR592" s="253" t="n"/>
      <c r="CS592" s="253" t="n"/>
      <c r="CT592" s="253" t="n"/>
      <c r="CU592" s="253" t="n"/>
      <c r="CV592" s="247" t="n"/>
      <c r="CW592" s="247" t="n"/>
      <c r="CX592" s="247" t="n"/>
      <c r="CY592" s="247" t="n"/>
      <c r="CZ592" s="247" t="n"/>
      <c r="DA592" s="247" t="n"/>
      <c r="DB592" s="247" t="n"/>
      <c r="DC592" s="255" t="n">
        <v>0</v>
      </c>
      <c r="DD592" s="255" t="n">
        <v>0</v>
      </c>
      <c r="DE592" s="255" t="n">
        <v>0</v>
      </c>
      <c r="DF592" s="255" t="n">
        <v>0</v>
      </c>
      <c r="DG592" s="255" t="n">
        <v>0</v>
      </c>
      <c r="DH592" s="255" t="n">
        <v>0</v>
      </c>
      <c r="DI592" s="256" t="n">
        <v>20494145791</v>
      </c>
      <c r="DJ592" s="257" t="inlineStr">
        <is>
          <t>ASOCIACION ECOLOGICA Y DE PRODUCTORES AGROPECUARIOS SAN JOSE OBRERO</t>
        </is>
      </c>
      <c r="DK592" s="257" t="inlineStr">
        <is>
          <t>01 Asociación</t>
        </is>
      </c>
      <c r="DL592" s="258" t="n"/>
      <c r="DM592" s="258" t="n"/>
      <c r="DN592" s="258" t="n"/>
      <c r="DO592" s="258" t="n"/>
      <c r="DP592" s="258" t="n"/>
      <c r="DQ592" s="258" t="n"/>
      <c r="DR592" s="258" t="n"/>
      <c r="DS592" s="258" t="n"/>
      <c r="DT592" s="258" t="n"/>
      <c r="DU592" s="258" t="n"/>
      <c r="DV592" s="258" t="n"/>
      <c r="DW592" s="258" t="n"/>
      <c r="DX592" s="258" t="n"/>
      <c r="DY592" s="258" t="n"/>
      <c r="DZ592" s="258" t="n"/>
      <c r="EA592" s="258" t="n"/>
      <c r="EB592" s="258" t="n"/>
      <c r="EC592" s="258" t="n"/>
      <c r="ED592" s="258" t="n"/>
      <c r="EE592" s="258" t="n"/>
    </row>
    <row r="593" hidden="1" ht="47.25" customHeight="1">
      <c r="A593" s="240" t="inlineStr">
        <is>
          <t>ASOCIACION JUNTOS POR UN SUEÑO VERDE</t>
        </is>
      </c>
      <c r="B593" s="240" t="inlineStr">
        <is>
          <t>PITAHAYA</t>
        </is>
      </c>
      <c r="C593" s="240" t="inlineStr">
        <is>
          <t>PITAHAYA</t>
        </is>
      </c>
      <c r="D593" s="240" t="inlineStr">
        <is>
          <t>MOQUEGUA</t>
        </is>
      </c>
      <c r="E593" s="240" t="inlineStr">
        <is>
          <t>180107</t>
        </is>
      </c>
      <c r="F593" s="240" t="inlineStr">
        <is>
          <t>MOQUEGUA</t>
        </is>
      </c>
      <c r="G593" s="240" t="inlineStr">
        <is>
          <t>MARISCAL NIETO</t>
        </is>
      </c>
      <c r="H593" s="240" t="inlineStr">
        <is>
          <t>SAN ANTONIO</t>
        </is>
      </c>
      <c r="I593" s="241" t="n"/>
      <c r="J593" s="241" t="n"/>
      <c r="K593" s="241" t="n"/>
      <c r="L593" s="241" t="n"/>
      <c r="M593" s="241" t="n"/>
      <c r="N593" s="241" t="n"/>
      <c r="O593" s="241" t="n"/>
      <c r="P593" s="241" t="n">
        <v>1</v>
      </c>
      <c r="Q593" s="241" t="inlineStr">
        <is>
          <t>PAC</t>
        </is>
      </c>
      <c r="R593" s="242">
        <f>IF(I593=1,I$2,"")&amp;IF(J593=1,IF(I593=1,"-","")&amp;J$2,"")&amp;IF(K593=1,IF(OR(J593=1,I593=1),"-","")&amp;K$2,"")&amp;IF(L593=1,IF(OR(K593=1,J593=1,I593=1),"-","")&amp;L$2,"")&amp;IF(M593=1,IF(OR(L593=1,K593=1,J593=1,I593=1),"-","")&amp;M$2,"")&amp;IF(N593=1,IF(OR(M593=1,L593=1,K593=1,J593=1,I593=1),"-","")&amp;N$2,"")&amp;IF(O593=1,IF(OR(N593=1,M593=1,L593=1,K593=1,J593=1,I593=1),"-","")&amp;O$2,"")&amp;IF(P593=1,IF(I593=1," - ",IF(J593=1," - ",IF(K593=1," - ",IF(L593=1," - ",IF(M593=1," - ",IF(N593=1," - ",IF(O593=1," - ","")))))))&amp;P$2,"")</f>
        <v/>
      </c>
      <c r="S593" s="243">
        <f>SUM('b2'!$I593:$P593)</f>
        <v/>
      </c>
      <c r="T593" s="243">
        <f>IF(OR('b2'!$J593=1,'b2'!$K593=1,'b2'!$L593=1,'b2'!$M593=1,'b2'!$N593=1,'b2'!$O593=1,'b2'!$P593=1),"SI","NO")</f>
        <v/>
      </c>
      <c r="U593" s="243">
        <f>IF(OR('b2'!$K593=1,'b2'!$L593=1,'b2'!$M593=1,'b2'!$N593=1,'b2'!$O593=1,'b2'!$P593=1),"SI","NO")</f>
        <v/>
      </c>
      <c r="V593" s="244" t="n">
        <v>0</v>
      </c>
      <c r="W593" s="245" t="n">
        <v>0</v>
      </c>
      <c r="X593" s="245" t="n">
        <v>0</v>
      </c>
      <c r="Y593" s="244" t="n">
        <v>0</v>
      </c>
      <c r="Z593" s="245" t="n">
        <v>0</v>
      </c>
      <c r="AA593" s="245" t="n">
        <v>0</v>
      </c>
      <c r="AB593" s="244" t="n">
        <v>0</v>
      </c>
      <c r="AC593" s="245" t="n">
        <v>0</v>
      </c>
      <c r="AD593" s="245" t="n">
        <v>0</v>
      </c>
      <c r="AE593" s="244" t="n">
        <v>0</v>
      </c>
      <c r="AF593" s="245" t="n">
        <v>0</v>
      </c>
      <c r="AG593" s="245" t="n">
        <v>0</v>
      </c>
      <c r="AH593" s="244" t="n">
        <v>0</v>
      </c>
      <c r="AI593" s="245" t="n">
        <v>0</v>
      </c>
      <c r="AJ593" s="245" t="n">
        <v>0</v>
      </c>
      <c r="AK593" s="244" t="n">
        <v>0</v>
      </c>
      <c r="AL593" s="245" t="n">
        <v>0</v>
      </c>
      <c r="AM593" s="245" t="n">
        <v>0</v>
      </c>
      <c r="AN593" s="244" t="n">
        <v>0</v>
      </c>
      <c r="AO593" s="245" t="n">
        <v>42</v>
      </c>
      <c r="AP593" s="245" t="n">
        <v>40</v>
      </c>
      <c r="AQ593" s="244" t="n">
        <v>82</v>
      </c>
      <c r="AR593" s="244">
        <f>IF('b2'!$AQ593&gt;0,'b2'!$AQ593,IF('b2'!$AN593&gt;0,'b2'!$AN593,IF('b2'!$AK593&gt;0,'b2'!$AK593,IF('b2'!$AH593&gt;0,'b2'!$AH593,IF('b2'!$AE593&gt;0,'b2'!$AE593,IF('b2'!$AB593&gt;0,'b2'!$AB593,IF('b2'!$Y593&gt;0,'b2'!$Y593,IF('b2'!$V593&gt;0,'b2'!$V593," ---"))))))))</f>
        <v/>
      </c>
      <c r="AS593" s="246" t="n"/>
      <c r="AT593" s="246" t="n"/>
      <c r="AU593" s="246" t="n"/>
      <c r="AV593" s="246" t="n"/>
      <c r="AW593" s="246" t="n"/>
      <c r="AX593" s="246" t="n"/>
      <c r="AY593" s="246" t="n"/>
      <c r="AZ593" s="246" t="n"/>
      <c r="BA593" s="246" t="n"/>
      <c r="BB593" s="246" t="n"/>
      <c r="BC593" s="246" t="n">
        <v>20</v>
      </c>
      <c r="BD593" s="246" t="n">
        <v>4</v>
      </c>
      <c r="BE593" s="247" t="n"/>
      <c r="BF593" s="252" t="n"/>
      <c r="BG593" s="252" t="n"/>
      <c r="BH593" s="247" t="n"/>
      <c r="BI593" s="250" t="inlineStr">
        <is>
          <t>#REF!</t>
        </is>
      </c>
      <c r="BJ593" s="251" t="inlineStr">
        <is>
          <t>#REF!</t>
        </is>
      </c>
      <c r="BK593" s="252" t="n"/>
      <c r="BL593" s="252" t="n"/>
      <c r="BM593" s="247" t="n"/>
      <c r="BN593" s="250" t="inlineStr">
        <is>
          <t>#REF!</t>
        </is>
      </c>
      <c r="BO593" s="251" t="inlineStr">
        <is>
          <t>#REF!</t>
        </is>
      </c>
      <c r="BP593" s="248" t="n"/>
      <c r="BQ593" s="248" t="n"/>
      <c r="BR593" s="249" t="n"/>
      <c r="BS593" s="250" t="inlineStr">
        <is>
          <t>#REF!</t>
        </is>
      </c>
      <c r="BT593" s="251">
        <f>'[2]DATA CONSOLIDADA 2018-2025 '!$BR595-'b2'!$BO593</f>
        <v/>
      </c>
      <c r="BU593" s="252" t="n"/>
      <c r="BV593" s="248" t="n"/>
      <c r="BW593" s="249" t="n"/>
      <c r="BX593" s="250" t="inlineStr">
        <is>
          <t>#REF!</t>
        </is>
      </c>
      <c r="BY593" s="251" t="inlineStr">
        <is>
          <t>#REF!</t>
        </is>
      </c>
      <c r="BZ593" s="248" t="n"/>
      <c r="CA593" s="248" t="n"/>
      <c r="CB593" s="249" t="n"/>
      <c r="CC593" s="250" t="inlineStr">
        <is>
          <t>#REF!</t>
        </is>
      </c>
      <c r="CD593" s="251">
        <f>'[2]DATA CONSOLIDADA 2018-2025 '!$CB595-'b2'!$BW593</f>
        <v/>
      </c>
      <c r="CE593" s="253" t="n"/>
      <c r="CF593" s="253" t="n"/>
      <c r="CG593" s="254" t="n"/>
      <c r="CH593" s="250" t="inlineStr">
        <is>
          <t>#REF!</t>
        </is>
      </c>
      <c r="CI593" s="251">
        <f>'[2]DATA CONSOLIDADA 2018-2025 '!$CG595-'b2'!$CB593</f>
        <v/>
      </c>
      <c r="CJ593" s="247" t="inlineStr">
        <is>
          <t>#REF!</t>
        </is>
      </c>
      <c r="CK593" s="247" t="n">
        <v>146550</v>
      </c>
      <c r="CL593" s="247" t="n">
        <v>0</v>
      </c>
      <c r="CM593" s="247" t="n">
        <v>146550</v>
      </c>
      <c r="CN593" s="247" t="inlineStr">
        <is>
          <t>#REF!</t>
        </is>
      </c>
      <c r="CO593" s="251">
        <f>'[2]DATA CONSOLIDADA 2018-2025 '!$CM595-'b2'!$CG593</f>
        <v/>
      </c>
      <c r="CP593" s="253" t="n"/>
      <c r="CQ593" s="253" t="n"/>
      <c r="CR593" s="253" t="n"/>
      <c r="CS593" s="253" t="n"/>
      <c r="CT593" s="253" t="n"/>
      <c r="CU593" s="253" t="n"/>
      <c r="CV593" s="247" t="n"/>
      <c r="CW593" s="247" t="n"/>
      <c r="CX593" s="247" t="n"/>
      <c r="CY593" s="247" t="n"/>
      <c r="CZ593" s="247" t="n"/>
      <c r="DA593" s="247" t="n"/>
      <c r="DB593" s="247" t="n"/>
      <c r="DC593" s="255" t="n">
        <v>0</v>
      </c>
      <c r="DD593" s="255" t="n">
        <v>146550</v>
      </c>
      <c r="DE593" s="255" t="n">
        <v>0</v>
      </c>
      <c r="DF593" s="255" t="n">
        <v>0</v>
      </c>
      <c r="DG593" s="255" t="n">
        <v>0</v>
      </c>
      <c r="DH593" s="255" t="n">
        <v>146550</v>
      </c>
      <c r="DI593" s="256" t="n">
        <v>20611831570</v>
      </c>
      <c r="DJ593" s="257" t="inlineStr">
        <is>
          <t>ASOCIACION JUNTOS POR UN SUEÑO VERDE</t>
        </is>
      </c>
      <c r="DK593" s="257" t="inlineStr">
        <is>
          <t>01 Asociación</t>
        </is>
      </c>
      <c r="DL593" s="258" t="n"/>
      <c r="DM593" s="258" t="n"/>
      <c r="DN593" s="258" t="n"/>
      <c r="DO593" s="258" t="n"/>
      <c r="DP593" s="258" t="n"/>
      <c r="DQ593" s="258" t="n"/>
      <c r="DR593" s="258" t="n"/>
      <c r="DS593" s="258" t="n"/>
      <c r="DT593" s="258" t="n"/>
      <c r="DU593" s="258" t="n"/>
      <c r="DV593" s="258" t="n"/>
      <c r="DW593" s="258" t="n"/>
      <c r="DX593" s="258" t="n"/>
      <c r="DY593" s="258" t="n"/>
      <c r="DZ593" s="258" t="n"/>
      <c r="EA593" s="258" t="n"/>
      <c r="EB593" s="258" t="n"/>
      <c r="EC593" s="258" t="n"/>
      <c r="ED593" s="258" t="n"/>
      <c r="EE593" s="258" t="n"/>
    </row>
    <row r="594" hidden="1" ht="47.25" customHeight="1">
      <c r="A594" s="240" t="inlineStr">
        <is>
          <t>ASOCIACION SUMAQ URPIKUNA DE COALAQUE</t>
        </is>
      </c>
      <c r="B594" s="240" t="inlineStr">
        <is>
          <t>FIBRA DE ALPACA</t>
        </is>
      </c>
      <c r="C594" s="240" t="inlineStr">
        <is>
          <t>FIBRA DE ALPACA</t>
        </is>
      </c>
      <c r="D594" s="240" t="inlineStr">
        <is>
          <t>MOQUEGUA</t>
        </is>
      </c>
      <c r="E594" s="240" t="inlineStr">
        <is>
          <t>180210</t>
        </is>
      </c>
      <c r="F594" s="240" t="inlineStr">
        <is>
          <t>MOQUEGUA</t>
        </is>
      </c>
      <c r="G594" s="240" t="inlineStr">
        <is>
          <t>GENERAL SANCHEZ CERRO</t>
        </is>
      </c>
      <c r="H594" s="240" t="inlineStr">
        <is>
          <t>UBINAS</t>
        </is>
      </c>
      <c r="I594" s="241" t="n"/>
      <c r="J594" s="241" t="n"/>
      <c r="K594" s="241" t="n"/>
      <c r="L594" s="241" t="n"/>
      <c r="M594" s="241" t="n"/>
      <c r="N594" s="241" t="n"/>
      <c r="O594" s="241" t="n"/>
      <c r="P594" s="241" t="n">
        <v>1</v>
      </c>
      <c r="Q594" s="241" t="inlineStr">
        <is>
          <t>PAC</t>
        </is>
      </c>
      <c r="R594" s="242">
        <f>IF(I594=1,I$2,"")&amp;IF(J594=1,IF(I594=1,"-","")&amp;J$2,"")&amp;IF(K594=1,IF(OR(J594=1,I594=1),"-","")&amp;K$2,"")&amp;IF(L594=1,IF(OR(K594=1,J594=1,I594=1),"-","")&amp;L$2,"")&amp;IF(M594=1,IF(OR(L594=1,K594=1,J594=1,I594=1),"-","")&amp;M$2,"")&amp;IF(N594=1,IF(OR(M594=1,L594=1,K594=1,J594=1,I594=1),"-","")&amp;N$2,"")&amp;IF(O594=1,IF(OR(N594=1,M594=1,L594=1,K594=1,J594=1,I594=1),"-","")&amp;O$2,"")&amp;IF(P594=1,IF(I594=1," - ",IF(J594=1," - ",IF(K594=1," - ",IF(L594=1," - ",IF(M594=1," - ",IF(N594=1," - ",IF(O594=1," - ","")))))))&amp;P$2,"")</f>
        <v/>
      </c>
      <c r="S594" s="243">
        <f>SUM('b2'!$I594:$P594)</f>
        <v/>
      </c>
      <c r="T594" s="243">
        <f>IF(OR('b2'!$J594=1,'b2'!$K594=1,'b2'!$L594=1,'b2'!$M594=1,'b2'!$N594=1,'b2'!$O594=1,'b2'!$P594=1),"SI","NO")</f>
        <v/>
      </c>
      <c r="U594" s="243">
        <f>IF(OR('b2'!$K594=1,'b2'!$L594=1,'b2'!$M594=1,'b2'!$N594=1,'b2'!$O594=1,'b2'!$P594=1),"SI","NO")</f>
        <v/>
      </c>
      <c r="V594" s="244" t="n">
        <v>0</v>
      </c>
      <c r="W594" s="245" t="n">
        <v>0</v>
      </c>
      <c r="X594" s="245" t="n">
        <v>0</v>
      </c>
      <c r="Y594" s="244" t="n">
        <v>0</v>
      </c>
      <c r="Z594" s="245" t="n">
        <v>0</v>
      </c>
      <c r="AA594" s="245" t="n">
        <v>0</v>
      </c>
      <c r="AB594" s="244" t="n">
        <v>0</v>
      </c>
      <c r="AC594" s="245" t="n">
        <v>0</v>
      </c>
      <c r="AD594" s="245" t="n">
        <v>0</v>
      </c>
      <c r="AE594" s="244" t="n">
        <v>0</v>
      </c>
      <c r="AF594" s="245" t="n">
        <v>0</v>
      </c>
      <c r="AG594" s="245" t="n">
        <v>0</v>
      </c>
      <c r="AH594" s="244" t="n">
        <v>0</v>
      </c>
      <c r="AI594" s="245" t="n">
        <v>0</v>
      </c>
      <c r="AJ594" s="245" t="n">
        <v>0</v>
      </c>
      <c r="AK594" s="244" t="n">
        <v>0</v>
      </c>
      <c r="AL594" s="245" t="n">
        <v>0</v>
      </c>
      <c r="AM594" s="245" t="n">
        <v>0</v>
      </c>
      <c r="AN594" s="244" t="n">
        <v>0</v>
      </c>
      <c r="AO594" s="245" t="n">
        <v>6</v>
      </c>
      <c r="AP594" s="245" t="n">
        <v>21</v>
      </c>
      <c r="AQ594" s="244" t="n">
        <v>27</v>
      </c>
      <c r="AR594" s="244">
        <f>IF('b2'!$AQ594&gt;0,'b2'!$AQ594,IF('b2'!$AN594&gt;0,'b2'!$AN594,IF('b2'!$AK594&gt;0,'b2'!$AK594,IF('b2'!$AH594&gt;0,'b2'!$AH594,IF('b2'!$AE594&gt;0,'b2'!$AE594,IF('b2'!$AB594&gt;0,'b2'!$AB594,IF('b2'!$Y594&gt;0,'b2'!$Y594,IF('b2'!$V594&gt;0,'b2'!$V594," ---"))))))))</f>
        <v/>
      </c>
      <c r="AS594" s="246" t="n"/>
      <c r="AT594" s="246" t="n"/>
      <c r="AU594" s="246" t="n"/>
      <c r="AV594" s="246" t="n"/>
      <c r="AW594" s="246" t="n"/>
      <c r="AX594" s="246" t="n"/>
      <c r="AY594" s="246" t="n"/>
      <c r="AZ594" s="246" t="n"/>
      <c r="BA594" s="246" t="n"/>
      <c r="BB594" s="246" t="n"/>
      <c r="BC594" s="246" t="n">
        <v>5</v>
      </c>
      <c r="BD594" s="246" t="n">
        <v>1</v>
      </c>
      <c r="BE594" s="247" t="n"/>
      <c r="BF594" s="252" t="n"/>
      <c r="BG594" s="252" t="n"/>
      <c r="BH594" s="247" t="n"/>
      <c r="BI594" s="250">
        <f>IF('[2]DATA CONSOLIDADA 2018-2025 '!$BH598&gt;'[2]DATA CONSOLIDADA 2018-2025 '!$AN598,"Incremento",IF('[2]DATA CONSOLIDADA 2018-2025 '!$AN598='[2]DATA CONSOLIDADA 2018-2025 '!$BH598,"Sin incremento",IF('[2]DATA CONSOLIDADA 2018-2025 '!$BH598&lt;'[2]DATA CONSOLIDADA 2018-2025 '!$AN598,"Disminución"," ---")))</f>
        <v/>
      </c>
      <c r="BJ594" s="251">
        <f>'[2]DATA CONSOLIDADA 2018-2025 '!$BH598-'[2]DATA CONSOLIDADA 2018-2025 '!$BE598</f>
        <v/>
      </c>
      <c r="BK594" s="252" t="n"/>
      <c r="BL594" s="252" t="n"/>
      <c r="BM594" s="247" t="n"/>
      <c r="BN594" s="250">
        <f>IF('[2]DATA CONSOLIDADA 2018-2025 '!$BM598&gt;'[2]DATA CONSOLIDADA 2018-2025 '!$BH598,"Incremento",IF('[2]DATA CONSOLIDADA 2018-2025 '!$BH598='[2]DATA CONSOLIDADA 2018-2025 '!$BM598,"Sin incremento",IF('[2]DATA CONSOLIDADA 2018-2025 '!$BM598&lt;'[2]DATA CONSOLIDADA 2018-2025 '!$BH598,"Disminución"," ---")))</f>
        <v/>
      </c>
      <c r="BO594" s="251">
        <f>'[2]DATA CONSOLIDADA 2018-2025 '!$BM598-'[2]DATA CONSOLIDADA 2018-2025 '!$BH598</f>
        <v/>
      </c>
      <c r="BP594" s="248" t="n"/>
      <c r="BQ594" s="248" t="n"/>
      <c r="BR594" s="249" t="n"/>
      <c r="BS594" s="250">
        <f>IF('[2]DATA CONSOLIDADA 2018-2025 '!$BR598&gt;'[2]DATA CONSOLIDADA 2018-2025 '!$BM598,"Incremento",IF('[2]DATA CONSOLIDADA 2018-2025 '!$BM598='[2]DATA CONSOLIDADA 2018-2025 '!$BR598,"Sin incremento",IF('[2]DATA CONSOLIDADA 2018-2025 '!$BR598&lt;'[2]DATA CONSOLIDADA 2018-2025 '!$BM598,"Disminución"," ---")))</f>
        <v/>
      </c>
      <c r="BT594" s="251">
        <f>'[2]DATA CONSOLIDADA 2018-2025 '!$BR596-'b2'!$BO594</f>
        <v/>
      </c>
      <c r="BU594" s="252" t="n"/>
      <c r="BV594" s="248" t="n"/>
      <c r="BW594" s="249" t="n"/>
      <c r="BX594" s="250">
        <f>IF('[2]DATA CONSOLIDADA 2018-2025 '!$BW598&gt;'[2]DATA CONSOLIDADA 2018-2025 '!$BR598,"Incremento",IF('[2]DATA CONSOLIDADA 2018-2025 '!$BR598='[2]DATA CONSOLIDADA 2018-2025 '!$BW598,"Sin incremento",IF('[2]DATA CONSOLIDADA 2018-2025 '!$BW598&lt;'[2]DATA CONSOLIDADA 2018-2025 '!$BR598,"Disminución"," ---")))</f>
        <v/>
      </c>
      <c r="BY594" s="251">
        <f>'[2]DATA CONSOLIDADA 2018-2025 '!$BW598-'[2]DATA CONSOLIDADA 2018-2025 '!$BR598</f>
        <v/>
      </c>
      <c r="BZ594" s="248" t="n"/>
      <c r="CA594" s="248" t="n"/>
      <c r="CB594" s="249" t="n"/>
      <c r="CC594" s="250">
        <f>IF('[2]DATA CONSOLIDADA 2018-2025 '!$CB598&gt;'[2]DATA CONSOLIDADA 2018-2025 '!$BW598,"Incremento",IF('[2]DATA CONSOLIDADA 2018-2025 '!$BW598='[2]DATA CONSOLIDADA 2018-2025 '!$CB598,"Sin incremento",IF('[2]DATA CONSOLIDADA 2018-2025 '!$CB598&lt;'[2]DATA CONSOLIDADA 2018-2025 '!$BW598,"Disminución"," ---")))</f>
        <v/>
      </c>
      <c r="CD594" s="251">
        <f>'[2]DATA CONSOLIDADA 2018-2025 '!$CB596-'b2'!$BW594</f>
        <v/>
      </c>
      <c r="CE594" s="253" t="n"/>
      <c r="CF594" s="253" t="n"/>
      <c r="CG594" s="254" t="n"/>
      <c r="CH594" s="250">
        <f>IF('[2]DATA CONSOLIDADA 2018-2025 '!$CG598&gt;'[2]DATA CONSOLIDADA 2018-2025 '!$CB598,"Incremento",IF('[2]DATA CONSOLIDADA 2018-2025 '!$CB598='[2]DATA CONSOLIDADA 2018-2025 '!$CG598,"Sin incremento",IF('[2]DATA CONSOLIDADA 2018-2025 '!$CG598&lt;'[2]DATA CONSOLIDADA 2018-2025 '!$CB598,"Disminución"," ---")))</f>
        <v/>
      </c>
      <c r="CI594" s="251">
        <f>'[2]DATA CONSOLIDADA 2018-2025 '!$CG596-'b2'!$CB594</f>
        <v/>
      </c>
      <c r="CJ594" s="247" t="inlineStr">
        <is>
          <t>#REF!</t>
        </is>
      </c>
      <c r="CK594" s="247" t="n">
        <v>27432.96</v>
      </c>
      <c r="CL594" s="247" t="n">
        <v>0</v>
      </c>
      <c r="CM594" s="247" t="n">
        <v>27432.96</v>
      </c>
      <c r="CN594" s="247" t="inlineStr">
        <is>
          <t>#REF!</t>
        </is>
      </c>
      <c r="CO594" s="251">
        <f>'[2]DATA CONSOLIDADA 2018-2025 '!$CM596-'b2'!$CG594</f>
        <v/>
      </c>
      <c r="CP594" s="253" t="n"/>
      <c r="CQ594" s="253" t="n"/>
      <c r="CR594" s="253" t="n"/>
      <c r="CS594" s="253" t="n"/>
      <c r="CT594" s="253" t="n"/>
      <c r="CU594" s="253" t="n"/>
      <c r="CV594" s="247" t="n"/>
      <c r="CW594" s="247" t="n"/>
      <c r="CX594" s="247" t="n"/>
      <c r="CY594" s="247" t="n"/>
      <c r="CZ594" s="247" t="n"/>
      <c r="DA594" s="247" t="n"/>
      <c r="DB594" s="247" t="n"/>
      <c r="DC594" s="255" t="n">
        <v>0</v>
      </c>
      <c r="DD594" s="255" t="n">
        <v>27432.96</v>
      </c>
      <c r="DE594" s="255" t="n">
        <v>0</v>
      </c>
      <c r="DF594" s="255" t="n">
        <v>0</v>
      </c>
      <c r="DG594" s="255" t="n">
        <v>0</v>
      </c>
      <c r="DH594" s="255" t="n">
        <v>27432.96</v>
      </c>
      <c r="DI594" s="256" t="n">
        <v>20611451602</v>
      </c>
      <c r="DJ594" s="257" t="inlineStr">
        <is>
          <t>ASOCIACION SUMAQ URPIKUNA DE COALAQUE</t>
        </is>
      </c>
      <c r="DK594" s="257" t="inlineStr">
        <is>
          <t>01 Asociación</t>
        </is>
      </c>
      <c r="DL594" s="258" t="n"/>
      <c r="DM594" s="258" t="n"/>
      <c r="DN594" s="258" t="n"/>
      <c r="DO594" s="258" t="n"/>
      <c r="DP594" s="258" t="n"/>
      <c r="DQ594" s="258" t="n"/>
      <c r="DR594" s="258" t="n"/>
      <c r="DS594" s="258" t="n"/>
      <c r="DT594" s="258" t="n"/>
      <c r="DU594" s="258" t="n"/>
      <c r="DV594" s="258" t="n"/>
      <c r="DW594" s="258" t="n"/>
      <c r="DX594" s="258" t="n"/>
      <c r="DY594" s="258" t="n"/>
      <c r="DZ594" s="258" t="n"/>
      <c r="EA594" s="258" t="n"/>
      <c r="EB594" s="258" t="n"/>
      <c r="EC594" s="258" t="n"/>
      <c r="ED594" s="258" t="n"/>
      <c r="EE594" s="258" t="n"/>
    </row>
    <row r="595" hidden="1" ht="47.25" customHeight="1">
      <c r="A595" s="240" t="inlineStr">
        <is>
          <t>ASOCIACION DE PRODUCTORES AGROPECUARIOS INDUSTRIALES Y CADENAS PRODUCTIVAS JAHUAY LA RINCONADA QUERAPI</t>
        </is>
      </c>
      <c r="B595" s="240" t="inlineStr">
        <is>
          <t>CUY</t>
        </is>
      </c>
      <c r="C595" s="240" t="inlineStr">
        <is>
          <t>CUY VIVO</t>
        </is>
      </c>
      <c r="D595" s="240" t="inlineStr">
        <is>
          <t>MOQUEGUA</t>
        </is>
      </c>
      <c r="E595" s="240" t="inlineStr">
        <is>
          <t>180107</t>
        </is>
      </c>
      <c r="F595" s="240" t="inlineStr">
        <is>
          <t>MOQUEGUA</t>
        </is>
      </c>
      <c r="G595" s="240" t="inlineStr">
        <is>
          <t>MARISCAL NIETO</t>
        </is>
      </c>
      <c r="H595" s="240" t="inlineStr">
        <is>
          <t>SAN ANTONIO</t>
        </is>
      </c>
      <c r="I595" s="241" t="n"/>
      <c r="J595" s="241" t="n"/>
      <c r="K595" s="241" t="n"/>
      <c r="L595" s="241" t="n"/>
      <c r="M595" s="241" t="n"/>
      <c r="N595" s="241" t="n"/>
      <c r="O595" s="241" t="n"/>
      <c r="P595" s="241" t="n">
        <v>1</v>
      </c>
      <c r="Q595" s="241" t="inlineStr">
        <is>
          <t>PAC</t>
        </is>
      </c>
      <c r="R595" s="242">
        <f>IF(I595=1,I$2,"")&amp;IF(J595=1,IF(I595=1,"-","")&amp;J$2,"")&amp;IF(K595=1,IF(OR(J595=1,I595=1),"-","")&amp;K$2,"")&amp;IF(L595=1,IF(OR(K595=1,J595=1,I595=1),"-","")&amp;L$2,"")&amp;IF(M595=1,IF(OR(L595=1,K595=1,J595=1,I595=1),"-","")&amp;M$2,"")&amp;IF(N595=1,IF(OR(M595=1,L595=1,K595=1,J595=1,I595=1),"-","")&amp;N$2,"")&amp;IF(O595=1,IF(OR(N595=1,M595=1,L595=1,K595=1,J595=1,I595=1),"-","")&amp;O$2,"")&amp;IF(P595=1,IF(I595=1," - ",IF(J595=1," - ",IF(K595=1," - ",IF(L595=1," - ",IF(M595=1," - ",IF(N595=1," - ",IF(O595=1," - ","")))))))&amp;P$2,"")</f>
        <v/>
      </c>
      <c r="S595" s="243">
        <f>SUM('b2'!$I595:$P595)</f>
        <v/>
      </c>
      <c r="T595" s="243">
        <f>IF(OR('b2'!$J595=1,'b2'!$K595=1,'b2'!$L595=1,'b2'!$M595=1,'b2'!$N595=1,'b2'!$O595=1,'b2'!$P595=1),"SI","NO")</f>
        <v/>
      </c>
      <c r="U595" s="243">
        <f>IF(OR('b2'!$K595=1,'b2'!$L595=1,'b2'!$M595=1,'b2'!$N595=1,'b2'!$O595=1,'b2'!$P595=1),"SI","NO")</f>
        <v/>
      </c>
      <c r="V595" s="244" t="n">
        <v>0</v>
      </c>
      <c r="W595" s="245" t="n">
        <v>0</v>
      </c>
      <c r="X595" s="245" t="n">
        <v>0</v>
      </c>
      <c r="Y595" s="244" t="n">
        <v>0</v>
      </c>
      <c r="Z595" s="245" t="n">
        <v>0</v>
      </c>
      <c r="AA595" s="245" t="n">
        <v>0</v>
      </c>
      <c r="AB595" s="244" t="n">
        <v>0</v>
      </c>
      <c r="AC595" s="245" t="n">
        <v>0</v>
      </c>
      <c r="AD595" s="245" t="n">
        <v>0</v>
      </c>
      <c r="AE595" s="244" t="n">
        <v>0</v>
      </c>
      <c r="AF595" s="245" t="n">
        <v>0</v>
      </c>
      <c r="AG595" s="245" t="n">
        <v>0</v>
      </c>
      <c r="AH595" s="244" t="n">
        <v>0</v>
      </c>
      <c r="AI595" s="245" t="n">
        <v>0</v>
      </c>
      <c r="AJ595" s="245" t="n">
        <v>0</v>
      </c>
      <c r="AK595" s="244" t="n">
        <v>0</v>
      </c>
      <c r="AL595" s="245" t="n">
        <v>0</v>
      </c>
      <c r="AM595" s="245" t="n">
        <v>0</v>
      </c>
      <c r="AN595" s="244" t="n">
        <v>0</v>
      </c>
      <c r="AO595" s="245" t="n">
        <v>12</v>
      </c>
      <c r="AP595" s="245" t="n">
        <v>11</v>
      </c>
      <c r="AQ595" s="244" t="n">
        <v>23</v>
      </c>
      <c r="AR595" s="244">
        <f>IF('b2'!$AQ595&gt;0,'b2'!$AQ595,IF('b2'!$AN595&gt;0,'b2'!$AN595,IF('b2'!$AK595&gt;0,'b2'!$AK595,IF('b2'!$AH595&gt;0,'b2'!$AH595,IF('b2'!$AE595&gt;0,'b2'!$AE595,IF('b2'!$AB595&gt;0,'b2'!$AB595,IF('b2'!$Y595&gt;0,'b2'!$Y595,IF('b2'!$V595&gt;0,'b2'!$V595," ---"))))))))</f>
        <v/>
      </c>
      <c r="AS595" s="246" t="n"/>
      <c r="AT595" s="246" t="n"/>
      <c r="AU595" s="246" t="n"/>
      <c r="AV595" s="246" t="n"/>
      <c r="AW595" s="246" t="n"/>
      <c r="AX595" s="246" t="n"/>
      <c r="AY595" s="246" t="n"/>
      <c r="AZ595" s="246" t="n"/>
      <c r="BA595" s="246" t="n"/>
      <c r="BB595" s="246" t="n"/>
      <c r="BC595" s="246" t="n">
        <v>20</v>
      </c>
      <c r="BD595" s="246" t="n">
        <v>4</v>
      </c>
      <c r="BE595" s="247" t="n"/>
      <c r="BF595" s="252" t="n"/>
      <c r="BG595" s="252" t="n"/>
      <c r="BH595" s="247" t="n"/>
      <c r="BI595" s="250" t="inlineStr">
        <is>
          <t>#REF!</t>
        </is>
      </c>
      <c r="BJ595" s="251" t="inlineStr">
        <is>
          <t>#REF!</t>
        </is>
      </c>
      <c r="BK595" s="252" t="n"/>
      <c r="BL595" s="252" t="n"/>
      <c r="BM595" s="247" t="n"/>
      <c r="BN595" s="250" t="inlineStr">
        <is>
          <t>#REF!</t>
        </is>
      </c>
      <c r="BO595" s="251" t="inlineStr">
        <is>
          <t>#REF!</t>
        </is>
      </c>
      <c r="BP595" s="248" t="n"/>
      <c r="BQ595" s="248" t="n"/>
      <c r="BR595" s="249" t="n"/>
      <c r="BS595" s="250" t="inlineStr">
        <is>
          <t>#REF!</t>
        </is>
      </c>
      <c r="BT595" s="251">
        <f>'[2]DATA CONSOLIDADA 2018-2025 '!$BR575-'b2'!$BO595</f>
        <v/>
      </c>
      <c r="BU595" s="252" t="n"/>
      <c r="BV595" s="248" t="n"/>
      <c r="BW595" s="249" t="n"/>
      <c r="BX595" s="250" t="inlineStr">
        <is>
          <t>#REF!</t>
        </is>
      </c>
      <c r="BY595" s="251" t="inlineStr">
        <is>
          <t>#REF!</t>
        </is>
      </c>
      <c r="BZ595" s="248" t="n"/>
      <c r="CA595" s="248" t="n"/>
      <c r="CB595" s="249" t="n"/>
      <c r="CC595" s="250" t="inlineStr">
        <is>
          <t>#REF!</t>
        </is>
      </c>
      <c r="CD595" s="251">
        <f>'[2]DATA CONSOLIDADA 2018-2025 '!$CB575-'b2'!$BW595</f>
        <v/>
      </c>
      <c r="CE595" s="253" t="n"/>
      <c r="CF595" s="253" t="n"/>
      <c r="CG595" s="254" t="n"/>
      <c r="CH595" s="250" t="inlineStr">
        <is>
          <t>#REF!</t>
        </is>
      </c>
      <c r="CI595" s="251">
        <f>'[2]DATA CONSOLIDADA 2018-2025 '!$CG575-'b2'!$CB595</f>
        <v/>
      </c>
      <c r="CJ595" s="247">
        <f>'[2]DATA CONSOLIDADA 2018-2025 '!$BE575+'[2]DATA CONSOLIDADA 2018-2025 '!$BH575+'[2]DATA CONSOLIDADA 2018-2025 '!$BM575+'[2]DATA CONSOLIDADA 2018-2025 '!$BR575+'[2]DATA CONSOLIDADA 2018-2025 '!$BW575+'[2]DATA CONSOLIDADA 2018-2025 '!$CB575+'[2]DATA CONSOLIDADA 2018-2025 '!$CG575</f>
        <v/>
      </c>
      <c r="CK595" s="247" t="n">
        <v>86680</v>
      </c>
      <c r="CL595" s="247" t="n">
        <v>0</v>
      </c>
      <c r="CM595" s="247" t="n">
        <v>86680</v>
      </c>
      <c r="CN595" s="247" t="inlineStr">
        <is>
          <t>#REF!</t>
        </is>
      </c>
      <c r="CO595" s="251">
        <f>'[2]DATA CONSOLIDADA 2018-2025 '!$CM597-'b2'!$CG595</f>
        <v/>
      </c>
      <c r="CP595" s="253" t="n"/>
      <c r="CQ595" s="253" t="n"/>
      <c r="CR595" s="253" t="n"/>
      <c r="CS595" s="253" t="n"/>
      <c r="CT595" s="253" t="n"/>
      <c r="CU595" s="253" t="n"/>
      <c r="CV595" s="247" t="n"/>
      <c r="CW595" s="247" t="n"/>
      <c r="CX595" s="247" t="n"/>
      <c r="CY595" s="247" t="n"/>
      <c r="CZ595" s="247" t="n"/>
      <c r="DA595" s="247" t="n"/>
      <c r="DB595" s="247" t="n"/>
      <c r="DC595" s="255" t="n">
        <v>0</v>
      </c>
      <c r="DD595" s="255" t="n">
        <v>86680</v>
      </c>
      <c r="DE595" s="255" t="n">
        <v>0</v>
      </c>
      <c r="DF595" s="255" t="n">
        <v>0</v>
      </c>
      <c r="DG595" s="255" t="n">
        <v>0</v>
      </c>
      <c r="DH595" s="255" t="n">
        <v>86680</v>
      </c>
      <c r="DI595" s="256" t="n">
        <v>20612512320</v>
      </c>
      <c r="DJ595" s="257" t="inlineStr">
        <is>
          <t>ASOC. DE PRODUCTORES AGROPECUARIOS INDUSTRIALES Y CADENAS PRODUCTIVAS JAHUAY LA RINCONADA QUERAPI</t>
        </is>
      </c>
      <c r="DK595" s="257" t="inlineStr">
        <is>
          <t>01 Asociación</t>
        </is>
      </c>
      <c r="DL595" s="258" t="n"/>
      <c r="DM595" s="258" t="n"/>
      <c r="DN595" s="258" t="n"/>
      <c r="DO595" s="258" t="n"/>
      <c r="DP595" s="258" t="n"/>
      <c r="DQ595" s="258" t="n"/>
      <c r="DR595" s="258" t="n"/>
      <c r="DS595" s="258" t="n"/>
      <c r="DT595" s="258" t="n"/>
      <c r="DU595" s="258" t="n"/>
      <c r="DV595" s="258" t="n"/>
      <c r="DW595" s="258" t="n"/>
      <c r="DX595" s="258" t="n"/>
      <c r="DY595" s="258" t="n"/>
      <c r="DZ595" s="258" t="n"/>
      <c r="EA595" s="258" t="n"/>
      <c r="EB595" s="258" t="n"/>
      <c r="EC595" s="258" t="n"/>
      <c r="ED595" s="258" t="n"/>
      <c r="EE595" s="258" t="n"/>
    </row>
    <row r="596" hidden="1" ht="47.25" customHeight="1">
      <c r="A596" s="240" t="inlineStr">
        <is>
          <t>ASOCIACION DE PRODUCTOS OLIVICOLAS DE ILO</t>
        </is>
      </c>
      <c r="B596" s="240" t="inlineStr">
        <is>
          <t>OLIVO</t>
        </is>
      </c>
      <c r="C596" s="240" t="inlineStr">
        <is>
          <t>ACEITUNA</t>
        </is>
      </c>
      <c r="D596" s="240" t="inlineStr">
        <is>
          <t>MOQUEGUA</t>
        </is>
      </c>
      <c r="E596" s="240" t="inlineStr">
        <is>
          <t>180302</t>
        </is>
      </c>
      <c r="F596" s="240" t="inlineStr">
        <is>
          <t>MOQUEGUA</t>
        </is>
      </c>
      <c r="G596" s="240" t="inlineStr">
        <is>
          <t>ILO</t>
        </is>
      </c>
      <c r="H596" s="240" t="inlineStr">
        <is>
          <t>EL ALGARROBAL</t>
        </is>
      </c>
      <c r="I596" s="241" t="n"/>
      <c r="J596" s="241" t="n"/>
      <c r="K596" s="241" t="n"/>
      <c r="L596" s="241" t="n"/>
      <c r="M596" s="241" t="n"/>
      <c r="N596" s="241" t="n"/>
      <c r="O596" s="241" t="n"/>
      <c r="P596" s="241" t="n">
        <v>1</v>
      </c>
      <c r="Q596" s="241" t="inlineStr">
        <is>
          <t>PAC</t>
        </is>
      </c>
      <c r="R596" s="242">
        <f>IF(I596=1,I$2,"")&amp;IF(J596=1,IF(I596=1,"-","")&amp;J$2,"")&amp;IF(K596=1,IF(OR(J596=1,I596=1),"-","")&amp;K$2,"")&amp;IF(L596=1,IF(OR(K596=1,J596=1,I596=1),"-","")&amp;L$2,"")&amp;IF(M596=1,IF(OR(L596=1,K596=1,J596=1,I596=1),"-","")&amp;M$2,"")&amp;IF(N596=1,IF(OR(M596=1,L596=1,K596=1,J596=1,I596=1),"-","")&amp;N$2,"")&amp;IF(O596=1,IF(OR(N596=1,M596=1,L596=1,K596=1,J596=1,I596=1),"-","")&amp;O$2,"")&amp;IF(P596=1,IF(I596=1," - ",IF(J596=1," - ",IF(K596=1," - ",IF(L596=1," - ",IF(M596=1," - ",IF(N596=1," - ",IF(O596=1," - ","")))))))&amp;P$2,"")</f>
        <v/>
      </c>
      <c r="S596" s="243">
        <f>SUM('b2'!$I596:$P596)</f>
        <v/>
      </c>
      <c r="T596" s="243">
        <f>IF(OR('b2'!$J596=1,'b2'!$K596=1,'b2'!$L596=1,'b2'!$M596=1,'b2'!$N596=1,'b2'!$O596=1,'b2'!$P596=1),"SI","NO")</f>
        <v/>
      </c>
      <c r="U596" s="243">
        <f>IF(OR('b2'!$K596=1,'b2'!$L596=1,'b2'!$M596=1,'b2'!$N596=1,'b2'!$O596=1,'b2'!$P596=1),"SI","NO")</f>
        <v/>
      </c>
      <c r="V596" s="244" t="n">
        <v>0</v>
      </c>
      <c r="W596" s="245" t="n">
        <v>0</v>
      </c>
      <c r="X596" s="245" t="n">
        <v>0</v>
      </c>
      <c r="Y596" s="244" t="n">
        <v>0</v>
      </c>
      <c r="Z596" s="245" t="n">
        <v>0</v>
      </c>
      <c r="AA596" s="245" t="n">
        <v>0</v>
      </c>
      <c r="AB596" s="244" t="n">
        <v>0</v>
      </c>
      <c r="AC596" s="245" t="n">
        <v>0</v>
      </c>
      <c r="AD596" s="245" t="n">
        <v>0</v>
      </c>
      <c r="AE596" s="244" t="n">
        <v>0</v>
      </c>
      <c r="AF596" s="245" t="n">
        <v>0</v>
      </c>
      <c r="AG596" s="245" t="n">
        <v>0</v>
      </c>
      <c r="AH596" s="244" t="n">
        <v>0</v>
      </c>
      <c r="AI596" s="245" t="n">
        <v>0</v>
      </c>
      <c r="AJ596" s="245" t="n">
        <v>0</v>
      </c>
      <c r="AK596" s="244" t="n">
        <v>0</v>
      </c>
      <c r="AL596" s="245" t="n">
        <v>0</v>
      </c>
      <c r="AM596" s="245" t="n">
        <v>0</v>
      </c>
      <c r="AN596" s="244" t="n">
        <v>0</v>
      </c>
      <c r="AO596" s="245" t="n">
        <v>11</v>
      </c>
      <c r="AP596" s="245" t="n">
        <v>14</v>
      </c>
      <c r="AQ596" s="244" t="n">
        <v>25</v>
      </c>
      <c r="AR596" s="244">
        <f>IF('b2'!$AQ596&gt;0,'b2'!$AQ596,IF('b2'!$AN596&gt;0,'b2'!$AN596,IF('b2'!$AK596&gt;0,'b2'!$AK596,IF('b2'!$AH596&gt;0,'b2'!$AH596,IF('b2'!$AE596&gt;0,'b2'!$AE596,IF('b2'!$AB596&gt;0,'b2'!$AB596,IF('b2'!$Y596&gt;0,'b2'!$Y596,IF('b2'!$V596&gt;0,'b2'!$V596," ---"))))))))</f>
        <v/>
      </c>
      <c r="AS596" s="246" t="n"/>
      <c r="AT596" s="246" t="n"/>
      <c r="AU596" s="246" t="n"/>
      <c r="AV596" s="246" t="n"/>
      <c r="AW596" s="246" t="n"/>
      <c r="AX596" s="246" t="n"/>
      <c r="AY596" s="246" t="n"/>
      <c r="AZ596" s="246" t="n"/>
      <c r="BA596" s="246" t="n"/>
      <c r="BB596" s="246" t="n"/>
      <c r="BC596" s="246" t="n">
        <v>20</v>
      </c>
      <c r="BD596" s="246" t="n">
        <v>4</v>
      </c>
      <c r="BE596" s="247" t="n"/>
      <c r="BF596" s="252" t="n"/>
      <c r="BG596" s="252" t="n"/>
      <c r="BH596" s="247" t="n"/>
      <c r="BI596" s="250" t="inlineStr">
        <is>
          <t>#REF!</t>
        </is>
      </c>
      <c r="BJ596" s="251" t="inlineStr">
        <is>
          <t>#REF!</t>
        </is>
      </c>
      <c r="BK596" s="252" t="n"/>
      <c r="BL596" s="252" t="n"/>
      <c r="BM596" s="247" t="n"/>
      <c r="BN596" s="250" t="inlineStr">
        <is>
          <t>#REF!</t>
        </is>
      </c>
      <c r="BO596" s="251" t="inlineStr">
        <is>
          <t>#REF!</t>
        </is>
      </c>
      <c r="BP596" s="248" t="n"/>
      <c r="BQ596" s="248" t="n"/>
      <c r="BR596" s="249" t="n"/>
      <c r="BS596" s="250" t="inlineStr">
        <is>
          <t>#REF!</t>
        </is>
      </c>
      <c r="BT596" s="251">
        <f>'[2]DATA CONSOLIDADA 2018-2025 '!$BR598-'b2'!$BO596</f>
        <v/>
      </c>
      <c r="BU596" s="252" t="n"/>
      <c r="BV596" s="248" t="n"/>
      <c r="BW596" s="249" t="n"/>
      <c r="BX596" s="250" t="inlineStr">
        <is>
          <t>#REF!</t>
        </is>
      </c>
      <c r="BY596" s="251" t="inlineStr">
        <is>
          <t>#REF!</t>
        </is>
      </c>
      <c r="BZ596" s="248" t="n"/>
      <c r="CA596" s="248" t="n"/>
      <c r="CB596" s="249" t="n"/>
      <c r="CC596" s="250" t="inlineStr">
        <is>
          <t>#REF!</t>
        </is>
      </c>
      <c r="CD596" s="251">
        <f>'[2]DATA CONSOLIDADA 2018-2025 '!$CB598-'b2'!$BW596</f>
        <v/>
      </c>
      <c r="CE596" s="253" t="n"/>
      <c r="CF596" s="253" t="n"/>
      <c r="CG596" s="254" t="n"/>
      <c r="CH596" s="250" t="inlineStr">
        <is>
          <t>#REF!</t>
        </is>
      </c>
      <c r="CI596" s="251">
        <f>'[2]DATA CONSOLIDADA 2018-2025 '!$CG598-'b2'!$CB596</f>
        <v/>
      </c>
      <c r="CJ596" s="247" t="inlineStr">
        <is>
          <t>#REF!</t>
        </is>
      </c>
      <c r="CK596" s="247" t="n">
        <v>393912</v>
      </c>
      <c r="CL596" s="247" t="n">
        <v>0</v>
      </c>
      <c r="CM596" s="247" t="n">
        <v>393912</v>
      </c>
      <c r="CN596" s="247" t="inlineStr">
        <is>
          <t>#REF!</t>
        </is>
      </c>
      <c r="CO596" s="251">
        <f>'[2]DATA CONSOLIDADA 2018-2025 '!$CM598-'b2'!$CG596</f>
        <v/>
      </c>
      <c r="CP596" s="253" t="n"/>
      <c r="CQ596" s="253" t="n"/>
      <c r="CR596" s="253" t="n"/>
      <c r="CS596" s="253" t="n"/>
      <c r="CT596" s="253" t="n"/>
      <c r="CU596" s="253" t="n"/>
      <c r="CV596" s="247" t="n"/>
      <c r="CW596" s="247" t="n"/>
      <c r="CX596" s="247" t="n"/>
      <c r="CY596" s="247" t="n"/>
      <c r="CZ596" s="247" t="n"/>
      <c r="DA596" s="247" t="n"/>
      <c r="DB596" s="247" t="n"/>
      <c r="DC596" s="255" t="n">
        <v>0</v>
      </c>
      <c r="DD596" s="255" t="n">
        <v>393912</v>
      </c>
      <c r="DE596" s="255" t="n">
        <v>0</v>
      </c>
      <c r="DF596" s="255" t="n">
        <v>0</v>
      </c>
      <c r="DG596" s="255" t="n">
        <v>0</v>
      </c>
      <c r="DH596" s="255" t="n">
        <v>393912</v>
      </c>
      <c r="DI596" s="256" t="n">
        <v>20607660515</v>
      </c>
      <c r="DJ596" s="257" t="inlineStr">
        <is>
          <t>ASOCIACION DE PRODUCTORES OLIVICOLAS DE ILO - APROLIVO ILO</t>
        </is>
      </c>
      <c r="DK596" s="257" t="inlineStr">
        <is>
          <t>01 Asociación</t>
        </is>
      </c>
      <c r="DL596" s="258" t="n"/>
      <c r="DM596" s="258" t="n"/>
      <c r="DN596" s="258" t="n"/>
      <c r="DO596" s="258" t="n"/>
      <c r="DP596" s="258" t="n"/>
      <c r="DQ596" s="258" t="n"/>
      <c r="DR596" s="258" t="n"/>
      <c r="DS596" s="258" t="n"/>
      <c r="DT596" s="258" t="n"/>
      <c r="DU596" s="258" t="n"/>
      <c r="DV596" s="258" t="n"/>
      <c r="DW596" s="258" t="n"/>
      <c r="DX596" s="258" t="n"/>
      <c r="DY596" s="258" t="n"/>
      <c r="DZ596" s="258" t="n"/>
      <c r="EA596" s="258" t="n"/>
      <c r="EB596" s="258" t="n"/>
      <c r="EC596" s="258" t="n"/>
      <c r="ED596" s="258" t="n"/>
      <c r="EE596" s="258" t="n"/>
    </row>
    <row r="597" ht="47.25" customHeight="1">
      <c r="A597" s="240" t="inlineStr">
        <is>
          <t>COOPERATIVA AGRARIA APPROCAP LTDA</t>
        </is>
      </c>
      <c r="B597" s="240" t="inlineStr">
        <is>
          <t>CACAO</t>
        </is>
      </c>
      <c r="C597" s="240" t="inlineStr">
        <is>
          <t>CACAO EN GRANO</t>
        </is>
      </c>
      <c r="D597" s="240" t="inlineStr">
        <is>
          <t>PIURA</t>
        </is>
      </c>
      <c r="E597" s="240" t="inlineStr">
        <is>
          <t>200407</t>
        </is>
      </c>
      <c r="F597" s="240" t="inlineStr">
        <is>
          <t>PIURA</t>
        </is>
      </c>
      <c r="G597" s="240" t="inlineStr">
        <is>
          <t>MORROPON</t>
        </is>
      </c>
      <c r="H597" s="240" t="inlineStr">
        <is>
          <t>SAN JUAN DE BIGOTE</t>
        </is>
      </c>
      <c r="I597" s="241" t="n"/>
      <c r="J597" s="241" t="n"/>
      <c r="K597" s="241" t="n"/>
      <c r="L597" s="241" t="n"/>
      <c r="M597" s="241" t="n"/>
      <c r="N597" s="241" t="n"/>
      <c r="O597" s="241" t="n"/>
      <c r="P597" s="241" t="n">
        <v>1</v>
      </c>
      <c r="Q597" s="241" t="inlineStr">
        <is>
          <t>PAC</t>
        </is>
      </c>
      <c r="R597" s="242">
        <f>IF(I597=1,I$2,"")&amp;IF(J597=1,IF(I597=1,"-","")&amp;J$2,"")&amp;IF(K597=1,IF(OR(J597=1,I597=1),"-","")&amp;K$2,"")&amp;IF(L597=1,IF(OR(K597=1,J597=1,I597=1),"-","")&amp;L$2,"")&amp;IF(M597=1,IF(OR(L597=1,K597=1,J597=1,I597=1),"-","")&amp;M$2,"")&amp;IF(N597=1,IF(OR(M597=1,L597=1,K597=1,J597=1,I597=1),"-","")&amp;N$2,"")&amp;IF(O597=1,IF(OR(N597=1,M597=1,L597=1,K597=1,J597=1,I597=1),"-","")&amp;O$2,"")&amp;IF(P597=1,IF(I597=1," - ",IF(J597=1," - ",IF(K597=1," - ",IF(L597=1," - ",IF(M597=1," - ",IF(N597=1," - ",IF(O597=1," - ","")))))))&amp;P$2,"")</f>
        <v/>
      </c>
      <c r="S597" s="243">
        <f>SUM('b2'!$I597:$P597)</f>
        <v/>
      </c>
      <c r="T597" s="243">
        <f>IF(OR('b2'!$J597=1,'b2'!$K597=1,'b2'!$L597=1,'b2'!$M597=1,'b2'!$N597=1,'b2'!$O597=1,'b2'!$P597=1),"SI","NO")</f>
        <v/>
      </c>
      <c r="U597" s="243">
        <f>IF(OR('b2'!$K597=1,'b2'!$L597=1,'b2'!$M597=1,'b2'!$N597=1,'b2'!$O597=1,'b2'!$P597=1),"SI","NO")</f>
        <v/>
      </c>
      <c r="V597" s="244" t="n">
        <v>0</v>
      </c>
      <c r="W597" s="245" t="n">
        <v>0</v>
      </c>
      <c r="X597" s="245" t="n">
        <v>0</v>
      </c>
      <c r="Y597" s="244" t="n">
        <v>0</v>
      </c>
      <c r="Z597" s="245" t="n">
        <v>0</v>
      </c>
      <c r="AA597" s="245" t="n">
        <v>0</v>
      </c>
      <c r="AB597" s="244" t="n">
        <v>0</v>
      </c>
      <c r="AC597" s="245" t="n">
        <v>0</v>
      </c>
      <c r="AD597" s="245" t="n">
        <v>0</v>
      </c>
      <c r="AE597" s="244" t="n">
        <v>0</v>
      </c>
      <c r="AF597" s="245" t="n">
        <v>0</v>
      </c>
      <c r="AG597" s="245" t="n">
        <v>0</v>
      </c>
      <c r="AH597" s="244" t="n">
        <v>0</v>
      </c>
      <c r="AI597" s="245" t="n">
        <v>0</v>
      </c>
      <c r="AJ597" s="245" t="n">
        <v>0</v>
      </c>
      <c r="AK597" s="244" t="n">
        <v>0</v>
      </c>
      <c r="AL597" s="245" t="n">
        <v>0</v>
      </c>
      <c r="AM597" s="245" t="n">
        <v>0</v>
      </c>
      <c r="AN597" s="244" t="n">
        <v>0</v>
      </c>
      <c r="AO597" s="245" t="n">
        <v>137</v>
      </c>
      <c r="AP597" s="245" t="n">
        <v>43</v>
      </c>
      <c r="AQ597" s="244" t="n">
        <v>180</v>
      </c>
      <c r="AR597" s="244">
        <f>IF('b2'!$AQ597&gt;0,'b2'!$AQ597,IF('b2'!$AN597&gt;0,'b2'!$AN597,IF('b2'!$AK597&gt;0,'b2'!$AK597,IF('b2'!$AH597&gt;0,'b2'!$AH597,IF('b2'!$AE597&gt;0,'b2'!$AE597,IF('b2'!$AB597&gt;0,'b2'!$AB597,IF('b2'!$Y597&gt;0,'b2'!$Y597,IF('b2'!$V597&gt;0,'b2'!$V597," ---"))))))))</f>
        <v/>
      </c>
      <c r="AS597" s="246" t="n"/>
      <c r="AT597" s="246" t="n"/>
      <c r="AU597" s="246" t="n"/>
      <c r="AV597" s="246" t="n"/>
      <c r="AW597" s="246" t="n"/>
      <c r="AX597" s="246" t="n"/>
      <c r="AY597" s="246" t="n"/>
      <c r="AZ597" s="246" t="n"/>
      <c r="BA597" s="246" t="n"/>
      <c r="BB597" s="246" t="n"/>
      <c r="BC597" s="246" t="n">
        <v>85</v>
      </c>
      <c r="BD597" s="246" t="n">
        <v>5</v>
      </c>
      <c r="BE597" s="247" t="n"/>
      <c r="BF597" s="252" t="n"/>
      <c r="BG597" s="252" t="n"/>
      <c r="BH597" s="247" t="n"/>
      <c r="BI597" s="250" t="inlineStr">
        <is>
          <t>#REF!</t>
        </is>
      </c>
      <c r="BJ597" s="251" t="inlineStr">
        <is>
          <t>#REF!</t>
        </is>
      </c>
      <c r="BK597" s="252" t="n"/>
      <c r="BL597" s="252" t="n"/>
      <c r="BM597" s="247" t="n"/>
      <c r="BN597" s="250" t="inlineStr">
        <is>
          <t>#REF!</t>
        </is>
      </c>
      <c r="BO597" s="251" t="inlineStr">
        <is>
          <t>#REF!</t>
        </is>
      </c>
      <c r="BP597" s="248" t="n"/>
      <c r="BQ597" s="248" t="n"/>
      <c r="BR597" s="249" t="n"/>
      <c r="BS597" s="250" t="inlineStr">
        <is>
          <t>#REF!</t>
        </is>
      </c>
      <c r="BT597" s="251">
        <f>'[2]DATA CONSOLIDADA 2018-2025 '!$BR599-'b2'!$BO597</f>
        <v/>
      </c>
      <c r="BU597" s="252" t="n"/>
      <c r="BV597" s="248" t="n"/>
      <c r="BW597" s="249" t="n"/>
      <c r="BX597" s="250" t="inlineStr">
        <is>
          <t>#REF!</t>
        </is>
      </c>
      <c r="BY597" s="251" t="inlineStr">
        <is>
          <t>#REF!</t>
        </is>
      </c>
      <c r="BZ597" s="248" t="n"/>
      <c r="CA597" s="248" t="n"/>
      <c r="CB597" s="249" t="n"/>
      <c r="CC597" s="250" t="inlineStr">
        <is>
          <t>#REF!</t>
        </is>
      </c>
      <c r="CD597" s="251">
        <f>'[2]DATA CONSOLIDADA 2018-2025 '!$CB599-'b2'!$BW597</f>
        <v/>
      </c>
      <c r="CE597" s="253" t="n"/>
      <c r="CF597" s="253" t="n"/>
      <c r="CG597" s="254" t="n"/>
      <c r="CH597" s="250" t="inlineStr">
        <is>
          <t>#REF!</t>
        </is>
      </c>
      <c r="CI597" s="251">
        <f>'[2]DATA CONSOLIDADA 2018-2025 '!$CG599-'b2'!$CB597</f>
        <v/>
      </c>
      <c r="CJ597" s="247" t="inlineStr">
        <is>
          <t>#REF!</t>
        </is>
      </c>
      <c r="CK597" s="247" t="n">
        <v>220735.59990175</v>
      </c>
      <c r="CL597" s="247" t="n">
        <v>1068430</v>
      </c>
      <c r="CM597" s="247" t="n">
        <v>1289165.59990175</v>
      </c>
      <c r="CN597" s="247" t="inlineStr">
        <is>
          <t>#REF!</t>
        </is>
      </c>
      <c r="CO597" s="251">
        <f>'[2]DATA CONSOLIDADA 2018-2025 '!$CM599-'b2'!$CG597</f>
        <v/>
      </c>
      <c r="CP597" s="253" t="n"/>
      <c r="CQ597" s="253" t="n"/>
      <c r="CR597" s="253" t="n"/>
      <c r="CS597" s="253" t="n"/>
      <c r="CT597" s="253" t="n"/>
      <c r="CU597" s="253" t="n"/>
      <c r="CV597" s="247" t="n"/>
      <c r="CW597" s="247" t="n"/>
      <c r="CX597" s="247" t="n"/>
      <c r="CY597" s="247" t="n"/>
      <c r="CZ597" s="247" t="n"/>
      <c r="DA597" s="247" t="n"/>
      <c r="DB597" s="247" t="n"/>
      <c r="DC597" s="255" t="n">
        <v>127317.59990175</v>
      </c>
      <c r="DD597" s="255" t="n">
        <v>0</v>
      </c>
      <c r="DE597" s="255" t="n">
        <v>1161848</v>
      </c>
      <c r="DF597" s="255" t="n">
        <v>0</v>
      </c>
      <c r="DG597" s="255" t="n">
        <v>0</v>
      </c>
      <c r="DH597" s="255" t="n">
        <v>1289165.59990175</v>
      </c>
      <c r="DI597" s="256" t="n">
        <v>20484163902</v>
      </c>
      <c r="DJ597" s="257" t="inlineStr">
        <is>
          <t>COOPERATIVA AGRARIA APPROCAP LTDA</t>
        </is>
      </c>
      <c r="DK597" s="257" t="inlineStr">
        <is>
          <t>02 Cooperativa</t>
        </is>
      </c>
      <c r="DL597" s="258" t="n"/>
      <c r="DM597" s="258" t="n"/>
      <c r="DN597" s="258" t="n"/>
      <c r="DO597" s="258" t="n"/>
      <c r="DP597" s="258" t="n"/>
      <c r="DQ597" s="258" t="n"/>
      <c r="DR597" s="258" t="n"/>
      <c r="DS597" s="258" t="n"/>
      <c r="DT597" s="258" t="n"/>
      <c r="DU597" s="258" t="n"/>
      <c r="DV597" s="258" t="n"/>
      <c r="DW597" s="258" t="n"/>
      <c r="DX597" s="258" t="n"/>
      <c r="DY597" s="258" t="n"/>
      <c r="DZ597" s="258" t="n"/>
      <c r="EA597" s="258" t="n"/>
      <c r="EB597" s="258" t="n"/>
      <c r="EC597" s="258" t="n"/>
      <c r="ED597" s="258" t="n"/>
      <c r="EE597" s="258" t="n"/>
    </row>
    <row r="598" ht="47.25" customHeight="1">
      <c r="A598" s="240" t="inlineStr">
        <is>
          <t>COOPERATIVA AGRARIA INDUSTRIAL SAN GABAN LTDA.</t>
        </is>
      </c>
      <c r="B598" s="240" t="inlineStr">
        <is>
          <t>CACAO</t>
        </is>
      </c>
      <c r="C598" s="240" t="inlineStr">
        <is>
          <t>CACAO EN GRANO</t>
        </is>
      </c>
      <c r="D598" s="240" t="inlineStr">
        <is>
          <t>PUNO</t>
        </is>
      </c>
      <c r="E598" s="240" t="inlineStr">
        <is>
          <t>210309</t>
        </is>
      </c>
      <c r="F598" s="240" t="inlineStr">
        <is>
          <t>PUNO</t>
        </is>
      </c>
      <c r="G598" s="240" t="inlineStr">
        <is>
          <t>CARABAYA</t>
        </is>
      </c>
      <c r="H598" s="240" t="inlineStr">
        <is>
          <t>SAN GABAN</t>
        </is>
      </c>
      <c r="I598" s="241" t="n"/>
      <c r="J598" s="241" t="n"/>
      <c r="K598" s="241" t="n"/>
      <c r="L598" s="241" t="n"/>
      <c r="M598" s="241" t="n"/>
      <c r="N598" s="241" t="n"/>
      <c r="O598" s="241" t="n"/>
      <c r="P598" s="241" t="n">
        <v>1</v>
      </c>
      <c r="Q598" s="241" t="inlineStr">
        <is>
          <t>PAC</t>
        </is>
      </c>
      <c r="R598" s="242">
        <f>IF(I598=1,I$2,"")&amp;IF(J598=1,IF(I598=1,"-","")&amp;J$2,"")&amp;IF(K598=1,IF(OR(J598=1,I598=1),"-","")&amp;K$2,"")&amp;IF(L598=1,IF(OR(K598=1,J598=1,I598=1),"-","")&amp;L$2,"")&amp;IF(M598=1,IF(OR(L598=1,K598=1,J598=1,I598=1),"-","")&amp;M$2,"")&amp;IF(N598=1,IF(OR(M598=1,L598=1,K598=1,J598=1,I598=1),"-","")&amp;N$2,"")&amp;IF(O598=1,IF(OR(N598=1,M598=1,L598=1,K598=1,J598=1,I598=1),"-","")&amp;O$2,"")&amp;IF(P598=1,IF(I598=1," - ",IF(J598=1," - ",IF(K598=1," - ",IF(L598=1," - ",IF(M598=1," - ",IF(N598=1," - ",IF(O598=1," - ","")))))))&amp;P$2,"")</f>
        <v/>
      </c>
      <c r="S598" s="243">
        <f>SUM('b2'!$I598:$P598)</f>
        <v/>
      </c>
      <c r="T598" s="243">
        <f>IF(OR('b2'!$J598=1,'b2'!$K598=1,'b2'!$L598=1,'b2'!$M598=1,'b2'!$N598=1,'b2'!$O598=1,'b2'!$P598=1),"SI","NO")</f>
        <v/>
      </c>
      <c r="U598" s="243">
        <f>IF(OR('b2'!$K598=1,'b2'!$L598=1,'b2'!$M598=1,'b2'!$N598=1,'b2'!$O598=1,'b2'!$P598=1),"SI","NO")</f>
        <v/>
      </c>
      <c r="V598" s="244" t="n">
        <v>0</v>
      </c>
      <c r="W598" s="245" t="n">
        <v>0</v>
      </c>
      <c r="X598" s="245" t="n">
        <v>0</v>
      </c>
      <c r="Y598" s="244" t="n">
        <v>0</v>
      </c>
      <c r="Z598" s="245" t="n">
        <v>0</v>
      </c>
      <c r="AA598" s="245" t="n">
        <v>0</v>
      </c>
      <c r="AB598" s="244" t="n">
        <v>0</v>
      </c>
      <c r="AC598" s="245" t="n">
        <v>0</v>
      </c>
      <c r="AD598" s="245" t="n">
        <v>0</v>
      </c>
      <c r="AE598" s="244" t="n">
        <v>0</v>
      </c>
      <c r="AF598" s="245" t="n">
        <v>0</v>
      </c>
      <c r="AG598" s="245" t="n">
        <v>0</v>
      </c>
      <c r="AH598" s="244" t="n">
        <v>0</v>
      </c>
      <c r="AI598" s="245" t="n">
        <v>0</v>
      </c>
      <c r="AJ598" s="245" t="n">
        <v>0</v>
      </c>
      <c r="AK598" s="244" t="n">
        <v>0</v>
      </c>
      <c r="AL598" s="245" t="n">
        <v>0</v>
      </c>
      <c r="AM598" s="245" t="n">
        <v>0</v>
      </c>
      <c r="AN598" s="244" t="n">
        <v>0</v>
      </c>
      <c r="AO598" s="245" t="n">
        <v>10</v>
      </c>
      <c r="AP598" s="245" t="n">
        <v>20</v>
      </c>
      <c r="AQ598" s="244" t="n">
        <v>30</v>
      </c>
      <c r="AR598" s="244">
        <f>IF('b2'!$AQ598&gt;0,'b2'!$AQ598,IF('b2'!$AN598&gt;0,'b2'!$AN598,IF('b2'!$AK598&gt;0,'b2'!$AK598,IF('b2'!$AH598&gt;0,'b2'!$AH598,IF('b2'!$AE598&gt;0,'b2'!$AE598,IF('b2'!$AB598&gt;0,'b2'!$AB598,IF('b2'!$Y598&gt;0,'b2'!$Y598,IF('b2'!$V598&gt;0,'b2'!$V598," ---"))))))))</f>
        <v/>
      </c>
      <c r="AS598" s="246" t="n"/>
      <c r="AT598" s="246" t="n"/>
      <c r="AU598" s="246" t="n"/>
      <c r="AV598" s="246" t="n"/>
      <c r="AW598" s="246" t="n"/>
      <c r="AX598" s="246" t="n"/>
      <c r="AY598" s="246" t="n"/>
      <c r="AZ598" s="246" t="n"/>
      <c r="BA598" s="246" t="n"/>
      <c r="BB598" s="246" t="n"/>
      <c r="BC598" s="246" t="n">
        <v>103</v>
      </c>
      <c r="BD598" s="246" t="n">
        <v>0</v>
      </c>
      <c r="BE598" s="247" t="n"/>
      <c r="BF598" s="252" t="n"/>
      <c r="BG598" s="252" t="n"/>
      <c r="BH598" s="247" t="n"/>
      <c r="BI598" s="250" t="inlineStr">
        <is>
          <t>#REF!</t>
        </is>
      </c>
      <c r="BJ598" s="251" t="inlineStr">
        <is>
          <t>#REF!</t>
        </is>
      </c>
      <c r="BK598" s="252" t="n"/>
      <c r="BL598" s="252" t="n"/>
      <c r="BM598" s="247" t="n"/>
      <c r="BN598" s="250" t="inlineStr">
        <is>
          <t>#REF!</t>
        </is>
      </c>
      <c r="BO598" s="251" t="inlineStr">
        <is>
          <t>#REF!</t>
        </is>
      </c>
      <c r="BP598" s="248" t="n"/>
      <c r="BQ598" s="248" t="n"/>
      <c r="BR598" s="249" t="n"/>
      <c r="BS598" s="250" t="inlineStr">
        <is>
          <t>#REF!</t>
        </is>
      </c>
      <c r="BT598" s="251">
        <f>'[2]DATA CONSOLIDADA 2018-2025 '!$BR600-'b2'!$BO598</f>
        <v/>
      </c>
      <c r="BU598" s="252" t="n"/>
      <c r="BV598" s="248" t="n"/>
      <c r="BW598" s="249" t="n"/>
      <c r="BX598" s="250" t="inlineStr">
        <is>
          <t>#REF!</t>
        </is>
      </c>
      <c r="BY598" s="251" t="inlineStr">
        <is>
          <t>#REF!</t>
        </is>
      </c>
      <c r="BZ598" s="248" t="n"/>
      <c r="CA598" s="248" t="n"/>
      <c r="CB598" s="249" t="n"/>
      <c r="CC598" s="250" t="inlineStr">
        <is>
          <t>#REF!</t>
        </is>
      </c>
      <c r="CD598" s="251">
        <f>'[2]DATA CONSOLIDADA 2018-2025 '!$CB600-'b2'!$BW598</f>
        <v/>
      </c>
      <c r="CE598" s="253" t="n"/>
      <c r="CF598" s="253" t="n"/>
      <c r="CG598" s="254" t="n"/>
      <c r="CH598" s="250" t="inlineStr">
        <is>
          <t>#REF!</t>
        </is>
      </c>
      <c r="CI598" s="251">
        <f>'[2]DATA CONSOLIDADA 2018-2025 '!$CG600-'b2'!$CB598</f>
        <v/>
      </c>
      <c r="CJ598" s="247" t="inlineStr">
        <is>
          <t>#REF!</t>
        </is>
      </c>
      <c r="CK598" s="247" t="n">
        <v>49800.51158664</v>
      </c>
      <c r="CL598" s="247" t="n">
        <v>0</v>
      </c>
      <c r="CM598" s="247" t="n">
        <v>49800.51158664</v>
      </c>
      <c r="CN598" s="247" t="inlineStr">
        <is>
          <t>#REF!</t>
        </is>
      </c>
      <c r="CO598" s="251">
        <f>'[2]DATA CONSOLIDADA 2018-2025 '!$CM600-'b2'!$CG598</f>
        <v/>
      </c>
      <c r="CP598" s="253" t="n"/>
      <c r="CQ598" s="253" t="n"/>
      <c r="CR598" s="253" t="n"/>
      <c r="CS598" s="253" t="n"/>
      <c r="CT598" s="253" t="n"/>
      <c r="CU598" s="253" t="n"/>
      <c r="CV598" s="247" t="n"/>
      <c r="CW598" s="247" t="n"/>
      <c r="CX598" s="247" t="n"/>
      <c r="CY598" s="247" t="n"/>
      <c r="CZ598" s="247" t="n"/>
      <c r="DA598" s="247" t="n"/>
      <c r="DB598" s="247" t="n"/>
      <c r="DC598" s="255" t="n">
        <v>0</v>
      </c>
      <c r="DD598" s="255" t="n">
        <v>0</v>
      </c>
      <c r="DE598" s="255" t="n">
        <v>49800.51158664</v>
      </c>
      <c r="DF598" s="255" t="n">
        <v>0</v>
      </c>
      <c r="DG598" s="255" t="n">
        <v>0</v>
      </c>
      <c r="DH598" s="255" t="n">
        <v>49800.51158664</v>
      </c>
      <c r="DI598" s="256" t="n">
        <v>20447888701</v>
      </c>
      <c r="DJ598" s="257" t="inlineStr">
        <is>
          <t>COOPERATIVA AGRARIA INDUSTRIAL SAN GABAN LTDA.</t>
        </is>
      </c>
      <c r="DK598" s="257" t="inlineStr">
        <is>
          <t>02 Cooperativa</t>
        </is>
      </c>
      <c r="DL598" s="258" t="n"/>
      <c r="DM598" s="258" t="n"/>
      <c r="DN598" s="258" t="n"/>
      <c r="DO598" s="258" t="n"/>
      <c r="DP598" s="258" t="n"/>
      <c r="DQ598" s="258" t="n"/>
      <c r="DR598" s="258" t="n"/>
      <c r="DS598" s="258" t="n"/>
      <c r="DT598" s="258" t="n"/>
      <c r="DU598" s="258" t="n"/>
      <c r="DV598" s="258" t="n"/>
      <c r="DW598" s="258" t="n"/>
      <c r="DX598" s="258" t="n"/>
      <c r="DY598" s="258" t="n"/>
      <c r="DZ598" s="258" t="n"/>
      <c r="EA598" s="258" t="n"/>
      <c r="EB598" s="258" t="n"/>
      <c r="EC598" s="258" t="n"/>
      <c r="ED598" s="258" t="n"/>
      <c r="EE598" s="258" t="n"/>
    </row>
    <row r="599" hidden="1" ht="47.25" customHeight="1">
      <c r="A599" s="240" t="inlineStr">
        <is>
          <t>ASOCIACIÓN AGROEXPORTADORA DE LA REGIÓN SAN MARTÍN</t>
        </is>
      </c>
      <c r="B599" s="240" t="inlineStr">
        <is>
          <t>CAFÉ</t>
        </is>
      </c>
      <c r="C599" s="240" t="inlineStr">
        <is>
          <t>CAFE VERDE</t>
        </is>
      </c>
      <c r="D599" s="240" t="inlineStr">
        <is>
          <t>SAN MARTiN</t>
        </is>
      </c>
      <c r="E599" s="240" t="inlineStr">
        <is>
          <t>220101</t>
        </is>
      </c>
      <c r="F599" s="240" t="inlineStr">
        <is>
          <t>SAN MARTIN</t>
        </is>
      </c>
      <c r="G599" s="240" t="inlineStr">
        <is>
          <t>MOYOBAMBA</t>
        </is>
      </c>
      <c r="H599" s="240" t="inlineStr">
        <is>
          <t>MOYOBAMBA</t>
        </is>
      </c>
      <c r="I599" s="241" t="n"/>
      <c r="J599" s="241" t="n"/>
      <c r="K599" s="241" t="n"/>
      <c r="L599" s="241" t="n"/>
      <c r="M599" s="241" t="n"/>
      <c r="N599" s="241" t="n"/>
      <c r="O599" s="241" t="n"/>
      <c r="P599" s="241" t="n">
        <v>1</v>
      </c>
      <c r="Q599" s="241" t="inlineStr">
        <is>
          <t>PAC</t>
        </is>
      </c>
      <c r="R599" s="242">
        <f>IF(I599=1,I$2,"")&amp;IF(J599=1,IF(I599=1,"-","")&amp;J$2,"")&amp;IF(K599=1,IF(OR(J599=1,I599=1),"-","")&amp;K$2,"")&amp;IF(L599=1,IF(OR(K599=1,J599=1,I599=1),"-","")&amp;L$2,"")&amp;IF(M599=1,IF(OR(L599=1,K599=1,J599=1,I599=1),"-","")&amp;M$2,"")&amp;IF(N599=1,IF(OR(M599=1,L599=1,K599=1,J599=1,I599=1),"-","")&amp;N$2,"")&amp;IF(O599=1,IF(OR(N599=1,M599=1,L599=1,K599=1,J599=1,I599=1),"-","")&amp;O$2,"")&amp;IF(P599=1,IF(I599=1," - ",IF(J599=1," - ",IF(K599=1," - ",IF(L599=1," - ",IF(M599=1," - ",IF(N599=1," - ",IF(O599=1," - ","")))))))&amp;P$2,"")</f>
        <v/>
      </c>
      <c r="S599" s="243">
        <f>SUM('b2'!$I599:$P599)</f>
        <v/>
      </c>
      <c r="T599" s="243">
        <f>IF(OR('b2'!$J599=1,'b2'!$K599=1,'b2'!$L599=1,'b2'!$M599=1,'b2'!$N599=1,'b2'!$O599=1,'b2'!$P599=1),"SI","NO")</f>
        <v/>
      </c>
      <c r="U599" s="243">
        <f>IF(OR('b2'!$K599=1,'b2'!$L599=1,'b2'!$M599=1,'b2'!$N599=1,'b2'!$O599=1,'b2'!$P599=1),"SI","NO")</f>
        <v/>
      </c>
      <c r="V599" s="244" t="n">
        <v>0</v>
      </c>
      <c r="W599" s="245" t="n">
        <v>0</v>
      </c>
      <c r="X599" s="245" t="n">
        <v>0</v>
      </c>
      <c r="Y599" s="244" t="n">
        <v>0</v>
      </c>
      <c r="Z599" s="245" t="n">
        <v>0</v>
      </c>
      <c r="AA599" s="245" t="n">
        <v>0</v>
      </c>
      <c r="AB599" s="244" t="n">
        <v>0</v>
      </c>
      <c r="AC599" s="245" t="n">
        <v>0</v>
      </c>
      <c r="AD599" s="245" t="n">
        <v>0</v>
      </c>
      <c r="AE599" s="244" t="n">
        <v>0</v>
      </c>
      <c r="AF599" s="245" t="n">
        <v>0</v>
      </c>
      <c r="AG599" s="245" t="n">
        <v>0</v>
      </c>
      <c r="AH599" s="244" t="n">
        <v>0</v>
      </c>
      <c r="AI599" s="245" t="n">
        <v>0</v>
      </c>
      <c r="AJ599" s="245" t="n">
        <v>0</v>
      </c>
      <c r="AK599" s="244" t="n">
        <v>0</v>
      </c>
      <c r="AL599" s="245" t="n">
        <v>0</v>
      </c>
      <c r="AM599" s="245" t="n">
        <v>0</v>
      </c>
      <c r="AN599" s="244" t="n">
        <v>0</v>
      </c>
      <c r="AO599" s="245" t="n">
        <v>407</v>
      </c>
      <c r="AP599" s="245" t="n">
        <v>200</v>
      </c>
      <c r="AQ599" s="244" t="n">
        <v>607</v>
      </c>
      <c r="AR599" s="244">
        <f>IF('b2'!$AQ599&gt;0,'b2'!$AQ599,IF('b2'!$AN599&gt;0,'b2'!$AN599,IF('b2'!$AK599&gt;0,'b2'!$AK599,IF('b2'!$AH599&gt;0,'b2'!$AH599,IF('b2'!$AE599&gt;0,'b2'!$AE599,IF('b2'!$AB599&gt;0,'b2'!$AB599,IF('b2'!$Y599&gt;0,'b2'!$Y599,IF('b2'!$V599&gt;0,'b2'!$V599," ---"))))))))</f>
        <v/>
      </c>
      <c r="AS599" s="246" t="n"/>
      <c r="AT599" s="246" t="n"/>
      <c r="AU599" s="246" t="n"/>
      <c r="AV599" s="246" t="n"/>
      <c r="AW599" s="246" t="n"/>
      <c r="AX599" s="246" t="n"/>
      <c r="AY599" s="246" t="n"/>
      <c r="AZ599" s="246" t="n"/>
      <c r="BA599" s="246" t="n"/>
      <c r="BB599" s="246" t="n"/>
      <c r="BC599" s="246" t="n">
        <v>6</v>
      </c>
      <c r="BD599" s="246" t="n">
        <v>0</v>
      </c>
      <c r="BE599" s="247" t="n"/>
      <c r="BF599" s="252" t="n"/>
      <c r="BG599" s="252" t="n"/>
      <c r="BH599" s="247" t="n"/>
      <c r="BI599" s="250" t="inlineStr">
        <is>
          <t>#REF!</t>
        </is>
      </c>
      <c r="BJ599" s="251" t="inlineStr">
        <is>
          <t>#REF!</t>
        </is>
      </c>
      <c r="BK599" s="252" t="n"/>
      <c r="BL599" s="252" t="n"/>
      <c r="BM599" s="247" t="n"/>
      <c r="BN599" s="250" t="inlineStr">
        <is>
          <t>#REF!</t>
        </is>
      </c>
      <c r="BO599" s="251" t="inlineStr">
        <is>
          <t>#REF!</t>
        </is>
      </c>
      <c r="BP599" s="248" t="n"/>
      <c r="BQ599" s="248" t="n"/>
      <c r="BR599" s="249" t="n"/>
      <c r="BS599" s="250" t="inlineStr">
        <is>
          <t>#REF!</t>
        </is>
      </c>
      <c r="BT599" s="251">
        <f>'[2]DATA CONSOLIDADA 2018-2025 '!$BR601-'b2'!$BO599</f>
        <v/>
      </c>
      <c r="BU599" s="252" t="n"/>
      <c r="BV599" s="248" t="n"/>
      <c r="BW599" s="249" t="n"/>
      <c r="BX599" s="250" t="inlineStr">
        <is>
          <t>#REF!</t>
        </is>
      </c>
      <c r="BY599" s="251" t="inlineStr">
        <is>
          <t>#REF!</t>
        </is>
      </c>
      <c r="BZ599" s="248" t="n"/>
      <c r="CA599" s="248" t="n"/>
      <c r="CB599" s="249" t="n"/>
      <c r="CC599" s="250" t="inlineStr">
        <is>
          <t>#REF!</t>
        </is>
      </c>
      <c r="CD599" s="251">
        <f>'[2]DATA CONSOLIDADA 2018-2025 '!$CB601-'b2'!$BW599</f>
        <v/>
      </c>
      <c r="CE599" s="253" t="n"/>
      <c r="CF599" s="253" t="n"/>
      <c r="CG599" s="254" t="n"/>
      <c r="CH599" s="250" t="inlineStr">
        <is>
          <t>#REF!</t>
        </is>
      </c>
      <c r="CI599" s="251">
        <f>'[2]DATA CONSOLIDADA 2018-2025 '!$CG601-'b2'!$CB599</f>
        <v/>
      </c>
      <c r="CJ599" s="247" t="inlineStr">
        <is>
          <t>#REF!</t>
        </is>
      </c>
      <c r="CK599" s="247" t="n">
        <v>374967.70016578</v>
      </c>
      <c r="CL599" s="247" t="n">
        <v>25644583.3177714</v>
      </c>
      <c r="CM599" s="247" t="n">
        <v>26019551.0179372</v>
      </c>
      <c r="CN599" s="247" t="inlineStr">
        <is>
          <t>#REF!</t>
        </is>
      </c>
      <c r="CO599" s="251">
        <f>'[2]DATA CONSOLIDADA 2018-2025 '!$CM601-'b2'!$CG599</f>
        <v/>
      </c>
      <c r="CP599" s="253" t="n"/>
      <c r="CQ599" s="253" t="n"/>
      <c r="CR599" s="253" t="n"/>
      <c r="CS599" s="253" t="n"/>
      <c r="CT599" s="253" t="n"/>
      <c r="CU599" s="253" t="n"/>
      <c r="CV599" s="247" t="n"/>
      <c r="CW599" s="247" t="n"/>
      <c r="CX599" s="247" t="n"/>
      <c r="CY599" s="247" t="n"/>
      <c r="CZ599" s="247" t="n"/>
      <c r="DA599" s="247" t="n"/>
      <c r="DB599" s="247" t="n"/>
      <c r="DC599" s="255" t="n">
        <v>0</v>
      </c>
      <c r="DD599" s="255" t="n">
        <v>0</v>
      </c>
      <c r="DE599" s="255" t="n">
        <v>26019551.0179372</v>
      </c>
      <c r="DF599" s="255" t="n">
        <v>0</v>
      </c>
      <c r="DG599" s="255" t="n">
        <v>0</v>
      </c>
      <c r="DH599" s="255" t="n">
        <v>26019551.0179372</v>
      </c>
      <c r="DI599" s="256" t="n">
        <v>20602650643</v>
      </c>
      <c r="DJ599" s="257" t="inlineStr">
        <is>
          <t>ASOCIACIÓN AGROEXPORTADORA DE LA REGIÓN SAN MARTÍN</t>
        </is>
      </c>
      <c r="DK599" s="257" t="inlineStr">
        <is>
          <t>01 Asociación</t>
        </is>
      </c>
      <c r="DL599" s="258" t="n"/>
      <c r="DM599" s="258" t="n"/>
      <c r="DN599" s="258" t="n"/>
      <c r="DO599" s="258" t="n"/>
      <c r="DP599" s="258" t="n"/>
      <c r="DQ599" s="258" t="n"/>
      <c r="DR599" s="258" t="n"/>
      <c r="DS599" s="258" t="n"/>
      <c r="DT599" s="258" t="n"/>
      <c r="DU599" s="258" t="n"/>
      <c r="DV599" s="258" t="n"/>
      <c r="DW599" s="258" t="n"/>
      <c r="DX599" s="258" t="n"/>
      <c r="DY599" s="258" t="n"/>
      <c r="DZ599" s="258" t="n"/>
      <c r="EA599" s="258" t="n"/>
      <c r="EB599" s="258" t="n"/>
      <c r="EC599" s="258" t="n"/>
      <c r="ED599" s="258" t="n"/>
      <c r="EE599" s="258" t="n"/>
    </row>
    <row r="600" hidden="1" ht="47.25" customHeight="1">
      <c r="A600" s="240" t="inlineStr">
        <is>
          <t>ASOCIACIÓN DE PRODUCTORES CERRO BLANCO</t>
        </is>
      </c>
      <c r="B600" s="240" t="inlineStr">
        <is>
          <t>CAFÉ</t>
        </is>
      </c>
      <c r="C600" s="240" t="inlineStr">
        <is>
          <t>CAFE VERDE</t>
        </is>
      </c>
      <c r="D600" s="240" t="inlineStr">
        <is>
          <t>SAN MARTiN</t>
        </is>
      </c>
      <c r="E600" s="240" t="inlineStr">
        <is>
          <t>220104</t>
        </is>
      </c>
      <c r="F600" s="240" t="inlineStr">
        <is>
          <t>SAN MARTIN</t>
        </is>
      </c>
      <c r="G600" s="240" t="inlineStr">
        <is>
          <t>MOYOBAMBA</t>
        </is>
      </c>
      <c r="H600" s="240" t="inlineStr">
        <is>
          <t>JEPELACIO</t>
        </is>
      </c>
      <c r="I600" s="241" t="n"/>
      <c r="J600" s="241" t="n"/>
      <c r="K600" s="241" t="n"/>
      <c r="L600" s="241" t="n"/>
      <c r="M600" s="241" t="n"/>
      <c r="N600" s="241" t="n"/>
      <c r="O600" s="241" t="n"/>
      <c r="P600" s="241" t="n">
        <v>1</v>
      </c>
      <c r="Q600" s="241" t="inlineStr">
        <is>
          <t>PAC</t>
        </is>
      </c>
      <c r="R600" s="242">
        <f>IF(I600=1,I$2,"")&amp;IF(J600=1,IF(I600=1,"-","")&amp;J$2,"")&amp;IF(K600=1,IF(OR(J600=1,I600=1),"-","")&amp;K$2,"")&amp;IF(L600=1,IF(OR(K600=1,J600=1,I600=1),"-","")&amp;L$2,"")&amp;IF(M600=1,IF(OR(L600=1,K600=1,J600=1,I600=1),"-","")&amp;M$2,"")&amp;IF(N600=1,IF(OR(M600=1,L600=1,K600=1,J600=1,I600=1),"-","")&amp;N$2,"")&amp;IF(O600=1,IF(OR(N600=1,M600=1,L600=1,K600=1,J600=1,I600=1),"-","")&amp;O$2,"")&amp;IF(P600=1,IF(I600=1," - ",IF(J600=1," - ",IF(K600=1," - ",IF(L600=1," - ",IF(M600=1," - ",IF(N600=1," - ",IF(O600=1," - ","")))))))&amp;P$2,"")</f>
        <v/>
      </c>
      <c r="S600" s="243">
        <f>SUM('b2'!$I600:$P600)</f>
        <v/>
      </c>
      <c r="T600" s="243">
        <f>IF(OR('b2'!$J600=1,'b2'!$K600=1,'b2'!$L600=1,'b2'!$M600=1,'b2'!$N600=1,'b2'!$O600=1,'b2'!$P600=1),"SI","NO")</f>
        <v/>
      </c>
      <c r="U600" s="243">
        <f>IF(OR('b2'!$K600=1,'b2'!$L600=1,'b2'!$M600=1,'b2'!$N600=1,'b2'!$O600=1,'b2'!$P600=1),"SI","NO")</f>
        <v/>
      </c>
      <c r="V600" s="244" t="n">
        <v>0</v>
      </c>
      <c r="W600" s="245" t="n">
        <v>0</v>
      </c>
      <c r="X600" s="245" t="n">
        <v>0</v>
      </c>
      <c r="Y600" s="244" t="n">
        <v>0</v>
      </c>
      <c r="Z600" s="245" t="n">
        <v>0</v>
      </c>
      <c r="AA600" s="245" t="n">
        <v>0</v>
      </c>
      <c r="AB600" s="244" t="n">
        <v>0</v>
      </c>
      <c r="AC600" s="245" t="n">
        <v>0</v>
      </c>
      <c r="AD600" s="245" t="n">
        <v>0</v>
      </c>
      <c r="AE600" s="244" t="n">
        <v>0</v>
      </c>
      <c r="AF600" s="245" t="n">
        <v>0</v>
      </c>
      <c r="AG600" s="245" t="n">
        <v>0</v>
      </c>
      <c r="AH600" s="244" t="n">
        <v>0</v>
      </c>
      <c r="AI600" s="245" t="n">
        <v>0</v>
      </c>
      <c r="AJ600" s="245" t="n">
        <v>0</v>
      </c>
      <c r="AK600" s="244" t="n">
        <v>0</v>
      </c>
      <c r="AL600" s="245" t="n">
        <v>0</v>
      </c>
      <c r="AM600" s="245" t="n">
        <v>0</v>
      </c>
      <c r="AN600" s="244" t="n">
        <v>0</v>
      </c>
      <c r="AO600" s="245" t="n">
        <v>21</v>
      </c>
      <c r="AP600" s="245" t="n">
        <v>10</v>
      </c>
      <c r="AQ600" s="244" t="n">
        <v>31</v>
      </c>
      <c r="AR600" s="244">
        <f>IF('b2'!$AQ600&gt;0,'b2'!$AQ600,IF('b2'!$AN600&gt;0,'b2'!$AN600,IF('b2'!$AK600&gt;0,'b2'!$AK600,IF('b2'!$AH600&gt;0,'b2'!$AH600,IF('b2'!$AE600&gt;0,'b2'!$AE600,IF('b2'!$AB600&gt;0,'b2'!$AB600,IF('b2'!$Y600&gt;0,'b2'!$Y600,IF('b2'!$V600&gt;0,'b2'!$V600," ---"))))))))</f>
        <v/>
      </c>
      <c r="AS600" s="246" t="n"/>
      <c r="AT600" s="246" t="n"/>
      <c r="AU600" s="246" t="n"/>
      <c r="AV600" s="246" t="n"/>
      <c r="AW600" s="246" t="n"/>
      <c r="AX600" s="246" t="n"/>
      <c r="AY600" s="246" t="n"/>
      <c r="AZ600" s="246" t="n"/>
      <c r="BA600" s="246" t="n"/>
      <c r="BB600" s="246" t="n"/>
      <c r="BC600" s="246" t="n">
        <v>6</v>
      </c>
      <c r="BD600" s="246" t="n">
        <v>0</v>
      </c>
      <c r="BE600" s="247" t="n"/>
      <c r="BF600" s="252" t="n"/>
      <c r="BG600" s="252" t="n"/>
      <c r="BH600" s="247" t="n"/>
      <c r="BI600" s="250" t="inlineStr">
        <is>
          <t>#REF!</t>
        </is>
      </c>
      <c r="BJ600" s="251" t="inlineStr">
        <is>
          <t>#REF!</t>
        </is>
      </c>
      <c r="BK600" s="252" t="n"/>
      <c r="BL600" s="252" t="n"/>
      <c r="BM600" s="247" t="n"/>
      <c r="BN600" s="250" t="inlineStr">
        <is>
          <t>#REF!</t>
        </is>
      </c>
      <c r="BO600" s="251" t="inlineStr">
        <is>
          <t>#REF!</t>
        </is>
      </c>
      <c r="BP600" s="248" t="n"/>
      <c r="BQ600" s="248" t="n"/>
      <c r="BR600" s="249" t="n"/>
      <c r="BS600" s="250" t="inlineStr">
        <is>
          <t>#REF!</t>
        </is>
      </c>
      <c r="BT600" s="251">
        <f>'[2]DATA CONSOLIDADA 2018-2025 '!$BR602-'b2'!$BO600</f>
        <v/>
      </c>
      <c r="BU600" s="252" t="n"/>
      <c r="BV600" s="248" t="n"/>
      <c r="BW600" s="249" t="n"/>
      <c r="BX600" s="250" t="inlineStr">
        <is>
          <t>#REF!</t>
        </is>
      </c>
      <c r="BY600" s="251" t="inlineStr">
        <is>
          <t>#REF!</t>
        </is>
      </c>
      <c r="BZ600" s="248" t="n"/>
      <c r="CA600" s="248" t="n"/>
      <c r="CB600" s="249" t="n"/>
      <c r="CC600" s="250" t="inlineStr">
        <is>
          <t>#REF!</t>
        </is>
      </c>
      <c r="CD600" s="251">
        <f>'[2]DATA CONSOLIDADA 2018-2025 '!$CB602-'b2'!$BW600</f>
        <v/>
      </c>
      <c r="CE600" s="253" t="n"/>
      <c r="CF600" s="253" t="n"/>
      <c r="CG600" s="254" t="n"/>
      <c r="CH600" s="250" t="inlineStr">
        <is>
          <t>#REF!</t>
        </is>
      </c>
      <c r="CI600" s="251">
        <f>'[2]DATA CONSOLIDADA 2018-2025 '!$CG602-'b2'!$CB600</f>
        <v/>
      </c>
      <c r="CJ600" s="247" t="inlineStr">
        <is>
          <t>#REF!</t>
        </is>
      </c>
      <c r="CK600" s="247" t="n">
        <v>4199064.40119076</v>
      </c>
      <c r="CL600" s="247" t="n">
        <v>2688149.20984828</v>
      </c>
      <c r="CM600" s="247" t="n">
        <v>6887213.61103904</v>
      </c>
      <c r="CN600" s="247" t="inlineStr">
        <is>
          <t>#REF!</t>
        </is>
      </c>
      <c r="CO600" s="251">
        <f>'[2]DATA CONSOLIDADA 2018-2025 '!$CM602-'b2'!$CG600</f>
        <v/>
      </c>
      <c r="CP600" s="253" t="n"/>
      <c r="CQ600" s="253" t="n"/>
      <c r="CR600" s="253" t="n"/>
      <c r="CS600" s="253" t="n"/>
      <c r="CT600" s="253" t="n"/>
      <c r="CU600" s="253" t="n"/>
      <c r="CV600" s="247" t="n"/>
      <c r="CW600" s="247" t="n"/>
      <c r="CX600" s="247" t="n"/>
      <c r="CY600" s="247" t="n"/>
      <c r="CZ600" s="247" t="n"/>
      <c r="DA600" s="247" t="n"/>
      <c r="DB600" s="247" t="n"/>
      <c r="DC600" s="255" t="n">
        <v>0</v>
      </c>
      <c r="DD600" s="255" t="n">
        <v>0</v>
      </c>
      <c r="DE600" s="255" t="n">
        <v>6887213.61103904</v>
      </c>
      <c r="DF600" s="255" t="n">
        <v>0</v>
      </c>
      <c r="DG600" s="255" t="n">
        <v>0</v>
      </c>
      <c r="DH600" s="255" t="n">
        <v>6887213.61103904</v>
      </c>
      <c r="DI600" s="256" t="n">
        <v>20606451122</v>
      </c>
      <c r="DJ600" s="257" t="inlineStr">
        <is>
          <t>ASOCIACIÓN DE PRODUCTORES CERRO BLANCO</t>
        </is>
      </c>
      <c r="DK600" s="257" t="inlineStr">
        <is>
          <t>01 Asociación</t>
        </is>
      </c>
      <c r="DL600" s="258" t="n"/>
      <c r="DM600" s="258" t="n"/>
      <c r="DN600" s="258" t="n"/>
      <c r="DO600" s="258" t="n"/>
      <c r="DP600" s="258" t="n"/>
      <c r="DQ600" s="258" t="n"/>
      <c r="DR600" s="258" t="n"/>
      <c r="DS600" s="258" t="n"/>
      <c r="DT600" s="258" t="n"/>
      <c r="DU600" s="258" t="n"/>
      <c r="DV600" s="258" t="n"/>
      <c r="DW600" s="258" t="n"/>
      <c r="DX600" s="258" t="n"/>
      <c r="DY600" s="258" t="n"/>
      <c r="DZ600" s="258" t="n"/>
      <c r="EA600" s="258" t="n"/>
      <c r="EB600" s="258" t="n"/>
      <c r="EC600" s="258" t="n"/>
      <c r="ED600" s="258" t="n"/>
      <c r="EE600" s="258" t="n"/>
    </row>
    <row r="601" hidden="1" ht="47.25" customHeight="1">
      <c r="A601" s="240" t="inlineStr">
        <is>
          <t>COOPERATIVA AGRARIA VALLE GRANDE</t>
        </is>
      </c>
      <c r="B601" s="240" t="inlineStr">
        <is>
          <t>CAFÉ</t>
        </is>
      </c>
      <c r="C601" s="240" t="inlineStr">
        <is>
          <t>CAFE VERDE</t>
        </is>
      </c>
      <c r="D601" s="240" t="inlineStr">
        <is>
          <t>SAN MARTiN</t>
        </is>
      </c>
      <c r="E601" s="240" t="inlineStr">
        <is>
          <t>220105</t>
        </is>
      </c>
      <c r="F601" s="240" t="inlineStr">
        <is>
          <t>SAN MARTIN</t>
        </is>
      </c>
      <c r="G601" s="240" t="inlineStr">
        <is>
          <t>MOYOBAMBA</t>
        </is>
      </c>
      <c r="H601" s="240" t="inlineStr">
        <is>
          <t>SORITOR</t>
        </is>
      </c>
      <c r="I601" s="241" t="n"/>
      <c r="J601" s="241" t="n"/>
      <c r="K601" s="241" t="n"/>
      <c r="L601" s="241" t="n"/>
      <c r="M601" s="241" t="n"/>
      <c r="N601" s="241" t="n"/>
      <c r="O601" s="241" t="n"/>
      <c r="P601" s="241" t="n">
        <v>1</v>
      </c>
      <c r="Q601" s="241" t="inlineStr">
        <is>
          <t>PAC</t>
        </is>
      </c>
      <c r="R601" s="242">
        <f>IF(I601=1,I$2,"")&amp;IF(J601=1,IF(I601=1,"-","")&amp;J$2,"")&amp;IF(K601=1,IF(OR(J601=1,I601=1),"-","")&amp;K$2,"")&amp;IF(L601=1,IF(OR(K601=1,J601=1,I601=1),"-","")&amp;L$2,"")&amp;IF(M601=1,IF(OR(L601=1,K601=1,J601=1,I601=1),"-","")&amp;M$2,"")&amp;IF(N601=1,IF(OR(M601=1,L601=1,K601=1,J601=1,I601=1),"-","")&amp;N$2,"")&amp;IF(O601=1,IF(OR(N601=1,M601=1,L601=1,K601=1,J601=1,I601=1),"-","")&amp;O$2,"")&amp;IF(P601=1,IF(I601=1," - ",IF(J601=1," - ",IF(K601=1," - ",IF(L601=1," - ",IF(M601=1," - ",IF(N601=1," - ",IF(O601=1," - ","")))))))&amp;P$2,"")</f>
        <v/>
      </c>
      <c r="S601" s="243">
        <f>SUM('b2'!$I601:$P601)</f>
        <v/>
      </c>
      <c r="T601" s="243">
        <f>IF(OR('b2'!$J601=1,'b2'!$K601=1,'b2'!$L601=1,'b2'!$M601=1,'b2'!$N601=1,'b2'!$O601=1,'b2'!$P601=1),"SI","NO")</f>
        <v/>
      </c>
      <c r="U601" s="243">
        <f>IF(OR('b2'!$K601=1,'b2'!$L601=1,'b2'!$M601=1,'b2'!$N601=1,'b2'!$O601=1,'b2'!$P601=1),"SI","NO")</f>
        <v/>
      </c>
      <c r="V601" s="244" t="n">
        <v>0</v>
      </c>
      <c r="W601" s="245" t="n">
        <v>0</v>
      </c>
      <c r="X601" s="245" t="n">
        <v>0</v>
      </c>
      <c r="Y601" s="244" t="n">
        <v>0</v>
      </c>
      <c r="Z601" s="245" t="n">
        <v>0</v>
      </c>
      <c r="AA601" s="245" t="n">
        <v>0</v>
      </c>
      <c r="AB601" s="244" t="n">
        <v>0</v>
      </c>
      <c r="AC601" s="245" t="n">
        <v>0</v>
      </c>
      <c r="AD601" s="245" t="n">
        <v>0</v>
      </c>
      <c r="AE601" s="244" t="n">
        <v>0</v>
      </c>
      <c r="AF601" s="245" t="n">
        <v>0</v>
      </c>
      <c r="AG601" s="245" t="n">
        <v>0</v>
      </c>
      <c r="AH601" s="244" t="n">
        <v>0</v>
      </c>
      <c r="AI601" s="245" t="n">
        <v>0</v>
      </c>
      <c r="AJ601" s="245" t="n">
        <v>0</v>
      </c>
      <c r="AK601" s="244" t="n">
        <v>0</v>
      </c>
      <c r="AL601" s="245" t="n">
        <v>0</v>
      </c>
      <c r="AM601" s="245" t="n">
        <v>0</v>
      </c>
      <c r="AN601" s="244" t="n">
        <v>0</v>
      </c>
      <c r="AO601" s="245" t="n">
        <v>400</v>
      </c>
      <c r="AP601" s="245" t="n">
        <v>206</v>
      </c>
      <c r="AQ601" s="244" t="n">
        <v>606</v>
      </c>
      <c r="AR601" s="244">
        <f>IF('b2'!$AQ601&gt;0,'b2'!$AQ601,IF('b2'!$AN601&gt;0,'b2'!$AN601,IF('b2'!$AK601&gt;0,'b2'!$AK601,IF('b2'!$AH601&gt;0,'b2'!$AH601,IF('b2'!$AE601&gt;0,'b2'!$AE601,IF('b2'!$AB601&gt;0,'b2'!$AB601,IF('b2'!$Y601&gt;0,'b2'!$Y601,IF('b2'!$V601&gt;0,'b2'!$V601," ---"))))))))</f>
        <v/>
      </c>
      <c r="AS601" s="246" t="n"/>
      <c r="AT601" s="246" t="n"/>
      <c r="AU601" s="246" t="n"/>
      <c r="AV601" s="246" t="n"/>
      <c r="AW601" s="246" t="n"/>
      <c r="AX601" s="246" t="n"/>
      <c r="AY601" s="246" t="n"/>
      <c r="AZ601" s="246" t="n"/>
      <c r="BA601" s="246" t="n"/>
      <c r="BB601" s="246" t="n"/>
      <c r="BC601" s="246" t="n">
        <v>6</v>
      </c>
      <c r="BD601" s="246" t="n">
        <v>0</v>
      </c>
      <c r="BE601" s="247" t="n"/>
      <c r="BF601" s="252" t="n"/>
      <c r="BG601" s="252" t="n"/>
      <c r="BH601" s="247" t="n"/>
      <c r="BI601" s="250" t="inlineStr">
        <is>
          <t>#REF!</t>
        </is>
      </c>
      <c r="BJ601" s="251" t="inlineStr">
        <is>
          <t>#REF!</t>
        </is>
      </c>
      <c r="BK601" s="252" t="n"/>
      <c r="BL601" s="252" t="n"/>
      <c r="BM601" s="247" t="n"/>
      <c r="BN601" s="250" t="inlineStr">
        <is>
          <t>#REF!</t>
        </is>
      </c>
      <c r="BO601" s="251" t="inlineStr">
        <is>
          <t>#REF!</t>
        </is>
      </c>
      <c r="BP601" s="248" t="n"/>
      <c r="BQ601" s="248" t="n"/>
      <c r="BR601" s="249" t="n"/>
      <c r="BS601" s="250" t="inlineStr">
        <is>
          <t>#REF!</t>
        </is>
      </c>
      <c r="BT601" s="251">
        <f>'[2]DATA CONSOLIDADA 2018-2025 '!$BR603-'b2'!$BO601</f>
        <v/>
      </c>
      <c r="BU601" s="252" t="n"/>
      <c r="BV601" s="248" t="n"/>
      <c r="BW601" s="249" t="n"/>
      <c r="BX601" s="250" t="inlineStr">
        <is>
          <t>#REF!</t>
        </is>
      </c>
      <c r="BY601" s="251" t="inlineStr">
        <is>
          <t>#REF!</t>
        </is>
      </c>
      <c r="BZ601" s="248" t="n"/>
      <c r="CA601" s="248" t="n"/>
      <c r="CB601" s="249" t="n"/>
      <c r="CC601" s="250" t="inlineStr">
        <is>
          <t>#REF!</t>
        </is>
      </c>
      <c r="CD601" s="251">
        <f>'[2]DATA CONSOLIDADA 2018-2025 '!$CB603-'b2'!$BW601</f>
        <v/>
      </c>
      <c r="CE601" s="253" t="n"/>
      <c r="CF601" s="253" t="n"/>
      <c r="CG601" s="254" t="n"/>
      <c r="CH601" s="250" t="inlineStr">
        <is>
          <t>#REF!</t>
        </is>
      </c>
      <c r="CI601" s="251">
        <f>'[2]DATA CONSOLIDADA 2018-2025 '!$CG603-'b2'!$CB601</f>
        <v/>
      </c>
      <c r="CJ601" s="247" t="inlineStr">
        <is>
          <t>#REF!</t>
        </is>
      </c>
      <c r="CK601" s="247" t="n">
        <v>3981139.4454428</v>
      </c>
      <c r="CL601" s="247" t="n">
        <v>38924310.9334661</v>
      </c>
      <c r="CM601" s="247" t="n">
        <v>42905450.3789089</v>
      </c>
      <c r="CN601" s="247" t="inlineStr">
        <is>
          <t>#REF!</t>
        </is>
      </c>
      <c r="CO601" s="251">
        <f>'[2]DATA CONSOLIDADA 2018-2025 '!$CM603-'b2'!$CG601</f>
        <v/>
      </c>
      <c r="CP601" s="253" t="n"/>
      <c r="CQ601" s="253" t="n"/>
      <c r="CR601" s="253" t="n"/>
      <c r="CS601" s="253" t="n"/>
      <c r="CT601" s="253" t="n"/>
      <c r="CU601" s="253" t="n"/>
      <c r="CV601" s="247" t="n"/>
      <c r="CW601" s="247" t="n"/>
      <c r="CX601" s="247" t="n"/>
      <c r="CY601" s="247" t="n"/>
      <c r="CZ601" s="247" t="n"/>
      <c r="DA601" s="247" t="n"/>
      <c r="DB601" s="247" t="n"/>
      <c r="DC601" s="255" t="n">
        <v>0</v>
      </c>
      <c r="DD601" s="255" t="n">
        <v>0</v>
      </c>
      <c r="DE601" s="255" t="n">
        <v>42905450.3789089</v>
      </c>
      <c r="DF601" s="255" t="n">
        <v>0</v>
      </c>
      <c r="DG601" s="255" t="n">
        <v>0</v>
      </c>
      <c r="DH601" s="255" t="n">
        <v>42905450.3789089</v>
      </c>
      <c r="DI601" s="256" t="n">
        <v>20542209951</v>
      </c>
      <c r="DJ601" s="257" t="inlineStr">
        <is>
          <t>COOPERATIVA AGRARIA VALLE GRANDE</t>
        </is>
      </c>
      <c r="DK601" s="257" t="inlineStr">
        <is>
          <t>02 Cooperativa</t>
        </is>
      </c>
      <c r="DL601" s="258" t="n"/>
      <c r="DM601" s="258" t="n"/>
      <c r="DN601" s="258" t="n"/>
      <c r="DO601" s="258" t="n"/>
      <c r="DP601" s="258" t="n"/>
      <c r="DQ601" s="258" t="n"/>
      <c r="DR601" s="258" t="n"/>
      <c r="DS601" s="258" t="n"/>
      <c r="DT601" s="258" t="n"/>
      <c r="DU601" s="258" t="n"/>
      <c r="DV601" s="258" t="n"/>
      <c r="DW601" s="258" t="n"/>
      <c r="DX601" s="258" t="n"/>
      <c r="DY601" s="258" t="n"/>
      <c r="DZ601" s="258" t="n"/>
      <c r="EA601" s="258" t="n"/>
      <c r="EB601" s="258" t="n"/>
      <c r="EC601" s="258" t="n"/>
      <c r="ED601" s="258" t="n"/>
      <c r="EE601" s="258" t="n"/>
    </row>
    <row r="602" hidden="1" ht="47.25" customHeight="1">
      <c r="A602" s="240" t="inlineStr">
        <is>
          <t>GRUPO ORO MUNDO SOCIEDAD COMERCIAL DE RESPONSABILIDAD LIMITADA - GRUP. OROMUN S.R.L.</t>
        </is>
      </c>
      <c r="B602" s="240" t="inlineStr">
        <is>
          <t>ORÉGANO</t>
        </is>
      </c>
      <c r="C602" s="240" t="inlineStr">
        <is>
          <t>ORÉGANO</t>
        </is>
      </c>
      <c r="D602" s="240" t="inlineStr">
        <is>
          <t>TACNA</t>
        </is>
      </c>
      <c r="E602" s="240" t="inlineStr">
        <is>
          <t>230403</t>
        </is>
      </c>
      <c r="F602" s="240" t="inlineStr">
        <is>
          <t>TACNA</t>
        </is>
      </c>
      <c r="G602" s="240" t="inlineStr">
        <is>
          <t>TARATA</t>
        </is>
      </c>
      <c r="H602" s="240" t="inlineStr">
        <is>
          <t>ESTIQUE</t>
        </is>
      </c>
      <c r="I602" s="241" t="n"/>
      <c r="J602" s="241" t="n"/>
      <c r="K602" s="241" t="n"/>
      <c r="L602" s="241" t="n"/>
      <c r="M602" s="241" t="n"/>
      <c r="N602" s="241" t="n"/>
      <c r="O602" s="241" t="n"/>
      <c r="P602" s="241" t="n">
        <v>1</v>
      </c>
      <c r="Q602" s="241" t="inlineStr">
        <is>
          <t>PAC</t>
        </is>
      </c>
      <c r="R602" s="242">
        <f>IF(I602=1,I$2,"")&amp;IF(J602=1,IF(I602=1,"-","")&amp;J$2,"")&amp;IF(K602=1,IF(OR(J602=1,I602=1),"-","")&amp;K$2,"")&amp;IF(L602=1,IF(OR(K602=1,J602=1,I602=1),"-","")&amp;L$2,"")&amp;IF(M602=1,IF(OR(L602=1,K602=1,J602=1,I602=1),"-","")&amp;M$2,"")&amp;IF(N602=1,IF(OR(M602=1,L602=1,K602=1,J602=1,I602=1),"-","")&amp;N$2,"")&amp;IF(O602=1,IF(OR(N602=1,M602=1,L602=1,K602=1,J602=1,I602=1),"-","")&amp;O$2,"")&amp;IF(P602=1,IF(I602=1," - ",IF(J602=1," - ",IF(K602=1," - ",IF(L602=1," - ",IF(M602=1," - ",IF(N602=1," - ",IF(O602=1," - ","")))))))&amp;P$2,"")</f>
        <v/>
      </c>
      <c r="S602" s="243">
        <f>SUM('b2'!$I602:$P602)</f>
        <v/>
      </c>
      <c r="T602" s="243">
        <f>IF(OR('b2'!$J602=1,'b2'!$K602=1,'b2'!$L602=1,'b2'!$M602=1,'b2'!$N602=1,'b2'!$O602=1,'b2'!$P602=1),"SI","NO")</f>
        <v/>
      </c>
      <c r="U602" s="243">
        <f>IF(OR('b2'!$K602=1,'b2'!$L602=1,'b2'!$M602=1,'b2'!$N602=1,'b2'!$O602=1,'b2'!$P602=1),"SI","NO")</f>
        <v/>
      </c>
      <c r="V602" s="244" t="n">
        <v>0</v>
      </c>
      <c r="W602" s="245" t="n">
        <v>0</v>
      </c>
      <c r="X602" s="245" t="n">
        <v>0</v>
      </c>
      <c r="Y602" s="244" t="n">
        <v>0</v>
      </c>
      <c r="Z602" s="245" t="n">
        <v>0</v>
      </c>
      <c r="AA602" s="245" t="n">
        <v>0</v>
      </c>
      <c r="AB602" s="244" t="n">
        <v>0</v>
      </c>
      <c r="AC602" s="245" t="n">
        <v>0</v>
      </c>
      <c r="AD602" s="245" t="n">
        <v>0</v>
      </c>
      <c r="AE602" s="244" t="n">
        <v>0</v>
      </c>
      <c r="AF602" s="245" t="n">
        <v>0</v>
      </c>
      <c r="AG602" s="245" t="n">
        <v>0</v>
      </c>
      <c r="AH602" s="244" t="n">
        <v>0</v>
      </c>
      <c r="AI602" s="245" t="n">
        <v>0</v>
      </c>
      <c r="AJ602" s="245" t="n">
        <v>0</v>
      </c>
      <c r="AK602" s="244" t="n">
        <v>0</v>
      </c>
      <c r="AL602" s="245" t="n">
        <v>0</v>
      </c>
      <c r="AM602" s="245" t="n">
        <v>0</v>
      </c>
      <c r="AN602" s="244" t="n">
        <v>0</v>
      </c>
      <c r="AO602" s="245" t="n">
        <v>4</v>
      </c>
      <c r="AP602" s="245" t="n">
        <v>2</v>
      </c>
      <c r="AQ602" s="244" t="n">
        <v>6</v>
      </c>
      <c r="AR602" s="244">
        <f>IF('b2'!$AQ602&gt;0,'b2'!$AQ602,IF('b2'!$AN602&gt;0,'b2'!$AN602,IF('b2'!$AK602&gt;0,'b2'!$AK602,IF('b2'!$AH602&gt;0,'b2'!$AH602,IF('b2'!$AE602&gt;0,'b2'!$AE602,IF('b2'!$AB602&gt;0,'b2'!$AB602,IF('b2'!$Y602&gt;0,'b2'!$Y602,IF('b2'!$V602&gt;0,'b2'!$V602," ---"))))))))</f>
        <v/>
      </c>
      <c r="AS602" s="246" t="n"/>
      <c r="AT602" s="246" t="n"/>
      <c r="AU602" s="246" t="n"/>
      <c r="AV602" s="246" t="n"/>
      <c r="AW602" s="246" t="n"/>
      <c r="AX602" s="246" t="n"/>
      <c r="AY602" s="246" t="n"/>
      <c r="AZ602" s="246" t="n"/>
      <c r="BA602" s="246" t="n"/>
      <c r="BB602" s="246" t="n"/>
      <c r="BC602" s="246" t="n">
        <v>21</v>
      </c>
      <c r="BD602" s="246" t="n">
        <v>4</v>
      </c>
      <c r="BE602" s="247" t="n"/>
      <c r="BF602" s="252" t="n"/>
      <c r="BG602" s="252" t="n"/>
      <c r="BH602" s="247" t="n"/>
      <c r="BI602" s="250">
        <f>IF('[2]DATA CONSOLIDADA 2018-2025 '!$BH587&gt;'[2]DATA CONSOLIDADA 2018-2025 '!$AN587,"Incremento",IF('[2]DATA CONSOLIDADA 2018-2025 '!$AN587='[2]DATA CONSOLIDADA 2018-2025 '!$BH587,"Sin incremento",IF('[2]DATA CONSOLIDADA 2018-2025 '!$BH587&lt;'[2]DATA CONSOLIDADA 2018-2025 '!$AN587,"Disminución"," ---")))</f>
        <v/>
      </c>
      <c r="BJ602" s="251">
        <f>'[2]DATA CONSOLIDADA 2018-2025 '!$BH587-'[2]DATA CONSOLIDADA 2018-2025 '!$BE587</f>
        <v/>
      </c>
      <c r="BK602" s="252" t="n"/>
      <c r="BL602" s="252" t="n"/>
      <c r="BM602" s="247" t="n"/>
      <c r="BN602" s="250">
        <f>IF('[2]DATA CONSOLIDADA 2018-2025 '!$BM587&gt;'[2]DATA CONSOLIDADA 2018-2025 '!$BH587,"Incremento",IF('[2]DATA CONSOLIDADA 2018-2025 '!$BH587='[2]DATA CONSOLIDADA 2018-2025 '!$BM587,"Sin incremento",IF('[2]DATA CONSOLIDADA 2018-2025 '!$BM587&lt;'[2]DATA CONSOLIDADA 2018-2025 '!$BH587,"Disminución"," ---")))</f>
        <v/>
      </c>
      <c r="BO602" s="251">
        <f>'[2]DATA CONSOLIDADA 2018-2025 '!$BM587-'[2]DATA CONSOLIDADA 2018-2025 '!$BH587</f>
        <v/>
      </c>
      <c r="BP602" s="248" t="n"/>
      <c r="BQ602" s="248" t="n"/>
      <c r="BR602" s="249" t="n"/>
      <c r="BS602" s="250">
        <f>IF('[2]DATA CONSOLIDADA 2018-2025 '!$BR587&gt;'[2]DATA CONSOLIDADA 2018-2025 '!$BM587,"Incremento",IF('[2]DATA CONSOLIDADA 2018-2025 '!$BM587='[2]DATA CONSOLIDADA 2018-2025 '!$BR587,"Sin incremento",IF('[2]DATA CONSOLIDADA 2018-2025 '!$BR587&lt;'[2]DATA CONSOLIDADA 2018-2025 '!$BM587,"Disminución"," ---")))</f>
        <v/>
      </c>
      <c r="BT602" s="251">
        <f>'[2]DATA CONSOLIDADA 2018-2025 '!$BR604-'b2'!$BO602</f>
        <v/>
      </c>
      <c r="BU602" s="252" t="n"/>
      <c r="BV602" s="248" t="n"/>
      <c r="BW602" s="249" t="n"/>
      <c r="BX602" s="250">
        <f>IF('[2]DATA CONSOLIDADA 2018-2025 '!$BW587&gt;'[2]DATA CONSOLIDADA 2018-2025 '!$BR587,"Incremento",IF('[2]DATA CONSOLIDADA 2018-2025 '!$BR587='[2]DATA CONSOLIDADA 2018-2025 '!$BW587,"Sin incremento",IF('[2]DATA CONSOLIDADA 2018-2025 '!$BW587&lt;'[2]DATA CONSOLIDADA 2018-2025 '!$BR587,"Disminución"," ---")))</f>
        <v/>
      </c>
      <c r="BY602" s="251">
        <f>'[2]DATA CONSOLIDADA 2018-2025 '!$BW587-'[2]DATA CONSOLIDADA 2018-2025 '!$BR587</f>
        <v/>
      </c>
      <c r="BZ602" s="248" t="n"/>
      <c r="CA602" s="248" t="n"/>
      <c r="CB602" s="249" t="n"/>
      <c r="CC602" s="250">
        <f>IF('[2]DATA CONSOLIDADA 2018-2025 '!$CB587&gt;'[2]DATA CONSOLIDADA 2018-2025 '!$BW587,"Incremento",IF('[2]DATA CONSOLIDADA 2018-2025 '!$BW587='[2]DATA CONSOLIDADA 2018-2025 '!$CB587,"Sin incremento",IF('[2]DATA CONSOLIDADA 2018-2025 '!$CB587&lt;'[2]DATA CONSOLIDADA 2018-2025 '!$BW587,"Disminución"," ---")))</f>
        <v/>
      </c>
      <c r="CD602" s="251">
        <f>'[2]DATA CONSOLIDADA 2018-2025 '!$CB604-'b2'!$BW602</f>
        <v/>
      </c>
      <c r="CE602" s="253" t="n"/>
      <c r="CF602" s="253" t="n"/>
      <c r="CG602" s="254" t="n"/>
      <c r="CH602" s="250">
        <f>IF('[2]DATA CONSOLIDADA 2018-2025 '!$CG587&gt;'[2]DATA CONSOLIDADA 2018-2025 '!$CB587,"Incremento",IF('[2]DATA CONSOLIDADA 2018-2025 '!$CB587='[2]DATA CONSOLIDADA 2018-2025 '!$CG587,"Sin incremento",IF('[2]DATA CONSOLIDADA 2018-2025 '!$CG587&lt;'[2]DATA CONSOLIDADA 2018-2025 '!$CB587,"Disminución"," ---")))</f>
        <v/>
      </c>
      <c r="CI602" s="251">
        <f>'[2]DATA CONSOLIDADA 2018-2025 '!$CG604-'b2'!$CB602</f>
        <v/>
      </c>
      <c r="CJ602" s="247" t="inlineStr">
        <is>
          <t>#REF!</t>
        </is>
      </c>
      <c r="CK602" s="247" t="n">
        <v>80133.99649999999</v>
      </c>
      <c r="CL602" s="247" t="n">
        <v>0</v>
      </c>
      <c r="CM602" s="247" t="n">
        <v>80133.99649999999</v>
      </c>
      <c r="CN602" s="247" t="inlineStr">
        <is>
          <t>#REF!</t>
        </is>
      </c>
      <c r="CO602" s="251">
        <f>'[2]DATA CONSOLIDADA 2018-2025 '!$CM604-'b2'!$CG602</f>
        <v/>
      </c>
      <c r="CP602" s="253" t="n"/>
      <c r="CQ602" s="253" t="n"/>
      <c r="CR602" s="253" t="n"/>
      <c r="CS602" s="253" t="n"/>
      <c r="CT602" s="253" t="n"/>
      <c r="CU602" s="253" t="n"/>
      <c r="CV602" s="247" t="n"/>
      <c r="CW602" s="247" t="n"/>
      <c r="CX602" s="247" t="n"/>
      <c r="CY602" s="247" t="n"/>
      <c r="CZ602" s="247" t="n"/>
      <c r="DA602" s="247" t="n"/>
      <c r="DB602" s="247" t="n"/>
      <c r="DC602" s="255" t="n">
        <v>0</v>
      </c>
      <c r="DD602" s="255" t="n">
        <v>80133.99649999999</v>
      </c>
      <c r="DE602" s="255" t="n">
        <v>0</v>
      </c>
      <c r="DF602" s="255" t="n">
        <v>0</v>
      </c>
      <c r="DG602" s="255" t="n">
        <v>0</v>
      </c>
      <c r="DH602" s="255" t="n">
        <v>80133.99649999999</v>
      </c>
      <c r="DI602" s="256" t="n">
        <v>20601154499</v>
      </c>
      <c r="DJ602" s="257" t="inlineStr">
        <is>
          <t>GRUPO ORO MUNDO SOCIEDAD COMERCIAL DE RESPONSABILIDAD LIMITADA - GRUP. OROMUN S.R.L.</t>
        </is>
      </c>
      <c r="DK602" s="257" t="inlineStr">
        <is>
          <t>07 Otros</t>
        </is>
      </c>
      <c r="DL602" s="258" t="n"/>
      <c r="DM602" s="258" t="n"/>
      <c r="DN602" s="258" t="n"/>
      <c r="DO602" s="258" t="n"/>
      <c r="DP602" s="258" t="n"/>
      <c r="DQ602" s="258" t="n"/>
      <c r="DR602" s="258" t="n"/>
      <c r="DS602" s="258" t="n"/>
      <c r="DT602" s="258" t="n"/>
      <c r="DU602" s="258" t="n"/>
      <c r="DV602" s="258" t="n"/>
      <c r="DW602" s="258" t="n"/>
      <c r="DX602" s="258" t="n"/>
      <c r="DY602" s="258" t="n"/>
      <c r="DZ602" s="258" t="n"/>
      <c r="EA602" s="258" t="n"/>
      <c r="EB602" s="258" t="n"/>
      <c r="EC602" s="258" t="n"/>
      <c r="ED602" s="258" t="n"/>
      <c r="EE602" s="258" t="n"/>
    </row>
    <row r="603" hidden="1" ht="47.25" customHeight="1">
      <c r="A603" s="240" t="inlineStr">
        <is>
          <t>COOPERATIVA AGRARIA DE USUARIOS ASPRAOSRA LTDA</t>
        </is>
      </c>
      <c r="B603" s="240" t="inlineStr">
        <is>
          <t>BANANO</t>
        </is>
      </c>
      <c r="C603" s="240" t="inlineStr">
        <is>
          <t>BANANO</t>
        </is>
      </c>
      <c r="D603" s="240" t="inlineStr">
        <is>
          <t>PIURA</t>
        </is>
      </c>
      <c r="E603" s="240" t="n"/>
      <c r="F603" s="240" t="inlineStr">
        <is>
          <t>PIURA</t>
        </is>
      </c>
      <c r="G603" s="240" t="inlineStr">
        <is>
          <t>MORROPON</t>
        </is>
      </c>
      <c r="H603" s="240" t="inlineStr">
        <is>
          <t>BUENOS AIRES</t>
        </is>
      </c>
      <c r="I603" s="241" t="n"/>
      <c r="J603" s="241" t="n"/>
      <c r="K603" s="241" t="n"/>
      <c r="L603" s="241" t="n"/>
      <c r="M603" s="241" t="n"/>
      <c r="N603" s="241" t="n"/>
      <c r="O603" s="241" t="n"/>
      <c r="P603" s="241" t="n">
        <v>1</v>
      </c>
      <c r="Q603" s="241" t="inlineStr">
        <is>
          <t>PAC</t>
        </is>
      </c>
      <c r="R603" s="242">
        <f>IF(I603=1,I$2,"")&amp;IF(J603=1,IF(I603=1,"-","")&amp;J$2,"")&amp;IF(K603=1,IF(OR(J603=1,I603=1),"-","")&amp;K$2,"")&amp;IF(L603=1,IF(OR(K603=1,J603=1,I603=1),"-","")&amp;L$2,"")&amp;IF(M603=1,IF(OR(L603=1,K603=1,J603=1,I603=1),"-","")&amp;M$2,"")&amp;IF(N603=1,IF(OR(M603=1,L603=1,K603=1,J603=1,I603=1),"-","")&amp;N$2,"")&amp;IF(O603=1,IF(OR(N603=1,M603=1,L603=1,K603=1,J603=1,I603=1),"-","")&amp;O$2,"")&amp;IF(P603=1,IF(I603=1," - ",IF(J603=1," - ",IF(K603=1," - ",IF(L603=1," - ",IF(M603=1," - ",IF(N603=1," - ",IF(O603=1," - ","")))))))&amp;P$2,"")</f>
        <v/>
      </c>
      <c r="S603" s="243">
        <f>SUM('b2'!$I603:$P603)</f>
        <v/>
      </c>
      <c r="T603" s="243">
        <f>IF(OR('b2'!$J603=1,'b2'!$K603=1,'b2'!$L603=1,'b2'!$M603=1,'b2'!$N603=1,'b2'!$O603=1,'b2'!$P603=1),"SI","NO")</f>
        <v/>
      </c>
      <c r="U603" s="243">
        <f>IF(OR('b2'!$K603=1,'b2'!$L603=1,'b2'!$M603=1,'b2'!$N603=1,'b2'!$O603=1,'b2'!$P603=1),"SI","NO")</f>
        <v/>
      </c>
      <c r="V603" s="244" t="n">
        <v>0</v>
      </c>
      <c r="W603" s="245" t="n">
        <v>0</v>
      </c>
      <c r="X603" s="245" t="n">
        <v>0</v>
      </c>
      <c r="Y603" s="244" t="n">
        <v>0</v>
      </c>
      <c r="Z603" s="245" t="n">
        <v>0</v>
      </c>
      <c r="AA603" s="245" t="n">
        <v>0</v>
      </c>
      <c r="AB603" s="244" t="n">
        <v>0</v>
      </c>
      <c r="AC603" s="245" t="n">
        <v>0</v>
      </c>
      <c r="AD603" s="245" t="n">
        <v>0</v>
      </c>
      <c r="AE603" s="244" t="n">
        <v>0</v>
      </c>
      <c r="AF603" s="245" t="n">
        <v>0</v>
      </c>
      <c r="AG603" s="245" t="n">
        <v>0</v>
      </c>
      <c r="AH603" s="244" t="n">
        <v>0</v>
      </c>
      <c r="AI603" s="245" t="n">
        <v>0</v>
      </c>
      <c r="AJ603" s="245" t="n">
        <v>0</v>
      </c>
      <c r="AK603" s="244" t="n">
        <v>0</v>
      </c>
      <c r="AL603" s="245" t="n">
        <v>0</v>
      </c>
      <c r="AM603" s="245" t="n">
        <v>0</v>
      </c>
      <c r="AN603" s="244" t="n">
        <v>0</v>
      </c>
      <c r="AO603" s="245" t="n">
        <v>22</v>
      </c>
      <c r="AP603" s="245" t="n">
        <v>14</v>
      </c>
      <c r="AQ603" s="244" t="n">
        <v>36</v>
      </c>
      <c r="AR603" s="244">
        <f>IF('b2'!$AQ603&gt;0,'b2'!$AQ603,IF('b2'!$AN603&gt;0,'b2'!$AN603,IF('b2'!$AK603&gt;0,'b2'!$AK603,IF('b2'!$AH603&gt;0,'b2'!$AH603,IF('b2'!$AE603&gt;0,'b2'!$AE603,IF('b2'!$AB603&gt;0,'b2'!$AB603,IF('b2'!$Y603&gt;0,'b2'!$Y603,IF('b2'!$V603&gt;0,'b2'!$V603," ---"))))))))</f>
        <v/>
      </c>
      <c r="AS603" s="246" t="n"/>
      <c r="AT603" s="246" t="n"/>
      <c r="AU603" s="246" t="n"/>
      <c r="AV603" s="246" t="n"/>
      <c r="AW603" s="246" t="n"/>
      <c r="AX603" s="246" t="n"/>
      <c r="AY603" s="246" t="n"/>
      <c r="AZ603" s="246" t="n"/>
      <c r="BA603" s="246" t="n"/>
      <c r="BB603" s="246" t="n"/>
      <c r="BC603" s="246" t="n">
        <v>8</v>
      </c>
      <c r="BD603" s="246" t="n">
        <v>1</v>
      </c>
      <c r="BE603" s="247" t="n"/>
      <c r="BF603" s="252" t="n"/>
      <c r="BG603" s="252" t="n"/>
      <c r="BH603" s="247" t="n"/>
      <c r="BI603" s="250" t="inlineStr">
        <is>
          <t>#REF!</t>
        </is>
      </c>
      <c r="BJ603" s="251" t="inlineStr">
        <is>
          <t>#REF!</t>
        </is>
      </c>
      <c r="BK603" s="252" t="n"/>
      <c r="BL603" s="252" t="n"/>
      <c r="BM603" s="247" t="n"/>
      <c r="BN603" s="250" t="inlineStr">
        <is>
          <t>#REF!</t>
        </is>
      </c>
      <c r="BO603" s="251" t="inlineStr">
        <is>
          <t>#REF!</t>
        </is>
      </c>
      <c r="BP603" s="248" t="n"/>
      <c r="BQ603" s="248" t="n"/>
      <c r="BR603" s="249" t="n"/>
      <c r="BS603" s="250" t="inlineStr">
        <is>
          <t>#REF!</t>
        </is>
      </c>
      <c r="BT603" s="251">
        <f>'[2]DATA CONSOLIDADA 2018-2025 '!$BR605-'b2'!$BO603</f>
        <v/>
      </c>
      <c r="BU603" s="252" t="n"/>
      <c r="BV603" s="248" t="n"/>
      <c r="BW603" s="249" t="n"/>
      <c r="BX603" s="250" t="inlineStr">
        <is>
          <t>#REF!</t>
        </is>
      </c>
      <c r="BY603" s="251" t="inlineStr">
        <is>
          <t>#REF!</t>
        </is>
      </c>
      <c r="BZ603" s="248" t="n"/>
      <c r="CA603" s="248" t="n"/>
      <c r="CB603" s="249" t="n"/>
      <c r="CC603" s="250" t="inlineStr">
        <is>
          <t>#REF!</t>
        </is>
      </c>
      <c r="CD603" s="251">
        <f>'[2]DATA CONSOLIDADA 2018-2025 '!$CB605-'b2'!$BW603</f>
        <v/>
      </c>
      <c r="CE603" s="253" t="n"/>
      <c r="CF603" s="253" t="n"/>
      <c r="CG603" s="254" t="n"/>
      <c r="CH603" s="250" t="inlineStr">
        <is>
          <t>#REF!</t>
        </is>
      </c>
      <c r="CI603" s="251">
        <f>'[2]DATA CONSOLIDADA 2018-2025 '!$CG605-'b2'!$CB603</f>
        <v/>
      </c>
      <c r="CJ603" s="247" t="inlineStr">
        <is>
          <t>#REF!</t>
        </is>
      </c>
      <c r="CK603" s="247" t="n">
        <v>0</v>
      </c>
      <c r="CL603" s="247" t="n">
        <v>781855.2</v>
      </c>
      <c r="CM603" s="247" t="n">
        <v>781855.2</v>
      </c>
      <c r="CN603" s="247" t="inlineStr">
        <is>
          <t>#REF!</t>
        </is>
      </c>
      <c r="CO603" s="251">
        <f>'[2]DATA CONSOLIDADA 2018-2025 '!$CM605-'b2'!$CG603</f>
        <v/>
      </c>
      <c r="CP603" s="253" t="n"/>
      <c r="CQ603" s="253" t="n"/>
      <c r="CR603" s="253" t="n"/>
      <c r="CS603" s="253" t="n"/>
      <c r="CT603" s="253" t="n"/>
      <c r="CU603" s="253" t="n"/>
      <c r="CV603" s="247" t="n"/>
      <c r="CW603" s="247" t="n"/>
      <c r="CX603" s="247" t="n"/>
      <c r="CY603" s="247" t="n"/>
      <c r="CZ603" s="247" t="n"/>
      <c r="DA603" s="247" t="n"/>
      <c r="DB603" s="247" t="n"/>
      <c r="DC603" s="255" t="n">
        <v>0</v>
      </c>
      <c r="DD603" s="255" t="n">
        <v>0</v>
      </c>
      <c r="DE603" s="255" t="n">
        <v>781855.2</v>
      </c>
      <c r="DF603" s="255" t="n">
        <v>0</v>
      </c>
      <c r="DG603" s="255" t="n">
        <v>0</v>
      </c>
      <c r="DH603" s="255" t="n">
        <v>781855.2</v>
      </c>
      <c r="DI603" s="256" t="n">
        <v>20526179367</v>
      </c>
      <c r="DJ603" s="257" t="inlineStr">
        <is>
          <t>COOPERATIVA AGRARIA DE USUARIOS ASPRAOSRA LTDA</t>
        </is>
      </c>
      <c r="DK603" s="257" t="inlineStr">
        <is>
          <t>02 Cooperativa</t>
        </is>
      </c>
      <c r="DL603" s="258" t="n"/>
      <c r="DM603" s="258" t="n"/>
      <c r="DN603" s="258" t="n"/>
      <c r="DO603" s="258" t="n"/>
      <c r="DP603" s="258" t="n"/>
      <c r="DQ603" s="258" t="n"/>
      <c r="DR603" s="258" t="n"/>
      <c r="DS603" s="258" t="n"/>
      <c r="DT603" s="258" t="n"/>
      <c r="DU603" s="258" t="n"/>
      <c r="DV603" s="258" t="n"/>
      <c r="DW603" s="258" t="n"/>
      <c r="DX603" s="258" t="n"/>
      <c r="DY603" s="258" t="n"/>
      <c r="DZ603" s="258" t="n"/>
      <c r="EA603" s="258" t="n"/>
      <c r="EB603" s="258" t="n"/>
      <c r="EC603" s="258" t="n"/>
      <c r="ED603" s="258" t="n"/>
      <c r="EE603" s="258" t="n"/>
    </row>
    <row r="604" hidden="1" ht="47.25" customHeight="1">
      <c r="A604" s="240" t="inlineStr">
        <is>
          <t>ASOCIACIÓN TAJIMAT</t>
        </is>
      </c>
      <c r="B604" s="240" t="inlineStr">
        <is>
          <t>BAMBÚ</t>
        </is>
      </c>
      <c r="C604" s="240" t="inlineStr">
        <is>
          <t>BAMBÚ ROLLIZO O CAÑA PRESERVADA</t>
        </is>
      </c>
      <c r="D604" s="240" t="inlineStr">
        <is>
          <t>SAN MARTiN</t>
        </is>
      </c>
      <c r="E604" s="240" t="n"/>
      <c r="F604" s="240" t="inlineStr">
        <is>
          <t>SAN MARTiN</t>
        </is>
      </c>
      <c r="G604" s="240" t="inlineStr">
        <is>
          <t>RIOJA</t>
        </is>
      </c>
      <c r="H604" s="240" t="inlineStr">
        <is>
          <t>AWAJUN</t>
        </is>
      </c>
      <c r="I604" s="241" t="n"/>
      <c r="J604" s="241" t="n"/>
      <c r="K604" s="241" t="n"/>
      <c r="L604" s="241" t="n"/>
      <c r="M604" s="241" t="n"/>
      <c r="N604" s="241" t="n"/>
      <c r="O604" s="241" t="n"/>
      <c r="P604" s="241" t="n">
        <v>1</v>
      </c>
      <c r="Q604" s="241" t="inlineStr">
        <is>
          <t>PAC</t>
        </is>
      </c>
      <c r="R604" s="242">
        <f>IF(I604=1,I$2,"")&amp;IF(J604=1,IF(I604=1,"-","")&amp;J$2,"")&amp;IF(K604=1,IF(OR(J604=1,I604=1),"-","")&amp;K$2,"")&amp;IF(L604=1,IF(OR(K604=1,J604=1,I604=1),"-","")&amp;L$2,"")&amp;IF(M604=1,IF(OR(L604=1,K604=1,J604=1,I604=1),"-","")&amp;M$2,"")&amp;IF(N604=1,IF(OR(M604=1,L604=1,K604=1,J604=1,I604=1),"-","")&amp;N$2,"")&amp;IF(O604=1,IF(OR(N604=1,M604=1,L604=1,K604=1,J604=1,I604=1),"-","")&amp;O$2,"")&amp;IF(P604=1,IF(I604=1," - ",IF(J604=1," - ",IF(K604=1," - ",IF(L604=1," - ",IF(M604=1," - ",IF(N604=1," - ",IF(O604=1," - ","")))))))&amp;P$2,"")</f>
        <v/>
      </c>
      <c r="S604" s="243">
        <f>SUM('b2'!$I604:$P604)</f>
        <v/>
      </c>
      <c r="T604" s="243">
        <f>IF(OR('b2'!$J604=1,'b2'!$K604=1,'b2'!$L604=1,'b2'!$M604=1,'b2'!$N604=1,'b2'!$O604=1,'b2'!$P604=1),"SI","NO")</f>
        <v/>
      </c>
      <c r="U604" s="243">
        <f>IF(OR('b2'!$K604=1,'b2'!$L604=1,'b2'!$M604=1,'b2'!$N604=1,'b2'!$O604=1,'b2'!$P604=1),"SI","NO")</f>
        <v/>
      </c>
      <c r="V604" s="244" t="n">
        <v>0</v>
      </c>
      <c r="W604" s="245" t="n">
        <v>0</v>
      </c>
      <c r="X604" s="245" t="n">
        <v>0</v>
      </c>
      <c r="Y604" s="244" t="n">
        <v>0</v>
      </c>
      <c r="Z604" s="245" t="n">
        <v>0</v>
      </c>
      <c r="AA604" s="245" t="n">
        <v>0</v>
      </c>
      <c r="AB604" s="244" t="n">
        <v>0</v>
      </c>
      <c r="AC604" s="245" t="n">
        <v>0</v>
      </c>
      <c r="AD604" s="245" t="n">
        <v>0</v>
      </c>
      <c r="AE604" s="244" t="n">
        <v>0</v>
      </c>
      <c r="AF604" s="245" t="n">
        <v>0</v>
      </c>
      <c r="AG604" s="245" t="n">
        <v>0</v>
      </c>
      <c r="AH604" s="244" t="n">
        <v>0</v>
      </c>
      <c r="AI604" s="245" t="n">
        <v>0</v>
      </c>
      <c r="AJ604" s="245" t="n">
        <v>0</v>
      </c>
      <c r="AK604" s="244" t="n">
        <v>0</v>
      </c>
      <c r="AL604" s="245" t="n">
        <v>0</v>
      </c>
      <c r="AM604" s="245" t="n">
        <v>0</v>
      </c>
      <c r="AN604" s="244" t="n">
        <v>0</v>
      </c>
      <c r="AO604" s="245" t="n">
        <v>10</v>
      </c>
      <c r="AP604" s="245" t="n">
        <v>6</v>
      </c>
      <c r="AQ604" s="244" t="n">
        <v>16</v>
      </c>
      <c r="AR604" s="244">
        <f>IF('b2'!$AQ604&gt;0,'b2'!$AQ604,IF('b2'!$AN604&gt;0,'b2'!$AN604,IF('b2'!$AK604&gt;0,'b2'!$AK604,IF('b2'!$AH604&gt;0,'b2'!$AH604,IF('b2'!$AE604&gt;0,'b2'!$AE604,IF('b2'!$AB604&gt;0,'b2'!$AB604,IF('b2'!$Y604&gt;0,'b2'!$Y604,IF('b2'!$V604&gt;0,'b2'!$V604," ---"))))))))</f>
        <v/>
      </c>
      <c r="AS604" s="246" t="n"/>
      <c r="AT604" s="246" t="n"/>
      <c r="AU604" s="246" t="n"/>
      <c r="AV604" s="246" t="n"/>
      <c r="AW604" s="246" t="n"/>
      <c r="AX604" s="246" t="n"/>
      <c r="AY604" s="246" t="n"/>
      <c r="AZ604" s="246" t="n"/>
      <c r="BA604" s="246" t="n"/>
      <c r="BB604" s="246" t="n"/>
      <c r="BC604" s="246" t="n">
        <v>6</v>
      </c>
      <c r="BD604" s="246" t="n">
        <v>1</v>
      </c>
      <c r="BE604" s="247" t="n"/>
      <c r="BF604" s="252" t="n"/>
      <c r="BG604" s="252" t="n"/>
      <c r="BH604" s="247" t="n"/>
      <c r="BI604" s="250" t="inlineStr">
        <is>
          <t>#REF!</t>
        </is>
      </c>
      <c r="BJ604" s="251" t="inlineStr">
        <is>
          <t>#REF!</t>
        </is>
      </c>
      <c r="BK604" s="252" t="n"/>
      <c r="BL604" s="252" t="n"/>
      <c r="BM604" s="247" t="n"/>
      <c r="BN604" s="250" t="inlineStr">
        <is>
          <t>#REF!</t>
        </is>
      </c>
      <c r="BO604" s="251" t="inlineStr">
        <is>
          <t>#REF!</t>
        </is>
      </c>
      <c r="BP604" s="248" t="n"/>
      <c r="BQ604" s="248" t="n"/>
      <c r="BR604" s="249" t="n"/>
      <c r="BS604" s="250" t="inlineStr">
        <is>
          <t>#REF!</t>
        </is>
      </c>
      <c r="BT604" s="251">
        <f>'[2]DATA CONSOLIDADA 2018-2025 '!$BR606-'b2'!$BO604</f>
        <v/>
      </c>
      <c r="BU604" s="252" t="n"/>
      <c r="BV604" s="248" t="n"/>
      <c r="BW604" s="249" t="n"/>
      <c r="BX604" s="250" t="inlineStr">
        <is>
          <t>#REF!</t>
        </is>
      </c>
      <c r="BY604" s="251" t="inlineStr">
        <is>
          <t>#REF!</t>
        </is>
      </c>
      <c r="BZ604" s="248" t="n"/>
      <c r="CA604" s="248" t="n"/>
      <c r="CB604" s="249" t="n"/>
      <c r="CC604" s="250" t="inlineStr">
        <is>
          <t>#REF!</t>
        </is>
      </c>
      <c r="CD604" s="251">
        <f>'[2]DATA CONSOLIDADA 2018-2025 '!$CB606-'b2'!$BW604</f>
        <v/>
      </c>
      <c r="CE604" s="253" t="n"/>
      <c r="CF604" s="253" t="n"/>
      <c r="CG604" s="254" t="n"/>
      <c r="CH604" s="250" t="inlineStr">
        <is>
          <t>#REF!</t>
        </is>
      </c>
      <c r="CI604" s="251">
        <f>'[2]DATA CONSOLIDADA 2018-2025 '!$CG606-'b2'!$CB604</f>
        <v/>
      </c>
      <c r="CJ604" s="247" t="inlineStr">
        <is>
          <t>#REF!</t>
        </is>
      </c>
      <c r="CK604" s="247" t="n">
        <v>0</v>
      </c>
      <c r="CL604" s="247" t="n">
        <v>0</v>
      </c>
      <c r="CM604" s="247" t="n">
        <v>0</v>
      </c>
      <c r="CN604" s="247" t="inlineStr">
        <is>
          <t>#REF!</t>
        </is>
      </c>
      <c r="CO604" s="251">
        <f>'[2]DATA CONSOLIDADA 2018-2025 '!$CM606-'b2'!$CG604</f>
        <v/>
      </c>
      <c r="CP604" s="253" t="n"/>
      <c r="CQ604" s="253" t="n"/>
      <c r="CR604" s="253" t="n"/>
      <c r="CS604" s="253" t="n"/>
      <c r="CT604" s="253" t="n"/>
      <c r="CU604" s="253" t="n"/>
      <c r="CV604" s="247" t="n"/>
      <c r="CW604" s="247" t="n"/>
      <c r="CX604" s="247" t="n"/>
      <c r="CY604" s="247" t="n"/>
      <c r="CZ604" s="247" t="n"/>
      <c r="DA604" s="247" t="n"/>
      <c r="DB604" s="247" t="n"/>
      <c r="DC604" s="255" t="n">
        <v>0</v>
      </c>
      <c r="DD604" s="255" t="n">
        <v>0</v>
      </c>
      <c r="DE604" s="255" t="n">
        <v>0</v>
      </c>
      <c r="DF604" s="255" t="n">
        <v>0</v>
      </c>
      <c r="DG604" s="255" t="n">
        <v>0</v>
      </c>
      <c r="DH604" s="255" t="n">
        <v>0</v>
      </c>
      <c r="DI604" s="256" t="n">
        <v>20600464915</v>
      </c>
      <c r="DJ604" s="257" t="inlineStr">
        <is>
          <t>ASOCIACIÓN TAJIMAT</t>
        </is>
      </c>
      <c r="DK604" s="257" t="inlineStr">
        <is>
          <t>01 Asociación</t>
        </is>
      </c>
      <c r="DL604" s="258" t="n"/>
      <c r="DM604" s="258" t="n"/>
      <c r="DN604" s="258" t="n"/>
      <c r="DO604" s="258" t="n"/>
      <c r="DP604" s="258" t="n"/>
      <c r="DQ604" s="258" t="n"/>
      <c r="DR604" s="258" t="n"/>
      <c r="DS604" s="258" t="n"/>
      <c r="DT604" s="258" t="n"/>
      <c r="DU604" s="258" t="n"/>
      <c r="DV604" s="258" t="n"/>
      <c r="DW604" s="258" t="n"/>
      <c r="DX604" s="258" t="n"/>
      <c r="DY604" s="258" t="n"/>
      <c r="DZ604" s="258" t="n"/>
      <c r="EA604" s="258" t="n"/>
      <c r="EB604" s="258" t="n"/>
      <c r="EC604" s="258" t="n"/>
      <c r="ED604" s="258" t="n"/>
      <c r="EE604" s="258" t="n"/>
    </row>
    <row r="605" hidden="1" ht="47.25" customHeight="1">
      <c r="A605" s="240" t="inlineStr">
        <is>
          <t>ASOCIACIÓN BOSQUE DE LAS NUWAS</t>
        </is>
      </c>
      <c r="B605" s="240" t="inlineStr">
        <is>
          <t>VAINILLA</t>
        </is>
      </c>
      <c r="C605" s="240" t="inlineStr">
        <is>
          <t>VAINILLA</t>
        </is>
      </c>
      <c r="D605" s="240" t="inlineStr">
        <is>
          <t>SAN MARTiN</t>
        </is>
      </c>
      <c r="E605" s="240" t="n"/>
      <c r="F605" s="240" t="inlineStr">
        <is>
          <t>SAN MARTiN</t>
        </is>
      </c>
      <c r="G605" s="240" t="inlineStr">
        <is>
          <t>RIOJA</t>
        </is>
      </c>
      <c r="H605" s="240" t="inlineStr">
        <is>
          <t>AWAJUN</t>
        </is>
      </c>
      <c r="I605" s="241" t="n"/>
      <c r="J605" s="241" t="n"/>
      <c r="K605" s="241" t="n"/>
      <c r="L605" s="241" t="n"/>
      <c r="M605" s="241" t="n"/>
      <c r="N605" s="241" t="n"/>
      <c r="O605" s="241" t="n"/>
      <c r="P605" s="241" t="n">
        <v>1</v>
      </c>
      <c r="Q605" s="241" t="inlineStr">
        <is>
          <t>PAC</t>
        </is>
      </c>
      <c r="R605" s="242">
        <f>IF(I605=1,I$2,"")&amp;IF(J605=1,IF(I605=1,"-","")&amp;J$2,"")&amp;IF(K605=1,IF(OR(J605=1,I605=1),"-","")&amp;K$2,"")&amp;IF(L605=1,IF(OR(K605=1,J605=1,I605=1),"-","")&amp;L$2,"")&amp;IF(M605=1,IF(OR(L605=1,K605=1,J605=1,I605=1),"-","")&amp;M$2,"")&amp;IF(N605=1,IF(OR(M605=1,L605=1,K605=1,J605=1,I605=1),"-","")&amp;N$2,"")&amp;IF(O605=1,IF(OR(N605=1,M605=1,L605=1,K605=1,J605=1,I605=1),"-","")&amp;O$2,"")&amp;IF(P605=1,IF(I605=1," - ",IF(J605=1," - ",IF(K605=1," - ",IF(L605=1," - ",IF(M605=1," - ",IF(N605=1," - ",IF(O605=1," - ","")))))))&amp;P$2,"")</f>
        <v/>
      </c>
      <c r="S605" s="243">
        <f>SUM('b2'!$I605:$P605)</f>
        <v/>
      </c>
      <c r="T605" s="243">
        <f>IF(OR('b2'!$J605=1,'b2'!$K605=1,'b2'!$L605=1,'b2'!$M605=1,'b2'!$N605=1,'b2'!$O605=1,'b2'!$P605=1),"SI","NO")</f>
        <v/>
      </c>
      <c r="U605" s="243">
        <f>IF(OR('b2'!$K605=1,'b2'!$L605=1,'b2'!$M605=1,'b2'!$N605=1,'b2'!$O605=1,'b2'!$P605=1),"SI","NO")</f>
        <v/>
      </c>
      <c r="V605" s="244" t="n">
        <v>0</v>
      </c>
      <c r="W605" s="245" t="n">
        <v>0</v>
      </c>
      <c r="X605" s="245" t="n">
        <v>0</v>
      </c>
      <c r="Y605" s="244" t="n">
        <v>0</v>
      </c>
      <c r="Z605" s="245" t="n">
        <v>0</v>
      </c>
      <c r="AA605" s="245" t="n">
        <v>0</v>
      </c>
      <c r="AB605" s="244" t="n">
        <v>0</v>
      </c>
      <c r="AC605" s="245" t="n">
        <v>0</v>
      </c>
      <c r="AD605" s="245" t="n">
        <v>0</v>
      </c>
      <c r="AE605" s="244" t="n">
        <v>0</v>
      </c>
      <c r="AF605" s="245" t="n">
        <v>0</v>
      </c>
      <c r="AG605" s="245" t="n">
        <v>0</v>
      </c>
      <c r="AH605" s="244" t="n">
        <v>0</v>
      </c>
      <c r="AI605" s="245" t="n">
        <v>0</v>
      </c>
      <c r="AJ605" s="245" t="n">
        <v>0</v>
      </c>
      <c r="AK605" s="244" t="n">
        <v>0</v>
      </c>
      <c r="AL605" s="245" t="n">
        <v>0</v>
      </c>
      <c r="AM605" s="245" t="n">
        <v>0</v>
      </c>
      <c r="AN605" s="244" t="n">
        <v>0</v>
      </c>
      <c r="AO605" s="245" t="n">
        <v>5</v>
      </c>
      <c r="AP605" s="245" t="n">
        <v>9</v>
      </c>
      <c r="AQ605" s="244" t="n">
        <v>14</v>
      </c>
      <c r="AR605" s="244">
        <f>IF('b2'!$AQ605&gt;0,'b2'!$AQ605,IF('b2'!$AN605&gt;0,'b2'!$AN605,IF('b2'!$AK605&gt;0,'b2'!$AK605,IF('b2'!$AH605&gt;0,'b2'!$AH605,IF('b2'!$AE605&gt;0,'b2'!$AE605,IF('b2'!$AB605&gt;0,'b2'!$AB605,IF('b2'!$Y605&gt;0,'b2'!$Y605,IF('b2'!$V605&gt;0,'b2'!$V605," ---"))))))))</f>
        <v/>
      </c>
      <c r="AS605" s="246" t="n"/>
      <c r="AT605" s="246" t="n"/>
      <c r="AU605" s="246" t="n"/>
      <c r="AV605" s="246" t="n"/>
      <c r="AW605" s="246" t="n"/>
      <c r="AX605" s="246" t="n"/>
      <c r="AY605" s="246" t="n"/>
      <c r="AZ605" s="246" t="n"/>
      <c r="BA605" s="246" t="n"/>
      <c r="BB605" s="246" t="n"/>
      <c r="BC605" s="246" t="n">
        <v>6</v>
      </c>
      <c r="BD605" s="246" t="n">
        <v>1</v>
      </c>
      <c r="BE605" s="247" t="n"/>
      <c r="BF605" s="252" t="n"/>
      <c r="BG605" s="252" t="n"/>
      <c r="BH605" s="247" t="n"/>
      <c r="BI605" s="250" t="inlineStr">
        <is>
          <t>#REF!</t>
        </is>
      </c>
      <c r="BJ605" s="251" t="inlineStr">
        <is>
          <t>#REF!</t>
        </is>
      </c>
      <c r="BK605" s="252" t="n"/>
      <c r="BL605" s="252" t="n"/>
      <c r="BM605" s="247" t="n"/>
      <c r="BN605" s="250" t="inlineStr">
        <is>
          <t>#REF!</t>
        </is>
      </c>
      <c r="BO605" s="251" t="inlineStr">
        <is>
          <t>#REF!</t>
        </is>
      </c>
      <c r="BP605" s="248" t="n"/>
      <c r="BQ605" s="248" t="n"/>
      <c r="BR605" s="249" t="n"/>
      <c r="BS605" s="250" t="inlineStr">
        <is>
          <t>#REF!</t>
        </is>
      </c>
      <c r="BT605" s="251">
        <f>'[2]DATA CONSOLIDADA 2018-2025 '!$BR607-'b2'!$BO605</f>
        <v/>
      </c>
      <c r="BU605" s="252" t="n"/>
      <c r="BV605" s="248" t="n"/>
      <c r="BW605" s="249" t="n"/>
      <c r="BX605" s="250" t="inlineStr">
        <is>
          <t>#REF!</t>
        </is>
      </c>
      <c r="BY605" s="251" t="inlineStr">
        <is>
          <t>#REF!</t>
        </is>
      </c>
      <c r="BZ605" s="248" t="n"/>
      <c r="CA605" s="248" t="n"/>
      <c r="CB605" s="249" t="n"/>
      <c r="CC605" s="250" t="inlineStr">
        <is>
          <t>#REF!</t>
        </is>
      </c>
      <c r="CD605" s="251">
        <f>'[2]DATA CONSOLIDADA 2018-2025 '!$CB607-'b2'!$BW605</f>
        <v/>
      </c>
      <c r="CE605" s="253" t="n"/>
      <c r="CF605" s="253" t="n"/>
      <c r="CG605" s="254" t="n"/>
      <c r="CH605" s="250" t="inlineStr">
        <is>
          <t>#REF!</t>
        </is>
      </c>
      <c r="CI605" s="251">
        <f>'[2]DATA CONSOLIDADA 2018-2025 '!$CG607-'b2'!$CB605</f>
        <v/>
      </c>
      <c r="CJ605" s="247" t="inlineStr">
        <is>
          <t>#REF!</t>
        </is>
      </c>
      <c r="CK605" s="247" t="n">
        <v>0</v>
      </c>
      <c r="CL605" s="247" t="n">
        <v>0</v>
      </c>
      <c r="CM605" s="247" t="n">
        <v>0</v>
      </c>
      <c r="CN605" s="247" t="inlineStr">
        <is>
          <t>#REF!</t>
        </is>
      </c>
      <c r="CO605" s="251">
        <f>'[2]DATA CONSOLIDADA 2018-2025 '!$CM607-'b2'!$CG605</f>
        <v/>
      </c>
      <c r="CP605" s="253" t="n"/>
      <c r="CQ605" s="253" t="n"/>
      <c r="CR605" s="253" t="n"/>
      <c r="CS605" s="253" t="n"/>
      <c r="CT605" s="253" t="n"/>
      <c r="CU605" s="253" t="n"/>
      <c r="CV605" s="247" t="n"/>
      <c r="CW605" s="247" t="n"/>
      <c r="CX605" s="247" t="n"/>
      <c r="CY605" s="247" t="n"/>
      <c r="CZ605" s="247" t="n"/>
      <c r="DA605" s="247" t="n"/>
      <c r="DB605" s="247" t="n"/>
      <c r="DC605" s="255" t="n">
        <v>0</v>
      </c>
      <c r="DD605" s="255" t="n">
        <v>0</v>
      </c>
      <c r="DE605" s="255" t="n">
        <v>0</v>
      </c>
      <c r="DF605" s="255" t="n">
        <v>0</v>
      </c>
      <c r="DG605" s="255" t="n">
        <v>0</v>
      </c>
      <c r="DH605" s="255" t="n">
        <v>0</v>
      </c>
      <c r="DI605" s="256" t="n">
        <v>20606930101</v>
      </c>
      <c r="DJ605" s="257" t="inlineStr">
        <is>
          <t>ASOCIACIÓN BOSQUE DE LAS NUWAS</t>
        </is>
      </c>
      <c r="DK605" s="257" t="inlineStr">
        <is>
          <t>01 Asociación</t>
        </is>
      </c>
      <c r="DL605" s="258" t="n"/>
      <c r="DM605" s="258" t="n"/>
      <c r="DN605" s="258" t="n"/>
      <c r="DO605" s="258" t="n"/>
      <c r="DP605" s="258" t="n"/>
      <c r="DQ605" s="258" t="n"/>
      <c r="DR605" s="258" t="n"/>
      <c r="DS605" s="258" t="n"/>
      <c r="DT605" s="258" t="n"/>
      <c r="DU605" s="258" t="n"/>
      <c r="DV605" s="258" t="n"/>
      <c r="DW605" s="258" t="n"/>
      <c r="DX605" s="258" t="n"/>
      <c r="DY605" s="258" t="n"/>
      <c r="DZ605" s="258" t="n"/>
      <c r="EA605" s="258" t="n"/>
      <c r="EB605" s="258" t="n"/>
      <c r="EC605" s="258" t="n"/>
      <c r="ED605" s="258" t="n"/>
      <c r="EE605" s="258" t="n"/>
    </row>
    <row r="606" hidden="1" ht="47.25" customHeight="1">
      <c r="A606" s="240" t="inlineStr">
        <is>
          <t>COOPERATIVA AGRARIA DE SERVICIOS MÚLTIPLES CORDILLERA AZUL</t>
        </is>
      </c>
      <c r="B606" s="240" t="inlineStr">
        <is>
          <t>CAFÉ</t>
        </is>
      </c>
      <c r="C606" s="240" t="inlineStr">
        <is>
          <t>CAFE PERGAMINO</t>
        </is>
      </c>
      <c r="D606" s="240" t="inlineStr">
        <is>
          <t>SAN MARTiN</t>
        </is>
      </c>
      <c r="E606" s="240" t="n"/>
      <c r="F606" s="240" t="inlineStr">
        <is>
          <t>SAN MARTiN</t>
        </is>
      </c>
      <c r="G606" s="240" t="inlineStr">
        <is>
          <t>BELLAVISTA</t>
        </is>
      </c>
      <c r="H606" s="240" t="inlineStr">
        <is>
          <t>BELLAVISTA</t>
        </is>
      </c>
      <c r="I606" s="241" t="n"/>
      <c r="J606" s="241" t="n"/>
      <c r="K606" s="241" t="n"/>
      <c r="L606" s="241" t="n"/>
      <c r="M606" s="241" t="n"/>
      <c r="N606" s="241" t="n"/>
      <c r="O606" s="241" t="n"/>
      <c r="P606" s="241" t="n">
        <v>1</v>
      </c>
      <c r="Q606" s="241" t="inlineStr">
        <is>
          <t>PAC</t>
        </is>
      </c>
      <c r="R606" s="242">
        <f>IF(I606=1,I$2,"")&amp;IF(J606=1,IF(I606=1,"-","")&amp;J$2,"")&amp;IF(K606=1,IF(OR(J606=1,I606=1),"-","")&amp;K$2,"")&amp;IF(L606=1,IF(OR(K606=1,J606=1,I606=1),"-","")&amp;L$2,"")&amp;IF(M606=1,IF(OR(L606=1,K606=1,J606=1,I606=1),"-","")&amp;M$2,"")&amp;IF(N606=1,IF(OR(M606=1,L606=1,K606=1,J606=1,I606=1),"-","")&amp;N$2,"")&amp;IF(O606=1,IF(OR(N606=1,M606=1,L606=1,K606=1,J606=1,I606=1),"-","")&amp;O$2,"")&amp;IF(P606=1,IF(I606=1," - ",IF(J606=1," - ",IF(K606=1," - ",IF(L606=1," - ",IF(M606=1," - ",IF(N606=1," - ",IF(O606=1," - ","")))))))&amp;P$2,"")</f>
        <v/>
      </c>
      <c r="S606" s="243">
        <f>SUM('b2'!$I606:$P606)</f>
        <v/>
      </c>
      <c r="T606" s="243">
        <f>IF(OR('b2'!$J606=1,'b2'!$K606=1,'b2'!$L606=1,'b2'!$M606=1,'b2'!$N606=1,'b2'!$O606=1,'b2'!$P606=1),"SI","NO")</f>
        <v/>
      </c>
      <c r="U606" s="243">
        <f>IF(OR('b2'!$K606=1,'b2'!$L606=1,'b2'!$M606=1,'b2'!$N606=1,'b2'!$O606=1,'b2'!$P606=1),"SI","NO")</f>
        <v/>
      </c>
      <c r="V606" s="244" t="n">
        <v>0</v>
      </c>
      <c r="W606" s="245" t="n">
        <v>0</v>
      </c>
      <c r="X606" s="245" t="n">
        <v>0</v>
      </c>
      <c r="Y606" s="244" t="n">
        <v>0</v>
      </c>
      <c r="Z606" s="245" t="n">
        <v>0</v>
      </c>
      <c r="AA606" s="245" t="n">
        <v>0</v>
      </c>
      <c r="AB606" s="244" t="n">
        <v>0</v>
      </c>
      <c r="AC606" s="245" t="n">
        <v>0</v>
      </c>
      <c r="AD606" s="245" t="n">
        <v>0</v>
      </c>
      <c r="AE606" s="244" t="n">
        <v>0</v>
      </c>
      <c r="AF606" s="245" t="n">
        <v>0</v>
      </c>
      <c r="AG606" s="245" t="n">
        <v>0</v>
      </c>
      <c r="AH606" s="244" t="n">
        <v>0</v>
      </c>
      <c r="AI606" s="245" t="n">
        <v>0</v>
      </c>
      <c r="AJ606" s="245" t="n">
        <v>0</v>
      </c>
      <c r="AK606" s="244" t="n">
        <v>0</v>
      </c>
      <c r="AL606" s="245" t="n">
        <v>0</v>
      </c>
      <c r="AM606" s="245" t="n">
        <v>0</v>
      </c>
      <c r="AN606" s="244" t="n">
        <v>0</v>
      </c>
      <c r="AO606" s="245" t="n">
        <v>21</v>
      </c>
      <c r="AP606" s="245" t="n">
        <v>12</v>
      </c>
      <c r="AQ606" s="244" t="n">
        <v>33</v>
      </c>
      <c r="AR606" s="244">
        <f>IF('b2'!$AQ606&gt;0,'b2'!$AQ606,IF('b2'!$AN606&gt;0,'b2'!$AN606,IF('b2'!$AK606&gt;0,'b2'!$AK606,IF('b2'!$AH606&gt;0,'b2'!$AH606,IF('b2'!$AE606&gt;0,'b2'!$AE606,IF('b2'!$AB606&gt;0,'b2'!$AB606,IF('b2'!$Y606&gt;0,'b2'!$Y606,IF('b2'!$V606&gt;0,'b2'!$V606," ---"))))))))</f>
        <v/>
      </c>
      <c r="AS606" s="246" t="n"/>
      <c r="AT606" s="246" t="n"/>
      <c r="AU606" s="246" t="n"/>
      <c r="AV606" s="246" t="n"/>
      <c r="AW606" s="246" t="n"/>
      <c r="AX606" s="246" t="n"/>
      <c r="AY606" s="246" t="n"/>
      <c r="AZ606" s="246" t="n"/>
      <c r="BA606" s="246" t="n"/>
      <c r="BB606" s="246" t="n"/>
      <c r="BC606" s="246" t="n">
        <v>9</v>
      </c>
      <c r="BD606" s="246" t="n">
        <v>1</v>
      </c>
      <c r="BE606" s="247" t="n"/>
      <c r="BF606" s="252" t="n"/>
      <c r="BG606" s="252" t="n"/>
      <c r="BH606" s="247" t="n"/>
      <c r="BI606" s="250" t="inlineStr">
        <is>
          <t>#REF!</t>
        </is>
      </c>
      <c r="BJ606" s="251" t="inlineStr">
        <is>
          <t>#REF!</t>
        </is>
      </c>
      <c r="BK606" s="252" t="n"/>
      <c r="BL606" s="252" t="n"/>
      <c r="BM606" s="247" t="n"/>
      <c r="BN606" s="250" t="inlineStr">
        <is>
          <t>#REF!</t>
        </is>
      </c>
      <c r="BO606" s="251" t="inlineStr">
        <is>
          <t>#REF!</t>
        </is>
      </c>
      <c r="BP606" s="248" t="n"/>
      <c r="BQ606" s="248" t="n"/>
      <c r="BR606" s="249" t="n"/>
      <c r="BS606" s="250" t="inlineStr">
        <is>
          <t>#REF!</t>
        </is>
      </c>
      <c r="BT606" s="251">
        <f>'[2]DATA CONSOLIDADA 2018-2025 '!$BR608-'b2'!$BO606</f>
        <v/>
      </c>
      <c r="BU606" s="252" t="n"/>
      <c r="BV606" s="248" t="n"/>
      <c r="BW606" s="249" t="n"/>
      <c r="BX606" s="250" t="inlineStr">
        <is>
          <t>#REF!</t>
        </is>
      </c>
      <c r="BY606" s="251" t="inlineStr">
        <is>
          <t>#REF!</t>
        </is>
      </c>
      <c r="BZ606" s="248" t="n"/>
      <c r="CA606" s="248" t="n"/>
      <c r="CB606" s="249" t="n"/>
      <c r="CC606" s="250" t="inlineStr">
        <is>
          <t>#REF!</t>
        </is>
      </c>
      <c r="CD606" s="251">
        <f>'[2]DATA CONSOLIDADA 2018-2025 '!$CB608-'b2'!$BW606</f>
        <v/>
      </c>
      <c r="CE606" s="253" t="n"/>
      <c r="CF606" s="253" t="n"/>
      <c r="CG606" s="254" t="n"/>
      <c r="CH606" s="250" t="inlineStr">
        <is>
          <t>#REF!</t>
        </is>
      </c>
      <c r="CI606" s="251">
        <f>'[2]DATA CONSOLIDADA 2018-2025 '!$CG608-'b2'!$CB606</f>
        <v/>
      </c>
      <c r="CJ606" s="247" t="inlineStr">
        <is>
          <t>#REF!</t>
        </is>
      </c>
      <c r="CK606" s="247" t="n">
        <v>19935430.1697699</v>
      </c>
      <c r="CL606" s="247" t="n">
        <v>2127055.0888574</v>
      </c>
      <c r="CM606" s="247" t="n">
        <v>22062485.2586273</v>
      </c>
      <c r="CN606" s="247" t="inlineStr">
        <is>
          <t>#REF!</t>
        </is>
      </c>
      <c r="CO606" s="251">
        <f>'[2]DATA CONSOLIDADA 2018-2025 '!$CM608-'b2'!$CG606</f>
        <v/>
      </c>
      <c r="CP606" s="253" t="n"/>
      <c r="CQ606" s="253" t="n"/>
      <c r="CR606" s="253" t="n"/>
      <c r="CS606" s="253" t="n"/>
      <c r="CT606" s="253" t="n"/>
      <c r="CU606" s="253" t="n"/>
      <c r="CV606" s="247" t="n"/>
      <c r="CW606" s="247" t="n"/>
      <c r="CX606" s="247" t="n"/>
      <c r="CY606" s="247" t="n"/>
      <c r="CZ606" s="247" t="n"/>
      <c r="DA606" s="247" t="n"/>
      <c r="DB606" s="247" t="n"/>
      <c r="DC606" s="255" t="n">
        <v>0</v>
      </c>
      <c r="DD606" s="255" t="n">
        <v>0</v>
      </c>
      <c r="DE606" s="255" t="n">
        <v>22062485.2586273</v>
      </c>
      <c r="DF606" s="255" t="n">
        <v>0</v>
      </c>
      <c r="DG606" s="255" t="n">
        <v>0</v>
      </c>
      <c r="DH606" s="255" t="n">
        <v>22062485.2586273</v>
      </c>
      <c r="DI606" s="256" t="n">
        <v>20603820691</v>
      </c>
      <c r="DJ606" s="257" t="inlineStr">
        <is>
          <t>COOPERATIVA AGRARIA DE SERVICIOS MULTIPLES CORDILLERA AZUL - CORDILLERA AZUL COOP</t>
        </is>
      </c>
      <c r="DK606" s="257" t="inlineStr">
        <is>
          <t>02 Cooperativa</t>
        </is>
      </c>
      <c r="DL606" s="258" t="n"/>
      <c r="DM606" s="258" t="n"/>
      <c r="DN606" s="258" t="n"/>
      <c r="DO606" s="258" t="n"/>
      <c r="DP606" s="258" t="n"/>
      <c r="DQ606" s="258" t="n"/>
      <c r="DR606" s="258" t="n"/>
      <c r="DS606" s="258" t="n"/>
      <c r="DT606" s="258" t="n"/>
      <c r="DU606" s="258" t="n"/>
      <c r="DV606" s="258" t="n"/>
      <c r="DW606" s="258" t="n"/>
      <c r="DX606" s="258" t="n"/>
      <c r="DY606" s="258" t="n"/>
      <c r="DZ606" s="258" t="n"/>
      <c r="EA606" s="258" t="n"/>
      <c r="EB606" s="258" t="n"/>
      <c r="EC606" s="258" t="n"/>
      <c r="ED606" s="258" t="n"/>
      <c r="EE606" s="258" t="n"/>
    </row>
    <row r="607" hidden="1" ht="47.25" customHeight="1">
      <c r="A607" s="240" t="inlineStr">
        <is>
          <t>COOPERATIVA AGRARIA VALLE DEL BIAVO LTDA</t>
        </is>
      </c>
      <c r="B607" s="240" t="inlineStr">
        <is>
          <t>CAFÉ</t>
        </is>
      </c>
      <c r="C607" s="240" t="inlineStr">
        <is>
          <t>CAFE PERGAMINO</t>
        </is>
      </c>
      <c r="D607" s="240" t="inlineStr">
        <is>
          <t>SAN MARTiN</t>
        </is>
      </c>
      <c r="E607" s="240" t="n"/>
      <c r="F607" s="240" t="inlineStr">
        <is>
          <t>SAN MARTiN</t>
        </is>
      </c>
      <c r="G607" s="240" t="inlineStr">
        <is>
          <t>BELLAVISTA</t>
        </is>
      </c>
      <c r="H607" s="240" t="inlineStr">
        <is>
          <t>BELLAVISTA</t>
        </is>
      </c>
      <c r="I607" s="241" t="n"/>
      <c r="J607" s="241" t="n"/>
      <c r="K607" s="241" t="n"/>
      <c r="L607" s="241" t="n"/>
      <c r="M607" s="241" t="n"/>
      <c r="N607" s="241" t="n"/>
      <c r="O607" s="241" t="n"/>
      <c r="P607" s="241" t="n">
        <v>1</v>
      </c>
      <c r="Q607" s="241" t="inlineStr">
        <is>
          <t>PAC</t>
        </is>
      </c>
      <c r="R607" s="242">
        <f>IF(I607=1,I$2,"")&amp;IF(J607=1,IF(I607=1,"-","")&amp;J$2,"")&amp;IF(K607=1,IF(OR(J607=1,I607=1),"-","")&amp;K$2,"")&amp;IF(L607=1,IF(OR(K607=1,J607=1,I607=1),"-","")&amp;L$2,"")&amp;IF(M607=1,IF(OR(L607=1,K607=1,J607=1,I607=1),"-","")&amp;M$2,"")&amp;IF(N607=1,IF(OR(M607=1,L607=1,K607=1,J607=1,I607=1),"-","")&amp;N$2,"")&amp;IF(O607=1,IF(OR(N607=1,M607=1,L607=1,K607=1,J607=1,I607=1),"-","")&amp;O$2,"")&amp;IF(P607=1,IF(I607=1," - ",IF(J607=1," - ",IF(K607=1," - ",IF(L607=1," - ",IF(M607=1," - ",IF(N607=1," - ",IF(O607=1," - ","")))))))&amp;P$2,"")</f>
        <v/>
      </c>
      <c r="S607" s="243">
        <f>SUM('b2'!$I607:$P607)</f>
        <v/>
      </c>
      <c r="T607" s="243">
        <f>IF(OR('b2'!$J607=1,'b2'!$K607=1,'b2'!$L607=1,'b2'!$M607=1,'b2'!$N607=1,'b2'!$O607=1,'b2'!$P607=1),"SI","NO")</f>
        <v/>
      </c>
      <c r="U607" s="243">
        <f>IF(OR('b2'!$K607=1,'b2'!$L607=1,'b2'!$M607=1,'b2'!$N607=1,'b2'!$O607=1,'b2'!$P607=1),"SI","NO")</f>
        <v/>
      </c>
      <c r="V607" s="244" t="n">
        <v>0</v>
      </c>
      <c r="W607" s="245" t="n">
        <v>0</v>
      </c>
      <c r="X607" s="245" t="n">
        <v>0</v>
      </c>
      <c r="Y607" s="244" t="n">
        <v>0</v>
      </c>
      <c r="Z607" s="245" t="n">
        <v>0</v>
      </c>
      <c r="AA607" s="245" t="n">
        <v>0</v>
      </c>
      <c r="AB607" s="244" t="n">
        <v>0</v>
      </c>
      <c r="AC607" s="245" t="n">
        <v>0</v>
      </c>
      <c r="AD607" s="245" t="n">
        <v>0</v>
      </c>
      <c r="AE607" s="244" t="n">
        <v>0</v>
      </c>
      <c r="AF607" s="245" t="n">
        <v>0</v>
      </c>
      <c r="AG607" s="245" t="n">
        <v>0</v>
      </c>
      <c r="AH607" s="244" t="n">
        <v>0</v>
      </c>
      <c r="AI607" s="245" t="n">
        <v>0</v>
      </c>
      <c r="AJ607" s="245" t="n">
        <v>0</v>
      </c>
      <c r="AK607" s="244" t="n">
        <v>0</v>
      </c>
      <c r="AL607" s="245" t="n">
        <v>0</v>
      </c>
      <c r="AM607" s="245" t="n">
        <v>0</v>
      </c>
      <c r="AN607" s="244" t="n">
        <v>0</v>
      </c>
      <c r="AO607" s="245" t="n">
        <v>14</v>
      </c>
      <c r="AP607" s="245" t="n">
        <v>8</v>
      </c>
      <c r="AQ607" s="244" t="n">
        <v>22</v>
      </c>
      <c r="AR607" s="244">
        <f>IF('b2'!$AQ607&gt;0,'b2'!$AQ607,IF('b2'!$AN607&gt;0,'b2'!$AN607,IF('b2'!$AK607&gt;0,'b2'!$AK607,IF('b2'!$AH607&gt;0,'b2'!$AH607,IF('b2'!$AE607&gt;0,'b2'!$AE607,IF('b2'!$AB607&gt;0,'b2'!$AB607,IF('b2'!$Y607&gt;0,'b2'!$Y607,IF('b2'!$V607&gt;0,'b2'!$V607," ---"))))))))</f>
        <v/>
      </c>
      <c r="AS607" s="246" t="n"/>
      <c r="AT607" s="246" t="n"/>
      <c r="AU607" s="246" t="n"/>
      <c r="AV607" s="246" t="n"/>
      <c r="AW607" s="246" t="n"/>
      <c r="AX607" s="246" t="n"/>
      <c r="AY607" s="246" t="n"/>
      <c r="AZ607" s="246" t="n"/>
      <c r="BA607" s="246" t="n"/>
      <c r="BB607" s="246" t="n"/>
      <c r="BC607" s="246" t="n">
        <v>7</v>
      </c>
      <c r="BD607" s="246" t="n">
        <v>0</v>
      </c>
      <c r="BE607" s="247" t="n"/>
      <c r="BF607" s="252" t="n"/>
      <c r="BG607" s="252" t="n"/>
      <c r="BH607" s="247" t="n"/>
      <c r="BI607" s="250" t="inlineStr">
        <is>
          <t>#REF!</t>
        </is>
      </c>
      <c r="BJ607" s="251" t="inlineStr">
        <is>
          <t>#REF!</t>
        </is>
      </c>
      <c r="BK607" s="252" t="n"/>
      <c r="BL607" s="252" t="n"/>
      <c r="BM607" s="247" t="n"/>
      <c r="BN607" s="250" t="inlineStr">
        <is>
          <t>#REF!</t>
        </is>
      </c>
      <c r="BO607" s="251" t="inlineStr">
        <is>
          <t>#REF!</t>
        </is>
      </c>
      <c r="BP607" s="248" t="n"/>
      <c r="BQ607" s="248" t="n"/>
      <c r="BR607" s="249" t="n"/>
      <c r="BS607" s="250" t="inlineStr">
        <is>
          <t>#REF!</t>
        </is>
      </c>
      <c r="BT607" s="251">
        <f>'[2]DATA CONSOLIDADA 2018-2025 '!$BR609-'b2'!$BO607</f>
        <v/>
      </c>
      <c r="BU607" s="252" t="n"/>
      <c r="BV607" s="248" t="n"/>
      <c r="BW607" s="249" t="n"/>
      <c r="BX607" s="250" t="inlineStr">
        <is>
          <t>#REF!</t>
        </is>
      </c>
      <c r="BY607" s="251" t="inlineStr">
        <is>
          <t>#REF!</t>
        </is>
      </c>
      <c r="BZ607" s="248" t="n"/>
      <c r="CA607" s="248" t="n"/>
      <c r="CB607" s="249" t="n"/>
      <c r="CC607" s="250" t="inlineStr">
        <is>
          <t>#REF!</t>
        </is>
      </c>
      <c r="CD607" s="251">
        <f>'[2]DATA CONSOLIDADA 2018-2025 '!$CB609-'b2'!$BW607</f>
        <v/>
      </c>
      <c r="CE607" s="253" t="n"/>
      <c r="CF607" s="253" t="n"/>
      <c r="CG607" s="254" t="n"/>
      <c r="CH607" s="250" t="inlineStr">
        <is>
          <t>#REF!</t>
        </is>
      </c>
      <c r="CI607" s="251">
        <f>'[2]DATA CONSOLIDADA 2018-2025 '!$CG609-'b2'!$CB607</f>
        <v/>
      </c>
      <c r="CJ607" s="247" t="inlineStr">
        <is>
          <t>#REF!</t>
        </is>
      </c>
      <c r="CK607" s="247" t="n">
        <v>9983111.209602989</v>
      </c>
      <c r="CL607" s="247" t="n">
        <v>3866609.3400497</v>
      </c>
      <c r="CM607" s="247" t="n">
        <v>13849720.5496527</v>
      </c>
      <c r="CN607" s="247" t="inlineStr">
        <is>
          <t>#REF!</t>
        </is>
      </c>
      <c r="CO607" s="251">
        <f>'[2]DATA CONSOLIDADA 2018-2025 '!$CM609-'b2'!$CG607</f>
        <v/>
      </c>
      <c r="CP607" s="253" t="n"/>
      <c r="CQ607" s="253" t="n"/>
      <c r="CR607" s="253" t="n"/>
      <c r="CS607" s="253" t="n"/>
      <c r="CT607" s="253" t="n"/>
      <c r="CU607" s="253" t="n"/>
      <c r="CV607" s="247" t="n"/>
      <c r="CW607" s="247" t="n"/>
      <c r="CX607" s="247" t="n"/>
      <c r="CY607" s="247" t="n"/>
      <c r="CZ607" s="247" t="n"/>
      <c r="DA607" s="247" t="n"/>
      <c r="DB607" s="247" t="n"/>
      <c r="DC607" s="255" t="n">
        <v>0</v>
      </c>
      <c r="DD607" s="255" t="n">
        <v>0</v>
      </c>
      <c r="DE607" s="255" t="n">
        <v>13849720.5496527</v>
      </c>
      <c r="DF607" s="255" t="n">
        <v>0</v>
      </c>
      <c r="DG607" s="255" t="n">
        <v>0</v>
      </c>
      <c r="DH607" s="255" t="n">
        <v>13849720.5496527</v>
      </c>
      <c r="DI607" s="256" t="n">
        <v>20542264544</v>
      </c>
      <c r="DJ607" s="257" t="inlineStr">
        <is>
          <t>COOPERATIVA AGRARIA VALLE DEL BIAVO LTDA</t>
        </is>
      </c>
      <c r="DK607" s="257" t="inlineStr">
        <is>
          <t>02 Cooperativa</t>
        </is>
      </c>
      <c r="DL607" s="258" t="n"/>
      <c r="DM607" s="258" t="n"/>
      <c r="DN607" s="258" t="n"/>
      <c r="DO607" s="258" t="n"/>
      <c r="DP607" s="258" t="n"/>
      <c r="DQ607" s="258" t="n"/>
      <c r="DR607" s="258" t="n"/>
      <c r="DS607" s="258" t="n"/>
      <c r="DT607" s="258" t="n"/>
      <c r="DU607" s="258" t="n"/>
      <c r="DV607" s="258" t="n"/>
      <c r="DW607" s="258" t="n"/>
      <c r="DX607" s="258" t="n"/>
      <c r="DY607" s="258" t="n"/>
      <c r="DZ607" s="258" t="n"/>
      <c r="EA607" s="258" t="n"/>
      <c r="EB607" s="258" t="n"/>
      <c r="EC607" s="258" t="n"/>
      <c r="ED607" s="258" t="n"/>
      <c r="EE607" s="258" t="n"/>
    </row>
    <row r="608" hidden="1" ht="47.25" customHeight="1">
      <c r="A608" s="240" t="inlineStr">
        <is>
          <t>ASOCIACIÓN DE PRODUCTORES AGROPECUARIOS CORAZÓN DE LA SELVA</t>
        </is>
      </c>
      <c r="B608" s="240" t="inlineStr">
        <is>
          <t>PIÑA</t>
        </is>
      </c>
      <c r="C608" s="240" t="inlineStr">
        <is>
          <t>PIÑA</t>
        </is>
      </c>
      <c r="D608" s="240" t="inlineStr">
        <is>
          <t>SAN MARTiN</t>
        </is>
      </c>
      <c r="E608" s="240" t="n"/>
      <c r="F608" s="240" t="inlineStr">
        <is>
          <t>SAN MARTiN</t>
        </is>
      </c>
      <c r="G608" s="240" t="inlineStr">
        <is>
          <t>MOYOBAMBA</t>
        </is>
      </c>
      <c r="H608" s="240" t="inlineStr">
        <is>
          <t>CALZADA</t>
        </is>
      </c>
      <c r="I608" s="241" t="n"/>
      <c r="J608" s="241" t="n"/>
      <c r="K608" s="241" t="n"/>
      <c r="L608" s="241" t="n"/>
      <c r="M608" s="241" t="n"/>
      <c r="N608" s="241" t="n"/>
      <c r="O608" s="241" t="n"/>
      <c r="P608" s="241" t="n">
        <v>1</v>
      </c>
      <c r="Q608" s="241" t="inlineStr">
        <is>
          <t>PAC</t>
        </is>
      </c>
      <c r="R608" s="242">
        <f>IF(I608=1,I$2,"")&amp;IF(J608=1,IF(I608=1,"-","")&amp;J$2,"")&amp;IF(K608=1,IF(OR(J608=1,I608=1),"-","")&amp;K$2,"")&amp;IF(L608=1,IF(OR(K608=1,J608=1,I608=1),"-","")&amp;L$2,"")&amp;IF(M608=1,IF(OR(L608=1,K608=1,J608=1,I608=1),"-","")&amp;M$2,"")&amp;IF(N608=1,IF(OR(M608=1,L608=1,K608=1,J608=1,I608=1),"-","")&amp;N$2,"")&amp;IF(O608=1,IF(OR(N608=1,M608=1,L608=1,K608=1,J608=1,I608=1),"-","")&amp;O$2,"")&amp;IF(P608=1,IF(I608=1," - ",IF(J608=1," - ",IF(K608=1," - ",IF(L608=1," - ",IF(M608=1," - ",IF(N608=1," - ",IF(O608=1," - ","")))))))&amp;P$2,"")</f>
        <v/>
      </c>
      <c r="S608" s="243">
        <f>SUM('b2'!$I608:$P608)</f>
        <v/>
      </c>
      <c r="T608" s="243">
        <f>IF(OR('b2'!$J608=1,'b2'!$K608=1,'b2'!$L608=1,'b2'!$M608=1,'b2'!$N608=1,'b2'!$O608=1,'b2'!$P608=1),"SI","NO")</f>
        <v/>
      </c>
      <c r="U608" s="243">
        <f>IF(OR('b2'!$K608=1,'b2'!$L608=1,'b2'!$M608=1,'b2'!$N608=1,'b2'!$O608=1,'b2'!$P608=1),"SI","NO")</f>
        <v/>
      </c>
      <c r="V608" s="244" t="n">
        <v>0</v>
      </c>
      <c r="W608" s="245" t="n">
        <v>0</v>
      </c>
      <c r="X608" s="245" t="n">
        <v>0</v>
      </c>
      <c r="Y608" s="244" t="n">
        <v>0</v>
      </c>
      <c r="Z608" s="245" t="n">
        <v>0</v>
      </c>
      <c r="AA608" s="245" t="n">
        <v>0</v>
      </c>
      <c r="AB608" s="244" t="n">
        <v>0</v>
      </c>
      <c r="AC608" s="245" t="n">
        <v>0</v>
      </c>
      <c r="AD608" s="245" t="n">
        <v>0</v>
      </c>
      <c r="AE608" s="244" t="n">
        <v>0</v>
      </c>
      <c r="AF608" s="245" t="n">
        <v>0</v>
      </c>
      <c r="AG608" s="245" t="n">
        <v>0</v>
      </c>
      <c r="AH608" s="244" t="n">
        <v>0</v>
      </c>
      <c r="AI608" s="245" t="n">
        <v>0</v>
      </c>
      <c r="AJ608" s="245" t="n">
        <v>0</v>
      </c>
      <c r="AK608" s="244" t="n">
        <v>0</v>
      </c>
      <c r="AL608" s="245" t="n">
        <v>0</v>
      </c>
      <c r="AM608" s="245" t="n">
        <v>0</v>
      </c>
      <c r="AN608" s="244" t="n">
        <v>0</v>
      </c>
      <c r="AO608" s="245" t="n">
        <v>18</v>
      </c>
      <c r="AP608" s="245" t="n">
        <v>10</v>
      </c>
      <c r="AQ608" s="244" t="n">
        <v>28</v>
      </c>
      <c r="AR608" s="244">
        <f>IF('b2'!$AQ608&gt;0,'b2'!$AQ608,IF('b2'!$AN608&gt;0,'b2'!$AN608,IF('b2'!$AK608&gt;0,'b2'!$AK608,IF('b2'!$AH608&gt;0,'b2'!$AH608,IF('b2'!$AE608&gt;0,'b2'!$AE608,IF('b2'!$AB608&gt;0,'b2'!$AB608,IF('b2'!$Y608&gt;0,'b2'!$Y608,IF('b2'!$V608&gt;0,'b2'!$V608," ---"))))))))</f>
        <v/>
      </c>
      <c r="AS608" s="246" t="n"/>
      <c r="AT608" s="246" t="n"/>
      <c r="AU608" s="246" t="n"/>
      <c r="AV608" s="246" t="n"/>
      <c r="AW608" s="246" t="n"/>
      <c r="AX608" s="246" t="n"/>
      <c r="AY608" s="246" t="n"/>
      <c r="AZ608" s="246" t="n"/>
      <c r="BA608" s="246" t="n"/>
      <c r="BB608" s="246" t="n"/>
      <c r="BC608" s="246" t="n">
        <v>6</v>
      </c>
      <c r="BD608" s="246" t="n">
        <v>1</v>
      </c>
      <c r="BE608" s="247" t="n"/>
      <c r="BF608" s="252" t="n"/>
      <c r="BG608" s="252" t="n"/>
      <c r="BH608" s="247" t="n"/>
      <c r="BI608" s="250" t="inlineStr">
        <is>
          <t>#REF!</t>
        </is>
      </c>
      <c r="BJ608" s="251" t="inlineStr">
        <is>
          <t>#REF!</t>
        </is>
      </c>
      <c r="BK608" s="252" t="n"/>
      <c r="BL608" s="252" t="n"/>
      <c r="BM608" s="247" t="n"/>
      <c r="BN608" s="250" t="inlineStr">
        <is>
          <t>#REF!</t>
        </is>
      </c>
      <c r="BO608" s="251" t="inlineStr">
        <is>
          <t>#REF!</t>
        </is>
      </c>
      <c r="BP608" s="248" t="n"/>
      <c r="BQ608" s="248" t="n"/>
      <c r="BR608" s="249" t="n"/>
      <c r="BS608" s="250" t="inlineStr">
        <is>
          <t>#REF!</t>
        </is>
      </c>
      <c r="BT608" s="251">
        <f>'[2]DATA CONSOLIDADA 2018-2025 '!$BR610-'b2'!$BO608</f>
        <v/>
      </c>
      <c r="BU608" s="252" t="n"/>
      <c r="BV608" s="248" t="n"/>
      <c r="BW608" s="249" t="n"/>
      <c r="BX608" s="250" t="inlineStr">
        <is>
          <t>#REF!</t>
        </is>
      </c>
      <c r="BY608" s="251" t="inlineStr">
        <is>
          <t>#REF!</t>
        </is>
      </c>
      <c r="BZ608" s="248" t="n"/>
      <c r="CA608" s="248" t="n"/>
      <c r="CB608" s="249" t="n"/>
      <c r="CC608" s="250" t="inlineStr">
        <is>
          <t>#REF!</t>
        </is>
      </c>
      <c r="CD608" s="251">
        <f>'[2]DATA CONSOLIDADA 2018-2025 '!$CB610-'b2'!$BW608</f>
        <v/>
      </c>
      <c r="CE608" s="253" t="n"/>
      <c r="CF608" s="253" t="n"/>
      <c r="CG608" s="254" t="n"/>
      <c r="CH608" s="250" t="inlineStr">
        <is>
          <t>#REF!</t>
        </is>
      </c>
      <c r="CI608" s="251">
        <f>'[2]DATA CONSOLIDADA 2018-2025 '!$CG610-'b2'!$CB608</f>
        <v/>
      </c>
      <c r="CJ608" s="247" t="inlineStr">
        <is>
          <t>#REF!</t>
        </is>
      </c>
      <c r="CK608" s="247" t="n">
        <v>2313.5</v>
      </c>
      <c r="CL608" s="247" t="n">
        <v>0</v>
      </c>
      <c r="CM608" s="247" t="n">
        <v>2313.5</v>
      </c>
      <c r="CN608" s="247" t="inlineStr">
        <is>
          <t>#REF!</t>
        </is>
      </c>
      <c r="CO608" s="251">
        <f>'[2]DATA CONSOLIDADA 2018-2025 '!$CM610-'b2'!$CG608</f>
        <v/>
      </c>
      <c r="CP608" s="253" t="n"/>
      <c r="CQ608" s="253" t="n"/>
      <c r="CR608" s="253" t="n"/>
      <c r="CS608" s="253" t="n"/>
      <c r="CT608" s="253" t="n"/>
      <c r="CU608" s="253" t="n"/>
      <c r="CV608" s="247" t="n"/>
      <c r="CW608" s="247" t="n"/>
      <c r="CX608" s="247" t="n"/>
      <c r="CY608" s="247" t="n"/>
      <c r="CZ608" s="247" t="n"/>
      <c r="DA608" s="247" t="n"/>
      <c r="DB608" s="247" t="n"/>
      <c r="DC608" s="255" t="n">
        <v>0</v>
      </c>
      <c r="DD608" s="255" t="n">
        <v>0</v>
      </c>
      <c r="DE608" s="255" t="n">
        <v>2313.5</v>
      </c>
      <c r="DF608" s="255" t="n">
        <v>0</v>
      </c>
      <c r="DG608" s="255" t="n">
        <v>0</v>
      </c>
      <c r="DH608" s="255" t="n">
        <v>2313.5</v>
      </c>
      <c r="DI608" s="256" t="n">
        <v>20613068075</v>
      </c>
      <c r="DJ608" s="257" t="inlineStr">
        <is>
          <t>ASOCIACIÓN DE PRODUCTORES AGROPECUARIOS CORAZON DE LA SELVA - APROAGROCOSEL</t>
        </is>
      </c>
      <c r="DK608" s="257" t="inlineStr">
        <is>
          <t>01 Asociación</t>
        </is>
      </c>
      <c r="DL608" s="258" t="n"/>
      <c r="DM608" s="258" t="n"/>
      <c r="DN608" s="258" t="n"/>
      <c r="DO608" s="258" t="n"/>
      <c r="DP608" s="258" t="n"/>
      <c r="DQ608" s="258" t="n"/>
      <c r="DR608" s="258" t="n"/>
      <c r="DS608" s="258" t="n"/>
      <c r="DT608" s="258" t="n"/>
      <c r="DU608" s="258" t="n"/>
      <c r="DV608" s="258" t="n"/>
      <c r="DW608" s="258" t="n"/>
      <c r="DX608" s="258" t="n"/>
      <c r="DY608" s="258" t="n"/>
      <c r="DZ608" s="258" t="n"/>
      <c r="EA608" s="258" t="n"/>
      <c r="EB608" s="258" t="n"/>
      <c r="EC608" s="258" t="n"/>
      <c r="ED608" s="258" t="n"/>
      <c r="EE608" s="258" t="n"/>
    </row>
    <row r="609" hidden="1" ht="47.25" customHeight="1">
      <c r="A609" s="240" t="inlineStr">
        <is>
          <t>COOPERATIVA AGRARIA COOPSAA LTDA</t>
        </is>
      </c>
      <c r="B609" s="240" t="inlineStr">
        <is>
          <t>ARROZ</t>
        </is>
      </c>
      <c r="C609" s="240" t="inlineStr">
        <is>
          <t>ARROZ PILADO</t>
        </is>
      </c>
      <c r="D609" s="240" t="inlineStr">
        <is>
          <t>SAN MARTiN</t>
        </is>
      </c>
      <c r="E609" s="240" t="n"/>
      <c r="F609" s="240" t="inlineStr">
        <is>
          <t>SAN MARTiN</t>
        </is>
      </c>
      <c r="G609" s="240" t="inlineStr">
        <is>
          <t>BELLAVISTA</t>
        </is>
      </c>
      <c r="H609" s="240" t="inlineStr">
        <is>
          <t>BELLAVISTA</t>
        </is>
      </c>
      <c r="I609" s="241" t="n"/>
      <c r="J609" s="241" t="n"/>
      <c r="K609" s="241" t="n"/>
      <c r="L609" s="241" t="n"/>
      <c r="M609" s="241" t="n"/>
      <c r="N609" s="241" t="n"/>
      <c r="O609" s="241" t="n"/>
      <c r="P609" s="241" t="n">
        <v>1</v>
      </c>
      <c r="Q609" s="241" t="inlineStr">
        <is>
          <t>PAC</t>
        </is>
      </c>
      <c r="R609" s="242">
        <f>IF(I609=1,I$2,"")&amp;IF(J609=1,IF(I609=1,"-","")&amp;J$2,"")&amp;IF(K609=1,IF(OR(J609=1,I609=1),"-","")&amp;K$2,"")&amp;IF(L609=1,IF(OR(K609=1,J609=1,I609=1),"-","")&amp;L$2,"")&amp;IF(M609=1,IF(OR(L609=1,K609=1,J609=1,I609=1),"-","")&amp;M$2,"")&amp;IF(N609=1,IF(OR(M609=1,L609=1,K609=1,J609=1,I609=1),"-","")&amp;N$2,"")&amp;IF(O609=1,IF(OR(N609=1,M609=1,L609=1,K609=1,J609=1,I609=1),"-","")&amp;O$2,"")&amp;IF(P609=1,IF(I609=1," - ",IF(J609=1," - ",IF(K609=1," - ",IF(L609=1," - ",IF(M609=1," - ",IF(N609=1," - ",IF(O609=1," - ","")))))))&amp;P$2,"")</f>
        <v/>
      </c>
      <c r="S609" s="243">
        <f>SUM('b2'!$I609:$P609)</f>
        <v/>
      </c>
      <c r="T609" s="243">
        <f>IF(OR('b2'!$J609=1,'b2'!$K609=1,'b2'!$L609=1,'b2'!$M609=1,'b2'!$N609=1,'b2'!$O609=1,'b2'!$P609=1),"SI","NO")</f>
        <v/>
      </c>
      <c r="U609" s="243">
        <f>IF(OR('b2'!$K609=1,'b2'!$L609=1,'b2'!$M609=1,'b2'!$N609=1,'b2'!$O609=1,'b2'!$P609=1),"SI","NO")</f>
        <v/>
      </c>
      <c r="V609" s="244" t="n">
        <v>0</v>
      </c>
      <c r="W609" s="245" t="n">
        <v>0</v>
      </c>
      <c r="X609" s="245" t="n">
        <v>0</v>
      </c>
      <c r="Y609" s="244" t="n">
        <v>0</v>
      </c>
      <c r="Z609" s="245" t="n">
        <v>0</v>
      </c>
      <c r="AA609" s="245" t="n">
        <v>0</v>
      </c>
      <c r="AB609" s="244" t="n">
        <v>0</v>
      </c>
      <c r="AC609" s="245" t="n">
        <v>0</v>
      </c>
      <c r="AD609" s="245" t="n">
        <v>0</v>
      </c>
      <c r="AE609" s="244" t="n">
        <v>0</v>
      </c>
      <c r="AF609" s="245" t="n">
        <v>0</v>
      </c>
      <c r="AG609" s="245" t="n">
        <v>0</v>
      </c>
      <c r="AH609" s="244" t="n">
        <v>0</v>
      </c>
      <c r="AI609" s="245" t="n">
        <v>0</v>
      </c>
      <c r="AJ609" s="245" t="n">
        <v>0</v>
      </c>
      <c r="AK609" s="244" t="n">
        <v>0</v>
      </c>
      <c r="AL609" s="245" t="n">
        <v>0</v>
      </c>
      <c r="AM609" s="245" t="n">
        <v>0</v>
      </c>
      <c r="AN609" s="244" t="n">
        <v>0</v>
      </c>
      <c r="AO609" s="245" t="n">
        <v>20</v>
      </c>
      <c r="AP609" s="245" t="n">
        <v>9</v>
      </c>
      <c r="AQ609" s="244" t="n">
        <v>29</v>
      </c>
      <c r="AR609" s="244">
        <f>IF('b2'!$AQ609&gt;0,'b2'!$AQ609,IF('b2'!$AN609&gt;0,'b2'!$AN609,IF('b2'!$AK609&gt;0,'b2'!$AK609,IF('b2'!$AH609&gt;0,'b2'!$AH609,IF('b2'!$AE609&gt;0,'b2'!$AE609,IF('b2'!$AB609&gt;0,'b2'!$AB609,IF('b2'!$Y609&gt;0,'b2'!$Y609,IF('b2'!$V609&gt;0,'b2'!$V609," ---"))))))))</f>
        <v/>
      </c>
      <c r="AS609" s="246" t="n"/>
      <c r="AT609" s="246" t="n"/>
      <c r="AU609" s="246" t="n"/>
      <c r="AV609" s="246" t="n"/>
      <c r="AW609" s="246" t="n"/>
      <c r="AX609" s="246" t="n"/>
      <c r="AY609" s="246" t="n"/>
      <c r="AZ609" s="246" t="n"/>
      <c r="BA609" s="246" t="n"/>
      <c r="BB609" s="246" t="n"/>
      <c r="BC609" s="246" t="n">
        <v>6</v>
      </c>
      <c r="BD609" s="246" t="n">
        <v>0</v>
      </c>
      <c r="BE609" s="247" t="n"/>
      <c r="BF609" s="252" t="n"/>
      <c r="BG609" s="252" t="n"/>
      <c r="BH609" s="247" t="n"/>
      <c r="BI609" s="250" t="inlineStr">
        <is>
          <t>#REF!</t>
        </is>
      </c>
      <c r="BJ609" s="251" t="inlineStr">
        <is>
          <t>#REF!</t>
        </is>
      </c>
      <c r="BK609" s="252" t="n"/>
      <c r="BL609" s="252" t="n"/>
      <c r="BM609" s="247" t="n"/>
      <c r="BN609" s="250" t="inlineStr">
        <is>
          <t>#REF!</t>
        </is>
      </c>
      <c r="BO609" s="251" t="inlineStr">
        <is>
          <t>#REF!</t>
        </is>
      </c>
      <c r="BP609" s="248" t="n"/>
      <c r="BQ609" s="248" t="n"/>
      <c r="BR609" s="249" t="n"/>
      <c r="BS609" s="250" t="inlineStr">
        <is>
          <t>#REF!</t>
        </is>
      </c>
      <c r="BT609" s="251">
        <f>'[2]DATA CONSOLIDADA 2018-2025 '!$BR611-'b2'!$BO609</f>
        <v/>
      </c>
      <c r="BU609" s="252" t="n"/>
      <c r="BV609" s="248" t="n"/>
      <c r="BW609" s="249" t="n"/>
      <c r="BX609" s="250" t="inlineStr">
        <is>
          <t>#REF!</t>
        </is>
      </c>
      <c r="BY609" s="251" t="inlineStr">
        <is>
          <t>#REF!</t>
        </is>
      </c>
      <c r="BZ609" s="248" t="n"/>
      <c r="CA609" s="248" t="n"/>
      <c r="CB609" s="249" t="n"/>
      <c r="CC609" s="250" t="inlineStr">
        <is>
          <t>#REF!</t>
        </is>
      </c>
      <c r="CD609" s="251">
        <f>'[2]DATA CONSOLIDADA 2018-2025 '!$CB611-'b2'!$BW609</f>
        <v/>
      </c>
      <c r="CE609" s="253" t="n"/>
      <c r="CF609" s="253" t="n"/>
      <c r="CG609" s="254" t="n"/>
      <c r="CH609" s="250" t="inlineStr">
        <is>
          <t>#REF!</t>
        </is>
      </c>
      <c r="CI609" s="251">
        <f>'[2]DATA CONSOLIDADA 2018-2025 '!$CG611-'b2'!$CB609</f>
        <v/>
      </c>
      <c r="CJ609" s="247" t="inlineStr">
        <is>
          <t>#REF!</t>
        </is>
      </c>
      <c r="CK609" s="247" t="n">
        <v>10288.185</v>
      </c>
      <c r="CL609" s="247" t="n">
        <v>0</v>
      </c>
      <c r="CM609" s="247" t="n">
        <v>10288.185</v>
      </c>
      <c r="CN609" s="247" t="inlineStr">
        <is>
          <t>#REF!</t>
        </is>
      </c>
      <c r="CO609" s="251">
        <f>'[2]DATA CONSOLIDADA 2018-2025 '!$CM611-'b2'!$CG609</f>
        <v/>
      </c>
      <c r="CP609" s="253" t="n"/>
      <c r="CQ609" s="253" t="n"/>
      <c r="CR609" s="253" t="n"/>
      <c r="CS609" s="253" t="n"/>
      <c r="CT609" s="253" t="n"/>
      <c r="CU609" s="253" t="n"/>
      <c r="CV609" s="247" t="n"/>
      <c r="CW609" s="247" t="n"/>
      <c r="CX609" s="247" t="n"/>
      <c r="CY609" s="247" t="n"/>
      <c r="CZ609" s="247" t="n"/>
      <c r="DA609" s="247" t="n"/>
      <c r="DB609" s="247" t="n"/>
      <c r="DC609" s="255" t="n">
        <v>0</v>
      </c>
      <c r="DD609" s="255" t="n">
        <v>0</v>
      </c>
      <c r="DE609" s="255" t="n">
        <v>10288.185</v>
      </c>
      <c r="DF609" s="255" t="n">
        <v>0</v>
      </c>
      <c r="DG609" s="255" t="n">
        <v>0</v>
      </c>
      <c r="DH609" s="255" t="n">
        <v>10288.185</v>
      </c>
      <c r="DI609" s="256" t="n">
        <v>20606942762</v>
      </c>
      <c r="DJ609" s="257" t="inlineStr">
        <is>
          <t>COOPERATIVA AGRARIA COOPSAA LTDA.</t>
        </is>
      </c>
      <c r="DK609" s="257" t="inlineStr">
        <is>
          <t>02 Cooperativa</t>
        </is>
      </c>
      <c r="DL609" s="258" t="n"/>
      <c r="DM609" s="258" t="n"/>
      <c r="DN609" s="258" t="n"/>
      <c r="DO609" s="258" t="n"/>
      <c r="DP609" s="258" t="n"/>
      <c r="DQ609" s="258" t="n"/>
      <c r="DR609" s="258" t="n"/>
      <c r="DS609" s="258" t="n"/>
      <c r="DT609" s="258" t="n"/>
      <c r="DU609" s="258" t="n"/>
      <c r="DV609" s="258" t="n"/>
      <c r="DW609" s="258" t="n"/>
      <c r="DX609" s="258" t="n"/>
      <c r="DY609" s="258" t="n"/>
      <c r="DZ609" s="258" t="n"/>
      <c r="EA609" s="258" t="n"/>
      <c r="EB609" s="258" t="n"/>
      <c r="EC609" s="258" t="n"/>
      <c r="ED609" s="258" t="n"/>
      <c r="EE609" s="258" t="n"/>
    </row>
    <row r="610" hidden="1" ht="47.25" customHeight="1">
      <c r="A610" s="240" t="inlineStr">
        <is>
          <t>AGROPECUARIO FORESTAL E INDUSTRIAL VALLE NUEVO - AFI VALLE NUEVO</t>
        </is>
      </c>
      <c r="B610" s="240" t="inlineStr">
        <is>
          <t>TARA</t>
        </is>
      </c>
      <c r="C610" s="240" t="inlineStr">
        <is>
          <t>TARA EN VAINA</t>
        </is>
      </c>
      <c r="D610" s="240" t="inlineStr">
        <is>
          <t>TACNA</t>
        </is>
      </c>
      <c r="E610" s="240" t="n"/>
      <c r="F610" s="240" t="inlineStr">
        <is>
          <t>TACNA</t>
        </is>
      </c>
      <c r="G610" s="240" t="inlineStr">
        <is>
          <t>TACNA</t>
        </is>
      </c>
      <c r="H610" s="240" t="inlineStr">
        <is>
          <t>LA YARADA LOS PALOS</t>
        </is>
      </c>
      <c r="I610" s="241" t="n"/>
      <c r="J610" s="241" t="n"/>
      <c r="K610" s="241" t="n"/>
      <c r="L610" s="241" t="n"/>
      <c r="M610" s="241" t="n"/>
      <c r="N610" s="241" t="n"/>
      <c r="O610" s="241" t="n"/>
      <c r="P610" s="241" t="n">
        <v>1</v>
      </c>
      <c r="Q610" s="241" t="inlineStr">
        <is>
          <t>PAC</t>
        </is>
      </c>
      <c r="R610" s="242">
        <f>IF(I610=1,I$2,"")&amp;IF(J610=1,IF(I610=1,"-","")&amp;J$2,"")&amp;IF(K610=1,IF(OR(J610=1,I610=1),"-","")&amp;K$2,"")&amp;IF(L610=1,IF(OR(K610=1,J610=1,I610=1),"-","")&amp;L$2,"")&amp;IF(M610=1,IF(OR(L610=1,K610=1,J610=1,I610=1),"-","")&amp;M$2,"")&amp;IF(N610=1,IF(OR(M610=1,L610=1,K610=1,J610=1,I610=1),"-","")&amp;N$2,"")&amp;IF(O610=1,IF(OR(N610=1,M610=1,L610=1,K610=1,J610=1,I610=1),"-","")&amp;O$2,"")&amp;IF(P610=1,IF(I610=1," - ",IF(J610=1," - ",IF(K610=1," - ",IF(L610=1," - ",IF(M610=1," - ",IF(N610=1," - ",IF(O610=1," - ","")))))))&amp;P$2,"")</f>
        <v/>
      </c>
      <c r="S610" s="243">
        <f>SUM('b2'!$I610:$P610)</f>
        <v/>
      </c>
      <c r="T610" s="243">
        <f>IF(OR('b2'!$J610=1,'b2'!$K610=1,'b2'!$L610=1,'b2'!$M610=1,'b2'!$N610=1,'b2'!$O610=1,'b2'!$P610=1),"SI","NO")</f>
        <v/>
      </c>
      <c r="U610" s="243">
        <f>IF(OR('b2'!$K610=1,'b2'!$L610=1,'b2'!$M610=1,'b2'!$N610=1,'b2'!$O610=1,'b2'!$P610=1),"SI","NO")</f>
        <v/>
      </c>
      <c r="V610" s="244" t="n">
        <v>0</v>
      </c>
      <c r="W610" s="245" t="n">
        <v>0</v>
      </c>
      <c r="X610" s="245" t="n">
        <v>0</v>
      </c>
      <c r="Y610" s="244" t="n">
        <v>0</v>
      </c>
      <c r="Z610" s="245" t="n">
        <v>0</v>
      </c>
      <c r="AA610" s="245" t="n">
        <v>0</v>
      </c>
      <c r="AB610" s="244" t="n">
        <v>0</v>
      </c>
      <c r="AC610" s="245" t="n">
        <v>0</v>
      </c>
      <c r="AD610" s="245" t="n">
        <v>0</v>
      </c>
      <c r="AE610" s="244" t="n">
        <v>0</v>
      </c>
      <c r="AF610" s="245" t="n">
        <v>0</v>
      </c>
      <c r="AG610" s="245" t="n">
        <v>0</v>
      </c>
      <c r="AH610" s="244" t="n">
        <v>0</v>
      </c>
      <c r="AI610" s="245" t="n">
        <v>0</v>
      </c>
      <c r="AJ610" s="245" t="n">
        <v>0</v>
      </c>
      <c r="AK610" s="244" t="n">
        <v>0</v>
      </c>
      <c r="AL610" s="245" t="n">
        <v>0</v>
      </c>
      <c r="AM610" s="245" t="n">
        <v>0</v>
      </c>
      <c r="AN610" s="244" t="n">
        <v>0</v>
      </c>
      <c r="AO610" s="245" t="n">
        <v>10</v>
      </c>
      <c r="AP610" s="245" t="n">
        <v>8</v>
      </c>
      <c r="AQ610" s="244" t="n">
        <v>18</v>
      </c>
      <c r="AR610" s="244">
        <f>IF('b2'!$AQ610&gt;0,'b2'!$AQ610,IF('b2'!$AN610&gt;0,'b2'!$AN610,IF('b2'!$AK610&gt;0,'b2'!$AK610,IF('b2'!$AH610&gt;0,'b2'!$AH610,IF('b2'!$AE610&gt;0,'b2'!$AE610,IF('b2'!$AB610&gt;0,'b2'!$AB610,IF('b2'!$Y610&gt;0,'b2'!$Y610,IF('b2'!$V610&gt;0,'b2'!$V610," ---"))))))))</f>
        <v/>
      </c>
      <c r="AS610" s="246" t="n"/>
      <c r="AT610" s="246" t="n"/>
      <c r="AU610" s="246" t="n"/>
      <c r="AV610" s="246" t="n"/>
      <c r="AW610" s="246" t="n"/>
      <c r="AX610" s="246" t="n"/>
      <c r="AY610" s="246" t="n"/>
      <c r="AZ610" s="246" t="n"/>
      <c r="BA610" s="246" t="n"/>
      <c r="BB610" s="246" t="n"/>
      <c r="BC610" s="246" t="n">
        <v>16</v>
      </c>
      <c r="BD610" s="246" t="n">
        <v>3</v>
      </c>
      <c r="BE610" s="247" t="n"/>
      <c r="BF610" s="252" t="n"/>
      <c r="BG610" s="252" t="n"/>
      <c r="BH610" s="247" t="n"/>
      <c r="BI610" s="250" t="inlineStr">
        <is>
          <t>#REF!</t>
        </is>
      </c>
      <c r="BJ610" s="251" t="inlineStr">
        <is>
          <t>#REF!</t>
        </is>
      </c>
      <c r="BK610" s="252" t="n"/>
      <c r="BL610" s="252" t="n"/>
      <c r="BM610" s="247" t="n"/>
      <c r="BN610" s="250" t="inlineStr">
        <is>
          <t>#REF!</t>
        </is>
      </c>
      <c r="BO610" s="251" t="inlineStr">
        <is>
          <t>#REF!</t>
        </is>
      </c>
      <c r="BP610" s="248" t="n"/>
      <c r="BQ610" s="248" t="n"/>
      <c r="BR610" s="249" t="n"/>
      <c r="BS610" s="250" t="inlineStr">
        <is>
          <t>#REF!</t>
        </is>
      </c>
      <c r="BT610" s="251">
        <f>'[2]DATA CONSOLIDADA 2018-2025 '!$BR612-'b2'!$BO610</f>
        <v/>
      </c>
      <c r="BU610" s="252" t="n"/>
      <c r="BV610" s="248" t="n"/>
      <c r="BW610" s="249" t="n"/>
      <c r="BX610" s="250" t="inlineStr">
        <is>
          <t>#REF!</t>
        </is>
      </c>
      <c r="BY610" s="251" t="inlineStr">
        <is>
          <t>#REF!</t>
        </is>
      </c>
      <c r="BZ610" s="248" t="n"/>
      <c r="CA610" s="248" t="n"/>
      <c r="CB610" s="249" t="n"/>
      <c r="CC610" s="250" t="inlineStr">
        <is>
          <t>#REF!</t>
        </is>
      </c>
      <c r="CD610" s="251">
        <f>'[2]DATA CONSOLIDADA 2018-2025 '!$CB612-'b2'!$BW610</f>
        <v/>
      </c>
      <c r="CE610" s="253" t="n"/>
      <c r="CF610" s="253" t="n"/>
      <c r="CG610" s="254" t="n"/>
      <c r="CH610" s="250" t="inlineStr">
        <is>
          <t>#REF!</t>
        </is>
      </c>
      <c r="CI610" s="251">
        <f>'[2]DATA CONSOLIDADA 2018-2025 '!$CG612-'b2'!$CB610</f>
        <v/>
      </c>
      <c r="CJ610" s="247" t="inlineStr">
        <is>
          <t>#REF!</t>
        </is>
      </c>
      <c r="CK610" s="247" t="n">
        <v>36400</v>
      </c>
      <c r="CL610" s="247" t="n">
        <v>0</v>
      </c>
      <c r="CM610" s="247" t="n">
        <v>36400</v>
      </c>
      <c r="CN610" s="247" t="inlineStr">
        <is>
          <t>#REF!</t>
        </is>
      </c>
      <c r="CO610" s="251">
        <f>'[2]DATA CONSOLIDADA 2018-2025 '!$CM612-'b2'!$CG610</f>
        <v/>
      </c>
      <c r="CP610" s="253" t="n"/>
      <c r="CQ610" s="253" t="n"/>
      <c r="CR610" s="253" t="n"/>
      <c r="CS610" s="253" t="n"/>
      <c r="CT610" s="253" t="n"/>
      <c r="CU610" s="253" t="n"/>
      <c r="CV610" s="247" t="n"/>
      <c r="CW610" s="247" t="n"/>
      <c r="CX610" s="247" t="n"/>
      <c r="CY610" s="247" t="n"/>
      <c r="CZ610" s="247" t="n"/>
      <c r="DA610" s="247" t="n"/>
      <c r="DB610" s="247" t="n"/>
      <c r="DC610" s="255" t="n">
        <v>0</v>
      </c>
      <c r="DD610" s="255" t="n">
        <v>36400</v>
      </c>
      <c r="DE610" s="255" t="n">
        <v>0</v>
      </c>
      <c r="DF610" s="255" t="n">
        <v>0</v>
      </c>
      <c r="DG610" s="255" t="n">
        <v>0</v>
      </c>
      <c r="DH610" s="255" t="n">
        <v>36400</v>
      </c>
      <c r="DI610" s="256" t="n">
        <v>20611510731</v>
      </c>
      <c r="DJ610" s="257" t="inlineStr">
        <is>
          <t>AGROPECUARIO FORESTAL E INDUSTRIAL VALLE NUEVO - AFI VALLE NUEVO</t>
        </is>
      </c>
      <c r="DK610" s="257" t="inlineStr">
        <is>
          <t>01 Asociación</t>
        </is>
      </c>
      <c r="DL610" s="258" t="n"/>
      <c r="DM610" s="258" t="n"/>
      <c r="DN610" s="258" t="n"/>
      <c r="DO610" s="258" t="n"/>
      <c r="DP610" s="258" t="n"/>
      <c r="DQ610" s="258" t="n"/>
      <c r="DR610" s="258" t="n"/>
      <c r="DS610" s="258" t="n"/>
      <c r="DT610" s="258" t="n"/>
      <c r="DU610" s="258" t="n"/>
      <c r="DV610" s="258" t="n"/>
      <c r="DW610" s="258" t="n"/>
      <c r="DX610" s="258" t="n"/>
      <c r="DY610" s="258" t="n"/>
      <c r="DZ610" s="258" t="n"/>
      <c r="EA610" s="258" t="n"/>
      <c r="EB610" s="258" t="n"/>
      <c r="EC610" s="258" t="n"/>
      <c r="ED610" s="258" t="n"/>
      <c r="EE610" s="258" t="n"/>
    </row>
    <row r="611" hidden="1" ht="47.25" customHeight="1">
      <c r="A611" s="240" t="inlineStr">
        <is>
          <t>ASOCIACIÓN DE PRODUCTORES DE ORÉGANO VERDE AMANECER CHALLAVIENTO</t>
        </is>
      </c>
      <c r="B611" s="266" t="inlineStr">
        <is>
          <t>CEBOLLA</t>
        </is>
      </c>
      <c r="C611" s="240" t="inlineStr">
        <is>
          <t>ORÉGANO</t>
        </is>
      </c>
      <c r="D611" s="240" t="inlineStr">
        <is>
          <t>TACNA</t>
        </is>
      </c>
      <c r="E611" s="240" t="n"/>
      <c r="F611" s="240" t="inlineStr">
        <is>
          <t>TACNA</t>
        </is>
      </c>
      <c r="G611" s="240" t="inlineStr">
        <is>
          <t>TACNA</t>
        </is>
      </c>
      <c r="H611" s="240" t="inlineStr">
        <is>
          <t>CORONEL GREGORIO ALBARRACÍN</t>
        </is>
      </c>
      <c r="I611" s="241" t="n"/>
      <c r="J611" s="241" t="n"/>
      <c r="K611" s="241" t="n"/>
      <c r="L611" s="241" t="n"/>
      <c r="M611" s="241" t="n"/>
      <c r="N611" s="241" t="n"/>
      <c r="O611" s="241" t="n"/>
      <c r="P611" s="241" t="n">
        <v>1</v>
      </c>
      <c r="Q611" s="241" t="inlineStr">
        <is>
          <t>PAC</t>
        </is>
      </c>
      <c r="R611" s="242">
        <f>IF(I611=1,I$2,"")&amp;IF(J611=1,IF(I611=1,"-","")&amp;J$2,"")&amp;IF(K611=1,IF(OR(J611=1,I611=1),"-","")&amp;K$2,"")&amp;IF(L611=1,IF(OR(K611=1,J611=1,I611=1),"-","")&amp;L$2,"")&amp;IF(M611=1,IF(OR(L611=1,K611=1,J611=1,I611=1),"-","")&amp;M$2,"")&amp;IF(N611=1,IF(OR(M611=1,L611=1,K611=1,J611=1,I611=1),"-","")&amp;N$2,"")&amp;IF(O611=1,IF(OR(N611=1,M611=1,L611=1,K611=1,J611=1,I611=1),"-","")&amp;O$2,"")&amp;IF(P611=1,IF(I611=1," - ",IF(J611=1," - ",IF(K611=1," - ",IF(L611=1," - ",IF(M611=1," - ",IF(N611=1," - ",IF(O611=1," - ","")))))))&amp;P$2,"")</f>
        <v/>
      </c>
      <c r="S611" s="243">
        <f>SUM('b2'!$I611:$P611)</f>
        <v/>
      </c>
      <c r="T611" s="243">
        <f>IF(OR('b2'!$J611=1,'b2'!$K611=1,'b2'!$L611=1,'b2'!$M611=1,'b2'!$N611=1,'b2'!$O611=1,'b2'!$P611=1),"SI","NO")</f>
        <v/>
      </c>
      <c r="U611" s="243">
        <f>IF(OR('b2'!$K611=1,'b2'!$L611=1,'b2'!$M611=1,'b2'!$N611=1,'b2'!$O611=1,'b2'!$P611=1),"SI","NO")</f>
        <v/>
      </c>
      <c r="V611" s="244" t="n">
        <v>0</v>
      </c>
      <c r="W611" s="245" t="n">
        <v>0</v>
      </c>
      <c r="X611" s="245" t="n">
        <v>0</v>
      </c>
      <c r="Y611" s="244" t="n">
        <v>0</v>
      </c>
      <c r="Z611" s="245" t="n">
        <v>0</v>
      </c>
      <c r="AA611" s="245" t="n">
        <v>0</v>
      </c>
      <c r="AB611" s="244" t="n">
        <v>0</v>
      </c>
      <c r="AC611" s="245" t="n">
        <v>0</v>
      </c>
      <c r="AD611" s="245" t="n">
        <v>0</v>
      </c>
      <c r="AE611" s="244" t="n">
        <v>0</v>
      </c>
      <c r="AF611" s="245" t="n">
        <v>0</v>
      </c>
      <c r="AG611" s="245" t="n">
        <v>0</v>
      </c>
      <c r="AH611" s="244" t="n">
        <v>0</v>
      </c>
      <c r="AI611" s="245" t="n">
        <v>0</v>
      </c>
      <c r="AJ611" s="245" t="n">
        <v>0</v>
      </c>
      <c r="AK611" s="244" t="n">
        <v>0</v>
      </c>
      <c r="AL611" s="245" t="n">
        <v>0</v>
      </c>
      <c r="AM611" s="245" t="n">
        <v>0</v>
      </c>
      <c r="AN611" s="244" t="n">
        <v>0</v>
      </c>
      <c r="AO611" s="245" t="n">
        <v>12</v>
      </c>
      <c r="AP611" s="245" t="n">
        <v>5</v>
      </c>
      <c r="AQ611" s="244" t="n">
        <v>17</v>
      </c>
      <c r="AR611" s="244">
        <f>IF('b2'!$AQ611&gt;0,'b2'!$AQ611,IF('b2'!$AN611&gt;0,'b2'!$AN611,IF('b2'!$AK611&gt;0,'b2'!$AK611,IF('b2'!$AH611&gt;0,'b2'!$AH611,IF('b2'!$AE611&gt;0,'b2'!$AE611,IF('b2'!$AB611&gt;0,'b2'!$AB611,IF('b2'!$Y611&gt;0,'b2'!$Y611,IF('b2'!$V611&gt;0,'b2'!$V611," ---"))))))))</f>
        <v/>
      </c>
      <c r="AS611" s="246" t="n"/>
      <c r="AT611" s="246" t="n"/>
      <c r="AU611" s="246" t="n"/>
      <c r="AV611" s="246" t="n"/>
      <c r="AW611" s="246" t="n"/>
      <c r="AX611" s="246" t="n"/>
      <c r="AY611" s="246" t="n"/>
      <c r="AZ611" s="246" t="n"/>
      <c r="BA611" s="246" t="n"/>
      <c r="BB611" s="246" t="n"/>
      <c r="BC611" s="246" t="n">
        <v>9</v>
      </c>
      <c r="BD611" s="246" t="n">
        <v>1</v>
      </c>
      <c r="BE611" s="247" t="n"/>
      <c r="BF611" s="252" t="n"/>
      <c r="BG611" s="252" t="n"/>
      <c r="BH611" s="247" t="n"/>
      <c r="BI611" s="250" t="inlineStr">
        <is>
          <t>#REF!</t>
        </is>
      </c>
      <c r="BJ611" s="251" t="inlineStr">
        <is>
          <t>#REF!</t>
        </is>
      </c>
      <c r="BK611" s="252" t="n"/>
      <c r="BL611" s="252" t="n"/>
      <c r="BM611" s="247" t="n"/>
      <c r="BN611" s="250" t="inlineStr">
        <is>
          <t>#REF!</t>
        </is>
      </c>
      <c r="BO611" s="251" t="inlineStr">
        <is>
          <t>#REF!</t>
        </is>
      </c>
      <c r="BP611" s="248" t="n"/>
      <c r="BQ611" s="248" t="n"/>
      <c r="BR611" s="249" t="n"/>
      <c r="BS611" s="250" t="inlineStr">
        <is>
          <t>#REF!</t>
        </is>
      </c>
      <c r="BT611" s="251">
        <f>'[2]DATA CONSOLIDADA 2018-2025 '!$BR613-'b2'!$BO611</f>
        <v/>
      </c>
      <c r="BU611" s="252" t="n"/>
      <c r="BV611" s="248" t="n"/>
      <c r="BW611" s="249" t="n"/>
      <c r="BX611" s="250" t="inlineStr">
        <is>
          <t>#REF!</t>
        </is>
      </c>
      <c r="BY611" s="251" t="inlineStr">
        <is>
          <t>#REF!</t>
        </is>
      </c>
      <c r="BZ611" s="248" t="n"/>
      <c r="CA611" s="248" t="n"/>
      <c r="CB611" s="249" t="n"/>
      <c r="CC611" s="250" t="inlineStr">
        <is>
          <t>#REF!</t>
        </is>
      </c>
      <c r="CD611" s="251">
        <f>'[2]DATA CONSOLIDADA 2018-2025 '!$CB613-'b2'!$BW611</f>
        <v/>
      </c>
      <c r="CE611" s="253" t="n"/>
      <c r="CF611" s="253" t="n"/>
      <c r="CG611" s="254" t="n"/>
      <c r="CH611" s="250" t="inlineStr">
        <is>
          <t>#REF!</t>
        </is>
      </c>
      <c r="CI611" s="251">
        <f>'[2]DATA CONSOLIDADA 2018-2025 '!$CG613-'b2'!$CB611</f>
        <v/>
      </c>
      <c r="CJ611" s="247" t="inlineStr">
        <is>
          <t>#REF!</t>
        </is>
      </c>
      <c r="CK611" s="247" t="n">
        <v>51000</v>
      </c>
      <c r="CL611" s="247" t="n">
        <v>0</v>
      </c>
      <c r="CM611" s="247" t="n">
        <v>51000</v>
      </c>
      <c r="CN611" s="247" t="inlineStr">
        <is>
          <t>#REF!</t>
        </is>
      </c>
      <c r="CO611" s="251">
        <f>'[2]DATA CONSOLIDADA 2018-2025 '!$CM613-'b2'!$CG611</f>
        <v/>
      </c>
      <c r="CP611" s="253" t="n"/>
      <c r="CQ611" s="253" t="n"/>
      <c r="CR611" s="253" t="n"/>
      <c r="CS611" s="253" t="n"/>
      <c r="CT611" s="253" t="n"/>
      <c r="CU611" s="253" t="n"/>
      <c r="CV611" s="247" t="n"/>
      <c r="CW611" s="247" t="n"/>
      <c r="CX611" s="247" t="n"/>
      <c r="CY611" s="247" t="n"/>
      <c r="CZ611" s="247" t="n"/>
      <c r="DA611" s="247" t="n"/>
      <c r="DB611" s="247" t="n"/>
      <c r="DC611" s="255" t="n">
        <v>0</v>
      </c>
      <c r="DD611" s="255" t="n">
        <v>51000</v>
      </c>
      <c r="DE611" s="255" t="n">
        <v>0</v>
      </c>
      <c r="DF611" s="255" t="n">
        <v>0</v>
      </c>
      <c r="DG611" s="255" t="n">
        <v>0</v>
      </c>
      <c r="DH611" s="255" t="n">
        <v>51000</v>
      </c>
      <c r="DI611" s="256" t="n">
        <v>20607148881</v>
      </c>
      <c r="DJ611" s="257" t="inlineStr">
        <is>
          <t>ASOCIACION DE PRODUCTORES DE OREGANO VERDE AMANECER CHALLAVIENTO</t>
        </is>
      </c>
      <c r="DK611" s="257" t="inlineStr">
        <is>
          <t>01 Asociación</t>
        </is>
      </c>
      <c r="DL611" s="258" t="n"/>
      <c r="DM611" s="258" t="n"/>
      <c r="DN611" s="258" t="n"/>
      <c r="DO611" s="258" t="n"/>
      <c r="DP611" s="258" t="n"/>
      <c r="DQ611" s="258" t="n"/>
      <c r="DR611" s="258" t="n"/>
      <c r="DS611" s="258" t="n"/>
      <c r="DT611" s="258" t="n"/>
      <c r="DU611" s="258" t="n"/>
      <c r="DV611" s="258" t="n"/>
      <c r="DW611" s="258" t="n"/>
      <c r="DX611" s="258" t="n"/>
      <c r="DY611" s="258" t="n"/>
      <c r="DZ611" s="258" t="n"/>
      <c r="EA611" s="258" t="n"/>
      <c r="EB611" s="258" t="n"/>
      <c r="EC611" s="258" t="n"/>
      <c r="ED611" s="258" t="n"/>
      <c r="EE611" s="258" t="n"/>
    </row>
    <row r="612" hidden="1" ht="47.25" customHeight="1">
      <c r="A612" s="240" t="inlineStr">
        <is>
          <t>ASOCIACIÓN DE PRODUCTORES AGROPECUARIOS 10 DE AGOSTO ANCOCALA</t>
        </is>
      </c>
      <c r="B612" s="240" t="inlineStr">
        <is>
          <t>ZAPALLO</t>
        </is>
      </c>
      <c r="C612" s="240" t="inlineStr">
        <is>
          <t>ORÉGANO</t>
        </is>
      </c>
      <c r="D612" s="240" t="inlineStr">
        <is>
          <t>TACNA</t>
        </is>
      </c>
      <c r="E612" s="240" t="n"/>
      <c r="F612" s="240" t="inlineStr">
        <is>
          <t>TACNA</t>
        </is>
      </c>
      <c r="G612" s="240" t="inlineStr">
        <is>
          <t>CANDARAVE</t>
        </is>
      </c>
      <c r="H612" s="240" t="inlineStr">
        <is>
          <t>CURIBAYA</t>
        </is>
      </c>
      <c r="I612" s="241" t="n"/>
      <c r="J612" s="241" t="n"/>
      <c r="K612" s="241" t="n"/>
      <c r="L612" s="241" t="n"/>
      <c r="M612" s="241" t="n"/>
      <c r="N612" s="241" t="n"/>
      <c r="O612" s="241" t="n"/>
      <c r="P612" s="241" t="n">
        <v>1</v>
      </c>
      <c r="Q612" s="241" t="inlineStr">
        <is>
          <t>PAC</t>
        </is>
      </c>
      <c r="R612" s="242">
        <f>IF(I612=1,I$2,"")&amp;IF(J612=1,IF(I612=1,"-","")&amp;J$2,"")&amp;IF(K612=1,IF(OR(J612=1,I612=1),"-","")&amp;K$2,"")&amp;IF(L612=1,IF(OR(K612=1,J612=1,I612=1),"-","")&amp;L$2,"")&amp;IF(M612=1,IF(OR(L612=1,K612=1,J612=1,I612=1),"-","")&amp;M$2,"")&amp;IF(N612=1,IF(OR(M612=1,L612=1,K612=1,J612=1,I612=1),"-","")&amp;N$2,"")&amp;IF(O612=1,IF(OR(N612=1,M612=1,L612=1,K612=1,J612=1,I612=1),"-","")&amp;O$2,"")&amp;IF(P612=1,IF(I612=1," - ",IF(J612=1," - ",IF(K612=1," - ",IF(L612=1," - ",IF(M612=1," - ",IF(N612=1," - ",IF(O612=1," - ","")))))))&amp;P$2,"")</f>
        <v/>
      </c>
      <c r="S612" s="243">
        <f>SUM('b2'!$I612:$P612)</f>
        <v/>
      </c>
      <c r="T612" s="243">
        <f>IF(OR('b2'!$J612=1,'b2'!$K612=1,'b2'!$L612=1,'b2'!$M612=1,'b2'!$N612=1,'b2'!$O612=1,'b2'!$P612=1),"SI","NO")</f>
        <v/>
      </c>
      <c r="U612" s="243">
        <f>IF(OR('b2'!$K612=1,'b2'!$L612=1,'b2'!$M612=1,'b2'!$N612=1,'b2'!$O612=1,'b2'!$P612=1),"SI","NO")</f>
        <v/>
      </c>
      <c r="V612" s="244" t="n">
        <v>0</v>
      </c>
      <c r="W612" s="245" t="n">
        <v>0</v>
      </c>
      <c r="X612" s="245" t="n">
        <v>0</v>
      </c>
      <c r="Y612" s="244" t="n">
        <v>0</v>
      </c>
      <c r="Z612" s="245" t="n">
        <v>0</v>
      </c>
      <c r="AA612" s="245" t="n">
        <v>0</v>
      </c>
      <c r="AB612" s="244" t="n">
        <v>0</v>
      </c>
      <c r="AC612" s="245" t="n">
        <v>0</v>
      </c>
      <c r="AD612" s="245" t="n">
        <v>0</v>
      </c>
      <c r="AE612" s="244" t="n">
        <v>0</v>
      </c>
      <c r="AF612" s="245" t="n">
        <v>0</v>
      </c>
      <c r="AG612" s="245" t="n">
        <v>0</v>
      </c>
      <c r="AH612" s="244" t="n">
        <v>0</v>
      </c>
      <c r="AI612" s="245" t="n">
        <v>0</v>
      </c>
      <c r="AJ612" s="245" t="n">
        <v>0</v>
      </c>
      <c r="AK612" s="244" t="n">
        <v>0</v>
      </c>
      <c r="AL612" s="245" t="n">
        <v>0</v>
      </c>
      <c r="AM612" s="245" t="n">
        <v>0</v>
      </c>
      <c r="AN612" s="244" t="n">
        <v>0</v>
      </c>
      <c r="AO612" s="245" t="n">
        <v>13</v>
      </c>
      <c r="AP612" s="245" t="n">
        <v>15</v>
      </c>
      <c r="AQ612" s="244" t="n">
        <v>28</v>
      </c>
      <c r="AR612" s="244">
        <f>IF('b2'!$AQ612&gt;0,'b2'!$AQ612,IF('b2'!$AN612&gt;0,'b2'!$AN612,IF('b2'!$AK612&gt;0,'b2'!$AK612,IF('b2'!$AH612&gt;0,'b2'!$AH612,IF('b2'!$AE612&gt;0,'b2'!$AE612,IF('b2'!$AB612&gt;0,'b2'!$AB612,IF('b2'!$Y612&gt;0,'b2'!$Y612,IF('b2'!$V612&gt;0,'b2'!$V612," ---"))))))))</f>
        <v/>
      </c>
      <c r="AS612" s="246" t="n"/>
      <c r="AT612" s="246" t="n"/>
      <c r="AU612" s="246" t="n"/>
      <c r="AV612" s="246" t="n"/>
      <c r="AW612" s="246" t="n"/>
      <c r="AX612" s="246" t="n"/>
      <c r="AY612" s="246" t="n"/>
      <c r="AZ612" s="246" t="n"/>
      <c r="BA612" s="246" t="n"/>
      <c r="BB612" s="246" t="n"/>
      <c r="BC612" s="246" t="n">
        <v>9</v>
      </c>
      <c r="BD612" s="246" t="n">
        <v>1</v>
      </c>
      <c r="BE612" s="247" t="n"/>
      <c r="BF612" s="252" t="n"/>
      <c r="BG612" s="252" t="n"/>
      <c r="BH612" s="247" t="n"/>
      <c r="BI612" s="250" t="inlineStr">
        <is>
          <t>#REF!</t>
        </is>
      </c>
      <c r="BJ612" s="251" t="inlineStr">
        <is>
          <t>#REF!</t>
        </is>
      </c>
      <c r="BK612" s="252" t="n"/>
      <c r="BL612" s="252" t="n"/>
      <c r="BM612" s="247" t="n"/>
      <c r="BN612" s="250" t="inlineStr">
        <is>
          <t>#REF!</t>
        </is>
      </c>
      <c r="BO612" s="251" t="inlineStr">
        <is>
          <t>#REF!</t>
        </is>
      </c>
      <c r="BP612" s="248" t="n"/>
      <c r="BQ612" s="248" t="n"/>
      <c r="BR612" s="249" t="n"/>
      <c r="BS612" s="250" t="inlineStr">
        <is>
          <t>#REF!</t>
        </is>
      </c>
      <c r="BT612" s="251">
        <f>'[2]DATA CONSOLIDADA 2018-2025 '!$BR614-'b2'!$BO612</f>
        <v/>
      </c>
      <c r="BU612" s="252" t="n"/>
      <c r="BV612" s="248" t="n"/>
      <c r="BW612" s="249" t="n"/>
      <c r="BX612" s="250" t="inlineStr">
        <is>
          <t>#REF!</t>
        </is>
      </c>
      <c r="BY612" s="251" t="inlineStr">
        <is>
          <t>#REF!</t>
        </is>
      </c>
      <c r="BZ612" s="248" t="n"/>
      <c r="CA612" s="248" t="n"/>
      <c r="CB612" s="249" t="n"/>
      <c r="CC612" s="250" t="inlineStr">
        <is>
          <t>#REF!</t>
        </is>
      </c>
      <c r="CD612" s="251">
        <f>'[2]DATA CONSOLIDADA 2018-2025 '!$CB614-'b2'!$BW612</f>
        <v/>
      </c>
      <c r="CE612" s="253" t="n"/>
      <c r="CF612" s="253" t="n"/>
      <c r="CG612" s="254" t="n"/>
      <c r="CH612" s="250" t="inlineStr">
        <is>
          <t>#REF!</t>
        </is>
      </c>
      <c r="CI612" s="251">
        <f>'[2]DATA CONSOLIDADA 2018-2025 '!$CG614-'b2'!$CB612</f>
        <v/>
      </c>
      <c r="CJ612" s="247" t="inlineStr">
        <is>
          <t>#REF!</t>
        </is>
      </c>
      <c r="CK612" s="247" t="n">
        <v>96957.996633</v>
      </c>
      <c r="CL612" s="247" t="n">
        <v>0</v>
      </c>
      <c r="CM612" s="247" t="n">
        <v>96957.996633</v>
      </c>
      <c r="CN612" s="247" t="inlineStr">
        <is>
          <t>#REF!</t>
        </is>
      </c>
      <c r="CO612" s="251">
        <f>'[2]DATA CONSOLIDADA 2018-2025 '!$CM614-'b2'!$CG612</f>
        <v/>
      </c>
      <c r="CP612" s="253" t="n"/>
      <c r="CQ612" s="253" t="n"/>
      <c r="CR612" s="253" t="n"/>
      <c r="CS612" s="253" t="n"/>
      <c r="CT612" s="253" t="n"/>
      <c r="CU612" s="253" t="n"/>
      <c r="CV612" s="247" t="n"/>
      <c r="CW612" s="247" t="n"/>
      <c r="CX612" s="247" t="n"/>
      <c r="CY612" s="247" t="n"/>
      <c r="CZ612" s="247" t="n"/>
      <c r="DA612" s="247" t="n"/>
      <c r="DB612" s="247" t="n"/>
      <c r="DC612" s="255" t="n">
        <v>0</v>
      </c>
      <c r="DD612" s="255" t="n">
        <v>96957.996633</v>
      </c>
      <c r="DE612" s="255" t="n">
        <v>0</v>
      </c>
      <c r="DF612" s="255" t="n">
        <v>0</v>
      </c>
      <c r="DG612" s="255" t="n">
        <v>0</v>
      </c>
      <c r="DH612" s="255" t="n">
        <v>96957.996633</v>
      </c>
      <c r="DI612" s="256" t="n">
        <v>20602264549</v>
      </c>
      <c r="DJ612" s="257" t="inlineStr">
        <is>
          <t>ASOCIACION DE PRODUCTORES AGROPECUARIOS 10 DE AGOSTO DE ANCOCALA</t>
        </is>
      </c>
      <c r="DK612" s="257" t="inlineStr">
        <is>
          <t>01 Asociación</t>
        </is>
      </c>
      <c r="DL612" s="258" t="n"/>
      <c r="DM612" s="258" t="n"/>
      <c r="DN612" s="258" t="n"/>
      <c r="DO612" s="258" t="n"/>
      <c r="DP612" s="258" t="n"/>
      <c r="DQ612" s="258" t="n"/>
      <c r="DR612" s="258" t="n"/>
      <c r="DS612" s="258" t="n"/>
      <c r="DT612" s="258" t="n"/>
      <c r="DU612" s="258" t="n"/>
      <c r="DV612" s="258" t="n"/>
      <c r="DW612" s="258" t="n"/>
      <c r="DX612" s="258" t="n"/>
      <c r="DY612" s="258" t="n"/>
      <c r="DZ612" s="258" t="n"/>
      <c r="EA612" s="258" t="n"/>
      <c r="EB612" s="258" t="n"/>
      <c r="EC612" s="258" t="n"/>
      <c r="ED612" s="258" t="n"/>
      <c r="EE612" s="258" t="n"/>
    </row>
    <row r="613" hidden="1" ht="47.25" customHeight="1">
      <c r="A613" s="240" t="inlineStr">
        <is>
          <t>ASOCIACION DE PRODUCTORES MULTIPLES AGRARIOS DEL DISTRITO DE INCLAN</t>
        </is>
      </c>
      <c r="B613" s="266" t="inlineStr">
        <is>
          <t>NARANJA</t>
        </is>
      </c>
      <c r="C613" s="240" t="inlineStr">
        <is>
          <t>CEBOLLA</t>
        </is>
      </c>
      <c r="D613" s="240" t="inlineStr">
        <is>
          <t>TACNA</t>
        </is>
      </c>
      <c r="E613" s="240" t="n"/>
      <c r="F613" s="240" t="inlineStr">
        <is>
          <t>TACNA</t>
        </is>
      </c>
      <c r="G613" s="240" t="inlineStr">
        <is>
          <t>TACNA</t>
        </is>
      </c>
      <c r="H613" s="240" t="inlineStr">
        <is>
          <t>INCLAN</t>
        </is>
      </c>
      <c r="I613" s="241" t="n"/>
      <c r="J613" s="241" t="n"/>
      <c r="K613" s="241" t="n"/>
      <c r="L613" s="241" t="n"/>
      <c r="M613" s="241" t="n"/>
      <c r="N613" s="241" t="n"/>
      <c r="O613" s="241" t="n"/>
      <c r="P613" s="241" t="n">
        <v>1</v>
      </c>
      <c r="Q613" s="241" t="inlineStr">
        <is>
          <t>PAC</t>
        </is>
      </c>
      <c r="R613" s="242">
        <f>IF(I613=1,I$2,"")&amp;IF(J613=1,IF(I613=1,"-","")&amp;J$2,"")&amp;IF(K613=1,IF(OR(J613=1,I613=1),"-","")&amp;K$2,"")&amp;IF(L613=1,IF(OR(K613=1,J613=1,I613=1),"-","")&amp;L$2,"")&amp;IF(M613=1,IF(OR(L613=1,K613=1,J613=1,I613=1),"-","")&amp;M$2,"")&amp;IF(N613=1,IF(OR(M613=1,L613=1,K613=1,J613=1,I613=1),"-","")&amp;N$2,"")&amp;IF(O613=1,IF(OR(N613=1,M613=1,L613=1,K613=1,J613=1,I613=1),"-","")&amp;O$2,"")&amp;IF(P613=1,IF(I613=1," - ",IF(J613=1," - ",IF(K613=1," - ",IF(L613=1," - ",IF(M613=1," - ",IF(N613=1," - ",IF(O613=1," - ","")))))))&amp;P$2,"")</f>
        <v/>
      </c>
      <c r="S613" s="243">
        <f>SUM('b2'!$I613:$P613)</f>
        <v/>
      </c>
      <c r="T613" s="243">
        <f>IF(OR('b2'!$J613=1,'b2'!$K613=1,'b2'!$L613=1,'b2'!$M613=1,'b2'!$N613=1,'b2'!$O613=1,'b2'!$P613=1),"SI","NO")</f>
        <v/>
      </c>
      <c r="U613" s="243">
        <f>IF(OR('b2'!$K613=1,'b2'!$L613=1,'b2'!$M613=1,'b2'!$N613=1,'b2'!$O613=1,'b2'!$P613=1),"SI","NO")</f>
        <v/>
      </c>
      <c r="V613" s="244" t="n">
        <v>0</v>
      </c>
      <c r="W613" s="245" t="n">
        <v>0</v>
      </c>
      <c r="X613" s="245" t="n">
        <v>0</v>
      </c>
      <c r="Y613" s="244" t="n">
        <v>0</v>
      </c>
      <c r="Z613" s="245" t="n">
        <v>0</v>
      </c>
      <c r="AA613" s="245" t="n">
        <v>0</v>
      </c>
      <c r="AB613" s="244" t="n">
        <v>0</v>
      </c>
      <c r="AC613" s="245" t="n">
        <v>0</v>
      </c>
      <c r="AD613" s="245" t="n">
        <v>0</v>
      </c>
      <c r="AE613" s="244" t="n">
        <v>0</v>
      </c>
      <c r="AF613" s="245" t="n">
        <v>0</v>
      </c>
      <c r="AG613" s="245" t="n">
        <v>0</v>
      </c>
      <c r="AH613" s="244" t="n">
        <v>0</v>
      </c>
      <c r="AI613" s="245" t="n">
        <v>0</v>
      </c>
      <c r="AJ613" s="245" t="n">
        <v>0</v>
      </c>
      <c r="AK613" s="244" t="n">
        <v>0</v>
      </c>
      <c r="AL613" s="245" t="n">
        <v>0</v>
      </c>
      <c r="AM613" s="245" t="n">
        <v>0</v>
      </c>
      <c r="AN613" s="244" t="n">
        <v>0</v>
      </c>
      <c r="AO613" s="245" t="n">
        <v>17</v>
      </c>
      <c r="AP613" s="245" t="n">
        <v>5</v>
      </c>
      <c r="AQ613" s="244" t="n">
        <v>22</v>
      </c>
      <c r="AR613" s="244">
        <f>IF('b2'!$AQ613&gt;0,'b2'!$AQ613,IF('b2'!$AN613&gt;0,'b2'!$AN613,IF('b2'!$AK613&gt;0,'b2'!$AK613,IF('b2'!$AH613&gt;0,'b2'!$AH613,IF('b2'!$AE613&gt;0,'b2'!$AE613,IF('b2'!$AB613&gt;0,'b2'!$AB613,IF('b2'!$Y613&gt;0,'b2'!$Y613,IF('b2'!$V613&gt;0,'b2'!$V613," ---"))))))))</f>
        <v/>
      </c>
      <c r="AS613" s="246" t="n"/>
      <c r="AT613" s="246" t="n"/>
      <c r="AU613" s="246" t="n"/>
      <c r="AV613" s="246" t="n"/>
      <c r="AW613" s="246" t="n"/>
      <c r="AX613" s="246" t="n"/>
      <c r="AY613" s="246" t="n"/>
      <c r="AZ613" s="246" t="n"/>
      <c r="BA613" s="246" t="n"/>
      <c r="BB613" s="246" t="n"/>
      <c r="BC613" s="246" t="n">
        <v>16</v>
      </c>
      <c r="BD613" s="246" t="n">
        <v>3</v>
      </c>
      <c r="BE613" s="247" t="n"/>
      <c r="BF613" s="252" t="n"/>
      <c r="BG613" s="252" t="n"/>
      <c r="BH613" s="247" t="n"/>
      <c r="BI613" s="250" t="inlineStr">
        <is>
          <t>#REF!</t>
        </is>
      </c>
      <c r="BJ613" s="251" t="inlineStr">
        <is>
          <t>#REF!</t>
        </is>
      </c>
      <c r="BK613" s="252" t="n"/>
      <c r="BL613" s="252" t="n"/>
      <c r="BM613" s="247" t="n"/>
      <c r="BN613" s="250" t="inlineStr">
        <is>
          <t>#REF!</t>
        </is>
      </c>
      <c r="BO613" s="251" t="inlineStr">
        <is>
          <t>#REF!</t>
        </is>
      </c>
      <c r="BP613" s="248" t="n"/>
      <c r="BQ613" s="248" t="n"/>
      <c r="BR613" s="249" t="n"/>
      <c r="BS613" s="250" t="inlineStr">
        <is>
          <t>#REF!</t>
        </is>
      </c>
      <c r="BT613" s="251">
        <f>'[2]DATA CONSOLIDADA 2018-2025 '!$BR615-'b2'!$BO613</f>
        <v/>
      </c>
      <c r="BU613" s="252" t="n"/>
      <c r="BV613" s="248" t="n"/>
      <c r="BW613" s="249" t="n"/>
      <c r="BX613" s="250" t="inlineStr">
        <is>
          <t>#REF!</t>
        </is>
      </c>
      <c r="BY613" s="251" t="inlineStr">
        <is>
          <t>#REF!</t>
        </is>
      </c>
      <c r="BZ613" s="248" t="n"/>
      <c r="CA613" s="248" t="n"/>
      <c r="CB613" s="249" t="n"/>
      <c r="CC613" s="250" t="inlineStr">
        <is>
          <t>#REF!</t>
        </is>
      </c>
      <c r="CD613" s="251">
        <f>'[2]DATA CONSOLIDADA 2018-2025 '!$CB615-'b2'!$BW613</f>
        <v/>
      </c>
      <c r="CE613" s="253" t="n"/>
      <c r="CF613" s="253" t="n"/>
      <c r="CG613" s="254" t="n"/>
      <c r="CH613" s="250" t="inlineStr">
        <is>
          <t>#REF!</t>
        </is>
      </c>
      <c r="CI613" s="251">
        <f>'[2]DATA CONSOLIDADA 2018-2025 '!$CG615-'b2'!$CB613</f>
        <v/>
      </c>
      <c r="CJ613" s="247" t="inlineStr">
        <is>
          <t>#REF!</t>
        </is>
      </c>
      <c r="CK613" s="247" t="n">
        <v>189500</v>
      </c>
      <c r="CL613" s="247" t="n">
        <v>0</v>
      </c>
      <c r="CM613" s="247" t="n">
        <v>189500</v>
      </c>
      <c r="CN613" s="247" t="inlineStr">
        <is>
          <t>#REF!</t>
        </is>
      </c>
      <c r="CO613" s="251">
        <f>'[2]DATA CONSOLIDADA 2018-2025 '!$CM615-'b2'!$CG613</f>
        <v/>
      </c>
      <c r="CP613" s="253" t="n"/>
      <c r="CQ613" s="253" t="n"/>
      <c r="CR613" s="253" t="n"/>
      <c r="CS613" s="253" t="n"/>
      <c r="CT613" s="253" t="n"/>
      <c r="CU613" s="253" t="n"/>
      <c r="CV613" s="247" t="n"/>
      <c r="CW613" s="247" t="n"/>
      <c r="CX613" s="247" t="n"/>
      <c r="CY613" s="247" t="n"/>
      <c r="CZ613" s="247" t="n"/>
      <c r="DA613" s="247" t="n"/>
      <c r="DB613" s="247" t="n"/>
      <c r="DC613" s="255" t="n">
        <v>0</v>
      </c>
      <c r="DD613" s="255" t="n">
        <v>189500</v>
      </c>
      <c r="DE613" s="255" t="n">
        <v>0</v>
      </c>
      <c r="DF613" s="255" t="n">
        <v>0</v>
      </c>
      <c r="DG613" s="255" t="n">
        <v>0</v>
      </c>
      <c r="DH613" s="255" t="n">
        <v>189500</v>
      </c>
      <c r="DI613" s="256" t="n">
        <v>20613016253</v>
      </c>
      <c r="DJ613" s="257" t="inlineStr">
        <is>
          <t>ASOCIACION DE PRODUCTORES MULTIPLES AGRARIOS DEL DISTRITO DE INCLAN</t>
        </is>
      </c>
      <c r="DK613" s="257" t="inlineStr">
        <is>
          <t>01 Asociación</t>
        </is>
      </c>
      <c r="DL613" s="258" t="n"/>
      <c r="DM613" s="258" t="n"/>
      <c r="DN613" s="258" t="n"/>
      <c r="DO613" s="258" t="n"/>
      <c r="DP613" s="258" t="n"/>
      <c r="DQ613" s="258" t="n"/>
      <c r="DR613" s="258" t="n"/>
      <c r="DS613" s="258" t="n"/>
      <c r="DT613" s="258" t="n"/>
      <c r="DU613" s="258" t="n"/>
      <c r="DV613" s="258" t="n"/>
      <c r="DW613" s="258" t="n"/>
      <c r="DX613" s="258" t="n"/>
      <c r="DY613" s="258" t="n"/>
      <c r="DZ613" s="258" t="n"/>
      <c r="EA613" s="258" t="n"/>
      <c r="EB613" s="258" t="n"/>
      <c r="EC613" s="258" t="n"/>
      <c r="ED613" s="258" t="n"/>
      <c r="EE613" s="258" t="n"/>
    </row>
    <row r="614" hidden="1" ht="47.25" customHeight="1">
      <c r="A614" s="240" t="inlineStr">
        <is>
          <t>COOPERATIVA AGRARIA EL SEMBRADOR</t>
        </is>
      </c>
      <c r="B614" s="240" t="inlineStr">
        <is>
          <t>MARACUYA</t>
        </is>
      </c>
      <c r="C614" s="240" t="inlineStr">
        <is>
          <t>MARACUYA</t>
        </is>
      </c>
      <c r="D614" s="240" t="inlineStr">
        <is>
          <t>LA LIBERTAD</t>
        </is>
      </c>
      <c r="E614" s="240" t="n"/>
      <c r="F614" s="240" t="inlineStr">
        <is>
          <t>LA LIBERTAD</t>
        </is>
      </c>
      <c r="G614" s="240" t="inlineStr">
        <is>
          <t>VIRU</t>
        </is>
      </c>
      <c r="H614" s="240" t="inlineStr">
        <is>
          <t>VIRU</t>
        </is>
      </c>
      <c r="I614" s="241" t="n"/>
      <c r="J614" s="241" t="n"/>
      <c r="K614" s="241" t="n"/>
      <c r="L614" s="241" t="n"/>
      <c r="M614" s="241" t="n"/>
      <c r="N614" s="241" t="n"/>
      <c r="O614" s="241" t="n"/>
      <c r="P614" s="241" t="n">
        <v>1</v>
      </c>
      <c r="Q614" s="241" t="inlineStr">
        <is>
          <t>PAC</t>
        </is>
      </c>
      <c r="R614" s="242">
        <f>IF(I614=1,I$2,"")&amp;IF(J614=1,IF(I614=1,"-","")&amp;J$2,"")&amp;IF(K614=1,IF(OR(J614=1,I614=1),"-","")&amp;K$2,"")&amp;IF(L614=1,IF(OR(K614=1,J614=1,I614=1),"-","")&amp;L$2,"")&amp;IF(M614=1,IF(OR(L614=1,K614=1,J614=1,I614=1),"-","")&amp;M$2,"")&amp;IF(N614=1,IF(OR(M614=1,L614=1,K614=1,J614=1,I614=1),"-","")&amp;N$2,"")&amp;IF(O614=1,IF(OR(N614=1,M614=1,L614=1,K614=1,J614=1,I614=1),"-","")&amp;O$2,"")&amp;IF(P614=1,IF(I614=1," - ",IF(J614=1," - ",IF(K614=1," - ",IF(L614=1," - ",IF(M614=1," - ",IF(N614=1," - ",IF(O614=1," - ","")))))))&amp;P$2,"")</f>
        <v/>
      </c>
      <c r="S614" s="243">
        <f>SUM('b2'!$I614:$P614)</f>
        <v/>
      </c>
      <c r="T614" s="243">
        <f>IF(OR('b2'!$J614=1,'b2'!$K614=1,'b2'!$L614=1,'b2'!$M614=1,'b2'!$N614=1,'b2'!$O614=1,'b2'!$P614=1),"SI","NO")</f>
        <v/>
      </c>
      <c r="U614" s="243">
        <f>IF(OR('b2'!$K614=1,'b2'!$L614=1,'b2'!$M614=1,'b2'!$N614=1,'b2'!$O614=1,'b2'!$P614=1),"SI","NO")</f>
        <v/>
      </c>
      <c r="V614" s="244" t="n">
        <v>0</v>
      </c>
      <c r="W614" s="245" t="n">
        <v>0</v>
      </c>
      <c r="X614" s="245" t="n">
        <v>0</v>
      </c>
      <c r="Y614" s="244" t="n">
        <v>0</v>
      </c>
      <c r="Z614" s="245" t="n">
        <v>0</v>
      </c>
      <c r="AA614" s="245" t="n">
        <v>0</v>
      </c>
      <c r="AB614" s="244" t="n">
        <v>0</v>
      </c>
      <c r="AC614" s="245" t="n">
        <v>0</v>
      </c>
      <c r="AD614" s="245" t="n">
        <v>0</v>
      </c>
      <c r="AE614" s="244" t="n">
        <v>0</v>
      </c>
      <c r="AF614" s="245" t="n">
        <v>0</v>
      </c>
      <c r="AG614" s="245" t="n">
        <v>0</v>
      </c>
      <c r="AH614" s="244" t="n">
        <v>0</v>
      </c>
      <c r="AI614" s="245" t="n">
        <v>0</v>
      </c>
      <c r="AJ614" s="245" t="n">
        <v>0</v>
      </c>
      <c r="AK614" s="244" t="n">
        <v>0</v>
      </c>
      <c r="AL614" s="245" t="n">
        <v>0</v>
      </c>
      <c r="AM614" s="245" t="n">
        <v>0</v>
      </c>
      <c r="AN614" s="244" t="n">
        <v>0</v>
      </c>
      <c r="AO614" s="245" t="n">
        <v>15</v>
      </c>
      <c r="AP614" s="245" t="n">
        <v>10</v>
      </c>
      <c r="AQ614" s="244" t="n">
        <v>25</v>
      </c>
      <c r="AR614" s="244">
        <f>IF('b2'!$AQ614&gt;0,'b2'!$AQ614,IF('b2'!$AN614&gt;0,'b2'!$AN614,IF('b2'!$AK614&gt;0,'b2'!$AK614,IF('b2'!$AH614&gt;0,'b2'!$AH614,IF('b2'!$AE614&gt;0,'b2'!$AE614,IF('b2'!$AB614&gt;0,'b2'!$AB614,IF('b2'!$Y614&gt;0,'b2'!$Y614,IF('b2'!$V614&gt;0,'b2'!$V614," ---"))))))))</f>
        <v/>
      </c>
      <c r="AS614" s="246" t="n"/>
      <c r="AT614" s="246" t="n"/>
      <c r="AU614" s="246" t="n"/>
      <c r="AV614" s="246" t="n"/>
      <c r="AW614" s="246" t="n"/>
      <c r="AX614" s="246" t="n"/>
      <c r="AY614" s="246" t="n"/>
      <c r="AZ614" s="246" t="n"/>
      <c r="BA614" s="246" t="n"/>
      <c r="BB614" s="246" t="n"/>
      <c r="BC614" s="246" t="n">
        <v>8</v>
      </c>
      <c r="BD614" s="246" t="n">
        <v>1</v>
      </c>
      <c r="BE614" s="247" t="n"/>
      <c r="BF614" s="252" t="n"/>
      <c r="BG614" s="252" t="n"/>
      <c r="BH614" s="247" t="n"/>
      <c r="BI614" s="250" t="inlineStr">
        <is>
          <t>#REF!</t>
        </is>
      </c>
      <c r="BJ614" s="251" t="inlineStr">
        <is>
          <t>#REF!</t>
        </is>
      </c>
      <c r="BK614" s="252" t="n"/>
      <c r="BL614" s="252" t="n"/>
      <c r="BM614" s="247" t="n"/>
      <c r="BN614" s="250" t="inlineStr">
        <is>
          <t>#REF!</t>
        </is>
      </c>
      <c r="BO614" s="251" t="inlineStr">
        <is>
          <t>#REF!</t>
        </is>
      </c>
      <c r="BP614" s="248" t="n"/>
      <c r="BQ614" s="248" t="n"/>
      <c r="BR614" s="249" t="n"/>
      <c r="BS614" s="250" t="inlineStr">
        <is>
          <t>#REF!</t>
        </is>
      </c>
      <c r="BT614" s="251">
        <f>'[2]DATA CONSOLIDADA 2018-2025 '!$BR616-'b2'!$BO614</f>
        <v/>
      </c>
      <c r="BU614" s="252" t="n"/>
      <c r="BV614" s="248" t="n"/>
      <c r="BW614" s="249" t="n"/>
      <c r="BX614" s="250" t="inlineStr">
        <is>
          <t>#REF!</t>
        </is>
      </c>
      <c r="BY614" s="251" t="inlineStr">
        <is>
          <t>#REF!</t>
        </is>
      </c>
      <c r="BZ614" s="248" t="n"/>
      <c r="CA614" s="248" t="n"/>
      <c r="CB614" s="249" t="n"/>
      <c r="CC614" s="250" t="inlineStr">
        <is>
          <t>#REF!</t>
        </is>
      </c>
      <c r="CD614" s="251">
        <f>'[2]DATA CONSOLIDADA 2018-2025 '!$CB616-'b2'!$BW614</f>
        <v/>
      </c>
      <c r="CE614" s="253" t="n"/>
      <c r="CF614" s="253" t="n"/>
      <c r="CG614" s="254" t="n"/>
      <c r="CH614" s="250" t="inlineStr">
        <is>
          <t>#REF!</t>
        </is>
      </c>
      <c r="CI614" s="251">
        <f>'[2]DATA CONSOLIDADA 2018-2025 '!$CG616-'b2'!$CB614</f>
        <v/>
      </c>
      <c r="CJ614" s="247" t="inlineStr">
        <is>
          <t>#REF!</t>
        </is>
      </c>
      <c r="CK614" s="247" t="n">
        <v>62500</v>
      </c>
      <c r="CL614" s="247" t="n">
        <v>0</v>
      </c>
      <c r="CM614" s="247" t="n">
        <v>62500</v>
      </c>
      <c r="CN614" s="247" t="inlineStr">
        <is>
          <t>#REF!</t>
        </is>
      </c>
      <c r="CO614" s="251">
        <f>'[2]DATA CONSOLIDADA 2018-2025 '!$CM616-'b2'!$CG614</f>
        <v/>
      </c>
      <c r="CP614" s="253" t="n"/>
      <c r="CQ614" s="253" t="n"/>
      <c r="CR614" s="253" t="n"/>
      <c r="CS614" s="253" t="n"/>
      <c r="CT614" s="253" t="n"/>
      <c r="CU614" s="253" t="n"/>
      <c r="CV614" s="247" t="n"/>
      <c r="CW614" s="247" t="n"/>
      <c r="CX614" s="247" t="n"/>
      <c r="CY614" s="247" t="n"/>
      <c r="CZ614" s="247" t="n"/>
      <c r="DA614" s="247" t="n"/>
      <c r="DB614" s="247" t="n"/>
      <c r="DC614" s="255" t="n">
        <v>0</v>
      </c>
      <c r="DD614" s="255" t="n">
        <v>62500</v>
      </c>
      <c r="DE614" s="255" t="n">
        <v>0</v>
      </c>
      <c r="DF614" s="255" t="n">
        <v>0</v>
      </c>
      <c r="DG614" s="255" t="n">
        <v>0</v>
      </c>
      <c r="DH614" s="255" t="n">
        <v>62500</v>
      </c>
      <c r="DI614" s="256" t="n">
        <v>20611854553</v>
      </c>
      <c r="DJ614" s="257" t="inlineStr">
        <is>
          <t>COOPERATIVA AGRARIA EL SEMBRADOR</t>
        </is>
      </c>
      <c r="DK614" s="257" t="inlineStr">
        <is>
          <t>02 Cooperativa</t>
        </is>
      </c>
      <c r="DL614" s="258" t="n"/>
      <c r="DM614" s="258" t="n"/>
      <c r="DN614" s="258" t="n"/>
      <c r="DO614" s="258" t="n"/>
      <c r="DP614" s="258" t="n"/>
      <c r="DQ614" s="258" t="n"/>
      <c r="DR614" s="258" t="n"/>
      <c r="DS614" s="258" t="n"/>
      <c r="DT614" s="258" t="n"/>
      <c r="DU614" s="258" t="n"/>
      <c r="DV614" s="258" t="n"/>
      <c r="DW614" s="258" t="n"/>
      <c r="DX614" s="258" t="n"/>
      <c r="DY614" s="258" t="n"/>
      <c r="DZ614" s="258" t="n"/>
      <c r="EA614" s="258" t="n"/>
      <c r="EB614" s="258" t="n"/>
      <c r="EC614" s="258" t="n"/>
      <c r="ED614" s="258" t="n"/>
      <c r="EE614" s="258" t="n"/>
    </row>
    <row r="615" hidden="1" ht="47.25" customHeight="1">
      <c r="A615" s="240" t="inlineStr">
        <is>
          <t>COOPERATIVA AGRARIA ARTESANAL CCORI PACCO DE INGAHUASI - PILPICHACA</t>
        </is>
      </c>
      <c r="B615" s="240" t="inlineStr">
        <is>
          <t>FIBRA DE ALPACA</t>
        </is>
      </c>
      <c r="C615" s="240" t="inlineStr">
        <is>
          <t>FIBRA DE ALPACA</t>
        </is>
      </c>
      <c r="D615" s="240" t="inlineStr">
        <is>
          <t>HUANCAVELICA</t>
        </is>
      </c>
      <c r="E615" s="240" t="n"/>
      <c r="F615" s="240" t="inlineStr">
        <is>
          <t>HUANCAVELICA</t>
        </is>
      </c>
      <c r="G615" s="240" t="inlineStr">
        <is>
          <t>CASTROVIRREYNA</t>
        </is>
      </c>
      <c r="H615" s="240" t="inlineStr">
        <is>
          <t>MOLLEPAMPA</t>
        </is>
      </c>
      <c r="I615" s="241" t="n"/>
      <c r="J615" s="241" t="n"/>
      <c r="K615" s="241" t="n"/>
      <c r="L615" s="241" t="n"/>
      <c r="M615" s="241" t="n"/>
      <c r="N615" s="241" t="n"/>
      <c r="O615" s="241" t="n"/>
      <c r="P615" s="241" t="n">
        <v>1</v>
      </c>
      <c r="Q615" s="241" t="inlineStr">
        <is>
          <t>PAC</t>
        </is>
      </c>
      <c r="R615" s="242">
        <f>IF(I615=1,I$2,"")&amp;IF(J615=1,IF(I615=1,"-","")&amp;J$2,"")&amp;IF(K615=1,IF(OR(J615=1,I615=1),"-","")&amp;K$2,"")&amp;IF(L615=1,IF(OR(K615=1,J615=1,I615=1),"-","")&amp;L$2,"")&amp;IF(M615=1,IF(OR(L615=1,K615=1,J615=1,I615=1),"-","")&amp;M$2,"")&amp;IF(N615=1,IF(OR(M615=1,L615=1,K615=1,J615=1,I615=1),"-","")&amp;N$2,"")&amp;IF(O615=1,IF(OR(N615=1,M615=1,L615=1,K615=1,J615=1,I615=1),"-","")&amp;O$2,"")&amp;IF(P615=1,IF(I615=1," - ",IF(J615=1," - ",IF(K615=1," - ",IF(L615=1," - ",IF(M615=1," - ",IF(N615=1," - ",IF(O615=1," - ","")))))))&amp;P$2,"")</f>
        <v/>
      </c>
      <c r="S615" s="243">
        <f>SUM('b2'!$I615:$P615)</f>
        <v/>
      </c>
      <c r="T615" s="243">
        <f>IF(OR('b2'!$J615=1,'b2'!$K615=1,'b2'!$L615=1,'b2'!$M615=1,'b2'!$N615=1,'b2'!$O615=1,'b2'!$P615=1),"SI","NO")</f>
        <v/>
      </c>
      <c r="U615" s="243">
        <f>IF(OR('b2'!$K615=1,'b2'!$L615=1,'b2'!$M615=1,'b2'!$N615=1,'b2'!$O615=1,'b2'!$P615=1),"SI","NO")</f>
        <v/>
      </c>
      <c r="V615" s="244" t="n">
        <v>0</v>
      </c>
      <c r="W615" s="245" t="n">
        <v>0</v>
      </c>
      <c r="X615" s="245" t="n">
        <v>0</v>
      </c>
      <c r="Y615" s="244" t="n">
        <v>0</v>
      </c>
      <c r="Z615" s="245" t="n">
        <v>0</v>
      </c>
      <c r="AA615" s="245" t="n">
        <v>0</v>
      </c>
      <c r="AB615" s="244" t="n">
        <v>0</v>
      </c>
      <c r="AC615" s="245" t="n">
        <v>0</v>
      </c>
      <c r="AD615" s="245" t="n">
        <v>0</v>
      </c>
      <c r="AE615" s="244" t="n">
        <v>0</v>
      </c>
      <c r="AF615" s="245" t="n">
        <v>0</v>
      </c>
      <c r="AG615" s="245" t="n">
        <v>0</v>
      </c>
      <c r="AH615" s="244" t="n">
        <v>0</v>
      </c>
      <c r="AI615" s="245" t="n">
        <v>0</v>
      </c>
      <c r="AJ615" s="245" t="n">
        <v>0</v>
      </c>
      <c r="AK615" s="244" t="n">
        <v>0</v>
      </c>
      <c r="AL615" s="245" t="n">
        <v>0</v>
      </c>
      <c r="AM615" s="245" t="n">
        <v>0</v>
      </c>
      <c r="AN615" s="244" t="n">
        <v>0</v>
      </c>
      <c r="AO615" s="245" t="n">
        <v>15</v>
      </c>
      <c r="AP615" s="245" t="n">
        <v>9</v>
      </c>
      <c r="AQ615" s="244" t="n">
        <v>24</v>
      </c>
      <c r="AR615" s="244">
        <f>IF('b2'!$AQ615&gt;0,'b2'!$AQ615,IF('b2'!$AN615&gt;0,'b2'!$AN615,IF('b2'!$AK615&gt;0,'b2'!$AK615,IF('b2'!$AH615&gt;0,'b2'!$AH615,IF('b2'!$AE615&gt;0,'b2'!$AE615,IF('b2'!$AB615&gt;0,'b2'!$AB615,IF('b2'!$Y615&gt;0,'b2'!$Y615,IF('b2'!$V615&gt;0,'b2'!$V615," ---"))))))))</f>
        <v/>
      </c>
      <c r="AS615" s="246" t="n"/>
      <c r="AT615" s="246" t="n"/>
      <c r="AU615" s="246" t="n"/>
      <c r="AV615" s="246" t="n"/>
      <c r="AW615" s="246" t="n"/>
      <c r="AX615" s="246" t="n"/>
      <c r="AY615" s="246" t="n"/>
      <c r="AZ615" s="246" t="n"/>
      <c r="BA615" s="246" t="n"/>
      <c r="BB615" s="246" t="n"/>
      <c r="BC615" s="246" t="n">
        <v>8</v>
      </c>
      <c r="BD615" s="246" t="n">
        <v>1</v>
      </c>
      <c r="BE615" s="247" t="n"/>
      <c r="BF615" s="252" t="n"/>
      <c r="BG615" s="252" t="n"/>
      <c r="BH615" s="247" t="n"/>
      <c r="BI615" s="250" t="inlineStr">
        <is>
          <t>#REF!</t>
        </is>
      </c>
      <c r="BJ615" s="251" t="inlineStr">
        <is>
          <t>#REF!</t>
        </is>
      </c>
      <c r="BK615" s="252" t="n"/>
      <c r="BL615" s="252" t="n"/>
      <c r="BM615" s="247" t="n"/>
      <c r="BN615" s="250" t="inlineStr">
        <is>
          <t>#REF!</t>
        </is>
      </c>
      <c r="BO615" s="251" t="inlineStr">
        <is>
          <t>#REF!</t>
        </is>
      </c>
      <c r="BP615" s="248" t="n"/>
      <c r="BQ615" s="248" t="n"/>
      <c r="BR615" s="249" t="n"/>
      <c r="BS615" s="250" t="inlineStr">
        <is>
          <t>#REF!</t>
        </is>
      </c>
      <c r="BT615" s="251">
        <f>'[2]DATA CONSOLIDADA 2018-2025 '!$BR617-'b2'!$BO615</f>
        <v/>
      </c>
      <c r="BU615" s="252" t="n"/>
      <c r="BV615" s="248" t="n"/>
      <c r="BW615" s="249" t="n"/>
      <c r="BX615" s="250" t="inlineStr">
        <is>
          <t>#REF!</t>
        </is>
      </c>
      <c r="BY615" s="251" t="inlineStr">
        <is>
          <t>#REF!</t>
        </is>
      </c>
      <c r="BZ615" s="248" t="n"/>
      <c r="CA615" s="248" t="n"/>
      <c r="CB615" s="249" t="n"/>
      <c r="CC615" s="250" t="inlineStr">
        <is>
          <t>#REF!</t>
        </is>
      </c>
      <c r="CD615" s="251">
        <f>'[2]DATA CONSOLIDADA 2018-2025 '!$CB617-'b2'!$BW615</f>
        <v/>
      </c>
      <c r="CE615" s="253" t="n"/>
      <c r="CF615" s="253" t="n"/>
      <c r="CG615" s="254" t="n"/>
      <c r="CH615" s="250" t="inlineStr">
        <is>
          <t>#REF!</t>
        </is>
      </c>
      <c r="CI615" s="251">
        <f>'[2]DATA CONSOLIDADA 2018-2025 '!$CG617-'b2'!$CB615</f>
        <v/>
      </c>
      <c r="CJ615" s="247" t="inlineStr">
        <is>
          <t>#REF!</t>
        </is>
      </c>
      <c r="CK615" s="247" t="n">
        <v>0</v>
      </c>
      <c r="CL615" s="247" t="n">
        <v>0</v>
      </c>
      <c r="CM615" s="247" t="n">
        <v>0</v>
      </c>
      <c r="CN615" s="247" t="inlineStr">
        <is>
          <t>#REF!</t>
        </is>
      </c>
      <c r="CO615" s="251">
        <f>'[2]DATA CONSOLIDADA 2018-2025 '!$CM617-'b2'!$CG615</f>
        <v/>
      </c>
      <c r="CP615" s="253" t="n"/>
      <c r="CQ615" s="253" t="n"/>
      <c r="CR615" s="253" t="n"/>
      <c r="CS615" s="253" t="n"/>
      <c r="CT615" s="253" t="n"/>
      <c r="CU615" s="253" t="n"/>
      <c r="CV615" s="247" t="n"/>
      <c r="CW615" s="247" t="n"/>
      <c r="CX615" s="247" t="n"/>
      <c r="CY615" s="247" t="n"/>
      <c r="CZ615" s="247" t="n"/>
      <c r="DA615" s="247" t="n"/>
      <c r="DB615" s="247" t="n"/>
      <c r="DC615" s="255" t="n">
        <v>0</v>
      </c>
      <c r="DD615" s="255" t="n">
        <v>0</v>
      </c>
      <c r="DE615" s="255" t="n">
        <v>0</v>
      </c>
      <c r="DF615" s="255" t="n">
        <v>0</v>
      </c>
      <c r="DG615" s="255" t="n">
        <v>0</v>
      </c>
      <c r="DH615" s="255" t="n">
        <v>0</v>
      </c>
      <c r="DI615" s="256" t="n">
        <v>20613911279</v>
      </c>
      <c r="DJ615" s="257" t="inlineStr">
        <is>
          <t>COOPERATIVA AGRARIA ARTESANAL CCORI PACCO DE INGAHUASI - PILPICHACA</t>
        </is>
      </c>
      <c r="DK615" s="257" t="inlineStr">
        <is>
          <t>02 Cooperativa</t>
        </is>
      </c>
      <c r="DL615" s="258" t="n"/>
      <c r="DM615" s="258" t="n"/>
      <c r="DN615" s="258" t="n"/>
      <c r="DO615" s="258" t="n"/>
      <c r="DP615" s="258" t="n"/>
      <c r="DQ615" s="258" t="n"/>
      <c r="DR615" s="258" t="n"/>
      <c r="DS615" s="258" t="n"/>
      <c r="DT615" s="258" t="n"/>
      <c r="DU615" s="258" t="n"/>
      <c r="DV615" s="258" t="n"/>
      <c r="DW615" s="258" t="n"/>
      <c r="DX615" s="258" t="n"/>
      <c r="DY615" s="258" t="n"/>
      <c r="DZ615" s="258" t="n"/>
      <c r="EA615" s="258" t="n"/>
      <c r="EB615" s="258" t="n"/>
      <c r="EC615" s="258" t="n"/>
      <c r="ED615" s="258" t="n"/>
      <c r="EE615" s="258" t="n"/>
    </row>
    <row r="616" hidden="1" ht="47.25" customHeight="1">
      <c r="A616" s="240" t="inlineStr">
        <is>
          <t>NUMBERI S.A.C.</t>
        </is>
      </c>
      <c r="B616" s="240" t="inlineStr">
        <is>
          <t>CASTAÑA</t>
        </is>
      </c>
      <c r="C616" s="240" t="inlineStr">
        <is>
          <t>CASTAÑA</t>
        </is>
      </c>
      <c r="D616" s="240" t="inlineStr">
        <is>
          <t>MADRE DE DIOS</t>
        </is>
      </c>
      <c r="E616" s="240" t="n"/>
      <c r="F616" s="240" t="inlineStr">
        <is>
          <t>MADRE DE DIOS</t>
        </is>
      </c>
      <c r="G616" s="240" t="inlineStr">
        <is>
          <t>MANU</t>
        </is>
      </c>
      <c r="H616" s="240" t="inlineStr">
        <is>
          <t>MADRE DE DIOS</t>
        </is>
      </c>
      <c r="I616" s="241" t="n"/>
      <c r="J616" s="241" t="n"/>
      <c r="K616" s="241" t="n"/>
      <c r="L616" s="241" t="n"/>
      <c r="M616" s="241" t="n"/>
      <c r="N616" s="241" t="n"/>
      <c r="O616" s="241" t="n"/>
      <c r="P616" s="241" t="n">
        <v>1</v>
      </c>
      <c r="Q616" s="241" t="inlineStr">
        <is>
          <t>PAC</t>
        </is>
      </c>
      <c r="R616" s="242">
        <f>IF(I616=1,I$2,"")&amp;IF(J616=1,IF(I616=1,"-","")&amp;J$2,"")&amp;IF(K616=1,IF(OR(J616=1,I616=1),"-","")&amp;K$2,"")&amp;IF(L616=1,IF(OR(K616=1,J616=1,I616=1),"-","")&amp;L$2,"")&amp;IF(M616=1,IF(OR(L616=1,K616=1,J616=1,I616=1),"-","")&amp;M$2,"")&amp;IF(N616=1,IF(OR(M616=1,L616=1,K616=1,J616=1,I616=1),"-","")&amp;N$2,"")&amp;IF(O616=1,IF(OR(N616=1,M616=1,L616=1,K616=1,J616=1,I616=1),"-","")&amp;O$2,"")&amp;IF(P616=1,IF(I616=1," - ",IF(J616=1," - ",IF(K616=1," - ",IF(L616=1," - ",IF(M616=1," - ",IF(N616=1," - ",IF(O616=1," - ","")))))))&amp;P$2,"")</f>
        <v/>
      </c>
      <c r="S616" s="243">
        <f>SUM('b2'!$I616:$P616)</f>
        <v/>
      </c>
      <c r="T616" s="243">
        <f>IF(OR('b2'!$J616=1,'b2'!$K616=1,'b2'!$L616=1,'b2'!$M616=1,'b2'!$N616=1,'b2'!$O616=1,'b2'!$P616=1),"SI","NO")</f>
        <v/>
      </c>
      <c r="U616" s="243">
        <f>IF(OR('b2'!$K616=1,'b2'!$L616=1,'b2'!$M616=1,'b2'!$N616=1,'b2'!$O616=1,'b2'!$P616=1),"SI","NO")</f>
        <v/>
      </c>
      <c r="V616" s="244" t="n">
        <v>0</v>
      </c>
      <c r="W616" s="245" t="n">
        <v>0</v>
      </c>
      <c r="X616" s="245" t="n">
        <v>0</v>
      </c>
      <c r="Y616" s="244" t="n">
        <v>0</v>
      </c>
      <c r="Z616" s="245" t="n">
        <v>0</v>
      </c>
      <c r="AA616" s="245" t="n">
        <v>0</v>
      </c>
      <c r="AB616" s="244" t="n">
        <v>0</v>
      </c>
      <c r="AC616" s="245" t="n">
        <v>0</v>
      </c>
      <c r="AD616" s="245" t="n">
        <v>0</v>
      </c>
      <c r="AE616" s="244" t="n">
        <v>0</v>
      </c>
      <c r="AF616" s="245" t="n">
        <v>0</v>
      </c>
      <c r="AG616" s="245" t="n">
        <v>0</v>
      </c>
      <c r="AH616" s="244" t="n">
        <v>0</v>
      </c>
      <c r="AI616" s="245" t="n">
        <v>0</v>
      </c>
      <c r="AJ616" s="245" t="n">
        <v>0</v>
      </c>
      <c r="AK616" s="244" t="n">
        <v>0</v>
      </c>
      <c r="AL616" s="245" t="n">
        <v>0</v>
      </c>
      <c r="AM616" s="245" t="n">
        <v>0</v>
      </c>
      <c r="AN616" s="244" t="n">
        <v>0</v>
      </c>
      <c r="AO616" s="245" t="n">
        <v>10</v>
      </c>
      <c r="AP616" s="245" t="n">
        <v>1</v>
      </c>
      <c r="AQ616" s="244" t="n">
        <v>11</v>
      </c>
      <c r="AR616" s="244">
        <f>IF('b2'!$AQ616&gt;0,'b2'!$AQ616,IF('b2'!$AN616&gt;0,'b2'!$AN616,IF('b2'!$AK616&gt;0,'b2'!$AK616,IF('b2'!$AH616&gt;0,'b2'!$AH616,IF('b2'!$AE616&gt;0,'b2'!$AE616,IF('b2'!$AB616&gt;0,'b2'!$AB616,IF('b2'!$Y616&gt;0,'b2'!$Y616,IF('b2'!$V616&gt;0,'b2'!$V616," ---"))))))))</f>
        <v/>
      </c>
      <c r="AS616" s="246" t="n"/>
      <c r="AT616" s="246" t="n"/>
      <c r="AU616" s="246" t="n"/>
      <c r="AV616" s="246" t="n"/>
      <c r="AW616" s="246" t="n"/>
      <c r="AX616" s="246" t="n"/>
      <c r="AY616" s="246" t="n"/>
      <c r="AZ616" s="246" t="n"/>
      <c r="BA616" s="246" t="n"/>
      <c r="BB616" s="246" t="n"/>
      <c r="BC616" s="246" t="n">
        <v>45</v>
      </c>
      <c r="BD616" s="246" t="n">
        <v>0</v>
      </c>
      <c r="BE616" s="247" t="n"/>
      <c r="BF616" s="252" t="n"/>
      <c r="BG616" s="252" t="n"/>
      <c r="BH616" s="247" t="n"/>
      <c r="BI616" s="250" t="inlineStr">
        <is>
          <t>#REF!</t>
        </is>
      </c>
      <c r="BJ616" s="251" t="inlineStr">
        <is>
          <t>#REF!</t>
        </is>
      </c>
      <c r="BK616" s="252" t="n"/>
      <c r="BL616" s="252" t="n"/>
      <c r="BM616" s="247" t="n"/>
      <c r="BN616" s="250" t="inlineStr">
        <is>
          <t>#REF!</t>
        </is>
      </c>
      <c r="BO616" s="251" t="inlineStr">
        <is>
          <t>#REF!</t>
        </is>
      </c>
      <c r="BP616" s="248" t="n"/>
      <c r="BQ616" s="248" t="n"/>
      <c r="BR616" s="249" t="n"/>
      <c r="BS616" s="250" t="inlineStr">
        <is>
          <t>#REF!</t>
        </is>
      </c>
      <c r="BT616" s="251">
        <f>'[2]DATA CONSOLIDADA 2018-2025 '!$BR618-'b2'!$BO616</f>
        <v/>
      </c>
      <c r="BU616" s="252" t="n"/>
      <c r="BV616" s="248" t="n"/>
      <c r="BW616" s="249" t="n"/>
      <c r="BX616" s="250" t="inlineStr">
        <is>
          <t>#REF!</t>
        </is>
      </c>
      <c r="BY616" s="251" t="inlineStr">
        <is>
          <t>#REF!</t>
        </is>
      </c>
      <c r="BZ616" s="248" t="n"/>
      <c r="CA616" s="248" t="n"/>
      <c r="CB616" s="249" t="n"/>
      <c r="CC616" s="250" t="inlineStr">
        <is>
          <t>#REF!</t>
        </is>
      </c>
      <c r="CD616" s="251">
        <f>'[2]DATA CONSOLIDADA 2018-2025 '!$CB618-'b2'!$BW616</f>
        <v/>
      </c>
      <c r="CE616" s="253" t="n"/>
      <c r="CF616" s="253" t="n"/>
      <c r="CG616" s="254" t="n"/>
      <c r="CH616" s="250" t="inlineStr">
        <is>
          <t>#REF!</t>
        </is>
      </c>
      <c r="CI616" s="251">
        <f>'[2]DATA CONSOLIDADA 2018-2025 '!$CG618-'b2'!$CB616</f>
        <v/>
      </c>
      <c r="CJ616" s="247" t="inlineStr">
        <is>
          <t>#REF!</t>
        </is>
      </c>
      <c r="CK616" s="247" t="n">
        <v>49046.8</v>
      </c>
      <c r="CL616" s="247" t="n">
        <v>0</v>
      </c>
      <c r="CM616" s="247" t="n">
        <v>49046.8</v>
      </c>
      <c r="CN616" s="247" t="inlineStr">
        <is>
          <t>#REF!</t>
        </is>
      </c>
      <c r="CO616" s="251">
        <f>'[2]DATA CONSOLIDADA 2018-2025 '!$CM618-'b2'!$CG616</f>
        <v/>
      </c>
      <c r="CP616" s="253" t="n"/>
      <c r="CQ616" s="253" t="n"/>
      <c r="CR616" s="253" t="n"/>
      <c r="CS616" s="253" t="n"/>
      <c r="CT616" s="253" t="n"/>
      <c r="CU616" s="253" t="n"/>
      <c r="CV616" s="247" t="n"/>
      <c r="CW616" s="247" t="n"/>
      <c r="CX616" s="247" t="n"/>
      <c r="CY616" s="247" t="n"/>
      <c r="CZ616" s="247" t="n"/>
      <c r="DA616" s="247" t="n"/>
      <c r="DB616" s="247" t="n"/>
      <c r="DC616" s="255" t="n">
        <v>9818.799999999999</v>
      </c>
      <c r="DD616" s="255" t="n">
        <v>0</v>
      </c>
      <c r="DE616" s="255" t="n">
        <v>39228</v>
      </c>
      <c r="DF616" s="255" t="n">
        <v>0</v>
      </c>
      <c r="DG616" s="255" t="n">
        <v>0</v>
      </c>
      <c r="DH616" s="255" t="n">
        <v>49046.8</v>
      </c>
      <c r="DI616" s="256" t="n">
        <v>20608952315</v>
      </c>
      <c r="DJ616" s="257" t="inlineStr">
        <is>
          <t>NUMBERI S.A.C.</t>
        </is>
      </c>
      <c r="DK616" s="257" t="inlineStr">
        <is>
          <t>07 Otros</t>
        </is>
      </c>
      <c r="DL616" s="258" t="n"/>
      <c r="DM616" s="258" t="n"/>
      <c r="DN616" s="258" t="n"/>
      <c r="DO616" s="258" t="n"/>
      <c r="DP616" s="258" t="n"/>
      <c r="DQ616" s="258" t="n"/>
      <c r="DR616" s="258" t="n"/>
      <c r="DS616" s="258" t="n"/>
      <c r="DT616" s="258" t="n"/>
      <c r="DU616" s="258" t="n"/>
      <c r="DV616" s="258" t="n"/>
      <c r="DW616" s="258" t="n"/>
      <c r="DX616" s="258" t="n"/>
      <c r="DY616" s="258" t="n"/>
      <c r="DZ616" s="258" t="n"/>
      <c r="EA616" s="258" t="n"/>
      <c r="EB616" s="258" t="n"/>
      <c r="EC616" s="258" t="n"/>
      <c r="ED616" s="258" t="n"/>
      <c r="EE616" s="258" t="n"/>
    </row>
    <row r="617" hidden="1" ht="47.25" customHeight="1">
      <c r="A617" s="240" t="inlineStr">
        <is>
          <t>COOPERATIVA AGRARIA YALPA LIMITADA</t>
        </is>
      </c>
      <c r="B617" s="240" t="inlineStr">
        <is>
          <t>NARANJA</t>
        </is>
      </c>
      <c r="C617" s="240" t="inlineStr">
        <is>
          <t>NARANJA</t>
        </is>
      </c>
      <c r="D617" s="240" t="inlineStr">
        <is>
          <t>TACNA</t>
        </is>
      </c>
      <c r="E617" s="240" t="n"/>
      <c r="F617" s="240" t="inlineStr">
        <is>
          <t>TACNA</t>
        </is>
      </c>
      <c r="G617" s="240" t="inlineStr">
        <is>
          <t>TACNA</t>
        </is>
      </c>
      <c r="H617" s="240" t="inlineStr">
        <is>
          <t>LA YARADA LOS PALOS</t>
        </is>
      </c>
      <c r="I617" s="241" t="n"/>
      <c r="J617" s="241" t="n"/>
      <c r="K617" s="241" t="n"/>
      <c r="L617" s="241" t="n"/>
      <c r="M617" s="241" t="n"/>
      <c r="N617" s="241" t="n"/>
      <c r="O617" s="241" t="n"/>
      <c r="P617" s="241" t="n">
        <v>1</v>
      </c>
      <c r="Q617" s="241" t="inlineStr">
        <is>
          <t>PAC</t>
        </is>
      </c>
      <c r="R617" s="242">
        <f>IF(I617=1,I$2,"")&amp;IF(J617=1,IF(I617=1,"-","")&amp;J$2,"")&amp;IF(K617=1,IF(OR(J617=1,I617=1),"-","")&amp;K$2,"")&amp;IF(L617=1,IF(OR(K617=1,J617=1,I617=1),"-","")&amp;L$2,"")&amp;IF(M617=1,IF(OR(L617=1,K617=1,J617=1,I617=1),"-","")&amp;M$2,"")&amp;IF(N617=1,IF(OR(M617=1,L617=1,K617=1,J617=1,I617=1),"-","")&amp;N$2,"")&amp;IF(O617=1,IF(OR(N617=1,M617=1,L617=1,K617=1,J617=1,I617=1),"-","")&amp;O$2,"")&amp;IF(P617=1,IF(I617=1," - ",IF(J617=1," - ",IF(K617=1," - ",IF(L617=1," - ",IF(M617=1," - ",IF(N617=1," - ",IF(O617=1," - ","")))))))&amp;P$2,"")</f>
        <v/>
      </c>
      <c r="S617" s="243">
        <f>SUM('b2'!$I617:$P617)</f>
        <v/>
      </c>
      <c r="T617" s="243">
        <f>IF(OR('b2'!$J617=1,'b2'!$K617=1,'b2'!$L617=1,'b2'!$M617=1,'b2'!$N617=1,'b2'!$O617=1,'b2'!$P617=1),"SI","NO")</f>
        <v/>
      </c>
      <c r="U617" s="243">
        <f>IF(OR('b2'!$K617=1,'b2'!$L617=1,'b2'!$M617=1,'b2'!$N617=1,'b2'!$O617=1,'b2'!$P617=1),"SI","NO")</f>
        <v/>
      </c>
      <c r="V617" s="244" t="n">
        <v>0</v>
      </c>
      <c r="W617" s="245" t="n">
        <v>0</v>
      </c>
      <c r="X617" s="245" t="n">
        <v>0</v>
      </c>
      <c r="Y617" s="244" t="n">
        <v>0</v>
      </c>
      <c r="Z617" s="245" t="n">
        <v>0</v>
      </c>
      <c r="AA617" s="245" t="n">
        <v>0</v>
      </c>
      <c r="AB617" s="244" t="n">
        <v>0</v>
      </c>
      <c r="AC617" s="245" t="n">
        <v>0</v>
      </c>
      <c r="AD617" s="245" t="n">
        <v>0</v>
      </c>
      <c r="AE617" s="244" t="n">
        <v>0</v>
      </c>
      <c r="AF617" s="245" t="n">
        <v>0</v>
      </c>
      <c r="AG617" s="245" t="n">
        <v>0</v>
      </c>
      <c r="AH617" s="244" t="n">
        <v>0</v>
      </c>
      <c r="AI617" s="245" t="n">
        <v>0</v>
      </c>
      <c r="AJ617" s="245" t="n">
        <v>0</v>
      </c>
      <c r="AK617" s="244" t="n">
        <v>0</v>
      </c>
      <c r="AL617" s="245" t="n">
        <v>0</v>
      </c>
      <c r="AM617" s="245" t="n">
        <v>0</v>
      </c>
      <c r="AN617" s="244" t="n">
        <v>0</v>
      </c>
      <c r="AO617" s="245" t="n">
        <v>12</v>
      </c>
      <c r="AP617" s="245" t="n">
        <v>17</v>
      </c>
      <c r="AQ617" s="244" t="n">
        <v>29</v>
      </c>
      <c r="AR617" s="244">
        <f>IF('b2'!$AQ617&gt;0,'b2'!$AQ617,IF('b2'!$AN617&gt;0,'b2'!$AN617,IF('b2'!$AK617&gt;0,'b2'!$AK617,IF('b2'!$AH617&gt;0,'b2'!$AH617,IF('b2'!$AE617&gt;0,'b2'!$AE617,IF('b2'!$AB617&gt;0,'b2'!$AB617,IF('b2'!$Y617&gt;0,'b2'!$Y617,IF('b2'!$V617&gt;0,'b2'!$V617," ---"))))))))</f>
        <v/>
      </c>
      <c r="AS617" s="246" t="n"/>
      <c r="AT617" s="246" t="n"/>
      <c r="AU617" s="246" t="n"/>
      <c r="AV617" s="246" t="n"/>
      <c r="AW617" s="246" t="n"/>
      <c r="AX617" s="246" t="n"/>
      <c r="AY617" s="246" t="n"/>
      <c r="AZ617" s="246" t="n"/>
      <c r="BA617" s="246" t="n"/>
      <c r="BB617" s="246" t="n"/>
      <c r="BC617" s="246" t="n">
        <v>16</v>
      </c>
      <c r="BD617" s="246" t="n">
        <v>3</v>
      </c>
      <c r="BE617" s="247" t="n"/>
      <c r="BF617" s="252" t="n"/>
      <c r="BG617" s="252" t="n"/>
      <c r="BH617" s="247" t="n"/>
      <c r="BI617" s="250" t="inlineStr">
        <is>
          <t>#REF!</t>
        </is>
      </c>
      <c r="BJ617" s="251" t="inlineStr">
        <is>
          <t>#REF!</t>
        </is>
      </c>
      <c r="BK617" s="252" t="n"/>
      <c r="BL617" s="252" t="n"/>
      <c r="BM617" s="247" t="n"/>
      <c r="BN617" s="250" t="inlineStr">
        <is>
          <t>#REF!</t>
        </is>
      </c>
      <c r="BO617" s="251" t="inlineStr">
        <is>
          <t>#REF!</t>
        </is>
      </c>
      <c r="BP617" s="248" t="n"/>
      <c r="BQ617" s="248" t="n"/>
      <c r="BR617" s="249" t="n"/>
      <c r="BS617" s="250" t="inlineStr">
        <is>
          <t>#REF!</t>
        </is>
      </c>
      <c r="BT617" s="251">
        <f>'[2]DATA CONSOLIDADA 2018-2025 '!$BR619-'b2'!$BO617</f>
        <v/>
      </c>
      <c r="BU617" s="252" t="n"/>
      <c r="BV617" s="248" t="n"/>
      <c r="BW617" s="249" t="n"/>
      <c r="BX617" s="250" t="inlineStr">
        <is>
          <t>#REF!</t>
        </is>
      </c>
      <c r="BY617" s="251" t="inlineStr">
        <is>
          <t>#REF!</t>
        </is>
      </c>
      <c r="BZ617" s="248" t="n"/>
      <c r="CA617" s="248" t="n"/>
      <c r="CB617" s="249" t="n"/>
      <c r="CC617" s="250" t="inlineStr">
        <is>
          <t>#REF!</t>
        </is>
      </c>
      <c r="CD617" s="251">
        <f>'[2]DATA CONSOLIDADA 2018-2025 '!$CB619-'b2'!$BW617</f>
        <v/>
      </c>
      <c r="CE617" s="253" t="n"/>
      <c r="CF617" s="253" t="n"/>
      <c r="CG617" s="254" t="n"/>
      <c r="CH617" s="250" t="inlineStr">
        <is>
          <t>#REF!</t>
        </is>
      </c>
      <c r="CI617" s="251">
        <f>'[2]DATA CONSOLIDADA 2018-2025 '!$CG619-'b2'!$CB617</f>
        <v/>
      </c>
      <c r="CJ617" s="247" t="inlineStr">
        <is>
          <t>#REF!</t>
        </is>
      </c>
      <c r="CK617" s="247" t="n">
        <v>322748.898083</v>
      </c>
      <c r="CL617" s="247" t="n">
        <v>0</v>
      </c>
      <c r="CM617" s="247" t="n">
        <v>322748.898083</v>
      </c>
      <c r="CN617" s="247" t="inlineStr">
        <is>
          <t>#REF!</t>
        </is>
      </c>
      <c r="CO617" s="251">
        <f>'[2]DATA CONSOLIDADA 2018-2025 '!$CM619-'b2'!$CG617</f>
        <v/>
      </c>
      <c r="CP617" s="253" t="n"/>
      <c r="CQ617" s="253" t="n"/>
      <c r="CR617" s="253" t="n"/>
      <c r="CS617" s="253" t="n"/>
      <c r="CT617" s="253" t="n"/>
      <c r="CU617" s="253" t="n"/>
      <c r="CV617" s="247" t="n"/>
      <c r="CW617" s="247" t="n"/>
      <c r="CX617" s="247" t="n"/>
      <c r="CY617" s="247" t="n"/>
      <c r="CZ617" s="247" t="n"/>
      <c r="DA617" s="247" t="n"/>
      <c r="DB617" s="247" t="n"/>
      <c r="DC617" s="255" t="n">
        <v>0</v>
      </c>
      <c r="DD617" s="255" t="n">
        <v>322748.898083</v>
      </c>
      <c r="DE617" s="255" t="n">
        <v>0</v>
      </c>
      <c r="DF617" s="255" t="n">
        <v>0</v>
      </c>
      <c r="DG617" s="255" t="n">
        <v>0</v>
      </c>
      <c r="DH617" s="255" t="n">
        <v>322748.898083</v>
      </c>
      <c r="DI617" s="256" t="n">
        <v>20612976857</v>
      </c>
      <c r="DJ617" s="257" t="inlineStr">
        <is>
          <t>COOPERATIVA AGRARIA YALPA LIMITADA</t>
        </is>
      </c>
      <c r="DK617" s="257" t="inlineStr">
        <is>
          <t>02 Cooperativa</t>
        </is>
      </c>
      <c r="DL617" s="258" t="n"/>
      <c r="DM617" s="258" t="n"/>
      <c r="DN617" s="258" t="n"/>
      <c r="DO617" s="258" t="n"/>
      <c r="DP617" s="258" t="n"/>
      <c r="DQ617" s="258" t="n"/>
      <c r="DR617" s="258" t="n"/>
      <c r="DS617" s="258" t="n"/>
      <c r="DT617" s="258" t="n"/>
      <c r="DU617" s="258" t="n"/>
      <c r="DV617" s="258" t="n"/>
      <c r="DW617" s="258" t="n"/>
      <c r="DX617" s="258" t="n"/>
      <c r="DY617" s="258" t="n"/>
      <c r="DZ617" s="258" t="n"/>
      <c r="EA617" s="258" t="n"/>
      <c r="EB617" s="258" t="n"/>
      <c r="EC617" s="258" t="n"/>
      <c r="ED617" s="258" t="n"/>
      <c r="EE617" s="258" t="n"/>
    </row>
    <row r="618" hidden="1" ht="47.25" customHeight="1">
      <c r="A618" s="267" t="inlineStr">
        <is>
          <t>ASOCIACIÓN DE PRODUCTORES AGROPECUARIOS NUEVO PORVENIR-QUILCATE</t>
        </is>
      </c>
      <c r="B618" s="267" t="inlineStr">
        <is>
          <t>FRESA</t>
        </is>
      </c>
      <c r="C618" s="240" t="inlineStr">
        <is>
          <t>FRESA</t>
        </is>
      </c>
      <c r="D618" s="267" t="inlineStr">
        <is>
          <t>CAJAMARCA</t>
        </is>
      </c>
      <c r="E618" s="267" t="inlineStr">
        <is>
          <t>061104</t>
        </is>
      </c>
      <c r="F618" s="267" t="inlineStr">
        <is>
          <t>CAJAMARCA</t>
        </is>
      </c>
      <c r="G618" s="267" t="inlineStr">
        <is>
          <t>SAN MIGUEL</t>
        </is>
      </c>
      <c r="H618" s="267" t="inlineStr">
        <is>
          <t>CATILLUC</t>
        </is>
      </c>
      <c r="I618" s="268" t="n"/>
      <c r="J618" s="268" t="n"/>
      <c r="K618" s="268" t="n"/>
      <c r="L618" s="268" t="n"/>
      <c r="M618" s="268" t="n"/>
      <c r="N618" s="268" t="n"/>
      <c r="O618" s="268" t="n"/>
      <c r="P618" s="241" t="n">
        <v>1</v>
      </c>
      <c r="Q618" s="241" t="inlineStr">
        <is>
          <t>PAC</t>
        </is>
      </c>
      <c r="R618" s="269">
        <f>IF(I618=1,I$2,"")&amp;IF(J618=1,IF(I618=1,"-","")&amp;J$2,"")&amp;IF(K618=1,IF(OR(J618=1,I618=1),"-","")&amp;K$2,"")&amp;IF(L618=1,IF(OR(K618=1,J618=1,I618=1),"-","")&amp;L$2,"")&amp;IF(M618=1,IF(OR(L618=1,K618=1,J618=1,I618=1),"-","")&amp;M$2,"")&amp;IF(N618=1,IF(OR(M618=1,L618=1,K618=1,J618=1,I618=1),"-","")&amp;N$2,"")&amp;IF(O618=1,IF(OR(N618=1,M618=1,L618=1,K618=1,J618=1,I618=1),"-","")&amp;O$2,"")&amp;IF(P618=1,IF(I618=1," - ",IF(J618=1," - ",IF(K618=1," - ",IF(L618=1," - ",IF(M618=1," - ",IF(N618=1," - ",IF(O618=1," - ","")))))))&amp;P$2,"")</f>
        <v/>
      </c>
      <c r="S618" s="270">
        <f>SUM('b2'!$I618:$P618)</f>
        <v/>
      </c>
      <c r="T618" s="270">
        <f>IF(OR('b2'!$J618=1,'b2'!$K618=1,'b2'!$L618=1,'b2'!$M618=1,'b2'!$N618=1,'b2'!$O618=1,'b2'!$P618=1),"SI","NO")</f>
        <v/>
      </c>
      <c r="U618" s="243">
        <f>IF(OR('b2'!$K618=1,'b2'!$L618=1,'b2'!$M618=1,'b2'!$N618=1,'b2'!$O618=1,'b2'!$P618=1),"SI","NO")</f>
        <v/>
      </c>
      <c r="V618" s="271" t="n">
        <v>0</v>
      </c>
      <c r="W618" s="272" t="n">
        <v>0</v>
      </c>
      <c r="X618" s="272" t="n">
        <v>0</v>
      </c>
      <c r="Y618" s="271" t="n">
        <v>0</v>
      </c>
      <c r="Z618" s="272" t="n">
        <v>0</v>
      </c>
      <c r="AA618" s="272" t="n">
        <v>0</v>
      </c>
      <c r="AB618" s="271" t="n">
        <v>0</v>
      </c>
      <c r="AC618" s="272" t="n">
        <v>0</v>
      </c>
      <c r="AD618" s="272" t="n">
        <v>0</v>
      </c>
      <c r="AE618" s="271" t="n">
        <v>0</v>
      </c>
      <c r="AF618" s="272" t="n">
        <v>0</v>
      </c>
      <c r="AG618" s="272" t="n">
        <v>0</v>
      </c>
      <c r="AH618" s="271" t="n">
        <v>0</v>
      </c>
      <c r="AI618" s="272" t="n">
        <v>0</v>
      </c>
      <c r="AJ618" s="272" t="n">
        <v>0</v>
      </c>
      <c r="AK618" s="271" t="n">
        <v>0</v>
      </c>
      <c r="AL618" s="272" t="n">
        <v>0</v>
      </c>
      <c r="AM618" s="272" t="n">
        <v>0</v>
      </c>
      <c r="AN618" s="271" t="n">
        <v>0</v>
      </c>
      <c r="AO618" s="245" t="n">
        <v>6</v>
      </c>
      <c r="AP618" s="245" t="n">
        <v>9</v>
      </c>
      <c r="AQ618" s="244" t="n">
        <v>15</v>
      </c>
      <c r="AR618" s="271">
        <f>IF('b2'!$AQ618&gt;0,'b2'!$AQ618,IF('b2'!$AN618&gt;0,'b2'!$AN618,IF('b2'!$AK618&gt;0,'b2'!$AK618,IF('b2'!$AH618&gt;0,'b2'!$AH618,IF('b2'!$AE618&gt;0,'b2'!$AE618,IF('b2'!$AB618&gt;0,'b2'!$AB618,IF('b2'!$Y618&gt;0,'b2'!$Y618,IF('b2'!$V618&gt;0,'b2'!$V618," ---"))))))))</f>
        <v/>
      </c>
      <c r="AS618" s="273" t="n"/>
      <c r="AT618" s="273" t="n"/>
      <c r="AU618" s="273" t="n"/>
      <c r="AV618" s="273" t="n"/>
      <c r="AW618" s="273" t="n"/>
      <c r="AX618" s="273" t="n"/>
      <c r="AY618" s="273" t="n"/>
      <c r="AZ618" s="273" t="n"/>
      <c r="BA618" s="273" t="n"/>
      <c r="BB618" s="273" t="n"/>
      <c r="BC618" s="246" t="n">
        <v>5</v>
      </c>
      <c r="BD618" s="246" t="n">
        <v>0</v>
      </c>
      <c r="BE618" s="274" t="n"/>
      <c r="BF618" s="275" t="n"/>
      <c r="BG618" s="275" t="n"/>
      <c r="BH618" s="274" t="n"/>
      <c r="BI618" s="276" t="inlineStr">
        <is>
          <t>#REF!</t>
        </is>
      </c>
      <c r="BJ618" s="277" t="inlineStr">
        <is>
          <t>#REF!</t>
        </is>
      </c>
      <c r="BK618" s="275" t="n"/>
      <c r="BL618" s="275" t="n"/>
      <c r="BM618" s="274" t="n"/>
      <c r="BN618" s="276" t="inlineStr">
        <is>
          <t>#REF!</t>
        </is>
      </c>
      <c r="BO618" s="277" t="inlineStr">
        <is>
          <t>#REF!</t>
        </is>
      </c>
      <c r="BP618" s="278" t="n"/>
      <c r="BQ618" s="278" t="n"/>
      <c r="BR618" s="279" t="n"/>
      <c r="BS618" s="276" t="inlineStr">
        <is>
          <t>#REF!</t>
        </is>
      </c>
      <c r="BT618" s="251">
        <f>'[2]DATA CONSOLIDADA 2018-2025 '!$BR620-'b2'!$BO618</f>
        <v/>
      </c>
      <c r="BU618" s="275" t="n"/>
      <c r="BV618" s="278" t="n"/>
      <c r="BW618" s="279" t="n"/>
      <c r="BX618" s="276" t="inlineStr">
        <is>
          <t>#REF!</t>
        </is>
      </c>
      <c r="BY618" s="277" t="inlineStr">
        <is>
          <t>#REF!</t>
        </is>
      </c>
      <c r="BZ618" s="278" t="n"/>
      <c r="CA618" s="278" t="n"/>
      <c r="CB618" s="279" t="n"/>
      <c r="CC618" s="276" t="inlineStr">
        <is>
          <t>#REF!</t>
        </is>
      </c>
      <c r="CD618" s="251">
        <f>'[2]DATA CONSOLIDADA 2018-2025 '!$CB620-'b2'!$BW618</f>
        <v/>
      </c>
      <c r="CE618" s="280" t="n"/>
      <c r="CF618" s="280" t="n"/>
      <c r="CG618" s="281" t="n"/>
      <c r="CH618" s="276" t="inlineStr">
        <is>
          <t>#REF!</t>
        </is>
      </c>
      <c r="CI618" s="251">
        <f>'[2]DATA CONSOLIDADA 2018-2025 '!$CG620-'b2'!$CB618</f>
        <v/>
      </c>
      <c r="CJ618" s="247" t="inlineStr">
        <is>
          <t>#REF!</t>
        </is>
      </c>
      <c r="CK618" s="247" t="n">
        <v>10270</v>
      </c>
      <c r="CL618" s="247" t="n">
        <v>0</v>
      </c>
      <c r="CM618" s="247" t="n">
        <v>10270</v>
      </c>
      <c r="CN618" s="247" t="inlineStr">
        <is>
          <t>#REF!</t>
        </is>
      </c>
      <c r="CO618" s="251">
        <f>'[2]DATA CONSOLIDADA 2018-2025 '!$CM620-'b2'!$CG618</f>
        <v/>
      </c>
      <c r="CP618" s="280" t="n"/>
      <c r="CQ618" s="280" t="n"/>
      <c r="CR618" s="280" t="n"/>
      <c r="CS618" s="280" t="n"/>
      <c r="CT618" s="280" t="n"/>
      <c r="CU618" s="280" t="n"/>
      <c r="CV618" s="274" t="n"/>
      <c r="CW618" s="274" t="n"/>
      <c r="CX618" s="274" t="n"/>
      <c r="CY618" s="274" t="n"/>
      <c r="CZ618" s="274" t="n"/>
      <c r="DA618" s="274" t="n"/>
      <c r="DB618" s="274" t="n"/>
      <c r="DC618" s="255" t="n">
        <v>0</v>
      </c>
      <c r="DD618" s="255" t="n">
        <v>10270</v>
      </c>
      <c r="DE618" s="255" t="n">
        <v>0</v>
      </c>
      <c r="DF618" s="255" t="n">
        <v>0</v>
      </c>
      <c r="DG618" s="255" t="n">
        <v>0</v>
      </c>
      <c r="DH618" s="255" t="n">
        <v>10270</v>
      </c>
      <c r="DI618" s="256" t="n"/>
      <c r="DJ618" s="257" t="n"/>
      <c r="DK618" s="257" t="inlineStr">
        <is>
          <t>01 Asociación</t>
        </is>
      </c>
      <c r="DL618" s="258" t="n"/>
      <c r="DM618" s="258" t="n"/>
      <c r="DN618" s="258" t="n"/>
      <c r="DO618" s="258" t="n"/>
      <c r="DP618" s="258" t="n"/>
      <c r="DQ618" s="258" t="n"/>
      <c r="DR618" s="258" t="n"/>
      <c r="DS618" s="258" t="n"/>
      <c r="DT618" s="258" t="n"/>
      <c r="DU618" s="258" t="n"/>
      <c r="DV618" s="258" t="n"/>
      <c r="DW618" s="258" t="n"/>
      <c r="DX618" s="258" t="n"/>
      <c r="DY618" s="258" t="n"/>
      <c r="DZ618" s="258" t="n"/>
      <c r="EA618" s="258" t="n"/>
      <c r="EB618" s="258" t="n"/>
      <c r="EC618" s="258" t="n"/>
      <c r="ED618" s="258" t="n"/>
      <c r="EE618" s="258" t="n"/>
    </row>
    <row r="619" hidden="1" ht="47.25" customHeight="1">
      <c r="A619" s="267" t="inlineStr">
        <is>
          <t xml:space="preserve"> ASOCIACIÓN DE PRODUCTORES AGROPECUARIOS LOS EMPRENDEDORES DE CHANCHILOMA</t>
        </is>
      </c>
      <c r="B619" s="267" t="inlineStr">
        <is>
          <t>FRESA</t>
        </is>
      </c>
      <c r="C619" s="240" t="inlineStr">
        <is>
          <t>FRESA</t>
        </is>
      </c>
      <c r="D619" s="267" t="inlineStr">
        <is>
          <t>CAJAMARCA</t>
        </is>
      </c>
      <c r="E619" s="267" t="inlineStr">
        <is>
          <t>060701</t>
        </is>
      </c>
      <c r="F619" s="267" t="inlineStr">
        <is>
          <t>CAJAMARCA</t>
        </is>
      </c>
      <c r="G619" s="267" t="inlineStr">
        <is>
          <t>HUALGAYOC</t>
        </is>
      </c>
      <c r="H619" s="267" t="inlineStr">
        <is>
          <t>BAMBAMARCA</t>
        </is>
      </c>
      <c r="I619" s="268" t="n"/>
      <c r="J619" s="268" t="n"/>
      <c r="K619" s="268" t="n"/>
      <c r="L619" s="268" t="n"/>
      <c r="M619" s="268" t="n"/>
      <c r="N619" s="268" t="n"/>
      <c r="O619" s="268" t="n"/>
      <c r="P619" s="241" t="n">
        <v>1</v>
      </c>
      <c r="Q619" s="241" t="inlineStr">
        <is>
          <t>PAC</t>
        </is>
      </c>
      <c r="R619" s="269">
        <f>IF(I619=1,I$2,"")&amp;IF(J619=1,IF(I619=1,"-","")&amp;J$2,"")&amp;IF(K619=1,IF(OR(J619=1,I619=1),"-","")&amp;K$2,"")&amp;IF(L619=1,IF(OR(K619=1,J619=1,I619=1),"-","")&amp;L$2,"")&amp;IF(M619=1,IF(OR(L619=1,K619=1,J619=1,I619=1),"-","")&amp;M$2,"")&amp;IF(N619=1,IF(OR(M619=1,L619=1,K619=1,J619=1,I619=1),"-","")&amp;N$2,"")&amp;IF(O619=1,IF(OR(N619=1,M619=1,L619=1,K619=1,J619=1,I619=1),"-","")&amp;O$2,"")&amp;IF(P619=1,IF(I619=1," - ",IF(J619=1," - ",IF(K619=1," - ",IF(L619=1," - ",IF(M619=1," - ",IF(N619=1," - ",IF(O619=1," - ","")))))))&amp;P$2,"")</f>
        <v/>
      </c>
      <c r="S619" s="270">
        <f>SUM('b2'!$I619:$P619)</f>
        <v/>
      </c>
      <c r="T619" s="270">
        <f>IF(OR('b2'!$J619=1,'b2'!$K619=1,'b2'!$L619=1,'b2'!$M619=1,'b2'!$N619=1,'b2'!$O619=1,'b2'!$P619=1),"SI","NO")</f>
        <v/>
      </c>
      <c r="U619" s="243">
        <f>IF(OR('b2'!$K619=1,'b2'!$L619=1,'b2'!$M619=1,'b2'!$N619=1,'b2'!$O619=1,'b2'!$P619=1),"SI","NO")</f>
        <v/>
      </c>
      <c r="V619" s="271" t="n">
        <v>0</v>
      </c>
      <c r="W619" s="272" t="n">
        <v>0</v>
      </c>
      <c r="X619" s="272" t="n">
        <v>0</v>
      </c>
      <c r="Y619" s="271" t="n">
        <v>0</v>
      </c>
      <c r="Z619" s="272" t="n">
        <v>0</v>
      </c>
      <c r="AA619" s="272" t="n">
        <v>0</v>
      </c>
      <c r="AB619" s="271" t="n">
        <v>0</v>
      </c>
      <c r="AC619" s="272" t="n">
        <v>0</v>
      </c>
      <c r="AD619" s="272" t="n">
        <v>0</v>
      </c>
      <c r="AE619" s="271" t="n">
        <v>0</v>
      </c>
      <c r="AF619" s="272" t="n">
        <v>0</v>
      </c>
      <c r="AG619" s="272" t="n">
        <v>0</v>
      </c>
      <c r="AH619" s="271" t="n">
        <v>0</v>
      </c>
      <c r="AI619" s="272" t="n">
        <v>0</v>
      </c>
      <c r="AJ619" s="272" t="n">
        <v>0</v>
      </c>
      <c r="AK619" s="271" t="n">
        <v>0</v>
      </c>
      <c r="AL619" s="272" t="n">
        <v>0</v>
      </c>
      <c r="AM619" s="272" t="n">
        <v>0</v>
      </c>
      <c r="AN619" s="271" t="n">
        <v>0</v>
      </c>
      <c r="AO619" s="245" t="n">
        <v>18</v>
      </c>
      <c r="AP619" s="245" t="n">
        <v>12</v>
      </c>
      <c r="AQ619" s="244" t="n">
        <v>30</v>
      </c>
      <c r="AR619" s="271">
        <f>IF('b2'!$AQ619&gt;0,'b2'!$AQ619,IF('b2'!$AN619&gt;0,'b2'!$AN619,IF('b2'!$AK619&gt;0,'b2'!$AK619,IF('b2'!$AH619&gt;0,'b2'!$AH619,IF('b2'!$AE619&gt;0,'b2'!$AE619,IF('b2'!$AB619&gt;0,'b2'!$AB619,IF('b2'!$Y619&gt;0,'b2'!$Y619,IF('b2'!$V619&gt;0,'b2'!$V619," ---"))))))))</f>
        <v/>
      </c>
      <c r="AS619" s="273" t="n"/>
      <c r="AT619" s="273" t="n"/>
      <c r="AU619" s="273" t="n"/>
      <c r="AV619" s="273" t="n"/>
      <c r="AW619" s="273" t="n"/>
      <c r="AX619" s="273" t="n"/>
      <c r="AY619" s="273" t="n"/>
      <c r="AZ619" s="273" t="n"/>
      <c r="BA619" s="273" t="n"/>
      <c r="BB619" s="273" t="n"/>
      <c r="BC619" s="246" t="n">
        <v>5</v>
      </c>
      <c r="BD619" s="246" t="n">
        <v>0</v>
      </c>
      <c r="BE619" s="274" t="n"/>
      <c r="BF619" s="275" t="n"/>
      <c r="BG619" s="275" t="n"/>
      <c r="BH619" s="274" t="n"/>
      <c r="BI619" s="276" t="inlineStr">
        <is>
          <t>#REF!</t>
        </is>
      </c>
      <c r="BJ619" s="277" t="inlineStr">
        <is>
          <t>#REF!</t>
        </is>
      </c>
      <c r="BK619" s="275" t="n"/>
      <c r="BL619" s="275" t="n"/>
      <c r="BM619" s="274" t="n"/>
      <c r="BN619" s="276" t="inlineStr">
        <is>
          <t>#REF!</t>
        </is>
      </c>
      <c r="BO619" s="277" t="inlineStr">
        <is>
          <t>#REF!</t>
        </is>
      </c>
      <c r="BP619" s="278" t="n"/>
      <c r="BQ619" s="278" t="n"/>
      <c r="BR619" s="279" t="n"/>
      <c r="BS619" s="276" t="inlineStr">
        <is>
          <t>#REF!</t>
        </is>
      </c>
      <c r="BT619" s="251">
        <f>'[2]DATA CONSOLIDADA 2018-2025 '!$BR621-'b2'!$BO619</f>
        <v/>
      </c>
      <c r="BU619" s="275" t="n"/>
      <c r="BV619" s="278" t="n"/>
      <c r="BW619" s="279" t="n"/>
      <c r="BX619" s="276" t="inlineStr">
        <is>
          <t>#REF!</t>
        </is>
      </c>
      <c r="BY619" s="277" t="inlineStr">
        <is>
          <t>#REF!</t>
        </is>
      </c>
      <c r="BZ619" s="278" t="n"/>
      <c r="CA619" s="278" t="n"/>
      <c r="CB619" s="279" t="n"/>
      <c r="CC619" s="276" t="inlineStr">
        <is>
          <t>#REF!</t>
        </is>
      </c>
      <c r="CD619" s="251">
        <f>'[2]DATA CONSOLIDADA 2018-2025 '!$CB621-'b2'!$BW619</f>
        <v/>
      </c>
      <c r="CE619" s="280" t="n"/>
      <c r="CF619" s="280" t="n"/>
      <c r="CG619" s="281" t="n"/>
      <c r="CH619" s="276" t="inlineStr">
        <is>
          <t>#REF!</t>
        </is>
      </c>
      <c r="CI619" s="251">
        <f>'[2]DATA CONSOLIDADA 2018-2025 '!$CG621-'b2'!$CB619</f>
        <v/>
      </c>
      <c r="CJ619" s="247" t="inlineStr">
        <is>
          <t>#REF!</t>
        </is>
      </c>
      <c r="CK619" s="247" t="n">
        <v>158940</v>
      </c>
      <c r="CL619" s="247" t="n">
        <v>0</v>
      </c>
      <c r="CM619" s="247" t="n">
        <v>158940</v>
      </c>
      <c r="CN619" s="247" t="inlineStr">
        <is>
          <t>#REF!</t>
        </is>
      </c>
      <c r="CO619" s="251">
        <f>'[2]DATA CONSOLIDADA 2018-2025 '!$CM621-'b2'!$CG619</f>
        <v/>
      </c>
      <c r="CP619" s="280" t="n"/>
      <c r="CQ619" s="280" t="n"/>
      <c r="CR619" s="280" t="n"/>
      <c r="CS619" s="280" t="n"/>
      <c r="CT619" s="280" t="n"/>
      <c r="CU619" s="280" t="n"/>
      <c r="CV619" s="274" t="n"/>
      <c r="CW619" s="274" t="n"/>
      <c r="CX619" s="274" t="n"/>
      <c r="CY619" s="274" t="n"/>
      <c r="CZ619" s="274" t="n"/>
      <c r="DA619" s="274" t="n"/>
      <c r="DB619" s="274" t="n"/>
      <c r="DC619" s="255" t="n">
        <v>0</v>
      </c>
      <c r="DD619" s="255" t="n">
        <v>158940</v>
      </c>
      <c r="DE619" s="255" t="n">
        <v>0</v>
      </c>
      <c r="DF619" s="255" t="n">
        <v>0</v>
      </c>
      <c r="DG619" s="255" t="n">
        <v>0</v>
      </c>
      <c r="DH619" s="255" t="n">
        <v>158940</v>
      </c>
      <c r="DI619" s="256" t="n"/>
      <c r="DJ619" s="257" t="n"/>
      <c r="DK619" s="257" t="inlineStr">
        <is>
          <t>01 Asociación</t>
        </is>
      </c>
      <c r="DL619" s="258" t="n"/>
      <c r="DM619" s="258" t="n"/>
      <c r="DN619" s="258" t="n"/>
      <c r="DO619" s="258" t="n"/>
      <c r="DP619" s="258" t="n"/>
      <c r="DQ619" s="258" t="n"/>
      <c r="DR619" s="258" t="n"/>
      <c r="DS619" s="258" t="n"/>
      <c r="DT619" s="258" t="n"/>
      <c r="DU619" s="258" t="n"/>
      <c r="DV619" s="258" t="n"/>
      <c r="DW619" s="258" t="n"/>
      <c r="DX619" s="258" t="n"/>
      <c r="DY619" s="258" t="n"/>
      <c r="DZ619" s="258" t="n"/>
      <c r="EA619" s="258" t="n"/>
      <c r="EB619" s="258" t="n"/>
      <c r="EC619" s="258" t="n"/>
      <c r="ED619" s="258" t="n"/>
      <c r="EE619" s="258" t="n"/>
    </row>
    <row r="620" hidden="1" ht="47.25" customHeight="1">
      <c r="A620" s="267" t="inlineStr">
        <is>
          <t>ASOCIACIÓN DE PRODUCTORES AGROPECUARIOS Y SERVICIOS MULTIPLES PIÑATORO</t>
        </is>
      </c>
      <c r="B620" s="267" t="inlineStr">
        <is>
          <t>DERIVADOS LACTEOS</t>
        </is>
      </c>
      <c r="C620" s="240" t="inlineStr">
        <is>
          <t>QUESOS FRESCO</t>
        </is>
      </c>
      <c r="D620" s="267" t="inlineStr">
        <is>
          <t>HUANCAVELICA</t>
        </is>
      </c>
      <c r="E620" s="267" t="inlineStr">
        <is>
          <t>090703</t>
        </is>
      </c>
      <c r="F620" s="267" t="inlineStr">
        <is>
          <t>HUANCAVELICA</t>
        </is>
      </c>
      <c r="G620" s="267" t="inlineStr">
        <is>
          <t>TAYACAJA</t>
        </is>
      </c>
      <c r="H620" s="267" t="inlineStr">
        <is>
          <t>ACRAQUIA</t>
        </is>
      </c>
      <c r="I620" s="268" t="n"/>
      <c r="J620" s="268" t="n"/>
      <c r="K620" s="268" t="n"/>
      <c r="L620" s="268" t="n"/>
      <c r="M620" s="268" t="n"/>
      <c r="N620" s="268" t="n"/>
      <c r="O620" s="268" t="n"/>
      <c r="P620" s="241" t="n">
        <v>1</v>
      </c>
      <c r="Q620" s="241" t="inlineStr">
        <is>
          <t>PAC</t>
        </is>
      </c>
      <c r="R620" s="269">
        <f>IF(I620=1,I$2,"")&amp;IF(J620=1,IF(I620=1,"-","")&amp;J$2,"")&amp;IF(K620=1,IF(OR(J620=1,I620=1),"-","")&amp;K$2,"")&amp;IF(L620=1,IF(OR(K620=1,J620=1,I620=1),"-","")&amp;L$2,"")&amp;IF(M620=1,IF(OR(L620=1,K620=1,J620=1,I620=1),"-","")&amp;M$2,"")&amp;IF(N620=1,IF(OR(M620=1,L620=1,K620=1,J620=1,I620=1),"-","")&amp;N$2,"")&amp;IF(O620=1,IF(OR(N620=1,M620=1,L620=1,K620=1,J620=1,I620=1),"-","")&amp;O$2,"")&amp;IF(P620=1,IF(I620=1," - ",IF(J620=1," - ",IF(K620=1," - ",IF(L620=1," - ",IF(M620=1," - ",IF(N620=1," - ",IF(O620=1," - ","")))))))&amp;P$2,"")</f>
        <v/>
      </c>
      <c r="S620" s="270">
        <f>SUM('b2'!$I620:$P620)</f>
        <v/>
      </c>
      <c r="T620" s="270">
        <f>IF(OR('b2'!$J620=1,'b2'!$K620=1,'b2'!$L620=1,'b2'!$M620=1,'b2'!$N620=1,'b2'!$O620=1,'b2'!$P620=1),"SI","NO")</f>
        <v/>
      </c>
      <c r="U620" s="243">
        <f>IF(OR('b2'!$K620=1,'b2'!$L620=1,'b2'!$M620=1,'b2'!$N620=1,'b2'!$O620=1,'b2'!$P620=1),"SI","NO")</f>
        <v/>
      </c>
      <c r="V620" s="271" t="n">
        <v>0</v>
      </c>
      <c r="W620" s="272" t="n">
        <v>0</v>
      </c>
      <c r="X620" s="272" t="n">
        <v>0</v>
      </c>
      <c r="Y620" s="271" t="n">
        <v>0</v>
      </c>
      <c r="Z620" s="272" t="n">
        <v>0</v>
      </c>
      <c r="AA620" s="272" t="n">
        <v>0</v>
      </c>
      <c r="AB620" s="271" t="n">
        <v>0</v>
      </c>
      <c r="AC620" s="272" t="n">
        <v>0</v>
      </c>
      <c r="AD620" s="272" t="n">
        <v>0</v>
      </c>
      <c r="AE620" s="271" t="n">
        <v>0</v>
      </c>
      <c r="AF620" s="272" t="n">
        <v>0</v>
      </c>
      <c r="AG620" s="272" t="n">
        <v>0</v>
      </c>
      <c r="AH620" s="271" t="n">
        <v>0</v>
      </c>
      <c r="AI620" s="272" t="n">
        <v>0</v>
      </c>
      <c r="AJ620" s="272" t="n">
        <v>0</v>
      </c>
      <c r="AK620" s="271" t="n">
        <v>0</v>
      </c>
      <c r="AL620" s="272" t="n">
        <v>0</v>
      </c>
      <c r="AM620" s="272" t="n">
        <v>0</v>
      </c>
      <c r="AN620" s="271" t="n">
        <v>0</v>
      </c>
      <c r="AO620" s="245" t="n">
        <v>2</v>
      </c>
      <c r="AP620" s="245" t="n">
        <v>8</v>
      </c>
      <c r="AQ620" s="244" t="n">
        <v>10</v>
      </c>
      <c r="AR620" s="271">
        <f>IF('b2'!$AQ620&gt;0,'b2'!$AQ620,IF('b2'!$AN620&gt;0,'b2'!$AN620,IF('b2'!$AK620&gt;0,'b2'!$AK620,IF('b2'!$AH620&gt;0,'b2'!$AH620,IF('b2'!$AE620&gt;0,'b2'!$AE620,IF('b2'!$AB620&gt;0,'b2'!$AB620,IF('b2'!$Y620&gt;0,'b2'!$Y620,IF('b2'!$V620&gt;0,'b2'!$V620," ---"))))))))</f>
        <v/>
      </c>
      <c r="AS620" s="273" t="n"/>
      <c r="AT620" s="273" t="n"/>
      <c r="AU620" s="273" t="n"/>
      <c r="AV620" s="273" t="n"/>
      <c r="AW620" s="273" t="n"/>
      <c r="AX620" s="273" t="n"/>
      <c r="AY620" s="273" t="n"/>
      <c r="AZ620" s="273" t="n"/>
      <c r="BA620" s="273" t="n"/>
      <c r="BB620" s="273" t="n"/>
      <c r="BC620" s="246" t="n">
        <v>12</v>
      </c>
      <c r="BD620" s="246" t="n">
        <v>2</v>
      </c>
      <c r="BE620" s="274" t="n"/>
      <c r="BF620" s="275" t="n"/>
      <c r="BG620" s="275" t="n"/>
      <c r="BH620" s="274" t="n"/>
      <c r="BI620" s="276" t="inlineStr">
        <is>
          <t>#REF!</t>
        </is>
      </c>
      <c r="BJ620" s="277" t="inlineStr">
        <is>
          <t>#REF!</t>
        </is>
      </c>
      <c r="BK620" s="275" t="n"/>
      <c r="BL620" s="275" t="n"/>
      <c r="BM620" s="274" t="n"/>
      <c r="BN620" s="276" t="inlineStr">
        <is>
          <t>#REF!</t>
        </is>
      </c>
      <c r="BO620" s="277" t="inlineStr">
        <is>
          <t>#REF!</t>
        </is>
      </c>
      <c r="BP620" s="278" t="n"/>
      <c r="BQ620" s="278" t="n"/>
      <c r="BR620" s="279" t="n"/>
      <c r="BS620" s="276" t="inlineStr">
        <is>
          <t>#REF!</t>
        </is>
      </c>
      <c r="BT620" s="251">
        <f>'[2]DATA CONSOLIDADA 2018-2025 '!$BR622-'b2'!$BO620</f>
        <v/>
      </c>
      <c r="BU620" s="275" t="n"/>
      <c r="BV620" s="278" t="n"/>
      <c r="BW620" s="279" t="n"/>
      <c r="BX620" s="276" t="inlineStr">
        <is>
          <t>#REF!</t>
        </is>
      </c>
      <c r="BY620" s="277" t="inlineStr">
        <is>
          <t>#REF!</t>
        </is>
      </c>
      <c r="BZ620" s="278" t="n"/>
      <c r="CA620" s="278" t="n"/>
      <c r="CB620" s="279" t="n"/>
      <c r="CC620" s="276" t="inlineStr">
        <is>
          <t>#REF!</t>
        </is>
      </c>
      <c r="CD620" s="251">
        <f>'[2]DATA CONSOLIDADA 2018-2025 '!$CB622-'b2'!$BW620</f>
        <v/>
      </c>
      <c r="CE620" s="280" t="n"/>
      <c r="CF620" s="280" t="n"/>
      <c r="CG620" s="281" t="n"/>
      <c r="CH620" s="276" t="inlineStr">
        <is>
          <t>#REF!</t>
        </is>
      </c>
      <c r="CI620" s="251">
        <f>'[2]DATA CONSOLIDADA 2018-2025 '!$CG622-'b2'!$CB620</f>
        <v/>
      </c>
      <c r="CJ620" s="247" t="inlineStr">
        <is>
          <t>#REF!</t>
        </is>
      </c>
      <c r="CK620" s="247" t="n">
        <v>0</v>
      </c>
      <c r="CL620" s="247" t="n">
        <v>0</v>
      </c>
      <c r="CM620" s="247" t="n">
        <v>0</v>
      </c>
      <c r="CN620" s="247" t="inlineStr">
        <is>
          <t>#REF!</t>
        </is>
      </c>
      <c r="CO620" s="251">
        <f>'[2]DATA CONSOLIDADA 2018-2025 '!$CM622-'b2'!$CG620</f>
        <v/>
      </c>
      <c r="CP620" s="280" t="n"/>
      <c r="CQ620" s="280" t="n"/>
      <c r="CR620" s="280" t="n"/>
      <c r="CS620" s="280" t="n"/>
      <c r="CT620" s="280" t="n"/>
      <c r="CU620" s="280" t="n"/>
      <c r="CV620" s="274" t="n"/>
      <c r="CW620" s="274" t="n"/>
      <c r="CX620" s="274" t="n"/>
      <c r="CY620" s="274" t="n"/>
      <c r="CZ620" s="274" t="n"/>
      <c r="DA620" s="274" t="n"/>
      <c r="DB620" s="274" t="n"/>
      <c r="DC620" s="255" t="n">
        <v>0</v>
      </c>
      <c r="DD620" s="255" t="n">
        <v>0</v>
      </c>
      <c r="DE620" s="255" t="n">
        <v>0</v>
      </c>
      <c r="DF620" s="255" t="n">
        <v>0</v>
      </c>
      <c r="DG620" s="255" t="n">
        <v>0</v>
      </c>
      <c r="DH620" s="255" t="n">
        <v>0</v>
      </c>
      <c r="DI620" s="256" t="n"/>
      <c r="DJ620" s="257" t="n"/>
      <c r="DK620" s="257" t="inlineStr">
        <is>
          <t>01 Asociación</t>
        </is>
      </c>
      <c r="DL620" s="258" t="n"/>
      <c r="DM620" s="258" t="n"/>
      <c r="DN620" s="258" t="n"/>
      <c r="DO620" s="258" t="n"/>
      <c r="DP620" s="258" t="n"/>
      <c r="DQ620" s="258" t="n"/>
      <c r="DR620" s="258" t="n"/>
      <c r="DS620" s="258" t="n"/>
      <c r="DT620" s="258" t="n"/>
      <c r="DU620" s="258" t="n"/>
      <c r="DV620" s="258" t="n"/>
      <c r="DW620" s="258" t="n"/>
      <c r="DX620" s="258" t="n"/>
      <c r="DY620" s="258" t="n"/>
      <c r="DZ620" s="258" t="n"/>
      <c r="EA620" s="258" t="n"/>
      <c r="EB620" s="258" t="n"/>
      <c r="EC620" s="258" t="n"/>
      <c r="ED620" s="258" t="n"/>
      <c r="EE620" s="258" t="n"/>
    </row>
    <row r="621" hidden="1" ht="47.25" customHeight="1">
      <c r="A621" s="267" t="inlineStr">
        <is>
          <t>ASOCIACIÓN DE PRODUCTORES AGROPECUARIOS 100% PAMPINOS -TAYACAJA</t>
        </is>
      </c>
      <c r="B621" s="267" t="inlineStr">
        <is>
          <t>DERIVADOS LACTEOS</t>
        </is>
      </c>
      <c r="C621" s="240" t="inlineStr">
        <is>
          <t>QUESOS FRESCO</t>
        </is>
      </c>
      <c r="D621" s="267" t="inlineStr">
        <is>
          <t>HUANCAVELICA</t>
        </is>
      </c>
      <c r="E621" s="267" t="inlineStr">
        <is>
          <t>090703</t>
        </is>
      </c>
      <c r="F621" s="267" t="inlineStr">
        <is>
          <t>HUANCAVELICA</t>
        </is>
      </c>
      <c r="G621" s="267" t="inlineStr">
        <is>
          <t>TAYACAJA</t>
        </is>
      </c>
      <c r="H621" s="267" t="inlineStr">
        <is>
          <t>ACRAQUIA</t>
        </is>
      </c>
      <c r="I621" s="268" t="n"/>
      <c r="J621" s="268" t="n"/>
      <c r="K621" s="268" t="n"/>
      <c r="L621" s="268" t="n"/>
      <c r="M621" s="268" t="n"/>
      <c r="N621" s="268" t="n"/>
      <c r="O621" s="268" t="n"/>
      <c r="P621" s="241" t="n">
        <v>1</v>
      </c>
      <c r="Q621" s="241" t="inlineStr">
        <is>
          <t>PAC</t>
        </is>
      </c>
      <c r="R621" s="269">
        <f>IF(I621=1,I$2,"")&amp;IF(J621=1,IF(I621=1,"-","")&amp;J$2,"")&amp;IF(K621=1,IF(OR(J621=1,I621=1),"-","")&amp;K$2,"")&amp;IF(L621=1,IF(OR(K621=1,J621=1,I621=1),"-","")&amp;L$2,"")&amp;IF(M621=1,IF(OR(L621=1,K621=1,J621=1,I621=1),"-","")&amp;M$2,"")&amp;IF(N621=1,IF(OR(M621=1,L621=1,K621=1,J621=1,I621=1),"-","")&amp;N$2,"")&amp;IF(O621=1,IF(OR(N621=1,M621=1,L621=1,K621=1,J621=1,I621=1),"-","")&amp;O$2,"")&amp;IF(P621=1,IF(I621=1," - ",IF(J621=1," - ",IF(K621=1," - ",IF(L621=1," - ",IF(M621=1," - ",IF(N621=1," - ",IF(O621=1," - ","")))))))&amp;P$2,"")</f>
        <v/>
      </c>
      <c r="S621" s="270">
        <f>SUM('b2'!$I621:$P621)</f>
        <v/>
      </c>
      <c r="T621" s="270">
        <f>IF(OR('b2'!$J621=1,'b2'!$K621=1,'b2'!$L621=1,'b2'!$M621=1,'b2'!$N621=1,'b2'!$O621=1,'b2'!$P621=1),"SI","NO")</f>
        <v/>
      </c>
      <c r="U621" s="243">
        <f>IF(OR('b2'!$K621=1,'b2'!$L621=1,'b2'!$M621=1,'b2'!$N621=1,'b2'!$O621=1,'b2'!$P621=1),"SI","NO")</f>
        <v/>
      </c>
      <c r="V621" s="271" t="n">
        <v>0</v>
      </c>
      <c r="W621" s="272" t="n">
        <v>0</v>
      </c>
      <c r="X621" s="272" t="n">
        <v>0</v>
      </c>
      <c r="Y621" s="271" t="n">
        <v>0</v>
      </c>
      <c r="Z621" s="272" t="n">
        <v>0</v>
      </c>
      <c r="AA621" s="272" t="n">
        <v>0</v>
      </c>
      <c r="AB621" s="271" t="n">
        <v>0</v>
      </c>
      <c r="AC621" s="272" t="n">
        <v>0</v>
      </c>
      <c r="AD621" s="272" t="n">
        <v>0</v>
      </c>
      <c r="AE621" s="271" t="n">
        <v>0</v>
      </c>
      <c r="AF621" s="272" t="n">
        <v>0</v>
      </c>
      <c r="AG621" s="272" t="n">
        <v>0</v>
      </c>
      <c r="AH621" s="271" t="n">
        <v>0</v>
      </c>
      <c r="AI621" s="272" t="n">
        <v>0</v>
      </c>
      <c r="AJ621" s="272" t="n">
        <v>0</v>
      </c>
      <c r="AK621" s="271" t="n">
        <v>0</v>
      </c>
      <c r="AL621" s="272" t="n">
        <v>0</v>
      </c>
      <c r="AM621" s="272" t="n">
        <v>0</v>
      </c>
      <c r="AN621" s="271" t="n">
        <v>0</v>
      </c>
      <c r="AO621" s="245" t="n">
        <v>10</v>
      </c>
      <c r="AP621" s="245" t="n">
        <v>6</v>
      </c>
      <c r="AQ621" s="244" t="n">
        <v>16</v>
      </c>
      <c r="AR621" s="271">
        <f>IF('b2'!$AQ621&gt;0,'b2'!$AQ621,IF('b2'!$AN621&gt;0,'b2'!$AN621,IF('b2'!$AK621&gt;0,'b2'!$AK621,IF('b2'!$AH621&gt;0,'b2'!$AH621,IF('b2'!$AE621&gt;0,'b2'!$AE621,IF('b2'!$AB621&gt;0,'b2'!$AB621,IF('b2'!$Y621&gt;0,'b2'!$Y621,IF('b2'!$V621&gt;0,'b2'!$V621," ---"))))))))</f>
        <v/>
      </c>
      <c r="AS621" s="273" t="n"/>
      <c r="AT621" s="273" t="n"/>
      <c r="AU621" s="273" t="n"/>
      <c r="AV621" s="273" t="n"/>
      <c r="AW621" s="273" t="n"/>
      <c r="AX621" s="273" t="n"/>
      <c r="AY621" s="273" t="n"/>
      <c r="AZ621" s="273" t="n"/>
      <c r="BA621" s="273" t="n"/>
      <c r="BB621" s="273" t="n"/>
      <c r="BC621" s="246" t="n">
        <v>12</v>
      </c>
      <c r="BD621" s="246" t="n">
        <v>2</v>
      </c>
      <c r="BE621" s="274" t="n"/>
      <c r="BF621" s="275" t="n"/>
      <c r="BG621" s="275" t="n"/>
      <c r="BH621" s="274" t="n"/>
      <c r="BI621" s="276" t="inlineStr">
        <is>
          <t>#REF!</t>
        </is>
      </c>
      <c r="BJ621" s="277" t="inlineStr">
        <is>
          <t>#REF!</t>
        </is>
      </c>
      <c r="BK621" s="275" t="n"/>
      <c r="BL621" s="275" t="n"/>
      <c r="BM621" s="274" t="n"/>
      <c r="BN621" s="276" t="inlineStr">
        <is>
          <t>#REF!</t>
        </is>
      </c>
      <c r="BO621" s="277" t="inlineStr">
        <is>
          <t>#REF!</t>
        </is>
      </c>
      <c r="BP621" s="278" t="n"/>
      <c r="BQ621" s="278" t="n"/>
      <c r="BR621" s="279" t="n"/>
      <c r="BS621" s="276" t="inlineStr">
        <is>
          <t>#REF!</t>
        </is>
      </c>
      <c r="BT621" s="251">
        <f>'[2]DATA CONSOLIDADA 2018-2025 '!$BR623-'b2'!$BO621</f>
        <v/>
      </c>
      <c r="BU621" s="275" t="n"/>
      <c r="BV621" s="278" t="n"/>
      <c r="BW621" s="279" t="n"/>
      <c r="BX621" s="276" t="inlineStr">
        <is>
          <t>#REF!</t>
        </is>
      </c>
      <c r="BY621" s="277" t="inlineStr">
        <is>
          <t>#REF!</t>
        </is>
      </c>
      <c r="BZ621" s="278" t="n"/>
      <c r="CA621" s="278" t="n"/>
      <c r="CB621" s="279" t="n"/>
      <c r="CC621" s="276" t="inlineStr">
        <is>
          <t>#REF!</t>
        </is>
      </c>
      <c r="CD621" s="251">
        <f>'[2]DATA CONSOLIDADA 2018-2025 '!$CB623-'b2'!$BW621</f>
        <v/>
      </c>
      <c r="CE621" s="280" t="n"/>
      <c r="CF621" s="280" t="n"/>
      <c r="CG621" s="281" t="n"/>
      <c r="CH621" s="276" t="inlineStr">
        <is>
          <t>#REF!</t>
        </is>
      </c>
      <c r="CI621" s="251">
        <f>'[2]DATA CONSOLIDADA 2018-2025 '!$CG623-'b2'!$CB621</f>
        <v/>
      </c>
      <c r="CJ621" s="247" t="inlineStr">
        <is>
          <t>#REF!</t>
        </is>
      </c>
      <c r="CK621" s="247" t="n">
        <v>0</v>
      </c>
      <c r="CL621" s="247" t="n">
        <v>0</v>
      </c>
      <c r="CM621" s="247" t="n">
        <v>0</v>
      </c>
      <c r="CN621" s="247" t="inlineStr">
        <is>
          <t>#REF!</t>
        </is>
      </c>
      <c r="CO621" s="251">
        <f>'[2]DATA CONSOLIDADA 2018-2025 '!$CM623-'b2'!$CG621</f>
        <v/>
      </c>
      <c r="CP621" s="280" t="n"/>
      <c r="CQ621" s="280" t="n"/>
      <c r="CR621" s="280" t="n"/>
      <c r="CS621" s="280" t="n"/>
      <c r="CT621" s="280" t="n"/>
      <c r="CU621" s="280" t="n"/>
      <c r="CV621" s="274" t="n"/>
      <c r="CW621" s="274" t="n"/>
      <c r="CX621" s="274" t="n"/>
      <c r="CY621" s="274" t="n"/>
      <c r="CZ621" s="274" t="n"/>
      <c r="DA621" s="274" t="n"/>
      <c r="DB621" s="274" t="n"/>
      <c r="DC621" s="255" t="n">
        <v>0</v>
      </c>
      <c r="DD621" s="255" t="n">
        <v>0</v>
      </c>
      <c r="DE621" s="255" t="n">
        <v>0</v>
      </c>
      <c r="DF621" s="255" t="n">
        <v>0</v>
      </c>
      <c r="DG621" s="255" t="n">
        <v>0</v>
      </c>
      <c r="DH621" s="255" t="n">
        <v>0</v>
      </c>
      <c r="DI621" s="256" t="n"/>
      <c r="DJ621" s="257" t="n"/>
      <c r="DK621" s="257" t="inlineStr">
        <is>
          <t>01 Asociación</t>
        </is>
      </c>
      <c r="DL621" s="258" t="n"/>
      <c r="DM621" s="258" t="n"/>
      <c r="DN621" s="258" t="n"/>
      <c r="DO621" s="258" t="n"/>
      <c r="DP621" s="258" t="n"/>
      <c r="DQ621" s="258" t="n"/>
      <c r="DR621" s="258" t="n"/>
      <c r="DS621" s="258" t="n"/>
      <c r="DT621" s="258" t="n"/>
      <c r="DU621" s="258" t="n"/>
      <c r="DV621" s="258" t="n"/>
      <c r="DW621" s="258" t="n"/>
      <c r="DX621" s="258" t="n"/>
      <c r="DY621" s="258" t="n"/>
      <c r="DZ621" s="258" t="n"/>
      <c r="EA621" s="258" t="n"/>
      <c r="EB621" s="258" t="n"/>
      <c r="EC621" s="258" t="n"/>
      <c r="ED621" s="258" t="n"/>
      <c r="EE621" s="258" t="n"/>
    </row>
    <row r="622" hidden="1" ht="47.25" customHeight="1">
      <c r="A622" s="267" t="inlineStr">
        <is>
          <t>ASOCIACIÓN DE PRODUCTORES AGROPECUARIO LANDEO DE PARCO-DISTRITO DE MOYA</t>
        </is>
      </c>
      <c r="B622" s="267" t="inlineStr">
        <is>
          <t>DERIVADOS LACTEOS</t>
        </is>
      </c>
      <c r="C622" s="240" t="inlineStr">
        <is>
          <t>QUESOS FRESCO</t>
        </is>
      </c>
      <c r="D622" s="267" t="inlineStr">
        <is>
          <t>HUANCAVELICA</t>
        </is>
      </c>
      <c r="E622" s="267" t="inlineStr">
        <is>
          <t>090112</t>
        </is>
      </c>
      <c r="F622" s="267" t="inlineStr">
        <is>
          <t>HUANCAVELICA</t>
        </is>
      </c>
      <c r="G622" s="267" t="inlineStr">
        <is>
          <t>HUANCAVELICA</t>
        </is>
      </c>
      <c r="H622" s="267" t="inlineStr">
        <is>
          <t>MOYA</t>
        </is>
      </c>
      <c r="I622" s="268" t="n"/>
      <c r="J622" s="268" t="n"/>
      <c r="K622" s="268" t="n"/>
      <c r="L622" s="268" t="n"/>
      <c r="M622" s="268" t="n"/>
      <c r="N622" s="268" t="n"/>
      <c r="O622" s="268" t="n"/>
      <c r="P622" s="241" t="n">
        <v>1</v>
      </c>
      <c r="Q622" s="241" t="inlineStr">
        <is>
          <t>PAC</t>
        </is>
      </c>
      <c r="R622" s="269">
        <f>IF(I622=1,I$2,"")&amp;IF(J622=1,IF(I622=1,"-","")&amp;J$2,"")&amp;IF(K622=1,IF(OR(J622=1,I622=1),"-","")&amp;K$2,"")&amp;IF(L622=1,IF(OR(K622=1,J622=1,I622=1),"-","")&amp;L$2,"")&amp;IF(M622=1,IF(OR(L622=1,K622=1,J622=1,I622=1),"-","")&amp;M$2,"")&amp;IF(N622=1,IF(OR(M622=1,L622=1,K622=1,J622=1,I622=1),"-","")&amp;N$2,"")&amp;IF(O622=1,IF(OR(N622=1,M622=1,L622=1,K622=1,J622=1,I622=1),"-","")&amp;O$2,"")&amp;IF(P622=1,IF(I622=1," - ",IF(J622=1," - ",IF(K622=1," - ",IF(L622=1," - ",IF(M622=1," - ",IF(N622=1," - ",IF(O622=1," - ","")))))))&amp;P$2,"")</f>
        <v/>
      </c>
      <c r="S622" s="270">
        <f>SUM('b2'!$I622:$P622)</f>
        <v/>
      </c>
      <c r="T622" s="270">
        <f>IF(OR('b2'!$J622=1,'b2'!$K622=1,'b2'!$L622=1,'b2'!$M622=1,'b2'!$N622=1,'b2'!$O622=1,'b2'!$P622=1),"SI","NO")</f>
        <v/>
      </c>
      <c r="U622" s="243">
        <f>IF(OR('b2'!$K622=1,'b2'!$L622=1,'b2'!$M622=1,'b2'!$N622=1,'b2'!$O622=1,'b2'!$P622=1),"SI","NO")</f>
        <v/>
      </c>
      <c r="V622" s="271" t="n">
        <v>0</v>
      </c>
      <c r="W622" s="272" t="n">
        <v>0</v>
      </c>
      <c r="X622" s="272" t="n">
        <v>0</v>
      </c>
      <c r="Y622" s="271" t="n">
        <v>0</v>
      </c>
      <c r="Z622" s="272" t="n">
        <v>0</v>
      </c>
      <c r="AA622" s="272" t="n">
        <v>0</v>
      </c>
      <c r="AB622" s="271" t="n">
        <v>0</v>
      </c>
      <c r="AC622" s="272" t="n">
        <v>0</v>
      </c>
      <c r="AD622" s="272" t="n">
        <v>0</v>
      </c>
      <c r="AE622" s="271" t="n">
        <v>0</v>
      </c>
      <c r="AF622" s="272" t="n">
        <v>0</v>
      </c>
      <c r="AG622" s="272" t="n">
        <v>0</v>
      </c>
      <c r="AH622" s="271" t="n">
        <v>0</v>
      </c>
      <c r="AI622" s="272" t="n">
        <v>0</v>
      </c>
      <c r="AJ622" s="272" t="n">
        <v>0</v>
      </c>
      <c r="AK622" s="271" t="n">
        <v>0</v>
      </c>
      <c r="AL622" s="272" t="n">
        <v>0</v>
      </c>
      <c r="AM622" s="272" t="n">
        <v>0</v>
      </c>
      <c r="AN622" s="271" t="n">
        <v>0</v>
      </c>
      <c r="AO622" s="245" t="n">
        <v>7</v>
      </c>
      <c r="AP622" s="245" t="n">
        <v>8</v>
      </c>
      <c r="AQ622" s="244" t="n">
        <v>15</v>
      </c>
      <c r="AR622" s="271">
        <f>IF('b2'!$AQ622&gt;0,'b2'!$AQ622,IF('b2'!$AN622&gt;0,'b2'!$AN622,IF('b2'!$AK622&gt;0,'b2'!$AK622,IF('b2'!$AH622&gt;0,'b2'!$AH622,IF('b2'!$AE622&gt;0,'b2'!$AE622,IF('b2'!$AB622&gt;0,'b2'!$AB622,IF('b2'!$Y622&gt;0,'b2'!$Y622,IF('b2'!$V622&gt;0,'b2'!$V622," ---"))))))))</f>
        <v/>
      </c>
      <c r="AS622" s="273" t="n"/>
      <c r="AT622" s="273" t="n"/>
      <c r="AU622" s="273" t="n"/>
      <c r="AV622" s="273" t="n"/>
      <c r="AW622" s="273" t="n"/>
      <c r="AX622" s="273" t="n"/>
      <c r="AY622" s="273" t="n"/>
      <c r="AZ622" s="273" t="n"/>
      <c r="BA622" s="273" t="n"/>
      <c r="BB622" s="273" t="n"/>
      <c r="BC622" s="246" t="n">
        <v>12</v>
      </c>
      <c r="BD622" s="246" t="n">
        <v>2</v>
      </c>
      <c r="BE622" s="274" t="n"/>
      <c r="BF622" s="275" t="n"/>
      <c r="BG622" s="275" t="n"/>
      <c r="BH622" s="274" t="n"/>
      <c r="BI622" s="276" t="inlineStr">
        <is>
          <t>#REF!</t>
        </is>
      </c>
      <c r="BJ622" s="277" t="inlineStr">
        <is>
          <t>#REF!</t>
        </is>
      </c>
      <c r="BK622" s="275" t="n"/>
      <c r="BL622" s="275" t="n"/>
      <c r="BM622" s="274" t="n"/>
      <c r="BN622" s="276" t="inlineStr">
        <is>
          <t>#REF!</t>
        </is>
      </c>
      <c r="BO622" s="277" t="inlineStr">
        <is>
          <t>#REF!</t>
        </is>
      </c>
      <c r="BP622" s="278" t="n"/>
      <c r="BQ622" s="278" t="n"/>
      <c r="BR622" s="279" t="n"/>
      <c r="BS622" s="276" t="inlineStr">
        <is>
          <t>#REF!</t>
        </is>
      </c>
      <c r="BT622" s="251">
        <f>'[2]DATA CONSOLIDADA 2018-2025 '!$BR624-'b2'!$BO622</f>
        <v/>
      </c>
      <c r="BU622" s="275" t="n"/>
      <c r="BV622" s="278" t="n"/>
      <c r="BW622" s="279" t="n"/>
      <c r="BX622" s="276" t="inlineStr">
        <is>
          <t>#REF!</t>
        </is>
      </c>
      <c r="BY622" s="277" t="inlineStr">
        <is>
          <t>#REF!</t>
        </is>
      </c>
      <c r="BZ622" s="278" t="n"/>
      <c r="CA622" s="278" t="n"/>
      <c r="CB622" s="279" t="n"/>
      <c r="CC622" s="276" t="inlineStr">
        <is>
          <t>#REF!</t>
        </is>
      </c>
      <c r="CD622" s="251">
        <f>'[2]DATA CONSOLIDADA 2018-2025 '!$CB624-'b2'!$BW622</f>
        <v/>
      </c>
      <c r="CE622" s="280" t="n"/>
      <c r="CF622" s="280" t="n"/>
      <c r="CG622" s="281" t="n"/>
      <c r="CH622" s="276" t="inlineStr">
        <is>
          <t>#REF!</t>
        </is>
      </c>
      <c r="CI622" s="251">
        <f>'[2]DATA CONSOLIDADA 2018-2025 '!$CG624-'b2'!$CB622</f>
        <v/>
      </c>
      <c r="CJ622" s="247" t="inlineStr">
        <is>
          <t>#REF!</t>
        </is>
      </c>
      <c r="CK622" s="247" t="n">
        <v>0</v>
      </c>
      <c r="CL622" s="247" t="n">
        <v>0</v>
      </c>
      <c r="CM622" s="247" t="n">
        <v>0</v>
      </c>
      <c r="CN622" s="247" t="inlineStr">
        <is>
          <t>#REF!</t>
        </is>
      </c>
      <c r="CO622" s="251">
        <f>'[2]DATA CONSOLIDADA 2018-2025 '!$CM624-'b2'!$CG622</f>
        <v/>
      </c>
      <c r="CP622" s="280" t="n"/>
      <c r="CQ622" s="280" t="n"/>
      <c r="CR622" s="280" t="n"/>
      <c r="CS622" s="280" t="n"/>
      <c r="CT622" s="280" t="n"/>
      <c r="CU622" s="280" t="n"/>
      <c r="CV622" s="274" t="n"/>
      <c r="CW622" s="274" t="n"/>
      <c r="CX622" s="274" t="n"/>
      <c r="CY622" s="274" t="n"/>
      <c r="CZ622" s="274" t="n"/>
      <c r="DA622" s="274" t="n"/>
      <c r="DB622" s="274" t="n"/>
      <c r="DC622" s="255" t="n">
        <v>0</v>
      </c>
      <c r="DD622" s="255" t="n">
        <v>0</v>
      </c>
      <c r="DE622" s="255" t="n">
        <v>0</v>
      </c>
      <c r="DF622" s="255" t="n">
        <v>0</v>
      </c>
      <c r="DG622" s="255" t="n">
        <v>0</v>
      </c>
      <c r="DH622" s="255" t="n">
        <v>0</v>
      </c>
      <c r="DI622" s="256" t="n"/>
      <c r="DJ622" s="257" t="n"/>
      <c r="DK622" s="257" t="inlineStr">
        <is>
          <t>01 Asociación</t>
        </is>
      </c>
      <c r="DL622" s="258" t="n"/>
      <c r="DM622" s="258" t="n"/>
      <c r="DN622" s="258" t="n"/>
      <c r="DO622" s="258" t="n"/>
      <c r="DP622" s="258" t="n"/>
      <c r="DQ622" s="258" t="n"/>
      <c r="DR622" s="258" t="n"/>
      <c r="DS622" s="258" t="n"/>
      <c r="DT622" s="258" t="n"/>
      <c r="DU622" s="258" t="n"/>
      <c r="DV622" s="258" t="n"/>
      <c r="DW622" s="258" t="n"/>
      <c r="DX622" s="258" t="n"/>
      <c r="DY622" s="258" t="n"/>
      <c r="DZ622" s="258" t="n"/>
      <c r="EA622" s="258" t="n"/>
      <c r="EB622" s="258" t="n"/>
      <c r="EC622" s="258" t="n"/>
      <c r="ED622" s="258" t="n"/>
      <c r="EE622" s="258" t="n"/>
    </row>
    <row r="623" hidden="1" ht="47.25" customHeight="1">
      <c r="A623" s="267" t="inlineStr">
        <is>
          <t>ASOCIACIÓN DE AGROPECUARIOS DEL VALLE PEDREGAL</t>
        </is>
      </c>
      <c r="B623" s="267" t="inlineStr">
        <is>
          <t>MARACUYA</t>
        </is>
      </c>
      <c r="C623" s="240" t="inlineStr">
        <is>
          <t>MARACUYÁ</t>
        </is>
      </c>
      <c r="D623" s="267" t="inlineStr">
        <is>
          <t>LA LIBERTAD</t>
        </is>
      </c>
      <c r="E623" s="267" t="inlineStr">
        <is>
          <t>130106</t>
        </is>
      </c>
      <c r="F623" s="267" t="inlineStr">
        <is>
          <t>LA LIBERTAD</t>
        </is>
      </c>
      <c r="G623" s="267" t="inlineStr">
        <is>
          <t>TRUJILLO</t>
        </is>
      </c>
      <c r="H623" s="267" t="inlineStr">
        <is>
          <t>LAREDO</t>
        </is>
      </c>
      <c r="I623" s="268" t="n"/>
      <c r="J623" s="268" t="n"/>
      <c r="K623" s="268" t="n"/>
      <c r="L623" s="268" t="n"/>
      <c r="M623" s="268" t="n"/>
      <c r="N623" s="268" t="n"/>
      <c r="O623" s="268" t="n"/>
      <c r="P623" s="241" t="n">
        <v>1</v>
      </c>
      <c r="Q623" s="241" t="inlineStr">
        <is>
          <t>PAC</t>
        </is>
      </c>
      <c r="R623" s="269">
        <f>IF(I623=1,I$2,"")&amp;IF(J623=1,IF(I623=1,"-","")&amp;J$2,"")&amp;IF(K623=1,IF(OR(J623=1,I623=1),"-","")&amp;K$2,"")&amp;IF(L623=1,IF(OR(K623=1,J623=1,I623=1),"-","")&amp;L$2,"")&amp;IF(M623=1,IF(OR(L623=1,K623=1,J623=1,I623=1),"-","")&amp;M$2,"")&amp;IF(N623=1,IF(OR(M623=1,L623=1,K623=1,J623=1,I623=1),"-","")&amp;N$2,"")&amp;IF(O623=1,IF(OR(N623=1,M623=1,L623=1,K623=1,J623=1,I623=1),"-","")&amp;O$2,"")&amp;IF(P623=1,IF(I623=1," - ",IF(J623=1," - ",IF(K623=1," - ",IF(L623=1," - ",IF(M623=1," - ",IF(N623=1," - ",IF(O623=1," - ","")))))))&amp;P$2,"")</f>
        <v/>
      </c>
      <c r="S623" s="270">
        <f>SUM('b2'!$I623:$P623)</f>
        <v/>
      </c>
      <c r="T623" s="270">
        <f>IF(OR('b2'!$J623=1,'b2'!$K623=1,'b2'!$L623=1,'b2'!$M623=1,'b2'!$N623=1,'b2'!$O623=1,'b2'!$P623=1),"SI","NO")</f>
        <v/>
      </c>
      <c r="U623" s="243">
        <f>IF(OR('b2'!$K623=1,'b2'!$L623=1,'b2'!$M623=1,'b2'!$N623=1,'b2'!$O623=1,'b2'!$P623=1),"SI","NO")</f>
        <v/>
      </c>
      <c r="V623" s="271" t="n">
        <v>0</v>
      </c>
      <c r="W623" s="272" t="n">
        <v>0</v>
      </c>
      <c r="X623" s="272" t="n">
        <v>0</v>
      </c>
      <c r="Y623" s="271" t="n">
        <v>0</v>
      </c>
      <c r="Z623" s="272" t="n">
        <v>0</v>
      </c>
      <c r="AA623" s="272" t="n">
        <v>0</v>
      </c>
      <c r="AB623" s="271" t="n">
        <v>0</v>
      </c>
      <c r="AC623" s="272" t="n">
        <v>0</v>
      </c>
      <c r="AD623" s="272" t="n">
        <v>0</v>
      </c>
      <c r="AE623" s="271" t="n">
        <v>0</v>
      </c>
      <c r="AF623" s="272" t="n">
        <v>0</v>
      </c>
      <c r="AG623" s="272" t="n">
        <v>0</v>
      </c>
      <c r="AH623" s="271" t="n">
        <v>0</v>
      </c>
      <c r="AI623" s="272" t="n">
        <v>0</v>
      </c>
      <c r="AJ623" s="272" t="n">
        <v>0</v>
      </c>
      <c r="AK623" s="271" t="n">
        <v>0</v>
      </c>
      <c r="AL623" s="272" t="n">
        <v>0</v>
      </c>
      <c r="AM623" s="272" t="n">
        <v>0</v>
      </c>
      <c r="AN623" s="271" t="n">
        <v>0</v>
      </c>
      <c r="AO623" s="245" t="n">
        <v>0</v>
      </c>
      <c r="AP623" s="245" t="n">
        <v>17</v>
      </c>
      <c r="AQ623" s="244" t="n">
        <v>17</v>
      </c>
      <c r="AR623" s="271">
        <f>IF('b2'!$AQ623&gt;0,'b2'!$AQ623,IF('b2'!$AN623&gt;0,'b2'!$AN623,IF('b2'!$AK623&gt;0,'b2'!$AK623,IF('b2'!$AH623&gt;0,'b2'!$AH623,IF('b2'!$AE623&gt;0,'b2'!$AE623,IF('b2'!$AB623&gt;0,'b2'!$AB623,IF('b2'!$Y623&gt;0,'b2'!$Y623,IF('b2'!$V623&gt;0,'b2'!$V623," ---"))))))))</f>
        <v/>
      </c>
      <c r="AS623" s="273" t="n"/>
      <c r="AT623" s="273" t="n"/>
      <c r="AU623" s="273" t="n"/>
      <c r="AV623" s="273" t="n"/>
      <c r="AW623" s="273" t="n"/>
      <c r="AX623" s="273" t="n"/>
      <c r="AY623" s="273" t="n"/>
      <c r="AZ623" s="273" t="n"/>
      <c r="BA623" s="273" t="n"/>
      <c r="BB623" s="273" t="n"/>
      <c r="BC623" s="246" t="n">
        <v>2</v>
      </c>
      <c r="BD623" s="246" t="n">
        <v>0</v>
      </c>
      <c r="BE623" s="274" t="n"/>
      <c r="BF623" s="275" t="n"/>
      <c r="BG623" s="275" t="n"/>
      <c r="BH623" s="274" t="n"/>
      <c r="BI623" s="276" t="inlineStr">
        <is>
          <t>#REF!</t>
        </is>
      </c>
      <c r="BJ623" s="277" t="inlineStr">
        <is>
          <t>#REF!</t>
        </is>
      </c>
      <c r="BK623" s="275" t="n"/>
      <c r="BL623" s="275" t="n"/>
      <c r="BM623" s="274" t="n"/>
      <c r="BN623" s="276" t="inlineStr">
        <is>
          <t>#REF!</t>
        </is>
      </c>
      <c r="BO623" s="277" t="inlineStr">
        <is>
          <t>#REF!</t>
        </is>
      </c>
      <c r="BP623" s="278" t="n"/>
      <c r="BQ623" s="278" t="n"/>
      <c r="BR623" s="279" t="n"/>
      <c r="BS623" s="276" t="inlineStr">
        <is>
          <t>#REF!</t>
        </is>
      </c>
      <c r="BT623" s="251">
        <f>'[2]DATA CONSOLIDADA 2018-2025 '!$BR625-'b2'!$BO623</f>
        <v/>
      </c>
      <c r="BU623" s="275" t="n"/>
      <c r="BV623" s="278" t="n"/>
      <c r="BW623" s="279" t="n"/>
      <c r="BX623" s="276" t="inlineStr">
        <is>
          <t>#REF!</t>
        </is>
      </c>
      <c r="BY623" s="277" t="inlineStr">
        <is>
          <t>#REF!</t>
        </is>
      </c>
      <c r="BZ623" s="278" t="n"/>
      <c r="CA623" s="278" t="n"/>
      <c r="CB623" s="279" t="n"/>
      <c r="CC623" s="276" t="inlineStr">
        <is>
          <t>#REF!</t>
        </is>
      </c>
      <c r="CD623" s="251">
        <f>'[2]DATA CONSOLIDADA 2018-2025 '!$CB625-'b2'!$BW623</f>
        <v/>
      </c>
      <c r="CE623" s="280" t="n"/>
      <c r="CF623" s="280" t="n"/>
      <c r="CG623" s="281" t="n"/>
      <c r="CH623" s="276" t="inlineStr">
        <is>
          <t>#REF!</t>
        </is>
      </c>
      <c r="CI623" s="251">
        <f>'[2]DATA CONSOLIDADA 2018-2025 '!$CG625-'b2'!$CB623</f>
        <v/>
      </c>
      <c r="CJ623" s="247" t="inlineStr">
        <is>
          <t>#REF!</t>
        </is>
      </c>
      <c r="CK623" s="247" t="n">
        <v>22000</v>
      </c>
      <c r="CL623" s="247" t="n">
        <v>0</v>
      </c>
      <c r="CM623" s="247" t="n">
        <v>22000</v>
      </c>
      <c r="CN623" s="247" t="inlineStr">
        <is>
          <t>#REF!</t>
        </is>
      </c>
      <c r="CO623" s="251">
        <f>'[2]DATA CONSOLIDADA 2018-2025 '!$CM625-'b2'!$CG623</f>
        <v/>
      </c>
      <c r="CP623" s="280" t="n"/>
      <c r="CQ623" s="280" t="n"/>
      <c r="CR623" s="280" t="n"/>
      <c r="CS623" s="280" t="n"/>
      <c r="CT623" s="280" t="n"/>
      <c r="CU623" s="280" t="n"/>
      <c r="CV623" s="274" t="n"/>
      <c r="CW623" s="274" t="n"/>
      <c r="CX623" s="274" t="n"/>
      <c r="CY623" s="274" t="n"/>
      <c r="CZ623" s="274" t="n"/>
      <c r="DA623" s="274" t="n"/>
      <c r="DB623" s="274" t="n"/>
      <c r="DC623" s="255" t="n">
        <v>0</v>
      </c>
      <c r="DD623" s="255" t="n">
        <v>22000</v>
      </c>
      <c r="DE623" s="255" t="n">
        <v>0</v>
      </c>
      <c r="DF623" s="255" t="n">
        <v>0</v>
      </c>
      <c r="DG623" s="255" t="n">
        <v>0</v>
      </c>
      <c r="DH623" s="255" t="n">
        <v>22000</v>
      </c>
      <c r="DI623" s="256" t="n"/>
      <c r="DJ623" s="257" t="n"/>
      <c r="DK623" s="257" t="inlineStr">
        <is>
          <t>01 Asociación</t>
        </is>
      </c>
      <c r="DL623" s="258" t="n"/>
      <c r="DM623" s="258" t="n"/>
      <c r="DN623" s="258" t="n"/>
      <c r="DO623" s="258" t="n"/>
      <c r="DP623" s="258" t="n"/>
      <c r="DQ623" s="258" t="n"/>
      <c r="DR623" s="258" t="n"/>
      <c r="DS623" s="258" t="n"/>
      <c r="DT623" s="258" t="n"/>
      <c r="DU623" s="258" t="n"/>
      <c r="DV623" s="258" t="n"/>
      <c r="DW623" s="258" t="n"/>
      <c r="DX623" s="258" t="n"/>
      <c r="DY623" s="258" t="n"/>
      <c r="DZ623" s="258" t="n"/>
      <c r="EA623" s="258" t="n"/>
      <c r="EB623" s="258" t="n"/>
      <c r="EC623" s="258" t="n"/>
      <c r="ED623" s="258" t="n"/>
      <c r="EE623" s="258" t="n"/>
    </row>
    <row r="624" hidden="1" ht="47.25" customHeight="1">
      <c r="A624" s="267" t="inlineStr">
        <is>
          <t>ASOCIACIÓN DE MUJERES SANTA ELVIRA</t>
        </is>
      </c>
      <c r="B624" s="267" t="inlineStr">
        <is>
          <t>MARACUYA</t>
        </is>
      </c>
      <c r="C624" s="240" t="inlineStr">
        <is>
          <t>MARACUYÁ</t>
        </is>
      </c>
      <c r="D624" s="267" t="inlineStr">
        <is>
          <t>LA LIBERTAD</t>
        </is>
      </c>
      <c r="E624" s="267" t="inlineStr">
        <is>
          <t>131202</t>
        </is>
      </c>
      <c r="F624" s="267" t="inlineStr">
        <is>
          <t>LA LIBERTAD</t>
        </is>
      </c>
      <c r="G624" s="267" t="inlineStr">
        <is>
          <t>VIRU</t>
        </is>
      </c>
      <c r="H624" s="267" t="inlineStr">
        <is>
          <t>CHAO</t>
        </is>
      </c>
      <c r="I624" s="268" t="n"/>
      <c r="J624" s="268" t="n"/>
      <c r="K624" s="268" t="n"/>
      <c r="L624" s="268" t="n"/>
      <c r="M624" s="268" t="n"/>
      <c r="N624" s="268" t="n"/>
      <c r="O624" s="268" t="n"/>
      <c r="P624" s="241" t="n">
        <v>1</v>
      </c>
      <c r="Q624" s="241" t="inlineStr">
        <is>
          <t>PAC</t>
        </is>
      </c>
      <c r="R624" s="269">
        <f>IF(I624=1,I$2,"")&amp;IF(J624=1,IF(I624=1,"-","")&amp;J$2,"")&amp;IF(K624=1,IF(OR(J624=1,I624=1),"-","")&amp;K$2,"")&amp;IF(L624=1,IF(OR(K624=1,J624=1,I624=1),"-","")&amp;L$2,"")&amp;IF(M624=1,IF(OR(L624=1,K624=1,J624=1,I624=1),"-","")&amp;M$2,"")&amp;IF(N624=1,IF(OR(M624=1,L624=1,K624=1,J624=1,I624=1),"-","")&amp;N$2,"")&amp;IF(O624=1,IF(OR(N624=1,M624=1,L624=1,K624=1,J624=1,I624=1),"-","")&amp;O$2,"")&amp;IF(P624=1,IF(I624=1," - ",IF(J624=1," - ",IF(K624=1," - ",IF(L624=1," - ",IF(M624=1," - ",IF(N624=1," - ",IF(O624=1," - ","")))))))&amp;P$2,"")</f>
        <v/>
      </c>
      <c r="S624" s="270">
        <f>SUM('b2'!$I624:$P624)</f>
        <v/>
      </c>
      <c r="T624" s="270">
        <f>IF(OR('b2'!$J624=1,'b2'!$K624=1,'b2'!$L624=1,'b2'!$M624=1,'b2'!$N624=1,'b2'!$O624=1,'b2'!$P624=1),"SI","NO")</f>
        <v/>
      </c>
      <c r="U624" s="243">
        <f>IF(OR('b2'!$K624=1,'b2'!$L624=1,'b2'!$M624=1,'b2'!$N624=1,'b2'!$O624=1,'b2'!$P624=1),"SI","NO")</f>
        <v/>
      </c>
      <c r="V624" s="271" t="n">
        <v>0</v>
      </c>
      <c r="W624" s="272" t="n">
        <v>0</v>
      </c>
      <c r="X624" s="272" t="n">
        <v>0</v>
      </c>
      <c r="Y624" s="271" t="n">
        <v>0</v>
      </c>
      <c r="Z624" s="272" t="n">
        <v>0</v>
      </c>
      <c r="AA624" s="272" t="n">
        <v>0</v>
      </c>
      <c r="AB624" s="271" t="n">
        <v>0</v>
      </c>
      <c r="AC624" s="272" t="n">
        <v>0</v>
      </c>
      <c r="AD624" s="272" t="n">
        <v>0</v>
      </c>
      <c r="AE624" s="271" t="n">
        <v>0</v>
      </c>
      <c r="AF624" s="272" t="n">
        <v>0</v>
      </c>
      <c r="AG624" s="272" t="n">
        <v>0</v>
      </c>
      <c r="AH624" s="271" t="n">
        <v>0</v>
      </c>
      <c r="AI624" s="272" t="n">
        <v>0</v>
      </c>
      <c r="AJ624" s="272" t="n">
        <v>0</v>
      </c>
      <c r="AK624" s="271" t="n">
        <v>0</v>
      </c>
      <c r="AL624" s="272" t="n">
        <v>0</v>
      </c>
      <c r="AM624" s="272" t="n">
        <v>0</v>
      </c>
      <c r="AN624" s="271" t="n">
        <v>0</v>
      </c>
      <c r="AO624" s="245" t="n">
        <v>0</v>
      </c>
      <c r="AP624" s="245" t="n">
        <v>13</v>
      </c>
      <c r="AQ624" s="244" t="n">
        <v>13</v>
      </c>
      <c r="AR624" s="271">
        <f>IF('b2'!$AQ624&gt;0,'b2'!$AQ624,IF('b2'!$AN624&gt;0,'b2'!$AN624,IF('b2'!$AK624&gt;0,'b2'!$AK624,IF('b2'!$AH624&gt;0,'b2'!$AH624,IF('b2'!$AE624&gt;0,'b2'!$AE624,IF('b2'!$AB624&gt;0,'b2'!$AB624,IF('b2'!$Y624&gt;0,'b2'!$Y624,IF('b2'!$V624&gt;0,'b2'!$V624," ---"))))))))</f>
        <v/>
      </c>
      <c r="AS624" s="273" t="n"/>
      <c r="AT624" s="273" t="n"/>
      <c r="AU624" s="273" t="n"/>
      <c r="AV624" s="273" t="n"/>
      <c r="AW624" s="273" t="n"/>
      <c r="AX624" s="273" t="n"/>
      <c r="AY624" s="273" t="n"/>
      <c r="AZ624" s="273" t="n"/>
      <c r="BA624" s="273" t="n"/>
      <c r="BB624" s="273" t="n"/>
      <c r="BC624" s="246" t="n">
        <v>7</v>
      </c>
      <c r="BD624" s="246" t="n">
        <v>1</v>
      </c>
      <c r="BE624" s="274" t="n"/>
      <c r="BF624" s="275" t="n"/>
      <c r="BG624" s="275" t="n"/>
      <c r="BH624" s="274" t="n"/>
      <c r="BI624" s="276" t="inlineStr">
        <is>
          <t>#REF!</t>
        </is>
      </c>
      <c r="BJ624" s="277" t="inlineStr">
        <is>
          <t>#REF!</t>
        </is>
      </c>
      <c r="BK624" s="275" t="n"/>
      <c r="BL624" s="275" t="n"/>
      <c r="BM624" s="274" t="n"/>
      <c r="BN624" s="276" t="inlineStr">
        <is>
          <t>#REF!</t>
        </is>
      </c>
      <c r="BO624" s="277" t="inlineStr">
        <is>
          <t>#REF!</t>
        </is>
      </c>
      <c r="BP624" s="278" t="n"/>
      <c r="BQ624" s="278" t="n"/>
      <c r="BR624" s="279" t="n"/>
      <c r="BS624" s="276" t="inlineStr">
        <is>
          <t>#REF!</t>
        </is>
      </c>
      <c r="BT624" s="251">
        <f>'[2]DATA CONSOLIDADA 2018-2025 '!$BR626-'b2'!$BO624</f>
        <v/>
      </c>
      <c r="BU624" s="275" t="n"/>
      <c r="BV624" s="278" t="n"/>
      <c r="BW624" s="279" t="n"/>
      <c r="BX624" s="276" t="inlineStr">
        <is>
          <t>#REF!</t>
        </is>
      </c>
      <c r="BY624" s="277" t="inlineStr">
        <is>
          <t>#REF!</t>
        </is>
      </c>
      <c r="BZ624" s="278" t="n"/>
      <c r="CA624" s="278" t="n"/>
      <c r="CB624" s="279" t="n"/>
      <c r="CC624" s="276" t="inlineStr">
        <is>
          <t>#REF!</t>
        </is>
      </c>
      <c r="CD624" s="251">
        <f>'[2]DATA CONSOLIDADA 2018-2025 '!$CB626-'b2'!$BW624</f>
        <v/>
      </c>
      <c r="CE624" s="280" t="n"/>
      <c r="CF624" s="280" t="n"/>
      <c r="CG624" s="281" t="n"/>
      <c r="CH624" s="276" t="inlineStr">
        <is>
          <t>#REF!</t>
        </is>
      </c>
      <c r="CI624" s="251">
        <f>'[2]DATA CONSOLIDADA 2018-2025 '!$CG626-'b2'!$CB624</f>
        <v/>
      </c>
      <c r="CJ624" s="247" t="inlineStr">
        <is>
          <t>#REF!</t>
        </is>
      </c>
      <c r="CK624" s="247" t="n">
        <v>0</v>
      </c>
      <c r="CL624" s="247" t="n">
        <v>0</v>
      </c>
      <c r="CM624" s="247" t="n">
        <v>0</v>
      </c>
      <c r="CN624" s="247" t="inlineStr">
        <is>
          <t>#REF!</t>
        </is>
      </c>
      <c r="CO624" s="251">
        <f>'[2]DATA CONSOLIDADA 2018-2025 '!$CM626-'b2'!$CG624</f>
        <v/>
      </c>
      <c r="CP624" s="280" t="n"/>
      <c r="CQ624" s="280" t="n"/>
      <c r="CR624" s="280" t="n"/>
      <c r="CS624" s="280" t="n"/>
      <c r="CT624" s="280" t="n"/>
      <c r="CU624" s="280" t="n"/>
      <c r="CV624" s="274" t="n"/>
      <c r="CW624" s="274" t="n"/>
      <c r="CX624" s="274" t="n"/>
      <c r="CY624" s="274" t="n"/>
      <c r="CZ624" s="274" t="n"/>
      <c r="DA624" s="274" t="n"/>
      <c r="DB624" s="274" t="n"/>
      <c r="DC624" s="255" t="n">
        <v>0</v>
      </c>
      <c r="DD624" s="255" t="n">
        <v>0</v>
      </c>
      <c r="DE624" s="255" t="n">
        <v>0</v>
      </c>
      <c r="DF624" s="255" t="n">
        <v>0</v>
      </c>
      <c r="DG624" s="255" t="n">
        <v>0</v>
      </c>
      <c r="DH624" s="255" t="n">
        <v>0</v>
      </c>
      <c r="DI624" s="256" t="n"/>
      <c r="DJ624" s="257" t="n"/>
      <c r="DK624" s="257" t="inlineStr">
        <is>
          <t>01 Asociación</t>
        </is>
      </c>
      <c r="DL624" s="258" t="n"/>
      <c r="DM624" s="258" t="n"/>
      <c r="DN624" s="258" t="n"/>
      <c r="DO624" s="258" t="n"/>
      <c r="DP624" s="258" t="n"/>
      <c r="DQ624" s="258" t="n"/>
      <c r="DR624" s="258" t="n"/>
      <c r="DS624" s="258" t="n"/>
      <c r="DT624" s="258" t="n"/>
      <c r="DU624" s="258" t="n"/>
      <c r="DV624" s="258" t="n"/>
      <c r="DW624" s="258" t="n"/>
      <c r="DX624" s="258" t="n"/>
      <c r="DY624" s="258" t="n"/>
      <c r="DZ624" s="258" t="n"/>
      <c r="EA624" s="258" t="n"/>
      <c r="EB624" s="258" t="n"/>
      <c r="EC624" s="258" t="n"/>
      <c r="ED624" s="258" t="n"/>
      <c r="EE624" s="258" t="n"/>
    </row>
    <row r="625" hidden="1" ht="47.25" customHeight="1">
      <c r="A625" s="267" t="inlineStr">
        <is>
          <t xml:space="preserve"> COOPERATIVA AGRARIA APREMAC</t>
        </is>
      </c>
      <c r="B625" s="267" t="inlineStr">
        <is>
          <t>MARACUYA</t>
        </is>
      </c>
      <c r="C625" s="240" t="inlineStr">
        <is>
          <t>MARACUYÁ</t>
        </is>
      </c>
      <c r="D625" s="267" t="inlineStr">
        <is>
          <t>LA LIBERTAD</t>
        </is>
      </c>
      <c r="E625" s="267" t="inlineStr">
        <is>
          <t>130106</t>
        </is>
      </c>
      <c r="F625" s="267" t="inlineStr">
        <is>
          <t>LA LIBERTAD</t>
        </is>
      </c>
      <c r="G625" s="267" t="inlineStr">
        <is>
          <t>TRUJILLO</t>
        </is>
      </c>
      <c r="H625" s="267" t="inlineStr">
        <is>
          <t>LAREDO</t>
        </is>
      </c>
      <c r="I625" s="268" t="n"/>
      <c r="J625" s="268" t="n"/>
      <c r="K625" s="268" t="n"/>
      <c r="L625" s="268" t="n"/>
      <c r="M625" s="268" t="n"/>
      <c r="N625" s="268" t="n"/>
      <c r="O625" s="268" t="n"/>
      <c r="P625" s="241" t="n">
        <v>1</v>
      </c>
      <c r="Q625" s="241" t="inlineStr">
        <is>
          <t>PAC</t>
        </is>
      </c>
      <c r="R625" s="269">
        <f>IF(I625=1,I$2,"")&amp;IF(J625=1,IF(I625=1,"-","")&amp;J$2,"")&amp;IF(K625=1,IF(OR(J625=1,I625=1),"-","")&amp;K$2,"")&amp;IF(L625=1,IF(OR(K625=1,J625=1,I625=1),"-","")&amp;L$2,"")&amp;IF(M625=1,IF(OR(L625=1,K625=1,J625=1,I625=1),"-","")&amp;M$2,"")&amp;IF(N625=1,IF(OR(M625=1,L625=1,K625=1,J625=1,I625=1),"-","")&amp;N$2,"")&amp;IF(O625=1,IF(OR(N625=1,M625=1,L625=1,K625=1,J625=1,I625=1),"-","")&amp;O$2,"")&amp;IF(P625=1,IF(I625=1," - ",IF(J625=1," - ",IF(K625=1," - ",IF(L625=1," - ",IF(M625=1," - ",IF(N625=1," - ",IF(O625=1," - ","")))))))&amp;P$2,"")</f>
        <v/>
      </c>
      <c r="S625" s="270">
        <f>SUM('b2'!$I625:$P625)</f>
        <v/>
      </c>
      <c r="T625" s="270">
        <f>IF(OR('b2'!$J625=1,'b2'!$K625=1,'b2'!$L625=1,'b2'!$M625=1,'b2'!$N625=1,'b2'!$O625=1,'b2'!$P625=1),"SI","NO")</f>
        <v/>
      </c>
      <c r="U625" s="243">
        <f>IF(OR('b2'!$K625=1,'b2'!$L625=1,'b2'!$M625=1,'b2'!$N625=1,'b2'!$O625=1,'b2'!$P625=1),"SI","NO")</f>
        <v/>
      </c>
      <c r="V625" s="271" t="n">
        <v>0</v>
      </c>
      <c r="W625" s="272" t="n">
        <v>0</v>
      </c>
      <c r="X625" s="272" t="n">
        <v>0</v>
      </c>
      <c r="Y625" s="271" t="n">
        <v>0</v>
      </c>
      <c r="Z625" s="272" t="n">
        <v>0</v>
      </c>
      <c r="AA625" s="272" t="n">
        <v>0</v>
      </c>
      <c r="AB625" s="271" t="n">
        <v>0</v>
      </c>
      <c r="AC625" s="272" t="n">
        <v>0</v>
      </c>
      <c r="AD625" s="272" t="n">
        <v>0</v>
      </c>
      <c r="AE625" s="271" t="n">
        <v>0</v>
      </c>
      <c r="AF625" s="272" t="n">
        <v>0</v>
      </c>
      <c r="AG625" s="272" t="n">
        <v>0</v>
      </c>
      <c r="AH625" s="271" t="n">
        <v>0</v>
      </c>
      <c r="AI625" s="272" t="n">
        <v>0</v>
      </c>
      <c r="AJ625" s="272" t="n">
        <v>0</v>
      </c>
      <c r="AK625" s="271" t="n">
        <v>0</v>
      </c>
      <c r="AL625" s="272" t="n">
        <v>0</v>
      </c>
      <c r="AM625" s="272" t="n">
        <v>0</v>
      </c>
      <c r="AN625" s="271" t="n">
        <v>0</v>
      </c>
      <c r="AO625" s="245" t="n">
        <v>30</v>
      </c>
      <c r="AP625" s="245" t="n">
        <v>7</v>
      </c>
      <c r="AQ625" s="244" t="n">
        <v>37</v>
      </c>
      <c r="AR625" s="271">
        <f>IF('b2'!$AQ625&gt;0,'b2'!$AQ625,IF('b2'!$AN625&gt;0,'b2'!$AN625,IF('b2'!$AK625&gt;0,'b2'!$AK625,IF('b2'!$AH625&gt;0,'b2'!$AH625,IF('b2'!$AE625&gt;0,'b2'!$AE625,IF('b2'!$AB625&gt;0,'b2'!$AB625,IF('b2'!$Y625&gt;0,'b2'!$Y625,IF('b2'!$V625&gt;0,'b2'!$V625," ---"))))))))</f>
        <v/>
      </c>
      <c r="AS625" s="273" t="n"/>
      <c r="AT625" s="273" t="n"/>
      <c r="AU625" s="273" t="n"/>
      <c r="AV625" s="273" t="n"/>
      <c r="AW625" s="273" t="n"/>
      <c r="AX625" s="273" t="n"/>
      <c r="AY625" s="273" t="n"/>
      <c r="AZ625" s="273" t="n"/>
      <c r="BA625" s="273" t="n"/>
      <c r="BB625" s="273" t="n"/>
      <c r="BC625" s="246" t="n">
        <v>8</v>
      </c>
      <c r="BD625" s="246" t="n">
        <v>1</v>
      </c>
      <c r="BE625" s="274" t="n"/>
      <c r="BF625" s="275" t="n"/>
      <c r="BG625" s="275" t="n"/>
      <c r="BH625" s="274" t="n"/>
      <c r="BI625" s="276" t="inlineStr">
        <is>
          <t>#REF!</t>
        </is>
      </c>
      <c r="BJ625" s="277" t="inlineStr">
        <is>
          <t>#REF!</t>
        </is>
      </c>
      <c r="BK625" s="275" t="n"/>
      <c r="BL625" s="275" t="n"/>
      <c r="BM625" s="274" t="n"/>
      <c r="BN625" s="276" t="inlineStr">
        <is>
          <t>#REF!</t>
        </is>
      </c>
      <c r="BO625" s="277" t="inlineStr">
        <is>
          <t>#REF!</t>
        </is>
      </c>
      <c r="BP625" s="278" t="n"/>
      <c r="BQ625" s="278" t="n"/>
      <c r="BR625" s="279" t="n"/>
      <c r="BS625" s="276" t="inlineStr">
        <is>
          <t>#REF!</t>
        </is>
      </c>
      <c r="BT625" s="251">
        <f>'[2]DATA CONSOLIDADA 2018-2025 '!$BR627-'b2'!$BO625</f>
        <v/>
      </c>
      <c r="BU625" s="275" t="n"/>
      <c r="BV625" s="278" t="n"/>
      <c r="BW625" s="279" t="n"/>
      <c r="BX625" s="276" t="inlineStr">
        <is>
          <t>#REF!</t>
        </is>
      </c>
      <c r="BY625" s="277" t="inlineStr">
        <is>
          <t>#REF!</t>
        </is>
      </c>
      <c r="BZ625" s="278" t="n"/>
      <c r="CA625" s="278" t="n"/>
      <c r="CB625" s="279" t="n"/>
      <c r="CC625" s="276" t="inlineStr">
        <is>
          <t>#REF!</t>
        </is>
      </c>
      <c r="CD625" s="251">
        <f>'[2]DATA CONSOLIDADA 2018-2025 '!$CB627-'b2'!$BW625</f>
        <v/>
      </c>
      <c r="CE625" s="280" t="n"/>
      <c r="CF625" s="280" t="n"/>
      <c r="CG625" s="281" t="n"/>
      <c r="CH625" s="276" t="inlineStr">
        <is>
          <t>#REF!</t>
        </is>
      </c>
      <c r="CI625" s="251">
        <f>'[2]DATA CONSOLIDADA 2018-2025 '!$CG627-'b2'!$CB625</f>
        <v/>
      </c>
      <c r="CJ625" s="247" t="inlineStr">
        <is>
          <t>#REF!</t>
        </is>
      </c>
      <c r="CK625" s="247" t="n">
        <v>205700</v>
      </c>
      <c r="CL625" s="247" t="n">
        <v>0</v>
      </c>
      <c r="CM625" s="247" t="n">
        <v>205700</v>
      </c>
      <c r="CN625" s="247" t="inlineStr">
        <is>
          <t>#REF!</t>
        </is>
      </c>
      <c r="CO625" s="251">
        <f>'[2]DATA CONSOLIDADA 2018-2025 '!$CM627-'b2'!$CG625</f>
        <v/>
      </c>
      <c r="CP625" s="280" t="n"/>
      <c r="CQ625" s="280" t="n"/>
      <c r="CR625" s="280" t="n"/>
      <c r="CS625" s="280" t="n"/>
      <c r="CT625" s="280" t="n"/>
      <c r="CU625" s="280" t="n"/>
      <c r="CV625" s="274" t="n"/>
      <c r="CW625" s="274" t="n"/>
      <c r="CX625" s="274" t="n"/>
      <c r="CY625" s="274" t="n"/>
      <c r="CZ625" s="274" t="n"/>
      <c r="DA625" s="274" t="n"/>
      <c r="DB625" s="274" t="n"/>
      <c r="DC625" s="255" t="n">
        <v>0</v>
      </c>
      <c r="DD625" s="255" t="n">
        <v>205700</v>
      </c>
      <c r="DE625" s="255" t="n">
        <v>0</v>
      </c>
      <c r="DF625" s="255" t="n">
        <v>0</v>
      </c>
      <c r="DG625" s="255" t="n">
        <v>0</v>
      </c>
      <c r="DH625" s="255" t="n">
        <v>205700</v>
      </c>
      <c r="DI625" s="256" t="n"/>
      <c r="DJ625" s="257" t="n"/>
      <c r="DK625" s="257" t="inlineStr">
        <is>
          <t>02 Cooperativa</t>
        </is>
      </c>
      <c r="DL625" s="258" t="n"/>
      <c r="DM625" s="258" t="n"/>
      <c r="DN625" s="258" t="n"/>
      <c r="DO625" s="258" t="n"/>
      <c r="DP625" s="258" t="n"/>
      <c r="DQ625" s="258" t="n"/>
      <c r="DR625" s="258" t="n"/>
      <c r="DS625" s="258" t="n"/>
      <c r="DT625" s="258" t="n"/>
      <c r="DU625" s="258" t="n"/>
      <c r="DV625" s="258" t="n"/>
      <c r="DW625" s="258" t="n"/>
      <c r="DX625" s="258" t="n"/>
      <c r="DY625" s="258" t="n"/>
      <c r="DZ625" s="258" t="n"/>
      <c r="EA625" s="258" t="n"/>
      <c r="EB625" s="258" t="n"/>
      <c r="EC625" s="258" t="n"/>
      <c r="ED625" s="258" t="n"/>
      <c r="EE625" s="258" t="n"/>
    </row>
    <row r="626" hidden="1" ht="47.25" customHeight="1">
      <c r="A626" s="267" t="inlineStr">
        <is>
          <t>APAGRO PERU VALLE SAN LORENZO</t>
        </is>
      </c>
      <c r="B626" s="267" t="inlineStr">
        <is>
          <t>MANGO</t>
        </is>
      </c>
      <c r="C626" s="240" t="inlineStr">
        <is>
          <t>MANGO</t>
        </is>
      </c>
      <c r="D626" s="267" t="inlineStr">
        <is>
          <t>PIURA</t>
        </is>
      </c>
      <c r="E626" s="267" t="inlineStr">
        <is>
          <t>200114</t>
        </is>
      </c>
      <c r="F626" s="267" t="inlineStr">
        <is>
          <t>PIURA</t>
        </is>
      </c>
      <c r="G626" s="267" t="inlineStr">
        <is>
          <t>PIURA</t>
        </is>
      </c>
      <c r="H626" s="267" t="inlineStr">
        <is>
          <t>TAMBO GRANDE</t>
        </is>
      </c>
      <c r="I626" s="268" t="n"/>
      <c r="J626" s="268" t="n"/>
      <c r="K626" s="268" t="n"/>
      <c r="L626" s="268" t="n"/>
      <c r="M626" s="268" t="n"/>
      <c r="N626" s="268" t="n"/>
      <c r="O626" s="268" t="n"/>
      <c r="P626" s="241" t="n">
        <v>1</v>
      </c>
      <c r="Q626" s="241" t="inlineStr">
        <is>
          <t>PAC</t>
        </is>
      </c>
      <c r="R626" s="269">
        <f>IF(I626=1,I$2,"")&amp;IF(J626=1,IF(I626=1,"-","")&amp;J$2,"")&amp;IF(K626=1,IF(OR(J626=1,I626=1),"-","")&amp;K$2,"")&amp;IF(L626=1,IF(OR(K626=1,J626=1,I626=1),"-","")&amp;L$2,"")&amp;IF(M626=1,IF(OR(L626=1,K626=1,J626=1,I626=1),"-","")&amp;M$2,"")&amp;IF(N626=1,IF(OR(M626=1,L626=1,K626=1,J626=1,I626=1),"-","")&amp;N$2,"")&amp;IF(O626=1,IF(OR(N626=1,M626=1,L626=1,K626=1,J626=1,I626=1),"-","")&amp;O$2,"")&amp;IF(P626=1,IF(I626=1," - ",IF(J626=1," - ",IF(K626=1," - ",IF(L626=1," - ",IF(M626=1," - ",IF(N626=1," - ",IF(O626=1," - ","")))))))&amp;P$2,"")</f>
        <v/>
      </c>
      <c r="S626" s="270">
        <f>SUM('b2'!$I626:$P626)</f>
        <v/>
      </c>
      <c r="T626" s="270">
        <f>IF(OR('b2'!$J626=1,'b2'!$K626=1,'b2'!$L626=1,'b2'!$M626=1,'b2'!$N626=1,'b2'!$O626=1,'b2'!$P626=1),"SI","NO")</f>
        <v/>
      </c>
      <c r="U626" s="243">
        <f>IF(OR('b2'!$K626=1,'b2'!$L626=1,'b2'!$M626=1,'b2'!$N626=1,'b2'!$O626=1,'b2'!$P626=1),"SI","NO")</f>
        <v/>
      </c>
      <c r="V626" s="271" t="n">
        <v>0</v>
      </c>
      <c r="W626" s="272" t="n">
        <v>0</v>
      </c>
      <c r="X626" s="272" t="n">
        <v>0</v>
      </c>
      <c r="Y626" s="271" t="n">
        <v>0</v>
      </c>
      <c r="Z626" s="272" t="n">
        <v>0</v>
      </c>
      <c r="AA626" s="272" t="n">
        <v>0</v>
      </c>
      <c r="AB626" s="271" t="n">
        <v>0</v>
      </c>
      <c r="AC626" s="272" t="n">
        <v>0</v>
      </c>
      <c r="AD626" s="272" t="n">
        <v>0</v>
      </c>
      <c r="AE626" s="271" t="n">
        <v>0</v>
      </c>
      <c r="AF626" s="272" t="n">
        <v>0</v>
      </c>
      <c r="AG626" s="272" t="n">
        <v>0</v>
      </c>
      <c r="AH626" s="271" t="n">
        <v>0</v>
      </c>
      <c r="AI626" s="272" t="n">
        <v>0</v>
      </c>
      <c r="AJ626" s="272" t="n">
        <v>0</v>
      </c>
      <c r="AK626" s="271" t="n">
        <v>0</v>
      </c>
      <c r="AL626" s="272" t="n">
        <v>0</v>
      </c>
      <c r="AM626" s="272" t="n">
        <v>0</v>
      </c>
      <c r="AN626" s="271" t="n">
        <v>0</v>
      </c>
      <c r="AO626" s="245" t="n">
        <v>41</v>
      </c>
      <c r="AP626" s="245" t="n">
        <v>13</v>
      </c>
      <c r="AQ626" s="244" t="n">
        <v>54</v>
      </c>
      <c r="AR626" s="271">
        <f>IF('b2'!$AQ626&gt;0,'b2'!$AQ626,IF('b2'!$AN626&gt;0,'b2'!$AN626,IF('b2'!$AK626&gt;0,'b2'!$AK626,IF('b2'!$AH626&gt;0,'b2'!$AH626,IF('b2'!$AE626&gt;0,'b2'!$AE626,IF('b2'!$AB626&gt;0,'b2'!$AB626,IF('b2'!$Y626&gt;0,'b2'!$Y626,IF('b2'!$V626&gt;0,'b2'!$V626," ---"))))))))</f>
        <v/>
      </c>
      <c r="AS626" s="273" t="n"/>
      <c r="AT626" s="273" t="n"/>
      <c r="AU626" s="273" t="n"/>
      <c r="AV626" s="273" t="n"/>
      <c r="AW626" s="273" t="n"/>
      <c r="AX626" s="273" t="n"/>
      <c r="AY626" s="273" t="n"/>
      <c r="AZ626" s="273" t="n"/>
      <c r="BA626" s="273" t="n"/>
      <c r="BB626" s="273" t="n"/>
      <c r="BC626" s="246" t="n">
        <v>3</v>
      </c>
      <c r="BD626" s="246" t="n">
        <v>1</v>
      </c>
      <c r="BE626" s="274" t="n"/>
      <c r="BF626" s="275" t="n"/>
      <c r="BG626" s="275" t="n"/>
      <c r="BH626" s="274" t="n"/>
      <c r="BI626" s="276" t="inlineStr">
        <is>
          <t>#REF!</t>
        </is>
      </c>
      <c r="BJ626" s="277" t="inlineStr">
        <is>
          <t>#REF!</t>
        </is>
      </c>
      <c r="BK626" s="275" t="n"/>
      <c r="BL626" s="275" t="n"/>
      <c r="BM626" s="274" t="n"/>
      <c r="BN626" s="276" t="inlineStr">
        <is>
          <t>#REF!</t>
        </is>
      </c>
      <c r="BO626" s="277" t="inlineStr">
        <is>
          <t>#REF!</t>
        </is>
      </c>
      <c r="BP626" s="278" t="n"/>
      <c r="BQ626" s="278" t="n"/>
      <c r="BR626" s="279" t="n"/>
      <c r="BS626" s="276" t="inlineStr">
        <is>
          <t>#REF!</t>
        </is>
      </c>
      <c r="BT626" s="251">
        <f>'[2]DATA CONSOLIDADA 2018-2025 '!$BR628-'b2'!$BO626</f>
        <v/>
      </c>
      <c r="BU626" s="275" t="n"/>
      <c r="BV626" s="278" t="n"/>
      <c r="BW626" s="279" t="n"/>
      <c r="BX626" s="276" t="inlineStr">
        <is>
          <t>#REF!</t>
        </is>
      </c>
      <c r="BY626" s="277" t="inlineStr">
        <is>
          <t>#REF!</t>
        </is>
      </c>
      <c r="BZ626" s="278" t="n"/>
      <c r="CA626" s="278" t="n"/>
      <c r="CB626" s="279" t="n"/>
      <c r="CC626" s="276" t="inlineStr">
        <is>
          <t>#REF!</t>
        </is>
      </c>
      <c r="CD626" s="251">
        <f>'[2]DATA CONSOLIDADA 2018-2025 '!$CB628-'b2'!$BW626</f>
        <v/>
      </c>
      <c r="CE626" s="280" t="n"/>
      <c r="CF626" s="280" t="n"/>
      <c r="CG626" s="281" t="n"/>
      <c r="CH626" s="276" t="inlineStr">
        <is>
          <t>#REF!</t>
        </is>
      </c>
      <c r="CI626" s="251">
        <f>'[2]DATA CONSOLIDADA 2018-2025 '!$CG628-'b2'!$CB626</f>
        <v/>
      </c>
      <c r="CJ626" s="247" t="inlineStr">
        <is>
          <t>#REF!</t>
        </is>
      </c>
      <c r="CK626" s="247" t="n">
        <v>0</v>
      </c>
      <c r="CL626" s="247" t="n">
        <v>0</v>
      </c>
      <c r="CM626" s="247" t="n">
        <v>0</v>
      </c>
      <c r="CN626" s="247" t="inlineStr">
        <is>
          <t>#REF!</t>
        </is>
      </c>
      <c r="CO626" s="251">
        <f>'[2]DATA CONSOLIDADA 2018-2025 '!$CM628-'b2'!$CG626</f>
        <v/>
      </c>
      <c r="CP626" s="280" t="n"/>
      <c r="CQ626" s="280" t="n"/>
      <c r="CR626" s="280" t="n"/>
      <c r="CS626" s="280" t="n"/>
      <c r="CT626" s="280" t="n"/>
      <c r="CU626" s="280" t="n"/>
      <c r="CV626" s="274" t="n"/>
      <c r="CW626" s="274" t="n"/>
      <c r="CX626" s="274" t="n"/>
      <c r="CY626" s="274" t="n"/>
      <c r="CZ626" s="274" t="n"/>
      <c r="DA626" s="274" t="n"/>
      <c r="DB626" s="274" t="n"/>
      <c r="DC626" s="255" t="n">
        <v>0</v>
      </c>
      <c r="DD626" s="255" t="n">
        <v>0</v>
      </c>
      <c r="DE626" s="255" t="n">
        <v>0</v>
      </c>
      <c r="DF626" s="255" t="n">
        <v>0</v>
      </c>
      <c r="DG626" s="255" t="n">
        <v>0</v>
      </c>
      <c r="DH626" s="255" t="n">
        <v>0</v>
      </c>
      <c r="DI626" s="256" t="n"/>
      <c r="DJ626" s="257" t="n"/>
      <c r="DK626" s="257" t="inlineStr">
        <is>
          <t>01 Asociación</t>
        </is>
      </c>
      <c r="DL626" s="258" t="n"/>
      <c r="DM626" s="258" t="n"/>
      <c r="DN626" s="258" t="n"/>
      <c r="DO626" s="258" t="n"/>
      <c r="DP626" s="258" t="n"/>
      <c r="DQ626" s="258" t="n"/>
      <c r="DR626" s="258" t="n"/>
      <c r="DS626" s="258" t="n"/>
      <c r="DT626" s="258" t="n"/>
      <c r="DU626" s="258" t="n"/>
      <c r="DV626" s="258" t="n"/>
      <c r="DW626" s="258" t="n"/>
      <c r="DX626" s="258" t="n"/>
      <c r="DY626" s="258" t="n"/>
      <c r="DZ626" s="258" t="n"/>
      <c r="EA626" s="258" t="n"/>
      <c r="EB626" s="258" t="n"/>
      <c r="EC626" s="258" t="n"/>
      <c r="ED626" s="258" t="n"/>
      <c r="EE626" s="258" t="n"/>
    </row>
    <row r="627" hidden="1" ht="47.25" customHeight="1">
      <c r="A627" s="267" t="inlineStr">
        <is>
          <t>ASOCIACIÓN DE CABREROS DE CAÑAS MARCAVELICA LOS AMOTAPES</t>
        </is>
      </c>
      <c r="B627" s="267" t="inlineStr">
        <is>
          <t>DERIVADOS LACTEOS</t>
        </is>
      </c>
      <c r="C627" s="240" t="inlineStr">
        <is>
          <t>QUESO DE CABRA</t>
        </is>
      </c>
      <c r="D627" s="267" t="inlineStr">
        <is>
          <t>PIURA</t>
        </is>
      </c>
      <c r="E627" s="267" t="inlineStr">
        <is>
          <t>200605</t>
        </is>
      </c>
      <c r="F627" s="267" t="inlineStr">
        <is>
          <t>PIURA</t>
        </is>
      </c>
      <c r="G627" s="267" t="inlineStr">
        <is>
          <t>SULLANA</t>
        </is>
      </c>
      <c r="H627" s="267" t="inlineStr">
        <is>
          <t>MARCAVELICA</t>
        </is>
      </c>
      <c r="I627" s="268" t="n"/>
      <c r="J627" s="268" t="n"/>
      <c r="K627" s="268" t="n"/>
      <c r="L627" s="268" t="n"/>
      <c r="M627" s="268" t="n"/>
      <c r="N627" s="268" t="n"/>
      <c r="O627" s="268" t="n"/>
      <c r="P627" s="241" t="n">
        <v>1</v>
      </c>
      <c r="Q627" s="241" t="inlineStr">
        <is>
          <t>PAC</t>
        </is>
      </c>
      <c r="R627" s="269">
        <f>IF(I627=1,I$2,"")&amp;IF(J627=1,IF(I627=1,"-","")&amp;J$2,"")&amp;IF(K627=1,IF(OR(J627=1,I627=1),"-","")&amp;K$2,"")&amp;IF(L627=1,IF(OR(K627=1,J627=1,I627=1),"-","")&amp;L$2,"")&amp;IF(M627=1,IF(OR(L627=1,K627=1,J627=1,I627=1),"-","")&amp;M$2,"")&amp;IF(N627=1,IF(OR(M627=1,L627=1,K627=1,J627=1,I627=1),"-","")&amp;N$2,"")&amp;IF(O627=1,IF(OR(N627=1,M627=1,L627=1,K627=1,J627=1,I627=1),"-","")&amp;O$2,"")&amp;IF(P627=1,IF(I627=1," - ",IF(J627=1," - ",IF(K627=1," - ",IF(L627=1," - ",IF(M627=1," - ",IF(N627=1," - ",IF(O627=1," - ","")))))))&amp;P$2,"")</f>
        <v/>
      </c>
      <c r="S627" s="270">
        <f>SUM('b2'!$I627:$P627)</f>
        <v/>
      </c>
      <c r="T627" s="270">
        <f>IF(OR('b2'!$J627=1,'b2'!$K627=1,'b2'!$L627=1,'b2'!$M627=1,'b2'!$N627=1,'b2'!$O627=1,'b2'!$P627=1),"SI","NO")</f>
        <v/>
      </c>
      <c r="U627" s="243">
        <f>IF(OR('b2'!$K627=1,'b2'!$L627=1,'b2'!$M627=1,'b2'!$N627=1,'b2'!$O627=1,'b2'!$P627=1),"SI","NO")</f>
        <v/>
      </c>
      <c r="V627" s="271" t="n">
        <v>0</v>
      </c>
      <c r="W627" s="272" t="n">
        <v>0</v>
      </c>
      <c r="X627" s="272" t="n">
        <v>0</v>
      </c>
      <c r="Y627" s="271" t="n">
        <v>0</v>
      </c>
      <c r="Z627" s="272" t="n">
        <v>0</v>
      </c>
      <c r="AA627" s="272" t="n">
        <v>0</v>
      </c>
      <c r="AB627" s="271" t="n">
        <v>0</v>
      </c>
      <c r="AC627" s="272" t="n">
        <v>0</v>
      </c>
      <c r="AD627" s="272" t="n">
        <v>0</v>
      </c>
      <c r="AE627" s="271" t="n">
        <v>0</v>
      </c>
      <c r="AF627" s="272" t="n">
        <v>0</v>
      </c>
      <c r="AG627" s="272" t="n">
        <v>0</v>
      </c>
      <c r="AH627" s="271" t="n">
        <v>0</v>
      </c>
      <c r="AI627" s="272" t="n">
        <v>0</v>
      </c>
      <c r="AJ627" s="272" t="n">
        <v>0</v>
      </c>
      <c r="AK627" s="271" t="n">
        <v>0</v>
      </c>
      <c r="AL627" s="272" t="n">
        <v>0</v>
      </c>
      <c r="AM627" s="272" t="n">
        <v>0</v>
      </c>
      <c r="AN627" s="271" t="n">
        <v>0</v>
      </c>
      <c r="AO627" s="245" t="n">
        <v>12</v>
      </c>
      <c r="AP627" s="245" t="n">
        <v>9</v>
      </c>
      <c r="AQ627" s="244" t="n">
        <v>21</v>
      </c>
      <c r="AR627" s="271">
        <f>IF('b2'!$AQ627&gt;0,'b2'!$AQ627,IF('b2'!$AN627&gt;0,'b2'!$AN627,IF('b2'!$AK627&gt;0,'b2'!$AK627,IF('b2'!$AH627&gt;0,'b2'!$AH627,IF('b2'!$AE627&gt;0,'b2'!$AE627,IF('b2'!$AB627&gt;0,'b2'!$AB627,IF('b2'!$Y627&gt;0,'b2'!$Y627,IF('b2'!$V627&gt;0,'b2'!$V627," ---"))))))))</f>
        <v/>
      </c>
      <c r="AS627" s="273" t="n"/>
      <c r="AT627" s="273" t="n"/>
      <c r="AU627" s="273" t="n"/>
      <c r="AV627" s="273" t="n"/>
      <c r="AW627" s="273" t="n"/>
      <c r="AX627" s="273" t="n"/>
      <c r="AY627" s="273" t="n"/>
      <c r="AZ627" s="273" t="n"/>
      <c r="BA627" s="273" t="n"/>
      <c r="BB627" s="273" t="n"/>
      <c r="BC627" s="246" t="n">
        <v>5</v>
      </c>
      <c r="BD627" s="246" t="n">
        <v>5</v>
      </c>
      <c r="BE627" s="274" t="n"/>
      <c r="BF627" s="275" t="n"/>
      <c r="BG627" s="275" t="n"/>
      <c r="BH627" s="274" t="n"/>
      <c r="BI627" s="276" t="inlineStr">
        <is>
          <t>#REF!</t>
        </is>
      </c>
      <c r="BJ627" s="277" t="inlineStr">
        <is>
          <t>#REF!</t>
        </is>
      </c>
      <c r="BK627" s="275" t="n"/>
      <c r="BL627" s="275" t="n"/>
      <c r="BM627" s="274" t="n"/>
      <c r="BN627" s="276" t="inlineStr">
        <is>
          <t>#REF!</t>
        </is>
      </c>
      <c r="BO627" s="277" t="inlineStr">
        <is>
          <t>#REF!</t>
        </is>
      </c>
      <c r="BP627" s="278" t="n"/>
      <c r="BQ627" s="278" t="n"/>
      <c r="BR627" s="279" t="n"/>
      <c r="BS627" s="276" t="inlineStr">
        <is>
          <t>#REF!</t>
        </is>
      </c>
      <c r="BT627" s="251">
        <f>'[2]DATA CONSOLIDADA 2018-2025 '!$BR629-'b2'!$BO627</f>
        <v/>
      </c>
      <c r="BU627" s="275" t="n"/>
      <c r="BV627" s="278" t="n"/>
      <c r="BW627" s="279" t="n"/>
      <c r="BX627" s="276" t="inlineStr">
        <is>
          <t>#REF!</t>
        </is>
      </c>
      <c r="BY627" s="277" t="inlineStr">
        <is>
          <t>#REF!</t>
        </is>
      </c>
      <c r="BZ627" s="278" t="n"/>
      <c r="CA627" s="278" t="n"/>
      <c r="CB627" s="279" t="n"/>
      <c r="CC627" s="276" t="inlineStr">
        <is>
          <t>#REF!</t>
        </is>
      </c>
      <c r="CD627" s="251">
        <f>'[2]DATA CONSOLIDADA 2018-2025 '!$CB629-'b2'!$BW627</f>
        <v/>
      </c>
      <c r="CE627" s="280" t="n"/>
      <c r="CF627" s="280" t="n"/>
      <c r="CG627" s="281" t="n"/>
      <c r="CH627" s="276" t="inlineStr">
        <is>
          <t>#REF!</t>
        </is>
      </c>
      <c r="CI627" s="251">
        <f>'[2]DATA CONSOLIDADA 2018-2025 '!$CG629-'b2'!$CB627</f>
        <v/>
      </c>
      <c r="CJ627" s="247" t="inlineStr">
        <is>
          <t>#REF!</t>
        </is>
      </c>
      <c r="CK627" s="247" t="n">
        <v>0</v>
      </c>
      <c r="CL627" s="247" t="n">
        <v>0</v>
      </c>
      <c r="CM627" s="247" t="n">
        <v>0</v>
      </c>
      <c r="CN627" s="247" t="inlineStr">
        <is>
          <t>#REF!</t>
        </is>
      </c>
      <c r="CO627" s="251">
        <f>'[2]DATA CONSOLIDADA 2018-2025 '!$CM629-'b2'!$CG627</f>
        <v/>
      </c>
      <c r="CP627" s="280" t="n"/>
      <c r="CQ627" s="280" t="n"/>
      <c r="CR627" s="280" t="n"/>
      <c r="CS627" s="280" t="n"/>
      <c r="CT627" s="280" t="n"/>
      <c r="CU627" s="280" t="n"/>
      <c r="CV627" s="274" t="n"/>
      <c r="CW627" s="274" t="n"/>
      <c r="CX627" s="274" t="n"/>
      <c r="CY627" s="274" t="n"/>
      <c r="CZ627" s="274" t="n"/>
      <c r="DA627" s="274" t="n"/>
      <c r="DB627" s="274" t="n"/>
      <c r="DC627" s="255" t="n">
        <v>0</v>
      </c>
      <c r="DD627" s="255" t="n">
        <v>0</v>
      </c>
      <c r="DE627" s="255" t="n">
        <v>0</v>
      </c>
      <c r="DF627" s="255" t="n">
        <v>0</v>
      </c>
      <c r="DG627" s="255" t="n">
        <v>0</v>
      </c>
      <c r="DH627" s="255" t="n">
        <v>0</v>
      </c>
      <c r="DI627" s="256" t="n"/>
      <c r="DJ627" s="257" t="n"/>
      <c r="DK627" s="257" t="inlineStr">
        <is>
          <t>01 Asociación</t>
        </is>
      </c>
      <c r="DL627" s="258" t="n"/>
      <c r="DM627" s="258" t="n"/>
      <c r="DN627" s="258" t="n"/>
      <c r="DO627" s="258" t="n"/>
      <c r="DP627" s="258" t="n"/>
      <c r="DQ627" s="258" t="n"/>
      <c r="DR627" s="258" t="n"/>
      <c r="DS627" s="258" t="n"/>
      <c r="DT627" s="258" t="n"/>
      <c r="DU627" s="258" t="n"/>
      <c r="DV627" s="258" t="n"/>
      <c r="DW627" s="258" t="n"/>
      <c r="DX627" s="258" t="n"/>
      <c r="DY627" s="258" t="n"/>
      <c r="DZ627" s="258" t="n"/>
      <c r="EA627" s="258" t="n"/>
      <c r="EB627" s="258" t="n"/>
      <c r="EC627" s="258" t="n"/>
      <c r="ED627" s="258" t="n"/>
      <c r="EE627" s="258" t="n"/>
    </row>
    <row r="628" hidden="1" ht="63" customHeight="1">
      <c r="A628" s="267" t="inlineStr">
        <is>
          <t>COOPERATIVA AGRARIA DE PRODUCTORES DE BANANO, CACAO ORGANICO Y OTROS CULTIVOS
AGRARIOS LTDA</t>
        </is>
      </c>
      <c r="B628" s="267" t="inlineStr">
        <is>
          <t>BANANO</t>
        </is>
      </c>
      <c r="C628" s="240" t="inlineStr">
        <is>
          <t>BANANO</t>
        </is>
      </c>
      <c r="D628" s="267" t="inlineStr">
        <is>
          <t>PIURA</t>
        </is>
      </c>
      <c r="E628" s="267" t="inlineStr">
        <is>
          <t>200402</t>
        </is>
      </c>
      <c r="F628" s="267" t="inlineStr">
        <is>
          <t>PIURA</t>
        </is>
      </c>
      <c r="G628" s="267" t="inlineStr">
        <is>
          <t>MORROPON</t>
        </is>
      </c>
      <c r="H628" s="267" t="inlineStr">
        <is>
          <t>BUENOS AIRES</t>
        </is>
      </c>
      <c r="I628" s="268" t="n"/>
      <c r="J628" s="268" t="n"/>
      <c r="K628" s="268" t="n"/>
      <c r="L628" s="268" t="n"/>
      <c r="M628" s="268" t="n"/>
      <c r="N628" s="268" t="n"/>
      <c r="O628" s="268" t="n"/>
      <c r="P628" s="241" t="n">
        <v>1</v>
      </c>
      <c r="Q628" s="241" t="inlineStr">
        <is>
          <t>PAC</t>
        </is>
      </c>
      <c r="R628" s="269">
        <f>IF(I628=1,I$2,"")&amp;IF(J628=1,IF(I628=1,"-","")&amp;J$2,"")&amp;IF(K628=1,IF(OR(J628=1,I628=1),"-","")&amp;K$2,"")&amp;IF(L628=1,IF(OR(K628=1,J628=1,I628=1),"-","")&amp;L$2,"")&amp;IF(M628=1,IF(OR(L628=1,K628=1,J628=1,I628=1),"-","")&amp;M$2,"")&amp;IF(N628=1,IF(OR(M628=1,L628=1,K628=1,J628=1,I628=1),"-","")&amp;N$2,"")&amp;IF(O628=1,IF(OR(N628=1,M628=1,L628=1,K628=1,J628=1,I628=1),"-","")&amp;O$2,"")&amp;IF(P628=1,IF(I628=1," - ",IF(J628=1," - ",IF(K628=1," - ",IF(L628=1," - ",IF(M628=1," - ",IF(N628=1," - ",IF(O628=1," - ","")))))))&amp;P$2,"")</f>
        <v/>
      </c>
      <c r="S628" s="270">
        <f>SUM('b2'!$I628:$P628)</f>
        <v/>
      </c>
      <c r="T628" s="270">
        <f>IF(OR('b2'!$J628=1,'b2'!$K628=1,'b2'!$L628=1,'b2'!$M628=1,'b2'!$N628=1,'b2'!$O628=1,'b2'!$P628=1),"SI","NO")</f>
        <v/>
      </c>
      <c r="U628" s="243">
        <f>IF(OR('b2'!$K628=1,'b2'!$L628=1,'b2'!$M628=1,'b2'!$N628=1,'b2'!$O628=1,'b2'!$P628=1),"SI","NO")</f>
        <v/>
      </c>
      <c r="V628" s="271" t="n">
        <v>0</v>
      </c>
      <c r="W628" s="272" t="n">
        <v>0</v>
      </c>
      <c r="X628" s="272" t="n">
        <v>0</v>
      </c>
      <c r="Y628" s="271" t="n">
        <v>0</v>
      </c>
      <c r="Z628" s="272" t="n">
        <v>0</v>
      </c>
      <c r="AA628" s="272" t="n">
        <v>0</v>
      </c>
      <c r="AB628" s="271" t="n">
        <v>0</v>
      </c>
      <c r="AC628" s="272" t="n">
        <v>0</v>
      </c>
      <c r="AD628" s="272" t="n">
        <v>0</v>
      </c>
      <c r="AE628" s="271" t="n">
        <v>0</v>
      </c>
      <c r="AF628" s="272" t="n">
        <v>0</v>
      </c>
      <c r="AG628" s="272" t="n">
        <v>0</v>
      </c>
      <c r="AH628" s="271" t="n">
        <v>0</v>
      </c>
      <c r="AI628" s="272" t="n">
        <v>0</v>
      </c>
      <c r="AJ628" s="272" t="n">
        <v>0</v>
      </c>
      <c r="AK628" s="271" t="n">
        <v>0</v>
      </c>
      <c r="AL628" s="272" t="n">
        <v>0</v>
      </c>
      <c r="AM628" s="272" t="n">
        <v>0</v>
      </c>
      <c r="AN628" s="271" t="n">
        <v>0</v>
      </c>
      <c r="AO628" s="245" t="n">
        <v>37</v>
      </c>
      <c r="AP628" s="245" t="n">
        <v>3</v>
      </c>
      <c r="AQ628" s="244" t="n">
        <v>40</v>
      </c>
      <c r="AR628" s="271">
        <f>IF('b2'!$AQ628&gt;0,'b2'!$AQ628,IF('b2'!$AN628&gt;0,'b2'!$AN628,IF('b2'!$AK628&gt;0,'b2'!$AK628,IF('b2'!$AH628&gt;0,'b2'!$AH628,IF('b2'!$AE628&gt;0,'b2'!$AE628,IF('b2'!$AB628&gt;0,'b2'!$AB628,IF('b2'!$Y628&gt;0,'b2'!$Y628,IF('b2'!$V628&gt;0,'b2'!$V628," ---"))))))))</f>
        <v/>
      </c>
      <c r="AS628" s="273" t="n"/>
      <c r="AT628" s="273" t="n"/>
      <c r="AU628" s="273" t="n"/>
      <c r="AV628" s="273" t="n"/>
      <c r="AW628" s="273" t="n"/>
      <c r="AX628" s="273" t="n"/>
      <c r="AY628" s="273" t="n"/>
      <c r="AZ628" s="273" t="n"/>
      <c r="BA628" s="273" t="n"/>
      <c r="BB628" s="273" t="n"/>
      <c r="BC628" s="246" t="n">
        <v>4</v>
      </c>
      <c r="BD628" s="246" t="n">
        <v>0</v>
      </c>
      <c r="BE628" s="274" t="n"/>
      <c r="BF628" s="275" t="n"/>
      <c r="BG628" s="275" t="n"/>
      <c r="BH628" s="274" t="n"/>
      <c r="BI628" s="276" t="inlineStr">
        <is>
          <t>#REF!</t>
        </is>
      </c>
      <c r="BJ628" s="277" t="inlineStr">
        <is>
          <t>#REF!</t>
        </is>
      </c>
      <c r="BK628" s="275" t="n"/>
      <c r="BL628" s="275" t="n"/>
      <c r="BM628" s="274" t="n"/>
      <c r="BN628" s="276" t="inlineStr">
        <is>
          <t>#REF!</t>
        </is>
      </c>
      <c r="BO628" s="277" t="inlineStr">
        <is>
          <t>#REF!</t>
        </is>
      </c>
      <c r="BP628" s="278" t="n"/>
      <c r="BQ628" s="278" t="n"/>
      <c r="BR628" s="279" t="n"/>
      <c r="BS628" s="276" t="inlineStr">
        <is>
          <t>#REF!</t>
        </is>
      </c>
      <c r="BT628" s="251">
        <f>'[2]DATA CONSOLIDADA 2018-2025 '!$BR630-'b2'!$BO628</f>
        <v/>
      </c>
      <c r="BU628" s="275" t="n"/>
      <c r="BV628" s="278" t="n"/>
      <c r="BW628" s="279" t="n"/>
      <c r="BX628" s="276" t="inlineStr">
        <is>
          <t>#REF!</t>
        </is>
      </c>
      <c r="BY628" s="277" t="inlineStr">
        <is>
          <t>#REF!</t>
        </is>
      </c>
      <c r="BZ628" s="278" t="n"/>
      <c r="CA628" s="278" t="n"/>
      <c r="CB628" s="279" t="n"/>
      <c r="CC628" s="276" t="inlineStr">
        <is>
          <t>#REF!</t>
        </is>
      </c>
      <c r="CD628" s="251">
        <f>'[2]DATA CONSOLIDADA 2018-2025 '!$CB630-'b2'!$BW628</f>
        <v/>
      </c>
      <c r="CE628" s="280" t="n"/>
      <c r="CF628" s="280" t="n"/>
      <c r="CG628" s="281" t="n"/>
      <c r="CH628" s="276" t="inlineStr">
        <is>
          <t>#REF!</t>
        </is>
      </c>
      <c r="CI628" s="251">
        <f>'[2]DATA CONSOLIDADA 2018-2025 '!$CG630-'b2'!$CB628</f>
        <v/>
      </c>
      <c r="CJ628" s="247" t="inlineStr">
        <is>
          <t>#REF!</t>
        </is>
      </c>
      <c r="CK628" s="247" t="n">
        <v>0</v>
      </c>
      <c r="CL628" s="247" t="n">
        <v>401678.46</v>
      </c>
      <c r="CM628" s="247" t="n">
        <v>401678.46</v>
      </c>
      <c r="CN628" s="247" t="inlineStr">
        <is>
          <t>#REF!</t>
        </is>
      </c>
      <c r="CO628" s="251">
        <f>'[2]DATA CONSOLIDADA 2018-2025 '!$CM630-'b2'!$CG628</f>
        <v/>
      </c>
      <c r="CP628" s="280" t="n"/>
      <c r="CQ628" s="280" t="n"/>
      <c r="CR628" s="280" t="n"/>
      <c r="CS628" s="280" t="n"/>
      <c r="CT628" s="280" t="n"/>
      <c r="CU628" s="280" t="n"/>
      <c r="CV628" s="274" t="n"/>
      <c r="CW628" s="274" t="n"/>
      <c r="CX628" s="274" t="n"/>
      <c r="CY628" s="274" t="n"/>
      <c r="CZ628" s="274" t="n"/>
      <c r="DA628" s="274" t="n"/>
      <c r="DB628" s="274" t="n"/>
      <c r="DC628" s="255" t="n">
        <v>0</v>
      </c>
      <c r="DD628" s="255" t="n">
        <v>0</v>
      </c>
      <c r="DE628" s="255" t="n">
        <v>401678.46</v>
      </c>
      <c r="DF628" s="255" t="n">
        <v>0</v>
      </c>
      <c r="DG628" s="255" t="n">
        <v>0</v>
      </c>
      <c r="DH628" s="255" t="n">
        <v>401678.46</v>
      </c>
      <c r="DI628" s="256" t="n"/>
      <c r="DJ628" s="257" t="n"/>
      <c r="DK628" s="257" t="inlineStr">
        <is>
          <t>02 Cooperativa</t>
        </is>
      </c>
      <c r="DL628" s="258" t="n"/>
      <c r="DM628" s="258" t="n"/>
      <c r="DN628" s="258" t="n"/>
      <c r="DO628" s="258" t="n"/>
      <c r="DP628" s="258" t="n"/>
      <c r="DQ628" s="258" t="n"/>
      <c r="DR628" s="258" t="n"/>
      <c r="DS628" s="258" t="n"/>
      <c r="DT628" s="258" t="n"/>
      <c r="DU628" s="258" t="n"/>
      <c r="DV628" s="258" t="n"/>
      <c r="DW628" s="258" t="n"/>
      <c r="DX628" s="258" t="n"/>
      <c r="DY628" s="258" t="n"/>
      <c r="DZ628" s="258" t="n"/>
      <c r="EA628" s="258" t="n"/>
      <c r="EB628" s="258" t="n"/>
      <c r="EC628" s="258" t="n"/>
      <c r="ED628" s="258" t="n"/>
      <c r="EE628" s="258" t="n"/>
    </row>
    <row r="629" hidden="1" ht="47.25" customHeight="1">
      <c r="A629" s="267" t="inlineStr">
        <is>
          <t>COOPERATIVA AGRARIA ACUICOLA CAMPOVIDA H I II IV</t>
        </is>
      </c>
      <c r="B629" s="267" t="inlineStr">
        <is>
          <t>MANGO</t>
        </is>
      </c>
      <c r="C629" s="240" t="inlineStr">
        <is>
          <t>MANGO</t>
        </is>
      </c>
      <c r="D629" s="267" t="inlineStr">
        <is>
          <t>PIURA</t>
        </is>
      </c>
      <c r="E629" s="267" t="inlineStr">
        <is>
          <t>200114</t>
        </is>
      </c>
      <c r="F629" s="267" t="inlineStr">
        <is>
          <t>PIURA</t>
        </is>
      </c>
      <c r="G629" s="267" t="inlineStr">
        <is>
          <t>PIURA</t>
        </is>
      </c>
      <c r="H629" s="267" t="inlineStr">
        <is>
          <t>TAMBO GRANDE</t>
        </is>
      </c>
      <c r="I629" s="268" t="n"/>
      <c r="J629" s="268" t="n"/>
      <c r="K629" s="268" t="n"/>
      <c r="L629" s="268" t="n"/>
      <c r="M629" s="268" t="n"/>
      <c r="N629" s="268" t="n"/>
      <c r="O629" s="268" t="n"/>
      <c r="P629" s="241" t="n">
        <v>1</v>
      </c>
      <c r="Q629" s="241" t="inlineStr">
        <is>
          <t>PAC</t>
        </is>
      </c>
      <c r="R629" s="269">
        <f>IF(I629=1,I$2,"")&amp;IF(J629=1,IF(I629=1,"-","")&amp;J$2,"")&amp;IF(K629=1,IF(OR(J629=1,I629=1),"-","")&amp;K$2,"")&amp;IF(L629=1,IF(OR(K629=1,J629=1,I629=1),"-","")&amp;L$2,"")&amp;IF(M629=1,IF(OR(L629=1,K629=1,J629=1,I629=1),"-","")&amp;M$2,"")&amp;IF(N629=1,IF(OR(M629=1,L629=1,K629=1,J629=1,I629=1),"-","")&amp;N$2,"")&amp;IF(O629=1,IF(OR(N629=1,M629=1,L629=1,K629=1,J629=1,I629=1),"-","")&amp;O$2,"")&amp;IF(P629=1,IF(I629=1," - ",IF(J629=1," - ",IF(K629=1," - ",IF(L629=1," - ",IF(M629=1," - ",IF(N629=1," - ",IF(O629=1," - ","")))))))&amp;P$2,"")</f>
        <v/>
      </c>
      <c r="S629" s="270">
        <f>SUM('b2'!$I629:$P629)</f>
        <v/>
      </c>
      <c r="T629" s="270">
        <f>IF(OR('b2'!$J629=1,'b2'!$K629=1,'b2'!$L629=1,'b2'!$M629=1,'b2'!$N629=1,'b2'!$O629=1,'b2'!$P629=1),"SI","NO")</f>
        <v/>
      </c>
      <c r="U629" s="243">
        <f>IF(OR('b2'!$K629=1,'b2'!$L629=1,'b2'!$M629=1,'b2'!$N629=1,'b2'!$O629=1,'b2'!$P629=1),"SI","NO")</f>
        <v/>
      </c>
      <c r="V629" s="271" t="n">
        <v>0</v>
      </c>
      <c r="W629" s="272" t="n">
        <v>0</v>
      </c>
      <c r="X629" s="272" t="n">
        <v>0</v>
      </c>
      <c r="Y629" s="271" t="n">
        <v>0</v>
      </c>
      <c r="Z629" s="272" t="n">
        <v>0</v>
      </c>
      <c r="AA629" s="272" t="n">
        <v>0</v>
      </c>
      <c r="AB629" s="271" t="n">
        <v>0</v>
      </c>
      <c r="AC629" s="272" t="n">
        <v>0</v>
      </c>
      <c r="AD629" s="272" t="n">
        <v>0</v>
      </c>
      <c r="AE629" s="271" t="n">
        <v>0</v>
      </c>
      <c r="AF629" s="272" t="n">
        <v>0</v>
      </c>
      <c r="AG629" s="272" t="n">
        <v>0</v>
      </c>
      <c r="AH629" s="271" t="n">
        <v>0</v>
      </c>
      <c r="AI629" s="272" t="n">
        <v>0</v>
      </c>
      <c r="AJ629" s="272" t="n">
        <v>0</v>
      </c>
      <c r="AK629" s="271" t="n">
        <v>0</v>
      </c>
      <c r="AL629" s="272" t="n">
        <v>0</v>
      </c>
      <c r="AM629" s="272" t="n">
        <v>0</v>
      </c>
      <c r="AN629" s="271" t="n">
        <v>0</v>
      </c>
      <c r="AO629" s="245" t="n">
        <v>43</v>
      </c>
      <c r="AP629" s="245" t="n">
        <v>4</v>
      </c>
      <c r="AQ629" s="244" t="n">
        <v>47</v>
      </c>
      <c r="AR629" s="271">
        <f>IF('b2'!$AQ629&gt;0,'b2'!$AQ629,IF('b2'!$AN629&gt;0,'b2'!$AN629,IF('b2'!$AK629&gt;0,'b2'!$AK629,IF('b2'!$AH629&gt;0,'b2'!$AH629,IF('b2'!$AE629&gt;0,'b2'!$AE629,IF('b2'!$AB629&gt;0,'b2'!$AB629,IF('b2'!$Y629&gt;0,'b2'!$Y629,IF('b2'!$V629&gt;0,'b2'!$V629," ---"))))))))</f>
        <v/>
      </c>
      <c r="AS629" s="273" t="n"/>
      <c r="AT629" s="273" t="n"/>
      <c r="AU629" s="273" t="n"/>
      <c r="AV629" s="273" t="n"/>
      <c r="AW629" s="273" t="n"/>
      <c r="AX629" s="273" t="n"/>
      <c r="AY629" s="273" t="n"/>
      <c r="AZ629" s="273" t="n"/>
      <c r="BA629" s="273" t="n"/>
      <c r="BB629" s="273" t="n"/>
      <c r="BC629" s="246" t="n">
        <v>6</v>
      </c>
      <c r="BD629" s="246" t="n">
        <v>1</v>
      </c>
      <c r="BE629" s="274" t="n"/>
      <c r="BF629" s="275" t="n"/>
      <c r="BG629" s="275" t="n"/>
      <c r="BH629" s="274" t="n"/>
      <c r="BI629" s="276" t="inlineStr">
        <is>
          <t>#REF!</t>
        </is>
      </c>
      <c r="BJ629" s="277" t="inlineStr">
        <is>
          <t>#REF!</t>
        </is>
      </c>
      <c r="BK629" s="275" t="n"/>
      <c r="BL629" s="275" t="n"/>
      <c r="BM629" s="274" t="n"/>
      <c r="BN629" s="276" t="inlineStr">
        <is>
          <t>#REF!</t>
        </is>
      </c>
      <c r="BO629" s="277" t="inlineStr">
        <is>
          <t>#REF!</t>
        </is>
      </c>
      <c r="BP629" s="278" t="n"/>
      <c r="BQ629" s="278" t="n"/>
      <c r="BR629" s="279" t="n"/>
      <c r="BS629" s="276" t="inlineStr">
        <is>
          <t>#REF!</t>
        </is>
      </c>
      <c r="BT629" s="251">
        <f>'[2]DATA CONSOLIDADA 2018-2025 '!$BR631-'b2'!$BO629</f>
        <v/>
      </c>
      <c r="BU629" s="275" t="n"/>
      <c r="BV629" s="278" t="n"/>
      <c r="BW629" s="279" t="n"/>
      <c r="BX629" s="276" t="inlineStr">
        <is>
          <t>#REF!</t>
        </is>
      </c>
      <c r="BY629" s="277" t="inlineStr">
        <is>
          <t>#REF!</t>
        </is>
      </c>
      <c r="BZ629" s="278" t="n"/>
      <c r="CA629" s="278" t="n"/>
      <c r="CB629" s="279" t="n"/>
      <c r="CC629" s="276" t="inlineStr">
        <is>
          <t>#REF!</t>
        </is>
      </c>
      <c r="CD629" s="251">
        <f>'[2]DATA CONSOLIDADA 2018-2025 '!$CB631-'b2'!$BW629</f>
        <v/>
      </c>
      <c r="CE629" s="280" t="n"/>
      <c r="CF629" s="280" t="n"/>
      <c r="CG629" s="281" t="n"/>
      <c r="CH629" s="276" t="inlineStr">
        <is>
          <t>#REF!</t>
        </is>
      </c>
      <c r="CI629" s="251">
        <f>'[2]DATA CONSOLIDADA 2018-2025 '!$CG631-'b2'!$CB629</f>
        <v/>
      </c>
      <c r="CJ629" s="247" t="inlineStr">
        <is>
          <t>#REF!</t>
        </is>
      </c>
      <c r="CK629" s="247" t="n">
        <v>0</v>
      </c>
      <c r="CL629" s="247" t="n">
        <v>0</v>
      </c>
      <c r="CM629" s="247" t="n">
        <v>0</v>
      </c>
      <c r="CN629" s="247" t="inlineStr">
        <is>
          <t>#REF!</t>
        </is>
      </c>
      <c r="CO629" s="251">
        <f>'[2]DATA CONSOLIDADA 2018-2025 '!$CM631-'b2'!$CG629</f>
        <v/>
      </c>
      <c r="CP629" s="280" t="n"/>
      <c r="CQ629" s="280" t="n"/>
      <c r="CR629" s="280" t="n"/>
      <c r="CS629" s="280" t="n"/>
      <c r="CT629" s="280" t="n"/>
      <c r="CU629" s="280" t="n"/>
      <c r="CV629" s="274" t="n"/>
      <c r="CW629" s="274" t="n"/>
      <c r="CX629" s="274" t="n"/>
      <c r="CY629" s="274" t="n"/>
      <c r="CZ629" s="274" t="n"/>
      <c r="DA629" s="274" t="n"/>
      <c r="DB629" s="274" t="n"/>
      <c r="DC629" s="255" t="n">
        <v>0</v>
      </c>
      <c r="DD629" s="255" t="n">
        <v>0</v>
      </c>
      <c r="DE629" s="255" t="n">
        <v>0</v>
      </c>
      <c r="DF629" s="255" t="n">
        <v>0</v>
      </c>
      <c r="DG629" s="255" t="n">
        <v>0</v>
      </c>
      <c r="DH629" s="255" t="n">
        <v>0</v>
      </c>
      <c r="DI629" s="256" t="n"/>
      <c r="DJ629" s="257" t="n"/>
      <c r="DK629" s="257" t="inlineStr">
        <is>
          <t>02 Cooperativa</t>
        </is>
      </c>
      <c r="DL629" s="258" t="n"/>
      <c r="DM629" s="258" t="n"/>
      <c r="DN629" s="258" t="n"/>
      <c r="DO629" s="258" t="n"/>
      <c r="DP629" s="258" t="n"/>
      <c r="DQ629" s="258" t="n"/>
      <c r="DR629" s="258" t="n"/>
      <c r="DS629" s="258" t="n"/>
      <c r="DT629" s="258" t="n"/>
      <c r="DU629" s="258" t="n"/>
      <c r="DV629" s="258" t="n"/>
      <c r="DW629" s="258" t="n"/>
      <c r="DX629" s="258" t="n"/>
      <c r="DY629" s="258" t="n"/>
      <c r="DZ629" s="258" t="n"/>
      <c r="EA629" s="258" t="n"/>
      <c r="EB629" s="258" t="n"/>
      <c r="EC629" s="258" t="n"/>
      <c r="ED629" s="258" t="n"/>
      <c r="EE629" s="258" t="n"/>
    </row>
    <row r="630" hidden="1" ht="47.25" customHeight="1">
      <c r="A630" s="267" t="inlineStr">
        <is>
          <t>ASOCIACIÓN LAS DELICIAS DEL QUIROZ</t>
        </is>
      </c>
      <c r="B630" s="267" t="inlineStr">
        <is>
          <t>DERIVADOS LACTEOS</t>
        </is>
      </c>
      <c r="C630" s="240" t="inlineStr">
        <is>
          <t>QUESO DE CABRA</t>
        </is>
      </c>
      <c r="D630" s="267" t="inlineStr">
        <is>
          <t>PIURA</t>
        </is>
      </c>
      <c r="E630" s="267" t="inlineStr">
        <is>
          <t>200210</t>
        </is>
      </c>
      <c r="F630" s="267" t="inlineStr">
        <is>
          <t>PIURA</t>
        </is>
      </c>
      <c r="G630" s="267" t="inlineStr">
        <is>
          <t>AYABACA</t>
        </is>
      </c>
      <c r="H630" s="267" t="inlineStr">
        <is>
          <t>SUYO</t>
        </is>
      </c>
      <c r="I630" s="268" t="n"/>
      <c r="J630" s="268" t="n"/>
      <c r="K630" s="268" t="n"/>
      <c r="L630" s="268" t="n"/>
      <c r="M630" s="268" t="n"/>
      <c r="N630" s="268" t="n"/>
      <c r="O630" s="268" t="n"/>
      <c r="P630" s="241" t="n">
        <v>1</v>
      </c>
      <c r="Q630" s="241" t="inlineStr">
        <is>
          <t>PAC</t>
        </is>
      </c>
      <c r="R630" s="269">
        <f>IF(I630=1,I$2,"")&amp;IF(J630=1,IF(I630=1,"-","")&amp;J$2,"")&amp;IF(K630=1,IF(OR(J630=1,I630=1),"-","")&amp;K$2,"")&amp;IF(L630=1,IF(OR(K630=1,J630=1,I630=1),"-","")&amp;L$2,"")&amp;IF(M630=1,IF(OR(L630=1,K630=1,J630=1,I630=1),"-","")&amp;M$2,"")&amp;IF(N630=1,IF(OR(M630=1,L630=1,K630=1,J630=1,I630=1),"-","")&amp;N$2,"")&amp;IF(O630=1,IF(OR(N630=1,M630=1,L630=1,K630=1,J630=1,I630=1),"-","")&amp;O$2,"")&amp;IF(P630=1,IF(I630=1," - ",IF(J630=1," - ",IF(K630=1," - ",IF(L630=1," - ",IF(M630=1," - ",IF(N630=1," - ",IF(O630=1," - ","")))))))&amp;P$2,"")</f>
        <v/>
      </c>
      <c r="S630" s="270">
        <f>SUM('b2'!$I630:$P630)</f>
        <v/>
      </c>
      <c r="T630" s="270">
        <f>IF(OR('b2'!$J630=1,'b2'!$K630=1,'b2'!$L630=1,'b2'!$M630=1,'b2'!$N630=1,'b2'!$O630=1,'b2'!$P630=1),"SI","NO")</f>
        <v/>
      </c>
      <c r="U630" s="243">
        <f>IF(OR('b2'!$K630=1,'b2'!$L630=1,'b2'!$M630=1,'b2'!$N630=1,'b2'!$O630=1,'b2'!$P630=1),"SI","NO")</f>
        <v/>
      </c>
      <c r="V630" s="271" t="n">
        <v>0</v>
      </c>
      <c r="W630" s="272" t="n">
        <v>0</v>
      </c>
      <c r="X630" s="272" t="n">
        <v>0</v>
      </c>
      <c r="Y630" s="271" t="n">
        <v>0</v>
      </c>
      <c r="Z630" s="272" t="n">
        <v>0</v>
      </c>
      <c r="AA630" s="272" t="n">
        <v>0</v>
      </c>
      <c r="AB630" s="271" t="n">
        <v>0</v>
      </c>
      <c r="AC630" s="272" t="n">
        <v>0</v>
      </c>
      <c r="AD630" s="272" t="n">
        <v>0</v>
      </c>
      <c r="AE630" s="271" t="n">
        <v>0</v>
      </c>
      <c r="AF630" s="272" t="n">
        <v>0</v>
      </c>
      <c r="AG630" s="272" t="n">
        <v>0</v>
      </c>
      <c r="AH630" s="271" t="n">
        <v>0</v>
      </c>
      <c r="AI630" s="272" t="n">
        <v>0</v>
      </c>
      <c r="AJ630" s="272" t="n">
        <v>0</v>
      </c>
      <c r="AK630" s="271" t="n">
        <v>0</v>
      </c>
      <c r="AL630" s="272" t="n">
        <v>0</v>
      </c>
      <c r="AM630" s="272" t="n">
        <v>0</v>
      </c>
      <c r="AN630" s="271" t="n">
        <v>0</v>
      </c>
      <c r="AO630" s="245" t="n">
        <v>5</v>
      </c>
      <c r="AP630" s="245" t="n">
        <v>7</v>
      </c>
      <c r="AQ630" s="244" t="n">
        <v>12</v>
      </c>
      <c r="AR630" s="271">
        <f>IF('b2'!$AQ630&gt;0,'b2'!$AQ630,IF('b2'!$AN630&gt;0,'b2'!$AN630,IF('b2'!$AK630&gt;0,'b2'!$AK630,IF('b2'!$AH630&gt;0,'b2'!$AH630,IF('b2'!$AE630&gt;0,'b2'!$AE630,IF('b2'!$AB630&gt;0,'b2'!$AB630,IF('b2'!$Y630&gt;0,'b2'!$Y630,IF('b2'!$V630&gt;0,'b2'!$V630," ---"))))))))</f>
        <v/>
      </c>
      <c r="AS630" s="273" t="n"/>
      <c r="AT630" s="273" t="n"/>
      <c r="AU630" s="273" t="n"/>
      <c r="AV630" s="273" t="n"/>
      <c r="AW630" s="273" t="n"/>
      <c r="AX630" s="273" t="n"/>
      <c r="AY630" s="273" t="n"/>
      <c r="AZ630" s="273" t="n"/>
      <c r="BA630" s="273" t="n"/>
      <c r="BB630" s="273" t="n"/>
      <c r="BC630" s="246" t="n">
        <v>6</v>
      </c>
      <c r="BD630" s="246" t="n">
        <v>3</v>
      </c>
      <c r="BE630" s="274" t="n"/>
      <c r="BF630" s="275" t="n"/>
      <c r="BG630" s="275" t="n"/>
      <c r="BH630" s="274" t="n"/>
      <c r="BI630" s="276" t="inlineStr">
        <is>
          <t>#REF!</t>
        </is>
      </c>
      <c r="BJ630" s="277" t="inlineStr">
        <is>
          <t>#REF!</t>
        </is>
      </c>
      <c r="BK630" s="275" t="n"/>
      <c r="BL630" s="275" t="n"/>
      <c r="BM630" s="274" t="n"/>
      <c r="BN630" s="276" t="inlineStr">
        <is>
          <t>#REF!</t>
        </is>
      </c>
      <c r="BO630" s="277" t="inlineStr">
        <is>
          <t>#REF!</t>
        </is>
      </c>
      <c r="BP630" s="278" t="n"/>
      <c r="BQ630" s="278" t="n"/>
      <c r="BR630" s="279" t="n"/>
      <c r="BS630" s="276" t="inlineStr">
        <is>
          <t>#REF!</t>
        </is>
      </c>
      <c r="BT630" s="251">
        <f>'[2]DATA CONSOLIDADA 2018-2025 '!$BR632-'b2'!$BO630</f>
        <v/>
      </c>
      <c r="BU630" s="275" t="n"/>
      <c r="BV630" s="278" t="n"/>
      <c r="BW630" s="279" t="n"/>
      <c r="BX630" s="276" t="inlineStr">
        <is>
          <t>#REF!</t>
        </is>
      </c>
      <c r="BY630" s="277" t="inlineStr">
        <is>
          <t>#REF!</t>
        </is>
      </c>
      <c r="BZ630" s="278" t="n"/>
      <c r="CA630" s="278" t="n"/>
      <c r="CB630" s="279" t="n"/>
      <c r="CC630" s="276" t="inlineStr">
        <is>
          <t>#REF!</t>
        </is>
      </c>
      <c r="CD630" s="251">
        <f>'[2]DATA CONSOLIDADA 2018-2025 '!$CB632-'b2'!$BW630</f>
        <v/>
      </c>
      <c r="CE630" s="280" t="n"/>
      <c r="CF630" s="280" t="n"/>
      <c r="CG630" s="281" t="n"/>
      <c r="CH630" s="276" t="inlineStr">
        <is>
          <t>#REF!</t>
        </is>
      </c>
      <c r="CI630" s="251">
        <f>'[2]DATA CONSOLIDADA 2018-2025 '!$CG632-'b2'!$CB630</f>
        <v/>
      </c>
      <c r="CJ630" s="247" t="inlineStr">
        <is>
          <t>#REF!</t>
        </is>
      </c>
      <c r="CK630" s="247" t="n">
        <v>0</v>
      </c>
      <c r="CL630" s="247" t="n">
        <v>0</v>
      </c>
      <c r="CM630" s="247" t="n">
        <v>0</v>
      </c>
      <c r="CN630" s="247" t="inlineStr">
        <is>
          <t>#REF!</t>
        </is>
      </c>
      <c r="CO630" s="251">
        <f>'[2]DATA CONSOLIDADA 2018-2025 '!$CM632-'b2'!$CG630</f>
        <v/>
      </c>
      <c r="CP630" s="280" t="n"/>
      <c r="CQ630" s="280" t="n"/>
      <c r="CR630" s="280" t="n"/>
      <c r="CS630" s="280" t="n"/>
      <c r="CT630" s="280" t="n"/>
      <c r="CU630" s="280" t="n"/>
      <c r="CV630" s="274" t="n"/>
      <c r="CW630" s="274" t="n"/>
      <c r="CX630" s="274" t="n"/>
      <c r="CY630" s="274" t="n"/>
      <c r="CZ630" s="274" t="n"/>
      <c r="DA630" s="274" t="n"/>
      <c r="DB630" s="274" t="n"/>
      <c r="DC630" s="255" t="n">
        <v>0</v>
      </c>
      <c r="DD630" s="255" t="n">
        <v>0</v>
      </c>
      <c r="DE630" s="255" t="n">
        <v>0</v>
      </c>
      <c r="DF630" s="255" t="n">
        <v>0</v>
      </c>
      <c r="DG630" s="255" t="n">
        <v>0</v>
      </c>
      <c r="DH630" s="255" t="n">
        <v>0</v>
      </c>
      <c r="DI630" s="256" t="n"/>
      <c r="DJ630" s="257" t="n"/>
      <c r="DK630" s="257" t="inlineStr">
        <is>
          <t>01 Asociación</t>
        </is>
      </c>
      <c r="DL630" s="258" t="n"/>
      <c r="DM630" s="258" t="n"/>
      <c r="DN630" s="258" t="n"/>
      <c r="DO630" s="258" t="n"/>
      <c r="DP630" s="258" t="n"/>
      <c r="DQ630" s="258" t="n"/>
      <c r="DR630" s="258" t="n"/>
      <c r="DS630" s="258" t="n"/>
      <c r="DT630" s="258" t="n"/>
      <c r="DU630" s="258" t="n"/>
      <c r="DV630" s="258" t="n"/>
      <c r="DW630" s="258" t="n"/>
      <c r="DX630" s="258" t="n"/>
      <c r="DY630" s="258" t="n"/>
      <c r="DZ630" s="258" t="n"/>
      <c r="EA630" s="258" t="n"/>
      <c r="EB630" s="258" t="n"/>
      <c r="EC630" s="258" t="n"/>
      <c r="ED630" s="258" t="n"/>
      <c r="EE630" s="258" t="n"/>
    </row>
    <row r="631" hidden="1" ht="47.25" customHeight="1">
      <c r="A631" s="267" t="inlineStr">
        <is>
          <t xml:space="preserve"> ASOCIACION DE MUJERES MI SANTA CLARA</t>
        </is>
      </c>
      <c r="B631" s="267" t="inlineStr">
        <is>
          <t>DERIVADOS LÁCTEOS</t>
        </is>
      </c>
      <c r="C631" s="267" t="n"/>
      <c r="D631" s="282" t="inlineStr">
        <is>
          <t>LAMBAYEQUE</t>
        </is>
      </c>
      <c r="E631" s="267" t="inlineStr">
        <is>
          <t>140205</t>
        </is>
      </c>
      <c r="F631" s="267" t="inlineStr">
        <is>
          <t>LAMBAYEQUE</t>
        </is>
      </c>
      <c r="G631" s="267" t="inlineStr">
        <is>
          <t>FERREÑAFE</t>
        </is>
      </c>
      <c r="H631" s="267" t="inlineStr">
        <is>
          <t>PITIPO</t>
        </is>
      </c>
      <c r="I631" s="268" t="n"/>
      <c r="J631" s="268" t="n"/>
      <c r="K631" s="268" t="n"/>
      <c r="L631" s="268" t="n"/>
      <c r="M631" s="268" t="n"/>
      <c r="N631" s="268" t="n"/>
      <c r="O631" s="268" t="n"/>
      <c r="P631" s="241" t="n">
        <v>1</v>
      </c>
      <c r="Q631" s="241" t="inlineStr">
        <is>
          <t>PAC</t>
        </is>
      </c>
      <c r="R631" s="269">
        <f>IF(I631=1,I$2,"")&amp;IF(J631=1,IF(I631=1,"-","")&amp;J$2,"")&amp;IF(K631=1,IF(OR(J631=1,I631=1),"-","")&amp;K$2,"")&amp;IF(L631=1,IF(OR(K631=1,J631=1,I631=1),"-","")&amp;L$2,"")&amp;IF(M631=1,IF(OR(L631=1,K631=1,J631=1,I631=1),"-","")&amp;M$2,"")&amp;IF(N631=1,IF(OR(M631=1,L631=1,K631=1,J631=1,I631=1),"-","")&amp;N$2,"")&amp;IF(O631=1,IF(OR(N631=1,M631=1,L631=1,K631=1,J631=1,I631=1),"-","")&amp;O$2,"")&amp;IF(P631=1,IF(I631=1," - ",IF(J631=1," - ",IF(K631=1," - ",IF(L631=1," - ",IF(M631=1," - ",IF(N631=1," - ",IF(O631=1," - ","")))))))&amp;P$2,"")</f>
        <v/>
      </c>
      <c r="S631" s="270">
        <f>SUM('b2'!$I631:$P631)</f>
        <v/>
      </c>
      <c r="T631" s="270">
        <f>IF(OR('b2'!$J631=1,'b2'!$K631=1,'b2'!$L631=1,'b2'!$M631=1,'b2'!$N631=1,'b2'!$O631=1,'b2'!$P631=1),"SI","NO")</f>
        <v/>
      </c>
      <c r="U631" s="243">
        <f>IF(OR('b2'!$K631=1,'b2'!$L631=1,'b2'!$M631=1,'b2'!$N631=1,'b2'!$O631=1,'b2'!$P631=1),"SI","NO")</f>
        <v/>
      </c>
      <c r="V631" s="271" t="n"/>
      <c r="W631" s="272" t="n"/>
      <c r="X631" s="272" t="n"/>
      <c r="Y631" s="271" t="n"/>
      <c r="Z631" s="272" t="n"/>
      <c r="AA631" s="272" t="n"/>
      <c r="AB631" s="271" t="n"/>
      <c r="AC631" s="272" t="n"/>
      <c r="AD631" s="272" t="n"/>
      <c r="AE631" s="271" t="n"/>
      <c r="AF631" s="272" t="n"/>
      <c r="AG631" s="272" t="n"/>
      <c r="AH631" s="271" t="n"/>
      <c r="AI631" s="272" t="n"/>
      <c r="AJ631" s="272" t="n"/>
      <c r="AK631" s="271" t="n"/>
      <c r="AL631" s="272" t="n"/>
      <c r="AM631" s="272" t="n"/>
      <c r="AN631" s="271" t="n"/>
      <c r="AO631" s="272" t="n">
        <v>0</v>
      </c>
      <c r="AP631" s="272" t="n">
        <v>33</v>
      </c>
      <c r="AQ631" s="271" t="n">
        <v>33</v>
      </c>
      <c r="AR631" s="271">
        <f>IF('b2'!$AQ631&gt;0,'b2'!$AQ631,IF('b2'!$AN631&gt;0,'b2'!$AN631,IF('b2'!$AK631&gt;0,'b2'!$AK631,IF('b2'!$AH631&gt;0,'b2'!$AH631,IF('b2'!$AE631&gt;0,'b2'!$AE631,IF('b2'!$AB631&gt;0,'b2'!$AB631,IF('b2'!$Y631&gt;0,'b2'!$Y631,IF('b2'!$V631&gt;0,'b2'!$V631," ---"))))))))</f>
        <v/>
      </c>
      <c r="AS631" s="273" t="n"/>
      <c r="AT631" s="273" t="n"/>
      <c r="AU631" s="273" t="n"/>
      <c r="AV631" s="273" t="n"/>
      <c r="AW631" s="273" t="n"/>
      <c r="AX631" s="273" t="n"/>
      <c r="AY631" s="273" t="n"/>
      <c r="AZ631" s="273" t="n"/>
      <c r="BA631" s="273" t="n"/>
      <c r="BB631" s="273" t="n"/>
      <c r="BC631" s="273" t="n"/>
      <c r="BD631" s="273" t="n"/>
      <c r="BE631" s="274" t="n"/>
      <c r="BF631" s="275" t="n"/>
      <c r="BG631" s="275" t="n"/>
      <c r="BH631" s="274" t="n"/>
      <c r="BI631" s="276" t="inlineStr">
        <is>
          <t>#REF!</t>
        </is>
      </c>
      <c r="BJ631" s="277" t="inlineStr">
        <is>
          <t>#REF!</t>
        </is>
      </c>
      <c r="BK631" s="275" t="n"/>
      <c r="BL631" s="275" t="n"/>
      <c r="BM631" s="274" t="n"/>
      <c r="BN631" s="276" t="inlineStr">
        <is>
          <t>#REF!</t>
        </is>
      </c>
      <c r="BO631" s="277" t="inlineStr">
        <is>
          <t>#REF!</t>
        </is>
      </c>
      <c r="BP631" s="278" t="n"/>
      <c r="BQ631" s="278" t="n"/>
      <c r="BR631" s="279" t="n"/>
      <c r="BS631" s="276" t="inlineStr">
        <is>
          <t>#REF!</t>
        </is>
      </c>
      <c r="BT631" s="277">
        <f>'[2]DATA CONSOLIDADA 2018-2025 '!$BR633-'b2'!$BO631</f>
        <v/>
      </c>
      <c r="BU631" s="275" t="n"/>
      <c r="BV631" s="278" t="n"/>
      <c r="BW631" s="279" t="n"/>
      <c r="BX631" s="276" t="inlineStr">
        <is>
          <t>#REF!</t>
        </is>
      </c>
      <c r="BY631" s="277" t="inlineStr">
        <is>
          <t>#REF!</t>
        </is>
      </c>
      <c r="BZ631" s="278" t="n"/>
      <c r="CA631" s="278" t="n"/>
      <c r="CB631" s="279" t="n"/>
      <c r="CC631" s="276" t="inlineStr">
        <is>
          <t>#REF!</t>
        </is>
      </c>
      <c r="CD631" s="277">
        <f>'[2]DATA CONSOLIDADA 2018-2025 '!$CB633-'b2'!$BW631</f>
        <v/>
      </c>
      <c r="CE631" s="280" t="n"/>
      <c r="CF631" s="280" t="n"/>
      <c r="CG631" s="281" t="n"/>
      <c r="CH631" s="276" t="inlineStr">
        <is>
          <t>#REF!</t>
        </is>
      </c>
      <c r="CI631" s="277">
        <f>'[2]DATA CONSOLIDADA 2018-2025 '!$CG633-'b2'!$CB631</f>
        <v/>
      </c>
      <c r="CJ631" s="274" t="inlineStr">
        <is>
          <t>#REF!</t>
        </is>
      </c>
      <c r="CK631" s="247" t="n">
        <v>6556</v>
      </c>
      <c r="CL631" s="247" t="n">
        <v>0</v>
      </c>
      <c r="CM631" s="247" t="n">
        <v>6556</v>
      </c>
      <c r="CN631" s="247" t="inlineStr">
        <is>
          <t>#REF!</t>
        </is>
      </c>
      <c r="CO631" s="251">
        <f>'[2]DATA CONSOLIDADA 2018-2025 '!$CM633-'b2'!$CG631</f>
        <v/>
      </c>
      <c r="CP631" s="280" t="n"/>
      <c r="CQ631" s="280" t="n"/>
      <c r="CR631" s="280" t="n"/>
      <c r="CS631" s="280" t="n"/>
      <c r="CT631" s="280" t="n"/>
      <c r="CU631" s="280" t="n"/>
      <c r="CV631" s="274" t="n"/>
      <c r="CW631" s="274" t="n"/>
      <c r="CX631" s="274" t="n"/>
      <c r="CY631" s="274" t="n"/>
      <c r="CZ631" s="274" t="n"/>
      <c r="DA631" s="274" t="n"/>
      <c r="DB631" s="274" t="n"/>
      <c r="DC631" s="255" t="n">
        <v>0</v>
      </c>
      <c r="DD631" s="255" t="n">
        <v>6556</v>
      </c>
      <c r="DE631" s="255" t="n">
        <v>0</v>
      </c>
      <c r="DF631" s="255" t="n">
        <v>0</v>
      </c>
      <c r="DG631" s="255" t="n">
        <v>0</v>
      </c>
      <c r="DH631" s="255" t="n">
        <v>6556</v>
      </c>
      <c r="DI631" s="283" t="n"/>
      <c r="DJ631" s="284" t="n"/>
      <c r="DK631" s="284" t="inlineStr">
        <is>
          <t>01 Asociación</t>
        </is>
      </c>
      <c r="DL631" s="258" t="n"/>
      <c r="DM631" s="258" t="n"/>
      <c r="DN631" s="258" t="n"/>
      <c r="DO631" s="258" t="n"/>
      <c r="DP631" s="258" t="n"/>
      <c r="DQ631" s="258" t="n"/>
      <c r="DR631" s="258" t="n"/>
      <c r="DS631" s="258" t="n"/>
      <c r="DT631" s="258" t="n"/>
      <c r="DU631" s="258" t="n"/>
      <c r="DV631" s="258" t="n"/>
      <c r="DW631" s="258" t="n"/>
      <c r="DX631" s="258" t="n"/>
      <c r="DY631" s="258" t="n"/>
      <c r="DZ631" s="258" t="n"/>
      <c r="EA631" s="258" t="n"/>
      <c r="EB631" s="258" t="n"/>
      <c r="EC631" s="258" t="n"/>
      <c r="ED631" s="258" t="n"/>
      <c r="EE631" s="258" t="n"/>
    </row>
    <row r="632" hidden="1" ht="47.25" customHeight="1">
      <c r="A632" s="267" t="inlineStr">
        <is>
          <t>ASOCIACION DE PRODUCTORES AGROPECUARIOS ELIN - LAS NORIAS - OLMOS</t>
        </is>
      </c>
      <c r="B632" s="267" t="inlineStr">
        <is>
          <t>BANANO</t>
        </is>
      </c>
      <c r="C632" s="267" t="n"/>
      <c r="D632" s="285" t="inlineStr">
        <is>
          <t>LAMBAYEQUE</t>
        </is>
      </c>
      <c r="E632" s="267" t="inlineStr">
        <is>
          <t>140308</t>
        </is>
      </c>
      <c r="F632" s="267" t="inlineStr">
        <is>
          <t>LAMBAYEQUE</t>
        </is>
      </c>
      <c r="G632" s="267" t="inlineStr">
        <is>
          <t>LAMBAYEQUE</t>
        </is>
      </c>
      <c r="H632" s="267" t="inlineStr">
        <is>
          <t>OLMOS</t>
        </is>
      </c>
      <c r="I632" s="268" t="n"/>
      <c r="J632" s="268" t="n"/>
      <c r="K632" s="268" t="n"/>
      <c r="L632" s="268" t="n"/>
      <c r="M632" s="268" t="n"/>
      <c r="N632" s="268" t="n"/>
      <c r="O632" s="268" t="n"/>
      <c r="P632" s="241" t="n">
        <v>1</v>
      </c>
      <c r="Q632" s="241" t="inlineStr">
        <is>
          <t>PAC</t>
        </is>
      </c>
      <c r="R632" s="269">
        <f>IF(I632=1,I$2,"")&amp;IF(J632=1,IF(I632=1,"-","")&amp;J$2,"")&amp;IF(K632=1,IF(OR(J632=1,I632=1),"-","")&amp;K$2,"")&amp;IF(L632=1,IF(OR(K632=1,J632=1,I632=1),"-","")&amp;L$2,"")&amp;IF(M632=1,IF(OR(L632=1,K632=1,J632=1,I632=1),"-","")&amp;M$2,"")&amp;IF(N632=1,IF(OR(M632=1,L632=1,K632=1,J632=1,I632=1),"-","")&amp;N$2,"")&amp;IF(O632=1,IF(OR(N632=1,M632=1,L632=1,K632=1,J632=1,I632=1),"-","")&amp;O$2,"")&amp;IF(P632=1,IF(I632=1," - ",IF(J632=1," - ",IF(K632=1," - ",IF(L632=1," - ",IF(M632=1," - ",IF(N632=1," - ",IF(O632=1," - ","")))))))&amp;P$2,"")</f>
        <v/>
      </c>
      <c r="S632" s="270">
        <f>SUM('b2'!$I632:$P632)</f>
        <v/>
      </c>
      <c r="T632" s="270">
        <f>IF(OR('b2'!$J632=1,'b2'!$K632=1,'b2'!$L632=1,'b2'!$M632=1,'b2'!$N632=1,'b2'!$O632=1,'b2'!$P632=1),"SI","NO")</f>
        <v/>
      </c>
      <c r="U632" s="243">
        <f>IF(OR('b2'!$K632=1,'b2'!$L632=1,'b2'!$M632=1,'b2'!$N632=1,'b2'!$O632=1,'b2'!$P632=1),"SI","NO")</f>
        <v/>
      </c>
      <c r="V632" s="271" t="n"/>
      <c r="W632" s="272" t="n"/>
      <c r="X632" s="272" t="n"/>
      <c r="Y632" s="271" t="n"/>
      <c r="Z632" s="272" t="n"/>
      <c r="AA632" s="272" t="n"/>
      <c r="AB632" s="271" t="n"/>
      <c r="AC632" s="272" t="n"/>
      <c r="AD632" s="272" t="n"/>
      <c r="AE632" s="271" t="n"/>
      <c r="AF632" s="272" t="n"/>
      <c r="AG632" s="272" t="n"/>
      <c r="AH632" s="271" t="n"/>
      <c r="AI632" s="272" t="n"/>
      <c r="AJ632" s="272" t="n"/>
      <c r="AK632" s="271" t="n"/>
      <c r="AL632" s="272" t="n"/>
      <c r="AM632" s="272" t="n"/>
      <c r="AN632" s="271" t="n"/>
      <c r="AO632" s="272" t="n">
        <v>6</v>
      </c>
      <c r="AP632" s="272" t="n">
        <v>1</v>
      </c>
      <c r="AQ632" s="271" t="n">
        <v>7</v>
      </c>
      <c r="AR632" s="271">
        <f>IF('b2'!$AQ632&gt;0,'b2'!$AQ632,IF('b2'!$AN632&gt;0,'b2'!$AN632,IF('b2'!$AK632&gt;0,'b2'!$AK632,IF('b2'!$AH632&gt;0,'b2'!$AH632,IF('b2'!$AE632&gt;0,'b2'!$AE632,IF('b2'!$AB632&gt;0,'b2'!$AB632,IF('b2'!$Y632&gt;0,'b2'!$Y632,IF('b2'!$V632&gt;0,'b2'!$V632," ---"))))))))</f>
        <v/>
      </c>
      <c r="AS632" s="273" t="n"/>
      <c r="AT632" s="273" t="n"/>
      <c r="AU632" s="273" t="n"/>
      <c r="AV632" s="273" t="n"/>
      <c r="AW632" s="273" t="n"/>
      <c r="AX632" s="273" t="n"/>
      <c r="AY632" s="273" t="n"/>
      <c r="AZ632" s="273" t="n"/>
      <c r="BA632" s="273" t="n"/>
      <c r="BB632" s="273" t="n"/>
      <c r="BC632" s="273" t="n"/>
      <c r="BD632" s="273" t="n"/>
      <c r="BE632" s="274" t="n"/>
      <c r="BF632" s="275" t="n"/>
      <c r="BG632" s="275" t="n"/>
      <c r="BH632" s="274" t="n"/>
      <c r="BI632" s="276" t="inlineStr">
        <is>
          <t>#REF!</t>
        </is>
      </c>
      <c r="BJ632" s="277" t="inlineStr">
        <is>
          <t>#REF!</t>
        </is>
      </c>
      <c r="BK632" s="275" t="n"/>
      <c r="BL632" s="275" t="n"/>
      <c r="BM632" s="274" t="n"/>
      <c r="BN632" s="276" t="inlineStr">
        <is>
          <t>#REF!</t>
        </is>
      </c>
      <c r="BO632" s="277" t="inlineStr">
        <is>
          <t>#REF!</t>
        </is>
      </c>
      <c r="BP632" s="278" t="n"/>
      <c r="BQ632" s="278" t="n"/>
      <c r="BR632" s="279" t="n"/>
      <c r="BS632" s="276" t="inlineStr">
        <is>
          <t>#REF!</t>
        </is>
      </c>
      <c r="BT632" s="277">
        <f>'[2]DATA CONSOLIDADA 2018-2025 '!$BR634-'b2'!$BO632</f>
        <v/>
      </c>
      <c r="BU632" s="275" t="n"/>
      <c r="BV632" s="278" t="n"/>
      <c r="BW632" s="279" t="n"/>
      <c r="BX632" s="276" t="inlineStr">
        <is>
          <t>#REF!</t>
        </is>
      </c>
      <c r="BY632" s="277" t="inlineStr">
        <is>
          <t>#REF!</t>
        </is>
      </c>
      <c r="BZ632" s="278" t="n"/>
      <c r="CA632" s="278" t="n"/>
      <c r="CB632" s="279" t="n"/>
      <c r="CC632" s="276" t="inlineStr">
        <is>
          <t>#REF!</t>
        </is>
      </c>
      <c r="CD632" s="277">
        <f>'[2]DATA CONSOLIDADA 2018-2025 '!$CB634-'b2'!$BW632</f>
        <v/>
      </c>
      <c r="CE632" s="280" t="n"/>
      <c r="CF632" s="280" t="n"/>
      <c r="CG632" s="281" t="n"/>
      <c r="CH632" s="276" t="inlineStr">
        <is>
          <t>#REF!</t>
        </is>
      </c>
      <c r="CI632" s="277">
        <f>'[2]DATA CONSOLIDADA 2018-2025 '!$CG634-'b2'!$CB632</f>
        <v/>
      </c>
      <c r="CJ632" s="274" t="inlineStr">
        <is>
          <t>#REF!</t>
        </is>
      </c>
      <c r="CK632" s="247" t="n">
        <v>17584.44</v>
      </c>
      <c r="CL632" s="247" t="n">
        <v>0</v>
      </c>
      <c r="CM632" s="247" t="n">
        <v>17584.44</v>
      </c>
      <c r="CN632" s="247" t="inlineStr">
        <is>
          <t>#REF!</t>
        </is>
      </c>
      <c r="CO632" s="251">
        <f>'[2]DATA CONSOLIDADA 2018-2025 '!$CM634-'b2'!$CG632</f>
        <v/>
      </c>
      <c r="CP632" s="280" t="n"/>
      <c r="CQ632" s="280" t="n"/>
      <c r="CR632" s="280" t="n"/>
      <c r="CS632" s="280" t="n"/>
      <c r="CT632" s="280" t="n"/>
      <c r="CU632" s="280" t="n"/>
      <c r="CV632" s="274" t="n"/>
      <c r="CW632" s="274" t="n"/>
      <c r="CX632" s="274" t="n"/>
      <c r="CY632" s="274" t="n"/>
      <c r="CZ632" s="274" t="n"/>
      <c r="DA632" s="274" t="n"/>
      <c r="DB632" s="274" t="n"/>
      <c r="DC632" s="255" t="n">
        <v>0</v>
      </c>
      <c r="DD632" s="255" t="n">
        <v>17584.44</v>
      </c>
      <c r="DE632" s="255" t="n">
        <v>0</v>
      </c>
      <c r="DF632" s="255" t="n">
        <v>0</v>
      </c>
      <c r="DG632" s="255" t="n">
        <v>0</v>
      </c>
      <c r="DH632" s="255" t="n">
        <v>17584.44</v>
      </c>
      <c r="DI632" s="283" t="n"/>
      <c r="DJ632" s="284" t="n"/>
      <c r="DK632" s="284" t="inlineStr">
        <is>
          <t>01 Asociación</t>
        </is>
      </c>
      <c r="DL632" s="258" t="n"/>
      <c r="DM632" s="258" t="n"/>
      <c r="DN632" s="258" t="n"/>
      <c r="DO632" s="258" t="n"/>
      <c r="DP632" s="258" t="n"/>
      <c r="DQ632" s="258" t="n"/>
      <c r="DR632" s="258" t="n"/>
      <c r="DS632" s="258" t="n"/>
      <c r="DT632" s="258" t="n"/>
      <c r="DU632" s="258" t="n"/>
      <c r="DV632" s="258" t="n"/>
      <c r="DW632" s="258" t="n"/>
      <c r="DX632" s="258" t="n"/>
      <c r="DY632" s="258" t="n"/>
      <c r="DZ632" s="258" t="n"/>
      <c r="EA632" s="258" t="n"/>
      <c r="EB632" s="258" t="n"/>
      <c r="EC632" s="258" t="n"/>
      <c r="ED632" s="258" t="n"/>
      <c r="EE632" s="258" t="n"/>
    </row>
    <row r="633" hidden="1" ht="47.25" customHeight="1">
      <c r="A633" s="267" t="inlineStr">
        <is>
          <t>ASOCIACION APUKAY COSTA DE OLMOS</t>
        </is>
      </c>
      <c r="B633" s="267" t="inlineStr">
        <is>
          <t>BANANO</t>
        </is>
      </c>
      <c r="C633" s="267" t="n"/>
      <c r="D633" s="285" t="inlineStr">
        <is>
          <t>LAMBAYEQUE</t>
        </is>
      </c>
      <c r="E633" s="267" t="inlineStr">
        <is>
          <t>140308</t>
        </is>
      </c>
      <c r="F633" s="267" t="inlineStr">
        <is>
          <t>LAMBAYEQUE</t>
        </is>
      </c>
      <c r="G633" s="267" t="inlineStr">
        <is>
          <t>LAMBAYEQUE</t>
        </is>
      </c>
      <c r="H633" s="267" t="inlineStr">
        <is>
          <t>OLMOS</t>
        </is>
      </c>
      <c r="I633" s="268" t="n"/>
      <c r="J633" s="268" t="n"/>
      <c r="K633" s="268" t="n"/>
      <c r="L633" s="268" t="n"/>
      <c r="M633" s="268" t="n"/>
      <c r="N633" s="268" t="n"/>
      <c r="O633" s="268" t="n"/>
      <c r="P633" s="241" t="n">
        <v>1</v>
      </c>
      <c r="Q633" s="241" t="inlineStr">
        <is>
          <t>PAC</t>
        </is>
      </c>
      <c r="R633" s="269">
        <f>IF(I633=1,I$2,"")&amp;IF(J633=1,IF(I633=1,"-","")&amp;J$2,"")&amp;IF(K633=1,IF(OR(J633=1,I633=1),"-","")&amp;K$2,"")&amp;IF(L633=1,IF(OR(K633=1,J633=1,I633=1),"-","")&amp;L$2,"")&amp;IF(M633=1,IF(OR(L633=1,K633=1,J633=1,I633=1),"-","")&amp;M$2,"")&amp;IF(N633=1,IF(OR(M633=1,L633=1,K633=1,J633=1,I633=1),"-","")&amp;N$2,"")&amp;IF(O633=1,IF(OR(N633=1,M633=1,L633=1,K633=1,J633=1,I633=1),"-","")&amp;O$2,"")&amp;IF(P633=1,IF(I633=1," - ",IF(J633=1," - ",IF(K633=1," - ",IF(L633=1," - ",IF(M633=1," - ",IF(N633=1," - ",IF(O633=1," - ","")))))))&amp;P$2,"")</f>
        <v/>
      </c>
      <c r="S633" s="270">
        <f>SUM('b2'!$I633:$P633)</f>
        <v/>
      </c>
      <c r="T633" s="270">
        <f>IF(OR('b2'!$J633=1,'b2'!$K633=1,'b2'!$L633=1,'b2'!$M633=1,'b2'!$N633=1,'b2'!$O633=1,'b2'!$P633=1),"SI","NO")</f>
        <v/>
      </c>
      <c r="U633" s="243">
        <f>IF(OR('b2'!$K633=1,'b2'!$L633=1,'b2'!$M633=1,'b2'!$N633=1,'b2'!$O633=1,'b2'!$P633=1),"SI","NO")</f>
        <v/>
      </c>
      <c r="V633" s="271" t="n"/>
      <c r="W633" s="272" t="n"/>
      <c r="X633" s="272" t="n"/>
      <c r="Y633" s="271" t="n"/>
      <c r="Z633" s="272" t="n"/>
      <c r="AA633" s="272" t="n"/>
      <c r="AB633" s="271" t="n"/>
      <c r="AC633" s="272" t="n"/>
      <c r="AD633" s="272" t="n"/>
      <c r="AE633" s="271" t="n"/>
      <c r="AF633" s="272" t="n"/>
      <c r="AG633" s="272" t="n"/>
      <c r="AH633" s="271" t="n"/>
      <c r="AI633" s="272" t="n"/>
      <c r="AJ633" s="272" t="n"/>
      <c r="AK633" s="271" t="n"/>
      <c r="AL633" s="272" t="n"/>
      <c r="AM633" s="272" t="n"/>
      <c r="AN633" s="271" t="n"/>
      <c r="AO633" s="272" t="n">
        <v>9</v>
      </c>
      <c r="AP633" s="272" t="n">
        <v>4</v>
      </c>
      <c r="AQ633" s="271" t="n">
        <v>13</v>
      </c>
      <c r="AR633" s="271">
        <f>IF('b2'!$AQ633&gt;0,'b2'!$AQ633,IF('b2'!$AN633&gt;0,'b2'!$AN633,IF('b2'!$AK633&gt;0,'b2'!$AK633,IF('b2'!$AH633&gt;0,'b2'!$AH633,IF('b2'!$AE633&gt;0,'b2'!$AE633,IF('b2'!$AB633&gt;0,'b2'!$AB633,IF('b2'!$Y633&gt;0,'b2'!$Y633,IF('b2'!$V633&gt;0,'b2'!$V633," ---"))))))))</f>
        <v/>
      </c>
      <c r="AS633" s="273" t="n"/>
      <c r="AT633" s="273" t="n"/>
      <c r="AU633" s="273" t="n"/>
      <c r="AV633" s="273" t="n"/>
      <c r="AW633" s="273" t="n"/>
      <c r="AX633" s="273" t="n"/>
      <c r="AY633" s="273" t="n"/>
      <c r="AZ633" s="273" t="n"/>
      <c r="BA633" s="273" t="n"/>
      <c r="BB633" s="273" t="n"/>
      <c r="BC633" s="273" t="n"/>
      <c r="BD633" s="273" t="n"/>
      <c r="BE633" s="274" t="n"/>
      <c r="BF633" s="275" t="n"/>
      <c r="BG633" s="275" t="n"/>
      <c r="BH633" s="274" t="n"/>
      <c r="BI633" s="276" t="inlineStr">
        <is>
          <t>#REF!</t>
        </is>
      </c>
      <c r="BJ633" s="277" t="inlineStr">
        <is>
          <t>#REF!</t>
        </is>
      </c>
      <c r="BK633" s="275" t="n"/>
      <c r="BL633" s="275" t="n"/>
      <c r="BM633" s="274" t="n"/>
      <c r="BN633" s="276" t="inlineStr">
        <is>
          <t>#REF!</t>
        </is>
      </c>
      <c r="BO633" s="277" t="inlineStr">
        <is>
          <t>#REF!</t>
        </is>
      </c>
      <c r="BP633" s="278" t="n"/>
      <c r="BQ633" s="278" t="n"/>
      <c r="BR633" s="279" t="n"/>
      <c r="BS633" s="276" t="inlineStr">
        <is>
          <t>#REF!</t>
        </is>
      </c>
      <c r="BT633" s="277">
        <f>'[2]DATA CONSOLIDADA 2018-2025 '!$BR635-'b2'!$BO633</f>
        <v/>
      </c>
      <c r="BU633" s="275" t="n"/>
      <c r="BV633" s="278" t="n"/>
      <c r="BW633" s="279" t="n"/>
      <c r="BX633" s="276" t="inlineStr">
        <is>
          <t>#REF!</t>
        </is>
      </c>
      <c r="BY633" s="277" t="inlineStr">
        <is>
          <t>#REF!</t>
        </is>
      </c>
      <c r="BZ633" s="278" t="n"/>
      <c r="CA633" s="278" t="n"/>
      <c r="CB633" s="279" t="n"/>
      <c r="CC633" s="276" t="inlineStr">
        <is>
          <t>#REF!</t>
        </is>
      </c>
      <c r="CD633" s="277">
        <f>'[2]DATA CONSOLIDADA 2018-2025 '!$CB635-'b2'!$BW633</f>
        <v/>
      </c>
      <c r="CE633" s="280" t="n"/>
      <c r="CF633" s="280" t="n"/>
      <c r="CG633" s="281" t="n"/>
      <c r="CH633" s="276" t="inlineStr">
        <is>
          <t>#REF!</t>
        </is>
      </c>
      <c r="CI633" s="277">
        <f>'[2]DATA CONSOLIDADA 2018-2025 '!$CG635-'b2'!$CB633</f>
        <v/>
      </c>
      <c r="CJ633" s="274" t="inlineStr">
        <is>
          <t>#REF!</t>
        </is>
      </c>
      <c r="CK633" s="247" t="n">
        <v>142724.5008</v>
      </c>
      <c r="CL633" s="247" t="n">
        <v>0</v>
      </c>
      <c r="CM633" s="247" t="n">
        <v>142724.5008</v>
      </c>
      <c r="CN633" s="247" t="inlineStr">
        <is>
          <t>#REF!</t>
        </is>
      </c>
      <c r="CO633" s="251">
        <f>'[2]DATA CONSOLIDADA 2018-2025 '!$CM635-'b2'!$CG633</f>
        <v/>
      </c>
      <c r="CP633" s="280" t="n"/>
      <c r="CQ633" s="280" t="n"/>
      <c r="CR633" s="280" t="n"/>
      <c r="CS633" s="280" t="n"/>
      <c r="CT633" s="280" t="n"/>
      <c r="CU633" s="280" t="n"/>
      <c r="CV633" s="274" t="n"/>
      <c r="CW633" s="274" t="n"/>
      <c r="CX633" s="274" t="n"/>
      <c r="CY633" s="274" t="n"/>
      <c r="CZ633" s="274" t="n"/>
      <c r="DA633" s="274" t="n"/>
      <c r="DB633" s="274" t="n"/>
      <c r="DC633" s="255" t="n">
        <v>0</v>
      </c>
      <c r="DD633" s="255" t="n">
        <v>142724.5008</v>
      </c>
      <c r="DE633" s="255" t="n">
        <v>0</v>
      </c>
      <c r="DF633" s="255" t="n">
        <v>0</v>
      </c>
      <c r="DG633" s="255" t="n">
        <v>0</v>
      </c>
      <c r="DH633" s="255" t="n">
        <v>142724.5008</v>
      </c>
      <c r="DI633" s="283" t="n"/>
      <c r="DJ633" s="284" t="n"/>
      <c r="DK633" s="284" t="inlineStr">
        <is>
          <t>01 Asociación</t>
        </is>
      </c>
      <c r="DL633" s="258" t="n"/>
      <c r="DM633" s="258" t="n"/>
      <c r="DN633" s="258" t="n"/>
      <c r="DO633" s="258" t="n"/>
      <c r="DP633" s="258" t="n"/>
      <c r="DQ633" s="258" t="n"/>
      <c r="DR633" s="258" t="n"/>
      <c r="DS633" s="258" t="n"/>
      <c r="DT633" s="258" t="n"/>
      <c r="DU633" s="258" t="n"/>
      <c r="DV633" s="258" t="n"/>
      <c r="DW633" s="258" t="n"/>
      <c r="DX633" s="258" t="n"/>
      <c r="DY633" s="258" t="n"/>
      <c r="DZ633" s="258" t="n"/>
      <c r="EA633" s="258" t="n"/>
      <c r="EB633" s="258" t="n"/>
      <c r="EC633" s="258" t="n"/>
      <c r="ED633" s="258" t="n"/>
      <c r="EE633" s="258" t="n"/>
    </row>
    <row r="634" hidden="1" ht="47.25" customHeight="1">
      <c r="A634" s="267" t="inlineStr">
        <is>
          <t>COOPERATIVA AGRARIA DE FRUTOS ORGANICOS DEL VALLE VIEJO DE OLMOS PARA EL MUNDO</t>
        </is>
      </c>
      <c r="B634" s="267" t="inlineStr">
        <is>
          <t>BANANO</t>
        </is>
      </c>
      <c r="C634" s="267" t="n"/>
      <c r="D634" s="285" t="inlineStr">
        <is>
          <t>LAMBAYEQUE</t>
        </is>
      </c>
      <c r="E634" s="267" t="inlineStr">
        <is>
          <t>140308</t>
        </is>
      </c>
      <c r="F634" s="267" t="inlineStr">
        <is>
          <t>LAMBAYEQUE</t>
        </is>
      </c>
      <c r="G634" s="267" t="inlineStr">
        <is>
          <t>LAMBAYEQUE</t>
        </is>
      </c>
      <c r="H634" s="267" t="inlineStr">
        <is>
          <t>OLMOS</t>
        </is>
      </c>
      <c r="I634" s="268" t="n"/>
      <c r="J634" s="268" t="n"/>
      <c r="K634" s="268" t="n"/>
      <c r="L634" s="268" t="n"/>
      <c r="M634" s="268" t="n"/>
      <c r="N634" s="268" t="n"/>
      <c r="O634" s="268" t="n"/>
      <c r="P634" s="241" t="n">
        <v>1</v>
      </c>
      <c r="Q634" s="241" t="inlineStr">
        <is>
          <t>PAC</t>
        </is>
      </c>
      <c r="R634" s="269">
        <f>IF(I634=1,I$2,"")&amp;IF(J634=1,IF(I634=1,"-","")&amp;J$2,"")&amp;IF(K634=1,IF(OR(J634=1,I634=1),"-","")&amp;K$2,"")&amp;IF(L634=1,IF(OR(K634=1,J634=1,I634=1),"-","")&amp;L$2,"")&amp;IF(M634=1,IF(OR(L634=1,K634=1,J634=1,I634=1),"-","")&amp;M$2,"")&amp;IF(N634=1,IF(OR(M634=1,L634=1,K634=1,J634=1,I634=1),"-","")&amp;N$2,"")&amp;IF(O634=1,IF(OR(N634=1,M634=1,L634=1,K634=1,J634=1,I634=1),"-","")&amp;O$2,"")&amp;IF(P634=1,IF(I634=1," - ",IF(J634=1," - ",IF(K634=1," - ",IF(L634=1," - ",IF(M634=1," - ",IF(N634=1," - ",IF(O634=1," - ","")))))))&amp;P$2,"")</f>
        <v/>
      </c>
      <c r="S634" s="270">
        <f>SUM('b2'!$I634:$P634)</f>
        <v/>
      </c>
      <c r="T634" s="270">
        <f>IF(OR('b2'!$J634=1,'b2'!$K634=1,'b2'!$L634=1,'b2'!$M634=1,'b2'!$N634=1,'b2'!$O634=1,'b2'!$P634=1),"SI","NO")</f>
        <v/>
      </c>
      <c r="U634" s="243">
        <f>IF(OR('b2'!$K634=1,'b2'!$L634=1,'b2'!$M634=1,'b2'!$N634=1,'b2'!$O634=1,'b2'!$P634=1),"SI","NO")</f>
        <v/>
      </c>
      <c r="V634" s="271" t="n"/>
      <c r="W634" s="272" t="n"/>
      <c r="X634" s="272" t="n"/>
      <c r="Y634" s="271" t="n"/>
      <c r="Z634" s="272" t="n"/>
      <c r="AA634" s="272" t="n"/>
      <c r="AB634" s="271" t="n"/>
      <c r="AC634" s="272" t="n"/>
      <c r="AD634" s="272" t="n"/>
      <c r="AE634" s="271" t="n"/>
      <c r="AF634" s="272" t="n"/>
      <c r="AG634" s="272" t="n"/>
      <c r="AH634" s="271" t="n"/>
      <c r="AI634" s="272" t="n"/>
      <c r="AJ634" s="272" t="n"/>
      <c r="AK634" s="271" t="n"/>
      <c r="AL634" s="272" t="n"/>
      <c r="AM634" s="272" t="n"/>
      <c r="AN634" s="271" t="n"/>
      <c r="AO634" s="272" t="n">
        <v>22</v>
      </c>
      <c r="AP634" s="272" t="n">
        <v>13</v>
      </c>
      <c r="AQ634" s="271" t="n">
        <v>35</v>
      </c>
      <c r="AR634" s="271">
        <f>IF('b2'!$AQ634&gt;0,'b2'!$AQ634,IF('b2'!$AN634&gt;0,'b2'!$AN634,IF('b2'!$AK634&gt;0,'b2'!$AK634,IF('b2'!$AH634&gt;0,'b2'!$AH634,IF('b2'!$AE634&gt;0,'b2'!$AE634,IF('b2'!$AB634&gt;0,'b2'!$AB634,IF('b2'!$Y634&gt;0,'b2'!$Y634,IF('b2'!$V634&gt;0,'b2'!$V634," ---"))))))))</f>
        <v/>
      </c>
      <c r="AS634" s="273" t="n"/>
      <c r="AT634" s="273" t="n"/>
      <c r="AU634" s="273" t="n"/>
      <c r="AV634" s="273" t="n"/>
      <c r="AW634" s="273" t="n"/>
      <c r="AX634" s="273" t="n"/>
      <c r="AY634" s="273" t="n"/>
      <c r="AZ634" s="273" t="n"/>
      <c r="BA634" s="273" t="n"/>
      <c r="BB634" s="273" t="n"/>
      <c r="BC634" s="273" t="n"/>
      <c r="BD634" s="273" t="n"/>
      <c r="BE634" s="274" t="n"/>
      <c r="BF634" s="275" t="n"/>
      <c r="BG634" s="275" t="n"/>
      <c r="BH634" s="274" t="n"/>
      <c r="BI634" s="276" t="inlineStr">
        <is>
          <t>#REF!</t>
        </is>
      </c>
      <c r="BJ634" s="277" t="inlineStr">
        <is>
          <t>#REF!</t>
        </is>
      </c>
      <c r="BK634" s="275" t="n"/>
      <c r="BL634" s="275" t="n"/>
      <c r="BM634" s="274" t="n"/>
      <c r="BN634" s="276" t="inlineStr">
        <is>
          <t>#REF!</t>
        </is>
      </c>
      <c r="BO634" s="277" t="inlineStr">
        <is>
          <t>#REF!</t>
        </is>
      </c>
      <c r="BP634" s="278" t="n"/>
      <c r="BQ634" s="278" t="n"/>
      <c r="BR634" s="279" t="n"/>
      <c r="BS634" s="276" t="inlineStr">
        <is>
          <t>#REF!</t>
        </is>
      </c>
      <c r="BT634" s="277">
        <f>'[2]DATA CONSOLIDADA 2018-2025 '!$BR636-'b2'!$BO634</f>
        <v/>
      </c>
      <c r="BU634" s="275" t="n"/>
      <c r="BV634" s="278" t="n"/>
      <c r="BW634" s="279" t="n"/>
      <c r="BX634" s="276" t="inlineStr">
        <is>
          <t>#REF!</t>
        </is>
      </c>
      <c r="BY634" s="277" t="inlineStr">
        <is>
          <t>#REF!</t>
        </is>
      </c>
      <c r="BZ634" s="278" t="n"/>
      <c r="CA634" s="278" t="n"/>
      <c r="CB634" s="279" t="n"/>
      <c r="CC634" s="276" t="inlineStr">
        <is>
          <t>#REF!</t>
        </is>
      </c>
      <c r="CD634" s="277">
        <f>'[2]DATA CONSOLIDADA 2018-2025 '!$CB636-'b2'!$BW634</f>
        <v/>
      </c>
      <c r="CE634" s="280" t="n"/>
      <c r="CF634" s="280" t="n"/>
      <c r="CG634" s="281" t="n"/>
      <c r="CH634" s="276" t="inlineStr">
        <is>
          <t>#REF!</t>
        </is>
      </c>
      <c r="CI634" s="277">
        <f>'[2]DATA CONSOLIDADA 2018-2025 '!$CG636-'b2'!$CB634</f>
        <v/>
      </c>
      <c r="CJ634" s="274" t="inlineStr">
        <is>
          <t>#REF!</t>
        </is>
      </c>
      <c r="CK634" s="247" t="n">
        <v>1363678.176</v>
      </c>
      <c r="CL634" s="247" t="n">
        <v>0</v>
      </c>
      <c r="CM634" s="247" t="n">
        <v>1363678.176</v>
      </c>
      <c r="CN634" s="247" t="inlineStr">
        <is>
          <t>#REF!</t>
        </is>
      </c>
      <c r="CO634" s="251">
        <f>'[2]DATA CONSOLIDADA 2018-2025 '!$CM636-'b2'!$CG634</f>
        <v/>
      </c>
      <c r="CP634" s="280" t="n"/>
      <c r="CQ634" s="280" t="n"/>
      <c r="CR634" s="280" t="n"/>
      <c r="CS634" s="280" t="n"/>
      <c r="CT634" s="280" t="n"/>
      <c r="CU634" s="280" t="n"/>
      <c r="CV634" s="274" t="n"/>
      <c r="CW634" s="274" t="n"/>
      <c r="CX634" s="274" t="n"/>
      <c r="CY634" s="274" t="n"/>
      <c r="CZ634" s="274" t="n"/>
      <c r="DA634" s="274" t="n"/>
      <c r="DB634" s="274" t="n"/>
      <c r="DC634" s="255" t="n">
        <v>0</v>
      </c>
      <c r="DD634" s="255" t="n">
        <v>1363678.176</v>
      </c>
      <c r="DE634" s="255" t="n">
        <v>0</v>
      </c>
      <c r="DF634" s="255" t="n">
        <v>0</v>
      </c>
      <c r="DG634" s="255" t="n">
        <v>0</v>
      </c>
      <c r="DH634" s="255" t="n">
        <v>1363678.176</v>
      </c>
      <c r="DI634" s="283" t="n"/>
      <c r="DJ634" s="284" t="n"/>
      <c r="DK634" s="284" t="inlineStr">
        <is>
          <t>02 Cooperativa</t>
        </is>
      </c>
      <c r="DL634" s="258" t="n"/>
      <c r="DM634" s="258" t="n"/>
      <c r="DN634" s="258" t="n"/>
      <c r="DO634" s="258" t="n"/>
      <c r="DP634" s="258" t="n"/>
      <c r="DQ634" s="258" t="n"/>
      <c r="DR634" s="258" t="n"/>
      <c r="DS634" s="258" t="n"/>
      <c r="DT634" s="258" t="n"/>
      <c r="DU634" s="258" t="n"/>
      <c r="DV634" s="258" t="n"/>
      <c r="DW634" s="258" t="n"/>
      <c r="DX634" s="258" t="n"/>
      <c r="DY634" s="258" t="n"/>
      <c r="DZ634" s="258" t="n"/>
      <c r="EA634" s="258" t="n"/>
      <c r="EB634" s="258" t="n"/>
      <c r="EC634" s="258" t="n"/>
      <c r="ED634" s="258" t="n"/>
      <c r="EE634" s="258" t="n"/>
    </row>
    <row r="635" hidden="1" ht="47.25" customHeight="1">
      <c r="A635" s="267" t="inlineStr">
        <is>
          <t>ASOCIACION AGRICOLA DE YUNGUY</t>
        </is>
      </c>
      <c r="B635" s="267" t="inlineStr">
        <is>
          <t>PALTA</t>
        </is>
      </c>
      <c r="C635" s="267" t="n"/>
      <c r="D635" s="282" t="inlineStr">
        <is>
          <t>LIMA</t>
        </is>
      </c>
      <c r="E635" s="267" t="inlineStr">
        <is>
          <t>150606</t>
        </is>
      </c>
      <c r="F635" s="267" t="inlineStr">
        <is>
          <t>LIMA</t>
        </is>
      </c>
      <c r="G635" s="267" t="inlineStr">
        <is>
          <t>HUARAL</t>
        </is>
      </c>
      <c r="H635" s="267" t="inlineStr">
        <is>
          <t>IHUARI</t>
        </is>
      </c>
      <c r="I635" s="268" t="n"/>
      <c r="J635" s="268" t="n"/>
      <c r="K635" s="268" t="n"/>
      <c r="L635" s="268" t="n"/>
      <c r="M635" s="268" t="n"/>
      <c r="N635" s="268" t="n"/>
      <c r="O635" s="268" t="n"/>
      <c r="P635" s="241" t="n">
        <v>1</v>
      </c>
      <c r="Q635" s="241" t="inlineStr">
        <is>
          <t>PAC</t>
        </is>
      </c>
      <c r="R635" s="269">
        <f>IF(I635=1,I$2,"")&amp;IF(J635=1,IF(I635=1,"-","")&amp;J$2,"")&amp;IF(K635=1,IF(OR(J635=1,I635=1),"-","")&amp;K$2,"")&amp;IF(L635=1,IF(OR(K635=1,J635=1,I635=1),"-","")&amp;L$2,"")&amp;IF(M635=1,IF(OR(L635=1,K635=1,J635=1,I635=1),"-","")&amp;M$2,"")&amp;IF(N635=1,IF(OR(M635=1,L635=1,K635=1,J635=1,I635=1),"-","")&amp;N$2,"")&amp;IF(O635=1,IF(OR(N635=1,M635=1,L635=1,K635=1,J635=1,I635=1),"-","")&amp;O$2,"")&amp;IF(P635=1,IF(I635=1," - ",IF(J635=1," - ",IF(K635=1," - ",IF(L635=1," - ",IF(M635=1," - ",IF(N635=1," - ",IF(O635=1," - ","")))))))&amp;P$2,"")</f>
        <v/>
      </c>
      <c r="S635" s="270">
        <f>SUM('b2'!$I635:$P635)</f>
        <v/>
      </c>
      <c r="T635" s="270">
        <f>IF(OR('b2'!$J635=1,'b2'!$K635=1,'b2'!$L635=1,'b2'!$M635=1,'b2'!$N635=1,'b2'!$O635=1,'b2'!$P635=1),"SI","NO")</f>
        <v/>
      </c>
      <c r="U635" s="243">
        <f>IF(OR('b2'!$K635=1,'b2'!$L635=1,'b2'!$M635=1,'b2'!$N635=1,'b2'!$O635=1,'b2'!$P635=1),"SI","NO")</f>
        <v/>
      </c>
      <c r="V635" s="271" t="n"/>
      <c r="W635" s="272" t="n"/>
      <c r="X635" s="272" t="n"/>
      <c r="Y635" s="271" t="n"/>
      <c r="Z635" s="272" t="n"/>
      <c r="AA635" s="272" t="n"/>
      <c r="AB635" s="271" t="n"/>
      <c r="AC635" s="272" t="n"/>
      <c r="AD635" s="272" t="n"/>
      <c r="AE635" s="271" t="n"/>
      <c r="AF635" s="272" t="n"/>
      <c r="AG635" s="272" t="n"/>
      <c r="AH635" s="271" t="n"/>
      <c r="AI635" s="272" t="n"/>
      <c r="AJ635" s="272" t="n"/>
      <c r="AK635" s="271" t="n"/>
      <c r="AL635" s="272" t="n"/>
      <c r="AM635" s="272" t="n"/>
      <c r="AN635" s="271" t="n"/>
      <c r="AO635" s="272" t="n">
        <v>0</v>
      </c>
      <c r="AP635" s="272" t="n">
        <v>9</v>
      </c>
      <c r="AQ635" s="271" t="n">
        <v>9</v>
      </c>
      <c r="AR635" s="271">
        <f>IF('b2'!$AQ635&gt;0,'b2'!$AQ635,IF('b2'!$AN635&gt;0,'b2'!$AN635,IF('b2'!$AK635&gt;0,'b2'!$AK635,IF('b2'!$AH635&gt;0,'b2'!$AH635,IF('b2'!$AE635&gt;0,'b2'!$AE635,IF('b2'!$AB635&gt;0,'b2'!$AB635,IF('b2'!$Y635&gt;0,'b2'!$Y635,IF('b2'!$V635&gt;0,'b2'!$V635," ---"))))))))</f>
        <v/>
      </c>
      <c r="AS635" s="273" t="n"/>
      <c r="AT635" s="273" t="n"/>
      <c r="AU635" s="273" t="n"/>
      <c r="AV635" s="273" t="n"/>
      <c r="AW635" s="273" t="n"/>
      <c r="AX635" s="273" t="n"/>
      <c r="AY635" s="273" t="n"/>
      <c r="AZ635" s="273" t="n"/>
      <c r="BA635" s="273" t="n"/>
      <c r="BB635" s="273" t="n"/>
      <c r="BC635" s="273" t="n"/>
      <c r="BD635" s="273" t="n"/>
      <c r="BE635" s="274" t="n"/>
      <c r="BF635" s="275" t="n"/>
      <c r="BG635" s="275" t="n"/>
      <c r="BH635" s="274" t="n"/>
      <c r="BI635" s="276" t="inlineStr">
        <is>
          <t>#REF!</t>
        </is>
      </c>
      <c r="BJ635" s="277" t="inlineStr">
        <is>
          <t>#REF!</t>
        </is>
      </c>
      <c r="BK635" s="275" t="n"/>
      <c r="BL635" s="275" t="n"/>
      <c r="BM635" s="274" t="n"/>
      <c r="BN635" s="276" t="inlineStr">
        <is>
          <t>#REF!</t>
        </is>
      </c>
      <c r="BO635" s="277" t="inlineStr">
        <is>
          <t>#REF!</t>
        </is>
      </c>
      <c r="BP635" s="278" t="n"/>
      <c r="BQ635" s="278" t="n"/>
      <c r="BR635" s="279" t="n"/>
      <c r="BS635" s="276" t="inlineStr">
        <is>
          <t>#REF!</t>
        </is>
      </c>
      <c r="BT635" s="277">
        <f>'[2]DATA CONSOLIDADA 2018-2025 '!$BR637-'b2'!$BO635</f>
        <v/>
      </c>
      <c r="BU635" s="275" t="n"/>
      <c r="BV635" s="278" t="n"/>
      <c r="BW635" s="279" t="n"/>
      <c r="BX635" s="276" t="inlineStr">
        <is>
          <t>#REF!</t>
        </is>
      </c>
      <c r="BY635" s="277" t="inlineStr">
        <is>
          <t>#REF!</t>
        </is>
      </c>
      <c r="BZ635" s="278" t="n"/>
      <c r="CA635" s="278" t="n"/>
      <c r="CB635" s="279" t="n"/>
      <c r="CC635" s="276" t="inlineStr">
        <is>
          <t>#REF!</t>
        </is>
      </c>
      <c r="CD635" s="277">
        <f>'[2]DATA CONSOLIDADA 2018-2025 '!$CB637-'b2'!$BW635</f>
        <v/>
      </c>
      <c r="CE635" s="280" t="n"/>
      <c r="CF635" s="280" t="n"/>
      <c r="CG635" s="281" t="n"/>
      <c r="CH635" s="276" t="inlineStr">
        <is>
          <t>#REF!</t>
        </is>
      </c>
      <c r="CI635" s="277">
        <f>'[2]DATA CONSOLIDADA 2018-2025 '!$CG637-'b2'!$CB635</f>
        <v/>
      </c>
      <c r="CJ635" s="274" t="inlineStr">
        <is>
          <t>#REF!</t>
        </is>
      </c>
      <c r="CK635" s="247" t="n">
        <v>0</v>
      </c>
      <c r="CL635" s="247" t="n">
        <v>0</v>
      </c>
      <c r="CM635" s="247" t="n">
        <v>0</v>
      </c>
      <c r="CN635" s="247" t="inlineStr">
        <is>
          <t>#REF!</t>
        </is>
      </c>
      <c r="CO635" s="251">
        <f>'[2]DATA CONSOLIDADA 2018-2025 '!$CM637-'b2'!$CG635</f>
        <v/>
      </c>
      <c r="CP635" s="280" t="n"/>
      <c r="CQ635" s="280" t="n"/>
      <c r="CR635" s="280" t="n"/>
      <c r="CS635" s="280" t="n"/>
      <c r="CT635" s="280" t="n"/>
      <c r="CU635" s="280" t="n"/>
      <c r="CV635" s="274" t="n"/>
      <c r="CW635" s="274" t="n"/>
      <c r="CX635" s="274" t="n"/>
      <c r="CY635" s="274" t="n"/>
      <c r="CZ635" s="274" t="n"/>
      <c r="DA635" s="274" t="n"/>
      <c r="DB635" s="274" t="n"/>
      <c r="DC635" s="255" t="n">
        <v>0</v>
      </c>
      <c r="DD635" s="255" t="n">
        <v>0</v>
      </c>
      <c r="DE635" s="255" t="n">
        <v>0</v>
      </c>
      <c r="DF635" s="255" t="n">
        <v>0</v>
      </c>
      <c r="DG635" s="255" t="n">
        <v>0</v>
      </c>
      <c r="DH635" s="255" t="n">
        <v>0</v>
      </c>
      <c r="DI635" s="283" t="n"/>
      <c r="DJ635" s="284" t="n"/>
      <c r="DK635" s="284" t="inlineStr">
        <is>
          <t>01 Asociación</t>
        </is>
      </c>
      <c r="DL635" s="258" t="n"/>
      <c r="DM635" s="258" t="n"/>
      <c r="DN635" s="258" t="n"/>
      <c r="DO635" s="258" t="n"/>
      <c r="DP635" s="258" t="n"/>
      <c r="DQ635" s="258" t="n"/>
      <c r="DR635" s="258" t="n"/>
      <c r="DS635" s="258" t="n"/>
      <c r="DT635" s="258" t="n"/>
      <c r="DU635" s="258" t="n"/>
      <c r="DV635" s="258" t="n"/>
      <c r="DW635" s="258" t="n"/>
      <c r="DX635" s="258" t="n"/>
      <c r="DY635" s="258" t="n"/>
      <c r="DZ635" s="258" t="n"/>
      <c r="EA635" s="258" t="n"/>
      <c r="EB635" s="258" t="n"/>
      <c r="EC635" s="258" t="n"/>
      <c r="ED635" s="258" t="n"/>
      <c r="EE635" s="258" t="n"/>
    </row>
    <row r="636" hidden="1" ht="47.25" customHeight="1">
      <c r="A636" s="267" t="inlineStr">
        <is>
          <t>ASOCIACION DE FRUTICULTORES MUZGA PRODUCTO ORGANICO</t>
        </is>
      </c>
      <c r="B636" s="267" t="inlineStr">
        <is>
          <t>DURAZNO</t>
        </is>
      </c>
      <c r="C636" s="267" t="n"/>
      <c r="D636" s="282" t="inlineStr">
        <is>
          <t>LIMA</t>
        </is>
      </c>
      <c r="E636" s="267" t="inlineStr">
        <is>
          <t>150808</t>
        </is>
      </c>
      <c r="F636" s="267" t="inlineStr">
        <is>
          <t>LIMA</t>
        </is>
      </c>
      <c r="G636" s="267" t="inlineStr">
        <is>
          <t>HUAURA</t>
        </is>
      </c>
      <c r="H636" s="267" t="inlineStr">
        <is>
          <t>PACCHO</t>
        </is>
      </c>
      <c r="I636" s="268" t="n"/>
      <c r="J636" s="268" t="n"/>
      <c r="K636" s="268" t="n"/>
      <c r="L636" s="268" t="n"/>
      <c r="M636" s="268" t="n"/>
      <c r="N636" s="268" t="n"/>
      <c r="O636" s="268" t="n"/>
      <c r="P636" s="241" t="n">
        <v>1</v>
      </c>
      <c r="Q636" s="241" t="inlineStr">
        <is>
          <t>PAC</t>
        </is>
      </c>
      <c r="R636" s="269">
        <f>IF(I636=1,I$2,"")&amp;IF(J636=1,IF(I636=1,"-","")&amp;J$2,"")&amp;IF(K636=1,IF(OR(J636=1,I636=1),"-","")&amp;K$2,"")&amp;IF(L636=1,IF(OR(K636=1,J636=1,I636=1),"-","")&amp;L$2,"")&amp;IF(M636=1,IF(OR(L636=1,K636=1,J636=1,I636=1),"-","")&amp;M$2,"")&amp;IF(N636=1,IF(OR(M636=1,L636=1,K636=1,J636=1,I636=1),"-","")&amp;N$2,"")&amp;IF(O636=1,IF(OR(N636=1,M636=1,L636=1,K636=1,J636=1,I636=1),"-","")&amp;O$2,"")&amp;IF(P636=1,IF(I636=1," - ",IF(J636=1," - ",IF(K636=1," - ",IF(L636=1," - ",IF(M636=1," - ",IF(N636=1," - ",IF(O636=1," - ","")))))))&amp;P$2,"")</f>
        <v/>
      </c>
      <c r="S636" s="270">
        <f>SUM('b2'!$I636:$P636)</f>
        <v/>
      </c>
      <c r="T636" s="270">
        <f>IF(OR('b2'!$J636=1,'b2'!$K636=1,'b2'!$L636=1,'b2'!$M636=1,'b2'!$N636=1,'b2'!$O636=1,'b2'!$P636=1),"SI","NO")</f>
        <v/>
      </c>
      <c r="U636" s="243">
        <f>IF(OR('b2'!$K636=1,'b2'!$L636=1,'b2'!$M636=1,'b2'!$N636=1,'b2'!$O636=1,'b2'!$P636=1),"SI","NO")</f>
        <v/>
      </c>
      <c r="V636" s="271" t="n"/>
      <c r="W636" s="272" t="n"/>
      <c r="X636" s="272" t="n"/>
      <c r="Y636" s="271" t="n"/>
      <c r="Z636" s="272" t="n"/>
      <c r="AA636" s="272" t="n"/>
      <c r="AB636" s="271" t="n"/>
      <c r="AC636" s="272" t="n"/>
      <c r="AD636" s="272" t="n"/>
      <c r="AE636" s="271" t="n"/>
      <c r="AF636" s="272" t="n"/>
      <c r="AG636" s="272" t="n"/>
      <c r="AH636" s="271" t="n"/>
      <c r="AI636" s="272" t="n"/>
      <c r="AJ636" s="272" t="n"/>
      <c r="AK636" s="271" t="n"/>
      <c r="AL636" s="272" t="n"/>
      <c r="AM636" s="272" t="n"/>
      <c r="AN636" s="271" t="n"/>
      <c r="AO636" s="272" t="n">
        <v>19</v>
      </c>
      <c r="AP636" s="272" t="n">
        <v>5</v>
      </c>
      <c r="AQ636" s="271" t="n">
        <v>24</v>
      </c>
      <c r="AR636" s="271">
        <f>IF('b2'!$AQ636&gt;0,'b2'!$AQ636,IF('b2'!$AN636&gt;0,'b2'!$AN636,IF('b2'!$AK636&gt;0,'b2'!$AK636,IF('b2'!$AH636&gt;0,'b2'!$AH636,IF('b2'!$AE636&gt;0,'b2'!$AE636,IF('b2'!$AB636&gt;0,'b2'!$AB636,IF('b2'!$Y636&gt;0,'b2'!$Y636,IF('b2'!$V636&gt;0,'b2'!$V636," ---"))))))))</f>
        <v/>
      </c>
      <c r="AS636" s="273" t="n"/>
      <c r="AT636" s="273" t="n"/>
      <c r="AU636" s="273" t="n"/>
      <c r="AV636" s="273" t="n"/>
      <c r="AW636" s="273" t="n"/>
      <c r="AX636" s="273" t="n"/>
      <c r="AY636" s="273" t="n"/>
      <c r="AZ636" s="273" t="n"/>
      <c r="BA636" s="273" t="n"/>
      <c r="BB636" s="273" t="n"/>
      <c r="BC636" s="273" t="n"/>
      <c r="BD636" s="273" t="n"/>
      <c r="BE636" s="274" t="n"/>
      <c r="BF636" s="275" t="n"/>
      <c r="BG636" s="275" t="n"/>
      <c r="BH636" s="274" t="n"/>
      <c r="BI636" s="276" t="inlineStr">
        <is>
          <t>#REF!</t>
        </is>
      </c>
      <c r="BJ636" s="277" t="inlineStr">
        <is>
          <t>#REF!</t>
        </is>
      </c>
      <c r="BK636" s="275" t="n"/>
      <c r="BL636" s="275" t="n"/>
      <c r="BM636" s="274" t="n"/>
      <c r="BN636" s="276" t="inlineStr">
        <is>
          <t>#REF!</t>
        </is>
      </c>
      <c r="BO636" s="277" t="inlineStr">
        <is>
          <t>#REF!</t>
        </is>
      </c>
      <c r="BP636" s="278" t="n"/>
      <c r="BQ636" s="278" t="n"/>
      <c r="BR636" s="279" t="n"/>
      <c r="BS636" s="276" t="inlineStr">
        <is>
          <t>#REF!</t>
        </is>
      </c>
      <c r="BT636" s="277">
        <f>'[2]DATA CONSOLIDADA 2018-2025 '!$BR638-'b2'!$BO636</f>
        <v/>
      </c>
      <c r="BU636" s="275" t="n"/>
      <c r="BV636" s="278" t="n"/>
      <c r="BW636" s="279" t="n"/>
      <c r="BX636" s="276" t="inlineStr">
        <is>
          <t>#REF!</t>
        </is>
      </c>
      <c r="BY636" s="277" t="inlineStr">
        <is>
          <t>#REF!</t>
        </is>
      </c>
      <c r="BZ636" s="278" t="n"/>
      <c r="CA636" s="278" t="n"/>
      <c r="CB636" s="279" t="n"/>
      <c r="CC636" s="276" t="inlineStr">
        <is>
          <t>#REF!</t>
        </is>
      </c>
      <c r="CD636" s="277">
        <f>'[2]DATA CONSOLIDADA 2018-2025 '!$CB638-'b2'!$BW636</f>
        <v/>
      </c>
      <c r="CE636" s="280" t="n"/>
      <c r="CF636" s="280" t="n"/>
      <c r="CG636" s="281" t="n"/>
      <c r="CH636" s="276" t="inlineStr">
        <is>
          <t>#REF!</t>
        </is>
      </c>
      <c r="CI636" s="277">
        <f>'[2]DATA CONSOLIDADA 2018-2025 '!$CG638-'b2'!$CB636</f>
        <v/>
      </c>
      <c r="CJ636" s="274" t="inlineStr">
        <is>
          <t>#REF!</t>
        </is>
      </c>
      <c r="CK636" s="247" t="n">
        <v>72700</v>
      </c>
      <c r="CL636" s="247" t="n">
        <v>0</v>
      </c>
      <c r="CM636" s="247" t="n">
        <v>72700</v>
      </c>
      <c r="CN636" s="247" t="inlineStr">
        <is>
          <t>#REF!</t>
        </is>
      </c>
      <c r="CO636" s="251">
        <f>'[2]DATA CONSOLIDADA 2018-2025 '!$CM638-'b2'!$CG636</f>
        <v/>
      </c>
      <c r="CP636" s="280" t="n"/>
      <c r="CQ636" s="280" t="n"/>
      <c r="CR636" s="280" t="n"/>
      <c r="CS636" s="280" t="n"/>
      <c r="CT636" s="280" t="n"/>
      <c r="CU636" s="280" t="n"/>
      <c r="CV636" s="274" t="n"/>
      <c r="CW636" s="274" t="n"/>
      <c r="CX636" s="274" t="n"/>
      <c r="CY636" s="274" t="n"/>
      <c r="CZ636" s="274" t="n"/>
      <c r="DA636" s="274" t="n"/>
      <c r="DB636" s="274" t="n"/>
      <c r="DC636" s="255" t="n">
        <v>0</v>
      </c>
      <c r="DD636" s="255" t="n">
        <v>72700</v>
      </c>
      <c r="DE636" s="255" t="n">
        <v>0</v>
      </c>
      <c r="DF636" s="255" t="n">
        <v>0</v>
      </c>
      <c r="DG636" s="255" t="n">
        <v>0</v>
      </c>
      <c r="DH636" s="255" t="n">
        <v>72700</v>
      </c>
      <c r="DI636" s="283" t="n"/>
      <c r="DJ636" s="284" t="n"/>
      <c r="DK636" s="284" t="inlineStr">
        <is>
          <t>01 Asociación</t>
        </is>
      </c>
      <c r="DL636" s="258" t="n"/>
      <c r="DM636" s="258" t="n"/>
      <c r="DN636" s="258" t="n"/>
      <c r="DO636" s="258" t="n"/>
      <c r="DP636" s="258" t="n"/>
      <c r="DQ636" s="258" t="n"/>
      <c r="DR636" s="258" t="n"/>
      <c r="DS636" s="258" t="n"/>
      <c r="DT636" s="258" t="n"/>
      <c r="DU636" s="258" t="n"/>
      <c r="DV636" s="258" t="n"/>
      <c r="DW636" s="258" t="n"/>
      <c r="DX636" s="258" t="n"/>
      <c r="DY636" s="258" t="n"/>
      <c r="DZ636" s="258" t="n"/>
      <c r="EA636" s="258" t="n"/>
      <c r="EB636" s="258" t="n"/>
      <c r="EC636" s="258" t="n"/>
      <c r="ED636" s="258" t="n"/>
      <c r="EE636" s="258" t="n"/>
    </row>
    <row r="637" hidden="1" ht="47.25" customHeight="1">
      <c r="A637" s="267" t="inlineStr">
        <is>
          <t>ASOCIACION DE CAPRICULTORES DEL CHILLON</t>
        </is>
      </c>
      <c r="B637" s="267" t="inlineStr">
        <is>
          <t>QUESO DE CABRA</t>
        </is>
      </c>
      <c r="C637" s="267" t="n"/>
      <c r="D637" s="282" t="inlineStr">
        <is>
          <t>LIMA</t>
        </is>
      </c>
      <c r="E637" s="267" t="inlineStr">
        <is>
          <t>150407</t>
        </is>
      </c>
      <c r="F637" s="267" t="inlineStr">
        <is>
          <t>LIMA</t>
        </is>
      </c>
      <c r="G637" s="267" t="inlineStr">
        <is>
          <t>CANTA</t>
        </is>
      </c>
      <c r="H637" s="267" t="inlineStr">
        <is>
          <t>SANTA ROSA DE QUIVES</t>
        </is>
      </c>
      <c r="I637" s="268" t="n"/>
      <c r="J637" s="268" t="n"/>
      <c r="K637" s="268" t="n"/>
      <c r="L637" s="268" t="n"/>
      <c r="M637" s="268" t="n"/>
      <c r="N637" s="268" t="n"/>
      <c r="O637" s="268" t="n"/>
      <c r="P637" s="241" t="n">
        <v>1</v>
      </c>
      <c r="Q637" s="241" t="inlineStr">
        <is>
          <t>PAC</t>
        </is>
      </c>
      <c r="R637" s="269">
        <f>IF(I637=1,I$2,"")&amp;IF(J637=1,IF(I637=1,"-","")&amp;J$2,"")&amp;IF(K637=1,IF(OR(J637=1,I637=1),"-","")&amp;K$2,"")&amp;IF(L637=1,IF(OR(K637=1,J637=1,I637=1),"-","")&amp;L$2,"")&amp;IF(M637=1,IF(OR(L637=1,K637=1,J637=1,I637=1),"-","")&amp;M$2,"")&amp;IF(N637=1,IF(OR(M637=1,L637=1,K637=1,J637=1,I637=1),"-","")&amp;N$2,"")&amp;IF(O637=1,IF(OR(N637=1,M637=1,L637=1,K637=1,J637=1,I637=1),"-","")&amp;O$2,"")&amp;IF(P637=1,IF(I637=1," - ",IF(J637=1," - ",IF(K637=1," - ",IF(L637=1," - ",IF(M637=1," - ",IF(N637=1," - ",IF(O637=1," - ","")))))))&amp;P$2,"")</f>
        <v/>
      </c>
      <c r="S637" s="270">
        <f>SUM('b2'!$I637:$P637)</f>
        <v/>
      </c>
      <c r="T637" s="270">
        <f>IF(OR('b2'!$J637=1,'b2'!$K637=1,'b2'!$L637=1,'b2'!$M637=1,'b2'!$N637=1,'b2'!$O637=1,'b2'!$P637=1),"SI","NO")</f>
        <v/>
      </c>
      <c r="U637" s="243">
        <f>IF(OR('b2'!$K637=1,'b2'!$L637=1,'b2'!$M637=1,'b2'!$N637=1,'b2'!$O637=1,'b2'!$P637=1),"SI","NO")</f>
        <v/>
      </c>
      <c r="V637" s="271" t="n"/>
      <c r="W637" s="272" t="n"/>
      <c r="X637" s="272" t="n"/>
      <c r="Y637" s="271" t="n"/>
      <c r="Z637" s="272" t="n"/>
      <c r="AA637" s="272" t="n"/>
      <c r="AB637" s="271" t="n"/>
      <c r="AC637" s="272" t="n"/>
      <c r="AD637" s="272" t="n"/>
      <c r="AE637" s="271" t="n"/>
      <c r="AF637" s="272" t="n"/>
      <c r="AG637" s="272" t="n"/>
      <c r="AH637" s="271" t="n"/>
      <c r="AI637" s="272" t="n"/>
      <c r="AJ637" s="272" t="n"/>
      <c r="AK637" s="271" t="n"/>
      <c r="AL637" s="272" t="n"/>
      <c r="AM637" s="272" t="n"/>
      <c r="AN637" s="271" t="n"/>
      <c r="AO637" s="272" t="n">
        <v>13</v>
      </c>
      <c r="AP637" s="272" t="n">
        <v>4</v>
      </c>
      <c r="AQ637" s="271" t="n">
        <v>17</v>
      </c>
      <c r="AR637" s="271">
        <f>IF('b2'!$AQ637&gt;0,'b2'!$AQ637,IF('b2'!$AN637&gt;0,'b2'!$AN637,IF('b2'!$AK637&gt;0,'b2'!$AK637,IF('b2'!$AH637&gt;0,'b2'!$AH637,IF('b2'!$AE637&gt;0,'b2'!$AE637,IF('b2'!$AB637&gt;0,'b2'!$AB637,IF('b2'!$Y637&gt;0,'b2'!$Y637,IF('b2'!$V637&gt;0,'b2'!$V637," ---"))))))))</f>
        <v/>
      </c>
      <c r="AS637" s="273" t="n"/>
      <c r="AT637" s="273" t="n"/>
      <c r="AU637" s="273" t="n"/>
      <c r="AV637" s="273" t="n"/>
      <c r="AW637" s="273" t="n"/>
      <c r="AX637" s="273" t="n"/>
      <c r="AY637" s="273" t="n"/>
      <c r="AZ637" s="273" t="n"/>
      <c r="BA637" s="273" t="n"/>
      <c r="BB637" s="273" t="n"/>
      <c r="BC637" s="273" t="n"/>
      <c r="BD637" s="273" t="n"/>
      <c r="BE637" s="274" t="n"/>
      <c r="BF637" s="275" t="n"/>
      <c r="BG637" s="275" t="n"/>
      <c r="BH637" s="274" t="n"/>
      <c r="BI637" s="276" t="inlineStr">
        <is>
          <t>#REF!</t>
        </is>
      </c>
      <c r="BJ637" s="277" t="inlineStr">
        <is>
          <t>#REF!</t>
        </is>
      </c>
      <c r="BK637" s="275" t="n"/>
      <c r="BL637" s="275" t="n"/>
      <c r="BM637" s="274" t="n"/>
      <c r="BN637" s="276" t="inlineStr">
        <is>
          <t>#REF!</t>
        </is>
      </c>
      <c r="BO637" s="277" t="inlineStr">
        <is>
          <t>#REF!</t>
        </is>
      </c>
      <c r="BP637" s="278" t="n"/>
      <c r="BQ637" s="278" t="n"/>
      <c r="BR637" s="279" t="n"/>
      <c r="BS637" s="276" t="inlineStr">
        <is>
          <t>#REF!</t>
        </is>
      </c>
      <c r="BT637" s="277">
        <f>'[2]DATA CONSOLIDADA 2018-2025 '!$BR639-'b2'!$BO637</f>
        <v/>
      </c>
      <c r="BU637" s="275" t="n"/>
      <c r="BV637" s="278" t="n"/>
      <c r="BW637" s="279" t="n"/>
      <c r="BX637" s="276" t="inlineStr">
        <is>
          <t>#REF!</t>
        </is>
      </c>
      <c r="BY637" s="277" t="inlineStr">
        <is>
          <t>#REF!</t>
        </is>
      </c>
      <c r="BZ637" s="278" t="n"/>
      <c r="CA637" s="278" t="n"/>
      <c r="CB637" s="279" t="n"/>
      <c r="CC637" s="276" t="inlineStr">
        <is>
          <t>#REF!</t>
        </is>
      </c>
      <c r="CD637" s="277">
        <f>'[2]DATA CONSOLIDADA 2018-2025 '!$CB639-'b2'!$BW637</f>
        <v/>
      </c>
      <c r="CE637" s="280" t="n"/>
      <c r="CF637" s="280" t="n"/>
      <c r="CG637" s="281" t="n"/>
      <c r="CH637" s="276" t="inlineStr">
        <is>
          <t>#REF!</t>
        </is>
      </c>
      <c r="CI637" s="277">
        <f>'[2]DATA CONSOLIDADA 2018-2025 '!$CG639-'b2'!$CB637</f>
        <v/>
      </c>
      <c r="CJ637" s="274" t="inlineStr">
        <is>
          <t>#REF!</t>
        </is>
      </c>
      <c r="CK637" s="247" t="n">
        <v>205857</v>
      </c>
      <c r="CL637" s="247" t="n">
        <v>0</v>
      </c>
      <c r="CM637" s="247" t="n">
        <v>205857</v>
      </c>
      <c r="CN637" s="247" t="inlineStr">
        <is>
          <t>#REF!</t>
        </is>
      </c>
      <c r="CO637" s="251">
        <f>'[2]DATA CONSOLIDADA 2018-2025 '!$CM639-'b2'!$CG637</f>
        <v/>
      </c>
      <c r="CP637" s="280" t="n"/>
      <c r="CQ637" s="280" t="n"/>
      <c r="CR637" s="280" t="n"/>
      <c r="CS637" s="280" t="n"/>
      <c r="CT637" s="280" t="n"/>
      <c r="CU637" s="280" t="n"/>
      <c r="CV637" s="274" t="n"/>
      <c r="CW637" s="274" t="n"/>
      <c r="CX637" s="274" t="n"/>
      <c r="CY637" s="274" t="n"/>
      <c r="CZ637" s="274" t="n"/>
      <c r="DA637" s="274" t="n"/>
      <c r="DB637" s="274" t="n"/>
      <c r="DC637" s="255" t="n">
        <v>0</v>
      </c>
      <c r="DD637" s="255" t="n">
        <v>205857</v>
      </c>
      <c r="DE637" s="255" t="n">
        <v>0</v>
      </c>
      <c r="DF637" s="255" t="n">
        <v>0</v>
      </c>
      <c r="DG637" s="255" t="n">
        <v>0</v>
      </c>
      <c r="DH637" s="255" t="n">
        <v>205857</v>
      </c>
      <c r="DI637" s="283" t="n"/>
      <c r="DJ637" s="284" t="n"/>
      <c r="DK637" s="284" t="inlineStr">
        <is>
          <t>01 Asociación</t>
        </is>
      </c>
      <c r="DL637" s="258" t="n"/>
      <c r="DM637" s="258" t="n"/>
      <c r="DN637" s="258" t="n"/>
      <c r="DO637" s="258" t="n"/>
      <c r="DP637" s="258" t="n"/>
      <c r="DQ637" s="258" t="n"/>
      <c r="DR637" s="258" t="n"/>
      <c r="DS637" s="258" t="n"/>
      <c r="DT637" s="258" t="n"/>
      <c r="DU637" s="258" t="n"/>
      <c r="DV637" s="258" t="n"/>
      <c r="DW637" s="258" t="n"/>
      <c r="DX637" s="258" t="n"/>
      <c r="DY637" s="258" t="n"/>
      <c r="DZ637" s="258" t="n"/>
      <c r="EA637" s="258" t="n"/>
      <c r="EB637" s="258" t="n"/>
      <c r="EC637" s="258" t="n"/>
      <c r="ED637" s="258" t="n"/>
      <c r="EE637" s="258" t="n"/>
    </row>
    <row r="638" hidden="1" ht="47.25" customHeight="1">
      <c r="A638" s="267" t="inlineStr">
        <is>
          <t>AGROPEC SUYAY S.A.C.</t>
        </is>
      </c>
      <c r="B638" s="267" t="inlineStr">
        <is>
          <t>DERIVADOS LÁCTEOS</t>
        </is>
      </c>
      <c r="C638" s="267" t="n"/>
      <c r="D638" s="282" t="inlineStr">
        <is>
          <t>LIMA</t>
        </is>
      </c>
      <c r="E638" s="267" t="inlineStr">
        <is>
          <t>150601</t>
        </is>
      </c>
      <c r="F638" s="267" t="inlineStr">
        <is>
          <t>LIMA</t>
        </is>
      </c>
      <c r="G638" s="267" t="inlineStr">
        <is>
          <t>HUARAL</t>
        </is>
      </c>
      <c r="H638" s="267" t="inlineStr">
        <is>
          <t>HUARAL</t>
        </is>
      </c>
      <c r="I638" s="268" t="n"/>
      <c r="J638" s="268" t="n"/>
      <c r="K638" s="268" t="n"/>
      <c r="L638" s="268" t="n"/>
      <c r="M638" s="268" t="n"/>
      <c r="N638" s="268" t="n"/>
      <c r="O638" s="268" t="n"/>
      <c r="P638" s="241" t="n">
        <v>1</v>
      </c>
      <c r="Q638" s="241" t="inlineStr">
        <is>
          <t>PAC</t>
        </is>
      </c>
      <c r="R638" s="269">
        <f>IF(I638=1,I$2,"")&amp;IF(J638=1,IF(I638=1,"-","")&amp;J$2,"")&amp;IF(K638=1,IF(OR(J638=1,I638=1),"-","")&amp;K$2,"")&amp;IF(L638=1,IF(OR(K638=1,J638=1,I638=1),"-","")&amp;L$2,"")&amp;IF(M638=1,IF(OR(L638=1,K638=1,J638=1,I638=1),"-","")&amp;M$2,"")&amp;IF(N638=1,IF(OR(M638=1,L638=1,K638=1,J638=1,I638=1),"-","")&amp;N$2,"")&amp;IF(O638=1,IF(OR(N638=1,M638=1,L638=1,K638=1,J638=1,I638=1),"-","")&amp;O$2,"")&amp;IF(P638=1,IF(I638=1," - ",IF(J638=1," - ",IF(K638=1," - ",IF(L638=1," - ",IF(M638=1," - ",IF(N638=1," - ",IF(O638=1," - ","")))))))&amp;P$2,"")</f>
        <v/>
      </c>
      <c r="S638" s="270">
        <f>SUM('b2'!$I638:$P638)</f>
        <v/>
      </c>
      <c r="T638" s="270">
        <f>IF(OR('b2'!$J638=1,'b2'!$K638=1,'b2'!$L638=1,'b2'!$M638=1,'b2'!$N638=1,'b2'!$O638=1,'b2'!$P638=1),"SI","NO")</f>
        <v/>
      </c>
      <c r="U638" s="243">
        <f>IF(OR('b2'!$K638=1,'b2'!$L638=1,'b2'!$M638=1,'b2'!$N638=1,'b2'!$O638=1,'b2'!$P638=1),"SI","NO")</f>
        <v/>
      </c>
      <c r="V638" s="271" t="n"/>
      <c r="W638" s="272" t="n"/>
      <c r="X638" s="272" t="n"/>
      <c r="Y638" s="271" t="n"/>
      <c r="Z638" s="272" t="n"/>
      <c r="AA638" s="272" t="n"/>
      <c r="AB638" s="271" t="n"/>
      <c r="AC638" s="272" t="n"/>
      <c r="AD638" s="272" t="n"/>
      <c r="AE638" s="271" t="n"/>
      <c r="AF638" s="272" t="n"/>
      <c r="AG638" s="272" t="n"/>
      <c r="AH638" s="271" t="n"/>
      <c r="AI638" s="272" t="n"/>
      <c r="AJ638" s="272" t="n"/>
      <c r="AK638" s="271" t="n"/>
      <c r="AL638" s="272" t="n"/>
      <c r="AM638" s="272" t="n"/>
      <c r="AN638" s="271" t="n"/>
      <c r="AO638" s="272" t="n">
        <v>8</v>
      </c>
      <c r="AP638" s="272" t="n">
        <v>3</v>
      </c>
      <c r="AQ638" s="271" t="n">
        <v>11</v>
      </c>
      <c r="AR638" s="271">
        <f>IF('b2'!$AQ638&gt;0,'b2'!$AQ638,IF('b2'!$AN638&gt;0,'b2'!$AN638,IF('b2'!$AK638&gt;0,'b2'!$AK638,IF('b2'!$AH638&gt;0,'b2'!$AH638,IF('b2'!$AE638&gt;0,'b2'!$AE638,IF('b2'!$AB638&gt;0,'b2'!$AB638,IF('b2'!$Y638&gt;0,'b2'!$Y638,IF('b2'!$V638&gt;0,'b2'!$V638," ---"))))))))</f>
        <v/>
      </c>
      <c r="AS638" s="273" t="n"/>
      <c r="AT638" s="273" t="n"/>
      <c r="AU638" s="273" t="n"/>
      <c r="AV638" s="273" t="n"/>
      <c r="AW638" s="273" t="n"/>
      <c r="AX638" s="273" t="n"/>
      <c r="AY638" s="273" t="n"/>
      <c r="AZ638" s="273" t="n"/>
      <c r="BA638" s="273" t="n"/>
      <c r="BB638" s="273" t="n"/>
      <c r="BC638" s="273" t="n"/>
      <c r="BD638" s="273" t="n"/>
      <c r="BE638" s="274" t="n"/>
      <c r="BF638" s="275" t="n"/>
      <c r="BG638" s="275" t="n"/>
      <c r="BH638" s="274" t="n"/>
      <c r="BI638" s="276" t="inlineStr">
        <is>
          <t>#REF!</t>
        </is>
      </c>
      <c r="BJ638" s="277" t="inlineStr">
        <is>
          <t>#REF!</t>
        </is>
      </c>
      <c r="BK638" s="275" t="n"/>
      <c r="BL638" s="275" t="n"/>
      <c r="BM638" s="274" t="n"/>
      <c r="BN638" s="276" t="inlineStr">
        <is>
          <t>#REF!</t>
        </is>
      </c>
      <c r="BO638" s="277" t="inlineStr">
        <is>
          <t>#REF!</t>
        </is>
      </c>
      <c r="BP638" s="278" t="n"/>
      <c r="BQ638" s="278" t="n"/>
      <c r="BR638" s="279" t="n"/>
      <c r="BS638" s="276" t="inlineStr">
        <is>
          <t>#REF!</t>
        </is>
      </c>
      <c r="BT638" s="277">
        <f>'[2]DATA CONSOLIDADA 2018-2025 '!$BR640-'b2'!$BO638</f>
        <v/>
      </c>
      <c r="BU638" s="275" t="n"/>
      <c r="BV638" s="278" t="n"/>
      <c r="BW638" s="279" t="n"/>
      <c r="BX638" s="276" t="inlineStr">
        <is>
          <t>#REF!</t>
        </is>
      </c>
      <c r="BY638" s="277" t="inlineStr">
        <is>
          <t>#REF!</t>
        </is>
      </c>
      <c r="BZ638" s="278" t="n"/>
      <c r="CA638" s="278" t="n"/>
      <c r="CB638" s="279" t="n"/>
      <c r="CC638" s="276" t="inlineStr">
        <is>
          <t>#REF!</t>
        </is>
      </c>
      <c r="CD638" s="277">
        <f>'[2]DATA CONSOLIDADA 2018-2025 '!$CB640-'b2'!$BW638</f>
        <v/>
      </c>
      <c r="CE638" s="280" t="n"/>
      <c r="CF638" s="280" t="n"/>
      <c r="CG638" s="281" t="n"/>
      <c r="CH638" s="276" t="inlineStr">
        <is>
          <t>#REF!</t>
        </is>
      </c>
      <c r="CI638" s="277">
        <f>'[2]DATA CONSOLIDADA 2018-2025 '!$CG640-'b2'!$CB638</f>
        <v/>
      </c>
      <c r="CJ638" s="274" t="inlineStr">
        <is>
          <t>#REF!</t>
        </is>
      </c>
      <c r="CK638" s="247" t="n">
        <v>10789.24</v>
      </c>
      <c r="CL638" s="247" t="n">
        <v>0</v>
      </c>
      <c r="CM638" s="247" t="n">
        <v>10789.24</v>
      </c>
      <c r="CN638" s="247" t="inlineStr">
        <is>
          <t>#REF!</t>
        </is>
      </c>
      <c r="CO638" s="251">
        <f>'[2]DATA CONSOLIDADA 2018-2025 '!$CM640-'b2'!$CG638</f>
        <v/>
      </c>
      <c r="CP638" s="280" t="n"/>
      <c r="CQ638" s="280" t="n"/>
      <c r="CR638" s="280" t="n"/>
      <c r="CS638" s="280" t="n"/>
      <c r="CT638" s="280" t="n"/>
      <c r="CU638" s="280" t="n"/>
      <c r="CV638" s="274" t="n"/>
      <c r="CW638" s="274" t="n"/>
      <c r="CX638" s="274" t="n"/>
      <c r="CY638" s="274" t="n"/>
      <c r="CZ638" s="274" t="n"/>
      <c r="DA638" s="274" t="n"/>
      <c r="DB638" s="274" t="n"/>
      <c r="DC638" s="255" t="n">
        <v>0</v>
      </c>
      <c r="DD638" s="255" t="n">
        <v>9984.5</v>
      </c>
      <c r="DE638" s="255" t="n">
        <v>804.74</v>
      </c>
      <c r="DF638" s="255" t="n">
        <v>0</v>
      </c>
      <c r="DG638" s="255" t="n">
        <v>0</v>
      </c>
      <c r="DH638" s="255" t="n">
        <v>10789.24</v>
      </c>
      <c r="DI638" s="283" t="n"/>
      <c r="DJ638" s="284" t="n"/>
      <c r="DK638" s="284" t="inlineStr">
        <is>
          <t>07 Otros</t>
        </is>
      </c>
      <c r="DL638" s="258" t="n"/>
      <c r="DM638" s="258" t="n"/>
      <c r="DN638" s="258" t="n"/>
      <c r="DO638" s="258" t="n"/>
      <c r="DP638" s="258" t="n"/>
      <c r="DQ638" s="258" t="n"/>
      <c r="DR638" s="258" t="n"/>
      <c r="DS638" s="258" t="n"/>
      <c r="DT638" s="258" t="n"/>
      <c r="DU638" s="258" t="n"/>
      <c r="DV638" s="258" t="n"/>
      <c r="DW638" s="258" t="n"/>
      <c r="DX638" s="258" t="n"/>
      <c r="DY638" s="258" t="n"/>
      <c r="DZ638" s="258" t="n"/>
      <c r="EA638" s="258" t="n"/>
      <c r="EB638" s="258" t="n"/>
      <c r="EC638" s="258" t="n"/>
      <c r="ED638" s="258" t="n"/>
      <c r="EE638" s="258" t="n"/>
    </row>
    <row r="639" hidden="1" ht="47.25" customHeight="1">
      <c r="A639" s="267" t="inlineStr">
        <is>
          <t>ASOCIACION DE PRODUCTORES DE PALTOS AFINES MERCEDES ALTA \APROPAL - MA</t>
        </is>
      </c>
      <c r="B639" s="267" t="inlineStr">
        <is>
          <t>PALTA</t>
        </is>
      </c>
      <c r="C639" s="267" t="n"/>
      <c r="D639" s="282" t="inlineStr">
        <is>
          <t>LIMA</t>
        </is>
      </c>
      <c r="E639" s="267" t="inlineStr">
        <is>
          <t>150204</t>
        </is>
      </c>
      <c r="F639" s="267" t="inlineStr">
        <is>
          <t>LIMA</t>
        </is>
      </c>
      <c r="G639" s="267" t="inlineStr">
        <is>
          <t>BARRANCA</t>
        </is>
      </c>
      <c r="H639" s="267" t="inlineStr">
        <is>
          <t>SUPE</t>
        </is>
      </c>
      <c r="I639" s="268" t="n"/>
      <c r="J639" s="268" t="n"/>
      <c r="K639" s="268" t="n"/>
      <c r="L639" s="268" t="n"/>
      <c r="M639" s="268" t="n"/>
      <c r="N639" s="268" t="n"/>
      <c r="O639" s="268" t="n"/>
      <c r="P639" s="241" t="n">
        <v>1</v>
      </c>
      <c r="Q639" s="241" t="inlineStr">
        <is>
          <t>PAC</t>
        </is>
      </c>
      <c r="R639" s="269">
        <f>IF(I639=1,I$2,"")&amp;IF(J639=1,IF(I639=1,"-","")&amp;J$2,"")&amp;IF(K639=1,IF(OR(J639=1,I639=1),"-","")&amp;K$2,"")&amp;IF(L639=1,IF(OR(K639=1,J639=1,I639=1),"-","")&amp;L$2,"")&amp;IF(M639=1,IF(OR(L639=1,K639=1,J639=1,I639=1),"-","")&amp;M$2,"")&amp;IF(N639=1,IF(OR(M639=1,L639=1,K639=1,J639=1,I639=1),"-","")&amp;N$2,"")&amp;IF(O639=1,IF(OR(N639=1,M639=1,L639=1,K639=1,J639=1,I639=1),"-","")&amp;O$2,"")&amp;IF(P639=1,IF(I639=1," - ",IF(J639=1," - ",IF(K639=1," - ",IF(L639=1," - ",IF(M639=1," - ",IF(N639=1," - ",IF(O639=1," - ","")))))))&amp;P$2,"")</f>
        <v/>
      </c>
      <c r="S639" s="270">
        <f>SUM('b2'!$I639:$P639)</f>
        <v/>
      </c>
      <c r="T639" s="270">
        <f>IF(OR('b2'!$J639=1,'b2'!$K639=1,'b2'!$L639=1,'b2'!$M639=1,'b2'!$N639=1,'b2'!$O639=1,'b2'!$P639=1),"SI","NO")</f>
        <v/>
      </c>
      <c r="U639" s="243">
        <f>IF(OR('b2'!$K639=1,'b2'!$L639=1,'b2'!$M639=1,'b2'!$N639=1,'b2'!$O639=1,'b2'!$P639=1),"SI","NO")</f>
        <v/>
      </c>
      <c r="V639" s="271" t="n"/>
      <c r="W639" s="272" t="n"/>
      <c r="X639" s="272" t="n"/>
      <c r="Y639" s="271" t="n"/>
      <c r="Z639" s="272" t="n"/>
      <c r="AA639" s="272" t="n"/>
      <c r="AB639" s="271" t="n"/>
      <c r="AC639" s="272" t="n"/>
      <c r="AD639" s="272" t="n"/>
      <c r="AE639" s="271" t="n"/>
      <c r="AF639" s="272" t="n"/>
      <c r="AG639" s="272" t="n"/>
      <c r="AH639" s="271" t="n"/>
      <c r="AI639" s="272" t="n"/>
      <c r="AJ639" s="272" t="n"/>
      <c r="AK639" s="271" t="n"/>
      <c r="AL639" s="272" t="n"/>
      <c r="AM639" s="272" t="n"/>
      <c r="AN639" s="271" t="n"/>
      <c r="AO639" s="272" t="n">
        <v>19</v>
      </c>
      <c r="AP639" s="272" t="n">
        <v>10</v>
      </c>
      <c r="AQ639" s="271" t="n">
        <v>29</v>
      </c>
      <c r="AR639" s="271">
        <f>IF('b2'!$AQ639&gt;0,'b2'!$AQ639,IF('b2'!$AN639&gt;0,'b2'!$AN639,IF('b2'!$AK639&gt;0,'b2'!$AK639,IF('b2'!$AH639&gt;0,'b2'!$AH639,IF('b2'!$AE639&gt;0,'b2'!$AE639,IF('b2'!$AB639&gt;0,'b2'!$AB639,IF('b2'!$Y639&gt;0,'b2'!$Y639,IF('b2'!$V639&gt;0,'b2'!$V639," ---"))))))))</f>
        <v/>
      </c>
      <c r="AS639" s="273" t="n"/>
      <c r="AT639" s="273" t="n"/>
      <c r="AU639" s="273" t="n"/>
      <c r="AV639" s="273" t="n"/>
      <c r="AW639" s="273" t="n"/>
      <c r="AX639" s="273" t="n"/>
      <c r="AY639" s="273" t="n"/>
      <c r="AZ639" s="273" t="n"/>
      <c r="BA639" s="273" t="n"/>
      <c r="BB639" s="273" t="n"/>
      <c r="BC639" s="273" t="n"/>
      <c r="BD639" s="273" t="n"/>
      <c r="BE639" s="274" t="n"/>
      <c r="BF639" s="275" t="n"/>
      <c r="BG639" s="275" t="n"/>
      <c r="BH639" s="274" t="n"/>
      <c r="BI639" s="276" t="inlineStr">
        <is>
          <t>#REF!</t>
        </is>
      </c>
      <c r="BJ639" s="277" t="inlineStr">
        <is>
          <t>#REF!</t>
        </is>
      </c>
      <c r="BK639" s="275" t="n"/>
      <c r="BL639" s="275" t="n"/>
      <c r="BM639" s="274" t="n"/>
      <c r="BN639" s="276" t="inlineStr">
        <is>
          <t>#REF!</t>
        </is>
      </c>
      <c r="BO639" s="277" t="inlineStr">
        <is>
          <t>#REF!</t>
        </is>
      </c>
      <c r="BP639" s="278" t="n"/>
      <c r="BQ639" s="278" t="n"/>
      <c r="BR639" s="279" t="n"/>
      <c r="BS639" s="276" t="inlineStr">
        <is>
          <t>#REF!</t>
        </is>
      </c>
      <c r="BT639" s="277">
        <f>'[2]DATA CONSOLIDADA 2018-2025 '!$BR641-'b2'!$BO639</f>
        <v/>
      </c>
      <c r="BU639" s="275" t="n"/>
      <c r="BV639" s="278" t="n"/>
      <c r="BW639" s="279" t="n"/>
      <c r="BX639" s="276" t="inlineStr">
        <is>
          <t>#REF!</t>
        </is>
      </c>
      <c r="BY639" s="277" t="inlineStr">
        <is>
          <t>#REF!</t>
        </is>
      </c>
      <c r="BZ639" s="278" t="n"/>
      <c r="CA639" s="278" t="n"/>
      <c r="CB639" s="279" t="n"/>
      <c r="CC639" s="276" t="inlineStr">
        <is>
          <t>#REF!</t>
        </is>
      </c>
      <c r="CD639" s="277">
        <f>'[2]DATA CONSOLIDADA 2018-2025 '!$CB641-'b2'!$BW639</f>
        <v/>
      </c>
      <c r="CE639" s="280" t="n"/>
      <c r="CF639" s="280" t="n"/>
      <c r="CG639" s="281" t="n"/>
      <c r="CH639" s="276" t="inlineStr">
        <is>
          <t>#REF!</t>
        </is>
      </c>
      <c r="CI639" s="277">
        <f>'[2]DATA CONSOLIDADA 2018-2025 '!$CG641-'b2'!$CB639</f>
        <v/>
      </c>
      <c r="CJ639" s="274" t="inlineStr">
        <is>
          <t>#REF!</t>
        </is>
      </c>
      <c r="CK639" s="247" t="n">
        <v>0</v>
      </c>
      <c r="CL639" s="247" t="n">
        <v>0</v>
      </c>
      <c r="CM639" s="247" t="n">
        <v>0</v>
      </c>
      <c r="CN639" s="247" t="inlineStr">
        <is>
          <t>#REF!</t>
        </is>
      </c>
      <c r="CO639" s="251">
        <f>'[2]DATA CONSOLIDADA 2018-2025 '!$CM641-'b2'!$CG639</f>
        <v/>
      </c>
      <c r="CP639" s="280" t="n"/>
      <c r="CQ639" s="280" t="n"/>
      <c r="CR639" s="280" t="n"/>
      <c r="CS639" s="280" t="n"/>
      <c r="CT639" s="280" t="n"/>
      <c r="CU639" s="280" t="n"/>
      <c r="CV639" s="274" t="n"/>
      <c r="CW639" s="274" t="n"/>
      <c r="CX639" s="274" t="n"/>
      <c r="CY639" s="274" t="n"/>
      <c r="CZ639" s="274" t="n"/>
      <c r="DA639" s="274" t="n"/>
      <c r="DB639" s="274" t="n"/>
      <c r="DC639" s="255" t="n">
        <v>0</v>
      </c>
      <c r="DD639" s="255" t="n">
        <v>0</v>
      </c>
      <c r="DE639" s="255" t="n">
        <v>0</v>
      </c>
      <c r="DF639" s="255" t="n">
        <v>0</v>
      </c>
      <c r="DG639" s="255" t="n">
        <v>0</v>
      </c>
      <c r="DH639" s="255" t="n">
        <v>0</v>
      </c>
      <c r="DI639" s="283" t="n"/>
      <c r="DJ639" s="284" t="n"/>
      <c r="DK639" s="284" t="inlineStr">
        <is>
          <t>01 Asociación</t>
        </is>
      </c>
      <c r="DL639" s="258" t="n"/>
      <c r="DM639" s="258" t="n"/>
      <c r="DN639" s="258" t="n"/>
      <c r="DO639" s="258" t="n"/>
      <c r="DP639" s="258" t="n"/>
      <c r="DQ639" s="258" t="n"/>
      <c r="DR639" s="258" t="n"/>
      <c r="DS639" s="258" t="n"/>
      <c r="DT639" s="258" t="n"/>
      <c r="DU639" s="258" t="n"/>
      <c r="DV639" s="258" t="n"/>
      <c r="DW639" s="258" t="n"/>
      <c r="DX639" s="258" t="n"/>
      <c r="DY639" s="258" t="n"/>
      <c r="DZ639" s="258" t="n"/>
      <c r="EA639" s="258" t="n"/>
      <c r="EB639" s="258" t="n"/>
      <c r="EC639" s="258" t="n"/>
      <c r="ED639" s="258" t="n"/>
      <c r="EE639" s="258" t="n"/>
    </row>
    <row r="640" hidden="1" ht="47.25" customHeight="1">
      <c r="A640" s="267" t="inlineStr">
        <is>
          <t>ASOCIACION DE GANADEROS EL FUTURO DE LASCAMAYO - TAMBON</t>
        </is>
      </c>
      <c r="B640" s="267" t="inlineStr">
        <is>
          <t>DERIVADOS LÁCTEOS</t>
        </is>
      </c>
      <c r="C640" s="267" t="n"/>
      <c r="D640" s="282" t="inlineStr">
        <is>
          <t>LIMA</t>
        </is>
      </c>
      <c r="E640" s="267" t="inlineStr">
        <is>
          <t>150802</t>
        </is>
      </c>
      <c r="F640" s="267" t="inlineStr">
        <is>
          <t>LIMA</t>
        </is>
      </c>
      <c r="G640" s="267" t="inlineStr">
        <is>
          <t>HUAURA</t>
        </is>
      </c>
      <c r="H640" s="267" t="inlineStr">
        <is>
          <t>AMBAR</t>
        </is>
      </c>
      <c r="I640" s="268" t="n"/>
      <c r="J640" s="268" t="n"/>
      <c r="K640" s="268" t="n"/>
      <c r="L640" s="268" t="n"/>
      <c r="M640" s="268" t="n"/>
      <c r="N640" s="268" t="n"/>
      <c r="O640" s="268" t="n"/>
      <c r="P640" s="241" t="n">
        <v>1</v>
      </c>
      <c r="Q640" s="241" t="inlineStr">
        <is>
          <t>PAC</t>
        </is>
      </c>
      <c r="R640" s="269">
        <f>IF(I640=1,I$2,"")&amp;IF(J640=1,IF(I640=1,"-","")&amp;J$2,"")&amp;IF(K640=1,IF(OR(J640=1,I640=1),"-","")&amp;K$2,"")&amp;IF(L640=1,IF(OR(K640=1,J640=1,I640=1),"-","")&amp;L$2,"")&amp;IF(M640=1,IF(OR(L640=1,K640=1,J640=1,I640=1),"-","")&amp;M$2,"")&amp;IF(N640=1,IF(OR(M640=1,L640=1,K640=1,J640=1,I640=1),"-","")&amp;N$2,"")&amp;IF(O640=1,IF(OR(N640=1,M640=1,L640=1,K640=1,J640=1,I640=1),"-","")&amp;O$2,"")&amp;IF(P640=1,IF(I640=1," - ",IF(J640=1," - ",IF(K640=1," - ",IF(L640=1," - ",IF(M640=1," - ",IF(N640=1," - ",IF(O640=1," - ","")))))))&amp;P$2,"")</f>
        <v/>
      </c>
      <c r="S640" s="270">
        <f>SUM('b2'!$I640:$P640)</f>
        <v/>
      </c>
      <c r="T640" s="270">
        <f>IF(OR('b2'!$J640=1,'b2'!$K640=1,'b2'!$L640=1,'b2'!$M640=1,'b2'!$N640=1,'b2'!$O640=1,'b2'!$P640=1),"SI","NO")</f>
        <v/>
      </c>
      <c r="U640" s="243">
        <f>IF(OR('b2'!$K640=1,'b2'!$L640=1,'b2'!$M640=1,'b2'!$N640=1,'b2'!$O640=1,'b2'!$P640=1),"SI","NO")</f>
        <v/>
      </c>
      <c r="V640" s="271" t="n"/>
      <c r="W640" s="272" t="n"/>
      <c r="X640" s="272" t="n"/>
      <c r="Y640" s="271" t="n"/>
      <c r="Z640" s="272" t="n"/>
      <c r="AA640" s="272" t="n"/>
      <c r="AB640" s="271" t="n"/>
      <c r="AC640" s="272" t="n"/>
      <c r="AD640" s="272" t="n"/>
      <c r="AE640" s="271" t="n"/>
      <c r="AF640" s="272" t="n"/>
      <c r="AG640" s="272" t="n"/>
      <c r="AH640" s="271" t="n"/>
      <c r="AI640" s="272" t="n"/>
      <c r="AJ640" s="272" t="n"/>
      <c r="AK640" s="271" t="n"/>
      <c r="AL640" s="272" t="n"/>
      <c r="AM640" s="272" t="n"/>
      <c r="AN640" s="271" t="n"/>
      <c r="AO640" s="272" t="n">
        <v>19</v>
      </c>
      <c r="AP640" s="272" t="n">
        <v>3</v>
      </c>
      <c r="AQ640" s="271" t="n">
        <v>22</v>
      </c>
      <c r="AR640" s="271">
        <f>IF('b2'!$AQ640&gt;0,'b2'!$AQ640,IF('b2'!$AN640&gt;0,'b2'!$AN640,IF('b2'!$AK640&gt;0,'b2'!$AK640,IF('b2'!$AH640&gt;0,'b2'!$AH640,IF('b2'!$AE640&gt;0,'b2'!$AE640,IF('b2'!$AB640&gt;0,'b2'!$AB640,IF('b2'!$Y640&gt;0,'b2'!$Y640,IF('b2'!$V640&gt;0,'b2'!$V640," ---"))))))))</f>
        <v/>
      </c>
      <c r="AS640" s="273" t="n"/>
      <c r="AT640" s="273" t="n"/>
      <c r="AU640" s="273" t="n"/>
      <c r="AV640" s="273" t="n"/>
      <c r="AW640" s="273" t="n"/>
      <c r="AX640" s="273" t="n"/>
      <c r="AY640" s="273" t="n"/>
      <c r="AZ640" s="273" t="n"/>
      <c r="BA640" s="273" t="n"/>
      <c r="BB640" s="273" t="n"/>
      <c r="BC640" s="273" t="n"/>
      <c r="BD640" s="273" t="n"/>
      <c r="BE640" s="274" t="n"/>
      <c r="BF640" s="275" t="n"/>
      <c r="BG640" s="275" t="n"/>
      <c r="BH640" s="274" t="n"/>
      <c r="BI640" s="276" t="inlineStr">
        <is>
          <t>#REF!</t>
        </is>
      </c>
      <c r="BJ640" s="277" t="inlineStr">
        <is>
          <t>#REF!</t>
        </is>
      </c>
      <c r="BK640" s="275" t="n"/>
      <c r="BL640" s="275" t="n"/>
      <c r="BM640" s="274" t="n"/>
      <c r="BN640" s="276" t="inlineStr">
        <is>
          <t>#REF!</t>
        </is>
      </c>
      <c r="BO640" s="277" t="inlineStr">
        <is>
          <t>#REF!</t>
        </is>
      </c>
      <c r="BP640" s="278" t="n"/>
      <c r="BQ640" s="278" t="n"/>
      <c r="BR640" s="279" t="n"/>
      <c r="BS640" s="276" t="inlineStr">
        <is>
          <t>#REF!</t>
        </is>
      </c>
      <c r="BT640" s="277">
        <f>'[2]DATA CONSOLIDADA 2018-2025 '!$BR642-'b2'!$BO640</f>
        <v/>
      </c>
      <c r="BU640" s="275" t="n"/>
      <c r="BV640" s="278" t="n"/>
      <c r="BW640" s="279" t="n"/>
      <c r="BX640" s="276" t="inlineStr">
        <is>
          <t>#REF!</t>
        </is>
      </c>
      <c r="BY640" s="277" t="inlineStr">
        <is>
          <t>#REF!</t>
        </is>
      </c>
      <c r="BZ640" s="278" t="n"/>
      <c r="CA640" s="278" t="n"/>
      <c r="CB640" s="279" t="n"/>
      <c r="CC640" s="276" t="inlineStr">
        <is>
          <t>#REF!</t>
        </is>
      </c>
      <c r="CD640" s="277">
        <f>'[2]DATA CONSOLIDADA 2018-2025 '!$CB642-'b2'!$BW640</f>
        <v/>
      </c>
      <c r="CE640" s="280" t="n"/>
      <c r="CF640" s="280" t="n"/>
      <c r="CG640" s="281" t="n"/>
      <c r="CH640" s="276" t="inlineStr">
        <is>
          <t>#REF!</t>
        </is>
      </c>
      <c r="CI640" s="277">
        <f>'[2]DATA CONSOLIDADA 2018-2025 '!$CG642-'b2'!$CB640</f>
        <v/>
      </c>
      <c r="CJ640" s="274" t="inlineStr">
        <is>
          <t>#REF!</t>
        </is>
      </c>
      <c r="CK640" s="247" t="n">
        <v>47632</v>
      </c>
      <c r="CL640" s="247" t="n">
        <v>0</v>
      </c>
      <c r="CM640" s="247" t="n">
        <v>47632</v>
      </c>
      <c r="CN640" s="247" t="inlineStr">
        <is>
          <t>#REF!</t>
        </is>
      </c>
      <c r="CO640" s="251">
        <f>'[2]DATA CONSOLIDADA 2018-2025 '!$CM642-'b2'!$CG640</f>
        <v/>
      </c>
      <c r="CP640" s="280" t="n"/>
      <c r="CQ640" s="280" t="n"/>
      <c r="CR640" s="280" t="n"/>
      <c r="CS640" s="280" t="n"/>
      <c r="CT640" s="280" t="n"/>
      <c r="CU640" s="280" t="n"/>
      <c r="CV640" s="274" t="n"/>
      <c r="CW640" s="274" t="n"/>
      <c r="CX640" s="274" t="n"/>
      <c r="CY640" s="274" t="n"/>
      <c r="CZ640" s="274" t="n"/>
      <c r="DA640" s="274" t="n"/>
      <c r="DB640" s="274" t="n"/>
      <c r="DC640" s="255" t="n">
        <v>0</v>
      </c>
      <c r="DD640" s="255" t="n">
        <v>47632</v>
      </c>
      <c r="DE640" s="255" t="n">
        <v>0</v>
      </c>
      <c r="DF640" s="255" t="n">
        <v>0</v>
      </c>
      <c r="DG640" s="255" t="n">
        <v>0</v>
      </c>
      <c r="DH640" s="255" t="n">
        <v>47632</v>
      </c>
      <c r="DI640" s="283" t="n"/>
      <c r="DJ640" s="284" t="n"/>
      <c r="DK640" s="284" t="inlineStr">
        <is>
          <t>01 Asociación</t>
        </is>
      </c>
      <c r="DL640" s="258" t="n"/>
      <c r="DM640" s="258" t="n"/>
      <c r="DN640" s="258" t="n"/>
      <c r="DO640" s="258" t="n"/>
      <c r="DP640" s="258" t="n"/>
      <c r="DQ640" s="258" t="n"/>
      <c r="DR640" s="258" t="n"/>
      <c r="DS640" s="258" t="n"/>
      <c r="DT640" s="258" t="n"/>
      <c r="DU640" s="258" t="n"/>
      <c r="DV640" s="258" t="n"/>
      <c r="DW640" s="258" t="n"/>
      <c r="DX640" s="258" t="n"/>
      <c r="DY640" s="258" t="n"/>
      <c r="DZ640" s="258" t="n"/>
      <c r="EA640" s="258" t="n"/>
      <c r="EB640" s="258" t="n"/>
      <c r="EC640" s="258" t="n"/>
      <c r="ED640" s="258" t="n"/>
      <c r="EE640" s="258" t="n"/>
    </row>
    <row r="641" hidden="1" ht="47.25" customHeight="1">
      <c r="A641" s="267" t="inlineStr">
        <is>
          <t>COMUNIDAD NATIVA SAN JOSE PARINARI</t>
        </is>
      </c>
      <c r="B641" s="267" t="inlineStr">
        <is>
          <t>AGUAJE</t>
        </is>
      </c>
      <c r="C641" s="267" t="n"/>
      <c r="D641" s="282" t="inlineStr">
        <is>
          <t>LORETO</t>
        </is>
      </c>
      <c r="E641" s="267" t="inlineStr">
        <is>
          <t>160302</t>
        </is>
      </c>
      <c r="F641" s="267" t="inlineStr">
        <is>
          <t>LORETO</t>
        </is>
      </c>
      <c r="G641" s="267" t="inlineStr">
        <is>
          <t>LORETO</t>
        </is>
      </c>
      <c r="H641" s="267" t="inlineStr">
        <is>
          <t>PARINARI</t>
        </is>
      </c>
      <c r="I641" s="268" t="n"/>
      <c r="J641" s="268" t="n"/>
      <c r="K641" s="268" t="n"/>
      <c r="L641" s="268" t="n"/>
      <c r="M641" s="268" t="n"/>
      <c r="N641" s="268" t="n"/>
      <c r="O641" s="268" t="n"/>
      <c r="P641" s="241" t="n">
        <v>1</v>
      </c>
      <c r="Q641" s="241" t="inlineStr">
        <is>
          <t>PAC</t>
        </is>
      </c>
      <c r="R641" s="269">
        <f>IF(I641=1,I$2,"")&amp;IF(J641=1,IF(I641=1,"-","")&amp;J$2,"")&amp;IF(K641=1,IF(OR(J641=1,I641=1),"-","")&amp;K$2,"")&amp;IF(L641=1,IF(OR(K641=1,J641=1,I641=1),"-","")&amp;L$2,"")&amp;IF(M641=1,IF(OR(L641=1,K641=1,J641=1,I641=1),"-","")&amp;M$2,"")&amp;IF(N641=1,IF(OR(M641=1,L641=1,K641=1,J641=1,I641=1),"-","")&amp;N$2,"")&amp;IF(O641=1,IF(OR(N641=1,M641=1,L641=1,K641=1,J641=1,I641=1),"-","")&amp;O$2,"")&amp;IF(P641=1,IF(I641=1," - ",IF(J641=1," - ",IF(K641=1," - ",IF(L641=1," - ",IF(M641=1," - ",IF(N641=1," - ",IF(O641=1," - ","")))))))&amp;P$2,"")</f>
        <v/>
      </c>
      <c r="S641" s="270">
        <f>SUM('b2'!$I641:$P641)</f>
        <v/>
      </c>
      <c r="T641" s="270">
        <f>IF(OR('b2'!$J641=1,'b2'!$K641=1,'b2'!$L641=1,'b2'!$M641=1,'b2'!$N641=1,'b2'!$O641=1,'b2'!$P641=1),"SI","NO")</f>
        <v/>
      </c>
      <c r="U641" s="243">
        <f>IF(OR('b2'!$K641=1,'b2'!$L641=1,'b2'!$M641=1,'b2'!$N641=1,'b2'!$O641=1,'b2'!$P641=1),"SI","NO")</f>
        <v/>
      </c>
      <c r="V641" s="271" t="n"/>
      <c r="W641" s="272" t="n"/>
      <c r="X641" s="272" t="n"/>
      <c r="Y641" s="271" t="n"/>
      <c r="Z641" s="272" t="n"/>
      <c r="AA641" s="272" t="n"/>
      <c r="AB641" s="271" t="n"/>
      <c r="AC641" s="272" t="n"/>
      <c r="AD641" s="272" t="n"/>
      <c r="AE641" s="271" t="n"/>
      <c r="AF641" s="272" t="n"/>
      <c r="AG641" s="272" t="n"/>
      <c r="AH641" s="271" t="n"/>
      <c r="AI641" s="272" t="n"/>
      <c r="AJ641" s="272" t="n"/>
      <c r="AK641" s="271" t="n"/>
      <c r="AL641" s="272" t="n"/>
      <c r="AM641" s="272" t="n"/>
      <c r="AN641" s="271" t="n"/>
      <c r="AO641" s="272" t="n">
        <v>75</v>
      </c>
      <c r="AP641" s="272" t="n">
        <v>5</v>
      </c>
      <c r="AQ641" s="271" t="n">
        <v>80</v>
      </c>
      <c r="AR641" s="271">
        <f>IF('b2'!$AQ641&gt;0,'b2'!$AQ641,IF('b2'!$AN641&gt;0,'b2'!$AN641,IF('b2'!$AK641&gt;0,'b2'!$AK641,IF('b2'!$AH641&gt;0,'b2'!$AH641,IF('b2'!$AE641&gt;0,'b2'!$AE641,IF('b2'!$AB641&gt;0,'b2'!$AB641,IF('b2'!$Y641&gt;0,'b2'!$Y641,IF('b2'!$V641&gt;0,'b2'!$V641," ---"))))))))</f>
        <v/>
      </c>
      <c r="AS641" s="273" t="n"/>
      <c r="AT641" s="273" t="n"/>
      <c r="AU641" s="273" t="n"/>
      <c r="AV641" s="273" t="n"/>
      <c r="AW641" s="273" t="n"/>
      <c r="AX641" s="273" t="n"/>
      <c r="AY641" s="273" t="n"/>
      <c r="AZ641" s="273" t="n"/>
      <c r="BA641" s="273" t="n"/>
      <c r="BB641" s="273" t="n"/>
      <c r="BC641" s="273" t="n"/>
      <c r="BD641" s="273" t="n"/>
      <c r="BE641" s="274" t="n"/>
      <c r="BF641" s="275" t="n"/>
      <c r="BG641" s="275" t="n"/>
      <c r="BH641" s="274" t="n"/>
      <c r="BI641" s="276" t="inlineStr">
        <is>
          <t>#REF!</t>
        </is>
      </c>
      <c r="BJ641" s="277" t="inlineStr">
        <is>
          <t>#REF!</t>
        </is>
      </c>
      <c r="BK641" s="275" t="n"/>
      <c r="BL641" s="275" t="n"/>
      <c r="BM641" s="274" t="n"/>
      <c r="BN641" s="276" t="inlineStr">
        <is>
          <t>#REF!</t>
        </is>
      </c>
      <c r="BO641" s="277" t="inlineStr">
        <is>
          <t>#REF!</t>
        </is>
      </c>
      <c r="BP641" s="278" t="n"/>
      <c r="BQ641" s="278" t="n"/>
      <c r="BR641" s="279" t="n"/>
      <c r="BS641" s="276" t="inlineStr">
        <is>
          <t>#REF!</t>
        </is>
      </c>
      <c r="BT641" s="277">
        <f>'[2]DATA CONSOLIDADA 2018-2025 '!$BR643-'b2'!$BO641</f>
        <v/>
      </c>
      <c r="BU641" s="275" t="n"/>
      <c r="BV641" s="278" t="n"/>
      <c r="BW641" s="279" t="n"/>
      <c r="BX641" s="276" t="inlineStr">
        <is>
          <t>#REF!</t>
        </is>
      </c>
      <c r="BY641" s="277" t="inlineStr">
        <is>
          <t>#REF!</t>
        </is>
      </c>
      <c r="BZ641" s="278" t="n"/>
      <c r="CA641" s="278" t="n"/>
      <c r="CB641" s="279" t="n"/>
      <c r="CC641" s="276" t="inlineStr">
        <is>
          <t>#REF!</t>
        </is>
      </c>
      <c r="CD641" s="277">
        <f>'[2]DATA CONSOLIDADA 2018-2025 '!$CB643-'b2'!$BW641</f>
        <v/>
      </c>
      <c r="CE641" s="280" t="n"/>
      <c r="CF641" s="280" t="n"/>
      <c r="CG641" s="281" t="n"/>
      <c r="CH641" s="276" t="inlineStr">
        <is>
          <t>#REF!</t>
        </is>
      </c>
      <c r="CI641" s="277">
        <f>'[2]DATA CONSOLIDADA 2018-2025 '!$CG643-'b2'!$CB641</f>
        <v/>
      </c>
      <c r="CJ641" s="274" t="inlineStr">
        <is>
          <t>#REF!</t>
        </is>
      </c>
      <c r="CK641" s="247" t="n">
        <v>10300</v>
      </c>
      <c r="CL641" s="247" t="n">
        <v>0</v>
      </c>
      <c r="CM641" s="247" t="n">
        <v>10300</v>
      </c>
      <c r="CN641" s="247" t="inlineStr">
        <is>
          <t>#REF!</t>
        </is>
      </c>
      <c r="CO641" s="251">
        <f>'[2]DATA CONSOLIDADA 2018-2025 '!$CM643-'b2'!$CG641</f>
        <v/>
      </c>
      <c r="CP641" s="280" t="n"/>
      <c r="CQ641" s="280" t="n"/>
      <c r="CR641" s="280" t="n"/>
      <c r="CS641" s="280" t="n"/>
      <c r="CT641" s="280" t="n"/>
      <c r="CU641" s="280" t="n"/>
      <c r="CV641" s="274" t="n"/>
      <c r="CW641" s="274" t="n"/>
      <c r="CX641" s="274" t="n"/>
      <c r="CY641" s="274" t="n"/>
      <c r="CZ641" s="274" t="n"/>
      <c r="DA641" s="274" t="n"/>
      <c r="DB641" s="274" t="n"/>
      <c r="DC641" s="255" t="n">
        <v>0</v>
      </c>
      <c r="DD641" s="255" t="n">
        <v>0</v>
      </c>
      <c r="DE641" s="255" t="n">
        <v>10300</v>
      </c>
      <c r="DF641" s="255" t="n">
        <v>0</v>
      </c>
      <c r="DG641" s="255" t="n">
        <v>0</v>
      </c>
      <c r="DH641" s="255" t="n">
        <v>10300</v>
      </c>
      <c r="DI641" s="283" t="n"/>
      <c r="DJ641" s="284" t="n"/>
      <c r="DK641" s="284" t="inlineStr">
        <is>
          <t>05 Comunidades Campesinas</t>
        </is>
      </c>
      <c r="DL641" s="258" t="n"/>
      <c r="DM641" s="258" t="n"/>
      <c r="DN641" s="258" t="n"/>
      <c r="DO641" s="258" t="n"/>
      <c r="DP641" s="258" t="n"/>
      <c r="DQ641" s="258" t="n"/>
      <c r="DR641" s="258" t="n"/>
      <c r="DS641" s="258" t="n"/>
      <c r="DT641" s="258" t="n"/>
      <c r="DU641" s="258" t="n"/>
      <c r="DV641" s="258" t="n"/>
      <c r="DW641" s="258" t="n"/>
      <c r="DX641" s="258" t="n"/>
      <c r="DY641" s="258" t="n"/>
      <c r="DZ641" s="258" t="n"/>
      <c r="EA641" s="258" t="n"/>
      <c r="EB641" s="258" t="n"/>
      <c r="EC641" s="258" t="n"/>
      <c r="ED641" s="258" t="n"/>
      <c r="EE641" s="258" t="n"/>
    </row>
    <row r="642" ht="47.25" customHeight="1">
      <c r="A642" s="267" t="inlineStr">
        <is>
          <t>COOPERATIVA AGRARIA BAJO AMAZONAS LTDA</t>
        </is>
      </c>
      <c r="B642" s="267" t="inlineStr">
        <is>
          <t>CACAO</t>
        </is>
      </c>
      <c r="C642" s="267" t="n"/>
      <c r="D642" s="282" t="inlineStr">
        <is>
          <t>LORETO</t>
        </is>
      </c>
      <c r="E642" s="267" t="inlineStr">
        <is>
          <t>160404</t>
        </is>
      </c>
      <c r="F642" s="267" t="inlineStr">
        <is>
          <t>LORETO</t>
        </is>
      </c>
      <c r="G642" s="267" t="inlineStr">
        <is>
          <t>MARISCAL RAMON CASTILLA</t>
        </is>
      </c>
      <c r="H642" s="267" t="inlineStr">
        <is>
          <t>SAN PABLO</t>
        </is>
      </c>
      <c r="I642" s="268" t="n"/>
      <c r="J642" s="268" t="n"/>
      <c r="K642" s="268" t="n"/>
      <c r="L642" s="268" t="n"/>
      <c r="M642" s="268" t="n"/>
      <c r="N642" s="268" t="n"/>
      <c r="O642" s="268" t="n"/>
      <c r="P642" s="241" t="n">
        <v>1</v>
      </c>
      <c r="Q642" s="241" t="inlineStr">
        <is>
          <t>PAC</t>
        </is>
      </c>
      <c r="R642" s="269">
        <f>IF(I642=1,I$2,"")&amp;IF(J642=1,IF(I642=1,"-","")&amp;J$2,"")&amp;IF(K642=1,IF(OR(J642=1,I642=1),"-","")&amp;K$2,"")&amp;IF(L642=1,IF(OR(K642=1,J642=1,I642=1),"-","")&amp;L$2,"")&amp;IF(M642=1,IF(OR(L642=1,K642=1,J642=1,I642=1),"-","")&amp;M$2,"")&amp;IF(N642=1,IF(OR(M642=1,L642=1,K642=1,J642=1,I642=1),"-","")&amp;N$2,"")&amp;IF(O642=1,IF(OR(N642=1,M642=1,L642=1,K642=1,J642=1,I642=1),"-","")&amp;O$2,"")&amp;IF(P642=1,IF(I642=1," - ",IF(J642=1," - ",IF(K642=1," - ",IF(L642=1," - ",IF(M642=1," - ",IF(N642=1," - ",IF(O642=1," - ","")))))))&amp;P$2,"")</f>
        <v/>
      </c>
      <c r="S642" s="270">
        <f>SUM('b2'!$I642:$P642)</f>
        <v/>
      </c>
      <c r="T642" s="270">
        <f>IF(OR('b2'!$J642=1,'b2'!$K642=1,'b2'!$L642=1,'b2'!$M642=1,'b2'!$N642=1,'b2'!$O642=1,'b2'!$P642=1),"SI","NO")</f>
        <v/>
      </c>
      <c r="U642" s="243">
        <f>IF(OR('b2'!$K642=1,'b2'!$L642=1,'b2'!$M642=1,'b2'!$N642=1,'b2'!$O642=1,'b2'!$P642=1),"SI","NO")</f>
        <v/>
      </c>
      <c r="V642" s="271" t="n"/>
      <c r="W642" s="272" t="n"/>
      <c r="X642" s="272" t="n"/>
      <c r="Y642" s="271" t="n"/>
      <c r="Z642" s="272" t="n"/>
      <c r="AA642" s="272" t="n"/>
      <c r="AB642" s="271" t="n"/>
      <c r="AC642" s="272" t="n"/>
      <c r="AD642" s="272" t="n"/>
      <c r="AE642" s="271" t="n"/>
      <c r="AF642" s="272" t="n"/>
      <c r="AG642" s="272" t="n"/>
      <c r="AH642" s="271" t="n"/>
      <c r="AI642" s="272" t="n"/>
      <c r="AJ642" s="272" t="n"/>
      <c r="AK642" s="271" t="n"/>
      <c r="AL642" s="272" t="n"/>
      <c r="AM642" s="272" t="n"/>
      <c r="AN642" s="271" t="n"/>
      <c r="AO642" s="272" t="n">
        <v>24</v>
      </c>
      <c r="AP642" s="272" t="n">
        <v>15</v>
      </c>
      <c r="AQ642" s="271" t="n">
        <v>39</v>
      </c>
      <c r="AR642" s="271">
        <f>IF('b2'!$AQ642&gt;0,'b2'!$AQ642,IF('b2'!$AN642&gt;0,'b2'!$AN642,IF('b2'!$AK642&gt;0,'b2'!$AK642,IF('b2'!$AH642&gt;0,'b2'!$AH642,IF('b2'!$AE642&gt;0,'b2'!$AE642,IF('b2'!$AB642&gt;0,'b2'!$AB642,IF('b2'!$Y642&gt;0,'b2'!$Y642,IF('b2'!$V642&gt;0,'b2'!$V642," ---"))))))))</f>
        <v/>
      </c>
      <c r="AS642" s="273" t="n"/>
      <c r="AT642" s="273" t="n"/>
      <c r="AU642" s="273" t="n"/>
      <c r="AV642" s="273" t="n"/>
      <c r="AW642" s="273" t="n"/>
      <c r="AX642" s="273" t="n"/>
      <c r="AY642" s="273" t="n"/>
      <c r="AZ642" s="273" t="n"/>
      <c r="BA642" s="273" t="n"/>
      <c r="BB642" s="273" t="n"/>
      <c r="BC642" s="273" t="n"/>
      <c r="BD642" s="273" t="n"/>
      <c r="BE642" s="274" t="n"/>
      <c r="BF642" s="275" t="n"/>
      <c r="BG642" s="275" t="n"/>
      <c r="BH642" s="274" t="n"/>
      <c r="BI642" s="276" t="inlineStr">
        <is>
          <t>#REF!</t>
        </is>
      </c>
      <c r="BJ642" s="277" t="inlineStr">
        <is>
          <t>#REF!</t>
        </is>
      </c>
      <c r="BK642" s="275" t="n"/>
      <c r="BL642" s="275" t="n"/>
      <c r="BM642" s="274" t="n"/>
      <c r="BN642" s="276" t="inlineStr">
        <is>
          <t>#REF!</t>
        </is>
      </c>
      <c r="BO642" s="277" t="inlineStr">
        <is>
          <t>#REF!</t>
        </is>
      </c>
      <c r="BP642" s="278" t="n"/>
      <c r="BQ642" s="278" t="n"/>
      <c r="BR642" s="279" t="n"/>
      <c r="BS642" s="276" t="inlineStr">
        <is>
          <t>#REF!</t>
        </is>
      </c>
      <c r="BT642" s="277">
        <f>'[2]DATA CONSOLIDADA 2018-2025 '!$BR644-'b2'!$BO642</f>
        <v/>
      </c>
      <c r="BU642" s="275" t="n"/>
      <c r="BV642" s="278" t="n"/>
      <c r="BW642" s="279" t="n"/>
      <c r="BX642" s="276" t="inlineStr">
        <is>
          <t>#REF!</t>
        </is>
      </c>
      <c r="BY642" s="277" t="inlineStr">
        <is>
          <t>#REF!</t>
        </is>
      </c>
      <c r="BZ642" s="278" t="n"/>
      <c r="CA642" s="278" t="n"/>
      <c r="CB642" s="279" t="n"/>
      <c r="CC642" s="276" t="inlineStr">
        <is>
          <t>#REF!</t>
        </is>
      </c>
      <c r="CD642" s="277">
        <f>'[2]DATA CONSOLIDADA 2018-2025 '!$CB644-'b2'!$BW642</f>
        <v/>
      </c>
      <c r="CE642" s="280" t="n"/>
      <c r="CF642" s="280" t="n"/>
      <c r="CG642" s="281" t="n"/>
      <c r="CH642" s="276" t="inlineStr">
        <is>
          <t>#REF!</t>
        </is>
      </c>
      <c r="CI642" s="277">
        <f>'[2]DATA CONSOLIDADA 2018-2025 '!$CG644-'b2'!$CB642</f>
        <v/>
      </c>
      <c r="CJ642" s="274" t="inlineStr">
        <is>
          <t>#REF!</t>
        </is>
      </c>
      <c r="CK642" s="247" t="n">
        <v>1440</v>
      </c>
      <c r="CL642" s="247" t="n">
        <v>0</v>
      </c>
      <c r="CM642" s="247" t="n">
        <v>1440</v>
      </c>
      <c r="CN642" s="247" t="inlineStr">
        <is>
          <t>#REF!</t>
        </is>
      </c>
      <c r="CO642" s="251">
        <f>'[2]DATA CONSOLIDADA 2018-2025 '!$CM644-'b2'!$CG642</f>
        <v/>
      </c>
      <c r="CP642" s="280" t="n"/>
      <c r="CQ642" s="280" t="n"/>
      <c r="CR642" s="280" t="n"/>
      <c r="CS642" s="280" t="n"/>
      <c r="CT642" s="280" t="n"/>
      <c r="CU642" s="280" t="n"/>
      <c r="CV642" s="274" t="n"/>
      <c r="CW642" s="274" t="n"/>
      <c r="CX642" s="274" t="n"/>
      <c r="CY642" s="274" t="n"/>
      <c r="CZ642" s="274" t="n"/>
      <c r="DA642" s="274" t="n"/>
      <c r="DB642" s="274" t="n"/>
      <c r="DC642" s="255" t="n">
        <v>1440</v>
      </c>
      <c r="DD642" s="255" t="n">
        <v>0</v>
      </c>
      <c r="DE642" s="255" t="n">
        <v>0</v>
      </c>
      <c r="DF642" s="255" t="n">
        <v>0</v>
      </c>
      <c r="DG642" s="255" t="n">
        <v>0</v>
      </c>
      <c r="DH642" s="255" t="n">
        <v>1440</v>
      </c>
      <c r="DI642" s="283" t="n"/>
      <c r="DJ642" s="284" t="n"/>
      <c r="DK642" s="284" t="inlineStr">
        <is>
          <t>02 Cooperativa</t>
        </is>
      </c>
      <c r="DL642" s="258" t="n"/>
      <c r="DM642" s="258" t="n"/>
      <c r="DN642" s="258" t="n"/>
      <c r="DO642" s="258" t="n"/>
      <c r="DP642" s="258" t="n"/>
      <c r="DQ642" s="258" t="n"/>
      <c r="DR642" s="258" t="n"/>
      <c r="DS642" s="258" t="n"/>
      <c r="DT642" s="258" t="n"/>
      <c r="DU642" s="258" t="n"/>
      <c r="DV642" s="258" t="n"/>
      <c r="DW642" s="258" t="n"/>
      <c r="DX642" s="258" t="n"/>
      <c r="DY642" s="258" t="n"/>
      <c r="DZ642" s="258" t="n"/>
      <c r="EA642" s="258" t="n"/>
      <c r="EB642" s="258" t="n"/>
      <c r="EC642" s="258" t="n"/>
      <c r="ED642" s="258" t="n"/>
      <c r="EE642" s="258" t="n"/>
    </row>
    <row r="643" hidden="1" ht="47.25" customHeight="1">
      <c r="A643" s="286" t="inlineStr">
        <is>
          <t>ASOCIACION DE PRODUCTORES AGRARIOS LOS TRIUNFADORES</t>
        </is>
      </c>
      <c r="B643" s="267" t="inlineStr">
        <is>
          <t>PLÁTANO</t>
        </is>
      </c>
      <c r="C643" s="267" t="inlineStr">
        <is>
          <t>HARINA DE PLÁTANO</t>
        </is>
      </c>
      <c r="D643" s="282" t="inlineStr">
        <is>
          <t>LORETO</t>
        </is>
      </c>
      <c r="E643" s="267" t="inlineStr">
        <is>
          <t>160302</t>
        </is>
      </c>
      <c r="F643" s="267" t="inlineStr">
        <is>
          <t>LORETO</t>
        </is>
      </c>
      <c r="G643" s="267" t="inlineStr">
        <is>
          <t>LORETO</t>
        </is>
      </c>
      <c r="H643" s="267" t="inlineStr">
        <is>
          <t>PARINARI</t>
        </is>
      </c>
      <c r="I643" s="268" t="n"/>
      <c r="J643" s="268" t="n"/>
      <c r="K643" s="268" t="n"/>
      <c r="L643" s="268" t="n"/>
      <c r="M643" s="268" t="n"/>
      <c r="N643" s="268" t="n"/>
      <c r="O643" s="268" t="n"/>
      <c r="P643" s="241" t="n">
        <v>1</v>
      </c>
      <c r="Q643" s="241" t="inlineStr">
        <is>
          <t>PAC</t>
        </is>
      </c>
      <c r="R643" s="269">
        <f>IF(I643=1,I$2,"")&amp;IF(J643=1,IF(I643=1,"-","")&amp;J$2,"")&amp;IF(K643=1,IF(OR(J643=1,I643=1),"-","")&amp;K$2,"")&amp;IF(L643=1,IF(OR(K643=1,J643=1,I643=1),"-","")&amp;L$2,"")&amp;IF(M643=1,IF(OR(L643=1,K643=1,J643=1,I643=1),"-","")&amp;M$2,"")&amp;IF(N643=1,IF(OR(M643=1,L643=1,K643=1,J643=1,I643=1),"-","")&amp;N$2,"")&amp;IF(O643=1,IF(OR(N643=1,M643=1,L643=1,K643=1,J643=1,I643=1),"-","")&amp;O$2,"")&amp;IF(P643=1,IF(I643=1," - ",IF(J643=1," - ",IF(K643=1," - ",IF(L643=1," - ",IF(M643=1," - ",IF(N643=1," - ",IF(O643=1," - ","")))))))&amp;P$2,"")</f>
        <v/>
      </c>
      <c r="S643" s="270">
        <f>SUM('b2'!$I643:$P643)</f>
        <v/>
      </c>
      <c r="T643" s="270">
        <f>IF(OR('b2'!$J643=1,'b2'!$K643=1,'b2'!$L643=1,'b2'!$M643=1,'b2'!$N643=1,'b2'!$O643=1,'b2'!$P643=1),"SI","NO")</f>
        <v/>
      </c>
      <c r="U643" s="243">
        <f>IF(OR('b2'!$K643=1,'b2'!$L643=1,'b2'!$M643=1,'b2'!$N643=1,'b2'!$O643=1,'b2'!$P643=1),"SI","NO")</f>
        <v/>
      </c>
      <c r="V643" s="271" t="n"/>
      <c r="W643" s="272" t="n"/>
      <c r="X643" s="272" t="n"/>
      <c r="Y643" s="271" t="n"/>
      <c r="Z643" s="272" t="n"/>
      <c r="AA643" s="272" t="n"/>
      <c r="AB643" s="271" t="n"/>
      <c r="AC643" s="272" t="n"/>
      <c r="AD643" s="272" t="n"/>
      <c r="AE643" s="271" t="n"/>
      <c r="AF643" s="272" t="n"/>
      <c r="AG643" s="272" t="n"/>
      <c r="AH643" s="271" t="n"/>
      <c r="AI643" s="272" t="n"/>
      <c r="AJ643" s="272" t="n"/>
      <c r="AK643" s="271" t="n"/>
      <c r="AL643" s="272" t="n"/>
      <c r="AM643" s="272" t="n"/>
      <c r="AN643" s="271" t="n"/>
      <c r="AO643" s="272" t="n">
        <v>8</v>
      </c>
      <c r="AP643" s="272" t="n">
        <v>2</v>
      </c>
      <c r="AQ643" s="271" t="n">
        <v>10</v>
      </c>
      <c r="AR643" s="271">
        <f>IF('b2'!$AQ643&gt;0,'b2'!$AQ643,IF('b2'!$AN643&gt;0,'b2'!$AN643,IF('b2'!$AK643&gt;0,'b2'!$AK643,IF('b2'!$AH643&gt;0,'b2'!$AH643,IF('b2'!$AE643&gt;0,'b2'!$AE643,IF('b2'!$AB643&gt;0,'b2'!$AB643,IF('b2'!$Y643&gt;0,'b2'!$Y643,IF('b2'!$V643&gt;0,'b2'!$V643," ---"))))))))</f>
        <v/>
      </c>
      <c r="AS643" s="273" t="n"/>
      <c r="AT643" s="273" t="n"/>
      <c r="AU643" s="273" t="n"/>
      <c r="AV643" s="273" t="n"/>
      <c r="AW643" s="273" t="n"/>
      <c r="AX643" s="273" t="n"/>
      <c r="AY643" s="273" t="n"/>
      <c r="AZ643" s="273" t="n"/>
      <c r="BA643" s="273" t="n"/>
      <c r="BB643" s="273" t="n"/>
      <c r="BC643" s="273" t="n"/>
      <c r="BD643" s="273" t="n"/>
      <c r="BE643" s="274" t="n"/>
      <c r="BF643" s="275" t="n"/>
      <c r="BG643" s="275" t="n"/>
      <c r="BH643" s="274" t="n"/>
      <c r="BI643" s="276" t="inlineStr">
        <is>
          <t>#REF!</t>
        </is>
      </c>
      <c r="BJ643" s="277" t="inlineStr">
        <is>
          <t>#REF!</t>
        </is>
      </c>
      <c r="BK643" s="275" t="n"/>
      <c r="BL643" s="275" t="n"/>
      <c r="BM643" s="274" t="n"/>
      <c r="BN643" s="276" t="inlineStr">
        <is>
          <t>#REF!</t>
        </is>
      </c>
      <c r="BO643" s="277" t="inlineStr">
        <is>
          <t>#REF!</t>
        </is>
      </c>
      <c r="BP643" s="278" t="n"/>
      <c r="BQ643" s="278" t="n"/>
      <c r="BR643" s="279" t="n"/>
      <c r="BS643" s="276" t="inlineStr">
        <is>
          <t>#REF!</t>
        </is>
      </c>
      <c r="BT643" s="277">
        <f>'[2]DATA CONSOLIDADA 2018-2025 '!$BR645-'b2'!$BO643</f>
        <v/>
      </c>
      <c r="BU643" s="275" t="n"/>
      <c r="BV643" s="278" t="n"/>
      <c r="BW643" s="279" t="n"/>
      <c r="BX643" s="276" t="inlineStr">
        <is>
          <t>#REF!</t>
        </is>
      </c>
      <c r="BY643" s="277" t="inlineStr">
        <is>
          <t>#REF!</t>
        </is>
      </c>
      <c r="BZ643" s="278" t="n"/>
      <c r="CA643" s="278" t="n"/>
      <c r="CB643" s="279" t="n"/>
      <c r="CC643" s="276" t="inlineStr">
        <is>
          <t>#REF!</t>
        </is>
      </c>
      <c r="CD643" s="277">
        <f>'[2]DATA CONSOLIDADA 2018-2025 '!$CB645-'b2'!$BW643</f>
        <v/>
      </c>
      <c r="CE643" s="280" t="n"/>
      <c r="CF643" s="280" t="n"/>
      <c r="CG643" s="281" t="n"/>
      <c r="CH643" s="276" t="inlineStr">
        <is>
          <t>#REF!</t>
        </is>
      </c>
      <c r="CI643" s="277">
        <f>'[2]DATA CONSOLIDADA 2018-2025 '!$CG645-'b2'!$CB643</f>
        <v/>
      </c>
      <c r="CJ643" s="274" t="inlineStr">
        <is>
          <t>#REF!</t>
        </is>
      </c>
      <c r="CK643" s="247" t="n">
        <v>23241</v>
      </c>
      <c r="CL643" s="247" t="n">
        <v>0</v>
      </c>
      <c r="CM643" s="247" t="n">
        <v>23241</v>
      </c>
      <c r="CN643" s="247" t="inlineStr">
        <is>
          <t>#REF!</t>
        </is>
      </c>
      <c r="CO643" s="251">
        <f>'[2]DATA CONSOLIDADA 2018-2025 '!$CM645-'b2'!$CG643</f>
        <v/>
      </c>
      <c r="CP643" s="280" t="n"/>
      <c r="CQ643" s="280" t="n"/>
      <c r="CR643" s="280" t="n"/>
      <c r="CS643" s="280" t="n"/>
      <c r="CT643" s="280" t="n"/>
      <c r="CU643" s="280" t="n"/>
      <c r="CV643" s="274" t="n"/>
      <c r="CW643" s="274" t="n"/>
      <c r="CX643" s="274" t="n"/>
      <c r="CY643" s="274" t="n"/>
      <c r="CZ643" s="274" t="n"/>
      <c r="DA643" s="274" t="n"/>
      <c r="DB643" s="274" t="n"/>
      <c r="DC643" s="255" t="n">
        <v>0</v>
      </c>
      <c r="DD643" s="255" t="n">
        <v>0</v>
      </c>
      <c r="DE643" s="255" t="n">
        <v>23241</v>
      </c>
      <c r="DF643" s="255" t="n">
        <v>0</v>
      </c>
      <c r="DG643" s="255" t="n">
        <v>0</v>
      </c>
      <c r="DH643" s="255" t="n">
        <v>23241</v>
      </c>
      <c r="DI643" s="287" t="n">
        <v>20608311387</v>
      </c>
      <c r="DJ643" s="284" t="n"/>
      <c r="DK643" s="284" t="inlineStr">
        <is>
          <t>01 Asociación</t>
        </is>
      </c>
      <c r="DL643" s="258" t="n"/>
      <c r="DM643" s="258" t="n"/>
      <c r="DN643" s="258" t="n"/>
      <c r="DO643" s="258" t="n"/>
      <c r="DP643" s="258" t="n"/>
      <c r="DQ643" s="258" t="n"/>
      <c r="DR643" s="258" t="n"/>
      <c r="DS643" s="258" t="n"/>
      <c r="DT643" s="258" t="n"/>
      <c r="DU643" s="258" t="n"/>
      <c r="DV643" s="258" t="n"/>
      <c r="DW643" s="258" t="n"/>
      <c r="DX643" s="258" t="n"/>
      <c r="DY643" s="258" t="n"/>
      <c r="DZ643" s="258" t="n"/>
      <c r="EA643" s="258" t="n"/>
      <c r="EB643" s="258" t="n"/>
      <c r="EC643" s="258" t="n"/>
      <c r="ED643" s="258" t="n"/>
      <c r="EE643" s="258" t="n"/>
    </row>
    <row r="644" ht="47.25" customHeight="1">
      <c r="A644" s="267" t="inlineStr">
        <is>
          <t>ASOCIACIÓN DE PRODUCTORES AGRARIOS DE ZARUMILLA TUMBES</t>
        </is>
      </c>
      <c r="B644" s="267" t="inlineStr">
        <is>
          <t>CACAO</t>
        </is>
      </c>
      <c r="C644" s="267" t="n"/>
      <c r="D644" s="282" t="inlineStr">
        <is>
          <t>TUMBES</t>
        </is>
      </c>
      <c r="E644" s="267" t="inlineStr">
        <is>
          <t>240304</t>
        </is>
      </c>
      <c r="F644" s="267" t="inlineStr">
        <is>
          <t>TUMBES</t>
        </is>
      </c>
      <c r="G644" s="267" t="inlineStr">
        <is>
          <t>ZARUMILLA</t>
        </is>
      </c>
      <c r="H644" s="267" t="inlineStr">
        <is>
          <t>PAPAYAL</t>
        </is>
      </c>
      <c r="I644" s="268" t="n"/>
      <c r="J644" s="268" t="n"/>
      <c r="K644" s="268" t="n"/>
      <c r="L644" s="268" t="n"/>
      <c r="M644" s="268" t="n"/>
      <c r="N644" s="268" t="n"/>
      <c r="O644" s="268" t="n"/>
      <c r="P644" s="241" t="n">
        <v>1</v>
      </c>
      <c r="Q644" s="241" t="inlineStr">
        <is>
          <t>PAC</t>
        </is>
      </c>
      <c r="R644" s="269">
        <f>IF(I644=1,I$2,"")&amp;IF(J644=1,IF(I644=1,"-","")&amp;J$2,"")&amp;IF(K644=1,IF(OR(J644=1,I644=1),"-","")&amp;K$2,"")&amp;IF(L644=1,IF(OR(K644=1,J644=1,I644=1),"-","")&amp;L$2,"")&amp;IF(M644=1,IF(OR(L644=1,K644=1,J644=1,I644=1),"-","")&amp;M$2,"")&amp;IF(N644=1,IF(OR(M644=1,L644=1,K644=1,J644=1,I644=1),"-","")&amp;N$2,"")&amp;IF(O644=1,IF(OR(N644=1,M644=1,L644=1,K644=1,J644=1,I644=1),"-","")&amp;O$2,"")&amp;IF(P644=1,IF(I644=1," - ",IF(J644=1," - ",IF(K644=1," - ",IF(L644=1," - ",IF(M644=1," - ",IF(N644=1," - ",IF(O644=1," - ","")))))))&amp;P$2,"")</f>
        <v/>
      </c>
      <c r="S644" s="270">
        <f>SUM('b2'!$I644:$P644)</f>
        <v/>
      </c>
      <c r="T644" s="270">
        <f>IF(OR('b2'!$J644=1,'b2'!$K644=1,'b2'!$L644=1,'b2'!$M644=1,'b2'!$N644=1,'b2'!$O644=1,'b2'!$P644=1),"SI","NO")</f>
        <v/>
      </c>
      <c r="U644" s="243">
        <f>IF(OR('b2'!$K644=1,'b2'!$L644=1,'b2'!$M644=1,'b2'!$N644=1,'b2'!$O644=1,'b2'!$P644=1),"SI","NO")</f>
        <v/>
      </c>
      <c r="V644" s="271" t="n"/>
      <c r="W644" s="272" t="n"/>
      <c r="X644" s="272" t="n"/>
      <c r="Y644" s="271" t="n"/>
      <c r="Z644" s="272" t="n"/>
      <c r="AA644" s="272" t="n"/>
      <c r="AB644" s="271" t="n"/>
      <c r="AC644" s="272" t="n"/>
      <c r="AD644" s="272" t="n"/>
      <c r="AE644" s="271" t="n"/>
      <c r="AF644" s="272" t="n"/>
      <c r="AG644" s="272" t="n"/>
      <c r="AH644" s="271" t="n"/>
      <c r="AI644" s="272" t="n"/>
      <c r="AJ644" s="272" t="n"/>
      <c r="AK644" s="271" t="n"/>
      <c r="AL644" s="272" t="n"/>
      <c r="AM644" s="272" t="n"/>
      <c r="AN644" s="271" t="n"/>
      <c r="AO644" s="272" t="n">
        <v>39</v>
      </c>
      <c r="AP644" s="272" t="n">
        <v>9</v>
      </c>
      <c r="AQ644" s="271" t="n">
        <v>48</v>
      </c>
      <c r="AR644" s="271">
        <f>IF('b2'!$AQ644&gt;0,'b2'!$AQ644,IF('b2'!$AN644&gt;0,'b2'!$AN644,IF('b2'!$AK644&gt;0,'b2'!$AK644,IF('b2'!$AH644&gt;0,'b2'!$AH644,IF('b2'!$AE644&gt;0,'b2'!$AE644,IF('b2'!$AB644&gt;0,'b2'!$AB644,IF('b2'!$Y644&gt;0,'b2'!$Y644,IF('b2'!$V644&gt;0,'b2'!$V644," ---"))))))))</f>
        <v/>
      </c>
      <c r="AS644" s="273" t="n"/>
      <c r="AT644" s="273" t="n"/>
      <c r="AU644" s="273" t="n"/>
      <c r="AV644" s="273" t="n"/>
      <c r="AW644" s="273" t="n"/>
      <c r="AX644" s="273" t="n"/>
      <c r="AY644" s="273" t="n"/>
      <c r="AZ644" s="273" t="n"/>
      <c r="BA644" s="273" t="n"/>
      <c r="BB644" s="273" t="n"/>
      <c r="BC644" s="273" t="n"/>
      <c r="BD644" s="273" t="n"/>
      <c r="BE644" s="274" t="n"/>
      <c r="BF644" s="275" t="n"/>
      <c r="BG644" s="275" t="n"/>
      <c r="BH644" s="274" t="n"/>
      <c r="BI644" s="276" t="inlineStr">
        <is>
          <t>#REF!</t>
        </is>
      </c>
      <c r="BJ644" s="277" t="inlineStr">
        <is>
          <t>#REF!</t>
        </is>
      </c>
      <c r="BK644" s="275" t="n"/>
      <c r="BL644" s="275" t="n"/>
      <c r="BM644" s="274" t="n"/>
      <c r="BN644" s="276" t="inlineStr">
        <is>
          <t>#REF!</t>
        </is>
      </c>
      <c r="BO644" s="277" t="inlineStr">
        <is>
          <t>#REF!</t>
        </is>
      </c>
      <c r="BP644" s="278" t="n"/>
      <c r="BQ644" s="278" t="n"/>
      <c r="BR644" s="279" t="n"/>
      <c r="BS644" s="276" t="inlineStr">
        <is>
          <t>#REF!</t>
        </is>
      </c>
      <c r="BT644" s="277">
        <f>'[2]DATA CONSOLIDADA 2018-2025 '!$BR646-'b2'!$BO644</f>
        <v/>
      </c>
      <c r="BU644" s="275" t="n"/>
      <c r="BV644" s="278" t="n"/>
      <c r="BW644" s="279" t="n"/>
      <c r="BX644" s="276" t="inlineStr">
        <is>
          <t>#REF!</t>
        </is>
      </c>
      <c r="BY644" s="277" t="inlineStr">
        <is>
          <t>#REF!</t>
        </is>
      </c>
      <c r="BZ644" s="278" t="n"/>
      <c r="CA644" s="278" t="n"/>
      <c r="CB644" s="279" t="n"/>
      <c r="CC644" s="276" t="inlineStr">
        <is>
          <t>#REF!</t>
        </is>
      </c>
      <c r="CD644" s="277">
        <f>'[2]DATA CONSOLIDADA 2018-2025 '!$CB646-'b2'!$BW644</f>
        <v/>
      </c>
      <c r="CE644" s="280" t="n"/>
      <c r="CF644" s="280" t="n"/>
      <c r="CG644" s="281" t="n"/>
      <c r="CH644" s="276" t="inlineStr">
        <is>
          <t>#REF!</t>
        </is>
      </c>
      <c r="CI644" s="277">
        <f>'[2]DATA CONSOLIDADA 2018-2025 '!$CG646-'b2'!$CB644</f>
        <v/>
      </c>
      <c r="CJ644" s="274" t="inlineStr">
        <is>
          <t>#REF!</t>
        </is>
      </c>
      <c r="CK644" s="247" t="n">
        <v>23780.648956</v>
      </c>
      <c r="CL644" s="247" t="n">
        <v>7401.49686</v>
      </c>
      <c r="CM644" s="247" t="n">
        <v>31182.145816</v>
      </c>
      <c r="CN644" s="247" t="inlineStr">
        <is>
          <t>#REF!</t>
        </is>
      </c>
      <c r="CO644" s="251">
        <f>'[2]DATA CONSOLIDADA 2018-2025 '!$CM646-'b2'!$CG644</f>
        <v/>
      </c>
      <c r="CP644" s="280" t="n"/>
      <c r="CQ644" s="280" t="n"/>
      <c r="CR644" s="280" t="n"/>
      <c r="CS644" s="280" t="n"/>
      <c r="CT644" s="280" t="n"/>
      <c r="CU644" s="280" t="n"/>
      <c r="CV644" s="274" t="n"/>
      <c r="CW644" s="274" t="n"/>
      <c r="CX644" s="274" t="n"/>
      <c r="CY644" s="274" t="n"/>
      <c r="CZ644" s="274" t="n"/>
      <c r="DA644" s="274" t="n"/>
      <c r="DB644" s="274" t="n"/>
      <c r="DC644" s="255" t="n">
        <v>2310</v>
      </c>
      <c r="DD644" s="255" t="n">
        <v>28872.145816</v>
      </c>
      <c r="DE644" s="255" t="n">
        <v>0</v>
      </c>
      <c r="DF644" s="255" t="n">
        <v>0</v>
      </c>
      <c r="DG644" s="255" t="n">
        <v>0</v>
      </c>
      <c r="DH644" s="255" t="n">
        <v>31182.145816</v>
      </c>
      <c r="DI644" s="283" t="n"/>
      <c r="DJ644" s="284" t="n"/>
      <c r="DK644" s="284" t="inlineStr">
        <is>
          <t>01 Asociación</t>
        </is>
      </c>
      <c r="DL644" s="258" t="n"/>
      <c r="DM644" s="258" t="n"/>
      <c r="DN644" s="258" t="n"/>
      <c r="DO644" s="258" t="n"/>
      <c r="DP644" s="258" t="n"/>
      <c r="DQ644" s="258" t="n"/>
      <c r="DR644" s="258" t="n"/>
      <c r="DS644" s="258" t="n"/>
      <c r="DT644" s="258" t="n"/>
      <c r="DU644" s="258" t="n"/>
      <c r="DV644" s="258" t="n"/>
      <c r="DW644" s="258" t="n"/>
      <c r="DX644" s="258" t="n"/>
      <c r="DY644" s="258" t="n"/>
      <c r="DZ644" s="258" t="n"/>
      <c r="EA644" s="258" t="n"/>
      <c r="EB644" s="258" t="n"/>
      <c r="EC644" s="258" t="n"/>
      <c r="ED644" s="258" t="n"/>
      <c r="EE644" s="258" t="n"/>
    </row>
    <row r="645" hidden="1" ht="47.25" customHeight="1">
      <c r="A645" s="267" t="inlineStr">
        <is>
          <t>ASOCIACION DISTRITAL DE APICULTORES MATAPALO</t>
        </is>
      </c>
      <c r="B645" s="267" t="inlineStr">
        <is>
          <t>MIEL ABEJA MELÍFERAS</t>
        </is>
      </c>
      <c r="C645" s="267" t="n"/>
      <c r="D645" s="282" t="inlineStr">
        <is>
          <t>TUMBES</t>
        </is>
      </c>
      <c r="E645" s="267" t="inlineStr">
        <is>
          <t>240303</t>
        </is>
      </c>
      <c r="F645" s="267" t="inlineStr">
        <is>
          <t>TUMBES</t>
        </is>
      </c>
      <c r="G645" s="267" t="inlineStr">
        <is>
          <t>ZARUMILLA</t>
        </is>
      </c>
      <c r="H645" s="267" t="inlineStr">
        <is>
          <t>MATAPALO</t>
        </is>
      </c>
      <c r="I645" s="268" t="n"/>
      <c r="J645" s="268" t="n"/>
      <c r="K645" s="268" t="n"/>
      <c r="L645" s="268" t="n"/>
      <c r="M645" s="268" t="n"/>
      <c r="N645" s="268" t="n"/>
      <c r="O645" s="268" t="n"/>
      <c r="P645" s="241" t="n">
        <v>1</v>
      </c>
      <c r="Q645" s="241" t="inlineStr">
        <is>
          <t>PAC</t>
        </is>
      </c>
      <c r="R645" s="269">
        <f>IF(I645=1,I$2,"")&amp;IF(J645=1,IF(I645=1,"-","")&amp;J$2,"")&amp;IF(K645=1,IF(OR(J645=1,I645=1),"-","")&amp;K$2,"")&amp;IF(L645=1,IF(OR(K645=1,J645=1,I645=1),"-","")&amp;L$2,"")&amp;IF(M645=1,IF(OR(L645=1,K645=1,J645=1,I645=1),"-","")&amp;M$2,"")&amp;IF(N645=1,IF(OR(M645=1,L645=1,K645=1,J645=1,I645=1),"-","")&amp;N$2,"")&amp;IF(O645=1,IF(OR(N645=1,M645=1,L645=1,K645=1,J645=1,I645=1),"-","")&amp;O$2,"")&amp;IF(P645=1,IF(I645=1," - ",IF(J645=1," - ",IF(K645=1," - ",IF(L645=1," - ",IF(M645=1," - ",IF(N645=1," - ",IF(O645=1," - ","")))))))&amp;P$2,"")</f>
        <v/>
      </c>
      <c r="S645" s="270">
        <f>SUM('b2'!$I645:$P645)</f>
        <v/>
      </c>
      <c r="T645" s="270">
        <f>IF(OR('b2'!$J645=1,'b2'!$K645=1,'b2'!$L645=1,'b2'!$M645=1,'b2'!$N645=1,'b2'!$O645=1,'b2'!$P645=1),"SI","NO")</f>
        <v/>
      </c>
      <c r="U645" s="243">
        <f>IF(OR('b2'!$K645=1,'b2'!$L645=1,'b2'!$M645=1,'b2'!$N645=1,'b2'!$O645=1,'b2'!$P645=1),"SI","NO")</f>
        <v/>
      </c>
      <c r="V645" s="271" t="n"/>
      <c r="W645" s="272" t="n"/>
      <c r="X645" s="272" t="n"/>
      <c r="Y645" s="271" t="n"/>
      <c r="Z645" s="272" t="n"/>
      <c r="AA645" s="272" t="n"/>
      <c r="AB645" s="271" t="n"/>
      <c r="AC645" s="272" t="n"/>
      <c r="AD645" s="272" t="n"/>
      <c r="AE645" s="271" t="n"/>
      <c r="AF645" s="272" t="n"/>
      <c r="AG645" s="272" t="n"/>
      <c r="AH645" s="271" t="n"/>
      <c r="AI645" s="272" t="n"/>
      <c r="AJ645" s="272" t="n"/>
      <c r="AK645" s="271" t="n"/>
      <c r="AL645" s="272" t="n"/>
      <c r="AM645" s="272" t="n"/>
      <c r="AN645" s="271" t="n"/>
      <c r="AO645" s="272" t="n">
        <v>32</v>
      </c>
      <c r="AP645" s="272" t="n">
        <v>2</v>
      </c>
      <c r="AQ645" s="271" t="n">
        <v>34</v>
      </c>
      <c r="AR645" s="271">
        <f>IF('b2'!$AQ645&gt;0,'b2'!$AQ645,IF('b2'!$AN645&gt;0,'b2'!$AN645,IF('b2'!$AK645&gt;0,'b2'!$AK645,IF('b2'!$AH645&gt;0,'b2'!$AH645,IF('b2'!$AE645&gt;0,'b2'!$AE645,IF('b2'!$AB645&gt;0,'b2'!$AB645,IF('b2'!$Y645&gt;0,'b2'!$Y645,IF('b2'!$V645&gt;0,'b2'!$V645," ---"))))))))</f>
        <v/>
      </c>
      <c r="AS645" s="273" t="n"/>
      <c r="AT645" s="273" t="n"/>
      <c r="AU645" s="273" t="n"/>
      <c r="AV645" s="273" t="n"/>
      <c r="AW645" s="273" t="n"/>
      <c r="AX645" s="273" t="n"/>
      <c r="AY645" s="273" t="n"/>
      <c r="AZ645" s="273" t="n"/>
      <c r="BA645" s="273" t="n"/>
      <c r="BB645" s="273" t="n"/>
      <c r="BC645" s="273" t="n"/>
      <c r="BD645" s="273" t="n"/>
      <c r="BE645" s="274" t="n"/>
      <c r="BF645" s="275" t="n"/>
      <c r="BG645" s="275" t="n"/>
      <c r="BH645" s="274" t="n"/>
      <c r="BI645" s="276" t="inlineStr">
        <is>
          <t>#REF!</t>
        </is>
      </c>
      <c r="BJ645" s="277" t="inlineStr">
        <is>
          <t>#REF!</t>
        </is>
      </c>
      <c r="BK645" s="275" t="n"/>
      <c r="BL645" s="275" t="n"/>
      <c r="BM645" s="274" t="n"/>
      <c r="BN645" s="276" t="inlineStr">
        <is>
          <t>#REF!</t>
        </is>
      </c>
      <c r="BO645" s="277" t="inlineStr">
        <is>
          <t>#REF!</t>
        </is>
      </c>
      <c r="BP645" s="278" t="n"/>
      <c r="BQ645" s="278" t="n"/>
      <c r="BR645" s="279" t="n"/>
      <c r="BS645" s="276" t="inlineStr">
        <is>
          <t>#REF!</t>
        </is>
      </c>
      <c r="BT645" s="277">
        <f>'[2]DATA CONSOLIDADA 2018-2025 '!$BR647-'b2'!$BO645</f>
        <v/>
      </c>
      <c r="BU645" s="275" t="n"/>
      <c r="BV645" s="278" t="n"/>
      <c r="BW645" s="279" t="n"/>
      <c r="BX645" s="276" t="inlineStr">
        <is>
          <t>#REF!</t>
        </is>
      </c>
      <c r="BY645" s="277" t="inlineStr">
        <is>
          <t>#REF!</t>
        </is>
      </c>
      <c r="BZ645" s="278" t="n"/>
      <c r="CA645" s="278" t="n"/>
      <c r="CB645" s="279" t="n"/>
      <c r="CC645" s="276" t="inlineStr">
        <is>
          <t>#REF!</t>
        </is>
      </c>
      <c r="CD645" s="277">
        <f>'[2]DATA CONSOLIDADA 2018-2025 '!$CB647-'b2'!$BW645</f>
        <v/>
      </c>
      <c r="CE645" s="280" t="n"/>
      <c r="CF645" s="280" t="n"/>
      <c r="CG645" s="281" t="n"/>
      <c r="CH645" s="276" t="inlineStr">
        <is>
          <t>#REF!</t>
        </is>
      </c>
      <c r="CI645" s="277">
        <f>'[2]DATA CONSOLIDADA 2018-2025 '!$CG647-'b2'!$CB645</f>
        <v/>
      </c>
      <c r="CJ645" s="274" t="inlineStr">
        <is>
          <t>#REF!</t>
        </is>
      </c>
      <c r="CK645" s="247" t="n">
        <v>0</v>
      </c>
      <c r="CL645" s="247" t="n">
        <v>0</v>
      </c>
      <c r="CM645" s="247" t="n">
        <v>0</v>
      </c>
      <c r="CN645" s="247" t="inlineStr">
        <is>
          <t>#REF!</t>
        </is>
      </c>
      <c r="CO645" s="251">
        <f>'[2]DATA CONSOLIDADA 2018-2025 '!$CM647-'b2'!$CG645</f>
        <v/>
      </c>
      <c r="CP645" s="280" t="n"/>
      <c r="CQ645" s="280" t="n"/>
      <c r="CR645" s="280" t="n"/>
      <c r="CS645" s="280" t="n"/>
      <c r="CT645" s="280" t="n"/>
      <c r="CU645" s="280" t="n"/>
      <c r="CV645" s="274" t="n"/>
      <c r="CW645" s="274" t="n"/>
      <c r="CX645" s="274" t="n"/>
      <c r="CY645" s="274" t="n"/>
      <c r="CZ645" s="274" t="n"/>
      <c r="DA645" s="274" t="n"/>
      <c r="DB645" s="274" t="n"/>
      <c r="DC645" s="255" t="n">
        <v>0</v>
      </c>
      <c r="DD645" s="255" t="n">
        <v>0</v>
      </c>
      <c r="DE645" s="255" t="n">
        <v>0</v>
      </c>
      <c r="DF645" s="255" t="n">
        <v>0</v>
      </c>
      <c r="DG645" s="255" t="n">
        <v>0</v>
      </c>
      <c r="DH645" s="255" t="n">
        <v>0</v>
      </c>
      <c r="DI645" s="283" t="n"/>
      <c r="DJ645" s="284" t="n"/>
      <c r="DK645" s="284" t="inlineStr">
        <is>
          <t>01 Asociación</t>
        </is>
      </c>
      <c r="DL645" s="258" t="n"/>
      <c r="DM645" s="258" t="n"/>
      <c r="DN645" s="258" t="n"/>
      <c r="DO645" s="258" t="n"/>
      <c r="DP645" s="258" t="n"/>
      <c r="DQ645" s="258" t="n"/>
      <c r="DR645" s="258" t="n"/>
      <c r="DS645" s="258" t="n"/>
      <c r="DT645" s="258" t="n"/>
      <c r="DU645" s="258" t="n"/>
      <c r="DV645" s="258" t="n"/>
      <c r="DW645" s="258" t="n"/>
      <c r="DX645" s="258" t="n"/>
      <c r="DY645" s="258" t="n"/>
      <c r="DZ645" s="258" t="n"/>
      <c r="EA645" s="258" t="n"/>
      <c r="EB645" s="258" t="n"/>
      <c r="EC645" s="258" t="n"/>
      <c r="ED645" s="258" t="n"/>
      <c r="EE645" s="258" t="n"/>
    </row>
    <row r="646" hidden="1" ht="47.25" customHeight="1">
      <c r="A646" s="267" t="inlineStr">
        <is>
          <t>ASOCIACION DISTRITAL DE PRODUCTORES LIMONEROS DE PAPAYAL</t>
        </is>
      </c>
      <c r="B646" s="267" t="inlineStr">
        <is>
          <t>LIMÓN</t>
        </is>
      </c>
      <c r="C646" s="267" t="n"/>
      <c r="D646" s="282" t="inlineStr">
        <is>
          <t>TUMBES</t>
        </is>
      </c>
      <c r="E646" s="267" t="inlineStr">
        <is>
          <t>240301</t>
        </is>
      </c>
      <c r="F646" s="267" t="inlineStr">
        <is>
          <t>TUMBES</t>
        </is>
      </c>
      <c r="G646" s="267" t="inlineStr">
        <is>
          <t>ZARUMILLA</t>
        </is>
      </c>
      <c r="H646" s="267" t="inlineStr">
        <is>
          <t>ZARUMILLA</t>
        </is>
      </c>
      <c r="I646" s="268" t="n"/>
      <c r="J646" s="268" t="n"/>
      <c r="K646" s="268" t="n"/>
      <c r="L646" s="268" t="n"/>
      <c r="M646" s="268" t="n"/>
      <c r="N646" s="268" t="n"/>
      <c r="O646" s="268" t="n"/>
      <c r="P646" s="241" t="n">
        <v>1</v>
      </c>
      <c r="Q646" s="241" t="inlineStr">
        <is>
          <t>PAC</t>
        </is>
      </c>
      <c r="R646" s="269">
        <f>IF(I646=1,I$2,"")&amp;IF(J646=1,IF(I646=1,"-","")&amp;J$2,"")&amp;IF(K646=1,IF(OR(J646=1,I646=1),"-","")&amp;K$2,"")&amp;IF(L646=1,IF(OR(K646=1,J646=1,I646=1),"-","")&amp;L$2,"")&amp;IF(M646=1,IF(OR(L646=1,K646=1,J646=1,I646=1),"-","")&amp;M$2,"")&amp;IF(N646=1,IF(OR(M646=1,L646=1,K646=1,J646=1,I646=1),"-","")&amp;N$2,"")&amp;IF(O646=1,IF(OR(N646=1,M646=1,L646=1,K646=1,J646=1,I646=1),"-","")&amp;O$2,"")&amp;IF(P646=1,IF(I646=1," - ",IF(J646=1," - ",IF(K646=1," - ",IF(L646=1," - ",IF(M646=1," - ",IF(N646=1," - ",IF(O646=1," - ","")))))))&amp;P$2,"")</f>
        <v/>
      </c>
      <c r="S646" s="270">
        <f>SUM('b2'!$I646:$P646)</f>
        <v/>
      </c>
      <c r="T646" s="270">
        <f>IF(OR('b2'!$J646=1,'b2'!$K646=1,'b2'!$L646=1,'b2'!$M646=1,'b2'!$N646=1,'b2'!$O646=1,'b2'!$P646=1),"SI","NO")</f>
        <v/>
      </c>
      <c r="U646" s="243">
        <f>IF(OR('b2'!$K646=1,'b2'!$L646=1,'b2'!$M646=1,'b2'!$N646=1,'b2'!$O646=1,'b2'!$P646=1),"SI","NO")</f>
        <v/>
      </c>
      <c r="V646" s="271" t="n"/>
      <c r="W646" s="272" t="n"/>
      <c r="X646" s="272" t="n"/>
      <c r="Y646" s="271" t="n"/>
      <c r="Z646" s="272" t="n"/>
      <c r="AA646" s="272" t="n"/>
      <c r="AB646" s="271" t="n"/>
      <c r="AC646" s="272" t="n"/>
      <c r="AD646" s="272" t="n"/>
      <c r="AE646" s="271" t="n"/>
      <c r="AF646" s="272" t="n"/>
      <c r="AG646" s="272" t="n"/>
      <c r="AH646" s="271" t="n"/>
      <c r="AI646" s="272" t="n"/>
      <c r="AJ646" s="272" t="n"/>
      <c r="AK646" s="271" t="n"/>
      <c r="AL646" s="272" t="n"/>
      <c r="AM646" s="272" t="n"/>
      <c r="AN646" s="271" t="n"/>
      <c r="AO646" s="272" t="n">
        <v>40</v>
      </c>
      <c r="AP646" s="272" t="n">
        <v>7</v>
      </c>
      <c r="AQ646" s="271" t="n">
        <v>47</v>
      </c>
      <c r="AR646" s="271">
        <f>IF('b2'!$AQ646&gt;0,'b2'!$AQ646,IF('b2'!$AN646&gt;0,'b2'!$AN646,IF('b2'!$AK646&gt;0,'b2'!$AK646,IF('b2'!$AH646&gt;0,'b2'!$AH646,IF('b2'!$AE646&gt;0,'b2'!$AE646,IF('b2'!$AB646&gt;0,'b2'!$AB646,IF('b2'!$Y646&gt;0,'b2'!$Y646,IF('b2'!$V646&gt;0,'b2'!$V646," ---"))))))))</f>
        <v/>
      </c>
      <c r="AS646" s="273" t="n"/>
      <c r="AT646" s="273" t="n"/>
      <c r="AU646" s="273" t="n"/>
      <c r="AV646" s="273" t="n"/>
      <c r="AW646" s="273" t="n"/>
      <c r="AX646" s="273" t="n"/>
      <c r="AY646" s="273" t="n"/>
      <c r="AZ646" s="273" t="n"/>
      <c r="BA646" s="273" t="n"/>
      <c r="BB646" s="273" t="n"/>
      <c r="BC646" s="273" t="n"/>
      <c r="BD646" s="273" t="n"/>
      <c r="BE646" s="274" t="n"/>
      <c r="BF646" s="275" t="n"/>
      <c r="BG646" s="275" t="n"/>
      <c r="BH646" s="274" t="n"/>
      <c r="BI646" s="276" t="inlineStr">
        <is>
          <t>#REF!</t>
        </is>
      </c>
      <c r="BJ646" s="277" t="inlineStr">
        <is>
          <t>#REF!</t>
        </is>
      </c>
      <c r="BK646" s="275" t="n"/>
      <c r="BL646" s="275" t="n"/>
      <c r="BM646" s="274" t="n"/>
      <c r="BN646" s="276" t="inlineStr">
        <is>
          <t>#REF!</t>
        </is>
      </c>
      <c r="BO646" s="277" t="inlineStr">
        <is>
          <t>#REF!</t>
        </is>
      </c>
      <c r="BP646" s="278" t="n"/>
      <c r="BQ646" s="278" t="n"/>
      <c r="BR646" s="279" t="n"/>
      <c r="BS646" s="276" t="inlineStr">
        <is>
          <t>#REF!</t>
        </is>
      </c>
      <c r="BT646" s="277">
        <f>'[2]DATA CONSOLIDADA 2018-2025 '!$BR648-'b2'!$BO646</f>
        <v/>
      </c>
      <c r="BU646" s="275" t="n"/>
      <c r="BV646" s="278" t="n"/>
      <c r="BW646" s="279" t="n"/>
      <c r="BX646" s="276" t="inlineStr">
        <is>
          <t>#REF!</t>
        </is>
      </c>
      <c r="BY646" s="277" t="inlineStr">
        <is>
          <t>#REF!</t>
        </is>
      </c>
      <c r="BZ646" s="278" t="n"/>
      <c r="CA646" s="278" t="n"/>
      <c r="CB646" s="279" t="n"/>
      <c r="CC646" s="276" t="inlineStr">
        <is>
          <t>#REF!</t>
        </is>
      </c>
      <c r="CD646" s="277">
        <f>'[2]DATA CONSOLIDADA 2018-2025 '!$CB648-'b2'!$BW646</f>
        <v/>
      </c>
      <c r="CE646" s="280" t="n"/>
      <c r="CF646" s="280" t="n"/>
      <c r="CG646" s="281" t="n"/>
      <c r="CH646" s="276" t="inlineStr">
        <is>
          <t>#REF!</t>
        </is>
      </c>
      <c r="CI646" s="277">
        <f>'[2]DATA CONSOLIDADA 2018-2025 '!$CG648-'b2'!$CB646</f>
        <v/>
      </c>
      <c r="CJ646" s="274" t="inlineStr">
        <is>
          <t>#REF!</t>
        </is>
      </c>
      <c r="CK646" s="247" t="n">
        <v>2220</v>
      </c>
      <c r="CL646" s="247" t="n">
        <v>0</v>
      </c>
      <c r="CM646" s="247" t="n">
        <v>2220</v>
      </c>
      <c r="CN646" s="247" t="inlineStr">
        <is>
          <t>#REF!</t>
        </is>
      </c>
      <c r="CO646" s="251">
        <f>'[2]DATA CONSOLIDADA 2018-2025 '!$CM648-'b2'!$CG646</f>
        <v/>
      </c>
      <c r="CP646" s="280" t="n"/>
      <c r="CQ646" s="280" t="n"/>
      <c r="CR646" s="280" t="n"/>
      <c r="CS646" s="280" t="n"/>
      <c r="CT646" s="280" t="n"/>
      <c r="CU646" s="280" t="n"/>
      <c r="CV646" s="274" t="n"/>
      <c r="CW646" s="274" t="n"/>
      <c r="CX646" s="274" t="n"/>
      <c r="CY646" s="274" t="n"/>
      <c r="CZ646" s="274" t="n"/>
      <c r="DA646" s="274" t="n"/>
      <c r="DB646" s="274" t="n"/>
      <c r="DC646" s="255" t="n">
        <v>0</v>
      </c>
      <c r="DD646" s="255" t="n">
        <v>2220</v>
      </c>
      <c r="DE646" s="255" t="n">
        <v>0</v>
      </c>
      <c r="DF646" s="255" t="n">
        <v>0</v>
      </c>
      <c r="DG646" s="255" t="n">
        <v>0</v>
      </c>
      <c r="DH646" s="255" t="n">
        <v>2220</v>
      </c>
      <c r="DI646" s="283" t="n"/>
      <c r="DJ646" s="284" t="n"/>
      <c r="DK646" s="284" t="inlineStr">
        <is>
          <t>01 Asociación</t>
        </is>
      </c>
      <c r="DL646" s="258" t="n"/>
      <c r="DM646" s="258" t="n"/>
      <c r="DN646" s="258" t="n"/>
      <c r="DO646" s="258" t="n"/>
      <c r="DP646" s="258" t="n"/>
      <c r="DQ646" s="258" t="n"/>
      <c r="DR646" s="258" t="n"/>
      <c r="DS646" s="258" t="n"/>
      <c r="DT646" s="258" t="n"/>
      <c r="DU646" s="258" t="n"/>
      <c r="DV646" s="258" t="n"/>
      <c r="DW646" s="258" t="n"/>
      <c r="DX646" s="258" t="n"/>
      <c r="DY646" s="258" t="n"/>
      <c r="DZ646" s="258" t="n"/>
      <c r="EA646" s="258" t="n"/>
      <c r="EB646" s="258" t="n"/>
      <c r="EC646" s="258" t="n"/>
      <c r="ED646" s="258" t="n"/>
      <c r="EE646" s="258" t="n"/>
    </row>
    <row r="647" hidden="1" ht="47.25" customHeight="1">
      <c r="A647" s="267" t="inlineStr">
        <is>
          <t>ASOCIACION DE PRODUCTORES DE LIMON MATAPALO</t>
        </is>
      </c>
      <c r="B647" s="267" t="inlineStr">
        <is>
          <t>LIMÓN</t>
        </is>
      </c>
      <c r="C647" s="267" t="n"/>
      <c r="D647" s="282" t="inlineStr">
        <is>
          <t>TUMBES</t>
        </is>
      </c>
      <c r="E647" s="267" t="inlineStr">
        <is>
          <t>240303</t>
        </is>
      </c>
      <c r="F647" s="267" t="inlineStr">
        <is>
          <t>TUMBES</t>
        </is>
      </c>
      <c r="G647" s="267" t="inlineStr">
        <is>
          <t>ZARUMILLA</t>
        </is>
      </c>
      <c r="H647" s="267" t="inlineStr">
        <is>
          <t>MATAPALO</t>
        </is>
      </c>
      <c r="I647" s="268" t="n"/>
      <c r="J647" s="268" t="n"/>
      <c r="K647" s="268" t="n"/>
      <c r="L647" s="268" t="n"/>
      <c r="M647" s="268" t="n"/>
      <c r="N647" s="268" t="n"/>
      <c r="O647" s="268" t="n"/>
      <c r="P647" s="241" t="n">
        <v>1</v>
      </c>
      <c r="Q647" s="241" t="inlineStr">
        <is>
          <t>PAC</t>
        </is>
      </c>
      <c r="R647" s="269">
        <f>IF(I647=1,I$2,"")&amp;IF(J647=1,IF(I647=1,"-","")&amp;J$2,"")&amp;IF(K647=1,IF(OR(J647=1,I647=1),"-","")&amp;K$2,"")&amp;IF(L647=1,IF(OR(K647=1,J647=1,I647=1),"-","")&amp;L$2,"")&amp;IF(M647=1,IF(OR(L647=1,K647=1,J647=1,I647=1),"-","")&amp;M$2,"")&amp;IF(N647=1,IF(OR(M647=1,L647=1,K647=1,J647=1,I647=1),"-","")&amp;N$2,"")&amp;IF(O647=1,IF(OR(N647=1,M647=1,L647=1,K647=1,J647=1,I647=1),"-","")&amp;O$2,"")&amp;IF(P647=1,IF(I647=1," - ",IF(J647=1," - ",IF(K647=1," - ",IF(L647=1," - ",IF(M647=1," - ",IF(N647=1," - ",IF(O647=1," - ","")))))))&amp;P$2,"")</f>
        <v/>
      </c>
      <c r="S647" s="270">
        <f>SUM('b2'!$I647:$P647)</f>
        <v/>
      </c>
      <c r="T647" s="270">
        <f>IF(OR('b2'!$J647=1,'b2'!$K647=1,'b2'!$L647=1,'b2'!$M647=1,'b2'!$N647=1,'b2'!$O647=1,'b2'!$P647=1),"SI","NO")</f>
        <v/>
      </c>
      <c r="U647" s="243">
        <f>IF(OR('b2'!$K647=1,'b2'!$L647=1,'b2'!$M647=1,'b2'!$N647=1,'b2'!$O647=1,'b2'!$P647=1),"SI","NO")</f>
        <v/>
      </c>
      <c r="V647" s="271" t="n"/>
      <c r="W647" s="272" t="n"/>
      <c r="X647" s="272" t="n"/>
      <c r="Y647" s="271" t="n"/>
      <c r="Z647" s="272" t="n"/>
      <c r="AA647" s="272" t="n"/>
      <c r="AB647" s="271" t="n"/>
      <c r="AC647" s="272" t="n"/>
      <c r="AD647" s="272" t="n"/>
      <c r="AE647" s="271" t="n"/>
      <c r="AF647" s="272" t="n"/>
      <c r="AG647" s="272" t="n"/>
      <c r="AH647" s="271" t="n"/>
      <c r="AI647" s="272" t="n"/>
      <c r="AJ647" s="272" t="n"/>
      <c r="AK647" s="271" t="n"/>
      <c r="AL647" s="272" t="n"/>
      <c r="AM647" s="272" t="n"/>
      <c r="AN647" s="271" t="n"/>
      <c r="AO647" s="272" t="n">
        <v>20</v>
      </c>
      <c r="AP647" s="272" t="n">
        <v>9</v>
      </c>
      <c r="AQ647" s="271" t="n">
        <v>29</v>
      </c>
      <c r="AR647" s="271">
        <f>IF('b2'!$AQ647&gt;0,'b2'!$AQ647,IF('b2'!$AN647&gt;0,'b2'!$AN647,IF('b2'!$AK647&gt;0,'b2'!$AK647,IF('b2'!$AH647&gt;0,'b2'!$AH647,IF('b2'!$AE647&gt;0,'b2'!$AE647,IF('b2'!$AB647&gt;0,'b2'!$AB647,IF('b2'!$Y647&gt;0,'b2'!$Y647,IF('b2'!$V647&gt;0,'b2'!$V647," ---"))))))))</f>
        <v/>
      </c>
      <c r="AS647" s="273" t="n"/>
      <c r="AT647" s="273" t="n"/>
      <c r="AU647" s="273" t="n"/>
      <c r="AV647" s="273" t="n"/>
      <c r="AW647" s="273" t="n"/>
      <c r="AX647" s="273" t="n"/>
      <c r="AY647" s="273" t="n"/>
      <c r="AZ647" s="273" t="n"/>
      <c r="BA647" s="273" t="n"/>
      <c r="BB647" s="273" t="n"/>
      <c r="BC647" s="273" t="n"/>
      <c r="BD647" s="273" t="n"/>
      <c r="BE647" s="274" t="n"/>
      <c r="BF647" s="275" t="n"/>
      <c r="BG647" s="275" t="n"/>
      <c r="BH647" s="274" t="n"/>
      <c r="BI647" s="276" t="inlineStr">
        <is>
          <t>#REF!</t>
        </is>
      </c>
      <c r="BJ647" s="277" t="inlineStr">
        <is>
          <t>#REF!</t>
        </is>
      </c>
      <c r="BK647" s="275" t="n"/>
      <c r="BL647" s="275" t="n"/>
      <c r="BM647" s="274" t="n"/>
      <c r="BN647" s="276" t="inlineStr">
        <is>
          <t>#REF!</t>
        </is>
      </c>
      <c r="BO647" s="277" t="inlineStr">
        <is>
          <t>#REF!</t>
        </is>
      </c>
      <c r="BP647" s="278" t="n"/>
      <c r="BQ647" s="278" t="n"/>
      <c r="BR647" s="279" t="n"/>
      <c r="BS647" s="276" t="inlineStr">
        <is>
          <t>#REF!</t>
        </is>
      </c>
      <c r="BT647" s="277">
        <f>'[2]DATA CONSOLIDADA 2018-2025 '!$BR649-'b2'!$BO647</f>
        <v/>
      </c>
      <c r="BU647" s="275" t="n"/>
      <c r="BV647" s="278" t="n"/>
      <c r="BW647" s="279" t="n"/>
      <c r="BX647" s="276" t="inlineStr">
        <is>
          <t>#REF!</t>
        </is>
      </c>
      <c r="BY647" s="277" t="inlineStr">
        <is>
          <t>#REF!</t>
        </is>
      </c>
      <c r="BZ647" s="278" t="n"/>
      <c r="CA647" s="278" t="n"/>
      <c r="CB647" s="279" t="n"/>
      <c r="CC647" s="276" t="inlineStr">
        <is>
          <t>#REF!</t>
        </is>
      </c>
      <c r="CD647" s="277">
        <f>'[2]DATA CONSOLIDADA 2018-2025 '!$CB649-'b2'!$BW647</f>
        <v/>
      </c>
      <c r="CE647" s="280" t="n"/>
      <c r="CF647" s="280" t="n"/>
      <c r="CG647" s="281" t="n"/>
      <c r="CH647" s="276" t="inlineStr">
        <is>
          <t>#REF!</t>
        </is>
      </c>
      <c r="CI647" s="277">
        <f>'[2]DATA CONSOLIDADA 2018-2025 '!$CG649-'b2'!$CB647</f>
        <v/>
      </c>
      <c r="CJ647" s="274" t="inlineStr">
        <is>
          <t>#REF!</t>
        </is>
      </c>
      <c r="CK647" s="247" t="n">
        <v>22709.99558</v>
      </c>
      <c r="CL647" s="247" t="n">
        <v>0</v>
      </c>
      <c r="CM647" s="247" t="n">
        <v>22709.99558</v>
      </c>
      <c r="CN647" s="247" t="inlineStr">
        <is>
          <t>#REF!</t>
        </is>
      </c>
      <c r="CO647" s="251">
        <f>'[2]DATA CONSOLIDADA 2018-2025 '!$CM649-'b2'!$CG647</f>
        <v/>
      </c>
      <c r="CP647" s="280" t="n"/>
      <c r="CQ647" s="280" t="n"/>
      <c r="CR647" s="280" t="n"/>
      <c r="CS647" s="280" t="n"/>
      <c r="CT647" s="280" t="n"/>
      <c r="CU647" s="280" t="n"/>
      <c r="CV647" s="274" t="n"/>
      <c r="CW647" s="274" t="n"/>
      <c r="CX647" s="274" t="n"/>
      <c r="CY647" s="274" t="n"/>
      <c r="CZ647" s="274" t="n"/>
      <c r="DA647" s="274" t="n"/>
      <c r="DB647" s="274" t="n"/>
      <c r="DC647" s="255" t="n">
        <v>0</v>
      </c>
      <c r="DD647" s="255" t="n">
        <v>22709.99558</v>
      </c>
      <c r="DE647" s="255" t="n">
        <v>0</v>
      </c>
      <c r="DF647" s="255" t="n">
        <v>0</v>
      </c>
      <c r="DG647" s="255" t="n">
        <v>0</v>
      </c>
      <c r="DH647" s="255" t="n">
        <v>22709.99558</v>
      </c>
      <c r="DI647" s="283" t="n"/>
      <c r="DJ647" s="284" t="n"/>
      <c r="DK647" s="284" t="inlineStr">
        <is>
          <t>01 Asociación</t>
        </is>
      </c>
      <c r="DL647" s="258" t="n"/>
      <c r="DM647" s="258" t="n"/>
      <c r="DN647" s="258" t="n"/>
      <c r="DO647" s="258" t="n"/>
      <c r="DP647" s="258" t="n"/>
      <c r="DQ647" s="258" t="n"/>
      <c r="DR647" s="258" t="n"/>
      <c r="DS647" s="258" t="n"/>
      <c r="DT647" s="258" t="n"/>
      <c r="DU647" s="258" t="n"/>
      <c r="DV647" s="258" t="n"/>
      <c r="DW647" s="258" t="n"/>
      <c r="DX647" s="258" t="n"/>
      <c r="DY647" s="258" t="n"/>
      <c r="DZ647" s="258" t="n"/>
      <c r="EA647" s="258" t="n"/>
      <c r="EB647" s="258" t="n"/>
      <c r="EC647" s="258" t="n"/>
      <c r="ED647" s="258" t="n"/>
      <c r="EE647" s="258" t="n"/>
    </row>
    <row r="648" hidden="1" ht="47.25" customHeight="1">
      <c r="A648" s="267" t="inlineStr">
        <is>
          <t>ASOCIACION FRONTERITA BANANA</t>
        </is>
      </c>
      <c r="B648" s="267" t="inlineStr">
        <is>
          <t>BANANO</t>
        </is>
      </c>
      <c r="C648" s="267" t="n"/>
      <c r="D648" s="282" t="inlineStr">
        <is>
          <t>TUMBES</t>
        </is>
      </c>
      <c r="E648" s="267" t="inlineStr">
        <is>
          <t>240302</t>
        </is>
      </c>
      <c r="F648" s="267" t="inlineStr">
        <is>
          <t>TUMBES</t>
        </is>
      </c>
      <c r="G648" s="267" t="inlineStr">
        <is>
          <t>ZARUMILLA</t>
        </is>
      </c>
      <c r="H648" s="267" t="inlineStr">
        <is>
          <t>AGUAS VERDES</t>
        </is>
      </c>
      <c r="I648" s="268" t="n"/>
      <c r="J648" s="268" t="n"/>
      <c r="K648" s="268" t="n"/>
      <c r="L648" s="268" t="n"/>
      <c r="M648" s="268" t="n"/>
      <c r="N648" s="268" t="n"/>
      <c r="O648" s="268" t="n"/>
      <c r="P648" s="241" t="n">
        <v>1</v>
      </c>
      <c r="Q648" s="241" t="inlineStr">
        <is>
          <t>PAC</t>
        </is>
      </c>
      <c r="R648" s="269">
        <f>IF(I648=1,I$2,"")&amp;IF(J648=1,IF(I648=1,"-","")&amp;J$2,"")&amp;IF(K648=1,IF(OR(J648=1,I648=1),"-","")&amp;K$2,"")&amp;IF(L648=1,IF(OR(K648=1,J648=1,I648=1),"-","")&amp;L$2,"")&amp;IF(M648=1,IF(OR(L648=1,K648=1,J648=1,I648=1),"-","")&amp;M$2,"")&amp;IF(N648=1,IF(OR(M648=1,L648=1,K648=1,J648=1,I648=1),"-","")&amp;N$2,"")&amp;IF(O648=1,IF(OR(N648=1,M648=1,L648=1,K648=1,J648=1,I648=1),"-","")&amp;O$2,"")&amp;IF(P648=1,IF(I648=1," - ",IF(J648=1," - ",IF(K648=1," - ",IF(L648=1," - ",IF(M648=1," - ",IF(N648=1," - ",IF(O648=1," - ","")))))))&amp;P$2,"")</f>
        <v/>
      </c>
      <c r="S648" s="270">
        <f>SUM('b2'!$I648:$P648)</f>
        <v/>
      </c>
      <c r="T648" s="270">
        <f>IF(OR('b2'!$J648=1,'b2'!$K648=1,'b2'!$L648=1,'b2'!$M648=1,'b2'!$N648=1,'b2'!$O648=1,'b2'!$P648=1),"SI","NO")</f>
        <v/>
      </c>
      <c r="U648" s="243">
        <f>IF(OR('b2'!$K648=1,'b2'!$L648=1,'b2'!$M648=1,'b2'!$N648=1,'b2'!$O648=1,'b2'!$P648=1),"SI","NO")</f>
        <v/>
      </c>
      <c r="V648" s="271" t="n"/>
      <c r="W648" s="272" t="n"/>
      <c r="X648" s="272" t="n"/>
      <c r="Y648" s="271" t="n"/>
      <c r="Z648" s="272" t="n"/>
      <c r="AA648" s="272" t="n"/>
      <c r="AB648" s="271" t="n"/>
      <c r="AC648" s="272" t="n"/>
      <c r="AD648" s="272" t="n"/>
      <c r="AE648" s="271" t="n"/>
      <c r="AF648" s="272" t="n"/>
      <c r="AG648" s="272" t="n"/>
      <c r="AH648" s="271" t="n"/>
      <c r="AI648" s="272" t="n"/>
      <c r="AJ648" s="272" t="n"/>
      <c r="AK648" s="271" t="n"/>
      <c r="AL648" s="272" t="n"/>
      <c r="AM648" s="272" t="n"/>
      <c r="AN648" s="271" t="n"/>
      <c r="AO648" s="272" t="n">
        <v>24</v>
      </c>
      <c r="AP648" s="272" t="n">
        <v>5</v>
      </c>
      <c r="AQ648" s="271" t="n">
        <v>29</v>
      </c>
      <c r="AR648" s="271">
        <f>IF('b2'!$AQ648&gt;0,'b2'!$AQ648,IF('b2'!$AN648&gt;0,'b2'!$AN648,IF('b2'!$AK648&gt;0,'b2'!$AK648,IF('b2'!$AH648&gt;0,'b2'!$AH648,IF('b2'!$AE648&gt;0,'b2'!$AE648,IF('b2'!$AB648&gt;0,'b2'!$AB648,IF('b2'!$Y648&gt;0,'b2'!$Y648,IF('b2'!$V648&gt;0,'b2'!$V648," ---"))))))))</f>
        <v/>
      </c>
      <c r="AS648" s="273" t="n"/>
      <c r="AT648" s="273" t="n"/>
      <c r="AU648" s="273" t="n"/>
      <c r="AV648" s="273" t="n"/>
      <c r="AW648" s="273" t="n"/>
      <c r="AX648" s="273" t="n"/>
      <c r="AY648" s="273" t="n"/>
      <c r="AZ648" s="273" t="n"/>
      <c r="BA648" s="273" t="n"/>
      <c r="BB648" s="273" t="n"/>
      <c r="BC648" s="273" t="n"/>
      <c r="BD648" s="273" t="n"/>
      <c r="BE648" s="274" t="n"/>
      <c r="BF648" s="275" t="n"/>
      <c r="BG648" s="275" t="n"/>
      <c r="BH648" s="274" t="n"/>
      <c r="BI648" s="276" t="inlineStr">
        <is>
          <t>#REF!</t>
        </is>
      </c>
      <c r="BJ648" s="277" t="inlineStr">
        <is>
          <t>#REF!</t>
        </is>
      </c>
      <c r="BK648" s="275" t="n"/>
      <c r="BL648" s="275" t="n"/>
      <c r="BM648" s="274" t="n"/>
      <c r="BN648" s="276" t="inlineStr">
        <is>
          <t>#REF!</t>
        </is>
      </c>
      <c r="BO648" s="277" t="inlineStr">
        <is>
          <t>#REF!</t>
        </is>
      </c>
      <c r="BP648" s="278" t="n"/>
      <c r="BQ648" s="278" t="n"/>
      <c r="BR648" s="279" t="n"/>
      <c r="BS648" s="276" t="inlineStr">
        <is>
          <t>#REF!</t>
        </is>
      </c>
      <c r="BT648" s="277">
        <f>'[2]DATA CONSOLIDADA 2018-2025 '!$BR650-'b2'!$BO648</f>
        <v/>
      </c>
      <c r="BU648" s="275" t="n"/>
      <c r="BV648" s="278" t="n"/>
      <c r="BW648" s="279" t="n"/>
      <c r="BX648" s="276" t="inlineStr">
        <is>
          <t>#REF!</t>
        </is>
      </c>
      <c r="BY648" s="277" t="inlineStr">
        <is>
          <t>#REF!</t>
        </is>
      </c>
      <c r="BZ648" s="278" t="n"/>
      <c r="CA648" s="278" t="n"/>
      <c r="CB648" s="279" t="n"/>
      <c r="CC648" s="276" t="inlineStr">
        <is>
          <t>#REF!</t>
        </is>
      </c>
      <c r="CD648" s="277">
        <f>'[2]DATA CONSOLIDADA 2018-2025 '!$CB650-'b2'!$BW648</f>
        <v/>
      </c>
      <c r="CE648" s="280" t="n"/>
      <c r="CF648" s="280" t="n"/>
      <c r="CG648" s="281" t="n"/>
      <c r="CH648" s="276" t="inlineStr">
        <is>
          <t>#REF!</t>
        </is>
      </c>
      <c r="CI648" s="277">
        <f>'[2]DATA CONSOLIDADA 2018-2025 '!$CG650-'b2'!$CB648</f>
        <v/>
      </c>
      <c r="CJ648" s="274" t="inlineStr">
        <is>
          <t>#REF!</t>
        </is>
      </c>
      <c r="CK648" s="247" t="n">
        <v>139475.0036819</v>
      </c>
      <c r="CL648" s="247" t="n">
        <v>0</v>
      </c>
      <c r="CM648" s="247" t="n">
        <v>139475.0036819</v>
      </c>
      <c r="CN648" s="247" t="inlineStr">
        <is>
          <t>#REF!</t>
        </is>
      </c>
      <c r="CO648" s="251">
        <f>'[2]DATA CONSOLIDADA 2018-2025 '!$CM650-'b2'!$CG648</f>
        <v/>
      </c>
      <c r="CP648" s="280" t="n"/>
      <c r="CQ648" s="280" t="n"/>
      <c r="CR648" s="280" t="n"/>
      <c r="CS648" s="280" t="n"/>
      <c r="CT648" s="280" t="n"/>
      <c r="CU648" s="280" t="n"/>
      <c r="CV648" s="274" t="n"/>
      <c r="CW648" s="274" t="n"/>
      <c r="CX648" s="274" t="n"/>
      <c r="CY648" s="274" t="n"/>
      <c r="CZ648" s="274" t="n"/>
      <c r="DA648" s="274" t="n"/>
      <c r="DB648" s="274" t="n"/>
      <c r="DC648" s="255" t="n">
        <v>0</v>
      </c>
      <c r="DD648" s="255" t="n">
        <v>139475.0036819</v>
      </c>
      <c r="DE648" s="255" t="n">
        <v>0</v>
      </c>
      <c r="DF648" s="255" t="n">
        <v>0</v>
      </c>
      <c r="DG648" s="255" t="n">
        <v>0</v>
      </c>
      <c r="DH648" s="255" t="n">
        <v>139475.0036819</v>
      </c>
      <c r="DI648" s="283" t="n"/>
      <c r="DJ648" s="284" t="n"/>
      <c r="DK648" s="284" t="inlineStr">
        <is>
          <t>01 Asociación</t>
        </is>
      </c>
      <c r="DL648" s="258" t="n"/>
      <c r="DM648" s="258" t="n"/>
      <c r="DN648" s="258" t="n"/>
      <c r="DO648" s="258" t="n"/>
      <c r="DP648" s="258" t="n"/>
      <c r="DQ648" s="258" t="n"/>
      <c r="DR648" s="258" t="n"/>
      <c r="DS648" s="258" t="n"/>
      <c r="DT648" s="258" t="n"/>
      <c r="DU648" s="258" t="n"/>
      <c r="DV648" s="258" t="n"/>
      <c r="DW648" s="258" t="n"/>
      <c r="DX648" s="258" t="n"/>
      <c r="DY648" s="258" t="n"/>
      <c r="DZ648" s="258" t="n"/>
      <c r="EA648" s="258" t="n"/>
      <c r="EB648" s="258" t="n"/>
      <c r="EC648" s="258" t="n"/>
      <c r="ED648" s="258" t="n"/>
      <c r="EE648" s="258" t="n"/>
    </row>
    <row r="649" hidden="1" ht="47.25" customHeight="1">
      <c r="A649" s="267" t="inlineStr">
        <is>
          <t>ASOCIACION DE PRODUCTORES AGROPECUARIOS ITAMAR</t>
        </is>
      </c>
      <c r="B649" s="267" t="inlineStr">
        <is>
          <t>MARACUYA</t>
        </is>
      </c>
      <c r="C649" s="267" t="n"/>
      <c r="D649" s="85" t="inlineStr">
        <is>
          <t>ANCASH</t>
        </is>
      </c>
      <c r="E649" s="267" t="inlineStr">
        <is>
          <t>021801</t>
        </is>
      </c>
      <c r="F649" s="267" t="inlineStr">
        <is>
          <t>ANCASH</t>
        </is>
      </c>
      <c r="G649" s="267" t="inlineStr">
        <is>
          <t>SANTA</t>
        </is>
      </c>
      <c r="H649" s="267" t="inlineStr">
        <is>
          <t>CHIMBOTE</t>
        </is>
      </c>
      <c r="I649" s="268" t="n"/>
      <c r="J649" s="268" t="n"/>
      <c r="K649" s="268" t="n"/>
      <c r="L649" s="268" t="n"/>
      <c r="M649" s="268" t="n"/>
      <c r="N649" s="268" t="n"/>
      <c r="O649" s="268" t="n"/>
      <c r="P649" s="241" t="n">
        <v>1</v>
      </c>
      <c r="Q649" s="241" t="inlineStr">
        <is>
          <t>PAC</t>
        </is>
      </c>
      <c r="R649" s="269">
        <f>IF(I649=1,I$2,"")&amp;IF(J649=1,IF(I649=1,"-","")&amp;J$2,"")&amp;IF(K649=1,IF(OR(J649=1,I649=1),"-","")&amp;K$2,"")&amp;IF(L649=1,IF(OR(K649=1,J649=1,I649=1),"-","")&amp;L$2,"")&amp;IF(M649=1,IF(OR(L649=1,K649=1,J649=1,I649=1),"-","")&amp;M$2,"")&amp;IF(N649=1,IF(OR(M649=1,L649=1,K649=1,J649=1,I649=1),"-","")&amp;N$2,"")&amp;IF(O649=1,IF(OR(N649=1,M649=1,L649=1,K649=1,J649=1,I649=1),"-","")&amp;O$2,"")&amp;IF(P649=1,IF(I649=1," - ",IF(J649=1," - ",IF(K649=1," - ",IF(L649=1," - ",IF(M649=1," - ",IF(N649=1," - ",IF(O649=1," - ","")))))))&amp;P$2,"")</f>
        <v/>
      </c>
      <c r="S649" s="270">
        <f>SUM('b2'!$I649:$P649)</f>
        <v/>
      </c>
      <c r="T649" s="270">
        <f>IF(OR('b2'!$J649=1,'b2'!$K649=1,'b2'!$L649=1,'b2'!$M649=1,'b2'!$N649=1,'b2'!$O649=1,'b2'!$P649=1),"SI","NO")</f>
        <v/>
      </c>
      <c r="U649" s="243">
        <f>IF(OR('b2'!$K649=1,'b2'!$L649=1,'b2'!$M649=1,'b2'!$N649=1,'b2'!$O649=1,'b2'!$P649=1),"SI","NO")</f>
        <v/>
      </c>
      <c r="V649" s="271" t="n"/>
      <c r="W649" s="272" t="n"/>
      <c r="X649" s="272" t="n"/>
      <c r="Y649" s="271" t="n"/>
      <c r="Z649" s="272" t="n"/>
      <c r="AA649" s="272" t="n"/>
      <c r="AB649" s="271" t="n"/>
      <c r="AC649" s="272" t="n"/>
      <c r="AD649" s="272" t="n"/>
      <c r="AE649" s="271" t="n"/>
      <c r="AF649" s="272" t="n"/>
      <c r="AG649" s="272" t="n"/>
      <c r="AH649" s="271" t="n"/>
      <c r="AI649" s="272" t="n"/>
      <c r="AJ649" s="272" t="n"/>
      <c r="AK649" s="271" t="n"/>
      <c r="AL649" s="272" t="n"/>
      <c r="AM649" s="272" t="n"/>
      <c r="AN649" s="271" t="n"/>
      <c r="AO649" s="272" t="n">
        <v>4</v>
      </c>
      <c r="AP649" s="272" t="n">
        <v>14</v>
      </c>
      <c r="AQ649" s="271" t="n">
        <v>18</v>
      </c>
      <c r="AR649" s="271">
        <f>IF('b2'!$AQ649&gt;0,'b2'!$AQ649,IF('b2'!$AN649&gt;0,'b2'!$AN649,IF('b2'!$AK649&gt;0,'b2'!$AK649,IF('b2'!$AH649&gt;0,'b2'!$AH649,IF('b2'!$AE649&gt;0,'b2'!$AE649,IF('b2'!$AB649&gt;0,'b2'!$AB649,IF('b2'!$Y649&gt;0,'b2'!$Y649,IF('b2'!$V649&gt;0,'b2'!$V649," ---"))))))))</f>
        <v/>
      </c>
      <c r="AS649" s="273" t="n"/>
      <c r="AT649" s="273" t="n"/>
      <c r="AU649" s="273" t="n"/>
      <c r="AV649" s="273" t="n"/>
      <c r="AW649" s="273" t="n"/>
      <c r="AX649" s="273" t="n"/>
      <c r="AY649" s="273" t="n"/>
      <c r="AZ649" s="273" t="n"/>
      <c r="BA649" s="273" t="n"/>
      <c r="BB649" s="273" t="n"/>
      <c r="BC649" s="273" t="n"/>
      <c r="BD649" s="273" t="n"/>
      <c r="BE649" s="274" t="n"/>
      <c r="BF649" s="275" t="n"/>
      <c r="BG649" s="275" t="n"/>
      <c r="BH649" s="274" t="n"/>
      <c r="BI649" s="276" t="inlineStr">
        <is>
          <t>#REF!</t>
        </is>
      </c>
      <c r="BJ649" s="277" t="inlineStr">
        <is>
          <t>#REF!</t>
        </is>
      </c>
      <c r="BK649" s="275" t="n"/>
      <c r="BL649" s="275" t="n"/>
      <c r="BM649" s="274" t="n"/>
      <c r="BN649" s="276" t="inlineStr">
        <is>
          <t>#REF!</t>
        </is>
      </c>
      <c r="BO649" s="277" t="inlineStr">
        <is>
          <t>#REF!</t>
        </is>
      </c>
      <c r="BP649" s="278" t="n"/>
      <c r="BQ649" s="278" t="n"/>
      <c r="BR649" s="279" t="n"/>
      <c r="BS649" s="276" t="inlineStr">
        <is>
          <t>#REF!</t>
        </is>
      </c>
      <c r="BT649" s="277">
        <f>'[2]DATA CONSOLIDADA 2018-2025 '!$BR651-'b2'!$BO649</f>
        <v/>
      </c>
      <c r="BU649" s="275" t="n"/>
      <c r="BV649" s="278" t="n"/>
      <c r="BW649" s="279" t="n"/>
      <c r="BX649" s="276" t="inlineStr">
        <is>
          <t>#REF!</t>
        </is>
      </c>
      <c r="BY649" s="277" t="inlineStr">
        <is>
          <t>#REF!</t>
        </is>
      </c>
      <c r="BZ649" s="278" t="n"/>
      <c r="CA649" s="278" t="n"/>
      <c r="CB649" s="279" t="n"/>
      <c r="CC649" s="276" t="inlineStr">
        <is>
          <t>#REF!</t>
        </is>
      </c>
      <c r="CD649" s="277">
        <f>'[2]DATA CONSOLIDADA 2018-2025 '!$CB651-'b2'!$BW649</f>
        <v/>
      </c>
      <c r="CE649" s="280" t="n"/>
      <c r="CF649" s="280" t="n"/>
      <c r="CG649" s="281" t="n"/>
      <c r="CH649" s="276" t="inlineStr">
        <is>
          <t>#REF!</t>
        </is>
      </c>
      <c r="CI649" s="277">
        <f>'[2]DATA CONSOLIDADA 2018-2025 '!$CG651-'b2'!$CB649</f>
        <v/>
      </c>
      <c r="CJ649" s="274" t="inlineStr">
        <is>
          <t>#REF!</t>
        </is>
      </c>
      <c r="CK649" s="247" t="n">
        <v>50695</v>
      </c>
      <c r="CL649" s="247" t="n">
        <v>0</v>
      </c>
      <c r="CM649" s="247" t="n">
        <v>50695</v>
      </c>
      <c r="CN649" s="247" t="inlineStr">
        <is>
          <t>#REF!</t>
        </is>
      </c>
      <c r="CO649" s="251">
        <f>'[2]DATA CONSOLIDADA 2018-2025 '!$CM651-'b2'!$CG649</f>
        <v/>
      </c>
      <c r="CP649" s="280" t="n"/>
      <c r="CQ649" s="280" t="n"/>
      <c r="CR649" s="280" t="n"/>
      <c r="CS649" s="280" t="n"/>
      <c r="CT649" s="280" t="n"/>
      <c r="CU649" s="280" t="n"/>
      <c r="CV649" s="274" t="n"/>
      <c r="CW649" s="274" t="n"/>
      <c r="CX649" s="274" t="n"/>
      <c r="CY649" s="274" t="n"/>
      <c r="CZ649" s="274" t="n"/>
      <c r="DA649" s="274" t="n"/>
      <c r="DB649" s="274" t="n"/>
      <c r="DC649" s="255" t="n">
        <v>0</v>
      </c>
      <c r="DD649" s="255" t="n">
        <v>50695</v>
      </c>
      <c r="DE649" s="255" t="n">
        <v>0</v>
      </c>
      <c r="DF649" s="255" t="n">
        <v>0</v>
      </c>
      <c r="DG649" s="255" t="n">
        <v>0</v>
      </c>
      <c r="DH649" s="255" t="n">
        <v>50695</v>
      </c>
      <c r="DI649" s="283" t="n"/>
      <c r="DJ649" s="284" t="n"/>
      <c r="DK649" s="284" t="inlineStr">
        <is>
          <t>01 Asociación</t>
        </is>
      </c>
      <c r="DL649" s="258" t="n"/>
      <c r="DM649" s="258" t="n"/>
      <c r="DN649" s="258" t="n"/>
      <c r="DO649" s="258" t="n"/>
      <c r="DP649" s="258" t="n"/>
      <c r="DQ649" s="258" t="n"/>
      <c r="DR649" s="258" t="n"/>
      <c r="DS649" s="258" t="n"/>
      <c r="DT649" s="258" t="n"/>
      <c r="DU649" s="258" t="n"/>
      <c r="DV649" s="258" t="n"/>
      <c r="DW649" s="258" t="n"/>
      <c r="DX649" s="258" t="n"/>
      <c r="DY649" s="258" t="n"/>
      <c r="DZ649" s="258" t="n"/>
      <c r="EA649" s="258" t="n"/>
      <c r="EB649" s="258" t="n"/>
      <c r="EC649" s="258" t="n"/>
      <c r="ED649" s="258" t="n"/>
      <c r="EE649" s="258" t="n"/>
    </row>
    <row r="650" hidden="1" ht="47.25" customHeight="1">
      <c r="A650" s="267" t="inlineStr">
        <is>
          <t>COOPERATIVA AGRARIA DE USUARIOS DE PEQUEÑOS PRODUCTORES DEL PERU</t>
        </is>
      </c>
      <c r="B650" s="267" t="inlineStr">
        <is>
          <t>MANGO</t>
        </is>
      </c>
      <c r="C650" s="267" t="n"/>
      <c r="D650" s="85" t="inlineStr">
        <is>
          <t>ANCASH</t>
        </is>
      </c>
      <c r="E650" s="267" t="inlineStr">
        <is>
          <t>020801</t>
        </is>
      </c>
      <c r="F650" s="267" t="inlineStr">
        <is>
          <t>ANCASH</t>
        </is>
      </c>
      <c r="G650" s="267" t="inlineStr">
        <is>
          <t>CASMA</t>
        </is>
      </c>
      <c r="H650" s="267" t="inlineStr">
        <is>
          <t>CASMA</t>
        </is>
      </c>
      <c r="I650" s="268" t="n"/>
      <c r="J650" s="268" t="n"/>
      <c r="K650" s="268" t="n"/>
      <c r="L650" s="268" t="n"/>
      <c r="M650" s="268" t="n"/>
      <c r="N650" s="268" t="n"/>
      <c r="O650" s="268" t="n"/>
      <c r="P650" s="241" t="n">
        <v>1</v>
      </c>
      <c r="Q650" s="241" t="inlineStr">
        <is>
          <t>PAC</t>
        </is>
      </c>
      <c r="R650" s="269">
        <f>IF(I650=1,I$2,"")&amp;IF(J650=1,IF(I650=1,"-","")&amp;J$2,"")&amp;IF(K650=1,IF(OR(J650=1,I650=1),"-","")&amp;K$2,"")&amp;IF(L650=1,IF(OR(K650=1,J650=1,I650=1),"-","")&amp;L$2,"")&amp;IF(M650=1,IF(OR(L650=1,K650=1,J650=1,I650=1),"-","")&amp;M$2,"")&amp;IF(N650=1,IF(OR(M650=1,L650=1,K650=1,J650=1,I650=1),"-","")&amp;N$2,"")&amp;IF(O650=1,IF(OR(N650=1,M650=1,L650=1,K650=1,J650=1,I650=1),"-","")&amp;O$2,"")&amp;IF(P650=1,IF(I650=1," - ",IF(J650=1," - ",IF(K650=1," - ",IF(L650=1," - ",IF(M650=1," - ",IF(N650=1," - ",IF(O650=1," - ","")))))))&amp;P$2,"")</f>
        <v/>
      </c>
      <c r="S650" s="270">
        <f>SUM('b2'!$I650:$P650)</f>
        <v/>
      </c>
      <c r="T650" s="270">
        <f>IF(OR('b2'!$J650=1,'b2'!$K650=1,'b2'!$L650=1,'b2'!$M650=1,'b2'!$N650=1,'b2'!$O650=1,'b2'!$P650=1),"SI","NO")</f>
        <v/>
      </c>
      <c r="U650" s="243">
        <f>IF(OR('b2'!$K650=1,'b2'!$L650=1,'b2'!$M650=1,'b2'!$N650=1,'b2'!$O650=1,'b2'!$P650=1),"SI","NO")</f>
        <v/>
      </c>
      <c r="V650" s="271" t="n"/>
      <c r="W650" s="272" t="n"/>
      <c r="X650" s="272" t="n"/>
      <c r="Y650" s="271" t="n"/>
      <c r="Z650" s="272" t="n"/>
      <c r="AA650" s="272" t="n"/>
      <c r="AB650" s="271" t="n"/>
      <c r="AC650" s="272" t="n"/>
      <c r="AD650" s="272" t="n"/>
      <c r="AE650" s="271" t="n"/>
      <c r="AF650" s="272" t="n"/>
      <c r="AG650" s="272" t="n"/>
      <c r="AH650" s="271" t="n"/>
      <c r="AI650" s="272" t="n"/>
      <c r="AJ650" s="272" t="n"/>
      <c r="AK650" s="271" t="n"/>
      <c r="AL650" s="272" t="n"/>
      <c r="AM650" s="272" t="n"/>
      <c r="AN650" s="271" t="n"/>
      <c r="AO650" s="272" t="n">
        <v>15</v>
      </c>
      <c r="AP650" s="272" t="n">
        <v>9</v>
      </c>
      <c r="AQ650" s="271" t="n">
        <v>24</v>
      </c>
      <c r="AR650" s="271">
        <f>IF('b2'!$AQ650&gt;0,'b2'!$AQ650,IF('b2'!$AN650&gt;0,'b2'!$AN650,IF('b2'!$AK650&gt;0,'b2'!$AK650,IF('b2'!$AH650&gt;0,'b2'!$AH650,IF('b2'!$AE650&gt;0,'b2'!$AE650,IF('b2'!$AB650&gt;0,'b2'!$AB650,IF('b2'!$Y650&gt;0,'b2'!$Y650,IF('b2'!$V650&gt;0,'b2'!$V650," ---"))))))))</f>
        <v/>
      </c>
      <c r="AS650" s="273" t="n"/>
      <c r="AT650" s="273" t="n"/>
      <c r="AU650" s="273" t="n"/>
      <c r="AV650" s="273" t="n"/>
      <c r="AW650" s="273" t="n"/>
      <c r="AX650" s="273" t="n"/>
      <c r="AY650" s="273" t="n"/>
      <c r="AZ650" s="273" t="n"/>
      <c r="BA650" s="273" t="n"/>
      <c r="BB650" s="273" t="n"/>
      <c r="BC650" s="273" t="n"/>
      <c r="BD650" s="273" t="n"/>
      <c r="BE650" s="274" t="n"/>
      <c r="BF650" s="275" t="n"/>
      <c r="BG650" s="275" t="n"/>
      <c r="BH650" s="274" t="n"/>
      <c r="BI650" s="276" t="inlineStr">
        <is>
          <t>#REF!</t>
        </is>
      </c>
      <c r="BJ650" s="277" t="inlineStr">
        <is>
          <t>#REF!</t>
        </is>
      </c>
      <c r="BK650" s="275" t="n"/>
      <c r="BL650" s="275" t="n"/>
      <c r="BM650" s="274" t="n"/>
      <c r="BN650" s="276" t="inlineStr">
        <is>
          <t>#REF!</t>
        </is>
      </c>
      <c r="BO650" s="277" t="inlineStr">
        <is>
          <t>#REF!</t>
        </is>
      </c>
      <c r="BP650" s="278" t="n"/>
      <c r="BQ650" s="278" t="n"/>
      <c r="BR650" s="279" t="n"/>
      <c r="BS650" s="276" t="inlineStr">
        <is>
          <t>#REF!</t>
        </is>
      </c>
      <c r="BT650" s="277">
        <f>'[2]DATA CONSOLIDADA 2018-2025 '!$BR652-'b2'!$BO650</f>
        <v/>
      </c>
      <c r="BU650" s="275" t="n"/>
      <c r="BV650" s="278" t="n"/>
      <c r="BW650" s="279" t="n"/>
      <c r="BX650" s="276" t="inlineStr">
        <is>
          <t>#REF!</t>
        </is>
      </c>
      <c r="BY650" s="277" t="inlineStr">
        <is>
          <t>#REF!</t>
        </is>
      </c>
      <c r="BZ650" s="278" t="n"/>
      <c r="CA650" s="278" t="n"/>
      <c r="CB650" s="279" t="n"/>
      <c r="CC650" s="276" t="inlineStr">
        <is>
          <t>#REF!</t>
        </is>
      </c>
      <c r="CD650" s="277">
        <f>'[2]DATA CONSOLIDADA 2018-2025 '!$CB652-'b2'!$BW650</f>
        <v/>
      </c>
      <c r="CE650" s="280" t="n"/>
      <c r="CF650" s="280" t="n"/>
      <c r="CG650" s="281" t="n"/>
      <c r="CH650" s="276" t="inlineStr">
        <is>
          <t>#REF!</t>
        </is>
      </c>
      <c r="CI650" s="277">
        <f>'[2]DATA CONSOLIDADA 2018-2025 '!$CG652-'b2'!$CB650</f>
        <v/>
      </c>
      <c r="CJ650" s="274" t="inlineStr">
        <is>
          <t>#REF!</t>
        </is>
      </c>
      <c r="CK650" s="247" t="n">
        <v>1265201.2743903</v>
      </c>
      <c r="CL650" s="247" t="n">
        <v>0</v>
      </c>
      <c r="CM650" s="247" t="n">
        <v>1265201.2743903</v>
      </c>
      <c r="CN650" s="247" t="inlineStr">
        <is>
          <t>#REF!</t>
        </is>
      </c>
      <c r="CO650" s="251">
        <f>'[2]DATA CONSOLIDADA 2018-2025 '!$CM652-'b2'!$CG650</f>
        <v/>
      </c>
      <c r="CP650" s="280" t="n"/>
      <c r="CQ650" s="280" t="n"/>
      <c r="CR650" s="280" t="n"/>
      <c r="CS650" s="280" t="n"/>
      <c r="CT650" s="280" t="n"/>
      <c r="CU650" s="280" t="n"/>
      <c r="CV650" s="274" t="n"/>
      <c r="CW650" s="274" t="n"/>
      <c r="CX650" s="274" t="n"/>
      <c r="CY650" s="274" t="n"/>
      <c r="CZ650" s="274" t="n"/>
      <c r="DA650" s="274" t="n"/>
      <c r="DB650" s="274" t="n"/>
      <c r="DC650" s="255" t="n">
        <v>0</v>
      </c>
      <c r="DD650" s="255" t="n">
        <v>399056.4</v>
      </c>
      <c r="DE650" s="255" t="n">
        <v>866144.8743903</v>
      </c>
      <c r="DF650" s="255" t="n">
        <v>0</v>
      </c>
      <c r="DG650" s="255" t="n">
        <v>0</v>
      </c>
      <c r="DH650" s="255" t="n">
        <v>1265201.2743903</v>
      </c>
      <c r="DI650" s="283" t="n"/>
      <c r="DJ650" s="284" t="n"/>
      <c r="DK650" s="284" t="inlineStr">
        <is>
          <t>02 Cooperativa</t>
        </is>
      </c>
      <c r="DL650" s="258" t="n"/>
      <c r="DM650" s="258" t="n"/>
      <c r="DN650" s="258" t="n"/>
      <c r="DO650" s="258" t="n"/>
      <c r="DP650" s="258" t="n"/>
      <c r="DQ650" s="258" t="n"/>
      <c r="DR650" s="258" t="n"/>
      <c r="DS650" s="258" t="n"/>
      <c r="DT650" s="258" t="n"/>
      <c r="DU650" s="258" t="n"/>
      <c r="DV650" s="258" t="n"/>
      <c r="DW650" s="258" t="n"/>
      <c r="DX650" s="258" t="n"/>
      <c r="DY650" s="258" t="n"/>
      <c r="DZ650" s="258" t="n"/>
      <c r="EA650" s="258" t="n"/>
      <c r="EB650" s="258" t="n"/>
      <c r="EC650" s="258" t="n"/>
      <c r="ED650" s="258" t="n"/>
      <c r="EE650" s="258" t="n"/>
    </row>
    <row r="651" hidden="1" ht="47.25" customHeight="1">
      <c r="A651" s="267" t="inlineStr">
        <is>
          <t>ASOCIACION DE AGRICULTORES DE CASMA</t>
        </is>
      </c>
      <c r="B651" s="267" t="inlineStr">
        <is>
          <t>MANGO</t>
        </is>
      </c>
      <c r="C651" s="267" t="n"/>
      <c r="D651" s="85" t="inlineStr">
        <is>
          <t>ANCASH</t>
        </is>
      </c>
      <c r="E651" s="267" t="inlineStr">
        <is>
          <t>020801</t>
        </is>
      </c>
      <c r="F651" s="267" t="inlineStr">
        <is>
          <t>ANCASH</t>
        </is>
      </c>
      <c r="G651" s="267" t="inlineStr">
        <is>
          <t>CASMA</t>
        </is>
      </c>
      <c r="H651" s="267" t="inlineStr">
        <is>
          <t>CASMA</t>
        </is>
      </c>
      <c r="I651" s="268" t="n"/>
      <c r="J651" s="268" t="n"/>
      <c r="K651" s="268" t="n"/>
      <c r="L651" s="268" t="n"/>
      <c r="M651" s="268" t="n"/>
      <c r="N651" s="268" t="n"/>
      <c r="O651" s="268" t="n"/>
      <c r="P651" s="241" t="n">
        <v>1</v>
      </c>
      <c r="Q651" s="241" t="inlineStr">
        <is>
          <t>PAC</t>
        </is>
      </c>
      <c r="R651" s="269">
        <f>IF(I651=1,I$2,"")&amp;IF(J651=1,IF(I651=1,"-","")&amp;J$2,"")&amp;IF(K651=1,IF(OR(J651=1,I651=1),"-","")&amp;K$2,"")&amp;IF(L651=1,IF(OR(K651=1,J651=1,I651=1),"-","")&amp;L$2,"")&amp;IF(M651=1,IF(OR(L651=1,K651=1,J651=1,I651=1),"-","")&amp;M$2,"")&amp;IF(N651=1,IF(OR(M651=1,L651=1,K651=1,J651=1,I651=1),"-","")&amp;N$2,"")&amp;IF(O651=1,IF(OR(N651=1,M651=1,L651=1,K651=1,J651=1,I651=1),"-","")&amp;O$2,"")&amp;IF(P651=1,IF(I651=1," - ",IF(J651=1," - ",IF(K651=1," - ",IF(L651=1," - ",IF(M651=1," - ",IF(N651=1," - ",IF(O651=1," - ","")))))))&amp;P$2,"")</f>
        <v/>
      </c>
      <c r="S651" s="270">
        <f>SUM('b2'!$I651:$P651)</f>
        <v/>
      </c>
      <c r="T651" s="270">
        <f>IF(OR('b2'!$J651=1,'b2'!$K651=1,'b2'!$L651=1,'b2'!$M651=1,'b2'!$N651=1,'b2'!$O651=1,'b2'!$P651=1),"SI","NO")</f>
        <v/>
      </c>
      <c r="U651" s="243">
        <f>IF(OR('b2'!$K651=1,'b2'!$L651=1,'b2'!$M651=1,'b2'!$N651=1,'b2'!$O651=1,'b2'!$P651=1),"SI","NO")</f>
        <v/>
      </c>
      <c r="V651" s="271" t="n"/>
      <c r="W651" s="272" t="n"/>
      <c r="X651" s="272" t="n"/>
      <c r="Y651" s="271" t="n"/>
      <c r="Z651" s="272" t="n"/>
      <c r="AA651" s="272" t="n"/>
      <c r="AB651" s="271" t="n"/>
      <c r="AC651" s="272" t="n"/>
      <c r="AD651" s="272" t="n"/>
      <c r="AE651" s="271" t="n"/>
      <c r="AF651" s="272" t="n"/>
      <c r="AG651" s="272" t="n"/>
      <c r="AH651" s="271" t="n"/>
      <c r="AI651" s="272" t="n"/>
      <c r="AJ651" s="272" t="n"/>
      <c r="AK651" s="271" t="n"/>
      <c r="AL651" s="272" t="n"/>
      <c r="AM651" s="272" t="n"/>
      <c r="AN651" s="271" t="n"/>
      <c r="AO651" s="272" t="n">
        <v>27</v>
      </c>
      <c r="AP651" s="272" t="n">
        <v>4</v>
      </c>
      <c r="AQ651" s="271" t="n">
        <v>31</v>
      </c>
      <c r="AR651" s="271">
        <f>IF('b2'!$AQ651&gt;0,'b2'!$AQ651,IF('b2'!$AN651&gt;0,'b2'!$AN651,IF('b2'!$AK651&gt;0,'b2'!$AK651,IF('b2'!$AH651&gt;0,'b2'!$AH651,IF('b2'!$AE651&gt;0,'b2'!$AE651,IF('b2'!$AB651&gt;0,'b2'!$AB651,IF('b2'!$Y651&gt;0,'b2'!$Y651,IF('b2'!$V651&gt;0,'b2'!$V651," ---"))))))))</f>
        <v/>
      </c>
      <c r="AS651" s="273" t="n"/>
      <c r="AT651" s="273" t="n"/>
      <c r="AU651" s="273" t="n"/>
      <c r="AV651" s="273" t="n"/>
      <c r="AW651" s="273" t="n"/>
      <c r="AX651" s="273" t="n"/>
      <c r="AY651" s="273" t="n"/>
      <c r="AZ651" s="273" t="n"/>
      <c r="BA651" s="273" t="n"/>
      <c r="BB651" s="273" t="n"/>
      <c r="BC651" s="273" t="n"/>
      <c r="BD651" s="273" t="n"/>
      <c r="BE651" s="274" t="n"/>
      <c r="BF651" s="275" t="n"/>
      <c r="BG651" s="275" t="n"/>
      <c r="BH651" s="274" t="n"/>
      <c r="BI651" s="276" t="inlineStr">
        <is>
          <t>#REF!</t>
        </is>
      </c>
      <c r="BJ651" s="277" t="inlineStr">
        <is>
          <t>#REF!</t>
        </is>
      </c>
      <c r="BK651" s="275" t="n"/>
      <c r="BL651" s="275" t="n"/>
      <c r="BM651" s="274" t="n"/>
      <c r="BN651" s="276" t="inlineStr">
        <is>
          <t>#REF!</t>
        </is>
      </c>
      <c r="BO651" s="277" t="inlineStr">
        <is>
          <t>#REF!</t>
        </is>
      </c>
      <c r="BP651" s="278" t="n"/>
      <c r="BQ651" s="278" t="n"/>
      <c r="BR651" s="279" t="n"/>
      <c r="BS651" s="276" t="inlineStr">
        <is>
          <t>#REF!</t>
        </is>
      </c>
      <c r="BT651" s="277">
        <f>'[2]DATA CONSOLIDADA 2018-2025 '!$BR653-'b2'!$BO651</f>
        <v/>
      </c>
      <c r="BU651" s="275" t="n"/>
      <c r="BV651" s="278" t="n"/>
      <c r="BW651" s="279" t="n"/>
      <c r="BX651" s="276" t="inlineStr">
        <is>
          <t>#REF!</t>
        </is>
      </c>
      <c r="BY651" s="277" t="inlineStr">
        <is>
          <t>#REF!</t>
        </is>
      </c>
      <c r="BZ651" s="278" t="n"/>
      <c r="CA651" s="278" t="n"/>
      <c r="CB651" s="279" t="n"/>
      <c r="CC651" s="276" t="inlineStr">
        <is>
          <t>#REF!</t>
        </is>
      </c>
      <c r="CD651" s="277">
        <f>'[2]DATA CONSOLIDADA 2018-2025 '!$CB653-'b2'!$BW651</f>
        <v/>
      </c>
      <c r="CE651" s="280" t="n"/>
      <c r="CF651" s="280" t="n"/>
      <c r="CG651" s="281" t="n"/>
      <c r="CH651" s="276" t="inlineStr">
        <is>
          <t>#REF!</t>
        </is>
      </c>
      <c r="CI651" s="277">
        <f>'[2]DATA CONSOLIDADA 2018-2025 '!$CG653-'b2'!$CB651</f>
        <v/>
      </c>
      <c r="CJ651" s="274" t="inlineStr">
        <is>
          <t>#REF!</t>
        </is>
      </c>
      <c r="CK651" s="247" t="n">
        <v>0</v>
      </c>
      <c r="CL651" s="247" t="n">
        <v>0</v>
      </c>
      <c r="CM651" s="247" t="n">
        <v>0</v>
      </c>
      <c r="CN651" s="247" t="inlineStr">
        <is>
          <t>#REF!</t>
        </is>
      </c>
      <c r="CO651" s="251">
        <f>'[2]DATA CONSOLIDADA 2018-2025 '!$CM653-'b2'!$CG651</f>
        <v/>
      </c>
      <c r="CP651" s="280" t="n"/>
      <c r="CQ651" s="280" t="n"/>
      <c r="CR651" s="280" t="n"/>
      <c r="CS651" s="280" t="n"/>
      <c r="CT651" s="280" t="n"/>
      <c r="CU651" s="280" t="n"/>
      <c r="CV651" s="274" t="n"/>
      <c r="CW651" s="274" t="n"/>
      <c r="CX651" s="274" t="n"/>
      <c r="CY651" s="274" t="n"/>
      <c r="CZ651" s="274" t="n"/>
      <c r="DA651" s="274" t="n"/>
      <c r="DB651" s="274" t="n"/>
      <c r="DC651" s="255" t="n">
        <v>0</v>
      </c>
      <c r="DD651" s="255" t="n">
        <v>0</v>
      </c>
      <c r="DE651" s="255" t="n">
        <v>0</v>
      </c>
      <c r="DF651" s="255" t="n">
        <v>0</v>
      </c>
      <c r="DG651" s="255" t="n">
        <v>0</v>
      </c>
      <c r="DH651" s="255" t="n">
        <v>0</v>
      </c>
      <c r="DI651" s="283" t="n"/>
      <c r="DJ651" s="284" t="n"/>
      <c r="DK651" s="284" t="inlineStr">
        <is>
          <t>01 Asociación</t>
        </is>
      </c>
      <c r="DL651" s="258" t="n"/>
      <c r="DM651" s="258" t="n"/>
      <c r="DN651" s="258" t="n"/>
      <c r="DO651" s="258" t="n"/>
      <c r="DP651" s="258" t="n"/>
      <c r="DQ651" s="258" t="n"/>
      <c r="DR651" s="258" t="n"/>
      <c r="DS651" s="258" t="n"/>
      <c r="DT651" s="258" t="n"/>
      <c r="DU651" s="258" t="n"/>
      <c r="DV651" s="258" t="n"/>
      <c r="DW651" s="258" t="n"/>
      <c r="DX651" s="258" t="n"/>
      <c r="DY651" s="258" t="n"/>
      <c r="DZ651" s="258" t="n"/>
      <c r="EA651" s="258" t="n"/>
      <c r="EB651" s="258" t="n"/>
      <c r="EC651" s="258" t="n"/>
      <c r="ED651" s="258" t="n"/>
      <c r="EE651" s="258" t="n"/>
    </row>
    <row r="652" hidden="1" ht="47.25" customHeight="1">
      <c r="A652" s="288" t="inlineStr">
        <is>
          <t>ASOCIACION DE PRODUCTORES AGROPECUARIOS 03 DE MAYO DE LLACUASH - ASPALL</t>
        </is>
      </c>
      <c r="B652" s="288" t="inlineStr">
        <is>
          <t>DERIVADOS LÁCTEOS</t>
        </is>
      </c>
      <c r="C652" s="288" t="n"/>
      <c r="D652" s="289" t="n"/>
      <c r="E652" s="288" t="n"/>
      <c r="F652" s="288" t="inlineStr">
        <is>
          <t>ANCASH</t>
        </is>
      </c>
      <c r="G652" s="288" t="n"/>
      <c r="H652" s="288" t="n"/>
      <c r="I652" s="290" t="n"/>
      <c r="J652" s="290" t="n"/>
      <c r="K652" s="290" t="n"/>
      <c r="L652" s="290" t="n"/>
      <c r="M652" s="290" t="n"/>
      <c r="N652" s="290" t="n"/>
      <c r="O652" s="290" t="n"/>
      <c r="P652" s="290" t="n">
        <v>1</v>
      </c>
      <c r="Q652" s="241" t="inlineStr">
        <is>
          <t>PAC</t>
        </is>
      </c>
      <c r="R652" s="288">
        <f>IF(I652=1,I$2,"")&amp;IF(J652=1,IF(I652=1,"-","")&amp;J$2,"")&amp;IF(K652=1,IF(OR(J652=1,I652=1),"-","")&amp;K$2,"")&amp;IF(L652=1,IF(OR(K652=1,J652=1,I652=1),"-","")&amp;L$2,"")&amp;IF(M652=1,IF(OR(L652=1,K652=1,J652=1,I652=1),"-","")&amp;M$2,"")&amp;IF(N652=1,IF(OR(M652=1,L652=1,K652=1,J652=1,I652=1),"-","")&amp;N$2,"")&amp;IF(O652=1,IF(OR(N652=1,M652=1,L652=1,K652=1,J652=1,I652=1),"-","")&amp;O$2,"")&amp;IF(P652=1,IF(I652=1," - ",IF(J652=1," - ",IF(K652=1," - ",IF(L652=1," - ",IF(M652=1," - ",IF(N652=1," - ",IF(O652=1," - ","")))))))&amp;P$2,"")</f>
        <v/>
      </c>
      <c r="S652" s="290">
        <f>SUM('b2'!$I652:$P652)</f>
        <v/>
      </c>
      <c r="T652" s="290">
        <f>IF(OR('b2'!$J652=1,'b2'!$K652=1,'b2'!$L652=1,'b2'!$M652=1,'b2'!$N652=1,'b2'!$O652=1,'b2'!$P652=1),"SI","NO")</f>
        <v/>
      </c>
      <c r="U652" s="243">
        <f>IF(OR('b2'!$K652=1,'b2'!$L652=1,'b2'!$M652=1,'b2'!$N652=1,'b2'!$O652=1,'b2'!$P652=1),"SI","NO")</f>
        <v/>
      </c>
      <c r="V652" s="291" t="n"/>
      <c r="W652" s="291" t="n"/>
      <c r="X652" s="291" t="n"/>
      <c r="Y652" s="291" t="n"/>
      <c r="Z652" s="291" t="n"/>
      <c r="AA652" s="291" t="n"/>
      <c r="AB652" s="291" t="n"/>
      <c r="AC652" s="291" t="n"/>
      <c r="AD652" s="291" t="n"/>
      <c r="AE652" s="291" t="n"/>
      <c r="AF652" s="291" t="n"/>
      <c r="AG652" s="291" t="n"/>
      <c r="AH652" s="291" t="n"/>
      <c r="AI652" s="291" t="n"/>
      <c r="AJ652" s="291" t="n"/>
      <c r="AK652" s="291" t="n"/>
      <c r="AL652" s="291" t="n"/>
      <c r="AM652" s="291" t="n"/>
      <c r="AN652" s="291" t="n"/>
      <c r="AO652" s="291" t="n">
        <v>34</v>
      </c>
      <c r="AP652" s="291" t="n">
        <v>5</v>
      </c>
      <c r="AQ652" s="291" t="n">
        <v>39</v>
      </c>
      <c r="AR652" s="291" t="n">
        <v>39</v>
      </c>
      <c r="AS652" s="291" t="n"/>
      <c r="AT652" s="291" t="n"/>
      <c r="AU652" s="291" t="n"/>
      <c r="AV652" s="291" t="n"/>
      <c r="AW652" s="291" t="n"/>
      <c r="AX652" s="291" t="n"/>
      <c r="AY652" s="291" t="n"/>
      <c r="AZ652" s="291" t="n"/>
      <c r="BA652" s="291" t="n"/>
      <c r="BB652" s="291" t="n"/>
      <c r="BC652" s="291" t="n"/>
      <c r="BD652" s="291" t="n"/>
      <c r="BE652" s="292" t="n"/>
      <c r="BF652" s="292" t="n"/>
      <c r="BG652" s="292" t="n"/>
      <c r="BH652" s="292" t="n"/>
      <c r="BI652" s="293" t="inlineStr">
        <is>
          <t>#REF!</t>
        </is>
      </c>
      <c r="BJ652" s="292" t="inlineStr">
        <is>
          <t>#REF!</t>
        </is>
      </c>
      <c r="BK652" s="292" t="n"/>
      <c r="BL652" s="292" t="n"/>
      <c r="BM652" s="292" t="n"/>
      <c r="BN652" s="293" t="inlineStr">
        <is>
          <t>#REF!</t>
        </is>
      </c>
      <c r="BO652" s="292" t="inlineStr">
        <is>
          <t>#REF!</t>
        </is>
      </c>
      <c r="BP652" s="294" t="n"/>
      <c r="BQ652" s="294" t="n"/>
      <c r="BR652" s="294" t="n"/>
      <c r="BS652" s="293" t="inlineStr">
        <is>
          <t>#REF!</t>
        </is>
      </c>
      <c r="BT652" s="292">
        <f>'[2]DATA CONSOLIDADA 2018-2025 '!$BR654-'b2'!$BO652</f>
        <v/>
      </c>
      <c r="BU652" s="292" t="n"/>
      <c r="BV652" s="294" t="n"/>
      <c r="BW652" s="294" t="n"/>
      <c r="BX652" s="293" t="inlineStr">
        <is>
          <t>#REF!</t>
        </is>
      </c>
      <c r="BY652" s="292" t="inlineStr">
        <is>
          <t>#REF!</t>
        </is>
      </c>
      <c r="BZ652" s="294" t="n"/>
      <c r="CA652" s="294" t="n"/>
      <c r="CB652" s="294" t="n"/>
      <c r="CC652" s="293" t="inlineStr">
        <is>
          <t>#REF!</t>
        </is>
      </c>
      <c r="CD652" s="292">
        <f>'[2]DATA CONSOLIDADA 2018-2025 '!$CB654-'b2'!$BW652</f>
        <v/>
      </c>
      <c r="CE652" s="295" t="n"/>
      <c r="CF652" s="295" t="n"/>
      <c r="CG652" s="295" t="n"/>
      <c r="CH652" s="293" t="inlineStr">
        <is>
          <t>#REF!</t>
        </is>
      </c>
      <c r="CI652" s="292">
        <f>'[2]DATA CONSOLIDADA 2018-2025 '!$CG654-'b2'!$CB652</f>
        <v/>
      </c>
      <c r="CJ652" s="292" t="inlineStr">
        <is>
          <t>#REF!</t>
        </is>
      </c>
      <c r="CK652" s="247" t="n">
        <v>179896.7608249</v>
      </c>
      <c r="CL652" s="247" t="n">
        <v>0</v>
      </c>
      <c r="CM652" s="247" t="n">
        <v>179896.7608249</v>
      </c>
      <c r="CN652" s="247" t="inlineStr">
        <is>
          <t>#REF!</t>
        </is>
      </c>
      <c r="CO652" s="251">
        <f>'[2]DATA CONSOLIDADA 2018-2025 '!$CM654-'b2'!$CG652</f>
        <v/>
      </c>
      <c r="CP652" s="295" t="n"/>
      <c r="CQ652" s="295" t="n"/>
      <c r="CR652" s="295" t="n"/>
      <c r="CS652" s="295" t="n"/>
      <c r="CT652" s="295" t="n"/>
      <c r="CU652" s="295" t="n"/>
      <c r="CV652" s="292" t="n"/>
      <c r="CW652" s="292" t="n"/>
      <c r="CX652" s="292" t="n"/>
      <c r="CY652" s="292" t="n"/>
      <c r="CZ652" s="292" t="n"/>
      <c r="DA652" s="292" t="n"/>
      <c r="DB652" s="292" t="n"/>
      <c r="DC652" s="255" t="n">
        <v>0</v>
      </c>
      <c r="DD652" s="255" t="n">
        <v>0</v>
      </c>
      <c r="DE652" s="255" t="n">
        <v>179896.7608249</v>
      </c>
      <c r="DF652" s="255" t="n">
        <v>0</v>
      </c>
      <c r="DG652" s="255" t="n">
        <v>0</v>
      </c>
      <c r="DH652" s="255" t="n">
        <v>179896.7608249</v>
      </c>
      <c r="DI652" s="287" t="n"/>
      <c r="DJ652" s="296" t="n"/>
      <c r="DK652" s="296" t="inlineStr">
        <is>
          <t>01 Asociación</t>
        </is>
      </c>
      <c r="DL652" s="260" t="n"/>
      <c r="DM652" s="260" t="n"/>
      <c r="DN652" s="260" t="n"/>
      <c r="DO652" s="260" t="n"/>
      <c r="DP652" s="260" t="n"/>
      <c r="DQ652" s="260" t="n"/>
      <c r="DR652" s="260" t="n"/>
      <c r="DS652" s="260" t="n"/>
      <c r="DT652" s="260" t="n"/>
      <c r="DU652" s="260" t="n"/>
      <c r="DV652" s="260" t="n"/>
      <c r="DW652" s="260" t="n"/>
      <c r="DX652" s="260" t="n"/>
      <c r="DY652" s="260" t="n"/>
      <c r="DZ652" s="260" t="n"/>
      <c r="EA652" s="260" t="n"/>
      <c r="EB652" s="260" t="n"/>
      <c r="EC652" s="260" t="n"/>
      <c r="ED652" s="260" t="n"/>
      <c r="EE652" s="260" t="n"/>
    </row>
    <row r="653" hidden="1" ht="47.25" customHeight="1">
      <c r="A653" s="240" t="inlineStr">
        <is>
          <t>ASOCIACION DE PRODUCTORES AGROECOLOGICOS LA PERLA TURISTICA DE ARAMANGO</t>
        </is>
      </c>
      <c r="B653" s="240" t="inlineStr">
        <is>
          <t>PIÑA</t>
        </is>
      </c>
      <c r="C653" s="240" t="inlineStr">
        <is>
          <t>PIÑA</t>
        </is>
      </c>
      <c r="D653" s="240" t="inlineStr">
        <is>
          <t>AMAZONAS</t>
        </is>
      </c>
      <c r="E653" s="240" t="inlineStr">
        <is>
          <t>010202</t>
        </is>
      </c>
      <c r="F653" s="240" t="inlineStr">
        <is>
          <t>AMAZONAS</t>
        </is>
      </c>
      <c r="G653" s="240" t="inlineStr">
        <is>
          <t>BAGUA</t>
        </is>
      </c>
      <c r="H653" s="240" t="inlineStr">
        <is>
          <t>ARAMANGO</t>
        </is>
      </c>
      <c r="I653" s="241" t="n"/>
      <c r="J653" s="241" t="n"/>
      <c r="K653" s="241" t="n"/>
      <c r="L653" s="241" t="n"/>
      <c r="M653" s="241" t="n"/>
      <c r="N653" s="241" t="n"/>
      <c r="O653" s="241" t="n"/>
      <c r="P653" s="241" t="n">
        <v>1</v>
      </c>
      <c r="Q653" s="241" t="inlineStr">
        <is>
          <t>PAC</t>
        </is>
      </c>
      <c r="R653" s="242">
        <f>IF(I653=1,I$2,"")&amp;IF(J653=1,IF(I653=1,"-","")&amp;J$2,"")&amp;IF(K653=1,IF(OR(J653=1,I653=1),"-","")&amp;K$2,"")&amp;IF(L653=1,IF(OR(K653=1,J653=1,I653=1),"-","")&amp;L$2,"")&amp;IF(M653=1,IF(OR(L653=1,K653=1,J653=1,I653=1),"-","")&amp;M$2,"")&amp;IF(N653=1,IF(OR(M653=1,L653=1,K653=1,J653=1,I653=1),"-","")&amp;N$2,"")&amp;IF(O653=1,IF(OR(N653=1,M653=1,L653=1,K653=1,J653=1,I653=1),"-","")&amp;O$2,"")&amp;IF(P653=1,IF(I653=1," - ",IF(J653=1," - ",IF(K653=1," - ",IF(L653=1," - ",IF(M653=1," - ",IF(N653=1," - ",IF(O653=1," - ","")))))))&amp;P$2,"")</f>
        <v/>
      </c>
      <c r="S653" s="243" t="n"/>
      <c r="T653" s="290">
        <f>IF(OR('b2'!$J653=1,'b2'!$K653=1,'b2'!$L653=1,'b2'!$M653=1,'b2'!$N653=1,'b2'!$O653=1,'b2'!$P653=1),"SI","NO")</f>
        <v/>
      </c>
      <c r="U653" s="243">
        <f>IF(OR('b2'!$K653=1,'b2'!$L653=1,'b2'!$M653=1,'b2'!$N653=1,'b2'!$O653=1,'b2'!$P653=1),"SI","NO")</f>
        <v/>
      </c>
      <c r="V653" s="244" t="n"/>
      <c r="W653" s="245" t="n"/>
      <c r="X653" s="245" t="n"/>
      <c r="Y653" s="244" t="n"/>
      <c r="Z653" s="245" t="n"/>
      <c r="AA653" s="245" t="n"/>
      <c r="AB653" s="244" t="n"/>
      <c r="AC653" s="245" t="n"/>
      <c r="AD653" s="245" t="n"/>
      <c r="AE653" s="244" t="n"/>
      <c r="AF653" s="245" t="n"/>
      <c r="AG653" s="245" t="n"/>
      <c r="AH653" s="244" t="n"/>
      <c r="AI653" s="245" t="n"/>
      <c r="AJ653" s="245" t="n"/>
      <c r="AK653" s="244" t="n"/>
      <c r="AL653" s="245" t="n"/>
      <c r="AM653" s="245" t="n"/>
      <c r="AN653" s="244" t="n"/>
      <c r="AO653" s="245" t="n">
        <v>36</v>
      </c>
      <c r="AP653" s="245" t="n">
        <v>6</v>
      </c>
      <c r="AQ653" s="244" t="n">
        <v>42</v>
      </c>
      <c r="AR653" s="244">
        <f>IF('b2'!$AQ653&gt;0,'b2'!$AQ653,IF('b2'!$AN653&gt;0,'b2'!$AN653,IF('b2'!$AK653&gt;0,'b2'!$AK653,IF('b2'!$AH653&gt;0,'b2'!$AH653,IF('b2'!$AE653&gt;0,'b2'!$AE653,IF('b2'!$AB653&gt;0,'b2'!$AB653,IF('b2'!$Y653&gt;0,'b2'!$Y653,IF('b2'!$V653&gt;0,'b2'!$V653," ---"))))))))</f>
        <v/>
      </c>
      <c r="AS653" s="246" t="n"/>
      <c r="AT653" s="246" t="n"/>
      <c r="AU653" s="246" t="n"/>
      <c r="AV653" s="246" t="n"/>
      <c r="AW653" s="246" t="n"/>
      <c r="AX653" s="246" t="n"/>
      <c r="AY653" s="246" t="n"/>
      <c r="AZ653" s="246" t="n"/>
      <c r="BA653" s="246" t="n"/>
      <c r="BB653" s="246" t="n"/>
      <c r="BC653" s="246" t="n">
        <v>20</v>
      </c>
      <c r="BD653" s="246" t="n">
        <v>4</v>
      </c>
      <c r="BE653" s="247" t="n"/>
      <c r="BF653" s="252" t="n"/>
      <c r="BG653" s="252" t="n"/>
      <c r="BH653" s="247" t="n"/>
      <c r="BI653" s="250" t="inlineStr">
        <is>
          <t>#REF!</t>
        </is>
      </c>
      <c r="BJ653" s="251" t="inlineStr">
        <is>
          <t>#REF!</t>
        </is>
      </c>
      <c r="BK653" s="252" t="n"/>
      <c r="BL653" s="252" t="n"/>
      <c r="BM653" s="247" t="n"/>
      <c r="BN653" s="250" t="inlineStr">
        <is>
          <t>#REF!</t>
        </is>
      </c>
      <c r="BO653" s="251" t="inlineStr">
        <is>
          <t>#REF!</t>
        </is>
      </c>
      <c r="BP653" s="248" t="n"/>
      <c r="BQ653" s="248" t="n"/>
      <c r="BR653" s="249" t="n"/>
      <c r="BS653" s="250" t="inlineStr">
        <is>
          <t>#REF!</t>
        </is>
      </c>
      <c r="BT653" s="251">
        <f>'[2]DATA CONSOLIDADA 2018-2025 '!$BR655-'b2'!$BO653</f>
        <v/>
      </c>
      <c r="BU653" s="252" t="n"/>
      <c r="BV653" s="248" t="n"/>
      <c r="BW653" s="249" t="n"/>
      <c r="BX653" s="250" t="inlineStr">
        <is>
          <t>#REF!</t>
        </is>
      </c>
      <c r="BY653" s="251" t="inlineStr">
        <is>
          <t>#REF!</t>
        </is>
      </c>
      <c r="BZ653" s="248" t="n"/>
      <c r="CA653" s="248" t="n"/>
      <c r="CB653" s="249" t="n"/>
      <c r="CC653" s="250" t="inlineStr">
        <is>
          <t>#REF!</t>
        </is>
      </c>
      <c r="CD653" s="251">
        <f>'[2]DATA CONSOLIDADA 2018-2025 '!$CB655-'b2'!$BW653</f>
        <v/>
      </c>
      <c r="CE653" s="253" t="n"/>
      <c r="CF653" s="253" t="n"/>
      <c r="CG653" s="254" t="n"/>
      <c r="CH653" s="250" t="inlineStr">
        <is>
          <t>#REF!</t>
        </is>
      </c>
      <c r="CI653" s="251">
        <f>'[2]DATA CONSOLIDADA 2018-2025 '!$CG655-'b2'!$CB653</f>
        <v/>
      </c>
      <c r="CJ653" s="247" t="inlineStr">
        <is>
          <t>#REF!</t>
        </is>
      </c>
      <c r="CK653" s="247" t="n">
        <v>0</v>
      </c>
      <c r="CL653" s="247" t="n">
        <v>0</v>
      </c>
      <c r="CM653" s="247" t="n">
        <v>0</v>
      </c>
      <c r="CN653" s="247" t="inlineStr">
        <is>
          <t>#REF!</t>
        </is>
      </c>
      <c r="CO653" s="251">
        <f>'[2]DATA CONSOLIDADA 2018-2025 '!$CM655-'b2'!$CG653</f>
        <v/>
      </c>
      <c r="CP653" s="253" t="n"/>
      <c r="CQ653" s="253" t="n"/>
      <c r="CR653" s="253" t="n"/>
      <c r="CS653" s="253" t="n"/>
      <c r="CT653" s="253" t="n"/>
      <c r="CU653" s="253" t="n"/>
      <c r="CV653" s="247" t="n"/>
      <c r="CW653" s="247" t="n"/>
      <c r="CX653" s="247" t="n"/>
      <c r="CY653" s="247" t="n"/>
      <c r="CZ653" s="247" t="n"/>
      <c r="DA653" s="247" t="n"/>
      <c r="DB653" s="247" t="n"/>
      <c r="DC653" s="255" t="n">
        <v>0</v>
      </c>
      <c r="DD653" s="255" t="n">
        <v>0</v>
      </c>
      <c r="DE653" s="255" t="n">
        <v>0</v>
      </c>
      <c r="DF653" s="255" t="n">
        <v>0</v>
      </c>
      <c r="DG653" s="255" t="n">
        <v>0</v>
      </c>
      <c r="DH653" s="255" t="n">
        <v>0</v>
      </c>
      <c r="DI653" s="256" t="n"/>
      <c r="DJ653" s="257" t="n"/>
      <c r="DK653" s="257" t="n"/>
      <c r="DL653" s="260" t="n"/>
      <c r="DM653" s="260" t="n"/>
      <c r="DN653" s="260" t="n"/>
      <c r="DO653" s="260" t="n"/>
      <c r="DP653" s="260" t="n"/>
      <c r="DQ653" s="260" t="n"/>
      <c r="DR653" s="260" t="n"/>
      <c r="DS653" s="260" t="n"/>
      <c r="DT653" s="260" t="n"/>
      <c r="DU653" s="260" t="n"/>
      <c r="DV653" s="260" t="n"/>
      <c r="DW653" s="260" t="n"/>
      <c r="DX653" s="260" t="n"/>
      <c r="DY653" s="260" t="n"/>
      <c r="DZ653" s="260" t="n"/>
      <c r="EA653" s="260" t="n"/>
      <c r="EB653" s="260" t="n"/>
      <c r="EC653" s="260" t="n"/>
      <c r="ED653" s="260" t="n"/>
      <c r="EE653" s="260" t="n"/>
    </row>
    <row r="654" hidden="1" ht="47.25" customHeight="1">
      <c r="A654" s="240" t="inlineStr">
        <is>
          <t>ASOCIACION AGROPECUARIA Y TURISTICA COPAPOR</t>
        </is>
      </c>
      <c r="B654" s="240" t="inlineStr">
        <is>
          <t>PIÑA</t>
        </is>
      </c>
      <c r="C654" s="240" t="inlineStr">
        <is>
          <t>PIÑA</t>
        </is>
      </c>
      <c r="D654" s="240" t="inlineStr">
        <is>
          <t>AMAZONAS</t>
        </is>
      </c>
      <c r="E654" s="240" t="inlineStr">
        <is>
          <t>010202</t>
        </is>
      </c>
      <c r="F654" s="240" t="inlineStr">
        <is>
          <t>AMAZONAS</t>
        </is>
      </c>
      <c r="G654" s="240" t="inlineStr">
        <is>
          <t>BAGUA</t>
        </is>
      </c>
      <c r="H654" s="240" t="inlineStr">
        <is>
          <t>ARAMANGO</t>
        </is>
      </c>
      <c r="I654" s="241" t="n"/>
      <c r="J654" s="241" t="n"/>
      <c r="K654" s="241" t="n"/>
      <c r="L654" s="241" t="n"/>
      <c r="M654" s="241" t="n"/>
      <c r="N654" s="241" t="n"/>
      <c r="O654" s="241" t="n"/>
      <c r="P654" s="241" t="n">
        <v>1</v>
      </c>
      <c r="Q654" s="241" t="inlineStr">
        <is>
          <t>PAC</t>
        </is>
      </c>
      <c r="R654" s="242">
        <f>IF(I654=1,I$2,"")&amp;IF(J654=1,IF(I654=1,"-","")&amp;J$2,"")&amp;IF(K654=1,IF(OR(J654=1,I654=1),"-","")&amp;K$2,"")&amp;IF(L654=1,IF(OR(K654=1,J654=1,I654=1),"-","")&amp;L$2,"")&amp;IF(M654=1,IF(OR(L654=1,K654=1,J654=1,I654=1),"-","")&amp;M$2,"")&amp;IF(N654=1,IF(OR(M654=1,L654=1,K654=1,J654=1,I654=1),"-","")&amp;N$2,"")&amp;IF(O654=1,IF(OR(N654=1,M654=1,L654=1,K654=1,J654=1,I654=1),"-","")&amp;O$2,"")&amp;IF(P654=1,IF(I654=1," - ",IF(J654=1," - ",IF(K654=1," - ",IF(L654=1," - ",IF(M654=1," - ",IF(N654=1," - ",IF(O654=1," - ","")))))))&amp;P$2,"")</f>
        <v/>
      </c>
      <c r="S654" s="243" t="n"/>
      <c r="T654" s="290">
        <f>IF(OR('b2'!$J654=1,'b2'!$K654=1,'b2'!$L654=1,'b2'!$M654=1,'b2'!$N654=1,'b2'!$O654=1,'b2'!$P654=1),"SI","NO")</f>
        <v/>
      </c>
      <c r="U654" s="243">
        <f>IF(OR('b2'!$K654=1,'b2'!$L654=1,'b2'!$M654=1,'b2'!$N654=1,'b2'!$O654=1,'b2'!$P654=1),"SI","NO")</f>
        <v/>
      </c>
      <c r="V654" s="244" t="n"/>
      <c r="W654" s="245" t="n"/>
      <c r="X654" s="245" t="n"/>
      <c r="Y654" s="244" t="n"/>
      <c r="Z654" s="245" t="n"/>
      <c r="AA654" s="245" t="n"/>
      <c r="AB654" s="244" t="n"/>
      <c r="AC654" s="245" t="n"/>
      <c r="AD654" s="245" t="n"/>
      <c r="AE654" s="244" t="n"/>
      <c r="AF654" s="245" t="n"/>
      <c r="AG654" s="245" t="n"/>
      <c r="AH654" s="244" t="n"/>
      <c r="AI654" s="245" t="n"/>
      <c r="AJ654" s="245" t="n"/>
      <c r="AK654" s="244" t="n"/>
      <c r="AL654" s="245" t="n"/>
      <c r="AM654" s="245" t="n"/>
      <c r="AN654" s="244" t="n"/>
      <c r="AO654" s="245" t="n">
        <v>35</v>
      </c>
      <c r="AP654" s="245" t="n">
        <v>15</v>
      </c>
      <c r="AQ654" s="244" t="n">
        <v>50</v>
      </c>
      <c r="AR654" s="244">
        <f>IF('b2'!$AQ654&gt;0,'b2'!$AQ654,IF('b2'!$AN654&gt;0,'b2'!$AN654,IF('b2'!$AK654&gt;0,'b2'!$AK654,IF('b2'!$AH654&gt;0,'b2'!$AH654,IF('b2'!$AE654&gt;0,'b2'!$AE654,IF('b2'!$AB654&gt;0,'b2'!$AB654,IF('b2'!$Y654&gt;0,'b2'!$Y654,IF('b2'!$V654&gt;0,'b2'!$V654," ---"))))))))</f>
        <v/>
      </c>
      <c r="AS654" s="246" t="n"/>
      <c r="AT654" s="246" t="n"/>
      <c r="AU654" s="246" t="n"/>
      <c r="AV654" s="246" t="n"/>
      <c r="AW654" s="246" t="n"/>
      <c r="AX654" s="246" t="n"/>
      <c r="AY654" s="246" t="n"/>
      <c r="AZ654" s="246" t="n"/>
      <c r="BA654" s="246" t="n"/>
      <c r="BB654" s="246" t="n"/>
      <c r="BC654" s="246" t="n">
        <v>20</v>
      </c>
      <c r="BD654" s="246" t="n">
        <v>4</v>
      </c>
      <c r="BE654" s="247" t="n"/>
      <c r="BF654" s="252" t="n"/>
      <c r="BG654" s="252" t="n"/>
      <c r="BH654" s="247" t="n"/>
      <c r="BI654" s="250" t="inlineStr">
        <is>
          <t>#REF!</t>
        </is>
      </c>
      <c r="BJ654" s="251" t="inlineStr">
        <is>
          <t>#REF!</t>
        </is>
      </c>
      <c r="BK654" s="252" t="n"/>
      <c r="BL654" s="252" t="n"/>
      <c r="BM654" s="247" t="n"/>
      <c r="BN654" s="250" t="inlineStr">
        <is>
          <t>#REF!</t>
        </is>
      </c>
      <c r="BO654" s="251" t="inlineStr">
        <is>
          <t>#REF!</t>
        </is>
      </c>
      <c r="BP654" s="248" t="n"/>
      <c r="BQ654" s="248" t="n"/>
      <c r="BR654" s="249" t="n"/>
      <c r="BS654" s="250" t="inlineStr">
        <is>
          <t>#REF!</t>
        </is>
      </c>
      <c r="BT654" s="251">
        <f>'[2]DATA CONSOLIDADA 2018-2025 '!$BR656-'b2'!$BO654</f>
        <v/>
      </c>
      <c r="BU654" s="252" t="n"/>
      <c r="BV654" s="248" t="n"/>
      <c r="BW654" s="249" t="n"/>
      <c r="BX654" s="250" t="inlineStr">
        <is>
          <t>#REF!</t>
        </is>
      </c>
      <c r="BY654" s="251" t="inlineStr">
        <is>
          <t>#REF!</t>
        </is>
      </c>
      <c r="BZ654" s="248" t="n"/>
      <c r="CA654" s="248" t="n"/>
      <c r="CB654" s="249" t="n"/>
      <c r="CC654" s="250" t="inlineStr">
        <is>
          <t>#REF!</t>
        </is>
      </c>
      <c r="CD654" s="251">
        <f>'[2]DATA CONSOLIDADA 2018-2025 '!$CB656-'b2'!$BW654</f>
        <v/>
      </c>
      <c r="CE654" s="253" t="n"/>
      <c r="CF654" s="253" t="n"/>
      <c r="CG654" s="254" t="n"/>
      <c r="CH654" s="250" t="inlineStr">
        <is>
          <t>#REF!</t>
        </is>
      </c>
      <c r="CI654" s="251">
        <f>'[2]DATA CONSOLIDADA 2018-2025 '!$CG656-'b2'!$CB654</f>
        <v/>
      </c>
      <c r="CJ654" s="247" t="inlineStr">
        <is>
          <t>#REF!</t>
        </is>
      </c>
      <c r="CK654" s="247" t="n">
        <v>10000</v>
      </c>
      <c r="CL654" s="247" t="n">
        <v>0</v>
      </c>
      <c r="CM654" s="247" t="n">
        <v>10000</v>
      </c>
      <c r="CN654" s="247" t="inlineStr">
        <is>
          <t>#REF!</t>
        </is>
      </c>
      <c r="CO654" s="251">
        <f>'[2]DATA CONSOLIDADA 2018-2025 '!$CM656-'b2'!$CG654</f>
        <v/>
      </c>
      <c r="CP654" s="253" t="n"/>
      <c r="CQ654" s="253" t="n"/>
      <c r="CR654" s="253" t="n"/>
      <c r="CS654" s="253" t="n"/>
      <c r="CT654" s="253" t="n"/>
      <c r="CU654" s="253" t="n"/>
      <c r="CV654" s="247" t="n"/>
      <c r="CW654" s="247" t="n"/>
      <c r="CX654" s="247" t="n"/>
      <c r="CY654" s="247" t="n"/>
      <c r="CZ654" s="247" t="n"/>
      <c r="DA654" s="247" t="n"/>
      <c r="DB654" s="247" t="n"/>
      <c r="DC654" s="255" t="n">
        <v>10000</v>
      </c>
      <c r="DD654" s="255" t="n">
        <v>0</v>
      </c>
      <c r="DE654" s="255" t="n">
        <v>0</v>
      </c>
      <c r="DF654" s="255" t="n">
        <v>0</v>
      </c>
      <c r="DG654" s="255" t="n">
        <v>0</v>
      </c>
      <c r="DH654" s="255" t="n">
        <v>10000</v>
      </c>
      <c r="DI654" s="256" t="n"/>
      <c r="DJ654" s="257" t="n"/>
      <c r="DK654" s="257" t="n"/>
      <c r="DL654" s="260" t="n"/>
      <c r="DM654" s="260" t="n"/>
      <c r="DN654" s="260" t="n"/>
      <c r="DO654" s="260" t="n"/>
      <c r="DP654" s="260" t="n"/>
      <c r="DQ654" s="260" t="n"/>
      <c r="DR654" s="260" t="n"/>
      <c r="DS654" s="260" t="n"/>
      <c r="DT654" s="260" t="n"/>
      <c r="DU654" s="260" t="n"/>
      <c r="DV654" s="260" t="n"/>
      <c r="DW654" s="260" t="n"/>
      <c r="DX654" s="260" t="n"/>
      <c r="DY654" s="260" t="n"/>
      <c r="DZ654" s="260" t="n"/>
      <c r="EA654" s="260" t="n"/>
      <c r="EB654" s="260" t="n"/>
      <c r="EC654" s="260" t="n"/>
      <c r="ED654" s="260" t="n"/>
      <c r="EE654" s="260" t="n"/>
    </row>
    <row r="655" hidden="1" ht="47.25" customHeight="1">
      <c r="A655" s="240" t="inlineStr">
        <is>
          <t>COOPERATIVA AGRARIA CAFETALERA CHANCAMAYO LTDA. N° 008-B-VII</t>
        </is>
      </c>
      <c r="B655" s="240" t="inlineStr">
        <is>
          <t>CAFÉ</t>
        </is>
      </c>
      <c r="C655" s="240" t="inlineStr">
        <is>
          <t>CAFÉ</t>
        </is>
      </c>
      <c r="D655" s="240" t="inlineStr">
        <is>
          <t>CUSCO</t>
        </is>
      </c>
      <c r="E655" s="240" t="inlineStr">
        <is>
          <t>080408</t>
        </is>
      </c>
      <c r="F655" s="240" t="inlineStr">
        <is>
          <t>CUSCO</t>
        </is>
      </c>
      <c r="G655" s="240" t="inlineStr">
        <is>
          <t>CALCA</t>
        </is>
      </c>
      <c r="H655" s="240" t="inlineStr">
        <is>
          <t>YANATILE</t>
        </is>
      </c>
      <c r="I655" s="241" t="n"/>
      <c r="J655" s="241" t="n"/>
      <c r="K655" s="241" t="n"/>
      <c r="L655" s="241" t="n"/>
      <c r="M655" s="241" t="n"/>
      <c r="N655" s="241" t="n"/>
      <c r="O655" s="241" t="n"/>
      <c r="P655" s="241" t="n">
        <v>1</v>
      </c>
      <c r="Q655" s="241" t="inlineStr">
        <is>
          <t>PAC</t>
        </is>
      </c>
      <c r="R655" s="242">
        <f>IF(I655=1,I$2,"")&amp;IF(J655=1,IF(I655=1,"-","")&amp;J$2,"")&amp;IF(K655=1,IF(OR(J655=1,I655=1),"-","")&amp;K$2,"")&amp;IF(L655=1,IF(OR(K655=1,J655=1,I655=1),"-","")&amp;L$2,"")&amp;IF(M655=1,IF(OR(L655=1,K655=1,J655=1,I655=1),"-","")&amp;M$2,"")&amp;IF(N655=1,IF(OR(M655=1,L655=1,K655=1,J655=1,I655=1),"-","")&amp;N$2,"")&amp;IF(O655=1,IF(OR(N655=1,M655=1,L655=1,K655=1,J655=1,I655=1),"-","")&amp;O$2,"")&amp;IF(P655=1,IF(I655=1," - ",IF(J655=1," - ",IF(K655=1," - ",IF(L655=1," - ",IF(M655=1," - ",IF(N655=1," - ",IF(O655=1," - ","")))))))&amp;P$2,"")</f>
        <v/>
      </c>
      <c r="S655" s="243" t="n"/>
      <c r="T655" s="290">
        <f>IF(OR('b2'!$J655=1,'b2'!$K655=1,'b2'!$L655=1,'b2'!$M655=1,'b2'!$N655=1,'b2'!$O655=1,'b2'!$P655=1),"SI","NO")</f>
        <v/>
      </c>
      <c r="U655" s="243">
        <f>IF(OR('b2'!$K655=1,'b2'!$L655=1,'b2'!$M655=1,'b2'!$N655=1,'b2'!$O655=1,'b2'!$P655=1),"SI","NO")</f>
        <v/>
      </c>
      <c r="V655" s="244" t="n"/>
      <c r="W655" s="245" t="n"/>
      <c r="X655" s="245" t="n"/>
      <c r="Y655" s="244" t="n"/>
      <c r="Z655" s="245" t="n"/>
      <c r="AA655" s="245" t="n"/>
      <c r="AB655" s="244" t="n"/>
      <c r="AC655" s="245" t="n"/>
      <c r="AD655" s="245" t="n"/>
      <c r="AE655" s="244" t="n"/>
      <c r="AF655" s="245" t="n"/>
      <c r="AG655" s="245" t="n"/>
      <c r="AH655" s="244" t="n"/>
      <c r="AI655" s="245" t="n"/>
      <c r="AJ655" s="245" t="n"/>
      <c r="AK655" s="244" t="n"/>
      <c r="AL655" s="245" t="n"/>
      <c r="AM655" s="245" t="n"/>
      <c r="AN655" s="244" t="n"/>
      <c r="AO655" s="245" t="n">
        <v>30</v>
      </c>
      <c r="AP655" s="245" t="n">
        <v>14</v>
      </c>
      <c r="AQ655" s="244" t="n">
        <v>44</v>
      </c>
      <c r="AR655" s="244">
        <f>IF('b2'!$AQ655&gt;0,'b2'!$AQ655,IF('b2'!$AN655&gt;0,'b2'!$AN655,IF('b2'!$AK655&gt;0,'b2'!$AK655,IF('b2'!$AH655&gt;0,'b2'!$AH655,IF('b2'!$AE655&gt;0,'b2'!$AE655,IF('b2'!$AB655&gt;0,'b2'!$AB655,IF('b2'!$Y655&gt;0,'b2'!$Y655,IF('b2'!$V655&gt;0,'b2'!$V655," ---"))))))))</f>
        <v/>
      </c>
      <c r="AS655" s="246" t="n"/>
      <c r="AT655" s="246" t="n"/>
      <c r="AU655" s="246" t="n"/>
      <c r="AV655" s="246" t="n"/>
      <c r="AW655" s="246" t="n"/>
      <c r="AX655" s="246" t="n"/>
      <c r="AY655" s="246" t="n"/>
      <c r="AZ655" s="246" t="n"/>
      <c r="BA655" s="246" t="n"/>
      <c r="BB655" s="246" t="n"/>
      <c r="BC655" s="246" t="n">
        <v>15</v>
      </c>
      <c r="BD655" s="246" t="n">
        <v>3</v>
      </c>
      <c r="BE655" s="247" t="n"/>
      <c r="BF655" s="252" t="n"/>
      <c r="BG655" s="252" t="n"/>
      <c r="BH655" s="247" t="n"/>
      <c r="BI655" s="250" t="inlineStr">
        <is>
          <t>#REF!</t>
        </is>
      </c>
      <c r="BJ655" s="251" t="inlineStr">
        <is>
          <t>#REF!</t>
        </is>
      </c>
      <c r="BK655" s="252" t="n"/>
      <c r="BL655" s="252" t="n"/>
      <c r="BM655" s="247" t="n"/>
      <c r="BN655" s="250" t="inlineStr">
        <is>
          <t>#REF!</t>
        </is>
      </c>
      <c r="BO655" s="251" t="inlineStr">
        <is>
          <t>#REF!</t>
        </is>
      </c>
      <c r="BP655" s="248" t="n"/>
      <c r="BQ655" s="248" t="n"/>
      <c r="BR655" s="249" t="n"/>
      <c r="BS655" s="250" t="inlineStr">
        <is>
          <t>#REF!</t>
        </is>
      </c>
      <c r="BT655" s="251">
        <f>'[2]DATA CONSOLIDADA 2018-2025 '!$BR657-'b2'!$BO655</f>
        <v/>
      </c>
      <c r="BU655" s="252" t="n"/>
      <c r="BV655" s="248" t="n"/>
      <c r="BW655" s="249" t="n"/>
      <c r="BX655" s="250" t="inlineStr">
        <is>
          <t>#REF!</t>
        </is>
      </c>
      <c r="BY655" s="251" t="inlineStr">
        <is>
          <t>#REF!</t>
        </is>
      </c>
      <c r="BZ655" s="248" t="n"/>
      <c r="CA655" s="248" t="n"/>
      <c r="CB655" s="249" t="n"/>
      <c r="CC655" s="250" t="inlineStr">
        <is>
          <t>#REF!</t>
        </is>
      </c>
      <c r="CD655" s="251">
        <f>'[2]DATA CONSOLIDADA 2018-2025 '!$CB657-'b2'!$BW655</f>
        <v/>
      </c>
      <c r="CE655" s="253" t="n"/>
      <c r="CF655" s="253" t="n"/>
      <c r="CG655" s="254" t="n"/>
      <c r="CH655" s="250" t="inlineStr">
        <is>
          <t>#REF!</t>
        </is>
      </c>
      <c r="CI655" s="251">
        <f>'[2]DATA CONSOLIDADA 2018-2025 '!$CG657-'b2'!$CB655</f>
        <v/>
      </c>
      <c r="CJ655" s="247" t="inlineStr">
        <is>
          <t>#REF!</t>
        </is>
      </c>
      <c r="CK655" s="247" t="n">
        <v>132161.6985793</v>
      </c>
      <c r="CL655" s="247" t="n">
        <v>0</v>
      </c>
      <c r="CM655" s="247" t="n">
        <v>132161.6985793</v>
      </c>
      <c r="CN655" s="247" t="inlineStr">
        <is>
          <t>#REF!</t>
        </is>
      </c>
      <c r="CO655" s="251">
        <f>'[2]DATA CONSOLIDADA 2018-2025 '!$CM657-'b2'!$CG655</f>
        <v/>
      </c>
      <c r="CP655" s="253" t="n"/>
      <c r="CQ655" s="253" t="n"/>
      <c r="CR655" s="253" t="n"/>
      <c r="CS655" s="253" t="n"/>
      <c r="CT655" s="253" t="n"/>
      <c r="CU655" s="253" t="n"/>
      <c r="CV655" s="247" t="n"/>
      <c r="CW655" s="247" t="n"/>
      <c r="CX655" s="247" t="n"/>
      <c r="CY655" s="247" t="n"/>
      <c r="CZ655" s="247" t="n"/>
      <c r="DA655" s="247" t="n"/>
      <c r="DB655" s="247" t="n"/>
      <c r="DC655" s="255" t="n">
        <v>0</v>
      </c>
      <c r="DD655" s="255" t="n">
        <v>132161.6985793</v>
      </c>
      <c r="DE655" s="255" t="n">
        <v>0</v>
      </c>
      <c r="DF655" s="255" t="n">
        <v>0</v>
      </c>
      <c r="DG655" s="255" t="n">
        <v>0</v>
      </c>
      <c r="DH655" s="255" t="n">
        <v>132161.6985793</v>
      </c>
      <c r="DI655" s="256" t="n"/>
      <c r="DJ655" s="257" t="n"/>
      <c r="DK655" s="257" t="n"/>
      <c r="DL655" s="260" t="n"/>
      <c r="DM655" s="260" t="n"/>
      <c r="DN655" s="260" t="n"/>
      <c r="DO655" s="260" t="n"/>
      <c r="DP655" s="260" t="n"/>
      <c r="DQ655" s="260" t="n"/>
      <c r="DR655" s="260" t="n"/>
      <c r="DS655" s="260" t="n"/>
      <c r="DT655" s="260" t="n"/>
      <c r="DU655" s="260" t="n"/>
      <c r="DV655" s="260" t="n"/>
      <c r="DW655" s="260" t="n"/>
      <c r="DX655" s="260" t="n"/>
      <c r="DY655" s="260" t="n"/>
      <c r="DZ655" s="260" t="n"/>
      <c r="EA655" s="260" t="n"/>
      <c r="EB655" s="260" t="n"/>
      <c r="EC655" s="260" t="n"/>
      <c r="ED655" s="260" t="n"/>
      <c r="EE655" s="260" t="n"/>
    </row>
    <row r="656" hidden="1" ht="47.25" customHeight="1">
      <c r="A656" s="240" t="inlineStr">
        <is>
          <t>COOPERATIVA AGRARIA CAFETALERA TIRIJUAY PAVAYOC LIMITADA N° 013-B-VII</t>
        </is>
      </c>
      <c r="B656" s="240" t="inlineStr">
        <is>
          <t>CAFÉ</t>
        </is>
      </c>
      <c r="C656" s="240" t="inlineStr">
        <is>
          <t>CAFÉ</t>
        </is>
      </c>
      <c r="D656" s="240" t="inlineStr">
        <is>
          <t>CUSCO</t>
        </is>
      </c>
      <c r="E656" s="240" t="inlineStr">
        <is>
          <t>080905</t>
        </is>
      </c>
      <c r="F656" s="240" t="inlineStr">
        <is>
          <t>CUSCO</t>
        </is>
      </c>
      <c r="G656" s="240" t="inlineStr">
        <is>
          <t>LA CONVENCION</t>
        </is>
      </c>
      <c r="H656" s="240" t="inlineStr">
        <is>
          <t>OCOBAMBA</t>
        </is>
      </c>
      <c r="I656" s="241" t="n"/>
      <c r="J656" s="241" t="n"/>
      <c r="K656" s="241" t="n"/>
      <c r="L656" s="241" t="n"/>
      <c r="M656" s="241" t="n"/>
      <c r="N656" s="241" t="n"/>
      <c r="O656" s="241" t="n"/>
      <c r="P656" s="241" t="n">
        <v>1</v>
      </c>
      <c r="Q656" s="241" t="inlineStr">
        <is>
          <t>PAC</t>
        </is>
      </c>
      <c r="R656" s="242">
        <f>IF(I656=1,I$2,"")&amp;IF(J656=1,IF(I656=1,"-","")&amp;J$2,"")&amp;IF(K656=1,IF(OR(J656=1,I656=1),"-","")&amp;K$2,"")&amp;IF(L656=1,IF(OR(K656=1,J656=1,I656=1),"-","")&amp;L$2,"")&amp;IF(M656=1,IF(OR(L656=1,K656=1,J656=1,I656=1),"-","")&amp;M$2,"")&amp;IF(N656=1,IF(OR(M656=1,L656=1,K656=1,J656=1,I656=1),"-","")&amp;N$2,"")&amp;IF(O656=1,IF(OR(N656=1,M656=1,L656=1,K656=1,J656=1,I656=1),"-","")&amp;O$2,"")&amp;IF(P656=1,IF(I656=1," - ",IF(J656=1," - ",IF(K656=1," - ",IF(L656=1," - ",IF(M656=1," - ",IF(N656=1," - ",IF(O656=1," - ","")))))))&amp;P$2,"")</f>
        <v/>
      </c>
      <c r="S656" s="243" t="n"/>
      <c r="T656" s="290">
        <f>IF(OR('b2'!$J656=1,'b2'!$K656=1,'b2'!$L656=1,'b2'!$M656=1,'b2'!$N656=1,'b2'!$O656=1,'b2'!$P656=1),"SI","NO")</f>
        <v/>
      </c>
      <c r="U656" s="243">
        <f>IF(OR('b2'!$K656=1,'b2'!$L656=1,'b2'!$M656=1,'b2'!$N656=1,'b2'!$O656=1,'b2'!$P656=1),"SI","NO")</f>
        <v/>
      </c>
      <c r="V656" s="244" t="n"/>
      <c r="W656" s="245" t="n"/>
      <c r="X656" s="245" t="n"/>
      <c r="Y656" s="244" t="n"/>
      <c r="Z656" s="245" t="n"/>
      <c r="AA656" s="245" t="n"/>
      <c r="AB656" s="244" t="n"/>
      <c r="AC656" s="245" t="n"/>
      <c r="AD656" s="245" t="n"/>
      <c r="AE656" s="244" t="n"/>
      <c r="AF656" s="245" t="n"/>
      <c r="AG656" s="245" t="n"/>
      <c r="AH656" s="244" t="n"/>
      <c r="AI656" s="245" t="n"/>
      <c r="AJ656" s="245" t="n"/>
      <c r="AK656" s="244" t="n"/>
      <c r="AL656" s="245" t="n"/>
      <c r="AM656" s="245" t="n"/>
      <c r="AN656" s="244" t="n"/>
      <c r="AO656" s="245" t="n">
        <v>58</v>
      </c>
      <c r="AP656" s="245" t="n">
        <v>10</v>
      </c>
      <c r="AQ656" s="244" t="n">
        <v>68</v>
      </c>
      <c r="AR656" s="244">
        <f>IF('b2'!$AQ656&gt;0,'b2'!$AQ656,IF('b2'!$AN656&gt;0,'b2'!$AN656,IF('b2'!$AK656&gt;0,'b2'!$AK656,IF('b2'!$AH656&gt;0,'b2'!$AH656,IF('b2'!$AE656&gt;0,'b2'!$AE656,IF('b2'!$AB656&gt;0,'b2'!$AB656,IF('b2'!$Y656&gt;0,'b2'!$Y656,IF('b2'!$V656&gt;0,'b2'!$V656," ---"))))))))</f>
        <v/>
      </c>
      <c r="AS656" s="246" t="n"/>
      <c r="AT656" s="246" t="n"/>
      <c r="AU656" s="246" t="n"/>
      <c r="AV656" s="246" t="n"/>
      <c r="AW656" s="246" t="n"/>
      <c r="AX656" s="246" t="n"/>
      <c r="AY656" s="246" t="n"/>
      <c r="AZ656" s="246" t="n"/>
      <c r="BA656" s="246" t="n"/>
      <c r="BB656" s="246" t="n"/>
      <c r="BC656" s="246" t="n">
        <v>20</v>
      </c>
      <c r="BD656" s="246" t="n">
        <v>4</v>
      </c>
      <c r="BE656" s="247" t="n"/>
      <c r="BF656" s="252" t="n"/>
      <c r="BG656" s="252" t="n"/>
      <c r="BH656" s="247" t="n"/>
      <c r="BI656" s="250" t="inlineStr">
        <is>
          <t>#REF!</t>
        </is>
      </c>
      <c r="BJ656" s="251" t="inlineStr">
        <is>
          <t>#REF!</t>
        </is>
      </c>
      <c r="BK656" s="252" t="n"/>
      <c r="BL656" s="252" t="n"/>
      <c r="BM656" s="247" t="n"/>
      <c r="BN656" s="250" t="inlineStr">
        <is>
          <t>#REF!</t>
        </is>
      </c>
      <c r="BO656" s="251" t="inlineStr">
        <is>
          <t>#REF!</t>
        </is>
      </c>
      <c r="BP656" s="248" t="n"/>
      <c r="BQ656" s="248" t="n"/>
      <c r="BR656" s="249" t="n"/>
      <c r="BS656" s="250" t="inlineStr">
        <is>
          <t>#REF!</t>
        </is>
      </c>
      <c r="BT656" s="251">
        <f>'[2]DATA CONSOLIDADA 2018-2025 '!$BR658-'b2'!$BO656</f>
        <v/>
      </c>
      <c r="BU656" s="252" t="n"/>
      <c r="BV656" s="248" t="n"/>
      <c r="BW656" s="249" t="n"/>
      <c r="BX656" s="250" t="inlineStr">
        <is>
          <t>#REF!</t>
        </is>
      </c>
      <c r="BY656" s="251" t="inlineStr">
        <is>
          <t>#REF!</t>
        </is>
      </c>
      <c r="BZ656" s="248" t="n"/>
      <c r="CA656" s="248" t="n"/>
      <c r="CB656" s="249" t="n"/>
      <c r="CC656" s="250" t="inlineStr">
        <is>
          <t>#REF!</t>
        </is>
      </c>
      <c r="CD656" s="251">
        <f>'[2]DATA CONSOLIDADA 2018-2025 '!$CB658-'b2'!$BW656</f>
        <v/>
      </c>
      <c r="CE656" s="253" t="n"/>
      <c r="CF656" s="253" t="n"/>
      <c r="CG656" s="254" t="n"/>
      <c r="CH656" s="250" t="inlineStr">
        <is>
          <t>#REF!</t>
        </is>
      </c>
      <c r="CI656" s="251">
        <f>'[2]DATA CONSOLIDADA 2018-2025 '!$CG658-'b2'!$CB656</f>
        <v/>
      </c>
      <c r="CJ656" s="247" t="inlineStr">
        <is>
          <t>#REF!</t>
        </is>
      </c>
      <c r="CK656" s="247" t="n">
        <v>168485.133017</v>
      </c>
      <c r="CL656" s="247" t="n">
        <v>0</v>
      </c>
      <c r="CM656" s="247" t="n">
        <v>168485.133017</v>
      </c>
      <c r="CN656" s="247" t="inlineStr">
        <is>
          <t>#REF!</t>
        </is>
      </c>
      <c r="CO656" s="251">
        <f>'[2]DATA CONSOLIDADA 2018-2025 '!$CM658-'b2'!$CG656</f>
        <v/>
      </c>
      <c r="CP656" s="253" t="n"/>
      <c r="CQ656" s="253" t="n"/>
      <c r="CR656" s="253" t="n"/>
      <c r="CS656" s="253" t="n"/>
      <c r="CT656" s="253" t="n"/>
      <c r="CU656" s="253" t="n"/>
      <c r="CV656" s="247" t="n"/>
      <c r="CW656" s="247" t="n"/>
      <c r="CX656" s="247" t="n"/>
      <c r="CY656" s="247" t="n"/>
      <c r="CZ656" s="247" t="n"/>
      <c r="DA656" s="247" t="n"/>
      <c r="DB656" s="247" t="n"/>
      <c r="DC656" s="255" t="n">
        <v>0</v>
      </c>
      <c r="DD656" s="255" t="n">
        <v>168485.133017</v>
      </c>
      <c r="DE656" s="255" t="n">
        <v>0</v>
      </c>
      <c r="DF656" s="255" t="n">
        <v>0</v>
      </c>
      <c r="DG656" s="255" t="n">
        <v>0</v>
      </c>
      <c r="DH656" s="255" t="n">
        <v>168485.133017</v>
      </c>
      <c r="DI656" s="256" t="n"/>
      <c r="DJ656" s="257" t="n"/>
      <c r="DK656" s="257" t="n"/>
      <c r="DL656" s="260" t="n"/>
      <c r="DM656" s="260" t="n"/>
      <c r="DN656" s="260" t="n"/>
      <c r="DO656" s="260" t="n"/>
      <c r="DP656" s="260" t="n"/>
      <c r="DQ656" s="260" t="n"/>
      <c r="DR656" s="260" t="n"/>
      <c r="DS656" s="260" t="n"/>
      <c r="DT656" s="260" t="n"/>
      <c r="DU656" s="260" t="n"/>
      <c r="DV656" s="260" t="n"/>
      <c r="DW656" s="260" t="n"/>
      <c r="DX656" s="260" t="n"/>
      <c r="DY656" s="260" t="n"/>
      <c r="DZ656" s="260" t="n"/>
      <c r="EA656" s="260" t="n"/>
      <c r="EB656" s="260" t="n"/>
      <c r="EC656" s="260" t="n"/>
      <c r="ED656" s="260" t="n"/>
      <c r="EE656" s="260" t="n"/>
    </row>
    <row r="657" hidden="1" ht="47.25" customHeight="1">
      <c r="A657" s="240" t="inlineStr">
        <is>
          <t>COOPERATIVA AGRARIA CAFETALERA JORGE CHAVEZ LTDA</t>
        </is>
      </c>
      <c r="B657" s="240" t="inlineStr">
        <is>
          <t>CAFÉ</t>
        </is>
      </c>
      <c r="C657" s="240" t="inlineStr">
        <is>
          <t>CAFÉ</t>
        </is>
      </c>
      <c r="D657" s="240" t="inlineStr">
        <is>
          <t>CUSCO</t>
        </is>
      </c>
      <c r="E657" s="240" t="inlineStr">
        <is>
          <t>080408</t>
        </is>
      </c>
      <c r="F657" s="240" t="inlineStr">
        <is>
          <t>CUSCO</t>
        </is>
      </c>
      <c r="G657" s="240" t="inlineStr">
        <is>
          <t>CALCA</t>
        </is>
      </c>
      <c r="H657" s="240" t="inlineStr">
        <is>
          <t>YANATILE</t>
        </is>
      </c>
      <c r="I657" s="241" t="n"/>
      <c r="J657" s="241" t="n"/>
      <c r="K657" s="241" t="n"/>
      <c r="L657" s="241" t="n"/>
      <c r="M657" s="241" t="n"/>
      <c r="N657" s="241" t="n"/>
      <c r="O657" s="241" t="n"/>
      <c r="P657" s="241" t="n">
        <v>1</v>
      </c>
      <c r="Q657" s="241" t="inlineStr">
        <is>
          <t>PAC</t>
        </is>
      </c>
      <c r="R657" s="242">
        <f>IF(I657=1,I$2,"")&amp;IF(J657=1,IF(I657=1,"-","")&amp;J$2,"")&amp;IF(K657=1,IF(OR(J657=1,I657=1),"-","")&amp;K$2,"")&amp;IF(L657=1,IF(OR(K657=1,J657=1,I657=1),"-","")&amp;L$2,"")&amp;IF(M657=1,IF(OR(L657=1,K657=1,J657=1,I657=1),"-","")&amp;M$2,"")&amp;IF(N657=1,IF(OR(M657=1,L657=1,K657=1,J657=1,I657=1),"-","")&amp;N$2,"")&amp;IF(O657=1,IF(OR(N657=1,M657=1,L657=1,K657=1,J657=1,I657=1),"-","")&amp;O$2,"")&amp;IF(P657=1,IF(I657=1," - ",IF(J657=1," - ",IF(K657=1," - ",IF(L657=1," - ",IF(M657=1," - ",IF(N657=1," - ",IF(O657=1," - ","")))))))&amp;P$2,"")</f>
        <v/>
      </c>
      <c r="S657" s="243" t="n"/>
      <c r="T657" s="290">
        <f>IF(OR('b2'!$J657=1,'b2'!$K657=1,'b2'!$L657=1,'b2'!$M657=1,'b2'!$N657=1,'b2'!$O657=1,'b2'!$P657=1),"SI","NO")</f>
        <v/>
      </c>
      <c r="U657" s="243">
        <f>IF(OR('b2'!$K657=1,'b2'!$L657=1,'b2'!$M657=1,'b2'!$N657=1,'b2'!$O657=1,'b2'!$P657=1),"SI","NO")</f>
        <v/>
      </c>
      <c r="V657" s="244" t="n"/>
      <c r="W657" s="245" t="n"/>
      <c r="X657" s="245" t="n"/>
      <c r="Y657" s="244" t="n"/>
      <c r="Z657" s="245" t="n"/>
      <c r="AA657" s="245" t="n"/>
      <c r="AB657" s="244" t="n"/>
      <c r="AC657" s="245" t="n"/>
      <c r="AD657" s="245" t="n"/>
      <c r="AE657" s="244" t="n"/>
      <c r="AF657" s="245" t="n"/>
      <c r="AG657" s="245" t="n"/>
      <c r="AH657" s="244" t="n"/>
      <c r="AI657" s="245" t="n"/>
      <c r="AJ657" s="245" t="n"/>
      <c r="AK657" s="244" t="n"/>
      <c r="AL657" s="245" t="n"/>
      <c r="AM657" s="245" t="n"/>
      <c r="AN657" s="244" t="n"/>
      <c r="AO657" s="245" t="n">
        <v>29</v>
      </c>
      <c r="AP657" s="245" t="n">
        <v>7</v>
      </c>
      <c r="AQ657" s="244" t="n">
        <v>36</v>
      </c>
      <c r="AR657" s="244">
        <f>IF('b2'!$AQ657&gt;0,'b2'!$AQ657,IF('b2'!$AN657&gt;0,'b2'!$AN657,IF('b2'!$AK657&gt;0,'b2'!$AK657,IF('b2'!$AH657&gt;0,'b2'!$AH657,IF('b2'!$AE657&gt;0,'b2'!$AE657,IF('b2'!$AB657&gt;0,'b2'!$AB657,IF('b2'!$Y657&gt;0,'b2'!$Y657,IF('b2'!$V657&gt;0,'b2'!$V657," ---"))))))))</f>
        <v/>
      </c>
      <c r="AS657" s="246" t="n"/>
      <c r="AT657" s="246" t="n"/>
      <c r="AU657" s="246" t="n"/>
      <c r="AV657" s="246" t="n"/>
      <c r="AW657" s="246" t="n"/>
      <c r="AX657" s="246" t="n"/>
      <c r="AY657" s="246" t="n"/>
      <c r="AZ657" s="246" t="n"/>
      <c r="BA657" s="246" t="n"/>
      <c r="BB657" s="246" t="n"/>
      <c r="BC657" s="246" t="n">
        <v>7</v>
      </c>
      <c r="BD657" s="246" t="n">
        <v>1</v>
      </c>
      <c r="BE657" s="247" t="n"/>
      <c r="BF657" s="252" t="n"/>
      <c r="BG657" s="252" t="n"/>
      <c r="BH657" s="247" t="n"/>
      <c r="BI657" s="250" t="inlineStr">
        <is>
          <t>#REF!</t>
        </is>
      </c>
      <c r="BJ657" s="251" t="inlineStr">
        <is>
          <t>#REF!</t>
        </is>
      </c>
      <c r="BK657" s="252" t="n"/>
      <c r="BL657" s="252" t="n"/>
      <c r="BM657" s="247" t="n"/>
      <c r="BN657" s="250" t="inlineStr">
        <is>
          <t>#REF!</t>
        </is>
      </c>
      <c r="BO657" s="251" t="inlineStr">
        <is>
          <t>#REF!</t>
        </is>
      </c>
      <c r="BP657" s="248" t="n"/>
      <c r="BQ657" s="248" t="n"/>
      <c r="BR657" s="249" t="n"/>
      <c r="BS657" s="250" t="inlineStr">
        <is>
          <t>#REF!</t>
        </is>
      </c>
      <c r="BT657" s="251">
        <f>'[2]DATA CONSOLIDADA 2018-2025 '!$BR659-'b2'!$BO657</f>
        <v/>
      </c>
      <c r="BU657" s="252" t="n"/>
      <c r="BV657" s="248" t="n"/>
      <c r="BW657" s="249" t="n"/>
      <c r="BX657" s="250" t="inlineStr">
        <is>
          <t>#REF!</t>
        </is>
      </c>
      <c r="BY657" s="251" t="inlineStr">
        <is>
          <t>#REF!</t>
        </is>
      </c>
      <c r="BZ657" s="248" t="n"/>
      <c r="CA657" s="248" t="n"/>
      <c r="CB657" s="249" t="n"/>
      <c r="CC657" s="250" t="inlineStr">
        <is>
          <t>#REF!</t>
        </is>
      </c>
      <c r="CD657" s="251">
        <f>'[2]DATA CONSOLIDADA 2018-2025 '!$CB659-'b2'!$BW657</f>
        <v/>
      </c>
      <c r="CE657" s="253" t="n"/>
      <c r="CF657" s="253" t="n"/>
      <c r="CG657" s="254" t="n"/>
      <c r="CH657" s="250" t="inlineStr">
        <is>
          <t>#REF!</t>
        </is>
      </c>
      <c r="CI657" s="251">
        <f>'[2]DATA CONSOLIDADA 2018-2025 '!$CG659-'b2'!$CB657</f>
        <v/>
      </c>
      <c r="CJ657" s="247" t="inlineStr">
        <is>
          <t>#REF!</t>
        </is>
      </c>
      <c r="CK657" s="247" t="n">
        <v>496625.1938106</v>
      </c>
      <c r="CL657" s="247" t="n">
        <v>0</v>
      </c>
      <c r="CM657" s="247" t="n">
        <v>496625.1938106</v>
      </c>
      <c r="CN657" s="247" t="inlineStr">
        <is>
          <t>#REF!</t>
        </is>
      </c>
      <c r="CO657" s="251">
        <f>'[2]DATA CONSOLIDADA 2018-2025 '!$CM659-'b2'!$CG657</f>
        <v/>
      </c>
      <c r="CP657" s="253" t="n"/>
      <c r="CQ657" s="253" t="n"/>
      <c r="CR657" s="253" t="n"/>
      <c r="CS657" s="253" t="n"/>
      <c r="CT657" s="253" t="n"/>
      <c r="CU657" s="253" t="n"/>
      <c r="CV657" s="247" t="n"/>
      <c r="CW657" s="247" t="n"/>
      <c r="CX657" s="247" t="n"/>
      <c r="CY657" s="247" t="n"/>
      <c r="CZ657" s="247" t="n"/>
      <c r="DA657" s="247" t="n"/>
      <c r="DB657" s="247" t="n"/>
      <c r="DC657" s="255" t="n">
        <v>0</v>
      </c>
      <c r="DD657" s="255" t="n">
        <v>496625.1938106</v>
      </c>
      <c r="DE657" s="255" t="n">
        <v>0</v>
      </c>
      <c r="DF657" s="255" t="n">
        <v>0</v>
      </c>
      <c r="DG657" s="255" t="n">
        <v>0</v>
      </c>
      <c r="DH657" s="255" t="n">
        <v>496625.1938106</v>
      </c>
      <c r="DI657" s="256" t="n"/>
      <c r="DJ657" s="257" t="n"/>
      <c r="DK657" s="257" t="n"/>
      <c r="DL657" s="260" t="n"/>
      <c r="DM657" s="260" t="n"/>
      <c r="DN657" s="260" t="n"/>
      <c r="DO657" s="260" t="n"/>
      <c r="DP657" s="260" t="n"/>
      <c r="DQ657" s="260" t="n"/>
      <c r="DR657" s="260" t="n"/>
      <c r="DS657" s="260" t="n"/>
      <c r="DT657" s="260" t="n"/>
      <c r="DU657" s="260" t="n"/>
      <c r="DV657" s="260" t="n"/>
      <c r="DW657" s="260" t="n"/>
      <c r="DX657" s="260" t="n"/>
      <c r="DY657" s="260" t="n"/>
      <c r="DZ657" s="260" t="n"/>
      <c r="EA657" s="260" t="n"/>
      <c r="EB657" s="260" t="n"/>
      <c r="EC657" s="260" t="n"/>
      <c r="ED657" s="260" t="n"/>
      <c r="EE657" s="260" t="n"/>
    </row>
    <row r="658" hidden="1" ht="47.25" customHeight="1">
      <c r="A658" s="240" t="inlineStr">
        <is>
          <t>COOPERATIVA AGRARIA AGROFRUTOS ORGANICOS</t>
        </is>
      </c>
      <c r="B658" s="240" t="inlineStr">
        <is>
          <t>MANGO</t>
        </is>
      </c>
      <c r="C658" s="240" t="inlineStr">
        <is>
          <t>MANGO</t>
        </is>
      </c>
      <c r="D658" s="240" t="inlineStr">
        <is>
          <t>LAMBAYEQUE</t>
        </is>
      </c>
      <c r="E658" s="240" t="inlineStr">
        <is>
          <t>140307</t>
        </is>
      </c>
      <c r="F658" s="240" t="inlineStr">
        <is>
          <t>LAMBAYEQUE</t>
        </is>
      </c>
      <c r="G658" s="240" t="inlineStr">
        <is>
          <t>LAMBAYEQUE</t>
        </is>
      </c>
      <c r="H658" s="240" t="inlineStr">
        <is>
          <t>MOTUPE</t>
        </is>
      </c>
      <c r="I658" s="241" t="n"/>
      <c r="J658" s="241" t="n"/>
      <c r="K658" s="241" t="n"/>
      <c r="L658" s="241" t="n"/>
      <c r="M658" s="241" t="n"/>
      <c r="N658" s="241" t="n"/>
      <c r="O658" s="241" t="n"/>
      <c r="P658" s="241" t="n">
        <v>1</v>
      </c>
      <c r="Q658" s="241" t="inlineStr">
        <is>
          <t>PAC</t>
        </is>
      </c>
      <c r="R658" s="242">
        <f>IF(I658=1,I$2,"")&amp;IF(J658=1,IF(I658=1,"-","")&amp;J$2,"")&amp;IF(K658=1,IF(OR(J658=1,I658=1),"-","")&amp;K$2,"")&amp;IF(L658=1,IF(OR(K658=1,J658=1,I658=1),"-","")&amp;L$2,"")&amp;IF(M658=1,IF(OR(L658=1,K658=1,J658=1,I658=1),"-","")&amp;M$2,"")&amp;IF(N658=1,IF(OR(M658=1,L658=1,K658=1,J658=1,I658=1),"-","")&amp;N$2,"")&amp;IF(O658=1,IF(OR(N658=1,M658=1,L658=1,K658=1,J658=1,I658=1),"-","")&amp;O$2,"")&amp;IF(P658=1,IF(I658=1," - ",IF(J658=1," - ",IF(K658=1," - ",IF(L658=1," - ",IF(M658=1," - ",IF(N658=1," - ",IF(O658=1," - ","")))))))&amp;P$2,"")</f>
        <v/>
      </c>
      <c r="S658" s="243" t="n"/>
      <c r="T658" s="290">
        <f>IF(OR('b2'!$J658=1,'b2'!$K658=1,'b2'!$L658=1,'b2'!$M658=1,'b2'!$N658=1,'b2'!$O658=1,'b2'!$P658=1),"SI","NO")</f>
        <v/>
      </c>
      <c r="U658" s="243">
        <f>IF(OR('b2'!$K658=1,'b2'!$L658=1,'b2'!$M658=1,'b2'!$N658=1,'b2'!$O658=1,'b2'!$P658=1),"SI","NO")</f>
        <v/>
      </c>
      <c r="V658" s="244" t="n"/>
      <c r="W658" s="245" t="n"/>
      <c r="X658" s="245" t="n"/>
      <c r="Y658" s="244" t="n"/>
      <c r="Z658" s="245" t="n"/>
      <c r="AA658" s="245" t="n"/>
      <c r="AB658" s="244" t="n"/>
      <c r="AC658" s="245" t="n"/>
      <c r="AD658" s="245" t="n"/>
      <c r="AE658" s="244" t="n"/>
      <c r="AF658" s="245" t="n"/>
      <c r="AG658" s="245" t="n"/>
      <c r="AH658" s="244" t="n"/>
      <c r="AI658" s="245" t="n"/>
      <c r="AJ658" s="245" t="n"/>
      <c r="AK658" s="244" t="n"/>
      <c r="AL658" s="245" t="n"/>
      <c r="AM658" s="245" t="n"/>
      <c r="AN658" s="244" t="n"/>
      <c r="AO658" s="245" t="n">
        <v>62</v>
      </c>
      <c r="AP658" s="245" t="n">
        <v>10</v>
      </c>
      <c r="AQ658" s="244" t="n">
        <v>72</v>
      </c>
      <c r="AR658" s="244">
        <f>IF('b2'!$AQ658&gt;0,'b2'!$AQ658,IF('b2'!$AN658&gt;0,'b2'!$AN658,IF('b2'!$AK658&gt;0,'b2'!$AK658,IF('b2'!$AH658&gt;0,'b2'!$AH658,IF('b2'!$AE658&gt;0,'b2'!$AE658,IF('b2'!$AB658&gt;0,'b2'!$AB658,IF('b2'!$Y658&gt;0,'b2'!$Y658,IF('b2'!$V658&gt;0,'b2'!$V658," ---"))))))))</f>
        <v/>
      </c>
      <c r="AS658" s="246" t="n"/>
      <c r="AT658" s="246" t="n"/>
      <c r="AU658" s="246" t="n"/>
      <c r="AV658" s="246" t="n"/>
      <c r="AW658" s="246" t="n"/>
      <c r="AX658" s="246" t="n"/>
      <c r="AY658" s="246" t="n"/>
      <c r="AZ658" s="246" t="n"/>
      <c r="BA658" s="246" t="n"/>
      <c r="BB658" s="246" t="n"/>
      <c r="BC658" s="246" t="n">
        <v>10</v>
      </c>
      <c r="BD658" s="246" t="n">
        <v>2</v>
      </c>
      <c r="BE658" s="247" t="n"/>
      <c r="BF658" s="252" t="n"/>
      <c r="BG658" s="252" t="n"/>
      <c r="BH658" s="247" t="n"/>
      <c r="BI658" s="250" t="inlineStr">
        <is>
          <t>#REF!</t>
        </is>
      </c>
      <c r="BJ658" s="251" t="inlineStr">
        <is>
          <t>#REF!</t>
        </is>
      </c>
      <c r="BK658" s="252" t="n"/>
      <c r="BL658" s="252" t="n"/>
      <c r="BM658" s="247" t="n"/>
      <c r="BN658" s="250" t="inlineStr">
        <is>
          <t>#REF!</t>
        </is>
      </c>
      <c r="BO658" s="251" t="inlineStr">
        <is>
          <t>#REF!</t>
        </is>
      </c>
      <c r="BP658" s="248" t="n"/>
      <c r="BQ658" s="248" t="n"/>
      <c r="BR658" s="249" t="n"/>
      <c r="BS658" s="250" t="inlineStr">
        <is>
          <t>#REF!</t>
        </is>
      </c>
      <c r="BT658" s="251">
        <f>'[2]DATA CONSOLIDADA 2018-2025 '!$BR660-'b2'!$BO658</f>
        <v/>
      </c>
      <c r="BU658" s="252" t="n"/>
      <c r="BV658" s="248" t="n"/>
      <c r="BW658" s="249" t="n"/>
      <c r="BX658" s="250" t="inlineStr">
        <is>
          <t>#REF!</t>
        </is>
      </c>
      <c r="BY658" s="251" t="inlineStr">
        <is>
          <t>#REF!</t>
        </is>
      </c>
      <c r="BZ658" s="248" t="n"/>
      <c r="CA658" s="248" t="n"/>
      <c r="CB658" s="249" t="n"/>
      <c r="CC658" s="250" t="inlineStr">
        <is>
          <t>#REF!</t>
        </is>
      </c>
      <c r="CD658" s="251">
        <f>'[2]DATA CONSOLIDADA 2018-2025 '!$CB660-'b2'!$BW658</f>
        <v/>
      </c>
      <c r="CE658" s="253" t="n"/>
      <c r="CF658" s="253" t="n"/>
      <c r="CG658" s="254" t="n"/>
      <c r="CH658" s="250" t="inlineStr">
        <is>
          <t>#REF!</t>
        </is>
      </c>
      <c r="CI658" s="251">
        <f>'[2]DATA CONSOLIDADA 2018-2025 '!$CG660-'b2'!$CB658</f>
        <v/>
      </c>
      <c r="CJ658" s="247" t="inlineStr">
        <is>
          <t>#REF!</t>
        </is>
      </c>
      <c r="CK658" s="247" t="n">
        <v>22435.0025</v>
      </c>
      <c r="CL658" s="247" t="n">
        <v>0</v>
      </c>
      <c r="CM658" s="247" t="n">
        <v>22435.0025</v>
      </c>
      <c r="CN658" s="247" t="inlineStr">
        <is>
          <t>#REF!</t>
        </is>
      </c>
      <c r="CO658" s="251">
        <f>'[2]DATA CONSOLIDADA 2018-2025 '!$CM660-'b2'!$CG658</f>
        <v/>
      </c>
      <c r="CP658" s="253" t="n"/>
      <c r="CQ658" s="253" t="n"/>
      <c r="CR658" s="253" t="n"/>
      <c r="CS658" s="253" t="n"/>
      <c r="CT658" s="253" t="n"/>
      <c r="CU658" s="253" t="n"/>
      <c r="CV658" s="247" t="n"/>
      <c r="CW658" s="247" t="n"/>
      <c r="CX658" s="247" t="n"/>
      <c r="CY658" s="247" t="n"/>
      <c r="CZ658" s="247" t="n"/>
      <c r="DA658" s="247" t="n"/>
      <c r="DB658" s="247" t="n"/>
      <c r="DC658" s="255" t="n">
        <v>0</v>
      </c>
      <c r="DD658" s="255" t="n">
        <v>0</v>
      </c>
      <c r="DE658" s="255" t="n">
        <v>22435.0025</v>
      </c>
      <c r="DF658" s="255" t="n">
        <v>0</v>
      </c>
      <c r="DG658" s="255" t="n">
        <v>0</v>
      </c>
      <c r="DH658" s="255" t="n">
        <v>22435.0025</v>
      </c>
      <c r="DI658" s="256" t="n"/>
      <c r="DJ658" s="257" t="n"/>
      <c r="DK658" s="257" t="n"/>
      <c r="DL658" s="260" t="n"/>
      <c r="DM658" s="260" t="n"/>
      <c r="DN658" s="260" t="n"/>
      <c r="DO658" s="260" t="n"/>
      <c r="DP658" s="260" t="n"/>
      <c r="DQ658" s="260" t="n"/>
      <c r="DR658" s="260" t="n"/>
      <c r="DS658" s="260" t="n"/>
      <c r="DT658" s="260" t="n"/>
      <c r="DU658" s="260" t="n"/>
      <c r="DV658" s="260" t="n"/>
      <c r="DW658" s="260" t="n"/>
      <c r="DX658" s="260" t="n"/>
      <c r="DY658" s="260" t="n"/>
      <c r="DZ658" s="260" t="n"/>
      <c r="EA658" s="260" t="n"/>
      <c r="EB658" s="260" t="n"/>
      <c r="EC658" s="260" t="n"/>
      <c r="ED658" s="260" t="n"/>
      <c r="EE658" s="260" t="n"/>
    </row>
    <row r="659" hidden="1" ht="47.25" customHeight="1">
      <c r="A659" s="240" t="inlineStr">
        <is>
          <t>ASOCIACION DE PROTECCION DE LOS BOSQUES SECOS DEL CASERIO EL CHOLOQUE-SECTOR EL CARDO-TONGORRAPE-MOTUPE</t>
        </is>
      </c>
      <c r="B659" s="240" t="inlineStr">
        <is>
          <t>MANGO</t>
        </is>
      </c>
      <c r="C659" s="240" t="inlineStr">
        <is>
          <t>MANGO</t>
        </is>
      </c>
      <c r="D659" s="240" t="inlineStr">
        <is>
          <t>LAMBAYEQUE</t>
        </is>
      </c>
      <c r="E659" s="240" t="inlineStr">
        <is>
          <t>140307</t>
        </is>
      </c>
      <c r="F659" s="240" t="inlineStr">
        <is>
          <t>LAMBAYEQUE</t>
        </is>
      </c>
      <c r="G659" s="240" t="inlineStr">
        <is>
          <t>LAMBAYEQUE</t>
        </is>
      </c>
      <c r="H659" s="240" t="inlineStr">
        <is>
          <t>MOTUPE</t>
        </is>
      </c>
      <c r="I659" s="241" t="n"/>
      <c r="J659" s="241" t="n"/>
      <c r="K659" s="241" t="n"/>
      <c r="L659" s="241" t="n"/>
      <c r="M659" s="241" t="n"/>
      <c r="N659" s="241" t="n"/>
      <c r="O659" s="241" t="n"/>
      <c r="P659" s="241" t="n">
        <v>1</v>
      </c>
      <c r="Q659" s="241" t="inlineStr">
        <is>
          <t>PAC</t>
        </is>
      </c>
      <c r="R659" s="242">
        <f>IF(I659=1,I$2,"")&amp;IF(J659=1,IF(I659=1,"-","")&amp;J$2,"")&amp;IF(K659=1,IF(OR(J659=1,I659=1),"-","")&amp;K$2,"")&amp;IF(L659=1,IF(OR(K659=1,J659=1,I659=1),"-","")&amp;L$2,"")&amp;IF(M659=1,IF(OR(L659=1,K659=1,J659=1,I659=1),"-","")&amp;M$2,"")&amp;IF(N659=1,IF(OR(M659=1,L659=1,K659=1,J659=1,I659=1),"-","")&amp;N$2,"")&amp;IF(O659=1,IF(OR(N659=1,M659=1,L659=1,K659=1,J659=1,I659=1),"-","")&amp;O$2,"")&amp;IF(P659=1,IF(I659=1," - ",IF(J659=1," - ",IF(K659=1," - ",IF(L659=1," - ",IF(M659=1," - ",IF(N659=1," - ",IF(O659=1," - ","")))))))&amp;P$2,"")</f>
        <v/>
      </c>
      <c r="S659" s="243" t="n"/>
      <c r="T659" s="290">
        <f>IF(OR('b2'!$J659=1,'b2'!$K659=1,'b2'!$L659=1,'b2'!$M659=1,'b2'!$N659=1,'b2'!$O659=1,'b2'!$P659=1),"SI","NO")</f>
        <v/>
      </c>
      <c r="U659" s="243">
        <f>IF(OR('b2'!$K659=1,'b2'!$L659=1,'b2'!$M659=1,'b2'!$N659=1,'b2'!$O659=1,'b2'!$P659=1),"SI","NO")</f>
        <v/>
      </c>
      <c r="V659" s="244" t="n"/>
      <c r="W659" s="245" t="n"/>
      <c r="X659" s="245" t="n"/>
      <c r="Y659" s="244" t="n"/>
      <c r="Z659" s="245" t="n"/>
      <c r="AA659" s="245" t="n"/>
      <c r="AB659" s="244" t="n"/>
      <c r="AC659" s="245" t="n"/>
      <c r="AD659" s="245" t="n"/>
      <c r="AE659" s="244" t="n"/>
      <c r="AF659" s="245" t="n"/>
      <c r="AG659" s="245" t="n"/>
      <c r="AH659" s="244" t="n"/>
      <c r="AI659" s="245" t="n"/>
      <c r="AJ659" s="245" t="n"/>
      <c r="AK659" s="244" t="n"/>
      <c r="AL659" s="245" t="n"/>
      <c r="AM659" s="245" t="n"/>
      <c r="AN659" s="244" t="n"/>
      <c r="AO659" s="245" t="n">
        <v>35</v>
      </c>
      <c r="AP659" s="245" t="n">
        <v>26</v>
      </c>
      <c r="AQ659" s="244" t="n">
        <v>61</v>
      </c>
      <c r="AR659" s="244">
        <f>IF('b2'!$AQ659&gt;0,'b2'!$AQ659,IF('b2'!$AN659&gt;0,'b2'!$AN659,IF('b2'!$AK659&gt;0,'b2'!$AK659,IF('b2'!$AH659&gt;0,'b2'!$AH659,IF('b2'!$AE659&gt;0,'b2'!$AE659,IF('b2'!$AB659&gt;0,'b2'!$AB659,IF('b2'!$Y659&gt;0,'b2'!$Y659,IF('b2'!$V659&gt;0,'b2'!$V659," ---"))))))))</f>
        <v/>
      </c>
      <c r="AS659" s="246" t="n"/>
      <c r="AT659" s="246" t="n"/>
      <c r="AU659" s="246" t="n"/>
      <c r="AV659" s="246" t="n"/>
      <c r="AW659" s="246" t="n"/>
      <c r="AX659" s="246" t="n"/>
      <c r="AY659" s="246" t="n"/>
      <c r="AZ659" s="246" t="n"/>
      <c r="BA659" s="246" t="n"/>
      <c r="BB659" s="246" t="n"/>
      <c r="BC659" s="246" t="n">
        <v>10</v>
      </c>
      <c r="BD659" s="246" t="n">
        <v>2</v>
      </c>
      <c r="BE659" s="247" t="n"/>
      <c r="BF659" s="252" t="n"/>
      <c r="BG659" s="252" t="n"/>
      <c r="BH659" s="247" t="n"/>
      <c r="BI659" s="250" t="inlineStr">
        <is>
          <t>#REF!</t>
        </is>
      </c>
      <c r="BJ659" s="251" t="inlineStr">
        <is>
          <t>#REF!</t>
        </is>
      </c>
      <c r="BK659" s="252" t="n"/>
      <c r="BL659" s="252" t="n"/>
      <c r="BM659" s="247" t="n"/>
      <c r="BN659" s="250" t="inlineStr">
        <is>
          <t>#REF!</t>
        </is>
      </c>
      <c r="BO659" s="251" t="inlineStr">
        <is>
          <t>#REF!</t>
        </is>
      </c>
      <c r="BP659" s="248" t="n"/>
      <c r="BQ659" s="248" t="n"/>
      <c r="BR659" s="249" t="n"/>
      <c r="BS659" s="250" t="inlineStr">
        <is>
          <t>#REF!</t>
        </is>
      </c>
      <c r="BT659" s="251">
        <f>'[2]DATA CONSOLIDADA 2018-2025 '!$BR661-'b2'!$BO659</f>
        <v/>
      </c>
      <c r="BU659" s="252" t="n"/>
      <c r="BV659" s="248" t="n"/>
      <c r="BW659" s="249" t="n"/>
      <c r="BX659" s="250" t="inlineStr">
        <is>
          <t>#REF!</t>
        </is>
      </c>
      <c r="BY659" s="251" t="inlineStr">
        <is>
          <t>#REF!</t>
        </is>
      </c>
      <c r="BZ659" s="248" t="n"/>
      <c r="CA659" s="248" t="n"/>
      <c r="CB659" s="249" t="n"/>
      <c r="CC659" s="250" t="inlineStr">
        <is>
          <t>#REF!</t>
        </is>
      </c>
      <c r="CD659" s="251">
        <f>'[2]DATA CONSOLIDADA 2018-2025 '!$CB661-'b2'!$BW659</f>
        <v/>
      </c>
      <c r="CE659" s="253" t="n"/>
      <c r="CF659" s="253" t="n"/>
      <c r="CG659" s="254" t="n"/>
      <c r="CH659" s="250" t="inlineStr">
        <is>
          <t>#REF!</t>
        </is>
      </c>
      <c r="CI659" s="251">
        <f>'[2]DATA CONSOLIDADA 2018-2025 '!$CG661-'b2'!$CB659</f>
        <v/>
      </c>
      <c r="CJ659" s="247" t="inlineStr">
        <is>
          <t>#REF!</t>
        </is>
      </c>
      <c r="CK659" s="247" t="n">
        <v>0</v>
      </c>
      <c r="CL659" s="247" t="n">
        <v>0</v>
      </c>
      <c r="CM659" s="247" t="n">
        <v>0</v>
      </c>
      <c r="CN659" s="247" t="inlineStr">
        <is>
          <t>#REF!</t>
        </is>
      </c>
      <c r="CO659" s="251">
        <f>'[2]DATA CONSOLIDADA 2018-2025 '!$CM661-'b2'!$CG659</f>
        <v/>
      </c>
      <c r="CP659" s="253" t="n"/>
      <c r="CQ659" s="253" t="n"/>
      <c r="CR659" s="253" t="n"/>
      <c r="CS659" s="253" t="n"/>
      <c r="CT659" s="253" t="n"/>
      <c r="CU659" s="253" t="n"/>
      <c r="CV659" s="247" t="n"/>
      <c r="CW659" s="247" t="n"/>
      <c r="CX659" s="247" t="n"/>
      <c r="CY659" s="247" t="n"/>
      <c r="CZ659" s="247" t="n"/>
      <c r="DA659" s="247" t="n"/>
      <c r="DB659" s="247" t="n"/>
      <c r="DC659" s="255" t="n">
        <v>0</v>
      </c>
      <c r="DD659" s="255" t="n">
        <v>0</v>
      </c>
      <c r="DE659" s="255" t="n">
        <v>0</v>
      </c>
      <c r="DF659" s="255" t="n">
        <v>0</v>
      </c>
      <c r="DG659" s="255" t="n">
        <v>0</v>
      </c>
      <c r="DH659" s="255" t="n">
        <v>0</v>
      </c>
      <c r="DI659" s="256" t="n"/>
      <c r="DJ659" s="257" t="n"/>
      <c r="DK659" s="257" t="n"/>
      <c r="DL659" s="260" t="n"/>
      <c r="DM659" s="260" t="n"/>
      <c r="DN659" s="260" t="n"/>
      <c r="DO659" s="260" t="n"/>
      <c r="DP659" s="260" t="n"/>
      <c r="DQ659" s="260" t="n"/>
      <c r="DR659" s="260" t="n"/>
      <c r="DS659" s="260" t="n"/>
      <c r="DT659" s="260" t="n"/>
      <c r="DU659" s="260" t="n"/>
      <c r="DV659" s="260" t="n"/>
      <c r="DW659" s="260" t="n"/>
      <c r="DX659" s="260" t="n"/>
      <c r="DY659" s="260" t="n"/>
      <c r="DZ659" s="260" t="n"/>
      <c r="EA659" s="260" t="n"/>
      <c r="EB659" s="260" t="n"/>
      <c r="EC659" s="260" t="n"/>
      <c r="ED659" s="260" t="n"/>
      <c r="EE659" s="260" t="n"/>
    </row>
    <row r="660" hidden="1" ht="47.25" customHeight="1">
      <c r="A660" s="240" t="inlineStr">
        <is>
          <t>SOCIEDAD OLMOS MOTUPE PRODUCTORES DE FRUTA</t>
        </is>
      </c>
      <c r="B660" s="240" t="inlineStr">
        <is>
          <t>MANGO</t>
        </is>
      </c>
      <c r="C660" s="240" t="inlineStr">
        <is>
          <t>MANGO</t>
        </is>
      </c>
      <c r="D660" s="240" t="inlineStr">
        <is>
          <t>LAMBAYEQUE</t>
        </is>
      </c>
      <c r="E660" s="240" t="inlineStr">
        <is>
          <t>140307</t>
        </is>
      </c>
      <c r="F660" s="240" t="inlineStr">
        <is>
          <t>LAMBAYEQUE</t>
        </is>
      </c>
      <c r="G660" s="240" t="inlineStr">
        <is>
          <t>LAMBAYEQUE</t>
        </is>
      </c>
      <c r="H660" s="240" t="inlineStr">
        <is>
          <t>MOTUPE</t>
        </is>
      </c>
      <c r="I660" s="241" t="n"/>
      <c r="J660" s="241" t="n"/>
      <c r="K660" s="241" t="n"/>
      <c r="L660" s="241" t="n"/>
      <c r="M660" s="241" t="n"/>
      <c r="N660" s="241" t="n"/>
      <c r="O660" s="241" t="n"/>
      <c r="P660" s="241" t="n">
        <v>1</v>
      </c>
      <c r="Q660" s="241" t="inlineStr">
        <is>
          <t>PAC</t>
        </is>
      </c>
      <c r="R660" s="242">
        <f>IF(I660=1,I$2,"")&amp;IF(J660=1,IF(I660=1,"-","")&amp;J$2,"")&amp;IF(K660=1,IF(OR(J660=1,I660=1),"-","")&amp;K$2,"")&amp;IF(L660=1,IF(OR(K660=1,J660=1,I660=1),"-","")&amp;L$2,"")&amp;IF(M660=1,IF(OR(L660=1,K660=1,J660=1,I660=1),"-","")&amp;M$2,"")&amp;IF(N660=1,IF(OR(M660=1,L660=1,K660=1,J660=1,I660=1),"-","")&amp;N$2,"")&amp;IF(O660=1,IF(OR(N660=1,M660=1,L660=1,K660=1,J660=1,I660=1),"-","")&amp;O$2,"")&amp;IF(P660=1,IF(I660=1," - ",IF(J660=1," - ",IF(K660=1," - ",IF(L660=1," - ",IF(M660=1," - ",IF(N660=1," - ",IF(O660=1," - ","")))))))&amp;P$2,"")</f>
        <v/>
      </c>
      <c r="S660" s="243" t="n"/>
      <c r="T660" s="290">
        <f>IF(OR('b2'!$J660=1,'b2'!$K660=1,'b2'!$L660=1,'b2'!$M660=1,'b2'!$N660=1,'b2'!$O660=1,'b2'!$P660=1),"SI","NO")</f>
        <v/>
      </c>
      <c r="U660" s="243">
        <f>IF(OR('b2'!$K660=1,'b2'!$L660=1,'b2'!$M660=1,'b2'!$N660=1,'b2'!$O660=1,'b2'!$P660=1),"SI","NO")</f>
        <v/>
      </c>
      <c r="V660" s="244" t="n"/>
      <c r="W660" s="245" t="n"/>
      <c r="X660" s="245" t="n"/>
      <c r="Y660" s="244" t="n"/>
      <c r="Z660" s="245" t="n"/>
      <c r="AA660" s="245" t="n"/>
      <c r="AB660" s="244" t="n"/>
      <c r="AC660" s="245" t="n"/>
      <c r="AD660" s="245" t="n"/>
      <c r="AE660" s="244" t="n"/>
      <c r="AF660" s="245" t="n"/>
      <c r="AG660" s="245" t="n"/>
      <c r="AH660" s="244" t="n"/>
      <c r="AI660" s="245" t="n"/>
      <c r="AJ660" s="245" t="n"/>
      <c r="AK660" s="244" t="n"/>
      <c r="AL660" s="245" t="n"/>
      <c r="AM660" s="245" t="n"/>
      <c r="AN660" s="244" t="n"/>
      <c r="AO660" s="245" t="n">
        <v>23</v>
      </c>
      <c r="AP660" s="245" t="n">
        <v>5</v>
      </c>
      <c r="AQ660" s="244" t="n">
        <v>28</v>
      </c>
      <c r="AR660" s="244">
        <f>IF('b2'!$AQ660&gt;0,'b2'!$AQ660,IF('b2'!$AN660&gt;0,'b2'!$AN660,IF('b2'!$AK660&gt;0,'b2'!$AK660,IF('b2'!$AH660&gt;0,'b2'!$AH660,IF('b2'!$AE660&gt;0,'b2'!$AE660,IF('b2'!$AB660&gt;0,'b2'!$AB660,IF('b2'!$Y660&gt;0,'b2'!$Y660,IF('b2'!$V660&gt;0,'b2'!$V660," ---"))))))))</f>
        <v/>
      </c>
      <c r="AS660" s="246" t="n"/>
      <c r="AT660" s="246" t="n"/>
      <c r="AU660" s="246" t="n"/>
      <c r="AV660" s="246" t="n"/>
      <c r="AW660" s="246" t="n"/>
      <c r="AX660" s="246" t="n"/>
      <c r="AY660" s="246" t="n"/>
      <c r="AZ660" s="246" t="n"/>
      <c r="BA660" s="246" t="n"/>
      <c r="BB660" s="246" t="n"/>
      <c r="BC660" s="246" t="n">
        <v>10</v>
      </c>
      <c r="BD660" s="246" t="n">
        <v>2</v>
      </c>
      <c r="BE660" s="247" t="n"/>
      <c r="BF660" s="252" t="n"/>
      <c r="BG660" s="252" t="n"/>
      <c r="BH660" s="247" t="n"/>
      <c r="BI660" s="250" t="inlineStr">
        <is>
          <t>#REF!</t>
        </is>
      </c>
      <c r="BJ660" s="251" t="inlineStr">
        <is>
          <t>#REF!</t>
        </is>
      </c>
      <c r="BK660" s="252" t="n"/>
      <c r="BL660" s="252" t="n"/>
      <c r="BM660" s="247" t="n"/>
      <c r="BN660" s="250" t="inlineStr">
        <is>
          <t>#REF!</t>
        </is>
      </c>
      <c r="BO660" s="251" t="inlineStr">
        <is>
          <t>#REF!</t>
        </is>
      </c>
      <c r="BP660" s="248" t="n"/>
      <c r="BQ660" s="248" t="n"/>
      <c r="BR660" s="249" t="n"/>
      <c r="BS660" s="250" t="inlineStr">
        <is>
          <t>#REF!</t>
        </is>
      </c>
      <c r="BT660" s="251">
        <f>'[2]DATA CONSOLIDADA 2018-2025 '!$BR662-'b2'!$BO660</f>
        <v/>
      </c>
      <c r="BU660" s="252" t="n"/>
      <c r="BV660" s="248" t="n"/>
      <c r="BW660" s="249" t="n"/>
      <c r="BX660" s="250" t="inlineStr">
        <is>
          <t>#REF!</t>
        </is>
      </c>
      <c r="BY660" s="251" t="inlineStr">
        <is>
          <t>#REF!</t>
        </is>
      </c>
      <c r="BZ660" s="248" t="n"/>
      <c r="CA660" s="248" t="n"/>
      <c r="CB660" s="249" t="n"/>
      <c r="CC660" s="250" t="inlineStr">
        <is>
          <t>#REF!</t>
        </is>
      </c>
      <c r="CD660" s="251">
        <f>'[2]DATA CONSOLIDADA 2018-2025 '!$CB662-'b2'!$BW660</f>
        <v/>
      </c>
      <c r="CE660" s="253" t="n"/>
      <c r="CF660" s="253" t="n"/>
      <c r="CG660" s="254" t="n"/>
      <c r="CH660" s="250" t="inlineStr">
        <is>
          <t>#REF!</t>
        </is>
      </c>
      <c r="CI660" s="251">
        <f>'[2]DATA CONSOLIDADA 2018-2025 '!$CG662-'b2'!$CB660</f>
        <v/>
      </c>
      <c r="CJ660" s="247" t="inlineStr">
        <is>
          <t>#REF!</t>
        </is>
      </c>
      <c r="CK660" s="247" t="n">
        <v>0</v>
      </c>
      <c r="CL660" s="247" t="n">
        <v>0</v>
      </c>
      <c r="CM660" s="247" t="n">
        <v>0</v>
      </c>
      <c r="CN660" s="247" t="inlineStr">
        <is>
          <t>#REF!</t>
        </is>
      </c>
      <c r="CO660" s="251">
        <f>'[2]DATA CONSOLIDADA 2018-2025 '!$CM662-'b2'!$CG660</f>
        <v/>
      </c>
      <c r="CP660" s="253" t="n"/>
      <c r="CQ660" s="253" t="n"/>
      <c r="CR660" s="253" t="n"/>
      <c r="CS660" s="253" t="n"/>
      <c r="CT660" s="253" t="n"/>
      <c r="CU660" s="253" t="n"/>
      <c r="CV660" s="247" t="n"/>
      <c r="CW660" s="247" t="n"/>
      <c r="CX660" s="247" t="n"/>
      <c r="CY660" s="247" t="n"/>
      <c r="CZ660" s="247" t="n"/>
      <c r="DA660" s="247" t="n"/>
      <c r="DB660" s="247" t="n"/>
      <c r="DC660" s="255" t="n">
        <v>0</v>
      </c>
      <c r="DD660" s="255" t="n">
        <v>0</v>
      </c>
      <c r="DE660" s="255" t="n">
        <v>0</v>
      </c>
      <c r="DF660" s="255" t="n">
        <v>0</v>
      </c>
      <c r="DG660" s="255" t="n">
        <v>0</v>
      </c>
      <c r="DH660" s="255" t="n">
        <v>0</v>
      </c>
      <c r="DI660" s="256" t="n"/>
      <c r="DJ660" s="257" t="n"/>
      <c r="DK660" s="257" t="n"/>
      <c r="DL660" s="260" t="n"/>
      <c r="DM660" s="260" t="n"/>
      <c r="DN660" s="260" t="n"/>
      <c r="DO660" s="260" t="n"/>
      <c r="DP660" s="260" t="n"/>
      <c r="DQ660" s="260" t="n"/>
      <c r="DR660" s="260" t="n"/>
      <c r="DS660" s="260" t="n"/>
      <c r="DT660" s="260" t="n"/>
      <c r="DU660" s="260" t="n"/>
      <c r="DV660" s="260" t="n"/>
      <c r="DW660" s="260" t="n"/>
      <c r="DX660" s="260" t="n"/>
      <c r="DY660" s="260" t="n"/>
      <c r="DZ660" s="260" t="n"/>
      <c r="EA660" s="260" t="n"/>
      <c r="EB660" s="260" t="n"/>
      <c r="EC660" s="260" t="n"/>
      <c r="ED660" s="260" t="n"/>
      <c r="EE660" s="260" t="n"/>
    </row>
    <row r="661" hidden="1" ht="47.25" customHeight="1">
      <c r="A661" s="240" t="inlineStr">
        <is>
          <t>ASOCIACION PRODUCTORES AGROPECUARIOS LAMBAYEQUE</t>
        </is>
      </c>
      <c r="B661" s="240" t="inlineStr">
        <is>
          <t>MIEL ABEJA MELÍFERAS</t>
        </is>
      </c>
      <c r="C661" s="240" t="inlineStr">
        <is>
          <t>MIEL ABEJA MELÍFERAS</t>
        </is>
      </c>
      <c r="D661" s="240" t="inlineStr">
        <is>
          <t>LAMBAYEQUE</t>
        </is>
      </c>
      <c r="E661" s="240" t="inlineStr">
        <is>
          <t>140309</t>
        </is>
      </c>
      <c r="F661" s="240" t="inlineStr">
        <is>
          <t>LAMBAYEQUE</t>
        </is>
      </c>
      <c r="G661" s="240" t="inlineStr">
        <is>
          <t>LAMBAYEQUE</t>
        </is>
      </c>
      <c r="H661" s="240" t="inlineStr">
        <is>
          <t>PACORA</t>
        </is>
      </c>
      <c r="I661" s="241" t="n"/>
      <c r="J661" s="241" t="n"/>
      <c r="K661" s="241" t="n"/>
      <c r="L661" s="241" t="n"/>
      <c r="M661" s="241" t="n"/>
      <c r="N661" s="241" t="n"/>
      <c r="O661" s="241" t="n"/>
      <c r="P661" s="241" t="n">
        <v>1</v>
      </c>
      <c r="Q661" s="241" t="inlineStr">
        <is>
          <t>PAC</t>
        </is>
      </c>
      <c r="R661" s="242">
        <f>IF(I661=1,I$2,"")&amp;IF(J661=1,IF(I661=1,"-","")&amp;J$2,"")&amp;IF(K661=1,IF(OR(J661=1,I661=1),"-","")&amp;K$2,"")&amp;IF(L661=1,IF(OR(K661=1,J661=1,I661=1),"-","")&amp;L$2,"")&amp;IF(M661=1,IF(OR(L661=1,K661=1,J661=1,I661=1),"-","")&amp;M$2,"")&amp;IF(N661=1,IF(OR(M661=1,L661=1,K661=1,J661=1,I661=1),"-","")&amp;N$2,"")&amp;IF(O661=1,IF(OR(N661=1,M661=1,L661=1,K661=1,J661=1,I661=1),"-","")&amp;O$2,"")&amp;IF(P661=1,IF(I661=1," - ",IF(J661=1," - ",IF(K661=1," - ",IF(L661=1," - ",IF(M661=1," - ",IF(N661=1," - ",IF(O661=1," - ","")))))))&amp;P$2,"")</f>
        <v/>
      </c>
      <c r="S661" s="243" t="n"/>
      <c r="T661" s="290">
        <f>IF(OR('b2'!$J661=1,'b2'!$K661=1,'b2'!$L661=1,'b2'!$M661=1,'b2'!$N661=1,'b2'!$O661=1,'b2'!$P661=1),"SI","NO")</f>
        <v/>
      </c>
      <c r="U661" s="243">
        <f>IF(OR('b2'!$K661=1,'b2'!$L661=1,'b2'!$M661=1,'b2'!$N661=1,'b2'!$O661=1,'b2'!$P661=1),"SI","NO")</f>
        <v/>
      </c>
      <c r="V661" s="244" t="n"/>
      <c r="W661" s="245" t="n"/>
      <c r="X661" s="245" t="n"/>
      <c r="Y661" s="244" t="n"/>
      <c r="Z661" s="245" t="n"/>
      <c r="AA661" s="245" t="n"/>
      <c r="AB661" s="244" t="n"/>
      <c r="AC661" s="245" t="n"/>
      <c r="AD661" s="245" t="n"/>
      <c r="AE661" s="244" t="n"/>
      <c r="AF661" s="245" t="n"/>
      <c r="AG661" s="245" t="n"/>
      <c r="AH661" s="244" t="n"/>
      <c r="AI661" s="245" t="n"/>
      <c r="AJ661" s="245" t="n"/>
      <c r="AK661" s="244" t="n"/>
      <c r="AL661" s="245" t="n"/>
      <c r="AM661" s="245" t="n"/>
      <c r="AN661" s="244" t="n"/>
      <c r="AO661" s="245" t="n">
        <v>27</v>
      </c>
      <c r="AP661" s="245" t="n">
        <v>10</v>
      </c>
      <c r="AQ661" s="244" t="n">
        <v>37</v>
      </c>
      <c r="AR661" s="244">
        <f>IF('b2'!$AQ661&gt;0,'b2'!$AQ661,IF('b2'!$AN661&gt;0,'b2'!$AN661,IF('b2'!$AK661&gt;0,'b2'!$AK661,IF('b2'!$AH661&gt;0,'b2'!$AH661,IF('b2'!$AE661&gt;0,'b2'!$AE661,IF('b2'!$AB661&gt;0,'b2'!$AB661,IF('b2'!$Y661&gt;0,'b2'!$Y661,IF('b2'!$V661&gt;0,'b2'!$V661," ---"))))))))</f>
        <v/>
      </c>
      <c r="AS661" s="246" t="n"/>
      <c r="AT661" s="246" t="n"/>
      <c r="AU661" s="246" t="n"/>
      <c r="AV661" s="246" t="n"/>
      <c r="AW661" s="246" t="n"/>
      <c r="AX661" s="246" t="n"/>
      <c r="AY661" s="246" t="n"/>
      <c r="AZ661" s="246" t="n"/>
      <c r="BA661" s="246" t="n"/>
      <c r="BB661" s="246" t="n"/>
      <c r="BC661" s="246" t="n">
        <v>14</v>
      </c>
      <c r="BD661" s="246" t="n">
        <v>8</v>
      </c>
      <c r="BE661" s="247" t="n"/>
      <c r="BF661" s="252" t="n"/>
      <c r="BG661" s="252" t="n"/>
      <c r="BH661" s="247" t="n"/>
      <c r="BI661" s="250" t="inlineStr">
        <is>
          <t>#REF!</t>
        </is>
      </c>
      <c r="BJ661" s="251" t="inlineStr">
        <is>
          <t>#REF!</t>
        </is>
      </c>
      <c r="BK661" s="252" t="n"/>
      <c r="BL661" s="252" t="n"/>
      <c r="BM661" s="247" t="n"/>
      <c r="BN661" s="250" t="inlineStr">
        <is>
          <t>#REF!</t>
        </is>
      </c>
      <c r="BO661" s="251" t="inlineStr">
        <is>
          <t>#REF!</t>
        </is>
      </c>
      <c r="BP661" s="248" t="n"/>
      <c r="BQ661" s="248" t="n"/>
      <c r="BR661" s="249" t="n"/>
      <c r="BS661" s="250" t="inlineStr">
        <is>
          <t>#REF!</t>
        </is>
      </c>
      <c r="BT661" s="251">
        <f>'[2]DATA CONSOLIDADA 2018-2025 '!$BR663-'b2'!$BO661</f>
        <v/>
      </c>
      <c r="BU661" s="252" t="n"/>
      <c r="BV661" s="248" t="n"/>
      <c r="BW661" s="249" t="n"/>
      <c r="BX661" s="250" t="inlineStr">
        <is>
          <t>#REF!</t>
        </is>
      </c>
      <c r="BY661" s="251" t="inlineStr">
        <is>
          <t>#REF!</t>
        </is>
      </c>
      <c r="BZ661" s="248" t="n"/>
      <c r="CA661" s="248" t="n"/>
      <c r="CB661" s="249" t="n"/>
      <c r="CC661" s="250" t="inlineStr">
        <is>
          <t>#REF!</t>
        </is>
      </c>
      <c r="CD661" s="251">
        <f>'[2]DATA CONSOLIDADA 2018-2025 '!$CB663-'b2'!$BW661</f>
        <v/>
      </c>
      <c r="CE661" s="253" t="n"/>
      <c r="CF661" s="253" t="n"/>
      <c r="CG661" s="254" t="n"/>
      <c r="CH661" s="250" t="inlineStr">
        <is>
          <t>#REF!</t>
        </is>
      </c>
      <c r="CI661" s="251">
        <f>'[2]DATA CONSOLIDADA 2018-2025 '!$CG663-'b2'!$CB661</f>
        <v/>
      </c>
      <c r="CJ661" s="247" t="inlineStr">
        <is>
          <t>#REF!</t>
        </is>
      </c>
      <c r="CK661" s="247" t="n">
        <v>20000</v>
      </c>
      <c r="CL661" s="247" t="n">
        <v>0</v>
      </c>
      <c r="CM661" s="247" t="n">
        <v>20000</v>
      </c>
      <c r="CN661" s="247" t="inlineStr">
        <is>
          <t>#REF!</t>
        </is>
      </c>
      <c r="CO661" s="251">
        <f>'[2]DATA CONSOLIDADA 2018-2025 '!$CM663-'b2'!$CG661</f>
        <v/>
      </c>
      <c r="CP661" s="253" t="n"/>
      <c r="CQ661" s="253" t="n"/>
      <c r="CR661" s="253" t="n"/>
      <c r="CS661" s="253" t="n"/>
      <c r="CT661" s="253" t="n"/>
      <c r="CU661" s="253" t="n"/>
      <c r="CV661" s="247" t="n"/>
      <c r="CW661" s="247" t="n"/>
      <c r="CX661" s="247" t="n"/>
      <c r="CY661" s="247" t="n"/>
      <c r="CZ661" s="247" t="n"/>
      <c r="DA661" s="247" t="n"/>
      <c r="DB661" s="247" t="n"/>
      <c r="DC661" s="255" t="n">
        <v>0</v>
      </c>
      <c r="DD661" s="255" t="n">
        <v>20000</v>
      </c>
      <c r="DE661" s="255" t="n">
        <v>0</v>
      </c>
      <c r="DF661" s="255" t="n">
        <v>0</v>
      </c>
      <c r="DG661" s="255" t="n">
        <v>0</v>
      </c>
      <c r="DH661" s="255" t="n">
        <v>20000</v>
      </c>
      <c r="DI661" s="256" t="n"/>
      <c r="DJ661" s="257" t="n"/>
      <c r="DK661" s="257" t="n"/>
      <c r="DL661" s="260" t="n"/>
      <c r="DM661" s="260" t="n"/>
      <c r="DN661" s="260" t="n"/>
      <c r="DO661" s="260" t="n"/>
      <c r="DP661" s="260" t="n"/>
      <c r="DQ661" s="260" t="n"/>
      <c r="DR661" s="260" t="n"/>
      <c r="DS661" s="260" t="n"/>
      <c r="DT661" s="260" t="n"/>
      <c r="DU661" s="260" t="n"/>
      <c r="DV661" s="260" t="n"/>
      <c r="DW661" s="260" t="n"/>
      <c r="DX661" s="260" t="n"/>
      <c r="DY661" s="260" t="n"/>
      <c r="DZ661" s="260" t="n"/>
      <c r="EA661" s="260" t="n"/>
      <c r="EB661" s="260" t="n"/>
      <c r="EC661" s="260" t="n"/>
      <c r="ED661" s="260" t="n"/>
      <c r="EE661" s="260" t="n"/>
    </row>
    <row r="662" hidden="1" ht="47.25" customHeight="1">
      <c r="A662" s="240" t="inlineStr">
        <is>
          <t>ASOCIACIÓN DE PRODUCTORES ALPAQUEROS MULTIPLES LAGUNA VILACOTA-SUSAPAYA</t>
        </is>
      </c>
      <c r="B662" s="240" t="inlineStr">
        <is>
          <t>FIBRA DE ALPACA</t>
        </is>
      </c>
      <c r="C662" s="240" t="inlineStr">
        <is>
          <t>FIBRA DE ALPACA</t>
        </is>
      </c>
      <c r="D662" s="240" t="inlineStr">
        <is>
          <t>TACNA</t>
        </is>
      </c>
      <c r="E662" s="240" t="inlineStr">
        <is>
          <t>230406</t>
        </is>
      </c>
      <c r="F662" s="240" t="inlineStr">
        <is>
          <t>TACNA</t>
        </is>
      </c>
      <c r="G662" s="240" t="inlineStr">
        <is>
          <t>TARATA</t>
        </is>
      </c>
      <c r="H662" s="240" t="inlineStr">
        <is>
          <t>SUSAPAYA</t>
        </is>
      </c>
      <c r="I662" s="241" t="n"/>
      <c r="J662" s="241" t="n"/>
      <c r="K662" s="241" t="n"/>
      <c r="L662" s="241" t="n"/>
      <c r="M662" s="241" t="n"/>
      <c r="N662" s="241" t="n"/>
      <c r="O662" s="241" t="n"/>
      <c r="P662" s="241" t="n">
        <v>1</v>
      </c>
      <c r="Q662" s="241" t="inlineStr">
        <is>
          <t>PAC</t>
        </is>
      </c>
      <c r="R662" s="242">
        <f>IF(I662=1,I$2,"")&amp;IF(J662=1,IF(I662=1,"-","")&amp;J$2,"")&amp;IF(K662=1,IF(OR(J662=1,I662=1),"-","")&amp;K$2,"")&amp;IF(L662=1,IF(OR(K662=1,J662=1,I662=1),"-","")&amp;L$2,"")&amp;IF(M662=1,IF(OR(L662=1,K662=1,J662=1,I662=1),"-","")&amp;M$2,"")&amp;IF(N662=1,IF(OR(M662=1,L662=1,K662=1,J662=1,I662=1),"-","")&amp;N$2,"")&amp;IF(O662=1,IF(OR(N662=1,M662=1,L662=1,K662=1,J662=1,I662=1),"-","")&amp;O$2,"")&amp;IF(P662=1,IF(I662=1," - ",IF(J662=1," - ",IF(K662=1," - ",IF(L662=1," - ",IF(M662=1," - ",IF(N662=1," - ",IF(O662=1," - ","")))))))&amp;P$2,"")</f>
        <v/>
      </c>
      <c r="S662" s="243" t="n"/>
      <c r="T662" s="290">
        <f>IF(OR('b2'!$J662=1,'b2'!$K662=1,'b2'!$L662=1,'b2'!$M662=1,'b2'!$N662=1,'b2'!$O662=1,'b2'!$P662=1),"SI","NO")</f>
        <v/>
      </c>
      <c r="U662" s="243">
        <f>IF(OR('b2'!$K662=1,'b2'!$L662=1,'b2'!$M662=1,'b2'!$N662=1,'b2'!$O662=1,'b2'!$P662=1),"SI","NO")</f>
        <v/>
      </c>
      <c r="V662" s="244" t="n"/>
      <c r="W662" s="245" t="n"/>
      <c r="X662" s="245" t="n"/>
      <c r="Y662" s="244" t="n"/>
      <c r="Z662" s="245" t="n"/>
      <c r="AA662" s="245" t="n"/>
      <c r="AB662" s="244" t="n"/>
      <c r="AC662" s="245" t="n"/>
      <c r="AD662" s="245" t="n"/>
      <c r="AE662" s="244" t="n"/>
      <c r="AF662" s="245" t="n"/>
      <c r="AG662" s="245" t="n"/>
      <c r="AH662" s="244" t="n"/>
      <c r="AI662" s="245" t="n"/>
      <c r="AJ662" s="245" t="n"/>
      <c r="AK662" s="244" t="n"/>
      <c r="AL662" s="245" t="n"/>
      <c r="AM662" s="245" t="n"/>
      <c r="AN662" s="244" t="n"/>
      <c r="AO662" s="245" t="n">
        <v>19</v>
      </c>
      <c r="AP662" s="245" t="n">
        <v>12</v>
      </c>
      <c r="AQ662" s="244" t="n">
        <v>31</v>
      </c>
      <c r="AR662" s="244">
        <f>IF('b2'!$AQ662&gt;0,'b2'!$AQ662,IF('b2'!$AN662&gt;0,'b2'!$AN662,IF('b2'!$AK662&gt;0,'b2'!$AK662,IF('b2'!$AH662&gt;0,'b2'!$AH662,IF('b2'!$AE662&gt;0,'b2'!$AE662,IF('b2'!$AB662&gt;0,'b2'!$AB662,IF('b2'!$Y662&gt;0,'b2'!$Y662,IF('b2'!$V662&gt;0,'b2'!$V662," ---"))))))))</f>
        <v/>
      </c>
      <c r="AS662" s="246" t="n"/>
      <c r="AT662" s="246" t="n"/>
      <c r="AU662" s="246" t="n"/>
      <c r="AV662" s="246" t="n"/>
      <c r="AW662" s="246" t="n"/>
      <c r="AX662" s="246" t="n"/>
      <c r="AY662" s="246" t="n"/>
      <c r="AZ662" s="246" t="n"/>
      <c r="BA662" s="246" t="n"/>
      <c r="BB662" s="246" t="n"/>
      <c r="BC662" s="246" t="n">
        <v>3</v>
      </c>
      <c r="BD662" s="246" t="n">
        <v>2</v>
      </c>
      <c r="BE662" s="247" t="n"/>
      <c r="BF662" s="252" t="n"/>
      <c r="BG662" s="252" t="n"/>
      <c r="BH662" s="247" t="n"/>
      <c r="BI662" s="250" t="inlineStr">
        <is>
          <t>#REF!</t>
        </is>
      </c>
      <c r="BJ662" s="251" t="inlineStr">
        <is>
          <t>#REF!</t>
        </is>
      </c>
      <c r="BK662" s="252" t="n"/>
      <c r="BL662" s="252" t="n"/>
      <c r="BM662" s="247" t="n"/>
      <c r="BN662" s="250" t="inlineStr">
        <is>
          <t>#REF!</t>
        </is>
      </c>
      <c r="BO662" s="251" t="inlineStr">
        <is>
          <t>#REF!</t>
        </is>
      </c>
      <c r="BP662" s="248" t="n"/>
      <c r="BQ662" s="248" t="n"/>
      <c r="BR662" s="249" t="n"/>
      <c r="BS662" s="250" t="inlineStr">
        <is>
          <t>#REF!</t>
        </is>
      </c>
      <c r="BT662" s="251">
        <f>'[2]DATA CONSOLIDADA 2018-2025 '!$BR664-'b2'!$BO662</f>
        <v/>
      </c>
      <c r="BU662" s="252" t="n"/>
      <c r="BV662" s="248" t="n"/>
      <c r="BW662" s="249" t="n"/>
      <c r="BX662" s="250" t="inlineStr">
        <is>
          <t>#REF!</t>
        </is>
      </c>
      <c r="BY662" s="251" t="inlineStr">
        <is>
          <t>#REF!</t>
        </is>
      </c>
      <c r="BZ662" s="248" t="n"/>
      <c r="CA662" s="248" t="n"/>
      <c r="CB662" s="249" t="n"/>
      <c r="CC662" s="250" t="inlineStr">
        <is>
          <t>#REF!</t>
        </is>
      </c>
      <c r="CD662" s="251">
        <f>'[2]DATA CONSOLIDADA 2018-2025 '!$CB664-'b2'!$BW662</f>
        <v/>
      </c>
      <c r="CE662" s="253" t="n"/>
      <c r="CF662" s="253" t="n"/>
      <c r="CG662" s="254" t="n"/>
      <c r="CH662" s="250" t="inlineStr">
        <is>
          <t>#REF!</t>
        </is>
      </c>
      <c r="CI662" s="251">
        <f>'[2]DATA CONSOLIDADA 2018-2025 '!$CG664-'b2'!$CB662</f>
        <v/>
      </c>
      <c r="CJ662" s="247" t="inlineStr">
        <is>
          <t>#REF!</t>
        </is>
      </c>
      <c r="CK662" s="247" t="n">
        <v>20136</v>
      </c>
      <c r="CL662" s="247" t="n">
        <v>0</v>
      </c>
      <c r="CM662" s="247" t="n">
        <v>20136</v>
      </c>
      <c r="CN662" s="247" t="inlineStr">
        <is>
          <t>#REF!</t>
        </is>
      </c>
      <c r="CO662" s="251">
        <f>'[2]DATA CONSOLIDADA 2018-2025 '!$CM664-'b2'!$CG662</f>
        <v/>
      </c>
      <c r="CP662" s="253" t="n"/>
      <c r="CQ662" s="253" t="n"/>
      <c r="CR662" s="253" t="n"/>
      <c r="CS662" s="253" t="n"/>
      <c r="CT662" s="253" t="n"/>
      <c r="CU662" s="253" t="n"/>
      <c r="CV662" s="247" t="n"/>
      <c r="CW662" s="247" t="n"/>
      <c r="CX662" s="247" t="n"/>
      <c r="CY662" s="247" t="n"/>
      <c r="CZ662" s="247" t="n"/>
      <c r="DA662" s="247" t="n"/>
      <c r="DB662" s="247" t="n"/>
      <c r="DC662" s="255" t="n">
        <v>0</v>
      </c>
      <c r="DD662" s="255" t="n">
        <v>20136</v>
      </c>
      <c r="DE662" s="255" t="n">
        <v>0</v>
      </c>
      <c r="DF662" s="255" t="n">
        <v>0</v>
      </c>
      <c r="DG662" s="255" t="n">
        <v>0</v>
      </c>
      <c r="DH662" s="255" t="n">
        <v>20136</v>
      </c>
      <c r="DI662" s="256" t="n"/>
      <c r="DJ662" s="257" t="n"/>
      <c r="DK662" s="257" t="n"/>
      <c r="DL662" s="260" t="n"/>
      <c r="DM662" s="260" t="n"/>
      <c r="DN662" s="260" t="n"/>
      <c r="DO662" s="260" t="n"/>
      <c r="DP662" s="260" t="n"/>
      <c r="DQ662" s="260" t="n"/>
      <c r="DR662" s="260" t="n"/>
      <c r="DS662" s="260" t="n"/>
      <c r="DT662" s="260" t="n"/>
      <c r="DU662" s="260" t="n"/>
      <c r="DV662" s="260" t="n"/>
      <c r="DW662" s="260" t="n"/>
      <c r="DX662" s="260" t="n"/>
      <c r="DY662" s="260" t="n"/>
      <c r="DZ662" s="260" t="n"/>
      <c r="EA662" s="260" t="n"/>
      <c r="EB662" s="260" t="n"/>
      <c r="EC662" s="260" t="n"/>
      <c r="ED662" s="260" t="n"/>
      <c r="EE662" s="260" t="n"/>
    </row>
    <row r="663" hidden="1" ht="47.25" customHeight="1">
      <c r="A663" s="240" t="inlineStr">
        <is>
          <t>ASOCIACION DE PRODUCTORES DE OLIVO ECOLOGICO REGION TACNA - APRECOLIV TACNA</t>
        </is>
      </c>
      <c r="B663" s="240" t="inlineStr">
        <is>
          <t>ACEITUNA</t>
        </is>
      </c>
      <c r="C663" s="240" t="inlineStr">
        <is>
          <t>ACEITUNA</t>
        </is>
      </c>
      <c r="D663" s="240" t="inlineStr">
        <is>
          <t>TACNA</t>
        </is>
      </c>
      <c r="E663" s="240" t="inlineStr">
        <is>
          <t>230111</t>
        </is>
      </c>
      <c r="F663" s="240" t="inlineStr">
        <is>
          <t>TACNA</t>
        </is>
      </c>
      <c r="G663" s="240" t="inlineStr">
        <is>
          <t>TACNA</t>
        </is>
      </c>
      <c r="H663" s="240" t="inlineStr">
        <is>
          <t>LA YARADA LOS PALOS</t>
        </is>
      </c>
      <c r="I663" s="241" t="n"/>
      <c r="J663" s="241" t="n"/>
      <c r="K663" s="241" t="n"/>
      <c r="L663" s="241" t="n"/>
      <c r="M663" s="241" t="n"/>
      <c r="N663" s="241" t="n"/>
      <c r="O663" s="241" t="n"/>
      <c r="P663" s="241" t="n">
        <v>1</v>
      </c>
      <c r="Q663" s="241" t="inlineStr">
        <is>
          <t>PAC</t>
        </is>
      </c>
      <c r="R663" s="242">
        <f>IF(I663=1,I$2,"")&amp;IF(J663=1,IF(I663=1,"-","")&amp;J$2,"")&amp;IF(K663=1,IF(OR(J663=1,I663=1),"-","")&amp;K$2,"")&amp;IF(L663=1,IF(OR(K663=1,J663=1,I663=1),"-","")&amp;L$2,"")&amp;IF(M663=1,IF(OR(L663=1,K663=1,J663=1,I663=1),"-","")&amp;M$2,"")&amp;IF(N663=1,IF(OR(M663=1,L663=1,K663=1,J663=1,I663=1),"-","")&amp;N$2,"")&amp;IF(O663=1,IF(OR(N663=1,M663=1,L663=1,K663=1,J663=1,I663=1),"-","")&amp;O$2,"")&amp;IF(P663=1,IF(I663=1," - ",IF(J663=1," - ",IF(K663=1," - ",IF(L663=1," - ",IF(M663=1," - ",IF(N663=1," - ",IF(O663=1," - ","")))))))&amp;P$2,"")</f>
        <v/>
      </c>
      <c r="S663" s="243" t="n"/>
      <c r="T663" s="290">
        <f>IF(OR('b2'!$J663=1,'b2'!$K663=1,'b2'!$L663=1,'b2'!$M663=1,'b2'!$N663=1,'b2'!$O663=1,'b2'!$P663=1),"SI","NO")</f>
        <v/>
      </c>
      <c r="U663" s="243">
        <f>IF(OR('b2'!$K663=1,'b2'!$L663=1,'b2'!$M663=1,'b2'!$N663=1,'b2'!$O663=1,'b2'!$P663=1),"SI","NO")</f>
        <v/>
      </c>
      <c r="V663" s="244" t="n"/>
      <c r="W663" s="245" t="n"/>
      <c r="X663" s="245" t="n"/>
      <c r="Y663" s="244" t="n"/>
      <c r="Z663" s="245" t="n"/>
      <c r="AA663" s="245" t="n"/>
      <c r="AB663" s="244" t="n"/>
      <c r="AC663" s="245" t="n"/>
      <c r="AD663" s="245" t="n"/>
      <c r="AE663" s="244" t="n"/>
      <c r="AF663" s="245" t="n"/>
      <c r="AG663" s="245" t="n"/>
      <c r="AH663" s="244" t="n"/>
      <c r="AI663" s="245" t="n"/>
      <c r="AJ663" s="245" t="n"/>
      <c r="AK663" s="244" t="n"/>
      <c r="AL663" s="245" t="n"/>
      <c r="AM663" s="245" t="n"/>
      <c r="AN663" s="244" t="n"/>
      <c r="AO663" s="245" t="n">
        <v>57</v>
      </c>
      <c r="AP663" s="245" t="n">
        <v>24</v>
      </c>
      <c r="AQ663" s="244" t="n">
        <v>81</v>
      </c>
      <c r="AR663" s="244">
        <f>IF('b2'!$AQ663&gt;0,'b2'!$AQ663,IF('b2'!$AN663&gt;0,'b2'!$AN663,IF('b2'!$AK663&gt;0,'b2'!$AK663,IF('b2'!$AH663&gt;0,'b2'!$AH663,IF('b2'!$AE663&gt;0,'b2'!$AE663,IF('b2'!$AB663&gt;0,'b2'!$AB663,IF('b2'!$Y663&gt;0,'b2'!$Y663,IF('b2'!$V663&gt;0,'b2'!$V663," ---"))))))))</f>
        <v/>
      </c>
      <c r="AS663" s="246" t="n"/>
      <c r="AT663" s="246" t="n"/>
      <c r="AU663" s="246" t="n"/>
      <c r="AV663" s="246" t="n"/>
      <c r="AW663" s="246" t="n"/>
      <c r="AX663" s="246" t="n"/>
      <c r="AY663" s="246" t="n"/>
      <c r="AZ663" s="246" t="n"/>
      <c r="BA663" s="246" t="n"/>
      <c r="BB663" s="246" t="n"/>
      <c r="BC663" s="246" t="n">
        <v>5</v>
      </c>
      <c r="BD663" s="246" t="n">
        <v>1</v>
      </c>
      <c r="BE663" s="247" t="n"/>
      <c r="BF663" s="252" t="n"/>
      <c r="BG663" s="252" t="n"/>
      <c r="BH663" s="247" t="n"/>
      <c r="BI663" s="250" t="inlineStr">
        <is>
          <t>#REF!</t>
        </is>
      </c>
      <c r="BJ663" s="251" t="inlineStr">
        <is>
          <t>#REF!</t>
        </is>
      </c>
      <c r="BK663" s="252" t="n"/>
      <c r="BL663" s="252" t="n"/>
      <c r="BM663" s="247" t="n"/>
      <c r="BN663" s="250" t="inlineStr">
        <is>
          <t>#REF!</t>
        </is>
      </c>
      <c r="BO663" s="251" t="inlineStr">
        <is>
          <t>#REF!</t>
        </is>
      </c>
      <c r="BP663" s="248" t="n"/>
      <c r="BQ663" s="248" t="n"/>
      <c r="BR663" s="249" t="n"/>
      <c r="BS663" s="250" t="inlineStr">
        <is>
          <t>#REF!</t>
        </is>
      </c>
      <c r="BT663" s="251">
        <f>'[2]DATA CONSOLIDADA 2018-2025 '!$BR665-'b2'!$BO663</f>
        <v/>
      </c>
      <c r="BU663" s="252" t="n"/>
      <c r="BV663" s="248" t="n"/>
      <c r="BW663" s="249" t="n"/>
      <c r="BX663" s="250" t="inlineStr">
        <is>
          <t>#REF!</t>
        </is>
      </c>
      <c r="BY663" s="251" t="inlineStr">
        <is>
          <t>#REF!</t>
        </is>
      </c>
      <c r="BZ663" s="248" t="n"/>
      <c r="CA663" s="248" t="n"/>
      <c r="CB663" s="249" t="n"/>
      <c r="CC663" s="250" t="inlineStr">
        <is>
          <t>#REF!</t>
        </is>
      </c>
      <c r="CD663" s="251">
        <f>'[2]DATA CONSOLIDADA 2018-2025 '!$CB665-'b2'!$BW663</f>
        <v/>
      </c>
      <c r="CE663" s="253" t="n"/>
      <c r="CF663" s="253" t="n"/>
      <c r="CG663" s="254" t="n"/>
      <c r="CH663" s="250" t="inlineStr">
        <is>
          <t>#REF!</t>
        </is>
      </c>
      <c r="CI663" s="251">
        <f>'[2]DATA CONSOLIDADA 2018-2025 '!$CG665-'b2'!$CB663</f>
        <v/>
      </c>
      <c r="CJ663" s="247" t="inlineStr">
        <is>
          <t>#REF!</t>
        </is>
      </c>
      <c r="CK663" s="247" t="n">
        <v>4399495</v>
      </c>
      <c r="CL663" s="247" t="n">
        <v>0</v>
      </c>
      <c r="CM663" s="247" t="n">
        <v>4399495</v>
      </c>
      <c r="CN663" s="247" t="inlineStr">
        <is>
          <t>#REF!</t>
        </is>
      </c>
      <c r="CO663" s="251">
        <f>'[2]DATA CONSOLIDADA 2018-2025 '!$CM665-'b2'!$CG663</f>
        <v/>
      </c>
      <c r="CP663" s="253" t="n"/>
      <c r="CQ663" s="253" t="n"/>
      <c r="CR663" s="253" t="n"/>
      <c r="CS663" s="253" t="n"/>
      <c r="CT663" s="253" t="n"/>
      <c r="CU663" s="253" t="n"/>
      <c r="CV663" s="247" t="n"/>
      <c r="CW663" s="247" t="n"/>
      <c r="CX663" s="247" t="n"/>
      <c r="CY663" s="247" t="n"/>
      <c r="CZ663" s="247" t="n"/>
      <c r="DA663" s="247" t="n"/>
      <c r="DB663" s="247" t="n"/>
      <c r="DC663" s="255" t="n">
        <v>0</v>
      </c>
      <c r="DD663" s="255" t="n">
        <v>4399495</v>
      </c>
      <c r="DE663" s="255" t="n">
        <v>0</v>
      </c>
      <c r="DF663" s="255" t="n">
        <v>0</v>
      </c>
      <c r="DG663" s="255" t="n">
        <v>0</v>
      </c>
      <c r="DH663" s="255" t="n">
        <v>4399495</v>
      </c>
      <c r="DI663" s="256" t="n"/>
      <c r="DJ663" s="257" t="n"/>
      <c r="DK663" s="257" t="n"/>
      <c r="DL663" s="260" t="n"/>
      <c r="DM663" s="260" t="n"/>
      <c r="DN663" s="260" t="n"/>
      <c r="DO663" s="260" t="n"/>
      <c r="DP663" s="260" t="n"/>
      <c r="DQ663" s="260" t="n"/>
      <c r="DR663" s="260" t="n"/>
      <c r="DS663" s="260" t="n"/>
      <c r="DT663" s="260" t="n"/>
      <c r="DU663" s="260" t="n"/>
      <c r="DV663" s="260" t="n"/>
      <c r="DW663" s="260" t="n"/>
      <c r="DX663" s="260" t="n"/>
      <c r="DY663" s="260" t="n"/>
      <c r="DZ663" s="260" t="n"/>
      <c r="EA663" s="260" t="n"/>
      <c r="EB663" s="260" t="n"/>
      <c r="EC663" s="260" t="n"/>
      <c r="ED663" s="260" t="n"/>
      <c r="EE663" s="260" t="n"/>
    </row>
    <row r="664" hidden="1" ht="47.25" customHeight="1">
      <c r="A664" s="240" t="inlineStr">
        <is>
          <t>ASOCIACION AGROPECUARIA SAN FRANCISCO DE ASIS DEL VALLE DE CHIPE</t>
        </is>
      </c>
      <c r="B664" s="240" t="inlineStr">
        <is>
          <t>CUY</t>
        </is>
      </c>
      <c r="C664" s="240" t="inlineStr">
        <is>
          <t>CUY</t>
        </is>
      </c>
      <c r="D664" s="240" t="inlineStr">
        <is>
          <t>TACNA</t>
        </is>
      </c>
      <c r="E664" s="240" t="inlineStr">
        <is>
          <t>230301</t>
        </is>
      </c>
      <c r="F664" s="240" t="inlineStr">
        <is>
          <t>TACNA</t>
        </is>
      </c>
      <c r="G664" s="240" t="inlineStr">
        <is>
          <t>JORGE BASADRE</t>
        </is>
      </c>
      <c r="H664" s="240" t="inlineStr">
        <is>
          <t>LOCUMBA</t>
        </is>
      </c>
      <c r="I664" s="241" t="n"/>
      <c r="J664" s="241" t="n"/>
      <c r="K664" s="241" t="n"/>
      <c r="L664" s="241" t="n"/>
      <c r="M664" s="241" t="n"/>
      <c r="N664" s="241" t="n"/>
      <c r="O664" s="241" t="n"/>
      <c r="P664" s="241" t="n">
        <v>1</v>
      </c>
      <c r="Q664" s="241" t="inlineStr">
        <is>
          <t>PAC</t>
        </is>
      </c>
      <c r="R664" s="242">
        <f>IF(I664=1,I$2,"")&amp;IF(J664=1,IF(I664=1,"-","")&amp;J$2,"")&amp;IF(K664=1,IF(OR(J664=1,I664=1),"-","")&amp;K$2,"")&amp;IF(L664=1,IF(OR(K664=1,J664=1,I664=1),"-","")&amp;L$2,"")&amp;IF(M664=1,IF(OR(L664=1,K664=1,J664=1,I664=1),"-","")&amp;M$2,"")&amp;IF(N664=1,IF(OR(M664=1,L664=1,K664=1,J664=1,I664=1),"-","")&amp;N$2,"")&amp;IF(O664=1,IF(OR(N664=1,M664=1,L664=1,K664=1,J664=1,I664=1),"-","")&amp;O$2,"")&amp;IF(P664=1,IF(I664=1," - ",IF(J664=1," - ",IF(K664=1," - ",IF(L664=1," - ",IF(M664=1," - ",IF(N664=1," - ",IF(O664=1," - ","")))))))&amp;P$2,"")</f>
        <v/>
      </c>
      <c r="S664" s="243" t="n"/>
      <c r="T664" s="290">
        <f>IF(OR('b2'!$J664=1,'b2'!$K664=1,'b2'!$L664=1,'b2'!$M664=1,'b2'!$N664=1,'b2'!$O664=1,'b2'!$P664=1),"SI","NO")</f>
        <v/>
      </c>
      <c r="U664" s="243">
        <f>IF(OR('b2'!$K664=1,'b2'!$L664=1,'b2'!$M664=1,'b2'!$N664=1,'b2'!$O664=1,'b2'!$P664=1),"SI","NO")</f>
        <v/>
      </c>
      <c r="V664" s="244" t="n"/>
      <c r="W664" s="245" t="n"/>
      <c r="X664" s="245" t="n"/>
      <c r="Y664" s="244" t="n"/>
      <c r="Z664" s="245" t="n"/>
      <c r="AA664" s="245" t="n"/>
      <c r="AB664" s="244" t="n"/>
      <c r="AC664" s="245" t="n"/>
      <c r="AD664" s="245" t="n"/>
      <c r="AE664" s="244" t="n"/>
      <c r="AF664" s="245" t="n"/>
      <c r="AG664" s="245" t="n"/>
      <c r="AH664" s="244" t="n"/>
      <c r="AI664" s="245" t="n"/>
      <c r="AJ664" s="245" t="n"/>
      <c r="AK664" s="244" t="n"/>
      <c r="AL664" s="245" t="n"/>
      <c r="AM664" s="245" t="n"/>
      <c r="AN664" s="244" t="n"/>
      <c r="AO664" s="245" t="n">
        <v>5</v>
      </c>
      <c r="AP664" s="245" t="n">
        <v>5</v>
      </c>
      <c r="AQ664" s="244" t="n">
        <v>10</v>
      </c>
      <c r="AR664" s="244">
        <f>IF('b2'!$AQ664&gt;0,'b2'!$AQ664,IF('b2'!$AN664&gt;0,'b2'!$AN664,IF('b2'!$AK664&gt;0,'b2'!$AK664,IF('b2'!$AH664&gt;0,'b2'!$AH664,IF('b2'!$AE664&gt;0,'b2'!$AE664,IF('b2'!$AB664&gt;0,'b2'!$AB664,IF('b2'!$Y664&gt;0,'b2'!$Y664,IF('b2'!$V664&gt;0,'b2'!$V664," ---"))))))))</f>
        <v/>
      </c>
      <c r="AS664" s="246" t="n"/>
      <c r="AT664" s="246" t="n"/>
      <c r="AU664" s="246" t="n"/>
      <c r="AV664" s="246" t="n"/>
      <c r="AW664" s="246" t="n"/>
      <c r="AX664" s="246" t="n"/>
      <c r="AY664" s="246" t="n"/>
      <c r="AZ664" s="246" t="n"/>
      <c r="BA664" s="246" t="n"/>
      <c r="BB664" s="246" t="n"/>
      <c r="BC664" s="246" t="n">
        <v>5</v>
      </c>
      <c r="BD664" s="246" t="n">
        <v>1</v>
      </c>
      <c r="BE664" s="247" t="n"/>
      <c r="BF664" s="252" t="n"/>
      <c r="BG664" s="252" t="n"/>
      <c r="BH664" s="247" t="n"/>
      <c r="BI664" s="250" t="inlineStr">
        <is>
          <t>#REF!</t>
        </is>
      </c>
      <c r="BJ664" s="251" t="inlineStr">
        <is>
          <t>#REF!</t>
        </is>
      </c>
      <c r="BK664" s="252" t="n"/>
      <c r="BL664" s="252" t="n"/>
      <c r="BM664" s="247" t="n"/>
      <c r="BN664" s="250" t="inlineStr">
        <is>
          <t>#REF!</t>
        </is>
      </c>
      <c r="BO664" s="251" t="inlineStr">
        <is>
          <t>#REF!</t>
        </is>
      </c>
      <c r="BP664" s="248" t="n"/>
      <c r="BQ664" s="248" t="n"/>
      <c r="BR664" s="249" t="n"/>
      <c r="BS664" s="250" t="inlineStr">
        <is>
          <t>#REF!</t>
        </is>
      </c>
      <c r="BT664" s="251">
        <f>'[2]DATA CONSOLIDADA 2018-2025 '!$BR666-'b2'!$BO664</f>
        <v/>
      </c>
      <c r="BU664" s="252" t="n"/>
      <c r="BV664" s="248" t="n"/>
      <c r="BW664" s="249" t="n"/>
      <c r="BX664" s="250" t="inlineStr">
        <is>
          <t>#REF!</t>
        </is>
      </c>
      <c r="BY664" s="251" t="inlineStr">
        <is>
          <t>#REF!</t>
        </is>
      </c>
      <c r="BZ664" s="248" t="n"/>
      <c r="CA664" s="248" t="n"/>
      <c r="CB664" s="249" t="n"/>
      <c r="CC664" s="250" t="inlineStr">
        <is>
          <t>#REF!</t>
        </is>
      </c>
      <c r="CD664" s="251">
        <f>'[2]DATA CONSOLIDADA 2018-2025 '!$CB666-'b2'!$BW664</f>
        <v/>
      </c>
      <c r="CE664" s="253" t="n"/>
      <c r="CF664" s="253" t="n"/>
      <c r="CG664" s="254" t="n"/>
      <c r="CH664" s="250" t="inlineStr">
        <is>
          <t>#REF!</t>
        </is>
      </c>
      <c r="CI664" s="251">
        <f>'[2]DATA CONSOLIDADA 2018-2025 '!$CG666-'b2'!$CB664</f>
        <v/>
      </c>
      <c r="CJ664" s="247" t="inlineStr">
        <is>
          <t>#REF!</t>
        </is>
      </c>
      <c r="CK664" s="247" t="n">
        <v>67220</v>
      </c>
      <c r="CL664" s="247" t="n">
        <v>0</v>
      </c>
      <c r="CM664" s="247" t="n">
        <v>67220</v>
      </c>
      <c r="CN664" s="247" t="inlineStr">
        <is>
          <t>#REF!</t>
        </is>
      </c>
      <c r="CO664" s="251">
        <f>'[2]DATA CONSOLIDADA 2018-2025 '!$CM666-'b2'!$CG664</f>
        <v/>
      </c>
      <c r="CP664" s="253" t="n"/>
      <c r="CQ664" s="253" t="n"/>
      <c r="CR664" s="253" t="n"/>
      <c r="CS664" s="253" t="n"/>
      <c r="CT664" s="253" t="n"/>
      <c r="CU664" s="253" t="n"/>
      <c r="CV664" s="247" t="n"/>
      <c r="CW664" s="247" t="n"/>
      <c r="CX664" s="247" t="n"/>
      <c r="CY664" s="247" t="n"/>
      <c r="CZ664" s="247" t="n"/>
      <c r="DA664" s="247" t="n"/>
      <c r="DB664" s="247" t="n"/>
      <c r="DC664" s="255" t="n">
        <v>0</v>
      </c>
      <c r="DD664" s="255" t="n">
        <v>67220</v>
      </c>
      <c r="DE664" s="255" t="n">
        <v>0</v>
      </c>
      <c r="DF664" s="255" t="n">
        <v>0</v>
      </c>
      <c r="DG664" s="255" t="n">
        <v>0</v>
      </c>
      <c r="DH664" s="255" t="n">
        <v>67220</v>
      </c>
      <c r="DI664" s="256" t="n"/>
      <c r="DJ664" s="257" t="n"/>
      <c r="DK664" s="257" t="n"/>
      <c r="DL664" s="260" t="n"/>
      <c r="DM664" s="260" t="n"/>
      <c r="DN664" s="260" t="n"/>
      <c r="DO664" s="260" t="n"/>
      <c r="DP664" s="260" t="n"/>
      <c r="DQ664" s="260" t="n"/>
      <c r="DR664" s="260" t="n"/>
      <c r="DS664" s="260" t="n"/>
      <c r="DT664" s="260" t="n"/>
      <c r="DU664" s="260" t="n"/>
      <c r="DV664" s="260" t="n"/>
      <c r="DW664" s="260" t="n"/>
      <c r="DX664" s="260" t="n"/>
      <c r="DY664" s="260" t="n"/>
      <c r="DZ664" s="260" t="n"/>
      <c r="EA664" s="260" t="n"/>
      <c r="EB664" s="260" t="n"/>
      <c r="EC664" s="260" t="n"/>
      <c r="ED664" s="260" t="n"/>
      <c r="EE664" s="260" t="n"/>
    </row>
    <row r="665" hidden="1" ht="47.25" customHeight="1">
      <c r="A665" s="240" t="inlineStr">
        <is>
          <t>COOPERATIVA AGRARIA DE VALLE CINTO</t>
        </is>
      </c>
      <c r="B665" s="240" t="inlineStr">
        <is>
          <t>PALTA</t>
        </is>
      </c>
      <c r="C665" s="240" t="inlineStr">
        <is>
          <t>PALTA</t>
        </is>
      </c>
      <c r="D665" s="240" t="inlineStr">
        <is>
          <t>TACNA</t>
        </is>
      </c>
      <c r="E665" s="240" t="inlineStr">
        <is>
          <t>230301</t>
        </is>
      </c>
      <c r="F665" s="240" t="inlineStr">
        <is>
          <t>TACNA</t>
        </is>
      </c>
      <c r="G665" s="240" t="inlineStr">
        <is>
          <t>JORGE BASADRE</t>
        </is>
      </c>
      <c r="H665" s="240" t="inlineStr">
        <is>
          <t>LOCUMBA</t>
        </is>
      </c>
      <c r="I665" s="241" t="n"/>
      <c r="J665" s="241" t="n"/>
      <c r="K665" s="241" t="n"/>
      <c r="L665" s="241" t="n"/>
      <c r="M665" s="241" t="n"/>
      <c r="N665" s="241" t="n"/>
      <c r="O665" s="241" t="n"/>
      <c r="P665" s="241" t="n">
        <v>1</v>
      </c>
      <c r="Q665" s="241" t="inlineStr">
        <is>
          <t>PAC</t>
        </is>
      </c>
      <c r="R665" s="242">
        <f>IF(I665=1,I$2,"")&amp;IF(J665=1,IF(I665=1,"-","")&amp;J$2,"")&amp;IF(K665=1,IF(OR(J665=1,I665=1),"-","")&amp;K$2,"")&amp;IF(L665=1,IF(OR(K665=1,J665=1,I665=1),"-","")&amp;L$2,"")&amp;IF(M665=1,IF(OR(L665=1,K665=1,J665=1,I665=1),"-","")&amp;M$2,"")&amp;IF(N665=1,IF(OR(M665=1,L665=1,K665=1,J665=1,I665=1),"-","")&amp;N$2,"")&amp;IF(O665=1,IF(OR(N665=1,M665=1,L665=1,K665=1,J665=1,I665=1),"-","")&amp;O$2,"")&amp;IF(P665=1,IF(I665=1," - ",IF(J665=1," - ",IF(K665=1," - ",IF(L665=1," - ",IF(M665=1," - ",IF(N665=1," - ",IF(O665=1," - ","")))))))&amp;P$2,"")</f>
        <v/>
      </c>
      <c r="S665" s="243" t="n"/>
      <c r="T665" s="290">
        <f>IF(OR('b2'!$J665=1,'b2'!$K665=1,'b2'!$L665=1,'b2'!$M665=1,'b2'!$N665=1,'b2'!$O665=1,'b2'!$P665=1),"SI","NO")</f>
        <v/>
      </c>
      <c r="U665" s="243">
        <f>IF(OR('b2'!$K665=1,'b2'!$L665=1,'b2'!$M665=1,'b2'!$N665=1,'b2'!$O665=1,'b2'!$P665=1),"SI","NO")</f>
        <v/>
      </c>
      <c r="V665" s="244" t="n"/>
      <c r="W665" s="245" t="n"/>
      <c r="X665" s="245" t="n"/>
      <c r="Y665" s="244" t="n"/>
      <c r="Z665" s="245" t="n"/>
      <c r="AA665" s="245" t="n"/>
      <c r="AB665" s="244" t="n"/>
      <c r="AC665" s="245" t="n"/>
      <c r="AD665" s="245" t="n"/>
      <c r="AE665" s="244" t="n"/>
      <c r="AF665" s="245" t="n"/>
      <c r="AG665" s="245" t="n"/>
      <c r="AH665" s="244" t="n"/>
      <c r="AI665" s="245" t="n"/>
      <c r="AJ665" s="245" t="n"/>
      <c r="AK665" s="244" t="n"/>
      <c r="AL665" s="245" t="n"/>
      <c r="AM665" s="245" t="n"/>
      <c r="AN665" s="244" t="n"/>
      <c r="AO665" s="245" t="n">
        <v>19</v>
      </c>
      <c r="AP665" s="245" t="n">
        <v>11</v>
      </c>
      <c r="AQ665" s="244" t="n">
        <v>30</v>
      </c>
      <c r="AR665" s="244">
        <f>IF('b2'!$AQ665&gt;0,'b2'!$AQ665,IF('b2'!$AN665&gt;0,'b2'!$AN665,IF('b2'!$AK665&gt;0,'b2'!$AK665,IF('b2'!$AH665&gt;0,'b2'!$AH665,IF('b2'!$AE665&gt;0,'b2'!$AE665,IF('b2'!$AB665&gt;0,'b2'!$AB665,IF('b2'!$Y665&gt;0,'b2'!$Y665,IF('b2'!$V665&gt;0,'b2'!$V665," ---"))))))))</f>
        <v/>
      </c>
      <c r="AS665" s="246" t="n"/>
      <c r="AT665" s="246" t="n"/>
      <c r="AU665" s="246" t="n"/>
      <c r="AV665" s="246" t="n"/>
      <c r="AW665" s="246" t="n"/>
      <c r="AX665" s="246" t="n"/>
      <c r="AY665" s="246" t="n"/>
      <c r="AZ665" s="246" t="n"/>
      <c r="BA665" s="246" t="n"/>
      <c r="BB665" s="246" t="n"/>
      <c r="BC665" s="246" t="n">
        <v>5</v>
      </c>
      <c r="BD665" s="246" t="n">
        <v>1</v>
      </c>
      <c r="BE665" s="247" t="n"/>
      <c r="BF665" s="252" t="n"/>
      <c r="BG665" s="252" t="n"/>
      <c r="BH665" s="247" t="n"/>
      <c r="BI665" s="250" t="inlineStr">
        <is>
          <t>#REF!</t>
        </is>
      </c>
      <c r="BJ665" s="251" t="inlineStr">
        <is>
          <t>#REF!</t>
        </is>
      </c>
      <c r="BK665" s="252" t="n"/>
      <c r="BL665" s="252" t="n"/>
      <c r="BM665" s="247" t="n"/>
      <c r="BN665" s="250" t="inlineStr">
        <is>
          <t>#REF!</t>
        </is>
      </c>
      <c r="BO665" s="251" t="inlineStr">
        <is>
          <t>#REF!</t>
        </is>
      </c>
      <c r="BP665" s="248" t="n"/>
      <c r="BQ665" s="248" t="n"/>
      <c r="BR665" s="249" t="n"/>
      <c r="BS665" s="250" t="inlineStr">
        <is>
          <t>#REF!</t>
        </is>
      </c>
      <c r="BT665" s="251">
        <f>'[2]DATA CONSOLIDADA 2018-2025 '!$BR667-'b2'!$BO665</f>
        <v/>
      </c>
      <c r="BU665" s="252" t="n"/>
      <c r="BV665" s="248" t="n"/>
      <c r="BW665" s="249" t="n"/>
      <c r="BX665" s="250" t="inlineStr">
        <is>
          <t>#REF!</t>
        </is>
      </c>
      <c r="BY665" s="251" t="inlineStr">
        <is>
          <t>#REF!</t>
        </is>
      </c>
      <c r="BZ665" s="248" t="n"/>
      <c r="CA665" s="248" t="n"/>
      <c r="CB665" s="249" t="n"/>
      <c r="CC665" s="250" t="inlineStr">
        <is>
          <t>#REF!</t>
        </is>
      </c>
      <c r="CD665" s="251">
        <f>'[2]DATA CONSOLIDADA 2018-2025 '!$CB667-'b2'!$BW665</f>
        <v/>
      </c>
      <c r="CE665" s="253" t="n"/>
      <c r="CF665" s="253" t="n"/>
      <c r="CG665" s="254" t="n"/>
      <c r="CH665" s="250" t="inlineStr">
        <is>
          <t>#REF!</t>
        </is>
      </c>
      <c r="CI665" s="251">
        <f>'[2]DATA CONSOLIDADA 2018-2025 '!$CG667-'b2'!$CB665</f>
        <v/>
      </c>
      <c r="CJ665" s="247" t="inlineStr">
        <is>
          <t>#REF!</t>
        </is>
      </c>
      <c r="CK665" s="247" t="n">
        <v>2550</v>
      </c>
      <c r="CL665" s="247" t="n">
        <v>0</v>
      </c>
      <c r="CM665" s="247" t="n">
        <v>2550</v>
      </c>
      <c r="CN665" s="247" t="inlineStr">
        <is>
          <t>#REF!</t>
        </is>
      </c>
      <c r="CO665" s="251">
        <f>'[2]DATA CONSOLIDADA 2018-2025 '!$CM667-'b2'!$CG665</f>
        <v/>
      </c>
      <c r="CP665" s="253" t="n"/>
      <c r="CQ665" s="253" t="n"/>
      <c r="CR665" s="253" t="n"/>
      <c r="CS665" s="253" t="n"/>
      <c r="CT665" s="253" t="n"/>
      <c r="CU665" s="253" t="n"/>
      <c r="CV665" s="247" t="n"/>
      <c r="CW665" s="247" t="n"/>
      <c r="CX665" s="247" t="n"/>
      <c r="CY665" s="247" t="n"/>
      <c r="CZ665" s="247" t="n"/>
      <c r="DA665" s="247" t="n"/>
      <c r="DB665" s="247" t="n"/>
      <c r="DC665" s="255" t="n">
        <v>0</v>
      </c>
      <c r="DD665" s="255" t="n">
        <v>2550</v>
      </c>
      <c r="DE665" s="255" t="n">
        <v>0</v>
      </c>
      <c r="DF665" s="255" t="n">
        <v>0</v>
      </c>
      <c r="DG665" s="255" t="n">
        <v>0</v>
      </c>
      <c r="DH665" s="255" t="n">
        <v>2550</v>
      </c>
      <c r="DI665" s="256" t="n"/>
      <c r="DJ665" s="257" t="n"/>
      <c r="DK665" s="257" t="n"/>
      <c r="DL665" s="260" t="n"/>
      <c r="DM665" s="260" t="n"/>
      <c r="DN665" s="260" t="n"/>
      <c r="DO665" s="260" t="n"/>
      <c r="DP665" s="260" t="n"/>
      <c r="DQ665" s="260" t="n"/>
      <c r="DR665" s="260" t="n"/>
      <c r="DS665" s="260" t="n"/>
      <c r="DT665" s="260" t="n"/>
      <c r="DU665" s="260" t="n"/>
      <c r="DV665" s="260" t="n"/>
      <c r="DW665" s="260" t="n"/>
      <c r="DX665" s="260" t="n"/>
      <c r="DY665" s="260" t="n"/>
      <c r="DZ665" s="260" t="n"/>
      <c r="EA665" s="260" t="n"/>
      <c r="EB665" s="260" t="n"/>
      <c r="EC665" s="260" t="n"/>
      <c r="ED665" s="260" t="n"/>
      <c r="EE665" s="260" t="n"/>
    </row>
    <row r="666" hidden="1" ht="24.75" customHeight="1">
      <c r="A666" s="240" t="inlineStr">
        <is>
          <t>ASOCIACION DE PRODUCTORES DE LIMON DISTRITAL SAN JACINTO</t>
        </is>
      </c>
      <c r="B666" s="240" t="inlineStr">
        <is>
          <t>LIMÓN</t>
        </is>
      </c>
      <c r="C666" s="240" t="inlineStr">
        <is>
          <t>LIMÓN</t>
        </is>
      </c>
      <c r="D666" s="297" t="inlineStr">
        <is>
          <t>TUMBES</t>
        </is>
      </c>
      <c r="E666" s="298" t="inlineStr">
        <is>
          <t>240105</t>
        </is>
      </c>
      <c r="F666" s="298" t="inlineStr">
        <is>
          <t>TUMBES</t>
        </is>
      </c>
      <c r="G666" s="297" t="inlineStr">
        <is>
          <t>TUMBES</t>
        </is>
      </c>
      <c r="H666" s="299" t="inlineStr">
        <is>
          <t>SAN JACINTO</t>
        </is>
      </c>
      <c r="I666" s="241" t="n"/>
      <c r="J666" s="241" t="n"/>
      <c r="K666" s="241" t="n"/>
      <c r="L666" s="241" t="n"/>
      <c r="M666" s="241" t="n"/>
      <c r="N666" s="241" t="n"/>
      <c r="O666" s="241" t="n"/>
      <c r="P666" s="241" t="n">
        <v>1</v>
      </c>
      <c r="Q666" s="241" t="inlineStr">
        <is>
          <t>PAC</t>
        </is>
      </c>
      <c r="R666" s="242">
        <f>IF(I666=1,I$2,"")&amp;IF(J666=1,IF(I666=1,"-","")&amp;J$2,"")&amp;IF(K666=1,IF(OR(J666=1,I666=1),"-","")&amp;K$2,"")&amp;IF(L666=1,IF(OR(K666=1,J666=1,I666=1),"-","")&amp;L$2,"")&amp;IF(M666=1,IF(OR(L666=1,K666=1,J666=1,I666=1),"-","")&amp;M$2,"")&amp;IF(N666=1,IF(OR(M666=1,L666=1,K666=1,J666=1,I666=1),"-","")&amp;N$2,"")&amp;IF(O666=1,IF(OR(N666=1,M666=1,L666=1,K666=1,J666=1,I666=1),"-","")&amp;O$2,"")&amp;IF(P666=1,IF(I666=1," - ",IF(J666=1," - ",IF(K666=1," - ",IF(L666=1," - ",IF(M666=1," - ",IF(N666=1," - ",IF(O666=1," - ","")))))))&amp;P$2,"")</f>
        <v/>
      </c>
      <c r="S666" s="243" t="n"/>
      <c r="T666" s="290">
        <f>IF(OR('b2'!$J666=1,'b2'!$K666=1,'b2'!$L666=1,'b2'!$M666=1,'b2'!$N666=1,'b2'!$O666=1,'b2'!$P666=1),"SI","NO")</f>
        <v/>
      </c>
      <c r="U666" s="243">
        <f>IF(OR('b2'!$K666=1,'b2'!$L666=1,'b2'!$M666=1,'b2'!$N666=1,'b2'!$O666=1,'b2'!$P666=1),"SI","NO")</f>
        <v/>
      </c>
      <c r="V666" s="244" t="n"/>
      <c r="W666" s="245" t="n"/>
      <c r="X666" s="245" t="n"/>
      <c r="Y666" s="244" t="n"/>
      <c r="Z666" s="245" t="n"/>
      <c r="AA666" s="245" t="n"/>
      <c r="AB666" s="244" t="n"/>
      <c r="AC666" s="245" t="n"/>
      <c r="AD666" s="245" t="n"/>
      <c r="AE666" s="244" t="n"/>
      <c r="AF666" s="245" t="n"/>
      <c r="AG666" s="245" t="n"/>
      <c r="AH666" s="244" t="n"/>
      <c r="AI666" s="245" t="n"/>
      <c r="AJ666" s="245" t="n"/>
      <c r="AK666" s="244" t="n"/>
      <c r="AL666" s="245" t="n"/>
      <c r="AM666" s="245" t="n"/>
      <c r="AN666" s="244" t="n"/>
      <c r="AO666" s="245" t="n">
        <v>26</v>
      </c>
      <c r="AP666" s="245" t="n">
        <v>11</v>
      </c>
      <c r="AQ666" s="244" t="n">
        <v>97</v>
      </c>
      <c r="AR666" s="244">
        <f>IF('b2'!$AQ666&gt;0,'b2'!$AQ666,IF('b2'!$AN666&gt;0,'b2'!$AN666,IF('b2'!$AK666&gt;0,'b2'!$AK666,IF('b2'!$AH666&gt;0,'b2'!$AH666,IF('b2'!$AE666&gt;0,'b2'!$AE666,IF('b2'!$AB666&gt;0,'b2'!$AB666,IF('b2'!$Y666&gt;0,'b2'!$Y666,IF('b2'!$V666&gt;0,'b2'!$V666," ---"))))))))</f>
        <v/>
      </c>
      <c r="AS666" s="246" t="n"/>
      <c r="AT666" s="246" t="n"/>
      <c r="AU666" s="246" t="n"/>
      <c r="AV666" s="246" t="n"/>
      <c r="AW666" s="246" t="n"/>
      <c r="AX666" s="246" t="n"/>
      <c r="AY666" s="246" t="n"/>
      <c r="AZ666" s="246" t="n"/>
      <c r="BA666" s="246" t="n"/>
      <c r="BB666" s="246" t="n"/>
      <c r="BC666" s="246" t="n">
        <v>7</v>
      </c>
      <c r="BD666" s="246" t="n">
        <v>3</v>
      </c>
      <c r="BE666" s="247" t="n"/>
      <c r="BF666" s="252" t="n"/>
      <c r="BG666" s="252" t="n"/>
      <c r="BH666" s="247" t="n"/>
      <c r="BI666" s="250" t="inlineStr">
        <is>
          <t>#REF!</t>
        </is>
      </c>
      <c r="BJ666" s="251" t="inlineStr">
        <is>
          <t>#REF!</t>
        </is>
      </c>
      <c r="BK666" s="252" t="n"/>
      <c r="BL666" s="252" t="n"/>
      <c r="BM666" s="247" t="n"/>
      <c r="BN666" s="250" t="inlineStr">
        <is>
          <t>#REF!</t>
        </is>
      </c>
      <c r="BO666" s="251" t="inlineStr">
        <is>
          <t>#REF!</t>
        </is>
      </c>
      <c r="BP666" s="248" t="n"/>
      <c r="BQ666" s="248" t="n"/>
      <c r="BR666" s="249" t="n"/>
      <c r="BS666" s="250" t="inlineStr">
        <is>
          <t>#REF!</t>
        </is>
      </c>
      <c r="BT666" s="251">
        <f>'[2]DATA CONSOLIDADA 2018-2025 '!$BR668-'b2'!$BO666</f>
        <v/>
      </c>
      <c r="BU666" s="252" t="n"/>
      <c r="BV666" s="248" t="n"/>
      <c r="BW666" s="249" t="n"/>
      <c r="BX666" s="250" t="inlineStr">
        <is>
          <t>#REF!</t>
        </is>
      </c>
      <c r="BY666" s="251" t="inlineStr">
        <is>
          <t>#REF!</t>
        </is>
      </c>
      <c r="BZ666" s="248" t="n"/>
      <c r="CA666" s="248" t="n"/>
      <c r="CB666" s="249" t="n"/>
      <c r="CC666" s="250" t="inlineStr">
        <is>
          <t>#REF!</t>
        </is>
      </c>
      <c r="CD666" s="251">
        <f>'[2]DATA CONSOLIDADA 2018-2025 '!$CB668-'b2'!$BW666</f>
        <v/>
      </c>
      <c r="CE666" s="253" t="n"/>
      <c r="CF666" s="253" t="n"/>
      <c r="CG666" s="254" t="n"/>
      <c r="CH666" s="250" t="inlineStr">
        <is>
          <t>#REF!</t>
        </is>
      </c>
      <c r="CI666" s="251">
        <f>'[2]DATA CONSOLIDADA 2018-2025 '!$CG668-'b2'!$CB666</f>
        <v/>
      </c>
      <c r="CJ666" s="247" t="inlineStr">
        <is>
          <t>#REF!</t>
        </is>
      </c>
      <c r="CK666" s="247" t="n">
        <v>39145.99999855</v>
      </c>
      <c r="CL666" s="247" t="n">
        <v>0</v>
      </c>
      <c r="CM666" s="247" t="n">
        <v>39145.99999855</v>
      </c>
      <c r="CN666" s="247" t="inlineStr">
        <is>
          <t>#REF!</t>
        </is>
      </c>
      <c r="CO666" s="251">
        <f>'[2]DATA CONSOLIDADA 2018-2025 '!$CM668-'b2'!$CG666</f>
        <v/>
      </c>
      <c r="CP666" s="253" t="n"/>
      <c r="CQ666" s="253" t="n"/>
      <c r="CR666" s="253" t="n"/>
      <c r="CS666" s="253" t="n"/>
      <c r="CT666" s="253" t="n"/>
      <c r="CU666" s="253" t="n"/>
      <c r="CV666" s="247" t="n"/>
      <c r="CW666" s="247" t="n"/>
      <c r="CX666" s="247" t="n"/>
      <c r="CY666" s="247" t="n"/>
      <c r="CZ666" s="247" t="n"/>
      <c r="DA666" s="247" t="n"/>
      <c r="DB666" s="247" t="n"/>
      <c r="DC666" s="255" t="n">
        <v>0</v>
      </c>
      <c r="DD666" s="255" t="n">
        <v>39145.99999855</v>
      </c>
      <c r="DE666" s="255" t="n">
        <v>0</v>
      </c>
      <c r="DF666" s="255" t="n">
        <v>0</v>
      </c>
      <c r="DG666" s="255" t="n">
        <v>0</v>
      </c>
      <c r="DH666" s="255" t="n">
        <v>39145.99999855</v>
      </c>
      <c r="DI666" s="256" t="n"/>
      <c r="DJ666" s="257" t="n"/>
      <c r="DK666" s="257" t="n"/>
      <c r="DL666" s="230" t="n"/>
      <c r="DM666" s="230" t="n"/>
      <c r="DN666" s="230" t="n"/>
      <c r="DO666" s="230" t="n"/>
      <c r="DP666" s="230" t="n"/>
      <c r="DQ666" s="230" t="n"/>
      <c r="DR666" s="230" t="n"/>
      <c r="DS666" s="230" t="n"/>
      <c r="DT666" s="300" t="n"/>
      <c r="DU666" s="300" t="n"/>
      <c r="DV666" s="300" t="n"/>
      <c r="DW666" s="300" t="n"/>
      <c r="DX666" s="300" t="n"/>
      <c r="DY666" s="300" t="n"/>
      <c r="DZ666" s="300" t="n"/>
      <c r="EA666" s="300" t="n"/>
      <c r="EB666" s="300" t="n"/>
      <c r="EC666" s="300" t="n"/>
      <c r="ED666" s="300" t="n"/>
      <c r="EE666" s="300" t="n"/>
    </row>
    <row r="667" hidden="1" ht="24.75" customHeight="1">
      <c r="A667" s="266" t="inlineStr">
        <is>
          <t>ASOCIACION DE AGRICULTORES INNOVADORES DE ANCASH, EDIFLOR</t>
        </is>
      </c>
      <c r="B667" s="240" t="inlineStr">
        <is>
          <t>PALTA</t>
        </is>
      </c>
      <c r="C667" s="240" t="inlineStr">
        <is>
          <t>PALTA</t>
        </is>
      </c>
      <c r="D667" s="240" t="inlineStr">
        <is>
          <t>ANCASH</t>
        </is>
      </c>
      <c r="E667" s="240" t="n"/>
      <c r="F667" s="240" t="inlineStr">
        <is>
          <t>ANCASH</t>
        </is>
      </c>
      <c r="G667" s="240" t="inlineStr">
        <is>
          <t>SANTA</t>
        </is>
      </c>
      <c r="H667" s="240" t="inlineStr">
        <is>
          <t>CHIMBOTE</t>
        </is>
      </c>
      <c r="I667" s="241" t="n"/>
      <c r="J667" s="241" t="n"/>
      <c r="K667" s="241" t="n"/>
      <c r="L667" s="241" t="n"/>
      <c r="M667" s="241" t="n"/>
      <c r="N667" s="241" t="n"/>
      <c r="O667" s="241" t="n"/>
      <c r="P667" s="241" t="n">
        <v>1</v>
      </c>
      <c r="Q667" s="241" t="inlineStr">
        <is>
          <t>PAC</t>
        </is>
      </c>
      <c r="R667" s="242">
        <f>IF(I667=1,I$2,"")&amp;IF(J667=1,IF(I667=1,"-","")&amp;J$2,"")&amp;IF(K667=1,IF(OR(J667=1,I667=1),"-","")&amp;K$2,"")&amp;IF(L667=1,IF(OR(K667=1,J667=1,I667=1),"-","")&amp;L$2,"")&amp;IF(M667=1,IF(OR(L667=1,K667=1,J667=1,I667=1),"-","")&amp;M$2,"")&amp;IF(N667=1,IF(OR(M667=1,L667=1,K667=1,J667=1,I667=1),"-","")&amp;N$2,"")&amp;IF(O667=1,IF(OR(N667=1,M667=1,L667=1,K667=1,J667=1,I667=1),"-","")&amp;O$2,"")&amp;IF(P667=1,IF(I667=1," - ",IF(J667=1," - ",IF(K667=1," - ",IF(L667=1," - ",IF(M667=1," - ",IF(N667=1," - ",IF(O667=1," - ","")))))))&amp;P$2,"")</f>
        <v/>
      </c>
      <c r="S667" s="243">
        <f>SUM('b2'!$I667:$P667)</f>
        <v/>
      </c>
      <c r="T667" s="290">
        <f>IF(OR('b2'!$J667=1,'b2'!$K667=1,'b2'!$L667=1,'b2'!$M667=1,'b2'!$N667=1,'b2'!$O667=1,'b2'!$P667=1),"SI","NO")</f>
        <v/>
      </c>
      <c r="U667" s="243">
        <f>IF(OR('b2'!$K667=1,'b2'!$L667=1,'b2'!$M667=1,'b2'!$N667=1,'b2'!$O667=1,'b2'!$P667=1),"SI","NO")</f>
        <v/>
      </c>
      <c r="V667" s="244" t="n"/>
      <c r="W667" s="245" t="n"/>
      <c r="X667" s="245" t="n"/>
      <c r="Y667" s="244" t="n"/>
      <c r="Z667" s="245" t="n"/>
      <c r="AA667" s="245" t="n"/>
      <c r="AB667" s="244" t="n"/>
      <c r="AC667" s="245" t="n"/>
      <c r="AD667" s="245" t="n"/>
      <c r="AE667" s="244" t="n"/>
      <c r="AF667" s="245" t="n"/>
      <c r="AG667" s="245" t="n"/>
      <c r="AH667" s="244" t="n"/>
      <c r="AI667" s="245" t="n"/>
      <c r="AJ667" s="245" t="n"/>
      <c r="AK667" s="244" t="n"/>
      <c r="AL667" s="245" t="n"/>
      <c r="AM667" s="245" t="n"/>
      <c r="AN667" s="244" t="n"/>
      <c r="AO667" s="245" t="n">
        <v>4</v>
      </c>
      <c r="AP667" s="245" t="n">
        <v>7</v>
      </c>
      <c r="AQ667" s="244" t="n">
        <v>11</v>
      </c>
      <c r="AR667" s="244">
        <f>IF('b2'!$AQ667&gt;0,'b2'!$AQ667,IF('b2'!$AN667&gt;0,'b2'!$AN667,IF('b2'!$AK667&gt;0,'b2'!$AK667,IF('b2'!$AH667&gt;0,'b2'!$AH667,IF('b2'!$AE667&gt;0,'b2'!$AE667,IF('b2'!$AB667&gt;0,'b2'!$AB667,IF('b2'!$Y667&gt;0,'b2'!$Y667,IF('b2'!$V667&gt;0,'b2'!$V667," ---"))))))))</f>
        <v/>
      </c>
      <c r="AS667" s="246" t="n"/>
      <c r="AT667" s="246" t="n"/>
      <c r="AU667" s="246" t="n"/>
      <c r="AV667" s="246" t="n"/>
      <c r="AW667" s="246" t="n"/>
      <c r="AX667" s="246" t="n"/>
      <c r="AY667" s="246" t="n"/>
      <c r="AZ667" s="246" t="n"/>
      <c r="BA667" s="246" t="n"/>
      <c r="BB667" s="246" t="n"/>
      <c r="BC667" s="246" t="n"/>
      <c r="BD667" s="246" t="n"/>
      <c r="BE667" s="247" t="n"/>
      <c r="BF667" s="252" t="n"/>
      <c r="BG667" s="252" t="n"/>
      <c r="BH667" s="247" t="n"/>
      <c r="BI667" s="250" t="inlineStr">
        <is>
          <t>#REF!</t>
        </is>
      </c>
      <c r="BJ667" s="251" t="inlineStr">
        <is>
          <t>#REF!</t>
        </is>
      </c>
      <c r="BK667" s="252" t="n"/>
      <c r="BL667" s="252" t="n"/>
      <c r="BM667" s="247" t="n"/>
      <c r="BN667" s="250" t="inlineStr">
        <is>
          <t>#REF!</t>
        </is>
      </c>
      <c r="BO667" s="251" t="inlineStr">
        <is>
          <t>#REF!</t>
        </is>
      </c>
      <c r="BP667" s="248" t="n"/>
      <c r="BQ667" s="248" t="n"/>
      <c r="BR667" s="249" t="n"/>
      <c r="BS667" s="250" t="inlineStr">
        <is>
          <t>#REF!</t>
        </is>
      </c>
      <c r="BT667" s="251">
        <f>'[2]DATA CONSOLIDADA 2018-2025 '!$BR669-'b2'!$BO667</f>
        <v/>
      </c>
      <c r="BU667" s="252" t="n"/>
      <c r="BV667" s="248" t="n"/>
      <c r="BW667" s="249" t="n"/>
      <c r="BX667" s="250" t="inlineStr">
        <is>
          <t>#REF!</t>
        </is>
      </c>
      <c r="BY667" s="251" t="inlineStr">
        <is>
          <t>#REF!</t>
        </is>
      </c>
      <c r="BZ667" s="248" t="n"/>
      <c r="CA667" s="248" t="n"/>
      <c r="CB667" s="249" t="n"/>
      <c r="CC667" s="250" t="inlineStr">
        <is>
          <t>#REF!</t>
        </is>
      </c>
      <c r="CD667" s="251">
        <f>'[2]DATA CONSOLIDADA 2018-2025 '!$CB669-'b2'!$BW667</f>
        <v/>
      </c>
      <c r="CE667" s="253" t="n"/>
      <c r="CF667" s="253" t="n"/>
      <c r="CG667" s="254" t="n"/>
      <c r="CH667" s="250" t="inlineStr">
        <is>
          <t>#REF!</t>
        </is>
      </c>
      <c r="CI667" s="251">
        <f>'[2]DATA CONSOLIDADA 2018-2025 '!$CG669-'b2'!$CB667</f>
        <v/>
      </c>
      <c r="CJ667" s="247" t="inlineStr">
        <is>
          <t>#REF!</t>
        </is>
      </c>
      <c r="CK667" s="247" t="n">
        <v>120000</v>
      </c>
      <c r="CL667" s="247" t="n">
        <v>0</v>
      </c>
      <c r="CM667" s="247" t="n">
        <v>120000</v>
      </c>
      <c r="CN667" s="247" t="inlineStr">
        <is>
          <t>#REF!</t>
        </is>
      </c>
      <c r="CO667" s="251">
        <f>'[2]DATA CONSOLIDADA 2018-2025 '!$CM669-'b2'!$CG667</f>
        <v/>
      </c>
      <c r="CP667" s="253" t="n"/>
      <c r="CQ667" s="253" t="n"/>
      <c r="CR667" s="253" t="n"/>
      <c r="CS667" s="253" t="n"/>
      <c r="CT667" s="253" t="n"/>
      <c r="CU667" s="253" t="n"/>
      <c r="CV667" s="247" t="n"/>
      <c r="CW667" s="247" t="n"/>
      <c r="CX667" s="247" t="n"/>
      <c r="CY667" s="247" t="n"/>
      <c r="CZ667" s="247" t="n"/>
      <c r="DA667" s="247" t="n"/>
      <c r="DB667" s="247" t="n"/>
      <c r="DC667" s="255" t="n">
        <v>0</v>
      </c>
      <c r="DD667" s="255" t="n">
        <v>120000</v>
      </c>
      <c r="DE667" s="255" t="n">
        <v>0</v>
      </c>
      <c r="DF667" s="255" t="n">
        <v>0</v>
      </c>
      <c r="DG667" s="255" t="n">
        <v>0</v>
      </c>
      <c r="DH667" s="255" t="n">
        <v>120000</v>
      </c>
      <c r="DI667" s="256" t="n"/>
      <c r="DJ667" s="257" t="n"/>
      <c r="DK667" s="257" t="n"/>
      <c r="DL667" s="230" t="n"/>
      <c r="DM667" s="230" t="n"/>
      <c r="DN667" s="230" t="n"/>
      <c r="DO667" s="230" t="n"/>
      <c r="DP667" s="230" t="n"/>
      <c r="DQ667" s="230" t="n"/>
      <c r="DR667" s="230" t="n"/>
      <c r="DS667" s="230" t="n"/>
      <c r="DT667" s="300" t="n"/>
      <c r="DU667" s="300" t="n"/>
      <c r="DV667" s="300" t="n"/>
      <c r="DW667" s="300" t="n"/>
      <c r="DX667" s="300" t="n"/>
      <c r="DY667" s="300" t="n"/>
      <c r="DZ667" s="300" t="n"/>
      <c r="EA667" s="300" t="n"/>
      <c r="EB667" s="300" t="n"/>
      <c r="EC667" s="300" t="n"/>
      <c r="ED667" s="300" t="n"/>
      <c r="EE667" s="300" t="n"/>
    </row>
    <row r="668" hidden="1" ht="24.75" customHeight="1">
      <c r="A668" s="240" t="inlineStr">
        <is>
          <t>ASOCIACIÓN DE PEQUEÑOS PRODUCTORES AGROPECUARIOS EL SOLAR-SECTOR CALLANGO-DISTRITO OCUCAJE-PROVINCIA</t>
        </is>
      </c>
      <c r="B668" s="240" t="inlineStr">
        <is>
          <t>PALLAR</t>
        </is>
      </c>
      <c r="C668" s="240" t="inlineStr">
        <is>
          <t>PALLAR</t>
        </is>
      </c>
      <c r="D668" s="240" t="inlineStr">
        <is>
          <t>ICA</t>
        </is>
      </c>
      <c r="E668" s="240" t="n"/>
      <c r="F668" s="240" t="inlineStr">
        <is>
          <t>ICA</t>
        </is>
      </c>
      <c r="G668" s="297" t="inlineStr">
        <is>
          <t>ICA</t>
        </is>
      </c>
      <c r="H668" s="299" t="inlineStr">
        <is>
          <t>OCUCAJE</t>
        </is>
      </c>
      <c r="I668" s="241" t="n"/>
      <c r="J668" s="241" t="n"/>
      <c r="K668" s="241" t="n"/>
      <c r="L668" s="241" t="n"/>
      <c r="M668" s="241" t="n"/>
      <c r="N668" s="241" t="n"/>
      <c r="O668" s="241" t="n"/>
      <c r="P668" s="241" t="n">
        <v>1</v>
      </c>
      <c r="Q668" s="241" t="inlineStr">
        <is>
          <t>PAC</t>
        </is>
      </c>
      <c r="R668" s="242">
        <f>IF(I668=1,I$2,"")&amp;IF(J668=1,IF(I668=1,"-","")&amp;J$2,"")&amp;IF(K668=1,IF(OR(J668=1,I668=1),"-","")&amp;K$2,"")&amp;IF(L668=1,IF(OR(K668=1,J668=1,I668=1),"-","")&amp;L$2,"")&amp;IF(M668=1,IF(OR(L668=1,K668=1,J668=1,I668=1),"-","")&amp;M$2,"")&amp;IF(N668=1,IF(OR(M668=1,L668=1,K668=1,J668=1,I668=1),"-","")&amp;N$2,"")&amp;IF(O668=1,IF(OR(N668=1,M668=1,L668=1,K668=1,J668=1,I668=1),"-","")&amp;O$2,"")&amp;IF(P668=1,IF(I668=1," - ",IF(J668=1," - ",IF(K668=1," - ",IF(L668=1," - ",IF(M668=1," - ",IF(N668=1," - ",IF(O668=1," - ","")))))))&amp;P$2,"")</f>
        <v/>
      </c>
      <c r="S668" s="243">
        <f>SUM('b2'!$I668:$P668)</f>
        <v/>
      </c>
      <c r="T668" s="290">
        <f>IF(OR('b2'!$J668=1,'b2'!$K668=1,'b2'!$L668=1,'b2'!$M668=1,'b2'!$N668=1,'b2'!$O668=1,'b2'!$P668=1),"SI","NO")</f>
        <v/>
      </c>
      <c r="U668" s="243">
        <f>IF(OR('b2'!$K668=1,'b2'!$L668=1,'b2'!$M668=1,'b2'!$N668=1,'b2'!$O668=1,'b2'!$P668=1),"SI","NO")</f>
        <v/>
      </c>
      <c r="V668" s="244" t="n"/>
      <c r="W668" s="245" t="n"/>
      <c r="X668" s="245" t="n"/>
      <c r="Y668" s="244" t="n"/>
      <c r="Z668" s="245" t="n"/>
      <c r="AA668" s="245" t="n"/>
      <c r="AB668" s="244" t="n"/>
      <c r="AC668" s="245" t="n"/>
      <c r="AD668" s="245" t="n"/>
      <c r="AE668" s="244" t="n"/>
      <c r="AF668" s="245" t="n"/>
      <c r="AG668" s="245" t="n"/>
      <c r="AH668" s="244" t="n"/>
      <c r="AI668" s="245" t="n"/>
      <c r="AJ668" s="245" t="n"/>
      <c r="AK668" s="244" t="n"/>
      <c r="AL668" s="245" t="n"/>
      <c r="AM668" s="245" t="n"/>
      <c r="AN668" s="244" t="n"/>
      <c r="AO668" s="245" t="n">
        <v>19</v>
      </c>
      <c r="AP668" s="245" t="n">
        <v>3</v>
      </c>
      <c r="AQ668" s="244" t="n">
        <v>22</v>
      </c>
      <c r="AR668" s="244">
        <f>IF('b2'!$AQ668&gt;0,'b2'!$AQ668,IF('b2'!$AN668&gt;0,'b2'!$AN668,IF('b2'!$AK668&gt;0,'b2'!$AK668,IF('b2'!$AH668&gt;0,'b2'!$AH668,IF('b2'!$AE668&gt;0,'b2'!$AE668,IF('b2'!$AB668&gt;0,'b2'!$AB668,IF('b2'!$Y668&gt;0,'b2'!$Y668,IF('b2'!$V668&gt;0,'b2'!$V668," ---"))))))))</f>
        <v/>
      </c>
      <c r="AS668" s="246" t="n"/>
      <c r="AT668" s="246" t="n"/>
      <c r="AU668" s="246" t="n"/>
      <c r="AV668" s="246" t="n"/>
      <c r="AW668" s="246" t="n"/>
      <c r="AX668" s="246" t="n"/>
      <c r="AY668" s="246" t="n"/>
      <c r="AZ668" s="246" t="n"/>
      <c r="BA668" s="246" t="n"/>
      <c r="BB668" s="246" t="n"/>
      <c r="BC668" s="246" t="n"/>
      <c r="BD668" s="246" t="n"/>
      <c r="BE668" s="247" t="n"/>
      <c r="BF668" s="252" t="n"/>
      <c r="BG668" s="252" t="n"/>
      <c r="BH668" s="247" t="n"/>
      <c r="BI668" s="250" t="inlineStr">
        <is>
          <t>#REF!</t>
        </is>
      </c>
      <c r="BJ668" s="251" t="inlineStr">
        <is>
          <t>#REF!</t>
        </is>
      </c>
      <c r="BK668" s="252" t="n"/>
      <c r="BL668" s="252" t="n"/>
      <c r="BM668" s="247" t="n"/>
      <c r="BN668" s="250" t="inlineStr">
        <is>
          <t>#REF!</t>
        </is>
      </c>
      <c r="BO668" s="251" t="inlineStr">
        <is>
          <t>#REF!</t>
        </is>
      </c>
      <c r="BP668" s="248" t="n"/>
      <c r="BQ668" s="248" t="n"/>
      <c r="BR668" s="249" t="n"/>
      <c r="BS668" s="250" t="inlineStr">
        <is>
          <t>#REF!</t>
        </is>
      </c>
      <c r="BT668" s="251">
        <f>'[2]DATA CONSOLIDADA 2018-2025 '!$BR670-'b2'!$BO668</f>
        <v/>
      </c>
      <c r="BU668" s="252" t="n"/>
      <c r="BV668" s="248" t="n"/>
      <c r="BW668" s="249" t="n"/>
      <c r="BX668" s="250" t="inlineStr">
        <is>
          <t>#REF!</t>
        </is>
      </c>
      <c r="BY668" s="251" t="inlineStr">
        <is>
          <t>#REF!</t>
        </is>
      </c>
      <c r="BZ668" s="248" t="n"/>
      <c r="CA668" s="248" t="n"/>
      <c r="CB668" s="249" t="n"/>
      <c r="CC668" s="250" t="inlineStr">
        <is>
          <t>#REF!</t>
        </is>
      </c>
      <c r="CD668" s="251">
        <f>'[2]DATA CONSOLIDADA 2018-2025 '!$CB670-'b2'!$BW668</f>
        <v/>
      </c>
      <c r="CE668" s="253" t="n"/>
      <c r="CF668" s="253" t="n"/>
      <c r="CG668" s="254" t="n"/>
      <c r="CH668" s="250" t="inlineStr">
        <is>
          <t>#REF!</t>
        </is>
      </c>
      <c r="CI668" s="251">
        <f>'[2]DATA CONSOLIDADA 2018-2025 '!$CG670-'b2'!$CB668</f>
        <v/>
      </c>
      <c r="CJ668" s="247" t="inlineStr">
        <is>
          <t>#REF!</t>
        </is>
      </c>
      <c r="CK668" s="247" t="n">
        <v>126500</v>
      </c>
      <c r="CL668" s="247" t="n">
        <v>0</v>
      </c>
      <c r="CM668" s="247" t="n">
        <v>126500</v>
      </c>
      <c r="CN668" s="247" t="inlineStr">
        <is>
          <t>#REF!</t>
        </is>
      </c>
      <c r="CO668" s="251">
        <f>'[2]DATA CONSOLIDADA 2018-2025 '!$CM670-'b2'!$CG668</f>
        <v/>
      </c>
      <c r="CP668" s="253" t="n"/>
      <c r="CQ668" s="253" t="n"/>
      <c r="CR668" s="253" t="n"/>
      <c r="CS668" s="253" t="n"/>
      <c r="CT668" s="253" t="n"/>
      <c r="CU668" s="253" t="n"/>
      <c r="CV668" s="247" t="n"/>
      <c r="CW668" s="247" t="n"/>
      <c r="CX668" s="247" t="n"/>
      <c r="CY668" s="247" t="n"/>
      <c r="CZ668" s="247" t="n"/>
      <c r="DA668" s="247" t="n"/>
      <c r="DB668" s="247" t="n"/>
      <c r="DC668" s="255" t="n">
        <v>0</v>
      </c>
      <c r="DD668" s="255" t="n">
        <v>126500</v>
      </c>
      <c r="DE668" s="255" t="n">
        <v>0</v>
      </c>
      <c r="DF668" s="255" t="n">
        <v>0</v>
      </c>
      <c r="DG668" s="255" t="n">
        <v>0</v>
      </c>
      <c r="DH668" s="255" t="n">
        <v>126500</v>
      </c>
      <c r="DI668" s="256" t="n"/>
      <c r="DJ668" s="257" t="n"/>
      <c r="DK668" s="257" t="n"/>
      <c r="DL668" s="230" t="n"/>
      <c r="DM668" s="230" t="n"/>
      <c r="DN668" s="230" t="n"/>
      <c r="DO668" s="230" t="n"/>
      <c r="DP668" s="230" t="n"/>
      <c r="DQ668" s="230" t="n"/>
      <c r="DR668" s="230" t="n"/>
      <c r="DS668" s="230" t="n"/>
      <c r="DT668" s="300" t="n"/>
      <c r="DU668" s="300" t="n"/>
      <c r="DV668" s="300" t="n"/>
      <c r="DW668" s="300" t="n"/>
      <c r="DX668" s="300" t="n"/>
      <c r="DY668" s="300" t="n"/>
      <c r="DZ668" s="300" t="n"/>
      <c r="EA668" s="300" t="n"/>
      <c r="EB668" s="300" t="n"/>
      <c r="EC668" s="300" t="n"/>
      <c r="ED668" s="300" t="n"/>
      <c r="EE668" s="300" t="n"/>
    </row>
    <row r="669" hidden="1" ht="24.75" customHeight="1">
      <c r="A669" s="240" t="inlineStr">
        <is>
          <t>ASOCIACIÓN DE AGRICULTORES DE APOYO Y DEFENSA DE CAÑETE</t>
        </is>
      </c>
      <c r="B669" s="240" t="inlineStr">
        <is>
          <t>UVA</t>
        </is>
      </c>
      <c r="C669" s="240" t="inlineStr">
        <is>
          <t>UVA</t>
        </is>
      </c>
      <c r="D669" s="240" t="inlineStr">
        <is>
          <t>LIMA SUR</t>
        </is>
      </c>
      <c r="E669" s="240" t="n"/>
      <c r="F669" s="240" t="inlineStr">
        <is>
          <t>LIMA</t>
        </is>
      </c>
      <c r="G669" s="240" t="inlineStr">
        <is>
          <t>CAÑETE</t>
        </is>
      </c>
      <c r="H669" s="240" t="inlineStr">
        <is>
          <t xml:space="preserve">SAN VICENTE </t>
        </is>
      </c>
      <c r="I669" s="241" t="n"/>
      <c r="J669" s="241" t="n"/>
      <c r="K669" s="241" t="n"/>
      <c r="L669" s="241" t="n"/>
      <c r="M669" s="241" t="n"/>
      <c r="N669" s="241" t="n"/>
      <c r="O669" s="241" t="n"/>
      <c r="P669" s="241" t="n">
        <v>1</v>
      </c>
      <c r="Q669" s="241" t="inlineStr">
        <is>
          <t>PAC</t>
        </is>
      </c>
      <c r="R669" s="242">
        <f>IF(I669=1,I$2,"")&amp;IF(J669=1,IF(I669=1,"-","")&amp;J$2,"")&amp;IF(K669=1,IF(OR(J669=1,I669=1),"-","")&amp;K$2,"")&amp;IF(L669=1,IF(OR(K669=1,J669=1,I669=1),"-","")&amp;L$2,"")&amp;IF(M669=1,IF(OR(L669=1,K669=1,J669=1,I669=1),"-","")&amp;M$2,"")&amp;IF(N669=1,IF(OR(M669=1,L669=1,K669=1,J669=1,I669=1),"-","")&amp;N$2,"")&amp;IF(O669=1,IF(OR(N669=1,M669=1,L669=1,K669=1,J669=1,I669=1),"-","")&amp;O$2,"")&amp;IF(P669=1,IF(I669=1," - ",IF(J669=1," - ",IF(K669=1," - ",IF(L669=1," - ",IF(M669=1," - ",IF(N669=1," - ",IF(O669=1," - ","")))))))&amp;P$2,"")</f>
        <v/>
      </c>
      <c r="S669" s="243">
        <f>SUM('b2'!$I669:$P669)</f>
        <v/>
      </c>
      <c r="T669" s="290">
        <f>IF(OR('b2'!$J669=1,'b2'!$K669=1,'b2'!$L669=1,'b2'!$M669=1,'b2'!$N669=1,'b2'!$O669=1,'b2'!$P669=1),"SI","NO")</f>
        <v/>
      </c>
      <c r="U669" s="243">
        <f>IF(OR('b2'!$K669=1,'b2'!$L669=1,'b2'!$M669=1,'b2'!$N669=1,'b2'!$O669=1,'b2'!$P669=1),"SI","NO")</f>
        <v/>
      </c>
      <c r="V669" s="244" t="n"/>
      <c r="W669" s="245" t="n"/>
      <c r="X669" s="245" t="n"/>
      <c r="Y669" s="244" t="n"/>
      <c r="Z669" s="245" t="n"/>
      <c r="AA669" s="245" t="n"/>
      <c r="AB669" s="244" t="n"/>
      <c r="AC669" s="245" t="n"/>
      <c r="AD669" s="245" t="n"/>
      <c r="AE669" s="244" t="n"/>
      <c r="AF669" s="245" t="n"/>
      <c r="AG669" s="245" t="n"/>
      <c r="AH669" s="244" t="n"/>
      <c r="AI669" s="245" t="n"/>
      <c r="AJ669" s="245" t="n"/>
      <c r="AK669" s="244" t="n"/>
      <c r="AL669" s="245" t="n"/>
      <c r="AM669" s="245" t="n"/>
      <c r="AN669" s="244" t="n"/>
      <c r="AO669" s="245" t="n">
        <v>10</v>
      </c>
      <c r="AP669" s="245" t="n">
        <v>9</v>
      </c>
      <c r="AQ669" s="244" t="n">
        <v>19</v>
      </c>
      <c r="AR669" s="244">
        <f>IF('b2'!$AQ669&gt;0,'b2'!$AQ669,IF('b2'!$AN669&gt;0,'b2'!$AN669,IF('b2'!$AK669&gt;0,'b2'!$AK669,IF('b2'!$AH669&gt;0,'b2'!$AH669,IF('b2'!$AE669&gt;0,'b2'!$AE669,IF('b2'!$AB669&gt;0,'b2'!$AB669,IF('b2'!$Y669&gt;0,'b2'!$Y669,IF('b2'!$V669&gt;0,'b2'!$V669," ---"))))))))</f>
        <v/>
      </c>
      <c r="AS669" s="246" t="n"/>
      <c r="AT669" s="246" t="n"/>
      <c r="AU669" s="246" t="n"/>
      <c r="AV669" s="246" t="n"/>
      <c r="AW669" s="246" t="n"/>
      <c r="AX669" s="246" t="n"/>
      <c r="AY669" s="246" t="n"/>
      <c r="AZ669" s="246" t="n"/>
      <c r="BA669" s="246" t="n"/>
      <c r="BB669" s="246" t="n"/>
      <c r="BC669" s="246" t="n"/>
      <c r="BD669" s="246" t="n"/>
      <c r="BE669" s="247" t="n"/>
      <c r="BF669" s="252" t="n"/>
      <c r="BG669" s="252" t="n"/>
      <c r="BH669" s="247" t="n"/>
      <c r="BI669" s="250" t="inlineStr">
        <is>
          <t>#REF!</t>
        </is>
      </c>
      <c r="BJ669" s="251" t="inlineStr">
        <is>
          <t>#REF!</t>
        </is>
      </c>
      <c r="BK669" s="252" t="n"/>
      <c r="BL669" s="252" t="n"/>
      <c r="BM669" s="247" t="n"/>
      <c r="BN669" s="250" t="inlineStr">
        <is>
          <t>#REF!</t>
        </is>
      </c>
      <c r="BO669" s="251" t="inlineStr">
        <is>
          <t>#REF!</t>
        </is>
      </c>
      <c r="BP669" s="248" t="n"/>
      <c r="BQ669" s="248" t="n"/>
      <c r="BR669" s="249" t="n"/>
      <c r="BS669" s="250" t="inlineStr">
        <is>
          <t>#REF!</t>
        </is>
      </c>
      <c r="BT669" s="251">
        <f>'[2]DATA CONSOLIDADA 2018-2025 '!$BR671-'b2'!$BO669</f>
        <v/>
      </c>
      <c r="BU669" s="252" t="n"/>
      <c r="BV669" s="248" t="n"/>
      <c r="BW669" s="249" t="n"/>
      <c r="BX669" s="250" t="inlineStr">
        <is>
          <t>#REF!</t>
        </is>
      </c>
      <c r="BY669" s="251" t="inlineStr">
        <is>
          <t>#REF!</t>
        </is>
      </c>
      <c r="BZ669" s="248" t="n"/>
      <c r="CA669" s="248" t="n"/>
      <c r="CB669" s="249" t="n"/>
      <c r="CC669" s="250" t="inlineStr">
        <is>
          <t>#REF!</t>
        </is>
      </c>
      <c r="CD669" s="251">
        <f>'[2]DATA CONSOLIDADA 2018-2025 '!$CB671-'b2'!$BW669</f>
        <v/>
      </c>
      <c r="CE669" s="253" t="n"/>
      <c r="CF669" s="253" t="n"/>
      <c r="CG669" s="254" t="n"/>
      <c r="CH669" s="250" t="inlineStr">
        <is>
          <t>#REF!</t>
        </is>
      </c>
      <c r="CI669" s="251">
        <f>'[2]DATA CONSOLIDADA 2018-2025 '!$CG671-'b2'!$CB669</f>
        <v/>
      </c>
      <c r="CJ669" s="247" t="inlineStr">
        <is>
          <t>#REF!</t>
        </is>
      </c>
      <c r="CK669" s="247" t="n">
        <v>176451</v>
      </c>
      <c r="CL669" s="247" t="n">
        <v>0</v>
      </c>
      <c r="CM669" s="247" t="n">
        <v>176451</v>
      </c>
      <c r="CN669" s="247" t="inlineStr">
        <is>
          <t>#REF!</t>
        </is>
      </c>
      <c r="CO669" s="251">
        <f>'[2]DATA CONSOLIDADA 2018-2025 '!$CM671-'b2'!$CG669</f>
        <v/>
      </c>
      <c r="CP669" s="253" t="n"/>
      <c r="CQ669" s="253" t="n"/>
      <c r="CR669" s="253" t="n"/>
      <c r="CS669" s="253" t="n"/>
      <c r="CT669" s="253" t="n"/>
      <c r="CU669" s="253" t="n"/>
      <c r="CV669" s="247" t="n"/>
      <c r="CW669" s="247" t="n"/>
      <c r="CX669" s="247" t="n"/>
      <c r="CY669" s="247" t="n"/>
      <c r="CZ669" s="247" t="n"/>
      <c r="DA669" s="247" t="n"/>
      <c r="DB669" s="247" t="n"/>
      <c r="DC669" s="255" t="n">
        <v>0</v>
      </c>
      <c r="DD669" s="255" t="n">
        <v>0</v>
      </c>
      <c r="DE669" s="255" t="n">
        <v>176451</v>
      </c>
      <c r="DF669" s="255" t="n">
        <v>0</v>
      </c>
      <c r="DG669" s="255" t="n">
        <v>0</v>
      </c>
      <c r="DH669" s="255" t="n">
        <v>176451</v>
      </c>
      <c r="DI669" s="256" t="n"/>
      <c r="DJ669" s="257" t="n"/>
      <c r="DK669" s="257" t="n"/>
      <c r="DL669" s="230" t="n"/>
      <c r="DM669" s="230" t="n"/>
      <c r="DN669" s="230" t="n"/>
      <c r="DO669" s="230" t="n"/>
      <c r="DP669" s="230" t="n"/>
      <c r="DQ669" s="230" t="n"/>
      <c r="DR669" s="230" t="n"/>
      <c r="DS669" s="230" t="n"/>
      <c r="DT669" s="300" t="n"/>
      <c r="DU669" s="300" t="n"/>
      <c r="DV669" s="300" t="n"/>
      <c r="DW669" s="300" t="n"/>
      <c r="DX669" s="300" t="n"/>
      <c r="DY669" s="300" t="n"/>
      <c r="DZ669" s="300" t="n"/>
      <c r="EA669" s="300" t="n"/>
      <c r="EB669" s="300" t="n"/>
      <c r="EC669" s="300" t="n"/>
      <c r="ED669" s="300" t="n"/>
      <c r="EE669" s="300" t="n"/>
    </row>
    <row r="670" hidden="1" ht="24.75" customHeight="1">
      <c r="A670" s="240" t="inlineStr">
        <is>
          <t>ASOCIACIÓN DE PRODUCTORES AGRARIOS RENACE CAÑETE</t>
        </is>
      </c>
      <c r="B670" s="240" t="inlineStr">
        <is>
          <t>UVA</t>
        </is>
      </c>
      <c r="C670" s="240" t="inlineStr">
        <is>
          <t>UVA</t>
        </is>
      </c>
      <c r="D670" s="240" t="inlineStr">
        <is>
          <t>LIMA SUR</t>
        </is>
      </c>
      <c r="E670" s="240" t="n"/>
      <c r="F670" s="240" t="inlineStr">
        <is>
          <t>LIMA</t>
        </is>
      </c>
      <c r="G670" s="240" t="inlineStr">
        <is>
          <t>CAÑETE</t>
        </is>
      </c>
      <c r="H670" s="240" t="inlineStr">
        <is>
          <t xml:space="preserve">SAN VICENTE </t>
        </is>
      </c>
      <c r="I670" s="241" t="n"/>
      <c r="J670" s="241" t="n"/>
      <c r="K670" s="241" t="n"/>
      <c r="L670" s="241" t="n"/>
      <c r="M670" s="241" t="n"/>
      <c r="N670" s="241" t="n"/>
      <c r="O670" s="241" t="n"/>
      <c r="P670" s="241" t="n">
        <v>1</v>
      </c>
      <c r="Q670" s="241" t="inlineStr">
        <is>
          <t>PAC</t>
        </is>
      </c>
      <c r="R670" s="242">
        <f>IF(I670=1,I$2,"")&amp;IF(J670=1,IF(I670=1,"-","")&amp;J$2,"")&amp;IF(K670=1,IF(OR(J670=1,I670=1),"-","")&amp;K$2,"")&amp;IF(L670=1,IF(OR(K670=1,J670=1,I670=1),"-","")&amp;L$2,"")&amp;IF(M670=1,IF(OR(L670=1,K670=1,J670=1,I670=1),"-","")&amp;M$2,"")&amp;IF(N670=1,IF(OR(M670=1,L670=1,K670=1,J670=1,I670=1),"-","")&amp;N$2,"")&amp;IF(O670=1,IF(OR(N670=1,M670=1,L670=1,K670=1,J670=1,I670=1),"-","")&amp;O$2,"")&amp;IF(P670=1,IF(I670=1," - ",IF(J670=1," - ",IF(K670=1," - ",IF(L670=1," - ",IF(M670=1," - ",IF(N670=1," - ",IF(O670=1," - ","")))))))&amp;P$2,"")</f>
        <v/>
      </c>
      <c r="S670" s="243">
        <f>SUM('b2'!$I670:$P670)</f>
        <v/>
      </c>
      <c r="T670" s="290">
        <f>IF(OR('b2'!$J670=1,'b2'!$K670=1,'b2'!$L670=1,'b2'!$M670=1,'b2'!$N670=1,'b2'!$O670=1,'b2'!$P670=1),"SI","NO")</f>
        <v/>
      </c>
      <c r="U670" s="243">
        <f>IF(OR('b2'!$K670=1,'b2'!$L670=1,'b2'!$M670=1,'b2'!$N670=1,'b2'!$O670=1,'b2'!$P670=1),"SI","NO")</f>
        <v/>
      </c>
      <c r="V670" s="244" t="n"/>
      <c r="W670" s="245" t="n"/>
      <c r="X670" s="245" t="n"/>
      <c r="Y670" s="244" t="n"/>
      <c r="Z670" s="245" t="n"/>
      <c r="AA670" s="245" t="n"/>
      <c r="AB670" s="244" t="n"/>
      <c r="AC670" s="245" t="n"/>
      <c r="AD670" s="245" t="n"/>
      <c r="AE670" s="244" t="n"/>
      <c r="AF670" s="245" t="n"/>
      <c r="AG670" s="245" t="n"/>
      <c r="AH670" s="244" t="n"/>
      <c r="AI670" s="245" t="n"/>
      <c r="AJ670" s="245" t="n"/>
      <c r="AK670" s="244" t="n"/>
      <c r="AL670" s="245" t="n"/>
      <c r="AM670" s="245" t="n"/>
      <c r="AN670" s="244" t="n"/>
      <c r="AO670" s="245" t="n">
        <v>32</v>
      </c>
      <c r="AP670" s="245" t="n">
        <v>14</v>
      </c>
      <c r="AQ670" s="244" t="n">
        <v>46</v>
      </c>
      <c r="AR670" s="244">
        <f>IF('b2'!$AQ670&gt;0,'b2'!$AQ670,IF('b2'!$AN670&gt;0,'b2'!$AN670,IF('b2'!$AK670&gt;0,'b2'!$AK670,IF('b2'!$AH670&gt;0,'b2'!$AH670,IF('b2'!$AE670&gt;0,'b2'!$AE670,IF('b2'!$AB670&gt;0,'b2'!$AB670,IF('b2'!$Y670&gt;0,'b2'!$Y670,IF('b2'!$V670&gt;0,'b2'!$V670," ---"))))))))</f>
        <v/>
      </c>
      <c r="AS670" s="246" t="n"/>
      <c r="AT670" s="246" t="n"/>
      <c r="AU670" s="246" t="n"/>
      <c r="AV670" s="246" t="n"/>
      <c r="AW670" s="246" t="n"/>
      <c r="AX670" s="246" t="n"/>
      <c r="AY670" s="246" t="n"/>
      <c r="AZ670" s="246" t="n"/>
      <c r="BA670" s="246" t="n"/>
      <c r="BB670" s="246" t="n"/>
      <c r="BC670" s="246" t="n"/>
      <c r="BD670" s="246" t="n"/>
      <c r="BE670" s="247" t="n"/>
      <c r="BF670" s="252" t="n"/>
      <c r="BG670" s="252" t="n"/>
      <c r="BH670" s="247" t="n"/>
      <c r="BI670" s="250" t="inlineStr">
        <is>
          <t>#REF!</t>
        </is>
      </c>
      <c r="BJ670" s="251" t="inlineStr">
        <is>
          <t>#REF!</t>
        </is>
      </c>
      <c r="BK670" s="252" t="n"/>
      <c r="BL670" s="252" t="n"/>
      <c r="BM670" s="247" t="n"/>
      <c r="BN670" s="250" t="inlineStr">
        <is>
          <t>#REF!</t>
        </is>
      </c>
      <c r="BO670" s="251" t="inlineStr">
        <is>
          <t>#REF!</t>
        </is>
      </c>
      <c r="BP670" s="248" t="n"/>
      <c r="BQ670" s="248" t="n"/>
      <c r="BR670" s="249" t="n"/>
      <c r="BS670" s="250" t="inlineStr">
        <is>
          <t>#REF!</t>
        </is>
      </c>
      <c r="BT670" s="251">
        <f>'[2]DATA CONSOLIDADA 2018-2025 '!$BR672-'b2'!$BO670</f>
        <v/>
      </c>
      <c r="BU670" s="252" t="n"/>
      <c r="BV670" s="248" t="n"/>
      <c r="BW670" s="249" t="n"/>
      <c r="BX670" s="250" t="inlineStr">
        <is>
          <t>#REF!</t>
        </is>
      </c>
      <c r="BY670" s="251" t="inlineStr">
        <is>
          <t>#REF!</t>
        </is>
      </c>
      <c r="BZ670" s="248" t="n"/>
      <c r="CA670" s="248" t="n"/>
      <c r="CB670" s="249" t="n"/>
      <c r="CC670" s="250" t="inlineStr">
        <is>
          <t>#REF!</t>
        </is>
      </c>
      <c r="CD670" s="251">
        <f>'[2]DATA CONSOLIDADA 2018-2025 '!$CB672-'b2'!$BW670</f>
        <v/>
      </c>
      <c r="CE670" s="253" t="n"/>
      <c r="CF670" s="253" t="n"/>
      <c r="CG670" s="254" t="n"/>
      <c r="CH670" s="250" t="inlineStr">
        <is>
          <t>#REF!</t>
        </is>
      </c>
      <c r="CI670" s="251">
        <f>'[2]DATA CONSOLIDADA 2018-2025 '!$CG672-'b2'!$CB670</f>
        <v/>
      </c>
      <c r="CJ670" s="247" t="inlineStr">
        <is>
          <t>#REF!</t>
        </is>
      </c>
      <c r="CK670" s="247" t="n">
        <v>0</v>
      </c>
      <c r="CL670" s="247" t="n">
        <v>0</v>
      </c>
      <c r="CM670" s="247" t="n">
        <v>0</v>
      </c>
      <c r="CN670" s="247" t="inlineStr">
        <is>
          <t>#REF!</t>
        </is>
      </c>
      <c r="CO670" s="247">
        <f>'[2]DATA CONSOLIDADA 2018-2025 '!$CM672-'b2'!$CG670</f>
        <v/>
      </c>
      <c r="CP670" s="253" t="n"/>
      <c r="CQ670" s="253" t="n"/>
      <c r="CR670" s="253" t="n"/>
      <c r="CS670" s="253" t="n"/>
      <c r="CT670" s="253" t="n"/>
      <c r="CU670" s="253" t="n"/>
      <c r="CV670" s="247" t="n"/>
      <c r="CW670" s="247" t="n"/>
      <c r="CX670" s="247" t="n"/>
      <c r="CY670" s="247" t="n"/>
      <c r="CZ670" s="247" t="n"/>
      <c r="DA670" s="247" t="n"/>
      <c r="DB670" s="247" t="n"/>
      <c r="DC670" s="255" t="n">
        <v>0</v>
      </c>
      <c r="DD670" s="255" t="n">
        <v>0</v>
      </c>
      <c r="DE670" s="255" t="n">
        <v>0</v>
      </c>
      <c r="DF670" s="255" t="n">
        <v>0</v>
      </c>
      <c r="DG670" s="255" t="n">
        <v>0</v>
      </c>
      <c r="DH670" s="255" t="n">
        <v>0</v>
      </c>
      <c r="DI670" s="256" t="n"/>
      <c r="DJ670" s="257" t="n"/>
      <c r="DK670" s="257" t="n"/>
      <c r="DL670" s="230" t="n"/>
      <c r="DM670" s="230" t="n"/>
      <c r="DN670" s="230" t="n"/>
      <c r="DO670" s="230" t="n"/>
      <c r="DP670" s="230" t="n"/>
      <c r="DQ670" s="230" t="n"/>
      <c r="DR670" s="230" t="n"/>
      <c r="DS670" s="230" t="n"/>
      <c r="DT670" s="300" t="n"/>
      <c r="DU670" s="300" t="n"/>
      <c r="DV670" s="300" t="n"/>
      <c r="DW670" s="300" t="n"/>
      <c r="DX670" s="300" t="n"/>
      <c r="DY670" s="300" t="n"/>
      <c r="DZ670" s="300" t="n"/>
      <c r="EA670" s="300" t="n"/>
      <c r="EB670" s="300" t="n"/>
      <c r="EC670" s="300" t="n"/>
      <c r="ED670" s="300" t="n"/>
      <c r="EE670" s="300" t="n"/>
    </row>
    <row r="671" hidden="1" ht="24.75" customHeight="1">
      <c r="A671" s="240" t="inlineStr">
        <is>
          <t>ASOCIACIÓN DE PRODUCTORES VITIVINICOLAS DE LA PROVINCIA DE CAÑETE-APROVIC-CAÑETE</t>
        </is>
      </c>
      <c r="B671" s="240" t="inlineStr">
        <is>
          <t>UVA</t>
        </is>
      </c>
      <c r="C671" s="240" t="inlineStr">
        <is>
          <t>UVA</t>
        </is>
      </c>
      <c r="D671" s="240" t="inlineStr">
        <is>
          <t>LIMA SUR</t>
        </is>
      </c>
      <c r="E671" s="240" t="n"/>
      <c r="F671" s="240" t="inlineStr">
        <is>
          <t>LIMA</t>
        </is>
      </c>
      <c r="G671" s="240" t="inlineStr">
        <is>
          <t>CAÑETE</t>
        </is>
      </c>
      <c r="H671" s="240" t="inlineStr">
        <is>
          <t xml:space="preserve">SAN VICENTE </t>
        </is>
      </c>
      <c r="I671" s="241" t="n"/>
      <c r="J671" s="241" t="n"/>
      <c r="K671" s="241" t="n"/>
      <c r="L671" s="241" t="n"/>
      <c r="M671" s="241" t="n"/>
      <c r="N671" s="241" t="n"/>
      <c r="O671" s="241" t="n"/>
      <c r="P671" s="241" t="n">
        <v>1</v>
      </c>
      <c r="Q671" s="241" t="inlineStr">
        <is>
          <t>PAC</t>
        </is>
      </c>
      <c r="R671" s="242">
        <f>IF(I671=1,I$2,"")&amp;IF(J671=1,IF(I671=1,"-","")&amp;J$2,"")&amp;IF(K671=1,IF(OR(J671=1,I671=1),"-","")&amp;K$2,"")&amp;IF(L671=1,IF(OR(K671=1,J671=1,I671=1),"-","")&amp;L$2,"")&amp;IF(M671=1,IF(OR(L671=1,K671=1,J671=1,I671=1),"-","")&amp;M$2,"")&amp;IF(N671=1,IF(OR(M671=1,L671=1,K671=1,J671=1,I671=1),"-","")&amp;N$2,"")&amp;IF(O671=1,IF(OR(N671=1,M671=1,L671=1,K671=1,J671=1,I671=1),"-","")&amp;O$2,"")&amp;IF(P671=1,IF(I671=1," - ",IF(J671=1," - ",IF(K671=1," - ",IF(L671=1," - ",IF(M671=1," - ",IF(N671=1," - ",IF(O671=1," - ","")))))))&amp;P$2,"")</f>
        <v/>
      </c>
      <c r="S671" s="243">
        <f>SUM('b2'!$I671:$P671)</f>
        <v/>
      </c>
      <c r="T671" s="290">
        <f>IF(OR('b2'!$J671=1,'b2'!$K671=1,'b2'!$L671=1,'b2'!$M671=1,'b2'!$N671=1,'b2'!$O671=1,'b2'!$P671=1),"SI","NO")</f>
        <v/>
      </c>
      <c r="U671" s="243">
        <f>IF(OR('b2'!$K671=1,'b2'!$L671=1,'b2'!$M671=1,'b2'!$N671=1,'b2'!$O671=1,'b2'!$P671=1),"SI","NO")</f>
        <v/>
      </c>
      <c r="V671" s="244" t="n"/>
      <c r="W671" s="245" t="n"/>
      <c r="X671" s="245" t="n"/>
      <c r="Y671" s="244" t="n"/>
      <c r="Z671" s="245" t="n"/>
      <c r="AA671" s="245" t="n"/>
      <c r="AB671" s="244" t="n"/>
      <c r="AC671" s="245" t="n"/>
      <c r="AD671" s="245" t="n"/>
      <c r="AE671" s="244" t="n"/>
      <c r="AF671" s="245" t="n"/>
      <c r="AG671" s="245" t="n"/>
      <c r="AH671" s="244" t="n"/>
      <c r="AI671" s="245" t="n"/>
      <c r="AJ671" s="245" t="n"/>
      <c r="AK671" s="244" t="n"/>
      <c r="AL671" s="245" t="n"/>
      <c r="AM671" s="245" t="n"/>
      <c r="AN671" s="244" t="n"/>
      <c r="AO671" s="245" t="n">
        <v>18</v>
      </c>
      <c r="AP671" s="245" t="n">
        <v>9</v>
      </c>
      <c r="AQ671" s="244" t="n">
        <v>27</v>
      </c>
      <c r="AR671" s="244">
        <f>IF('b2'!$AQ671&gt;0,'b2'!$AQ671,IF('b2'!$AN671&gt;0,'b2'!$AN671,IF('b2'!$AK671&gt;0,'b2'!$AK671,IF('b2'!$AH671&gt;0,'b2'!$AH671,IF('b2'!$AE671&gt;0,'b2'!$AE671,IF('b2'!$AB671&gt;0,'b2'!$AB671,IF('b2'!$Y671&gt;0,'b2'!$Y671,IF('b2'!$V671&gt;0,'b2'!$V671," ---"))))))))</f>
        <v/>
      </c>
      <c r="AS671" s="246" t="n"/>
      <c r="AT671" s="246" t="n"/>
      <c r="AU671" s="246" t="n"/>
      <c r="AV671" s="246" t="n"/>
      <c r="AW671" s="246" t="n"/>
      <c r="AX671" s="246" t="n"/>
      <c r="AY671" s="246" t="n"/>
      <c r="AZ671" s="246" t="n"/>
      <c r="BA671" s="246" t="n"/>
      <c r="BB671" s="246" t="n"/>
      <c r="BC671" s="246" t="n"/>
      <c r="BD671" s="246" t="n"/>
      <c r="BE671" s="247" t="n"/>
      <c r="BF671" s="252" t="n"/>
      <c r="BG671" s="252" t="n"/>
      <c r="BH671" s="247" t="n"/>
      <c r="BI671" s="250" t="inlineStr">
        <is>
          <t>#REF!</t>
        </is>
      </c>
      <c r="BJ671" s="251" t="inlineStr">
        <is>
          <t>#REF!</t>
        </is>
      </c>
      <c r="BK671" s="252" t="n"/>
      <c r="BL671" s="252" t="n"/>
      <c r="BM671" s="247" t="n"/>
      <c r="BN671" s="250" t="inlineStr">
        <is>
          <t>#REF!</t>
        </is>
      </c>
      <c r="BO671" s="251" t="inlineStr">
        <is>
          <t>#REF!</t>
        </is>
      </c>
      <c r="BP671" s="248" t="n"/>
      <c r="BQ671" s="248" t="n"/>
      <c r="BR671" s="249" t="n"/>
      <c r="BS671" s="250" t="inlineStr">
        <is>
          <t>#REF!</t>
        </is>
      </c>
      <c r="BT671" s="251">
        <f>'[2]DATA CONSOLIDADA 2018-2025 '!$BR673-'b2'!$BO671</f>
        <v/>
      </c>
      <c r="BU671" s="252" t="n"/>
      <c r="BV671" s="248" t="n"/>
      <c r="BW671" s="249" t="n"/>
      <c r="BX671" s="250" t="inlineStr">
        <is>
          <t>#REF!</t>
        </is>
      </c>
      <c r="BY671" s="251" t="inlineStr">
        <is>
          <t>#REF!</t>
        </is>
      </c>
      <c r="BZ671" s="248" t="n"/>
      <c r="CA671" s="248" t="n"/>
      <c r="CB671" s="249" t="n"/>
      <c r="CC671" s="250" t="inlineStr">
        <is>
          <t>#REF!</t>
        </is>
      </c>
      <c r="CD671" s="251">
        <f>'[2]DATA CONSOLIDADA 2018-2025 '!$CB673-'b2'!$BW671</f>
        <v/>
      </c>
      <c r="CE671" s="253" t="n"/>
      <c r="CF671" s="253" t="n"/>
      <c r="CG671" s="254" t="n"/>
      <c r="CH671" s="250" t="inlineStr">
        <is>
          <t>#REF!</t>
        </is>
      </c>
      <c r="CI671" s="251">
        <f>'[2]DATA CONSOLIDADA 2018-2025 '!$CG673-'b2'!$CB671</f>
        <v/>
      </c>
      <c r="CJ671" s="247" t="inlineStr">
        <is>
          <t>#REF!</t>
        </is>
      </c>
      <c r="CK671" s="247" t="n">
        <v>0</v>
      </c>
      <c r="CL671" s="247" t="n">
        <v>0</v>
      </c>
      <c r="CM671" s="247" t="n">
        <v>0</v>
      </c>
      <c r="CN671" s="247" t="inlineStr">
        <is>
          <t>#REF!</t>
        </is>
      </c>
      <c r="CO671" s="247">
        <f>'[2]DATA CONSOLIDADA 2018-2025 '!$CM673-'b2'!$CG671</f>
        <v/>
      </c>
      <c r="CP671" s="253" t="n"/>
      <c r="CQ671" s="253" t="n"/>
      <c r="CR671" s="253" t="n"/>
      <c r="CS671" s="253" t="n"/>
      <c r="CT671" s="253" t="n"/>
      <c r="CU671" s="253" t="n"/>
      <c r="CV671" s="247" t="n"/>
      <c r="CW671" s="247" t="n"/>
      <c r="CX671" s="247" t="n"/>
      <c r="CY671" s="247" t="n"/>
      <c r="CZ671" s="247" t="n"/>
      <c r="DA671" s="247" t="n"/>
      <c r="DB671" s="247" t="n"/>
      <c r="DC671" s="255" t="n">
        <v>0</v>
      </c>
      <c r="DD671" s="255" t="n">
        <v>0</v>
      </c>
      <c r="DE671" s="255" t="n">
        <v>0</v>
      </c>
      <c r="DF671" s="255" t="n">
        <v>0</v>
      </c>
      <c r="DG671" s="255" t="n">
        <v>0</v>
      </c>
      <c r="DH671" s="255" t="n">
        <v>0</v>
      </c>
      <c r="DI671" s="256" t="n"/>
      <c r="DJ671" s="257" t="n"/>
      <c r="DK671" s="257" t="n"/>
      <c r="DL671" s="230" t="n"/>
      <c r="DM671" s="230" t="n"/>
      <c r="DN671" s="230" t="n"/>
      <c r="DO671" s="230" t="n"/>
      <c r="DP671" s="230" t="n"/>
      <c r="DQ671" s="230" t="n"/>
      <c r="DR671" s="230" t="n"/>
      <c r="DS671" s="230" t="n"/>
      <c r="DT671" s="300" t="n"/>
      <c r="DU671" s="300" t="n"/>
      <c r="DV671" s="300" t="n"/>
      <c r="DW671" s="300" t="n"/>
      <c r="DX671" s="300" t="n"/>
      <c r="DY671" s="300" t="n"/>
      <c r="DZ671" s="300" t="n"/>
      <c r="EA671" s="300" t="n"/>
      <c r="EB671" s="300" t="n"/>
      <c r="EC671" s="300" t="n"/>
      <c r="ED671" s="300" t="n"/>
      <c r="EE671" s="300" t="n"/>
    </row>
    <row r="672" hidden="1" ht="24.75" customHeight="1">
      <c r="A672" s="240" t="inlineStr">
        <is>
          <t>COOPERATIVA COMUNAL QUIULACOCHA LTDA 11</t>
        </is>
      </c>
      <c r="B672" s="240" t="inlineStr">
        <is>
          <t>FIBRA DE ALPACA</t>
        </is>
      </c>
      <c r="C672" s="240" t="inlineStr">
        <is>
          <t>FIBRA DE ALPACA</t>
        </is>
      </c>
      <c r="D672" s="240" t="inlineStr">
        <is>
          <t>PASCO</t>
        </is>
      </c>
      <c r="E672" s="240" t="n"/>
      <c r="F672" s="240" t="inlineStr">
        <is>
          <t>PASCO</t>
        </is>
      </c>
      <c r="G672" s="240" t="inlineStr">
        <is>
          <t>PASCO</t>
        </is>
      </c>
      <c r="H672" s="240" t="inlineStr">
        <is>
          <t>SIMON BOLIVAR</t>
        </is>
      </c>
      <c r="I672" s="241" t="n"/>
      <c r="J672" s="241" t="n"/>
      <c r="K672" s="241" t="n"/>
      <c r="L672" s="241" t="n"/>
      <c r="M672" s="241" t="n"/>
      <c r="N672" s="241" t="n"/>
      <c r="O672" s="241" t="n"/>
      <c r="P672" s="241" t="n">
        <v>1</v>
      </c>
      <c r="Q672" s="241" t="inlineStr">
        <is>
          <t>PAC</t>
        </is>
      </c>
      <c r="R672" s="242">
        <f>IF(I672=1,I$2,"")&amp;IF(J672=1,IF(I672=1,"-","")&amp;J$2,"")&amp;IF(K672=1,IF(OR(J672=1,I672=1),"-","")&amp;K$2,"")&amp;IF(L672=1,IF(OR(K672=1,J672=1,I672=1),"-","")&amp;L$2,"")&amp;IF(M672=1,IF(OR(L672=1,K672=1,J672=1,I672=1),"-","")&amp;M$2,"")&amp;IF(N672=1,IF(OR(M672=1,L672=1,K672=1,J672=1,I672=1),"-","")&amp;N$2,"")&amp;IF(O672=1,IF(OR(N672=1,M672=1,L672=1,K672=1,J672=1,I672=1),"-","")&amp;O$2,"")&amp;IF(P672=1,IF(I672=1," - ",IF(J672=1," - ",IF(K672=1," - ",IF(L672=1," - ",IF(M672=1," - ",IF(N672=1," - ",IF(O672=1," - ","")))))))&amp;P$2,"")</f>
        <v/>
      </c>
      <c r="S672" s="243">
        <f>SUM('b2'!$I672:$P672)</f>
        <v/>
      </c>
      <c r="T672" s="290">
        <f>IF(OR('b2'!$J672=1,'b2'!$K672=1,'b2'!$L672=1,'b2'!$M672=1,'b2'!$N672=1,'b2'!$O672=1,'b2'!$P672=1),"SI","NO")</f>
        <v/>
      </c>
      <c r="U672" s="243">
        <f>IF(OR('b2'!$K672=1,'b2'!$L672=1,'b2'!$M672=1,'b2'!$N672=1,'b2'!$O672=1,'b2'!$P672=1),"SI","NO")</f>
        <v/>
      </c>
      <c r="V672" s="244" t="n"/>
      <c r="W672" s="245" t="n"/>
      <c r="X672" s="245" t="n"/>
      <c r="Y672" s="244" t="n"/>
      <c r="Z672" s="245" t="n"/>
      <c r="AA672" s="245" t="n"/>
      <c r="AB672" s="244" t="n"/>
      <c r="AC672" s="245" t="n"/>
      <c r="AD672" s="245" t="n"/>
      <c r="AE672" s="244" t="n"/>
      <c r="AF672" s="245" t="n"/>
      <c r="AG672" s="245" t="n"/>
      <c r="AH672" s="244" t="n"/>
      <c r="AI672" s="245" t="n"/>
      <c r="AJ672" s="245" t="n"/>
      <c r="AK672" s="244" t="n"/>
      <c r="AL672" s="245" t="n"/>
      <c r="AM672" s="245" t="n"/>
      <c r="AN672" s="244" t="n"/>
      <c r="AO672" s="245" t="n">
        <v>112</v>
      </c>
      <c r="AP672" s="245" t="n">
        <v>60</v>
      </c>
      <c r="AQ672" s="244" t="n">
        <v>172</v>
      </c>
      <c r="AR672" s="244">
        <f>IF('b2'!$AQ672&gt;0,'b2'!$AQ672,IF('b2'!$AN672&gt;0,'b2'!$AN672,IF('b2'!$AK672&gt;0,'b2'!$AK672,IF('b2'!$AH672&gt;0,'b2'!$AH672,IF('b2'!$AE672&gt;0,'b2'!$AE672,IF('b2'!$AB672&gt;0,'b2'!$AB672,IF('b2'!$Y672&gt;0,'b2'!$Y672,IF('b2'!$V672&gt;0,'b2'!$V672," ---"))))))))</f>
        <v/>
      </c>
      <c r="AS672" s="246" t="n"/>
      <c r="AT672" s="246" t="n"/>
      <c r="AU672" s="246" t="n"/>
      <c r="AV672" s="246" t="n"/>
      <c r="AW672" s="246" t="n"/>
      <c r="AX672" s="246" t="n"/>
      <c r="AY672" s="246" t="n"/>
      <c r="AZ672" s="246" t="n"/>
      <c r="BA672" s="246" t="n"/>
      <c r="BB672" s="246" t="n"/>
      <c r="BC672" s="246" t="n"/>
      <c r="BD672" s="246" t="n"/>
      <c r="BE672" s="247" t="n"/>
      <c r="BF672" s="252" t="n"/>
      <c r="BG672" s="252" t="n"/>
      <c r="BH672" s="247" t="n"/>
      <c r="BI672" s="250" t="inlineStr">
        <is>
          <t>#REF!</t>
        </is>
      </c>
      <c r="BJ672" s="251" t="inlineStr">
        <is>
          <t>#REF!</t>
        </is>
      </c>
      <c r="BK672" s="252" t="n"/>
      <c r="BL672" s="252" t="n"/>
      <c r="BM672" s="247" t="n"/>
      <c r="BN672" s="250" t="inlineStr">
        <is>
          <t>#REF!</t>
        </is>
      </c>
      <c r="BO672" s="251" t="inlineStr">
        <is>
          <t>#REF!</t>
        </is>
      </c>
      <c r="BP672" s="248" t="n"/>
      <c r="BQ672" s="248" t="n"/>
      <c r="BR672" s="249" t="n"/>
      <c r="BS672" s="250" t="inlineStr">
        <is>
          <t>#REF!</t>
        </is>
      </c>
      <c r="BT672" s="251">
        <f>'[2]DATA CONSOLIDADA 2018-2025 '!$BR674-'b2'!$BO672</f>
        <v/>
      </c>
      <c r="BU672" s="252" t="n"/>
      <c r="BV672" s="248" t="n"/>
      <c r="BW672" s="249" t="n"/>
      <c r="BX672" s="250" t="inlineStr">
        <is>
          <t>#REF!</t>
        </is>
      </c>
      <c r="BY672" s="251" t="inlineStr">
        <is>
          <t>#REF!</t>
        </is>
      </c>
      <c r="BZ672" s="248" t="n"/>
      <c r="CA672" s="248" t="n"/>
      <c r="CB672" s="249" t="n"/>
      <c r="CC672" s="250" t="inlineStr">
        <is>
          <t>#REF!</t>
        </is>
      </c>
      <c r="CD672" s="251">
        <f>'[2]DATA CONSOLIDADA 2018-2025 '!$CB674-'b2'!$BW672</f>
        <v/>
      </c>
      <c r="CE672" s="253" t="n"/>
      <c r="CF672" s="253" t="n"/>
      <c r="CG672" s="254" t="n"/>
      <c r="CH672" s="250" t="inlineStr">
        <is>
          <t>#REF!</t>
        </is>
      </c>
      <c r="CI672" s="251">
        <f>'[2]DATA CONSOLIDADA 2018-2025 '!$CG674-'b2'!$CB672</f>
        <v/>
      </c>
      <c r="CJ672" s="247" t="inlineStr">
        <is>
          <t>#REF!</t>
        </is>
      </c>
      <c r="CK672" s="247" t="n">
        <v>0</v>
      </c>
      <c r="CL672" s="247" t="n">
        <v>0</v>
      </c>
      <c r="CM672" s="247" t="n">
        <v>0</v>
      </c>
      <c r="CN672" s="247" t="inlineStr">
        <is>
          <t>#REF!</t>
        </is>
      </c>
      <c r="CO672" s="247">
        <f>'[2]DATA CONSOLIDADA 2018-2025 '!$CM674-'b2'!$CG672</f>
        <v/>
      </c>
      <c r="CP672" s="253" t="n"/>
      <c r="CQ672" s="253" t="n"/>
      <c r="CR672" s="253" t="n"/>
      <c r="CS672" s="253" t="n"/>
      <c r="CT672" s="253" t="n"/>
      <c r="CU672" s="253" t="n"/>
      <c r="CV672" s="247" t="n"/>
      <c r="CW672" s="247" t="n"/>
      <c r="CX672" s="247" t="n"/>
      <c r="CY672" s="247" t="n"/>
      <c r="CZ672" s="247" t="n"/>
      <c r="DA672" s="247" t="n"/>
      <c r="DB672" s="247" t="n"/>
      <c r="DC672" s="255" t="n">
        <v>0</v>
      </c>
      <c r="DD672" s="255" t="n">
        <v>0</v>
      </c>
      <c r="DE672" s="255" t="n">
        <v>0</v>
      </c>
      <c r="DF672" s="255" t="n">
        <v>0</v>
      </c>
      <c r="DG672" s="255" t="n">
        <v>0</v>
      </c>
      <c r="DH672" s="255" t="n">
        <v>0</v>
      </c>
      <c r="DI672" s="256" t="n"/>
      <c r="DJ672" s="257" t="n"/>
      <c r="DK672" s="257" t="n"/>
      <c r="DL672" s="230" t="n"/>
      <c r="DM672" s="230" t="n"/>
      <c r="DN672" s="230" t="n"/>
      <c r="DO672" s="230" t="n"/>
      <c r="DP672" s="230" t="n"/>
      <c r="DQ672" s="230" t="n"/>
      <c r="DR672" s="230" t="n"/>
      <c r="DS672" s="230" t="n"/>
      <c r="DT672" s="300" t="n"/>
      <c r="DU672" s="300" t="n"/>
      <c r="DV672" s="300" t="n"/>
      <c r="DW672" s="300" t="n"/>
      <c r="DX672" s="300" t="n"/>
      <c r="DY672" s="300" t="n"/>
      <c r="DZ672" s="300" t="n"/>
      <c r="EA672" s="300" t="n"/>
      <c r="EB672" s="300" t="n"/>
      <c r="EC672" s="300" t="n"/>
      <c r="ED672" s="300" t="n"/>
      <c r="EE672" s="300" t="n"/>
    </row>
    <row r="673" hidden="1" ht="24.75" customHeight="1">
      <c r="A673" s="240" t="inlineStr">
        <is>
          <t>COMUNIDAD CAMPESINA SEÑOR DE LUREN</t>
        </is>
      </c>
      <c r="B673" s="240" t="inlineStr">
        <is>
          <t>PALLAR</t>
        </is>
      </c>
      <c r="C673" s="240" t="inlineStr">
        <is>
          <t>PALLAR</t>
        </is>
      </c>
      <c r="D673" s="240" t="inlineStr">
        <is>
          <t>ICA</t>
        </is>
      </c>
      <c r="E673" s="240" t="n"/>
      <c r="F673" s="240" t="inlineStr">
        <is>
          <t>ICA</t>
        </is>
      </c>
      <c r="G673" s="240" t="inlineStr">
        <is>
          <t>ICA</t>
        </is>
      </c>
      <c r="H673" s="240" t="inlineStr">
        <is>
          <t>SANTIAGO</t>
        </is>
      </c>
      <c r="I673" s="241" t="n"/>
      <c r="J673" s="241" t="n"/>
      <c r="K673" s="241" t="n"/>
      <c r="L673" s="241" t="n"/>
      <c r="M673" s="241" t="n"/>
      <c r="N673" s="241" t="n"/>
      <c r="O673" s="241" t="n"/>
      <c r="P673" s="241" t="n">
        <v>1</v>
      </c>
      <c r="Q673" s="241" t="inlineStr">
        <is>
          <t>PAC</t>
        </is>
      </c>
      <c r="R673" s="242">
        <f>IF(I673=1,I$2,"")&amp;IF(J673=1,IF(I673=1,"-","")&amp;J$2,"")&amp;IF(K673=1,IF(OR(J673=1,I673=1),"-","")&amp;K$2,"")&amp;IF(L673=1,IF(OR(K673=1,J673=1,I673=1),"-","")&amp;L$2,"")&amp;IF(M673=1,IF(OR(L673=1,K673=1,J673=1,I673=1),"-","")&amp;M$2,"")&amp;IF(N673=1,IF(OR(M673=1,L673=1,K673=1,J673=1,I673=1),"-","")&amp;N$2,"")&amp;IF(O673=1,IF(OR(N673=1,M673=1,L673=1,K673=1,J673=1,I673=1),"-","")&amp;O$2,"")&amp;IF(P673=1,IF(I673=1," - ",IF(J673=1," - ",IF(K673=1," - ",IF(L673=1," - ",IF(M673=1," - ",IF(N673=1," - ",IF(O673=1," - ","")))))))&amp;P$2,"")</f>
        <v/>
      </c>
      <c r="S673" s="243">
        <f>SUM('b2'!$I673:$P673)</f>
        <v/>
      </c>
      <c r="T673" s="290">
        <f>IF(OR('b2'!$J673=1,'b2'!$K673=1,'b2'!$L673=1,'b2'!$M673=1,'b2'!$N673=1,'b2'!$O673=1,'b2'!$P673=1),"SI","NO")</f>
        <v/>
      </c>
      <c r="U673" s="243">
        <f>IF(OR('b2'!$K673=1,'b2'!$L673=1,'b2'!$M673=1,'b2'!$N673=1,'b2'!$O673=1,'b2'!$P673=1),"SI","NO")</f>
        <v/>
      </c>
      <c r="V673" s="244" t="n"/>
      <c r="W673" s="245" t="n"/>
      <c r="X673" s="245" t="n"/>
      <c r="Y673" s="244" t="n"/>
      <c r="Z673" s="245" t="n"/>
      <c r="AA673" s="245" t="n"/>
      <c r="AB673" s="244" t="n"/>
      <c r="AC673" s="245" t="n"/>
      <c r="AD673" s="245" t="n"/>
      <c r="AE673" s="244" t="n"/>
      <c r="AF673" s="245" t="n"/>
      <c r="AG673" s="245" t="n"/>
      <c r="AH673" s="244" t="n"/>
      <c r="AI673" s="245" t="n"/>
      <c r="AJ673" s="245" t="n"/>
      <c r="AK673" s="244" t="n"/>
      <c r="AL673" s="245" t="n"/>
      <c r="AM673" s="245" t="n"/>
      <c r="AN673" s="244" t="n"/>
      <c r="AO673" s="245" t="n">
        <v>55</v>
      </c>
      <c r="AP673" s="245" t="n">
        <v>61</v>
      </c>
      <c r="AQ673" s="244" t="n">
        <v>116</v>
      </c>
      <c r="AR673" s="244">
        <f>IF('b2'!$AQ673&gt;0,'b2'!$AQ673,IF('b2'!$AN673&gt;0,'b2'!$AN673,IF('b2'!$AK673&gt;0,'b2'!$AK673,IF('b2'!$AH673&gt;0,'b2'!$AH673,IF('b2'!$AE673&gt;0,'b2'!$AE673,IF('b2'!$AB673&gt;0,'b2'!$AB673,IF('b2'!$Y673&gt;0,'b2'!$Y673,IF('b2'!$V673&gt;0,'b2'!$V673," ---"))))))))</f>
        <v/>
      </c>
      <c r="AS673" s="246" t="n"/>
      <c r="AT673" s="246" t="n"/>
      <c r="AU673" s="246" t="n"/>
      <c r="AV673" s="246" t="n"/>
      <c r="AW673" s="246" t="n"/>
      <c r="AX673" s="246" t="n"/>
      <c r="AY673" s="246" t="n"/>
      <c r="AZ673" s="246" t="n"/>
      <c r="BA673" s="246" t="n"/>
      <c r="BB673" s="246" t="n"/>
      <c r="BC673" s="246" t="n"/>
      <c r="BD673" s="246" t="n"/>
      <c r="BE673" s="247" t="n"/>
      <c r="BF673" s="252" t="n"/>
      <c r="BG673" s="252" t="n"/>
      <c r="BH673" s="247" t="n"/>
      <c r="BI673" s="250" t="inlineStr">
        <is>
          <t>#REF!</t>
        </is>
      </c>
      <c r="BJ673" s="251" t="inlineStr">
        <is>
          <t>#REF!</t>
        </is>
      </c>
      <c r="BK673" s="252" t="n"/>
      <c r="BL673" s="252" t="n"/>
      <c r="BM673" s="247" t="n"/>
      <c r="BN673" s="250" t="inlineStr">
        <is>
          <t>#REF!</t>
        </is>
      </c>
      <c r="BO673" s="251" t="inlineStr">
        <is>
          <t>#REF!</t>
        </is>
      </c>
      <c r="BP673" s="248" t="n"/>
      <c r="BQ673" s="248" t="n"/>
      <c r="BR673" s="249" t="n"/>
      <c r="BS673" s="250" t="inlineStr">
        <is>
          <t>#REF!</t>
        </is>
      </c>
      <c r="BT673" s="251">
        <f>'[2]DATA CONSOLIDADA 2018-2025 '!$BR675-'b2'!$BO673</f>
        <v/>
      </c>
      <c r="BU673" s="252" t="n"/>
      <c r="BV673" s="248" t="n"/>
      <c r="BW673" s="249" t="n"/>
      <c r="BX673" s="250" t="inlineStr">
        <is>
          <t>#REF!</t>
        </is>
      </c>
      <c r="BY673" s="251" t="inlineStr">
        <is>
          <t>#REF!</t>
        </is>
      </c>
      <c r="BZ673" s="248" t="n"/>
      <c r="CA673" s="248" t="n"/>
      <c r="CB673" s="249" t="n"/>
      <c r="CC673" s="250" t="inlineStr">
        <is>
          <t>#REF!</t>
        </is>
      </c>
      <c r="CD673" s="251">
        <f>'[2]DATA CONSOLIDADA 2018-2025 '!$CB675-'b2'!$BW673</f>
        <v/>
      </c>
      <c r="CE673" s="253" t="n"/>
      <c r="CF673" s="253" t="n"/>
      <c r="CG673" s="254" t="n"/>
      <c r="CH673" s="250" t="inlineStr">
        <is>
          <t>#REF!</t>
        </is>
      </c>
      <c r="CI673" s="251">
        <f>'[2]DATA CONSOLIDADA 2018-2025 '!$CG675-'b2'!$CB673</f>
        <v/>
      </c>
      <c r="CJ673" s="247" t="inlineStr">
        <is>
          <t>#REF!</t>
        </is>
      </c>
      <c r="CK673" s="247" t="n">
        <v>0</v>
      </c>
      <c r="CL673" s="247" t="n">
        <v>0</v>
      </c>
      <c r="CM673" s="247" t="n">
        <v>0</v>
      </c>
      <c r="CN673" s="247" t="inlineStr">
        <is>
          <t>#REF!</t>
        </is>
      </c>
      <c r="CO673" s="247">
        <f>'[2]DATA CONSOLIDADA 2018-2025 '!$CM675-'b2'!$CG673</f>
        <v/>
      </c>
      <c r="CP673" s="253" t="n"/>
      <c r="CQ673" s="253" t="n"/>
      <c r="CR673" s="253" t="n"/>
      <c r="CS673" s="253" t="n"/>
      <c r="CT673" s="253" t="n"/>
      <c r="CU673" s="253" t="n"/>
      <c r="CV673" s="247" t="n"/>
      <c r="CW673" s="247" t="n"/>
      <c r="CX673" s="247" t="n"/>
      <c r="CY673" s="247" t="n"/>
      <c r="CZ673" s="247" t="n"/>
      <c r="DA673" s="247" t="n"/>
      <c r="DB673" s="247" t="n"/>
      <c r="DC673" s="255" t="n">
        <v>0</v>
      </c>
      <c r="DD673" s="255" t="n">
        <v>0</v>
      </c>
      <c r="DE673" s="255" t="n">
        <v>0</v>
      </c>
      <c r="DF673" s="255" t="n">
        <v>0</v>
      </c>
      <c r="DG673" s="255" t="n">
        <v>0</v>
      </c>
      <c r="DH673" s="255" t="n">
        <v>0</v>
      </c>
      <c r="DI673" s="256" t="n"/>
      <c r="DJ673" s="257" t="n"/>
      <c r="DK673" s="257" t="n"/>
      <c r="DL673" s="230" t="n"/>
      <c r="DM673" s="230" t="n"/>
      <c r="DN673" s="230" t="n"/>
      <c r="DO673" s="230" t="n"/>
      <c r="DP673" s="230" t="n"/>
      <c r="DQ673" s="230" t="n"/>
      <c r="DR673" s="230" t="n"/>
      <c r="DS673" s="230" t="n"/>
      <c r="DT673" s="300" t="n"/>
      <c r="DU673" s="300" t="n"/>
      <c r="DV673" s="300" t="n"/>
      <c r="DW673" s="300" t="n"/>
      <c r="DX673" s="300" t="n"/>
      <c r="DY673" s="300" t="n"/>
      <c r="DZ673" s="300" t="n"/>
      <c r="EA673" s="300" t="n"/>
      <c r="EB673" s="300" t="n"/>
      <c r="EC673" s="300" t="n"/>
      <c r="ED673" s="300" t="n"/>
      <c r="EE673" s="300" t="n"/>
    </row>
    <row r="674" hidden="1" ht="24.75" customHeight="1">
      <c r="A674" s="240" t="inlineStr">
        <is>
          <t>ASOCIACIÓN AGROPECUARIA ROCIO DE LA MAÑANA</t>
        </is>
      </c>
      <c r="B674" s="240" t="inlineStr">
        <is>
          <t>ALGODÓN</t>
        </is>
      </c>
      <c r="C674" s="240" t="inlineStr">
        <is>
          <t>ALGODÓN</t>
        </is>
      </c>
      <c r="D674" s="240" t="inlineStr">
        <is>
          <t>ICA</t>
        </is>
      </c>
      <c r="E674" s="240" t="n"/>
      <c r="F674" s="240" t="inlineStr">
        <is>
          <t>ICA</t>
        </is>
      </c>
      <c r="G674" s="240" t="inlineStr">
        <is>
          <t>CHINCHA</t>
        </is>
      </c>
      <c r="H674" s="240" t="inlineStr">
        <is>
          <t>CHINCHA BAJA</t>
        </is>
      </c>
      <c r="I674" s="241" t="n"/>
      <c r="J674" s="241" t="n"/>
      <c r="K674" s="241" t="n"/>
      <c r="L674" s="241" t="n"/>
      <c r="M674" s="241" t="n"/>
      <c r="N674" s="241" t="n"/>
      <c r="O674" s="241" t="n"/>
      <c r="P674" s="241" t="n">
        <v>1</v>
      </c>
      <c r="Q674" s="241" t="inlineStr">
        <is>
          <t>PAC</t>
        </is>
      </c>
      <c r="R674" s="242">
        <f>IF(I674=1,I$2,"")&amp;IF(J674=1,IF(I674=1,"-","")&amp;J$2,"")&amp;IF(K674=1,IF(OR(J674=1,I674=1),"-","")&amp;K$2,"")&amp;IF(L674=1,IF(OR(K674=1,J674=1,I674=1),"-","")&amp;L$2,"")&amp;IF(M674=1,IF(OR(L674=1,K674=1,J674=1,I674=1),"-","")&amp;M$2,"")&amp;IF(N674=1,IF(OR(M674=1,L674=1,K674=1,J674=1,I674=1),"-","")&amp;N$2,"")&amp;IF(O674=1,IF(OR(N674=1,M674=1,L674=1,K674=1,J674=1,I674=1),"-","")&amp;O$2,"")&amp;IF(P674=1,IF(I674=1," - ",IF(J674=1," - ",IF(K674=1," - ",IF(L674=1," - ",IF(M674=1," - ",IF(N674=1," - ",IF(O674=1," - ","")))))))&amp;P$2,"")</f>
        <v/>
      </c>
      <c r="S674" s="243">
        <f>SUM('b2'!$I674:$P674)</f>
        <v/>
      </c>
      <c r="T674" s="290">
        <f>IF(OR('b2'!$J674=1,'b2'!$K674=1,'b2'!$L674=1,'b2'!$M674=1,'b2'!$N674=1,'b2'!$O674=1,'b2'!$P674=1),"SI","NO")</f>
        <v/>
      </c>
      <c r="U674" s="243">
        <f>IF(OR('b2'!$K674=1,'b2'!$L674=1,'b2'!$M674=1,'b2'!$N674=1,'b2'!$O674=1,'b2'!$P674=1),"SI","NO")</f>
        <v/>
      </c>
      <c r="V674" s="244" t="n"/>
      <c r="W674" s="245" t="n"/>
      <c r="X674" s="245" t="n"/>
      <c r="Y674" s="244" t="n"/>
      <c r="Z674" s="245" t="n"/>
      <c r="AA674" s="245" t="n"/>
      <c r="AB674" s="244" t="n"/>
      <c r="AC674" s="245" t="n"/>
      <c r="AD674" s="245" t="n"/>
      <c r="AE674" s="244" t="n"/>
      <c r="AF674" s="245" t="n"/>
      <c r="AG674" s="245" t="n"/>
      <c r="AH674" s="244" t="n"/>
      <c r="AI674" s="245" t="n"/>
      <c r="AJ674" s="245" t="n"/>
      <c r="AK674" s="244" t="n"/>
      <c r="AL674" s="245" t="n"/>
      <c r="AM674" s="245" t="n"/>
      <c r="AN674" s="244" t="n"/>
      <c r="AO674" s="245" t="n">
        <v>101</v>
      </c>
      <c r="AP674" s="245" t="n">
        <v>41</v>
      </c>
      <c r="AQ674" s="244" t="n">
        <v>142</v>
      </c>
      <c r="AR674" s="244">
        <f>IF('b2'!$AQ674&gt;0,'b2'!$AQ674,IF('b2'!$AN674&gt;0,'b2'!$AN674,IF('b2'!$AK674&gt;0,'b2'!$AK674,IF('b2'!$AH674&gt;0,'b2'!$AH674,IF('b2'!$AE674&gt;0,'b2'!$AE674,IF('b2'!$AB674&gt;0,'b2'!$AB674,IF('b2'!$Y674&gt;0,'b2'!$Y674,IF('b2'!$V674&gt;0,'b2'!$V674," ---"))))))))</f>
        <v/>
      </c>
      <c r="AS674" s="246" t="n"/>
      <c r="AT674" s="246" t="n"/>
      <c r="AU674" s="246" t="n"/>
      <c r="AV674" s="246" t="n"/>
      <c r="AW674" s="246" t="n"/>
      <c r="AX674" s="246" t="n"/>
      <c r="AY674" s="246" t="n"/>
      <c r="AZ674" s="246" t="n"/>
      <c r="BA674" s="246" t="n"/>
      <c r="BB674" s="246" t="n"/>
      <c r="BC674" s="246" t="n"/>
      <c r="BD674" s="246" t="n"/>
      <c r="BE674" s="247" t="n"/>
      <c r="BF674" s="252" t="n"/>
      <c r="BG674" s="252" t="n"/>
      <c r="BH674" s="247" t="n"/>
      <c r="BI674" s="250" t="inlineStr">
        <is>
          <t>#REF!</t>
        </is>
      </c>
      <c r="BJ674" s="251" t="inlineStr">
        <is>
          <t>#REF!</t>
        </is>
      </c>
      <c r="BK674" s="252" t="n"/>
      <c r="BL674" s="252" t="n"/>
      <c r="BM674" s="247" t="n"/>
      <c r="BN674" s="250" t="inlineStr">
        <is>
          <t>#REF!</t>
        </is>
      </c>
      <c r="BO674" s="251" t="inlineStr">
        <is>
          <t>#REF!</t>
        </is>
      </c>
      <c r="BP674" s="248" t="n"/>
      <c r="BQ674" s="248" t="n"/>
      <c r="BR674" s="249" t="n"/>
      <c r="BS674" s="250" t="inlineStr">
        <is>
          <t>#REF!</t>
        </is>
      </c>
      <c r="BT674" s="251">
        <f>'[2]DATA CONSOLIDADA 2018-2025 '!$BR676-'b2'!$BO674</f>
        <v/>
      </c>
      <c r="BU674" s="252" t="n"/>
      <c r="BV674" s="248" t="n"/>
      <c r="BW674" s="249" t="n"/>
      <c r="BX674" s="250" t="inlineStr">
        <is>
          <t>#REF!</t>
        </is>
      </c>
      <c r="BY674" s="251" t="inlineStr">
        <is>
          <t>#REF!</t>
        </is>
      </c>
      <c r="BZ674" s="248" t="n"/>
      <c r="CA674" s="248" t="n"/>
      <c r="CB674" s="249" t="n"/>
      <c r="CC674" s="250" t="inlineStr">
        <is>
          <t>#REF!</t>
        </is>
      </c>
      <c r="CD674" s="251">
        <f>'[2]DATA CONSOLIDADA 2018-2025 '!$CB676-'b2'!$BW674</f>
        <v/>
      </c>
      <c r="CE674" s="253" t="n"/>
      <c r="CF674" s="253" t="n"/>
      <c r="CG674" s="254" t="n"/>
      <c r="CH674" s="250" t="inlineStr">
        <is>
          <t>#REF!</t>
        </is>
      </c>
      <c r="CI674" s="251">
        <f>'[2]DATA CONSOLIDADA 2018-2025 '!$CG676-'b2'!$CB674</f>
        <v/>
      </c>
      <c r="CJ674" s="247" t="inlineStr">
        <is>
          <t>#REF!</t>
        </is>
      </c>
      <c r="CK674" s="247" t="n">
        <v>0</v>
      </c>
      <c r="CL674" s="247" t="n">
        <v>0</v>
      </c>
      <c r="CM674" s="247" t="n">
        <v>0</v>
      </c>
      <c r="CN674" s="247" t="inlineStr">
        <is>
          <t>#REF!</t>
        </is>
      </c>
      <c r="CO674" s="247">
        <f>'[2]DATA CONSOLIDADA 2018-2025 '!$CM676-'b2'!$CG674</f>
        <v/>
      </c>
      <c r="CP674" s="253" t="n"/>
      <c r="CQ674" s="253" t="n"/>
      <c r="CR674" s="253" t="n"/>
      <c r="CS674" s="253" t="n"/>
      <c r="CT674" s="253" t="n"/>
      <c r="CU674" s="253" t="n"/>
      <c r="CV674" s="247" t="n"/>
      <c r="CW674" s="247" t="n"/>
      <c r="CX674" s="247" t="n"/>
      <c r="CY674" s="247" t="n"/>
      <c r="CZ674" s="247" t="n"/>
      <c r="DA674" s="247" t="n"/>
      <c r="DB674" s="247" t="n"/>
      <c r="DC674" s="255" t="n">
        <v>0</v>
      </c>
      <c r="DD674" s="255" t="n">
        <v>0</v>
      </c>
      <c r="DE674" s="255" t="n">
        <v>0</v>
      </c>
      <c r="DF674" s="255" t="n">
        <v>0</v>
      </c>
      <c r="DG674" s="255" t="n">
        <v>0</v>
      </c>
      <c r="DH674" s="255" t="n">
        <v>0</v>
      </c>
      <c r="DI674" s="256" t="n"/>
      <c r="DJ674" s="257" t="n"/>
      <c r="DK674" s="257" t="n"/>
      <c r="DL674" s="230" t="n"/>
      <c r="DM674" s="230" t="n"/>
      <c r="DN674" s="230" t="n"/>
      <c r="DO674" s="230" t="n"/>
      <c r="DP674" s="230" t="n"/>
      <c r="DQ674" s="230" t="n"/>
      <c r="DR674" s="230" t="n"/>
      <c r="DS674" s="230" t="n"/>
      <c r="DT674" s="300" t="n"/>
      <c r="DU674" s="300" t="n"/>
      <c r="DV674" s="300" t="n"/>
      <c r="DW674" s="300" t="n"/>
      <c r="DX674" s="300" t="n"/>
      <c r="DY674" s="300" t="n"/>
      <c r="DZ674" s="300" t="n"/>
      <c r="EA674" s="300" t="n"/>
      <c r="EB674" s="300" t="n"/>
      <c r="EC674" s="300" t="n"/>
      <c r="ED674" s="300" t="n"/>
      <c r="EE674" s="300" t="n"/>
    </row>
    <row r="675" hidden="1" ht="24.75" customHeight="1">
      <c r="A675" s="240" t="inlineStr">
        <is>
          <t>ASOCIACIÓN GRUPO ASOCIADO SANTA MATILDE ICA - GASMI</t>
        </is>
      </c>
      <c r="B675" s="240" t="inlineStr">
        <is>
          <t>ALGODÓN</t>
        </is>
      </c>
      <c r="C675" s="240" t="inlineStr">
        <is>
          <t>ALGODÓN</t>
        </is>
      </c>
      <c r="D675" s="240" t="inlineStr">
        <is>
          <t>ICA</t>
        </is>
      </c>
      <c r="E675" s="240" t="n"/>
      <c r="F675" s="240" t="inlineStr">
        <is>
          <t>ICA</t>
        </is>
      </c>
      <c r="G675" s="240" t="inlineStr">
        <is>
          <t>ICA</t>
        </is>
      </c>
      <c r="H675" s="240" t="inlineStr">
        <is>
          <t>SANTIAGO</t>
        </is>
      </c>
      <c r="I675" s="241" t="n"/>
      <c r="J675" s="241" t="n"/>
      <c r="K675" s="241" t="n"/>
      <c r="L675" s="241" t="n"/>
      <c r="M675" s="241" t="n"/>
      <c r="N675" s="241" t="n"/>
      <c r="O675" s="241" t="n"/>
      <c r="P675" s="241" t="n">
        <v>1</v>
      </c>
      <c r="Q675" s="241" t="inlineStr">
        <is>
          <t>PAC</t>
        </is>
      </c>
      <c r="R675" s="242">
        <f>IF(I675=1,I$2,"")&amp;IF(J675=1,IF(I675=1,"-","")&amp;J$2,"")&amp;IF(K675=1,IF(OR(J675=1,I675=1),"-","")&amp;K$2,"")&amp;IF(L675=1,IF(OR(K675=1,J675=1,I675=1),"-","")&amp;L$2,"")&amp;IF(M675=1,IF(OR(L675=1,K675=1,J675=1,I675=1),"-","")&amp;M$2,"")&amp;IF(N675=1,IF(OR(M675=1,L675=1,K675=1,J675=1,I675=1),"-","")&amp;N$2,"")&amp;IF(O675=1,IF(OR(N675=1,M675=1,L675=1,K675=1,J675=1,I675=1),"-","")&amp;O$2,"")&amp;IF(P675=1,IF(I675=1," - ",IF(J675=1," - ",IF(K675=1," - ",IF(L675=1," - ",IF(M675=1," - ",IF(N675=1," - ",IF(O675=1," - ","")))))))&amp;P$2,"")</f>
        <v/>
      </c>
      <c r="S675" s="243">
        <f>SUM('b2'!$I675:$P675)</f>
        <v/>
      </c>
      <c r="T675" s="290">
        <f>IF(OR('b2'!$J675=1,'b2'!$K675=1,'b2'!$L675=1,'b2'!$M675=1,'b2'!$N675=1,'b2'!$O675=1,'b2'!$P675=1),"SI","NO")</f>
        <v/>
      </c>
      <c r="U675" s="243">
        <f>IF(OR('b2'!$K675=1,'b2'!$L675=1,'b2'!$M675=1,'b2'!$N675=1,'b2'!$O675=1,'b2'!$P675=1),"SI","NO")</f>
        <v/>
      </c>
      <c r="V675" s="244" t="n"/>
      <c r="W675" s="245" t="n"/>
      <c r="X675" s="245" t="n"/>
      <c r="Y675" s="244" t="n"/>
      <c r="Z675" s="245" t="n"/>
      <c r="AA675" s="245" t="n"/>
      <c r="AB675" s="244" t="n"/>
      <c r="AC675" s="245" t="n"/>
      <c r="AD675" s="245" t="n"/>
      <c r="AE675" s="244" t="n"/>
      <c r="AF675" s="245" t="n"/>
      <c r="AG675" s="245" t="n"/>
      <c r="AH675" s="244" t="n"/>
      <c r="AI675" s="245" t="n"/>
      <c r="AJ675" s="245" t="n"/>
      <c r="AK675" s="244" t="n"/>
      <c r="AL675" s="245" t="n"/>
      <c r="AM675" s="245" t="n"/>
      <c r="AN675" s="244" t="n"/>
      <c r="AO675" s="245" t="n">
        <v>4</v>
      </c>
      <c r="AP675" s="245" t="n">
        <v>4</v>
      </c>
      <c r="AQ675" s="244" t="n">
        <v>8</v>
      </c>
      <c r="AR675" s="244">
        <f>IF('b2'!$AQ675&gt;0,'b2'!$AQ675,IF('b2'!$AN675&gt;0,'b2'!$AN675,IF('b2'!$AK675&gt;0,'b2'!$AK675,IF('b2'!$AH675&gt;0,'b2'!$AH675,IF('b2'!$AE675&gt;0,'b2'!$AE675,IF('b2'!$AB675&gt;0,'b2'!$AB675,IF('b2'!$Y675&gt;0,'b2'!$Y675,IF('b2'!$V675&gt;0,'b2'!$V675," ---"))))))))</f>
        <v/>
      </c>
      <c r="AS675" s="246" t="n"/>
      <c r="AT675" s="246" t="n"/>
      <c r="AU675" s="246" t="n"/>
      <c r="AV675" s="246" t="n"/>
      <c r="AW675" s="246" t="n"/>
      <c r="AX675" s="246" t="n"/>
      <c r="AY675" s="246" t="n"/>
      <c r="AZ675" s="246" t="n"/>
      <c r="BA675" s="246" t="n"/>
      <c r="BB675" s="246" t="n"/>
      <c r="BC675" s="246" t="n"/>
      <c r="BD675" s="246" t="n"/>
      <c r="BE675" s="247" t="n"/>
      <c r="BF675" s="252" t="n"/>
      <c r="BG675" s="252" t="n"/>
      <c r="BH675" s="247" t="n"/>
      <c r="BI675" s="250" t="inlineStr">
        <is>
          <t>#REF!</t>
        </is>
      </c>
      <c r="BJ675" s="251" t="inlineStr">
        <is>
          <t>#REF!</t>
        </is>
      </c>
      <c r="BK675" s="252" t="n"/>
      <c r="BL675" s="252" t="n"/>
      <c r="BM675" s="247" t="n"/>
      <c r="BN675" s="250" t="inlineStr">
        <is>
          <t>#REF!</t>
        </is>
      </c>
      <c r="BO675" s="251" t="inlineStr">
        <is>
          <t>#REF!</t>
        </is>
      </c>
      <c r="BP675" s="248" t="n"/>
      <c r="BQ675" s="248" t="n"/>
      <c r="BR675" s="249" t="n"/>
      <c r="BS675" s="250" t="inlineStr">
        <is>
          <t>#REF!</t>
        </is>
      </c>
      <c r="BT675" s="251">
        <f>'[2]DATA CONSOLIDADA 2018-2025 '!$BR677-'b2'!$BO675</f>
        <v/>
      </c>
      <c r="BU675" s="252" t="n"/>
      <c r="BV675" s="248" t="n"/>
      <c r="BW675" s="249" t="n"/>
      <c r="BX675" s="250" t="inlineStr">
        <is>
          <t>#REF!</t>
        </is>
      </c>
      <c r="BY675" s="251" t="inlineStr">
        <is>
          <t>#REF!</t>
        </is>
      </c>
      <c r="BZ675" s="248" t="n"/>
      <c r="CA675" s="248" t="n"/>
      <c r="CB675" s="249" t="n"/>
      <c r="CC675" s="250" t="inlineStr">
        <is>
          <t>#REF!</t>
        </is>
      </c>
      <c r="CD675" s="251">
        <f>'[2]DATA CONSOLIDADA 2018-2025 '!$CB677-'b2'!$BW675</f>
        <v/>
      </c>
      <c r="CE675" s="253" t="n"/>
      <c r="CF675" s="253" t="n"/>
      <c r="CG675" s="254" t="n"/>
      <c r="CH675" s="250" t="inlineStr">
        <is>
          <t>#REF!</t>
        </is>
      </c>
      <c r="CI675" s="251">
        <f>'[2]DATA CONSOLIDADA 2018-2025 '!$CG677-'b2'!$CB675</f>
        <v/>
      </c>
      <c r="CJ675" s="247" t="inlineStr">
        <is>
          <t>#REF!</t>
        </is>
      </c>
      <c r="CK675" s="247" t="n">
        <v>0</v>
      </c>
      <c r="CL675" s="247" t="n">
        <v>0</v>
      </c>
      <c r="CM675" s="247" t="n">
        <v>0</v>
      </c>
      <c r="CN675" s="247" t="inlineStr">
        <is>
          <t>#REF!</t>
        </is>
      </c>
      <c r="CO675" s="247">
        <f>'[2]DATA CONSOLIDADA 2018-2025 '!$CM677-'b2'!$CG675</f>
        <v/>
      </c>
      <c r="CP675" s="253" t="n"/>
      <c r="CQ675" s="253" t="n"/>
      <c r="CR675" s="253" t="n"/>
      <c r="CS675" s="253" t="n"/>
      <c r="CT675" s="253" t="n"/>
      <c r="CU675" s="253" t="n"/>
      <c r="CV675" s="247" t="n"/>
      <c r="CW675" s="247" t="n"/>
      <c r="CX675" s="247" t="n"/>
      <c r="CY675" s="247" t="n"/>
      <c r="CZ675" s="247" t="n"/>
      <c r="DA675" s="247" t="n"/>
      <c r="DB675" s="247" t="n"/>
      <c r="DC675" s="255" t="n">
        <v>0</v>
      </c>
      <c r="DD675" s="255" t="n">
        <v>0</v>
      </c>
      <c r="DE675" s="255" t="n">
        <v>0</v>
      </c>
      <c r="DF675" s="255" t="n">
        <v>0</v>
      </c>
      <c r="DG675" s="255" t="n">
        <v>0</v>
      </c>
      <c r="DH675" s="255" t="n">
        <v>0</v>
      </c>
      <c r="DI675" s="256" t="n"/>
      <c r="DJ675" s="257" t="n"/>
      <c r="DK675" s="257" t="n"/>
      <c r="DL675" s="230" t="n"/>
      <c r="DM675" s="230" t="n"/>
      <c r="DN675" s="230" t="n"/>
      <c r="DO675" s="230" t="n"/>
      <c r="DP675" s="230" t="n"/>
      <c r="DQ675" s="230" t="n"/>
      <c r="DR675" s="230" t="n"/>
      <c r="DS675" s="230" t="n"/>
      <c r="DT675" s="300" t="n"/>
      <c r="DU675" s="300" t="n"/>
      <c r="DV675" s="300" t="n"/>
      <c r="DW675" s="300" t="n"/>
      <c r="DX675" s="300" t="n"/>
      <c r="DY675" s="300" t="n"/>
      <c r="DZ675" s="300" t="n"/>
      <c r="EA675" s="300" t="n"/>
      <c r="EB675" s="300" t="n"/>
      <c r="EC675" s="300" t="n"/>
      <c r="ED675" s="300" t="n"/>
      <c r="EE675" s="300" t="n"/>
    </row>
    <row r="676" ht="15.75" customHeight="1">
      <c r="A676" s="301" t="n"/>
      <c r="B676" s="301" t="n"/>
      <c r="C676" s="301" t="n"/>
      <c r="D676" s="301" t="n"/>
      <c r="E676" s="301" t="n"/>
      <c r="F676" s="301" t="n"/>
      <c r="G676" s="301" t="n"/>
      <c r="H676" s="301" t="n"/>
      <c r="I676" s="301">
        <f>SUBTOTAL(109,'b2'!$I$3:$I$675)</f>
        <v/>
      </c>
      <c r="J676" s="301">
        <f>SUBTOTAL(109,'b2'!$J$3:$J$675)</f>
        <v/>
      </c>
      <c r="K676" s="301">
        <f>SUBTOTAL(109,'b2'!$K$3:$K$675)</f>
        <v/>
      </c>
      <c r="L676" s="301">
        <f>SUBTOTAL(109,'b2'!$L$3:$L$675)</f>
        <v/>
      </c>
      <c r="M676" s="301">
        <f>SUBTOTAL(109,'b2'!$M$3:$M$675)</f>
        <v/>
      </c>
      <c r="N676" s="301">
        <f>SUBTOTAL(109,'b2'!$N$3:$N$675)</f>
        <v/>
      </c>
      <c r="O676" s="301">
        <f>SUBTOTAL(109,'b2'!$O$3:$O$675)</f>
        <v/>
      </c>
      <c r="P676" s="301">
        <f>SUBTOTAL(109,'b2'!$P$3:$P$675)</f>
        <v/>
      </c>
      <c r="Q676" s="301" t="n"/>
      <c r="R676" s="301" t="n"/>
      <c r="S676" s="301" t="n"/>
      <c r="T676" s="301" t="n"/>
      <c r="U676" s="301" t="n"/>
      <c r="V676" s="302">
        <f>SUBTOTAL(109,'b2'!$V$3:$V$675)</f>
        <v/>
      </c>
      <c r="W676" s="302" t="n"/>
      <c r="X676" s="302" t="n"/>
      <c r="Y676" s="302">
        <f>SUBTOTAL(109,'b2'!$Y$3:$Y$675)</f>
        <v/>
      </c>
      <c r="Z676" s="302" t="n"/>
      <c r="AA676" s="302" t="n"/>
      <c r="AB676" s="302">
        <f>SUBTOTAL(109,'b2'!$AB$3:$AB$675)</f>
        <v/>
      </c>
      <c r="AC676" s="302" t="n"/>
      <c r="AD676" s="302" t="n"/>
      <c r="AE676" s="302">
        <f>SUBTOTAL(109,'b2'!$AE$3:$AE$675)</f>
        <v/>
      </c>
      <c r="AF676" s="302" t="n"/>
      <c r="AG676" s="302" t="n"/>
      <c r="AH676" s="302">
        <f>SUBTOTAL(109,'b2'!$AH$3:$AH$675)</f>
        <v/>
      </c>
      <c r="AI676" s="302" t="n"/>
      <c r="AJ676" s="302" t="n"/>
      <c r="AK676" s="302">
        <f>SUBTOTAL(109,'b2'!$AK$3:$AK$675)</f>
        <v/>
      </c>
      <c r="AL676" s="302" t="n"/>
      <c r="AM676" s="302" t="n"/>
      <c r="AN676" s="302">
        <f>SUBTOTAL(109,'b2'!$AN$3:$AN$675)</f>
        <v/>
      </c>
      <c r="AO676" s="302">
        <f>SUBTOTAL(109,'b2'!$AO$3:$AO$675)</f>
        <v/>
      </c>
      <c r="AP676" s="302">
        <f>SUBTOTAL(109,'b2'!$AP$3:$AP$675)</f>
        <v/>
      </c>
      <c r="AQ676" s="302">
        <f>SUBTOTAL(109,'b2'!$AQ$3:$AQ$675)</f>
        <v/>
      </c>
      <c r="AR676" s="302">
        <f>SUBTOTAL(109,'b2'!$AR$3:$AR$675)</f>
        <v/>
      </c>
      <c r="AS676" s="302">
        <f>SUBTOTAL(109,'b2'!$AS$3:$AS$675)</f>
        <v/>
      </c>
      <c r="AT676" s="302">
        <f>SUBTOTAL(109,'b2'!$AT$3:$AT$675)</f>
        <v/>
      </c>
      <c r="AU676" s="302">
        <f>SUBTOTAL(109,'b2'!$AU$3:$AU$675)</f>
        <v/>
      </c>
      <c r="AV676" s="302">
        <f>SUBTOTAL(109,'b2'!$AV$3:$AV$675)</f>
        <v/>
      </c>
      <c r="AW676" s="302">
        <f>SUBTOTAL(109,'b2'!$AW$3:$AW$675)</f>
        <v/>
      </c>
      <c r="AX676" s="302">
        <f>SUBTOTAL(109,'b2'!$AX$3:$AX$675)</f>
        <v/>
      </c>
      <c r="AY676" s="302">
        <f>SUBTOTAL(109,'b2'!$AY$3:$AY$675)</f>
        <v/>
      </c>
      <c r="AZ676" s="302">
        <f>SUBTOTAL(109,'b2'!$AZ$3:$AZ$675)</f>
        <v/>
      </c>
      <c r="BA676" s="302">
        <f>SUBTOTAL(109,'b2'!$BA$3:$BA$675)</f>
        <v/>
      </c>
      <c r="BB676" s="302">
        <f>SUBTOTAL(109,'b2'!$BB$3:$BB$675)</f>
        <v/>
      </c>
      <c r="BC676" s="302">
        <f>SUBTOTAL(109,'b2'!$BC$3:$BC$675)</f>
        <v/>
      </c>
      <c r="BD676" s="302">
        <f>SUBTOTAL(109,'b2'!$BD$3:$BD$675)</f>
        <v/>
      </c>
      <c r="BE676" s="303" t="n"/>
      <c r="BF676" s="303" t="n"/>
      <c r="BG676" s="303" t="n"/>
      <c r="BH676" s="303" t="n"/>
      <c r="BI676" s="301" t="n"/>
      <c r="BJ676" s="301" t="n"/>
      <c r="BK676" s="303" t="n"/>
      <c r="BL676" s="303" t="n"/>
      <c r="BM676" s="303" t="n"/>
      <c r="BN676" s="301" t="n"/>
      <c r="BO676" s="301" t="n"/>
      <c r="BP676" s="303" t="n"/>
      <c r="BQ676" s="303" t="n"/>
      <c r="BR676" s="303" t="n"/>
      <c r="BS676" s="301" t="n"/>
      <c r="BT676" s="301" t="n"/>
      <c r="BU676" s="303" t="n"/>
      <c r="BV676" s="303" t="n"/>
      <c r="BW676" s="303" t="n"/>
      <c r="BX676" s="301" t="n"/>
      <c r="BY676" s="301" t="n"/>
      <c r="BZ676" s="303" t="n"/>
      <c r="CA676" s="303" t="n"/>
      <c r="CB676" s="303" t="n"/>
      <c r="CC676" s="301" t="n"/>
      <c r="CD676" s="301" t="n"/>
      <c r="CE676" s="303">
        <f>SUBTOTAL(109,'b2'!$CE$3:$CE$675)</f>
        <v/>
      </c>
      <c r="CF676" s="303">
        <f>SUBTOTAL(109,'b2'!$CF$3:$CF$675)</f>
        <v/>
      </c>
      <c r="CG676" s="303">
        <f>SUBTOTAL(109,'b2'!$CG$3:$CG$675)</f>
        <v/>
      </c>
      <c r="CH676" s="301" t="n"/>
      <c r="CI676" s="301" t="n"/>
      <c r="CJ676" s="303" t="n"/>
      <c r="CK676" s="303">
        <f>SUBTOTAL(109,'b2'!$CK$3:$CK$675)</f>
        <v/>
      </c>
      <c r="CL676" s="303">
        <f>SUBTOTAL(109,'b2'!$CL$3:$CL$675)</f>
        <v/>
      </c>
      <c r="CM676" s="303">
        <f>SUBTOTAL(109,'b2'!$CM$3:$CM$675)</f>
        <v/>
      </c>
      <c r="CN676" s="303" t="n"/>
      <c r="CO676" s="303" t="n"/>
      <c r="CP676" s="301" t="n"/>
      <c r="CQ676" s="301" t="n"/>
      <c r="CR676" s="301" t="n"/>
      <c r="CS676" s="301" t="n"/>
      <c r="CT676" s="301" t="n"/>
      <c r="CU676" s="301" t="n"/>
      <c r="CV676" s="301" t="n"/>
      <c r="CW676" s="303">
        <f>SUBTOTAL(109,'b2'!$CW$3:$CW$675)</f>
        <v/>
      </c>
      <c r="CX676" s="303">
        <f>SUBTOTAL(109,'b2'!$CX$3:$CX$675)</f>
        <v/>
      </c>
      <c r="CY676" s="303">
        <f>SUBTOTAL(109,'b2'!$CY$3:$CY$675)</f>
        <v/>
      </c>
      <c r="CZ676" s="303">
        <f>SUBTOTAL(109,'b2'!$CZ$3:$CZ$675)</f>
        <v/>
      </c>
      <c r="DA676" s="303">
        <f>SUBTOTAL(109,'b2'!$DA$3:$DA$675)</f>
        <v/>
      </c>
      <c r="DB676" s="303">
        <f>SUBTOTAL(109,'b2'!$DB$3:$DB$675)</f>
        <v/>
      </c>
      <c r="DC676" s="303">
        <f>SUBTOTAL(109,'b2'!$DC$3:$DC$675)</f>
        <v/>
      </c>
      <c r="DD676" s="303">
        <f>SUBTOTAL(109,'b2'!$DD$3:$DD$675)</f>
        <v/>
      </c>
      <c r="DE676" s="303">
        <f>SUBTOTAL(109,'b2'!$DE$3:$DE$675)</f>
        <v/>
      </c>
      <c r="DF676" s="303">
        <f>SUBTOTAL(109,'b2'!$DF$3:$DF$675)</f>
        <v/>
      </c>
      <c r="DG676" s="303">
        <f>SUBTOTAL(109,'b2'!$DG$3:$DG$675)</f>
        <v/>
      </c>
      <c r="DH676" s="303">
        <f>SUBTOTAL(109,'b2'!$DH$3:$DH$675)</f>
        <v/>
      </c>
      <c r="DI676" s="301" t="n"/>
      <c r="DJ676" s="301" t="n"/>
      <c r="DK676" s="301" t="n"/>
      <c r="DL676" s="230" t="n"/>
      <c r="DM676" s="230" t="n"/>
      <c r="DN676" s="230" t="n"/>
      <c r="DO676" s="230" t="n"/>
      <c r="DP676" s="230" t="n"/>
      <c r="DQ676" s="230" t="n"/>
      <c r="DR676" s="230" t="n"/>
      <c r="DS676" s="230" t="n"/>
      <c r="DT676" s="300" t="n"/>
      <c r="DU676" s="300" t="n"/>
      <c r="DV676" s="300" t="n"/>
      <c r="DW676" s="300" t="n"/>
      <c r="DX676" s="300" t="n"/>
      <c r="DY676" s="300" t="n"/>
      <c r="DZ676" s="300" t="n"/>
      <c r="EA676" s="300" t="n"/>
      <c r="EB676" s="300" t="n"/>
      <c r="EC676" s="300" t="n"/>
      <c r="ED676" s="300" t="n"/>
      <c r="EE676" s="300" t="n"/>
    </row>
    <row r="677" ht="15.75" customHeight="1">
      <c r="A677" s="304" t="n"/>
      <c r="B677" s="304" t="n"/>
      <c r="C677" s="304" t="n"/>
      <c r="D677" s="304" t="n"/>
      <c r="E677" s="304" t="n"/>
      <c r="F677" s="304" t="n"/>
      <c r="G677" s="304" t="n"/>
      <c r="H677" s="304" t="n"/>
      <c r="I677" s="229" t="n"/>
      <c r="J677" s="229" t="n"/>
      <c r="K677" s="229" t="n"/>
      <c r="L677" s="229" t="n"/>
      <c r="M677" s="229" t="n"/>
      <c r="N677" s="229" t="n"/>
      <c r="O677" s="229" t="n"/>
      <c r="P677" s="229" t="n"/>
      <c r="Q677" s="229" t="n"/>
      <c r="R677" s="305" t="n"/>
      <c r="S677" s="229" t="n"/>
      <c r="T677" s="229" t="n"/>
      <c r="U677" s="229" t="n"/>
      <c r="V677" s="306" t="n"/>
      <c r="W677" s="307" t="n"/>
      <c r="X677" s="307" t="n"/>
      <c r="Y677" s="307" t="n"/>
      <c r="Z677" s="307" t="n"/>
      <c r="AA677" s="307" t="n"/>
      <c r="AB677" s="307" t="n"/>
      <c r="AC677" s="307" t="n"/>
      <c r="AD677" s="307" t="n"/>
      <c r="AE677" s="307" t="n"/>
      <c r="AF677" s="307" t="n"/>
      <c r="AG677" s="307" t="n"/>
      <c r="AH677" s="307" t="n"/>
      <c r="AI677" s="307" t="n"/>
      <c r="AJ677" s="307" t="n"/>
      <c r="AK677" s="307" t="n"/>
      <c r="AL677" s="307" t="n"/>
      <c r="AM677" s="307" t="n"/>
      <c r="AN677" s="307" t="n"/>
      <c r="AO677" s="307" t="n"/>
      <c r="AP677" s="307" t="n"/>
      <c r="AQ677" s="307" t="n"/>
      <c r="AR677" s="307" t="n"/>
      <c r="AS677" s="307" t="n"/>
      <c r="AT677" s="307" t="n"/>
      <c r="AU677" s="307" t="n"/>
      <c r="AV677" s="307" t="n"/>
      <c r="AW677" s="307" t="n"/>
      <c r="AX677" s="307" t="n"/>
      <c r="AY677" s="307" t="n"/>
      <c r="AZ677" s="307" t="n"/>
      <c r="BA677" s="307" t="n"/>
      <c r="BB677" s="307" t="n"/>
      <c r="BC677" s="307" t="n"/>
      <c r="BD677" s="307" t="n"/>
      <c r="BE677" s="230" t="n"/>
      <c r="BF677" s="230" t="n"/>
      <c r="BG677" s="230" t="n"/>
      <c r="BH677" s="230" t="n"/>
      <c r="BI677" s="230" t="n"/>
      <c r="BJ677" s="230" t="n"/>
      <c r="BK677" s="230" t="n"/>
      <c r="BL677" s="230" t="n"/>
      <c r="BM677" s="230" t="n"/>
      <c r="BN677" s="230" t="n"/>
      <c r="BO677" s="230" t="n"/>
      <c r="BP677" s="308" t="n"/>
      <c r="BQ677" s="308" t="n"/>
      <c r="BR677" s="308" t="n"/>
      <c r="BS677" s="308" t="n"/>
      <c r="BT677" s="308" t="n"/>
      <c r="BU677" s="308" t="n"/>
      <c r="BV677" s="309" t="n"/>
      <c r="BW677" s="300" t="n"/>
      <c r="BX677" s="300" t="n"/>
      <c r="BY677" s="300" t="n"/>
      <c r="BZ677" s="300" t="n"/>
      <c r="CA677" s="300" t="n"/>
      <c r="CB677" s="300" t="n"/>
      <c r="CC677" s="300" t="n"/>
      <c r="CD677" s="300" t="n"/>
      <c r="CE677" s="229" t="n"/>
      <c r="CF677" s="229" t="n"/>
      <c r="CG677" s="229" t="n"/>
      <c r="CH677" s="310" t="inlineStr">
        <is>
          <t>LEYENDA</t>
        </is>
      </c>
      <c r="CI677" s="311" t="n"/>
      <c r="CJ677" s="229" t="n"/>
      <c r="CK677" s="229" t="n"/>
      <c r="CL677" s="229" t="n"/>
      <c r="CM677" s="229" t="n"/>
      <c r="CN677" s="229" t="n"/>
      <c r="CO677" s="229" t="n"/>
      <c r="CP677" s="300" t="n"/>
      <c r="CQ677" s="300" t="n"/>
      <c r="CR677" s="300" t="n"/>
      <c r="CS677" s="300" t="n"/>
      <c r="CT677" s="300" t="n"/>
      <c r="CU677" s="300" t="n"/>
      <c r="CV677" s="300" t="n"/>
      <c r="CW677" s="300" t="n"/>
      <c r="CX677" s="300" t="n"/>
      <c r="CY677" s="300" t="n"/>
      <c r="CZ677" s="300" t="n"/>
      <c r="DA677" s="300" t="n"/>
      <c r="DB677" s="300" t="n"/>
      <c r="DC677" s="300" t="n"/>
      <c r="DD677" s="300" t="n"/>
      <c r="DE677" s="300" t="n"/>
      <c r="DF677" s="300" t="n"/>
      <c r="DG677" s="300" t="n"/>
      <c r="DH677" s="300" t="n"/>
      <c r="DI677" s="300" t="n"/>
      <c r="DJ677" s="230" t="n"/>
      <c r="DK677" s="230" t="n"/>
      <c r="DL677" s="230" t="n"/>
      <c r="DM677" s="230" t="n"/>
      <c r="DN677" s="230" t="n"/>
      <c r="DO677" s="230" t="n"/>
      <c r="DP677" s="230" t="n"/>
      <c r="DQ677" s="230" t="n"/>
      <c r="DR677" s="230" t="n"/>
      <c r="DS677" s="230" t="n"/>
      <c r="DT677" s="300" t="n"/>
      <c r="DU677" s="300" t="n"/>
      <c r="DV677" s="300" t="n"/>
      <c r="DW677" s="300" t="n"/>
      <c r="DX677" s="300" t="n"/>
      <c r="DY677" s="300" t="n"/>
      <c r="DZ677" s="300" t="n"/>
      <c r="EA677" s="300" t="n"/>
      <c r="EB677" s="300" t="n"/>
      <c r="EC677" s="300" t="n"/>
      <c r="ED677" s="300" t="n"/>
      <c r="EE677" s="300" t="n"/>
    </row>
    <row r="678" ht="15.75" customHeight="1">
      <c r="A678" s="304" t="n"/>
      <c r="B678" s="304" t="n"/>
      <c r="C678" s="304" t="n"/>
      <c r="D678" s="304" t="n"/>
      <c r="E678" s="304" t="n"/>
      <c r="F678" s="304" t="n"/>
      <c r="G678" s="304" t="n"/>
      <c r="H678" s="304" t="n"/>
      <c r="I678" s="229" t="n"/>
      <c r="J678" s="229" t="n"/>
      <c r="K678" s="229" t="n"/>
      <c r="L678" s="229" t="n"/>
      <c r="M678" s="229" t="n"/>
      <c r="N678" s="229" t="n"/>
      <c r="O678" s="229" t="n"/>
      <c r="P678" s="229" t="n"/>
      <c r="Q678" s="229" t="n"/>
      <c r="R678" s="305" t="n"/>
      <c r="S678" s="229" t="n"/>
      <c r="T678" s="229" t="n"/>
      <c r="U678" s="229" t="n"/>
      <c r="V678" s="306" t="n"/>
      <c r="W678" s="307" t="n"/>
      <c r="X678" s="307" t="n"/>
      <c r="Y678" s="307" t="n"/>
      <c r="Z678" s="307" t="n"/>
      <c r="AA678" s="307" t="n"/>
      <c r="AB678" s="307" t="n"/>
      <c r="AC678" s="307" t="n"/>
      <c r="AD678" s="307" t="n"/>
      <c r="AE678" s="307" t="n"/>
      <c r="AF678" s="307" t="n"/>
      <c r="AG678" s="307" t="n"/>
      <c r="AH678" s="307" t="n"/>
      <c r="AI678" s="307" t="n"/>
      <c r="AJ678" s="307" t="n"/>
      <c r="AK678" s="307" t="n"/>
      <c r="AL678" s="307" t="n"/>
      <c r="AM678" s="307" t="n"/>
      <c r="AN678" s="307" t="n"/>
      <c r="AO678" s="307" t="n"/>
      <c r="AP678" s="307" t="n"/>
      <c r="AQ678" s="307" t="n"/>
      <c r="AR678" s="307" t="n"/>
      <c r="AS678" s="307" t="n"/>
      <c r="AT678" s="307" t="n"/>
      <c r="AU678" s="307" t="n"/>
      <c r="AV678" s="307" t="n"/>
      <c r="AW678" s="307" t="n"/>
      <c r="AX678" s="307" t="n"/>
      <c r="AY678" s="307" t="n"/>
      <c r="AZ678" s="307" t="n"/>
      <c r="BA678" s="307" t="n"/>
      <c r="BB678" s="307" t="n"/>
      <c r="BC678" s="307" t="n"/>
      <c r="BD678" s="307" t="n"/>
      <c r="BE678" s="230" t="n"/>
      <c r="BF678" s="230" t="n"/>
      <c r="BG678" s="230" t="n"/>
      <c r="BH678" s="230" t="n"/>
      <c r="BI678" s="230" t="n"/>
      <c r="BJ678" s="230" t="n"/>
      <c r="BK678" s="230" t="n"/>
      <c r="BL678" s="230" t="n"/>
      <c r="BM678" s="230" t="n"/>
      <c r="BN678" s="230" t="n"/>
      <c r="BO678" s="230" t="n"/>
      <c r="BP678" s="308" t="n"/>
      <c r="BQ678" s="308" t="n"/>
      <c r="BR678" s="308" t="n"/>
      <c r="BS678" s="308" t="n"/>
      <c r="BT678" s="308" t="n"/>
      <c r="BU678" s="308" t="n"/>
      <c r="BV678" s="308" t="n"/>
      <c r="BW678" s="300" t="n"/>
      <c r="BX678" s="300" t="n"/>
      <c r="BY678" s="300" t="n"/>
      <c r="BZ678" s="300" t="n"/>
      <c r="CA678" s="300" t="n"/>
      <c r="CB678" s="300" t="n"/>
      <c r="CC678" s="300" t="n"/>
      <c r="CD678" s="300" t="n"/>
      <c r="CE678" s="312" t="n"/>
      <c r="CF678" s="312" t="n"/>
      <c r="CG678" s="312" t="n"/>
      <c r="CH678" s="313" t="n">
        <v>1</v>
      </c>
      <c r="CI678" s="314" t="inlineStr">
        <is>
          <t>Incremento ventas</t>
        </is>
      </c>
      <c r="CJ678" s="229" t="n"/>
      <c r="CK678" s="229" t="n"/>
      <c r="CL678" s="229" t="n"/>
      <c r="CM678" s="229" t="n"/>
      <c r="CN678" s="229" t="n"/>
      <c r="CO678" s="229" t="n"/>
      <c r="CP678" s="300" t="n"/>
      <c r="CQ678" s="300" t="n"/>
      <c r="CR678" s="300" t="n"/>
      <c r="CS678" s="300" t="n"/>
      <c r="CT678" s="300" t="n"/>
      <c r="CU678" s="300" t="n"/>
      <c r="CV678" s="300" t="n"/>
      <c r="CW678" s="300" t="n"/>
      <c r="CX678" s="300" t="n"/>
      <c r="CY678" s="300" t="n"/>
      <c r="CZ678" s="300" t="n"/>
      <c r="DA678" s="300" t="n"/>
      <c r="DB678" s="300" t="n"/>
      <c r="DC678" s="300" t="n"/>
      <c r="DD678" s="300" t="n"/>
      <c r="DE678" s="300" t="n"/>
      <c r="DF678" s="300" t="n"/>
      <c r="DG678" s="300" t="n"/>
      <c r="DH678" s="300" t="n"/>
      <c r="DI678" s="300" t="n"/>
      <c r="DJ678" s="230" t="n"/>
      <c r="DK678" s="230" t="n"/>
      <c r="DL678" s="230" t="n"/>
      <c r="DM678" s="230" t="n"/>
      <c r="DN678" s="230" t="n"/>
      <c r="DO678" s="230" t="n"/>
      <c r="DP678" s="230" t="n"/>
      <c r="DQ678" s="230" t="n"/>
      <c r="DR678" s="230" t="n"/>
      <c r="DS678" s="230" t="n"/>
      <c r="DT678" s="300" t="n"/>
      <c r="DU678" s="300" t="n"/>
      <c r="DV678" s="300" t="n"/>
      <c r="DW678" s="300" t="n"/>
      <c r="DX678" s="300" t="n"/>
      <c r="DY678" s="300" t="n"/>
      <c r="DZ678" s="300" t="n"/>
      <c r="EA678" s="300" t="n"/>
      <c r="EB678" s="300" t="n"/>
      <c r="EC678" s="300" t="n"/>
      <c r="ED678" s="300" t="n"/>
      <c r="EE678" s="300" t="n"/>
    </row>
    <row r="679" ht="15.75" customHeight="1">
      <c r="A679" s="304" t="n"/>
      <c r="B679" s="304" t="n"/>
      <c r="C679" s="304" t="n"/>
      <c r="D679" s="304" t="n"/>
      <c r="E679" s="304" t="n"/>
      <c r="F679" s="304" t="n"/>
      <c r="G679" s="304" t="n"/>
      <c r="H679" s="304" t="n"/>
      <c r="I679" s="229" t="n"/>
      <c r="J679" s="229" t="n"/>
      <c r="K679" s="229" t="n"/>
      <c r="L679" s="229" t="n"/>
      <c r="M679" s="229" t="n"/>
      <c r="N679" s="229" t="n"/>
      <c r="O679" s="229" t="n"/>
      <c r="P679" s="229" t="n"/>
      <c r="Q679" s="229" t="n"/>
      <c r="R679" s="305" t="n"/>
      <c r="S679" s="229" t="n"/>
      <c r="T679" s="229" t="n"/>
      <c r="U679" s="229" t="n"/>
      <c r="V679" s="306" t="n"/>
      <c r="W679" s="307" t="n"/>
      <c r="X679" s="307" t="n"/>
      <c r="Y679" s="307" t="n"/>
      <c r="Z679" s="307" t="n"/>
      <c r="AA679" s="307" t="n"/>
      <c r="AB679" s="307" t="n"/>
      <c r="AC679" s="307" t="n"/>
      <c r="AD679" s="307" t="n"/>
      <c r="AE679" s="307" t="n"/>
      <c r="AF679" s="307" t="n"/>
      <c r="AG679" s="307" t="n"/>
      <c r="AH679" s="307" t="n"/>
      <c r="AI679" s="307" t="n"/>
      <c r="AJ679" s="307" t="n"/>
      <c r="AK679" s="307" t="n"/>
      <c r="AL679" s="307" t="n"/>
      <c r="AM679" s="307" t="n"/>
      <c r="AN679" s="307" t="n"/>
      <c r="AO679" s="307" t="n"/>
      <c r="AP679" s="307" t="n"/>
      <c r="AQ679" s="307" t="n"/>
      <c r="AR679" s="307" t="n"/>
      <c r="AS679" s="307" t="n"/>
      <c r="AT679" s="307" t="n"/>
      <c r="AU679" s="307" t="n"/>
      <c r="AV679" s="307" t="n"/>
      <c r="AW679" s="307" t="n"/>
      <c r="AX679" s="307" t="n"/>
      <c r="AY679" s="307" t="n"/>
      <c r="AZ679" s="307" t="n"/>
      <c r="BA679" s="307" t="n"/>
      <c r="BB679" s="307" t="n"/>
      <c r="BC679" s="307" t="n"/>
      <c r="BD679" s="307" t="n"/>
      <c r="BE679" s="230" t="n"/>
      <c r="BF679" s="230" t="n"/>
      <c r="BG679" s="230" t="n"/>
      <c r="BH679" s="230" t="n"/>
      <c r="BI679" s="230" t="n"/>
      <c r="BJ679" s="230" t="n"/>
      <c r="BK679" s="230" t="n"/>
      <c r="BL679" s="230" t="n"/>
      <c r="BM679" s="230" t="n"/>
      <c r="BN679" s="230" t="n"/>
      <c r="BO679" s="230" t="n"/>
      <c r="BP679" s="308" t="n"/>
      <c r="BQ679" s="308" t="n"/>
      <c r="BR679" s="308" t="n"/>
      <c r="BS679" s="308" t="n"/>
      <c r="BT679" s="308" t="n"/>
      <c r="BU679" s="308" t="n"/>
      <c r="BV679" s="308" t="n"/>
      <c r="BW679" s="300" t="n"/>
      <c r="BX679" s="300" t="n"/>
      <c r="BY679" s="300" t="n"/>
      <c r="BZ679" s="300" t="n"/>
      <c r="CA679" s="300" t="n"/>
      <c r="CB679" s="300" t="n"/>
      <c r="CC679" s="300" t="n"/>
      <c r="CD679" s="300" t="n"/>
      <c r="CE679" s="315" t="n"/>
      <c r="CF679" s="315" t="n"/>
      <c r="CG679" s="315" t="n"/>
      <c r="CH679" s="313" t="n">
        <v>0</v>
      </c>
      <c r="CI679" s="314" t="inlineStr">
        <is>
          <t>Sin incremento de ventas</t>
        </is>
      </c>
      <c r="CJ679" s="229" t="n"/>
      <c r="CK679" s="229" t="n"/>
      <c r="CL679" s="229" t="n"/>
      <c r="CM679" s="229" t="n"/>
      <c r="CN679" s="229" t="n"/>
      <c r="CO679" s="229" t="n"/>
      <c r="CP679" s="300" t="n"/>
      <c r="CQ679" s="300" t="n"/>
      <c r="CR679" s="300" t="n"/>
      <c r="CS679" s="300" t="n"/>
      <c r="CT679" s="300" t="n"/>
      <c r="CU679" s="300" t="n"/>
      <c r="CV679" s="300" t="n"/>
      <c r="CW679" s="300" t="n"/>
      <c r="CX679" s="300" t="n"/>
      <c r="CY679" s="300" t="n"/>
      <c r="CZ679" s="300" t="n"/>
      <c r="DA679" s="300" t="n"/>
      <c r="DB679" s="300" t="n"/>
      <c r="DC679" s="300" t="n"/>
      <c r="DD679" s="300" t="n"/>
      <c r="DE679" s="300" t="n"/>
      <c r="DF679" s="300" t="n"/>
      <c r="DG679" s="300" t="n"/>
      <c r="DH679" s="300" t="n"/>
      <c r="DI679" s="300" t="n"/>
      <c r="DJ679" s="230" t="n"/>
      <c r="DK679" s="230" t="n"/>
      <c r="DL679" s="230" t="n"/>
      <c r="DM679" s="230" t="n"/>
      <c r="DN679" s="230" t="n"/>
      <c r="DO679" s="230" t="n"/>
      <c r="DP679" s="230" t="n"/>
      <c r="DQ679" s="230" t="n"/>
      <c r="DR679" s="230" t="n"/>
      <c r="DS679" s="230" t="n"/>
      <c r="DT679" s="300" t="n"/>
      <c r="DU679" s="300" t="n"/>
      <c r="DV679" s="300" t="n"/>
      <c r="DW679" s="300" t="n"/>
      <c r="DX679" s="300" t="n"/>
      <c r="DY679" s="300" t="n"/>
      <c r="DZ679" s="300" t="n"/>
      <c r="EA679" s="300" t="n"/>
      <c r="EB679" s="300" t="n"/>
      <c r="EC679" s="300" t="n"/>
      <c r="ED679" s="300" t="n"/>
      <c r="EE679" s="300" t="n"/>
    </row>
    <row r="680" ht="15.75" customHeight="1">
      <c r="A680" s="304" t="n"/>
      <c r="B680" s="304" t="n"/>
      <c r="C680" s="304" t="n"/>
      <c r="D680" s="304" t="n"/>
      <c r="E680" s="304" t="n"/>
      <c r="F680" s="304" t="n"/>
      <c r="G680" s="304" t="n"/>
      <c r="H680" s="304" t="n"/>
      <c r="I680" s="229" t="n"/>
      <c r="J680" s="229" t="n"/>
      <c r="K680" s="229" t="n"/>
      <c r="L680" s="229" t="n"/>
      <c r="M680" s="229" t="n"/>
      <c r="N680" s="229" t="n"/>
      <c r="O680" s="229" t="n"/>
      <c r="P680" s="229" t="n"/>
      <c r="Q680" s="229" t="n"/>
      <c r="R680" s="305" t="n"/>
      <c r="S680" s="229" t="n"/>
      <c r="T680" s="229" t="n"/>
      <c r="U680" s="229" t="n"/>
      <c r="V680" s="306" t="n"/>
      <c r="W680" s="307" t="n"/>
      <c r="X680" s="307" t="n"/>
      <c r="Y680" s="307" t="n"/>
      <c r="Z680" s="307" t="n"/>
      <c r="AA680" s="307" t="n"/>
      <c r="AB680" s="307" t="n"/>
      <c r="AC680" s="307" t="n"/>
      <c r="AD680" s="307" t="n"/>
      <c r="AE680" s="307" t="n"/>
      <c r="AF680" s="307" t="n"/>
      <c r="AG680" s="307" t="n"/>
      <c r="AH680" s="307" t="n"/>
      <c r="AI680" s="307" t="n"/>
      <c r="AJ680" s="307" t="n"/>
      <c r="AK680" s="307" t="n"/>
      <c r="AL680" s="307" t="n"/>
      <c r="AM680" s="307" t="n"/>
      <c r="AN680" s="307" t="n"/>
      <c r="AO680" s="307" t="n"/>
      <c r="AP680" s="307" t="n"/>
      <c r="AQ680" s="307" t="n"/>
      <c r="AR680" s="307" t="n"/>
      <c r="AS680" s="307" t="n"/>
      <c r="AT680" s="307" t="n"/>
      <c r="AU680" s="307" t="n"/>
      <c r="AV680" s="307" t="n"/>
      <c r="AW680" s="307" t="n"/>
      <c r="AX680" s="307" t="n"/>
      <c r="AY680" s="307" t="n"/>
      <c r="AZ680" s="307" t="n"/>
      <c r="BA680" s="307" t="n"/>
      <c r="BB680" s="307" t="n"/>
      <c r="BC680" s="307" t="n"/>
      <c r="BD680" s="307" t="n"/>
      <c r="BE680" s="230" t="n"/>
      <c r="BF680" s="230" t="n"/>
      <c r="BG680" s="230" t="n"/>
      <c r="BH680" s="230" t="n"/>
      <c r="BI680" s="230" t="n"/>
      <c r="BJ680" s="230" t="n"/>
      <c r="BK680" s="230" t="n"/>
      <c r="BL680" s="230" t="n"/>
      <c r="BM680" s="230" t="n"/>
      <c r="BN680" s="230" t="n"/>
      <c r="BO680" s="230" t="n"/>
      <c r="BP680" s="308" t="n"/>
      <c r="BQ680" s="308" t="n"/>
      <c r="BR680" s="308" t="n"/>
      <c r="BS680" s="308" t="n"/>
      <c r="BT680" s="308" t="n"/>
      <c r="BU680" s="308" t="n"/>
      <c r="BV680" s="308" t="n"/>
      <c r="BW680" s="300" t="n"/>
      <c r="BX680" s="300" t="n"/>
      <c r="BY680" s="300" t="n"/>
      <c r="BZ680" s="300" t="n"/>
      <c r="CA680" s="300" t="n"/>
      <c r="CB680" s="300" t="n"/>
      <c r="CC680" s="300" t="n"/>
      <c r="CD680" s="300" t="n"/>
      <c r="CE680" s="305" t="n"/>
      <c r="CF680" s="300" t="n"/>
      <c r="CG680" s="315" t="n"/>
      <c r="CH680" s="313" t="n">
        <v>-1</v>
      </c>
      <c r="CI680" s="314" t="inlineStr">
        <is>
          <t>Disminución de ventas</t>
        </is>
      </c>
      <c r="CJ680" s="229" t="n"/>
      <c r="CK680" s="229" t="n"/>
      <c r="CL680" s="229" t="n"/>
      <c r="CM680" s="229" t="n"/>
      <c r="CN680" s="229" t="n"/>
      <c r="CO680" s="229" t="n"/>
      <c r="CP680" s="300" t="n"/>
      <c r="CQ680" s="300" t="n"/>
      <c r="CR680" s="300" t="n"/>
      <c r="CS680" s="300" t="n"/>
      <c r="CT680" s="300" t="n"/>
      <c r="CU680" s="300" t="n"/>
      <c r="CV680" s="300" t="n"/>
      <c r="CW680" s="300" t="n"/>
      <c r="CX680" s="300" t="n"/>
      <c r="CY680" s="300" t="n"/>
      <c r="CZ680" s="300" t="n"/>
      <c r="DA680" s="300" t="n"/>
      <c r="DB680" s="300" t="n"/>
      <c r="DC680" s="300" t="n"/>
      <c r="DD680" s="300" t="n"/>
      <c r="DE680" s="300" t="n"/>
      <c r="DF680" s="300" t="n"/>
      <c r="DG680" s="300" t="n"/>
      <c r="DH680" s="300" t="n"/>
      <c r="DI680" s="300" t="n"/>
      <c r="DJ680" s="230" t="n"/>
      <c r="DK680" s="230" t="n"/>
      <c r="DL680" s="230" t="n"/>
      <c r="DM680" s="230" t="n"/>
      <c r="DN680" s="230" t="n"/>
      <c r="DO680" s="230" t="n"/>
      <c r="DP680" s="230" t="n"/>
      <c r="DQ680" s="230" t="n"/>
      <c r="DR680" s="230" t="n"/>
      <c r="DS680" s="230" t="n"/>
      <c r="DT680" s="300" t="n"/>
      <c r="DU680" s="300" t="n"/>
      <c r="DV680" s="300" t="n"/>
      <c r="DW680" s="300" t="n"/>
      <c r="DX680" s="300" t="n"/>
      <c r="DY680" s="300" t="n"/>
      <c r="DZ680" s="300" t="n"/>
      <c r="EA680" s="300" t="n"/>
      <c r="EB680" s="300" t="n"/>
      <c r="EC680" s="300" t="n"/>
      <c r="ED680" s="300" t="n"/>
      <c r="EE680" s="300" t="n"/>
    </row>
    <row r="681" ht="15.75" customHeight="1">
      <c r="A681" s="304" t="n"/>
      <c r="B681" s="304" t="n"/>
      <c r="C681" s="304" t="n"/>
      <c r="D681" s="304" t="n"/>
      <c r="E681" s="304" t="n"/>
      <c r="F681" s="304" t="n"/>
      <c r="G681" s="304" t="n"/>
      <c r="H681" s="304" t="n"/>
      <c r="I681" s="229" t="n"/>
      <c r="J681" s="229" t="n"/>
      <c r="K681" s="229" t="n"/>
      <c r="L681" s="229" t="n"/>
      <c r="M681" s="229" t="n"/>
      <c r="N681" s="229" t="n"/>
      <c r="O681" s="229" t="n"/>
      <c r="P681" s="229" t="n"/>
      <c r="Q681" s="229" t="n"/>
      <c r="R681" s="305" t="n"/>
      <c r="S681" s="229" t="n"/>
      <c r="T681" s="229" t="n"/>
      <c r="U681" s="229" t="n"/>
      <c r="V681" s="306" t="n"/>
      <c r="W681" s="307" t="n"/>
      <c r="X681" s="307" t="n"/>
      <c r="Y681" s="307" t="n"/>
      <c r="Z681" s="307" t="n"/>
      <c r="AA681" s="307" t="n"/>
      <c r="AB681" s="307" t="n"/>
      <c r="AC681" s="307" t="n"/>
      <c r="AD681" s="307" t="n"/>
      <c r="AE681" s="307" t="n"/>
      <c r="AF681" s="307" t="n"/>
      <c r="AG681" s="307" t="n"/>
      <c r="AH681" s="307" t="n"/>
      <c r="AI681" s="307" t="n"/>
      <c r="AJ681" s="307" t="n"/>
      <c r="AK681" s="307" t="n"/>
      <c r="AL681" s="307" t="n"/>
      <c r="AM681" s="307" t="n"/>
      <c r="AN681" s="307" t="n"/>
      <c r="AO681" s="307" t="n"/>
      <c r="AP681" s="307" t="n"/>
      <c r="AQ681" s="307" t="n"/>
      <c r="AR681" s="307" t="n"/>
      <c r="AS681" s="307" t="n"/>
      <c r="AT681" s="307" t="n"/>
      <c r="AU681" s="307" t="n"/>
      <c r="AV681" s="307" t="n"/>
      <c r="AW681" s="307" t="n"/>
      <c r="AX681" s="307" t="n"/>
      <c r="AY681" s="307" t="n"/>
      <c r="AZ681" s="307" t="n"/>
      <c r="BA681" s="307" t="n"/>
      <c r="BB681" s="307" t="n"/>
      <c r="BC681" s="307" t="n"/>
      <c r="BD681" s="307" t="n"/>
      <c r="BE681" s="230" t="n"/>
      <c r="BF681" s="230" t="n"/>
      <c r="BG681" s="230" t="n"/>
      <c r="BH681" s="230" t="n"/>
      <c r="BI681" s="230" t="n"/>
      <c r="BJ681" s="230" t="n"/>
      <c r="BK681" s="230" t="n"/>
      <c r="BL681" s="230" t="n"/>
      <c r="BM681" s="230" t="n"/>
      <c r="BN681" s="230" t="n"/>
      <c r="BO681" s="230" t="n"/>
      <c r="BP681" s="308" t="n"/>
      <c r="BQ681" s="308" t="n"/>
      <c r="BR681" s="308" t="n"/>
      <c r="BS681" s="308" t="n"/>
      <c r="BT681" s="308" t="n"/>
      <c r="BU681" s="308" t="n"/>
      <c r="BV681" s="308" t="n"/>
      <c r="BW681" s="300" t="n"/>
      <c r="BX681" s="300" t="n"/>
      <c r="BY681" s="300" t="n"/>
      <c r="BZ681" s="300" t="n"/>
      <c r="CA681" s="300" t="n"/>
      <c r="CB681" s="300" t="n"/>
      <c r="CC681" s="300" t="n"/>
      <c r="CD681" s="300" t="n"/>
      <c r="CE681" s="229" t="n"/>
      <c r="CF681" s="229" t="n"/>
      <c r="CG681" s="229" t="n"/>
      <c r="CH681" s="229" t="n"/>
      <c r="CI681" s="229" t="n"/>
      <c r="CJ681" s="229" t="n"/>
      <c r="CK681" s="229" t="n"/>
      <c r="CL681" s="229" t="n"/>
      <c r="CM681" s="229" t="n"/>
      <c r="CN681" s="229" t="n"/>
      <c r="CO681" s="229" t="n"/>
      <c r="CP681" s="300" t="n"/>
      <c r="CQ681" s="300" t="n"/>
      <c r="CR681" s="300" t="n"/>
      <c r="CS681" s="300" t="n"/>
      <c r="CT681" s="300" t="n"/>
      <c r="CU681" s="300" t="n"/>
      <c r="CV681" s="300" t="n"/>
      <c r="CW681" s="300" t="n"/>
      <c r="CX681" s="300" t="n"/>
      <c r="CY681" s="300" t="n"/>
      <c r="CZ681" s="300" t="n"/>
      <c r="DA681" s="300" t="n"/>
      <c r="DB681" s="300" t="n"/>
      <c r="DC681" s="300" t="n"/>
      <c r="DD681" s="300" t="n"/>
      <c r="DE681" s="300" t="n"/>
      <c r="DF681" s="300" t="n"/>
      <c r="DG681" s="300" t="n"/>
      <c r="DH681" s="300" t="n"/>
      <c r="DI681" s="300" t="n"/>
      <c r="DJ681" s="230" t="n"/>
      <c r="DK681" s="230" t="n"/>
      <c r="DL681" s="230" t="n"/>
      <c r="DM681" s="230" t="n"/>
      <c r="DN681" s="230" t="n"/>
      <c r="DO681" s="230" t="n"/>
      <c r="DP681" s="230" t="n"/>
      <c r="DQ681" s="230" t="n"/>
      <c r="DR681" s="230" t="n"/>
      <c r="DS681" s="230" t="n"/>
      <c r="DT681" s="300" t="n"/>
      <c r="DU681" s="300" t="n"/>
      <c r="DV681" s="300" t="n"/>
      <c r="DW681" s="300" t="n"/>
      <c r="DX681" s="300" t="n"/>
      <c r="DY681" s="300" t="n"/>
      <c r="DZ681" s="300" t="n"/>
      <c r="EA681" s="300" t="n"/>
      <c r="EB681" s="300" t="n"/>
      <c r="EC681" s="300" t="n"/>
      <c r="ED681" s="300" t="n"/>
      <c r="EE681" s="300" t="n"/>
    </row>
    <row r="682" ht="15.75" customHeight="1">
      <c r="A682" s="304" t="n"/>
      <c r="B682" s="304" t="n"/>
      <c r="C682" s="304" t="n"/>
      <c r="D682" s="304" t="n"/>
      <c r="E682" s="304" t="n"/>
      <c r="F682" s="304" t="n"/>
      <c r="G682" s="304" t="n"/>
      <c r="H682" s="304" t="n"/>
      <c r="I682" s="229" t="n"/>
      <c r="J682" s="229" t="n"/>
      <c r="K682" s="229" t="n"/>
      <c r="L682" s="229" t="n"/>
      <c r="M682" s="229" t="n"/>
      <c r="N682" s="229" t="n"/>
      <c r="O682" s="229" t="n"/>
      <c r="P682" s="229" t="n"/>
      <c r="Q682" s="229" t="n"/>
      <c r="R682" s="305" t="n"/>
      <c r="S682" s="229" t="n"/>
      <c r="T682" s="229" t="n"/>
      <c r="U682" s="229" t="n"/>
      <c r="V682" s="306" t="n"/>
      <c r="W682" s="307" t="n"/>
      <c r="X682" s="307" t="n"/>
      <c r="Y682" s="307" t="n"/>
      <c r="Z682" s="307" t="n"/>
      <c r="AA682" s="307" t="n"/>
      <c r="AB682" s="307" t="n"/>
      <c r="AC682" s="307" t="n"/>
      <c r="AD682" s="307" t="n"/>
      <c r="AE682" s="307" t="n"/>
      <c r="AF682" s="307" t="n"/>
      <c r="AG682" s="307" t="n"/>
      <c r="AH682" s="307" t="n"/>
      <c r="AI682" s="307" t="n"/>
      <c r="AJ682" s="307" t="n"/>
      <c r="AK682" s="307" t="n"/>
      <c r="AL682" s="307" t="n"/>
      <c r="AM682" s="307" t="n"/>
      <c r="AN682" s="307" t="n"/>
      <c r="AO682" s="307" t="n"/>
      <c r="AP682" s="307" t="n"/>
      <c r="AQ682" s="307" t="n"/>
      <c r="AR682" s="307" t="n"/>
      <c r="AS682" s="307" t="n"/>
      <c r="AT682" s="307" t="n"/>
      <c r="AU682" s="307" t="n"/>
      <c r="AV682" s="307" t="n"/>
      <c r="AW682" s="307" t="n"/>
      <c r="AX682" s="307" t="n"/>
      <c r="AY682" s="307" t="n"/>
      <c r="AZ682" s="307" t="n"/>
      <c r="BA682" s="307" t="n"/>
      <c r="BB682" s="307" t="n"/>
      <c r="BC682" s="307" t="n"/>
      <c r="BD682" s="307" t="n"/>
      <c r="BE682" s="230" t="n"/>
      <c r="BF682" s="230" t="n"/>
      <c r="BG682" s="230" t="n"/>
      <c r="BH682" s="230" t="n"/>
      <c r="BI682" s="230" t="n"/>
      <c r="BJ682" s="230" t="n"/>
      <c r="BK682" s="230" t="n"/>
      <c r="BL682" s="230" t="n"/>
      <c r="BM682" s="230" t="n"/>
      <c r="BN682" s="230" t="n"/>
      <c r="BO682" s="230" t="n"/>
      <c r="BP682" s="308" t="n"/>
      <c r="BQ682" s="308" t="n"/>
      <c r="BR682" s="308" t="n"/>
      <c r="BS682" s="308" t="n"/>
      <c r="BT682" s="308" t="n"/>
      <c r="BU682" s="308" t="n"/>
      <c r="BV682" s="308" t="n"/>
      <c r="BW682" s="300" t="n"/>
      <c r="BX682" s="300" t="n"/>
      <c r="BY682" s="300" t="n"/>
      <c r="BZ682" s="300" t="n"/>
      <c r="CA682" s="300" t="n"/>
      <c r="CB682" s="300" t="n"/>
      <c r="CC682" s="300" t="n"/>
      <c r="CD682" s="300" t="n"/>
      <c r="CE682" s="229" t="n"/>
      <c r="CF682" s="229" t="n"/>
      <c r="CG682" s="229" t="n"/>
      <c r="CH682" s="229" t="n"/>
      <c r="CI682" s="229" t="n"/>
      <c r="CJ682" s="229" t="n"/>
      <c r="CK682" s="229" t="n"/>
      <c r="CL682" s="229" t="n"/>
      <c r="CM682" s="229" t="n"/>
      <c r="CN682" s="229" t="n"/>
      <c r="CO682" s="229" t="n"/>
      <c r="CP682" s="300" t="n"/>
      <c r="CQ682" s="300" t="n"/>
      <c r="CR682" s="300" t="n"/>
      <c r="CS682" s="300" t="n"/>
      <c r="CT682" s="300" t="n"/>
      <c r="CU682" s="300" t="n"/>
      <c r="CV682" s="300" t="n"/>
      <c r="CW682" s="300" t="n"/>
      <c r="CX682" s="300" t="n"/>
      <c r="CY682" s="300" t="n"/>
      <c r="CZ682" s="300" t="n"/>
      <c r="DA682" s="300" t="n"/>
      <c r="DB682" s="300" t="n"/>
      <c r="DC682" s="300" t="n"/>
      <c r="DD682" s="300" t="n"/>
      <c r="DE682" s="300" t="n"/>
      <c r="DF682" s="300" t="n"/>
      <c r="DG682" s="300" t="n"/>
      <c r="DH682" s="300" t="n"/>
      <c r="DI682" s="300" t="n"/>
      <c r="DJ682" s="230" t="n"/>
      <c r="DK682" s="230" t="n"/>
      <c r="DL682" s="230" t="n"/>
      <c r="DM682" s="230" t="n"/>
      <c r="DN682" s="230" t="n"/>
      <c r="DO682" s="230" t="n"/>
      <c r="DP682" s="230" t="n"/>
      <c r="DQ682" s="230" t="n"/>
      <c r="DR682" s="230" t="n"/>
      <c r="DS682" s="230" t="n"/>
      <c r="DT682" s="300" t="n"/>
      <c r="DU682" s="300" t="n"/>
      <c r="DV682" s="300" t="n"/>
      <c r="DW682" s="300" t="n"/>
      <c r="DX682" s="300" t="n"/>
      <c r="DY682" s="300" t="n"/>
      <c r="DZ682" s="300" t="n"/>
      <c r="EA682" s="300" t="n"/>
      <c r="EB682" s="300" t="n"/>
      <c r="EC682" s="300" t="n"/>
      <c r="ED682" s="300" t="n"/>
      <c r="EE682" s="300" t="n"/>
    </row>
    <row r="683" ht="15.75" customHeight="1">
      <c r="A683" s="304" t="n"/>
      <c r="B683" s="304" t="n"/>
      <c r="C683" s="304" t="n"/>
      <c r="D683" s="304" t="n"/>
      <c r="E683" s="304" t="n"/>
      <c r="F683" s="304" t="n"/>
      <c r="G683" s="304" t="n"/>
      <c r="H683" s="304" t="n"/>
      <c r="I683" s="229" t="n"/>
      <c r="J683" s="229" t="n"/>
      <c r="K683" s="229" t="n"/>
      <c r="L683" s="229" t="n"/>
      <c r="M683" s="229" t="n"/>
      <c r="N683" s="229" t="n"/>
      <c r="O683" s="229" t="n"/>
      <c r="P683" s="229" t="n"/>
      <c r="Q683" s="229" t="n"/>
      <c r="R683" s="305" t="n"/>
      <c r="S683" s="229" t="n"/>
      <c r="T683" s="229" t="n"/>
      <c r="U683" s="229" t="n"/>
      <c r="V683" s="306" t="n"/>
      <c r="W683" s="307" t="n"/>
      <c r="X683" s="307" t="n"/>
      <c r="Y683" s="307" t="n"/>
      <c r="Z683" s="307" t="n"/>
      <c r="AA683" s="307" t="n"/>
      <c r="AB683" s="307" t="n"/>
      <c r="AC683" s="307" t="n"/>
      <c r="AD683" s="307" t="n"/>
      <c r="AE683" s="307" t="n"/>
      <c r="AF683" s="307" t="n"/>
      <c r="AG683" s="307" t="n"/>
      <c r="AH683" s="307" t="n"/>
      <c r="AI683" s="307" t="n"/>
      <c r="AJ683" s="307" t="n"/>
      <c r="AK683" s="307" t="n"/>
      <c r="AL683" s="307" t="n"/>
      <c r="AM683" s="307" t="n"/>
      <c r="AN683" s="307" t="n"/>
      <c r="AO683" s="307" t="n"/>
      <c r="AP683" s="307" t="n"/>
      <c r="AQ683" s="307" t="n"/>
      <c r="AR683" s="307" t="n"/>
      <c r="AS683" s="307" t="n"/>
      <c r="AT683" s="307" t="n"/>
      <c r="AU683" s="307" t="n"/>
      <c r="AV683" s="307" t="n"/>
      <c r="AW683" s="307" t="n"/>
      <c r="AX683" s="307" t="n"/>
      <c r="AY683" s="307" t="n"/>
      <c r="AZ683" s="307" t="n"/>
      <c r="BA683" s="307" t="n"/>
      <c r="BB683" s="307" t="n"/>
      <c r="BC683" s="307" t="n"/>
      <c r="BD683" s="307" t="n"/>
      <c r="BE683" s="230" t="n"/>
      <c r="BF683" s="230" t="n"/>
      <c r="BG683" s="230" t="n"/>
      <c r="BH683" s="230" t="n"/>
      <c r="BI683" s="230" t="n"/>
      <c r="BJ683" s="230" t="n"/>
      <c r="BK683" s="230" t="n"/>
      <c r="BL683" s="230" t="n"/>
      <c r="BM683" s="230" t="n"/>
      <c r="BN683" s="230" t="n"/>
      <c r="BO683" s="230" t="n"/>
      <c r="BP683" s="308" t="n"/>
      <c r="BQ683" s="308" t="n"/>
      <c r="BR683" s="308" t="n"/>
      <c r="BS683" s="308" t="n"/>
      <c r="BT683" s="308" t="n"/>
      <c r="BU683" s="308" t="n"/>
      <c r="BV683" s="308" t="n"/>
      <c r="BW683" s="300" t="n"/>
      <c r="BX683" s="300" t="n"/>
      <c r="BY683" s="300" t="n"/>
      <c r="BZ683" s="300" t="n"/>
      <c r="CA683" s="300" t="n"/>
      <c r="CB683" s="300" t="n"/>
      <c r="CC683" s="300" t="n"/>
      <c r="CD683" s="300" t="n"/>
      <c r="CE683" s="229" t="n"/>
      <c r="CF683" s="229" t="n"/>
      <c r="CG683" s="229" t="n"/>
      <c r="CH683" s="229" t="n"/>
      <c r="CI683" s="229" t="n"/>
      <c r="CJ683" s="229" t="n"/>
      <c r="CK683" s="229" t="n"/>
      <c r="CL683" s="229" t="n"/>
      <c r="CM683" s="229" t="n"/>
      <c r="CN683" s="229" t="n"/>
      <c r="CO683" s="229" t="n"/>
      <c r="CP683" s="300" t="n"/>
      <c r="CQ683" s="300" t="n"/>
      <c r="CR683" s="300" t="n"/>
      <c r="CS683" s="300" t="n"/>
      <c r="CT683" s="300" t="n"/>
      <c r="CU683" s="300" t="n"/>
      <c r="CV683" s="300" t="n"/>
      <c r="CW683" s="300" t="n"/>
      <c r="CX683" s="300" t="n"/>
      <c r="CY683" s="300" t="n"/>
      <c r="CZ683" s="300" t="n"/>
      <c r="DA683" s="300" t="n"/>
      <c r="DB683" s="300" t="n"/>
      <c r="DC683" s="300" t="n"/>
      <c r="DD683" s="300" t="n"/>
      <c r="DE683" s="300" t="n"/>
      <c r="DF683" s="300" t="n"/>
      <c r="DG683" s="300" t="n"/>
      <c r="DH683" s="300" t="n"/>
      <c r="DI683" s="300" t="n"/>
      <c r="DJ683" s="230" t="n"/>
      <c r="DK683" s="230" t="n"/>
      <c r="DL683" s="230" t="n"/>
      <c r="DM683" s="230" t="n"/>
      <c r="DN683" s="230" t="n"/>
      <c r="DO683" s="230" t="n"/>
      <c r="DP683" s="230" t="n"/>
      <c r="DQ683" s="230" t="n"/>
      <c r="DR683" s="230" t="n"/>
      <c r="DS683" s="230" t="n"/>
      <c r="DT683" s="300" t="n"/>
      <c r="DU683" s="300" t="n"/>
      <c r="DV683" s="300" t="n"/>
      <c r="DW683" s="300" t="n"/>
      <c r="DX683" s="300" t="n"/>
      <c r="DY683" s="300" t="n"/>
      <c r="DZ683" s="300" t="n"/>
      <c r="EA683" s="300" t="n"/>
      <c r="EB683" s="300" t="n"/>
      <c r="EC683" s="300" t="n"/>
      <c r="ED683" s="300" t="n"/>
      <c r="EE683" s="300" t="n"/>
    </row>
    <row r="684" ht="15.75" customHeight="1">
      <c r="A684" s="304" t="n"/>
      <c r="B684" s="304" t="n"/>
      <c r="C684" s="304" t="n"/>
      <c r="D684" s="304" t="n"/>
      <c r="E684" s="304" t="n"/>
      <c r="F684" s="304" t="n"/>
      <c r="G684" s="304" t="n"/>
      <c r="H684" s="304" t="n"/>
      <c r="I684" s="229" t="n"/>
      <c r="J684" s="229" t="n"/>
      <c r="K684" s="229" t="n"/>
      <c r="L684" s="229" t="n"/>
      <c r="M684" s="229" t="n"/>
      <c r="N684" s="229" t="n"/>
      <c r="O684" s="229" t="n"/>
      <c r="P684" s="229" t="n"/>
      <c r="Q684" s="229" t="n"/>
      <c r="R684" s="305" t="n"/>
      <c r="S684" s="229" t="n"/>
      <c r="T684" s="229" t="n"/>
      <c r="U684" s="229" t="n"/>
      <c r="V684" s="306" t="n"/>
      <c r="W684" s="307" t="n"/>
      <c r="X684" s="307" t="n"/>
      <c r="Y684" s="307" t="n"/>
      <c r="Z684" s="307" t="n"/>
      <c r="AA684" s="307" t="n"/>
      <c r="AB684" s="307" t="n"/>
      <c r="AC684" s="307" t="n"/>
      <c r="AD684" s="307" t="n"/>
      <c r="AE684" s="307" t="n"/>
      <c r="AF684" s="307" t="n"/>
      <c r="AG684" s="307" t="n"/>
      <c r="AH684" s="307" t="n"/>
      <c r="AI684" s="307" t="n"/>
      <c r="AJ684" s="307" t="n"/>
      <c r="AK684" s="307" t="n"/>
      <c r="AL684" s="307" t="n"/>
      <c r="AM684" s="307" t="n"/>
      <c r="AN684" s="307" t="n"/>
      <c r="AO684" s="307" t="n"/>
      <c r="AP684" s="307" t="n"/>
      <c r="AQ684" s="307" t="n"/>
      <c r="AR684" s="307" t="n"/>
      <c r="AS684" s="307" t="n"/>
      <c r="AT684" s="307" t="n"/>
      <c r="AU684" s="307" t="n"/>
      <c r="AV684" s="307" t="n"/>
      <c r="AW684" s="307" t="n"/>
      <c r="AX684" s="307" t="n"/>
      <c r="AY684" s="307" t="n"/>
      <c r="AZ684" s="307" t="n"/>
      <c r="BA684" s="307" t="n"/>
      <c r="BB684" s="307" t="n"/>
      <c r="BC684" s="307" t="n"/>
      <c r="BD684" s="307" t="n"/>
      <c r="BE684" s="230" t="n"/>
      <c r="BF684" s="230" t="n"/>
      <c r="BG684" s="230" t="n"/>
      <c r="BH684" s="230" t="n"/>
      <c r="BI684" s="230" t="n"/>
      <c r="BJ684" s="230" t="n"/>
      <c r="BK684" s="230" t="n"/>
      <c r="BL684" s="230" t="n"/>
      <c r="BM684" s="230" t="n"/>
      <c r="BN684" s="230" t="n"/>
      <c r="BO684" s="230" t="n"/>
      <c r="BP684" s="308" t="n"/>
      <c r="BQ684" s="308" t="n"/>
      <c r="BR684" s="308" t="n"/>
      <c r="BS684" s="308" t="n"/>
      <c r="BT684" s="308" t="n"/>
      <c r="BU684" s="308" t="n"/>
      <c r="BV684" s="308" t="n"/>
      <c r="BW684" s="300" t="n"/>
      <c r="BX684" s="300" t="n"/>
      <c r="BY684" s="300" t="n"/>
      <c r="BZ684" s="300" t="n"/>
      <c r="CA684" s="300" t="n"/>
      <c r="CB684" s="300" t="n"/>
      <c r="CC684" s="300" t="n"/>
      <c r="CD684" s="300" t="n"/>
      <c r="CE684" s="229" t="n"/>
      <c r="CF684" s="229" t="n"/>
      <c r="CG684" s="229" t="n"/>
      <c r="CH684" s="229" t="n"/>
      <c r="CI684" s="229" t="n"/>
      <c r="CJ684" s="229" t="n"/>
      <c r="CK684" s="229" t="n"/>
      <c r="CL684" s="229" t="n"/>
      <c r="CM684" s="229" t="n"/>
      <c r="CN684" s="229" t="n"/>
      <c r="CO684" s="229" t="n"/>
      <c r="CP684" s="300" t="n"/>
      <c r="CQ684" s="300" t="n"/>
      <c r="CR684" s="300" t="n"/>
      <c r="CS684" s="300" t="n"/>
      <c r="CT684" s="300" t="n"/>
      <c r="CU684" s="300" t="n"/>
      <c r="CV684" s="300" t="n"/>
      <c r="CW684" s="300" t="n"/>
      <c r="CX684" s="300" t="n"/>
      <c r="CY684" s="300" t="n"/>
      <c r="CZ684" s="300" t="n"/>
      <c r="DA684" s="300" t="n"/>
      <c r="DB684" s="300" t="n"/>
      <c r="DC684" s="300" t="n"/>
      <c r="DD684" s="300" t="n"/>
      <c r="DE684" s="300" t="n"/>
      <c r="DF684" s="300" t="n"/>
      <c r="DG684" s="300" t="n"/>
      <c r="DH684" s="300" t="n"/>
      <c r="DI684" s="300" t="n"/>
      <c r="DJ684" s="230" t="n"/>
      <c r="DK684" s="230" t="n"/>
      <c r="DL684" s="230" t="n"/>
      <c r="DM684" s="230" t="n"/>
      <c r="DN684" s="230" t="n"/>
      <c r="DO684" s="230" t="n"/>
      <c r="DP684" s="230" t="n"/>
      <c r="DQ684" s="230" t="n"/>
      <c r="DR684" s="230" t="n"/>
      <c r="DS684" s="230" t="n"/>
      <c r="DT684" s="300" t="n"/>
      <c r="DU684" s="300" t="n"/>
      <c r="DV684" s="300" t="n"/>
      <c r="DW684" s="300" t="n"/>
      <c r="DX684" s="300" t="n"/>
      <c r="DY684" s="300" t="n"/>
      <c r="DZ684" s="300" t="n"/>
      <c r="EA684" s="300" t="n"/>
      <c r="EB684" s="300" t="n"/>
      <c r="EC684" s="300" t="n"/>
      <c r="ED684" s="300" t="n"/>
      <c r="EE684" s="300" t="n"/>
    </row>
    <row r="685" ht="15.75" customHeight="1">
      <c r="A685" s="304" t="n"/>
      <c r="B685" s="304" t="n"/>
      <c r="C685" s="304" t="n"/>
      <c r="D685" s="304" t="n"/>
      <c r="E685" s="304" t="n"/>
      <c r="F685" s="304" t="n"/>
      <c r="G685" s="304" t="n"/>
      <c r="H685" s="304" t="n"/>
      <c r="I685" s="229" t="n"/>
      <c r="J685" s="229" t="n"/>
      <c r="K685" s="229" t="n"/>
      <c r="L685" s="229" t="n"/>
      <c r="M685" s="229" t="n"/>
      <c r="N685" s="229" t="n"/>
      <c r="O685" s="229" t="n"/>
      <c r="P685" s="229" t="n"/>
      <c r="Q685" s="229" t="n"/>
      <c r="R685" s="305" t="n"/>
      <c r="S685" s="229" t="n"/>
      <c r="T685" s="229" t="n"/>
      <c r="U685" s="229" t="n"/>
      <c r="V685" s="306" t="n"/>
      <c r="W685" s="307" t="n"/>
      <c r="X685" s="307" t="n"/>
      <c r="Y685" s="307" t="n"/>
      <c r="Z685" s="307" t="n"/>
      <c r="AA685" s="307" t="n"/>
      <c r="AB685" s="307" t="n"/>
      <c r="AC685" s="307" t="n"/>
      <c r="AD685" s="307" t="n"/>
      <c r="AE685" s="307" t="n"/>
      <c r="AF685" s="307" t="n"/>
      <c r="AG685" s="307" t="n"/>
      <c r="AH685" s="307" t="n"/>
      <c r="AI685" s="307" t="n"/>
      <c r="AJ685" s="307" t="n"/>
      <c r="AK685" s="307" t="n"/>
      <c r="AL685" s="307" t="n"/>
      <c r="AM685" s="307" t="n"/>
      <c r="AN685" s="307" t="n"/>
      <c r="AO685" s="307" t="n"/>
      <c r="AP685" s="307" t="n"/>
      <c r="AQ685" s="307" t="n"/>
      <c r="AR685" s="307" t="n"/>
      <c r="AS685" s="307" t="n"/>
      <c r="AT685" s="307" t="n"/>
      <c r="AU685" s="307" t="n"/>
      <c r="AV685" s="307" t="n"/>
      <c r="AW685" s="307" t="n"/>
      <c r="AX685" s="307" t="n"/>
      <c r="AY685" s="307" t="n"/>
      <c r="AZ685" s="307" t="n"/>
      <c r="BA685" s="307" t="n"/>
      <c r="BB685" s="307" t="n"/>
      <c r="BC685" s="307" t="n"/>
      <c r="BD685" s="307" t="n"/>
      <c r="BE685" s="230" t="n"/>
      <c r="BF685" s="230" t="n"/>
      <c r="BG685" s="230" t="n"/>
      <c r="BH685" s="230" t="n"/>
      <c r="BI685" s="230" t="n"/>
      <c r="BJ685" s="230" t="n"/>
      <c r="BK685" s="230" t="n"/>
      <c r="BL685" s="230" t="n"/>
      <c r="BM685" s="230" t="n"/>
      <c r="BN685" s="230" t="n"/>
      <c r="BO685" s="230" t="n"/>
      <c r="BP685" s="308" t="n"/>
      <c r="BQ685" s="308" t="n"/>
      <c r="BR685" s="308" t="n"/>
      <c r="BS685" s="308" t="n"/>
      <c r="BT685" s="308" t="n"/>
      <c r="BU685" s="308" t="n"/>
      <c r="BV685" s="308" t="n"/>
      <c r="BW685" s="300" t="n"/>
      <c r="BX685" s="300" t="n"/>
      <c r="BY685" s="300" t="n"/>
      <c r="BZ685" s="300" t="n"/>
      <c r="CA685" s="300" t="n"/>
      <c r="CB685" s="300" t="n"/>
      <c r="CC685" s="300" t="n"/>
      <c r="CD685" s="300" t="n"/>
      <c r="CE685" s="229" t="n"/>
      <c r="CF685" s="229" t="n"/>
      <c r="CG685" s="229" t="n"/>
      <c r="CH685" s="229" t="n"/>
      <c r="CI685" s="229" t="n"/>
      <c r="CJ685" s="229" t="n"/>
      <c r="CK685" s="229" t="n"/>
      <c r="CL685" s="229" t="n"/>
      <c r="CM685" s="229" t="n"/>
      <c r="CN685" s="229" t="n"/>
      <c r="CO685" s="229" t="n"/>
      <c r="CP685" s="300" t="n"/>
      <c r="CQ685" s="300" t="n"/>
      <c r="CR685" s="300" t="n"/>
      <c r="CS685" s="300" t="n"/>
      <c r="CT685" s="300" t="n"/>
      <c r="CU685" s="300" t="n"/>
      <c r="CV685" s="300" t="n"/>
      <c r="CW685" s="300" t="n"/>
      <c r="CX685" s="300" t="n"/>
      <c r="CY685" s="300" t="n"/>
      <c r="CZ685" s="300" t="n"/>
      <c r="DA685" s="300" t="n"/>
      <c r="DB685" s="300" t="n"/>
      <c r="DC685" s="300" t="n"/>
      <c r="DD685" s="300" t="n"/>
      <c r="DE685" s="300" t="n"/>
      <c r="DF685" s="300" t="n"/>
      <c r="DG685" s="300" t="n"/>
      <c r="DH685" s="300" t="n"/>
      <c r="DI685" s="300" t="n"/>
      <c r="DJ685" s="230" t="n"/>
      <c r="DK685" s="230" t="n"/>
      <c r="DL685" s="230" t="n"/>
      <c r="DM685" s="230" t="n"/>
      <c r="DN685" s="230" t="n"/>
      <c r="DO685" s="230" t="n"/>
      <c r="DP685" s="230" t="n"/>
      <c r="DQ685" s="230" t="n"/>
      <c r="DR685" s="230" t="n"/>
      <c r="DS685" s="230" t="n"/>
      <c r="DT685" s="300" t="n"/>
      <c r="DU685" s="300" t="n"/>
      <c r="DV685" s="300" t="n"/>
      <c r="DW685" s="300" t="n"/>
      <c r="DX685" s="300" t="n"/>
      <c r="DY685" s="300" t="n"/>
      <c r="DZ685" s="300" t="n"/>
      <c r="EA685" s="300" t="n"/>
      <c r="EB685" s="300" t="n"/>
      <c r="EC685" s="300" t="n"/>
      <c r="ED685" s="300" t="n"/>
      <c r="EE685" s="300" t="n"/>
    </row>
    <row r="686" ht="15.75" customHeight="1">
      <c r="A686" s="304" t="n"/>
      <c r="B686" s="304" t="n"/>
      <c r="C686" s="304" t="n"/>
      <c r="D686" s="304" t="n"/>
      <c r="E686" s="304" t="n"/>
      <c r="F686" s="304" t="n"/>
      <c r="G686" s="304" t="n"/>
      <c r="H686" s="304" t="n"/>
      <c r="I686" s="229" t="n"/>
      <c r="J686" s="229" t="n"/>
      <c r="K686" s="229" t="n"/>
      <c r="L686" s="229" t="n"/>
      <c r="M686" s="229" t="n"/>
      <c r="N686" s="229" t="n"/>
      <c r="O686" s="229" t="n"/>
      <c r="P686" s="229" t="n"/>
      <c r="Q686" s="229" t="n"/>
      <c r="R686" s="305" t="n"/>
      <c r="S686" s="229" t="n"/>
      <c r="T686" s="229" t="n"/>
      <c r="U686" s="229" t="n"/>
      <c r="V686" s="306" t="n"/>
      <c r="W686" s="307" t="n"/>
      <c r="X686" s="307" t="n"/>
      <c r="Y686" s="307" t="n"/>
      <c r="Z686" s="307" t="n"/>
      <c r="AA686" s="307" t="n"/>
      <c r="AB686" s="307" t="n"/>
      <c r="AC686" s="307" t="n"/>
      <c r="AD686" s="307" t="n"/>
      <c r="AE686" s="307" t="n"/>
      <c r="AF686" s="307" t="n"/>
      <c r="AG686" s="307" t="n"/>
      <c r="AH686" s="307" t="n"/>
      <c r="AI686" s="307" t="n"/>
      <c r="AJ686" s="307" t="n"/>
      <c r="AK686" s="307" t="n"/>
      <c r="AL686" s="307" t="n"/>
      <c r="AM686" s="307" t="n"/>
      <c r="AN686" s="307" t="n"/>
      <c r="AO686" s="307" t="n"/>
      <c r="AP686" s="307" t="n"/>
      <c r="AQ686" s="307" t="n"/>
      <c r="AR686" s="307" t="n"/>
      <c r="AS686" s="307" t="n"/>
      <c r="AT686" s="307" t="n"/>
      <c r="AU686" s="307" t="n"/>
      <c r="AV686" s="307" t="n"/>
      <c r="AW686" s="307" t="n"/>
      <c r="AX686" s="307" t="n"/>
      <c r="AY686" s="307" t="n"/>
      <c r="AZ686" s="307" t="n"/>
      <c r="BA686" s="307" t="n"/>
      <c r="BB686" s="307" t="n"/>
      <c r="BC686" s="307" t="n"/>
      <c r="BD686" s="307" t="n"/>
      <c r="BE686" s="230" t="n"/>
      <c r="BF686" s="230" t="n"/>
      <c r="BG686" s="230" t="n"/>
      <c r="BH686" s="230" t="n"/>
      <c r="BI686" s="230" t="n"/>
      <c r="BJ686" s="230" t="n"/>
      <c r="BK686" s="230" t="n"/>
      <c r="BL686" s="230" t="n"/>
      <c r="BM686" s="230" t="n"/>
      <c r="BN686" s="230" t="n"/>
      <c r="BO686" s="230" t="n"/>
      <c r="BP686" s="308" t="n"/>
      <c r="BQ686" s="308" t="n"/>
      <c r="BR686" s="308" t="n"/>
      <c r="BS686" s="308" t="n"/>
      <c r="BT686" s="308" t="n"/>
      <c r="BU686" s="308" t="n"/>
      <c r="BV686" s="308" t="n"/>
      <c r="BW686" s="300" t="n"/>
      <c r="BX686" s="300" t="n"/>
      <c r="BY686" s="300" t="n"/>
      <c r="BZ686" s="300" t="n"/>
      <c r="CA686" s="300" t="n"/>
      <c r="CB686" s="300" t="n"/>
      <c r="CC686" s="300" t="n"/>
      <c r="CD686" s="300" t="n"/>
      <c r="CE686" s="229" t="n"/>
      <c r="CF686" s="229" t="n"/>
      <c r="CG686" s="229" t="n"/>
      <c r="CH686" s="229" t="n"/>
      <c r="CI686" s="229" t="n"/>
      <c r="CJ686" s="229" t="n"/>
      <c r="CK686" s="229" t="n"/>
      <c r="CL686" s="229" t="n"/>
      <c r="CM686" s="229" t="n"/>
      <c r="CN686" s="229" t="n"/>
      <c r="CO686" s="229" t="n"/>
      <c r="CP686" s="300" t="n"/>
      <c r="CQ686" s="300" t="n"/>
      <c r="CR686" s="300" t="n"/>
      <c r="CS686" s="300" t="n"/>
      <c r="CT686" s="300" t="n"/>
      <c r="CU686" s="300" t="n"/>
      <c r="CV686" s="300" t="n"/>
      <c r="CW686" s="300" t="n"/>
      <c r="CX686" s="300" t="n"/>
      <c r="CY686" s="300" t="n"/>
      <c r="CZ686" s="300" t="n"/>
      <c r="DA686" s="300" t="n"/>
      <c r="DB686" s="300" t="n"/>
      <c r="DC686" s="300" t="n"/>
      <c r="DD686" s="300" t="n"/>
      <c r="DE686" s="300" t="n"/>
      <c r="DF686" s="300" t="n"/>
      <c r="DG686" s="300" t="n"/>
      <c r="DH686" s="300" t="n"/>
      <c r="DI686" s="300" t="n"/>
      <c r="DJ686" s="230" t="n"/>
      <c r="DK686" s="230" t="n"/>
      <c r="DL686" s="230" t="n"/>
      <c r="DM686" s="230" t="n"/>
      <c r="DN686" s="230" t="n"/>
      <c r="DO686" s="230" t="n"/>
      <c r="DP686" s="230" t="n"/>
      <c r="DQ686" s="230" t="n"/>
      <c r="DR686" s="230" t="n"/>
      <c r="DS686" s="230" t="n"/>
      <c r="DT686" s="300" t="n"/>
      <c r="DU686" s="300" t="n"/>
      <c r="DV686" s="300" t="n"/>
      <c r="DW686" s="300" t="n"/>
      <c r="DX686" s="300" t="n"/>
      <c r="DY686" s="300" t="n"/>
      <c r="DZ686" s="300" t="n"/>
      <c r="EA686" s="300" t="n"/>
      <c r="EB686" s="300" t="n"/>
      <c r="EC686" s="300" t="n"/>
      <c r="ED686" s="300" t="n"/>
      <c r="EE686" s="300" t="n"/>
    </row>
    <row r="687" ht="15.75" customHeight="1">
      <c r="A687" s="304" t="n"/>
      <c r="B687" s="304" t="n"/>
      <c r="C687" s="304" t="n"/>
      <c r="D687" s="304" t="n"/>
      <c r="E687" s="304" t="n"/>
      <c r="F687" s="304" t="n"/>
      <c r="G687" s="304" t="n"/>
      <c r="H687" s="304" t="n"/>
      <c r="I687" s="229" t="n"/>
      <c r="J687" s="229" t="n"/>
      <c r="K687" s="229" t="n"/>
      <c r="L687" s="229" t="n"/>
      <c r="M687" s="229" t="n"/>
      <c r="N687" s="229" t="n"/>
      <c r="O687" s="229" t="n"/>
      <c r="P687" s="229" t="n"/>
      <c r="Q687" s="229" t="n"/>
      <c r="R687" s="305" t="n"/>
      <c r="S687" s="229" t="n"/>
      <c r="T687" s="229" t="n"/>
      <c r="U687" s="229" t="n"/>
      <c r="V687" s="306" t="n"/>
      <c r="W687" s="307" t="n"/>
      <c r="X687" s="307" t="n"/>
      <c r="Y687" s="307" t="n"/>
      <c r="Z687" s="307" t="n"/>
      <c r="AA687" s="307" t="n"/>
      <c r="AB687" s="307" t="n"/>
      <c r="AC687" s="307" t="n"/>
      <c r="AD687" s="307" t="n"/>
      <c r="AE687" s="307" t="n"/>
      <c r="AF687" s="307" t="n"/>
      <c r="AG687" s="307" t="n"/>
      <c r="AH687" s="307" t="n"/>
      <c r="AI687" s="307" t="n"/>
      <c r="AJ687" s="307" t="n"/>
      <c r="AK687" s="307" t="n"/>
      <c r="AL687" s="307" t="n"/>
      <c r="AM687" s="307" t="n"/>
      <c r="AN687" s="307" t="n"/>
      <c r="AO687" s="307" t="n"/>
      <c r="AP687" s="307" t="n"/>
      <c r="AQ687" s="307" t="n"/>
      <c r="AR687" s="307" t="n"/>
      <c r="AS687" s="307" t="n"/>
      <c r="AT687" s="307" t="n"/>
      <c r="AU687" s="307" t="n"/>
      <c r="AV687" s="307" t="n"/>
      <c r="AW687" s="307" t="n"/>
      <c r="AX687" s="307" t="n"/>
      <c r="AY687" s="307" t="n"/>
      <c r="AZ687" s="307" t="n"/>
      <c r="BA687" s="307" t="n"/>
      <c r="BB687" s="307" t="n"/>
      <c r="BC687" s="307" t="n"/>
      <c r="BD687" s="307" t="n"/>
      <c r="BE687" s="230" t="n"/>
      <c r="BF687" s="230" t="n"/>
      <c r="BG687" s="230" t="n"/>
      <c r="BH687" s="230" t="n"/>
      <c r="BI687" s="230" t="n"/>
      <c r="BJ687" s="230" t="n"/>
      <c r="BK687" s="230" t="n"/>
      <c r="BL687" s="230" t="n"/>
      <c r="BM687" s="230" t="n"/>
      <c r="BN687" s="230" t="n"/>
      <c r="BO687" s="230" t="n"/>
      <c r="BP687" s="308" t="n"/>
      <c r="BQ687" s="308" t="n"/>
      <c r="BR687" s="308" t="n"/>
      <c r="BS687" s="308" t="n"/>
      <c r="BT687" s="308" t="n"/>
      <c r="BU687" s="308" t="n"/>
      <c r="BV687" s="308" t="n"/>
      <c r="BW687" s="300" t="n"/>
      <c r="BX687" s="300" t="n"/>
      <c r="BY687" s="300" t="n"/>
      <c r="BZ687" s="300" t="n"/>
      <c r="CA687" s="300" t="n"/>
      <c r="CB687" s="300" t="n"/>
      <c r="CC687" s="300" t="n"/>
      <c r="CD687" s="300" t="n"/>
      <c r="CE687" s="229" t="n"/>
      <c r="CF687" s="229" t="n"/>
      <c r="CG687" s="229" t="n"/>
      <c r="CH687" s="229" t="n"/>
      <c r="CI687" s="229" t="n"/>
      <c r="CJ687" s="229" t="n"/>
      <c r="CK687" s="229" t="n"/>
      <c r="CL687" s="229" t="n"/>
      <c r="CM687" s="229" t="n"/>
      <c r="CN687" s="229" t="n"/>
      <c r="CO687" s="229" t="n"/>
      <c r="CP687" s="300" t="n"/>
      <c r="CQ687" s="300" t="n"/>
      <c r="CR687" s="300" t="n"/>
      <c r="CS687" s="300" t="n"/>
      <c r="CT687" s="300" t="n"/>
      <c r="CU687" s="300" t="n"/>
      <c r="CV687" s="300" t="n"/>
      <c r="CW687" s="300" t="n"/>
      <c r="CX687" s="300" t="n"/>
      <c r="CY687" s="300" t="n"/>
      <c r="CZ687" s="300" t="n"/>
      <c r="DA687" s="300" t="n"/>
      <c r="DB687" s="300" t="n"/>
      <c r="DC687" s="300" t="n"/>
      <c r="DD687" s="300" t="n"/>
      <c r="DE687" s="300" t="n"/>
      <c r="DF687" s="300" t="n"/>
      <c r="DG687" s="300" t="n"/>
      <c r="DH687" s="300" t="n"/>
      <c r="DI687" s="300" t="n"/>
      <c r="DJ687" s="230" t="n"/>
      <c r="DK687" s="230" t="n"/>
      <c r="DL687" s="230" t="n"/>
      <c r="DM687" s="230" t="n"/>
      <c r="DN687" s="230" t="n"/>
      <c r="DO687" s="230" t="n"/>
      <c r="DP687" s="230" t="n"/>
      <c r="DQ687" s="230" t="n"/>
      <c r="DR687" s="230" t="n"/>
      <c r="DS687" s="230" t="n"/>
      <c r="DT687" s="300" t="n"/>
      <c r="DU687" s="300" t="n"/>
      <c r="DV687" s="300" t="n"/>
      <c r="DW687" s="300" t="n"/>
      <c r="DX687" s="300" t="n"/>
      <c r="DY687" s="300" t="n"/>
      <c r="DZ687" s="300" t="n"/>
      <c r="EA687" s="300" t="n"/>
      <c r="EB687" s="300" t="n"/>
      <c r="EC687" s="300" t="n"/>
      <c r="ED687" s="300" t="n"/>
      <c r="EE687" s="300" t="n"/>
    </row>
    <row r="688" ht="15.75" customHeight="1">
      <c r="A688" s="304" t="n"/>
      <c r="B688" s="304" t="n"/>
      <c r="C688" s="304" t="n"/>
      <c r="D688" s="304" t="n"/>
      <c r="E688" s="304" t="n"/>
      <c r="F688" s="304" t="n"/>
      <c r="G688" s="304" t="n"/>
      <c r="H688" s="304" t="n"/>
      <c r="I688" s="229" t="n"/>
      <c r="J688" s="229" t="n"/>
      <c r="K688" s="229" t="n"/>
      <c r="L688" s="229" t="n"/>
      <c r="M688" s="229" t="n"/>
      <c r="N688" s="229" t="n"/>
      <c r="O688" s="229" t="n"/>
      <c r="P688" s="229" t="n"/>
      <c r="Q688" s="229" t="n"/>
      <c r="R688" s="305" t="n"/>
      <c r="S688" s="229" t="n"/>
      <c r="T688" s="229" t="n"/>
      <c r="U688" s="229" t="n"/>
      <c r="V688" s="306" t="n"/>
      <c r="W688" s="307" t="n"/>
      <c r="X688" s="307" t="n"/>
      <c r="Y688" s="307" t="n"/>
      <c r="Z688" s="307" t="n"/>
      <c r="AA688" s="307" t="n"/>
      <c r="AB688" s="307" t="n"/>
      <c r="AC688" s="307" t="n"/>
      <c r="AD688" s="307" t="n"/>
      <c r="AE688" s="307" t="n"/>
      <c r="AF688" s="307" t="n"/>
      <c r="AG688" s="307" t="n"/>
      <c r="AH688" s="307" t="n"/>
      <c r="AI688" s="307" t="n"/>
      <c r="AJ688" s="307" t="n"/>
      <c r="AK688" s="307" t="n"/>
      <c r="AL688" s="307" t="n"/>
      <c r="AM688" s="307" t="n"/>
      <c r="AN688" s="307" t="n"/>
      <c r="AO688" s="307" t="n"/>
      <c r="AP688" s="307" t="n"/>
      <c r="AQ688" s="307" t="n"/>
      <c r="AR688" s="307" t="n"/>
      <c r="AS688" s="307" t="n"/>
      <c r="AT688" s="307" t="n"/>
      <c r="AU688" s="307" t="n"/>
      <c r="AV688" s="307" t="n"/>
      <c r="AW688" s="307" t="n"/>
      <c r="AX688" s="307" t="n"/>
      <c r="AY688" s="307" t="n"/>
      <c r="AZ688" s="307" t="n"/>
      <c r="BA688" s="307" t="n"/>
      <c r="BB688" s="307" t="n"/>
      <c r="BC688" s="307" t="n"/>
      <c r="BD688" s="307" t="n"/>
      <c r="BE688" s="230" t="n"/>
      <c r="BF688" s="230" t="n"/>
      <c r="BG688" s="230" t="n"/>
      <c r="BH688" s="230" t="n"/>
      <c r="BI688" s="230" t="n"/>
      <c r="BJ688" s="230" t="n"/>
      <c r="BK688" s="230" t="n"/>
      <c r="BL688" s="230" t="n"/>
      <c r="BM688" s="230" t="n"/>
      <c r="BN688" s="230" t="n"/>
      <c r="BO688" s="230" t="n"/>
      <c r="BP688" s="308" t="n"/>
      <c r="BQ688" s="308" t="n"/>
      <c r="BR688" s="308" t="n"/>
      <c r="BS688" s="308" t="n"/>
      <c r="BT688" s="308" t="n"/>
      <c r="BU688" s="308" t="n"/>
      <c r="BV688" s="308" t="n"/>
      <c r="BW688" s="300" t="n"/>
      <c r="BX688" s="300" t="n"/>
      <c r="BY688" s="300" t="n"/>
      <c r="BZ688" s="300" t="n"/>
      <c r="CA688" s="300" t="n"/>
      <c r="CB688" s="300" t="n"/>
      <c r="CC688" s="300" t="n"/>
      <c r="CD688" s="300" t="n"/>
      <c r="CE688" s="229" t="n"/>
      <c r="CF688" s="229" t="n"/>
      <c r="CG688" s="229" t="n"/>
      <c r="CH688" s="229" t="n"/>
      <c r="CI688" s="229" t="n"/>
      <c r="CJ688" s="229" t="n"/>
      <c r="CK688" s="229" t="n"/>
      <c r="CL688" s="229" t="n"/>
      <c r="CM688" s="229" t="n"/>
      <c r="CN688" s="229" t="n"/>
      <c r="CO688" s="229" t="n"/>
      <c r="CP688" s="300" t="n"/>
      <c r="CQ688" s="300" t="n"/>
      <c r="CR688" s="300" t="n"/>
      <c r="CS688" s="300" t="n"/>
      <c r="CT688" s="300" t="n"/>
      <c r="CU688" s="300" t="n"/>
      <c r="CV688" s="300" t="n"/>
      <c r="CW688" s="300" t="n"/>
      <c r="CX688" s="300" t="n"/>
      <c r="CY688" s="300" t="n"/>
      <c r="CZ688" s="300" t="n"/>
      <c r="DA688" s="300" t="n"/>
      <c r="DB688" s="300" t="n"/>
      <c r="DC688" s="300" t="n"/>
      <c r="DD688" s="300" t="n"/>
      <c r="DE688" s="300" t="n"/>
      <c r="DF688" s="300" t="n"/>
      <c r="DG688" s="300" t="n"/>
      <c r="DH688" s="300" t="n"/>
      <c r="DI688" s="300" t="n"/>
      <c r="DJ688" s="230" t="n"/>
      <c r="DK688" s="230" t="n"/>
      <c r="DL688" s="230" t="n"/>
      <c r="DM688" s="230" t="n"/>
      <c r="DN688" s="230" t="n"/>
      <c r="DO688" s="230" t="n"/>
      <c r="DP688" s="230" t="n"/>
      <c r="DQ688" s="230" t="n"/>
      <c r="DR688" s="230" t="n"/>
      <c r="DS688" s="230" t="n"/>
      <c r="DT688" s="300" t="n"/>
      <c r="DU688" s="300" t="n"/>
      <c r="DV688" s="300" t="n"/>
      <c r="DW688" s="300" t="n"/>
      <c r="DX688" s="300" t="n"/>
      <c r="DY688" s="300" t="n"/>
      <c r="DZ688" s="300" t="n"/>
      <c r="EA688" s="300" t="n"/>
      <c r="EB688" s="300" t="n"/>
      <c r="EC688" s="300" t="n"/>
      <c r="ED688" s="300" t="n"/>
      <c r="EE688" s="300" t="n"/>
    </row>
    <row r="689" ht="15.75" customHeight="1">
      <c r="A689" s="304" t="n"/>
      <c r="B689" s="304" t="n"/>
      <c r="C689" s="304" t="n"/>
      <c r="D689" s="304" t="n"/>
      <c r="E689" s="304" t="n"/>
      <c r="F689" s="304" t="n"/>
      <c r="G689" s="304" t="n"/>
      <c r="H689" s="304" t="n"/>
      <c r="I689" s="229" t="n"/>
      <c r="J689" s="229" t="n"/>
      <c r="K689" s="229" t="n"/>
      <c r="L689" s="229" t="n"/>
      <c r="M689" s="229" t="n"/>
      <c r="N689" s="229" t="n"/>
      <c r="O689" s="229" t="n"/>
      <c r="P689" s="229" t="n"/>
      <c r="Q689" s="229" t="n"/>
      <c r="R689" s="305" t="n"/>
      <c r="S689" s="229" t="n"/>
      <c r="T689" s="229" t="n"/>
      <c r="U689" s="229" t="n"/>
      <c r="V689" s="306" t="n"/>
      <c r="W689" s="307" t="n"/>
      <c r="X689" s="307" t="n"/>
      <c r="Y689" s="307" t="n"/>
      <c r="Z689" s="307" t="n"/>
      <c r="AA689" s="307" t="n"/>
      <c r="AB689" s="307" t="n"/>
      <c r="AC689" s="307" t="n"/>
      <c r="AD689" s="307" t="n"/>
      <c r="AE689" s="307" t="n"/>
      <c r="AF689" s="307" t="n"/>
      <c r="AG689" s="307" t="n"/>
      <c r="AH689" s="307" t="n"/>
      <c r="AI689" s="307" t="n"/>
      <c r="AJ689" s="307" t="n"/>
      <c r="AK689" s="307" t="n"/>
      <c r="AL689" s="307" t="n"/>
      <c r="AM689" s="307" t="n"/>
      <c r="AN689" s="307" t="n"/>
      <c r="AO689" s="307" t="n"/>
      <c r="AP689" s="307" t="n"/>
      <c r="AQ689" s="307" t="n"/>
      <c r="AR689" s="307" t="n"/>
      <c r="AS689" s="307" t="n"/>
      <c r="AT689" s="307" t="n"/>
      <c r="AU689" s="307" t="n"/>
      <c r="AV689" s="307" t="n"/>
      <c r="AW689" s="307" t="n"/>
      <c r="AX689" s="307" t="n"/>
      <c r="AY689" s="307" t="n"/>
      <c r="AZ689" s="307" t="n"/>
      <c r="BA689" s="307" t="n"/>
      <c r="BB689" s="307" t="n"/>
      <c r="BC689" s="307" t="n"/>
      <c r="BD689" s="307" t="n"/>
      <c r="BE689" s="230" t="n"/>
      <c r="BF689" s="230" t="n"/>
      <c r="BG689" s="230" t="n"/>
      <c r="BH689" s="230" t="n"/>
      <c r="BI689" s="230" t="n"/>
      <c r="BJ689" s="230" t="n"/>
      <c r="BK689" s="230" t="n"/>
      <c r="BL689" s="230" t="n"/>
      <c r="BM689" s="230" t="n"/>
      <c r="BN689" s="230" t="n"/>
      <c r="BO689" s="230" t="n"/>
      <c r="BP689" s="308" t="n"/>
      <c r="BQ689" s="308" t="n"/>
      <c r="BR689" s="308" t="n"/>
      <c r="BS689" s="308" t="n"/>
      <c r="BT689" s="308" t="n"/>
      <c r="BU689" s="308" t="n"/>
      <c r="BV689" s="308" t="n"/>
      <c r="BW689" s="300" t="n"/>
      <c r="BX689" s="300" t="n"/>
      <c r="BY689" s="300" t="n"/>
      <c r="BZ689" s="300" t="n"/>
      <c r="CA689" s="300" t="n"/>
      <c r="CB689" s="300" t="n"/>
      <c r="CC689" s="300" t="n"/>
      <c r="CD689" s="300" t="n"/>
      <c r="CE689" s="229" t="n"/>
      <c r="CF689" s="229" t="n"/>
      <c r="CG689" s="229" t="n"/>
      <c r="CH689" s="229" t="n"/>
      <c r="CI689" s="229" t="n"/>
      <c r="CJ689" s="229" t="n"/>
      <c r="CK689" s="229" t="n"/>
      <c r="CL689" s="229" t="n"/>
      <c r="CM689" s="229" t="n"/>
      <c r="CN689" s="229" t="n"/>
      <c r="CO689" s="229" t="n"/>
      <c r="CP689" s="300" t="n"/>
      <c r="CQ689" s="300" t="n"/>
      <c r="CR689" s="300" t="n"/>
      <c r="CS689" s="300" t="n"/>
      <c r="CT689" s="300" t="n"/>
      <c r="CU689" s="300" t="n"/>
      <c r="CV689" s="300" t="n"/>
      <c r="CW689" s="300" t="n"/>
      <c r="CX689" s="300" t="n"/>
      <c r="CY689" s="300" t="n"/>
      <c r="CZ689" s="300" t="n"/>
      <c r="DA689" s="300" t="n"/>
      <c r="DB689" s="300" t="n"/>
      <c r="DC689" s="300" t="n"/>
      <c r="DD689" s="300" t="n"/>
      <c r="DE689" s="300" t="n"/>
      <c r="DF689" s="300" t="n"/>
      <c r="DG689" s="300" t="n"/>
      <c r="DH689" s="300" t="n"/>
      <c r="DI689" s="300" t="n"/>
      <c r="DJ689" s="230" t="n"/>
      <c r="DK689" s="230" t="n"/>
      <c r="DL689" s="230" t="n"/>
      <c r="DM689" s="230" t="n"/>
      <c r="DN689" s="230" t="n"/>
      <c r="DO689" s="230" t="n"/>
      <c r="DP689" s="230" t="n"/>
      <c r="DQ689" s="230" t="n"/>
      <c r="DR689" s="230" t="n"/>
      <c r="DS689" s="230" t="n"/>
      <c r="DT689" s="300" t="n"/>
      <c r="DU689" s="300" t="n"/>
      <c r="DV689" s="300" t="n"/>
      <c r="DW689" s="300" t="n"/>
      <c r="DX689" s="300" t="n"/>
      <c r="DY689" s="300" t="n"/>
      <c r="DZ689" s="300" t="n"/>
      <c r="EA689" s="300" t="n"/>
      <c r="EB689" s="300" t="n"/>
      <c r="EC689" s="300" t="n"/>
      <c r="ED689" s="300" t="n"/>
      <c r="EE689" s="300" t="n"/>
    </row>
    <row r="690" ht="15.75" customHeight="1">
      <c r="A690" s="304" t="n"/>
      <c r="B690" s="304" t="n"/>
      <c r="C690" s="304" t="n"/>
      <c r="D690" s="304" t="n"/>
      <c r="E690" s="304" t="n"/>
      <c r="F690" s="304" t="n"/>
      <c r="G690" s="304" t="n"/>
      <c r="H690" s="304" t="n"/>
      <c r="I690" s="229" t="n"/>
      <c r="J690" s="229" t="n"/>
      <c r="K690" s="229" t="n"/>
      <c r="L690" s="229" t="n"/>
      <c r="M690" s="229" t="n"/>
      <c r="N690" s="229" t="n"/>
      <c r="O690" s="229" t="n"/>
      <c r="P690" s="229" t="n"/>
      <c r="Q690" s="229" t="n"/>
      <c r="R690" s="305" t="n"/>
      <c r="S690" s="229" t="n"/>
      <c r="T690" s="229" t="n"/>
      <c r="U690" s="229" t="n"/>
      <c r="V690" s="306" t="n"/>
      <c r="W690" s="307" t="n"/>
      <c r="X690" s="307" t="n"/>
      <c r="Y690" s="307" t="n"/>
      <c r="Z690" s="307" t="n"/>
      <c r="AA690" s="307" t="n"/>
      <c r="AB690" s="307" t="n"/>
      <c r="AC690" s="307" t="n"/>
      <c r="AD690" s="307" t="n"/>
      <c r="AE690" s="307" t="n"/>
      <c r="AF690" s="307" t="n"/>
      <c r="AG690" s="307" t="n"/>
      <c r="AH690" s="307" t="n"/>
      <c r="AI690" s="307" t="n"/>
      <c r="AJ690" s="307" t="n"/>
      <c r="AK690" s="307" t="n"/>
      <c r="AL690" s="307" t="n"/>
      <c r="AM690" s="307" t="n"/>
      <c r="AN690" s="307" t="n"/>
      <c r="AO690" s="307" t="n"/>
      <c r="AP690" s="307" t="n"/>
      <c r="AQ690" s="307" t="n"/>
      <c r="AR690" s="307" t="n"/>
      <c r="AS690" s="307" t="n"/>
      <c r="AT690" s="307" t="n"/>
      <c r="AU690" s="307" t="n"/>
      <c r="AV690" s="307" t="n"/>
      <c r="AW690" s="307" t="n"/>
      <c r="AX690" s="307" t="n"/>
      <c r="AY690" s="307" t="n"/>
      <c r="AZ690" s="307" t="n"/>
      <c r="BA690" s="307" t="n"/>
      <c r="BB690" s="307" t="n"/>
      <c r="BC690" s="307" t="n"/>
      <c r="BD690" s="307" t="n"/>
      <c r="BE690" s="230" t="n"/>
      <c r="BF690" s="230" t="n"/>
      <c r="BG690" s="230" t="n"/>
      <c r="BH690" s="230" t="n"/>
      <c r="BI690" s="230" t="n"/>
      <c r="BJ690" s="230" t="n"/>
      <c r="BK690" s="230" t="n"/>
      <c r="BL690" s="230" t="n"/>
      <c r="BM690" s="230" t="n"/>
      <c r="BN690" s="230" t="n"/>
      <c r="BO690" s="230" t="n"/>
      <c r="BP690" s="308" t="n"/>
      <c r="BQ690" s="308" t="n"/>
      <c r="BR690" s="308" t="n"/>
      <c r="BS690" s="308" t="n"/>
      <c r="BT690" s="308" t="n"/>
      <c r="BU690" s="308" t="n"/>
      <c r="BV690" s="308" t="n"/>
      <c r="BW690" s="300" t="n"/>
      <c r="BX690" s="300" t="n"/>
      <c r="BY690" s="300" t="n"/>
      <c r="BZ690" s="300" t="n"/>
      <c r="CA690" s="300" t="n"/>
      <c r="CB690" s="300" t="n"/>
      <c r="CC690" s="300" t="n"/>
      <c r="CD690" s="300" t="n"/>
      <c r="CE690" s="229" t="n"/>
      <c r="CF690" s="229" t="n"/>
      <c r="CG690" s="229" t="n"/>
      <c r="CH690" s="229" t="n"/>
      <c r="CI690" s="229" t="n"/>
      <c r="CJ690" s="229" t="n"/>
      <c r="CK690" s="229" t="n"/>
      <c r="CL690" s="229" t="n"/>
      <c r="CM690" s="229" t="n"/>
      <c r="CN690" s="229" t="n"/>
      <c r="CO690" s="229" t="n"/>
      <c r="CP690" s="300" t="n"/>
      <c r="CQ690" s="300" t="n"/>
      <c r="CR690" s="300" t="n"/>
      <c r="CS690" s="300" t="n"/>
      <c r="CT690" s="300" t="n"/>
      <c r="CU690" s="300" t="n"/>
      <c r="CV690" s="300" t="n"/>
      <c r="CW690" s="300" t="n"/>
      <c r="CX690" s="300" t="n"/>
      <c r="CY690" s="300" t="n"/>
      <c r="CZ690" s="300" t="n"/>
      <c r="DA690" s="300" t="n"/>
      <c r="DB690" s="300" t="n"/>
      <c r="DC690" s="300" t="n"/>
      <c r="DD690" s="300" t="n"/>
      <c r="DE690" s="300" t="n"/>
      <c r="DF690" s="300" t="n"/>
      <c r="DG690" s="300" t="n"/>
      <c r="DH690" s="300" t="n"/>
      <c r="DI690" s="300" t="n"/>
      <c r="DJ690" s="230" t="n"/>
      <c r="DK690" s="230" t="n"/>
      <c r="DL690" s="230" t="n"/>
      <c r="DM690" s="230" t="n"/>
      <c r="DN690" s="230" t="n"/>
      <c r="DO690" s="230" t="n"/>
      <c r="DP690" s="230" t="n"/>
      <c r="DQ690" s="230" t="n"/>
      <c r="DR690" s="230" t="n"/>
      <c r="DS690" s="230" t="n"/>
      <c r="DT690" s="300" t="n"/>
      <c r="DU690" s="300" t="n"/>
      <c r="DV690" s="300" t="n"/>
      <c r="DW690" s="300" t="n"/>
      <c r="DX690" s="300" t="n"/>
      <c r="DY690" s="300" t="n"/>
      <c r="DZ690" s="300" t="n"/>
      <c r="EA690" s="300" t="n"/>
      <c r="EB690" s="300" t="n"/>
      <c r="EC690" s="300" t="n"/>
      <c r="ED690" s="300" t="n"/>
      <c r="EE690" s="300" t="n"/>
    </row>
    <row r="691" ht="15.75" customHeight="1">
      <c r="A691" s="304" t="n"/>
      <c r="B691" s="304" t="n"/>
      <c r="C691" s="304" t="n"/>
      <c r="D691" s="304" t="n"/>
      <c r="E691" s="304" t="n"/>
      <c r="F691" s="304" t="n"/>
      <c r="G691" s="304" t="n"/>
      <c r="H691" s="304" t="n"/>
      <c r="I691" s="229" t="n"/>
      <c r="J691" s="229" t="n"/>
      <c r="K691" s="229" t="n"/>
      <c r="L691" s="229" t="n"/>
      <c r="M691" s="229" t="n"/>
      <c r="N691" s="229" t="n"/>
      <c r="O691" s="229" t="n"/>
      <c r="P691" s="229" t="n"/>
      <c r="Q691" s="229" t="n"/>
      <c r="R691" s="305" t="n"/>
      <c r="S691" s="229" t="n"/>
      <c r="T691" s="229" t="n"/>
      <c r="U691" s="229" t="n"/>
      <c r="V691" s="306" t="n"/>
      <c r="W691" s="307" t="n"/>
      <c r="X691" s="307" t="n"/>
      <c r="Y691" s="307" t="n"/>
      <c r="Z691" s="307" t="n"/>
      <c r="AA691" s="307" t="n"/>
      <c r="AB691" s="307" t="n"/>
      <c r="AC691" s="307" t="n"/>
      <c r="AD691" s="307" t="n"/>
      <c r="AE691" s="307" t="n"/>
      <c r="AF691" s="307" t="n"/>
      <c r="AG691" s="307" t="n"/>
      <c r="AH691" s="307" t="n"/>
      <c r="AI691" s="307" t="n"/>
      <c r="AJ691" s="307" t="n"/>
      <c r="AK691" s="307" t="n"/>
      <c r="AL691" s="307" t="n"/>
      <c r="AM691" s="307" t="n"/>
      <c r="AN691" s="307" t="n"/>
      <c r="AO691" s="307" t="n"/>
      <c r="AP691" s="307" t="n"/>
      <c r="AQ691" s="307" t="n"/>
      <c r="AR691" s="307" t="n"/>
      <c r="AS691" s="307" t="n"/>
      <c r="AT691" s="307" t="n"/>
      <c r="AU691" s="307" t="n"/>
      <c r="AV691" s="307" t="n"/>
      <c r="AW691" s="307" t="n"/>
      <c r="AX691" s="307" t="n"/>
      <c r="AY691" s="307" t="n"/>
      <c r="AZ691" s="307" t="n"/>
      <c r="BA691" s="307" t="n"/>
      <c r="BB691" s="307" t="n"/>
      <c r="BC691" s="307" t="n"/>
      <c r="BD691" s="307" t="n"/>
      <c r="BE691" s="230" t="n"/>
      <c r="BF691" s="230" t="n"/>
      <c r="BG691" s="230" t="n"/>
      <c r="BH691" s="230" t="n"/>
      <c r="BI691" s="230" t="n"/>
      <c r="BJ691" s="230" t="n"/>
      <c r="BK691" s="230" t="n"/>
      <c r="BL691" s="230" t="n"/>
      <c r="BM691" s="230" t="n"/>
      <c r="BN691" s="230" t="n"/>
      <c r="BO691" s="230" t="n"/>
      <c r="BP691" s="308" t="n"/>
      <c r="BQ691" s="308" t="n"/>
      <c r="BR691" s="308" t="n"/>
      <c r="BS691" s="308" t="n"/>
      <c r="BT691" s="308" t="n"/>
      <c r="BU691" s="308" t="n"/>
      <c r="BV691" s="308" t="n"/>
      <c r="BW691" s="300" t="n"/>
      <c r="BX691" s="300" t="n"/>
      <c r="BY691" s="300" t="n"/>
      <c r="BZ691" s="300" t="n"/>
      <c r="CA691" s="300" t="n"/>
      <c r="CB691" s="300" t="n"/>
      <c r="CC691" s="300" t="n"/>
      <c r="CD691" s="300" t="n"/>
      <c r="CE691" s="229" t="n"/>
      <c r="CF691" s="229" t="n"/>
      <c r="CG691" s="229" t="n"/>
      <c r="CH691" s="229" t="n"/>
      <c r="CI691" s="229" t="n"/>
      <c r="CJ691" s="229" t="n"/>
      <c r="CK691" s="229" t="n"/>
      <c r="CL691" s="229" t="n"/>
      <c r="CM691" s="229" t="n"/>
      <c r="CN691" s="229" t="n"/>
      <c r="CO691" s="229" t="n"/>
      <c r="CP691" s="300" t="n"/>
      <c r="CQ691" s="300" t="n"/>
      <c r="CR691" s="300" t="n"/>
      <c r="CS691" s="300" t="n"/>
      <c r="CT691" s="300" t="n"/>
      <c r="CU691" s="300" t="n"/>
      <c r="CV691" s="300" t="n"/>
      <c r="CW691" s="300" t="n"/>
      <c r="CX691" s="300" t="n"/>
      <c r="CY691" s="300" t="n"/>
      <c r="CZ691" s="300" t="n"/>
      <c r="DA691" s="300" t="n"/>
      <c r="DB691" s="300" t="n"/>
      <c r="DC691" s="300" t="n"/>
      <c r="DD691" s="300" t="n"/>
      <c r="DE691" s="300" t="n"/>
      <c r="DF691" s="300" t="n"/>
      <c r="DG691" s="300" t="n"/>
      <c r="DH691" s="300" t="n"/>
      <c r="DI691" s="300" t="n"/>
      <c r="DJ691" s="230" t="n"/>
      <c r="DK691" s="230" t="n"/>
      <c r="DL691" s="230" t="n"/>
      <c r="DM691" s="230" t="n"/>
      <c r="DN691" s="230" t="n"/>
      <c r="DO691" s="230" t="n"/>
      <c r="DP691" s="230" t="n"/>
      <c r="DQ691" s="230" t="n"/>
      <c r="DR691" s="230" t="n"/>
      <c r="DS691" s="230" t="n"/>
      <c r="DT691" s="300" t="n"/>
      <c r="DU691" s="300" t="n"/>
      <c r="DV691" s="300" t="n"/>
      <c r="DW691" s="300" t="n"/>
      <c r="DX691" s="300" t="n"/>
      <c r="DY691" s="300" t="n"/>
      <c r="DZ691" s="300" t="n"/>
      <c r="EA691" s="300" t="n"/>
      <c r="EB691" s="300" t="n"/>
      <c r="EC691" s="300" t="n"/>
      <c r="ED691" s="300" t="n"/>
      <c r="EE691" s="300" t="n"/>
    </row>
    <row r="692" ht="15.75" customHeight="1">
      <c r="A692" s="304" t="n"/>
      <c r="B692" s="304" t="n"/>
      <c r="C692" s="304" t="n"/>
      <c r="D692" s="304" t="n"/>
      <c r="E692" s="304" t="n"/>
      <c r="F692" s="304" t="n"/>
      <c r="G692" s="304" t="n"/>
      <c r="H692" s="304" t="n"/>
      <c r="I692" s="229" t="n"/>
      <c r="J692" s="229" t="n"/>
      <c r="K692" s="229" t="n"/>
      <c r="L692" s="229" t="n"/>
      <c r="M692" s="229" t="n"/>
      <c r="N692" s="229" t="n"/>
      <c r="O692" s="229" t="n"/>
      <c r="P692" s="229" t="n"/>
      <c r="Q692" s="229" t="n"/>
      <c r="R692" s="305" t="n"/>
      <c r="S692" s="229" t="n"/>
      <c r="T692" s="229" t="n"/>
      <c r="U692" s="229" t="n"/>
      <c r="V692" s="306" t="n"/>
      <c r="W692" s="307" t="n"/>
      <c r="X692" s="307" t="n"/>
      <c r="Y692" s="307" t="n"/>
      <c r="Z692" s="307" t="n"/>
      <c r="AA692" s="307" t="n"/>
      <c r="AB692" s="307" t="n"/>
      <c r="AC692" s="307" t="n"/>
      <c r="AD692" s="307" t="n"/>
      <c r="AE692" s="307" t="n"/>
      <c r="AF692" s="307" t="n"/>
      <c r="AG692" s="307" t="n"/>
      <c r="AH692" s="307" t="n"/>
      <c r="AI692" s="307" t="n"/>
      <c r="AJ692" s="307" t="n"/>
      <c r="AK692" s="307" t="n"/>
      <c r="AL692" s="307" t="n"/>
      <c r="AM692" s="307" t="n"/>
      <c r="AN692" s="307" t="n"/>
      <c r="AO692" s="307" t="n"/>
      <c r="AP692" s="307" t="n"/>
      <c r="AQ692" s="307" t="n"/>
      <c r="AR692" s="307" t="n"/>
      <c r="AS692" s="307" t="n"/>
      <c r="AT692" s="307" t="n"/>
      <c r="AU692" s="307" t="n"/>
      <c r="AV692" s="307" t="n"/>
      <c r="AW692" s="307" t="n"/>
      <c r="AX692" s="307" t="n"/>
      <c r="AY692" s="307" t="n"/>
      <c r="AZ692" s="307" t="n"/>
      <c r="BA692" s="307" t="n"/>
      <c r="BB692" s="307" t="n"/>
      <c r="BC692" s="307" t="n"/>
      <c r="BD692" s="307" t="n"/>
      <c r="BE692" s="230" t="n"/>
      <c r="BF692" s="230" t="n"/>
      <c r="BG692" s="230" t="n"/>
      <c r="BH692" s="230" t="n"/>
      <c r="BI692" s="230" t="n"/>
      <c r="BJ692" s="230" t="n"/>
      <c r="BK692" s="230" t="n"/>
      <c r="BL692" s="230" t="n"/>
      <c r="BM692" s="230" t="n"/>
      <c r="BN692" s="230" t="n"/>
      <c r="BO692" s="230" t="n"/>
      <c r="BP692" s="308" t="n"/>
      <c r="BQ692" s="308" t="n"/>
      <c r="BR692" s="308" t="n"/>
      <c r="BS692" s="308" t="n"/>
      <c r="BT692" s="308" t="n"/>
      <c r="BU692" s="308" t="n"/>
      <c r="BV692" s="308" t="n"/>
      <c r="BW692" s="300" t="n"/>
      <c r="BX692" s="300" t="n"/>
      <c r="BY692" s="300" t="n"/>
      <c r="BZ692" s="300" t="n"/>
      <c r="CA692" s="300" t="n"/>
      <c r="CB692" s="300" t="n"/>
      <c r="CC692" s="300" t="n"/>
      <c r="CD692" s="300" t="n"/>
      <c r="CE692" s="229" t="n"/>
      <c r="CF692" s="229" t="n"/>
      <c r="CG692" s="229" t="n"/>
      <c r="CH692" s="229" t="n"/>
      <c r="CI692" s="229" t="n"/>
      <c r="CJ692" s="229" t="n"/>
      <c r="CK692" s="229" t="n"/>
      <c r="CL692" s="229" t="n"/>
      <c r="CM692" s="229" t="n"/>
      <c r="CN692" s="229" t="n"/>
      <c r="CO692" s="229" t="n"/>
      <c r="CP692" s="300" t="n"/>
      <c r="CQ692" s="300" t="n"/>
      <c r="CR692" s="300" t="n"/>
      <c r="CS692" s="300" t="n"/>
      <c r="CT692" s="300" t="n"/>
      <c r="CU692" s="300" t="n"/>
      <c r="CV692" s="300" t="n"/>
      <c r="CW692" s="300" t="n"/>
      <c r="CX692" s="300" t="n"/>
      <c r="CY692" s="300" t="n"/>
      <c r="CZ692" s="300" t="n"/>
      <c r="DA692" s="300" t="n"/>
      <c r="DB692" s="300" t="n"/>
      <c r="DC692" s="300" t="n"/>
      <c r="DD692" s="300" t="n"/>
      <c r="DE692" s="300" t="n"/>
      <c r="DF692" s="300" t="n"/>
      <c r="DG692" s="300" t="n"/>
      <c r="DH692" s="300" t="n"/>
      <c r="DI692" s="300" t="n"/>
      <c r="DJ692" s="230" t="n"/>
      <c r="DK692" s="230" t="n"/>
      <c r="DL692" s="230" t="n"/>
      <c r="DM692" s="230" t="n"/>
      <c r="DN692" s="230" t="n"/>
      <c r="DO692" s="230" t="n"/>
      <c r="DP692" s="230" t="n"/>
      <c r="DQ692" s="230" t="n"/>
      <c r="DR692" s="230" t="n"/>
      <c r="DS692" s="230" t="n"/>
      <c r="DT692" s="300" t="n"/>
      <c r="DU692" s="300" t="n"/>
      <c r="DV692" s="300" t="n"/>
      <c r="DW692" s="300" t="n"/>
      <c r="DX692" s="300" t="n"/>
      <c r="DY692" s="300" t="n"/>
      <c r="DZ692" s="300" t="n"/>
      <c r="EA692" s="300" t="n"/>
      <c r="EB692" s="300" t="n"/>
      <c r="EC692" s="300" t="n"/>
      <c r="ED692" s="300" t="n"/>
      <c r="EE692" s="300" t="n"/>
    </row>
    <row r="693" ht="15.75" customHeight="1">
      <c r="A693" s="304" t="n"/>
      <c r="B693" s="304" t="n"/>
      <c r="C693" s="304" t="n"/>
      <c r="D693" s="304" t="n"/>
      <c r="E693" s="304" t="n"/>
      <c r="F693" s="304" t="n"/>
      <c r="G693" s="304" t="n"/>
      <c r="H693" s="304" t="n"/>
      <c r="I693" s="229" t="n"/>
      <c r="J693" s="229" t="n"/>
      <c r="K693" s="229" t="n"/>
      <c r="L693" s="229" t="n"/>
      <c r="M693" s="229" t="n"/>
      <c r="N693" s="229" t="n"/>
      <c r="O693" s="229" t="n"/>
      <c r="P693" s="229" t="n"/>
      <c r="Q693" s="229" t="n"/>
      <c r="R693" s="305" t="n"/>
      <c r="S693" s="229" t="n"/>
      <c r="T693" s="229" t="n"/>
      <c r="U693" s="229" t="n"/>
      <c r="V693" s="306" t="n"/>
      <c r="W693" s="307" t="n"/>
      <c r="X693" s="307" t="n"/>
      <c r="Y693" s="307" t="n"/>
      <c r="Z693" s="307" t="n"/>
      <c r="AA693" s="307" t="n"/>
      <c r="AB693" s="307" t="n"/>
      <c r="AC693" s="307" t="n"/>
      <c r="AD693" s="307" t="n"/>
      <c r="AE693" s="307" t="n"/>
      <c r="AF693" s="307" t="n"/>
      <c r="AG693" s="307" t="n"/>
      <c r="AH693" s="307" t="n"/>
      <c r="AI693" s="307" t="n"/>
      <c r="AJ693" s="307" t="n"/>
      <c r="AK693" s="307" t="n"/>
      <c r="AL693" s="307" t="n"/>
      <c r="AM693" s="307" t="n"/>
      <c r="AN693" s="307" t="n"/>
      <c r="AO693" s="307" t="n"/>
      <c r="AP693" s="307" t="n"/>
      <c r="AQ693" s="307" t="n"/>
      <c r="AR693" s="307" t="n"/>
      <c r="AS693" s="307" t="n"/>
      <c r="AT693" s="307" t="n"/>
      <c r="AU693" s="307" t="n"/>
      <c r="AV693" s="307" t="n"/>
      <c r="AW693" s="307" t="n"/>
      <c r="AX693" s="307" t="n"/>
      <c r="AY693" s="307" t="n"/>
      <c r="AZ693" s="307" t="n"/>
      <c r="BA693" s="307" t="n"/>
      <c r="BB693" s="307" t="n"/>
      <c r="BC693" s="307" t="n"/>
      <c r="BD693" s="307" t="n"/>
      <c r="BE693" s="230" t="n"/>
      <c r="BF693" s="230" t="n"/>
      <c r="BG693" s="230" t="n"/>
      <c r="BH693" s="230" t="n"/>
      <c r="BI693" s="230" t="n"/>
      <c r="BJ693" s="230" t="n"/>
      <c r="BK693" s="230" t="n"/>
      <c r="BL693" s="230" t="n"/>
      <c r="BM693" s="230" t="n"/>
      <c r="BN693" s="230" t="n"/>
      <c r="BO693" s="230" t="n"/>
      <c r="BP693" s="308" t="n"/>
      <c r="BQ693" s="308" t="n"/>
      <c r="BR693" s="308" t="n"/>
      <c r="BS693" s="308" t="n"/>
      <c r="BT693" s="308" t="n"/>
      <c r="BU693" s="308" t="n"/>
      <c r="BV693" s="308" t="n"/>
      <c r="BW693" s="300" t="n"/>
      <c r="BX693" s="300" t="n"/>
      <c r="BY693" s="300" t="n"/>
      <c r="BZ693" s="300" t="n"/>
      <c r="CA693" s="300" t="n"/>
      <c r="CB693" s="300" t="n"/>
      <c r="CC693" s="300" t="n"/>
      <c r="CD693" s="300" t="n"/>
      <c r="CE693" s="229" t="n"/>
      <c r="CF693" s="229" t="n"/>
      <c r="CG693" s="229" t="n"/>
      <c r="CH693" s="229" t="n"/>
      <c r="CI693" s="229" t="n"/>
      <c r="CJ693" s="229" t="n"/>
      <c r="CK693" s="229" t="n"/>
      <c r="CL693" s="229" t="n"/>
      <c r="CM693" s="229" t="n"/>
      <c r="CN693" s="229" t="n"/>
      <c r="CO693" s="229" t="n"/>
      <c r="CP693" s="300" t="n"/>
      <c r="CQ693" s="300" t="n"/>
      <c r="CR693" s="300" t="n"/>
      <c r="CS693" s="300" t="n"/>
      <c r="CT693" s="300" t="n"/>
      <c r="CU693" s="300" t="n"/>
      <c r="CV693" s="300" t="n"/>
      <c r="CW693" s="300" t="n"/>
      <c r="CX693" s="300" t="n"/>
      <c r="CY693" s="300" t="n"/>
      <c r="CZ693" s="300" t="n"/>
      <c r="DA693" s="300" t="n"/>
      <c r="DB693" s="300" t="n"/>
      <c r="DC693" s="300" t="n"/>
      <c r="DD693" s="300" t="n"/>
      <c r="DE693" s="300" t="n"/>
      <c r="DF693" s="300" t="n"/>
      <c r="DG693" s="300" t="n"/>
      <c r="DH693" s="300" t="n"/>
      <c r="DI693" s="300" t="n"/>
      <c r="DJ693" s="230" t="n"/>
      <c r="DK693" s="230" t="n"/>
      <c r="DL693" s="230" t="n"/>
      <c r="DM693" s="230" t="n"/>
      <c r="DN693" s="230" t="n"/>
      <c r="DO693" s="230" t="n"/>
      <c r="DP693" s="230" t="n"/>
      <c r="DQ693" s="230" t="n"/>
      <c r="DR693" s="230" t="n"/>
      <c r="DS693" s="230" t="n"/>
      <c r="DT693" s="300" t="n"/>
      <c r="DU693" s="300" t="n"/>
      <c r="DV693" s="300" t="n"/>
      <c r="DW693" s="300" t="n"/>
      <c r="DX693" s="300" t="n"/>
      <c r="DY693" s="300" t="n"/>
      <c r="DZ693" s="300" t="n"/>
      <c r="EA693" s="300" t="n"/>
      <c r="EB693" s="300" t="n"/>
      <c r="EC693" s="300" t="n"/>
      <c r="ED693" s="300" t="n"/>
      <c r="EE693" s="300" t="n"/>
    </row>
    <row r="694" ht="15.75" customHeight="1">
      <c r="A694" s="304" t="n"/>
      <c r="B694" s="304" t="n"/>
      <c r="C694" s="304" t="n"/>
      <c r="D694" s="304" t="n"/>
      <c r="E694" s="304" t="n"/>
      <c r="F694" s="304" t="n"/>
      <c r="G694" s="304" t="n"/>
      <c r="H694" s="304" t="n"/>
      <c r="I694" s="229" t="n"/>
      <c r="J694" s="229" t="n"/>
      <c r="K694" s="229" t="n"/>
      <c r="L694" s="229" t="n"/>
      <c r="M694" s="229" t="n"/>
      <c r="N694" s="229" t="n"/>
      <c r="O694" s="229" t="n"/>
      <c r="P694" s="229" t="n"/>
      <c r="Q694" s="229" t="n"/>
      <c r="R694" s="305" t="n"/>
      <c r="S694" s="229" t="n"/>
      <c r="T694" s="229" t="n"/>
      <c r="U694" s="229" t="n"/>
      <c r="V694" s="306" t="n"/>
      <c r="W694" s="307" t="n"/>
      <c r="X694" s="307" t="n"/>
      <c r="Y694" s="307" t="n"/>
      <c r="Z694" s="307" t="n"/>
      <c r="AA694" s="307" t="n"/>
      <c r="AB694" s="307" t="n"/>
      <c r="AC694" s="307" t="n"/>
      <c r="AD694" s="307" t="n"/>
      <c r="AE694" s="307" t="n"/>
      <c r="AF694" s="307" t="n"/>
      <c r="AG694" s="307" t="n"/>
      <c r="AH694" s="307" t="n"/>
      <c r="AI694" s="307" t="n"/>
      <c r="AJ694" s="307" t="n"/>
      <c r="AK694" s="307" t="n"/>
      <c r="AL694" s="307" t="n"/>
      <c r="AM694" s="307" t="n"/>
      <c r="AN694" s="307" t="n"/>
      <c r="AO694" s="307" t="n"/>
      <c r="AP694" s="307" t="n"/>
      <c r="AQ694" s="307" t="n"/>
      <c r="AR694" s="307" t="n"/>
      <c r="AS694" s="307" t="n"/>
      <c r="AT694" s="307" t="n"/>
      <c r="AU694" s="307" t="n"/>
      <c r="AV694" s="307" t="n"/>
      <c r="AW694" s="307" t="n"/>
      <c r="AX694" s="307" t="n"/>
      <c r="AY694" s="307" t="n"/>
      <c r="AZ694" s="307" t="n"/>
      <c r="BA694" s="307" t="n"/>
      <c r="BB694" s="307" t="n"/>
      <c r="BC694" s="307" t="n"/>
      <c r="BD694" s="307" t="n"/>
      <c r="BE694" s="230" t="n"/>
      <c r="BF694" s="230" t="n"/>
      <c r="BG694" s="230" t="n"/>
      <c r="BH694" s="230" t="n"/>
      <c r="BI694" s="230" t="n"/>
      <c r="BJ694" s="230" t="n"/>
      <c r="BK694" s="230" t="n"/>
      <c r="BL694" s="230" t="n"/>
      <c r="BM694" s="230" t="n"/>
      <c r="BN694" s="230" t="n"/>
      <c r="BO694" s="230" t="n"/>
      <c r="BP694" s="308" t="n"/>
      <c r="BQ694" s="308" t="n"/>
      <c r="BR694" s="308" t="n"/>
      <c r="BS694" s="308" t="n"/>
      <c r="BT694" s="308" t="n"/>
      <c r="BU694" s="308" t="n"/>
      <c r="BV694" s="308" t="n"/>
      <c r="BW694" s="300" t="n"/>
      <c r="BX694" s="300" t="n"/>
      <c r="BY694" s="300" t="n"/>
      <c r="BZ694" s="300" t="n"/>
      <c r="CA694" s="300" t="n"/>
      <c r="CB694" s="300" t="n"/>
      <c r="CC694" s="300" t="n"/>
      <c r="CD694" s="300" t="n"/>
      <c r="CE694" s="229" t="n"/>
      <c r="CF694" s="229" t="n"/>
      <c r="CG694" s="229" t="n"/>
      <c r="CH694" s="229" t="n"/>
      <c r="CI694" s="229" t="n"/>
      <c r="CJ694" s="229" t="n"/>
      <c r="CK694" s="229" t="n"/>
      <c r="CL694" s="229" t="n"/>
      <c r="CM694" s="229" t="n"/>
      <c r="CN694" s="229" t="n"/>
      <c r="CO694" s="229" t="n"/>
      <c r="CP694" s="300" t="n"/>
      <c r="CQ694" s="300" t="n"/>
      <c r="CR694" s="300" t="n"/>
      <c r="CS694" s="300" t="n"/>
      <c r="CT694" s="300" t="n"/>
      <c r="CU694" s="300" t="n"/>
      <c r="CV694" s="300" t="n"/>
      <c r="CW694" s="300" t="n"/>
      <c r="CX694" s="300" t="n"/>
      <c r="CY694" s="300" t="n"/>
      <c r="CZ694" s="300" t="n"/>
      <c r="DA694" s="300" t="n"/>
      <c r="DB694" s="300" t="n"/>
      <c r="DC694" s="300" t="n"/>
      <c r="DD694" s="300" t="n"/>
      <c r="DE694" s="300" t="n"/>
      <c r="DF694" s="300" t="n"/>
      <c r="DG694" s="300" t="n"/>
      <c r="DH694" s="300" t="n"/>
      <c r="DI694" s="300" t="n"/>
      <c r="DJ694" s="230" t="n"/>
      <c r="DK694" s="230" t="n"/>
      <c r="DL694" s="230" t="n"/>
      <c r="DM694" s="230" t="n"/>
      <c r="DN694" s="230" t="n"/>
      <c r="DO694" s="230" t="n"/>
      <c r="DP694" s="230" t="n"/>
      <c r="DQ694" s="230" t="n"/>
      <c r="DR694" s="230" t="n"/>
      <c r="DS694" s="230" t="n"/>
      <c r="DT694" s="300" t="n"/>
      <c r="DU694" s="300" t="n"/>
      <c r="DV694" s="300" t="n"/>
      <c r="DW694" s="300" t="n"/>
      <c r="DX694" s="300" t="n"/>
      <c r="DY694" s="300" t="n"/>
      <c r="DZ694" s="300" t="n"/>
      <c r="EA694" s="300" t="n"/>
      <c r="EB694" s="300" t="n"/>
      <c r="EC694" s="300" t="n"/>
      <c r="ED694" s="300" t="n"/>
      <c r="EE694" s="300" t="n"/>
    </row>
    <row r="695" ht="15.75" customHeight="1">
      <c r="A695" s="304" t="n"/>
      <c r="B695" s="304" t="n"/>
      <c r="C695" s="304" t="n"/>
      <c r="D695" s="304" t="n"/>
      <c r="E695" s="304" t="n"/>
      <c r="F695" s="304" t="n"/>
      <c r="G695" s="304" t="n"/>
      <c r="H695" s="304" t="n"/>
      <c r="I695" s="229" t="n"/>
      <c r="J695" s="229" t="n"/>
      <c r="K695" s="229" t="n"/>
      <c r="L695" s="229" t="n"/>
      <c r="M695" s="229" t="n"/>
      <c r="N695" s="229" t="n"/>
      <c r="O695" s="229" t="n"/>
      <c r="P695" s="229" t="n"/>
      <c r="Q695" s="229" t="n"/>
      <c r="R695" s="305" t="n"/>
      <c r="S695" s="229" t="n"/>
      <c r="T695" s="229" t="n"/>
      <c r="U695" s="229" t="n"/>
      <c r="V695" s="306" t="n"/>
      <c r="W695" s="307" t="n"/>
      <c r="X695" s="307" t="n"/>
      <c r="Y695" s="307" t="n"/>
      <c r="Z695" s="307" t="n"/>
      <c r="AA695" s="307" t="n"/>
      <c r="AB695" s="307" t="n"/>
      <c r="AC695" s="307" t="n"/>
      <c r="AD695" s="307" t="n"/>
      <c r="AE695" s="307" t="n"/>
      <c r="AF695" s="307" t="n"/>
      <c r="AG695" s="307" t="n"/>
      <c r="AH695" s="307" t="n"/>
      <c r="AI695" s="307" t="n"/>
      <c r="AJ695" s="307" t="n"/>
      <c r="AK695" s="307" t="n"/>
      <c r="AL695" s="307" t="n"/>
      <c r="AM695" s="307" t="n"/>
      <c r="AN695" s="307" t="n"/>
      <c r="AO695" s="307" t="n"/>
      <c r="AP695" s="307" t="n"/>
      <c r="AQ695" s="307" t="n"/>
      <c r="AR695" s="307" t="n"/>
      <c r="AS695" s="307" t="n"/>
      <c r="AT695" s="307" t="n"/>
      <c r="AU695" s="307" t="n"/>
      <c r="AV695" s="307" t="n"/>
      <c r="AW695" s="307" t="n"/>
      <c r="AX695" s="307" t="n"/>
      <c r="AY695" s="307" t="n"/>
      <c r="AZ695" s="307" t="n"/>
      <c r="BA695" s="307" t="n"/>
      <c r="BB695" s="307" t="n"/>
      <c r="BC695" s="307" t="n"/>
      <c r="BD695" s="307" t="n"/>
      <c r="BE695" s="230" t="n"/>
      <c r="BF695" s="230" t="n"/>
      <c r="BG695" s="230" t="n"/>
      <c r="BH695" s="230" t="n"/>
      <c r="BI695" s="230" t="n"/>
      <c r="BJ695" s="230" t="n"/>
      <c r="BK695" s="230" t="n"/>
      <c r="BL695" s="230" t="n"/>
      <c r="BM695" s="230" t="n"/>
      <c r="BN695" s="230" t="n"/>
      <c r="BO695" s="230" t="n"/>
      <c r="BP695" s="308" t="n"/>
      <c r="BQ695" s="308" t="n"/>
      <c r="BR695" s="308" t="n"/>
      <c r="BS695" s="308" t="n"/>
      <c r="BT695" s="308" t="n"/>
      <c r="BU695" s="308" t="n"/>
      <c r="BV695" s="308" t="n"/>
      <c r="BW695" s="300" t="n"/>
      <c r="BX695" s="300" t="n"/>
      <c r="BY695" s="300" t="n"/>
      <c r="BZ695" s="300" t="n"/>
      <c r="CA695" s="300" t="n"/>
      <c r="CB695" s="300" t="n"/>
      <c r="CC695" s="300" t="n"/>
      <c r="CD695" s="300" t="n"/>
      <c r="CE695" s="229" t="n"/>
      <c r="CF695" s="229" t="n"/>
      <c r="CG695" s="229" t="n"/>
      <c r="CH695" s="229" t="n"/>
      <c r="CI695" s="229" t="n"/>
      <c r="CJ695" s="229" t="n"/>
      <c r="CK695" s="229" t="n"/>
      <c r="CL695" s="229" t="n"/>
      <c r="CM695" s="229" t="n"/>
      <c r="CN695" s="229" t="n"/>
      <c r="CO695" s="229" t="n"/>
      <c r="CP695" s="300" t="n"/>
      <c r="CQ695" s="300" t="n"/>
      <c r="CR695" s="300" t="n"/>
      <c r="CS695" s="300" t="n"/>
      <c r="CT695" s="300" t="n"/>
      <c r="CU695" s="300" t="n"/>
      <c r="CV695" s="300" t="n"/>
      <c r="CW695" s="300" t="n"/>
      <c r="CX695" s="300" t="n"/>
      <c r="CY695" s="300" t="n"/>
      <c r="CZ695" s="300" t="n"/>
      <c r="DA695" s="300" t="n"/>
      <c r="DB695" s="300" t="n"/>
      <c r="DC695" s="300" t="n"/>
      <c r="DD695" s="300" t="n"/>
      <c r="DE695" s="300" t="n"/>
      <c r="DF695" s="300" t="n"/>
      <c r="DG695" s="300" t="n"/>
      <c r="DH695" s="300" t="n"/>
      <c r="DI695" s="300" t="n"/>
      <c r="DJ695" s="230" t="n"/>
      <c r="DK695" s="230" t="n"/>
      <c r="DL695" s="230" t="n"/>
      <c r="DM695" s="230" t="n"/>
      <c r="DN695" s="230" t="n"/>
      <c r="DO695" s="230" t="n"/>
      <c r="DP695" s="230" t="n"/>
      <c r="DQ695" s="230" t="n"/>
      <c r="DR695" s="230" t="n"/>
      <c r="DS695" s="230" t="n"/>
      <c r="DT695" s="300" t="n"/>
      <c r="DU695" s="300" t="n"/>
      <c r="DV695" s="300" t="n"/>
      <c r="DW695" s="300" t="n"/>
      <c r="DX695" s="300" t="n"/>
      <c r="DY695" s="300" t="n"/>
      <c r="DZ695" s="300" t="n"/>
      <c r="EA695" s="300" t="n"/>
      <c r="EB695" s="300" t="n"/>
      <c r="EC695" s="300" t="n"/>
      <c r="ED695" s="300" t="n"/>
      <c r="EE695" s="300" t="n"/>
    </row>
    <row r="696" ht="15.75" customHeight="1">
      <c r="A696" s="304" t="n"/>
      <c r="B696" s="304" t="n"/>
      <c r="C696" s="304" t="n"/>
      <c r="D696" s="304" t="n"/>
      <c r="E696" s="304" t="n"/>
      <c r="F696" s="304" t="n"/>
      <c r="G696" s="304" t="n"/>
      <c r="H696" s="304" t="n"/>
      <c r="I696" s="229" t="n"/>
      <c r="J696" s="229" t="n"/>
      <c r="K696" s="229" t="n"/>
      <c r="L696" s="229" t="n"/>
      <c r="M696" s="229" t="n"/>
      <c r="N696" s="229" t="n"/>
      <c r="O696" s="229" t="n"/>
      <c r="P696" s="229" t="n"/>
      <c r="Q696" s="229" t="n"/>
      <c r="R696" s="305" t="n"/>
      <c r="S696" s="229" t="n"/>
      <c r="T696" s="229" t="n"/>
      <c r="U696" s="229" t="n"/>
      <c r="V696" s="306" t="n"/>
      <c r="W696" s="307" t="n"/>
      <c r="X696" s="307" t="n"/>
      <c r="Y696" s="307" t="n"/>
      <c r="Z696" s="307" t="n"/>
      <c r="AA696" s="307" t="n"/>
      <c r="AB696" s="307" t="n"/>
      <c r="AC696" s="307" t="n"/>
      <c r="AD696" s="307" t="n"/>
      <c r="AE696" s="307" t="n"/>
      <c r="AF696" s="307" t="n"/>
      <c r="AG696" s="307" t="n"/>
      <c r="AH696" s="307" t="n"/>
      <c r="AI696" s="307" t="n"/>
      <c r="AJ696" s="307" t="n"/>
      <c r="AK696" s="307" t="n"/>
      <c r="AL696" s="307" t="n"/>
      <c r="AM696" s="307" t="n"/>
      <c r="AN696" s="307" t="n"/>
      <c r="AO696" s="307" t="n"/>
      <c r="AP696" s="307" t="n"/>
      <c r="AQ696" s="307" t="n"/>
      <c r="AR696" s="307" t="n"/>
      <c r="AS696" s="307" t="n"/>
      <c r="AT696" s="307" t="n"/>
      <c r="AU696" s="307" t="n"/>
      <c r="AV696" s="307" t="n"/>
      <c r="AW696" s="307" t="n"/>
      <c r="AX696" s="307" t="n"/>
      <c r="AY696" s="307" t="n"/>
      <c r="AZ696" s="307" t="n"/>
      <c r="BA696" s="307" t="n"/>
      <c r="BB696" s="307" t="n"/>
      <c r="BC696" s="307" t="n"/>
      <c r="BD696" s="307" t="n"/>
      <c r="BE696" s="230" t="n"/>
      <c r="BF696" s="230" t="n"/>
      <c r="BG696" s="230" t="n"/>
      <c r="BH696" s="230" t="n"/>
      <c r="BI696" s="230" t="n"/>
      <c r="BJ696" s="230" t="n"/>
      <c r="BK696" s="230" t="n"/>
      <c r="BL696" s="230" t="n"/>
      <c r="BM696" s="230" t="n"/>
      <c r="BN696" s="230" t="n"/>
      <c r="BO696" s="230" t="n"/>
      <c r="BP696" s="308" t="n"/>
      <c r="BQ696" s="308" t="n"/>
      <c r="BR696" s="308" t="n"/>
      <c r="BS696" s="308" t="n"/>
      <c r="BT696" s="308" t="n"/>
      <c r="BU696" s="308" t="n"/>
      <c r="BV696" s="308" t="n"/>
      <c r="BW696" s="300" t="n"/>
      <c r="BX696" s="300" t="n"/>
      <c r="BY696" s="300" t="n"/>
      <c r="BZ696" s="300" t="n"/>
      <c r="CA696" s="300" t="n"/>
      <c r="CB696" s="300" t="n"/>
      <c r="CC696" s="300" t="n"/>
      <c r="CD696" s="300" t="n"/>
      <c r="CE696" s="229" t="n"/>
      <c r="CF696" s="229" t="n"/>
      <c r="CG696" s="229" t="n"/>
      <c r="CH696" s="229" t="n"/>
      <c r="CI696" s="229" t="n"/>
      <c r="CJ696" s="229" t="n"/>
      <c r="CK696" s="229" t="n"/>
      <c r="CL696" s="229" t="n"/>
      <c r="CM696" s="229" t="n"/>
      <c r="CN696" s="229" t="n"/>
      <c r="CO696" s="229" t="n"/>
      <c r="CP696" s="300" t="n"/>
      <c r="CQ696" s="300" t="n"/>
      <c r="CR696" s="300" t="n"/>
      <c r="CS696" s="300" t="n"/>
      <c r="CT696" s="300" t="n"/>
      <c r="CU696" s="300" t="n"/>
      <c r="CV696" s="300" t="n"/>
      <c r="CW696" s="300" t="n"/>
      <c r="CX696" s="300" t="n"/>
      <c r="CY696" s="300" t="n"/>
      <c r="CZ696" s="300" t="n"/>
      <c r="DA696" s="300" t="n"/>
      <c r="DB696" s="300" t="n"/>
      <c r="DC696" s="300" t="n"/>
      <c r="DD696" s="300" t="n"/>
      <c r="DE696" s="300" t="n"/>
      <c r="DF696" s="300" t="n"/>
      <c r="DG696" s="300" t="n"/>
      <c r="DH696" s="300" t="n"/>
      <c r="DI696" s="300" t="n"/>
      <c r="DJ696" s="230" t="n"/>
      <c r="DK696" s="230" t="n"/>
      <c r="DL696" s="230" t="n"/>
      <c r="DM696" s="230" t="n"/>
      <c r="DN696" s="230" t="n"/>
      <c r="DO696" s="230" t="n"/>
      <c r="DP696" s="230" t="n"/>
      <c r="DQ696" s="230" t="n"/>
      <c r="DR696" s="230" t="n"/>
      <c r="DS696" s="230" t="n"/>
      <c r="DT696" s="300" t="n"/>
      <c r="DU696" s="300" t="n"/>
      <c r="DV696" s="300" t="n"/>
      <c r="DW696" s="300" t="n"/>
      <c r="DX696" s="300" t="n"/>
      <c r="DY696" s="300" t="n"/>
      <c r="DZ696" s="300" t="n"/>
      <c r="EA696" s="300" t="n"/>
      <c r="EB696" s="300" t="n"/>
      <c r="EC696" s="300" t="n"/>
      <c r="ED696" s="300" t="n"/>
      <c r="EE696" s="300" t="n"/>
    </row>
    <row r="697" ht="15.75" customHeight="1">
      <c r="A697" s="304" t="n"/>
      <c r="B697" s="304" t="n"/>
      <c r="C697" s="304" t="n"/>
      <c r="D697" s="304" t="n"/>
      <c r="E697" s="304" t="n"/>
      <c r="F697" s="304" t="n"/>
      <c r="G697" s="304" t="n"/>
      <c r="H697" s="304" t="n"/>
      <c r="I697" s="229" t="n"/>
      <c r="J697" s="229" t="n"/>
      <c r="K697" s="229" t="n"/>
      <c r="L697" s="229" t="n"/>
      <c r="M697" s="229" t="n"/>
      <c r="N697" s="229" t="n"/>
      <c r="O697" s="229" t="n"/>
      <c r="P697" s="229" t="n"/>
      <c r="Q697" s="229" t="n"/>
      <c r="R697" s="305" t="n"/>
      <c r="S697" s="229" t="n"/>
      <c r="T697" s="229" t="n"/>
      <c r="U697" s="229" t="n"/>
      <c r="V697" s="306" t="n"/>
      <c r="W697" s="307" t="n"/>
      <c r="X697" s="307" t="n"/>
      <c r="Y697" s="307" t="n"/>
      <c r="Z697" s="307" t="n"/>
      <c r="AA697" s="307" t="n"/>
      <c r="AB697" s="307" t="n"/>
      <c r="AC697" s="307" t="n"/>
      <c r="AD697" s="307" t="n"/>
      <c r="AE697" s="307" t="n"/>
      <c r="AF697" s="307" t="n"/>
      <c r="AG697" s="307" t="n"/>
      <c r="AH697" s="307" t="n"/>
      <c r="AI697" s="307" t="n"/>
      <c r="AJ697" s="307" t="n"/>
      <c r="AK697" s="307" t="n"/>
      <c r="AL697" s="307" t="n"/>
      <c r="AM697" s="307" t="n"/>
      <c r="AN697" s="307" t="n"/>
      <c r="AO697" s="307" t="n"/>
      <c r="AP697" s="307" t="n"/>
      <c r="AQ697" s="307" t="n"/>
      <c r="AR697" s="307" t="n"/>
      <c r="AS697" s="307" t="n"/>
      <c r="AT697" s="307" t="n"/>
      <c r="AU697" s="307" t="n"/>
      <c r="AV697" s="307" t="n"/>
      <c r="AW697" s="307" t="n"/>
      <c r="AX697" s="307" t="n"/>
      <c r="AY697" s="307" t="n"/>
      <c r="AZ697" s="307" t="n"/>
      <c r="BA697" s="307" t="n"/>
      <c r="BB697" s="307" t="n"/>
      <c r="BC697" s="307" t="n"/>
      <c r="BD697" s="307" t="n"/>
      <c r="BE697" s="230" t="n"/>
      <c r="BF697" s="230" t="n"/>
      <c r="BG697" s="230" t="n"/>
      <c r="BH697" s="230" t="n"/>
      <c r="BI697" s="230" t="n"/>
      <c r="BJ697" s="230" t="n"/>
      <c r="BK697" s="230" t="n"/>
      <c r="BL697" s="230" t="n"/>
      <c r="BM697" s="230" t="n"/>
      <c r="BN697" s="230" t="n"/>
      <c r="BO697" s="230" t="n"/>
      <c r="BP697" s="308" t="n"/>
      <c r="BQ697" s="308" t="n"/>
      <c r="BR697" s="308" t="n"/>
      <c r="BS697" s="308" t="n"/>
      <c r="BT697" s="308" t="n"/>
      <c r="BU697" s="308" t="n"/>
      <c r="BV697" s="308" t="n"/>
      <c r="BW697" s="300" t="n"/>
      <c r="BX697" s="300" t="n"/>
      <c r="BY697" s="300" t="n"/>
      <c r="BZ697" s="300" t="n"/>
      <c r="CA697" s="300" t="n"/>
      <c r="CB697" s="300" t="n"/>
      <c r="CC697" s="300" t="n"/>
      <c r="CD697" s="300" t="n"/>
      <c r="CE697" s="229" t="n"/>
      <c r="CF697" s="229" t="n"/>
      <c r="CG697" s="229" t="n"/>
      <c r="CH697" s="229" t="n"/>
      <c r="CI697" s="229" t="n"/>
      <c r="CJ697" s="229" t="n"/>
      <c r="CK697" s="229" t="n"/>
      <c r="CL697" s="229" t="n"/>
      <c r="CM697" s="229" t="n"/>
      <c r="CN697" s="229" t="n"/>
      <c r="CO697" s="229" t="n"/>
      <c r="CP697" s="300" t="n"/>
      <c r="CQ697" s="300" t="n"/>
      <c r="CR697" s="300" t="n"/>
      <c r="CS697" s="300" t="n"/>
      <c r="CT697" s="300" t="n"/>
      <c r="CU697" s="300" t="n"/>
      <c r="CV697" s="300" t="n"/>
      <c r="CW697" s="300" t="n"/>
      <c r="CX697" s="300" t="n"/>
      <c r="CY697" s="300" t="n"/>
      <c r="CZ697" s="300" t="n"/>
      <c r="DA697" s="300" t="n"/>
      <c r="DB697" s="300" t="n"/>
      <c r="DC697" s="300" t="n"/>
      <c r="DD697" s="300" t="n"/>
      <c r="DE697" s="300" t="n"/>
      <c r="DF697" s="300" t="n"/>
      <c r="DG697" s="300" t="n"/>
      <c r="DH697" s="300" t="n"/>
      <c r="DI697" s="300" t="n"/>
      <c r="DJ697" s="230" t="n"/>
      <c r="DK697" s="230" t="n"/>
      <c r="DL697" s="230" t="n"/>
      <c r="DM697" s="230" t="n"/>
      <c r="DN697" s="230" t="n"/>
      <c r="DO697" s="230" t="n"/>
      <c r="DP697" s="230" t="n"/>
      <c r="DQ697" s="230" t="n"/>
      <c r="DR697" s="230" t="n"/>
      <c r="DS697" s="230" t="n"/>
      <c r="DT697" s="300" t="n"/>
      <c r="DU697" s="300" t="n"/>
      <c r="DV697" s="300" t="n"/>
      <c r="DW697" s="300" t="n"/>
      <c r="DX697" s="300" t="n"/>
      <c r="DY697" s="300" t="n"/>
      <c r="DZ697" s="300" t="n"/>
      <c r="EA697" s="300" t="n"/>
      <c r="EB697" s="300" t="n"/>
      <c r="EC697" s="300" t="n"/>
      <c r="ED697" s="300" t="n"/>
      <c r="EE697" s="300" t="n"/>
    </row>
    <row r="698" ht="15.75" customHeight="1">
      <c r="A698" s="304" t="n"/>
      <c r="B698" s="304" t="n"/>
      <c r="C698" s="304" t="n"/>
      <c r="D698" s="304" t="n"/>
      <c r="E698" s="304" t="n"/>
      <c r="F698" s="304" t="n"/>
      <c r="G698" s="304" t="n"/>
      <c r="H698" s="304" t="n"/>
      <c r="I698" s="229" t="n"/>
      <c r="J698" s="229" t="n"/>
      <c r="K698" s="229" t="n"/>
      <c r="L698" s="229" t="n"/>
      <c r="M698" s="229" t="n"/>
      <c r="N698" s="229" t="n"/>
      <c r="O698" s="229" t="n"/>
      <c r="P698" s="229" t="n"/>
      <c r="Q698" s="229" t="n"/>
      <c r="R698" s="305" t="n"/>
      <c r="S698" s="229" t="n"/>
      <c r="T698" s="229" t="n"/>
      <c r="U698" s="229" t="n"/>
      <c r="V698" s="306" t="n"/>
      <c r="W698" s="307" t="n"/>
      <c r="X698" s="307" t="n"/>
      <c r="Y698" s="307" t="n"/>
      <c r="Z698" s="307" t="n"/>
      <c r="AA698" s="307" t="n"/>
      <c r="AB698" s="307" t="n"/>
      <c r="AC698" s="307" t="n"/>
      <c r="AD698" s="307" t="n"/>
      <c r="AE698" s="307" t="n"/>
      <c r="AF698" s="307" t="n"/>
      <c r="AG698" s="307" t="n"/>
      <c r="AH698" s="307" t="n"/>
      <c r="AI698" s="307" t="n"/>
      <c r="AJ698" s="307" t="n"/>
      <c r="AK698" s="307" t="n"/>
      <c r="AL698" s="307" t="n"/>
      <c r="AM698" s="307" t="n"/>
      <c r="AN698" s="307" t="n"/>
      <c r="AO698" s="307" t="n"/>
      <c r="AP698" s="307" t="n"/>
      <c r="AQ698" s="307" t="n"/>
      <c r="AR698" s="307" t="n"/>
      <c r="AS698" s="307" t="n"/>
      <c r="AT698" s="307" t="n"/>
      <c r="AU698" s="307" t="n"/>
      <c r="AV698" s="307" t="n"/>
      <c r="AW698" s="307" t="n"/>
      <c r="AX698" s="307" t="n"/>
      <c r="AY698" s="307" t="n"/>
      <c r="AZ698" s="307" t="n"/>
      <c r="BA698" s="307" t="n"/>
      <c r="BB698" s="307" t="n"/>
      <c r="BC698" s="307" t="n"/>
      <c r="BD698" s="307" t="n"/>
      <c r="BE698" s="230" t="n"/>
      <c r="BF698" s="230" t="n"/>
      <c r="BG698" s="230" t="n"/>
      <c r="BH698" s="230" t="n"/>
      <c r="BI698" s="230" t="n"/>
      <c r="BJ698" s="230" t="n"/>
      <c r="BK698" s="230" t="n"/>
      <c r="BL698" s="230" t="n"/>
      <c r="BM698" s="230" t="n"/>
      <c r="BN698" s="230" t="n"/>
      <c r="BO698" s="230" t="n"/>
      <c r="BP698" s="308" t="n"/>
      <c r="BQ698" s="308" t="n"/>
      <c r="BR698" s="308" t="n"/>
      <c r="BS698" s="308" t="n"/>
      <c r="BT698" s="308" t="n"/>
      <c r="BU698" s="308" t="n"/>
      <c r="BV698" s="308" t="n"/>
      <c r="BW698" s="300" t="n"/>
      <c r="BX698" s="300" t="n"/>
      <c r="BY698" s="300" t="n"/>
      <c r="BZ698" s="300" t="n"/>
      <c r="CA698" s="300" t="n"/>
      <c r="CB698" s="300" t="n"/>
      <c r="CC698" s="300" t="n"/>
      <c r="CD698" s="300" t="n"/>
      <c r="CE698" s="229" t="n"/>
      <c r="CF698" s="229" t="n"/>
      <c r="CG698" s="229" t="n"/>
      <c r="CH698" s="229" t="n"/>
      <c r="CI698" s="229" t="n"/>
      <c r="CJ698" s="229" t="n"/>
      <c r="CK698" s="229" t="n"/>
      <c r="CL698" s="229" t="n"/>
      <c r="CM698" s="229" t="n"/>
      <c r="CN698" s="229" t="n"/>
      <c r="CO698" s="229" t="n"/>
      <c r="CP698" s="300" t="n"/>
      <c r="CQ698" s="300" t="n"/>
      <c r="CR698" s="300" t="n"/>
      <c r="CS698" s="300" t="n"/>
      <c r="CT698" s="300" t="n"/>
      <c r="CU698" s="300" t="n"/>
      <c r="CV698" s="300" t="n"/>
      <c r="CW698" s="300" t="n"/>
      <c r="CX698" s="300" t="n"/>
      <c r="CY698" s="300" t="n"/>
      <c r="CZ698" s="300" t="n"/>
      <c r="DA698" s="300" t="n"/>
      <c r="DB698" s="300" t="n"/>
      <c r="DC698" s="300" t="n"/>
      <c r="DD698" s="300" t="n"/>
      <c r="DE698" s="300" t="n"/>
      <c r="DF698" s="300" t="n"/>
      <c r="DG698" s="300" t="n"/>
      <c r="DH698" s="300" t="n"/>
      <c r="DI698" s="300" t="n"/>
      <c r="DJ698" s="230" t="n"/>
      <c r="DK698" s="230" t="n"/>
      <c r="DL698" s="230" t="n"/>
      <c r="DM698" s="230" t="n"/>
      <c r="DN698" s="230" t="n"/>
      <c r="DO698" s="230" t="n"/>
      <c r="DP698" s="230" t="n"/>
      <c r="DQ698" s="230" t="n"/>
      <c r="DR698" s="230" t="n"/>
      <c r="DS698" s="230" t="n"/>
      <c r="DT698" s="300" t="n"/>
      <c r="DU698" s="300" t="n"/>
      <c r="DV698" s="300" t="n"/>
      <c r="DW698" s="300" t="n"/>
      <c r="DX698" s="300" t="n"/>
      <c r="DY698" s="300" t="n"/>
      <c r="DZ698" s="300" t="n"/>
      <c r="EA698" s="300" t="n"/>
      <c r="EB698" s="300" t="n"/>
      <c r="EC698" s="300" t="n"/>
      <c r="ED698" s="300" t="n"/>
      <c r="EE698" s="300" t="n"/>
    </row>
    <row r="699" ht="15.75" customHeight="1">
      <c r="A699" s="304" t="n"/>
      <c r="B699" s="304" t="n"/>
      <c r="C699" s="304" t="n"/>
      <c r="D699" s="304" t="n"/>
      <c r="E699" s="304" t="n"/>
      <c r="F699" s="304" t="n"/>
      <c r="G699" s="304" t="n"/>
      <c r="H699" s="304" t="n"/>
      <c r="I699" s="229" t="n"/>
      <c r="J699" s="229" t="n"/>
      <c r="K699" s="229" t="n"/>
      <c r="L699" s="229" t="n"/>
      <c r="M699" s="229" t="n"/>
      <c r="N699" s="229" t="n"/>
      <c r="O699" s="229" t="n"/>
      <c r="P699" s="229" t="n"/>
      <c r="Q699" s="229" t="n"/>
      <c r="R699" s="305" t="n"/>
      <c r="S699" s="229" t="n"/>
      <c r="T699" s="229" t="n"/>
      <c r="U699" s="229" t="n"/>
      <c r="V699" s="306" t="n"/>
      <c r="W699" s="307" t="n"/>
      <c r="X699" s="307" t="n"/>
      <c r="Y699" s="307" t="n"/>
      <c r="Z699" s="307" t="n"/>
      <c r="AA699" s="307" t="n"/>
      <c r="AB699" s="307" t="n"/>
      <c r="AC699" s="307" t="n"/>
      <c r="AD699" s="307" t="n"/>
      <c r="AE699" s="307" t="n"/>
      <c r="AF699" s="307" t="n"/>
      <c r="AG699" s="307" t="n"/>
      <c r="AH699" s="307" t="n"/>
      <c r="AI699" s="307" t="n"/>
      <c r="AJ699" s="307" t="n"/>
      <c r="AK699" s="307" t="n"/>
      <c r="AL699" s="307" t="n"/>
      <c r="AM699" s="307" t="n"/>
      <c r="AN699" s="307" t="n"/>
      <c r="AO699" s="307" t="n"/>
      <c r="AP699" s="307" t="n"/>
      <c r="AQ699" s="307" t="n"/>
      <c r="AR699" s="307" t="n"/>
      <c r="AS699" s="307" t="n"/>
      <c r="AT699" s="307" t="n"/>
      <c r="AU699" s="307" t="n"/>
      <c r="AV699" s="307" t="n"/>
      <c r="AW699" s="307" t="n"/>
      <c r="AX699" s="307" t="n"/>
      <c r="AY699" s="307" t="n"/>
      <c r="AZ699" s="307" t="n"/>
      <c r="BA699" s="307" t="n"/>
      <c r="BB699" s="307" t="n"/>
      <c r="BC699" s="307" t="n"/>
      <c r="BD699" s="307" t="n"/>
      <c r="BE699" s="230" t="n"/>
      <c r="BF699" s="230" t="n"/>
      <c r="BG699" s="230" t="n"/>
      <c r="BH699" s="230" t="n"/>
      <c r="BI699" s="230" t="n"/>
      <c r="BJ699" s="230" t="n"/>
      <c r="BK699" s="230" t="n"/>
      <c r="BL699" s="230" t="n"/>
      <c r="BM699" s="230" t="n"/>
      <c r="BN699" s="230" t="n"/>
      <c r="BO699" s="230" t="n"/>
      <c r="BP699" s="308" t="n"/>
      <c r="BQ699" s="308" t="n"/>
      <c r="BR699" s="308" t="n"/>
      <c r="BS699" s="308" t="n"/>
      <c r="BT699" s="308" t="n"/>
      <c r="BU699" s="308" t="n"/>
      <c r="BV699" s="308" t="n"/>
      <c r="BW699" s="300" t="n"/>
      <c r="BX699" s="300" t="n"/>
      <c r="BY699" s="300" t="n"/>
      <c r="BZ699" s="300" t="n"/>
      <c r="CA699" s="300" t="n"/>
      <c r="CB699" s="300" t="n"/>
      <c r="CC699" s="300" t="n"/>
      <c r="CD699" s="300" t="n"/>
      <c r="CE699" s="229" t="n"/>
      <c r="CF699" s="229" t="n"/>
      <c r="CG699" s="229" t="n"/>
      <c r="CH699" s="229" t="n"/>
      <c r="CI699" s="229" t="n"/>
      <c r="CJ699" s="229" t="n"/>
      <c r="CK699" s="229" t="n"/>
      <c r="CL699" s="229" t="n"/>
      <c r="CM699" s="229" t="n"/>
      <c r="CN699" s="229" t="n"/>
      <c r="CO699" s="229" t="n"/>
      <c r="CP699" s="300" t="n"/>
      <c r="CQ699" s="300" t="n"/>
      <c r="CR699" s="300" t="n"/>
      <c r="CS699" s="300" t="n"/>
      <c r="CT699" s="300" t="n"/>
      <c r="CU699" s="300" t="n"/>
      <c r="CV699" s="300" t="n"/>
      <c r="CW699" s="300" t="n"/>
      <c r="CX699" s="300" t="n"/>
      <c r="CY699" s="300" t="n"/>
      <c r="CZ699" s="300" t="n"/>
      <c r="DA699" s="300" t="n"/>
      <c r="DB699" s="300" t="n"/>
      <c r="DC699" s="300" t="n"/>
      <c r="DD699" s="300" t="n"/>
      <c r="DE699" s="300" t="n"/>
      <c r="DF699" s="300" t="n"/>
      <c r="DG699" s="300" t="n"/>
      <c r="DH699" s="300" t="n"/>
      <c r="DI699" s="300" t="n"/>
      <c r="DJ699" s="230" t="n"/>
      <c r="DK699" s="230" t="n"/>
      <c r="DL699" s="230" t="n"/>
      <c r="DM699" s="230" t="n"/>
      <c r="DN699" s="230" t="n"/>
      <c r="DO699" s="230" t="n"/>
      <c r="DP699" s="230" t="n"/>
      <c r="DQ699" s="230" t="n"/>
      <c r="DR699" s="230" t="n"/>
      <c r="DS699" s="230" t="n"/>
      <c r="DT699" s="300" t="n"/>
      <c r="DU699" s="300" t="n"/>
      <c r="DV699" s="300" t="n"/>
      <c r="DW699" s="300" t="n"/>
      <c r="DX699" s="300" t="n"/>
      <c r="DY699" s="300" t="n"/>
      <c r="DZ699" s="300" t="n"/>
      <c r="EA699" s="300" t="n"/>
      <c r="EB699" s="300" t="n"/>
      <c r="EC699" s="300" t="n"/>
      <c r="ED699" s="300" t="n"/>
      <c r="EE699" s="300" t="n"/>
    </row>
    <row r="700" ht="15.75" customHeight="1">
      <c r="A700" s="304" t="n"/>
      <c r="B700" s="304" t="n"/>
      <c r="C700" s="304" t="n"/>
      <c r="D700" s="304" t="n"/>
      <c r="E700" s="304" t="n"/>
      <c r="F700" s="304" t="n"/>
      <c r="G700" s="304" t="n"/>
      <c r="H700" s="304" t="n"/>
      <c r="I700" s="229" t="n"/>
      <c r="J700" s="229" t="n"/>
      <c r="K700" s="229" t="n"/>
      <c r="L700" s="229" t="n"/>
      <c r="M700" s="229" t="n"/>
      <c r="N700" s="229" t="n"/>
      <c r="O700" s="229" t="n"/>
      <c r="P700" s="229" t="n"/>
      <c r="Q700" s="229" t="n"/>
      <c r="R700" s="305" t="n"/>
      <c r="S700" s="229" t="n"/>
      <c r="T700" s="229" t="n"/>
      <c r="U700" s="229" t="n"/>
      <c r="V700" s="306" t="n"/>
      <c r="W700" s="307" t="n"/>
      <c r="X700" s="307" t="n"/>
      <c r="Y700" s="307" t="n"/>
      <c r="Z700" s="307" t="n"/>
      <c r="AA700" s="307" t="n"/>
      <c r="AB700" s="307" t="n"/>
      <c r="AC700" s="307" t="n"/>
      <c r="AD700" s="307" t="n"/>
      <c r="AE700" s="307" t="n"/>
      <c r="AF700" s="307" t="n"/>
      <c r="AG700" s="307" t="n"/>
      <c r="AH700" s="307" t="n"/>
      <c r="AI700" s="307" t="n"/>
      <c r="AJ700" s="307" t="n"/>
      <c r="AK700" s="307" t="n"/>
      <c r="AL700" s="307" t="n"/>
      <c r="AM700" s="307" t="n"/>
      <c r="AN700" s="307" t="n"/>
      <c r="AO700" s="307" t="n"/>
      <c r="AP700" s="307" t="n"/>
      <c r="AQ700" s="307" t="n"/>
      <c r="AR700" s="307" t="n"/>
      <c r="AS700" s="307" t="n"/>
      <c r="AT700" s="307" t="n"/>
      <c r="AU700" s="307" t="n"/>
      <c r="AV700" s="307" t="n"/>
      <c r="AW700" s="307" t="n"/>
      <c r="AX700" s="307" t="n"/>
      <c r="AY700" s="307" t="n"/>
      <c r="AZ700" s="307" t="n"/>
      <c r="BA700" s="307" t="n"/>
      <c r="BB700" s="307" t="n"/>
      <c r="BC700" s="307" t="n"/>
      <c r="BD700" s="307" t="n"/>
      <c r="BE700" s="230" t="n"/>
      <c r="BF700" s="230" t="n"/>
      <c r="BG700" s="230" t="n"/>
      <c r="BH700" s="230" t="n"/>
      <c r="BI700" s="230" t="n"/>
      <c r="BJ700" s="230" t="n"/>
      <c r="BK700" s="230" t="n"/>
      <c r="BL700" s="230" t="n"/>
      <c r="BM700" s="230" t="n"/>
      <c r="BN700" s="230" t="n"/>
      <c r="BO700" s="230" t="n"/>
      <c r="BP700" s="308" t="n"/>
      <c r="BQ700" s="308" t="n"/>
      <c r="BR700" s="308" t="n"/>
      <c r="BS700" s="308" t="n"/>
      <c r="BT700" s="308" t="n"/>
      <c r="BU700" s="308" t="n"/>
      <c r="BV700" s="308" t="n"/>
      <c r="BW700" s="300" t="n"/>
      <c r="BX700" s="300" t="n"/>
      <c r="BY700" s="300" t="n"/>
      <c r="BZ700" s="300" t="n"/>
      <c r="CA700" s="300" t="n"/>
      <c r="CB700" s="300" t="n"/>
      <c r="CC700" s="300" t="n"/>
      <c r="CD700" s="300" t="n"/>
      <c r="CE700" s="229" t="n"/>
      <c r="CF700" s="229" t="n"/>
      <c r="CG700" s="229" t="n"/>
      <c r="CH700" s="229" t="n"/>
      <c r="CI700" s="229" t="n"/>
      <c r="CJ700" s="229" t="n"/>
      <c r="CK700" s="229" t="n"/>
      <c r="CL700" s="229" t="n"/>
      <c r="CM700" s="229" t="n"/>
      <c r="CN700" s="229" t="n"/>
      <c r="CO700" s="229" t="n"/>
      <c r="CP700" s="300" t="n"/>
      <c r="CQ700" s="300" t="n"/>
      <c r="CR700" s="300" t="n"/>
      <c r="CS700" s="300" t="n"/>
      <c r="CT700" s="300" t="n"/>
      <c r="CU700" s="300" t="n"/>
      <c r="CV700" s="300" t="n"/>
      <c r="CW700" s="300" t="n"/>
      <c r="CX700" s="300" t="n"/>
      <c r="CY700" s="300" t="n"/>
      <c r="CZ700" s="300" t="n"/>
      <c r="DA700" s="300" t="n"/>
      <c r="DB700" s="300" t="n"/>
      <c r="DC700" s="300" t="n"/>
      <c r="DD700" s="300" t="n"/>
      <c r="DE700" s="300" t="n"/>
      <c r="DF700" s="300" t="n"/>
      <c r="DG700" s="300" t="n"/>
      <c r="DH700" s="300" t="n"/>
      <c r="DI700" s="300" t="n"/>
      <c r="DJ700" s="230" t="n"/>
      <c r="DK700" s="230" t="n"/>
      <c r="DL700" s="230" t="n"/>
      <c r="DM700" s="230" t="n"/>
      <c r="DN700" s="230" t="n"/>
      <c r="DO700" s="230" t="n"/>
      <c r="DP700" s="230" t="n"/>
      <c r="DQ700" s="230" t="n"/>
      <c r="DR700" s="230" t="n"/>
      <c r="DS700" s="230" t="n"/>
      <c r="DT700" s="300" t="n"/>
      <c r="DU700" s="300" t="n"/>
      <c r="DV700" s="300" t="n"/>
      <c r="DW700" s="300" t="n"/>
      <c r="DX700" s="300" t="n"/>
      <c r="DY700" s="300" t="n"/>
      <c r="DZ700" s="300" t="n"/>
      <c r="EA700" s="300" t="n"/>
      <c r="EB700" s="300" t="n"/>
      <c r="EC700" s="300" t="n"/>
      <c r="ED700" s="300" t="n"/>
      <c r="EE700" s="300" t="n"/>
    </row>
    <row r="701" ht="15.75" customHeight="1">
      <c r="A701" s="304" t="n"/>
      <c r="B701" s="304" t="n"/>
      <c r="C701" s="304" t="n"/>
      <c r="D701" s="304" t="n"/>
      <c r="E701" s="304" t="n"/>
      <c r="F701" s="304" t="n"/>
      <c r="G701" s="304" t="n"/>
      <c r="H701" s="304" t="n"/>
      <c r="I701" s="229" t="n"/>
      <c r="J701" s="229" t="n"/>
      <c r="K701" s="229" t="n"/>
      <c r="L701" s="229" t="n"/>
      <c r="M701" s="229" t="n"/>
      <c r="N701" s="229" t="n"/>
      <c r="O701" s="229" t="n"/>
      <c r="P701" s="229" t="n"/>
      <c r="Q701" s="229" t="n"/>
      <c r="R701" s="305" t="n"/>
      <c r="S701" s="229" t="n"/>
      <c r="T701" s="229" t="n"/>
      <c r="U701" s="229" t="n"/>
      <c r="V701" s="306" t="n"/>
      <c r="W701" s="307" t="n"/>
      <c r="X701" s="307" t="n"/>
      <c r="Y701" s="307" t="n"/>
      <c r="Z701" s="307" t="n"/>
      <c r="AA701" s="307" t="n"/>
      <c r="AB701" s="307" t="n"/>
      <c r="AC701" s="307" t="n"/>
      <c r="AD701" s="307" t="n"/>
      <c r="AE701" s="307" t="n"/>
      <c r="AF701" s="307" t="n"/>
      <c r="AG701" s="307" t="n"/>
      <c r="AH701" s="307" t="n"/>
      <c r="AI701" s="307" t="n"/>
      <c r="AJ701" s="307" t="n"/>
      <c r="AK701" s="307" t="n"/>
      <c r="AL701" s="307" t="n"/>
      <c r="AM701" s="307" t="n"/>
      <c r="AN701" s="307" t="n"/>
      <c r="AO701" s="307" t="n"/>
      <c r="AP701" s="307" t="n"/>
      <c r="AQ701" s="307" t="n"/>
      <c r="AR701" s="307" t="n"/>
      <c r="AS701" s="307" t="n"/>
      <c r="AT701" s="307" t="n"/>
      <c r="AU701" s="307" t="n"/>
      <c r="AV701" s="307" t="n"/>
      <c r="AW701" s="307" t="n"/>
      <c r="AX701" s="307" t="n"/>
      <c r="AY701" s="307" t="n"/>
      <c r="AZ701" s="307" t="n"/>
      <c r="BA701" s="307" t="n"/>
      <c r="BB701" s="307" t="n"/>
      <c r="BC701" s="307" t="n"/>
      <c r="BD701" s="307" t="n"/>
      <c r="BE701" s="230" t="n"/>
      <c r="BF701" s="230" t="n"/>
      <c r="BG701" s="230" t="n"/>
      <c r="BH701" s="230" t="n"/>
      <c r="BI701" s="230" t="n"/>
      <c r="BJ701" s="230" t="n"/>
      <c r="BK701" s="230" t="n"/>
      <c r="BL701" s="230" t="n"/>
      <c r="BM701" s="230" t="n"/>
      <c r="BN701" s="230" t="n"/>
      <c r="BO701" s="230" t="n"/>
      <c r="BP701" s="308" t="n"/>
      <c r="BQ701" s="308" t="n"/>
      <c r="BR701" s="308" t="n"/>
      <c r="BS701" s="308" t="n"/>
      <c r="BT701" s="308" t="n"/>
      <c r="BU701" s="308" t="n"/>
      <c r="BV701" s="308" t="n"/>
      <c r="BW701" s="300" t="n"/>
      <c r="BX701" s="300" t="n"/>
      <c r="BY701" s="300" t="n"/>
      <c r="BZ701" s="300" t="n"/>
      <c r="CA701" s="300" t="n"/>
      <c r="CB701" s="300" t="n"/>
      <c r="CC701" s="300" t="n"/>
      <c r="CD701" s="300" t="n"/>
      <c r="CE701" s="229" t="n"/>
      <c r="CF701" s="229" t="n"/>
      <c r="CG701" s="229" t="n"/>
      <c r="CH701" s="229" t="n"/>
      <c r="CI701" s="229" t="n"/>
      <c r="CJ701" s="229" t="n"/>
      <c r="CK701" s="229" t="n"/>
      <c r="CL701" s="229" t="n"/>
      <c r="CM701" s="229" t="n"/>
      <c r="CN701" s="229" t="n"/>
      <c r="CO701" s="229" t="n"/>
      <c r="CP701" s="300" t="n"/>
      <c r="CQ701" s="300" t="n"/>
      <c r="CR701" s="300" t="n"/>
      <c r="CS701" s="300" t="n"/>
      <c r="CT701" s="300" t="n"/>
      <c r="CU701" s="300" t="n"/>
      <c r="CV701" s="300" t="n"/>
      <c r="CW701" s="300" t="n"/>
      <c r="CX701" s="300" t="n"/>
      <c r="CY701" s="300" t="n"/>
      <c r="CZ701" s="300" t="n"/>
      <c r="DA701" s="300" t="n"/>
      <c r="DB701" s="300" t="n"/>
      <c r="DC701" s="300" t="n"/>
      <c r="DD701" s="300" t="n"/>
      <c r="DE701" s="300" t="n"/>
      <c r="DF701" s="300" t="n"/>
      <c r="DG701" s="300" t="n"/>
      <c r="DH701" s="300" t="n"/>
      <c r="DI701" s="300" t="n"/>
      <c r="DJ701" s="230" t="n"/>
      <c r="DK701" s="230" t="n"/>
      <c r="DL701" s="230" t="n"/>
      <c r="DM701" s="230" t="n"/>
      <c r="DN701" s="230" t="n"/>
      <c r="DO701" s="230" t="n"/>
      <c r="DP701" s="230" t="n"/>
      <c r="DQ701" s="230" t="n"/>
      <c r="DR701" s="230" t="n"/>
      <c r="DS701" s="230" t="n"/>
      <c r="DT701" s="300" t="n"/>
      <c r="DU701" s="300" t="n"/>
      <c r="DV701" s="300" t="n"/>
      <c r="DW701" s="300" t="n"/>
      <c r="DX701" s="300" t="n"/>
      <c r="DY701" s="300" t="n"/>
      <c r="DZ701" s="300" t="n"/>
      <c r="EA701" s="300" t="n"/>
      <c r="EB701" s="300" t="n"/>
      <c r="EC701" s="300" t="n"/>
      <c r="ED701" s="300" t="n"/>
      <c r="EE701" s="300" t="n"/>
    </row>
    <row r="702" ht="15.75" customHeight="1">
      <c r="A702" s="304" t="n"/>
      <c r="B702" s="304" t="n"/>
      <c r="C702" s="304" t="n"/>
      <c r="D702" s="304" t="n"/>
      <c r="E702" s="304" t="n"/>
      <c r="F702" s="304" t="n"/>
      <c r="G702" s="304" t="n"/>
      <c r="H702" s="304" t="n"/>
      <c r="I702" s="229" t="n"/>
      <c r="J702" s="229" t="n"/>
      <c r="K702" s="229" t="n"/>
      <c r="L702" s="229" t="n"/>
      <c r="M702" s="229" t="n"/>
      <c r="N702" s="229" t="n"/>
      <c r="O702" s="229" t="n"/>
      <c r="P702" s="229" t="n"/>
      <c r="Q702" s="229" t="n"/>
      <c r="R702" s="305" t="n"/>
      <c r="S702" s="229" t="n"/>
      <c r="T702" s="229" t="n"/>
      <c r="U702" s="229" t="n"/>
      <c r="V702" s="306" t="n"/>
      <c r="W702" s="307" t="n"/>
      <c r="X702" s="307" t="n"/>
      <c r="Y702" s="307" t="n"/>
      <c r="Z702" s="307" t="n"/>
      <c r="AA702" s="307" t="n"/>
      <c r="AB702" s="307" t="n"/>
      <c r="AC702" s="307" t="n"/>
      <c r="AD702" s="307" t="n"/>
      <c r="AE702" s="307" t="n"/>
      <c r="AF702" s="307" t="n"/>
      <c r="AG702" s="307" t="n"/>
      <c r="AH702" s="307" t="n"/>
      <c r="AI702" s="307" t="n"/>
      <c r="AJ702" s="307" t="n"/>
      <c r="AK702" s="307" t="n"/>
      <c r="AL702" s="307" t="n"/>
      <c r="AM702" s="307" t="n"/>
      <c r="AN702" s="307" t="n"/>
      <c r="AO702" s="307" t="n"/>
      <c r="AP702" s="307" t="n"/>
      <c r="AQ702" s="307" t="n"/>
      <c r="AR702" s="307" t="n"/>
      <c r="AS702" s="307" t="n"/>
      <c r="AT702" s="307" t="n"/>
      <c r="AU702" s="307" t="n"/>
      <c r="AV702" s="307" t="n"/>
      <c r="AW702" s="307" t="n"/>
      <c r="AX702" s="307" t="n"/>
      <c r="AY702" s="307" t="n"/>
      <c r="AZ702" s="307" t="n"/>
      <c r="BA702" s="307" t="n"/>
      <c r="BB702" s="307" t="n"/>
      <c r="BC702" s="307" t="n"/>
      <c r="BD702" s="307" t="n"/>
      <c r="BE702" s="230" t="n"/>
      <c r="BF702" s="230" t="n"/>
      <c r="BG702" s="230" t="n"/>
      <c r="BH702" s="230" t="n"/>
      <c r="BI702" s="230" t="n"/>
      <c r="BJ702" s="230" t="n"/>
      <c r="BK702" s="230" t="n"/>
      <c r="BL702" s="230" t="n"/>
      <c r="BM702" s="230" t="n"/>
      <c r="BN702" s="230" t="n"/>
      <c r="BO702" s="230" t="n"/>
      <c r="BP702" s="308" t="n"/>
      <c r="BQ702" s="308" t="n"/>
      <c r="BR702" s="308" t="n"/>
      <c r="BS702" s="308" t="n"/>
      <c r="BT702" s="308" t="n"/>
      <c r="BU702" s="308" t="n"/>
      <c r="BV702" s="308" t="n"/>
      <c r="BW702" s="300" t="n"/>
      <c r="BX702" s="300" t="n"/>
      <c r="BY702" s="300" t="n"/>
      <c r="BZ702" s="300" t="n"/>
      <c r="CA702" s="300" t="n"/>
      <c r="CB702" s="300" t="n"/>
      <c r="CC702" s="300" t="n"/>
      <c r="CD702" s="300" t="n"/>
      <c r="CE702" s="229" t="n"/>
      <c r="CF702" s="229" t="n"/>
      <c r="CG702" s="229" t="n"/>
      <c r="CH702" s="229" t="n"/>
      <c r="CI702" s="229" t="n"/>
      <c r="CJ702" s="229" t="n"/>
      <c r="CK702" s="229" t="n"/>
      <c r="CL702" s="229" t="n"/>
      <c r="CM702" s="229" t="n"/>
      <c r="CN702" s="229" t="n"/>
      <c r="CO702" s="229" t="n"/>
      <c r="CP702" s="300" t="n"/>
      <c r="CQ702" s="300" t="n"/>
      <c r="CR702" s="300" t="n"/>
      <c r="CS702" s="300" t="n"/>
      <c r="CT702" s="300" t="n"/>
      <c r="CU702" s="300" t="n"/>
      <c r="CV702" s="300" t="n"/>
      <c r="CW702" s="300" t="n"/>
      <c r="CX702" s="300" t="n"/>
      <c r="CY702" s="300" t="n"/>
      <c r="CZ702" s="300" t="n"/>
      <c r="DA702" s="300" t="n"/>
      <c r="DB702" s="300" t="n"/>
      <c r="DC702" s="300" t="n"/>
      <c r="DD702" s="300" t="n"/>
      <c r="DE702" s="300" t="n"/>
      <c r="DF702" s="300" t="n"/>
      <c r="DG702" s="300" t="n"/>
      <c r="DH702" s="300" t="n"/>
      <c r="DI702" s="300" t="n"/>
      <c r="DJ702" s="230" t="n"/>
      <c r="DK702" s="230" t="n"/>
      <c r="DL702" s="230" t="n"/>
      <c r="DM702" s="230" t="n"/>
      <c r="DN702" s="230" t="n"/>
      <c r="DO702" s="230" t="n"/>
      <c r="DP702" s="230" t="n"/>
      <c r="DQ702" s="230" t="n"/>
      <c r="DR702" s="230" t="n"/>
      <c r="DS702" s="230" t="n"/>
      <c r="DT702" s="300" t="n"/>
      <c r="DU702" s="300" t="n"/>
      <c r="DV702" s="300" t="n"/>
      <c r="DW702" s="300" t="n"/>
      <c r="DX702" s="300" t="n"/>
      <c r="DY702" s="300" t="n"/>
      <c r="DZ702" s="300" t="n"/>
      <c r="EA702" s="300" t="n"/>
      <c r="EB702" s="300" t="n"/>
      <c r="EC702" s="300" t="n"/>
      <c r="ED702" s="300" t="n"/>
      <c r="EE702" s="300" t="n"/>
    </row>
    <row r="703" ht="15.75" customHeight="1">
      <c r="A703" s="304" t="n"/>
      <c r="B703" s="304" t="n"/>
      <c r="C703" s="304" t="n"/>
      <c r="D703" s="304" t="n"/>
      <c r="E703" s="304" t="n"/>
      <c r="F703" s="304" t="n"/>
      <c r="G703" s="304" t="n"/>
      <c r="H703" s="304" t="n"/>
      <c r="I703" s="229" t="n"/>
      <c r="J703" s="229" t="n"/>
      <c r="K703" s="229" t="n"/>
      <c r="L703" s="229" t="n"/>
      <c r="M703" s="229" t="n"/>
      <c r="N703" s="229" t="n"/>
      <c r="O703" s="229" t="n"/>
      <c r="P703" s="229" t="n"/>
      <c r="Q703" s="229" t="n"/>
      <c r="R703" s="305" t="n"/>
      <c r="S703" s="229" t="n"/>
      <c r="T703" s="229" t="n"/>
      <c r="U703" s="229" t="n"/>
      <c r="V703" s="306" t="n"/>
      <c r="W703" s="307" t="n"/>
      <c r="X703" s="307" t="n"/>
      <c r="Y703" s="307" t="n"/>
      <c r="Z703" s="307" t="n"/>
      <c r="AA703" s="307" t="n"/>
      <c r="AB703" s="307" t="n"/>
      <c r="AC703" s="307" t="n"/>
      <c r="AD703" s="307" t="n"/>
      <c r="AE703" s="307" t="n"/>
      <c r="AF703" s="307" t="n"/>
      <c r="AG703" s="307" t="n"/>
      <c r="AH703" s="307" t="n"/>
      <c r="AI703" s="307" t="n"/>
      <c r="AJ703" s="307" t="n"/>
      <c r="AK703" s="307" t="n"/>
      <c r="AL703" s="307" t="n"/>
      <c r="AM703" s="307" t="n"/>
      <c r="AN703" s="307" t="n"/>
      <c r="AO703" s="307" t="n"/>
      <c r="AP703" s="307" t="n"/>
      <c r="AQ703" s="307" t="n"/>
      <c r="AR703" s="307" t="n"/>
      <c r="AS703" s="307" t="n"/>
      <c r="AT703" s="307" t="n"/>
      <c r="AU703" s="307" t="n"/>
      <c r="AV703" s="307" t="n"/>
      <c r="AW703" s="307" t="n"/>
      <c r="AX703" s="307" t="n"/>
      <c r="AY703" s="307" t="n"/>
      <c r="AZ703" s="307" t="n"/>
      <c r="BA703" s="307" t="n"/>
      <c r="BB703" s="307" t="n"/>
      <c r="BC703" s="307" t="n"/>
      <c r="BD703" s="307" t="n"/>
      <c r="BE703" s="230" t="n"/>
      <c r="BF703" s="230" t="n"/>
      <c r="BG703" s="230" t="n"/>
      <c r="BH703" s="230" t="n"/>
      <c r="BI703" s="230" t="n"/>
      <c r="BJ703" s="230" t="n"/>
      <c r="BK703" s="230" t="n"/>
      <c r="BL703" s="230" t="n"/>
      <c r="BM703" s="230" t="n"/>
      <c r="BN703" s="230" t="n"/>
      <c r="BO703" s="230" t="n"/>
      <c r="BP703" s="308" t="n"/>
      <c r="BQ703" s="308" t="n"/>
      <c r="BR703" s="308" t="n"/>
      <c r="BS703" s="308" t="n"/>
      <c r="BT703" s="308" t="n"/>
      <c r="BU703" s="308" t="n"/>
      <c r="BV703" s="308" t="n"/>
      <c r="BW703" s="300" t="n"/>
      <c r="BX703" s="300" t="n"/>
      <c r="BY703" s="300" t="n"/>
      <c r="BZ703" s="300" t="n"/>
      <c r="CA703" s="300" t="n"/>
      <c r="CB703" s="300" t="n"/>
      <c r="CC703" s="300" t="n"/>
      <c r="CD703" s="300" t="n"/>
      <c r="CE703" s="229" t="n"/>
      <c r="CF703" s="229" t="n"/>
      <c r="CG703" s="229" t="n"/>
      <c r="CH703" s="229" t="n"/>
      <c r="CI703" s="229" t="n"/>
      <c r="CJ703" s="229" t="n"/>
      <c r="CK703" s="229" t="n"/>
      <c r="CL703" s="229" t="n"/>
      <c r="CM703" s="229" t="n"/>
      <c r="CN703" s="229" t="n"/>
      <c r="CO703" s="229" t="n"/>
      <c r="CP703" s="300" t="n"/>
      <c r="CQ703" s="300" t="n"/>
      <c r="CR703" s="300" t="n"/>
      <c r="CS703" s="300" t="n"/>
      <c r="CT703" s="300" t="n"/>
      <c r="CU703" s="300" t="n"/>
      <c r="CV703" s="300" t="n"/>
      <c r="CW703" s="300" t="n"/>
      <c r="CX703" s="300" t="n"/>
      <c r="CY703" s="300" t="n"/>
      <c r="CZ703" s="300" t="n"/>
      <c r="DA703" s="300" t="n"/>
      <c r="DB703" s="300" t="n"/>
      <c r="DC703" s="300" t="n"/>
      <c r="DD703" s="300" t="n"/>
      <c r="DE703" s="300" t="n"/>
      <c r="DF703" s="300" t="n"/>
      <c r="DG703" s="300" t="n"/>
      <c r="DH703" s="300" t="n"/>
      <c r="DI703" s="300" t="n"/>
      <c r="DJ703" s="230" t="n"/>
      <c r="DK703" s="230" t="n"/>
      <c r="DL703" s="230" t="n"/>
      <c r="DM703" s="230" t="n"/>
      <c r="DN703" s="230" t="n"/>
      <c r="DO703" s="230" t="n"/>
      <c r="DP703" s="230" t="n"/>
      <c r="DQ703" s="230" t="n"/>
      <c r="DR703" s="230" t="n"/>
      <c r="DS703" s="230" t="n"/>
      <c r="DT703" s="300" t="n"/>
      <c r="DU703" s="300" t="n"/>
      <c r="DV703" s="300" t="n"/>
      <c r="DW703" s="300" t="n"/>
      <c r="DX703" s="300" t="n"/>
      <c r="DY703" s="300" t="n"/>
      <c r="DZ703" s="300" t="n"/>
      <c r="EA703" s="300" t="n"/>
      <c r="EB703" s="300" t="n"/>
      <c r="EC703" s="300" t="n"/>
      <c r="ED703" s="300" t="n"/>
      <c r="EE703" s="300" t="n"/>
    </row>
    <row r="704" ht="15.75" customHeight="1">
      <c r="A704" s="304" t="n"/>
      <c r="B704" s="304" t="n"/>
      <c r="C704" s="304" t="n"/>
      <c r="D704" s="304" t="n"/>
      <c r="E704" s="304" t="n"/>
      <c r="F704" s="304" t="n"/>
      <c r="G704" s="304" t="n"/>
      <c r="H704" s="304" t="n"/>
      <c r="I704" s="229" t="n"/>
      <c r="J704" s="229" t="n"/>
      <c r="K704" s="229" t="n"/>
      <c r="L704" s="229" t="n"/>
      <c r="M704" s="229" t="n"/>
      <c r="N704" s="229" t="n"/>
      <c r="O704" s="229" t="n"/>
      <c r="P704" s="229" t="n"/>
      <c r="Q704" s="229" t="n"/>
      <c r="R704" s="305" t="n"/>
      <c r="S704" s="229" t="n"/>
      <c r="T704" s="229" t="n"/>
      <c r="U704" s="229" t="n"/>
      <c r="V704" s="306" t="n"/>
      <c r="W704" s="307" t="n"/>
      <c r="X704" s="307" t="n"/>
      <c r="Y704" s="307" t="n"/>
      <c r="Z704" s="307" t="n"/>
      <c r="AA704" s="307" t="n"/>
      <c r="AB704" s="307" t="n"/>
      <c r="AC704" s="307" t="n"/>
      <c r="AD704" s="307" t="n"/>
      <c r="AE704" s="307" t="n"/>
      <c r="AF704" s="307" t="n"/>
      <c r="AG704" s="307" t="n"/>
      <c r="AH704" s="307" t="n"/>
      <c r="AI704" s="307" t="n"/>
      <c r="AJ704" s="307" t="n"/>
      <c r="AK704" s="307" t="n"/>
      <c r="AL704" s="307" t="n"/>
      <c r="AM704" s="307" t="n"/>
      <c r="AN704" s="307" t="n"/>
      <c r="AO704" s="307" t="n"/>
      <c r="AP704" s="307" t="n"/>
      <c r="AQ704" s="307" t="n"/>
      <c r="AR704" s="307" t="n"/>
      <c r="AS704" s="307" t="n"/>
      <c r="AT704" s="307" t="n"/>
      <c r="AU704" s="307" t="n"/>
      <c r="AV704" s="307" t="n"/>
      <c r="AW704" s="307" t="n"/>
      <c r="AX704" s="307" t="n"/>
      <c r="AY704" s="307" t="n"/>
      <c r="AZ704" s="307" t="n"/>
      <c r="BA704" s="307" t="n"/>
      <c r="BB704" s="307" t="n"/>
      <c r="BC704" s="307" t="n"/>
      <c r="BD704" s="307" t="n"/>
      <c r="BE704" s="230" t="n"/>
      <c r="BF704" s="230" t="n"/>
      <c r="BG704" s="230" t="n"/>
      <c r="BH704" s="230" t="n"/>
      <c r="BI704" s="230" t="n"/>
      <c r="BJ704" s="230" t="n"/>
      <c r="BK704" s="230" t="n"/>
      <c r="BL704" s="230" t="n"/>
      <c r="BM704" s="230" t="n"/>
      <c r="BN704" s="230" t="n"/>
      <c r="BO704" s="230" t="n"/>
      <c r="BP704" s="308" t="n"/>
      <c r="BQ704" s="308" t="n"/>
      <c r="BR704" s="308" t="n"/>
      <c r="BS704" s="308" t="n"/>
      <c r="BT704" s="308" t="n"/>
      <c r="BU704" s="308" t="n"/>
      <c r="BV704" s="308" t="n"/>
      <c r="BW704" s="300" t="n"/>
      <c r="BX704" s="300" t="n"/>
      <c r="BY704" s="300" t="n"/>
      <c r="BZ704" s="300" t="n"/>
      <c r="CA704" s="300" t="n"/>
      <c r="CB704" s="300" t="n"/>
      <c r="CC704" s="300" t="n"/>
      <c r="CD704" s="300" t="n"/>
      <c r="CE704" s="229" t="n"/>
      <c r="CF704" s="229" t="n"/>
      <c r="CG704" s="229" t="n"/>
      <c r="CH704" s="229" t="n"/>
      <c r="CI704" s="229" t="n"/>
      <c r="CJ704" s="229" t="n"/>
      <c r="CK704" s="229" t="n"/>
      <c r="CL704" s="229" t="n"/>
      <c r="CM704" s="229" t="n"/>
      <c r="CN704" s="229" t="n"/>
      <c r="CO704" s="229" t="n"/>
      <c r="CP704" s="300" t="n"/>
      <c r="CQ704" s="300" t="n"/>
      <c r="CR704" s="300" t="n"/>
      <c r="CS704" s="300" t="n"/>
      <c r="CT704" s="300" t="n"/>
      <c r="CU704" s="300" t="n"/>
      <c r="CV704" s="300" t="n"/>
      <c r="CW704" s="300" t="n"/>
      <c r="CX704" s="300" t="n"/>
      <c r="CY704" s="300" t="n"/>
      <c r="CZ704" s="300" t="n"/>
      <c r="DA704" s="300" t="n"/>
      <c r="DB704" s="300" t="n"/>
      <c r="DC704" s="300" t="n"/>
      <c r="DD704" s="300" t="n"/>
      <c r="DE704" s="300" t="n"/>
      <c r="DF704" s="300" t="n"/>
      <c r="DG704" s="300" t="n"/>
      <c r="DH704" s="300" t="n"/>
      <c r="DI704" s="300" t="n"/>
      <c r="DJ704" s="230" t="n"/>
      <c r="DK704" s="230" t="n"/>
      <c r="DL704" s="230" t="n"/>
      <c r="DM704" s="230" t="n"/>
      <c r="DN704" s="230" t="n"/>
      <c r="DO704" s="230" t="n"/>
      <c r="DP704" s="230" t="n"/>
      <c r="DQ704" s="230" t="n"/>
      <c r="DR704" s="230" t="n"/>
      <c r="DS704" s="230" t="n"/>
      <c r="DT704" s="300" t="n"/>
      <c r="DU704" s="300" t="n"/>
      <c r="DV704" s="300" t="n"/>
      <c r="DW704" s="300" t="n"/>
      <c r="DX704" s="300" t="n"/>
      <c r="DY704" s="300" t="n"/>
      <c r="DZ704" s="300" t="n"/>
      <c r="EA704" s="300" t="n"/>
      <c r="EB704" s="300" t="n"/>
      <c r="EC704" s="300" t="n"/>
      <c r="ED704" s="300" t="n"/>
      <c r="EE704" s="300" t="n"/>
    </row>
    <row r="705" ht="15.75" customHeight="1">
      <c r="A705" s="304" t="n"/>
      <c r="B705" s="304" t="n"/>
      <c r="C705" s="304" t="n"/>
      <c r="D705" s="304" t="n"/>
      <c r="E705" s="304" t="n"/>
      <c r="F705" s="304" t="n"/>
      <c r="G705" s="304" t="n"/>
      <c r="H705" s="304" t="n"/>
      <c r="I705" s="229" t="n"/>
      <c r="J705" s="229" t="n"/>
      <c r="K705" s="229" t="n"/>
      <c r="L705" s="229" t="n"/>
      <c r="M705" s="229" t="n"/>
      <c r="N705" s="229" t="n"/>
      <c r="O705" s="229" t="n"/>
      <c r="P705" s="229" t="n"/>
      <c r="Q705" s="229" t="n"/>
      <c r="R705" s="305" t="n"/>
      <c r="S705" s="229" t="n"/>
      <c r="T705" s="229" t="n"/>
      <c r="U705" s="229" t="n"/>
      <c r="V705" s="306" t="n"/>
      <c r="W705" s="307" t="n"/>
      <c r="X705" s="307" t="n"/>
      <c r="Y705" s="307" t="n"/>
      <c r="Z705" s="307" t="n"/>
      <c r="AA705" s="307" t="n"/>
      <c r="AB705" s="307" t="n"/>
      <c r="AC705" s="307" t="n"/>
      <c r="AD705" s="307" t="n"/>
      <c r="AE705" s="307" t="n"/>
      <c r="AF705" s="307" t="n"/>
      <c r="AG705" s="307" t="n"/>
      <c r="AH705" s="307" t="n"/>
      <c r="AI705" s="307" t="n"/>
      <c r="AJ705" s="307" t="n"/>
      <c r="AK705" s="307" t="n"/>
      <c r="AL705" s="307" t="n"/>
      <c r="AM705" s="307" t="n"/>
      <c r="AN705" s="307" t="n"/>
      <c r="AO705" s="307" t="n"/>
      <c r="AP705" s="307" t="n"/>
      <c r="AQ705" s="307" t="n"/>
      <c r="AR705" s="307" t="n"/>
      <c r="AS705" s="307" t="n"/>
      <c r="AT705" s="307" t="n"/>
      <c r="AU705" s="307" t="n"/>
      <c r="AV705" s="307" t="n"/>
      <c r="AW705" s="307" t="n"/>
      <c r="AX705" s="307" t="n"/>
      <c r="AY705" s="307" t="n"/>
      <c r="AZ705" s="307" t="n"/>
      <c r="BA705" s="307" t="n"/>
      <c r="BB705" s="307" t="n"/>
      <c r="BC705" s="307" t="n"/>
      <c r="BD705" s="307" t="n"/>
      <c r="BE705" s="230" t="n"/>
      <c r="BF705" s="230" t="n"/>
      <c r="BG705" s="230" t="n"/>
      <c r="BH705" s="230" t="n"/>
      <c r="BI705" s="230" t="n"/>
      <c r="BJ705" s="230" t="n"/>
      <c r="BK705" s="230" t="n"/>
      <c r="BL705" s="230" t="n"/>
      <c r="BM705" s="230" t="n"/>
      <c r="BN705" s="230" t="n"/>
      <c r="BO705" s="230" t="n"/>
      <c r="BP705" s="308" t="n"/>
      <c r="BQ705" s="308" t="n"/>
      <c r="BR705" s="308" t="n"/>
      <c r="BS705" s="308" t="n"/>
      <c r="BT705" s="308" t="n"/>
      <c r="BU705" s="308" t="n"/>
      <c r="BV705" s="308" t="n"/>
      <c r="BW705" s="300" t="n"/>
      <c r="BX705" s="300" t="n"/>
      <c r="BY705" s="300" t="n"/>
      <c r="BZ705" s="300" t="n"/>
      <c r="CA705" s="300" t="n"/>
      <c r="CB705" s="300" t="n"/>
      <c r="CC705" s="300" t="n"/>
      <c r="CD705" s="300" t="n"/>
      <c r="CE705" s="229" t="n"/>
      <c r="CF705" s="229" t="n"/>
      <c r="CG705" s="229" t="n"/>
      <c r="CH705" s="229" t="n"/>
      <c r="CI705" s="229" t="n"/>
      <c r="CJ705" s="229" t="n"/>
      <c r="CK705" s="229" t="n"/>
      <c r="CL705" s="229" t="n"/>
      <c r="CM705" s="229" t="n"/>
      <c r="CN705" s="229" t="n"/>
      <c r="CO705" s="229" t="n"/>
      <c r="CP705" s="300" t="n"/>
      <c r="CQ705" s="300" t="n"/>
      <c r="CR705" s="300" t="n"/>
      <c r="CS705" s="300" t="n"/>
      <c r="CT705" s="300" t="n"/>
      <c r="CU705" s="300" t="n"/>
      <c r="CV705" s="300" t="n"/>
      <c r="CW705" s="300" t="n"/>
      <c r="CX705" s="300" t="n"/>
      <c r="CY705" s="300" t="n"/>
      <c r="CZ705" s="300" t="n"/>
      <c r="DA705" s="300" t="n"/>
      <c r="DB705" s="300" t="n"/>
      <c r="DC705" s="300" t="n"/>
      <c r="DD705" s="300" t="n"/>
      <c r="DE705" s="300" t="n"/>
      <c r="DF705" s="300" t="n"/>
      <c r="DG705" s="300" t="n"/>
      <c r="DH705" s="300" t="n"/>
      <c r="DI705" s="300" t="n"/>
      <c r="DJ705" s="230" t="n"/>
      <c r="DK705" s="230" t="n"/>
      <c r="DL705" s="230" t="n"/>
      <c r="DM705" s="230" t="n"/>
      <c r="DN705" s="230" t="n"/>
      <c r="DO705" s="230" t="n"/>
      <c r="DP705" s="230" t="n"/>
      <c r="DQ705" s="230" t="n"/>
      <c r="DR705" s="230" t="n"/>
      <c r="DS705" s="230" t="n"/>
      <c r="DT705" s="300" t="n"/>
      <c r="DU705" s="300" t="n"/>
      <c r="DV705" s="300" t="n"/>
      <c r="DW705" s="300" t="n"/>
      <c r="DX705" s="300" t="n"/>
      <c r="DY705" s="300" t="n"/>
      <c r="DZ705" s="300" t="n"/>
      <c r="EA705" s="300" t="n"/>
      <c r="EB705" s="300" t="n"/>
      <c r="EC705" s="300" t="n"/>
      <c r="ED705" s="300" t="n"/>
      <c r="EE705" s="300" t="n"/>
    </row>
    <row r="706" ht="15.75" customHeight="1">
      <c r="A706" s="304" t="n"/>
      <c r="B706" s="304" t="n"/>
      <c r="C706" s="304" t="n"/>
      <c r="D706" s="304" t="n"/>
      <c r="E706" s="304" t="n"/>
      <c r="F706" s="304" t="n"/>
      <c r="G706" s="304" t="n"/>
      <c r="H706" s="304" t="n"/>
      <c r="I706" s="229" t="n"/>
      <c r="J706" s="229" t="n"/>
      <c r="K706" s="229" t="n"/>
      <c r="L706" s="229" t="n"/>
      <c r="M706" s="229" t="n"/>
      <c r="N706" s="229" t="n"/>
      <c r="O706" s="229" t="n"/>
      <c r="P706" s="229" t="n"/>
      <c r="Q706" s="229" t="n"/>
      <c r="R706" s="305" t="n"/>
      <c r="S706" s="229" t="n"/>
      <c r="T706" s="229" t="n"/>
      <c r="U706" s="229" t="n"/>
      <c r="V706" s="306" t="n"/>
      <c r="W706" s="307" t="n"/>
      <c r="X706" s="307" t="n"/>
      <c r="Y706" s="307" t="n"/>
      <c r="Z706" s="307" t="n"/>
      <c r="AA706" s="307" t="n"/>
      <c r="AB706" s="307" t="n"/>
      <c r="AC706" s="307" t="n"/>
      <c r="AD706" s="307" t="n"/>
      <c r="AE706" s="307" t="n"/>
      <c r="AF706" s="307" t="n"/>
      <c r="AG706" s="307" t="n"/>
      <c r="AH706" s="307" t="n"/>
      <c r="AI706" s="307" t="n"/>
      <c r="AJ706" s="307" t="n"/>
      <c r="AK706" s="307" t="n"/>
      <c r="AL706" s="307" t="n"/>
      <c r="AM706" s="307" t="n"/>
      <c r="AN706" s="307" t="n"/>
      <c r="AO706" s="307" t="n"/>
      <c r="AP706" s="307" t="n"/>
      <c r="AQ706" s="307" t="n"/>
      <c r="AR706" s="307" t="n"/>
      <c r="AS706" s="307" t="n"/>
      <c r="AT706" s="307" t="n"/>
      <c r="AU706" s="307" t="n"/>
      <c r="AV706" s="307" t="n"/>
      <c r="AW706" s="307" t="n"/>
      <c r="AX706" s="307" t="n"/>
      <c r="AY706" s="307" t="n"/>
      <c r="AZ706" s="307" t="n"/>
      <c r="BA706" s="307" t="n"/>
      <c r="BB706" s="307" t="n"/>
      <c r="BC706" s="307" t="n"/>
      <c r="BD706" s="307" t="n"/>
      <c r="BE706" s="230" t="n"/>
      <c r="BF706" s="230" t="n"/>
      <c r="BG706" s="230" t="n"/>
      <c r="BH706" s="230" t="n"/>
      <c r="BI706" s="230" t="n"/>
      <c r="BJ706" s="230" t="n"/>
      <c r="BK706" s="230" t="n"/>
      <c r="BL706" s="230" t="n"/>
      <c r="BM706" s="230" t="n"/>
      <c r="BN706" s="230" t="n"/>
      <c r="BO706" s="230" t="n"/>
      <c r="BP706" s="308" t="n"/>
      <c r="BQ706" s="308" t="n"/>
      <c r="BR706" s="308" t="n"/>
      <c r="BS706" s="308" t="n"/>
      <c r="BT706" s="308" t="n"/>
      <c r="BU706" s="308" t="n"/>
      <c r="BV706" s="308" t="n"/>
      <c r="BW706" s="300" t="n"/>
      <c r="BX706" s="300" t="n"/>
      <c r="BY706" s="300" t="n"/>
      <c r="BZ706" s="300" t="n"/>
      <c r="CA706" s="300" t="n"/>
      <c r="CB706" s="300" t="n"/>
      <c r="CC706" s="300" t="n"/>
      <c r="CD706" s="300" t="n"/>
      <c r="CE706" s="229" t="n"/>
      <c r="CF706" s="229" t="n"/>
      <c r="CG706" s="229" t="n"/>
      <c r="CH706" s="229" t="n"/>
      <c r="CI706" s="229" t="n"/>
      <c r="CJ706" s="229" t="n"/>
      <c r="CK706" s="229" t="n"/>
      <c r="CL706" s="229" t="n"/>
      <c r="CM706" s="229" t="n"/>
      <c r="CN706" s="229" t="n"/>
      <c r="CO706" s="229" t="n"/>
      <c r="CP706" s="300" t="n"/>
      <c r="CQ706" s="300" t="n"/>
      <c r="CR706" s="300" t="n"/>
      <c r="CS706" s="300" t="n"/>
      <c r="CT706" s="300" t="n"/>
      <c r="CU706" s="300" t="n"/>
      <c r="CV706" s="300" t="n"/>
      <c r="CW706" s="300" t="n"/>
      <c r="CX706" s="300" t="n"/>
      <c r="CY706" s="300" t="n"/>
      <c r="CZ706" s="300" t="n"/>
      <c r="DA706" s="300" t="n"/>
      <c r="DB706" s="300" t="n"/>
      <c r="DC706" s="300" t="n"/>
      <c r="DD706" s="300" t="n"/>
      <c r="DE706" s="300" t="n"/>
      <c r="DF706" s="300" t="n"/>
      <c r="DG706" s="300" t="n"/>
      <c r="DH706" s="300" t="n"/>
      <c r="DI706" s="300" t="n"/>
      <c r="DJ706" s="230" t="n"/>
      <c r="DK706" s="230" t="n"/>
      <c r="DL706" s="230" t="n"/>
      <c r="DM706" s="230" t="n"/>
      <c r="DN706" s="230" t="n"/>
      <c r="DO706" s="230" t="n"/>
      <c r="DP706" s="230" t="n"/>
      <c r="DQ706" s="230" t="n"/>
      <c r="DR706" s="230" t="n"/>
      <c r="DS706" s="230" t="n"/>
      <c r="DT706" s="300" t="n"/>
      <c r="DU706" s="300" t="n"/>
      <c r="DV706" s="300" t="n"/>
      <c r="DW706" s="300" t="n"/>
      <c r="DX706" s="300" t="n"/>
      <c r="DY706" s="300" t="n"/>
      <c r="DZ706" s="300" t="n"/>
      <c r="EA706" s="300" t="n"/>
      <c r="EB706" s="300" t="n"/>
      <c r="EC706" s="300" t="n"/>
      <c r="ED706" s="300" t="n"/>
      <c r="EE706" s="300" t="n"/>
    </row>
    <row r="707" ht="15.75" customHeight="1">
      <c r="A707" s="304" t="n"/>
      <c r="B707" s="304" t="n"/>
      <c r="C707" s="304" t="n"/>
      <c r="D707" s="304" t="n"/>
      <c r="E707" s="304" t="n"/>
      <c r="F707" s="304" t="n"/>
      <c r="G707" s="304" t="n"/>
      <c r="H707" s="304" t="n"/>
      <c r="I707" s="229" t="n"/>
      <c r="J707" s="229" t="n"/>
      <c r="K707" s="229" t="n"/>
      <c r="L707" s="229" t="n"/>
      <c r="M707" s="229" t="n"/>
      <c r="N707" s="229" t="n"/>
      <c r="O707" s="229" t="n"/>
      <c r="P707" s="229" t="n"/>
      <c r="Q707" s="229" t="n"/>
      <c r="R707" s="305" t="n"/>
      <c r="S707" s="229" t="n"/>
      <c r="T707" s="229" t="n"/>
      <c r="U707" s="229" t="n"/>
      <c r="V707" s="306" t="n"/>
      <c r="W707" s="307" t="n"/>
      <c r="X707" s="307" t="n"/>
      <c r="Y707" s="307" t="n"/>
      <c r="Z707" s="307" t="n"/>
      <c r="AA707" s="307" t="n"/>
      <c r="AB707" s="307" t="n"/>
      <c r="AC707" s="307" t="n"/>
      <c r="AD707" s="307" t="n"/>
      <c r="AE707" s="307" t="n"/>
      <c r="AF707" s="307" t="n"/>
      <c r="AG707" s="307" t="n"/>
      <c r="AH707" s="307" t="n"/>
      <c r="AI707" s="307" t="n"/>
      <c r="AJ707" s="307" t="n"/>
      <c r="AK707" s="307" t="n"/>
      <c r="AL707" s="307" t="n"/>
      <c r="AM707" s="307" t="n"/>
      <c r="AN707" s="307" t="n"/>
      <c r="AO707" s="307" t="n"/>
      <c r="AP707" s="307" t="n"/>
      <c r="AQ707" s="307" t="n"/>
      <c r="AR707" s="307" t="n"/>
      <c r="AS707" s="307" t="n"/>
      <c r="AT707" s="307" t="n"/>
      <c r="AU707" s="307" t="n"/>
      <c r="AV707" s="307" t="n"/>
      <c r="AW707" s="307" t="n"/>
      <c r="AX707" s="307" t="n"/>
      <c r="AY707" s="307" t="n"/>
      <c r="AZ707" s="307" t="n"/>
      <c r="BA707" s="307" t="n"/>
      <c r="BB707" s="307" t="n"/>
      <c r="BC707" s="307" t="n"/>
      <c r="BD707" s="307" t="n"/>
      <c r="BE707" s="230" t="n"/>
      <c r="BF707" s="230" t="n"/>
      <c r="BG707" s="230" t="n"/>
      <c r="BH707" s="230" t="n"/>
      <c r="BI707" s="230" t="n"/>
      <c r="BJ707" s="230" t="n"/>
      <c r="BK707" s="230" t="n"/>
      <c r="BL707" s="230" t="n"/>
      <c r="BM707" s="230" t="n"/>
      <c r="BN707" s="230" t="n"/>
      <c r="BO707" s="230" t="n"/>
      <c r="BP707" s="308" t="n"/>
      <c r="BQ707" s="308" t="n"/>
      <c r="BR707" s="308" t="n"/>
      <c r="BS707" s="308" t="n"/>
      <c r="BT707" s="308" t="n"/>
      <c r="BU707" s="308" t="n"/>
      <c r="BV707" s="308" t="n"/>
      <c r="BW707" s="300" t="n"/>
      <c r="BX707" s="300" t="n"/>
      <c r="BY707" s="300" t="n"/>
      <c r="BZ707" s="300" t="n"/>
      <c r="CA707" s="300" t="n"/>
      <c r="CB707" s="300" t="n"/>
      <c r="CC707" s="300" t="n"/>
      <c r="CD707" s="300" t="n"/>
      <c r="CE707" s="229" t="n"/>
      <c r="CF707" s="229" t="n"/>
      <c r="CG707" s="229" t="n"/>
      <c r="CH707" s="229" t="n"/>
      <c r="CI707" s="229" t="n"/>
      <c r="CJ707" s="229" t="n"/>
      <c r="CK707" s="229" t="n"/>
      <c r="CL707" s="229" t="n"/>
      <c r="CM707" s="229" t="n"/>
      <c r="CN707" s="229" t="n"/>
      <c r="CO707" s="229" t="n"/>
      <c r="CP707" s="300" t="n"/>
      <c r="CQ707" s="300" t="n"/>
      <c r="CR707" s="300" t="n"/>
      <c r="CS707" s="300" t="n"/>
      <c r="CT707" s="300" t="n"/>
      <c r="CU707" s="300" t="n"/>
      <c r="CV707" s="300" t="n"/>
      <c r="CW707" s="300" t="n"/>
      <c r="CX707" s="300" t="n"/>
      <c r="CY707" s="300" t="n"/>
      <c r="CZ707" s="300" t="n"/>
      <c r="DA707" s="300" t="n"/>
      <c r="DB707" s="300" t="n"/>
      <c r="DC707" s="300" t="n"/>
      <c r="DD707" s="300" t="n"/>
      <c r="DE707" s="300" t="n"/>
      <c r="DF707" s="300" t="n"/>
      <c r="DG707" s="300" t="n"/>
      <c r="DH707" s="300" t="n"/>
      <c r="DI707" s="300" t="n"/>
      <c r="DJ707" s="230" t="n"/>
      <c r="DK707" s="230" t="n"/>
      <c r="DL707" s="230" t="n"/>
      <c r="DM707" s="230" t="n"/>
      <c r="DN707" s="230" t="n"/>
      <c r="DO707" s="230" t="n"/>
      <c r="DP707" s="230" t="n"/>
      <c r="DQ707" s="230" t="n"/>
      <c r="DR707" s="230" t="n"/>
      <c r="DS707" s="230" t="n"/>
      <c r="DT707" s="300" t="n"/>
      <c r="DU707" s="300" t="n"/>
      <c r="DV707" s="300" t="n"/>
      <c r="DW707" s="300" t="n"/>
      <c r="DX707" s="300" t="n"/>
      <c r="DY707" s="300" t="n"/>
      <c r="DZ707" s="300" t="n"/>
      <c r="EA707" s="300" t="n"/>
      <c r="EB707" s="300" t="n"/>
      <c r="EC707" s="300" t="n"/>
      <c r="ED707" s="300" t="n"/>
      <c r="EE707" s="300" t="n"/>
    </row>
    <row r="708" ht="15.75" customHeight="1">
      <c r="A708" s="304" t="n"/>
      <c r="B708" s="304" t="n"/>
      <c r="C708" s="304" t="n"/>
      <c r="D708" s="304" t="n"/>
      <c r="E708" s="304" t="n"/>
      <c r="F708" s="304" t="n"/>
      <c r="G708" s="304" t="n"/>
      <c r="H708" s="304" t="n"/>
      <c r="I708" s="229" t="n"/>
      <c r="J708" s="229" t="n"/>
      <c r="K708" s="229" t="n"/>
      <c r="L708" s="229" t="n"/>
      <c r="M708" s="229" t="n"/>
      <c r="N708" s="229" t="n"/>
      <c r="O708" s="229" t="n"/>
      <c r="P708" s="229" t="n"/>
      <c r="Q708" s="229" t="n"/>
      <c r="R708" s="305" t="n"/>
      <c r="S708" s="229" t="n"/>
      <c r="T708" s="229" t="n"/>
      <c r="U708" s="229" t="n"/>
      <c r="V708" s="306" t="n"/>
      <c r="W708" s="307" t="n"/>
      <c r="X708" s="307" t="n"/>
      <c r="Y708" s="307" t="n"/>
      <c r="Z708" s="307" t="n"/>
      <c r="AA708" s="307" t="n"/>
      <c r="AB708" s="307" t="n"/>
      <c r="AC708" s="307" t="n"/>
      <c r="AD708" s="307" t="n"/>
      <c r="AE708" s="307" t="n"/>
      <c r="AF708" s="307" t="n"/>
      <c r="AG708" s="307" t="n"/>
      <c r="AH708" s="307" t="n"/>
      <c r="AI708" s="307" t="n"/>
      <c r="AJ708" s="307" t="n"/>
      <c r="AK708" s="307" t="n"/>
      <c r="AL708" s="307" t="n"/>
      <c r="AM708" s="307" t="n"/>
      <c r="AN708" s="307" t="n"/>
      <c r="AO708" s="307" t="n"/>
      <c r="AP708" s="307" t="n"/>
      <c r="AQ708" s="307" t="n"/>
      <c r="AR708" s="307" t="n"/>
      <c r="AS708" s="307" t="n"/>
      <c r="AT708" s="307" t="n"/>
      <c r="AU708" s="307" t="n"/>
      <c r="AV708" s="307" t="n"/>
      <c r="AW708" s="307" t="n"/>
      <c r="AX708" s="307" t="n"/>
      <c r="AY708" s="307" t="n"/>
      <c r="AZ708" s="307" t="n"/>
      <c r="BA708" s="307" t="n"/>
      <c r="BB708" s="307" t="n"/>
      <c r="BC708" s="307" t="n"/>
      <c r="BD708" s="307" t="n"/>
      <c r="BE708" s="230" t="n"/>
      <c r="BF708" s="230" t="n"/>
      <c r="BG708" s="230" t="n"/>
      <c r="BH708" s="230" t="n"/>
      <c r="BI708" s="230" t="n"/>
      <c r="BJ708" s="230" t="n"/>
      <c r="BK708" s="230" t="n"/>
      <c r="BL708" s="230" t="n"/>
      <c r="BM708" s="230" t="n"/>
      <c r="BN708" s="230" t="n"/>
      <c r="BO708" s="230" t="n"/>
      <c r="BP708" s="308" t="n"/>
      <c r="BQ708" s="308" t="n"/>
      <c r="BR708" s="308" t="n"/>
      <c r="BS708" s="308" t="n"/>
      <c r="BT708" s="308" t="n"/>
      <c r="BU708" s="308" t="n"/>
      <c r="BV708" s="308" t="n"/>
      <c r="BW708" s="300" t="n"/>
      <c r="BX708" s="300" t="n"/>
      <c r="BY708" s="300" t="n"/>
      <c r="BZ708" s="300" t="n"/>
      <c r="CA708" s="300" t="n"/>
      <c r="CB708" s="300" t="n"/>
      <c r="CC708" s="300" t="n"/>
      <c r="CD708" s="300" t="n"/>
      <c r="CE708" s="229" t="n"/>
      <c r="CF708" s="229" t="n"/>
      <c r="CG708" s="229" t="n"/>
      <c r="CH708" s="229" t="n"/>
      <c r="CI708" s="229" t="n"/>
      <c r="CJ708" s="229" t="n"/>
      <c r="CK708" s="229" t="n"/>
      <c r="CL708" s="229" t="n"/>
      <c r="CM708" s="229" t="n"/>
      <c r="CN708" s="229" t="n"/>
      <c r="CO708" s="229" t="n"/>
      <c r="CP708" s="300" t="n"/>
      <c r="CQ708" s="300" t="n"/>
      <c r="CR708" s="300" t="n"/>
      <c r="CS708" s="300" t="n"/>
      <c r="CT708" s="300" t="n"/>
      <c r="CU708" s="300" t="n"/>
      <c r="CV708" s="300" t="n"/>
      <c r="CW708" s="300" t="n"/>
      <c r="CX708" s="300" t="n"/>
      <c r="CY708" s="300" t="n"/>
      <c r="CZ708" s="300" t="n"/>
      <c r="DA708" s="300" t="n"/>
      <c r="DB708" s="300" t="n"/>
      <c r="DC708" s="300" t="n"/>
      <c r="DD708" s="300" t="n"/>
      <c r="DE708" s="300" t="n"/>
      <c r="DF708" s="300" t="n"/>
      <c r="DG708" s="300" t="n"/>
      <c r="DH708" s="300" t="n"/>
      <c r="DI708" s="300" t="n"/>
      <c r="DJ708" s="230" t="n"/>
      <c r="DK708" s="230" t="n"/>
      <c r="DL708" s="230" t="n"/>
      <c r="DM708" s="230" t="n"/>
      <c r="DN708" s="230" t="n"/>
      <c r="DO708" s="230" t="n"/>
      <c r="DP708" s="230" t="n"/>
      <c r="DQ708" s="230" t="n"/>
      <c r="DR708" s="230" t="n"/>
      <c r="DS708" s="230" t="n"/>
      <c r="DT708" s="300" t="n"/>
      <c r="DU708" s="300" t="n"/>
      <c r="DV708" s="300" t="n"/>
      <c r="DW708" s="300" t="n"/>
      <c r="DX708" s="300" t="n"/>
      <c r="DY708" s="300" t="n"/>
      <c r="DZ708" s="300" t="n"/>
      <c r="EA708" s="300" t="n"/>
      <c r="EB708" s="300" t="n"/>
      <c r="EC708" s="300" t="n"/>
      <c r="ED708" s="300" t="n"/>
      <c r="EE708" s="300" t="n"/>
    </row>
    <row r="709" ht="15.75" customHeight="1">
      <c r="A709" s="304" t="n"/>
      <c r="B709" s="304" t="n"/>
      <c r="C709" s="304" t="n"/>
      <c r="D709" s="304" t="n"/>
      <c r="E709" s="304" t="n"/>
      <c r="F709" s="304" t="n"/>
      <c r="G709" s="304" t="n"/>
      <c r="H709" s="304" t="n"/>
      <c r="I709" s="229" t="n"/>
      <c r="J709" s="229" t="n"/>
      <c r="K709" s="229" t="n"/>
      <c r="L709" s="229" t="n"/>
      <c r="M709" s="229" t="n"/>
      <c r="N709" s="229" t="n"/>
      <c r="O709" s="229" t="n"/>
      <c r="P709" s="229" t="n"/>
      <c r="Q709" s="229" t="n"/>
      <c r="R709" s="305" t="n"/>
      <c r="S709" s="229" t="n"/>
      <c r="T709" s="229" t="n"/>
      <c r="U709" s="229" t="n"/>
      <c r="V709" s="306" t="n"/>
      <c r="W709" s="307" t="n"/>
      <c r="X709" s="307" t="n"/>
      <c r="Y709" s="307" t="n"/>
      <c r="Z709" s="307" t="n"/>
      <c r="AA709" s="307" t="n"/>
      <c r="AB709" s="307" t="n"/>
      <c r="AC709" s="307" t="n"/>
      <c r="AD709" s="307" t="n"/>
      <c r="AE709" s="307" t="n"/>
      <c r="AF709" s="307" t="n"/>
      <c r="AG709" s="307" t="n"/>
      <c r="AH709" s="307" t="n"/>
      <c r="AI709" s="307" t="n"/>
      <c r="AJ709" s="307" t="n"/>
      <c r="AK709" s="307" t="n"/>
      <c r="AL709" s="307" t="n"/>
      <c r="AM709" s="307" t="n"/>
      <c r="AN709" s="307" t="n"/>
      <c r="AO709" s="307" t="n"/>
      <c r="AP709" s="307" t="n"/>
      <c r="AQ709" s="307" t="n"/>
      <c r="AR709" s="307" t="n"/>
      <c r="AS709" s="307" t="n"/>
      <c r="AT709" s="307" t="n"/>
      <c r="AU709" s="307" t="n"/>
      <c r="AV709" s="307" t="n"/>
      <c r="AW709" s="307" t="n"/>
      <c r="AX709" s="307" t="n"/>
      <c r="AY709" s="307" t="n"/>
      <c r="AZ709" s="307" t="n"/>
      <c r="BA709" s="307" t="n"/>
      <c r="BB709" s="307" t="n"/>
      <c r="BC709" s="307" t="n"/>
      <c r="BD709" s="307" t="n"/>
      <c r="BE709" s="230" t="n"/>
      <c r="BF709" s="230" t="n"/>
      <c r="BG709" s="230" t="n"/>
      <c r="BH709" s="230" t="n"/>
      <c r="BI709" s="230" t="n"/>
      <c r="BJ709" s="230" t="n"/>
      <c r="BK709" s="230" t="n"/>
      <c r="BL709" s="230" t="n"/>
      <c r="BM709" s="230" t="n"/>
      <c r="BN709" s="230" t="n"/>
      <c r="BO709" s="230" t="n"/>
      <c r="BP709" s="308" t="n"/>
      <c r="BQ709" s="308" t="n"/>
      <c r="BR709" s="308" t="n"/>
      <c r="BS709" s="308" t="n"/>
      <c r="BT709" s="308" t="n"/>
      <c r="BU709" s="308" t="n"/>
      <c r="BV709" s="308" t="n"/>
      <c r="BW709" s="300" t="n"/>
      <c r="BX709" s="300" t="n"/>
      <c r="BY709" s="300" t="n"/>
      <c r="BZ709" s="300" t="n"/>
      <c r="CA709" s="300" t="n"/>
      <c r="CB709" s="300" t="n"/>
      <c r="CC709" s="300" t="n"/>
      <c r="CD709" s="300" t="n"/>
      <c r="CE709" s="229" t="n"/>
      <c r="CF709" s="229" t="n"/>
      <c r="CG709" s="229" t="n"/>
      <c r="CH709" s="229" t="n"/>
      <c r="CI709" s="229" t="n"/>
      <c r="CJ709" s="229" t="n"/>
      <c r="CK709" s="229" t="n"/>
      <c r="CL709" s="229" t="n"/>
      <c r="CM709" s="229" t="n"/>
      <c r="CN709" s="229" t="n"/>
      <c r="CO709" s="229" t="n"/>
      <c r="CP709" s="300" t="n"/>
      <c r="CQ709" s="300" t="n"/>
      <c r="CR709" s="300" t="n"/>
      <c r="CS709" s="300" t="n"/>
      <c r="CT709" s="300" t="n"/>
      <c r="CU709" s="300" t="n"/>
      <c r="CV709" s="300" t="n"/>
      <c r="CW709" s="300" t="n"/>
      <c r="CX709" s="300" t="n"/>
      <c r="CY709" s="300" t="n"/>
      <c r="CZ709" s="300" t="n"/>
      <c r="DA709" s="300" t="n"/>
      <c r="DB709" s="300" t="n"/>
      <c r="DC709" s="300" t="n"/>
      <c r="DD709" s="300" t="n"/>
      <c r="DE709" s="300" t="n"/>
      <c r="DF709" s="300" t="n"/>
      <c r="DG709" s="300" t="n"/>
      <c r="DH709" s="300" t="n"/>
      <c r="DI709" s="300" t="n"/>
      <c r="DJ709" s="230" t="n"/>
      <c r="DK709" s="230" t="n"/>
      <c r="DL709" s="230" t="n"/>
      <c r="DM709" s="230" t="n"/>
      <c r="DN709" s="230" t="n"/>
      <c r="DO709" s="230" t="n"/>
      <c r="DP709" s="230" t="n"/>
      <c r="DQ709" s="230" t="n"/>
      <c r="DR709" s="230" t="n"/>
      <c r="DS709" s="230" t="n"/>
      <c r="DT709" s="300" t="n"/>
      <c r="DU709" s="300" t="n"/>
      <c r="DV709" s="300" t="n"/>
      <c r="DW709" s="300" t="n"/>
      <c r="DX709" s="300" t="n"/>
      <c r="DY709" s="300" t="n"/>
      <c r="DZ709" s="300" t="n"/>
      <c r="EA709" s="300" t="n"/>
      <c r="EB709" s="300" t="n"/>
      <c r="EC709" s="300" t="n"/>
      <c r="ED709" s="300" t="n"/>
      <c r="EE709" s="300" t="n"/>
    </row>
    <row r="710" ht="15.75" customHeight="1">
      <c r="A710" s="304" t="n"/>
      <c r="B710" s="304" t="n"/>
      <c r="C710" s="304" t="n"/>
      <c r="D710" s="304" t="n"/>
      <c r="E710" s="304" t="n"/>
      <c r="F710" s="304" t="n"/>
      <c r="G710" s="304" t="n"/>
      <c r="H710" s="304" t="n"/>
      <c r="I710" s="229" t="n"/>
      <c r="J710" s="229" t="n"/>
      <c r="K710" s="229" t="n"/>
      <c r="L710" s="229" t="n"/>
      <c r="M710" s="229" t="n"/>
      <c r="N710" s="229" t="n"/>
      <c r="O710" s="229" t="n"/>
      <c r="P710" s="229" t="n"/>
      <c r="Q710" s="229" t="n"/>
      <c r="R710" s="305" t="n"/>
      <c r="S710" s="229" t="n"/>
      <c r="T710" s="229" t="n"/>
      <c r="U710" s="229" t="n"/>
      <c r="V710" s="306" t="n"/>
      <c r="W710" s="307" t="n"/>
      <c r="X710" s="307" t="n"/>
      <c r="Y710" s="307" t="n"/>
      <c r="Z710" s="307" t="n"/>
      <c r="AA710" s="307" t="n"/>
      <c r="AB710" s="307" t="n"/>
      <c r="AC710" s="307" t="n"/>
      <c r="AD710" s="307" t="n"/>
      <c r="AE710" s="307" t="n"/>
      <c r="AF710" s="307" t="n"/>
      <c r="AG710" s="307" t="n"/>
      <c r="AH710" s="307" t="n"/>
      <c r="AI710" s="307" t="n"/>
      <c r="AJ710" s="307" t="n"/>
      <c r="AK710" s="307" t="n"/>
      <c r="AL710" s="307" t="n"/>
      <c r="AM710" s="307" t="n"/>
      <c r="AN710" s="307" t="n"/>
      <c r="AO710" s="307" t="n"/>
      <c r="AP710" s="307" t="n"/>
      <c r="AQ710" s="307" t="n"/>
      <c r="AR710" s="307" t="n"/>
      <c r="AS710" s="307" t="n"/>
      <c r="AT710" s="307" t="n"/>
      <c r="AU710" s="307" t="n"/>
      <c r="AV710" s="307" t="n"/>
      <c r="AW710" s="307" t="n"/>
      <c r="AX710" s="307" t="n"/>
      <c r="AY710" s="307" t="n"/>
      <c r="AZ710" s="307" t="n"/>
      <c r="BA710" s="307" t="n"/>
      <c r="BB710" s="307" t="n"/>
      <c r="BC710" s="307" t="n"/>
      <c r="BD710" s="307" t="n"/>
      <c r="BE710" s="230" t="n"/>
      <c r="BF710" s="230" t="n"/>
      <c r="BG710" s="230" t="n"/>
      <c r="BH710" s="230" t="n"/>
      <c r="BI710" s="230" t="n"/>
      <c r="BJ710" s="230" t="n"/>
      <c r="BK710" s="230" t="n"/>
      <c r="BL710" s="230" t="n"/>
      <c r="BM710" s="230" t="n"/>
      <c r="BN710" s="230" t="n"/>
      <c r="BO710" s="230" t="n"/>
      <c r="BP710" s="308" t="n"/>
      <c r="BQ710" s="308" t="n"/>
      <c r="BR710" s="308" t="n"/>
      <c r="BS710" s="308" t="n"/>
      <c r="BT710" s="308" t="n"/>
      <c r="BU710" s="308" t="n"/>
      <c r="BV710" s="308" t="n"/>
      <c r="BW710" s="300" t="n"/>
      <c r="BX710" s="300" t="n"/>
      <c r="BY710" s="300" t="n"/>
      <c r="BZ710" s="300" t="n"/>
      <c r="CA710" s="300" t="n"/>
      <c r="CB710" s="300" t="n"/>
      <c r="CC710" s="300" t="n"/>
      <c r="CD710" s="300" t="n"/>
      <c r="CE710" s="229" t="n"/>
      <c r="CF710" s="229" t="n"/>
      <c r="CG710" s="229" t="n"/>
      <c r="CH710" s="229" t="n"/>
      <c r="CI710" s="229" t="n"/>
      <c r="CJ710" s="229" t="n"/>
      <c r="CK710" s="229" t="n"/>
      <c r="CL710" s="229" t="n"/>
      <c r="CM710" s="229" t="n"/>
      <c r="CN710" s="229" t="n"/>
      <c r="CO710" s="229" t="n"/>
      <c r="CP710" s="300" t="n"/>
      <c r="CQ710" s="300" t="n"/>
      <c r="CR710" s="300" t="n"/>
      <c r="CS710" s="300" t="n"/>
      <c r="CT710" s="300" t="n"/>
      <c r="CU710" s="300" t="n"/>
      <c r="CV710" s="300" t="n"/>
      <c r="CW710" s="300" t="n"/>
      <c r="CX710" s="300" t="n"/>
      <c r="CY710" s="300" t="n"/>
      <c r="CZ710" s="300" t="n"/>
      <c r="DA710" s="300" t="n"/>
      <c r="DB710" s="300" t="n"/>
      <c r="DC710" s="300" t="n"/>
      <c r="DD710" s="300" t="n"/>
      <c r="DE710" s="300" t="n"/>
      <c r="DF710" s="300" t="n"/>
      <c r="DG710" s="300" t="n"/>
      <c r="DH710" s="300" t="n"/>
      <c r="DI710" s="300" t="n"/>
      <c r="DJ710" s="230" t="n"/>
      <c r="DK710" s="230" t="n"/>
      <c r="DL710" s="230" t="n"/>
      <c r="DM710" s="230" t="n"/>
      <c r="DN710" s="230" t="n"/>
      <c r="DO710" s="230" t="n"/>
      <c r="DP710" s="230" t="n"/>
      <c r="DQ710" s="230" t="n"/>
      <c r="DR710" s="230" t="n"/>
      <c r="DS710" s="230" t="n"/>
      <c r="DT710" s="300" t="n"/>
      <c r="DU710" s="300" t="n"/>
      <c r="DV710" s="300" t="n"/>
      <c r="DW710" s="300" t="n"/>
      <c r="DX710" s="300" t="n"/>
      <c r="DY710" s="300" t="n"/>
      <c r="DZ710" s="300" t="n"/>
      <c r="EA710" s="300" t="n"/>
      <c r="EB710" s="300" t="n"/>
      <c r="EC710" s="300" t="n"/>
      <c r="ED710" s="300" t="n"/>
      <c r="EE710" s="300" t="n"/>
    </row>
    <row r="711" ht="15.75" customHeight="1">
      <c r="A711" s="304" t="n"/>
      <c r="B711" s="304" t="n"/>
      <c r="C711" s="304" t="n"/>
      <c r="D711" s="304" t="n"/>
      <c r="E711" s="304" t="n"/>
      <c r="F711" s="304" t="n"/>
      <c r="G711" s="304" t="n"/>
      <c r="H711" s="304" t="n"/>
      <c r="I711" s="229" t="n"/>
      <c r="J711" s="229" t="n"/>
      <c r="K711" s="229" t="n"/>
      <c r="L711" s="229" t="n"/>
      <c r="M711" s="229" t="n"/>
      <c r="N711" s="229" t="n"/>
      <c r="O711" s="229" t="n"/>
      <c r="P711" s="229" t="n"/>
      <c r="Q711" s="229" t="n"/>
      <c r="R711" s="305" t="n"/>
      <c r="S711" s="229" t="n"/>
      <c r="T711" s="229" t="n"/>
      <c r="U711" s="229" t="n"/>
      <c r="V711" s="306" t="n"/>
      <c r="W711" s="307" t="n"/>
      <c r="X711" s="307" t="n"/>
      <c r="Y711" s="307" t="n"/>
      <c r="Z711" s="307" t="n"/>
      <c r="AA711" s="307" t="n"/>
      <c r="AB711" s="307" t="n"/>
      <c r="AC711" s="307" t="n"/>
      <c r="AD711" s="307" t="n"/>
      <c r="AE711" s="307" t="n"/>
      <c r="AF711" s="307" t="n"/>
      <c r="AG711" s="307" t="n"/>
      <c r="AH711" s="307" t="n"/>
      <c r="AI711" s="307" t="n"/>
      <c r="AJ711" s="307" t="n"/>
      <c r="AK711" s="307" t="n"/>
      <c r="AL711" s="307" t="n"/>
      <c r="AM711" s="307" t="n"/>
      <c r="AN711" s="307" t="n"/>
      <c r="AO711" s="307" t="n"/>
      <c r="AP711" s="307" t="n"/>
      <c r="AQ711" s="307" t="n"/>
      <c r="AR711" s="307" t="n"/>
      <c r="AS711" s="307" t="n"/>
      <c r="AT711" s="307" t="n"/>
      <c r="AU711" s="307" t="n"/>
      <c r="AV711" s="307" t="n"/>
      <c r="AW711" s="307" t="n"/>
      <c r="AX711" s="307" t="n"/>
      <c r="AY711" s="307" t="n"/>
      <c r="AZ711" s="307" t="n"/>
      <c r="BA711" s="307" t="n"/>
      <c r="BB711" s="307" t="n"/>
      <c r="BC711" s="307" t="n"/>
      <c r="BD711" s="307" t="n"/>
      <c r="BE711" s="230" t="n"/>
      <c r="BF711" s="230" t="n"/>
      <c r="BG711" s="230" t="n"/>
      <c r="BH711" s="230" t="n"/>
      <c r="BI711" s="230" t="n"/>
      <c r="BJ711" s="230" t="n"/>
      <c r="BK711" s="230" t="n"/>
      <c r="BL711" s="230" t="n"/>
      <c r="BM711" s="230" t="n"/>
      <c r="BN711" s="230" t="n"/>
      <c r="BO711" s="230" t="n"/>
      <c r="BP711" s="308" t="n"/>
      <c r="BQ711" s="308" t="n"/>
      <c r="BR711" s="308" t="n"/>
      <c r="BS711" s="308" t="n"/>
      <c r="BT711" s="308" t="n"/>
      <c r="BU711" s="308" t="n"/>
      <c r="BV711" s="308" t="n"/>
      <c r="BW711" s="300" t="n"/>
      <c r="BX711" s="300" t="n"/>
      <c r="BY711" s="300" t="n"/>
      <c r="BZ711" s="300" t="n"/>
      <c r="CA711" s="300" t="n"/>
      <c r="CB711" s="300" t="n"/>
      <c r="CC711" s="300" t="n"/>
      <c r="CD711" s="300" t="n"/>
      <c r="CE711" s="229" t="n"/>
      <c r="CF711" s="229" t="n"/>
      <c r="CG711" s="229" t="n"/>
      <c r="CH711" s="229" t="n"/>
      <c r="CI711" s="229" t="n"/>
      <c r="CJ711" s="229" t="n"/>
      <c r="CK711" s="229" t="n"/>
      <c r="CL711" s="229" t="n"/>
      <c r="CM711" s="229" t="n"/>
      <c r="CN711" s="229" t="n"/>
      <c r="CO711" s="229" t="n"/>
      <c r="CP711" s="300" t="n"/>
      <c r="CQ711" s="300" t="n"/>
      <c r="CR711" s="300" t="n"/>
      <c r="CS711" s="300" t="n"/>
      <c r="CT711" s="300" t="n"/>
      <c r="CU711" s="300" t="n"/>
      <c r="CV711" s="300" t="n"/>
      <c r="CW711" s="300" t="n"/>
      <c r="CX711" s="300" t="n"/>
      <c r="CY711" s="300" t="n"/>
      <c r="CZ711" s="300" t="n"/>
      <c r="DA711" s="300" t="n"/>
      <c r="DB711" s="300" t="n"/>
      <c r="DC711" s="300" t="n"/>
      <c r="DD711" s="300" t="n"/>
      <c r="DE711" s="300" t="n"/>
      <c r="DF711" s="300" t="n"/>
      <c r="DG711" s="300" t="n"/>
      <c r="DH711" s="300" t="n"/>
      <c r="DI711" s="300" t="n"/>
      <c r="DJ711" s="230" t="n"/>
      <c r="DK711" s="230" t="n"/>
      <c r="DL711" s="230" t="n"/>
      <c r="DM711" s="230" t="n"/>
      <c r="DN711" s="230" t="n"/>
      <c r="DO711" s="230" t="n"/>
      <c r="DP711" s="230" t="n"/>
      <c r="DQ711" s="230" t="n"/>
      <c r="DR711" s="230" t="n"/>
      <c r="DS711" s="230" t="n"/>
      <c r="DT711" s="300" t="n"/>
      <c r="DU711" s="300" t="n"/>
      <c r="DV711" s="300" t="n"/>
      <c r="DW711" s="300" t="n"/>
      <c r="DX711" s="300" t="n"/>
      <c r="DY711" s="300" t="n"/>
      <c r="DZ711" s="300" t="n"/>
      <c r="EA711" s="300" t="n"/>
      <c r="EB711" s="300" t="n"/>
      <c r="EC711" s="300" t="n"/>
      <c r="ED711" s="300" t="n"/>
      <c r="EE711" s="300" t="n"/>
    </row>
    <row r="712" ht="15.75" customHeight="1">
      <c r="A712" s="304" t="n"/>
      <c r="B712" s="304" t="n"/>
      <c r="C712" s="304" t="n"/>
      <c r="D712" s="304" t="n"/>
      <c r="E712" s="304" t="n"/>
      <c r="F712" s="304" t="n"/>
      <c r="G712" s="304" t="n"/>
      <c r="H712" s="304" t="n"/>
      <c r="I712" s="229" t="n"/>
      <c r="J712" s="229" t="n"/>
      <c r="K712" s="229" t="n"/>
      <c r="L712" s="229" t="n"/>
      <c r="M712" s="229" t="n"/>
      <c r="N712" s="229" t="n"/>
      <c r="O712" s="229" t="n"/>
      <c r="P712" s="229" t="n"/>
      <c r="Q712" s="229" t="n"/>
      <c r="R712" s="305" t="n"/>
      <c r="S712" s="229" t="n"/>
      <c r="T712" s="229" t="n"/>
      <c r="U712" s="229" t="n"/>
      <c r="V712" s="306" t="n"/>
      <c r="W712" s="307" t="n"/>
      <c r="X712" s="307" t="n"/>
      <c r="Y712" s="307" t="n"/>
      <c r="Z712" s="307" t="n"/>
      <c r="AA712" s="307" t="n"/>
      <c r="AB712" s="307" t="n"/>
      <c r="AC712" s="307" t="n"/>
      <c r="AD712" s="307" t="n"/>
      <c r="AE712" s="307" t="n"/>
      <c r="AF712" s="307" t="n"/>
      <c r="AG712" s="307" t="n"/>
      <c r="AH712" s="307" t="n"/>
      <c r="AI712" s="307" t="n"/>
      <c r="AJ712" s="307" t="n"/>
      <c r="AK712" s="307" t="n"/>
      <c r="AL712" s="307" t="n"/>
      <c r="AM712" s="307" t="n"/>
      <c r="AN712" s="307" t="n"/>
      <c r="AO712" s="307" t="n"/>
      <c r="AP712" s="307" t="n"/>
      <c r="AQ712" s="307" t="n"/>
      <c r="AR712" s="307" t="n"/>
      <c r="AS712" s="307" t="n"/>
      <c r="AT712" s="307" t="n"/>
      <c r="AU712" s="307" t="n"/>
      <c r="AV712" s="307" t="n"/>
      <c r="AW712" s="307" t="n"/>
      <c r="AX712" s="307" t="n"/>
      <c r="AY712" s="307" t="n"/>
      <c r="AZ712" s="307" t="n"/>
      <c r="BA712" s="307" t="n"/>
      <c r="BB712" s="307" t="n"/>
      <c r="BC712" s="307" t="n"/>
      <c r="BD712" s="307" t="n"/>
      <c r="BE712" s="230" t="n"/>
      <c r="BF712" s="230" t="n"/>
      <c r="BG712" s="230" t="n"/>
      <c r="BH712" s="230" t="n"/>
      <c r="BI712" s="230" t="n"/>
      <c r="BJ712" s="230" t="n"/>
      <c r="BK712" s="230" t="n"/>
      <c r="BL712" s="230" t="n"/>
      <c r="BM712" s="230" t="n"/>
      <c r="BN712" s="230" t="n"/>
      <c r="BO712" s="230" t="n"/>
      <c r="BP712" s="308" t="n"/>
      <c r="BQ712" s="308" t="n"/>
      <c r="BR712" s="308" t="n"/>
      <c r="BS712" s="308" t="n"/>
      <c r="BT712" s="308" t="n"/>
      <c r="BU712" s="308" t="n"/>
      <c r="BV712" s="308" t="n"/>
      <c r="BW712" s="300" t="n"/>
      <c r="BX712" s="300" t="n"/>
      <c r="BY712" s="300" t="n"/>
      <c r="BZ712" s="300" t="n"/>
      <c r="CA712" s="300" t="n"/>
      <c r="CB712" s="300" t="n"/>
      <c r="CC712" s="300" t="n"/>
      <c r="CD712" s="300" t="n"/>
      <c r="CE712" s="229" t="n"/>
      <c r="CF712" s="229" t="n"/>
      <c r="CG712" s="229" t="n"/>
      <c r="CH712" s="229" t="n"/>
      <c r="CI712" s="229" t="n"/>
      <c r="CJ712" s="229" t="n"/>
      <c r="CK712" s="229" t="n"/>
      <c r="CL712" s="229" t="n"/>
      <c r="CM712" s="229" t="n"/>
      <c r="CN712" s="229" t="n"/>
      <c r="CO712" s="229" t="n"/>
      <c r="CP712" s="300" t="n"/>
      <c r="CQ712" s="300" t="n"/>
      <c r="CR712" s="300" t="n"/>
      <c r="CS712" s="300" t="n"/>
      <c r="CT712" s="300" t="n"/>
      <c r="CU712" s="300" t="n"/>
      <c r="CV712" s="300" t="n"/>
      <c r="CW712" s="300" t="n"/>
      <c r="CX712" s="300" t="n"/>
      <c r="CY712" s="300" t="n"/>
      <c r="CZ712" s="300" t="n"/>
      <c r="DA712" s="300" t="n"/>
      <c r="DB712" s="300" t="n"/>
      <c r="DC712" s="300" t="n"/>
      <c r="DD712" s="300" t="n"/>
      <c r="DE712" s="300" t="n"/>
      <c r="DF712" s="300" t="n"/>
      <c r="DG712" s="300" t="n"/>
      <c r="DH712" s="300" t="n"/>
      <c r="DI712" s="300" t="n"/>
      <c r="DJ712" s="230" t="n"/>
      <c r="DK712" s="230" t="n"/>
      <c r="DL712" s="230" t="n"/>
      <c r="DM712" s="230" t="n"/>
      <c r="DN712" s="230" t="n"/>
      <c r="DO712" s="230" t="n"/>
      <c r="DP712" s="230" t="n"/>
      <c r="DQ712" s="230" t="n"/>
      <c r="DR712" s="230" t="n"/>
      <c r="DS712" s="230" t="n"/>
      <c r="DT712" s="300" t="n"/>
      <c r="DU712" s="300" t="n"/>
      <c r="DV712" s="300" t="n"/>
      <c r="DW712" s="300" t="n"/>
      <c r="DX712" s="300" t="n"/>
      <c r="DY712" s="300" t="n"/>
      <c r="DZ712" s="300" t="n"/>
      <c r="EA712" s="300" t="n"/>
      <c r="EB712" s="300" t="n"/>
      <c r="EC712" s="300" t="n"/>
      <c r="ED712" s="300" t="n"/>
      <c r="EE712" s="300" t="n"/>
    </row>
    <row r="713" ht="15.75" customHeight="1">
      <c r="A713" s="304" t="n"/>
      <c r="B713" s="304" t="n"/>
      <c r="C713" s="304" t="n"/>
      <c r="D713" s="304" t="n"/>
      <c r="E713" s="304" t="n"/>
      <c r="F713" s="304" t="n"/>
      <c r="G713" s="304" t="n"/>
      <c r="H713" s="304" t="n"/>
      <c r="I713" s="229" t="n"/>
      <c r="J713" s="229" t="n"/>
      <c r="K713" s="229" t="n"/>
      <c r="L713" s="229" t="n"/>
      <c r="M713" s="229" t="n"/>
      <c r="N713" s="229" t="n"/>
      <c r="O713" s="229" t="n"/>
      <c r="P713" s="229" t="n"/>
      <c r="Q713" s="229" t="n"/>
      <c r="R713" s="305" t="n"/>
      <c r="S713" s="229" t="n"/>
      <c r="T713" s="229" t="n"/>
      <c r="U713" s="229" t="n"/>
      <c r="V713" s="306" t="n"/>
      <c r="W713" s="307" t="n"/>
      <c r="X713" s="307" t="n"/>
      <c r="Y713" s="307" t="n"/>
      <c r="Z713" s="307" t="n"/>
      <c r="AA713" s="307" t="n"/>
      <c r="AB713" s="307" t="n"/>
      <c r="AC713" s="307" t="n"/>
      <c r="AD713" s="307" t="n"/>
      <c r="AE713" s="307" t="n"/>
      <c r="AF713" s="307" t="n"/>
      <c r="AG713" s="307" t="n"/>
      <c r="AH713" s="307" t="n"/>
      <c r="AI713" s="307" t="n"/>
      <c r="AJ713" s="307" t="n"/>
      <c r="AK713" s="307" t="n"/>
      <c r="AL713" s="307" t="n"/>
      <c r="AM713" s="307" t="n"/>
      <c r="AN713" s="307" t="n"/>
      <c r="AO713" s="307" t="n"/>
      <c r="AP713" s="307" t="n"/>
      <c r="AQ713" s="307" t="n"/>
      <c r="AR713" s="307" t="n"/>
      <c r="AS713" s="307" t="n"/>
      <c r="AT713" s="307" t="n"/>
      <c r="AU713" s="307" t="n"/>
      <c r="AV713" s="307" t="n"/>
      <c r="AW713" s="307" t="n"/>
      <c r="AX713" s="307" t="n"/>
      <c r="AY713" s="307" t="n"/>
      <c r="AZ713" s="307" t="n"/>
      <c r="BA713" s="307" t="n"/>
      <c r="BB713" s="307" t="n"/>
      <c r="BC713" s="307" t="n"/>
      <c r="BD713" s="307" t="n"/>
      <c r="BE713" s="230" t="n"/>
      <c r="BF713" s="230" t="n"/>
      <c r="BG713" s="230" t="n"/>
      <c r="BH713" s="230" t="n"/>
      <c r="BI713" s="230" t="n"/>
      <c r="BJ713" s="230" t="n"/>
      <c r="BK713" s="230" t="n"/>
      <c r="BL713" s="230" t="n"/>
      <c r="BM713" s="230" t="n"/>
      <c r="BN713" s="230" t="n"/>
      <c r="BO713" s="230" t="n"/>
      <c r="BP713" s="308" t="n"/>
      <c r="BQ713" s="308" t="n"/>
      <c r="BR713" s="308" t="n"/>
      <c r="BS713" s="308" t="n"/>
      <c r="BT713" s="308" t="n"/>
      <c r="BU713" s="308" t="n"/>
      <c r="BV713" s="308" t="n"/>
      <c r="BW713" s="300" t="n"/>
      <c r="BX713" s="300" t="n"/>
      <c r="BY713" s="300" t="n"/>
      <c r="BZ713" s="300" t="n"/>
      <c r="CA713" s="300" t="n"/>
      <c r="CB713" s="300" t="n"/>
      <c r="CC713" s="300" t="n"/>
      <c r="CD713" s="300" t="n"/>
      <c r="CE713" s="229" t="n"/>
      <c r="CF713" s="229" t="n"/>
      <c r="CG713" s="229" t="n"/>
      <c r="CH713" s="229" t="n"/>
      <c r="CI713" s="229" t="n"/>
      <c r="CJ713" s="229" t="n"/>
      <c r="CK713" s="229" t="n"/>
      <c r="CL713" s="229" t="n"/>
      <c r="CM713" s="229" t="n"/>
      <c r="CN713" s="229" t="n"/>
      <c r="CO713" s="229" t="n"/>
      <c r="CP713" s="300" t="n"/>
      <c r="CQ713" s="300" t="n"/>
      <c r="CR713" s="300" t="n"/>
      <c r="CS713" s="300" t="n"/>
      <c r="CT713" s="300" t="n"/>
      <c r="CU713" s="300" t="n"/>
      <c r="CV713" s="300" t="n"/>
      <c r="CW713" s="300" t="n"/>
      <c r="CX713" s="300" t="n"/>
      <c r="CY713" s="300" t="n"/>
      <c r="CZ713" s="300" t="n"/>
      <c r="DA713" s="300" t="n"/>
      <c r="DB713" s="300" t="n"/>
      <c r="DC713" s="300" t="n"/>
      <c r="DD713" s="300" t="n"/>
      <c r="DE713" s="300" t="n"/>
      <c r="DF713" s="300" t="n"/>
      <c r="DG713" s="300" t="n"/>
      <c r="DH713" s="300" t="n"/>
      <c r="DI713" s="300" t="n"/>
      <c r="DJ713" s="230" t="n"/>
      <c r="DK713" s="230" t="n"/>
      <c r="DL713" s="230" t="n"/>
      <c r="DM713" s="230" t="n"/>
      <c r="DN713" s="230" t="n"/>
      <c r="DO713" s="230" t="n"/>
      <c r="DP713" s="230" t="n"/>
      <c r="DQ713" s="230" t="n"/>
      <c r="DR713" s="230" t="n"/>
      <c r="DS713" s="230" t="n"/>
      <c r="DT713" s="300" t="n"/>
      <c r="DU713" s="300" t="n"/>
      <c r="DV713" s="300" t="n"/>
      <c r="DW713" s="300" t="n"/>
      <c r="DX713" s="300" t="n"/>
      <c r="DY713" s="300" t="n"/>
      <c r="DZ713" s="300" t="n"/>
      <c r="EA713" s="300" t="n"/>
      <c r="EB713" s="300" t="n"/>
      <c r="EC713" s="300" t="n"/>
      <c r="ED713" s="300" t="n"/>
      <c r="EE713" s="300" t="n"/>
    </row>
    <row r="714" ht="15.75" customHeight="1">
      <c r="A714" s="304" t="n"/>
      <c r="B714" s="304" t="n"/>
      <c r="C714" s="304" t="n"/>
      <c r="D714" s="304" t="n"/>
      <c r="E714" s="304" t="n"/>
      <c r="F714" s="304" t="n"/>
      <c r="G714" s="304" t="n"/>
      <c r="H714" s="304" t="n"/>
      <c r="I714" s="229" t="n"/>
      <c r="J714" s="229" t="n"/>
      <c r="K714" s="229" t="n"/>
      <c r="L714" s="229" t="n"/>
      <c r="M714" s="229" t="n"/>
      <c r="N714" s="229" t="n"/>
      <c r="O714" s="229" t="n"/>
      <c r="P714" s="229" t="n"/>
      <c r="Q714" s="229" t="n"/>
      <c r="R714" s="305" t="n"/>
      <c r="S714" s="229" t="n"/>
      <c r="T714" s="229" t="n"/>
      <c r="U714" s="229" t="n"/>
      <c r="V714" s="306" t="n"/>
      <c r="W714" s="307" t="n"/>
      <c r="X714" s="307" t="n"/>
      <c r="Y714" s="307" t="n"/>
      <c r="Z714" s="307" t="n"/>
      <c r="AA714" s="307" t="n"/>
      <c r="AB714" s="307" t="n"/>
      <c r="AC714" s="307" t="n"/>
      <c r="AD714" s="307" t="n"/>
      <c r="AE714" s="307" t="n"/>
      <c r="AF714" s="307" t="n"/>
      <c r="AG714" s="307" t="n"/>
      <c r="AH714" s="307" t="n"/>
      <c r="AI714" s="307" t="n"/>
      <c r="AJ714" s="307" t="n"/>
      <c r="AK714" s="307" t="n"/>
      <c r="AL714" s="307" t="n"/>
      <c r="AM714" s="307" t="n"/>
      <c r="AN714" s="307" t="n"/>
      <c r="AO714" s="307" t="n"/>
      <c r="AP714" s="307" t="n"/>
      <c r="AQ714" s="307" t="n"/>
      <c r="AR714" s="307" t="n"/>
      <c r="AS714" s="307" t="n"/>
      <c r="AT714" s="307" t="n"/>
      <c r="AU714" s="307" t="n"/>
      <c r="AV714" s="307" t="n"/>
      <c r="AW714" s="307" t="n"/>
      <c r="AX714" s="307" t="n"/>
      <c r="AY714" s="307" t="n"/>
      <c r="AZ714" s="307" t="n"/>
      <c r="BA714" s="307" t="n"/>
      <c r="BB714" s="307" t="n"/>
      <c r="BC714" s="307" t="n"/>
      <c r="BD714" s="307" t="n"/>
      <c r="BE714" s="230" t="n"/>
      <c r="BF714" s="230" t="n"/>
      <c r="BG714" s="230" t="n"/>
      <c r="BH714" s="230" t="n"/>
      <c r="BI714" s="230" t="n"/>
      <c r="BJ714" s="230" t="n"/>
      <c r="BK714" s="230" t="n"/>
      <c r="BL714" s="230" t="n"/>
      <c r="BM714" s="230" t="n"/>
      <c r="BN714" s="230" t="n"/>
      <c r="BO714" s="230" t="n"/>
      <c r="BP714" s="308" t="n"/>
      <c r="BQ714" s="308" t="n"/>
      <c r="BR714" s="308" t="n"/>
      <c r="BS714" s="308" t="n"/>
      <c r="BT714" s="308" t="n"/>
      <c r="BU714" s="308" t="n"/>
      <c r="BV714" s="308" t="n"/>
      <c r="BW714" s="300" t="n"/>
      <c r="BX714" s="300" t="n"/>
      <c r="BY714" s="300" t="n"/>
      <c r="BZ714" s="300" t="n"/>
      <c r="CA714" s="300" t="n"/>
      <c r="CB714" s="300" t="n"/>
      <c r="CC714" s="300" t="n"/>
      <c r="CD714" s="300" t="n"/>
      <c r="CE714" s="229" t="n"/>
      <c r="CF714" s="229" t="n"/>
      <c r="CG714" s="229" t="n"/>
      <c r="CH714" s="229" t="n"/>
      <c r="CI714" s="229" t="n"/>
      <c r="CJ714" s="229" t="n"/>
      <c r="CK714" s="229" t="n"/>
      <c r="CL714" s="229" t="n"/>
      <c r="CM714" s="229" t="n"/>
      <c r="CN714" s="229" t="n"/>
      <c r="CO714" s="229" t="n"/>
      <c r="CP714" s="300" t="n"/>
      <c r="CQ714" s="300" t="n"/>
      <c r="CR714" s="300" t="n"/>
      <c r="CS714" s="300" t="n"/>
      <c r="CT714" s="300" t="n"/>
      <c r="CU714" s="300" t="n"/>
      <c r="CV714" s="300" t="n"/>
      <c r="CW714" s="300" t="n"/>
      <c r="CX714" s="300" t="n"/>
      <c r="CY714" s="300" t="n"/>
      <c r="CZ714" s="300" t="n"/>
      <c r="DA714" s="300" t="n"/>
      <c r="DB714" s="300" t="n"/>
      <c r="DC714" s="300" t="n"/>
      <c r="DD714" s="300" t="n"/>
      <c r="DE714" s="300" t="n"/>
      <c r="DF714" s="300" t="n"/>
      <c r="DG714" s="300" t="n"/>
      <c r="DH714" s="300" t="n"/>
      <c r="DI714" s="300" t="n"/>
      <c r="DJ714" s="230" t="n"/>
      <c r="DK714" s="230" t="n"/>
      <c r="DL714" s="230" t="n"/>
      <c r="DM714" s="230" t="n"/>
      <c r="DN714" s="230" t="n"/>
      <c r="DO714" s="230" t="n"/>
      <c r="DP714" s="230" t="n"/>
      <c r="DQ714" s="230" t="n"/>
      <c r="DR714" s="230" t="n"/>
      <c r="DS714" s="230" t="n"/>
      <c r="DT714" s="300" t="n"/>
      <c r="DU714" s="300" t="n"/>
      <c r="DV714" s="300" t="n"/>
      <c r="DW714" s="300" t="n"/>
      <c r="DX714" s="300" t="n"/>
      <c r="DY714" s="300" t="n"/>
      <c r="DZ714" s="300" t="n"/>
      <c r="EA714" s="300" t="n"/>
      <c r="EB714" s="300" t="n"/>
      <c r="EC714" s="300" t="n"/>
      <c r="ED714" s="300" t="n"/>
      <c r="EE714" s="300" t="n"/>
    </row>
    <row r="715" ht="15.75" customHeight="1">
      <c r="A715" s="304" t="n"/>
      <c r="B715" s="304" t="n"/>
      <c r="C715" s="304" t="n"/>
      <c r="D715" s="304" t="n"/>
      <c r="E715" s="304" t="n"/>
      <c r="F715" s="304" t="n"/>
      <c r="G715" s="304" t="n"/>
      <c r="H715" s="304" t="n"/>
      <c r="I715" s="229" t="n"/>
      <c r="J715" s="229" t="n"/>
      <c r="K715" s="229" t="n"/>
      <c r="L715" s="229" t="n"/>
      <c r="M715" s="229" t="n"/>
      <c r="N715" s="229" t="n"/>
      <c r="O715" s="229" t="n"/>
      <c r="P715" s="229" t="n"/>
      <c r="Q715" s="229" t="n"/>
      <c r="R715" s="305" t="n"/>
      <c r="S715" s="229" t="n"/>
      <c r="T715" s="229" t="n"/>
      <c r="U715" s="229" t="n"/>
      <c r="V715" s="306" t="n"/>
      <c r="W715" s="307" t="n"/>
      <c r="X715" s="307" t="n"/>
      <c r="Y715" s="307" t="n"/>
      <c r="Z715" s="307" t="n"/>
      <c r="AA715" s="307" t="n"/>
      <c r="AB715" s="307" t="n"/>
      <c r="AC715" s="307" t="n"/>
      <c r="AD715" s="307" t="n"/>
      <c r="AE715" s="307" t="n"/>
      <c r="AF715" s="307" t="n"/>
      <c r="AG715" s="307" t="n"/>
      <c r="AH715" s="307" t="n"/>
      <c r="AI715" s="307" t="n"/>
      <c r="AJ715" s="307" t="n"/>
      <c r="AK715" s="307" t="n"/>
      <c r="AL715" s="307" t="n"/>
      <c r="AM715" s="307" t="n"/>
      <c r="AN715" s="307" t="n"/>
      <c r="AO715" s="307" t="n"/>
      <c r="AP715" s="307" t="n"/>
      <c r="AQ715" s="307" t="n"/>
      <c r="AR715" s="307" t="n"/>
      <c r="AS715" s="307" t="n"/>
      <c r="AT715" s="307" t="n"/>
      <c r="AU715" s="307" t="n"/>
      <c r="AV715" s="307" t="n"/>
      <c r="AW715" s="307" t="n"/>
      <c r="AX715" s="307" t="n"/>
      <c r="AY715" s="307" t="n"/>
      <c r="AZ715" s="307" t="n"/>
      <c r="BA715" s="307" t="n"/>
      <c r="BB715" s="307" t="n"/>
      <c r="BC715" s="307" t="n"/>
      <c r="BD715" s="307" t="n"/>
      <c r="BE715" s="230" t="n"/>
      <c r="BF715" s="230" t="n"/>
      <c r="BG715" s="230" t="n"/>
      <c r="BH715" s="230" t="n"/>
      <c r="BI715" s="230" t="n"/>
      <c r="BJ715" s="230" t="n"/>
      <c r="BK715" s="230" t="n"/>
      <c r="BL715" s="230" t="n"/>
      <c r="BM715" s="230" t="n"/>
      <c r="BN715" s="230" t="n"/>
      <c r="BO715" s="230" t="n"/>
      <c r="BP715" s="308" t="n"/>
      <c r="BQ715" s="308" t="n"/>
      <c r="BR715" s="308" t="n"/>
      <c r="BS715" s="308" t="n"/>
      <c r="BT715" s="308" t="n"/>
      <c r="BU715" s="308" t="n"/>
      <c r="BV715" s="308" t="n"/>
      <c r="BW715" s="300" t="n"/>
      <c r="BX715" s="300" t="n"/>
      <c r="BY715" s="300" t="n"/>
      <c r="BZ715" s="300" t="n"/>
      <c r="CA715" s="300" t="n"/>
      <c r="CB715" s="300" t="n"/>
      <c r="CC715" s="300" t="n"/>
      <c r="CD715" s="300" t="n"/>
      <c r="CE715" s="229" t="n"/>
      <c r="CF715" s="229" t="n"/>
      <c r="CG715" s="229" t="n"/>
      <c r="CH715" s="229" t="n"/>
      <c r="CI715" s="229" t="n"/>
      <c r="CJ715" s="229" t="n"/>
      <c r="CK715" s="229" t="n"/>
      <c r="CL715" s="229" t="n"/>
      <c r="CM715" s="229" t="n"/>
      <c r="CN715" s="229" t="n"/>
      <c r="CO715" s="229" t="n"/>
      <c r="CP715" s="300" t="n"/>
      <c r="CQ715" s="300" t="n"/>
      <c r="CR715" s="300" t="n"/>
      <c r="CS715" s="300" t="n"/>
      <c r="CT715" s="300" t="n"/>
      <c r="CU715" s="300" t="n"/>
      <c r="CV715" s="300" t="n"/>
      <c r="CW715" s="300" t="n"/>
      <c r="CX715" s="300" t="n"/>
      <c r="CY715" s="300" t="n"/>
      <c r="CZ715" s="300" t="n"/>
      <c r="DA715" s="300" t="n"/>
      <c r="DB715" s="300" t="n"/>
      <c r="DC715" s="300" t="n"/>
      <c r="DD715" s="300" t="n"/>
      <c r="DE715" s="300" t="n"/>
      <c r="DF715" s="300" t="n"/>
      <c r="DG715" s="300" t="n"/>
      <c r="DH715" s="300" t="n"/>
      <c r="DI715" s="300" t="n"/>
      <c r="DJ715" s="230" t="n"/>
      <c r="DK715" s="230" t="n"/>
      <c r="DL715" s="230" t="n"/>
      <c r="DM715" s="230" t="n"/>
      <c r="DN715" s="230" t="n"/>
      <c r="DO715" s="230" t="n"/>
      <c r="DP715" s="230" t="n"/>
      <c r="DQ715" s="230" t="n"/>
      <c r="DR715" s="230" t="n"/>
      <c r="DS715" s="230" t="n"/>
      <c r="DT715" s="300" t="n"/>
      <c r="DU715" s="300" t="n"/>
      <c r="DV715" s="300" t="n"/>
      <c r="DW715" s="300" t="n"/>
      <c r="DX715" s="300" t="n"/>
      <c r="DY715" s="300" t="n"/>
      <c r="DZ715" s="300" t="n"/>
      <c r="EA715" s="300" t="n"/>
      <c r="EB715" s="300" t="n"/>
      <c r="EC715" s="300" t="n"/>
      <c r="ED715" s="300" t="n"/>
      <c r="EE715" s="300" t="n"/>
    </row>
    <row r="716" ht="15.75" customHeight="1">
      <c r="A716" s="304" t="n"/>
      <c r="B716" s="304" t="n"/>
      <c r="C716" s="304" t="n"/>
      <c r="D716" s="304" t="n"/>
      <c r="E716" s="304" t="n"/>
      <c r="F716" s="304" t="n"/>
      <c r="G716" s="304" t="n"/>
      <c r="H716" s="304" t="n"/>
      <c r="I716" s="229" t="n"/>
      <c r="J716" s="229" t="n"/>
      <c r="K716" s="229" t="n"/>
      <c r="L716" s="229" t="n"/>
      <c r="M716" s="229" t="n"/>
      <c r="N716" s="229" t="n"/>
      <c r="O716" s="229" t="n"/>
      <c r="P716" s="229" t="n"/>
      <c r="Q716" s="229" t="n"/>
      <c r="R716" s="305" t="n"/>
      <c r="S716" s="229" t="n"/>
      <c r="T716" s="229" t="n"/>
      <c r="U716" s="229" t="n"/>
      <c r="V716" s="306" t="n"/>
      <c r="W716" s="307" t="n"/>
      <c r="X716" s="307" t="n"/>
      <c r="Y716" s="307" t="n"/>
      <c r="Z716" s="307" t="n"/>
      <c r="AA716" s="307" t="n"/>
      <c r="AB716" s="307" t="n"/>
      <c r="AC716" s="307" t="n"/>
      <c r="AD716" s="307" t="n"/>
      <c r="AE716" s="307" t="n"/>
      <c r="AF716" s="307" t="n"/>
      <c r="AG716" s="307" t="n"/>
      <c r="AH716" s="307" t="n"/>
      <c r="AI716" s="307" t="n"/>
      <c r="AJ716" s="307" t="n"/>
      <c r="AK716" s="307" t="n"/>
      <c r="AL716" s="307" t="n"/>
      <c r="AM716" s="307" t="n"/>
      <c r="AN716" s="307" t="n"/>
      <c r="AO716" s="307" t="n"/>
      <c r="AP716" s="307" t="n"/>
      <c r="AQ716" s="307" t="n"/>
      <c r="AR716" s="307" t="n"/>
      <c r="AS716" s="307" t="n"/>
      <c r="AT716" s="307" t="n"/>
      <c r="AU716" s="307" t="n"/>
      <c r="AV716" s="307" t="n"/>
      <c r="AW716" s="307" t="n"/>
      <c r="AX716" s="307" t="n"/>
      <c r="AY716" s="307" t="n"/>
      <c r="AZ716" s="307" t="n"/>
      <c r="BA716" s="307" t="n"/>
      <c r="BB716" s="307" t="n"/>
      <c r="BC716" s="307" t="n"/>
      <c r="BD716" s="307" t="n"/>
      <c r="BE716" s="230" t="n"/>
      <c r="BF716" s="230" t="n"/>
      <c r="BG716" s="230" t="n"/>
      <c r="BH716" s="230" t="n"/>
      <c r="BI716" s="230" t="n"/>
      <c r="BJ716" s="230" t="n"/>
      <c r="BK716" s="230" t="n"/>
      <c r="BL716" s="230" t="n"/>
      <c r="BM716" s="230" t="n"/>
      <c r="BN716" s="230" t="n"/>
      <c r="BO716" s="230" t="n"/>
      <c r="BP716" s="308" t="n"/>
      <c r="BQ716" s="308" t="n"/>
      <c r="BR716" s="308" t="n"/>
      <c r="BS716" s="308" t="n"/>
      <c r="BT716" s="308" t="n"/>
      <c r="BU716" s="308" t="n"/>
      <c r="BV716" s="308" t="n"/>
      <c r="BW716" s="300" t="n"/>
      <c r="BX716" s="300" t="n"/>
      <c r="BY716" s="300" t="n"/>
      <c r="BZ716" s="300" t="n"/>
      <c r="CA716" s="300" t="n"/>
      <c r="CB716" s="300" t="n"/>
      <c r="CC716" s="300" t="n"/>
      <c r="CD716" s="300" t="n"/>
      <c r="CE716" s="229" t="n"/>
      <c r="CF716" s="229" t="n"/>
      <c r="CG716" s="229" t="n"/>
      <c r="CH716" s="229" t="n"/>
      <c r="CI716" s="229" t="n"/>
      <c r="CJ716" s="229" t="n"/>
      <c r="CK716" s="229" t="n"/>
      <c r="CL716" s="229" t="n"/>
      <c r="CM716" s="229" t="n"/>
      <c r="CN716" s="229" t="n"/>
      <c r="CO716" s="229" t="n"/>
      <c r="CP716" s="300" t="n"/>
      <c r="CQ716" s="300" t="n"/>
      <c r="CR716" s="300" t="n"/>
      <c r="CS716" s="300" t="n"/>
      <c r="CT716" s="300" t="n"/>
      <c r="CU716" s="300" t="n"/>
      <c r="CV716" s="300" t="n"/>
      <c r="CW716" s="300" t="n"/>
      <c r="CX716" s="300" t="n"/>
      <c r="CY716" s="300" t="n"/>
      <c r="CZ716" s="300" t="n"/>
      <c r="DA716" s="300" t="n"/>
      <c r="DB716" s="300" t="n"/>
      <c r="DC716" s="300" t="n"/>
      <c r="DD716" s="300" t="n"/>
      <c r="DE716" s="300" t="n"/>
      <c r="DF716" s="300" t="n"/>
      <c r="DG716" s="300" t="n"/>
      <c r="DH716" s="300" t="n"/>
      <c r="DI716" s="300" t="n"/>
      <c r="DJ716" s="230" t="n"/>
      <c r="DK716" s="230" t="n"/>
      <c r="DL716" s="230" t="n"/>
      <c r="DM716" s="230" t="n"/>
      <c r="DN716" s="230" t="n"/>
      <c r="DO716" s="230" t="n"/>
      <c r="DP716" s="230" t="n"/>
      <c r="DQ716" s="230" t="n"/>
      <c r="DR716" s="230" t="n"/>
      <c r="DS716" s="230" t="n"/>
      <c r="DT716" s="300" t="n"/>
      <c r="DU716" s="300" t="n"/>
      <c r="DV716" s="300" t="n"/>
      <c r="DW716" s="300" t="n"/>
      <c r="DX716" s="300" t="n"/>
      <c r="DY716" s="300" t="n"/>
      <c r="DZ716" s="300" t="n"/>
      <c r="EA716" s="300" t="n"/>
      <c r="EB716" s="300" t="n"/>
      <c r="EC716" s="300" t="n"/>
      <c r="ED716" s="300" t="n"/>
      <c r="EE716" s="300" t="n"/>
    </row>
    <row r="717" ht="15.75" customHeight="1">
      <c r="A717" s="304" t="n"/>
      <c r="B717" s="304" t="n"/>
      <c r="C717" s="304" t="n"/>
      <c r="D717" s="304" t="n"/>
      <c r="E717" s="304" t="n"/>
      <c r="F717" s="304" t="n"/>
      <c r="G717" s="304" t="n"/>
      <c r="H717" s="304" t="n"/>
      <c r="I717" s="229" t="n"/>
      <c r="J717" s="229" t="n"/>
      <c r="K717" s="229" t="n"/>
      <c r="L717" s="229" t="n"/>
      <c r="M717" s="229" t="n"/>
      <c r="N717" s="229" t="n"/>
      <c r="O717" s="229" t="n"/>
      <c r="P717" s="229" t="n"/>
      <c r="Q717" s="229" t="n"/>
      <c r="R717" s="305" t="n"/>
      <c r="S717" s="229" t="n"/>
      <c r="T717" s="229" t="n"/>
      <c r="U717" s="229" t="n"/>
      <c r="V717" s="306" t="n"/>
      <c r="W717" s="307" t="n"/>
      <c r="X717" s="307" t="n"/>
      <c r="Y717" s="307" t="n"/>
      <c r="Z717" s="307" t="n"/>
      <c r="AA717" s="307" t="n"/>
      <c r="AB717" s="307" t="n"/>
      <c r="AC717" s="307" t="n"/>
      <c r="AD717" s="307" t="n"/>
      <c r="AE717" s="307" t="n"/>
      <c r="AF717" s="307" t="n"/>
      <c r="AG717" s="307" t="n"/>
      <c r="AH717" s="307" t="n"/>
      <c r="AI717" s="307" t="n"/>
      <c r="AJ717" s="307" t="n"/>
      <c r="AK717" s="307" t="n"/>
      <c r="AL717" s="307" t="n"/>
      <c r="AM717" s="307" t="n"/>
      <c r="AN717" s="307" t="n"/>
      <c r="AO717" s="307" t="n"/>
      <c r="AP717" s="307" t="n"/>
      <c r="AQ717" s="307" t="n"/>
      <c r="AR717" s="307" t="n"/>
      <c r="AS717" s="307" t="n"/>
      <c r="AT717" s="307" t="n"/>
      <c r="AU717" s="307" t="n"/>
      <c r="AV717" s="307" t="n"/>
      <c r="AW717" s="307" t="n"/>
      <c r="AX717" s="307" t="n"/>
      <c r="AY717" s="307" t="n"/>
      <c r="AZ717" s="307" t="n"/>
      <c r="BA717" s="307" t="n"/>
      <c r="BB717" s="307" t="n"/>
      <c r="BC717" s="307" t="n"/>
      <c r="BD717" s="307" t="n"/>
      <c r="BE717" s="230" t="n"/>
      <c r="BF717" s="230" t="n"/>
      <c r="BG717" s="230" t="n"/>
      <c r="BH717" s="230" t="n"/>
      <c r="BI717" s="230" t="n"/>
      <c r="BJ717" s="230" t="n"/>
      <c r="BK717" s="230" t="n"/>
      <c r="BL717" s="230" t="n"/>
      <c r="BM717" s="230" t="n"/>
      <c r="BN717" s="230" t="n"/>
      <c r="BO717" s="230" t="n"/>
      <c r="BP717" s="308" t="n"/>
      <c r="BQ717" s="308" t="n"/>
      <c r="BR717" s="308" t="n"/>
      <c r="BS717" s="308" t="n"/>
      <c r="BT717" s="308" t="n"/>
      <c r="BU717" s="308" t="n"/>
      <c r="BV717" s="308" t="n"/>
      <c r="BW717" s="300" t="n"/>
      <c r="BX717" s="300" t="n"/>
      <c r="BY717" s="300" t="n"/>
      <c r="BZ717" s="300" t="n"/>
      <c r="CA717" s="300" t="n"/>
      <c r="CB717" s="300" t="n"/>
      <c r="CC717" s="300" t="n"/>
      <c r="CD717" s="300" t="n"/>
      <c r="CE717" s="229" t="n"/>
      <c r="CF717" s="229" t="n"/>
      <c r="CG717" s="229" t="n"/>
      <c r="CH717" s="229" t="n"/>
      <c r="CI717" s="229" t="n"/>
      <c r="CJ717" s="229" t="n"/>
      <c r="CK717" s="229" t="n"/>
      <c r="CL717" s="229" t="n"/>
      <c r="CM717" s="229" t="n"/>
      <c r="CN717" s="229" t="n"/>
      <c r="CO717" s="229" t="n"/>
      <c r="CP717" s="300" t="n"/>
      <c r="CQ717" s="300" t="n"/>
      <c r="CR717" s="300" t="n"/>
      <c r="CS717" s="300" t="n"/>
      <c r="CT717" s="300" t="n"/>
      <c r="CU717" s="300" t="n"/>
      <c r="CV717" s="300" t="n"/>
      <c r="CW717" s="300" t="n"/>
      <c r="CX717" s="300" t="n"/>
      <c r="CY717" s="300" t="n"/>
      <c r="CZ717" s="300" t="n"/>
      <c r="DA717" s="300" t="n"/>
      <c r="DB717" s="300" t="n"/>
      <c r="DC717" s="300" t="n"/>
      <c r="DD717" s="300" t="n"/>
      <c r="DE717" s="300" t="n"/>
      <c r="DF717" s="300" t="n"/>
      <c r="DG717" s="300" t="n"/>
      <c r="DH717" s="300" t="n"/>
      <c r="DI717" s="300" t="n"/>
      <c r="DJ717" s="230" t="n"/>
      <c r="DK717" s="230" t="n"/>
      <c r="DL717" s="230" t="n"/>
      <c r="DM717" s="230" t="n"/>
      <c r="DN717" s="230" t="n"/>
      <c r="DO717" s="230" t="n"/>
      <c r="DP717" s="230" t="n"/>
      <c r="DQ717" s="230" t="n"/>
      <c r="DR717" s="230" t="n"/>
      <c r="DS717" s="230" t="n"/>
      <c r="DT717" s="300" t="n"/>
      <c r="DU717" s="300" t="n"/>
      <c r="DV717" s="300" t="n"/>
      <c r="DW717" s="300" t="n"/>
      <c r="DX717" s="300" t="n"/>
      <c r="DY717" s="300" t="n"/>
      <c r="DZ717" s="300" t="n"/>
      <c r="EA717" s="300" t="n"/>
      <c r="EB717" s="300" t="n"/>
      <c r="EC717" s="300" t="n"/>
      <c r="ED717" s="300" t="n"/>
      <c r="EE717" s="300" t="n"/>
    </row>
    <row r="718" ht="15.75" customHeight="1">
      <c r="A718" s="316" t="n"/>
      <c r="B718" s="316" t="n"/>
      <c r="C718" s="316" t="n"/>
      <c r="D718" s="316" t="n"/>
      <c r="E718" s="316" t="n"/>
      <c r="F718" s="316" t="n"/>
      <c r="G718" s="316" t="n"/>
      <c r="H718" s="316" t="n"/>
      <c r="I718" s="229" t="n"/>
      <c r="J718" s="229" t="n"/>
      <c r="K718" s="229" t="n"/>
      <c r="L718" s="229" t="n"/>
      <c r="M718" s="229" t="n"/>
      <c r="N718" s="229" t="n"/>
      <c r="O718" s="229" t="n"/>
      <c r="P718" s="229" t="n"/>
      <c r="Q718" s="229" t="n"/>
      <c r="R718" s="305" t="n"/>
      <c r="S718" s="229" t="n"/>
      <c r="T718" s="229" t="n"/>
      <c r="U718" s="229" t="n"/>
      <c r="V718" s="306" t="n"/>
      <c r="W718" s="307" t="n"/>
      <c r="X718" s="307" t="n"/>
      <c r="Y718" s="307" t="n"/>
      <c r="Z718" s="307" t="n"/>
      <c r="AA718" s="307" t="n"/>
      <c r="AB718" s="307" t="n"/>
      <c r="AC718" s="307" t="n"/>
      <c r="AD718" s="307" t="n"/>
      <c r="AE718" s="307" t="n"/>
      <c r="AF718" s="307" t="n"/>
      <c r="AG718" s="307" t="n"/>
      <c r="AH718" s="307" t="n"/>
      <c r="AI718" s="307" t="n"/>
      <c r="AJ718" s="307" t="n"/>
      <c r="AK718" s="307" t="n"/>
      <c r="AL718" s="307" t="n"/>
      <c r="AM718" s="307" t="n"/>
      <c r="AN718" s="307" t="n"/>
      <c r="AO718" s="307" t="n"/>
      <c r="AP718" s="307" t="n"/>
      <c r="AQ718" s="307" t="n"/>
      <c r="AR718" s="307" t="n"/>
      <c r="AS718" s="307" t="n"/>
      <c r="AT718" s="307" t="n"/>
      <c r="AU718" s="307" t="n"/>
      <c r="AV718" s="307" t="n"/>
      <c r="AW718" s="307" t="n"/>
      <c r="AX718" s="307" t="n"/>
      <c r="AY718" s="307" t="n"/>
      <c r="AZ718" s="307" t="n"/>
      <c r="BA718" s="307" t="n"/>
      <c r="BB718" s="307" t="n"/>
      <c r="BC718" s="307" t="n"/>
      <c r="BD718" s="307" t="n"/>
      <c r="BE718" s="230" t="n"/>
      <c r="BF718" s="230" t="n"/>
      <c r="BG718" s="230" t="n"/>
      <c r="BH718" s="230" t="n"/>
      <c r="BI718" s="230" t="n"/>
      <c r="BJ718" s="230" t="n"/>
      <c r="BK718" s="230" t="n"/>
      <c r="BL718" s="230" t="n"/>
      <c r="BM718" s="230" t="n"/>
      <c r="BN718" s="230" t="n"/>
      <c r="BO718" s="230" t="n"/>
      <c r="BP718" s="308" t="n"/>
      <c r="BQ718" s="308" t="n"/>
      <c r="BR718" s="308" t="n"/>
      <c r="BS718" s="308" t="n"/>
      <c r="BT718" s="308" t="n"/>
      <c r="BU718" s="308" t="n"/>
      <c r="BV718" s="308" t="n"/>
      <c r="BW718" s="300" t="n"/>
      <c r="BX718" s="300" t="n"/>
      <c r="BY718" s="300" t="n"/>
      <c r="BZ718" s="300" t="n"/>
      <c r="CA718" s="300" t="n"/>
      <c r="CB718" s="300" t="n"/>
      <c r="CC718" s="300" t="n"/>
      <c r="CD718" s="300" t="n"/>
      <c r="CE718" s="229" t="n"/>
      <c r="CF718" s="229" t="n"/>
      <c r="CG718" s="229" t="n"/>
      <c r="CH718" s="229" t="n"/>
      <c r="CI718" s="229" t="n"/>
      <c r="CJ718" s="229" t="n"/>
      <c r="CK718" s="229" t="n"/>
      <c r="CL718" s="229" t="n"/>
      <c r="CM718" s="229" t="n"/>
      <c r="CN718" s="229" t="n"/>
      <c r="CO718" s="229" t="n"/>
      <c r="CP718" s="300" t="n"/>
      <c r="CQ718" s="300" t="n"/>
      <c r="CR718" s="300" t="n"/>
      <c r="CS718" s="300" t="n"/>
      <c r="CT718" s="300" t="n"/>
      <c r="CU718" s="300" t="n"/>
      <c r="CV718" s="300" t="n"/>
      <c r="CW718" s="300" t="n"/>
      <c r="CX718" s="300" t="n"/>
      <c r="CY718" s="300" t="n"/>
      <c r="CZ718" s="300" t="n"/>
      <c r="DA718" s="300" t="n"/>
      <c r="DB718" s="300" t="n"/>
      <c r="DC718" s="300" t="n"/>
      <c r="DD718" s="300" t="n"/>
      <c r="DE718" s="300" t="n"/>
      <c r="DF718" s="300" t="n"/>
      <c r="DG718" s="300" t="n"/>
      <c r="DH718" s="300" t="n"/>
      <c r="DI718" s="300" t="n"/>
      <c r="DJ718" s="230" t="n"/>
      <c r="DK718" s="230" t="n"/>
      <c r="DL718" s="230" t="n"/>
      <c r="DM718" s="230" t="n"/>
      <c r="DN718" s="230" t="n"/>
      <c r="DO718" s="230" t="n"/>
      <c r="DP718" s="230" t="n"/>
      <c r="DQ718" s="230" t="n"/>
      <c r="DR718" s="230" t="n"/>
      <c r="DS718" s="230" t="n"/>
      <c r="DT718" s="300" t="n"/>
      <c r="DU718" s="300" t="n"/>
      <c r="DV718" s="300" t="n"/>
      <c r="DW718" s="300" t="n"/>
      <c r="DX718" s="300" t="n"/>
      <c r="DY718" s="300" t="n"/>
      <c r="DZ718" s="300" t="n"/>
      <c r="EA718" s="300" t="n"/>
      <c r="EB718" s="300" t="n"/>
      <c r="EC718" s="300" t="n"/>
      <c r="ED718" s="300" t="n"/>
      <c r="EE718" s="300" t="n"/>
    </row>
    <row r="719" ht="15.75" customHeight="1">
      <c r="A719" s="316" t="n"/>
      <c r="B719" s="316" t="n"/>
      <c r="C719" s="316" t="n"/>
      <c r="D719" s="316" t="n"/>
      <c r="E719" s="316" t="n"/>
      <c r="F719" s="316" t="n"/>
      <c r="G719" s="316" t="n"/>
      <c r="H719" s="316" t="n"/>
      <c r="I719" s="229" t="n"/>
      <c r="J719" s="229" t="n"/>
      <c r="K719" s="229" t="n"/>
      <c r="L719" s="229" t="n"/>
      <c r="M719" s="229" t="n"/>
      <c r="N719" s="229" t="n"/>
      <c r="O719" s="229" t="n"/>
      <c r="P719" s="229" t="n"/>
      <c r="Q719" s="229" t="n"/>
      <c r="R719" s="305" t="n"/>
      <c r="S719" s="229" t="n"/>
      <c r="T719" s="229" t="n"/>
      <c r="U719" s="229" t="n"/>
      <c r="V719" s="306" t="n"/>
      <c r="W719" s="307" t="n"/>
      <c r="X719" s="307" t="n"/>
      <c r="Y719" s="307" t="n"/>
      <c r="Z719" s="307" t="n"/>
      <c r="AA719" s="307" t="n"/>
      <c r="AB719" s="307" t="n"/>
      <c r="AC719" s="307" t="n"/>
      <c r="AD719" s="307" t="n"/>
      <c r="AE719" s="307" t="n"/>
      <c r="AF719" s="307" t="n"/>
      <c r="AG719" s="307" t="n"/>
      <c r="AH719" s="307" t="n"/>
      <c r="AI719" s="307" t="n"/>
      <c r="AJ719" s="307" t="n"/>
      <c r="AK719" s="307" t="n"/>
      <c r="AL719" s="307" t="n"/>
      <c r="AM719" s="307" t="n"/>
      <c r="AN719" s="307" t="n"/>
      <c r="AO719" s="307" t="n"/>
      <c r="AP719" s="307" t="n"/>
      <c r="AQ719" s="307" t="n"/>
      <c r="AR719" s="307" t="n"/>
      <c r="AS719" s="307" t="n"/>
      <c r="AT719" s="307" t="n"/>
      <c r="AU719" s="307" t="n"/>
      <c r="AV719" s="307" t="n"/>
      <c r="AW719" s="307" t="n"/>
      <c r="AX719" s="307" t="n"/>
      <c r="AY719" s="307" t="n"/>
      <c r="AZ719" s="307" t="n"/>
      <c r="BA719" s="307" t="n"/>
      <c r="BB719" s="307" t="n"/>
      <c r="BC719" s="307" t="n"/>
      <c r="BD719" s="307" t="n"/>
      <c r="BE719" s="230" t="n"/>
      <c r="BF719" s="230" t="n"/>
      <c r="BG719" s="230" t="n"/>
      <c r="BH719" s="230" t="n"/>
      <c r="BI719" s="230" t="n"/>
      <c r="BJ719" s="230" t="n"/>
      <c r="BK719" s="230" t="n"/>
      <c r="BL719" s="230" t="n"/>
      <c r="BM719" s="230" t="n"/>
      <c r="BN719" s="230" t="n"/>
      <c r="BO719" s="230" t="n"/>
      <c r="BP719" s="308" t="n"/>
      <c r="BQ719" s="308" t="n"/>
      <c r="BR719" s="308" t="n"/>
      <c r="BS719" s="308" t="n"/>
      <c r="BT719" s="308" t="n"/>
      <c r="BU719" s="308" t="n"/>
      <c r="BV719" s="308" t="n"/>
      <c r="BW719" s="300" t="n"/>
      <c r="BX719" s="300" t="n"/>
      <c r="BY719" s="300" t="n"/>
      <c r="BZ719" s="300" t="n"/>
      <c r="CA719" s="300" t="n"/>
      <c r="CB719" s="300" t="n"/>
      <c r="CC719" s="300" t="n"/>
      <c r="CD719" s="300" t="n"/>
      <c r="CE719" s="229" t="n"/>
      <c r="CF719" s="229" t="n"/>
      <c r="CG719" s="229" t="n"/>
      <c r="CH719" s="229" t="n"/>
      <c r="CI719" s="229" t="n"/>
      <c r="CJ719" s="229" t="n"/>
      <c r="CK719" s="229" t="n"/>
      <c r="CL719" s="229" t="n"/>
      <c r="CM719" s="229" t="n"/>
      <c r="CN719" s="229" t="n"/>
      <c r="CO719" s="229" t="n"/>
      <c r="CP719" s="300" t="n"/>
      <c r="CQ719" s="300" t="n"/>
      <c r="CR719" s="300" t="n"/>
      <c r="CS719" s="300" t="n"/>
      <c r="CT719" s="300" t="n"/>
      <c r="CU719" s="300" t="n"/>
      <c r="CV719" s="300" t="n"/>
      <c r="CW719" s="300" t="n"/>
      <c r="CX719" s="300" t="n"/>
      <c r="CY719" s="300" t="n"/>
      <c r="CZ719" s="300" t="n"/>
      <c r="DA719" s="300" t="n"/>
      <c r="DB719" s="300" t="n"/>
      <c r="DC719" s="300" t="n"/>
      <c r="DD719" s="300" t="n"/>
      <c r="DE719" s="300" t="n"/>
      <c r="DF719" s="300" t="n"/>
      <c r="DG719" s="300" t="n"/>
      <c r="DH719" s="300" t="n"/>
      <c r="DI719" s="300" t="n"/>
      <c r="DJ719" s="230" t="n"/>
      <c r="DK719" s="230" t="n"/>
      <c r="DL719" s="230" t="n"/>
      <c r="DM719" s="230" t="n"/>
      <c r="DN719" s="230" t="n"/>
      <c r="DO719" s="230" t="n"/>
      <c r="DP719" s="230" t="n"/>
      <c r="DQ719" s="230" t="n"/>
      <c r="DR719" s="230" t="n"/>
      <c r="DS719" s="230" t="n"/>
      <c r="DT719" s="300" t="n"/>
      <c r="DU719" s="300" t="n"/>
      <c r="DV719" s="300" t="n"/>
      <c r="DW719" s="300" t="n"/>
      <c r="DX719" s="300" t="n"/>
      <c r="DY719" s="300" t="n"/>
      <c r="DZ719" s="300" t="n"/>
      <c r="EA719" s="300" t="n"/>
      <c r="EB719" s="300" t="n"/>
      <c r="EC719" s="300" t="n"/>
      <c r="ED719" s="300" t="n"/>
      <c r="EE719" s="300" t="n"/>
    </row>
    <row r="720" ht="15.75" customHeight="1">
      <c r="A720" s="316" t="n"/>
      <c r="B720" s="316" t="n"/>
      <c r="C720" s="316" t="n"/>
      <c r="D720" s="316" t="n"/>
      <c r="E720" s="316" t="n"/>
      <c r="F720" s="316" t="n"/>
      <c r="G720" s="316" t="n"/>
      <c r="H720" s="316" t="n"/>
      <c r="I720" s="229" t="n"/>
      <c r="J720" s="229" t="n"/>
      <c r="K720" s="229" t="n"/>
      <c r="L720" s="229" t="n"/>
      <c r="M720" s="229" t="n"/>
      <c r="N720" s="229" t="n"/>
      <c r="O720" s="229" t="n"/>
      <c r="P720" s="229" t="n"/>
      <c r="Q720" s="229" t="n"/>
      <c r="R720" s="305" t="n"/>
      <c r="S720" s="229" t="n"/>
      <c r="T720" s="229" t="n"/>
      <c r="U720" s="229" t="n"/>
      <c r="V720" s="306" t="n"/>
      <c r="W720" s="307" t="n"/>
      <c r="X720" s="307" t="n"/>
      <c r="Y720" s="307" t="n"/>
      <c r="Z720" s="307" t="n"/>
      <c r="AA720" s="307" t="n"/>
      <c r="AB720" s="307" t="n"/>
      <c r="AC720" s="307" t="n"/>
      <c r="AD720" s="307" t="n"/>
      <c r="AE720" s="307" t="n"/>
      <c r="AF720" s="307" t="n"/>
      <c r="AG720" s="307" t="n"/>
      <c r="AH720" s="307" t="n"/>
      <c r="AI720" s="307" t="n"/>
      <c r="AJ720" s="307" t="n"/>
      <c r="AK720" s="307" t="n"/>
      <c r="AL720" s="307" t="n"/>
      <c r="AM720" s="307" t="n"/>
      <c r="AN720" s="307" t="n"/>
      <c r="AO720" s="307" t="n"/>
      <c r="AP720" s="307" t="n"/>
      <c r="AQ720" s="307" t="n"/>
      <c r="AR720" s="307" t="n"/>
      <c r="AS720" s="307" t="n"/>
      <c r="AT720" s="307" t="n"/>
      <c r="AU720" s="307" t="n"/>
      <c r="AV720" s="307" t="n"/>
      <c r="AW720" s="307" t="n"/>
      <c r="AX720" s="307" t="n"/>
      <c r="AY720" s="307" t="n"/>
      <c r="AZ720" s="307" t="n"/>
      <c r="BA720" s="307" t="n"/>
      <c r="BB720" s="307" t="n"/>
      <c r="BC720" s="307" t="n"/>
      <c r="BD720" s="307" t="n"/>
      <c r="BE720" s="230" t="n"/>
      <c r="BF720" s="230" t="n"/>
      <c r="BG720" s="230" t="n"/>
      <c r="BH720" s="230" t="n"/>
      <c r="BI720" s="230" t="n"/>
      <c r="BJ720" s="230" t="n"/>
      <c r="BK720" s="230" t="n"/>
      <c r="BL720" s="230" t="n"/>
      <c r="BM720" s="230" t="n"/>
      <c r="BN720" s="230" t="n"/>
      <c r="BO720" s="230" t="n"/>
      <c r="BP720" s="308" t="n"/>
      <c r="BQ720" s="308" t="n"/>
      <c r="BR720" s="308" t="n"/>
      <c r="BS720" s="308" t="n"/>
      <c r="BT720" s="308" t="n"/>
      <c r="BU720" s="308" t="n"/>
      <c r="BV720" s="308" t="n"/>
      <c r="BW720" s="300" t="n"/>
      <c r="BX720" s="300" t="n"/>
      <c r="BY720" s="300" t="n"/>
      <c r="BZ720" s="300" t="n"/>
      <c r="CA720" s="300" t="n"/>
      <c r="CB720" s="300" t="n"/>
      <c r="CC720" s="300" t="n"/>
      <c r="CD720" s="300" t="n"/>
      <c r="CE720" s="229" t="n"/>
      <c r="CF720" s="229" t="n"/>
      <c r="CG720" s="229" t="n"/>
      <c r="CH720" s="229" t="n"/>
      <c r="CI720" s="229" t="n"/>
      <c r="CJ720" s="229" t="n"/>
      <c r="CK720" s="229" t="n"/>
      <c r="CL720" s="229" t="n"/>
      <c r="CM720" s="229" t="n"/>
      <c r="CN720" s="229" t="n"/>
      <c r="CO720" s="229" t="n"/>
      <c r="CP720" s="300" t="n"/>
      <c r="CQ720" s="300" t="n"/>
      <c r="CR720" s="300" t="n"/>
      <c r="CS720" s="300" t="n"/>
      <c r="CT720" s="300" t="n"/>
      <c r="CU720" s="300" t="n"/>
      <c r="CV720" s="300" t="n"/>
      <c r="CW720" s="300" t="n"/>
      <c r="CX720" s="300" t="n"/>
      <c r="CY720" s="300" t="n"/>
      <c r="CZ720" s="300" t="n"/>
      <c r="DA720" s="300" t="n"/>
      <c r="DB720" s="300" t="n"/>
      <c r="DC720" s="300" t="n"/>
      <c r="DD720" s="300" t="n"/>
      <c r="DE720" s="300" t="n"/>
      <c r="DF720" s="300" t="n"/>
      <c r="DG720" s="300" t="n"/>
      <c r="DH720" s="300" t="n"/>
      <c r="DI720" s="300" t="n"/>
      <c r="DJ720" s="230" t="n"/>
      <c r="DK720" s="230" t="n"/>
      <c r="DL720" s="230" t="n"/>
      <c r="DM720" s="230" t="n"/>
      <c r="DN720" s="230" t="n"/>
      <c r="DO720" s="230" t="n"/>
      <c r="DP720" s="230" t="n"/>
      <c r="DQ720" s="230" t="n"/>
      <c r="DR720" s="230" t="n"/>
      <c r="DS720" s="230" t="n"/>
      <c r="DT720" s="300" t="n"/>
      <c r="DU720" s="300" t="n"/>
      <c r="DV720" s="300" t="n"/>
      <c r="DW720" s="300" t="n"/>
      <c r="DX720" s="300" t="n"/>
      <c r="DY720" s="300" t="n"/>
      <c r="DZ720" s="300" t="n"/>
      <c r="EA720" s="300" t="n"/>
      <c r="EB720" s="300" t="n"/>
      <c r="EC720" s="300" t="n"/>
      <c r="ED720" s="300" t="n"/>
      <c r="EE720" s="300" t="n"/>
    </row>
    <row r="721" ht="15.75" customHeight="1">
      <c r="A721" s="316" t="n"/>
      <c r="B721" s="316" t="n"/>
      <c r="C721" s="316" t="n"/>
      <c r="D721" s="316" t="n"/>
      <c r="E721" s="316" t="n"/>
      <c r="F721" s="316" t="n"/>
      <c r="G721" s="316" t="n"/>
      <c r="H721" s="316" t="n"/>
      <c r="I721" s="229" t="n"/>
      <c r="J721" s="229" t="n"/>
      <c r="K721" s="229" t="n"/>
      <c r="L721" s="229" t="n"/>
      <c r="M721" s="229" t="n"/>
      <c r="N721" s="229" t="n"/>
      <c r="O721" s="229" t="n"/>
      <c r="P721" s="229" t="n"/>
      <c r="Q721" s="229" t="n"/>
      <c r="R721" s="305" t="n"/>
      <c r="S721" s="229" t="n"/>
      <c r="T721" s="229" t="n"/>
      <c r="U721" s="229" t="n"/>
      <c r="V721" s="306" t="n"/>
      <c r="W721" s="307" t="n"/>
      <c r="X721" s="307" t="n"/>
      <c r="Y721" s="307" t="n"/>
      <c r="Z721" s="307" t="n"/>
      <c r="AA721" s="307" t="n"/>
      <c r="AB721" s="307" t="n"/>
      <c r="AC721" s="307" t="n"/>
      <c r="AD721" s="307" t="n"/>
      <c r="AE721" s="307" t="n"/>
      <c r="AF721" s="307" t="n"/>
      <c r="AG721" s="307" t="n"/>
      <c r="AH721" s="307" t="n"/>
      <c r="AI721" s="307" t="n"/>
      <c r="AJ721" s="307" t="n"/>
      <c r="AK721" s="307" t="n"/>
      <c r="AL721" s="307" t="n"/>
      <c r="AM721" s="307" t="n"/>
      <c r="AN721" s="307" t="n"/>
      <c r="AO721" s="307" t="n"/>
      <c r="AP721" s="307" t="n"/>
      <c r="AQ721" s="307" t="n"/>
      <c r="AR721" s="307" t="n"/>
      <c r="AS721" s="307" t="n"/>
      <c r="AT721" s="307" t="n"/>
      <c r="AU721" s="307" t="n"/>
      <c r="AV721" s="307" t="n"/>
      <c r="AW721" s="307" t="n"/>
      <c r="AX721" s="307" t="n"/>
      <c r="AY721" s="307" t="n"/>
      <c r="AZ721" s="307" t="n"/>
      <c r="BA721" s="307" t="n"/>
      <c r="BB721" s="307" t="n"/>
      <c r="BC721" s="307" t="n"/>
      <c r="BD721" s="307" t="n"/>
      <c r="BE721" s="230" t="n"/>
      <c r="BF721" s="230" t="n"/>
      <c r="BG721" s="230" t="n"/>
      <c r="BH721" s="230" t="n"/>
      <c r="BI721" s="230" t="n"/>
      <c r="BJ721" s="230" t="n"/>
      <c r="BK721" s="230" t="n"/>
      <c r="BL721" s="230" t="n"/>
      <c r="BM721" s="230" t="n"/>
      <c r="BN721" s="230" t="n"/>
      <c r="BO721" s="230" t="n"/>
      <c r="BP721" s="308" t="n"/>
      <c r="BQ721" s="308" t="n"/>
      <c r="BR721" s="308" t="n"/>
      <c r="BS721" s="308" t="n"/>
      <c r="BT721" s="308" t="n"/>
      <c r="BU721" s="308" t="n"/>
      <c r="BV721" s="308" t="n"/>
      <c r="BW721" s="300" t="n"/>
      <c r="BX721" s="300" t="n"/>
      <c r="BY721" s="300" t="n"/>
      <c r="BZ721" s="300" t="n"/>
      <c r="CA721" s="300" t="n"/>
      <c r="CB721" s="300" t="n"/>
      <c r="CC721" s="300" t="n"/>
      <c r="CD721" s="300" t="n"/>
      <c r="CE721" s="229" t="n"/>
      <c r="CF721" s="229" t="n"/>
      <c r="CG721" s="229" t="n"/>
      <c r="CH721" s="229" t="n"/>
      <c r="CI721" s="229" t="n"/>
      <c r="CJ721" s="229" t="n"/>
      <c r="CK721" s="229" t="n"/>
      <c r="CL721" s="229" t="n"/>
      <c r="CM721" s="229" t="n"/>
      <c r="CN721" s="229" t="n"/>
      <c r="CO721" s="229" t="n"/>
      <c r="CP721" s="300" t="n"/>
      <c r="CQ721" s="300" t="n"/>
      <c r="CR721" s="300" t="n"/>
      <c r="CS721" s="300" t="n"/>
      <c r="CT721" s="300" t="n"/>
      <c r="CU721" s="300" t="n"/>
      <c r="CV721" s="300" t="n"/>
      <c r="CW721" s="300" t="n"/>
      <c r="CX721" s="300" t="n"/>
      <c r="CY721" s="300" t="n"/>
      <c r="CZ721" s="300" t="n"/>
      <c r="DA721" s="300" t="n"/>
      <c r="DB721" s="300" t="n"/>
      <c r="DC721" s="300" t="n"/>
      <c r="DD721" s="300" t="n"/>
      <c r="DE721" s="300" t="n"/>
      <c r="DF721" s="300" t="n"/>
      <c r="DG721" s="300" t="n"/>
      <c r="DH721" s="300" t="n"/>
      <c r="DI721" s="300" t="n"/>
      <c r="DJ721" s="230" t="n"/>
      <c r="DK721" s="230" t="n"/>
      <c r="DL721" s="230" t="n"/>
      <c r="DM721" s="230" t="n"/>
      <c r="DN721" s="230" t="n"/>
      <c r="DO721" s="230" t="n"/>
      <c r="DP721" s="230" t="n"/>
      <c r="DQ721" s="230" t="n"/>
      <c r="DR721" s="230" t="n"/>
      <c r="DS721" s="230" t="n"/>
      <c r="DT721" s="300" t="n"/>
      <c r="DU721" s="300" t="n"/>
      <c r="DV721" s="300" t="n"/>
      <c r="DW721" s="300" t="n"/>
      <c r="DX721" s="300" t="n"/>
      <c r="DY721" s="300" t="n"/>
      <c r="DZ721" s="300" t="n"/>
      <c r="EA721" s="300" t="n"/>
      <c r="EB721" s="300" t="n"/>
      <c r="EC721" s="300" t="n"/>
      <c r="ED721" s="300" t="n"/>
      <c r="EE721" s="300" t="n"/>
    </row>
    <row r="722" ht="15.75" customHeight="1">
      <c r="A722" s="316" t="n"/>
      <c r="B722" s="316" t="n"/>
      <c r="C722" s="316" t="n"/>
      <c r="D722" s="316" t="n"/>
      <c r="E722" s="316" t="n"/>
      <c r="F722" s="316" t="n"/>
      <c r="G722" s="316" t="n"/>
      <c r="H722" s="316" t="n"/>
      <c r="I722" s="229" t="n"/>
      <c r="J722" s="229" t="n"/>
      <c r="K722" s="229" t="n"/>
      <c r="L722" s="229" t="n"/>
      <c r="M722" s="229" t="n"/>
      <c r="N722" s="229" t="n"/>
      <c r="O722" s="229" t="n"/>
      <c r="P722" s="229" t="n"/>
      <c r="Q722" s="229" t="n"/>
      <c r="R722" s="305" t="n"/>
      <c r="S722" s="229" t="n"/>
      <c r="T722" s="229" t="n"/>
      <c r="U722" s="229" t="n"/>
      <c r="V722" s="306" t="n"/>
      <c r="W722" s="307" t="n"/>
      <c r="X722" s="307" t="n"/>
      <c r="Y722" s="307" t="n"/>
      <c r="Z722" s="307" t="n"/>
      <c r="AA722" s="307" t="n"/>
      <c r="AB722" s="307" t="n"/>
      <c r="AC722" s="307" t="n"/>
      <c r="AD722" s="307" t="n"/>
      <c r="AE722" s="307" t="n"/>
      <c r="AF722" s="307" t="n"/>
      <c r="AG722" s="307" t="n"/>
      <c r="AH722" s="307" t="n"/>
      <c r="AI722" s="307" t="n"/>
      <c r="AJ722" s="307" t="n"/>
      <c r="AK722" s="307" t="n"/>
      <c r="AL722" s="307" t="n"/>
      <c r="AM722" s="307" t="n"/>
      <c r="AN722" s="307" t="n"/>
      <c r="AO722" s="307" t="n"/>
      <c r="AP722" s="307" t="n"/>
      <c r="AQ722" s="307" t="n"/>
      <c r="AR722" s="307" t="n"/>
      <c r="AS722" s="307" t="n"/>
      <c r="AT722" s="307" t="n"/>
      <c r="AU722" s="307" t="n"/>
      <c r="AV722" s="307" t="n"/>
      <c r="AW722" s="307" t="n"/>
      <c r="AX722" s="307" t="n"/>
      <c r="AY722" s="307" t="n"/>
      <c r="AZ722" s="307" t="n"/>
      <c r="BA722" s="307" t="n"/>
      <c r="BB722" s="307" t="n"/>
      <c r="BC722" s="307" t="n"/>
      <c r="BD722" s="307" t="n"/>
      <c r="BE722" s="230" t="n"/>
      <c r="BF722" s="230" t="n"/>
      <c r="BG722" s="230" t="n"/>
      <c r="BH722" s="230" t="n"/>
      <c r="BI722" s="230" t="n"/>
      <c r="BJ722" s="230" t="n"/>
      <c r="BK722" s="230" t="n"/>
      <c r="BL722" s="230" t="n"/>
      <c r="BM722" s="230" t="n"/>
      <c r="BN722" s="230" t="n"/>
      <c r="BO722" s="230" t="n"/>
      <c r="BP722" s="308" t="n"/>
      <c r="BQ722" s="308" t="n"/>
      <c r="BR722" s="308" t="n"/>
      <c r="BS722" s="308" t="n"/>
      <c r="BT722" s="308" t="n"/>
      <c r="BU722" s="308" t="n"/>
      <c r="BV722" s="308" t="n"/>
      <c r="BW722" s="300" t="n"/>
      <c r="BX722" s="300" t="n"/>
      <c r="BY722" s="300" t="n"/>
      <c r="BZ722" s="300" t="n"/>
      <c r="CA722" s="300" t="n"/>
      <c r="CB722" s="300" t="n"/>
      <c r="CC722" s="300" t="n"/>
      <c r="CD722" s="300" t="n"/>
      <c r="CE722" s="229" t="n"/>
      <c r="CF722" s="229" t="n"/>
      <c r="CG722" s="229" t="n"/>
      <c r="CH722" s="229" t="n"/>
      <c r="CI722" s="229" t="n"/>
      <c r="CJ722" s="229" t="n"/>
      <c r="CK722" s="229" t="n"/>
      <c r="CL722" s="229" t="n"/>
      <c r="CM722" s="229" t="n"/>
      <c r="CN722" s="229" t="n"/>
      <c r="CO722" s="229" t="n"/>
      <c r="CP722" s="300" t="n"/>
      <c r="CQ722" s="300" t="n"/>
      <c r="CR722" s="300" t="n"/>
      <c r="CS722" s="300" t="n"/>
      <c r="CT722" s="300" t="n"/>
      <c r="CU722" s="300" t="n"/>
      <c r="CV722" s="300" t="n"/>
      <c r="CW722" s="300" t="n"/>
      <c r="CX722" s="300" t="n"/>
      <c r="CY722" s="300" t="n"/>
      <c r="CZ722" s="300" t="n"/>
      <c r="DA722" s="300" t="n"/>
      <c r="DB722" s="300" t="n"/>
      <c r="DC722" s="300" t="n"/>
      <c r="DD722" s="300" t="n"/>
      <c r="DE722" s="300" t="n"/>
      <c r="DF722" s="300" t="n"/>
      <c r="DG722" s="300" t="n"/>
      <c r="DH722" s="300" t="n"/>
      <c r="DI722" s="300" t="n"/>
      <c r="DJ722" s="230" t="n"/>
      <c r="DK722" s="230" t="n"/>
      <c r="DL722" s="230" t="n"/>
      <c r="DM722" s="230" t="n"/>
      <c r="DN722" s="230" t="n"/>
      <c r="DO722" s="230" t="n"/>
      <c r="DP722" s="230" t="n"/>
      <c r="DQ722" s="230" t="n"/>
      <c r="DR722" s="230" t="n"/>
      <c r="DS722" s="230" t="n"/>
      <c r="DT722" s="300" t="n"/>
      <c r="DU722" s="300" t="n"/>
      <c r="DV722" s="300" t="n"/>
      <c r="DW722" s="300" t="n"/>
      <c r="DX722" s="300" t="n"/>
      <c r="DY722" s="300" t="n"/>
      <c r="DZ722" s="300" t="n"/>
      <c r="EA722" s="300" t="n"/>
      <c r="EB722" s="300" t="n"/>
      <c r="EC722" s="300" t="n"/>
      <c r="ED722" s="300" t="n"/>
      <c r="EE722" s="300" t="n"/>
    </row>
    <row r="723" ht="15.75" customHeight="1">
      <c r="A723" s="316" t="n"/>
      <c r="B723" s="316" t="n"/>
      <c r="C723" s="316" t="n"/>
      <c r="D723" s="316" t="n"/>
      <c r="E723" s="316" t="n"/>
      <c r="F723" s="316" t="n"/>
      <c r="G723" s="316" t="n"/>
      <c r="H723" s="316" t="n"/>
      <c r="I723" s="229" t="n"/>
      <c r="J723" s="229" t="n"/>
      <c r="K723" s="229" t="n"/>
      <c r="L723" s="229" t="n"/>
      <c r="M723" s="229" t="n"/>
      <c r="N723" s="229" t="n"/>
      <c r="O723" s="229" t="n"/>
      <c r="P723" s="229" t="n"/>
      <c r="Q723" s="229" t="n"/>
      <c r="R723" s="305" t="n"/>
      <c r="S723" s="229" t="n"/>
      <c r="T723" s="229" t="n"/>
      <c r="U723" s="229" t="n"/>
      <c r="V723" s="306" t="n"/>
      <c r="W723" s="307" t="n"/>
      <c r="X723" s="307" t="n"/>
      <c r="Y723" s="307" t="n"/>
      <c r="Z723" s="307" t="n"/>
      <c r="AA723" s="307" t="n"/>
      <c r="AB723" s="307" t="n"/>
      <c r="AC723" s="307" t="n"/>
      <c r="AD723" s="307" t="n"/>
      <c r="AE723" s="307" t="n"/>
      <c r="AF723" s="307" t="n"/>
      <c r="AG723" s="307" t="n"/>
      <c r="AH723" s="307" t="n"/>
      <c r="AI723" s="307" t="n"/>
      <c r="AJ723" s="307" t="n"/>
      <c r="AK723" s="307" t="n"/>
      <c r="AL723" s="307" t="n"/>
      <c r="AM723" s="307" t="n"/>
      <c r="AN723" s="307" t="n"/>
      <c r="AO723" s="307" t="n"/>
      <c r="AP723" s="307" t="n"/>
      <c r="AQ723" s="307" t="n"/>
      <c r="AR723" s="307" t="n"/>
      <c r="AS723" s="307" t="n"/>
      <c r="AT723" s="307" t="n"/>
      <c r="AU723" s="307" t="n"/>
      <c r="AV723" s="307" t="n"/>
      <c r="AW723" s="307" t="n"/>
      <c r="AX723" s="307" t="n"/>
      <c r="AY723" s="307" t="n"/>
      <c r="AZ723" s="307" t="n"/>
      <c r="BA723" s="307" t="n"/>
      <c r="BB723" s="307" t="n"/>
      <c r="BC723" s="307" t="n"/>
      <c r="BD723" s="307" t="n"/>
      <c r="BE723" s="230" t="n"/>
      <c r="BF723" s="230" t="n"/>
      <c r="BG723" s="230" t="n"/>
      <c r="BH723" s="230" t="n"/>
      <c r="BI723" s="230" t="n"/>
      <c r="BJ723" s="230" t="n"/>
      <c r="BK723" s="230" t="n"/>
      <c r="BL723" s="230" t="n"/>
      <c r="BM723" s="230" t="n"/>
      <c r="BN723" s="230" t="n"/>
      <c r="BO723" s="230" t="n"/>
      <c r="BP723" s="308" t="n"/>
      <c r="BQ723" s="308" t="n"/>
      <c r="BR723" s="308" t="n"/>
      <c r="BS723" s="308" t="n"/>
      <c r="BT723" s="308" t="n"/>
      <c r="BU723" s="308" t="n"/>
      <c r="BV723" s="308" t="n"/>
      <c r="BW723" s="300" t="n"/>
      <c r="BX723" s="300" t="n"/>
      <c r="BY723" s="300" t="n"/>
      <c r="BZ723" s="300" t="n"/>
      <c r="CA723" s="300" t="n"/>
      <c r="CB723" s="300" t="n"/>
      <c r="CC723" s="300" t="n"/>
      <c r="CD723" s="300" t="n"/>
      <c r="CE723" s="229" t="n"/>
      <c r="CF723" s="229" t="n"/>
      <c r="CG723" s="229" t="n"/>
      <c r="CH723" s="229" t="n"/>
      <c r="CI723" s="229" t="n"/>
      <c r="CJ723" s="229" t="n"/>
      <c r="CK723" s="229" t="n"/>
      <c r="CL723" s="229" t="n"/>
      <c r="CM723" s="229" t="n"/>
      <c r="CN723" s="229" t="n"/>
      <c r="CO723" s="229" t="n"/>
      <c r="CP723" s="300" t="n"/>
      <c r="CQ723" s="300" t="n"/>
      <c r="CR723" s="300" t="n"/>
      <c r="CS723" s="300" t="n"/>
      <c r="CT723" s="300" t="n"/>
      <c r="CU723" s="300" t="n"/>
      <c r="CV723" s="300" t="n"/>
      <c r="CW723" s="300" t="n"/>
      <c r="CX723" s="300" t="n"/>
      <c r="CY723" s="300" t="n"/>
      <c r="CZ723" s="300" t="n"/>
      <c r="DA723" s="300" t="n"/>
      <c r="DB723" s="300" t="n"/>
      <c r="DC723" s="300" t="n"/>
      <c r="DD723" s="300" t="n"/>
      <c r="DE723" s="300" t="n"/>
      <c r="DF723" s="300" t="n"/>
      <c r="DG723" s="300" t="n"/>
      <c r="DH723" s="300" t="n"/>
      <c r="DI723" s="300" t="n"/>
      <c r="DJ723" s="230" t="n"/>
      <c r="DK723" s="230" t="n"/>
      <c r="DL723" s="230" t="n"/>
      <c r="DM723" s="230" t="n"/>
      <c r="DN723" s="230" t="n"/>
      <c r="DO723" s="230" t="n"/>
      <c r="DP723" s="230" t="n"/>
      <c r="DQ723" s="230" t="n"/>
      <c r="DR723" s="230" t="n"/>
      <c r="DS723" s="230" t="n"/>
      <c r="DT723" s="300" t="n"/>
      <c r="DU723" s="300" t="n"/>
      <c r="DV723" s="300" t="n"/>
      <c r="DW723" s="300" t="n"/>
      <c r="DX723" s="300" t="n"/>
      <c r="DY723" s="300" t="n"/>
      <c r="DZ723" s="300" t="n"/>
      <c r="EA723" s="300" t="n"/>
      <c r="EB723" s="300" t="n"/>
      <c r="EC723" s="300" t="n"/>
      <c r="ED723" s="300" t="n"/>
      <c r="EE723" s="300" t="n"/>
    </row>
    <row r="724" ht="15.75" customHeight="1">
      <c r="A724" s="316" t="n"/>
      <c r="B724" s="316" t="n"/>
      <c r="C724" s="316" t="n"/>
      <c r="D724" s="316" t="n"/>
      <c r="E724" s="316" t="n"/>
      <c r="F724" s="316" t="n"/>
      <c r="G724" s="316" t="n"/>
      <c r="H724" s="316" t="n"/>
      <c r="I724" s="229" t="n"/>
      <c r="J724" s="229" t="n"/>
      <c r="K724" s="229" t="n"/>
      <c r="L724" s="229" t="n"/>
      <c r="M724" s="229" t="n"/>
      <c r="N724" s="229" t="n"/>
      <c r="O724" s="229" t="n"/>
      <c r="P724" s="229" t="n"/>
      <c r="Q724" s="229" t="n"/>
      <c r="R724" s="305" t="n"/>
      <c r="S724" s="229" t="n"/>
      <c r="T724" s="229" t="n"/>
      <c r="U724" s="229" t="n"/>
      <c r="V724" s="306" t="n"/>
      <c r="W724" s="307" t="n"/>
      <c r="X724" s="307" t="n"/>
      <c r="Y724" s="307" t="n"/>
      <c r="Z724" s="307" t="n"/>
      <c r="AA724" s="307" t="n"/>
      <c r="AB724" s="307" t="n"/>
      <c r="AC724" s="307" t="n"/>
      <c r="AD724" s="307" t="n"/>
      <c r="AE724" s="307" t="n"/>
      <c r="AF724" s="307" t="n"/>
      <c r="AG724" s="307" t="n"/>
      <c r="AH724" s="307" t="n"/>
      <c r="AI724" s="307" t="n"/>
      <c r="AJ724" s="307" t="n"/>
      <c r="AK724" s="307" t="n"/>
      <c r="AL724" s="307" t="n"/>
      <c r="AM724" s="307" t="n"/>
      <c r="AN724" s="307" t="n"/>
      <c r="AO724" s="307" t="n"/>
      <c r="AP724" s="307" t="n"/>
      <c r="AQ724" s="307" t="n"/>
      <c r="AR724" s="307" t="n"/>
      <c r="AS724" s="307" t="n"/>
      <c r="AT724" s="307" t="n"/>
      <c r="AU724" s="307" t="n"/>
      <c r="AV724" s="307" t="n"/>
      <c r="AW724" s="307" t="n"/>
      <c r="AX724" s="307" t="n"/>
      <c r="AY724" s="307" t="n"/>
      <c r="AZ724" s="307" t="n"/>
      <c r="BA724" s="307" t="n"/>
      <c r="BB724" s="307" t="n"/>
      <c r="BC724" s="307" t="n"/>
      <c r="BD724" s="307" t="n"/>
      <c r="BE724" s="230" t="n"/>
      <c r="BF724" s="230" t="n"/>
      <c r="BG724" s="230" t="n"/>
      <c r="BH724" s="230" t="n"/>
      <c r="BI724" s="230" t="n"/>
      <c r="BJ724" s="230" t="n"/>
      <c r="BK724" s="230" t="n"/>
      <c r="BL724" s="230" t="n"/>
      <c r="BM724" s="230" t="n"/>
      <c r="BN724" s="230" t="n"/>
      <c r="BO724" s="230" t="n"/>
      <c r="BP724" s="308" t="n"/>
      <c r="BQ724" s="308" t="n"/>
      <c r="BR724" s="308" t="n"/>
      <c r="BS724" s="308" t="n"/>
      <c r="BT724" s="308" t="n"/>
      <c r="BU724" s="308" t="n"/>
      <c r="BV724" s="308" t="n"/>
      <c r="BW724" s="300" t="n"/>
      <c r="BX724" s="300" t="n"/>
      <c r="BY724" s="300" t="n"/>
      <c r="BZ724" s="300" t="n"/>
      <c r="CA724" s="300" t="n"/>
      <c r="CB724" s="300" t="n"/>
      <c r="CC724" s="300" t="n"/>
      <c r="CD724" s="300" t="n"/>
      <c r="CE724" s="229" t="n"/>
      <c r="CF724" s="229" t="n"/>
      <c r="CG724" s="229" t="n"/>
      <c r="CH724" s="229" t="n"/>
      <c r="CI724" s="229" t="n"/>
      <c r="CJ724" s="229" t="n"/>
      <c r="CK724" s="229" t="n"/>
      <c r="CL724" s="229" t="n"/>
      <c r="CM724" s="229" t="n"/>
      <c r="CN724" s="229" t="n"/>
      <c r="CO724" s="229" t="n"/>
      <c r="CP724" s="300" t="n"/>
      <c r="CQ724" s="300" t="n"/>
      <c r="CR724" s="300" t="n"/>
      <c r="CS724" s="300" t="n"/>
      <c r="CT724" s="300" t="n"/>
      <c r="CU724" s="300" t="n"/>
      <c r="CV724" s="300" t="n"/>
      <c r="CW724" s="300" t="n"/>
      <c r="CX724" s="300" t="n"/>
      <c r="CY724" s="300" t="n"/>
      <c r="CZ724" s="300" t="n"/>
      <c r="DA724" s="300" t="n"/>
      <c r="DB724" s="300" t="n"/>
      <c r="DC724" s="300" t="n"/>
      <c r="DD724" s="300" t="n"/>
      <c r="DE724" s="300" t="n"/>
      <c r="DF724" s="300" t="n"/>
      <c r="DG724" s="300" t="n"/>
      <c r="DH724" s="300" t="n"/>
      <c r="DI724" s="300" t="n"/>
      <c r="DJ724" s="230" t="n"/>
      <c r="DK724" s="230" t="n"/>
      <c r="DL724" s="230" t="n"/>
      <c r="DM724" s="230" t="n"/>
      <c r="DN724" s="230" t="n"/>
      <c r="DO724" s="230" t="n"/>
      <c r="DP724" s="230" t="n"/>
      <c r="DQ724" s="230" t="n"/>
      <c r="DR724" s="230" t="n"/>
      <c r="DS724" s="230" t="n"/>
      <c r="DT724" s="300" t="n"/>
      <c r="DU724" s="300" t="n"/>
      <c r="DV724" s="300" t="n"/>
      <c r="DW724" s="300" t="n"/>
      <c r="DX724" s="300" t="n"/>
      <c r="DY724" s="300" t="n"/>
      <c r="DZ724" s="300" t="n"/>
      <c r="EA724" s="300" t="n"/>
      <c r="EB724" s="300" t="n"/>
      <c r="EC724" s="300" t="n"/>
      <c r="ED724" s="300" t="n"/>
      <c r="EE724" s="300" t="n"/>
    </row>
    <row r="725" ht="15.75" customHeight="1">
      <c r="A725" s="316" t="n"/>
      <c r="B725" s="316" t="n"/>
      <c r="C725" s="316" t="n"/>
      <c r="D725" s="316" t="n"/>
      <c r="E725" s="316" t="n"/>
      <c r="F725" s="316" t="n"/>
      <c r="G725" s="316" t="n"/>
      <c r="H725" s="316" t="n"/>
      <c r="I725" s="229" t="n"/>
      <c r="J725" s="229" t="n"/>
      <c r="K725" s="229" t="n"/>
      <c r="L725" s="229" t="n"/>
      <c r="M725" s="229" t="n"/>
      <c r="N725" s="229" t="n"/>
      <c r="O725" s="229" t="n"/>
      <c r="P725" s="229" t="n"/>
      <c r="Q725" s="229" t="n"/>
      <c r="R725" s="305" t="n"/>
      <c r="S725" s="229" t="n"/>
      <c r="T725" s="229" t="n"/>
      <c r="U725" s="229" t="n"/>
      <c r="V725" s="306" t="n"/>
      <c r="W725" s="307" t="n"/>
      <c r="X725" s="307" t="n"/>
      <c r="Y725" s="307" t="n"/>
      <c r="Z725" s="307" t="n"/>
      <c r="AA725" s="307" t="n"/>
      <c r="AB725" s="307" t="n"/>
      <c r="AC725" s="307" t="n"/>
      <c r="AD725" s="307" t="n"/>
      <c r="AE725" s="307" t="n"/>
      <c r="AF725" s="307" t="n"/>
      <c r="AG725" s="307" t="n"/>
      <c r="AH725" s="307" t="n"/>
      <c r="AI725" s="307" t="n"/>
      <c r="AJ725" s="307" t="n"/>
      <c r="AK725" s="307" t="n"/>
      <c r="AL725" s="307" t="n"/>
      <c r="AM725" s="307" t="n"/>
      <c r="AN725" s="307" t="n"/>
      <c r="AO725" s="307" t="n"/>
      <c r="AP725" s="307" t="n"/>
      <c r="AQ725" s="307" t="n"/>
      <c r="AR725" s="307" t="n"/>
      <c r="AS725" s="307" t="n"/>
      <c r="AT725" s="307" t="n"/>
      <c r="AU725" s="307" t="n"/>
      <c r="AV725" s="307" t="n"/>
      <c r="AW725" s="307" t="n"/>
      <c r="AX725" s="307" t="n"/>
      <c r="AY725" s="307" t="n"/>
      <c r="AZ725" s="307" t="n"/>
      <c r="BA725" s="307" t="n"/>
      <c r="BB725" s="307" t="n"/>
      <c r="BC725" s="307" t="n"/>
      <c r="BD725" s="307" t="n"/>
      <c r="BE725" s="230" t="n"/>
      <c r="BF725" s="230" t="n"/>
      <c r="BG725" s="230" t="n"/>
      <c r="BH725" s="230" t="n"/>
      <c r="BI725" s="230" t="n"/>
      <c r="BJ725" s="230" t="n"/>
      <c r="BK725" s="230" t="n"/>
      <c r="BL725" s="230" t="n"/>
      <c r="BM725" s="230" t="n"/>
      <c r="BN725" s="230" t="n"/>
      <c r="BO725" s="230" t="n"/>
      <c r="BP725" s="308" t="n"/>
      <c r="BQ725" s="308" t="n"/>
      <c r="BR725" s="308" t="n"/>
      <c r="BS725" s="308" t="n"/>
      <c r="BT725" s="308" t="n"/>
      <c r="BU725" s="308" t="n"/>
      <c r="BV725" s="308" t="n"/>
      <c r="BW725" s="300" t="n"/>
      <c r="BX725" s="300" t="n"/>
      <c r="BY725" s="300" t="n"/>
      <c r="BZ725" s="300" t="n"/>
      <c r="CA725" s="300" t="n"/>
      <c r="CB725" s="300" t="n"/>
      <c r="CC725" s="300" t="n"/>
      <c r="CD725" s="300" t="n"/>
      <c r="CE725" s="229" t="n"/>
      <c r="CF725" s="229" t="n"/>
      <c r="CG725" s="229" t="n"/>
      <c r="CH725" s="229" t="n"/>
      <c r="CI725" s="229" t="n"/>
      <c r="CJ725" s="229" t="n"/>
      <c r="CK725" s="229" t="n"/>
      <c r="CL725" s="229" t="n"/>
      <c r="CM725" s="229" t="n"/>
      <c r="CN725" s="229" t="n"/>
      <c r="CO725" s="229" t="n"/>
      <c r="CP725" s="300" t="n"/>
      <c r="CQ725" s="300" t="n"/>
      <c r="CR725" s="300" t="n"/>
      <c r="CS725" s="300" t="n"/>
      <c r="CT725" s="300" t="n"/>
      <c r="CU725" s="300" t="n"/>
      <c r="CV725" s="300" t="n"/>
      <c r="CW725" s="300" t="n"/>
      <c r="CX725" s="300" t="n"/>
      <c r="CY725" s="300" t="n"/>
      <c r="CZ725" s="300" t="n"/>
      <c r="DA725" s="300" t="n"/>
      <c r="DB725" s="300" t="n"/>
      <c r="DC725" s="300" t="n"/>
      <c r="DD725" s="300" t="n"/>
      <c r="DE725" s="300" t="n"/>
      <c r="DF725" s="300" t="n"/>
      <c r="DG725" s="300" t="n"/>
      <c r="DH725" s="300" t="n"/>
      <c r="DI725" s="300" t="n"/>
      <c r="DJ725" s="230" t="n"/>
      <c r="DK725" s="230" t="n"/>
      <c r="DL725" s="230" t="n"/>
      <c r="DM725" s="230" t="n"/>
      <c r="DN725" s="230" t="n"/>
      <c r="DO725" s="230" t="n"/>
      <c r="DP725" s="230" t="n"/>
      <c r="DQ725" s="230" t="n"/>
      <c r="DR725" s="230" t="n"/>
      <c r="DS725" s="230" t="n"/>
      <c r="DT725" s="300" t="n"/>
      <c r="DU725" s="300" t="n"/>
      <c r="DV725" s="300" t="n"/>
      <c r="DW725" s="300" t="n"/>
      <c r="DX725" s="300" t="n"/>
      <c r="DY725" s="300" t="n"/>
      <c r="DZ725" s="300" t="n"/>
      <c r="EA725" s="300" t="n"/>
      <c r="EB725" s="300" t="n"/>
      <c r="EC725" s="300" t="n"/>
      <c r="ED725" s="300" t="n"/>
      <c r="EE725" s="300" t="n"/>
    </row>
    <row r="726" ht="15.75" customHeight="1">
      <c r="A726" s="316" t="n"/>
      <c r="B726" s="316" t="n"/>
      <c r="C726" s="316" t="n"/>
      <c r="D726" s="316" t="n"/>
      <c r="E726" s="316" t="n"/>
      <c r="F726" s="316" t="n"/>
      <c r="G726" s="316" t="n"/>
      <c r="H726" s="316" t="n"/>
      <c r="I726" s="229" t="n"/>
      <c r="J726" s="229" t="n"/>
      <c r="K726" s="229" t="n"/>
      <c r="L726" s="229" t="n"/>
      <c r="M726" s="229" t="n"/>
      <c r="N726" s="229" t="n"/>
      <c r="O726" s="229" t="n"/>
      <c r="P726" s="229" t="n"/>
      <c r="Q726" s="229" t="n"/>
      <c r="R726" s="305" t="n"/>
      <c r="S726" s="229" t="n"/>
      <c r="T726" s="229" t="n"/>
      <c r="U726" s="229" t="n"/>
      <c r="V726" s="306" t="n"/>
      <c r="W726" s="307" t="n"/>
      <c r="X726" s="307" t="n"/>
      <c r="Y726" s="307" t="n"/>
      <c r="Z726" s="307" t="n"/>
      <c r="AA726" s="307" t="n"/>
      <c r="AB726" s="307" t="n"/>
      <c r="AC726" s="307" t="n"/>
      <c r="AD726" s="307" t="n"/>
      <c r="AE726" s="307" t="n"/>
      <c r="AF726" s="307" t="n"/>
      <c r="AG726" s="307" t="n"/>
      <c r="AH726" s="307" t="n"/>
      <c r="AI726" s="307" t="n"/>
      <c r="AJ726" s="307" t="n"/>
      <c r="AK726" s="307" t="n"/>
      <c r="AL726" s="307" t="n"/>
      <c r="AM726" s="307" t="n"/>
      <c r="AN726" s="307" t="n"/>
      <c r="AO726" s="307" t="n"/>
      <c r="AP726" s="307" t="n"/>
      <c r="AQ726" s="307" t="n"/>
      <c r="AR726" s="307" t="n"/>
      <c r="AS726" s="307" t="n"/>
      <c r="AT726" s="307" t="n"/>
      <c r="AU726" s="307" t="n"/>
      <c r="AV726" s="307" t="n"/>
      <c r="AW726" s="307" t="n"/>
      <c r="AX726" s="307" t="n"/>
      <c r="AY726" s="307" t="n"/>
      <c r="AZ726" s="307" t="n"/>
      <c r="BA726" s="307" t="n"/>
      <c r="BB726" s="307" t="n"/>
      <c r="BC726" s="307" t="n"/>
      <c r="BD726" s="307" t="n"/>
      <c r="BE726" s="230" t="n"/>
      <c r="BF726" s="230" t="n"/>
      <c r="BG726" s="230" t="n"/>
      <c r="BH726" s="230" t="n"/>
      <c r="BI726" s="230" t="n"/>
      <c r="BJ726" s="230" t="n"/>
      <c r="BK726" s="230" t="n"/>
      <c r="BL726" s="230" t="n"/>
      <c r="BM726" s="230" t="n"/>
      <c r="BN726" s="230" t="n"/>
      <c r="BO726" s="230" t="n"/>
      <c r="BP726" s="308" t="n"/>
      <c r="BQ726" s="308" t="n"/>
      <c r="BR726" s="308" t="n"/>
      <c r="BS726" s="308" t="n"/>
      <c r="BT726" s="308" t="n"/>
      <c r="BU726" s="308" t="n"/>
      <c r="BV726" s="308" t="n"/>
      <c r="BW726" s="300" t="n"/>
      <c r="BX726" s="300" t="n"/>
      <c r="BY726" s="300" t="n"/>
      <c r="BZ726" s="300" t="n"/>
      <c r="CA726" s="300" t="n"/>
      <c r="CB726" s="300" t="n"/>
      <c r="CC726" s="300" t="n"/>
      <c r="CD726" s="300" t="n"/>
      <c r="CE726" s="229" t="n"/>
      <c r="CF726" s="229" t="n"/>
      <c r="CG726" s="229" t="n"/>
      <c r="CH726" s="229" t="n"/>
      <c r="CI726" s="229" t="n"/>
      <c r="CJ726" s="229" t="n"/>
      <c r="CK726" s="229" t="n"/>
      <c r="CL726" s="229" t="n"/>
      <c r="CM726" s="229" t="n"/>
      <c r="CN726" s="229" t="n"/>
      <c r="CO726" s="229" t="n"/>
      <c r="CP726" s="300" t="n"/>
      <c r="CQ726" s="300" t="n"/>
      <c r="CR726" s="300" t="n"/>
      <c r="CS726" s="300" t="n"/>
      <c r="CT726" s="300" t="n"/>
      <c r="CU726" s="300" t="n"/>
      <c r="CV726" s="300" t="n"/>
      <c r="CW726" s="300" t="n"/>
      <c r="CX726" s="300" t="n"/>
      <c r="CY726" s="300" t="n"/>
      <c r="CZ726" s="300" t="n"/>
      <c r="DA726" s="300" t="n"/>
      <c r="DB726" s="300" t="n"/>
      <c r="DC726" s="300" t="n"/>
      <c r="DD726" s="300" t="n"/>
      <c r="DE726" s="300" t="n"/>
      <c r="DF726" s="300" t="n"/>
      <c r="DG726" s="300" t="n"/>
      <c r="DH726" s="300" t="n"/>
      <c r="DI726" s="300" t="n"/>
      <c r="DJ726" s="230" t="n"/>
      <c r="DK726" s="230" t="n"/>
      <c r="DL726" s="230" t="n"/>
      <c r="DM726" s="230" t="n"/>
      <c r="DN726" s="230" t="n"/>
      <c r="DO726" s="230" t="n"/>
      <c r="DP726" s="230" t="n"/>
      <c r="DQ726" s="230" t="n"/>
      <c r="DR726" s="230" t="n"/>
      <c r="DS726" s="230" t="n"/>
      <c r="DT726" s="300" t="n"/>
      <c r="DU726" s="300" t="n"/>
      <c r="DV726" s="300" t="n"/>
      <c r="DW726" s="300" t="n"/>
      <c r="DX726" s="300" t="n"/>
      <c r="DY726" s="300" t="n"/>
      <c r="DZ726" s="300" t="n"/>
      <c r="EA726" s="300" t="n"/>
      <c r="EB726" s="300" t="n"/>
      <c r="EC726" s="300" t="n"/>
      <c r="ED726" s="300" t="n"/>
      <c r="EE726" s="300" t="n"/>
    </row>
    <row r="727" ht="15.75" customHeight="1">
      <c r="A727" s="316" t="n"/>
      <c r="B727" s="316" t="n"/>
      <c r="C727" s="316" t="n"/>
      <c r="D727" s="316" t="n"/>
      <c r="E727" s="316" t="n"/>
      <c r="F727" s="316" t="n"/>
      <c r="G727" s="316" t="n"/>
      <c r="H727" s="316" t="n"/>
      <c r="I727" s="229" t="n"/>
      <c r="J727" s="229" t="n"/>
      <c r="K727" s="229" t="n"/>
      <c r="L727" s="229" t="n"/>
      <c r="M727" s="229" t="n"/>
      <c r="N727" s="229" t="n"/>
      <c r="O727" s="229" t="n"/>
      <c r="P727" s="229" t="n"/>
      <c r="Q727" s="229" t="n"/>
      <c r="R727" s="305" t="n"/>
      <c r="S727" s="229" t="n"/>
      <c r="T727" s="229" t="n"/>
      <c r="U727" s="229" t="n"/>
      <c r="V727" s="306" t="n"/>
      <c r="W727" s="307" t="n"/>
      <c r="X727" s="307" t="n"/>
      <c r="Y727" s="307" t="n"/>
      <c r="Z727" s="307" t="n"/>
      <c r="AA727" s="307" t="n"/>
      <c r="AB727" s="307" t="n"/>
      <c r="AC727" s="307" t="n"/>
      <c r="AD727" s="307" t="n"/>
      <c r="AE727" s="307" t="n"/>
      <c r="AF727" s="307" t="n"/>
      <c r="AG727" s="307" t="n"/>
      <c r="AH727" s="307" t="n"/>
      <c r="AI727" s="307" t="n"/>
      <c r="AJ727" s="307" t="n"/>
      <c r="AK727" s="307" t="n"/>
      <c r="AL727" s="307" t="n"/>
      <c r="AM727" s="307" t="n"/>
      <c r="AN727" s="307" t="n"/>
      <c r="AO727" s="307" t="n"/>
      <c r="AP727" s="307" t="n"/>
      <c r="AQ727" s="307" t="n"/>
      <c r="AR727" s="307" t="n"/>
      <c r="AS727" s="307" t="n"/>
      <c r="AT727" s="307" t="n"/>
      <c r="AU727" s="307" t="n"/>
      <c r="AV727" s="307" t="n"/>
      <c r="AW727" s="307" t="n"/>
      <c r="AX727" s="307" t="n"/>
      <c r="AY727" s="307" t="n"/>
      <c r="AZ727" s="307" t="n"/>
      <c r="BA727" s="307" t="n"/>
      <c r="BB727" s="307" t="n"/>
      <c r="BC727" s="307" t="n"/>
      <c r="BD727" s="307" t="n"/>
      <c r="BE727" s="230" t="n"/>
      <c r="BF727" s="230" t="n"/>
      <c r="BG727" s="230" t="n"/>
      <c r="BH727" s="230" t="n"/>
      <c r="BI727" s="230" t="n"/>
      <c r="BJ727" s="230" t="n"/>
      <c r="BK727" s="230" t="n"/>
      <c r="BL727" s="230" t="n"/>
      <c r="BM727" s="230" t="n"/>
      <c r="BN727" s="230" t="n"/>
      <c r="BO727" s="230" t="n"/>
      <c r="BP727" s="308" t="n"/>
      <c r="BQ727" s="308" t="n"/>
      <c r="BR727" s="308" t="n"/>
      <c r="BS727" s="308" t="n"/>
      <c r="BT727" s="308" t="n"/>
      <c r="BU727" s="308" t="n"/>
      <c r="BV727" s="308" t="n"/>
      <c r="BW727" s="300" t="n"/>
      <c r="BX727" s="300" t="n"/>
      <c r="BY727" s="300" t="n"/>
      <c r="BZ727" s="300" t="n"/>
      <c r="CA727" s="300" t="n"/>
      <c r="CB727" s="300" t="n"/>
      <c r="CC727" s="300" t="n"/>
      <c r="CD727" s="300" t="n"/>
      <c r="CE727" s="229" t="n"/>
      <c r="CF727" s="229" t="n"/>
      <c r="CG727" s="229" t="n"/>
      <c r="CH727" s="229" t="n"/>
      <c r="CI727" s="229" t="n"/>
      <c r="CJ727" s="229" t="n"/>
      <c r="CK727" s="229" t="n"/>
      <c r="CL727" s="229" t="n"/>
      <c r="CM727" s="229" t="n"/>
      <c r="CN727" s="229" t="n"/>
      <c r="CO727" s="229" t="n"/>
      <c r="CP727" s="300" t="n"/>
      <c r="CQ727" s="300" t="n"/>
      <c r="CR727" s="300" t="n"/>
      <c r="CS727" s="300" t="n"/>
      <c r="CT727" s="300" t="n"/>
      <c r="CU727" s="300" t="n"/>
      <c r="CV727" s="300" t="n"/>
      <c r="CW727" s="300" t="n"/>
      <c r="CX727" s="300" t="n"/>
      <c r="CY727" s="300" t="n"/>
      <c r="CZ727" s="300" t="n"/>
      <c r="DA727" s="300" t="n"/>
      <c r="DB727" s="300" t="n"/>
      <c r="DC727" s="300" t="n"/>
      <c r="DD727" s="300" t="n"/>
      <c r="DE727" s="300" t="n"/>
      <c r="DF727" s="300" t="n"/>
      <c r="DG727" s="300" t="n"/>
      <c r="DH727" s="300" t="n"/>
      <c r="DI727" s="300" t="n"/>
      <c r="DJ727" s="230" t="n"/>
      <c r="DK727" s="230" t="n"/>
      <c r="DL727" s="230" t="n"/>
      <c r="DM727" s="230" t="n"/>
      <c r="DN727" s="230" t="n"/>
      <c r="DO727" s="230" t="n"/>
      <c r="DP727" s="230" t="n"/>
      <c r="DQ727" s="230" t="n"/>
      <c r="DR727" s="230" t="n"/>
      <c r="DS727" s="230" t="n"/>
      <c r="DT727" s="300" t="n"/>
      <c r="DU727" s="300" t="n"/>
      <c r="DV727" s="300" t="n"/>
      <c r="DW727" s="300" t="n"/>
      <c r="DX727" s="300" t="n"/>
      <c r="DY727" s="300" t="n"/>
      <c r="DZ727" s="300" t="n"/>
      <c r="EA727" s="300" t="n"/>
      <c r="EB727" s="300" t="n"/>
      <c r="EC727" s="300" t="n"/>
      <c r="ED727" s="300" t="n"/>
      <c r="EE727" s="300" t="n"/>
    </row>
    <row r="728" ht="15.75" customHeight="1">
      <c r="A728" s="316" t="n"/>
      <c r="B728" s="316" t="n"/>
      <c r="C728" s="316" t="n"/>
      <c r="D728" s="316" t="n"/>
      <c r="E728" s="316" t="n"/>
      <c r="F728" s="316" t="n"/>
      <c r="G728" s="316" t="n"/>
      <c r="H728" s="316" t="n"/>
      <c r="I728" s="229" t="n"/>
      <c r="J728" s="229" t="n"/>
      <c r="K728" s="229" t="n"/>
      <c r="L728" s="229" t="n"/>
      <c r="M728" s="229" t="n"/>
      <c r="N728" s="229" t="n"/>
      <c r="O728" s="229" t="n"/>
      <c r="P728" s="229" t="n"/>
      <c r="Q728" s="229" t="n"/>
      <c r="R728" s="305" t="n"/>
      <c r="S728" s="229" t="n"/>
      <c r="T728" s="229" t="n"/>
      <c r="U728" s="229" t="n"/>
      <c r="V728" s="306" t="n"/>
      <c r="W728" s="307" t="n"/>
      <c r="X728" s="307" t="n"/>
      <c r="Y728" s="307" t="n"/>
      <c r="Z728" s="307" t="n"/>
      <c r="AA728" s="307" t="n"/>
      <c r="AB728" s="307" t="n"/>
      <c r="AC728" s="307" t="n"/>
      <c r="AD728" s="307" t="n"/>
      <c r="AE728" s="307" t="n"/>
      <c r="AF728" s="307" t="n"/>
      <c r="AG728" s="307" t="n"/>
      <c r="AH728" s="307" t="n"/>
      <c r="AI728" s="307" t="n"/>
      <c r="AJ728" s="307" t="n"/>
      <c r="AK728" s="307" t="n"/>
      <c r="AL728" s="307" t="n"/>
      <c r="AM728" s="307" t="n"/>
      <c r="AN728" s="307" t="n"/>
      <c r="AO728" s="307" t="n"/>
      <c r="AP728" s="307" t="n"/>
      <c r="AQ728" s="307" t="n"/>
      <c r="AR728" s="307" t="n"/>
      <c r="AS728" s="307" t="n"/>
      <c r="AT728" s="307" t="n"/>
      <c r="AU728" s="307" t="n"/>
      <c r="AV728" s="307" t="n"/>
      <c r="AW728" s="307" t="n"/>
      <c r="AX728" s="307" t="n"/>
      <c r="AY728" s="307" t="n"/>
      <c r="AZ728" s="307" t="n"/>
      <c r="BA728" s="307" t="n"/>
      <c r="BB728" s="307" t="n"/>
      <c r="BC728" s="307" t="n"/>
      <c r="BD728" s="307" t="n"/>
      <c r="BE728" s="230" t="n"/>
      <c r="BF728" s="230" t="n"/>
      <c r="BG728" s="230" t="n"/>
      <c r="BH728" s="230" t="n"/>
      <c r="BI728" s="230" t="n"/>
      <c r="BJ728" s="230" t="n"/>
      <c r="BK728" s="230" t="n"/>
      <c r="BL728" s="230" t="n"/>
      <c r="BM728" s="230" t="n"/>
      <c r="BN728" s="230" t="n"/>
      <c r="BO728" s="230" t="n"/>
      <c r="BP728" s="308" t="n"/>
      <c r="BQ728" s="308" t="n"/>
      <c r="BR728" s="308" t="n"/>
      <c r="BS728" s="308" t="n"/>
      <c r="BT728" s="308" t="n"/>
      <c r="BU728" s="308" t="n"/>
      <c r="BV728" s="308" t="n"/>
      <c r="BW728" s="300" t="n"/>
      <c r="BX728" s="300" t="n"/>
      <c r="BY728" s="300" t="n"/>
      <c r="BZ728" s="300" t="n"/>
      <c r="CA728" s="300" t="n"/>
      <c r="CB728" s="300" t="n"/>
      <c r="CC728" s="300" t="n"/>
      <c r="CD728" s="300" t="n"/>
      <c r="CE728" s="229" t="n"/>
      <c r="CF728" s="229" t="n"/>
      <c r="CG728" s="229" t="n"/>
      <c r="CH728" s="229" t="n"/>
      <c r="CI728" s="229" t="n"/>
      <c r="CJ728" s="229" t="n"/>
      <c r="CK728" s="229" t="n"/>
      <c r="CL728" s="229" t="n"/>
      <c r="CM728" s="229" t="n"/>
      <c r="CN728" s="229" t="n"/>
      <c r="CO728" s="229" t="n"/>
      <c r="CP728" s="300" t="n"/>
      <c r="CQ728" s="300" t="n"/>
      <c r="CR728" s="300" t="n"/>
      <c r="CS728" s="300" t="n"/>
      <c r="CT728" s="300" t="n"/>
      <c r="CU728" s="300" t="n"/>
      <c r="CV728" s="300" t="n"/>
      <c r="CW728" s="300" t="n"/>
      <c r="CX728" s="300" t="n"/>
      <c r="CY728" s="300" t="n"/>
      <c r="CZ728" s="300" t="n"/>
      <c r="DA728" s="300" t="n"/>
      <c r="DB728" s="300" t="n"/>
      <c r="DC728" s="300" t="n"/>
      <c r="DD728" s="300" t="n"/>
      <c r="DE728" s="300" t="n"/>
      <c r="DF728" s="300" t="n"/>
      <c r="DG728" s="300" t="n"/>
      <c r="DH728" s="300" t="n"/>
      <c r="DI728" s="300" t="n"/>
      <c r="DJ728" s="230" t="n"/>
      <c r="DK728" s="230" t="n"/>
      <c r="DL728" s="230" t="n"/>
      <c r="DM728" s="230" t="n"/>
      <c r="DN728" s="230" t="n"/>
      <c r="DO728" s="230" t="n"/>
      <c r="DP728" s="230" t="n"/>
      <c r="DQ728" s="230" t="n"/>
      <c r="DR728" s="230" t="n"/>
      <c r="DS728" s="230" t="n"/>
      <c r="DT728" s="300" t="n"/>
      <c r="DU728" s="300" t="n"/>
      <c r="DV728" s="300" t="n"/>
      <c r="DW728" s="300" t="n"/>
      <c r="DX728" s="300" t="n"/>
      <c r="DY728" s="300" t="n"/>
      <c r="DZ728" s="300" t="n"/>
      <c r="EA728" s="300" t="n"/>
      <c r="EB728" s="300" t="n"/>
      <c r="EC728" s="300" t="n"/>
      <c r="ED728" s="300" t="n"/>
      <c r="EE728" s="300" t="n"/>
    </row>
    <row r="729" ht="15.75" customHeight="1">
      <c r="A729" s="316" t="n"/>
      <c r="B729" s="316" t="n"/>
      <c r="C729" s="316" t="n"/>
      <c r="D729" s="316" t="n"/>
      <c r="E729" s="316" t="n"/>
      <c r="F729" s="316" t="n"/>
      <c r="G729" s="316" t="n"/>
      <c r="H729" s="316" t="n"/>
      <c r="I729" s="229" t="n"/>
      <c r="J729" s="229" t="n"/>
      <c r="K729" s="229" t="n"/>
      <c r="L729" s="229" t="n"/>
      <c r="M729" s="229" t="n"/>
      <c r="N729" s="229" t="n"/>
      <c r="O729" s="229" t="n"/>
      <c r="P729" s="229" t="n"/>
      <c r="Q729" s="229" t="n"/>
      <c r="R729" s="305" t="n"/>
      <c r="S729" s="229" t="n"/>
      <c r="T729" s="229" t="n"/>
      <c r="U729" s="229" t="n"/>
      <c r="V729" s="306" t="n"/>
      <c r="W729" s="307" t="n"/>
      <c r="X729" s="307" t="n"/>
      <c r="Y729" s="307" t="n"/>
      <c r="Z729" s="307" t="n"/>
      <c r="AA729" s="307" t="n"/>
      <c r="AB729" s="307" t="n"/>
      <c r="AC729" s="307" t="n"/>
      <c r="AD729" s="307" t="n"/>
      <c r="AE729" s="307" t="n"/>
      <c r="AF729" s="307" t="n"/>
      <c r="AG729" s="307" t="n"/>
      <c r="AH729" s="307" t="n"/>
      <c r="AI729" s="307" t="n"/>
      <c r="AJ729" s="307" t="n"/>
      <c r="AK729" s="307" t="n"/>
      <c r="AL729" s="307" t="n"/>
      <c r="AM729" s="307" t="n"/>
      <c r="AN729" s="307" t="n"/>
      <c r="AO729" s="307" t="n"/>
      <c r="AP729" s="307" t="n"/>
      <c r="AQ729" s="307" t="n"/>
      <c r="AR729" s="307" t="n"/>
      <c r="AS729" s="307" t="n"/>
      <c r="AT729" s="307" t="n"/>
      <c r="AU729" s="307" t="n"/>
      <c r="AV729" s="307" t="n"/>
      <c r="AW729" s="307" t="n"/>
      <c r="AX729" s="307" t="n"/>
      <c r="AY729" s="307" t="n"/>
      <c r="AZ729" s="307" t="n"/>
      <c r="BA729" s="307" t="n"/>
      <c r="BB729" s="307" t="n"/>
      <c r="BC729" s="307" t="n"/>
      <c r="BD729" s="307" t="n"/>
      <c r="BE729" s="230" t="n"/>
      <c r="BF729" s="230" t="n"/>
      <c r="BG729" s="230" t="n"/>
      <c r="BH729" s="230" t="n"/>
      <c r="BI729" s="230" t="n"/>
      <c r="BJ729" s="230" t="n"/>
      <c r="BK729" s="230" t="n"/>
      <c r="BL729" s="230" t="n"/>
      <c r="BM729" s="230" t="n"/>
      <c r="BN729" s="230" t="n"/>
      <c r="BO729" s="230" t="n"/>
      <c r="BP729" s="308" t="n"/>
      <c r="BQ729" s="308" t="n"/>
      <c r="BR729" s="308" t="n"/>
      <c r="BS729" s="308" t="n"/>
      <c r="BT729" s="308" t="n"/>
      <c r="BU729" s="308" t="n"/>
      <c r="BV729" s="308" t="n"/>
      <c r="BW729" s="300" t="n"/>
      <c r="BX729" s="300" t="n"/>
      <c r="BY729" s="300" t="n"/>
      <c r="BZ729" s="300" t="n"/>
      <c r="CA729" s="300" t="n"/>
      <c r="CB729" s="300" t="n"/>
      <c r="CC729" s="300" t="n"/>
      <c r="CD729" s="300" t="n"/>
      <c r="CE729" s="229" t="n"/>
      <c r="CF729" s="229" t="n"/>
      <c r="CG729" s="229" t="n"/>
      <c r="CH729" s="229" t="n"/>
      <c r="CI729" s="229" t="n"/>
      <c r="CJ729" s="229" t="n"/>
      <c r="CK729" s="229" t="n"/>
      <c r="CL729" s="229" t="n"/>
      <c r="CM729" s="229" t="n"/>
      <c r="CN729" s="229" t="n"/>
      <c r="CO729" s="229" t="n"/>
      <c r="CP729" s="300" t="n"/>
      <c r="CQ729" s="300" t="n"/>
      <c r="CR729" s="300" t="n"/>
      <c r="CS729" s="300" t="n"/>
      <c r="CT729" s="300" t="n"/>
      <c r="CU729" s="300" t="n"/>
      <c r="CV729" s="300" t="n"/>
      <c r="CW729" s="300" t="n"/>
      <c r="CX729" s="300" t="n"/>
      <c r="CY729" s="300" t="n"/>
      <c r="CZ729" s="300" t="n"/>
      <c r="DA729" s="300" t="n"/>
      <c r="DB729" s="300" t="n"/>
      <c r="DC729" s="300" t="n"/>
      <c r="DD729" s="300" t="n"/>
      <c r="DE729" s="300" t="n"/>
      <c r="DF729" s="300" t="n"/>
      <c r="DG729" s="300" t="n"/>
      <c r="DH729" s="300" t="n"/>
      <c r="DI729" s="300" t="n"/>
      <c r="DJ729" s="230" t="n"/>
      <c r="DK729" s="230" t="n"/>
      <c r="DL729" s="230" t="n"/>
      <c r="DM729" s="230" t="n"/>
      <c r="DN729" s="230" t="n"/>
      <c r="DO729" s="230" t="n"/>
      <c r="DP729" s="230" t="n"/>
      <c r="DQ729" s="230" t="n"/>
      <c r="DR729" s="230" t="n"/>
      <c r="DS729" s="230" t="n"/>
      <c r="DT729" s="300" t="n"/>
      <c r="DU729" s="300" t="n"/>
      <c r="DV729" s="300" t="n"/>
      <c r="DW729" s="300" t="n"/>
      <c r="DX729" s="300" t="n"/>
      <c r="DY729" s="300" t="n"/>
      <c r="DZ729" s="300" t="n"/>
      <c r="EA729" s="300" t="n"/>
      <c r="EB729" s="300" t="n"/>
      <c r="EC729" s="300" t="n"/>
      <c r="ED729" s="300" t="n"/>
      <c r="EE729" s="300" t="n"/>
    </row>
    <row r="730" ht="15.75" customHeight="1">
      <c r="A730" s="316" t="n"/>
      <c r="B730" s="316" t="n"/>
      <c r="C730" s="316" t="n"/>
      <c r="D730" s="316" t="n"/>
      <c r="E730" s="316" t="n"/>
      <c r="F730" s="316" t="n"/>
      <c r="G730" s="316" t="n"/>
      <c r="H730" s="316" t="n"/>
      <c r="I730" s="229" t="n"/>
      <c r="J730" s="229" t="n"/>
      <c r="K730" s="229" t="n"/>
      <c r="L730" s="229" t="n"/>
      <c r="M730" s="229" t="n"/>
      <c r="N730" s="229" t="n"/>
      <c r="O730" s="229" t="n"/>
      <c r="P730" s="229" t="n"/>
      <c r="Q730" s="229" t="n"/>
      <c r="R730" s="305" t="n"/>
      <c r="S730" s="229" t="n"/>
      <c r="T730" s="229" t="n"/>
      <c r="U730" s="229" t="n"/>
      <c r="V730" s="306" t="n"/>
      <c r="W730" s="307" t="n"/>
      <c r="X730" s="307" t="n"/>
      <c r="Y730" s="307" t="n"/>
      <c r="Z730" s="307" t="n"/>
      <c r="AA730" s="307" t="n"/>
      <c r="AB730" s="307" t="n"/>
      <c r="AC730" s="307" t="n"/>
      <c r="AD730" s="307" t="n"/>
      <c r="AE730" s="307" t="n"/>
      <c r="AF730" s="307" t="n"/>
      <c r="AG730" s="307" t="n"/>
      <c r="AH730" s="307" t="n"/>
      <c r="AI730" s="307" t="n"/>
      <c r="AJ730" s="307" t="n"/>
      <c r="AK730" s="307" t="n"/>
      <c r="AL730" s="307" t="n"/>
      <c r="AM730" s="307" t="n"/>
      <c r="AN730" s="307" t="n"/>
      <c r="AO730" s="307" t="n"/>
      <c r="AP730" s="307" t="n"/>
      <c r="AQ730" s="307" t="n"/>
      <c r="AR730" s="307" t="n"/>
      <c r="AS730" s="307" t="n"/>
      <c r="AT730" s="307" t="n"/>
      <c r="AU730" s="307" t="n"/>
      <c r="AV730" s="307" t="n"/>
      <c r="AW730" s="307" t="n"/>
      <c r="AX730" s="307" t="n"/>
      <c r="AY730" s="307" t="n"/>
      <c r="AZ730" s="307" t="n"/>
      <c r="BA730" s="307" t="n"/>
      <c r="BB730" s="307" t="n"/>
      <c r="BC730" s="307" t="n"/>
      <c r="BD730" s="307" t="n"/>
      <c r="BE730" s="230" t="n"/>
      <c r="BF730" s="230" t="n"/>
      <c r="BG730" s="230" t="n"/>
      <c r="BH730" s="230" t="n"/>
      <c r="BI730" s="230" t="n"/>
      <c r="BJ730" s="230" t="n"/>
      <c r="BK730" s="230" t="n"/>
      <c r="BL730" s="230" t="n"/>
      <c r="BM730" s="230" t="n"/>
      <c r="BN730" s="230" t="n"/>
      <c r="BO730" s="230" t="n"/>
      <c r="BP730" s="308" t="n"/>
      <c r="BQ730" s="308" t="n"/>
      <c r="BR730" s="308" t="n"/>
      <c r="BS730" s="308" t="n"/>
      <c r="BT730" s="308" t="n"/>
      <c r="BU730" s="308" t="n"/>
      <c r="BV730" s="308" t="n"/>
      <c r="BW730" s="300" t="n"/>
      <c r="BX730" s="300" t="n"/>
      <c r="BY730" s="300" t="n"/>
      <c r="BZ730" s="300" t="n"/>
      <c r="CA730" s="300" t="n"/>
      <c r="CB730" s="300" t="n"/>
      <c r="CC730" s="300" t="n"/>
      <c r="CD730" s="300" t="n"/>
      <c r="CE730" s="229" t="n"/>
      <c r="CF730" s="229" t="n"/>
      <c r="CG730" s="229" t="n"/>
      <c r="CH730" s="229" t="n"/>
      <c r="CI730" s="229" t="n"/>
      <c r="CJ730" s="229" t="n"/>
      <c r="CK730" s="229" t="n"/>
      <c r="CL730" s="229" t="n"/>
      <c r="CM730" s="229" t="n"/>
      <c r="CN730" s="229" t="n"/>
      <c r="CO730" s="229" t="n"/>
      <c r="CP730" s="300" t="n"/>
      <c r="CQ730" s="300" t="n"/>
      <c r="CR730" s="300" t="n"/>
      <c r="CS730" s="300" t="n"/>
      <c r="CT730" s="300" t="n"/>
      <c r="CU730" s="300" t="n"/>
      <c r="CV730" s="300" t="n"/>
      <c r="CW730" s="300" t="n"/>
      <c r="CX730" s="300" t="n"/>
      <c r="CY730" s="300" t="n"/>
      <c r="CZ730" s="300" t="n"/>
      <c r="DA730" s="300" t="n"/>
      <c r="DB730" s="300" t="n"/>
      <c r="DC730" s="300" t="n"/>
      <c r="DD730" s="300" t="n"/>
      <c r="DE730" s="300" t="n"/>
      <c r="DF730" s="300" t="n"/>
      <c r="DG730" s="300" t="n"/>
      <c r="DH730" s="300" t="n"/>
      <c r="DI730" s="300" t="n"/>
      <c r="DJ730" s="230" t="n"/>
      <c r="DK730" s="230" t="n"/>
      <c r="DL730" s="230" t="n"/>
      <c r="DM730" s="230" t="n"/>
      <c r="DN730" s="230" t="n"/>
      <c r="DO730" s="230" t="n"/>
      <c r="DP730" s="230" t="n"/>
      <c r="DQ730" s="230" t="n"/>
      <c r="DR730" s="230" t="n"/>
      <c r="DS730" s="230" t="n"/>
      <c r="DT730" s="300" t="n"/>
      <c r="DU730" s="300" t="n"/>
      <c r="DV730" s="300" t="n"/>
      <c r="DW730" s="300" t="n"/>
      <c r="DX730" s="300" t="n"/>
      <c r="DY730" s="300" t="n"/>
      <c r="DZ730" s="300" t="n"/>
      <c r="EA730" s="300" t="n"/>
      <c r="EB730" s="300" t="n"/>
      <c r="EC730" s="300" t="n"/>
      <c r="ED730" s="300" t="n"/>
      <c r="EE730" s="300" t="n"/>
    </row>
    <row r="731" ht="15.75" customHeight="1">
      <c r="A731" s="316" t="n"/>
      <c r="B731" s="316" t="n"/>
      <c r="C731" s="316" t="n"/>
      <c r="D731" s="316" t="n"/>
      <c r="E731" s="316" t="n"/>
      <c r="F731" s="316" t="n"/>
      <c r="G731" s="316" t="n"/>
      <c r="H731" s="316" t="n"/>
      <c r="I731" s="229" t="n"/>
      <c r="J731" s="229" t="n"/>
      <c r="K731" s="229" t="n"/>
      <c r="L731" s="229" t="n"/>
      <c r="M731" s="229" t="n"/>
      <c r="N731" s="229" t="n"/>
      <c r="O731" s="229" t="n"/>
      <c r="P731" s="229" t="n"/>
      <c r="Q731" s="229" t="n"/>
      <c r="R731" s="305" t="n"/>
      <c r="S731" s="229" t="n"/>
      <c r="T731" s="229" t="n"/>
      <c r="U731" s="229" t="n"/>
      <c r="V731" s="306" t="n"/>
      <c r="W731" s="307" t="n"/>
      <c r="X731" s="307" t="n"/>
      <c r="Y731" s="307" t="n"/>
      <c r="Z731" s="307" t="n"/>
      <c r="AA731" s="307" t="n"/>
      <c r="AB731" s="307" t="n"/>
      <c r="AC731" s="307" t="n"/>
      <c r="AD731" s="307" t="n"/>
      <c r="AE731" s="307" t="n"/>
      <c r="AF731" s="307" t="n"/>
      <c r="AG731" s="307" t="n"/>
      <c r="AH731" s="307" t="n"/>
      <c r="AI731" s="307" t="n"/>
      <c r="AJ731" s="307" t="n"/>
      <c r="AK731" s="307" t="n"/>
      <c r="AL731" s="307" t="n"/>
      <c r="AM731" s="307" t="n"/>
      <c r="AN731" s="307" t="n"/>
      <c r="AO731" s="307" t="n"/>
      <c r="AP731" s="307" t="n"/>
      <c r="AQ731" s="307" t="n"/>
      <c r="AR731" s="307" t="n"/>
      <c r="AS731" s="307" t="n"/>
      <c r="AT731" s="307" t="n"/>
      <c r="AU731" s="307" t="n"/>
      <c r="AV731" s="307" t="n"/>
      <c r="AW731" s="307" t="n"/>
      <c r="AX731" s="307" t="n"/>
      <c r="AY731" s="307" t="n"/>
      <c r="AZ731" s="307" t="n"/>
      <c r="BA731" s="307" t="n"/>
      <c r="BB731" s="307" t="n"/>
      <c r="BC731" s="307" t="n"/>
      <c r="BD731" s="307" t="n"/>
      <c r="BE731" s="230" t="n"/>
      <c r="BF731" s="230" t="n"/>
      <c r="BG731" s="230" t="n"/>
      <c r="BH731" s="230" t="n"/>
      <c r="BI731" s="230" t="n"/>
      <c r="BJ731" s="230" t="n"/>
      <c r="BK731" s="230" t="n"/>
      <c r="BL731" s="230" t="n"/>
      <c r="BM731" s="230" t="n"/>
      <c r="BN731" s="230" t="n"/>
      <c r="BO731" s="230" t="n"/>
      <c r="BP731" s="308" t="n"/>
      <c r="BQ731" s="308" t="n"/>
      <c r="BR731" s="308" t="n"/>
      <c r="BS731" s="308" t="n"/>
      <c r="BT731" s="308" t="n"/>
      <c r="BU731" s="308" t="n"/>
      <c r="BV731" s="308" t="n"/>
      <c r="BW731" s="300" t="n"/>
      <c r="BX731" s="300" t="n"/>
      <c r="BY731" s="300" t="n"/>
      <c r="BZ731" s="300" t="n"/>
      <c r="CA731" s="300" t="n"/>
      <c r="CB731" s="300" t="n"/>
      <c r="CC731" s="300" t="n"/>
      <c r="CD731" s="300" t="n"/>
      <c r="CE731" s="229" t="n"/>
      <c r="CF731" s="229" t="n"/>
      <c r="CG731" s="229" t="n"/>
      <c r="CH731" s="229" t="n"/>
      <c r="CI731" s="229" t="n"/>
      <c r="CJ731" s="229" t="n"/>
      <c r="CK731" s="229" t="n"/>
      <c r="CL731" s="229" t="n"/>
      <c r="CM731" s="229" t="n"/>
      <c r="CN731" s="229" t="n"/>
      <c r="CO731" s="229" t="n"/>
      <c r="CP731" s="300" t="n"/>
      <c r="CQ731" s="300" t="n"/>
      <c r="CR731" s="300" t="n"/>
      <c r="CS731" s="300" t="n"/>
      <c r="CT731" s="300" t="n"/>
      <c r="CU731" s="300" t="n"/>
      <c r="CV731" s="300" t="n"/>
      <c r="CW731" s="300" t="n"/>
      <c r="CX731" s="300" t="n"/>
      <c r="CY731" s="300" t="n"/>
      <c r="CZ731" s="300" t="n"/>
      <c r="DA731" s="300" t="n"/>
      <c r="DB731" s="300" t="n"/>
      <c r="DC731" s="300" t="n"/>
      <c r="DD731" s="300" t="n"/>
      <c r="DE731" s="300" t="n"/>
      <c r="DF731" s="300" t="n"/>
      <c r="DG731" s="300" t="n"/>
      <c r="DH731" s="300" t="n"/>
      <c r="DI731" s="300" t="n"/>
      <c r="DJ731" s="230" t="n"/>
      <c r="DK731" s="230" t="n"/>
      <c r="DL731" s="230" t="n"/>
      <c r="DM731" s="230" t="n"/>
      <c r="DN731" s="230" t="n"/>
      <c r="DO731" s="230" t="n"/>
      <c r="DP731" s="230" t="n"/>
      <c r="DQ731" s="230" t="n"/>
      <c r="DR731" s="230" t="n"/>
      <c r="DS731" s="230" t="n"/>
      <c r="DT731" s="300" t="n"/>
      <c r="DU731" s="300" t="n"/>
      <c r="DV731" s="300" t="n"/>
      <c r="DW731" s="300" t="n"/>
      <c r="DX731" s="300" t="n"/>
      <c r="DY731" s="300" t="n"/>
      <c r="DZ731" s="300" t="n"/>
      <c r="EA731" s="300" t="n"/>
      <c r="EB731" s="300" t="n"/>
      <c r="EC731" s="300" t="n"/>
      <c r="ED731" s="300" t="n"/>
      <c r="EE731" s="300" t="n"/>
    </row>
    <row r="732" ht="15.75" customHeight="1">
      <c r="A732" s="316" t="n"/>
      <c r="B732" s="316" t="n"/>
      <c r="C732" s="316" t="n"/>
      <c r="D732" s="316" t="n"/>
      <c r="E732" s="316" t="n"/>
      <c r="F732" s="316" t="n"/>
      <c r="G732" s="316" t="n"/>
      <c r="H732" s="316" t="n"/>
      <c r="I732" s="229" t="n"/>
      <c r="J732" s="229" t="n"/>
      <c r="K732" s="229" t="n"/>
      <c r="L732" s="229" t="n"/>
      <c r="M732" s="229" t="n"/>
      <c r="N732" s="229" t="n"/>
      <c r="O732" s="229" t="n"/>
      <c r="P732" s="229" t="n"/>
      <c r="Q732" s="229" t="n"/>
      <c r="R732" s="305" t="n"/>
      <c r="S732" s="229" t="n"/>
      <c r="T732" s="229" t="n"/>
      <c r="U732" s="229" t="n"/>
      <c r="V732" s="306" t="n"/>
      <c r="W732" s="307" t="n"/>
      <c r="X732" s="307" t="n"/>
      <c r="Y732" s="307" t="n"/>
      <c r="Z732" s="307" t="n"/>
      <c r="AA732" s="307" t="n"/>
      <c r="AB732" s="307" t="n"/>
      <c r="AC732" s="307" t="n"/>
      <c r="AD732" s="307" t="n"/>
      <c r="AE732" s="307" t="n"/>
      <c r="AF732" s="307" t="n"/>
      <c r="AG732" s="307" t="n"/>
      <c r="AH732" s="307" t="n"/>
      <c r="AI732" s="307" t="n"/>
      <c r="AJ732" s="307" t="n"/>
      <c r="AK732" s="307" t="n"/>
      <c r="AL732" s="307" t="n"/>
      <c r="AM732" s="307" t="n"/>
      <c r="AN732" s="307" t="n"/>
      <c r="AO732" s="307" t="n"/>
      <c r="AP732" s="307" t="n"/>
      <c r="AQ732" s="307" t="n"/>
      <c r="AR732" s="307" t="n"/>
      <c r="AS732" s="307" t="n"/>
      <c r="AT732" s="307" t="n"/>
      <c r="AU732" s="307" t="n"/>
      <c r="AV732" s="307" t="n"/>
      <c r="AW732" s="307" t="n"/>
      <c r="AX732" s="307" t="n"/>
      <c r="AY732" s="307" t="n"/>
      <c r="AZ732" s="307" t="n"/>
      <c r="BA732" s="307" t="n"/>
      <c r="BB732" s="307" t="n"/>
      <c r="BC732" s="307" t="n"/>
      <c r="BD732" s="307" t="n"/>
      <c r="BE732" s="230" t="n"/>
      <c r="BF732" s="230" t="n"/>
      <c r="BG732" s="230" t="n"/>
      <c r="BH732" s="230" t="n"/>
      <c r="BI732" s="230" t="n"/>
      <c r="BJ732" s="230" t="n"/>
      <c r="BK732" s="230" t="n"/>
      <c r="BL732" s="230" t="n"/>
      <c r="BM732" s="230" t="n"/>
      <c r="BN732" s="230" t="n"/>
      <c r="BO732" s="230" t="n"/>
      <c r="BP732" s="308" t="n"/>
      <c r="BQ732" s="308" t="n"/>
      <c r="BR732" s="308" t="n"/>
      <c r="BS732" s="308" t="n"/>
      <c r="BT732" s="308" t="n"/>
      <c r="BU732" s="308" t="n"/>
      <c r="BV732" s="308" t="n"/>
      <c r="BW732" s="300" t="n"/>
      <c r="BX732" s="300" t="n"/>
      <c r="BY732" s="300" t="n"/>
      <c r="BZ732" s="300" t="n"/>
      <c r="CA732" s="300" t="n"/>
      <c r="CB732" s="300" t="n"/>
      <c r="CC732" s="300" t="n"/>
      <c r="CD732" s="300" t="n"/>
      <c r="CE732" s="229" t="n"/>
      <c r="CF732" s="229" t="n"/>
      <c r="CG732" s="229" t="n"/>
      <c r="CH732" s="229" t="n"/>
      <c r="CI732" s="229" t="n"/>
      <c r="CJ732" s="229" t="n"/>
      <c r="CK732" s="229" t="n"/>
      <c r="CL732" s="229" t="n"/>
      <c r="CM732" s="229" t="n"/>
      <c r="CN732" s="229" t="n"/>
      <c r="CO732" s="229" t="n"/>
      <c r="CP732" s="300" t="n"/>
      <c r="CQ732" s="300" t="n"/>
      <c r="CR732" s="300" t="n"/>
      <c r="CS732" s="300" t="n"/>
      <c r="CT732" s="300" t="n"/>
      <c r="CU732" s="300" t="n"/>
      <c r="CV732" s="300" t="n"/>
      <c r="CW732" s="300" t="n"/>
      <c r="CX732" s="300" t="n"/>
      <c r="CY732" s="300" t="n"/>
      <c r="CZ732" s="300" t="n"/>
      <c r="DA732" s="300" t="n"/>
      <c r="DB732" s="300" t="n"/>
      <c r="DC732" s="300" t="n"/>
      <c r="DD732" s="300" t="n"/>
      <c r="DE732" s="300" t="n"/>
      <c r="DF732" s="300" t="n"/>
      <c r="DG732" s="300" t="n"/>
      <c r="DH732" s="300" t="n"/>
      <c r="DI732" s="300" t="n"/>
      <c r="DJ732" s="230" t="n"/>
      <c r="DK732" s="230" t="n"/>
      <c r="DL732" s="230" t="n"/>
      <c r="DM732" s="230" t="n"/>
      <c r="DN732" s="230" t="n"/>
      <c r="DO732" s="230" t="n"/>
      <c r="DP732" s="230" t="n"/>
      <c r="DQ732" s="230" t="n"/>
      <c r="DR732" s="230" t="n"/>
      <c r="DS732" s="230" t="n"/>
      <c r="DT732" s="300" t="n"/>
      <c r="DU732" s="300" t="n"/>
      <c r="DV732" s="300" t="n"/>
      <c r="DW732" s="300" t="n"/>
      <c r="DX732" s="300" t="n"/>
      <c r="DY732" s="300" t="n"/>
      <c r="DZ732" s="300" t="n"/>
      <c r="EA732" s="300" t="n"/>
      <c r="EB732" s="300" t="n"/>
      <c r="EC732" s="300" t="n"/>
      <c r="ED732" s="300" t="n"/>
      <c r="EE732" s="300" t="n"/>
    </row>
    <row r="733" ht="15.75" customHeight="1">
      <c r="A733" s="316" t="n"/>
      <c r="B733" s="316" t="n"/>
      <c r="C733" s="316" t="n"/>
      <c r="D733" s="316" t="n"/>
      <c r="E733" s="316" t="n"/>
      <c r="F733" s="316" t="n"/>
      <c r="G733" s="316" t="n"/>
      <c r="H733" s="316" t="n"/>
      <c r="I733" s="229" t="n"/>
      <c r="J733" s="229" t="n"/>
      <c r="K733" s="229" t="n"/>
      <c r="L733" s="229" t="n"/>
      <c r="M733" s="229" t="n"/>
      <c r="N733" s="229" t="n"/>
      <c r="O733" s="229" t="n"/>
      <c r="P733" s="229" t="n"/>
      <c r="Q733" s="229" t="n"/>
      <c r="R733" s="305" t="n"/>
      <c r="S733" s="229" t="n"/>
      <c r="T733" s="229" t="n"/>
      <c r="U733" s="229" t="n"/>
      <c r="V733" s="306" t="n"/>
      <c r="W733" s="307" t="n"/>
      <c r="X733" s="307" t="n"/>
      <c r="Y733" s="307" t="n"/>
      <c r="Z733" s="307" t="n"/>
      <c r="AA733" s="307" t="n"/>
      <c r="AB733" s="307" t="n"/>
      <c r="AC733" s="307" t="n"/>
      <c r="AD733" s="307" t="n"/>
      <c r="AE733" s="307" t="n"/>
      <c r="AF733" s="307" t="n"/>
      <c r="AG733" s="307" t="n"/>
      <c r="AH733" s="307" t="n"/>
      <c r="AI733" s="307" t="n"/>
      <c r="AJ733" s="307" t="n"/>
      <c r="AK733" s="307" t="n"/>
      <c r="AL733" s="307" t="n"/>
      <c r="AM733" s="307" t="n"/>
      <c r="AN733" s="307" t="n"/>
      <c r="AO733" s="307" t="n"/>
      <c r="AP733" s="307" t="n"/>
      <c r="AQ733" s="307" t="n"/>
      <c r="AR733" s="307" t="n"/>
      <c r="AS733" s="307" t="n"/>
      <c r="AT733" s="307" t="n"/>
      <c r="AU733" s="307" t="n"/>
      <c r="AV733" s="307" t="n"/>
      <c r="AW733" s="307" t="n"/>
      <c r="AX733" s="307" t="n"/>
      <c r="AY733" s="307" t="n"/>
      <c r="AZ733" s="307" t="n"/>
      <c r="BA733" s="307" t="n"/>
      <c r="BB733" s="307" t="n"/>
      <c r="BC733" s="307" t="n"/>
      <c r="BD733" s="307" t="n"/>
      <c r="BE733" s="230" t="n"/>
      <c r="BF733" s="230" t="n"/>
      <c r="BG733" s="230" t="n"/>
      <c r="BH733" s="230" t="n"/>
      <c r="BI733" s="230" t="n"/>
      <c r="BJ733" s="230" t="n"/>
      <c r="BK733" s="230" t="n"/>
      <c r="BL733" s="230" t="n"/>
      <c r="BM733" s="230" t="n"/>
      <c r="BN733" s="230" t="n"/>
      <c r="BO733" s="230" t="n"/>
      <c r="BP733" s="308" t="n"/>
      <c r="BQ733" s="308" t="n"/>
      <c r="BR733" s="308" t="n"/>
      <c r="BS733" s="308" t="n"/>
      <c r="BT733" s="308" t="n"/>
      <c r="BU733" s="308" t="n"/>
      <c r="BV733" s="308" t="n"/>
      <c r="BW733" s="300" t="n"/>
      <c r="BX733" s="300" t="n"/>
      <c r="BY733" s="300" t="n"/>
      <c r="BZ733" s="300" t="n"/>
      <c r="CA733" s="300" t="n"/>
      <c r="CB733" s="300" t="n"/>
      <c r="CC733" s="300" t="n"/>
      <c r="CD733" s="300" t="n"/>
      <c r="CE733" s="229" t="n"/>
      <c r="CF733" s="229" t="n"/>
      <c r="CG733" s="229" t="n"/>
      <c r="CH733" s="229" t="n"/>
      <c r="CI733" s="229" t="n"/>
      <c r="CJ733" s="229" t="n"/>
      <c r="CK733" s="229" t="n"/>
      <c r="CL733" s="229" t="n"/>
      <c r="CM733" s="229" t="n"/>
      <c r="CN733" s="229" t="n"/>
      <c r="CO733" s="229" t="n"/>
      <c r="CP733" s="300" t="n"/>
      <c r="CQ733" s="300" t="n"/>
      <c r="CR733" s="300" t="n"/>
      <c r="CS733" s="300" t="n"/>
      <c r="CT733" s="300" t="n"/>
      <c r="CU733" s="300" t="n"/>
      <c r="CV733" s="300" t="n"/>
      <c r="CW733" s="300" t="n"/>
      <c r="CX733" s="300" t="n"/>
      <c r="CY733" s="300" t="n"/>
      <c r="CZ733" s="300" t="n"/>
      <c r="DA733" s="300" t="n"/>
      <c r="DB733" s="300" t="n"/>
      <c r="DC733" s="300" t="n"/>
      <c r="DD733" s="300" t="n"/>
      <c r="DE733" s="300" t="n"/>
      <c r="DF733" s="300" t="n"/>
      <c r="DG733" s="300" t="n"/>
      <c r="DH733" s="300" t="n"/>
      <c r="DI733" s="300" t="n"/>
      <c r="DJ733" s="230" t="n"/>
      <c r="DK733" s="230" t="n"/>
      <c r="DL733" s="230" t="n"/>
      <c r="DM733" s="230" t="n"/>
      <c r="DN733" s="230" t="n"/>
      <c r="DO733" s="230" t="n"/>
      <c r="DP733" s="230" t="n"/>
      <c r="DQ733" s="230" t="n"/>
      <c r="DR733" s="230" t="n"/>
      <c r="DS733" s="230" t="n"/>
      <c r="DT733" s="300" t="n"/>
      <c r="DU733" s="300" t="n"/>
      <c r="DV733" s="300" t="n"/>
      <c r="DW733" s="300" t="n"/>
      <c r="DX733" s="300" t="n"/>
      <c r="DY733" s="300" t="n"/>
      <c r="DZ733" s="300" t="n"/>
      <c r="EA733" s="300" t="n"/>
      <c r="EB733" s="300" t="n"/>
      <c r="EC733" s="300" t="n"/>
      <c r="ED733" s="300" t="n"/>
      <c r="EE733" s="300" t="n"/>
    </row>
    <row r="734" ht="15.75" customHeight="1">
      <c r="A734" s="316" t="n"/>
      <c r="B734" s="316" t="n"/>
      <c r="C734" s="316" t="n"/>
      <c r="D734" s="316" t="n"/>
      <c r="E734" s="316" t="n"/>
      <c r="F734" s="316" t="n"/>
      <c r="G734" s="316" t="n"/>
      <c r="H734" s="316" t="n"/>
      <c r="I734" s="229" t="n"/>
      <c r="J734" s="229" t="n"/>
      <c r="K734" s="229" t="n"/>
      <c r="L734" s="229" t="n"/>
      <c r="M734" s="229" t="n"/>
      <c r="N734" s="229" t="n"/>
      <c r="O734" s="229" t="n"/>
      <c r="P734" s="229" t="n"/>
      <c r="Q734" s="229" t="n"/>
      <c r="R734" s="305" t="n"/>
      <c r="S734" s="229" t="n"/>
      <c r="T734" s="229" t="n"/>
      <c r="U734" s="229" t="n"/>
      <c r="V734" s="306" t="n"/>
      <c r="W734" s="307" t="n"/>
      <c r="X734" s="307" t="n"/>
      <c r="Y734" s="307" t="n"/>
      <c r="Z734" s="307" t="n"/>
      <c r="AA734" s="307" t="n"/>
      <c r="AB734" s="307" t="n"/>
      <c r="AC734" s="307" t="n"/>
      <c r="AD734" s="307" t="n"/>
      <c r="AE734" s="307" t="n"/>
      <c r="AF734" s="307" t="n"/>
      <c r="AG734" s="307" t="n"/>
      <c r="AH734" s="307" t="n"/>
      <c r="AI734" s="307" t="n"/>
      <c r="AJ734" s="307" t="n"/>
      <c r="AK734" s="307" t="n"/>
      <c r="AL734" s="307" t="n"/>
      <c r="AM734" s="307" t="n"/>
      <c r="AN734" s="307" t="n"/>
      <c r="AO734" s="307" t="n"/>
      <c r="AP734" s="307" t="n"/>
      <c r="AQ734" s="307" t="n"/>
      <c r="AR734" s="307" t="n"/>
      <c r="AS734" s="307" t="n"/>
      <c r="AT734" s="307" t="n"/>
      <c r="AU734" s="307" t="n"/>
      <c r="AV734" s="307" t="n"/>
      <c r="AW734" s="307" t="n"/>
      <c r="AX734" s="307" t="n"/>
      <c r="AY734" s="307" t="n"/>
      <c r="AZ734" s="307" t="n"/>
      <c r="BA734" s="307" t="n"/>
      <c r="BB734" s="307" t="n"/>
      <c r="BC734" s="307" t="n"/>
      <c r="BD734" s="307" t="n"/>
      <c r="BE734" s="230" t="n"/>
      <c r="BF734" s="230" t="n"/>
      <c r="BG734" s="230" t="n"/>
      <c r="BH734" s="230" t="n"/>
      <c r="BI734" s="230" t="n"/>
      <c r="BJ734" s="230" t="n"/>
      <c r="BK734" s="230" t="n"/>
      <c r="BL734" s="230" t="n"/>
      <c r="BM734" s="230" t="n"/>
      <c r="BN734" s="230" t="n"/>
      <c r="BO734" s="230" t="n"/>
      <c r="BP734" s="308" t="n"/>
      <c r="BQ734" s="308" t="n"/>
      <c r="BR734" s="308" t="n"/>
      <c r="BS734" s="308" t="n"/>
      <c r="BT734" s="308" t="n"/>
      <c r="BU734" s="308" t="n"/>
      <c r="BV734" s="308" t="n"/>
      <c r="BW734" s="300" t="n"/>
      <c r="BX734" s="300" t="n"/>
      <c r="BY734" s="300" t="n"/>
      <c r="BZ734" s="300" t="n"/>
      <c r="CA734" s="300" t="n"/>
      <c r="CB734" s="300" t="n"/>
      <c r="CC734" s="300" t="n"/>
      <c r="CD734" s="300" t="n"/>
      <c r="CE734" s="229" t="n"/>
      <c r="CF734" s="229" t="n"/>
      <c r="CG734" s="229" t="n"/>
      <c r="CH734" s="229" t="n"/>
      <c r="CI734" s="229" t="n"/>
      <c r="CJ734" s="229" t="n"/>
      <c r="CK734" s="229" t="n"/>
      <c r="CL734" s="229" t="n"/>
      <c r="CM734" s="229" t="n"/>
      <c r="CN734" s="229" t="n"/>
      <c r="CO734" s="229" t="n"/>
      <c r="CP734" s="300" t="n"/>
      <c r="CQ734" s="300" t="n"/>
      <c r="CR734" s="300" t="n"/>
      <c r="CS734" s="300" t="n"/>
      <c r="CT734" s="300" t="n"/>
      <c r="CU734" s="300" t="n"/>
      <c r="CV734" s="300" t="n"/>
      <c r="CW734" s="300" t="n"/>
      <c r="CX734" s="300" t="n"/>
      <c r="CY734" s="300" t="n"/>
      <c r="CZ734" s="300" t="n"/>
      <c r="DA734" s="300" t="n"/>
      <c r="DB734" s="300" t="n"/>
      <c r="DC734" s="300" t="n"/>
      <c r="DD734" s="300" t="n"/>
      <c r="DE734" s="300" t="n"/>
      <c r="DF734" s="300" t="n"/>
      <c r="DG734" s="300" t="n"/>
      <c r="DH734" s="300" t="n"/>
      <c r="DI734" s="300" t="n"/>
      <c r="DJ734" s="230" t="n"/>
      <c r="DK734" s="230" t="n"/>
      <c r="DL734" s="230" t="n"/>
      <c r="DM734" s="230" t="n"/>
      <c r="DN734" s="230" t="n"/>
      <c r="DO734" s="230" t="n"/>
      <c r="DP734" s="230" t="n"/>
      <c r="DQ734" s="230" t="n"/>
      <c r="DR734" s="230" t="n"/>
      <c r="DS734" s="230" t="n"/>
      <c r="DT734" s="300" t="n"/>
      <c r="DU734" s="300" t="n"/>
      <c r="DV734" s="300" t="n"/>
      <c r="DW734" s="300" t="n"/>
      <c r="DX734" s="300" t="n"/>
      <c r="DY734" s="300" t="n"/>
      <c r="DZ734" s="300" t="n"/>
      <c r="EA734" s="300" t="n"/>
      <c r="EB734" s="300" t="n"/>
      <c r="EC734" s="300" t="n"/>
      <c r="ED734" s="300" t="n"/>
      <c r="EE734" s="300" t="n"/>
    </row>
    <row r="735" ht="15.75" customHeight="1">
      <c r="A735" s="316" t="n"/>
      <c r="B735" s="316" t="n"/>
      <c r="C735" s="316" t="n"/>
      <c r="D735" s="316" t="n"/>
      <c r="E735" s="316" t="n"/>
      <c r="F735" s="316" t="n"/>
      <c r="G735" s="316" t="n"/>
      <c r="H735" s="316" t="n"/>
      <c r="I735" s="229" t="n"/>
      <c r="J735" s="229" t="n"/>
      <c r="K735" s="229" t="n"/>
      <c r="L735" s="229" t="n"/>
      <c r="M735" s="229" t="n"/>
      <c r="N735" s="229" t="n"/>
      <c r="O735" s="229" t="n"/>
      <c r="P735" s="229" t="n"/>
      <c r="Q735" s="229" t="n"/>
      <c r="R735" s="305" t="n"/>
      <c r="S735" s="229" t="n"/>
      <c r="T735" s="229" t="n"/>
      <c r="U735" s="229" t="n"/>
      <c r="V735" s="306" t="n"/>
      <c r="W735" s="307" t="n"/>
      <c r="X735" s="307" t="n"/>
      <c r="Y735" s="307" t="n"/>
      <c r="Z735" s="307" t="n"/>
      <c r="AA735" s="307" t="n"/>
      <c r="AB735" s="307" t="n"/>
      <c r="AC735" s="307" t="n"/>
      <c r="AD735" s="307" t="n"/>
      <c r="AE735" s="307" t="n"/>
      <c r="AF735" s="307" t="n"/>
      <c r="AG735" s="307" t="n"/>
      <c r="AH735" s="307" t="n"/>
      <c r="AI735" s="307" t="n"/>
      <c r="AJ735" s="307" t="n"/>
      <c r="AK735" s="307" t="n"/>
      <c r="AL735" s="307" t="n"/>
      <c r="AM735" s="307" t="n"/>
      <c r="AN735" s="307" t="n"/>
      <c r="AO735" s="307" t="n"/>
      <c r="AP735" s="307" t="n"/>
      <c r="AQ735" s="307" t="n"/>
      <c r="AR735" s="307" t="n"/>
      <c r="AS735" s="307" t="n"/>
      <c r="AT735" s="307" t="n"/>
      <c r="AU735" s="307" t="n"/>
      <c r="AV735" s="307" t="n"/>
      <c r="AW735" s="307" t="n"/>
      <c r="AX735" s="307" t="n"/>
      <c r="AY735" s="307" t="n"/>
      <c r="AZ735" s="307" t="n"/>
      <c r="BA735" s="307" t="n"/>
      <c r="BB735" s="307" t="n"/>
      <c r="BC735" s="307" t="n"/>
      <c r="BD735" s="307" t="n"/>
      <c r="BE735" s="230" t="n"/>
      <c r="BF735" s="230" t="n"/>
      <c r="BG735" s="230" t="n"/>
      <c r="BH735" s="230" t="n"/>
      <c r="BI735" s="230" t="n"/>
      <c r="BJ735" s="230" t="n"/>
      <c r="BK735" s="230" t="n"/>
      <c r="BL735" s="230" t="n"/>
      <c r="BM735" s="230" t="n"/>
      <c r="BN735" s="230" t="n"/>
      <c r="BO735" s="230" t="n"/>
      <c r="BP735" s="308" t="n"/>
      <c r="BQ735" s="308" t="n"/>
      <c r="BR735" s="308" t="n"/>
      <c r="BS735" s="308" t="n"/>
      <c r="BT735" s="308" t="n"/>
      <c r="BU735" s="308" t="n"/>
      <c r="BV735" s="308" t="n"/>
      <c r="BW735" s="300" t="n"/>
      <c r="BX735" s="300" t="n"/>
      <c r="BY735" s="300" t="n"/>
      <c r="BZ735" s="300" t="n"/>
      <c r="CA735" s="300" t="n"/>
      <c r="CB735" s="300" t="n"/>
      <c r="CC735" s="300" t="n"/>
      <c r="CD735" s="300" t="n"/>
      <c r="CE735" s="229" t="n"/>
      <c r="CF735" s="229" t="n"/>
      <c r="CG735" s="229" t="n"/>
      <c r="CH735" s="229" t="n"/>
      <c r="CI735" s="229" t="n"/>
      <c r="CJ735" s="229" t="n"/>
      <c r="CK735" s="229" t="n"/>
      <c r="CL735" s="229" t="n"/>
      <c r="CM735" s="229" t="n"/>
      <c r="CN735" s="229" t="n"/>
      <c r="CO735" s="229" t="n"/>
      <c r="CP735" s="300" t="n"/>
      <c r="CQ735" s="300" t="n"/>
      <c r="CR735" s="300" t="n"/>
      <c r="CS735" s="300" t="n"/>
      <c r="CT735" s="300" t="n"/>
      <c r="CU735" s="300" t="n"/>
      <c r="CV735" s="300" t="n"/>
      <c r="CW735" s="300" t="n"/>
      <c r="CX735" s="300" t="n"/>
      <c r="CY735" s="300" t="n"/>
      <c r="CZ735" s="300" t="n"/>
      <c r="DA735" s="300" t="n"/>
      <c r="DB735" s="300" t="n"/>
      <c r="DC735" s="300" t="n"/>
      <c r="DD735" s="300" t="n"/>
      <c r="DE735" s="300" t="n"/>
      <c r="DF735" s="300" t="n"/>
      <c r="DG735" s="300" t="n"/>
      <c r="DH735" s="300" t="n"/>
      <c r="DI735" s="300" t="n"/>
      <c r="DJ735" s="230" t="n"/>
      <c r="DK735" s="230" t="n"/>
      <c r="DL735" s="230" t="n"/>
      <c r="DM735" s="230" t="n"/>
      <c r="DN735" s="230" t="n"/>
      <c r="DO735" s="230" t="n"/>
      <c r="DP735" s="230" t="n"/>
      <c r="DQ735" s="230" t="n"/>
      <c r="DR735" s="230" t="n"/>
      <c r="DS735" s="230" t="n"/>
      <c r="DT735" s="300" t="n"/>
      <c r="DU735" s="300" t="n"/>
      <c r="DV735" s="300" t="n"/>
      <c r="DW735" s="300" t="n"/>
      <c r="DX735" s="300" t="n"/>
      <c r="DY735" s="300" t="n"/>
      <c r="DZ735" s="300" t="n"/>
      <c r="EA735" s="300" t="n"/>
      <c r="EB735" s="300" t="n"/>
      <c r="EC735" s="300" t="n"/>
      <c r="ED735" s="300" t="n"/>
      <c r="EE735" s="300" t="n"/>
    </row>
    <row r="736" ht="15.75" customHeight="1">
      <c r="A736" s="316" t="n"/>
      <c r="B736" s="316" t="n"/>
      <c r="C736" s="316" t="n"/>
      <c r="D736" s="316" t="n"/>
      <c r="E736" s="316" t="n"/>
      <c r="F736" s="316" t="n"/>
      <c r="G736" s="316" t="n"/>
      <c r="H736" s="316" t="n"/>
      <c r="I736" s="229" t="n"/>
      <c r="J736" s="229" t="n"/>
      <c r="K736" s="229" t="n"/>
      <c r="L736" s="229" t="n"/>
      <c r="M736" s="229" t="n"/>
      <c r="N736" s="229" t="n"/>
      <c r="O736" s="229" t="n"/>
      <c r="P736" s="229" t="n"/>
      <c r="Q736" s="229" t="n"/>
      <c r="R736" s="305" t="n"/>
      <c r="S736" s="229" t="n"/>
      <c r="T736" s="229" t="n"/>
      <c r="U736" s="229" t="n"/>
      <c r="V736" s="306" t="n"/>
      <c r="W736" s="307" t="n"/>
      <c r="X736" s="307" t="n"/>
      <c r="Y736" s="307" t="n"/>
      <c r="Z736" s="307" t="n"/>
      <c r="AA736" s="307" t="n"/>
      <c r="AB736" s="307" t="n"/>
      <c r="AC736" s="307" t="n"/>
      <c r="AD736" s="307" t="n"/>
      <c r="AE736" s="307" t="n"/>
      <c r="AF736" s="307" t="n"/>
      <c r="AG736" s="307" t="n"/>
      <c r="AH736" s="307" t="n"/>
      <c r="AI736" s="307" t="n"/>
      <c r="AJ736" s="307" t="n"/>
      <c r="AK736" s="307" t="n"/>
      <c r="AL736" s="307" t="n"/>
      <c r="AM736" s="307" t="n"/>
      <c r="AN736" s="307" t="n"/>
      <c r="AO736" s="307" t="n"/>
      <c r="AP736" s="307" t="n"/>
      <c r="AQ736" s="307" t="n"/>
      <c r="AR736" s="307" t="n"/>
      <c r="AS736" s="307" t="n"/>
      <c r="AT736" s="307" t="n"/>
      <c r="AU736" s="307" t="n"/>
      <c r="AV736" s="307" t="n"/>
      <c r="AW736" s="307" t="n"/>
      <c r="AX736" s="307" t="n"/>
      <c r="AY736" s="307" t="n"/>
      <c r="AZ736" s="307" t="n"/>
      <c r="BA736" s="307" t="n"/>
      <c r="BB736" s="307" t="n"/>
      <c r="BC736" s="307" t="n"/>
      <c r="BD736" s="307" t="n"/>
      <c r="BE736" s="230" t="n"/>
      <c r="BF736" s="230" t="n"/>
      <c r="BG736" s="230" t="n"/>
      <c r="BH736" s="230" t="n"/>
      <c r="BI736" s="230" t="n"/>
      <c r="BJ736" s="230" t="n"/>
      <c r="BK736" s="230" t="n"/>
      <c r="BL736" s="230" t="n"/>
      <c r="BM736" s="230" t="n"/>
      <c r="BN736" s="230" t="n"/>
      <c r="BO736" s="230" t="n"/>
      <c r="BP736" s="308" t="n"/>
      <c r="BQ736" s="308" t="n"/>
      <c r="BR736" s="308" t="n"/>
      <c r="BS736" s="308" t="n"/>
      <c r="BT736" s="308" t="n"/>
      <c r="BU736" s="308" t="n"/>
      <c r="BV736" s="308" t="n"/>
      <c r="BW736" s="300" t="n"/>
      <c r="BX736" s="300" t="n"/>
      <c r="BY736" s="300" t="n"/>
      <c r="BZ736" s="300" t="n"/>
      <c r="CA736" s="300" t="n"/>
      <c r="CB736" s="300" t="n"/>
      <c r="CC736" s="300" t="n"/>
      <c r="CD736" s="300" t="n"/>
      <c r="CE736" s="229" t="n"/>
      <c r="CF736" s="229" t="n"/>
      <c r="CG736" s="229" t="n"/>
      <c r="CH736" s="229" t="n"/>
      <c r="CI736" s="229" t="n"/>
      <c r="CJ736" s="229" t="n"/>
      <c r="CK736" s="229" t="n"/>
      <c r="CL736" s="229" t="n"/>
      <c r="CM736" s="229" t="n"/>
      <c r="CN736" s="229" t="n"/>
      <c r="CO736" s="229" t="n"/>
      <c r="CP736" s="300" t="n"/>
      <c r="CQ736" s="300" t="n"/>
      <c r="CR736" s="300" t="n"/>
      <c r="CS736" s="300" t="n"/>
      <c r="CT736" s="300" t="n"/>
      <c r="CU736" s="300" t="n"/>
      <c r="CV736" s="300" t="n"/>
      <c r="CW736" s="300" t="n"/>
      <c r="CX736" s="300" t="n"/>
      <c r="CY736" s="300" t="n"/>
      <c r="CZ736" s="300" t="n"/>
      <c r="DA736" s="300" t="n"/>
      <c r="DB736" s="300" t="n"/>
      <c r="DC736" s="300" t="n"/>
      <c r="DD736" s="300" t="n"/>
      <c r="DE736" s="300" t="n"/>
      <c r="DF736" s="300" t="n"/>
      <c r="DG736" s="300" t="n"/>
      <c r="DH736" s="300" t="n"/>
      <c r="DI736" s="300" t="n"/>
      <c r="DJ736" s="230" t="n"/>
      <c r="DK736" s="230" t="n"/>
      <c r="DL736" s="230" t="n"/>
      <c r="DM736" s="230" t="n"/>
      <c r="DN736" s="230" t="n"/>
      <c r="DO736" s="230" t="n"/>
      <c r="DP736" s="230" t="n"/>
      <c r="DQ736" s="230" t="n"/>
      <c r="DR736" s="230" t="n"/>
      <c r="DS736" s="230" t="n"/>
      <c r="DT736" s="300" t="n"/>
      <c r="DU736" s="300" t="n"/>
      <c r="DV736" s="300" t="n"/>
      <c r="DW736" s="300" t="n"/>
      <c r="DX736" s="300" t="n"/>
      <c r="DY736" s="300" t="n"/>
      <c r="DZ736" s="300" t="n"/>
      <c r="EA736" s="300" t="n"/>
      <c r="EB736" s="300" t="n"/>
      <c r="EC736" s="300" t="n"/>
      <c r="ED736" s="300" t="n"/>
      <c r="EE736" s="300" t="n"/>
    </row>
    <row r="737" ht="15.75" customHeight="1">
      <c r="A737" s="316" t="n"/>
      <c r="B737" s="316" t="n"/>
      <c r="C737" s="316" t="n"/>
      <c r="D737" s="316" t="n"/>
      <c r="E737" s="316" t="n"/>
      <c r="F737" s="316" t="n"/>
      <c r="G737" s="316" t="n"/>
      <c r="H737" s="316" t="n"/>
      <c r="I737" s="229" t="n"/>
      <c r="J737" s="229" t="n"/>
      <c r="K737" s="229" t="n"/>
      <c r="L737" s="229" t="n"/>
      <c r="M737" s="229" t="n"/>
      <c r="N737" s="229" t="n"/>
      <c r="O737" s="229" t="n"/>
      <c r="P737" s="229" t="n"/>
      <c r="Q737" s="229" t="n"/>
      <c r="R737" s="305" t="n"/>
      <c r="S737" s="229" t="n"/>
      <c r="T737" s="229" t="n"/>
      <c r="U737" s="229" t="n"/>
      <c r="V737" s="306" t="n"/>
      <c r="W737" s="307" t="n"/>
      <c r="X737" s="307" t="n"/>
      <c r="Y737" s="307" t="n"/>
      <c r="Z737" s="307" t="n"/>
      <c r="AA737" s="307" t="n"/>
      <c r="AB737" s="307" t="n"/>
      <c r="AC737" s="307" t="n"/>
      <c r="AD737" s="307" t="n"/>
      <c r="AE737" s="307" t="n"/>
      <c r="AF737" s="307" t="n"/>
      <c r="AG737" s="307" t="n"/>
      <c r="AH737" s="307" t="n"/>
      <c r="AI737" s="307" t="n"/>
      <c r="AJ737" s="307" t="n"/>
      <c r="AK737" s="307" t="n"/>
      <c r="AL737" s="307" t="n"/>
      <c r="AM737" s="307" t="n"/>
      <c r="AN737" s="307" t="n"/>
      <c r="AO737" s="307" t="n"/>
      <c r="AP737" s="307" t="n"/>
      <c r="AQ737" s="307" t="n"/>
      <c r="AR737" s="307" t="n"/>
      <c r="AS737" s="307" t="n"/>
      <c r="AT737" s="307" t="n"/>
      <c r="AU737" s="307" t="n"/>
      <c r="AV737" s="307" t="n"/>
      <c r="AW737" s="307" t="n"/>
      <c r="AX737" s="307" t="n"/>
      <c r="AY737" s="307" t="n"/>
      <c r="AZ737" s="307" t="n"/>
      <c r="BA737" s="307" t="n"/>
      <c r="BB737" s="307" t="n"/>
      <c r="BC737" s="307" t="n"/>
      <c r="BD737" s="307" t="n"/>
      <c r="BE737" s="230" t="n"/>
      <c r="BF737" s="230" t="n"/>
      <c r="BG737" s="230" t="n"/>
      <c r="BH737" s="230" t="n"/>
      <c r="BI737" s="230" t="n"/>
      <c r="BJ737" s="230" t="n"/>
      <c r="BK737" s="230" t="n"/>
      <c r="BL737" s="230" t="n"/>
      <c r="BM737" s="230" t="n"/>
      <c r="BN737" s="230" t="n"/>
      <c r="BO737" s="230" t="n"/>
      <c r="BP737" s="308" t="n"/>
      <c r="BQ737" s="308" t="n"/>
      <c r="BR737" s="308" t="n"/>
      <c r="BS737" s="308" t="n"/>
      <c r="BT737" s="308" t="n"/>
      <c r="BU737" s="308" t="n"/>
      <c r="BV737" s="308" t="n"/>
      <c r="BW737" s="300" t="n"/>
      <c r="BX737" s="300" t="n"/>
      <c r="BY737" s="300" t="n"/>
      <c r="BZ737" s="300" t="n"/>
      <c r="CA737" s="300" t="n"/>
      <c r="CB737" s="300" t="n"/>
      <c r="CC737" s="300" t="n"/>
      <c r="CD737" s="300" t="n"/>
      <c r="CE737" s="229" t="n"/>
      <c r="CF737" s="229" t="n"/>
      <c r="CG737" s="229" t="n"/>
      <c r="CH737" s="229" t="n"/>
      <c r="CI737" s="229" t="n"/>
      <c r="CJ737" s="229" t="n"/>
      <c r="CK737" s="229" t="n"/>
      <c r="CL737" s="229" t="n"/>
      <c r="CM737" s="229" t="n"/>
      <c r="CN737" s="229" t="n"/>
      <c r="CO737" s="229" t="n"/>
      <c r="CP737" s="300" t="n"/>
      <c r="CQ737" s="300" t="n"/>
      <c r="CR737" s="300" t="n"/>
      <c r="CS737" s="300" t="n"/>
      <c r="CT737" s="300" t="n"/>
      <c r="CU737" s="300" t="n"/>
      <c r="CV737" s="300" t="n"/>
      <c r="CW737" s="300" t="n"/>
      <c r="CX737" s="300" t="n"/>
      <c r="CY737" s="300" t="n"/>
      <c r="CZ737" s="300" t="n"/>
      <c r="DA737" s="300" t="n"/>
      <c r="DB737" s="300" t="n"/>
      <c r="DC737" s="300" t="n"/>
      <c r="DD737" s="300" t="n"/>
      <c r="DE737" s="300" t="n"/>
      <c r="DF737" s="300" t="n"/>
      <c r="DG737" s="300" t="n"/>
      <c r="DH737" s="300" t="n"/>
      <c r="DI737" s="300" t="n"/>
      <c r="DJ737" s="230" t="n"/>
      <c r="DK737" s="230" t="n"/>
      <c r="DL737" s="230" t="n"/>
      <c r="DM737" s="230" t="n"/>
      <c r="DN737" s="230" t="n"/>
      <c r="DO737" s="230" t="n"/>
      <c r="DP737" s="230" t="n"/>
      <c r="DQ737" s="230" t="n"/>
      <c r="DR737" s="230" t="n"/>
      <c r="DS737" s="230" t="n"/>
      <c r="DT737" s="300" t="n"/>
      <c r="DU737" s="300" t="n"/>
      <c r="DV737" s="300" t="n"/>
      <c r="DW737" s="300" t="n"/>
      <c r="DX737" s="300" t="n"/>
      <c r="DY737" s="300" t="n"/>
      <c r="DZ737" s="300" t="n"/>
      <c r="EA737" s="300" t="n"/>
      <c r="EB737" s="300" t="n"/>
      <c r="EC737" s="300" t="n"/>
      <c r="ED737" s="300" t="n"/>
      <c r="EE737" s="300" t="n"/>
    </row>
    <row r="738" ht="15.75" customHeight="1">
      <c r="A738" s="316" t="n"/>
      <c r="B738" s="316" t="n"/>
      <c r="C738" s="316" t="n"/>
      <c r="D738" s="316" t="n"/>
      <c r="E738" s="316" t="n"/>
      <c r="F738" s="316" t="n"/>
      <c r="G738" s="316" t="n"/>
      <c r="H738" s="316" t="n"/>
      <c r="I738" s="229" t="n"/>
      <c r="J738" s="229" t="n"/>
      <c r="K738" s="229" t="n"/>
      <c r="L738" s="229" t="n"/>
      <c r="M738" s="229" t="n"/>
      <c r="N738" s="229" t="n"/>
      <c r="O738" s="229" t="n"/>
      <c r="P738" s="229" t="n"/>
      <c r="Q738" s="229" t="n"/>
      <c r="R738" s="305" t="n"/>
      <c r="S738" s="229" t="n"/>
      <c r="T738" s="229" t="n"/>
      <c r="U738" s="229" t="n"/>
      <c r="V738" s="306" t="n"/>
      <c r="W738" s="307" t="n"/>
      <c r="X738" s="307" t="n"/>
      <c r="Y738" s="307" t="n"/>
      <c r="Z738" s="307" t="n"/>
      <c r="AA738" s="307" t="n"/>
      <c r="AB738" s="307" t="n"/>
      <c r="AC738" s="307" t="n"/>
      <c r="AD738" s="307" t="n"/>
      <c r="AE738" s="307" t="n"/>
      <c r="AF738" s="307" t="n"/>
      <c r="AG738" s="307" t="n"/>
      <c r="AH738" s="307" t="n"/>
      <c r="AI738" s="307" t="n"/>
      <c r="AJ738" s="307" t="n"/>
      <c r="AK738" s="307" t="n"/>
      <c r="AL738" s="307" t="n"/>
      <c r="AM738" s="307" t="n"/>
      <c r="AN738" s="307" t="n"/>
      <c r="AO738" s="307" t="n"/>
      <c r="AP738" s="307" t="n"/>
      <c r="AQ738" s="307" t="n"/>
      <c r="AR738" s="307" t="n"/>
      <c r="AS738" s="307" t="n"/>
      <c r="AT738" s="307" t="n"/>
      <c r="AU738" s="307" t="n"/>
      <c r="AV738" s="307" t="n"/>
      <c r="AW738" s="307" t="n"/>
      <c r="AX738" s="307" t="n"/>
      <c r="AY738" s="307" t="n"/>
      <c r="AZ738" s="307" t="n"/>
      <c r="BA738" s="307" t="n"/>
      <c r="BB738" s="307" t="n"/>
      <c r="BC738" s="307" t="n"/>
      <c r="BD738" s="307" t="n"/>
      <c r="BE738" s="230" t="n"/>
      <c r="BF738" s="230" t="n"/>
      <c r="BG738" s="230" t="n"/>
      <c r="BH738" s="230" t="n"/>
      <c r="BI738" s="230" t="n"/>
      <c r="BJ738" s="230" t="n"/>
      <c r="BK738" s="230" t="n"/>
      <c r="BL738" s="230" t="n"/>
      <c r="BM738" s="230" t="n"/>
      <c r="BN738" s="230" t="n"/>
      <c r="BO738" s="230" t="n"/>
      <c r="BP738" s="308" t="n"/>
      <c r="BQ738" s="308" t="n"/>
      <c r="BR738" s="308" t="n"/>
      <c r="BS738" s="308" t="n"/>
      <c r="BT738" s="308" t="n"/>
      <c r="BU738" s="308" t="n"/>
      <c r="BV738" s="308" t="n"/>
      <c r="BW738" s="300" t="n"/>
      <c r="BX738" s="300" t="n"/>
      <c r="BY738" s="300" t="n"/>
      <c r="BZ738" s="300" t="n"/>
      <c r="CA738" s="300" t="n"/>
      <c r="CB738" s="300" t="n"/>
      <c r="CC738" s="300" t="n"/>
      <c r="CD738" s="300" t="n"/>
      <c r="CE738" s="229" t="n"/>
      <c r="CF738" s="229" t="n"/>
      <c r="CG738" s="229" t="n"/>
      <c r="CH738" s="229" t="n"/>
      <c r="CI738" s="229" t="n"/>
      <c r="CJ738" s="229" t="n"/>
      <c r="CK738" s="229" t="n"/>
      <c r="CL738" s="229" t="n"/>
      <c r="CM738" s="229" t="n"/>
      <c r="CN738" s="229" t="n"/>
      <c r="CO738" s="229" t="n"/>
      <c r="CP738" s="300" t="n"/>
      <c r="CQ738" s="300" t="n"/>
      <c r="CR738" s="300" t="n"/>
      <c r="CS738" s="300" t="n"/>
      <c r="CT738" s="300" t="n"/>
      <c r="CU738" s="300" t="n"/>
      <c r="CV738" s="300" t="n"/>
      <c r="CW738" s="300" t="n"/>
      <c r="CX738" s="300" t="n"/>
      <c r="CY738" s="300" t="n"/>
      <c r="CZ738" s="300" t="n"/>
      <c r="DA738" s="300" t="n"/>
      <c r="DB738" s="300" t="n"/>
      <c r="DC738" s="300" t="n"/>
      <c r="DD738" s="300" t="n"/>
      <c r="DE738" s="300" t="n"/>
      <c r="DF738" s="300" t="n"/>
      <c r="DG738" s="300" t="n"/>
      <c r="DH738" s="300" t="n"/>
      <c r="DI738" s="300" t="n"/>
      <c r="DJ738" s="230" t="n"/>
      <c r="DK738" s="230" t="n"/>
      <c r="DL738" s="230" t="n"/>
      <c r="DM738" s="230" t="n"/>
      <c r="DN738" s="230" t="n"/>
      <c r="DO738" s="230" t="n"/>
      <c r="DP738" s="230" t="n"/>
      <c r="DQ738" s="230" t="n"/>
      <c r="DR738" s="230" t="n"/>
      <c r="DS738" s="230" t="n"/>
      <c r="DT738" s="300" t="n"/>
      <c r="DU738" s="300" t="n"/>
      <c r="DV738" s="300" t="n"/>
      <c r="DW738" s="300" t="n"/>
      <c r="DX738" s="300" t="n"/>
      <c r="DY738" s="300" t="n"/>
      <c r="DZ738" s="300" t="n"/>
      <c r="EA738" s="300" t="n"/>
      <c r="EB738" s="300" t="n"/>
      <c r="EC738" s="300" t="n"/>
      <c r="ED738" s="300" t="n"/>
      <c r="EE738" s="300" t="n"/>
    </row>
    <row r="739" ht="15.75" customHeight="1">
      <c r="A739" s="316" t="n"/>
      <c r="B739" s="316" t="n"/>
      <c r="C739" s="316" t="n"/>
      <c r="D739" s="316" t="n"/>
      <c r="E739" s="316" t="n"/>
      <c r="F739" s="316" t="n"/>
      <c r="G739" s="316" t="n"/>
      <c r="H739" s="316" t="n"/>
      <c r="I739" s="229" t="n"/>
      <c r="J739" s="229" t="n"/>
      <c r="K739" s="229" t="n"/>
      <c r="L739" s="229" t="n"/>
      <c r="M739" s="229" t="n"/>
      <c r="N739" s="229" t="n"/>
      <c r="O739" s="229" t="n"/>
      <c r="P739" s="229" t="n"/>
      <c r="Q739" s="229" t="n"/>
      <c r="R739" s="305" t="n"/>
      <c r="S739" s="229" t="n"/>
      <c r="T739" s="229" t="n"/>
      <c r="U739" s="229" t="n"/>
      <c r="V739" s="306" t="n"/>
      <c r="W739" s="307" t="n"/>
      <c r="X739" s="307" t="n"/>
      <c r="Y739" s="307" t="n"/>
      <c r="Z739" s="307" t="n"/>
      <c r="AA739" s="307" t="n"/>
      <c r="AB739" s="307" t="n"/>
      <c r="AC739" s="307" t="n"/>
      <c r="AD739" s="307" t="n"/>
      <c r="AE739" s="307" t="n"/>
      <c r="AF739" s="307" t="n"/>
      <c r="AG739" s="307" t="n"/>
      <c r="AH739" s="307" t="n"/>
      <c r="AI739" s="307" t="n"/>
      <c r="AJ739" s="307" t="n"/>
      <c r="AK739" s="307" t="n"/>
      <c r="AL739" s="307" t="n"/>
      <c r="AM739" s="307" t="n"/>
      <c r="AN739" s="307" t="n"/>
      <c r="AO739" s="307" t="n"/>
      <c r="AP739" s="307" t="n"/>
      <c r="AQ739" s="307" t="n"/>
      <c r="AR739" s="307" t="n"/>
      <c r="AS739" s="307" t="n"/>
      <c r="AT739" s="307" t="n"/>
      <c r="AU739" s="307" t="n"/>
      <c r="AV739" s="307" t="n"/>
      <c r="AW739" s="307" t="n"/>
      <c r="AX739" s="307" t="n"/>
      <c r="AY739" s="307" t="n"/>
      <c r="AZ739" s="307" t="n"/>
      <c r="BA739" s="307" t="n"/>
      <c r="BB739" s="307" t="n"/>
      <c r="BC739" s="307" t="n"/>
      <c r="BD739" s="307" t="n"/>
      <c r="BE739" s="230" t="n"/>
      <c r="BF739" s="230" t="n"/>
      <c r="BG739" s="230" t="n"/>
      <c r="BH739" s="230" t="n"/>
      <c r="BI739" s="230" t="n"/>
      <c r="BJ739" s="230" t="n"/>
      <c r="BK739" s="230" t="n"/>
      <c r="BL739" s="230" t="n"/>
      <c r="BM739" s="230" t="n"/>
      <c r="BN739" s="230" t="n"/>
      <c r="BO739" s="230" t="n"/>
      <c r="BP739" s="308" t="n"/>
      <c r="BQ739" s="308" t="n"/>
      <c r="BR739" s="308" t="n"/>
      <c r="BS739" s="308" t="n"/>
      <c r="BT739" s="308" t="n"/>
      <c r="BU739" s="308" t="n"/>
      <c r="BV739" s="308" t="n"/>
      <c r="BW739" s="300" t="n"/>
      <c r="BX739" s="300" t="n"/>
      <c r="BY739" s="300" t="n"/>
      <c r="BZ739" s="300" t="n"/>
      <c r="CA739" s="300" t="n"/>
      <c r="CB739" s="300" t="n"/>
      <c r="CC739" s="300" t="n"/>
      <c r="CD739" s="300" t="n"/>
      <c r="CE739" s="229" t="n"/>
      <c r="CF739" s="229" t="n"/>
      <c r="CG739" s="229" t="n"/>
      <c r="CH739" s="229" t="n"/>
      <c r="CI739" s="229" t="n"/>
      <c r="CJ739" s="229" t="n"/>
      <c r="CK739" s="229" t="n"/>
      <c r="CL739" s="229" t="n"/>
      <c r="CM739" s="229" t="n"/>
      <c r="CN739" s="229" t="n"/>
      <c r="CO739" s="229" t="n"/>
      <c r="CP739" s="300" t="n"/>
      <c r="CQ739" s="300" t="n"/>
      <c r="CR739" s="300" t="n"/>
      <c r="CS739" s="300" t="n"/>
      <c r="CT739" s="300" t="n"/>
      <c r="CU739" s="300" t="n"/>
      <c r="CV739" s="300" t="n"/>
      <c r="CW739" s="300" t="n"/>
      <c r="CX739" s="300" t="n"/>
      <c r="CY739" s="300" t="n"/>
      <c r="CZ739" s="300" t="n"/>
      <c r="DA739" s="300" t="n"/>
      <c r="DB739" s="300" t="n"/>
      <c r="DC739" s="300" t="n"/>
      <c r="DD739" s="300" t="n"/>
      <c r="DE739" s="300" t="n"/>
      <c r="DF739" s="300" t="n"/>
      <c r="DG739" s="300" t="n"/>
      <c r="DH739" s="300" t="n"/>
      <c r="DI739" s="300" t="n"/>
      <c r="DJ739" s="230" t="n"/>
      <c r="DK739" s="230" t="n"/>
      <c r="DL739" s="230" t="n"/>
      <c r="DM739" s="230" t="n"/>
      <c r="DN739" s="230" t="n"/>
      <c r="DO739" s="230" t="n"/>
      <c r="DP739" s="230" t="n"/>
      <c r="DQ739" s="230" t="n"/>
      <c r="DR739" s="230" t="n"/>
      <c r="DS739" s="230" t="n"/>
      <c r="DT739" s="300" t="n"/>
      <c r="DU739" s="300" t="n"/>
      <c r="DV739" s="300" t="n"/>
      <c r="DW739" s="300" t="n"/>
      <c r="DX739" s="300" t="n"/>
      <c r="DY739" s="300" t="n"/>
      <c r="DZ739" s="300" t="n"/>
      <c r="EA739" s="300" t="n"/>
      <c r="EB739" s="300" t="n"/>
      <c r="EC739" s="300" t="n"/>
      <c r="ED739" s="300" t="n"/>
      <c r="EE739" s="300" t="n"/>
    </row>
    <row r="740" ht="15.75" customHeight="1">
      <c r="A740" s="316" t="n"/>
      <c r="B740" s="316" t="n"/>
      <c r="C740" s="316" t="n"/>
      <c r="D740" s="316" t="n"/>
      <c r="E740" s="316" t="n"/>
      <c r="F740" s="316" t="n"/>
      <c r="G740" s="316" t="n"/>
      <c r="H740" s="316" t="n"/>
      <c r="I740" s="229" t="n"/>
      <c r="J740" s="229" t="n"/>
      <c r="K740" s="229" t="n"/>
      <c r="L740" s="229" t="n"/>
      <c r="M740" s="229" t="n"/>
      <c r="N740" s="229" t="n"/>
      <c r="O740" s="229" t="n"/>
      <c r="P740" s="229" t="n"/>
      <c r="Q740" s="229" t="n"/>
      <c r="R740" s="305" t="n"/>
      <c r="S740" s="229" t="n"/>
      <c r="T740" s="229" t="n"/>
      <c r="U740" s="229" t="n"/>
      <c r="V740" s="306" t="n"/>
      <c r="W740" s="307" t="n"/>
      <c r="X740" s="307" t="n"/>
      <c r="Y740" s="307" t="n"/>
      <c r="Z740" s="307" t="n"/>
      <c r="AA740" s="307" t="n"/>
      <c r="AB740" s="307" t="n"/>
      <c r="AC740" s="307" t="n"/>
      <c r="AD740" s="307" t="n"/>
      <c r="AE740" s="307" t="n"/>
      <c r="AF740" s="307" t="n"/>
      <c r="AG740" s="307" t="n"/>
      <c r="AH740" s="307" t="n"/>
      <c r="AI740" s="307" t="n"/>
      <c r="AJ740" s="307" t="n"/>
      <c r="AK740" s="307" t="n"/>
      <c r="AL740" s="307" t="n"/>
      <c r="AM740" s="307" t="n"/>
      <c r="AN740" s="307" t="n"/>
      <c r="AO740" s="307" t="n"/>
      <c r="AP740" s="307" t="n"/>
      <c r="AQ740" s="307" t="n"/>
      <c r="AR740" s="307" t="n"/>
      <c r="AS740" s="307" t="n"/>
      <c r="AT740" s="307" t="n"/>
      <c r="AU740" s="307" t="n"/>
      <c r="AV740" s="307" t="n"/>
      <c r="AW740" s="307" t="n"/>
      <c r="AX740" s="307" t="n"/>
      <c r="AY740" s="307" t="n"/>
      <c r="AZ740" s="307" t="n"/>
      <c r="BA740" s="307" t="n"/>
      <c r="BB740" s="307" t="n"/>
      <c r="BC740" s="307" t="n"/>
      <c r="BD740" s="307" t="n"/>
      <c r="BE740" s="230" t="n"/>
      <c r="BF740" s="230" t="n"/>
      <c r="BG740" s="230" t="n"/>
      <c r="BH740" s="230" t="n"/>
      <c r="BI740" s="230" t="n"/>
      <c r="BJ740" s="230" t="n"/>
      <c r="BK740" s="230" t="n"/>
      <c r="BL740" s="230" t="n"/>
      <c r="BM740" s="230" t="n"/>
      <c r="BN740" s="230" t="n"/>
      <c r="BO740" s="230" t="n"/>
      <c r="BP740" s="308" t="n"/>
      <c r="BQ740" s="308" t="n"/>
      <c r="BR740" s="308" t="n"/>
      <c r="BS740" s="308" t="n"/>
      <c r="BT740" s="308" t="n"/>
      <c r="BU740" s="308" t="n"/>
      <c r="BV740" s="308" t="n"/>
      <c r="BW740" s="300" t="n"/>
      <c r="BX740" s="300" t="n"/>
      <c r="BY740" s="300" t="n"/>
      <c r="BZ740" s="300" t="n"/>
      <c r="CA740" s="300" t="n"/>
      <c r="CB740" s="300" t="n"/>
      <c r="CC740" s="300" t="n"/>
      <c r="CD740" s="300" t="n"/>
      <c r="CE740" s="229" t="n"/>
      <c r="CF740" s="229" t="n"/>
      <c r="CG740" s="229" t="n"/>
      <c r="CH740" s="229" t="n"/>
      <c r="CI740" s="229" t="n"/>
      <c r="CJ740" s="229" t="n"/>
      <c r="CK740" s="229" t="n"/>
      <c r="CL740" s="229" t="n"/>
      <c r="CM740" s="229" t="n"/>
      <c r="CN740" s="229" t="n"/>
      <c r="CO740" s="229" t="n"/>
      <c r="CP740" s="300" t="n"/>
      <c r="CQ740" s="300" t="n"/>
      <c r="CR740" s="300" t="n"/>
      <c r="CS740" s="300" t="n"/>
      <c r="CT740" s="300" t="n"/>
      <c r="CU740" s="300" t="n"/>
      <c r="CV740" s="300" t="n"/>
      <c r="CW740" s="300" t="n"/>
      <c r="CX740" s="300" t="n"/>
      <c r="CY740" s="300" t="n"/>
      <c r="CZ740" s="300" t="n"/>
      <c r="DA740" s="300" t="n"/>
      <c r="DB740" s="300" t="n"/>
      <c r="DC740" s="300" t="n"/>
      <c r="DD740" s="300" t="n"/>
      <c r="DE740" s="300" t="n"/>
      <c r="DF740" s="300" t="n"/>
      <c r="DG740" s="300" t="n"/>
      <c r="DH740" s="300" t="n"/>
      <c r="DI740" s="300" t="n"/>
      <c r="DJ740" s="230" t="n"/>
      <c r="DK740" s="230" t="n"/>
      <c r="DL740" s="230" t="n"/>
      <c r="DM740" s="230" t="n"/>
      <c r="DN740" s="230" t="n"/>
      <c r="DO740" s="230" t="n"/>
      <c r="DP740" s="230" t="n"/>
      <c r="DQ740" s="230" t="n"/>
      <c r="DR740" s="230" t="n"/>
      <c r="DS740" s="230" t="n"/>
      <c r="DT740" s="300" t="n"/>
      <c r="DU740" s="300" t="n"/>
      <c r="DV740" s="300" t="n"/>
      <c r="DW740" s="300" t="n"/>
      <c r="DX740" s="300" t="n"/>
      <c r="DY740" s="300" t="n"/>
      <c r="DZ740" s="300" t="n"/>
      <c r="EA740" s="300" t="n"/>
      <c r="EB740" s="300" t="n"/>
      <c r="EC740" s="300" t="n"/>
      <c r="ED740" s="300" t="n"/>
      <c r="EE740" s="300" t="n"/>
    </row>
    <row r="741" ht="15.75" customHeight="1">
      <c r="A741" s="316" t="n"/>
      <c r="B741" s="316" t="n"/>
      <c r="C741" s="316" t="n"/>
      <c r="D741" s="316" t="n"/>
      <c r="E741" s="316" t="n"/>
      <c r="F741" s="316" t="n"/>
      <c r="G741" s="316" t="n"/>
      <c r="H741" s="316" t="n"/>
      <c r="I741" s="229" t="n"/>
      <c r="J741" s="229" t="n"/>
      <c r="K741" s="229" t="n"/>
      <c r="L741" s="229" t="n"/>
      <c r="M741" s="229" t="n"/>
      <c r="N741" s="229" t="n"/>
      <c r="O741" s="229" t="n"/>
      <c r="P741" s="229" t="n"/>
      <c r="Q741" s="229" t="n"/>
      <c r="R741" s="305" t="n"/>
      <c r="S741" s="229" t="n"/>
      <c r="T741" s="229" t="n"/>
      <c r="U741" s="229" t="n"/>
      <c r="V741" s="306" t="n"/>
      <c r="W741" s="307" t="n"/>
      <c r="X741" s="307" t="n"/>
      <c r="Y741" s="307" t="n"/>
      <c r="Z741" s="307" t="n"/>
      <c r="AA741" s="307" t="n"/>
      <c r="AB741" s="307" t="n"/>
      <c r="AC741" s="307" t="n"/>
      <c r="AD741" s="307" t="n"/>
      <c r="AE741" s="307" t="n"/>
      <c r="AF741" s="307" t="n"/>
      <c r="AG741" s="307" t="n"/>
      <c r="AH741" s="307" t="n"/>
      <c r="AI741" s="307" t="n"/>
      <c r="AJ741" s="307" t="n"/>
      <c r="AK741" s="307" t="n"/>
      <c r="AL741" s="307" t="n"/>
      <c r="AM741" s="307" t="n"/>
      <c r="AN741" s="307" t="n"/>
      <c r="AO741" s="307" t="n"/>
      <c r="AP741" s="307" t="n"/>
      <c r="AQ741" s="307" t="n"/>
      <c r="AR741" s="307" t="n"/>
      <c r="AS741" s="307" t="n"/>
      <c r="AT741" s="307" t="n"/>
      <c r="AU741" s="307" t="n"/>
      <c r="AV741" s="307" t="n"/>
      <c r="AW741" s="307" t="n"/>
      <c r="AX741" s="307" t="n"/>
      <c r="AY741" s="307" t="n"/>
      <c r="AZ741" s="307" t="n"/>
      <c r="BA741" s="307" t="n"/>
      <c r="BB741" s="307" t="n"/>
      <c r="BC741" s="307" t="n"/>
      <c r="BD741" s="307" t="n"/>
      <c r="BE741" s="230" t="n"/>
      <c r="BF741" s="230" t="n"/>
      <c r="BG741" s="230" t="n"/>
      <c r="BH741" s="230" t="n"/>
      <c r="BI741" s="230" t="n"/>
      <c r="BJ741" s="230" t="n"/>
      <c r="BK741" s="230" t="n"/>
      <c r="BL741" s="230" t="n"/>
      <c r="BM741" s="230" t="n"/>
      <c r="BN741" s="230" t="n"/>
      <c r="BO741" s="230" t="n"/>
      <c r="BP741" s="308" t="n"/>
      <c r="BQ741" s="308" t="n"/>
      <c r="BR741" s="308" t="n"/>
      <c r="BS741" s="308" t="n"/>
      <c r="BT741" s="308" t="n"/>
      <c r="BU741" s="308" t="n"/>
      <c r="BV741" s="308" t="n"/>
      <c r="BW741" s="300" t="n"/>
      <c r="BX741" s="300" t="n"/>
      <c r="BY741" s="300" t="n"/>
      <c r="BZ741" s="300" t="n"/>
      <c r="CA741" s="300" t="n"/>
      <c r="CB741" s="300" t="n"/>
      <c r="CC741" s="300" t="n"/>
      <c r="CD741" s="300" t="n"/>
      <c r="CE741" s="229" t="n"/>
      <c r="CF741" s="229" t="n"/>
      <c r="CG741" s="229" t="n"/>
      <c r="CH741" s="229" t="n"/>
      <c r="CI741" s="229" t="n"/>
      <c r="CJ741" s="229" t="n"/>
      <c r="CK741" s="229" t="n"/>
      <c r="CL741" s="229" t="n"/>
      <c r="CM741" s="229" t="n"/>
      <c r="CN741" s="229" t="n"/>
      <c r="CO741" s="229" t="n"/>
      <c r="CP741" s="300" t="n"/>
      <c r="CQ741" s="300" t="n"/>
      <c r="CR741" s="300" t="n"/>
      <c r="CS741" s="300" t="n"/>
      <c r="CT741" s="300" t="n"/>
      <c r="CU741" s="300" t="n"/>
      <c r="CV741" s="300" t="n"/>
      <c r="CW741" s="300" t="n"/>
      <c r="CX741" s="300" t="n"/>
      <c r="CY741" s="300" t="n"/>
      <c r="CZ741" s="300" t="n"/>
      <c r="DA741" s="300" t="n"/>
      <c r="DB741" s="300" t="n"/>
      <c r="DC741" s="300" t="n"/>
      <c r="DD741" s="300" t="n"/>
      <c r="DE741" s="300" t="n"/>
      <c r="DF741" s="300" t="n"/>
      <c r="DG741" s="300" t="n"/>
      <c r="DH741" s="300" t="n"/>
      <c r="DI741" s="300" t="n"/>
      <c r="DJ741" s="230" t="n"/>
      <c r="DK741" s="230" t="n"/>
      <c r="DL741" s="230" t="n"/>
      <c r="DM741" s="230" t="n"/>
      <c r="DN741" s="230" t="n"/>
      <c r="DO741" s="230" t="n"/>
      <c r="DP741" s="230" t="n"/>
      <c r="DQ741" s="230" t="n"/>
      <c r="DR741" s="230" t="n"/>
      <c r="DS741" s="230" t="n"/>
      <c r="DT741" s="300" t="n"/>
      <c r="DU741" s="300" t="n"/>
      <c r="DV741" s="300" t="n"/>
      <c r="DW741" s="300" t="n"/>
      <c r="DX741" s="300" t="n"/>
      <c r="DY741" s="300" t="n"/>
      <c r="DZ741" s="300" t="n"/>
      <c r="EA741" s="300" t="n"/>
      <c r="EB741" s="300" t="n"/>
      <c r="EC741" s="300" t="n"/>
      <c r="ED741" s="300" t="n"/>
      <c r="EE741" s="300" t="n"/>
    </row>
    <row r="742" ht="15.75" customHeight="1">
      <c r="A742" s="316" t="n"/>
      <c r="B742" s="316" t="n"/>
      <c r="C742" s="316" t="n"/>
      <c r="D742" s="316" t="n"/>
      <c r="E742" s="316" t="n"/>
      <c r="F742" s="316" t="n"/>
      <c r="G742" s="316" t="n"/>
      <c r="H742" s="316" t="n"/>
      <c r="I742" s="229" t="n"/>
      <c r="J742" s="229" t="n"/>
      <c r="K742" s="229" t="n"/>
      <c r="L742" s="229" t="n"/>
      <c r="M742" s="229" t="n"/>
      <c r="N742" s="229" t="n"/>
      <c r="O742" s="229" t="n"/>
      <c r="P742" s="229" t="n"/>
      <c r="Q742" s="229" t="n"/>
      <c r="R742" s="305" t="n"/>
      <c r="S742" s="229" t="n"/>
      <c r="T742" s="229" t="n"/>
      <c r="U742" s="229" t="n"/>
      <c r="V742" s="306" t="n"/>
      <c r="W742" s="307" t="n"/>
      <c r="X742" s="307" t="n"/>
      <c r="Y742" s="307" t="n"/>
      <c r="Z742" s="307" t="n"/>
      <c r="AA742" s="307" t="n"/>
      <c r="AB742" s="307" t="n"/>
      <c r="AC742" s="307" t="n"/>
      <c r="AD742" s="307" t="n"/>
      <c r="AE742" s="307" t="n"/>
      <c r="AF742" s="307" t="n"/>
      <c r="AG742" s="307" t="n"/>
      <c r="AH742" s="307" t="n"/>
      <c r="AI742" s="307" t="n"/>
      <c r="AJ742" s="307" t="n"/>
      <c r="AK742" s="307" t="n"/>
      <c r="AL742" s="307" t="n"/>
      <c r="AM742" s="307" t="n"/>
      <c r="AN742" s="307" t="n"/>
      <c r="AO742" s="307" t="n"/>
      <c r="AP742" s="307" t="n"/>
      <c r="AQ742" s="307" t="n"/>
      <c r="AR742" s="307" t="n"/>
      <c r="AS742" s="307" t="n"/>
      <c r="AT742" s="307" t="n"/>
      <c r="AU742" s="307" t="n"/>
      <c r="AV742" s="307" t="n"/>
      <c r="AW742" s="307" t="n"/>
      <c r="AX742" s="307" t="n"/>
      <c r="AY742" s="307" t="n"/>
      <c r="AZ742" s="307" t="n"/>
      <c r="BA742" s="307" t="n"/>
      <c r="BB742" s="307" t="n"/>
      <c r="BC742" s="307" t="n"/>
      <c r="BD742" s="307" t="n"/>
      <c r="BE742" s="230" t="n"/>
      <c r="BF742" s="230" t="n"/>
      <c r="BG742" s="230" t="n"/>
      <c r="BH742" s="230" t="n"/>
      <c r="BI742" s="230" t="n"/>
      <c r="BJ742" s="230" t="n"/>
      <c r="BK742" s="230" t="n"/>
      <c r="BL742" s="230" t="n"/>
      <c r="BM742" s="230" t="n"/>
      <c r="BN742" s="230" t="n"/>
      <c r="BO742" s="230" t="n"/>
      <c r="BP742" s="308" t="n"/>
      <c r="BQ742" s="308" t="n"/>
      <c r="BR742" s="308" t="n"/>
      <c r="BS742" s="308" t="n"/>
      <c r="BT742" s="308" t="n"/>
      <c r="BU742" s="308" t="n"/>
      <c r="BV742" s="308" t="n"/>
      <c r="BW742" s="300" t="n"/>
      <c r="BX742" s="300" t="n"/>
      <c r="BY742" s="300" t="n"/>
      <c r="BZ742" s="300" t="n"/>
      <c r="CA742" s="300" t="n"/>
      <c r="CB742" s="300" t="n"/>
      <c r="CC742" s="300" t="n"/>
      <c r="CD742" s="300" t="n"/>
      <c r="CE742" s="229" t="n"/>
      <c r="CF742" s="229" t="n"/>
      <c r="CG742" s="229" t="n"/>
      <c r="CH742" s="229" t="n"/>
      <c r="CI742" s="229" t="n"/>
      <c r="CJ742" s="229" t="n"/>
      <c r="CK742" s="229" t="n"/>
      <c r="CL742" s="229" t="n"/>
      <c r="CM742" s="229" t="n"/>
      <c r="CN742" s="229" t="n"/>
      <c r="CO742" s="229" t="n"/>
      <c r="CP742" s="300" t="n"/>
      <c r="CQ742" s="300" t="n"/>
      <c r="CR742" s="300" t="n"/>
      <c r="CS742" s="300" t="n"/>
      <c r="CT742" s="300" t="n"/>
      <c r="CU742" s="300" t="n"/>
      <c r="CV742" s="300" t="n"/>
      <c r="CW742" s="300" t="n"/>
      <c r="CX742" s="300" t="n"/>
      <c r="CY742" s="300" t="n"/>
      <c r="CZ742" s="300" t="n"/>
      <c r="DA742" s="300" t="n"/>
      <c r="DB742" s="300" t="n"/>
      <c r="DC742" s="300" t="n"/>
      <c r="DD742" s="300" t="n"/>
      <c r="DE742" s="300" t="n"/>
      <c r="DF742" s="300" t="n"/>
      <c r="DG742" s="300" t="n"/>
      <c r="DH742" s="300" t="n"/>
      <c r="DI742" s="300" t="n"/>
      <c r="DJ742" s="230" t="n"/>
      <c r="DK742" s="230" t="n"/>
      <c r="DL742" s="230" t="n"/>
      <c r="DM742" s="230" t="n"/>
      <c r="DN742" s="230" t="n"/>
      <c r="DO742" s="230" t="n"/>
      <c r="DP742" s="230" t="n"/>
      <c r="DQ742" s="230" t="n"/>
      <c r="DR742" s="230" t="n"/>
      <c r="DS742" s="230" t="n"/>
      <c r="DT742" s="300" t="n"/>
      <c r="DU742" s="300" t="n"/>
      <c r="DV742" s="300" t="n"/>
      <c r="DW742" s="300" t="n"/>
      <c r="DX742" s="300" t="n"/>
      <c r="DY742" s="300" t="n"/>
      <c r="DZ742" s="300" t="n"/>
      <c r="EA742" s="300" t="n"/>
      <c r="EB742" s="300" t="n"/>
      <c r="EC742" s="300" t="n"/>
      <c r="ED742" s="300" t="n"/>
      <c r="EE742" s="300" t="n"/>
    </row>
    <row r="743" ht="15.75" customHeight="1">
      <c r="A743" s="316" t="n"/>
      <c r="B743" s="316" t="n"/>
      <c r="C743" s="316" t="n"/>
      <c r="D743" s="316" t="n"/>
      <c r="E743" s="316" t="n"/>
      <c r="F743" s="316" t="n"/>
      <c r="G743" s="316" t="n"/>
      <c r="H743" s="316" t="n"/>
      <c r="I743" s="229" t="n"/>
      <c r="J743" s="229" t="n"/>
      <c r="K743" s="229" t="n"/>
      <c r="L743" s="229" t="n"/>
      <c r="M743" s="229" t="n"/>
      <c r="N743" s="229" t="n"/>
      <c r="O743" s="229" t="n"/>
      <c r="P743" s="229" t="n"/>
      <c r="Q743" s="229" t="n"/>
      <c r="R743" s="305" t="n"/>
      <c r="S743" s="229" t="n"/>
      <c r="T743" s="229" t="n"/>
      <c r="U743" s="229" t="n"/>
      <c r="V743" s="306" t="n"/>
      <c r="W743" s="307" t="n"/>
      <c r="X743" s="307" t="n"/>
      <c r="Y743" s="307" t="n"/>
      <c r="Z743" s="307" t="n"/>
      <c r="AA743" s="307" t="n"/>
      <c r="AB743" s="307" t="n"/>
      <c r="AC743" s="307" t="n"/>
      <c r="AD743" s="307" t="n"/>
      <c r="AE743" s="307" t="n"/>
      <c r="AF743" s="307" t="n"/>
      <c r="AG743" s="307" t="n"/>
      <c r="AH743" s="307" t="n"/>
      <c r="AI743" s="307" t="n"/>
      <c r="AJ743" s="307" t="n"/>
      <c r="AK743" s="307" t="n"/>
      <c r="AL743" s="307" t="n"/>
      <c r="AM743" s="307" t="n"/>
      <c r="AN743" s="307" t="n"/>
      <c r="AO743" s="307" t="n"/>
      <c r="AP743" s="307" t="n"/>
      <c r="AQ743" s="307" t="n"/>
      <c r="AR743" s="307" t="n"/>
      <c r="AS743" s="307" t="n"/>
      <c r="AT743" s="307" t="n"/>
      <c r="AU743" s="307" t="n"/>
      <c r="AV743" s="307" t="n"/>
      <c r="AW743" s="307" t="n"/>
      <c r="AX743" s="307" t="n"/>
      <c r="AY743" s="307" t="n"/>
      <c r="AZ743" s="307" t="n"/>
      <c r="BA743" s="307" t="n"/>
      <c r="BB743" s="307" t="n"/>
      <c r="BC743" s="307" t="n"/>
      <c r="BD743" s="307" t="n"/>
      <c r="BE743" s="230" t="n"/>
      <c r="BF743" s="230" t="n"/>
      <c r="BG743" s="230" t="n"/>
      <c r="BH743" s="230" t="n"/>
      <c r="BI743" s="230" t="n"/>
      <c r="BJ743" s="230" t="n"/>
      <c r="BK743" s="230" t="n"/>
      <c r="BL743" s="230" t="n"/>
      <c r="BM743" s="230" t="n"/>
      <c r="BN743" s="230" t="n"/>
      <c r="BO743" s="230" t="n"/>
      <c r="BP743" s="308" t="n"/>
      <c r="BQ743" s="308" t="n"/>
      <c r="BR743" s="308" t="n"/>
      <c r="BS743" s="308" t="n"/>
      <c r="BT743" s="308" t="n"/>
      <c r="BU743" s="308" t="n"/>
      <c r="BV743" s="308" t="n"/>
      <c r="BW743" s="300" t="n"/>
      <c r="BX743" s="300" t="n"/>
      <c r="BY743" s="300" t="n"/>
      <c r="BZ743" s="300" t="n"/>
      <c r="CA743" s="300" t="n"/>
      <c r="CB743" s="300" t="n"/>
      <c r="CC743" s="300" t="n"/>
      <c r="CD743" s="300" t="n"/>
      <c r="CE743" s="229" t="n"/>
      <c r="CF743" s="229" t="n"/>
      <c r="CG743" s="229" t="n"/>
      <c r="CH743" s="229" t="n"/>
      <c r="CI743" s="229" t="n"/>
      <c r="CJ743" s="229" t="n"/>
      <c r="CK743" s="229" t="n"/>
      <c r="CL743" s="229" t="n"/>
      <c r="CM743" s="229" t="n"/>
      <c r="CN743" s="229" t="n"/>
      <c r="CO743" s="229" t="n"/>
      <c r="CP743" s="300" t="n"/>
      <c r="CQ743" s="300" t="n"/>
      <c r="CR743" s="300" t="n"/>
      <c r="CS743" s="300" t="n"/>
      <c r="CT743" s="300" t="n"/>
      <c r="CU743" s="300" t="n"/>
      <c r="CV743" s="300" t="n"/>
      <c r="CW743" s="300" t="n"/>
      <c r="CX743" s="300" t="n"/>
      <c r="CY743" s="300" t="n"/>
      <c r="CZ743" s="300" t="n"/>
      <c r="DA743" s="300" t="n"/>
      <c r="DB743" s="300" t="n"/>
      <c r="DC743" s="300" t="n"/>
      <c r="DD743" s="300" t="n"/>
      <c r="DE743" s="300" t="n"/>
      <c r="DF743" s="300" t="n"/>
      <c r="DG743" s="300" t="n"/>
      <c r="DH743" s="300" t="n"/>
      <c r="DI743" s="300" t="n"/>
      <c r="DJ743" s="230" t="n"/>
      <c r="DK743" s="230" t="n"/>
      <c r="DL743" s="230" t="n"/>
      <c r="DM743" s="230" t="n"/>
      <c r="DN743" s="230" t="n"/>
      <c r="DO743" s="230" t="n"/>
      <c r="DP743" s="230" t="n"/>
      <c r="DQ743" s="230" t="n"/>
      <c r="DR743" s="230" t="n"/>
      <c r="DS743" s="230" t="n"/>
      <c r="DT743" s="300" t="n"/>
      <c r="DU743" s="300" t="n"/>
      <c r="DV743" s="300" t="n"/>
      <c r="DW743" s="300" t="n"/>
      <c r="DX743" s="300" t="n"/>
      <c r="DY743" s="300" t="n"/>
      <c r="DZ743" s="300" t="n"/>
      <c r="EA743" s="300" t="n"/>
      <c r="EB743" s="300" t="n"/>
      <c r="EC743" s="300" t="n"/>
      <c r="ED743" s="300" t="n"/>
      <c r="EE743" s="300" t="n"/>
    </row>
    <row r="744" ht="15.75" customHeight="1">
      <c r="A744" s="316" t="n"/>
      <c r="B744" s="316" t="n"/>
      <c r="C744" s="316" t="n"/>
      <c r="D744" s="316" t="n"/>
      <c r="E744" s="316" t="n"/>
      <c r="F744" s="316" t="n"/>
      <c r="G744" s="316" t="n"/>
      <c r="H744" s="316" t="n"/>
      <c r="I744" s="229" t="n"/>
      <c r="J744" s="229" t="n"/>
      <c r="K744" s="229" t="n"/>
      <c r="L744" s="229" t="n"/>
      <c r="M744" s="229" t="n"/>
      <c r="N744" s="229" t="n"/>
      <c r="O744" s="229" t="n"/>
      <c r="P744" s="229" t="n"/>
      <c r="Q744" s="229" t="n"/>
      <c r="R744" s="305" t="n"/>
      <c r="S744" s="229" t="n"/>
      <c r="T744" s="229" t="n"/>
      <c r="U744" s="229" t="n"/>
      <c r="V744" s="306" t="n"/>
      <c r="W744" s="307" t="n"/>
      <c r="X744" s="307" t="n"/>
      <c r="Y744" s="307" t="n"/>
      <c r="Z744" s="307" t="n"/>
      <c r="AA744" s="307" t="n"/>
      <c r="AB744" s="307" t="n"/>
      <c r="AC744" s="307" t="n"/>
      <c r="AD744" s="307" t="n"/>
      <c r="AE744" s="307" t="n"/>
      <c r="AF744" s="307" t="n"/>
      <c r="AG744" s="307" t="n"/>
      <c r="AH744" s="307" t="n"/>
      <c r="AI744" s="307" t="n"/>
      <c r="AJ744" s="307" t="n"/>
      <c r="AK744" s="307" t="n"/>
      <c r="AL744" s="307" t="n"/>
      <c r="AM744" s="307" t="n"/>
      <c r="AN744" s="307" t="n"/>
      <c r="AO744" s="307" t="n"/>
      <c r="AP744" s="307" t="n"/>
      <c r="AQ744" s="307" t="n"/>
      <c r="AR744" s="307" t="n"/>
      <c r="AS744" s="307" t="n"/>
      <c r="AT744" s="307" t="n"/>
      <c r="AU744" s="307" t="n"/>
      <c r="AV744" s="307" t="n"/>
      <c r="AW744" s="307" t="n"/>
      <c r="AX744" s="307" t="n"/>
      <c r="AY744" s="307" t="n"/>
      <c r="AZ744" s="307" t="n"/>
      <c r="BA744" s="307" t="n"/>
      <c r="BB744" s="307" t="n"/>
      <c r="BC744" s="307" t="n"/>
      <c r="BD744" s="307" t="n"/>
      <c r="BE744" s="230" t="n"/>
      <c r="BF744" s="230" t="n"/>
      <c r="BG744" s="230" t="n"/>
      <c r="BH744" s="230" t="n"/>
      <c r="BI744" s="230" t="n"/>
      <c r="BJ744" s="230" t="n"/>
      <c r="BK744" s="230" t="n"/>
      <c r="BL744" s="230" t="n"/>
      <c r="BM744" s="230" t="n"/>
      <c r="BN744" s="230" t="n"/>
      <c r="BO744" s="230" t="n"/>
      <c r="BP744" s="308" t="n"/>
      <c r="BQ744" s="308" t="n"/>
      <c r="BR744" s="308" t="n"/>
      <c r="BS744" s="308" t="n"/>
      <c r="BT744" s="308" t="n"/>
      <c r="BU744" s="308" t="n"/>
      <c r="BV744" s="308" t="n"/>
      <c r="BW744" s="300" t="n"/>
      <c r="BX744" s="300" t="n"/>
      <c r="BY744" s="300" t="n"/>
      <c r="BZ744" s="300" t="n"/>
      <c r="CA744" s="300" t="n"/>
      <c r="CB744" s="300" t="n"/>
      <c r="CC744" s="300" t="n"/>
      <c r="CD744" s="300" t="n"/>
      <c r="CE744" s="229" t="n"/>
      <c r="CF744" s="229" t="n"/>
      <c r="CG744" s="229" t="n"/>
      <c r="CH744" s="229" t="n"/>
      <c r="CI744" s="229" t="n"/>
      <c r="CJ744" s="229" t="n"/>
      <c r="CK744" s="229" t="n"/>
      <c r="CL744" s="229" t="n"/>
      <c r="CM744" s="229" t="n"/>
      <c r="CN744" s="229" t="n"/>
      <c r="CO744" s="229" t="n"/>
      <c r="CP744" s="300" t="n"/>
      <c r="CQ744" s="300" t="n"/>
      <c r="CR744" s="300" t="n"/>
      <c r="CS744" s="300" t="n"/>
      <c r="CT744" s="300" t="n"/>
      <c r="CU744" s="300" t="n"/>
      <c r="CV744" s="300" t="n"/>
      <c r="CW744" s="300" t="n"/>
      <c r="CX744" s="300" t="n"/>
      <c r="CY744" s="300" t="n"/>
      <c r="CZ744" s="300" t="n"/>
      <c r="DA744" s="300" t="n"/>
      <c r="DB744" s="300" t="n"/>
      <c r="DC744" s="300" t="n"/>
      <c r="DD744" s="300" t="n"/>
      <c r="DE744" s="300" t="n"/>
      <c r="DF744" s="300" t="n"/>
      <c r="DG744" s="300" t="n"/>
      <c r="DH744" s="300" t="n"/>
      <c r="DI744" s="300" t="n"/>
      <c r="DJ744" s="230" t="n"/>
      <c r="DK744" s="230" t="n"/>
      <c r="DL744" s="230" t="n"/>
      <c r="DM744" s="230" t="n"/>
      <c r="DN744" s="230" t="n"/>
      <c r="DO744" s="230" t="n"/>
      <c r="DP744" s="230" t="n"/>
      <c r="DQ744" s="230" t="n"/>
      <c r="DR744" s="230" t="n"/>
      <c r="DS744" s="230" t="n"/>
      <c r="DT744" s="300" t="n"/>
      <c r="DU744" s="300" t="n"/>
      <c r="DV744" s="300" t="n"/>
      <c r="DW744" s="300" t="n"/>
      <c r="DX744" s="300" t="n"/>
      <c r="DY744" s="300" t="n"/>
      <c r="DZ744" s="300" t="n"/>
      <c r="EA744" s="300" t="n"/>
      <c r="EB744" s="300" t="n"/>
      <c r="EC744" s="300" t="n"/>
      <c r="ED744" s="300" t="n"/>
      <c r="EE744" s="300" t="n"/>
    </row>
    <row r="745" ht="15.75" customHeight="1">
      <c r="A745" s="316" t="n"/>
      <c r="B745" s="316" t="n"/>
      <c r="C745" s="316" t="n"/>
      <c r="D745" s="316" t="n"/>
      <c r="E745" s="316" t="n"/>
      <c r="F745" s="316" t="n"/>
      <c r="G745" s="316" t="n"/>
      <c r="H745" s="316" t="n"/>
      <c r="I745" s="229" t="n"/>
      <c r="J745" s="229" t="n"/>
      <c r="K745" s="229" t="n"/>
      <c r="L745" s="229" t="n"/>
      <c r="M745" s="229" t="n"/>
      <c r="N745" s="229" t="n"/>
      <c r="O745" s="229" t="n"/>
      <c r="P745" s="229" t="n"/>
      <c r="Q745" s="229" t="n"/>
      <c r="R745" s="305" t="n"/>
      <c r="S745" s="229" t="n"/>
      <c r="T745" s="229" t="n"/>
      <c r="U745" s="229" t="n"/>
      <c r="V745" s="306" t="n"/>
      <c r="W745" s="307" t="n"/>
      <c r="X745" s="307" t="n"/>
      <c r="Y745" s="307" t="n"/>
      <c r="Z745" s="307" t="n"/>
      <c r="AA745" s="307" t="n"/>
      <c r="AB745" s="307" t="n"/>
      <c r="AC745" s="307" t="n"/>
      <c r="AD745" s="307" t="n"/>
      <c r="AE745" s="307" t="n"/>
      <c r="AF745" s="307" t="n"/>
      <c r="AG745" s="307" t="n"/>
      <c r="AH745" s="307" t="n"/>
      <c r="AI745" s="307" t="n"/>
      <c r="AJ745" s="307" t="n"/>
      <c r="AK745" s="307" t="n"/>
      <c r="AL745" s="307" t="n"/>
      <c r="AM745" s="307" t="n"/>
      <c r="AN745" s="307" t="n"/>
      <c r="AO745" s="307" t="n"/>
      <c r="AP745" s="307" t="n"/>
      <c r="AQ745" s="307" t="n"/>
      <c r="AR745" s="307" t="n"/>
      <c r="AS745" s="307" t="n"/>
      <c r="AT745" s="307" t="n"/>
      <c r="AU745" s="307" t="n"/>
      <c r="AV745" s="307" t="n"/>
      <c r="AW745" s="307" t="n"/>
      <c r="AX745" s="307" t="n"/>
      <c r="AY745" s="307" t="n"/>
      <c r="AZ745" s="307" t="n"/>
      <c r="BA745" s="307" t="n"/>
      <c r="BB745" s="307" t="n"/>
      <c r="BC745" s="307" t="n"/>
      <c r="BD745" s="307" t="n"/>
      <c r="BE745" s="230" t="n"/>
      <c r="BF745" s="230" t="n"/>
      <c r="BG745" s="230" t="n"/>
      <c r="BH745" s="230" t="n"/>
      <c r="BI745" s="230" t="n"/>
      <c r="BJ745" s="230" t="n"/>
      <c r="BK745" s="230" t="n"/>
      <c r="BL745" s="230" t="n"/>
      <c r="BM745" s="230" t="n"/>
      <c r="BN745" s="230" t="n"/>
      <c r="BO745" s="230" t="n"/>
      <c r="BP745" s="308" t="n"/>
      <c r="BQ745" s="308" t="n"/>
      <c r="BR745" s="308" t="n"/>
      <c r="BS745" s="308" t="n"/>
      <c r="BT745" s="308" t="n"/>
      <c r="BU745" s="308" t="n"/>
      <c r="BV745" s="308" t="n"/>
      <c r="BW745" s="300" t="n"/>
      <c r="BX745" s="300" t="n"/>
      <c r="BY745" s="300" t="n"/>
      <c r="BZ745" s="300" t="n"/>
      <c r="CA745" s="300" t="n"/>
      <c r="CB745" s="300" t="n"/>
      <c r="CC745" s="300" t="n"/>
      <c r="CD745" s="300" t="n"/>
      <c r="CE745" s="229" t="n"/>
      <c r="CF745" s="229" t="n"/>
      <c r="CG745" s="229" t="n"/>
      <c r="CH745" s="229" t="n"/>
      <c r="CI745" s="229" t="n"/>
      <c r="CJ745" s="229" t="n"/>
      <c r="CK745" s="229" t="n"/>
      <c r="CL745" s="229" t="n"/>
      <c r="CM745" s="229" t="n"/>
      <c r="CN745" s="229" t="n"/>
      <c r="CO745" s="229" t="n"/>
      <c r="CP745" s="300" t="n"/>
      <c r="CQ745" s="300" t="n"/>
      <c r="CR745" s="300" t="n"/>
      <c r="CS745" s="300" t="n"/>
      <c r="CT745" s="300" t="n"/>
      <c r="CU745" s="300" t="n"/>
      <c r="CV745" s="300" t="n"/>
      <c r="CW745" s="300" t="n"/>
      <c r="CX745" s="300" t="n"/>
      <c r="CY745" s="300" t="n"/>
      <c r="CZ745" s="300" t="n"/>
      <c r="DA745" s="300" t="n"/>
      <c r="DB745" s="300" t="n"/>
      <c r="DC745" s="300" t="n"/>
      <c r="DD745" s="300" t="n"/>
      <c r="DE745" s="300" t="n"/>
      <c r="DF745" s="300" t="n"/>
      <c r="DG745" s="300" t="n"/>
      <c r="DH745" s="300" t="n"/>
      <c r="DI745" s="300" t="n"/>
      <c r="DJ745" s="230" t="n"/>
      <c r="DK745" s="230" t="n"/>
      <c r="DL745" s="230" t="n"/>
      <c r="DM745" s="230" t="n"/>
      <c r="DN745" s="230" t="n"/>
      <c r="DO745" s="230" t="n"/>
      <c r="DP745" s="230" t="n"/>
      <c r="DQ745" s="230" t="n"/>
      <c r="DR745" s="230" t="n"/>
      <c r="DS745" s="230" t="n"/>
      <c r="DT745" s="300" t="n"/>
      <c r="DU745" s="300" t="n"/>
      <c r="DV745" s="300" t="n"/>
      <c r="DW745" s="300" t="n"/>
      <c r="DX745" s="300" t="n"/>
      <c r="DY745" s="300" t="n"/>
      <c r="DZ745" s="300" t="n"/>
      <c r="EA745" s="300" t="n"/>
      <c r="EB745" s="300" t="n"/>
      <c r="EC745" s="300" t="n"/>
      <c r="ED745" s="300" t="n"/>
      <c r="EE745" s="300" t="n"/>
    </row>
    <row r="746" ht="15.75" customHeight="1">
      <c r="A746" s="316" t="n"/>
      <c r="B746" s="316" t="n"/>
      <c r="C746" s="316" t="n"/>
      <c r="D746" s="316" t="n"/>
      <c r="E746" s="316" t="n"/>
      <c r="F746" s="316" t="n"/>
      <c r="G746" s="316" t="n"/>
      <c r="H746" s="316" t="n"/>
      <c r="I746" s="229" t="n"/>
      <c r="J746" s="229" t="n"/>
      <c r="K746" s="229" t="n"/>
      <c r="L746" s="229" t="n"/>
      <c r="M746" s="229" t="n"/>
      <c r="N746" s="229" t="n"/>
      <c r="O746" s="229" t="n"/>
      <c r="P746" s="229" t="n"/>
      <c r="Q746" s="229" t="n"/>
      <c r="R746" s="305" t="n"/>
      <c r="S746" s="229" t="n"/>
      <c r="T746" s="229" t="n"/>
      <c r="U746" s="229" t="n"/>
      <c r="V746" s="306" t="n"/>
      <c r="W746" s="307" t="n"/>
      <c r="X746" s="307" t="n"/>
      <c r="Y746" s="307" t="n"/>
      <c r="Z746" s="307" t="n"/>
      <c r="AA746" s="307" t="n"/>
      <c r="AB746" s="307" t="n"/>
      <c r="AC746" s="307" t="n"/>
      <c r="AD746" s="307" t="n"/>
      <c r="AE746" s="307" t="n"/>
      <c r="AF746" s="307" t="n"/>
      <c r="AG746" s="307" t="n"/>
      <c r="AH746" s="307" t="n"/>
      <c r="AI746" s="307" t="n"/>
      <c r="AJ746" s="307" t="n"/>
      <c r="AK746" s="307" t="n"/>
      <c r="AL746" s="307" t="n"/>
      <c r="AM746" s="307" t="n"/>
      <c r="AN746" s="307" t="n"/>
      <c r="AO746" s="307" t="n"/>
      <c r="AP746" s="307" t="n"/>
      <c r="AQ746" s="307" t="n"/>
      <c r="AR746" s="307" t="n"/>
      <c r="AS746" s="307" t="n"/>
      <c r="AT746" s="307" t="n"/>
      <c r="AU746" s="307" t="n"/>
      <c r="AV746" s="307" t="n"/>
      <c r="AW746" s="307" t="n"/>
      <c r="AX746" s="307" t="n"/>
      <c r="AY746" s="307" t="n"/>
      <c r="AZ746" s="307" t="n"/>
      <c r="BA746" s="307" t="n"/>
      <c r="BB746" s="307" t="n"/>
      <c r="BC746" s="307" t="n"/>
      <c r="BD746" s="307" t="n"/>
      <c r="BE746" s="230" t="n"/>
      <c r="BF746" s="230" t="n"/>
      <c r="BG746" s="230" t="n"/>
      <c r="BH746" s="230" t="n"/>
      <c r="BI746" s="230" t="n"/>
      <c r="BJ746" s="230" t="n"/>
      <c r="BK746" s="230" t="n"/>
      <c r="BL746" s="230" t="n"/>
      <c r="BM746" s="230" t="n"/>
      <c r="BN746" s="230" t="n"/>
      <c r="BO746" s="230" t="n"/>
      <c r="BP746" s="308" t="n"/>
      <c r="BQ746" s="308" t="n"/>
      <c r="BR746" s="308" t="n"/>
      <c r="BS746" s="308" t="n"/>
      <c r="BT746" s="308" t="n"/>
      <c r="BU746" s="308" t="n"/>
      <c r="BV746" s="308" t="n"/>
      <c r="BW746" s="300" t="n"/>
      <c r="BX746" s="300" t="n"/>
      <c r="BY746" s="300" t="n"/>
      <c r="BZ746" s="300" t="n"/>
      <c r="CA746" s="300" t="n"/>
      <c r="CB746" s="300" t="n"/>
      <c r="CC746" s="300" t="n"/>
      <c r="CD746" s="300" t="n"/>
      <c r="CE746" s="229" t="n"/>
      <c r="CF746" s="229" t="n"/>
      <c r="CG746" s="229" t="n"/>
      <c r="CH746" s="229" t="n"/>
      <c r="CI746" s="229" t="n"/>
      <c r="CJ746" s="229" t="n"/>
      <c r="CK746" s="229" t="n"/>
      <c r="CL746" s="229" t="n"/>
      <c r="CM746" s="229" t="n"/>
      <c r="CN746" s="229" t="n"/>
      <c r="CO746" s="229" t="n"/>
      <c r="CP746" s="300" t="n"/>
      <c r="CQ746" s="300" t="n"/>
      <c r="CR746" s="300" t="n"/>
      <c r="CS746" s="300" t="n"/>
      <c r="CT746" s="300" t="n"/>
      <c r="CU746" s="300" t="n"/>
      <c r="CV746" s="300" t="n"/>
      <c r="CW746" s="300" t="n"/>
      <c r="CX746" s="300" t="n"/>
      <c r="CY746" s="300" t="n"/>
      <c r="CZ746" s="300" t="n"/>
      <c r="DA746" s="300" t="n"/>
      <c r="DB746" s="300" t="n"/>
      <c r="DC746" s="300" t="n"/>
      <c r="DD746" s="300" t="n"/>
      <c r="DE746" s="300" t="n"/>
      <c r="DF746" s="300" t="n"/>
      <c r="DG746" s="300" t="n"/>
      <c r="DH746" s="300" t="n"/>
      <c r="DI746" s="300" t="n"/>
      <c r="DJ746" s="230" t="n"/>
      <c r="DK746" s="230" t="n"/>
      <c r="DL746" s="230" t="n"/>
      <c r="DM746" s="230" t="n"/>
      <c r="DN746" s="230" t="n"/>
      <c r="DO746" s="230" t="n"/>
      <c r="DP746" s="230" t="n"/>
      <c r="DQ746" s="230" t="n"/>
      <c r="DR746" s="230" t="n"/>
      <c r="DS746" s="230" t="n"/>
      <c r="DT746" s="300" t="n"/>
      <c r="DU746" s="300" t="n"/>
      <c r="DV746" s="300" t="n"/>
      <c r="DW746" s="300" t="n"/>
      <c r="DX746" s="300" t="n"/>
      <c r="DY746" s="300" t="n"/>
      <c r="DZ746" s="300" t="n"/>
      <c r="EA746" s="300" t="n"/>
      <c r="EB746" s="300" t="n"/>
      <c r="EC746" s="300" t="n"/>
      <c r="ED746" s="300" t="n"/>
      <c r="EE746" s="300" t="n"/>
    </row>
    <row r="747" ht="15.75" customHeight="1">
      <c r="A747" s="316" t="n"/>
      <c r="B747" s="316" t="n"/>
      <c r="C747" s="316" t="n"/>
      <c r="D747" s="316" t="n"/>
      <c r="E747" s="316" t="n"/>
      <c r="F747" s="316" t="n"/>
      <c r="G747" s="316" t="n"/>
      <c r="H747" s="316" t="n"/>
      <c r="I747" s="229" t="n"/>
      <c r="J747" s="229" t="n"/>
      <c r="K747" s="229" t="n"/>
      <c r="L747" s="229" t="n"/>
      <c r="M747" s="229" t="n"/>
      <c r="N747" s="229" t="n"/>
      <c r="O747" s="229" t="n"/>
      <c r="P747" s="229" t="n"/>
      <c r="Q747" s="229" t="n"/>
      <c r="R747" s="305" t="n"/>
      <c r="S747" s="229" t="n"/>
      <c r="T747" s="229" t="n"/>
      <c r="U747" s="229" t="n"/>
      <c r="V747" s="306" t="n"/>
      <c r="W747" s="307" t="n"/>
      <c r="X747" s="307" t="n"/>
      <c r="Y747" s="307" t="n"/>
      <c r="Z747" s="307" t="n"/>
      <c r="AA747" s="307" t="n"/>
      <c r="AB747" s="307" t="n"/>
      <c r="AC747" s="307" t="n"/>
      <c r="AD747" s="307" t="n"/>
      <c r="AE747" s="307" t="n"/>
      <c r="AF747" s="307" t="n"/>
      <c r="AG747" s="307" t="n"/>
      <c r="AH747" s="307" t="n"/>
      <c r="AI747" s="307" t="n"/>
      <c r="AJ747" s="307" t="n"/>
      <c r="AK747" s="307" t="n"/>
      <c r="AL747" s="307" t="n"/>
      <c r="AM747" s="307" t="n"/>
      <c r="AN747" s="307" t="n"/>
      <c r="AO747" s="307" t="n"/>
      <c r="AP747" s="307" t="n"/>
      <c r="AQ747" s="307" t="n"/>
      <c r="AR747" s="307" t="n"/>
      <c r="AS747" s="307" t="n"/>
      <c r="AT747" s="307" t="n"/>
      <c r="AU747" s="307" t="n"/>
      <c r="AV747" s="307" t="n"/>
      <c r="AW747" s="307" t="n"/>
      <c r="AX747" s="307" t="n"/>
      <c r="AY747" s="307" t="n"/>
      <c r="AZ747" s="307" t="n"/>
      <c r="BA747" s="307" t="n"/>
      <c r="BB747" s="307" t="n"/>
      <c r="BC747" s="307" t="n"/>
      <c r="BD747" s="307" t="n"/>
      <c r="BE747" s="230" t="n"/>
      <c r="BF747" s="230" t="n"/>
      <c r="BG747" s="230" t="n"/>
      <c r="BH747" s="230" t="n"/>
      <c r="BI747" s="230" t="n"/>
      <c r="BJ747" s="230" t="n"/>
      <c r="BK747" s="230" t="n"/>
      <c r="BL747" s="230" t="n"/>
      <c r="BM747" s="230" t="n"/>
      <c r="BN747" s="230" t="n"/>
      <c r="BO747" s="230" t="n"/>
      <c r="BP747" s="308" t="n"/>
      <c r="BQ747" s="308" t="n"/>
      <c r="BR747" s="308" t="n"/>
      <c r="BS747" s="308" t="n"/>
      <c r="BT747" s="308" t="n"/>
      <c r="BU747" s="308" t="n"/>
      <c r="BV747" s="308" t="n"/>
      <c r="BW747" s="300" t="n"/>
      <c r="BX747" s="300" t="n"/>
      <c r="BY747" s="300" t="n"/>
      <c r="BZ747" s="300" t="n"/>
      <c r="CA747" s="300" t="n"/>
      <c r="CB747" s="300" t="n"/>
      <c r="CC747" s="300" t="n"/>
      <c r="CD747" s="300" t="n"/>
      <c r="CE747" s="229" t="n"/>
      <c r="CF747" s="229" t="n"/>
      <c r="CG747" s="229" t="n"/>
      <c r="CH747" s="229" t="n"/>
      <c r="CI747" s="229" t="n"/>
      <c r="CJ747" s="229" t="n"/>
      <c r="CK747" s="229" t="n"/>
      <c r="CL747" s="229" t="n"/>
      <c r="CM747" s="229" t="n"/>
      <c r="CN747" s="229" t="n"/>
      <c r="CO747" s="229" t="n"/>
      <c r="CP747" s="300" t="n"/>
      <c r="CQ747" s="300" t="n"/>
      <c r="CR747" s="300" t="n"/>
      <c r="CS747" s="300" t="n"/>
      <c r="CT747" s="300" t="n"/>
      <c r="CU747" s="300" t="n"/>
      <c r="CV747" s="300" t="n"/>
      <c r="CW747" s="300" t="n"/>
      <c r="CX747" s="300" t="n"/>
      <c r="CY747" s="300" t="n"/>
      <c r="CZ747" s="300" t="n"/>
      <c r="DA747" s="300" t="n"/>
      <c r="DB747" s="300" t="n"/>
      <c r="DC747" s="300" t="n"/>
      <c r="DD747" s="300" t="n"/>
      <c r="DE747" s="300" t="n"/>
      <c r="DF747" s="300" t="n"/>
      <c r="DG747" s="300" t="n"/>
      <c r="DH747" s="300" t="n"/>
      <c r="DI747" s="300" t="n"/>
      <c r="DJ747" s="230" t="n"/>
      <c r="DK747" s="230" t="n"/>
      <c r="DL747" s="230" t="n"/>
      <c r="DM747" s="230" t="n"/>
      <c r="DN747" s="230" t="n"/>
      <c r="DO747" s="230" t="n"/>
      <c r="DP747" s="230" t="n"/>
      <c r="DQ747" s="230" t="n"/>
      <c r="DR747" s="230" t="n"/>
      <c r="DS747" s="230" t="n"/>
      <c r="DT747" s="300" t="n"/>
      <c r="DU747" s="300" t="n"/>
      <c r="DV747" s="300" t="n"/>
      <c r="DW747" s="300" t="n"/>
      <c r="DX747" s="300" t="n"/>
      <c r="DY747" s="300" t="n"/>
      <c r="DZ747" s="300" t="n"/>
      <c r="EA747" s="300" t="n"/>
      <c r="EB747" s="300" t="n"/>
      <c r="EC747" s="300" t="n"/>
      <c r="ED747" s="300" t="n"/>
      <c r="EE747" s="300" t="n"/>
    </row>
    <row r="748" ht="15.75" customHeight="1">
      <c r="A748" s="316" t="n"/>
      <c r="B748" s="316" t="n"/>
      <c r="C748" s="316" t="n"/>
      <c r="D748" s="316" t="n"/>
      <c r="E748" s="316" t="n"/>
      <c r="F748" s="316" t="n"/>
      <c r="G748" s="316" t="n"/>
      <c r="H748" s="316" t="n"/>
      <c r="I748" s="229" t="n"/>
      <c r="J748" s="229" t="n"/>
      <c r="K748" s="229" t="n"/>
      <c r="L748" s="229" t="n"/>
      <c r="M748" s="229" t="n"/>
      <c r="N748" s="229" t="n"/>
      <c r="O748" s="229" t="n"/>
      <c r="P748" s="229" t="n"/>
      <c r="Q748" s="229" t="n"/>
      <c r="R748" s="305" t="n"/>
      <c r="S748" s="229" t="n"/>
      <c r="T748" s="229" t="n"/>
      <c r="U748" s="229" t="n"/>
      <c r="V748" s="306" t="n"/>
      <c r="W748" s="307" t="n"/>
      <c r="X748" s="307" t="n"/>
      <c r="Y748" s="307" t="n"/>
      <c r="Z748" s="307" t="n"/>
      <c r="AA748" s="307" t="n"/>
      <c r="AB748" s="307" t="n"/>
      <c r="AC748" s="307" t="n"/>
      <c r="AD748" s="307" t="n"/>
      <c r="AE748" s="307" t="n"/>
      <c r="AF748" s="307" t="n"/>
      <c r="AG748" s="307" t="n"/>
      <c r="AH748" s="307" t="n"/>
      <c r="AI748" s="307" t="n"/>
      <c r="AJ748" s="307" t="n"/>
      <c r="AK748" s="307" t="n"/>
      <c r="AL748" s="307" t="n"/>
      <c r="AM748" s="307" t="n"/>
      <c r="AN748" s="307" t="n"/>
      <c r="AO748" s="307" t="n"/>
      <c r="AP748" s="307" t="n"/>
      <c r="AQ748" s="307" t="n"/>
      <c r="AR748" s="307" t="n"/>
      <c r="AS748" s="307" t="n"/>
      <c r="AT748" s="307" t="n"/>
      <c r="AU748" s="307" t="n"/>
      <c r="AV748" s="307" t="n"/>
      <c r="AW748" s="307" t="n"/>
      <c r="AX748" s="307" t="n"/>
      <c r="AY748" s="307" t="n"/>
      <c r="AZ748" s="307" t="n"/>
      <c r="BA748" s="307" t="n"/>
      <c r="BB748" s="307" t="n"/>
      <c r="BC748" s="307" t="n"/>
      <c r="BD748" s="307" t="n"/>
      <c r="BE748" s="230" t="n"/>
      <c r="BF748" s="230" t="n"/>
      <c r="BG748" s="230" t="n"/>
      <c r="BH748" s="230" t="n"/>
      <c r="BI748" s="230" t="n"/>
      <c r="BJ748" s="230" t="n"/>
      <c r="BK748" s="230" t="n"/>
      <c r="BL748" s="230" t="n"/>
      <c r="BM748" s="230" t="n"/>
      <c r="BN748" s="230" t="n"/>
      <c r="BO748" s="230" t="n"/>
      <c r="BP748" s="308" t="n"/>
      <c r="BQ748" s="308" t="n"/>
      <c r="BR748" s="308" t="n"/>
      <c r="BS748" s="308" t="n"/>
      <c r="BT748" s="308" t="n"/>
      <c r="BU748" s="308" t="n"/>
      <c r="BV748" s="308" t="n"/>
      <c r="BW748" s="300" t="n"/>
      <c r="BX748" s="300" t="n"/>
      <c r="BY748" s="300" t="n"/>
      <c r="BZ748" s="300" t="n"/>
      <c r="CA748" s="300" t="n"/>
      <c r="CB748" s="300" t="n"/>
      <c r="CC748" s="300" t="n"/>
      <c r="CD748" s="300" t="n"/>
      <c r="CE748" s="229" t="n"/>
      <c r="CF748" s="229" t="n"/>
      <c r="CG748" s="229" t="n"/>
      <c r="CH748" s="229" t="n"/>
      <c r="CI748" s="229" t="n"/>
      <c r="CJ748" s="229" t="n"/>
      <c r="CK748" s="229" t="n"/>
      <c r="CL748" s="229" t="n"/>
      <c r="CM748" s="229" t="n"/>
      <c r="CN748" s="229" t="n"/>
      <c r="CO748" s="229" t="n"/>
      <c r="CP748" s="300" t="n"/>
      <c r="CQ748" s="300" t="n"/>
      <c r="CR748" s="300" t="n"/>
      <c r="CS748" s="300" t="n"/>
      <c r="CT748" s="300" t="n"/>
      <c r="CU748" s="300" t="n"/>
      <c r="CV748" s="300" t="n"/>
      <c r="CW748" s="300" t="n"/>
      <c r="CX748" s="300" t="n"/>
      <c r="CY748" s="300" t="n"/>
      <c r="CZ748" s="300" t="n"/>
      <c r="DA748" s="300" t="n"/>
      <c r="DB748" s="300" t="n"/>
      <c r="DC748" s="300" t="n"/>
      <c r="DD748" s="300" t="n"/>
      <c r="DE748" s="300" t="n"/>
      <c r="DF748" s="300" t="n"/>
      <c r="DG748" s="300" t="n"/>
      <c r="DH748" s="300" t="n"/>
      <c r="DI748" s="300" t="n"/>
      <c r="DJ748" s="230" t="n"/>
      <c r="DK748" s="230" t="n"/>
      <c r="DL748" s="230" t="n"/>
      <c r="DM748" s="230" t="n"/>
      <c r="DN748" s="230" t="n"/>
      <c r="DO748" s="230" t="n"/>
      <c r="DP748" s="230" t="n"/>
      <c r="DQ748" s="230" t="n"/>
      <c r="DR748" s="230" t="n"/>
      <c r="DS748" s="230" t="n"/>
      <c r="DT748" s="300" t="n"/>
      <c r="DU748" s="300" t="n"/>
      <c r="DV748" s="300" t="n"/>
      <c r="DW748" s="300" t="n"/>
      <c r="DX748" s="300" t="n"/>
      <c r="DY748" s="300" t="n"/>
      <c r="DZ748" s="300" t="n"/>
      <c r="EA748" s="300" t="n"/>
      <c r="EB748" s="300" t="n"/>
      <c r="EC748" s="300" t="n"/>
      <c r="ED748" s="300" t="n"/>
      <c r="EE748" s="300" t="n"/>
    </row>
    <row r="749" ht="15.75" customHeight="1">
      <c r="A749" s="316" t="n"/>
      <c r="B749" s="316" t="n"/>
      <c r="C749" s="316" t="n"/>
      <c r="D749" s="316" t="n"/>
      <c r="E749" s="316" t="n"/>
      <c r="F749" s="316" t="n"/>
      <c r="G749" s="316" t="n"/>
      <c r="H749" s="316" t="n"/>
      <c r="I749" s="229" t="n"/>
      <c r="J749" s="229" t="n"/>
      <c r="K749" s="229" t="n"/>
      <c r="L749" s="229" t="n"/>
      <c r="M749" s="229" t="n"/>
      <c r="N749" s="229" t="n"/>
      <c r="O749" s="229" t="n"/>
      <c r="P749" s="229" t="n"/>
      <c r="Q749" s="229" t="n"/>
      <c r="R749" s="305" t="n"/>
      <c r="S749" s="229" t="n"/>
      <c r="T749" s="229" t="n"/>
      <c r="U749" s="229" t="n"/>
      <c r="V749" s="306" t="n"/>
      <c r="W749" s="307" t="n"/>
      <c r="X749" s="307" t="n"/>
      <c r="Y749" s="307" t="n"/>
      <c r="Z749" s="307" t="n"/>
      <c r="AA749" s="307" t="n"/>
      <c r="AB749" s="307" t="n"/>
      <c r="AC749" s="307" t="n"/>
      <c r="AD749" s="307" t="n"/>
      <c r="AE749" s="307" t="n"/>
      <c r="AF749" s="307" t="n"/>
      <c r="AG749" s="307" t="n"/>
      <c r="AH749" s="307" t="n"/>
      <c r="AI749" s="307" t="n"/>
      <c r="AJ749" s="307" t="n"/>
      <c r="AK749" s="307" t="n"/>
      <c r="AL749" s="307" t="n"/>
      <c r="AM749" s="307" t="n"/>
      <c r="AN749" s="307" t="n"/>
      <c r="AO749" s="307" t="n"/>
      <c r="AP749" s="307" t="n"/>
      <c r="AQ749" s="307" t="n"/>
      <c r="AR749" s="307" t="n"/>
      <c r="AS749" s="307" t="n"/>
      <c r="AT749" s="307" t="n"/>
      <c r="AU749" s="307" t="n"/>
      <c r="AV749" s="307" t="n"/>
      <c r="AW749" s="307" t="n"/>
      <c r="AX749" s="307" t="n"/>
      <c r="AY749" s="307" t="n"/>
      <c r="AZ749" s="307" t="n"/>
      <c r="BA749" s="307" t="n"/>
      <c r="BB749" s="307" t="n"/>
      <c r="BC749" s="307" t="n"/>
      <c r="BD749" s="307" t="n"/>
      <c r="BE749" s="230" t="n"/>
      <c r="BF749" s="230" t="n"/>
      <c r="BG749" s="230" t="n"/>
      <c r="BH749" s="230" t="n"/>
      <c r="BI749" s="230" t="n"/>
      <c r="BJ749" s="230" t="n"/>
      <c r="BK749" s="230" t="n"/>
      <c r="BL749" s="230" t="n"/>
      <c r="BM749" s="230" t="n"/>
      <c r="BN749" s="230" t="n"/>
      <c r="BO749" s="230" t="n"/>
      <c r="BP749" s="308" t="n"/>
      <c r="BQ749" s="308" t="n"/>
      <c r="BR749" s="308" t="n"/>
      <c r="BS749" s="308" t="n"/>
      <c r="BT749" s="308" t="n"/>
      <c r="BU749" s="308" t="n"/>
      <c r="BV749" s="308" t="n"/>
      <c r="BW749" s="300" t="n"/>
      <c r="BX749" s="300" t="n"/>
      <c r="BY749" s="300" t="n"/>
      <c r="BZ749" s="300" t="n"/>
      <c r="CA749" s="300" t="n"/>
      <c r="CB749" s="300" t="n"/>
      <c r="CC749" s="300" t="n"/>
      <c r="CD749" s="300" t="n"/>
      <c r="CE749" s="229" t="n"/>
      <c r="CF749" s="229" t="n"/>
      <c r="CG749" s="229" t="n"/>
      <c r="CH749" s="229" t="n"/>
      <c r="CI749" s="229" t="n"/>
      <c r="CJ749" s="229" t="n"/>
      <c r="CK749" s="229" t="n"/>
      <c r="CL749" s="229" t="n"/>
      <c r="CM749" s="229" t="n"/>
      <c r="CN749" s="229" t="n"/>
      <c r="CO749" s="229" t="n"/>
      <c r="CP749" s="300" t="n"/>
      <c r="CQ749" s="300" t="n"/>
      <c r="CR749" s="300" t="n"/>
      <c r="CS749" s="300" t="n"/>
      <c r="CT749" s="300" t="n"/>
      <c r="CU749" s="300" t="n"/>
      <c r="CV749" s="300" t="n"/>
      <c r="CW749" s="300" t="n"/>
      <c r="CX749" s="300" t="n"/>
      <c r="CY749" s="300" t="n"/>
      <c r="CZ749" s="300" t="n"/>
      <c r="DA749" s="300" t="n"/>
      <c r="DB749" s="300" t="n"/>
      <c r="DC749" s="300" t="n"/>
      <c r="DD749" s="300" t="n"/>
      <c r="DE749" s="300" t="n"/>
      <c r="DF749" s="300" t="n"/>
      <c r="DG749" s="300" t="n"/>
      <c r="DH749" s="300" t="n"/>
      <c r="DI749" s="300" t="n"/>
      <c r="DJ749" s="230" t="n"/>
      <c r="DK749" s="230" t="n"/>
      <c r="DL749" s="230" t="n"/>
      <c r="DM749" s="230" t="n"/>
      <c r="DN749" s="230" t="n"/>
      <c r="DO749" s="230" t="n"/>
      <c r="DP749" s="230" t="n"/>
      <c r="DQ749" s="230" t="n"/>
      <c r="DR749" s="230" t="n"/>
      <c r="DS749" s="230" t="n"/>
      <c r="DT749" s="300" t="n"/>
      <c r="DU749" s="300" t="n"/>
      <c r="DV749" s="300" t="n"/>
      <c r="DW749" s="300" t="n"/>
      <c r="DX749" s="300" t="n"/>
      <c r="DY749" s="300" t="n"/>
      <c r="DZ749" s="300" t="n"/>
      <c r="EA749" s="300" t="n"/>
      <c r="EB749" s="300" t="n"/>
      <c r="EC749" s="300" t="n"/>
      <c r="ED749" s="300" t="n"/>
      <c r="EE749" s="300" t="n"/>
    </row>
    <row r="750" ht="15.75" customHeight="1">
      <c r="A750" s="316" t="n"/>
      <c r="B750" s="316" t="n"/>
      <c r="C750" s="316" t="n"/>
      <c r="D750" s="316" t="n"/>
      <c r="E750" s="316" t="n"/>
      <c r="F750" s="316" t="n"/>
      <c r="G750" s="316" t="n"/>
      <c r="H750" s="316" t="n"/>
      <c r="I750" s="229" t="n"/>
      <c r="J750" s="229" t="n"/>
      <c r="K750" s="229" t="n"/>
      <c r="L750" s="229" t="n"/>
      <c r="M750" s="229" t="n"/>
      <c r="N750" s="229" t="n"/>
      <c r="O750" s="229" t="n"/>
      <c r="P750" s="229" t="n"/>
      <c r="Q750" s="229" t="n"/>
      <c r="R750" s="305" t="n"/>
      <c r="S750" s="229" t="n"/>
      <c r="T750" s="229" t="n"/>
      <c r="U750" s="229" t="n"/>
      <c r="V750" s="306" t="n"/>
      <c r="W750" s="307" t="n"/>
      <c r="X750" s="307" t="n"/>
      <c r="Y750" s="307" t="n"/>
      <c r="Z750" s="307" t="n"/>
      <c r="AA750" s="307" t="n"/>
      <c r="AB750" s="307" t="n"/>
      <c r="AC750" s="307" t="n"/>
      <c r="AD750" s="307" t="n"/>
      <c r="AE750" s="307" t="n"/>
      <c r="AF750" s="307" t="n"/>
      <c r="AG750" s="307" t="n"/>
      <c r="AH750" s="307" t="n"/>
      <c r="AI750" s="307" t="n"/>
      <c r="AJ750" s="307" t="n"/>
      <c r="AK750" s="307" t="n"/>
      <c r="AL750" s="307" t="n"/>
      <c r="AM750" s="307" t="n"/>
      <c r="AN750" s="307" t="n"/>
      <c r="AO750" s="307" t="n"/>
      <c r="AP750" s="307" t="n"/>
      <c r="AQ750" s="307" t="n"/>
      <c r="AR750" s="307" t="n"/>
      <c r="AS750" s="307" t="n"/>
      <c r="AT750" s="307" t="n"/>
      <c r="AU750" s="307" t="n"/>
      <c r="AV750" s="307" t="n"/>
      <c r="AW750" s="307" t="n"/>
      <c r="AX750" s="307" t="n"/>
      <c r="AY750" s="307" t="n"/>
      <c r="AZ750" s="307" t="n"/>
      <c r="BA750" s="307" t="n"/>
      <c r="BB750" s="307" t="n"/>
      <c r="BC750" s="307" t="n"/>
      <c r="BD750" s="307" t="n"/>
      <c r="BE750" s="230" t="n"/>
      <c r="BF750" s="230" t="n"/>
      <c r="BG750" s="230" t="n"/>
      <c r="BH750" s="230" t="n"/>
      <c r="BI750" s="230" t="n"/>
      <c r="BJ750" s="230" t="n"/>
      <c r="BK750" s="230" t="n"/>
      <c r="BL750" s="230" t="n"/>
      <c r="BM750" s="230" t="n"/>
      <c r="BN750" s="230" t="n"/>
      <c r="BO750" s="230" t="n"/>
      <c r="BP750" s="308" t="n"/>
      <c r="BQ750" s="308" t="n"/>
      <c r="BR750" s="308" t="n"/>
      <c r="BS750" s="308" t="n"/>
      <c r="BT750" s="308" t="n"/>
      <c r="BU750" s="308" t="n"/>
      <c r="BV750" s="308" t="n"/>
      <c r="BW750" s="300" t="n"/>
      <c r="BX750" s="300" t="n"/>
      <c r="BY750" s="300" t="n"/>
      <c r="BZ750" s="300" t="n"/>
      <c r="CA750" s="300" t="n"/>
      <c r="CB750" s="300" t="n"/>
      <c r="CC750" s="300" t="n"/>
      <c r="CD750" s="300" t="n"/>
      <c r="CE750" s="229" t="n"/>
      <c r="CF750" s="229" t="n"/>
      <c r="CG750" s="229" t="n"/>
      <c r="CH750" s="229" t="n"/>
      <c r="CI750" s="229" t="n"/>
      <c r="CJ750" s="229" t="n"/>
      <c r="CK750" s="229" t="n"/>
      <c r="CL750" s="229" t="n"/>
      <c r="CM750" s="229" t="n"/>
      <c r="CN750" s="229" t="n"/>
      <c r="CO750" s="229" t="n"/>
      <c r="CP750" s="300" t="n"/>
      <c r="CQ750" s="300" t="n"/>
      <c r="CR750" s="300" t="n"/>
      <c r="CS750" s="300" t="n"/>
      <c r="CT750" s="300" t="n"/>
      <c r="CU750" s="300" t="n"/>
      <c r="CV750" s="300" t="n"/>
      <c r="CW750" s="300" t="n"/>
      <c r="CX750" s="300" t="n"/>
      <c r="CY750" s="300" t="n"/>
      <c r="CZ750" s="300" t="n"/>
      <c r="DA750" s="300" t="n"/>
      <c r="DB750" s="300" t="n"/>
      <c r="DC750" s="300" t="n"/>
      <c r="DD750" s="300" t="n"/>
      <c r="DE750" s="300" t="n"/>
      <c r="DF750" s="300" t="n"/>
      <c r="DG750" s="300" t="n"/>
      <c r="DH750" s="300" t="n"/>
      <c r="DI750" s="300" t="n"/>
      <c r="DJ750" s="230" t="n"/>
      <c r="DK750" s="230" t="n"/>
      <c r="DL750" s="230" t="n"/>
      <c r="DM750" s="230" t="n"/>
      <c r="DN750" s="230" t="n"/>
      <c r="DO750" s="230" t="n"/>
      <c r="DP750" s="230" t="n"/>
      <c r="DQ750" s="230" t="n"/>
      <c r="DR750" s="230" t="n"/>
      <c r="DS750" s="230" t="n"/>
      <c r="DT750" s="300" t="n"/>
      <c r="DU750" s="300" t="n"/>
      <c r="DV750" s="300" t="n"/>
      <c r="DW750" s="300" t="n"/>
      <c r="DX750" s="300" t="n"/>
      <c r="DY750" s="300" t="n"/>
      <c r="DZ750" s="300" t="n"/>
      <c r="EA750" s="300" t="n"/>
      <c r="EB750" s="300" t="n"/>
      <c r="EC750" s="300" t="n"/>
      <c r="ED750" s="300" t="n"/>
      <c r="EE750" s="300" t="n"/>
    </row>
    <row r="751" ht="15.75" customHeight="1">
      <c r="A751" s="316" t="n"/>
      <c r="B751" s="316" t="n"/>
      <c r="C751" s="316" t="n"/>
      <c r="D751" s="316" t="n"/>
      <c r="E751" s="316" t="n"/>
      <c r="F751" s="316" t="n"/>
      <c r="G751" s="316" t="n"/>
      <c r="H751" s="316" t="n"/>
      <c r="I751" s="229" t="n"/>
      <c r="J751" s="229" t="n"/>
      <c r="K751" s="229" t="n"/>
      <c r="L751" s="229" t="n"/>
      <c r="M751" s="229" t="n"/>
      <c r="N751" s="229" t="n"/>
      <c r="O751" s="229" t="n"/>
      <c r="P751" s="229" t="n"/>
      <c r="Q751" s="229" t="n"/>
      <c r="R751" s="305" t="n"/>
      <c r="S751" s="229" t="n"/>
      <c r="T751" s="229" t="n"/>
      <c r="U751" s="229" t="n"/>
      <c r="V751" s="306" t="n"/>
      <c r="W751" s="307" t="n"/>
      <c r="X751" s="307" t="n"/>
      <c r="Y751" s="307" t="n"/>
      <c r="Z751" s="307" t="n"/>
      <c r="AA751" s="307" t="n"/>
      <c r="AB751" s="307" t="n"/>
      <c r="AC751" s="307" t="n"/>
      <c r="AD751" s="307" t="n"/>
      <c r="AE751" s="307" t="n"/>
      <c r="AF751" s="307" t="n"/>
      <c r="AG751" s="307" t="n"/>
      <c r="AH751" s="307" t="n"/>
      <c r="AI751" s="307" t="n"/>
      <c r="AJ751" s="307" t="n"/>
      <c r="AK751" s="307" t="n"/>
      <c r="AL751" s="307" t="n"/>
      <c r="AM751" s="307" t="n"/>
      <c r="AN751" s="307" t="n"/>
      <c r="AO751" s="307" t="n"/>
      <c r="AP751" s="307" t="n"/>
      <c r="AQ751" s="307" t="n"/>
      <c r="AR751" s="307" t="n"/>
      <c r="AS751" s="307" t="n"/>
      <c r="AT751" s="307" t="n"/>
      <c r="AU751" s="307" t="n"/>
      <c r="AV751" s="307" t="n"/>
      <c r="AW751" s="307" t="n"/>
      <c r="AX751" s="307" t="n"/>
      <c r="AY751" s="307" t="n"/>
      <c r="AZ751" s="307" t="n"/>
      <c r="BA751" s="307" t="n"/>
      <c r="BB751" s="307" t="n"/>
      <c r="BC751" s="307" t="n"/>
      <c r="BD751" s="307" t="n"/>
      <c r="BE751" s="230" t="n"/>
      <c r="BF751" s="230" t="n"/>
      <c r="BG751" s="230" t="n"/>
      <c r="BH751" s="230" t="n"/>
      <c r="BI751" s="230" t="n"/>
      <c r="BJ751" s="230" t="n"/>
      <c r="BK751" s="230" t="n"/>
      <c r="BL751" s="230" t="n"/>
      <c r="BM751" s="230" t="n"/>
      <c r="BN751" s="230" t="n"/>
      <c r="BO751" s="230" t="n"/>
      <c r="BP751" s="308" t="n"/>
      <c r="BQ751" s="308" t="n"/>
      <c r="BR751" s="308" t="n"/>
      <c r="BS751" s="308" t="n"/>
      <c r="BT751" s="308" t="n"/>
      <c r="BU751" s="308" t="n"/>
      <c r="BV751" s="308" t="n"/>
      <c r="BW751" s="300" t="n"/>
      <c r="BX751" s="300" t="n"/>
      <c r="BY751" s="300" t="n"/>
      <c r="BZ751" s="300" t="n"/>
      <c r="CA751" s="300" t="n"/>
      <c r="CB751" s="300" t="n"/>
      <c r="CC751" s="300" t="n"/>
      <c r="CD751" s="300" t="n"/>
      <c r="CE751" s="229" t="n"/>
      <c r="CF751" s="229" t="n"/>
      <c r="CG751" s="229" t="n"/>
      <c r="CH751" s="229" t="n"/>
      <c r="CI751" s="229" t="n"/>
      <c r="CJ751" s="229" t="n"/>
      <c r="CK751" s="229" t="n"/>
      <c r="CL751" s="229" t="n"/>
      <c r="CM751" s="229" t="n"/>
      <c r="CN751" s="229" t="n"/>
      <c r="CO751" s="229" t="n"/>
      <c r="CP751" s="300" t="n"/>
      <c r="CQ751" s="300" t="n"/>
      <c r="CR751" s="300" t="n"/>
      <c r="CS751" s="300" t="n"/>
      <c r="CT751" s="300" t="n"/>
      <c r="CU751" s="300" t="n"/>
      <c r="CV751" s="300" t="n"/>
      <c r="CW751" s="300" t="n"/>
      <c r="CX751" s="300" t="n"/>
      <c r="CY751" s="300" t="n"/>
      <c r="CZ751" s="300" t="n"/>
      <c r="DA751" s="300" t="n"/>
      <c r="DB751" s="300" t="n"/>
      <c r="DC751" s="300" t="n"/>
      <c r="DD751" s="300" t="n"/>
      <c r="DE751" s="300" t="n"/>
      <c r="DF751" s="300" t="n"/>
      <c r="DG751" s="300" t="n"/>
      <c r="DH751" s="300" t="n"/>
      <c r="DI751" s="300" t="n"/>
      <c r="DJ751" s="230" t="n"/>
      <c r="DK751" s="230" t="n"/>
      <c r="DL751" s="230" t="n"/>
      <c r="DM751" s="230" t="n"/>
      <c r="DN751" s="230" t="n"/>
      <c r="DO751" s="230" t="n"/>
      <c r="DP751" s="230" t="n"/>
      <c r="DQ751" s="230" t="n"/>
      <c r="DR751" s="230" t="n"/>
      <c r="DS751" s="230" t="n"/>
      <c r="DT751" s="300" t="n"/>
      <c r="DU751" s="300" t="n"/>
      <c r="DV751" s="300" t="n"/>
      <c r="DW751" s="300" t="n"/>
      <c r="DX751" s="300" t="n"/>
      <c r="DY751" s="300" t="n"/>
      <c r="DZ751" s="300" t="n"/>
      <c r="EA751" s="300" t="n"/>
      <c r="EB751" s="300" t="n"/>
      <c r="EC751" s="300" t="n"/>
      <c r="ED751" s="300" t="n"/>
      <c r="EE751" s="300" t="n"/>
    </row>
    <row r="752" ht="15.75" customHeight="1">
      <c r="A752" s="316" t="n"/>
      <c r="B752" s="316" t="n"/>
      <c r="C752" s="316" t="n"/>
      <c r="D752" s="316" t="n"/>
      <c r="E752" s="316" t="n"/>
      <c r="F752" s="316" t="n"/>
      <c r="G752" s="316" t="n"/>
      <c r="H752" s="316" t="n"/>
      <c r="I752" s="229" t="n"/>
      <c r="J752" s="229" t="n"/>
      <c r="K752" s="229" t="n"/>
      <c r="L752" s="229" t="n"/>
      <c r="M752" s="229" t="n"/>
      <c r="N752" s="229" t="n"/>
      <c r="O752" s="229" t="n"/>
      <c r="P752" s="229" t="n"/>
      <c r="Q752" s="229" t="n"/>
      <c r="R752" s="305" t="n"/>
      <c r="S752" s="229" t="n"/>
      <c r="T752" s="229" t="n"/>
      <c r="U752" s="229" t="n"/>
      <c r="V752" s="306" t="n"/>
      <c r="W752" s="307" t="n"/>
      <c r="X752" s="307" t="n"/>
      <c r="Y752" s="307" t="n"/>
      <c r="Z752" s="307" t="n"/>
      <c r="AA752" s="307" t="n"/>
      <c r="AB752" s="307" t="n"/>
      <c r="AC752" s="307" t="n"/>
      <c r="AD752" s="307" t="n"/>
      <c r="AE752" s="307" t="n"/>
      <c r="AF752" s="307" t="n"/>
      <c r="AG752" s="307" t="n"/>
      <c r="AH752" s="307" t="n"/>
      <c r="AI752" s="307" t="n"/>
      <c r="AJ752" s="307" t="n"/>
      <c r="AK752" s="307" t="n"/>
      <c r="AL752" s="307" t="n"/>
      <c r="AM752" s="307" t="n"/>
      <c r="AN752" s="307" t="n"/>
      <c r="AO752" s="307" t="n"/>
      <c r="AP752" s="307" t="n"/>
      <c r="AQ752" s="307" t="n"/>
      <c r="AR752" s="307" t="n"/>
      <c r="AS752" s="307" t="n"/>
      <c r="AT752" s="307" t="n"/>
      <c r="AU752" s="307" t="n"/>
      <c r="AV752" s="307" t="n"/>
      <c r="AW752" s="307" t="n"/>
      <c r="AX752" s="307" t="n"/>
      <c r="AY752" s="307" t="n"/>
      <c r="AZ752" s="307" t="n"/>
      <c r="BA752" s="307" t="n"/>
      <c r="BB752" s="307" t="n"/>
      <c r="BC752" s="307" t="n"/>
      <c r="BD752" s="307" t="n"/>
      <c r="BE752" s="230" t="n"/>
      <c r="BF752" s="230" t="n"/>
      <c r="BG752" s="230" t="n"/>
      <c r="BH752" s="230" t="n"/>
      <c r="BI752" s="230" t="n"/>
      <c r="BJ752" s="230" t="n"/>
      <c r="BK752" s="230" t="n"/>
      <c r="BL752" s="230" t="n"/>
      <c r="BM752" s="230" t="n"/>
      <c r="BN752" s="230" t="n"/>
      <c r="BO752" s="230" t="n"/>
      <c r="BP752" s="308" t="n"/>
      <c r="BQ752" s="308" t="n"/>
      <c r="BR752" s="308" t="n"/>
      <c r="BS752" s="308" t="n"/>
      <c r="BT752" s="308" t="n"/>
      <c r="BU752" s="308" t="n"/>
      <c r="BV752" s="308" t="n"/>
      <c r="BW752" s="300" t="n"/>
      <c r="BX752" s="300" t="n"/>
      <c r="BY752" s="300" t="n"/>
      <c r="BZ752" s="300" t="n"/>
      <c r="CA752" s="300" t="n"/>
      <c r="CB752" s="300" t="n"/>
      <c r="CC752" s="300" t="n"/>
      <c r="CD752" s="300" t="n"/>
      <c r="CE752" s="229" t="n"/>
      <c r="CF752" s="229" t="n"/>
      <c r="CG752" s="229" t="n"/>
      <c r="CH752" s="229" t="n"/>
      <c r="CI752" s="229" t="n"/>
      <c r="CJ752" s="229" t="n"/>
      <c r="CK752" s="229" t="n"/>
      <c r="CL752" s="229" t="n"/>
      <c r="CM752" s="229" t="n"/>
      <c r="CN752" s="229" t="n"/>
      <c r="CO752" s="229" t="n"/>
      <c r="CP752" s="300" t="n"/>
      <c r="CQ752" s="300" t="n"/>
      <c r="CR752" s="300" t="n"/>
      <c r="CS752" s="300" t="n"/>
      <c r="CT752" s="300" t="n"/>
      <c r="CU752" s="300" t="n"/>
      <c r="CV752" s="300" t="n"/>
      <c r="CW752" s="300" t="n"/>
      <c r="CX752" s="300" t="n"/>
      <c r="CY752" s="300" t="n"/>
      <c r="CZ752" s="300" t="n"/>
      <c r="DA752" s="300" t="n"/>
      <c r="DB752" s="300" t="n"/>
      <c r="DC752" s="300" t="n"/>
      <c r="DD752" s="300" t="n"/>
      <c r="DE752" s="300" t="n"/>
      <c r="DF752" s="300" t="n"/>
      <c r="DG752" s="300" t="n"/>
      <c r="DH752" s="300" t="n"/>
      <c r="DI752" s="300" t="n"/>
      <c r="DJ752" s="230" t="n"/>
      <c r="DK752" s="230" t="n"/>
      <c r="DL752" s="230" t="n"/>
      <c r="DM752" s="230" t="n"/>
      <c r="DN752" s="230" t="n"/>
      <c r="DO752" s="230" t="n"/>
      <c r="DP752" s="230" t="n"/>
      <c r="DQ752" s="230" t="n"/>
      <c r="DR752" s="230" t="n"/>
      <c r="DS752" s="230" t="n"/>
      <c r="DT752" s="300" t="n"/>
      <c r="DU752" s="300" t="n"/>
      <c r="DV752" s="300" t="n"/>
      <c r="DW752" s="300" t="n"/>
      <c r="DX752" s="300" t="n"/>
      <c r="DY752" s="300" t="n"/>
      <c r="DZ752" s="300" t="n"/>
      <c r="EA752" s="300" t="n"/>
      <c r="EB752" s="300" t="n"/>
      <c r="EC752" s="300" t="n"/>
      <c r="ED752" s="300" t="n"/>
      <c r="EE752" s="300" t="n"/>
    </row>
    <row r="753" ht="15.75" customHeight="1">
      <c r="A753" s="316" t="n"/>
      <c r="B753" s="316" t="n"/>
      <c r="C753" s="316" t="n"/>
      <c r="D753" s="316" t="n"/>
      <c r="E753" s="316" t="n"/>
      <c r="F753" s="316" t="n"/>
      <c r="G753" s="316" t="n"/>
      <c r="H753" s="316" t="n"/>
      <c r="I753" s="229" t="n"/>
      <c r="J753" s="229" t="n"/>
      <c r="K753" s="229" t="n"/>
      <c r="L753" s="229" t="n"/>
      <c r="M753" s="229" t="n"/>
      <c r="N753" s="229" t="n"/>
      <c r="O753" s="229" t="n"/>
      <c r="P753" s="229" t="n"/>
      <c r="Q753" s="229" t="n"/>
      <c r="R753" s="305" t="n"/>
      <c r="S753" s="229" t="n"/>
      <c r="T753" s="229" t="n"/>
      <c r="U753" s="229" t="n"/>
      <c r="V753" s="306" t="n"/>
      <c r="W753" s="307" t="n"/>
      <c r="X753" s="307" t="n"/>
      <c r="Y753" s="307" t="n"/>
      <c r="Z753" s="307" t="n"/>
      <c r="AA753" s="307" t="n"/>
      <c r="AB753" s="307" t="n"/>
      <c r="AC753" s="307" t="n"/>
      <c r="AD753" s="307" t="n"/>
      <c r="AE753" s="307" t="n"/>
      <c r="AF753" s="307" t="n"/>
      <c r="AG753" s="307" t="n"/>
      <c r="AH753" s="307" t="n"/>
      <c r="AI753" s="307" t="n"/>
      <c r="AJ753" s="307" t="n"/>
      <c r="AK753" s="307" t="n"/>
      <c r="AL753" s="307" t="n"/>
      <c r="AM753" s="307" t="n"/>
      <c r="AN753" s="307" t="n"/>
      <c r="AO753" s="307" t="n"/>
      <c r="AP753" s="307" t="n"/>
      <c r="AQ753" s="307" t="n"/>
      <c r="AR753" s="307" t="n"/>
      <c r="AS753" s="307" t="n"/>
      <c r="AT753" s="307" t="n"/>
      <c r="AU753" s="307" t="n"/>
      <c r="AV753" s="307" t="n"/>
      <c r="AW753" s="307" t="n"/>
      <c r="AX753" s="307" t="n"/>
      <c r="AY753" s="307" t="n"/>
      <c r="AZ753" s="307" t="n"/>
      <c r="BA753" s="307" t="n"/>
      <c r="BB753" s="307" t="n"/>
      <c r="BC753" s="307" t="n"/>
      <c r="BD753" s="307" t="n"/>
      <c r="BE753" s="230" t="n"/>
      <c r="BF753" s="230" t="n"/>
      <c r="BG753" s="230" t="n"/>
      <c r="BH753" s="230" t="n"/>
      <c r="BI753" s="230" t="n"/>
      <c r="BJ753" s="230" t="n"/>
      <c r="BK753" s="230" t="n"/>
      <c r="BL753" s="230" t="n"/>
      <c r="BM753" s="230" t="n"/>
      <c r="BN753" s="230" t="n"/>
      <c r="BO753" s="230" t="n"/>
      <c r="BP753" s="308" t="n"/>
      <c r="BQ753" s="308" t="n"/>
      <c r="BR753" s="308" t="n"/>
      <c r="BS753" s="308" t="n"/>
      <c r="BT753" s="308" t="n"/>
      <c r="BU753" s="308" t="n"/>
      <c r="BV753" s="308" t="n"/>
      <c r="BW753" s="300" t="n"/>
      <c r="BX753" s="300" t="n"/>
      <c r="BY753" s="300" t="n"/>
      <c r="BZ753" s="300" t="n"/>
      <c r="CA753" s="300" t="n"/>
      <c r="CB753" s="300" t="n"/>
      <c r="CC753" s="300" t="n"/>
      <c r="CD753" s="300" t="n"/>
      <c r="CE753" s="229" t="n"/>
      <c r="CF753" s="229" t="n"/>
      <c r="CG753" s="229" t="n"/>
      <c r="CH753" s="229" t="n"/>
      <c r="CI753" s="229" t="n"/>
      <c r="CJ753" s="229" t="n"/>
      <c r="CK753" s="229" t="n"/>
      <c r="CL753" s="229" t="n"/>
      <c r="CM753" s="229" t="n"/>
      <c r="CN753" s="229" t="n"/>
      <c r="CO753" s="229" t="n"/>
      <c r="CP753" s="300" t="n"/>
      <c r="CQ753" s="300" t="n"/>
      <c r="CR753" s="300" t="n"/>
      <c r="CS753" s="300" t="n"/>
      <c r="CT753" s="300" t="n"/>
      <c r="CU753" s="300" t="n"/>
      <c r="CV753" s="300" t="n"/>
      <c r="CW753" s="300" t="n"/>
      <c r="CX753" s="300" t="n"/>
      <c r="CY753" s="300" t="n"/>
      <c r="CZ753" s="300" t="n"/>
      <c r="DA753" s="300" t="n"/>
      <c r="DB753" s="300" t="n"/>
      <c r="DC753" s="300" t="n"/>
      <c r="DD753" s="300" t="n"/>
      <c r="DE753" s="300" t="n"/>
      <c r="DF753" s="300" t="n"/>
      <c r="DG753" s="300" t="n"/>
      <c r="DH753" s="300" t="n"/>
      <c r="DI753" s="300" t="n"/>
      <c r="DJ753" s="230" t="n"/>
      <c r="DK753" s="230" t="n"/>
      <c r="DL753" s="230" t="n"/>
      <c r="DM753" s="230" t="n"/>
      <c r="DN753" s="230" t="n"/>
      <c r="DO753" s="230" t="n"/>
      <c r="DP753" s="230" t="n"/>
      <c r="DQ753" s="230" t="n"/>
      <c r="DR753" s="230" t="n"/>
      <c r="DS753" s="230" t="n"/>
      <c r="DT753" s="300" t="n"/>
      <c r="DU753" s="300" t="n"/>
      <c r="DV753" s="300" t="n"/>
      <c r="DW753" s="300" t="n"/>
      <c r="DX753" s="300" t="n"/>
      <c r="DY753" s="300" t="n"/>
      <c r="DZ753" s="300" t="n"/>
      <c r="EA753" s="300" t="n"/>
      <c r="EB753" s="300" t="n"/>
      <c r="EC753" s="300" t="n"/>
      <c r="ED753" s="300" t="n"/>
      <c r="EE753" s="300" t="n"/>
    </row>
    <row r="754" ht="15.75" customHeight="1">
      <c r="A754" s="316" t="n"/>
      <c r="B754" s="316" t="n"/>
      <c r="C754" s="316" t="n"/>
      <c r="D754" s="316" t="n"/>
      <c r="E754" s="316" t="n"/>
      <c r="F754" s="316" t="n"/>
      <c r="G754" s="316" t="n"/>
      <c r="H754" s="316" t="n"/>
      <c r="I754" s="229" t="n"/>
      <c r="J754" s="229" t="n"/>
      <c r="K754" s="229" t="n"/>
      <c r="L754" s="229" t="n"/>
      <c r="M754" s="229" t="n"/>
      <c r="N754" s="229" t="n"/>
      <c r="O754" s="229" t="n"/>
      <c r="P754" s="229" t="n"/>
      <c r="Q754" s="229" t="n"/>
      <c r="R754" s="305" t="n"/>
      <c r="S754" s="229" t="n"/>
      <c r="T754" s="229" t="n"/>
      <c r="U754" s="229" t="n"/>
      <c r="V754" s="306" t="n"/>
      <c r="W754" s="307" t="n"/>
      <c r="X754" s="307" t="n"/>
      <c r="Y754" s="307" t="n"/>
      <c r="Z754" s="307" t="n"/>
      <c r="AA754" s="307" t="n"/>
      <c r="AB754" s="307" t="n"/>
      <c r="AC754" s="307" t="n"/>
      <c r="AD754" s="307" t="n"/>
      <c r="AE754" s="307" t="n"/>
      <c r="AF754" s="307" t="n"/>
      <c r="AG754" s="307" t="n"/>
      <c r="AH754" s="307" t="n"/>
      <c r="AI754" s="307" t="n"/>
      <c r="AJ754" s="307" t="n"/>
      <c r="AK754" s="307" t="n"/>
      <c r="AL754" s="307" t="n"/>
      <c r="AM754" s="307" t="n"/>
      <c r="AN754" s="307" t="n"/>
      <c r="AO754" s="307" t="n"/>
      <c r="AP754" s="307" t="n"/>
      <c r="AQ754" s="307" t="n"/>
      <c r="AR754" s="307" t="n"/>
      <c r="AS754" s="307" t="n"/>
      <c r="AT754" s="307" t="n"/>
      <c r="AU754" s="307" t="n"/>
      <c r="AV754" s="307" t="n"/>
      <c r="AW754" s="307" t="n"/>
      <c r="AX754" s="307" t="n"/>
      <c r="AY754" s="307" t="n"/>
      <c r="AZ754" s="307" t="n"/>
      <c r="BA754" s="307" t="n"/>
      <c r="BB754" s="307" t="n"/>
      <c r="BC754" s="307" t="n"/>
      <c r="BD754" s="307" t="n"/>
      <c r="BE754" s="230" t="n"/>
      <c r="BF754" s="230" t="n"/>
      <c r="BG754" s="230" t="n"/>
      <c r="BH754" s="230" t="n"/>
      <c r="BI754" s="230" t="n"/>
      <c r="BJ754" s="230" t="n"/>
      <c r="BK754" s="230" t="n"/>
      <c r="BL754" s="230" t="n"/>
      <c r="BM754" s="230" t="n"/>
      <c r="BN754" s="230" t="n"/>
      <c r="BO754" s="230" t="n"/>
      <c r="BP754" s="308" t="n"/>
      <c r="BQ754" s="308" t="n"/>
      <c r="BR754" s="308" t="n"/>
      <c r="BS754" s="308" t="n"/>
      <c r="BT754" s="308" t="n"/>
      <c r="BU754" s="308" t="n"/>
      <c r="BV754" s="308" t="n"/>
      <c r="BW754" s="300" t="n"/>
      <c r="BX754" s="300" t="n"/>
      <c r="BY754" s="300" t="n"/>
      <c r="BZ754" s="300" t="n"/>
      <c r="CA754" s="300" t="n"/>
      <c r="CB754" s="300" t="n"/>
      <c r="CC754" s="300" t="n"/>
      <c r="CD754" s="300" t="n"/>
      <c r="CE754" s="229" t="n"/>
      <c r="CF754" s="229" t="n"/>
      <c r="CG754" s="229" t="n"/>
      <c r="CH754" s="229" t="n"/>
      <c r="CI754" s="229" t="n"/>
      <c r="CJ754" s="229" t="n"/>
      <c r="CK754" s="229" t="n"/>
      <c r="CL754" s="229" t="n"/>
      <c r="CM754" s="229" t="n"/>
      <c r="CN754" s="229" t="n"/>
      <c r="CO754" s="229" t="n"/>
      <c r="CP754" s="300" t="n"/>
      <c r="CQ754" s="300" t="n"/>
      <c r="CR754" s="300" t="n"/>
      <c r="CS754" s="300" t="n"/>
      <c r="CT754" s="300" t="n"/>
      <c r="CU754" s="300" t="n"/>
      <c r="CV754" s="300" t="n"/>
      <c r="CW754" s="300" t="n"/>
      <c r="CX754" s="300" t="n"/>
      <c r="CY754" s="300" t="n"/>
      <c r="CZ754" s="300" t="n"/>
      <c r="DA754" s="300" t="n"/>
      <c r="DB754" s="300" t="n"/>
      <c r="DC754" s="300" t="n"/>
      <c r="DD754" s="300" t="n"/>
      <c r="DE754" s="300" t="n"/>
      <c r="DF754" s="300" t="n"/>
      <c r="DG754" s="300" t="n"/>
      <c r="DH754" s="300" t="n"/>
      <c r="DI754" s="300" t="n"/>
      <c r="DJ754" s="230" t="n"/>
      <c r="DK754" s="230" t="n"/>
      <c r="DL754" s="230" t="n"/>
      <c r="DM754" s="230" t="n"/>
      <c r="DN754" s="230" t="n"/>
      <c r="DO754" s="230" t="n"/>
      <c r="DP754" s="230" t="n"/>
      <c r="DQ754" s="230" t="n"/>
      <c r="DR754" s="230" t="n"/>
      <c r="DS754" s="230" t="n"/>
      <c r="DT754" s="300" t="n"/>
      <c r="DU754" s="300" t="n"/>
      <c r="DV754" s="300" t="n"/>
      <c r="DW754" s="300" t="n"/>
      <c r="DX754" s="300" t="n"/>
      <c r="DY754" s="300" t="n"/>
      <c r="DZ754" s="300" t="n"/>
      <c r="EA754" s="300" t="n"/>
      <c r="EB754" s="300" t="n"/>
      <c r="EC754" s="300" t="n"/>
      <c r="ED754" s="300" t="n"/>
      <c r="EE754" s="300" t="n"/>
    </row>
    <row r="755" ht="15.75" customHeight="1">
      <c r="A755" s="316" t="n"/>
      <c r="B755" s="316" t="n"/>
      <c r="C755" s="316" t="n"/>
      <c r="D755" s="316" t="n"/>
      <c r="E755" s="316" t="n"/>
      <c r="F755" s="316" t="n"/>
      <c r="G755" s="316" t="n"/>
      <c r="H755" s="316" t="n"/>
      <c r="I755" s="229" t="n"/>
      <c r="J755" s="229" t="n"/>
      <c r="K755" s="229" t="n"/>
      <c r="L755" s="229" t="n"/>
      <c r="M755" s="229" t="n"/>
      <c r="N755" s="229" t="n"/>
      <c r="O755" s="229" t="n"/>
      <c r="P755" s="229" t="n"/>
      <c r="Q755" s="229" t="n"/>
      <c r="R755" s="305" t="n"/>
      <c r="S755" s="229" t="n"/>
      <c r="T755" s="229" t="n"/>
      <c r="U755" s="229" t="n"/>
      <c r="V755" s="306" t="n"/>
      <c r="W755" s="307" t="n"/>
      <c r="X755" s="307" t="n"/>
      <c r="Y755" s="307" t="n"/>
      <c r="Z755" s="307" t="n"/>
      <c r="AA755" s="307" t="n"/>
      <c r="AB755" s="307" t="n"/>
      <c r="AC755" s="307" t="n"/>
      <c r="AD755" s="307" t="n"/>
      <c r="AE755" s="307" t="n"/>
      <c r="AF755" s="307" t="n"/>
      <c r="AG755" s="307" t="n"/>
      <c r="AH755" s="307" t="n"/>
      <c r="AI755" s="307" t="n"/>
      <c r="AJ755" s="307" t="n"/>
      <c r="AK755" s="307" t="n"/>
      <c r="AL755" s="307" t="n"/>
      <c r="AM755" s="307" t="n"/>
      <c r="AN755" s="307" t="n"/>
      <c r="AO755" s="307" t="n"/>
      <c r="AP755" s="307" t="n"/>
      <c r="AQ755" s="307" t="n"/>
      <c r="AR755" s="307" t="n"/>
      <c r="AS755" s="307" t="n"/>
      <c r="AT755" s="307" t="n"/>
      <c r="AU755" s="307" t="n"/>
      <c r="AV755" s="307" t="n"/>
      <c r="AW755" s="307" t="n"/>
      <c r="AX755" s="307" t="n"/>
      <c r="AY755" s="307" t="n"/>
      <c r="AZ755" s="307" t="n"/>
      <c r="BA755" s="307" t="n"/>
      <c r="BB755" s="307" t="n"/>
      <c r="BC755" s="307" t="n"/>
      <c r="BD755" s="307" t="n"/>
      <c r="BE755" s="230" t="n"/>
      <c r="BF755" s="230" t="n"/>
      <c r="BG755" s="230" t="n"/>
      <c r="BH755" s="230" t="n"/>
      <c r="BI755" s="230" t="n"/>
      <c r="BJ755" s="230" t="n"/>
      <c r="BK755" s="230" t="n"/>
      <c r="BL755" s="230" t="n"/>
      <c r="BM755" s="230" t="n"/>
      <c r="BN755" s="230" t="n"/>
      <c r="BO755" s="230" t="n"/>
      <c r="BP755" s="308" t="n"/>
      <c r="BQ755" s="308" t="n"/>
      <c r="BR755" s="308" t="n"/>
      <c r="BS755" s="308" t="n"/>
      <c r="BT755" s="308" t="n"/>
      <c r="BU755" s="308" t="n"/>
      <c r="BV755" s="308" t="n"/>
      <c r="BW755" s="300" t="n"/>
      <c r="BX755" s="300" t="n"/>
      <c r="BY755" s="300" t="n"/>
      <c r="BZ755" s="300" t="n"/>
      <c r="CA755" s="300" t="n"/>
      <c r="CB755" s="300" t="n"/>
      <c r="CC755" s="300" t="n"/>
      <c r="CD755" s="300" t="n"/>
      <c r="CE755" s="229" t="n"/>
      <c r="CF755" s="229" t="n"/>
      <c r="CG755" s="229" t="n"/>
      <c r="CH755" s="229" t="n"/>
      <c r="CI755" s="229" t="n"/>
      <c r="CJ755" s="229" t="n"/>
      <c r="CK755" s="229" t="n"/>
      <c r="CL755" s="229" t="n"/>
      <c r="CM755" s="229" t="n"/>
      <c r="CN755" s="229" t="n"/>
      <c r="CO755" s="229" t="n"/>
      <c r="CP755" s="300" t="n"/>
      <c r="CQ755" s="300" t="n"/>
      <c r="CR755" s="300" t="n"/>
      <c r="CS755" s="300" t="n"/>
      <c r="CT755" s="300" t="n"/>
      <c r="CU755" s="300" t="n"/>
      <c r="CV755" s="300" t="n"/>
      <c r="CW755" s="300" t="n"/>
      <c r="CX755" s="300" t="n"/>
      <c r="CY755" s="300" t="n"/>
      <c r="CZ755" s="300" t="n"/>
      <c r="DA755" s="300" t="n"/>
      <c r="DB755" s="300" t="n"/>
      <c r="DC755" s="300" t="n"/>
      <c r="DD755" s="300" t="n"/>
      <c r="DE755" s="300" t="n"/>
      <c r="DF755" s="300" t="n"/>
      <c r="DG755" s="300" t="n"/>
      <c r="DH755" s="300" t="n"/>
      <c r="DI755" s="300" t="n"/>
      <c r="DJ755" s="230" t="n"/>
      <c r="DK755" s="230" t="n"/>
      <c r="DL755" s="230" t="n"/>
      <c r="DM755" s="230" t="n"/>
      <c r="DN755" s="230" t="n"/>
      <c r="DO755" s="230" t="n"/>
      <c r="DP755" s="230" t="n"/>
      <c r="DQ755" s="230" t="n"/>
      <c r="DR755" s="230" t="n"/>
      <c r="DS755" s="230" t="n"/>
      <c r="DT755" s="300" t="n"/>
      <c r="DU755" s="300" t="n"/>
      <c r="DV755" s="300" t="n"/>
      <c r="DW755" s="300" t="n"/>
      <c r="DX755" s="300" t="n"/>
      <c r="DY755" s="300" t="n"/>
      <c r="DZ755" s="300" t="n"/>
      <c r="EA755" s="300" t="n"/>
      <c r="EB755" s="300" t="n"/>
      <c r="EC755" s="300" t="n"/>
      <c r="ED755" s="300" t="n"/>
      <c r="EE755" s="300" t="n"/>
    </row>
    <row r="756" ht="15.75" customHeight="1">
      <c r="A756" s="316" t="n"/>
      <c r="B756" s="316" t="n"/>
      <c r="C756" s="316" t="n"/>
      <c r="D756" s="316" t="n"/>
      <c r="E756" s="316" t="n"/>
      <c r="F756" s="316" t="n"/>
      <c r="G756" s="316" t="n"/>
      <c r="H756" s="316" t="n"/>
      <c r="I756" s="229" t="n"/>
      <c r="J756" s="229" t="n"/>
      <c r="K756" s="229" t="n"/>
      <c r="L756" s="229" t="n"/>
      <c r="M756" s="229" t="n"/>
      <c r="N756" s="229" t="n"/>
      <c r="O756" s="229" t="n"/>
      <c r="P756" s="229" t="n"/>
      <c r="Q756" s="229" t="n"/>
      <c r="R756" s="305" t="n"/>
      <c r="S756" s="229" t="n"/>
      <c r="T756" s="229" t="n"/>
      <c r="U756" s="229" t="n"/>
      <c r="V756" s="306" t="n"/>
      <c r="W756" s="307" t="n"/>
      <c r="X756" s="307" t="n"/>
      <c r="Y756" s="307" t="n"/>
      <c r="Z756" s="307" t="n"/>
      <c r="AA756" s="307" t="n"/>
      <c r="AB756" s="307" t="n"/>
      <c r="AC756" s="307" t="n"/>
      <c r="AD756" s="307" t="n"/>
      <c r="AE756" s="307" t="n"/>
      <c r="AF756" s="307" t="n"/>
      <c r="AG756" s="307" t="n"/>
      <c r="AH756" s="307" t="n"/>
      <c r="AI756" s="307" t="n"/>
      <c r="AJ756" s="307" t="n"/>
      <c r="AK756" s="307" t="n"/>
      <c r="AL756" s="307" t="n"/>
      <c r="AM756" s="307" t="n"/>
      <c r="AN756" s="307" t="n"/>
      <c r="AO756" s="307" t="n"/>
      <c r="AP756" s="307" t="n"/>
      <c r="AQ756" s="307" t="n"/>
      <c r="AR756" s="307" t="n"/>
      <c r="AS756" s="307" t="n"/>
      <c r="AT756" s="307" t="n"/>
      <c r="AU756" s="307" t="n"/>
      <c r="AV756" s="307" t="n"/>
      <c r="AW756" s="307" t="n"/>
      <c r="AX756" s="307" t="n"/>
      <c r="AY756" s="307" t="n"/>
      <c r="AZ756" s="307" t="n"/>
      <c r="BA756" s="307" t="n"/>
      <c r="BB756" s="307" t="n"/>
      <c r="BC756" s="307" t="n"/>
      <c r="BD756" s="307" t="n"/>
      <c r="BE756" s="230" t="n"/>
      <c r="BF756" s="230" t="n"/>
      <c r="BG756" s="230" t="n"/>
      <c r="BH756" s="230" t="n"/>
      <c r="BI756" s="230" t="n"/>
      <c r="BJ756" s="230" t="n"/>
      <c r="BK756" s="230" t="n"/>
      <c r="BL756" s="230" t="n"/>
      <c r="BM756" s="230" t="n"/>
      <c r="BN756" s="230" t="n"/>
      <c r="BO756" s="230" t="n"/>
      <c r="BP756" s="308" t="n"/>
      <c r="BQ756" s="308" t="n"/>
      <c r="BR756" s="308" t="n"/>
      <c r="BS756" s="308" t="n"/>
      <c r="BT756" s="308" t="n"/>
      <c r="BU756" s="308" t="n"/>
      <c r="BV756" s="308" t="n"/>
      <c r="BW756" s="300" t="n"/>
      <c r="BX756" s="300" t="n"/>
      <c r="BY756" s="300" t="n"/>
      <c r="BZ756" s="300" t="n"/>
      <c r="CA756" s="300" t="n"/>
      <c r="CB756" s="300" t="n"/>
      <c r="CC756" s="300" t="n"/>
      <c r="CD756" s="300" t="n"/>
      <c r="CE756" s="229" t="n"/>
      <c r="CF756" s="229" t="n"/>
      <c r="CG756" s="229" t="n"/>
      <c r="CH756" s="229" t="n"/>
      <c r="CI756" s="229" t="n"/>
      <c r="CJ756" s="229" t="n"/>
      <c r="CK756" s="229" t="n"/>
      <c r="CL756" s="229" t="n"/>
      <c r="CM756" s="229" t="n"/>
      <c r="CN756" s="229" t="n"/>
      <c r="CO756" s="229" t="n"/>
      <c r="CP756" s="300" t="n"/>
      <c r="CQ756" s="300" t="n"/>
      <c r="CR756" s="300" t="n"/>
      <c r="CS756" s="300" t="n"/>
      <c r="CT756" s="300" t="n"/>
      <c r="CU756" s="300" t="n"/>
      <c r="CV756" s="300" t="n"/>
      <c r="CW756" s="300" t="n"/>
      <c r="CX756" s="300" t="n"/>
      <c r="CY756" s="300" t="n"/>
      <c r="CZ756" s="300" t="n"/>
      <c r="DA756" s="300" t="n"/>
      <c r="DB756" s="300" t="n"/>
      <c r="DC756" s="300" t="n"/>
      <c r="DD756" s="300" t="n"/>
      <c r="DE756" s="300" t="n"/>
      <c r="DF756" s="300" t="n"/>
      <c r="DG756" s="300" t="n"/>
      <c r="DH756" s="300" t="n"/>
      <c r="DI756" s="300" t="n"/>
      <c r="DJ756" s="230" t="n"/>
      <c r="DK756" s="230" t="n"/>
      <c r="DL756" s="230" t="n"/>
      <c r="DM756" s="230" t="n"/>
      <c r="DN756" s="230" t="n"/>
      <c r="DO756" s="230" t="n"/>
      <c r="DP756" s="230" t="n"/>
      <c r="DQ756" s="230" t="n"/>
      <c r="DR756" s="230" t="n"/>
      <c r="DS756" s="230" t="n"/>
      <c r="DT756" s="300" t="n"/>
      <c r="DU756" s="300" t="n"/>
      <c r="DV756" s="300" t="n"/>
      <c r="DW756" s="300" t="n"/>
      <c r="DX756" s="300" t="n"/>
      <c r="DY756" s="300" t="n"/>
      <c r="DZ756" s="300" t="n"/>
      <c r="EA756" s="300" t="n"/>
      <c r="EB756" s="300" t="n"/>
      <c r="EC756" s="300" t="n"/>
      <c r="ED756" s="300" t="n"/>
      <c r="EE756" s="300" t="n"/>
    </row>
    <row r="757" ht="15.75" customHeight="1">
      <c r="A757" s="316" t="n"/>
      <c r="B757" s="316" t="n"/>
      <c r="C757" s="316" t="n"/>
      <c r="D757" s="316" t="n"/>
      <c r="E757" s="316" t="n"/>
      <c r="F757" s="316" t="n"/>
      <c r="G757" s="316" t="n"/>
      <c r="H757" s="316" t="n"/>
      <c r="I757" s="229" t="n"/>
      <c r="J757" s="229" t="n"/>
      <c r="K757" s="229" t="n"/>
      <c r="L757" s="229" t="n"/>
      <c r="M757" s="229" t="n"/>
      <c r="N757" s="229" t="n"/>
      <c r="O757" s="229" t="n"/>
      <c r="P757" s="229" t="n"/>
      <c r="Q757" s="229" t="n"/>
      <c r="R757" s="305" t="n"/>
      <c r="S757" s="229" t="n"/>
      <c r="T757" s="229" t="n"/>
      <c r="U757" s="229" t="n"/>
      <c r="V757" s="306" t="n"/>
      <c r="W757" s="307" t="n"/>
      <c r="X757" s="307" t="n"/>
      <c r="Y757" s="307" t="n"/>
      <c r="Z757" s="307" t="n"/>
      <c r="AA757" s="307" t="n"/>
      <c r="AB757" s="307" t="n"/>
      <c r="AC757" s="307" t="n"/>
      <c r="AD757" s="307" t="n"/>
      <c r="AE757" s="307" t="n"/>
      <c r="AF757" s="307" t="n"/>
      <c r="AG757" s="307" t="n"/>
      <c r="AH757" s="307" t="n"/>
      <c r="AI757" s="307" t="n"/>
      <c r="AJ757" s="307" t="n"/>
      <c r="AK757" s="307" t="n"/>
      <c r="AL757" s="307" t="n"/>
      <c r="AM757" s="307" t="n"/>
      <c r="AN757" s="307" t="n"/>
      <c r="AO757" s="307" t="n"/>
      <c r="AP757" s="307" t="n"/>
      <c r="AQ757" s="307" t="n"/>
      <c r="AR757" s="307" t="n"/>
      <c r="AS757" s="307" t="n"/>
      <c r="AT757" s="307" t="n"/>
      <c r="AU757" s="307" t="n"/>
      <c r="AV757" s="307" t="n"/>
      <c r="AW757" s="307" t="n"/>
      <c r="AX757" s="307" t="n"/>
      <c r="AY757" s="307" t="n"/>
      <c r="AZ757" s="307" t="n"/>
      <c r="BA757" s="307" t="n"/>
      <c r="BB757" s="307" t="n"/>
      <c r="BC757" s="307" t="n"/>
      <c r="BD757" s="307" t="n"/>
      <c r="BE757" s="230" t="n"/>
      <c r="BF757" s="230" t="n"/>
      <c r="BG757" s="230" t="n"/>
      <c r="BH757" s="230" t="n"/>
      <c r="BI757" s="230" t="n"/>
      <c r="BJ757" s="230" t="n"/>
      <c r="BK757" s="230" t="n"/>
      <c r="BL757" s="230" t="n"/>
      <c r="BM757" s="230" t="n"/>
      <c r="BN757" s="230" t="n"/>
      <c r="BO757" s="230" t="n"/>
      <c r="BP757" s="308" t="n"/>
      <c r="BQ757" s="308" t="n"/>
      <c r="BR757" s="308" t="n"/>
      <c r="BS757" s="308" t="n"/>
      <c r="BT757" s="308" t="n"/>
      <c r="BU757" s="308" t="n"/>
      <c r="BV757" s="308" t="n"/>
      <c r="BW757" s="300" t="n"/>
      <c r="BX757" s="300" t="n"/>
      <c r="BY757" s="300" t="n"/>
      <c r="BZ757" s="300" t="n"/>
      <c r="CA757" s="300" t="n"/>
      <c r="CB757" s="300" t="n"/>
      <c r="CC757" s="300" t="n"/>
      <c r="CD757" s="300" t="n"/>
      <c r="CE757" s="229" t="n"/>
      <c r="CF757" s="229" t="n"/>
      <c r="CG757" s="229" t="n"/>
      <c r="CH757" s="229" t="n"/>
      <c r="CI757" s="229" t="n"/>
      <c r="CJ757" s="229" t="n"/>
      <c r="CK757" s="229" t="n"/>
      <c r="CL757" s="229" t="n"/>
      <c r="CM757" s="229" t="n"/>
      <c r="CN757" s="229" t="n"/>
      <c r="CO757" s="229" t="n"/>
      <c r="CP757" s="300" t="n"/>
      <c r="CQ757" s="300" t="n"/>
      <c r="CR757" s="300" t="n"/>
      <c r="CS757" s="300" t="n"/>
      <c r="CT757" s="300" t="n"/>
      <c r="CU757" s="300" t="n"/>
      <c r="CV757" s="300" t="n"/>
      <c r="CW757" s="300" t="n"/>
      <c r="CX757" s="300" t="n"/>
      <c r="CY757" s="300" t="n"/>
      <c r="CZ757" s="300" t="n"/>
      <c r="DA757" s="300" t="n"/>
      <c r="DB757" s="300" t="n"/>
      <c r="DC757" s="300" t="n"/>
      <c r="DD757" s="300" t="n"/>
      <c r="DE757" s="300" t="n"/>
      <c r="DF757" s="300" t="n"/>
      <c r="DG757" s="300" t="n"/>
      <c r="DH757" s="300" t="n"/>
      <c r="DI757" s="300" t="n"/>
      <c r="DJ757" s="230" t="n"/>
      <c r="DK757" s="230" t="n"/>
      <c r="DL757" s="230" t="n"/>
      <c r="DM757" s="230" t="n"/>
      <c r="DN757" s="230" t="n"/>
      <c r="DO757" s="230" t="n"/>
      <c r="DP757" s="230" t="n"/>
      <c r="DQ757" s="230" t="n"/>
      <c r="DR757" s="230" t="n"/>
      <c r="DS757" s="230" t="n"/>
      <c r="DT757" s="300" t="n"/>
      <c r="DU757" s="300" t="n"/>
      <c r="DV757" s="300" t="n"/>
      <c r="DW757" s="300" t="n"/>
      <c r="DX757" s="300" t="n"/>
      <c r="DY757" s="300" t="n"/>
      <c r="DZ757" s="300" t="n"/>
      <c r="EA757" s="300" t="n"/>
      <c r="EB757" s="300" t="n"/>
      <c r="EC757" s="300" t="n"/>
      <c r="ED757" s="300" t="n"/>
      <c r="EE757" s="300" t="n"/>
    </row>
    <row r="758" ht="15.75" customHeight="1">
      <c r="A758" s="316" t="n"/>
      <c r="B758" s="316" t="n"/>
      <c r="C758" s="316" t="n"/>
      <c r="D758" s="316" t="n"/>
      <c r="E758" s="316" t="n"/>
      <c r="F758" s="316" t="n"/>
      <c r="G758" s="316" t="n"/>
      <c r="H758" s="316" t="n"/>
      <c r="I758" s="229" t="n"/>
      <c r="J758" s="229" t="n"/>
      <c r="K758" s="229" t="n"/>
      <c r="L758" s="229" t="n"/>
      <c r="M758" s="229" t="n"/>
      <c r="N758" s="229" t="n"/>
      <c r="O758" s="229" t="n"/>
      <c r="P758" s="229" t="n"/>
      <c r="Q758" s="229" t="n"/>
      <c r="R758" s="305" t="n"/>
      <c r="S758" s="229" t="n"/>
      <c r="T758" s="229" t="n"/>
      <c r="U758" s="229" t="n"/>
      <c r="V758" s="306" t="n"/>
      <c r="W758" s="307" t="n"/>
      <c r="X758" s="307" t="n"/>
      <c r="Y758" s="307" t="n"/>
      <c r="Z758" s="307" t="n"/>
      <c r="AA758" s="307" t="n"/>
      <c r="AB758" s="307" t="n"/>
      <c r="AC758" s="307" t="n"/>
      <c r="AD758" s="307" t="n"/>
      <c r="AE758" s="307" t="n"/>
      <c r="AF758" s="307" t="n"/>
      <c r="AG758" s="307" t="n"/>
      <c r="AH758" s="307" t="n"/>
      <c r="AI758" s="307" t="n"/>
      <c r="AJ758" s="307" t="n"/>
      <c r="AK758" s="307" t="n"/>
      <c r="AL758" s="307" t="n"/>
      <c r="AM758" s="307" t="n"/>
      <c r="AN758" s="307" t="n"/>
      <c r="AO758" s="307" t="n"/>
      <c r="AP758" s="307" t="n"/>
      <c r="AQ758" s="307" t="n"/>
      <c r="AR758" s="307" t="n"/>
      <c r="AS758" s="307" t="n"/>
      <c r="AT758" s="307" t="n"/>
      <c r="AU758" s="307" t="n"/>
      <c r="AV758" s="307" t="n"/>
      <c r="AW758" s="307" t="n"/>
      <c r="AX758" s="307" t="n"/>
      <c r="AY758" s="307" t="n"/>
      <c r="AZ758" s="307" t="n"/>
      <c r="BA758" s="307" t="n"/>
      <c r="BB758" s="307" t="n"/>
      <c r="BC758" s="307" t="n"/>
      <c r="BD758" s="307" t="n"/>
      <c r="BE758" s="230" t="n"/>
      <c r="BF758" s="230" t="n"/>
      <c r="BG758" s="230" t="n"/>
      <c r="BH758" s="230" t="n"/>
      <c r="BI758" s="230" t="n"/>
      <c r="BJ758" s="230" t="n"/>
      <c r="BK758" s="230" t="n"/>
      <c r="BL758" s="230" t="n"/>
      <c r="BM758" s="230" t="n"/>
      <c r="BN758" s="230" t="n"/>
      <c r="BO758" s="230" t="n"/>
      <c r="BP758" s="308" t="n"/>
      <c r="BQ758" s="308" t="n"/>
      <c r="BR758" s="308" t="n"/>
      <c r="BS758" s="308" t="n"/>
      <c r="BT758" s="308" t="n"/>
      <c r="BU758" s="308" t="n"/>
      <c r="BV758" s="308" t="n"/>
      <c r="BW758" s="300" t="n"/>
      <c r="BX758" s="300" t="n"/>
      <c r="BY758" s="300" t="n"/>
      <c r="BZ758" s="300" t="n"/>
      <c r="CA758" s="300" t="n"/>
      <c r="CB758" s="300" t="n"/>
      <c r="CC758" s="300" t="n"/>
      <c r="CD758" s="300" t="n"/>
      <c r="CE758" s="229" t="n"/>
      <c r="CF758" s="229" t="n"/>
      <c r="CG758" s="229" t="n"/>
      <c r="CH758" s="229" t="n"/>
      <c r="CI758" s="229" t="n"/>
      <c r="CJ758" s="229" t="n"/>
      <c r="CK758" s="229" t="n"/>
      <c r="CL758" s="229" t="n"/>
      <c r="CM758" s="229" t="n"/>
      <c r="CN758" s="229" t="n"/>
      <c r="CO758" s="229" t="n"/>
      <c r="CP758" s="300" t="n"/>
      <c r="CQ758" s="300" t="n"/>
      <c r="CR758" s="300" t="n"/>
      <c r="CS758" s="300" t="n"/>
      <c r="CT758" s="300" t="n"/>
      <c r="CU758" s="300" t="n"/>
      <c r="CV758" s="300" t="n"/>
      <c r="CW758" s="300" t="n"/>
      <c r="CX758" s="300" t="n"/>
      <c r="CY758" s="300" t="n"/>
      <c r="CZ758" s="300" t="n"/>
      <c r="DA758" s="300" t="n"/>
      <c r="DB758" s="300" t="n"/>
      <c r="DC758" s="300" t="n"/>
      <c r="DD758" s="300" t="n"/>
      <c r="DE758" s="300" t="n"/>
      <c r="DF758" s="300" t="n"/>
      <c r="DG758" s="300" t="n"/>
      <c r="DH758" s="300" t="n"/>
      <c r="DI758" s="300" t="n"/>
      <c r="DJ758" s="230" t="n"/>
      <c r="DK758" s="230" t="n"/>
      <c r="DL758" s="230" t="n"/>
      <c r="DM758" s="230" t="n"/>
      <c r="DN758" s="230" t="n"/>
      <c r="DO758" s="230" t="n"/>
      <c r="DP758" s="230" t="n"/>
      <c r="DQ758" s="230" t="n"/>
      <c r="DR758" s="230" t="n"/>
      <c r="DS758" s="230" t="n"/>
      <c r="DT758" s="300" t="n"/>
      <c r="DU758" s="300" t="n"/>
      <c r="DV758" s="300" t="n"/>
      <c r="DW758" s="300" t="n"/>
      <c r="DX758" s="300" t="n"/>
      <c r="DY758" s="300" t="n"/>
      <c r="DZ758" s="300" t="n"/>
      <c r="EA758" s="300" t="n"/>
      <c r="EB758" s="300" t="n"/>
      <c r="EC758" s="300" t="n"/>
      <c r="ED758" s="300" t="n"/>
      <c r="EE758" s="300" t="n"/>
    </row>
    <row r="759" ht="15.75" customHeight="1">
      <c r="A759" s="316" t="n"/>
      <c r="B759" s="316" t="n"/>
      <c r="C759" s="316" t="n"/>
      <c r="D759" s="316" t="n"/>
      <c r="E759" s="316" t="n"/>
      <c r="F759" s="316" t="n"/>
      <c r="G759" s="316" t="n"/>
      <c r="H759" s="316" t="n"/>
      <c r="I759" s="229" t="n"/>
      <c r="J759" s="229" t="n"/>
      <c r="K759" s="229" t="n"/>
      <c r="L759" s="229" t="n"/>
      <c r="M759" s="229" t="n"/>
      <c r="N759" s="229" t="n"/>
      <c r="O759" s="229" t="n"/>
      <c r="P759" s="229" t="n"/>
      <c r="Q759" s="229" t="n"/>
      <c r="R759" s="305" t="n"/>
      <c r="S759" s="229" t="n"/>
      <c r="T759" s="229" t="n"/>
      <c r="U759" s="229" t="n"/>
      <c r="V759" s="306" t="n"/>
      <c r="W759" s="307" t="n"/>
      <c r="X759" s="307" t="n"/>
      <c r="Y759" s="307" t="n"/>
      <c r="Z759" s="307" t="n"/>
      <c r="AA759" s="307" t="n"/>
      <c r="AB759" s="307" t="n"/>
      <c r="AC759" s="307" t="n"/>
      <c r="AD759" s="307" t="n"/>
      <c r="AE759" s="307" t="n"/>
      <c r="AF759" s="307" t="n"/>
      <c r="AG759" s="307" t="n"/>
      <c r="AH759" s="307" t="n"/>
      <c r="AI759" s="307" t="n"/>
      <c r="AJ759" s="307" t="n"/>
      <c r="AK759" s="307" t="n"/>
      <c r="AL759" s="307" t="n"/>
      <c r="AM759" s="307" t="n"/>
      <c r="AN759" s="307" t="n"/>
      <c r="AO759" s="307" t="n"/>
      <c r="AP759" s="307" t="n"/>
      <c r="AQ759" s="307" t="n"/>
      <c r="AR759" s="307" t="n"/>
      <c r="AS759" s="307" t="n"/>
      <c r="AT759" s="307" t="n"/>
      <c r="AU759" s="307" t="n"/>
      <c r="AV759" s="307" t="n"/>
      <c r="AW759" s="307" t="n"/>
      <c r="AX759" s="307" t="n"/>
      <c r="AY759" s="307" t="n"/>
      <c r="AZ759" s="307" t="n"/>
      <c r="BA759" s="307" t="n"/>
      <c r="BB759" s="307" t="n"/>
      <c r="BC759" s="307" t="n"/>
      <c r="BD759" s="307" t="n"/>
      <c r="BE759" s="230" t="n"/>
      <c r="BF759" s="230" t="n"/>
      <c r="BG759" s="230" t="n"/>
      <c r="BH759" s="230" t="n"/>
      <c r="BI759" s="230" t="n"/>
      <c r="BJ759" s="230" t="n"/>
      <c r="BK759" s="230" t="n"/>
      <c r="BL759" s="230" t="n"/>
      <c r="BM759" s="230" t="n"/>
      <c r="BN759" s="230" t="n"/>
      <c r="BO759" s="230" t="n"/>
      <c r="BP759" s="308" t="n"/>
      <c r="BQ759" s="308" t="n"/>
      <c r="BR759" s="308" t="n"/>
      <c r="BS759" s="308" t="n"/>
      <c r="BT759" s="308" t="n"/>
      <c r="BU759" s="308" t="n"/>
      <c r="BV759" s="308" t="n"/>
      <c r="BW759" s="300" t="n"/>
      <c r="BX759" s="300" t="n"/>
      <c r="BY759" s="300" t="n"/>
      <c r="BZ759" s="300" t="n"/>
      <c r="CA759" s="300" t="n"/>
      <c r="CB759" s="300" t="n"/>
      <c r="CC759" s="300" t="n"/>
      <c r="CD759" s="300" t="n"/>
      <c r="CE759" s="229" t="n"/>
      <c r="CF759" s="229" t="n"/>
      <c r="CG759" s="229" t="n"/>
      <c r="CH759" s="229" t="n"/>
      <c r="CI759" s="229" t="n"/>
      <c r="CJ759" s="229" t="n"/>
      <c r="CK759" s="229" t="n"/>
      <c r="CL759" s="229" t="n"/>
      <c r="CM759" s="229" t="n"/>
      <c r="CN759" s="229" t="n"/>
      <c r="CO759" s="229" t="n"/>
      <c r="CP759" s="300" t="n"/>
      <c r="CQ759" s="300" t="n"/>
      <c r="CR759" s="300" t="n"/>
      <c r="CS759" s="300" t="n"/>
      <c r="CT759" s="300" t="n"/>
      <c r="CU759" s="300" t="n"/>
      <c r="CV759" s="300" t="n"/>
      <c r="CW759" s="300" t="n"/>
      <c r="CX759" s="300" t="n"/>
      <c r="CY759" s="300" t="n"/>
      <c r="CZ759" s="300" t="n"/>
      <c r="DA759" s="300" t="n"/>
      <c r="DB759" s="300" t="n"/>
      <c r="DC759" s="300" t="n"/>
      <c r="DD759" s="300" t="n"/>
      <c r="DE759" s="300" t="n"/>
      <c r="DF759" s="300" t="n"/>
      <c r="DG759" s="300" t="n"/>
      <c r="DH759" s="300" t="n"/>
      <c r="DI759" s="300" t="n"/>
      <c r="DJ759" s="230" t="n"/>
      <c r="DK759" s="230" t="n"/>
      <c r="DL759" s="230" t="n"/>
      <c r="DM759" s="230" t="n"/>
      <c r="DN759" s="230" t="n"/>
      <c r="DO759" s="230" t="n"/>
      <c r="DP759" s="230" t="n"/>
      <c r="DQ759" s="230" t="n"/>
      <c r="DR759" s="230" t="n"/>
      <c r="DS759" s="230" t="n"/>
      <c r="DT759" s="300" t="n"/>
      <c r="DU759" s="300" t="n"/>
      <c r="DV759" s="300" t="n"/>
      <c r="DW759" s="300" t="n"/>
      <c r="DX759" s="300" t="n"/>
      <c r="DY759" s="300" t="n"/>
      <c r="DZ759" s="300" t="n"/>
      <c r="EA759" s="300" t="n"/>
      <c r="EB759" s="300" t="n"/>
      <c r="EC759" s="300" t="n"/>
      <c r="ED759" s="300" t="n"/>
      <c r="EE759" s="300" t="n"/>
    </row>
    <row r="760" ht="15.75" customHeight="1">
      <c r="A760" s="316" t="n"/>
      <c r="B760" s="316" t="n"/>
      <c r="C760" s="316" t="n"/>
      <c r="D760" s="316" t="n"/>
      <c r="E760" s="316" t="n"/>
      <c r="F760" s="316" t="n"/>
      <c r="G760" s="316" t="n"/>
      <c r="H760" s="316" t="n"/>
      <c r="I760" s="229" t="n"/>
      <c r="J760" s="229" t="n"/>
      <c r="K760" s="229" t="n"/>
      <c r="L760" s="229" t="n"/>
      <c r="M760" s="229" t="n"/>
      <c r="N760" s="229" t="n"/>
      <c r="O760" s="229" t="n"/>
      <c r="P760" s="229" t="n"/>
      <c r="Q760" s="229" t="n"/>
      <c r="R760" s="305" t="n"/>
      <c r="S760" s="229" t="n"/>
      <c r="T760" s="229" t="n"/>
      <c r="U760" s="229" t="n"/>
      <c r="V760" s="306" t="n"/>
      <c r="W760" s="307" t="n"/>
      <c r="X760" s="307" t="n"/>
      <c r="Y760" s="307" t="n"/>
      <c r="Z760" s="307" t="n"/>
      <c r="AA760" s="307" t="n"/>
      <c r="AB760" s="307" t="n"/>
      <c r="AC760" s="307" t="n"/>
      <c r="AD760" s="307" t="n"/>
      <c r="AE760" s="307" t="n"/>
      <c r="AF760" s="307" t="n"/>
      <c r="AG760" s="307" t="n"/>
      <c r="AH760" s="307" t="n"/>
      <c r="AI760" s="307" t="n"/>
      <c r="AJ760" s="307" t="n"/>
      <c r="AK760" s="307" t="n"/>
      <c r="AL760" s="307" t="n"/>
      <c r="AM760" s="307" t="n"/>
      <c r="AN760" s="307" t="n"/>
      <c r="AO760" s="307" t="n"/>
      <c r="AP760" s="307" t="n"/>
      <c r="AQ760" s="307" t="n"/>
      <c r="AR760" s="307" t="n"/>
      <c r="AS760" s="307" t="n"/>
      <c r="AT760" s="307" t="n"/>
      <c r="AU760" s="307" t="n"/>
      <c r="AV760" s="307" t="n"/>
      <c r="AW760" s="307" t="n"/>
      <c r="AX760" s="307" t="n"/>
      <c r="AY760" s="307" t="n"/>
      <c r="AZ760" s="307" t="n"/>
      <c r="BA760" s="307" t="n"/>
      <c r="BB760" s="307" t="n"/>
      <c r="BC760" s="307" t="n"/>
      <c r="BD760" s="307" t="n"/>
      <c r="BE760" s="230" t="n"/>
      <c r="BF760" s="230" t="n"/>
      <c r="BG760" s="230" t="n"/>
      <c r="BH760" s="230" t="n"/>
      <c r="BI760" s="230" t="n"/>
      <c r="BJ760" s="230" t="n"/>
      <c r="BK760" s="230" t="n"/>
      <c r="BL760" s="230" t="n"/>
      <c r="BM760" s="230" t="n"/>
      <c r="BN760" s="230" t="n"/>
      <c r="BO760" s="230" t="n"/>
      <c r="BP760" s="308" t="n"/>
      <c r="BQ760" s="308" t="n"/>
      <c r="BR760" s="308" t="n"/>
      <c r="BS760" s="308" t="n"/>
      <c r="BT760" s="308" t="n"/>
      <c r="BU760" s="308" t="n"/>
      <c r="BV760" s="308" t="n"/>
      <c r="BW760" s="300" t="n"/>
      <c r="BX760" s="300" t="n"/>
      <c r="BY760" s="300" t="n"/>
      <c r="BZ760" s="300" t="n"/>
      <c r="CA760" s="300" t="n"/>
      <c r="CB760" s="300" t="n"/>
      <c r="CC760" s="300" t="n"/>
      <c r="CD760" s="300" t="n"/>
      <c r="CE760" s="229" t="n"/>
      <c r="CF760" s="229" t="n"/>
      <c r="CG760" s="229" t="n"/>
      <c r="CH760" s="229" t="n"/>
      <c r="CI760" s="229" t="n"/>
      <c r="CJ760" s="229" t="n"/>
      <c r="CK760" s="229" t="n"/>
      <c r="CL760" s="229" t="n"/>
      <c r="CM760" s="229" t="n"/>
      <c r="CN760" s="229" t="n"/>
      <c r="CO760" s="229" t="n"/>
      <c r="CP760" s="300" t="n"/>
      <c r="CQ760" s="300" t="n"/>
      <c r="CR760" s="300" t="n"/>
      <c r="CS760" s="300" t="n"/>
      <c r="CT760" s="300" t="n"/>
      <c r="CU760" s="300" t="n"/>
      <c r="CV760" s="300" t="n"/>
      <c r="CW760" s="300" t="n"/>
      <c r="CX760" s="300" t="n"/>
      <c r="CY760" s="300" t="n"/>
      <c r="CZ760" s="300" t="n"/>
      <c r="DA760" s="300" t="n"/>
      <c r="DB760" s="300" t="n"/>
      <c r="DC760" s="300" t="n"/>
      <c r="DD760" s="300" t="n"/>
      <c r="DE760" s="300" t="n"/>
      <c r="DF760" s="300" t="n"/>
      <c r="DG760" s="300" t="n"/>
      <c r="DH760" s="300" t="n"/>
      <c r="DI760" s="300" t="n"/>
      <c r="DJ760" s="230" t="n"/>
      <c r="DK760" s="230" t="n"/>
      <c r="DL760" s="230" t="n"/>
      <c r="DM760" s="230" t="n"/>
      <c r="DN760" s="230" t="n"/>
      <c r="DO760" s="230" t="n"/>
      <c r="DP760" s="230" t="n"/>
      <c r="DQ760" s="230" t="n"/>
      <c r="DR760" s="230" t="n"/>
      <c r="DS760" s="230" t="n"/>
      <c r="DT760" s="300" t="n"/>
      <c r="DU760" s="300" t="n"/>
      <c r="DV760" s="300" t="n"/>
      <c r="DW760" s="300" t="n"/>
      <c r="DX760" s="300" t="n"/>
      <c r="DY760" s="300" t="n"/>
      <c r="DZ760" s="300" t="n"/>
      <c r="EA760" s="300" t="n"/>
      <c r="EB760" s="300" t="n"/>
      <c r="EC760" s="300" t="n"/>
      <c r="ED760" s="300" t="n"/>
      <c r="EE760" s="300" t="n"/>
    </row>
    <row r="761" ht="15.75" customHeight="1">
      <c r="A761" s="316" t="n"/>
      <c r="B761" s="316" t="n"/>
      <c r="C761" s="316" t="n"/>
      <c r="D761" s="316" t="n"/>
      <c r="E761" s="316" t="n"/>
      <c r="F761" s="316" t="n"/>
      <c r="G761" s="316" t="n"/>
      <c r="H761" s="316" t="n"/>
      <c r="I761" s="229" t="n"/>
      <c r="J761" s="229" t="n"/>
      <c r="K761" s="229" t="n"/>
      <c r="L761" s="229" t="n"/>
      <c r="M761" s="229" t="n"/>
      <c r="N761" s="229" t="n"/>
      <c r="O761" s="229" t="n"/>
      <c r="P761" s="229" t="n"/>
      <c r="Q761" s="229" t="n"/>
      <c r="R761" s="305" t="n"/>
      <c r="S761" s="229" t="n"/>
      <c r="T761" s="229" t="n"/>
      <c r="U761" s="229" t="n"/>
      <c r="V761" s="306" t="n"/>
      <c r="W761" s="307" t="n"/>
      <c r="X761" s="307" t="n"/>
      <c r="Y761" s="307" t="n"/>
      <c r="Z761" s="307" t="n"/>
      <c r="AA761" s="307" t="n"/>
      <c r="AB761" s="307" t="n"/>
      <c r="AC761" s="307" t="n"/>
      <c r="AD761" s="307" t="n"/>
      <c r="AE761" s="307" t="n"/>
      <c r="AF761" s="307" t="n"/>
      <c r="AG761" s="307" t="n"/>
      <c r="AH761" s="307" t="n"/>
      <c r="AI761" s="307" t="n"/>
      <c r="AJ761" s="307" t="n"/>
      <c r="AK761" s="307" t="n"/>
      <c r="AL761" s="307" t="n"/>
      <c r="AM761" s="307" t="n"/>
      <c r="AN761" s="307" t="n"/>
      <c r="AO761" s="307" t="n"/>
      <c r="AP761" s="307" t="n"/>
      <c r="AQ761" s="307" t="n"/>
      <c r="AR761" s="307" t="n"/>
      <c r="AS761" s="307" t="n"/>
      <c r="AT761" s="307" t="n"/>
      <c r="AU761" s="307" t="n"/>
      <c r="AV761" s="307" t="n"/>
      <c r="AW761" s="307" t="n"/>
      <c r="AX761" s="307" t="n"/>
      <c r="AY761" s="307" t="n"/>
      <c r="AZ761" s="307" t="n"/>
      <c r="BA761" s="307" t="n"/>
      <c r="BB761" s="307" t="n"/>
      <c r="BC761" s="307" t="n"/>
      <c r="BD761" s="307" t="n"/>
      <c r="BE761" s="230" t="n"/>
      <c r="BF761" s="230" t="n"/>
      <c r="BG761" s="230" t="n"/>
      <c r="BH761" s="230" t="n"/>
      <c r="BI761" s="230" t="n"/>
      <c r="BJ761" s="230" t="n"/>
      <c r="BK761" s="230" t="n"/>
      <c r="BL761" s="230" t="n"/>
      <c r="BM761" s="230" t="n"/>
      <c r="BN761" s="230" t="n"/>
      <c r="BO761" s="230" t="n"/>
      <c r="BP761" s="308" t="n"/>
      <c r="BQ761" s="308" t="n"/>
      <c r="BR761" s="308" t="n"/>
      <c r="BS761" s="308" t="n"/>
      <c r="BT761" s="308" t="n"/>
      <c r="BU761" s="308" t="n"/>
      <c r="BV761" s="308" t="n"/>
      <c r="BW761" s="300" t="n"/>
      <c r="BX761" s="300" t="n"/>
      <c r="BY761" s="300" t="n"/>
      <c r="BZ761" s="300" t="n"/>
      <c r="CA761" s="300" t="n"/>
      <c r="CB761" s="300" t="n"/>
      <c r="CC761" s="300" t="n"/>
      <c r="CD761" s="300" t="n"/>
      <c r="CE761" s="229" t="n"/>
      <c r="CF761" s="229" t="n"/>
      <c r="CG761" s="229" t="n"/>
      <c r="CH761" s="229" t="n"/>
      <c r="CI761" s="229" t="n"/>
      <c r="CJ761" s="229" t="n"/>
      <c r="CK761" s="229" t="n"/>
      <c r="CL761" s="229" t="n"/>
      <c r="CM761" s="229" t="n"/>
      <c r="CN761" s="229" t="n"/>
      <c r="CO761" s="229" t="n"/>
      <c r="CP761" s="300" t="n"/>
      <c r="CQ761" s="300" t="n"/>
      <c r="CR761" s="300" t="n"/>
      <c r="CS761" s="300" t="n"/>
      <c r="CT761" s="300" t="n"/>
      <c r="CU761" s="300" t="n"/>
      <c r="CV761" s="300" t="n"/>
      <c r="CW761" s="300" t="n"/>
      <c r="CX761" s="300" t="n"/>
      <c r="CY761" s="300" t="n"/>
      <c r="CZ761" s="300" t="n"/>
      <c r="DA761" s="300" t="n"/>
      <c r="DB761" s="300" t="n"/>
      <c r="DC761" s="300" t="n"/>
      <c r="DD761" s="300" t="n"/>
      <c r="DE761" s="300" t="n"/>
      <c r="DF761" s="300" t="n"/>
      <c r="DG761" s="300" t="n"/>
      <c r="DH761" s="300" t="n"/>
      <c r="DI761" s="300" t="n"/>
      <c r="DJ761" s="230" t="n"/>
      <c r="DK761" s="230" t="n"/>
      <c r="DL761" s="230" t="n"/>
      <c r="DM761" s="230" t="n"/>
      <c r="DN761" s="230" t="n"/>
      <c r="DO761" s="230" t="n"/>
      <c r="DP761" s="230" t="n"/>
      <c r="DQ761" s="230" t="n"/>
      <c r="DR761" s="230" t="n"/>
      <c r="DS761" s="230" t="n"/>
      <c r="DT761" s="300" t="n"/>
      <c r="DU761" s="300" t="n"/>
      <c r="DV761" s="300" t="n"/>
      <c r="DW761" s="300" t="n"/>
      <c r="DX761" s="300" t="n"/>
      <c r="DY761" s="300" t="n"/>
      <c r="DZ761" s="300" t="n"/>
      <c r="EA761" s="300" t="n"/>
      <c r="EB761" s="300" t="n"/>
      <c r="EC761" s="300" t="n"/>
      <c r="ED761" s="300" t="n"/>
      <c r="EE761" s="300" t="n"/>
    </row>
    <row r="762" ht="15.75" customHeight="1">
      <c r="A762" s="316" t="n"/>
      <c r="B762" s="316" t="n"/>
      <c r="C762" s="316" t="n"/>
      <c r="D762" s="316" t="n"/>
      <c r="E762" s="316" t="n"/>
      <c r="F762" s="316" t="n"/>
      <c r="G762" s="316" t="n"/>
      <c r="H762" s="316" t="n"/>
      <c r="I762" s="229" t="n"/>
      <c r="J762" s="229" t="n"/>
      <c r="K762" s="229" t="n"/>
      <c r="L762" s="229" t="n"/>
      <c r="M762" s="229" t="n"/>
      <c r="N762" s="229" t="n"/>
      <c r="O762" s="229" t="n"/>
      <c r="P762" s="229" t="n"/>
      <c r="Q762" s="229" t="n"/>
      <c r="R762" s="305" t="n"/>
      <c r="S762" s="229" t="n"/>
      <c r="T762" s="229" t="n"/>
      <c r="U762" s="229" t="n"/>
      <c r="V762" s="306" t="n"/>
      <c r="W762" s="307" t="n"/>
      <c r="X762" s="307" t="n"/>
      <c r="Y762" s="307" t="n"/>
      <c r="Z762" s="307" t="n"/>
      <c r="AA762" s="307" t="n"/>
      <c r="AB762" s="307" t="n"/>
      <c r="AC762" s="307" t="n"/>
      <c r="AD762" s="307" t="n"/>
      <c r="AE762" s="307" t="n"/>
      <c r="AF762" s="307" t="n"/>
      <c r="AG762" s="307" t="n"/>
      <c r="AH762" s="307" t="n"/>
      <c r="AI762" s="307" t="n"/>
      <c r="AJ762" s="307" t="n"/>
      <c r="AK762" s="307" t="n"/>
      <c r="AL762" s="307" t="n"/>
      <c r="AM762" s="307" t="n"/>
      <c r="AN762" s="307" t="n"/>
      <c r="AO762" s="307" t="n"/>
      <c r="AP762" s="307" t="n"/>
      <c r="AQ762" s="307" t="n"/>
      <c r="AR762" s="307" t="n"/>
      <c r="AS762" s="307" t="n"/>
      <c r="AT762" s="307" t="n"/>
      <c r="AU762" s="307" t="n"/>
      <c r="AV762" s="307" t="n"/>
      <c r="AW762" s="307" t="n"/>
      <c r="AX762" s="307" t="n"/>
      <c r="AY762" s="307" t="n"/>
      <c r="AZ762" s="307" t="n"/>
      <c r="BA762" s="307" t="n"/>
      <c r="BB762" s="307" t="n"/>
      <c r="BC762" s="307" t="n"/>
      <c r="BD762" s="307" t="n"/>
      <c r="BE762" s="230" t="n"/>
      <c r="BF762" s="230" t="n"/>
      <c r="BG762" s="230" t="n"/>
      <c r="BH762" s="230" t="n"/>
      <c r="BI762" s="230" t="n"/>
      <c r="BJ762" s="230" t="n"/>
      <c r="BK762" s="230" t="n"/>
      <c r="BL762" s="230" t="n"/>
      <c r="BM762" s="230" t="n"/>
      <c r="BN762" s="230" t="n"/>
      <c r="BO762" s="230" t="n"/>
      <c r="BP762" s="308" t="n"/>
      <c r="BQ762" s="308" t="n"/>
      <c r="BR762" s="308" t="n"/>
      <c r="BS762" s="308" t="n"/>
      <c r="BT762" s="308" t="n"/>
      <c r="BU762" s="308" t="n"/>
      <c r="BV762" s="308" t="n"/>
      <c r="BW762" s="300" t="n"/>
      <c r="BX762" s="300" t="n"/>
      <c r="BY762" s="300" t="n"/>
      <c r="BZ762" s="300" t="n"/>
      <c r="CA762" s="300" t="n"/>
      <c r="CB762" s="300" t="n"/>
      <c r="CC762" s="300" t="n"/>
      <c r="CD762" s="300" t="n"/>
      <c r="CE762" s="229" t="n"/>
      <c r="CF762" s="229" t="n"/>
      <c r="CG762" s="229" t="n"/>
      <c r="CH762" s="229" t="n"/>
      <c r="CI762" s="229" t="n"/>
      <c r="CJ762" s="229" t="n"/>
      <c r="CK762" s="229" t="n"/>
      <c r="CL762" s="229" t="n"/>
      <c r="CM762" s="229" t="n"/>
      <c r="CN762" s="229" t="n"/>
      <c r="CO762" s="229" t="n"/>
      <c r="CP762" s="300" t="n"/>
      <c r="CQ762" s="300" t="n"/>
      <c r="CR762" s="300" t="n"/>
      <c r="CS762" s="300" t="n"/>
      <c r="CT762" s="300" t="n"/>
      <c r="CU762" s="300" t="n"/>
      <c r="CV762" s="300" t="n"/>
      <c r="CW762" s="300" t="n"/>
      <c r="CX762" s="300" t="n"/>
      <c r="CY762" s="300" t="n"/>
      <c r="CZ762" s="300" t="n"/>
      <c r="DA762" s="300" t="n"/>
      <c r="DB762" s="300" t="n"/>
      <c r="DC762" s="300" t="n"/>
      <c r="DD762" s="300" t="n"/>
      <c r="DE762" s="300" t="n"/>
      <c r="DF762" s="300" t="n"/>
      <c r="DG762" s="300" t="n"/>
      <c r="DH762" s="300" t="n"/>
      <c r="DI762" s="300" t="n"/>
      <c r="DJ762" s="230" t="n"/>
      <c r="DK762" s="230" t="n"/>
      <c r="DL762" s="230" t="n"/>
      <c r="DM762" s="230" t="n"/>
      <c r="DN762" s="230" t="n"/>
      <c r="DO762" s="230" t="n"/>
      <c r="DP762" s="230" t="n"/>
      <c r="DQ762" s="230" t="n"/>
      <c r="DR762" s="230" t="n"/>
      <c r="DS762" s="230" t="n"/>
      <c r="DT762" s="300" t="n"/>
      <c r="DU762" s="300" t="n"/>
      <c r="DV762" s="300" t="n"/>
      <c r="DW762" s="300" t="n"/>
      <c r="DX762" s="300" t="n"/>
      <c r="DY762" s="300" t="n"/>
      <c r="DZ762" s="300" t="n"/>
      <c r="EA762" s="300" t="n"/>
      <c r="EB762" s="300" t="n"/>
      <c r="EC762" s="300" t="n"/>
      <c r="ED762" s="300" t="n"/>
      <c r="EE762" s="300" t="n"/>
    </row>
    <row r="763" ht="15.75" customHeight="1">
      <c r="A763" s="316" t="n"/>
      <c r="B763" s="316" t="n"/>
      <c r="C763" s="316" t="n"/>
      <c r="D763" s="316" t="n"/>
      <c r="E763" s="316" t="n"/>
      <c r="F763" s="316" t="n"/>
      <c r="G763" s="316" t="n"/>
      <c r="H763" s="316" t="n"/>
      <c r="I763" s="229" t="n"/>
      <c r="J763" s="229" t="n"/>
      <c r="K763" s="229" t="n"/>
      <c r="L763" s="229" t="n"/>
      <c r="M763" s="229" t="n"/>
      <c r="N763" s="229" t="n"/>
      <c r="O763" s="229" t="n"/>
      <c r="P763" s="229" t="n"/>
      <c r="Q763" s="229" t="n"/>
      <c r="R763" s="305" t="n"/>
      <c r="S763" s="229" t="n"/>
      <c r="T763" s="229" t="n"/>
      <c r="U763" s="229" t="n"/>
      <c r="V763" s="306" t="n"/>
      <c r="W763" s="307" t="n"/>
      <c r="X763" s="307" t="n"/>
      <c r="Y763" s="307" t="n"/>
      <c r="Z763" s="307" t="n"/>
      <c r="AA763" s="307" t="n"/>
      <c r="AB763" s="307" t="n"/>
      <c r="AC763" s="307" t="n"/>
      <c r="AD763" s="307" t="n"/>
      <c r="AE763" s="307" t="n"/>
      <c r="AF763" s="307" t="n"/>
      <c r="AG763" s="307" t="n"/>
      <c r="AH763" s="307" t="n"/>
      <c r="AI763" s="307" t="n"/>
      <c r="AJ763" s="307" t="n"/>
      <c r="AK763" s="307" t="n"/>
      <c r="AL763" s="307" t="n"/>
      <c r="AM763" s="307" t="n"/>
      <c r="AN763" s="307" t="n"/>
      <c r="AO763" s="307" t="n"/>
      <c r="AP763" s="307" t="n"/>
      <c r="AQ763" s="307" t="n"/>
      <c r="AR763" s="307" t="n"/>
      <c r="AS763" s="307" t="n"/>
      <c r="AT763" s="307" t="n"/>
      <c r="AU763" s="307" t="n"/>
      <c r="AV763" s="307" t="n"/>
      <c r="AW763" s="307" t="n"/>
      <c r="AX763" s="307" t="n"/>
      <c r="AY763" s="307" t="n"/>
      <c r="AZ763" s="307" t="n"/>
      <c r="BA763" s="307" t="n"/>
      <c r="BB763" s="307" t="n"/>
      <c r="BC763" s="307" t="n"/>
      <c r="BD763" s="307" t="n"/>
      <c r="BE763" s="230" t="n"/>
      <c r="BF763" s="230" t="n"/>
      <c r="BG763" s="230" t="n"/>
      <c r="BH763" s="230" t="n"/>
      <c r="BI763" s="230" t="n"/>
      <c r="BJ763" s="230" t="n"/>
      <c r="BK763" s="230" t="n"/>
      <c r="BL763" s="230" t="n"/>
      <c r="BM763" s="230" t="n"/>
      <c r="BN763" s="230" t="n"/>
      <c r="BO763" s="230" t="n"/>
      <c r="BP763" s="308" t="n"/>
      <c r="BQ763" s="308" t="n"/>
      <c r="BR763" s="308" t="n"/>
      <c r="BS763" s="308" t="n"/>
      <c r="BT763" s="308" t="n"/>
      <c r="BU763" s="308" t="n"/>
      <c r="BV763" s="308" t="n"/>
      <c r="BW763" s="300" t="n"/>
      <c r="BX763" s="300" t="n"/>
      <c r="BY763" s="300" t="n"/>
      <c r="BZ763" s="300" t="n"/>
      <c r="CA763" s="300" t="n"/>
      <c r="CB763" s="300" t="n"/>
      <c r="CC763" s="300" t="n"/>
      <c r="CD763" s="300" t="n"/>
      <c r="CE763" s="229" t="n"/>
      <c r="CF763" s="229" t="n"/>
      <c r="CG763" s="229" t="n"/>
      <c r="CH763" s="229" t="n"/>
      <c r="CI763" s="229" t="n"/>
      <c r="CJ763" s="229" t="n"/>
      <c r="CK763" s="229" t="n"/>
      <c r="CL763" s="229" t="n"/>
      <c r="CM763" s="229" t="n"/>
      <c r="CN763" s="229" t="n"/>
      <c r="CO763" s="229" t="n"/>
      <c r="CP763" s="300" t="n"/>
      <c r="CQ763" s="300" t="n"/>
      <c r="CR763" s="300" t="n"/>
      <c r="CS763" s="300" t="n"/>
      <c r="CT763" s="300" t="n"/>
      <c r="CU763" s="300" t="n"/>
      <c r="CV763" s="300" t="n"/>
      <c r="CW763" s="300" t="n"/>
      <c r="CX763" s="300" t="n"/>
      <c r="CY763" s="300" t="n"/>
      <c r="CZ763" s="300" t="n"/>
      <c r="DA763" s="300" t="n"/>
      <c r="DB763" s="300" t="n"/>
      <c r="DC763" s="300" t="n"/>
      <c r="DD763" s="300" t="n"/>
      <c r="DE763" s="300" t="n"/>
      <c r="DF763" s="300" t="n"/>
      <c r="DG763" s="300" t="n"/>
      <c r="DH763" s="300" t="n"/>
      <c r="DI763" s="300" t="n"/>
      <c r="DJ763" s="230" t="n"/>
      <c r="DK763" s="230" t="n"/>
      <c r="DL763" s="230" t="n"/>
      <c r="DM763" s="230" t="n"/>
      <c r="DN763" s="230" t="n"/>
      <c r="DO763" s="230" t="n"/>
      <c r="DP763" s="230" t="n"/>
      <c r="DQ763" s="230" t="n"/>
      <c r="DR763" s="230" t="n"/>
      <c r="DS763" s="230" t="n"/>
      <c r="DT763" s="300" t="n"/>
      <c r="DU763" s="300" t="n"/>
      <c r="DV763" s="300" t="n"/>
      <c r="DW763" s="300" t="n"/>
      <c r="DX763" s="300" t="n"/>
      <c r="DY763" s="300" t="n"/>
      <c r="DZ763" s="300" t="n"/>
      <c r="EA763" s="300" t="n"/>
      <c r="EB763" s="300" t="n"/>
      <c r="EC763" s="300" t="n"/>
      <c r="ED763" s="300" t="n"/>
      <c r="EE763" s="300" t="n"/>
    </row>
    <row r="764" ht="15.75" customHeight="1">
      <c r="A764" s="316" t="n"/>
      <c r="B764" s="316" t="n"/>
      <c r="C764" s="316" t="n"/>
      <c r="D764" s="316" t="n"/>
      <c r="E764" s="316" t="n"/>
      <c r="F764" s="316" t="n"/>
      <c r="G764" s="316" t="n"/>
      <c r="H764" s="316" t="n"/>
      <c r="I764" s="229" t="n"/>
      <c r="J764" s="229" t="n"/>
      <c r="K764" s="229" t="n"/>
      <c r="L764" s="229" t="n"/>
      <c r="M764" s="229" t="n"/>
      <c r="N764" s="229" t="n"/>
      <c r="O764" s="229" t="n"/>
      <c r="P764" s="229" t="n"/>
      <c r="Q764" s="229" t="n"/>
      <c r="R764" s="305" t="n"/>
      <c r="S764" s="229" t="n"/>
      <c r="T764" s="229" t="n"/>
      <c r="U764" s="229" t="n"/>
      <c r="V764" s="306" t="n"/>
      <c r="W764" s="307" t="n"/>
      <c r="X764" s="307" t="n"/>
      <c r="Y764" s="307" t="n"/>
      <c r="Z764" s="307" t="n"/>
      <c r="AA764" s="307" t="n"/>
      <c r="AB764" s="307" t="n"/>
      <c r="AC764" s="307" t="n"/>
      <c r="AD764" s="307" t="n"/>
      <c r="AE764" s="307" t="n"/>
      <c r="AF764" s="307" t="n"/>
      <c r="AG764" s="307" t="n"/>
      <c r="AH764" s="307" t="n"/>
      <c r="AI764" s="307" t="n"/>
      <c r="AJ764" s="307" t="n"/>
      <c r="AK764" s="307" t="n"/>
      <c r="AL764" s="307" t="n"/>
      <c r="AM764" s="307" t="n"/>
      <c r="AN764" s="307" t="n"/>
      <c r="AO764" s="307" t="n"/>
      <c r="AP764" s="307" t="n"/>
      <c r="AQ764" s="307" t="n"/>
      <c r="AR764" s="307" t="n"/>
      <c r="AS764" s="307" t="n"/>
      <c r="AT764" s="307" t="n"/>
      <c r="AU764" s="307" t="n"/>
      <c r="AV764" s="307" t="n"/>
      <c r="AW764" s="307" t="n"/>
      <c r="AX764" s="307" t="n"/>
      <c r="AY764" s="307" t="n"/>
      <c r="AZ764" s="307" t="n"/>
      <c r="BA764" s="307" t="n"/>
      <c r="BB764" s="307" t="n"/>
      <c r="BC764" s="307" t="n"/>
      <c r="BD764" s="307" t="n"/>
      <c r="BE764" s="230" t="n"/>
      <c r="BF764" s="230" t="n"/>
      <c r="BG764" s="230" t="n"/>
      <c r="BH764" s="230" t="n"/>
      <c r="BI764" s="230" t="n"/>
      <c r="BJ764" s="230" t="n"/>
      <c r="BK764" s="230" t="n"/>
      <c r="BL764" s="230" t="n"/>
      <c r="BM764" s="230" t="n"/>
      <c r="BN764" s="230" t="n"/>
      <c r="BO764" s="230" t="n"/>
      <c r="BP764" s="308" t="n"/>
      <c r="BQ764" s="308" t="n"/>
      <c r="BR764" s="308" t="n"/>
      <c r="BS764" s="308" t="n"/>
      <c r="BT764" s="308" t="n"/>
      <c r="BU764" s="308" t="n"/>
      <c r="BV764" s="308" t="n"/>
      <c r="BW764" s="300" t="n"/>
      <c r="BX764" s="300" t="n"/>
      <c r="BY764" s="300" t="n"/>
      <c r="BZ764" s="300" t="n"/>
      <c r="CA764" s="300" t="n"/>
      <c r="CB764" s="300" t="n"/>
      <c r="CC764" s="300" t="n"/>
      <c r="CD764" s="300" t="n"/>
      <c r="CE764" s="229" t="n"/>
      <c r="CF764" s="229" t="n"/>
      <c r="CG764" s="229" t="n"/>
      <c r="CH764" s="229" t="n"/>
      <c r="CI764" s="229" t="n"/>
      <c r="CJ764" s="229" t="n"/>
      <c r="CK764" s="229" t="n"/>
      <c r="CL764" s="229" t="n"/>
      <c r="CM764" s="229" t="n"/>
      <c r="CN764" s="229" t="n"/>
      <c r="CO764" s="229" t="n"/>
      <c r="CP764" s="300" t="n"/>
      <c r="CQ764" s="300" t="n"/>
      <c r="CR764" s="300" t="n"/>
      <c r="CS764" s="300" t="n"/>
      <c r="CT764" s="300" t="n"/>
      <c r="CU764" s="300" t="n"/>
      <c r="CV764" s="300" t="n"/>
      <c r="CW764" s="300" t="n"/>
      <c r="CX764" s="300" t="n"/>
      <c r="CY764" s="300" t="n"/>
      <c r="CZ764" s="300" t="n"/>
      <c r="DA764" s="300" t="n"/>
      <c r="DB764" s="300" t="n"/>
      <c r="DC764" s="300" t="n"/>
      <c r="DD764" s="300" t="n"/>
      <c r="DE764" s="300" t="n"/>
      <c r="DF764" s="300" t="n"/>
      <c r="DG764" s="300" t="n"/>
      <c r="DH764" s="300" t="n"/>
      <c r="DI764" s="300" t="n"/>
      <c r="DJ764" s="230" t="n"/>
      <c r="DK764" s="230" t="n"/>
      <c r="DL764" s="230" t="n"/>
      <c r="DM764" s="230" t="n"/>
      <c r="DN764" s="230" t="n"/>
      <c r="DO764" s="230" t="n"/>
      <c r="DP764" s="230" t="n"/>
      <c r="DQ764" s="230" t="n"/>
      <c r="DR764" s="230" t="n"/>
      <c r="DS764" s="230" t="n"/>
      <c r="DT764" s="300" t="n"/>
      <c r="DU764" s="300" t="n"/>
      <c r="DV764" s="300" t="n"/>
      <c r="DW764" s="300" t="n"/>
      <c r="DX764" s="300" t="n"/>
      <c r="DY764" s="300" t="n"/>
      <c r="DZ764" s="300" t="n"/>
      <c r="EA764" s="300" t="n"/>
      <c r="EB764" s="300" t="n"/>
      <c r="EC764" s="300" t="n"/>
      <c r="ED764" s="300" t="n"/>
      <c r="EE764" s="300" t="n"/>
    </row>
    <row r="765" ht="15.75" customHeight="1">
      <c r="A765" s="316" t="n"/>
      <c r="B765" s="316" t="n"/>
      <c r="C765" s="316" t="n"/>
      <c r="D765" s="316" t="n"/>
      <c r="E765" s="316" t="n"/>
      <c r="F765" s="316" t="n"/>
      <c r="G765" s="316" t="n"/>
      <c r="H765" s="316" t="n"/>
      <c r="I765" s="229" t="n"/>
      <c r="J765" s="229" t="n"/>
      <c r="K765" s="229" t="n"/>
      <c r="L765" s="229" t="n"/>
      <c r="M765" s="229" t="n"/>
      <c r="N765" s="229" t="n"/>
      <c r="O765" s="229" t="n"/>
      <c r="P765" s="229" t="n"/>
      <c r="Q765" s="229" t="n"/>
      <c r="R765" s="305" t="n"/>
      <c r="S765" s="229" t="n"/>
      <c r="T765" s="229" t="n"/>
      <c r="U765" s="229" t="n"/>
      <c r="V765" s="306" t="n"/>
      <c r="W765" s="307" t="n"/>
      <c r="X765" s="307" t="n"/>
      <c r="Y765" s="307" t="n"/>
      <c r="Z765" s="307" t="n"/>
      <c r="AA765" s="307" t="n"/>
      <c r="AB765" s="307" t="n"/>
      <c r="AC765" s="307" t="n"/>
      <c r="AD765" s="307" t="n"/>
      <c r="AE765" s="307" t="n"/>
      <c r="AF765" s="307" t="n"/>
      <c r="AG765" s="307" t="n"/>
      <c r="AH765" s="307" t="n"/>
      <c r="AI765" s="307" t="n"/>
      <c r="AJ765" s="307" t="n"/>
      <c r="AK765" s="307" t="n"/>
      <c r="AL765" s="307" t="n"/>
      <c r="AM765" s="307" t="n"/>
      <c r="AN765" s="307" t="n"/>
      <c r="AO765" s="307" t="n"/>
      <c r="AP765" s="307" t="n"/>
      <c r="AQ765" s="307" t="n"/>
      <c r="AR765" s="307" t="n"/>
      <c r="AS765" s="307" t="n"/>
      <c r="AT765" s="307" t="n"/>
      <c r="AU765" s="307" t="n"/>
      <c r="AV765" s="307" t="n"/>
      <c r="AW765" s="307" t="n"/>
      <c r="AX765" s="307" t="n"/>
      <c r="AY765" s="307" t="n"/>
      <c r="AZ765" s="307" t="n"/>
      <c r="BA765" s="307" t="n"/>
      <c r="BB765" s="307" t="n"/>
      <c r="BC765" s="307" t="n"/>
      <c r="BD765" s="307" t="n"/>
      <c r="BE765" s="230" t="n"/>
      <c r="BF765" s="230" t="n"/>
      <c r="BG765" s="230" t="n"/>
      <c r="BH765" s="230" t="n"/>
      <c r="BI765" s="230" t="n"/>
      <c r="BJ765" s="230" t="n"/>
      <c r="BK765" s="230" t="n"/>
      <c r="BL765" s="230" t="n"/>
      <c r="BM765" s="230" t="n"/>
      <c r="BN765" s="230" t="n"/>
      <c r="BO765" s="230" t="n"/>
      <c r="BP765" s="308" t="n"/>
      <c r="BQ765" s="308" t="n"/>
      <c r="BR765" s="308" t="n"/>
      <c r="BS765" s="308" t="n"/>
      <c r="BT765" s="308" t="n"/>
      <c r="BU765" s="308" t="n"/>
      <c r="BV765" s="308" t="n"/>
      <c r="BW765" s="300" t="n"/>
      <c r="BX765" s="300" t="n"/>
      <c r="BY765" s="300" t="n"/>
      <c r="BZ765" s="300" t="n"/>
      <c r="CA765" s="300" t="n"/>
      <c r="CB765" s="300" t="n"/>
      <c r="CC765" s="300" t="n"/>
      <c r="CD765" s="300" t="n"/>
      <c r="CE765" s="229" t="n"/>
      <c r="CF765" s="229" t="n"/>
      <c r="CG765" s="229" t="n"/>
      <c r="CH765" s="229" t="n"/>
      <c r="CI765" s="229" t="n"/>
      <c r="CJ765" s="229" t="n"/>
      <c r="CK765" s="229" t="n"/>
      <c r="CL765" s="229" t="n"/>
      <c r="CM765" s="229" t="n"/>
      <c r="CN765" s="229" t="n"/>
      <c r="CO765" s="229" t="n"/>
      <c r="CP765" s="300" t="n"/>
      <c r="CQ765" s="300" t="n"/>
      <c r="CR765" s="300" t="n"/>
      <c r="CS765" s="300" t="n"/>
      <c r="CT765" s="300" t="n"/>
      <c r="CU765" s="300" t="n"/>
      <c r="CV765" s="300" t="n"/>
      <c r="CW765" s="300" t="n"/>
      <c r="CX765" s="300" t="n"/>
      <c r="CY765" s="300" t="n"/>
      <c r="CZ765" s="300" t="n"/>
      <c r="DA765" s="300" t="n"/>
      <c r="DB765" s="300" t="n"/>
      <c r="DC765" s="300" t="n"/>
      <c r="DD765" s="300" t="n"/>
      <c r="DE765" s="300" t="n"/>
      <c r="DF765" s="300" t="n"/>
      <c r="DG765" s="300" t="n"/>
      <c r="DH765" s="300" t="n"/>
      <c r="DI765" s="300" t="n"/>
      <c r="DJ765" s="230" t="n"/>
      <c r="DK765" s="230" t="n"/>
      <c r="DL765" s="230" t="n"/>
      <c r="DM765" s="230" t="n"/>
      <c r="DN765" s="230" t="n"/>
      <c r="DO765" s="230" t="n"/>
      <c r="DP765" s="230" t="n"/>
      <c r="DQ765" s="230" t="n"/>
      <c r="DR765" s="230" t="n"/>
      <c r="DS765" s="230" t="n"/>
      <c r="DT765" s="300" t="n"/>
      <c r="DU765" s="300" t="n"/>
      <c r="DV765" s="300" t="n"/>
      <c r="DW765" s="300" t="n"/>
      <c r="DX765" s="300" t="n"/>
      <c r="DY765" s="300" t="n"/>
      <c r="DZ765" s="300" t="n"/>
      <c r="EA765" s="300" t="n"/>
      <c r="EB765" s="300" t="n"/>
      <c r="EC765" s="300" t="n"/>
      <c r="ED765" s="300" t="n"/>
      <c r="EE765" s="300" t="n"/>
    </row>
    <row r="766" ht="15.75" customHeight="1">
      <c r="A766" s="316" t="n"/>
      <c r="B766" s="316" t="n"/>
      <c r="C766" s="316" t="n"/>
      <c r="D766" s="316" t="n"/>
      <c r="E766" s="316" t="n"/>
      <c r="F766" s="316" t="n"/>
      <c r="G766" s="316" t="n"/>
      <c r="H766" s="316" t="n"/>
      <c r="I766" s="229" t="n"/>
      <c r="J766" s="229" t="n"/>
      <c r="K766" s="229" t="n"/>
      <c r="L766" s="229" t="n"/>
      <c r="M766" s="229" t="n"/>
      <c r="N766" s="229" t="n"/>
      <c r="O766" s="229" t="n"/>
      <c r="P766" s="229" t="n"/>
      <c r="Q766" s="229" t="n"/>
      <c r="R766" s="305" t="n"/>
      <c r="S766" s="229" t="n"/>
      <c r="T766" s="229" t="n"/>
      <c r="U766" s="229" t="n"/>
      <c r="V766" s="306" t="n"/>
      <c r="W766" s="307" t="n"/>
      <c r="X766" s="307" t="n"/>
      <c r="Y766" s="307" t="n"/>
      <c r="Z766" s="307" t="n"/>
      <c r="AA766" s="307" t="n"/>
      <c r="AB766" s="307" t="n"/>
      <c r="AC766" s="307" t="n"/>
      <c r="AD766" s="307" t="n"/>
      <c r="AE766" s="307" t="n"/>
      <c r="AF766" s="307" t="n"/>
      <c r="AG766" s="307" t="n"/>
      <c r="AH766" s="307" t="n"/>
      <c r="AI766" s="307" t="n"/>
      <c r="AJ766" s="307" t="n"/>
      <c r="AK766" s="307" t="n"/>
      <c r="AL766" s="307" t="n"/>
      <c r="AM766" s="307" t="n"/>
      <c r="AN766" s="307" t="n"/>
      <c r="AO766" s="307" t="n"/>
      <c r="AP766" s="307" t="n"/>
      <c r="AQ766" s="307" t="n"/>
      <c r="AR766" s="307" t="n"/>
      <c r="AS766" s="307" t="n"/>
      <c r="AT766" s="307" t="n"/>
      <c r="AU766" s="307" t="n"/>
      <c r="AV766" s="307" t="n"/>
      <c r="AW766" s="307" t="n"/>
      <c r="AX766" s="307" t="n"/>
      <c r="AY766" s="307" t="n"/>
      <c r="AZ766" s="307" t="n"/>
      <c r="BA766" s="307" t="n"/>
      <c r="BB766" s="307" t="n"/>
      <c r="BC766" s="307" t="n"/>
      <c r="BD766" s="307" t="n"/>
      <c r="BE766" s="230" t="n"/>
      <c r="BF766" s="230" t="n"/>
      <c r="BG766" s="230" t="n"/>
      <c r="BH766" s="230" t="n"/>
      <c r="BI766" s="230" t="n"/>
      <c r="BJ766" s="230" t="n"/>
      <c r="BK766" s="230" t="n"/>
      <c r="BL766" s="230" t="n"/>
      <c r="BM766" s="230" t="n"/>
      <c r="BN766" s="230" t="n"/>
      <c r="BO766" s="230" t="n"/>
      <c r="BP766" s="308" t="n"/>
      <c r="BQ766" s="308" t="n"/>
      <c r="BR766" s="308" t="n"/>
      <c r="BS766" s="308" t="n"/>
      <c r="BT766" s="308" t="n"/>
      <c r="BU766" s="308" t="n"/>
      <c r="BV766" s="308" t="n"/>
      <c r="BW766" s="300" t="n"/>
      <c r="BX766" s="300" t="n"/>
      <c r="BY766" s="300" t="n"/>
      <c r="BZ766" s="300" t="n"/>
      <c r="CA766" s="300" t="n"/>
      <c r="CB766" s="300" t="n"/>
      <c r="CC766" s="300" t="n"/>
      <c r="CD766" s="300" t="n"/>
      <c r="CE766" s="229" t="n"/>
      <c r="CF766" s="229" t="n"/>
      <c r="CG766" s="229" t="n"/>
      <c r="CH766" s="229" t="n"/>
      <c r="CI766" s="229" t="n"/>
      <c r="CJ766" s="229" t="n"/>
      <c r="CK766" s="229" t="n"/>
      <c r="CL766" s="229" t="n"/>
      <c r="CM766" s="229" t="n"/>
      <c r="CN766" s="229" t="n"/>
      <c r="CO766" s="229" t="n"/>
      <c r="CP766" s="300" t="n"/>
      <c r="CQ766" s="300" t="n"/>
      <c r="CR766" s="300" t="n"/>
      <c r="CS766" s="300" t="n"/>
      <c r="CT766" s="300" t="n"/>
      <c r="CU766" s="300" t="n"/>
      <c r="CV766" s="300" t="n"/>
      <c r="CW766" s="300" t="n"/>
      <c r="CX766" s="300" t="n"/>
      <c r="CY766" s="300" t="n"/>
      <c r="CZ766" s="300" t="n"/>
      <c r="DA766" s="300" t="n"/>
      <c r="DB766" s="300" t="n"/>
      <c r="DC766" s="300" t="n"/>
      <c r="DD766" s="300" t="n"/>
      <c r="DE766" s="300" t="n"/>
      <c r="DF766" s="300" t="n"/>
      <c r="DG766" s="300" t="n"/>
      <c r="DH766" s="300" t="n"/>
      <c r="DI766" s="300" t="n"/>
      <c r="DJ766" s="230" t="n"/>
      <c r="DK766" s="230" t="n"/>
      <c r="DL766" s="230" t="n"/>
      <c r="DM766" s="230" t="n"/>
      <c r="DN766" s="230" t="n"/>
      <c r="DO766" s="230" t="n"/>
      <c r="DP766" s="230" t="n"/>
      <c r="DQ766" s="230" t="n"/>
      <c r="DR766" s="230" t="n"/>
      <c r="DS766" s="230" t="n"/>
      <c r="DT766" s="300" t="n"/>
      <c r="DU766" s="300" t="n"/>
      <c r="DV766" s="300" t="n"/>
      <c r="DW766" s="300" t="n"/>
      <c r="DX766" s="300" t="n"/>
      <c r="DY766" s="300" t="n"/>
      <c r="DZ766" s="300" t="n"/>
      <c r="EA766" s="300" t="n"/>
      <c r="EB766" s="300" t="n"/>
      <c r="EC766" s="300" t="n"/>
      <c r="ED766" s="300" t="n"/>
      <c r="EE766" s="300" t="n"/>
    </row>
    <row r="767" ht="15.75" customHeight="1">
      <c r="A767" s="316" t="n"/>
      <c r="B767" s="316" t="n"/>
      <c r="C767" s="316" t="n"/>
      <c r="D767" s="316" t="n"/>
      <c r="E767" s="316" t="n"/>
      <c r="F767" s="316" t="n"/>
      <c r="G767" s="316" t="n"/>
      <c r="H767" s="316" t="n"/>
      <c r="I767" s="229" t="n"/>
      <c r="J767" s="229" t="n"/>
      <c r="K767" s="229" t="n"/>
      <c r="L767" s="229" t="n"/>
      <c r="M767" s="229" t="n"/>
      <c r="N767" s="229" t="n"/>
      <c r="O767" s="229" t="n"/>
      <c r="P767" s="229" t="n"/>
      <c r="Q767" s="229" t="n"/>
      <c r="R767" s="305" t="n"/>
      <c r="S767" s="229" t="n"/>
      <c r="T767" s="229" t="n"/>
      <c r="U767" s="229" t="n"/>
      <c r="V767" s="306" t="n"/>
      <c r="W767" s="307" t="n"/>
      <c r="X767" s="307" t="n"/>
      <c r="Y767" s="307" t="n"/>
      <c r="Z767" s="307" t="n"/>
      <c r="AA767" s="307" t="n"/>
      <c r="AB767" s="307" t="n"/>
      <c r="AC767" s="307" t="n"/>
      <c r="AD767" s="307" t="n"/>
      <c r="AE767" s="307" t="n"/>
      <c r="AF767" s="307" t="n"/>
      <c r="AG767" s="307" t="n"/>
      <c r="AH767" s="307" t="n"/>
      <c r="AI767" s="307" t="n"/>
      <c r="AJ767" s="307" t="n"/>
      <c r="AK767" s="307" t="n"/>
      <c r="AL767" s="307" t="n"/>
      <c r="AM767" s="307" t="n"/>
      <c r="AN767" s="307" t="n"/>
      <c r="AO767" s="307" t="n"/>
      <c r="AP767" s="307" t="n"/>
      <c r="AQ767" s="307" t="n"/>
      <c r="AR767" s="307" t="n"/>
      <c r="AS767" s="307" t="n"/>
      <c r="AT767" s="307" t="n"/>
      <c r="AU767" s="307" t="n"/>
      <c r="AV767" s="307" t="n"/>
      <c r="AW767" s="307" t="n"/>
      <c r="AX767" s="307" t="n"/>
      <c r="AY767" s="307" t="n"/>
      <c r="AZ767" s="307" t="n"/>
      <c r="BA767" s="307" t="n"/>
      <c r="BB767" s="307" t="n"/>
      <c r="BC767" s="307" t="n"/>
      <c r="BD767" s="307" t="n"/>
      <c r="BE767" s="230" t="n"/>
      <c r="BF767" s="230" t="n"/>
      <c r="BG767" s="230" t="n"/>
      <c r="BH767" s="230" t="n"/>
      <c r="BI767" s="230" t="n"/>
      <c r="BJ767" s="230" t="n"/>
      <c r="BK767" s="230" t="n"/>
      <c r="BL767" s="230" t="n"/>
      <c r="BM767" s="230" t="n"/>
      <c r="BN767" s="230" t="n"/>
      <c r="BO767" s="230" t="n"/>
      <c r="BP767" s="308" t="n"/>
      <c r="BQ767" s="308" t="n"/>
      <c r="BR767" s="308" t="n"/>
      <c r="BS767" s="308" t="n"/>
      <c r="BT767" s="308" t="n"/>
      <c r="BU767" s="308" t="n"/>
      <c r="BV767" s="308" t="n"/>
      <c r="BW767" s="300" t="n"/>
      <c r="BX767" s="300" t="n"/>
      <c r="BY767" s="300" t="n"/>
      <c r="BZ767" s="300" t="n"/>
      <c r="CA767" s="300" t="n"/>
      <c r="CB767" s="300" t="n"/>
      <c r="CC767" s="300" t="n"/>
      <c r="CD767" s="300" t="n"/>
      <c r="CE767" s="229" t="n"/>
      <c r="CF767" s="229" t="n"/>
      <c r="CG767" s="229" t="n"/>
      <c r="CH767" s="229" t="n"/>
      <c r="CI767" s="229" t="n"/>
      <c r="CJ767" s="229" t="n"/>
      <c r="CK767" s="229" t="n"/>
      <c r="CL767" s="229" t="n"/>
      <c r="CM767" s="229" t="n"/>
      <c r="CN767" s="229" t="n"/>
      <c r="CO767" s="229" t="n"/>
      <c r="CP767" s="300" t="n"/>
      <c r="CQ767" s="300" t="n"/>
      <c r="CR767" s="300" t="n"/>
      <c r="CS767" s="300" t="n"/>
      <c r="CT767" s="300" t="n"/>
      <c r="CU767" s="300" t="n"/>
      <c r="CV767" s="300" t="n"/>
      <c r="CW767" s="300" t="n"/>
      <c r="CX767" s="300" t="n"/>
      <c r="CY767" s="300" t="n"/>
      <c r="CZ767" s="300" t="n"/>
      <c r="DA767" s="300" t="n"/>
      <c r="DB767" s="300" t="n"/>
      <c r="DC767" s="300" t="n"/>
      <c r="DD767" s="300" t="n"/>
      <c r="DE767" s="300" t="n"/>
      <c r="DF767" s="300" t="n"/>
      <c r="DG767" s="300" t="n"/>
      <c r="DH767" s="300" t="n"/>
      <c r="DI767" s="300" t="n"/>
      <c r="DJ767" s="230" t="n"/>
      <c r="DK767" s="230" t="n"/>
      <c r="DL767" s="230" t="n"/>
      <c r="DM767" s="230" t="n"/>
      <c r="DN767" s="230" t="n"/>
      <c r="DO767" s="230" t="n"/>
      <c r="DP767" s="230" t="n"/>
      <c r="DQ767" s="230" t="n"/>
      <c r="DR767" s="230" t="n"/>
      <c r="DS767" s="230" t="n"/>
      <c r="DT767" s="300" t="n"/>
      <c r="DU767" s="300" t="n"/>
      <c r="DV767" s="300" t="n"/>
      <c r="DW767" s="300" t="n"/>
      <c r="DX767" s="300" t="n"/>
      <c r="DY767" s="300" t="n"/>
      <c r="DZ767" s="300" t="n"/>
      <c r="EA767" s="300" t="n"/>
      <c r="EB767" s="300" t="n"/>
      <c r="EC767" s="300" t="n"/>
      <c r="ED767" s="300" t="n"/>
      <c r="EE767" s="300" t="n"/>
    </row>
    <row r="768" ht="15.75" customHeight="1">
      <c r="A768" s="316" t="n"/>
      <c r="B768" s="316" t="n"/>
      <c r="C768" s="316" t="n"/>
      <c r="D768" s="316" t="n"/>
      <c r="E768" s="316" t="n"/>
      <c r="F768" s="316" t="n"/>
      <c r="G768" s="316" t="n"/>
      <c r="H768" s="316" t="n"/>
      <c r="I768" s="229" t="n"/>
      <c r="J768" s="229" t="n"/>
      <c r="K768" s="229" t="n"/>
      <c r="L768" s="229" t="n"/>
      <c r="M768" s="229" t="n"/>
      <c r="N768" s="229" t="n"/>
      <c r="O768" s="229" t="n"/>
      <c r="P768" s="229" t="n"/>
      <c r="Q768" s="229" t="n"/>
      <c r="R768" s="305" t="n"/>
      <c r="S768" s="229" t="n"/>
      <c r="T768" s="229" t="n"/>
      <c r="U768" s="229" t="n"/>
      <c r="V768" s="306" t="n"/>
      <c r="W768" s="307" t="n"/>
      <c r="X768" s="307" t="n"/>
      <c r="Y768" s="307" t="n"/>
      <c r="Z768" s="307" t="n"/>
      <c r="AA768" s="307" t="n"/>
      <c r="AB768" s="307" t="n"/>
      <c r="AC768" s="307" t="n"/>
      <c r="AD768" s="307" t="n"/>
      <c r="AE768" s="307" t="n"/>
      <c r="AF768" s="307" t="n"/>
      <c r="AG768" s="307" t="n"/>
      <c r="AH768" s="307" t="n"/>
      <c r="AI768" s="307" t="n"/>
      <c r="AJ768" s="307" t="n"/>
      <c r="AK768" s="307" t="n"/>
      <c r="AL768" s="307" t="n"/>
      <c r="AM768" s="307" t="n"/>
      <c r="AN768" s="307" t="n"/>
      <c r="AO768" s="307" t="n"/>
      <c r="AP768" s="307" t="n"/>
      <c r="AQ768" s="307" t="n"/>
      <c r="AR768" s="307" t="n"/>
      <c r="AS768" s="307" t="n"/>
      <c r="AT768" s="307" t="n"/>
      <c r="AU768" s="307" t="n"/>
      <c r="AV768" s="307" t="n"/>
      <c r="AW768" s="307" t="n"/>
      <c r="AX768" s="307" t="n"/>
      <c r="AY768" s="307" t="n"/>
      <c r="AZ768" s="307" t="n"/>
      <c r="BA768" s="307" t="n"/>
      <c r="BB768" s="307" t="n"/>
      <c r="BC768" s="307" t="n"/>
      <c r="BD768" s="307" t="n"/>
      <c r="BE768" s="230" t="n"/>
      <c r="BF768" s="230" t="n"/>
      <c r="BG768" s="230" t="n"/>
      <c r="BH768" s="230" t="n"/>
      <c r="BI768" s="230" t="n"/>
      <c r="BJ768" s="230" t="n"/>
      <c r="BK768" s="230" t="n"/>
      <c r="BL768" s="230" t="n"/>
      <c r="BM768" s="230" t="n"/>
      <c r="BN768" s="230" t="n"/>
      <c r="BO768" s="230" t="n"/>
      <c r="BP768" s="308" t="n"/>
      <c r="BQ768" s="308" t="n"/>
      <c r="BR768" s="308" t="n"/>
      <c r="BS768" s="308" t="n"/>
      <c r="BT768" s="308" t="n"/>
      <c r="BU768" s="308" t="n"/>
      <c r="BV768" s="308" t="n"/>
      <c r="BW768" s="300" t="n"/>
      <c r="BX768" s="300" t="n"/>
      <c r="BY768" s="300" t="n"/>
      <c r="BZ768" s="300" t="n"/>
      <c r="CA768" s="300" t="n"/>
      <c r="CB768" s="300" t="n"/>
      <c r="CC768" s="300" t="n"/>
      <c r="CD768" s="300" t="n"/>
      <c r="CE768" s="229" t="n"/>
      <c r="CF768" s="229" t="n"/>
      <c r="CG768" s="229" t="n"/>
      <c r="CH768" s="229" t="n"/>
      <c r="CI768" s="229" t="n"/>
      <c r="CJ768" s="229" t="n"/>
      <c r="CK768" s="229" t="n"/>
      <c r="CL768" s="229" t="n"/>
      <c r="CM768" s="229" t="n"/>
      <c r="CN768" s="229" t="n"/>
      <c r="CO768" s="229" t="n"/>
      <c r="CP768" s="300" t="n"/>
      <c r="CQ768" s="300" t="n"/>
      <c r="CR768" s="300" t="n"/>
      <c r="CS768" s="300" t="n"/>
      <c r="CT768" s="300" t="n"/>
      <c r="CU768" s="300" t="n"/>
      <c r="CV768" s="300" t="n"/>
      <c r="CW768" s="300" t="n"/>
      <c r="CX768" s="300" t="n"/>
      <c r="CY768" s="300" t="n"/>
      <c r="CZ768" s="300" t="n"/>
      <c r="DA768" s="300" t="n"/>
      <c r="DB768" s="300" t="n"/>
      <c r="DC768" s="300" t="n"/>
      <c r="DD768" s="300" t="n"/>
      <c r="DE768" s="300" t="n"/>
      <c r="DF768" s="300" t="n"/>
      <c r="DG768" s="300" t="n"/>
      <c r="DH768" s="300" t="n"/>
      <c r="DI768" s="300" t="n"/>
      <c r="DJ768" s="230" t="n"/>
      <c r="DK768" s="230" t="n"/>
      <c r="DL768" s="230" t="n"/>
      <c r="DM768" s="230" t="n"/>
      <c r="DN768" s="230" t="n"/>
      <c r="DO768" s="230" t="n"/>
      <c r="DP768" s="230" t="n"/>
      <c r="DQ768" s="230" t="n"/>
      <c r="DR768" s="230" t="n"/>
      <c r="DS768" s="230" t="n"/>
      <c r="DT768" s="300" t="n"/>
      <c r="DU768" s="300" t="n"/>
      <c r="DV768" s="300" t="n"/>
      <c r="DW768" s="300" t="n"/>
      <c r="DX768" s="300" t="n"/>
      <c r="DY768" s="300" t="n"/>
      <c r="DZ768" s="300" t="n"/>
      <c r="EA768" s="300" t="n"/>
      <c r="EB768" s="300" t="n"/>
      <c r="EC768" s="300" t="n"/>
      <c r="ED768" s="300" t="n"/>
      <c r="EE768" s="300" t="n"/>
    </row>
    <row r="769" ht="15.75" customHeight="1">
      <c r="A769" s="316" t="n"/>
      <c r="B769" s="316" t="n"/>
      <c r="C769" s="316" t="n"/>
      <c r="D769" s="316" t="n"/>
      <c r="E769" s="316" t="n"/>
      <c r="F769" s="316" t="n"/>
      <c r="G769" s="316" t="n"/>
      <c r="H769" s="316" t="n"/>
      <c r="I769" s="229" t="n"/>
      <c r="J769" s="229" t="n"/>
      <c r="K769" s="229" t="n"/>
      <c r="L769" s="229" t="n"/>
      <c r="M769" s="229" t="n"/>
      <c r="N769" s="229" t="n"/>
      <c r="O769" s="229" t="n"/>
      <c r="P769" s="229" t="n"/>
      <c r="Q769" s="229" t="n"/>
      <c r="R769" s="305" t="n"/>
      <c r="S769" s="229" t="n"/>
      <c r="T769" s="229" t="n"/>
      <c r="U769" s="229" t="n"/>
      <c r="V769" s="306" t="n"/>
      <c r="W769" s="307" t="n"/>
      <c r="X769" s="307" t="n"/>
      <c r="Y769" s="307" t="n"/>
      <c r="Z769" s="307" t="n"/>
      <c r="AA769" s="307" t="n"/>
      <c r="AB769" s="307" t="n"/>
      <c r="AC769" s="307" t="n"/>
      <c r="AD769" s="307" t="n"/>
      <c r="AE769" s="307" t="n"/>
      <c r="AF769" s="307" t="n"/>
      <c r="AG769" s="307" t="n"/>
      <c r="AH769" s="307" t="n"/>
      <c r="AI769" s="307" t="n"/>
      <c r="AJ769" s="307" t="n"/>
      <c r="AK769" s="307" t="n"/>
      <c r="AL769" s="307" t="n"/>
      <c r="AM769" s="307" t="n"/>
      <c r="AN769" s="307" t="n"/>
      <c r="AO769" s="307" t="n"/>
      <c r="AP769" s="307" t="n"/>
      <c r="AQ769" s="307" t="n"/>
      <c r="AR769" s="307" t="n"/>
      <c r="AS769" s="307" t="n"/>
      <c r="AT769" s="307" t="n"/>
      <c r="AU769" s="307" t="n"/>
      <c r="AV769" s="307" t="n"/>
      <c r="AW769" s="307" t="n"/>
      <c r="AX769" s="307" t="n"/>
      <c r="AY769" s="307" t="n"/>
      <c r="AZ769" s="307" t="n"/>
      <c r="BA769" s="307" t="n"/>
      <c r="BB769" s="307" t="n"/>
      <c r="BC769" s="307" t="n"/>
      <c r="BD769" s="307" t="n"/>
      <c r="BE769" s="230" t="n"/>
      <c r="BF769" s="230" t="n"/>
      <c r="BG769" s="230" t="n"/>
      <c r="BH769" s="230" t="n"/>
      <c r="BI769" s="230" t="n"/>
      <c r="BJ769" s="230" t="n"/>
      <c r="BK769" s="230" t="n"/>
      <c r="BL769" s="230" t="n"/>
      <c r="BM769" s="230" t="n"/>
      <c r="BN769" s="230" t="n"/>
      <c r="BO769" s="230" t="n"/>
      <c r="BP769" s="308" t="n"/>
      <c r="BQ769" s="308" t="n"/>
      <c r="BR769" s="308" t="n"/>
      <c r="BS769" s="308" t="n"/>
      <c r="BT769" s="308" t="n"/>
      <c r="BU769" s="308" t="n"/>
      <c r="BV769" s="308" t="n"/>
      <c r="BW769" s="300" t="n"/>
      <c r="BX769" s="300" t="n"/>
      <c r="BY769" s="300" t="n"/>
      <c r="BZ769" s="300" t="n"/>
      <c r="CA769" s="300" t="n"/>
      <c r="CB769" s="300" t="n"/>
      <c r="CC769" s="300" t="n"/>
      <c r="CD769" s="300" t="n"/>
      <c r="CE769" s="229" t="n"/>
      <c r="CF769" s="229" t="n"/>
      <c r="CG769" s="229" t="n"/>
      <c r="CH769" s="229" t="n"/>
      <c r="CI769" s="229" t="n"/>
      <c r="CJ769" s="229" t="n"/>
      <c r="CK769" s="229" t="n"/>
      <c r="CL769" s="229" t="n"/>
      <c r="CM769" s="229" t="n"/>
      <c r="CN769" s="229" t="n"/>
      <c r="CO769" s="229" t="n"/>
      <c r="CP769" s="300" t="n"/>
      <c r="CQ769" s="300" t="n"/>
      <c r="CR769" s="300" t="n"/>
      <c r="CS769" s="300" t="n"/>
      <c r="CT769" s="300" t="n"/>
      <c r="CU769" s="300" t="n"/>
      <c r="CV769" s="300" t="n"/>
      <c r="CW769" s="300" t="n"/>
      <c r="CX769" s="300" t="n"/>
      <c r="CY769" s="300" t="n"/>
      <c r="CZ769" s="300" t="n"/>
      <c r="DA769" s="300" t="n"/>
      <c r="DB769" s="300" t="n"/>
      <c r="DC769" s="300" t="n"/>
      <c r="DD769" s="300" t="n"/>
      <c r="DE769" s="300" t="n"/>
      <c r="DF769" s="300" t="n"/>
      <c r="DG769" s="300" t="n"/>
      <c r="DH769" s="300" t="n"/>
      <c r="DI769" s="300" t="n"/>
      <c r="DJ769" s="230" t="n"/>
      <c r="DK769" s="230" t="n"/>
      <c r="DL769" s="230" t="n"/>
      <c r="DM769" s="230" t="n"/>
      <c r="DN769" s="230" t="n"/>
      <c r="DO769" s="230" t="n"/>
      <c r="DP769" s="230" t="n"/>
      <c r="DQ769" s="230" t="n"/>
      <c r="DR769" s="230" t="n"/>
      <c r="DS769" s="230" t="n"/>
      <c r="DT769" s="300" t="n"/>
      <c r="DU769" s="300" t="n"/>
      <c r="DV769" s="300" t="n"/>
      <c r="DW769" s="300" t="n"/>
      <c r="DX769" s="300" t="n"/>
      <c r="DY769" s="300" t="n"/>
      <c r="DZ769" s="300" t="n"/>
      <c r="EA769" s="300" t="n"/>
      <c r="EB769" s="300" t="n"/>
      <c r="EC769" s="300" t="n"/>
      <c r="ED769" s="300" t="n"/>
      <c r="EE769" s="300" t="n"/>
    </row>
    <row r="770" ht="15.75" customHeight="1">
      <c r="A770" s="316" t="n"/>
      <c r="B770" s="316" t="n"/>
      <c r="C770" s="316" t="n"/>
      <c r="D770" s="316" t="n"/>
      <c r="E770" s="316" t="n"/>
      <c r="F770" s="316" t="n"/>
      <c r="G770" s="316" t="n"/>
      <c r="H770" s="316" t="n"/>
      <c r="I770" s="229" t="n"/>
      <c r="J770" s="229" t="n"/>
      <c r="K770" s="229" t="n"/>
      <c r="L770" s="229" t="n"/>
      <c r="M770" s="229" t="n"/>
      <c r="N770" s="229" t="n"/>
      <c r="O770" s="229" t="n"/>
      <c r="P770" s="229" t="n"/>
      <c r="Q770" s="229" t="n"/>
      <c r="R770" s="305" t="n"/>
      <c r="S770" s="229" t="n"/>
      <c r="T770" s="229" t="n"/>
      <c r="U770" s="229" t="n"/>
      <c r="V770" s="306" t="n"/>
      <c r="W770" s="307" t="n"/>
      <c r="X770" s="307" t="n"/>
      <c r="Y770" s="307" t="n"/>
      <c r="Z770" s="307" t="n"/>
      <c r="AA770" s="307" t="n"/>
      <c r="AB770" s="307" t="n"/>
      <c r="AC770" s="307" t="n"/>
      <c r="AD770" s="307" t="n"/>
      <c r="AE770" s="307" t="n"/>
      <c r="AF770" s="307" t="n"/>
      <c r="AG770" s="307" t="n"/>
      <c r="AH770" s="307" t="n"/>
      <c r="AI770" s="307" t="n"/>
      <c r="AJ770" s="307" t="n"/>
      <c r="AK770" s="307" t="n"/>
      <c r="AL770" s="307" t="n"/>
      <c r="AM770" s="307" t="n"/>
      <c r="AN770" s="307" t="n"/>
      <c r="AO770" s="307" t="n"/>
      <c r="AP770" s="307" t="n"/>
      <c r="AQ770" s="307" t="n"/>
      <c r="AR770" s="307" t="n"/>
      <c r="AS770" s="307" t="n"/>
      <c r="AT770" s="307" t="n"/>
      <c r="AU770" s="307" t="n"/>
      <c r="AV770" s="307" t="n"/>
      <c r="AW770" s="307" t="n"/>
      <c r="AX770" s="307" t="n"/>
      <c r="AY770" s="307" t="n"/>
      <c r="AZ770" s="307" t="n"/>
      <c r="BA770" s="307" t="n"/>
      <c r="BB770" s="307" t="n"/>
      <c r="BC770" s="307" t="n"/>
      <c r="BD770" s="307" t="n"/>
      <c r="BE770" s="230" t="n"/>
      <c r="BF770" s="230" t="n"/>
      <c r="BG770" s="230" t="n"/>
      <c r="BH770" s="230" t="n"/>
      <c r="BI770" s="230" t="n"/>
      <c r="BJ770" s="230" t="n"/>
      <c r="BK770" s="230" t="n"/>
      <c r="BL770" s="230" t="n"/>
      <c r="BM770" s="230" t="n"/>
      <c r="BN770" s="230" t="n"/>
      <c r="BO770" s="230" t="n"/>
      <c r="BP770" s="308" t="n"/>
      <c r="BQ770" s="308" t="n"/>
      <c r="BR770" s="308" t="n"/>
      <c r="BS770" s="308" t="n"/>
      <c r="BT770" s="308" t="n"/>
      <c r="BU770" s="308" t="n"/>
      <c r="BV770" s="308" t="n"/>
      <c r="BW770" s="300" t="n"/>
      <c r="BX770" s="300" t="n"/>
      <c r="BY770" s="300" t="n"/>
      <c r="BZ770" s="300" t="n"/>
      <c r="CA770" s="300" t="n"/>
      <c r="CB770" s="300" t="n"/>
      <c r="CC770" s="300" t="n"/>
      <c r="CD770" s="300" t="n"/>
      <c r="CE770" s="229" t="n"/>
      <c r="CF770" s="229" t="n"/>
      <c r="CG770" s="229" t="n"/>
      <c r="CH770" s="229" t="n"/>
      <c r="CI770" s="229" t="n"/>
      <c r="CJ770" s="229" t="n"/>
      <c r="CK770" s="229" t="n"/>
      <c r="CL770" s="229" t="n"/>
      <c r="CM770" s="229" t="n"/>
      <c r="CN770" s="229" t="n"/>
      <c r="CO770" s="229" t="n"/>
      <c r="CP770" s="300" t="n"/>
      <c r="CQ770" s="300" t="n"/>
      <c r="CR770" s="300" t="n"/>
      <c r="CS770" s="300" t="n"/>
      <c r="CT770" s="300" t="n"/>
      <c r="CU770" s="300" t="n"/>
      <c r="CV770" s="300" t="n"/>
      <c r="CW770" s="300" t="n"/>
      <c r="CX770" s="300" t="n"/>
      <c r="CY770" s="300" t="n"/>
      <c r="CZ770" s="300" t="n"/>
      <c r="DA770" s="300" t="n"/>
      <c r="DB770" s="300" t="n"/>
      <c r="DC770" s="300" t="n"/>
      <c r="DD770" s="300" t="n"/>
      <c r="DE770" s="300" t="n"/>
      <c r="DF770" s="300" t="n"/>
      <c r="DG770" s="300" t="n"/>
      <c r="DH770" s="300" t="n"/>
      <c r="DI770" s="300" t="n"/>
      <c r="DJ770" s="230" t="n"/>
      <c r="DK770" s="230" t="n"/>
      <c r="DL770" s="230" t="n"/>
      <c r="DM770" s="230" t="n"/>
      <c r="DN770" s="230" t="n"/>
      <c r="DO770" s="230" t="n"/>
      <c r="DP770" s="230" t="n"/>
      <c r="DQ770" s="230" t="n"/>
      <c r="DR770" s="230" t="n"/>
      <c r="DS770" s="230" t="n"/>
      <c r="DT770" s="300" t="n"/>
      <c r="DU770" s="300" t="n"/>
      <c r="DV770" s="300" t="n"/>
      <c r="DW770" s="300" t="n"/>
      <c r="DX770" s="300" t="n"/>
      <c r="DY770" s="300" t="n"/>
      <c r="DZ770" s="300" t="n"/>
      <c r="EA770" s="300" t="n"/>
      <c r="EB770" s="300" t="n"/>
      <c r="EC770" s="300" t="n"/>
      <c r="ED770" s="300" t="n"/>
      <c r="EE770" s="300" t="n"/>
    </row>
    <row r="771" ht="15.75" customHeight="1">
      <c r="A771" s="316" t="n"/>
      <c r="B771" s="316" t="n"/>
      <c r="C771" s="316" t="n"/>
      <c r="D771" s="316" t="n"/>
      <c r="E771" s="316" t="n"/>
      <c r="F771" s="316" t="n"/>
      <c r="G771" s="316" t="n"/>
      <c r="H771" s="316" t="n"/>
      <c r="I771" s="229" t="n"/>
      <c r="J771" s="229" t="n"/>
      <c r="K771" s="229" t="n"/>
      <c r="L771" s="229" t="n"/>
      <c r="M771" s="229" t="n"/>
      <c r="N771" s="229" t="n"/>
      <c r="O771" s="229" t="n"/>
      <c r="P771" s="229" t="n"/>
      <c r="Q771" s="229" t="n"/>
      <c r="R771" s="305" t="n"/>
      <c r="S771" s="229" t="n"/>
      <c r="T771" s="229" t="n"/>
      <c r="U771" s="229" t="n"/>
      <c r="V771" s="306" t="n"/>
      <c r="W771" s="307" t="n"/>
      <c r="X771" s="307" t="n"/>
      <c r="Y771" s="307" t="n"/>
      <c r="Z771" s="307" t="n"/>
      <c r="AA771" s="307" t="n"/>
      <c r="AB771" s="307" t="n"/>
      <c r="AC771" s="307" t="n"/>
      <c r="AD771" s="307" t="n"/>
      <c r="AE771" s="307" t="n"/>
      <c r="AF771" s="307" t="n"/>
      <c r="AG771" s="307" t="n"/>
      <c r="AH771" s="307" t="n"/>
      <c r="AI771" s="307" t="n"/>
      <c r="AJ771" s="307" t="n"/>
      <c r="AK771" s="307" t="n"/>
      <c r="AL771" s="307" t="n"/>
      <c r="AM771" s="307" t="n"/>
      <c r="AN771" s="307" t="n"/>
      <c r="AO771" s="307" t="n"/>
      <c r="AP771" s="307" t="n"/>
      <c r="AQ771" s="307" t="n"/>
      <c r="AR771" s="307" t="n"/>
      <c r="AS771" s="307" t="n"/>
      <c r="AT771" s="307" t="n"/>
      <c r="AU771" s="307" t="n"/>
      <c r="AV771" s="307" t="n"/>
      <c r="AW771" s="307" t="n"/>
      <c r="AX771" s="307" t="n"/>
      <c r="AY771" s="307" t="n"/>
      <c r="AZ771" s="307" t="n"/>
      <c r="BA771" s="307" t="n"/>
      <c r="BB771" s="307" t="n"/>
      <c r="BC771" s="307" t="n"/>
      <c r="BD771" s="307" t="n"/>
      <c r="BE771" s="230" t="n"/>
      <c r="BF771" s="230" t="n"/>
      <c r="BG771" s="230" t="n"/>
      <c r="BH771" s="230" t="n"/>
      <c r="BI771" s="230" t="n"/>
      <c r="BJ771" s="230" t="n"/>
      <c r="BK771" s="230" t="n"/>
      <c r="BL771" s="230" t="n"/>
      <c r="BM771" s="230" t="n"/>
      <c r="BN771" s="230" t="n"/>
      <c r="BO771" s="230" t="n"/>
      <c r="BP771" s="308" t="n"/>
      <c r="BQ771" s="308" t="n"/>
      <c r="BR771" s="308" t="n"/>
      <c r="BS771" s="308" t="n"/>
      <c r="BT771" s="308" t="n"/>
      <c r="BU771" s="308" t="n"/>
      <c r="BV771" s="308" t="n"/>
      <c r="BW771" s="300" t="n"/>
      <c r="BX771" s="300" t="n"/>
      <c r="BY771" s="300" t="n"/>
      <c r="BZ771" s="300" t="n"/>
      <c r="CA771" s="300" t="n"/>
      <c r="CB771" s="300" t="n"/>
      <c r="CC771" s="300" t="n"/>
      <c r="CD771" s="300" t="n"/>
      <c r="CE771" s="229" t="n"/>
      <c r="CF771" s="229" t="n"/>
      <c r="CG771" s="229" t="n"/>
      <c r="CH771" s="229" t="n"/>
      <c r="CI771" s="229" t="n"/>
      <c r="CJ771" s="229" t="n"/>
      <c r="CK771" s="229" t="n"/>
      <c r="CL771" s="229" t="n"/>
      <c r="CM771" s="229" t="n"/>
      <c r="CN771" s="229" t="n"/>
      <c r="CO771" s="229" t="n"/>
      <c r="CP771" s="300" t="n"/>
      <c r="CQ771" s="300" t="n"/>
      <c r="CR771" s="300" t="n"/>
      <c r="CS771" s="300" t="n"/>
      <c r="CT771" s="300" t="n"/>
      <c r="CU771" s="300" t="n"/>
      <c r="CV771" s="300" t="n"/>
      <c r="CW771" s="300" t="n"/>
      <c r="CX771" s="300" t="n"/>
      <c r="CY771" s="300" t="n"/>
      <c r="CZ771" s="300" t="n"/>
      <c r="DA771" s="300" t="n"/>
      <c r="DB771" s="300" t="n"/>
      <c r="DC771" s="300" t="n"/>
      <c r="DD771" s="300" t="n"/>
      <c r="DE771" s="300" t="n"/>
      <c r="DF771" s="300" t="n"/>
      <c r="DG771" s="300" t="n"/>
      <c r="DH771" s="300" t="n"/>
      <c r="DI771" s="300" t="n"/>
      <c r="DJ771" s="230" t="n"/>
      <c r="DK771" s="230" t="n"/>
      <c r="DL771" s="230" t="n"/>
      <c r="DM771" s="230" t="n"/>
      <c r="DN771" s="230" t="n"/>
      <c r="DO771" s="230" t="n"/>
      <c r="DP771" s="230" t="n"/>
      <c r="DQ771" s="230" t="n"/>
      <c r="DR771" s="230" t="n"/>
      <c r="DS771" s="230" t="n"/>
      <c r="DT771" s="300" t="n"/>
      <c r="DU771" s="300" t="n"/>
      <c r="DV771" s="300" t="n"/>
      <c r="DW771" s="300" t="n"/>
      <c r="DX771" s="300" t="n"/>
      <c r="DY771" s="300" t="n"/>
      <c r="DZ771" s="300" t="n"/>
      <c r="EA771" s="300" t="n"/>
      <c r="EB771" s="300" t="n"/>
      <c r="EC771" s="300" t="n"/>
      <c r="ED771" s="300" t="n"/>
      <c r="EE771" s="300" t="n"/>
    </row>
    <row r="772" ht="15.75" customHeight="1">
      <c r="A772" s="316" t="n"/>
      <c r="B772" s="316" t="n"/>
      <c r="C772" s="316" t="n"/>
      <c r="D772" s="316" t="n"/>
      <c r="E772" s="316" t="n"/>
      <c r="F772" s="316" t="n"/>
      <c r="G772" s="316" t="n"/>
      <c r="H772" s="316" t="n"/>
      <c r="I772" s="229" t="n"/>
      <c r="J772" s="229" t="n"/>
      <c r="K772" s="229" t="n"/>
      <c r="L772" s="229" t="n"/>
      <c r="M772" s="229" t="n"/>
      <c r="N772" s="229" t="n"/>
      <c r="O772" s="229" t="n"/>
      <c r="P772" s="229" t="n"/>
      <c r="Q772" s="229" t="n"/>
      <c r="R772" s="305" t="n"/>
      <c r="S772" s="229" t="n"/>
      <c r="T772" s="229" t="n"/>
      <c r="U772" s="229" t="n"/>
      <c r="V772" s="306" t="n"/>
      <c r="W772" s="307" t="n"/>
      <c r="X772" s="307" t="n"/>
      <c r="Y772" s="307" t="n"/>
      <c r="Z772" s="307" t="n"/>
      <c r="AA772" s="307" t="n"/>
      <c r="AB772" s="307" t="n"/>
      <c r="AC772" s="307" t="n"/>
      <c r="AD772" s="307" t="n"/>
      <c r="AE772" s="307" t="n"/>
      <c r="AF772" s="307" t="n"/>
      <c r="AG772" s="307" t="n"/>
      <c r="AH772" s="307" t="n"/>
      <c r="AI772" s="307" t="n"/>
      <c r="AJ772" s="307" t="n"/>
      <c r="AK772" s="307" t="n"/>
      <c r="AL772" s="307" t="n"/>
      <c r="AM772" s="307" t="n"/>
      <c r="AN772" s="307" t="n"/>
      <c r="AO772" s="307" t="n"/>
      <c r="AP772" s="307" t="n"/>
      <c r="AQ772" s="307" t="n"/>
      <c r="AR772" s="307" t="n"/>
      <c r="AS772" s="307" t="n"/>
      <c r="AT772" s="307" t="n"/>
      <c r="AU772" s="307" t="n"/>
      <c r="AV772" s="307" t="n"/>
      <c r="AW772" s="307" t="n"/>
      <c r="AX772" s="307" t="n"/>
      <c r="AY772" s="307" t="n"/>
      <c r="AZ772" s="307" t="n"/>
      <c r="BA772" s="307" t="n"/>
      <c r="BB772" s="307" t="n"/>
      <c r="BC772" s="307" t="n"/>
      <c r="BD772" s="307" t="n"/>
      <c r="BE772" s="230" t="n"/>
      <c r="BF772" s="230" t="n"/>
      <c r="BG772" s="230" t="n"/>
      <c r="BH772" s="230" t="n"/>
      <c r="BI772" s="230" t="n"/>
      <c r="BJ772" s="230" t="n"/>
      <c r="BK772" s="230" t="n"/>
      <c r="BL772" s="230" t="n"/>
      <c r="BM772" s="230" t="n"/>
      <c r="BN772" s="230" t="n"/>
      <c r="BO772" s="230" t="n"/>
      <c r="BP772" s="308" t="n"/>
      <c r="BQ772" s="308" t="n"/>
      <c r="BR772" s="308" t="n"/>
      <c r="BS772" s="308" t="n"/>
      <c r="BT772" s="308" t="n"/>
      <c r="BU772" s="308" t="n"/>
      <c r="BV772" s="308" t="n"/>
      <c r="BW772" s="300" t="n"/>
      <c r="BX772" s="300" t="n"/>
      <c r="BY772" s="300" t="n"/>
      <c r="BZ772" s="300" t="n"/>
      <c r="CA772" s="300" t="n"/>
      <c r="CB772" s="300" t="n"/>
      <c r="CC772" s="300" t="n"/>
      <c r="CD772" s="300" t="n"/>
      <c r="CE772" s="229" t="n"/>
      <c r="CF772" s="229" t="n"/>
      <c r="CG772" s="229" t="n"/>
      <c r="CH772" s="229" t="n"/>
      <c r="CI772" s="229" t="n"/>
      <c r="CJ772" s="229" t="n"/>
      <c r="CK772" s="229" t="n"/>
      <c r="CL772" s="229" t="n"/>
      <c r="CM772" s="229" t="n"/>
      <c r="CN772" s="229" t="n"/>
      <c r="CO772" s="229" t="n"/>
      <c r="CP772" s="300" t="n"/>
      <c r="CQ772" s="300" t="n"/>
      <c r="CR772" s="300" t="n"/>
      <c r="CS772" s="300" t="n"/>
      <c r="CT772" s="300" t="n"/>
      <c r="CU772" s="300" t="n"/>
      <c r="CV772" s="300" t="n"/>
      <c r="CW772" s="300" t="n"/>
      <c r="CX772" s="300" t="n"/>
      <c r="CY772" s="300" t="n"/>
      <c r="CZ772" s="300" t="n"/>
      <c r="DA772" s="300" t="n"/>
      <c r="DB772" s="300" t="n"/>
      <c r="DC772" s="300" t="n"/>
      <c r="DD772" s="300" t="n"/>
      <c r="DE772" s="300" t="n"/>
      <c r="DF772" s="300" t="n"/>
      <c r="DG772" s="300" t="n"/>
      <c r="DH772" s="300" t="n"/>
      <c r="DI772" s="300" t="n"/>
      <c r="DJ772" s="230" t="n"/>
      <c r="DK772" s="230" t="n"/>
      <c r="DL772" s="230" t="n"/>
      <c r="DM772" s="230" t="n"/>
      <c r="DN772" s="230" t="n"/>
      <c r="DO772" s="230" t="n"/>
      <c r="DP772" s="230" t="n"/>
      <c r="DQ772" s="230" t="n"/>
      <c r="DR772" s="230" t="n"/>
      <c r="DS772" s="230" t="n"/>
      <c r="DT772" s="300" t="n"/>
      <c r="DU772" s="300" t="n"/>
      <c r="DV772" s="300" t="n"/>
      <c r="DW772" s="300" t="n"/>
      <c r="DX772" s="300" t="n"/>
      <c r="DY772" s="300" t="n"/>
      <c r="DZ772" s="300" t="n"/>
      <c r="EA772" s="300" t="n"/>
      <c r="EB772" s="300" t="n"/>
      <c r="EC772" s="300" t="n"/>
      <c r="ED772" s="300" t="n"/>
      <c r="EE772" s="300" t="n"/>
    </row>
    <row r="773" ht="15.75" customHeight="1">
      <c r="A773" s="316" t="n"/>
      <c r="B773" s="316" t="n"/>
      <c r="C773" s="316" t="n"/>
      <c r="D773" s="316" t="n"/>
      <c r="E773" s="316" t="n"/>
      <c r="F773" s="316" t="n"/>
      <c r="G773" s="316" t="n"/>
      <c r="H773" s="316" t="n"/>
      <c r="I773" s="229" t="n"/>
      <c r="J773" s="229" t="n"/>
      <c r="K773" s="229" t="n"/>
      <c r="L773" s="229" t="n"/>
      <c r="M773" s="229" t="n"/>
      <c r="N773" s="229" t="n"/>
      <c r="O773" s="229" t="n"/>
      <c r="P773" s="229" t="n"/>
      <c r="Q773" s="229" t="n"/>
      <c r="R773" s="305" t="n"/>
      <c r="S773" s="229" t="n"/>
      <c r="T773" s="229" t="n"/>
      <c r="U773" s="229" t="n"/>
      <c r="V773" s="306" t="n"/>
      <c r="W773" s="307" t="n"/>
      <c r="X773" s="307" t="n"/>
      <c r="Y773" s="307" t="n"/>
      <c r="Z773" s="307" t="n"/>
      <c r="AA773" s="307" t="n"/>
      <c r="AB773" s="307" t="n"/>
      <c r="AC773" s="307" t="n"/>
      <c r="AD773" s="307" t="n"/>
      <c r="AE773" s="307" t="n"/>
      <c r="AF773" s="307" t="n"/>
      <c r="AG773" s="307" t="n"/>
      <c r="AH773" s="307" t="n"/>
      <c r="AI773" s="307" t="n"/>
      <c r="AJ773" s="307" t="n"/>
      <c r="AK773" s="307" t="n"/>
      <c r="AL773" s="307" t="n"/>
      <c r="AM773" s="307" t="n"/>
      <c r="AN773" s="307" t="n"/>
      <c r="AO773" s="307" t="n"/>
      <c r="AP773" s="307" t="n"/>
      <c r="AQ773" s="307" t="n"/>
      <c r="AR773" s="307" t="n"/>
      <c r="AS773" s="307" t="n"/>
      <c r="AT773" s="307" t="n"/>
      <c r="AU773" s="307" t="n"/>
      <c r="AV773" s="307" t="n"/>
      <c r="AW773" s="307" t="n"/>
      <c r="AX773" s="307" t="n"/>
      <c r="AY773" s="307" t="n"/>
      <c r="AZ773" s="307" t="n"/>
      <c r="BA773" s="307" t="n"/>
      <c r="BB773" s="307" t="n"/>
      <c r="BC773" s="307" t="n"/>
      <c r="BD773" s="307" t="n"/>
      <c r="BE773" s="230" t="n"/>
      <c r="BF773" s="230" t="n"/>
      <c r="BG773" s="230" t="n"/>
      <c r="BH773" s="230" t="n"/>
      <c r="BI773" s="230" t="n"/>
      <c r="BJ773" s="230" t="n"/>
      <c r="BK773" s="230" t="n"/>
      <c r="BL773" s="230" t="n"/>
      <c r="BM773" s="230" t="n"/>
      <c r="BN773" s="230" t="n"/>
      <c r="BO773" s="230" t="n"/>
      <c r="BP773" s="308" t="n"/>
      <c r="BQ773" s="308" t="n"/>
      <c r="BR773" s="308" t="n"/>
      <c r="BS773" s="308" t="n"/>
      <c r="BT773" s="308" t="n"/>
      <c r="BU773" s="308" t="n"/>
      <c r="BV773" s="308" t="n"/>
      <c r="BW773" s="300" t="n"/>
      <c r="BX773" s="300" t="n"/>
      <c r="BY773" s="300" t="n"/>
      <c r="BZ773" s="300" t="n"/>
      <c r="CA773" s="300" t="n"/>
      <c r="CB773" s="300" t="n"/>
      <c r="CC773" s="300" t="n"/>
      <c r="CD773" s="300" t="n"/>
      <c r="CE773" s="229" t="n"/>
      <c r="CF773" s="229" t="n"/>
      <c r="CG773" s="229" t="n"/>
      <c r="CH773" s="229" t="n"/>
      <c r="CI773" s="229" t="n"/>
      <c r="CJ773" s="229" t="n"/>
      <c r="CK773" s="229" t="n"/>
      <c r="CL773" s="229" t="n"/>
      <c r="CM773" s="229" t="n"/>
      <c r="CN773" s="229" t="n"/>
      <c r="CO773" s="229" t="n"/>
      <c r="CP773" s="300" t="n"/>
      <c r="CQ773" s="300" t="n"/>
      <c r="CR773" s="300" t="n"/>
      <c r="CS773" s="300" t="n"/>
      <c r="CT773" s="300" t="n"/>
      <c r="CU773" s="300" t="n"/>
      <c r="CV773" s="300" t="n"/>
      <c r="CW773" s="300" t="n"/>
      <c r="CX773" s="300" t="n"/>
      <c r="CY773" s="300" t="n"/>
      <c r="CZ773" s="300" t="n"/>
      <c r="DA773" s="300" t="n"/>
      <c r="DB773" s="300" t="n"/>
      <c r="DC773" s="300" t="n"/>
      <c r="DD773" s="300" t="n"/>
      <c r="DE773" s="300" t="n"/>
      <c r="DF773" s="300" t="n"/>
      <c r="DG773" s="300" t="n"/>
      <c r="DH773" s="300" t="n"/>
      <c r="DI773" s="300" t="n"/>
      <c r="DJ773" s="230" t="n"/>
      <c r="DK773" s="230" t="n"/>
      <c r="DL773" s="230" t="n"/>
      <c r="DM773" s="230" t="n"/>
      <c r="DN773" s="230" t="n"/>
      <c r="DO773" s="230" t="n"/>
      <c r="DP773" s="230" t="n"/>
      <c r="DQ773" s="230" t="n"/>
      <c r="DR773" s="230" t="n"/>
      <c r="DS773" s="230" t="n"/>
      <c r="DT773" s="300" t="n"/>
      <c r="DU773" s="300" t="n"/>
      <c r="DV773" s="300" t="n"/>
      <c r="DW773" s="300" t="n"/>
      <c r="DX773" s="300" t="n"/>
      <c r="DY773" s="300" t="n"/>
      <c r="DZ773" s="300" t="n"/>
      <c r="EA773" s="300" t="n"/>
      <c r="EB773" s="300" t="n"/>
      <c r="EC773" s="300" t="n"/>
      <c r="ED773" s="300" t="n"/>
      <c r="EE773" s="300" t="n"/>
    </row>
    <row r="774" ht="15.75" customHeight="1">
      <c r="A774" s="316" t="n"/>
      <c r="B774" s="316" t="n"/>
      <c r="C774" s="316" t="n"/>
      <c r="D774" s="316" t="n"/>
      <c r="E774" s="316" t="n"/>
      <c r="F774" s="316" t="n"/>
      <c r="G774" s="316" t="n"/>
      <c r="H774" s="316" t="n"/>
      <c r="I774" s="229" t="n"/>
      <c r="J774" s="229" t="n"/>
      <c r="K774" s="229" t="n"/>
      <c r="L774" s="229" t="n"/>
      <c r="M774" s="229" t="n"/>
      <c r="N774" s="229" t="n"/>
      <c r="O774" s="229" t="n"/>
      <c r="P774" s="229" t="n"/>
      <c r="Q774" s="229" t="n"/>
      <c r="R774" s="305" t="n"/>
      <c r="S774" s="229" t="n"/>
      <c r="T774" s="229" t="n"/>
      <c r="U774" s="229" t="n"/>
      <c r="V774" s="306" t="n"/>
      <c r="W774" s="307" t="n"/>
      <c r="X774" s="307" t="n"/>
      <c r="Y774" s="307" t="n"/>
      <c r="Z774" s="307" t="n"/>
      <c r="AA774" s="307" t="n"/>
      <c r="AB774" s="307" t="n"/>
      <c r="AC774" s="307" t="n"/>
      <c r="AD774" s="307" t="n"/>
      <c r="AE774" s="307" t="n"/>
      <c r="AF774" s="307" t="n"/>
      <c r="AG774" s="307" t="n"/>
      <c r="AH774" s="307" t="n"/>
      <c r="AI774" s="307" t="n"/>
      <c r="AJ774" s="307" t="n"/>
      <c r="AK774" s="307" t="n"/>
      <c r="AL774" s="307" t="n"/>
      <c r="AM774" s="307" t="n"/>
      <c r="AN774" s="307" t="n"/>
      <c r="AO774" s="307" t="n"/>
      <c r="AP774" s="307" t="n"/>
      <c r="AQ774" s="307" t="n"/>
      <c r="AR774" s="307" t="n"/>
      <c r="AS774" s="307" t="n"/>
      <c r="AT774" s="307" t="n"/>
      <c r="AU774" s="307" t="n"/>
      <c r="AV774" s="307" t="n"/>
      <c r="AW774" s="307" t="n"/>
      <c r="AX774" s="307" t="n"/>
      <c r="AY774" s="307" t="n"/>
      <c r="AZ774" s="307" t="n"/>
      <c r="BA774" s="307" t="n"/>
      <c r="BB774" s="307" t="n"/>
      <c r="BC774" s="307" t="n"/>
      <c r="BD774" s="307" t="n"/>
      <c r="BE774" s="230" t="n"/>
      <c r="BF774" s="230" t="n"/>
      <c r="BG774" s="230" t="n"/>
      <c r="BH774" s="230" t="n"/>
      <c r="BI774" s="230" t="n"/>
      <c r="BJ774" s="230" t="n"/>
      <c r="BK774" s="230" t="n"/>
      <c r="BL774" s="230" t="n"/>
      <c r="BM774" s="230" t="n"/>
      <c r="BN774" s="230" t="n"/>
      <c r="BO774" s="230" t="n"/>
      <c r="BP774" s="308" t="n"/>
      <c r="BQ774" s="308" t="n"/>
      <c r="BR774" s="308" t="n"/>
      <c r="BS774" s="308" t="n"/>
      <c r="BT774" s="308" t="n"/>
      <c r="BU774" s="308" t="n"/>
      <c r="BV774" s="308" t="n"/>
      <c r="BW774" s="300" t="n"/>
      <c r="BX774" s="300" t="n"/>
      <c r="BY774" s="300" t="n"/>
      <c r="BZ774" s="300" t="n"/>
      <c r="CA774" s="300" t="n"/>
      <c r="CB774" s="300" t="n"/>
      <c r="CC774" s="300" t="n"/>
      <c r="CD774" s="300" t="n"/>
      <c r="CE774" s="229" t="n"/>
      <c r="CF774" s="229" t="n"/>
      <c r="CG774" s="229" t="n"/>
      <c r="CH774" s="229" t="n"/>
      <c r="CI774" s="229" t="n"/>
      <c r="CJ774" s="229" t="n"/>
      <c r="CK774" s="229" t="n"/>
      <c r="CL774" s="229" t="n"/>
      <c r="CM774" s="229" t="n"/>
      <c r="CN774" s="229" t="n"/>
      <c r="CO774" s="229" t="n"/>
      <c r="CP774" s="300" t="n"/>
      <c r="CQ774" s="300" t="n"/>
      <c r="CR774" s="300" t="n"/>
      <c r="CS774" s="300" t="n"/>
      <c r="CT774" s="300" t="n"/>
      <c r="CU774" s="300" t="n"/>
      <c r="CV774" s="300" t="n"/>
      <c r="CW774" s="300" t="n"/>
      <c r="CX774" s="300" t="n"/>
      <c r="CY774" s="300" t="n"/>
      <c r="CZ774" s="300" t="n"/>
      <c r="DA774" s="300" t="n"/>
      <c r="DB774" s="300" t="n"/>
      <c r="DC774" s="300" t="n"/>
      <c r="DD774" s="300" t="n"/>
      <c r="DE774" s="300" t="n"/>
      <c r="DF774" s="300" t="n"/>
      <c r="DG774" s="300" t="n"/>
      <c r="DH774" s="300" t="n"/>
      <c r="DI774" s="300" t="n"/>
      <c r="DJ774" s="230" t="n"/>
      <c r="DK774" s="230" t="n"/>
      <c r="DL774" s="230" t="n"/>
      <c r="DM774" s="230" t="n"/>
      <c r="DN774" s="230" t="n"/>
      <c r="DO774" s="230" t="n"/>
      <c r="DP774" s="230" t="n"/>
      <c r="DQ774" s="230" t="n"/>
      <c r="DR774" s="230" t="n"/>
      <c r="DS774" s="230" t="n"/>
      <c r="DT774" s="300" t="n"/>
      <c r="DU774" s="300" t="n"/>
      <c r="DV774" s="300" t="n"/>
      <c r="DW774" s="300" t="n"/>
      <c r="DX774" s="300" t="n"/>
      <c r="DY774" s="300" t="n"/>
      <c r="DZ774" s="300" t="n"/>
      <c r="EA774" s="300" t="n"/>
      <c r="EB774" s="300" t="n"/>
      <c r="EC774" s="300" t="n"/>
      <c r="ED774" s="300" t="n"/>
      <c r="EE774" s="300" t="n"/>
    </row>
    <row r="775" ht="15.75" customHeight="1">
      <c r="A775" s="316" t="n"/>
      <c r="B775" s="316" t="n"/>
      <c r="C775" s="316" t="n"/>
      <c r="D775" s="316" t="n"/>
      <c r="E775" s="316" t="n"/>
      <c r="F775" s="316" t="n"/>
      <c r="G775" s="316" t="n"/>
      <c r="H775" s="316" t="n"/>
      <c r="I775" s="229" t="n"/>
      <c r="J775" s="229" t="n"/>
      <c r="K775" s="229" t="n"/>
      <c r="L775" s="229" t="n"/>
      <c r="M775" s="229" t="n"/>
      <c r="N775" s="229" t="n"/>
      <c r="O775" s="229" t="n"/>
      <c r="P775" s="229" t="n"/>
      <c r="Q775" s="229" t="n"/>
      <c r="R775" s="305" t="n"/>
      <c r="S775" s="229" t="n"/>
      <c r="T775" s="229" t="n"/>
      <c r="U775" s="229" t="n"/>
      <c r="V775" s="306" t="n"/>
      <c r="W775" s="307" t="n"/>
      <c r="X775" s="307" t="n"/>
      <c r="Y775" s="307" t="n"/>
      <c r="Z775" s="307" t="n"/>
      <c r="AA775" s="307" t="n"/>
      <c r="AB775" s="307" t="n"/>
      <c r="AC775" s="307" t="n"/>
      <c r="AD775" s="307" t="n"/>
      <c r="AE775" s="307" t="n"/>
      <c r="AF775" s="307" t="n"/>
      <c r="AG775" s="307" t="n"/>
      <c r="AH775" s="307" t="n"/>
      <c r="AI775" s="307" t="n"/>
      <c r="AJ775" s="307" t="n"/>
      <c r="AK775" s="307" t="n"/>
      <c r="AL775" s="307" t="n"/>
      <c r="AM775" s="307" t="n"/>
      <c r="AN775" s="307" t="n"/>
      <c r="AO775" s="307" t="n"/>
      <c r="AP775" s="307" t="n"/>
      <c r="AQ775" s="307" t="n"/>
      <c r="AR775" s="307" t="n"/>
      <c r="AS775" s="307" t="n"/>
      <c r="AT775" s="307" t="n"/>
      <c r="AU775" s="307" t="n"/>
      <c r="AV775" s="307" t="n"/>
      <c r="AW775" s="307" t="n"/>
      <c r="AX775" s="307" t="n"/>
      <c r="AY775" s="307" t="n"/>
      <c r="AZ775" s="307" t="n"/>
      <c r="BA775" s="307" t="n"/>
      <c r="BB775" s="307" t="n"/>
      <c r="BC775" s="307" t="n"/>
      <c r="BD775" s="307" t="n"/>
      <c r="BE775" s="230" t="n"/>
      <c r="BF775" s="230" t="n"/>
      <c r="BG775" s="230" t="n"/>
      <c r="BH775" s="230" t="n"/>
      <c r="BI775" s="230" t="n"/>
      <c r="BJ775" s="230" t="n"/>
      <c r="BK775" s="230" t="n"/>
      <c r="BL775" s="230" t="n"/>
      <c r="BM775" s="230" t="n"/>
      <c r="BN775" s="230" t="n"/>
      <c r="BO775" s="230" t="n"/>
      <c r="BP775" s="308" t="n"/>
      <c r="BQ775" s="308" t="n"/>
      <c r="BR775" s="308" t="n"/>
      <c r="BS775" s="308" t="n"/>
      <c r="BT775" s="308" t="n"/>
      <c r="BU775" s="308" t="n"/>
      <c r="BV775" s="308" t="n"/>
      <c r="BW775" s="300" t="n"/>
      <c r="BX775" s="300" t="n"/>
      <c r="BY775" s="300" t="n"/>
      <c r="BZ775" s="300" t="n"/>
      <c r="CA775" s="300" t="n"/>
      <c r="CB775" s="300" t="n"/>
      <c r="CC775" s="300" t="n"/>
      <c r="CD775" s="300" t="n"/>
      <c r="CE775" s="229" t="n"/>
      <c r="CF775" s="229" t="n"/>
      <c r="CG775" s="229" t="n"/>
      <c r="CH775" s="229" t="n"/>
      <c r="CI775" s="229" t="n"/>
      <c r="CJ775" s="229" t="n"/>
      <c r="CK775" s="229" t="n"/>
      <c r="CL775" s="229" t="n"/>
      <c r="CM775" s="229" t="n"/>
      <c r="CN775" s="229" t="n"/>
      <c r="CO775" s="229" t="n"/>
      <c r="CP775" s="300" t="n"/>
      <c r="CQ775" s="300" t="n"/>
      <c r="CR775" s="300" t="n"/>
      <c r="CS775" s="300" t="n"/>
      <c r="CT775" s="300" t="n"/>
      <c r="CU775" s="300" t="n"/>
      <c r="CV775" s="300" t="n"/>
      <c r="CW775" s="300" t="n"/>
      <c r="CX775" s="300" t="n"/>
      <c r="CY775" s="300" t="n"/>
      <c r="CZ775" s="300" t="n"/>
      <c r="DA775" s="300" t="n"/>
      <c r="DB775" s="300" t="n"/>
      <c r="DC775" s="300" t="n"/>
      <c r="DD775" s="300" t="n"/>
      <c r="DE775" s="300" t="n"/>
      <c r="DF775" s="300" t="n"/>
      <c r="DG775" s="300" t="n"/>
      <c r="DH775" s="300" t="n"/>
      <c r="DI775" s="300" t="n"/>
      <c r="DJ775" s="230" t="n"/>
      <c r="DK775" s="230" t="n"/>
      <c r="DL775" s="230" t="n"/>
      <c r="DM775" s="230" t="n"/>
      <c r="DN775" s="230" t="n"/>
      <c r="DO775" s="230" t="n"/>
      <c r="DP775" s="230" t="n"/>
      <c r="DQ775" s="230" t="n"/>
      <c r="DR775" s="230" t="n"/>
      <c r="DS775" s="230" t="n"/>
      <c r="DT775" s="300" t="n"/>
      <c r="DU775" s="300" t="n"/>
      <c r="DV775" s="300" t="n"/>
      <c r="DW775" s="300" t="n"/>
      <c r="DX775" s="300" t="n"/>
      <c r="DY775" s="300" t="n"/>
      <c r="DZ775" s="300" t="n"/>
      <c r="EA775" s="300" t="n"/>
      <c r="EB775" s="300" t="n"/>
      <c r="EC775" s="300" t="n"/>
      <c r="ED775" s="300" t="n"/>
      <c r="EE775" s="300" t="n"/>
    </row>
    <row r="776" ht="15.75" customHeight="1">
      <c r="A776" s="316" t="n"/>
      <c r="B776" s="316" t="n"/>
      <c r="C776" s="316" t="n"/>
      <c r="D776" s="316" t="n"/>
      <c r="E776" s="316" t="n"/>
      <c r="F776" s="316" t="n"/>
      <c r="G776" s="316" t="n"/>
      <c r="H776" s="316" t="n"/>
      <c r="I776" s="229" t="n"/>
      <c r="J776" s="229" t="n"/>
      <c r="K776" s="229" t="n"/>
      <c r="L776" s="229" t="n"/>
      <c r="M776" s="229" t="n"/>
      <c r="N776" s="229" t="n"/>
      <c r="O776" s="229" t="n"/>
      <c r="P776" s="229" t="n"/>
      <c r="Q776" s="229" t="n"/>
      <c r="R776" s="305" t="n"/>
      <c r="S776" s="229" t="n"/>
      <c r="T776" s="229" t="n"/>
      <c r="U776" s="229" t="n"/>
      <c r="V776" s="306" t="n"/>
      <c r="W776" s="307" t="n"/>
      <c r="X776" s="307" t="n"/>
      <c r="Y776" s="307" t="n"/>
      <c r="Z776" s="307" t="n"/>
      <c r="AA776" s="307" t="n"/>
      <c r="AB776" s="307" t="n"/>
      <c r="AC776" s="307" t="n"/>
      <c r="AD776" s="307" t="n"/>
      <c r="AE776" s="307" t="n"/>
      <c r="AF776" s="307" t="n"/>
      <c r="AG776" s="307" t="n"/>
      <c r="AH776" s="307" t="n"/>
      <c r="AI776" s="307" t="n"/>
      <c r="AJ776" s="307" t="n"/>
      <c r="AK776" s="307" t="n"/>
      <c r="AL776" s="307" t="n"/>
      <c r="AM776" s="307" t="n"/>
      <c r="AN776" s="307" t="n"/>
      <c r="AO776" s="307" t="n"/>
      <c r="AP776" s="307" t="n"/>
      <c r="AQ776" s="307" t="n"/>
      <c r="AR776" s="307" t="n"/>
      <c r="AS776" s="307" t="n"/>
      <c r="AT776" s="307" t="n"/>
      <c r="AU776" s="307" t="n"/>
      <c r="AV776" s="307" t="n"/>
      <c r="AW776" s="307" t="n"/>
      <c r="AX776" s="307" t="n"/>
      <c r="AY776" s="307" t="n"/>
      <c r="AZ776" s="307" t="n"/>
      <c r="BA776" s="307" t="n"/>
      <c r="BB776" s="307" t="n"/>
      <c r="BC776" s="307" t="n"/>
      <c r="BD776" s="307" t="n"/>
      <c r="BE776" s="230" t="n"/>
      <c r="BF776" s="230" t="n"/>
      <c r="BG776" s="230" t="n"/>
      <c r="BH776" s="230" t="n"/>
      <c r="BI776" s="230" t="n"/>
      <c r="BJ776" s="230" t="n"/>
      <c r="BK776" s="230" t="n"/>
      <c r="BL776" s="230" t="n"/>
      <c r="BM776" s="230" t="n"/>
      <c r="BN776" s="230" t="n"/>
      <c r="BO776" s="230" t="n"/>
      <c r="BP776" s="308" t="n"/>
      <c r="BQ776" s="308" t="n"/>
      <c r="BR776" s="308" t="n"/>
      <c r="BS776" s="308" t="n"/>
      <c r="BT776" s="308" t="n"/>
      <c r="BU776" s="308" t="n"/>
      <c r="BV776" s="308" t="n"/>
      <c r="BW776" s="300" t="n"/>
      <c r="BX776" s="300" t="n"/>
      <c r="BY776" s="300" t="n"/>
      <c r="BZ776" s="300" t="n"/>
      <c r="CA776" s="300" t="n"/>
      <c r="CB776" s="300" t="n"/>
      <c r="CC776" s="300" t="n"/>
      <c r="CD776" s="300" t="n"/>
      <c r="CE776" s="229" t="n"/>
      <c r="CF776" s="229" t="n"/>
      <c r="CG776" s="229" t="n"/>
      <c r="CH776" s="229" t="n"/>
      <c r="CI776" s="229" t="n"/>
      <c r="CJ776" s="229" t="n"/>
      <c r="CK776" s="229" t="n"/>
      <c r="CL776" s="229" t="n"/>
      <c r="CM776" s="229" t="n"/>
      <c r="CN776" s="229" t="n"/>
      <c r="CO776" s="229" t="n"/>
      <c r="CP776" s="300" t="n"/>
      <c r="CQ776" s="300" t="n"/>
      <c r="CR776" s="300" t="n"/>
      <c r="CS776" s="300" t="n"/>
      <c r="CT776" s="300" t="n"/>
      <c r="CU776" s="300" t="n"/>
      <c r="CV776" s="300" t="n"/>
      <c r="CW776" s="300" t="n"/>
      <c r="CX776" s="300" t="n"/>
      <c r="CY776" s="300" t="n"/>
      <c r="CZ776" s="300" t="n"/>
      <c r="DA776" s="300" t="n"/>
      <c r="DB776" s="300" t="n"/>
      <c r="DC776" s="300" t="n"/>
      <c r="DD776" s="300" t="n"/>
      <c r="DE776" s="300" t="n"/>
      <c r="DF776" s="300" t="n"/>
      <c r="DG776" s="300" t="n"/>
      <c r="DH776" s="300" t="n"/>
      <c r="DI776" s="300" t="n"/>
      <c r="DJ776" s="230" t="n"/>
      <c r="DK776" s="230" t="n"/>
      <c r="DL776" s="230" t="n"/>
      <c r="DM776" s="230" t="n"/>
      <c r="DN776" s="230" t="n"/>
      <c r="DO776" s="230" t="n"/>
      <c r="DP776" s="230" t="n"/>
      <c r="DQ776" s="230" t="n"/>
      <c r="DR776" s="230" t="n"/>
      <c r="DS776" s="230" t="n"/>
      <c r="DT776" s="300" t="n"/>
      <c r="DU776" s="300" t="n"/>
      <c r="DV776" s="300" t="n"/>
      <c r="DW776" s="300" t="n"/>
      <c r="DX776" s="300" t="n"/>
      <c r="DY776" s="300" t="n"/>
      <c r="DZ776" s="300" t="n"/>
      <c r="EA776" s="300" t="n"/>
      <c r="EB776" s="300" t="n"/>
      <c r="EC776" s="300" t="n"/>
      <c r="ED776" s="300" t="n"/>
      <c r="EE776" s="300" t="n"/>
    </row>
    <row r="777" ht="15.75" customHeight="1">
      <c r="A777" s="316" t="n"/>
      <c r="B777" s="316" t="n"/>
      <c r="C777" s="316" t="n"/>
      <c r="D777" s="316" t="n"/>
      <c r="E777" s="316" t="n"/>
      <c r="F777" s="316" t="n"/>
      <c r="G777" s="316" t="n"/>
      <c r="H777" s="316" t="n"/>
      <c r="I777" s="229" t="n"/>
      <c r="J777" s="229" t="n"/>
      <c r="K777" s="229" t="n"/>
      <c r="L777" s="229" t="n"/>
      <c r="M777" s="229" t="n"/>
      <c r="N777" s="229" t="n"/>
      <c r="O777" s="229" t="n"/>
      <c r="P777" s="229" t="n"/>
      <c r="Q777" s="229" t="n"/>
      <c r="R777" s="305" t="n"/>
      <c r="S777" s="229" t="n"/>
      <c r="T777" s="229" t="n"/>
      <c r="U777" s="229" t="n"/>
      <c r="V777" s="306" t="n"/>
      <c r="W777" s="307" t="n"/>
      <c r="X777" s="307" t="n"/>
      <c r="Y777" s="307" t="n"/>
      <c r="Z777" s="307" t="n"/>
      <c r="AA777" s="307" t="n"/>
      <c r="AB777" s="307" t="n"/>
      <c r="AC777" s="307" t="n"/>
      <c r="AD777" s="307" t="n"/>
      <c r="AE777" s="307" t="n"/>
      <c r="AF777" s="307" t="n"/>
      <c r="AG777" s="307" t="n"/>
      <c r="AH777" s="307" t="n"/>
      <c r="AI777" s="307" t="n"/>
      <c r="AJ777" s="307" t="n"/>
      <c r="AK777" s="307" t="n"/>
      <c r="AL777" s="307" t="n"/>
      <c r="AM777" s="307" t="n"/>
      <c r="AN777" s="307" t="n"/>
      <c r="AO777" s="307" t="n"/>
      <c r="AP777" s="307" t="n"/>
      <c r="AQ777" s="307" t="n"/>
      <c r="AR777" s="307" t="n"/>
      <c r="AS777" s="307" t="n"/>
      <c r="AT777" s="307" t="n"/>
      <c r="AU777" s="307" t="n"/>
      <c r="AV777" s="307" t="n"/>
      <c r="AW777" s="307" t="n"/>
      <c r="AX777" s="307" t="n"/>
      <c r="AY777" s="307" t="n"/>
      <c r="AZ777" s="307" t="n"/>
      <c r="BA777" s="307" t="n"/>
      <c r="BB777" s="307" t="n"/>
      <c r="BC777" s="307" t="n"/>
      <c r="BD777" s="307" t="n"/>
      <c r="BE777" s="230" t="n"/>
      <c r="BF777" s="230" t="n"/>
      <c r="BG777" s="230" t="n"/>
      <c r="BH777" s="230" t="n"/>
      <c r="BI777" s="230" t="n"/>
      <c r="BJ777" s="230" t="n"/>
      <c r="BK777" s="230" t="n"/>
      <c r="BL777" s="230" t="n"/>
      <c r="BM777" s="230" t="n"/>
      <c r="BN777" s="230" t="n"/>
      <c r="BO777" s="230" t="n"/>
      <c r="BP777" s="308" t="n"/>
      <c r="BQ777" s="308" t="n"/>
      <c r="BR777" s="308" t="n"/>
      <c r="BS777" s="308" t="n"/>
      <c r="BT777" s="308" t="n"/>
      <c r="BU777" s="308" t="n"/>
      <c r="BV777" s="308" t="n"/>
      <c r="BW777" s="300" t="n"/>
      <c r="BX777" s="300" t="n"/>
      <c r="BY777" s="300" t="n"/>
      <c r="BZ777" s="300" t="n"/>
      <c r="CA777" s="300" t="n"/>
      <c r="CB777" s="300" t="n"/>
      <c r="CC777" s="300" t="n"/>
      <c r="CD777" s="300" t="n"/>
      <c r="CE777" s="229" t="n"/>
      <c r="CF777" s="229" t="n"/>
      <c r="CG777" s="229" t="n"/>
      <c r="CH777" s="229" t="n"/>
      <c r="CI777" s="229" t="n"/>
      <c r="CJ777" s="229" t="n"/>
      <c r="CK777" s="229" t="n"/>
      <c r="CL777" s="229" t="n"/>
      <c r="CM777" s="229" t="n"/>
      <c r="CN777" s="229" t="n"/>
      <c r="CO777" s="229" t="n"/>
      <c r="CP777" s="300" t="n"/>
      <c r="CQ777" s="300" t="n"/>
      <c r="CR777" s="300" t="n"/>
      <c r="CS777" s="300" t="n"/>
      <c r="CT777" s="300" t="n"/>
      <c r="CU777" s="300" t="n"/>
      <c r="CV777" s="300" t="n"/>
      <c r="CW777" s="300" t="n"/>
      <c r="CX777" s="300" t="n"/>
      <c r="CY777" s="300" t="n"/>
      <c r="CZ777" s="300" t="n"/>
      <c r="DA777" s="300" t="n"/>
      <c r="DB777" s="300" t="n"/>
      <c r="DC777" s="300" t="n"/>
      <c r="DD777" s="300" t="n"/>
      <c r="DE777" s="300" t="n"/>
      <c r="DF777" s="300" t="n"/>
      <c r="DG777" s="300" t="n"/>
      <c r="DH777" s="300" t="n"/>
      <c r="DI777" s="300" t="n"/>
      <c r="DJ777" s="230" t="n"/>
      <c r="DK777" s="230" t="n"/>
      <c r="DL777" s="230" t="n"/>
      <c r="DM777" s="230" t="n"/>
      <c r="DN777" s="230" t="n"/>
      <c r="DO777" s="230" t="n"/>
      <c r="DP777" s="230" t="n"/>
      <c r="DQ777" s="230" t="n"/>
      <c r="DR777" s="230" t="n"/>
      <c r="DS777" s="230" t="n"/>
      <c r="DT777" s="300" t="n"/>
      <c r="DU777" s="300" t="n"/>
      <c r="DV777" s="300" t="n"/>
      <c r="DW777" s="300" t="n"/>
      <c r="DX777" s="300" t="n"/>
      <c r="DY777" s="300" t="n"/>
      <c r="DZ777" s="300" t="n"/>
      <c r="EA777" s="300" t="n"/>
      <c r="EB777" s="300" t="n"/>
      <c r="EC777" s="300" t="n"/>
      <c r="ED777" s="300" t="n"/>
      <c r="EE777" s="300" t="n"/>
    </row>
    <row r="778" ht="15.75" customHeight="1">
      <c r="A778" s="316" t="n"/>
      <c r="B778" s="316" t="n"/>
      <c r="C778" s="316" t="n"/>
      <c r="D778" s="316" t="n"/>
      <c r="E778" s="316" t="n"/>
      <c r="F778" s="316" t="n"/>
      <c r="G778" s="316" t="n"/>
      <c r="H778" s="316" t="n"/>
      <c r="I778" s="229" t="n"/>
      <c r="J778" s="229" t="n"/>
      <c r="K778" s="229" t="n"/>
      <c r="L778" s="229" t="n"/>
      <c r="M778" s="229" t="n"/>
      <c r="N778" s="229" t="n"/>
      <c r="O778" s="229" t="n"/>
      <c r="P778" s="229" t="n"/>
      <c r="Q778" s="229" t="n"/>
      <c r="R778" s="305" t="n"/>
      <c r="S778" s="229" t="n"/>
      <c r="T778" s="229" t="n"/>
      <c r="U778" s="229" t="n"/>
      <c r="V778" s="306" t="n"/>
      <c r="W778" s="307" t="n"/>
      <c r="X778" s="307" t="n"/>
      <c r="Y778" s="307" t="n"/>
      <c r="Z778" s="307" t="n"/>
      <c r="AA778" s="307" t="n"/>
      <c r="AB778" s="307" t="n"/>
      <c r="AC778" s="307" t="n"/>
      <c r="AD778" s="307" t="n"/>
      <c r="AE778" s="307" t="n"/>
      <c r="AF778" s="307" t="n"/>
      <c r="AG778" s="307" t="n"/>
      <c r="AH778" s="307" t="n"/>
      <c r="AI778" s="307" t="n"/>
      <c r="AJ778" s="307" t="n"/>
      <c r="AK778" s="307" t="n"/>
      <c r="AL778" s="307" t="n"/>
      <c r="AM778" s="307" t="n"/>
      <c r="AN778" s="307" t="n"/>
      <c r="AO778" s="307" t="n"/>
      <c r="AP778" s="307" t="n"/>
      <c r="AQ778" s="307" t="n"/>
      <c r="AR778" s="307" t="n"/>
      <c r="AS778" s="307" t="n"/>
      <c r="AT778" s="307" t="n"/>
      <c r="AU778" s="307" t="n"/>
      <c r="AV778" s="307" t="n"/>
      <c r="AW778" s="307" t="n"/>
      <c r="AX778" s="307" t="n"/>
      <c r="AY778" s="307" t="n"/>
      <c r="AZ778" s="307" t="n"/>
      <c r="BA778" s="307" t="n"/>
      <c r="BB778" s="307" t="n"/>
      <c r="BC778" s="307" t="n"/>
      <c r="BD778" s="307" t="n"/>
      <c r="BE778" s="230" t="n"/>
      <c r="BF778" s="230" t="n"/>
      <c r="BG778" s="230" t="n"/>
      <c r="BH778" s="230" t="n"/>
      <c r="BI778" s="230" t="n"/>
      <c r="BJ778" s="230" t="n"/>
      <c r="BK778" s="230" t="n"/>
      <c r="BL778" s="230" t="n"/>
      <c r="BM778" s="230" t="n"/>
      <c r="BN778" s="230" t="n"/>
      <c r="BO778" s="230" t="n"/>
      <c r="BP778" s="308" t="n"/>
      <c r="BQ778" s="308" t="n"/>
      <c r="BR778" s="308" t="n"/>
      <c r="BS778" s="308" t="n"/>
      <c r="BT778" s="308" t="n"/>
      <c r="BU778" s="308" t="n"/>
      <c r="BV778" s="308" t="n"/>
      <c r="BW778" s="300" t="n"/>
      <c r="BX778" s="300" t="n"/>
      <c r="BY778" s="300" t="n"/>
      <c r="BZ778" s="300" t="n"/>
      <c r="CA778" s="300" t="n"/>
      <c r="CB778" s="300" t="n"/>
      <c r="CC778" s="300" t="n"/>
      <c r="CD778" s="300" t="n"/>
      <c r="CE778" s="229" t="n"/>
      <c r="CF778" s="229" t="n"/>
      <c r="CG778" s="229" t="n"/>
      <c r="CH778" s="229" t="n"/>
      <c r="CI778" s="229" t="n"/>
      <c r="CJ778" s="229" t="n"/>
      <c r="CK778" s="229" t="n"/>
      <c r="CL778" s="229" t="n"/>
      <c r="CM778" s="229" t="n"/>
      <c r="CN778" s="229" t="n"/>
      <c r="CO778" s="229" t="n"/>
      <c r="CP778" s="300" t="n"/>
      <c r="CQ778" s="300" t="n"/>
      <c r="CR778" s="300" t="n"/>
      <c r="CS778" s="300" t="n"/>
      <c r="CT778" s="300" t="n"/>
      <c r="CU778" s="300" t="n"/>
      <c r="CV778" s="300" t="n"/>
      <c r="CW778" s="300" t="n"/>
      <c r="CX778" s="300" t="n"/>
      <c r="CY778" s="300" t="n"/>
      <c r="CZ778" s="300" t="n"/>
      <c r="DA778" s="300" t="n"/>
      <c r="DB778" s="300" t="n"/>
      <c r="DC778" s="300" t="n"/>
      <c r="DD778" s="300" t="n"/>
      <c r="DE778" s="300" t="n"/>
      <c r="DF778" s="300" t="n"/>
      <c r="DG778" s="300" t="n"/>
      <c r="DH778" s="300" t="n"/>
      <c r="DI778" s="300" t="n"/>
      <c r="DJ778" s="230" t="n"/>
      <c r="DK778" s="230" t="n"/>
      <c r="DL778" s="230" t="n"/>
      <c r="DM778" s="230" t="n"/>
      <c r="DN778" s="230" t="n"/>
      <c r="DO778" s="230" t="n"/>
      <c r="DP778" s="230" t="n"/>
      <c r="DQ778" s="230" t="n"/>
      <c r="DR778" s="230" t="n"/>
      <c r="DS778" s="230" t="n"/>
      <c r="DT778" s="300" t="n"/>
      <c r="DU778" s="300" t="n"/>
      <c r="DV778" s="300" t="n"/>
      <c r="DW778" s="300" t="n"/>
      <c r="DX778" s="300" t="n"/>
      <c r="DY778" s="300" t="n"/>
      <c r="DZ778" s="300" t="n"/>
      <c r="EA778" s="300" t="n"/>
      <c r="EB778" s="300" t="n"/>
      <c r="EC778" s="300" t="n"/>
      <c r="ED778" s="300" t="n"/>
      <c r="EE778" s="300" t="n"/>
    </row>
    <row r="779" ht="15.75" customHeight="1">
      <c r="A779" s="316" t="n"/>
      <c r="B779" s="316" t="n"/>
      <c r="C779" s="316" t="n"/>
      <c r="D779" s="316" t="n"/>
      <c r="E779" s="316" t="n"/>
      <c r="F779" s="316" t="n"/>
      <c r="G779" s="316" t="n"/>
      <c r="H779" s="316" t="n"/>
      <c r="I779" s="229" t="n"/>
      <c r="J779" s="229" t="n"/>
      <c r="K779" s="229" t="n"/>
      <c r="L779" s="229" t="n"/>
      <c r="M779" s="229" t="n"/>
      <c r="N779" s="229" t="n"/>
      <c r="O779" s="229" t="n"/>
      <c r="P779" s="229" t="n"/>
      <c r="Q779" s="229" t="n"/>
      <c r="R779" s="305" t="n"/>
      <c r="S779" s="229" t="n"/>
      <c r="T779" s="229" t="n"/>
      <c r="U779" s="229" t="n"/>
      <c r="V779" s="306" t="n"/>
      <c r="W779" s="307" t="n"/>
      <c r="X779" s="307" t="n"/>
      <c r="Y779" s="307" t="n"/>
      <c r="Z779" s="307" t="n"/>
      <c r="AA779" s="307" t="n"/>
      <c r="AB779" s="307" t="n"/>
      <c r="AC779" s="307" t="n"/>
      <c r="AD779" s="307" t="n"/>
      <c r="AE779" s="307" t="n"/>
      <c r="AF779" s="307" t="n"/>
      <c r="AG779" s="307" t="n"/>
      <c r="AH779" s="307" t="n"/>
      <c r="AI779" s="307" t="n"/>
      <c r="AJ779" s="307" t="n"/>
      <c r="AK779" s="307" t="n"/>
      <c r="AL779" s="307" t="n"/>
      <c r="AM779" s="307" t="n"/>
      <c r="AN779" s="307" t="n"/>
      <c r="AO779" s="307" t="n"/>
      <c r="AP779" s="307" t="n"/>
      <c r="AQ779" s="307" t="n"/>
      <c r="AR779" s="307" t="n"/>
      <c r="AS779" s="307" t="n"/>
      <c r="AT779" s="307" t="n"/>
      <c r="AU779" s="307" t="n"/>
      <c r="AV779" s="307" t="n"/>
      <c r="AW779" s="307" t="n"/>
      <c r="AX779" s="307" t="n"/>
      <c r="AY779" s="307" t="n"/>
      <c r="AZ779" s="307" t="n"/>
      <c r="BA779" s="307" t="n"/>
      <c r="BB779" s="307" t="n"/>
      <c r="BC779" s="307" t="n"/>
      <c r="BD779" s="307" t="n"/>
      <c r="BE779" s="230" t="n"/>
      <c r="BF779" s="230" t="n"/>
      <c r="BG779" s="230" t="n"/>
      <c r="BH779" s="230" t="n"/>
      <c r="BI779" s="230" t="n"/>
      <c r="BJ779" s="230" t="n"/>
      <c r="BK779" s="230" t="n"/>
      <c r="BL779" s="230" t="n"/>
      <c r="BM779" s="230" t="n"/>
      <c r="BN779" s="230" t="n"/>
      <c r="BO779" s="230" t="n"/>
      <c r="BP779" s="308" t="n"/>
      <c r="BQ779" s="308" t="n"/>
      <c r="BR779" s="308" t="n"/>
      <c r="BS779" s="308" t="n"/>
      <c r="BT779" s="308" t="n"/>
      <c r="BU779" s="308" t="n"/>
      <c r="BV779" s="308" t="n"/>
      <c r="BW779" s="300" t="n"/>
      <c r="BX779" s="300" t="n"/>
      <c r="BY779" s="300" t="n"/>
      <c r="BZ779" s="300" t="n"/>
      <c r="CA779" s="300" t="n"/>
      <c r="CB779" s="300" t="n"/>
      <c r="CC779" s="300" t="n"/>
      <c r="CD779" s="300" t="n"/>
      <c r="CE779" s="229" t="n"/>
      <c r="CF779" s="229" t="n"/>
      <c r="CG779" s="229" t="n"/>
      <c r="CH779" s="229" t="n"/>
      <c r="CI779" s="229" t="n"/>
      <c r="CJ779" s="229" t="n"/>
      <c r="CK779" s="229" t="n"/>
      <c r="CL779" s="229" t="n"/>
      <c r="CM779" s="229" t="n"/>
      <c r="CN779" s="229" t="n"/>
      <c r="CO779" s="229" t="n"/>
      <c r="CP779" s="300" t="n"/>
      <c r="CQ779" s="300" t="n"/>
      <c r="CR779" s="300" t="n"/>
      <c r="CS779" s="300" t="n"/>
      <c r="CT779" s="300" t="n"/>
      <c r="CU779" s="300" t="n"/>
      <c r="CV779" s="300" t="n"/>
      <c r="CW779" s="300" t="n"/>
      <c r="CX779" s="300" t="n"/>
      <c r="CY779" s="300" t="n"/>
      <c r="CZ779" s="300" t="n"/>
      <c r="DA779" s="300" t="n"/>
      <c r="DB779" s="300" t="n"/>
      <c r="DC779" s="300" t="n"/>
      <c r="DD779" s="300" t="n"/>
      <c r="DE779" s="300" t="n"/>
      <c r="DF779" s="300" t="n"/>
      <c r="DG779" s="300" t="n"/>
      <c r="DH779" s="300" t="n"/>
      <c r="DI779" s="300" t="n"/>
      <c r="DJ779" s="230" t="n"/>
      <c r="DK779" s="230" t="n"/>
      <c r="DL779" s="230" t="n"/>
      <c r="DM779" s="230" t="n"/>
      <c r="DN779" s="230" t="n"/>
      <c r="DO779" s="230" t="n"/>
      <c r="DP779" s="230" t="n"/>
      <c r="DQ779" s="230" t="n"/>
      <c r="DR779" s="230" t="n"/>
      <c r="DS779" s="230" t="n"/>
      <c r="DT779" s="300" t="n"/>
      <c r="DU779" s="300" t="n"/>
      <c r="DV779" s="300" t="n"/>
      <c r="DW779" s="300" t="n"/>
      <c r="DX779" s="300" t="n"/>
      <c r="DY779" s="300" t="n"/>
      <c r="DZ779" s="300" t="n"/>
      <c r="EA779" s="300" t="n"/>
      <c r="EB779" s="300" t="n"/>
      <c r="EC779" s="300" t="n"/>
      <c r="ED779" s="300" t="n"/>
      <c r="EE779" s="300" t="n"/>
    </row>
    <row r="780" ht="15.75" customHeight="1">
      <c r="A780" s="316" t="n"/>
      <c r="B780" s="316" t="n"/>
      <c r="C780" s="316" t="n"/>
      <c r="D780" s="316" t="n"/>
      <c r="E780" s="316" t="n"/>
      <c r="F780" s="316" t="n"/>
      <c r="G780" s="316" t="n"/>
      <c r="H780" s="316" t="n"/>
      <c r="I780" s="229" t="n"/>
      <c r="J780" s="229" t="n"/>
      <c r="K780" s="229" t="n"/>
      <c r="L780" s="229" t="n"/>
      <c r="M780" s="229" t="n"/>
      <c r="N780" s="229" t="n"/>
      <c r="O780" s="229" t="n"/>
      <c r="P780" s="229" t="n"/>
      <c r="Q780" s="229" t="n"/>
      <c r="R780" s="305" t="n"/>
      <c r="S780" s="229" t="n"/>
      <c r="T780" s="229" t="n"/>
      <c r="U780" s="229" t="n"/>
      <c r="V780" s="306" t="n"/>
      <c r="W780" s="307" t="n"/>
      <c r="X780" s="307" t="n"/>
      <c r="Y780" s="307" t="n"/>
      <c r="Z780" s="307" t="n"/>
      <c r="AA780" s="307" t="n"/>
      <c r="AB780" s="307" t="n"/>
      <c r="AC780" s="307" t="n"/>
      <c r="AD780" s="307" t="n"/>
      <c r="AE780" s="307" t="n"/>
      <c r="AF780" s="307" t="n"/>
      <c r="AG780" s="307" t="n"/>
      <c r="AH780" s="307" t="n"/>
      <c r="AI780" s="307" t="n"/>
      <c r="AJ780" s="307" t="n"/>
      <c r="AK780" s="307" t="n"/>
      <c r="AL780" s="307" t="n"/>
      <c r="AM780" s="307" t="n"/>
      <c r="AN780" s="307" t="n"/>
      <c r="AO780" s="307" t="n"/>
      <c r="AP780" s="307" t="n"/>
      <c r="AQ780" s="307" t="n"/>
      <c r="AR780" s="307" t="n"/>
      <c r="AS780" s="307" t="n"/>
      <c r="AT780" s="307" t="n"/>
      <c r="AU780" s="307" t="n"/>
      <c r="AV780" s="307" t="n"/>
      <c r="AW780" s="307" t="n"/>
      <c r="AX780" s="307" t="n"/>
      <c r="AY780" s="307" t="n"/>
      <c r="AZ780" s="307" t="n"/>
      <c r="BA780" s="307" t="n"/>
      <c r="BB780" s="307" t="n"/>
      <c r="BC780" s="307" t="n"/>
      <c r="BD780" s="307" t="n"/>
      <c r="BE780" s="230" t="n"/>
      <c r="BF780" s="230" t="n"/>
      <c r="BG780" s="230" t="n"/>
      <c r="BH780" s="230" t="n"/>
      <c r="BI780" s="230" t="n"/>
      <c r="BJ780" s="230" t="n"/>
      <c r="BK780" s="230" t="n"/>
      <c r="BL780" s="230" t="n"/>
      <c r="BM780" s="230" t="n"/>
      <c r="BN780" s="230" t="n"/>
      <c r="BO780" s="230" t="n"/>
      <c r="BP780" s="308" t="n"/>
      <c r="BQ780" s="308" t="n"/>
      <c r="BR780" s="308" t="n"/>
      <c r="BS780" s="308" t="n"/>
      <c r="BT780" s="308" t="n"/>
      <c r="BU780" s="308" t="n"/>
      <c r="BV780" s="308" t="n"/>
      <c r="BW780" s="300" t="n"/>
      <c r="BX780" s="300" t="n"/>
      <c r="BY780" s="300" t="n"/>
      <c r="BZ780" s="300" t="n"/>
      <c r="CA780" s="300" t="n"/>
      <c r="CB780" s="300" t="n"/>
      <c r="CC780" s="300" t="n"/>
      <c r="CD780" s="300" t="n"/>
      <c r="CE780" s="229" t="n"/>
      <c r="CF780" s="229" t="n"/>
      <c r="CG780" s="229" t="n"/>
      <c r="CH780" s="229" t="n"/>
      <c r="CI780" s="229" t="n"/>
      <c r="CJ780" s="229" t="n"/>
      <c r="CK780" s="229" t="n"/>
      <c r="CL780" s="229" t="n"/>
      <c r="CM780" s="229" t="n"/>
      <c r="CN780" s="229" t="n"/>
      <c r="CO780" s="229" t="n"/>
      <c r="CP780" s="300" t="n"/>
      <c r="CQ780" s="300" t="n"/>
      <c r="CR780" s="300" t="n"/>
      <c r="CS780" s="300" t="n"/>
      <c r="CT780" s="300" t="n"/>
      <c r="CU780" s="300" t="n"/>
      <c r="CV780" s="300" t="n"/>
      <c r="CW780" s="300" t="n"/>
      <c r="CX780" s="300" t="n"/>
      <c r="CY780" s="300" t="n"/>
      <c r="CZ780" s="300" t="n"/>
      <c r="DA780" s="300" t="n"/>
      <c r="DB780" s="300" t="n"/>
      <c r="DC780" s="300" t="n"/>
      <c r="DD780" s="300" t="n"/>
      <c r="DE780" s="300" t="n"/>
      <c r="DF780" s="300" t="n"/>
      <c r="DG780" s="300" t="n"/>
      <c r="DH780" s="300" t="n"/>
      <c r="DI780" s="300" t="n"/>
      <c r="DJ780" s="230" t="n"/>
      <c r="DK780" s="230" t="n"/>
      <c r="DL780" s="230" t="n"/>
      <c r="DM780" s="230" t="n"/>
      <c r="DN780" s="230" t="n"/>
      <c r="DO780" s="230" t="n"/>
      <c r="DP780" s="230" t="n"/>
      <c r="DQ780" s="230" t="n"/>
      <c r="DR780" s="230" t="n"/>
      <c r="DS780" s="230" t="n"/>
      <c r="DT780" s="300" t="n"/>
      <c r="DU780" s="300" t="n"/>
      <c r="DV780" s="300" t="n"/>
      <c r="DW780" s="300" t="n"/>
      <c r="DX780" s="300" t="n"/>
      <c r="DY780" s="300" t="n"/>
      <c r="DZ780" s="300" t="n"/>
      <c r="EA780" s="300" t="n"/>
      <c r="EB780" s="300" t="n"/>
      <c r="EC780" s="300" t="n"/>
      <c r="ED780" s="300" t="n"/>
      <c r="EE780" s="300" t="n"/>
    </row>
    <row r="781" ht="15.75" customHeight="1">
      <c r="A781" s="316" t="n"/>
      <c r="B781" s="316" t="n"/>
      <c r="C781" s="316" t="n"/>
      <c r="D781" s="316" t="n"/>
      <c r="E781" s="316" t="n"/>
      <c r="F781" s="316" t="n"/>
      <c r="G781" s="316" t="n"/>
      <c r="H781" s="316" t="n"/>
      <c r="I781" s="229" t="n"/>
      <c r="J781" s="229" t="n"/>
      <c r="K781" s="229" t="n"/>
      <c r="L781" s="229" t="n"/>
      <c r="M781" s="229" t="n"/>
      <c r="N781" s="229" t="n"/>
      <c r="O781" s="229" t="n"/>
      <c r="P781" s="229" t="n"/>
      <c r="Q781" s="229" t="n"/>
      <c r="R781" s="305" t="n"/>
      <c r="S781" s="229" t="n"/>
      <c r="T781" s="229" t="n"/>
      <c r="U781" s="229" t="n"/>
      <c r="V781" s="306" t="n"/>
      <c r="W781" s="307" t="n"/>
      <c r="X781" s="307" t="n"/>
      <c r="Y781" s="307" t="n"/>
      <c r="Z781" s="307" t="n"/>
      <c r="AA781" s="307" t="n"/>
      <c r="AB781" s="307" t="n"/>
      <c r="AC781" s="307" t="n"/>
      <c r="AD781" s="307" t="n"/>
      <c r="AE781" s="307" t="n"/>
      <c r="AF781" s="307" t="n"/>
      <c r="AG781" s="307" t="n"/>
      <c r="AH781" s="307" t="n"/>
      <c r="AI781" s="307" t="n"/>
      <c r="AJ781" s="307" t="n"/>
      <c r="AK781" s="307" t="n"/>
      <c r="AL781" s="307" t="n"/>
      <c r="AM781" s="307" t="n"/>
      <c r="AN781" s="307" t="n"/>
      <c r="AO781" s="307" t="n"/>
      <c r="AP781" s="307" t="n"/>
      <c r="AQ781" s="307" t="n"/>
      <c r="AR781" s="307" t="n"/>
      <c r="AS781" s="307" t="n"/>
      <c r="AT781" s="307" t="n"/>
      <c r="AU781" s="307" t="n"/>
      <c r="AV781" s="307" t="n"/>
      <c r="AW781" s="307" t="n"/>
      <c r="AX781" s="307" t="n"/>
      <c r="AY781" s="307" t="n"/>
      <c r="AZ781" s="307" t="n"/>
      <c r="BA781" s="307" t="n"/>
      <c r="BB781" s="307" t="n"/>
      <c r="BC781" s="307" t="n"/>
      <c r="BD781" s="307" t="n"/>
      <c r="BE781" s="230" t="n"/>
      <c r="BF781" s="230" t="n"/>
      <c r="BG781" s="230" t="n"/>
      <c r="BH781" s="230" t="n"/>
      <c r="BI781" s="230" t="n"/>
      <c r="BJ781" s="230" t="n"/>
      <c r="BK781" s="230" t="n"/>
      <c r="BL781" s="230" t="n"/>
      <c r="BM781" s="230" t="n"/>
      <c r="BN781" s="230" t="n"/>
      <c r="BO781" s="230" t="n"/>
      <c r="BP781" s="308" t="n"/>
      <c r="BQ781" s="308" t="n"/>
      <c r="BR781" s="308" t="n"/>
      <c r="BS781" s="308" t="n"/>
      <c r="BT781" s="308" t="n"/>
      <c r="BU781" s="308" t="n"/>
      <c r="BV781" s="308" t="n"/>
      <c r="BW781" s="300" t="n"/>
      <c r="BX781" s="300" t="n"/>
      <c r="BY781" s="300" t="n"/>
      <c r="BZ781" s="300" t="n"/>
      <c r="CA781" s="300" t="n"/>
      <c r="CB781" s="300" t="n"/>
      <c r="CC781" s="300" t="n"/>
      <c r="CD781" s="300" t="n"/>
      <c r="CE781" s="229" t="n"/>
      <c r="CF781" s="229" t="n"/>
      <c r="CG781" s="229" t="n"/>
      <c r="CH781" s="229" t="n"/>
      <c r="CI781" s="229" t="n"/>
      <c r="CJ781" s="229" t="n"/>
      <c r="CK781" s="229" t="n"/>
      <c r="CL781" s="229" t="n"/>
      <c r="CM781" s="229" t="n"/>
      <c r="CN781" s="229" t="n"/>
      <c r="CO781" s="229" t="n"/>
      <c r="CP781" s="300" t="n"/>
      <c r="CQ781" s="300" t="n"/>
      <c r="CR781" s="300" t="n"/>
      <c r="CS781" s="300" t="n"/>
      <c r="CT781" s="300" t="n"/>
      <c r="CU781" s="300" t="n"/>
      <c r="CV781" s="300" t="n"/>
      <c r="CW781" s="300" t="n"/>
      <c r="CX781" s="300" t="n"/>
      <c r="CY781" s="300" t="n"/>
      <c r="CZ781" s="300" t="n"/>
      <c r="DA781" s="300" t="n"/>
      <c r="DB781" s="300" t="n"/>
      <c r="DC781" s="300" t="n"/>
      <c r="DD781" s="300" t="n"/>
      <c r="DE781" s="300" t="n"/>
      <c r="DF781" s="300" t="n"/>
      <c r="DG781" s="300" t="n"/>
      <c r="DH781" s="300" t="n"/>
      <c r="DI781" s="300" t="n"/>
      <c r="DJ781" s="230" t="n"/>
      <c r="DK781" s="230" t="n"/>
      <c r="DL781" s="230" t="n"/>
      <c r="DM781" s="230" t="n"/>
      <c r="DN781" s="230" t="n"/>
      <c r="DO781" s="230" t="n"/>
      <c r="DP781" s="230" t="n"/>
      <c r="DQ781" s="230" t="n"/>
      <c r="DR781" s="230" t="n"/>
      <c r="DS781" s="230" t="n"/>
      <c r="DT781" s="300" t="n"/>
      <c r="DU781" s="300" t="n"/>
      <c r="DV781" s="300" t="n"/>
      <c r="DW781" s="300" t="n"/>
      <c r="DX781" s="300" t="n"/>
      <c r="DY781" s="300" t="n"/>
      <c r="DZ781" s="300" t="n"/>
      <c r="EA781" s="300" t="n"/>
      <c r="EB781" s="300" t="n"/>
      <c r="EC781" s="300" t="n"/>
      <c r="ED781" s="300" t="n"/>
      <c r="EE781" s="300" t="n"/>
    </row>
    <row r="782" ht="15.75" customHeight="1">
      <c r="A782" s="316" t="n"/>
      <c r="B782" s="316" t="n"/>
      <c r="C782" s="316" t="n"/>
      <c r="D782" s="316" t="n"/>
      <c r="E782" s="316" t="n"/>
      <c r="F782" s="316" t="n"/>
      <c r="G782" s="316" t="n"/>
      <c r="H782" s="316" t="n"/>
      <c r="I782" s="229" t="n"/>
      <c r="J782" s="229" t="n"/>
      <c r="K782" s="229" t="n"/>
      <c r="L782" s="229" t="n"/>
      <c r="M782" s="229" t="n"/>
      <c r="N782" s="229" t="n"/>
      <c r="O782" s="229" t="n"/>
      <c r="P782" s="229" t="n"/>
      <c r="Q782" s="229" t="n"/>
      <c r="R782" s="305" t="n"/>
      <c r="S782" s="229" t="n"/>
      <c r="T782" s="229" t="n"/>
      <c r="U782" s="229" t="n"/>
      <c r="V782" s="306" t="n"/>
      <c r="W782" s="307" t="n"/>
      <c r="X782" s="307" t="n"/>
      <c r="Y782" s="307" t="n"/>
      <c r="Z782" s="307" t="n"/>
      <c r="AA782" s="307" t="n"/>
      <c r="AB782" s="307" t="n"/>
      <c r="AC782" s="307" t="n"/>
      <c r="AD782" s="307" t="n"/>
      <c r="AE782" s="307" t="n"/>
      <c r="AF782" s="307" t="n"/>
      <c r="AG782" s="307" t="n"/>
      <c r="AH782" s="307" t="n"/>
      <c r="AI782" s="307" t="n"/>
      <c r="AJ782" s="307" t="n"/>
      <c r="AK782" s="307" t="n"/>
      <c r="AL782" s="307" t="n"/>
      <c r="AM782" s="307" t="n"/>
      <c r="AN782" s="307" t="n"/>
      <c r="AO782" s="307" t="n"/>
      <c r="AP782" s="307" t="n"/>
      <c r="AQ782" s="307" t="n"/>
      <c r="AR782" s="307" t="n"/>
      <c r="AS782" s="307" t="n"/>
      <c r="AT782" s="307" t="n"/>
      <c r="AU782" s="307" t="n"/>
      <c r="AV782" s="307" t="n"/>
      <c r="AW782" s="307" t="n"/>
      <c r="AX782" s="307" t="n"/>
      <c r="AY782" s="307" t="n"/>
      <c r="AZ782" s="307" t="n"/>
      <c r="BA782" s="307" t="n"/>
      <c r="BB782" s="307" t="n"/>
      <c r="BC782" s="307" t="n"/>
      <c r="BD782" s="307" t="n"/>
      <c r="BE782" s="230" t="n"/>
      <c r="BF782" s="230" t="n"/>
      <c r="BG782" s="230" t="n"/>
      <c r="BH782" s="230" t="n"/>
      <c r="BI782" s="230" t="n"/>
      <c r="BJ782" s="230" t="n"/>
      <c r="BK782" s="230" t="n"/>
      <c r="BL782" s="230" t="n"/>
      <c r="BM782" s="230" t="n"/>
      <c r="BN782" s="230" t="n"/>
      <c r="BO782" s="230" t="n"/>
      <c r="BP782" s="308" t="n"/>
      <c r="BQ782" s="308" t="n"/>
      <c r="BR782" s="308" t="n"/>
      <c r="BS782" s="308" t="n"/>
      <c r="BT782" s="308" t="n"/>
      <c r="BU782" s="308" t="n"/>
      <c r="BV782" s="308" t="n"/>
      <c r="BW782" s="300" t="n"/>
      <c r="BX782" s="300" t="n"/>
      <c r="BY782" s="300" t="n"/>
      <c r="BZ782" s="300" t="n"/>
      <c r="CA782" s="300" t="n"/>
      <c r="CB782" s="300" t="n"/>
      <c r="CC782" s="300" t="n"/>
      <c r="CD782" s="300" t="n"/>
      <c r="CE782" s="229" t="n"/>
      <c r="CF782" s="229" t="n"/>
      <c r="CG782" s="229" t="n"/>
      <c r="CH782" s="229" t="n"/>
      <c r="CI782" s="229" t="n"/>
      <c r="CJ782" s="229" t="n"/>
      <c r="CK782" s="229" t="n"/>
      <c r="CL782" s="229" t="n"/>
      <c r="CM782" s="229" t="n"/>
      <c r="CN782" s="229" t="n"/>
      <c r="CO782" s="229" t="n"/>
      <c r="CP782" s="300" t="n"/>
      <c r="CQ782" s="300" t="n"/>
      <c r="CR782" s="300" t="n"/>
      <c r="CS782" s="300" t="n"/>
      <c r="CT782" s="300" t="n"/>
      <c r="CU782" s="300" t="n"/>
      <c r="CV782" s="300" t="n"/>
      <c r="CW782" s="300" t="n"/>
      <c r="CX782" s="300" t="n"/>
      <c r="CY782" s="300" t="n"/>
      <c r="CZ782" s="300" t="n"/>
      <c r="DA782" s="300" t="n"/>
      <c r="DB782" s="300" t="n"/>
      <c r="DC782" s="300" t="n"/>
      <c r="DD782" s="300" t="n"/>
      <c r="DE782" s="300" t="n"/>
      <c r="DF782" s="300" t="n"/>
      <c r="DG782" s="300" t="n"/>
      <c r="DH782" s="300" t="n"/>
      <c r="DI782" s="300" t="n"/>
      <c r="DJ782" s="230" t="n"/>
      <c r="DK782" s="230" t="n"/>
      <c r="DL782" s="230" t="n"/>
      <c r="DM782" s="230" t="n"/>
      <c r="DN782" s="230" t="n"/>
      <c r="DO782" s="230" t="n"/>
      <c r="DP782" s="230" t="n"/>
      <c r="DQ782" s="230" t="n"/>
      <c r="DR782" s="230" t="n"/>
      <c r="DS782" s="230" t="n"/>
      <c r="DT782" s="300" t="n"/>
      <c r="DU782" s="300" t="n"/>
      <c r="DV782" s="300" t="n"/>
      <c r="DW782" s="300" t="n"/>
      <c r="DX782" s="300" t="n"/>
      <c r="DY782" s="300" t="n"/>
      <c r="DZ782" s="300" t="n"/>
      <c r="EA782" s="300" t="n"/>
      <c r="EB782" s="300" t="n"/>
      <c r="EC782" s="300" t="n"/>
      <c r="ED782" s="300" t="n"/>
      <c r="EE782" s="300" t="n"/>
    </row>
    <row r="783" ht="15.75" customHeight="1">
      <c r="A783" s="316" t="n"/>
      <c r="B783" s="316" t="n"/>
      <c r="C783" s="316" t="n"/>
      <c r="D783" s="316" t="n"/>
      <c r="E783" s="316" t="n"/>
      <c r="F783" s="316" t="n"/>
      <c r="G783" s="316" t="n"/>
      <c r="H783" s="316" t="n"/>
      <c r="I783" s="229" t="n"/>
      <c r="J783" s="229" t="n"/>
      <c r="K783" s="229" t="n"/>
      <c r="L783" s="229" t="n"/>
      <c r="M783" s="229" t="n"/>
      <c r="N783" s="229" t="n"/>
      <c r="O783" s="229" t="n"/>
      <c r="P783" s="229" t="n"/>
      <c r="Q783" s="229" t="n"/>
      <c r="R783" s="305" t="n"/>
      <c r="S783" s="229" t="n"/>
      <c r="T783" s="229" t="n"/>
      <c r="U783" s="229" t="n"/>
      <c r="V783" s="306" t="n"/>
      <c r="W783" s="307" t="n"/>
      <c r="X783" s="307" t="n"/>
      <c r="Y783" s="307" t="n"/>
      <c r="Z783" s="307" t="n"/>
      <c r="AA783" s="307" t="n"/>
      <c r="AB783" s="307" t="n"/>
      <c r="AC783" s="307" t="n"/>
      <c r="AD783" s="307" t="n"/>
      <c r="AE783" s="307" t="n"/>
      <c r="AF783" s="307" t="n"/>
      <c r="AG783" s="307" t="n"/>
      <c r="AH783" s="307" t="n"/>
      <c r="AI783" s="307" t="n"/>
      <c r="AJ783" s="307" t="n"/>
      <c r="AK783" s="307" t="n"/>
      <c r="AL783" s="307" t="n"/>
      <c r="AM783" s="307" t="n"/>
      <c r="AN783" s="307" t="n"/>
      <c r="AO783" s="307" t="n"/>
      <c r="AP783" s="307" t="n"/>
      <c r="AQ783" s="307" t="n"/>
      <c r="AR783" s="307" t="n"/>
      <c r="AS783" s="307" t="n"/>
      <c r="AT783" s="307" t="n"/>
      <c r="AU783" s="307" t="n"/>
      <c r="AV783" s="307" t="n"/>
      <c r="AW783" s="307" t="n"/>
      <c r="AX783" s="307" t="n"/>
      <c r="AY783" s="307" t="n"/>
      <c r="AZ783" s="307" t="n"/>
      <c r="BA783" s="307" t="n"/>
      <c r="BB783" s="307" t="n"/>
      <c r="BC783" s="307" t="n"/>
      <c r="BD783" s="307" t="n"/>
      <c r="BE783" s="230" t="n"/>
      <c r="BF783" s="230" t="n"/>
      <c r="BG783" s="230" t="n"/>
      <c r="BH783" s="230" t="n"/>
      <c r="BI783" s="230" t="n"/>
      <c r="BJ783" s="230" t="n"/>
      <c r="BK783" s="230" t="n"/>
      <c r="BL783" s="230" t="n"/>
      <c r="BM783" s="230" t="n"/>
      <c r="BN783" s="230" t="n"/>
      <c r="BO783" s="230" t="n"/>
      <c r="BP783" s="308" t="n"/>
      <c r="BQ783" s="308" t="n"/>
      <c r="BR783" s="308" t="n"/>
      <c r="BS783" s="308" t="n"/>
      <c r="BT783" s="308" t="n"/>
      <c r="BU783" s="308" t="n"/>
      <c r="BV783" s="308" t="n"/>
      <c r="BW783" s="300" t="n"/>
      <c r="BX783" s="300" t="n"/>
      <c r="BY783" s="300" t="n"/>
      <c r="BZ783" s="300" t="n"/>
      <c r="CA783" s="300" t="n"/>
      <c r="CB783" s="300" t="n"/>
      <c r="CC783" s="300" t="n"/>
      <c r="CD783" s="300" t="n"/>
      <c r="CE783" s="229" t="n"/>
      <c r="CF783" s="229" t="n"/>
      <c r="CG783" s="229" t="n"/>
      <c r="CH783" s="229" t="n"/>
      <c r="CI783" s="229" t="n"/>
      <c r="CJ783" s="229" t="n"/>
      <c r="CK783" s="229" t="n"/>
      <c r="CL783" s="229" t="n"/>
      <c r="CM783" s="229" t="n"/>
      <c r="CN783" s="229" t="n"/>
      <c r="CO783" s="229" t="n"/>
      <c r="CP783" s="300" t="n"/>
      <c r="CQ783" s="300" t="n"/>
      <c r="CR783" s="300" t="n"/>
      <c r="CS783" s="300" t="n"/>
      <c r="CT783" s="300" t="n"/>
      <c r="CU783" s="300" t="n"/>
      <c r="CV783" s="300" t="n"/>
      <c r="CW783" s="300" t="n"/>
      <c r="CX783" s="300" t="n"/>
      <c r="CY783" s="300" t="n"/>
      <c r="CZ783" s="300" t="n"/>
      <c r="DA783" s="300" t="n"/>
      <c r="DB783" s="300" t="n"/>
      <c r="DC783" s="300" t="n"/>
      <c r="DD783" s="300" t="n"/>
      <c r="DE783" s="300" t="n"/>
      <c r="DF783" s="300" t="n"/>
      <c r="DG783" s="300" t="n"/>
      <c r="DH783" s="300" t="n"/>
      <c r="DI783" s="300" t="n"/>
      <c r="DJ783" s="230" t="n"/>
      <c r="DK783" s="230" t="n"/>
      <c r="DL783" s="230" t="n"/>
      <c r="DM783" s="230" t="n"/>
      <c r="DN783" s="230" t="n"/>
      <c r="DO783" s="230" t="n"/>
      <c r="DP783" s="230" t="n"/>
      <c r="DQ783" s="230" t="n"/>
      <c r="DR783" s="230" t="n"/>
      <c r="DS783" s="230" t="n"/>
      <c r="DT783" s="300" t="n"/>
      <c r="DU783" s="300" t="n"/>
      <c r="DV783" s="300" t="n"/>
      <c r="DW783" s="300" t="n"/>
      <c r="DX783" s="300" t="n"/>
      <c r="DY783" s="300" t="n"/>
      <c r="DZ783" s="300" t="n"/>
      <c r="EA783" s="300" t="n"/>
      <c r="EB783" s="300" t="n"/>
      <c r="EC783" s="300" t="n"/>
      <c r="ED783" s="300" t="n"/>
      <c r="EE783" s="300" t="n"/>
    </row>
    <row r="784" ht="15.75" customHeight="1">
      <c r="A784" s="316" t="n"/>
      <c r="B784" s="316" t="n"/>
      <c r="C784" s="316" t="n"/>
      <c r="D784" s="316" t="n"/>
      <c r="E784" s="316" t="n"/>
      <c r="F784" s="316" t="n"/>
      <c r="G784" s="316" t="n"/>
      <c r="H784" s="316" t="n"/>
      <c r="I784" s="229" t="n"/>
      <c r="J784" s="229" t="n"/>
      <c r="K784" s="229" t="n"/>
      <c r="L784" s="229" t="n"/>
      <c r="M784" s="229" t="n"/>
      <c r="N784" s="229" t="n"/>
      <c r="O784" s="229" t="n"/>
      <c r="P784" s="229" t="n"/>
      <c r="Q784" s="229" t="n"/>
      <c r="R784" s="305" t="n"/>
      <c r="S784" s="229" t="n"/>
      <c r="T784" s="229" t="n"/>
      <c r="U784" s="229" t="n"/>
      <c r="V784" s="306" t="n"/>
      <c r="W784" s="307" t="n"/>
      <c r="X784" s="307" t="n"/>
      <c r="Y784" s="307" t="n"/>
      <c r="Z784" s="307" t="n"/>
      <c r="AA784" s="307" t="n"/>
      <c r="AB784" s="307" t="n"/>
      <c r="AC784" s="307" t="n"/>
      <c r="AD784" s="307" t="n"/>
      <c r="AE784" s="307" t="n"/>
      <c r="AF784" s="307" t="n"/>
      <c r="AG784" s="307" t="n"/>
      <c r="AH784" s="307" t="n"/>
      <c r="AI784" s="307" t="n"/>
      <c r="AJ784" s="307" t="n"/>
      <c r="AK784" s="307" t="n"/>
      <c r="AL784" s="307" t="n"/>
      <c r="AM784" s="307" t="n"/>
      <c r="AN784" s="307" t="n"/>
      <c r="AO784" s="307" t="n"/>
      <c r="AP784" s="307" t="n"/>
      <c r="AQ784" s="307" t="n"/>
      <c r="AR784" s="307" t="n"/>
      <c r="AS784" s="307" t="n"/>
      <c r="AT784" s="307" t="n"/>
      <c r="AU784" s="307" t="n"/>
      <c r="AV784" s="307" t="n"/>
      <c r="AW784" s="307" t="n"/>
      <c r="AX784" s="307" t="n"/>
      <c r="AY784" s="307" t="n"/>
      <c r="AZ784" s="307" t="n"/>
      <c r="BA784" s="307" t="n"/>
      <c r="BB784" s="307" t="n"/>
      <c r="BC784" s="307" t="n"/>
      <c r="BD784" s="307" t="n"/>
      <c r="BE784" s="230" t="n"/>
      <c r="BF784" s="230" t="n"/>
      <c r="BG784" s="230" t="n"/>
      <c r="BH784" s="230" t="n"/>
      <c r="BI784" s="230" t="n"/>
      <c r="BJ784" s="230" t="n"/>
      <c r="BK784" s="230" t="n"/>
      <c r="BL784" s="230" t="n"/>
      <c r="BM784" s="230" t="n"/>
      <c r="BN784" s="230" t="n"/>
      <c r="BO784" s="230" t="n"/>
      <c r="BP784" s="308" t="n"/>
      <c r="BQ784" s="308" t="n"/>
      <c r="BR784" s="308" t="n"/>
      <c r="BS784" s="308" t="n"/>
      <c r="BT784" s="308" t="n"/>
      <c r="BU784" s="308" t="n"/>
      <c r="BV784" s="308" t="n"/>
      <c r="BW784" s="300" t="n"/>
      <c r="BX784" s="300" t="n"/>
      <c r="BY784" s="300" t="n"/>
      <c r="BZ784" s="300" t="n"/>
      <c r="CA784" s="300" t="n"/>
      <c r="CB784" s="300" t="n"/>
      <c r="CC784" s="300" t="n"/>
      <c r="CD784" s="300" t="n"/>
      <c r="CE784" s="229" t="n"/>
      <c r="CF784" s="229" t="n"/>
      <c r="CG784" s="229" t="n"/>
      <c r="CH784" s="229" t="n"/>
      <c r="CI784" s="229" t="n"/>
      <c r="CJ784" s="229" t="n"/>
      <c r="CK784" s="229" t="n"/>
      <c r="CL784" s="229" t="n"/>
      <c r="CM784" s="229" t="n"/>
      <c r="CN784" s="229" t="n"/>
      <c r="CO784" s="229" t="n"/>
      <c r="CP784" s="300" t="n"/>
      <c r="CQ784" s="300" t="n"/>
      <c r="CR784" s="300" t="n"/>
      <c r="CS784" s="300" t="n"/>
      <c r="CT784" s="300" t="n"/>
      <c r="CU784" s="300" t="n"/>
      <c r="CV784" s="300" t="n"/>
      <c r="CW784" s="300" t="n"/>
      <c r="CX784" s="300" t="n"/>
      <c r="CY784" s="300" t="n"/>
      <c r="CZ784" s="300" t="n"/>
      <c r="DA784" s="300" t="n"/>
      <c r="DB784" s="300" t="n"/>
      <c r="DC784" s="300" t="n"/>
      <c r="DD784" s="300" t="n"/>
      <c r="DE784" s="300" t="n"/>
      <c r="DF784" s="300" t="n"/>
      <c r="DG784" s="300" t="n"/>
      <c r="DH784" s="300" t="n"/>
      <c r="DI784" s="300" t="n"/>
      <c r="DJ784" s="230" t="n"/>
      <c r="DK784" s="230" t="n"/>
      <c r="DL784" s="230" t="n"/>
      <c r="DM784" s="230" t="n"/>
      <c r="DN784" s="230" t="n"/>
      <c r="DO784" s="230" t="n"/>
      <c r="DP784" s="230" t="n"/>
      <c r="DQ784" s="230" t="n"/>
      <c r="DR784" s="230" t="n"/>
      <c r="DS784" s="230" t="n"/>
      <c r="DT784" s="300" t="n"/>
      <c r="DU784" s="300" t="n"/>
      <c r="DV784" s="300" t="n"/>
      <c r="DW784" s="300" t="n"/>
      <c r="DX784" s="300" t="n"/>
      <c r="DY784" s="300" t="n"/>
      <c r="DZ784" s="300" t="n"/>
      <c r="EA784" s="300" t="n"/>
      <c r="EB784" s="300" t="n"/>
      <c r="EC784" s="300" t="n"/>
      <c r="ED784" s="300" t="n"/>
      <c r="EE784" s="300" t="n"/>
    </row>
    <row r="785" ht="15.75" customHeight="1">
      <c r="A785" s="316" t="n"/>
      <c r="B785" s="316" t="n"/>
      <c r="C785" s="316" t="n"/>
      <c r="D785" s="316" t="n"/>
      <c r="E785" s="316" t="n"/>
      <c r="F785" s="316" t="n"/>
      <c r="G785" s="316" t="n"/>
      <c r="H785" s="316" t="n"/>
      <c r="I785" s="229" t="n"/>
      <c r="J785" s="229" t="n"/>
      <c r="K785" s="229" t="n"/>
      <c r="L785" s="229" t="n"/>
      <c r="M785" s="229" t="n"/>
      <c r="N785" s="229" t="n"/>
      <c r="O785" s="229" t="n"/>
      <c r="P785" s="229" t="n"/>
      <c r="Q785" s="229" t="n"/>
      <c r="R785" s="305" t="n"/>
      <c r="S785" s="229" t="n"/>
      <c r="T785" s="229" t="n"/>
      <c r="U785" s="229" t="n"/>
      <c r="V785" s="306" t="n"/>
      <c r="W785" s="307" t="n"/>
      <c r="X785" s="307" t="n"/>
      <c r="Y785" s="307" t="n"/>
      <c r="Z785" s="307" t="n"/>
      <c r="AA785" s="307" t="n"/>
      <c r="AB785" s="307" t="n"/>
      <c r="AC785" s="307" t="n"/>
      <c r="AD785" s="307" t="n"/>
      <c r="AE785" s="307" t="n"/>
      <c r="AF785" s="307" t="n"/>
      <c r="AG785" s="307" t="n"/>
      <c r="AH785" s="307" t="n"/>
      <c r="AI785" s="307" t="n"/>
      <c r="AJ785" s="307" t="n"/>
      <c r="AK785" s="307" t="n"/>
      <c r="AL785" s="307" t="n"/>
      <c r="AM785" s="307" t="n"/>
      <c r="AN785" s="307" t="n"/>
      <c r="AO785" s="307" t="n"/>
      <c r="AP785" s="307" t="n"/>
      <c r="AQ785" s="307" t="n"/>
      <c r="AR785" s="307" t="n"/>
      <c r="AS785" s="307" t="n"/>
      <c r="AT785" s="307" t="n"/>
      <c r="AU785" s="307" t="n"/>
      <c r="AV785" s="307" t="n"/>
      <c r="AW785" s="307" t="n"/>
      <c r="AX785" s="307" t="n"/>
      <c r="AY785" s="307" t="n"/>
      <c r="AZ785" s="307" t="n"/>
      <c r="BA785" s="307" t="n"/>
      <c r="BB785" s="307" t="n"/>
      <c r="BC785" s="307" t="n"/>
      <c r="BD785" s="307" t="n"/>
      <c r="BE785" s="230" t="n"/>
      <c r="BF785" s="230" t="n"/>
      <c r="BG785" s="230" t="n"/>
      <c r="BH785" s="230" t="n"/>
      <c r="BI785" s="230" t="n"/>
      <c r="BJ785" s="230" t="n"/>
      <c r="BK785" s="230" t="n"/>
      <c r="BL785" s="230" t="n"/>
      <c r="BM785" s="230" t="n"/>
      <c r="BN785" s="230" t="n"/>
      <c r="BO785" s="230" t="n"/>
      <c r="BP785" s="308" t="n"/>
      <c r="BQ785" s="308" t="n"/>
      <c r="BR785" s="308" t="n"/>
      <c r="BS785" s="308" t="n"/>
      <c r="BT785" s="308" t="n"/>
      <c r="BU785" s="308" t="n"/>
      <c r="BV785" s="308" t="n"/>
      <c r="BW785" s="300" t="n"/>
      <c r="BX785" s="300" t="n"/>
      <c r="BY785" s="300" t="n"/>
      <c r="BZ785" s="300" t="n"/>
      <c r="CA785" s="300" t="n"/>
      <c r="CB785" s="300" t="n"/>
      <c r="CC785" s="300" t="n"/>
      <c r="CD785" s="300" t="n"/>
      <c r="CE785" s="229" t="n"/>
      <c r="CF785" s="229" t="n"/>
      <c r="CG785" s="229" t="n"/>
      <c r="CH785" s="229" t="n"/>
      <c r="CI785" s="229" t="n"/>
      <c r="CJ785" s="229" t="n"/>
      <c r="CK785" s="229" t="n"/>
      <c r="CL785" s="229" t="n"/>
      <c r="CM785" s="229" t="n"/>
      <c r="CN785" s="229" t="n"/>
      <c r="CO785" s="229" t="n"/>
      <c r="CP785" s="300" t="n"/>
      <c r="CQ785" s="300" t="n"/>
      <c r="CR785" s="300" t="n"/>
      <c r="CS785" s="300" t="n"/>
      <c r="CT785" s="300" t="n"/>
      <c r="CU785" s="300" t="n"/>
      <c r="CV785" s="300" t="n"/>
      <c r="CW785" s="300" t="n"/>
      <c r="CX785" s="300" t="n"/>
      <c r="CY785" s="300" t="n"/>
      <c r="CZ785" s="300" t="n"/>
      <c r="DA785" s="300" t="n"/>
      <c r="DB785" s="300" t="n"/>
      <c r="DC785" s="300" t="n"/>
      <c r="DD785" s="300" t="n"/>
      <c r="DE785" s="300" t="n"/>
      <c r="DF785" s="300" t="n"/>
      <c r="DG785" s="300" t="n"/>
      <c r="DH785" s="300" t="n"/>
      <c r="DI785" s="300" t="n"/>
      <c r="DJ785" s="230" t="n"/>
      <c r="DK785" s="230" t="n"/>
      <c r="DL785" s="230" t="n"/>
      <c r="DM785" s="230" t="n"/>
      <c r="DN785" s="230" t="n"/>
      <c r="DO785" s="230" t="n"/>
      <c r="DP785" s="230" t="n"/>
      <c r="DQ785" s="230" t="n"/>
      <c r="DR785" s="230" t="n"/>
      <c r="DS785" s="230" t="n"/>
      <c r="DT785" s="300" t="n"/>
      <c r="DU785" s="300" t="n"/>
      <c r="DV785" s="300" t="n"/>
      <c r="DW785" s="300" t="n"/>
      <c r="DX785" s="300" t="n"/>
      <c r="DY785" s="300" t="n"/>
      <c r="DZ785" s="300" t="n"/>
      <c r="EA785" s="300" t="n"/>
      <c r="EB785" s="300" t="n"/>
      <c r="EC785" s="300" t="n"/>
      <c r="ED785" s="300" t="n"/>
      <c r="EE785" s="300" t="n"/>
    </row>
    <row r="786" ht="15.75" customHeight="1">
      <c r="A786" s="316" t="n"/>
      <c r="B786" s="316" t="n"/>
      <c r="C786" s="316" t="n"/>
      <c r="D786" s="316" t="n"/>
      <c r="E786" s="316" t="n"/>
      <c r="F786" s="316" t="n"/>
      <c r="G786" s="316" t="n"/>
      <c r="H786" s="316" t="n"/>
      <c r="I786" s="229" t="n"/>
      <c r="J786" s="229" t="n"/>
      <c r="K786" s="229" t="n"/>
      <c r="L786" s="229" t="n"/>
      <c r="M786" s="229" t="n"/>
      <c r="N786" s="229" t="n"/>
      <c r="O786" s="229" t="n"/>
      <c r="P786" s="229" t="n"/>
      <c r="Q786" s="229" t="n"/>
      <c r="R786" s="305" t="n"/>
      <c r="S786" s="229" t="n"/>
      <c r="T786" s="229" t="n"/>
      <c r="U786" s="229" t="n"/>
      <c r="V786" s="306" t="n"/>
      <c r="W786" s="307" t="n"/>
      <c r="X786" s="307" t="n"/>
      <c r="Y786" s="307" t="n"/>
      <c r="Z786" s="307" t="n"/>
      <c r="AA786" s="307" t="n"/>
      <c r="AB786" s="307" t="n"/>
      <c r="AC786" s="307" t="n"/>
      <c r="AD786" s="307" t="n"/>
      <c r="AE786" s="307" t="n"/>
      <c r="AF786" s="307" t="n"/>
      <c r="AG786" s="307" t="n"/>
      <c r="AH786" s="307" t="n"/>
      <c r="AI786" s="307" t="n"/>
      <c r="AJ786" s="307" t="n"/>
      <c r="AK786" s="307" t="n"/>
      <c r="AL786" s="307" t="n"/>
      <c r="AM786" s="307" t="n"/>
      <c r="AN786" s="307" t="n"/>
      <c r="AO786" s="307" t="n"/>
      <c r="AP786" s="307" t="n"/>
      <c r="AQ786" s="307" t="n"/>
      <c r="AR786" s="307" t="n"/>
      <c r="AS786" s="307" t="n"/>
      <c r="AT786" s="307" t="n"/>
      <c r="AU786" s="307" t="n"/>
      <c r="AV786" s="307" t="n"/>
      <c r="AW786" s="307" t="n"/>
      <c r="AX786" s="307" t="n"/>
      <c r="AY786" s="307" t="n"/>
      <c r="AZ786" s="307" t="n"/>
      <c r="BA786" s="307" t="n"/>
      <c r="BB786" s="307" t="n"/>
      <c r="BC786" s="307" t="n"/>
      <c r="BD786" s="307" t="n"/>
      <c r="BE786" s="230" t="n"/>
      <c r="BF786" s="230" t="n"/>
      <c r="BG786" s="230" t="n"/>
      <c r="BH786" s="230" t="n"/>
      <c r="BI786" s="230" t="n"/>
      <c r="BJ786" s="230" t="n"/>
      <c r="BK786" s="230" t="n"/>
      <c r="BL786" s="230" t="n"/>
      <c r="BM786" s="230" t="n"/>
      <c r="BN786" s="230" t="n"/>
      <c r="BO786" s="230" t="n"/>
      <c r="BP786" s="308" t="n"/>
      <c r="BQ786" s="308" t="n"/>
      <c r="BR786" s="308" t="n"/>
      <c r="BS786" s="308" t="n"/>
      <c r="BT786" s="308" t="n"/>
      <c r="BU786" s="308" t="n"/>
      <c r="BV786" s="308" t="n"/>
      <c r="BW786" s="300" t="n"/>
      <c r="BX786" s="300" t="n"/>
      <c r="BY786" s="300" t="n"/>
      <c r="BZ786" s="300" t="n"/>
      <c r="CA786" s="300" t="n"/>
      <c r="CB786" s="300" t="n"/>
      <c r="CC786" s="300" t="n"/>
      <c r="CD786" s="300" t="n"/>
      <c r="CE786" s="229" t="n"/>
      <c r="CF786" s="229" t="n"/>
      <c r="CG786" s="229" t="n"/>
      <c r="CH786" s="229" t="n"/>
      <c r="CI786" s="229" t="n"/>
      <c r="CJ786" s="229" t="n"/>
      <c r="CK786" s="229" t="n"/>
      <c r="CL786" s="229" t="n"/>
      <c r="CM786" s="229" t="n"/>
      <c r="CN786" s="229" t="n"/>
      <c r="CO786" s="229" t="n"/>
      <c r="CP786" s="300" t="n"/>
      <c r="CQ786" s="300" t="n"/>
      <c r="CR786" s="300" t="n"/>
      <c r="CS786" s="300" t="n"/>
      <c r="CT786" s="300" t="n"/>
      <c r="CU786" s="300" t="n"/>
      <c r="CV786" s="300" t="n"/>
      <c r="CW786" s="300" t="n"/>
      <c r="CX786" s="300" t="n"/>
      <c r="CY786" s="300" t="n"/>
      <c r="CZ786" s="300" t="n"/>
      <c r="DA786" s="300" t="n"/>
      <c r="DB786" s="300" t="n"/>
      <c r="DC786" s="300" t="n"/>
      <c r="DD786" s="300" t="n"/>
      <c r="DE786" s="300" t="n"/>
      <c r="DF786" s="300" t="n"/>
      <c r="DG786" s="300" t="n"/>
      <c r="DH786" s="300" t="n"/>
      <c r="DI786" s="300" t="n"/>
      <c r="DJ786" s="230" t="n"/>
      <c r="DK786" s="230" t="n"/>
      <c r="DL786" s="230" t="n"/>
      <c r="DM786" s="230" t="n"/>
      <c r="DN786" s="230" t="n"/>
      <c r="DO786" s="230" t="n"/>
      <c r="DP786" s="230" t="n"/>
      <c r="DQ786" s="230" t="n"/>
      <c r="DR786" s="230" t="n"/>
      <c r="DS786" s="230" t="n"/>
      <c r="DT786" s="300" t="n"/>
      <c r="DU786" s="300" t="n"/>
      <c r="DV786" s="300" t="n"/>
      <c r="DW786" s="300" t="n"/>
      <c r="DX786" s="300" t="n"/>
      <c r="DY786" s="300" t="n"/>
      <c r="DZ786" s="300" t="n"/>
      <c r="EA786" s="300" t="n"/>
      <c r="EB786" s="300" t="n"/>
      <c r="EC786" s="300" t="n"/>
      <c r="ED786" s="300" t="n"/>
      <c r="EE786" s="300" t="n"/>
    </row>
    <row r="787" ht="15.75" customHeight="1">
      <c r="A787" s="316" t="n"/>
      <c r="B787" s="316" t="n"/>
      <c r="C787" s="316" t="n"/>
      <c r="D787" s="316" t="n"/>
      <c r="E787" s="316" t="n"/>
      <c r="F787" s="316" t="n"/>
      <c r="G787" s="316" t="n"/>
      <c r="H787" s="316" t="n"/>
      <c r="I787" s="229" t="n"/>
      <c r="J787" s="229" t="n"/>
      <c r="K787" s="229" t="n"/>
      <c r="L787" s="229" t="n"/>
      <c r="M787" s="229" t="n"/>
      <c r="N787" s="229" t="n"/>
      <c r="O787" s="229" t="n"/>
      <c r="P787" s="229" t="n"/>
      <c r="Q787" s="229" t="n"/>
      <c r="R787" s="305" t="n"/>
      <c r="S787" s="229" t="n"/>
      <c r="T787" s="229" t="n"/>
      <c r="U787" s="229" t="n"/>
      <c r="V787" s="306" t="n"/>
      <c r="W787" s="307" t="n"/>
      <c r="X787" s="307" t="n"/>
      <c r="Y787" s="307" t="n"/>
      <c r="Z787" s="307" t="n"/>
      <c r="AA787" s="307" t="n"/>
      <c r="AB787" s="307" t="n"/>
      <c r="AC787" s="307" t="n"/>
      <c r="AD787" s="307" t="n"/>
      <c r="AE787" s="307" t="n"/>
      <c r="AF787" s="307" t="n"/>
      <c r="AG787" s="307" t="n"/>
      <c r="AH787" s="307" t="n"/>
      <c r="AI787" s="307" t="n"/>
      <c r="AJ787" s="307" t="n"/>
      <c r="AK787" s="307" t="n"/>
      <c r="AL787" s="307" t="n"/>
      <c r="AM787" s="307" t="n"/>
      <c r="AN787" s="307" t="n"/>
      <c r="AO787" s="307" t="n"/>
      <c r="AP787" s="307" t="n"/>
      <c r="AQ787" s="307" t="n"/>
      <c r="AR787" s="307" t="n"/>
      <c r="AS787" s="307" t="n"/>
      <c r="AT787" s="307" t="n"/>
      <c r="AU787" s="307" t="n"/>
      <c r="AV787" s="307" t="n"/>
      <c r="AW787" s="307" t="n"/>
      <c r="AX787" s="307" t="n"/>
      <c r="AY787" s="307" t="n"/>
      <c r="AZ787" s="307" t="n"/>
      <c r="BA787" s="307" t="n"/>
      <c r="BB787" s="307" t="n"/>
      <c r="BC787" s="307" t="n"/>
      <c r="BD787" s="307" t="n"/>
      <c r="BE787" s="230" t="n"/>
      <c r="BF787" s="230" t="n"/>
      <c r="BG787" s="230" t="n"/>
      <c r="BH787" s="230" t="n"/>
      <c r="BI787" s="230" t="n"/>
      <c r="BJ787" s="230" t="n"/>
      <c r="BK787" s="230" t="n"/>
      <c r="BL787" s="230" t="n"/>
      <c r="BM787" s="230" t="n"/>
      <c r="BN787" s="230" t="n"/>
      <c r="BO787" s="230" t="n"/>
      <c r="BP787" s="308" t="n"/>
      <c r="BQ787" s="308" t="n"/>
      <c r="BR787" s="308" t="n"/>
      <c r="BS787" s="308" t="n"/>
      <c r="BT787" s="308" t="n"/>
      <c r="BU787" s="308" t="n"/>
      <c r="BV787" s="308" t="n"/>
      <c r="BW787" s="300" t="n"/>
      <c r="BX787" s="300" t="n"/>
      <c r="BY787" s="300" t="n"/>
      <c r="BZ787" s="300" t="n"/>
      <c r="CA787" s="300" t="n"/>
      <c r="CB787" s="300" t="n"/>
      <c r="CC787" s="300" t="n"/>
      <c r="CD787" s="300" t="n"/>
      <c r="CE787" s="229" t="n"/>
      <c r="CF787" s="229" t="n"/>
      <c r="CG787" s="229" t="n"/>
      <c r="CH787" s="229" t="n"/>
      <c r="CI787" s="229" t="n"/>
      <c r="CJ787" s="229" t="n"/>
      <c r="CK787" s="229" t="n"/>
      <c r="CL787" s="229" t="n"/>
      <c r="CM787" s="229" t="n"/>
      <c r="CN787" s="229" t="n"/>
      <c r="CO787" s="229" t="n"/>
      <c r="CP787" s="300" t="n"/>
      <c r="CQ787" s="300" t="n"/>
      <c r="CR787" s="300" t="n"/>
      <c r="CS787" s="300" t="n"/>
      <c r="CT787" s="300" t="n"/>
      <c r="CU787" s="300" t="n"/>
      <c r="CV787" s="300" t="n"/>
      <c r="CW787" s="300" t="n"/>
      <c r="CX787" s="300" t="n"/>
      <c r="CY787" s="300" t="n"/>
      <c r="CZ787" s="300" t="n"/>
      <c r="DA787" s="300" t="n"/>
      <c r="DB787" s="300" t="n"/>
      <c r="DC787" s="300" t="n"/>
      <c r="DD787" s="300" t="n"/>
      <c r="DE787" s="300" t="n"/>
      <c r="DF787" s="300" t="n"/>
      <c r="DG787" s="300" t="n"/>
      <c r="DH787" s="300" t="n"/>
      <c r="DI787" s="300" t="n"/>
      <c r="DJ787" s="230" t="n"/>
      <c r="DK787" s="230" t="n"/>
      <c r="DL787" s="230" t="n"/>
      <c r="DM787" s="230" t="n"/>
      <c r="DN787" s="230" t="n"/>
      <c r="DO787" s="230" t="n"/>
      <c r="DP787" s="230" t="n"/>
      <c r="DQ787" s="230" t="n"/>
      <c r="DR787" s="230" t="n"/>
      <c r="DS787" s="230" t="n"/>
      <c r="DT787" s="300" t="n"/>
      <c r="DU787" s="300" t="n"/>
      <c r="DV787" s="300" t="n"/>
      <c r="DW787" s="300" t="n"/>
      <c r="DX787" s="300" t="n"/>
      <c r="DY787" s="300" t="n"/>
      <c r="DZ787" s="300" t="n"/>
      <c r="EA787" s="300" t="n"/>
      <c r="EB787" s="300" t="n"/>
      <c r="EC787" s="300" t="n"/>
      <c r="ED787" s="300" t="n"/>
      <c r="EE787" s="300" t="n"/>
    </row>
    <row r="788" ht="15.75" customHeight="1">
      <c r="A788" s="316" t="n"/>
      <c r="B788" s="316" t="n"/>
      <c r="C788" s="316" t="n"/>
      <c r="D788" s="316" t="n"/>
      <c r="E788" s="316" t="n"/>
      <c r="F788" s="316" t="n"/>
      <c r="G788" s="316" t="n"/>
      <c r="H788" s="316" t="n"/>
      <c r="I788" s="229" t="n"/>
      <c r="J788" s="229" t="n"/>
      <c r="K788" s="229" t="n"/>
      <c r="L788" s="229" t="n"/>
      <c r="M788" s="229" t="n"/>
      <c r="N788" s="229" t="n"/>
      <c r="O788" s="229" t="n"/>
      <c r="P788" s="229" t="n"/>
      <c r="Q788" s="229" t="n"/>
      <c r="R788" s="305" t="n"/>
      <c r="S788" s="229" t="n"/>
      <c r="T788" s="229" t="n"/>
      <c r="U788" s="229" t="n"/>
      <c r="V788" s="306" t="n"/>
      <c r="W788" s="307" t="n"/>
      <c r="X788" s="307" t="n"/>
      <c r="Y788" s="307" t="n"/>
      <c r="Z788" s="307" t="n"/>
      <c r="AA788" s="307" t="n"/>
      <c r="AB788" s="307" t="n"/>
      <c r="AC788" s="307" t="n"/>
      <c r="AD788" s="307" t="n"/>
      <c r="AE788" s="307" t="n"/>
      <c r="AF788" s="307" t="n"/>
      <c r="AG788" s="307" t="n"/>
      <c r="AH788" s="307" t="n"/>
      <c r="AI788" s="307" t="n"/>
      <c r="AJ788" s="307" t="n"/>
      <c r="AK788" s="307" t="n"/>
      <c r="AL788" s="307" t="n"/>
      <c r="AM788" s="307" t="n"/>
      <c r="AN788" s="307" t="n"/>
      <c r="AO788" s="307" t="n"/>
      <c r="AP788" s="307" t="n"/>
      <c r="AQ788" s="307" t="n"/>
      <c r="AR788" s="307" t="n"/>
      <c r="AS788" s="307" t="n"/>
      <c r="AT788" s="307" t="n"/>
      <c r="AU788" s="307" t="n"/>
      <c r="AV788" s="307" t="n"/>
      <c r="AW788" s="307" t="n"/>
      <c r="AX788" s="307" t="n"/>
      <c r="AY788" s="307" t="n"/>
      <c r="AZ788" s="307" t="n"/>
      <c r="BA788" s="307" t="n"/>
      <c r="BB788" s="307" t="n"/>
      <c r="BC788" s="307" t="n"/>
      <c r="BD788" s="307" t="n"/>
      <c r="BE788" s="230" t="n"/>
      <c r="BF788" s="230" t="n"/>
      <c r="BG788" s="230" t="n"/>
      <c r="BH788" s="230" t="n"/>
      <c r="BI788" s="230" t="n"/>
      <c r="BJ788" s="230" t="n"/>
      <c r="BK788" s="230" t="n"/>
      <c r="BL788" s="230" t="n"/>
      <c r="BM788" s="230" t="n"/>
      <c r="BN788" s="230" t="n"/>
      <c r="BO788" s="230" t="n"/>
      <c r="BP788" s="308" t="n"/>
      <c r="BQ788" s="308" t="n"/>
      <c r="BR788" s="308" t="n"/>
      <c r="BS788" s="308" t="n"/>
      <c r="BT788" s="308" t="n"/>
      <c r="BU788" s="308" t="n"/>
      <c r="BV788" s="308" t="n"/>
      <c r="BW788" s="300" t="n"/>
      <c r="BX788" s="300" t="n"/>
      <c r="BY788" s="300" t="n"/>
      <c r="BZ788" s="300" t="n"/>
      <c r="CA788" s="300" t="n"/>
      <c r="CB788" s="300" t="n"/>
      <c r="CC788" s="300" t="n"/>
      <c r="CD788" s="300" t="n"/>
      <c r="CE788" s="229" t="n"/>
      <c r="CF788" s="229" t="n"/>
      <c r="CG788" s="229" t="n"/>
      <c r="CH788" s="229" t="n"/>
      <c r="CI788" s="229" t="n"/>
      <c r="CJ788" s="229" t="n"/>
      <c r="CK788" s="229" t="n"/>
      <c r="CL788" s="229" t="n"/>
      <c r="CM788" s="229" t="n"/>
      <c r="CN788" s="229" t="n"/>
      <c r="CO788" s="229" t="n"/>
      <c r="CP788" s="300" t="n"/>
      <c r="CQ788" s="300" t="n"/>
      <c r="CR788" s="300" t="n"/>
      <c r="CS788" s="300" t="n"/>
      <c r="CT788" s="300" t="n"/>
      <c r="CU788" s="300" t="n"/>
      <c r="CV788" s="300" t="n"/>
      <c r="CW788" s="300" t="n"/>
      <c r="CX788" s="300" t="n"/>
      <c r="CY788" s="300" t="n"/>
      <c r="CZ788" s="300" t="n"/>
      <c r="DA788" s="300" t="n"/>
      <c r="DB788" s="300" t="n"/>
      <c r="DC788" s="300" t="n"/>
      <c r="DD788" s="300" t="n"/>
      <c r="DE788" s="300" t="n"/>
      <c r="DF788" s="300" t="n"/>
      <c r="DG788" s="300" t="n"/>
      <c r="DH788" s="300" t="n"/>
      <c r="DI788" s="300" t="n"/>
      <c r="DJ788" s="230" t="n"/>
      <c r="DK788" s="230" t="n"/>
      <c r="DL788" s="230" t="n"/>
      <c r="DM788" s="230" t="n"/>
      <c r="DN788" s="230" t="n"/>
      <c r="DO788" s="230" t="n"/>
      <c r="DP788" s="230" t="n"/>
      <c r="DQ788" s="230" t="n"/>
      <c r="DR788" s="230" t="n"/>
      <c r="DS788" s="230" t="n"/>
      <c r="DT788" s="300" t="n"/>
      <c r="DU788" s="300" t="n"/>
      <c r="DV788" s="300" t="n"/>
      <c r="DW788" s="300" t="n"/>
      <c r="DX788" s="300" t="n"/>
      <c r="DY788" s="300" t="n"/>
      <c r="DZ788" s="300" t="n"/>
      <c r="EA788" s="300" t="n"/>
      <c r="EB788" s="300" t="n"/>
      <c r="EC788" s="300" t="n"/>
      <c r="ED788" s="300" t="n"/>
      <c r="EE788" s="300" t="n"/>
    </row>
    <row r="789" ht="15.75" customHeight="1">
      <c r="A789" s="316" t="n"/>
      <c r="B789" s="316" t="n"/>
      <c r="C789" s="316" t="n"/>
      <c r="D789" s="316" t="n"/>
      <c r="E789" s="316" t="n"/>
      <c r="F789" s="316" t="n"/>
      <c r="G789" s="316" t="n"/>
      <c r="H789" s="316" t="n"/>
      <c r="I789" s="229" t="n"/>
      <c r="J789" s="229" t="n"/>
      <c r="K789" s="229" t="n"/>
      <c r="L789" s="229" t="n"/>
      <c r="M789" s="229" t="n"/>
      <c r="N789" s="229" t="n"/>
      <c r="O789" s="229" t="n"/>
      <c r="P789" s="229" t="n"/>
      <c r="Q789" s="229" t="n"/>
      <c r="R789" s="305" t="n"/>
      <c r="S789" s="229" t="n"/>
      <c r="T789" s="229" t="n"/>
      <c r="U789" s="229" t="n"/>
      <c r="V789" s="306" t="n"/>
      <c r="W789" s="307" t="n"/>
      <c r="X789" s="307" t="n"/>
      <c r="Y789" s="307" t="n"/>
      <c r="Z789" s="307" t="n"/>
      <c r="AA789" s="307" t="n"/>
      <c r="AB789" s="307" t="n"/>
      <c r="AC789" s="307" t="n"/>
      <c r="AD789" s="307" t="n"/>
      <c r="AE789" s="307" t="n"/>
      <c r="AF789" s="307" t="n"/>
      <c r="AG789" s="307" t="n"/>
      <c r="AH789" s="307" t="n"/>
      <c r="AI789" s="307" t="n"/>
      <c r="AJ789" s="307" t="n"/>
      <c r="AK789" s="307" t="n"/>
      <c r="AL789" s="307" t="n"/>
      <c r="AM789" s="307" t="n"/>
      <c r="AN789" s="307" t="n"/>
      <c r="AO789" s="307" t="n"/>
      <c r="AP789" s="307" t="n"/>
      <c r="AQ789" s="307" t="n"/>
      <c r="AR789" s="307" t="n"/>
      <c r="AS789" s="307" t="n"/>
      <c r="AT789" s="307" t="n"/>
      <c r="AU789" s="307" t="n"/>
      <c r="AV789" s="307" t="n"/>
      <c r="AW789" s="307" t="n"/>
      <c r="AX789" s="307" t="n"/>
      <c r="AY789" s="307" t="n"/>
      <c r="AZ789" s="307" t="n"/>
      <c r="BA789" s="307" t="n"/>
      <c r="BB789" s="307" t="n"/>
      <c r="BC789" s="307" t="n"/>
      <c r="BD789" s="307" t="n"/>
      <c r="BE789" s="230" t="n"/>
      <c r="BF789" s="230" t="n"/>
      <c r="BG789" s="230" t="n"/>
      <c r="BH789" s="230" t="n"/>
      <c r="BI789" s="230" t="n"/>
      <c r="BJ789" s="230" t="n"/>
      <c r="BK789" s="230" t="n"/>
      <c r="BL789" s="230" t="n"/>
      <c r="BM789" s="230" t="n"/>
      <c r="BN789" s="230" t="n"/>
      <c r="BO789" s="230" t="n"/>
      <c r="BP789" s="308" t="n"/>
      <c r="BQ789" s="308" t="n"/>
      <c r="BR789" s="308" t="n"/>
      <c r="BS789" s="308" t="n"/>
      <c r="BT789" s="308" t="n"/>
      <c r="BU789" s="308" t="n"/>
      <c r="BV789" s="308" t="n"/>
      <c r="BW789" s="300" t="n"/>
      <c r="BX789" s="300" t="n"/>
      <c r="BY789" s="300" t="n"/>
      <c r="BZ789" s="300" t="n"/>
      <c r="CA789" s="300" t="n"/>
      <c r="CB789" s="300" t="n"/>
      <c r="CC789" s="300" t="n"/>
      <c r="CD789" s="300" t="n"/>
      <c r="CE789" s="229" t="n"/>
      <c r="CF789" s="229" t="n"/>
      <c r="CG789" s="229" t="n"/>
      <c r="CH789" s="229" t="n"/>
      <c r="CI789" s="229" t="n"/>
      <c r="CJ789" s="229" t="n"/>
      <c r="CK789" s="229" t="n"/>
      <c r="CL789" s="229" t="n"/>
      <c r="CM789" s="229" t="n"/>
      <c r="CN789" s="229" t="n"/>
      <c r="CO789" s="229" t="n"/>
      <c r="CP789" s="300" t="n"/>
      <c r="CQ789" s="300" t="n"/>
      <c r="CR789" s="300" t="n"/>
      <c r="CS789" s="300" t="n"/>
      <c r="CT789" s="300" t="n"/>
      <c r="CU789" s="300" t="n"/>
      <c r="CV789" s="300" t="n"/>
      <c r="CW789" s="300" t="n"/>
      <c r="CX789" s="300" t="n"/>
      <c r="CY789" s="300" t="n"/>
      <c r="CZ789" s="300" t="n"/>
      <c r="DA789" s="300" t="n"/>
      <c r="DB789" s="300" t="n"/>
      <c r="DC789" s="300" t="n"/>
      <c r="DD789" s="300" t="n"/>
      <c r="DE789" s="300" t="n"/>
      <c r="DF789" s="300" t="n"/>
      <c r="DG789" s="300" t="n"/>
      <c r="DH789" s="300" t="n"/>
      <c r="DI789" s="300" t="n"/>
      <c r="DJ789" s="230" t="n"/>
      <c r="DK789" s="230" t="n"/>
      <c r="DL789" s="230" t="n"/>
      <c r="DM789" s="230" t="n"/>
      <c r="DN789" s="230" t="n"/>
      <c r="DO789" s="230" t="n"/>
      <c r="DP789" s="230" t="n"/>
      <c r="DQ789" s="230" t="n"/>
      <c r="DR789" s="230" t="n"/>
      <c r="DS789" s="230" t="n"/>
      <c r="DT789" s="300" t="n"/>
      <c r="DU789" s="300" t="n"/>
      <c r="DV789" s="300" t="n"/>
      <c r="DW789" s="300" t="n"/>
      <c r="DX789" s="300" t="n"/>
      <c r="DY789" s="300" t="n"/>
      <c r="DZ789" s="300" t="n"/>
      <c r="EA789" s="300" t="n"/>
      <c r="EB789" s="300" t="n"/>
      <c r="EC789" s="300" t="n"/>
      <c r="ED789" s="300" t="n"/>
      <c r="EE789" s="300" t="n"/>
    </row>
    <row r="790" ht="15.75" customHeight="1">
      <c r="A790" s="316" t="n"/>
      <c r="B790" s="316" t="n"/>
      <c r="C790" s="316" t="n"/>
      <c r="D790" s="316" t="n"/>
      <c r="E790" s="316" t="n"/>
      <c r="F790" s="316" t="n"/>
      <c r="G790" s="316" t="n"/>
      <c r="H790" s="316" t="n"/>
      <c r="I790" s="229" t="n"/>
      <c r="J790" s="229" t="n"/>
      <c r="K790" s="229" t="n"/>
      <c r="L790" s="229" t="n"/>
      <c r="M790" s="229" t="n"/>
      <c r="N790" s="229" t="n"/>
      <c r="O790" s="229" t="n"/>
      <c r="P790" s="229" t="n"/>
      <c r="Q790" s="229" t="n"/>
      <c r="R790" s="305" t="n"/>
      <c r="S790" s="229" t="n"/>
      <c r="T790" s="229" t="n"/>
      <c r="U790" s="229" t="n"/>
      <c r="V790" s="306" t="n"/>
      <c r="W790" s="307" t="n"/>
      <c r="X790" s="307" t="n"/>
      <c r="Y790" s="307" t="n"/>
      <c r="Z790" s="307" t="n"/>
      <c r="AA790" s="307" t="n"/>
      <c r="AB790" s="307" t="n"/>
      <c r="AC790" s="307" t="n"/>
      <c r="AD790" s="307" t="n"/>
      <c r="AE790" s="307" t="n"/>
      <c r="AF790" s="307" t="n"/>
      <c r="AG790" s="307" t="n"/>
      <c r="AH790" s="307" t="n"/>
      <c r="AI790" s="307" t="n"/>
      <c r="AJ790" s="307" t="n"/>
      <c r="AK790" s="307" t="n"/>
      <c r="AL790" s="307" t="n"/>
      <c r="AM790" s="307" t="n"/>
      <c r="AN790" s="307" t="n"/>
      <c r="AO790" s="307" t="n"/>
      <c r="AP790" s="307" t="n"/>
      <c r="AQ790" s="307" t="n"/>
      <c r="AR790" s="307" t="n"/>
      <c r="AS790" s="307" t="n"/>
      <c r="AT790" s="307" t="n"/>
      <c r="AU790" s="307" t="n"/>
      <c r="AV790" s="307" t="n"/>
      <c r="AW790" s="307" t="n"/>
      <c r="AX790" s="307" t="n"/>
      <c r="AY790" s="307" t="n"/>
      <c r="AZ790" s="307" t="n"/>
      <c r="BA790" s="307" t="n"/>
      <c r="BB790" s="307" t="n"/>
      <c r="BC790" s="307" t="n"/>
      <c r="BD790" s="307" t="n"/>
      <c r="BE790" s="230" t="n"/>
      <c r="BF790" s="230" t="n"/>
      <c r="BG790" s="230" t="n"/>
      <c r="BH790" s="230" t="n"/>
      <c r="BI790" s="230" t="n"/>
      <c r="BJ790" s="230" t="n"/>
      <c r="BK790" s="230" t="n"/>
      <c r="BL790" s="230" t="n"/>
      <c r="BM790" s="230" t="n"/>
      <c r="BN790" s="230" t="n"/>
      <c r="BO790" s="230" t="n"/>
      <c r="BP790" s="308" t="n"/>
      <c r="BQ790" s="308" t="n"/>
      <c r="BR790" s="308" t="n"/>
      <c r="BS790" s="308" t="n"/>
      <c r="BT790" s="308" t="n"/>
      <c r="BU790" s="308" t="n"/>
      <c r="BV790" s="308" t="n"/>
      <c r="BW790" s="300" t="n"/>
      <c r="BX790" s="300" t="n"/>
      <c r="BY790" s="300" t="n"/>
      <c r="BZ790" s="300" t="n"/>
      <c r="CA790" s="300" t="n"/>
      <c r="CB790" s="300" t="n"/>
      <c r="CC790" s="300" t="n"/>
      <c r="CD790" s="300" t="n"/>
      <c r="CE790" s="229" t="n"/>
      <c r="CF790" s="229" t="n"/>
      <c r="CG790" s="229" t="n"/>
      <c r="CH790" s="229" t="n"/>
      <c r="CI790" s="229" t="n"/>
      <c r="CJ790" s="229" t="n"/>
      <c r="CK790" s="229" t="n"/>
      <c r="CL790" s="229" t="n"/>
      <c r="CM790" s="229" t="n"/>
      <c r="CN790" s="229" t="n"/>
      <c r="CO790" s="229" t="n"/>
      <c r="CP790" s="300" t="n"/>
      <c r="CQ790" s="300" t="n"/>
      <c r="CR790" s="300" t="n"/>
      <c r="CS790" s="300" t="n"/>
      <c r="CT790" s="300" t="n"/>
      <c r="CU790" s="300" t="n"/>
      <c r="CV790" s="300" t="n"/>
      <c r="CW790" s="300" t="n"/>
      <c r="CX790" s="300" t="n"/>
      <c r="CY790" s="300" t="n"/>
      <c r="CZ790" s="300" t="n"/>
      <c r="DA790" s="300" t="n"/>
      <c r="DB790" s="300" t="n"/>
      <c r="DC790" s="300" t="n"/>
      <c r="DD790" s="300" t="n"/>
      <c r="DE790" s="300" t="n"/>
      <c r="DF790" s="300" t="n"/>
      <c r="DG790" s="300" t="n"/>
      <c r="DH790" s="300" t="n"/>
      <c r="DI790" s="300" t="n"/>
      <c r="DJ790" s="230" t="n"/>
      <c r="DK790" s="230" t="n"/>
      <c r="DL790" s="230" t="n"/>
      <c r="DM790" s="230" t="n"/>
      <c r="DN790" s="230" t="n"/>
      <c r="DO790" s="230" t="n"/>
      <c r="DP790" s="230" t="n"/>
      <c r="DQ790" s="230" t="n"/>
      <c r="DR790" s="230" t="n"/>
      <c r="DS790" s="230" t="n"/>
      <c r="DT790" s="300" t="n"/>
      <c r="DU790" s="300" t="n"/>
      <c r="DV790" s="300" t="n"/>
      <c r="DW790" s="300" t="n"/>
      <c r="DX790" s="300" t="n"/>
      <c r="DY790" s="300" t="n"/>
      <c r="DZ790" s="300" t="n"/>
      <c r="EA790" s="300" t="n"/>
      <c r="EB790" s="300" t="n"/>
      <c r="EC790" s="300" t="n"/>
      <c r="ED790" s="300" t="n"/>
      <c r="EE790" s="300" t="n"/>
    </row>
    <row r="791" ht="15.75" customHeight="1">
      <c r="A791" s="316" t="n"/>
      <c r="B791" s="316" t="n"/>
      <c r="C791" s="316" t="n"/>
      <c r="D791" s="316" t="n"/>
      <c r="E791" s="316" t="n"/>
      <c r="F791" s="316" t="n"/>
      <c r="G791" s="316" t="n"/>
      <c r="H791" s="316" t="n"/>
      <c r="I791" s="229" t="n"/>
      <c r="J791" s="229" t="n"/>
      <c r="K791" s="229" t="n"/>
      <c r="L791" s="229" t="n"/>
      <c r="M791" s="229" t="n"/>
      <c r="N791" s="229" t="n"/>
      <c r="O791" s="229" t="n"/>
      <c r="P791" s="229" t="n"/>
      <c r="Q791" s="229" t="n"/>
      <c r="R791" s="305" t="n"/>
      <c r="S791" s="229" t="n"/>
      <c r="T791" s="229" t="n"/>
      <c r="U791" s="229" t="n"/>
      <c r="V791" s="306" t="n"/>
      <c r="W791" s="307" t="n"/>
      <c r="X791" s="307" t="n"/>
      <c r="Y791" s="307" t="n"/>
      <c r="Z791" s="307" t="n"/>
      <c r="AA791" s="307" t="n"/>
      <c r="AB791" s="307" t="n"/>
      <c r="AC791" s="307" t="n"/>
      <c r="AD791" s="307" t="n"/>
      <c r="AE791" s="307" t="n"/>
      <c r="AF791" s="307" t="n"/>
      <c r="AG791" s="307" t="n"/>
      <c r="AH791" s="307" t="n"/>
      <c r="AI791" s="307" t="n"/>
      <c r="AJ791" s="307" t="n"/>
      <c r="AK791" s="307" t="n"/>
      <c r="AL791" s="307" t="n"/>
      <c r="AM791" s="307" t="n"/>
      <c r="AN791" s="307" t="n"/>
      <c r="AO791" s="307" t="n"/>
      <c r="AP791" s="307" t="n"/>
      <c r="AQ791" s="307" t="n"/>
      <c r="AR791" s="307" t="n"/>
      <c r="AS791" s="307" t="n"/>
      <c r="AT791" s="307" t="n"/>
      <c r="AU791" s="307" t="n"/>
      <c r="AV791" s="307" t="n"/>
      <c r="AW791" s="307" t="n"/>
      <c r="AX791" s="307" t="n"/>
      <c r="AY791" s="307" t="n"/>
      <c r="AZ791" s="307" t="n"/>
      <c r="BA791" s="307" t="n"/>
      <c r="BB791" s="307" t="n"/>
      <c r="BC791" s="307" t="n"/>
      <c r="BD791" s="307" t="n"/>
      <c r="BE791" s="230" t="n"/>
      <c r="BF791" s="230" t="n"/>
      <c r="BG791" s="230" t="n"/>
      <c r="BH791" s="230" t="n"/>
      <c r="BI791" s="230" t="n"/>
      <c r="BJ791" s="230" t="n"/>
      <c r="BK791" s="230" t="n"/>
      <c r="BL791" s="230" t="n"/>
      <c r="BM791" s="230" t="n"/>
      <c r="BN791" s="230" t="n"/>
      <c r="BO791" s="230" t="n"/>
      <c r="BP791" s="308" t="n"/>
      <c r="BQ791" s="308" t="n"/>
      <c r="BR791" s="308" t="n"/>
      <c r="BS791" s="308" t="n"/>
      <c r="BT791" s="308" t="n"/>
      <c r="BU791" s="308" t="n"/>
      <c r="BV791" s="308" t="n"/>
      <c r="BW791" s="300" t="n"/>
      <c r="BX791" s="300" t="n"/>
      <c r="BY791" s="300" t="n"/>
      <c r="BZ791" s="300" t="n"/>
      <c r="CA791" s="300" t="n"/>
      <c r="CB791" s="300" t="n"/>
      <c r="CC791" s="300" t="n"/>
      <c r="CD791" s="300" t="n"/>
      <c r="CE791" s="229" t="n"/>
      <c r="CF791" s="229" t="n"/>
      <c r="CG791" s="229" t="n"/>
      <c r="CH791" s="229" t="n"/>
      <c r="CI791" s="229" t="n"/>
      <c r="CJ791" s="229" t="n"/>
      <c r="CK791" s="229" t="n"/>
      <c r="CL791" s="229" t="n"/>
      <c r="CM791" s="229" t="n"/>
      <c r="CN791" s="229" t="n"/>
      <c r="CO791" s="229" t="n"/>
      <c r="CP791" s="300" t="n"/>
      <c r="CQ791" s="300" t="n"/>
      <c r="CR791" s="300" t="n"/>
      <c r="CS791" s="300" t="n"/>
      <c r="CT791" s="300" t="n"/>
      <c r="CU791" s="300" t="n"/>
      <c r="CV791" s="300" t="n"/>
      <c r="CW791" s="300" t="n"/>
      <c r="CX791" s="300" t="n"/>
      <c r="CY791" s="300" t="n"/>
      <c r="CZ791" s="300" t="n"/>
      <c r="DA791" s="300" t="n"/>
      <c r="DB791" s="300" t="n"/>
      <c r="DC791" s="300" t="n"/>
      <c r="DD791" s="300" t="n"/>
      <c r="DE791" s="300" t="n"/>
      <c r="DF791" s="300" t="n"/>
      <c r="DG791" s="300" t="n"/>
      <c r="DH791" s="300" t="n"/>
      <c r="DI791" s="300" t="n"/>
      <c r="DJ791" s="230" t="n"/>
      <c r="DK791" s="230" t="n"/>
      <c r="DL791" s="230" t="n"/>
      <c r="DM791" s="230" t="n"/>
      <c r="DN791" s="230" t="n"/>
      <c r="DO791" s="230" t="n"/>
      <c r="DP791" s="230" t="n"/>
      <c r="DQ791" s="230" t="n"/>
      <c r="DR791" s="230" t="n"/>
      <c r="DS791" s="230" t="n"/>
      <c r="DT791" s="300" t="n"/>
      <c r="DU791" s="300" t="n"/>
      <c r="DV791" s="300" t="n"/>
      <c r="DW791" s="300" t="n"/>
      <c r="DX791" s="300" t="n"/>
      <c r="DY791" s="300" t="n"/>
      <c r="DZ791" s="300" t="n"/>
      <c r="EA791" s="300" t="n"/>
      <c r="EB791" s="300" t="n"/>
      <c r="EC791" s="300" t="n"/>
      <c r="ED791" s="300" t="n"/>
      <c r="EE791" s="300" t="n"/>
    </row>
    <row r="792" ht="15.75" customHeight="1">
      <c r="A792" s="316" t="n"/>
      <c r="B792" s="316" t="n"/>
      <c r="C792" s="316" t="n"/>
      <c r="D792" s="316" t="n"/>
      <c r="E792" s="316" t="n"/>
      <c r="F792" s="316" t="n"/>
      <c r="G792" s="316" t="n"/>
      <c r="H792" s="316" t="n"/>
      <c r="I792" s="229" t="n"/>
      <c r="J792" s="229" t="n"/>
      <c r="K792" s="229" t="n"/>
      <c r="L792" s="229" t="n"/>
      <c r="M792" s="229" t="n"/>
      <c r="N792" s="229" t="n"/>
      <c r="O792" s="229" t="n"/>
      <c r="P792" s="229" t="n"/>
      <c r="Q792" s="229" t="n"/>
      <c r="R792" s="305" t="n"/>
      <c r="S792" s="229" t="n"/>
      <c r="T792" s="229" t="n"/>
      <c r="U792" s="229" t="n"/>
      <c r="V792" s="306" t="n"/>
      <c r="W792" s="307" t="n"/>
      <c r="X792" s="307" t="n"/>
      <c r="Y792" s="307" t="n"/>
      <c r="Z792" s="307" t="n"/>
      <c r="AA792" s="307" t="n"/>
      <c r="AB792" s="307" t="n"/>
      <c r="AC792" s="307" t="n"/>
      <c r="AD792" s="307" t="n"/>
      <c r="AE792" s="307" t="n"/>
      <c r="AF792" s="307" t="n"/>
      <c r="AG792" s="307" t="n"/>
      <c r="AH792" s="307" t="n"/>
      <c r="AI792" s="307" t="n"/>
      <c r="AJ792" s="307" t="n"/>
      <c r="AK792" s="307" t="n"/>
      <c r="AL792" s="307" t="n"/>
      <c r="AM792" s="307" t="n"/>
      <c r="AN792" s="307" t="n"/>
      <c r="AO792" s="307" t="n"/>
      <c r="AP792" s="307" t="n"/>
      <c r="AQ792" s="307" t="n"/>
      <c r="AR792" s="307" t="n"/>
      <c r="AS792" s="307" t="n"/>
      <c r="AT792" s="307" t="n"/>
      <c r="AU792" s="307" t="n"/>
      <c r="AV792" s="307" t="n"/>
      <c r="AW792" s="307" t="n"/>
      <c r="AX792" s="307" t="n"/>
      <c r="AY792" s="307" t="n"/>
      <c r="AZ792" s="307" t="n"/>
      <c r="BA792" s="307" t="n"/>
      <c r="BB792" s="307" t="n"/>
      <c r="BC792" s="307" t="n"/>
      <c r="BD792" s="307" t="n"/>
      <c r="BE792" s="230" t="n"/>
      <c r="BF792" s="230" t="n"/>
      <c r="BG792" s="230" t="n"/>
      <c r="BH792" s="230" t="n"/>
      <c r="BI792" s="230" t="n"/>
      <c r="BJ792" s="230" t="n"/>
      <c r="BK792" s="230" t="n"/>
      <c r="BL792" s="230" t="n"/>
      <c r="BM792" s="230" t="n"/>
      <c r="BN792" s="230" t="n"/>
      <c r="BO792" s="230" t="n"/>
      <c r="BP792" s="308" t="n"/>
      <c r="BQ792" s="308" t="n"/>
      <c r="BR792" s="308" t="n"/>
      <c r="BS792" s="308" t="n"/>
      <c r="BT792" s="308" t="n"/>
      <c r="BU792" s="308" t="n"/>
      <c r="BV792" s="308" t="n"/>
      <c r="BW792" s="300" t="n"/>
      <c r="BX792" s="300" t="n"/>
      <c r="BY792" s="300" t="n"/>
      <c r="BZ792" s="300" t="n"/>
      <c r="CA792" s="300" t="n"/>
      <c r="CB792" s="300" t="n"/>
      <c r="CC792" s="300" t="n"/>
      <c r="CD792" s="300" t="n"/>
      <c r="CE792" s="229" t="n"/>
      <c r="CF792" s="229" t="n"/>
      <c r="CG792" s="229" t="n"/>
      <c r="CH792" s="229" t="n"/>
      <c r="CI792" s="229" t="n"/>
      <c r="CJ792" s="229" t="n"/>
      <c r="CK792" s="229" t="n"/>
      <c r="CL792" s="229" t="n"/>
      <c r="CM792" s="229" t="n"/>
      <c r="CN792" s="229" t="n"/>
      <c r="CO792" s="229" t="n"/>
      <c r="CP792" s="300" t="n"/>
      <c r="CQ792" s="300" t="n"/>
      <c r="CR792" s="300" t="n"/>
      <c r="CS792" s="300" t="n"/>
      <c r="CT792" s="300" t="n"/>
      <c r="CU792" s="300" t="n"/>
      <c r="CV792" s="300" t="n"/>
      <c r="CW792" s="300" t="n"/>
      <c r="CX792" s="300" t="n"/>
      <c r="CY792" s="300" t="n"/>
      <c r="CZ792" s="300" t="n"/>
      <c r="DA792" s="300" t="n"/>
      <c r="DB792" s="300" t="n"/>
      <c r="DC792" s="300" t="n"/>
      <c r="DD792" s="300" t="n"/>
      <c r="DE792" s="300" t="n"/>
      <c r="DF792" s="300" t="n"/>
      <c r="DG792" s="300" t="n"/>
      <c r="DH792" s="300" t="n"/>
      <c r="DI792" s="300" t="n"/>
      <c r="DJ792" s="230" t="n"/>
      <c r="DK792" s="230" t="n"/>
      <c r="DL792" s="230" t="n"/>
      <c r="DM792" s="230" t="n"/>
      <c r="DN792" s="230" t="n"/>
      <c r="DO792" s="230" t="n"/>
      <c r="DP792" s="230" t="n"/>
      <c r="DQ792" s="230" t="n"/>
      <c r="DR792" s="230" t="n"/>
      <c r="DS792" s="230" t="n"/>
      <c r="DT792" s="300" t="n"/>
      <c r="DU792" s="300" t="n"/>
      <c r="DV792" s="300" t="n"/>
      <c r="DW792" s="300" t="n"/>
      <c r="DX792" s="300" t="n"/>
      <c r="DY792" s="300" t="n"/>
      <c r="DZ792" s="300" t="n"/>
      <c r="EA792" s="300" t="n"/>
      <c r="EB792" s="300" t="n"/>
      <c r="EC792" s="300" t="n"/>
      <c r="ED792" s="300" t="n"/>
      <c r="EE792" s="300" t="n"/>
    </row>
    <row r="793" ht="15.75" customHeight="1">
      <c r="A793" s="316" t="n"/>
      <c r="B793" s="316" t="n"/>
      <c r="C793" s="316" t="n"/>
      <c r="D793" s="316" t="n"/>
      <c r="E793" s="316" t="n"/>
      <c r="F793" s="316" t="n"/>
      <c r="G793" s="316" t="n"/>
      <c r="H793" s="316" t="n"/>
      <c r="I793" s="229" t="n"/>
      <c r="J793" s="229" t="n"/>
      <c r="K793" s="229" t="n"/>
      <c r="L793" s="229" t="n"/>
      <c r="M793" s="229" t="n"/>
      <c r="N793" s="229" t="n"/>
      <c r="O793" s="229" t="n"/>
      <c r="P793" s="229" t="n"/>
      <c r="Q793" s="229" t="n"/>
      <c r="R793" s="305" t="n"/>
      <c r="S793" s="229" t="n"/>
      <c r="T793" s="229" t="n"/>
      <c r="U793" s="229" t="n"/>
      <c r="V793" s="306" t="n"/>
      <c r="W793" s="307" t="n"/>
      <c r="X793" s="307" t="n"/>
      <c r="Y793" s="307" t="n"/>
      <c r="Z793" s="307" t="n"/>
      <c r="AA793" s="307" t="n"/>
      <c r="AB793" s="307" t="n"/>
      <c r="AC793" s="307" t="n"/>
      <c r="AD793" s="307" t="n"/>
      <c r="AE793" s="307" t="n"/>
      <c r="AF793" s="307" t="n"/>
      <c r="AG793" s="307" t="n"/>
      <c r="AH793" s="307" t="n"/>
      <c r="AI793" s="307" t="n"/>
      <c r="AJ793" s="307" t="n"/>
      <c r="AK793" s="307" t="n"/>
      <c r="AL793" s="307" t="n"/>
      <c r="AM793" s="307" t="n"/>
      <c r="AN793" s="307" t="n"/>
      <c r="AO793" s="307" t="n"/>
      <c r="AP793" s="307" t="n"/>
      <c r="AQ793" s="307" t="n"/>
      <c r="AR793" s="307" t="n"/>
      <c r="AS793" s="307" t="n"/>
      <c r="AT793" s="307" t="n"/>
      <c r="AU793" s="307" t="n"/>
      <c r="AV793" s="307" t="n"/>
      <c r="AW793" s="307" t="n"/>
      <c r="AX793" s="307" t="n"/>
      <c r="AY793" s="307" t="n"/>
      <c r="AZ793" s="307" t="n"/>
      <c r="BA793" s="307" t="n"/>
      <c r="BB793" s="307" t="n"/>
      <c r="BC793" s="307" t="n"/>
      <c r="BD793" s="307" t="n"/>
      <c r="BE793" s="230" t="n"/>
      <c r="BF793" s="230" t="n"/>
      <c r="BG793" s="230" t="n"/>
      <c r="BH793" s="230" t="n"/>
      <c r="BI793" s="230" t="n"/>
      <c r="BJ793" s="230" t="n"/>
      <c r="BK793" s="230" t="n"/>
      <c r="BL793" s="230" t="n"/>
      <c r="BM793" s="230" t="n"/>
      <c r="BN793" s="230" t="n"/>
      <c r="BO793" s="230" t="n"/>
      <c r="BP793" s="308" t="n"/>
      <c r="BQ793" s="308" t="n"/>
      <c r="BR793" s="308" t="n"/>
      <c r="BS793" s="308" t="n"/>
      <c r="BT793" s="308" t="n"/>
      <c r="BU793" s="308" t="n"/>
      <c r="BV793" s="308" t="n"/>
      <c r="BW793" s="300" t="n"/>
      <c r="BX793" s="300" t="n"/>
      <c r="BY793" s="300" t="n"/>
      <c r="BZ793" s="300" t="n"/>
      <c r="CA793" s="300" t="n"/>
      <c r="CB793" s="300" t="n"/>
      <c r="CC793" s="300" t="n"/>
      <c r="CD793" s="300" t="n"/>
      <c r="CE793" s="229" t="n"/>
      <c r="CF793" s="229" t="n"/>
      <c r="CG793" s="229" t="n"/>
      <c r="CH793" s="229" t="n"/>
      <c r="CI793" s="229" t="n"/>
      <c r="CJ793" s="229" t="n"/>
      <c r="CK793" s="229" t="n"/>
      <c r="CL793" s="229" t="n"/>
      <c r="CM793" s="229" t="n"/>
      <c r="CN793" s="229" t="n"/>
      <c r="CO793" s="229" t="n"/>
      <c r="CP793" s="300" t="n"/>
      <c r="CQ793" s="300" t="n"/>
      <c r="CR793" s="300" t="n"/>
      <c r="CS793" s="300" t="n"/>
      <c r="CT793" s="300" t="n"/>
      <c r="CU793" s="300" t="n"/>
      <c r="CV793" s="300" t="n"/>
      <c r="CW793" s="300" t="n"/>
      <c r="CX793" s="300" t="n"/>
      <c r="CY793" s="300" t="n"/>
      <c r="CZ793" s="300" t="n"/>
      <c r="DA793" s="300" t="n"/>
      <c r="DB793" s="300" t="n"/>
      <c r="DC793" s="300" t="n"/>
      <c r="DD793" s="300" t="n"/>
      <c r="DE793" s="300" t="n"/>
      <c r="DF793" s="300" t="n"/>
      <c r="DG793" s="300" t="n"/>
      <c r="DH793" s="300" t="n"/>
      <c r="DI793" s="300" t="n"/>
      <c r="DJ793" s="230" t="n"/>
      <c r="DK793" s="230" t="n"/>
      <c r="DL793" s="230" t="n"/>
      <c r="DM793" s="230" t="n"/>
      <c r="DN793" s="230" t="n"/>
      <c r="DO793" s="230" t="n"/>
      <c r="DP793" s="230" t="n"/>
      <c r="DQ793" s="230" t="n"/>
      <c r="DR793" s="230" t="n"/>
      <c r="DS793" s="230" t="n"/>
      <c r="DT793" s="300" t="n"/>
      <c r="DU793" s="300" t="n"/>
      <c r="DV793" s="300" t="n"/>
      <c r="DW793" s="300" t="n"/>
      <c r="DX793" s="300" t="n"/>
      <c r="DY793" s="300" t="n"/>
      <c r="DZ793" s="300" t="n"/>
      <c r="EA793" s="300" t="n"/>
      <c r="EB793" s="300" t="n"/>
      <c r="EC793" s="300" t="n"/>
      <c r="ED793" s="300" t="n"/>
      <c r="EE793" s="300" t="n"/>
    </row>
    <row r="794" ht="15.75" customHeight="1">
      <c r="A794" s="316" t="n"/>
      <c r="B794" s="316" t="n"/>
      <c r="C794" s="316" t="n"/>
      <c r="D794" s="316" t="n"/>
      <c r="E794" s="316" t="n"/>
      <c r="F794" s="316" t="n"/>
      <c r="G794" s="316" t="n"/>
      <c r="H794" s="316" t="n"/>
      <c r="I794" s="229" t="n"/>
      <c r="J794" s="229" t="n"/>
      <c r="K794" s="229" t="n"/>
      <c r="L794" s="229" t="n"/>
      <c r="M794" s="229" t="n"/>
      <c r="N794" s="229" t="n"/>
      <c r="O794" s="229" t="n"/>
      <c r="P794" s="229" t="n"/>
      <c r="Q794" s="229" t="n"/>
      <c r="R794" s="305" t="n"/>
      <c r="S794" s="229" t="n"/>
      <c r="T794" s="229" t="n"/>
      <c r="U794" s="229" t="n"/>
      <c r="V794" s="306" t="n"/>
      <c r="W794" s="307" t="n"/>
      <c r="X794" s="307" t="n"/>
      <c r="Y794" s="307" t="n"/>
      <c r="Z794" s="307" t="n"/>
      <c r="AA794" s="307" t="n"/>
      <c r="AB794" s="307" t="n"/>
      <c r="AC794" s="307" t="n"/>
      <c r="AD794" s="307" t="n"/>
      <c r="AE794" s="307" t="n"/>
      <c r="AF794" s="307" t="n"/>
      <c r="AG794" s="307" t="n"/>
      <c r="AH794" s="307" t="n"/>
      <c r="AI794" s="307" t="n"/>
      <c r="AJ794" s="307" t="n"/>
      <c r="AK794" s="307" t="n"/>
      <c r="AL794" s="307" t="n"/>
      <c r="AM794" s="307" t="n"/>
      <c r="AN794" s="307" t="n"/>
      <c r="AO794" s="307" t="n"/>
      <c r="AP794" s="307" t="n"/>
      <c r="AQ794" s="307" t="n"/>
      <c r="AR794" s="307" t="n"/>
      <c r="AS794" s="307" t="n"/>
      <c r="AT794" s="307" t="n"/>
      <c r="AU794" s="307" t="n"/>
      <c r="AV794" s="307" t="n"/>
      <c r="AW794" s="307" t="n"/>
      <c r="AX794" s="307" t="n"/>
      <c r="AY794" s="307" t="n"/>
      <c r="AZ794" s="307" t="n"/>
      <c r="BA794" s="307" t="n"/>
      <c r="BB794" s="307" t="n"/>
      <c r="BC794" s="307" t="n"/>
      <c r="BD794" s="307" t="n"/>
      <c r="BE794" s="230" t="n"/>
      <c r="BF794" s="230" t="n"/>
      <c r="BG794" s="230" t="n"/>
      <c r="BH794" s="230" t="n"/>
      <c r="BI794" s="230" t="n"/>
      <c r="BJ794" s="230" t="n"/>
      <c r="BK794" s="230" t="n"/>
      <c r="BL794" s="230" t="n"/>
      <c r="BM794" s="230" t="n"/>
      <c r="BN794" s="230" t="n"/>
      <c r="BO794" s="230" t="n"/>
      <c r="BP794" s="308" t="n"/>
      <c r="BQ794" s="308" t="n"/>
      <c r="BR794" s="308" t="n"/>
      <c r="BS794" s="308" t="n"/>
      <c r="BT794" s="308" t="n"/>
      <c r="BU794" s="308" t="n"/>
      <c r="BV794" s="308" t="n"/>
      <c r="BW794" s="300" t="n"/>
      <c r="BX794" s="300" t="n"/>
      <c r="BY794" s="300" t="n"/>
      <c r="BZ794" s="300" t="n"/>
      <c r="CA794" s="300" t="n"/>
      <c r="CB794" s="300" t="n"/>
      <c r="CC794" s="300" t="n"/>
      <c r="CD794" s="300" t="n"/>
      <c r="CE794" s="229" t="n"/>
      <c r="CF794" s="229" t="n"/>
      <c r="CG794" s="229" t="n"/>
      <c r="CH794" s="229" t="n"/>
      <c r="CI794" s="229" t="n"/>
      <c r="CJ794" s="229" t="n"/>
      <c r="CK794" s="229" t="n"/>
      <c r="CL794" s="229" t="n"/>
      <c r="CM794" s="229" t="n"/>
      <c r="CN794" s="229" t="n"/>
      <c r="CO794" s="229" t="n"/>
      <c r="CP794" s="300" t="n"/>
      <c r="CQ794" s="300" t="n"/>
      <c r="CR794" s="300" t="n"/>
      <c r="CS794" s="300" t="n"/>
      <c r="CT794" s="300" t="n"/>
      <c r="CU794" s="300" t="n"/>
      <c r="CV794" s="300" t="n"/>
      <c r="CW794" s="300" t="n"/>
      <c r="CX794" s="300" t="n"/>
      <c r="CY794" s="300" t="n"/>
      <c r="CZ794" s="300" t="n"/>
      <c r="DA794" s="300" t="n"/>
      <c r="DB794" s="300" t="n"/>
      <c r="DC794" s="300" t="n"/>
      <c r="DD794" s="300" t="n"/>
      <c r="DE794" s="300" t="n"/>
      <c r="DF794" s="300" t="n"/>
      <c r="DG794" s="300" t="n"/>
      <c r="DH794" s="300" t="n"/>
      <c r="DI794" s="300" t="n"/>
      <c r="DJ794" s="230" t="n"/>
      <c r="DK794" s="230" t="n"/>
      <c r="DL794" s="230" t="n"/>
      <c r="DM794" s="230" t="n"/>
      <c r="DN794" s="230" t="n"/>
      <c r="DO794" s="230" t="n"/>
      <c r="DP794" s="230" t="n"/>
      <c r="DQ794" s="230" t="n"/>
      <c r="DR794" s="230" t="n"/>
      <c r="DS794" s="230" t="n"/>
      <c r="DT794" s="300" t="n"/>
      <c r="DU794" s="300" t="n"/>
      <c r="DV794" s="300" t="n"/>
      <c r="DW794" s="300" t="n"/>
      <c r="DX794" s="300" t="n"/>
      <c r="DY794" s="300" t="n"/>
      <c r="DZ794" s="300" t="n"/>
      <c r="EA794" s="300" t="n"/>
      <c r="EB794" s="300" t="n"/>
      <c r="EC794" s="300" t="n"/>
      <c r="ED794" s="300" t="n"/>
      <c r="EE794" s="300" t="n"/>
    </row>
    <row r="795" ht="15.75" customHeight="1">
      <c r="A795" s="316" t="n"/>
      <c r="B795" s="316" t="n"/>
      <c r="C795" s="316" t="n"/>
      <c r="D795" s="316" t="n"/>
      <c r="E795" s="316" t="n"/>
      <c r="F795" s="316" t="n"/>
      <c r="G795" s="316" t="n"/>
      <c r="H795" s="316" t="n"/>
      <c r="I795" s="229" t="n"/>
      <c r="J795" s="229" t="n"/>
      <c r="K795" s="229" t="n"/>
      <c r="L795" s="229" t="n"/>
      <c r="M795" s="229" t="n"/>
      <c r="N795" s="229" t="n"/>
      <c r="O795" s="229" t="n"/>
      <c r="P795" s="229" t="n"/>
      <c r="Q795" s="229" t="n"/>
      <c r="R795" s="305" t="n"/>
      <c r="S795" s="229" t="n"/>
      <c r="T795" s="229" t="n"/>
      <c r="U795" s="229" t="n"/>
      <c r="V795" s="306" t="n"/>
      <c r="W795" s="307" t="n"/>
      <c r="X795" s="307" t="n"/>
      <c r="Y795" s="307" t="n"/>
      <c r="Z795" s="307" t="n"/>
      <c r="AA795" s="307" t="n"/>
      <c r="AB795" s="307" t="n"/>
      <c r="AC795" s="307" t="n"/>
      <c r="AD795" s="307" t="n"/>
      <c r="AE795" s="307" t="n"/>
      <c r="AF795" s="307" t="n"/>
      <c r="AG795" s="307" t="n"/>
      <c r="AH795" s="307" t="n"/>
      <c r="AI795" s="307" t="n"/>
      <c r="AJ795" s="307" t="n"/>
      <c r="AK795" s="307" t="n"/>
      <c r="AL795" s="307" t="n"/>
      <c r="AM795" s="307" t="n"/>
      <c r="AN795" s="307" t="n"/>
      <c r="AO795" s="307" t="n"/>
      <c r="AP795" s="307" t="n"/>
      <c r="AQ795" s="307" t="n"/>
      <c r="AR795" s="307" t="n"/>
      <c r="AS795" s="307" t="n"/>
      <c r="AT795" s="307" t="n"/>
      <c r="AU795" s="307" t="n"/>
      <c r="AV795" s="307" t="n"/>
      <c r="AW795" s="307" t="n"/>
      <c r="AX795" s="307" t="n"/>
      <c r="AY795" s="307" t="n"/>
      <c r="AZ795" s="307" t="n"/>
      <c r="BA795" s="307" t="n"/>
      <c r="BB795" s="307" t="n"/>
      <c r="BC795" s="307" t="n"/>
      <c r="BD795" s="307" t="n"/>
      <c r="BE795" s="230" t="n"/>
      <c r="BF795" s="230" t="n"/>
      <c r="BG795" s="230" t="n"/>
      <c r="BH795" s="230" t="n"/>
      <c r="BI795" s="230" t="n"/>
      <c r="BJ795" s="230" t="n"/>
      <c r="BK795" s="230" t="n"/>
      <c r="BL795" s="230" t="n"/>
      <c r="BM795" s="230" t="n"/>
      <c r="BN795" s="230" t="n"/>
      <c r="BO795" s="230" t="n"/>
      <c r="BP795" s="308" t="n"/>
      <c r="BQ795" s="308" t="n"/>
      <c r="BR795" s="308" t="n"/>
      <c r="BS795" s="308" t="n"/>
      <c r="BT795" s="308" t="n"/>
      <c r="BU795" s="308" t="n"/>
      <c r="BV795" s="308" t="n"/>
      <c r="BW795" s="300" t="n"/>
      <c r="BX795" s="300" t="n"/>
      <c r="BY795" s="300" t="n"/>
      <c r="BZ795" s="300" t="n"/>
      <c r="CA795" s="300" t="n"/>
      <c r="CB795" s="300" t="n"/>
      <c r="CC795" s="300" t="n"/>
      <c r="CD795" s="300" t="n"/>
      <c r="CE795" s="229" t="n"/>
      <c r="CF795" s="229" t="n"/>
      <c r="CG795" s="229" t="n"/>
      <c r="CH795" s="229" t="n"/>
      <c r="CI795" s="229" t="n"/>
      <c r="CJ795" s="229" t="n"/>
      <c r="CK795" s="229" t="n"/>
      <c r="CL795" s="229" t="n"/>
      <c r="CM795" s="229" t="n"/>
      <c r="CN795" s="229" t="n"/>
      <c r="CO795" s="229" t="n"/>
      <c r="CP795" s="300" t="n"/>
      <c r="CQ795" s="300" t="n"/>
      <c r="CR795" s="300" t="n"/>
      <c r="CS795" s="300" t="n"/>
      <c r="CT795" s="300" t="n"/>
      <c r="CU795" s="300" t="n"/>
      <c r="CV795" s="300" t="n"/>
      <c r="CW795" s="300" t="n"/>
      <c r="CX795" s="300" t="n"/>
      <c r="CY795" s="300" t="n"/>
      <c r="CZ795" s="300" t="n"/>
      <c r="DA795" s="300" t="n"/>
      <c r="DB795" s="300" t="n"/>
      <c r="DC795" s="300" t="n"/>
      <c r="DD795" s="300" t="n"/>
      <c r="DE795" s="300" t="n"/>
      <c r="DF795" s="300" t="n"/>
      <c r="DG795" s="300" t="n"/>
      <c r="DH795" s="300" t="n"/>
      <c r="DI795" s="300" t="n"/>
      <c r="DJ795" s="230" t="n"/>
      <c r="DK795" s="230" t="n"/>
      <c r="DL795" s="230" t="n"/>
      <c r="DM795" s="230" t="n"/>
      <c r="DN795" s="230" t="n"/>
      <c r="DO795" s="230" t="n"/>
      <c r="DP795" s="230" t="n"/>
      <c r="DQ795" s="230" t="n"/>
      <c r="DR795" s="230" t="n"/>
      <c r="DS795" s="230" t="n"/>
      <c r="DT795" s="300" t="n"/>
      <c r="DU795" s="300" t="n"/>
      <c r="DV795" s="300" t="n"/>
      <c r="DW795" s="300" t="n"/>
      <c r="DX795" s="300" t="n"/>
      <c r="DY795" s="300" t="n"/>
      <c r="DZ795" s="300" t="n"/>
      <c r="EA795" s="300" t="n"/>
      <c r="EB795" s="300" t="n"/>
      <c r="EC795" s="300" t="n"/>
      <c r="ED795" s="300" t="n"/>
      <c r="EE795" s="300" t="n"/>
    </row>
    <row r="796" ht="15.75" customHeight="1">
      <c r="A796" s="316" t="n"/>
      <c r="B796" s="316" t="n"/>
      <c r="C796" s="316" t="n"/>
      <c r="D796" s="316" t="n"/>
      <c r="E796" s="316" t="n"/>
      <c r="F796" s="316" t="n"/>
      <c r="G796" s="316" t="n"/>
      <c r="H796" s="316" t="n"/>
      <c r="I796" s="229" t="n"/>
      <c r="J796" s="229" t="n"/>
      <c r="K796" s="229" t="n"/>
      <c r="L796" s="229" t="n"/>
      <c r="M796" s="229" t="n"/>
      <c r="N796" s="229" t="n"/>
      <c r="O796" s="229" t="n"/>
      <c r="P796" s="229" t="n"/>
      <c r="Q796" s="229" t="n"/>
      <c r="R796" s="305" t="n"/>
      <c r="S796" s="229" t="n"/>
      <c r="T796" s="229" t="n"/>
      <c r="U796" s="229" t="n"/>
      <c r="V796" s="306" t="n"/>
      <c r="W796" s="307" t="n"/>
      <c r="X796" s="307" t="n"/>
      <c r="Y796" s="307" t="n"/>
      <c r="Z796" s="307" t="n"/>
      <c r="AA796" s="307" t="n"/>
      <c r="AB796" s="307" t="n"/>
      <c r="AC796" s="307" t="n"/>
      <c r="AD796" s="307" t="n"/>
      <c r="AE796" s="307" t="n"/>
      <c r="AF796" s="307" t="n"/>
      <c r="AG796" s="307" t="n"/>
      <c r="AH796" s="307" t="n"/>
      <c r="AI796" s="307" t="n"/>
      <c r="AJ796" s="307" t="n"/>
      <c r="AK796" s="307" t="n"/>
      <c r="AL796" s="307" t="n"/>
      <c r="AM796" s="307" t="n"/>
      <c r="AN796" s="307" t="n"/>
      <c r="AO796" s="307" t="n"/>
      <c r="AP796" s="307" t="n"/>
      <c r="AQ796" s="307" t="n"/>
      <c r="AR796" s="307" t="n"/>
      <c r="AS796" s="307" t="n"/>
      <c r="AT796" s="307" t="n"/>
      <c r="AU796" s="307" t="n"/>
      <c r="AV796" s="307" t="n"/>
      <c r="AW796" s="307" t="n"/>
      <c r="AX796" s="307" t="n"/>
      <c r="AY796" s="307" t="n"/>
      <c r="AZ796" s="307" t="n"/>
      <c r="BA796" s="307" t="n"/>
      <c r="BB796" s="307" t="n"/>
      <c r="BC796" s="307" t="n"/>
      <c r="BD796" s="307" t="n"/>
      <c r="BE796" s="230" t="n"/>
      <c r="BF796" s="230" t="n"/>
      <c r="BG796" s="230" t="n"/>
      <c r="BH796" s="230" t="n"/>
      <c r="BI796" s="230" t="n"/>
      <c r="BJ796" s="230" t="n"/>
      <c r="BK796" s="230" t="n"/>
      <c r="BL796" s="230" t="n"/>
      <c r="BM796" s="230" t="n"/>
      <c r="BN796" s="230" t="n"/>
      <c r="BO796" s="230" t="n"/>
      <c r="BP796" s="308" t="n"/>
      <c r="BQ796" s="308" t="n"/>
      <c r="BR796" s="308" t="n"/>
      <c r="BS796" s="308" t="n"/>
      <c r="BT796" s="308" t="n"/>
      <c r="BU796" s="308" t="n"/>
      <c r="BV796" s="308" t="n"/>
      <c r="BW796" s="300" t="n"/>
      <c r="BX796" s="300" t="n"/>
      <c r="BY796" s="300" t="n"/>
      <c r="BZ796" s="300" t="n"/>
      <c r="CA796" s="300" t="n"/>
      <c r="CB796" s="300" t="n"/>
      <c r="CC796" s="300" t="n"/>
      <c r="CD796" s="300" t="n"/>
      <c r="CE796" s="229" t="n"/>
      <c r="CF796" s="229" t="n"/>
      <c r="CG796" s="229" t="n"/>
      <c r="CH796" s="229" t="n"/>
      <c r="CI796" s="229" t="n"/>
      <c r="CJ796" s="229" t="n"/>
      <c r="CK796" s="229" t="n"/>
      <c r="CL796" s="229" t="n"/>
      <c r="CM796" s="229" t="n"/>
      <c r="CN796" s="229" t="n"/>
      <c r="CO796" s="229" t="n"/>
      <c r="CP796" s="300" t="n"/>
      <c r="CQ796" s="300" t="n"/>
      <c r="CR796" s="300" t="n"/>
      <c r="CS796" s="300" t="n"/>
      <c r="CT796" s="300" t="n"/>
      <c r="CU796" s="300" t="n"/>
      <c r="CV796" s="300" t="n"/>
      <c r="CW796" s="300" t="n"/>
      <c r="CX796" s="300" t="n"/>
      <c r="CY796" s="300" t="n"/>
      <c r="CZ796" s="300" t="n"/>
      <c r="DA796" s="300" t="n"/>
      <c r="DB796" s="300" t="n"/>
      <c r="DC796" s="300" t="n"/>
      <c r="DD796" s="300" t="n"/>
      <c r="DE796" s="300" t="n"/>
      <c r="DF796" s="300" t="n"/>
      <c r="DG796" s="300" t="n"/>
      <c r="DH796" s="300" t="n"/>
      <c r="DI796" s="300" t="n"/>
      <c r="DJ796" s="230" t="n"/>
      <c r="DK796" s="230" t="n"/>
      <c r="DL796" s="230" t="n"/>
      <c r="DM796" s="230" t="n"/>
      <c r="DN796" s="230" t="n"/>
      <c r="DO796" s="230" t="n"/>
      <c r="DP796" s="230" t="n"/>
      <c r="DQ796" s="230" t="n"/>
      <c r="DR796" s="230" t="n"/>
      <c r="DS796" s="230" t="n"/>
      <c r="DT796" s="300" t="n"/>
      <c r="DU796" s="300" t="n"/>
      <c r="DV796" s="300" t="n"/>
      <c r="DW796" s="300" t="n"/>
      <c r="DX796" s="300" t="n"/>
      <c r="DY796" s="300" t="n"/>
      <c r="DZ796" s="300" t="n"/>
      <c r="EA796" s="300" t="n"/>
      <c r="EB796" s="300" t="n"/>
      <c r="EC796" s="300" t="n"/>
      <c r="ED796" s="300" t="n"/>
      <c r="EE796" s="300" t="n"/>
    </row>
    <row r="797" ht="15.75" customHeight="1">
      <c r="A797" s="316" t="n"/>
      <c r="B797" s="316" t="n"/>
      <c r="C797" s="316" t="n"/>
      <c r="D797" s="316" t="n"/>
      <c r="E797" s="316" t="n"/>
      <c r="F797" s="316" t="n"/>
      <c r="G797" s="316" t="n"/>
      <c r="H797" s="316" t="n"/>
      <c r="I797" s="229" t="n"/>
      <c r="J797" s="229" t="n"/>
      <c r="K797" s="229" t="n"/>
      <c r="L797" s="229" t="n"/>
      <c r="M797" s="229" t="n"/>
      <c r="N797" s="229" t="n"/>
      <c r="O797" s="229" t="n"/>
      <c r="P797" s="229" t="n"/>
      <c r="Q797" s="229" t="n"/>
      <c r="R797" s="305" t="n"/>
      <c r="S797" s="229" t="n"/>
      <c r="T797" s="229" t="n"/>
      <c r="U797" s="229" t="n"/>
      <c r="V797" s="306" t="n"/>
      <c r="W797" s="307" t="n"/>
      <c r="X797" s="307" t="n"/>
      <c r="Y797" s="307" t="n"/>
      <c r="Z797" s="307" t="n"/>
      <c r="AA797" s="307" t="n"/>
      <c r="AB797" s="307" t="n"/>
      <c r="AC797" s="307" t="n"/>
      <c r="AD797" s="307" t="n"/>
      <c r="AE797" s="307" t="n"/>
      <c r="AF797" s="307" t="n"/>
      <c r="AG797" s="307" t="n"/>
      <c r="AH797" s="307" t="n"/>
      <c r="AI797" s="307" t="n"/>
      <c r="AJ797" s="307" t="n"/>
      <c r="AK797" s="307" t="n"/>
      <c r="AL797" s="307" t="n"/>
      <c r="AM797" s="307" t="n"/>
      <c r="AN797" s="307" t="n"/>
      <c r="AO797" s="307" t="n"/>
      <c r="AP797" s="307" t="n"/>
      <c r="AQ797" s="307" t="n"/>
      <c r="AR797" s="307" t="n"/>
      <c r="AS797" s="307" t="n"/>
      <c r="AT797" s="307" t="n"/>
      <c r="AU797" s="307" t="n"/>
      <c r="AV797" s="307" t="n"/>
      <c r="AW797" s="307" t="n"/>
      <c r="AX797" s="307" t="n"/>
      <c r="AY797" s="307" t="n"/>
      <c r="AZ797" s="307" t="n"/>
      <c r="BA797" s="307" t="n"/>
      <c r="BB797" s="307" t="n"/>
      <c r="BC797" s="307" t="n"/>
      <c r="BD797" s="307" t="n"/>
      <c r="BE797" s="230" t="n"/>
      <c r="BF797" s="230" t="n"/>
      <c r="BG797" s="230" t="n"/>
      <c r="BH797" s="230" t="n"/>
      <c r="BI797" s="230" t="n"/>
      <c r="BJ797" s="230" t="n"/>
      <c r="BK797" s="230" t="n"/>
      <c r="BL797" s="230" t="n"/>
      <c r="BM797" s="230" t="n"/>
      <c r="BN797" s="230" t="n"/>
      <c r="BO797" s="230" t="n"/>
      <c r="BP797" s="308" t="n"/>
      <c r="BQ797" s="308" t="n"/>
      <c r="BR797" s="308" t="n"/>
      <c r="BS797" s="308" t="n"/>
      <c r="BT797" s="308" t="n"/>
      <c r="BU797" s="308" t="n"/>
      <c r="BV797" s="308" t="n"/>
      <c r="BW797" s="300" t="n"/>
      <c r="BX797" s="300" t="n"/>
      <c r="BY797" s="300" t="n"/>
      <c r="BZ797" s="300" t="n"/>
      <c r="CA797" s="300" t="n"/>
      <c r="CB797" s="300" t="n"/>
      <c r="CC797" s="300" t="n"/>
      <c r="CD797" s="300" t="n"/>
      <c r="CE797" s="229" t="n"/>
      <c r="CF797" s="229" t="n"/>
      <c r="CG797" s="229" t="n"/>
      <c r="CH797" s="229" t="n"/>
      <c r="CI797" s="229" t="n"/>
      <c r="CJ797" s="229" t="n"/>
      <c r="CK797" s="229" t="n"/>
      <c r="CL797" s="229" t="n"/>
      <c r="CM797" s="229" t="n"/>
      <c r="CN797" s="229" t="n"/>
      <c r="CO797" s="229" t="n"/>
      <c r="CP797" s="300" t="n"/>
      <c r="CQ797" s="300" t="n"/>
      <c r="CR797" s="300" t="n"/>
      <c r="CS797" s="300" t="n"/>
      <c r="CT797" s="300" t="n"/>
      <c r="CU797" s="300" t="n"/>
      <c r="CV797" s="300" t="n"/>
      <c r="CW797" s="300" t="n"/>
      <c r="CX797" s="300" t="n"/>
      <c r="CY797" s="300" t="n"/>
      <c r="CZ797" s="300" t="n"/>
      <c r="DA797" s="300" t="n"/>
      <c r="DB797" s="300" t="n"/>
      <c r="DC797" s="300" t="n"/>
      <c r="DD797" s="300" t="n"/>
      <c r="DE797" s="300" t="n"/>
      <c r="DF797" s="300" t="n"/>
      <c r="DG797" s="300" t="n"/>
      <c r="DH797" s="300" t="n"/>
      <c r="DI797" s="300" t="n"/>
      <c r="DJ797" s="230" t="n"/>
      <c r="DK797" s="230" t="n"/>
      <c r="DL797" s="230" t="n"/>
      <c r="DM797" s="230" t="n"/>
      <c r="DN797" s="230" t="n"/>
      <c r="DO797" s="230" t="n"/>
      <c r="DP797" s="230" t="n"/>
      <c r="DQ797" s="230" t="n"/>
      <c r="DR797" s="230" t="n"/>
      <c r="DS797" s="230" t="n"/>
      <c r="DT797" s="300" t="n"/>
      <c r="DU797" s="300" t="n"/>
      <c r="DV797" s="300" t="n"/>
      <c r="DW797" s="300" t="n"/>
      <c r="DX797" s="300" t="n"/>
      <c r="DY797" s="300" t="n"/>
      <c r="DZ797" s="300" t="n"/>
      <c r="EA797" s="300" t="n"/>
      <c r="EB797" s="300" t="n"/>
      <c r="EC797" s="300" t="n"/>
      <c r="ED797" s="300" t="n"/>
      <c r="EE797" s="300" t="n"/>
    </row>
    <row r="798" ht="15.75" customHeight="1">
      <c r="A798" s="316" t="n"/>
      <c r="B798" s="316" t="n"/>
      <c r="C798" s="316" t="n"/>
      <c r="D798" s="316" t="n"/>
      <c r="E798" s="316" t="n"/>
      <c r="F798" s="316" t="n"/>
      <c r="G798" s="316" t="n"/>
      <c r="H798" s="316" t="n"/>
      <c r="I798" s="229" t="n"/>
      <c r="J798" s="229" t="n"/>
      <c r="K798" s="229" t="n"/>
      <c r="L798" s="229" t="n"/>
      <c r="M798" s="229" t="n"/>
      <c r="N798" s="229" t="n"/>
      <c r="O798" s="229" t="n"/>
      <c r="P798" s="229" t="n"/>
      <c r="Q798" s="229" t="n"/>
      <c r="R798" s="305" t="n"/>
      <c r="S798" s="229" t="n"/>
      <c r="T798" s="229" t="n"/>
      <c r="U798" s="229" t="n"/>
      <c r="V798" s="306" t="n"/>
      <c r="W798" s="307" t="n"/>
      <c r="X798" s="307" t="n"/>
      <c r="Y798" s="307" t="n"/>
      <c r="Z798" s="307" t="n"/>
      <c r="AA798" s="307" t="n"/>
      <c r="AB798" s="307" t="n"/>
      <c r="AC798" s="307" t="n"/>
      <c r="AD798" s="307" t="n"/>
      <c r="AE798" s="307" t="n"/>
      <c r="AF798" s="307" t="n"/>
      <c r="AG798" s="307" t="n"/>
      <c r="AH798" s="307" t="n"/>
      <c r="AI798" s="307" t="n"/>
      <c r="AJ798" s="307" t="n"/>
      <c r="AK798" s="307" t="n"/>
      <c r="AL798" s="307" t="n"/>
      <c r="AM798" s="307" t="n"/>
      <c r="AN798" s="307" t="n"/>
      <c r="AO798" s="307" t="n"/>
      <c r="AP798" s="307" t="n"/>
      <c r="AQ798" s="307" t="n"/>
      <c r="AR798" s="307" t="n"/>
      <c r="AS798" s="307" t="n"/>
      <c r="AT798" s="307" t="n"/>
      <c r="AU798" s="307" t="n"/>
      <c r="AV798" s="307" t="n"/>
      <c r="AW798" s="307" t="n"/>
      <c r="AX798" s="307" t="n"/>
      <c r="AY798" s="307" t="n"/>
      <c r="AZ798" s="307" t="n"/>
      <c r="BA798" s="307" t="n"/>
      <c r="BB798" s="307" t="n"/>
      <c r="BC798" s="307" t="n"/>
      <c r="BD798" s="307" t="n"/>
      <c r="BE798" s="230" t="n"/>
      <c r="BF798" s="230" t="n"/>
      <c r="BG798" s="230" t="n"/>
      <c r="BH798" s="230" t="n"/>
      <c r="BI798" s="230" t="n"/>
      <c r="BJ798" s="230" t="n"/>
      <c r="BK798" s="230" t="n"/>
      <c r="BL798" s="230" t="n"/>
      <c r="BM798" s="230" t="n"/>
      <c r="BN798" s="230" t="n"/>
      <c r="BO798" s="230" t="n"/>
      <c r="BP798" s="308" t="n"/>
      <c r="BQ798" s="308" t="n"/>
      <c r="BR798" s="308" t="n"/>
      <c r="BS798" s="308" t="n"/>
      <c r="BT798" s="308" t="n"/>
      <c r="BU798" s="308" t="n"/>
      <c r="BV798" s="308" t="n"/>
      <c r="BW798" s="300" t="n"/>
      <c r="BX798" s="300" t="n"/>
      <c r="BY798" s="300" t="n"/>
      <c r="BZ798" s="300" t="n"/>
      <c r="CA798" s="300" t="n"/>
      <c r="CB798" s="300" t="n"/>
      <c r="CC798" s="300" t="n"/>
      <c r="CD798" s="300" t="n"/>
      <c r="CE798" s="229" t="n"/>
      <c r="CF798" s="229" t="n"/>
      <c r="CG798" s="229" t="n"/>
      <c r="CH798" s="229" t="n"/>
      <c r="CI798" s="229" t="n"/>
      <c r="CJ798" s="229" t="n"/>
      <c r="CK798" s="229" t="n"/>
      <c r="CL798" s="229" t="n"/>
      <c r="CM798" s="229" t="n"/>
      <c r="CN798" s="229" t="n"/>
      <c r="CO798" s="229" t="n"/>
      <c r="CP798" s="300" t="n"/>
      <c r="CQ798" s="300" t="n"/>
      <c r="CR798" s="300" t="n"/>
      <c r="CS798" s="300" t="n"/>
      <c r="CT798" s="300" t="n"/>
      <c r="CU798" s="300" t="n"/>
      <c r="CV798" s="300" t="n"/>
      <c r="CW798" s="300" t="n"/>
      <c r="CX798" s="300" t="n"/>
      <c r="CY798" s="300" t="n"/>
      <c r="CZ798" s="300" t="n"/>
      <c r="DA798" s="300" t="n"/>
      <c r="DB798" s="300" t="n"/>
      <c r="DC798" s="300" t="n"/>
      <c r="DD798" s="300" t="n"/>
      <c r="DE798" s="300" t="n"/>
      <c r="DF798" s="300" t="n"/>
      <c r="DG798" s="300" t="n"/>
      <c r="DH798" s="300" t="n"/>
      <c r="DI798" s="300" t="n"/>
      <c r="DJ798" s="230" t="n"/>
      <c r="DK798" s="230" t="n"/>
      <c r="DL798" s="230" t="n"/>
      <c r="DM798" s="230" t="n"/>
      <c r="DN798" s="230" t="n"/>
      <c r="DO798" s="230" t="n"/>
      <c r="DP798" s="230" t="n"/>
      <c r="DQ798" s="230" t="n"/>
      <c r="DR798" s="230" t="n"/>
      <c r="DS798" s="230" t="n"/>
      <c r="DT798" s="300" t="n"/>
      <c r="DU798" s="300" t="n"/>
      <c r="DV798" s="300" t="n"/>
      <c r="DW798" s="300" t="n"/>
      <c r="DX798" s="300" t="n"/>
      <c r="DY798" s="300" t="n"/>
      <c r="DZ798" s="300" t="n"/>
      <c r="EA798" s="300" t="n"/>
      <c r="EB798" s="300" t="n"/>
      <c r="EC798" s="300" t="n"/>
      <c r="ED798" s="300" t="n"/>
      <c r="EE798" s="300" t="n"/>
    </row>
    <row r="799" ht="15.75" customHeight="1">
      <c r="A799" s="316" t="n"/>
      <c r="B799" s="316" t="n"/>
      <c r="C799" s="316" t="n"/>
      <c r="D799" s="316" t="n"/>
      <c r="E799" s="316" t="n"/>
      <c r="F799" s="316" t="n"/>
      <c r="G799" s="316" t="n"/>
      <c r="H799" s="316" t="n"/>
      <c r="I799" s="229" t="n"/>
      <c r="J799" s="229" t="n"/>
      <c r="K799" s="229" t="n"/>
      <c r="L799" s="229" t="n"/>
      <c r="M799" s="229" t="n"/>
      <c r="N799" s="229" t="n"/>
      <c r="O799" s="229" t="n"/>
      <c r="P799" s="229" t="n"/>
      <c r="Q799" s="229" t="n"/>
      <c r="R799" s="305" t="n"/>
      <c r="S799" s="229" t="n"/>
      <c r="T799" s="229" t="n"/>
      <c r="U799" s="229" t="n"/>
      <c r="V799" s="306" t="n"/>
      <c r="W799" s="307" t="n"/>
      <c r="X799" s="307" t="n"/>
      <c r="Y799" s="307" t="n"/>
      <c r="Z799" s="307" t="n"/>
      <c r="AA799" s="307" t="n"/>
      <c r="AB799" s="307" t="n"/>
      <c r="AC799" s="307" t="n"/>
      <c r="AD799" s="307" t="n"/>
      <c r="AE799" s="307" t="n"/>
      <c r="AF799" s="307" t="n"/>
      <c r="AG799" s="307" t="n"/>
      <c r="AH799" s="307" t="n"/>
      <c r="AI799" s="307" t="n"/>
      <c r="AJ799" s="307" t="n"/>
      <c r="AK799" s="307" t="n"/>
      <c r="AL799" s="307" t="n"/>
      <c r="AM799" s="307" t="n"/>
      <c r="AN799" s="307" t="n"/>
      <c r="AO799" s="307" t="n"/>
      <c r="AP799" s="307" t="n"/>
      <c r="AQ799" s="307" t="n"/>
      <c r="AR799" s="307" t="n"/>
      <c r="AS799" s="307" t="n"/>
      <c r="AT799" s="307" t="n"/>
      <c r="AU799" s="307" t="n"/>
      <c r="AV799" s="307" t="n"/>
      <c r="AW799" s="307" t="n"/>
      <c r="AX799" s="307" t="n"/>
      <c r="AY799" s="307" t="n"/>
      <c r="AZ799" s="307" t="n"/>
      <c r="BA799" s="307" t="n"/>
      <c r="BB799" s="307" t="n"/>
      <c r="BC799" s="307" t="n"/>
      <c r="BD799" s="307" t="n"/>
      <c r="BE799" s="230" t="n"/>
      <c r="BF799" s="230" t="n"/>
      <c r="BG799" s="230" t="n"/>
      <c r="BH799" s="230" t="n"/>
      <c r="BI799" s="230" t="n"/>
      <c r="BJ799" s="230" t="n"/>
      <c r="BK799" s="230" t="n"/>
      <c r="BL799" s="230" t="n"/>
      <c r="BM799" s="230" t="n"/>
      <c r="BN799" s="230" t="n"/>
      <c r="BO799" s="230" t="n"/>
      <c r="BP799" s="308" t="n"/>
      <c r="BQ799" s="308" t="n"/>
      <c r="BR799" s="308" t="n"/>
      <c r="BS799" s="308" t="n"/>
      <c r="BT799" s="308" t="n"/>
      <c r="BU799" s="308" t="n"/>
      <c r="BV799" s="308" t="n"/>
      <c r="BW799" s="300" t="n"/>
      <c r="BX799" s="300" t="n"/>
      <c r="BY799" s="300" t="n"/>
      <c r="BZ799" s="300" t="n"/>
      <c r="CA799" s="300" t="n"/>
      <c r="CB799" s="300" t="n"/>
      <c r="CC799" s="300" t="n"/>
      <c r="CD799" s="300" t="n"/>
      <c r="CE799" s="229" t="n"/>
      <c r="CF799" s="229" t="n"/>
      <c r="CG799" s="229" t="n"/>
      <c r="CH799" s="229" t="n"/>
      <c r="CI799" s="229" t="n"/>
      <c r="CJ799" s="229" t="n"/>
      <c r="CK799" s="229" t="n"/>
      <c r="CL799" s="229" t="n"/>
      <c r="CM799" s="229" t="n"/>
      <c r="CN799" s="229" t="n"/>
      <c r="CO799" s="229" t="n"/>
      <c r="CP799" s="300" t="n"/>
      <c r="CQ799" s="300" t="n"/>
      <c r="CR799" s="300" t="n"/>
      <c r="CS799" s="300" t="n"/>
      <c r="CT799" s="300" t="n"/>
      <c r="CU799" s="300" t="n"/>
      <c r="CV799" s="300" t="n"/>
      <c r="CW799" s="300" t="n"/>
      <c r="CX799" s="300" t="n"/>
      <c r="CY799" s="300" t="n"/>
      <c r="CZ799" s="300" t="n"/>
      <c r="DA799" s="300" t="n"/>
      <c r="DB799" s="300" t="n"/>
      <c r="DC799" s="300" t="n"/>
      <c r="DD799" s="300" t="n"/>
      <c r="DE799" s="300" t="n"/>
      <c r="DF799" s="300" t="n"/>
      <c r="DG799" s="300" t="n"/>
      <c r="DH799" s="300" t="n"/>
      <c r="DI799" s="300" t="n"/>
      <c r="DJ799" s="230" t="n"/>
      <c r="DK799" s="230" t="n"/>
      <c r="DL799" s="230" t="n"/>
      <c r="DM799" s="230" t="n"/>
      <c r="DN799" s="230" t="n"/>
      <c r="DO799" s="230" t="n"/>
      <c r="DP799" s="230" t="n"/>
      <c r="DQ799" s="230" t="n"/>
      <c r="DR799" s="230" t="n"/>
      <c r="DS799" s="230" t="n"/>
      <c r="DT799" s="300" t="n"/>
      <c r="DU799" s="300" t="n"/>
      <c r="DV799" s="300" t="n"/>
      <c r="DW799" s="300" t="n"/>
      <c r="DX799" s="300" t="n"/>
      <c r="DY799" s="300" t="n"/>
      <c r="DZ799" s="300" t="n"/>
      <c r="EA799" s="300" t="n"/>
      <c r="EB799" s="300" t="n"/>
      <c r="EC799" s="300" t="n"/>
      <c r="ED799" s="300" t="n"/>
      <c r="EE799" s="300" t="n"/>
    </row>
    <row r="800" ht="15.75" customHeight="1">
      <c r="A800" s="316" t="n"/>
      <c r="B800" s="316" t="n"/>
      <c r="C800" s="316" t="n"/>
      <c r="D800" s="316" t="n"/>
      <c r="E800" s="316" t="n"/>
      <c r="F800" s="316" t="n"/>
      <c r="G800" s="316" t="n"/>
      <c r="H800" s="316" t="n"/>
      <c r="I800" s="229" t="n"/>
      <c r="J800" s="229" t="n"/>
      <c r="K800" s="229" t="n"/>
      <c r="L800" s="229" t="n"/>
      <c r="M800" s="229" t="n"/>
      <c r="N800" s="229" t="n"/>
      <c r="O800" s="229" t="n"/>
      <c r="P800" s="229" t="n"/>
      <c r="Q800" s="229" t="n"/>
      <c r="R800" s="305" t="n"/>
      <c r="S800" s="229" t="n"/>
      <c r="T800" s="229" t="n"/>
      <c r="U800" s="229" t="n"/>
      <c r="V800" s="306" t="n"/>
      <c r="W800" s="307" t="n"/>
      <c r="X800" s="307" t="n"/>
      <c r="Y800" s="307" t="n"/>
      <c r="Z800" s="307" t="n"/>
      <c r="AA800" s="307" t="n"/>
      <c r="AB800" s="307" t="n"/>
      <c r="AC800" s="307" t="n"/>
      <c r="AD800" s="307" t="n"/>
      <c r="AE800" s="307" t="n"/>
      <c r="AF800" s="307" t="n"/>
      <c r="AG800" s="307" t="n"/>
      <c r="AH800" s="307" t="n"/>
      <c r="AI800" s="307" t="n"/>
      <c r="AJ800" s="307" t="n"/>
      <c r="AK800" s="307" t="n"/>
      <c r="AL800" s="307" t="n"/>
      <c r="AM800" s="307" t="n"/>
      <c r="AN800" s="307" t="n"/>
      <c r="AO800" s="307" t="n"/>
      <c r="AP800" s="307" t="n"/>
      <c r="AQ800" s="307" t="n"/>
      <c r="AR800" s="307" t="n"/>
      <c r="AS800" s="307" t="n"/>
      <c r="AT800" s="307" t="n"/>
      <c r="AU800" s="307" t="n"/>
      <c r="AV800" s="307" t="n"/>
      <c r="AW800" s="307" t="n"/>
      <c r="AX800" s="307" t="n"/>
      <c r="AY800" s="307" t="n"/>
      <c r="AZ800" s="307" t="n"/>
      <c r="BA800" s="307" t="n"/>
      <c r="BB800" s="307" t="n"/>
      <c r="BC800" s="307" t="n"/>
      <c r="BD800" s="307" t="n"/>
      <c r="BE800" s="230" t="n"/>
      <c r="BF800" s="230" t="n"/>
      <c r="BG800" s="230" t="n"/>
      <c r="BH800" s="230" t="n"/>
      <c r="BI800" s="230" t="n"/>
      <c r="BJ800" s="230" t="n"/>
      <c r="BK800" s="230" t="n"/>
      <c r="BL800" s="230" t="n"/>
      <c r="BM800" s="230" t="n"/>
      <c r="BN800" s="230" t="n"/>
      <c r="BO800" s="230" t="n"/>
      <c r="BP800" s="308" t="n"/>
      <c r="BQ800" s="308" t="n"/>
      <c r="BR800" s="308" t="n"/>
      <c r="BS800" s="308" t="n"/>
      <c r="BT800" s="308" t="n"/>
      <c r="BU800" s="308" t="n"/>
      <c r="BV800" s="308" t="n"/>
      <c r="BW800" s="300" t="n"/>
      <c r="BX800" s="300" t="n"/>
      <c r="BY800" s="300" t="n"/>
      <c r="BZ800" s="300" t="n"/>
      <c r="CA800" s="300" t="n"/>
      <c r="CB800" s="300" t="n"/>
      <c r="CC800" s="300" t="n"/>
      <c r="CD800" s="300" t="n"/>
      <c r="CE800" s="229" t="n"/>
      <c r="CF800" s="229" t="n"/>
      <c r="CG800" s="229" t="n"/>
      <c r="CH800" s="229" t="n"/>
      <c r="CI800" s="229" t="n"/>
      <c r="CJ800" s="229" t="n"/>
      <c r="CK800" s="229" t="n"/>
      <c r="CL800" s="229" t="n"/>
      <c r="CM800" s="229" t="n"/>
      <c r="CN800" s="229" t="n"/>
      <c r="CO800" s="229" t="n"/>
      <c r="CP800" s="300" t="n"/>
      <c r="CQ800" s="300" t="n"/>
      <c r="CR800" s="300" t="n"/>
      <c r="CS800" s="300" t="n"/>
      <c r="CT800" s="300" t="n"/>
      <c r="CU800" s="300" t="n"/>
      <c r="CV800" s="300" t="n"/>
      <c r="CW800" s="300" t="n"/>
      <c r="CX800" s="300" t="n"/>
      <c r="CY800" s="300" t="n"/>
      <c r="CZ800" s="300" t="n"/>
      <c r="DA800" s="300" t="n"/>
      <c r="DB800" s="300" t="n"/>
      <c r="DC800" s="300" t="n"/>
      <c r="DD800" s="300" t="n"/>
      <c r="DE800" s="300" t="n"/>
      <c r="DF800" s="300" t="n"/>
      <c r="DG800" s="300" t="n"/>
      <c r="DH800" s="300" t="n"/>
      <c r="DI800" s="300" t="n"/>
      <c r="DJ800" s="230" t="n"/>
      <c r="DK800" s="230" t="n"/>
      <c r="DL800" s="230" t="n"/>
      <c r="DM800" s="230" t="n"/>
      <c r="DN800" s="230" t="n"/>
      <c r="DO800" s="230" t="n"/>
      <c r="DP800" s="230" t="n"/>
      <c r="DQ800" s="230" t="n"/>
      <c r="DR800" s="230" t="n"/>
      <c r="DS800" s="230" t="n"/>
      <c r="DT800" s="300" t="n"/>
      <c r="DU800" s="300" t="n"/>
      <c r="DV800" s="300" t="n"/>
      <c r="DW800" s="300" t="n"/>
      <c r="DX800" s="300" t="n"/>
      <c r="DY800" s="300" t="n"/>
      <c r="DZ800" s="300" t="n"/>
      <c r="EA800" s="300" t="n"/>
      <c r="EB800" s="300" t="n"/>
      <c r="EC800" s="300" t="n"/>
      <c r="ED800" s="300" t="n"/>
      <c r="EE800" s="300" t="n"/>
    </row>
    <row r="801" ht="15.75" customHeight="1">
      <c r="A801" s="316" t="n"/>
      <c r="B801" s="316" t="n"/>
      <c r="C801" s="316" t="n"/>
      <c r="D801" s="316" t="n"/>
      <c r="E801" s="316" t="n"/>
      <c r="F801" s="316" t="n"/>
      <c r="G801" s="316" t="n"/>
      <c r="H801" s="316" t="n"/>
      <c r="I801" s="229" t="n"/>
      <c r="J801" s="229" t="n"/>
      <c r="K801" s="229" t="n"/>
      <c r="L801" s="229" t="n"/>
      <c r="M801" s="229" t="n"/>
      <c r="N801" s="229" t="n"/>
      <c r="O801" s="229" t="n"/>
      <c r="P801" s="229" t="n"/>
      <c r="Q801" s="229" t="n"/>
      <c r="R801" s="305" t="n"/>
      <c r="S801" s="229" t="n"/>
      <c r="T801" s="229" t="n"/>
      <c r="U801" s="229" t="n"/>
      <c r="V801" s="306" t="n"/>
      <c r="W801" s="307" t="n"/>
      <c r="X801" s="307" t="n"/>
      <c r="Y801" s="307" t="n"/>
      <c r="Z801" s="307" t="n"/>
      <c r="AA801" s="307" t="n"/>
      <c r="AB801" s="307" t="n"/>
      <c r="AC801" s="307" t="n"/>
      <c r="AD801" s="307" t="n"/>
      <c r="AE801" s="307" t="n"/>
      <c r="AF801" s="307" t="n"/>
      <c r="AG801" s="307" t="n"/>
      <c r="AH801" s="307" t="n"/>
      <c r="AI801" s="307" t="n"/>
      <c r="AJ801" s="307" t="n"/>
      <c r="AK801" s="307" t="n"/>
      <c r="AL801" s="307" t="n"/>
      <c r="AM801" s="307" t="n"/>
      <c r="AN801" s="307" t="n"/>
      <c r="AO801" s="307" t="n"/>
      <c r="AP801" s="307" t="n"/>
      <c r="AQ801" s="307" t="n"/>
      <c r="AR801" s="307" t="n"/>
      <c r="AS801" s="307" t="n"/>
      <c r="AT801" s="307" t="n"/>
      <c r="AU801" s="307" t="n"/>
      <c r="AV801" s="307" t="n"/>
      <c r="AW801" s="307" t="n"/>
      <c r="AX801" s="307" t="n"/>
      <c r="AY801" s="307" t="n"/>
      <c r="AZ801" s="307" t="n"/>
      <c r="BA801" s="307" t="n"/>
      <c r="BB801" s="307" t="n"/>
      <c r="BC801" s="307" t="n"/>
      <c r="BD801" s="307" t="n"/>
      <c r="BE801" s="230" t="n"/>
      <c r="BF801" s="230" t="n"/>
      <c r="BG801" s="230" t="n"/>
      <c r="BH801" s="230" t="n"/>
      <c r="BI801" s="230" t="n"/>
      <c r="BJ801" s="230" t="n"/>
      <c r="BK801" s="230" t="n"/>
      <c r="BL801" s="230" t="n"/>
      <c r="BM801" s="230" t="n"/>
      <c r="BN801" s="230" t="n"/>
      <c r="BO801" s="230" t="n"/>
      <c r="BP801" s="308" t="n"/>
      <c r="BQ801" s="308" t="n"/>
      <c r="BR801" s="308" t="n"/>
      <c r="BS801" s="308" t="n"/>
      <c r="BT801" s="308" t="n"/>
      <c r="BU801" s="308" t="n"/>
      <c r="BV801" s="308" t="n"/>
      <c r="BW801" s="300" t="n"/>
      <c r="BX801" s="300" t="n"/>
      <c r="BY801" s="300" t="n"/>
      <c r="BZ801" s="300" t="n"/>
      <c r="CA801" s="300" t="n"/>
      <c r="CB801" s="300" t="n"/>
      <c r="CC801" s="300" t="n"/>
      <c r="CD801" s="300" t="n"/>
      <c r="CE801" s="229" t="n"/>
      <c r="CF801" s="229" t="n"/>
      <c r="CG801" s="229" t="n"/>
      <c r="CH801" s="229" t="n"/>
      <c r="CI801" s="229" t="n"/>
      <c r="CJ801" s="229" t="n"/>
      <c r="CK801" s="229" t="n"/>
      <c r="CL801" s="229" t="n"/>
      <c r="CM801" s="229" t="n"/>
      <c r="CN801" s="229" t="n"/>
      <c r="CO801" s="229" t="n"/>
      <c r="CP801" s="300" t="n"/>
      <c r="CQ801" s="300" t="n"/>
      <c r="CR801" s="300" t="n"/>
      <c r="CS801" s="300" t="n"/>
      <c r="CT801" s="300" t="n"/>
      <c r="CU801" s="300" t="n"/>
      <c r="CV801" s="300" t="n"/>
      <c r="CW801" s="300" t="n"/>
      <c r="CX801" s="300" t="n"/>
      <c r="CY801" s="300" t="n"/>
      <c r="CZ801" s="300" t="n"/>
      <c r="DA801" s="300" t="n"/>
      <c r="DB801" s="300" t="n"/>
      <c r="DC801" s="300" t="n"/>
      <c r="DD801" s="300" t="n"/>
      <c r="DE801" s="300" t="n"/>
      <c r="DF801" s="300" t="n"/>
      <c r="DG801" s="300" t="n"/>
      <c r="DH801" s="300" t="n"/>
      <c r="DI801" s="300" t="n"/>
      <c r="DJ801" s="230" t="n"/>
      <c r="DK801" s="230" t="n"/>
      <c r="DL801" s="230" t="n"/>
      <c r="DM801" s="230" t="n"/>
      <c r="DN801" s="230" t="n"/>
      <c r="DO801" s="230" t="n"/>
      <c r="DP801" s="230" t="n"/>
      <c r="DQ801" s="230" t="n"/>
      <c r="DR801" s="230" t="n"/>
      <c r="DS801" s="230" t="n"/>
      <c r="DT801" s="300" t="n"/>
      <c r="DU801" s="300" t="n"/>
      <c r="DV801" s="300" t="n"/>
      <c r="DW801" s="300" t="n"/>
      <c r="DX801" s="300" t="n"/>
      <c r="DY801" s="300" t="n"/>
      <c r="DZ801" s="300" t="n"/>
      <c r="EA801" s="300" t="n"/>
      <c r="EB801" s="300" t="n"/>
      <c r="EC801" s="300" t="n"/>
      <c r="ED801" s="300" t="n"/>
      <c r="EE801" s="300" t="n"/>
    </row>
    <row r="802" ht="15.75" customHeight="1">
      <c r="A802" s="316" t="n"/>
      <c r="B802" s="316" t="n"/>
      <c r="C802" s="316" t="n"/>
      <c r="D802" s="316" t="n"/>
      <c r="E802" s="316" t="n"/>
      <c r="F802" s="316" t="n"/>
      <c r="G802" s="316" t="n"/>
      <c r="H802" s="316" t="n"/>
      <c r="I802" s="229" t="n"/>
      <c r="J802" s="229" t="n"/>
      <c r="K802" s="229" t="n"/>
      <c r="L802" s="229" t="n"/>
      <c r="M802" s="229" t="n"/>
      <c r="N802" s="229" t="n"/>
      <c r="O802" s="229" t="n"/>
      <c r="P802" s="229" t="n"/>
      <c r="Q802" s="229" t="n"/>
      <c r="R802" s="305" t="n"/>
      <c r="S802" s="229" t="n"/>
      <c r="T802" s="229" t="n"/>
      <c r="U802" s="229" t="n"/>
      <c r="V802" s="306" t="n"/>
      <c r="W802" s="307" t="n"/>
      <c r="X802" s="307" t="n"/>
      <c r="Y802" s="307" t="n"/>
      <c r="Z802" s="307" t="n"/>
      <c r="AA802" s="307" t="n"/>
      <c r="AB802" s="307" t="n"/>
      <c r="AC802" s="307" t="n"/>
      <c r="AD802" s="307" t="n"/>
      <c r="AE802" s="307" t="n"/>
      <c r="AF802" s="307" t="n"/>
      <c r="AG802" s="307" t="n"/>
      <c r="AH802" s="307" t="n"/>
      <c r="AI802" s="307" t="n"/>
      <c r="AJ802" s="307" t="n"/>
      <c r="AK802" s="307" t="n"/>
      <c r="AL802" s="307" t="n"/>
      <c r="AM802" s="307" t="n"/>
      <c r="AN802" s="307" t="n"/>
      <c r="AO802" s="307" t="n"/>
      <c r="AP802" s="307" t="n"/>
      <c r="AQ802" s="307" t="n"/>
      <c r="AR802" s="307" t="n"/>
      <c r="AS802" s="307" t="n"/>
      <c r="AT802" s="307" t="n"/>
      <c r="AU802" s="307" t="n"/>
      <c r="AV802" s="307" t="n"/>
      <c r="AW802" s="307" t="n"/>
      <c r="AX802" s="307" t="n"/>
      <c r="AY802" s="307" t="n"/>
      <c r="AZ802" s="307" t="n"/>
      <c r="BA802" s="307" t="n"/>
      <c r="BB802" s="307" t="n"/>
      <c r="BC802" s="307" t="n"/>
      <c r="BD802" s="307" t="n"/>
      <c r="BE802" s="230" t="n"/>
      <c r="BF802" s="230" t="n"/>
      <c r="BG802" s="230" t="n"/>
      <c r="BH802" s="230" t="n"/>
      <c r="BI802" s="230" t="n"/>
      <c r="BJ802" s="230" t="n"/>
      <c r="BK802" s="230" t="n"/>
      <c r="BL802" s="230" t="n"/>
      <c r="BM802" s="230" t="n"/>
      <c r="BN802" s="230" t="n"/>
      <c r="BO802" s="230" t="n"/>
      <c r="BP802" s="308" t="n"/>
      <c r="BQ802" s="308" t="n"/>
      <c r="BR802" s="308" t="n"/>
      <c r="BS802" s="308" t="n"/>
      <c r="BT802" s="308" t="n"/>
      <c r="BU802" s="308" t="n"/>
      <c r="BV802" s="308" t="n"/>
      <c r="BW802" s="300" t="n"/>
      <c r="BX802" s="300" t="n"/>
      <c r="BY802" s="300" t="n"/>
      <c r="BZ802" s="300" t="n"/>
      <c r="CA802" s="300" t="n"/>
      <c r="CB802" s="300" t="n"/>
      <c r="CC802" s="300" t="n"/>
      <c r="CD802" s="300" t="n"/>
      <c r="CE802" s="229" t="n"/>
      <c r="CF802" s="229" t="n"/>
      <c r="CG802" s="229" t="n"/>
      <c r="CH802" s="229" t="n"/>
      <c r="CI802" s="229" t="n"/>
      <c r="CJ802" s="229" t="n"/>
      <c r="CK802" s="229" t="n"/>
      <c r="CL802" s="229" t="n"/>
      <c r="CM802" s="229" t="n"/>
      <c r="CN802" s="229" t="n"/>
      <c r="CO802" s="229" t="n"/>
      <c r="CP802" s="300" t="n"/>
      <c r="CQ802" s="300" t="n"/>
      <c r="CR802" s="300" t="n"/>
      <c r="CS802" s="300" t="n"/>
      <c r="CT802" s="300" t="n"/>
      <c r="CU802" s="300" t="n"/>
      <c r="CV802" s="300" t="n"/>
      <c r="CW802" s="300" t="n"/>
      <c r="CX802" s="300" t="n"/>
      <c r="CY802" s="300" t="n"/>
      <c r="CZ802" s="300" t="n"/>
      <c r="DA802" s="300" t="n"/>
      <c r="DB802" s="300" t="n"/>
      <c r="DC802" s="300" t="n"/>
      <c r="DD802" s="300" t="n"/>
      <c r="DE802" s="300" t="n"/>
      <c r="DF802" s="300" t="n"/>
      <c r="DG802" s="300" t="n"/>
      <c r="DH802" s="300" t="n"/>
      <c r="DI802" s="300" t="n"/>
      <c r="DJ802" s="230" t="n"/>
      <c r="DK802" s="230" t="n"/>
      <c r="DL802" s="230" t="n"/>
      <c r="DM802" s="230" t="n"/>
      <c r="DN802" s="230" t="n"/>
      <c r="DO802" s="230" t="n"/>
      <c r="DP802" s="230" t="n"/>
      <c r="DQ802" s="230" t="n"/>
      <c r="DR802" s="230" t="n"/>
      <c r="DS802" s="230" t="n"/>
      <c r="DT802" s="300" t="n"/>
      <c r="DU802" s="300" t="n"/>
      <c r="DV802" s="300" t="n"/>
      <c r="DW802" s="300" t="n"/>
      <c r="DX802" s="300" t="n"/>
      <c r="DY802" s="300" t="n"/>
      <c r="DZ802" s="300" t="n"/>
      <c r="EA802" s="300" t="n"/>
      <c r="EB802" s="300" t="n"/>
      <c r="EC802" s="300" t="n"/>
      <c r="ED802" s="300" t="n"/>
      <c r="EE802" s="300" t="n"/>
    </row>
    <row r="803" ht="15.75" customHeight="1">
      <c r="A803" s="316" t="n"/>
      <c r="B803" s="316" t="n"/>
      <c r="C803" s="316" t="n"/>
      <c r="D803" s="316" t="n"/>
      <c r="E803" s="316" t="n"/>
      <c r="F803" s="316" t="n"/>
      <c r="G803" s="316" t="n"/>
      <c r="H803" s="316" t="n"/>
      <c r="I803" s="229" t="n"/>
      <c r="J803" s="229" t="n"/>
      <c r="K803" s="229" t="n"/>
      <c r="L803" s="229" t="n"/>
      <c r="M803" s="229" t="n"/>
      <c r="N803" s="229" t="n"/>
      <c r="O803" s="229" t="n"/>
      <c r="P803" s="229" t="n"/>
      <c r="Q803" s="229" t="n"/>
      <c r="R803" s="305" t="n"/>
      <c r="S803" s="229" t="n"/>
      <c r="T803" s="229" t="n"/>
      <c r="U803" s="229" t="n"/>
      <c r="V803" s="306" t="n"/>
      <c r="W803" s="307" t="n"/>
      <c r="X803" s="307" t="n"/>
      <c r="Y803" s="307" t="n"/>
      <c r="Z803" s="307" t="n"/>
      <c r="AA803" s="307" t="n"/>
      <c r="AB803" s="307" t="n"/>
      <c r="AC803" s="307" t="n"/>
      <c r="AD803" s="307" t="n"/>
      <c r="AE803" s="307" t="n"/>
      <c r="AF803" s="307" t="n"/>
      <c r="AG803" s="307" t="n"/>
      <c r="AH803" s="307" t="n"/>
      <c r="AI803" s="307" t="n"/>
      <c r="AJ803" s="307" t="n"/>
      <c r="AK803" s="307" t="n"/>
      <c r="AL803" s="307" t="n"/>
      <c r="AM803" s="307" t="n"/>
      <c r="AN803" s="307" t="n"/>
      <c r="AO803" s="307" t="n"/>
      <c r="AP803" s="307" t="n"/>
      <c r="AQ803" s="307" t="n"/>
      <c r="AR803" s="307" t="n"/>
      <c r="AS803" s="307" t="n"/>
      <c r="AT803" s="307" t="n"/>
      <c r="AU803" s="307" t="n"/>
      <c r="AV803" s="307" t="n"/>
      <c r="AW803" s="307" t="n"/>
      <c r="AX803" s="307" t="n"/>
      <c r="AY803" s="307" t="n"/>
      <c r="AZ803" s="307" t="n"/>
      <c r="BA803" s="307" t="n"/>
      <c r="BB803" s="307" t="n"/>
      <c r="BC803" s="307" t="n"/>
      <c r="BD803" s="307" t="n"/>
      <c r="BE803" s="230" t="n"/>
      <c r="BF803" s="230" t="n"/>
      <c r="BG803" s="230" t="n"/>
      <c r="BH803" s="230" t="n"/>
      <c r="BI803" s="230" t="n"/>
      <c r="BJ803" s="230" t="n"/>
      <c r="BK803" s="230" t="n"/>
      <c r="BL803" s="230" t="n"/>
      <c r="BM803" s="230" t="n"/>
      <c r="BN803" s="230" t="n"/>
      <c r="BO803" s="230" t="n"/>
      <c r="BP803" s="308" t="n"/>
      <c r="BQ803" s="308" t="n"/>
      <c r="BR803" s="308" t="n"/>
      <c r="BS803" s="308" t="n"/>
      <c r="BT803" s="308" t="n"/>
      <c r="BU803" s="308" t="n"/>
      <c r="BV803" s="308" t="n"/>
      <c r="BW803" s="300" t="n"/>
      <c r="BX803" s="300" t="n"/>
      <c r="BY803" s="300" t="n"/>
      <c r="BZ803" s="300" t="n"/>
      <c r="CA803" s="300" t="n"/>
      <c r="CB803" s="300" t="n"/>
      <c r="CC803" s="300" t="n"/>
      <c r="CD803" s="300" t="n"/>
      <c r="CE803" s="229" t="n"/>
      <c r="CF803" s="229" t="n"/>
      <c r="CG803" s="229" t="n"/>
      <c r="CH803" s="229" t="n"/>
      <c r="CI803" s="229" t="n"/>
      <c r="CJ803" s="229" t="n"/>
      <c r="CK803" s="229" t="n"/>
      <c r="CL803" s="229" t="n"/>
      <c r="CM803" s="229" t="n"/>
      <c r="CN803" s="229" t="n"/>
      <c r="CO803" s="229" t="n"/>
      <c r="CP803" s="300" t="n"/>
      <c r="CQ803" s="300" t="n"/>
      <c r="CR803" s="300" t="n"/>
      <c r="CS803" s="300" t="n"/>
      <c r="CT803" s="300" t="n"/>
      <c r="CU803" s="300" t="n"/>
      <c r="CV803" s="300" t="n"/>
      <c r="CW803" s="300" t="n"/>
      <c r="CX803" s="300" t="n"/>
      <c r="CY803" s="300" t="n"/>
      <c r="CZ803" s="300" t="n"/>
      <c r="DA803" s="300" t="n"/>
      <c r="DB803" s="300" t="n"/>
      <c r="DC803" s="300" t="n"/>
      <c r="DD803" s="300" t="n"/>
      <c r="DE803" s="300" t="n"/>
      <c r="DF803" s="300" t="n"/>
      <c r="DG803" s="300" t="n"/>
      <c r="DH803" s="300" t="n"/>
      <c r="DI803" s="300" t="n"/>
      <c r="DJ803" s="230" t="n"/>
      <c r="DK803" s="230" t="n"/>
      <c r="DL803" s="230" t="n"/>
      <c r="DM803" s="230" t="n"/>
      <c r="DN803" s="230" t="n"/>
      <c r="DO803" s="230" t="n"/>
      <c r="DP803" s="230" t="n"/>
      <c r="DQ803" s="230" t="n"/>
      <c r="DR803" s="230" t="n"/>
      <c r="DS803" s="230" t="n"/>
      <c r="DT803" s="300" t="n"/>
      <c r="DU803" s="300" t="n"/>
      <c r="DV803" s="300" t="n"/>
      <c r="DW803" s="300" t="n"/>
      <c r="DX803" s="300" t="n"/>
      <c r="DY803" s="300" t="n"/>
      <c r="DZ803" s="300" t="n"/>
      <c r="EA803" s="300" t="n"/>
      <c r="EB803" s="300" t="n"/>
      <c r="EC803" s="300" t="n"/>
      <c r="ED803" s="300" t="n"/>
      <c r="EE803" s="300" t="n"/>
    </row>
    <row r="804" ht="15.75" customHeight="1">
      <c r="A804" s="316" t="n"/>
      <c r="B804" s="316" t="n"/>
      <c r="C804" s="316" t="n"/>
      <c r="D804" s="316" t="n"/>
      <c r="E804" s="316" t="n"/>
      <c r="F804" s="316" t="n"/>
      <c r="G804" s="316" t="n"/>
      <c r="H804" s="316" t="n"/>
      <c r="I804" s="229" t="n"/>
      <c r="J804" s="229" t="n"/>
      <c r="K804" s="229" t="n"/>
      <c r="L804" s="229" t="n"/>
      <c r="M804" s="229" t="n"/>
      <c r="N804" s="229" t="n"/>
      <c r="O804" s="229" t="n"/>
      <c r="P804" s="229" t="n"/>
      <c r="Q804" s="229" t="n"/>
      <c r="R804" s="305" t="n"/>
      <c r="S804" s="229" t="n"/>
      <c r="T804" s="229" t="n"/>
      <c r="U804" s="229" t="n"/>
      <c r="V804" s="306" t="n"/>
      <c r="W804" s="307" t="n"/>
      <c r="X804" s="307" t="n"/>
      <c r="Y804" s="307" t="n"/>
      <c r="Z804" s="307" t="n"/>
      <c r="AA804" s="307" t="n"/>
      <c r="AB804" s="307" t="n"/>
      <c r="AC804" s="307" t="n"/>
      <c r="AD804" s="307" t="n"/>
      <c r="AE804" s="307" t="n"/>
      <c r="AF804" s="307" t="n"/>
      <c r="AG804" s="307" t="n"/>
      <c r="AH804" s="307" t="n"/>
      <c r="AI804" s="307" t="n"/>
      <c r="AJ804" s="307" t="n"/>
      <c r="AK804" s="307" t="n"/>
      <c r="AL804" s="307" t="n"/>
      <c r="AM804" s="307" t="n"/>
      <c r="AN804" s="307" t="n"/>
      <c r="AO804" s="307" t="n"/>
      <c r="AP804" s="307" t="n"/>
      <c r="AQ804" s="307" t="n"/>
      <c r="AR804" s="307" t="n"/>
      <c r="AS804" s="307" t="n"/>
      <c r="AT804" s="307" t="n"/>
      <c r="AU804" s="307" t="n"/>
      <c r="AV804" s="307" t="n"/>
      <c r="AW804" s="307" t="n"/>
      <c r="AX804" s="307" t="n"/>
      <c r="AY804" s="307" t="n"/>
      <c r="AZ804" s="307" t="n"/>
      <c r="BA804" s="307" t="n"/>
      <c r="BB804" s="307" t="n"/>
      <c r="BC804" s="307" t="n"/>
      <c r="BD804" s="307" t="n"/>
      <c r="BE804" s="230" t="n"/>
      <c r="BF804" s="230" t="n"/>
      <c r="BG804" s="230" t="n"/>
      <c r="BH804" s="230" t="n"/>
      <c r="BI804" s="230" t="n"/>
      <c r="BJ804" s="230" t="n"/>
      <c r="BK804" s="230" t="n"/>
      <c r="BL804" s="230" t="n"/>
      <c r="BM804" s="230" t="n"/>
      <c r="BN804" s="230" t="n"/>
      <c r="BO804" s="230" t="n"/>
      <c r="BP804" s="308" t="n"/>
      <c r="BQ804" s="308" t="n"/>
      <c r="BR804" s="308" t="n"/>
      <c r="BS804" s="308" t="n"/>
      <c r="BT804" s="308" t="n"/>
      <c r="BU804" s="308" t="n"/>
      <c r="BV804" s="308" t="n"/>
      <c r="BW804" s="300" t="n"/>
      <c r="BX804" s="300" t="n"/>
      <c r="BY804" s="300" t="n"/>
      <c r="BZ804" s="300" t="n"/>
      <c r="CA804" s="300" t="n"/>
      <c r="CB804" s="300" t="n"/>
      <c r="CC804" s="300" t="n"/>
      <c r="CD804" s="300" t="n"/>
      <c r="CE804" s="229" t="n"/>
      <c r="CF804" s="229" t="n"/>
      <c r="CG804" s="229" t="n"/>
      <c r="CH804" s="229" t="n"/>
      <c r="CI804" s="229" t="n"/>
      <c r="CJ804" s="229" t="n"/>
      <c r="CK804" s="229" t="n"/>
      <c r="CL804" s="229" t="n"/>
      <c r="CM804" s="229" t="n"/>
      <c r="CN804" s="229" t="n"/>
      <c r="CO804" s="229" t="n"/>
      <c r="CP804" s="300" t="n"/>
      <c r="CQ804" s="300" t="n"/>
      <c r="CR804" s="300" t="n"/>
      <c r="CS804" s="300" t="n"/>
      <c r="CT804" s="300" t="n"/>
      <c r="CU804" s="300" t="n"/>
      <c r="CV804" s="300" t="n"/>
      <c r="CW804" s="300" t="n"/>
      <c r="CX804" s="300" t="n"/>
      <c r="CY804" s="300" t="n"/>
      <c r="CZ804" s="300" t="n"/>
      <c r="DA804" s="300" t="n"/>
      <c r="DB804" s="300" t="n"/>
      <c r="DC804" s="300" t="n"/>
      <c r="DD804" s="300" t="n"/>
      <c r="DE804" s="300" t="n"/>
      <c r="DF804" s="300" t="n"/>
      <c r="DG804" s="300" t="n"/>
      <c r="DH804" s="300" t="n"/>
      <c r="DI804" s="300" t="n"/>
      <c r="DJ804" s="230" t="n"/>
      <c r="DK804" s="230" t="n"/>
      <c r="DL804" s="230" t="n"/>
      <c r="DM804" s="230" t="n"/>
      <c r="DN804" s="230" t="n"/>
      <c r="DO804" s="230" t="n"/>
      <c r="DP804" s="230" t="n"/>
      <c r="DQ804" s="230" t="n"/>
      <c r="DR804" s="230" t="n"/>
      <c r="DS804" s="230" t="n"/>
      <c r="DT804" s="300" t="n"/>
      <c r="DU804" s="300" t="n"/>
      <c r="DV804" s="300" t="n"/>
      <c r="DW804" s="300" t="n"/>
      <c r="DX804" s="300" t="n"/>
      <c r="DY804" s="300" t="n"/>
      <c r="DZ804" s="300" t="n"/>
      <c r="EA804" s="300" t="n"/>
      <c r="EB804" s="300" t="n"/>
      <c r="EC804" s="300" t="n"/>
      <c r="ED804" s="300" t="n"/>
      <c r="EE804" s="300" t="n"/>
    </row>
    <row r="805" ht="15.75" customHeight="1">
      <c r="A805" s="316" t="n"/>
      <c r="B805" s="316" t="n"/>
      <c r="C805" s="316" t="n"/>
      <c r="D805" s="316" t="n"/>
      <c r="E805" s="316" t="n"/>
      <c r="F805" s="316" t="n"/>
      <c r="G805" s="316" t="n"/>
      <c r="H805" s="316" t="n"/>
      <c r="I805" s="229" t="n"/>
      <c r="J805" s="229" t="n"/>
      <c r="K805" s="229" t="n"/>
      <c r="L805" s="229" t="n"/>
      <c r="M805" s="229" t="n"/>
      <c r="N805" s="229" t="n"/>
      <c r="O805" s="229" t="n"/>
      <c r="P805" s="229" t="n"/>
      <c r="Q805" s="229" t="n"/>
      <c r="R805" s="305" t="n"/>
      <c r="S805" s="229" t="n"/>
      <c r="T805" s="229" t="n"/>
      <c r="U805" s="229" t="n"/>
      <c r="V805" s="306" t="n"/>
      <c r="W805" s="307" t="n"/>
      <c r="X805" s="307" t="n"/>
      <c r="Y805" s="307" t="n"/>
      <c r="Z805" s="307" t="n"/>
      <c r="AA805" s="307" t="n"/>
      <c r="AB805" s="307" t="n"/>
      <c r="AC805" s="307" t="n"/>
      <c r="AD805" s="307" t="n"/>
      <c r="AE805" s="307" t="n"/>
      <c r="AF805" s="307" t="n"/>
      <c r="AG805" s="307" t="n"/>
      <c r="AH805" s="307" t="n"/>
      <c r="AI805" s="307" t="n"/>
      <c r="AJ805" s="307" t="n"/>
      <c r="AK805" s="307" t="n"/>
      <c r="AL805" s="307" t="n"/>
      <c r="AM805" s="307" t="n"/>
      <c r="AN805" s="307" t="n"/>
      <c r="AO805" s="307" t="n"/>
      <c r="AP805" s="307" t="n"/>
      <c r="AQ805" s="307" t="n"/>
      <c r="AR805" s="307" t="n"/>
      <c r="AS805" s="307" t="n"/>
      <c r="AT805" s="307" t="n"/>
      <c r="AU805" s="307" t="n"/>
      <c r="AV805" s="307" t="n"/>
      <c r="AW805" s="307" t="n"/>
      <c r="AX805" s="307" t="n"/>
      <c r="AY805" s="307" t="n"/>
      <c r="AZ805" s="307" t="n"/>
      <c r="BA805" s="307" t="n"/>
      <c r="BB805" s="307" t="n"/>
      <c r="BC805" s="307" t="n"/>
      <c r="BD805" s="307" t="n"/>
      <c r="BE805" s="230" t="n"/>
      <c r="BF805" s="230" t="n"/>
      <c r="BG805" s="230" t="n"/>
      <c r="BH805" s="230" t="n"/>
      <c r="BI805" s="230" t="n"/>
      <c r="BJ805" s="230" t="n"/>
      <c r="BK805" s="230" t="n"/>
      <c r="BL805" s="230" t="n"/>
      <c r="BM805" s="230" t="n"/>
      <c r="BN805" s="230" t="n"/>
      <c r="BO805" s="230" t="n"/>
      <c r="BP805" s="308" t="n"/>
      <c r="BQ805" s="308" t="n"/>
      <c r="BR805" s="308" t="n"/>
      <c r="BS805" s="308" t="n"/>
      <c r="BT805" s="308" t="n"/>
      <c r="BU805" s="308" t="n"/>
      <c r="BV805" s="308" t="n"/>
      <c r="BW805" s="300" t="n"/>
      <c r="BX805" s="300" t="n"/>
      <c r="BY805" s="300" t="n"/>
      <c r="BZ805" s="300" t="n"/>
      <c r="CA805" s="300" t="n"/>
      <c r="CB805" s="300" t="n"/>
      <c r="CC805" s="300" t="n"/>
      <c r="CD805" s="300" t="n"/>
      <c r="CE805" s="229" t="n"/>
      <c r="CF805" s="229" t="n"/>
      <c r="CG805" s="229" t="n"/>
      <c r="CH805" s="229" t="n"/>
      <c r="CI805" s="229" t="n"/>
      <c r="CJ805" s="229" t="n"/>
      <c r="CK805" s="229" t="n"/>
      <c r="CL805" s="229" t="n"/>
      <c r="CM805" s="229" t="n"/>
      <c r="CN805" s="229" t="n"/>
      <c r="CO805" s="229" t="n"/>
      <c r="CP805" s="300" t="n"/>
      <c r="CQ805" s="300" t="n"/>
      <c r="CR805" s="300" t="n"/>
      <c r="CS805" s="300" t="n"/>
      <c r="CT805" s="300" t="n"/>
      <c r="CU805" s="300" t="n"/>
      <c r="CV805" s="300" t="n"/>
      <c r="CW805" s="300" t="n"/>
      <c r="CX805" s="300" t="n"/>
      <c r="CY805" s="300" t="n"/>
      <c r="CZ805" s="300" t="n"/>
      <c r="DA805" s="300" t="n"/>
      <c r="DB805" s="300" t="n"/>
      <c r="DC805" s="300" t="n"/>
      <c r="DD805" s="300" t="n"/>
      <c r="DE805" s="300" t="n"/>
      <c r="DF805" s="300" t="n"/>
      <c r="DG805" s="300" t="n"/>
      <c r="DH805" s="300" t="n"/>
      <c r="DI805" s="300" t="n"/>
      <c r="DJ805" s="230" t="n"/>
      <c r="DK805" s="230" t="n"/>
      <c r="DL805" s="230" t="n"/>
      <c r="DM805" s="230" t="n"/>
      <c r="DN805" s="230" t="n"/>
      <c r="DO805" s="230" t="n"/>
      <c r="DP805" s="230" t="n"/>
      <c r="DQ805" s="230" t="n"/>
      <c r="DR805" s="230" t="n"/>
      <c r="DS805" s="230" t="n"/>
      <c r="DT805" s="300" t="n"/>
      <c r="DU805" s="300" t="n"/>
      <c r="DV805" s="300" t="n"/>
      <c r="DW805" s="300" t="n"/>
      <c r="DX805" s="300" t="n"/>
      <c r="DY805" s="300" t="n"/>
      <c r="DZ805" s="300" t="n"/>
      <c r="EA805" s="300" t="n"/>
      <c r="EB805" s="300" t="n"/>
      <c r="EC805" s="300" t="n"/>
      <c r="ED805" s="300" t="n"/>
      <c r="EE805" s="300" t="n"/>
    </row>
    <row r="806" ht="15.75" customHeight="1">
      <c r="A806" s="316" t="n"/>
      <c r="B806" s="316" t="n"/>
      <c r="C806" s="316" t="n"/>
      <c r="D806" s="316" t="n"/>
      <c r="E806" s="316" t="n"/>
      <c r="F806" s="316" t="n"/>
      <c r="G806" s="316" t="n"/>
      <c r="H806" s="316" t="n"/>
      <c r="I806" s="229" t="n"/>
      <c r="J806" s="229" t="n"/>
      <c r="K806" s="229" t="n"/>
      <c r="L806" s="229" t="n"/>
      <c r="M806" s="229" t="n"/>
      <c r="N806" s="229" t="n"/>
      <c r="O806" s="229" t="n"/>
      <c r="P806" s="229" t="n"/>
      <c r="Q806" s="229" t="n"/>
      <c r="R806" s="305" t="n"/>
      <c r="S806" s="229" t="n"/>
      <c r="T806" s="229" t="n"/>
      <c r="U806" s="229" t="n"/>
      <c r="V806" s="306" t="n"/>
      <c r="W806" s="307" t="n"/>
      <c r="X806" s="307" t="n"/>
      <c r="Y806" s="307" t="n"/>
      <c r="Z806" s="307" t="n"/>
      <c r="AA806" s="307" t="n"/>
      <c r="AB806" s="307" t="n"/>
      <c r="AC806" s="307" t="n"/>
      <c r="AD806" s="307" t="n"/>
      <c r="AE806" s="307" t="n"/>
      <c r="AF806" s="307" t="n"/>
      <c r="AG806" s="307" t="n"/>
      <c r="AH806" s="307" t="n"/>
      <c r="AI806" s="307" t="n"/>
      <c r="AJ806" s="307" t="n"/>
      <c r="AK806" s="307" t="n"/>
      <c r="AL806" s="307" t="n"/>
      <c r="AM806" s="307" t="n"/>
      <c r="AN806" s="307" t="n"/>
      <c r="AO806" s="307" t="n"/>
      <c r="AP806" s="307" t="n"/>
      <c r="AQ806" s="307" t="n"/>
      <c r="AR806" s="307" t="n"/>
      <c r="AS806" s="307" t="n"/>
      <c r="AT806" s="307" t="n"/>
      <c r="AU806" s="307" t="n"/>
      <c r="AV806" s="307" t="n"/>
      <c r="AW806" s="307" t="n"/>
      <c r="AX806" s="307" t="n"/>
      <c r="AY806" s="307" t="n"/>
      <c r="AZ806" s="307" t="n"/>
      <c r="BA806" s="307" t="n"/>
      <c r="BB806" s="307" t="n"/>
      <c r="BC806" s="307" t="n"/>
      <c r="BD806" s="307" t="n"/>
      <c r="BE806" s="230" t="n"/>
      <c r="BF806" s="230" t="n"/>
      <c r="BG806" s="230" t="n"/>
      <c r="BH806" s="230" t="n"/>
      <c r="BI806" s="230" t="n"/>
      <c r="BJ806" s="230" t="n"/>
      <c r="BK806" s="230" t="n"/>
      <c r="BL806" s="230" t="n"/>
      <c r="BM806" s="230" t="n"/>
      <c r="BN806" s="230" t="n"/>
      <c r="BO806" s="230" t="n"/>
      <c r="BP806" s="308" t="n"/>
      <c r="BQ806" s="308" t="n"/>
      <c r="BR806" s="308" t="n"/>
      <c r="BS806" s="308" t="n"/>
      <c r="BT806" s="308" t="n"/>
      <c r="BU806" s="308" t="n"/>
      <c r="BV806" s="308" t="n"/>
      <c r="BW806" s="300" t="n"/>
      <c r="BX806" s="300" t="n"/>
      <c r="BY806" s="300" t="n"/>
      <c r="BZ806" s="300" t="n"/>
      <c r="CA806" s="300" t="n"/>
      <c r="CB806" s="300" t="n"/>
      <c r="CC806" s="300" t="n"/>
      <c r="CD806" s="300" t="n"/>
      <c r="CE806" s="229" t="n"/>
      <c r="CF806" s="229" t="n"/>
      <c r="CG806" s="229" t="n"/>
      <c r="CH806" s="229" t="n"/>
      <c r="CI806" s="229" t="n"/>
      <c r="CJ806" s="229" t="n"/>
      <c r="CK806" s="229" t="n"/>
      <c r="CL806" s="229" t="n"/>
      <c r="CM806" s="229" t="n"/>
      <c r="CN806" s="229" t="n"/>
      <c r="CO806" s="229" t="n"/>
      <c r="CP806" s="300" t="n"/>
      <c r="CQ806" s="300" t="n"/>
      <c r="CR806" s="300" t="n"/>
      <c r="CS806" s="300" t="n"/>
      <c r="CT806" s="300" t="n"/>
      <c r="CU806" s="300" t="n"/>
      <c r="CV806" s="300" t="n"/>
      <c r="CW806" s="300" t="n"/>
      <c r="CX806" s="300" t="n"/>
      <c r="CY806" s="300" t="n"/>
      <c r="CZ806" s="300" t="n"/>
      <c r="DA806" s="300" t="n"/>
      <c r="DB806" s="300" t="n"/>
      <c r="DC806" s="300" t="n"/>
      <c r="DD806" s="300" t="n"/>
      <c r="DE806" s="300" t="n"/>
      <c r="DF806" s="300" t="n"/>
      <c r="DG806" s="300" t="n"/>
      <c r="DH806" s="300" t="n"/>
      <c r="DI806" s="300" t="n"/>
      <c r="DJ806" s="230" t="n"/>
      <c r="DK806" s="230" t="n"/>
      <c r="DL806" s="230" t="n"/>
      <c r="DM806" s="230" t="n"/>
      <c r="DN806" s="230" t="n"/>
      <c r="DO806" s="230" t="n"/>
      <c r="DP806" s="230" t="n"/>
      <c r="DQ806" s="230" t="n"/>
      <c r="DR806" s="230" t="n"/>
      <c r="DS806" s="230" t="n"/>
      <c r="DT806" s="300" t="n"/>
      <c r="DU806" s="300" t="n"/>
      <c r="DV806" s="300" t="n"/>
      <c r="DW806" s="300" t="n"/>
      <c r="DX806" s="300" t="n"/>
      <c r="DY806" s="300" t="n"/>
      <c r="DZ806" s="300" t="n"/>
      <c r="EA806" s="300" t="n"/>
      <c r="EB806" s="300" t="n"/>
      <c r="EC806" s="300" t="n"/>
      <c r="ED806" s="300" t="n"/>
      <c r="EE806" s="300" t="n"/>
    </row>
    <row r="807" ht="15.75" customHeight="1">
      <c r="A807" s="316" t="n"/>
      <c r="B807" s="316" t="n"/>
      <c r="C807" s="316" t="n"/>
      <c r="D807" s="316" t="n"/>
      <c r="E807" s="316" t="n"/>
      <c r="F807" s="316" t="n"/>
      <c r="G807" s="316" t="n"/>
      <c r="H807" s="316" t="n"/>
      <c r="I807" s="229" t="n"/>
      <c r="J807" s="229" t="n"/>
      <c r="K807" s="229" t="n"/>
      <c r="L807" s="229" t="n"/>
      <c r="M807" s="229" t="n"/>
      <c r="N807" s="229" t="n"/>
      <c r="O807" s="229" t="n"/>
      <c r="P807" s="229" t="n"/>
      <c r="Q807" s="229" t="n"/>
      <c r="R807" s="305" t="n"/>
      <c r="S807" s="229" t="n"/>
      <c r="T807" s="229" t="n"/>
      <c r="U807" s="229" t="n"/>
      <c r="V807" s="306" t="n"/>
      <c r="W807" s="307" t="n"/>
      <c r="X807" s="307" t="n"/>
      <c r="Y807" s="307" t="n"/>
      <c r="Z807" s="307" t="n"/>
      <c r="AA807" s="307" t="n"/>
      <c r="AB807" s="307" t="n"/>
      <c r="AC807" s="307" t="n"/>
      <c r="AD807" s="307" t="n"/>
      <c r="AE807" s="307" t="n"/>
      <c r="AF807" s="307" t="n"/>
      <c r="AG807" s="307" t="n"/>
      <c r="AH807" s="307" t="n"/>
      <c r="AI807" s="307" t="n"/>
      <c r="AJ807" s="307" t="n"/>
      <c r="AK807" s="307" t="n"/>
      <c r="AL807" s="307" t="n"/>
      <c r="AM807" s="307" t="n"/>
      <c r="AN807" s="307" t="n"/>
      <c r="AO807" s="307" t="n"/>
      <c r="AP807" s="307" t="n"/>
      <c r="AQ807" s="307" t="n"/>
      <c r="AR807" s="307" t="n"/>
      <c r="AS807" s="307" t="n"/>
      <c r="AT807" s="307" t="n"/>
      <c r="AU807" s="307" t="n"/>
      <c r="AV807" s="307" t="n"/>
      <c r="AW807" s="307" t="n"/>
      <c r="AX807" s="307" t="n"/>
      <c r="AY807" s="307" t="n"/>
      <c r="AZ807" s="307" t="n"/>
      <c r="BA807" s="307" t="n"/>
      <c r="BB807" s="307" t="n"/>
      <c r="BC807" s="307" t="n"/>
      <c r="BD807" s="307" t="n"/>
      <c r="BE807" s="230" t="n"/>
      <c r="BF807" s="230" t="n"/>
      <c r="BG807" s="230" t="n"/>
      <c r="BH807" s="230" t="n"/>
      <c r="BI807" s="230" t="n"/>
      <c r="BJ807" s="230" t="n"/>
      <c r="BK807" s="230" t="n"/>
      <c r="BL807" s="230" t="n"/>
      <c r="BM807" s="230" t="n"/>
      <c r="BN807" s="230" t="n"/>
      <c r="BO807" s="230" t="n"/>
      <c r="BP807" s="308" t="n"/>
      <c r="BQ807" s="308" t="n"/>
      <c r="BR807" s="308" t="n"/>
      <c r="BS807" s="308" t="n"/>
      <c r="BT807" s="308" t="n"/>
      <c r="BU807" s="308" t="n"/>
      <c r="BV807" s="308" t="n"/>
      <c r="BW807" s="300" t="n"/>
      <c r="BX807" s="300" t="n"/>
      <c r="BY807" s="300" t="n"/>
      <c r="BZ807" s="300" t="n"/>
      <c r="CA807" s="300" t="n"/>
      <c r="CB807" s="300" t="n"/>
      <c r="CC807" s="300" t="n"/>
      <c r="CD807" s="300" t="n"/>
      <c r="CE807" s="229" t="n"/>
      <c r="CF807" s="229" t="n"/>
      <c r="CG807" s="229" t="n"/>
      <c r="CH807" s="229" t="n"/>
      <c r="CI807" s="229" t="n"/>
      <c r="CJ807" s="229" t="n"/>
      <c r="CK807" s="229" t="n"/>
      <c r="CL807" s="229" t="n"/>
      <c r="CM807" s="229" t="n"/>
      <c r="CN807" s="229" t="n"/>
      <c r="CO807" s="229" t="n"/>
      <c r="CP807" s="300" t="n"/>
      <c r="CQ807" s="300" t="n"/>
      <c r="CR807" s="300" t="n"/>
      <c r="CS807" s="300" t="n"/>
      <c r="CT807" s="300" t="n"/>
      <c r="CU807" s="300" t="n"/>
      <c r="CV807" s="300" t="n"/>
      <c r="CW807" s="300" t="n"/>
      <c r="CX807" s="300" t="n"/>
      <c r="CY807" s="300" t="n"/>
      <c r="CZ807" s="300" t="n"/>
      <c r="DA807" s="300" t="n"/>
      <c r="DB807" s="300" t="n"/>
      <c r="DC807" s="300" t="n"/>
      <c r="DD807" s="300" t="n"/>
      <c r="DE807" s="300" t="n"/>
      <c r="DF807" s="300" t="n"/>
      <c r="DG807" s="300" t="n"/>
      <c r="DH807" s="300" t="n"/>
      <c r="DI807" s="300" t="n"/>
      <c r="DJ807" s="230" t="n"/>
      <c r="DK807" s="230" t="n"/>
      <c r="DL807" s="230" t="n"/>
      <c r="DM807" s="230" t="n"/>
      <c r="DN807" s="230" t="n"/>
      <c r="DO807" s="230" t="n"/>
      <c r="DP807" s="230" t="n"/>
      <c r="DQ807" s="230" t="n"/>
      <c r="DR807" s="230" t="n"/>
      <c r="DS807" s="230" t="n"/>
      <c r="DT807" s="300" t="n"/>
      <c r="DU807" s="300" t="n"/>
      <c r="DV807" s="300" t="n"/>
      <c r="DW807" s="300" t="n"/>
      <c r="DX807" s="300" t="n"/>
      <c r="DY807" s="300" t="n"/>
      <c r="DZ807" s="300" t="n"/>
      <c r="EA807" s="300" t="n"/>
      <c r="EB807" s="300" t="n"/>
      <c r="EC807" s="300" t="n"/>
      <c r="ED807" s="300" t="n"/>
      <c r="EE807" s="300" t="n"/>
    </row>
    <row r="808" ht="15.75" customHeight="1">
      <c r="A808" s="316" t="n"/>
      <c r="B808" s="316" t="n"/>
      <c r="C808" s="316" t="n"/>
      <c r="D808" s="316" t="n"/>
      <c r="E808" s="316" t="n"/>
      <c r="F808" s="316" t="n"/>
      <c r="G808" s="316" t="n"/>
      <c r="H808" s="316" t="n"/>
      <c r="I808" s="229" t="n"/>
      <c r="J808" s="229" t="n"/>
      <c r="K808" s="229" t="n"/>
      <c r="L808" s="229" t="n"/>
      <c r="M808" s="229" t="n"/>
      <c r="N808" s="229" t="n"/>
      <c r="O808" s="229" t="n"/>
      <c r="P808" s="229" t="n"/>
      <c r="Q808" s="229" t="n"/>
      <c r="R808" s="305" t="n"/>
      <c r="S808" s="229" t="n"/>
      <c r="T808" s="229" t="n"/>
      <c r="U808" s="229" t="n"/>
      <c r="V808" s="306" t="n"/>
      <c r="W808" s="307" t="n"/>
      <c r="X808" s="307" t="n"/>
      <c r="Y808" s="307" t="n"/>
      <c r="Z808" s="307" t="n"/>
      <c r="AA808" s="307" t="n"/>
      <c r="AB808" s="307" t="n"/>
      <c r="AC808" s="307" t="n"/>
      <c r="AD808" s="307" t="n"/>
      <c r="AE808" s="307" t="n"/>
      <c r="AF808" s="307" t="n"/>
      <c r="AG808" s="307" t="n"/>
      <c r="AH808" s="307" t="n"/>
      <c r="AI808" s="307" t="n"/>
      <c r="AJ808" s="307" t="n"/>
      <c r="AK808" s="307" t="n"/>
      <c r="AL808" s="307" t="n"/>
      <c r="AM808" s="307" t="n"/>
      <c r="AN808" s="307" t="n"/>
      <c r="AO808" s="307" t="n"/>
      <c r="AP808" s="307" t="n"/>
      <c r="AQ808" s="307" t="n"/>
      <c r="AR808" s="307" t="n"/>
      <c r="AS808" s="307" t="n"/>
      <c r="AT808" s="307" t="n"/>
      <c r="AU808" s="307" t="n"/>
      <c r="AV808" s="307" t="n"/>
      <c r="AW808" s="307" t="n"/>
      <c r="AX808" s="307" t="n"/>
      <c r="AY808" s="307" t="n"/>
      <c r="AZ808" s="307" t="n"/>
      <c r="BA808" s="307" t="n"/>
      <c r="BB808" s="307" t="n"/>
      <c r="BC808" s="307" t="n"/>
      <c r="BD808" s="307" t="n"/>
      <c r="BE808" s="230" t="n"/>
      <c r="BF808" s="230" t="n"/>
      <c r="BG808" s="230" t="n"/>
      <c r="BH808" s="230" t="n"/>
      <c r="BI808" s="230" t="n"/>
      <c r="BJ808" s="230" t="n"/>
      <c r="BK808" s="230" t="n"/>
      <c r="BL808" s="230" t="n"/>
      <c r="BM808" s="230" t="n"/>
      <c r="BN808" s="230" t="n"/>
      <c r="BO808" s="230" t="n"/>
      <c r="BP808" s="308" t="n"/>
      <c r="BQ808" s="308" t="n"/>
      <c r="BR808" s="308" t="n"/>
      <c r="BS808" s="308" t="n"/>
      <c r="BT808" s="308" t="n"/>
      <c r="BU808" s="308" t="n"/>
      <c r="BV808" s="308" t="n"/>
      <c r="BW808" s="300" t="n"/>
      <c r="BX808" s="300" t="n"/>
      <c r="BY808" s="300" t="n"/>
      <c r="BZ808" s="300" t="n"/>
      <c r="CA808" s="300" t="n"/>
      <c r="CB808" s="300" t="n"/>
      <c r="CC808" s="300" t="n"/>
      <c r="CD808" s="300" t="n"/>
      <c r="CE808" s="229" t="n"/>
      <c r="CF808" s="229" t="n"/>
      <c r="CG808" s="229" t="n"/>
      <c r="CH808" s="229" t="n"/>
      <c r="CI808" s="229" t="n"/>
      <c r="CJ808" s="229" t="n"/>
      <c r="CK808" s="229" t="n"/>
      <c r="CL808" s="229" t="n"/>
      <c r="CM808" s="229" t="n"/>
      <c r="CN808" s="229" t="n"/>
      <c r="CO808" s="229" t="n"/>
      <c r="CP808" s="300" t="n"/>
      <c r="CQ808" s="300" t="n"/>
      <c r="CR808" s="300" t="n"/>
      <c r="CS808" s="300" t="n"/>
      <c r="CT808" s="300" t="n"/>
      <c r="CU808" s="300" t="n"/>
      <c r="CV808" s="300" t="n"/>
      <c r="CW808" s="300" t="n"/>
      <c r="CX808" s="300" t="n"/>
      <c r="CY808" s="300" t="n"/>
      <c r="CZ808" s="300" t="n"/>
      <c r="DA808" s="300" t="n"/>
      <c r="DB808" s="300" t="n"/>
      <c r="DC808" s="300" t="n"/>
      <c r="DD808" s="300" t="n"/>
      <c r="DE808" s="300" t="n"/>
      <c r="DF808" s="300" t="n"/>
      <c r="DG808" s="300" t="n"/>
      <c r="DH808" s="300" t="n"/>
      <c r="DI808" s="300" t="n"/>
      <c r="DJ808" s="230" t="n"/>
      <c r="DK808" s="230" t="n"/>
      <c r="DL808" s="230" t="n"/>
      <c r="DM808" s="230" t="n"/>
      <c r="DN808" s="230" t="n"/>
      <c r="DO808" s="230" t="n"/>
      <c r="DP808" s="230" t="n"/>
      <c r="DQ808" s="230" t="n"/>
      <c r="DR808" s="230" t="n"/>
      <c r="DS808" s="230" t="n"/>
      <c r="DT808" s="300" t="n"/>
      <c r="DU808" s="300" t="n"/>
      <c r="DV808" s="300" t="n"/>
      <c r="DW808" s="300" t="n"/>
      <c r="DX808" s="300" t="n"/>
      <c r="DY808" s="300" t="n"/>
      <c r="DZ808" s="300" t="n"/>
      <c r="EA808" s="300" t="n"/>
      <c r="EB808" s="300" t="n"/>
      <c r="EC808" s="300" t="n"/>
      <c r="ED808" s="300" t="n"/>
      <c r="EE808" s="300" t="n"/>
    </row>
    <row r="809" ht="15.75" customHeight="1">
      <c r="A809" s="316" t="n"/>
      <c r="B809" s="316" t="n"/>
      <c r="C809" s="316" t="n"/>
      <c r="D809" s="316" t="n"/>
      <c r="E809" s="316" t="n"/>
      <c r="F809" s="316" t="n"/>
      <c r="G809" s="316" t="n"/>
      <c r="H809" s="316" t="n"/>
      <c r="I809" s="229" t="n"/>
      <c r="J809" s="229" t="n"/>
      <c r="K809" s="229" t="n"/>
      <c r="L809" s="229" t="n"/>
      <c r="M809" s="229" t="n"/>
      <c r="N809" s="229" t="n"/>
      <c r="O809" s="229" t="n"/>
      <c r="P809" s="229" t="n"/>
      <c r="Q809" s="229" t="n"/>
      <c r="R809" s="305" t="n"/>
      <c r="S809" s="229" t="n"/>
      <c r="T809" s="229" t="n"/>
      <c r="U809" s="229" t="n"/>
      <c r="V809" s="306" t="n"/>
      <c r="W809" s="307" t="n"/>
      <c r="X809" s="307" t="n"/>
      <c r="Y809" s="307" t="n"/>
      <c r="Z809" s="307" t="n"/>
      <c r="AA809" s="307" t="n"/>
      <c r="AB809" s="307" t="n"/>
      <c r="AC809" s="307" t="n"/>
      <c r="AD809" s="307" t="n"/>
      <c r="AE809" s="307" t="n"/>
      <c r="AF809" s="307" t="n"/>
      <c r="AG809" s="307" t="n"/>
      <c r="AH809" s="307" t="n"/>
      <c r="AI809" s="307" t="n"/>
      <c r="AJ809" s="307" t="n"/>
      <c r="AK809" s="307" t="n"/>
      <c r="AL809" s="307" t="n"/>
      <c r="AM809" s="307" t="n"/>
      <c r="AN809" s="307" t="n"/>
      <c r="AO809" s="307" t="n"/>
      <c r="AP809" s="307" t="n"/>
      <c r="AQ809" s="307" t="n"/>
      <c r="AR809" s="307" t="n"/>
      <c r="AS809" s="307" t="n"/>
      <c r="AT809" s="307" t="n"/>
      <c r="AU809" s="307" t="n"/>
      <c r="AV809" s="307" t="n"/>
      <c r="AW809" s="307" t="n"/>
      <c r="AX809" s="307" t="n"/>
      <c r="AY809" s="307" t="n"/>
      <c r="AZ809" s="307" t="n"/>
      <c r="BA809" s="307" t="n"/>
      <c r="BB809" s="307" t="n"/>
      <c r="BC809" s="307" t="n"/>
      <c r="BD809" s="307" t="n"/>
      <c r="BE809" s="230" t="n"/>
      <c r="BF809" s="230" t="n"/>
      <c r="BG809" s="230" t="n"/>
      <c r="BH809" s="230" t="n"/>
      <c r="BI809" s="230" t="n"/>
      <c r="BJ809" s="230" t="n"/>
      <c r="BK809" s="230" t="n"/>
      <c r="BL809" s="230" t="n"/>
      <c r="BM809" s="230" t="n"/>
      <c r="BN809" s="230" t="n"/>
      <c r="BO809" s="230" t="n"/>
      <c r="BP809" s="308" t="n"/>
      <c r="BQ809" s="308" t="n"/>
      <c r="BR809" s="308" t="n"/>
      <c r="BS809" s="308" t="n"/>
      <c r="BT809" s="308" t="n"/>
      <c r="BU809" s="308" t="n"/>
      <c r="BV809" s="308" t="n"/>
      <c r="BW809" s="300" t="n"/>
      <c r="BX809" s="300" t="n"/>
      <c r="BY809" s="300" t="n"/>
      <c r="BZ809" s="300" t="n"/>
      <c r="CA809" s="300" t="n"/>
      <c r="CB809" s="300" t="n"/>
      <c r="CC809" s="300" t="n"/>
      <c r="CD809" s="300" t="n"/>
      <c r="CE809" s="229" t="n"/>
      <c r="CF809" s="229" t="n"/>
      <c r="CG809" s="229" t="n"/>
      <c r="CH809" s="229" t="n"/>
      <c r="CI809" s="229" t="n"/>
      <c r="CJ809" s="229" t="n"/>
      <c r="CK809" s="229" t="n"/>
      <c r="CL809" s="229" t="n"/>
      <c r="CM809" s="229" t="n"/>
      <c r="CN809" s="229" t="n"/>
      <c r="CO809" s="229" t="n"/>
      <c r="CP809" s="300" t="n"/>
      <c r="CQ809" s="300" t="n"/>
      <c r="CR809" s="300" t="n"/>
      <c r="CS809" s="300" t="n"/>
      <c r="CT809" s="300" t="n"/>
      <c r="CU809" s="300" t="n"/>
      <c r="CV809" s="300" t="n"/>
      <c r="CW809" s="300" t="n"/>
      <c r="CX809" s="300" t="n"/>
      <c r="CY809" s="300" t="n"/>
      <c r="CZ809" s="300" t="n"/>
      <c r="DA809" s="300" t="n"/>
      <c r="DB809" s="300" t="n"/>
      <c r="DC809" s="300" t="n"/>
      <c r="DD809" s="300" t="n"/>
      <c r="DE809" s="300" t="n"/>
      <c r="DF809" s="300" t="n"/>
      <c r="DG809" s="300" t="n"/>
      <c r="DH809" s="300" t="n"/>
      <c r="DI809" s="300" t="n"/>
      <c r="DJ809" s="230" t="n"/>
      <c r="DK809" s="230" t="n"/>
      <c r="DL809" s="230" t="n"/>
      <c r="DM809" s="230" t="n"/>
      <c r="DN809" s="230" t="n"/>
      <c r="DO809" s="230" t="n"/>
      <c r="DP809" s="230" t="n"/>
      <c r="DQ809" s="230" t="n"/>
      <c r="DR809" s="230" t="n"/>
      <c r="DS809" s="230" t="n"/>
      <c r="DT809" s="300" t="n"/>
      <c r="DU809" s="300" t="n"/>
      <c r="DV809" s="300" t="n"/>
      <c r="DW809" s="300" t="n"/>
      <c r="DX809" s="300" t="n"/>
      <c r="DY809" s="300" t="n"/>
      <c r="DZ809" s="300" t="n"/>
      <c r="EA809" s="300" t="n"/>
      <c r="EB809" s="300" t="n"/>
      <c r="EC809" s="300" t="n"/>
      <c r="ED809" s="300" t="n"/>
      <c r="EE809" s="300" t="n"/>
    </row>
    <row r="810" ht="15.75" customHeight="1">
      <c r="A810" s="316" t="n"/>
      <c r="B810" s="316" t="n"/>
      <c r="C810" s="316" t="n"/>
      <c r="D810" s="316" t="n"/>
      <c r="E810" s="316" t="n"/>
      <c r="F810" s="316" t="n"/>
      <c r="G810" s="316" t="n"/>
      <c r="H810" s="316" t="n"/>
      <c r="I810" s="229" t="n"/>
      <c r="J810" s="229" t="n"/>
      <c r="K810" s="229" t="n"/>
      <c r="L810" s="229" t="n"/>
      <c r="M810" s="229" t="n"/>
      <c r="N810" s="229" t="n"/>
      <c r="O810" s="229" t="n"/>
      <c r="P810" s="229" t="n"/>
      <c r="Q810" s="229" t="n"/>
      <c r="R810" s="305" t="n"/>
      <c r="S810" s="229" t="n"/>
      <c r="T810" s="229" t="n"/>
      <c r="U810" s="229" t="n"/>
      <c r="V810" s="306" t="n"/>
      <c r="W810" s="307" t="n"/>
      <c r="X810" s="307" t="n"/>
      <c r="Y810" s="307" t="n"/>
      <c r="Z810" s="307" t="n"/>
      <c r="AA810" s="307" t="n"/>
      <c r="AB810" s="307" t="n"/>
      <c r="AC810" s="307" t="n"/>
      <c r="AD810" s="307" t="n"/>
      <c r="AE810" s="307" t="n"/>
      <c r="AF810" s="307" t="n"/>
      <c r="AG810" s="307" t="n"/>
      <c r="AH810" s="307" t="n"/>
      <c r="AI810" s="307" t="n"/>
      <c r="AJ810" s="307" t="n"/>
      <c r="AK810" s="307" t="n"/>
      <c r="AL810" s="307" t="n"/>
      <c r="AM810" s="307" t="n"/>
      <c r="AN810" s="307" t="n"/>
      <c r="AO810" s="307" t="n"/>
      <c r="AP810" s="307" t="n"/>
      <c r="AQ810" s="307" t="n"/>
      <c r="AR810" s="307" t="n"/>
      <c r="AS810" s="307" t="n"/>
      <c r="AT810" s="307" t="n"/>
      <c r="AU810" s="307" t="n"/>
      <c r="AV810" s="307" t="n"/>
      <c r="AW810" s="307" t="n"/>
      <c r="AX810" s="307" t="n"/>
      <c r="AY810" s="307" t="n"/>
      <c r="AZ810" s="307" t="n"/>
      <c r="BA810" s="307" t="n"/>
      <c r="BB810" s="307" t="n"/>
      <c r="BC810" s="307" t="n"/>
      <c r="BD810" s="307" t="n"/>
      <c r="BE810" s="230" t="n"/>
      <c r="BF810" s="230" t="n"/>
      <c r="BG810" s="230" t="n"/>
      <c r="BH810" s="230" t="n"/>
      <c r="BI810" s="230" t="n"/>
      <c r="BJ810" s="230" t="n"/>
      <c r="BK810" s="230" t="n"/>
      <c r="BL810" s="230" t="n"/>
      <c r="BM810" s="230" t="n"/>
      <c r="BN810" s="230" t="n"/>
      <c r="BO810" s="230" t="n"/>
      <c r="BP810" s="308" t="n"/>
      <c r="BQ810" s="308" t="n"/>
      <c r="BR810" s="308" t="n"/>
      <c r="BS810" s="308" t="n"/>
      <c r="BT810" s="308" t="n"/>
      <c r="BU810" s="308" t="n"/>
      <c r="BV810" s="308" t="n"/>
      <c r="BW810" s="300" t="n"/>
      <c r="BX810" s="300" t="n"/>
      <c r="BY810" s="300" t="n"/>
      <c r="BZ810" s="300" t="n"/>
      <c r="CA810" s="300" t="n"/>
      <c r="CB810" s="300" t="n"/>
      <c r="CC810" s="300" t="n"/>
      <c r="CD810" s="300" t="n"/>
      <c r="CE810" s="229" t="n"/>
      <c r="CF810" s="229" t="n"/>
      <c r="CG810" s="229" t="n"/>
      <c r="CH810" s="229" t="n"/>
      <c r="CI810" s="229" t="n"/>
      <c r="CJ810" s="229" t="n"/>
      <c r="CK810" s="229" t="n"/>
      <c r="CL810" s="229" t="n"/>
      <c r="CM810" s="229" t="n"/>
      <c r="CN810" s="229" t="n"/>
      <c r="CO810" s="229" t="n"/>
      <c r="CP810" s="300" t="n"/>
      <c r="CQ810" s="300" t="n"/>
      <c r="CR810" s="300" t="n"/>
      <c r="CS810" s="300" t="n"/>
      <c r="CT810" s="300" t="n"/>
      <c r="CU810" s="300" t="n"/>
      <c r="CV810" s="300" t="n"/>
      <c r="CW810" s="300" t="n"/>
      <c r="CX810" s="300" t="n"/>
      <c r="CY810" s="300" t="n"/>
      <c r="CZ810" s="300" t="n"/>
      <c r="DA810" s="300" t="n"/>
      <c r="DB810" s="300" t="n"/>
      <c r="DC810" s="300" t="n"/>
      <c r="DD810" s="300" t="n"/>
      <c r="DE810" s="300" t="n"/>
      <c r="DF810" s="300" t="n"/>
      <c r="DG810" s="300" t="n"/>
      <c r="DH810" s="300" t="n"/>
      <c r="DI810" s="300" t="n"/>
      <c r="DJ810" s="230" t="n"/>
      <c r="DK810" s="230" t="n"/>
      <c r="DL810" s="230" t="n"/>
      <c r="DM810" s="230" t="n"/>
      <c r="DN810" s="230" t="n"/>
      <c r="DO810" s="230" t="n"/>
      <c r="DP810" s="230" t="n"/>
      <c r="DQ810" s="230" t="n"/>
      <c r="DR810" s="230" t="n"/>
      <c r="DS810" s="230" t="n"/>
      <c r="DT810" s="300" t="n"/>
      <c r="DU810" s="300" t="n"/>
      <c r="DV810" s="300" t="n"/>
      <c r="DW810" s="300" t="n"/>
      <c r="DX810" s="300" t="n"/>
      <c r="DY810" s="300" t="n"/>
      <c r="DZ810" s="300" t="n"/>
      <c r="EA810" s="300" t="n"/>
      <c r="EB810" s="300" t="n"/>
      <c r="EC810" s="300" t="n"/>
      <c r="ED810" s="300" t="n"/>
      <c r="EE810" s="300" t="n"/>
    </row>
    <row r="811" ht="15.75" customHeight="1">
      <c r="A811" s="316" t="n"/>
      <c r="B811" s="316" t="n"/>
      <c r="C811" s="316" t="n"/>
      <c r="D811" s="316" t="n"/>
      <c r="E811" s="316" t="n"/>
      <c r="F811" s="316" t="n"/>
      <c r="G811" s="316" t="n"/>
      <c r="H811" s="316" t="n"/>
      <c r="I811" s="229" t="n"/>
      <c r="J811" s="229" t="n"/>
      <c r="K811" s="229" t="n"/>
      <c r="L811" s="229" t="n"/>
      <c r="M811" s="229" t="n"/>
      <c r="N811" s="229" t="n"/>
      <c r="O811" s="229" t="n"/>
      <c r="P811" s="229" t="n"/>
      <c r="Q811" s="229" t="n"/>
      <c r="R811" s="305" t="n"/>
      <c r="S811" s="229" t="n"/>
      <c r="T811" s="229" t="n"/>
      <c r="U811" s="229" t="n"/>
      <c r="V811" s="306" t="n"/>
      <c r="W811" s="307" t="n"/>
      <c r="X811" s="307" t="n"/>
      <c r="Y811" s="307" t="n"/>
      <c r="Z811" s="307" t="n"/>
      <c r="AA811" s="307" t="n"/>
      <c r="AB811" s="307" t="n"/>
      <c r="AC811" s="307" t="n"/>
      <c r="AD811" s="307" t="n"/>
      <c r="AE811" s="307" t="n"/>
      <c r="AF811" s="307" t="n"/>
      <c r="AG811" s="307" t="n"/>
      <c r="AH811" s="307" t="n"/>
      <c r="AI811" s="307" t="n"/>
      <c r="AJ811" s="307" t="n"/>
      <c r="AK811" s="307" t="n"/>
      <c r="AL811" s="307" t="n"/>
      <c r="AM811" s="307" t="n"/>
      <c r="AN811" s="307" t="n"/>
      <c r="AO811" s="307" t="n"/>
      <c r="AP811" s="307" t="n"/>
      <c r="AQ811" s="307" t="n"/>
      <c r="AR811" s="307" t="n"/>
      <c r="AS811" s="307" t="n"/>
      <c r="AT811" s="307" t="n"/>
      <c r="AU811" s="307" t="n"/>
      <c r="AV811" s="307" t="n"/>
      <c r="AW811" s="307" t="n"/>
      <c r="AX811" s="307" t="n"/>
      <c r="AY811" s="307" t="n"/>
      <c r="AZ811" s="307" t="n"/>
      <c r="BA811" s="307" t="n"/>
      <c r="BB811" s="307" t="n"/>
      <c r="BC811" s="307" t="n"/>
      <c r="BD811" s="307" t="n"/>
      <c r="BE811" s="230" t="n"/>
      <c r="BF811" s="230" t="n"/>
      <c r="BG811" s="230" t="n"/>
      <c r="BH811" s="230" t="n"/>
      <c r="BI811" s="230" t="n"/>
      <c r="BJ811" s="230" t="n"/>
      <c r="BK811" s="230" t="n"/>
      <c r="BL811" s="230" t="n"/>
      <c r="BM811" s="230" t="n"/>
      <c r="BN811" s="230" t="n"/>
      <c r="BO811" s="230" t="n"/>
      <c r="BP811" s="308" t="n"/>
      <c r="BQ811" s="308" t="n"/>
      <c r="BR811" s="308" t="n"/>
      <c r="BS811" s="308" t="n"/>
      <c r="BT811" s="308" t="n"/>
      <c r="BU811" s="308" t="n"/>
      <c r="BV811" s="308" t="n"/>
      <c r="BW811" s="300" t="n"/>
      <c r="BX811" s="300" t="n"/>
      <c r="BY811" s="300" t="n"/>
      <c r="BZ811" s="300" t="n"/>
      <c r="CA811" s="300" t="n"/>
      <c r="CB811" s="300" t="n"/>
      <c r="CC811" s="300" t="n"/>
      <c r="CD811" s="300" t="n"/>
      <c r="CE811" s="229" t="n"/>
      <c r="CF811" s="229" t="n"/>
      <c r="CG811" s="229" t="n"/>
      <c r="CH811" s="229" t="n"/>
      <c r="CI811" s="229" t="n"/>
      <c r="CJ811" s="229" t="n"/>
      <c r="CK811" s="229" t="n"/>
      <c r="CL811" s="229" t="n"/>
      <c r="CM811" s="229" t="n"/>
      <c r="CN811" s="229" t="n"/>
      <c r="CO811" s="229" t="n"/>
      <c r="CP811" s="300" t="n"/>
      <c r="CQ811" s="300" t="n"/>
      <c r="CR811" s="300" t="n"/>
      <c r="CS811" s="300" t="n"/>
      <c r="CT811" s="300" t="n"/>
      <c r="CU811" s="300" t="n"/>
      <c r="CV811" s="300" t="n"/>
      <c r="CW811" s="300" t="n"/>
      <c r="CX811" s="300" t="n"/>
      <c r="CY811" s="300" t="n"/>
      <c r="CZ811" s="300" t="n"/>
      <c r="DA811" s="300" t="n"/>
      <c r="DB811" s="300" t="n"/>
      <c r="DC811" s="300" t="n"/>
      <c r="DD811" s="300" t="n"/>
      <c r="DE811" s="300" t="n"/>
      <c r="DF811" s="300" t="n"/>
      <c r="DG811" s="300" t="n"/>
      <c r="DH811" s="300" t="n"/>
      <c r="DI811" s="300" t="n"/>
      <c r="DJ811" s="230" t="n"/>
      <c r="DK811" s="230" t="n"/>
      <c r="DL811" s="230" t="n"/>
      <c r="DM811" s="230" t="n"/>
      <c r="DN811" s="230" t="n"/>
      <c r="DO811" s="230" t="n"/>
      <c r="DP811" s="230" t="n"/>
      <c r="DQ811" s="230" t="n"/>
      <c r="DR811" s="230" t="n"/>
      <c r="DS811" s="230" t="n"/>
      <c r="DT811" s="300" t="n"/>
      <c r="DU811" s="300" t="n"/>
      <c r="DV811" s="300" t="n"/>
      <c r="DW811" s="300" t="n"/>
      <c r="DX811" s="300" t="n"/>
      <c r="DY811" s="300" t="n"/>
      <c r="DZ811" s="300" t="n"/>
      <c r="EA811" s="300" t="n"/>
      <c r="EB811" s="300" t="n"/>
      <c r="EC811" s="300" t="n"/>
      <c r="ED811" s="300" t="n"/>
      <c r="EE811" s="300" t="n"/>
    </row>
    <row r="812" ht="15.75" customHeight="1">
      <c r="A812" s="316" t="n"/>
      <c r="B812" s="316" t="n"/>
      <c r="C812" s="316" t="n"/>
      <c r="D812" s="316" t="n"/>
      <c r="E812" s="316" t="n"/>
      <c r="F812" s="316" t="n"/>
      <c r="G812" s="316" t="n"/>
      <c r="H812" s="316" t="n"/>
      <c r="I812" s="229" t="n"/>
      <c r="J812" s="229" t="n"/>
      <c r="K812" s="229" t="n"/>
      <c r="L812" s="229" t="n"/>
      <c r="M812" s="229" t="n"/>
      <c r="N812" s="229" t="n"/>
      <c r="O812" s="229" t="n"/>
      <c r="P812" s="229" t="n"/>
      <c r="Q812" s="229" t="n"/>
      <c r="R812" s="305" t="n"/>
      <c r="S812" s="229" t="n"/>
      <c r="T812" s="229" t="n"/>
      <c r="U812" s="229" t="n"/>
      <c r="V812" s="306" t="n"/>
      <c r="W812" s="307" t="n"/>
      <c r="X812" s="307" t="n"/>
      <c r="Y812" s="307" t="n"/>
      <c r="Z812" s="307" t="n"/>
      <c r="AA812" s="307" t="n"/>
      <c r="AB812" s="307" t="n"/>
      <c r="AC812" s="307" t="n"/>
      <c r="AD812" s="307" t="n"/>
      <c r="AE812" s="307" t="n"/>
      <c r="AF812" s="307" t="n"/>
      <c r="AG812" s="307" t="n"/>
      <c r="AH812" s="307" t="n"/>
      <c r="AI812" s="307" t="n"/>
      <c r="AJ812" s="307" t="n"/>
      <c r="AK812" s="307" t="n"/>
      <c r="AL812" s="307" t="n"/>
      <c r="AM812" s="307" t="n"/>
      <c r="AN812" s="307" t="n"/>
      <c r="AO812" s="307" t="n"/>
      <c r="AP812" s="307" t="n"/>
      <c r="AQ812" s="307" t="n"/>
      <c r="AR812" s="307" t="n"/>
      <c r="AS812" s="307" t="n"/>
      <c r="AT812" s="307" t="n"/>
      <c r="AU812" s="307" t="n"/>
      <c r="AV812" s="307" t="n"/>
      <c r="AW812" s="307" t="n"/>
      <c r="AX812" s="307" t="n"/>
      <c r="AY812" s="307" t="n"/>
      <c r="AZ812" s="307" t="n"/>
      <c r="BA812" s="307" t="n"/>
      <c r="BB812" s="307" t="n"/>
      <c r="BC812" s="307" t="n"/>
      <c r="BD812" s="307" t="n"/>
      <c r="BE812" s="230" t="n"/>
      <c r="BF812" s="230" t="n"/>
      <c r="BG812" s="230" t="n"/>
      <c r="BH812" s="230" t="n"/>
      <c r="BI812" s="230" t="n"/>
      <c r="BJ812" s="230" t="n"/>
      <c r="BK812" s="230" t="n"/>
      <c r="BL812" s="230" t="n"/>
      <c r="BM812" s="230" t="n"/>
      <c r="BN812" s="230" t="n"/>
      <c r="BO812" s="230" t="n"/>
      <c r="BP812" s="308" t="n"/>
      <c r="BQ812" s="308" t="n"/>
      <c r="BR812" s="308" t="n"/>
      <c r="BS812" s="308" t="n"/>
      <c r="BT812" s="308" t="n"/>
      <c r="BU812" s="308" t="n"/>
      <c r="BV812" s="308" t="n"/>
      <c r="BW812" s="300" t="n"/>
      <c r="BX812" s="300" t="n"/>
      <c r="BY812" s="300" t="n"/>
      <c r="BZ812" s="300" t="n"/>
      <c r="CA812" s="300" t="n"/>
      <c r="CB812" s="300" t="n"/>
      <c r="CC812" s="300" t="n"/>
      <c r="CD812" s="300" t="n"/>
      <c r="CE812" s="229" t="n"/>
      <c r="CF812" s="229" t="n"/>
      <c r="CG812" s="229" t="n"/>
      <c r="CH812" s="229" t="n"/>
      <c r="CI812" s="229" t="n"/>
      <c r="CJ812" s="229" t="n"/>
      <c r="CK812" s="229" t="n"/>
      <c r="CL812" s="229" t="n"/>
      <c r="CM812" s="229" t="n"/>
      <c r="CN812" s="229" t="n"/>
      <c r="CO812" s="229" t="n"/>
      <c r="CP812" s="300" t="n"/>
      <c r="CQ812" s="300" t="n"/>
      <c r="CR812" s="300" t="n"/>
      <c r="CS812" s="300" t="n"/>
      <c r="CT812" s="300" t="n"/>
      <c r="CU812" s="300" t="n"/>
      <c r="CV812" s="300" t="n"/>
      <c r="CW812" s="300" t="n"/>
      <c r="CX812" s="300" t="n"/>
      <c r="CY812" s="300" t="n"/>
      <c r="CZ812" s="300" t="n"/>
      <c r="DA812" s="300" t="n"/>
      <c r="DB812" s="300" t="n"/>
      <c r="DC812" s="300" t="n"/>
      <c r="DD812" s="300" t="n"/>
      <c r="DE812" s="300" t="n"/>
      <c r="DF812" s="300" t="n"/>
      <c r="DG812" s="300" t="n"/>
      <c r="DH812" s="300" t="n"/>
      <c r="DI812" s="300" t="n"/>
      <c r="DJ812" s="230" t="n"/>
      <c r="DK812" s="230" t="n"/>
      <c r="DL812" s="230" t="n"/>
      <c r="DM812" s="230" t="n"/>
      <c r="DN812" s="230" t="n"/>
      <c r="DO812" s="230" t="n"/>
      <c r="DP812" s="230" t="n"/>
      <c r="DQ812" s="230" t="n"/>
      <c r="DR812" s="230" t="n"/>
      <c r="DS812" s="230" t="n"/>
      <c r="DT812" s="300" t="n"/>
      <c r="DU812" s="300" t="n"/>
      <c r="DV812" s="300" t="n"/>
      <c r="DW812" s="300" t="n"/>
      <c r="DX812" s="300" t="n"/>
      <c r="DY812" s="300" t="n"/>
      <c r="DZ812" s="300" t="n"/>
      <c r="EA812" s="300" t="n"/>
      <c r="EB812" s="300" t="n"/>
      <c r="EC812" s="300" t="n"/>
      <c r="ED812" s="300" t="n"/>
      <c r="EE812" s="300" t="n"/>
    </row>
    <row r="813" ht="15.75" customHeight="1">
      <c r="A813" s="316" t="n"/>
      <c r="B813" s="316" t="n"/>
      <c r="C813" s="316" t="n"/>
      <c r="D813" s="316" t="n"/>
      <c r="E813" s="316" t="n"/>
      <c r="F813" s="316" t="n"/>
      <c r="G813" s="316" t="n"/>
      <c r="H813" s="316" t="n"/>
      <c r="I813" s="229" t="n"/>
      <c r="J813" s="229" t="n"/>
      <c r="K813" s="229" t="n"/>
      <c r="L813" s="229" t="n"/>
      <c r="M813" s="229" t="n"/>
      <c r="N813" s="229" t="n"/>
      <c r="O813" s="229" t="n"/>
      <c r="P813" s="229" t="n"/>
      <c r="Q813" s="229" t="n"/>
      <c r="R813" s="305" t="n"/>
      <c r="S813" s="229" t="n"/>
      <c r="T813" s="229" t="n"/>
      <c r="U813" s="229" t="n"/>
      <c r="V813" s="306" t="n"/>
      <c r="W813" s="307" t="n"/>
      <c r="X813" s="307" t="n"/>
      <c r="Y813" s="307" t="n"/>
      <c r="Z813" s="307" t="n"/>
      <c r="AA813" s="307" t="n"/>
      <c r="AB813" s="307" t="n"/>
      <c r="AC813" s="307" t="n"/>
      <c r="AD813" s="307" t="n"/>
      <c r="AE813" s="307" t="n"/>
      <c r="AF813" s="307" t="n"/>
      <c r="AG813" s="307" t="n"/>
      <c r="AH813" s="307" t="n"/>
      <c r="AI813" s="307" t="n"/>
      <c r="AJ813" s="307" t="n"/>
      <c r="AK813" s="307" t="n"/>
      <c r="AL813" s="307" t="n"/>
      <c r="AM813" s="307" t="n"/>
      <c r="AN813" s="307" t="n"/>
      <c r="AO813" s="307" t="n"/>
      <c r="AP813" s="307" t="n"/>
      <c r="AQ813" s="307" t="n"/>
      <c r="AR813" s="307" t="n"/>
      <c r="AS813" s="307" t="n"/>
      <c r="AT813" s="307" t="n"/>
      <c r="AU813" s="307" t="n"/>
      <c r="AV813" s="307" t="n"/>
      <c r="AW813" s="307" t="n"/>
      <c r="AX813" s="307" t="n"/>
      <c r="AY813" s="307" t="n"/>
      <c r="AZ813" s="307" t="n"/>
      <c r="BA813" s="307" t="n"/>
      <c r="BB813" s="307" t="n"/>
      <c r="BC813" s="307" t="n"/>
      <c r="BD813" s="307" t="n"/>
      <c r="BE813" s="230" t="n"/>
      <c r="BF813" s="230" t="n"/>
      <c r="BG813" s="230" t="n"/>
      <c r="BH813" s="230" t="n"/>
      <c r="BI813" s="230" t="n"/>
      <c r="BJ813" s="230" t="n"/>
      <c r="BK813" s="230" t="n"/>
      <c r="BL813" s="230" t="n"/>
      <c r="BM813" s="230" t="n"/>
      <c r="BN813" s="230" t="n"/>
      <c r="BO813" s="230" t="n"/>
      <c r="BP813" s="308" t="n"/>
      <c r="BQ813" s="308" t="n"/>
      <c r="BR813" s="308" t="n"/>
      <c r="BS813" s="308" t="n"/>
      <c r="BT813" s="308" t="n"/>
      <c r="BU813" s="308" t="n"/>
      <c r="BV813" s="308" t="n"/>
      <c r="BW813" s="300" t="n"/>
      <c r="BX813" s="300" t="n"/>
      <c r="BY813" s="300" t="n"/>
      <c r="BZ813" s="300" t="n"/>
      <c r="CA813" s="300" t="n"/>
      <c r="CB813" s="300" t="n"/>
      <c r="CC813" s="300" t="n"/>
      <c r="CD813" s="300" t="n"/>
      <c r="CE813" s="229" t="n"/>
      <c r="CF813" s="229" t="n"/>
      <c r="CG813" s="229" t="n"/>
      <c r="CH813" s="229" t="n"/>
      <c r="CI813" s="229" t="n"/>
      <c r="CJ813" s="229" t="n"/>
      <c r="CK813" s="229" t="n"/>
      <c r="CL813" s="229" t="n"/>
      <c r="CM813" s="229" t="n"/>
      <c r="CN813" s="229" t="n"/>
      <c r="CO813" s="229" t="n"/>
      <c r="CP813" s="300" t="n"/>
      <c r="CQ813" s="300" t="n"/>
      <c r="CR813" s="300" t="n"/>
      <c r="CS813" s="300" t="n"/>
      <c r="CT813" s="300" t="n"/>
      <c r="CU813" s="300" t="n"/>
      <c r="CV813" s="300" t="n"/>
      <c r="CW813" s="300" t="n"/>
      <c r="CX813" s="300" t="n"/>
      <c r="CY813" s="300" t="n"/>
      <c r="CZ813" s="300" t="n"/>
      <c r="DA813" s="300" t="n"/>
      <c r="DB813" s="300" t="n"/>
      <c r="DC813" s="300" t="n"/>
      <c r="DD813" s="300" t="n"/>
      <c r="DE813" s="300" t="n"/>
      <c r="DF813" s="300" t="n"/>
      <c r="DG813" s="300" t="n"/>
      <c r="DH813" s="300" t="n"/>
      <c r="DI813" s="300" t="n"/>
      <c r="DJ813" s="230" t="n"/>
      <c r="DK813" s="230" t="n"/>
      <c r="DL813" s="230" t="n"/>
      <c r="DM813" s="230" t="n"/>
      <c r="DN813" s="230" t="n"/>
      <c r="DO813" s="230" t="n"/>
      <c r="DP813" s="230" t="n"/>
      <c r="DQ813" s="230" t="n"/>
      <c r="DR813" s="230" t="n"/>
      <c r="DS813" s="230" t="n"/>
      <c r="DT813" s="300" t="n"/>
      <c r="DU813" s="300" t="n"/>
      <c r="DV813" s="300" t="n"/>
      <c r="DW813" s="300" t="n"/>
      <c r="DX813" s="300" t="n"/>
      <c r="DY813" s="300" t="n"/>
      <c r="DZ813" s="300" t="n"/>
      <c r="EA813" s="300" t="n"/>
      <c r="EB813" s="300" t="n"/>
      <c r="EC813" s="300" t="n"/>
      <c r="ED813" s="300" t="n"/>
      <c r="EE813" s="300" t="n"/>
    </row>
    <row r="814" ht="15.75" customHeight="1">
      <c r="A814" s="316" t="n"/>
      <c r="B814" s="316" t="n"/>
      <c r="C814" s="316" t="n"/>
      <c r="D814" s="316" t="n"/>
      <c r="E814" s="316" t="n"/>
      <c r="F814" s="316" t="n"/>
      <c r="G814" s="316" t="n"/>
      <c r="H814" s="316" t="n"/>
      <c r="I814" s="229" t="n"/>
      <c r="J814" s="229" t="n"/>
      <c r="K814" s="229" t="n"/>
      <c r="L814" s="229" t="n"/>
      <c r="M814" s="229" t="n"/>
      <c r="N814" s="229" t="n"/>
      <c r="O814" s="229" t="n"/>
      <c r="P814" s="229" t="n"/>
      <c r="Q814" s="229" t="n"/>
      <c r="R814" s="305" t="n"/>
      <c r="S814" s="229" t="n"/>
      <c r="T814" s="229" t="n"/>
      <c r="U814" s="229" t="n"/>
      <c r="V814" s="306" t="n"/>
      <c r="W814" s="307" t="n"/>
      <c r="X814" s="307" t="n"/>
      <c r="Y814" s="307" t="n"/>
      <c r="Z814" s="307" t="n"/>
      <c r="AA814" s="307" t="n"/>
      <c r="AB814" s="307" t="n"/>
      <c r="AC814" s="307" t="n"/>
      <c r="AD814" s="307" t="n"/>
      <c r="AE814" s="307" t="n"/>
      <c r="AF814" s="307" t="n"/>
      <c r="AG814" s="307" t="n"/>
      <c r="AH814" s="307" t="n"/>
      <c r="AI814" s="307" t="n"/>
      <c r="AJ814" s="307" t="n"/>
      <c r="AK814" s="307" t="n"/>
      <c r="AL814" s="307" t="n"/>
      <c r="AM814" s="307" t="n"/>
      <c r="AN814" s="307" t="n"/>
      <c r="AO814" s="307" t="n"/>
      <c r="AP814" s="307" t="n"/>
      <c r="AQ814" s="307" t="n"/>
      <c r="AR814" s="307" t="n"/>
      <c r="AS814" s="307" t="n"/>
      <c r="AT814" s="307" t="n"/>
      <c r="AU814" s="307" t="n"/>
      <c r="AV814" s="307" t="n"/>
      <c r="AW814" s="307" t="n"/>
      <c r="AX814" s="307" t="n"/>
      <c r="AY814" s="307" t="n"/>
      <c r="AZ814" s="307" t="n"/>
      <c r="BA814" s="307" t="n"/>
      <c r="BB814" s="307" t="n"/>
      <c r="BC814" s="307" t="n"/>
      <c r="BD814" s="307" t="n"/>
      <c r="BE814" s="230" t="n"/>
      <c r="BF814" s="230" t="n"/>
      <c r="BG814" s="230" t="n"/>
      <c r="BH814" s="230" t="n"/>
      <c r="BI814" s="230" t="n"/>
      <c r="BJ814" s="230" t="n"/>
      <c r="BK814" s="230" t="n"/>
      <c r="BL814" s="230" t="n"/>
      <c r="BM814" s="230" t="n"/>
      <c r="BN814" s="230" t="n"/>
      <c r="BO814" s="230" t="n"/>
      <c r="BP814" s="308" t="n"/>
      <c r="BQ814" s="308" t="n"/>
      <c r="BR814" s="308" t="n"/>
      <c r="BS814" s="308" t="n"/>
      <c r="BT814" s="308" t="n"/>
      <c r="BU814" s="308" t="n"/>
      <c r="BV814" s="308" t="n"/>
      <c r="BW814" s="300" t="n"/>
      <c r="BX814" s="300" t="n"/>
      <c r="BY814" s="300" t="n"/>
      <c r="BZ814" s="300" t="n"/>
      <c r="CA814" s="300" t="n"/>
      <c r="CB814" s="300" t="n"/>
      <c r="CC814" s="300" t="n"/>
      <c r="CD814" s="300" t="n"/>
      <c r="CE814" s="229" t="n"/>
      <c r="CF814" s="229" t="n"/>
      <c r="CG814" s="229" t="n"/>
      <c r="CH814" s="229" t="n"/>
      <c r="CI814" s="229" t="n"/>
      <c r="CJ814" s="229" t="n"/>
      <c r="CK814" s="229" t="n"/>
      <c r="CL814" s="229" t="n"/>
      <c r="CM814" s="229" t="n"/>
      <c r="CN814" s="229" t="n"/>
      <c r="CO814" s="229" t="n"/>
      <c r="CP814" s="300" t="n"/>
      <c r="CQ814" s="300" t="n"/>
      <c r="CR814" s="300" t="n"/>
      <c r="CS814" s="300" t="n"/>
      <c r="CT814" s="300" t="n"/>
      <c r="CU814" s="300" t="n"/>
      <c r="CV814" s="300" t="n"/>
      <c r="CW814" s="300" t="n"/>
      <c r="CX814" s="300" t="n"/>
      <c r="CY814" s="300" t="n"/>
      <c r="CZ814" s="300" t="n"/>
      <c r="DA814" s="300" t="n"/>
      <c r="DB814" s="300" t="n"/>
      <c r="DC814" s="300" t="n"/>
      <c r="DD814" s="300" t="n"/>
      <c r="DE814" s="300" t="n"/>
      <c r="DF814" s="300" t="n"/>
      <c r="DG814" s="300" t="n"/>
      <c r="DH814" s="300" t="n"/>
      <c r="DI814" s="300" t="n"/>
      <c r="DJ814" s="230" t="n"/>
      <c r="DK814" s="230" t="n"/>
      <c r="DL814" s="230" t="n"/>
      <c r="DM814" s="230" t="n"/>
      <c r="DN814" s="230" t="n"/>
      <c r="DO814" s="230" t="n"/>
      <c r="DP814" s="230" t="n"/>
      <c r="DQ814" s="230" t="n"/>
      <c r="DR814" s="230" t="n"/>
      <c r="DS814" s="230" t="n"/>
      <c r="DT814" s="300" t="n"/>
      <c r="DU814" s="300" t="n"/>
      <c r="DV814" s="300" t="n"/>
      <c r="DW814" s="300" t="n"/>
      <c r="DX814" s="300" t="n"/>
      <c r="DY814" s="300" t="n"/>
      <c r="DZ814" s="300" t="n"/>
      <c r="EA814" s="300" t="n"/>
      <c r="EB814" s="300" t="n"/>
      <c r="EC814" s="300" t="n"/>
      <c r="ED814" s="300" t="n"/>
      <c r="EE814" s="300" t="n"/>
    </row>
    <row r="815" ht="15.75" customHeight="1">
      <c r="A815" s="316" t="n"/>
      <c r="B815" s="316" t="n"/>
      <c r="C815" s="316" t="n"/>
      <c r="D815" s="316" t="n"/>
      <c r="E815" s="316" t="n"/>
      <c r="F815" s="316" t="n"/>
      <c r="G815" s="316" t="n"/>
      <c r="H815" s="316" t="n"/>
      <c r="I815" s="229" t="n"/>
      <c r="J815" s="229" t="n"/>
      <c r="K815" s="229" t="n"/>
      <c r="L815" s="229" t="n"/>
      <c r="M815" s="229" t="n"/>
      <c r="N815" s="229" t="n"/>
      <c r="O815" s="229" t="n"/>
      <c r="P815" s="229" t="n"/>
      <c r="Q815" s="229" t="n"/>
      <c r="R815" s="305" t="n"/>
      <c r="S815" s="229" t="n"/>
      <c r="T815" s="229" t="n"/>
      <c r="U815" s="229" t="n"/>
      <c r="V815" s="306" t="n"/>
      <c r="W815" s="307" t="n"/>
      <c r="X815" s="307" t="n"/>
      <c r="Y815" s="307" t="n"/>
      <c r="Z815" s="307" t="n"/>
      <c r="AA815" s="307" t="n"/>
      <c r="AB815" s="307" t="n"/>
      <c r="AC815" s="307" t="n"/>
      <c r="AD815" s="307" t="n"/>
      <c r="AE815" s="307" t="n"/>
      <c r="AF815" s="307" t="n"/>
      <c r="AG815" s="307" t="n"/>
      <c r="AH815" s="307" t="n"/>
      <c r="AI815" s="307" t="n"/>
      <c r="AJ815" s="307" t="n"/>
      <c r="AK815" s="307" t="n"/>
      <c r="AL815" s="307" t="n"/>
      <c r="AM815" s="307" t="n"/>
      <c r="AN815" s="307" t="n"/>
      <c r="AO815" s="307" t="n"/>
      <c r="AP815" s="307" t="n"/>
      <c r="AQ815" s="307" t="n"/>
      <c r="AR815" s="307" t="n"/>
      <c r="AS815" s="307" t="n"/>
      <c r="AT815" s="307" t="n"/>
      <c r="AU815" s="307" t="n"/>
      <c r="AV815" s="307" t="n"/>
      <c r="AW815" s="307" t="n"/>
      <c r="AX815" s="307" t="n"/>
      <c r="AY815" s="307" t="n"/>
      <c r="AZ815" s="307" t="n"/>
      <c r="BA815" s="307" t="n"/>
      <c r="BB815" s="307" t="n"/>
      <c r="BC815" s="307" t="n"/>
      <c r="BD815" s="307" t="n"/>
      <c r="BE815" s="230" t="n"/>
      <c r="BF815" s="230" t="n"/>
      <c r="BG815" s="230" t="n"/>
      <c r="BH815" s="230" t="n"/>
      <c r="BI815" s="230" t="n"/>
      <c r="BJ815" s="230" t="n"/>
      <c r="BK815" s="230" t="n"/>
      <c r="BL815" s="230" t="n"/>
      <c r="BM815" s="230" t="n"/>
      <c r="BN815" s="230" t="n"/>
      <c r="BO815" s="230" t="n"/>
      <c r="BP815" s="308" t="n"/>
      <c r="BQ815" s="308" t="n"/>
      <c r="BR815" s="308" t="n"/>
      <c r="BS815" s="308" t="n"/>
      <c r="BT815" s="308" t="n"/>
      <c r="BU815" s="308" t="n"/>
      <c r="BV815" s="308" t="n"/>
      <c r="BW815" s="300" t="n"/>
      <c r="BX815" s="300" t="n"/>
      <c r="BY815" s="300" t="n"/>
      <c r="BZ815" s="300" t="n"/>
      <c r="CA815" s="300" t="n"/>
      <c r="CB815" s="300" t="n"/>
      <c r="CC815" s="300" t="n"/>
      <c r="CD815" s="300" t="n"/>
      <c r="CE815" s="229" t="n"/>
      <c r="CF815" s="229" t="n"/>
      <c r="CG815" s="229" t="n"/>
      <c r="CH815" s="229" t="n"/>
      <c r="CI815" s="229" t="n"/>
      <c r="CJ815" s="229" t="n"/>
      <c r="CK815" s="229" t="n"/>
      <c r="CL815" s="229" t="n"/>
      <c r="CM815" s="229" t="n"/>
      <c r="CN815" s="229" t="n"/>
      <c r="CO815" s="229" t="n"/>
      <c r="CP815" s="300" t="n"/>
      <c r="CQ815" s="300" t="n"/>
      <c r="CR815" s="300" t="n"/>
      <c r="CS815" s="300" t="n"/>
      <c r="CT815" s="300" t="n"/>
      <c r="CU815" s="300" t="n"/>
      <c r="CV815" s="300" t="n"/>
      <c r="CW815" s="300" t="n"/>
      <c r="CX815" s="300" t="n"/>
      <c r="CY815" s="300" t="n"/>
      <c r="CZ815" s="300" t="n"/>
      <c r="DA815" s="300" t="n"/>
      <c r="DB815" s="300" t="n"/>
      <c r="DC815" s="300" t="n"/>
      <c r="DD815" s="300" t="n"/>
      <c r="DE815" s="300" t="n"/>
      <c r="DF815" s="300" t="n"/>
      <c r="DG815" s="300" t="n"/>
      <c r="DH815" s="300" t="n"/>
      <c r="DI815" s="300" t="n"/>
      <c r="DJ815" s="230" t="n"/>
      <c r="DK815" s="230" t="n"/>
      <c r="DL815" s="230" t="n"/>
      <c r="DM815" s="230" t="n"/>
      <c r="DN815" s="230" t="n"/>
      <c r="DO815" s="230" t="n"/>
      <c r="DP815" s="230" t="n"/>
      <c r="DQ815" s="230" t="n"/>
      <c r="DR815" s="230" t="n"/>
      <c r="DS815" s="230" t="n"/>
      <c r="DT815" s="300" t="n"/>
      <c r="DU815" s="300" t="n"/>
      <c r="DV815" s="300" t="n"/>
      <c r="DW815" s="300" t="n"/>
      <c r="DX815" s="300" t="n"/>
      <c r="DY815" s="300" t="n"/>
      <c r="DZ815" s="300" t="n"/>
      <c r="EA815" s="300" t="n"/>
      <c r="EB815" s="300" t="n"/>
      <c r="EC815" s="300" t="n"/>
      <c r="ED815" s="300" t="n"/>
      <c r="EE815" s="300" t="n"/>
    </row>
    <row r="816" ht="15.75" customHeight="1">
      <c r="A816" s="316" t="n"/>
      <c r="B816" s="316" t="n"/>
      <c r="C816" s="316" t="n"/>
      <c r="D816" s="316" t="n"/>
      <c r="E816" s="316" t="n"/>
      <c r="F816" s="316" t="n"/>
      <c r="G816" s="316" t="n"/>
      <c r="H816" s="316" t="n"/>
      <c r="I816" s="229" t="n"/>
      <c r="J816" s="229" t="n"/>
      <c r="K816" s="229" t="n"/>
      <c r="L816" s="229" t="n"/>
      <c r="M816" s="229" t="n"/>
      <c r="N816" s="229" t="n"/>
      <c r="O816" s="229" t="n"/>
      <c r="P816" s="229" t="n"/>
      <c r="Q816" s="229" t="n"/>
      <c r="R816" s="305" t="n"/>
      <c r="S816" s="229" t="n"/>
      <c r="T816" s="229" t="n"/>
      <c r="U816" s="229" t="n"/>
      <c r="V816" s="306" t="n"/>
      <c r="W816" s="307" t="n"/>
      <c r="X816" s="307" t="n"/>
      <c r="Y816" s="307" t="n"/>
      <c r="Z816" s="307" t="n"/>
      <c r="AA816" s="307" t="n"/>
      <c r="AB816" s="307" t="n"/>
      <c r="AC816" s="307" t="n"/>
      <c r="AD816" s="307" t="n"/>
      <c r="AE816" s="307" t="n"/>
      <c r="AF816" s="307" t="n"/>
      <c r="AG816" s="307" t="n"/>
      <c r="AH816" s="307" t="n"/>
      <c r="AI816" s="307" t="n"/>
      <c r="AJ816" s="307" t="n"/>
      <c r="AK816" s="307" t="n"/>
      <c r="AL816" s="307" t="n"/>
      <c r="AM816" s="307" t="n"/>
      <c r="AN816" s="307" t="n"/>
      <c r="AO816" s="307" t="n"/>
      <c r="AP816" s="307" t="n"/>
      <c r="AQ816" s="307" t="n"/>
      <c r="AR816" s="307" t="n"/>
      <c r="AS816" s="307" t="n"/>
      <c r="AT816" s="307" t="n"/>
      <c r="AU816" s="307" t="n"/>
      <c r="AV816" s="307" t="n"/>
      <c r="AW816" s="307" t="n"/>
      <c r="AX816" s="307" t="n"/>
      <c r="AY816" s="307" t="n"/>
      <c r="AZ816" s="307" t="n"/>
      <c r="BA816" s="307" t="n"/>
      <c r="BB816" s="307" t="n"/>
      <c r="BC816" s="307" t="n"/>
      <c r="BD816" s="307" t="n"/>
      <c r="BE816" s="230" t="n"/>
      <c r="BF816" s="230" t="n"/>
      <c r="BG816" s="230" t="n"/>
      <c r="BH816" s="230" t="n"/>
      <c r="BI816" s="230" t="n"/>
      <c r="BJ816" s="230" t="n"/>
      <c r="BK816" s="230" t="n"/>
      <c r="BL816" s="230" t="n"/>
      <c r="BM816" s="230" t="n"/>
      <c r="BN816" s="230" t="n"/>
      <c r="BO816" s="230" t="n"/>
      <c r="BP816" s="308" t="n"/>
      <c r="BQ816" s="308" t="n"/>
      <c r="BR816" s="308" t="n"/>
      <c r="BS816" s="308" t="n"/>
      <c r="BT816" s="308" t="n"/>
      <c r="BU816" s="308" t="n"/>
      <c r="BV816" s="308" t="n"/>
      <c r="BW816" s="300" t="n"/>
      <c r="BX816" s="300" t="n"/>
      <c r="BY816" s="300" t="n"/>
      <c r="BZ816" s="300" t="n"/>
      <c r="CA816" s="300" t="n"/>
      <c r="CB816" s="300" t="n"/>
      <c r="CC816" s="300" t="n"/>
      <c r="CD816" s="300" t="n"/>
      <c r="CE816" s="229" t="n"/>
      <c r="CF816" s="229" t="n"/>
      <c r="CG816" s="229" t="n"/>
      <c r="CH816" s="229" t="n"/>
      <c r="CI816" s="229" t="n"/>
      <c r="CJ816" s="229" t="n"/>
      <c r="CK816" s="229" t="n"/>
      <c r="CL816" s="229" t="n"/>
      <c r="CM816" s="229" t="n"/>
      <c r="CN816" s="229" t="n"/>
      <c r="CO816" s="229" t="n"/>
      <c r="CP816" s="300" t="n"/>
      <c r="CQ816" s="300" t="n"/>
      <c r="CR816" s="300" t="n"/>
      <c r="CS816" s="300" t="n"/>
      <c r="CT816" s="300" t="n"/>
      <c r="CU816" s="300" t="n"/>
      <c r="CV816" s="300" t="n"/>
      <c r="CW816" s="300" t="n"/>
      <c r="CX816" s="300" t="n"/>
      <c r="CY816" s="300" t="n"/>
      <c r="CZ816" s="300" t="n"/>
      <c r="DA816" s="300" t="n"/>
      <c r="DB816" s="300" t="n"/>
      <c r="DC816" s="300" t="n"/>
      <c r="DD816" s="300" t="n"/>
      <c r="DE816" s="300" t="n"/>
      <c r="DF816" s="300" t="n"/>
      <c r="DG816" s="300" t="n"/>
      <c r="DH816" s="300" t="n"/>
      <c r="DI816" s="300" t="n"/>
      <c r="DJ816" s="230" t="n"/>
      <c r="DK816" s="230" t="n"/>
      <c r="DL816" s="230" t="n"/>
      <c r="DM816" s="230" t="n"/>
      <c r="DN816" s="230" t="n"/>
      <c r="DO816" s="230" t="n"/>
      <c r="DP816" s="230" t="n"/>
      <c r="DQ816" s="230" t="n"/>
      <c r="DR816" s="230" t="n"/>
      <c r="DS816" s="230" t="n"/>
      <c r="DT816" s="300" t="n"/>
      <c r="DU816" s="300" t="n"/>
      <c r="DV816" s="300" t="n"/>
      <c r="DW816" s="300" t="n"/>
      <c r="DX816" s="300" t="n"/>
      <c r="DY816" s="300" t="n"/>
      <c r="DZ816" s="300" t="n"/>
      <c r="EA816" s="300" t="n"/>
      <c r="EB816" s="300" t="n"/>
      <c r="EC816" s="300" t="n"/>
      <c r="ED816" s="300" t="n"/>
      <c r="EE816" s="300" t="n"/>
    </row>
    <row r="817" ht="15.75" customHeight="1">
      <c r="A817" s="316" t="n"/>
      <c r="B817" s="316" t="n"/>
      <c r="C817" s="316" t="n"/>
      <c r="D817" s="316" t="n"/>
      <c r="E817" s="316" t="n"/>
      <c r="F817" s="316" t="n"/>
      <c r="G817" s="316" t="n"/>
      <c r="H817" s="316" t="n"/>
      <c r="I817" s="229" t="n"/>
      <c r="J817" s="229" t="n"/>
      <c r="K817" s="229" t="n"/>
      <c r="L817" s="229" t="n"/>
      <c r="M817" s="229" t="n"/>
      <c r="N817" s="229" t="n"/>
      <c r="O817" s="229" t="n"/>
      <c r="P817" s="229" t="n"/>
      <c r="Q817" s="229" t="n"/>
      <c r="R817" s="305" t="n"/>
      <c r="S817" s="229" t="n"/>
      <c r="T817" s="229" t="n"/>
      <c r="U817" s="229" t="n"/>
      <c r="V817" s="306" t="n"/>
      <c r="W817" s="307" t="n"/>
      <c r="X817" s="307" t="n"/>
      <c r="Y817" s="307" t="n"/>
      <c r="Z817" s="307" t="n"/>
      <c r="AA817" s="307" t="n"/>
      <c r="AB817" s="307" t="n"/>
      <c r="AC817" s="307" t="n"/>
      <c r="AD817" s="307" t="n"/>
      <c r="AE817" s="307" t="n"/>
      <c r="AF817" s="307" t="n"/>
      <c r="AG817" s="307" t="n"/>
      <c r="AH817" s="307" t="n"/>
      <c r="AI817" s="307" t="n"/>
      <c r="AJ817" s="307" t="n"/>
      <c r="AK817" s="307" t="n"/>
      <c r="AL817" s="307" t="n"/>
      <c r="AM817" s="307" t="n"/>
      <c r="AN817" s="307" t="n"/>
      <c r="AO817" s="307" t="n"/>
      <c r="AP817" s="307" t="n"/>
      <c r="AQ817" s="307" t="n"/>
      <c r="AR817" s="307" t="n"/>
      <c r="AS817" s="307" t="n"/>
      <c r="AT817" s="307" t="n"/>
      <c r="AU817" s="307" t="n"/>
      <c r="AV817" s="307" t="n"/>
      <c r="AW817" s="307" t="n"/>
      <c r="AX817" s="307" t="n"/>
      <c r="AY817" s="307" t="n"/>
      <c r="AZ817" s="307" t="n"/>
      <c r="BA817" s="307" t="n"/>
      <c r="BB817" s="307" t="n"/>
      <c r="BC817" s="307" t="n"/>
      <c r="BD817" s="307" t="n"/>
      <c r="BE817" s="230" t="n"/>
      <c r="BF817" s="230" t="n"/>
      <c r="BG817" s="230" t="n"/>
      <c r="BH817" s="230" t="n"/>
      <c r="BI817" s="230" t="n"/>
      <c r="BJ817" s="230" t="n"/>
      <c r="BK817" s="230" t="n"/>
      <c r="BL817" s="230" t="n"/>
      <c r="BM817" s="230" t="n"/>
      <c r="BN817" s="230" t="n"/>
      <c r="BO817" s="230" t="n"/>
      <c r="BP817" s="308" t="n"/>
      <c r="BQ817" s="308" t="n"/>
      <c r="BR817" s="308" t="n"/>
      <c r="BS817" s="308" t="n"/>
      <c r="BT817" s="308" t="n"/>
      <c r="BU817" s="308" t="n"/>
      <c r="BV817" s="308" t="n"/>
      <c r="BW817" s="300" t="n"/>
      <c r="BX817" s="300" t="n"/>
      <c r="BY817" s="300" t="n"/>
      <c r="BZ817" s="300" t="n"/>
      <c r="CA817" s="300" t="n"/>
      <c r="CB817" s="300" t="n"/>
      <c r="CC817" s="300" t="n"/>
      <c r="CD817" s="300" t="n"/>
      <c r="CE817" s="229" t="n"/>
      <c r="CF817" s="229" t="n"/>
      <c r="CG817" s="229" t="n"/>
      <c r="CH817" s="229" t="n"/>
      <c r="CI817" s="229" t="n"/>
      <c r="CJ817" s="229" t="n"/>
      <c r="CK817" s="229" t="n"/>
      <c r="CL817" s="229" t="n"/>
      <c r="CM817" s="229" t="n"/>
      <c r="CN817" s="229" t="n"/>
      <c r="CO817" s="229" t="n"/>
      <c r="CP817" s="300" t="n"/>
      <c r="CQ817" s="300" t="n"/>
      <c r="CR817" s="300" t="n"/>
      <c r="CS817" s="300" t="n"/>
      <c r="CT817" s="300" t="n"/>
      <c r="CU817" s="300" t="n"/>
      <c r="CV817" s="300" t="n"/>
      <c r="CW817" s="300" t="n"/>
      <c r="CX817" s="300" t="n"/>
      <c r="CY817" s="300" t="n"/>
      <c r="CZ817" s="300" t="n"/>
      <c r="DA817" s="300" t="n"/>
      <c r="DB817" s="300" t="n"/>
      <c r="DC817" s="300" t="n"/>
      <c r="DD817" s="300" t="n"/>
      <c r="DE817" s="300" t="n"/>
      <c r="DF817" s="300" t="n"/>
      <c r="DG817" s="300" t="n"/>
      <c r="DH817" s="300" t="n"/>
      <c r="DI817" s="300" t="n"/>
      <c r="DJ817" s="230" t="n"/>
      <c r="DK817" s="230" t="n"/>
      <c r="DL817" s="230" t="n"/>
      <c r="DM817" s="230" t="n"/>
      <c r="DN817" s="230" t="n"/>
      <c r="DO817" s="230" t="n"/>
      <c r="DP817" s="230" t="n"/>
      <c r="DQ817" s="230" t="n"/>
      <c r="DR817" s="230" t="n"/>
      <c r="DS817" s="230" t="n"/>
      <c r="DT817" s="300" t="n"/>
      <c r="DU817" s="300" t="n"/>
      <c r="DV817" s="300" t="n"/>
      <c r="DW817" s="300" t="n"/>
      <c r="DX817" s="300" t="n"/>
      <c r="DY817" s="300" t="n"/>
      <c r="DZ817" s="300" t="n"/>
      <c r="EA817" s="300" t="n"/>
      <c r="EB817" s="300" t="n"/>
      <c r="EC817" s="300" t="n"/>
      <c r="ED817" s="300" t="n"/>
      <c r="EE817" s="300" t="n"/>
    </row>
    <row r="818" ht="15.75" customHeight="1">
      <c r="A818" s="316" t="n"/>
      <c r="B818" s="316" t="n"/>
      <c r="C818" s="316" t="n"/>
      <c r="D818" s="316" t="n"/>
      <c r="E818" s="316" t="n"/>
      <c r="F818" s="316" t="n"/>
      <c r="G818" s="316" t="n"/>
      <c r="H818" s="316" t="n"/>
      <c r="I818" s="229" t="n"/>
      <c r="J818" s="229" t="n"/>
      <c r="K818" s="229" t="n"/>
      <c r="L818" s="229" t="n"/>
      <c r="M818" s="229" t="n"/>
      <c r="N818" s="229" t="n"/>
      <c r="O818" s="229" t="n"/>
      <c r="P818" s="229" t="n"/>
      <c r="Q818" s="229" t="n"/>
      <c r="R818" s="305" t="n"/>
      <c r="S818" s="229" t="n"/>
      <c r="T818" s="229" t="n"/>
      <c r="U818" s="229" t="n"/>
      <c r="V818" s="306" t="n"/>
      <c r="W818" s="307" t="n"/>
      <c r="X818" s="307" t="n"/>
      <c r="Y818" s="307" t="n"/>
      <c r="Z818" s="307" t="n"/>
      <c r="AA818" s="307" t="n"/>
      <c r="AB818" s="307" t="n"/>
      <c r="AC818" s="307" t="n"/>
      <c r="AD818" s="307" t="n"/>
      <c r="AE818" s="307" t="n"/>
      <c r="AF818" s="307" t="n"/>
      <c r="AG818" s="307" t="n"/>
      <c r="AH818" s="307" t="n"/>
      <c r="AI818" s="307" t="n"/>
      <c r="AJ818" s="307" t="n"/>
      <c r="AK818" s="307" t="n"/>
      <c r="AL818" s="307" t="n"/>
      <c r="AM818" s="307" t="n"/>
      <c r="AN818" s="307" t="n"/>
      <c r="AO818" s="307" t="n"/>
      <c r="AP818" s="307" t="n"/>
      <c r="AQ818" s="307" t="n"/>
      <c r="AR818" s="307" t="n"/>
      <c r="AS818" s="307" t="n"/>
      <c r="AT818" s="307" t="n"/>
      <c r="AU818" s="307" t="n"/>
      <c r="AV818" s="307" t="n"/>
      <c r="AW818" s="307" t="n"/>
      <c r="AX818" s="307" t="n"/>
      <c r="AY818" s="307" t="n"/>
      <c r="AZ818" s="307" t="n"/>
      <c r="BA818" s="307" t="n"/>
      <c r="BB818" s="307" t="n"/>
      <c r="BC818" s="307" t="n"/>
      <c r="BD818" s="307" t="n"/>
      <c r="BE818" s="230" t="n"/>
      <c r="BF818" s="230" t="n"/>
      <c r="BG818" s="230" t="n"/>
      <c r="BH818" s="230" t="n"/>
      <c r="BI818" s="230" t="n"/>
      <c r="BJ818" s="230" t="n"/>
      <c r="BK818" s="230" t="n"/>
      <c r="BL818" s="230" t="n"/>
      <c r="BM818" s="230" t="n"/>
      <c r="BN818" s="230" t="n"/>
      <c r="BO818" s="230" t="n"/>
      <c r="BP818" s="308" t="n"/>
      <c r="BQ818" s="308" t="n"/>
      <c r="BR818" s="308" t="n"/>
      <c r="BS818" s="308" t="n"/>
      <c r="BT818" s="308" t="n"/>
      <c r="BU818" s="308" t="n"/>
      <c r="BV818" s="308" t="n"/>
      <c r="BW818" s="300" t="n"/>
      <c r="BX818" s="300" t="n"/>
      <c r="BY818" s="300" t="n"/>
      <c r="BZ818" s="300" t="n"/>
      <c r="CA818" s="300" t="n"/>
      <c r="CB818" s="300" t="n"/>
      <c r="CC818" s="300" t="n"/>
      <c r="CD818" s="300" t="n"/>
      <c r="CE818" s="229" t="n"/>
      <c r="CF818" s="229" t="n"/>
      <c r="CG818" s="229" t="n"/>
      <c r="CH818" s="229" t="n"/>
      <c r="CI818" s="229" t="n"/>
      <c r="CJ818" s="229" t="n"/>
      <c r="CK818" s="229" t="n"/>
      <c r="CL818" s="229" t="n"/>
      <c r="CM818" s="229" t="n"/>
      <c r="CN818" s="229" t="n"/>
      <c r="CO818" s="229" t="n"/>
      <c r="CP818" s="300" t="n"/>
      <c r="CQ818" s="300" t="n"/>
      <c r="CR818" s="300" t="n"/>
      <c r="CS818" s="300" t="n"/>
      <c r="CT818" s="300" t="n"/>
      <c r="CU818" s="300" t="n"/>
      <c r="CV818" s="300" t="n"/>
      <c r="CW818" s="300" t="n"/>
      <c r="CX818" s="300" t="n"/>
      <c r="CY818" s="300" t="n"/>
      <c r="CZ818" s="300" t="n"/>
      <c r="DA818" s="300" t="n"/>
      <c r="DB818" s="300" t="n"/>
      <c r="DC818" s="300" t="n"/>
      <c r="DD818" s="300" t="n"/>
      <c r="DE818" s="300" t="n"/>
      <c r="DF818" s="300" t="n"/>
      <c r="DG818" s="300" t="n"/>
      <c r="DH818" s="300" t="n"/>
      <c r="DI818" s="300" t="n"/>
      <c r="DJ818" s="230" t="n"/>
      <c r="DK818" s="230" t="n"/>
      <c r="DL818" s="230" t="n"/>
      <c r="DM818" s="230" t="n"/>
      <c r="DN818" s="230" t="n"/>
      <c r="DO818" s="230" t="n"/>
      <c r="DP818" s="230" t="n"/>
      <c r="DQ818" s="230" t="n"/>
      <c r="DR818" s="230" t="n"/>
      <c r="DS818" s="230" t="n"/>
      <c r="DT818" s="300" t="n"/>
      <c r="DU818" s="300" t="n"/>
      <c r="DV818" s="300" t="n"/>
      <c r="DW818" s="300" t="n"/>
      <c r="DX818" s="300" t="n"/>
      <c r="DY818" s="300" t="n"/>
      <c r="DZ818" s="300" t="n"/>
      <c r="EA818" s="300" t="n"/>
      <c r="EB818" s="300" t="n"/>
      <c r="EC818" s="300" t="n"/>
      <c r="ED818" s="300" t="n"/>
      <c r="EE818" s="300" t="n"/>
    </row>
    <row r="819" ht="15.75" customHeight="1">
      <c r="A819" s="316" t="n"/>
      <c r="B819" s="316" t="n"/>
      <c r="C819" s="316" t="n"/>
      <c r="D819" s="316" t="n"/>
      <c r="E819" s="316" t="n"/>
      <c r="F819" s="316" t="n"/>
      <c r="G819" s="316" t="n"/>
      <c r="H819" s="316" t="n"/>
      <c r="I819" s="229" t="n"/>
      <c r="J819" s="229" t="n"/>
      <c r="K819" s="229" t="n"/>
      <c r="L819" s="229" t="n"/>
      <c r="M819" s="229" t="n"/>
      <c r="N819" s="229" t="n"/>
      <c r="O819" s="229" t="n"/>
      <c r="P819" s="229" t="n"/>
      <c r="Q819" s="229" t="n"/>
      <c r="R819" s="305" t="n"/>
      <c r="S819" s="229" t="n"/>
      <c r="T819" s="229" t="n"/>
      <c r="U819" s="229" t="n"/>
      <c r="V819" s="306" t="n"/>
      <c r="W819" s="307" t="n"/>
      <c r="X819" s="307" t="n"/>
      <c r="Y819" s="307" t="n"/>
      <c r="Z819" s="307" t="n"/>
      <c r="AA819" s="307" t="n"/>
      <c r="AB819" s="307" t="n"/>
      <c r="AC819" s="307" t="n"/>
      <c r="AD819" s="307" t="n"/>
      <c r="AE819" s="307" t="n"/>
      <c r="AF819" s="307" t="n"/>
      <c r="AG819" s="307" t="n"/>
      <c r="AH819" s="307" t="n"/>
      <c r="AI819" s="307" t="n"/>
      <c r="AJ819" s="307" t="n"/>
      <c r="AK819" s="307" t="n"/>
      <c r="AL819" s="307" t="n"/>
      <c r="AM819" s="307" t="n"/>
      <c r="AN819" s="307" t="n"/>
      <c r="AO819" s="307" t="n"/>
      <c r="AP819" s="307" t="n"/>
      <c r="AQ819" s="307" t="n"/>
      <c r="AR819" s="307" t="n"/>
      <c r="AS819" s="307" t="n"/>
      <c r="AT819" s="307" t="n"/>
      <c r="AU819" s="307" t="n"/>
      <c r="AV819" s="307" t="n"/>
      <c r="AW819" s="307" t="n"/>
      <c r="AX819" s="307" t="n"/>
      <c r="AY819" s="307" t="n"/>
      <c r="AZ819" s="307" t="n"/>
      <c r="BA819" s="307" t="n"/>
      <c r="BB819" s="307" t="n"/>
      <c r="BC819" s="307" t="n"/>
      <c r="BD819" s="307" t="n"/>
      <c r="BE819" s="230" t="n"/>
      <c r="BF819" s="230" t="n"/>
      <c r="BG819" s="230" t="n"/>
      <c r="BH819" s="230" t="n"/>
      <c r="BI819" s="230" t="n"/>
      <c r="BJ819" s="230" t="n"/>
      <c r="BK819" s="230" t="n"/>
      <c r="BL819" s="230" t="n"/>
      <c r="BM819" s="230" t="n"/>
      <c r="BN819" s="230" t="n"/>
      <c r="BO819" s="230" t="n"/>
      <c r="BP819" s="308" t="n"/>
      <c r="BQ819" s="308" t="n"/>
      <c r="BR819" s="308" t="n"/>
      <c r="BS819" s="308" t="n"/>
      <c r="BT819" s="308" t="n"/>
      <c r="BU819" s="308" t="n"/>
      <c r="BV819" s="308" t="n"/>
      <c r="BW819" s="300" t="n"/>
      <c r="BX819" s="300" t="n"/>
      <c r="BY819" s="300" t="n"/>
      <c r="BZ819" s="300" t="n"/>
      <c r="CA819" s="300" t="n"/>
      <c r="CB819" s="300" t="n"/>
      <c r="CC819" s="300" t="n"/>
      <c r="CD819" s="300" t="n"/>
      <c r="CE819" s="229" t="n"/>
      <c r="CF819" s="229" t="n"/>
      <c r="CG819" s="229" t="n"/>
      <c r="CH819" s="229" t="n"/>
      <c r="CI819" s="229" t="n"/>
      <c r="CJ819" s="229" t="n"/>
      <c r="CK819" s="229" t="n"/>
      <c r="CL819" s="229" t="n"/>
      <c r="CM819" s="229" t="n"/>
      <c r="CN819" s="229" t="n"/>
      <c r="CO819" s="229" t="n"/>
      <c r="CP819" s="300" t="n"/>
      <c r="CQ819" s="300" t="n"/>
      <c r="CR819" s="300" t="n"/>
      <c r="CS819" s="300" t="n"/>
      <c r="CT819" s="300" t="n"/>
      <c r="CU819" s="300" t="n"/>
      <c r="CV819" s="300" t="n"/>
      <c r="CW819" s="300" t="n"/>
      <c r="CX819" s="300" t="n"/>
      <c r="CY819" s="300" t="n"/>
      <c r="CZ819" s="300" t="n"/>
      <c r="DA819" s="300" t="n"/>
      <c r="DB819" s="300" t="n"/>
      <c r="DC819" s="300" t="n"/>
      <c r="DD819" s="300" t="n"/>
      <c r="DE819" s="300" t="n"/>
      <c r="DF819" s="300" t="n"/>
      <c r="DG819" s="300" t="n"/>
      <c r="DH819" s="300" t="n"/>
      <c r="DI819" s="300" t="n"/>
      <c r="DJ819" s="230" t="n"/>
      <c r="DK819" s="230" t="n"/>
      <c r="DL819" s="230" t="n"/>
      <c r="DM819" s="230" t="n"/>
      <c r="DN819" s="230" t="n"/>
      <c r="DO819" s="230" t="n"/>
      <c r="DP819" s="230" t="n"/>
      <c r="DQ819" s="230" t="n"/>
      <c r="DR819" s="230" t="n"/>
      <c r="DS819" s="230" t="n"/>
      <c r="DT819" s="300" t="n"/>
      <c r="DU819" s="300" t="n"/>
      <c r="DV819" s="300" t="n"/>
      <c r="DW819" s="300" t="n"/>
      <c r="DX819" s="300" t="n"/>
      <c r="DY819" s="300" t="n"/>
      <c r="DZ819" s="300" t="n"/>
      <c r="EA819" s="300" t="n"/>
      <c r="EB819" s="300" t="n"/>
      <c r="EC819" s="300" t="n"/>
      <c r="ED819" s="300" t="n"/>
      <c r="EE819" s="300" t="n"/>
    </row>
    <row r="820" ht="15.75" customHeight="1">
      <c r="A820" s="316" t="n"/>
      <c r="B820" s="316" t="n"/>
      <c r="C820" s="316" t="n"/>
      <c r="D820" s="316" t="n"/>
      <c r="E820" s="316" t="n"/>
      <c r="F820" s="316" t="n"/>
      <c r="G820" s="316" t="n"/>
      <c r="H820" s="316" t="n"/>
      <c r="I820" s="229" t="n"/>
      <c r="J820" s="229" t="n"/>
      <c r="K820" s="229" t="n"/>
      <c r="L820" s="229" t="n"/>
      <c r="M820" s="229" t="n"/>
      <c r="N820" s="229" t="n"/>
      <c r="O820" s="229" t="n"/>
      <c r="P820" s="229" t="n"/>
      <c r="Q820" s="229" t="n"/>
      <c r="R820" s="305" t="n"/>
      <c r="S820" s="229" t="n"/>
      <c r="T820" s="229" t="n"/>
      <c r="U820" s="229" t="n"/>
      <c r="V820" s="306" t="n"/>
      <c r="W820" s="307" t="n"/>
      <c r="X820" s="307" t="n"/>
      <c r="Y820" s="307" t="n"/>
      <c r="Z820" s="307" t="n"/>
      <c r="AA820" s="307" t="n"/>
      <c r="AB820" s="307" t="n"/>
      <c r="AC820" s="307" t="n"/>
      <c r="AD820" s="307" t="n"/>
      <c r="AE820" s="307" t="n"/>
      <c r="AF820" s="307" t="n"/>
      <c r="AG820" s="307" t="n"/>
      <c r="AH820" s="307" t="n"/>
      <c r="AI820" s="307" t="n"/>
      <c r="AJ820" s="307" t="n"/>
      <c r="AK820" s="307" t="n"/>
      <c r="AL820" s="307" t="n"/>
      <c r="AM820" s="307" t="n"/>
      <c r="AN820" s="307" t="n"/>
      <c r="AO820" s="307" t="n"/>
      <c r="AP820" s="307" t="n"/>
      <c r="AQ820" s="307" t="n"/>
      <c r="AR820" s="307" t="n"/>
      <c r="AS820" s="307" t="n"/>
      <c r="AT820" s="307" t="n"/>
      <c r="AU820" s="307" t="n"/>
      <c r="AV820" s="307" t="n"/>
      <c r="AW820" s="307" t="n"/>
      <c r="AX820" s="307" t="n"/>
      <c r="AY820" s="307" t="n"/>
      <c r="AZ820" s="307" t="n"/>
      <c r="BA820" s="307" t="n"/>
      <c r="BB820" s="307" t="n"/>
      <c r="BC820" s="307" t="n"/>
      <c r="BD820" s="307" t="n"/>
      <c r="BE820" s="230" t="n"/>
      <c r="BF820" s="230" t="n"/>
      <c r="BG820" s="230" t="n"/>
      <c r="BH820" s="230" t="n"/>
      <c r="BI820" s="230" t="n"/>
      <c r="BJ820" s="230" t="n"/>
      <c r="BK820" s="230" t="n"/>
      <c r="BL820" s="230" t="n"/>
      <c r="BM820" s="230" t="n"/>
      <c r="BN820" s="230" t="n"/>
      <c r="BO820" s="230" t="n"/>
      <c r="BP820" s="308" t="n"/>
      <c r="BQ820" s="308" t="n"/>
      <c r="BR820" s="308" t="n"/>
      <c r="BS820" s="308" t="n"/>
      <c r="BT820" s="308" t="n"/>
      <c r="BU820" s="308" t="n"/>
      <c r="BV820" s="308" t="n"/>
      <c r="BW820" s="300" t="n"/>
      <c r="BX820" s="300" t="n"/>
      <c r="BY820" s="300" t="n"/>
      <c r="BZ820" s="300" t="n"/>
      <c r="CA820" s="300" t="n"/>
      <c r="CB820" s="300" t="n"/>
      <c r="CC820" s="300" t="n"/>
      <c r="CD820" s="300" t="n"/>
      <c r="CE820" s="229" t="n"/>
      <c r="CF820" s="229" t="n"/>
      <c r="CG820" s="229" t="n"/>
      <c r="CH820" s="229" t="n"/>
      <c r="CI820" s="229" t="n"/>
      <c r="CJ820" s="229" t="n"/>
      <c r="CK820" s="229" t="n"/>
      <c r="CL820" s="229" t="n"/>
      <c r="CM820" s="229" t="n"/>
      <c r="CN820" s="229" t="n"/>
      <c r="CO820" s="229" t="n"/>
      <c r="CP820" s="300" t="n"/>
      <c r="CQ820" s="300" t="n"/>
      <c r="CR820" s="300" t="n"/>
      <c r="CS820" s="300" t="n"/>
      <c r="CT820" s="300" t="n"/>
      <c r="CU820" s="300" t="n"/>
      <c r="CV820" s="300" t="n"/>
      <c r="CW820" s="300" t="n"/>
      <c r="CX820" s="300" t="n"/>
      <c r="CY820" s="300" t="n"/>
      <c r="CZ820" s="300" t="n"/>
      <c r="DA820" s="300" t="n"/>
      <c r="DB820" s="300" t="n"/>
      <c r="DC820" s="300" t="n"/>
      <c r="DD820" s="300" t="n"/>
      <c r="DE820" s="300" t="n"/>
      <c r="DF820" s="300" t="n"/>
      <c r="DG820" s="300" t="n"/>
      <c r="DH820" s="300" t="n"/>
      <c r="DI820" s="300" t="n"/>
      <c r="DJ820" s="230" t="n"/>
      <c r="DK820" s="230" t="n"/>
      <c r="DL820" s="230" t="n"/>
      <c r="DM820" s="230" t="n"/>
      <c r="DN820" s="230" t="n"/>
      <c r="DO820" s="230" t="n"/>
      <c r="DP820" s="230" t="n"/>
      <c r="DQ820" s="230" t="n"/>
      <c r="DR820" s="230" t="n"/>
      <c r="DS820" s="230" t="n"/>
      <c r="DT820" s="300" t="n"/>
      <c r="DU820" s="300" t="n"/>
      <c r="DV820" s="300" t="n"/>
      <c r="DW820" s="300" t="n"/>
      <c r="DX820" s="300" t="n"/>
      <c r="DY820" s="300" t="n"/>
      <c r="DZ820" s="300" t="n"/>
      <c r="EA820" s="300" t="n"/>
      <c r="EB820" s="300" t="n"/>
      <c r="EC820" s="300" t="n"/>
      <c r="ED820" s="300" t="n"/>
      <c r="EE820" s="300" t="n"/>
    </row>
    <row r="821" ht="15.75" customHeight="1">
      <c r="A821" s="316" t="n"/>
      <c r="B821" s="316" t="n"/>
      <c r="C821" s="316" t="n"/>
      <c r="D821" s="316" t="n"/>
      <c r="E821" s="316" t="n"/>
      <c r="F821" s="316" t="n"/>
      <c r="G821" s="316" t="n"/>
      <c r="H821" s="316" t="n"/>
      <c r="I821" s="229" t="n"/>
      <c r="J821" s="229" t="n"/>
      <c r="K821" s="229" t="n"/>
      <c r="L821" s="229" t="n"/>
      <c r="M821" s="229" t="n"/>
      <c r="N821" s="229" t="n"/>
      <c r="O821" s="229" t="n"/>
      <c r="P821" s="229" t="n"/>
      <c r="Q821" s="229" t="n"/>
      <c r="R821" s="305" t="n"/>
      <c r="S821" s="229" t="n"/>
      <c r="T821" s="229" t="n"/>
      <c r="U821" s="229" t="n"/>
      <c r="V821" s="306" t="n"/>
      <c r="W821" s="307" t="n"/>
      <c r="X821" s="307" t="n"/>
      <c r="Y821" s="307" t="n"/>
      <c r="Z821" s="307" t="n"/>
      <c r="AA821" s="307" t="n"/>
      <c r="AB821" s="307" t="n"/>
      <c r="AC821" s="307" t="n"/>
      <c r="AD821" s="307" t="n"/>
      <c r="AE821" s="307" t="n"/>
      <c r="AF821" s="307" t="n"/>
      <c r="AG821" s="307" t="n"/>
      <c r="AH821" s="307" t="n"/>
      <c r="AI821" s="307" t="n"/>
      <c r="AJ821" s="307" t="n"/>
      <c r="AK821" s="307" t="n"/>
      <c r="AL821" s="307" t="n"/>
      <c r="AM821" s="307" t="n"/>
      <c r="AN821" s="307" t="n"/>
      <c r="AO821" s="307" t="n"/>
      <c r="AP821" s="307" t="n"/>
      <c r="AQ821" s="307" t="n"/>
      <c r="AR821" s="307" t="n"/>
      <c r="AS821" s="307" t="n"/>
      <c r="AT821" s="307" t="n"/>
      <c r="AU821" s="307" t="n"/>
      <c r="AV821" s="307" t="n"/>
      <c r="AW821" s="307" t="n"/>
      <c r="AX821" s="307" t="n"/>
      <c r="AY821" s="307" t="n"/>
      <c r="AZ821" s="307" t="n"/>
      <c r="BA821" s="307" t="n"/>
      <c r="BB821" s="307" t="n"/>
      <c r="BC821" s="307" t="n"/>
      <c r="BD821" s="307" t="n"/>
      <c r="BE821" s="230" t="n"/>
      <c r="BF821" s="230" t="n"/>
      <c r="BG821" s="230" t="n"/>
      <c r="BH821" s="230" t="n"/>
      <c r="BI821" s="230" t="n"/>
      <c r="BJ821" s="230" t="n"/>
      <c r="BK821" s="230" t="n"/>
      <c r="BL821" s="230" t="n"/>
      <c r="BM821" s="230" t="n"/>
      <c r="BN821" s="230" t="n"/>
      <c r="BO821" s="230" t="n"/>
      <c r="BP821" s="308" t="n"/>
      <c r="BQ821" s="308" t="n"/>
      <c r="BR821" s="308" t="n"/>
      <c r="BS821" s="308" t="n"/>
      <c r="BT821" s="308" t="n"/>
      <c r="BU821" s="308" t="n"/>
      <c r="BV821" s="308" t="n"/>
      <c r="BW821" s="300" t="n"/>
      <c r="BX821" s="300" t="n"/>
      <c r="BY821" s="300" t="n"/>
      <c r="BZ821" s="300" t="n"/>
      <c r="CA821" s="300" t="n"/>
      <c r="CB821" s="300" t="n"/>
      <c r="CC821" s="300" t="n"/>
      <c r="CD821" s="300" t="n"/>
      <c r="CE821" s="229" t="n"/>
      <c r="CF821" s="229" t="n"/>
      <c r="CG821" s="229" t="n"/>
      <c r="CH821" s="229" t="n"/>
      <c r="CI821" s="229" t="n"/>
      <c r="CJ821" s="229" t="n"/>
      <c r="CK821" s="229" t="n"/>
      <c r="CL821" s="229" t="n"/>
      <c r="CM821" s="229" t="n"/>
      <c r="CN821" s="229" t="n"/>
      <c r="CO821" s="229" t="n"/>
      <c r="CP821" s="300" t="n"/>
      <c r="CQ821" s="300" t="n"/>
      <c r="CR821" s="300" t="n"/>
      <c r="CS821" s="300" t="n"/>
      <c r="CT821" s="300" t="n"/>
      <c r="CU821" s="300" t="n"/>
      <c r="CV821" s="300" t="n"/>
      <c r="CW821" s="300" t="n"/>
      <c r="CX821" s="300" t="n"/>
      <c r="CY821" s="300" t="n"/>
      <c r="CZ821" s="300" t="n"/>
      <c r="DA821" s="300" t="n"/>
      <c r="DB821" s="300" t="n"/>
      <c r="DC821" s="300" t="n"/>
      <c r="DD821" s="300" t="n"/>
      <c r="DE821" s="300" t="n"/>
      <c r="DF821" s="300" t="n"/>
      <c r="DG821" s="300" t="n"/>
      <c r="DH821" s="300" t="n"/>
      <c r="DI821" s="300" t="n"/>
      <c r="DJ821" s="230" t="n"/>
      <c r="DK821" s="230" t="n"/>
      <c r="DL821" s="230" t="n"/>
      <c r="DM821" s="230" t="n"/>
      <c r="DN821" s="230" t="n"/>
      <c r="DO821" s="230" t="n"/>
      <c r="DP821" s="230" t="n"/>
      <c r="DQ821" s="230" t="n"/>
      <c r="DR821" s="230" t="n"/>
      <c r="DS821" s="230" t="n"/>
      <c r="DT821" s="300" t="n"/>
      <c r="DU821" s="300" t="n"/>
      <c r="DV821" s="300" t="n"/>
      <c r="DW821" s="300" t="n"/>
      <c r="DX821" s="300" t="n"/>
      <c r="DY821" s="300" t="n"/>
      <c r="DZ821" s="300" t="n"/>
      <c r="EA821" s="300" t="n"/>
      <c r="EB821" s="300" t="n"/>
      <c r="EC821" s="300" t="n"/>
      <c r="ED821" s="300" t="n"/>
      <c r="EE821" s="300" t="n"/>
    </row>
    <row r="822" ht="15.75" customHeight="1">
      <c r="A822" s="316" t="n"/>
      <c r="B822" s="316" t="n"/>
      <c r="C822" s="316" t="n"/>
      <c r="D822" s="316" t="n"/>
      <c r="E822" s="316" t="n"/>
      <c r="F822" s="316" t="n"/>
      <c r="G822" s="316" t="n"/>
      <c r="H822" s="316" t="n"/>
      <c r="I822" s="229" t="n"/>
      <c r="J822" s="229" t="n"/>
      <c r="K822" s="229" t="n"/>
      <c r="L822" s="229" t="n"/>
      <c r="M822" s="229" t="n"/>
      <c r="N822" s="229" t="n"/>
      <c r="O822" s="229" t="n"/>
      <c r="P822" s="229" t="n"/>
      <c r="Q822" s="229" t="n"/>
      <c r="R822" s="305" t="n"/>
      <c r="S822" s="229" t="n"/>
      <c r="T822" s="229" t="n"/>
      <c r="U822" s="229" t="n"/>
      <c r="V822" s="306" t="n"/>
      <c r="W822" s="307" t="n"/>
      <c r="X822" s="307" t="n"/>
      <c r="Y822" s="307" t="n"/>
      <c r="Z822" s="307" t="n"/>
      <c r="AA822" s="307" t="n"/>
      <c r="AB822" s="307" t="n"/>
      <c r="AC822" s="307" t="n"/>
      <c r="AD822" s="307" t="n"/>
      <c r="AE822" s="307" t="n"/>
      <c r="AF822" s="307" t="n"/>
      <c r="AG822" s="307" t="n"/>
      <c r="AH822" s="307" t="n"/>
      <c r="AI822" s="307" t="n"/>
      <c r="AJ822" s="307" t="n"/>
      <c r="AK822" s="307" t="n"/>
      <c r="AL822" s="307" t="n"/>
      <c r="AM822" s="307" t="n"/>
      <c r="AN822" s="307" t="n"/>
      <c r="AO822" s="307" t="n"/>
      <c r="AP822" s="307" t="n"/>
      <c r="AQ822" s="307" t="n"/>
      <c r="AR822" s="307" t="n"/>
      <c r="AS822" s="307" t="n"/>
      <c r="AT822" s="307" t="n"/>
      <c r="AU822" s="307" t="n"/>
      <c r="AV822" s="307" t="n"/>
      <c r="AW822" s="307" t="n"/>
      <c r="AX822" s="307" t="n"/>
      <c r="AY822" s="307" t="n"/>
      <c r="AZ822" s="307" t="n"/>
      <c r="BA822" s="307" t="n"/>
      <c r="BB822" s="307" t="n"/>
      <c r="BC822" s="307" t="n"/>
      <c r="BD822" s="307" t="n"/>
      <c r="BE822" s="230" t="n"/>
      <c r="BF822" s="230" t="n"/>
      <c r="BG822" s="230" t="n"/>
      <c r="BH822" s="230" t="n"/>
      <c r="BI822" s="230" t="n"/>
      <c r="BJ822" s="230" t="n"/>
      <c r="BK822" s="230" t="n"/>
      <c r="BL822" s="230" t="n"/>
      <c r="BM822" s="230" t="n"/>
      <c r="BN822" s="230" t="n"/>
      <c r="BO822" s="230" t="n"/>
      <c r="BP822" s="308" t="n"/>
      <c r="BQ822" s="308" t="n"/>
      <c r="BR822" s="308" t="n"/>
      <c r="BS822" s="308" t="n"/>
      <c r="BT822" s="308" t="n"/>
      <c r="BU822" s="308" t="n"/>
      <c r="BV822" s="308" t="n"/>
      <c r="BW822" s="300" t="n"/>
      <c r="BX822" s="300" t="n"/>
      <c r="BY822" s="300" t="n"/>
      <c r="BZ822" s="300" t="n"/>
      <c r="CA822" s="300" t="n"/>
      <c r="CB822" s="300" t="n"/>
      <c r="CC822" s="300" t="n"/>
      <c r="CD822" s="300" t="n"/>
      <c r="CE822" s="229" t="n"/>
      <c r="CF822" s="229" t="n"/>
      <c r="CG822" s="229" t="n"/>
      <c r="CH822" s="229" t="n"/>
      <c r="CI822" s="229" t="n"/>
      <c r="CJ822" s="229" t="n"/>
      <c r="CK822" s="229" t="n"/>
      <c r="CL822" s="229" t="n"/>
      <c r="CM822" s="229" t="n"/>
      <c r="CN822" s="229" t="n"/>
      <c r="CO822" s="229" t="n"/>
      <c r="CP822" s="300" t="n"/>
      <c r="CQ822" s="300" t="n"/>
      <c r="CR822" s="300" t="n"/>
      <c r="CS822" s="300" t="n"/>
      <c r="CT822" s="300" t="n"/>
      <c r="CU822" s="300" t="n"/>
      <c r="CV822" s="300" t="n"/>
      <c r="CW822" s="300" t="n"/>
      <c r="CX822" s="300" t="n"/>
      <c r="CY822" s="300" t="n"/>
      <c r="CZ822" s="300" t="n"/>
      <c r="DA822" s="300" t="n"/>
      <c r="DB822" s="300" t="n"/>
      <c r="DC822" s="300" t="n"/>
      <c r="DD822" s="300" t="n"/>
      <c r="DE822" s="300" t="n"/>
      <c r="DF822" s="300" t="n"/>
      <c r="DG822" s="300" t="n"/>
      <c r="DH822" s="300" t="n"/>
      <c r="DI822" s="300" t="n"/>
      <c r="DJ822" s="230" t="n"/>
      <c r="DK822" s="230" t="n"/>
      <c r="DL822" s="230" t="n"/>
      <c r="DM822" s="230" t="n"/>
      <c r="DN822" s="230" t="n"/>
      <c r="DO822" s="230" t="n"/>
      <c r="DP822" s="230" t="n"/>
      <c r="DQ822" s="230" t="n"/>
      <c r="DR822" s="230" t="n"/>
      <c r="DS822" s="230" t="n"/>
      <c r="DT822" s="300" t="n"/>
      <c r="DU822" s="300" t="n"/>
      <c r="DV822" s="300" t="n"/>
      <c r="DW822" s="300" t="n"/>
      <c r="DX822" s="300" t="n"/>
      <c r="DY822" s="300" t="n"/>
      <c r="DZ822" s="300" t="n"/>
      <c r="EA822" s="300" t="n"/>
      <c r="EB822" s="300" t="n"/>
      <c r="EC822" s="300" t="n"/>
      <c r="ED822" s="300" t="n"/>
      <c r="EE822" s="300" t="n"/>
    </row>
    <row r="823" ht="15.75" customHeight="1">
      <c r="A823" s="316" t="n"/>
      <c r="B823" s="316" t="n"/>
      <c r="C823" s="316" t="n"/>
      <c r="D823" s="316" t="n"/>
      <c r="E823" s="316" t="n"/>
      <c r="F823" s="316" t="n"/>
      <c r="G823" s="316" t="n"/>
      <c r="H823" s="316" t="n"/>
      <c r="I823" s="229" t="n"/>
      <c r="J823" s="229" t="n"/>
      <c r="K823" s="229" t="n"/>
      <c r="L823" s="229" t="n"/>
      <c r="M823" s="229" t="n"/>
      <c r="N823" s="229" t="n"/>
      <c r="O823" s="229" t="n"/>
      <c r="P823" s="229" t="n"/>
      <c r="Q823" s="229" t="n"/>
      <c r="R823" s="305" t="n"/>
      <c r="S823" s="229" t="n"/>
      <c r="T823" s="229" t="n"/>
      <c r="U823" s="229" t="n"/>
      <c r="V823" s="306" t="n"/>
      <c r="W823" s="307" t="n"/>
      <c r="X823" s="307" t="n"/>
      <c r="Y823" s="307" t="n"/>
      <c r="Z823" s="307" t="n"/>
      <c r="AA823" s="307" t="n"/>
      <c r="AB823" s="307" t="n"/>
      <c r="AC823" s="307" t="n"/>
      <c r="AD823" s="307" t="n"/>
      <c r="AE823" s="307" t="n"/>
      <c r="AF823" s="307" t="n"/>
      <c r="AG823" s="307" t="n"/>
      <c r="AH823" s="307" t="n"/>
      <c r="AI823" s="307" t="n"/>
      <c r="AJ823" s="307" t="n"/>
      <c r="AK823" s="307" t="n"/>
      <c r="AL823" s="307" t="n"/>
      <c r="AM823" s="307" t="n"/>
      <c r="AN823" s="307" t="n"/>
      <c r="AO823" s="307" t="n"/>
      <c r="AP823" s="307" t="n"/>
      <c r="AQ823" s="307" t="n"/>
      <c r="AR823" s="307" t="n"/>
      <c r="AS823" s="307" t="n"/>
      <c r="AT823" s="307" t="n"/>
      <c r="AU823" s="307" t="n"/>
      <c r="AV823" s="307" t="n"/>
      <c r="AW823" s="307" t="n"/>
      <c r="AX823" s="307" t="n"/>
      <c r="AY823" s="307" t="n"/>
      <c r="AZ823" s="307" t="n"/>
      <c r="BA823" s="307" t="n"/>
      <c r="BB823" s="307" t="n"/>
      <c r="BC823" s="307" t="n"/>
      <c r="BD823" s="307" t="n"/>
      <c r="BE823" s="230" t="n"/>
      <c r="BF823" s="230" t="n"/>
      <c r="BG823" s="230" t="n"/>
      <c r="BH823" s="230" t="n"/>
      <c r="BI823" s="230" t="n"/>
      <c r="BJ823" s="230" t="n"/>
      <c r="BK823" s="230" t="n"/>
      <c r="BL823" s="230" t="n"/>
      <c r="BM823" s="230" t="n"/>
      <c r="BN823" s="230" t="n"/>
      <c r="BO823" s="230" t="n"/>
      <c r="BP823" s="308" t="n"/>
      <c r="BQ823" s="308" t="n"/>
      <c r="BR823" s="308" t="n"/>
      <c r="BS823" s="308" t="n"/>
      <c r="BT823" s="308" t="n"/>
      <c r="BU823" s="308" t="n"/>
      <c r="BV823" s="308" t="n"/>
      <c r="BW823" s="300" t="n"/>
      <c r="BX823" s="300" t="n"/>
      <c r="BY823" s="300" t="n"/>
      <c r="BZ823" s="300" t="n"/>
      <c r="CA823" s="300" t="n"/>
      <c r="CB823" s="300" t="n"/>
      <c r="CC823" s="300" t="n"/>
      <c r="CD823" s="300" t="n"/>
      <c r="CE823" s="229" t="n"/>
      <c r="CF823" s="229" t="n"/>
      <c r="CG823" s="229" t="n"/>
      <c r="CH823" s="229" t="n"/>
      <c r="CI823" s="229" t="n"/>
      <c r="CJ823" s="229" t="n"/>
      <c r="CK823" s="229" t="n"/>
      <c r="CL823" s="229" t="n"/>
      <c r="CM823" s="229" t="n"/>
      <c r="CN823" s="229" t="n"/>
      <c r="CO823" s="229" t="n"/>
      <c r="CP823" s="300" t="n"/>
      <c r="CQ823" s="300" t="n"/>
      <c r="CR823" s="300" t="n"/>
      <c r="CS823" s="300" t="n"/>
      <c r="CT823" s="300" t="n"/>
      <c r="CU823" s="300" t="n"/>
      <c r="CV823" s="300" t="n"/>
      <c r="CW823" s="300" t="n"/>
      <c r="CX823" s="300" t="n"/>
      <c r="CY823" s="300" t="n"/>
      <c r="CZ823" s="300" t="n"/>
      <c r="DA823" s="300" t="n"/>
      <c r="DB823" s="300" t="n"/>
      <c r="DC823" s="300" t="n"/>
      <c r="DD823" s="300" t="n"/>
      <c r="DE823" s="300" t="n"/>
      <c r="DF823" s="300" t="n"/>
      <c r="DG823" s="300" t="n"/>
      <c r="DH823" s="300" t="n"/>
      <c r="DI823" s="300" t="n"/>
      <c r="DJ823" s="230" t="n"/>
      <c r="DK823" s="230" t="n"/>
      <c r="DL823" s="230" t="n"/>
      <c r="DM823" s="230" t="n"/>
      <c r="DN823" s="230" t="n"/>
      <c r="DO823" s="230" t="n"/>
      <c r="DP823" s="230" t="n"/>
      <c r="DQ823" s="230" t="n"/>
      <c r="DR823" s="230" t="n"/>
      <c r="DS823" s="230" t="n"/>
      <c r="DT823" s="300" t="n"/>
      <c r="DU823" s="300" t="n"/>
      <c r="DV823" s="300" t="n"/>
      <c r="DW823" s="300" t="n"/>
      <c r="DX823" s="300" t="n"/>
      <c r="DY823" s="300" t="n"/>
      <c r="DZ823" s="300" t="n"/>
      <c r="EA823" s="300" t="n"/>
      <c r="EB823" s="300" t="n"/>
      <c r="EC823" s="300" t="n"/>
      <c r="ED823" s="300" t="n"/>
      <c r="EE823" s="300" t="n"/>
    </row>
    <row r="824" ht="15.75" customHeight="1">
      <c r="A824" s="316" t="n"/>
      <c r="B824" s="316" t="n"/>
      <c r="C824" s="316" t="n"/>
      <c r="D824" s="316" t="n"/>
      <c r="E824" s="316" t="n"/>
      <c r="F824" s="316" t="n"/>
      <c r="G824" s="316" t="n"/>
      <c r="H824" s="316" t="n"/>
      <c r="I824" s="229" t="n"/>
      <c r="J824" s="229" t="n"/>
      <c r="K824" s="229" t="n"/>
      <c r="L824" s="229" t="n"/>
      <c r="M824" s="229" t="n"/>
      <c r="N824" s="229" t="n"/>
      <c r="O824" s="229" t="n"/>
      <c r="P824" s="229" t="n"/>
      <c r="Q824" s="229" t="n"/>
      <c r="R824" s="305" t="n"/>
      <c r="S824" s="229" t="n"/>
      <c r="T824" s="229" t="n"/>
      <c r="U824" s="229" t="n"/>
      <c r="V824" s="306" t="n"/>
      <c r="W824" s="307" t="n"/>
      <c r="X824" s="307" t="n"/>
      <c r="Y824" s="307" t="n"/>
      <c r="Z824" s="307" t="n"/>
      <c r="AA824" s="307" t="n"/>
      <c r="AB824" s="307" t="n"/>
      <c r="AC824" s="307" t="n"/>
      <c r="AD824" s="307" t="n"/>
      <c r="AE824" s="307" t="n"/>
      <c r="AF824" s="307" t="n"/>
      <c r="AG824" s="307" t="n"/>
      <c r="AH824" s="307" t="n"/>
      <c r="AI824" s="307" t="n"/>
      <c r="AJ824" s="307" t="n"/>
      <c r="AK824" s="307" t="n"/>
      <c r="AL824" s="307" t="n"/>
      <c r="AM824" s="307" t="n"/>
      <c r="AN824" s="307" t="n"/>
      <c r="AO824" s="307" t="n"/>
      <c r="AP824" s="307" t="n"/>
      <c r="AQ824" s="307" t="n"/>
      <c r="AR824" s="307" t="n"/>
      <c r="AS824" s="307" t="n"/>
      <c r="AT824" s="307" t="n"/>
      <c r="AU824" s="307" t="n"/>
      <c r="AV824" s="307" t="n"/>
      <c r="AW824" s="307" t="n"/>
      <c r="AX824" s="307" t="n"/>
      <c r="AY824" s="307" t="n"/>
      <c r="AZ824" s="307" t="n"/>
      <c r="BA824" s="307" t="n"/>
      <c r="BB824" s="307" t="n"/>
      <c r="BC824" s="307" t="n"/>
      <c r="BD824" s="307" t="n"/>
      <c r="BE824" s="230" t="n"/>
      <c r="BF824" s="230" t="n"/>
      <c r="BG824" s="230" t="n"/>
      <c r="BH824" s="230" t="n"/>
      <c r="BI824" s="230" t="n"/>
      <c r="BJ824" s="230" t="n"/>
      <c r="BK824" s="230" t="n"/>
      <c r="BL824" s="230" t="n"/>
      <c r="BM824" s="230" t="n"/>
      <c r="BN824" s="230" t="n"/>
      <c r="BO824" s="230" t="n"/>
      <c r="BP824" s="308" t="n"/>
      <c r="BQ824" s="308" t="n"/>
      <c r="BR824" s="308" t="n"/>
      <c r="BS824" s="308" t="n"/>
      <c r="BT824" s="308" t="n"/>
      <c r="BU824" s="308" t="n"/>
      <c r="BV824" s="308" t="n"/>
      <c r="BW824" s="300" t="n"/>
      <c r="BX824" s="300" t="n"/>
      <c r="BY824" s="300" t="n"/>
      <c r="BZ824" s="300" t="n"/>
      <c r="CA824" s="300" t="n"/>
      <c r="CB824" s="300" t="n"/>
      <c r="CC824" s="300" t="n"/>
      <c r="CD824" s="300" t="n"/>
      <c r="CE824" s="229" t="n"/>
      <c r="CF824" s="229" t="n"/>
      <c r="CG824" s="229" t="n"/>
      <c r="CH824" s="229" t="n"/>
      <c r="CI824" s="229" t="n"/>
      <c r="CJ824" s="229" t="n"/>
      <c r="CK824" s="229" t="n"/>
      <c r="CL824" s="229" t="n"/>
      <c r="CM824" s="229" t="n"/>
      <c r="CN824" s="229" t="n"/>
      <c r="CO824" s="229" t="n"/>
      <c r="CP824" s="300" t="n"/>
      <c r="CQ824" s="300" t="n"/>
      <c r="CR824" s="300" t="n"/>
      <c r="CS824" s="300" t="n"/>
      <c r="CT824" s="300" t="n"/>
      <c r="CU824" s="300" t="n"/>
      <c r="CV824" s="300" t="n"/>
      <c r="CW824" s="300" t="n"/>
      <c r="CX824" s="300" t="n"/>
      <c r="CY824" s="300" t="n"/>
      <c r="CZ824" s="300" t="n"/>
      <c r="DA824" s="300" t="n"/>
      <c r="DB824" s="300" t="n"/>
      <c r="DC824" s="300" t="n"/>
      <c r="DD824" s="300" t="n"/>
      <c r="DE824" s="300" t="n"/>
      <c r="DF824" s="300" t="n"/>
      <c r="DG824" s="300" t="n"/>
      <c r="DH824" s="300" t="n"/>
      <c r="DI824" s="300" t="n"/>
      <c r="DJ824" s="230" t="n"/>
      <c r="DK824" s="230" t="n"/>
      <c r="DL824" s="230" t="n"/>
      <c r="DM824" s="230" t="n"/>
      <c r="DN824" s="230" t="n"/>
      <c r="DO824" s="230" t="n"/>
      <c r="DP824" s="230" t="n"/>
      <c r="DQ824" s="230" t="n"/>
      <c r="DR824" s="230" t="n"/>
      <c r="DS824" s="230" t="n"/>
      <c r="DT824" s="300" t="n"/>
      <c r="DU824" s="300" t="n"/>
      <c r="DV824" s="300" t="n"/>
      <c r="DW824" s="300" t="n"/>
      <c r="DX824" s="300" t="n"/>
      <c r="DY824" s="300" t="n"/>
      <c r="DZ824" s="300" t="n"/>
      <c r="EA824" s="300" t="n"/>
      <c r="EB824" s="300" t="n"/>
      <c r="EC824" s="300" t="n"/>
      <c r="ED824" s="300" t="n"/>
      <c r="EE824" s="300" t="n"/>
    </row>
    <row r="825" ht="15.75" customHeight="1">
      <c r="A825" s="316" t="n"/>
      <c r="B825" s="316" t="n"/>
      <c r="C825" s="316" t="n"/>
      <c r="D825" s="316" t="n"/>
      <c r="E825" s="316" t="n"/>
      <c r="F825" s="316" t="n"/>
      <c r="G825" s="316" t="n"/>
      <c r="H825" s="316" t="n"/>
      <c r="I825" s="229" t="n"/>
      <c r="J825" s="229" t="n"/>
      <c r="K825" s="229" t="n"/>
      <c r="L825" s="229" t="n"/>
      <c r="M825" s="229" t="n"/>
      <c r="N825" s="229" t="n"/>
      <c r="O825" s="229" t="n"/>
      <c r="P825" s="229" t="n"/>
      <c r="Q825" s="229" t="n"/>
      <c r="R825" s="305" t="n"/>
      <c r="S825" s="229" t="n"/>
      <c r="T825" s="229" t="n"/>
      <c r="U825" s="229" t="n"/>
      <c r="V825" s="306" t="n"/>
      <c r="W825" s="307" t="n"/>
      <c r="X825" s="307" t="n"/>
      <c r="Y825" s="307" t="n"/>
      <c r="Z825" s="307" t="n"/>
      <c r="AA825" s="307" t="n"/>
      <c r="AB825" s="307" t="n"/>
      <c r="AC825" s="307" t="n"/>
      <c r="AD825" s="307" t="n"/>
      <c r="AE825" s="307" t="n"/>
      <c r="AF825" s="307" t="n"/>
      <c r="AG825" s="307" t="n"/>
      <c r="AH825" s="307" t="n"/>
      <c r="AI825" s="307" t="n"/>
      <c r="AJ825" s="307" t="n"/>
      <c r="AK825" s="307" t="n"/>
      <c r="AL825" s="307" t="n"/>
      <c r="AM825" s="307" t="n"/>
      <c r="AN825" s="307" t="n"/>
      <c r="AO825" s="307" t="n"/>
      <c r="AP825" s="307" t="n"/>
      <c r="AQ825" s="307" t="n"/>
      <c r="AR825" s="307" t="n"/>
      <c r="AS825" s="307" t="n"/>
      <c r="AT825" s="307" t="n"/>
      <c r="AU825" s="307" t="n"/>
      <c r="AV825" s="307" t="n"/>
      <c r="AW825" s="307" t="n"/>
      <c r="AX825" s="307" t="n"/>
      <c r="AY825" s="307" t="n"/>
      <c r="AZ825" s="307" t="n"/>
      <c r="BA825" s="307" t="n"/>
      <c r="BB825" s="307" t="n"/>
      <c r="BC825" s="307" t="n"/>
      <c r="BD825" s="307" t="n"/>
      <c r="BE825" s="230" t="n"/>
      <c r="BF825" s="230" t="n"/>
      <c r="BG825" s="230" t="n"/>
      <c r="BH825" s="230" t="n"/>
      <c r="BI825" s="230" t="n"/>
      <c r="BJ825" s="230" t="n"/>
      <c r="BK825" s="230" t="n"/>
      <c r="BL825" s="230" t="n"/>
      <c r="BM825" s="230" t="n"/>
      <c r="BN825" s="230" t="n"/>
      <c r="BO825" s="230" t="n"/>
      <c r="BP825" s="308" t="n"/>
      <c r="BQ825" s="308" t="n"/>
      <c r="BR825" s="308" t="n"/>
      <c r="BS825" s="308" t="n"/>
      <c r="BT825" s="308" t="n"/>
      <c r="BU825" s="308" t="n"/>
      <c r="BV825" s="308" t="n"/>
      <c r="BW825" s="300" t="n"/>
      <c r="BX825" s="300" t="n"/>
      <c r="BY825" s="300" t="n"/>
      <c r="BZ825" s="300" t="n"/>
      <c r="CA825" s="300" t="n"/>
      <c r="CB825" s="300" t="n"/>
      <c r="CC825" s="300" t="n"/>
      <c r="CD825" s="300" t="n"/>
      <c r="CE825" s="229" t="n"/>
      <c r="CF825" s="229" t="n"/>
      <c r="CG825" s="229" t="n"/>
      <c r="CH825" s="229" t="n"/>
      <c r="CI825" s="229" t="n"/>
      <c r="CJ825" s="229" t="n"/>
      <c r="CK825" s="229" t="n"/>
      <c r="CL825" s="229" t="n"/>
      <c r="CM825" s="229" t="n"/>
      <c r="CN825" s="229" t="n"/>
      <c r="CO825" s="229" t="n"/>
      <c r="CP825" s="300" t="n"/>
      <c r="CQ825" s="300" t="n"/>
      <c r="CR825" s="300" t="n"/>
      <c r="CS825" s="300" t="n"/>
      <c r="CT825" s="300" t="n"/>
      <c r="CU825" s="300" t="n"/>
      <c r="CV825" s="300" t="n"/>
      <c r="CW825" s="300" t="n"/>
      <c r="CX825" s="300" t="n"/>
      <c r="CY825" s="300" t="n"/>
      <c r="CZ825" s="300" t="n"/>
      <c r="DA825" s="300" t="n"/>
      <c r="DB825" s="300" t="n"/>
      <c r="DC825" s="300" t="n"/>
      <c r="DD825" s="300" t="n"/>
      <c r="DE825" s="300" t="n"/>
      <c r="DF825" s="300" t="n"/>
      <c r="DG825" s="300" t="n"/>
      <c r="DH825" s="300" t="n"/>
      <c r="DI825" s="300" t="n"/>
      <c r="DJ825" s="230" t="n"/>
      <c r="DK825" s="230" t="n"/>
      <c r="DL825" s="230" t="n"/>
      <c r="DM825" s="230" t="n"/>
      <c r="DN825" s="230" t="n"/>
      <c r="DO825" s="230" t="n"/>
      <c r="DP825" s="230" t="n"/>
      <c r="DQ825" s="230" t="n"/>
      <c r="DR825" s="230" t="n"/>
      <c r="DS825" s="230" t="n"/>
      <c r="DT825" s="300" t="n"/>
      <c r="DU825" s="300" t="n"/>
      <c r="DV825" s="300" t="n"/>
      <c r="DW825" s="300" t="n"/>
      <c r="DX825" s="300" t="n"/>
      <c r="DY825" s="300" t="n"/>
      <c r="DZ825" s="300" t="n"/>
      <c r="EA825" s="300" t="n"/>
      <c r="EB825" s="300" t="n"/>
      <c r="EC825" s="300" t="n"/>
      <c r="ED825" s="300" t="n"/>
      <c r="EE825" s="300" t="n"/>
    </row>
    <row r="826" ht="15.75" customHeight="1">
      <c r="A826" s="316" t="n"/>
      <c r="B826" s="316" t="n"/>
      <c r="C826" s="316" t="n"/>
      <c r="D826" s="316" t="n"/>
      <c r="E826" s="316" t="n"/>
      <c r="F826" s="316" t="n"/>
      <c r="G826" s="316" t="n"/>
      <c r="H826" s="316" t="n"/>
      <c r="I826" s="229" t="n"/>
      <c r="J826" s="229" t="n"/>
      <c r="K826" s="229" t="n"/>
      <c r="L826" s="229" t="n"/>
      <c r="M826" s="229" t="n"/>
      <c r="N826" s="229" t="n"/>
      <c r="O826" s="229" t="n"/>
      <c r="P826" s="229" t="n"/>
      <c r="Q826" s="229" t="n"/>
      <c r="R826" s="305" t="n"/>
      <c r="S826" s="229" t="n"/>
      <c r="T826" s="229" t="n"/>
      <c r="U826" s="229" t="n"/>
      <c r="V826" s="306" t="n"/>
      <c r="W826" s="307" t="n"/>
      <c r="X826" s="307" t="n"/>
      <c r="Y826" s="307" t="n"/>
      <c r="Z826" s="307" t="n"/>
      <c r="AA826" s="307" t="n"/>
      <c r="AB826" s="307" t="n"/>
      <c r="AC826" s="307" t="n"/>
      <c r="AD826" s="307" t="n"/>
      <c r="AE826" s="307" t="n"/>
      <c r="AF826" s="307" t="n"/>
      <c r="AG826" s="307" t="n"/>
      <c r="AH826" s="307" t="n"/>
      <c r="AI826" s="307" t="n"/>
      <c r="AJ826" s="307" t="n"/>
      <c r="AK826" s="307" t="n"/>
      <c r="AL826" s="307" t="n"/>
      <c r="AM826" s="307" t="n"/>
      <c r="AN826" s="307" t="n"/>
      <c r="AO826" s="307" t="n"/>
      <c r="AP826" s="307" t="n"/>
      <c r="AQ826" s="307" t="n"/>
      <c r="AR826" s="307" t="n"/>
      <c r="AS826" s="307" t="n"/>
      <c r="AT826" s="307" t="n"/>
      <c r="AU826" s="307" t="n"/>
      <c r="AV826" s="307" t="n"/>
      <c r="AW826" s="307" t="n"/>
      <c r="AX826" s="307" t="n"/>
      <c r="AY826" s="307" t="n"/>
      <c r="AZ826" s="307" t="n"/>
      <c r="BA826" s="307" t="n"/>
      <c r="BB826" s="307" t="n"/>
      <c r="BC826" s="307" t="n"/>
      <c r="BD826" s="307" t="n"/>
      <c r="BE826" s="230" t="n"/>
      <c r="BF826" s="230" t="n"/>
      <c r="BG826" s="230" t="n"/>
      <c r="BH826" s="230" t="n"/>
      <c r="BI826" s="230" t="n"/>
      <c r="BJ826" s="230" t="n"/>
      <c r="BK826" s="230" t="n"/>
      <c r="BL826" s="230" t="n"/>
      <c r="BM826" s="230" t="n"/>
      <c r="BN826" s="230" t="n"/>
      <c r="BO826" s="230" t="n"/>
      <c r="BP826" s="308" t="n"/>
      <c r="BQ826" s="308" t="n"/>
      <c r="BR826" s="308" t="n"/>
      <c r="BS826" s="308" t="n"/>
      <c r="BT826" s="308" t="n"/>
      <c r="BU826" s="308" t="n"/>
      <c r="BV826" s="308" t="n"/>
      <c r="BW826" s="300" t="n"/>
      <c r="BX826" s="300" t="n"/>
      <c r="BY826" s="300" t="n"/>
      <c r="BZ826" s="300" t="n"/>
      <c r="CA826" s="300" t="n"/>
      <c r="CB826" s="300" t="n"/>
      <c r="CC826" s="300" t="n"/>
      <c r="CD826" s="300" t="n"/>
      <c r="CE826" s="229" t="n"/>
      <c r="CF826" s="229" t="n"/>
      <c r="CG826" s="229" t="n"/>
      <c r="CH826" s="229" t="n"/>
      <c r="CI826" s="229" t="n"/>
      <c r="CJ826" s="229" t="n"/>
      <c r="CK826" s="229" t="n"/>
      <c r="CL826" s="229" t="n"/>
      <c r="CM826" s="229" t="n"/>
      <c r="CN826" s="229" t="n"/>
      <c r="CO826" s="229" t="n"/>
      <c r="CP826" s="300" t="n"/>
      <c r="CQ826" s="300" t="n"/>
      <c r="CR826" s="300" t="n"/>
      <c r="CS826" s="300" t="n"/>
      <c r="CT826" s="300" t="n"/>
      <c r="CU826" s="300" t="n"/>
      <c r="CV826" s="300" t="n"/>
      <c r="CW826" s="300" t="n"/>
      <c r="CX826" s="300" t="n"/>
      <c r="CY826" s="300" t="n"/>
      <c r="CZ826" s="300" t="n"/>
      <c r="DA826" s="300" t="n"/>
      <c r="DB826" s="300" t="n"/>
      <c r="DC826" s="300" t="n"/>
      <c r="DD826" s="300" t="n"/>
      <c r="DE826" s="300" t="n"/>
      <c r="DF826" s="300" t="n"/>
      <c r="DG826" s="300" t="n"/>
      <c r="DH826" s="300" t="n"/>
      <c r="DI826" s="300" t="n"/>
      <c r="DJ826" s="230" t="n"/>
      <c r="DK826" s="230" t="n"/>
      <c r="DL826" s="230" t="n"/>
      <c r="DM826" s="230" t="n"/>
      <c r="DN826" s="230" t="n"/>
      <c r="DO826" s="230" t="n"/>
      <c r="DP826" s="230" t="n"/>
      <c r="DQ826" s="230" t="n"/>
      <c r="DR826" s="230" t="n"/>
      <c r="DS826" s="230" t="n"/>
      <c r="DT826" s="300" t="n"/>
      <c r="DU826" s="300" t="n"/>
      <c r="DV826" s="300" t="n"/>
      <c r="DW826" s="300" t="n"/>
      <c r="DX826" s="300" t="n"/>
      <c r="DY826" s="300" t="n"/>
      <c r="DZ826" s="300" t="n"/>
      <c r="EA826" s="300" t="n"/>
      <c r="EB826" s="300" t="n"/>
      <c r="EC826" s="300" t="n"/>
      <c r="ED826" s="300" t="n"/>
      <c r="EE826" s="300" t="n"/>
    </row>
    <row r="827" ht="15.75" customHeight="1">
      <c r="A827" s="316" t="n"/>
      <c r="B827" s="316" t="n"/>
      <c r="C827" s="316" t="n"/>
      <c r="D827" s="316" t="n"/>
      <c r="E827" s="316" t="n"/>
      <c r="F827" s="316" t="n"/>
      <c r="G827" s="316" t="n"/>
      <c r="H827" s="316" t="n"/>
      <c r="I827" s="229" t="n"/>
      <c r="J827" s="229" t="n"/>
      <c r="K827" s="229" t="n"/>
      <c r="L827" s="229" t="n"/>
      <c r="M827" s="229" t="n"/>
      <c r="N827" s="229" t="n"/>
      <c r="O827" s="229" t="n"/>
      <c r="P827" s="229" t="n"/>
      <c r="Q827" s="229" t="n"/>
      <c r="R827" s="305" t="n"/>
      <c r="S827" s="229" t="n"/>
      <c r="T827" s="229" t="n"/>
      <c r="U827" s="229" t="n"/>
      <c r="V827" s="306" t="n"/>
      <c r="W827" s="307" t="n"/>
      <c r="X827" s="307" t="n"/>
      <c r="Y827" s="307" t="n"/>
      <c r="Z827" s="307" t="n"/>
      <c r="AA827" s="307" t="n"/>
      <c r="AB827" s="307" t="n"/>
      <c r="AC827" s="307" t="n"/>
      <c r="AD827" s="307" t="n"/>
      <c r="AE827" s="307" t="n"/>
      <c r="AF827" s="307" t="n"/>
      <c r="AG827" s="307" t="n"/>
      <c r="AH827" s="307" t="n"/>
      <c r="AI827" s="307" t="n"/>
      <c r="AJ827" s="307" t="n"/>
      <c r="AK827" s="307" t="n"/>
      <c r="AL827" s="307" t="n"/>
      <c r="AM827" s="307" t="n"/>
      <c r="AN827" s="307" t="n"/>
      <c r="AO827" s="307" t="n"/>
      <c r="AP827" s="307" t="n"/>
      <c r="AQ827" s="307" t="n"/>
      <c r="AR827" s="307" t="n"/>
      <c r="AS827" s="307" t="n"/>
      <c r="AT827" s="307" t="n"/>
      <c r="AU827" s="307" t="n"/>
      <c r="AV827" s="307" t="n"/>
      <c r="AW827" s="307" t="n"/>
      <c r="AX827" s="307" t="n"/>
      <c r="AY827" s="307" t="n"/>
      <c r="AZ827" s="307" t="n"/>
      <c r="BA827" s="307" t="n"/>
      <c r="BB827" s="307" t="n"/>
      <c r="BC827" s="307" t="n"/>
      <c r="BD827" s="307" t="n"/>
      <c r="BE827" s="230" t="n"/>
      <c r="BF827" s="230" t="n"/>
      <c r="BG827" s="230" t="n"/>
      <c r="BH827" s="230" t="n"/>
      <c r="BI827" s="230" t="n"/>
      <c r="BJ827" s="230" t="n"/>
      <c r="BK827" s="230" t="n"/>
      <c r="BL827" s="230" t="n"/>
      <c r="BM827" s="230" t="n"/>
      <c r="BN827" s="230" t="n"/>
      <c r="BO827" s="230" t="n"/>
      <c r="BP827" s="308" t="n"/>
      <c r="BQ827" s="308" t="n"/>
      <c r="BR827" s="308" t="n"/>
      <c r="BS827" s="308" t="n"/>
      <c r="BT827" s="308" t="n"/>
      <c r="BU827" s="308" t="n"/>
      <c r="BV827" s="308" t="n"/>
      <c r="BW827" s="300" t="n"/>
      <c r="BX827" s="300" t="n"/>
      <c r="BY827" s="300" t="n"/>
      <c r="BZ827" s="300" t="n"/>
      <c r="CA827" s="300" t="n"/>
      <c r="CB827" s="300" t="n"/>
      <c r="CC827" s="300" t="n"/>
      <c r="CD827" s="300" t="n"/>
      <c r="CE827" s="229" t="n"/>
      <c r="CF827" s="229" t="n"/>
      <c r="CG827" s="229" t="n"/>
      <c r="CH827" s="229" t="n"/>
      <c r="CI827" s="229" t="n"/>
      <c r="CJ827" s="229" t="n"/>
      <c r="CK827" s="229" t="n"/>
      <c r="CL827" s="229" t="n"/>
      <c r="CM827" s="229" t="n"/>
      <c r="CN827" s="229" t="n"/>
      <c r="CO827" s="229" t="n"/>
      <c r="CP827" s="300" t="n"/>
      <c r="CQ827" s="300" t="n"/>
      <c r="CR827" s="300" t="n"/>
      <c r="CS827" s="300" t="n"/>
      <c r="CT827" s="300" t="n"/>
      <c r="CU827" s="300" t="n"/>
      <c r="CV827" s="300" t="n"/>
      <c r="CW827" s="300" t="n"/>
      <c r="CX827" s="300" t="n"/>
      <c r="CY827" s="300" t="n"/>
      <c r="CZ827" s="300" t="n"/>
      <c r="DA827" s="300" t="n"/>
      <c r="DB827" s="300" t="n"/>
      <c r="DC827" s="300" t="n"/>
      <c r="DD827" s="300" t="n"/>
      <c r="DE827" s="300" t="n"/>
      <c r="DF827" s="300" t="n"/>
      <c r="DG827" s="300" t="n"/>
      <c r="DH827" s="300" t="n"/>
      <c r="DI827" s="300" t="n"/>
      <c r="DJ827" s="230" t="n"/>
      <c r="DK827" s="230" t="n"/>
      <c r="DL827" s="230" t="n"/>
      <c r="DM827" s="230" t="n"/>
      <c r="DN827" s="230" t="n"/>
      <c r="DO827" s="230" t="n"/>
      <c r="DP827" s="230" t="n"/>
      <c r="DQ827" s="230" t="n"/>
      <c r="DR827" s="230" t="n"/>
      <c r="DS827" s="230" t="n"/>
      <c r="DT827" s="300" t="n"/>
      <c r="DU827" s="300" t="n"/>
      <c r="DV827" s="300" t="n"/>
      <c r="DW827" s="300" t="n"/>
      <c r="DX827" s="300" t="n"/>
      <c r="DY827" s="300" t="n"/>
      <c r="DZ827" s="300" t="n"/>
      <c r="EA827" s="300" t="n"/>
      <c r="EB827" s="300" t="n"/>
      <c r="EC827" s="300" t="n"/>
      <c r="ED827" s="300" t="n"/>
      <c r="EE827" s="300" t="n"/>
    </row>
    <row r="828" ht="15.75" customHeight="1">
      <c r="A828" s="316" t="n"/>
      <c r="B828" s="316" t="n"/>
      <c r="C828" s="316" t="n"/>
      <c r="D828" s="316" t="n"/>
      <c r="E828" s="316" t="n"/>
      <c r="F828" s="316" t="n"/>
      <c r="G828" s="316" t="n"/>
      <c r="H828" s="316" t="n"/>
      <c r="I828" s="229" t="n"/>
      <c r="J828" s="229" t="n"/>
      <c r="K828" s="229" t="n"/>
      <c r="L828" s="229" t="n"/>
      <c r="M828" s="229" t="n"/>
      <c r="N828" s="229" t="n"/>
      <c r="O828" s="229" t="n"/>
      <c r="P828" s="229" t="n"/>
      <c r="Q828" s="229" t="n"/>
      <c r="R828" s="305" t="n"/>
      <c r="S828" s="229" t="n"/>
      <c r="T828" s="229" t="n"/>
      <c r="U828" s="229" t="n"/>
      <c r="V828" s="306" t="n"/>
      <c r="W828" s="307" t="n"/>
      <c r="X828" s="307" t="n"/>
      <c r="Y828" s="307" t="n"/>
      <c r="Z828" s="307" t="n"/>
      <c r="AA828" s="307" t="n"/>
      <c r="AB828" s="307" t="n"/>
      <c r="AC828" s="307" t="n"/>
      <c r="AD828" s="307" t="n"/>
      <c r="AE828" s="307" t="n"/>
      <c r="AF828" s="307" t="n"/>
      <c r="AG828" s="307" t="n"/>
      <c r="AH828" s="307" t="n"/>
      <c r="AI828" s="307" t="n"/>
      <c r="AJ828" s="307" t="n"/>
      <c r="AK828" s="307" t="n"/>
      <c r="AL828" s="307" t="n"/>
      <c r="AM828" s="307" t="n"/>
      <c r="AN828" s="307" t="n"/>
      <c r="AO828" s="307" t="n"/>
      <c r="AP828" s="307" t="n"/>
      <c r="AQ828" s="307" t="n"/>
      <c r="AR828" s="307" t="n"/>
      <c r="AS828" s="307" t="n"/>
      <c r="AT828" s="307" t="n"/>
      <c r="AU828" s="307" t="n"/>
      <c r="AV828" s="307" t="n"/>
      <c r="AW828" s="307" t="n"/>
      <c r="AX828" s="307" t="n"/>
      <c r="AY828" s="307" t="n"/>
      <c r="AZ828" s="307" t="n"/>
      <c r="BA828" s="307" t="n"/>
      <c r="BB828" s="307" t="n"/>
      <c r="BC828" s="307" t="n"/>
      <c r="BD828" s="307" t="n"/>
      <c r="BE828" s="230" t="n"/>
      <c r="BF828" s="230" t="n"/>
      <c r="BG828" s="230" t="n"/>
      <c r="BH828" s="230" t="n"/>
      <c r="BI828" s="230" t="n"/>
      <c r="BJ828" s="230" t="n"/>
      <c r="BK828" s="230" t="n"/>
      <c r="BL828" s="230" t="n"/>
      <c r="BM828" s="230" t="n"/>
      <c r="BN828" s="230" t="n"/>
      <c r="BO828" s="230" t="n"/>
      <c r="BP828" s="308" t="n"/>
      <c r="BQ828" s="308" t="n"/>
      <c r="BR828" s="308" t="n"/>
      <c r="BS828" s="308" t="n"/>
      <c r="BT828" s="308" t="n"/>
      <c r="BU828" s="308" t="n"/>
      <c r="BV828" s="308" t="n"/>
      <c r="BW828" s="300" t="n"/>
      <c r="BX828" s="300" t="n"/>
      <c r="BY828" s="300" t="n"/>
      <c r="BZ828" s="300" t="n"/>
      <c r="CA828" s="300" t="n"/>
      <c r="CB828" s="300" t="n"/>
      <c r="CC828" s="300" t="n"/>
      <c r="CD828" s="300" t="n"/>
      <c r="CE828" s="229" t="n"/>
      <c r="CF828" s="229" t="n"/>
      <c r="CG828" s="229" t="n"/>
      <c r="CH828" s="229" t="n"/>
      <c r="CI828" s="229" t="n"/>
      <c r="CJ828" s="229" t="n"/>
      <c r="CK828" s="229" t="n"/>
      <c r="CL828" s="229" t="n"/>
      <c r="CM828" s="229" t="n"/>
      <c r="CN828" s="229" t="n"/>
      <c r="CO828" s="229" t="n"/>
      <c r="CP828" s="300" t="n"/>
      <c r="CQ828" s="300" t="n"/>
      <c r="CR828" s="300" t="n"/>
      <c r="CS828" s="300" t="n"/>
      <c r="CT828" s="300" t="n"/>
      <c r="CU828" s="300" t="n"/>
      <c r="CV828" s="300" t="n"/>
      <c r="CW828" s="300" t="n"/>
      <c r="CX828" s="300" t="n"/>
      <c r="CY828" s="300" t="n"/>
      <c r="CZ828" s="300" t="n"/>
      <c r="DA828" s="300" t="n"/>
      <c r="DB828" s="300" t="n"/>
      <c r="DC828" s="300" t="n"/>
      <c r="DD828" s="300" t="n"/>
      <c r="DE828" s="300" t="n"/>
      <c r="DF828" s="300" t="n"/>
      <c r="DG828" s="300" t="n"/>
      <c r="DH828" s="300" t="n"/>
      <c r="DI828" s="300" t="n"/>
      <c r="DJ828" s="230" t="n"/>
      <c r="DK828" s="230" t="n"/>
      <c r="DL828" s="230" t="n"/>
      <c r="DM828" s="230" t="n"/>
      <c r="DN828" s="230" t="n"/>
      <c r="DO828" s="230" t="n"/>
      <c r="DP828" s="230" t="n"/>
      <c r="DQ828" s="230" t="n"/>
      <c r="DR828" s="230" t="n"/>
      <c r="DS828" s="230" t="n"/>
      <c r="DT828" s="300" t="n"/>
      <c r="DU828" s="300" t="n"/>
      <c r="DV828" s="300" t="n"/>
      <c r="DW828" s="300" t="n"/>
      <c r="DX828" s="300" t="n"/>
      <c r="DY828" s="300" t="n"/>
      <c r="DZ828" s="300" t="n"/>
      <c r="EA828" s="300" t="n"/>
      <c r="EB828" s="300" t="n"/>
      <c r="EC828" s="300" t="n"/>
      <c r="ED828" s="300" t="n"/>
      <c r="EE828" s="300" t="n"/>
    </row>
    <row r="829" ht="15.75" customHeight="1">
      <c r="A829" s="316" t="n"/>
      <c r="B829" s="316" t="n"/>
      <c r="C829" s="316" t="n"/>
      <c r="D829" s="316" t="n"/>
      <c r="E829" s="316" t="n"/>
      <c r="F829" s="316" t="n"/>
      <c r="G829" s="316" t="n"/>
      <c r="H829" s="316" t="n"/>
      <c r="I829" s="229" t="n"/>
      <c r="J829" s="229" t="n"/>
      <c r="K829" s="229" t="n"/>
      <c r="L829" s="229" t="n"/>
      <c r="M829" s="229" t="n"/>
      <c r="N829" s="229" t="n"/>
      <c r="O829" s="229" t="n"/>
      <c r="P829" s="229" t="n"/>
      <c r="Q829" s="229" t="n"/>
      <c r="R829" s="305" t="n"/>
      <c r="S829" s="229" t="n"/>
      <c r="T829" s="229" t="n"/>
      <c r="U829" s="229" t="n"/>
      <c r="V829" s="306" t="n"/>
      <c r="W829" s="307" t="n"/>
      <c r="X829" s="307" t="n"/>
      <c r="Y829" s="307" t="n"/>
      <c r="Z829" s="307" t="n"/>
      <c r="AA829" s="307" t="n"/>
      <c r="AB829" s="307" t="n"/>
      <c r="AC829" s="307" t="n"/>
      <c r="AD829" s="307" t="n"/>
      <c r="AE829" s="307" t="n"/>
      <c r="AF829" s="307" t="n"/>
      <c r="AG829" s="307" t="n"/>
      <c r="AH829" s="307" t="n"/>
      <c r="AI829" s="307" t="n"/>
      <c r="AJ829" s="307" t="n"/>
      <c r="AK829" s="307" t="n"/>
      <c r="AL829" s="307" t="n"/>
      <c r="AM829" s="307" t="n"/>
      <c r="AN829" s="307" t="n"/>
      <c r="AO829" s="307" t="n"/>
      <c r="AP829" s="307" t="n"/>
      <c r="AQ829" s="307" t="n"/>
      <c r="AR829" s="307" t="n"/>
      <c r="AS829" s="307" t="n"/>
      <c r="AT829" s="307" t="n"/>
      <c r="AU829" s="307" t="n"/>
      <c r="AV829" s="307" t="n"/>
      <c r="AW829" s="307" t="n"/>
      <c r="AX829" s="307" t="n"/>
      <c r="AY829" s="307" t="n"/>
      <c r="AZ829" s="307" t="n"/>
      <c r="BA829" s="307" t="n"/>
      <c r="BB829" s="307" t="n"/>
      <c r="BC829" s="307" t="n"/>
      <c r="BD829" s="307" t="n"/>
      <c r="BE829" s="230" t="n"/>
      <c r="BF829" s="230" t="n"/>
      <c r="BG829" s="230" t="n"/>
      <c r="BH829" s="230" t="n"/>
      <c r="BI829" s="230" t="n"/>
      <c r="BJ829" s="230" t="n"/>
      <c r="BK829" s="230" t="n"/>
      <c r="BL829" s="230" t="n"/>
      <c r="BM829" s="230" t="n"/>
      <c r="BN829" s="230" t="n"/>
      <c r="BO829" s="230" t="n"/>
      <c r="BP829" s="308" t="n"/>
      <c r="BQ829" s="308" t="n"/>
      <c r="BR829" s="308" t="n"/>
      <c r="BS829" s="308" t="n"/>
      <c r="BT829" s="308" t="n"/>
      <c r="BU829" s="308" t="n"/>
      <c r="BV829" s="308" t="n"/>
      <c r="BW829" s="300" t="n"/>
      <c r="BX829" s="300" t="n"/>
      <c r="BY829" s="300" t="n"/>
      <c r="BZ829" s="300" t="n"/>
      <c r="CA829" s="300" t="n"/>
      <c r="CB829" s="300" t="n"/>
      <c r="CC829" s="300" t="n"/>
      <c r="CD829" s="300" t="n"/>
      <c r="CE829" s="229" t="n"/>
      <c r="CF829" s="229" t="n"/>
      <c r="CG829" s="229" t="n"/>
      <c r="CH829" s="229" t="n"/>
      <c r="CI829" s="229" t="n"/>
      <c r="CJ829" s="229" t="n"/>
      <c r="CK829" s="229" t="n"/>
      <c r="CL829" s="229" t="n"/>
      <c r="CM829" s="229" t="n"/>
      <c r="CN829" s="229" t="n"/>
      <c r="CO829" s="229" t="n"/>
      <c r="CP829" s="300" t="n"/>
      <c r="CQ829" s="300" t="n"/>
      <c r="CR829" s="300" t="n"/>
      <c r="CS829" s="300" t="n"/>
      <c r="CT829" s="300" t="n"/>
      <c r="CU829" s="300" t="n"/>
      <c r="CV829" s="300" t="n"/>
      <c r="CW829" s="300" t="n"/>
      <c r="CX829" s="300" t="n"/>
      <c r="CY829" s="300" t="n"/>
      <c r="CZ829" s="300" t="n"/>
      <c r="DA829" s="300" t="n"/>
      <c r="DB829" s="300" t="n"/>
      <c r="DC829" s="300" t="n"/>
      <c r="DD829" s="300" t="n"/>
      <c r="DE829" s="300" t="n"/>
      <c r="DF829" s="300" t="n"/>
      <c r="DG829" s="300" t="n"/>
      <c r="DH829" s="300" t="n"/>
      <c r="DI829" s="300" t="n"/>
      <c r="DJ829" s="230" t="n"/>
      <c r="DK829" s="230" t="n"/>
      <c r="DL829" s="230" t="n"/>
      <c r="DM829" s="230" t="n"/>
      <c r="DN829" s="230" t="n"/>
      <c r="DO829" s="230" t="n"/>
      <c r="DP829" s="230" t="n"/>
      <c r="DQ829" s="230" t="n"/>
      <c r="DR829" s="230" t="n"/>
      <c r="DS829" s="230" t="n"/>
      <c r="DT829" s="300" t="n"/>
      <c r="DU829" s="300" t="n"/>
      <c r="DV829" s="300" t="n"/>
      <c r="DW829" s="300" t="n"/>
      <c r="DX829" s="300" t="n"/>
      <c r="DY829" s="300" t="n"/>
      <c r="DZ829" s="300" t="n"/>
      <c r="EA829" s="300" t="n"/>
      <c r="EB829" s="300" t="n"/>
      <c r="EC829" s="300" t="n"/>
      <c r="ED829" s="300" t="n"/>
      <c r="EE829" s="300" t="n"/>
    </row>
    <row r="830" ht="15.75" customHeight="1">
      <c r="A830" s="316" t="n"/>
      <c r="B830" s="316" t="n"/>
      <c r="C830" s="316" t="n"/>
      <c r="D830" s="316" t="n"/>
      <c r="E830" s="316" t="n"/>
      <c r="F830" s="316" t="n"/>
      <c r="G830" s="316" t="n"/>
      <c r="H830" s="316" t="n"/>
      <c r="I830" s="229" t="n"/>
      <c r="J830" s="229" t="n"/>
      <c r="K830" s="229" t="n"/>
      <c r="L830" s="229" t="n"/>
      <c r="M830" s="229" t="n"/>
      <c r="N830" s="229" t="n"/>
      <c r="O830" s="229" t="n"/>
      <c r="P830" s="229" t="n"/>
      <c r="Q830" s="229" t="n"/>
      <c r="R830" s="305" t="n"/>
      <c r="S830" s="229" t="n"/>
      <c r="T830" s="229" t="n"/>
      <c r="U830" s="229" t="n"/>
      <c r="V830" s="306" t="n"/>
      <c r="W830" s="307" t="n"/>
      <c r="X830" s="307" t="n"/>
      <c r="Y830" s="307" t="n"/>
      <c r="Z830" s="307" t="n"/>
      <c r="AA830" s="307" t="n"/>
      <c r="AB830" s="307" t="n"/>
      <c r="AC830" s="307" t="n"/>
      <c r="AD830" s="307" t="n"/>
      <c r="AE830" s="307" t="n"/>
      <c r="AF830" s="307" t="n"/>
      <c r="AG830" s="307" t="n"/>
      <c r="AH830" s="307" t="n"/>
      <c r="AI830" s="307" t="n"/>
      <c r="AJ830" s="307" t="n"/>
      <c r="AK830" s="307" t="n"/>
      <c r="AL830" s="307" t="n"/>
      <c r="AM830" s="307" t="n"/>
      <c r="AN830" s="307" t="n"/>
      <c r="AO830" s="307" t="n"/>
      <c r="AP830" s="307" t="n"/>
      <c r="AQ830" s="307" t="n"/>
      <c r="AR830" s="307" t="n"/>
      <c r="AS830" s="307" t="n"/>
      <c r="AT830" s="307" t="n"/>
      <c r="AU830" s="307" t="n"/>
      <c r="AV830" s="307" t="n"/>
      <c r="AW830" s="307" t="n"/>
      <c r="AX830" s="307" t="n"/>
      <c r="AY830" s="307" t="n"/>
      <c r="AZ830" s="307" t="n"/>
      <c r="BA830" s="307" t="n"/>
      <c r="BB830" s="307" t="n"/>
      <c r="BC830" s="307" t="n"/>
      <c r="BD830" s="307" t="n"/>
      <c r="BE830" s="230" t="n"/>
      <c r="BF830" s="230" t="n"/>
      <c r="BG830" s="230" t="n"/>
      <c r="BH830" s="230" t="n"/>
      <c r="BI830" s="230" t="n"/>
      <c r="BJ830" s="230" t="n"/>
      <c r="BK830" s="230" t="n"/>
      <c r="BL830" s="230" t="n"/>
      <c r="BM830" s="230" t="n"/>
      <c r="BN830" s="230" t="n"/>
      <c r="BO830" s="230" t="n"/>
      <c r="BP830" s="308" t="n"/>
      <c r="BQ830" s="308" t="n"/>
      <c r="BR830" s="308" t="n"/>
      <c r="BS830" s="308" t="n"/>
      <c r="BT830" s="308" t="n"/>
      <c r="BU830" s="308" t="n"/>
      <c r="BV830" s="308" t="n"/>
      <c r="BW830" s="300" t="n"/>
      <c r="BX830" s="300" t="n"/>
      <c r="BY830" s="300" t="n"/>
      <c r="BZ830" s="300" t="n"/>
      <c r="CA830" s="300" t="n"/>
      <c r="CB830" s="300" t="n"/>
      <c r="CC830" s="300" t="n"/>
      <c r="CD830" s="300" t="n"/>
      <c r="CE830" s="229" t="n"/>
      <c r="CF830" s="229" t="n"/>
      <c r="CG830" s="229" t="n"/>
      <c r="CH830" s="229" t="n"/>
      <c r="CI830" s="229" t="n"/>
      <c r="CJ830" s="229" t="n"/>
      <c r="CK830" s="229" t="n"/>
      <c r="CL830" s="229" t="n"/>
      <c r="CM830" s="229" t="n"/>
      <c r="CN830" s="229" t="n"/>
      <c r="CO830" s="229" t="n"/>
      <c r="CP830" s="300" t="n"/>
      <c r="CQ830" s="300" t="n"/>
      <c r="CR830" s="300" t="n"/>
      <c r="CS830" s="300" t="n"/>
      <c r="CT830" s="300" t="n"/>
      <c r="CU830" s="300" t="n"/>
      <c r="CV830" s="300" t="n"/>
      <c r="CW830" s="300" t="n"/>
      <c r="CX830" s="300" t="n"/>
      <c r="CY830" s="300" t="n"/>
      <c r="CZ830" s="300" t="n"/>
      <c r="DA830" s="300" t="n"/>
      <c r="DB830" s="300" t="n"/>
      <c r="DC830" s="300" t="n"/>
      <c r="DD830" s="300" t="n"/>
      <c r="DE830" s="300" t="n"/>
      <c r="DF830" s="300" t="n"/>
      <c r="DG830" s="300" t="n"/>
      <c r="DH830" s="300" t="n"/>
      <c r="DI830" s="300" t="n"/>
      <c r="DJ830" s="230" t="n"/>
      <c r="DK830" s="230" t="n"/>
      <c r="DL830" s="230" t="n"/>
      <c r="DM830" s="230" t="n"/>
      <c r="DN830" s="230" t="n"/>
      <c r="DO830" s="230" t="n"/>
      <c r="DP830" s="230" t="n"/>
      <c r="DQ830" s="230" t="n"/>
      <c r="DR830" s="230" t="n"/>
      <c r="DS830" s="230" t="n"/>
      <c r="DT830" s="300" t="n"/>
      <c r="DU830" s="300" t="n"/>
      <c r="DV830" s="300" t="n"/>
      <c r="DW830" s="300" t="n"/>
      <c r="DX830" s="300" t="n"/>
      <c r="DY830" s="300" t="n"/>
      <c r="DZ830" s="300" t="n"/>
      <c r="EA830" s="300" t="n"/>
      <c r="EB830" s="300" t="n"/>
      <c r="EC830" s="300" t="n"/>
      <c r="ED830" s="300" t="n"/>
      <c r="EE830" s="300" t="n"/>
    </row>
    <row r="831" ht="15.75" customHeight="1">
      <c r="A831" s="316" t="n"/>
      <c r="B831" s="316" t="n"/>
      <c r="C831" s="316" t="n"/>
      <c r="D831" s="316" t="n"/>
      <c r="E831" s="316" t="n"/>
      <c r="F831" s="316" t="n"/>
      <c r="G831" s="316" t="n"/>
      <c r="H831" s="316" t="n"/>
      <c r="I831" s="229" t="n"/>
      <c r="J831" s="229" t="n"/>
      <c r="K831" s="229" t="n"/>
      <c r="L831" s="229" t="n"/>
      <c r="M831" s="229" t="n"/>
      <c r="N831" s="229" t="n"/>
      <c r="O831" s="229" t="n"/>
      <c r="P831" s="229" t="n"/>
      <c r="Q831" s="229" t="n"/>
      <c r="R831" s="305" t="n"/>
      <c r="S831" s="229" t="n"/>
      <c r="T831" s="229" t="n"/>
      <c r="U831" s="229" t="n"/>
      <c r="V831" s="306" t="n"/>
      <c r="W831" s="307" t="n"/>
      <c r="X831" s="307" t="n"/>
      <c r="Y831" s="307" t="n"/>
      <c r="Z831" s="307" t="n"/>
      <c r="AA831" s="307" t="n"/>
      <c r="AB831" s="307" t="n"/>
      <c r="AC831" s="307" t="n"/>
      <c r="AD831" s="307" t="n"/>
      <c r="AE831" s="307" t="n"/>
      <c r="AF831" s="307" t="n"/>
      <c r="AG831" s="307" t="n"/>
      <c r="AH831" s="307" t="n"/>
      <c r="AI831" s="307" t="n"/>
      <c r="AJ831" s="307" t="n"/>
      <c r="AK831" s="307" t="n"/>
      <c r="AL831" s="307" t="n"/>
      <c r="AM831" s="307" t="n"/>
      <c r="AN831" s="307" t="n"/>
      <c r="AO831" s="307" t="n"/>
      <c r="AP831" s="307" t="n"/>
      <c r="AQ831" s="307" t="n"/>
      <c r="AR831" s="307" t="n"/>
      <c r="AS831" s="307" t="n"/>
      <c r="AT831" s="307" t="n"/>
      <c r="AU831" s="307" t="n"/>
      <c r="AV831" s="307" t="n"/>
      <c r="AW831" s="307" t="n"/>
      <c r="AX831" s="307" t="n"/>
      <c r="AY831" s="307" t="n"/>
      <c r="AZ831" s="307" t="n"/>
      <c r="BA831" s="307" t="n"/>
      <c r="BB831" s="307" t="n"/>
      <c r="BC831" s="307" t="n"/>
      <c r="BD831" s="307" t="n"/>
      <c r="BE831" s="230" t="n"/>
      <c r="BF831" s="230" t="n"/>
      <c r="BG831" s="230" t="n"/>
      <c r="BH831" s="230" t="n"/>
      <c r="BI831" s="230" t="n"/>
      <c r="BJ831" s="230" t="n"/>
      <c r="BK831" s="230" t="n"/>
      <c r="BL831" s="230" t="n"/>
      <c r="BM831" s="230" t="n"/>
      <c r="BN831" s="230" t="n"/>
      <c r="BO831" s="230" t="n"/>
      <c r="BP831" s="308" t="n"/>
      <c r="BQ831" s="308" t="n"/>
      <c r="BR831" s="308" t="n"/>
      <c r="BS831" s="308" t="n"/>
      <c r="BT831" s="308" t="n"/>
      <c r="BU831" s="308" t="n"/>
      <c r="BV831" s="308" t="n"/>
      <c r="BW831" s="300" t="n"/>
      <c r="BX831" s="300" t="n"/>
      <c r="BY831" s="300" t="n"/>
      <c r="BZ831" s="300" t="n"/>
      <c r="CA831" s="300" t="n"/>
      <c r="CB831" s="300" t="n"/>
      <c r="CC831" s="300" t="n"/>
      <c r="CD831" s="300" t="n"/>
      <c r="CE831" s="229" t="n"/>
      <c r="CF831" s="229" t="n"/>
      <c r="CG831" s="229" t="n"/>
      <c r="CH831" s="229" t="n"/>
      <c r="CI831" s="229" t="n"/>
      <c r="CJ831" s="229" t="n"/>
      <c r="CK831" s="229" t="n"/>
      <c r="CL831" s="229" t="n"/>
      <c r="CM831" s="229" t="n"/>
      <c r="CN831" s="229" t="n"/>
      <c r="CO831" s="229" t="n"/>
      <c r="CP831" s="300" t="n"/>
      <c r="CQ831" s="300" t="n"/>
      <c r="CR831" s="300" t="n"/>
      <c r="CS831" s="300" t="n"/>
      <c r="CT831" s="300" t="n"/>
      <c r="CU831" s="300" t="n"/>
      <c r="CV831" s="300" t="n"/>
      <c r="CW831" s="300" t="n"/>
      <c r="CX831" s="300" t="n"/>
      <c r="CY831" s="300" t="n"/>
      <c r="CZ831" s="300" t="n"/>
      <c r="DA831" s="300" t="n"/>
      <c r="DB831" s="300" t="n"/>
      <c r="DC831" s="300" t="n"/>
      <c r="DD831" s="300" t="n"/>
      <c r="DE831" s="300" t="n"/>
      <c r="DF831" s="300" t="n"/>
      <c r="DG831" s="300" t="n"/>
      <c r="DH831" s="300" t="n"/>
      <c r="DI831" s="300" t="n"/>
      <c r="DJ831" s="230" t="n"/>
      <c r="DK831" s="230" t="n"/>
      <c r="DL831" s="230" t="n"/>
      <c r="DM831" s="230" t="n"/>
      <c r="DN831" s="230" t="n"/>
      <c r="DO831" s="230" t="n"/>
      <c r="DP831" s="230" t="n"/>
      <c r="DQ831" s="230" t="n"/>
      <c r="DR831" s="230" t="n"/>
      <c r="DS831" s="230" t="n"/>
      <c r="DT831" s="300" t="n"/>
      <c r="DU831" s="300" t="n"/>
      <c r="DV831" s="300" t="n"/>
      <c r="DW831" s="300" t="n"/>
      <c r="DX831" s="300" t="n"/>
      <c r="DY831" s="300" t="n"/>
      <c r="DZ831" s="300" t="n"/>
      <c r="EA831" s="300" t="n"/>
      <c r="EB831" s="300" t="n"/>
      <c r="EC831" s="300" t="n"/>
      <c r="ED831" s="300" t="n"/>
      <c r="EE831" s="300" t="n"/>
    </row>
    <row r="832" ht="15.75" customHeight="1">
      <c r="A832" s="316" t="n"/>
      <c r="B832" s="316" t="n"/>
      <c r="C832" s="316" t="n"/>
      <c r="D832" s="316" t="n"/>
      <c r="E832" s="316" t="n"/>
      <c r="F832" s="316" t="n"/>
      <c r="G832" s="316" t="n"/>
      <c r="H832" s="316" t="n"/>
      <c r="I832" s="229" t="n"/>
      <c r="J832" s="229" t="n"/>
      <c r="K832" s="229" t="n"/>
      <c r="L832" s="229" t="n"/>
      <c r="M832" s="229" t="n"/>
      <c r="N832" s="229" t="n"/>
      <c r="O832" s="229" t="n"/>
      <c r="P832" s="229" t="n"/>
      <c r="Q832" s="229" t="n"/>
      <c r="R832" s="305" t="n"/>
      <c r="S832" s="229" t="n"/>
      <c r="T832" s="229" t="n"/>
      <c r="U832" s="229" t="n"/>
      <c r="V832" s="306" t="n"/>
      <c r="W832" s="307" t="n"/>
      <c r="X832" s="307" t="n"/>
      <c r="Y832" s="307" t="n"/>
      <c r="Z832" s="307" t="n"/>
      <c r="AA832" s="307" t="n"/>
      <c r="AB832" s="307" t="n"/>
      <c r="AC832" s="307" t="n"/>
      <c r="AD832" s="307" t="n"/>
      <c r="AE832" s="307" t="n"/>
      <c r="AF832" s="307" t="n"/>
      <c r="AG832" s="307" t="n"/>
      <c r="AH832" s="307" t="n"/>
      <c r="AI832" s="307" t="n"/>
      <c r="AJ832" s="307" t="n"/>
      <c r="AK832" s="307" t="n"/>
      <c r="AL832" s="307" t="n"/>
      <c r="AM832" s="307" t="n"/>
      <c r="AN832" s="307" t="n"/>
      <c r="AO832" s="307" t="n"/>
      <c r="AP832" s="307" t="n"/>
      <c r="AQ832" s="307" t="n"/>
      <c r="AR832" s="307" t="n"/>
      <c r="AS832" s="307" t="n"/>
      <c r="AT832" s="307" t="n"/>
      <c r="AU832" s="307" t="n"/>
      <c r="AV832" s="307" t="n"/>
      <c r="AW832" s="307" t="n"/>
      <c r="AX832" s="307" t="n"/>
      <c r="AY832" s="307" t="n"/>
      <c r="AZ832" s="307" t="n"/>
      <c r="BA832" s="307" t="n"/>
      <c r="BB832" s="307" t="n"/>
      <c r="BC832" s="307" t="n"/>
      <c r="BD832" s="307" t="n"/>
      <c r="BE832" s="230" t="n"/>
      <c r="BF832" s="230" t="n"/>
      <c r="BG832" s="230" t="n"/>
      <c r="BH832" s="230" t="n"/>
      <c r="BI832" s="230" t="n"/>
      <c r="BJ832" s="230" t="n"/>
      <c r="BK832" s="230" t="n"/>
      <c r="BL832" s="230" t="n"/>
      <c r="BM832" s="230" t="n"/>
      <c r="BN832" s="230" t="n"/>
      <c r="BO832" s="230" t="n"/>
      <c r="BP832" s="308" t="n"/>
      <c r="BQ832" s="308" t="n"/>
      <c r="BR832" s="308" t="n"/>
      <c r="BS832" s="308" t="n"/>
      <c r="BT832" s="308" t="n"/>
      <c r="BU832" s="308" t="n"/>
      <c r="BV832" s="308" t="n"/>
      <c r="BW832" s="300" t="n"/>
      <c r="BX832" s="300" t="n"/>
      <c r="BY832" s="300" t="n"/>
      <c r="BZ832" s="300" t="n"/>
      <c r="CA832" s="300" t="n"/>
      <c r="CB832" s="300" t="n"/>
      <c r="CC832" s="300" t="n"/>
      <c r="CD832" s="300" t="n"/>
      <c r="CE832" s="229" t="n"/>
      <c r="CF832" s="229" t="n"/>
      <c r="CG832" s="229" t="n"/>
      <c r="CH832" s="229" t="n"/>
      <c r="CI832" s="229" t="n"/>
      <c r="CJ832" s="229" t="n"/>
      <c r="CK832" s="229" t="n"/>
      <c r="CL832" s="229" t="n"/>
      <c r="CM832" s="229" t="n"/>
      <c r="CN832" s="229" t="n"/>
      <c r="CO832" s="229" t="n"/>
      <c r="CP832" s="300" t="n"/>
      <c r="CQ832" s="300" t="n"/>
      <c r="CR832" s="300" t="n"/>
      <c r="CS832" s="300" t="n"/>
      <c r="CT832" s="300" t="n"/>
      <c r="CU832" s="300" t="n"/>
      <c r="CV832" s="300" t="n"/>
      <c r="CW832" s="300" t="n"/>
      <c r="CX832" s="300" t="n"/>
      <c r="CY832" s="300" t="n"/>
      <c r="CZ832" s="300" t="n"/>
      <c r="DA832" s="300" t="n"/>
      <c r="DB832" s="300" t="n"/>
      <c r="DC832" s="300" t="n"/>
      <c r="DD832" s="300" t="n"/>
      <c r="DE832" s="300" t="n"/>
      <c r="DF832" s="300" t="n"/>
      <c r="DG832" s="300" t="n"/>
      <c r="DH832" s="300" t="n"/>
      <c r="DI832" s="300" t="n"/>
      <c r="DJ832" s="230" t="n"/>
      <c r="DK832" s="230" t="n"/>
      <c r="DL832" s="230" t="n"/>
      <c r="DM832" s="230" t="n"/>
      <c r="DN832" s="230" t="n"/>
      <c r="DO832" s="230" t="n"/>
      <c r="DP832" s="230" t="n"/>
      <c r="DQ832" s="230" t="n"/>
      <c r="DR832" s="230" t="n"/>
      <c r="DS832" s="230" t="n"/>
      <c r="DT832" s="300" t="n"/>
      <c r="DU832" s="300" t="n"/>
      <c r="DV832" s="300" t="n"/>
      <c r="DW832" s="300" t="n"/>
      <c r="DX832" s="300" t="n"/>
      <c r="DY832" s="300" t="n"/>
      <c r="DZ832" s="300" t="n"/>
      <c r="EA832" s="300" t="n"/>
      <c r="EB832" s="300" t="n"/>
      <c r="EC832" s="300" t="n"/>
      <c r="ED832" s="300" t="n"/>
      <c r="EE832" s="300" t="n"/>
    </row>
    <row r="833" ht="15.75" customHeight="1">
      <c r="A833" s="316" t="n"/>
      <c r="B833" s="316" t="n"/>
      <c r="C833" s="316" t="n"/>
      <c r="D833" s="316" t="n"/>
      <c r="E833" s="316" t="n"/>
      <c r="F833" s="316" t="n"/>
      <c r="G833" s="316" t="n"/>
      <c r="H833" s="316" t="n"/>
      <c r="I833" s="229" t="n"/>
      <c r="J833" s="229" t="n"/>
      <c r="K833" s="229" t="n"/>
      <c r="L833" s="229" t="n"/>
      <c r="M833" s="229" t="n"/>
      <c r="N833" s="229" t="n"/>
      <c r="O833" s="229" t="n"/>
      <c r="P833" s="229" t="n"/>
      <c r="Q833" s="229" t="n"/>
      <c r="R833" s="305" t="n"/>
      <c r="S833" s="229" t="n"/>
      <c r="T833" s="229" t="n"/>
      <c r="U833" s="229" t="n"/>
      <c r="V833" s="306" t="n"/>
      <c r="W833" s="307" t="n"/>
      <c r="X833" s="307" t="n"/>
      <c r="Y833" s="307" t="n"/>
      <c r="Z833" s="307" t="n"/>
      <c r="AA833" s="307" t="n"/>
      <c r="AB833" s="307" t="n"/>
      <c r="AC833" s="307" t="n"/>
      <c r="AD833" s="307" t="n"/>
      <c r="AE833" s="307" t="n"/>
      <c r="AF833" s="307" t="n"/>
      <c r="AG833" s="307" t="n"/>
      <c r="AH833" s="307" t="n"/>
      <c r="AI833" s="307" t="n"/>
      <c r="AJ833" s="307" t="n"/>
      <c r="AK833" s="307" t="n"/>
      <c r="AL833" s="307" t="n"/>
      <c r="AM833" s="307" t="n"/>
      <c r="AN833" s="307" t="n"/>
      <c r="AO833" s="307" t="n"/>
      <c r="AP833" s="307" t="n"/>
      <c r="AQ833" s="307" t="n"/>
      <c r="AR833" s="307" t="n"/>
      <c r="AS833" s="307" t="n"/>
      <c r="AT833" s="307" t="n"/>
      <c r="AU833" s="307" t="n"/>
      <c r="AV833" s="307" t="n"/>
      <c r="AW833" s="307" t="n"/>
      <c r="AX833" s="307" t="n"/>
      <c r="AY833" s="307" t="n"/>
      <c r="AZ833" s="307" t="n"/>
      <c r="BA833" s="307" t="n"/>
      <c r="BB833" s="307" t="n"/>
      <c r="BC833" s="307" t="n"/>
      <c r="BD833" s="307" t="n"/>
      <c r="BE833" s="230" t="n"/>
      <c r="BF833" s="230" t="n"/>
      <c r="BG833" s="230" t="n"/>
      <c r="BH833" s="230" t="n"/>
      <c r="BI833" s="230" t="n"/>
      <c r="BJ833" s="230" t="n"/>
      <c r="BK833" s="230" t="n"/>
      <c r="BL833" s="230" t="n"/>
      <c r="BM833" s="230" t="n"/>
      <c r="BN833" s="230" t="n"/>
      <c r="BO833" s="230" t="n"/>
      <c r="BP833" s="308" t="n"/>
      <c r="BQ833" s="308" t="n"/>
      <c r="BR833" s="308" t="n"/>
      <c r="BS833" s="308" t="n"/>
      <c r="BT833" s="308" t="n"/>
      <c r="BU833" s="308" t="n"/>
      <c r="BV833" s="308" t="n"/>
      <c r="BW833" s="300" t="n"/>
      <c r="BX833" s="300" t="n"/>
      <c r="BY833" s="300" t="n"/>
      <c r="BZ833" s="300" t="n"/>
      <c r="CA833" s="300" t="n"/>
      <c r="CB833" s="300" t="n"/>
      <c r="CC833" s="300" t="n"/>
      <c r="CD833" s="300" t="n"/>
      <c r="CE833" s="229" t="n"/>
      <c r="CF833" s="229" t="n"/>
      <c r="CG833" s="229" t="n"/>
      <c r="CH833" s="229" t="n"/>
      <c r="CI833" s="229" t="n"/>
      <c r="CJ833" s="229" t="n"/>
      <c r="CK833" s="229" t="n"/>
      <c r="CL833" s="229" t="n"/>
      <c r="CM833" s="229" t="n"/>
      <c r="CN833" s="229" t="n"/>
      <c r="CO833" s="229" t="n"/>
      <c r="CP833" s="300" t="n"/>
      <c r="CQ833" s="300" t="n"/>
      <c r="CR833" s="300" t="n"/>
      <c r="CS833" s="300" t="n"/>
      <c r="CT833" s="300" t="n"/>
      <c r="CU833" s="300" t="n"/>
      <c r="CV833" s="300" t="n"/>
      <c r="CW833" s="300" t="n"/>
      <c r="CX833" s="300" t="n"/>
      <c r="CY833" s="300" t="n"/>
      <c r="CZ833" s="300" t="n"/>
      <c r="DA833" s="300" t="n"/>
      <c r="DB833" s="300" t="n"/>
      <c r="DC833" s="300" t="n"/>
      <c r="DD833" s="300" t="n"/>
      <c r="DE833" s="300" t="n"/>
      <c r="DF833" s="300" t="n"/>
      <c r="DG833" s="300" t="n"/>
      <c r="DH833" s="300" t="n"/>
      <c r="DI833" s="300" t="n"/>
      <c r="DJ833" s="230" t="n"/>
      <c r="DK833" s="230" t="n"/>
      <c r="DL833" s="230" t="n"/>
      <c r="DM833" s="230" t="n"/>
      <c r="DN833" s="230" t="n"/>
      <c r="DO833" s="230" t="n"/>
      <c r="DP833" s="230" t="n"/>
      <c r="DQ833" s="230" t="n"/>
      <c r="DR833" s="230" t="n"/>
      <c r="DS833" s="230" t="n"/>
      <c r="DT833" s="300" t="n"/>
      <c r="DU833" s="300" t="n"/>
      <c r="DV833" s="300" t="n"/>
      <c r="DW833" s="300" t="n"/>
      <c r="DX833" s="300" t="n"/>
      <c r="DY833" s="300" t="n"/>
      <c r="DZ833" s="300" t="n"/>
      <c r="EA833" s="300" t="n"/>
      <c r="EB833" s="300" t="n"/>
      <c r="EC833" s="300" t="n"/>
      <c r="ED833" s="300" t="n"/>
      <c r="EE833" s="300" t="n"/>
    </row>
    <row r="834" ht="15.75" customHeight="1">
      <c r="A834" s="316" t="n"/>
      <c r="B834" s="316" t="n"/>
      <c r="C834" s="316" t="n"/>
      <c r="D834" s="316" t="n"/>
      <c r="E834" s="316" t="n"/>
      <c r="F834" s="316" t="n"/>
      <c r="G834" s="316" t="n"/>
      <c r="H834" s="316" t="n"/>
      <c r="I834" s="229" t="n"/>
      <c r="J834" s="229" t="n"/>
      <c r="K834" s="229" t="n"/>
      <c r="L834" s="229" t="n"/>
      <c r="M834" s="229" t="n"/>
      <c r="N834" s="229" t="n"/>
      <c r="O834" s="229" t="n"/>
      <c r="P834" s="229" t="n"/>
      <c r="Q834" s="229" t="n"/>
      <c r="R834" s="305" t="n"/>
      <c r="S834" s="229" t="n"/>
      <c r="T834" s="229" t="n"/>
      <c r="U834" s="229" t="n"/>
      <c r="V834" s="306" t="n"/>
      <c r="W834" s="307" t="n"/>
      <c r="X834" s="307" t="n"/>
      <c r="Y834" s="307" t="n"/>
      <c r="Z834" s="307" t="n"/>
      <c r="AA834" s="307" t="n"/>
      <c r="AB834" s="307" t="n"/>
      <c r="AC834" s="307" t="n"/>
      <c r="AD834" s="307" t="n"/>
      <c r="AE834" s="307" t="n"/>
      <c r="AF834" s="307" t="n"/>
      <c r="AG834" s="307" t="n"/>
      <c r="AH834" s="307" t="n"/>
      <c r="AI834" s="307" t="n"/>
      <c r="AJ834" s="307" t="n"/>
      <c r="AK834" s="307" t="n"/>
      <c r="AL834" s="307" t="n"/>
      <c r="AM834" s="307" t="n"/>
      <c r="AN834" s="307" t="n"/>
      <c r="AO834" s="307" t="n"/>
      <c r="AP834" s="307" t="n"/>
      <c r="AQ834" s="307" t="n"/>
      <c r="AR834" s="307" t="n"/>
      <c r="AS834" s="307" t="n"/>
      <c r="AT834" s="307" t="n"/>
      <c r="AU834" s="307" t="n"/>
      <c r="AV834" s="307" t="n"/>
      <c r="AW834" s="307" t="n"/>
      <c r="AX834" s="307" t="n"/>
      <c r="AY834" s="307" t="n"/>
      <c r="AZ834" s="307" t="n"/>
      <c r="BA834" s="307" t="n"/>
      <c r="BB834" s="307" t="n"/>
      <c r="BC834" s="307" t="n"/>
      <c r="BD834" s="307" t="n"/>
      <c r="BE834" s="230" t="n"/>
      <c r="BF834" s="230" t="n"/>
      <c r="BG834" s="230" t="n"/>
      <c r="BH834" s="230" t="n"/>
      <c r="BI834" s="230" t="n"/>
      <c r="BJ834" s="230" t="n"/>
      <c r="BK834" s="230" t="n"/>
      <c r="BL834" s="230" t="n"/>
      <c r="BM834" s="230" t="n"/>
      <c r="BN834" s="230" t="n"/>
      <c r="BO834" s="230" t="n"/>
      <c r="BP834" s="308" t="n"/>
      <c r="BQ834" s="308" t="n"/>
      <c r="BR834" s="308" t="n"/>
      <c r="BS834" s="308" t="n"/>
      <c r="BT834" s="308" t="n"/>
      <c r="BU834" s="308" t="n"/>
      <c r="BV834" s="308" t="n"/>
      <c r="BW834" s="300" t="n"/>
      <c r="BX834" s="300" t="n"/>
      <c r="BY834" s="300" t="n"/>
      <c r="BZ834" s="300" t="n"/>
      <c r="CA834" s="300" t="n"/>
      <c r="CB834" s="300" t="n"/>
      <c r="CC834" s="300" t="n"/>
      <c r="CD834" s="300" t="n"/>
      <c r="CE834" s="229" t="n"/>
      <c r="CF834" s="229" t="n"/>
      <c r="CG834" s="229" t="n"/>
      <c r="CH834" s="229" t="n"/>
      <c r="CI834" s="229" t="n"/>
      <c r="CJ834" s="229" t="n"/>
      <c r="CK834" s="229" t="n"/>
      <c r="CL834" s="229" t="n"/>
      <c r="CM834" s="229" t="n"/>
      <c r="CN834" s="229" t="n"/>
      <c r="CO834" s="229" t="n"/>
      <c r="CP834" s="300" t="n"/>
      <c r="CQ834" s="300" t="n"/>
      <c r="CR834" s="300" t="n"/>
      <c r="CS834" s="300" t="n"/>
      <c r="CT834" s="300" t="n"/>
      <c r="CU834" s="300" t="n"/>
      <c r="CV834" s="300" t="n"/>
      <c r="CW834" s="300" t="n"/>
      <c r="CX834" s="300" t="n"/>
      <c r="CY834" s="300" t="n"/>
      <c r="CZ834" s="300" t="n"/>
      <c r="DA834" s="300" t="n"/>
      <c r="DB834" s="300" t="n"/>
      <c r="DC834" s="300" t="n"/>
      <c r="DD834" s="300" t="n"/>
      <c r="DE834" s="300" t="n"/>
      <c r="DF834" s="300" t="n"/>
      <c r="DG834" s="300" t="n"/>
      <c r="DH834" s="300" t="n"/>
      <c r="DI834" s="300" t="n"/>
      <c r="DJ834" s="230" t="n"/>
      <c r="DK834" s="230" t="n"/>
      <c r="DL834" s="230" t="n"/>
      <c r="DM834" s="230" t="n"/>
      <c r="DN834" s="230" t="n"/>
      <c r="DO834" s="230" t="n"/>
      <c r="DP834" s="230" t="n"/>
      <c r="DQ834" s="230" t="n"/>
      <c r="DR834" s="230" t="n"/>
      <c r="DS834" s="230" t="n"/>
      <c r="DT834" s="300" t="n"/>
      <c r="DU834" s="300" t="n"/>
      <c r="DV834" s="300" t="n"/>
      <c r="DW834" s="300" t="n"/>
      <c r="DX834" s="300" t="n"/>
      <c r="DY834" s="300" t="n"/>
      <c r="DZ834" s="300" t="n"/>
      <c r="EA834" s="300" t="n"/>
      <c r="EB834" s="300" t="n"/>
      <c r="EC834" s="300" t="n"/>
      <c r="ED834" s="300" t="n"/>
      <c r="EE834" s="300" t="n"/>
    </row>
    <row r="835" ht="15.75" customHeight="1">
      <c r="A835" s="316" t="n"/>
      <c r="B835" s="316" t="n"/>
      <c r="C835" s="316" t="n"/>
      <c r="D835" s="316" t="n"/>
      <c r="E835" s="316" t="n"/>
      <c r="F835" s="316" t="n"/>
      <c r="G835" s="316" t="n"/>
      <c r="H835" s="316" t="n"/>
      <c r="I835" s="229" t="n"/>
      <c r="J835" s="229" t="n"/>
      <c r="K835" s="229" t="n"/>
      <c r="L835" s="229" t="n"/>
      <c r="M835" s="229" t="n"/>
      <c r="N835" s="229" t="n"/>
      <c r="O835" s="229" t="n"/>
      <c r="P835" s="229" t="n"/>
      <c r="Q835" s="229" t="n"/>
      <c r="R835" s="305" t="n"/>
      <c r="S835" s="229" t="n"/>
      <c r="T835" s="229" t="n"/>
      <c r="U835" s="229" t="n"/>
      <c r="V835" s="306" t="n"/>
      <c r="W835" s="307" t="n"/>
      <c r="X835" s="307" t="n"/>
      <c r="Y835" s="307" t="n"/>
      <c r="Z835" s="307" t="n"/>
      <c r="AA835" s="307" t="n"/>
      <c r="AB835" s="307" t="n"/>
      <c r="AC835" s="307" t="n"/>
      <c r="AD835" s="307" t="n"/>
      <c r="AE835" s="307" t="n"/>
      <c r="AF835" s="307" t="n"/>
      <c r="AG835" s="307" t="n"/>
      <c r="AH835" s="307" t="n"/>
      <c r="AI835" s="307" t="n"/>
      <c r="AJ835" s="307" t="n"/>
      <c r="AK835" s="307" t="n"/>
      <c r="AL835" s="307" t="n"/>
      <c r="AM835" s="307" t="n"/>
      <c r="AN835" s="307" t="n"/>
      <c r="AO835" s="307" t="n"/>
      <c r="AP835" s="307" t="n"/>
      <c r="AQ835" s="307" t="n"/>
      <c r="AR835" s="307" t="n"/>
      <c r="AS835" s="307" t="n"/>
      <c r="AT835" s="307" t="n"/>
      <c r="AU835" s="307" t="n"/>
      <c r="AV835" s="307" t="n"/>
      <c r="AW835" s="307" t="n"/>
      <c r="AX835" s="307" t="n"/>
      <c r="AY835" s="307" t="n"/>
      <c r="AZ835" s="307" t="n"/>
      <c r="BA835" s="307" t="n"/>
      <c r="BB835" s="307" t="n"/>
      <c r="BC835" s="307" t="n"/>
      <c r="BD835" s="307" t="n"/>
      <c r="BE835" s="230" t="n"/>
      <c r="BF835" s="230" t="n"/>
      <c r="BG835" s="230" t="n"/>
      <c r="BH835" s="230" t="n"/>
      <c r="BI835" s="230" t="n"/>
      <c r="BJ835" s="230" t="n"/>
      <c r="BK835" s="230" t="n"/>
      <c r="BL835" s="230" t="n"/>
      <c r="BM835" s="230" t="n"/>
      <c r="BN835" s="230" t="n"/>
      <c r="BO835" s="230" t="n"/>
      <c r="BP835" s="308" t="n"/>
      <c r="BQ835" s="308" t="n"/>
      <c r="BR835" s="308" t="n"/>
      <c r="BS835" s="308" t="n"/>
      <c r="BT835" s="308" t="n"/>
      <c r="BU835" s="308" t="n"/>
      <c r="BV835" s="308" t="n"/>
      <c r="BW835" s="300" t="n"/>
      <c r="BX835" s="300" t="n"/>
      <c r="BY835" s="300" t="n"/>
      <c r="BZ835" s="300" t="n"/>
      <c r="CA835" s="300" t="n"/>
      <c r="CB835" s="300" t="n"/>
      <c r="CC835" s="300" t="n"/>
      <c r="CD835" s="300" t="n"/>
      <c r="CE835" s="229" t="n"/>
      <c r="CF835" s="229" t="n"/>
      <c r="CG835" s="229" t="n"/>
      <c r="CH835" s="229" t="n"/>
      <c r="CI835" s="229" t="n"/>
      <c r="CJ835" s="229" t="n"/>
      <c r="CK835" s="229" t="n"/>
      <c r="CL835" s="229" t="n"/>
      <c r="CM835" s="229" t="n"/>
      <c r="CN835" s="229" t="n"/>
      <c r="CO835" s="229" t="n"/>
      <c r="CP835" s="300" t="n"/>
      <c r="CQ835" s="300" t="n"/>
      <c r="CR835" s="300" t="n"/>
      <c r="CS835" s="300" t="n"/>
      <c r="CT835" s="300" t="n"/>
      <c r="CU835" s="300" t="n"/>
      <c r="CV835" s="300" t="n"/>
      <c r="CW835" s="300" t="n"/>
      <c r="CX835" s="300" t="n"/>
      <c r="CY835" s="300" t="n"/>
      <c r="CZ835" s="300" t="n"/>
      <c r="DA835" s="300" t="n"/>
      <c r="DB835" s="300" t="n"/>
      <c r="DC835" s="300" t="n"/>
      <c r="DD835" s="300" t="n"/>
      <c r="DE835" s="300" t="n"/>
      <c r="DF835" s="300" t="n"/>
      <c r="DG835" s="300" t="n"/>
      <c r="DH835" s="300" t="n"/>
      <c r="DI835" s="300" t="n"/>
      <c r="DJ835" s="230" t="n"/>
      <c r="DK835" s="230" t="n"/>
      <c r="DL835" s="230" t="n"/>
      <c r="DM835" s="230" t="n"/>
      <c r="DN835" s="230" t="n"/>
      <c r="DO835" s="230" t="n"/>
      <c r="DP835" s="230" t="n"/>
      <c r="DQ835" s="230" t="n"/>
      <c r="DR835" s="230" t="n"/>
      <c r="DS835" s="230" t="n"/>
      <c r="DT835" s="300" t="n"/>
      <c r="DU835" s="300" t="n"/>
      <c r="DV835" s="300" t="n"/>
      <c r="DW835" s="300" t="n"/>
      <c r="DX835" s="300" t="n"/>
      <c r="DY835" s="300" t="n"/>
      <c r="DZ835" s="300" t="n"/>
      <c r="EA835" s="300" t="n"/>
      <c r="EB835" s="300" t="n"/>
      <c r="EC835" s="300" t="n"/>
      <c r="ED835" s="300" t="n"/>
      <c r="EE835" s="300" t="n"/>
    </row>
    <row r="836" ht="15.75" customHeight="1">
      <c r="A836" s="316" t="n"/>
      <c r="B836" s="316" t="n"/>
      <c r="C836" s="316" t="n"/>
      <c r="D836" s="316" t="n"/>
      <c r="E836" s="316" t="n"/>
      <c r="F836" s="316" t="n"/>
      <c r="G836" s="316" t="n"/>
      <c r="H836" s="316" t="n"/>
      <c r="I836" s="229" t="n"/>
      <c r="J836" s="229" t="n"/>
      <c r="K836" s="229" t="n"/>
      <c r="L836" s="229" t="n"/>
      <c r="M836" s="229" t="n"/>
      <c r="N836" s="229" t="n"/>
      <c r="O836" s="229" t="n"/>
      <c r="P836" s="229" t="n"/>
      <c r="Q836" s="229" t="n"/>
      <c r="R836" s="305" t="n"/>
      <c r="S836" s="229" t="n"/>
      <c r="T836" s="229" t="n"/>
      <c r="U836" s="229" t="n"/>
      <c r="V836" s="306" t="n"/>
      <c r="W836" s="307" t="n"/>
      <c r="X836" s="307" t="n"/>
      <c r="Y836" s="307" t="n"/>
      <c r="Z836" s="307" t="n"/>
      <c r="AA836" s="307" t="n"/>
      <c r="AB836" s="307" t="n"/>
      <c r="AC836" s="307" t="n"/>
      <c r="AD836" s="307" t="n"/>
      <c r="AE836" s="307" t="n"/>
      <c r="AF836" s="307" t="n"/>
      <c r="AG836" s="307" t="n"/>
      <c r="AH836" s="307" t="n"/>
      <c r="AI836" s="307" t="n"/>
      <c r="AJ836" s="307" t="n"/>
      <c r="AK836" s="307" t="n"/>
      <c r="AL836" s="307" t="n"/>
      <c r="AM836" s="307" t="n"/>
      <c r="AN836" s="307" t="n"/>
      <c r="AO836" s="307" t="n"/>
      <c r="AP836" s="307" t="n"/>
      <c r="AQ836" s="307" t="n"/>
      <c r="AR836" s="307" t="n"/>
      <c r="AS836" s="307" t="n"/>
      <c r="AT836" s="307" t="n"/>
      <c r="AU836" s="307" t="n"/>
      <c r="AV836" s="307" t="n"/>
      <c r="AW836" s="307" t="n"/>
      <c r="AX836" s="307" t="n"/>
      <c r="AY836" s="307" t="n"/>
      <c r="AZ836" s="307" t="n"/>
      <c r="BA836" s="307" t="n"/>
      <c r="BB836" s="307" t="n"/>
      <c r="BC836" s="307" t="n"/>
      <c r="BD836" s="307" t="n"/>
      <c r="BE836" s="230" t="n"/>
      <c r="BF836" s="230" t="n"/>
      <c r="BG836" s="230" t="n"/>
      <c r="BH836" s="230" t="n"/>
      <c r="BI836" s="230" t="n"/>
      <c r="BJ836" s="230" t="n"/>
      <c r="BK836" s="230" t="n"/>
      <c r="BL836" s="230" t="n"/>
      <c r="BM836" s="230" t="n"/>
      <c r="BN836" s="230" t="n"/>
      <c r="BO836" s="230" t="n"/>
      <c r="BP836" s="308" t="n"/>
      <c r="BQ836" s="308" t="n"/>
      <c r="BR836" s="308" t="n"/>
      <c r="BS836" s="308" t="n"/>
      <c r="BT836" s="308" t="n"/>
      <c r="BU836" s="308" t="n"/>
      <c r="BV836" s="308" t="n"/>
      <c r="BW836" s="300" t="n"/>
      <c r="BX836" s="300" t="n"/>
      <c r="BY836" s="300" t="n"/>
      <c r="BZ836" s="300" t="n"/>
      <c r="CA836" s="300" t="n"/>
      <c r="CB836" s="300" t="n"/>
      <c r="CC836" s="300" t="n"/>
      <c r="CD836" s="300" t="n"/>
      <c r="CE836" s="229" t="n"/>
      <c r="CF836" s="229" t="n"/>
      <c r="CG836" s="229" t="n"/>
      <c r="CH836" s="229" t="n"/>
      <c r="CI836" s="229" t="n"/>
      <c r="CJ836" s="229" t="n"/>
      <c r="CK836" s="229" t="n"/>
      <c r="CL836" s="229" t="n"/>
      <c r="CM836" s="229" t="n"/>
      <c r="CN836" s="229" t="n"/>
      <c r="CO836" s="229" t="n"/>
      <c r="CP836" s="300" t="n"/>
      <c r="CQ836" s="300" t="n"/>
      <c r="CR836" s="300" t="n"/>
      <c r="CS836" s="300" t="n"/>
      <c r="CT836" s="300" t="n"/>
      <c r="CU836" s="300" t="n"/>
      <c r="CV836" s="300" t="n"/>
      <c r="CW836" s="300" t="n"/>
      <c r="CX836" s="300" t="n"/>
      <c r="CY836" s="300" t="n"/>
      <c r="CZ836" s="300" t="n"/>
      <c r="DA836" s="300" t="n"/>
      <c r="DB836" s="300" t="n"/>
      <c r="DC836" s="300" t="n"/>
      <c r="DD836" s="300" t="n"/>
      <c r="DE836" s="300" t="n"/>
      <c r="DF836" s="300" t="n"/>
      <c r="DG836" s="300" t="n"/>
      <c r="DH836" s="300" t="n"/>
      <c r="DI836" s="300" t="n"/>
      <c r="DJ836" s="230" t="n"/>
      <c r="DK836" s="230" t="n"/>
      <c r="DL836" s="230" t="n"/>
      <c r="DM836" s="230" t="n"/>
      <c r="DN836" s="230" t="n"/>
      <c r="DO836" s="230" t="n"/>
      <c r="DP836" s="230" t="n"/>
      <c r="DQ836" s="230" t="n"/>
      <c r="DR836" s="230" t="n"/>
      <c r="DS836" s="230" t="n"/>
      <c r="DT836" s="300" t="n"/>
      <c r="DU836" s="300" t="n"/>
      <c r="DV836" s="300" t="n"/>
      <c r="DW836" s="300" t="n"/>
      <c r="DX836" s="300" t="n"/>
      <c r="DY836" s="300" t="n"/>
      <c r="DZ836" s="300" t="n"/>
      <c r="EA836" s="300" t="n"/>
      <c r="EB836" s="300" t="n"/>
      <c r="EC836" s="300" t="n"/>
      <c r="ED836" s="300" t="n"/>
      <c r="EE836" s="300" t="n"/>
    </row>
    <row r="837" ht="15.75" customHeight="1">
      <c r="A837" s="316" t="n"/>
      <c r="B837" s="316" t="n"/>
      <c r="C837" s="316" t="n"/>
      <c r="D837" s="316" t="n"/>
      <c r="E837" s="316" t="n"/>
      <c r="F837" s="316" t="n"/>
      <c r="G837" s="316" t="n"/>
      <c r="H837" s="316" t="n"/>
      <c r="I837" s="229" t="n"/>
      <c r="J837" s="229" t="n"/>
      <c r="K837" s="229" t="n"/>
      <c r="L837" s="229" t="n"/>
      <c r="M837" s="229" t="n"/>
      <c r="N837" s="229" t="n"/>
      <c r="O837" s="229" t="n"/>
      <c r="P837" s="229" t="n"/>
      <c r="Q837" s="229" t="n"/>
      <c r="R837" s="305" t="n"/>
      <c r="S837" s="229" t="n"/>
      <c r="T837" s="229" t="n"/>
      <c r="U837" s="229" t="n"/>
      <c r="V837" s="306" t="n"/>
      <c r="W837" s="307" t="n"/>
      <c r="X837" s="307" t="n"/>
      <c r="Y837" s="307" t="n"/>
      <c r="Z837" s="307" t="n"/>
      <c r="AA837" s="307" t="n"/>
      <c r="AB837" s="307" t="n"/>
      <c r="AC837" s="307" t="n"/>
      <c r="AD837" s="307" t="n"/>
      <c r="AE837" s="307" t="n"/>
      <c r="AF837" s="307" t="n"/>
      <c r="AG837" s="307" t="n"/>
      <c r="AH837" s="307" t="n"/>
      <c r="AI837" s="307" t="n"/>
      <c r="AJ837" s="307" t="n"/>
      <c r="AK837" s="307" t="n"/>
      <c r="AL837" s="307" t="n"/>
      <c r="AM837" s="307" t="n"/>
      <c r="AN837" s="307" t="n"/>
      <c r="AO837" s="307" t="n"/>
      <c r="AP837" s="307" t="n"/>
      <c r="AQ837" s="307" t="n"/>
      <c r="AR837" s="307" t="n"/>
      <c r="AS837" s="307" t="n"/>
      <c r="AT837" s="307" t="n"/>
      <c r="AU837" s="307" t="n"/>
      <c r="AV837" s="307" t="n"/>
      <c r="AW837" s="307" t="n"/>
      <c r="AX837" s="307" t="n"/>
      <c r="AY837" s="307" t="n"/>
      <c r="AZ837" s="307" t="n"/>
      <c r="BA837" s="307" t="n"/>
      <c r="BB837" s="307" t="n"/>
      <c r="BC837" s="307" t="n"/>
      <c r="BD837" s="307" t="n"/>
      <c r="BE837" s="230" t="n"/>
      <c r="BF837" s="230" t="n"/>
      <c r="BG837" s="230" t="n"/>
      <c r="BH837" s="230" t="n"/>
      <c r="BI837" s="230" t="n"/>
      <c r="BJ837" s="230" t="n"/>
      <c r="BK837" s="230" t="n"/>
      <c r="BL837" s="230" t="n"/>
      <c r="BM837" s="230" t="n"/>
      <c r="BN837" s="230" t="n"/>
      <c r="BO837" s="230" t="n"/>
      <c r="BP837" s="308" t="n"/>
      <c r="BQ837" s="308" t="n"/>
      <c r="BR837" s="308" t="n"/>
      <c r="BS837" s="308" t="n"/>
      <c r="BT837" s="308" t="n"/>
      <c r="BU837" s="308" t="n"/>
      <c r="BV837" s="308" t="n"/>
      <c r="BW837" s="300" t="n"/>
      <c r="BX837" s="300" t="n"/>
      <c r="BY837" s="300" t="n"/>
      <c r="BZ837" s="300" t="n"/>
      <c r="CA837" s="300" t="n"/>
      <c r="CB837" s="300" t="n"/>
      <c r="CC837" s="300" t="n"/>
      <c r="CD837" s="300" t="n"/>
      <c r="CE837" s="229" t="n"/>
      <c r="CF837" s="229" t="n"/>
      <c r="CG837" s="229" t="n"/>
      <c r="CH837" s="229" t="n"/>
      <c r="CI837" s="229" t="n"/>
      <c r="CJ837" s="229" t="n"/>
      <c r="CK837" s="229" t="n"/>
      <c r="CL837" s="229" t="n"/>
      <c r="CM837" s="229" t="n"/>
      <c r="CN837" s="229" t="n"/>
      <c r="CO837" s="229" t="n"/>
      <c r="CP837" s="300" t="n"/>
      <c r="CQ837" s="300" t="n"/>
      <c r="CR837" s="300" t="n"/>
      <c r="CS837" s="300" t="n"/>
      <c r="CT837" s="300" t="n"/>
      <c r="CU837" s="300" t="n"/>
      <c r="CV837" s="300" t="n"/>
      <c r="CW837" s="300" t="n"/>
      <c r="CX837" s="300" t="n"/>
      <c r="CY837" s="300" t="n"/>
      <c r="CZ837" s="300" t="n"/>
      <c r="DA837" s="300" t="n"/>
      <c r="DB837" s="300" t="n"/>
      <c r="DC837" s="300" t="n"/>
      <c r="DD837" s="300" t="n"/>
      <c r="DE837" s="300" t="n"/>
      <c r="DF837" s="300" t="n"/>
      <c r="DG837" s="300" t="n"/>
      <c r="DH837" s="300" t="n"/>
      <c r="DI837" s="300" t="n"/>
      <c r="DJ837" s="230" t="n"/>
      <c r="DK837" s="230" t="n"/>
      <c r="DL837" s="230" t="n"/>
      <c r="DM837" s="230" t="n"/>
      <c r="DN837" s="230" t="n"/>
      <c r="DO837" s="230" t="n"/>
      <c r="DP837" s="230" t="n"/>
      <c r="DQ837" s="230" t="n"/>
      <c r="DR837" s="230" t="n"/>
      <c r="DS837" s="230" t="n"/>
      <c r="DT837" s="300" t="n"/>
      <c r="DU837" s="300" t="n"/>
      <c r="DV837" s="300" t="n"/>
      <c r="DW837" s="300" t="n"/>
      <c r="DX837" s="300" t="n"/>
      <c r="DY837" s="300" t="n"/>
      <c r="DZ837" s="300" t="n"/>
      <c r="EA837" s="300" t="n"/>
      <c r="EB837" s="300" t="n"/>
      <c r="EC837" s="300" t="n"/>
      <c r="ED837" s="300" t="n"/>
      <c r="EE837" s="300" t="n"/>
    </row>
    <row r="838" ht="15.75" customHeight="1">
      <c r="A838" s="316" t="n"/>
      <c r="B838" s="316" t="n"/>
      <c r="C838" s="316" t="n"/>
      <c r="D838" s="316" t="n"/>
      <c r="E838" s="316" t="n"/>
      <c r="F838" s="316" t="n"/>
      <c r="G838" s="316" t="n"/>
      <c r="H838" s="316" t="n"/>
      <c r="I838" s="229" t="n"/>
      <c r="J838" s="229" t="n"/>
      <c r="K838" s="229" t="n"/>
      <c r="L838" s="229" t="n"/>
      <c r="M838" s="229" t="n"/>
      <c r="N838" s="229" t="n"/>
      <c r="O838" s="229" t="n"/>
      <c r="P838" s="229" t="n"/>
      <c r="Q838" s="229" t="n"/>
      <c r="R838" s="305" t="n"/>
      <c r="S838" s="229" t="n"/>
      <c r="T838" s="229" t="n"/>
      <c r="U838" s="229" t="n"/>
      <c r="V838" s="306" t="n"/>
      <c r="W838" s="307" t="n"/>
      <c r="X838" s="307" t="n"/>
      <c r="Y838" s="307" t="n"/>
      <c r="Z838" s="307" t="n"/>
      <c r="AA838" s="307" t="n"/>
      <c r="AB838" s="307" t="n"/>
      <c r="AC838" s="307" t="n"/>
      <c r="AD838" s="307" t="n"/>
      <c r="AE838" s="307" t="n"/>
      <c r="AF838" s="307" t="n"/>
      <c r="AG838" s="307" t="n"/>
      <c r="AH838" s="307" t="n"/>
      <c r="AI838" s="307" t="n"/>
      <c r="AJ838" s="307" t="n"/>
      <c r="AK838" s="307" t="n"/>
      <c r="AL838" s="307" t="n"/>
      <c r="AM838" s="307" t="n"/>
      <c r="AN838" s="307" t="n"/>
      <c r="AO838" s="307" t="n"/>
      <c r="AP838" s="307" t="n"/>
      <c r="AQ838" s="307" t="n"/>
      <c r="AR838" s="307" t="n"/>
      <c r="AS838" s="307" t="n"/>
      <c r="AT838" s="307" t="n"/>
      <c r="AU838" s="307" t="n"/>
      <c r="AV838" s="307" t="n"/>
      <c r="AW838" s="307" t="n"/>
      <c r="AX838" s="307" t="n"/>
      <c r="AY838" s="307" t="n"/>
      <c r="AZ838" s="307" t="n"/>
      <c r="BA838" s="307" t="n"/>
      <c r="BB838" s="307" t="n"/>
      <c r="BC838" s="307" t="n"/>
      <c r="BD838" s="307" t="n"/>
      <c r="BE838" s="230" t="n"/>
      <c r="BF838" s="230" t="n"/>
      <c r="BG838" s="230" t="n"/>
      <c r="BH838" s="230" t="n"/>
      <c r="BI838" s="230" t="n"/>
      <c r="BJ838" s="230" t="n"/>
      <c r="BK838" s="230" t="n"/>
      <c r="BL838" s="230" t="n"/>
      <c r="BM838" s="230" t="n"/>
      <c r="BN838" s="230" t="n"/>
      <c r="BO838" s="230" t="n"/>
      <c r="BP838" s="308" t="n"/>
      <c r="BQ838" s="308" t="n"/>
      <c r="BR838" s="308" t="n"/>
      <c r="BS838" s="308" t="n"/>
      <c r="BT838" s="308" t="n"/>
      <c r="BU838" s="308" t="n"/>
      <c r="BV838" s="308" t="n"/>
      <c r="BW838" s="300" t="n"/>
      <c r="BX838" s="300" t="n"/>
      <c r="BY838" s="300" t="n"/>
      <c r="BZ838" s="300" t="n"/>
      <c r="CA838" s="300" t="n"/>
      <c r="CB838" s="300" t="n"/>
      <c r="CC838" s="300" t="n"/>
      <c r="CD838" s="300" t="n"/>
      <c r="CE838" s="229" t="n"/>
      <c r="CF838" s="229" t="n"/>
      <c r="CG838" s="229" t="n"/>
      <c r="CH838" s="229" t="n"/>
      <c r="CI838" s="229" t="n"/>
      <c r="CJ838" s="229" t="n"/>
      <c r="CK838" s="229" t="n"/>
      <c r="CL838" s="229" t="n"/>
      <c r="CM838" s="229" t="n"/>
      <c r="CN838" s="229" t="n"/>
      <c r="CO838" s="229" t="n"/>
      <c r="CP838" s="300" t="n"/>
      <c r="CQ838" s="300" t="n"/>
      <c r="CR838" s="300" t="n"/>
      <c r="CS838" s="300" t="n"/>
      <c r="CT838" s="300" t="n"/>
      <c r="CU838" s="300" t="n"/>
      <c r="CV838" s="300" t="n"/>
      <c r="CW838" s="300" t="n"/>
      <c r="CX838" s="300" t="n"/>
      <c r="CY838" s="300" t="n"/>
      <c r="CZ838" s="300" t="n"/>
      <c r="DA838" s="300" t="n"/>
      <c r="DB838" s="300" t="n"/>
      <c r="DC838" s="300" t="n"/>
      <c r="DD838" s="300" t="n"/>
      <c r="DE838" s="300" t="n"/>
      <c r="DF838" s="300" t="n"/>
      <c r="DG838" s="300" t="n"/>
      <c r="DH838" s="300" t="n"/>
      <c r="DI838" s="300" t="n"/>
      <c r="DJ838" s="230" t="n"/>
      <c r="DK838" s="230" t="n"/>
      <c r="DL838" s="230" t="n"/>
      <c r="DM838" s="230" t="n"/>
      <c r="DN838" s="230" t="n"/>
      <c r="DO838" s="230" t="n"/>
      <c r="DP838" s="230" t="n"/>
      <c r="DQ838" s="230" t="n"/>
      <c r="DR838" s="230" t="n"/>
      <c r="DS838" s="230" t="n"/>
      <c r="DT838" s="300" t="n"/>
      <c r="DU838" s="300" t="n"/>
      <c r="DV838" s="300" t="n"/>
      <c r="DW838" s="300" t="n"/>
      <c r="DX838" s="300" t="n"/>
      <c r="DY838" s="300" t="n"/>
      <c r="DZ838" s="300" t="n"/>
      <c r="EA838" s="300" t="n"/>
      <c r="EB838" s="300" t="n"/>
      <c r="EC838" s="300" t="n"/>
      <c r="ED838" s="300" t="n"/>
      <c r="EE838" s="300" t="n"/>
    </row>
    <row r="839" ht="15.75" customHeight="1">
      <c r="A839" s="316" t="n"/>
      <c r="B839" s="316" t="n"/>
      <c r="C839" s="316" t="n"/>
      <c r="D839" s="316" t="n"/>
      <c r="E839" s="316" t="n"/>
      <c r="F839" s="316" t="n"/>
      <c r="G839" s="316" t="n"/>
      <c r="H839" s="316" t="n"/>
      <c r="I839" s="229" t="n"/>
      <c r="J839" s="229" t="n"/>
      <c r="K839" s="229" t="n"/>
      <c r="L839" s="229" t="n"/>
      <c r="M839" s="229" t="n"/>
      <c r="N839" s="229" t="n"/>
      <c r="O839" s="229" t="n"/>
      <c r="P839" s="229" t="n"/>
      <c r="Q839" s="229" t="n"/>
      <c r="R839" s="305" t="n"/>
      <c r="S839" s="229" t="n"/>
      <c r="T839" s="229" t="n"/>
      <c r="U839" s="229" t="n"/>
      <c r="V839" s="306" t="n"/>
      <c r="W839" s="307" t="n"/>
      <c r="X839" s="307" t="n"/>
      <c r="Y839" s="307" t="n"/>
      <c r="Z839" s="307" t="n"/>
      <c r="AA839" s="307" t="n"/>
      <c r="AB839" s="307" t="n"/>
      <c r="AC839" s="307" t="n"/>
      <c r="AD839" s="307" t="n"/>
      <c r="AE839" s="307" t="n"/>
      <c r="AF839" s="307" t="n"/>
      <c r="AG839" s="307" t="n"/>
      <c r="AH839" s="307" t="n"/>
      <c r="AI839" s="307" t="n"/>
      <c r="AJ839" s="307" t="n"/>
      <c r="AK839" s="307" t="n"/>
      <c r="AL839" s="307" t="n"/>
      <c r="AM839" s="307" t="n"/>
      <c r="AN839" s="307" t="n"/>
      <c r="AO839" s="307" t="n"/>
      <c r="AP839" s="307" t="n"/>
      <c r="AQ839" s="307" t="n"/>
      <c r="AR839" s="307" t="n"/>
      <c r="AS839" s="307" t="n"/>
      <c r="AT839" s="307" t="n"/>
      <c r="AU839" s="307" t="n"/>
      <c r="AV839" s="307" t="n"/>
      <c r="AW839" s="307" t="n"/>
      <c r="AX839" s="307" t="n"/>
      <c r="AY839" s="307" t="n"/>
      <c r="AZ839" s="307" t="n"/>
      <c r="BA839" s="307" t="n"/>
      <c r="BB839" s="307" t="n"/>
      <c r="BC839" s="307" t="n"/>
      <c r="BD839" s="307" t="n"/>
      <c r="BE839" s="230" t="n"/>
      <c r="BF839" s="230" t="n"/>
      <c r="BG839" s="230" t="n"/>
      <c r="BH839" s="230" t="n"/>
      <c r="BI839" s="230" t="n"/>
      <c r="BJ839" s="230" t="n"/>
      <c r="BK839" s="230" t="n"/>
      <c r="BL839" s="230" t="n"/>
      <c r="BM839" s="230" t="n"/>
      <c r="BN839" s="230" t="n"/>
      <c r="BO839" s="230" t="n"/>
      <c r="BP839" s="308" t="n"/>
      <c r="BQ839" s="308" t="n"/>
      <c r="BR839" s="308" t="n"/>
      <c r="BS839" s="308" t="n"/>
      <c r="BT839" s="308" t="n"/>
      <c r="BU839" s="308" t="n"/>
      <c r="BV839" s="308" t="n"/>
      <c r="BW839" s="300" t="n"/>
      <c r="BX839" s="300" t="n"/>
      <c r="BY839" s="300" t="n"/>
      <c r="BZ839" s="300" t="n"/>
      <c r="CA839" s="300" t="n"/>
      <c r="CB839" s="300" t="n"/>
      <c r="CC839" s="300" t="n"/>
      <c r="CD839" s="300" t="n"/>
      <c r="CE839" s="229" t="n"/>
      <c r="CF839" s="229" t="n"/>
      <c r="CG839" s="229" t="n"/>
      <c r="CH839" s="229" t="n"/>
      <c r="CI839" s="229" t="n"/>
      <c r="CJ839" s="229" t="n"/>
      <c r="CK839" s="229" t="n"/>
      <c r="CL839" s="229" t="n"/>
      <c r="CM839" s="229" t="n"/>
      <c r="CN839" s="229" t="n"/>
      <c r="CO839" s="229" t="n"/>
      <c r="CP839" s="300" t="n"/>
      <c r="CQ839" s="300" t="n"/>
      <c r="CR839" s="300" t="n"/>
      <c r="CS839" s="300" t="n"/>
      <c r="CT839" s="300" t="n"/>
      <c r="CU839" s="300" t="n"/>
      <c r="CV839" s="300" t="n"/>
      <c r="CW839" s="300" t="n"/>
      <c r="CX839" s="300" t="n"/>
      <c r="CY839" s="300" t="n"/>
      <c r="CZ839" s="300" t="n"/>
      <c r="DA839" s="300" t="n"/>
      <c r="DB839" s="300" t="n"/>
      <c r="DC839" s="300" t="n"/>
      <c r="DD839" s="300" t="n"/>
      <c r="DE839" s="300" t="n"/>
      <c r="DF839" s="300" t="n"/>
      <c r="DG839" s="300" t="n"/>
      <c r="DH839" s="300" t="n"/>
      <c r="DI839" s="300" t="n"/>
      <c r="DJ839" s="230" t="n"/>
      <c r="DK839" s="230" t="n"/>
      <c r="DL839" s="230" t="n"/>
      <c r="DM839" s="230" t="n"/>
      <c r="DN839" s="230" t="n"/>
      <c r="DO839" s="230" t="n"/>
      <c r="DP839" s="230" t="n"/>
      <c r="DQ839" s="230" t="n"/>
      <c r="DR839" s="230" t="n"/>
      <c r="DS839" s="230" t="n"/>
      <c r="DT839" s="300" t="n"/>
      <c r="DU839" s="300" t="n"/>
      <c r="DV839" s="300" t="n"/>
      <c r="DW839" s="300" t="n"/>
      <c r="DX839" s="300" t="n"/>
      <c r="DY839" s="300" t="n"/>
      <c r="DZ839" s="300" t="n"/>
      <c r="EA839" s="300" t="n"/>
      <c r="EB839" s="300" t="n"/>
      <c r="EC839" s="300" t="n"/>
      <c r="ED839" s="300" t="n"/>
      <c r="EE839" s="300" t="n"/>
    </row>
    <row r="840" ht="15.75" customHeight="1">
      <c r="A840" s="316" t="n"/>
      <c r="B840" s="316" t="n"/>
      <c r="C840" s="316" t="n"/>
      <c r="D840" s="316" t="n"/>
      <c r="E840" s="316" t="n"/>
      <c r="F840" s="316" t="n"/>
      <c r="G840" s="316" t="n"/>
      <c r="H840" s="316" t="n"/>
      <c r="I840" s="229" t="n"/>
      <c r="J840" s="229" t="n"/>
      <c r="K840" s="229" t="n"/>
      <c r="L840" s="229" t="n"/>
      <c r="M840" s="229" t="n"/>
      <c r="N840" s="229" t="n"/>
      <c r="O840" s="229" t="n"/>
      <c r="P840" s="229" t="n"/>
      <c r="Q840" s="229" t="n"/>
      <c r="R840" s="305" t="n"/>
      <c r="S840" s="229" t="n"/>
      <c r="T840" s="229" t="n"/>
      <c r="U840" s="229" t="n"/>
      <c r="V840" s="306" t="n"/>
      <c r="W840" s="307" t="n"/>
      <c r="X840" s="307" t="n"/>
      <c r="Y840" s="307" t="n"/>
      <c r="Z840" s="307" t="n"/>
      <c r="AA840" s="307" t="n"/>
      <c r="AB840" s="307" t="n"/>
      <c r="AC840" s="307" t="n"/>
      <c r="AD840" s="307" t="n"/>
      <c r="AE840" s="307" t="n"/>
      <c r="AF840" s="307" t="n"/>
      <c r="AG840" s="307" t="n"/>
      <c r="AH840" s="307" t="n"/>
      <c r="AI840" s="307" t="n"/>
      <c r="AJ840" s="307" t="n"/>
      <c r="AK840" s="307" t="n"/>
      <c r="AL840" s="307" t="n"/>
      <c r="AM840" s="307" t="n"/>
      <c r="AN840" s="307" t="n"/>
      <c r="AO840" s="307" t="n"/>
      <c r="AP840" s="307" t="n"/>
      <c r="AQ840" s="307" t="n"/>
      <c r="AR840" s="307" t="n"/>
      <c r="AS840" s="307" t="n"/>
      <c r="AT840" s="307" t="n"/>
      <c r="AU840" s="307" t="n"/>
      <c r="AV840" s="307" t="n"/>
      <c r="AW840" s="307" t="n"/>
      <c r="AX840" s="307" t="n"/>
      <c r="AY840" s="307" t="n"/>
      <c r="AZ840" s="307" t="n"/>
      <c r="BA840" s="307" t="n"/>
      <c r="BB840" s="307" t="n"/>
      <c r="BC840" s="307" t="n"/>
      <c r="BD840" s="307" t="n"/>
      <c r="BE840" s="230" t="n"/>
      <c r="BF840" s="230" t="n"/>
      <c r="BG840" s="230" t="n"/>
      <c r="BH840" s="230" t="n"/>
      <c r="BI840" s="230" t="n"/>
      <c r="BJ840" s="230" t="n"/>
      <c r="BK840" s="230" t="n"/>
      <c r="BL840" s="230" t="n"/>
      <c r="BM840" s="230" t="n"/>
      <c r="BN840" s="230" t="n"/>
      <c r="BO840" s="230" t="n"/>
      <c r="BP840" s="308" t="n"/>
      <c r="BQ840" s="308" t="n"/>
      <c r="BR840" s="308" t="n"/>
      <c r="BS840" s="308" t="n"/>
      <c r="BT840" s="308" t="n"/>
      <c r="BU840" s="308" t="n"/>
      <c r="BV840" s="308" t="n"/>
      <c r="BW840" s="300" t="n"/>
      <c r="BX840" s="300" t="n"/>
      <c r="BY840" s="300" t="n"/>
      <c r="BZ840" s="300" t="n"/>
      <c r="CA840" s="300" t="n"/>
      <c r="CB840" s="300" t="n"/>
      <c r="CC840" s="300" t="n"/>
      <c r="CD840" s="300" t="n"/>
      <c r="CE840" s="229" t="n"/>
      <c r="CF840" s="229" t="n"/>
      <c r="CG840" s="229" t="n"/>
      <c r="CH840" s="229" t="n"/>
      <c r="CI840" s="229" t="n"/>
      <c r="CJ840" s="229" t="n"/>
      <c r="CK840" s="229" t="n"/>
      <c r="CL840" s="229" t="n"/>
      <c r="CM840" s="229" t="n"/>
      <c r="CN840" s="229" t="n"/>
      <c r="CO840" s="229" t="n"/>
      <c r="CP840" s="300" t="n"/>
      <c r="CQ840" s="300" t="n"/>
      <c r="CR840" s="300" t="n"/>
      <c r="CS840" s="300" t="n"/>
      <c r="CT840" s="300" t="n"/>
      <c r="CU840" s="300" t="n"/>
      <c r="CV840" s="300" t="n"/>
      <c r="CW840" s="300" t="n"/>
      <c r="CX840" s="300" t="n"/>
      <c r="CY840" s="300" t="n"/>
      <c r="CZ840" s="300" t="n"/>
      <c r="DA840" s="300" t="n"/>
      <c r="DB840" s="300" t="n"/>
      <c r="DC840" s="300" t="n"/>
      <c r="DD840" s="300" t="n"/>
      <c r="DE840" s="300" t="n"/>
      <c r="DF840" s="300" t="n"/>
      <c r="DG840" s="300" t="n"/>
      <c r="DH840" s="300" t="n"/>
      <c r="DI840" s="300" t="n"/>
      <c r="DJ840" s="230" t="n"/>
      <c r="DK840" s="230" t="n"/>
      <c r="DL840" s="230" t="n"/>
      <c r="DM840" s="230" t="n"/>
      <c r="DN840" s="230" t="n"/>
      <c r="DO840" s="230" t="n"/>
      <c r="DP840" s="230" t="n"/>
      <c r="DQ840" s="230" t="n"/>
      <c r="DR840" s="230" t="n"/>
      <c r="DS840" s="230" t="n"/>
      <c r="DT840" s="300" t="n"/>
      <c r="DU840" s="300" t="n"/>
      <c r="DV840" s="300" t="n"/>
      <c r="DW840" s="300" t="n"/>
      <c r="DX840" s="300" t="n"/>
      <c r="DY840" s="300" t="n"/>
      <c r="DZ840" s="300" t="n"/>
      <c r="EA840" s="300" t="n"/>
      <c r="EB840" s="300" t="n"/>
      <c r="EC840" s="300" t="n"/>
      <c r="ED840" s="300" t="n"/>
      <c r="EE840" s="300" t="n"/>
    </row>
    <row r="841" ht="15.75" customHeight="1">
      <c r="A841" s="316" t="n"/>
      <c r="B841" s="316" t="n"/>
      <c r="C841" s="316" t="n"/>
      <c r="D841" s="316" t="n"/>
      <c r="E841" s="316" t="n"/>
      <c r="F841" s="316" t="n"/>
      <c r="G841" s="316" t="n"/>
      <c r="H841" s="316" t="n"/>
      <c r="I841" s="229" t="n"/>
      <c r="J841" s="229" t="n"/>
      <c r="K841" s="229" t="n"/>
      <c r="L841" s="229" t="n"/>
      <c r="M841" s="229" t="n"/>
      <c r="N841" s="229" t="n"/>
      <c r="O841" s="229" t="n"/>
      <c r="P841" s="229" t="n"/>
      <c r="Q841" s="229" t="n"/>
      <c r="R841" s="305" t="n"/>
      <c r="S841" s="229" t="n"/>
      <c r="T841" s="229" t="n"/>
      <c r="U841" s="229" t="n"/>
      <c r="V841" s="306" t="n"/>
      <c r="W841" s="307" t="n"/>
      <c r="X841" s="307" t="n"/>
      <c r="Y841" s="307" t="n"/>
      <c r="Z841" s="307" t="n"/>
      <c r="AA841" s="307" t="n"/>
      <c r="AB841" s="307" t="n"/>
      <c r="AC841" s="307" t="n"/>
      <c r="AD841" s="307" t="n"/>
      <c r="AE841" s="307" t="n"/>
      <c r="AF841" s="307" t="n"/>
      <c r="AG841" s="307" t="n"/>
      <c r="AH841" s="307" t="n"/>
      <c r="AI841" s="307" t="n"/>
      <c r="AJ841" s="307" t="n"/>
      <c r="AK841" s="307" t="n"/>
      <c r="AL841" s="307" t="n"/>
      <c r="AM841" s="307" t="n"/>
      <c r="AN841" s="307" t="n"/>
      <c r="AO841" s="307" t="n"/>
      <c r="AP841" s="307" t="n"/>
      <c r="AQ841" s="307" t="n"/>
      <c r="AR841" s="307" t="n"/>
      <c r="AS841" s="307" t="n"/>
      <c r="AT841" s="307" t="n"/>
      <c r="AU841" s="307" t="n"/>
      <c r="AV841" s="307" t="n"/>
      <c r="AW841" s="307" t="n"/>
      <c r="AX841" s="307" t="n"/>
      <c r="AY841" s="307" t="n"/>
      <c r="AZ841" s="307" t="n"/>
      <c r="BA841" s="307" t="n"/>
      <c r="BB841" s="307" t="n"/>
      <c r="BC841" s="307" t="n"/>
      <c r="BD841" s="307" t="n"/>
      <c r="BE841" s="230" t="n"/>
      <c r="BF841" s="230" t="n"/>
      <c r="BG841" s="230" t="n"/>
      <c r="BH841" s="230" t="n"/>
      <c r="BI841" s="230" t="n"/>
      <c r="BJ841" s="230" t="n"/>
      <c r="BK841" s="230" t="n"/>
      <c r="BL841" s="230" t="n"/>
      <c r="BM841" s="230" t="n"/>
      <c r="BN841" s="230" t="n"/>
      <c r="BO841" s="230" t="n"/>
      <c r="BP841" s="308" t="n"/>
      <c r="BQ841" s="308" t="n"/>
      <c r="BR841" s="308" t="n"/>
      <c r="BS841" s="308" t="n"/>
      <c r="BT841" s="308" t="n"/>
      <c r="BU841" s="308" t="n"/>
      <c r="BV841" s="308" t="n"/>
      <c r="BW841" s="300" t="n"/>
      <c r="BX841" s="300" t="n"/>
      <c r="BY841" s="300" t="n"/>
      <c r="BZ841" s="300" t="n"/>
      <c r="CA841" s="300" t="n"/>
      <c r="CB841" s="300" t="n"/>
      <c r="CC841" s="300" t="n"/>
      <c r="CD841" s="300" t="n"/>
      <c r="CE841" s="229" t="n"/>
      <c r="CF841" s="229" t="n"/>
      <c r="CG841" s="229" t="n"/>
      <c r="CH841" s="229" t="n"/>
      <c r="CI841" s="229" t="n"/>
      <c r="CJ841" s="229" t="n"/>
      <c r="CK841" s="229" t="n"/>
      <c r="CL841" s="229" t="n"/>
      <c r="CM841" s="229" t="n"/>
      <c r="CN841" s="229" t="n"/>
      <c r="CO841" s="229" t="n"/>
      <c r="CP841" s="300" t="n"/>
      <c r="CQ841" s="300" t="n"/>
      <c r="CR841" s="300" t="n"/>
      <c r="CS841" s="300" t="n"/>
      <c r="CT841" s="300" t="n"/>
      <c r="CU841" s="300" t="n"/>
      <c r="CV841" s="300" t="n"/>
      <c r="CW841" s="300" t="n"/>
      <c r="CX841" s="300" t="n"/>
      <c r="CY841" s="300" t="n"/>
      <c r="CZ841" s="300" t="n"/>
      <c r="DA841" s="300" t="n"/>
      <c r="DB841" s="300" t="n"/>
      <c r="DC841" s="300" t="n"/>
      <c r="DD841" s="300" t="n"/>
      <c r="DE841" s="300" t="n"/>
      <c r="DF841" s="300" t="n"/>
      <c r="DG841" s="300" t="n"/>
      <c r="DH841" s="300" t="n"/>
      <c r="DI841" s="300" t="n"/>
      <c r="DJ841" s="230" t="n"/>
      <c r="DK841" s="230" t="n"/>
      <c r="DL841" s="230" t="n"/>
      <c r="DM841" s="230" t="n"/>
      <c r="DN841" s="230" t="n"/>
      <c r="DO841" s="230" t="n"/>
      <c r="DP841" s="230" t="n"/>
      <c r="DQ841" s="230" t="n"/>
      <c r="DR841" s="230" t="n"/>
      <c r="DS841" s="230" t="n"/>
      <c r="DT841" s="300" t="n"/>
      <c r="DU841" s="300" t="n"/>
      <c r="DV841" s="300" t="n"/>
      <c r="DW841" s="300" t="n"/>
      <c r="DX841" s="300" t="n"/>
      <c r="DY841" s="300" t="n"/>
      <c r="DZ841" s="300" t="n"/>
      <c r="EA841" s="300" t="n"/>
      <c r="EB841" s="300" t="n"/>
      <c r="EC841" s="300" t="n"/>
      <c r="ED841" s="300" t="n"/>
      <c r="EE841" s="300" t="n"/>
    </row>
    <row r="842" ht="15.75" customHeight="1">
      <c r="A842" s="316" t="n"/>
      <c r="B842" s="316" t="n"/>
      <c r="C842" s="316" t="n"/>
      <c r="D842" s="316" t="n"/>
      <c r="E842" s="316" t="n"/>
      <c r="F842" s="316" t="n"/>
      <c r="G842" s="316" t="n"/>
      <c r="H842" s="316" t="n"/>
      <c r="I842" s="229" t="n"/>
      <c r="J842" s="229" t="n"/>
      <c r="K842" s="229" t="n"/>
      <c r="L842" s="229" t="n"/>
      <c r="M842" s="229" t="n"/>
      <c r="N842" s="229" t="n"/>
      <c r="O842" s="229" t="n"/>
      <c r="P842" s="229" t="n"/>
      <c r="Q842" s="229" t="n"/>
      <c r="R842" s="305" t="n"/>
      <c r="S842" s="229" t="n"/>
      <c r="T842" s="229" t="n"/>
      <c r="U842" s="229" t="n"/>
      <c r="V842" s="306" t="n"/>
      <c r="W842" s="307" t="n"/>
      <c r="X842" s="307" t="n"/>
      <c r="Y842" s="307" t="n"/>
      <c r="Z842" s="307" t="n"/>
      <c r="AA842" s="307" t="n"/>
      <c r="AB842" s="307" t="n"/>
      <c r="AC842" s="307" t="n"/>
      <c r="AD842" s="307" t="n"/>
      <c r="AE842" s="307" t="n"/>
      <c r="AF842" s="307" t="n"/>
      <c r="AG842" s="307" t="n"/>
      <c r="AH842" s="307" t="n"/>
      <c r="AI842" s="307" t="n"/>
      <c r="AJ842" s="307" t="n"/>
      <c r="AK842" s="307" t="n"/>
      <c r="AL842" s="307" t="n"/>
      <c r="AM842" s="307" t="n"/>
      <c r="AN842" s="307" t="n"/>
      <c r="AO842" s="307" t="n"/>
      <c r="AP842" s="307" t="n"/>
      <c r="AQ842" s="307" t="n"/>
      <c r="AR842" s="307" t="n"/>
      <c r="AS842" s="307" t="n"/>
      <c r="AT842" s="307" t="n"/>
      <c r="AU842" s="307" t="n"/>
      <c r="AV842" s="307" t="n"/>
      <c r="AW842" s="307" t="n"/>
      <c r="AX842" s="307" t="n"/>
      <c r="AY842" s="307" t="n"/>
      <c r="AZ842" s="307" t="n"/>
      <c r="BA842" s="307" t="n"/>
      <c r="BB842" s="307" t="n"/>
      <c r="BC842" s="307" t="n"/>
      <c r="BD842" s="307" t="n"/>
      <c r="BE842" s="230" t="n"/>
      <c r="BF842" s="230" t="n"/>
      <c r="BG842" s="230" t="n"/>
      <c r="BH842" s="230" t="n"/>
      <c r="BI842" s="230" t="n"/>
      <c r="BJ842" s="230" t="n"/>
      <c r="BK842" s="230" t="n"/>
      <c r="BL842" s="230" t="n"/>
      <c r="BM842" s="230" t="n"/>
      <c r="BN842" s="230" t="n"/>
      <c r="BO842" s="230" t="n"/>
      <c r="BP842" s="308" t="n"/>
      <c r="BQ842" s="308" t="n"/>
      <c r="BR842" s="308" t="n"/>
      <c r="BS842" s="308" t="n"/>
      <c r="BT842" s="308" t="n"/>
      <c r="BU842" s="308" t="n"/>
      <c r="BV842" s="308" t="n"/>
      <c r="BW842" s="300" t="n"/>
      <c r="BX842" s="300" t="n"/>
      <c r="BY842" s="300" t="n"/>
      <c r="BZ842" s="300" t="n"/>
      <c r="CA842" s="300" t="n"/>
      <c r="CB842" s="300" t="n"/>
      <c r="CC842" s="300" t="n"/>
      <c r="CD842" s="300" t="n"/>
      <c r="CE842" s="229" t="n"/>
      <c r="CF842" s="229" t="n"/>
      <c r="CG842" s="229" t="n"/>
      <c r="CH842" s="229" t="n"/>
      <c r="CI842" s="229" t="n"/>
      <c r="CJ842" s="229" t="n"/>
      <c r="CK842" s="229" t="n"/>
      <c r="CL842" s="229" t="n"/>
      <c r="CM842" s="229" t="n"/>
      <c r="CN842" s="229" t="n"/>
      <c r="CO842" s="229" t="n"/>
      <c r="CP842" s="300" t="n"/>
      <c r="CQ842" s="300" t="n"/>
      <c r="CR842" s="300" t="n"/>
      <c r="CS842" s="300" t="n"/>
      <c r="CT842" s="300" t="n"/>
      <c r="CU842" s="300" t="n"/>
      <c r="CV842" s="300" t="n"/>
      <c r="CW842" s="300" t="n"/>
      <c r="CX842" s="300" t="n"/>
      <c r="CY842" s="300" t="n"/>
      <c r="CZ842" s="300" t="n"/>
      <c r="DA842" s="300" t="n"/>
      <c r="DB842" s="300" t="n"/>
      <c r="DC842" s="300" t="n"/>
      <c r="DD842" s="300" t="n"/>
      <c r="DE842" s="300" t="n"/>
      <c r="DF842" s="300" t="n"/>
      <c r="DG842" s="300" t="n"/>
      <c r="DH842" s="300" t="n"/>
      <c r="DI842" s="300" t="n"/>
      <c r="DJ842" s="230" t="n"/>
      <c r="DK842" s="230" t="n"/>
      <c r="DL842" s="230" t="n"/>
      <c r="DM842" s="230" t="n"/>
      <c r="DN842" s="230" t="n"/>
      <c r="DO842" s="230" t="n"/>
      <c r="DP842" s="230" t="n"/>
      <c r="DQ842" s="230" t="n"/>
      <c r="DR842" s="230" t="n"/>
      <c r="DS842" s="230" t="n"/>
      <c r="DT842" s="300" t="n"/>
      <c r="DU842" s="300" t="n"/>
      <c r="DV842" s="300" t="n"/>
      <c r="DW842" s="300" t="n"/>
      <c r="DX842" s="300" t="n"/>
      <c r="DY842" s="300" t="n"/>
      <c r="DZ842" s="300" t="n"/>
      <c r="EA842" s="300" t="n"/>
      <c r="EB842" s="300" t="n"/>
      <c r="EC842" s="300" t="n"/>
      <c r="ED842" s="300" t="n"/>
      <c r="EE842" s="300" t="n"/>
    </row>
    <row r="843" ht="15.75" customHeight="1">
      <c r="A843" s="316" t="n"/>
      <c r="B843" s="316" t="n"/>
      <c r="C843" s="316" t="n"/>
      <c r="D843" s="316" t="n"/>
      <c r="E843" s="316" t="n"/>
      <c r="F843" s="316" t="n"/>
      <c r="G843" s="316" t="n"/>
      <c r="H843" s="316" t="n"/>
      <c r="I843" s="229" t="n"/>
      <c r="J843" s="229" t="n"/>
      <c r="K843" s="229" t="n"/>
      <c r="L843" s="229" t="n"/>
      <c r="M843" s="229" t="n"/>
      <c r="N843" s="229" t="n"/>
      <c r="O843" s="229" t="n"/>
      <c r="P843" s="229" t="n"/>
      <c r="Q843" s="229" t="n"/>
      <c r="R843" s="305" t="n"/>
      <c r="S843" s="229" t="n"/>
      <c r="T843" s="229" t="n"/>
      <c r="U843" s="229" t="n"/>
      <c r="V843" s="306" t="n"/>
      <c r="W843" s="307" t="n"/>
      <c r="X843" s="307" t="n"/>
      <c r="Y843" s="307" t="n"/>
      <c r="Z843" s="307" t="n"/>
      <c r="AA843" s="307" t="n"/>
      <c r="AB843" s="307" t="n"/>
      <c r="AC843" s="307" t="n"/>
      <c r="AD843" s="307" t="n"/>
      <c r="AE843" s="307" t="n"/>
      <c r="AF843" s="307" t="n"/>
      <c r="AG843" s="307" t="n"/>
      <c r="AH843" s="307" t="n"/>
      <c r="AI843" s="307" t="n"/>
      <c r="AJ843" s="307" t="n"/>
      <c r="AK843" s="307" t="n"/>
      <c r="AL843" s="307" t="n"/>
      <c r="AM843" s="307" t="n"/>
      <c r="AN843" s="307" t="n"/>
      <c r="AO843" s="307" t="n"/>
      <c r="AP843" s="307" t="n"/>
      <c r="AQ843" s="307" t="n"/>
      <c r="AR843" s="307" t="n"/>
      <c r="AS843" s="307" t="n"/>
      <c r="AT843" s="307" t="n"/>
      <c r="AU843" s="307" t="n"/>
      <c r="AV843" s="307" t="n"/>
      <c r="AW843" s="307" t="n"/>
      <c r="AX843" s="307" t="n"/>
      <c r="AY843" s="307" t="n"/>
      <c r="AZ843" s="307" t="n"/>
      <c r="BA843" s="307" t="n"/>
      <c r="BB843" s="307" t="n"/>
      <c r="BC843" s="307" t="n"/>
      <c r="BD843" s="307" t="n"/>
      <c r="BE843" s="230" t="n"/>
      <c r="BF843" s="230" t="n"/>
      <c r="BG843" s="230" t="n"/>
      <c r="BH843" s="230" t="n"/>
      <c r="BI843" s="230" t="n"/>
      <c r="BJ843" s="230" t="n"/>
      <c r="BK843" s="230" t="n"/>
      <c r="BL843" s="230" t="n"/>
      <c r="BM843" s="230" t="n"/>
      <c r="BN843" s="230" t="n"/>
      <c r="BO843" s="230" t="n"/>
      <c r="BP843" s="308" t="n"/>
      <c r="BQ843" s="308" t="n"/>
      <c r="BR843" s="308" t="n"/>
      <c r="BS843" s="308" t="n"/>
      <c r="BT843" s="308" t="n"/>
      <c r="BU843" s="308" t="n"/>
      <c r="BV843" s="308" t="n"/>
      <c r="BW843" s="300" t="n"/>
      <c r="BX843" s="300" t="n"/>
      <c r="BY843" s="300" t="n"/>
      <c r="BZ843" s="300" t="n"/>
      <c r="CA843" s="300" t="n"/>
      <c r="CB843" s="300" t="n"/>
      <c r="CC843" s="300" t="n"/>
      <c r="CD843" s="300" t="n"/>
      <c r="CE843" s="229" t="n"/>
      <c r="CF843" s="229" t="n"/>
      <c r="CG843" s="229" t="n"/>
      <c r="CH843" s="229" t="n"/>
      <c r="CI843" s="229" t="n"/>
      <c r="CJ843" s="229" t="n"/>
      <c r="CK843" s="229" t="n"/>
      <c r="CL843" s="229" t="n"/>
      <c r="CM843" s="229" t="n"/>
      <c r="CN843" s="229" t="n"/>
      <c r="CO843" s="229" t="n"/>
      <c r="CP843" s="300" t="n"/>
      <c r="CQ843" s="300" t="n"/>
      <c r="CR843" s="300" t="n"/>
      <c r="CS843" s="300" t="n"/>
      <c r="CT843" s="300" t="n"/>
      <c r="CU843" s="300" t="n"/>
      <c r="CV843" s="300" t="n"/>
      <c r="CW843" s="300" t="n"/>
      <c r="CX843" s="300" t="n"/>
      <c r="CY843" s="300" t="n"/>
      <c r="CZ843" s="300" t="n"/>
      <c r="DA843" s="300" t="n"/>
      <c r="DB843" s="300" t="n"/>
      <c r="DC843" s="300" t="n"/>
      <c r="DD843" s="300" t="n"/>
      <c r="DE843" s="300" t="n"/>
      <c r="DF843" s="300" t="n"/>
      <c r="DG843" s="300" t="n"/>
      <c r="DH843" s="300" t="n"/>
      <c r="DI843" s="300" t="n"/>
      <c r="DJ843" s="230" t="n"/>
      <c r="DK843" s="230" t="n"/>
      <c r="DL843" s="230" t="n"/>
      <c r="DM843" s="230" t="n"/>
      <c r="DN843" s="230" t="n"/>
      <c r="DO843" s="230" t="n"/>
      <c r="DP843" s="230" t="n"/>
      <c r="DQ843" s="230" t="n"/>
      <c r="DR843" s="230" t="n"/>
      <c r="DS843" s="230" t="n"/>
      <c r="DT843" s="300" t="n"/>
      <c r="DU843" s="300" t="n"/>
      <c r="DV843" s="300" t="n"/>
      <c r="DW843" s="300" t="n"/>
      <c r="DX843" s="300" t="n"/>
      <c r="DY843" s="300" t="n"/>
      <c r="DZ843" s="300" t="n"/>
      <c r="EA843" s="300" t="n"/>
      <c r="EB843" s="300" t="n"/>
      <c r="EC843" s="300" t="n"/>
      <c r="ED843" s="300" t="n"/>
      <c r="EE843" s="300" t="n"/>
    </row>
    <row r="844" ht="15.75" customHeight="1">
      <c r="A844" s="316" t="n"/>
      <c r="B844" s="316" t="n"/>
      <c r="C844" s="316" t="n"/>
      <c r="D844" s="316" t="n"/>
      <c r="E844" s="316" t="n"/>
      <c r="F844" s="316" t="n"/>
      <c r="G844" s="316" t="n"/>
      <c r="H844" s="316" t="n"/>
      <c r="I844" s="229" t="n"/>
      <c r="J844" s="229" t="n"/>
      <c r="K844" s="229" t="n"/>
      <c r="L844" s="229" t="n"/>
      <c r="M844" s="229" t="n"/>
      <c r="N844" s="229" t="n"/>
      <c r="O844" s="229" t="n"/>
      <c r="P844" s="229" t="n"/>
      <c r="Q844" s="229" t="n"/>
      <c r="R844" s="305" t="n"/>
      <c r="S844" s="229" t="n"/>
      <c r="T844" s="229" t="n"/>
      <c r="U844" s="229" t="n"/>
      <c r="V844" s="306" t="n"/>
      <c r="W844" s="307" t="n"/>
      <c r="X844" s="307" t="n"/>
      <c r="Y844" s="307" t="n"/>
      <c r="Z844" s="307" t="n"/>
      <c r="AA844" s="307" t="n"/>
      <c r="AB844" s="307" t="n"/>
      <c r="AC844" s="307" t="n"/>
      <c r="AD844" s="307" t="n"/>
      <c r="AE844" s="307" t="n"/>
      <c r="AF844" s="307" t="n"/>
      <c r="AG844" s="307" t="n"/>
      <c r="AH844" s="307" t="n"/>
      <c r="AI844" s="307" t="n"/>
      <c r="AJ844" s="307" t="n"/>
      <c r="AK844" s="307" t="n"/>
      <c r="AL844" s="307" t="n"/>
      <c r="AM844" s="307" t="n"/>
      <c r="AN844" s="307" t="n"/>
      <c r="AO844" s="307" t="n"/>
      <c r="AP844" s="307" t="n"/>
      <c r="AQ844" s="307" t="n"/>
      <c r="AR844" s="307" t="n"/>
      <c r="AS844" s="307" t="n"/>
      <c r="AT844" s="307" t="n"/>
      <c r="AU844" s="307" t="n"/>
      <c r="AV844" s="307" t="n"/>
      <c r="AW844" s="307" t="n"/>
      <c r="AX844" s="307" t="n"/>
      <c r="AY844" s="307" t="n"/>
      <c r="AZ844" s="307" t="n"/>
      <c r="BA844" s="307" t="n"/>
      <c r="BB844" s="307" t="n"/>
      <c r="BC844" s="307" t="n"/>
      <c r="BD844" s="307" t="n"/>
      <c r="BE844" s="230" t="n"/>
      <c r="BF844" s="230" t="n"/>
      <c r="BG844" s="230" t="n"/>
      <c r="BH844" s="230" t="n"/>
      <c r="BI844" s="230" t="n"/>
      <c r="BJ844" s="230" t="n"/>
      <c r="BK844" s="230" t="n"/>
      <c r="BL844" s="230" t="n"/>
      <c r="BM844" s="230" t="n"/>
      <c r="BN844" s="230" t="n"/>
      <c r="BO844" s="230" t="n"/>
      <c r="BP844" s="308" t="n"/>
      <c r="BQ844" s="308" t="n"/>
      <c r="BR844" s="308" t="n"/>
      <c r="BS844" s="308" t="n"/>
      <c r="BT844" s="308" t="n"/>
      <c r="BU844" s="308" t="n"/>
      <c r="BV844" s="308" t="n"/>
      <c r="BW844" s="300" t="n"/>
      <c r="BX844" s="300" t="n"/>
      <c r="BY844" s="300" t="n"/>
      <c r="BZ844" s="300" t="n"/>
      <c r="CA844" s="300" t="n"/>
      <c r="CB844" s="300" t="n"/>
      <c r="CC844" s="300" t="n"/>
      <c r="CD844" s="300" t="n"/>
      <c r="CE844" s="229" t="n"/>
      <c r="CF844" s="229" t="n"/>
      <c r="CG844" s="229" t="n"/>
      <c r="CH844" s="229" t="n"/>
      <c r="CI844" s="229" t="n"/>
      <c r="CJ844" s="229" t="n"/>
      <c r="CK844" s="229" t="n"/>
      <c r="CL844" s="229" t="n"/>
      <c r="CM844" s="229" t="n"/>
      <c r="CN844" s="229" t="n"/>
      <c r="CO844" s="229" t="n"/>
      <c r="CP844" s="300" t="n"/>
      <c r="CQ844" s="300" t="n"/>
      <c r="CR844" s="300" t="n"/>
      <c r="CS844" s="300" t="n"/>
      <c r="CT844" s="300" t="n"/>
      <c r="CU844" s="300" t="n"/>
      <c r="CV844" s="300" t="n"/>
      <c r="CW844" s="300" t="n"/>
      <c r="CX844" s="300" t="n"/>
      <c r="CY844" s="300" t="n"/>
      <c r="CZ844" s="300" t="n"/>
      <c r="DA844" s="300" t="n"/>
      <c r="DB844" s="300" t="n"/>
      <c r="DC844" s="300" t="n"/>
      <c r="DD844" s="300" t="n"/>
      <c r="DE844" s="300" t="n"/>
      <c r="DF844" s="300" t="n"/>
      <c r="DG844" s="300" t="n"/>
      <c r="DH844" s="300" t="n"/>
      <c r="DI844" s="300" t="n"/>
      <c r="DJ844" s="230" t="n"/>
      <c r="DK844" s="230" t="n"/>
      <c r="DL844" s="230" t="n"/>
      <c r="DM844" s="230" t="n"/>
      <c r="DN844" s="230" t="n"/>
      <c r="DO844" s="230" t="n"/>
      <c r="DP844" s="230" t="n"/>
      <c r="DQ844" s="230" t="n"/>
      <c r="DR844" s="230" t="n"/>
      <c r="DS844" s="230" t="n"/>
      <c r="DT844" s="300" t="n"/>
      <c r="DU844" s="300" t="n"/>
      <c r="DV844" s="300" t="n"/>
      <c r="DW844" s="300" t="n"/>
      <c r="DX844" s="300" t="n"/>
      <c r="DY844" s="300" t="n"/>
      <c r="DZ844" s="300" t="n"/>
      <c r="EA844" s="300" t="n"/>
      <c r="EB844" s="300" t="n"/>
      <c r="EC844" s="300" t="n"/>
      <c r="ED844" s="300" t="n"/>
      <c r="EE844" s="300" t="n"/>
    </row>
    <row r="845" ht="15.75" customHeight="1">
      <c r="A845" s="316" t="n"/>
      <c r="B845" s="316" t="n"/>
      <c r="C845" s="316" t="n"/>
      <c r="D845" s="316" t="n"/>
      <c r="E845" s="316" t="n"/>
      <c r="F845" s="316" t="n"/>
      <c r="G845" s="316" t="n"/>
      <c r="H845" s="316" t="n"/>
      <c r="I845" s="229" t="n"/>
      <c r="J845" s="229" t="n"/>
      <c r="K845" s="229" t="n"/>
      <c r="L845" s="229" t="n"/>
      <c r="M845" s="229" t="n"/>
      <c r="N845" s="229" t="n"/>
      <c r="O845" s="229" t="n"/>
      <c r="P845" s="229" t="n"/>
      <c r="Q845" s="229" t="n"/>
      <c r="R845" s="305" t="n"/>
      <c r="S845" s="229" t="n"/>
      <c r="T845" s="229" t="n"/>
      <c r="U845" s="229" t="n"/>
      <c r="V845" s="306" t="n"/>
      <c r="W845" s="307" t="n"/>
      <c r="X845" s="307" t="n"/>
      <c r="Y845" s="307" t="n"/>
      <c r="Z845" s="307" t="n"/>
      <c r="AA845" s="307" t="n"/>
      <c r="AB845" s="307" t="n"/>
      <c r="AC845" s="307" t="n"/>
      <c r="AD845" s="307" t="n"/>
      <c r="AE845" s="307" t="n"/>
      <c r="AF845" s="307" t="n"/>
      <c r="AG845" s="307" t="n"/>
      <c r="AH845" s="307" t="n"/>
      <c r="AI845" s="307" t="n"/>
      <c r="AJ845" s="307" t="n"/>
      <c r="AK845" s="307" t="n"/>
      <c r="AL845" s="307" t="n"/>
      <c r="AM845" s="307" t="n"/>
      <c r="AN845" s="307" t="n"/>
      <c r="AO845" s="307" t="n"/>
      <c r="AP845" s="307" t="n"/>
      <c r="AQ845" s="307" t="n"/>
      <c r="AR845" s="307" t="n"/>
      <c r="AS845" s="307" t="n"/>
      <c r="AT845" s="307" t="n"/>
      <c r="AU845" s="307" t="n"/>
      <c r="AV845" s="307" t="n"/>
      <c r="AW845" s="307" t="n"/>
      <c r="AX845" s="307" t="n"/>
      <c r="AY845" s="307" t="n"/>
      <c r="AZ845" s="307" t="n"/>
      <c r="BA845" s="307" t="n"/>
      <c r="BB845" s="307" t="n"/>
      <c r="BC845" s="307" t="n"/>
      <c r="BD845" s="307" t="n"/>
      <c r="BE845" s="230" t="n"/>
      <c r="BF845" s="230" t="n"/>
      <c r="BG845" s="230" t="n"/>
      <c r="BH845" s="230" t="n"/>
      <c r="BI845" s="230" t="n"/>
      <c r="BJ845" s="230" t="n"/>
      <c r="BK845" s="230" t="n"/>
      <c r="BL845" s="230" t="n"/>
      <c r="BM845" s="230" t="n"/>
      <c r="BN845" s="230" t="n"/>
      <c r="BO845" s="230" t="n"/>
      <c r="BP845" s="308" t="n"/>
      <c r="BQ845" s="308" t="n"/>
      <c r="BR845" s="308" t="n"/>
      <c r="BS845" s="308" t="n"/>
      <c r="BT845" s="308" t="n"/>
      <c r="BU845" s="308" t="n"/>
      <c r="BV845" s="308" t="n"/>
      <c r="BW845" s="300" t="n"/>
      <c r="BX845" s="300" t="n"/>
      <c r="BY845" s="300" t="n"/>
      <c r="BZ845" s="300" t="n"/>
      <c r="CA845" s="300" t="n"/>
      <c r="CB845" s="300" t="n"/>
      <c r="CC845" s="300" t="n"/>
      <c r="CD845" s="300" t="n"/>
      <c r="CE845" s="229" t="n"/>
      <c r="CF845" s="229" t="n"/>
      <c r="CG845" s="229" t="n"/>
      <c r="CH845" s="229" t="n"/>
      <c r="CI845" s="229" t="n"/>
      <c r="CJ845" s="229" t="n"/>
      <c r="CK845" s="229" t="n"/>
      <c r="CL845" s="229" t="n"/>
      <c r="CM845" s="229" t="n"/>
      <c r="CN845" s="229" t="n"/>
      <c r="CO845" s="229" t="n"/>
      <c r="CP845" s="300" t="n"/>
      <c r="CQ845" s="300" t="n"/>
      <c r="CR845" s="300" t="n"/>
      <c r="CS845" s="300" t="n"/>
      <c r="CT845" s="300" t="n"/>
      <c r="CU845" s="300" t="n"/>
      <c r="CV845" s="300" t="n"/>
      <c r="CW845" s="300" t="n"/>
      <c r="CX845" s="300" t="n"/>
      <c r="CY845" s="300" t="n"/>
      <c r="CZ845" s="300" t="n"/>
      <c r="DA845" s="300" t="n"/>
      <c r="DB845" s="300" t="n"/>
      <c r="DC845" s="300" t="n"/>
      <c r="DD845" s="300" t="n"/>
      <c r="DE845" s="300" t="n"/>
      <c r="DF845" s="300" t="n"/>
      <c r="DG845" s="300" t="n"/>
      <c r="DH845" s="300" t="n"/>
      <c r="DI845" s="300" t="n"/>
      <c r="DJ845" s="230" t="n"/>
      <c r="DK845" s="230" t="n"/>
      <c r="DL845" s="230" t="n"/>
      <c r="DM845" s="230" t="n"/>
      <c r="DN845" s="230" t="n"/>
      <c r="DO845" s="230" t="n"/>
      <c r="DP845" s="230" t="n"/>
      <c r="DQ845" s="230" t="n"/>
      <c r="DR845" s="230" t="n"/>
      <c r="DS845" s="230" t="n"/>
      <c r="DT845" s="300" t="n"/>
      <c r="DU845" s="300" t="n"/>
      <c r="DV845" s="300" t="n"/>
      <c r="DW845" s="300" t="n"/>
      <c r="DX845" s="300" t="n"/>
      <c r="DY845" s="300" t="n"/>
      <c r="DZ845" s="300" t="n"/>
      <c r="EA845" s="300" t="n"/>
      <c r="EB845" s="300" t="n"/>
      <c r="EC845" s="300" t="n"/>
      <c r="ED845" s="300" t="n"/>
      <c r="EE845" s="300" t="n"/>
    </row>
    <row r="846" ht="15.75" customHeight="1">
      <c r="A846" s="316" t="n"/>
      <c r="B846" s="316" t="n"/>
      <c r="C846" s="316" t="n"/>
      <c r="D846" s="316" t="n"/>
      <c r="E846" s="316" t="n"/>
      <c r="F846" s="316" t="n"/>
      <c r="G846" s="316" t="n"/>
      <c r="H846" s="316" t="n"/>
      <c r="I846" s="229" t="n"/>
      <c r="J846" s="229" t="n"/>
      <c r="K846" s="229" t="n"/>
      <c r="L846" s="229" t="n"/>
      <c r="M846" s="229" t="n"/>
      <c r="N846" s="229" t="n"/>
      <c r="O846" s="229" t="n"/>
      <c r="P846" s="229" t="n"/>
      <c r="Q846" s="229" t="n"/>
      <c r="R846" s="305" t="n"/>
      <c r="S846" s="229" t="n"/>
      <c r="T846" s="229" t="n"/>
      <c r="U846" s="229" t="n"/>
      <c r="V846" s="306" t="n"/>
      <c r="W846" s="307" t="n"/>
      <c r="X846" s="307" t="n"/>
      <c r="Y846" s="307" t="n"/>
      <c r="Z846" s="307" t="n"/>
      <c r="AA846" s="307" t="n"/>
      <c r="AB846" s="307" t="n"/>
      <c r="AC846" s="307" t="n"/>
      <c r="AD846" s="307" t="n"/>
      <c r="AE846" s="307" t="n"/>
      <c r="AF846" s="307" t="n"/>
      <c r="AG846" s="307" t="n"/>
      <c r="AH846" s="307" t="n"/>
      <c r="AI846" s="307" t="n"/>
      <c r="AJ846" s="307" t="n"/>
      <c r="AK846" s="307" t="n"/>
      <c r="AL846" s="307" t="n"/>
      <c r="AM846" s="307" t="n"/>
      <c r="AN846" s="307" t="n"/>
      <c r="AO846" s="307" t="n"/>
      <c r="AP846" s="307" t="n"/>
      <c r="AQ846" s="307" t="n"/>
      <c r="AR846" s="307" t="n"/>
      <c r="AS846" s="307" t="n"/>
      <c r="AT846" s="307" t="n"/>
      <c r="AU846" s="307" t="n"/>
      <c r="AV846" s="307" t="n"/>
      <c r="AW846" s="307" t="n"/>
      <c r="AX846" s="307" t="n"/>
      <c r="AY846" s="307" t="n"/>
      <c r="AZ846" s="307" t="n"/>
      <c r="BA846" s="307" t="n"/>
      <c r="BB846" s="307" t="n"/>
      <c r="BC846" s="307" t="n"/>
      <c r="BD846" s="307" t="n"/>
      <c r="BE846" s="230" t="n"/>
      <c r="BF846" s="230" t="n"/>
      <c r="BG846" s="230" t="n"/>
      <c r="BH846" s="230" t="n"/>
      <c r="BI846" s="230" t="n"/>
      <c r="BJ846" s="230" t="n"/>
      <c r="BK846" s="230" t="n"/>
      <c r="BL846" s="230" t="n"/>
      <c r="BM846" s="230" t="n"/>
      <c r="BN846" s="230" t="n"/>
      <c r="BO846" s="230" t="n"/>
      <c r="BP846" s="308" t="n"/>
      <c r="BQ846" s="308" t="n"/>
      <c r="BR846" s="308" t="n"/>
      <c r="BS846" s="308" t="n"/>
      <c r="BT846" s="308" t="n"/>
      <c r="BU846" s="308" t="n"/>
      <c r="BV846" s="308" t="n"/>
      <c r="BW846" s="300" t="n"/>
      <c r="BX846" s="300" t="n"/>
      <c r="BY846" s="300" t="n"/>
      <c r="BZ846" s="300" t="n"/>
      <c r="CA846" s="300" t="n"/>
      <c r="CB846" s="300" t="n"/>
      <c r="CC846" s="300" t="n"/>
      <c r="CD846" s="300" t="n"/>
      <c r="CE846" s="229" t="n"/>
      <c r="CF846" s="229" t="n"/>
      <c r="CG846" s="229" t="n"/>
      <c r="CH846" s="229" t="n"/>
      <c r="CI846" s="229" t="n"/>
      <c r="CJ846" s="229" t="n"/>
      <c r="CK846" s="229" t="n"/>
      <c r="CL846" s="229" t="n"/>
      <c r="CM846" s="229" t="n"/>
      <c r="CN846" s="229" t="n"/>
      <c r="CO846" s="229" t="n"/>
      <c r="CP846" s="300" t="n"/>
      <c r="CQ846" s="300" t="n"/>
      <c r="CR846" s="300" t="n"/>
      <c r="CS846" s="300" t="n"/>
      <c r="CT846" s="300" t="n"/>
      <c r="CU846" s="300" t="n"/>
      <c r="CV846" s="300" t="n"/>
      <c r="CW846" s="300" t="n"/>
      <c r="CX846" s="300" t="n"/>
      <c r="CY846" s="300" t="n"/>
      <c r="CZ846" s="300" t="n"/>
      <c r="DA846" s="300" t="n"/>
      <c r="DB846" s="300" t="n"/>
      <c r="DC846" s="300" t="n"/>
      <c r="DD846" s="300" t="n"/>
      <c r="DE846" s="300" t="n"/>
      <c r="DF846" s="300" t="n"/>
      <c r="DG846" s="300" t="n"/>
      <c r="DH846" s="300" t="n"/>
      <c r="DI846" s="300" t="n"/>
      <c r="DJ846" s="230" t="n"/>
      <c r="DK846" s="230" t="n"/>
      <c r="DL846" s="230" t="n"/>
      <c r="DM846" s="230" t="n"/>
      <c r="DN846" s="230" t="n"/>
      <c r="DO846" s="230" t="n"/>
      <c r="DP846" s="230" t="n"/>
      <c r="DQ846" s="230" t="n"/>
      <c r="DR846" s="230" t="n"/>
      <c r="DS846" s="230" t="n"/>
      <c r="DT846" s="300" t="n"/>
      <c r="DU846" s="300" t="n"/>
      <c r="DV846" s="300" t="n"/>
      <c r="DW846" s="300" t="n"/>
      <c r="DX846" s="300" t="n"/>
      <c r="DY846" s="300" t="n"/>
      <c r="DZ846" s="300" t="n"/>
      <c r="EA846" s="300" t="n"/>
      <c r="EB846" s="300" t="n"/>
      <c r="EC846" s="300" t="n"/>
      <c r="ED846" s="300" t="n"/>
      <c r="EE846" s="300" t="n"/>
    </row>
    <row r="847" ht="15.75" customHeight="1">
      <c r="A847" s="316" t="n"/>
      <c r="B847" s="316" t="n"/>
      <c r="C847" s="316" t="n"/>
      <c r="D847" s="316" t="n"/>
      <c r="E847" s="316" t="n"/>
      <c r="F847" s="316" t="n"/>
      <c r="G847" s="316" t="n"/>
      <c r="H847" s="316" t="n"/>
      <c r="I847" s="229" t="n"/>
      <c r="J847" s="229" t="n"/>
      <c r="K847" s="229" t="n"/>
      <c r="L847" s="229" t="n"/>
      <c r="M847" s="229" t="n"/>
      <c r="N847" s="229" t="n"/>
      <c r="O847" s="229" t="n"/>
      <c r="P847" s="229" t="n"/>
      <c r="Q847" s="229" t="n"/>
      <c r="R847" s="305" t="n"/>
      <c r="S847" s="229" t="n"/>
      <c r="T847" s="229" t="n"/>
      <c r="U847" s="229" t="n"/>
      <c r="V847" s="306" t="n"/>
      <c r="W847" s="307" t="n"/>
      <c r="X847" s="307" t="n"/>
      <c r="Y847" s="307" t="n"/>
      <c r="Z847" s="307" t="n"/>
      <c r="AA847" s="307" t="n"/>
      <c r="AB847" s="307" t="n"/>
      <c r="AC847" s="307" t="n"/>
      <c r="AD847" s="307" t="n"/>
      <c r="AE847" s="307" t="n"/>
      <c r="AF847" s="307" t="n"/>
      <c r="AG847" s="307" t="n"/>
      <c r="AH847" s="307" t="n"/>
      <c r="AI847" s="307" t="n"/>
      <c r="AJ847" s="307" t="n"/>
      <c r="AK847" s="307" t="n"/>
      <c r="AL847" s="307" t="n"/>
      <c r="AM847" s="307" t="n"/>
      <c r="AN847" s="307" t="n"/>
      <c r="AO847" s="307" t="n"/>
      <c r="AP847" s="307" t="n"/>
      <c r="AQ847" s="307" t="n"/>
      <c r="AR847" s="307" t="n"/>
      <c r="AS847" s="307" t="n"/>
      <c r="AT847" s="307" t="n"/>
      <c r="AU847" s="307" t="n"/>
      <c r="AV847" s="307" t="n"/>
      <c r="AW847" s="307" t="n"/>
      <c r="AX847" s="307" t="n"/>
      <c r="AY847" s="307" t="n"/>
      <c r="AZ847" s="307" t="n"/>
      <c r="BA847" s="307" t="n"/>
      <c r="BB847" s="307" t="n"/>
      <c r="BC847" s="307" t="n"/>
      <c r="BD847" s="307" t="n"/>
      <c r="BE847" s="230" t="n"/>
      <c r="BF847" s="230" t="n"/>
      <c r="BG847" s="230" t="n"/>
      <c r="BH847" s="230" t="n"/>
      <c r="BI847" s="230" t="n"/>
      <c r="BJ847" s="230" t="n"/>
      <c r="BK847" s="230" t="n"/>
      <c r="BL847" s="230" t="n"/>
      <c r="BM847" s="230" t="n"/>
      <c r="BN847" s="230" t="n"/>
      <c r="BO847" s="230" t="n"/>
      <c r="BP847" s="308" t="n"/>
      <c r="BQ847" s="308" t="n"/>
      <c r="BR847" s="308" t="n"/>
      <c r="BS847" s="308" t="n"/>
      <c r="BT847" s="308" t="n"/>
      <c r="BU847" s="308" t="n"/>
      <c r="BV847" s="308" t="n"/>
      <c r="BW847" s="300" t="n"/>
      <c r="BX847" s="300" t="n"/>
      <c r="BY847" s="300" t="n"/>
      <c r="BZ847" s="300" t="n"/>
      <c r="CA847" s="300" t="n"/>
      <c r="CB847" s="300" t="n"/>
      <c r="CC847" s="300" t="n"/>
      <c r="CD847" s="300" t="n"/>
      <c r="CE847" s="229" t="n"/>
      <c r="CF847" s="229" t="n"/>
      <c r="CG847" s="229" t="n"/>
      <c r="CH847" s="229" t="n"/>
      <c r="CI847" s="229" t="n"/>
      <c r="CJ847" s="229" t="n"/>
      <c r="CK847" s="229" t="n"/>
      <c r="CL847" s="229" t="n"/>
      <c r="CM847" s="229" t="n"/>
      <c r="CN847" s="229" t="n"/>
      <c r="CO847" s="229" t="n"/>
      <c r="CP847" s="300" t="n"/>
      <c r="CQ847" s="300" t="n"/>
      <c r="CR847" s="300" t="n"/>
      <c r="CS847" s="300" t="n"/>
      <c r="CT847" s="300" t="n"/>
      <c r="CU847" s="300" t="n"/>
      <c r="CV847" s="300" t="n"/>
      <c r="CW847" s="300" t="n"/>
      <c r="CX847" s="300" t="n"/>
      <c r="CY847" s="300" t="n"/>
      <c r="CZ847" s="300" t="n"/>
      <c r="DA847" s="300" t="n"/>
      <c r="DB847" s="300" t="n"/>
      <c r="DC847" s="300" t="n"/>
      <c r="DD847" s="300" t="n"/>
      <c r="DE847" s="300" t="n"/>
      <c r="DF847" s="300" t="n"/>
      <c r="DG847" s="300" t="n"/>
      <c r="DH847" s="300" t="n"/>
      <c r="DI847" s="300" t="n"/>
      <c r="DJ847" s="230" t="n"/>
      <c r="DK847" s="230" t="n"/>
      <c r="DL847" s="230" t="n"/>
      <c r="DM847" s="230" t="n"/>
      <c r="DN847" s="230" t="n"/>
      <c r="DO847" s="230" t="n"/>
      <c r="DP847" s="230" t="n"/>
      <c r="DQ847" s="230" t="n"/>
      <c r="DR847" s="230" t="n"/>
      <c r="DS847" s="230" t="n"/>
      <c r="DT847" s="300" t="n"/>
      <c r="DU847" s="300" t="n"/>
      <c r="DV847" s="300" t="n"/>
      <c r="DW847" s="300" t="n"/>
      <c r="DX847" s="300" t="n"/>
      <c r="DY847" s="300" t="n"/>
      <c r="DZ847" s="300" t="n"/>
      <c r="EA847" s="300" t="n"/>
      <c r="EB847" s="300" t="n"/>
      <c r="EC847" s="300" t="n"/>
      <c r="ED847" s="300" t="n"/>
      <c r="EE847" s="300" t="n"/>
    </row>
    <row r="848" ht="15.75" customHeight="1">
      <c r="A848" s="316" t="n"/>
      <c r="B848" s="316" t="n"/>
      <c r="C848" s="316" t="n"/>
      <c r="D848" s="316" t="n"/>
      <c r="E848" s="316" t="n"/>
      <c r="F848" s="316" t="n"/>
      <c r="G848" s="316" t="n"/>
      <c r="H848" s="316" t="n"/>
      <c r="I848" s="229" t="n"/>
      <c r="J848" s="229" t="n"/>
      <c r="K848" s="229" t="n"/>
      <c r="L848" s="229" t="n"/>
      <c r="M848" s="229" t="n"/>
      <c r="N848" s="229" t="n"/>
      <c r="O848" s="229" t="n"/>
      <c r="P848" s="229" t="n"/>
      <c r="Q848" s="229" t="n"/>
      <c r="R848" s="305" t="n"/>
      <c r="S848" s="229" t="n"/>
      <c r="T848" s="229" t="n"/>
      <c r="U848" s="229" t="n"/>
      <c r="V848" s="306" t="n"/>
      <c r="W848" s="307" t="n"/>
      <c r="X848" s="307" t="n"/>
      <c r="Y848" s="307" t="n"/>
      <c r="Z848" s="307" t="n"/>
      <c r="AA848" s="307" t="n"/>
      <c r="AB848" s="307" t="n"/>
      <c r="AC848" s="307" t="n"/>
      <c r="AD848" s="307" t="n"/>
      <c r="AE848" s="307" t="n"/>
      <c r="AF848" s="307" t="n"/>
      <c r="AG848" s="307" t="n"/>
      <c r="AH848" s="307" t="n"/>
      <c r="AI848" s="307" t="n"/>
      <c r="AJ848" s="307" t="n"/>
      <c r="AK848" s="307" t="n"/>
      <c r="AL848" s="307" t="n"/>
      <c r="AM848" s="307" t="n"/>
      <c r="AN848" s="307" t="n"/>
      <c r="AO848" s="307" t="n"/>
      <c r="AP848" s="307" t="n"/>
      <c r="AQ848" s="307" t="n"/>
      <c r="AR848" s="307" t="n"/>
      <c r="AS848" s="307" t="n"/>
      <c r="AT848" s="307" t="n"/>
      <c r="AU848" s="307" t="n"/>
      <c r="AV848" s="307" t="n"/>
      <c r="AW848" s="307" t="n"/>
      <c r="AX848" s="307" t="n"/>
      <c r="AY848" s="307" t="n"/>
      <c r="AZ848" s="307" t="n"/>
      <c r="BA848" s="307" t="n"/>
      <c r="BB848" s="307" t="n"/>
      <c r="BC848" s="307" t="n"/>
      <c r="BD848" s="307" t="n"/>
      <c r="BE848" s="230" t="n"/>
      <c r="BF848" s="230" t="n"/>
      <c r="BG848" s="230" t="n"/>
      <c r="BH848" s="230" t="n"/>
      <c r="BI848" s="230" t="n"/>
      <c r="BJ848" s="230" t="n"/>
      <c r="BK848" s="230" t="n"/>
      <c r="BL848" s="230" t="n"/>
      <c r="BM848" s="230" t="n"/>
      <c r="BN848" s="230" t="n"/>
      <c r="BO848" s="230" t="n"/>
      <c r="BP848" s="308" t="n"/>
      <c r="BQ848" s="308" t="n"/>
      <c r="BR848" s="308" t="n"/>
      <c r="BS848" s="308" t="n"/>
      <c r="BT848" s="308" t="n"/>
      <c r="BU848" s="308" t="n"/>
      <c r="BV848" s="308" t="n"/>
      <c r="BW848" s="300" t="n"/>
      <c r="BX848" s="300" t="n"/>
      <c r="BY848" s="300" t="n"/>
      <c r="BZ848" s="300" t="n"/>
      <c r="CA848" s="300" t="n"/>
      <c r="CB848" s="300" t="n"/>
      <c r="CC848" s="300" t="n"/>
      <c r="CD848" s="300" t="n"/>
      <c r="CE848" s="229" t="n"/>
      <c r="CF848" s="229" t="n"/>
      <c r="CG848" s="229" t="n"/>
      <c r="CH848" s="229" t="n"/>
      <c r="CI848" s="229" t="n"/>
      <c r="CJ848" s="229" t="n"/>
      <c r="CK848" s="229" t="n"/>
      <c r="CL848" s="229" t="n"/>
      <c r="CM848" s="229" t="n"/>
      <c r="CN848" s="229" t="n"/>
      <c r="CO848" s="229" t="n"/>
      <c r="CP848" s="300" t="n"/>
      <c r="CQ848" s="300" t="n"/>
      <c r="CR848" s="300" t="n"/>
      <c r="CS848" s="300" t="n"/>
      <c r="CT848" s="300" t="n"/>
      <c r="CU848" s="300" t="n"/>
      <c r="CV848" s="300" t="n"/>
      <c r="CW848" s="300" t="n"/>
      <c r="CX848" s="300" t="n"/>
      <c r="CY848" s="300" t="n"/>
      <c r="CZ848" s="300" t="n"/>
      <c r="DA848" s="300" t="n"/>
      <c r="DB848" s="300" t="n"/>
      <c r="DC848" s="300" t="n"/>
      <c r="DD848" s="300" t="n"/>
      <c r="DE848" s="300" t="n"/>
      <c r="DF848" s="300" t="n"/>
      <c r="DG848" s="300" t="n"/>
      <c r="DH848" s="300" t="n"/>
      <c r="DI848" s="300" t="n"/>
      <c r="DJ848" s="230" t="n"/>
      <c r="DK848" s="230" t="n"/>
      <c r="DL848" s="230" t="n"/>
      <c r="DM848" s="230" t="n"/>
      <c r="DN848" s="230" t="n"/>
      <c r="DO848" s="230" t="n"/>
      <c r="DP848" s="230" t="n"/>
      <c r="DQ848" s="230" t="n"/>
      <c r="DR848" s="230" t="n"/>
      <c r="DS848" s="230" t="n"/>
      <c r="DT848" s="300" t="n"/>
      <c r="DU848" s="300" t="n"/>
      <c r="DV848" s="300" t="n"/>
      <c r="DW848" s="300" t="n"/>
      <c r="DX848" s="300" t="n"/>
      <c r="DY848" s="300" t="n"/>
      <c r="DZ848" s="300" t="n"/>
      <c r="EA848" s="300" t="n"/>
      <c r="EB848" s="300" t="n"/>
      <c r="EC848" s="300" t="n"/>
      <c r="ED848" s="300" t="n"/>
      <c r="EE848" s="300" t="n"/>
    </row>
    <row r="849" ht="15.75" customHeight="1">
      <c r="A849" s="316" t="n"/>
      <c r="B849" s="316" t="n"/>
      <c r="C849" s="316" t="n"/>
      <c r="D849" s="316" t="n"/>
      <c r="E849" s="316" t="n"/>
      <c r="F849" s="316" t="n"/>
      <c r="G849" s="316" t="n"/>
      <c r="H849" s="316" t="n"/>
      <c r="I849" s="229" t="n"/>
      <c r="J849" s="229" t="n"/>
      <c r="K849" s="229" t="n"/>
      <c r="L849" s="229" t="n"/>
      <c r="M849" s="229" t="n"/>
      <c r="N849" s="229" t="n"/>
      <c r="O849" s="229" t="n"/>
      <c r="P849" s="229" t="n"/>
      <c r="Q849" s="229" t="n"/>
      <c r="R849" s="305" t="n"/>
      <c r="S849" s="229" t="n"/>
      <c r="T849" s="229" t="n"/>
      <c r="U849" s="229" t="n"/>
      <c r="V849" s="306" t="n"/>
      <c r="W849" s="307" t="n"/>
      <c r="X849" s="307" t="n"/>
      <c r="Y849" s="307" t="n"/>
      <c r="Z849" s="307" t="n"/>
      <c r="AA849" s="307" t="n"/>
      <c r="AB849" s="307" t="n"/>
      <c r="AC849" s="307" t="n"/>
      <c r="AD849" s="307" t="n"/>
      <c r="AE849" s="307" t="n"/>
      <c r="AF849" s="307" t="n"/>
      <c r="AG849" s="307" t="n"/>
      <c r="AH849" s="307" t="n"/>
      <c r="AI849" s="307" t="n"/>
      <c r="AJ849" s="307" t="n"/>
      <c r="AK849" s="307" t="n"/>
      <c r="AL849" s="307" t="n"/>
      <c r="AM849" s="307" t="n"/>
      <c r="AN849" s="307" t="n"/>
      <c r="AO849" s="307" t="n"/>
      <c r="AP849" s="307" t="n"/>
      <c r="AQ849" s="307" t="n"/>
      <c r="AR849" s="307" t="n"/>
      <c r="AS849" s="307" t="n"/>
      <c r="AT849" s="307" t="n"/>
      <c r="AU849" s="307" t="n"/>
      <c r="AV849" s="307" t="n"/>
      <c r="AW849" s="307" t="n"/>
      <c r="AX849" s="307" t="n"/>
      <c r="AY849" s="307" t="n"/>
      <c r="AZ849" s="307" t="n"/>
      <c r="BA849" s="307" t="n"/>
      <c r="BB849" s="307" t="n"/>
      <c r="BC849" s="307" t="n"/>
      <c r="BD849" s="307" t="n"/>
      <c r="BE849" s="230" t="n"/>
      <c r="BF849" s="230" t="n"/>
      <c r="BG849" s="230" t="n"/>
      <c r="BH849" s="230" t="n"/>
      <c r="BI849" s="230" t="n"/>
      <c r="BJ849" s="230" t="n"/>
      <c r="BK849" s="230" t="n"/>
      <c r="BL849" s="230" t="n"/>
      <c r="BM849" s="230" t="n"/>
      <c r="BN849" s="230" t="n"/>
      <c r="BO849" s="230" t="n"/>
      <c r="BP849" s="308" t="n"/>
      <c r="BQ849" s="308" t="n"/>
      <c r="BR849" s="308" t="n"/>
      <c r="BS849" s="308" t="n"/>
      <c r="BT849" s="308" t="n"/>
      <c r="BU849" s="308" t="n"/>
      <c r="BV849" s="308" t="n"/>
      <c r="BW849" s="300" t="n"/>
      <c r="BX849" s="300" t="n"/>
      <c r="BY849" s="300" t="n"/>
      <c r="BZ849" s="300" t="n"/>
      <c r="CA849" s="300" t="n"/>
      <c r="CB849" s="300" t="n"/>
      <c r="CC849" s="300" t="n"/>
      <c r="CD849" s="300" t="n"/>
      <c r="CE849" s="229" t="n"/>
      <c r="CF849" s="229" t="n"/>
      <c r="CG849" s="229" t="n"/>
      <c r="CH849" s="229" t="n"/>
      <c r="CI849" s="229" t="n"/>
      <c r="CJ849" s="229" t="n"/>
      <c r="CK849" s="229" t="n"/>
      <c r="CL849" s="229" t="n"/>
      <c r="CM849" s="229" t="n"/>
      <c r="CN849" s="229" t="n"/>
      <c r="CO849" s="229" t="n"/>
      <c r="CP849" s="300" t="n"/>
      <c r="CQ849" s="300" t="n"/>
      <c r="CR849" s="300" t="n"/>
      <c r="CS849" s="300" t="n"/>
      <c r="CT849" s="300" t="n"/>
      <c r="CU849" s="300" t="n"/>
      <c r="CV849" s="300" t="n"/>
      <c r="CW849" s="300" t="n"/>
      <c r="CX849" s="300" t="n"/>
      <c r="CY849" s="300" t="n"/>
      <c r="CZ849" s="300" t="n"/>
      <c r="DA849" s="300" t="n"/>
      <c r="DB849" s="300" t="n"/>
      <c r="DC849" s="300" t="n"/>
      <c r="DD849" s="300" t="n"/>
      <c r="DE849" s="300" t="n"/>
      <c r="DF849" s="300" t="n"/>
      <c r="DG849" s="300" t="n"/>
      <c r="DH849" s="300" t="n"/>
      <c r="DI849" s="300" t="n"/>
      <c r="DJ849" s="230" t="n"/>
      <c r="DK849" s="230" t="n"/>
      <c r="DL849" s="230" t="n"/>
      <c r="DM849" s="230" t="n"/>
      <c r="DN849" s="230" t="n"/>
      <c r="DO849" s="230" t="n"/>
      <c r="DP849" s="230" t="n"/>
      <c r="DQ849" s="230" t="n"/>
      <c r="DR849" s="230" t="n"/>
      <c r="DS849" s="230" t="n"/>
      <c r="DT849" s="300" t="n"/>
      <c r="DU849" s="300" t="n"/>
      <c r="DV849" s="300" t="n"/>
      <c r="DW849" s="300" t="n"/>
      <c r="DX849" s="300" t="n"/>
      <c r="DY849" s="300" t="n"/>
      <c r="DZ849" s="300" t="n"/>
      <c r="EA849" s="300" t="n"/>
      <c r="EB849" s="300" t="n"/>
      <c r="EC849" s="300" t="n"/>
      <c r="ED849" s="300" t="n"/>
      <c r="EE849" s="300" t="n"/>
    </row>
    <row r="850" ht="15.75" customHeight="1">
      <c r="A850" s="316" t="n"/>
      <c r="B850" s="316" t="n"/>
      <c r="C850" s="316" t="n"/>
      <c r="D850" s="316" t="n"/>
      <c r="E850" s="316" t="n"/>
      <c r="F850" s="316" t="n"/>
      <c r="G850" s="316" t="n"/>
      <c r="H850" s="316" t="n"/>
      <c r="I850" s="229" t="n"/>
      <c r="J850" s="229" t="n"/>
      <c r="K850" s="229" t="n"/>
      <c r="L850" s="229" t="n"/>
      <c r="M850" s="229" t="n"/>
      <c r="N850" s="229" t="n"/>
      <c r="O850" s="229" t="n"/>
      <c r="P850" s="229" t="n"/>
      <c r="Q850" s="229" t="n"/>
      <c r="R850" s="305" t="n"/>
      <c r="S850" s="229" t="n"/>
      <c r="T850" s="229" t="n"/>
      <c r="U850" s="229" t="n"/>
      <c r="V850" s="306" t="n"/>
      <c r="W850" s="307" t="n"/>
      <c r="X850" s="307" t="n"/>
      <c r="Y850" s="307" t="n"/>
      <c r="Z850" s="307" t="n"/>
      <c r="AA850" s="307" t="n"/>
      <c r="AB850" s="307" t="n"/>
      <c r="AC850" s="307" t="n"/>
      <c r="AD850" s="307" t="n"/>
      <c r="AE850" s="307" t="n"/>
      <c r="AF850" s="307" t="n"/>
      <c r="AG850" s="307" t="n"/>
      <c r="AH850" s="307" t="n"/>
      <c r="AI850" s="307" t="n"/>
      <c r="AJ850" s="307" t="n"/>
      <c r="AK850" s="307" t="n"/>
      <c r="AL850" s="307" t="n"/>
      <c r="AM850" s="307" t="n"/>
      <c r="AN850" s="307" t="n"/>
      <c r="AO850" s="307" t="n"/>
      <c r="AP850" s="307" t="n"/>
      <c r="AQ850" s="307" t="n"/>
      <c r="AR850" s="307" t="n"/>
      <c r="AS850" s="307" t="n"/>
      <c r="AT850" s="307" t="n"/>
      <c r="AU850" s="307" t="n"/>
      <c r="AV850" s="307" t="n"/>
      <c r="AW850" s="307" t="n"/>
      <c r="AX850" s="307" t="n"/>
      <c r="AY850" s="307" t="n"/>
      <c r="AZ850" s="307" t="n"/>
      <c r="BA850" s="307" t="n"/>
      <c r="BB850" s="307" t="n"/>
      <c r="BC850" s="307" t="n"/>
      <c r="BD850" s="307" t="n"/>
      <c r="BE850" s="230" t="n"/>
      <c r="BF850" s="230" t="n"/>
      <c r="BG850" s="230" t="n"/>
      <c r="BH850" s="230" t="n"/>
      <c r="BI850" s="230" t="n"/>
      <c r="BJ850" s="230" t="n"/>
      <c r="BK850" s="230" t="n"/>
      <c r="BL850" s="230" t="n"/>
      <c r="BM850" s="230" t="n"/>
      <c r="BN850" s="230" t="n"/>
      <c r="BO850" s="230" t="n"/>
      <c r="BP850" s="308" t="n"/>
      <c r="BQ850" s="308" t="n"/>
      <c r="BR850" s="308" t="n"/>
      <c r="BS850" s="308" t="n"/>
      <c r="BT850" s="308" t="n"/>
      <c r="BU850" s="308" t="n"/>
      <c r="BV850" s="308" t="n"/>
      <c r="BW850" s="300" t="n"/>
      <c r="BX850" s="300" t="n"/>
      <c r="BY850" s="300" t="n"/>
      <c r="BZ850" s="300" t="n"/>
      <c r="CA850" s="300" t="n"/>
      <c r="CB850" s="300" t="n"/>
      <c r="CC850" s="300" t="n"/>
      <c r="CD850" s="300" t="n"/>
      <c r="CE850" s="229" t="n"/>
      <c r="CF850" s="229" t="n"/>
      <c r="CG850" s="229" t="n"/>
      <c r="CH850" s="229" t="n"/>
      <c r="CI850" s="229" t="n"/>
      <c r="CJ850" s="229" t="n"/>
      <c r="CK850" s="229" t="n"/>
      <c r="CL850" s="229" t="n"/>
      <c r="CM850" s="229" t="n"/>
      <c r="CN850" s="229" t="n"/>
      <c r="CO850" s="229" t="n"/>
      <c r="CP850" s="300" t="n"/>
      <c r="CQ850" s="300" t="n"/>
      <c r="CR850" s="300" t="n"/>
      <c r="CS850" s="300" t="n"/>
      <c r="CT850" s="300" t="n"/>
      <c r="CU850" s="300" t="n"/>
      <c r="CV850" s="300" t="n"/>
      <c r="CW850" s="300" t="n"/>
      <c r="CX850" s="300" t="n"/>
      <c r="CY850" s="300" t="n"/>
      <c r="CZ850" s="300" t="n"/>
      <c r="DA850" s="300" t="n"/>
      <c r="DB850" s="300" t="n"/>
      <c r="DC850" s="300" t="n"/>
      <c r="DD850" s="300" t="n"/>
      <c r="DE850" s="300" t="n"/>
      <c r="DF850" s="300" t="n"/>
      <c r="DG850" s="300" t="n"/>
      <c r="DH850" s="300" t="n"/>
      <c r="DI850" s="300" t="n"/>
      <c r="DJ850" s="230" t="n"/>
      <c r="DK850" s="230" t="n"/>
      <c r="DL850" s="230" t="n"/>
      <c r="DM850" s="230" t="n"/>
      <c r="DN850" s="230" t="n"/>
      <c r="DO850" s="230" t="n"/>
      <c r="DP850" s="230" t="n"/>
      <c r="DQ850" s="230" t="n"/>
      <c r="DR850" s="230" t="n"/>
      <c r="DS850" s="230" t="n"/>
      <c r="DT850" s="300" t="n"/>
      <c r="DU850" s="300" t="n"/>
      <c r="DV850" s="300" t="n"/>
      <c r="DW850" s="300" t="n"/>
      <c r="DX850" s="300" t="n"/>
      <c r="DY850" s="300" t="n"/>
      <c r="DZ850" s="300" t="n"/>
      <c r="EA850" s="300" t="n"/>
      <c r="EB850" s="300" t="n"/>
      <c r="EC850" s="300" t="n"/>
      <c r="ED850" s="300" t="n"/>
      <c r="EE850" s="300" t="n"/>
    </row>
    <row r="851" ht="15.75" customHeight="1">
      <c r="A851" s="316" t="n"/>
      <c r="B851" s="316" t="n"/>
      <c r="C851" s="316" t="n"/>
      <c r="D851" s="316" t="n"/>
      <c r="E851" s="316" t="n"/>
      <c r="F851" s="316" t="n"/>
      <c r="G851" s="316" t="n"/>
      <c r="H851" s="316" t="n"/>
      <c r="I851" s="229" t="n"/>
      <c r="J851" s="229" t="n"/>
      <c r="K851" s="229" t="n"/>
      <c r="L851" s="229" t="n"/>
      <c r="M851" s="229" t="n"/>
      <c r="N851" s="229" t="n"/>
      <c r="O851" s="229" t="n"/>
      <c r="P851" s="229" t="n"/>
      <c r="Q851" s="229" t="n"/>
      <c r="R851" s="305" t="n"/>
      <c r="S851" s="229" t="n"/>
      <c r="T851" s="229" t="n"/>
      <c r="U851" s="229" t="n"/>
      <c r="V851" s="306" t="n"/>
      <c r="W851" s="307" t="n"/>
      <c r="X851" s="307" t="n"/>
      <c r="Y851" s="307" t="n"/>
      <c r="Z851" s="307" t="n"/>
      <c r="AA851" s="307" t="n"/>
      <c r="AB851" s="307" t="n"/>
      <c r="AC851" s="307" t="n"/>
      <c r="AD851" s="307" t="n"/>
      <c r="AE851" s="307" t="n"/>
      <c r="AF851" s="307" t="n"/>
      <c r="AG851" s="307" t="n"/>
      <c r="AH851" s="307" t="n"/>
      <c r="AI851" s="307" t="n"/>
      <c r="AJ851" s="307" t="n"/>
      <c r="AK851" s="307" t="n"/>
      <c r="AL851" s="307" t="n"/>
      <c r="AM851" s="307" t="n"/>
      <c r="AN851" s="307" t="n"/>
      <c r="AO851" s="307" t="n"/>
      <c r="AP851" s="307" t="n"/>
      <c r="AQ851" s="307" t="n"/>
      <c r="AR851" s="307" t="n"/>
      <c r="AS851" s="307" t="n"/>
      <c r="AT851" s="307" t="n"/>
      <c r="AU851" s="307" t="n"/>
      <c r="AV851" s="307" t="n"/>
      <c r="AW851" s="307" t="n"/>
      <c r="AX851" s="307" t="n"/>
      <c r="AY851" s="307" t="n"/>
      <c r="AZ851" s="307" t="n"/>
      <c r="BA851" s="307" t="n"/>
      <c r="BB851" s="307" t="n"/>
      <c r="BC851" s="307" t="n"/>
      <c r="BD851" s="307" t="n"/>
      <c r="BE851" s="230" t="n"/>
      <c r="BF851" s="230" t="n"/>
      <c r="BG851" s="230" t="n"/>
      <c r="BH851" s="230" t="n"/>
      <c r="BI851" s="230" t="n"/>
      <c r="BJ851" s="230" t="n"/>
      <c r="BK851" s="230" t="n"/>
      <c r="BL851" s="230" t="n"/>
      <c r="BM851" s="230" t="n"/>
      <c r="BN851" s="230" t="n"/>
      <c r="BO851" s="230" t="n"/>
      <c r="BP851" s="308" t="n"/>
      <c r="BQ851" s="308" t="n"/>
      <c r="BR851" s="308" t="n"/>
      <c r="BS851" s="308" t="n"/>
      <c r="BT851" s="308" t="n"/>
      <c r="BU851" s="308" t="n"/>
      <c r="BV851" s="308" t="n"/>
      <c r="BW851" s="300" t="n"/>
      <c r="BX851" s="300" t="n"/>
      <c r="BY851" s="300" t="n"/>
      <c r="BZ851" s="300" t="n"/>
      <c r="CA851" s="300" t="n"/>
      <c r="CB851" s="300" t="n"/>
      <c r="CC851" s="300" t="n"/>
      <c r="CD851" s="300" t="n"/>
      <c r="CE851" s="229" t="n"/>
      <c r="CF851" s="229" t="n"/>
      <c r="CG851" s="229" t="n"/>
      <c r="CH851" s="229" t="n"/>
      <c r="CI851" s="229" t="n"/>
      <c r="CJ851" s="229" t="n"/>
      <c r="CK851" s="229" t="n"/>
      <c r="CL851" s="229" t="n"/>
      <c r="CM851" s="229" t="n"/>
      <c r="CN851" s="229" t="n"/>
      <c r="CO851" s="229" t="n"/>
      <c r="CP851" s="300" t="n"/>
      <c r="CQ851" s="300" t="n"/>
      <c r="CR851" s="300" t="n"/>
      <c r="CS851" s="300" t="n"/>
      <c r="CT851" s="300" t="n"/>
      <c r="CU851" s="300" t="n"/>
      <c r="CV851" s="300" t="n"/>
      <c r="CW851" s="300" t="n"/>
      <c r="CX851" s="300" t="n"/>
      <c r="CY851" s="300" t="n"/>
      <c r="CZ851" s="300" t="n"/>
      <c r="DA851" s="300" t="n"/>
      <c r="DB851" s="300" t="n"/>
      <c r="DC851" s="300" t="n"/>
      <c r="DD851" s="300" t="n"/>
      <c r="DE851" s="300" t="n"/>
      <c r="DF851" s="300" t="n"/>
      <c r="DG851" s="300" t="n"/>
      <c r="DH851" s="300" t="n"/>
      <c r="DI851" s="300" t="n"/>
      <c r="DJ851" s="230" t="n"/>
      <c r="DK851" s="230" t="n"/>
      <c r="DL851" s="230" t="n"/>
      <c r="DM851" s="230" t="n"/>
      <c r="DN851" s="230" t="n"/>
      <c r="DO851" s="230" t="n"/>
      <c r="DP851" s="230" t="n"/>
      <c r="DQ851" s="230" t="n"/>
      <c r="DR851" s="230" t="n"/>
      <c r="DS851" s="230" t="n"/>
      <c r="DT851" s="300" t="n"/>
      <c r="DU851" s="300" t="n"/>
      <c r="DV851" s="300" t="n"/>
      <c r="DW851" s="300" t="n"/>
      <c r="DX851" s="300" t="n"/>
      <c r="DY851" s="300" t="n"/>
      <c r="DZ851" s="300" t="n"/>
      <c r="EA851" s="300" t="n"/>
      <c r="EB851" s="300" t="n"/>
      <c r="EC851" s="300" t="n"/>
      <c r="ED851" s="300" t="n"/>
      <c r="EE851" s="300" t="n"/>
    </row>
    <row r="852" ht="15.75" customHeight="1">
      <c r="A852" s="316" t="n"/>
      <c r="B852" s="316" t="n"/>
      <c r="C852" s="316" t="n"/>
      <c r="D852" s="316" t="n"/>
      <c r="E852" s="316" t="n"/>
      <c r="F852" s="316" t="n"/>
      <c r="G852" s="316" t="n"/>
      <c r="H852" s="316" t="n"/>
      <c r="I852" s="229" t="n"/>
      <c r="J852" s="229" t="n"/>
      <c r="K852" s="229" t="n"/>
      <c r="L852" s="229" t="n"/>
      <c r="M852" s="229" t="n"/>
      <c r="N852" s="229" t="n"/>
      <c r="O852" s="229" t="n"/>
      <c r="P852" s="229" t="n"/>
      <c r="Q852" s="229" t="n"/>
      <c r="R852" s="305" t="n"/>
      <c r="S852" s="229" t="n"/>
      <c r="T852" s="229" t="n"/>
      <c r="U852" s="229" t="n"/>
      <c r="V852" s="306" t="n"/>
      <c r="W852" s="307" t="n"/>
      <c r="X852" s="307" t="n"/>
      <c r="Y852" s="307" t="n"/>
      <c r="Z852" s="307" t="n"/>
      <c r="AA852" s="307" t="n"/>
      <c r="AB852" s="307" t="n"/>
      <c r="AC852" s="307" t="n"/>
      <c r="AD852" s="307" t="n"/>
      <c r="AE852" s="307" t="n"/>
      <c r="AF852" s="307" t="n"/>
      <c r="AG852" s="307" t="n"/>
      <c r="AH852" s="307" t="n"/>
      <c r="AI852" s="307" t="n"/>
      <c r="AJ852" s="307" t="n"/>
      <c r="AK852" s="307" t="n"/>
      <c r="AL852" s="307" t="n"/>
      <c r="AM852" s="307" t="n"/>
      <c r="AN852" s="307" t="n"/>
      <c r="AO852" s="307" t="n"/>
      <c r="AP852" s="307" t="n"/>
      <c r="AQ852" s="307" t="n"/>
      <c r="AR852" s="307" t="n"/>
      <c r="AS852" s="307" t="n"/>
      <c r="AT852" s="307" t="n"/>
      <c r="AU852" s="307" t="n"/>
      <c r="AV852" s="307" t="n"/>
      <c r="AW852" s="307" t="n"/>
      <c r="AX852" s="307" t="n"/>
      <c r="AY852" s="307" t="n"/>
      <c r="AZ852" s="307" t="n"/>
      <c r="BA852" s="307" t="n"/>
      <c r="BB852" s="307" t="n"/>
      <c r="BC852" s="307" t="n"/>
      <c r="BD852" s="307" t="n"/>
      <c r="BE852" s="230" t="n"/>
      <c r="BF852" s="230" t="n"/>
      <c r="BG852" s="230" t="n"/>
      <c r="BH852" s="230" t="n"/>
      <c r="BI852" s="230" t="n"/>
      <c r="BJ852" s="230" t="n"/>
      <c r="BK852" s="230" t="n"/>
      <c r="BL852" s="230" t="n"/>
      <c r="BM852" s="230" t="n"/>
      <c r="BN852" s="230" t="n"/>
      <c r="BO852" s="230" t="n"/>
      <c r="BP852" s="308" t="n"/>
      <c r="BQ852" s="308" t="n"/>
      <c r="BR852" s="308" t="n"/>
      <c r="BS852" s="308" t="n"/>
      <c r="BT852" s="308" t="n"/>
      <c r="BU852" s="308" t="n"/>
      <c r="BV852" s="308" t="n"/>
      <c r="BW852" s="300" t="n"/>
      <c r="BX852" s="300" t="n"/>
      <c r="BY852" s="300" t="n"/>
      <c r="BZ852" s="300" t="n"/>
      <c r="CA852" s="300" t="n"/>
      <c r="CB852" s="300" t="n"/>
      <c r="CC852" s="300" t="n"/>
      <c r="CD852" s="300" t="n"/>
      <c r="CE852" s="229" t="n"/>
      <c r="CF852" s="229" t="n"/>
      <c r="CG852" s="229" t="n"/>
      <c r="CH852" s="229" t="n"/>
      <c r="CI852" s="229" t="n"/>
      <c r="CJ852" s="229" t="n"/>
      <c r="CK852" s="229" t="n"/>
      <c r="CL852" s="229" t="n"/>
      <c r="CM852" s="229" t="n"/>
      <c r="CN852" s="229" t="n"/>
      <c r="CO852" s="229" t="n"/>
      <c r="CP852" s="300" t="n"/>
      <c r="CQ852" s="300" t="n"/>
      <c r="CR852" s="300" t="n"/>
      <c r="CS852" s="300" t="n"/>
      <c r="CT852" s="300" t="n"/>
      <c r="CU852" s="300" t="n"/>
      <c r="CV852" s="300" t="n"/>
      <c r="CW852" s="300" t="n"/>
      <c r="CX852" s="300" t="n"/>
      <c r="CY852" s="300" t="n"/>
      <c r="CZ852" s="300" t="n"/>
      <c r="DA852" s="300" t="n"/>
      <c r="DB852" s="300" t="n"/>
      <c r="DC852" s="300" t="n"/>
      <c r="DD852" s="300" t="n"/>
      <c r="DE852" s="300" t="n"/>
      <c r="DF852" s="300" t="n"/>
      <c r="DG852" s="300" t="n"/>
      <c r="DH852" s="300" t="n"/>
      <c r="DI852" s="300" t="n"/>
      <c r="DJ852" s="230" t="n"/>
      <c r="DK852" s="230" t="n"/>
      <c r="DL852" s="230" t="n"/>
      <c r="DM852" s="230" t="n"/>
      <c r="DN852" s="230" t="n"/>
      <c r="DO852" s="230" t="n"/>
      <c r="DP852" s="230" t="n"/>
      <c r="DQ852" s="230" t="n"/>
      <c r="DR852" s="230" t="n"/>
      <c r="DS852" s="230" t="n"/>
      <c r="DT852" s="300" t="n"/>
      <c r="DU852" s="300" t="n"/>
      <c r="DV852" s="300" t="n"/>
      <c r="DW852" s="300" t="n"/>
      <c r="DX852" s="300" t="n"/>
      <c r="DY852" s="300" t="n"/>
      <c r="DZ852" s="300" t="n"/>
      <c r="EA852" s="300" t="n"/>
      <c r="EB852" s="300" t="n"/>
      <c r="EC852" s="300" t="n"/>
      <c r="ED852" s="300" t="n"/>
      <c r="EE852" s="300" t="n"/>
    </row>
    <row r="853" ht="15.75" customHeight="1">
      <c r="A853" s="316" t="n"/>
      <c r="B853" s="316" t="n"/>
      <c r="C853" s="316" t="n"/>
      <c r="D853" s="316" t="n"/>
      <c r="E853" s="316" t="n"/>
      <c r="F853" s="316" t="n"/>
      <c r="G853" s="316" t="n"/>
      <c r="H853" s="316" t="n"/>
      <c r="I853" s="229" t="n"/>
      <c r="J853" s="229" t="n"/>
      <c r="K853" s="229" t="n"/>
      <c r="L853" s="229" t="n"/>
      <c r="M853" s="229" t="n"/>
      <c r="N853" s="229" t="n"/>
      <c r="O853" s="229" t="n"/>
      <c r="P853" s="229" t="n"/>
      <c r="Q853" s="229" t="n"/>
      <c r="R853" s="305" t="n"/>
      <c r="S853" s="229" t="n"/>
      <c r="T853" s="229" t="n"/>
      <c r="U853" s="229" t="n"/>
      <c r="V853" s="306" t="n"/>
      <c r="W853" s="307" t="n"/>
      <c r="X853" s="307" t="n"/>
      <c r="Y853" s="307" t="n"/>
      <c r="Z853" s="307" t="n"/>
      <c r="AA853" s="307" t="n"/>
      <c r="AB853" s="307" t="n"/>
      <c r="AC853" s="307" t="n"/>
      <c r="AD853" s="307" t="n"/>
      <c r="AE853" s="307" t="n"/>
      <c r="AF853" s="307" t="n"/>
      <c r="AG853" s="307" t="n"/>
      <c r="AH853" s="307" t="n"/>
      <c r="AI853" s="307" t="n"/>
      <c r="AJ853" s="307" t="n"/>
      <c r="AK853" s="307" t="n"/>
      <c r="AL853" s="307" t="n"/>
      <c r="AM853" s="307" t="n"/>
      <c r="AN853" s="307" t="n"/>
      <c r="AO853" s="307" t="n"/>
      <c r="AP853" s="307" t="n"/>
      <c r="AQ853" s="307" t="n"/>
      <c r="AR853" s="307" t="n"/>
      <c r="AS853" s="307" t="n"/>
      <c r="AT853" s="307" t="n"/>
      <c r="AU853" s="307" t="n"/>
      <c r="AV853" s="307" t="n"/>
      <c r="AW853" s="307" t="n"/>
      <c r="AX853" s="307" t="n"/>
      <c r="AY853" s="307" t="n"/>
      <c r="AZ853" s="307" t="n"/>
      <c r="BA853" s="307" t="n"/>
      <c r="BB853" s="307" t="n"/>
      <c r="BC853" s="307" t="n"/>
      <c r="BD853" s="307" t="n"/>
      <c r="BE853" s="230" t="n"/>
      <c r="BF853" s="230" t="n"/>
      <c r="BG853" s="230" t="n"/>
      <c r="BH853" s="230" t="n"/>
      <c r="BI853" s="230" t="n"/>
      <c r="BJ853" s="230" t="n"/>
      <c r="BK853" s="230" t="n"/>
      <c r="BL853" s="230" t="n"/>
      <c r="BM853" s="230" t="n"/>
      <c r="BN853" s="230" t="n"/>
      <c r="BO853" s="230" t="n"/>
      <c r="BP853" s="308" t="n"/>
      <c r="BQ853" s="308" t="n"/>
      <c r="BR853" s="308" t="n"/>
      <c r="BS853" s="308" t="n"/>
      <c r="BT853" s="308" t="n"/>
      <c r="BU853" s="308" t="n"/>
      <c r="BV853" s="308" t="n"/>
      <c r="BW853" s="300" t="n"/>
      <c r="BX853" s="300" t="n"/>
      <c r="BY853" s="300" t="n"/>
      <c r="BZ853" s="300" t="n"/>
      <c r="CA853" s="300" t="n"/>
      <c r="CB853" s="300" t="n"/>
      <c r="CC853" s="300" t="n"/>
      <c r="CD853" s="300" t="n"/>
      <c r="CE853" s="229" t="n"/>
      <c r="CF853" s="229" t="n"/>
      <c r="CG853" s="229" t="n"/>
      <c r="CH853" s="229" t="n"/>
      <c r="CI853" s="229" t="n"/>
      <c r="CJ853" s="229" t="n"/>
      <c r="CK853" s="229" t="n"/>
      <c r="CL853" s="229" t="n"/>
      <c r="CM853" s="229" t="n"/>
      <c r="CN853" s="229" t="n"/>
      <c r="CO853" s="229" t="n"/>
      <c r="CP853" s="300" t="n"/>
      <c r="CQ853" s="300" t="n"/>
      <c r="CR853" s="300" t="n"/>
      <c r="CS853" s="300" t="n"/>
      <c r="CT853" s="300" t="n"/>
      <c r="CU853" s="300" t="n"/>
      <c r="CV853" s="300" t="n"/>
      <c r="CW853" s="300" t="n"/>
      <c r="CX853" s="300" t="n"/>
      <c r="CY853" s="300" t="n"/>
      <c r="CZ853" s="300" t="n"/>
      <c r="DA853" s="300" t="n"/>
      <c r="DB853" s="300" t="n"/>
      <c r="DC853" s="300" t="n"/>
      <c r="DD853" s="300" t="n"/>
      <c r="DE853" s="300" t="n"/>
      <c r="DF853" s="300" t="n"/>
      <c r="DG853" s="300" t="n"/>
      <c r="DH853" s="300" t="n"/>
      <c r="DI853" s="300" t="n"/>
      <c r="DJ853" s="230" t="n"/>
      <c r="DK853" s="230" t="n"/>
      <c r="DL853" s="230" t="n"/>
      <c r="DM853" s="230" t="n"/>
      <c r="DN853" s="230" t="n"/>
      <c r="DO853" s="230" t="n"/>
      <c r="DP853" s="230" t="n"/>
      <c r="DQ853" s="230" t="n"/>
      <c r="DR853" s="230" t="n"/>
      <c r="DS853" s="230" t="n"/>
      <c r="DT853" s="300" t="n"/>
      <c r="DU853" s="300" t="n"/>
      <c r="DV853" s="300" t="n"/>
      <c r="DW853" s="300" t="n"/>
      <c r="DX853" s="300" t="n"/>
      <c r="DY853" s="300" t="n"/>
      <c r="DZ853" s="300" t="n"/>
      <c r="EA853" s="300" t="n"/>
      <c r="EB853" s="300" t="n"/>
      <c r="EC853" s="300" t="n"/>
      <c r="ED853" s="300" t="n"/>
      <c r="EE853" s="300" t="n"/>
    </row>
    <row r="854" ht="15.75" customHeight="1">
      <c r="A854" s="316" t="n"/>
      <c r="B854" s="316" t="n"/>
      <c r="C854" s="316" t="n"/>
      <c r="D854" s="316" t="n"/>
      <c r="E854" s="316" t="n"/>
      <c r="F854" s="316" t="n"/>
      <c r="G854" s="316" t="n"/>
      <c r="H854" s="316" t="n"/>
      <c r="I854" s="229" t="n"/>
      <c r="J854" s="229" t="n"/>
      <c r="K854" s="229" t="n"/>
      <c r="L854" s="229" t="n"/>
      <c r="M854" s="229" t="n"/>
      <c r="N854" s="229" t="n"/>
      <c r="O854" s="229" t="n"/>
      <c r="P854" s="229" t="n"/>
      <c r="Q854" s="229" t="n"/>
      <c r="R854" s="305" t="n"/>
      <c r="S854" s="229" t="n"/>
      <c r="T854" s="229" t="n"/>
      <c r="U854" s="229" t="n"/>
      <c r="V854" s="306" t="n"/>
      <c r="W854" s="307" t="n"/>
      <c r="X854" s="307" t="n"/>
      <c r="Y854" s="307" t="n"/>
      <c r="Z854" s="307" t="n"/>
      <c r="AA854" s="307" t="n"/>
      <c r="AB854" s="307" t="n"/>
      <c r="AC854" s="307" t="n"/>
      <c r="AD854" s="307" t="n"/>
      <c r="AE854" s="307" t="n"/>
      <c r="AF854" s="307" t="n"/>
      <c r="AG854" s="307" t="n"/>
      <c r="AH854" s="307" t="n"/>
      <c r="AI854" s="307" t="n"/>
      <c r="AJ854" s="307" t="n"/>
      <c r="AK854" s="307" t="n"/>
      <c r="AL854" s="307" t="n"/>
      <c r="AM854" s="307" t="n"/>
      <c r="AN854" s="307" t="n"/>
      <c r="AO854" s="307" t="n"/>
      <c r="AP854" s="307" t="n"/>
      <c r="AQ854" s="307" t="n"/>
      <c r="AR854" s="307" t="n"/>
      <c r="AS854" s="307" t="n"/>
      <c r="AT854" s="307" t="n"/>
      <c r="AU854" s="307" t="n"/>
      <c r="AV854" s="307" t="n"/>
      <c r="AW854" s="307" t="n"/>
      <c r="AX854" s="307" t="n"/>
      <c r="AY854" s="307" t="n"/>
      <c r="AZ854" s="307" t="n"/>
      <c r="BA854" s="307" t="n"/>
      <c r="BB854" s="307" t="n"/>
      <c r="BC854" s="307" t="n"/>
      <c r="BD854" s="307" t="n"/>
      <c r="BE854" s="230" t="n"/>
      <c r="BF854" s="230" t="n"/>
      <c r="BG854" s="230" t="n"/>
      <c r="BH854" s="230" t="n"/>
      <c r="BI854" s="230" t="n"/>
      <c r="BJ854" s="230" t="n"/>
      <c r="BK854" s="230" t="n"/>
      <c r="BL854" s="230" t="n"/>
      <c r="BM854" s="230" t="n"/>
      <c r="BN854" s="230" t="n"/>
      <c r="BO854" s="230" t="n"/>
      <c r="BP854" s="308" t="n"/>
      <c r="BQ854" s="308" t="n"/>
      <c r="BR854" s="308" t="n"/>
      <c r="BS854" s="308" t="n"/>
      <c r="BT854" s="308" t="n"/>
      <c r="BU854" s="308" t="n"/>
      <c r="BV854" s="308" t="n"/>
      <c r="BW854" s="300" t="n"/>
      <c r="BX854" s="300" t="n"/>
      <c r="BY854" s="300" t="n"/>
      <c r="BZ854" s="300" t="n"/>
      <c r="CA854" s="300" t="n"/>
      <c r="CB854" s="300" t="n"/>
      <c r="CC854" s="300" t="n"/>
      <c r="CD854" s="300" t="n"/>
      <c r="CE854" s="229" t="n"/>
      <c r="CF854" s="229" t="n"/>
      <c r="CG854" s="229" t="n"/>
      <c r="CH854" s="229" t="n"/>
      <c r="CI854" s="229" t="n"/>
      <c r="CJ854" s="229" t="n"/>
      <c r="CK854" s="229" t="n"/>
      <c r="CL854" s="229" t="n"/>
      <c r="CM854" s="229" t="n"/>
      <c r="CN854" s="229" t="n"/>
      <c r="CO854" s="229" t="n"/>
      <c r="CP854" s="300" t="n"/>
      <c r="CQ854" s="300" t="n"/>
      <c r="CR854" s="300" t="n"/>
      <c r="CS854" s="300" t="n"/>
      <c r="CT854" s="300" t="n"/>
      <c r="CU854" s="300" t="n"/>
      <c r="CV854" s="300" t="n"/>
      <c r="CW854" s="300" t="n"/>
      <c r="CX854" s="300" t="n"/>
      <c r="CY854" s="300" t="n"/>
      <c r="CZ854" s="300" t="n"/>
      <c r="DA854" s="300" t="n"/>
      <c r="DB854" s="300" t="n"/>
      <c r="DC854" s="300" t="n"/>
      <c r="DD854" s="300" t="n"/>
      <c r="DE854" s="300" t="n"/>
      <c r="DF854" s="300" t="n"/>
      <c r="DG854" s="300" t="n"/>
      <c r="DH854" s="300" t="n"/>
      <c r="DI854" s="300" t="n"/>
      <c r="DJ854" s="230" t="n"/>
      <c r="DK854" s="230" t="n"/>
      <c r="DL854" s="230" t="n"/>
      <c r="DM854" s="230" t="n"/>
      <c r="DN854" s="230" t="n"/>
      <c r="DO854" s="230" t="n"/>
      <c r="DP854" s="230" t="n"/>
      <c r="DQ854" s="230" t="n"/>
      <c r="DR854" s="230" t="n"/>
      <c r="DS854" s="230" t="n"/>
      <c r="DT854" s="300" t="n"/>
      <c r="DU854" s="300" t="n"/>
      <c r="DV854" s="300" t="n"/>
      <c r="DW854" s="300" t="n"/>
      <c r="DX854" s="300" t="n"/>
      <c r="DY854" s="300" t="n"/>
      <c r="DZ854" s="300" t="n"/>
      <c r="EA854" s="300" t="n"/>
      <c r="EB854" s="300" t="n"/>
      <c r="EC854" s="300" t="n"/>
      <c r="ED854" s="300" t="n"/>
      <c r="EE854" s="300" t="n"/>
    </row>
    <row r="855" ht="15.75" customHeight="1">
      <c r="A855" s="316" t="n"/>
      <c r="B855" s="316" t="n"/>
      <c r="C855" s="316" t="n"/>
      <c r="D855" s="316" t="n"/>
      <c r="E855" s="316" t="n"/>
      <c r="F855" s="316" t="n"/>
      <c r="G855" s="316" t="n"/>
      <c r="H855" s="316" t="n"/>
      <c r="I855" s="229" t="n"/>
      <c r="J855" s="229" t="n"/>
      <c r="K855" s="229" t="n"/>
      <c r="L855" s="229" t="n"/>
      <c r="M855" s="229" t="n"/>
      <c r="N855" s="229" t="n"/>
      <c r="O855" s="229" t="n"/>
      <c r="P855" s="229" t="n"/>
      <c r="Q855" s="229" t="n"/>
      <c r="R855" s="305" t="n"/>
      <c r="S855" s="229" t="n"/>
      <c r="T855" s="229" t="n"/>
      <c r="U855" s="229" t="n"/>
      <c r="V855" s="306" t="n"/>
      <c r="W855" s="307" t="n"/>
      <c r="X855" s="307" t="n"/>
      <c r="Y855" s="307" t="n"/>
      <c r="Z855" s="307" t="n"/>
      <c r="AA855" s="307" t="n"/>
      <c r="AB855" s="307" t="n"/>
      <c r="AC855" s="307" t="n"/>
      <c r="AD855" s="307" t="n"/>
      <c r="AE855" s="307" t="n"/>
      <c r="AF855" s="307" t="n"/>
      <c r="AG855" s="307" t="n"/>
      <c r="AH855" s="307" t="n"/>
      <c r="AI855" s="307" t="n"/>
      <c r="AJ855" s="307" t="n"/>
      <c r="AK855" s="307" t="n"/>
      <c r="AL855" s="307" t="n"/>
      <c r="AM855" s="307" t="n"/>
      <c r="AN855" s="307" t="n"/>
      <c r="AO855" s="307" t="n"/>
      <c r="AP855" s="307" t="n"/>
      <c r="AQ855" s="307" t="n"/>
      <c r="AR855" s="307" t="n"/>
      <c r="AS855" s="307" t="n"/>
      <c r="AT855" s="307" t="n"/>
      <c r="AU855" s="307" t="n"/>
      <c r="AV855" s="307" t="n"/>
      <c r="AW855" s="307" t="n"/>
      <c r="AX855" s="307" t="n"/>
      <c r="AY855" s="307" t="n"/>
      <c r="AZ855" s="307" t="n"/>
      <c r="BA855" s="307" t="n"/>
      <c r="BB855" s="307" t="n"/>
      <c r="BC855" s="307" t="n"/>
      <c r="BD855" s="307" t="n"/>
      <c r="BE855" s="230" t="n"/>
      <c r="BF855" s="230" t="n"/>
      <c r="BG855" s="230" t="n"/>
      <c r="BH855" s="230" t="n"/>
      <c r="BI855" s="230" t="n"/>
      <c r="BJ855" s="230" t="n"/>
      <c r="BK855" s="230" t="n"/>
      <c r="BL855" s="230" t="n"/>
      <c r="BM855" s="230" t="n"/>
      <c r="BN855" s="230" t="n"/>
      <c r="BO855" s="230" t="n"/>
      <c r="BP855" s="308" t="n"/>
      <c r="BQ855" s="308" t="n"/>
      <c r="BR855" s="308" t="n"/>
      <c r="BS855" s="308" t="n"/>
      <c r="BT855" s="308" t="n"/>
      <c r="BU855" s="308" t="n"/>
      <c r="BV855" s="308" t="n"/>
      <c r="BW855" s="300" t="n"/>
      <c r="BX855" s="300" t="n"/>
      <c r="BY855" s="300" t="n"/>
      <c r="BZ855" s="300" t="n"/>
      <c r="CA855" s="300" t="n"/>
      <c r="CB855" s="300" t="n"/>
      <c r="CC855" s="300" t="n"/>
      <c r="CD855" s="300" t="n"/>
      <c r="CE855" s="229" t="n"/>
      <c r="CF855" s="229" t="n"/>
      <c r="CG855" s="229" t="n"/>
      <c r="CH855" s="229" t="n"/>
      <c r="CI855" s="229" t="n"/>
      <c r="CJ855" s="229" t="n"/>
      <c r="CK855" s="229" t="n"/>
      <c r="CL855" s="229" t="n"/>
      <c r="CM855" s="229" t="n"/>
      <c r="CN855" s="229" t="n"/>
      <c r="CO855" s="229" t="n"/>
      <c r="CP855" s="300" t="n"/>
      <c r="CQ855" s="300" t="n"/>
      <c r="CR855" s="300" t="n"/>
      <c r="CS855" s="300" t="n"/>
      <c r="CT855" s="300" t="n"/>
      <c r="CU855" s="300" t="n"/>
      <c r="CV855" s="300" t="n"/>
      <c r="CW855" s="300" t="n"/>
      <c r="CX855" s="300" t="n"/>
      <c r="CY855" s="300" t="n"/>
      <c r="CZ855" s="300" t="n"/>
      <c r="DA855" s="300" t="n"/>
      <c r="DB855" s="300" t="n"/>
      <c r="DC855" s="300" t="n"/>
      <c r="DD855" s="300" t="n"/>
      <c r="DE855" s="300" t="n"/>
      <c r="DF855" s="300" t="n"/>
      <c r="DG855" s="300" t="n"/>
      <c r="DH855" s="300" t="n"/>
      <c r="DI855" s="300" t="n"/>
      <c r="DJ855" s="230" t="n"/>
      <c r="DK855" s="230" t="n"/>
      <c r="DL855" s="230" t="n"/>
      <c r="DM855" s="230" t="n"/>
      <c r="DN855" s="230" t="n"/>
      <c r="DO855" s="230" t="n"/>
      <c r="DP855" s="230" t="n"/>
      <c r="DQ855" s="230" t="n"/>
      <c r="DR855" s="230" t="n"/>
      <c r="DS855" s="230" t="n"/>
      <c r="DT855" s="300" t="n"/>
      <c r="DU855" s="300" t="n"/>
      <c r="DV855" s="300" t="n"/>
      <c r="DW855" s="300" t="n"/>
      <c r="DX855" s="300" t="n"/>
      <c r="DY855" s="300" t="n"/>
      <c r="DZ855" s="300" t="n"/>
      <c r="EA855" s="300" t="n"/>
      <c r="EB855" s="300" t="n"/>
      <c r="EC855" s="300" t="n"/>
      <c r="ED855" s="300" t="n"/>
      <c r="EE855" s="300" t="n"/>
    </row>
    <row r="856" ht="15.75" customHeight="1">
      <c r="A856" s="316" t="n"/>
      <c r="B856" s="316" t="n"/>
      <c r="C856" s="316" t="n"/>
      <c r="D856" s="316" t="n"/>
      <c r="E856" s="316" t="n"/>
      <c r="F856" s="316" t="n"/>
      <c r="G856" s="316" t="n"/>
      <c r="H856" s="316" t="n"/>
      <c r="I856" s="229" t="n"/>
      <c r="J856" s="229" t="n"/>
      <c r="K856" s="229" t="n"/>
      <c r="L856" s="229" t="n"/>
      <c r="M856" s="229" t="n"/>
      <c r="N856" s="229" t="n"/>
      <c r="O856" s="229" t="n"/>
      <c r="P856" s="229" t="n"/>
      <c r="Q856" s="229" t="n"/>
      <c r="R856" s="305" t="n"/>
      <c r="S856" s="229" t="n"/>
      <c r="T856" s="229" t="n"/>
      <c r="U856" s="229" t="n"/>
      <c r="V856" s="306" t="n"/>
      <c r="W856" s="307" t="n"/>
      <c r="X856" s="307" t="n"/>
      <c r="Y856" s="307" t="n"/>
      <c r="Z856" s="307" t="n"/>
      <c r="AA856" s="307" t="n"/>
      <c r="AB856" s="307" t="n"/>
      <c r="AC856" s="307" t="n"/>
      <c r="AD856" s="307" t="n"/>
      <c r="AE856" s="307" t="n"/>
      <c r="AF856" s="307" t="n"/>
      <c r="AG856" s="307" t="n"/>
      <c r="AH856" s="307" t="n"/>
      <c r="AI856" s="307" t="n"/>
      <c r="AJ856" s="307" t="n"/>
      <c r="AK856" s="307" t="n"/>
      <c r="AL856" s="307" t="n"/>
      <c r="AM856" s="307" t="n"/>
      <c r="AN856" s="307" t="n"/>
      <c r="AO856" s="307" t="n"/>
      <c r="AP856" s="307" t="n"/>
      <c r="AQ856" s="307" t="n"/>
      <c r="AR856" s="307" t="n"/>
      <c r="AS856" s="307" t="n"/>
      <c r="AT856" s="307" t="n"/>
      <c r="AU856" s="307" t="n"/>
      <c r="AV856" s="307" t="n"/>
      <c r="AW856" s="307" t="n"/>
      <c r="AX856" s="307" t="n"/>
      <c r="AY856" s="307" t="n"/>
      <c r="AZ856" s="307" t="n"/>
      <c r="BA856" s="307" t="n"/>
      <c r="BB856" s="307" t="n"/>
      <c r="BC856" s="307" t="n"/>
      <c r="BD856" s="307" t="n"/>
      <c r="BE856" s="230" t="n"/>
      <c r="BF856" s="230" t="n"/>
      <c r="BG856" s="230" t="n"/>
      <c r="BH856" s="230" t="n"/>
      <c r="BI856" s="230" t="n"/>
      <c r="BJ856" s="230" t="n"/>
      <c r="BK856" s="230" t="n"/>
      <c r="BL856" s="230" t="n"/>
      <c r="BM856" s="230" t="n"/>
      <c r="BN856" s="230" t="n"/>
      <c r="BO856" s="230" t="n"/>
      <c r="BP856" s="308" t="n"/>
      <c r="BQ856" s="308" t="n"/>
      <c r="BR856" s="308" t="n"/>
      <c r="BS856" s="308" t="n"/>
      <c r="BT856" s="308" t="n"/>
      <c r="BU856" s="308" t="n"/>
      <c r="BV856" s="308" t="n"/>
      <c r="BW856" s="300" t="n"/>
      <c r="BX856" s="300" t="n"/>
      <c r="BY856" s="300" t="n"/>
      <c r="BZ856" s="300" t="n"/>
      <c r="CA856" s="300" t="n"/>
      <c r="CB856" s="300" t="n"/>
      <c r="CC856" s="300" t="n"/>
      <c r="CD856" s="300" t="n"/>
      <c r="CE856" s="229" t="n"/>
      <c r="CF856" s="229" t="n"/>
      <c r="CG856" s="229" t="n"/>
      <c r="CH856" s="229" t="n"/>
      <c r="CI856" s="229" t="n"/>
      <c r="CJ856" s="229" t="n"/>
      <c r="CK856" s="229" t="n"/>
      <c r="CL856" s="229" t="n"/>
      <c r="CM856" s="229" t="n"/>
      <c r="CN856" s="229" t="n"/>
      <c r="CO856" s="229" t="n"/>
      <c r="CP856" s="300" t="n"/>
      <c r="CQ856" s="300" t="n"/>
      <c r="CR856" s="300" t="n"/>
      <c r="CS856" s="300" t="n"/>
      <c r="CT856" s="300" t="n"/>
      <c r="CU856" s="300" t="n"/>
      <c r="CV856" s="300" t="n"/>
      <c r="CW856" s="300" t="n"/>
      <c r="CX856" s="300" t="n"/>
      <c r="CY856" s="300" t="n"/>
      <c r="CZ856" s="300" t="n"/>
      <c r="DA856" s="300" t="n"/>
      <c r="DB856" s="300" t="n"/>
      <c r="DC856" s="300" t="n"/>
      <c r="DD856" s="300" t="n"/>
      <c r="DE856" s="300" t="n"/>
      <c r="DF856" s="300" t="n"/>
      <c r="DG856" s="300" t="n"/>
      <c r="DH856" s="300" t="n"/>
      <c r="DI856" s="300" t="n"/>
      <c r="DJ856" s="230" t="n"/>
      <c r="DK856" s="230" t="n"/>
      <c r="DL856" s="230" t="n"/>
      <c r="DM856" s="230" t="n"/>
      <c r="DN856" s="230" t="n"/>
      <c r="DO856" s="230" t="n"/>
      <c r="DP856" s="230" t="n"/>
      <c r="DQ856" s="230" t="n"/>
      <c r="DR856" s="230" t="n"/>
      <c r="DS856" s="230" t="n"/>
      <c r="DT856" s="300" t="n"/>
      <c r="DU856" s="300" t="n"/>
      <c r="DV856" s="300" t="n"/>
      <c r="DW856" s="300" t="n"/>
      <c r="DX856" s="300" t="n"/>
      <c r="DY856" s="300" t="n"/>
      <c r="DZ856" s="300" t="n"/>
      <c r="EA856" s="300" t="n"/>
      <c r="EB856" s="300" t="n"/>
      <c r="EC856" s="300" t="n"/>
      <c r="ED856" s="300" t="n"/>
      <c r="EE856" s="300" t="n"/>
    </row>
    <row r="857" ht="15.75" customHeight="1">
      <c r="A857" s="316" t="n"/>
      <c r="B857" s="316" t="n"/>
      <c r="C857" s="316" t="n"/>
      <c r="D857" s="316" t="n"/>
      <c r="E857" s="316" t="n"/>
      <c r="F857" s="316" t="n"/>
      <c r="G857" s="316" t="n"/>
      <c r="H857" s="316" t="n"/>
      <c r="I857" s="229" t="n"/>
      <c r="J857" s="229" t="n"/>
      <c r="K857" s="229" t="n"/>
      <c r="L857" s="229" t="n"/>
      <c r="M857" s="229" t="n"/>
      <c r="N857" s="229" t="n"/>
      <c r="O857" s="229" t="n"/>
      <c r="P857" s="229" t="n"/>
      <c r="Q857" s="229" t="n"/>
      <c r="R857" s="305" t="n"/>
      <c r="S857" s="229" t="n"/>
      <c r="T857" s="229" t="n"/>
      <c r="U857" s="229" t="n"/>
      <c r="V857" s="306" t="n"/>
      <c r="W857" s="307" t="n"/>
      <c r="X857" s="307" t="n"/>
      <c r="Y857" s="307" t="n"/>
      <c r="Z857" s="307" t="n"/>
      <c r="AA857" s="307" t="n"/>
      <c r="AB857" s="307" t="n"/>
      <c r="AC857" s="307" t="n"/>
      <c r="AD857" s="307" t="n"/>
      <c r="AE857" s="307" t="n"/>
      <c r="AF857" s="307" t="n"/>
      <c r="AG857" s="307" t="n"/>
      <c r="AH857" s="307" t="n"/>
      <c r="AI857" s="307" t="n"/>
      <c r="AJ857" s="307" t="n"/>
      <c r="AK857" s="307" t="n"/>
      <c r="AL857" s="307" t="n"/>
      <c r="AM857" s="307" t="n"/>
      <c r="AN857" s="307" t="n"/>
      <c r="AO857" s="307" t="n"/>
      <c r="AP857" s="307" t="n"/>
      <c r="AQ857" s="307" t="n"/>
      <c r="AR857" s="307" t="n"/>
      <c r="AS857" s="307" t="n"/>
      <c r="AT857" s="307" t="n"/>
      <c r="AU857" s="307" t="n"/>
      <c r="AV857" s="307" t="n"/>
      <c r="AW857" s="307" t="n"/>
      <c r="AX857" s="307" t="n"/>
      <c r="AY857" s="307" t="n"/>
      <c r="AZ857" s="307" t="n"/>
      <c r="BA857" s="307" t="n"/>
      <c r="BB857" s="307" t="n"/>
      <c r="BC857" s="307" t="n"/>
      <c r="BD857" s="307" t="n"/>
      <c r="BE857" s="230" t="n"/>
      <c r="BF857" s="230" t="n"/>
      <c r="BG857" s="230" t="n"/>
      <c r="BH857" s="230" t="n"/>
      <c r="BI857" s="230" t="n"/>
      <c r="BJ857" s="230" t="n"/>
      <c r="BK857" s="230" t="n"/>
      <c r="BL857" s="230" t="n"/>
      <c r="BM857" s="230" t="n"/>
      <c r="BN857" s="230" t="n"/>
      <c r="BO857" s="230" t="n"/>
      <c r="BP857" s="308" t="n"/>
      <c r="BQ857" s="308" t="n"/>
      <c r="BR857" s="308" t="n"/>
      <c r="BS857" s="308" t="n"/>
      <c r="BT857" s="308" t="n"/>
      <c r="BU857" s="308" t="n"/>
      <c r="BV857" s="308" t="n"/>
      <c r="BW857" s="300" t="n"/>
      <c r="BX857" s="300" t="n"/>
      <c r="BY857" s="300" t="n"/>
      <c r="BZ857" s="300" t="n"/>
      <c r="CA857" s="300" t="n"/>
      <c r="CB857" s="300" t="n"/>
      <c r="CC857" s="300" t="n"/>
      <c r="CD857" s="300" t="n"/>
      <c r="CE857" s="229" t="n"/>
      <c r="CF857" s="229" t="n"/>
      <c r="CG857" s="229" t="n"/>
      <c r="CH857" s="229" t="n"/>
      <c r="CI857" s="229" t="n"/>
      <c r="CJ857" s="229" t="n"/>
      <c r="CK857" s="229" t="n"/>
      <c r="CL857" s="229" t="n"/>
      <c r="CM857" s="229" t="n"/>
      <c r="CN857" s="229" t="n"/>
      <c r="CO857" s="229" t="n"/>
      <c r="CP857" s="300" t="n"/>
      <c r="CQ857" s="300" t="n"/>
      <c r="CR857" s="300" t="n"/>
      <c r="CS857" s="300" t="n"/>
      <c r="CT857" s="300" t="n"/>
      <c r="CU857" s="300" t="n"/>
      <c r="CV857" s="300" t="n"/>
      <c r="CW857" s="300" t="n"/>
      <c r="CX857" s="300" t="n"/>
      <c r="CY857" s="300" t="n"/>
      <c r="CZ857" s="300" t="n"/>
      <c r="DA857" s="300" t="n"/>
      <c r="DB857" s="300" t="n"/>
      <c r="DC857" s="300" t="n"/>
      <c r="DD857" s="300" t="n"/>
      <c r="DE857" s="300" t="n"/>
      <c r="DF857" s="300" t="n"/>
      <c r="DG857" s="300" t="n"/>
      <c r="DH857" s="300" t="n"/>
      <c r="DI857" s="300" t="n"/>
      <c r="DJ857" s="230" t="n"/>
      <c r="DK857" s="230" t="n"/>
      <c r="DL857" s="230" t="n"/>
      <c r="DM857" s="230" t="n"/>
      <c r="DN857" s="230" t="n"/>
      <c r="DO857" s="230" t="n"/>
      <c r="DP857" s="230" t="n"/>
      <c r="DQ857" s="230" t="n"/>
      <c r="DR857" s="230" t="n"/>
      <c r="DS857" s="230" t="n"/>
      <c r="DT857" s="300" t="n"/>
      <c r="DU857" s="300" t="n"/>
      <c r="DV857" s="300" t="n"/>
      <c r="DW857" s="300" t="n"/>
      <c r="DX857" s="300" t="n"/>
      <c r="DY857" s="300" t="n"/>
      <c r="DZ857" s="300" t="n"/>
      <c r="EA857" s="300" t="n"/>
      <c r="EB857" s="300" t="n"/>
      <c r="EC857" s="300" t="n"/>
      <c r="ED857" s="300" t="n"/>
      <c r="EE857" s="300" t="n"/>
    </row>
    <row r="858" ht="15.75" customHeight="1">
      <c r="A858" s="316" t="n"/>
      <c r="B858" s="316" t="n"/>
      <c r="C858" s="316" t="n"/>
      <c r="D858" s="316" t="n"/>
      <c r="E858" s="316" t="n"/>
      <c r="F858" s="316" t="n"/>
      <c r="G858" s="316" t="n"/>
      <c r="H858" s="316" t="n"/>
      <c r="I858" s="229" t="n"/>
      <c r="J858" s="229" t="n"/>
      <c r="K858" s="229" t="n"/>
      <c r="L858" s="229" t="n"/>
      <c r="M858" s="229" t="n"/>
      <c r="N858" s="229" t="n"/>
      <c r="O858" s="229" t="n"/>
      <c r="P858" s="229" t="n"/>
      <c r="Q858" s="229" t="n"/>
      <c r="R858" s="305" t="n"/>
      <c r="S858" s="229" t="n"/>
      <c r="T858" s="229" t="n"/>
      <c r="U858" s="229" t="n"/>
      <c r="V858" s="306" t="n"/>
      <c r="W858" s="307" t="n"/>
      <c r="X858" s="307" t="n"/>
      <c r="Y858" s="307" t="n"/>
      <c r="Z858" s="307" t="n"/>
      <c r="AA858" s="307" t="n"/>
      <c r="AB858" s="307" t="n"/>
      <c r="AC858" s="307" t="n"/>
      <c r="AD858" s="307" t="n"/>
      <c r="AE858" s="307" t="n"/>
      <c r="AF858" s="307" t="n"/>
      <c r="AG858" s="307" t="n"/>
      <c r="AH858" s="307" t="n"/>
      <c r="AI858" s="307" t="n"/>
      <c r="AJ858" s="307" t="n"/>
      <c r="AK858" s="307" t="n"/>
      <c r="AL858" s="307" t="n"/>
      <c r="AM858" s="307" t="n"/>
      <c r="AN858" s="307" t="n"/>
      <c r="AO858" s="307" t="n"/>
      <c r="AP858" s="307" t="n"/>
      <c r="AQ858" s="307" t="n"/>
      <c r="AR858" s="307" t="n"/>
      <c r="AS858" s="307" t="n"/>
      <c r="AT858" s="307" t="n"/>
      <c r="AU858" s="307" t="n"/>
      <c r="AV858" s="307" t="n"/>
      <c r="AW858" s="307" t="n"/>
      <c r="AX858" s="307" t="n"/>
      <c r="AY858" s="307" t="n"/>
      <c r="AZ858" s="307" t="n"/>
      <c r="BA858" s="307" t="n"/>
      <c r="BB858" s="307" t="n"/>
      <c r="BC858" s="307" t="n"/>
      <c r="BD858" s="307" t="n"/>
      <c r="BE858" s="230" t="n"/>
      <c r="BF858" s="230" t="n"/>
      <c r="BG858" s="230" t="n"/>
      <c r="BH858" s="230" t="n"/>
      <c r="BI858" s="230" t="n"/>
      <c r="BJ858" s="230" t="n"/>
      <c r="BK858" s="230" t="n"/>
      <c r="BL858" s="230" t="n"/>
      <c r="BM858" s="230" t="n"/>
      <c r="BN858" s="230" t="n"/>
      <c r="BO858" s="230" t="n"/>
      <c r="BP858" s="308" t="n"/>
      <c r="BQ858" s="308" t="n"/>
      <c r="BR858" s="308" t="n"/>
      <c r="BS858" s="308" t="n"/>
      <c r="BT858" s="308" t="n"/>
      <c r="BU858" s="308" t="n"/>
      <c r="BV858" s="308" t="n"/>
      <c r="BW858" s="300" t="n"/>
      <c r="BX858" s="300" t="n"/>
      <c r="BY858" s="300" t="n"/>
      <c r="BZ858" s="300" t="n"/>
      <c r="CA858" s="300" t="n"/>
      <c r="CB858" s="300" t="n"/>
      <c r="CC858" s="300" t="n"/>
      <c r="CD858" s="300" t="n"/>
      <c r="CE858" s="229" t="n"/>
      <c r="CF858" s="229" t="n"/>
      <c r="CG858" s="229" t="n"/>
      <c r="CH858" s="229" t="n"/>
      <c r="CI858" s="229" t="n"/>
      <c r="CJ858" s="229" t="n"/>
      <c r="CK858" s="229" t="n"/>
      <c r="CL858" s="229" t="n"/>
      <c r="CM858" s="229" t="n"/>
      <c r="CN858" s="229" t="n"/>
      <c r="CO858" s="229" t="n"/>
      <c r="CP858" s="300" t="n"/>
      <c r="CQ858" s="300" t="n"/>
      <c r="CR858" s="300" t="n"/>
      <c r="CS858" s="300" t="n"/>
      <c r="CT858" s="300" t="n"/>
      <c r="CU858" s="300" t="n"/>
      <c r="CV858" s="300" t="n"/>
      <c r="CW858" s="300" t="n"/>
      <c r="CX858" s="300" t="n"/>
      <c r="CY858" s="300" t="n"/>
      <c r="CZ858" s="300" t="n"/>
      <c r="DA858" s="300" t="n"/>
      <c r="DB858" s="300" t="n"/>
      <c r="DC858" s="300" t="n"/>
      <c r="DD858" s="300" t="n"/>
      <c r="DE858" s="300" t="n"/>
      <c r="DF858" s="300" t="n"/>
      <c r="DG858" s="300" t="n"/>
      <c r="DH858" s="300" t="n"/>
      <c r="DI858" s="300" t="n"/>
      <c r="DJ858" s="230" t="n"/>
      <c r="DK858" s="230" t="n"/>
      <c r="DL858" s="230" t="n"/>
      <c r="DM858" s="230" t="n"/>
      <c r="DN858" s="230" t="n"/>
      <c r="DO858" s="230" t="n"/>
      <c r="DP858" s="230" t="n"/>
      <c r="DQ858" s="230" t="n"/>
      <c r="DR858" s="230" t="n"/>
      <c r="DS858" s="230" t="n"/>
      <c r="DT858" s="300" t="n"/>
      <c r="DU858" s="300" t="n"/>
      <c r="DV858" s="300" t="n"/>
      <c r="DW858" s="300" t="n"/>
      <c r="DX858" s="300" t="n"/>
      <c r="DY858" s="300" t="n"/>
      <c r="DZ858" s="300" t="n"/>
      <c r="EA858" s="300" t="n"/>
      <c r="EB858" s="300" t="n"/>
      <c r="EC858" s="300" t="n"/>
      <c r="ED858" s="300" t="n"/>
      <c r="EE858" s="300" t="n"/>
    </row>
    <row r="859" ht="15.75" customHeight="1">
      <c r="A859" s="304" t="n"/>
      <c r="B859" s="304" t="n"/>
      <c r="C859" s="304" t="n"/>
      <c r="D859" s="304" t="n"/>
      <c r="E859" s="304" t="n"/>
      <c r="F859" s="304" t="n"/>
      <c r="G859" s="304" t="n"/>
      <c r="H859" s="304" t="n"/>
      <c r="I859" s="229" t="n"/>
      <c r="J859" s="229" t="n"/>
      <c r="K859" s="229" t="n"/>
      <c r="L859" s="229" t="n"/>
      <c r="M859" s="229" t="n"/>
      <c r="N859" s="229" t="n"/>
      <c r="O859" s="229" t="n"/>
      <c r="P859" s="229" t="n"/>
      <c r="Q859" s="229" t="n"/>
      <c r="R859" s="305" t="n"/>
      <c r="S859" s="229" t="n"/>
      <c r="T859" s="229" t="n"/>
      <c r="U859" s="229" t="n"/>
      <c r="V859" s="306" t="n"/>
      <c r="W859" s="307" t="n"/>
      <c r="X859" s="307" t="n"/>
      <c r="Y859" s="307" t="n"/>
      <c r="Z859" s="307" t="n"/>
      <c r="AA859" s="307" t="n"/>
      <c r="AB859" s="307" t="n"/>
      <c r="AC859" s="307" t="n"/>
      <c r="AD859" s="307" t="n"/>
      <c r="AE859" s="307" t="n"/>
      <c r="AF859" s="307" t="n"/>
      <c r="AG859" s="307" t="n"/>
      <c r="AH859" s="307" t="n"/>
      <c r="AI859" s="307" t="n"/>
      <c r="AJ859" s="307" t="n"/>
      <c r="AK859" s="307" t="n"/>
      <c r="AL859" s="307" t="n"/>
      <c r="AM859" s="307" t="n"/>
      <c r="AN859" s="307" t="n"/>
      <c r="AO859" s="307" t="n"/>
      <c r="AP859" s="307" t="n"/>
      <c r="AQ859" s="307" t="n"/>
      <c r="AR859" s="307" t="n"/>
      <c r="AS859" s="307" t="n"/>
      <c r="AT859" s="307" t="n"/>
      <c r="AU859" s="307" t="n"/>
      <c r="AV859" s="307" t="n"/>
      <c r="AW859" s="307" t="n"/>
      <c r="AX859" s="307" t="n"/>
      <c r="AY859" s="307" t="n"/>
      <c r="AZ859" s="307" t="n"/>
      <c r="BA859" s="307" t="n"/>
      <c r="BB859" s="307" t="n"/>
      <c r="BC859" s="307" t="n"/>
      <c r="BD859" s="307" t="n"/>
      <c r="BE859" s="230" t="n"/>
      <c r="BF859" s="230" t="n"/>
      <c r="BG859" s="230" t="n"/>
      <c r="BH859" s="230" t="n"/>
      <c r="BI859" s="230" t="n"/>
      <c r="BJ859" s="230" t="n"/>
      <c r="BK859" s="230" t="n"/>
      <c r="BL859" s="230" t="n"/>
      <c r="BM859" s="230" t="n"/>
      <c r="BN859" s="230" t="n"/>
      <c r="BO859" s="230" t="n"/>
      <c r="BP859" s="308" t="n"/>
      <c r="BQ859" s="308" t="n"/>
      <c r="BR859" s="308" t="n"/>
      <c r="BS859" s="308" t="n"/>
      <c r="BT859" s="308" t="n"/>
      <c r="BU859" s="308" t="n"/>
      <c r="BV859" s="308" t="n"/>
      <c r="BW859" s="300" t="n"/>
      <c r="BX859" s="300" t="n"/>
      <c r="BY859" s="300" t="n"/>
      <c r="BZ859" s="300" t="n"/>
      <c r="CA859" s="300" t="n"/>
      <c r="CB859" s="300" t="n"/>
      <c r="CC859" s="300" t="n"/>
      <c r="CD859" s="300" t="n"/>
      <c r="CE859" s="229" t="n"/>
      <c r="CF859" s="229" t="n"/>
      <c r="CG859" s="229" t="n"/>
      <c r="CH859" s="229" t="n"/>
      <c r="CI859" s="229" t="n"/>
      <c r="CJ859" s="229" t="n"/>
      <c r="CK859" s="229" t="n"/>
      <c r="CL859" s="229" t="n"/>
      <c r="CM859" s="229" t="n"/>
      <c r="CN859" s="229" t="n"/>
      <c r="CO859" s="229" t="n"/>
      <c r="CP859" s="300" t="n"/>
      <c r="CQ859" s="300" t="n"/>
      <c r="CR859" s="300" t="n"/>
      <c r="CS859" s="300" t="n"/>
      <c r="CT859" s="300" t="n"/>
      <c r="CU859" s="300" t="n"/>
      <c r="CV859" s="300" t="n"/>
      <c r="CW859" s="300" t="n"/>
      <c r="CX859" s="300" t="n"/>
      <c r="CY859" s="300" t="n"/>
      <c r="CZ859" s="300" t="n"/>
      <c r="DA859" s="300" t="n"/>
      <c r="DB859" s="300" t="n"/>
      <c r="DC859" s="300" t="n"/>
      <c r="DD859" s="300" t="n"/>
      <c r="DE859" s="300" t="n"/>
      <c r="DF859" s="300" t="n"/>
      <c r="DG859" s="300" t="n"/>
      <c r="DH859" s="300" t="n"/>
      <c r="DI859" s="300" t="n"/>
      <c r="DJ859" s="230" t="n"/>
      <c r="DK859" s="230" t="n"/>
      <c r="DL859" s="230" t="n"/>
      <c r="DM859" s="230" t="n"/>
      <c r="DN859" s="230" t="n"/>
      <c r="DO859" s="230" t="n"/>
      <c r="DP859" s="230" t="n"/>
      <c r="DQ859" s="230" t="n"/>
      <c r="DR859" s="230" t="n"/>
      <c r="DS859" s="230" t="n"/>
      <c r="DT859" s="300" t="n"/>
      <c r="DU859" s="300" t="n"/>
      <c r="DV859" s="300" t="n"/>
      <c r="DW859" s="300" t="n"/>
      <c r="DX859" s="300" t="n"/>
      <c r="DY859" s="300" t="n"/>
      <c r="DZ859" s="300" t="n"/>
      <c r="EA859" s="300" t="n"/>
      <c r="EB859" s="300" t="n"/>
      <c r="EC859" s="300" t="n"/>
      <c r="ED859" s="300" t="n"/>
      <c r="EE859" s="300" t="n"/>
    </row>
    <row r="860" ht="15.75" customHeight="1">
      <c r="A860" s="304" t="n"/>
      <c r="B860" s="304" t="n"/>
      <c r="C860" s="304" t="n"/>
      <c r="D860" s="304" t="n"/>
      <c r="E860" s="304" t="n"/>
      <c r="F860" s="304" t="n"/>
      <c r="G860" s="304" t="n"/>
      <c r="H860" s="304" t="n"/>
      <c r="I860" s="229" t="n"/>
      <c r="J860" s="229" t="n"/>
      <c r="K860" s="229" t="n"/>
      <c r="L860" s="229" t="n"/>
      <c r="M860" s="229" t="n"/>
      <c r="N860" s="229" t="n"/>
      <c r="O860" s="229" t="n"/>
      <c r="P860" s="229" t="n"/>
      <c r="Q860" s="229" t="n"/>
      <c r="R860" s="305" t="n"/>
      <c r="S860" s="229" t="n"/>
      <c r="T860" s="229" t="n"/>
      <c r="U860" s="229" t="n"/>
      <c r="V860" s="306" t="n"/>
      <c r="W860" s="307" t="n"/>
      <c r="X860" s="307" t="n"/>
      <c r="Y860" s="307" t="n"/>
      <c r="Z860" s="307" t="n"/>
      <c r="AA860" s="307" t="n"/>
      <c r="AB860" s="307" t="n"/>
      <c r="AC860" s="307" t="n"/>
      <c r="AD860" s="307" t="n"/>
      <c r="AE860" s="307" t="n"/>
      <c r="AF860" s="307" t="n"/>
      <c r="AG860" s="307" t="n"/>
      <c r="AH860" s="307" t="n"/>
      <c r="AI860" s="307" t="n"/>
      <c r="AJ860" s="307" t="n"/>
      <c r="AK860" s="307" t="n"/>
      <c r="AL860" s="307" t="n"/>
      <c r="AM860" s="307" t="n"/>
      <c r="AN860" s="307" t="n"/>
      <c r="AO860" s="307" t="n"/>
      <c r="AP860" s="307" t="n"/>
      <c r="AQ860" s="307" t="n"/>
      <c r="AR860" s="307" t="n"/>
      <c r="AS860" s="307" t="n"/>
      <c r="AT860" s="307" t="n"/>
      <c r="AU860" s="307" t="n"/>
      <c r="AV860" s="307" t="n"/>
      <c r="AW860" s="307" t="n"/>
      <c r="AX860" s="307" t="n"/>
      <c r="AY860" s="307" t="n"/>
      <c r="AZ860" s="307" t="n"/>
      <c r="BA860" s="307" t="n"/>
      <c r="BB860" s="307" t="n"/>
      <c r="BC860" s="307" t="n"/>
      <c r="BD860" s="307" t="n"/>
      <c r="BE860" s="230" t="n"/>
      <c r="BF860" s="230" t="n"/>
      <c r="BG860" s="230" t="n"/>
      <c r="BH860" s="230" t="n"/>
      <c r="BI860" s="230" t="n"/>
      <c r="BJ860" s="230" t="n"/>
      <c r="BK860" s="230" t="n"/>
      <c r="BL860" s="230" t="n"/>
      <c r="BM860" s="230" t="n"/>
      <c r="BN860" s="230" t="n"/>
      <c r="BO860" s="230" t="n"/>
      <c r="BP860" s="308" t="n"/>
      <c r="BQ860" s="308" t="n"/>
      <c r="BR860" s="308" t="n"/>
      <c r="BS860" s="308" t="n"/>
      <c r="BT860" s="308" t="n"/>
      <c r="BU860" s="308" t="n"/>
      <c r="BV860" s="308" t="n"/>
      <c r="BW860" s="300" t="n"/>
      <c r="BX860" s="300" t="n"/>
      <c r="BY860" s="300" t="n"/>
      <c r="BZ860" s="300" t="n"/>
      <c r="CA860" s="300" t="n"/>
      <c r="CB860" s="300" t="n"/>
      <c r="CC860" s="300" t="n"/>
      <c r="CD860" s="300" t="n"/>
      <c r="CE860" s="229" t="n"/>
      <c r="CF860" s="229" t="n"/>
      <c r="CG860" s="229" t="n"/>
      <c r="CH860" s="229" t="n"/>
      <c r="CI860" s="229" t="n"/>
      <c r="CJ860" s="229" t="n"/>
      <c r="CK860" s="229" t="n"/>
      <c r="CL860" s="229" t="n"/>
      <c r="CM860" s="229" t="n"/>
      <c r="CN860" s="229" t="n"/>
      <c r="CO860" s="229" t="n"/>
      <c r="CP860" s="300" t="n"/>
      <c r="CQ860" s="300" t="n"/>
      <c r="CR860" s="300" t="n"/>
      <c r="CS860" s="300" t="n"/>
      <c r="CT860" s="300" t="n"/>
      <c r="CU860" s="300" t="n"/>
      <c r="CV860" s="300" t="n"/>
      <c r="CW860" s="300" t="n"/>
      <c r="CX860" s="300" t="n"/>
      <c r="CY860" s="300" t="n"/>
      <c r="CZ860" s="300" t="n"/>
      <c r="DA860" s="300" t="n"/>
      <c r="DB860" s="300" t="n"/>
      <c r="DC860" s="300" t="n"/>
      <c r="DD860" s="300" t="n"/>
      <c r="DE860" s="300" t="n"/>
      <c r="DF860" s="300" t="n"/>
      <c r="DG860" s="300" t="n"/>
      <c r="DH860" s="300" t="n"/>
      <c r="DI860" s="300" t="n"/>
      <c r="DJ860" s="230" t="n"/>
      <c r="DK860" s="230" t="n"/>
      <c r="DL860" s="230" t="n"/>
      <c r="DM860" s="230" t="n"/>
      <c r="DN860" s="230" t="n"/>
      <c r="DO860" s="230" t="n"/>
      <c r="DP860" s="230" t="n"/>
      <c r="DQ860" s="230" t="n"/>
      <c r="DR860" s="230" t="n"/>
      <c r="DS860" s="230" t="n"/>
      <c r="DT860" s="300" t="n"/>
      <c r="DU860" s="300" t="n"/>
      <c r="DV860" s="300" t="n"/>
      <c r="DW860" s="300" t="n"/>
      <c r="DX860" s="300" t="n"/>
      <c r="DY860" s="300" t="n"/>
      <c r="DZ860" s="300" t="n"/>
      <c r="EA860" s="300" t="n"/>
      <c r="EB860" s="300" t="n"/>
      <c r="EC860" s="300" t="n"/>
      <c r="ED860" s="300" t="n"/>
      <c r="EE860" s="300" t="n"/>
    </row>
    <row r="861" ht="15.75" customHeight="1">
      <c r="A861" s="304" t="n"/>
      <c r="B861" s="304" t="n"/>
      <c r="C861" s="304" t="n"/>
      <c r="D861" s="304" t="n"/>
      <c r="E861" s="304" t="n"/>
      <c r="F861" s="304" t="n"/>
      <c r="G861" s="304" t="n"/>
      <c r="H861" s="304" t="n"/>
      <c r="I861" s="229" t="n"/>
      <c r="J861" s="229" t="n"/>
      <c r="K861" s="229" t="n"/>
      <c r="L861" s="229" t="n"/>
      <c r="M861" s="229" t="n"/>
      <c r="N861" s="229" t="n"/>
      <c r="O861" s="229" t="n"/>
      <c r="P861" s="229" t="n"/>
      <c r="Q861" s="229" t="n"/>
      <c r="R861" s="305" t="n"/>
      <c r="S861" s="229" t="n"/>
      <c r="T861" s="229" t="n"/>
      <c r="U861" s="229" t="n"/>
      <c r="V861" s="306" t="n"/>
      <c r="W861" s="307" t="n"/>
      <c r="X861" s="307" t="n"/>
      <c r="Y861" s="307" t="n"/>
      <c r="Z861" s="307" t="n"/>
      <c r="AA861" s="307" t="n"/>
      <c r="AB861" s="307" t="n"/>
      <c r="AC861" s="307" t="n"/>
      <c r="AD861" s="307" t="n"/>
      <c r="AE861" s="307" t="n"/>
      <c r="AF861" s="307" t="n"/>
      <c r="AG861" s="307" t="n"/>
      <c r="AH861" s="307" t="n"/>
      <c r="AI861" s="307" t="n"/>
      <c r="AJ861" s="307" t="n"/>
      <c r="AK861" s="307" t="n"/>
      <c r="AL861" s="307" t="n"/>
      <c r="AM861" s="307" t="n"/>
      <c r="AN861" s="307" t="n"/>
      <c r="AO861" s="307" t="n"/>
      <c r="AP861" s="307" t="n"/>
      <c r="AQ861" s="307" t="n"/>
      <c r="AR861" s="307" t="n"/>
      <c r="AS861" s="307" t="n"/>
      <c r="AT861" s="307" t="n"/>
      <c r="AU861" s="307" t="n"/>
      <c r="AV861" s="307" t="n"/>
      <c r="AW861" s="307" t="n"/>
      <c r="AX861" s="307" t="n"/>
      <c r="AY861" s="307" t="n"/>
      <c r="AZ861" s="307" t="n"/>
      <c r="BA861" s="307" t="n"/>
      <c r="BB861" s="307" t="n"/>
      <c r="BC861" s="307" t="n"/>
      <c r="BD861" s="307" t="n"/>
      <c r="BE861" s="230" t="n"/>
      <c r="BF861" s="230" t="n"/>
      <c r="BG861" s="230" t="n"/>
      <c r="BH861" s="230" t="n"/>
      <c r="BI861" s="230" t="n"/>
      <c r="BJ861" s="230" t="n"/>
      <c r="BK861" s="230" t="n"/>
      <c r="BL861" s="230" t="n"/>
      <c r="BM861" s="230" t="n"/>
      <c r="BN861" s="230" t="n"/>
      <c r="BO861" s="230" t="n"/>
      <c r="BP861" s="308" t="n"/>
      <c r="BQ861" s="308" t="n"/>
      <c r="BR861" s="308" t="n"/>
      <c r="BS861" s="308" t="n"/>
      <c r="BT861" s="308" t="n"/>
      <c r="BU861" s="308" t="n"/>
      <c r="BV861" s="308" t="n"/>
      <c r="BW861" s="300" t="n"/>
      <c r="BX861" s="300" t="n"/>
      <c r="BY861" s="300" t="n"/>
      <c r="BZ861" s="300" t="n"/>
      <c r="CA861" s="300" t="n"/>
      <c r="CB861" s="300" t="n"/>
      <c r="CC861" s="300" t="n"/>
      <c r="CD861" s="300" t="n"/>
      <c r="CE861" s="229" t="n"/>
      <c r="CF861" s="229" t="n"/>
      <c r="CG861" s="229" t="n"/>
      <c r="CH861" s="229" t="n"/>
      <c r="CI861" s="229" t="n"/>
      <c r="CJ861" s="229" t="n"/>
      <c r="CK861" s="229" t="n"/>
      <c r="CL861" s="229" t="n"/>
      <c r="CM861" s="229" t="n"/>
      <c r="CN861" s="229" t="n"/>
      <c r="CO861" s="229" t="n"/>
      <c r="CP861" s="300" t="n"/>
      <c r="CQ861" s="300" t="n"/>
      <c r="CR861" s="300" t="n"/>
      <c r="CS861" s="300" t="n"/>
      <c r="CT861" s="300" t="n"/>
      <c r="CU861" s="300" t="n"/>
      <c r="CV861" s="300" t="n"/>
      <c r="CW861" s="300" t="n"/>
      <c r="CX861" s="300" t="n"/>
      <c r="CY861" s="300" t="n"/>
      <c r="CZ861" s="300" t="n"/>
      <c r="DA861" s="300" t="n"/>
      <c r="DB861" s="300" t="n"/>
      <c r="DC861" s="300" t="n"/>
      <c r="DD861" s="300" t="n"/>
      <c r="DE861" s="300" t="n"/>
      <c r="DF861" s="300" t="n"/>
      <c r="DG861" s="300" t="n"/>
      <c r="DH861" s="300" t="n"/>
      <c r="DI861" s="300" t="n"/>
      <c r="DJ861" s="230" t="n"/>
      <c r="DK861" s="230" t="n"/>
      <c r="DL861" s="230" t="n"/>
      <c r="DM861" s="230" t="n"/>
      <c r="DN861" s="230" t="n"/>
      <c r="DO861" s="230" t="n"/>
      <c r="DP861" s="230" t="n"/>
      <c r="DQ861" s="230" t="n"/>
      <c r="DR861" s="230" t="n"/>
      <c r="DS861" s="230" t="n"/>
      <c r="DT861" s="300" t="n"/>
      <c r="DU861" s="300" t="n"/>
      <c r="DV861" s="300" t="n"/>
      <c r="DW861" s="300" t="n"/>
      <c r="DX861" s="300" t="n"/>
      <c r="DY861" s="300" t="n"/>
      <c r="DZ861" s="300" t="n"/>
      <c r="EA861" s="300" t="n"/>
      <c r="EB861" s="300" t="n"/>
      <c r="EC861" s="300" t="n"/>
      <c r="ED861" s="300" t="n"/>
      <c r="EE861" s="300" t="n"/>
    </row>
    <row r="862" ht="15.75" customHeight="1">
      <c r="A862" s="304" t="n"/>
      <c r="B862" s="304" t="n"/>
      <c r="C862" s="304" t="n"/>
      <c r="D862" s="304" t="n"/>
      <c r="E862" s="304" t="n"/>
      <c r="F862" s="304" t="n"/>
      <c r="G862" s="304" t="n"/>
      <c r="H862" s="304" t="n"/>
      <c r="I862" s="229" t="n"/>
      <c r="J862" s="229" t="n"/>
      <c r="K862" s="229" t="n"/>
      <c r="L862" s="229" t="n"/>
      <c r="M862" s="229" t="n"/>
      <c r="N862" s="229" t="n"/>
      <c r="O862" s="229" t="n"/>
      <c r="P862" s="229" t="n"/>
      <c r="Q862" s="229" t="n"/>
      <c r="R862" s="305" t="n"/>
      <c r="S862" s="229" t="n"/>
      <c r="T862" s="229" t="n"/>
      <c r="U862" s="229" t="n"/>
      <c r="V862" s="306" t="n"/>
      <c r="W862" s="307" t="n"/>
      <c r="X862" s="307" t="n"/>
      <c r="Y862" s="307" t="n"/>
      <c r="Z862" s="307" t="n"/>
      <c r="AA862" s="307" t="n"/>
      <c r="AB862" s="307" t="n"/>
      <c r="AC862" s="307" t="n"/>
      <c r="AD862" s="307" t="n"/>
      <c r="AE862" s="307" t="n"/>
      <c r="AF862" s="307" t="n"/>
      <c r="AG862" s="307" t="n"/>
      <c r="AH862" s="307" t="n"/>
      <c r="AI862" s="307" t="n"/>
      <c r="AJ862" s="307" t="n"/>
      <c r="AK862" s="307" t="n"/>
      <c r="AL862" s="307" t="n"/>
      <c r="AM862" s="307" t="n"/>
      <c r="AN862" s="307" t="n"/>
      <c r="AO862" s="307" t="n"/>
      <c r="AP862" s="307" t="n"/>
      <c r="AQ862" s="307" t="n"/>
      <c r="AR862" s="307" t="n"/>
      <c r="AS862" s="307" t="n"/>
      <c r="AT862" s="307" t="n"/>
      <c r="AU862" s="307" t="n"/>
      <c r="AV862" s="307" t="n"/>
      <c r="AW862" s="307" t="n"/>
      <c r="AX862" s="307" t="n"/>
      <c r="AY862" s="307" t="n"/>
      <c r="AZ862" s="307" t="n"/>
      <c r="BA862" s="307" t="n"/>
      <c r="BB862" s="307" t="n"/>
      <c r="BC862" s="307" t="n"/>
      <c r="BD862" s="307" t="n"/>
      <c r="BE862" s="230" t="n"/>
      <c r="BF862" s="230" t="n"/>
      <c r="BG862" s="230" t="n"/>
      <c r="BH862" s="230" t="n"/>
      <c r="BI862" s="230" t="n"/>
      <c r="BJ862" s="230" t="n"/>
      <c r="BK862" s="230" t="n"/>
      <c r="BL862" s="230" t="n"/>
      <c r="BM862" s="230" t="n"/>
      <c r="BN862" s="230" t="n"/>
      <c r="BO862" s="230" t="n"/>
      <c r="BP862" s="308" t="n"/>
      <c r="BQ862" s="308" t="n"/>
      <c r="BR862" s="308" t="n"/>
      <c r="BS862" s="308" t="n"/>
      <c r="BT862" s="308" t="n"/>
      <c r="BU862" s="308" t="n"/>
      <c r="BV862" s="308" t="n"/>
      <c r="BW862" s="300" t="n"/>
      <c r="BX862" s="300" t="n"/>
      <c r="BY862" s="300" t="n"/>
      <c r="BZ862" s="300" t="n"/>
      <c r="CA862" s="300" t="n"/>
      <c r="CB862" s="300" t="n"/>
      <c r="CC862" s="300" t="n"/>
      <c r="CD862" s="300" t="n"/>
      <c r="CE862" s="229" t="n"/>
      <c r="CF862" s="229" t="n"/>
      <c r="CG862" s="229" t="n"/>
      <c r="CH862" s="229" t="n"/>
      <c r="CI862" s="229" t="n"/>
      <c r="CJ862" s="229" t="n"/>
      <c r="CK862" s="229" t="n"/>
      <c r="CL862" s="229" t="n"/>
      <c r="CM862" s="229" t="n"/>
      <c r="CN862" s="229" t="n"/>
      <c r="CO862" s="229" t="n"/>
      <c r="CP862" s="300" t="n"/>
      <c r="CQ862" s="300" t="n"/>
      <c r="CR862" s="300" t="n"/>
      <c r="CS862" s="300" t="n"/>
      <c r="CT862" s="300" t="n"/>
      <c r="CU862" s="300" t="n"/>
      <c r="CV862" s="300" t="n"/>
      <c r="CW862" s="300" t="n"/>
      <c r="CX862" s="300" t="n"/>
      <c r="CY862" s="300" t="n"/>
      <c r="CZ862" s="300" t="n"/>
      <c r="DA862" s="300" t="n"/>
      <c r="DB862" s="300" t="n"/>
      <c r="DC862" s="300" t="n"/>
      <c r="DD862" s="300" t="n"/>
      <c r="DE862" s="300" t="n"/>
      <c r="DF862" s="300" t="n"/>
      <c r="DG862" s="300" t="n"/>
      <c r="DH862" s="300" t="n"/>
      <c r="DI862" s="300" t="n"/>
      <c r="DJ862" s="230" t="n"/>
      <c r="DK862" s="230" t="n"/>
      <c r="DL862" s="230" t="n"/>
      <c r="DM862" s="230" t="n"/>
      <c r="DN862" s="230" t="n"/>
      <c r="DO862" s="230" t="n"/>
      <c r="DP862" s="230" t="n"/>
      <c r="DQ862" s="230" t="n"/>
      <c r="DR862" s="230" t="n"/>
      <c r="DS862" s="230" t="n"/>
      <c r="DT862" s="300" t="n"/>
      <c r="DU862" s="300" t="n"/>
      <c r="DV862" s="300" t="n"/>
      <c r="DW862" s="300" t="n"/>
      <c r="DX862" s="300" t="n"/>
      <c r="DY862" s="300" t="n"/>
      <c r="DZ862" s="300" t="n"/>
      <c r="EA862" s="300" t="n"/>
      <c r="EB862" s="300" t="n"/>
      <c r="EC862" s="300" t="n"/>
      <c r="ED862" s="300" t="n"/>
      <c r="EE862" s="300" t="n"/>
    </row>
    <row r="863" ht="15.75" customHeight="1">
      <c r="A863" s="304" t="n"/>
      <c r="B863" s="304" t="n"/>
      <c r="C863" s="304" t="n"/>
      <c r="D863" s="304" t="n"/>
      <c r="E863" s="304" t="n"/>
      <c r="F863" s="304" t="n"/>
      <c r="G863" s="304" t="n"/>
      <c r="H863" s="304" t="n"/>
      <c r="I863" s="229" t="n"/>
      <c r="J863" s="229" t="n"/>
      <c r="K863" s="229" t="n"/>
      <c r="L863" s="229" t="n"/>
      <c r="M863" s="229" t="n"/>
      <c r="N863" s="229" t="n"/>
      <c r="O863" s="229" t="n"/>
      <c r="P863" s="229" t="n"/>
      <c r="Q863" s="229" t="n"/>
      <c r="R863" s="305" t="n"/>
      <c r="S863" s="229" t="n"/>
      <c r="T863" s="229" t="n"/>
      <c r="U863" s="229" t="n"/>
      <c r="V863" s="306" t="n"/>
      <c r="W863" s="307" t="n"/>
      <c r="X863" s="307" t="n"/>
      <c r="Y863" s="307" t="n"/>
      <c r="Z863" s="307" t="n"/>
      <c r="AA863" s="307" t="n"/>
      <c r="AB863" s="307" t="n"/>
      <c r="AC863" s="307" t="n"/>
      <c r="AD863" s="307" t="n"/>
      <c r="AE863" s="307" t="n"/>
      <c r="AF863" s="307" t="n"/>
      <c r="AG863" s="307" t="n"/>
      <c r="AH863" s="307" t="n"/>
      <c r="AI863" s="307" t="n"/>
      <c r="AJ863" s="307" t="n"/>
      <c r="AK863" s="307" t="n"/>
      <c r="AL863" s="307" t="n"/>
      <c r="AM863" s="307" t="n"/>
      <c r="AN863" s="307" t="n"/>
      <c r="AO863" s="307" t="n"/>
      <c r="AP863" s="307" t="n"/>
      <c r="AQ863" s="307" t="n"/>
      <c r="AR863" s="307" t="n"/>
      <c r="AS863" s="307" t="n"/>
      <c r="AT863" s="307" t="n"/>
      <c r="AU863" s="307" t="n"/>
      <c r="AV863" s="307" t="n"/>
      <c r="AW863" s="307" t="n"/>
      <c r="AX863" s="307" t="n"/>
      <c r="AY863" s="307" t="n"/>
      <c r="AZ863" s="307" t="n"/>
      <c r="BA863" s="307" t="n"/>
      <c r="BB863" s="307" t="n"/>
      <c r="BC863" s="307" t="n"/>
      <c r="BD863" s="307" t="n"/>
      <c r="BE863" s="230" t="n"/>
      <c r="BF863" s="230" t="n"/>
      <c r="BG863" s="230" t="n"/>
      <c r="BH863" s="230" t="n"/>
      <c r="BI863" s="230" t="n"/>
      <c r="BJ863" s="230" t="n"/>
      <c r="BK863" s="230" t="n"/>
      <c r="BL863" s="230" t="n"/>
      <c r="BM863" s="230" t="n"/>
      <c r="BN863" s="230" t="n"/>
      <c r="BO863" s="230" t="n"/>
      <c r="BP863" s="308" t="n"/>
      <c r="BQ863" s="308" t="n"/>
      <c r="BR863" s="308" t="n"/>
      <c r="BS863" s="308" t="n"/>
      <c r="BT863" s="308" t="n"/>
      <c r="BU863" s="308" t="n"/>
      <c r="BV863" s="308" t="n"/>
      <c r="BW863" s="300" t="n"/>
      <c r="BX863" s="300" t="n"/>
      <c r="BY863" s="300" t="n"/>
      <c r="BZ863" s="300" t="n"/>
      <c r="CA863" s="300" t="n"/>
      <c r="CB863" s="300" t="n"/>
      <c r="CC863" s="300" t="n"/>
      <c r="CD863" s="300" t="n"/>
      <c r="CE863" s="229" t="n"/>
      <c r="CF863" s="229" t="n"/>
      <c r="CG863" s="229" t="n"/>
      <c r="CH863" s="229" t="n"/>
      <c r="CI863" s="229" t="n"/>
      <c r="CJ863" s="229" t="n"/>
      <c r="CK863" s="229" t="n"/>
      <c r="CL863" s="229" t="n"/>
      <c r="CM863" s="229" t="n"/>
      <c r="CN863" s="229" t="n"/>
      <c r="CO863" s="229" t="n"/>
      <c r="CP863" s="300" t="n"/>
      <c r="CQ863" s="300" t="n"/>
      <c r="CR863" s="300" t="n"/>
      <c r="CS863" s="300" t="n"/>
      <c r="CT863" s="300" t="n"/>
      <c r="CU863" s="300" t="n"/>
      <c r="CV863" s="300" t="n"/>
      <c r="CW863" s="300" t="n"/>
      <c r="CX863" s="300" t="n"/>
      <c r="CY863" s="300" t="n"/>
      <c r="CZ863" s="300" t="n"/>
      <c r="DA863" s="300" t="n"/>
      <c r="DB863" s="300" t="n"/>
      <c r="DC863" s="300" t="n"/>
      <c r="DD863" s="300" t="n"/>
      <c r="DE863" s="300" t="n"/>
      <c r="DF863" s="300" t="n"/>
      <c r="DG863" s="300" t="n"/>
      <c r="DH863" s="300" t="n"/>
      <c r="DI863" s="300" t="n"/>
      <c r="DJ863" s="230" t="n"/>
      <c r="DK863" s="230" t="n"/>
      <c r="DL863" s="230" t="n"/>
      <c r="DM863" s="230" t="n"/>
      <c r="DN863" s="230" t="n"/>
      <c r="DO863" s="230" t="n"/>
      <c r="DP863" s="230" t="n"/>
      <c r="DQ863" s="230" t="n"/>
      <c r="DR863" s="230" t="n"/>
      <c r="DS863" s="230" t="n"/>
      <c r="DT863" s="300" t="n"/>
      <c r="DU863" s="300" t="n"/>
      <c r="DV863" s="300" t="n"/>
      <c r="DW863" s="300" t="n"/>
      <c r="DX863" s="300" t="n"/>
      <c r="DY863" s="300" t="n"/>
      <c r="DZ863" s="300" t="n"/>
      <c r="EA863" s="300" t="n"/>
      <c r="EB863" s="300" t="n"/>
      <c r="EC863" s="300" t="n"/>
      <c r="ED863" s="300" t="n"/>
      <c r="EE863" s="300" t="n"/>
    </row>
    <row r="864" ht="15.75" customHeight="1">
      <c r="A864" s="304" t="n"/>
      <c r="B864" s="304" t="n"/>
      <c r="C864" s="304" t="n"/>
      <c r="D864" s="304" t="n"/>
      <c r="E864" s="304" t="n"/>
      <c r="F864" s="304" t="n"/>
      <c r="G864" s="304" t="n"/>
      <c r="H864" s="304" t="n"/>
      <c r="I864" s="229" t="n"/>
      <c r="J864" s="229" t="n"/>
      <c r="K864" s="229" t="n"/>
      <c r="L864" s="229" t="n"/>
      <c r="M864" s="229" t="n"/>
      <c r="N864" s="229" t="n"/>
      <c r="O864" s="229" t="n"/>
      <c r="P864" s="229" t="n"/>
      <c r="Q864" s="229" t="n"/>
      <c r="R864" s="305" t="n"/>
      <c r="S864" s="229" t="n"/>
      <c r="T864" s="229" t="n"/>
      <c r="U864" s="229" t="n"/>
      <c r="V864" s="306" t="n"/>
      <c r="W864" s="307" t="n"/>
      <c r="X864" s="307" t="n"/>
      <c r="Y864" s="307" t="n"/>
      <c r="Z864" s="307" t="n"/>
      <c r="AA864" s="307" t="n"/>
      <c r="AB864" s="307" t="n"/>
      <c r="AC864" s="307" t="n"/>
      <c r="AD864" s="307" t="n"/>
      <c r="AE864" s="307" t="n"/>
      <c r="AF864" s="307" t="n"/>
      <c r="AG864" s="307" t="n"/>
      <c r="AH864" s="307" t="n"/>
      <c r="AI864" s="307" t="n"/>
      <c r="AJ864" s="307" t="n"/>
      <c r="AK864" s="307" t="n"/>
      <c r="AL864" s="307" t="n"/>
      <c r="AM864" s="307" t="n"/>
      <c r="AN864" s="307" t="n"/>
      <c r="AO864" s="307" t="n"/>
      <c r="AP864" s="307" t="n"/>
      <c r="AQ864" s="307" t="n"/>
      <c r="AR864" s="307" t="n"/>
      <c r="AS864" s="307" t="n"/>
      <c r="AT864" s="307" t="n"/>
      <c r="AU864" s="307" t="n"/>
      <c r="AV864" s="307" t="n"/>
      <c r="AW864" s="307" t="n"/>
      <c r="AX864" s="307" t="n"/>
      <c r="AY864" s="307" t="n"/>
      <c r="AZ864" s="307" t="n"/>
      <c r="BA864" s="307" t="n"/>
      <c r="BB864" s="307" t="n"/>
      <c r="BC864" s="307" t="n"/>
      <c r="BD864" s="307" t="n"/>
      <c r="BE864" s="230" t="n"/>
      <c r="BF864" s="230" t="n"/>
      <c r="BG864" s="230" t="n"/>
      <c r="BH864" s="230" t="n"/>
      <c r="BI864" s="230" t="n"/>
      <c r="BJ864" s="230" t="n"/>
      <c r="BK864" s="230" t="n"/>
      <c r="BL864" s="230" t="n"/>
      <c r="BM864" s="230" t="n"/>
      <c r="BN864" s="230" t="n"/>
      <c r="BO864" s="230" t="n"/>
      <c r="BP864" s="308" t="n"/>
      <c r="BQ864" s="308" t="n"/>
      <c r="BR864" s="308" t="n"/>
      <c r="BS864" s="308" t="n"/>
      <c r="BT864" s="308" t="n"/>
      <c r="BU864" s="308" t="n"/>
      <c r="BV864" s="308" t="n"/>
      <c r="BW864" s="300" t="n"/>
      <c r="BX864" s="300" t="n"/>
      <c r="BY864" s="300" t="n"/>
      <c r="BZ864" s="300" t="n"/>
      <c r="CA864" s="300" t="n"/>
      <c r="CB864" s="300" t="n"/>
      <c r="CC864" s="300" t="n"/>
      <c r="CD864" s="300" t="n"/>
      <c r="CE864" s="229" t="n"/>
      <c r="CF864" s="229" t="n"/>
      <c r="CG864" s="229" t="n"/>
      <c r="CH864" s="229" t="n"/>
      <c r="CI864" s="229" t="n"/>
      <c r="CJ864" s="229" t="n"/>
      <c r="CK864" s="229" t="n"/>
      <c r="CL864" s="229" t="n"/>
      <c r="CM864" s="229" t="n"/>
      <c r="CN864" s="229" t="n"/>
      <c r="CO864" s="229" t="n"/>
      <c r="CP864" s="300" t="n"/>
      <c r="CQ864" s="300" t="n"/>
      <c r="CR864" s="300" t="n"/>
      <c r="CS864" s="300" t="n"/>
      <c r="CT864" s="300" t="n"/>
      <c r="CU864" s="300" t="n"/>
      <c r="CV864" s="300" t="n"/>
      <c r="CW864" s="300" t="n"/>
      <c r="CX864" s="300" t="n"/>
      <c r="CY864" s="300" t="n"/>
      <c r="CZ864" s="300" t="n"/>
      <c r="DA864" s="300" t="n"/>
      <c r="DB864" s="300" t="n"/>
      <c r="DC864" s="300" t="n"/>
      <c r="DD864" s="300" t="n"/>
      <c r="DE864" s="300" t="n"/>
      <c r="DF864" s="300" t="n"/>
      <c r="DG864" s="300" t="n"/>
      <c r="DH864" s="300" t="n"/>
      <c r="DI864" s="300" t="n"/>
      <c r="DJ864" s="230" t="n"/>
      <c r="DK864" s="230" t="n"/>
      <c r="DL864" s="230" t="n"/>
      <c r="DM864" s="230" t="n"/>
      <c r="DN864" s="230" t="n"/>
      <c r="DO864" s="230" t="n"/>
      <c r="DP864" s="230" t="n"/>
      <c r="DQ864" s="230" t="n"/>
      <c r="DR864" s="230" t="n"/>
      <c r="DS864" s="230" t="n"/>
      <c r="DT864" s="300" t="n"/>
      <c r="DU864" s="300" t="n"/>
      <c r="DV864" s="300" t="n"/>
      <c r="DW864" s="300" t="n"/>
      <c r="DX864" s="300" t="n"/>
      <c r="DY864" s="300" t="n"/>
      <c r="DZ864" s="300" t="n"/>
      <c r="EA864" s="300" t="n"/>
      <c r="EB864" s="300" t="n"/>
      <c r="EC864" s="300" t="n"/>
      <c r="ED864" s="300" t="n"/>
      <c r="EE864" s="300" t="n"/>
    </row>
    <row r="865" ht="15.75" customHeight="1">
      <c r="A865" s="304" t="n"/>
      <c r="B865" s="304" t="n"/>
      <c r="C865" s="304" t="n"/>
      <c r="D865" s="304" t="n"/>
      <c r="E865" s="304" t="n"/>
      <c r="F865" s="304" t="n"/>
      <c r="G865" s="304" t="n"/>
      <c r="H865" s="304" t="n"/>
      <c r="I865" s="229" t="n"/>
      <c r="J865" s="229" t="n"/>
      <c r="K865" s="229" t="n"/>
      <c r="L865" s="229" t="n"/>
      <c r="M865" s="229" t="n"/>
      <c r="N865" s="229" t="n"/>
      <c r="O865" s="229" t="n"/>
      <c r="P865" s="229" t="n"/>
      <c r="Q865" s="229" t="n"/>
      <c r="R865" s="305" t="n"/>
      <c r="S865" s="229" t="n"/>
      <c r="T865" s="229" t="n"/>
      <c r="U865" s="229" t="n"/>
      <c r="V865" s="306" t="n"/>
      <c r="W865" s="307" t="n"/>
      <c r="X865" s="307" t="n"/>
      <c r="Y865" s="307" t="n"/>
      <c r="Z865" s="307" t="n"/>
      <c r="AA865" s="307" t="n"/>
      <c r="AB865" s="307" t="n"/>
      <c r="AC865" s="307" t="n"/>
      <c r="AD865" s="307" t="n"/>
      <c r="AE865" s="307" t="n"/>
      <c r="AF865" s="307" t="n"/>
      <c r="AG865" s="307" t="n"/>
      <c r="AH865" s="307" t="n"/>
      <c r="AI865" s="307" t="n"/>
      <c r="AJ865" s="307" t="n"/>
      <c r="AK865" s="307" t="n"/>
      <c r="AL865" s="307" t="n"/>
      <c r="AM865" s="307" t="n"/>
      <c r="AN865" s="307" t="n"/>
      <c r="AO865" s="307" t="n"/>
      <c r="AP865" s="307" t="n"/>
      <c r="AQ865" s="307" t="n"/>
      <c r="AR865" s="307" t="n"/>
      <c r="AS865" s="307" t="n"/>
      <c r="AT865" s="307" t="n"/>
      <c r="AU865" s="307" t="n"/>
      <c r="AV865" s="307" t="n"/>
      <c r="AW865" s="307" t="n"/>
      <c r="AX865" s="307" t="n"/>
      <c r="AY865" s="307" t="n"/>
      <c r="AZ865" s="307" t="n"/>
      <c r="BA865" s="307" t="n"/>
      <c r="BB865" s="307" t="n"/>
      <c r="BC865" s="307" t="n"/>
      <c r="BD865" s="307" t="n"/>
      <c r="BE865" s="230" t="n"/>
      <c r="BF865" s="230" t="n"/>
      <c r="BG865" s="230" t="n"/>
      <c r="BH865" s="230" t="n"/>
      <c r="BI865" s="230" t="n"/>
      <c r="BJ865" s="230" t="n"/>
      <c r="BK865" s="230" t="n"/>
      <c r="BL865" s="230" t="n"/>
      <c r="BM865" s="230" t="n"/>
      <c r="BN865" s="230" t="n"/>
      <c r="BO865" s="230" t="n"/>
      <c r="BP865" s="308" t="n"/>
      <c r="BQ865" s="308" t="n"/>
      <c r="BR865" s="308" t="n"/>
      <c r="BS865" s="308" t="n"/>
      <c r="BT865" s="308" t="n"/>
      <c r="BU865" s="308" t="n"/>
      <c r="BV865" s="308" t="n"/>
      <c r="BW865" s="300" t="n"/>
      <c r="BX865" s="300" t="n"/>
      <c r="BY865" s="300" t="n"/>
      <c r="BZ865" s="300" t="n"/>
      <c r="CA865" s="300" t="n"/>
      <c r="CB865" s="300" t="n"/>
      <c r="CC865" s="300" t="n"/>
      <c r="CD865" s="300" t="n"/>
      <c r="CE865" s="229" t="n"/>
      <c r="CF865" s="229" t="n"/>
      <c r="CG865" s="229" t="n"/>
      <c r="CH865" s="229" t="n"/>
      <c r="CI865" s="229" t="n"/>
      <c r="CJ865" s="229" t="n"/>
      <c r="CK865" s="229" t="n"/>
      <c r="CL865" s="229" t="n"/>
      <c r="CM865" s="229" t="n"/>
      <c r="CN865" s="229" t="n"/>
      <c r="CO865" s="229" t="n"/>
      <c r="CP865" s="300" t="n"/>
      <c r="CQ865" s="300" t="n"/>
      <c r="CR865" s="300" t="n"/>
      <c r="CS865" s="300" t="n"/>
      <c r="CT865" s="300" t="n"/>
      <c r="CU865" s="300" t="n"/>
      <c r="CV865" s="300" t="n"/>
      <c r="CW865" s="300" t="n"/>
      <c r="CX865" s="300" t="n"/>
      <c r="CY865" s="300" t="n"/>
      <c r="CZ865" s="300" t="n"/>
      <c r="DA865" s="300" t="n"/>
      <c r="DB865" s="300" t="n"/>
      <c r="DC865" s="300" t="n"/>
      <c r="DD865" s="300" t="n"/>
      <c r="DE865" s="300" t="n"/>
      <c r="DF865" s="300" t="n"/>
      <c r="DG865" s="300" t="n"/>
      <c r="DH865" s="300" t="n"/>
      <c r="DI865" s="300" t="n"/>
      <c r="DJ865" s="230" t="n"/>
      <c r="DK865" s="230" t="n"/>
      <c r="DL865" s="230" t="n"/>
      <c r="DM865" s="230" t="n"/>
      <c r="DN865" s="230" t="n"/>
      <c r="DO865" s="230" t="n"/>
      <c r="DP865" s="230" t="n"/>
      <c r="DQ865" s="230" t="n"/>
      <c r="DR865" s="230" t="n"/>
      <c r="DS865" s="230" t="n"/>
      <c r="DT865" s="300" t="n"/>
      <c r="DU865" s="300" t="n"/>
      <c r="DV865" s="300" t="n"/>
      <c r="DW865" s="300" t="n"/>
      <c r="DX865" s="300" t="n"/>
      <c r="DY865" s="300" t="n"/>
      <c r="DZ865" s="300" t="n"/>
      <c r="EA865" s="300" t="n"/>
      <c r="EB865" s="300" t="n"/>
      <c r="EC865" s="300" t="n"/>
      <c r="ED865" s="300" t="n"/>
      <c r="EE865" s="300" t="n"/>
    </row>
    <row r="866" ht="15.75" customHeight="1">
      <c r="A866" s="304" t="n"/>
      <c r="B866" s="304" t="n"/>
      <c r="C866" s="304" t="n"/>
      <c r="D866" s="304" t="n"/>
      <c r="E866" s="304" t="n"/>
      <c r="F866" s="304" t="n"/>
      <c r="G866" s="304" t="n"/>
      <c r="H866" s="304" t="n"/>
      <c r="I866" s="229" t="n"/>
      <c r="J866" s="229" t="n"/>
      <c r="K866" s="229" t="n"/>
      <c r="L866" s="229" t="n"/>
      <c r="M866" s="229" t="n"/>
      <c r="N866" s="229" t="n"/>
      <c r="O866" s="229" t="n"/>
      <c r="P866" s="229" t="n"/>
      <c r="Q866" s="229" t="n"/>
      <c r="R866" s="305" t="n"/>
      <c r="S866" s="229" t="n"/>
      <c r="T866" s="229" t="n"/>
      <c r="U866" s="229" t="n"/>
      <c r="V866" s="306" t="n"/>
      <c r="W866" s="307" t="n"/>
      <c r="X866" s="307" t="n"/>
      <c r="Y866" s="307" t="n"/>
      <c r="Z866" s="307" t="n"/>
      <c r="AA866" s="307" t="n"/>
      <c r="AB866" s="307" t="n"/>
      <c r="AC866" s="307" t="n"/>
      <c r="AD866" s="307" t="n"/>
      <c r="AE866" s="307" t="n"/>
      <c r="AF866" s="307" t="n"/>
      <c r="AG866" s="307" t="n"/>
      <c r="AH866" s="307" t="n"/>
      <c r="AI866" s="307" t="n"/>
      <c r="AJ866" s="307" t="n"/>
      <c r="AK866" s="307" t="n"/>
      <c r="AL866" s="307" t="n"/>
      <c r="AM866" s="307" t="n"/>
      <c r="AN866" s="307" t="n"/>
      <c r="AO866" s="307" t="n"/>
      <c r="AP866" s="307" t="n"/>
      <c r="AQ866" s="307" t="n"/>
      <c r="AR866" s="307" t="n"/>
      <c r="AS866" s="307" t="n"/>
      <c r="AT866" s="307" t="n"/>
      <c r="AU866" s="307" t="n"/>
      <c r="AV866" s="307" t="n"/>
      <c r="AW866" s="307" t="n"/>
      <c r="AX866" s="307" t="n"/>
      <c r="AY866" s="307" t="n"/>
      <c r="AZ866" s="307" t="n"/>
      <c r="BA866" s="307" t="n"/>
      <c r="BB866" s="307" t="n"/>
      <c r="BC866" s="307" t="n"/>
      <c r="BD866" s="307" t="n"/>
      <c r="BE866" s="230" t="n"/>
      <c r="BF866" s="230" t="n"/>
      <c r="BG866" s="230" t="n"/>
      <c r="BH866" s="230" t="n"/>
      <c r="BI866" s="230" t="n"/>
      <c r="BJ866" s="230" t="n"/>
      <c r="BK866" s="230" t="n"/>
      <c r="BL866" s="230" t="n"/>
      <c r="BM866" s="230" t="n"/>
      <c r="BN866" s="230" t="n"/>
      <c r="BO866" s="230" t="n"/>
      <c r="BP866" s="308" t="n"/>
      <c r="BQ866" s="308" t="n"/>
      <c r="BR866" s="308" t="n"/>
      <c r="BS866" s="308" t="n"/>
      <c r="BT866" s="308" t="n"/>
      <c r="BU866" s="308" t="n"/>
      <c r="BV866" s="308" t="n"/>
      <c r="BW866" s="300" t="n"/>
      <c r="BX866" s="300" t="n"/>
      <c r="BY866" s="300" t="n"/>
      <c r="BZ866" s="300" t="n"/>
      <c r="CA866" s="300" t="n"/>
      <c r="CB866" s="300" t="n"/>
      <c r="CC866" s="300" t="n"/>
      <c r="CD866" s="300" t="n"/>
      <c r="CE866" s="229" t="n"/>
      <c r="CF866" s="229" t="n"/>
      <c r="CG866" s="229" t="n"/>
      <c r="CH866" s="229" t="n"/>
      <c r="CI866" s="229" t="n"/>
      <c r="CJ866" s="229" t="n"/>
      <c r="CK866" s="229" t="n"/>
      <c r="CL866" s="229" t="n"/>
      <c r="CM866" s="229" t="n"/>
      <c r="CN866" s="229" t="n"/>
      <c r="CO866" s="229" t="n"/>
      <c r="CP866" s="300" t="n"/>
      <c r="CQ866" s="300" t="n"/>
      <c r="CR866" s="300" t="n"/>
      <c r="CS866" s="300" t="n"/>
      <c r="CT866" s="300" t="n"/>
      <c r="CU866" s="300" t="n"/>
      <c r="CV866" s="300" t="n"/>
      <c r="CW866" s="300" t="n"/>
      <c r="CX866" s="300" t="n"/>
      <c r="CY866" s="300" t="n"/>
      <c r="CZ866" s="300" t="n"/>
      <c r="DA866" s="300" t="n"/>
      <c r="DB866" s="300" t="n"/>
      <c r="DC866" s="300" t="n"/>
      <c r="DD866" s="300" t="n"/>
      <c r="DE866" s="300" t="n"/>
      <c r="DF866" s="300" t="n"/>
      <c r="DG866" s="300" t="n"/>
      <c r="DH866" s="300" t="n"/>
      <c r="DI866" s="300" t="n"/>
      <c r="DJ866" s="230" t="n"/>
      <c r="DK866" s="230" t="n"/>
      <c r="DL866" s="230" t="n"/>
      <c r="DM866" s="230" t="n"/>
      <c r="DN866" s="230" t="n"/>
      <c r="DO866" s="230" t="n"/>
      <c r="DP866" s="230" t="n"/>
      <c r="DQ866" s="230" t="n"/>
      <c r="DR866" s="230" t="n"/>
      <c r="DS866" s="230" t="n"/>
      <c r="DT866" s="300" t="n"/>
      <c r="DU866" s="300" t="n"/>
      <c r="DV866" s="300" t="n"/>
      <c r="DW866" s="300" t="n"/>
      <c r="DX866" s="300" t="n"/>
      <c r="DY866" s="300" t="n"/>
      <c r="DZ866" s="300" t="n"/>
      <c r="EA866" s="300" t="n"/>
      <c r="EB866" s="300" t="n"/>
      <c r="EC866" s="300" t="n"/>
      <c r="ED866" s="300" t="n"/>
      <c r="EE866" s="300" t="n"/>
    </row>
    <row r="867" ht="15.75" customHeight="1">
      <c r="A867" s="304" t="n"/>
      <c r="B867" s="304" t="n"/>
      <c r="C867" s="304" t="n"/>
      <c r="D867" s="304" t="n"/>
      <c r="E867" s="304" t="n"/>
      <c r="F867" s="304" t="n"/>
      <c r="G867" s="304" t="n"/>
      <c r="H867" s="304" t="n"/>
      <c r="I867" s="229" t="n"/>
      <c r="J867" s="229" t="n"/>
      <c r="K867" s="229" t="n"/>
      <c r="L867" s="229" t="n"/>
      <c r="M867" s="229" t="n"/>
      <c r="N867" s="229" t="n"/>
      <c r="O867" s="229" t="n"/>
      <c r="P867" s="229" t="n"/>
      <c r="Q867" s="229" t="n"/>
      <c r="R867" s="305" t="n"/>
      <c r="S867" s="229" t="n"/>
      <c r="T867" s="229" t="n"/>
      <c r="U867" s="229" t="n"/>
      <c r="V867" s="306" t="n"/>
      <c r="W867" s="307" t="n"/>
      <c r="X867" s="307" t="n"/>
      <c r="Y867" s="307" t="n"/>
      <c r="Z867" s="307" t="n"/>
      <c r="AA867" s="307" t="n"/>
      <c r="AB867" s="307" t="n"/>
      <c r="AC867" s="307" t="n"/>
      <c r="AD867" s="307" t="n"/>
      <c r="AE867" s="307" t="n"/>
      <c r="AF867" s="307" t="n"/>
      <c r="AG867" s="307" t="n"/>
      <c r="AH867" s="307" t="n"/>
      <c r="AI867" s="307" t="n"/>
      <c r="AJ867" s="307" t="n"/>
      <c r="AK867" s="307" t="n"/>
      <c r="AL867" s="307" t="n"/>
      <c r="AM867" s="307" t="n"/>
      <c r="AN867" s="307" t="n"/>
      <c r="AO867" s="307" t="n"/>
      <c r="AP867" s="307" t="n"/>
      <c r="AQ867" s="307" t="n"/>
      <c r="AR867" s="307" t="n"/>
      <c r="AS867" s="307" t="n"/>
      <c r="AT867" s="307" t="n"/>
      <c r="AU867" s="307" t="n"/>
      <c r="AV867" s="307" t="n"/>
      <c r="AW867" s="307" t="n"/>
      <c r="AX867" s="307" t="n"/>
      <c r="AY867" s="307" t="n"/>
      <c r="AZ867" s="307" t="n"/>
      <c r="BA867" s="307" t="n"/>
      <c r="BB867" s="307" t="n"/>
      <c r="BC867" s="307" t="n"/>
      <c r="BD867" s="307" t="n"/>
      <c r="BE867" s="230" t="n"/>
      <c r="BF867" s="230" t="n"/>
      <c r="BG867" s="230" t="n"/>
      <c r="BH867" s="230" t="n"/>
      <c r="BI867" s="230" t="n"/>
      <c r="BJ867" s="230" t="n"/>
      <c r="BK867" s="230" t="n"/>
      <c r="BL867" s="230" t="n"/>
      <c r="BM867" s="230" t="n"/>
      <c r="BN867" s="230" t="n"/>
      <c r="BO867" s="230" t="n"/>
      <c r="BP867" s="308" t="n"/>
      <c r="BQ867" s="308" t="n"/>
      <c r="BR867" s="308" t="n"/>
      <c r="BS867" s="308" t="n"/>
      <c r="BT867" s="308" t="n"/>
      <c r="BU867" s="308" t="n"/>
      <c r="BV867" s="308" t="n"/>
      <c r="BW867" s="300" t="n"/>
      <c r="BX867" s="300" t="n"/>
      <c r="BY867" s="300" t="n"/>
      <c r="BZ867" s="300" t="n"/>
      <c r="CA867" s="300" t="n"/>
      <c r="CB867" s="300" t="n"/>
      <c r="CC867" s="300" t="n"/>
      <c r="CD867" s="300" t="n"/>
      <c r="CE867" s="229" t="n"/>
      <c r="CF867" s="229" t="n"/>
      <c r="CG867" s="229" t="n"/>
      <c r="CH867" s="229" t="n"/>
      <c r="CI867" s="229" t="n"/>
      <c r="CJ867" s="229" t="n"/>
      <c r="CK867" s="229" t="n"/>
      <c r="CL867" s="229" t="n"/>
      <c r="CM867" s="229" t="n"/>
      <c r="CN867" s="229" t="n"/>
      <c r="CO867" s="229" t="n"/>
      <c r="CP867" s="300" t="n"/>
      <c r="CQ867" s="300" t="n"/>
      <c r="CR867" s="300" t="n"/>
      <c r="CS867" s="300" t="n"/>
      <c r="CT867" s="300" t="n"/>
      <c r="CU867" s="300" t="n"/>
      <c r="CV867" s="300" t="n"/>
      <c r="CW867" s="300" t="n"/>
      <c r="CX867" s="300" t="n"/>
      <c r="CY867" s="300" t="n"/>
      <c r="CZ867" s="300" t="n"/>
      <c r="DA867" s="300" t="n"/>
      <c r="DB867" s="300" t="n"/>
      <c r="DC867" s="300" t="n"/>
      <c r="DD867" s="300" t="n"/>
      <c r="DE867" s="300" t="n"/>
      <c r="DF867" s="300" t="n"/>
      <c r="DG867" s="300" t="n"/>
      <c r="DH867" s="300" t="n"/>
      <c r="DI867" s="300" t="n"/>
      <c r="DJ867" s="230" t="n"/>
      <c r="DK867" s="230" t="n"/>
      <c r="DL867" s="230" t="n"/>
      <c r="DM867" s="230" t="n"/>
      <c r="DN867" s="230" t="n"/>
      <c r="DO867" s="230" t="n"/>
      <c r="DP867" s="230" t="n"/>
      <c r="DQ867" s="230" t="n"/>
      <c r="DR867" s="230" t="n"/>
      <c r="DS867" s="230" t="n"/>
      <c r="DT867" s="300" t="n"/>
      <c r="DU867" s="300" t="n"/>
      <c r="DV867" s="300" t="n"/>
      <c r="DW867" s="300" t="n"/>
      <c r="DX867" s="300" t="n"/>
      <c r="DY867" s="300" t="n"/>
      <c r="DZ867" s="300" t="n"/>
      <c r="EA867" s="300" t="n"/>
      <c r="EB867" s="300" t="n"/>
      <c r="EC867" s="300" t="n"/>
      <c r="ED867" s="300" t="n"/>
      <c r="EE867" s="300" t="n"/>
    </row>
    <row r="868" ht="15.75" customHeight="1">
      <c r="A868" s="304" t="n"/>
      <c r="B868" s="304" t="n"/>
      <c r="C868" s="304" t="n"/>
      <c r="D868" s="304" t="n"/>
      <c r="E868" s="304" t="n"/>
      <c r="F868" s="304" t="n"/>
      <c r="G868" s="304" t="n"/>
      <c r="H868" s="304" t="n"/>
      <c r="I868" s="229" t="n"/>
      <c r="J868" s="229" t="n"/>
      <c r="K868" s="229" t="n"/>
      <c r="L868" s="229" t="n"/>
      <c r="M868" s="229" t="n"/>
      <c r="N868" s="229" t="n"/>
      <c r="O868" s="229" t="n"/>
      <c r="P868" s="229" t="n"/>
      <c r="Q868" s="229" t="n"/>
      <c r="R868" s="305" t="n"/>
      <c r="S868" s="229" t="n"/>
      <c r="T868" s="229" t="n"/>
      <c r="U868" s="229" t="n"/>
      <c r="V868" s="306" t="n"/>
      <c r="W868" s="307" t="n"/>
      <c r="X868" s="307" t="n"/>
      <c r="Y868" s="307" t="n"/>
      <c r="Z868" s="307" t="n"/>
      <c r="AA868" s="307" t="n"/>
      <c r="AB868" s="307" t="n"/>
      <c r="AC868" s="307" t="n"/>
      <c r="AD868" s="307" t="n"/>
      <c r="AE868" s="307" t="n"/>
      <c r="AF868" s="307" t="n"/>
      <c r="AG868" s="307" t="n"/>
      <c r="AH868" s="307" t="n"/>
      <c r="AI868" s="307" t="n"/>
      <c r="AJ868" s="307" t="n"/>
      <c r="AK868" s="307" t="n"/>
      <c r="AL868" s="307" t="n"/>
      <c r="AM868" s="307" t="n"/>
      <c r="AN868" s="307" t="n"/>
      <c r="AO868" s="307" t="n"/>
      <c r="AP868" s="307" t="n"/>
      <c r="AQ868" s="307" t="n"/>
      <c r="AR868" s="307" t="n"/>
      <c r="AS868" s="307" t="n"/>
      <c r="AT868" s="307" t="n"/>
      <c r="AU868" s="307" t="n"/>
      <c r="AV868" s="307" t="n"/>
      <c r="AW868" s="307" t="n"/>
      <c r="AX868" s="307" t="n"/>
      <c r="AY868" s="307" t="n"/>
      <c r="AZ868" s="307" t="n"/>
      <c r="BA868" s="307" t="n"/>
      <c r="BB868" s="307" t="n"/>
      <c r="BC868" s="307" t="n"/>
      <c r="BD868" s="307" t="n"/>
      <c r="BE868" s="230" t="n"/>
      <c r="BF868" s="230" t="n"/>
      <c r="BG868" s="230" t="n"/>
      <c r="BH868" s="230" t="n"/>
      <c r="BI868" s="230" t="n"/>
      <c r="BJ868" s="230" t="n"/>
      <c r="BK868" s="230" t="n"/>
      <c r="BL868" s="230" t="n"/>
      <c r="BM868" s="230" t="n"/>
      <c r="BN868" s="230" t="n"/>
      <c r="BO868" s="230" t="n"/>
      <c r="BP868" s="308" t="n"/>
      <c r="BQ868" s="308" t="n"/>
      <c r="BR868" s="308" t="n"/>
      <c r="BS868" s="308" t="n"/>
      <c r="BT868" s="308" t="n"/>
      <c r="BU868" s="308" t="n"/>
      <c r="BV868" s="308" t="n"/>
      <c r="BW868" s="300" t="n"/>
      <c r="BX868" s="300" t="n"/>
      <c r="BY868" s="300" t="n"/>
      <c r="BZ868" s="300" t="n"/>
      <c r="CA868" s="300" t="n"/>
      <c r="CB868" s="300" t="n"/>
      <c r="CC868" s="300" t="n"/>
      <c r="CD868" s="300" t="n"/>
      <c r="CE868" s="229" t="n"/>
      <c r="CF868" s="229" t="n"/>
      <c r="CG868" s="229" t="n"/>
      <c r="CH868" s="229" t="n"/>
      <c r="CI868" s="229" t="n"/>
      <c r="CJ868" s="229" t="n"/>
      <c r="CK868" s="229" t="n"/>
      <c r="CL868" s="229" t="n"/>
      <c r="CM868" s="229" t="n"/>
      <c r="CN868" s="229" t="n"/>
      <c r="CO868" s="229" t="n"/>
      <c r="CP868" s="300" t="n"/>
      <c r="CQ868" s="300" t="n"/>
      <c r="CR868" s="300" t="n"/>
      <c r="CS868" s="300" t="n"/>
      <c r="CT868" s="300" t="n"/>
      <c r="CU868" s="300" t="n"/>
      <c r="CV868" s="300" t="n"/>
      <c r="CW868" s="300" t="n"/>
      <c r="CX868" s="300" t="n"/>
      <c r="CY868" s="300" t="n"/>
      <c r="CZ868" s="300" t="n"/>
      <c r="DA868" s="300" t="n"/>
      <c r="DB868" s="300" t="n"/>
      <c r="DC868" s="300" t="n"/>
      <c r="DD868" s="300" t="n"/>
      <c r="DE868" s="300" t="n"/>
      <c r="DF868" s="300" t="n"/>
      <c r="DG868" s="300" t="n"/>
      <c r="DH868" s="300" t="n"/>
      <c r="DI868" s="300" t="n"/>
      <c r="DJ868" s="230" t="n"/>
      <c r="DK868" s="230" t="n"/>
      <c r="DL868" s="230" t="n"/>
      <c r="DM868" s="230" t="n"/>
      <c r="DN868" s="230" t="n"/>
      <c r="DO868" s="230" t="n"/>
      <c r="DP868" s="230" t="n"/>
      <c r="DQ868" s="230" t="n"/>
      <c r="DR868" s="230" t="n"/>
      <c r="DS868" s="230" t="n"/>
      <c r="DT868" s="300" t="n"/>
      <c r="DU868" s="300" t="n"/>
      <c r="DV868" s="300" t="n"/>
      <c r="DW868" s="300" t="n"/>
      <c r="DX868" s="300" t="n"/>
      <c r="DY868" s="300" t="n"/>
      <c r="DZ868" s="300" t="n"/>
      <c r="EA868" s="300" t="n"/>
      <c r="EB868" s="300" t="n"/>
      <c r="EC868" s="300" t="n"/>
      <c r="ED868" s="300" t="n"/>
      <c r="EE868" s="300" t="n"/>
    </row>
    <row r="869" ht="15.75" customHeight="1">
      <c r="A869" s="304" t="n"/>
      <c r="B869" s="304" t="n"/>
      <c r="C869" s="304" t="n"/>
      <c r="D869" s="304" t="n"/>
      <c r="E869" s="304" t="n"/>
      <c r="F869" s="304" t="n"/>
      <c r="G869" s="304" t="n"/>
      <c r="H869" s="304" t="n"/>
      <c r="I869" s="229" t="n"/>
      <c r="J869" s="229" t="n"/>
      <c r="K869" s="229" t="n"/>
      <c r="L869" s="229" t="n"/>
      <c r="M869" s="229" t="n"/>
      <c r="N869" s="229" t="n"/>
      <c r="O869" s="229" t="n"/>
      <c r="P869" s="229" t="n"/>
      <c r="Q869" s="229" t="n"/>
      <c r="R869" s="305" t="n"/>
      <c r="S869" s="229" t="n"/>
      <c r="T869" s="229" t="n"/>
      <c r="U869" s="229" t="n"/>
      <c r="V869" s="306" t="n"/>
      <c r="W869" s="307" t="n"/>
      <c r="X869" s="307" t="n"/>
      <c r="Y869" s="307" t="n"/>
      <c r="Z869" s="307" t="n"/>
      <c r="AA869" s="307" t="n"/>
      <c r="AB869" s="307" t="n"/>
      <c r="AC869" s="307" t="n"/>
      <c r="AD869" s="307" t="n"/>
      <c r="AE869" s="307" t="n"/>
      <c r="AF869" s="307" t="n"/>
      <c r="AG869" s="307" t="n"/>
      <c r="AH869" s="307" t="n"/>
      <c r="AI869" s="307" t="n"/>
      <c r="AJ869" s="307" t="n"/>
      <c r="AK869" s="307" t="n"/>
      <c r="AL869" s="307" t="n"/>
      <c r="AM869" s="307" t="n"/>
      <c r="AN869" s="307" t="n"/>
      <c r="AO869" s="307" t="n"/>
      <c r="AP869" s="307" t="n"/>
      <c r="AQ869" s="307" t="n"/>
      <c r="AR869" s="307" t="n"/>
      <c r="AS869" s="307" t="n"/>
      <c r="AT869" s="307" t="n"/>
      <c r="AU869" s="307" t="n"/>
      <c r="AV869" s="307" t="n"/>
      <c r="AW869" s="307" t="n"/>
      <c r="AX869" s="307" t="n"/>
      <c r="AY869" s="307" t="n"/>
      <c r="AZ869" s="307" t="n"/>
      <c r="BA869" s="307" t="n"/>
      <c r="BB869" s="307" t="n"/>
      <c r="BC869" s="307" t="n"/>
      <c r="BD869" s="307" t="n"/>
      <c r="BE869" s="230" t="n"/>
      <c r="BF869" s="230" t="n"/>
      <c r="BG869" s="230" t="n"/>
      <c r="BH869" s="230" t="n"/>
      <c r="BI869" s="230" t="n"/>
      <c r="BJ869" s="230" t="n"/>
      <c r="BK869" s="230" t="n"/>
      <c r="BL869" s="230" t="n"/>
      <c r="BM869" s="230" t="n"/>
      <c r="BN869" s="230" t="n"/>
      <c r="BO869" s="230" t="n"/>
      <c r="BP869" s="308" t="n"/>
      <c r="BQ869" s="308" t="n"/>
      <c r="BR869" s="308" t="n"/>
      <c r="BS869" s="308" t="n"/>
      <c r="BT869" s="308" t="n"/>
      <c r="BU869" s="308" t="n"/>
      <c r="BV869" s="308" t="n"/>
      <c r="BW869" s="300" t="n"/>
      <c r="BX869" s="300" t="n"/>
      <c r="BY869" s="300" t="n"/>
      <c r="BZ869" s="300" t="n"/>
      <c r="CA869" s="300" t="n"/>
      <c r="CB869" s="300" t="n"/>
      <c r="CC869" s="300" t="n"/>
      <c r="CD869" s="300" t="n"/>
      <c r="CE869" s="229" t="n"/>
      <c r="CF869" s="229" t="n"/>
      <c r="CG869" s="229" t="n"/>
      <c r="CH869" s="229" t="n"/>
      <c r="CI869" s="229" t="n"/>
      <c r="CJ869" s="229" t="n"/>
      <c r="CK869" s="229" t="n"/>
      <c r="CL869" s="229" t="n"/>
      <c r="CM869" s="229" t="n"/>
      <c r="CN869" s="229" t="n"/>
      <c r="CO869" s="229" t="n"/>
      <c r="CP869" s="300" t="n"/>
      <c r="CQ869" s="300" t="n"/>
      <c r="CR869" s="300" t="n"/>
      <c r="CS869" s="300" t="n"/>
      <c r="CT869" s="300" t="n"/>
      <c r="CU869" s="300" t="n"/>
      <c r="CV869" s="300" t="n"/>
      <c r="CW869" s="300" t="n"/>
      <c r="CX869" s="300" t="n"/>
      <c r="CY869" s="300" t="n"/>
      <c r="CZ869" s="300" t="n"/>
      <c r="DA869" s="300" t="n"/>
      <c r="DB869" s="300" t="n"/>
      <c r="DC869" s="300" t="n"/>
      <c r="DD869" s="300" t="n"/>
      <c r="DE869" s="300" t="n"/>
      <c r="DF869" s="300" t="n"/>
      <c r="DG869" s="300" t="n"/>
      <c r="DH869" s="300" t="n"/>
      <c r="DI869" s="300" t="n"/>
      <c r="DJ869" s="230" t="n"/>
      <c r="DK869" s="230" t="n"/>
      <c r="DL869" s="230" t="n"/>
      <c r="DM869" s="230" t="n"/>
      <c r="DN869" s="230" t="n"/>
      <c r="DO869" s="230" t="n"/>
      <c r="DP869" s="230" t="n"/>
      <c r="DQ869" s="230" t="n"/>
      <c r="DR869" s="230" t="n"/>
      <c r="DS869" s="230" t="n"/>
      <c r="DT869" s="300" t="n"/>
      <c r="DU869" s="300" t="n"/>
      <c r="DV869" s="300" t="n"/>
      <c r="DW869" s="300" t="n"/>
      <c r="DX869" s="300" t="n"/>
      <c r="DY869" s="300" t="n"/>
      <c r="DZ869" s="300" t="n"/>
      <c r="EA869" s="300" t="n"/>
      <c r="EB869" s="300" t="n"/>
      <c r="EC869" s="300" t="n"/>
      <c r="ED869" s="300" t="n"/>
      <c r="EE869" s="300" t="n"/>
    </row>
    <row r="870" ht="15.75" customHeight="1">
      <c r="A870" s="304" t="n"/>
      <c r="B870" s="304" t="n"/>
      <c r="C870" s="304" t="n"/>
      <c r="D870" s="304" t="n"/>
      <c r="E870" s="304" t="n"/>
      <c r="F870" s="304" t="n"/>
      <c r="G870" s="304" t="n"/>
      <c r="H870" s="304" t="n"/>
      <c r="I870" s="229" t="n"/>
      <c r="J870" s="229" t="n"/>
      <c r="K870" s="229" t="n"/>
      <c r="L870" s="229" t="n"/>
      <c r="M870" s="229" t="n"/>
      <c r="N870" s="229" t="n"/>
      <c r="O870" s="229" t="n"/>
      <c r="P870" s="229" t="n"/>
      <c r="Q870" s="229" t="n"/>
      <c r="R870" s="305" t="n"/>
      <c r="S870" s="229" t="n"/>
      <c r="T870" s="229" t="n"/>
      <c r="U870" s="229" t="n"/>
      <c r="V870" s="306" t="n"/>
      <c r="W870" s="307" t="n"/>
      <c r="X870" s="307" t="n"/>
      <c r="Y870" s="307" t="n"/>
      <c r="Z870" s="307" t="n"/>
      <c r="AA870" s="307" t="n"/>
      <c r="AB870" s="307" t="n"/>
      <c r="AC870" s="307" t="n"/>
      <c r="AD870" s="307" t="n"/>
      <c r="AE870" s="307" t="n"/>
      <c r="AF870" s="307" t="n"/>
      <c r="AG870" s="307" t="n"/>
      <c r="AH870" s="307" t="n"/>
      <c r="AI870" s="307" t="n"/>
      <c r="AJ870" s="307" t="n"/>
      <c r="AK870" s="307" t="n"/>
      <c r="AL870" s="307" t="n"/>
      <c r="AM870" s="307" t="n"/>
      <c r="AN870" s="307" t="n"/>
      <c r="AO870" s="307" t="n"/>
      <c r="AP870" s="307" t="n"/>
      <c r="AQ870" s="307" t="n"/>
      <c r="AR870" s="307" t="n"/>
      <c r="AS870" s="307" t="n"/>
      <c r="AT870" s="307" t="n"/>
      <c r="AU870" s="307" t="n"/>
      <c r="AV870" s="307" t="n"/>
      <c r="AW870" s="307" t="n"/>
      <c r="AX870" s="307" t="n"/>
      <c r="AY870" s="307" t="n"/>
      <c r="AZ870" s="307" t="n"/>
      <c r="BA870" s="307" t="n"/>
      <c r="BB870" s="307" t="n"/>
      <c r="BC870" s="307" t="n"/>
      <c r="BD870" s="307" t="n"/>
      <c r="BE870" s="230" t="n"/>
      <c r="BF870" s="230" t="n"/>
      <c r="BG870" s="230" t="n"/>
      <c r="BH870" s="230" t="n"/>
      <c r="BI870" s="230" t="n"/>
      <c r="BJ870" s="230" t="n"/>
      <c r="BK870" s="230" t="n"/>
      <c r="BL870" s="230" t="n"/>
      <c r="BM870" s="230" t="n"/>
      <c r="BN870" s="230" t="n"/>
      <c r="BO870" s="230" t="n"/>
      <c r="BP870" s="308" t="n"/>
      <c r="BQ870" s="308" t="n"/>
      <c r="BR870" s="308" t="n"/>
      <c r="BS870" s="308" t="n"/>
      <c r="BT870" s="308" t="n"/>
      <c r="BU870" s="308" t="n"/>
      <c r="BV870" s="308" t="n"/>
      <c r="BW870" s="300" t="n"/>
      <c r="BX870" s="300" t="n"/>
      <c r="BY870" s="300" t="n"/>
      <c r="BZ870" s="300" t="n"/>
      <c r="CA870" s="300" t="n"/>
      <c r="CB870" s="300" t="n"/>
      <c r="CC870" s="300" t="n"/>
      <c r="CD870" s="300" t="n"/>
      <c r="CE870" s="229" t="n"/>
      <c r="CF870" s="229" t="n"/>
      <c r="CG870" s="229" t="n"/>
      <c r="CH870" s="229" t="n"/>
      <c r="CI870" s="229" t="n"/>
      <c r="CJ870" s="229" t="n"/>
      <c r="CK870" s="229" t="n"/>
      <c r="CL870" s="229" t="n"/>
      <c r="CM870" s="229" t="n"/>
      <c r="CN870" s="229" t="n"/>
      <c r="CO870" s="229" t="n"/>
      <c r="CP870" s="300" t="n"/>
      <c r="CQ870" s="300" t="n"/>
      <c r="CR870" s="300" t="n"/>
      <c r="CS870" s="300" t="n"/>
      <c r="CT870" s="300" t="n"/>
      <c r="CU870" s="300" t="n"/>
      <c r="CV870" s="300" t="n"/>
      <c r="CW870" s="300" t="n"/>
      <c r="CX870" s="300" t="n"/>
      <c r="CY870" s="300" t="n"/>
      <c r="CZ870" s="300" t="n"/>
      <c r="DA870" s="300" t="n"/>
      <c r="DB870" s="300" t="n"/>
      <c r="DC870" s="300" t="n"/>
      <c r="DD870" s="300" t="n"/>
      <c r="DE870" s="300" t="n"/>
      <c r="DF870" s="300" t="n"/>
      <c r="DG870" s="300" t="n"/>
      <c r="DH870" s="300" t="n"/>
      <c r="DI870" s="300" t="n"/>
      <c r="DJ870" s="230" t="n"/>
      <c r="DK870" s="230" t="n"/>
      <c r="DL870" s="230" t="n"/>
      <c r="DM870" s="230" t="n"/>
      <c r="DN870" s="230" t="n"/>
      <c r="DO870" s="230" t="n"/>
      <c r="DP870" s="230" t="n"/>
      <c r="DQ870" s="230" t="n"/>
      <c r="DR870" s="230" t="n"/>
      <c r="DS870" s="230" t="n"/>
      <c r="DT870" s="300" t="n"/>
      <c r="DU870" s="300" t="n"/>
      <c r="DV870" s="300" t="n"/>
      <c r="DW870" s="300" t="n"/>
      <c r="DX870" s="300" t="n"/>
      <c r="DY870" s="300" t="n"/>
      <c r="DZ870" s="300" t="n"/>
      <c r="EA870" s="300" t="n"/>
      <c r="EB870" s="300" t="n"/>
      <c r="EC870" s="300" t="n"/>
      <c r="ED870" s="300" t="n"/>
      <c r="EE870" s="300" t="n"/>
    </row>
    <row r="871" ht="15.75" customHeight="1">
      <c r="A871" s="304" t="n"/>
      <c r="B871" s="304" t="n"/>
      <c r="C871" s="304" t="n"/>
      <c r="D871" s="304" t="n"/>
      <c r="E871" s="304" t="n"/>
      <c r="F871" s="304" t="n"/>
      <c r="G871" s="304" t="n"/>
      <c r="H871" s="304" t="n"/>
      <c r="I871" s="229" t="n"/>
      <c r="J871" s="229" t="n"/>
      <c r="K871" s="229" t="n"/>
      <c r="L871" s="229" t="n"/>
      <c r="M871" s="229" t="n"/>
      <c r="N871" s="229" t="n"/>
      <c r="O871" s="229" t="n"/>
      <c r="P871" s="229" t="n"/>
      <c r="Q871" s="229" t="n"/>
      <c r="R871" s="305" t="n"/>
      <c r="S871" s="229" t="n"/>
      <c r="T871" s="229" t="n"/>
      <c r="U871" s="229" t="n"/>
      <c r="V871" s="306" t="n"/>
      <c r="W871" s="307" t="n"/>
      <c r="X871" s="307" t="n"/>
      <c r="Y871" s="307" t="n"/>
      <c r="Z871" s="307" t="n"/>
      <c r="AA871" s="307" t="n"/>
      <c r="AB871" s="307" t="n"/>
      <c r="AC871" s="307" t="n"/>
      <c r="AD871" s="307" t="n"/>
      <c r="AE871" s="307" t="n"/>
      <c r="AF871" s="307" t="n"/>
      <c r="AG871" s="307" t="n"/>
      <c r="AH871" s="307" t="n"/>
      <c r="AI871" s="307" t="n"/>
      <c r="AJ871" s="307" t="n"/>
      <c r="AK871" s="307" t="n"/>
      <c r="AL871" s="307" t="n"/>
      <c r="AM871" s="307" t="n"/>
      <c r="AN871" s="307" t="n"/>
      <c r="AO871" s="307" t="n"/>
      <c r="AP871" s="307" t="n"/>
      <c r="AQ871" s="307" t="n"/>
      <c r="AR871" s="307" t="n"/>
      <c r="AS871" s="307" t="n"/>
      <c r="AT871" s="307" t="n"/>
      <c r="AU871" s="307" t="n"/>
      <c r="AV871" s="307" t="n"/>
      <c r="AW871" s="307" t="n"/>
      <c r="AX871" s="307" t="n"/>
      <c r="AY871" s="307" t="n"/>
      <c r="AZ871" s="307" t="n"/>
      <c r="BA871" s="307" t="n"/>
      <c r="BB871" s="307" t="n"/>
      <c r="BC871" s="307" t="n"/>
      <c r="BD871" s="307" t="n"/>
      <c r="BE871" s="230" t="n"/>
      <c r="BF871" s="230" t="n"/>
      <c r="BG871" s="230" t="n"/>
      <c r="BH871" s="230" t="n"/>
      <c r="BI871" s="230" t="n"/>
      <c r="BJ871" s="230" t="n"/>
      <c r="BK871" s="230" t="n"/>
      <c r="BL871" s="230" t="n"/>
      <c r="BM871" s="230" t="n"/>
      <c r="BN871" s="230" t="n"/>
      <c r="BO871" s="230" t="n"/>
      <c r="BP871" s="308" t="n"/>
      <c r="BQ871" s="308" t="n"/>
      <c r="BR871" s="308" t="n"/>
      <c r="BS871" s="308" t="n"/>
      <c r="BT871" s="308" t="n"/>
      <c r="BU871" s="308" t="n"/>
      <c r="BV871" s="308" t="n"/>
      <c r="BW871" s="300" t="n"/>
      <c r="BX871" s="300" t="n"/>
      <c r="BY871" s="300" t="n"/>
      <c r="BZ871" s="300" t="n"/>
      <c r="CA871" s="300" t="n"/>
      <c r="CB871" s="300" t="n"/>
      <c r="CC871" s="300" t="n"/>
      <c r="CD871" s="300" t="n"/>
      <c r="CE871" s="229" t="n"/>
      <c r="CF871" s="229" t="n"/>
      <c r="CG871" s="229" t="n"/>
      <c r="CH871" s="229" t="n"/>
      <c r="CI871" s="229" t="n"/>
      <c r="CJ871" s="229" t="n"/>
      <c r="CK871" s="229" t="n"/>
      <c r="CL871" s="229" t="n"/>
      <c r="CM871" s="229" t="n"/>
      <c r="CN871" s="229" t="n"/>
      <c r="CO871" s="229" t="n"/>
      <c r="CP871" s="300" t="n"/>
      <c r="CQ871" s="300" t="n"/>
      <c r="CR871" s="300" t="n"/>
      <c r="CS871" s="300" t="n"/>
      <c r="CT871" s="300" t="n"/>
      <c r="CU871" s="300" t="n"/>
      <c r="CV871" s="300" t="n"/>
      <c r="CW871" s="300" t="n"/>
      <c r="CX871" s="300" t="n"/>
      <c r="CY871" s="300" t="n"/>
      <c r="CZ871" s="300" t="n"/>
      <c r="DA871" s="300" t="n"/>
      <c r="DB871" s="300" t="n"/>
      <c r="DC871" s="300" t="n"/>
      <c r="DD871" s="300" t="n"/>
      <c r="DE871" s="300" t="n"/>
      <c r="DF871" s="300" t="n"/>
      <c r="DG871" s="300" t="n"/>
      <c r="DH871" s="300" t="n"/>
      <c r="DI871" s="300" t="n"/>
      <c r="DJ871" s="230" t="n"/>
      <c r="DK871" s="230" t="n"/>
      <c r="DL871" s="230" t="n"/>
      <c r="DM871" s="230" t="n"/>
      <c r="DN871" s="230" t="n"/>
      <c r="DO871" s="230" t="n"/>
      <c r="DP871" s="230" t="n"/>
      <c r="DQ871" s="230" t="n"/>
      <c r="DR871" s="230" t="n"/>
      <c r="DS871" s="230" t="n"/>
      <c r="DT871" s="300" t="n"/>
      <c r="DU871" s="300" t="n"/>
      <c r="DV871" s="300" t="n"/>
      <c r="DW871" s="300" t="n"/>
      <c r="DX871" s="300" t="n"/>
      <c r="DY871" s="300" t="n"/>
      <c r="DZ871" s="300" t="n"/>
      <c r="EA871" s="300" t="n"/>
      <c r="EB871" s="300" t="n"/>
      <c r="EC871" s="300" t="n"/>
      <c r="ED871" s="300" t="n"/>
      <c r="EE871" s="300" t="n"/>
    </row>
    <row r="872" ht="15.75" customHeight="1">
      <c r="A872" s="304" t="n"/>
      <c r="B872" s="304" t="n"/>
      <c r="C872" s="304" t="n"/>
      <c r="D872" s="304" t="n"/>
      <c r="E872" s="304" t="n"/>
      <c r="F872" s="304" t="n"/>
      <c r="G872" s="304" t="n"/>
      <c r="H872" s="304" t="n"/>
      <c r="I872" s="229" t="n"/>
      <c r="J872" s="229" t="n"/>
      <c r="K872" s="229" t="n"/>
      <c r="L872" s="229" t="n"/>
      <c r="M872" s="229" t="n"/>
      <c r="N872" s="229" t="n"/>
      <c r="O872" s="229" t="n"/>
      <c r="P872" s="229" t="n"/>
      <c r="Q872" s="229" t="n"/>
      <c r="R872" s="305" t="n"/>
      <c r="S872" s="229" t="n"/>
      <c r="T872" s="229" t="n"/>
      <c r="U872" s="229" t="n"/>
      <c r="V872" s="306" t="n"/>
      <c r="W872" s="307" t="n"/>
      <c r="X872" s="307" t="n"/>
      <c r="Y872" s="307" t="n"/>
      <c r="Z872" s="307" t="n"/>
      <c r="AA872" s="307" t="n"/>
      <c r="AB872" s="307" t="n"/>
      <c r="AC872" s="307" t="n"/>
      <c r="AD872" s="307" t="n"/>
      <c r="AE872" s="307" t="n"/>
      <c r="AF872" s="307" t="n"/>
      <c r="AG872" s="307" t="n"/>
      <c r="AH872" s="307" t="n"/>
      <c r="AI872" s="307" t="n"/>
      <c r="AJ872" s="307" t="n"/>
      <c r="AK872" s="307" t="n"/>
      <c r="AL872" s="307" t="n"/>
      <c r="AM872" s="307" t="n"/>
      <c r="AN872" s="307" t="n"/>
      <c r="AO872" s="307" t="n"/>
      <c r="AP872" s="307" t="n"/>
      <c r="AQ872" s="307" t="n"/>
      <c r="AR872" s="307" t="n"/>
      <c r="AS872" s="307" t="n"/>
      <c r="AT872" s="307" t="n"/>
      <c r="AU872" s="307" t="n"/>
      <c r="AV872" s="307" t="n"/>
      <c r="AW872" s="307" t="n"/>
      <c r="AX872" s="307" t="n"/>
      <c r="AY872" s="307" t="n"/>
      <c r="AZ872" s="307" t="n"/>
      <c r="BA872" s="307" t="n"/>
      <c r="BB872" s="307" t="n"/>
      <c r="BC872" s="307" t="n"/>
      <c r="BD872" s="307" t="n"/>
      <c r="BE872" s="230" t="n"/>
      <c r="BF872" s="230" t="n"/>
      <c r="BG872" s="230" t="n"/>
      <c r="BH872" s="230" t="n"/>
      <c r="BI872" s="230" t="n"/>
      <c r="BJ872" s="230" t="n"/>
      <c r="BK872" s="230" t="n"/>
      <c r="BL872" s="230" t="n"/>
      <c r="BM872" s="230" t="n"/>
      <c r="BN872" s="230" t="n"/>
      <c r="BO872" s="230" t="n"/>
      <c r="BP872" s="308" t="n"/>
      <c r="BQ872" s="308" t="n"/>
      <c r="BR872" s="308" t="n"/>
      <c r="BS872" s="308" t="n"/>
      <c r="BT872" s="308" t="n"/>
      <c r="BU872" s="308" t="n"/>
      <c r="BV872" s="308" t="n"/>
      <c r="BW872" s="300" t="n"/>
      <c r="BX872" s="300" t="n"/>
      <c r="BY872" s="300" t="n"/>
      <c r="BZ872" s="300" t="n"/>
      <c r="CA872" s="300" t="n"/>
      <c r="CB872" s="300" t="n"/>
      <c r="CC872" s="300" t="n"/>
      <c r="CD872" s="300" t="n"/>
      <c r="CE872" s="229" t="n"/>
      <c r="CF872" s="229" t="n"/>
      <c r="CG872" s="229" t="n"/>
      <c r="CH872" s="229" t="n"/>
      <c r="CI872" s="229" t="n"/>
      <c r="CJ872" s="229" t="n"/>
      <c r="CK872" s="229" t="n"/>
      <c r="CL872" s="229" t="n"/>
      <c r="CM872" s="229" t="n"/>
      <c r="CN872" s="229" t="n"/>
      <c r="CO872" s="229" t="n"/>
      <c r="CP872" s="300" t="n"/>
      <c r="CQ872" s="300" t="n"/>
      <c r="CR872" s="300" t="n"/>
      <c r="CS872" s="300" t="n"/>
      <c r="CT872" s="300" t="n"/>
      <c r="CU872" s="300" t="n"/>
      <c r="CV872" s="300" t="n"/>
      <c r="CW872" s="300" t="n"/>
      <c r="CX872" s="300" t="n"/>
      <c r="CY872" s="300" t="n"/>
      <c r="CZ872" s="300" t="n"/>
      <c r="DA872" s="300" t="n"/>
      <c r="DB872" s="300" t="n"/>
      <c r="DC872" s="300" t="n"/>
      <c r="DD872" s="300" t="n"/>
      <c r="DE872" s="300" t="n"/>
      <c r="DF872" s="300" t="n"/>
      <c r="DG872" s="300" t="n"/>
      <c r="DH872" s="300" t="n"/>
      <c r="DI872" s="300" t="n"/>
      <c r="DJ872" s="230" t="n"/>
      <c r="DK872" s="230" t="n"/>
      <c r="DL872" s="230" t="n"/>
      <c r="DM872" s="230" t="n"/>
      <c r="DN872" s="230" t="n"/>
      <c r="DO872" s="230" t="n"/>
      <c r="DP872" s="230" t="n"/>
      <c r="DQ872" s="230" t="n"/>
      <c r="DR872" s="230" t="n"/>
      <c r="DS872" s="230" t="n"/>
      <c r="DT872" s="300" t="n"/>
      <c r="DU872" s="300" t="n"/>
      <c r="DV872" s="300" t="n"/>
      <c r="DW872" s="300" t="n"/>
      <c r="DX872" s="300" t="n"/>
      <c r="DY872" s="300" t="n"/>
      <c r="DZ872" s="300" t="n"/>
      <c r="EA872" s="300" t="n"/>
      <c r="EB872" s="300" t="n"/>
      <c r="EC872" s="300" t="n"/>
      <c r="ED872" s="300" t="n"/>
      <c r="EE872" s="300" t="n"/>
    </row>
    <row r="873" ht="15.75" customHeight="1">
      <c r="A873" s="304" t="n"/>
      <c r="B873" s="304" t="n"/>
      <c r="C873" s="304" t="n"/>
      <c r="D873" s="304" t="n"/>
      <c r="E873" s="304" t="n"/>
      <c r="F873" s="304" t="n"/>
      <c r="G873" s="304" t="n"/>
      <c r="H873" s="304" t="n"/>
      <c r="I873" s="229" t="n"/>
      <c r="J873" s="229" t="n"/>
      <c r="K873" s="229" t="n"/>
      <c r="L873" s="229" t="n"/>
      <c r="M873" s="229" t="n"/>
      <c r="N873" s="229" t="n"/>
      <c r="O873" s="229" t="n"/>
      <c r="P873" s="229" t="n"/>
      <c r="Q873" s="229" t="n"/>
      <c r="R873" s="305" t="n"/>
      <c r="S873" s="229" t="n"/>
      <c r="T873" s="229" t="n"/>
      <c r="U873" s="229" t="n"/>
      <c r="V873" s="306" t="n"/>
      <c r="W873" s="307" t="n"/>
      <c r="X873" s="307" t="n"/>
      <c r="Y873" s="307" t="n"/>
      <c r="Z873" s="307" t="n"/>
      <c r="AA873" s="307" t="n"/>
      <c r="AB873" s="307" t="n"/>
      <c r="AC873" s="307" t="n"/>
      <c r="AD873" s="307" t="n"/>
      <c r="AE873" s="307" t="n"/>
      <c r="AF873" s="307" t="n"/>
      <c r="AG873" s="307" t="n"/>
      <c r="AH873" s="307" t="n"/>
      <c r="AI873" s="307" t="n"/>
      <c r="AJ873" s="307" t="n"/>
      <c r="AK873" s="307" t="n"/>
      <c r="AL873" s="307" t="n"/>
      <c r="AM873" s="307" t="n"/>
      <c r="AN873" s="307" t="n"/>
      <c r="AO873" s="307" t="n"/>
      <c r="AP873" s="307" t="n"/>
      <c r="AQ873" s="307" t="n"/>
      <c r="AR873" s="307" t="n"/>
      <c r="AS873" s="307" t="n"/>
      <c r="AT873" s="307" t="n"/>
      <c r="AU873" s="307" t="n"/>
      <c r="AV873" s="307" t="n"/>
      <c r="AW873" s="307" t="n"/>
      <c r="AX873" s="307" t="n"/>
      <c r="AY873" s="307" t="n"/>
      <c r="AZ873" s="307" t="n"/>
      <c r="BA873" s="307" t="n"/>
      <c r="BB873" s="307" t="n"/>
      <c r="BC873" s="307" t="n"/>
      <c r="BD873" s="307" t="n"/>
      <c r="BE873" s="230" t="n"/>
      <c r="BF873" s="230" t="n"/>
      <c r="BG873" s="230" t="n"/>
      <c r="BH873" s="230" t="n"/>
      <c r="BI873" s="230" t="n"/>
      <c r="BJ873" s="230" t="n"/>
      <c r="BK873" s="230" t="n"/>
      <c r="BL873" s="230" t="n"/>
      <c r="BM873" s="230" t="n"/>
      <c r="BN873" s="230" t="n"/>
      <c r="BO873" s="230" t="n"/>
      <c r="BP873" s="308" t="n"/>
      <c r="BQ873" s="308" t="n"/>
      <c r="BR873" s="308" t="n"/>
      <c r="BS873" s="308" t="n"/>
      <c r="BT873" s="308" t="n"/>
      <c r="BU873" s="308" t="n"/>
      <c r="BV873" s="308" t="n"/>
      <c r="BW873" s="300" t="n"/>
      <c r="BX873" s="300" t="n"/>
      <c r="BY873" s="300" t="n"/>
      <c r="BZ873" s="300" t="n"/>
      <c r="CA873" s="300" t="n"/>
      <c r="CB873" s="300" t="n"/>
      <c r="CC873" s="300" t="n"/>
      <c r="CD873" s="300" t="n"/>
      <c r="CE873" s="229" t="n"/>
      <c r="CF873" s="229" t="n"/>
      <c r="CG873" s="229" t="n"/>
      <c r="CH873" s="229" t="n"/>
      <c r="CI873" s="229" t="n"/>
      <c r="CJ873" s="229" t="n"/>
      <c r="CK873" s="229" t="n"/>
      <c r="CL873" s="229" t="n"/>
      <c r="CM873" s="229" t="n"/>
      <c r="CN873" s="229" t="n"/>
      <c r="CO873" s="229" t="n"/>
      <c r="CP873" s="300" t="n"/>
      <c r="CQ873" s="300" t="n"/>
      <c r="CR873" s="300" t="n"/>
      <c r="CS873" s="300" t="n"/>
      <c r="CT873" s="300" t="n"/>
      <c r="CU873" s="300" t="n"/>
      <c r="CV873" s="300" t="n"/>
      <c r="CW873" s="300" t="n"/>
      <c r="CX873" s="300" t="n"/>
      <c r="CY873" s="300" t="n"/>
      <c r="CZ873" s="300" t="n"/>
      <c r="DA873" s="300" t="n"/>
      <c r="DB873" s="300" t="n"/>
      <c r="DC873" s="300" t="n"/>
      <c r="DD873" s="300" t="n"/>
      <c r="DE873" s="300" t="n"/>
      <c r="DF873" s="300" t="n"/>
      <c r="DG873" s="300" t="n"/>
      <c r="DH873" s="300" t="n"/>
      <c r="DI873" s="300" t="n"/>
      <c r="DJ873" s="230" t="n"/>
      <c r="DK873" s="230" t="n"/>
      <c r="DL873" s="230" t="n"/>
      <c r="DM873" s="230" t="n"/>
      <c r="DN873" s="230" t="n"/>
      <c r="DO873" s="230" t="n"/>
      <c r="DP873" s="230" t="n"/>
      <c r="DQ873" s="230" t="n"/>
      <c r="DR873" s="230" t="n"/>
      <c r="DS873" s="230" t="n"/>
      <c r="DT873" s="300" t="n"/>
      <c r="DU873" s="300" t="n"/>
      <c r="DV873" s="300" t="n"/>
      <c r="DW873" s="300" t="n"/>
      <c r="DX873" s="300" t="n"/>
      <c r="DY873" s="300" t="n"/>
      <c r="DZ873" s="300" t="n"/>
      <c r="EA873" s="300" t="n"/>
      <c r="EB873" s="300" t="n"/>
      <c r="EC873" s="300" t="n"/>
      <c r="ED873" s="300" t="n"/>
      <c r="EE873" s="300" t="n"/>
    </row>
    <row r="874" ht="15.75" customHeight="1">
      <c r="A874" s="304" t="n"/>
      <c r="B874" s="304" t="n"/>
      <c r="C874" s="304" t="n"/>
      <c r="D874" s="304" t="n"/>
      <c r="E874" s="304" t="n"/>
      <c r="F874" s="304" t="n"/>
      <c r="G874" s="304" t="n"/>
      <c r="H874" s="304" t="n"/>
      <c r="I874" s="229" t="n"/>
      <c r="J874" s="229" t="n"/>
      <c r="K874" s="229" t="n"/>
      <c r="L874" s="229" t="n"/>
      <c r="M874" s="229" t="n"/>
      <c r="N874" s="229" t="n"/>
      <c r="O874" s="229" t="n"/>
      <c r="P874" s="229" t="n"/>
      <c r="Q874" s="229" t="n"/>
      <c r="R874" s="305" t="n"/>
      <c r="S874" s="229" t="n"/>
      <c r="T874" s="229" t="n"/>
      <c r="U874" s="229" t="n"/>
      <c r="V874" s="306" t="n"/>
      <c r="W874" s="307" t="n"/>
      <c r="X874" s="307" t="n"/>
      <c r="Y874" s="307" t="n"/>
      <c r="Z874" s="307" t="n"/>
      <c r="AA874" s="307" t="n"/>
      <c r="AB874" s="307" t="n"/>
      <c r="AC874" s="307" t="n"/>
      <c r="AD874" s="307" t="n"/>
      <c r="AE874" s="307" t="n"/>
      <c r="AF874" s="307" t="n"/>
      <c r="AG874" s="307" t="n"/>
      <c r="AH874" s="307" t="n"/>
      <c r="AI874" s="307" t="n"/>
      <c r="AJ874" s="307" t="n"/>
      <c r="AK874" s="307" t="n"/>
      <c r="AL874" s="307" t="n"/>
      <c r="AM874" s="307" t="n"/>
      <c r="AN874" s="307" t="n"/>
      <c r="AO874" s="307" t="n"/>
      <c r="AP874" s="307" t="n"/>
      <c r="AQ874" s="307" t="n"/>
      <c r="AR874" s="307" t="n"/>
      <c r="AS874" s="307" t="n"/>
      <c r="AT874" s="307" t="n"/>
      <c r="AU874" s="307" t="n"/>
      <c r="AV874" s="307" t="n"/>
      <c r="AW874" s="307" t="n"/>
      <c r="AX874" s="307" t="n"/>
      <c r="AY874" s="307" t="n"/>
      <c r="AZ874" s="307" t="n"/>
      <c r="BA874" s="307" t="n"/>
      <c r="BB874" s="307" t="n"/>
      <c r="BC874" s="307" t="n"/>
      <c r="BD874" s="307" t="n"/>
      <c r="BE874" s="230" t="n"/>
      <c r="BF874" s="230" t="n"/>
      <c r="BG874" s="230" t="n"/>
      <c r="BH874" s="230" t="n"/>
      <c r="BI874" s="230" t="n"/>
      <c r="BJ874" s="230" t="n"/>
      <c r="BK874" s="230" t="n"/>
      <c r="BL874" s="230" t="n"/>
      <c r="BM874" s="230" t="n"/>
      <c r="BN874" s="230" t="n"/>
      <c r="BO874" s="230" t="n"/>
      <c r="BP874" s="308" t="n"/>
      <c r="BQ874" s="308" t="n"/>
      <c r="BR874" s="308" t="n"/>
      <c r="BS874" s="308" t="n"/>
      <c r="BT874" s="308" t="n"/>
      <c r="BU874" s="308" t="n"/>
      <c r="BV874" s="308" t="n"/>
      <c r="BW874" s="300" t="n"/>
      <c r="BX874" s="300" t="n"/>
      <c r="BY874" s="300" t="n"/>
      <c r="BZ874" s="300" t="n"/>
      <c r="CA874" s="300" t="n"/>
      <c r="CB874" s="300" t="n"/>
      <c r="CC874" s="300" t="n"/>
      <c r="CD874" s="300" t="n"/>
      <c r="CE874" s="229" t="n"/>
      <c r="CF874" s="229" t="n"/>
      <c r="CG874" s="229" t="n"/>
      <c r="CH874" s="229" t="n"/>
      <c r="CI874" s="229" t="n"/>
      <c r="CJ874" s="229" t="n"/>
      <c r="CK874" s="229" t="n"/>
      <c r="CL874" s="229" t="n"/>
      <c r="CM874" s="229" t="n"/>
      <c r="CN874" s="229" t="n"/>
      <c r="CO874" s="229" t="n"/>
      <c r="CP874" s="300" t="n"/>
      <c r="CQ874" s="300" t="n"/>
      <c r="CR874" s="300" t="n"/>
      <c r="CS874" s="300" t="n"/>
      <c r="CT874" s="300" t="n"/>
      <c r="CU874" s="300" t="n"/>
      <c r="CV874" s="300" t="n"/>
      <c r="CW874" s="300" t="n"/>
      <c r="CX874" s="300" t="n"/>
      <c r="CY874" s="300" t="n"/>
      <c r="CZ874" s="300" t="n"/>
      <c r="DA874" s="300" t="n"/>
      <c r="DB874" s="300" t="n"/>
      <c r="DC874" s="300" t="n"/>
      <c r="DD874" s="300" t="n"/>
      <c r="DE874" s="300" t="n"/>
      <c r="DF874" s="300" t="n"/>
      <c r="DG874" s="300" t="n"/>
      <c r="DH874" s="300" t="n"/>
      <c r="DI874" s="300" t="n"/>
      <c r="DJ874" s="230" t="n"/>
      <c r="DK874" s="230" t="n"/>
      <c r="DL874" s="230" t="n"/>
      <c r="DM874" s="230" t="n"/>
      <c r="DN874" s="230" t="n"/>
      <c r="DO874" s="230" t="n"/>
      <c r="DP874" s="230" t="n"/>
      <c r="DQ874" s="230" t="n"/>
      <c r="DR874" s="230" t="n"/>
      <c r="DS874" s="230" t="n"/>
      <c r="DT874" s="300" t="n"/>
      <c r="DU874" s="300" t="n"/>
      <c r="DV874" s="300" t="n"/>
      <c r="DW874" s="300" t="n"/>
      <c r="DX874" s="300" t="n"/>
      <c r="DY874" s="300" t="n"/>
      <c r="DZ874" s="300" t="n"/>
      <c r="EA874" s="300" t="n"/>
      <c r="EB874" s="300" t="n"/>
      <c r="EC874" s="300" t="n"/>
      <c r="ED874" s="300" t="n"/>
      <c r="EE874" s="300" t="n"/>
    </row>
    <row r="875" ht="15.75" customHeight="1">
      <c r="A875" s="304" t="n"/>
      <c r="B875" s="304" t="n"/>
      <c r="C875" s="304" t="n"/>
      <c r="D875" s="304" t="n"/>
      <c r="E875" s="304" t="n"/>
      <c r="F875" s="304" t="n"/>
      <c r="G875" s="304" t="n"/>
      <c r="H875" s="304" t="n"/>
      <c r="I875" s="229" t="n"/>
      <c r="J875" s="229" t="n"/>
      <c r="K875" s="229" t="n"/>
      <c r="L875" s="229" t="n"/>
      <c r="M875" s="229" t="n"/>
      <c r="N875" s="229" t="n"/>
      <c r="O875" s="229" t="n"/>
      <c r="P875" s="229" t="n"/>
      <c r="Q875" s="229" t="n"/>
      <c r="R875" s="305" t="n"/>
      <c r="S875" s="229" t="n"/>
      <c r="T875" s="229" t="n"/>
      <c r="U875" s="229" t="n"/>
      <c r="V875" s="306" t="n"/>
      <c r="W875" s="307" t="n"/>
      <c r="X875" s="307" t="n"/>
      <c r="Y875" s="307" t="n"/>
      <c r="Z875" s="307" t="n"/>
      <c r="AA875" s="307" t="n"/>
      <c r="AB875" s="307" t="n"/>
      <c r="AC875" s="307" t="n"/>
      <c r="AD875" s="307" t="n"/>
      <c r="AE875" s="307" t="n"/>
      <c r="AF875" s="307" t="n"/>
      <c r="AG875" s="307" t="n"/>
      <c r="AH875" s="307" t="n"/>
      <c r="AI875" s="307" t="n"/>
      <c r="AJ875" s="307" t="n"/>
      <c r="AK875" s="307" t="n"/>
      <c r="AL875" s="307" t="n"/>
      <c r="AM875" s="307" t="n"/>
      <c r="AN875" s="307" t="n"/>
      <c r="AO875" s="307" t="n"/>
      <c r="AP875" s="307" t="n"/>
      <c r="AQ875" s="307" t="n"/>
      <c r="AR875" s="307" t="n"/>
      <c r="AS875" s="307" t="n"/>
      <c r="AT875" s="307" t="n"/>
      <c r="AU875" s="307" t="n"/>
      <c r="AV875" s="307" t="n"/>
      <c r="AW875" s="307" t="n"/>
      <c r="AX875" s="307" t="n"/>
      <c r="AY875" s="307" t="n"/>
      <c r="AZ875" s="307" t="n"/>
      <c r="BA875" s="307" t="n"/>
      <c r="BB875" s="307" t="n"/>
      <c r="BC875" s="307" t="n"/>
      <c r="BD875" s="307" t="n"/>
      <c r="BE875" s="230" t="n"/>
      <c r="BF875" s="230" t="n"/>
      <c r="BG875" s="230" t="n"/>
      <c r="BH875" s="230" t="n"/>
      <c r="BI875" s="230" t="n"/>
      <c r="BJ875" s="230" t="n"/>
      <c r="BK875" s="230" t="n"/>
      <c r="BL875" s="230" t="n"/>
      <c r="BM875" s="230" t="n"/>
      <c r="BN875" s="230" t="n"/>
      <c r="BO875" s="230" t="n"/>
      <c r="BP875" s="308" t="n"/>
      <c r="BQ875" s="308" t="n"/>
      <c r="BR875" s="308" t="n"/>
      <c r="BS875" s="308" t="n"/>
      <c r="BT875" s="308" t="n"/>
      <c r="BU875" s="308" t="n"/>
      <c r="BV875" s="308" t="n"/>
      <c r="BW875" s="300" t="n"/>
      <c r="BX875" s="300" t="n"/>
      <c r="BY875" s="300" t="n"/>
      <c r="BZ875" s="300" t="n"/>
      <c r="CA875" s="300" t="n"/>
      <c r="CB875" s="300" t="n"/>
      <c r="CC875" s="300" t="n"/>
      <c r="CD875" s="300" t="n"/>
      <c r="CE875" s="229" t="n"/>
      <c r="CF875" s="229" t="n"/>
      <c r="CG875" s="229" t="n"/>
      <c r="CH875" s="229" t="n"/>
      <c r="CI875" s="229" t="n"/>
      <c r="CJ875" s="229" t="n"/>
      <c r="CK875" s="229" t="n"/>
      <c r="CL875" s="229" t="n"/>
      <c r="CM875" s="229" t="n"/>
      <c r="CN875" s="229" t="n"/>
      <c r="CO875" s="229" t="n"/>
      <c r="CP875" s="300" t="n"/>
      <c r="CQ875" s="300" t="n"/>
      <c r="CR875" s="300" t="n"/>
      <c r="CS875" s="300" t="n"/>
      <c r="CT875" s="300" t="n"/>
      <c r="CU875" s="300" t="n"/>
      <c r="CV875" s="300" t="n"/>
      <c r="CW875" s="300" t="n"/>
      <c r="CX875" s="300" t="n"/>
      <c r="CY875" s="300" t="n"/>
      <c r="CZ875" s="300" t="n"/>
      <c r="DA875" s="300" t="n"/>
      <c r="DB875" s="300" t="n"/>
      <c r="DC875" s="300" t="n"/>
      <c r="DD875" s="300" t="n"/>
      <c r="DE875" s="300" t="n"/>
      <c r="DF875" s="300" t="n"/>
      <c r="DG875" s="300" t="n"/>
      <c r="DH875" s="300" t="n"/>
      <c r="DI875" s="300" t="n"/>
      <c r="DJ875" s="230" t="n"/>
      <c r="DK875" s="230" t="n"/>
      <c r="DL875" s="230" t="n"/>
      <c r="DM875" s="230" t="n"/>
      <c r="DN875" s="230" t="n"/>
      <c r="DO875" s="230" t="n"/>
      <c r="DP875" s="230" t="n"/>
      <c r="DQ875" s="230" t="n"/>
      <c r="DR875" s="230" t="n"/>
      <c r="DS875" s="230" t="n"/>
      <c r="DT875" s="300" t="n"/>
      <c r="DU875" s="300" t="n"/>
      <c r="DV875" s="300" t="n"/>
      <c r="DW875" s="300" t="n"/>
      <c r="DX875" s="300" t="n"/>
      <c r="DY875" s="300" t="n"/>
      <c r="DZ875" s="300" t="n"/>
      <c r="EA875" s="300" t="n"/>
      <c r="EB875" s="300" t="n"/>
      <c r="EC875" s="300" t="n"/>
      <c r="ED875" s="300" t="n"/>
      <c r="EE875" s="300" t="n"/>
    </row>
    <row r="876" ht="15.75" customHeight="1">
      <c r="A876" s="304" t="n"/>
      <c r="B876" s="304" t="n"/>
      <c r="C876" s="304" t="n"/>
      <c r="D876" s="304" t="n"/>
      <c r="E876" s="304" t="n"/>
      <c r="F876" s="304" t="n"/>
      <c r="G876" s="304" t="n"/>
      <c r="H876" s="304" t="n"/>
      <c r="I876" s="229" t="n"/>
      <c r="J876" s="229" t="n"/>
      <c r="K876" s="229" t="n"/>
      <c r="L876" s="229" t="n"/>
      <c r="M876" s="229" t="n"/>
      <c r="N876" s="229" t="n"/>
      <c r="O876" s="229" t="n"/>
      <c r="P876" s="229" t="n"/>
      <c r="Q876" s="229" t="n"/>
      <c r="R876" s="305" t="n"/>
      <c r="S876" s="229" t="n"/>
      <c r="T876" s="229" t="n"/>
      <c r="U876" s="229" t="n"/>
      <c r="V876" s="306" t="n"/>
      <c r="W876" s="307" t="n"/>
      <c r="X876" s="307" t="n"/>
      <c r="Y876" s="307" t="n"/>
      <c r="Z876" s="307" t="n"/>
      <c r="AA876" s="307" t="n"/>
      <c r="AB876" s="307" t="n"/>
      <c r="AC876" s="307" t="n"/>
      <c r="AD876" s="307" t="n"/>
      <c r="AE876" s="307" t="n"/>
      <c r="AF876" s="307" t="n"/>
      <c r="AG876" s="307" t="n"/>
      <c r="AH876" s="307" t="n"/>
      <c r="AI876" s="307" t="n"/>
      <c r="AJ876" s="307" t="n"/>
      <c r="AK876" s="307" t="n"/>
      <c r="AL876" s="307" t="n"/>
      <c r="AM876" s="307" t="n"/>
      <c r="AN876" s="307" t="n"/>
      <c r="AO876" s="307" t="n"/>
      <c r="AP876" s="307" t="n"/>
      <c r="AQ876" s="307" t="n"/>
      <c r="AR876" s="307" t="n"/>
      <c r="AS876" s="307" t="n"/>
      <c r="AT876" s="307" t="n"/>
      <c r="AU876" s="307" t="n"/>
      <c r="AV876" s="307" t="n"/>
      <c r="AW876" s="307" t="n"/>
      <c r="AX876" s="307" t="n"/>
      <c r="AY876" s="307" t="n"/>
      <c r="AZ876" s="307" t="n"/>
      <c r="BA876" s="307" t="n"/>
      <c r="BB876" s="307" t="n"/>
      <c r="BC876" s="307" t="n"/>
      <c r="BD876" s="307" t="n"/>
      <c r="BE876" s="230" t="n"/>
      <c r="BF876" s="230" t="n"/>
      <c r="BG876" s="230" t="n"/>
      <c r="BH876" s="230" t="n"/>
      <c r="BI876" s="230" t="n"/>
      <c r="BJ876" s="230" t="n"/>
      <c r="BK876" s="230" t="n"/>
      <c r="BL876" s="230" t="n"/>
      <c r="BM876" s="230" t="n"/>
      <c r="BN876" s="230" t="n"/>
      <c r="BO876" s="230" t="n"/>
      <c r="BP876" s="308" t="n"/>
      <c r="BQ876" s="308" t="n"/>
      <c r="BR876" s="308" t="n"/>
      <c r="BS876" s="308" t="n"/>
      <c r="BT876" s="308" t="n"/>
      <c r="BU876" s="308" t="n"/>
      <c r="BV876" s="308" t="n"/>
      <c r="BW876" s="300" t="n"/>
      <c r="BX876" s="300" t="n"/>
      <c r="BY876" s="300" t="n"/>
      <c r="BZ876" s="300" t="n"/>
      <c r="CA876" s="300" t="n"/>
      <c r="CB876" s="300" t="n"/>
      <c r="CC876" s="300" t="n"/>
      <c r="CD876" s="300" t="n"/>
      <c r="CE876" s="229" t="n"/>
      <c r="CF876" s="229" t="n"/>
      <c r="CG876" s="229" t="n"/>
      <c r="CH876" s="229" t="n"/>
      <c r="CI876" s="229" t="n"/>
      <c r="CJ876" s="229" t="n"/>
      <c r="CK876" s="229" t="n"/>
      <c r="CL876" s="229" t="n"/>
      <c r="CM876" s="229" t="n"/>
      <c r="CN876" s="229" t="n"/>
      <c r="CO876" s="229" t="n"/>
      <c r="CP876" s="300" t="n"/>
      <c r="CQ876" s="300" t="n"/>
      <c r="CR876" s="300" t="n"/>
      <c r="CS876" s="300" t="n"/>
      <c r="CT876" s="300" t="n"/>
      <c r="CU876" s="300" t="n"/>
      <c r="CV876" s="300" t="n"/>
      <c r="CW876" s="300" t="n"/>
      <c r="CX876" s="300" t="n"/>
      <c r="CY876" s="300" t="n"/>
      <c r="CZ876" s="300" t="n"/>
      <c r="DA876" s="300" t="n"/>
      <c r="DB876" s="300" t="n"/>
      <c r="DC876" s="300" t="n"/>
      <c r="DD876" s="300" t="n"/>
      <c r="DE876" s="300" t="n"/>
      <c r="DF876" s="300" t="n"/>
      <c r="DG876" s="300" t="n"/>
      <c r="DH876" s="300" t="n"/>
      <c r="DI876" s="300" t="n"/>
      <c r="DJ876" s="230" t="n"/>
      <c r="DK876" s="230" t="n"/>
      <c r="DL876" s="230" t="n"/>
      <c r="DM876" s="230" t="n"/>
      <c r="DN876" s="230" t="n"/>
      <c r="DO876" s="230" t="n"/>
      <c r="DP876" s="230" t="n"/>
      <c r="DQ876" s="230" t="n"/>
      <c r="DR876" s="230" t="n"/>
      <c r="DS876" s="230" t="n"/>
      <c r="DT876" s="300" t="n"/>
      <c r="DU876" s="300" t="n"/>
      <c r="DV876" s="300" t="n"/>
      <c r="DW876" s="300" t="n"/>
      <c r="DX876" s="300" t="n"/>
      <c r="DY876" s="300" t="n"/>
      <c r="DZ876" s="300" t="n"/>
      <c r="EA876" s="300" t="n"/>
      <c r="EB876" s="300" t="n"/>
      <c r="EC876" s="300" t="n"/>
      <c r="ED876" s="300" t="n"/>
      <c r="EE876" s="300" t="n"/>
    </row>
    <row r="877" ht="15.75" customHeight="1">
      <c r="A877" s="304" t="n"/>
      <c r="B877" s="304" t="n"/>
      <c r="C877" s="304" t="n"/>
      <c r="D877" s="304" t="n"/>
      <c r="E877" s="304" t="n"/>
      <c r="F877" s="304" t="n"/>
      <c r="G877" s="304" t="n"/>
      <c r="H877" s="304" t="n"/>
      <c r="I877" s="229" t="n"/>
      <c r="J877" s="229" t="n"/>
      <c r="K877" s="229" t="n"/>
      <c r="L877" s="229" t="n"/>
      <c r="M877" s="229" t="n"/>
      <c r="N877" s="229" t="n"/>
      <c r="O877" s="229" t="n"/>
      <c r="P877" s="229" t="n"/>
      <c r="Q877" s="229" t="n"/>
      <c r="R877" s="305" t="n"/>
      <c r="S877" s="229" t="n"/>
      <c r="T877" s="229" t="n"/>
      <c r="U877" s="229" t="n"/>
      <c r="V877" s="306" t="n"/>
      <c r="W877" s="307" t="n"/>
      <c r="X877" s="307" t="n"/>
      <c r="Y877" s="307" t="n"/>
      <c r="Z877" s="307" t="n"/>
      <c r="AA877" s="307" t="n"/>
      <c r="AB877" s="307" t="n"/>
      <c r="AC877" s="307" t="n"/>
      <c r="AD877" s="307" t="n"/>
      <c r="AE877" s="307" t="n"/>
      <c r="AF877" s="307" t="n"/>
      <c r="AG877" s="307" t="n"/>
      <c r="AH877" s="307" t="n"/>
      <c r="AI877" s="307" t="n"/>
      <c r="AJ877" s="307" t="n"/>
      <c r="AK877" s="307" t="n"/>
      <c r="AL877" s="307" t="n"/>
      <c r="AM877" s="307" t="n"/>
      <c r="AN877" s="307" t="n"/>
      <c r="AO877" s="307" t="n"/>
      <c r="AP877" s="307" t="n"/>
      <c r="AQ877" s="307" t="n"/>
      <c r="AR877" s="307" t="n"/>
      <c r="AS877" s="307" t="n"/>
      <c r="AT877" s="307" t="n"/>
      <c r="AU877" s="307" t="n"/>
      <c r="AV877" s="307" t="n"/>
      <c r="AW877" s="307" t="n"/>
      <c r="AX877" s="307" t="n"/>
      <c r="AY877" s="307" t="n"/>
      <c r="AZ877" s="307" t="n"/>
      <c r="BA877" s="307" t="n"/>
      <c r="BB877" s="307" t="n"/>
      <c r="BC877" s="307" t="n"/>
      <c r="BD877" s="307" t="n"/>
      <c r="BE877" s="230" t="n"/>
      <c r="BF877" s="230" t="n"/>
      <c r="BG877" s="230" t="n"/>
      <c r="BH877" s="230" t="n"/>
      <c r="BI877" s="230" t="n"/>
      <c r="BJ877" s="230" t="n"/>
      <c r="BK877" s="230" t="n"/>
      <c r="BL877" s="230" t="n"/>
      <c r="BM877" s="230" t="n"/>
      <c r="BN877" s="230" t="n"/>
      <c r="BO877" s="230" t="n"/>
      <c r="BP877" s="308" t="n"/>
      <c r="BQ877" s="308" t="n"/>
      <c r="BR877" s="308" t="n"/>
      <c r="BS877" s="308" t="n"/>
      <c r="BT877" s="308" t="n"/>
      <c r="BU877" s="308" t="n"/>
      <c r="BV877" s="308" t="n"/>
      <c r="BW877" s="300" t="n"/>
      <c r="BX877" s="300" t="n"/>
      <c r="BY877" s="300" t="n"/>
      <c r="BZ877" s="300" t="n"/>
      <c r="CA877" s="300" t="n"/>
      <c r="CB877" s="300" t="n"/>
      <c r="CC877" s="300" t="n"/>
      <c r="CD877" s="300" t="n"/>
      <c r="CE877" s="229" t="n"/>
      <c r="CF877" s="229" t="n"/>
      <c r="CG877" s="229" t="n"/>
      <c r="CH877" s="229" t="n"/>
      <c r="CI877" s="229" t="n"/>
      <c r="CJ877" s="229" t="n"/>
      <c r="CK877" s="229" t="n"/>
      <c r="CL877" s="229" t="n"/>
      <c r="CM877" s="229" t="n"/>
      <c r="CN877" s="229" t="n"/>
      <c r="CO877" s="229" t="n"/>
      <c r="CP877" s="300" t="n"/>
      <c r="CQ877" s="300" t="n"/>
      <c r="CR877" s="300" t="n"/>
      <c r="CS877" s="300" t="n"/>
      <c r="CT877" s="300" t="n"/>
      <c r="CU877" s="300" t="n"/>
      <c r="CV877" s="300" t="n"/>
      <c r="CW877" s="300" t="n"/>
      <c r="CX877" s="300" t="n"/>
      <c r="CY877" s="300" t="n"/>
      <c r="CZ877" s="300" t="n"/>
      <c r="DA877" s="300" t="n"/>
      <c r="DB877" s="300" t="n"/>
      <c r="DC877" s="300" t="n"/>
      <c r="DD877" s="300" t="n"/>
      <c r="DE877" s="300" t="n"/>
      <c r="DF877" s="300" t="n"/>
      <c r="DG877" s="300" t="n"/>
      <c r="DH877" s="300" t="n"/>
      <c r="DI877" s="300" t="n"/>
      <c r="DJ877" s="230" t="n"/>
      <c r="DK877" s="230" t="n"/>
      <c r="DL877" s="230" t="n"/>
      <c r="DM877" s="230" t="n"/>
      <c r="DN877" s="230" t="n"/>
      <c r="DO877" s="230" t="n"/>
      <c r="DP877" s="230" t="n"/>
      <c r="DQ877" s="230" t="n"/>
      <c r="DR877" s="230" t="n"/>
      <c r="DS877" s="230" t="n"/>
      <c r="DT877" s="300" t="n"/>
      <c r="DU877" s="300" t="n"/>
      <c r="DV877" s="300" t="n"/>
      <c r="DW877" s="300" t="n"/>
      <c r="DX877" s="300" t="n"/>
      <c r="DY877" s="300" t="n"/>
      <c r="DZ877" s="300" t="n"/>
      <c r="EA877" s="300" t="n"/>
      <c r="EB877" s="300" t="n"/>
      <c r="EC877" s="300" t="n"/>
      <c r="ED877" s="300" t="n"/>
      <c r="EE877" s="300" t="n"/>
    </row>
    <row r="878" ht="15.75" customHeight="1">
      <c r="A878" s="304" t="n"/>
      <c r="B878" s="304" t="n"/>
      <c r="C878" s="304" t="n"/>
      <c r="D878" s="304" t="n"/>
      <c r="E878" s="304" t="n"/>
      <c r="F878" s="304" t="n"/>
      <c r="G878" s="304" t="n"/>
      <c r="H878" s="304" t="n"/>
      <c r="I878" s="229" t="n"/>
      <c r="J878" s="229" t="n"/>
      <c r="K878" s="229" t="n"/>
      <c r="L878" s="229" t="n"/>
      <c r="M878" s="229" t="n"/>
      <c r="N878" s="229" t="n"/>
      <c r="O878" s="229" t="n"/>
      <c r="P878" s="229" t="n"/>
      <c r="Q878" s="229" t="n"/>
      <c r="R878" s="305" t="n"/>
      <c r="S878" s="229" t="n"/>
      <c r="T878" s="229" t="n"/>
      <c r="U878" s="229" t="n"/>
      <c r="V878" s="306" t="n"/>
      <c r="W878" s="307" t="n"/>
      <c r="X878" s="307" t="n"/>
      <c r="Y878" s="307" t="n"/>
      <c r="Z878" s="307" t="n"/>
      <c r="AA878" s="307" t="n"/>
      <c r="AB878" s="307" t="n"/>
      <c r="AC878" s="307" t="n"/>
      <c r="AD878" s="307" t="n"/>
      <c r="AE878" s="307" t="n"/>
      <c r="AF878" s="307" t="n"/>
      <c r="AG878" s="307" t="n"/>
      <c r="AH878" s="307" t="n"/>
      <c r="AI878" s="307" t="n"/>
      <c r="AJ878" s="307" t="n"/>
      <c r="AK878" s="307" t="n"/>
      <c r="AL878" s="307" t="n"/>
      <c r="AM878" s="307" t="n"/>
      <c r="AN878" s="307" t="n"/>
      <c r="AO878" s="307" t="n"/>
      <c r="AP878" s="307" t="n"/>
      <c r="AQ878" s="307" t="n"/>
      <c r="AR878" s="307" t="n"/>
      <c r="AS878" s="307" t="n"/>
      <c r="AT878" s="307" t="n"/>
      <c r="AU878" s="307" t="n"/>
      <c r="AV878" s="307" t="n"/>
      <c r="AW878" s="307" t="n"/>
      <c r="AX878" s="307" t="n"/>
      <c r="AY878" s="307" t="n"/>
      <c r="AZ878" s="307" t="n"/>
      <c r="BA878" s="307" t="n"/>
      <c r="BB878" s="307" t="n"/>
      <c r="BC878" s="307" t="n"/>
      <c r="BD878" s="307" t="n"/>
      <c r="BE878" s="230" t="n"/>
      <c r="BF878" s="230" t="n"/>
      <c r="BG878" s="230" t="n"/>
      <c r="BH878" s="230" t="n"/>
      <c r="BI878" s="230" t="n"/>
      <c r="BJ878" s="230" t="n"/>
      <c r="BK878" s="230" t="n"/>
      <c r="BL878" s="230" t="n"/>
      <c r="BM878" s="230" t="n"/>
      <c r="BN878" s="230" t="n"/>
      <c r="BO878" s="230" t="n"/>
      <c r="BP878" s="308" t="n"/>
      <c r="BQ878" s="308" t="n"/>
      <c r="BR878" s="308" t="n"/>
      <c r="BS878" s="308" t="n"/>
      <c r="BT878" s="308" t="n"/>
      <c r="BU878" s="308" t="n"/>
      <c r="BV878" s="308" t="n"/>
      <c r="BW878" s="300" t="n"/>
      <c r="BX878" s="300" t="n"/>
      <c r="BY878" s="300" t="n"/>
      <c r="BZ878" s="300" t="n"/>
      <c r="CA878" s="300" t="n"/>
      <c r="CB878" s="300" t="n"/>
      <c r="CC878" s="300" t="n"/>
      <c r="CD878" s="300" t="n"/>
      <c r="CE878" s="229" t="n"/>
      <c r="CF878" s="229" t="n"/>
      <c r="CG878" s="229" t="n"/>
      <c r="CH878" s="229" t="n"/>
      <c r="CI878" s="229" t="n"/>
      <c r="CJ878" s="229" t="n"/>
      <c r="CK878" s="229" t="n"/>
      <c r="CL878" s="229" t="n"/>
      <c r="CM878" s="229" t="n"/>
      <c r="CN878" s="229" t="n"/>
      <c r="CO878" s="229" t="n"/>
      <c r="CP878" s="300" t="n"/>
      <c r="CQ878" s="300" t="n"/>
      <c r="CR878" s="300" t="n"/>
      <c r="CS878" s="300" t="n"/>
      <c r="CT878" s="300" t="n"/>
      <c r="CU878" s="300" t="n"/>
      <c r="CV878" s="300" t="n"/>
      <c r="CW878" s="300" t="n"/>
      <c r="CX878" s="300" t="n"/>
      <c r="CY878" s="300" t="n"/>
      <c r="CZ878" s="300" t="n"/>
      <c r="DA878" s="300" t="n"/>
      <c r="DB878" s="300" t="n"/>
      <c r="DC878" s="300" t="n"/>
      <c r="DD878" s="300" t="n"/>
      <c r="DE878" s="300" t="n"/>
      <c r="DF878" s="300" t="n"/>
      <c r="DG878" s="300" t="n"/>
      <c r="DH878" s="300" t="n"/>
      <c r="DI878" s="300" t="n"/>
      <c r="DJ878" s="230" t="n"/>
      <c r="DK878" s="230" t="n"/>
      <c r="DL878" s="230" t="n"/>
      <c r="DM878" s="230" t="n"/>
      <c r="DN878" s="230" t="n"/>
      <c r="DO878" s="230" t="n"/>
      <c r="DP878" s="230" t="n"/>
      <c r="DQ878" s="230" t="n"/>
      <c r="DR878" s="230" t="n"/>
      <c r="DS878" s="230" t="n"/>
      <c r="DT878" s="300" t="n"/>
      <c r="DU878" s="300" t="n"/>
      <c r="DV878" s="300" t="n"/>
      <c r="DW878" s="300" t="n"/>
      <c r="DX878" s="300" t="n"/>
      <c r="DY878" s="300" t="n"/>
      <c r="DZ878" s="300" t="n"/>
      <c r="EA878" s="300" t="n"/>
      <c r="EB878" s="300" t="n"/>
      <c r="EC878" s="300" t="n"/>
      <c r="ED878" s="300" t="n"/>
      <c r="EE878" s="300" t="n"/>
    </row>
    <row r="879" ht="15.75" customHeight="1">
      <c r="A879" s="304" t="n"/>
      <c r="B879" s="304" t="n"/>
      <c r="C879" s="304" t="n"/>
      <c r="D879" s="304" t="n"/>
      <c r="E879" s="304" t="n"/>
      <c r="F879" s="304" t="n"/>
      <c r="G879" s="304" t="n"/>
      <c r="H879" s="304" t="n"/>
      <c r="I879" s="229" t="n"/>
      <c r="J879" s="229" t="n"/>
      <c r="K879" s="229" t="n"/>
      <c r="L879" s="229" t="n"/>
      <c r="M879" s="229" t="n"/>
      <c r="N879" s="229" t="n"/>
      <c r="O879" s="229" t="n"/>
      <c r="P879" s="229" t="n"/>
      <c r="Q879" s="229" t="n"/>
      <c r="R879" s="305" t="n"/>
      <c r="S879" s="229" t="n"/>
      <c r="T879" s="229" t="n"/>
      <c r="U879" s="229" t="n"/>
      <c r="V879" s="306" t="n"/>
      <c r="W879" s="307" t="n"/>
      <c r="X879" s="307" t="n"/>
      <c r="Y879" s="307" t="n"/>
      <c r="Z879" s="307" t="n"/>
      <c r="AA879" s="307" t="n"/>
      <c r="AB879" s="307" t="n"/>
      <c r="AC879" s="307" t="n"/>
      <c r="AD879" s="307" t="n"/>
      <c r="AE879" s="307" t="n"/>
      <c r="AF879" s="307" t="n"/>
      <c r="AG879" s="307" t="n"/>
      <c r="AH879" s="307" t="n"/>
      <c r="AI879" s="307" t="n"/>
      <c r="AJ879" s="307" t="n"/>
      <c r="AK879" s="307" t="n"/>
      <c r="AL879" s="307" t="n"/>
      <c r="AM879" s="307" t="n"/>
      <c r="AN879" s="307" t="n"/>
      <c r="AO879" s="307" t="n"/>
      <c r="AP879" s="307" t="n"/>
      <c r="AQ879" s="307" t="n"/>
      <c r="AR879" s="307" t="n"/>
      <c r="AS879" s="307" t="n"/>
      <c r="AT879" s="307" t="n"/>
      <c r="AU879" s="307" t="n"/>
      <c r="AV879" s="307" t="n"/>
      <c r="AW879" s="307" t="n"/>
      <c r="AX879" s="307" t="n"/>
      <c r="AY879" s="307" t="n"/>
      <c r="AZ879" s="307" t="n"/>
      <c r="BA879" s="307" t="n"/>
      <c r="BB879" s="307" t="n"/>
      <c r="BC879" s="307" t="n"/>
      <c r="BD879" s="307" t="n"/>
      <c r="BE879" s="230" t="n"/>
      <c r="BF879" s="230" t="n"/>
      <c r="BG879" s="230" t="n"/>
      <c r="BH879" s="230" t="n"/>
      <c r="BI879" s="230" t="n"/>
      <c r="BJ879" s="230" t="n"/>
      <c r="BK879" s="230" t="n"/>
      <c r="BL879" s="230" t="n"/>
      <c r="BM879" s="230" t="n"/>
      <c r="BN879" s="230" t="n"/>
      <c r="BO879" s="230" t="n"/>
      <c r="BP879" s="308" t="n"/>
      <c r="BQ879" s="308" t="n"/>
      <c r="BR879" s="308" t="n"/>
      <c r="BS879" s="308" t="n"/>
      <c r="BT879" s="308" t="n"/>
      <c r="BU879" s="308" t="n"/>
      <c r="BV879" s="308" t="n"/>
      <c r="BW879" s="300" t="n"/>
      <c r="BX879" s="300" t="n"/>
      <c r="BY879" s="300" t="n"/>
      <c r="BZ879" s="300" t="n"/>
      <c r="CA879" s="300" t="n"/>
      <c r="CB879" s="300" t="n"/>
      <c r="CC879" s="300" t="n"/>
      <c r="CD879" s="300" t="n"/>
      <c r="CE879" s="229" t="n"/>
      <c r="CF879" s="229" t="n"/>
      <c r="CG879" s="229" t="n"/>
      <c r="CH879" s="229" t="n"/>
      <c r="CI879" s="229" t="n"/>
      <c r="CJ879" s="229" t="n"/>
      <c r="CK879" s="229" t="n"/>
      <c r="CL879" s="229" t="n"/>
      <c r="CM879" s="229" t="n"/>
      <c r="CN879" s="229" t="n"/>
      <c r="CO879" s="229" t="n"/>
      <c r="CP879" s="300" t="n"/>
      <c r="CQ879" s="300" t="n"/>
      <c r="CR879" s="300" t="n"/>
      <c r="CS879" s="300" t="n"/>
      <c r="CT879" s="300" t="n"/>
      <c r="CU879" s="300" t="n"/>
      <c r="CV879" s="300" t="n"/>
      <c r="CW879" s="300" t="n"/>
      <c r="CX879" s="300" t="n"/>
      <c r="CY879" s="300" t="n"/>
      <c r="CZ879" s="300" t="n"/>
      <c r="DA879" s="300" t="n"/>
      <c r="DB879" s="300" t="n"/>
      <c r="DC879" s="300" t="n"/>
      <c r="DD879" s="300" t="n"/>
      <c r="DE879" s="300" t="n"/>
      <c r="DF879" s="300" t="n"/>
      <c r="DG879" s="300" t="n"/>
      <c r="DH879" s="300" t="n"/>
      <c r="DI879" s="300" t="n"/>
      <c r="DJ879" s="230" t="n"/>
      <c r="DK879" s="230" t="n"/>
      <c r="DL879" s="230" t="n"/>
      <c r="DM879" s="230" t="n"/>
      <c r="DN879" s="230" t="n"/>
      <c r="DO879" s="230" t="n"/>
      <c r="DP879" s="230" t="n"/>
      <c r="DQ879" s="230" t="n"/>
      <c r="DR879" s="230" t="n"/>
      <c r="DS879" s="230" t="n"/>
      <c r="DT879" s="300" t="n"/>
      <c r="DU879" s="300" t="n"/>
      <c r="DV879" s="300" t="n"/>
      <c r="DW879" s="300" t="n"/>
      <c r="DX879" s="300" t="n"/>
      <c r="DY879" s="300" t="n"/>
      <c r="DZ879" s="300" t="n"/>
      <c r="EA879" s="300" t="n"/>
      <c r="EB879" s="300" t="n"/>
      <c r="EC879" s="300" t="n"/>
      <c r="ED879" s="300" t="n"/>
      <c r="EE879" s="300" t="n"/>
    </row>
    <row r="880" ht="15.75" customHeight="1">
      <c r="A880" s="304" t="n"/>
      <c r="B880" s="304" t="n"/>
      <c r="C880" s="304" t="n"/>
      <c r="D880" s="304" t="n"/>
      <c r="E880" s="304" t="n"/>
      <c r="F880" s="304" t="n"/>
      <c r="G880" s="304" t="n"/>
      <c r="H880" s="304" t="n"/>
      <c r="I880" s="229" t="n"/>
      <c r="J880" s="229" t="n"/>
      <c r="K880" s="229" t="n"/>
      <c r="L880" s="229" t="n"/>
      <c r="M880" s="229" t="n"/>
      <c r="N880" s="229" t="n"/>
      <c r="O880" s="229" t="n"/>
      <c r="P880" s="229" t="n"/>
      <c r="Q880" s="229" t="n"/>
      <c r="R880" s="305" t="n"/>
      <c r="S880" s="229" t="n"/>
      <c r="T880" s="229" t="n"/>
      <c r="U880" s="229" t="n"/>
      <c r="V880" s="306" t="n"/>
      <c r="W880" s="307" t="n"/>
      <c r="X880" s="307" t="n"/>
      <c r="Y880" s="307" t="n"/>
      <c r="Z880" s="307" t="n"/>
      <c r="AA880" s="307" t="n"/>
      <c r="AB880" s="307" t="n"/>
      <c r="AC880" s="307" t="n"/>
      <c r="AD880" s="307" t="n"/>
      <c r="AE880" s="307" t="n"/>
      <c r="AF880" s="307" t="n"/>
      <c r="AG880" s="307" t="n"/>
      <c r="AH880" s="307" t="n"/>
      <c r="AI880" s="307" t="n"/>
      <c r="AJ880" s="307" t="n"/>
      <c r="AK880" s="307" t="n"/>
      <c r="AL880" s="307" t="n"/>
      <c r="AM880" s="307" t="n"/>
      <c r="AN880" s="307" t="n"/>
      <c r="AO880" s="307" t="n"/>
      <c r="AP880" s="307" t="n"/>
      <c r="AQ880" s="307" t="n"/>
      <c r="AR880" s="307" t="n"/>
      <c r="AS880" s="307" t="n"/>
      <c r="AT880" s="307" t="n"/>
      <c r="AU880" s="307" t="n"/>
      <c r="AV880" s="307" t="n"/>
      <c r="AW880" s="307" t="n"/>
      <c r="AX880" s="307" t="n"/>
      <c r="AY880" s="307" t="n"/>
      <c r="AZ880" s="307" t="n"/>
      <c r="BA880" s="307" t="n"/>
      <c r="BB880" s="307" t="n"/>
      <c r="BC880" s="307" t="n"/>
      <c r="BD880" s="307" t="n"/>
      <c r="BE880" s="230" t="n"/>
      <c r="BF880" s="230" t="n"/>
      <c r="BG880" s="230" t="n"/>
      <c r="BH880" s="230" t="n"/>
      <c r="BI880" s="230" t="n"/>
      <c r="BJ880" s="230" t="n"/>
      <c r="BK880" s="230" t="n"/>
      <c r="BL880" s="230" t="n"/>
      <c r="BM880" s="230" t="n"/>
      <c r="BN880" s="230" t="n"/>
      <c r="BO880" s="230" t="n"/>
      <c r="BP880" s="308" t="n"/>
      <c r="BQ880" s="308" t="n"/>
      <c r="BR880" s="308" t="n"/>
      <c r="BS880" s="308" t="n"/>
      <c r="BT880" s="308" t="n"/>
      <c r="BU880" s="308" t="n"/>
      <c r="BV880" s="308" t="n"/>
      <c r="BW880" s="300" t="n"/>
      <c r="BX880" s="300" t="n"/>
      <c r="BY880" s="300" t="n"/>
      <c r="BZ880" s="300" t="n"/>
      <c r="CA880" s="300" t="n"/>
      <c r="CB880" s="300" t="n"/>
      <c r="CC880" s="300" t="n"/>
      <c r="CD880" s="300" t="n"/>
      <c r="CE880" s="229" t="n"/>
      <c r="CF880" s="229" t="n"/>
      <c r="CG880" s="229" t="n"/>
      <c r="CH880" s="229" t="n"/>
      <c r="CI880" s="229" t="n"/>
      <c r="CJ880" s="229" t="n"/>
      <c r="CK880" s="229" t="n"/>
      <c r="CL880" s="229" t="n"/>
      <c r="CM880" s="229" t="n"/>
      <c r="CN880" s="229" t="n"/>
      <c r="CO880" s="229" t="n"/>
      <c r="CP880" s="300" t="n"/>
      <c r="CQ880" s="300" t="n"/>
      <c r="CR880" s="300" t="n"/>
      <c r="CS880" s="300" t="n"/>
      <c r="CT880" s="300" t="n"/>
      <c r="CU880" s="300" t="n"/>
      <c r="CV880" s="300" t="n"/>
      <c r="CW880" s="300" t="n"/>
      <c r="CX880" s="300" t="n"/>
      <c r="CY880" s="300" t="n"/>
      <c r="CZ880" s="300" t="n"/>
      <c r="DA880" s="300" t="n"/>
      <c r="DB880" s="300" t="n"/>
      <c r="DC880" s="300" t="n"/>
      <c r="DD880" s="300" t="n"/>
      <c r="DE880" s="300" t="n"/>
      <c r="DF880" s="300" t="n"/>
      <c r="DG880" s="300" t="n"/>
      <c r="DH880" s="300" t="n"/>
      <c r="DI880" s="300" t="n"/>
      <c r="DJ880" s="230" t="n"/>
      <c r="DK880" s="230" t="n"/>
      <c r="DL880" s="230" t="n"/>
      <c r="DM880" s="230" t="n"/>
      <c r="DN880" s="230" t="n"/>
      <c r="DO880" s="230" t="n"/>
      <c r="DP880" s="230" t="n"/>
      <c r="DQ880" s="230" t="n"/>
      <c r="DR880" s="230" t="n"/>
      <c r="DS880" s="230" t="n"/>
      <c r="DT880" s="300" t="n"/>
      <c r="DU880" s="300" t="n"/>
      <c r="DV880" s="300" t="n"/>
      <c r="DW880" s="300" t="n"/>
      <c r="DX880" s="300" t="n"/>
      <c r="DY880" s="300" t="n"/>
      <c r="DZ880" s="300" t="n"/>
      <c r="EA880" s="300" t="n"/>
      <c r="EB880" s="300" t="n"/>
      <c r="EC880" s="300" t="n"/>
      <c r="ED880" s="300" t="n"/>
      <c r="EE880" s="300" t="n"/>
    </row>
  </sheetData>
  <conditionalFormatting sqref="I3:Q675">
    <cfRule type="cellIs" priority="1" operator="equal" dxfId="9">
      <formula>1</formula>
    </cfRule>
  </conditionalFormatting>
  <conditionalFormatting sqref="BJ3:BJ675">
    <cfRule type="cellIs" priority="2" operator="lessThan" dxfId="0">
      <formula>0</formula>
    </cfRule>
  </conditionalFormatting>
  <conditionalFormatting sqref="BO3:BO675">
    <cfRule type="cellIs" priority="3" operator="lessThan" dxfId="0">
      <formula>0</formula>
    </cfRule>
  </conditionalFormatting>
  <conditionalFormatting sqref="BT3:BT675">
    <cfRule type="cellIs" priority="4" operator="lessThan" dxfId="0">
      <formula>0</formula>
    </cfRule>
  </conditionalFormatting>
  <conditionalFormatting sqref="BY3:BY675">
    <cfRule type="cellIs" priority="5" operator="lessThan" dxfId="0">
      <formula>0</formula>
    </cfRule>
  </conditionalFormatting>
  <conditionalFormatting sqref="CC3">
    <cfRule type="cellIs" priority="6" operator="lessThan" dxfId="0">
      <formula>0</formula>
    </cfRule>
  </conditionalFormatting>
  <conditionalFormatting sqref="CD3:CD675">
    <cfRule type="cellIs" priority="7" operator="lessThan" dxfId="0">
      <formula>0</formula>
    </cfRule>
  </conditionalFormatting>
  <conditionalFormatting sqref="CH3">
    <cfRule type="cellIs" priority="8" operator="lessThan" dxfId="0">
      <formula>0</formula>
    </cfRule>
  </conditionalFormatting>
  <conditionalFormatting sqref="CI3:CI675">
    <cfRule type="cellIs" priority="9" operator="lessThan" dxfId="0">
      <formula>0</formula>
    </cfRule>
  </conditionalFormatting>
  <conditionalFormatting sqref="CO3:CO675">
    <cfRule type="cellIs" priority="10" operator="lessThan" dxfId="0">
      <formula>0</formula>
    </cfRule>
  </conditionalFormatting>
  <pageMargins left="0.7" right="0.7" top="0.75" bottom="0.75" header="0" footer="0"/>
  <pageSetup orientation="landscape"/>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BE226"/>
  <sheetViews>
    <sheetView topLeftCell="H1" workbookViewId="0">
      <selection activeCell="N1" sqref="N1"/>
    </sheetView>
  </sheetViews>
  <sheetFormatPr baseColWidth="10" defaultColWidth="24.88671875" defaultRowHeight="87.59999999999999" customHeight="1"/>
  <cols>
    <col width="24.88671875" customWidth="1" style="16" min="1" max="16384"/>
  </cols>
  <sheetData>
    <row r="1" ht="87.59999999999999" customHeight="1">
      <c r="A1" s="17" t="inlineStr">
        <is>
          <t>N°</t>
        </is>
      </c>
      <c r="B1" s="18" t="inlineStr">
        <is>
          <t>Región</t>
        </is>
      </c>
      <c r="C1" s="18" t="inlineStr">
        <is>
          <t>Provincia</t>
        </is>
      </c>
      <c r="D1" s="18" t="inlineStr">
        <is>
          <t>Distrito</t>
        </is>
      </c>
      <c r="E1" s="18" t="inlineStr">
        <is>
          <t>RUC</t>
        </is>
      </c>
      <c r="F1" s="19" t="inlineStr">
        <is>
          <t>Activo/ Habido
SUNAT
(Status al 24/02/2026)</t>
        </is>
      </c>
      <c r="G1" s="19" t="inlineStr">
        <is>
          <t>Fecha de inicio  de 
actividades</t>
        </is>
      </c>
      <c r="H1" s="19" t="inlineStr">
        <is>
          <t>AÑO  DE INTERVENCION</t>
        </is>
      </c>
      <c r="I1" s="20" t="inlineStr">
        <is>
          <t>Colocar la Etapa en la que se encuentra el PAC:
Formulación
Ejecución
Finalizado</t>
        </is>
      </c>
      <c r="J1" s="21" t="inlineStr">
        <is>
          <t>Breve descripcion de 
la organización</t>
        </is>
      </c>
      <c r="K1" s="21" t="inlineStr">
        <is>
          <t>Resumen del avance del PAC</t>
        </is>
      </c>
      <c r="L1" s="22" t="inlineStr">
        <is>
          <t>Organización</t>
        </is>
      </c>
      <c r="M1" s="22" t="inlineStr">
        <is>
          <t>Número de socios ( varones)</t>
        </is>
      </c>
      <c r="N1" s="22" t="inlineStr">
        <is>
          <t>Numero de socias ( Mujeres)</t>
        </is>
      </c>
      <c r="O1" s="22" t="inlineStr">
        <is>
          <t>Numero de hectareas 
totales
de la organización</t>
        </is>
      </c>
      <c r="P1" s="21" t="inlineStr">
        <is>
          <t>Volumen de producción total estimado 
para la cosecha 2026 
en quintales de cafe verde</t>
        </is>
      </c>
      <c r="Q1" s="23" t="inlineStr">
        <is>
          <t>Meses de cosecha 2026</t>
        </is>
      </c>
      <c r="R1" s="24" t="inlineStr">
        <is>
          <t>Meses: Disponibilidad para embarque 
o 
Entrega al mercado nacional</t>
        </is>
      </c>
      <c r="S1" s="24" t="inlineStr">
        <is>
          <t xml:space="preserve">
Altitud de las unidades productivas :
sobre el nivel del mar</t>
        </is>
      </c>
      <c r="T1" s="24" t="inlineStr">
        <is>
          <t>Mencionar con que variedades del cafe arábica cuentan los socios 
de la organización. Colocar en % estimado por cada variedad</t>
        </is>
      </c>
      <c r="U1" s="25" t="inlineStr">
        <is>
          <t>Certificación Organica vigente 
(colocar el numero de certificado y la fecha de la vigencia)</t>
        </is>
      </c>
      <c r="V1" s="26" t="inlineStr">
        <is>
          <t>Certificación Comercio Justo
colocar el numero de certificado y la fecha de la vigencia)</t>
        </is>
      </c>
      <c r="W1" s="24" t="inlineStr">
        <is>
          <t xml:space="preserve">Con que otras certificaciones vigentes cuentan (tambien incluir la vigencia de cada uno) </t>
        </is>
      </c>
      <c r="X1" s="24" t="inlineStr">
        <is>
          <t xml:space="preserve">
Colocar la calidad con que contarán para la cosecha 2026:  
Grado 1: Se admite un máximo de 15 defectos o imperfecciones
Grado 2: Se admite un máximo de 23 defectos o imperfecciones
Grado 3: Se admite un máximo de 30 defectos o imperfecciones 
Grado 4: Se admite un máximo de 31 a 60 defectos y/o imperfecciones  ( Grado 4 según NTP 209.027:2024 CAFÉ. Café verde. Requisitos. 6a Edición)
Café Especial incluir :  el puntaje y el perfil referencial del café
** Si hay otras calidades de volumen, especificar.
En el siguiente link,  https://cloud.agromercado.gob.pe/index.php/s/PRVXHpA3V2GA2TC  , encontrarán las guias para cafe verde, cafe especial, manual de defectos  para el café arabica lavado de especialidad.</t>
        </is>
      </c>
      <c r="Y1" s="27" t="inlineStr">
        <is>
          <t>Indicar el avance con el reglamento de la EUDR</t>
        </is>
      </c>
      <c r="Z1" s="27" t="inlineStr">
        <is>
          <t>Dirección</t>
        </is>
      </c>
      <c r="AA1" s="28" t="inlineStr">
        <is>
          <t>Correo</t>
        </is>
      </c>
      <c r="AB1" s="18" t="inlineStr">
        <is>
          <t>celular</t>
        </is>
      </c>
      <c r="AC1" s="28" t="inlineStr">
        <is>
          <t>Página Web</t>
        </is>
      </c>
      <c r="AD1" s="28" t="inlineStr">
        <is>
          <t>Redes sociales</t>
        </is>
      </c>
      <c r="AE1" s="28" t="inlineStr">
        <is>
          <t>nombre Gerente General</t>
        </is>
      </c>
      <c r="AF1" s="18" t="inlineStr">
        <is>
          <t>celular</t>
        </is>
      </c>
      <c r="AG1" s="28" t="inlineStr">
        <is>
          <t>correo</t>
        </is>
      </c>
      <c r="AH1" s="28" t="inlineStr">
        <is>
          <t>nombre representante legal</t>
        </is>
      </c>
      <c r="AI1" s="28" t="inlineStr">
        <is>
          <t>celular</t>
        </is>
      </c>
      <c r="AJ1" s="28" t="inlineStr">
        <is>
          <t>correo</t>
        </is>
      </c>
      <c r="AK1" s="29" t="inlineStr">
        <is>
          <t>Registro Sanitario</t>
        </is>
      </c>
      <c r="AL1" s="30" t="inlineStr">
        <is>
          <t>Vencimiento 
Registro
Sanitario</t>
        </is>
      </c>
      <c r="AM1" s="31" t="inlineStr">
        <is>
          <t>Marca de Café
Tostado en grano</t>
        </is>
      </c>
      <c r="AN1" s="31" t="inlineStr">
        <is>
          <t>Tipo de presentación 
del Café
Tostado en grano</t>
        </is>
      </c>
      <c r="AO1" s="32" t="inlineStr">
        <is>
          <t>Marca de Café Tostado 
Molido</t>
        </is>
      </c>
      <c r="AP1" s="32" t="inlineStr">
        <is>
          <t>Tipo de presentación 
del Café
Tostado en Molido</t>
        </is>
      </c>
      <c r="AQ1" s="33" t="inlineStr">
        <is>
          <t>Comentarios 
( si desea aclarar o comentar algún aspecto)</t>
        </is>
      </c>
      <c r="AR1" s="34" t="inlineStr">
        <is>
          <t>EXPORTA  
SI / NO</t>
        </is>
      </c>
      <c r="AS1" s="34" t="inlineStr">
        <is>
          <t>EXPORTACIONES 
2025
FOB DOLARES</t>
        </is>
      </c>
      <c r="AT1" s="34" t="inlineStr">
        <is>
          <t>Q EN KILOS</t>
        </is>
      </c>
      <c r="AU1" s="34" t="inlineStr">
        <is>
          <t>Sacos de 69 kilos</t>
        </is>
      </c>
      <c r="AV1" s="34" t="inlineStr">
        <is>
          <t>Q de contenedores</t>
        </is>
      </c>
      <c r="AW1" s="35" t="inlineStr">
        <is>
          <t>Destinos</t>
        </is>
      </c>
      <c r="AX1" s="36" t="n"/>
      <c r="AY1" s="36" t="n"/>
      <c r="AZ1" s="36" t="n"/>
      <c r="BA1" s="36" t="n"/>
      <c r="BB1" s="36" t="n"/>
    </row>
    <row r="2" ht="87.59999999999999" customHeight="1">
      <c r="A2" s="17" t="n">
        <v>1</v>
      </c>
      <c r="B2" s="37" t="inlineStr">
        <is>
          <t>San Martín</t>
        </is>
      </c>
      <c r="C2" s="37" t="inlineStr">
        <is>
          <t>Bellavista</t>
        </is>
      </c>
      <c r="D2" s="37" t="inlineStr">
        <is>
          <t>Bellavista</t>
        </is>
      </c>
      <c r="E2" s="37" t="n">
        <v>20603820691</v>
      </c>
      <c r="F2" s="37" t="inlineStr">
        <is>
          <t>SI</t>
        </is>
      </c>
      <c r="G2" s="38" t="n">
        <v>43423</v>
      </c>
      <c r="H2" s="37" t="n">
        <v>2025</v>
      </c>
      <c r="I2" s="39" t="inlineStr">
        <is>
          <t>Ejecución</t>
        </is>
      </c>
      <c r="J2" s="40" t="inlineStr">
        <is>
          <t xml:space="preserve">Establecida el 10 de octubre de 2018, la cooperativa nació de la determinación de 15 productores de café del Valle del Pavo quienes decidieron unirse para juntar su mejor café y exportar. Su misión ahora es mejorar la calidad y productividad del café, lograr la sostenibilidad en las fincas y, como resultado, garantizar precios justos para sus miembros, asegurando el abastecimiento continuo y fortaleciendo las relaciones sociales y comerciales. Al 2025, la cooperativa alcanzó los 381 socios. Obtuvo certificaciones con sellos de Comercio Justo, Orgánico así como Rainforest Alliance, lo que elevó el valor de sus productos en el mercado. Durante los siguientes 8 años, la cooperativa logró mantener y renovar todas las certificaciones, fortaleciendo su posición en el mercado internacional y en la comunidad de productores. </t>
        </is>
      </c>
      <c r="K2" s="40" t="inlineStr">
        <is>
          <t>En el 2025 se realizaron ventas por más de 20 millones de soles como ventas nacionales y en ventas internacionales S/. 2,127,055.09 con mercado destino a Bélgica ( COFFEETEAM)</t>
        </is>
      </c>
      <c r="L2" s="41" t="inlineStr">
        <is>
          <t>Cooperativa Agraria de Servicios Múltiples Cordillera Azul</t>
        </is>
      </c>
      <c r="M2" s="42" t="n">
        <v>291</v>
      </c>
      <c r="N2" s="42" t="n">
        <v>90</v>
      </c>
      <c r="O2" s="42" t="n">
        <v>1143</v>
      </c>
      <c r="P2" s="42" t="inlineStr">
        <is>
          <t>18548 qq</t>
        </is>
      </c>
      <c r="Q2" s="42" t="inlineStr">
        <is>
          <t>Marzo - Noviembre</t>
        </is>
      </c>
      <c r="R2" s="42" t="inlineStr">
        <is>
          <t>Marzo- Diciembre</t>
        </is>
      </c>
      <c r="S2" s="43" t="inlineStr">
        <is>
          <t>1000 a 1500 m.s.n.m.</t>
        </is>
      </c>
      <c r="T2" s="43" t="inlineStr">
        <is>
          <t>blend de variedades (caturra, pache, catuai, catimor, Bourbon, Tipica, gran colombia)</t>
        </is>
      </c>
      <c r="U2" s="43" t="inlineStr">
        <is>
          <t>UE (PE-BIO-178.604-0001170.2025.001 vigencia 18/11/2026) USA ( ID NOP  6250042027 vigencia 19/08/2026) JAS (CE-013613-2025  vigencia 14/06/2026)</t>
        </is>
      </c>
      <c r="V2" s="44" t="inlineStr">
        <is>
          <t>FLO ID 40548  vigencia 13/08/2026</t>
        </is>
      </c>
      <c r="W2" s="43" t="inlineStr">
        <is>
          <t>Rainforest Alliance (RA_00073022201 vigencia 10/03/2026)</t>
        </is>
      </c>
      <c r="X2" s="43" t="inlineStr">
        <is>
          <t xml:space="preserve">Grado 1: Se admite un máximo de 15 defectos o imperfecciones, Grado 2: Se admite un máximo de 23 defectos </t>
        </is>
      </c>
      <c r="Y2" s="45" t="n">
        <v>1</v>
      </c>
      <c r="Z2" s="44" t="inlineStr">
        <is>
          <t>Carretera F. B. Terry S/N - Sector El Porvenir - Bellavista</t>
        </is>
      </c>
      <c r="AA2" s="46" t="inlineStr">
        <is>
          <t>administracion@cordillerazulperu.com</t>
        </is>
      </c>
      <c r="AB2" s="37" t="n">
        <v>979605785</v>
      </c>
      <c r="AC2" s="47" t="inlineStr">
        <is>
          <t>https://cordillerazulperu.com</t>
        </is>
      </c>
      <c r="AD2" s="47" t="inlineStr">
        <is>
          <t>https://www.facebook.com/people/Cooperativa-Agraria-Cordillera-Azul/100048919152277/</t>
        </is>
      </c>
      <c r="AE2" s="46" t="inlineStr">
        <is>
          <t>Juan Carlos Cahuaza Rivera</t>
        </is>
      </c>
      <c r="AF2" s="37" t="n">
        <v>979605785</v>
      </c>
      <c r="AG2" s="46" t="inlineStr">
        <is>
          <t>gerencia@cordillerazulperu.com</t>
        </is>
      </c>
      <c r="AH2" s="46" t="inlineStr">
        <is>
          <t>Juan Carlos Cahuaza Rivera</t>
        </is>
      </c>
      <c r="AI2" s="48" t="n">
        <v>979605785</v>
      </c>
      <c r="AJ2" s="49" t="inlineStr">
        <is>
          <t>administracion@cordillerazulperu.com</t>
        </is>
      </c>
      <c r="AK2" s="50" t="inlineStr">
        <is>
          <t>Q0237721N/UBCOAR</t>
        </is>
      </c>
      <c r="AL2" s="51" t="n">
        <v>46302</v>
      </c>
      <c r="AM2" s="51" t="n"/>
      <c r="AN2" s="51" t="n"/>
      <c r="AO2" s="52" t="inlineStr">
        <is>
          <t>Capito</t>
        </is>
      </c>
      <c r="AP2" s="52" t="inlineStr">
        <is>
          <t>Capito</t>
        </is>
      </c>
      <c r="AQ2" s="53" t="n"/>
      <c r="AR2" s="54" t="inlineStr">
        <is>
          <t>SI</t>
        </is>
      </c>
      <c r="AS2" s="55" t="n">
        <v>723914.95</v>
      </c>
      <c r="AT2" s="55" t="n">
        <v>101370</v>
      </c>
      <c r="AU2" s="55">
        <f>+AT2/69</f>
        <v/>
      </c>
      <c r="AV2" s="55">
        <f>+AU2/275</f>
        <v/>
      </c>
      <c r="AW2" s="54" t="inlineStr">
        <is>
          <t>Belgica, Estados Unidos, Alemania</t>
        </is>
      </c>
    </row>
    <row r="3" ht="87.59999999999999" customHeight="1">
      <c r="A3" s="56" t="n">
        <v>2</v>
      </c>
      <c r="B3" s="37" t="inlineStr">
        <is>
          <t>San Martín</t>
        </is>
      </c>
      <c r="C3" s="37" t="inlineStr">
        <is>
          <t>Bellavista</t>
        </is>
      </c>
      <c r="D3" s="37" t="inlineStr">
        <is>
          <t>Bellavista</t>
        </is>
      </c>
      <c r="E3" s="37" t="n">
        <v>20542264544</v>
      </c>
      <c r="F3" s="37" t="inlineStr">
        <is>
          <t>SI</t>
        </is>
      </c>
      <c r="G3" s="38" t="n">
        <v>41626</v>
      </c>
      <c r="H3" s="37" t="n">
        <v>2025</v>
      </c>
      <c r="I3" s="39" t="inlineStr">
        <is>
          <t>Ejecución</t>
        </is>
      </c>
      <c r="J3" s="40" t="inlineStr">
        <is>
          <t xml:space="preserve">La Cooperativa Agraria del Bajo Biavo Ltda. es una organización comprometida con la calidad y el desarrollo de los productores de café en la región de San Martín. Fundada en 2012, su origen se debe a una iniciativa conjunta entre la Municipalidad Distrital del Bajo Biavo y los agricultores del sector El Pavo, con el objetivo de impulsar la producción y comercialización de café de alta calidad. En nuestros inicios, la cooperativa contaba con 59 socios. Gracias al esfuerzo colectivo y al compromiso con la calidad y sostenibilidad, hemos crecido a 416 asociados. Todos ellos cuentan con certificaciones orgánicas y de comercio justo, lo que garantiza que nuestro café no solo es de la más alta calidad, sino que también es producido de manera ética y responsable. Nos enorgullece ser una cooperativa joven pero sólida, que sigue creciendo y contribuyendo al bienestar de nuestros productores y al desarrollo sostenible de nuestra región San Martín. </t>
        </is>
      </c>
      <c r="K3" s="40" t="inlineStr">
        <is>
          <t>En el 2025 se realizaron ventas por más de 13 millones de soles como ventas nacionales y en ventas internacionales S/. 3,866,609.34 con mercado destino a Bélgica ( COFFEETEAM)</t>
        </is>
      </c>
      <c r="L3" s="41" t="inlineStr">
        <is>
          <t>Cooperativa Agraria Valle del Biavo Ltda</t>
        </is>
      </c>
      <c r="M3" s="42" t="n">
        <v>372</v>
      </c>
      <c r="N3" s="42" t="n">
        <v>44</v>
      </c>
      <c r="O3" s="42" t="n">
        <v>1248</v>
      </c>
      <c r="P3" s="42" t="inlineStr">
        <is>
          <t>21428 qq</t>
        </is>
      </c>
      <c r="Q3" s="42" t="inlineStr">
        <is>
          <t>Marzo - Noviembre</t>
        </is>
      </c>
      <c r="R3" s="42" t="inlineStr">
        <is>
          <t>Marzo- Diciembre</t>
        </is>
      </c>
      <c r="S3" s="43" t="inlineStr">
        <is>
          <t>1000 a 1500 m.s.n.m.</t>
        </is>
      </c>
      <c r="T3" s="43" t="inlineStr">
        <is>
          <t>blend de variedades (caturra, pache, catuai, catimor, Bourbon, Tipica, gran colombia)</t>
        </is>
      </c>
      <c r="U3" s="43" t="inlineStr">
        <is>
          <t>PE-BIO-149.604-0001347.2025.002 VIGENCIA 07/09/2026</t>
        </is>
      </c>
      <c r="V3" s="44" t="inlineStr">
        <is>
          <t>FLO ID: 30733  vigencia (02/02/2028)</t>
        </is>
      </c>
      <c r="W3" s="43" t="inlineStr">
        <is>
          <t xml:space="preserve">Rainforest Alliance  RA_00079682202 vigencia(15/07/2027) C831412RA_01_2025
</t>
        </is>
      </c>
      <c r="X3" s="43" t="inlineStr">
        <is>
          <t>Grado 1: Se admite un máximo de 15 defectos o imperfecciones, Grado 2: Se admite un máximo de 23 defectos</t>
        </is>
      </c>
      <c r="Y3" s="45" t="n">
        <v>1</v>
      </c>
      <c r="Z3" s="44" t="inlineStr">
        <is>
          <t>Jr. San Pablo 966 - 4to Piso - Bellavista</t>
        </is>
      </c>
      <c r="AA3" s="46" t="inlineStr">
        <is>
          <t>coopbajobiavo@live.com</t>
        </is>
      </c>
      <c r="AB3" s="37" t="n">
        <v>951277132</v>
      </c>
      <c r="AC3" s="47" t="inlineStr">
        <is>
          <t>https://www.coopbiavo.com/</t>
        </is>
      </c>
      <c r="AD3" s="47" t="inlineStr">
        <is>
          <t>https://www.facebook.com/profile.php?id=100076238096314</t>
        </is>
      </c>
      <c r="AE3" s="46" t="inlineStr">
        <is>
          <t>Jose Daniel Delgado Castro</t>
        </is>
      </c>
      <c r="AF3" s="37" t="n">
        <v>948126856</v>
      </c>
      <c r="AG3" s="46" t="inlineStr">
        <is>
          <t>coopbajobiavo@outlook.com.pe</t>
        </is>
      </c>
      <c r="AH3" s="46" t="inlineStr">
        <is>
          <t>Jose Daniel Delgado Castro</t>
        </is>
      </c>
      <c r="AI3" s="48" t="n">
        <v>948126856</v>
      </c>
      <c r="AJ3" s="49" t="inlineStr">
        <is>
          <t>coopbajobiavo@outlook.com.pe</t>
        </is>
      </c>
      <c r="AK3" s="50" t="inlineStr">
        <is>
          <t>Q0213723N/UBCOAR</t>
        </is>
      </c>
      <c r="AL3" s="57" t="n">
        <v>46925</v>
      </c>
      <c r="AM3" s="57" t="n"/>
      <c r="AN3" s="57" t="n"/>
      <c r="AO3" s="53" t="inlineStr">
        <is>
          <t>Biavo</t>
        </is>
      </c>
      <c r="AP3" s="53" t="inlineStr">
        <is>
          <t>Biavo</t>
        </is>
      </c>
      <c r="AQ3" s="53" t="n"/>
      <c r="AR3" s="54" t="inlineStr">
        <is>
          <t>SI</t>
        </is>
      </c>
      <c r="AS3" s="55" t="n">
        <v>1034237.62</v>
      </c>
      <c r="AT3" s="55" t="n">
        <v>139635</v>
      </c>
      <c r="AU3" s="55">
        <f>+AT3/69</f>
        <v/>
      </c>
      <c r="AV3" s="55">
        <f>+AU3/275</f>
        <v/>
      </c>
      <c r="AW3" s="54" t="inlineStr">
        <is>
          <t>Belgica, Estados Unidos, Alemania</t>
        </is>
      </c>
    </row>
    <row r="4" ht="87.59999999999999" customHeight="1">
      <c r="A4" s="17" t="n">
        <v>3</v>
      </c>
      <c r="B4" s="37" t="inlineStr">
        <is>
          <t>San Martín</t>
        </is>
      </c>
      <c r="C4" s="37" t="inlineStr">
        <is>
          <t>Moyobamba</t>
        </is>
      </c>
      <c r="D4" s="37" t="inlineStr">
        <is>
          <t>Jepelacio</t>
        </is>
      </c>
      <c r="E4" s="37" t="n">
        <v>20606451122</v>
      </c>
      <c r="F4" s="37" t="inlineStr">
        <is>
          <t>SI</t>
        </is>
      </c>
      <c r="G4" s="38" t="n">
        <v>44075</v>
      </c>
      <c r="H4" s="37" t="n">
        <v>2025</v>
      </c>
      <c r="I4" s="39" t="inlineStr">
        <is>
          <t>Ejecución</t>
        </is>
      </c>
      <c r="J4" s="40" t="inlineStr">
        <is>
          <t>Inició actividades el 01 de septiembre del 2020, reune a mas de 300 familias cafetaleras, producen café arábica de altura lavado con certificación orgánica</t>
        </is>
      </c>
      <c r="K4" s="40" t="inlineStr">
        <is>
          <t>Se ha venido trabajando con ellos en las actividades de participación en ferias y ruedas de negocio, acompañ{andolos tambien en las actividades para acceso a fondos de Agroideas y Agrobanco.</t>
        </is>
      </c>
      <c r="L4" s="41" t="inlineStr">
        <is>
          <t>Asociación de Productores Cerro Blanco</t>
        </is>
      </c>
      <c r="M4" s="42" t="n">
        <v>141</v>
      </c>
      <c r="N4" s="42" t="n">
        <v>46</v>
      </c>
      <c r="O4" s="42" t="n">
        <v>600</v>
      </c>
      <c r="P4" s="42" t="n">
        <v>10200</v>
      </c>
      <c r="Q4" s="42" t="inlineStr">
        <is>
          <t>Marzo - Noviembre</t>
        </is>
      </c>
      <c r="R4" s="42" t="inlineStr">
        <is>
          <t>Marzo- Diciembre</t>
        </is>
      </c>
      <c r="S4" s="43" t="inlineStr">
        <is>
          <t>800 a 2000 m.s.n.m.</t>
        </is>
      </c>
      <c r="T4" s="43" t="inlineStr">
        <is>
          <t>CATURRA , PACHE,CATIMOR,GUEYSHA</t>
        </is>
      </c>
      <c r="U4" s="43" t="inlineStr">
        <is>
          <t>Si (OCIA_2114, VENCIDO en proceso de Renovación)</t>
        </is>
      </c>
      <c r="V4" s="58" t="inlineStr">
        <is>
          <t>Si (FAIR TRADE USA, VENCE 08/04/2028)</t>
        </is>
      </c>
      <c r="W4" s="43" t="inlineStr">
        <is>
          <t>NO TIENE</t>
        </is>
      </c>
      <c r="X4" s="43" t="inlineStr">
        <is>
          <t>Grado 1: Se admite un máximo de 15 defectos o imperfecciones, Grado 2: Se admite un máximo de 23 defectos</t>
        </is>
      </c>
      <c r="Y4" s="45" t="n">
        <v>0.7</v>
      </c>
      <c r="Z4" s="44" t="inlineStr">
        <is>
          <t>Av. Comercio Mza. 2 Lote. 12 Pacaypite (Costado De La Casa de los Ronderos)</t>
        </is>
      </c>
      <c r="AA4" s="46" t="inlineStr">
        <is>
          <t>aproceb@gmail.com</t>
        </is>
      </c>
      <c r="AB4" s="37" t="n">
        <v>929851765</v>
      </c>
      <c r="AC4" s="47" t="inlineStr">
        <is>
          <t>https://aproceb.com/</t>
        </is>
      </c>
      <c r="AD4" s="59" t="inlineStr">
        <is>
          <t>https://cerroblanco.pe/</t>
        </is>
      </c>
      <c r="AE4" s="46" t="inlineStr">
        <is>
          <t>Jaerson Joel Carrero Oblitas</t>
        </is>
      </c>
      <c r="AF4" s="37" t="n">
        <v>929851765</v>
      </c>
      <c r="AG4" s="46" t="inlineStr">
        <is>
          <t>aproceb@gmail.com</t>
        </is>
      </c>
      <c r="AH4" s="46" t="inlineStr">
        <is>
          <t>Marimar Sanchez Imaña</t>
        </is>
      </c>
      <c r="AI4" s="48" t="n">
        <v>929851765</v>
      </c>
      <c r="AJ4" s="49" t="inlineStr">
        <is>
          <t>aproceb@gmail.com</t>
        </is>
      </c>
      <c r="AK4" s="50" t="inlineStr">
        <is>
          <t>Q0011124N UAAACF / Q0214024N UAAACF</t>
        </is>
      </c>
      <c r="AL4" s="60" t="n">
        <v>47223</v>
      </c>
      <c r="AM4" s="53" t="n"/>
      <c r="AN4" s="53" t="n"/>
      <c r="AO4" s="53" t="inlineStr">
        <is>
          <t>MANACARACO</t>
        </is>
      </c>
      <c r="AP4" s="53" t="inlineStr">
        <is>
          <t>250 GR</t>
        </is>
      </c>
      <c r="AQ4" s="53" t="n"/>
      <c r="AR4" s="54" t="inlineStr">
        <is>
          <t>SI</t>
        </is>
      </c>
      <c r="AS4" s="55" t="n">
        <v>864647.85</v>
      </c>
      <c r="AT4" s="55" t="n">
        <v>97037</v>
      </c>
      <c r="AU4" s="55">
        <f>+AT4/69</f>
        <v/>
      </c>
      <c r="AV4" s="55">
        <f>+AU4/275</f>
        <v/>
      </c>
      <c r="AW4" s="54" t="inlineStr">
        <is>
          <t>Estados Unidos, Hong Kong, Noruega.</t>
        </is>
      </c>
    </row>
    <row r="5" ht="87.59999999999999" customHeight="1">
      <c r="A5" s="56" t="n">
        <v>4</v>
      </c>
      <c r="B5" s="37" t="inlineStr">
        <is>
          <t>San Martín</t>
        </is>
      </c>
      <c r="C5" s="37" t="inlineStr">
        <is>
          <t>Moyobamba</t>
        </is>
      </c>
      <c r="D5" s="37" t="inlineStr">
        <is>
          <t>Soritor</t>
        </is>
      </c>
      <c r="E5" s="37" t="n">
        <v>20542209951</v>
      </c>
      <c r="F5" s="37" t="inlineStr">
        <is>
          <t>SI</t>
        </is>
      </c>
      <c r="G5" s="38" t="n">
        <v>41138</v>
      </c>
      <c r="H5" s="37" t="n">
        <v>2025</v>
      </c>
      <c r="I5" s="39" t="inlineStr">
        <is>
          <t>Ejecución</t>
        </is>
      </c>
      <c r="J5" s="40" t="inlineStr">
        <is>
          <t xml:space="preserve">Inicia actividades el 17 de agosto del 2012, organización que se encuentra ubicado en la distrito de Soritor, provincia de Moyobamba </t>
        </is>
      </c>
      <c r="K5" s="40" t="inlineStr">
        <is>
          <t>Se ha logrado apoyar mediante especialista EUDR cumplir con el avance de empadronamiento y gelocalización, participación en ruedas de negocio.</t>
        </is>
      </c>
      <c r="L5" s="41" t="inlineStr">
        <is>
          <t>Cooperativa Agraria Valle Grande</t>
        </is>
      </c>
      <c r="M5" s="42" t="n">
        <v>468</v>
      </c>
      <c r="N5" s="42" t="n">
        <v>154</v>
      </c>
      <c r="O5" s="42" t="n">
        <v>4031</v>
      </c>
      <c r="P5" s="42" t="n">
        <v>68500</v>
      </c>
      <c r="Q5" s="42" t="inlineStr">
        <is>
          <t>marzo - Noviembre</t>
        </is>
      </c>
      <c r="R5" s="42" t="inlineStr">
        <is>
          <t>Marzo- Diciembre</t>
        </is>
      </c>
      <c r="S5" s="43" t="inlineStr">
        <is>
          <t>800 a 2000 m.s.n.m.</t>
        </is>
      </c>
      <c r="T5" s="43" t="inlineStr">
        <is>
          <t>CATURRA , PACHE,Typica, Bourbon, etc</t>
        </is>
      </c>
      <c r="U5" s="43" t="inlineStr">
        <is>
          <t xml:space="preserve">Si (CU827371 - Vence 24/08/2026) </t>
        </is>
      </c>
      <c r="V5" s="44" t="inlineStr">
        <is>
          <t>Si ( FAIR TRADE INTERNACIONAL - 28953 - 27/07/2027), (FAIR TRADING USA - 101034770 - 27/07/2027)</t>
        </is>
      </c>
      <c r="W5" s="43" t="inlineStr">
        <is>
          <t>RAIN FOREST ( RA_00079662202, VENCE 24/08/2026)</t>
        </is>
      </c>
      <c r="X5" s="43" t="inlineStr">
        <is>
          <t>Grado 1: Se admite un máximo de 15 defectos o imperfecciones, Grado 2: Se admite un máximo de 23 defectos</t>
        </is>
      </c>
      <c r="Y5" s="45" t="n">
        <v>1</v>
      </c>
      <c r="Z5" s="44" t="inlineStr">
        <is>
          <t>Jr. Hipolito Rangel Nro. 732 (A una Cuadra de Plaza Armas)</t>
        </is>
      </c>
      <c r="AA5" s="46" t="inlineStr">
        <is>
          <t>vallegrande2018@gmail.com</t>
        </is>
      </c>
      <c r="AB5" s="37" t="n">
        <v>995753681</v>
      </c>
      <c r="AC5" s="46" t="inlineStr">
        <is>
          <t>en trámite</t>
        </is>
      </c>
      <c r="AD5" s="46" t="inlineStr">
        <is>
          <t>no cuenta</t>
        </is>
      </c>
      <c r="AE5" s="46" t="inlineStr">
        <is>
          <t>Bernales Del Aguila Carlos Ivan</t>
        </is>
      </c>
      <c r="AF5" s="37" t="n">
        <v>995753681</v>
      </c>
      <c r="AG5" s="46" t="inlineStr">
        <is>
          <t>vallegrande2018@gmail.com</t>
        </is>
      </c>
      <c r="AH5" s="46" t="inlineStr">
        <is>
          <t>Bernales Del Aguila Carlos Ivan</t>
        </is>
      </c>
      <c r="AI5" s="48" t="n">
        <v>995753681</v>
      </c>
      <c r="AJ5" s="49" t="inlineStr">
        <is>
          <t>vallegrande2018@gmail.com</t>
        </is>
      </c>
      <c r="AK5" s="50" t="inlineStr">
        <is>
          <t>No cuenta con Registro</t>
        </is>
      </c>
      <c r="AL5" s="53" t="n"/>
      <c r="AM5" s="53" t="n"/>
      <c r="AN5" s="53" t="n"/>
      <c r="AO5" s="53" t="n"/>
      <c r="AP5" s="53" t="n"/>
      <c r="AQ5" s="53" t="n"/>
      <c r="AR5" s="54" t="inlineStr">
        <is>
          <t>SI</t>
        </is>
      </c>
      <c r="AS5" s="55" t="n">
        <v>10702633.46</v>
      </c>
      <c r="AT5" s="55" t="n">
        <v>1326390</v>
      </c>
      <c r="AU5" s="55">
        <f>+AT5/69</f>
        <v/>
      </c>
      <c r="AV5" s="55">
        <f>+AU5/275</f>
        <v/>
      </c>
      <c r="AW5" s="61" t="inlineStr">
        <is>
          <t xml:space="preserve">Reino Unido,Belgica, Estados Unidos, Francia, Suecia, Alemania. </t>
        </is>
      </c>
    </row>
    <row r="6" ht="87.59999999999999" customHeight="1">
      <c r="A6" s="17" t="n">
        <v>5</v>
      </c>
      <c r="B6" s="37" t="inlineStr">
        <is>
          <t>San Martín</t>
        </is>
      </c>
      <c r="C6" s="37" t="inlineStr">
        <is>
          <t>Moyobamba</t>
        </is>
      </c>
      <c r="D6" s="37" t="inlineStr">
        <is>
          <t>Moyobamba</t>
        </is>
      </c>
      <c r="E6" s="37" t="n">
        <v>20600263286</v>
      </c>
      <c r="F6" s="37" t="inlineStr">
        <is>
          <t>SI</t>
        </is>
      </c>
      <c r="G6" s="38" t="n">
        <v>42095</v>
      </c>
      <c r="H6" s="37" t="n">
        <v>2023</v>
      </c>
      <c r="I6" s="39" t="inlineStr">
        <is>
          <t>Ejecución</t>
        </is>
      </c>
      <c r="J6" s="40" t="inlineStr">
        <is>
          <t xml:space="preserve">Asociación de Productores Selva Nor Oriental – APROSELVANOR es una organización de pequeños productores de café fundada el 27/02/2015, que agrupa 607 socios (190 mujeres) y promueve la producción sostenible con certificaciones orgánica, UTZ, Comercio Justo y Rainforest Alliance.
</t>
        </is>
      </c>
      <c r="K6" s="40" t="inlineStr">
        <is>
          <t>Desde su incorporación al PAC en 2023, APROSELVANOR ha fortalecido su madurez organizacional y articulación comercial, logrando consolidar exportaciones de café orgánico hacia la UE y EE.UU., acceso a financiamiento por S/ 1.8 millones (Agrobanco), incorporación a la Ruta Productiva Exportadora, cumplimiento progresivo del EUDR y participación en ferias y ruedas de negocio nacionales e internacionales, alcanzando ventas superiores a S/ 9.1 millones con posibilidades de ampliación hacia mercados como China y Chile.</t>
        </is>
      </c>
      <c r="L6" s="41" t="inlineStr">
        <is>
          <t>Asociación de Productores Selva Nororiental - APROSELVANOR</t>
        </is>
      </c>
      <c r="M6" s="56" t="n">
        <v>607</v>
      </c>
      <c r="N6" s="56" t="n">
        <v>190</v>
      </c>
      <c r="O6" s="56" t="n">
        <v>2110</v>
      </c>
      <c r="P6" s="56" t="inlineStr">
        <is>
          <t>10869 qq</t>
        </is>
      </c>
      <c r="Q6" s="56" t="inlineStr">
        <is>
          <t>Marzo - Noviembre</t>
        </is>
      </c>
      <c r="R6" s="56" t="inlineStr">
        <is>
          <t>Abril - Noviembre</t>
        </is>
      </c>
      <c r="S6" s="40" t="inlineStr">
        <is>
          <t>800 - 1600 msnmm</t>
        </is>
      </c>
      <c r="T6" s="40" t="inlineStr">
        <is>
          <t>Catimor, caturra, pache, bourbon, tipica</t>
        </is>
      </c>
      <c r="U6" s="40" t="inlineStr">
        <is>
          <t>Si (vigencia hasta el 01/04/2027) IMO CERT Latinoamerica LTDA , N° de certificado: 6400012046</t>
        </is>
      </c>
      <c r="V6" s="62" t="inlineStr">
        <is>
          <t>Si (vigente hasta julio del 2028)</t>
        </is>
      </c>
      <c r="W6" s="40" t="inlineStr">
        <is>
          <t>Certificación Comercio Justo: FLO ID 33184
Certificación Ogánica: BIOLATINA
Certificación Café Practices
Certificación Rainforest Alliance</t>
        </is>
      </c>
      <c r="X6" s="63"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Y6" s="64" t="n">
        <v>1</v>
      </c>
      <c r="Z6" s="65" t="inlineStr">
        <is>
          <t>Car.Fernando Belaunde Terry Lote. 1a2 C.P. Perla De Indañe San Martin - Moyobamba - Moyobamba</t>
        </is>
      </c>
      <c r="AA6" s="37" t="inlineStr">
        <is>
          <t>aproselvanor@gmail.com</t>
        </is>
      </c>
      <c r="AB6" s="37" t="n">
        <v>917474868</v>
      </c>
      <c r="AC6" s="66" t="inlineStr">
        <is>
          <t>https://www.aproselvanor.com/</t>
        </is>
      </c>
      <c r="AD6" s="66" t="inlineStr">
        <is>
          <t>https://www.facebook.com/Aproselvanor/</t>
        </is>
      </c>
      <c r="AE6" s="67" t="inlineStr">
        <is>
          <t>Maricely Guevara Sánchez</t>
        </is>
      </c>
      <c r="AF6" s="37" t="n">
        <v>917474868</v>
      </c>
      <c r="AG6" s="67" t="inlineStr">
        <is>
          <t>aproselvanor@gmail.com</t>
        </is>
      </c>
      <c r="AH6" s="67" t="inlineStr">
        <is>
          <t>Maricely Guevara Sánchez</t>
        </is>
      </c>
      <c r="AI6" s="37" t="n">
        <v>917474868</v>
      </c>
      <c r="AJ6" s="56" t="inlineStr">
        <is>
          <t>aproselvanor@gmail.com</t>
        </is>
      </c>
      <c r="AK6" s="68" t="inlineStr">
        <is>
          <t>Q0225625N/UAAODE</t>
        </is>
      </c>
      <c r="AL6" s="69" t="n">
        <v>47675</v>
      </c>
      <c r="AM6" s="70" t="inlineStr">
        <is>
          <t>Café de los 8 Valles - Café Mujer</t>
        </is>
      </c>
      <c r="AN6" s="70" t="inlineStr">
        <is>
          <t>Bolsa GrainPro (1 kg)</t>
        </is>
      </c>
      <c r="AO6" s="70" t="inlineStr">
        <is>
          <t>Café de los 8 Valles - Café Mujer</t>
        </is>
      </c>
      <c r="AP6" s="70" t="inlineStr">
        <is>
          <t>Café Clasico 82 ptos) y Café Premiun (84 ptos)
Envases trilaminados con cierre ziper de seguridad y válvula (250 gramos, 0.5 kg y 1.0kg)
Bolsas GrainPro.</t>
        </is>
      </c>
      <c r="AQ6" s="71" t="n"/>
      <c r="AR6" s="72" t="inlineStr">
        <is>
          <t>SI</t>
        </is>
      </c>
      <c r="AS6" s="55" t="n">
        <v>4154567.84</v>
      </c>
      <c r="AT6" s="55" t="n">
        <v>546485</v>
      </c>
      <c r="AU6" s="55">
        <f>+AT6/69</f>
        <v/>
      </c>
      <c r="AV6" s="55">
        <f>+AU6/275</f>
        <v/>
      </c>
      <c r="AW6" s="73" t="inlineStr">
        <is>
          <t>Estados Unidos, Belgica, Dinamarca, Suecia, Australia, Alemania, Colombia.</t>
        </is>
      </c>
      <c r="AX6" s="74" t="n"/>
      <c r="AY6" s="74" t="n"/>
      <c r="AZ6" s="74" t="n"/>
      <c r="BA6" s="74" t="n"/>
      <c r="BB6" s="74" t="n"/>
      <c r="BC6" s="74" t="n"/>
      <c r="BD6" s="74" t="n"/>
      <c r="BE6" s="74" t="n"/>
    </row>
    <row r="7" ht="87.59999999999999" customHeight="1">
      <c r="A7" s="56" t="n">
        <v>6</v>
      </c>
      <c r="B7" s="37" t="inlineStr">
        <is>
          <t>San Martín</t>
        </is>
      </c>
      <c r="C7" s="37" t="inlineStr">
        <is>
          <t>Lamas</t>
        </is>
      </c>
      <c r="D7" s="37" t="inlineStr">
        <is>
          <t>Pinto Recodo</t>
        </is>
      </c>
      <c r="E7" s="37" t="n">
        <v>20609846314</v>
      </c>
      <c r="F7" s="37" t="inlineStr">
        <is>
          <t>SI</t>
        </is>
      </c>
      <c r="G7" s="62" t="inlineStr">
        <is>
          <t xml:space="preserve">
11/08/2022</t>
        </is>
      </c>
      <c r="H7" s="37" t="n">
        <v>2023</v>
      </c>
      <c r="I7" s="39" t="inlineStr">
        <is>
          <t>Ejecución</t>
        </is>
      </c>
      <c r="J7" s="40" t="inlineStr">
        <is>
          <t xml:space="preserve">Cooperativa Agraria de Familias Campesinas, Emprendedoras y Resilientes del Perú – CAFCER (fundada el 14/02/2022) reúne a 444 socios cafetaleros de Moyobamba y Lamas, dedicados a la producción de café de alta calidad.
</t>
        </is>
      </c>
      <c r="K7" s="40" t="inlineStr">
        <is>
          <t>Desde su inclusión en el PAC en 2023, CAFCER ha fortalecido su gestión organizacional, certificación orgánica y articulación comercial, logrando ventas por S/ 4.78 millones, incorporación a la Ruta Productiva Exportadora, avances en cumplimiento EUDR, participación en ferias comerciales nacionales, formulación y presentación del Plan de Negocio PROCOMPITE 2025 y gestión de financiamiento con Agrobanco, consolidando capacidades para la internacionalización de su oferta cafetalera.</t>
        </is>
      </c>
      <c r="L7" s="63" t="inlineStr">
        <is>
          <t>Cooperativa Agraria de Familias Campesinas Emprendedoras y Resilientes del Perú - CAFCER</t>
        </is>
      </c>
      <c r="M7" s="56" t="n">
        <v>444</v>
      </c>
      <c r="N7" s="56" t="n">
        <v>254</v>
      </c>
      <c r="O7" s="56" t="n">
        <v>921.1</v>
      </c>
      <c r="P7" s="56" t="inlineStr">
        <is>
          <t>16000 qq</t>
        </is>
      </c>
      <c r="Q7" s="56" t="inlineStr">
        <is>
          <t>Marzo - Noviembre</t>
        </is>
      </c>
      <c r="R7" s="56" t="inlineStr">
        <is>
          <t>Marzo- Diciembre</t>
        </is>
      </c>
      <c r="S7" s="40" t="inlineStr">
        <is>
          <t>1000 a 1400 msnmm</t>
        </is>
      </c>
      <c r="T7" s="40" t="inlineStr">
        <is>
          <t>Pache, caturra, tipica, bourbon, Catimor, obata, otros</t>
        </is>
      </c>
      <c r="U7" s="40" t="inlineStr">
        <is>
          <t>Si (vigente a noviembre 2026)</t>
        </is>
      </c>
      <c r="V7" s="62" t="inlineStr">
        <is>
          <t>En proceso</t>
        </is>
      </c>
      <c r="W7" s="40" t="inlineStr">
        <is>
          <t>Orgánico Nop, Organico para EEUU, Organico para la UE</t>
        </is>
      </c>
      <c r="X7" s="63"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Y7" s="64" t="n">
        <v>0.7</v>
      </c>
      <c r="Z7" s="65" t="inlineStr">
        <is>
          <t>Car. Baños Termales (Ref. Frente A Aproeco)</t>
        </is>
      </c>
      <c r="AA7" s="37" t="inlineStr">
        <is>
          <t>cooperativaagrariacafcer@gmail.com</t>
        </is>
      </c>
      <c r="AB7" s="37" t="n">
        <v>928360849</v>
      </c>
      <c r="AC7" s="66" t="inlineStr">
        <is>
          <t>https://cafcer.com/</t>
        </is>
      </c>
      <c r="AD7" s="66" t="inlineStr">
        <is>
          <t>https://www.facebook.com/profile.php?id=61563538207067</t>
        </is>
      </c>
      <c r="AE7" s="67" t="inlineStr">
        <is>
          <t>Elfer Nuñez Vásquez</t>
        </is>
      </c>
      <c r="AF7" s="37" t="n">
        <v>928360849</v>
      </c>
      <c r="AG7" s="75" t="inlineStr">
        <is>
          <t>cooperativaagrariacafcer@gmail.com</t>
        </is>
      </c>
      <c r="AH7" s="67" t="inlineStr">
        <is>
          <t>Elfer Nuñez Vásquez</t>
        </is>
      </c>
      <c r="AI7" s="37" t="n">
        <v>928360849</v>
      </c>
      <c r="AJ7" s="56" t="inlineStr">
        <is>
          <t>cooperativaagrariacafcer@gmail.com</t>
        </is>
      </c>
      <c r="AK7" s="68" t="inlineStr">
        <is>
          <t>Q0200425N/UAPRHR</t>
        </is>
      </c>
      <c r="AL7" s="69" t="n">
        <v>47492</v>
      </c>
      <c r="AM7" s="69" t="n"/>
      <c r="AN7" s="76" t="n"/>
      <c r="AO7" s="70" t="inlineStr">
        <is>
          <t>Café La Familia CAFCER</t>
        </is>
      </c>
      <c r="AP7" s="70" t="inlineStr">
        <is>
          <t xml:space="preserve">Envases trilaminados con cierre ziper de seguridad y válvula (250 gramos)
</t>
        </is>
      </c>
      <c r="AQ7" s="71" t="n"/>
      <c r="AR7" s="72" t="inlineStr">
        <is>
          <t>NO</t>
        </is>
      </c>
      <c r="AS7" s="55" t="n"/>
      <c r="AT7" s="55" t="n"/>
      <c r="AU7" s="55" t="n"/>
      <c r="AV7" s="55" t="n"/>
      <c r="AW7" s="72" t="n"/>
      <c r="AX7" s="74" t="n"/>
      <c r="AY7" s="74" t="n"/>
      <c r="AZ7" s="74" t="n"/>
      <c r="BA7" s="74" t="n"/>
      <c r="BB7" s="74" t="n"/>
      <c r="BC7" s="74" t="n"/>
      <c r="BD7" s="74" t="n"/>
      <c r="BE7" s="74" t="n"/>
    </row>
    <row r="8" ht="87.59999999999999" customHeight="1">
      <c r="A8" s="17" t="n">
        <v>7</v>
      </c>
      <c r="B8" s="37" t="inlineStr">
        <is>
          <t>San Martín</t>
        </is>
      </c>
      <c r="C8" s="37" t="inlineStr">
        <is>
          <t>Moyobamba</t>
        </is>
      </c>
      <c r="D8" s="37" t="inlineStr">
        <is>
          <t>Moyobamba</t>
        </is>
      </c>
      <c r="E8" s="37" t="n">
        <v>20602650643</v>
      </c>
      <c r="F8" s="37" t="inlineStr">
        <is>
          <t>SI</t>
        </is>
      </c>
      <c r="G8" s="38" t="n">
        <v>43062</v>
      </c>
      <c r="H8" s="37" t="n">
        <v>2025</v>
      </c>
      <c r="I8" s="39" t="inlineStr">
        <is>
          <t>Ejecución</t>
        </is>
      </c>
      <c r="J8" s="40" t="inlineStr">
        <is>
          <t xml:space="preserve">Organización agraria dedicada a la producción de café, que cuenta con diversas certificaciones, como orgánico y comercio justo, además de la marca de Agricultura Familiar. Está conformada por 607 socios.
</t>
        </is>
      </c>
      <c r="K8" s="40" t="inlineStr">
        <is>
          <t xml:space="preserve">Dio inicio el PAC 2025, dando comienzo al proceso de articulación comercial en función de las necesidades identificadas en el diagnóstico. Asimismo, se ha brindado apoyo mediante un Especialista en EUDR, a través del cual se logró registrar a los socios en el PPA. De igual manera, se gestionó un memorando de entendimiento con el MIDAGRI, el cual actualmente se encuentra en proceso.
</t>
        </is>
      </c>
      <c r="L8" s="41" t="inlineStr">
        <is>
          <t>Asociación Agroexportadora de la Región San Martín</t>
        </is>
      </c>
      <c r="M8" s="56" t="n">
        <v>607</v>
      </c>
      <c r="N8" s="56" t="n">
        <v>155</v>
      </c>
      <c r="O8" s="56" t="n">
        <v>1500</v>
      </c>
      <c r="P8" s="56" t="inlineStr">
        <is>
          <t>22000 qq</t>
        </is>
      </c>
      <c r="Q8" s="56" t="inlineStr">
        <is>
          <t>marzo - Noviembre</t>
        </is>
      </c>
      <c r="R8" s="56" t="inlineStr">
        <is>
          <t>Marzo- Diciembre</t>
        </is>
      </c>
      <c r="S8" s="40" t="inlineStr">
        <is>
          <t>1100 a 1700 msnmm</t>
        </is>
      </c>
      <c r="T8" s="40" t="inlineStr">
        <is>
          <t>Catimor, Costa Rica, Castilla, Tipica y Pache</t>
        </is>
      </c>
      <c r="U8" s="40" t="inlineStr">
        <is>
          <t>Si (vigencia hasta el 23/10/2026) certificación de OCI Internacionla N° LPO -00750</t>
        </is>
      </c>
      <c r="V8" s="62" t="inlineStr">
        <is>
          <t>Si (vigencia hasta junio del 2028)</t>
        </is>
      </c>
      <c r="W8" s="40" t="inlineStr">
        <is>
          <t>Certificación Orgánica
Certificación Comercio Justo (Fairtrade)</t>
        </is>
      </c>
      <c r="X8" s="63" t="inlineStr">
        <is>
          <t>Grado 1: 40 contenedores
Grado 2: 15 contenedores
Café Especial incluir :  Cafes taza limpia de 82 a 83 puntos SCA</t>
        </is>
      </c>
      <c r="Y8" s="64" t="n">
        <v>0.8</v>
      </c>
      <c r="Z8" s="65" t="inlineStr">
        <is>
          <t>Car.Marginal Nro. S/N (Al Costado de Perhusac)</t>
        </is>
      </c>
      <c r="AA8" s="37" t="inlineStr">
        <is>
          <t>agroexportadorsanmartin@hotmail.com</t>
        </is>
      </c>
      <c r="AB8" s="37" t="n">
        <v>981234888</v>
      </c>
      <c r="AC8" s="66" t="inlineStr">
        <is>
          <t>https://agrosanmartin.com/</t>
        </is>
      </c>
      <c r="AD8" s="67" t="n"/>
      <c r="AE8" s="67" t="inlineStr">
        <is>
          <t>Zamora Malca Gerardo</t>
        </is>
      </c>
      <c r="AF8" s="37" t="n">
        <v>981234888</v>
      </c>
      <c r="AG8" s="67" t="inlineStr">
        <is>
          <t>agroexportadorsanmartin@hotmail.com</t>
        </is>
      </c>
      <c r="AH8" s="77" t="inlineStr">
        <is>
          <t>Zamora Malca Gerardo</t>
        </is>
      </c>
      <c r="AI8" s="37" t="n">
        <v>981234888</v>
      </c>
      <c r="AJ8" s="56" t="inlineStr">
        <is>
          <t>agroexportadorsanmartin@hotmail.com</t>
        </is>
      </c>
      <c r="AK8" s="68" t="inlineStr">
        <is>
          <t>No cuenta con Registro</t>
        </is>
      </c>
      <c r="AL8" s="69" t="n"/>
      <c r="AM8" s="69" t="inlineStr">
        <is>
          <t>NO</t>
        </is>
      </c>
      <c r="AN8" s="76" t="inlineStr">
        <is>
          <t>NO</t>
        </is>
      </c>
      <c r="AO8" s="70" t="inlineStr">
        <is>
          <t>NO</t>
        </is>
      </c>
      <c r="AP8" s="70" t="n"/>
      <c r="AQ8" s="71" t="n"/>
      <c r="AR8" s="72" t="inlineStr">
        <is>
          <t>SI</t>
        </is>
      </c>
      <c r="AS8" s="55" t="n">
        <v>6402453</v>
      </c>
      <c r="AT8" s="55" t="n">
        <v>864660</v>
      </c>
      <c r="AU8" s="55">
        <f>+AT8/69</f>
        <v/>
      </c>
      <c r="AV8" s="55">
        <f>+AU8/275</f>
        <v/>
      </c>
      <c r="AW8" s="73" t="inlineStr">
        <is>
          <t>Alemania, Suecia,Mexico, Belgica, Reino Unido</t>
        </is>
      </c>
      <c r="AX8" s="74" t="n"/>
      <c r="AY8" s="74" t="n"/>
      <c r="AZ8" s="74" t="n"/>
      <c r="BA8" s="74" t="n"/>
      <c r="BB8" s="74" t="n"/>
      <c r="BC8" s="74" t="n"/>
      <c r="BD8" s="74" t="n"/>
      <c r="BE8" s="74" t="n"/>
    </row>
    <row r="9" ht="87.59999999999999" customHeight="1">
      <c r="A9" s="17" t="n">
        <v>9</v>
      </c>
      <c r="B9" s="56" t="inlineStr">
        <is>
          <t>Amazonas</t>
        </is>
      </c>
      <c r="C9" s="78" t="inlineStr">
        <is>
          <t>Luya</t>
        </is>
      </c>
      <c r="D9" s="78" t="inlineStr">
        <is>
          <t>Ocumal</t>
        </is>
      </c>
      <c r="E9" s="79" t="n">
        <v>20601558204</v>
      </c>
      <c r="F9" s="37" t="inlineStr">
        <is>
          <t>SI</t>
        </is>
      </c>
      <c r="G9" s="38" t="n">
        <v>42644</v>
      </c>
      <c r="H9" s="80" t="n">
        <v>2024</v>
      </c>
      <c r="I9" s="81" t="inlineStr">
        <is>
          <t>Ejecución</t>
        </is>
      </c>
      <c r="J9" s="40" t="inlineStr">
        <is>
          <t>La Cooperativa Agraria Cafetalera Ocumal se fundó el 2 de abril de 2016 por 150 caficultores de la provincia de Luya, en el distrito de Ocumal, provincia de Luya, región de Amazonas - Perú. En el 2019 logró concretar su primera exportación directa de un microlote de café de especialidad. Su misión es gestionar la eficiente producción y comercialización de café de especialidad asegurando la calidad y trazabilidad, con un fuerte compromiso cooperativo, sostenibilidad ambiental, desarrollo económico y social de nuestros socios</t>
        </is>
      </c>
      <c r="K9" s="40" t="inlineStr">
        <is>
          <t xml:space="preserve">Desde su incorporación al PAC, la organización ha fortalecido de manera significativa su gestión estratégica y desarrollo organizacional, gestión productiva, gestión comercial y gestión financiera.
Se formuló un Plan de Negocio Tecnológico (PNT) del Programa AGROIDEAS, con un enfoque comercial y de mercado. 
También se lograron ventas de café verde en el mercado nacional por un monto total de S/ 3,642,273.20, así como ventas nacionales de café tostado y molido por un total de S/ 726.00.
Asimismo, la organización participó activamente en mecanismos de promoción y articulación comercial, contribuyendo a la generación de oportunidades de negocio, ampliación de cartera de clientes y fortalecimiento de su presencia en el mercado.
</t>
        </is>
      </c>
      <c r="L9" s="41" t="inlineStr">
        <is>
          <t>COOPERATIVA AGRARIA CAFETALERA OCUMAL</t>
        </is>
      </c>
      <c r="M9" s="56" t="n">
        <v>205</v>
      </c>
      <c r="N9" s="56" t="n">
        <v>51</v>
      </c>
      <c r="O9" s="56" t="n">
        <v>685</v>
      </c>
      <c r="P9" s="56" t="inlineStr">
        <is>
          <t>12000 qq</t>
        </is>
      </c>
      <c r="Q9" s="56" t="inlineStr">
        <is>
          <t>Abril - Noviembre</t>
        </is>
      </c>
      <c r="R9" s="56" t="inlineStr">
        <is>
          <t>Abril - Noviembre</t>
        </is>
      </c>
      <c r="S9" s="40" t="inlineStr">
        <is>
          <t>1300 m.s.n.m a 2200 m.s.n.m</t>
        </is>
      </c>
      <c r="T9" s="40" t="inlineStr">
        <is>
          <t>Típica, Catuaí, Borbon, Caturra, Castillo, Villa Sarchí y Catimor</t>
        </is>
      </c>
      <c r="U9" s="63" t="inlineStr">
        <is>
          <t>SI(VIGENTE HASTA EL 31 DE MARZO 2026)</t>
        </is>
      </c>
      <c r="V9" s="65" t="inlineStr">
        <is>
          <t xml:space="preserve">SI (VIGENTE HASTA EL 30 DE ABRIL 2026) </t>
        </is>
      </c>
      <c r="W9" s="40" t="inlineStr">
        <is>
          <t>Ninguna</t>
        </is>
      </c>
      <c r="X9" s="40" t="inlineStr">
        <is>
          <t xml:space="preserve">Grado 1: Se admite un máximo de 15 defectos o imperfecciones
Grado 2: Se admite un máximo de 23 defectos o imperfecciones
Grado 3: Se admite un máximo de 30 defectos o imperfecciones </t>
        </is>
      </c>
      <c r="Y9" s="40" t="inlineStr">
        <is>
          <t>50 %</t>
        </is>
      </c>
      <c r="Z9" s="63" t="inlineStr">
        <is>
          <t>OTR.BARRIO MANGALPA NRO. S/N C.P. SAN JUAN (A 1.5 CUADRAS DEL PUESTO DE SALUD) AMAZONAS - LUYA - OCUMAL</t>
        </is>
      </c>
      <c r="AA9" s="82" t="inlineStr">
        <is>
          <t>coopocumal@gmail.com</t>
        </is>
      </c>
      <c r="AB9" s="83" t="n">
        <v>959019461</v>
      </c>
      <c r="AC9" s="84" t="inlineStr">
        <is>
          <t>https://coopocumal.com/</t>
        </is>
      </c>
      <c r="AD9" s="56" t="inlineStr">
        <is>
          <t xml:space="preserve">https://web.facebook.com/coopocumalcafe
https://www.instagram.com/coopocumal/ 
</t>
        </is>
      </c>
      <c r="AE9" s="85" t="inlineStr">
        <is>
          <t>PEPE HUAMAN REYNOSO</t>
        </is>
      </c>
      <c r="AF9" s="83" t="n">
        <v>959019461</v>
      </c>
      <c r="AG9" s="82" t="inlineStr">
        <is>
          <t>coopocumal@gmail.com</t>
        </is>
      </c>
      <c r="AH9" s="85" t="inlineStr">
        <is>
          <t>PEPE HUAMAN REYNOSO</t>
        </is>
      </c>
      <c r="AI9" s="83" t="n">
        <v>959019461</v>
      </c>
      <c r="AJ9" s="82" t="inlineStr">
        <is>
          <t>coopocumal@gmail.com</t>
        </is>
      </c>
      <c r="AK9" s="86" t="inlineStr">
        <is>
          <t>Q0049424N/AECOAR
Q0259124N/AECOAR</t>
        </is>
      </c>
      <c r="AL9" s="87" t="n">
        <v>47434</v>
      </c>
      <c r="AM9" s="88" t="inlineStr">
        <is>
          <t>Ocumal Café</t>
        </is>
      </c>
      <c r="AN9" s="89" t="inlineStr">
        <is>
          <t>Bolsas trilaminadas con cierre ziper de seguridad y válvula (250 gramos)</t>
        </is>
      </c>
      <c r="AO9" s="88" t="inlineStr">
        <is>
          <t xml:space="preserve">Ocumal café </t>
        </is>
      </c>
      <c r="AP9" s="89" t="inlineStr">
        <is>
          <t>Bolsas trilaminadas con cierre ziper de seguridad y válvula (250 gramos)</t>
        </is>
      </c>
      <c r="AQ9" s="90" t="n"/>
      <c r="AR9" s="91" t="inlineStr">
        <is>
          <t>NO</t>
        </is>
      </c>
      <c r="AS9" s="92" t="n"/>
      <c r="AT9" s="92" t="n"/>
      <c r="AU9" s="55" t="n"/>
      <c r="AV9" s="55" t="n"/>
      <c r="AW9" s="91" t="n"/>
      <c r="AX9" s="93" t="n"/>
      <c r="AY9" s="93" t="n"/>
      <c r="AZ9" s="93" t="n"/>
      <c r="BA9" s="93" t="n"/>
      <c r="BB9" s="93" t="n"/>
    </row>
    <row r="10" ht="87.59999999999999" customHeight="1">
      <c r="A10" s="56" t="n">
        <v>10</v>
      </c>
      <c r="B10" s="56" t="inlineStr">
        <is>
          <t>Amazonas</t>
        </is>
      </c>
      <c r="C10" s="56" t="inlineStr">
        <is>
          <t>Utcubamba</t>
        </is>
      </c>
      <c r="D10" s="56" t="inlineStr">
        <is>
          <t>Lonya Grande</t>
        </is>
      </c>
      <c r="E10" s="56" t="n">
        <v>20610286519</v>
      </c>
      <c r="F10" s="37" t="inlineStr">
        <is>
          <t>SI</t>
        </is>
      </c>
      <c r="G10" s="38" t="n">
        <v>44986</v>
      </c>
      <c r="H10" s="37" t="n">
        <v>2026</v>
      </c>
      <c r="I10" s="39" t="inlineStr">
        <is>
          <t>Ejecución</t>
        </is>
      </c>
      <c r="J10" s="63" t="inlineStr">
        <is>
          <t xml:space="preserve">• Fundación: La Cooperativa Agraria Line Coffee Marañon se fundó en el año 2022. 
• Origen: Nació de la iniciativa de 54 agricultores Lonyanos organizados con el objetivo de buscar oportunidades para el desarrollo cafetalero.
• Sostenibilidad: Line Coffee Marañon tiene compromiso con prácticas de producción sostenible, incluyendo una agricultura con métodos orgánicos, donde somos evaluados y supervisados por el ente orgánico certificador: MAYACERT.
• Sociabilidad: Somos una cooperativa que realza el valor de nuestras mujeres caficultoras mediante proyectos y alianzas que empoderan a la mujer rural, así como a nuestros socios jóvenes menores de 30 años ayudándoles en su aprendizaje en la caficultura mediante diversas actividades que realizamos con apoyo de alianzas con diversos organismos; y en general a todos nuestros socios practicando el cooperativismo como modelo empresarial sostenible.
</t>
        </is>
      </c>
      <c r="K10" s="40" t="inlineStr">
        <is>
          <t>"Desde el inicio el PAC 2026 la organización se va a fortalecer en GESTIÓN ESTRATÉGICA Y DESARROLLO ORGANIZACIONAL, GESTIÓN PRODUCTIVA, GESTIÓN COMERCIAL y GESTIÓN FINANCIERA.</t>
        </is>
      </c>
      <c r="L10" s="63" t="inlineStr">
        <is>
          <t>COOPERATIVA AGRARIA LINE COFFEE MARAÑÓN - LINE COFFEE MARAÑON</t>
        </is>
      </c>
      <c r="M10" s="63" t="n">
        <v>78</v>
      </c>
      <c r="N10" s="63" t="n">
        <v>66</v>
      </c>
      <c r="O10" s="63" t="n">
        <v>342.25</v>
      </c>
      <c r="P10" s="63" t="inlineStr">
        <is>
          <t>8445.45 QQ</t>
        </is>
      </c>
      <c r="Q10" s="40" t="inlineStr">
        <is>
          <t>Marzo - Noviembre</t>
        </is>
      </c>
      <c r="R10" s="40" t="inlineStr">
        <is>
          <t>Abril - Noviembre</t>
        </is>
      </c>
      <c r="S10" s="40" t="inlineStr">
        <is>
          <t>1100m.s.n.m a 2200 m.s.n.m</t>
        </is>
      </c>
      <c r="T10" s="40" t="inlineStr">
        <is>
          <t>Típica, Catuaí, Borbon, Caturra, Castillo, Villa Sarchí y Catimor</t>
        </is>
      </c>
      <c r="U10" s="94" t="inlineStr">
        <is>
          <t>organico: NOP, COR</t>
        </is>
      </c>
      <c r="V10" s="95" t="inlineStr">
        <is>
          <t>NO CUENTA</t>
        </is>
      </c>
      <c r="W10" s="94" t="inlineStr">
        <is>
          <t xml:space="preserve">ORGANICO NOP, COR
</t>
        </is>
      </c>
      <c r="X10" s="40" t="inlineStr">
        <is>
          <t>Grado 1: Se admite un máximo de 15 defectos o imperfecciones
Grado 2: Se admite un máximo de 23 defectos o imperfecciones</t>
        </is>
      </c>
      <c r="Y10" s="96" t="n">
        <v>0.5</v>
      </c>
      <c r="Z10" s="94" t="inlineStr">
        <is>
          <t>Jr. 28 de julio S/N (a media cuadra del parque infantil), Nueva Delli; Lonya Grande</t>
        </is>
      </c>
      <c r="AA10" s="97" t="inlineStr">
        <is>
          <t>coplinecoffee@gmail.com</t>
        </is>
      </c>
      <c r="AB10" s="40" t="n">
        <v>992603108</v>
      </c>
      <c r="AC10" s="98" t="n"/>
      <c r="AD10" s="98" t="n"/>
      <c r="AE10" s="99" t="inlineStr">
        <is>
          <t>Judith Aracely Becerra Cayatopa</t>
        </is>
      </c>
      <c r="AF10" s="40" t="n">
        <v>992603108</v>
      </c>
      <c r="AG10" s="100" t="inlineStr">
        <is>
          <t>coplinecoffee@gmail.com</t>
        </is>
      </c>
      <c r="AH10" s="99" t="inlineStr">
        <is>
          <t>Judith Aracely Becerra Cayatopa</t>
        </is>
      </c>
      <c r="AI10" s="99" t="n"/>
      <c r="AJ10" s="101" t="inlineStr">
        <is>
          <t>coplinecoffee@gmail.com</t>
        </is>
      </c>
      <c r="AK10" s="86" t="inlineStr">
        <is>
          <t>Q0210825N/AGCOAR</t>
        </is>
      </c>
      <c r="AL10" s="102" t="n">
        <v>47563</v>
      </c>
      <c r="AM10" s="103" t="inlineStr">
        <is>
          <t>Marañon Line coffe</t>
        </is>
      </c>
      <c r="AN10" s="89" t="inlineStr">
        <is>
          <t>Bolsas trilaminadas de 250 gr</t>
        </is>
      </c>
      <c r="AO10" s="103" t="inlineStr">
        <is>
          <t>Marañon Line coffe</t>
        </is>
      </c>
      <c r="AP10" s="89" t="inlineStr">
        <is>
          <t>Bolsas trilaminadas de 250 gr</t>
        </is>
      </c>
      <c r="AQ10" s="103" t="n"/>
      <c r="AR10" s="73" t="inlineStr">
        <is>
          <t>NO</t>
        </is>
      </c>
      <c r="AS10" s="55" t="n"/>
      <c r="AT10" s="92" t="n"/>
      <c r="AU10" s="55" t="n"/>
      <c r="AV10" s="55" t="n"/>
      <c r="AW10" s="91" t="n"/>
      <c r="AX10" s="93" t="n"/>
      <c r="AY10" s="93" t="n"/>
      <c r="AZ10" s="93" t="n"/>
      <c r="BA10" s="93" t="n"/>
      <c r="BB10" s="93" t="n"/>
      <c r="BC10" s="93" t="n"/>
      <c r="BD10" s="93" t="n"/>
      <c r="BE10" s="93" t="n"/>
    </row>
    <row r="11" ht="87.59999999999999" customHeight="1">
      <c r="A11" s="17" t="n">
        <v>11</v>
      </c>
      <c r="B11" s="56" t="inlineStr">
        <is>
          <t>Amazonas</t>
        </is>
      </c>
      <c r="C11" s="56" t="inlineStr">
        <is>
          <t>Utcubamba</t>
        </is>
      </c>
      <c r="D11" s="56" t="inlineStr">
        <is>
          <t>Lonya Grande</t>
        </is>
      </c>
      <c r="E11" s="104" t="n">
        <v>20561140091</v>
      </c>
      <c r="F11" s="37" t="inlineStr">
        <is>
          <t>SI</t>
        </is>
      </c>
      <c r="G11" s="38" t="n">
        <v>41640</v>
      </c>
      <c r="H11" s="80" t="n">
        <v>2024</v>
      </c>
      <c r="I11" s="81" t="inlineStr">
        <is>
          <t>Ejecución</t>
        </is>
      </c>
      <c r="J11" s="40" t="inlineStr">
        <is>
          <t xml:space="preserve">CECAFE inició el 2006 con un gruoo de 80 productores , en el 2007 obtuvo su primera certificación organica y en el 2009 certificacion Fairtrade.
en el 2011 se exporta 8 contenedores y se obtuvo un financiamiento de 200 mil dolares de la financiera root capital, tambien se logró de recursos de Agroideas destacandose como resultado 90 cocinas mejoradas para las mujeres y 242 modulos de beneficio familiar para café y tambien implementación de laboratorio de calidad.
y en la actualidad cuenta con 455 productores.
</t>
        </is>
      </c>
      <c r="K11" s="40" t="inlineStr">
        <is>
          <t>"Desde el inicio el PAC 2024 la organización se ha fortalecido en GESTIÓN ESTRATÉGICA Y DESARROLLO ORGANIZACIONAL, GESTIÓN PRODUCTIVA, GESTIÓN COMERCIAL y GESTIÓN FINANCIERA.
La organización también participó en mecanismo de promoción comercial y articulación comercial.</t>
        </is>
      </c>
      <c r="L11" s="63" t="inlineStr">
        <is>
          <t>COOPERATIVA AGRARIA ECOLOGICA CAFETALERA DE LONYA GRANDE</t>
        </is>
      </c>
      <c r="M11" s="63" t="n">
        <v>278</v>
      </c>
      <c r="N11" s="63" t="n">
        <v>73</v>
      </c>
      <c r="O11" s="63" t="n">
        <v>1045.6</v>
      </c>
      <c r="P11" s="105" t="n">
        <v>14006</v>
      </c>
      <c r="Q11" s="63" t="inlineStr">
        <is>
          <t>Marzo - Noviembre</t>
        </is>
      </c>
      <c r="R11" s="63" t="inlineStr">
        <is>
          <t>Abril - Diciembre</t>
        </is>
      </c>
      <c r="S11" s="63" t="inlineStr">
        <is>
          <t>1200 msnm a 2100 msnm</t>
        </is>
      </c>
      <c r="T11" s="40" t="inlineStr">
        <is>
          <t>Típica, Catuaí, Borbon, Caturra, Castillo, Villa Sarchí y Catimor, geisha, marselleza, parainema, tabi.</t>
        </is>
      </c>
      <c r="U11" s="63" t="inlineStr">
        <is>
          <t>SI(VIGENTE HASTA EL OCTUBRE 2026)</t>
        </is>
      </c>
      <c r="V11" s="65" t="inlineStr">
        <is>
          <t>NO</t>
        </is>
      </c>
      <c r="W11" s="65" t="inlineStr">
        <is>
          <t>Organico NOP</t>
        </is>
      </c>
      <c r="X11" s="40" t="inlineStr">
        <is>
          <t xml:space="preserve">Grado 1: Se admite un máximo de 15 defectos o imperfecciones
</t>
        </is>
      </c>
      <c r="Y11" s="106" t="n">
        <v>0.5</v>
      </c>
      <c r="Z11" s="63" t="inlineStr">
        <is>
          <t>JR. DOS DE MAYO NRO. S/N (250 - FRENTE PLAZA AREQUIPA) AMAZONAS - UTCUBAMBA - LONYA GRANDE</t>
        </is>
      </c>
      <c r="AA11" s="107" t="inlineStr">
        <is>
          <t>gerencia@cecafe.org</t>
        </is>
      </c>
      <c r="AB11" s="108" t="n">
        <v>951257112</v>
      </c>
      <c r="AC11" s="97" t="n"/>
      <c r="AD11" s="98" t="inlineStr">
        <is>
          <t>www.cecafe.org</t>
        </is>
      </c>
      <c r="AE11" s="109" t="inlineStr">
        <is>
          <t>EDUAR MEDARDO SANCHEZ BACA</t>
        </is>
      </c>
      <c r="AF11" s="108" t="n">
        <v>951257112</v>
      </c>
      <c r="AG11" s="107" t="inlineStr">
        <is>
          <t>gerencia@cecafe.org</t>
        </is>
      </c>
      <c r="AH11" s="109" t="inlineStr">
        <is>
          <t>EDUAR MEDARDO SANCHEZ BACA</t>
        </is>
      </c>
      <c r="AI11" s="108" t="n">
        <v>951257112</v>
      </c>
      <c r="AJ11" s="107" t="inlineStr">
        <is>
          <t>gerencia@cecafe.org</t>
        </is>
      </c>
      <c r="AK11" s="86" t="inlineStr">
        <is>
          <t>Q0255725N/AGCOAR</t>
        </is>
      </c>
      <c r="AL11" s="102" t="n">
        <v>47837</v>
      </c>
      <c r="AM11" s="103" t="inlineStr">
        <is>
          <t>CECAFE
CAFÉ FEMENINO
RECOLECTOR COFFEE
RUPESTRE COFFEE</t>
        </is>
      </c>
      <c r="AN11" s="89" t="inlineStr">
        <is>
          <t>Bolsas trilaminadas con cierre ziper de seguridad y válvula (250 gramos)</t>
        </is>
      </c>
      <c r="AO11" s="103" t="inlineStr">
        <is>
          <t>CECAFE
CAFÉ FEMENINO
RECOLECTOR COFFEE
RUPESTRE COFFEE</t>
        </is>
      </c>
      <c r="AP11" s="89" t="inlineStr">
        <is>
          <t>Bolsas trilaminadas con cierre ziper de seguridad y válvula (250 gramos)</t>
        </is>
      </c>
      <c r="AQ11" s="103" t="n"/>
      <c r="AR11" s="73" t="inlineStr">
        <is>
          <t>NO</t>
        </is>
      </c>
      <c r="AS11" s="55" t="n"/>
      <c r="AT11" s="92" t="n"/>
      <c r="AU11" s="55" t="n"/>
      <c r="AV11" s="55" t="n"/>
      <c r="AW11" s="91" t="n"/>
      <c r="AX11" s="93" t="n"/>
      <c r="AY11" s="93" t="n"/>
      <c r="AZ11" s="93" t="n"/>
      <c r="BA11" s="93" t="n"/>
      <c r="BB11" s="93" t="n"/>
      <c r="BC11" s="93" t="n"/>
      <c r="BD11" s="93" t="n"/>
      <c r="BE11" s="93" t="n"/>
    </row>
    <row r="12" ht="87.59999999999999" customHeight="1">
      <c r="A12" s="56" t="n">
        <v>14</v>
      </c>
      <c r="B12" s="37" t="inlineStr">
        <is>
          <t>Pasco</t>
        </is>
      </c>
      <c r="C12" s="37" t="inlineStr">
        <is>
          <t>Oxapampa</t>
        </is>
      </c>
      <c r="D12" s="37" t="inlineStr">
        <is>
          <t>Villa Rica</t>
        </is>
      </c>
      <c r="E12" s="37" t="n">
        <v>20602054480</v>
      </c>
      <c r="F12" s="37" t="inlineStr">
        <is>
          <t>SI</t>
        </is>
      </c>
      <c r="G12" s="38" t="n">
        <v>42844</v>
      </c>
      <c r="H12" s="37" t="n">
        <v>2025</v>
      </c>
      <c r="I12" s="39" t="inlineStr">
        <is>
          <t>Finalizado</t>
        </is>
      </c>
      <c r="J12" s="21" t="inlineStr">
        <is>
          <t>La cooperativa inició sus actividades de exportación en el año 2018, consolidándose como una organización representativa de mujeres cafetaleras en la región. Actualmente, sus principales mercados de destino son Alemania y Bélgica, a donde exporta cafés especiales certificados bajo estándares de producción orgánica y comercio justo.</t>
        </is>
      </c>
      <c r="K12" s="56" t="n"/>
      <c r="L12" s="41" t="inlineStr">
        <is>
          <t>Cooperativa Agraria Ecológica De Mujeres Cafetaleras Villa Rica</t>
        </is>
      </c>
      <c r="M12" s="56" t="n">
        <v>91</v>
      </c>
      <c r="N12" s="56" t="n">
        <v>86</v>
      </c>
      <c r="O12" s="56" t="n">
        <v>213</v>
      </c>
      <c r="P12" s="56" t="n">
        <v>2244</v>
      </c>
      <c r="Q12" s="56" t="inlineStr">
        <is>
          <t>Mayo a Setiembre</t>
        </is>
      </c>
      <c r="R12" s="56" t="inlineStr">
        <is>
          <t>Junio a Diciembre</t>
        </is>
      </c>
      <c r="S12" s="40" t="inlineStr">
        <is>
          <t xml:space="preserve">1100 a 1850 </t>
        </is>
      </c>
      <c r="T12" s="40" t="inlineStr">
        <is>
          <t>Catimor, obata, geisha, catuai, caturra</t>
        </is>
      </c>
      <c r="U12" s="40" t="inlineStr">
        <is>
          <t>SI ( VIGENTE HASTA AGOSTO 2026)</t>
        </is>
      </c>
      <c r="V12" s="62" t="inlineStr">
        <is>
          <t>SI (VIGENTE HASTA SEPTIEMBRE 2026)</t>
        </is>
      </c>
      <c r="W12" s="40" t="inlineStr">
        <is>
          <t xml:space="preserve">BIRD FRIENDLY / LIBRE TRABAJO INFANTIL  </t>
        </is>
      </c>
      <c r="X12" s="40" t="inlineStr">
        <is>
          <t xml:space="preserve">Grado 1 , Café especial  por microlotes y varietales de 85 puntos a más </t>
        </is>
      </c>
      <c r="Y12" s="110" t="inlineStr">
        <is>
          <t>Empadronados PPA 64.8%</t>
        </is>
      </c>
      <c r="Z12" s="62" t="inlineStr">
        <is>
          <t>Jirón Pozuzo, Villa Rica - Oxapampa</t>
        </is>
      </c>
      <c r="AA12" s="37" t="inlineStr">
        <is>
          <t>tania.andrade@cemcavir.com</t>
        </is>
      </c>
      <c r="AB12" s="37" t="n">
        <v>979859354</v>
      </c>
      <c r="AC12" s="111" t="inlineStr">
        <is>
          <t>http://cemcavir.com</t>
        </is>
      </c>
      <c r="AD12" s="112" t="inlineStr">
        <is>
          <t>https://www.facebook.com/share/1XCpW5zYxv/</t>
        </is>
      </c>
      <c r="AE12" s="37" t="inlineStr">
        <is>
          <t>Nancy Tania Andrade Gabancho</t>
        </is>
      </c>
      <c r="AF12" s="37" t="n">
        <v>979859354</v>
      </c>
      <c r="AG12" s="81" t="inlineStr">
        <is>
          <t>tania.andrade@cemcavir.com</t>
        </is>
      </c>
      <c r="AH12" s="56" t="inlineStr">
        <is>
          <t>Nancy Tania Andrade Gabancho</t>
        </is>
      </c>
      <c r="AI12" s="37" t="n">
        <v>979859354</v>
      </c>
      <c r="AJ12" s="113" t="inlineStr">
        <is>
          <t>tania.andrade@cemcavir.com</t>
        </is>
      </c>
      <c r="AK12" s="68" t="inlineStr">
        <is>
          <t xml:space="preserve">Q0230325N/RCELLB
Q0016825N/RCELLB </t>
        </is>
      </c>
      <c r="AL12" s="114" t="n">
        <v>47716</v>
      </c>
      <c r="AM12" s="114" t="inlineStr">
        <is>
          <t xml:space="preserve">CEMCAVIR </t>
        </is>
      </c>
      <c r="AN12" s="114" t="inlineStr">
        <is>
          <t xml:space="preserve">250 GR. 1 KG. </t>
        </is>
      </c>
      <c r="AO12" s="114" t="inlineStr">
        <is>
          <t xml:space="preserve">CEMCAVIR </t>
        </is>
      </c>
      <c r="AP12" s="114" t="inlineStr">
        <is>
          <t xml:space="preserve">250 GR. 1 KG. </t>
        </is>
      </c>
      <c r="AQ12" s="53" t="n"/>
      <c r="AR12" s="54" t="inlineStr">
        <is>
          <t>SI</t>
        </is>
      </c>
      <c r="AS12" s="55" t="n">
        <v>800858.5600000001</v>
      </c>
      <c r="AT12" s="55" t="n">
        <v>91770</v>
      </c>
      <c r="AU12" s="55">
        <f>+AT12/69</f>
        <v/>
      </c>
      <c r="AV12" s="55">
        <f>+AU12/275</f>
        <v/>
      </c>
      <c r="AW12" s="54" t="inlineStr">
        <is>
          <t>Alemania y Belgica.</t>
        </is>
      </c>
    </row>
    <row r="13" ht="87.59999999999999" customHeight="1">
      <c r="A13" s="17" t="n">
        <v>15</v>
      </c>
      <c r="B13" s="115" t="inlineStr">
        <is>
          <t>Cusco</t>
        </is>
      </c>
      <c r="C13" s="115" t="inlineStr">
        <is>
          <t>La Convencion</t>
        </is>
      </c>
      <c r="D13" s="115" t="inlineStr">
        <is>
          <t>Santa Ana</t>
        </is>
      </c>
      <c r="E13" s="115" t="n">
        <v>20140292657</v>
      </c>
      <c r="F13" s="115" t="inlineStr">
        <is>
          <t>SI</t>
        </is>
      </c>
      <c r="G13" s="116" t="n">
        <v>33909</v>
      </c>
      <c r="H13" s="115" t="n">
        <v>2024</v>
      </c>
      <c r="I13" s="115" t="inlineStr">
        <is>
          <t>Ejecución</t>
        </is>
      </c>
      <c r="J13" s="117" t="inlineStr">
        <is>
          <t>La Cooperativa Agraria Cafetalera Ccochapampa Ltda. es una organización sólida y debidamente formalizada que inició sus actividades económicas el 01 de noviembre de 1992. Con más de tres décadas de trayectoria, se ha consolidado como un referente en la producción y comercialización de café de alta calidad en su región.</t>
        </is>
      </c>
      <c r="K13" s="117" t="inlineStr">
        <is>
          <t>En el marco de las estrategias de apoyo al productor, AGROMERCADO se encuentra ejecutando un Plan de Articulación Comercial en beneficio de esta cooperativa. Esta intervención se realiza en estricto cumplimiento de lo priorizado en el Anexo 5A</t>
        </is>
      </c>
      <c r="L13" s="118" t="inlineStr">
        <is>
          <t>Cooperativa Agraria Cafetalera Ccochapampa Ltda.</t>
        </is>
      </c>
      <c r="M13" s="115" t="n">
        <v>38</v>
      </c>
      <c r="N13" s="115" t="n">
        <v>11</v>
      </c>
      <c r="O13" s="115" t="n">
        <v>136.9</v>
      </c>
      <c r="P13" s="115" t="inlineStr">
        <is>
          <t>50 TM</t>
        </is>
      </c>
      <c r="Q13" s="115" t="inlineStr">
        <is>
          <t>Mayo - Agosto</t>
        </is>
      </c>
      <c r="R13" s="115" t="inlineStr">
        <is>
          <t>Junio - Diciembre</t>
        </is>
      </c>
      <c r="S13" s="115" t="inlineStr">
        <is>
          <t>1750  a 2200 m.s.n.m</t>
        </is>
      </c>
      <c r="T13" s="115" t="inlineStr">
        <is>
          <t>Catimor 65%, Caturra 15%, Bourbom 10%, Otros 10%</t>
        </is>
      </c>
      <c r="U13" s="115" t="inlineStr">
        <is>
          <t>Certificacion Organica, , vigencia  hasta agosto 2026.</t>
        </is>
      </c>
      <c r="V13" s="119" t="inlineStr">
        <is>
          <t xml:space="preserve">
FairTrade (en proceso)</t>
        </is>
      </c>
      <c r="W13" s="115" t="n"/>
      <c r="X13" s="115" t="inlineStr">
        <is>
          <t>Grado 1: 65 %, Grado 2: 60%</t>
        </is>
      </c>
      <c r="Y13" s="120" t="n">
        <v>0.75</v>
      </c>
      <c r="Z13" s="121" t="inlineStr">
        <is>
          <t>Av. Edgar De La Torre Nro. 350 (Ft I.E Tupac Amar Local Coop. 2p Celeste) Cusco - La Convencion - Santa Ana</t>
        </is>
      </c>
      <c r="AA13" s="122" t="inlineStr">
        <is>
          <t>augustotb21@gmail.com</t>
        </is>
      </c>
      <c r="AB13" s="122" t="inlineStr">
        <is>
          <t>984 304 031</t>
        </is>
      </c>
      <c r="AC13" s="122" t="n"/>
      <c r="AD13" s="122" t="n"/>
      <c r="AE13" s="122" t="inlineStr">
        <is>
          <t>Augusto Tirado Bejar</t>
        </is>
      </c>
      <c r="AF13" s="122" t="inlineStr">
        <is>
          <t>984 304 031</t>
        </is>
      </c>
      <c r="AG13" s="122" t="inlineStr">
        <is>
          <t>augustotb21@gmail.com</t>
        </is>
      </c>
      <c r="AH13" s="122" t="inlineStr">
        <is>
          <t>Augusto Tirado Bejar</t>
        </is>
      </c>
      <c r="AI13" s="122" t="inlineStr">
        <is>
          <t>984 304 031</t>
        </is>
      </c>
      <c r="AJ13" s="122" t="inlineStr">
        <is>
          <t>augustotb21@gmail.com</t>
        </is>
      </c>
      <c r="AK13" s="115" t="inlineStr">
        <is>
          <t>no cuenta con registro</t>
        </is>
      </c>
      <c r="AL13" s="123" t="n"/>
      <c r="AM13" s="124" t="n"/>
      <c r="AN13" s="124" t="n"/>
      <c r="AO13" s="124" t="n"/>
      <c r="AP13" s="124" t="n"/>
      <c r="AQ13" s="88" t="n"/>
      <c r="AR13" s="125" t="inlineStr">
        <is>
          <t>NO</t>
        </is>
      </c>
      <c r="AS13" s="55" t="n"/>
      <c r="AT13" s="55" t="n"/>
      <c r="AU13" s="55" t="n"/>
      <c r="AV13" s="55" t="n"/>
      <c r="AW13" s="72" t="n"/>
      <c r="AX13" s="74" t="n"/>
      <c r="AY13" s="74" t="n"/>
      <c r="AZ13" s="74" t="n"/>
      <c r="BA13" s="74" t="n"/>
      <c r="BB13" s="74" t="n"/>
      <c r="BC13" s="74" t="n"/>
      <c r="BD13" s="74" t="n"/>
      <c r="BE13" s="74" t="n"/>
    </row>
    <row r="14" ht="87.59999999999999" customHeight="1">
      <c r="A14" s="56" t="n">
        <v>16</v>
      </c>
      <c r="B14" s="117" t="inlineStr">
        <is>
          <t>Cusco</t>
        </is>
      </c>
      <c r="C14" s="117" t="inlineStr">
        <is>
          <t>La Convencion</t>
        </is>
      </c>
      <c r="D14" s="117" t="inlineStr">
        <is>
          <t>Santa Ana</t>
        </is>
      </c>
      <c r="E14" s="117" t="n">
        <v>20132517119</v>
      </c>
      <c r="F14" s="117" t="inlineStr">
        <is>
          <t>SI</t>
        </is>
      </c>
      <c r="G14" s="126" t="n">
        <v>24066</v>
      </c>
      <c r="H14" s="117" t="n">
        <v>2024</v>
      </c>
      <c r="I14" s="117" t="inlineStr">
        <is>
          <t>Ejecución</t>
        </is>
      </c>
      <c r="J14" s="117" t="inlineStr">
        <is>
          <t>La Cooperativa Agraria Cafetalera Mateo Pumacahua Ltda. 185 es una organización sólida y debidamente formalizada que inició sus actividades económicas el año 1966 con el objetivo de brindar mejores oportunidades de desarrollo para sus socios.</t>
        </is>
      </c>
      <c r="K14" s="117" t="inlineStr">
        <is>
          <t>En el marco de las estrategias de apoyo al productor, AGROMERCADO se encuentra ejecutando un Plan de Articulación Comercial en beneficio de esta cooperativa. Esta intervención se realiza en estricto cumplimiento de lo priorizado en el Anexo 5A</t>
        </is>
      </c>
      <c r="L14" s="127" t="inlineStr">
        <is>
          <t>Cooperativa Agraria Cafetalera Mateo Pumacahua Ltda. 185</t>
        </is>
      </c>
      <c r="M14" s="128" t="n">
        <v>133</v>
      </c>
      <c r="N14" s="128" t="n">
        <v>44</v>
      </c>
      <c r="O14" s="128" t="n">
        <v>469</v>
      </c>
      <c r="P14" s="128" t="inlineStr">
        <is>
          <t>30TM</t>
        </is>
      </c>
      <c r="Q14" s="128" t="inlineStr">
        <is>
          <t>Mayo - Agosto</t>
        </is>
      </c>
      <c r="R14" s="128" t="inlineStr">
        <is>
          <t>Junio - Diciembre</t>
        </is>
      </c>
      <c r="S14" s="117" t="inlineStr">
        <is>
          <t>1400 a 2100 m.s.n.m</t>
        </is>
      </c>
      <c r="T14" s="128" t="inlineStr">
        <is>
          <t>Catimor 70%, Caturra 10%, Bourbom 5%, Otros 15%</t>
        </is>
      </c>
      <c r="U14" s="128" t="inlineStr">
        <is>
          <t>Certificación Orgánica, Vigencia  hasta agosto 2026</t>
        </is>
      </c>
      <c r="V14" s="129" t="inlineStr">
        <is>
          <t>Fairtrade hasta junio 2026</t>
        </is>
      </c>
      <c r="W14" s="128" t="n"/>
      <c r="X14" s="128" t="inlineStr">
        <is>
          <t>Grado 1: 65 %, Grado 2: 60%</t>
        </is>
      </c>
      <c r="Y14" s="130" t="n">
        <v>0.75</v>
      </c>
      <c r="Z14" s="128" t="inlineStr">
        <is>
          <t>Jr. Libertad Nro. 631 Cusco - La Convención - Santa Ana</t>
        </is>
      </c>
      <c r="AA14" s="131" t="inlineStr">
        <is>
          <t>pumacahualtdamateo@gmail.com</t>
        </is>
      </c>
      <c r="AB14" s="117" t="n">
        <v>978563744</v>
      </c>
      <c r="AC14" s="132" t="inlineStr">
        <is>
          <t>https://cacmateopumacahua.blogspot.com/p/inicio.html</t>
        </is>
      </c>
      <c r="AD14" s="131" t="inlineStr">
        <is>
          <t>https://www.facebook.com/share/17pZyQAStK/</t>
        </is>
      </c>
      <c r="AE14" s="128" t="inlineStr">
        <is>
          <t>Remigio Valdez Valencia</t>
        </is>
      </c>
      <c r="AF14" s="117" t="n">
        <v>978563744</v>
      </c>
      <c r="AG14" s="131" t="inlineStr">
        <is>
          <t>pumacahualtdamateo@gmail.com</t>
        </is>
      </c>
      <c r="AH14" s="128" t="inlineStr">
        <is>
          <t>Remigio Valdez Valencia</t>
        </is>
      </c>
      <c r="AI14" s="117" t="n">
        <v>978563744</v>
      </c>
      <c r="AJ14" s="131" t="inlineStr">
        <is>
          <t>pumacahualtdamateo@gmail.com</t>
        </is>
      </c>
      <c r="AK14" s="131" t="inlineStr">
        <is>
          <t>no cuenta con registro</t>
        </is>
      </c>
      <c r="AL14" s="133" t="n"/>
      <c r="AM14" s="103" t="n"/>
      <c r="AN14" s="103" t="n"/>
      <c r="AO14" s="103" t="n"/>
      <c r="AP14" s="103" t="n"/>
      <c r="AQ14" s="103" t="n"/>
      <c r="AR14" s="73" t="inlineStr">
        <is>
          <t>NO</t>
        </is>
      </c>
      <c r="AS14" s="134" t="n"/>
      <c r="AT14" s="134" t="n"/>
      <c r="AU14" s="55" t="n"/>
      <c r="AV14" s="55" t="n"/>
      <c r="AW14" s="73" t="n"/>
      <c r="AX14" s="135" t="n"/>
      <c r="AY14" s="135" t="n"/>
      <c r="AZ14" s="135" t="n"/>
      <c r="BA14" s="135" t="n"/>
      <c r="BB14" s="135" t="n"/>
      <c r="BC14" s="135" t="n"/>
      <c r="BD14" s="135" t="n"/>
      <c r="BE14" s="136" t="n"/>
    </row>
    <row r="15" ht="87.59999999999999" customHeight="1">
      <c r="A15" s="17" t="n">
        <v>17</v>
      </c>
      <c r="B15" s="115" t="inlineStr">
        <is>
          <t>Cusco</t>
        </is>
      </c>
      <c r="C15" s="115" t="inlineStr">
        <is>
          <t>La Convencion</t>
        </is>
      </c>
      <c r="D15" s="115" t="inlineStr">
        <is>
          <t>Santa Ana</t>
        </is>
      </c>
      <c r="E15" s="115" t="n">
        <v>20136201213</v>
      </c>
      <c r="F15" s="115" t="inlineStr">
        <is>
          <t>SI</t>
        </is>
      </c>
      <c r="G15" s="116" t="n">
        <v>24314</v>
      </c>
      <c r="H15" s="115" t="n">
        <v>2024</v>
      </c>
      <c r="I15" s="115" t="inlineStr">
        <is>
          <t>Ejecución</t>
        </is>
      </c>
      <c r="J15" s="117" t="inlineStr">
        <is>
          <t>La Central Cocla es una organización sólida y debidamente formalizada que inició sus actividades económicas el 06/07/1967, se ha consolidado como un referente en la producción y comercialización de café en volumen y calidad de la region Cusco.</t>
        </is>
      </c>
      <c r="K15" s="117" t="inlineStr">
        <is>
          <t>En el marco de las estrategias de apoyo al productor, AGROMERCADO se encuentra ejecutando un Plan de Articulación Comercial en beneficio de esta cooperativa. Esta intervención se realiza en estricto cumplimiento de lo priorizado en el Anexo 5A</t>
        </is>
      </c>
      <c r="L15" s="127" t="inlineStr">
        <is>
          <t>Central de Cooperativas Agrarias Cafetaleras Cocla Ltda. Nro 281</t>
        </is>
      </c>
      <c r="M15" s="137" t="n">
        <v>472</v>
      </c>
      <c r="N15" s="137" t="n">
        <v>188</v>
      </c>
      <c r="O15" s="137" t="n">
        <v>1670</v>
      </c>
      <c r="P15" s="137" t="inlineStr">
        <is>
          <t>300 TM</t>
        </is>
      </c>
      <c r="Q15" s="137" t="inlineStr">
        <is>
          <t>Mayo - Agosto</t>
        </is>
      </c>
      <c r="R15" s="137" t="inlineStr">
        <is>
          <t>Junio - Diciembre</t>
        </is>
      </c>
      <c r="S15" s="115" t="inlineStr">
        <is>
          <t>1750  a 2200 m.s.n.m</t>
        </is>
      </c>
      <c r="T15" s="137" t="inlineStr">
        <is>
          <t>Catimor 65%, Caturra 15%, Bourbom 10%, Otros 10%</t>
        </is>
      </c>
      <c r="U15" s="137" t="inlineStr">
        <is>
          <t>Certificación Orgánica, vigencia hasta agosto 2026</t>
        </is>
      </c>
      <c r="V15" s="138" t="inlineStr">
        <is>
          <t>Fair trade hasta junio 2027</t>
        </is>
      </c>
      <c r="W15" s="137" t="n"/>
      <c r="X15" s="137" t="inlineStr">
        <is>
          <t>Grado 1: 65 %, Grado 2: 60%</t>
        </is>
      </c>
      <c r="Y15" s="139" t="n">
        <v>0.75</v>
      </c>
      <c r="Z15" s="137" t="inlineStr">
        <is>
          <t>Av. Edgar De La Torre Nro. 1353 Quillabamba (Local De Cocla) Cusco - La Convencion - Santa Ana</t>
        </is>
      </c>
      <c r="AA15" s="140" t="inlineStr">
        <is>
          <t>gerencia@cocla.pe</t>
        </is>
      </c>
      <c r="AB15" s="115" t="inlineStr">
        <is>
          <t>984 936 414</t>
        </is>
      </c>
      <c r="AC15" s="141" t="inlineStr">
        <is>
          <t>https://cocla.pe/</t>
        </is>
      </c>
      <c r="AD15" s="141" t="inlineStr">
        <is>
          <t>https://www.facebook.com/cocla.coffee/?locale=es_LA</t>
        </is>
      </c>
      <c r="AE15" s="137" t="inlineStr">
        <is>
          <t>Vivanco Delgado Vladimir</t>
        </is>
      </c>
      <c r="AF15" s="115" t="inlineStr">
        <is>
          <t>984 936 414</t>
        </is>
      </c>
      <c r="AG15" s="140" t="inlineStr">
        <is>
          <t>gerencia@cocla.pe</t>
        </is>
      </c>
      <c r="AH15" s="137" t="inlineStr">
        <is>
          <t>Vivanco Delgado Vladimir</t>
        </is>
      </c>
      <c r="AI15" s="115" t="inlineStr">
        <is>
          <t>984 936 414</t>
        </is>
      </c>
      <c r="AJ15" s="140" t="inlineStr">
        <is>
          <t>gerencia@cocla.pe</t>
        </is>
      </c>
      <c r="AK15" s="140" t="inlineStr">
        <is>
          <t>Q0002114N/GICNDE
 Q0002214N/GICNDE
 Q0002314N/GICNDE
 Q0206914N/GICNDE
 Q0207014N/GICNDE
 Q0207114N/GICNDE</t>
        </is>
      </c>
      <c r="AL15" s="142" t="n">
        <v>47304</v>
      </c>
      <c r="AM15" s="143" t="inlineStr">
        <is>
          <t>Cocla</t>
        </is>
      </c>
      <c r="AN15" s="143" t="inlineStr">
        <is>
          <t>sobres de 250 gr, 500 gr</t>
        </is>
      </c>
      <c r="AO15" s="143" t="inlineStr">
        <is>
          <t>Cocla</t>
        </is>
      </c>
      <c r="AP15" s="143" t="inlineStr">
        <is>
          <t>Sobres de 100gr, 200gr, 500gr</t>
        </is>
      </c>
      <c r="AQ15" s="71" t="n"/>
      <c r="AR15" s="72" t="inlineStr">
        <is>
          <t>SI</t>
        </is>
      </c>
      <c r="AS15" s="55" t="n">
        <v>2803351.4</v>
      </c>
      <c r="AT15" s="55" t="n">
        <v>362692</v>
      </c>
      <c r="AU15" s="55">
        <f>+AT15/69</f>
        <v/>
      </c>
      <c r="AV15" s="55">
        <f>+AU15/275</f>
        <v/>
      </c>
      <c r="AW15" s="73" t="inlineStr">
        <is>
          <t>Canada, Estados Unidos, Alemania, Japón, Francia,</t>
        </is>
      </c>
      <c r="AX15" s="144" t="n"/>
      <c r="AY15" s="144" t="n"/>
      <c r="AZ15" s="144" t="n"/>
      <c r="BA15" s="144" t="n"/>
      <c r="BB15" s="144" t="n"/>
      <c r="BC15" s="144" t="n"/>
      <c r="BD15" s="144" t="n"/>
      <c r="BE15" s="72" t="n"/>
    </row>
    <row r="16" ht="87.59999999999999" customHeight="1">
      <c r="A16" s="56" t="n">
        <v>18</v>
      </c>
      <c r="B16" s="131" t="inlineStr">
        <is>
          <t>Cusco</t>
        </is>
      </c>
      <c r="C16" s="131" t="inlineStr">
        <is>
          <t>La Convencion</t>
        </is>
      </c>
      <c r="D16" s="131" t="inlineStr">
        <is>
          <t>Santa Ana</t>
        </is>
      </c>
      <c r="E16" s="131" t="n">
        <v>20132505455</v>
      </c>
      <c r="F16" s="131" t="inlineStr">
        <is>
          <t>SI</t>
        </is>
      </c>
      <c r="G16" s="145" t="n">
        <v>29317</v>
      </c>
      <c r="H16" s="131" t="n">
        <v>2024</v>
      </c>
      <c r="I16" s="131" t="inlineStr">
        <is>
          <t>Ejecución</t>
        </is>
      </c>
      <c r="J16" s="131" t="inlineStr">
        <is>
          <t>La Cooperativa agraria cafetalera Aguilayoc es una organización sólida y debidamente formalizada que inició sus actividades económicas el 06/04/1980, se ha consolidado como un referente en la producción y comercialización de café de calidad de la region Cusco.</t>
        </is>
      </c>
      <c r="K16" s="131" t="inlineStr">
        <is>
          <t>En el marco de las estrategias de apoyo al productor, AGROMERCADO se encuentra ejecutando un Plan de Articulación Comercial en beneficio de esta cooperativa. Esta intervención se realiza en estricto cumplimiento de lo priorizado en el Anexo 5A</t>
        </is>
      </c>
      <c r="L16" s="146" t="inlineStr">
        <is>
          <t>Cooperativa Agraria Cafetalera Aguilayoc Ltda. 084</t>
        </is>
      </c>
      <c r="M16" s="131" t="n">
        <v>73</v>
      </c>
      <c r="N16" s="131" t="n">
        <v>27</v>
      </c>
      <c r="O16" s="131" t="n">
        <v>218</v>
      </c>
      <c r="P16" s="131" t="inlineStr">
        <is>
          <t>50 TM</t>
        </is>
      </c>
      <c r="Q16" s="131" t="inlineStr">
        <is>
          <t>Mayo - Agosto</t>
        </is>
      </c>
      <c r="R16" s="131" t="inlineStr">
        <is>
          <t>Junio - Noviembre</t>
        </is>
      </c>
      <c r="S16" s="115" t="inlineStr">
        <is>
          <t>1500  a 1950 m.s.n.m</t>
        </is>
      </c>
      <c r="T16" s="131" t="inlineStr">
        <is>
          <t>Catimor 70%, Caturra 10%, Bourbom 5%, Otros 15%</t>
        </is>
      </c>
      <c r="U16" s="131" t="inlineStr">
        <is>
          <t>Certificacion Organica, 26 de noviembre del 2026</t>
        </is>
      </c>
      <c r="V16" s="147" t="n"/>
      <c r="W16" s="131" t="n"/>
      <c r="X16" s="148" t="inlineStr">
        <is>
          <t>Grado 1: 65 %, Grado 2: 60%</t>
        </is>
      </c>
      <c r="Y16" s="149" t="n">
        <v>0.75</v>
      </c>
      <c r="Z16" s="147" t="inlineStr">
        <is>
          <t>Jr. Ollanta Nro. 130 Urb. Santa Ana Cusco - La Convencion - Santa Ana</t>
        </is>
      </c>
      <c r="AA16" s="147" t="inlineStr">
        <is>
          <t>cacaguilayoc@gmail.com</t>
        </is>
      </c>
      <c r="AB16" s="147" t="n">
        <v>938125531</v>
      </c>
      <c r="AC16" s="147" t="n"/>
      <c r="AD16" s="150" t="inlineStr">
        <is>
          <t>https://www.facebook.com/p/Cooperativa-Agraria-Cafetalera-Aguilayoc-Ltda-084-100063996824049/?locale=es_LA</t>
        </is>
      </c>
      <c r="AE16" s="147" t="inlineStr">
        <is>
          <t>Fernando Saldivar Perez</t>
        </is>
      </c>
      <c r="AF16" s="147" t="n">
        <v>988777161</v>
      </c>
      <c r="AG16" s="147" t="inlineStr">
        <is>
          <t>cacaguilayoc@gmail.com</t>
        </is>
      </c>
      <c r="AH16" s="147" t="inlineStr">
        <is>
          <t>Fernando Saldivar Perez</t>
        </is>
      </c>
      <c r="AI16" s="147" t="n">
        <v>988777161</v>
      </c>
      <c r="AJ16" s="147" t="inlineStr">
        <is>
          <t>cacaguilayoc@gmail.com</t>
        </is>
      </c>
      <c r="AK16" s="151" t="inlineStr">
        <is>
          <t>Q0212923N/GICOAR
 Q0032524N/GICOAR</t>
        </is>
      </c>
      <c r="AL16" s="152" t="inlineStr">
        <is>
          <t>8/06/2028
 09/07/2029</t>
        </is>
      </c>
      <c r="AM16" s="152" t="inlineStr">
        <is>
          <t>Aguilayoc</t>
        </is>
      </c>
      <c r="AN16" s="152" t="inlineStr">
        <is>
          <t>sobres de 250 gr, 500 gr</t>
        </is>
      </c>
      <c r="AO16" s="152" t="inlineStr">
        <is>
          <t>Aguilayoc</t>
        </is>
      </c>
      <c r="AP16" s="152" t="inlineStr">
        <is>
          <t>Sobres de 100gr, 200gr, 500gr</t>
        </is>
      </c>
      <c r="AQ16" s="103" t="n"/>
      <c r="AR16" s="73" t="inlineStr">
        <is>
          <t>NO</t>
        </is>
      </c>
      <c r="AS16" s="134" t="n"/>
      <c r="AT16" s="134" t="n"/>
      <c r="AU16" s="55" t="n"/>
      <c r="AV16" s="55" t="n"/>
      <c r="AW16" s="73" t="n"/>
      <c r="AX16" s="135" t="n"/>
      <c r="AY16" s="135" t="n"/>
      <c r="AZ16" s="135" t="n"/>
      <c r="BA16" s="135" t="n"/>
      <c r="BB16" s="135" t="n"/>
      <c r="BC16" s="135" t="n"/>
      <c r="BD16" s="135" t="n"/>
      <c r="BE16" s="135" t="n"/>
    </row>
    <row r="17" ht="87.59999999999999" customHeight="1">
      <c r="A17" s="17" t="n">
        <v>19</v>
      </c>
      <c r="B17" s="117" t="inlineStr">
        <is>
          <t>Cusco</t>
        </is>
      </c>
      <c r="C17" s="117" t="inlineStr">
        <is>
          <t>Calca</t>
        </is>
      </c>
      <c r="D17" s="117" t="inlineStr">
        <is>
          <t>Yanatile</t>
        </is>
      </c>
      <c r="E17" s="117" t="n">
        <v>20132489824</v>
      </c>
      <c r="F17" s="117" t="inlineStr">
        <is>
          <t>SI</t>
        </is>
      </c>
      <c r="G17" s="126" t="n">
        <v>27075</v>
      </c>
      <c r="H17" s="117" t="n">
        <v>2025</v>
      </c>
      <c r="I17" s="117" t="inlineStr">
        <is>
          <t>Ejecucion</t>
        </is>
      </c>
      <c r="J17" s="117" t="inlineStr">
        <is>
          <t>La Cooperativa agraria cafetalera Chancamayo ltda 008*B-VII es una organización sólida y debidamente formalizada que inició sus actividades económicas el 15/02/1974, se ha consolidado como un referente en la producción y comercialización de café de calidad de la region Cusco.</t>
        </is>
      </c>
      <c r="K17" s="117" t="inlineStr">
        <is>
          <t>En el marco de las estrategias de apoyo al productor, AGROMERCADO se encuentra ejecutando un Plan de Articulación Comercial en beneficio de esta cooperativa. Esta intervención se realiza en estricto cumplimiento de lo priorizado en el Anexo 5A</t>
        </is>
      </c>
      <c r="L17" s="127" t="inlineStr">
        <is>
          <t>Cooperativa Agraria Cafetalera Chancamayo Ltda N° 008-B-VII,</t>
        </is>
      </c>
      <c r="M17" s="128" t="n">
        <v>30</v>
      </c>
      <c r="N17" s="128" t="n">
        <v>14</v>
      </c>
      <c r="O17" s="128" t="n">
        <v>44</v>
      </c>
      <c r="P17" s="128" t="inlineStr">
        <is>
          <t>20TM</t>
        </is>
      </c>
      <c r="Q17" s="128" t="inlineStr">
        <is>
          <t>Mayo - Agosto</t>
        </is>
      </c>
      <c r="R17" s="128" t="inlineStr">
        <is>
          <t>Junio - Noviembre</t>
        </is>
      </c>
      <c r="S17" s="117" t="inlineStr">
        <is>
          <t>1400 a 2150 m.s.n.m</t>
        </is>
      </c>
      <c r="T17" s="128" t="inlineStr">
        <is>
          <t>Catimor 70%, Caturra 10%, Bourbom 5%, Otros 15%</t>
        </is>
      </c>
      <c r="U17" s="153" t="inlineStr">
        <is>
          <t>Certificacion Organica, vigencia hasta 14/08/2026</t>
        </is>
      </c>
      <c r="V17" s="154" t="inlineStr">
        <is>
          <t>Vigencia organica hasta 26/03/2027</t>
        </is>
      </c>
      <c r="W17" s="153" t="n"/>
      <c r="X17" s="148" t="inlineStr">
        <is>
          <t>Grado 1: 65 %, Grado 2: 60%</t>
        </is>
      </c>
      <c r="Y17" s="153" t="n"/>
      <c r="Z17" s="155" t="inlineStr">
        <is>
          <t>Centro Poblado de Chancamayo Yanatile - Provincia de Calca</t>
        </is>
      </c>
      <c r="AA17" s="156" t="inlineStr">
        <is>
          <t>walticomt@hotmail.com</t>
        </is>
      </c>
      <c r="AB17" s="117" t="inlineStr">
        <is>
          <t>976 065194</t>
        </is>
      </c>
      <c r="AC17" s="131" t="n"/>
      <c r="AD17" s="131" t="n"/>
      <c r="AE17" s="128" t="inlineStr">
        <is>
          <t>Fredy Castillo Herrera</t>
        </is>
      </c>
      <c r="AF17" s="117" t="inlineStr">
        <is>
          <t>976 065194</t>
        </is>
      </c>
      <c r="AG17" s="157" t="inlineStr">
        <is>
          <t>walticomt@hotmail.com</t>
        </is>
      </c>
      <c r="AH17" s="158" t="inlineStr">
        <is>
          <t>Fredy Castillo Herrera</t>
        </is>
      </c>
      <c r="AI17" s="159" t="inlineStr">
        <is>
          <t>976 065194</t>
        </is>
      </c>
      <c r="AJ17" s="157" t="inlineStr">
        <is>
          <t>walticomt@hotmail.com</t>
        </is>
      </c>
      <c r="AK17" s="131" t="inlineStr">
        <is>
          <t>no cuenta con registro</t>
        </is>
      </c>
      <c r="AL17" s="160" t="n"/>
      <c r="AM17" s="152" t="n"/>
      <c r="AN17" s="152" t="n"/>
      <c r="AO17" s="152" t="n"/>
      <c r="AP17" s="152" t="n"/>
      <c r="AQ17" s="103" t="n"/>
      <c r="AR17" s="73" t="inlineStr">
        <is>
          <t>NO</t>
        </is>
      </c>
      <c r="AS17" s="134" t="n"/>
      <c r="AT17" s="134" t="n"/>
      <c r="AU17" s="55" t="n"/>
      <c r="AV17" s="55" t="n"/>
      <c r="AW17" s="73" t="n"/>
      <c r="AX17" s="135" t="n"/>
      <c r="AY17" s="135" t="n"/>
      <c r="AZ17" s="135" t="n"/>
      <c r="BA17" s="135" t="n"/>
      <c r="BB17" s="135" t="n"/>
      <c r="BC17" s="135" t="n"/>
      <c r="BD17" s="135" t="n"/>
      <c r="BE17" s="135" t="n"/>
    </row>
    <row r="18" ht="87.59999999999999" customHeight="1">
      <c r="A18" s="56" t="n">
        <v>20</v>
      </c>
      <c r="B18" s="117" t="inlineStr">
        <is>
          <t>Cusco</t>
        </is>
      </c>
      <c r="C18" s="117" t="inlineStr">
        <is>
          <t>La Convencion</t>
        </is>
      </c>
      <c r="D18" s="117" t="inlineStr">
        <is>
          <t>Ocobamba</t>
        </is>
      </c>
      <c r="E18" s="117" t="n">
        <v>20147443120</v>
      </c>
      <c r="F18" s="161" t="inlineStr">
        <is>
          <t>SUSPENSION TEMPORAL / NO HABIDO
 Deberá declarar el nuevo domicilio fiscal o confirmar el señalado en el RUC. Para ello, deberá acercarse a los Centros de Servicios al Contribuyente con los documentos que sustenten el nuevo domicilio.</t>
        </is>
      </c>
      <c r="G18" s="162" t="n">
        <v>27668</v>
      </c>
      <c r="H18" s="161" t="n">
        <v>2025</v>
      </c>
      <c r="I18" s="117" t="inlineStr">
        <is>
          <t>Ejecucion</t>
        </is>
      </c>
      <c r="J18" s="117" t="inlineStr">
        <is>
          <t>La Cooperativa agraria cafetalera Tirijuay Pavayoc es una organización sólida y debidamente formalizada que inició sus actividades económicas el 01/10/1975, se ha consolidado como un referente en la producción y comercialización de café de calidad de la region Cusco.</t>
        </is>
      </c>
      <c r="K18" s="117" t="inlineStr">
        <is>
          <t>En el marco de las estrategias de apoyo al productor, AGROMERCADO se encuentra ejecutando un Plan de Articulación Comercial en beneficio de esta cooperativa. Esta intervención se realiza en estricto cumplimiento de lo priorizado en el Anexo 5A</t>
        </is>
      </c>
      <c r="L18" s="127" t="inlineStr">
        <is>
          <t>Cooperativa Agraria Cafetalera Tirijuay Pavayoc Ltda 13-B-VII</t>
        </is>
      </c>
      <c r="M18" s="128" t="n">
        <v>44</v>
      </c>
      <c r="N18" s="128" t="n">
        <v>30</v>
      </c>
      <c r="O18" s="128" t="n">
        <v>150</v>
      </c>
      <c r="P18" s="128" t="inlineStr">
        <is>
          <t>20TM</t>
        </is>
      </c>
      <c r="Q18" s="128" t="inlineStr">
        <is>
          <t>Mayo - Agosto</t>
        </is>
      </c>
      <c r="R18" s="128" t="inlineStr">
        <is>
          <t>Junio - Noviembre</t>
        </is>
      </c>
      <c r="S18" s="117" t="inlineStr">
        <is>
          <t>1400 a 2100 m.s.n.m</t>
        </is>
      </c>
      <c r="T18" s="128" t="inlineStr">
        <is>
          <t>Catimor 70%, Caturra 10%, Bourbom 5%, Otros 15%</t>
        </is>
      </c>
      <c r="U18" s="153" t="inlineStr">
        <is>
          <t>Certificacion Organica, vigencia hasta 14/08/2026</t>
        </is>
      </c>
      <c r="V18" s="154" t="inlineStr">
        <is>
          <t>Vigencia organica hasta 26/03/2027</t>
        </is>
      </c>
      <c r="W18" s="153" t="n"/>
      <c r="X18" s="148" t="inlineStr">
        <is>
          <t>Grado 1: 65 %, Grado 2: 60%</t>
        </is>
      </c>
      <c r="Y18" s="153" t="n"/>
      <c r="Z18" s="155" t="inlineStr">
        <is>
          <t>Centro Poblado de Versalles Distrito de Ocobamba, La Convencion</t>
        </is>
      </c>
      <c r="AA18" s="131" t="inlineStr">
        <is>
          <t>cactirijuaypavayoc@gmail.com</t>
        </is>
      </c>
      <c r="AB18" s="117" t="inlineStr">
        <is>
          <t>974 776 817</t>
        </is>
      </c>
      <c r="AC18" s="131" t="n"/>
      <c r="AD18" s="131" t="n"/>
      <c r="AE18" s="128" t="inlineStr">
        <is>
          <t>Carlos Velasquez Champi</t>
        </is>
      </c>
      <c r="AF18" s="117" t="inlineStr">
        <is>
          <t>974 776 817</t>
        </is>
      </c>
      <c r="AG18" s="131" t="inlineStr">
        <is>
          <t>cactirijuaypavayoc@gmail.com</t>
        </is>
      </c>
      <c r="AH18" s="163" t="inlineStr">
        <is>
          <t>Carlos Velasquez Champi</t>
        </is>
      </c>
      <c r="AI18" s="159" t="inlineStr">
        <is>
          <t>974 776 817</t>
        </is>
      </c>
      <c r="AJ18" s="131" t="inlineStr">
        <is>
          <t>cactirijuaypavayoc@gmail.com</t>
        </is>
      </c>
      <c r="AK18" s="131" t="inlineStr">
        <is>
          <t>no cuenta con registro</t>
        </is>
      </c>
      <c r="AL18" s="160" t="n"/>
      <c r="AM18" s="152" t="n"/>
      <c r="AN18" s="152" t="n"/>
      <c r="AO18" s="152" t="n"/>
      <c r="AP18" s="152" t="n"/>
      <c r="AQ18" s="103" t="inlineStr">
        <is>
          <t>SU COMPRADOR PRINCIPAL ES COCLA</t>
        </is>
      </c>
      <c r="AR18" s="73" t="inlineStr">
        <is>
          <t>NO</t>
        </is>
      </c>
      <c r="AS18" s="134" t="n"/>
      <c r="AT18" s="134" t="n"/>
      <c r="AU18" s="55" t="n"/>
      <c r="AV18" s="55" t="n"/>
      <c r="AW18" s="73" t="n"/>
      <c r="AX18" s="135" t="n"/>
      <c r="AY18" s="135" t="n"/>
      <c r="AZ18" s="135" t="n"/>
      <c r="BA18" s="135" t="n"/>
      <c r="BB18" s="135" t="n"/>
      <c r="BC18" s="135" t="n"/>
      <c r="BD18" s="135" t="n"/>
      <c r="BE18" s="135" t="n"/>
    </row>
    <row r="19" ht="87.59999999999999" customHeight="1">
      <c r="A19" s="17" t="n">
        <v>21</v>
      </c>
      <c r="B19" s="117" t="inlineStr">
        <is>
          <t>Cusco</t>
        </is>
      </c>
      <c r="C19" s="117" t="inlineStr">
        <is>
          <t>Calca</t>
        </is>
      </c>
      <c r="D19" s="117" t="inlineStr">
        <is>
          <t>Yanatile</t>
        </is>
      </c>
      <c r="E19" s="117" t="n">
        <v>20200880448</v>
      </c>
      <c r="F19" s="117" t="inlineStr">
        <is>
          <t>SI</t>
        </is>
      </c>
      <c r="G19" s="126" t="n">
        <v>30231</v>
      </c>
      <c r="H19" s="117" t="n">
        <v>2025</v>
      </c>
      <c r="I19" s="117" t="inlineStr">
        <is>
          <t>Ejecucion</t>
        </is>
      </c>
      <c r="J19" s="117" t="inlineStr">
        <is>
          <t>La Cooperativa agraria cafetalera Aguilayoc es una organización sólida y debidamente formalizada que inició sus actividades económicas el 07/10/1982, se ha consolidado como un referente en la producción y comercialización de café de calidad de la region Cusco.</t>
        </is>
      </c>
      <c r="K19" s="117" t="inlineStr">
        <is>
          <t>En el marco de las estrategias de apoyo al productor, AGROMERCADO se encuentra ejecutando un Plan de Articulación Comercial en beneficio de esta cooperativa. Esta intervención se realiza en estricto cumplimiento de lo priorizado en el Anexo 5A</t>
        </is>
      </c>
      <c r="L19" s="127" t="inlineStr">
        <is>
          <t>Cooperativa Agraria Cafetalera Jorge Chavez Ltda</t>
        </is>
      </c>
      <c r="M19" s="128" t="n">
        <v>29</v>
      </c>
      <c r="N19" s="128" t="n">
        <v>7</v>
      </c>
      <c r="O19" s="128" t="n">
        <v>38</v>
      </c>
      <c r="P19" s="128" t="inlineStr">
        <is>
          <t>20TM</t>
        </is>
      </c>
      <c r="Q19" s="128" t="inlineStr">
        <is>
          <t>Mayo - Agosto</t>
        </is>
      </c>
      <c r="R19" s="128" t="inlineStr">
        <is>
          <t>Junio - Noviembre</t>
        </is>
      </c>
      <c r="S19" s="117" t="inlineStr">
        <is>
          <t>1600 a 2200 m.s.n.m</t>
        </is>
      </c>
      <c r="T19" s="128" t="inlineStr">
        <is>
          <t>Catimor 70%, Caturra 10%, Bourbom 5%, Otros 15%</t>
        </is>
      </c>
      <c r="U19" s="153" t="inlineStr">
        <is>
          <t>Certificacion Organica, vigencia hasta 14/08/2026</t>
        </is>
      </c>
      <c r="V19" s="154" t="inlineStr">
        <is>
          <t>Vigencia organica hasta 26/03/2027</t>
        </is>
      </c>
      <c r="W19" s="164" t="n"/>
      <c r="X19" s="148" t="inlineStr">
        <is>
          <t>Grado 1: 65 %, Grado 2: 60%</t>
        </is>
      </c>
      <c r="Y19" s="165" t="n"/>
      <c r="Z19" s="166" t="inlineStr">
        <is>
          <t>NRO. S/N INT. S/N C.C.CUQUIPATA (CARRETERA KM.117) CUSCO - CALCA - YANATILE</t>
        </is>
      </c>
      <c r="AA19" s="100" t="inlineStr">
        <is>
          <t>josecarloshanccotorres144@gmail.com</t>
        </is>
      </c>
      <c r="AB19" s="117" t="inlineStr">
        <is>
          <t>954 004 223</t>
        </is>
      </c>
      <c r="AC19" s="131" t="n"/>
      <c r="AD19" s="131" t="n"/>
      <c r="AE19" s="128" t="n"/>
      <c r="AF19" s="117" t="n"/>
      <c r="AG19" s="131" t="n"/>
      <c r="AH19" s="128" t="inlineStr">
        <is>
          <t>Raul Castro Farfan</t>
        </is>
      </c>
      <c r="AI19" s="117" t="n">
        <v>954004223</v>
      </c>
      <c r="AJ19" s="100" t="inlineStr">
        <is>
          <t>josecarloshanccotorres144@gmail.com</t>
        </is>
      </c>
      <c r="AK19" s="131" t="inlineStr">
        <is>
          <t>no cuenta con registro</t>
        </is>
      </c>
      <c r="AL19" s="160" t="n"/>
      <c r="AM19" s="152" t="n"/>
      <c r="AN19" s="152" t="n"/>
      <c r="AO19" s="152" t="n"/>
      <c r="AP19" s="152" t="n"/>
      <c r="AQ19" s="103" t="inlineStr">
        <is>
          <t>SU COMPRADOR PRINCIPAL ES COCLA</t>
        </is>
      </c>
      <c r="AR19" s="73" t="inlineStr">
        <is>
          <t>NO</t>
        </is>
      </c>
      <c r="AS19" s="134" t="n"/>
      <c r="AT19" s="134" t="n"/>
      <c r="AU19" s="55" t="n"/>
      <c r="AV19" s="55" t="n"/>
      <c r="AW19" s="73" t="n"/>
      <c r="AX19" s="135" t="n"/>
      <c r="AY19" s="135" t="n"/>
      <c r="AZ19" s="135" t="n"/>
      <c r="BA19" s="135" t="n"/>
      <c r="BB19" s="135" t="n"/>
      <c r="BC19" s="135" t="n"/>
      <c r="BD19" s="135" t="n"/>
      <c r="BE19" s="135" t="n"/>
    </row>
    <row r="20" ht="87.59999999999999" customHeight="1">
      <c r="A20" s="17" t="n">
        <v>25</v>
      </c>
      <c r="B20" s="56" t="inlineStr">
        <is>
          <t>Junín</t>
        </is>
      </c>
      <c r="C20" s="37" t="inlineStr">
        <is>
          <t>Chanchamayo</t>
        </is>
      </c>
      <c r="D20" s="37" t="inlineStr">
        <is>
          <t>Pichanaki</t>
        </is>
      </c>
      <c r="E20" s="56" t="n">
        <v>20605500430</v>
      </c>
      <c r="F20" s="37" t="inlineStr">
        <is>
          <t>SI</t>
        </is>
      </c>
      <c r="G20" s="38" t="n">
        <v>43780</v>
      </c>
      <c r="H20" s="37" t="n">
        <v>2024</v>
      </c>
      <c r="I20" s="39" t="inlineStr">
        <is>
          <t>Ejecución</t>
        </is>
      </c>
      <c r="J20" s="40" t="inlineStr">
        <is>
          <t>Organización agraria dedicada a la producción de café, que cuenta con diversas certificaciones, como orgánico y comercio justo</t>
        </is>
      </c>
      <c r="K20" s="40" t="inlineStr">
        <is>
          <t xml:space="preserve">Se reaizando el acopio del 1er embarque de café verde para fines de mayo </t>
        </is>
      </c>
      <c r="L20" s="63" t="inlineStr">
        <is>
          <t>Cooperativa Agraria de Productores Ecológicos los Chankas Valle del Río Perené</t>
        </is>
      </c>
      <c r="M20" s="42" t="n">
        <v>165</v>
      </c>
      <c r="N20" s="42" t="n">
        <v>92</v>
      </c>
      <c r="O20" s="42" t="n">
        <v>771</v>
      </c>
      <c r="P20" s="42" t="n">
        <v>6939</v>
      </c>
      <c r="Q20" s="42" t="inlineStr">
        <is>
          <t>Abril - Octubre</t>
        </is>
      </c>
      <c r="R20" s="42" t="inlineStr">
        <is>
          <t>Maayo - Diciembre</t>
        </is>
      </c>
      <c r="S20" s="43" t="inlineStr">
        <is>
          <t>Mayor a 1200 m.s.n.m</t>
        </is>
      </c>
      <c r="T20" s="167" t="inlineStr">
        <is>
          <t xml:space="preserve">Catimor, Costa Rica, Catuai, Castilla, </t>
        </is>
      </c>
      <c r="U20" s="167" t="n"/>
      <c r="V20" s="168" t="inlineStr">
        <is>
          <t>FLO ID 1931022; VIGENCIA HASTA SETIEMBRE 2028</t>
        </is>
      </c>
      <c r="W20" s="169" t="inlineStr">
        <is>
          <t>Fairtrade</t>
        </is>
      </c>
      <c r="X20" s="43" t="inlineStr">
        <is>
          <t>Grado 1: Se admite un máximo de 15 defectos o imperfecciones, Grado 2: Se admite un máximo de 23 defectos o imperfecciones, Grado 3: Se admite un máximo de 30 defectos o imperfecciones</t>
        </is>
      </c>
      <c r="Y20" s="170" t="n">
        <v>0.75</v>
      </c>
      <c r="Z20" s="167" t="inlineStr">
        <is>
          <t>Jr. 7 de Junio Nro. 525 Urb. Pichanaki (Frente de la Losa Kenyi) Junin - Chanchamayo - Pichanaqui</t>
        </is>
      </c>
      <c r="AA20" s="171" t="inlineStr">
        <is>
          <t>rudanre@gmail.com</t>
        </is>
      </c>
      <c r="AB20" s="56" t="n">
        <v>943050465</v>
      </c>
      <c r="AC20" s="172" t="inlineStr">
        <is>
          <t>https://chankas.pe/</t>
        </is>
      </c>
      <c r="AD20" s="172" t="inlineStr">
        <is>
          <t>https://www.facebook.com/p/Chankaspe-100063694502853/</t>
        </is>
      </c>
      <c r="AE20" s="42" t="inlineStr">
        <is>
          <t>Retamozo Orihuela Merceo</t>
        </is>
      </c>
      <c r="AF20" s="56" t="n">
        <v>943050465</v>
      </c>
      <c r="AG20" s="50" t="inlineStr">
        <is>
          <t>rudanre@gmail.com</t>
        </is>
      </c>
      <c r="AH20" s="42" t="inlineStr">
        <is>
          <t>Retamozo Orihuela Merceo</t>
        </is>
      </c>
      <c r="AI20" s="37" t="n">
        <v>943050465</v>
      </c>
      <c r="AJ20" s="49" t="inlineStr">
        <is>
          <t>rudanre@gmail.com</t>
        </is>
      </c>
      <c r="AK20" s="50" t="inlineStr">
        <is>
          <t>Q0052324N/KCCOAR</t>
        </is>
      </c>
      <c r="AL20" s="51" t="n">
        <v>47464</v>
      </c>
      <c r="AM20" s="51" t="inlineStr">
        <is>
          <t>COOPERATIVA AGRARIA DE PRODUCTORES ECOLÓGICOS LOS CHANKAS VALLE DEL RÍO PERENÉ</t>
        </is>
      </c>
      <c r="AN20" s="51" t="inlineStr">
        <is>
          <t>250 gr</t>
        </is>
      </c>
      <c r="AO20" s="52" t="inlineStr">
        <is>
          <t>Chankas</t>
        </is>
      </c>
      <c r="AP20" s="51" t="inlineStr">
        <is>
          <t>empaque trilaminados</t>
        </is>
      </c>
      <c r="AQ20" s="173" t="n"/>
      <c r="AR20" s="174" t="inlineStr">
        <is>
          <t>SI</t>
        </is>
      </c>
      <c r="AS20" s="92" t="n">
        <v>147669.48</v>
      </c>
      <c r="AT20" s="92" t="n">
        <v>18975</v>
      </c>
      <c r="AU20" s="55">
        <f>+AT20/69</f>
        <v/>
      </c>
      <c r="AV20" s="55">
        <f>+AU20/275</f>
        <v/>
      </c>
      <c r="AW20" s="174" t="inlineStr">
        <is>
          <t>Estados Unidos</t>
        </is>
      </c>
      <c r="AX20" s="175" t="n"/>
      <c r="AY20" s="175" t="n"/>
      <c r="AZ20" s="175" t="n"/>
      <c r="BA20" s="175" t="n"/>
      <c r="BB20" s="175" t="n"/>
      <c r="BD20" s="175" t="n"/>
      <c r="BE20" s="175" t="n"/>
    </row>
    <row r="21" ht="87.59999999999999" customHeight="1">
      <c r="A21" s="56" t="n">
        <v>26</v>
      </c>
      <c r="B21" s="56" t="inlineStr">
        <is>
          <t>Junín</t>
        </is>
      </c>
      <c r="C21" s="176" t="inlineStr">
        <is>
          <t>Chanchamayo</t>
        </is>
      </c>
      <c r="D21" s="37" t="inlineStr">
        <is>
          <t>Pichanaki</t>
        </is>
      </c>
      <c r="E21" s="56" t="n">
        <v>20603862369</v>
      </c>
      <c r="F21" s="37" t="inlineStr">
        <is>
          <t>SI</t>
        </is>
      </c>
      <c r="G21" s="38" t="n">
        <v>43435</v>
      </c>
      <c r="H21" s="37" t="n">
        <v>2025</v>
      </c>
      <c r="I21" s="39" t="inlineStr">
        <is>
          <t>Ejecución</t>
        </is>
      </c>
      <c r="J21" s="40" t="inlineStr">
        <is>
          <t>Organización agraria dedicada a la producción de café, que cuenta con diversas certificaciones, como orgánico y comercio justo</t>
        </is>
      </c>
      <c r="K21" s="40" t="inlineStr">
        <is>
          <t>Se viene acompañando la gestion para la ampleacion del credito para la comercializacion de café a traves de  Amazonia Impac Ventures</t>
        </is>
      </c>
      <c r="L21" s="63" t="inlineStr">
        <is>
          <t>Cooperativa Agraria Tropical Products</t>
        </is>
      </c>
      <c r="M21" s="42" t="n">
        <v>135</v>
      </c>
      <c r="N21" s="42" t="n">
        <v>68</v>
      </c>
      <c r="O21" s="42" t="n">
        <v>609</v>
      </c>
      <c r="P21" s="42" t="n">
        <v>4872</v>
      </c>
      <c r="Q21" s="42" t="inlineStr">
        <is>
          <t>Abril - Octubre</t>
        </is>
      </c>
      <c r="R21" s="42" t="inlineStr">
        <is>
          <t>Maayo - Diciembre</t>
        </is>
      </c>
      <c r="S21" s="43" t="inlineStr">
        <is>
          <t>Mayor a 1200 m.s.n.m</t>
        </is>
      </c>
      <c r="T21" s="43" t="inlineStr">
        <is>
          <t xml:space="preserve">Catimor, Costa Rica, Catuai, Castilla, </t>
        </is>
      </c>
      <c r="U21" s="43" t="inlineStr">
        <is>
          <t>2511042 PE, VIGENCIA HASTA 16 NOV 2026</t>
        </is>
      </c>
      <c r="V21" s="44" t="inlineStr">
        <is>
          <t>FLO ID 41859, VIGENCIA HASTA 24 DIC 2029</t>
        </is>
      </c>
      <c r="W21" s="169" t="inlineStr">
        <is>
          <t>IMO cert, Fairtrade</t>
        </is>
      </c>
      <c r="X21" s="43" t="inlineStr">
        <is>
          <t>Grado 1: Se admite un máximo de 15 defectos o imperfecciones, Grado 2: Se admite un máximo de 23 defectos o imperfecciones, Grado 3: Se admite un máximo de 30 defectos o imperfecciones</t>
        </is>
      </c>
      <c r="Y21" s="177" t="n">
        <v>0.75</v>
      </c>
      <c r="Z21" s="178" t="inlineStr">
        <is>
          <t>Jr. Andres Avelino Caceres Nro. 732 Urb. Pichanaqui (A Una Cuadra De La Av Marginal) Junin - Chanchamayo - Pichanaqui</t>
        </is>
      </c>
      <c r="AA21" s="49" t="inlineStr">
        <is>
          <t>gerencia@cooptropicals.com</t>
        </is>
      </c>
      <c r="AB21" s="56" t="n">
        <v>994569017</v>
      </c>
      <c r="AC21" s="172" t="inlineStr">
        <is>
          <t>https://cooptropicals.com/home</t>
        </is>
      </c>
      <c r="AD21" s="172" t="inlineStr">
        <is>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is>
      </c>
      <c r="AE21" s="179" t="inlineStr">
        <is>
          <t>Llantoy Camasca Williams</t>
        </is>
      </c>
      <c r="AF21" s="56" t="n">
        <v>994569017</v>
      </c>
      <c r="AG21" s="50" t="inlineStr">
        <is>
          <t>gerencia@cooptropicals.com</t>
        </is>
      </c>
      <c r="AH21" s="180" t="inlineStr">
        <is>
          <t>Llantoy Camasca Williams</t>
        </is>
      </c>
      <c r="AI21" s="37" t="n">
        <v>994569017</v>
      </c>
      <c r="AJ21" s="49" t="inlineStr">
        <is>
          <t>gerencia@cooptropicals.com</t>
        </is>
      </c>
      <c r="AK21" s="50" t="inlineStr">
        <is>
          <t>Q1001125N/KCCOAR</t>
        </is>
      </c>
      <c r="AL21" s="57" t="n">
        <v>47629</v>
      </c>
      <c r="AM21" s="57" t="inlineStr">
        <is>
          <t>D´VALLYS COFFEE</t>
        </is>
      </c>
      <c r="AN21" s="57" t="inlineStr">
        <is>
          <t>250 gr</t>
        </is>
      </c>
      <c r="AO21" s="57" t="inlineStr">
        <is>
          <t>D´VALLYS COFFEE</t>
        </is>
      </c>
      <c r="AP21" s="57" t="inlineStr">
        <is>
          <t>empaque trilaminados</t>
        </is>
      </c>
      <c r="AQ21" s="173" t="n"/>
      <c r="AR21" s="174" t="inlineStr">
        <is>
          <t>SI</t>
        </is>
      </c>
      <c r="AS21" s="92" t="n">
        <v>151198.32</v>
      </c>
      <c r="AT21" s="92" t="n">
        <v>19320</v>
      </c>
      <c r="AU21" s="55">
        <f>+AT21/69</f>
        <v/>
      </c>
      <c r="AV21" s="55">
        <f>+AU21/275</f>
        <v/>
      </c>
      <c r="AW21" s="174" t="inlineStr">
        <is>
          <t>Dinamarca</t>
        </is>
      </c>
      <c r="AX21" s="175" t="n"/>
      <c r="AY21" s="175" t="n"/>
      <c r="AZ21" s="175" t="n"/>
      <c r="BA21" s="175" t="n"/>
      <c r="BB21" s="175" t="n"/>
      <c r="BD21" s="175" t="n"/>
      <c r="BE21" s="175" t="n"/>
    </row>
    <row r="22" ht="87.59999999999999" customHeight="1">
      <c r="A22" s="17" t="n">
        <v>27</v>
      </c>
      <c r="B22" s="68" t="inlineStr">
        <is>
          <t>Junín</t>
        </is>
      </c>
      <c r="C22" s="56" t="inlineStr">
        <is>
          <t>Chanchamayo</t>
        </is>
      </c>
      <c r="D22" s="37" t="inlineStr">
        <is>
          <t>Perene</t>
        </is>
      </c>
      <c r="E22" s="56" t="n">
        <v>20140181405</v>
      </c>
      <c r="F22" s="37" t="inlineStr">
        <is>
          <t>SI</t>
        </is>
      </c>
      <c r="G22" s="38" t="n">
        <v>25849</v>
      </c>
      <c r="H22" s="37" t="n">
        <v>2026</v>
      </c>
      <c r="I22" s="39" t="inlineStr">
        <is>
          <t>Ejecución</t>
        </is>
      </c>
      <c r="J22" s="40" t="inlineStr">
        <is>
          <t>Organización agraria dedicada a la producción de café, que cuenta con diversas certificaciones, como orgánico y comercio justo</t>
        </is>
      </c>
      <c r="K22" s="40" t="inlineStr">
        <is>
          <t xml:space="preserve">Se realizo el primer embarque de café verde para el mercado de Francia a fines de abril del presente año </t>
        </is>
      </c>
      <c r="L22" s="63" t="inlineStr">
        <is>
          <t>Cooperativa Agraria Cafetalera la Florida</t>
        </is>
      </c>
      <c r="M22" s="42" t="n">
        <v>339</v>
      </c>
      <c r="N22" s="42" t="n">
        <v>111</v>
      </c>
      <c r="O22" s="42" t="n">
        <v>1605.8</v>
      </c>
      <c r="P22" s="42" t="n">
        <v>13700</v>
      </c>
      <c r="Q22" s="42" t="inlineStr">
        <is>
          <t>Abril - Octubre</t>
        </is>
      </c>
      <c r="R22" s="42" t="inlineStr">
        <is>
          <t>Mayo - Diciembre</t>
        </is>
      </c>
      <c r="S22" s="43" t="inlineStr">
        <is>
          <t>Mayor a 1200 m.s.n.m</t>
        </is>
      </c>
      <c r="T22" s="43" t="inlineStr">
        <is>
          <t xml:space="preserve">Catimor, Costa Rica, Catuai, Castilla, Marcellesa </t>
        </is>
      </c>
      <c r="U22" s="43" t="inlineStr">
        <is>
          <t>1780867353, VIGENCIA HASTA 06 FEB 2028</t>
        </is>
      </c>
      <c r="V22" s="44" t="inlineStr">
        <is>
          <t>FLO ID 796, VIGENCIA HASTA 24 DIC 2028</t>
        </is>
      </c>
      <c r="W22" s="169" t="inlineStr">
        <is>
          <t>BIRD FRIENDEY y Fairtrade</t>
        </is>
      </c>
      <c r="X22" s="43" t="inlineStr">
        <is>
          <t>Grado 1: Se admite un máximo de 15 defectos o imperfecciones, Grado 2: Se admite un máximo de 23 defectos o imperfecciones, Grado 3: Se admite un máximo de 30 defectos o imperfecciones</t>
        </is>
      </c>
      <c r="Y22" s="177" t="n">
        <v>0.75</v>
      </c>
      <c r="Z22" s="181" t="inlineStr">
        <is>
          <t>C.P. Yurinaki S/N Perene Chanchamayo</t>
        </is>
      </c>
      <c r="AA22" s="182" t="inlineStr">
        <is>
          <t>gerente@laflorida.org.pe</t>
        </is>
      </c>
      <c r="AB22" s="183" t="n">
        <v>993234718</v>
      </c>
      <c r="AC22" s="184" t="inlineStr">
        <is>
          <t>https://laflorida.org.pe/es/la_florida</t>
        </is>
      </c>
      <c r="AD22" s="185" t="inlineStr">
        <is>
          <t>https://www.facebook.com/profile.php?id=61581161727085&amp;sk=about</t>
        </is>
      </c>
      <c r="AE22" s="186" t="inlineStr">
        <is>
          <t>Edwin Villacorta Reategui</t>
        </is>
      </c>
      <c r="AF22" s="183" t="n">
        <v>993234718</v>
      </c>
      <c r="AG22" s="187" t="inlineStr">
        <is>
          <t>gerencia@laflorida.org.pe</t>
        </is>
      </c>
      <c r="AH22" s="188" t="inlineStr">
        <is>
          <t>Edwin Villacorta Reategui</t>
        </is>
      </c>
      <c r="AI22" s="176" t="n">
        <v>993234718</v>
      </c>
      <c r="AJ22" s="189" t="inlineStr">
        <is>
          <t>gerencia@laflorida.org.pe</t>
        </is>
      </c>
      <c r="AK22" s="187" t="inlineStr">
        <is>
          <t>Q0244724N/KCCAR; Q0041224N/KCCOAR</t>
        </is>
      </c>
      <c r="AL22" s="190" t="n">
        <v>46635</v>
      </c>
      <c r="AM22" s="190" t="inlineStr">
        <is>
          <t>Aroma Munjer, Monte Inkareado, Maestro</t>
        </is>
      </c>
      <c r="AN22" s="190" t="inlineStr">
        <is>
          <t>250 gr</t>
        </is>
      </c>
      <c r="AO22" s="190" t="inlineStr">
        <is>
          <t>Aroma Munjer, Monte Inkareado, Maestro</t>
        </is>
      </c>
      <c r="AP22" s="190" t="inlineStr">
        <is>
          <t>empaque trilaminados</t>
        </is>
      </c>
      <c r="AQ22" s="191" t="n"/>
      <c r="AR22" s="192" t="inlineStr">
        <is>
          <t>SI</t>
        </is>
      </c>
      <c r="AS22" s="193" t="n">
        <v>2877331.57</v>
      </c>
      <c r="AT22" s="193" t="n">
        <v>355410</v>
      </c>
      <c r="AU22" s="194">
        <f>+AT22/69</f>
        <v/>
      </c>
      <c r="AV22" s="194">
        <f>+AU22/275</f>
        <v/>
      </c>
      <c r="AW22" s="195" t="inlineStr">
        <is>
          <t>Guadalupe, Canadá, Mexico, Estados Unidos, Japón.</t>
        </is>
      </c>
      <c r="AX22" s="175" t="n"/>
      <c r="AY22" s="175" t="n"/>
      <c r="AZ22" s="175" t="n"/>
      <c r="BA22" s="175" t="n"/>
      <c r="BB22" s="175" t="n"/>
      <c r="BD22" s="175" t="n"/>
      <c r="BE22" s="175" t="n"/>
    </row>
    <row r="23" ht="87.59999999999999" customHeight="1">
      <c r="A23" s="56" t="n">
        <v>28</v>
      </c>
      <c r="B23" s="56" t="inlineStr">
        <is>
          <t>Junín</t>
        </is>
      </c>
      <c r="C23" s="56" t="inlineStr">
        <is>
          <t>Satipo</t>
        </is>
      </c>
      <c r="D23" s="56" t="inlineStr">
        <is>
          <t>Río Negro</t>
        </is>
      </c>
      <c r="E23" s="56" t="n">
        <v>20602488927</v>
      </c>
      <c r="F23" s="56" t="inlineStr">
        <is>
          <t>SI</t>
        </is>
      </c>
      <c r="G23" s="196" t="n">
        <v>43004</v>
      </c>
      <c r="H23" s="56" t="n">
        <v>2025</v>
      </c>
      <c r="I23" s="56" t="inlineStr">
        <is>
          <t>Ejecución</t>
        </is>
      </c>
      <c r="J23" s="40" t="inlineStr">
        <is>
          <t>La Cooperativa Agraria Ecológico Rosas Pampa Ltda – CAECO Rosas Pampa Ltda., inició sus actividades el 26/09/2017, con el objetivo de fortalecer la comercialización del café producido por sus socios. Agrupa a productores cafetaleros ubicados principalmente en la zona de Rosas Pampa, a una altitud aproximada de 1,200 m s. n. m., condiciones favorables para la producción de café de calidad. Asimismo, la organización promueve el trabajo asociativo, el desarrollo sostenible y la mejora de los ingresos de las familias productoras mediante la comercialización conjunta de café ecológico.</t>
        </is>
      </c>
      <c r="K23" s="65" t="inlineStr">
        <is>
          <t>En este segundo año de intervención, la cooperativa ha fortalecido su Plan de Gestión Estratégica y Desarrollo Organizacional. Entre los principales logros destacan la actualización integral del padrón de socios, el acompañamiento técnico para el levantamiento de observaciones del crédito de acopio por S/ 500 mil ante Agrobanco, y la articulación estratégica con la plataforma digital Pacha, abriendo un canal tecnológico directo para la venta de cafés de especialidad producidos por los socios. La cooperativa fortaleció su presencia internacional mediante la suscripción de contratos de exportación por un volumen total de 39.6 toneladas, distribuidas en mercados clave de Europa y Norteamérica:EE. UU.: 18,975 kg con International Coffee Corporation. Italia: 20,700 kg con Caffe River.</t>
        </is>
      </c>
      <c r="L23" s="63" t="inlineStr">
        <is>
          <t>Cooperativa Agraria Ecologico Rosas Pampa Ltda - Caeco Rosas Pampa Ltda</t>
        </is>
      </c>
      <c r="M23" s="42" t="n">
        <v>103</v>
      </c>
      <c r="N23" s="42" t="n">
        <v>59</v>
      </c>
      <c r="O23" s="42" t="n">
        <v>454.5</v>
      </c>
      <c r="P23" s="42" t="inlineStr">
        <is>
          <t>10,038 qq</t>
        </is>
      </c>
      <c r="Q23" s="42" t="inlineStr">
        <is>
          <t>Abril - Octubre</t>
        </is>
      </c>
      <c r="R23" s="42" t="inlineStr">
        <is>
          <t>Mayo - Diciembre</t>
        </is>
      </c>
      <c r="S23" s="43" t="inlineStr">
        <is>
          <t>Mayor a 1200 m.s.n.m A 1500 m.s.n.m</t>
        </is>
      </c>
      <c r="T23" s="43" t="inlineStr">
        <is>
          <t>Catuai, Catimor,Pache, Bourbon</t>
        </is>
      </c>
      <c r="U23" s="43" t="inlineStr">
        <is>
          <t>SI (Vigente hasta 31 de agosto del 2026)</t>
        </is>
      </c>
      <c r="V23" s="197" t="inlineStr">
        <is>
          <t xml:space="preserve">SI. Vigente </t>
        </is>
      </c>
      <c r="W23" s="43" t="n"/>
      <c r="X23" s="198" t="inlineStr">
        <is>
          <t xml:space="preserve"> 
Grado 1: Se admite un máximo de 15 defectos o imperfecciones.
Grado 2: Se admite un máximo de 23 defectos.</t>
        </is>
      </c>
      <c r="Y23" s="199" t="n">
        <v>0.93</v>
      </c>
      <c r="Z23" s="43" t="inlineStr">
        <is>
          <t>Car.Marginal Km. 3 C.P. Villa Virginia (A 3 Cuadras De La Base Militar) Junin - Satipo - Rio Negro</t>
        </is>
      </c>
      <c r="AA23" s="49" t="inlineStr">
        <is>
          <t>dario_cooperativacoffee@hotmail.com</t>
        </is>
      </c>
      <c r="AB23" s="56" t="n">
        <v>955689561</v>
      </c>
      <c r="AC23" s="49" t="n"/>
      <c r="AD23" s="172" t="inlineStr">
        <is>
          <t>https://www.facebook.com/RosasPampaLtda/?locale=es_LA</t>
        </is>
      </c>
      <c r="AE23" s="42" t="inlineStr">
        <is>
          <t>Sanchez Curo Dario</t>
        </is>
      </c>
      <c r="AF23" s="56" t="n">
        <v>955689561</v>
      </c>
      <c r="AG23" s="49" t="inlineStr">
        <is>
          <t>dario_cooperativacoffee@hotmail.com</t>
        </is>
      </c>
      <c r="AH23" s="42" t="inlineStr">
        <is>
          <t>Sanchez Curo Dario</t>
        </is>
      </c>
      <c r="AI23" s="56" t="n">
        <v>955689561</v>
      </c>
      <c r="AJ23" s="49" t="inlineStr">
        <is>
          <t>dario_cooperativacoffee@hotmail.com</t>
        </is>
      </c>
      <c r="AK23" s="200" t="inlineStr">
        <is>
          <t>Q0251225N/ Kfcoar</t>
        </is>
      </c>
      <c r="AL23" s="201" t="n">
        <v>47813</v>
      </c>
      <c r="AM23" s="201" t="inlineStr">
        <is>
          <t xml:space="preserve">"COFFEE ROSAS PAMPA" </t>
        </is>
      </c>
      <c r="AN23" s="202" t="inlineStr">
        <is>
          <t>1.- Bolsa, frasco, caja de trilaminado, vidrio, carton de 5, 10, 15, 20, 25, 30, 40, 50, 60, 80, 90, 100, 120, 125, 150, 170, 175, 180, 200, 220, 250, 300, 350, 400, 500, 600, 700, 800, 900, 1000, 1200, 1500, 1800, 2000, 2500, 2750, 2800, 3000, 3500, 4000, 5000, 10000, 15000, 20000 g. Vida útil del Producto: 6 MESES</t>
        </is>
      </c>
      <c r="AO23" s="202" t="inlineStr">
        <is>
          <t xml:space="preserve">"COFFEE ROSAS PAMPA" </t>
        </is>
      </c>
      <c r="AP23" s="202" t="inlineStr">
        <is>
          <t>1.- Bolsa, frasco, caja de trilaminado, vidrio, carton de 5, 10, 15, 20, 25, 30, 40, 50, 60, 80, 90, 100, 120, 125, 150, 170, 175, 180, 200, 220, 250, 300, 350, 400, 500, 600, 700, 800, 900, 1000, 1200, 1500, 1800, 2000, 2500, 2750, 2800, 3000, 3500, 4000, 5000, 10000, 15000, 20000 g. Vida útil del Producto: 6 MESES</t>
        </is>
      </c>
      <c r="AQ23" s="174" t="n"/>
      <c r="AR23" s="174" t="inlineStr">
        <is>
          <t>NO</t>
        </is>
      </c>
      <c r="AS23" s="92" t="n"/>
      <c r="AT23" s="92" t="n"/>
      <c r="AU23" s="55" t="n"/>
      <c r="AV23" s="55" t="n"/>
      <c r="AW23" s="174" t="n"/>
      <c r="AX23" s="175" t="n"/>
      <c r="AY23" s="175" t="n"/>
      <c r="AZ23" s="175" t="n"/>
      <c r="BA23" s="175" t="n"/>
      <c r="BB23" s="175" t="n"/>
    </row>
    <row r="24" ht="87.59999999999999" customHeight="1">
      <c r="A24" s="17" t="n">
        <v>29</v>
      </c>
      <c r="B24" s="203" t="inlineStr">
        <is>
          <t>AYACUCHO</t>
        </is>
      </c>
      <c r="C24" s="203" t="inlineStr">
        <is>
          <t>LA MAR</t>
        </is>
      </c>
      <c r="D24" s="203" t="inlineStr">
        <is>
          <t>ANCHIHUAY</t>
        </is>
      </c>
      <c r="E24" s="40" t="n">
        <v>20600920597</v>
      </c>
      <c r="F24" s="40" t="inlineStr">
        <is>
          <t>SI</t>
        </is>
      </c>
      <c r="G24" s="204" t="n">
        <v>42416</v>
      </c>
      <c r="H24" s="40" t="n">
        <v>2026</v>
      </c>
      <c r="I24" s="40" t="inlineStr">
        <is>
          <t>Ejecucion</t>
        </is>
      </c>
      <c r="J24" s="40" t="inlineStr">
        <is>
          <t>La Cooperativa Agraria Yuraq Yaku se ubica en el distrito de Anchihuay, provincia de La Mar, departamento de Ayacucho. Está representada por Marcial Taype Borda, cuenta con RUC 20600920597 y tiene como principal cadena de valor el café. La organización agrupa a 94 beneficiarios —75 hombres y 19 mujeres—, dispone de 94 hectáreas de café, produce aproximadamente 55  toneladas anuales de cafe pergamino y comercializa de manera conjunta 15 toneladas.
Asimismo, registra ventas conjuntas por S/ 202,500.00 y cuenta con 01 empresa cliente formal. Si bien presenta una base productiva significativa, aún requiere fortalecer el acopio, la organización de la oferta, la confianza de los socios y la gestión comercial para incrementar el volumen comercializado colectivamente.</t>
        </is>
      </c>
      <c r="K24" s="40" t="inlineStr">
        <is>
          <t>2026 será el primer año de intervención,
 se actaulizará los formatos del PAC con
 la DIRECTIVA N°001-2026/AGROMERCADO</t>
        </is>
      </c>
      <c r="L24" s="40" t="inlineStr">
        <is>
          <t>COOPERATIVA AGRARIA YURAQ YACU</t>
        </is>
      </c>
      <c r="M24" s="40" t="n">
        <v>75</v>
      </c>
      <c r="N24" s="40" t="n">
        <v>19</v>
      </c>
      <c r="O24" s="40" t="n">
        <v>94</v>
      </c>
      <c r="P24" s="40" t="n">
        <v>44.36</v>
      </c>
      <c r="Q24" s="40" t="inlineStr">
        <is>
          <t>Junio - agosto</t>
        </is>
      </c>
      <c r="R24" s="40" t="inlineStr">
        <is>
          <t>Mayo - octubre</t>
        </is>
      </c>
      <c r="S24" s="40" t="inlineStr">
        <is>
          <t>750 a 2000 m.s.n.m</t>
        </is>
      </c>
      <c r="T24" s="205" t="inlineStr">
        <is>
          <t>Caturra, típica, catimor, borbón, Gueysha y blend</t>
        </is>
      </c>
      <c r="U24" s="40" t="inlineStr">
        <is>
          <t>SI CUENTA</t>
        </is>
      </c>
      <c r="V24" s="206" t="inlineStr">
        <is>
          <t>NO  CUENTA</t>
        </is>
      </c>
      <c r="W24" s="206" t="inlineStr">
        <is>
          <t>NINGUNA</t>
        </is>
      </c>
      <c r="X24" s="206" t="inlineStr">
        <is>
          <t>Cafe especial: Perfirl sensorial 82 a 84</t>
        </is>
      </c>
      <c r="Y24" s="207" t="inlineStr">
        <is>
          <t>No se cuenta con la información debido a que nose tiene aun intervención como Agromercado</t>
        </is>
      </c>
      <c r="Z24" s="206" t="inlineStr">
        <is>
          <t>NRO. S/N BAR. RUYACC YACU (COSTADO PLAZA PRINCIPAL) AYACUCHO - LA MAR - ANCHIHUAY</t>
        </is>
      </c>
      <c r="AA24" s="208" t="n"/>
      <c r="AB24" s="159" t="n">
        <v>939801515</v>
      </c>
      <c r="AC24" s="208" t="inlineStr">
        <is>
          <t>No Cuenta</t>
        </is>
      </c>
      <c r="AD24" s="101" t="inlineStr">
        <is>
          <t>https://www.facebook.com/share/1BZbLKGT1v/</t>
        </is>
      </c>
      <c r="AE24" s="207" t="inlineStr">
        <is>
          <t>Alder Espino Castillo</t>
        </is>
      </c>
      <c r="AF24" s="208" t="n">
        <v>939801515</v>
      </c>
      <c r="AG24" s="101" t="inlineStr">
        <is>
          <t>gerencia@coopyuraqyaku.com</t>
        </is>
      </c>
      <c r="AH24" s="207" t="inlineStr">
        <is>
          <t>MARCIAL TAYPE BORDA</t>
        </is>
      </c>
      <c r="AI24" s="159" t="n">
        <v>983732346</v>
      </c>
      <c r="AJ24" s="101" t="inlineStr">
        <is>
          <t>gerencia@coopyuraqyaku.com</t>
        </is>
      </c>
      <c r="AK24" s="40" t="inlineStr">
        <is>
          <t>Q0239023N/EECOAR</t>
        </is>
      </c>
      <c r="AL24" s="209" t="n">
        <v>47067</v>
      </c>
      <c r="AM24" s="207" t="inlineStr">
        <is>
          <t>CAFE COLIBRÍ</t>
        </is>
      </c>
      <c r="AN24" s="207" t="inlineStr">
        <is>
          <t>CAFE COLIBRÍ</t>
        </is>
      </c>
      <c r="AO24" s="207" t="inlineStr">
        <is>
          <t>CAFE COLIBRÍ</t>
        </is>
      </c>
      <c r="AP24" s="207" t="inlineStr">
        <is>
          <t>Bolsas trilaminadas con cierre 
ziper de seguridad y válvula 
(250 Y 500 gramos) y cafe en 
grano en sacos de yute
de 60 kilogramos</t>
        </is>
      </c>
      <c r="AQ24" s="89" t="inlineStr">
        <is>
          <t>Estan en proceso de inspeccion interna de certificacion oprganica</t>
        </is>
      </c>
      <c r="AR24" s="207" t="inlineStr">
        <is>
          <t>NO</t>
        </is>
      </c>
      <c r="AS24" s="134" t="n"/>
      <c r="AT24" s="134" t="n"/>
      <c r="AU24" s="55" t="n"/>
      <c r="AV24" s="55" t="n"/>
      <c r="AW24" s="207" t="n"/>
      <c r="AX24" s="210" t="n"/>
      <c r="AY24" s="210" t="n"/>
      <c r="AZ24" s="210" t="n"/>
      <c r="BA24" s="210" t="n"/>
      <c r="BB24" s="210" t="n"/>
      <c r="BC24" s="210" t="n"/>
      <c r="BD24" s="210" t="n"/>
      <c r="BE24" s="210" t="n"/>
    </row>
    <row r="25" ht="87.59999999999999" customHeight="1">
      <c r="A25" s="17" t="n">
        <v>33</v>
      </c>
      <c r="B25" s="56" t="inlineStr">
        <is>
          <t>Cajamarca</t>
        </is>
      </c>
      <c r="C25" s="37" t="inlineStr">
        <is>
          <t>San Ignacio</t>
        </is>
      </c>
      <c r="D25" s="37" t="inlineStr">
        <is>
          <t>San Ignacio</t>
        </is>
      </c>
      <c r="E25" s="211" t="n">
        <v>20604309728</v>
      </c>
      <c r="F25" s="37" t="inlineStr">
        <is>
          <t>si</t>
        </is>
      </c>
      <c r="G25" s="38" t="n">
        <v>43525</v>
      </c>
      <c r="H25" s="37" t="n">
        <v>2024</v>
      </c>
      <c r="I25" s="39" t="inlineStr">
        <is>
          <t>Ejecusion</t>
        </is>
      </c>
      <c r="J25" s="40" t="inlineStr">
        <is>
          <t>ORGANIZACIÓN ENFOCADA EN CAFES ESPECIALES Y MICROLOTES</t>
        </is>
      </c>
      <c r="K25" s="40" t="inlineStr">
        <is>
          <t>SE BUSCA QUE LA ORGANIZACIÓN PUEDA CAPITALIZARSE E INCREMENTAR EL VOLUMEN DE EXPORTACION DE CAFÉ</t>
        </is>
      </c>
      <c r="L25" s="40" t="inlineStr">
        <is>
          <t>ASOCIACION DE PRODUCTORES AGROECOLOGICOS SAN JUAN - APROCASJ</t>
        </is>
      </c>
      <c r="M25" s="56" t="n">
        <v>236</v>
      </c>
      <c r="N25" s="56" t="n">
        <v>69</v>
      </c>
      <c r="O25" s="56" t="n">
        <v>699</v>
      </c>
      <c r="P25" s="56" t="n">
        <v>7000</v>
      </c>
      <c r="Q25" s="56" t="inlineStr">
        <is>
          <t>JUNIO - NOVIEMBRE</t>
        </is>
      </c>
      <c r="R25" s="56" t="inlineStr">
        <is>
          <t>JULIO - DICIEMBRE</t>
        </is>
      </c>
      <c r="S25" s="40" t="inlineStr">
        <is>
          <t>CAFÉ DE ALTURA</t>
        </is>
      </c>
      <c r="T25" s="40" t="inlineStr">
        <is>
          <t>CATIMOR, CATURRA, TIPICA, WEISHA</t>
        </is>
      </c>
      <c r="U25" s="40" t="inlineStr">
        <is>
          <t>SI</t>
        </is>
      </c>
      <c r="V25" s="40" t="inlineStr">
        <is>
          <t>SI</t>
        </is>
      </c>
      <c r="W25" s="43" t="n"/>
      <c r="X25" s="212" t="inlineStr">
        <is>
          <t>GRADO 1, GRADO 3, CAFÉ ESPECIAL 88 PUNTOS</t>
        </is>
      </c>
      <c r="Y25" s="213" t="n"/>
      <c r="Z25" s="62" t="inlineStr">
        <is>
          <t xml:space="preserve">JR. ZARUMILLA NRO. SN OTR. CENTRO DE SAN IGNACIO </t>
        </is>
      </c>
      <c r="AA25" s="214" t="inlineStr">
        <is>
          <t>eydarpenaneyra280@gmail.com</t>
        </is>
      </c>
      <c r="AB25" s="37" t="n">
        <v>969391288</v>
      </c>
      <c r="AC25" s="215" t="inlineStr">
        <is>
          <t>https://assanjuan.com/home</t>
        </is>
      </c>
      <c r="AD25" s="216" t="inlineStr">
        <is>
          <t>https://web.facebook.com/people/Coffee-San-Juan/61561469150523/</t>
        </is>
      </c>
      <c r="AE25" s="37" t="inlineStr">
        <is>
          <t>EYDAR PEÑA NEYRA</t>
        </is>
      </c>
      <c r="AF25" s="37">
        <f>+AB25</f>
        <v/>
      </c>
      <c r="AG25" s="217">
        <f>+AA25</f>
        <v/>
      </c>
      <c r="AH25" s="67">
        <f>+AE25</f>
        <v/>
      </c>
      <c r="AI25" s="37">
        <f>+AF25</f>
        <v/>
      </c>
      <c r="AJ25" s="84">
        <f>+AG25</f>
        <v/>
      </c>
      <c r="AK25" s="68" t="inlineStr">
        <is>
          <t>Q0201325N/FIAODE</t>
        </is>
      </c>
      <c r="AL25" s="218" t="n">
        <v>47499</v>
      </c>
      <c r="AM25" s="87" t="n"/>
      <c r="AN25" s="219" t="n"/>
      <c r="AO25" s="89" t="inlineStr">
        <is>
          <t xml:space="preserve"> "CAFÉ DE ORO”, 
“COFFEE FLOWER" </t>
        </is>
      </c>
      <c r="AP25" s="70" t="inlineStr">
        <is>
          <t>1.- Bolsa de trilaminado aluminio, plástico de 20 g hasta 1kg. 2.- Bolsa de papel de 20 g hasta 1 kg. 3.- Frasco de vidrio de 50 g hasta 500 g. 4.- Pote de lata de 50 g hasta 500 g. 5.- Caja de cartón de 50 g hasta 500 g. 6.- Sachet / caja de aluminio y plástico / cartón de sachet de 5 g a 20 g en caja de 20 a 100 uu. Vida útil del Producto: 8 meses</t>
        </is>
      </c>
      <c r="AQ25" s="88" t="inlineStr">
        <is>
          <t>MICROLOTES</t>
        </is>
      </c>
      <c r="AR25" s="125" t="inlineStr">
        <is>
          <t>SI</t>
        </is>
      </c>
      <c r="AS25" s="55" t="n">
        <v>7275.18</v>
      </c>
      <c r="AT25" s="55" t="n">
        <v>220</v>
      </c>
      <c r="AU25" s="55">
        <f>+AT25/69</f>
        <v/>
      </c>
      <c r="AV25" s="55" t="n"/>
      <c r="AW25" s="72" t="inlineStr">
        <is>
          <t xml:space="preserve">COREA </t>
        </is>
      </c>
    </row>
    <row r="26" ht="87.59999999999999" customHeight="1">
      <c r="A26" s="56" t="n">
        <v>34</v>
      </c>
      <c r="B26" s="56" t="inlineStr">
        <is>
          <t>Cajamarca</t>
        </is>
      </c>
      <c r="C26" s="37" t="inlineStr">
        <is>
          <t>San Ignacio</t>
        </is>
      </c>
      <c r="D26" s="37" t="inlineStr">
        <is>
          <t>San Ignacio</t>
        </is>
      </c>
      <c r="E26" s="56" t="n">
        <v>20479595276</v>
      </c>
      <c r="F26" s="37" t="inlineStr">
        <is>
          <t>si</t>
        </is>
      </c>
      <c r="G26" s="38" t="n">
        <v>37681</v>
      </c>
      <c r="H26" s="37" t="n">
        <v>2025</v>
      </c>
      <c r="I26" s="39" t="inlineStr">
        <is>
          <t>Ejecusion</t>
        </is>
      </c>
      <c r="J26" s="40" t="inlineStr">
        <is>
          <t>ORGANIZACIÓN CONSOLIDADA CON 60 AÑOS DE VIDA INSTITUCIONAL</t>
        </is>
      </c>
      <c r="K26" s="40" t="inlineStr">
        <is>
          <t>SE BUSCA QUE LA ORGANIZACIÓN PUEDA MEJORAR LA CALIDAD DE SU OFERTA EXPORTABLE DE CAFÉ</t>
        </is>
      </c>
      <c r="L26" s="40" t="inlineStr">
        <is>
          <t>COOPERATIVA AGRARIA CAFETALERA CASIL LTDA</t>
        </is>
      </c>
      <c r="M26" s="56" t="n">
        <v>136</v>
      </c>
      <c r="N26" s="56" t="n">
        <v>42</v>
      </c>
      <c r="O26" s="56" t="n">
        <v>437</v>
      </c>
      <c r="P26" s="56" t="n">
        <v>9000</v>
      </c>
      <c r="Q26" s="56" t="inlineStr">
        <is>
          <t>JUNIO - NOVIEMBRE</t>
        </is>
      </c>
      <c r="R26" s="56" t="inlineStr">
        <is>
          <t>JULIO - DICIEMBRE</t>
        </is>
      </c>
      <c r="S26" s="40" t="inlineStr">
        <is>
          <t>CAFÉ DE ALTURA</t>
        </is>
      </c>
      <c r="T26" s="40" t="inlineStr">
        <is>
          <t>CATIMOR, CATURRA, TIPICA, WEISHA</t>
        </is>
      </c>
      <c r="U26" s="40" t="inlineStr">
        <is>
          <t>SI</t>
        </is>
      </c>
      <c r="V26" s="40" t="inlineStr">
        <is>
          <t>SI</t>
        </is>
      </c>
      <c r="W26" s="198" t="n"/>
      <c r="X26" s="40" t="inlineStr">
        <is>
          <t>GRADO 1, GRADO 2</t>
        </is>
      </c>
      <c r="Y26" s="220" t="n"/>
      <c r="Z26" s="62" t="inlineStr">
        <is>
          <t>AV. SAN IGNACIO NRO. 625 
- SAN IGNACIO</t>
        </is>
      </c>
      <c r="AA26" s="214" t="inlineStr">
        <is>
          <t>gerencia@coopcasil.pe</t>
        </is>
      </c>
      <c r="AB26" s="37">
        <f>+AI26</f>
        <v/>
      </c>
      <c r="AC26" s="216" t="inlineStr">
        <is>
          <t>https://coopcasil.pe/inicio/</t>
        </is>
      </c>
      <c r="AD26" s="216" t="inlineStr">
        <is>
          <t>https://web.facebook.com/cooperativacasil</t>
        </is>
      </c>
      <c r="AE26" s="37" t="inlineStr">
        <is>
          <t>ANDRES NUÑEZ RAMIREZ</t>
        </is>
      </c>
      <c r="AF26" s="37" t="n">
        <v>956300479</v>
      </c>
      <c r="AG26" s="176" t="inlineStr">
        <is>
          <t>gerencia@coopcasil.pe</t>
        </is>
      </c>
      <c r="AH26" s="77">
        <f>+AE26</f>
        <v/>
      </c>
      <c r="AI26" s="37">
        <f>+AF26</f>
        <v/>
      </c>
      <c r="AJ26" s="200">
        <f>+AG26</f>
        <v/>
      </c>
      <c r="AK26" s="221" t="inlineStr">
        <is>
          <t>Q1000922N/FICOAR
Q1001022N/FICOAR</t>
        </is>
      </c>
      <c r="AL26" s="222" t="inlineStr">
        <is>
          <t>23/06/2027
23/06/2027</t>
        </is>
      </c>
      <c r="AM26" s="103" t="inlineStr">
        <is>
          <t>"12 APÓSTOLES DE CASIL ", "LOS GUARDIANES", "CAFE CASIL", "CAFÉ MUJER",</t>
        </is>
      </c>
      <c r="AN26" s="223" t="inlineStr">
        <is>
          <t>en bolsas de polietileno / polipropileno / trilaminada metalizada/ bilaminada metalizada de 100 g a 10 kg</t>
        </is>
      </c>
      <c r="AO26" s="103" t="inlineStr">
        <is>
          <t>"12 APÓSTOLES DE CASIL ", "LOS GUARDIANES", "CAFE CASIL", "CAFÉ MUJER"</t>
        </is>
      </c>
      <c r="AP26" s="70" t="inlineStr">
        <is>
          <t>en bolsas de polietileno / polipropileno / trilaminada metalizada/ bilaminada metalizada de 100 g a 10 kg.</t>
        </is>
      </c>
      <c r="AQ26" s="88" t="n"/>
      <c r="AR26" s="125" t="inlineStr">
        <is>
          <t>SI</t>
        </is>
      </c>
      <c r="AS26" s="55" t="n">
        <v>3256066</v>
      </c>
      <c r="AT26" s="55" t="n">
        <v>422535</v>
      </c>
      <c r="AU26" s="55">
        <f>+AT26/69</f>
        <v/>
      </c>
      <c r="AV26" s="55">
        <f>+AU26/275</f>
        <v/>
      </c>
      <c r="AW26" s="72" t="inlineStr">
        <is>
          <t>JAPON, ALEMANIA, ESTADOS UNIDOS</t>
        </is>
      </c>
    </row>
    <row r="27" ht="87.59999999999999" customHeight="1">
      <c r="A27" s="224" t="n"/>
      <c r="B27" s="224" t="n"/>
      <c r="C27" s="224" t="n"/>
      <c r="D27" s="224" t="n"/>
      <c r="E27" s="224" t="n"/>
      <c r="F27" s="224" t="n"/>
      <c r="G27" s="224" t="n"/>
      <c r="H27" s="224" t="n"/>
      <c r="I27" s="224" t="n"/>
      <c r="J27" s="224" t="n"/>
      <c r="K27" s="224" t="n"/>
      <c r="L27" s="225" t="n"/>
      <c r="M27" s="226" t="n"/>
      <c r="N27" s="226" t="n"/>
      <c r="O27" s="226" t="n"/>
      <c r="P27" s="226" t="n"/>
      <c r="Q27" s="226" t="n"/>
      <c r="R27" s="226" t="n"/>
      <c r="S27" s="227" t="n"/>
      <c r="T27" s="227" t="n"/>
      <c r="U27" s="227" t="n"/>
      <c r="V27" s="227" t="n"/>
      <c r="W27" s="227" t="n"/>
      <c r="X27" s="227" t="n"/>
      <c r="Y27" s="227" t="n"/>
      <c r="Z27" s="227" t="n"/>
      <c r="AB27" s="224" t="n"/>
      <c r="AF27" s="224" t="n"/>
      <c r="AI27" s="228" t="n"/>
    </row>
    <row r="28" ht="87.59999999999999" customHeight="1">
      <c r="A28" s="224" t="n"/>
      <c r="B28" s="224" t="n"/>
      <c r="C28" s="224" t="n"/>
      <c r="D28" s="224" t="n"/>
      <c r="E28" s="224" t="n"/>
      <c r="F28" s="224" t="n"/>
      <c r="G28" s="224" t="n"/>
      <c r="H28" s="224" t="n"/>
      <c r="I28" s="224" t="n"/>
      <c r="J28" s="224" t="n"/>
      <c r="K28" s="224" t="n"/>
      <c r="L28" s="225" t="n"/>
      <c r="M28" s="226" t="n"/>
      <c r="N28" s="226" t="n"/>
      <c r="O28" s="226" t="n"/>
      <c r="P28" s="226" t="n"/>
      <c r="Q28" s="226" t="n"/>
      <c r="R28" s="226" t="n"/>
      <c r="S28" s="227" t="n"/>
      <c r="T28" s="227" t="n"/>
      <c r="U28" s="227" t="n"/>
      <c r="V28" s="227" t="n"/>
      <c r="W28" s="227" t="n"/>
      <c r="X28" s="227" t="n"/>
      <c r="Y28" s="227" t="n"/>
      <c r="Z28" s="227" t="n"/>
      <c r="AB28" s="224" t="n"/>
      <c r="AF28" s="224" t="n"/>
      <c r="AI28" s="228" t="n"/>
    </row>
    <row r="29" ht="87.59999999999999" customHeight="1">
      <c r="A29" s="224" t="n"/>
      <c r="B29" s="224" t="n"/>
      <c r="C29" s="224" t="n"/>
      <c r="D29" s="224" t="n"/>
      <c r="E29" s="224" t="n"/>
      <c r="F29" s="224" t="n"/>
      <c r="G29" s="224" t="n"/>
      <c r="H29" s="224" t="n"/>
      <c r="I29" s="224" t="n"/>
      <c r="J29" s="224" t="n"/>
      <c r="K29" s="224" t="n"/>
      <c r="L29" s="225" t="n"/>
      <c r="M29" s="226" t="n"/>
      <c r="N29" s="226" t="n"/>
      <c r="O29" s="226" t="n"/>
      <c r="P29" s="226" t="n"/>
      <c r="Q29" s="226" t="n"/>
      <c r="R29" s="226" t="n"/>
      <c r="S29" s="227" t="n"/>
      <c r="T29" s="227" t="n"/>
      <c r="U29" s="227" t="n"/>
      <c r="V29" s="227" t="n"/>
      <c r="W29" s="227" t="n"/>
      <c r="X29" s="227" t="n"/>
      <c r="Y29" s="227" t="n"/>
      <c r="Z29" s="227" t="n"/>
      <c r="AB29" s="224" t="n"/>
      <c r="AF29" s="224" t="n"/>
      <c r="AI29" s="228" t="n"/>
    </row>
    <row r="30" ht="87.59999999999999" customHeight="1">
      <c r="A30" s="224" t="n"/>
      <c r="B30" s="224" t="n"/>
      <c r="C30" s="224" t="n"/>
      <c r="D30" s="224" t="n"/>
      <c r="E30" s="224" t="n"/>
      <c r="F30" s="224" t="n"/>
      <c r="G30" s="224" t="n"/>
      <c r="H30" s="224" t="n"/>
      <c r="I30" s="224" t="n"/>
      <c r="J30" s="224" t="n"/>
      <c r="K30" s="224" t="n"/>
      <c r="L30" s="225" t="n"/>
      <c r="M30" s="226" t="n"/>
      <c r="N30" s="226" t="n"/>
      <c r="O30" s="226" t="n"/>
      <c r="P30" s="226" t="n"/>
      <c r="Q30" s="226" t="n"/>
      <c r="R30" s="226" t="n"/>
      <c r="S30" s="227" t="n"/>
      <c r="T30" s="227" t="n"/>
      <c r="U30" s="227" t="n"/>
      <c r="V30" s="227" t="n"/>
      <c r="W30" s="227" t="n"/>
      <c r="X30" s="227" t="n"/>
      <c r="Y30" s="227" t="n"/>
      <c r="Z30" s="227" t="n"/>
      <c r="AB30" s="224" t="n"/>
      <c r="AF30" s="224" t="n"/>
      <c r="AI30" s="228" t="n"/>
    </row>
    <row r="31" ht="87.59999999999999" customHeight="1">
      <c r="A31" s="224" t="n"/>
      <c r="B31" s="224" t="n"/>
      <c r="C31" s="224" t="n"/>
      <c r="D31" s="224" t="n"/>
      <c r="E31" s="224" t="n"/>
      <c r="F31" s="224" t="n"/>
      <c r="G31" s="224" t="n"/>
      <c r="H31" s="224" t="n"/>
      <c r="I31" s="224" t="n"/>
      <c r="J31" s="224" t="n"/>
      <c r="K31" s="224" t="n"/>
      <c r="L31" s="225" t="n"/>
      <c r="M31" s="226" t="n"/>
      <c r="N31" s="226" t="n"/>
      <c r="O31" s="226" t="n"/>
      <c r="P31" s="226" t="n"/>
      <c r="Q31" s="226" t="n"/>
      <c r="R31" s="226" t="n"/>
      <c r="S31" s="227" t="n"/>
      <c r="T31" s="227" t="n"/>
      <c r="U31" s="227" t="n"/>
      <c r="V31" s="227" t="n"/>
      <c r="W31" s="227" t="n"/>
      <c r="X31" s="227" t="n"/>
      <c r="Y31" s="227" t="n"/>
      <c r="Z31" s="227" t="n"/>
      <c r="AB31" s="224" t="n"/>
      <c r="AF31" s="224" t="n"/>
      <c r="AI31" s="228" t="n"/>
    </row>
    <row r="32" ht="87.59999999999999" customHeight="1">
      <c r="A32" s="224" t="n"/>
      <c r="B32" s="224" t="n"/>
      <c r="C32" s="224" t="n"/>
      <c r="D32" s="224" t="n"/>
      <c r="E32" s="224" t="n"/>
      <c r="F32" s="224" t="n"/>
      <c r="G32" s="224" t="n"/>
      <c r="H32" s="224" t="n"/>
      <c r="I32" s="224" t="n"/>
      <c r="J32" s="224" t="n"/>
      <c r="K32" s="224" t="n"/>
      <c r="L32" s="225" t="n"/>
      <c r="M32" s="226" t="n"/>
      <c r="N32" s="226" t="n"/>
      <c r="O32" s="226" t="n"/>
      <c r="P32" s="226" t="n"/>
      <c r="Q32" s="226" t="n"/>
      <c r="R32" s="226" t="n"/>
      <c r="S32" s="227" t="n"/>
      <c r="T32" s="227" t="n"/>
      <c r="U32" s="227" t="n"/>
      <c r="V32" s="227" t="n"/>
      <c r="W32" s="227" t="n"/>
      <c r="X32" s="227" t="n"/>
      <c r="Y32" s="227" t="n"/>
      <c r="Z32" s="227" t="n"/>
      <c r="AB32" s="224" t="n"/>
      <c r="AF32" s="224" t="n"/>
      <c r="AI32" s="228" t="n"/>
    </row>
    <row r="33" ht="87.59999999999999" customHeight="1">
      <c r="A33" s="224" t="n"/>
      <c r="B33" s="224" t="n"/>
      <c r="C33" s="224" t="n"/>
      <c r="D33" s="224" t="n"/>
      <c r="E33" s="224" t="n"/>
      <c r="F33" s="224" t="n"/>
      <c r="G33" s="224" t="n"/>
      <c r="H33" s="224" t="n"/>
      <c r="I33" s="224" t="n"/>
      <c r="J33" s="224" t="n"/>
      <c r="K33" s="224" t="n"/>
      <c r="L33" s="225" t="n"/>
      <c r="M33" s="226" t="n"/>
      <c r="N33" s="226" t="n"/>
      <c r="O33" s="226" t="n"/>
      <c r="P33" s="226" t="n"/>
      <c r="Q33" s="226" t="n"/>
      <c r="R33" s="226" t="n"/>
      <c r="S33" s="227" t="n"/>
      <c r="T33" s="227" t="n"/>
      <c r="U33" s="227" t="n"/>
      <c r="V33" s="227" t="n"/>
      <c r="W33" s="227" t="n"/>
      <c r="X33" s="227" t="n"/>
      <c r="Y33" s="227" t="n"/>
      <c r="Z33" s="227" t="n"/>
      <c r="AB33" s="224" t="n"/>
      <c r="AF33" s="224" t="n"/>
      <c r="AI33" s="228" t="n"/>
    </row>
    <row r="34" ht="87.59999999999999" customHeight="1">
      <c r="A34" s="224" t="n"/>
      <c r="B34" s="224" t="n"/>
      <c r="C34" s="224" t="n"/>
      <c r="D34" s="224" t="n"/>
      <c r="E34" s="224" t="n"/>
      <c r="F34" s="224" t="n"/>
      <c r="G34" s="224" t="n"/>
      <c r="H34" s="224" t="n"/>
      <c r="I34" s="224" t="n"/>
      <c r="J34" s="224" t="n"/>
      <c r="K34" s="224" t="n"/>
      <c r="L34" s="225" t="n"/>
      <c r="M34" s="226" t="n"/>
      <c r="N34" s="226" t="n"/>
      <c r="O34" s="226" t="n"/>
      <c r="P34" s="226" t="n"/>
      <c r="Q34" s="226" t="n"/>
      <c r="R34" s="226" t="n"/>
      <c r="S34" s="227" t="n"/>
      <c r="T34" s="227" t="n"/>
      <c r="U34" s="227" t="n"/>
      <c r="V34" s="227" t="n"/>
      <c r="W34" s="227" t="n"/>
      <c r="X34" s="227" t="n"/>
      <c r="Y34" s="227" t="n"/>
      <c r="Z34" s="227" t="n"/>
      <c r="AB34" s="224" t="n"/>
      <c r="AF34" s="224" t="n"/>
      <c r="AI34" s="228" t="n"/>
    </row>
    <row r="35" ht="87.59999999999999" customHeight="1">
      <c r="A35" s="224" t="n"/>
      <c r="B35" s="224" t="n"/>
      <c r="C35" s="224" t="n"/>
      <c r="D35" s="224" t="n"/>
      <c r="E35" s="224" t="n"/>
      <c r="F35" s="224" t="n"/>
      <c r="G35" s="224" t="n"/>
      <c r="H35" s="224" t="n"/>
      <c r="I35" s="224" t="n"/>
      <c r="J35" s="224" t="n"/>
      <c r="K35" s="224" t="n"/>
      <c r="L35" s="225" t="n"/>
      <c r="M35" s="226" t="n"/>
      <c r="N35" s="226" t="n"/>
      <c r="O35" s="226" t="n"/>
      <c r="P35" s="226" t="n"/>
      <c r="Q35" s="226" t="n"/>
      <c r="R35" s="226" t="n"/>
      <c r="S35" s="227" t="n"/>
      <c r="T35" s="227" t="n"/>
      <c r="U35" s="227" t="n"/>
      <c r="V35" s="227" t="n"/>
      <c r="W35" s="227" t="n"/>
      <c r="X35" s="227" t="n"/>
      <c r="Y35" s="227" t="n"/>
      <c r="Z35" s="227" t="n"/>
      <c r="AB35" s="224" t="n"/>
      <c r="AF35" s="224" t="n"/>
      <c r="AI35" s="228" t="n"/>
    </row>
    <row r="36" ht="87.59999999999999" customHeight="1">
      <c r="A36" s="224" t="n"/>
      <c r="B36" s="224" t="n"/>
      <c r="C36" s="224" t="n"/>
      <c r="D36" s="224" t="n"/>
      <c r="E36" s="224" t="n"/>
      <c r="F36" s="224" t="n"/>
      <c r="G36" s="224" t="n"/>
      <c r="H36" s="224" t="n"/>
      <c r="I36" s="224" t="n"/>
      <c r="J36" s="224" t="n"/>
      <c r="K36" s="224" t="n"/>
      <c r="L36" s="225" t="n"/>
      <c r="M36" s="226" t="n"/>
      <c r="N36" s="226" t="n"/>
      <c r="O36" s="226" t="n"/>
      <c r="P36" s="226" t="n"/>
      <c r="Q36" s="226" t="n"/>
      <c r="R36" s="226" t="n"/>
      <c r="S36" s="227" t="n"/>
      <c r="T36" s="227" t="n"/>
      <c r="U36" s="227" t="n"/>
      <c r="V36" s="227" t="n"/>
      <c r="W36" s="227" t="n"/>
      <c r="X36" s="227" t="n"/>
      <c r="Y36" s="227" t="n"/>
      <c r="Z36" s="227" t="n"/>
      <c r="AB36" s="224" t="n"/>
      <c r="AF36" s="224" t="n"/>
      <c r="AI36" s="228" t="n"/>
    </row>
    <row r="37" ht="87.59999999999999" customHeight="1">
      <c r="A37" s="224" t="n"/>
      <c r="B37" s="224" t="n"/>
      <c r="C37" s="224" t="n"/>
      <c r="D37" s="224" t="n"/>
      <c r="E37" s="224" t="n"/>
      <c r="F37" s="224" t="n"/>
      <c r="G37" s="224" t="n"/>
      <c r="H37" s="224" t="n"/>
      <c r="I37" s="224" t="n"/>
      <c r="J37" s="224" t="n"/>
      <c r="K37" s="224" t="n"/>
      <c r="L37" s="225" t="n"/>
      <c r="M37" s="226" t="n"/>
      <c r="N37" s="226" t="n"/>
      <c r="O37" s="226" t="n"/>
      <c r="P37" s="226" t="n"/>
      <c r="Q37" s="226" t="n"/>
      <c r="R37" s="226" t="n"/>
      <c r="S37" s="227" t="n"/>
      <c r="T37" s="227" t="n"/>
      <c r="U37" s="227" t="n"/>
      <c r="V37" s="227" t="n"/>
      <c r="W37" s="227" t="n"/>
      <c r="X37" s="227" t="n"/>
      <c r="Y37" s="227" t="n"/>
      <c r="Z37" s="227" t="n"/>
      <c r="AB37" s="224" t="n"/>
      <c r="AF37" s="224" t="n"/>
      <c r="AI37" s="228" t="n"/>
    </row>
    <row r="38" ht="87.59999999999999" customHeight="1">
      <c r="A38" s="224" t="n"/>
      <c r="B38" s="224" t="n"/>
      <c r="C38" s="224" t="n"/>
      <c r="D38" s="224" t="n"/>
      <c r="E38" s="224" t="n"/>
      <c r="F38" s="224" t="n"/>
      <c r="G38" s="224" t="n"/>
      <c r="H38" s="224" t="n"/>
      <c r="I38" s="224" t="n"/>
      <c r="J38" s="224" t="n"/>
      <c r="K38" s="224" t="n"/>
      <c r="L38" s="225" t="n"/>
      <c r="M38" s="226" t="n"/>
      <c r="N38" s="226" t="n"/>
      <c r="O38" s="226" t="n"/>
      <c r="P38" s="226" t="n"/>
      <c r="Q38" s="226" t="n"/>
      <c r="R38" s="226" t="n"/>
      <c r="S38" s="227" t="n"/>
      <c r="T38" s="227" t="n"/>
      <c r="U38" s="227" t="n"/>
      <c r="V38" s="227" t="n"/>
      <c r="W38" s="227" t="n"/>
      <c r="X38" s="227" t="n"/>
      <c r="Y38" s="227" t="n"/>
      <c r="Z38" s="227" t="n"/>
      <c r="AB38" s="224" t="n"/>
      <c r="AF38" s="224" t="n"/>
      <c r="AI38" s="228" t="n"/>
    </row>
    <row r="39" ht="87.59999999999999" customHeight="1">
      <c r="A39" s="224" t="n"/>
      <c r="B39" s="224" t="n"/>
      <c r="C39" s="224" t="n"/>
      <c r="D39" s="224" t="n"/>
      <c r="E39" s="224" t="n"/>
      <c r="F39" s="224" t="n"/>
      <c r="G39" s="224" t="n"/>
      <c r="H39" s="224" t="n"/>
      <c r="I39" s="224" t="n"/>
      <c r="J39" s="224" t="n"/>
      <c r="K39" s="224" t="n"/>
      <c r="L39" s="225" t="n"/>
      <c r="M39" s="226" t="n"/>
      <c r="N39" s="226" t="n"/>
      <c r="O39" s="226" t="n"/>
      <c r="P39" s="226" t="n"/>
      <c r="Q39" s="226" t="n"/>
      <c r="R39" s="226" t="n"/>
      <c r="S39" s="227" t="n"/>
      <c r="T39" s="227" t="n"/>
      <c r="U39" s="227" t="n"/>
      <c r="V39" s="227" t="n"/>
      <c r="W39" s="227" t="n"/>
      <c r="X39" s="227" t="n"/>
      <c r="Y39" s="227" t="n"/>
      <c r="Z39" s="227" t="n"/>
      <c r="AB39" s="224" t="n"/>
      <c r="AF39" s="224" t="n"/>
      <c r="AI39" s="228" t="n"/>
    </row>
    <row r="40" ht="87.59999999999999" customHeight="1">
      <c r="A40" s="224" t="n"/>
      <c r="B40" s="224" t="n"/>
      <c r="C40" s="224" t="n"/>
      <c r="D40" s="224" t="n"/>
      <c r="E40" s="224" t="n"/>
      <c r="F40" s="224" t="n"/>
      <c r="G40" s="224" t="n"/>
      <c r="H40" s="224" t="n"/>
      <c r="I40" s="224" t="n"/>
      <c r="J40" s="224" t="n"/>
      <c r="K40" s="224" t="n"/>
      <c r="L40" s="225" t="n"/>
      <c r="M40" s="226" t="n"/>
      <c r="N40" s="226" t="n"/>
      <c r="O40" s="226" t="n"/>
      <c r="P40" s="226" t="n"/>
      <c r="Q40" s="226" t="n"/>
      <c r="R40" s="226" t="n"/>
      <c r="S40" s="227" t="n"/>
      <c r="T40" s="227" t="n"/>
      <c r="U40" s="227" t="n"/>
      <c r="V40" s="227" t="n"/>
      <c r="W40" s="227" t="n"/>
      <c r="X40" s="227" t="n"/>
      <c r="Y40" s="227" t="n"/>
      <c r="Z40" s="227" t="n"/>
      <c r="AB40" s="224" t="n"/>
      <c r="AF40" s="224" t="n"/>
      <c r="AI40" s="228" t="n"/>
    </row>
    <row r="41" ht="87.59999999999999" customHeight="1">
      <c r="A41" s="224" t="n"/>
      <c r="B41" s="224" t="n"/>
      <c r="C41" s="224" t="n"/>
      <c r="D41" s="224" t="n"/>
      <c r="E41" s="224" t="n"/>
      <c r="F41" s="224" t="n"/>
      <c r="G41" s="224" t="n"/>
      <c r="H41" s="224" t="n"/>
      <c r="I41" s="224" t="n"/>
      <c r="J41" s="224" t="n"/>
      <c r="K41" s="224" t="n"/>
      <c r="L41" s="225" t="n"/>
      <c r="M41" s="226" t="n"/>
      <c r="N41" s="226" t="n"/>
      <c r="O41" s="226" t="n"/>
      <c r="P41" s="226" t="n"/>
      <c r="Q41" s="226" t="n"/>
      <c r="R41" s="226" t="n"/>
      <c r="S41" s="227" t="n"/>
      <c r="T41" s="227" t="n"/>
      <c r="U41" s="227" t="n"/>
      <c r="V41" s="227" t="n"/>
      <c r="W41" s="227" t="n"/>
      <c r="X41" s="227" t="n"/>
      <c r="Y41" s="227" t="n"/>
      <c r="Z41" s="227" t="n"/>
      <c r="AB41" s="224" t="n"/>
      <c r="AF41" s="224" t="n"/>
      <c r="AI41" s="228" t="n"/>
    </row>
    <row r="42" ht="87.59999999999999" customHeight="1">
      <c r="A42" s="224" t="n"/>
      <c r="B42" s="224" t="n"/>
      <c r="C42" s="224" t="n"/>
      <c r="D42" s="224" t="n"/>
      <c r="E42" s="224" t="n"/>
      <c r="F42" s="224" t="n"/>
      <c r="G42" s="224" t="n"/>
      <c r="H42" s="224" t="n"/>
      <c r="I42" s="224" t="n"/>
      <c r="J42" s="224" t="n"/>
      <c r="K42" s="224" t="n"/>
      <c r="L42" s="225" t="n"/>
      <c r="M42" s="226" t="n"/>
      <c r="N42" s="226" t="n"/>
      <c r="O42" s="226" t="n"/>
      <c r="P42" s="226" t="n"/>
      <c r="Q42" s="226" t="n"/>
      <c r="R42" s="226" t="n"/>
      <c r="S42" s="227" t="n"/>
      <c r="T42" s="227" t="n"/>
      <c r="U42" s="227" t="n"/>
      <c r="V42" s="227" t="n"/>
      <c r="W42" s="227" t="n"/>
      <c r="X42" s="227" t="n"/>
      <c r="Y42" s="227" t="n"/>
      <c r="Z42" s="227" t="n"/>
      <c r="AB42" s="224" t="n"/>
      <c r="AF42" s="224" t="n"/>
      <c r="AI42" s="228" t="n"/>
    </row>
    <row r="43" ht="87.59999999999999" customHeight="1">
      <c r="A43" s="224" t="n"/>
      <c r="B43" s="224" t="n"/>
      <c r="C43" s="224" t="n"/>
      <c r="D43" s="224" t="n"/>
      <c r="E43" s="224" t="n"/>
      <c r="F43" s="224" t="n"/>
      <c r="G43" s="224" t="n"/>
      <c r="H43" s="224" t="n"/>
      <c r="I43" s="224" t="n"/>
      <c r="J43" s="224" t="n"/>
      <c r="K43" s="224" t="n"/>
      <c r="L43" s="225" t="n"/>
      <c r="M43" s="226" t="n"/>
      <c r="N43" s="226" t="n"/>
      <c r="O43" s="226" t="n"/>
      <c r="P43" s="226" t="n"/>
      <c r="Q43" s="226" t="n"/>
      <c r="R43" s="226" t="n"/>
      <c r="S43" s="227" t="n"/>
      <c r="T43" s="227" t="n"/>
      <c r="U43" s="227" t="n"/>
      <c r="V43" s="227" t="n"/>
      <c r="W43" s="227" t="n"/>
      <c r="X43" s="227" t="n"/>
      <c r="Y43" s="227" t="n"/>
      <c r="Z43" s="227" t="n"/>
      <c r="AB43" s="224" t="n"/>
      <c r="AF43" s="224" t="n"/>
      <c r="AI43" s="228" t="n"/>
    </row>
    <row r="44" ht="87.59999999999999" customHeight="1">
      <c r="A44" s="224" t="n"/>
      <c r="B44" s="224" t="n"/>
      <c r="C44" s="224" t="n"/>
      <c r="D44" s="224" t="n"/>
      <c r="E44" s="224" t="n"/>
      <c r="F44" s="224" t="n"/>
      <c r="G44" s="224" t="n"/>
      <c r="H44" s="224" t="n"/>
      <c r="I44" s="224" t="n"/>
      <c r="J44" s="224" t="n"/>
      <c r="K44" s="224" t="n"/>
      <c r="L44" s="225" t="n"/>
      <c r="M44" s="226" t="n"/>
      <c r="N44" s="226" t="n"/>
      <c r="O44" s="226" t="n"/>
      <c r="P44" s="226" t="n"/>
      <c r="Q44" s="226" t="n"/>
      <c r="R44" s="226" t="n"/>
      <c r="S44" s="227" t="n"/>
      <c r="T44" s="227" t="n"/>
      <c r="U44" s="227" t="n"/>
      <c r="V44" s="227" t="n"/>
      <c r="W44" s="227" t="n"/>
      <c r="X44" s="227" t="n"/>
      <c r="Y44" s="227" t="n"/>
      <c r="Z44" s="227" t="n"/>
      <c r="AB44" s="224" t="n"/>
      <c r="AF44" s="224" t="n"/>
      <c r="AI44" s="228" t="n"/>
    </row>
    <row r="45" ht="87.59999999999999" customHeight="1">
      <c r="A45" s="224" t="n"/>
      <c r="B45" s="224" t="n"/>
      <c r="C45" s="224" t="n"/>
      <c r="D45" s="224" t="n"/>
      <c r="E45" s="224" t="n"/>
      <c r="F45" s="224" t="n"/>
      <c r="G45" s="224" t="n"/>
      <c r="H45" s="224" t="n"/>
      <c r="I45" s="224" t="n"/>
      <c r="J45" s="224" t="n"/>
      <c r="K45" s="224" t="n"/>
      <c r="L45" s="225" t="n"/>
      <c r="M45" s="226" t="n"/>
      <c r="N45" s="226" t="n"/>
      <c r="O45" s="226" t="n"/>
      <c r="P45" s="226" t="n"/>
      <c r="Q45" s="226" t="n"/>
      <c r="R45" s="226" t="n"/>
      <c r="S45" s="227" t="n"/>
      <c r="T45" s="227" t="n"/>
      <c r="U45" s="227" t="n"/>
      <c r="V45" s="227" t="n"/>
      <c r="W45" s="227" t="n"/>
      <c r="X45" s="227" t="n"/>
      <c r="Y45" s="227" t="n"/>
      <c r="Z45" s="227" t="n"/>
      <c r="AB45" s="224" t="n"/>
      <c r="AF45" s="224" t="n"/>
      <c r="AI45" s="228" t="n"/>
    </row>
    <row r="46" ht="87.59999999999999" customHeight="1">
      <c r="A46" s="224" t="n"/>
      <c r="B46" s="224" t="n"/>
      <c r="C46" s="224" t="n"/>
      <c r="D46" s="224" t="n"/>
      <c r="E46" s="224" t="n"/>
      <c r="F46" s="224" t="n"/>
      <c r="G46" s="224" t="n"/>
      <c r="H46" s="224" t="n"/>
      <c r="I46" s="224" t="n"/>
      <c r="J46" s="224" t="n"/>
      <c r="K46" s="224" t="n"/>
      <c r="L46" s="225" t="n"/>
      <c r="M46" s="226" t="n"/>
      <c r="N46" s="226" t="n"/>
      <c r="O46" s="226" t="n"/>
      <c r="P46" s="226" t="n"/>
      <c r="Q46" s="226" t="n"/>
      <c r="R46" s="226" t="n"/>
      <c r="S46" s="227" t="n"/>
      <c r="T46" s="227" t="n"/>
      <c r="U46" s="227" t="n"/>
      <c r="V46" s="227" t="n"/>
      <c r="W46" s="227" t="n"/>
      <c r="X46" s="227" t="n"/>
      <c r="Y46" s="227" t="n"/>
      <c r="Z46" s="227" t="n"/>
      <c r="AB46" s="224" t="n"/>
      <c r="AF46" s="224" t="n"/>
      <c r="AI46" s="228" t="n"/>
    </row>
    <row r="47" ht="87.59999999999999" customHeight="1">
      <c r="A47" s="224" t="n"/>
      <c r="B47" s="224" t="n"/>
      <c r="C47" s="224" t="n"/>
      <c r="D47" s="224" t="n"/>
      <c r="E47" s="224" t="n"/>
      <c r="F47" s="224" t="n"/>
      <c r="G47" s="224" t="n"/>
      <c r="H47" s="224" t="n"/>
      <c r="I47" s="224" t="n"/>
      <c r="J47" s="224" t="n"/>
      <c r="K47" s="224" t="n"/>
      <c r="L47" s="225" t="n"/>
      <c r="M47" s="226" t="n"/>
      <c r="N47" s="226" t="n"/>
      <c r="O47" s="226" t="n"/>
      <c r="P47" s="226" t="n"/>
      <c r="Q47" s="226" t="n"/>
      <c r="R47" s="226" t="n"/>
      <c r="S47" s="227" t="n"/>
      <c r="T47" s="227" t="n"/>
      <c r="U47" s="227" t="n"/>
      <c r="V47" s="227" t="n"/>
      <c r="W47" s="227" t="n"/>
      <c r="X47" s="227" t="n"/>
      <c r="Y47" s="227" t="n"/>
      <c r="Z47" s="227" t="n"/>
      <c r="AB47" s="224" t="n"/>
      <c r="AF47" s="224" t="n"/>
      <c r="AI47" s="228" t="n"/>
    </row>
    <row r="48" ht="87.59999999999999" customHeight="1">
      <c r="A48" s="224" t="n"/>
      <c r="B48" s="224" t="n"/>
      <c r="C48" s="224" t="n"/>
      <c r="D48" s="224" t="n"/>
      <c r="E48" s="224" t="n"/>
      <c r="F48" s="224" t="n"/>
      <c r="G48" s="224" t="n"/>
      <c r="H48" s="224" t="n"/>
      <c r="I48" s="224" t="n"/>
      <c r="J48" s="224" t="n"/>
      <c r="K48" s="224" t="n"/>
      <c r="L48" s="225" t="n"/>
      <c r="M48" s="226" t="n"/>
      <c r="N48" s="226" t="n"/>
      <c r="O48" s="226" t="n"/>
      <c r="P48" s="226" t="n"/>
      <c r="Q48" s="226" t="n"/>
      <c r="R48" s="226" t="n"/>
      <c r="S48" s="227" t="n"/>
      <c r="T48" s="227" t="n"/>
      <c r="U48" s="227" t="n"/>
      <c r="V48" s="227" t="n"/>
      <c r="W48" s="227" t="n"/>
      <c r="X48" s="227" t="n"/>
      <c r="Y48" s="227" t="n"/>
      <c r="Z48" s="227" t="n"/>
      <c r="AB48" s="224" t="n"/>
      <c r="AF48" s="224" t="n"/>
      <c r="AI48" s="228" t="n"/>
    </row>
    <row r="49" ht="87.59999999999999" customHeight="1">
      <c r="A49" s="224" t="n"/>
      <c r="B49" s="224" t="n"/>
      <c r="C49" s="224" t="n"/>
      <c r="D49" s="224" t="n"/>
      <c r="E49" s="224" t="n"/>
      <c r="F49" s="224" t="n"/>
      <c r="G49" s="224" t="n"/>
      <c r="H49" s="224" t="n"/>
      <c r="I49" s="224" t="n"/>
      <c r="J49" s="224" t="n"/>
      <c r="K49" s="224" t="n"/>
      <c r="L49" s="225" t="n"/>
      <c r="M49" s="226" t="n"/>
      <c r="N49" s="226" t="n"/>
      <c r="O49" s="226" t="n"/>
      <c r="P49" s="226" t="n"/>
      <c r="Q49" s="226" t="n"/>
      <c r="R49" s="226" t="n"/>
      <c r="S49" s="227" t="n"/>
      <c r="T49" s="227" t="n"/>
      <c r="U49" s="227" t="n"/>
      <c r="V49" s="227" t="n"/>
      <c r="W49" s="227" t="n"/>
      <c r="X49" s="227" t="n"/>
      <c r="Y49" s="227" t="n"/>
      <c r="Z49" s="227" t="n"/>
      <c r="AB49" s="224" t="n"/>
      <c r="AF49" s="224" t="n"/>
      <c r="AI49" s="228" t="n"/>
    </row>
    <row r="50" ht="87.59999999999999" customHeight="1">
      <c r="A50" s="224" t="n"/>
      <c r="B50" s="224" t="n"/>
      <c r="C50" s="224" t="n"/>
      <c r="D50" s="224" t="n"/>
      <c r="E50" s="224" t="n"/>
      <c r="F50" s="224" t="n"/>
      <c r="G50" s="224" t="n"/>
      <c r="H50" s="224" t="n"/>
      <c r="I50" s="224" t="n"/>
      <c r="J50" s="224" t="n"/>
      <c r="K50" s="224" t="n"/>
      <c r="L50" s="225" t="n"/>
      <c r="M50" s="226" t="n"/>
      <c r="N50" s="226" t="n"/>
      <c r="O50" s="226" t="n"/>
      <c r="P50" s="226" t="n"/>
      <c r="Q50" s="226" t="n"/>
      <c r="R50" s="226" t="n"/>
      <c r="S50" s="227" t="n"/>
      <c r="T50" s="227" t="n"/>
      <c r="U50" s="227" t="n"/>
      <c r="V50" s="227" t="n"/>
      <c r="W50" s="227" t="n"/>
      <c r="X50" s="227" t="n"/>
      <c r="Y50" s="227" t="n"/>
      <c r="Z50" s="227" t="n"/>
      <c r="AB50" s="224" t="n"/>
      <c r="AF50" s="224" t="n"/>
      <c r="AI50" s="228" t="n"/>
    </row>
    <row r="51" ht="87.59999999999999" customHeight="1">
      <c r="A51" s="224" t="n"/>
      <c r="B51" s="224" t="n"/>
      <c r="C51" s="224" t="n"/>
      <c r="D51" s="224" t="n"/>
      <c r="E51" s="224" t="n"/>
      <c r="F51" s="224" t="n"/>
      <c r="G51" s="224" t="n"/>
      <c r="H51" s="224" t="n"/>
      <c r="I51" s="224" t="n"/>
      <c r="J51" s="224" t="n"/>
      <c r="K51" s="224" t="n"/>
      <c r="L51" s="225" t="n"/>
      <c r="M51" s="226" t="n"/>
      <c r="N51" s="226" t="n"/>
      <c r="O51" s="226" t="n"/>
      <c r="P51" s="226" t="n"/>
      <c r="Q51" s="226" t="n"/>
      <c r="R51" s="226" t="n"/>
      <c r="S51" s="227" t="n"/>
      <c r="T51" s="227" t="n"/>
      <c r="U51" s="227" t="n"/>
      <c r="V51" s="227" t="n"/>
      <c r="W51" s="227" t="n"/>
      <c r="X51" s="227" t="n"/>
      <c r="Y51" s="227" t="n"/>
      <c r="Z51" s="227" t="n"/>
      <c r="AB51" s="224" t="n"/>
      <c r="AF51" s="224" t="n"/>
      <c r="AI51" s="228" t="n"/>
    </row>
    <row r="52" ht="87.59999999999999" customHeight="1">
      <c r="A52" s="224" t="n"/>
      <c r="B52" s="224" t="n"/>
      <c r="C52" s="224" t="n"/>
      <c r="D52" s="224" t="n"/>
      <c r="E52" s="224" t="n"/>
      <c r="F52" s="224" t="n"/>
      <c r="G52" s="224" t="n"/>
      <c r="H52" s="224" t="n"/>
      <c r="I52" s="224" t="n"/>
      <c r="J52" s="224" t="n"/>
      <c r="K52" s="224" t="n"/>
      <c r="L52" s="225" t="n"/>
      <c r="M52" s="226" t="n"/>
      <c r="N52" s="226" t="n"/>
      <c r="O52" s="226" t="n"/>
      <c r="P52" s="226" t="n"/>
      <c r="Q52" s="226" t="n"/>
      <c r="R52" s="226" t="n"/>
      <c r="S52" s="227" t="n"/>
      <c r="T52" s="227" t="n"/>
      <c r="U52" s="227" t="n"/>
      <c r="V52" s="227" t="n"/>
      <c r="W52" s="227" t="n"/>
      <c r="X52" s="227" t="n"/>
      <c r="Y52" s="227" t="n"/>
      <c r="Z52" s="227" t="n"/>
      <c r="AB52" s="224" t="n"/>
      <c r="AF52" s="224" t="n"/>
      <c r="AI52" s="228" t="n"/>
    </row>
    <row r="53" ht="87.59999999999999" customHeight="1">
      <c r="A53" s="224" t="n"/>
      <c r="B53" s="224" t="n"/>
      <c r="C53" s="224" t="n"/>
      <c r="D53" s="224" t="n"/>
      <c r="E53" s="224" t="n"/>
      <c r="F53" s="224" t="n"/>
      <c r="G53" s="224" t="n"/>
      <c r="H53" s="224" t="n"/>
      <c r="I53" s="224" t="n"/>
      <c r="J53" s="224" t="n"/>
      <c r="K53" s="224" t="n"/>
      <c r="L53" s="225" t="n"/>
      <c r="M53" s="226" t="n"/>
      <c r="N53" s="226" t="n"/>
      <c r="O53" s="226" t="n"/>
      <c r="P53" s="226" t="n"/>
      <c r="Q53" s="226" t="n"/>
      <c r="R53" s="226" t="n"/>
      <c r="S53" s="227" t="n"/>
      <c r="T53" s="227" t="n"/>
      <c r="U53" s="227" t="n"/>
      <c r="V53" s="227" t="n"/>
      <c r="W53" s="227" t="n"/>
      <c r="X53" s="227" t="n"/>
      <c r="Y53" s="227" t="n"/>
      <c r="Z53" s="227" t="n"/>
      <c r="AB53" s="224" t="n"/>
      <c r="AF53" s="224" t="n"/>
      <c r="AI53" s="228" t="n"/>
    </row>
    <row r="54" ht="87.59999999999999" customHeight="1">
      <c r="A54" s="224" t="n"/>
      <c r="B54" s="224" t="n"/>
      <c r="C54" s="224" t="n"/>
      <c r="D54" s="224" t="n"/>
      <c r="E54" s="224" t="n"/>
      <c r="F54" s="224" t="n"/>
      <c r="G54" s="224" t="n"/>
      <c r="H54" s="224" t="n"/>
      <c r="I54" s="224" t="n"/>
      <c r="J54" s="224" t="n"/>
      <c r="K54" s="224" t="n"/>
      <c r="L54" s="225" t="n"/>
      <c r="M54" s="226" t="n"/>
      <c r="N54" s="226" t="n"/>
      <c r="O54" s="226" t="n"/>
      <c r="P54" s="226" t="n"/>
      <c r="Q54" s="226" t="n"/>
      <c r="R54" s="226" t="n"/>
      <c r="S54" s="227" t="n"/>
      <c r="T54" s="227" t="n"/>
      <c r="U54" s="227" t="n"/>
      <c r="V54" s="227" t="n"/>
      <c r="W54" s="227" t="n"/>
      <c r="X54" s="227" t="n"/>
      <c r="Y54" s="227" t="n"/>
      <c r="Z54" s="227" t="n"/>
      <c r="AB54" s="224" t="n"/>
      <c r="AF54" s="224" t="n"/>
      <c r="AI54" s="228" t="n"/>
    </row>
    <row r="55" ht="87.59999999999999" customHeight="1">
      <c r="A55" s="224" t="n"/>
      <c r="B55" s="224" t="n"/>
      <c r="C55" s="224" t="n"/>
      <c r="D55" s="224" t="n"/>
      <c r="E55" s="224" t="n"/>
      <c r="F55" s="224" t="n"/>
      <c r="G55" s="224" t="n"/>
      <c r="H55" s="224" t="n"/>
      <c r="I55" s="224" t="n"/>
      <c r="J55" s="224" t="n"/>
      <c r="K55" s="224" t="n"/>
      <c r="L55" s="225" t="n"/>
      <c r="M55" s="226" t="n"/>
      <c r="N55" s="226" t="n"/>
      <c r="O55" s="226" t="n"/>
      <c r="P55" s="226" t="n"/>
      <c r="Q55" s="226" t="n"/>
      <c r="R55" s="226" t="n"/>
      <c r="S55" s="227" t="n"/>
      <c r="T55" s="227" t="n"/>
      <c r="U55" s="227" t="n"/>
      <c r="V55" s="227" t="n"/>
      <c r="W55" s="227" t="n"/>
      <c r="X55" s="227" t="n"/>
      <c r="Y55" s="227" t="n"/>
      <c r="Z55" s="227" t="n"/>
      <c r="AB55" s="224" t="n"/>
      <c r="AF55" s="224" t="n"/>
      <c r="AI55" s="228" t="n"/>
    </row>
    <row r="56" ht="87.59999999999999" customHeight="1">
      <c r="A56" s="224" t="n"/>
      <c r="B56" s="224" t="n"/>
      <c r="C56" s="224" t="n"/>
      <c r="D56" s="224" t="n"/>
      <c r="E56" s="224" t="n"/>
      <c r="F56" s="224" t="n"/>
      <c r="G56" s="224" t="n"/>
      <c r="H56" s="224" t="n"/>
      <c r="I56" s="224" t="n"/>
      <c r="J56" s="224" t="n"/>
      <c r="K56" s="224" t="n"/>
      <c r="L56" s="225" t="n"/>
      <c r="M56" s="226" t="n"/>
      <c r="N56" s="226" t="n"/>
      <c r="O56" s="226" t="n"/>
      <c r="P56" s="226" t="n"/>
      <c r="Q56" s="226" t="n"/>
      <c r="R56" s="226" t="n"/>
      <c r="S56" s="227" t="n"/>
      <c r="T56" s="227" t="n"/>
      <c r="U56" s="227" t="n"/>
      <c r="V56" s="227" t="n"/>
      <c r="W56" s="227" t="n"/>
      <c r="X56" s="227" t="n"/>
      <c r="Y56" s="227" t="n"/>
      <c r="Z56" s="227" t="n"/>
      <c r="AB56" s="224" t="n"/>
      <c r="AF56" s="224" t="n"/>
      <c r="AI56" s="228" t="n"/>
    </row>
    <row r="57" ht="87.59999999999999" customHeight="1">
      <c r="A57" s="224" t="n"/>
      <c r="B57" s="224" t="n"/>
      <c r="C57" s="224" t="n"/>
      <c r="D57" s="224" t="n"/>
      <c r="E57" s="224" t="n"/>
      <c r="F57" s="224" t="n"/>
      <c r="G57" s="224" t="n"/>
      <c r="H57" s="224" t="n"/>
      <c r="I57" s="224" t="n"/>
      <c r="J57" s="224" t="n"/>
      <c r="K57" s="224" t="n"/>
      <c r="L57" s="225" t="n"/>
      <c r="M57" s="226" t="n"/>
      <c r="N57" s="226" t="n"/>
      <c r="O57" s="226" t="n"/>
      <c r="P57" s="226" t="n"/>
      <c r="Q57" s="226" t="n"/>
      <c r="R57" s="226" t="n"/>
      <c r="S57" s="227" t="n"/>
      <c r="T57" s="227" t="n"/>
      <c r="U57" s="227" t="n"/>
      <c r="V57" s="227" t="n"/>
      <c r="W57" s="227" t="n"/>
      <c r="X57" s="227" t="n"/>
      <c r="Y57" s="227" t="n"/>
      <c r="Z57" s="227" t="n"/>
      <c r="AB57" s="224" t="n"/>
      <c r="AF57" s="224" t="n"/>
      <c r="AI57" s="228" t="n"/>
    </row>
    <row r="58" ht="87.59999999999999" customHeight="1">
      <c r="A58" s="224" t="n"/>
      <c r="B58" s="224" t="n"/>
      <c r="C58" s="224" t="n"/>
      <c r="D58" s="224" t="n"/>
      <c r="E58" s="224" t="n"/>
      <c r="F58" s="224" t="n"/>
      <c r="G58" s="224" t="n"/>
      <c r="H58" s="224" t="n"/>
      <c r="I58" s="224" t="n"/>
      <c r="J58" s="224" t="n"/>
      <c r="K58" s="224" t="n"/>
      <c r="L58" s="225" t="n"/>
      <c r="M58" s="226" t="n"/>
      <c r="N58" s="226" t="n"/>
      <c r="O58" s="226" t="n"/>
      <c r="P58" s="226" t="n"/>
      <c r="Q58" s="226" t="n"/>
      <c r="R58" s="226" t="n"/>
      <c r="S58" s="227" t="n"/>
      <c r="T58" s="227" t="n"/>
      <c r="U58" s="227" t="n"/>
      <c r="V58" s="227" t="n"/>
      <c r="W58" s="227" t="n"/>
      <c r="X58" s="227" t="n"/>
      <c r="Y58" s="227" t="n"/>
      <c r="Z58" s="227" t="n"/>
      <c r="AB58" s="224" t="n"/>
      <c r="AF58" s="224" t="n"/>
      <c r="AI58" s="228" t="n"/>
    </row>
    <row r="59" ht="87.59999999999999" customHeight="1">
      <c r="A59" s="224" t="n"/>
      <c r="B59" s="224" t="n"/>
      <c r="C59" s="224" t="n"/>
      <c r="D59" s="224" t="n"/>
      <c r="E59" s="224" t="n"/>
      <c r="F59" s="224" t="n"/>
      <c r="G59" s="224" t="n"/>
      <c r="H59" s="224" t="n"/>
      <c r="I59" s="224" t="n"/>
      <c r="J59" s="224" t="n"/>
      <c r="K59" s="224" t="n"/>
      <c r="L59" s="225" t="n"/>
      <c r="M59" s="226" t="n"/>
      <c r="N59" s="226" t="n"/>
      <c r="O59" s="226" t="n"/>
      <c r="P59" s="226" t="n"/>
      <c r="Q59" s="226" t="n"/>
      <c r="R59" s="226" t="n"/>
      <c r="S59" s="227" t="n"/>
      <c r="T59" s="227" t="n"/>
      <c r="U59" s="227" t="n"/>
      <c r="V59" s="227" t="n"/>
      <c r="W59" s="227" t="n"/>
      <c r="X59" s="227" t="n"/>
      <c r="Y59" s="227" t="n"/>
      <c r="Z59" s="227" t="n"/>
      <c r="AB59" s="224" t="n"/>
      <c r="AF59" s="224" t="n"/>
      <c r="AI59" s="228" t="n"/>
    </row>
    <row r="60" ht="87.59999999999999" customHeight="1">
      <c r="A60" s="224" t="n"/>
      <c r="B60" s="224" t="n"/>
      <c r="C60" s="224" t="n"/>
      <c r="D60" s="224" t="n"/>
      <c r="E60" s="224" t="n"/>
      <c r="F60" s="224" t="n"/>
      <c r="G60" s="224" t="n"/>
      <c r="H60" s="224" t="n"/>
      <c r="I60" s="224" t="n"/>
      <c r="J60" s="224" t="n"/>
      <c r="K60" s="224" t="n"/>
      <c r="L60" s="225" t="n"/>
      <c r="M60" s="226" t="n"/>
      <c r="N60" s="226" t="n"/>
      <c r="O60" s="226" t="n"/>
      <c r="P60" s="226" t="n"/>
      <c r="Q60" s="226" t="n"/>
      <c r="R60" s="226" t="n"/>
      <c r="S60" s="227" t="n"/>
      <c r="T60" s="227" t="n"/>
      <c r="U60" s="227" t="n"/>
      <c r="V60" s="227" t="n"/>
      <c r="W60" s="227" t="n"/>
      <c r="X60" s="227" t="n"/>
      <c r="Y60" s="227" t="n"/>
      <c r="Z60" s="227" t="n"/>
      <c r="AB60" s="224" t="n"/>
      <c r="AF60" s="224" t="n"/>
      <c r="AI60" s="228" t="n"/>
    </row>
    <row r="61" ht="87.59999999999999" customHeight="1">
      <c r="A61" s="224" t="n"/>
      <c r="B61" s="224" t="n"/>
      <c r="C61" s="224" t="n"/>
      <c r="D61" s="224" t="n"/>
      <c r="E61" s="224" t="n"/>
      <c r="F61" s="224" t="n"/>
      <c r="G61" s="224" t="n"/>
      <c r="H61" s="224" t="n"/>
      <c r="I61" s="224" t="n"/>
      <c r="J61" s="224" t="n"/>
      <c r="K61" s="224" t="n"/>
      <c r="L61" s="225" t="n"/>
      <c r="M61" s="226" t="n"/>
      <c r="N61" s="226" t="n"/>
      <c r="O61" s="226" t="n"/>
      <c r="P61" s="226" t="n"/>
      <c r="Q61" s="226" t="n"/>
      <c r="R61" s="226" t="n"/>
      <c r="S61" s="227" t="n"/>
      <c r="T61" s="227" t="n"/>
      <c r="U61" s="227" t="n"/>
      <c r="V61" s="227" t="n"/>
      <c r="W61" s="227" t="n"/>
      <c r="X61" s="227" t="n"/>
      <c r="Y61" s="227" t="n"/>
      <c r="Z61" s="227" t="n"/>
      <c r="AB61" s="224" t="n"/>
      <c r="AF61" s="224" t="n"/>
      <c r="AI61" s="228" t="n"/>
    </row>
    <row r="62" ht="87.59999999999999" customHeight="1">
      <c r="A62" s="224" t="n"/>
      <c r="B62" s="224" t="n"/>
      <c r="C62" s="224" t="n"/>
      <c r="D62" s="224" t="n"/>
      <c r="E62" s="224" t="n"/>
      <c r="F62" s="224" t="n"/>
      <c r="G62" s="224" t="n"/>
      <c r="H62" s="224" t="n"/>
      <c r="I62" s="224" t="n"/>
      <c r="J62" s="224" t="n"/>
      <c r="K62" s="224" t="n"/>
      <c r="L62" s="225" t="n"/>
      <c r="M62" s="226" t="n"/>
      <c r="N62" s="226" t="n"/>
      <c r="O62" s="226" t="n"/>
      <c r="P62" s="226" t="n"/>
      <c r="Q62" s="226" t="n"/>
      <c r="R62" s="226" t="n"/>
      <c r="S62" s="227" t="n"/>
      <c r="T62" s="227" t="n"/>
      <c r="U62" s="227" t="n"/>
      <c r="V62" s="227" t="n"/>
      <c r="W62" s="227" t="n"/>
      <c r="X62" s="227" t="n"/>
      <c r="Y62" s="227" t="n"/>
      <c r="Z62" s="227" t="n"/>
      <c r="AB62" s="224" t="n"/>
      <c r="AF62" s="224" t="n"/>
      <c r="AI62" s="228" t="n"/>
    </row>
    <row r="63" ht="87.59999999999999" customHeight="1">
      <c r="A63" s="224" t="n"/>
      <c r="B63" s="224" t="n"/>
      <c r="C63" s="224" t="n"/>
      <c r="D63" s="224" t="n"/>
      <c r="E63" s="224" t="n"/>
      <c r="F63" s="224" t="n"/>
      <c r="G63" s="224" t="n"/>
      <c r="H63" s="224" t="n"/>
      <c r="I63" s="224" t="n"/>
      <c r="J63" s="224" t="n"/>
      <c r="K63" s="224" t="n"/>
      <c r="L63" s="225" t="n"/>
      <c r="M63" s="226" t="n"/>
      <c r="N63" s="226" t="n"/>
      <c r="O63" s="226" t="n"/>
      <c r="P63" s="226" t="n"/>
      <c r="Q63" s="226" t="n"/>
      <c r="R63" s="226" t="n"/>
      <c r="S63" s="227" t="n"/>
      <c r="T63" s="227" t="n"/>
      <c r="U63" s="227" t="n"/>
      <c r="V63" s="227" t="n"/>
      <c r="W63" s="227" t="n"/>
      <c r="X63" s="227" t="n"/>
      <c r="Y63" s="227" t="n"/>
      <c r="Z63" s="227" t="n"/>
      <c r="AB63" s="224" t="n"/>
      <c r="AF63" s="224" t="n"/>
      <c r="AI63" s="228" t="n"/>
    </row>
    <row r="64" ht="87.59999999999999" customHeight="1">
      <c r="A64" s="224" t="n"/>
      <c r="B64" s="224" t="n"/>
      <c r="C64" s="224" t="n"/>
      <c r="D64" s="224" t="n"/>
      <c r="E64" s="224" t="n"/>
      <c r="F64" s="224" t="n"/>
      <c r="G64" s="224" t="n"/>
      <c r="H64" s="224" t="n"/>
      <c r="I64" s="224" t="n"/>
      <c r="J64" s="224" t="n"/>
      <c r="K64" s="224" t="n"/>
      <c r="L64" s="225" t="n"/>
      <c r="M64" s="226" t="n"/>
      <c r="N64" s="226" t="n"/>
      <c r="O64" s="226" t="n"/>
      <c r="P64" s="226" t="n"/>
      <c r="Q64" s="226" t="n"/>
      <c r="R64" s="226" t="n"/>
      <c r="S64" s="227" t="n"/>
      <c r="T64" s="227" t="n"/>
      <c r="U64" s="227" t="n"/>
      <c r="V64" s="227" t="n"/>
      <c r="W64" s="227" t="n"/>
      <c r="X64" s="227" t="n"/>
      <c r="Y64" s="227" t="n"/>
      <c r="Z64" s="227" t="n"/>
      <c r="AB64" s="224" t="n"/>
      <c r="AF64" s="224" t="n"/>
      <c r="AI64" s="228" t="n"/>
    </row>
    <row r="65" ht="87.59999999999999" customHeight="1">
      <c r="A65" s="224" t="n"/>
      <c r="B65" s="224" t="n"/>
      <c r="C65" s="224" t="n"/>
      <c r="D65" s="224" t="n"/>
      <c r="E65" s="224" t="n"/>
      <c r="F65" s="224" t="n"/>
      <c r="G65" s="224" t="n"/>
      <c r="H65" s="224" t="n"/>
      <c r="I65" s="224" t="n"/>
      <c r="J65" s="224" t="n"/>
      <c r="K65" s="224" t="n"/>
      <c r="L65" s="225" t="n"/>
      <c r="M65" s="226" t="n"/>
      <c r="N65" s="226" t="n"/>
      <c r="O65" s="226" t="n"/>
      <c r="P65" s="226" t="n"/>
      <c r="Q65" s="226" t="n"/>
      <c r="R65" s="226" t="n"/>
      <c r="S65" s="227" t="n"/>
      <c r="T65" s="227" t="n"/>
      <c r="U65" s="227" t="n"/>
      <c r="V65" s="227" t="n"/>
      <c r="W65" s="227" t="n"/>
      <c r="X65" s="227" t="n"/>
      <c r="Y65" s="227" t="n"/>
      <c r="Z65" s="227" t="n"/>
      <c r="AB65" s="224" t="n"/>
      <c r="AF65" s="224" t="n"/>
      <c r="AI65" s="228" t="n"/>
    </row>
    <row r="66" ht="87.59999999999999" customHeight="1">
      <c r="A66" s="224" t="n"/>
      <c r="B66" s="224" t="n"/>
      <c r="C66" s="224" t="n"/>
      <c r="D66" s="224" t="n"/>
      <c r="E66" s="224" t="n"/>
      <c r="F66" s="224" t="n"/>
      <c r="G66" s="224" t="n"/>
      <c r="H66" s="224" t="n"/>
      <c r="I66" s="224" t="n"/>
      <c r="J66" s="224" t="n"/>
      <c r="K66" s="224" t="n"/>
      <c r="L66" s="225" t="n"/>
      <c r="M66" s="226" t="n"/>
      <c r="N66" s="226" t="n"/>
      <c r="O66" s="226" t="n"/>
      <c r="P66" s="226" t="n"/>
      <c r="Q66" s="226" t="n"/>
      <c r="R66" s="226" t="n"/>
      <c r="S66" s="227" t="n"/>
      <c r="T66" s="227" t="n"/>
      <c r="U66" s="227" t="n"/>
      <c r="V66" s="227" t="n"/>
      <c r="W66" s="227" t="n"/>
      <c r="X66" s="227" t="n"/>
      <c r="Y66" s="227" t="n"/>
      <c r="Z66" s="227" t="n"/>
      <c r="AB66" s="224" t="n"/>
      <c r="AF66" s="224" t="n"/>
      <c r="AI66" s="228" t="n"/>
    </row>
    <row r="67" ht="87.59999999999999" customHeight="1">
      <c r="A67" s="224" t="n"/>
      <c r="B67" s="224" t="n"/>
      <c r="C67" s="224" t="n"/>
      <c r="D67" s="224" t="n"/>
      <c r="E67" s="224" t="n"/>
      <c r="F67" s="224" t="n"/>
      <c r="G67" s="224" t="n"/>
      <c r="H67" s="224" t="n"/>
      <c r="I67" s="224" t="n"/>
      <c r="J67" s="224" t="n"/>
      <c r="K67" s="224" t="n"/>
      <c r="L67" s="225" t="n"/>
      <c r="M67" s="226" t="n"/>
      <c r="N67" s="226" t="n"/>
      <c r="O67" s="226" t="n"/>
      <c r="P67" s="226" t="n"/>
      <c r="Q67" s="226" t="n"/>
      <c r="R67" s="226" t="n"/>
      <c r="S67" s="227" t="n"/>
      <c r="T67" s="227" t="n"/>
      <c r="U67" s="227" t="n"/>
      <c r="V67" s="227" t="n"/>
      <c r="W67" s="227" t="n"/>
      <c r="X67" s="227" t="n"/>
      <c r="Y67" s="227" t="n"/>
      <c r="Z67" s="227" t="n"/>
      <c r="AB67" s="224" t="n"/>
      <c r="AF67" s="224" t="n"/>
      <c r="AI67" s="228" t="n"/>
    </row>
    <row r="68" ht="87.59999999999999" customHeight="1">
      <c r="A68" s="224" t="n"/>
      <c r="B68" s="224" t="n"/>
      <c r="C68" s="224" t="n"/>
      <c r="D68" s="224" t="n"/>
      <c r="E68" s="224" t="n"/>
      <c r="F68" s="224" t="n"/>
      <c r="G68" s="224" t="n"/>
      <c r="H68" s="224" t="n"/>
      <c r="I68" s="224" t="n"/>
      <c r="J68" s="224" t="n"/>
      <c r="K68" s="224" t="n"/>
      <c r="L68" s="225" t="n"/>
      <c r="M68" s="226" t="n"/>
      <c r="N68" s="226" t="n"/>
      <c r="O68" s="226" t="n"/>
      <c r="P68" s="226" t="n"/>
      <c r="Q68" s="226" t="n"/>
      <c r="R68" s="226" t="n"/>
      <c r="S68" s="227" t="n"/>
      <c r="T68" s="227" t="n"/>
      <c r="U68" s="227" t="n"/>
      <c r="V68" s="227" t="n"/>
      <c r="W68" s="227" t="n"/>
      <c r="X68" s="227" t="n"/>
      <c r="Y68" s="227" t="n"/>
      <c r="Z68" s="227" t="n"/>
      <c r="AB68" s="224" t="n"/>
      <c r="AF68" s="224" t="n"/>
      <c r="AI68" s="228" t="n"/>
    </row>
    <row r="69" ht="87.59999999999999" customHeight="1">
      <c r="A69" s="224" t="n"/>
      <c r="B69" s="224" t="n"/>
      <c r="C69" s="224" t="n"/>
      <c r="D69" s="224" t="n"/>
      <c r="E69" s="224" t="n"/>
      <c r="F69" s="224" t="n"/>
      <c r="G69" s="224" t="n"/>
      <c r="H69" s="224" t="n"/>
      <c r="I69" s="224" t="n"/>
      <c r="J69" s="224" t="n"/>
      <c r="K69" s="224" t="n"/>
      <c r="L69" s="225" t="n"/>
      <c r="M69" s="226" t="n"/>
      <c r="N69" s="226" t="n"/>
      <c r="O69" s="226" t="n"/>
      <c r="P69" s="226" t="n"/>
      <c r="Q69" s="226" t="n"/>
      <c r="R69" s="226" t="n"/>
      <c r="S69" s="227" t="n"/>
      <c r="T69" s="227" t="n"/>
      <c r="U69" s="227" t="n"/>
      <c r="V69" s="227" t="n"/>
      <c r="W69" s="227" t="n"/>
      <c r="X69" s="227" t="n"/>
      <c r="Y69" s="227" t="n"/>
      <c r="Z69" s="227" t="n"/>
      <c r="AB69" s="224" t="n"/>
      <c r="AF69" s="224" t="n"/>
      <c r="AI69" s="228" t="n"/>
    </row>
    <row r="70" ht="87.59999999999999" customHeight="1">
      <c r="A70" s="224" t="n"/>
      <c r="B70" s="224" t="n"/>
      <c r="C70" s="224" t="n"/>
      <c r="D70" s="224" t="n"/>
      <c r="E70" s="224" t="n"/>
      <c r="F70" s="224" t="n"/>
      <c r="G70" s="224" t="n"/>
      <c r="H70" s="224" t="n"/>
      <c r="I70" s="224" t="n"/>
      <c r="J70" s="224" t="n"/>
      <c r="K70" s="224" t="n"/>
      <c r="L70" s="225" t="n"/>
      <c r="M70" s="226" t="n"/>
      <c r="N70" s="226" t="n"/>
      <c r="O70" s="226" t="n"/>
      <c r="P70" s="226" t="n"/>
      <c r="Q70" s="226" t="n"/>
      <c r="R70" s="226" t="n"/>
      <c r="S70" s="227" t="n"/>
      <c r="T70" s="227" t="n"/>
      <c r="U70" s="227" t="n"/>
      <c r="V70" s="227" t="n"/>
      <c r="W70" s="227" t="n"/>
      <c r="X70" s="227" t="n"/>
      <c r="Y70" s="227" t="n"/>
      <c r="Z70" s="227" t="n"/>
      <c r="AB70" s="224" t="n"/>
      <c r="AF70" s="224" t="n"/>
      <c r="AI70" s="228" t="n"/>
    </row>
    <row r="71" ht="87.59999999999999" customHeight="1">
      <c r="A71" s="224" t="n"/>
      <c r="B71" s="224" t="n"/>
      <c r="C71" s="224" t="n"/>
      <c r="D71" s="224" t="n"/>
      <c r="E71" s="224" t="n"/>
      <c r="F71" s="224" t="n"/>
      <c r="G71" s="224" t="n"/>
      <c r="H71" s="224" t="n"/>
      <c r="I71" s="224" t="n"/>
      <c r="J71" s="224" t="n"/>
      <c r="K71" s="224" t="n"/>
      <c r="L71" s="225" t="n"/>
      <c r="M71" s="226" t="n"/>
      <c r="N71" s="226" t="n"/>
      <c r="O71" s="226" t="n"/>
      <c r="P71" s="226" t="n"/>
      <c r="Q71" s="226" t="n"/>
      <c r="R71" s="226" t="n"/>
      <c r="S71" s="227" t="n"/>
      <c r="T71" s="227" t="n"/>
      <c r="U71" s="227" t="n"/>
      <c r="V71" s="227" t="n"/>
      <c r="W71" s="227" t="n"/>
      <c r="X71" s="227" t="n"/>
      <c r="Y71" s="227" t="n"/>
      <c r="Z71" s="227" t="n"/>
      <c r="AB71" s="224" t="n"/>
      <c r="AF71" s="224" t="n"/>
      <c r="AI71" s="228" t="n"/>
    </row>
    <row r="72" ht="87.59999999999999" customHeight="1">
      <c r="A72" s="224" t="n"/>
      <c r="B72" s="224" t="n"/>
      <c r="C72" s="224" t="n"/>
      <c r="D72" s="224" t="n"/>
      <c r="E72" s="224" t="n"/>
      <c r="F72" s="224" t="n"/>
      <c r="G72" s="224" t="n"/>
      <c r="H72" s="224" t="n"/>
      <c r="I72" s="224" t="n"/>
      <c r="J72" s="224" t="n"/>
      <c r="K72" s="224" t="n"/>
      <c r="L72" s="225" t="n"/>
      <c r="M72" s="226" t="n"/>
      <c r="N72" s="226" t="n"/>
      <c r="O72" s="226" t="n"/>
      <c r="P72" s="226" t="n"/>
      <c r="Q72" s="226" t="n"/>
      <c r="R72" s="226" t="n"/>
      <c r="S72" s="227" t="n"/>
      <c r="T72" s="227" t="n"/>
      <c r="U72" s="227" t="n"/>
      <c r="V72" s="227" t="n"/>
      <c r="W72" s="227" t="n"/>
      <c r="X72" s="227" t="n"/>
      <c r="Y72" s="227" t="n"/>
      <c r="Z72" s="227" t="n"/>
      <c r="AB72" s="224" t="n"/>
      <c r="AF72" s="224" t="n"/>
      <c r="AI72" s="228" t="n"/>
    </row>
    <row r="73" ht="87.59999999999999" customHeight="1">
      <c r="A73" s="224" t="n"/>
      <c r="B73" s="224" t="n"/>
      <c r="C73" s="224" t="n"/>
      <c r="D73" s="224" t="n"/>
      <c r="E73" s="224" t="n"/>
      <c r="F73" s="224" t="n"/>
      <c r="G73" s="224" t="n"/>
      <c r="H73" s="224" t="n"/>
      <c r="I73" s="224" t="n"/>
      <c r="J73" s="224" t="n"/>
      <c r="K73" s="224" t="n"/>
      <c r="L73" s="225" t="n"/>
      <c r="M73" s="226" t="n"/>
      <c r="N73" s="226" t="n"/>
      <c r="O73" s="226" t="n"/>
      <c r="P73" s="226" t="n"/>
      <c r="Q73" s="226" t="n"/>
      <c r="R73" s="226" t="n"/>
      <c r="S73" s="227" t="n"/>
      <c r="T73" s="227" t="n"/>
      <c r="U73" s="227" t="n"/>
      <c r="V73" s="227" t="n"/>
      <c r="W73" s="227" t="n"/>
      <c r="X73" s="227" t="n"/>
      <c r="Y73" s="227" t="n"/>
      <c r="Z73" s="227" t="n"/>
      <c r="AB73" s="224" t="n"/>
      <c r="AF73" s="224" t="n"/>
      <c r="AI73" s="228" t="n"/>
    </row>
    <row r="74" ht="87.59999999999999" customHeight="1">
      <c r="A74" s="224" t="n"/>
      <c r="B74" s="224" t="n"/>
      <c r="C74" s="224" t="n"/>
      <c r="D74" s="224" t="n"/>
      <c r="E74" s="224" t="n"/>
      <c r="F74" s="224" t="n"/>
      <c r="G74" s="224" t="n"/>
      <c r="H74" s="224" t="n"/>
      <c r="I74" s="224" t="n"/>
      <c r="J74" s="224" t="n"/>
      <c r="K74" s="224" t="n"/>
      <c r="L74" s="225" t="n"/>
      <c r="M74" s="226" t="n"/>
      <c r="N74" s="226" t="n"/>
      <c r="O74" s="226" t="n"/>
      <c r="P74" s="226" t="n"/>
      <c r="Q74" s="226" t="n"/>
      <c r="R74" s="226" t="n"/>
      <c r="S74" s="227" t="n"/>
      <c r="T74" s="227" t="n"/>
      <c r="U74" s="227" t="n"/>
      <c r="V74" s="227" t="n"/>
      <c r="W74" s="227" t="n"/>
      <c r="X74" s="227" t="n"/>
      <c r="Y74" s="227" t="n"/>
      <c r="Z74" s="227" t="n"/>
      <c r="AB74" s="224" t="n"/>
      <c r="AF74" s="224" t="n"/>
      <c r="AI74" s="228" t="n"/>
    </row>
    <row r="75" ht="87.59999999999999" customHeight="1">
      <c r="A75" s="224" t="n"/>
      <c r="B75" s="224" t="n"/>
      <c r="C75" s="224" t="n"/>
      <c r="D75" s="224" t="n"/>
      <c r="E75" s="224" t="n"/>
      <c r="F75" s="224" t="n"/>
      <c r="G75" s="224" t="n"/>
      <c r="H75" s="224" t="n"/>
      <c r="I75" s="224" t="n"/>
      <c r="J75" s="224" t="n"/>
      <c r="K75" s="224" t="n"/>
      <c r="L75" s="225" t="n"/>
      <c r="M75" s="226" t="n"/>
      <c r="N75" s="226" t="n"/>
      <c r="O75" s="226" t="n"/>
      <c r="P75" s="226" t="n"/>
      <c r="Q75" s="226" t="n"/>
      <c r="R75" s="226" t="n"/>
      <c r="S75" s="227" t="n"/>
      <c r="T75" s="227" t="n"/>
      <c r="U75" s="227" t="n"/>
      <c r="V75" s="227" t="n"/>
      <c r="W75" s="227" t="n"/>
      <c r="X75" s="227" t="n"/>
      <c r="Y75" s="227" t="n"/>
      <c r="Z75" s="227" t="n"/>
      <c r="AB75" s="224" t="n"/>
      <c r="AF75" s="224" t="n"/>
      <c r="AI75" s="228" t="n"/>
    </row>
    <row r="76" ht="87.59999999999999" customHeight="1">
      <c r="A76" s="224" t="n"/>
      <c r="B76" s="224" t="n"/>
      <c r="C76" s="224" t="n"/>
      <c r="D76" s="224" t="n"/>
      <c r="E76" s="224" t="n"/>
      <c r="F76" s="224" t="n"/>
      <c r="G76" s="224" t="n"/>
      <c r="H76" s="224" t="n"/>
      <c r="I76" s="224" t="n"/>
      <c r="J76" s="224" t="n"/>
      <c r="K76" s="224" t="n"/>
      <c r="L76" s="225" t="n"/>
      <c r="M76" s="226" t="n"/>
      <c r="N76" s="226" t="n"/>
      <c r="O76" s="226" t="n"/>
      <c r="P76" s="226" t="n"/>
      <c r="Q76" s="226" t="n"/>
      <c r="R76" s="226" t="n"/>
      <c r="S76" s="227" t="n"/>
      <c r="T76" s="227" t="n"/>
      <c r="U76" s="227" t="n"/>
      <c r="V76" s="227" t="n"/>
      <c r="W76" s="227" t="n"/>
      <c r="X76" s="227" t="n"/>
      <c r="Y76" s="227" t="n"/>
      <c r="Z76" s="227" t="n"/>
      <c r="AB76" s="224" t="n"/>
      <c r="AF76" s="224" t="n"/>
      <c r="AI76" s="228" t="n"/>
    </row>
    <row r="77" ht="87.59999999999999" customHeight="1">
      <c r="A77" s="224" t="n"/>
      <c r="B77" s="224" t="n"/>
      <c r="C77" s="224" t="n"/>
      <c r="D77" s="224" t="n"/>
      <c r="E77" s="224" t="n"/>
      <c r="F77" s="224" t="n"/>
      <c r="G77" s="224" t="n"/>
      <c r="H77" s="224" t="n"/>
      <c r="I77" s="224" t="n"/>
      <c r="J77" s="224" t="n"/>
      <c r="K77" s="224" t="n"/>
      <c r="L77" s="225" t="n"/>
      <c r="M77" s="226" t="n"/>
      <c r="N77" s="226" t="n"/>
      <c r="O77" s="226" t="n"/>
      <c r="P77" s="226" t="n"/>
      <c r="Q77" s="226" t="n"/>
      <c r="R77" s="226" t="n"/>
      <c r="S77" s="227" t="n"/>
      <c r="T77" s="227" t="n"/>
      <c r="U77" s="227" t="n"/>
      <c r="V77" s="227" t="n"/>
      <c r="W77" s="227" t="n"/>
      <c r="X77" s="227" t="n"/>
      <c r="Y77" s="227" t="n"/>
      <c r="Z77" s="227" t="n"/>
      <c r="AB77" s="224" t="n"/>
      <c r="AF77" s="224" t="n"/>
      <c r="AI77" s="228" t="n"/>
    </row>
    <row r="78" ht="87.59999999999999" customHeight="1">
      <c r="A78" s="224" t="n"/>
      <c r="B78" s="224" t="n"/>
      <c r="C78" s="224" t="n"/>
      <c r="D78" s="224" t="n"/>
      <c r="E78" s="224" t="n"/>
      <c r="F78" s="224" t="n"/>
      <c r="G78" s="224" t="n"/>
      <c r="H78" s="224" t="n"/>
      <c r="I78" s="224" t="n"/>
      <c r="J78" s="224" t="n"/>
      <c r="K78" s="224" t="n"/>
      <c r="L78" s="225" t="n"/>
      <c r="M78" s="226" t="n"/>
      <c r="N78" s="226" t="n"/>
      <c r="O78" s="226" t="n"/>
      <c r="P78" s="226" t="n"/>
      <c r="Q78" s="226" t="n"/>
      <c r="R78" s="226" t="n"/>
      <c r="S78" s="227" t="n"/>
      <c r="T78" s="227" t="n"/>
      <c r="U78" s="227" t="n"/>
      <c r="V78" s="227" t="n"/>
      <c r="W78" s="227" t="n"/>
      <c r="X78" s="227" t="n"/>
      <c r="Y78" s="227" t="n"/>
      <c r="Z78" s="227" t="n"/>
      <c r="AB78" s="224" t="n"/>
      <c r="AF78" s="224" t="n"/>
      <c r="AI78" s="228" t="n"/>
    </row>
    <row r="79" ht="87.59999999999999" customHeight="1">
      <c r="A79" s="224" t="n"/>
      <c r="B79" s="224" t="n"/>
      <c r="C79" s="224" t="n"/>
      <c r="D79" s="224" t="n"/>
      <c r="E79" s="224" t="n"/>
      <c r="F79" s="224" t="n"/>
      <c r="G79" s="224" t="n"/>
      <c r="H79" s="224" t="n"/>
      <c r="I79" s="224" t="n"/>
      <c r="J79" s="224" t="n"/>
      <c r="K79" s="224" t="n"/>
      <c r="L79" s="225" t="n"/>
      <c r="M79" s="226" t="n"/>
      <c r="N79" s="226" t="n"/>
      <c r="O79" s="226" t="n"/>
      <c r="P79" s="226" t="n"/>
      <c r="Q79" s="226" t="n"/>
      <c r="R79" s="226" t="n"/>
      <c r="S79" s="227" t="n"/>
      <c r="T79" s="227" t="n"/>
      <c r="U79" s="227" t="n"/>
      <c r="V79" s="227" t="n"/>
      <c r="W79" s="227" t="n"/>
      <c r="X79" s="227" t="n"/>
      <c r="Y79" s="227" t="n"/>
      <c r="Z79" s="227" t="n"/>
      <c r="AB79" s="224" t="n"/>
      <c r="AF79" s="224" t="n"/>
      <c r="AI79" s="228" t="n"/>
    </row>
    <row r="80" ht="87.59999999999999" customHeight="1">
      <c r="A80" s="224" t="n"/>
      <c r="B80" s="224" t="n"/>
      <c r="C80" s="224" t="n"/>
      <c r="D80" s="224" t="n"/>
      <c r="E80" s="224" t="n"/>
      <c r="F80" s="224" t="n"/>
      <c r="G80" s="224" t="n"/>
      <c r="H80" s="224" t="n"/>
      <c r="I80" s="224" t="n"/>
      <c r="J80" s="224" t="n"/>
      <c r="K80" s="224" t="n"/>
      <c r="L80" s="225" t="n"/>
      <c r="M80" s="226" t="n"/>
      <c r="N80" s="226" t="n"/>
      <c r="O80" s="226" t="n"/>
      <c r="P80" s="226" t="n"/>
      <c r="Q80" s="226" t="n"/>
      <c r="R80" s="226" t="n"/>
      <c r="S80" s="227" t="n"/>
      <c r="T80" s="227" t="n"/>
      <c r="U80" s="227" t="n"/>
      <c r="V80" s="227" t="n"/>
      <c r="W80" s="227" t="n"/>
      <c r="X80" s="227" t="n"/>
      <c r="Y80" s="227" t="n"/>
      <c r="Z80" s="227" t="n"/>
      <c r="AB80" s="224" t="n"/>
      <c r="AF80" s="224" t="n"/>
      <c r="AI80" s="228" t="n"/>
    </row>
    <row r="81" ht="87.59999999999999" customHeight="1">
      <c r="A81" s="224" t="n"/>
      <c r="B81" s="224" t="n"/>
      <c r="C81" s="224" t="n"/>
      <c r="D81" s="224" t="n"/>
      <c r="E81" s="224" t="n"/>
      <c r="F81" s="224" t="n"/>
      <c r="G81" s="224" t="n"/>
      <c r="H81" s="224" t="n"/>
      <c r="I81" s="224" t="n"/>
      <c r="J81" s="224" t="n"/>
      <c r="K81" s="224" t="n"/>
      <c r="L81" s="225" t="n"/>
      <c r="M81" s="226" t="n"/>
      <c r="N81" s="226" t="n"/>
      <c r="O81" s="226" t="n"/>
      <c r="P81" s="226" t="n"/>
      <c r="Q81" s="226" t="n"/>
      <c r="R81" s="226" t="n"/>
      <c r="S81" s="227" t="n"/>
      <c r="T81" s="227" t="n"/>
      <c r="U81" s="227" t="n"/>
      <c r="V81" s="227" t="n"/>
      <c r="W81" s="227" t="n"/>
      <c r="X81" s="227" t="n"/>
      <c r="Y81" s="227" t="n"/>
      <c r="Z81" s="227" t="n"/>
      <c r="AB81" s="224" t="n"/>
      <c r="AF81" s="224" t="n"/>
      <c r="AI81" s="228" t="n"/>
    </row>
    <row r="82" ht="87.59999999999999" customHeight="1">
      <c r="A82" s="224" t="n"/>
      <c r="B82" s="224" t="n"/>
      <c r="C82" s="224" t="n"/>
      <c r="D82" s="224" t="n"/>
      <c r="E82" s="224" t="n"/>
      <c r="F82" s="224" t="n"/>
      <c r="G82" s="224" t="n"/>
      <c r="H82" s="224" t="n"/>
      <c r="I82" s="224" t="n"/>
      <c r="J82" s="224" t="n"/>
      <c r="K82" s="224" t="n"/>
      <c r="L82" s="225" t="n"/>
      <c r="M82" s="226" t="n"/>
      <c r="N82" s="226" t="n"/>
      <c r="O82" s="226" t="n"/>
      <c r="P82" s="226" t="n"/>
      <c r="Q82" s="226" t="n"/>
      <c r="R82" s="226" t="n"/>
      <c r="S82" s="227" t="n"/>
      <c r="T82" s="227" t="n"/>
      <c r="U82" s="227" t="n"/>
      <c r="V82" s="227" t="n"/>
      <c r="W82" s="227" t="n"/>
      <c r="X82" s="227" t="n"/>
      <c r="Y82" s="227" t="n"/>
      <c r="Z82" s="227" t="n"/>
      <c r="AB82" s="224" t="n"/>
      <c r="AF82" s="224" t="n"/>
      <c r="AI82" s="228" t="n"/>
    </row>
    <row r="83" ht="87.59999999999999" customHeight="1">
      <c r="A83" s="224" t="n"/>
      <c r="B83" s="224" t="n"/>
      <c r="C83" s="224" t="n"/>
      <c r="D83" s="224" t="n"/>
      <c r="E83" s="224" t="n"/>
      <c r="F83" s="224" t="n"/>
      <c r="G83" s="224" t="n"/>
      <c r="H83" s="224" t="n"/>
      <c r="I83" s="224" t="n"/>
      <c r="J83" s="224" t="n"/>
      <c r="K83" s="224" t="n"/>
      <c r="L83" s="225" t="n"/>
      <c r="M83" s="226" t="n"/>
      <c r="N83" s="226" t="n"/>
      <c r="O83" s="226" t="n"/>
      <c r="P83" s="226" t="n"/>
      <c r="Q83" s="226" t="n"/>
      <c r="R83" s="226" t="n"/>
      <c r="S83" s="227" t="n"/>
      <c r="T83" s="227" t="n"/>
      <c r="U83" s="227" t="n"/>
      <c r="V83" s="227" t="n"/>
      <c r="W83" s="227" t="n"/>
      <c r="X83" s="227" t="n"/>
      <c r="Y83" s="227" t="n"/>
      <c r="Z83" s="227" t="n"/>
      <c r="AB83" s="224" t="n"/>
      <c r="AF83" s="224" t="n"/>
      <c r="AI83" s="228" t="n"/>
    </row>
    <row r="84" ht="87.59999999999999" customHeight="1">
      <c r="A84" s="224" t="n"/>
      <c r="B84" s="224" t="n"/>
      <c r="C84" s="224" t="n"/>
      <c r="D84" s="224" t="n"/>
      <c r="E84" s="224" t="n"/>
      <c r="F84" s="224" t="n"/>
      <c r="G84" s="224" t="n"/>
      <c r="H84" s="224" t="n"/>
      <c r="I84" s="224" t="n"/>
      <c r="J84" s="224" t="n"/>
      <c r="K84" s="224" t="n"/>
      <c r="L84" s="225" t="n"/>
      <c r="M84" s="226" t="n"/>
      <c r="N84" s="226" t="n"/>
      <c r="O84" s="226" t="n"/>
      <c r="P84" s="226" t="n"/>
      <c r="Q84" s="226" t="n"/>
      <c r="R84" s="226" t="n"/>
      <c r="S84" s="227" t="n"/>
      <c r="T84" s="227" t="n"/>
      <c r="U84" s="227" t="n"/>
      <c r="V84" s="227" t="n"/>
      <c r="W84" s="227" t="n"/>
      <c r="X84" s="227" t="n"/>
      <c r="Y84" s="227" t="n"/>
      <c r="Z84" s="227" t="n"/>
      <c r="AB84" s="224" t="n"/>
      <c r="AF84" s="224" t="n"/>
      <c r="AI84" s="228" t="n"/>
    </row>
    <row r="85" ht="87.59999999999999" customHeight="1">
      <c r="A85" s="224" t="n"/>
      <c r="B85" s="224" t="n"/>
      <c r="C85" s="224" t="n"/>
      <c r="D85" s="224" t="n"/>
      <c r="E85" s="224" t="n"/>
      <c r="F85" s="224" t="n"/>
      <c r="G85" s="224" t="n"/>
      <c r="H85" s="224" t="n"/>
      <c r="I85" s="224" t="n"/>
      <c r="J85" s="224" t="n"/>
      <c r="K85" s="224" t="n"/>
      <c r="L85" s="225" t="n"/>
      <c r="M85" s="226" t="n"/>
      <c r="N85" s="226" t="n"/>
      <c r="O85" s="226" t="n"/>
      <c r="P85" s="226" t="n"/>
      <c r="Q85" s="226" t="n"/>
      <c r="R85" s="226" t="n"/>
      <c r="S85" s="227" t="n"/>
      <c r="T85" s="227" t="n"/>
      <c r="U85" s="227" t="n"/>
      <c r="V85" s="227" t="n"/>
      <c r="W85" s="227" t="n"/>
      <c r="X85" s="227" t="n"/>
      <c r="Y85" s="227" t="n"/>
      <c r="Z85" s="227" t="n"/>
      <c r="AB85" s="224" t="n"/>
      <c r="AF85" s="224" t="n"/>
      <c r="AI85" s="228" t="n"/>
    </row>
    <row r="86" ht="87.59999999999999" customHeight="1">
      <c r="A86" s="224" t="n"/>
      <c r="B86" s="224" t="n"/>
      <c r="C86" s="224" t="n"/>
      <c r="D86" s="224" t="n"/>
      <c r="E86" s="224" t="n"/>
      <c r="F86" s="224" t="n"/>
      <c r="G86" s="224" t="n"/>
      <c r="H86" s="224" t="n"/>
      <c r="I86" s="224" t="n"/>
      <c r="J86" s="224" t="n"/>
      <c r="K86" s="224" t="n"/>
      <c r="L86" s="225" t="n"/>
      <c r="M86" s="226" t="n"/>
      <c r="N86" s="226" t="n"/>
      <c r="O86" s="226" t="n"/>
      <c r="P86" s="226" t="n"/>
      <c r="Q86" s="226" t="n"/>
      <c r="R86" s="226" t="n"/>
      <c r="S86" s="227" t="n"/>
      <c r="T86" s="227" t="n"/>
      <c r="U86" s="227" t="n"/>
      <c r="V86" s="227" t="n"/>
      <c r="W86" s="227" t="n"/>
      <c r="X86" s="227" t="n"/>
      <c r="Y86" s="227" t="n"/>
      <c r="Z86" s="227" t="n"/>
      <c r="AB86" s="224" t="n"/>
      <c r="AF86" s="224" t="n"/>
      <c r="AI86" s="228" t="n"/>
    </row>
    <row r="87" ht="87.59999999999999" customHeight="1">
      <c r="A87" s="224" t="n"/>
      <c r="B87" s="224" t="n"/>
      <c r="C87" s="224" t="n"/>
      <c r="D87" s="224" t="n"/>
      <c r="E87" s="224" t="n"/>
      <c r="F87" s="224" t="n"/>
      <c r="G87" s="224" t="n"/>
      <c r="H87" s="224" t="n"/>
      <c r="I87" s="224" t="n"/>
      <c r="J87" s="224" t="n"/>
      <c r="K87" s="224" t="n"/>
      <c r="L87" s="225" t="n"/>
      <c r="M87" s="226" t="n"/>
      <c r="N87" s="226" t="n"/>
      <c r="O87" s="226" t="n"/>
      <c r="P87" s="226" t="n"/>
      <c r="Q87" s="226" t="n"/>
      <c r="R87" s="226" t="n"/>
      <c r="S87" s="227" t="n"/>
      <c r="T87" s="227" t="n"/>
      <c r="U87" s="227" t="n"/>
      <c r="V87" s="227" t="n"/>
      <c r="W87" s="227" t="n"/>
      <c r="X87" s="227" t="n"/>
      <c r="Y87" s="227" t="n"/>
      <c r="Z87" s="227" t="n"/>
      <c r="AB87" s="224" t="n"/>
      <c r="AF87" s="224" t="n"/>
      <c r="AI87" s="228" t="n"/>
    </row>
    <row r="88" ht="87.59999999999999" customHeight="1">
      <c r="A88" s="224" t="n"/>
      <c r="B88" s="224" t="n"/>
      <c r="C88" s="224" t="n"/>
      <c r="D88" s="224" t="n"/>
      <c r="E88" s="224" t="n"/>
      <c r="F88" s="224" t="n"/>
      <c r="G88" s="224" t="n"/>
      <c r="H88" s="224" t="n"/>
      <c r="I88" s="224" t="n"/>
      <c r="J88" s="224" t="n"/>
      <c r="K88" s="224" t="n"/>
      <c r="L88" s="225" t="n"/>
      <c r="M88" s="226" t="n"/>
      <c r="N88" s="226" t="n"/>
      <c r="O88" s="226" t="n"/>
      <c r="P88" s="226" t="n"/>
      <c r="Q88" s="226" t="n"/>
      <c r="R88" s="226" t="n"/>
      <c r="S88" s="227" t="n"/>
      <c r="T88" s="227" t="n"/>
      <c r="U88" s="227" t="n"/>
      <c r="V88" s="227" t="n"/>
      <c r="W88" s="227" t="n"/>
      <c r="X88" s="227" t="n"/>
      <c r="Y88" s="227" t="n"/>
      <c r="Z88" s="227" t="n"/>
      <c r="AB88" s="224" t="n"/>
      <c r="AF88" s="224" t="n"/>
      <c r="AI88" s="228" t="n"/>
    </row>
    <row r="89" ht="87.59999999999999" customHeight="1">
      <c r="A89" s="224" t="n"/>
      <c r="B89" s="224" t="n"/>
      <c r="C89" s="224" t="n"/>
      <c r="D89" s="224" t="n"/>
      <c r="E89" s="224" t="n"/>
      <c r="F89" s="224" t="n"/>
      <c r="G89" s="224" t="n"/>
      <c r="H89" s="224" t="n"/>
      <c r="I89" s="224" t="n"/>
      <c r="J89" s="224" t="n"/>
      <c r="K89" s="224" t="n"/>
      <c r="L89" s="225" t="n"/>
      <c r="M89" s="226" t="n"/>
      <c r="N89" s="226" t="n"/>
      <c r="O89" s="226" t="n"/>
      <c r="P89" s="226" t="n"/>
      <c r="Q89" s="226" t="n"/>
      <c r="R89" s="226" t="n"/>
      <c r="S89" s="227" t="n"/>
      <c r="T89" s="227" t="n"/>
      <c r="U89" s="227" t="n"/>
      <c r="V89" s="227" t="n"/>
      <c r="W89" s="227" t="n"/>
      <c r="X89" s="227" t="n"/>
      <c r="Y89" s="227" t="n"/>
      <c r="Z89" s="227" t="n"/>
      <c r="AB89" s="224" t="n"/>
      <c r="AF89" s="224" t="n"/>
      <c r="AI89" s="228" t="n"/>
    </row>
    <row r="90" ht="87.59999999999999" customHeight="1">
      <c r="A90" s="224" t="n"/>
      <c r="B90" s="224" t="n"/>
      <c r="C90" s="224" t="n"/>
      <c r="D90" s="224" t="n"/>
      <c r="E90" s="224" t="n"/>
      <c r="F90" s="224" t="n"/>
      <c r="G90" s="224" t="n"/>
      <c r="H90" s="224" t="n"/>
      <c r="I90" s="224" t="n"/>
      <c r="J90" s="224" t="n"/>
      <c r="K90" s="224" t="n"/>
      <c r="L90" s="225" t="n"/>
      <c r="M90" s="226" t="n"/>
      <c r="N90" s="226" t="n"/>
      <c r="O90" s="226" t="n"/>
      <c r="P90" s="226" t="n"/>
      <c r="Q90" s="226" t="n"/>
      <c r="R90" s="226" t="n"/>
      <c r="S90" s="227" t="n"/>
      <c r="T90" s="227" t="n"/>
      <c r="U90" s="227" t="n"/>
      <c r="V90" s="227" t="n"/>
      <c r="W90" s="227" t="n"/>
      <c r="X90" s="227" t="n"/>
      <c r="Y90" s="227" t="n"/>
      <c r="Z90" s="227" t="n"/>
      <c r="AB90" s="224" t="n"/>
      <c r="AF90" s="224" t="n"/>
      <c r="AI90" s="228" t="n"/>
    </row>
    <row r="91" ht="87.59999999999999" customHeight="1">
      <c r="A91" s="224" t="n"/>
      <c r="B91" s="224" t="n"/>
      <c r="C91" s="224" t="n"/>
      <c r="D91" s="224" t="n"/>
      <c r="E91" s="224" t="n"/>
      <c r="F91" s="224" t="n"/>
      <c r="G91" s="224" t="n"/>
      <c r="H91" s="224" t="n"/>
      <c r="I91" s="224" t="n"/>
      <c r="J91" s="224" t="n"/>
      <c r="K91" s="224" t="n"/>
      <c r="L91" s="225" t="n"/>
      <c r="M91" s="226" t="n"/>
      <c r="N91" s="226" t="n"/>
      <c r="O91" s="226" t="n"/>
      <c r="P91" s="226" t="n"/>
      <c r="Q91" s="226" t="n"/>
      <c r="R91" s="226" t="n"/>
      <c r="S91" s="227" t="n"/>
      <c r="T91" s="227" t="n"/>
      <c r="U91" s="227" t="n"/>
      <c r="V91" s="227" t="n"/>
      <c r="W91" s="227" t="n"/>
      <c r="X91" s="227" t="n"/>
      <c r="Y91" s="227" t="n"/>
      <c r="Z91" s="227" t="n"/>
      <c r="AB91" s="224" t="n"/>
      <c r="AF91" s="224" t="n"/>
      <c r="AI91" s="228" t="n"/>
    </row>
    <row r="92" ht="87.59999999999999" customHeight="1">
      <c r="A92" s="224" t="n"/>
      <c r="B92" s="224" t="n"/>
      <c r="C92" s="224" t="n"/>
      <c r="D92" s="224" t="n"/>
      <c r="E92" s="224" t="n"/>
      <c r="F92" s="224" t="n"/>
      <c r="G92" s="224" t="n"/>
      <c r="H92" s="224" t="n"/>
      <c r="I92" s="224" t="n"/>
      <c r="J92" s="224" t="n"/>
      <c r="K92" s="224" t="n"/>
      <c r="L92" s="225" t="n"/>
      <c r="M92" s="226" t="n"/>
      <c r="N92" s="226" t="n"/>
      <c r="O92" s="226" t="n"/>
      <c r="P92" s="226" t="n"/>
      <c r="Q92" s="226" t="n"/>
      <c r="R92" s="226" t="n"/>
      <c r="S92" s="227" t="n"/>
      <c r="T92" s="227" t="n"/>
      <c r="U92" s="227" t="n"/>
      <c r="V92" s="227" t="n"/>
      <c r="W92" s="227" t="n"/>
      <c r="X92" s="227" t="n"/>
      <c r="Y92" s="227" t="n"/>
      <c r="Z92" s="227" t="n"/>
      <c r="AB92" s="224" t="n"/>
      <c r="AF92" s="224" t="n"/>
      <c r="AI92" s="228" t="n"/>
    </row>
    <row r="93" ht="87.59999999999999" customHeight="1">
      <c r="A93" s="224" t="n"/>
      <c r="B93" s="224" t="n"/>
      <c r="C93" s="224" t="n"/>
      <c r="D93" s="224" t="n"/>
      <c r="E93" s="224" t="n"/>
      <c r="F93" s="224" t="n"/>
      <c r="G93" s="224" t="n"/>
      <c r="H93" s="224" t="n"/>
      <c r="I93" s="224" t="n"/>
      <c r="J93" s="224" t="n"/>
      <c r="K93" s="224" t="n"/>
      <c r="L93" s="225" t="n"/>
      <c r="M93" s="226" t="n"/>
      <c r="N93" s="226" t="n"/>
      <c r="O93" s="226" t="n"/>
      <c r="P93" s="226" t="n"/>
      <c r="Q93" s="226" t="n"/>
      <c r="R93" s="226" t="n"/>
      <c r="S93" s="227" t="n"/>
      <c r="T93" s="227" t="n"/>
      <c r="U93" s="227" t="n"/>
      <c r="V93" s="227" t="n"/>
      <c r="W93" s="227" t="n"/>
      <c r="X93" s="227" t="n"/>
      <c r="Y93" s="227" t="n"/>
      <c r="Z93" s="227" t="n"/>
      <c r="AB93" s="224" t="n"/>
      <c r="AF93" s="224" t="n"/>
      <c r="AI93" s="228" t="n"/>
    </row>
    <row r="94" ht="87.59999999999999" customHeight="1">
      <c r="A94" s="224" t="n"/>
      <c r="B94" s="224" t="n"/>
      <c r="C94" s="224" t="n"/>
      <c r="D94" s="224" t="n"/>
      <c r="E94" s="224" t="n"/>
      <c r="F94" s="224" t="n"/>
      <c r="G94" s="224" t="n"/>
      <c r="H94" s="224" t="n"/>
      <c r="I94" s="224" t="n"/>
      <c r="J94" s="224" t="n"/>
      <c r="K94" s="224" t="n"/>
      <c r="L94" s="225" t="n"/>
      <c r="M94" s="226" t="n"/>
      <c r="N94" s="226" t="n"/>
      <c r="O94" s="226" t="n"/>
      <c r="P94" s="226" t="n"/>
      <c r="Q94" s="226" t="n"/>
      <c r="R94" s="226" t="n"/>
      <c r="S94" s="227" t="n"/>
      <c r="T94" s="227" t="n"/>
      <c r="U94" s="227" t="n"/>
      <c r="V94" s="227" t="n"/>
      <c r="W94" s="227" t="n"/>
      <c r="X94" s="227" t="n"/>
      <c r="Y94" s="227" t="n"/>
      <c r="Z94" s="227" t="n"/>
      <c r="AB94" s="224" t="n"/>
      <c r="AF94" s="224" t="n"/>
      <c r="AI94" s="228" t="n"/>
    </row>
    <row r="95" ht="87.59999999999999" customHeight="1">
      <c r="A95" s="224" t="n"/>
      <c r="B95" s="224" t="n"/>
      <c r="C95" s="224" t="n"/>
      <c r="D95" s="224" t="n"/>
      <c r="E95" s="224" t="n"/>
      <c r="F95" s="224" t="n"/>
      <c r="G95" s="224" t="n"/>
      <c r="H95" s="224" t="n"/>
      <c r="I95" s="224" t="n"/>
      <c r="J95" s="224" t="n"/>
      <c r="K95" s="224" t="n"/>
      <c r="L95" s="225" t="n"/>
      <c r="M95" s="226" t="n"/>
      <c r="N95" s="226" t="n"/>
      <c r="O95" s="226" t="n"/>
      <c r="P95" s="226" t="n"/>
      <c r="Q95" s="226" t="n"/>
      <c r="R95" s="226" t="n"/>
      <c r="S95" s="227" t="n"/>
      <c r="T95" s="227" t="n"/>
      <c r="U95" s="227" t="n"/>
      <c r="V95" s="227" t="n"/>
      <c r="W95" s="227" t="n"/>
      <c r="X95" s="227" t="n"/>
      <c r="Y95" s="227" t="n"/>
      <c r="Z95" s="227" t="n"/>
      <c r="AB95" s="224" t="n"/>
      <c r="AF95" s="224" t="n"/>
      <c r="AI95" s="228" t="n"/>
    </row>
    <row r="96" ht="87.59999999999999" customHeight="1">
      <c r="A96" s="224" t="n"/>
      <c r="B96" s="224" t="n"/>
      <c r="C96" s="224" t="n"/>
      <c r="D96" s="224" t="n"/>
      <c r="E96" s="224" t="n"/>
      <c r="F96" s="224" t="n"/>
      <c r="G96" s="224" t="n"/>
      <c r="H96" s="224" t="n"/>
      <c r="I96" s="224" t="n"/>
      <c r="J96" s="224" t="n"/>
      <c r="K96" s="224" t="n"/>
      <c r="L96" s="225" t="n"/>
      <c r="M96" s="226" t="n"/>
      <c r="N96" s="226" t="n"/>
      <c r="O96" s="226" t="n"/>
      <c r="P96" s="226" t="n"/>
      <c r="Q96" s="226" t="n"/>
      <c r="R96" s="226" t="n"/>
      <c r="S96" s="227" t="n"/>
      <c r="T96" s="227" t="n"/>
      <c r="U96" s="227" t="n"/>
      <c r="V96" s="227" t="n"/>
      <c r="W96" s="227" t="n"/>
      <c r="X96" s="227" t="n"/>
      <c r="Y96" s="227" t="n"/>
      <c r="Z96" s="227" t="n"/>
      <c r="AB96" s="224" t="n"/>
      <c r="AF96" s="224" t="n"/>
      <c r="AI96" s="228" t="n"/>
    </row>
    <row r="97" ht="87.59999999999999" customHeight="1">
      <c r="A97" s="224" t="n"/>
      <c r="B97" s="224" t="n"/>
      <c r="C97" s="224" t="n"/>
      <c r="D97" s="224" t="n"/>
      <c r="E97" s="224" t="n"/>
      <c r="F97" s="224" t="n"/>
      <c r="G97" s="224" t="n"/>
      <c r="H97" s="224" t="n"/>
      <c r="I97" s="224" t="n"/>
      <c r="J97" s="224" t="n"/>
      <c r="K97" s="224" t="n"/>
      <c r="L97" s="225" t="n"/>
      <c r="M97" s="226" t="n"/>
      <c r="N97" s="226" t="n"/>
      <c r="O97" s="226" t="n"/>
      <c r="P97" s="226" t="n"/>
      <c r="Q97" s="226" t="n"/>
      <c r="R97" s="226" t="n"/>
      <c r="S97" s="227" t="n"/>
      <c r="T97" s="227" t="n"/>
      <c r="U97" s="227" t="n"/>
      <c r="V97" s="227" t="n"/>
      <c r="W97" s="227" t="n"/>
      <c r="X97" s="227" t="n"/>
      <c r="Y97" s="227" t="n"/>
      <c r="Z97" s="227" t="n"/>
      <c r="AB97" s="224" t="n"/>
      <c r="AF97" s="224" t="n"/>
      <c r="AI97" s="228" t="n"/>
    </row>
    <row r="98" ht="87.59999999999999" customHeight="1">
      <c r="A98" s="224" t="n"/>
      <c r="B98" s="224" t="n"/>
      <c r="C98" s="224" t="n"/>
      <c r="D98" s="224" t="n"/>
      <c r="E98" s="224" t="n"/>
      <c r="F98" s="224" t="n"/>
      <c r="G98" s="224" t="n"/>
      <c r="H98" s="224" t="n"/>
      <c r="I98" s="224" t="n"/>
      <c r="J98" s="224" t="n"/>
      <c r="K98" s="224" t="n"/>
      <c r="L98" s="225" t="n"/>
      <c r="M98" s="226" t="n"/>
      <c r="N98" s="226" t="n"/>
      <c r="O98" s="226" t="n"/>
      <c r="P98" s="226" t="n"/>
      <c r="Q98" s="226" t="n"/>
      <c r="R98" s="226" t="n"/>
      <c r="S98" s="227" t="n"/>
      <c r="T98" s="227" t="n"/>
      <c r="U98" s="227" t="n"/>
      <c r="V98" s="227" t="n"/>
      <c r="W98" s="227" t="n"/>
      <c r="X98" s="227" t="n"/>
      <c r="Y98" s="227" t="n"/>
      <c r="Z98" s="227" t="n"/>
      <c r="AB98" s="224" t="n"/>
      <c r="AF98" s="224" t="n"/>
      <c r="AI98" s="228" t="n"/>
    </row>
    <row r="99" ht="87.59999999999999" customHeight="1">
      <c r="A99" s="224" t="n"/>
      <c r="B99" s="224" t="n"/>
      <c r="C99" s="224" t="n"/>
      <c r="D99" s="224" t="n"/>
      <c r="E99" s="224" t="n"/>
      <c r="F99" s="224" t="n"/>
      <c r="G99" s="224" t="n"/>
      <c r="H99" s="224" t="n"/>
      <c r="I99" s="224" t="n"/>
      <c r="J99" s="224" t="n"/>
      <c r="K99" s="224" t="n"/>
      <c r="L99" s="225" t="n"/>
      <c r="M99" s="226" t="n"/>
      <c r="N99" s="226" t="n"/>
      <c r="O99" s="226" t="n"/>
      <c r="P99" s="226" t="n"/>
      <c r="Q99" s="226" t="n"/>
      <c r="R99" s="226" t="n"/>
      <c r="S99" s="227" t="n"/>
      <c r="T99" s="227" t="n"/>
      <c r="U99" s="227" t="n"/>
      <c r="V99" s="227" t="n"/>
      <c r="W99" s="227" t="n"/>
      <c r="X99" s="227" t="n"/>
      <c r="Y99" s="227" t="n"/>
      <c r="Z99" s="227" t="n"/>
      <c r="AB99" s="224" t="n"/>
      <c r="AF99" s="224" t="n"/>
      <c r="AI99" s="228" t="n"/>
    </row>
    <row r="100" ht="87.59999999999999" customHeight="1">
      <c r="A100" s="224" t="n"/>
      <c r="B100" s="224" t="n"/>
      <c r="C100" s="224" t="n"/>
      <c r="D100" s="224" t="n"/>
      <c r="E100" s="224" t="n"/>
      <c r="F100" s="224" t="n"/>
      <c r="G100" s="224" t="n"/>
      <c r="H100" s="224" t="n"/>
      <c r="I100" s="224" t="n"/>
      <c r="J100" s="224" t="n"/>
      <c r="K100" s="224" t="n"/>
      <c r="L100" s="225" t="n"/>
      <c r="M100" s="226" t="n"/>
      <c r="N100" s="226" t="n"/>
      <c r="O100" s="226" t="n"/>
      <c r="P100" s="226" t="n"/>
      <c r="Q100" s="226" t="n"/>
      <c r="R100" s="226" t="n"/>
      <c r="S100" s="227" t="n"/>
      <c r="T100" s="227" t="n"/>
      <c r="U100" s="227" t="n"/>
      <c r="V100" s="227" t="n"/>
      <c r="W100" s="227" t="n"/>
      <c r="X100" s="227" t="n"/>
      <c r="Y100" s="227" t="n"/>
      <c r="Z100" s="227" t="n"/>
      <c r="AB100" s="224" t="n"/>
      <c r="AF100" s="224" t="n"/>
      <c r="AI100" s="228" t="n"/>
    </row>
    <row r="101" ht="87.59999999999999" customHeight="1">
      <c r="A101" s="224" t="n"/>
      <c r="B101" s="224" t="n"/>
      <c r="C101" s="224" t="n"/>
      <c r="D101" s="224" t="n"/>
      <c r="E101" s="224" t="n"/>
      <c r="F101" s="224" t="n"/>
      <c r="G101" s="224" t="n"/>
      <c r="H101" s="224" t="n"/>
      <c r="I101" s="224" t="n"/>
      <c r="J101" s="224" t="n"/>
      <c r="K101" s="224" t="n"/>
      <c r="L101" s="225" t="n"/>
      <c r="M101" s="226" t="n"/>
      <c r="N101" s="226" t="n"/>
      <c r="O101" s="226" t="n"/>
      <c r="P101" s="226" t="n"/>
      <c r="Q101" s="226" t="n"/>
      <c r="R101" s="226" t="n"/>
      <c r="S101" s="227" t="n"/>
      <c r="T101" s="227" t="n"/>
      <c r="U101" s="227" t="n"/>
      <c r="V101" s="227" t="n"/>
      <c r="W101" s="227" t="n"/>
      <c r="X101" s="227" t="n"/>
      <c r="Y101" s="227" t="n"/>
      <c r="Z101" s="227" t="n"/>
      <c r="AB101" s="224" t="n"/>
      <c r="AF101" s="224" t="n"/>
      <c r="AI101" s="228" t="n"/>
    </row>
    <row r="102" ht="87.59999999999999" customHeight="1">
      <c r="A102" s="224" t="n"/>
      <c r="B102" s="224" t="n"/>
      <c r="C102" s="224" t="n"/>
      <c r="D102" s="224" t="n"/>
      <c r="E102" s="224" t="n"/>
      <c r="F102" s="224" t="n"/>
      <c r="G102" s="224" t="n"/>
      <c r="H102" s="224" t="n"/>
      <c r="I102" s="224" t="n"/>
      <c r="J102" s="224" t="n"/>
      <c r="K102" s="224" t="n"/>
      <c r="L102" s="225" t="n"/>
      <c r="M102" s="226" t="n"/>
      <c r="N102" s="226" t="n"/>
      <c r="O102" s="226" t="n"/>
      <c r="P102" s="226" t="n"/>
      <c r="Q102" s="226" t="n"/>
      <c r="R102" s="226" t="n"/>
      <c r="S102" s="227" t="n"/>
      <c r="T102" s="227" t="n"/>
      <c r="U102" s="227" t="n"/>
      <c r="V102" s="227" t="n"/>
      <c r="W102" s="227" t="n"/>
      <c r="X102" s="227" t="n"/>
      <c r="Y102" s="227" t="n"/>
      <c r="Z102" s="227" t="n"/>
      <c r="AB102" s="224" t="n"/>
      <c r="AF102" s="224" t="n"/>
      <c r="AI102" s="228" t="n"/>
    </row>
    <row r="103" ht="87.59999999999999" customHeight="1">
      <c r="A103" s="224" t="n"/>
      <c r="B103" s="224" t="n"/>
      <c r="C103" s="224" t="n"/>
      <c r="D103" s="224" t="n"/>
      <c r="E103" s="224" t="n"/>
      <c r="F103" s="224" t="n"/>
      <c r="G103" s="224" t="n"/>
      <c r="H103" s="224" t="n"/>
      <c r="I103" s="224" t="n"/>
      <c r="J103" s="224" t="n"/>
      <c r="K103" s="224" t="n"/>
      <c r="L103" s="225" t="n"/>
      <c r="M103" s="226" t="n"/>
      <c r="N103" s="226" t="n"/>
      <c r="O103" s="226" t="n"/>
      <c r="P103" s="226" t="n"/>
      <c r="Q103" s="226" t="n"/>
      <c r="R103" s="226" t="n"/>
      <c r="S103" s="227" t="n"/>
      <c r="T103" s="227" t="n"/>
      <c r="U103" s="227" t="n"/>
      <c r="V103" s="227" t="n"/>
      <c r="W103" s="227" t="n"/>
      <c r="X103" s="227" t="n"/>
      <c r="Y103" s="227" t="n"/>
      <c r="Z103" s="227" t="n"/>
      <c r="AB103" s="224" t="n"/>
      <c r="AF103" s="224" t="n"/>
      <c r="AI103" s="228" t="n"/>
    </row>
    <row r="104" ht="87.59999999999999" customHeight="1">
      <c r="A104" s="224" t="n"/>
      <c r="B104" s="224" t="n"/>
      <c r="C104" s="224" t="n"/>
      <c r="D104" s="224" t="n"/>
      <c r="E104" s="224" t="n"/>
      <c r="F104" s="224" t="n"/>
      <c r="G104" s="224" t="n"/>
      <c r="H104" s="224" t="n"/>
      <c r="I104" s="224" t="n"/>
      <c r="J104" s="224" t="n"/>
      <c r="K104" s="224" t="n"/>
      <c r="L104" s="225" t="n"/>
      <c r="M104" s="226" t="n"/>
      <c r="N104" s="226" t="n"/>
      <c r="O104" s="226" t="n"/>
      <c r="P104" s="226" t="n"/>
      <c r="Q104" s="226" t="n"/>
      <c r="R104" s="226" t="n"/>
      <c r="S104" s="227" t="n"/>
      <c r="T104" s="227" t="n"/>
      <c r="U104" s="227" t="n"/>
      <c r="V104" s="227" t="n"/>
      <c r="W104" s="227" t="n"/>
      <c r="X104" s="227" t="n"/>
      <c r="Y104" s="227" t="n"/>
      <c r="Z104" s="227" t="n"/>
      <c r="AB104" s="224" t="n"/>
      <c r="AF104" s="224" t="n"/>
      <c r="AI104" s="228" t="n"/>
    </row>
    <row r="105" ht="87.59999999999999" customHeight="1">
      <c r="A105" s="224" t="n"/>
      <c r="B105" s="224" t="n"/>
      <c r="C105" s="224" t="n"/>
      <c r="D105" s="224" t="n"/>
      <c r="E105" s="224" t="n"/>
      <c r="F105" s="224" t="n"/>
      <c r="G105" s="224" t="n"/>
      <c r="H105" s="224" t="n"/>
      <c r="I105" s="224" t="n"/>
      <c r="J105" s="224" t="n"/>
      <c r="K105" s="224" t="n"/>
      <c r="L105" s="225" t="n"/>
      <c r="M105" s="226" t="n"/>
      <c r="N105" s="226" t="n"/>
      <c r="O105" s="226" t="n"/>
      <c r="P105" s="226" t="n"/>
      <c r="Q105" s="226" t="n"/>
      <c r="R105" s="226" t="n"/>
      <c r="S105" s="227" t="n"/>
      <c r="T105" s="227" t="n"/>
      <c r="U105" s="227" t="n"/>
      <c r="V105" s="227" t="n"/>
      <c r="W105" s="227" t="n"/>
      <c r="X105" s="227" t="n"/>
      <c r="Y105" s="227" t="n"/>
      <c r="Z105" s="227" t="n"/>
      <c r="AB105" s="224" t="n"/>
      <c r="AF105" s="224" t="n"/>
      <c r="AI105" s="228" t="n"/>
    </row>
    <row r="106" ht="87.59999999999999" customHeight="1">
      <c r="A106" s="224" t="n"/>
      <c r="B106" s="224" t="n"/>
      <c r="C106" s="224" t="n"/>
      <c r="D106" s="224" t="n"/>
      <c r="E106" s="224" t="n"/>
      <c r="F106" s="224" t="n"/>
      <c r="G106" s="224" t="n"/>
      <c r="H106" s="224" t="n"/>
      <c r="I106" s="224" t="n"/>
      <c r="J106" s="224" t="n"/>
      <c r="K106" s="224" t="n"/>
      <c r="L106" s="225" t="n"/>
      <c r="M106" s="226" t="n"/>
      <c r="N106" s="226" t="n"/>
      <c r="O106" s="226" t="n"/>
      <c r="P106" s="226" t="n"/>
      <c r="Q106" s="226" t="n"/>
      <c r="R106" s="226" t="n"/>
      <c r="S106" s="227" t="n"/>
      <c r="T106" s="227" t="n"/>
      <c r="U106" s="227" t="n"/>
      <c r="V106" s="227" t="n"/>
      <c r="W106" s="227" t="n"/>
      <c r="X106" s="227" t="n"/>
      <c r="Y106" s="227" t="n"/>
      <c r="Z106" s="227" t="n"/>
      <c r="AB106" s="224" t="n"/>
      <c r="AF106" s="224" t="n"/>
      <c r="AI106" s="228" t="n"/>
    </row>
    <row r="107" ht="87.59999999999999" customHeight="1">
      <c r="A107" s="224" t="n"/>
      <c r="B107" s="224" t="n"/>
      <c r="C107" s="224" t="n"/>
      <c r="D107" s="224" t="n"/>
      <c r="E107" s="224" t="n"/>
      <c r="F107" s="224" t="n"/>
      <c r="G107" s="224" t="n"/>
      <c r="H107" s="224" t="n"/>
      <c r="I107" s="224" t="n"/>
      <c r="J107" s="224" t="n"/>
      <c r="K107" s="224" t="n"/>
      <c r="L107" s="225" t="n"/>
      <c r="M107" s="226" t="n"/>
      <c r="N107" s="226" t="n"/>
      <c r="O107" s="226" t="n"/>
      <c r="P107" s="226" t="n"/>
      <c r="Q107" s="226" t="n"/>
      <c r="R107" s="226" t="n"/>
      <c r="S107" s="227" t="n"/>
      <c r="T107" s="227" t="n"/>
      <c r="U107" s="227" t="n"/>
      <c r="V107" s="227" t="n"/>
      <c r="W107" s="227" t="n"/>
      <c r="X107" s="227" t="n"/>
      <c r="Y107" s="227" t="n"/>
      <c r="Z107" s="227" t="n"/>
      <c r="AB107" s="224" t="n"/>
      <c r="AF107" s="224" t="n"/>
      <c r="AI107" s="228" t="n"/>
    </row>
    <row r="108" ht="87.59999999999999" customHeight="1">
      <c r="A108" s="224" t="n"/>
      <c r="B108" s="224" t="n"/>
      <c r="C108" s="224" t="n"/>
      <c r="D108" s="224" t="n"/>
      <c r="E108" s="224" t="n"/>
      <c r="F108" s="224" t="n"/>
      <c r="G108" s="224" t="n"/>
      <c r="H108" s="224" t="n"/>
      <c r="I108" s="224" t="n"/>
      <c r="J108" s="224" t="n"/>
      <c r="K108" s="224" t="n"/>
      <c r="L108" s="225" t="n"/>
      <c r="M108" s="226" t="n"/>
      <c r="N108" s="226" t="n"/>
      <c r="O108" s="226" t="n"/>
      <c r="P108" s="226" t="n"/>
      <c r="Q108" s="226" t="n"/>
      <c r="R108" s="226" t="n"/>
      <c r="S108" s="227" t="n"/>
      <c r="T108" s="227" t="n"/>
      <c r="U108" s="227" t="n"/>
      <c r="V108" s="227" t="n"/>
      <c r="W108" s="227" t="n"/>
      <c r="X108" s="227" t="n"/>
      <c r="Y108" s="227" t="n"/>
      <c r="Z108" s="227" t="n"/>
      <c r="AB108" s="224" t="n"/>
      <c r="AF108" s="224" t="n"/>
      <c r="AI108" s="228" t="n"/>
    </row>
    <row r="109" ht="87.59999999999999" customHeight="1">
      <c r="A109" s="224" t="n"/>
      <c r="B109" s="224" t="n"/>
      <c r="C109" s="224" t="n"/>
      <c r="D109" s="224" t="n"/>
      <c r="E109" s="224" t="n"/>
      <c r="F109" s="224" t="n"/>
      <c r="G109" s="224" t="n"/>
      <c r="H109" s="224" t="n"/>
      <c r="I109" s="224" t="n"/>
      <c r="J109" s="224" t="n"/>
      <c r="K109" s="224" t="n"/>
      <c r="L109" s="225" t="n"/>
      <c r="M109" s="226" t="n"/>
      <c r="N109" s="226" t="n"/>
      <c r="O109" s="226" t="n"/>
      <c r="P109" s="226" t="n"/>
      <c r="Q109" s="226" t="n"/>
      <c r="R109" s="226" t="n"/>
      <c r="S109" s="227" t="n"/>
      <c r="T109" s="227" t="n"/>
      <c r="U109" s="227" t="n"/>
      <c r="V109" s="227" t="n"/>
      <c r="W109" s="227" t="n"/>
      <c r="X109" s="227" t="n"/>
      <c r="Y109" s="227" t="n"/>
      <c r="Z109" s="227" t="n"/>
      <c r="AB109" s="224" t="n"/>
      <c r="AF109" s="224" t="n"/>
      <c r="AI109" s="228" t="n"/>
    </row>
    <row r="110" ht="87.59999999999999" customHeight="1">
      <c r="A110" s="224" t="n"/>
      <c r="B110" s="224" t="n"/>
      <c r="C110" s="224" t="n"/>
      <c r="D110" s="224" t="n"/>
      <c r="E110" s="224" t="n"/>
      <c r="F110" s="224" t="n"/>
      <c r="G110" s="224" t="n"/>
      <c r="H110" s="224" t="n"/>
      <c r="I110" s="224" t="n"/>
      <c r="J110" s="224" t="n"/>
      <c r="K110" s="224" t="n"/>
      <c r="L110" s="225" t="n"/>
      <c r="M110" s="226" t="n"/>
      <c r="N110" s="226" t="n"/>
      <c r="O110" s="226" t="n"/>
      <c r="P110" s="226" t="n"/>
      <c r="Q110" s="226" t="n"/>
      <c r="R110" s="226" t="n"/>
      <c r="S110" s="227" t="n"/>
      <c r="T110" s="227" t="n"/>
      <c r="U110" s="227" t="n"/>
      <c r="V110" s="227" t="n"/>
      <c r="W110" s="227" t="n"/>
      <c r="X110" s="227" t="n"/>
      <c r="Y110" s="227" t="n"/>
      <c r="Z110" s="227" t="n"/>
      <c r="AB110" s="224" t="n"/>
      <c r="AF110" s="224" t="n"/>
      <c r="AI110" s="228" t="n"/>
    </row>
    <row r="111" ht="87.59999999999999" customHeight="1">
      <c r="A111" s="224" t="n"/>
      <c r="B111" s="224" t="n"/>
      <c r="C111" s="224" t="n"/>
      <c r="D111" s="224" t="n"/>
      <c r="E111" s="224" t="n"/>
      <c r="F111" s="224" t="n"/>
      <c r="G111" s="224" t="n"/>
      <c r="H111" s="224" t="n"/>
      <c r="I111" s="224" t="n"/>
      <c r="J111" s="224" t="n"/>
      <c r="K111" s="224" t="n"/>
      <c r="L111" s="225" t="n"/>
      <c r="M111" s="226" t="n"/>
      <c r="N111" s="226" t="n"/>
      <c r="O111" s="226" t="n"/>
      <c r="P111" s="226" t="n"/>
      <c r="Q111" s="226" t="n"/>
      <c r="R111" s="226" t="n"/>
      <c r="S111" s="227" t="n"/>
      <c r="T111" s="227" t="n"/>
      <c r="U111" s="227" t="n"/>
      <c r="V111" s="227" t="n"/>
      <c r="W111" s="227" t="n"/>
      <c r="X111" s="227" t="n"/>
      <c r="Y111" s="227" t="n"/>
      <c r="Z111" s="227" t="n"/>
      <c r="AB111" s="224" t="n"/>
      <c r="AF111" s="224" t="n"/>
      <c r="AI111" s="228" t="n"/>
    </row>
    <row r="112" ht="87.59999999999999" customHeight="1">
      <c r="A112" s="224" t="n"/>
      <c r="B112" s="224" t="n"/>
      <c r="C112" s="224" t="n"/>
      <c r="D112" s="224" t="n"/>
      <c r="E112" s="224" t="n"/>
      <c r="F112" s="224" t="n"/>
      <c r="G112" s="224" t="n"/>
      <c r="H112" s="224" t="n"/>
      <c r="I112" s="224" t="n"/>
      <c r="J112" s="224" t="n"/>
      <c r="K112" s="224" t="n"/>
      <c r="L112" s="225" t="n"/>
      <c r="M112" s="226" t="n"/>
      <c r="N112" s="226" t="n"/>
      <c r="O112" s="226" t="n"/>
      <c r="P112" s="226" t="n"/>
      <c r="Q112" s="226" t="n"/>
      <c r="R112" s="226" t="n"/>
      <c r="S112" s="227" t="n"/>
      <c r="T112" s="227" t="n"/>
      <c r="U112" s="227" t="n"/>
      <c r="V112" s="227" t="n"/>
      <c r="W112" s="227" t="n"/>
      <c r="X112" s="227" t="n"/>
      <c r="Y112" s="227" t="n"/>
      <c r="Z112" s="227" t="n"/>
      <c r="AB112" s="224" t="n"/>
      <c r="AF112" s="224" t="n"/>
      <c r="AI112" s="228" t="n"/>
    </row>
    <row r="113" ht="87.59999999999999" customHeight="1">
      <c r="A113" s="224" t="n"/>
      <c r="B113" s="224" t="n"/>
      <c r="C113" s="224" t="n"/>
      <c r="D113" s="224" t="n"/>
      <c r="E113" s="224" t="n"/>
      <c r="F113" s="224" t="n"/>
      <c r="G113" s="224" t="n"/>
      <c r="H113" s="224" t="n"/>
      <c r="I113" s="224" t="n"/>
      <c r="J113" s="224" t="n"/>
      <c r="K113" s="224" t="n"/>
      <c r="L113" s="225" t="n"/>
      <c r="M113" s="226" t="n"/>
      <c r="N113" s="226" t="n"/>
      <c r="O113" s="226" t="n"/>
      <c r="P113" s="226" t="n"/>
      <c r="Q113" s="226" t="n"/>
      <c r="R113" s="226" t="n"/>
      <c r="S113" s="227" t="n"/>
      <c r="T113" s="227" t="n"/>
      <c r="U113" s="227" t="n"/>
      <c r="V113" s="227" t="n"/>
      <c r="W113" s="227" t="n"/>
      <c r="X113" s="227" t="n"/>
      <c r="Y113" s="227" t="n"/>
      <c r="Z113" s="227" t="n"/>
      <c r="AB113" s="224" t="n"/>
      <c r="AF113" s="224" t="n"/>
      <c r="AI113" s="228" t="n"/>
    </row>
    <row r="114" ht="87.59999999999999" customHeight="1">
      <c r="A114" s="224" t="n"/>
      <c r="B114" s="224" t="n"/>
      <c r="C114" s="224" t="n"/>
      <c r="D114" s="224" t="n"/>
      <c r="E114" s="224" t="n"/>
      <c r="F114" s="224" t="n"/>
      <c r="G114" s="224" t="n"/>
      <c r="H114" s="224" t="n"/>
      <c r="I114" s="224" t="n"/>
      <c r="J114" s="224" t="n"/>
      <c r="K114" s="224" t="n"/>
      <c r="L114" s="225" t="n"/>
      <c r="M114" s="226" t="n"/>
      <c r="N114" s="226" t="n"/>
      <c r="O114" s="226" t="n"/>
      <c r="P114" s="226" t="n"/>
      <c r="Q114" s="226" t="n"/>
      <c r="R114" s="226" t="n"/>
      <c r="S114" s="227" t="n"/>
      <c r="T114" s="227" t="n"/>
      <c r="U114" s="227" t="n"/>
      <c r="V114" s="227" t="n"/>
      <c r="W114" s="227" t="n"/>
      <c r="X114" s="227" t="n"/>
      <c r="Y114" s="227" t="n"/>
      <c r="Z114" s="227" t="n"/>
      <c r="AB114" s="224" t="n"/>
      <c r="AF114" s="224" t="n"/>
      <c r="AI114" s="228" t="n"/>
    </row>
    <row r="115" ht="87.59999999999999" customHeight="1">
      <c r="A115" s="224" t="n"/>
      <c r="B115" s="224" t="n"/>
      <c r="C115" s="224" t="n"/>
      <c r="D115" s="224" t="n"/>
      <c r="E115" s="224" t="n"/>
      <c r="F115" s="224" t="n"/>
      <c r="G115" s="224" t="n"/>
      <c r="H115" s="224" t="n"/>
      <c r="I115" s="224" t="n"/>
      <c r="J115" s="224" t="n"/>
      <c r="K115" s="224" t="n"/>
      <c r="L115" s="225" t="n"/>
      <c r="M115" s="226" t="n"/>
      <c r="N115" s="226" t="n"/>
      <c r="O115" s="226" t="n"/>
      <c r="P115" s="226" t="n"/>
      <c r="Q115" s="226" t="n"/>
      <c r="R115" s="226" t="n"/>
      <c r="S115" s="227" t="n"/>
      <c r="T115" s="227" t="n"/>
      <c r="U115" s="227" t="n"/>
      <c r="V115" s="227" t="n"/>
      <c r="W115" s="227" t="n"/>
      <c r="X115" s="227" t="n"/>
      <c r="Y115" s="227" t="n"/>
      <c r="Z115" s="227" t="n"/>
      <c r="AB115" s="224" t="n"/>
      <c r="AF115" s="224" t="n"/>
      <c r="AI115" s="228" t="n"/>
    </row>
    <row r="116" ht="87.59999999999999" customHeight="1">
      <c r="A116" s="224" t="n"/>
      <c r="B116" s="224" t="n"/>
      <c r="C116" s="224" t="n"/>
      <c r="D116" s="224" t="n"/>
      <c r="E116" s="224" t="n"/>
      <c r="F116" s="224" t="n"/>
      <c r="G116" s="224" t="n"/>
      <c r="H116" s="224" t="n"/>
      <c r="I116" s="224" t="n"/>
      <c r="J116" s="224" t="n"/>
      <c r="K116" s="224" t="n"/>
      <c r="L116" s="225" t="n"/>
      <c r="M116" s="226" t="n"/>
      <c r="N116" s="226" t="n"/>
      <c r="O116" s="226" t="n"/>
      <c r="P116" s="226" t="n"/>
      <c r="Q116" s="226" t="n"/>
      <c r="R116" s="226" t="n"/>
      <c r="S116" s="227" t="n"/>
      <c r="T116" s="227" t="n"/>
      <c r="U116" s="227" t="n"/>
      <c r="V116" s="227" t="n"/>
      <c r="W116" s="227" t="n"/>
      <c r="X116" s="227" t="n"/>
      <c r="Y116" s="227" t="n"/>
      <c r="Z116" s="227" t="n"/>
      <c r="AB116" s="224" t="n"/>
      <c r="AF116" s="224" t="n"/>
      <c r="AI116" s="228" t="n"/>
    </row>
    <row r="117" ht="87.59999999999999" customHeight="1">
      <c r="A117" s="224" t="n"/>
      <c r="B117" s="224" t="n"/>
      <c r="C117" s="224" t="n"/>
      <c r="D117" s="224" t="n"/>
      <c r="E117" s="224" t="n"/>
      <c r="F117" s="224" t="n"/>
      <c r="G117" s="224" t="n"/>
      <c r="H117" s="224" t="n"/>
      <c r="I117" s="224" t="n"/>
      <c r="J117" s="224" t="n"/>
      <c r="K117" s="224" t="n"/>
      <c r="L117" s="225" t="n"/>
      <c r="M117" s="226" t="n"/>
      <c r="N117" s="226" t="n"/>
      <c r="O117" s="226" t="n"/>
      <c r="P117" s="226" t="n"/>
      <c r="Q117" s="226" t="n"/>
      <c r="R117" s="226" t="n"/>
      <c r="S117" s="227" t="n"/>
      <c r="T117" s="227" t="n"/>
      <c r="U117" s="227" t="n"/>
      <c r="V117" s="227" t="n"/>
      <c r="W117" s="227" t="n"/>
      <c r="X117" s="227" t="n"/>
      <c r="Y117" s="227" t="n"/>
      <c r="Z117" s="227" t="n"/>
      <c r="AB117" s="224" t="n"/>
      <c r="AF117" s="224" t="n"/>
      <c r="AI117" s="228" t="n"/>
    </row>
    <row r="118" ht="87.59999999999999" customHeight="1">
      <c r="A118" s="224" t="n"/>
      <c r="B118" s="224" t="n"/>
      <c r="C118" s="224" t="n"/>
      <c r="D118" s="224" t="n"/>
      <c r="E118" s="224" t="n"/>
      <c r="F118" s="224" t="n"/>
      <c r="G118" s="224" t="n"/>
      <c r="H118" s="224" t="n"/>
      <c r="I118" s="224" t="n"/>
      <c r="J118" s="224" t="n"/>
      <c r="K118" s="224" t="n"/>
      <c r="L118" s="225" t="n"/>
      <c r="M118" s="226" t="n"/>
      <c r="N118" s="226" t="n"/>
      <c r="O118" s="226" t="n"/>
      <c r="P118" s="226" t="n"/>
      <c r="Q118" s="226" t="n"/>
      <c r="R118" s="226" t="n"/>
      <c r="S118" s="227" t="n"/>
      <c r="T118" s="227" t="n"/>
      <c r="U118" s="227" t="n"/>
      <c r="V118" s="227" t="n"/>
      <c r="W118" s="227" t="n"/>
      <c r="X118" s="227" t="n"/>
      <c r="Y118" s="227" t="n"/>
      <c r="Z118" s="227" t="n"/>
      <c r="AB118" s="224" t="n"/>
      <c r="AF118" s="224" t="n"/>
      <c r="AI118" s="228" t="n"/>
    </row>
    <row r="119" ht="87.59999999999999" customHeight="1">
      <c r="A119" s="224" t="n"/>
      <c r="B119" s="224" t="n"/>
      <c r="C119" s="224" t="n"/>
      <c r="D119" s="224" t="n"/>
      <c r="E119" s="224" t="n"/>
      <c r="F119" s="224" t="n"/>
      <c r="G119" s="224" t="n"/>
      <c r="H119" s="224" t="n"/>
      <c r="I119" s="224" t="n"/>
      <c r="J119" s="224" t="n"/>
      <c r="K119" s="224" t="n"/>
      <c r="L119" s="225" t="n"/>
      <c r="M119" s="226" t="n"/>
      <c r="N119" s="226" t="n"/>
      <c r="O119" s="226" t="n"/>
      <c r="P119" s="226" t="n"/>
      <c r="Q119" s="226" t="n"/>
      <c r="R119" s="226" t="n"/>
      <c r="S119" s="227" t="n"/>
      <c r="T119" s="227" t="n"/>
      <c r="U119" s="227" t="n"/>
      <c r="V119" s="227" t="n"/>
      <c r="W119" s="227" t="n"/>
      <c r="X119" s="227" t="n"/>
      <c r="Y119" s="227" t="n"/>
      <c r="Z119" s="227" t="n"/>
      <c r="AB119" s="224" t="n"/>
      <c r="AF119" s="224" t="n"/>
      <c r="AI119" s="228" t="n"/>
    </row>
    <row r="120" ht="87.59999999999999" customHeight="1">
      <c r="A120" s="224" t="n"/>
      <c r="B120" s="224" t="n"/>
      <c r="C120" s="224" t="n"/>
      <c r="D120" s="224" t="n"/>
      <c r="E120" s="224" t="n"/>
      <c r="F120" s="224" t="n"/>
      <c r="G120" s="224" t="n"/>
      <c r="H120" s="224" t="n"/>
      <c r="I120" s="224" t="n"/>
      <c r="J120" s="224" t="n"/>
      <c r="K120" s="224" t="n"/>
      <c r="L120" s="225" t="n"/>
      <c r="M120" s="226" t="n"/>
      <c r="N120" s="226" t="n"/>
      <c r="O120" s="226" t="n"/>
      <c r="P120" s="226" t="n"/>
      <c r="Q120" s="226" t="n"/>
      <c r="R120" s="226" t="n"/>
      <c r="S120" s="227" t="n"/>
      <c r="T120" s="227" t="n"/>
      <c r="U120" s="227" t="n"/>
      <c r="V120" s="227" t="n"/>
      <c r="W120" s="227" t="n"/>
      <c r="X120" s="227" t="n"/>
      <c r="Y120" s="227" t="n"/>
      <c r="Z120" s="227" t="n"/>
      <c r="AB120" s="224" t="n"/>
      <c r="AF120" s="224" t="n"/>
      <c r="AI120" s="228" t="n"/>
    </row>
    <row r="121" ht="87.59999999999999" customHeight="1">
      <c r="A121" s="224" t="n"/>
      <c r="B121" s="224" t="n"/>
      <c r="C121" s="224" t="n"/>
      <c r="D121" s="224" t="n"/>
      <c r="E121" s="224" t="n"/>
      <c r="F121" s="224" t="n"/>
      <c r="G121" s="224" t="n"/>
      <c r="H121" s="224" t="n"/>
      <c r="I121" s="224" t="n"/>
      <c r="J121" s="224" t="n"/>
      <c r="K121" s="224" t="n"/>
      <c r="L121" s="225" t="n"/>
      <c r="M121" s="226" t="n"/>
      <c r="N121" s="226" t="n"/>
      <c r="O121" s="226" t="n"/>
      <c r="P121" s="226" t="n"/>
      <c r="Q121" s="226" t="n"/>
      <c r="R121" s="226" t="n"/>
      <c r="S121" s="227" t="n"/>
      <c r="T121" s="227" t="n"/>
      <c r="U121" s="227" t="n"/>
      <c r="V121" s="227" t="n"/>
      <c r="W121" s="227" t="n"/>
      <c r="X121" s="227" t="n"/>
      <c r="Y121" s="227" t="n"/>
      <c r="Z121" s="227" t="n"/>
      <c r="AB121" s="224" t="n"/>
      <c r="AF121" s="224" t="n"/>
      <c r="AI121" s="228" t="n"/>
    </row>
    <row r="122" ht="87.59999999999999" customHeight="1">
      <c r="A122" s="224" t="n"/>
      <c r="B122" s="224" t="n"/>
      <c r="C122" s="224" t="n"/>
      <c r="D122" s="224" t="n"/>
      <c r="E122" s="224" t="n"/>
      <c r="F122" s="224" t="n"/>
      <c r="G122" s="224" t="n"/>
      <c r="H122" s="224" t="n"/>
      <c r="I122" s="224" t="n"/>
      <c r="J122" s="224" t="n"/>
      <c r="K122" s="224" t="n"/>
      <c r="L122" s="225" t="n"/>
      <c r="M122" s="226" t="n"/>
      <c r="N122" s="226" t="n"/>
      <c r="O122" s="226" t="n"/>
      <c r="P122" s="226" t="n"/>
      <c r="Q122" s="226" t="n"/>
      <c r="R122" s="226" t="n"/>
      <c r="S122" s="227" t="n"/>
      <c r="T122" s="227" t="n"/>
      <c r="U122" s="227" t="n"/>
      <c r="V122" s="227" t="n"/>
      <c r="W122" s="227" t="n"/>
      <c r="X122" s="227" t="n"/>
      <c r="Y122" s="227" t="n"/>
      <c r="Z122" s="227" t="n"/>
      <c r="AB122" s="224" t="n"/>
      <c r="AF122" s="224" t="n"/>
      <c r="AI122" s="228" t="n"/>
    </row>
    <row r="123" ht="87.59999999999999" customHeight="1">
      <c r="A123" s="224" t="n"/>
      <c r="B123" s="224" t="n"/>
      <c r="C123" s="224" t="n"/>
      <c r="D123" s="224" t="n"/>
      <c r="E123" s="224" t="n"/>
      <c r="F123" s="224" t="n"/>
      <c r="G123" s="224" t="n"/>
      <c r="H123" s="224" t="n"/>
      <c r="I123" s="224" t="n"/>
      <c r="J123" s="224" t="n"/>
      <c r="K123" s="224" t="n"/>
      <c r="L123" s="225" t="n"/>
      <c r="M123" s="226" t="n"/>
      <c r="N123" s="226" t="n"/>
      <c r="O123" s="226" t="n"/>
      <c r="P123" s="226" t="n"/>
      <c r="Q123" s="226" t="n"/>
      <c r="R123" s="226" t="n"/>
      <c r="S123" s="227" t="n"/>
      <c r="T123" s="227" t="n"/>
      <c r="U123" s="227" t="n"/>
      <c r="V123" s="227" t="n"/>
      <c r="W123" s="227" t="n"/>
      <c r="X123" s="227" t="n"/>
      <c r="Y123" s="227" t="n"/>
      <c r="Z123" s="227" t="n"/>
      <c r="AB123" s="224" t="n"/>
      <c r="AF123" s="224" t="n"/>
      <c r="AI123" s="228" t="n"/>
    </row>
    <row r="124" ht="87.59999999999999" customHeight="1">
      <c r="A124" s="224" t="n"/>
      <c r="B124" s="224" t="n"/>
      <c r="C124" s="224" t="n"/>
      <c r="D124" s="224" t="n"/>
      <c r="E124" s="224" t="n"/>
      <c r="F124" s="224" t="n"/>
      <c r="G124" s="224" t="n"/>
      <c r="H124" s="224" t="n"/>
      <c r="I124" s="224" t="n"/>
      <c r="J124" s="224" t="n"/>
      <c r="K124" s="224" t="n"/>
      <c r="L124" s="225" t="n"/>
      <c r="M124" s="226" t="n"/>
      <c r="N124" s="226" t="n"/>
      <c r="O124" s="226" t="n"/>
      <c r="P124" s="226" t="n"/>
      <c r="Q124" s="226" t="n"/>
      <c r="R124" s="226" t="n"/>
      <c r="S124" s="227" t="n"/>
      <c r="T124" s="227" t="n"/>
      <c r="U124" s="227" t="n"/>
      <c r="V124" s="227" t="n"/>
      <c r="W124" s="227" t="n"/>
      <c r="X124" s="227" t="n"/>
      <c r="Y124" s="227" t="n"/>
      <c r="Z124" s="227" t="n"/>
      <c r="AB124" s="224" t="n"/>
      <c r="AF124" s="224" t="n"/>
      <c r="AI124" s="228" t="n"/>
    </row>
    <row r="125" ht="87.59999999999999" customHeight="1">
      <c r="A125" s="224" t="n"/>
      <c r="B125" s="224" t="n"/>
      <c r="C125" s="224" t="n"/>
      <c r="D125" s="224" t="n"/>
      <c r="E125" s="224" t="n"/>
      <c r="F125" s="224" t="n"/>
      <c r="G125" s="224" t="n"/>
      <c r="H125" s="224" t="n"/>
      <c r="I125" s="224" t="n"/>
      <c r="J125" s="224" t="n"/>
      <c r="K125" s="224" t="n"/>
      <c r="L125" s="225" t="n"/>
      <c r="M125" s="226" t="n"/>
      <c r="N125" s="226" t="n"/>
      <c r="O125" s="226" t="n"/>
      <c r="P125" s="226" t="n"/>
      <c r="Q125" s="226" t="n"/>
      <c r="R125" s="226" t="n"/>
      <c r="S125" s="227" t="n"/>
      <c r="T125" s="227" t="n"/>
      <c r="U125" s="227" t="n"/>
      <c r="V125" s="227" t="n"/>
      <c r="W125" s="227" t="n"/>
      <c r="X125" s="227" t="n"/>
      <c r="Y125" s="227" t="n"/>
      <c r="Z125" s="227" t="n"/>
      <c r="AB125" s="224" t="n"/>
      <c r="AF125" s="224" t="n"/>
      <c r="AI125" s="228" t="n"/>
    </row>
    <row r="126" ht="87.59999999999999" customHeight="1">
      <c r="A126" s="224" t="n"/>
      <c r="B126" s="224" t="n"/>
      <c r="C126" s="224" t="n"/>
      <c r="D126" s="224" t="n"/>
      <c r="E126" s="224" t="n"/>
      <c r="F126" s="224" t="n"/>
      <c r="G126" s="224" t="n"/>
      <c r="H126" s="224" t="n"/>
      <c r="I126" s="224" t="n"/>
      <c r="J126" s="224" t="n"/>
      <c r="K126" s="224" t="n"/>
      <c r="L126" s="225" t="n"/>
      <c r="M126" s="226" t="n"/>
      <c r="N126" s="226" t="n"/>
      <c r="O126" s="226" t="n"/>
      <c r="P126" s="226" t="n"/>
      <c r="Q126" s="226" t="n"/>
      <c r="R126" s="226" t="n"/>
      <c r="S126" s="227" t="n"/>
      <c r="T126" s="227" t="n"/>
      <c r="U126" s="227" t="n"/>
      <c r="V126" s="227" t="n"/>
      <c r="W126" s="227" t="n"/>
      <c r="X126" s="227" t="n"/>
      <c r="Y126" s="227" t="n"/>
      <c r="Z126" s="227" t="n"/>
      <c r="AB126" s="224" t="n"/>
      <c r="AF126" s="224" t="n"/>
      <c r="AI126" s="228" t="n"/>
    </row>
    <row r="127" ht="87.59999999999999" customHeight="1">
      <c r="A127" s="224" t="n"/>
      <c r="B127" s="224" t="n"/>
      <c r="C127" s="224" t="n"/>
      <c r="D127" s="224" t="n"/>
      <c r="E127" s="224" t="n"/>
      <c r="F127" s="224" t="n"/>
      <c r="G127" s="224" t="n"/>
      <c r="H127" s="224" t="n"/>
      <c r="I127" s="224" t="n"/>
      <c r="J127" s="224" t="n"/>
      <c r="K127" s="224" t="n"/>
      <c r="L127" s="225" t="n"/>
      <c r="M127" s="226" t="n"/>
      <c r="N127" s="226" t="n"/>
      <c r="O127" s="226" t="n"/>
      <c r="P127" s="226" t="n"/>
      <c r="Q127" s="226" t="n"/>
      <c r="R127" s="226" t="n"/>
      <c r="S127" s="227" t="n"/>
      <c r="T127" s="227" t="n"/>
      <c r="U127" s="227" t="n"/>
      <c r="V127" s="227" t="n"/>
      <c r="W127" s="227" t="n"/>
      <c r="X127" s="227" t="n"/>
      <c r="Y127" s="227" t="n"/>
      <c r="Z127" s="227" t="n"/>
      <c r="AB127" s="224" t="n"/>
      <c r="AF127" s="224" t="n"/>
      <c r="AI127" s="228" t="n"/>
    </row>
    <row r="128" ht="87.59999999999999" customHeight="1">
      <c r="A128" s="224" t="n"/>
      <c r="B128" s="224" t="n"/>
      <c r="C128" s="224" t="n"/>
      <c r="D128" s="224" t="n"/>
      <c r="E128" s="224" t="n"/>
      <c r="F128" s="224" t="n"/>
      <c r="G128" s="224" t="n"/>
      <c r="H128" s="224" t="n"/>
      <c r="I128" s="224" t="n"/>
      <c r="J128" s="224" t="n"/>
      <c r="K128" s="224" t="n"/>
      <c r="L128" s="225" t="n"/>
      <c r="M128" s="226" t="n"/>
      <c r="N128" s="226" t="n"/>
      <c r="O128" s="226" t="n"/>
      <c r="P128" s="226" t="n"/>
      <c r="Q128" s="226" t="n"/>
      <c r="R128" s="226" t="n"/>
      <c r="S128" s="227" t="n"/>
      <c r="T128" s="227" t="n"/>
      <c r="U128" s="227" t="n"/>
      <c r="V128" s="227" t="n"/>
      <c r="W128" s="227" t="n"/>
      <c r="X128" s="227" t="n"/>
      <c r="Y128" s="227" t="n"/>
      <c r="Z128" s="227" t="n"/>
      <c r="AB128" s="224" t="n"/>
      <c r="AF128" s="224" t="n"/>
      <c r="AI128" s="228" t="n"/>
    </row>
    <row r="129" ht="87.59999999999999" customHeight="1">
      <c r="A129" s="224" t="n"/>
      <c r="B129" s="224" t="n"/>
      <c r="C129" s="224" t="n"/>
      <c r="D129" s="224" t="n"/>
      <c r="E129" s="224" t="n"/>
      <c r="F129" s="224" t="n"/>
      <c r="G129" s="224" t="n"/>
      <c r="H129" s="224" t="n"/>
      <c r="I129" s="224" t="n"/>
      <c r="J129" s="224" t="n"/>
      <c r="K129" s="224" t="n"/>
      <c r="L129" s="225" t="n"/>
      <c r="M129" s="226" t="n"/>
      <c r="N129" s="226" t="n"/>
      <c r="O129" s="226" t="n"/>
      <c r="P129" s="226" t="n"/>
      <c r="Q129" s="226" t="n"/>
      <c r="R129" s="226" t="n"/>
      <c r="S129" s="227" t="n"/>
      <c r="T129" s="227" t="n"/>
      <c r="U129" s="227" t="n"/>
      <c r="V129" s="227" t="n"/>
      <c r="W129" s="227" t="n"/>
      <c r="X129" s="227" t="n"/>
      <c r="Y129" s="227" t="n"/>
      <c r="Z129" s="227" t="n"/>
      <c r="AB129" s="224" t="n"/>
      <c r="AF129" s="224" t="n"/>
      <c r="AI129" s="228" t="n"/>
    </row>
    <row r="130" ht="87.59999999999999" customHeight="1">
      <c r="A130" s="224" t="n"/>
      <c r="B130" s="224" t="n"/>
      <c r="C130" s="224" t="n"/>
      <c r="D130" s="224" t="n"/>
      <c r="E130" s="224" t="n"/>
      <c r="F130" s="224" t="n"/>
      <c r="G130" s="224" t="n"/>
      <c r="H130" s="224" t="n"/>
      <c r="I130" s="224" t="n"/>
      <c r="J130" s="224" t="n"/>
      <c r="K130" s="224" t="n"/>
      <c r="L130" s="225" t="n"/>
      <c r="M130" s="226" t="n"/>
      <c r="N130" s="226" t="n"/>
      <c r="O130" s="226" t="n"/>
      <c r="P130" s="226" t="n"/>
      <c r="Q130" s="226" t="n"/>
      <c r="R130" s="226" t="n"/>
      <c r="S130" s="227" t="n"/>
      <c r="T130" s="227" t="n"/>
      <c r="U130" s="227" t="n"/>
      <c r="V130" s="227" t="n"/>
      <c r="W130" s="227" t="n"/>
      <c r="X130" s="227" t="n"/>
      <c r="Y130" s="227" t="n"/>
      <c r="Z130" s="227" t="n"/>
      <c r="AB130" s="224" t="n"/>
      <c r="AF130" s="224" t="n"/>
      <c r="AI130" s="228" t="n"/>
    </row>
    <row r="131" ht="87.59999999999999" customHeight="1">
      <c r="A131" s="224" t="n"/>
      <c r="B131" s="224" t="n"/>
      <c r="C131" s="224" t="n"/>
      <c r="D131" s="224" t="n"/>
      <c r="E131" s="224" t="n"/>
      <c r="F131" s="224" t="n"/>
      <c r="G131" s="224" t="n"/>
      <c r="H131" s="224" t="n"/>
      <c r="I131" s="224" t="n"/>
      <c r="J131" s="224" t="n"/>
      <c r="K131" s="224" t="n"/>
      <c r="L131" s="225" t="n"/>
      <c r="M131" s="226" t="n"/>
      <c r="N131" s="226" t="n"/>
      <c r="O131" s="226" t="n"/>
      <c r="P131" s="226" t="n"/>
      <c r="Q131" s="226" t="n"/>
      <c r="R131" s="226" t="n"/>
      <c r="S131" s="227" t="n"/>
      <c r="T131" s="227" t="n"/>
      <c r="U131" s="227" t="n"/>
      <c r="V131" s="227" t="n"/>
      <c r="W131" s="227" t="n"/>
      <c r="X131" s="227" t="n"/>
      <c r="Y131" s="227" t="n"/>
      <c r="Z131" s="227" t="n"/>
      <c r="AB131" s="224" t="n"/>
      <c r="AF131" s="224" t="n"/>
      <c r="AI131" s="228" t="n"/>
    </row>
    <row r="132" ht="87.59999999999999" customHeight="1">
      <c r="A132" s="224" t="n"/>
      <c r="B132" s="224" t="n"/>
      <c r="C132" s="224" t="n"/>
      <c r="D132" s="224" t="n"/>
      <c r="E132" s="224" t="n"/>
      <c r="F132" s="224" t="n"/>
      <c r="G132" s="224" t="n"/>
      <c r="H132" s="224" t="n"/>
      <c r="I132" s="224" t="n"/>
      <c r="J132" s="224" t="n"/>
      <c r="K132" s="224" t="n"/>
      <c r="L132" s="225" t="n"/>
      <c r="M132" s="226" t="n"/>
      <c r="N132" s="226" t="n"/>
      <c r="O132" s="226" t="n"/>
      <c r="P132" s="226" t="n"/>
      <c r="Q132" s="226" t="n"/>
      <c r="R132" s="226" t="n"/>
      <c r="S132" s="227" t="n"/>
      <c r="T132" s="227" t="n"/>
      <c r="U132" s="227" t="n"/>
      <c r="V132" s="227" t="n"/>
      <c r="W132" s="227" t="n"/>
      <c r="X132" s="227" t="n"/>
      <c r="Y132" s="227" t="n"/>
      <c r="Z132" s="227" t="n"/>
      <c r="AB132" s="224" t="n"/>
      <c r="AF132" s="224" t="n"/>
      <c r="AI132" s="228" t="n"/>
    </row>
    <row r="133" ht="87.59999999999999" customHeight="1">
      <c r="A133" s="224" t="n"/>
      <c r="B133" s="224" t="n"/>
      <c r="C133" s="224" t="n"/>
      <c r="D133" s="224" t="n"/>
      <c r="E133" s="224" t="n"/>
      <c r="F133" s="224" t="n"/>
      <c r="G133" s="224" t="n"/>
      <c r="H133" s="224" t="n"/>
      <c r="I133" s="224" t="n"/>
      <c r="J133" s="224" t="n"/>
      <c r="K133" s="224" t="n"/>
      <c r="L133" s="225" t="n"/>
      <c r="M133" s="226" t="n"/>
      <c r="N133" s="226" t="n"/>
      <c r="O133" s="226" t="n"/>
      <c r="P133" s="226" t="n"/>
      <c r="Q133" s="226" t="n"/>
      <c r="R133" s="226" t="n"/>
      <c r="S133" s="227" t="n"/>
      <c r="T133" s="227" t="n"/>
      <c r="U133" s="227" t="n"/>
      <c r="V133" s="227" t="n"/>
      <c r="W133" s="227" t="n"/>
      <c r="X133" s="227" t="n"/>
      <c r="Y133" s="227" t="n"/>
      <c r="Z133" s="227" t="n"/>
      <c r="AB133" s="224" t="n"/>
      <c r="AF133" s="224" t="n"/>
      <c r="AI133" s="228" t="n"/>
    </row>
    <row r="134" ht="87.59999999999999" customHeight="1">
      <c r="A134" s="224" t="n"/>
      <c r="B134" s="224" t="n"/>
      <c r="C134" s="224" t="n"/>
      <c r="D134" s="224" t="n"/>
      <c r="E134" s="224" t="n"/>
      <c r="F134" s="224" t="n"/>
      <c r="G134" s="224" t="n"/>
      <c r="H134" s="224" t="n"/>
      <c r="I134" s="224" t="n"/>
      <c r="J134" s="224" t="n"/>
      <c r="K134" s="224" t="n"/>
      <c r="L134" s="225" t="n"/>
      <c r="M134" s="226" t="n"/>
      <c r="N134" s="226" t="n"/>
      <c r="O134" s="226" t="n"/>
      <c r="P134" s="226" t="n"/>
      <c r="Q134" s="226" t="n"/>
      <c r="R134" s="226" t="n"/>
      <c r="S134" s="227" t="n"/>
      <c r="T134" s="227" t="n"/>
      <c r="U134" s="227" t="n"/>
      <c r="V134" s="227" t="n"/>
      <c r="W134" s="227" t="n"/>
      <c r="X134" s="227" t="n"/>
      <c r="Y134" s="227" t="n"/>
      <c r="Z134" s="227" t="n"/>
      <c r="AB134" s="224" t="n"/>
      <c r="AF134" s="224" t="n"/>
      <c r="AI134" s="228" t="n"/>
    </row>
    <row r="135" ht="87.59999999999999" customHeight="1">
      <c r="A135" s="224" t="n"/>
      <c r="B135" s="224" t="n"/>
      <c r="C135" s="224" t="n"/>
      <c r="D135" s="224" t="n"/>
      <c r="E135" s="224" t="n"/>
      <c r="F135" s="224" t="n"/>
      <c r="G135" s="224" t="n"/>
      <c r="H135" s="224" t="n"/>
      <c r="I135" s="224" t="n"/>
      <c r="J135" s="224" t="n"/>
      <c r="K135" s="224" t="n"/>
      <c r="L135" s="225" t="n"/>
      <c r="M135" s="226" t="n"/>
      <c r="N135" s="226" t="n"/>
      <c r="O135" s="226" t="n"/>
      <c r="P135" s="226" t="n"/>
      <c r="Q135" s="226" t="n"/>
      <c r="R135" s="226" t="n"/>
      <c r="S135" s="227" t="n"/>
      <c r="T135" s="227" t="n"/>
      <c r="U135" s="227" t="n"/>
      <c r="V135" s="227" t="n"/>
      <c r="W135" s="227" t="n"/>
      <c r="X135" s="227" t="n"/>
      <c r="Y135" s="227" t="n"/>
      <c r="Z135" s="227" t="n"/>
      <c r="AB135" s="224" t="n"/>
      <c r="AF135" s="224" t="n"/>
      <c r="AI135" s="228" t="n"/>
    </row>
    <row r="136" ht="87.59999999999999" customHeight="1">
      <c r="A136" s="224" t="n"/>
      <c r="B136" s="224" t="n"/>
      <c r="C136" s="224" t="n"/>
      <c r="D136" s="224" t="n"/>
      <c r="E136" s="224" t="n"/>
      <c r="F136" s="224" t="n"/>
      <c r="G136" s="224" t="n"/>
      <c r="H136" s="224" t="n"/>
      <c r="I136" s="224" t="n"/>
      <c r="J136" s="224" t="n"/>
      <c r="K136" s="224" t="n"/>
      <c r="L136" s="225" t="n"/>
      <c r="M136" s="226" t="n"/>
      <c r="N136" s="226" t="n"/>
      <c r="O136" s="226" t="n"/>
      <c r="P136" s="226" t="n"/>
      <c r="Q136" s="226" t="n"/>
      <c r="R136" s="226" t="n"/>
      <c r="S136" s="227" t="n"/>
      <c r="T136" s="227" t="n"/>
      <c r="U136" s="227" t="n"/>
      <c r="V136" s="227" t="n"/>
      <c r="W136" s="227" t="n"/>
      <c r="X136" s="227" t="n"/>
      <c r="Y136" s="227" t="n"/>
      <c r="Z136" s="227" t="n"/>
      <c r="AB136" s="224" t="n"/>
      <c r="AF136" s="224" t="n"/>
      <c r="AI136" s="228" t="n"/>
    </row>
    <row r="137" ht="87.59999999999999" customHeight="1">
      <c r="A137" s="224" t="n"/>
      <c r="B137" s="224" t="n"/>
      <c r="C137" s="224" t="n"/>
      <c r="D137" s="224" t="n"/>
      <c r="E137" s="224" t="n"/>
      <c r="F137" s="224" t="n"/>
      <c r="G137" s="224" t="n"/>
      <c r="H137" s="224" t="n"/>
      <c r="I137" s="224" t="n"/>
      <c r="J137" s="224" t="n"/>
      <c r="K137" s="224" t="n"/>
      <c r="L137" s="225" t="n"/>
      <c r="M137" s="226" t="n"/>
      <c r="N137" s="226" t="n"/>
      <c r="O137" s="226" t="n"/>
      <c r="P137" s="226" t="n"/>
      <c r="Q137" s="226" t="n"/>
      <c r="R137" s="226" t="n"/>
      <c r="S137" s="227" t="n"/>
      <c r="T137" s="227" t="n"/>
      <c r="U137" s="227" t="n"/>
      <c r="V137" s="227" t="n"/>
      <c r="W137" s="227" t="n"/>
      <c r="X137" s="227" t="n"/>
      <c r="Y137" s="227" t="n"/>
      <c r="Z137" s="227" t="n"/>
      <c r="AB137" s="224" t="n"/>
      <c r="AF137" s="224" t="n"/>
      <c r="AI137" s="228" t="n"/>
    </row>
    <row r="138" ht="87.59999999999999" customHeight="1">
      <c r="A138" s="224" t="n"/>
      <c r="B138" s="224" t="n"/>
      <c r="C138" s="224" t="n"/>
      <c r="D138" s="224" t="n"/>
      <c r="E138" s="224" t="n"/>
      <c r="F138" s="224" t="n"/>
      <c r="G138" s="224" t="n"/>
      <c r="H138" s="224" t="n"/>
      <c r="I138" s="224" t="n"/>
      <c r="J138" s="224" t="n"/>
      <c r="K138" s="224" t="n"/>
      <c r="L138" s="225" t="n"/>
      <c r="M138" s="226" t="n"/>
      <c r="N138" s="226" t="n"/>
      <c r="O138" s="226" t="n"/>
      <c r="P138" s="226" t="n"/>
      <c r="Q138" s="226" t="n"/>
      <c r="R138" s="226" t="n"/>
      <c r="S138" s="227" t="n"/>
      <c r="T138" s="227" t="n"/>
      <c r="U138" s="227" t="n"/>
      <c r="V138" s="227" t="n"/>
      <c r="W138" s="227" t="n"/>
      <c r="X138" s="227" t="n"/>
      <c r="Y138" s="227" t="n"/>
      <c r="Z138" s="227" t="n"/>
      <c r="AB138" s="224" t="n"/>
      <c r="AF138" s="224" t="n"/>
      <c r="AI138" s="228" t="n"/>
    </row>
    <row r="139" ht="87.59999999999999" customHeight="1">
      <c r="A139" s="224" t="n"/>
      <c r="B139" s="224" t="n"/>
      <c r="C139" s="224" t="n"/>
      <c r="D139" s="224" t="n"/>
      <c r="E139" s="224" t="n"/>
      <c r="F139" s="224" t="n"/>
      <c r="G139" s="224" t="n"/>
      <c r="H139" s="224" t="n"/>
      <c r="I139" s="224" t="n"/>
      <c r="J139" s="224" t="n"/>
      <c r="K139" s="224" t="n"/>
      <c r="L139" s="225" t="n"/>
      <c r="M139" s="226" t="n"/>
      <c r="N139" s="226" t="n"/>
      <c r="O139" s="226" t="n"/>
      <c r="P139" s="226" t="n"/>
      <c r="Q139" s="226" t="n"/>
      <c r="R139" s="226" t="n"/>
      <c r="S139" s="227" t="n"/>
      <c r="T139" s="227" t="n"/>
      <c r="U139" s="227" t="n"/>
      <c r="V139" s="227" t="n"/>
      <c r="W139" s="227" t="n"/>
      <c r="X139" s="227" t="n"/>
      <c r="Y139" s="227" t="n"/>
      <c r="Z139" s="227" t="n"/>
      <c r="AB139" s="224" t="n"/>
      <c r="AF139" s="224" t="n"/>
      <c r="AI139" s="228" t="n"/>
    </row>
    <row r="140" ht="87.59999999999999" customHeight="1">
      <c r="A140" s="224" t="n"/>
      <c r="B140" s="224" t="n"/>
      <c r="C140" s="224" t="n"/>
      <c r="D140" s="224" t="n"/>
      <c r="E140" s="224" t="n"/>
      <c r="F140" s="224" t="n"/>
      <c r="G140" s="224" t="n"/>
      <c r="H140" s="224" t="n"/>
      <c r="I140" s="224" t="n"/>
      <c r="J140" s="224" t="n"/>
      <c r="K140" s="224" t="n"/>
      <c r="L140" s="225" t="n"/>
      <c r="M140" s="226" t="n"/>
      <c r="N140" s="226" t="n"/>
      <c r="O140" s="226" t="n"/>
      <c r="P140" s="226" t="n"/>
      <c r="Q140" s="226" t="n"/>
      <c r="R140" s="226" t="n"/>
      <c r="S140" s="227" t="n"/>
      <c r="T140" s="227" t="n"/>
      <c r="U140" s="227" t="n"/>
      <c r="V140" s="227" t="n"/>
      <c r="W140" s="227" t="n"/>
      <c r="X140" s="227" t="n"/>
      <c r="Y140" s="227" t="n"/>
      <c r="Z140" s="227" t="n"/>
      <c r="AB140" s="224" t="n"/>
      <c r="AF140" s="224" t="n"/>
      <c r="AI140" s="228" t="n"/>
    </row>
    <row r="141" ht="87.59999999999999" customHeight="1">
      <c r="A141" s="224" t="n"/>
      <c r="B141" s="224" t="n"/>
      <c r="C141" s="224" t="n"/>
      <c r="D141" s="224" t="n"/>
      <c r="E141" s="224" t="n"/>
      <c r="F141" s="224" t="n"/>
      <c r="G141" s="224" t="n"/>
      <c r="H141" s="224" t="n"/>
      <c r="I141" s="224" t="n"/>
      <c r="J141" s="224" t="n"/>
      <c r="K141" s="224" t="n"/>
      <c r="L141" s="225" t="n"/>
      <c r="M141" s="226" t="n"/>
      <c r="N141" s="226" t="n"/>
      <c r="O141" s="226" t="n"/>
      <c r="P141" s="226" t="n"/>
      <c r="Q141" s="226" t="n"/>
      <c r="R141" s="226" t="n"/>
      <c r="S141" s="227" t="n"/>
      <c r="T141" s="227" t="n"/>
      <c r="U141" s="227" t="n"/>
      <c r="V141" s="227" t="n"/>
      <c r="W141" s="227" t="n"/>
      <c r="X141" s="227" t="n"/>
      <c r="Y141" s="227" t="n"/>
      <c r="Z141" s="227" t="n"/>
      <c r="AB141" s="224" t="n"/>
      <c r="AF141" s="224" t="n"/>
      <c r="AI141" s="228" t="n"/>
    </row>
    <row r="142" ht="87.59999999999999" customHeight="1">
      <c r="A142" s="224" t="n"/>
      <c r="B142" s="224" t="n"/>
      <c r="C142" s="224" t="n"/>
      <c r="D142" s="224" t="n"/>
      <c r="E142" s="224" t="n"/>
      <c r="F142" s="224" t="n"/>
      <c r="G142" s="224" t="n"/>
      <c r="H142" s="224" t="n"/>
      <c r="I142" s="224" t="n"/>
      <c r="J142" s="224" t="n"/>
      <c r="K142" s="224" t="n"/>
      <c r="L142" s="225" t="n"/>
      <c r="M142" s="226" t="n"/>
      <c r="N142" s="226" t="n"/>
      <c r="O142" s="226" t="n"/>
      <c r="P142" s="226" t="n"/>
      <c r="Q142" s="226" t="n"/>
      <c r="R142" s="226" t="n"/>
      <c r="S142" s="227" t="n"/>
      <c r="T142" s="227" t="n"/>
      <c r="U142" s="227" t="n"/>
      <c r="V142" s="227" t="n"/>
      <c r="W142" s="227" t="n"/>
      <c r="X142" s="227" t="n"/>
      <c r="Y142" s="227" t="n"/>
      <c r="Z142" s="227" t="n"/>
      <c r="AB142" s="224" t="n"/>
      <c r="AF142" s="224" t="n"/>
      <c r="AI142" s="228" t="n"/>
    </row>
    <row r="143" ht="87.59999999999999" customHeight="1">
      <c r="A143" s="224" t="n"/>
      <c r="B143" s="224" t="n"/>
      <c r="C143" s="224" t="n"/>
      <c r="D143" s="224" t="n"/>
      <c r="E143" s="224" t="n"/>
      <c r="F143" s="224" t="n"/>
      <c r="G143" s="224" t="n"/>
      <c r="H143" s="224" t="n"/>
      <c r="I143" s="224" t="n"/>
      <c r="J143" s="224" t="n"/>
      <c r="K143" s="224" t="n"/>
      <c r="L143" s="225" t="n"/>
      <c r="M143" s="226" t="n"/>
      <c r="N143" s="226" t="n"/>
      <c r="O143" s="226" t="n"/>
      <c r="P143" s="226" t="n"/>
      <c r="Q143" s="226" t="n"/>
      <c r="R143" s="226" t="n"/>
      <c r="S143" s="227" t="n"/>
      <c r="T143" s="227" t="n"/>
      <c r="U143" s="227" t="n"/>
      <c r="V143" s="227" t="n"/>
      <c r="W143" s="227" t="n"/>
      <c r="X143" s="227" t="n"/>
      <c r="Y143" s="227" t="n"/>
      <c r="Z143" s="227" t="n"/>
      <c r="AB143" s="224" t="n"/>
      <c r="AF143" s="224" t="n"/>
      <c r="AI143" s="228" t="n"/>
    </row>
    <row r="144" ht="87.59999999999999" customHeight="1">
      <c r="A144" s="224" t="n"/>
      <c r="B144" s="224" t="n"/>
      <c r="C144" s="224" t="n"/>
      <c r="D144" s="224" t="n"/>
      <c r="E144" s="224" t="n"/>
      <c r="F144" s="224" t="n"/>
      <c r="G144" s="224" t="n"/>
      <c r="H144" s="224" t="n"/>
      <c r="I144" s="224" t="n"/>
      <c r="J144" s="224" t="n"/>
      <c r="K144" s="224" t="n"/>
      <c r="L144" s="225" t="n"/>
      <c r="M144" s="226" t="n"/>
      <c r="N144" s="226" t="n"/>
      <c r="O144" s="226" t="n"/>
      <c r="P144" s="226" t="n"/>
      <c r="Q144" s="226" t="n"/>
      <c r="R144" s="226" t="n"/>
      <c r="S144" s="227" t="n"/>
      <c r="T144" s="227" t="n"/>
      <c r="U144" s="227" t="n"/>
      <c r="V144" s="227" t="n"/>
      <c r="W144" s="227" t="n"/>
      <c r="X144" s="227" t="n"/>
      <c r="Y144" s="227" t="n"/>
      <c r="Z144" s="227" t="n"/>
      <c r="AB144" s="224" t="n"/>
      <c r="AF144" s="224" t="n"/>
      <c r="AI144" s="228" t="n"/>
    </row>
    <row r="145" ht="87.59999999999999" customHeight="1">
      <c r="A145" s="224" t="n"/>
      <c r="B145" s="224" t="n"/>
      <c r="C145" s="224" t="n"/>
      <c r="D145" s="224" t="n"/>
      <c r="E145" s="224" t="n"/>
      <c r="F145" s="224" t="n"/>
      <c r="G145" s="224" t="n"/>
      <c r="H145" s="224" t="n"/>
      <c r="I145" s="224" t="n"/>
      <c r="J145" s="224" t="n"/>
      <c r="K145" s="224" t="n"/>
      <c r="L145" s="225" t="n"/>
      <c r="M145" s="226" t="n"/>
      <c r="N145" s="226" t="n"/>
      <c r="O145" s="226" t="n"/>
      <c r="P145" s="226" t="n"/>
      <c r="Q145" s="226" t="n"/>
      <c r="R145" s="226" t="n"/>
      <c r="S145" s="227" t="n"/>
      <c r="T145" s="227" t="n"/>
      <c r="U145" s="227" t="n"/>
      <c r="V145" s="227" t="n"/>
      <c r="W145" s="227" t="n"/>
      <c r="X145" s="227" t="n"/>
      <c r="Y145" s="227" t="n"/>
      <c r="Z145" s="227" t="n"/>
      <c r="AB145" s="224" t="n"/>
      <c r="AF145" s="224" t="n"/>
      <c r="AI145" s="228" t="n"/>
    </row>
    <row r="146" ht="87.59999999999999" customHeight="1">
      <c r="A146" s="224" t="n"/>
      <c r="B146" s="224" t="n"/>
      <c r="C146" s="224" t="n"/>
      <c r="D146" s="224" t="n"/>
      <c r="E146" s="224" t="n"/>
      <c r="F146" s="224" t="n"/>
      <c r="G146" s="224" t="n"/>
      <c r="H146" s="224" t="n"/>
      <c r="I146" s="224" t="n"/>
      <c r="J146" s="224" t="n"/>
      <c r="K146" s="224" t="n"/>
      <c r="L146" s="225" t="n"/>
      <c r="M146" s="226" t="n"/>
      <c r="N146" s="226" t="n"/>
      <c r="O146" s="226" t="n"/>
      <c r="P146" s="226" t="n"/>
      <c r="Q146" s="226" t="n"/>
      <c r="R146" s="226" t="n"/>
      <c r="S146" s="227" t="n"/>
      <c r="T146" s="227" t="n"/>
      <c r="U146" s="227" t="n"/>
      <c r="V146" s="227" t="n"/>
      <c r="W146" s="227" t="n"/>
      <c r="X146" s="227" t="n"/>
      <c r="Y146" s="227" t="n"/>
      <c r="Z146" s="227" t="n"/>
      <c r="AB146" s="224" t="n"/>
      <c r="AF146" s="224" t="n"/>
      <c r="AI146" s="228" t="n"/>
    </row>
    <row r="147" ht="87.59999999999999" customHeight="1">
      <c r="A147" s="224" t="n"/>
      <c r="B147" s="224" t="n"/>
      <c r="C147" s="224" t="n"/>
      <c r="D147" s="224" t="n"/>
      <c r="E147" s="224" t="n"/>
      <c r="F147" s="224" t="n"/>
      <c r="G147" s="224" t="n"/>
      <c r="H147" s="224" t="n"/>
      <c r="I147" s="224" t="n"/>
      <c r="J147" s="224" t="n"/>
      <c r="K147" s="224" t="n"/>
      <c r="L147" s="225" t="n"/>
      <c r="M147" s="226" t="n"/>
      <c r="N147" s="226" t="n"/>
      <c r="O147" s="226" t="n"/>
      <c r="P147" s="226" t="n"/>
      <c r="Q147" s="226" t="n"/>
      <c r="R147" s="226" t="n"/>
      <c r="S147" s="227" t="n"/>
      <c r="T147" s="227" t="n"/>
      <c r="U147" s="227" t="n"/>
      <c r="V147" s="227" t="n"/>
      <c r="W147" s="227" t="n"/>
      <c r="X147" s="227" t="n"/>
      <c r="Y147" s="227" t="n"/>
      <c r="Z147" s="227" t="n"/>
      <c r="AB147" s="224" t="n"/>
      <c r="AF147" s="224" t="n"/>
      <c r="AI147" s="228" t="n"/>
    </row>
    <row r="148" ht="87.59999999999999" customHeight="1">
      <c r="A148" s="224" t="n"/>
      <c r="B148" s="224" t="n"/>
      <c r="C148" s="224" t="n"/>
      <c r="D148" s="224" t="n"/>
      <c r="E148" s="224" t="n"/>
      <c r="F148" s="224" t="n"/>
      <c r="G148" s="224" t="n"/>
      <c r="H148" s="224" t="n"/>
      <c r="I148" s="224" t="n"/>
      <c r="J148" s="224" t="n"/>
      <c r="K148" s="224" t="n"/>
      <c r="L148" s="225" t="n"/>
      <c r="M148" s="226" t="n"/>
      <c r="N148" s="226" t="n"/>
      <c r="O148" s="226" t="n"/>
      <c r="P148" s="226" t="n"/>
      <c r="Q148" s="226" t="n"/>
      <c r="R148" s="226" t="n"/>
      <c r="S148" s="227" t="n"/>
      <c r="T148" s="227" t="n"/>
      <c r="U148" s="227" t="n"/>
      <c r="V148" s="227" t="n"/>
      <c r="W148" s="227" t="n"/>
      <c r="X148" s="227" t="n"/>
      <c r="Y148" s="227" t="n"/>
      <c r="Z148" s="227" t="n"/>
      <c r="AB148" s="224" t="n"/>
      <c r="AF148" s="224" t="n"/>
      <c r="AI148" s="228" t="n"/>
    </row>
    <row r="149" ht="87.59999999999999" customHeight="1">
      <c r="A149" s="224" t="n"/>
      <c r="B149" s="224" t="n"/>
      <c r="C149" s="224" t="n"/>
      <c r="D149" s="224" t="n"/>
      <c r="E149" s="224" t="n"/>
      <c r="F149" s="224" t="n"/>
      <c r="G149" s="224" t="n"/>
      <c r="H149" s="224" t="n"/>
      <c r="I149" s="224" t="n"/>
      <c r="J149" s="224" t="n"/>
      <c r="K149" s="224" t="n"/>
      <c r="L149" s="225" t="n"/>
      <c r="M149" s="226" t="n"/>
      <c r="N149" s="226" t="n"/>
      <c r="O149" s="226" t="n"/>
      <c r="P149" s="226" t="n"/>
      <c r="Q149" s="226" t="n"/>
      <c r="R149" s="226" t="n"/>
      <c r="S149" s="227" t="n"/>
      <c r="T149" s="227" t="n"/>
      <c r="U149" s="227" t="n"/>
      <c r="V149" s="227" t="n"/>
      <c r="W149" s="227" t="n"/>
      <c r="X149" s="227" t="n"/>
      <c r="Y149" s="227" t="n"/>
      <c r="Z149" s="227" t="n"/>
      <c r="AB149" s="224" t="n"/>
      <c r="AF149" s="224" t="n"/>
      <c r="AI149" s="228" t="n"/>
    </row>
    <row r="150" ht="87.59999999999999" customHeight="1">
      <c r="A150" s="224" t="n"/>
      <c r="B150" s="224" t="n"/>
      <c r="C150" s="224" t="n"/>
      <c r="D150" s="224" t="n"/>
      <c r="E150" s="224" t="n"/>
      <c r="F150" s="224" t="n"/>
      <c r="G150" s="224" t="n"/>
      <c r="H150" s="224" t="n"/>
      <c r="I150" s="224" t="n"/>
      <c r="J150" s="224" t="n"/>
      <c r="K150" s="224" t="n"/>
      <c r="L150" s="225" t="n"/>
      <c r="M150" s="226" t="n"/>
      <c r="N150" s="226" t="n"/>
      <c r="O150" s="226" t="n"/>
      <c r="P150" s="226" t="n"/>
      <c r="Q150" s="226" t="n"/>
      <c r="R150" s="226" t="n"/>
      <c r="S150" s="227" t="n"/>
      <c r="T150" s="227" t="n"/>
      <c r="U150" s="227" t="n"/>
      <c r="V150" s="227" t="n"/>
      <c r="W150" s="227" t="n"/>
      <c r="X150" s="227" t="n"/>
      <c r="Y150" s="227" t="n"/>
      <c r="Z150" s="227" t="n"/>
      <c r="AB150" s="224" t="n"/>
      <c r="AF150" s="224" t="n"/>
      <c r="AI150" s="228" t="n"/>
    </row>
    <row r="151" ht="87.59999999999999" customHeight="1">
      <c r="A151" s="224" t="n"/>
      <c r="B151" s="224" t="n"/>
      <c r="C151" s="224" t="n"/>
      <c r="D151" s="224" t="n"/>
      <c r="E151" s="224" t="n"/>
      <c r="F151" s="224" t="n"/>
      <c r="G151" s="224" t="n"/>
      <c r="H151" s="224" t="n"/>
      <c r="I151" s="224" t="n"/>
      <c r="J151" s="224" t="n"/>
      <c r="K151" s="224" t="n"/>
      <c r="L151" s="225" t="n"/>
      <c r="M151" s="226" t="n"/>
      <c r="N151" s="226" t="n"/>
      <c r="O151" s="226" t="n"/>
      <c r="P151" s="226" t="n"/>
      <c r="Q151" s="226" t="n"/>
      <c r="R151" s="226" t="n"/>
      <c r="S151" s="227" t="n"/>
      <c r="T151" s="227" t="n"/>
      <c r="U151" s="227" t="n"/>
      <c r="V151" s="227" t="n"/>
      <c r="W151" s="227" t="n"/>
      <c r="X151" s="227" t="n"/>
      <c r="Y151" s="227" t="n"/>
      <c r="Z151" s="227" t="n"/>
      <c r="AB151" s="224" t="n"/>
      <c r="AF151" s="224" t="n"/>
      <c r="AI151" s="228" t="n"/>
    </row>
    <row r="152" ht="87.59999999999999" customHeight="1">
      <c r="A152" s="224" t="n"/>
      <c r="B152" s="224" t="n"/>
      <c r="C152" s="224" t="n"/>
      <c r="D152" s="224" t="n"/>
      <c r="E152" s="224" t="n"/>
      <c r="F152" s="224" t="n"/>
      <c r="G152" s="224" t="n"/>
      <c r="H152" s="224" t="n"/>
      <c r="I152" s="224" t="n"/>
      <c r="J152" s="224" t="n"/>
      <c r="K152" s="224" t="n"/>
      <c r="L152" s="225" t="n"/>
      <c r="M152" s="226" t="n"/>
      <c r="N152" s="226" t="n"/>
      <c r="O152" s="226" t="n"/>
      <c r="P152" s="226" t="n"/>
      <c r="Q152" s="226" t="n"/>
      <c r="R152" s="226" t="n"/>
      <c r="S152" s="227" t="n"/>
      <c r="T152" s="227" t="n"/>
      <c r="U152" s="227" t="n"/>
      <c r="V152" s="227" t="n"/>
      <c r="W152" s="227" t="n"/>
      <c r="X152" s="227" t="n"/>
      <c r="Y152" s="227" t="n"/>
      <c r="Z152" s="227" t="n"/>
      <c r="AB152" s="224" t="n"/>
      <c r="AF152" s="224" t="n"/>
      <c r="AI152" s="228" t="n"/>
    </row>
    <row r="153" ht="87.59999999999999" customHeight="1">
      <c r="A153" s="224" t="n"/>
      <c r="B153" s="224" t="n"/>
      <c r="C153" s="224" t="n"/>
      <c r="D153" s="224" t="n"/>
      <c r="E153" s="224" t="n"/>
      <c r="F153" s="224" t="n"/>
      <c r="G153" s="224" t="n"/>
      <c r="H153" s="224" t="n"/>
      <c r="I153" s="224" t="n"/>
      <c r="J153" s="224" t="n"/>
      <c r="K153" s="224" t="n"/>
      <c r="L153" s="225" t="n"/>
      <c r="M153" s="226" t="n"/>
      <c r="N153" s="226" t="n"/>
      <c r="O153" s="226" t="n"/>
      <c r="P153" s="226" t="n"/>
      <c r="Q153" s="226" t="n"/>
      <c r="R153" s="226" t="n"/>
      <c r="S153" s="227" t="n"/>
      <c r="T153" s="227" t="n"/>
      <c r="U153" s="227" t="n"/>
      <c r="V153" s="227" t="n"/>
      <c r="W153" s="227" t="n"/>
      <c r="X153" s="227" t="n"/>
      <c r="Y153" s="227" t="n"/>
      <c r="Z153" s="227" t="n"/>
      <c r="AB153" s="224" t="n"/>
      <c r="AF153" s="224" t="n"/>
      <c r="AI153" s="228" t="n"/>
    </row>
    <row r="154" ht="87.59999999999999" customHeight="1">
      <c r="A154" s="224" t="n"/>
      <c r="B154" s="224" t="n"/>
      <c r="C154" s="224" t="n"/>
      <c r="D154" s="224" t="n"/>
      <c r="E154" s="224" t="n"/>
      <c r="F154" s="224" t="n"/>
      <c r="G154" s="224" t="n"/>
      <c r="H154" s="224" t="n"/>
      <c r="I154" s="224" t="n"/>
      <c r="J154" s="224" t="n"/>
      <c r="K154" s="224" t="n"/>
      <c r="L154" s="225" t="n"/>
      <c r="M154" s="226" t="n"/>
      <c r="N154" s="226" t="n"/>
      <c r="O154" s="226" t="n"/>
      <c r="P154" s="226" t="n"/>
      <c r="Q154" s="226" t="n"/>
      <c r="R154" s="226" t="n"/>
      <c r="S154" s="227" t="n"/>
      <c r="T154" s="227" t="n"/>
      <c r="U154" s="227" t="n"/>
      <c r="V154" s="227" t="n"/>
      <c r="W154" s="227" t="n"/>
      <c r="X154" s="227" t="n"/>
      <c r="Y154" s="227" t="n"/>
      <c r="Z154" s="227" t="n"/>
      <c r="AB154" s="224" t="n"/>
      <c r="AF154" s="224" t="n"/>
      <c r="AI154" s="228" t="n"/>
    </row>
    <row r="155" ht="87.59999999999999" customHeight="1">
      <c r="A155" s="224" t="n"/>
      <c r="B155" s="224" t="n"/>
      <c r="C155" s="224" t="n"/>
      <c r="D155" s="224" t="n"/>
      <c r="E155" s="224" t="n"/>
      <c r="F155" s="224" t="n"/>
      <c r="G155" s="224" t="n"/>
      <c r="H155" s="224" t="n"/>
      <c r="I155" s="224" t="n"/>
      <c r="J155" s="224" t="n"/>
      <c r="K155" s="224" t="n"/>
      <c r="L155" s="225" t="n"/>
      <c r="M155" s="226" t="n"/>
      <c r="N155" s="226" t="n"/>
      <c r="O155" s="226" t="n"/>
      <c r="P155" s="226" t="n"/>
      <c r="Q155" s="226" t="n"/>
      <c r="R155" s="226" t="n"/>
      <c r="S155" s="227" t="n"/>
      <c r="T155" s="227" t="n"/>
      <c r="U155" s="227" t="n"/>
      <c r="V155" s="227" t="n"/>
      <c r="W155" s="227" t="n"/>
      <c r="X155" s="227" t="n"/>
      <c r="Y155" s="227" t="n"/>
      <c r="Z155" s="227" t="n"/>
      <c r="AB155" s="224" t="n"/>
      <c r="AF155" s="224" t="n"/>
      <c r="AI155" s="228" t="n"/>
    </row>
    <row r="156" ht="87.59999999999999" customHeight="1">
      <c r="A156" s="224" t="n"/>
      <c r="B156" s="224" t="n"/>
      <c r="C156" s="224" t="n"/>
      <c r="D156" s="224" t="n"/>
      <c r="E156" s="224" t="n"/>
      <c r="F156" s="224" t="n"/>
      <c r="G156" s="224" t="n"/>
      <c r="H156" s="224" t="n"/>
      <c r="I156" s="224" t="n"/>
      <c r="J156" s="224" t="n"/>
      <c r="K156" s="224" t="n"/>
      <c r="L156" s="225" t="n"/>
      <c r="M156" s="226" t="n"/>
      <c r="N156" s="226" t="n"/>
      <c r="O156" s="226" t="n"/>
      <c r="P156" s="226" t="n"/>
      <c r="Q156" s="226" t="n"/>
      <c r="R156" s="226" t="n"/>
      <c r="S156" s="227" t="n"/>
      <c r="T156" s="227" t="n"/>
      <c r="U156" s="227" t="n"/>
      <c r="V156" s="227" t="n"/>
      <c r="W156" s="227" t="n"/>
      <c r="X156" s="227" t="n"/>
      <c r="Y156" s="227" t="n"/>
      <c r="Z156" s="227" t="n"/>
      <c r="AB156" s="224" t="n"/>
      <c r="AF156" s="224" t="n"/>
      <c r="AI156" s="228" t="n"/>
    </row>
    <row r="157" ht="87.59999999999999" customHeight="1">
      <c r="A157" s="224" t="n"/>
      <c r="B157" s="224" t="n"/>
      <c r="C157" s="224" t="n"/>
      <c r="D157" s="224" t="n"/>
      <c r="E157" s="224" t="n"/>
      <c r="F157" s="224" t="n"/>
      <c r="G157" s="224" t="n"/>
      <c r="H157" s="224" t="n"/>
      <c r="I157" s="224" t="n"/>
      <c r="J157" s="224" t="n"/>
      <c r="K157" s="224" t="n"/>
      <c r="L157" s="225" t="n"/>
      <c r="M157" s="226" t="n"/>
      <c r="N157" s="226" t="n"/>
      <c r="O157" s="226" t="n"/>
      <c r="P157" s="226" t="n"/>
      <c r="Q157" s="226" t="n"/>
      <c r="R157" s="226" t="n"/>
      <c r="S157" s="227" t="n"/>
      <c r="T157" s="227" t="n"/>
      <c r="U157" s="227" t="n"/>
      <c r="V157" s="227" t="n"/>
      <c r="W157" s="227" t="n"/>
      <c r="X157" s="227" t="n"/>
      <c r="Y157" s="227" t="n"/>
      <c r="Z157" s="227" t="n"/>
      <c r="AB157" s="224" t="n"/>
      <c r="AF157" s="224" t="n"/>
      <c r="AI157" s="228" t="n"/>
    </row>
    <row r="158" ht="87.59999999999999" customHeight="1">
      <c r="A158" s="224" t="n"/>
      <c r="B158" s="224" t="n"/>
      <c r="C158" s="224" t="n"/>
      <c r="D158" s="224" t="n"/>
      <c r="E158" s="224" t="n"/>
      <c r="F158" s="224" t="n"/>
      <c r="G158" s="224" t="n"/>
      <c r="H158" s="224" t="n"/>
      <c r="I158" s="224" t="n"/>
      <c r="J158" s="224" t="n"/>
      <c r="K158" s="224" t="n"/>
      <c r="L158" s="225" t="n"/>
      <c r="M158" s="226" t="n"/>
      <c r="N158" s="226" t="n"/>
      <c r="O158" s="226" t="n"/>
      <c r="P158" s="226" t="n"/>
      <c r="Q158" s="226" t="n"/>
      <c r="R158" s="226" t="n"/>
      <c r="S158" s="227" t="n"/>
      <c r="T158" s="227" t="n"/>
      <c r="U158" s="227" t="n"/>
      <c r="V158" s="227" t="n"/>
      <c r="W158" s="227" t="n"/>
      <c r="X158" s="227" t="n"/>
      <c r="Y158" s="227" t="n"/>
      <c r="Z158" s="227" t="n"/>
      <c r="AB158" s="224" t="n"/>
      <c r="AF158" s="224" t="n"/>
      <c r="AI158" s="228" t="n"/>
    </row>
    <row r="159" ht="87.59999999999999" customHeight="1">
      <c r="A159" s="224" t="n"/>
      <c r="B159" s="224" t="n"/>
      <c r="C159" s="224" t="n"/>
      <c r="D159" s="224" t="n"/>
      <c r="E159" s="224" t="n"/>
      <c r="F159" s="224" t="n"/>
      <c r="G159" s="224" t="n"/>
      <c r="H159" s="224" t="n"/>
      <c r="I159" s="224" t="n"/>
      <c r="J159" s="224" t="n"/>
      <c r="K159" s="224" t="n"/>
      <c r="L159" s="225" t="n"/>
      <c r="M159" s="226" t="n"/>
      <c r="N159" s="226" t="n"/>
      <c r="O159" s="226" t="n"/>
      <c r="P159" s="226" t="n"/>
      <c r="Q159" s="226" t="n"/>
      <c r="R159" s="226" t="n"/>
      <c r="S159" s="227" t="n"/>
      <c r="T159" s="227" t="n"/>
      <c r="U159" s="227" t="n"/>
      <c r="V159" s="227" t="n"/>
      <c r="W159" s="227" t="n"/>
      <c r="X159" s="227" t="n"/>
      <c r="Y159" s="227" t="n"/>
      <c r="Z159" s="227" t="n"/>
      <c r="AB159" s="224" t="n"/>
      <c r="AF159" s="224" t="n"/>
      <c r="AI159" s="228" t="n"/>
    </row>
    <row r="160" ht="87.59999999999999" customHeight="1">
      <c r="A160" s="224" t="n"/>
      <c r="B160" s="224" t="n"/>
      <c r="C160" s="224" t="n"/>
      <c r="D160" s="224" t="n"/>
      <c r="E160" s="224" t="n"/>
      <c r="F160" s="224" t="n"/>
      <c r="G160" s="224" t="n"/>
      <c r="H160" s="224" t="n"/>
      <c r="I160" s="224" t="n"/>
      <c r="J160" s="224" t="n"/>
      <c r="K160" s="224" t="n"/>
      <c r="L160" s="225" t="n"/>
      <c r="M160" s="226" t="n"/>
      <c r="N160" s="226" t="n"/>
      <c r="O160" s="226" t="n"/>
      <c r="P160" s="226" t="n"/>
      <c r="Q160" s="226" t="n"/>
      <c r="R160" s="226" t="n"/>
      <c r="S160" s="227" t="n"/>
      <c r="T160" s="227" t="n"/>
      <c r="U160" s="227" t="n"/>
      <c r="V160" s="227" t="n"/>
      <c r="W160" s="227" t="n"/>
      <c r="X160" s="227" t="n"/>
      <c r="Y160" s="227" t="n"/>
      <c r="Z160" s="227" t="n"/>
      <c r="AB160" s="224" t="n"/>
      <c r="AF160" s="224" t="n"/>
      <c r="AI160" s="228" t="n"/>
    </row>
    <row r="161" ht="87.59999999999999" customHeight="1">
      <c r="A161" s="224" t="n"/>
      <c r="B161" s="224" t="n"/>
      <c r="C161" s="224" t="n"/>
      <c r="D161" s="224" t="n"/>
      <c r="E161" s="224" t="n"/>
      <c r="F161" s="224" t="n"/>
      <c r="G161" s="224" t="n"/>
      <c r="H161" s="224" t="n"/>
      <c r="I161" s="224" t="n"/>
      <c r="J161" s="224" t="n"/>
      <c r="K161" s="224" t="n"/>
      <c r="L161" s="225" t="n"/>
      <c r="M161" s="226" t="n"/>
      <c r="N161" s="226" t="n"/>
      <c r="O161" s="226" t="n"/>
      <c r="P161" s="226" t="n"/>
      <c r="Q161" s="226" t="n"/>
      <c r="R161" s="226" t="n"/>
      <c r="S161" s="227" t="n"/>
      <c r="T161" s="227" t="n"/>
      <c r="U161" s="227" t="n"/>
      <c r="V161" s="227" t="n"/>
      <c r="W161" s="227" t="n"/>
      <c r="X161" s="227" t="n"/>
      <c r="Y161" s="227" t="n"/>
      <c r="Z161" s="227" t="n"/>
      <c r="AB161" s="224" t="n"/>
      <c r="AF161" s="224" t="n"/>
      <c r="AI161" s="228" t="n"/>
    </row>
    <row r="162" ht="87.59999999999999" customHeight="1">
      <c r="A162" s="224" t="n"/>
      <c r="B162" s="224" t="n"/>
      <c r="C162" s="224" t="n"/>
      <c r="D162" s="224" t="n"/>
      <c r="E162" s="224" t="n"/>
      <c r="F162" s="224" t="n"/>
      <c r="G162" s="224" t="n"/>
      <c r="H162" s="224" t="n"/>
      <c r="I162" s="224" t="n"/>
      <c r="J162" s="224" t="n"/>
      <c r="K162" s="224" t="n"/>
      <c r="L162" s="225" t="n"/>
      <c r="M162" s="226" t="n"/>
      <c r="N162" s="226" t="n"/>
      <c r="O162" s="226" t="n"/>
      <c r="P162" s="226" t="n"/>
      <c r="Q162" s="226" t="n"/>
      <c r="R162" s="226" t="n"/>
      <c r="S162" s="227" t="n"/>
      <c r="T162" s="227" t="n"/>
      <c r="U162" s="227" t="n"/>
      <c r="V162" s="227" t="n"/>
      <c r="W162" s="227" t="n"/>
      <c r="X162" s="227" t="n"/>
      <c r="Y162" s="227" t="n"/>
      <c r="Z162" s="227" t="n"/>
      <c r="AB162" s="224" t="n"/>
      <c r="AF162" s="224" t="n"/>
      <c r="AI162" s="228" t="n"/>
    </row>
    <row r="163" ht="87.59999999999999" customHeight="1">
      <c r="A163" s="224" t="n"/>
      <c r="B163" s="224" t="n"/>
      <c r="C163" s="224" t="n"/>
      <c r="D163" s="224" t="n"/>
      <c r="E163" s="224" t="n"/>
      <c r="F163" s="224" t="n"/>
      <c r="G163" s="224" t="n"/>
      <c r="H163" s="224" t="n"/>
      <c r="I163" s="224" t="n"/>
      <c r="J163" s="224" t="n"/>
      <c r="K163" s="224" t="n"/>
      <c r="L163" s="225" t="n"/>
      <c r="M163" s="226" t="n"/>
      <c r="N163" s="226" t="n"/>
      <c r="O163" s="226" t="n"/>
      <c r="P163" s="226" t="n"/>
      <c r="Q163" s="226" t="n"/>
      <c r="R163" s="226" t="n"/>
      <c r="S163" s="227" t="n"/>
      <c r="T163" s="227" t="n"/>
      <c r="U163" s="227" t="n"/>
      <c r="V163" s="227" t="n"/>
      <c r="W163" s="227" t="n"/>
      <c r="X163" s="227" t="n"/>
      <c r="Y163" s="227" t="n"/>
      <c r="Z163" s="227" t="n"/>
      <c r="AB163" s="224" t="n"/>
      <c r="AF163" s="224" t="n"/>
      <c r="AI163" s="228" t="n"/>
    </row>
    <row r="164" ht="87.59999999999999" customHeight="1">
      <c r="A164" s="224" t="n"/>
      <c r="B164" s="224" t="n"/>
      <c r="C164" s="224" t="n"/>
      <c r="D164" s="224" t="n"/>
      <c r="E164" s="224" t="n"/>
      <c r="F164" s="224" t="n"/>
      <c r="G164" s="224" t="n"/>
      <c r="H164" s="224" t="n"/>
      <c r="I164" s="224" t="n"/>
      <c r="J164" s="224" t="n"/>
      <c r="K164" s="224" t="n"/>
      <c r="L164" s="225" t="n"/>
      <c r="M164" s="226" t="n"/>
      <c r="N164" s="226" t="n"/>
      <c r="O164" s="226" t="n"/>
      <c r="P164" s="226" t="n"/>
      <c r="Q164" s="226" t="n"/>
      <c r="R164" s="226" t="n"/>
      <c r="S164" s="227" t="n"/>
      <c r="T164" s="227" t="n"/>
      <c r="U164" s="227" t="n"/>
      <c r="V164" s="227" t="n"/>
      <c r="W164" s="227" t="n"/>
      <c r="X164" s="227" t="n"/>
      <c r="Y164" s="227" t="n"/>
      <c r="Z164" s="227" t="n"/>
      <c r="AB164" s="224" t="n"/>
      <c r="AF164" s="224" t="n"/>
      <c r="AI164" s="228" t="n"/>
    </row>
    <row r="165" ht="87.59999999999999" customHeight="1">
      <c r="A165" s="224" t="n"/>
      <c r="B165" s="224" t="n"/>
      <c r="C165" s="224" t="n"/>
      <c r="D165" s="224" t="n"/>
      <c r="E165" s="224" t="n"/>
      <c r="F165" s="224" t="n"/>
      <c r="G165" s="224" t="n"/>
      <c r="H165" s="224" t="n"/>
      <c r="I165" s="224" t="n"/>
      <c r="J165" s="224" t="n"/>
      <c r="K165" s="224" t="n"/>
      <c r="L165" s="225" t="n"/>
      <c r="M165" s="226" t="n"/>
      <c r="N165" s="226" t="n"/>
      <c r="O165" s="226" t="n"/>
      <c r="P165" s="226" t="n"/>
      <c r="Q165" s="226" t="n"/>
      <c r="R165" s="226" t="n"/>
      <c r="S165" s="227" t="n"/>
      <c r="T165" s="227" t="n"/>
      <c r="U165" s="227" t="n"/>
      <c r="V165" s="227" t="n"/>
      <c r="W165" s="227" t="n"/>
      <c r="X165" s="227" t="n"/>
      <c r="Y165" s="227" t="n"/>
      <c r="Z165" s="227" t="n"/>
      <c r="AB165" s="224" t="n"/>
      <c r="AF165" s="224" t="n"/>
      <c r="AI165" s="228" t="n"/>
    </row>
    <row r="166" ht="87.59999999999999" customHeight="1">
      <c r="A166" s="224" t="n"/>
      <c r="B166" s="224" t="n"/>
      <c r="C166" s="224" t="n"/>
      <c r="D166" s="224" t="n"/>
      <c r="E166" s="224" t="n"/>
      <c r="F166" s="224" t="n"/>
      <c r="G166" s="224" t="n"/>
      <c r="H166" s="224" t="n"/>
      <c r="I166" s="224" t="n"/>
      <c r="J166" s="224" t="n"/>
      <c r="K166" s="224" t="n"/>
      <c r="L166" s="225" t="n"/>
      <c r="M166" s="226" t="n"/>
      <c r="N166" s="226" t="n"/>
      <c r="O166" s="226" t="n"/>
      <c r="P166" s="226" t="n"/>
      <c r="Q166" s="226" t="n"/>
      <c r="R166" s="226" t="n"/>
      <c r="S166" s="227" t="n"/>
      <c r="T166" s="227" t="n"/>
      <c r="U166" s="227" t="n"/>
      <c r="V166" s="227" t="n"/>
      <c r="W166" s="227" t="n"/>
      <c r="X166" s="227" t="n"/>
      <c r="Y166" s="227" t="n"/>
      <c r="Z166" s="227" t="n"/>
      <c r="AB166" s="224" t="n"/>
      <c r="AF166" s="224" t="n"/>
      <c r="AI166" s="228" t="n"/>
    </row>
    <row r="167" ht="87.59999999999999" customHeight="1">
      <c r="A167" s="224" t="n"/>
      <c r="B167" s="224" t="n"/>
      <c r="C167" s="224" t="n"/>
      <c r="D167" s="224" t="n"/>
      <c r="E167" s="224" t="n"/>
      <c r="F167" s="224" t="n"/>
      <c r="G167" s="224" t="n"/>
      <c r="H167" s="224" t="n"/>
      <c r="I167" s="224" t="n"/>
      <c r="J167" s="224" t="n"/>
      <c r="K167" s="224" t="n"/>
      <c r="L167" s="225" t="n"/>
      <c r="M167" s="226" t="n"/>
      <c r="N167" s="226" t="n"/>
      <c r="O167" s="226" t="n"/>
      <c r="P167" s="226" t="n"/>
      <c r="Q167" s="226" t="n"/>
      <c r="R167" s="226" t="n"/>
      <c r="S167" s="227" t="n"/>
      <c r="T167" s="227" t="n"/>
      <c r="U167" s="227" t="n"/>
      <c r="V167" s="227" t="n"/>
      <c r="W167" s="227" t="n"/>
      <c r="X167" s="227" t="n"/>
      <c r="Y167" s="227" t="n"/>
      <c r="Z167" s="227" t="n"/>
      <c r="AB167" s="224" t="n"/>
      <c r="AF167" s="224" t="n"/>
      <c r="AI167" s="228" t="n"/>
    </row>
    <row r="168" ht="87.59999999999999" customHeight="1">
      <c r="A168" s="224" t="n"/>
      <c r="B168" s="224" t="n"/>
      <c r="C168" s="224" t="n"/>
      <c r="D168" s="224" t="n"/>
      <c r="E168" s="224" t="n"/>
      <c r="F168" s="224" t="n"/>
      <c r="G168" s="224" t="n"/>
      <c r="H168" s="224" t="n"/>
      <c r="I168" s="224" t="n"/>
      <c r="J168" s="224" t="n"/>
      <c r="K168" s="224" t="n"/>
      <c r="L168" s="225" t="n"/>
      <c r="M168" s="226" t="n"/>
      <c r="N168" s="226" t="n"/>
      <c r="O168" s="226" t="n"/>
      <c r="P168" s="226" t="n"/>
      <c r="Q168" s="226" t="n"/>
      <c r="R168" s="226" t="n"/>
      <c r="S168" s="227" t="n"/>
      <c r="T168" s="227" t="n"/>
      <c r="U168" s="227" t="n"/>
      <c r="V168" s="227" t="n"/>
      <c r="W168" s="227" t="n"/>
      <c r="X168" s="227" t="n"/>
      <c r="Y168" s="227" t="n"/>
      <c r="Z168" s="227" t="n"/>
      <c r="AB168" s="224" t="n"/>
      <c r="AF168" s="224" t="n"/>
      <c r="AI168" s="228" t="n"/>
    </row>
    <row r="169" ht="87.59999999999999" customHeight="1">
      <c r="A169" s="224" t="n"/>
      <c r="B169" s="224" t="n"/>
      <c r="C169" s="224" t="n"/>
      <c r="D169" s="224" t="n"/>
      <c r="E169" s="224" t="n"/>
      <c r="F169" s="224" t="n"/>
      <c r="G169" s="224" t="n"/>
      <c r="H169" s="224" t="n"/>
      <c r="I169" s="224" t="n"/>
      <c r="J169" s="224" t="n"/>
      <c r="K169" s="224" t="n"/>
      <c r="L169" s="225" t="n"/>
      <c r="M169" s="226" t="n"/>
      <c r="N169" s="226" t="n"/>
      <c r="O169" s="226" t="n"/>
      <c r="P169" s="226" t="n"/>
      <c r="Q169" s="226" t="n"/>
      <c r="R169" s="226" t="n"/>
      <c r="S169" s="227" t="n"/>
      <c r="T169" s="227" t="n"/>
      <c r="U169" s="227" t="n"/>
      <c r="V169" s="227" t="n"/>
      <c r="W169" s="227" t="n"/>
      <c r="X169" s="227" t="n"/>
      <c r="Y169" s="227" t="n"/>
      <c r="Z169" s="227" t="n"/>
      <c r="AB169" s="224" t="n"/>
      <c r="AF169" s="224" t="n"/>
      <c r="AI169" s="228" t="n"/>
    </row>
    <row r="170" ht="87.59999999999999" customHeight="1">
      <c r="A170" s="224" t="n"/>
      <c r="B170" s="224" t="n"/>
      <c r="C170" s="224" t="n"/>
      <c r="D170" s="224" t="n"/>
      <c r="E170" s="224" t="n"/>
      <c r="F170" s="224" t="n"/>
      <c r="G170" s="224" t="n"/>
      <c r="H170" s="224" t="n"/>
      <c r="I170" s="224" t="n"/>
      <c r="J170" s="224" t="n"/>
      <c r="K170" s="224" t="n"/>
      <c r="L170" s="225" t="n"/>
      <c r="M170" s="226" t="n"/>
      <c r="N170" s="226" t="n"/>
      <c r="O170" s="226" t="n"/>
      <c r="P170" s="226" t="n"/>
      <c r="Q170" s="226" t="n"/>
      <c r="R170" s="226" t="n"/>
      <c r="S170" s="227" t="n"/>
      <c r="T170" s="227" t="n"/>
      <c r="U170" s="227" t="n"/>
      <c r="V170" s="227" t="n"/>
      <c r="W170" s="227" t="n"/>
      <c r="X170" s="227" t="n"/>
      <c r="Y170" s="227" t="n"/>
      <c r="Z170" s="227" t="n"/>
      <c r="AB170" s="224" t="n"/>
      <c r="AF170" s="224" t="n"/>
      <c r="AI170" s="228" t="n"/>
    </row>
    <row r="171" ht="87.59999999999999" customHeight="1">
      <c r="A171" s="224" t="n"/>
      <c r="B171" s="224" t="n"/>
      <c r="C171" s="224" t="n"/>
      <c r="D171" s="224" t="n"/>
      <c r="E171" s="224" t="n"/>
      <c r="F171" s="224" t="n"/>
      <c r="G171" s="224" t="n"/>
      <c r="H171" s="224" t="n"/>
      <c r="I171" s="224" t="n"/>
      <c r="J171" s="224" t="n"/>
      <c r="K171" s="224" t="n"/>
      <c r="L171" s="225" t="n"/>
      <c r="M171" s="226" t="n"/>
      <c r="N171" s="226" t="n"/>
      <c r="O171" s="226" t="n"/>
      <c r="P171" s="226" t="n"/>
      <c r="Q171" s="226" t="n"/>
      <c r="R171" s="226" t="n"/>
      <c r="S171" s="227" t="n"/>
      <c r="T171" s="227" t="n"/>
      <c r="U171" s="227" t="n"/>
      <c r="V171" s="227" t="n"/>
      <c r="W171" s="227" t="n"/>
      <c r="X171" s="227" t="n"/>
      <c r="Y171" s="227" t="n"/>
      <c r="Z171" s="227" t="n"/>
      <c r="AB171" s="224" t="n"/>
      <c r="AF171" s="224" t="n"/>
      <c r="AI171" s="228" t="n"/>
    </row>
    <row r="172" ht="87.59999999999999" customHeight="1">
      <c r="L172" s="93" t="n"/>
    </row>
    <row r="173" ht="87.59999999999999" customHeight="1">
      <c r="L173" s="93" t="n"/>
    </row>
    <row r="174" ht="87.59999999999999" customHeight="1">
      <c r="L174" s="93" t="n"/>
    </row>
    <row r="175" ht="87.59999999999999" customHeight="1">
      <c r="L175" s="93" t="n"/>
    </row>
    <row r="176" ht="87.59999999999999" customHeight="1">
      <c r="L176" s="93" t="n"/>
    </row>
    <row r="177" ht="87.59999999999999" customHeight="1">
      <c r="L177" s="93" t="n"/>
    </row>
    <row r="178" ht="87.59999999999999" customHeight="1">
      <c r="L178" s="93" t="n"/>
    </row>
    <row r="179" ht="87.59999999999999" customHeight="1">
      <c r="L179" s="93" t="n"/>
    </row>
    <row r="180" ht="87.59999999999999" customHeight="1">
      <c r="L180" s="93" t="n"/>
    </row>
    <row r="181" ht="87.59999999999999" customHeight="1">
      <c r="L181" s="93" t="n"/>
    </row>
    <row r="182" ht="87.59999999999999" customHeight="1">
      <c r="L182" s="93" t="n"/>
    </row>
    <row r="183" ht="87.59999999999999" customHeight="1">
      <c r="L183" s="93" t="n"/>
    </row>
    <row r="184" ht="87.59999999999999" customHeight="1">
      <c r="L184" s="93" t="n"/>
    </row>
    <row r="185" ht="87.59999999999999" customHeight="1">
      <c r="L185" s="93" t="n"/>
    </row>
    <row r="186" ht="87.59999999999999" customHeight="1">
      <c r="L186" s="93" t="n"/>
    </row>
    <row r="187" ht="87.59999999999999" customHeight="1">
      <c r="L187" s="93" t="n"/>
    </row>
    <row r="188" ht="87.59999999999999" customHeight="1">
      <c r="L188" s="93" t="n"/>
    </row>
    <row r="189" ht="87.59999999999999" customHeight="1">
      <c r="L189" s="93" t="n"/>
    </row>
    <row r="190" ht="87.59999999999999" customHeight="1">
      <c r="L190" s="93" t="n"/>
    </row>
    <row r="191" ht="87.59999999999999" customHeight="1">
      <c r="L191" s="93" t="n"/>
    </row>
    <row r="192" ht="87.59999999999999" customHeight="1">
      <c r="L192" s="93" t="n"/>
    </row>
    <row r="193" ht="87.59999999999999" customHeight="1">
      <c r="L193" s="93" t="n"/>
    </row>
    <row r="194" ht="87.59999999999999" customHeight="1">
      <c r="L194" s="93" t="n"/>
    </row>
    <row r="195" ht="87.59999999999999" customHeight="1">
      <c r="L195" s="93" t="n"/>
    </row>
    <row r="196" ht="87.59999999999999" customHeight="1">
      <c r="L196" s="93" t="n"/>
    </row>
    <row r="197" ht="87.59999999999999" customHeight="1">
      <c r="L197" s="93" t="n"/>
    </row>
    <row r="198" ht="87.59999999999999" customHeight="1">
      <c r="L198" s="93" t="n"/>
    </row>
    <row r="199" ht="87.59999999999999" customHeight="1">
      <c r="L199" s="93" t="n"/>
    </row>
    <row r="200" ht="87.59999999999999" customHeight="1">
      <c r="L200" s="93" t="n"/>
    </row>
    <row r="201" ht="87.59999999999999" customHeight="1">
      <c r="L201" s="93" t="n"/>
    </row>
    <row r="202" ht="87.59999999999999" customHeight="1">
      <c r="L202" s="93" t="n"/>
    </row>
    <row r="203" ht="87.59999999999999" customHeight="1">
      <c r="L203" s="93" t="n"/>
    </row>
    <row r="204" ht="87.59999999999999" customHeight="1">
      <c r="L204" s="93" t="n"/>
    </row>
    <row r="205" ht="87.59999999999999" customHeight="1">
      <c r="L205" s="93" t="n"/>
    </row>
    <row r="206" ht="87.59999999999999" customHeight="1">
      <c r="L206" s="93" t="n"/>
    </row>
    <row r="207" ht="87.59999999999999" customHeight="1">
      <c r="L207" s="93" t="n"/>
    </row>
    <row r="208" ht="87.59999999999999" customHeight="1">
      <c r="L208" s="93" t="n"/>
    </row>
    <row r="209" ht="87.59999999999999" customHeight="1">
      <c r="L209" s="93" t="n"/>
    </row>
    <row r="210" ht="87.59999999999999" customHeight="1">
      <c r="L210" s="93" t="n"/>
    </row>
    <row r="211" ht="87.59999999999999" customHeight="1">
      <c r="L211" s="93" t="n"/>
    </row>
    <row r="212" ht="87.59999999999999" customHeight="1">
      <c r="L212" s="93" t="n"/>
    </row>
    <row r="213" ht="87.59999999999999" customHeight="1">
      <c r="L213" s="93" t="n"/>
    </row>
    <row r="214" ht="87.59999999999999" customHeight="1">
      <c r="L214" s="93" t="n"/>
    </row>
    <row r="215" ht="87.59999999999999" customHeight="1">
      <c r="L215" s="93" t="n"/>
    </row>
    <row r="216" ht="87.59999999999999" customHeight="1">
      <c r="L216" s="93" t="n"/>
    </row>
    <row r="217" ht="87.59999999999999" customHeight="1">
      <c r="L217" s="93" t="n"/>
    </row>
    <row r="218" ht="87.59999999999999" customHeight="1">
      <c r="L218" s="93" t="n"/>
    </row>
    <row r="219" ht="87.59999999999999" customHeight="1">
      <c r="L219" s="93" t="n"/>
    </row>
    <row r="220" ht="87.59999999999999" customHeight="1">
      <c r="L220" s="93" t="n"/>
    </row>
    <row r="221" ht="87.59999999999999" customHeight="1">
      <c r="L221" s="93" t="n"/>
    </row>
    <row r="222" ht="87.59999999999999" customHeight="1">
      <c r="L222" s="93" t="n"/>
    </row>
    <row r="223" ht="87.59999999999999" customHeight="1">
      <c r="L223" s="93" t="n"/>
    </row>
    <row r="224" ht="87.59999999999999" customHeight="1">
      <c r="L224" s="93" t="n"/>
    </row>
    <row r="225" ht="87.59999999999999" customHeight="1">
      <c r="L225" s="93" t="n"/>
    </row>
    <row r="226" ht="87.59999999999999" customHeight="1">
      <c r="L226" s="93" t="n"/>
    </row>
  </sheetData>
  <hyperlinks>
    <hyperlink xmlns:r="http://schemas.openxmlformats.org/officeDocument/2006/relationships" ref="AC2" r:id="rId1"/>
    <hyperlink xmlns:r="http://schemas.openxmlformats.org/officeDocument/2006/relationships" ref="AD2" r:id="rId2"/>
    <hyperlink xmlns:r="http://schemas.openxmlformats.org/officeDocument/2006/relationships" ref="AC3" r:id="rId3"/>
    <hyperlink xmlns:r="http://schemas.openxmlformats.org/officeDocument/2006/relationships" ref="AD3" r:id="rId4"/>
    <hyperlink xmlns:r="http://schemas.openxmlformats.org/officeDocument/2006/relationships" ref="AC4" r:id="rId5"/>
    <hyperlink xmlns:r="http://schemas.openxmlformats.org/officeDocument/2006/relationships" ref="AD4" r:id="rId6"/>
    <hyperlink xmlns:r="http://schemas.openxmlformats.org/officeDocument/2006/relationships" ref="AC6" r:id="rId7"/>
    <hyperlink xmlns:r="http://schemas.openxmlformats.org/officeDocument/2006/relationships" ref="AD6" r:id="rId8"/>
    <hyperlink xmlns:r="http://schemas.openxmlformats.org/officeDocument/2006/relationships" ref="AC7" r:id="rId9"/>
    <hyperlink xmlns:r="http://schemas.openxmlformats.org/officeDocument/2006/relationships" ref="AD7" r:id="rId10"/>
    <hyperlink xmlns:r="http://schemas.openxmlformats.org/officeDocument/2006/relationships" ref="AG7" r:id="rId11"/>
    <hyperlink xmlns:r="http://schemas.openxmlformats.org/officeDocument/2006/relationships" ref="AC8" r:id="rId12"/>
    <hyperlink xmlns:r="http://schemas.openxmlformats.org/officeDocument/2006/relationships" ref="AA9" r:id="rId13"/>
    <hyperlink xmlns:r="http://schemas.openxmlformats.org/officeDocument/2006/relationships" ref="AC9" r:id="rId14"/>
    <hyperlink xmlns:r="http://schemas.openxmlformats.org/officeDocument/2006/relationships" ref="AG9" r:id="rId15"/>
    <hyperlink xmlns:r="http://schemas.openxmlformats.org/officeDocument/2006/relationships" ref="AJ9" r:id="rId16"/>
    <hyperlink xmlns:r="http://schemas.openxmlformats.org/officeDocument/2006/relationships" ref="AG10" r:id="rId17"/>
    <hyperlink xmlns:r="http://schemas.openxmlformats.org/officeDocument/2006/relationships" ref="AJ10" r:id="rId18"/>
    <hyperlink xmlns:r="http://schemas.openxmlformats.org/officeDocument/2006/relationships" ref="AA11" r:id="rId19"/>
    <hyperlink xmlns:r="http://schemas.openxmlformats.org/officeDocument/2006/relationships" ref="AD11" r:id="rId20"/>
    <hyperlink xmlns:r="http://schemas.openxmlformats.org/officeDocument/2006/relationships" ref="AG11" r:id="rId21"/>
    <hyperlink xmlns:r="http://schemas.openxmlformats.org/officeDocument/2006/relationships" ref="AJ11" r:id="rId22"/>
    <hyperlink xmlns:r="http://schemas.openxmlformats.org/officeDocument/2006/relationships" ref="AC12" r:id="rId23"/>
    <hyperlink xmlns:r="http://schemas.openxmlformats.org/officeDocument/2006/relationships" ref="AD12" r:id="rId24"/>
    <hyperlink xmlns:r="http://schemas.openxmlformats.org/officeDocument/2006/relationships" ref="AC14" r:id="rId25"/>
    <hyperlink xmlns:r="http://schemas.openxmlformats.org/officeDocument/2006/relationships" ref="AC15" r:id="rId26"/>
    <hyperlink xmlns:r="http://schemas.openxmlformats.org/officeDocument/2006/relationships" ref="AD15" r:id="rId27"/>
    <hyperlink xmlns:r="http://schemas.openxmlformats.org/officeDocument/2006/relationships" ref="AD16" r:id="rId28"/>
    <hyperlink xmlns:r="http://schemas.openxmlformats.org/officeDocument/2006/relationships" ref="AA17" r:id="rId29"/>
    <hyperlink xmlns:r="http://schemas.openxmlformats.org/officeDocument/2006/relationships" ref="AA19" r:id="rId30"/>
    <hyperlink xmlns:r="http://schemas.openxmlformats.org/officeDocument/2006/relationships" ref="AJ19" r:id="rId31"/>
    <hyperlink xmlns:r="http://schemas.openxmlformats.org/officeDocument/2006/relationships" ref="AC20" r:id="rId32"/>
    <hyperlink xmlns:r="http://schemas.openxmlformats.org/officeDocument/2006/relationships" ref="AD20" r:id="rId33"/>
    <hyperlink xmlns:r="http://schemas.openxmlformats.org/officeDocument/2006/relationships" ref="AC21" r:id="rId34"/>
    <hyperlink xmlns:r="http://schemas.openxmlformats.org/officeDocument/2006/relationships" ref="AD21" display="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 r:id="rId35"/>
    <hyperlink xmlns:r="http://schemas.openxmlformats.org/officeDocument/2006/relationships" ref="AC22" r:id="rId36"/>
    <hyperlink xmlns:r="http://schemas.openxmlformats.org/officeDocument/2006/relationships" ref="AD22" r:id="rId37"/>
    <hyperlink xmlns:r="http://schemas.openxmlformats.org/officeDocument/2006/relationships" ref="AD23" r:id="rId38"/>
    <hyperlink xmlns:r="http://schemas.openxmlformats.org/officeDocument/2006/relationships" ref="AD24" r:id="rId39"/>
    <hyperlink xmlns:r="http://schemas.openxmlformats.org/officeDocument/2006/relationships" ref="AG24" r:id="rId40"/>
    <hyperlink xmlns:r="http://schemas.openxmlformats.org/officeDocument/2006/relationships" ref="AJ24" r:id="rId41"/>
    <hyperlink xmlns:r="http://schemas.openxmlformats.org/officeDocument/2006/relationships" ref="AA25" r:id="rId42"/>
    <hyperlink xmlns:r="http://schemas.openxmlformats.org/officeDocument/2006/relationships" ref="AD25" r:id="rId43"/>
    <hyperlink xmlns:r="http://schemas.openxmlformats.org/officeDocument/2006/relationships" ref="AA26" r:id="rId44"/>
    <hyperlink xmlns:r="http://schemas.openxmlformats.org/officeDocument/2006/relationships" ref="AC26" r:id="rId45"/>
    <hyperlink xmlns:r="http://schemas.openxmlformats.org/officeDocument/2006/relationships" ref="AD26" r:id="rId46"/>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597"/>
  <sheetViews>
    <sheetView zoomScale="55" zoomScaleNormal="55" workbookViewId="0">
      <pane ySplit="1" topLeftCell="A543" activePane="bottomLeft" state="frozen"/>
      <selection pane="bottomLeft" activeCell="K567" sqref="K567"/>
    </sheetView>
  </sheetViews>
  <sheetFormatPr baseColWidth="10" defaultColWidth="11" defaultRowHeight="14.4"/>
  <cols>
    <col width="16.6640625" customWidth="1" min="1" max="1"/>
    <col hidden="1" width="131" customWidth="1" min="2" max="2"/>
  </cols>
  <sheetData>
    <row r="1" ht="15" customHeight="1">
      <c r="A1" s="1" t="inlineStr">
        <is>
          <t>RUC</t>
        </is>
      </c>
      <c r="B1" s="1" t="inlineStr">
        <is>
          <t>RAZON SOCIAL</t>
        </is>
      </c>
    </row>
    <row r="2">
      <c r="A2">
        <f t="array" ref="A2:B597">_xlfn.LET(_xlpm.rucA,TRIM(CLEAN(SUBSTITUTE('b2'!DI3:DI3000&amp;"",CHAR(160),""))),_xlpm.nomA,TRIM(CLEAN(SUBSTITUTE(IF('b2'!DJ3:DJ3000="",'b2'!A3:A3000,'b2'!DJ3:DJ3000),CHAR(160)," "))),_xlpm.rucB,TRIM(CLEAN(SUBSTITUTE('b1'!AD2:AD500&amp;"",CHAR(160),""))),_xlpm.nomB,TRIM(CLEAN(SUBSTITUTE('b1'!A2:A500,CHAR(160)," "))),_xlpm.rucC,TRIM(CLEAN(SUBSTITUTE('b3'!E2:E1000&amp;"",CHAR(160),""))),_xlpm.nomC,UPPER(TRIM(CLEAN(SUBSTITUTE('b3'!L2:L1000,CHAR(160)," ")))),_xlpm.ruc,_xlfn.VSTACK(_xlpm.rucC,_xlpm.rucA,_xlpm.rucB),_xlpm.nom,_xlfn.VSTACK(_xlpm.nomC,_xlpm.nomA,_xlpm.nomB),_xlpm.valido,ISNUMBER(--_xlpm.ruc)*(LEN(_xlpm.ruc)=11),_xlpm.rucF,_xlfn._xlws.FILTER(_xlpm.ruc,_xlpm.valido),_xlpm.nomF,_xlfn._xlws.FILTER(_xlpm.nom,_xlpm.valido),_xlpm.unicos,_xlfn.UNIQUE(_xlpm.rucF),_xlfn.HSTACK(_xlpm.unicos,_xlfn.XLOOKUP(_xlpm.unicos,_xlpm.rucF,_xlpm.nomF)))</f>
        <v/>
      </c>
      <c r="B2" t="inlineStr">
        <is>
          <t>COOPERATIVA AGRARIA DE SERVICIOS MÚLTIPLES CORDILLERA AZUL</t>
        </is>
      </c>
    </row>
    <row r="3">
      <c r="A3" t="inlineStr">
        <is>
          <t>20542264544</t>
        </is>
      </c>
      <c r="B3" t="e">
        <v>#N/A</v>
      </c>
    </row>
    <row r="4">
      <c r="A4" t="inlineStr">
        <is>
          <t>20606451122</t>
        </is>
      </c>
      <c r="B4" t="e">
        <v>#N/A</v>
      </c>
    </row>
    <row r="5">
      <c r="A5" t="inlineStr">
        <is>
          <t>20542209951</t>
        </is>
      </c>
      <c r="B5" t="e">
        <v>#N/A</v>
      </c>
    </row>
    <row r="6">
      <c r="A6" t="inlineStr">
        <is>
          <t>20600263286</t>
        </is>
      </c>
      <c r="B6" t="e">
        <v>#N/A</v>
      </c>
    </row>
    <row r="7">
      <c r="A7" t="inlineStr">
        <is>
          <t>20609846314</t>
        </is>
      </c>
      <c r="B7" t="e">
        <v>#N/A</v>
      </c>
    </row>
    <row r="8">
      <c r="A8" t="inlineStr">
        <is>
          <t>20602650643</t>
        </is>
      </c>
      <c r="B8" t="e">
        <v>#N/A</v>
      </c>
    </row>
    <row r="9">
      <c r="A9" t="inlineStr">
        <is>
          <t>20601558204</t>
        </is>
      </c>
      <c r="B9" t="e">
        <v>#N/A</v>
      </c>
    </row>
    <row r="10">
      <c r="A10" t="inlineStr">
        <is>
          <t>20610286519</t>
        </is>
      </c>
      <c r="B10" t="e">
        <v>#N/A</v>
      </c>
    </row>
    <row r="11">
      <c r="A11" t="inlineStr">
        <is>
          <t>20561140091</t>
        </is>
      </c>
      <c r="B11" t="e">
        <v>#N/A</v>
      </c>
    </row>
    <row r="12">
      <c r="A12" t="inlineStr">
        <is>
          <t>20602054480</t>
        </is>
      </c>
      <c r="B12" t="e">
        <v>#N/A</v>
      </c>
    </row>
    <row r="13">
      <c r="A13" t="inlineStr">
        <is>
          <t>20140292657</t>
        </is>
      </c>
      <c r="B13" t="e">
        <v>#N/A</v>
      </c>
    </row>
    <row r="14">
      <c r="A14" t="inlineStr">
        <is>
          <t>20132517119</t>
        </is>
      </c>
      <c r="B14" t="e">
        <v>#N/A</v>
      </c>
    </row>
    <row r="15">
      <c r="A15" t="inlineStr">
        <is>
          <t>20136201213</t>
        </is>
      </c>
      <c r="B15" t="e">
        <v>#N/A</v>
      </c>
    </row>
    <row r="16">
      <c r="A16" t="inlineStr">
        <is>
          <t>20132505455</t>
        </is>
      </c>
      <c r="B16" t="e">
        <v>#N/A</v>
      </c>
    </row>
    <row r="17">
      <c r="A17" t="inlineStr">
        <is>
          <t>20132489824</t>
        </is>
      </c>
      <c r="B17" t="e">
        <v>#N/A</v>
      </c>
    </row>
    <row r="18">
      <c r="A18" t="inlineStr">
        <is>
          <t>20147443120</t>
        </is>
      </c>
      <c r="B18" t="e">
        <v>#N/A</v>
      </c>
    </row>
    <row r="19">
      <c r="A19" t="inlineStr">
        <is>
          <t>20200880448</t>
        </is>
      </c>
      <c r="B19" t="e">
        <v>#N/A</v>
      </c>
    </row>
    <row r="20">
      <c r="A20" t="inlineStr">
        <is>
          <t>20605500430</t>
        </is>
      </c>
      <c r="B20" t="e">
        <v>#N/A</v>
      </c>
    </row>
    <row r="21">
      <c r="A21" t="inlineStr">
        <is>
          <t>20603862369</t>
        </is>
      </c>
      <c r="B21" t="e">
        <v>#N/A</v>
      </c>
    </row>
    <row r="22">
      <c r="A22" t="inlineStr">
        <is>
          <t>20140181405</t>
        </is>
      </c>
      <c r="B22" t="e">
        <v>#N/A</v>
      </c>
    </row>
    <row r="23">
      <c r="A23" t="inlineStr">
        <is>
          <t>20602488927</t>
        </is>
      </c>
      <c r="B23" t="e">
        <v>#N/A</v>
      </c>
    </row>
    <row r="24">
      <c r="A24" t="inlineStr">
        <is>
          <t>20600920597</t>
        </is>
      </c>
      <c r="B24" t="e">
        <v>#N/A</v>
      </c>
    </row>
    <row r="25">
      <c r="A25" t="inlineStr">
        <is>
          <t>20604309728</t>
        </is>
      </c>
      <c r="B25" t="e">
        <v>#N/A</v>
      </c>
    </row>
    <row r="26">
      <c r="A26" t="inlineStr">
        <is>
          <t>20479595276</t>
        </is>
      </c>
      <c r="B26" t="e">
        <v>#N/A</v>
      </c>
    </row>
    <row r="27">
      <c r="A27" t="inlineStr">
        <is>
          <t>20600200756</t>
        </is>
      </c>
      <c r="B27" t="e">
        <v>#N/A</v>
      </c>
    </row>
    <row r="28">
      <c r="A28" t="inlineStr">
        <is>
          <t>20539241665</t>
        </is>
      </c>
      <c r="B28" t="e">
        <v>#N/A</v>
      </c>
    </row>
    <row r="29">
      <c r="A29" t="inlineStr">
        <is>
          <t>20539205600</t>
        </is>
      </c>
      <c r="B29" t="e">
        <v>#N/A</v>
      </c>
    </row>
    <row r="30">
      <c r="A30" t="inlineStr">
        <is>
          <t>20603320621</t>
        </is>
      </c>
      <c r="B30" t="e">
        <v>#N/A</v>
      </c>
    </row>
    <row r="31">
      <c r="A31" t="inlineStr">
        <is>
          <t>20480762895</t>
        </is>
      </c>
      <c r="B31" t="e">
        <v>#N/A</v>
      </c>
    </row>
    <row r="32">
      <c r="A32" t="inlineStr">
        <is>
          <t>20480458550</t>
        </is>
      </c>
      <c r="B32" t="e">
        <v>#N/A</v>
      </c>
    </row>
    <row r="33">
      <c r="A33" t="inlineStr">
        <is>
          <t>20479917141</t>
        </is>
      </c>
      <c r="B33" t="e">
        <v>#N/A</v>
      </c>
    </row>
    <row r="34">
      <c r="A34" t="inlineStr">
        <is>
          <t>20479856258</t>
        </is>
      </c>
      <c r="B34" t="e">
        <v>#N/A</v>
      </c>
    </row>
    <row r="35">
      <c r="A35" t="inlineStr">
        <is>
          <t>20170142773</t>
        </is>
      </c>
      <c r="B35" t="e">
        <v>#N/A</v>
      </c>
    </row>
    <row r="36">
      <c r="A36" t="inlineStr">
        <is>
          <t>20600682386</t>
        </is>
      </c>
      <c r="B36" t="e">
        <v>#N/A</v>
      </c>
    </row>
    <row r="37">
      <c r="A37" t="inlineStr">
        <is>
          <t>20600001109</t>
        </is>
      </c>
      <c r="B37" t="e">
        <v>#N/A</v>
      </c>
    </row>
    <row r="38">
      <c r="A38" t="inlineStr">
        <is>
          <t>20479622699</t>
        </is>
      </c>
      <c r="B38" t="e">
        <v>#N/A</v>
      </c>
    </row>
    <row r="39">
      <c r="A39" t="inlineStr">
        <is>
          <t>20541732706</t>
        </is>
      </c>
      <c r="B39" t="e">
        <v>#N/A</v>
      </c>
    </row>
    <row r="40">
      <c r="A40" t="inlineStr">
        <is>
          <t>20600862074</t>
        </is>
      </c>
      <c r="B40" t="e">
        <v>#N/A</v>
      </c>
    </row>
    <row r="41">
      <c r="A41" t="inlineStr">
        <is>
          <t>20602544495</t>
        </is>
      </c>
      <c r="B41" t="e">
        <v>#N/A</v>
      </c>
    </row>
    <row r="42">
      <c r="A42" t="inlineStr">
        <is>
          <t>20534142146</t>
        </is>
      </c>
      <c r="B42" t="e">
        <v>#N/A</v>
      </c>
    </row>
    <row r="43">
      <c r="A43" t="inlineStr">
        <is>
          <t>20603223421</t>
        </is>
      </c>
      <c r="B43" t="e">
        <v>#N/A</v>
      </c>
    </row>
    <row r="44">
      <c r="A44" t="inlineStr">
        <is>
          <t>20601547458</t>
        </is>
      </c>
      <c r="B44" t="e">
        <v>#N/A</v>
      </c>
    </row>
    <row r="45">
      <c r="A45" t="inlineStr">
        <is>
          <t>20603736703</t>
        </is>
      </c>
      <c r="B45" t="e">
        <v>#N/A</v>
      </c>
    </row>
    <row r="46">
      <c r="A46" t="inlineStr">
        <is>
          <t>20600276221</t>
        </is>
      </c>
      <c r="B46" t="e">
        <v>#N/A</v>
      </c>
    </row>
    <row r="47">
      <c r="A47" t="inlineStr">
        <is>
          <t>20605197583</t>
        </is>
      </c>
      <c r="B47" t="e">
        <v>#N/A</v>
      </c>
    </row>
    <row r="48">
      <c r="A48" t="inlineStr">
        <is>
          <t>20407808666</t>
        </is>
      </c>
      <c r="B48" t="e">
        <v>#N/A</v>
      </c>
    </row>
    <row r="49">
      <c r="A49" t="inlineStr">
        <is>
          <t>20604755230</t>
        </is>
      </c>
      <c r="B49" t="e">
        <v>#N/A</v>
      </c>
    </row>
    <row r="50">
      <c r="A50" t="inlineStr">
        <is>
          <t>20600558715</t>
        </is>
      </c>
      <c r="B50" t="e">
        <v>#N/A</v>
      </c>
    </row>
    <row r="51">
      <c r="A51" t="inlineStr">
        <is>
          <t>20533718176</t>
        </is>
      </c>
      <c r="B51" t="e">
        <v>#N/A</v>
      </c>
    </row>
    <row r="52">
      <c r="A52" t="inlineStr">
        <is>
          <t>20604218358</t>
        </is>
      </c>
      <c r="B52" t="e">
        <v>#N/A</v>
      </c>
    </row>
    <row r="53">
      <c r="A53" t="inlineStr">
        <is>
          <t>20527890285</t>
        </is>
      </c>
      <c r="B53" t="e">
        <v>#N/A</v>
      </c>
    </row>
    <row r="54">
      <c r="A54" t="inlineStr">
        <is>
          <t>20490594265</t>
        </is>
      </c>
      <c r="B54" t="e">
        <v>#N/A</v>
      </c>
    </row>
    <row r="55">
      <c r="A55" t="inlineStr">
        <is>
          <t>20490810146</t>
        </is>
      </c>
      <c r="B55" t="e">
        <v>#N/A</v>
      </c>
    </row>
    <row r="56">
      <c r="A56" t="inlineStr">
        <is>
          <t>20600998847</t>
        </is>
      </c>
      <c r="B56" t="e">
        <v>#N/A</v>
      </c>
    </row>
    <row r="57">
      <c r="A57" t="inlineStr">
        <is>
          <t>20490195301</t>
        </is>
      </c>
      <c r="B57" t="e">
        <v>#N/A</v>
      </c>
    </row>
    <row r="58">
      <c r="A58" t="inlineStr">
        <is>
          <t>20491172135</t>
        </is>
      </c>
      <c r="B58" t="e">
        <v>#N/A</v>
      </c>
    </row>
    <row r="59">
      <c r="A59" t="inlineStr">
        <is>
          <t>20491204436</t>
        </is>
      </c>
      <c r="B59" t="e">
        <v>#N/A</v>
      </c>
    </row>
    <row r="60">
      <c r="A60" t="inlineStr">
        <is>
          <t>20527565376</t>
        </is>
      </c>
      <c r="B60" t="e">
        <v>#N/A</v>
      </c>
    </row>
    <row r="61">
      <c r="A61" t="inlineStr">
        <is>
          <t>20605216812</t>
        </is>
      </c>
      <c r="B61" t="e">
        <v>#N/A</v>
      </c>
    </row>
    <row r="62">
      <c r="A62" t="inlineStr">
        <is>
          <t>20491248646</t>
        </is>
      </c>
      <c r="B62" t="e">
        <v>#N/A</v>
      </c>
    </row>
    <row r="63">
      <c r="A63" t="inlineStr">
        <is>
          <t>20491199769</t>
        </is>
      </c>
      <c r="B63" t="e">
        <v>#N/A</v>
      </c>
    </row>
    <row r="64">
      <c r="A64" t="inlineStr">
        <is>
          <t>20601006368</t>
        </is>
      </c>
      <c r="B64" t="e">
        <v>#N/A</v>
      </c>
    </row>
    <row r="65">
      <c r="A65" t="inlineStr">
        <is>
          <t>20490672835</t>
        </is>
      </c>
      <c r="B65" t="e">
        <v>#N/A</v>
      </c>
    </row>
    <row r="66">
      <c r="A66" t="inlineStr">
        <is>
          <t>20602684335</t>
        </is>
      </c>
      <c r="B66" t="e">
        <v>#N/A</v>
      </c>
    </row>
    <row r="67">
      <c r="A67" t="inlineStr">
        <is>
          <t>20606396849</t>
        </is>
      </c>
      <c r="B67" t="e">
        <v>#N/A</v>
      </c>
    </row>
    <row r="68">
      <c r="A68" t="inlineStr">
        <is>
          <t>20491164469</t>
        </is>
      </c>
      <c r="B68" t="e">
        <v>#N/A</v>
      </c>
    </row>
    <row r="69">
      <c r="A69" t="inlineStr">
        <is>
          <t>20526888686</t>
        </is>
      </c>
      <c r="B69" t="e">
        <v>#N/A</v>
      </c>
    </row>
    <row r="70">
      <c r="A70" t="inlineStr">
        <is>
          <t>20600122330</t>
        </is>
      </c>
      <c r="B70" t="e">
        <v>#N/A</v>
      </c>
    </row>
    <row r="71">
      <c r="A71" t="inlineStr">
        <is>
          <t>20601106699</t>
        </is>
      </c>
      <c r="B71" t="e">
        <v>#N/A</v>
      </c>
    </row>
    <row r="72">
      <c r="A72" t="inlineStr">
        <is>
          <t>20600690184</t>
        </is>
      </c>
      <c r="B72" t="e">
        <v>#N/A</v>
      </c>
    </row>
    <row r="73">
      <c r="A73" t="inlineStr">
        <is>
          <t>20600838947</t>
        </is>
      </c>
      <c r="B73" t="e">
        <v>#N/A</v>
      </c>
    </row>
    <row r="74">
      <c r="A74" t="inlineStr">
        <is>
          <t>20455129321</t>
        </is>
      </c>
      <c r="B74" t="e">
        <v>#N/A</v>
      </c>
    </row>
    <row r="75">
      <c r="A75" t="inlineStr">
        <is>
          <t>20604817146</t>
        </is>
      </c>
      <c r="B75" t="e">
        <v>#N/A</v>
      </c>
    </row>
    <row r="76">
      <c r="A76" t="inlineStr">
        <is>
          <t>20539422881</t>
        </is>
      </c>
      <c r="B76" t="e">
        <v>#N/A</v>
      </c>
    </row>
    <row r="77">
      <c r="A77" t="inlineStr">
        <is>
          <t>20558183552</t>
        </is>
      </c>
      <c r="B77" t="e">
        <v>#N/A</v>
      </c>
    </row>
    <row r="78">
      <c r="A78" t="inlineStr">
        <is>
          <t>20559290336</t>
        </is>
      </c>
      <c r="B78" t="e">
        <v>#N/A</v>
      </c>
    </row>
    <row r="79">
      <c r="A79" t="inlineStr">
        <is>
          <t>20454864604</t>
        </is>
      </c>
      <c r="B79" t="e">
        <v>#N/A</v>
      </c>
    </row>
    <row r="80">
      <c r="A80" t="inlineStr">
        <is>
          <t>20455429120</t>
        </is>
      </c>
      <c r="B80" t="e">
        <v>#N/A</v>
      </c>
    </row>
    <row r="81">
      <c r="A81" t="inlineStr">
        <is>
          <t>20603296576</t>
        </is>
      </c>
      <c r="B81" t="e">
        <v>#N/A</v>
      </c>
    </row>
    <row r="82">
      <c r="A82" t="inlineStr">
        <is>
          <t>20606701846</t>
        </is>
      </c>
      <c r="B82" t="e">
        <v>#N/A</v>
      </c>
    </row>
    <row r="83">
      <c r="A83" t="inlineStr">
        <is>
          <t>20605161678</t>
        </is>
      </c>
      <c r="B83" t="e">
        <v>#N/A</v>
      </c>
    </row>
    <row r="84">
      <c r="A84" t="inlineStr">
        <is>
          <t>20326767400</t>
        </is>
      </c>
      <c r="B84" t="e">
        <v>#N/A</v>
      </c>
    </row>
    <row r="85">
      <c r="A85" t="inlineStr">
        <is>
          <t>20517247805</t>
        </is>
      </c>
      <c r="B85" t="e">
        <v>#N/A</v>
      </c>
    </row>
    <row r="86">
      <c r="A86" t="inlineStr">
        <is>
          <t>20534487801</t>
        </is>
      </c>
      <c r="B86" t="e">
        <v>#N/A</v>
      </c>
    </row>
    <row r="87">
      <c r="A87" t="inlineStr">
        <is>
          <t>20574629226</t>
        </is>
      </c>
      <c r="B87" t="e">
        <v>#N/A</v>
      </c>
    </row>
    <row r="88">
      <c r="A88" t="inlineStr">
        <is>
          <t>20602545025</t>
        </is>
      </c>
      <c r="B88" t="e">
        <v>#N/A</v>
      </c>
    </row>
    <row r="89">
      <c r="A89" t="inlineStr">
        <is>
          <t>20600675487</t>
        </is>
      </c>
      <c r="B89" t="e">
        <v>#N/A</v>
      </c>
    </row>
    <row r="90">
      <c r="A90" t="inlineStr">
        <is>
          <t>20494939160</t>
        </is>
      </c>
      <c r="B90" t="e">
        <v>#N/A</v>
      </c>
    </row>
    <row r="91">
      <c r="A91" t="inlineStr">
        <is>
          <t>20601590621</t>
        </is>
      </c>
      <c r="B91" t="e">
        <v>#N/A</v>
      </c>
    </row>
    <row r="92">
      <c r="A92" t="inlineStr">
        <is>
          <t>20534847352</t>
        </is>
      </c>
      <c r="B92" t="e">
        <v>#N/A</v>
      </c>
    </row>
    <row r="93">
      <c r="A93" t="inlineStr">
        <is>
          <t>20574683867</t>
        </is>
      </c>
      <c r="B93" t="e">
        <v>#N/A</v>
      </c>
    </row>
    <row r="94">
      <c r="A94" t="inlineStr">
        <is>
          <t>20449558902</t>
        </is>
      </c>
      <c r="B94" t="e">
        <v>#N/A</v>
      </c>
    </row>
    <row r="95">
      <c r="A95" t="inlineStr">
        <is>
          <t>20600529693</t>
        </is>
      </c>
      <c r="B95" t="e">
        <v>#N/A</v>
      </c>
    </row>
    <row r="96">
      <c r="A96" t="inlineStr">
        <is>
          <t>20129156083</t>
        </is>
      </c>
      <c r="B96" t="e">
        <v>#N/A</v>
      </c>
    </row>
    <row r="97">
      <c r="A97" t="inlineStr">
        <is>
          <t>20574734011</t>
        </is>
      </c>
      <c r="B97" t="e">
        <v>#N/A</v>
      </c>
    </row>
    <row r="98">
      <c r="A98" t="inlineStr">
        <is>
          <t>20143692010</t>
        </is>
      </c>
      <c r="B98" t="e">
        <v>#N/A</v>
      </c>
    </row>
    <row r="99">
      <c r="A99" t="inlineStr">
        <is>
          <t>20601643023</t>
        </is>
      </c>
      <c r="B99" t="e">
        <v>#N/A</v>
      </c>
    </row>
    <row r="100">
      <c r="A100" t="inlineStr">
        <is>
          <t>20574602450</t>
        </is>
      </c>
      <c r="B100" t="e">
        <v>#N/A</v>
      </c>
    </row>
    <row r="101">
      <c r="A101" t="inlineStr">
        <is>
          <t>20601377781</t>
        </is>
      </c>
      <c r="B101" t="e">
        <v>#N/A</v>
      </c>
    </row>
    <row r="102">
      <c r="A102" t="inlineStr">
        <is>
          <t>20603942028</t>
        </is>
      </c>
      <c r="B102" t="e">
        <v>#N/A</v>
      </c>
    </row>
    <row r="103">
      <c r="A103" t="inlineStr">
        <is>
          <t>20604495483</t>
        </is>
      </c>
      <c r="B103" t="e">
        <v>#N/A</v>
      </c>
    </row>
    <row r="104">
      <c r="A104" t="inlineStr">
        <is>
          <t>20494923832</t>
        </is>
      </c>
      <c r="B104" t="e">
        <v>#N/A</v>
      </c>
    </row>
    <row r="105">
      <c r="A105" t="inlineStr">
        <is>
          <t>20534200952</t>
        </is>
      </c>
      <c r="B105" t="e">
        <v>#N/A</v>
      </c>
    </row>
    <row r="106">
      <c r="A106" t="inlineStr">
        <is>
          <t>20600235444</t>
        </is>
      </c>
      <c r="B106" t="e">
        <v>#N/A</v>
      </c>
    </row>
    <row r="107">
      <c r="A107" t="inlineStr">
        <is>
          <t>20491717221</t>
        </is>
      </c>
      <c r="B107" t="e">
        <v>#N/A</v>
      </c>
    </row>
    <row r="108">
      <c r="A108" t="inlineStr">
        <is>
          <t>20600717244</t>
        </is>
      </c>
      <c r="B108" t="e">
        <v>#N/A</v>
      </c>
    </row>
    <row r="109">
      <c r="A109" t="inlineStr">
        <is>
          <t>20570706927</t>
        </is>
      </c>
      <c r="B109" t="e">
        <v>#N/A</v>
      </c>
    </row>
    <row r="110">
      <c r="A110" t="inlineStr">
        <is>
          <t>20542380455</t>
        </is>
      </c>
      <c r="B110" t="e">
        <v>#N/A</v>
      </c>
    </row>
    <row r="111">
      <c r="A111" t="inlineStr">
        <is>
          <t>20601186986</t>
        </is>
      </c>
      <c r="B111" t="e">
        <v>#N/A</v>
      </c>
    </row>
    <row r="112">
      <c r="A112" t="inlineStr">
        <is>
          <t>20600785541</t>
        </is>
      </c>
      <c r="B112" t="e">
        <v>#N/A</v>
      </c>
    </row>
    <row r="113">
      <c r="A113" t="inlineStr">
        <is>
          <t>20605228489</t>
        </is>
      </c>
      <c r="B113" t="e">
        <v>#N/A</v>
      </c>
    </row>
    <row r="114">
      <c r="A114" t="inlineStr">
        <is>
          <t>20570699700</t>
        </is>
      </c>
      <c r="B114" t="e">
        <v>#N/A</v>
      </c>
    </row>
    <row r="115">
      <c r="A115" t="inlineStr">
        <is>
          <t>20602902235</t>
        </is>
      </c>
      <c r="B115" t="e">
        <v>#N/A</v>
      </c>
    </row>
    <row r="116">
      <c r="A116" t="inlineStr">
        <is>
          <t>20600325478</t>
        </is>
      </c>
      <c r="B116" t="e">
        <v>#N/A</v>
      </c>
    </row>
    <row r="117">
      <c r="A117" t="inlineStr">
        <is>
          <t>20607536016</t>
        </is>
      </c>
      <c r="B117" t="e">
        <v>#N/A</v>
      </c>
    </row>
    <row r="118">
      <c r="A118" t="inlineStr">
        <is>
          <t>20529538988</t>
        </is>
      </c>
      <c r="B118" t="e">
        <v>#N/A</v>
      </c>
    </row>
    <row r="119">
      <c r="A119" t="inlineStr">
        <is>
          <t>20602754139</t>
        </is>
      </c>
      <c r="B119" t="e">
        <v>#N/A</v>
      </c>
    </row>
    <row r="120">
      <c r="A120" t="inlineStr">
        <is>
          <t>20602249175</t>
        </is>
      </c>
      <c r="B120" t="e">
        <v>#N/A</v>
      </c>
    </row>
    <row r="121">
      <c r="A121" t="inlineStr">
        <is>
          <t>20605348468</t>
        </is>
      </c>
      <c r="B121" t="e">
        <v>#N/A</v>
      </c>
    </row>
    <row r="122">
      <c r="A122" t="inlineStr">
        <is>
          <t>20601360145</t>
        </is>
      </c>
      <c r="B122" t="e">
        <v>#N/A</v>
      </c>
    </row>
    <row r="123">
      <c r="A123" t="inlineStr">
        <is>
          <t>20574797013</t>
        </is>
      </c>
      <c r="B123" t="e">
        <v>#N/A</v>
      </c>
    </row>
    <row r="124">
      <c r="A124" t="inlineStr">
        <is>
          <t>20568609833</t>
        </is>
      </c>
      <c r="B124" t="e">
        <v>#N/A</v>
      </c>
    </row>
    <row r="125">
      <c r="A125" t="inlineStr">
        <is>
          <t>20602881971</t>
        </is>
      </c>
      <c r="B125" t="e">
        <v>#N/A</v>
      </c>
    </row>
    <row r="126">
      <c r="A126" t="inlineStr">
        <is>
          <t>20534598620</t>
        </is>
      </c>
      <c r="B126" t="e">
        <v>#N/A</v>
      </c>
    </row>
    <row r="127">
      <c r="A127" t="inlineStr">
        <is>
          <t>20490264397</t>
        </is>
      </c>
      <c r="B127" t="e">
        <v>#N/A</v>
      </c>
    </row>
    <row r="128">
      <c r="A128" t="inlineStr">
        <is>
          <t>20491050960</t>
        </is>
      </c>
      <c r="B128" t="e">
        <v>#N/A</v>
      </c>
    </row>
    <row r="129">
      <c r="A129" t="inlineStr">
        <is>
          <t>20564218589</t>
        </is>
      </c>
      <c r="B129" t="e">
        <v>#N/A</v>
      </c>
    </row>
    <row r="130">
      <c r="A130" t="inlineStr">
        <is>
          <t>20564152031</t>
        </is>
      </c>
      <c r="B130" t="e">
        <v>#N/A</v>
      </c>
    </row>
    <row r="131">
      <c r="A131" t="inlineStr">
        <is>
          <t>20601427541</t>
        </is>
      </c>
      <c r="B131" t="e">
        <v>#N/A</v>
      </c>
    </row>
    <row r="132">
      <c r="A132" t="inlineStr">
        <is>
          <t>20136201132</t>
        </is>
      </c>
      <c r="B132" t="e">
        <v>#N/A</v>
      </c>
    </row>
    <row r="133">
      <c r="A133" t="inlineStr">
        <is>
          <t>20132509876</t>
        </is>
      </c>
      <c r="B133" t="e">
        <v>#N/A</v>
      </c>
    </row>
    <row r="134">
      <c r="A134" t="inlineStr">
        <is>
          <t>20132509795</t>
        </is>
      </c>
      <c r="B134" t="e">
        <v>#N/A</v>
      </c>
    </row>
    <row r="135">
      <c r="A135" t="inlineStr">
        <is>
          <t>20600161378</t>
        </is>
      </c>
      <c r="B135" t="e">
        <v>#N/A</v>
      </c>
    </row>
    <row r="136">
      <c r="A136" t="inlineStr">
        <is>
          <t>20602220355</t>
        </is>
      </c>
      <c r="B136" t="e">
        <v>#N/A</v>
      </c>
    </row>
    <row r="137">
      <c r="A137" t="inlineStr">
        <is>
          <t>20563994453</t>
        </is>
      </c>
      <c r="B137" t="e">
        <v>#N/A</v>
      </c>
    </row>
    <row r="138">
      <c r="A138" t="inlineStr">
        <is>
          <t>20490989871</t>
        </is>
      </c>
      <c r="B138" t="e">
        <v>#N/A</v>
      </c>
    </row>
    <row r="139">
      <c r="A139" t="inlineStr">
        <is>
          <t>20606047364</t>
        </is>
      </c>
      <c r="B139" t="e">
        <v>#N/A</v>
      </c>
    </row>
    <row r="140">
      <c r="A140" t="inlineStr">
        <is>
          <t>20143224857</t>
        </is>
      </c>
      <c r="B140" t="e">
        <v>#N/A</v>
      </c>
    </row>
    <row r="141">
      <c r="A141" t="inlineStr">
        <is>
          <t>20602682758</t>
        </is>
      </c>
      <c r="B141" t="e">
        <v>#N/A</v>
      </c>
    </row>
    <row r="142">
      <c r="A142" t="inlineStr">
        <is>
          <t>20605363092</t>
        </is>
      </c>
      <c r="B142" t="e">
        <v>#N/A</v>
      </c>
    </row>
    <row r="143">
      <c r="A143" t="inlineStr">
        <is>
          <t>20605783229</t>
        </is>
      </c>
      <c r="B143" t="e">
        <v>#N/A</v>
      </c>
    </row>
    <row r="144">
      <c r="A144" t="inlineStr">
        <is>
          <t>20602920128</t>
        </is>
      </c>
      <c r="B144" t="e">
        <v>#N/A</v>
      </c>
    </row>
    <row r="145">
      <c r="A145" t="inlineStr">
        <is>
          <t>20490790447</t>
        </is>
      </c>
      <c r="B145" t="e">
        <v>#N/A</v>
      </c>
    </row>
    <row r="146">
      <c r="A146" t="inlineStr">
        <is>
          <t>20486217830</t>
        </is>
      </c>
      <c r="B146" t="e">
        <v>#N/A</v>
      </c>
    </row>
    <row r="147">
      <c r="A147" t="inlineStr">
        <is>
          <t>20568587333</t>
        </is>
      </c>
      <c r="B147" t="e">
        <v>#N/A</v>
      </c>
    </row>
    <row r="148">
      <c r="A148" t="inlineStr">
        <is>
          <t>20600717902</t>
        </is>
      </c>
      <c r="B148" t="e">
        <v>#N/A</v>
      </c>
    </row>
    <row r="149">
      <c r="A149" t="inlineStr">
        <is>
          <t>20602526365</t>
        </is>
      </c>
      <c r="B149" t="e">
        <v>#N/A</v>
      </c>
    </row>
    <row r="150">
      <c r="A150" t="inlineStr">
        <is>
          <t>20601043212</t>
        </is>
      </c>
      <c r="B150" t="e">
        <v>#N/A</v>
      </c>
    </row>
    <row r="151">
      <c r="A151" t="inlineStr">
        <is>
          <t>20603776616</t>
        </is>
      </c>
      <c r="B151" t="e">
        <v>#N/A</v>
      </c>
    </row>
    <row r="152">
      <c r="A152" t="inlineStr">
        <is>
          <t>20603684487</t>
        </is>
      </c>
      <c r="B152" t="e">
        <v>#N/A</v>
      </c>
    </row>
    <row r="153">
      <c r="A153" t="inlineStr">
        <is>
          <t>20568720866</t>
        </is>
      </c>
      <c r="B153" t="e">
        <v>#N/A</v>
      </c>
    </row>
    <row r="154">
      <c r="A154" t="inlineStr">
        <is>
          <t>20568466030</t>
        </is>
      </c>
      <c r="B154" t="e">
        <v>#N/A</v>
      </c>
    </row>
    <row r="155">
      <c r="A155" t="inlineStr">
        <is>
          <t>20535132047</t>
        </is>
      </c>
      <c r="B155" t="e">
        <v>#N/A</v>
      </c>
    </row>
    <row r="156">
      <c r="A156" t="inlineStr">
        <is>
          <t>20606161655</t>
        </is>
      </c>
      <c r="B156" t="e">
        <v>#N/A</v>
      </c>
    </row>
    <row r="157">
      <c r="A157" t="inlineStr">
        <is>
          <t>20352423921</t>
        </is>
      </c>
      <c r="B157" t="e">
        <v>#N/A</v>
      </c>
    </row>
    <row r="158">
      <c r="A158" t="inlineStr">
        <is>
          <t>20529088176</t>
        </is>
      </c>
      <c r="B158" t="e">
        <v>#N/A</v>
      </c>
    </row>
    <row r="159">
      <c r="A159" t="inlineStr">
        <is>
          <t>20600720733</t>
        </is>
      </c>
      <c r="B159" t="e">
        <v>#N/A</v>
      </c>
    </row>
    <row r="160">
      <c r="A160" t="inlineStr">
        <is>
          <t>20542299330</t>
        </is>
      </c>
      <c r="B160" t="e">
        <v>#N/A</v>
      </c>
    </row>
    <row r="161">
      <c r="A161" t="inlineStr">
        <is>
          <t>20528996214</t>
        </is>
      </c>
      <c r="B161" t="e">
        <v>#N/A</v>
      </c>
    </row>
    <row r="162">
      <c r="A162" t="inlineStr">
        <is>
          <t>20494699690</t>
        </is>
      </c>
      <c r="B162" t="e">
        <v>#N/A</v>
      </c>
    </row>
    <row r="163">
      <c r="A163" t="inlineStr">
        <is>
          <t>20573325223</t>
        </is>
      </c>
      <c r="B163" t="e">
        <v>#N/A</v>
      </c>
    </row>
    <row r="164">
      <c r="A164" t="inlineStr">
        <is>
          <t>20542482886</t>
        </is>
      </c>
      <c r="B164" t="e">
        <v>#N/A</v>
      </c>
    </row>
    <row r="165">
      <c r="A165" t="inlineStr">
        <is>
          <t>20600668430</t>
        </is>
      </c>
      <c r="B165" t="e">
        <v>#N/A</v>
      </c>
    </row>
    <row r="166">
      <c r="A166" t="inlineStr">
        <is>
          <t>20573344791</t>
        </is>
      </c>
      <c r="B166" t="e">
        <v>#N/A</v>
      </c>
    </row>
    <row r="167">
      <c r="A167" t="inlineStr">
        <is>
          <t>20573138202</t>
        </is>
      </c>
      <c r="B167" t="e">
        <v>#N/A</v>
      </c>
    </row>
    <row r="168">
      <c r="A168" t="inlineStr">
        <is>
          <t>20573057385</t>
        </is>
      </c>
      <c r="B168" t="e">
        <v>#N/A</v>
      </c>
    </row>
    <row r="169">
      <c r="A169" t="inlineStr">
        <is>
          <t>20529126523</t>
        </is>
      </c>
      <c r="B169" t="e">
        <v>#N/A</v>
      </c>
    </row>
    <row r="170">
      <c r="A170" t="inlineStr">
        <is>
          <t>20603116373</t>
        </is>
      </c>
      <c r="B170" t="e">
        <v>#N/A</v>
      </c>
    </row>
    <row r="171">
      <c r="A171" t="inlineStr">
        <is>
          <t>20602025170</t>
        </is>
      </c>
      <c r="B171" t="e">
        <v>#N/A</v>
      </c>
    </row>
    <row r="172">
      <c r="A172" t="inlineStr">
        <is>
          <t>20573260008</t>
        </is>
      </c>
      <c r="B172" t="e">
        <v>#N/A</v>
      </c>
    </row>
    <row r="173">
      <c r="A173" t="inlineStr">
        <is>
          <t>20604757267</t>
        </is>
      </c>
      <c r="B173" t="e">
        <v>#N/A</v>
      </c>
    </row>
    <row r="174">
      <c r="A174" t="inlineStr">
        <is>
          <t>20609201259</t>
        </is>
      </c>
      <c r="B174" t="e">
        <v>#N/A</v>
      </c>
    </row>
    <row r="175">
      <c r="A175" t="inlineStr">
        <is>
          <t>20486094657</t>
        </is>
      </c>
      <c r="B175" t="e">
        <v>#N/A</v>
      </c>
    </row>
    <row r="176">
      <c r="A176" t="inlineStr">
        <is>
          <t>20568962282</t>
        </is>
      </c>
      <c r="B176" t="e">
        <v>#N/A</v>
      </c>
    </row>
    <row r="177">
      <c r="A177" t="inlineStr">
        <is>
          <t>20602459960</t>
        </is>
      </c>
      <c r="B177" t="e">
        <v>#N/A</v>
      </c>
    </row>
    <row r="178">
      <c r="A178" t="inlineStr">
        <is>
          <t>20452774705</t>
        </is>
      </c>
      <c r="B178" t="e">
        <v>#N/A</v>
      </c>
    </row>
    <row r="179">
      <c r="A179" t="inlineStr">
        <is>
          <t>20204028061</t>
        </is>
      </c>
      <c r="B179" t="e">
        <v>#N/A</v>
      </c>
    </row>
    <row r="180">
      <c r="A180" t="inlineStr">
        <is>
          <t>20568246188</t>
        </is>
      </c>
      <c r="B180" t="e">
        <v>#N/A</v>
      </c>
    </row>
    <row r="181">
      <c r="A181" t="inlineStr">
        <is>
          <t>20486049198</t>
        </is>
      </c>
      <c r="B181" t="e">
        <v>#N/A</v>
      </c>
    </row>
    <row r="182">
      <c r="A182" t="inlineStr">
        <is>
          <t>20568228368</t>
        </is>
      </c>
      <c r="B182" t="e">
        <v>#N/A</v>
      </c>
    </row>
    <row r="183">
      <c r="A183" t="inlineStr">
        <is>
          <t>20604419175</t>
        </is>
      </c>
      <c r="B183" t="e">
        <v>#N/A</v>
      </c>
    </row>
    <row r="184">
      <c r="A184" t="inlineStr">
        <is>
          <t>20568733411</t>
        </is>
      </c>
      <c r="B184" t="e">
        <v>#N/A</v>
      </c>
    </row>
    <row r="185">
      <c r="A185" t="inlineStr">
        <is>
          <t>20486876019</t>
        </is>
      </c>
      <c r="B185" t="e">
        <v>#N/A</v>
      </c>
    </row>
    <row r="186">
      <c r="A186" t="inlineStr">
        <is>
          <t>20568858621</t>
        </is>
      </c>
      <c r="B186" t="e">
        <v>#N/A</v>
      </c>
    </row>
    <row r="187">
      <c r="A187" t="inlineStr">
        <is>
          <t>20600796055</t>
        </is>
      </c>
      <c r="B187" t="e">
        <v>#N/A</v>
      </c>
    </row>
    <row r="188">
      <c r="A188" t="inlineStr">
        <is>
          <t>20601537771</t>
        </is>
      </c>
      <c r="B188" t="e">
        <v>#N/A</v>
      </c>
    </row>
    <row r="189">
      <c r="A189" t="inlineStr">
        <is>
          <t>20603557825</t>
        </is>
      </c>
      <c r="B189" t="e">
        <v>#N/A</v>
      </c>
    </row>
    <row r="190">
      <c r="A190" t="inlineStr">
        <is>
          <t>20485945815</t>
        </is>
      </c>
      <c r="B190" t="e">
        <v>#N/A</v>
      </c>
    </row>
    <row r="191">
      <c r="A191" t="inlineStr">
        <is>
          <t>20602161081</t>
        </is>
      </c>
      <c r="B191" t="e">
        <v>#N/A</v>
      </c>
    </row>
    <row r="192">
      <c r="A192" t="inlineStr">
        <is>
          <t>20600719361</t>
        </is>
      </c>
      <c r="B192" t="e">
        <v>#N/A</v>
      </c>
    </row>
    <row r="193">
      <c r="A193" t="inlineStr">
        <is>
          <t>20487661539</t>
        </is>
      </c>
      <c r="B193" t="e">
        <v>#N/A</v>
      </c>
    </row>
    <row r="194">
      <c r="A194" t="inlineStr">
        <is>
          <t>20568194951</t>
        </is>
      </c>
      <c r="B194" t="e">
        <v>#N/A</v>
      </c>
    </row>
    <row r="195">
      <c r="A195" t="inlineStr">
        <is>
          <t>20603907176</t>
        </is>
      </c>
      <c r="B195" t="e">
        <v>#N/A</v>
      </c>
    </row>
    <row r="196">
      <c r="A196" t="inlineStr">
        <is>
          <t>20486668335</t>
        </is>
      </c>
      <c r="B196" t="e">
        <v>#N/A</v>
      </c>
    </row>
    <row r="197">
      <c r="A197" t="inlineStr">
        <is>
          <t>20604988200</t>
        </is>
      </c>
      <c r="B197" t="e">
        <v>#N/A</v>
      </c>
    </row>
    <row r="198">
      <c r="A198" t="inlineStr">
        <is>
          <t>20129529530</t>
        </is>
      </c>
      <c r="B198" t="e">
        <v>#N/A</v>
      </c>
    </row>
    <row r="199">
      <c r="A199" t="inlineStr">
        <is>
          <t>20606485281</t>
        </is>
      </c>
      <c r="B199" t="e">
        <v>#N/A</v>
      </c>
    </row>
    <row r="200">
      <c r="A200" t="inlineStr">
        <is>
          <t>20568236034</t>
        </is>
      </c>
      <c r="B200" t="e">
        <v>#N/A</v>
      </c>
    </row>
    <row r="201">
      <c r="A201" t="inlineStr">
        <is>
          <t>20568804709</t>
        </is>
      </c>
      <c r="B201" t="e">
        <v>#N/A</v>
      </c>
    </row>
    <row r="202">
      <c r="A202" t="inlineStr">
        <is>
          <t>20600727363</t>
        </is>
      </c>
      <c r="B202" t="e">
        <v>#N/A</v>
      </c>
    </row>
    <row r="203">
      <c r="A203" t="inlineStr">
        <is>
          <t>20605430458</t>
        </is>
      </c>
      <c r="B203" t="e">
        <v>#N/A</v>
      </c>
    </row>
    <row r="204">
      <c r="A204" t="inlineStr">
        <is>
          <t>20568771002</t>
        </is>
      </c>
      <c r="B204" t="e">
        <v>#N/A</v>
      </c>
    </row>
    <row r="205">
      <c r="A205" t="inlineStr">
        <is>
          <t>20605962450</t>
        </is>
      </c>
      <c r="B205" t="e">
        <v>#N/A</v>
      </c>
    </row>
    <row r="206">
      <c r="A206" t="inlineStr">
        <is>
          <t>20600964080</t>
        </is>
      </c>
      <c r="B206" t="e">
        <v>#N/A</v>
      </c>
    </row>
    <row r="207">
      <c r="A207" t="inlineStr">
        <is>
          <t>20487351343</t>
        </is>
      </c>
      <c r="B207" t="e">
        <v>#N/A</v>
      </c>
    </row>
    <row r="208">
      <c r="A208" t="inlineStr">
        <is>
          <t>20539280644</t>
        </is>
      </c>
      <c r="B208" t="e">
        <v>#N/A</v>
      </c>
    </row>
    <row r="209">
      <c r="A209" t="inlineStr">
        <is>
          <t>20487589242</t>
        </is>
      </c>
      <c r="B209" t="e">
        <v>#N/A</v>
      </c>
    </row>
    <row r="210">
      <c r="A210" t="inlineStr">
        <is>
          <t>20600588355</t>
        </is>
      </c>
      <c r="B210" t="e">
        <v>#N/A</v>
      </c>
    </row>
    <row r="211">
      <c r="A211" t="inlineStr">
        <is>
          <t>20601125715</t>
        </is>
      </c>
      <c r="B211" t="e">
        <v>#N/A</v>
      </c>
    </row>
    <row r="212">
      <c r="A212" t="inlineStr">
        <is>
          <t>20600370619</t>
        </is>
      </c>
      <c r="B212" t="e">
        <v>#N/A</v>
      </c>
    </row>
    <row r="213">
      <c r="A213" t="inlineStr">
        <is>
          <t>20600167384</t>
        </is>
      </c>
      <c r="B213" t="e">
        <v>#N/A</v>
      </c>
    </row>
    <row r="214">
      <c r="A214" t="inlineStr">
        <is>
          <t>20481929122</t>
        </is>
      </c>
      <c r="B214" t="e">
        <v>#N/A</v>
      </c>
    </row>
    <row r="215">
      <c r="A215" t="inlineStr">
        <is>
          <t>20600490347</t>
        </is>
      </c>
      <c r="B215" t="e">
        <v>#N/A</v>
      </c>
    </row>
    <row r="216">
      <c r="A216" t="inlineStr">
        <is>
          <t>20600444540</t>
        </is>
      </c>
      <c r="B216" t="e">
        <v>#N/A</v>
      </c>
    </row>
    <row r="217">
      <c r="A217" t="inlineStr">
        <is>
          <t>20601209811</t>
        </is>
      </c>
      <c r="B217" t="e">
        <v>#N/A</v>
      </c>
    </row>
    <row r="218">
      <c r="A218" t="inlineStr">
        <is>
          <t>20521131218</t>
        </is>
      </c>
      <c r="B218" t="e">
        <v>#N/A</v>
      </c>
    </row>
    <row r="219">
      <c r="A219" t="inlineStr">
        <is>
          <t>20528270434</t>
        </is>
      </c>
      <c r="B219" t="e">
        <v>#N/A</v>
      </c>
    </row>
    <row r="220">
      <c r="A220" t="inlineStr">
        <is>
          <t>20600029887</t>
        </is>
      </c>
      <c r="B220" t="e">
        <v>#N/A</v>
      </c>
    </row>
    <row r="221">
      <c r="A221" t="inlineStr">
        <is>
          <t>20602227244</t>
        </is>
      </c>
      <c r="B221" t="e">
        <v>#N/A</v>
      </c>
    </row>
    <row r="222">
      <c r="A222" t="inlineStr">
        <is>
          <t>20567261523</t>
        </is>
      </c>
      <c r="B222" t="e">
        <v>#N/A</v>
      </c>
    </row>
    <row r="223">
      <c r="A223" t="inlineStr">
        <is>
          <t>20603526423</t>
        </is>
      </c>
      <c r="B223" t="e">
        <v>#N/A</v>
      </c>
    </row>
    <row r="224">
      <c r="A224" t="inlineStr">
        <is>
          <t>20608311387</t>
        </is>
      </c>
      <c r="B224" t="e">
        <v>#N/A</v>
      </c>
    </row>
    <row r="225">
      <c r="A225" t="inlineStr">
        <is>
          <t>20542827298</t>
        </is>
      </c>
      <c r="B225" t="e">
        <v>#N/A</v>
      </c>
    </row>
    <row r="226">
      <c r="A226" t="inlineStr">
        <is>
          <t>20604215600</t>
        </is>
      </c>
      <c r="B226" t="e">
        <v>#N/A</v>
      </c>
    </row>
    <row r="227">
      <c r="A227" t="inlineStr">
        <is>
          <t>20527491232</t>
        </is>
      </c>
      <c r="B227" t="e">
        <v>#N/A</v>
      </c>
    </row>
    <row r="228">
      <c r="A228" t="inlineStr">
        <is>
          <t>20600874919</t>
        </is>
      </c>
      <c r="B228" t="e">
        <v>#N/A</v>
      </c>
    </row>
    <row r="229">
      <c r="A229" t="inlineStr">
        <is>
          <t>20600146689</t>
        </is>
      </c>
      <c r="B229" t="e">
        <v>#N/A</v>
      </c>
    </row>
    <row r="230">
      <c r="A230" t="inlineStr">
        <is>
          <t>20542825163</t>
        </is>
      </c>
      <c r="B230" t="e">
        <v>#N/A</v>
      </c>
    </row>
    <row r="231">
      <c r="A231" t="inlineStr">
        <is>
          <t>20450638791</t>
        </is>
      </c>
      <c r="B231" t="e">
        <v>#N/A</v>
      </c>
    </row>
    <row r="232">
      <c r="A232" t="inlineStr">
        <is>
          <t>20542817225</t>
        </is>
      </c>
      <c r="B232" t="e">
        <v>#N/A</v>
      </c>
    </row>
    <row r="233">
      <c r="A233" t="inlineStr">
        <is>
          <t>20489969221</t>
        </is>
      </c>
      <c r="B233" t="e">
        <v>#N/A</v>
      </c>
    </row>
    <row r="234">
      <c r="A234" t="inlineStr">
        <is>
          <t>20527644675</t>
        </is>
      </c>
      <c r="B234" t="e">
        <v>#N/A</v>
      </c>
    </row>
    <row r="235">
      <c r="A235" t="inlineStr">
        <is>
          <t>20287980672</t>
        </is>
      </c>
      <c r="B235" t="e">
        <v>#N/A</v>
      </c>
    </row>
    <row r="236">
      <c r="A236" t="inlineStr">
        <is>
          <t>20542813742</t>
        </is>
      </c>
      <c r="B236" t="e">
        <v>#N/A</v>
      </c>
    </row>
    <row r="237">
      <c r="A237" t="inlineStr">
        <is>
          <t>20604151954</t>
        </is>
      </c>
      <c r="B237" t="e">
        <v>#N/A</v>
      </c>
    </row>
    <row r="238">
      <c r="A238" t="inlineStr">
        <is>
          <t>20608030949</t>
        </is>
      </c>
      <c r="B238" t="e">
        <v>#N/A</v>
      </c>
    </row>
    <row r="239">
      <c r="A239" t="inlineStr">
        <is>
          <t>20607106313</t>
        </is>
      </c>
      <c r="B239" t="e">
        <v>#N/A</v>
      </c>
    </row>
    <row r="240">
      <c r="A240" t="inlineStr">
        <is>
          <t>20605784047</t>
        </is>
      </c>
      <c r="B240" t="e">
        <v>#N/A</v>
      </c>
    </row>
    <row r="241">
      <c r="A241" t="inlineStr">
        <is>
          <t>20600188616</t>
        </is>
      </c>
      <c r="B241" t="e">
        <v>#N/A</v>
      </c>
    </row>
    <row r="242">
      <c r="A242" t="inlineStr">
        <is>
          <t>20600250397</t>
        </is>
      </c>
      <c r="B242" t="e">
        <v>#N/A</v>
      </c>
    </row>
    <row r="243">
      <c r="A243" t="inlineStr">
        <is>
          <t>20532737932</t>
        </is>
      </c>
      <c r="B243" t="e">
        <v>#N/A</v>
      </c>
    </row>
    <row r="244">
      <c r="A244" t="inlineStr">
        <is>
          <t>20532561397</t>
        </is>
      </c>
      <c r="B244" t="e">
        <v>#N/A</v>
      </c>
    </row>
    <row r="245">
      <c r="A245" t="inlineStr">
        <is>
          <t>20539644603</t>
        </is>
      </c>
      <c r="B245" t="e">
        <v>#N/A</v>
      </c>
    </row>
    <row r="246">
      <c r="A246" t="inlineStr">
        <is>
          <t>20520081233</t>
        </is>
      </c>
      <c r="B246" t="e">
        <v>#N/A</v>
      </c>
    </row>
    <row r="247">
      <c r="A247" t="inlineStr">
        <is>
          <t>20600604580</t>
        </is>
      </c>
      <c r="B247" t="e">
        <v>#N/A</v>
      </c>
    </row>
    <row r="248">
      <c r="A248" t="inlineStr">
        <is>
          <t>20323699365</t>
        </is>
      </c>
      <c r="B248" t="e">
        <v>#N/A</v>
      </c>
    </row>
    <row r="249">
      <c r="A249" t="inlineStr">
        <is>
          <t>20486073145</t>
        </is>
      </c>
      <c r="B249" t="e">
        <v>#N/A</v>
      </c>
    </row>
    <row r="250">
      <c r="A250" t="inlineStr">
        <is>
          <t>20129842351</t>
        </is>
      </c>
      <c r="B250" t="e">
        <v>#N/A</v>
      </c>
    </row>
    <row r="251">
      <c r="A251" t="inlineStr">
        <is>
          <t>20568428375</t>
        </is>
      </c>
      <c r="B251" t="e">
        <v>#N/A</v>
      </c>
    </row>
    <row r="252">
      <c r="A252" t="inlineStr">
        <is>
          <t>20568560133</t>
        </is>
      </c>
      <c r="B252" t="e">
        <v>#N/A</v>
      </c>
    </row>
    <row r="253">
      <c r="A253" t="inlineStr">
        <is>
          <t>20568071281</t>
        </is>
      </c>
      <c r="B253" t="e">
        <v>#N/A</v>
      </c>
    </row>
    <row r="254">
      <c r="A254" t="inlineStr">
        <is>
          <t>20601329159</t>
        </is>
      </c>
      <c r="B254" t="e">
        <v>#N/A</v>
      </c>
    </row>
    <row r="255">
      <c r="A255" t="inlineStr">
        <is>
          <t>20568230001</t>
        </is>
      </c>
      <c r="B255" t="e">
        <v>#N/A</v>
      </c>
    </row>
    <row r="256">
      <c r="A256" t="inlineStr">
        <is>
          <t>20568549083</t>
        </is>
      </c>
      <c r="B256" t="e">
        <v>#N/A</v>
      </c>
    </row>
    <row r="257">
      <c r="A257" t="inlineStr">
        <is>
          <t>20542594251</t>
        </is>
      </c>
      <c r="B257" t="e">
        <v>#N/A</v>
      </c>
    </row>
    <row r="258">
      <c r="A258" t="inlineStr">
        <is>
          <t>20183732031</t>
        </is>
      </c>
      <c r="B258" t="e">
        <v>#N/A</v>
      </c>
    </row>
    <row r="259">
      <c r="A259" t="inlineStr">
        <is>
          <t>20487226875</t>
        </is>
      </c>
      <c r="B259" t="e">
        <v>#N/A</v>
      </c>
    </row>
    <row r="260">
      <c r="A260" t="inlineStr">
        <is>
          <t>20131453427</t>
        </is>
      </c>
      <c r="B260" t="e">
        <v>#N/A</v>
      </c>
    </row>
    <row r="261">
      <c r="A261" t="inlineStr">
        <is>
          <t>20129772043</t>
        </is>
      </c>
      <c r="B261" t="e">
        <v>#N/A</v>
      </c>
    </row>
    <row r="262">
      <c r="A262" t="inlineStr">
        <is>
          <t>20129830426</t>
        </is>
      </c>
      <c r="B262" t="e">
        <v>#N/A</v>
      </c>
    </row>
    <row r="263">
      <c r="A263" t="inlineStr">
        <is>
          <t>20568567731</t>
        </is>
      </c>
      <c r="B263" t="e">
        <v>#N/A</v>
      </c>
    </row>
    <row r="264">
      <c r="A264" t="inlineStr">
        <is>
          <t>20490415603</t>
        </is>
      </c>
      <c r="B264" t="e">
        <v>#N/A</v>
      </c>
    </row>
    <row r="265">
      <c r="A265" t="inlineStr">
        <is>
          <t>20525839690</t>
        </is>
      </c>
      <c r="B265" t="e">
        <v>#N/A</v>
      </c>
    </row>
    <row r="266">
      <c r="A266" t="inlineStr">
        <is>
          <t>20525955843</t>
        </is>
      </c>
      <c r="B266" t="e">
        <v>#N/A</v>
      </c>
    </row>
    <row r="267">
      <c r="A267" t="inlineStr">
        <is>
          <t>20526514689</t>
        </is>
      </c>
      <c r="B267" t="e">
        <v>#N/A</v>
      </c>
    </row>
    <row r="268">
      <c r="A268" t="inlineStr">
        <is>
          <t>20602242464</t>
        </is>
      </c>
      <c r="B268" t="e">
        <v>#N/A</v>
      </c>
    </row>
    <row r="269">
      <c r="A269" t="inlineStr">
        <is>
          <t>20529822350</t>
        </is>
      </c>
      <c r="B269" t="e">
        <v>#N/A</v>
      </c>
    </row>
    <row r="270">
      <c r="A270" t="inlineStr">
        <is>
          <t>20568190450</t>
        </is>
      </c>
      <c r="B270" t="e">
        <v>#N/A</v>
      </c>
    </row>
    <row r="271">
      <c r="A271" t="inlineStr">
        <is>
          <t>20604401187</t>
        </is>
      </c>
      <c r="B271" t="e">
        <v>#N/A</v>
      </c>
    </row>
    <row r="272">
      <c r="A272" t="inlineStr">
        <is>
          <t>20146696041</t>
        </is>
      </c>
      <c r="B272" t="e">
        <v>#N/A</v>
      </c>
    </row>
    <row r="273">
      <c r="A273" t="inlineStr">
        <is>
          <t>20448748902</t>
        </is>
      </c>
      <c r="B273" t="e">
        <v>#N/A</v>
      </c>
    </row>
    <row r="274">
      <c r="A274" t="inlineStr">
        <is>
          <t>20601022444</t>
        </is>
      </c>
      <c r="B274" t="e">
        <v>#N/A</v>
      </c>
    </row>
    <row r="275">
      <c r="A275" t="inlineStr">
        <is>
          <t>20542617480</t>
        </is>
      </c>
      <c r="B275" t="e">
        <v>#N/A</v>
      </c>
    </row>
    <row r="276">
      <c r="A276" t="inlineStr">
        <is>
          <t>20600801661</t>
        </is>
      </c>
      <c r="B276" t="e">
        <v>#N/A</v>
      </c>
    </row>
    <row r="277">
      <c r="A277" t="inlineStr">
        <is>
          <t>20600483073</t>
        </is>
      </c>
      <c r="B277" t="e">
        <v>#N/A</v>
      </c>
    </row>
    <row r="278">
      <c r="A278" t="inlineStr">
        <is>
          <t>20448277781</t>
        </is>
      </c>
      <c r="B278" t="e">
        <v>#N/A</v>
      </c>
    </row>
    <row r="279">
      <c r="A279" t="inlineStr">
        <is>
          <t>20448807500</t>
        </is>
      </c>
      <c r="B279" t="e">
        <v>#N/A</v>
      </c>
    </row>
    <row r="280">
      <c r="A280" t="inlineStr">
        <is>
          <t>20118588135</t>
        </is>
      </c>
      <c r="B280" t="e">
        <v>#N/A</v>
      </c>
    </row>
    <row r="281">
      <c r="A281" t="inlineStr">
        <is>
          <t>20406542671</t>
        </is>
      </c>
      <c r="B281" t="e">
        <v>#N/A</v>
      </c>
    </row>
    <row r="282">
      <c r="A282" t="inlineStr">
        <is>
          <t>20448031358</t>
        </is>
      </c>
      <c r="B282" t="e">
        <v>#N/A</v>
      </c>
    </row>
    <row r="283">
      <c r="A283" t="inlineStr">
        <is>
          <t>20600726596</t>
        </is>
      </c>
      <c r="B283" t="e">
        <v>#N/A</v>
      </c>
    </row>
    <row r="284">
      <c r="A284" t="inlineStr">
        <is>
          <t>20145484597</t>
        </is>
      </c>
      <c r="B284" t="e">
        <v>#N/A</v>
      </c>
    </row>
    <row r="285">
      <c r="A285" t="inlineStr">
        <is>
          <t>20118578415</t>
        </is>
      </c>
      <c r="B285" t="e">
        <v>#N/A</v>
      </c>
    </row>
    <row r="286">
      <c r="A286" t="inlineStr">
        <is>
          <t>20447686407</t>
        </is>
      </c>
      <c r="B286" t="e">
        <v>#N/A</v>
      </c>
    </row>
    <row r="287">
      <c r="A287" t="inlineStr">
        <is>
          <t>20601568510</t>
        </is>
      </c>
      <c r="B287" t="e">
        <v>#N/A</v>
      </c>
    </row>
    <row r="288">
      <c r="A288" t="inlineStr">
        <is>
          <t>20605910573</t>
        </is>
      </c>
      <c r="B288" t="e">
        <v>#N/A</v>
      </c>
    </row>
    <row r="289">
      <c r="A289" t="inlineStr">
        <is>
          <t>20607754579</t>
        </is>
      </c>
      <c r="B289" t="e">
        <v>#N/A</v>
      </c>
    </row>
    <row r="290">
      <c r="A290" t="inlineStr">
        <is>
          <t>20601460166</t>
        </is>
      </c>
      <c r="B290" t="e">
        <v>#N/A</v>
      </c>
    </row>
    <row r="291">
      <c r="A291" t="inlineStr">
        <is>
          <t>20542251990</t>
        </is>
      </c>
      <c r="B291" t="e">
        <v>#N/A</v>
      </c>
    </row>
    <row r="292">
      <c r="A292" t="inlineStr">
        <is>
          <t>20450207544</t>
        </is>
      </c>
      <c r="B292" t="e">
        <v>#N/A</v>
      </c>
    </row>
    <row r="293">
      <c r="A293" t="inlineStr">
        <is>
          <t>20531405723</t>
        </is>
      </c>
      <c r="B293" t="e">
        <v>#N/A</v>
      </c>
    </row>
    <row r="294">
      <c r="A294" t="inlineStr">
        <is>
          <t>20493934822</t>
        </is>
      </c>
      <c r="B294" t="e">
        <v>#N/A</v>
      </c>
    </row>
    <row r="295">
      <c r="A295" t="inlineStr">
        <is>
          <t>20608235648</t>
        </is>
      </c>
      <c r="B295" t="e">
        <v>#N/A</v>
      </c>
    </row>
    <row r="296">
      <c r="A296" t="inlineStr">
        <is>
          <t>20450319423</t>
        </is>
      </c>
      <c r="B296" t="e">
        <v>#N/A</v>
      </c>
    </row>
    <row r="297">
      <c r="A297" t="inlineStr">
        <is>
          <t>20450105113</t>
        </is>
      </c>
      <c r="B297" t="e">
        <v>#N/A</v>
      </c>
    </row>
    <row r="298">
      <c r="A298" t="inlineStr">
        <is>
          <t>20600796683</t>
        </is>
      </c>
      <c r="B298" t="e">
        <v>#N/A</v>
      </c>
    </row>
    <row r="299">
      <c r="A299" t="inlineStr">
        <is>
          <t>20542242222</t>
        </is>
      </c>
      <c r="B299" t="e">
        <v>#N/A</v>
      </c>
    </row>
    <row r="300">
      <c r="A300" t="inlineStr">
        <is>
          <t>20494126819</t>
        </is>
      </c>
      <c r="B300" t="e">
        <v>#N/A</v>
      </c>
    </row>
    <row r="301">
      <c r="A301" t="inlineStr">
        <is>
          <t>20450242021</t>
        </is>
      </c>
      <c r="B301" t="e">
        <v>#N/A</v>
      </c>
    </row>
    <row r="302">
      <c r="A302" t="inlineStr">
        <is>
          <t>20564032485</t>
        </is>
      </c>
      <c r="B302" t="e">
        <v>#N/A</v>
      </c>
    </row>
    <row r="303">
      <c r="A303" t="inlineStr">
        <is>
          <t>20450189201</t>
        </is>
      </c>
      <c r="B303" t="e">
        <v>#N/A</v>
      </c>
    </row>
    <row r="304">
      <c r="A304" t="inlineStr">
        <is>
          <t>20572111131</t>
        </is>
      </c>
      <c r="B304" t="e">
        <v>#N/A</v>
      </c>
    </row>
    <row r="305">
      <c r="A305" t="inlineStr">
        <is>
          <t>20600796721</t>
        </is>
      </c>
      <c r="B305" t="e">
        <v>#N/A</v>
      </c>
    </row>
    <row r="306">
      <c r="A306" t="inlineStr">
        <is>
          <t>20119208026</t>
        </is>
      </c>
      <c r="B306" t="e">
        <v>#N/A</v>
      </c>
    </row>
    <row r="307">
      <c r="A307" t="inlineStr">
        <is>
          <t>20532800561</t>
        </is>
      </c>
      <c r="B307" t="e">
        <v>#N/A</v>
      </c>
    </row>
    <row r="308">
      <c r="A308" t="inlineStr">
        <is>
          <t>20532978204</t>
        </is>
      </c>
      <c r="B308" t="e">
        <v>#N/A</v>
      </c>
    </row>
    <row r="309">
      <c r="A309" t="inlineStr">
        <is>
          <t>20600366468</t>
        </is>
      </c>
      <c r="B309" t="e">
        <v>#N/A</v>
      </c>
    </row>
    <row r="310">
      <c r="A310" t="inlineStr">
        <is>
          <t>20533006346</t>
        </is>
      </c>
      <c r="B310" t="e">
        <v>#N/A</v>
      </c>
    </row>
    <row r="311">
      <c r="A311" t="inlineStr">
        <is>
          <t>20520081152</t>
        </is>
      </c>
      <c r="B311" t="e">
        <v>#N/A</v>
      </c>
    </row>
    <row r="312">
      <c r="A312" t="inlineStr">
        <is>
          <t>20606192119</t>
        </is>
      </c>
      <c r="B312" t="e">
        <v>#N/A</v>
      </c>
    </row>
    <row r="313">
      <c r="A313" t="inlineStr">
        <is>
          <t>20607057363</t>
        </is>
      </c>
      <c r="B313" t="e">
        <v>#N/A</v>
      </c>
    </row>
    <row r="314">
      <c r="A314" t="inlineStr">
        <is>
          <t>20531441797</t>
        </is>
      </c>
      <c r="B314" t="e">
        <v>#N/A</v>
      </c>
    </row>
    <row r="315">
      <c r="A315" t="inlineStr">
        <is>
          <t>20393335620</t>
        </is>
      </c>
      <c r="B315" t="e">
        <v>#N/A</v>
      </c>
    </row>
    <row r="316">
      <c r="A316" t="inlineStr">
        <is>
          <t>20393786044</t>
        </is>
      </c>
      <c r="B316" t="e">
        <v>#N/A</v>
      </c>
    </row>
    <row r="317">
      <c r="A317" t="inlineStr">
        <is>
          <t>20603836325</t>
        </is>
      </c>
      <c r="B317" t="e">
        <v>#N/A</v>
      </c>
    </row>
    <row r="318">
      <c r="A318" t="inlineStr">
        <is>
          <t>20603368011</t>
        </is>
      </c>
      <c r="B318" t="e">
        <v>#N/A</v>
      </c>
    </row>
    <row r="319">
      <c r="A319" t="inlineStr">
        <is>
          <t>20352266052</t>
        </is>
      </c>
      <c r="B319" t="e">
        <v>#N/A</v>
      </c>
    </row>
    <row r="320">
      <c r="A320" t="inlineStr">
        <is>
          <t>20393576660</t>
        </is>
      </c>
      <c r="B320" t="e">
        <v>#N/A</v>
      </c>
    </row>
    <row r="321">
      <c r="A321" t="inlineStr">
        <is>
          <t>20573049102</t>
        </is>
      </c>
      <c r="B321" t="e">
        <v>#N/A</v>
      </c>
    </row>
    <row r="322">
      <c r="A322" t="inlineStr">
        <is>
          <t>20393882868</t>
        </is>
      </c>
      <c r="B322" t="e">
        <v>#N/A</v>
      </c>
    </row>
    <row r="323">
      <c r="A323" t="inlineStr">
        <is>
          <t>20601067146</t>
        </is>
      </c>
      <c r="B323" t="e">
        <v>#N/A</v>
      </c>
    </row>
    <row r="324">
      <c r="A324" t="inlineStr">
        <is>
          <t>20393593670</t>
        </is>
      </c>
      <c r="B324" t="e">
        <v>#N/A</v>
      </c>
    </row>
    <row r="325">
      <c r="A325" t="inlineStr">
        <is>
          <t>20393692228</t>
        </is>
      </c>
      <c r="B325" t="e">
        <v>#N/A</v>
      </c>
    </row>
    <row r="326">
      <c r="A326" t="inlineStr">
        <is>
          <t>20600382064</t>
        </is>
      </c>
      <c r="B326" t="e">
        <v>#N/A</v>
      </c>
    </row>
    <row r="327">
      <c r="A327" t="inlineStr">
        <is>
          <t>20393981173</t>
        </is>
      </c>
      <c r="B327" t="e">
        <v>#N/A</v>
      </c>
    </row>
    <row r="328">
      <c r="A328" t="inlineStr">
        <is>
          <t>20393449471</t>
        </is>
      </c>
      <c r="B328" t="e">
        <v>#N/A</v>
      </c>
    </row>
    <row r="329">
      <c r="A329" t="inlineStr">
        <is>
          <t>20393972000</t>
        </is>
      </c>
      <c r="B329" t="e">
        <v>#N/A</v>
      </c>
    </row>
    <row r="330">
      <c r="A330" t="inlineStr">
        <is>
          <t>20393757290</t>
        </is>
      </c>
      <c r="B330" t="e">
        <v>#N/A</v>
      </c>
    </row>
    <row r="331">
      <c r="A331" t="inlineStr">
        <is>
          <t>20602047025</t>
        </is>
      </c>
      <c r="B331" t="e">
        <v>#N/A</v>
      </c>
    </row>
    <row r="332">
      <c r="A332" t="inlineStr">
        <is>
          <t>20393415062</t>
        </is>
      </c>
      <c r="B332" t="e">
        <v>#N/A</v>
      </c>
    </row>
    <row r="333">
      <c r="A333" t="inlineStr">
        <is>
          <t>20607735761</t>
        </is>
      </c>
      <c r="B333" t="e">
        <v>#N/A</v>
      </c>
    </row>
    <row r="334">
      <c r="A334" t="inlineStr">
        <is>
          <t>20608668951</t>
        </is>
      </c>
      <c r="B334" t="e">
        <v>#N/A</v>
      </c>
    </row>
    <row r="335">
      <c r="A335" t="inlineStr">
        <is>
          <t>20605025821</t>
        </is>
      </c>
      <c r="B335" t="e">
        <v>#N/A</v>
      </c>
    </row>
    <row r="336">
      <c r="A336" t="inlineStr">
        <is>
          <t>20608734628</t>
        </is>
      </c>
      <c r="B336" t="e">
        <v>#N/A</v>
      </c>
    </row>
    <row r="337">
      <c r="A337" t="inlineStr">
        <is>
          <t>20609343355</t>
        </is>
      </c>
      <c r="B337" t="e">
        <v>#N/A</v>
      </c>
    </row>
    <row r="338">
      <c r="A338" t="inlineStr">
        <is>
          <t>20608664450</t>
        </is>
      </c>
      <c r="B338" t="e">
        <v>#N/A</v>
      </c>
    </row>
    <row r="339">
      <c r="A339" t="inlineStr">
        <is>
          <t>20490395653</t>
        </is>
      </c>
      <c r="B339" t="e">
        <v>#N/A</v>
      </c>
    </row>
    <row r="340">
      <c r="A340" t="inlineStr">
        <is>
          <t>20609518643</t>
        </is>
      </c>
      <c r="B340" t="e">
        <v>#N/A</v>
      </c>
    </row>
    <row r="341">
      <c r="A341" t="inlineStr">
        <is>
          <t>20609726262</t>
        </is>
      </c>
      <c r="B341" t="e">
        <v>#N/A</v>
      </c>
    </row>
    <row r="342">
      <c r="A342" t="inlineStr">
        <is>
          <t>20600164351</t>
        </is>
      </c>
      <c r="B342" t="e">
        <v>#N/A</v>
      </c>
    </row>
    <row r="343">
      <c r="A343" t="inlineStr">
        <is>
          <t>20607878413</t>
        </is>
      </c>
      <c r="B343" t="e">
        <v>#N/A</v>
      </c>
    </row>
    <row r="344">
      <c r="A344" t="inlineStr">
        <is>
          <t>20607331104</t>
        </is>
      </c>
      <c r="B344" t="e">
        <v>#N/A</v>
      </c>
    </row>
    <row r="345">
      <c r="A345" t="inlineStr">
        <is>
          <t>20454319169</t>
        </is>
      </c>
      <c r="B345" t="e">
        <v>#N/A</v>
      </c>
    </row>
    <row r="346">
      <c r="A346" t="inlineStr">
        <is>
          <t>20600534298</t>
        </is>
      </c>
      <c r="B346" t="e">
        <v>#N/A</v>
      </c>
    </row>
    <row r="347">
      <c r="A347" t="inlineStr">
        <is>
          <t>20606257172</t>
        </is>
      </c>
      <c r="B347" t="e">
        <v>#N/A</v>
      </c>
    </row>
    <row r="348">
      <c r="A348" t="inlineStr">
        <is>
          <t>20607144347</t>
        </is>
      </c>
      <c r="B348" t="e">
        <v>#N/A</v>
      </c>
    </row>
    <row r="349">
      <c r="A349" t="inlineStr">
        <is>
          <t>20601812151</t>
        </is>
      </c>
      <c r="B349" t="e">
        <v>#N/A</v>
      </c>
    </row>
    <row r="350">
      <c r="A350" t="inlineStr">
        <is>
          <t>20607009261</t>
        </is>
      </c>
      <c r="B350" t="e">
        <v>#N/A</v>
      </c>
    </row>
    <row r="351">
      <c r="A351" t="inlineStr">
        <is>
          <t>20175089111</t>
        </is>
      </c>
      <c r="B351" t="e">
        <v>#N/A</v>
      </c>
    </row>
    <row r="352">
      <c r="A352" t="inlineStr">
        <is>
          <t>20570822242</t>
        </is>
      </c>
      <c r="B352" t="e">
        <v>#N/A</v>
      </c>
    </row>
    <row r="353">
      <c r="A353" t="inlineStr">
        <is>
          <t>20606307625</t>
        </is>
      </c>
      <c r="B353" t="e">
        <v>#N/A</v>
      </c>
    </row>
    <row r="354">
      <c r="A354" t="inlineStr">
        <is>
          <t>20611180625</t>
        </is>
      </c>
      <c r="B354" t="e">
        <v>#N/A</v>
      </c>
    </row>
    <row r="355">
      <c r="A355" t="inlineStr">
        <is>
          <t>20570839056</t>
        </is>
      </c>
      <c r="B355" t="e">
        <v>#N/A</v>
      </c>
    </row>
    <row r="356">
      <c r="A356" t="inlineStr">
        <is>
          <t>20527622434</t>
        </is>
      </c>
      <c r="B356" t="e">
        <v>#N/A</v>
      </c>
    </row>
    <row r="357">
      <c r="A357" t="inlineStr">
        <is>
          <t>20608517741</t>
        </is>
      </c>
      <c r="B357" t="e">
        <v>#N/A</v>
      </c>
    </row>
    <row r="358">
      <c r="A358" t="inlineStr">
        <is>
          <t>20603864060</t>
        </is>
      </c>
      <c r="B358" t="e">
        <v>#N/A</v>
      </c>
    </row>
    <row r="359">
      <c r="A359" t="inlineStr">
        <is>
          <t>20608734725</t>
        </is>
      </c>
      <c r="B359" t="e">
        <v>#N/A</v>
      </c>
    </row>
    <row r="360">
      <c r="A360" t="inlineStr">
        <is>
          <t>20609529891</t>
        </is>
      </c>
      <c r="B360" t="e">
        <v>#N/A</v>
      </c>
    </row>
    <row r="361">
      <c r="A361" t="inlineStr">
        <is>
          <t>20563823641</t>
        </is>
      </c>
      <c r="B361" t="e">
        <v>#N/A</v>
      </c>
    </row>
    <row r="362">
      <c r="A362" t="inlineStr">
        <is>
          <t>20495177697</t>
        </is>
      </c>
      <c r="B362" t="e">
        <v>#N/A</v>
      </c>
    </row>
    <row r="363">
      <c r="A363" t="inlineStr">
        <is>
          <t>20602446019</t>
        </is>
      </c>
      <c r="B363" t="e">
        <v>#N/A</v>
      </c>
    </row>
    <row r="364">
      <c r="A364" t="inlineStr">
        <is>
          <t>20600515412</t>
        </is>
      </c>
      <c r="B364" t="e">
        <v>#N/A</v>
      </c>
    </row>
    <row r="365">
      <c r="A365" t="inlineStr">
        <is>
          <t>20608190776</t>
        </is>
      </c>
      <c r="B365" t="e">
        <v>#N/A</v>
      </c>
    </row>
    <row r="366">
      <c r="A366" t="inlineStr">
        <is>
          <t>20601074843</t>
        </is>
      </c>
      <c r="B366" t="e">
        <v>#N/A</v>
      </c>
    </row>
    <row r="367">
      <c r="A367" t="inlineStr">
        <is>
          <t>20601041830</t>
        </is>
      </c>
      <c r="B367" t="e">
        <v>#N/A</v>
      </c>
    </row>
    <row r="368">
      <c r="A368" t="inlineStr">
        <is>
          <t>20608834746</t>
        </is>
      </c>
      <c r="B368" t="e">
        <v>#N/A</v>
      </c>
    </row>
    <row r="369">
      <c r="A369" t="inlineStr">
        <is>
          <t>20603201150</t>
        </is>
      </c>
      <c r="B369" t="e">
        <v>#N/A</v>
      </c>
    </row>
    <row r="370">
      <c r="A370" t="inlineStr">
        <is>
          <t>20606017406</t>
        </is>
      </c>
      <c r="B370" t="e">
        <v>#N/A</v>
      </c>
    </row>
    <row r="371">
      <c r="A371" t="inlineStr">
        <is>
          <t>20600588851</t>
        </is>
      </c>
      <c r="B371" t="e">
        <v>#N/A</v>
      </c>
    </row>
    <row r="372">
      <c r="A372" t="inlineStr">
        <is>
          <t>20568257899</t>
        </is>
      </c>
      <c r="B372" t="e">
        <v>#N/A</v>
      </c>
    </row>
    <row r="373">
      <c r="A373" t="inlineStr">
        <is>
          <t>20603957033</t>
        </is>
      </c>
      <c r="B373" t="e">
        <v>#N/A</v>
      </c>
    </row>
    <row r="374">
      <c r="A374" t="inlineStr">
        <is>
          <t>20402648504</t>
        </is>
      </c>
      <c r="B374" t="e">
        <v>#N/A</v>
      </c>
    </row>
    <row r="375">
      <c r="A375" t="inlineStr">
        <is>
          <t>20482423320</t>
        </is>
      </c>
      <c r="B375" t="e">
        <v>#N/A</v>
      </c>
    </row>
    <row r="376">
      <c r="A376" t="inlineStr">
        <is>
          <t>20609488621</t>
        </is>
      </c>
      <c r="B376" t="e">
        <v>#N/A</v>
      </c>
    </row>
    <row r="377">
      <c r="A377" t="inlineStr">
        <is>
          <t>20608049721</t>
        </is>
      </c>
      <c r="B377" t="e">
        <v>#N/A</v>
      </c>
    </row>
    <row r="378">
      <c r="A378" t="inlineStr">
        <is>
          <t>20542311569</t>
        </is>
      </c>
      <c r="B378" t="e">
        <v>#N/A</v>
      </c>
    </row>
    <row r="379">
      <c r="A379" t="inlineStr">
        <is>
          <t>20528396535</t>
        </is>
      </c>
      <c r="B379" t="e">
        <v>#N/A</v>
      </c>
    </row>
    <row r="380">
      <c r="A380" t="inlineStr">
        <is>
          <t>20609941406</t>
        </is>
      </c>
      <c r="B380" t="e">
        <v>#N/A</v>
      </c>
    </row>
    <row r="381">
      <c r="A381" t="inlineStr">
        <is>
          <t>20606717475</t>
        </is>
      </c>
      <c r="B381" t="e">
        <v>#N/A</v>
      </c>
    </row>
    <row r="382">
      <c r="A382" t="inlineStr">
        <is>
          <t>20529801433</t>
        </is>
      </c>
      <c r="B382" t="e">
        <v>#N/A</v>
      </c>
    </row>
    <row r="383">
      <c r="A383" t="inlineStr">
        <is>
          <t>20607520748</t>
        </is>
      </c>
      <c r="B383" t="e">
        <v>#N/A</v>
      </c>
    </row>
    <row r="384">
      <c r="A384" t="inlineStr">
        <is>
          <t>20448766471</t>
        </is>
      </c>
      <c r="B384" t="e">
        <v>#N/A</v>
      </c>
    </row>
    <row r="385">
      <c r="A385" t="inlineStr">
        <is>
          <t>20603478879</t>
        </is>
      </c>
      <c r="B385" t="e">
        <v>#N/A</v>
      </c>
    </row>
    <row r="386">
      <c r="A386" t="inlineStr">
        <is>
          <t>20604315825</t>
        </is>
      </c>
      <c r="B386" t="e">
        <v>#N/A</v>
      </c>
    </row>
    <row r="387">
      <c r="A387" t="inlineStr">
        <is>
          <t>20603587627</t>
        </is>
      </c>
      <c r="B387" t="e">
        <v>#N/A</v>
      </c>
    </row>
    <row r="388">
      <c r="A388" t="inlineStr">
        <is>
          <t>20571419301</t>
        </is>
      </c>
      <c r="B388" t="e">
        <v>#N/A</v>
      </c>
    </row>
    <row r="389">
      <c r="A389" t="inlineStr">
        <is>
          <t>20613037595</t>
        </is>
      </c>
      <c r="B389" t="e">
        <v>#N/A</v>
      </c>
    </row>
    <row r="390">
      <c r="A390" t="inlineStr">
        <is>
          <t>20608609467</t>
        </is>
      </c>
      <c r="B390" t="e">
        <v>#N/A</v>
      </c>
    </row>
    <row r="391">
      <c r="A391" t="inlineStr">
        <is>
          <t>20603356404</t>
        </is>
      </c>
      <c r="B391" t="e">
        <v>#N/A</v>
      </c>
    </row>
    <row r="392">
      <c r="A392" t="inlineStr">
        <is>
          <t>20533263233</t>
        </is>
      </c>
      <c r="B392" t="e">
        <v>#N/A</v>
      </c>
    </row>
    <row r="393">
      <c r="A393" t="inlineStr">
        <is>
          <t>20600836995</t>
        </is>
      </c>
      <c r="B393" t="e">
        <v>#N/A</v>
      </c>
    </row>
    <row r="394">
      <c r="A394" t="inlineStr">
        <is>
          <t>20608470388</t>
        </is>
      </c>
      <c r="B394" t="e">
        <v>#N/A</v>
      </c>
    </row>
    <row r="395">
      <c r="A395" t="inlineStr">
        <is>
          <t>20607382604</t>
        </is>
      </c>
      <c r="B395" t="e">
        <v>#N/A</v>
      </c>
    </row>
    <row r="396">
      <c r="A396" t="inlineStr">
        <is>
          <t>20601958911</t>
        </is>
      </c>
      <c r="B396" t="e">
        <v>#N/A</v>
      </c>
    </row>
    <row r="397">
      <c r="A397" t="inlineStr">
        <is>
          <t>20610739491</t>
        </is>
      </c>
      <c r="B397" t="e">
        <v>#N/A</v>
      </c>
    </row>
    <row r="398">
      <c r="A398" t="inlineStr">
        <is>
          <t>20608478311</t>
        </is>
      </c>
      <c r="B398" t="e">
        <v>#N/A</v>
      </c>
    </row>
    <row r="399">
      <c r="A399" t="inlineStr">
        <is>
          <t>20607558559</t>
        </is>
      </c>
      <c r="B399" t="e">
        <v>#N/A</v>
      </c>
    </row>
    <row r="400">
      <c r="A400" t="inlineStr">
        <is>
          <t>20611182661</t>
        </is>
      </c>
      <c r="B400" t="e">
        <v>#N/A</v>
      </c>
    </row>
    <row r="401">
      <c r="A401" t="inlineStr">
        <is>
          <t>20611254068</t>
        </is>
      </c>
      <c r="B401" t="e">
        <v>#N/A</v>
      </c>
    </row>
    <row r="402">
      <c r="A402" t="inlineStr">
        <is>
          <t>20610124977</t>
        </is>
      </c>
      <c r="B402" t="e">
        <v>#N/A</v>
      </c>
    </row>
    <row r="403">
      <c r="A403" t="inlineStr">
        <is>
          <t>20609119421</t>
        </is>
      </c>
      <c r="B403" t="e">
        <v>#N/A</v>
      </c>
    </row>
    <row r="404">
      <c r="A404" t="inlineStr">
        <is>
          <t>20605357122</t>
        </is>
      </c>
      <c r="B404" t="e">
        <v>#N/A</v>
      </c>
    </row>
    <row r="405">
      <c r="A405" t="inlineStr">
        <is>
          <t>20603355017</t>
        </is>
      </c>
      <c r="B405" t="e">
        <v>#N/A</v>
      </c>
    </row>
    <row r="406">
      <c r="A406" t="inlineStr">
        <is>
          <t>20605600922</t>
        </is>
      </c>
      <c r="B406" t="e">
        <v>#N/A</v>
      </c>
    </row>
    <row r="407">
      <c r="A407" t="inlineStr">
        <is>
          <t>20600523652</t>
        </is>
      </c>
      <c r="B407" t="e">
        <v>#N/A</v>
      </c>
    </row>
    <row r="408">
      <c r="A408" t="inlineStr">
        <is>
          <t>20534560223</t>
        </is>
      </c>
      <c r="B408" t="e">
        <v>#N/A</v>
      </c>
    </row>
    <row r="409">
      <c r="A409" t="inlineStr">
        <is>
          <t>20574660654</t>
        </is>
      </c>
      <c r="B409" t="e">
        <v>#N/A</v>
      </c>
    </row>
    <row r="410">
      <c r="A410" t="inlineStr">
        <is>
          <t>20574716978</t>
        </is>
      </c>
      <c r="B410" t="e">
        <v>#N/A</v>
      </c>
    </row>
    <row r="411">
      <c r="A411" t="inlineStr">
        <is>
          <t>20607442585</t>
        </is>
      </c>
      <c r="B411" t="e">
        <v>#N/A</v>
      </c>
    </row>
    <row r="412">
      <c r="A412" t="inlineStr">
        <is>
          <t>20607875724</t>
        </is>
      </c>
      <c r="B412" t="e">
        <v>#N/A</v>
      </c>
    </row>
    <row r="413">
      <c r="A413" t="inlineStr">
        <is>
          <t>20609025353</t>
        </is>
      </c>
      <c r="B413" t="e">
        <v>#N/A</v>
      </c>
    </row>
    <row r="414">
      <c r="A414" t="inlineStr">
        <is>
          <t>20609875276</t>
        </is>
      </c>
      <c r="B414" t="e">
        <v>#N/A</v>
      </c>
    </row>
    <row r="415">
      <c r="A415" t="inlineStr">
        <is>
          <t>20610159789</t>
        </is>
      </c>
      <c r="B415" t="e">
        <v>#N/A</v>
      </c>
    </row>
    <row r="416">
      <c r="A416" t="inlineStr">
        <is>
          <t>20570838751</t>
        </is>
      </c>
      <c r="B416" t="e">
        <v>#N/A</v>
      </c>
    </row>
    <row r="417">
      <c r="A417" t="inlineStr">
        <is>
          <t>20490726196</t>
        </is>
      </c>
      <c r="B417" t="e">
        <v>#N/A</v>
      </c>
    </row>
    <row r="418">
      <c r="A418" t="inlineStr">
        <is>
          <t>20603676476</t>
        </is>
      </c>
      <c r="B418" t="e">
        <v>#N/A</v>
      </c>
    </row>
    <row r="419">
      <c r="A419" t="inlineStr">
        <is>
          <t>20600390911</t>
        </is>
      </c>
      <c r="B419" t="e">
        <v>#N/A</v>
      </c>
    </row>
    <row r="420">
      <c r="A420" t="inlineStr">
        <is>
          <t>20612229105</t>
        </is>
      </c>
      <c r="B420" t="e">
        <v>#N/A</v>
      </c>
    </row>
    <row r="421">
      <c r="A421" t="inlineStr">
        <is>
          <t>20352417018</t>
        </is>
      </c>
      <c r="B421" t="e">
        <v>#N/A</v>
      </c>
    </row>
    <row r="422">
      <c r="A422" t="inlineStr">
        <is>
          <t>20603829515</t>
        </is>
      </c>
      <c r="B422" t="e">
        <v>#N/A</v>
      </c>
    </row>
    <row r="423">
      <c r="A423" t="inlineStr">
        <is>
          <t>20603842511</t>
        </is>
      </c>
      <c r="B423" t="e">
        <v>#N/A</v>
      </c>
    </row>
    <row r="424">
      <c r="A424" t="inlineStr">
        <is>
          <t>20602194265</t>
        </is>
      </c>
      <c r="B424" t="e">
        <v>#N/A</v>
      </c>
    </row>
    <row r="425">
      <c r="A425" t="inlineStr">
        <is>
          <t>20603675551</t>
        </is>
      </c>
      <c r="B425" t="e">
        <v>#N/A</v>
      </c>
    </row>
    <row r="426">
      <c r="A426" t="inlineStr">
        <is>
          <t>20525969551</t>
        </is>
      </c>
      <c r="B426" t="e">
        <v>#N/A</v>
      </c>
    </row>
    <row r="427">
      <c r="A427" t="inlineStr">
        <is>
          <t>20600796268</t>
        </is>
      </c>
      <c r="B427" t="e">
        <v>#N/A</v>
      </c>
    </row>
    <row r="428">
      <c r="A428" t="inlineStr">
        <is>
          <t>20490822071</t>
        </is>
      </c>
      <c r="B428" t="e">
        <v>#N/A</v>
      </c>
    </row>
    <row r="429">
      <c r="A429" t="inlineStr">
        <is>
          <t>20612596833</t>
        </is>
      </c>
      <c r="B429" t="e">
        <v>#N/A</v>
      </c>
    </row>
    <row r="430">
      <c r="A430" t="inlineStr">
        <is>
          <t>20607264237</t>
        </is>
      </c>
      <c r="B430" t="e">
        <v>#N/A</v>
      </c>
    </row>
    <row r="431">
      <c r="A431" t="inlineStr">
        <is>
          <t>20527504741</t>
        </is>
      </c>
      <c r="B431" t="e">
        <v>#N/A</v>
      </c>
    </row>
    <row r="432">
      <c r="A432" t="inlineStr">
        <is>
          <t>20602260021</t>
        </is>
      </c>
      <c r="B432" t="e">
        <v>#N/A</v>
      </c>
    </row>
    <row r="433">
      <c r="A433" t="inlineStr">
        <is>
          <t>20611142162</t>
        </is>
      </c>
      <c r="B433" t="e">
        <v>#N/A</v>
      </c>
    </row>
    <row r="434">
      <c r="A434" t="inlineStr">
        <is>
          <t>20606538465</t>
        </is>
      </c>
      <c r="B434" t="e">
        <v>#N/A</v>
      </c>
    </row>
    <row r="435">
      <c r="A435" t="inlineStr">
        <is>
          <t>20611065044</t>
        </is>
      </c>
      <c r="B435" t="e">
        <v>#N/A</v>
      </c>
    </row>
    <row r="436">
      <c r="A436" t="inlineStr">
        <is>
          <t>20608206346</t>
        </is>
      </c>
      <c r="B436" t="e">
        <v>#N/A</v>
      </c>
    </row>
    <row r="437">
      <c r="A437" t="inlineStr">
        <is>
          <t>20608058291</t>
        </is>
      </c>
      <c r="B437" t="e">
        <v>#N/A</v>
      </c>
    </row>
    <row r="438">
      <c r="A438" t="inlineStr">
        <is>
          <t>20608453815</t>
        </is>
      </c>
      <c r="B438" t="e">
        <v>#N/A</v>
      </c>
    </row>
    <row r="439">
      <c r="A439" t="inlineStr">
        <is>
          <t>20608124935</t>
        </is>
      </c>
      <c r="B439" t="e">
        <v>#N/A</v>
      </c>
    </row>
    <row r="440">
      <c r="A440" t="inlineStr">
        <is>
          <t>20608597973</t>
        </is>
      </c>
      <c r="B440" t="e">
        <v>#N/A</v>
      </c>
    </row>
    <row r="441">
      <c r="A441" t="inlineStr">
        <is>
          <t>20608820672</t>
        </is>
      </c>
      <c r="B441" t="e">
        <v>#N/A</v>
      </c>
    </row>
    <row r="442">
      <c r="A442" t="inlineStr">
        <is>
          <t>20608860771</t>
        </is>
      </c>
      <c r="B442" t="e">
        <v>#N/A</v>
      </c>
    </row>
    <row r="443">
      <c r="A443" t="inlineStr">
        <is>
          <t>20608389734</t>
        </is>
      </c>
      <c r="B443" t="e">
        <v>#N/A</v>
      </c>
    </row>
    <row r="444">
      <c r="A444" t="inlineStr">
        <is>
          <t>20610024085</t>
        </is>
      </c>
      <c r="B444" t="e">
        <v>#N/A</v>
      </c>
    </row>
    <row r="445">
      <c r="A445" t="inlineStr">
        <is>
          <t>20611567449</t>
        </is>
      </c>
      <c r="B445" t="e">
        <v>#N/A</v>
      </c>
    </row>
    <row r="446">
      <c r="A446" t="inlineStr">
        <is>
          <t>20611198923</t>
        </is>
      </c>
      <c r="B446" t="e">
        <v>#N/A</v>
      </c>
    </row>
    <row r="447">
      <c r="A447" t="inlineStr">
        <is>
          <t>20601939402</t>
        </is>
      </c>
      <c r="B447" t="e">
        <v>#N/A</v>
      </c>
    </row>
    <row r="448">
      <c r="A448" t="inlineStr">
        <is>
          <t>20601667526</t>
        </is>
      </c>
      <c r="B448" t="e">
        <v>#N/A</v>
      </c>
    </row>
    <row r="449">
      <c r="A449" t="inlineStr">
        <is>
          <t>20486255090</t>
        </is>
      </c>
      <c r="B449" t="e">
        <v>#N/A</v>
      </c>
    </row>
    <row r="450">
      <c r="A450" t="inlineStr">
        <is>
          <t>20611967056</t>
        </is>
      </c>
      <c r="B450" t="e">
        <v>#N/A</v>
      </c>
    </row>
    <row r="451">
      <c r="A451" t="inlineStr">
        <is>
          <t>20601306485</t>
        </is>
      </c>
      <c r="B451" t="e">
        <v>#N/A</v>
      </c>
    </row>
    <row r="452">
      <c r="A452" t="inlineStr">
        <is>
          <t>20611321482</t>
        </is>
      </c>
      <c r="B452" t="e">
        <v>#N/A</v>
      </c>
    </row>
    <row r="453">
      <c r="A453" t="inlineStr">
        <is>
          <t>20482572163</t>
        </is>
      </c>
      <c r="B453" t="e">
        <v>#N/A</v>
      </c>
    </row>
    <row r="454">
      <c r="A454" t="inlineStr">
        <is>
          <t>20609917840</t>
        </is>
      </c>
      <c r="B454" t="e">
        <v>#N/A</v>
      </c>
    </row>
    <row r="455">
      <c r="A455" t="inlineStr">
        <is>
          <t>20607775185</t>
        </is>
      </c>
      <c r="B455" t="e">
        <v>#N/A</v>
      </c>
    </row>
    <row r="456">
      <c r="A456" t="inlineStr">
        <is>
          <t>20610772553</t>
        </is>
      </c>
      <c r="B456" t="e">
        <v>#N/A</v>
      </c>
    </row>
    <row r="457">
      <c r="A457" t="inlineStr">
        <is>
          <t>20604705411</t>
        </is>
      </c>
      <c r="B457" t="e">
        <v>#N/A</v>
      </c>
    </row>
    <row r="458">
      <c r="A458" t="inlineStr">
        <is>
          <t>20607265624</t>
        </is>
      </c>
      <c r="B458" t="e">
        <v>#N/A</v>
      </c>
    </row>
    <row r="459">
      <c r="A459" t="inlineStr">
        <is>
          <t>20606041382</t>
        </is>
      </c>
      <c r="B459" t="e">
        <v>#N/A</v>
      </c>
    </row>
    <row r="460">
      <c r="A460" t="inlineStr">
        <is>
          <t>20602770860</t>
        </is>
      </c>
      <c r="B460" t="e">
        <v>#N/A</v>
      </c>
    </row>
    <row r="461">
      <c r="A461" t="inlineStr">
        <is>
          <t>20604583081</t>
        </is>
      </c>
      <c r="B461" t="e">
        <v>#N/A</v>
      </c>
    </row>
    <row r="462">
      <c r="A462" t="inlineStr">
        <is>
          <t>20527492638</t>
        </is>
      </c>
      <c r="B462" t="e">
        <v>#N/A</v>
      </c>
    </row>
    <row r="463">
      <c r="A463" t="inlineStr">
        <is>
          <t>20609787202</t>
        </is>
      </c>
      <c r="B463" t="e">
        <v>#N/A</v>
      </c>
    </row>
    <row r="464">
      <c r="A464" t="inlineStr">
        <is>
          <t>20491086727</t>
        </is>
      </c>
      <c r="B464" t="e">
        <v>#N/A</v>
      </c>
    </row>
    <row r="465">
      <c r="A465" t="inlineStr">
        <is>
          <t>20608017501</t>
        </is>
      </c>
      <c r="B465" t="e">
        <v>#N/A</v>
      </c>
    </row>
    <row r="466">
      <c r="A466" t="inlineStr">
        <is>
          <t>20610507701</t>
        </is>
      </c>
      <c r="B466" t="e">
        <v>#N/A</v>
      </c>
    </row>
    <row r="467">
      <c r="A467" t="inlineStr">
        <is>
          <t>20493959574</t>
        </is>
      </c>
      <c r="B467" t="e">
        <v>#N/A</v>
      </c>
    </row>
    <row r="468">
      <c r="A468" t="inlineStr">
        <is>
          <t>20489293898</t>
        </is>
      </c>
      <c r="B468" t="e">
        <v>#N/A</v>
      </c>
    </row>
    <row r="469">
      <c r="A469" t="inlineStr">
        <is>
          <t>20365575674</t>
        </is>
      </c>
      <c r="B469" t="e">
        <v>#N/A</v>
      </c>
    </row>
    <row r="470">
      <c r="A470" t="inlineStr">
        <is>
          <t>20529095971</t>
        </is>
      </c>
      <c r="B470" t="e">
        <v>#N/A</v>
      </c>
    </row>
    <row r="471">
      <c r="A471" t="inlineStr">
        <is>
          <t>20609948044</t>
        </is>
      </c>
      <c r="B471" t="e">
        <v>#N/A</v>
      </c>
    </row>
    <row r="472">
      <c r="A472" t="inlineStr">
        <is>
          <t>20608562886</t>
        </is>
      </c>
      <c r="B472" t="e">
        <v>#N/A</v>
      </c>
    </row>
    <row r="473">
      <c r="A473" t="inlineStr">
        <is>
          <t>20609057361</t>
        </is>
      </c>
      <c r="B473" t="e">
        <v>#N/A</v>
      </c>
    </row>
    <row r="474">
      <c r="A474" t="inlineStr">
        <is>
          <t>20605564730</t>
        </is>
      </c>
      <c r="B474" t="e">
        <v>#N/A</v>
      </c>
    </row>
    <row r="475">
      <c r="A475" t="inlineStr">
        <is>
          <t>20606101423</t>
        </is>
      </c>
      <c r="B475" t="e">
        <v>#N/A</v>
      </c>
    </row>
    <row r="476">
      <c r="A476" t="inlineStr">
        <is>
          <t>20448843051</t>
        </is>
      </c>
      <c r="B476" t="e">
        <v>#N/A</v>
      </c>
    </row>
    <row r="477">
      <c r="A477" t="inlineStr">
        <is>
          <t>20611480262</t>
        </is>
      </c>
      <c r="B477" t="e">
        <v>#N/A</v>
      </c>
    </row>
    <row r="478">
      <c r="A478" t="inlineStr">
        <is>
          <t>20606214082</t>
        </is>
      </c>
      <c r="B478" t="e">
        <v>#N/A</v>
      </c>
    </row>
    <row r="479">
      <c r="A479" t="inlineStr">
        <is>
          <t>20608294512</t>
        </is>
      </c>
      <c r="B479" t="e">
        <v>#N/A</v>
      </c>
    </row>
    <row r="480">
      <c r="A480" t="inlineStr">
        <is>
          <t>20605141456</t>
        </is>
      </c>
      <c r="B480" t="e">
        <v>#N/A</v>
      </c>
    </row>
    <row r="481">
      <c r="A481" t="inlineStr">
        <is>
          <t>20609555395</t>
        </is>
      </c>
      <c r="B481" t="e">
        <v>#N/A</v>
      </c>
    </row>
    <row r="482">
      <c r="A482" t="inlineStr">
        <is>
          <t>20487242994</t>
        </is>
      </c>
      <c r="B482" t="e">
        <v>#N/A</v>
      </c>
    </row>
    <row r="483">
      <c r="A483" t="inlineStr">
        <is>
          <t>20393816211</t>
        </is>
      </c>
      <c r="B483" t="e">
        <v>#N/A</v>
      </c>
    </row>
    <row r="484">
      <c r="A484" t="inlineStr">
        <is>
          <t>20393152207</t>
        </is>
      </c>
      <c r="B484" t="e">
        <v>#N/A</v>
      </c>
    </row>
    <row r="485">
      <c r="A485" t="inlineStr">
        <is>
          <t>20600256808</t>
        </is>
      </c>
      <c r="B485" t="e">
        <v>#N/A</v>
      </c>
    </row>
    <row r="486">
      <c r="A486" t="inlineStr">
        <is>
          <t>20542289024</t>
        </is>
      </c>
      <c r="B486" t="e">
        <v>#N/A</v>
      </c>
    </row>
    <row r="487">
      <c r="A487" t="inlineStr">
        <is>
          <t>20542257416</t>
        </is>
      </c>
      <c r="B487" t="e">
        <v>#N/A</v>
      </c>
    </row>
    <row r="488">
      <c r="A488" t="inlineStr">
        <is>
          <t>20606556331</t>
        </is>
      </c>
      <c r="B488" t="e">
        <v>#N/A</v>
      </c>
    </row>
    <row r="489">
      <c r="A489" t="inlineStr">
        <is>
          <t>20612331821</t>
        </is>
      </c>
      <c r="B489" t="e">
        <v>#N/A</v>
      </c>
    </row>
    <row r="490">
      <c r="A490" t="inlineStr">
        <is>
          <t>20603979924</t>
        </is>
      </c>
      <c r="B490" t="e">
        <v>#N/A</v>
      </c>
    </row>
    <row r="491">
      <c r="A491" t="inlineStr">
        <is>
          <t>20609013487</t>
        </is>
      </c>
      <c r="B491" t="e">
        <v>#N/A</v>
      </c>
    </row>
    <row r="492">
      <c r="A492" t="inlineStr">
        <is>
          <t>20606293888</t>
        </is>
      </c>
      <c r="B492" t="e">
        <v>#N/A</v>
      </c>
    </row>
    <row r="493">
      <c r="A493" t="inlineStr">
        <is>
          <t>20610598880</t>
        </is>
      </c>
      <c r="B493" t="e">
        <v>#N/A</v>
      </c>
    </row>
    <row r="494">
      <c r="A494" t="inlineStr">
        <is>
          <t>20327993705</t>
        </is>
      </c>
      <c r="B494" t="e">
        <v>#N/A</v>
      </c>
    </row>
    <row r="495">
      <c r="A495" t="inlineStr">
        <is>
          <t>20539619595</t>
        </is>
      </c>
      <c r="B495" t="e">
        <v>#N/A</v>
      </c>
    </row>
    <row r="496">
      <c r="A496" t="inlineStr">
        <is>
          <t>20611631686</t>
        </is>
      </c>
      <c r="B496" t="e">
        <v>#N/A</v>
      </c>
    </row>
    <row r="497">
      <c r="A497" t="inlineStr">
        <is>
          <t>20600010086</t>
        </is>
      </c>
      <c r="B497" t="e">
        <v>#N/A</v>
      </c>
    </row>
    <row r="498">
      <c r="A498" t="inlineStr">
        <is>
          <t>20609979471</t>
        </is>
      </c>
      <c r="B498" t="e">
        <v>#N/A</v>
      </c>
    </row>
    <row r="499">
      <c r="A499" t="inlineStr">
        <is>
          <t>20612779598</t>
        </is>
      </c>
      <c r="B499" t="e">
        <v>#N/A</v>
      </c>
    </row>
    <row r="500">
      <c r="A500" t="inlineStr">
        <is>
          <t>20602712657</t>
        </is>
      </c>
      <c r="B500" t="e">
        <v>#N/A</v>
      </c>
    </row>
    <row r="501">
      <c r="A501" t="inlineStr">
        <is>
          <t>20611340002</t>
        </is>
      </c>
      <c r="B501" t="e">
        <v>#N/A</v>
      </c>
    </row>
    <row r="502">
      <c r="A502" t="inlineStr">
        <is>
          <t>20608506706</t>
        </is>
      </c>
      <c r="B502" t="e">
        <v>#N/A</v>
      </c>
    </row>
    <row r="503">
      <c r="A503" t="inlineStr">
        <is>
          <t>20605520058</t>
        </is>
      </c>
      <c r="B503" t="e">
        <v>#N/A</v>
      </c>
    </row>
    <row r="504">
      <c r="A504" t="inlineStr">
        <is>
          <t>20607660515</t>
        </is>
      </c>
      <c r="B504" t="e">
        <v>#N/A</v>
      </c>
    </row>
    <row r="505">
      <c r="A505" t="inlineStr">
        <is>
          <t>20600384016</t>
        </is>
      </c>
      <c r="B505" t="e">
        <v>#N/A</v>
      </c>
    </row>
    <row r="506">
      <c r="A506" t="inlineStr">
        <is>
          <t>20568080948</t>
        </is>
      </c>
      <c r="B506" t="e">
        <v>#N/A</v>
      </c>
    </row>
    <row r="507">
      <c r="A507" t="inlineStr">
        <is>
          <t>20573330651</t>
        </is>
      </c>
      <c r="B507" t="e">
        <v>#N/A</v>
      </c>
    </row>
    <row r="508">
      <c r="A508" t="inlineStr">
        <is>
          <t>20166786861</t>
        </is>
      </c>
      <c r="B508" t="e">
        <v>#N/A</v>
      </c>
    </row>
    <row r="509">
      <c r="A509" t="inlineStr">
        <is>
          <t>20601919657</t>
        </is>
      </c>
      <c r="B509" t="e">
        <v>#N/A</v>
      </c>
    </row>
    <row r="510">
      <c r="A510" t="inlineStr">
        <is>
          <t>20605688170</t>
        </is>
      </c>
      <c r="B510" t="e">
        <v>#N/A</v>
      </c>
    </row>
    <row r="511">
      <c r="A511" t="inlineStr">
        <is>
          <t>20611935243</t>
        </is>
      </c>
      <c r="B511" t="e">
        <v>#N/A</v>
      </c>
    </row>
    <row r="512">
      <c r="A512" t="inlineStr">
        <is>
          <t>20571335388</t>
        </is>
      </c>
      <c r="B512" t="e">
        <v>#N/A</v>
      </c>
    </row>
    <row r="513">
      <c r="A513" t="inlineStr">
        <is>
          <t>20611080817</t>
        </is>
      </c>
      <c r="B513" t="e">
        <v>#N/A</v>
      </c>
    </row>
    <row r="514">
      <c r="A514" t="inlineStr">
        <is>
          <t>20609623056</t>
        </is>
      </c>
      <c r="B514" t="e">
        <v>#N/A</v>
      </c>
    </row>
    <row r="515">
      <c r="A515" t="inlineStr">
        <is>
          <t>20610739505</t>
        </is>
      </c>
      <c r="B515" t="e">
        <v>#N/A</v>
      </c>
    </row>
    <row r="516">
      <c r="A516" t="inlineStr">
        <is>
          <t>20606226013</t>
        </is>
      </c>
      <c r="B516" t="e">
        <v>#N/A</v>
      </c>
    </row>
    <row r="517">
      <c r="A517" t="inlineStr">
        <is>
          <t>20491149664</t>
        </is>
      </c>
      <c r="B517" t="e">
        <v>#N/A</v>
      </c>
    </row>
    <row r="518">
      <c r="A518" t="inlineStr">
        <is>
          <t>20600446321</t>
        </is>
      </c>
      <c r="B518" t="e">
        <v>#N/A</v>
      </c>
    </row>
    <row r="519">
      <c r="A519" t="inlineStr">
        <is>
          <t>20610555811</t>
        </is>
      </c>
      <c r="B519" t="e">
        <v>#N/A</v>
      </c>
    </row>
    <row r="520">
      <c r="A520" t="inlineStr">
        <is>
          <t>20606590301</t>
        </is>
      </c>
      <c r="B520" t="e">
        <v>#N/A</v>
      </c>
    </row>
    <row r="521">
      <c r="A521" t="inlineStr">
        <is>
          <t>20613667203</t>
        </is>
      </c>
      <c r="B521" t="e">
        <v>#N/A</v>
      </c>
    </row>
    <row r="522">
      <c r="A522" t="inlineStr">
        <is>
          <t>20610592474</t>
        </is>
      </c>
      <c r="B522" t="e">
        <v>#N/A</v>
      </c>
    </row>
    <row r="523">
      <c r="A523" t="inlineStr">
        <is>
          <t>20607063576</t>
        </is>
      </c>
      <c r="B523" t="e">
        <v>#N/A</v>
      </c>
    </row>
    <row r="524">
      <c r="A524" t="inlineStr">
        <is>
          <t>20609203359</t>
        </is>
      </c>
      <c r="B524" t="e">
        <v>#N/A</v>
      </c>
    </row>
    <row r="525">
      <c r="A525" t="inlineStr">
        <is>
          <t>20600594843</t>
        </is>
      </c>
      <c r="B525" t="e">
        <v>#N/A</v>
      </c>
    </row>
    <row r="526">
      <c r="A526" t="inlineStr">
        <is>
          <t>20608699041</t>
        </is>
      </c>
      <c r="B526" t="e">
        <v>#N/A</v>
      </c>
    </row>
    <row r="527">
      <c r="A527" t="inlineStr">
        <is>
          <t>20610585184</t>
        </is>
      </c>
      <c r="B527" t="e">
        <v>#N/A</v>
      </c>
    </row>
    <row r="528">
      <c r="A528" t="inlineStr">
        <is>
          <t>20610524231</t>
        </is>
      </c>
      <c r="B528" t="e">
        <v>#N/A</v>
      </c>
    </row>
    <row r="529">
      <c r="A529" t="inlineStr">
        <is>
          <t>20612142361</t>
        </is>
      </c>
      <c r="B529" t="e">
        <v>#N/A</v>
      </c>
    </row>
    <row r="530">
      <c r="A530" t="inlineStr">
        <is>
          <t>20612079111</t>
        </is>
      </c>
      <c r="B530" t="e">
        <v>#N/A</v>
      </c>
    </row>
    <row r="531">
      <c r="A531" t="inlineStr">
        <is>
          <t>20486973219</t>
        </is>
      </c>
      <c r="B531" t="e">
        <v>#N/A</v>
      </c>
    </row>
    <row r="532">
      <c r="A532" t="inlineStr">
        <is>
          <t>20609813688</t>
        </is>
      </c>
      <c r="B532" t="e">
        <v>#N/A</v>
      </c>
    </row>
    <row r="533">
      <c r="A533" t="inlineStr">
        <is>
          <t>20606497122</t>
        </is>
      </c>
      <c r="B533" t="e">
        <v>#N/A</v>
      </c>
    </row>
    <row r="534">
      <c r="A534" t="inlineStr">
        <is>
          <t>20610032185</t>
        </is>
      </c>
      <c r="B534" t="e">
        <v>#N/A</v>
      </c>
    </row>
    <row r="535">
      <c r="A535" t="inlineStr">
        <is>
          <t>20605272577</t>
        </is>
      </c>
      <c r="B535" t="e">
        <v>#N/A</v>
      </c>
    </row>
    <row r="536">
      <c r="A536" t="inlineStr">
        <is>
          <t>20612473626</t>
        </is>
      </c>
      <c r="B536" t="e">
        <v>#N/A</v>
      </c>
    </row>
    <row r="537">
      <c r="A537" t="inlineStr">
        <is>
          <t>20608865927</t>
        </is>
      </c>
      <c r="B537" t="e">
        <v>#N/A</v>
      </c>
    </row>
    <row r="538">
      <c r="A538" t="inlineStr">
        <is>
          <t>20609411423</t>
        </is>
      </c>
      <c r="B538" t="e">
        <v>#N/A</v>
      </c>
    </row>
    <row r="539">
      <c r="A539" t="inlineStr">
        <is>
          <t>20611055669</t>
        </is>
      </c>
      <c r="B539" t="e">
        <v>#N/A</v>
      </c>
    </row>
    <row r="540">
      <c r="A540" t="inlineStr">
        <is>
          <t>20609862492</t>
        </is>
      </c>
      <c r="B540" t="e">
        <v>#N/A</v>
      </c>
    </row>
    <row r="541">
      <c r="A541" t="inlineStr">
        <is>
          <t>20613233106</t>
        </is>
      </c>
      <c r="B541" t="e">
        <v>#N/A</v>
      </c>
    </row>
    <row r="542">
      <c r="A542" t="inlineStr">
        <is>
          <t>20611472529</t>
        </is>
      </c>
      <c r="B542" t="e">
        <v>#N/A</v>
      </c>
    </row>
    <row r="543">
      <c r="A543" t="inlineStr">
        <is>
          <t>20611444053</t>
        </is>
      </c>
      <c r="B543" t="e">
        <v>#N/A</v>
      </c>
    </row>
    <row r="544">
      <c r="A544" t="inlineStr">
        <is>
          <t>20611141298</t>
        </is>
      </c>
      <c r="B544" t="e">
        <v>#N/A</v>
      </c>
    </row>
    <row r="545">
      <c r="A545" t="inlineStr">
        <is>
          <t>20607580023</t>
        </is>
      </c>
      <c r="B545" t="e">
        <v>#N/A</v>
      </c>
    </row>
    <row r="546">
      <c r="A546" t="inlineStr">
        <is>
          <t>20448791310</t>
        </is>
      </c>
      <c r="B546" t="e">
        <v>#N/A</v>
      </c>
    </row>
    <row r="547">
      <c r="A547" t="inlineStr">
        <is>
          <t>20447688281</t>
        </is>
      </c>
      <c r="B547" t="e">
        <v>#N/A</v>
      </c>
    </row>
    <row r="548">
      <c r="A548" t="inlineStr">
        <is>
          <t>20612652075</t>
        </is>
      </c>
      <c r="B548" t="e">
        <v>#N/A</v>
      </c>
    </row>
    <row r="549">
      <c r="A549" t="inlineStr">
        <is>
          <t>20487558363</t>
        </is>
      </c>
      <c r="B549" t="e">
        <v>#N/A</v>
      </c>
    </row>
    <row r="550">
      <c r="A550" t="inlineStr">
        <is>
          <t>20479728501</t>
        </is>
      </c>
      <c r="B550" t="e">
        <v>#N/A</v>
      </c>
    </row>
    <row r="551">
      <c r="A551" t="inlineStr">
        <is>
          <t>20480118295</t>
        </is>
      </c>
      <c r="B551" t="e">
        <v>#N/A</v>
      </c>
    </row>
    <row r="552">
      <c r="A552" t="inlineStr">
        <is>
          <t>20612601462</t>
        </is>
      </c>
      <c r="B552" t="e">
        <v>#N/A</v>
      </c>
    </row>
    <row r="553">
      <c r="A553" t="inlineStr">
        <is>
          <t>20611153571</t>
        </is>
      </c>
      <c r="B553" t="e">
        <v>#N/A</v>
      </c>
    </row>
    <row r="554">
      <c r="A554" t="inlineStr">
        <is>
          <t>20602862764</t>
        </is>
      </c>
      <c r="B554" t="e">
        <v>#N/A</v>
      </c>
    </row>
    <row r="555">
      <c r="A555" t="inlineStr">
        <is>
          <t>20609542129</t>
        </is>
      </c>
      <c r="B555" t="e">
        <v>#N/A</v>
      </c>
    </row>
    <row r="556">
      <c r="A556" t="inlineStr">
        <is>
          <t>20609078074</t>
        </is>
      </c>
      <c r="B556" t="e">
        <v>#N/A</v>
      </c>
    </row>
    <row r="557">
      <c r="A557" t="inlineStr">
        <is>
          <t>20609069555</t>
        </is>
      </c>
      <c r="B557" t="e">
        <v>#N/A</v>
      </c>
    </row>
    <row r="558">
      <c r="A558" t="inlineStr">
        <is>
          <t>20609166500</t>
        </is>
      </c>
      <c r="B558" t="e">
        <v>#N/A</v>
      </c>
    </row>
    <row r="559">
      <c r="A559" t="inlineStr">
        <is>
          <t>20611650524</t>
        </is>
      </c>
      <c r="B559" t="e">
        <v>#N/A</v>
      </c>
    </row>
    <row r="560">
      <c r="A560" t="inlineStr">
        <is>
          <t>20534524774</t>
        </is>
      </c>
      <c r="B560" t="e">
        <v>#N/A</v>
      </c>
    </row>
    <row r="561">
      <c r="A561" t="inlineStr">
        <is>
          <t>20601339090</t>
        </is>
      </c>
      <c r="B561" t="e">
        <v>#N/A</v>
      </c>
    </row>
    <row r="562">
      <c r="A562" t="inlineStr">
        <is>
          <t>20605304479</t>
        </is>
      </c>
      <c r="B562" t="e">
        <v>#N/A</v>
      </c>
    </row>
    <row r="563">
      <c r="A563" t="inlineStr">
        <is>
          <t>20605210733</t>
        </is>
      </c>
      <c r="B563" t="e">
        <v>#N/A</v>
      </c>
    </row>
    <row r="564">
      <c r="A564" t="inlineStr">
        <is>
          <t>20608571648</t>
        </is>
      </c>
      <c r="B564" t="e">
        <v>#N/A</v>
      </c>
    </row>
    <row r="565">
      <c r="A565" t="inlineStr">
        <is>
          <t>20572190251</t>
        </is>
      </c>
      <c r="B565" t="e">
        <v>#N/A</v>
      </c>
    </row>
    <row r="566">
      <c r="A566" t="inlineStr">
        <is>
          <t>20612751111</t>
        </is>
      </c>
      <c r="B566" t="e">
        <v>#N/A</v>
      </c>
    </row>
    <row r="567">
      <c r="A567" t="inlineStr">
        <is>
          <t>20612380571</t>
        </is>
      </c>
      <c r="B567" t="e">
        <v>#N/A</v>
      </c>
    </row>
    <row r="568">
      <c r="A568" t="inlineStr">
        <is>
          <t>20608748921</t>
        </is>
      </c>
      <c r="B568" t="e">
        <v>#N/A</v>
      </c>
    </row>
    <row r="569">
      <c r="A569" t="inlineStr">
        <is>
          <t>20612023655</t>
        </is>
      </c>
      <c r="B569" t="e">
        <v>#N/A</v>
      </c>
    </row>
    <row r="570">
      <c r="A570" t="inlineStr">
        <is>
          <t>20481402540</t>
        </is>
      </c>
      <c r="B570" t="e">
        <v>#N/A</v>
      </c>
    </row>
    <row r="571">
      <c r="A571" t="inlineStr">
        <is>
          <t>20601119316</t>
        </is>
      </c>
      <c r="B571" t="e">
        <v>#N/A</v>
      </c>
    </row>
    <row r="572">
      <c r="A572" t="inlineStr">
        <is>
          <t>20612982407</t>
        </is>
      </c>
      <c r="B572" t="e">
        <v>#N/A</v>
      </c>
    </row>
    <row r="573">
      <c r="A573" t="inlineStr">
        <is>
          <t>20601320348</t>
        </is>
      </c>
      <c r="B573" t="e">
        <v>#N/A</v>
      </c>
    </row>
    <row r="574">
      <c r="A574" t="inlineStr">
        <is>
          <t>20494145791</t>
        </is>
      </c>
      <c r="B574" t="e">
        <v>#N/A</v>
      </c>
    </row>
    <row r="575">
      <c r="A575" t="inlineStr">
        <is>
          <t>20611831570</t>
        </is>
      </c>
      <c r="B575" t="e">
        <v>#N/A</v>
      </c>
    </row>
    <row r="576">
      <c r="A576" t="inlineStr">
        <is>
          <t>20611451602</t>
        </is>
      </c>
      <c r="B576" t="e">
        <v>#N/A</v>
      </c>
    </row>
    <row r="577">
      <c r="A577" t="inlineStr">
        <is>
          <t>20612512320</t>
        </is>
      </c>
      <c r="B577" t="e">
        <v>#N/A</v>
      </c>
    </row>
    <row r="578">
      <c r="A578" t="inlineStr">
        <is>
          <t>20484163902</t>
        </is>
      </c>
      <c r="B578" t="e">
        <v>#N/A</v>
      </c>
    </row>
    <row r="579">
      <c r="A579" t="inlineStr">
        <is>
          <t>20447888701</t>
        </is>
      </c>
      <c r="B579" t="e">
        <v>#N/A</v>
      </c>
    </row>
    <row r="580">
      <c r="A580" t="inlineStr">
        <is>
          <t>20601154499</t>
        </is>
      </c>
      <c r="B580" t="e">
        <v>#N/A</v>
      </c>
    </row>
    <row r="581">
      <c r="A581" t="inlineStr">
        <is>
          <t>20526179367</t>
        </is>
      </c>
      <c r="B581" t="e">
        <v>#N/A</v>
      </c>
    </row>
    <row r="582">
      <c r="A582" t="inlineStr">
        <is>
          <t>20600464915</t>
        </is>
      </c>
      <c r="B582" t="e">
        <v>#N/A</v>
      </c>
    </row>
    <row r="583">
      <c r="A583" t="inlineStr">
        <is>
          <t>20606930101</t>
        </is>
      </c>
      <c r="B583" t="e">
        <v>#N/A</v>
      </c>
    </row>
    <row r="584">
      <c r="A584" t="inlineStr">
        <is>
          <t>20613068075</t>
        </is>
      </c>
      <c r="B584" t="e">
        <v>#N/A</v>
      </c>
    </row>
    <row r="585">
      <c r="A585" t="inlineStr">
        <is>
          <t>20606942762</t>
        </is>
      </c>
      <c r="B585" t="e">
        <v>#N/A</v>
      </c>
    </row>
    <row r="586">
      <c r="A586" t="inlineStr">
        <is>
          <t>20611510731</t>
        </is>
      </c>
      <c r="B586" t="e">
        <v>#N/A</v>
      </c>
    </row>
    <row r="587">
      <c r="A587" t="inlineStr">
        <is>
          <t>20607148881</t>
        </is>
      </c>
      <c r="B587" t="e">
        <v>#N/A</v>
      </c>
    </row>
    <row r="588">
      <c r="A588" t="inlineStr">
        <is>
          <t>20602264549</t>
        </is>
      </c>
      <c r="B588" t="e">
        <v>#N/A</v>
      </c>
    </row>
    <row r="589">
      <c r="A589" t="inlineStr">
        <is>
          <t>20613016253</t>
        </is>
      </c>
      <c r="B589" t="e">
        <v>#N/A</v>
      </c>
    </row>
    <row r="590">
      <c r="A590" t="inlineStr">
        <is>
          <t>20611854553</t>
        </is>
      </c>
      <c r="B590" t="e">
        <v>#N/A</v>
      </c>
    </row>
    <row r="591">
      <c r="A591" t="inlineStr">
        <is>
          <t>20613911279</t>
        </is>
      </c>
      <c r="B591" t="e">
        <v>#N/A</v>
      </c>
    </row>
    <row r="592">
      <c r="A592" s="2" t="inlineStr">
        <is>
          <t>20608952315</t>
        </is>
      </c>
      <c r="B592" s="2" t="e">
        <v>#N/A</v>
      </c>
    </row>
    <row r="593">
      <c r="A593" s="2" t="inlineStr">
        <is>
          <t>20612976857</t>
        </is>
      </c>
      <c r="B593" s="2" t="e">
        <v>#N/A</v>
      </c>
    </row>
    <row r="594">
      <c r="A594" s="2" t="inlineStr">
        <is>
          <t>20601575184</t>
        </is>
      </c>
      <c r="B594" s="2" t="e">
        <v>#N/A</v>
      </c>
    </row>
    <row r="595">
      <c r="A595" s="2" t="inlineStr">
        <is>
          <t>20613899287</t>
        </is>
      </c>
      <c r="B595" s="2" t="e">
        <v>#N/A</v>
      </c>
    </row>
    <row r="596">
      <c r="A596" s="2" t="inlineStr">
        <is>
          <t>20611531088</t>
        </is>
      </c>
      <c r="B596" s="2" t="e">
        <v>#N/A</v>
      </c>
    </row>
    <row r="597">
      <c r="A597" s="2" t="inlineStr">
        <is>
          <t>20605371869</t>
        </is>
      </c>
      <c r="B597" s="2" t="e">
        <v>#N/A</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X598"/>
  <sheetViews>
    <sheetView topLeftCell="L1" workbookViewId="0">
      <pane ySplit="1" topLeftCell="A44" activePane="bottomLeft" state="frozen"/>
      <selection pane="bottomLeft" activeCell="I52" sqref="I52"/>
    </sheetView>
  </sheetViews>
  <sheetFormatPr baseColWidth="10" defaultColWidth="16.109375" defaultRowHeight="14.4"/>
  <cols>
    <col width="16.109375" customWidth="1" style="2" min="1" max="3"/>
    <col width="10.21875" customWidth="1" style="2" min="4" max="4"/>
    <col width="11.21875" customWidth="1" style="2" min="5" max="5"/>
    <col width="16.109375" customWidth="1" style="2" min="6" max="24"/>
  </cols>
  <sheetData>
    <row r="1" ht="28.8" customFormat="1" customHeight="1" s="14">
      <c r="A1" s="15" t="inlineStr">
        <is>
          <t>NumeroRuc</t>
        </is>
      </c>
      <c r="B1" s="15" t="inlineStr">
        <is>
          <t>Nombre ó RazonSocial</t>
        </is>
      </c>
      <c r="C1" s="15" t="inlineStr">
        <is>
          <t>Tipo de Contribuyente</t>
        </is>
      </c>
      <c r="D1" s="15" t="inlineStr">
        <is>
          <t>Profesion u Oficio</t>
        </is>
      </c>
      <c r="E1" s="15" t="inlineStr">
        <is>
          <t>Nombre Comercial</t>
        </is>
      </c>
      <c r="F1" s="15" t="inlineStr">
        <is>
          <t>Condicion del Contribuyente</t>
        </is>
      </c>
      <c r="G1" s="15" t="inlineStr">
        <is>
          <t>Estado del Contribuyente</t>
        </is>
      </c>
      <c r="H1" s="15" t="inlineStr">
        <is>
          <t>Fecha de Inscripcion</t>
        </is>
      </c>
      <c r="I1" s="15" t="inlineStr">
        <is>
          <t>Fecha de Inicio de Actividades</t>
        </is>
      </c>
      <c r="J1" s="15" t="inlineStr">
        <is>
          <t>Departamento</t>
        </is>
      </c>
      <c r="K1" s="15" t="inlineStr">
        <is>
          <t>Provincia</t>
        </is>
      </c>
      <c r="L1" s="15" t="inlineStr">
        <is>
          <t>Distrito</t>
        </is>
      </c>
      <c r="M1" s="15" t="inlineStr">
        <is>
          <t>Direccion</t>
        </is>
      </c>
      <c r="N1" s="15" t="inlineStr">
        <is>
          <t>Telefono</t>
        </is>
      </c>
      <c r="O1" s="15" t="inlineStr">
        <is>
          <t>Fax</t>
        </is>
      </c>
      <c r="P1" s="15" t="inlineStr">
        <is>
          <t>Actividad de Comercio Exterior</t>
        </is>
      </c>
      <c r="Q1" s="15" t="inlineStr">
        <is>
          <t>Principal- CIIU</t>
        </is>
      </c>
      <c r="R1" s="15" t="inlineStr">
        <is>
          <t>Secundario 1- CIIU</t>
        </is>
      </c>
      <c r="S1" s="15" t="inlineStr">
        <is>
          <t>Secundario 2- CIIU</t>
        </is>
      </c>
      <c r="T1" s="15" t="inlineStr">
        <is>
          <t>Afecto Nuevo RUS</t>
        </is>
      </c>
      <c r="U1" s="15" t="inlineStr">
        <is>
          <t>Buen Contribuyente</t>
        </is>
      </c>
      <c r="V1" s="15" t="inlineStr">
        <is>
          <t>Agente de Retencion</t>
        </is>
      </c>
      <c r="W1" s="15" t="inlineStr">
        <is>
          <t>Agente de Percepcion VtaInt</t>
        </is>
      </c>
      <c r="X1" s="15" t="inlineStr">
        <is>
          <t>Agente de Percepcion ComLiq</t>
        </is>
      </c>
    </row>
    <row r="2">
      <c r="A2" s="2" t="inlineStr">
        <is>
          <t>20404057805</t>
        </is>
      </c>
      <c r="B2" s="2" t="inlineStr">
        <is>
          <t>COOPERATIVA AGRARIA ACOPAGRO LTDA</t>
        </is>
      </c>
      <c r="C2" s="2" t="inlineStr">
        <is>
          <t>COOPERATIVAS, SAIS, CAPS</t>
        </is>
      </c>
      <c r="D2" s="2" t="inlineStr">
        <is>
          <t>-</t>
        </is>
      </c>
      <c r="E2" s="2" t="inlineStr">
        <is>
          <t>-</t>
        </is>
      </c>
      <c r="F2" s="2" t="inlineStr">
        <is>
          <t>HABIDO</t>
        </is>
      </c>
      <c r="G2" s="2" t="inlineStr">
        <is>
          <t>ACTIVO</t>
        </is>
      </c>
      <c r="H2" s="2" t="inlineStr">
        <is>
          <t>23/07/1997</t>
        </is>
      </c>
      <c r="I2" s="2" t="inlineStr">
        <is>
          <t>23/07/1997</t>
        </is>
      </c>
      <c r="J2" s="2" t="inlineStr">
        <is>
          <t>SAN MARTIN</t>
        </is>
      </c>
      <c r="K2" s="2" t="inlineStr">
        <is>
          <t>MARISCAL CACERES</t>
        </is>
      </c>
      <c r="L2" s="2" t="inlineStr">
        <is>
          <t>JUANJUI</t>
        </is>
      </c>
      <c r="M2" s="2" t="inlineStr">
        <is>
          <t>JR. ARICA NRO. 284</t>
        </is>
      </c>
      <c r="N2" s="2" t="inlineStr">
        <is>
          <t>-</t>
        </is>
      </c>
      <c r="O2" s="2" t="inlineStr">
        <is>
          <t>-</t>
        </is>
      </c>
      <c r="P2" s="2" t="inlineStr">
        <is>
          <t>IMPORTADOR/EXPORTADOR</t>
        </is>
      </c>
      <c r="Q2" s="2" t="inlineStr">
        <is>
          <t>CULTIVOS DE CEREALES.</t>
        </is>
      </c>
      <c r="R2" s="2" t="inlineStr">
        <is>
          <t>TRANSPORTE  DE CARGA POR CARRETERA.</t>
        </is>
      </c>
      <c r="S2" s="2" t="inlineStr">
        <is>
          <t>-</t>
        </is>
      </c>
      <c r="T2" s="2" t="inlineStr">
        <is>
          <t>NO</t>
        </is>
      </c>
      <c r="U2" s="2" t="inlineStr">
        <is>
          <t>-</t>
        </is>
      </c>
      <c r="V2" s="2" t="inlineStr">
        <is>
          <t>-</t>
        </is>
      </c>
      <c r="W2" s="2" t="inlineStr">
        <is>
          <t>-</t>
        </is>
      </c>
      <c r="X2" s="2" t="inlineStr">
        <is>
          <t>-</t>
        </is>
      </c>
    </row>
    <row r="3">
      <c r="A3" s="2" t="inlineStr">
        <is>
          <t>20132489824</t>
        </is>
      </c>
      <c r="B3" s="2" t="inlineStr">
        <is>
          <t>COOPERATIVA AGRARIA CAFETALERA CHANCAMAYO LTDA. N° 008-B-VII</t>
        </is>
      </c>
      <c r="C3" s="2" t="inlineStr">
        <is>
          <t>COOPERATIVAS, SAIS, CAPS</t>
        </is>
      </c>
      <c r="D3" s="2" t="inlineStr">
        <is>
          <t>-</t>
        </is>
      </c>
      <c r="E3" s="2" t="inlineStr">
        <is>
          <t>-</t>
        </is>
      </c>
      <c r="F3" s="2" t="inlineStr">
        <is>
          <t>HABIDO</t>
        </is>
      </c>
      <c r="G3" s="2" t="inlineStr">
        <is>
          <t>ACTIVO</t>
        </is>
      </c>
      <c r="H3" s="2" t="inlineStr">
        <is>
          <t>06/05/1993</t>
        </is>
      </c>
      <c r="I3" s="2" t="inlineStr">
        <is>
          <t>15/02/1974</t>
        </is>
      </c>
      <c r="J3" s="2" t="inlineStr">
        <is>
          <t>CUSCO</t>
        </is>
      </c>
      <c r="K3" s="2" t="inlineStr">
        <is>
          <t>LA CONVENCION</t>
        </is>
      </c>
      <c r="L3" s="2" t="inlineStr">
        <is>
          <t>SANTA ANA</t>
        </is>
      </c>
      <c r="M3" s="2" t="inlineStr">
        <is>
          <t>AV. EDGAR DE LA TORRE NRO. 1353 (CENTRAL COCLA)</t>
        </is>
      </c>
      <c r="N3" s="2" t="inlineStr">
        <is>
          <t>-</t>
        </is>
      </c>
      <c r="O3" s="2" t="inlineStr">
        <is>
          <t>-</t>
        </is>
      </c>
      <c r="P3" s="2" t="inlineStr">
        <is>
          <t>SIN ACTIVIDAD</t>
        </is>
      </c>
      <c r="Q3" s="2" t="inlineStr">
        <is>
          <t>TRANSPORTE  DE CARGA POR CARRETERA.</t>
        </is>
      </c>
      <c r="R3" s="2" t="inlineStr">
        <is>
          <t>SERVICIOS AGRICOLAS, GANADERAS.</t>
        </is>
      </c>
      <c r="S3" s="2" t="inlineStr">
        <is>
          <t>ACTIVIDADES INMOBILIARIAS</t>
        </is>
      </c>
      <c r="T3" s="2" t="inlineStr">
        <is>
          <t>NO</t>
        </is>
      </c>
      <c r="U3" s="2" t="inlineStr">
        <is>
          <t>-</t>
        </is>
      </c>
      <c r="V3" s="2" t="inlineStr">
        <is>
          <t>-</t>
        </is>
      </c>
      <c r="W3" s="2" t="inlineStr">
        <is>
          <t>-</t>
        </is>
      </c>
      <c r="X3" s="2" t="inlineStr">
        <is>
          <t>-</t>
        </is>
      </c>
    </row>
    <row r="4">
      <c r="A4" s="2" t="inlineStr">
        <is>
          <t>20600785541</t>
        </is>
      </c>
      <c r="B4" s="2" t="inlineStr">
        <is>
          <t>ASOCIACION DE PRODUCTORES CAFETALEROS ANDINOS SIERRA VERDE</t>
        </is>
      </c>
      <c r="C4" s="2" t="inlineStr">
        <is>
          <t>ASOCIACION</t>
        </is>
      </c>
      <c r="D4" s="2" t="inlineStr">
        <is>
          <t>-</t>
        </is>
      </c>
      <c r="E4" s="2" t="inlineStr">
        <is>
          <t>-</t>
        </is>
      </c>
      <c r="F4" s="2" t="inlineStr">
        <is>
          <t>HABIDO</t>
        </is>
      </c>
      <c r="G4" s="2" t="inlineStr">
        <is>
          <t>ACTIVO</t>
        </is>
      </c>
      <c r="H4" s="2" t="inlineStr">
        <is>
          <t>04/11/2015</t>
        </is>
      </c>
      <c r="I4" s="2" t="inlineStr">
        <is>
          <t>01/03/2016</t>
        </is>
      </c>
      <c r="J4" s="2" t="inlineStr">
        <is>
          <t>CAJAMARCA</t>
        </is>
      </c>
      <c r="K4" s="2" t="inlineStr">
        <is>
          <t>JAEN</t>
        </is>
      </c>
      <c r="L4" s="2" t="inlineStr">
        <is>
          <t>JAEN</t>
        </is>
      </c>
      <c r="M4" s="2" t="inlineStr">
        <is>
          <t>VIA. CARRETERA JAEN-SAN IGNACI NRO. S/N SEC. SECTOR LINDEROS</t>
        </is>
      </c>
      <c r="N4" s="2" t="inlineStr">
        <is>
          <t>-</t>
        </is>
      </c>
      <c r="O4" s="2" t="inlineStr">
        <is>
          <t>-</t>
        </is>
      </c>
      <c r="P4" s="2" t="inlineStr">
        <is>
          <t>EXPORTADOR</t>
        </is>
      </c>
      <c r="Q4" s="2" t="inlineStr">
        <is>
          <t>EXPLOTACION MIXTA.</t>
        </is>
      </c>
      <c r="R4" s="2" t="inlineStr">
        <is>
          <t>-</t>
        </is>
      </c>
      <c r="S4" s="2" t="inlineStr">
        <is>
          <t>-</t>
        </is>
      </c>
      <c r="T4" s="2" t="inlineStr">
        <is>
          <t>NO</t>
        </is>
      </c>
      <c r="U4" s="2" t="inlineStr">
        <is>
          <t>-</t>
        </is>
      </c>
      <c r="V4" s="2" t="inlineStr">
        <is>
          <t>NO, Excluido del Régimen de Agentes de Retención de IGV a partir del 01/02/2026</t>
        </is>
      </c>
      <c r="W4" s="2" t="inlineStr">
        <is>
          <t>-</t>
        </is>
      </c>
      <c r="X4" s="2" t="inlineStr">
        <is>
          <t>-</t>
        </is>
      </c>
    </row>
    <row r="5">
      <c r="A5" s="2" t="inlineStr">
        <is>
          <t>20607063576</t>
        </is>
      </c>
      <c r="B5" s="2" t="inlineStr">
        <is>
          <t>ASOCIACIÓN DE PRODUCTORES AGROPECUARIOS CHASKAS DE HUANCALLAMA"-"APACHAHUA</t>
        </is>
      </c>
      <c r="C5" s="2" t="inlineStr">
        <is>
          <t>ASOCIACION</t>
        </is>
      </c>
      <c r="D5" s="2" t="inlineStr">
        <is>
          <t>-</t>
        </is>
      </c>
      <c r="E5" s="2" t="inlineStr">
        <is>
          <t>-</t>
        </is>
      </c>
      <c r="F5" s="2" t="inlineStr">
        <is>
          <t>HABIDO</t>
        </is>
      </c>
      <c r="G5" s="2" t="inlineStr">
        <is>
          <t>ACTIVO</t>
        </is>
      </c>
      <c r="H5" s="2" t="inlineStr">
        <is>
          <t>14/12/2020</t>
        </is>
      </c>
      <c r="I5" s="2" t="inlineStr">
        <is>
          <t>10/12/2020</t>
        </is>
      </c>
      <c r="J5" s="2" t="inlineStr">
        <is>
          <t>HUANCAVELICA</t>
        </is>
      </c>
      <c r="K5" s="2" t="inlineStr">
        <is>
          <t>CASTROVIRREYNA</t>
        </is>
      </c>
      <c r="L5" s="2" t="inlineStr">
        <is>
          <t>MOLLEPAMPA</t>
        </is>
      </c>
      <c r="M5" s="2" t="inlineStr">
        <is>
          <t>NRO. S/N CAS. HUANCALLAMA (A 300 MTRS DE LA CARRETERA)</t>
        </is>
      </c>
      <c r="N5" s="2" t="inlineStr">
        <is>
          <t>-</t>
        </is>
      </c>
      <c r="O5" s="2" t="inlineStr">
        <is>
          <t>-</t>
        </is>
      </c>
      <c r="P5" s="2" t="inlineStr">
        <is>
          <t>SIN ACTIVIDAD</t>
        </is>
      </c>
      <c r="Q5" s="2" t="inlineStr">
        <is>
          <t>ACTIVIDADES OTRAS ASOCIACIONES NCP.</t>
        </is>
      </c>
      <c r="R5" s="2" t="inlineStr">
        <is>
          <t>-</t>
        </is>
      </c>
      <c r="S5" s="2" t="inlineStr">
        <is>
          <t>-</t>
        </is>
      </c>
      <c r="T5" s="2" t="inlineStr">
        <is>
          <t>NO</t>
        </is>
      </c>
      <c r="U5" s="2" t="inlineStr">
        <is>
          <t>-</t>
        </is>
      </c>
      <c r="V5" s="2" t="inlineStr">
        <is>
          <t>-</t>
        </is>
      </c>
      <c r="W5" s="2" t="inlineStr">
        <is>
          <t>-</t>
        </is>
      </c>
      <c r="X5" s="2" t="inlineStr">
        <is>
          <t>-</t>
        </is>
      </c>
    </row>
    <row r="6">
      <c r="A6" s="2" t="inlineStr">
        <is>
          <t>20570706927</t>
        </is>
      </c>
      <c r="B6" s="2" t="inlineStr">
        <is>
          <t>COOPERATIVA  AGRARIA RUTAS DEL INCA</t>
        </is>
      </c>
      <c r="C6" s="2" t="inlineStr">
        <is>
          <t>COOPERATIVAS, SAIS, CAPS</t>
        </is>
      </c>
      <c r="D6" s="2" t="inlineStr">
        <is>
          <t>-</t>
        </is>
      </c>
      <c r="E6" s="2" t="inlineStr">
        <is>
          <t>-</t>
        </is>
      </c>
      <c r="F6" s="2" t="inlineStr">
        <is>
          <t>HABIDO</t>
        </is>
      </c>
      <c r="G6" s="2" t="inlineStr">
        <is>
          <t>ACTIVO</t>
        </is>
      </c>
      <c r="H6" s="2" t="inlineStr">
        <is>
          <t>29/01/2014</t>
        </is>
      </c>
      <c r="I6" s="2" t="inlineStr">
        <is>
          <t>01/02/2014</t>
        </is>
      </c>
      <c r="J6" s="2" t="inlineStr">
        <is>
          <t>CAJAMARCA</t>
        </is>
      </c>
      <c r="K6" s="2" t="inlineStr">
        <is>
          <t>CHOTA</t>
        </is>
      </c>
      <c r="L6" s="2" t="inlineStr">
        <is>
          <t>QUEROCOTO</t>
        </is>
      </c>
      <c r="M6" s="2" t="inlineStr">
        <is>
          <t>SECTOR NUEVA GRANJA NRO. S/N CPMEN. QUEROCOTO (SALIDA A LA GRANJA)</t>
        </is>
      </c>
      <c r="N6" s="2" t="inlineStr">
        <is>
          <t>-</t>
        </is>
      </c>
      <c r="O6" s="2" t="inlineStr">
        <is>
          <t>-</t>
        </is>
      </c>
      <c r="P6" s="2" t="inlineStr">
        <is>
          <t>EXPORTADOR</t>
        </is>
      </c>
      <c r="Q6" s="2" t="inlineStr">
        <is>
          <t>CULTIVO DE FRUTAS.</t>
        </is>
      </c>
      <c r="R6" s="2" t="inlineStr">
        <is>
          <t>ELAB DE OTROS PROD. ALIMENTICIOS.</t>
        </is>
      </c>
      <c r="S6" s="2" t="inlineStr">
        <is>
          <t>TRANSPORTE  DE CARGA POR CARRETERA.</t>
        </is>
      </c>
      <c r="T6" s="2" t="inlineStr">
        <is>
          <t>NO</t>
        </is>
      </c>
      <c r="U6" s="2" t="inlineStr">
        <is>
          <t>-</t>
        </is>
      </c>
      <c r="V6" s="2" t="inlineStr">
        <is>
          <t>-</t>
        </is>
      </c>
      <c r="W6" s="2" t="inlineStr">
        <is>
          <t>-</t>
        </is>
      </c>
      <c r="X6" s="2" t="inlineStr">
        <is>
          <t>-</t>
        </is>
      </c>
    </row>
    <row r="7">
      <c r="A7" s="2" t="inlineStr">
        <is>
          <t>20601377781</t>
        </is>
      </c>
      <c r="B7" s="2" t="inlineStr">
        <is>
          <t>COOPERATIVA AGRARIA DE PRODUCTORES DEL DISTRITO DE TAMBILLO</t>
        </is>
      </c>
      <c r="C7" s="2" t="inlineStr">
        <is>
          <t>COOPERATIVAS, SAIS, CAPS</t>
        </is>
      </c>
      <c r="D7" s="2" t="inlineStr">
        <is>
          <t>-</t>
        </is>
      </c>
      <c r="E7" s="2" t="inlineStr">
        <is>
          <t>-</t>
        </is>
      </c>
      <c r="F7" s="2" t="inlineStr">
        <is>
          <t>HABIDO</t>
        </is>
      </c>
      <c r="G7" s="2" t="inlineStr">
        <is>
          <t>ACTIVO</t>
        </is>
      </c>
      <c r="H7" s="2" t="inlineStr">
        <is>
          <t>21/07/2016</t>
        </is>
      </c>
      <c r="I7" s="2" t="inlineStr">
        <is>
          <t>21/11/2016</t>
        </is>
      </c>
      <c r="J7" s="2" t="inlineStr">
        <is>
          <t>AYACUCHO</t>
        </is>
      </c>
      <c r="K7" s="2" t="inlineStr">
        <is>
          <t>HUAMANGA</t>
        </is>
      </c>
      <c r="L7" s="2" t="inlineStr">
        <is>
          <t>TAMBILLO</t>
        </is>
      </c>
      <c r="M7" s="2" t="inlineStr">
        <is>
          <t>NRO. S/N PLAZA PRINCIPAL DE TAMBIL (COSTADO DE LA IGLESIA)</t>
        </is>
      </c>
      <c r="N7" s="2" t="inlineStr">
        <is>
          <t>-</t>
        </is>
      </c>
      <c r="O7" s="2" t="inlineStr">
        <is>
          <t>-</t>
        </is>
      </c>
      <c r="P7" s="2" t="inlineStr">
        <is>
          <t>SIN ACTIVIDAD</t>
        </is>
      </c>
      <c r="Q7" s="2" t="inlineStr">
        <is>
          <t>VTA.  MAY. DE MATERIAS PRIMAS AGROPEC.</t>
        </is>
      </c>
      <c r="R7" s="2" t="inlineStr">
        <is>
          <t>-</t>
        </is>
      </c>
      <c r="S7" s="2" t="inlineStr">
        <is>
          <t>-</t>
        </is>
      </c>
      <c r="T7" s="2" t="inlineStr">
        <is>
          <t>NO</t>
        </is>
      </c>
      <c r="U7" s="2" t="inlineStr">
        <is>
          <t>-</t>
        </is>
      </c>
      <c r="V7" s="2" t="inlineStr">
        <is>
          <t>-</t>
        </is>
      </c>
      <c r="W7" s="2" t="inlineStr">
        <is>
          <t>-</t>
        </is>
      </c>
      <c r="X7" s="2" t="inlineStr">
        <is>
          <t>-</t>
        </is>
      </c>
    </row>
    <row r="8">
      <c r="A8" s="2" t="inlineStr">
        <is>
          <t>20450242021</t>
        </is>
      </c>
      <c r="B8" s="2" t="inlineStr">
        <is>
          <t>COOPERATIVA DE SERVICIOS MULTIPLES CAPEMA</t>
        </is>
      </c>
      <c r="C8" s="2" t="inlineStr">
        <is>
          <t>COOPERATIVAS, SAIS, CAPS</t>
        </is>
      </c>
      <c r="D8" s="2" t="inlineStr">
        <is>
          <t>-</t>
        </is>
      </c>
      <c r="E8" s="2" t="inlineStr">
        <is>
          <t>CAPEMA</t>
        </is>
      </c>
      <c r="F8" s="2" t="inlineStr">
        <is>
          <t>HABIDO</t>
        </is>
      </c>
      <c r="G8" s="2" t="inlineStr">
        <is>
          <t>ACTIVO</t>
        </is>
      </c>
      <c r="H8" s="2" t="inlineStr">
        <is>
          <t>02/07/2007</t>
        </is>
      </c>
      <c r="I8" s="2" t="inlineStr">
        <is>
          <t>02/07/2007</t>
        </is>
      </c>
      <c r="J8" s="2" t="inlineStr">
        <is>
          <t>SAN MARTIN</t>
        </is>
      </c>
      <c r="K8" s="2" t="inlineStr">
        <is>
          <t>RIOJA</t>
        </is>
      </c>
      <c r="L8" s="2" t="inlineStr">
        <is>
          <t>NUEVA CAJAMARCA</t>
        </is>
      </c>
      <c r="M8" s="2" t="inlineStr">
        <is>
          <t>AV. CAJAMARCA SUR NRO. 1135</t>
        </is>
      </c>
      <c r="N8" s="2" t="inlineStr">
        <is>
          <t>-</t>
        </is>
      </c>
      <c r="O8" s="2" t="inlineStr">
        <is>
          <t>-</t>
        </is>
      </c>
      <c r="P8" s="2" t="inlineStr">
        <is>
          <t>EXPORTADOR</t>
        </is>
      </c>
      <c r="Q8" s="2" t="inlineStr">
        <is>
          <t>ACTIVIDADES OTRAS ASOCIACIONES NCP.</t>
        </is>
      </c>
      <c r="R8" s="2" t="inlineStr">
        <is>
          <t>VTA.  MAY. DE MATERIAS PRIMAS AGROPEC.</t>
        </is>
      </c>
      <c r="S8" s="2" t="inlineStr">
        <is>
          <t>-</t>
        </is>
      </c>
      <c r="T8" s="2" t="inlineStr">
        <is>
          <t>NO</t>
        </is>
      </c>
      <c r="U8" s="2" t="inlineStr">
        <is>
          <t>-</t>
        </is>
      </c>
      <c r="V8" s="2" t="inlineStr">
        <is>
          <t>-</t>
        </is>
      </c>
      <c r="W8" s="2" t="inlineStr">
        <is>
          <t>-</t>
        </is>
      </c>
      <c r="X8" s="2" t="inlineStr">
        <is>
          <t>-</t>
        </is>
      </c>
    </row>
    <row r="9">
      <c r="A9" s="2" t="inlineStr">
        <is>
          <t>20612512320</t>
        </is>
      </c>
      <c r="B9" s="2" t="inlineStr">
        <is>
          <t>ASOC. DE PRODUCTORES AGROPECUARIOS INDUSTRIALES Y CADENAS PRODUCTIVAS JAHUAY LA RINCONADA QUERAPI</t>
        </is>
      </c>
      <c r="C9" s="2" t="inlineStr">
        <is>
          <t>ASOCIACION</t>
        </is>
      </c>
      <c r="D9" s="2" t="inlineStr">
        <is>
          <t>-</t>
        </is>
      </c>
      <c r="E9" s="2" t="inlineStr">
        <is>
          <t>-</t>
        </is>
      </c>
      <c r="F9" s="2" t="inlineStr">
        <is>
          <t>HABIDO</t>
        </is>
      </c>
      <c r="G9" s="2" t="inlineStr">
        <is>
          <t>ACTIVO</t>
        </is>
      </c>
      <c r="H9" s="2" t="inlineStr">
        <is>
          <t>23/04/2024</t>
        </is>
      </c>
      <c r="I9" s="2" t="inlineStr">
        <is>
          <t>23/04/2024</t>
        </is>
      </c>
      <c r="J9" s="2" t="inlineStr">
        <is>
          <t>MOQUEGUA</t>
        </is>
      </c>
      <c r="K9" s="2" t="inlineStr">
        <is>
          <t>MARISCAL NIETO</t>
        </is>
      </c>
      <c r="L9" s="2" t="inlineStr">
        <is>
          <t>MOQUEGUA</t>
        </is>
      </c>
      <c r="M9" s="2" t="inlineStr">
        <is>
          <t>PARC 1A MZA. C LOTE. 09 PAMPAS JAGUAY - RINCONADA (CRUCE TOQUEPALA)</t>
        </is>
      </c>
      <c r="N9" s="2" t="inlineStr">
        <is>
          <t>-</t>
        </is>
      </c>
      <c r="O9" s="2" t="inlineStr">
        <is>
          <t>-</t>
        </is>
      </c>
      <c r="P9" s="2" t="inlineStr">
        <is>
          <t>SIN ACTIVIDAD</t>
        </is>
      </c>
      <c r="Q9" s="2" t="inlineStr">
        <is>
          <t>ACTIVIDADES OTRAS ASOCIACIONES NCP.</t>
        </is>
      </c>
      <c r="R9" s="2" t="inlineStr">
        <is>
          <t>EXPLOTACION MIXTA.</t>
        </is>
      </c>
      <c r="S9" s="2" t="inlineStr">
        <is>
          <t>-</t>
        </is>
      </c>
      <c r="T9" s="2" t="inlineStr">
        <is>
          <t>NO</t>
        </is>
      </c>
      <c r="U9" s="2" t="inlineStr">
        <is>
          <t>-</t>
        </is>
      </c>
      <c r="V9" s="2" t="inlineStr">
        <is>
          <t>-</t>
        </is>
      </c>
      <c r="W9" s="2" t="inlineStr">
        <is>
          <t>-</t>
        </is>
      </c>
      <c r="X9" s="2" t="inlineStr">
        <is>
          <t>-</t>
        </is>
      </c>
    </row>
    <row r="10">
      <c r="A10" s="2" t="inlineStr">
        <is>
          <t>20326767400</t>
        </is>
      </c>
      <c r="B10" s="2" t="inlineStr">
        <is>
          <t>ASOC.C.DE ACOPIO D.LECHE SR.D.L.MILAGROS</t>
        </is>
      </c>
      <c r="C10" s="2" t="inlineStr">
        <is>
          <t>ASOCIACION</t>
        </is>
      </c>
      <c r="D10" s="2" t="inlineStr">
        <is>
          <t>-</t>
        </is>
      </c>
      <c r="E10" s="2" t="inlineStr">
        <is>
          <t>-</t>
        </is>
      </c>
      <c r="F10" s="2" t="inlineStr">
        <is>
          <t>HABIDO</t>
        </is>
      </c>
      <c r="G10" s="2" t="inlineStr">
        <is>
          <t>ACTIVO</t>
        </is>
      </c>
      <c r="H10" s="2" t="inlineStr">
        <is>
          <t>11/07/1996</t>
        </is>
      </c>
      <c r="I10" s="2" t="inlineStr">
        <is>
          <t>11/07/1996</t>
        </is>
      </c>
      <c r="J10" s="2" t="inlineStr">
        <is>
          <t>AREQUIPA</t>
        </is>
      </c>
      <c r="K10" s="2" t="inlineStr">
        <is>
          <t>CAYLLOMA</t>
        </is>
      </c>
      <c r="L10" s="2" t="inlineStr">
        <is>
          <t>LLUTA</t>
        </is>
      </c>
      <c r="M10" s="2" t="inlineStr">
        <is>
          <t>PARCELAMIENTO NRO. B (FRENTE A PARCELA B2-80 IRRIG. MAJES)</t>
        </is>
      </c>
      <c r="N10" s="2" t="inlineStr">
        <is>
          <t>-</t>
        </is>
      </c>
      <c r="O10" s="2" t="inlineStr">
        <is>
          <t>-</t>
        </is>
      </c>
      <c r="P10" s="2" t="inlineStr">
        <is>
          <t>SIN ACTIVIDAD</t>
        </is>
      </c>
      <c r="Q10" s="2" t="inlineStr">
        <is>
          <t>ACTIVIDADES OTRAS ASOCIACIONES NCP.</t>
        </is>
      </c>
      <c r="R10" s="2" t="inlineStr">
        <is>
          <t>ELAB DE PRODUCTOS LACTEOS.</t>
        </is>
      </c>
      <c r="S10" s="2" t="inlineStr">
        <is>
          <t>TRANSPORTE  DE CARGA POR CARRETERA.</t>
        </is>
      </c>
      <c r="T10" s="2" t="inlineStr">
        <is>
          <t>NO</t>
        </is>
      </c>
      <c r="U10" s="2" t="inlineStr">
        <is>
          <t>-</t>
        </is>
      </c>
      <c r="V10" s="2" t="inlineStr">
        <is>
          <t>-</t>
        </is>
      </c>
      <c r="W10" s="2" t="inlineStr">
        <is>
          <t>-</t>
        </is>
      </c>
      <c r="X10" s="2" t="inlineStr">
        <is>
          <t>-</t>
        </is>
      </c>
    </row>
    <row r="11">
      <c r="A11" s="2" t="inlineStr">
        <is>
          <t>20605272577</t>
        </is>
      </c>
      <c r="B11" s="2" t="inlineStr">
        <is>
          <t>ASOCIACION AGROINDUSTRIAL ALLPA WIRAPAK</t>
        </is>
      </c>
      <c r="C11" s="2" t="inlineStr">
        <is>
          <t>ASOCIACION</t>
        </is>
      </c>
      <c r="D11" s="2" t="inlineStr">
        <is>
          <t>-</t>
        </is>
      </c>
      <c r="E11" s="2" t="inlineStr">
        <is>
          <t>-</t>
        </is>
      </c>
      <c r="F11" s="2" t="inlineStr">
        <is>
          <t>HABIDO</t>
        </is>
      </c>
      <c r="G11" s="2" t="inlineStr">
        <is>
          <t>ACTIVO</t>
        </is>
      </c>
      <c r="H11" s="2" t="inlineStr">
        <is>
          <t>05/07/2024</t>
        </is>
      </c>
      <c r="I11" s="2" t="inlineStr">
        <is>
          <t>05/07/2024</t>
        </is>
      </c>
      <c r="J11" s="2" t="inlineStr">
        <is>
          <t>LORETO</t>
        </is>
      </c>
      <c r="K11" s="2" t="inlineStr">
        <is>
          <t>LORETO</t>
        </is>
      </c>
      <c r="L11" s="2" t="inlineStr">
        <is>
          <t>NAUTA</t>
        </is>
      </c>
      <c r="M11" s="2" t="inlineStr">
        <is>
          <t>CAL. DIEGO RODRIGUEZ NRO. 580</t>
        </is>
      </c>
      <c r="N11" s="2" t="inlineStr">
        <is>
          <t>-</t>
        </is>
      </c>
      <c r="O11" s="2" t="inlineStr">
        <is>
          <t>-</t>
        </is>
      </c>
      <c r="P11" s="2" t="inlineStr">
        <is>
          <t>SIN ACTIVIDAD</t>
        </is>
      </c>
      <c r="Q11" s="2" t="inlineStr">
        <is>
          <t>CULTIVOS DE CEREALES.</t>
        </is>
      </c>
      <c r="R11" s="2" t="inlineStr">
        <is>
          <t>EXPLOTACION MIXTA.</t>
        </is>
      </c>
      <c r="S11" s="2" t="inlineStr">
        <is>
          <t>VTA.  MAY. DE MATERIAS PRIMAS AGROPEC.</t>
        </is>
      </c>
      <c r="T11" s="2" t="inlineStr">
        <is>
          <t>NO</t>
        </is>
      </c>
      <c r="U11" s="2" t="inlineStr">
        <is>
          <t>-</t>
        </is>
      </c>
      <c r="V11" s="2" t="inlineStr">
        <is>
          <t>-</t>
        </is>
      </c>
      <c r="W11" s="2" t="inlineStr">
        <is>
          <t>-</t>
        </is>
      </c>
      <c r="X11" s="2" t="inlineStr">
        <is>
          <t>-</t>
        </is>
      </c>
    </row>
    <row r="12">
      <c r="A12" s="2" t="inlineStr">
        <is>
          <t>20605228489</t>
        </is>
      </c>
      <c r="B12" s="2" t="inlineStr">
        <is>
          <t>ASOCIACION AGROINDUSTRIAL DE MUJERES PRODUCTORAS DE CACAO Y CAFE DEL VRAEM-OTARI´S</t>
        </is>
      </c>
      <c r="C12" s="2" t="inlineStr">
        <is>
          <t>ASOCIACION</t>
        </is>
      </c>
      <c r="D12" s="2" t="inlineStr">
        <is>
          <t>-</t>
        </is>
      </c>
      <c r="E12" s="2" t="inlineStr">
        <is>
          <t>OTARI´S</t>
        </is>
      </c>
      <c r="F12" s="2" t="inlineStr">
        <is>
          <t>HABIDO</t>
        </is>
      </c>
      <c r="G12" s="2" t="inlineStr">
        <is>
          <t>ACTIVO</t>
        </is>
      </c>
      <c r="H12" s="2" t="inlineStr">
        <is>
          <t>09/09/2019</t>
        </is>
      </c>
      <c r="I12" s="2" t="inlineStr">
        <is>
          <t>09/09/2019</t>
        </is>
      </c>
      <c r="J12" s="2" t="inlineStr">
        <is>
          <t>CUSCO</t>
        </is>
      </c>
      <c r="K12" s="2" t="inlineStr">
        <is>
          <t>LA CONVENCION</t>
        </is>
      </c>
      <c r="L12" s="2" t="inlineStr">
        <is>
          <t>PICHARI</t>
        </is>
      </c>
      <c r="M12" s="2" t="inlineStr">
        <is>
          <t>JR. CAMISEA MZA. Y3 LOTE. 30 SEC. MARISCAL CACERES</t>
        </is>
      </c>
      <c r="N12" s="2" t="inlineStr">
        <is>
          <t>-</t>
        </is>
      </c>
      <c r="O12" s="2" t="inlineStr">
        <is>
          <t>-</t>
        </is>
      </c>
      <c r="P12" s="2" t="inlineStr">
        <is>
          <t>SIN ACTIVIDAD</t>
        </is>
      </c>
      <c r="Q12" s="2" t="inlineStr">
        <is>
          <t>VTA. MAY. ALIMENTOS, BEBIDAS Y TABACO.</t>
        </is>
      </c>
      <c r="R12" s="2" t="inlineStr">
        <is>
          <t>CULTIVO DE FRUTAS.</t>
        </is>
      </c>
      <c r="S12" s="2" t="inlineStr">
        <is>
          <t>SERVICIOS AGRICOLAS, GANADERAS.</t>
        </is>
      </c>
      <c r="T12" s="2" t="inlineStr">
        <is>
          <t>NO</t>
        </is>
      </c>
      <c r="U12" s="2" t="inlineStr">
        <is>
          <t>-</t>
        </is>
      </c>
      <c r="V12" s="2" t="inlineStr">
        <is>
          <t>-</t>
        </is>
      </c>
      <c r="W12" s="2" t="inlineStr">
        <is>
          <t>-</t>
        </is>
      </c>
      <c r="X12" s="2" t="inlineStr">
        <is>
          <t>-</t>
        </is>
      </c>
    </row>
    <row r="13">
      <c r="A13" s="2" t="inlineStr">
        <is>
          <t>20393415062</t>
        </is>
      </c>
      <c r="B13" s="2" t="inlineStr">
        <is>
          <t>ASOCIACION AGROINDUSTRIAS PROGRESO</t>
        </is>
      </c>
      <c r="C13" s="2" t="inlineStr">
        <is>
          <t>ASOCIACION</t>
        </is>
      </c>
      <c r="D13" s="2" t="inlineStr">
        <is>
          <t>-</t>
        </is>
      </c>
      <c r="E13" s="2" t="inlineStr">
        <is>
          <t>-</t>
        </is>
      </c>
      <c r="F13" s="2" t="inlineStr">
        <is>
          <t>HABIDO</t>
        </is>
      </c>
      <c r="G13" s="2" t="inlineStr">
        <is>
          <t>ACTIVO</t>
        </is>
      </c>
      <c r="H13" s="2" t="inlineStr">
        <is>
          <t>29/08/2012</t>
        </is>
      </c>
      <c r="I13" s="2" t="inlineStr">
        <is>
          <t>29/08/2012</t>
        </is>
      </c>
      <c r="J13" s="2" t="inlineStr">
        <is>
          <t>UCAYALI</t>
        </is>
      </c>
      <c r="K13" s="2" t="inlineStr">
        <is>
          <t>PADRE ABAD</t>
        </is>
      </c>
      <c r="L13" s="2" t="inlineStr">
        <is>
          <t>PADRE ABAD</t>
        </is>
      </c>
      <c r="M13" s="2" t="inlineStr">
        <is>
          <t>AV. LAS INDUSTRIAS MZA. A LOTE. 1 CAS. MARIELA (AGUAYTIA)</t>
        </is>
      </c>
      <c r="N13" s="2" t="inlineStr">
        <is>
          <t>-</t>
        </is>
      </c>
      <c r="O13" s="2" t="inlineStr">
        <is>
          <t>-</t>
        </is>
      </c>
      <c r="P13" s="2" t="inlineStr">
        <is>
          <t>SIN ACTIVIDAD</t>
        </is>
      </c>
      <c r="Q13" s="2" t="inlineStr">
        <is>
          <t>TRANSPORTE  DE CARGA POR CARRETERA.</t>
        </is>
      </c>
      <c r="R13" s="2" t="inlineStr">
        <is>
          <t>ELAB DE OTROS PROD. ALIMENTICIOS.</t>
        </is>
      </c>
      <c r="S13" s="2" t="inlineStr">
        <is>
          <t>OTROS TIPOS DE VENTA AL POR MENOR.</t>
        </is>
      </c>
      <c r="T13" s="2" t="inlineStr">
        <is>
          <t>NO</t>
        </is>
      </c>
      <c r="U13" s="2" t="inlineStr">
        <is>
          <t>-</t>
        </is>
      </c>
      <c r="V13" s="2" t="inlineStr">
        <is>
          <t>-</t>
        </is>
      </c>
      <c r="W13" s="2" t="inlineStr">
        <is>
          <t>-</t>
        </is>
      </c>
      <c r="X13" s="2" t="inlineStr">
        <is>
          <t>-</t>
        </is>
      </c>
    </row>
    <row r="14">
      <c r="A14" s="2" t="inlineStr">
        <is>
          <t>20600523652</t>
        </is>
      </c>
      <c r="B14" s="2" t="inlineStr">
        <is>
          <t>ASOCIACION AGROPECUARIA ATALAMBRA-LURICOCHA-HUANTA</t>
        </is>
      </c>
      <c r="C14" s="2" t="inlineStr">
        <is>
          <t>ASOCIACION</t>
        </is>
      </c>
      <c r="D14" s="2" t="inlineStr">
        <is>
          <t>-</t>
        </is>
      </c>
      <c r="E14" s="2" t="inlineStr">
        <is>
          <t>-</t>
        </is>
      </c>
      <c r="F14" s="2" t="inlineStr">
        <is>
          <t>HABIDO</t>
        </is>
      </c>
      <c r="G14" s="2" t="inlineStr">
        <is>
          <t>ACTIVO</t>
        </is>
      </c>
      <c r="H14" s="2" t="inlineStr">
        <is>
          <t>13/05/2021</t>
        </is>
      </c>
      <c r="I14" s="2" t="inlineStr">
        <is>
          <t>13/05/2021</t>
        </is>
      </c>
      <c r="J14" s="2" t="inlineStr">
        <is>
          <t>AYACUCHO</t>
        </is>
      </c>
      <c r="K14" s="2" t="inlineStr">
        <is>
          <t>HUANTA</t>
        </is>
      </c>
      <c r="L14" s="2" t="inlineStr">
        <is>
          <t>HUANTA</t>
        </is>
      </c>
      <c r="M14" s="2" t="inlineStr">
        <is>
          <t>NRO. S/N PAGO ATALAMBRA (JR. CENTENARIO S/N- 1 CDRA DE LA ESCUELA)</t>
        </is>
      </c>
      <c r="N14" s="2" t="inlineStr">
        <is>
          <t>-</t>
        </is>
      </c>
      <c r="O14" s="2" t="inlineStr">
        <is>
          <t>-</t>
        </is>
      </c>
      <c r="P14" s="2" t="inlineStr">
        <is>
          <t>SIN ACTIVIDAD</t>
        </is>
      </c>
      <c r="Q14" s="2" t="inlineStr">
        <is>
          <t>EXPLOTACION MIXTA.</t>
        </is>
      </c>
      <c r="R14" s="2" t="inlineStr">
        <is>
          <t>-</t>
        </is>
      </c>
      <c r="S14" s="2" t="inlineStr">
        <is>
          <t>-</t>
        </is>
      </c>
      <c r="T14" s="2" t="inlineStr">
        <is>
          <t>NO</t>
        </is>
      </c>
      <c r="U14" s="2" t="inlineStr">
        <is>
          <t>-</t>
        </is>
      </c>
      <c r="V14" s="2" t="inlineStr">
        <is>
          <t>-</t>
        </is>
      </c>
      <c r="W14" s="2" t="inlineStr">
        <is>
          <t>-</t>
        </is>
      </c>
      <c r="X14" s="2" t="inlineStr">
        <is>
          <t>-</t>
        </is>
      </c>
    </row>
    <row r="15">
      <c r="A15" s="2" t="inlineStr">
        <is>
          <t>20608597973</t>
        </is>
      </c>
      <c r="B15" s="2" t="inlineStr">
        <is>
          <t>ASOCIACION AGROPECUARIA COMUNAL DE HUANIN DEL DISTRITO DE UMARI</t>
        </is>
      </c>
      <c r="C15" s="2" t="inlineStr">
        <is>
          <t>ASOCIACION</t>
        </is>
      </c>
      <c r="D15" s="2" t="inlineStr">
        <is>
          <t>-</t>
        </is>
      </c>
      <c r="E15" s="2" t="inlineStr">
        <is>
          <t>ASAC HUANIN</t>
        </is>
      </c>
      <c r="F15" s="2" t="inlineStr">
        <is>
          <t>HABIDO</t>
        </is>
      </c>
      <c r="G15" s="2" t="inlineStr">
        <is>
          <t>ACTIVO</t>
        </is>
      </c>
      <c r="H15" s="2" t="inlineStr">
        <is>
          <t>09/02/2023</t>
        </is>
      </c>
      <c r="I15" s="2" t="inlineStr">
        <is>
          <t>09/02/2023</t>
        </is>
      </c>
      <c r="J15" s="2" t="inlineStr">
        <is>
          <t>HUANUCO</t>
        </is>
      </c>
      <c r="K15" s="2" t="inlineStr">
        <is>
          <t>PACHITEA</t>
        </is>
      </c>
      <c r="L15" s="2" t="inlineStr">
        <is>
          <t>UMARI</t>
        </is>
      </c>
      <c r="M15" s="2" t="inlineStr">
        <is>
          <t>NRO. SN PUEBLO HUANIN</t>
        </is>
      </c>
      <c r="N15" s="2" t="inlineStr">
        <is>
          <t>-</t>
        </is>
      </c>
      <c r="O15" s="2" t="inlineStr">
        <is>
          <t>-</t>
        </is>
      </c>
      <c r="P15" s="2" t="inlineStr">
        <is>
          <t>SIN ACTIVIDAD</t>
        </is>
      </c>
      <c r="Q15" s="2" t="inlineStr">
        <is>
          <t>CULTIVO DE HORTALIZAS Y LEGUMBRES.</t>
        </is>
      </c>
      <c r="R15" s="2" t="inlineStr">
        <is>
          <t>EXPLOTACION MIXTA.</t>
        </is>
      </c>
      <c r="S15" s="2" t="inlineStr">
        <is>
          <t>-</t>
        </is>
      </c>
      <c r="T15" s="2" t="inlineStr">
        <is>
          <t>NO</t>
        </is>
      </c>
      <c r="U15" s="2" t="inlineStr">
        <is>
          <t>-</t>
        </is>
      </c>
      <c r="V15" s="2" t="inlineStr">
        <is>
          <t>-</t>
        </is>
      </c>
      <c r="W15" s="2" t="inlineStr">
        <is>
          <t>-</t>
        </is>
      </c>
      <c r="X15" s="2" t="inlineStr">
        <is>
          <t>-</t>
        </is>
      </c>
    </row>
    <row r="16">
      <c r="A16" s="2" t="inlineStr">
        <is>
          <t>20608820672</t>
        </is>
      </c>
      <c r="B16" s="2" t="inlineStr">
        <is>
          <t>ASOCIACION AGROPECUARIA COMUNAL DEL PUEBLO DE RACO DEL DISTRITO DE UMARI</t>
        </is>
      </c>
      <c r="C16" s="2" t="inlineStr">
        <is>
          <t>ASOCIACION</t>
        </is>
      </c>
      <c r="D16" s="2" t="inlineStr">
        <is>
          <t>-</t>
        </is>
      </c>
      <c r="E16" s="2" t="inlineStr">
        <is>
          <t>-</t>
        </is>
      </c>
      <c r="F16" s="2" t="inlineStr">
        <is>
          <t>HABIDO</t>
        </is>
      </c>
      <c r="G16" s="2" t="inlineStr">
        <is>
          <t>ACTIVO</t>
        </is>
      </c>
      <c r="H16" s="2" t="inlineStr">
        <is>
          <t>03/12/2021</t>
        </is>
      </c>
      <c r="I16" s="2" t="inlineStr">
        <is>
          <t>03/12/2021</t>
        </is>
      </c>
      <c r="J16" s="2" t="inlineStr">
        <is>
          <t>HUANUCO</t>
        </is>
      </c>
      <c r="K16" s="2" t="inlineStr">
        <is>
          <t>PACHITEA</t>
        </is>
      </c>
      <c r="L16" s="2" t="inlineStr">
        <is>
          <t>UMARI</t>
        </is>
      </c>
      <c r="M16" s="2" t="inlineStr">
        <is>
          <t>NRO. S/N PUEBLO DE RACO (FRENTE DEL CAMPO DEPORTIVO)</t>
        </is>
      </c>
      <c r="N16" s="2" t="inlineStr">
        <is>
          <t>-</t>
        </is>
      </c>
      <c r="O16" s="2" t="inlineStr">
        <is>
          <t>-</t>
        </is>
      </c>
      <c r="P16" s="2" t="inlineStr">
        <is>
          <t>SIN ACTIVIDAD</t>
        </is>
      </c>
      <c r="Q16" s="2" t="inlineStr">
        <is>
          <t>EXPLOTACION MIXTA.</t>
        </is>
      </c>
      <c r="R16" s="2" t="inlineStr">
        <is>
          <t>-</t>
        </is>
      </c>
      <c r="S16" s="2" t="inlineStr">
        <is>
          <t>-</t>
        </is>
      </c>
      <c r="T16" s="2" t="inlineStr">
        <is>
          <t>NO</t>
        </is>
      </c>
      <c r="U16" s="2" t="inlineStr">
        <is>
          <t>-</t>
        </is>
      </c>
      <c r="V16" s="2" t="inlineStr">
        <is>
          <t>-</t>
        </is>
      </c>
      <c r="W16" s="2" t="inlineStr">
        <is>
          <t>-</t>
        </is>
      </c>
      <c r="X16" s="2" t="inlineStr">
        <is>
          <t>-</t>
        </is>
      </c>
    </row>
    <row r="17">
      <c r="A17" s="2" t="inlineStr">
        <is>
          <t>20608058291</t>
        </is>
      </c>
      <c r="B17" s="2" t="inlineStr">
        <is>
          <t>ASOCIACION AGROPECUARIA COMUNAL USHUMAYO DEL DISTRIRO UMARI ASACUDU</t>
        </is>
      </c>
      <c r="C17" s="2" t="inlineStr">
        <is>
          <t>ASOCIACION</t>
        </is>
      </c>
      <c r="D17" s="2" t="inlineStr">
        <is>
          <t>-</t>
        </is>
      </c>
      <c r="E17" s="2" t="inlineStr">
        <is>
          <t>-</t>
        </is>
      </c>
      <c r="F17" s="2" t="inlineStr">
        <is>
          <t>HABIDO</t>
        </is>
      </c>
      <c r="G17" s="2" t="inlineStr">
        <is>
          <t>ACTIVO</t>
        </is>
      </c>
      <c r="H17" s="2" t="inlineStr">
        <is>
          <t>09/02/2023</t>
        </is>
      </c>
      <c r="I17" s="2" t="inlineStr">
        <is>
          <t>09/02/2023</t>
        </is>
      </c>
      <c r="J17" s="2" t="inlineStr">
        <is>
          <t>HUANUCO</t>
        </is>
      </c>
      <c r="K17" s="2" t="inlineStr">
        <is>
          <t>PACHITEA</t>
        </is>
      </c>
      <c r="L17" s="2" t="inlineStr">
        <is>
          <t>UMARI</t>
        </is>
      </c>
      <c r="M17" s="2" t="inlineStr">
        <is>
          <t>NRO. S/N P.J. USHUMAYO (SECTOR CANGRA)</t>
        </is>
      </c>
      <c r="N17" s="2" t="inlineStr">
        <is>
          <t>-</t>
        </is>
      </c>
      <c r="O17" s="2" t="inlineStr">
        <is>
          <t>-</t>
        </is>
      </c>
      <c r="P17" s="2" t="inlineStr">
        <is>
          <t>SIN ACTIVIDAD</t>
        </is>
      </c>
      <c r="Q17" s="2" t="inlineStr">
        <is>
          <t>CULTIVO DE HORTALIZAS Y LEGUMBRES.</t>
        </is>
      </c>
      <c r="R17" s="2" t="inlineStr">
        <is>
          <t>-</t>
        </is>
      </c>
      <c r="S17" s="2" t="inlineStr">
        <is>
          <t>-</t>
        </is>
      </c>
      <c r="T17" s="2" t="inlineStr">
        <is>
          <t>NO</t>
        </is>
      </c>
      <c r="U17" s="2" t="inlineStr">
        <is>
          <t>-</t>
        </is>
      </c>
      <c r="V17" s="2" t="inlineStr">
        <is>
          <t>-</t>
        </is>
      </c>
      <c r="W17" s="2" t="inlineStr">
        <is>
          <t>-</t>
        </is>
      </c>
      <c r="X17" s="2" t="inlineStr">
        <is>
          <t>-</t>
        </is>
      </c>
    </row>
    <row r="18">
      <c r="A18" s="2" t="inlineStr">
        <is>
          <t>20609078074</t>
        </is>
      </c>
      <c r="B18" s="2" t="inlineStr">
        <is>
          <t>ASOCIACION AGROPECUARIA DE CHALLHUALLA</t>
        </is>
      </c>
      <c r="C18" s="2" t="inlineStr">
        <is>
          <t>ASOCIACION</t>
        </is>
      </c>
      <c r="D18" s="2" t="inlineStr">
        <is>
          <t>-</t>
        </is>
      </c>
      <c r="E18" s="2" t="inlineStr">
        <is>
          <t>-</t>
        </is>
      </c>
      <c r="F18" s="2" t="inlineStr">
        <is>
          <t>HABIDO</t>
        </is>
      </c>
      <c r="G18" s="2" t="inlineStr">
        <is>
          <t>ACTIVO</t>
        </is>
      </c>
      <c r="H18" s="2" t="inlineStr">
        <is>
          <t>29/08/2025</t>
        </is>
      </c>
      <c r="I18" s="2" t="inlineStr">
        <is>
          <t>29/08/2025</t>
        </is>
      </c>
      <c r="J18" s="2" t="inlineStr">
        <is>
          <t>AYACUCHO</t>
        </is>
      </c>
      <c r="K18" s="2" t="inlineStr">
        <is>
          <t>LUCANAS</t>
        </is>
      </c>
      <c r="L18" s="2" t="inlineStr">
        <is>
          <t>LUCANAS</t>
        </is>
      </c>
      <c r="M18" s="2" t="inlineStr">
        <is>
          <t>NRO. 250 CHALLHUALLA</t>
        </is>
      </c>
      <c r="N18" s="2" t="inlineStr">
        <is>
          <t>-</t>
        </is>
      </c>
      <c r="O18" s="2" t="inlineStr">
        <is>
          <t>-</t>
        </is>
      </c>
      <c r="P18" s="2" t="inlineStr">
        <is>
          <t>SIN ACTIVIDAD</t>
        </is>
      </c>
      <c r="Q18" s="2" t="inlineStr">
        <is>
          <t>EXPLOTACION MIXTA.</t>
        </is>
      </c>
      <c r="R18" s="2" t="inlineStr">
        <is>
          <t>-</t>
        </is>
      </c>
      <c r="S18" s="2" t="inlineStr">
        <is>
          <t>-</t>
        </is>
      </c>
      <c r="T18" s="2" t="inlineStr">
        <is>
          <t>NO</t>
        </is>
      </c>
      <c r="U18" s="2" t="inlineStr">
        <is>
          <t>-</t>
        </is>
      </c>
      <c r="V18" s="2" t="inlineStr">
        <is>
          <t>-</t>
        </is>
      </c>
      <c r="W18" s="2" t="inlineStr">
        <is>
          <t>-</t>
        </is>
      </c>
      <c r="X18" s="2" t="inlineStr">
        <is>
          <t>-</t>
        </is>
      </c>
    </row>
    <row r="19">
      <c r="A19" s="2" t="inlineStr">
        <is>
          <t>20479728501</t>
        </is>
      </c>
      <c r="B19" s="2" t="inlineStr">
        <is>
          <t>ASOCIACION AGROPECUARIA DE MOLINOPAMPA</t>
        </is>
      </c>
      <c r="C19" s="2" t="inlineStr">
        <is>
          <t>ASOCIACION</t>
        </is>
      </c>
      <c r="D19" s="2" t="inlineStr">
        <is>
          <t>-</t>
        </is>
      </c>
      <c r="E19" s="2" t="inlineStr">
        <is>
          <t>-</t>
        </is>
      </c>
      <c r="F19" s="2" t="inlineStr">
        <is>
          <t>HABIDO</t>
        </is>
      </c>
      <c r="G19" s="2" t="inlineStr">
        <is>
          <t>ACTIVO</t>
        </is>
      </c>
      <c r="H19" s="2" t="inlineStr">
        <is>
          <t>05/04/2004</t>
        </is>
      </c>
      <c r="I19" s="2" t="inlineStr">
        <is>
          <t>17/11/2004</t>
        </is>
      </c>
      <c r="J19" s="2" t="inlineStr">
        <is>
          <t>AMAZONAS</t>
        </is>
      </c>
      <c r="K19" s="2" t="inlineStr">
        <is>
          <t>CHACHAPOYAS</t>
        </is>
      </c>
      <c r="L19" s="2" t="inlineStr">
        <is>
          <t>MOLINOPAMPA</t>
        </is>
      </c>
      <c r="M19" s="2" t="inlineStr">
        <is>
          <t>JR. EL MOLINO NRO. S/N (COSTADO A LA FISCALIA)</t>
        </is>
      </c>
      <c r="N19" s="2" t="inlineStr">
        <is>
          <t>-</t>
        </is>
      </c>
      <c r="O19" s="2" t="inlineStr">
        <is>
          <t>-</t>
        </is>
      </c>
      <c r="P19" s="2" t="inlineStr">
        <is>
          <t>SIN ACTIVIDAD</t>
        </is>
      </c>
      <c r="Q19" s="2" t="inlineStr">
        <is>
          <t>ELAB DE PRODUCTOS LACTEOS.</t>
        </is>
      </c>
      <c r="R19" s="2" t="inlineStr">
        <is>
          <t>FAB. OTROS PRODUCTOS DE MADERA.</t>
        </is>
      </c>
      <c r="S19" s="2" t="inlineStr">
        <is>
          <t>TRANSPORTE  DE CARGA POR CARRETERA.</t>
        </is>
      </c>
      <c r="T19" s="2" t="inlineStr">
        <is>
          <t>NO</t>
        </is>
      </c>
      <c r="U19" s="2" t="inlineStr">
        <is>
          <t>-</t>
        </is>
      </c>
      <c r="V19" s="2" t="inlineStr">
        <is>
          <t>-</t>
        </is>
      </c>
      <c r="W19" s="2" t="inlineStr">
        <is>
          <t>-</t>
        </is>
      </c>
      <c r="X19" s="2" t="inlineStr">
        <is>
          <t>-</t>
        </is>
      </c>
    </row>
    <row r="20">
      <c r="A20" s="2" t="inlineStr">
        <is>
          <t>20609203359</t>
        </is>
      </c>
      <c r="B20" s="2" t="inlineStr">
        <is>
          <t>ASOCIACION AGROPECUARIA HIJOS DE TICRAPO</t>
        </is>
      </c>
      <c r="C20" s="2" t="inlineStr">
        <is>
          <t>ASOCIACION</t>
        </is>
      </c>
      <c r="D20" s="2" t="inlineStr">
        <is>
          <t>-</t>
        </is>
      </c>
      <c r="E20" s="2" t="inlineStr">
        <is>
          <t>-</t>
        </is>
      </c>
      <c r="F20" s="2" t="inlineStr">
        <is>
          <t>HABIDO</t>
        </is>
      </c>
      <c r="G20" s="2" t="inlineStr">
        <is>
          <t>ACTIVO</t>
        </is>
      </c>
      <c r="H20" s="2" t="inlineStr">
        <is>
          <t>02/12/2024</t>
        </is>
      </c>
      <c r="I20" s="2" t="inlineStr">
        <is>
          <t>02/12/2024</t>
        </is>
      </c>
      <c r="J20" s="2" t="inlineStr">
        <is>
          <t>HUANCAVELICA</t>
        </is>
      </c>
      <c r="K20" s="2" t="inlineStr">
        <is>
          <t>CASTROVIRREYNA</t>
        </is>
      </c>
      <c r="L20" s="2" t="inlineStr">
        <is>
          <t>TICRAPO</t>
        </is>
      </c>
      <c r="M20" s="2" t="inlineStr">
        <is>
          <t>CAL. SAN JOSE NRO. S/N (AL COSTADO D C. ADUCATIVO 22047)</t>
        </is>
      </c>
      <c r="N20" s="2" t="inlineStr">
        <is>
          <t>-</t>
        </is>
      </c>
      <c r="O20" s="2" t="inlineStr">
        <is>
          <t>-</t>
        </is>
      </c>
      <c r="P20" s="2" t="inlineStr">
        <is>
          <t>SIN ACTIVIDAD</t>
        </is>
      </c>
      <c r="Q20" s="2" t="inlineStr">
        <is>
          <t>CULTIVO DE FRUTAS.</t>
        </is>
      </c>
      <c r="R20" s="2" t="inlineStr">
        <is>
          <t>-</t>
        </is>
      </c>
      <c r="S20" s="2" t="inlineStr">
        <is>
          <t>-</t>
        </is>
      </c>
      <c r="T20" s="2" t="inlineStr">
        <is>
          <t>NO</t>
        </is>
      </c>
      <c r="U20" s="2" t="inlineStr">
        <is>
          <t>-</t>
        </is>
      </c>
      <c r="V20" s="2" t="inlineStr">
        <is>
          <t>-</t>
        </is>
      </c>
      <c r="W20" s="2" t="inlineStr">
        <is>
          <t>-</t>
        </is>
      </c>
      <c r="X20" s="2" t="inlineStr">
        <is>
          <t>-</t>
        </is>
      </c>
    </row>
    <row r="21">
      <c r="A21" s="2" t="inlineStr">
        <is>
          <t>20609119421</t>
        </is>
      </c>
      <c r="B21" s="2" t="inlineStr">
        <is>
          <t>ASOCIACION AGROPECUARIA LLOQICHAYOCC</t>
        </is>
      </c>
      <c r="C21" s="2" t="inlineStr">
        <is>
          <t>ASOCIACION</t>
        </is>
      </c>
      <c r="D21" s="2" t="inlineStr">
        <is>
          <t>-</t>
        </is>
      </c>
      <c r="E21" s="2" t="inlineStr">
        <is>
          <t>-</t>
        </is>
      </c>
      <c r="F21" s="2" t="inlineStr">
        <is>
          <t>HABIDO</t>
        </is>
      </c>
      <c r="G21" s="2" t="inlineStr">
        <is>
          <t>ACTIVO</t>
        </is>
      </c>
      <c r="H21" s="2" t="inlineStr">
        <is>
          <t>04/05/2026</t>
        </is>
      </c>
      <c r="I21" s="2" t="inlineStr">
        <is>
          <t>04/05/2026</t>
        </is>
      </c>
      <c r="J21" s="2" t="inlineStr">
        <is>
          <t>AYACUCHO</t>
        </is>
      </c>
      <c r="K21" s="2" t="inlineStr">
        <is>
          <t>HUAMANGA</t>
        </is>
      </c>
      <c r="L21" s="2" t="inlineStr">
        <is>
          <t>SAN JUAN BAUTISTA</t>
        </is>
      </c>
      <c r="M21" s="2" t="inlineStr">
        <is>
          <t>NRO. S/N BAR. ÑAHUINPUQUIO (ULTIMO PARADERO DE LA RUTA 10)</t>
        </is>
      </c>
      <c r="N21" s="2" t="inlineStr">
        <is>
          <t>-</t>
        </is>
      </c>
      <c r="O21" s="2" t="inlineStr">
        <is>
          <t>-</t>
        </is>
      </c>
      <c r="P21" s="2" t="inlineStr">
        <is>
          <t>SIN ACTIVIDAD</t>
        </is>
      </c>
      <c r="Q21" s="2" t="inlineStr">
        <is>
          <t>EXPLOTACION MIXTA.</t>
        </is>
      </c>
      <c r="R21" s="2" t="inlineStr">
        <is>
          <t>SERVICIOS AGRICOLAS, GANADERAS.</t>
        </is>
      </c>
      <c r="S21" s="2" t="inlineStr">
        <is>
          <t>-</t>
        </is>
      </c>
      <c r="T21" s="2" t="inlineStr">
        <is>
          <t>NO</t>
        </is>
      </c>
      <c r="U21" s="2" t="inlineStr">
        <is>
          <t>-</t>
        </is>
      </c>
      <c r="V21" s="2" t="inlineStr">
        <is>
          <t>-</t>
        </is>
      </c>
      <c r="W21" s="2" t="inlineStr">
        <is>
          <t>-</t>
        </is>
      </c>
      <c r="X21" s="2" t="inlineStr">
        <is>
          <t>-</t>
        </is>
      </c>
    </row>
    <row r="22">
      <c r="A22" s="2" t="inlineStr">
        <is>
          <t>20608389734</t>
        </is>
      </c>
      <c r="B22" s="2" t="inlineStr">
        <is>
          <t>ASOCIACION AGROPECUARIO COMUNAL DE GOYAR PUNTA DEL DISTRITO DE UMARI</t>
        </is>
      </c>
      <c r="C22" s="2" t="inlineStr">
        <is>
          <t>ASOCIACION</t>
        </is>
      </c>
      <c r="D22" s="2" t="inlineStr">
        <is>
          <t>-</t>
        </is>
      </c>
      <c r="E22" s="2" t="inlineStr">
        <is>
          <t>-</t>
        </is>
      </c>
      <c r="F22" s="2" t="inlineStr">
        <is>
          <t>HABIDO</t>
        </is>
      </c>
      <c r="G22" s="2" t="inlineStr">
        <is>
          <t>ACTIVO</t>
        </is>
      </c>
      <c r="H22" s="2" t="inlineStr">
        <is>
          <t>10/03/2023</t>
        </is>
      </c>
      <c r="I22" s="2" t="inlineStr">
        <is>
          <t>10/03/2023</t>
        </is>
      </c>
      <c r="J22" s="2" t="inlineStr">
        <is>
          <t>HUANUCO</t>
        </is>
      </c>
      <c r="K22" s="2" t="inlineStr">
        <is>
          <t>PACHITEA</t>
        </is>
      </c>
      <c r="L22" s="2" t="inlineStr">
        <is>
          <t>UMARI</t>
        </is>
      </c>
      <c r="M22" s="2" t="inlineStr">
        <is>
          <t>BQ PICHANAYOC NRO. 23 CAS. PICHANAYOC</t>
        </is>
      </c>
      <c r="N22" s="2" t="inlineStr">
        <is>
          <t>-</t>
        </is>
      </c>
      <c r="O22" s="2" t="inlineStr">
        <is>
          <t>-</t>
        </is>
      </c>
      <c r="P22" s="2" t="inlineStr">
        <is>
          <t>SIN ACTIVIDAD</t>
        </is>
      </c>
      <c r="Q22" s="2" t="inlineStr">
        <is>
          <t>CULTIVO DE HORTALIZAS Y LEGUMBRES.</t>
        </is>
      </c>
      <c r="R22" s="2" t="inlineStr">
        <is>
          <t>-</t>
        </is>
      </c>
      <c r="S22" s="2" t="inlineStr">
        <is>
          <t>-</t>
        </is>
      </c>
      <c r="T22" s="2" t="inlineStr">
        <is>
          <t>NO</t>
        </is>
      </c>
      <c r="U22" s="2" t="inlineStr">
        <is>
          <t>-</t>
        </is>
      </c>
      <c r="V22" s="2" t="inlineStr">
        <is>
          <t>-</t>
        </is>
      </c>
      <c r="W22" s="2" t="inlineStr">
        <is>
          <t>-</t>
        </is>
      </c>
      <c r="X22" s="2" t="inlineStr">
        <is>
          <t>-</t>
        </is>
      </c>
    </row>
    <row r="23">
      <c r="A23" s="2" t="inlineStr">
        <is>
          <t>20574716978</t>
        </is>
      </c>
      <c r="B23" s="2" t="inlineStr">
        <is>
          <t>ASOCIACION AGROPECUARIOS - MANCHIRI</t>
        </is>
      </c>
      <c r="C23" s="2" t="inlineStr">
        <is>
          <t>ASOCIACION</t>
        </is>
      </c>
      <c r="D23" s="2" t="inlineStr">
        <is>
          <t>-</t>
        </is>
      </c>
      <c r="E23" s="2" t="inlineStr">
        <is>
          <t>-</t>
        </is>
      </c>
      <c r="F23" s="2" t="inlineStr">
        <is>
          <t>HABIDO</t>
        </is>
      </c>
      <c r="G23" s="2" t="inlineStr">
        <is>
          <t>ACTIVO</t>
        </is>
      </c>
      <c r="H23" s="2" t="inlineStr">
        <is>
          <t>16/10/2019</t>
        </is>
      </c>
      <c r="I23" s="2" t="inlineStr">
        <is>
          <t>16/10/2019</t>
        </is>
      </c>
      <c r="J23" s="2" t="inlineStr">
        <is>
          <t>AYACUCHO</t>
        </is>
      </c>
      <c r="K23" s="2" t="inlineStr">
        <is>
          <t>HUANCA SANCOS</t>
        </is>
      </c>
      <c r="L23" s="2" t="inlineStr">
        <is>
          <t>CARAPO</t>
        </is>
      </c>
      <c r="M23" s="2" t="inlineStr">
        <is>
          <t>NRO. S/N BQ. MANCHIRI (1CDRA PLAZA PRINCIPAL)</t>
        </is>
      </c>
      <c r="N23" s="2" t="inlineStr">
        <is>
          <t>-</t>
        </is>
      </c>
      <c r="O23" s="2" t="inlineStr">
        <is>
          <t>-</t>
        </is>
      </c>
      <c r="P23" s="2" t="inlineStr">
        <is>
          <t>SIN ACTIVIDAD</t>
        </is>
      </c>
      <c r="Q23" s="2" t="inlineStr">
        <is>
          <t>CRIA DE ANIMALES DOMESTICOS.</t>
        </is>
      </c>
      <c r="R23" s="2" t="inlineStr">
        <is>
          <t>VTA.  MAY. DE MATERIAS PRIMAS AGROPEC.</t>
        </is>
      </c>
      <c r="S23" s="2" t="inlineStr">
        <is>
          <t>-</t>
        </is>
      </c>
      <c r="T23" s="2" t="inlineStr">
        <is>
          <t>NO</t>
        </is>
      </c>
      <c r="U23" s="2" t="inlineStr">
        <is>
          <t>-</t>
        </is>
      </c>
      <c r="V23" s="2" t="inlineStr">
        <is>
          <t>-</t>
        </is>
      </c>
      <c r="W23" s="2" t="inlineStr">
        <is>
          <t>-</t>
        </is>
      </c>
      <c r="X23" s="2" t="inlineStr">
        <is>
          <t>-</t>
        </is>
      </c>
    </row>
    <row r="24">
      <c r="A24" s="2" t="inlineStr">
        <is>
          <t>20606701846</t>
        </is>
      </c>
      <c r="B24" s="2" t="inlineStr">
        <is>
          <t>ASOCIACION ALPACAS Y LLAMAS REGISTRADAS DE PAQUENTA</t>
        </is>
      </c>
      <c r="C24" s="2" t="inlineStr">
        <is>
          <t>ASOCIACION</t>
        </is>
      </c>
      <c r="D24" s="2" t="inlineStr">
        <is>
          <t>-</t>
        </is>
      </c>
      <c r="E24" s="2" t="inlineStr">
        <is>
          <t>-</t>
        </is>
      </c>
      <c r="F24" s="2" t="inlineStr">
        <is>
          <t>HABIDO</t>
        </is>
      </c>
      <c r="G24" s="2" t="inlineStr">
        <is>
          <t>ACTIVO</t>
        </is>
      </c>
      <c r="H24" s="2" t="inlineStr">
        <is>
          <t>15/10/2020</t>
        </is>
      </c>
      <c r="I24" s="2" t="inlineStr">
        <is>
          <t>15/10/2020</t>
        </is>
      </c>
      <c r="J24" s="2" t="inlineStr">
        <is>
          <t>AREQUIPA</t>
        </is>
      </c>
      <c r="K24" s="2" t="inlineStr">
        <is>
          <t>CAYLLOMA</t>
        </is>
      </c>
      <c r="L24" s="2" t="inlineStr">
        <is>
          <t>TISCO</t>
        </is>
      </c>
      <c r="M24" s="2" t="inlineStr">
        <is>
          <t>CENTRO POBLADO COTA COTA NRO. SN ANX. PAQUENTA</t>
        </is>
      </c>
      <c r="N24" s="2" t="inlineStr">
        <is>
          <t>-</t>
        </is>
      </c>
      <c r="O24" s="2" t="inlineStr">
        <is>
          <t>-</t>
        </is>
      </c>
      <c r="P24" s="2" t="inlineStr">
        <is>
          <t>SIN ACTIVIDAD</t>
        </is>
      </c>
      <c r="Q24" s="2" t="inlineStr">
        <is>
          <t>VTA.  MAY. DE MATERIAS PRIMAS AGROPEC.</t>
        </is>
      </c>
      <c r="R24" s="2" t="inlineStr">
        <is>
          <t>-</t>
        </is>
      </c>
      <c r="S24" s="2" t="inlineStr">
        <is>
          <t>-</t>
        </is>
      </c>
      <c r="T24" s="2" t="inlineStr">
        <is>
          <t>NO</t>
        </is>
      </c>
      <c r="U24" s="2" t="inlineStr">
        <is>
          <t>-</t>
        </is>
      </c>
      <c r="V24" s="2" t="inlineStr">
        <is>
          <t>-</t>
        </is>
      </c>
      <c r="W24" s="2" t="inlineStr">
        <is>
          <t>-</t>
        </is>
      </c>
      <c r="X24" s="2" t="inlineStr">
        <is>
          <t>-</t>
        </is>
      </c>
    </row>
    <row r="25">
      <c r="A25" s="2" t="inlineStr">
        <is>
          <t>20609787202</t>
        </is>
      </c>
      <c r="B25" s="2" t="inlineStr">
        <is>
          <t>ASOCIACION CENTRAL DE PIÑEROS AGRO TECNIFICADOS DE MADRE DE DIOS</t>
        </is>
      </c>
      <c r="C25" s="2" t="inlineStr">
        <is>
          <t>ASOCIACION</t>
        </is>
      </c>
      <c r="D25" s="2" t="inlineStr">
        <is>
          <t>-</t>
        </is>
      </c>
      <c r="E25" s="2" t="inlineStr">
        <is>
          <t>-</t>
        </is>
      </c>
      <c r="F25" s="2" t="inlineStr">
        <is>
          <t>HABIDO</t>
        </is>
      </c>
      <c r="G25" s="2" t="inlineStr">
        <is>
          <t>ACTIVO</t>
        </is>
      </c>
      <c r="H25" s="2" t="inlineStr">
        <is>
          <t>26/07/2022</t>
        </is>
      </c>
      <c r="I25" s="2" t="inlineStr">
        <is>
          <t>26/07/2022</t>
        </is>
      </c>
      <c r="J25" s="2" t="inlineStr">
        <is>
          <t>MADRE DE DIOS</t>
        </is>
      </c>
      <c r="K25" s="2" t="inlineStr">
        <is>
          <t>TAMBOPATA</t>
        </is>
      </c>
      <c r="L25" s="2" t="inlineStr">
        <is>
          <t>LABERINTO</t>
        </is>
      </c>
      <c r="M25" s="2" t="inlineStr">
        <is>
          <t>CAR. PTO MALDONADO - CUSCO SAN KM. 73 (CERCA A PEAJE)</t>
        </is>
      </c>
      <c r="N25" s="2" t="inlineStr">
        <is>
          <t>-</t>
        </is>
      </c>
      <c r="O25" s="2" t="inlineStr">
        <is>
          <t>-</t>
        </is>
      </c>
      <c r="P25" s="2" t="inlineStr">
        <is>
          <t>IMPORTADOR</t>
        </is>
      </c>
      <c r="Q25" s="2" t="inlineStr">
        <is>
          <t>SERVICIOS AGRICOLAS, GANADERAS.</t>
        </is>
      </c>
      <c r="R25" s="2" t="inlineStr">
        <is>
          <t>-</t>
        </is>
      </c>
      <c r="S25" s="2" t="inlineStr">
        <is>
          <t>-</t>
        </is>
      </c>
      <c r="T25" s="2" t="inlineStr">
        <is>
          <t>NO</t>
        </is>
      </c>
      <c r="U25" s="2" t="inlineStr">
        <is>
          <t>-</t>
        </is>
      </c>
      <c r="V25" s="2" t="inlineStr">
        <is>
          <t>-</t>
        </is>
      </c>
      <c r="W25" s="2" t="inlineStr">
        <is>
          <t>-</t>
        </is>
      </c>
      <c r="X25" s="2" t="inlineStr">
        <is>
          <t>-</t>
        </is>
      </c>
    </row>
    <row r="26">
      <c r="A26" s="2" t="inlineStr">
        <is>
          <t>20605141456</t>
        </is>
      </c>
      <c r="B26" s="2" t="inlineStr">
        <is>
          <t>ASOCIACION CENTRAL DE PRODUCTORES AGROPECUARIOS Y ECOLOGICO DE YUYAPICHIS</t>
        </is>
      </c>
      <c r="C26" s="2" t="inlineStr">
        <is>
          <t>ASOCIACION</t>
        </is>
      </c>
      <c r="D26" s="2" t="inlineStr">
        <is>
          <t>-</t>
        </is>
      </c>
      <c r="E26" s="2" t="inlineStr">
        <is>
          <t>-</t>
        </is>
      </c>
      <c r="F26" s="2" t="inlineStr">
        <is>
          <t>HABIDO</t>
        </is>
      </c>
      <c r="G26" s="2" t="inlineStr">
        <is>
          <t>ACTIVO</t>
        </is>
      </c>
      <c r="H26" s="2" t="inlineStr">
        <is>
          <t>16/08/2019</t>
        </is>
      </c>
      <c r="I26" s="2" t="inlineStr">
        <is>
          <t>16/08/2019</t>
        </is>
      </c>
      <c r="J26" s="2" t="inlineStr">
        <is>
          <t>HUANUCO</t>
        </is>
      </c>
      <c r="K26" s="2" t="inlineStr">
        <is>
          <t>PUERTO INCA</t>
        </is>
      </c>
      <c r="L26" s="2" t="inlineStr">
        <is>
          <t>YUYAPICHIS</t>
        </is>
      </c>
      <c r="M26" s="2" t="inlineStr">
        <is>
          <t>JR. ANDRES AVELINO CACERES NRO. S/N (A ESPALDAS DE LA COMISARIA YUYAPICHIS)</t>
        </is>
      </c>
      <c r="N26" s="2" t="inlineStr">
        <is>
          <t>-</t>
        </is>
      </c>
      <c r="O26" s="2" t="inlineStr">
        <is>
          <t>-</t>
        </is>
      </c>
      <c r="P26" s="2" t="inlineStr">
        <is>
          <t>SIN ACTIVIDAD</t>
        </is>
      </c>
      <c r="Q26" s="2" t="inlineStr">
        <is>
          <t>ACTIV.DE ASESORAMIENTO EMPRESARIAL</t>
        </is>
      </c>
      <c r="R26" s="2" t="inlineStr">
        <is>
          <t>VTA. MIN. EN PUESTOS DE VENTA.</t>
        </is>
      </c>
      <c r="S26" s="2" t="inlineStr">
        <is>
          <t>EXPLOTACION MIXTA.</t>
        </is>
      </c>
      <c r="T26" s="2" t="inlineStr">
        <is>
          <t>NO</t>
        </is>
      </c>
      <c r="U26" s="2" t="inlineStr">
        <is>
          <t>-</t>
        </is>
      </c>
      <c r="V26" s="2" t="inlineStr">
        <is>
          <t>-</t>
        </is>
      </c>
      <c r="W26" s="2" t="inlineStr">
        <is>
          <t>-</t>
        </is>
      </c>
      <c r="X26" s="2" t="inlineStr">
        <is>
          <t>-</t>
        </is>
      </c>
    </row>
    <row r="27">
      <c r="A27" s="2" t="inlineStr">
        <is>
          <t>20449558902</t>
        </is>
      </c>
      <c r="B27" s="2" t="inlineStr">
        <is>
          <t>ASOCIACION CIVIL DE MANTENIMIENTO VIAL Y DESARROLLO AGROPECUARIO CALVARIO</t>
        </is>
      </c>
      <c r="C27" s="2" t="inlineStr">
        <is>
          <t>ASOCIACION</t>
        </is>
      </c>
      <c r="D27" s="2" t="inlineStr">
        <is>
          <t>-</t>
        </is>
      </c>
      <c r="E27" s="2" t="inlineStr">
        <is>
          <t>-</t>
        </is>
      </c>
      <c r="F27" s="2" t="inlineStr">
        <is>
          <t>HABIDO</t>
        </is>
      </c>
      <c r="G27" s="2" t="inlineStr">
        <is>
          <t>ACTIVO</t>
        </is>
      </c>
      <c r="H27" s="2" t="inlineStr">
        <is>
          <t>09/11/1999</t>
        </is>
      </c>
      <c r="I27" s="2" t="inlineStr">
        <is>
          <t>15/11/1999</t>
        </is>
      </c>
      <c r="J27" s="2" t="inlineStr">
        <is>
          <t>AYACUCHO</t>
        </is>
      </c>
      <c r="K27" s="2" t="inlineStr">
        <is>
          <t>LA MAR</t>
        </is>
      </c>
      <c r="L27" s="2" t="inlineStr">
        <is>
          <t>SAN MIGUEL</t>
        </is>
      </c>
      <c r="M27" s="2" t="inlineStr">
        <is>
          <t>NRO. S/N CONCEJO MENOR PATIBAMBA (CENTRO POBLADO DE PATIBAMBA)</t>
        </is>
      </c>
      <c r="N27" s="2" t="inlineStr">
        <is>
          <t>-</t>
        </is>
      </c>
      <c r="O27" s="2" t="inlineStr">
        <is>
          <t>-</t>
        </is>
      </c>
      <c r="P27" s="2" t="inlineStr">
        <is>
          <t>SIN ACTIVIDAD</t>
        </is>
      </c>
      <c r="Q27" s="2" t="inlineStr">
        <is>
          <t>CONSTRUCCION EDIFICIOS COMPLETOS.</t>
        </is>
      </c>
      <c r="R27" s="2" t="inlineStr">
        <is>
          <t>EXPLOTACION MIXTA.</t>
        </is>
      </c>
      <c r="S27" s="2" t="inlineStr">
        <is>
          <t>-</t>
        </is>
      </c>
      <c r="T27" s="2" t="inlineStr">
        <is>
          <t>NO</t>
        </is>
      </c>
      <c r="U27" s="2" t="inlineStr">
        <is>
          <t>-</t>
        </is>
      </c>
      <c r="V27" s="2" t="inlineStr">
        <is>
          <t>-</t>
        </is>
      </c>
      <c r="W27" s="2" t="inlineStr">
        <is>
          <t>-</t>
        </is>
      </c>
      <c r="X27" s="2" t="inlineStr">
        <is>
          <t>-</t>
        </is>
      </c>
    </row>
    <row r="28">
      <c r="A28" s="2" t="inlineStr">
        <is>
          <t>20600534298</t>
        </is>
      </c>
      <c r="B28" s="2" t="inlineStr">
        <is>
          <t>ASOCIACION CULTIAGRO EXPORT LA JOYA NUEVA GENERACION</t>
        </is>
      </c>
      <c r="C28" s="2" t="inlineStr">
        <is>
          <t>ASOCIACION</t>
        </is>
      </c>
      <c r="D28" s="2" t="inlineStr">
        <is>
          <t>-</t>
        </is>
      </c>
      <c r="E28" s="2" t="inlineStr">
        <is>
          <t>-</t>
        </is>
      </c>
      <c r="F28" s="2" t="inlineStr">
        <is>
          <t>HABIDO</t>
        </is>
      </c>
      <c r="G28" s="2" t="inlineStr">
        <is>
          <t>ACTIVO</t>
        </is>
      </c>
      <c r="H28" s="2" t="inlineStr">
        <is>
          <t>17/07/2015</t>
        </is>
      </c>
      <c r="I28" s="2" t="inlineStr">
        <is>
          <t>02/01/2016</t>
        </is>
      </c>
      <c r="J28" s="2" t="inlineStr">
        <is>
          <t>AREQUIPA</t>
        </is>
      </c>
      <c r="K28" s="2" t="inlineStr">
        <is>
          <t>AREQUIPA</t>
        </is>
      </c>
      <c r="L28" s="2" t="inlineStr">
        <is>
          <t>LA JOYA</t>
        </is>
      </c>
      <c r="M28" s="2" t="inlineStr">
        <is>
          <t>MZA. -- LOTE. 34-1 C.P. LATERAL 1 (200 METROS DEL DESVIO DEL RAMAL CRUCE)</t>
        </is>
      </c>
      <c r="N28" s="2" t="inlineStr">
        <is>
          <t>-</t>
        </is>
      </c>
      <c r="O28" s="2" t="inlineStr">
        <is>
          <t>-</t>
        </is>
      </c>
      <c r="P28" s="2" t="inlineStr">
        <is>
          <t>SIN ACTIVIDAD</t>
        </is>
      </c>
      <c r="Q28" s="2" t="inlineStr">
        <is>
          <t>CULTIVO DE FRUTAS.</t>
        </is>
      </c>
      <c r="R28" s="2" t="inlineStr">
        <is>
          <t>-</t>
        </is>
      </c>
      <c r="S28" s="2" t="inlineStr">
        <is>
          <t>-</t>
        </is>
      </c>
      <c r="T28" s="2" t="inlineStr">
        <is>
          <t>NO</t>
        </is>
      </c>
      <c r="U28" s="2" t="inlineStr">
        <is>
          <t>-</t>
        </is>
      </c>
      <c r="V28" s="2" t="inlineStr">
        <is>
          <t>-</t>
        </is>
      </c>
      <c r="W28" s="2" t="inlineStr">
        <is>
          <t>-</t>
        </is>
      </c>
      <c r="X28" s="2" t="inlineStr">
        <is>
          <t>-</t>
        </is>
      </c>
    </row>
    <row r="29">
      <c r="A29" s="2" t="inlineStr">
        <is>
          <t>20542827298</t>
        </is>
      </c>
      <c r="B29" s="2" t="inlineStr">
        <is>
          <t>ASOCIACION DE AGRICULTORES AGROPECUARIOS DE LA COMUNIDAD EL PROGRESO</t>
        </is>
      </c>
      <c r="C29" s="2" t="inlineStr">
        <is>
          <t>ASOCIACION</t>
        </is>
      </c>
      <c r="D29" s="2" t="inlineStr">
        <is>
          <t>-</t>
        </is>
      </c>
      <c r="E29" s="2" t="inlineStr">
        <is>
          <t>-</t>
        </is>
      </c>
      <c r="F29" s="2" t="inlineStr">
        <is>
          <t>HABIDO</t>
        </is>
      </c>
      <c r="G29" s="2" t="inlineStr">
        <is>
          <t>ACTIVO</t>
        </is>
      </c>
      <c r="H29" s="2" t="inlineStr">
        <is>
          <t>09/03/2023</t>
        </is>
      </c>
      <c r="I29" s="2" t="inlineStr">
        <is>
          <t>09/03/2023</t>
        </is>
      </c>
      <c r="J29" s="2" t="inlineStr">
        <is>
          <t>MADRE DE DIOS</t>
        </is>
      </c>
      <c r="K29" s="2" t="inlineStr">
        <is>
          <t>TAMBOPATA</t>
        </is>
      </c>
      <c r="L29" s="2" t="inlineStr">
        <is>
          <t>INAMBARI</t>
        </is>
      </c>
      <c r="M29" s="2" t="inlineStr">
        <is>
          <t>C/P PARC NRO. 9 UNION PROGRESO VALLE INAM</t>
        </is>
      </c>
      <c r="N29" s="2" t="inlineStr">
        <is>
          <t>-</t>
        </is>
      </c>
      <c r="O29" s="2" t="inlineStr">
        <is>
          <t>-</t>
        </is>
      </c>
      <c r="P29" s="2" t="inlineStr">
        <is>
          <t>SIN ACTIVIDAD</t>
        </is>
      </c>
      <c r="Q29" s="2" t="inlineStr">
        <is>
          <t>VTA.  MAY. DE MATERIAS PRIMAS AGROPEC.</t>
        </is>
      </c>
      <c r="R29" s="2" t="inlineStr">
        <is>
          <t>VTA. MAY. ALIMENTOS, BEBIDAS Y TABACO.</t>
        </is>
      </c>
      <c r="S29" s="2" t="inlineStr">
        <is>
          <t>-</t>
        </is>
      </c>
      <c r="T29" s="2" t="inlineStr">
        <is>
          <t>NO</t>
        </is>
      </c>
      <c r="U29" s="2" t="inlineStr">
        <is>
          <t>-</t>
        </is>
      </c>
      <c r="V29" s="2" t="inlineStr">
        <is>
          <t>-</t>
        </is>
      </c>
      <c r="W29" s="2" t="inlineStr">
        <is>
          <t>-</t>
        </is>
      </c>
      <c r="X29" s="2" t="inlineStr">
        <is>
          <t>-</t>
        </is>
      </c>
    </row>
    <row r="30">
      <c r="A30" s="2" t="inlineStr">
        <is>
          <t>20605371869</t>
        </is>
      </c>
      <c r="B30" s="2" t="inlineStr">
        <is>
          <t>ASOCIACION DE AGRICULTORES DE PALTOS EN HUAMAMPALI - ALTO LARAN</t>
        </is>
      </c>
      <c r="C30" s="2" t="inlineStr">
        <is>
          <t>ASOCIACION</t>
        </is>
      </c>
      <c r="D30" s="2" t="inlineStr">
        <is>
          <t>-</t>
        </is>
      </c>
      <c r="E30" s="2" t="inlineStr">
        <is>
          <t>-</t>
        </is>
      </c>
      <c r="F30" s="2" t="inlineStr">
        <is>
          <t>HABIDO</t>
        </is>
      </c>
      <c r="G30" s="2" t="inlineStr">
        <is>
          <t>ACTIVO</t>
        </is>
      </c>
      <c r="H30" s="2" t="inlineStr">
        <is>
          <t>11/10/2019</t>
        </is>
      </c>
      <c r="I30" s="2" t="inlineStr">
        <is>
          <t>11/10/2019</t>
        </is>
      </c>
      <c r="J30" s="2" t="inlineStr">
        <is>
          <t>ICA</t>
        </is>
      </c>
      <c r="K30" s="2" t="inlineStr">
        <is>
          <t>CHINCHA</t>
        </is>
      </c>
      <c r="L30" s="2" t="inlineStr">
        <is>
          <t>ALTO LARAN</t>
        </is>
      </c>
      <c r="M30" s="2" t="inlineStr">
        <is>
          <t>NRO. . C.P. HUAMAMPALI ZONA 1 (A 300M DE PLAZA DE ARMAS)</t>
        </is>
      </c>
      <c r="N30" s="2" t="inlineStr">
        <is>
          <t>-</t>
        </is>
      </c>
      <c r="O30" s="2" t="inlineStr">
        <is>
          <t>-</t>
        </is>
      </c>
      <c r="P30" s="2" t="inlineStr">
        <is>
          <t>SIN ACTIVIDAD</t>
        </is>
      </c>
      <c r="Q30" s="2" t="inlineStr">
        <is>
          <t>CULTIVO DE FRUTAS.</t>
        </is>
      </c>
      <c r="R30" s="2" t="inlineStr">
        <is>
          <t>-</t>
        </is>
      </c>
      <c r="S30" s="2" t="inlineStr">
        <is>
          <t>-</t>
        </is>
      </c>
      <c r="T30" s="2" t="inlineStr">
        <is>
          <t>NO</t>
        </is>
      </c>
      <c r="U30" s="2" t="inlineStr">
        <is>
          <t>-</t>
        </is>
      </c>
      <c r="V30" s="2" t="inlineStr">
        <is>
          <t>-</t>
        </is>
      </c>
      <c r="W30" s="2" t="inlineStr">
        <is>
          <t>-</t>
        </is>
      </c>
      <c r="X30" s="2" t="inlineStr">
        <is>
          <t>-</t>
        </is>
      </c>
    </row>
    <row r="31">
      <c r="A31" s="2" t="inlineStr">
        <is>
          <t>20611531088</t>
        </is>
      </c>
      <c r="B31" s="2" t="inlineStr">
        <is>
          <t>ASOCIACION DE AGRICULTORES INNOVADORES DE ANCASH, EDIFLOR</t>
        </is>
      </c>
      <c r="C31" s="2" t="inlineStr">
        <is>
          <t>ASOCIACION</t>
        </is>
      </c>
      <c r="D31" s="2" t="inlineStr">
        <is>
          <t>-</t>
        </is>
      </c>
      <c r="E31" s="2" t="inlineStr">
        <is>
          <t>NUTRIAVO</t>
        </is>
      </c>
      <c r="F31" s="2" t="inlineStr">
        <is>
          <t>HABIDO</t>
        </is>
      </c>
      <c r="G31" s="2" t="inlineStr">
        <is>
          <t>ACTIVO</t>
        </is>
      </c>
      <c r="H31" s="2" t="inlineStr">
        <is>
          <t>08/09/2023</t>
        </is>
      </c>
      <c r="I31" s="2" t="inlineStr">
        <is>
          <t>08/09/2023</t>
        </is>
      </c>
      <c r="J31" s="2" t="inlineStr">
        <is>
          <t>ANCASH</t>
        </is>
      </c>
      <c r="K31" s="2" t="inlineStr">
        <is>
          <t>SANTA</t>
        </is>
      </c>
      <c r="L31" s="2" t="inlineStr">
        <is>
          <t>CHIMBOTE</t>
        </is>
      </c>
      <c r="M31" s="2" t="inlineStr">
        <is>
          <t>MZA. F1 LOTE. 16 P.J. EL PROGRESO (A 2CDRAS DEL COLEGIO NIÑO DIOS)</t>
        </is>
      </c>
      <c r="N31" s="2" t="inlineStr">
        <is>
          <t>-</t>
        </is>
      </c>
      <c r="O31" s="2" t="inlineStr">
        <is>
          <t>-</t>
        </is>
      </c>
      <c r="P31" s="2" t="inlineStr">
        <is>
          <t>SIN ACTIVIDAD</t>
        </is>
      </c>
      <c r="Q31" s="2" t="inlineStr">
        <is>
          <t>SERVICIOS AGRICOLAS, GANADERAS.</t>
        </is>
      </c>
      <c r="R31" s="2" t="inlineStr">
        <is>
          <t>ELAB. DE ACEITE Y GRASAS.</t>
        </is>
      </c>
      <c r="S31" s="2" t="inlineStr">
        <is>
          <t>-</t>
        </is>
      </c>
      <c r="T31" s="2" t="inlineStr">
        <is>
          <t>NO</t>
        </is>
      </c>
      <c r="U31" s="2" t="inlineStr">
        <is>
          <t>-</t>
        </is>
      </c>
      <c r="V31" s="2" t="inlineStr">
        <is>
          <t>-</t>
        </is>
      </c>
      <c r="W31" s="2" t="inlineStr">
        <is>
          <t>-</t>
        </is>
      </c>
      <c r="X31" s="2" t="inlineStr">
        <is>
          <t>-</t>
        </is>
      </c>
    </row>
    <row r="32">
      <c r="A32" s="2" t="inlineStr">
        <is>
          <t>20600964080</t>
        </is>
      </c>
      <c r="B32" s="2" t="inlineStr">
        <is>
          <t>ASOCIACION DE AGRICULTORES KERGUERANOS</t>
        </is>
      </c>
      <c r="C32" s="2" t="inlineStr">
        <is>
          <t>ASOCIACION</t>
        </is>
      </c>
      <c r="D32" s="2" t="inlineStr">
        <is>
          <t>-</t>
        </is>
      </c>
      <c r="E32" s="2" t="inlineStr">
        <is>
          <t>-</t>
        </is>
      </c>
      <c r="F32" s="2" t="inlineStr">
        <is>
          <t>HABIDO</t>
        </is>
      </c>
      <c r="G32" s="2" t="inlineStr">
        <is>
          <t>ACTIVO</t>
        </is>
      </c>
      <c r="H32" s="2" t="inlineStr">
        <is>
          <t>21/11/2024</t>
        </is>
      </c>
      <c r="I32" s="2" t="inlineStr">
        <is>
          <t>01/12/2024</t>
        </is>
      </c>
      <c r="J32" s="2" t="inlineStr">
        <is>
          <t>LAMBAYEQUE</t>
        </is>
      </c>
      <c r="K32" s="2" t="inlineStr">
        <is>
          <t>LAMBAYEQUE</t>
        </is>
      </c>
      <c r="L32" s="2" t="inlineStr">
        <is>
          <t>SALAS</t>
        </is>
      </c>
      <c r="M32" s="2" t="inlineStr">
        <is>
          <t>MZA. A LOTE. SN SERUR KERGUER (EN PARADERO DE KERGUER)</t>
        </is>
      </c>
      <c r="N32" s="2" t="inlineStr">
        <is>
          <t>-</t>
        </is>
      </c>
      <c r="O32" s="2" t="inlineStr">
        <is>
          <t>-</t>
        </is>
      </c>
      <c r="P32" s="2" t="inlineStr">
        <is>
          <t>SIN ACTIVIDAD</t>
        </is>
      </c>
      <c r="Q32" s="2" t="inlineStr">
        <is>
          <t>SERVICIOS AGRICOLAS, GANADERAS.</t>
        </is>
      </c>
      <c r="R32" s="2" t="inlineStr">
        <is>
          <t>-</t>
        </is>
      </c>
      <c r="S32" s="2" t="inlineStr">
        <is>
          <t>-</t>
        </is>
      </c>
      <c r="T32" s="2" t="inlineStr">
        <is>
          <t>NO</t>
        </is>
      </c>
      <c r="U32" s="2" t="inlineStr">
        <is>
          <t>-</t>
        </is>
      </c>
      <c r="V32" s="2" t="inlineStr">
        <is>
          <t>-</t>
        </is>
      </c>
      <c r="W32" s="2" t="inlineStr">
        <is>
          <t>-</t>
        </is>
      </c>
      <c r="X32" s="2" t="inlineStr">
        <is>
          <t>-</t>
        </is>
      </c>
    </row>
    <row r="33">
      <c r="A33" s="2" t="inlineStr">
        <is>
          <t>20602862764</t>
        </is>
      </c>
      <c r="B33" s="2" t="inlineStr">
        <is>
          <t>ASOCIACION DE AGRICULTORES POZO ESPAÑOL - CULEBRAS</t>
        </is>
      </c>
      <c r="C33" s="2" t="inlineStr">
        <is>
          <t>ASOCIACION</t>
        </is>
      </c>
      <c r="D33" s="2" t="inlineStr">
        <is>
          <t>-</t>
        </is>
      </c>
      <c r="E33" s="2" t="inlineStr">
        <is>
          <t>-</t>
        </is>
      </c>
      <c r="F33" s="2" t="inlineStr">
        <is>
          <t>HABIDO</t>
        </is>
      </c>
      <c r="G33" s="2" t="inlineStr">
        <is>
          <t>ACTIVO</t>
        </is>
      </c>
      <c r="H33" s="2" t="inlineStr">
        <is>
          <t>01/02/2018</t>
        </is>
      </c>
      <c r="I33" s="2" t="inlineStr">
        <is>
          <t>01/02/2018</t>
        </is>
      </c>
      <c r="J33" s="2" t="inlineStr">
        <is>
          <t>ANCASH</t>
        </is>
      </c>
      <c r="K33" s="2" t="inlineStr">
        <is>
          <t>HUARMEY</t>
        </is>
      </c>
      <c r="L33" s="2" t="inlineStr">
        <is>
          <t>CULEBRAS</t>
        </is>
      </c>
      <c r="M33" s="2" t="inlineStr">
        <is>
          <t>NRO. 216 SEC. NVO. AMPANU-LA VICTORIA (PARCELA  216)</t>
        </is>
      </c>
      <c r="N33" s="2" t="inlineStr">
        <is>
          <t>-</t>
        </is>
      </c>
      <c r="O33" s="2" t="inlineStr">
        <is>
          <t>-</t>
        </is>
      </c>
      <c r="P33" s="2" t="inlineStr">
        <is>
          <t>SIN ACTIVIDAD</t>
        </is>
      </c>
      <c r="Q33" s="2" t="inlineStr">
        <is>
          <t>ACTIVIDADES OTRAS ASOCIACIONES NCP.</t>
        </is>
      </c>
      <c r="R33" s="2" t="inlineStr">
        <is>
          <t>-</t>
        </is>
      </c>
      <c r="S33" s="2" t="inlineStr">
        <is>
          <t>-</t>
        </is>
      </c>
      <c r="T33" s="2" t="inlineStr">
        <is>
          <t>NO</t>
        </is>
      </c>
      <c r="U33" s="2" t="inlineStr">
        <is>
          <t>-</t>
        </is>
      </c>
      <c r="V33" s="2" t="inlineStr">
        <is>
          <t>-</t>
        </is>
      </c>
      <c r="W33" s="2" t="inlineStr">
        <is>
          <t>-</t>
        </is>
      </c>
      <c r="X33" s="2" t="inlineStr">
        <is>
          <t>-</t>
        </is>
      </c>
    </row>
    <row r="34">
      <c r="A34" s="2" t="inlineStr">
        <is>
          <t>20608049721</t>
        </is>
      </c>
      <c r="B34" s="2" t="inlineStr">
        <is>
          <t>ASOCIACION DE AGRICULTORES Y PRODUCTORES UIKANA SAMUNAS</t>
        </is>
      </c>
      <c r="C34" s="2" t="inlineStr">
        <is>
          <t>ASOCIACION</t>
        </is>
      </c>
      <c r="D34" s="2" t="inlineStr">
        <is>
          <t>-</t>
        </is>
      </c>
      <c r="E34" s="2" t="inlineStr">
        <is>
          <t>-</t>
        </is>
      </c>
      <c r="F34" s="2" t="inlineStr">
        <is>
          <t>HABIDO</t>
        </is>
      </c>
      <c r="G34" s="2" t="inlineStr">
        <is>
          <t>ACTIVO</t>
        </is>
      </c>
      <c r="H34" s="2" t="inlineStr">
        <is>
          <t>02/06/2021</t>
        </is>
      </c>
      <c r="I34" s="2" t="inlineStr">
        <is>
          <t>02/06/2021</t>
        </is>
      </c>
      <c r="J34" s="2" t="inlineStr">
        <is>
          <t>LORETO</t>
        </is>
      </c>
      <c r="K34" s="2" t="inlineStr">
        <is>
          <t>MAYNAS</t>
        </is>
      </c>
      <c r="L34" s="2" t="inlineStr">
        <is>
          <t>SAN JUAN BAUTISTA</t>
        </is>
      </c>
      <c r="M34" s="2" t="inlineStr">
        <is>
          <t>CAL. VIRGEN DE LA PUERTA MZA. J LOTE. 03 A.H. ELIAN KARO (ENTRADA FRENTE A MUNICIPIO DE SAN JUAN)</t>
        </is>
      </c>
      <c r="N34" s="2" t="inlineStr">
        <is>
          <t>-</t>
        </is>
      </c>
      <c r="O34" s="2" t="inlineStr">
        <is>
          <t>-</t>
        </is>
      </c>
      <c r="P34" s="2" t="inlineStr">
        <is>
          <t>SIN ACTIVIDAD</t>
        </is>
      </c>
      <c r="Q34" s="2" t="inlineStr">
        <is>
          <t>CULTIVO DE HORTALIZAS Y LEGUMBRES.</t>
        </is>
      </c>
      <c r="R34" s="2" t="inlineStr">
        <is>
          <t>EXPLOTACION MIXTA.</t>
        </is>
      </c>
      <c r="S34" s="2" t="inlineStr">
        <is>
          <t>-</t>
        </is>
      </c>
      <c r="T34" s="2" t="inlineStr">
        <is>
          <t>NO</t>
        </is>
      </c>
      <c r="U34" s="2" t="inlineStr">
        <is>
          <t>-</t>
        </is>
      </c>
      <c r="V34" s="2" t="inlineStr">
        <is>
          <t>-</t>
        </is>
      </c>
      <c r="W34" s="2" t="inlineStr">
        <is>
          <t>-</t>
        </is>
      </c>
      <c r="X34" s="2" t="inlineStr">
        <is>
          <t>-</t>
        </is>
      </c>
    </row>
    <row r="35">
      <c r="A35" s="2" t="inlineStr">
        <is>
          <t>20609623056</t>
        </is>
      </c>
      <c r="B35" s="2" t="inlineStr">
        <is>
          <t>ASOCIACION DE AGROPECUARIOS LLANGANUCO</t>
        </is>
      </c>
      <c r="C35" s="2" t="inlineStr">
        <is>
          <t>ASOCIACION</t>
        </is>
      </c>
      <c r="D35" s="2" t="inlineStr">
        <is>
          <t>-</t>
        </is>
      </c>
      <c r="E35" s="2" t="inlineStr">
        <is>
          <t>-</t>
        </is>
      </c>
      <c r="F35" s="2" t="inlineStr">
        <is>
          <t>HABIDO</t>
        </is>
      </c>
      <c r="G35" s="2" t="inlineStr">
        <is>
          <t>ACTIVO</t>
        </is>
      </c>
      <c r="H35" s="2" t="inlineStr">
        <is>
          <t>16/06/2022</t>
        </is>
      </c>
      <c r="I35" s="2" t="inlineStr">
        <is>
          <t>16/06/2022</t>
        </is>
      </c>
      <c r="J35" s="2" t="inlineStr">
        <is>
          <t>ANCASH</t>
        </is>
      </c>
      <c r="K35" s="2" t="inlineStr">
        <is>
          <t>YUNGAY</t>
        </is>
      </c>
      <c r="L35" s="2" t="inlineStr">
        <is>
          <t>YUNGAY</t>
        </is>
      </c>
      <c r="M35" s="2" t="inlineStr">
        <is>
          <t>NRO. SN CAS. DE HUAMACCHUCO (2P, CS PLOMA)</t>
        </is>
      </c>
      <c r="N35" s="2" t="inlineStr">
        <is>
          <t>-</t>
        </is>
      </c>
      <c r="O35" s="2" t="inlineStr">
        <is>
          <t>-</t>
        </is>
      </c>
      <c r="P35" s="2" t="inlineStr">
        <is>
          <t>SIN ACTIVIDAD</t>
        </is>
      </c>
      <c r="Q35" s="2" t="inlineStr">
        <is>
          <t>SERVICIOS AGRICOLAS, GANADERAS.</t>
        </is>
      </c>
      <c r="R35" s="2" t="inlineStr">
        <is>
          <t>-</t>
        </is>
      </c>
      <c r="S35" s="2" t="inlineStr">
        <is>
          <t>-</t>
        </is>
      </c>
      <c r="T35" s="2" t="inlineStr">
        <is>
          <t>NO</t>
        </is>
      </c>
      <c r="U35" s="2" t="inlineStr">
        <is>
          <t>-</t>
        </is>
      </c>
      <c r="V35" s="2" t="inlineStr">
        <is>
          <t>-</t>
        </is>
      </c>
      <c r="W35" s="2" t="inlineStr">
        <is>
          <t>-</t>
        </is>
      </c>
      <c r="X35" s="2" t="inlineStr">
        <is>
          <t>-</t>
        </is>
      </c>
    </row>
    <row r="36">
      <c r="A36" s="2" t="inlineStr">
        <is>
          <t>20564152031</t>
        </is>
      </c>
      <c r="B36" s="2" t="inlineStr">
        <is>
          <t>ASOCIACION DE ARTESANOS TRES ALPAQUITAS H&amp;F</t>
        </is>
      </c>
      <c r="C36" s="2" t="inlineStr">
        <is>
          <t>ASOCIACION</t>
        </is>
      </c>
      <c r="D36" s="2" t="inlineStr">
        <is>
          <t>-</t>
        </is>
      </c>
      <c r="E36" s="2" t="inlineStr">
        <is>
          <t>-</t>
        </is>
      </c>
      <c r="F36" s="2" t="inlineStr">
        <is>
          <t>HABIDO</t>
        </is>
      </c>
      <c r="G36" s="2" t="inlineStr">
        <is>
          <t>ACTIVO</t>
        </is>
      </c>
      <c r="H36" s="2" t="inlineStr">
        <is>
          <t>06/11/2013</t>
        </is>
      </c>
      <c r="I36" s="2" t="inlineStr">
        <is>
          <t>06/11/2013</t>
        </is>
      </c>
      <c r="J36" s="2" t="inlineStr">
        <is>
          <t>CUSCO</t>
        </is>
      </c>
      <c r="K36" s="2" t="inlineStr">
        <is>
          <t>QUISPICANCHI</t>
        </is>
      </c>
      <c r="L36" s="2" t="inlineStr">
        <is>
          <t>MARCAPATA</t>
        </is>
      </c>
      <c r="M36" s="2" t="inlineStr">
        <is>
          <t>LIOPATA NRO. S/N COM. CCOLLANA MARCAPATA (BAÑOS TERMALES PARTE ALTA)</t>
        </is>
      </c>
      <c r="N36" s="2" t="inlineStr">
        <is>
          <t>-</t>
        </is>
      </c>
      <c r="O36" s="2" t="inlineStr">
        <is>
          <t>-</t>
        </is>
      </c>
      <c r="P36" s="2" t="inlineStr">
        <is>
          <t>SIN ACTIVIDAD</t>
        </is>
      </c>
      <c r="Q36" s="2" t="inlineStr">
        <is>
          <t>OTROS TIPOS DE VENTA AL POR MENOR.</t>
        </is>
      </c>
      <c r="R36" s="2" t="inlineStr">
        <is>
          <t>VTA. MAY. PRODUCTOS TEXTILES.</t>
        </is>
      </c>
      <c r="S36" s="2" t="inlineStr">
        <is>
          <t>-</t>
        </is>
      </c>
      <c r="T36" s="2" t="inlineStr">
        <is>
          <t>NO</t>
        </is>
      </c>
      <c r="U36" s="2" t="inlineStr">
        <is>
          <t>-</t>
        </is>
      </c>
      <c r="V36" s="2" t="inlineStr">
        <is>
          <t>-</t>
        </is>
      </c>
      <c r="W36" s="2" t="inlineStr">
        <is>
          <t>-</t>
        </is>
      </c>
      <c r="X36" s="2" t="inlineStr">
        <is>
          <t>-</t>
        </is>
      </c>
    </row>
    <row r="37">
      <c r="A37" s="2" t="inlineStr">
        <is>
          <t>20450638791</t>
        </is>
      </c>
      <c r="B37" s="2" t="inlineStr">
        <is>
          <t>ASOCIACION DE CASTAÑEROS DE LA RESERVA DE TAMBOPATA LOS PIONEROS - ASCART</t>
        </is>
      </c>
      <c r="C37" s="2" t="inlineStr">
        <is>
          <t>ASOCIACION</t>
        </is>
      </c>
      <c r="D37" s="2" t="inlineStr">
        <is>
          <t>-</t>
        </is>
      </c>
      <c r="E37" s="2" t="inlineStr">
        <is>
          <t>-</t>
        </is>
      </c>
      <c r="F37" s="2" t="inlineStr">
        <is>
          <t>HABIDO</t>
        </is>
      </c>
      <c r="G37" s="2" t="inlineStr">
        <is>
          <t>ACTIVO</t>
        </is>
      </c>
      <c r="H37" s="2" t="inlineStr">
        <is>
          <t>18/09/2008</t>
        </is>
      </c>
      <c r="I37" s="2" t="inlineStr">
        <is>
          <t>18/09/2008</t>
        </is>
      </c>
      <c r="J37" s="2" t="inlineStr">
        <is>
          <t>MADRE DE DIOS</t>
        </is>
      </c>
      <c r="K37" s="2" t="inlineStr">
        <is>
          <t>TAMBOPATA</t>
        </is>
      </c>
      <c r="L37" s="2" t="inlineStr">
        <is>
          <t>LAS PIEDRAS</t>
        </is>
      </c>
      <c r="M37" s="2" t="inlineStr">
        <is>
          <t>JR. CESAR VALLEJO NRO. SN (A ESPALDAS DE COLEGIO MIGUEL GRAU)</t>
        </is>
      </c>
      <c r="N37" s="2" t="inlineStr">
        <is>
          <t>-</t>
        </is>
      </c>
      <c r="O37" s="2" t="inlineStr">
        <is>
          <t>-</t>
        </is>
      </c>
      <c r="P37" s="2" t="inlineStr">
        <is>
          <t>IMPORTADOR/EXPORTADOR</t>
        </is>
      </c>
      <c r="Q37" s="2" t="inlineStr">
        <is>
          <t>CULTIVO DE HORTALIZAS Y LEGUMBRES.</t>
        </is>
      </c>
      <c r="R37" s="2" t="inlineStr">
        <is>
          <t>ELAB. FRUTAS, LEG. Y HORTALIZAS.</t>
        </is>
      </c>
      <c r="S37" s="2" t="inlineStr">
        <is>
          <t>-</t>
        </is>
      </c>
      <c r="T37" s="2" t="inlineStr">
        <is>
          <t>NO</t>
        </is>
      </c>
      <c r="U37" s="2" t="inlineStr">
        <is>
          <t>-</t>
        </is>
      </c>
      <c r="V37" s="2" t="inlineStr">
        <is>
          <t>-</t>
        </is>
      </c>
      <c r="W37" s="2" t="inlineStr">
        <is>
          <t>-</t>
        </is>
      </c>
      <c r="X37" s="2" t="inlineStr">
        <is>
          <t>-</t>
        </is>
      </c>
    </row>
    <row r="38">
      <c r="A38" s="2" t="inlineStr">
        <is>
          <t>20607878413</t>
        </is>
      </c>
      <c r="B38" s="2" t="inlineStr">
        <is>
          <t>ASOCIACION DE CRIADORES AGROPECUARIOS MULTIPLES AGUA DULCE UMAJALA - ACRAMADU</t>
        </is>
      </c>
      <c r="C38" s="2" t="inlineStr">
        <is>
          <t>ASOCIACION</t>
        </is>
      </c>
      <c r="D38" s="2" t="inlineStr">
        <is>
          <t>-</t>
        </is>
      </c>
      <c r="E38" s="2" t="inlineStr">
        <is>
          <t>-</t>
        </is>
      </c>
      <c r="F38" s="2" t="inlineStr">
        <is>
          <t>HABIDO</t>
        </is>
      </c>
      <c r="G38" s="2" t="inlineStr">
        <is>
          <t>ACTIVO</t>
        </is>
      </c>
      <c r="H38" s="2" t="inlineStr">
        <is>
          <t>21/09/2022</t>
        </is>
      </c>
      <c r="I38" s="2" t="inlineStr">
        <is>
          <t>02/06/2023</t>
        </is>
      </c>
      <c r="J38" s="2" t="inlineStr">
        <is>
          <t>AREQUIPA</t>
        </is>
      </c>
      <c r="K38" s="2" t="inlineStr">
        <is>
          <t>AREQUIPA</t>
        </is>
      </c>
      <c r="L38" s="2" t="inlineStr">
        <is>
          <t>AREQUIPA</t>
        </is>
      </c>
      <c r="M38" s="2" t="inlineStr">
        <is>
          <t>CAL. JERUSALEN NRO. 128 URB. CERCADO</t>
        </is>
      </c>
      <c r="N38" s="2" t="inlineStr">
        <is>
          <t>-</t>
        </is>
      </c>
      <c r="O38" s="2" t="inlineStr">
        <is>
          <t>-</t>
        </is>
      </c>
      <c r="P38" s="2" t="inlineStr">
        <is>
          <t>SIN ACTIVIDAD</t>
        </is>
      </c>
      <c r="Q38" s="2" t="inlineStr">
        <is>
          <t>CRIA DE ANIMALES DOMESTICOS.</t>
        </is>
      </c>
      <c r="R38" s="2" t="inlineStr">
        <is>
          <t>ACTIVIDADES OTRAS ASOCIACIONES NCP.</t>
        </is>
      </c>
      <c r="S38" s="2" t="inlineStr">
        <is>
          <t>VTA.  MAY. DE MATERIAS PRIMAS AGROPEC.</t>
        </is>
      </c>
      <c r="T38" s="2" t="inlineStr">
        <is>
          <t>NO</t>
        </is>
      </c>
      <c r="U38" s="2" t="inlineStr">
        <is>
          <t>-</t>
        </is>
      </c>
      <c r="V38" s="2" t="inlineStr">
        <is>
          <t>-</t>
        </is>
      </c>
      <c r="W38" s="2" t="inlineStr">
        <is>
          <t>-</t>
        </is>
      </c>
      <c r="X38" s="2" t="inlineStr">
        <is>
          <t>-</t>
        </is>
      </c>
    </row>
    <row r="39">
      <c r="A39" s="2" t="inlineStr">
        <is>
          <t>20611055669</t>
        </is>
      </c>
      <c r="B39" s="2" t="inlineStr">
        <is>
          <t>ASOCIACION DE EMPRENDEDORES VIRGEN NATIVIDAD DE EXCHAJE</t>
        </is>
      </c>
      <c r="C39" s="2" t="inlineStr">
        <is>
          <t>ASOCIACION</t>
        </is>
      </c>
      <c r="D39" s="2" t="inlineStr">
        <is>
          <t>-</t>
        </is>
      </c>
      <c r="E39" s="2" t="inlineStr">
        <is>
          <t>-</t>
        </is>
      </c>
      <c r="F39" s="2" t="inlineStr">
        <is>
          <t>HABIDO</t>
        </is>
      </c>
      <c r="G39" s="2" t="inlineStr">
        <is>
          <t>ACTIVO</t>
        </is>
      </c>
      <c r="H39" s="2" t="inlineStr">
        <is>
          <t>13/01/2025</t>
        </is>
      </c>
      <c r="I39" s="2" t="inlineStr">
        <is>
          <t>13/01/2025</t>
        </is>
      </c>
      <c r="J39" s="2" t="inlineStr">
        <is>
          <t>MOQUEGUA</t>
        </is>
      </c>
      <c r="K39" s="2" t="inlineStr">
        <is>
          <t>GENERAL SANCHEZ CERRO</t>
        </is>
      </c>
      <c r="L39" s="2" t="inlineStr">
        <is>
          <t>YUNGA</t>
        </is>
      </c>
      <c r="M39" s="2" t="inlineStr">
        <is>
          <t>NRO. S/N ANX. EXCHAJE (A 10 KM. DE YUNGA)</t>
        </is>
      </c>
      <c r="N39" s="2" t="inlineStr">
        <is>
          <t>-</t>
        </is>
      </c>
      <c r="O39" s="2" t="inlineStr">
        <is>
          <t>-</t>
        </is>
      </c>
      <c r="P39" s="2" t="inlineStr">
        <is>
          <t>SIN ACTIVIDAD</t>
        </is>
      </c>
      <c r="Q39" s="2" t="inlineStr">
        <is>
          <t>ACTIVIDADES OTRAS ASOCIACIONES NCP.</t>
        </is>
      </c>
      <c r="R39" s="2" t="inlineStr">
        <is>
          <t>EXPLOTACION MIXTA.</t>
        </is>
      </c>
      <c r="S39" s="2" t="inlineStr">
        <is>
          <t>-</t>
        </is>
      </c>
      <c r="T39" s="2" t="inlineStr">
        <is>
          <t>NO</t>
        </is>
      </c>
      <c r="U39" s="2" t="inlineStr">
        <is>
          <t>-</t>
        </is>
      </c>
      <c r="V39" s="2" t="inlineStr">
        <is>
          <t>-</t>
        </is>
      </c>
      <c r="W39" s="2" t="inlineStr">
        <is>
          <t>-</t>
        </is>
      </c>
      <c r="X39" s="2" t="inlineStr">
        <is>
          <t>-</t>
        </is>
      </c>
    </row>
    <row r="40">
      <c r="A40" s="2" t="inlineStr">
        <is>
          <t>20602220355</t>
        </is>
      </c>
      <c r="B40" s="2" t="inlineStr">
        <is>
          <t>ASOCIACION DE FRUTICULTORES DEL DISTRITO DE YANATILE ASOFRUT YANATILE</t>
        </is>
      </c>
      <c r="C40" s="2" t="inlineStr">
        <is>
          <t>ASOCIACION</t>
        </is>
      </c>
      <c r="D40" s="2" t="inlineStr">
        <is>
          <t>-</t>
        </is>
      </c>
      <c r="E40" s="2" t="inlineStr">
        <is>
          <t>-</t>
        </is>
      </c>
      <c r="F40" s="2" t="inlineStr">
        <is>
          <t>HABIDO</t>
        </is>
      </c>
      <c r="G40" s="2" t="inlineStr">
        <is>
          <t>ACTIVO</t>
        </is>
      </c>
      <c r="H40" s="2" t="inlineStr">
        <is>
          <t>13/02/2026</t>
        </is>
      </c>
      <c r="I40" s="2" t="inlineStr">
        <is>
          <t>13/02/2026</t>
        </is>
      </c>
      <c r="J40" s="2" t="inlineStr">
        <is>
          <t>CUSCO</t>
        </is>
      </c>
      <c r="K40" s="2" t="inlineStr">
        <is>
          <t>CALCA</t>
        </is>
      </c>
      <c r="L40" s="2" t="inlineStr">
        <is>
          <t>YANATILE</t>
        </is>
      </c>
      <c r="M40" s="2" t="inlineStr">
        <is>
          <t>NRO. SN C.P. QUEBRADA HONDA CAPITAL (LOCAL FEDERACION DE CAMPESINOS)</t>
        </is>
      </c>
      <c r="N40" s="2" t="inlineStr">
        <is>
          <t>-</t>
        </is>
      </c>
      <c r="O40" s="2" t="inlineStr">
        <is>
          <t>-</t>
        </is>
      </c>
      <c r="P40" s="2" t="inlineStr">
        <is>
          <t>SIN ACTIVIDAD</t>
        </is>
      </c>
      <c r="Q40" s="2" t="inlineStr">
        <is>
          <t>ACTIV.ORGANIZACIONES EMPRESARIALES</t>
        </is>
      </c>
      <c r="R40" s="2" t="inlineStr">
        <is>
          <t>CULTIVO DE FRUTAS.</t>
        </is>
      </c>
      <c r="S40" s="2" t="inlineStr">
        <is>
          <t>-</t>
        </is>
      </c>
      <c r="T40" s="2" t="inlineStr">
        <is>
          <t>NO</t>
        </is>
      </c>
      <c r="U40" s="2" t="inlineStr">
        <is>
          <t>-</t>
        </is>
      </c>
      <c r="V40" s="2" t="inlineStr">
        <is>
          <t>-</t>
        </is>
      </c>
      <c r="W40" s="2" t="inlineStr">
        <is>
          <t>-</t>
        </is>
      </c>
      <c r="X40" s="2" t="inlineStr">
        <is>
          <t>-</t>
        </is>
      </c>
    </row>
    <row r="41">
      <c r="A41" s="2" t="inlineStr">
        <is>
          <t>20534200952</t>
        </is>
      </c>
      <c r="B41" s="2" t="inlineStr">
        <is>
          <t>ASOCIACION DE GANADEROS Y PRODUCTORES LACTEOS MUSUQ ALLPACHAKA</t>
        </is>
      </c>
      <c r="C41" s="2" t="inlineStr">
        <is>
          <t>ASOCIACION</t>
        </is>
      </c>
      <c r="D41" s="2" t="inlineStr">
        <is>
          <t>-</t>
        </is>
      </c>
      <c r="E41" s="2" t="inlineStr">
        <is>
          <t>-</t>
        </is>
      </c>
      <c r="F41" s="2" t="inlineStr">
        <is>
          <t>HABIDO</t>
        </is>
      </c>
      <c r="G41" s="2" t="inlineStr">
        <is>
          <t>ACTIVO</t>
        </is>
      </c>
      <c r="H41" s="2" t="inlineStr">
        <is>
          <t>12/05/2025</t>
        </is>
      </c>
      <c r="I41" s="2" t="inlineStr">
        <is>
          <t>12/05/2025</t>
        </is>
      </c>
      <c r="J41" s="2" t="inlineStr">
        <is>
          <t>AYACUCHO</t>
        </is>
      </c>
      <c r="K41" s="2" t="inlineStr">
        <is>
          <t>HUAMANGA</t>
        </is>
      </c>
      <c r="L41" s="2" t="inlineStr">
        <is>
          <t>CHIARA</t>
        </is>
      </c>
      <c r="M41" s="2" t="inlineStr">
        <is>
          <t>NRO. SN C.P. ALLPACHACA (FRENTE COLEGIO EFRAIN MOROTE)</t>
        </is>
      </c>
      <c r="N41" s="2" t="inlineStr">
        <is>
          <t>-</t>
        </is>
      </c>
      <c r="O41" s="2" t="inlineStr">
        <is>
          <t>-</t>
        </is>
      </c>
      <c r="P41" s="2" t="inlineStr">
        <is>
          <t>SIN ACTIVIDAD</t>
        </is>
      </c>
      <c r="Q41" s="2" t="inlineStr">
        <is>
          <t>ELAB DE PRODUCTOS LACTEOS.</t>
        </is>
      </c>
      <c r="R41" s="2" t="inlineStr">
        <is>
          <t>-</t>
        </is>
      </c>
      <c r="S41" s="2" t="inlineStr">
        <is>
          <t>-</t>
        </is>
      </c>
      <c r="T41" s="2" t="inlineStr">
        <is>
          <t>NO</t>
        </is>
      </c>
      <c r="U41" s="2" t="inlineStr">
        <is>
          <t>-</t>
        </is>
      </c>
      <c r="V41" s="2" t="inlineStr">
        <is>
          <t>-</t>
        </is>
      </c>
      <c r="W41" s="2" t="inlineStr">
        <is>
          <t>-</t>
        </is>
      </c>
      <c r="X41" s="2" t="inlineStr">
        <is>
          <t>-</t>
        </is>
      </c>
    </row>
    <row r="42">
      <c r="A42" s="2" t="inlineStr">
        <is>
          <t>20602227244</t>
        </is>
      </c>
      <c r="B42" s="2" t="inlineStr">
        <is>
          <t>ASOCIACION DE MANEJO DE BOSQUES NATURALES ESPERANZA</t>
        </is>
      </c>
      <c r="C42" s="2" t="inlineStr">
        <is>
          <t>ASOCIACION</t>
        </is>
      </c>
      <c r="D42" s="2" t="inlineStr">
        <is>
          <t>-</t>
        </is>
      </c>
      <c r="E42" s="2" t="inlineStr">
        <is>
          <t>-</t>
        </is>
      </c>
      <c r="F42" s="2" t="inlineStr">
        <is>
          <t>HABIDO</t>
        </is>
      </c>
      <c r="G42" s="2" t="inlineStr">
        <is>
          <t>ACTIVO</t>
        </is>
      </c>
      <c r="H42" s="2" t="inlineStr">
        <is>
          <t>20/06/2017</t>
        </is>
      </c>
      <c r="I42" s="2" t="inlineStr">
        <is>
          <t>01/07/2017</t>
        </is>
      </c>
      <c r="J42" s="2" t="inlineStr">
        <is>
          <t>LORETO</t>
        </is>
      </c>
      <c r="K42" s="2" t="inlineStr">
        <is>
          <t>LORETO</t>
        </is>
      </c>
      <c r="L42" s="2" t="inlineStr">
        <is>
          <t>PARINARI</t>
        </is>
      </c>
      <c r="M42" s="2" t="inlineStr">
        <is>
          <t>NRO. SN COMUNIDAD NATIVA PARINARI (RIO MARAÑON)</t>
        </is>
      </c>
      <c r="N42" s="2" t="inlineStr">
        <is>
          <t>-</t>
        </is>
      </c>
      <c r="O42" s="2" t="inlineStr">
        <is>
          <t>-</t>
        </is>
      </c>
      <c r="P42" s="2" t="inlineStr">
        <is>
          <t>SIN ACTIVIDAD</t>
        </is>
      </c>
      <c r="Q42" s="2" t="inlineStr">
        <is>
          <t>ACTIV.ORGANIZACIONES EMPRESARIALES</t>
        </is>
      </c>
      <c r="R42" s="2" t="inlineStr">
        <is>
          <t>SILVICULTURA Y EXT. DE MADERA.</t>
        </is>
      </c>
      <c r="S42" s="2" t="inlineStr">
        <is>
          <t>ELAB. FRUTAS, LEG. Y HORTALIZAS.</t>
        </is>
      </c>
      <c r="T42" s="2" t="inlineStr">
        <is>
          <t>NO</t>
        </is>
      </c>
      <c r="U42" s="2" t="inlineStr">
        <is>
          <t>-</t>
        </is>
      </c>
      <c r="V42" s="2" t="inlineStr">
        <is>
          <t>-</t>
        </is>
      </c>
      <c r="W42" s="2" t="inlineStr">
        <is>
          <t>-</t>
        </is>
      </c>
      <c r="X42" s="2" t="inlineStr">
        <is>
          <t>-</t>
        </is>
      </c>
    </row>
    <row r="43">
      <c r="A43" s="2" t="inlineStr">
        <is>
          <t>20602047025</t>
        </is>
      </c>
      <c r="B43" s="2" t="inlineStr">
        <is>
          <t>ASOCIACION DE MUJERES CHOCOLATERAS CHOCOLATE CORAZON DE NOLBERTH ALTO URUYA</t>
        </is>
      </c>
      <c r="C43" s="2" t="inlineStr">
        <is>
          <t>ASOCIACION</t>
        </is>
      </c>
      <c r="D43" s="2" t="inlineStr">
        <is>
          <t>-</t>
        </is>
      </c>
      <c r="E43" s="2" t="inlineStr">
        <is>
          <t>-</t>
        </is>
      </c>
      <c r="F43" s="2" t="inlineStr">
        <is>
          <t>HABIDO</t>
        </is>
      </c>
      <c r="G43" s="2" t="inlineStr">
        <is>
          <t>ACTIVO</t>
        </is>
      </c>
      <c r="H43" s="2" t="inlineStr">
        <is>
          <t>30/03/2019</t>
        </is>
      </c>
      <c r="I43" s="2" t="inlineStr">
        <is>
          <t>01/04/2019</t>
        </is>
      </c>
      <c r="J43" s="2" t="inlineStr">
        <is>
          <t>UCAYALI</t>
        </is>
      </c>
      <c r="K43" s="2" t="inlineStr">
        <is>
          <t>PADRE ABAD</t>
        </is>
      </c>
      <c r="L43" s="2" t="inlineStr">
        <is>
          <t>NESHUYA</t>
        </is>
      </c>
      <c r="M43" s="2" t="inlineStr">
        <is>
          <t>NRO. S/N CAS. NOLBERTH ALTO URUYA</t>
        </is>
      </c>
      <c r="N43" s="2" t="inlineStr">
        <is>
          <t>-</t>
        </is>
      </c>
      <c r="O43" s="2" t="inlineStr">
        <is>
          <t>-</t>
        </is>
      </c>
      <c r="P43" s="2" t="inlineStr">
        <is>
          <t>SIN ACTIVIDAD</t>
        </is>
      </c>
      <c r="Q43" s="2" t="inlineStr">
        <is>
          <t>ELAB. CACAO, CHOCOLATE Y CONFIT.</t>
        </is>
      </c>
      <c r="R43" s="2" t="inlineStr">
        <is>
          <t>ACTIVIDADES OTRAS ASOCIACIONES NCP.</t>
        </is>
      </c>
      <c r="S43" s="2" t="inlineStr">
        <is>
          <t>-</t>
        </is>
      </c>
      <c r="T43" s="2" t="inlineStr">
        <is>
          <t>NO</t>
        </is>
      </c>
      <c r="U43" s="2" t="inlineStr">
        <is>
          <t>-</t>
        </is>
      </c>
      <c r="V43" s="2" t="inlineStr">
        <is>
          <t>-</t>
        </is>
      </c>
      <c r="W43" s="2" t="inlineStr">
        <is>
          <t>-</t>
        </is>
      </c>
      <c r="X43" s="2" t="inlineStr">
        <is>
          <t>-</t>
        </is>
      </c>
    </row>
    <row r="44">
      <c r="A44" s="2" t="inlineStr">
        <is>
          <t>20542251990</t>
        </is>
      </c>
      <c r="B44" s="2" t="inlineStr">
        <is>
          <t>ASOCIACION DE MUJERES EMPRENDEDORAS DE NUEVO PROGRESO</t>
        </is>
      </c>
      <c r="C44" s="2" t="inlineStr">
        <is>
          <t>ASOCIACION</t>
        </is>
      </c>
      <c r="D44" s="2" t="inlineStr">
        <is>
          <t>-</t>
        </is>
      </c>
      <c r="E44" s="2" t="inlineStr">
        <is>
          <t>-</t>
        </is>
      </c>
      <c r="F44" s="2" t="inlineStr">
        <is>
          <t>HABIDO</t>
        </is>
      </c>
      <c r="G44" s="2" t="inlineStr">
        <is>
          <t>ACTIVO</t>
        </is>
      </c>
      <c r="H44" s="2" t="inlineStr">
        <is>
          <t>19/11/2012</t>
        </is>
      </c>
      <c r="I44" s="2" t="inlineStr">
        <is>
          <t>19/11/2012</t>
        </is>
      </c>
      <c r="J44" s="2" t="inlineStr">
        <is>
          <t>SAN MARTIN</t>
        </is>
      </c>
      <c r="K44" s="2" t="inlineStr">
        <is>
          <t>TOCACHE</t>
        </is>
      </c>
      <c r="L44" s="2" t="inlineStr">
        <is>
          <t>NUEVO PROGRESO</t>
        </is>
      </c>
      <c r="M44" s="2" t="inlineStr">
        <is>
          <t>CAR. FERNANDO BELAUNDE TERRY MZA. 584 CAS. TIPISHCA</t>
        </is>
      </c>
      <c r="N44" s="2" t="inlineStr">
        <is>
          <t>-</t>
        </is>
      </c>
      <c r="O44" s="2" t="inlineStr">
        <is>
          <t>-</t>
        </is>
      </c>
      <c r="P44" s="2" t="inlineStr">
        <is>
          <t>SIN ACTIVIDAD</t>
        </is>
      </c>
      <c r="Q44" s="2" t="inlineStr">
        <is>
          <t>ELAB. CACAO, CHOCOLATE Y CONFIT.</t>
        </is>
      </c>
      <c r="R44" s="2" t="inlineStr">
        <is>
          <t>AGENCIAS DE VIAJES Y GUIAS TURISTIC.</t>
        </is>
      </c>
      <c r="S44" s="2" t="inlineStr">
        <is>
          <t>-</t>
        </is>
      </c>
      <c r="T44" s="2" t="inlineStr">
        <is>
          <t>NO</t>
        </is>
      </c>
      <c r="U44" s="2" t="inlineStr">
        <is>
          <t>-</t>
        </is>
      </c>
      <c r="V44" s="2" t="inlineStr">
        <is>
          <t>-</t>
        </is>
      </c>
      <c r="W44" s="2" t="inlineStr">
        <is>
          <t>-</t>
        </is>
      </c>
      <c r="X44" s="2" t="inlineStr">
        <is>
          <t>-</t>
        </is>
      </c>
    </row>
    <row r="45">
      <c r="A45" s="2" t="inlineStr">
        <is>
          <t>20393972000</t>
        </is>
      </c>
      <c r="B45" s="2" t="inlineStr">
        <is>
          <t>ASOCIACION DE MUJERES EMPRENDEDORAS FLOR DE BOQUERON</t>
        </is>
      </c>
      <c r="C45" s="2" t="inlineStr">
        <is>
          <t>ASOCIACION</t>
        </is>
      </c>
      <c r="D45" s="2" t="inlineStr">
        <is>
          <t>-</t>
        </is>
      </c>
      <c r="E45" s="2" t="inlineStr">
        <is>
          <t>-</t>
        </is>
      </c>
      <c r="F45" s="2" t="inlineStr">
        <is>
          <t>HABIDO</t>
        </is>
      </c>
      <c r="G45" s="2" t="inlineStr">
        <is>
          <t>ACTIVO</t>
        </is>
      </c>
      <c r="H45" s="2" t="inlineStr">
        <is>
          <t>11/12/2013</t>
        </is>
      </c>
      <c r="I45" s="2" t="inlineStr">
        <is>
          <t>11/12/2013</t>
        </is>
      </c>
      <c r="J45" s="2" t="inlineStr">
        <is>
          <t>UCAYALI</t>
        </is>
      </c>
      <c r="K45" s="2" t="inlineStr">
        <is>
          <t>PADRE ABAD</t>
        </is>
      </c>
      <c r="L45" s="2" t="inlineStr">
        <is>
          <t>BOQUERON</t>
        </is>
      </c>
      <c r="M45" s="2" t="inlineStr">
        <is>
          <t>CAL. 23 DE SETIEMBRE MZA. I LOTE. 17</t>
        </is>
      </c>
      <c r="N45" s="2" t="inlineStr">
        <is>
          <t>-</t>
        </is>
      </c>
      <c r="O45" s="2" t="inlineStr">
        <is>
          <t>-</t>
        </is>
      </c>
      <c r="P45" s="2" t="inlineStr">
        <is>
          <t>SIN ACTIVIDAD</t>
        </is>
      </c>
      <c r="Q45" s="2" t="inlineStr">
        <is>
          <t>ELAB. CACAO, CHOCOLATE Y CONFIT.</t>
        </is>
      </c>
      <c r="R45" s="2" t="inlineStr">
        <is>
          <t>ELAB. PROD. DE PANADERIA.</t>
        </is>
      </c>
      <c r="S45" s="2" t="inlineStr">
        <is>
          <t>RESTAURANTES, BARES Y CANTINAS.</t>
        </is>
      </c>
      <c r="T45" s="2" t="inlineStr">
        <is>
          <t>NO</t>
        </is>
      </c>
      <c r="U45" s="2" t="inlineStr">
        <is>
          <t>-</t>
        </is>
      </c>
      <c r="V45" s="2" t="inlineStr">
        <is>
          <t>-</t>
        </is>
      </c>
      <c r="W45" s="2" t="inlineStr">
        <is>
          <t>-</t>
        </is>
      </c>
      <c r="X45" s="2" t="inlineStr">
        <is>
          <t>-</t>
        </is>
      </c>
    </row>
    <row r="46">
      <c r="A46" s="2" t="inlineStr">
        <is>
          <t>20572111131</t>
        </is>
      </c>
      <c r="B46" s="2" t="inlineStr">
        <is>
          <t>ASOCIACION DE MUJERES ORGANIZADAS CHOCO WARMIS</t>
        </is>
      </c>
      <c r="C46" s="2" t="inlineStr">
        <is>
          <t>ASOCIACION</t>
        </is>
      </c>
      <c r="D46" s="2" t="inlineStr">
        <is>
          <t>-</t>
        </is>
      </c>
      <c r="E46" s="2" t="inlineStr">
        <is>
          <t>-</t>
        </is>
      </c>
      <c r="F46" s="2" t="inlineStr">
        <is>
          <t>HABIDO</t>
        </is>
      </c>
      <c r="G46" s="2" t="inlineStr">
        <is>
          <t>ACTIVO</t>
        </is>
      </c>
      <c r="H46" s="2" t="inlineStr">
        <is>
          <t>12/11/2013</t>
        </is>
      </c>
      <c r="I46" s="2" t="inlineStr">
        <is>
          <t>01/01/2014</t>
        </is>
      </c>
      <c r="J46" s="2" t="inlineStr">
        <is>
          <t>SAN MARTIN</t>
        </is>
      </c>
      <c r="K46" s="2" t="inlineStr">
        <is>
          <t>EL DORADO</t>
        </is>
      </c>
      <c r="L46" s="2" t="inlineStr">
        <is>
          <t>SAN JOSE DE SISA</t>
        </is>
      </c>
      <c r="M46" s="2" t="inlineStr">
        <is>
          <t>JR. SAN MARTIN NRO. S/N C.P. SANTA CRUZ</t>
        </is>
      </c>
      <c r="N46" s="2" t="inlineStr">
        <is>
          <t>-</t>
        </is>
      </c>
      <c r="O46" s="2" t="inlineStr">
        <is>
          <t>-</t>
        </is>
      </c>
      <c r="P46" s="2" t="inlineStr">
        <is>
          <t>SIN ACTIVIDAD</t>
        </is>
      </c>
      <c r="Q46" s="2" t="inlineStr">
        <is>
          <t>ELAB. CACAO, CHOCOLATE Y CONFIT.</t>
        </is>
      </c>
      <c r="R46" s="2" t="inlineStr">
        <is>
          <t>CULTIVO DE FRUTAS.</t>
        </is>
      </c>
      <c r="S46" s="2" t="inlineStr">
        <is>
          <t>-</t>
        </is>
      </c>
      <c r="T46" s="2" t="inlineStr">
        <is>
          <t>NO</t>
        </is>
      </c>
      <c r="U46" s="2" t="inlineStr">
        <is>
          <t>-</t>
        </is>
      </c>
      <c r="V46" s="2" t="inlineStr">
        <is>
          <t>-</t>
        </is>
      </c>
      <c r="W46" s="2" t="inlineStr">
        <is>
          <t>-</t>
        </is>
      </c>
      <c r="X46" s="2" t="inlineStr">
        <is>
          <t>-</t>
        </is>
      </c>
    </row>
    <row r="47">
      <c r="A47" s="2" t="inlineStr">
        <is>
          <t>20601041830</t>
        </is>
      </c>
      <c r="B47" s="2" t="inlineStr">
        <is>
          <t>ASOCIACION DE MUJERES PRODUCTORAS DE FLOR BLANCA</t>
        </is>
      </c>
      <c r="C47" s="2" t="inlineStr">
        <is>
          <t>ASOCIACION</t>
        </is>
      </c>
      <c r="D47" s="2" t="inlineStr">
        <is>
          <t>-</t>
        </is>
      </c>
      <c r="E47" s="2" t="inlineStr">
        <is>
          <t>-</t>
        </is>
      </c>
      <c r="F47" s="2" t="inlineStr">
        <is>
          <t>HABIDO</t>
        </is>
      </c>
      <c r="G47" s="2" t="inlineStr">
        <is>
          <t>ACTIVO</t>
        </is>
      </c>
      <c r="H47" s="2" t="inlineStr">
        <is>
          <t>30/12/2019</t>
        </is>
      </c>
      <c r="I47" s="2" t="inlineStr">
        <is>
          <t>01/01/2020</t>
        </is>
      </c>
      <c r="J47" s="2" t="inlineStr">
        <is>
          <t>HUANCAVELICA</t>
        </is>
      </c>
      <c r="K47" s="2" t="inlineStr">
        <is>
          <t>ACOBAMBA</t>
        </is>
      </c>
      <c r="L47" s="2" t="inlineStr">
        <is>
          <t>ROSARIO</t>
        </is>
      </c>
      <c r="M47" s="2" t="inlineStr">
        <is>
          <t>NRO. SN ANX. TORORUMI (A 1 CDRA DE I.E. INICIAL 608-S70715606)</t>
        </is>
      </c>
      <c r="N47" s="2" t="inlineStr">
        <is>
          <t>-</t>
        </is>
      </c>
      <c r="O47" s="2" t="inlineStr">
        <is>
          <t>-</t>
        </is>
      </c>
      <c r="P47" s="2" t="inlineStr">
        <is>
          <t>SIN ACTIVIDAD</t>
        </is>
      </c>
      <c r="Q47" s="2" t="inlineStr">
        <is>
          <t>EXPLOTACION MIXTA.</t>
        </is>
      </c>
      <c r="R47" s="2" t="inlineStr">
        <is>
          <t>VTA.  MIN. ALIMENTOS, BEBIDAS, TABACO.</t>
        </is>
      </c>
      <c r="S47" s="2" t="inlineStr">
        <is>
          <t>VTA. MIN. ARTICULOS DE FERRETERIA.</t>
        </is>
      </c>
      <c r="T47" s="2" t="inlineStr">
        <is>
          <t>NO</t>
        </is>
      </c>
      <c r="U47" s="2" t="inlineStr">
        <is>
          <t>-</t>
        </is>
      </c>
      <c r="V47" s="2" t="inlineStr">
        <is>
          <t>-</t>
        </is>
      </c>
      <c r="W47" s="2" t="inlineStr">
        <is>
          <t>-</t>
        </is>
      </c>
      <c r="X47" s="2" t="inlineStr">
        <is>
          <t>-</t>
        </is>
      </c>
    </row>
    <row r="48">
      <c r="A48" s="2" t="inlineStr">
        <is>
          <t>20490195301</t>
        </is>
      </c>
      <c r="B48" s="2" t="inlineStr">
        <is>
          <t>ASOCIACION DE MUJERES PRODUCTORAS SANTO DOMINGO TALLARIN DE CASA</t>
        </is>
      </c>
      <c r="C48" s="2" t="inlineStr">
        <is>
          <t>ASOCIACION</t>
        </is>
      </c>
      <c r="D48" s="2" t="inlineStr">
        <is>
          <t>-</t>
        </is>
      </c>
      <c r="E48" s="2" t="inlineStr">
        <is>
          <t>-</t>
        </is>
      </c>
      <c r="F48" s="2" t="inlineStr">
        <is>
          <t>HABIDO</t>
        </is>
      </c>
      <c r="G48" s="2" t="inlineStr">
        <is>
          <t>ACTIVO</t>
        </is>
      </c>
      <c r="H48" s="2" t="inlineStr">
        <is>
          <t>01/02/2018</t>
        </is>
      </c>
      <c r="I48" s="2" t="inlineStr">
        <is>
          <t>01/02/2018</t>
        </is>
      </c>
      <c r="J48" s="2" t="inlineStr">
        <is>
          <t>APURIMAC</t>
        </is>
      </c>
      <c r="K48" s="2" t="inlineStr">
        <is>
          <t>ABANCAY</t>
        </is>
      </c>
      <c r="L48" s="2" t="inlineStr">
        <is>
          <t>ABANCAY</t>
        </is>
      </c>
      <c r="M48" s="2" t="inlineStr">
        <is>
          <t>AV. SANTO DOMINGO MZA. D LOTE. 3 URB. SAN LUIS ALTA (3CASAS DE PUENTE SAN LUIS C2P BLANCO)</t>
        </is>
      </c>
      <c r="N48" s="2" t="inlineStr">
        <is>
          <t>-</t>
        </is>
      </c>
      <c r="O48" s="2" t="inlineStr">
        <is>
          <t>-</t>
        </is>
      </c>
      <c r="P48" s="2" t="inlineStr">
        <is>
          <t>SIN ACTIVIDAD</t>
        </is>
      </c>
      <c r="Q48" s="2" t="inlineStr">
        <is>
          <t>VTA.  MIN. ALIMENTOS, BEBIDAS, TABACO.</t>
        </is>
      </c>
      <c r="R48" s="2" t="inlineStr">
        <is>
          <t>ELAB DE OTROS PROD. ALIMENTICIOS.</t>
        </is>
      </c>
      <c r="S48" s="2" t="inlineStr">
        <is>
          <t>-</t>
        </is>
      </c>
      <c r="T48" s="2" t="inlineStr">
        <is>
          <t>NO</t>
        </is>
      </c>
      <c r="U48" s="2" t="inlineStr">
        <is>
          <t>-</t>
        </is>
      </c>
      <c r="V48" s="2" t="inlineStr">
        <is>
          <t>-</t>
        </is>
      </c>
      <c r="W48" s="2" t="inlineStr">
        <is>
          <t>-</t>
        </is>
      </c>
      <c r="X48" s="2" t="inlineStr">
        <is>
          <t>-</t>
        </is>
      </c>
    </row>
    <row r="49">
      <c r="A49" s="2" t="inlineStr">
        <is>
          <t>20527644675</t>
        </is>
      </c>
      <c r="B49" s="2" t="inlineStr">
        <is>
          <t>ASOCIACION DE PALMICULTORES SAN JUAN</t>
        </is>
      </c>
      <c r="C49" s="2" t="inlineStr">
        <is>
          <t>ASOCIACION</t>
        </is>
      </c>
      <c r="D49" s="2" t="inlineStr">
        <is>
          <t>-</t>
        </is>
      </c>
      <c r="E49" s="2" t="inlineStr">
        <is>
          <t>-</t>
        </is>
      </c>
      <c r="F49" s="2" t="inlineStr">
        <is>
          <t>HABIDO</t>
        </is>
      </c>
      <c r="G49" s="2" t="inlineStr">
        <is>
          <t>ACTIVO</t>
        </is>
      </c>
      <c r="H49" s="2" t="inlineStr">
        <is>
          <t>16/06/2012</t>
        </is>
      </c>
      <c r="I49" s="2" t="inlineStr">
        <is>
          <t>01/07/2012</t>
        </is>
      </c>
      <c r="J49" s="2" t="inlineStr">
        <is>
          <t>MADRE DE DIOS</t>
        </is>
      </c>
      <c r="K49" s="2" t="inlineStr">
        <is>
          <t>TAMBOPATA</t>
        </is>
      </c>
      <c r="L49" s="2" t="inlineStr">
        <is>
          <t>TAMBOPATA</t>
        </is>
      </c>
      <c r="M49" s="2" t="inlineStr">
        <is>
          <t>AV. FITZCARRALD NRO. 1048</t>
        </is>
      </c>
      <c r="N49" s="2" t="inlineStr">
        <is>
          <t>-</t>
        </is>
      </c>
      <c r="O49" s="2" t="inlineStr">
        <is>
          <t>-</t>
        </is>
      </c>
      <c r="P49" s="2" t="inlineStr">
        <is>
          <t>SIN ACTIVIDAD</t>
        </is>
      </c>
      <c r="Q49" s="2" t="inlineStr">
        <is>
          <t>ACTIVIDADES OTRAS ASOCIACIONES NCP.</t>
        </is>
      </c>
      <c r="R49" s="2" t="inlineStr">
        <is>
          <t>OTRAS ACTIVIDADES EMPRESARIALES NCP.</t>
        </is>
      </c>
      <c r="S49" s="2" t="inlineStr">
        <is>
          <t>ELAB. FRUTAS, LEG. Y HORTALIZAS.</t>
        </is>
      </c>
      <c r="T49" s="2" t="inlineStr">
        <is>
          <t>NO</t>
        </is>
      </c>
      <c r="U49" s="2" t="inlineStr">
        <is>
          <t>-</t>
        </is>
      </c>
      <c r="V49" s="2" t="inlineStr">
        <is>
          <t>-</t>
        </is>
      </c>
      <c r="W49" s="2" t="inlineStr">
        <is>
          <t>-</t>
        </is>
      </c>
      <c r="X49" s="2" t="inlineStr">
        <is>
          <t>-</t>
        </is>
      </c>
    </row>
    <row r="50">
      <c r="A50" s="2" t="inlineStr">
        <is>
          <t>20607265624</t>
        </is>
      </c>
      <c r="B50" s="2" t="inlineStr">
        <is>
          <t>ASOCIACION DE PEQUEÑOS PRODUCTORES AGROPECUARIOS PENACHI-KERGUER</t>
        </is>
      </c>
      <c r="C50" s="2" t="inlineStr">
        <is>
          <t>ASOCIACION</t>
        </is>
      </c>
      <c r="D50" s="2" t="inlineStr">
        <is>
          <t>-</t>
        </is>
      </c>
      <c r="E50" s="2" t="inlineStr">
        <is>
          <t>-</t>
        </is>
      </c>
      <c r="F50" s="2" t="inlineStr">
        <is>
          <t>HABIDO</t>
        </is>
      </c>
      <c r="G50" s="2" t="inlineStr">
        <is>
          <t>ACTIVO</t>
        </is>
      </c>
      <c r="H50" s="2" t="inlineStr">
        <is>
          <t>18/01/2021</t>
        </is>
      </c>
      <c r="I50" s="2" t="inlineStr">
        <is>
          <t>01/01/2021</t>
        </is>
      </c>
      <c r="J50" s="2" t="inlineStr">
        <is>
          <t>LAMBAYEQUE</t>
        </is>
      </c>
      <c r="K50" s="2" t="inlineStr">
        <is>
          <t>LAMBAYEQUE</t>
        </is>
      </c>
      <c r="L50" s="2" t="inlineStr">
        <is>
          <t>SALAS</t>
        </is>
      </c>
      <c r="M50" s="2" t="inlineStr">
        <is>
          <t>MZA. A LOTE. REF C.P. PENACHI (AL COSTADO DE LA MUNICIPALIDAD)</t>
        </is>
      </c>
      <c r="N50" s="2" t="inlineStr">
        <is>
          <t>-</t>
        </is>
      </c>
      <c r="O50" s="2" t="inlineStr">
        <is>
          <t>-</t>
        </is>
      </c>
      <c r="P50" s="2" t="inlineStr">
        <is>
          <t>SIN ACTIVIDAD</t>
        </is>
      </c>
      <c r="Q50" s="2" t="inlineStr">
        <is>
          <t>ACTIVIDADES OTRAS ASOCIACIONES NCP.</t>
        </is>
      </c>
      <c r="R50" s="2" t="inlineStr">
        <is>
          <t>-</t>
        </is>
      </c>
      <c r="S50" s="2" t="inlineStr">
        <is>
          <t>-</t>
        </is>
      </c>
      <c r="T50" s="2" t="inlineStr">
        <is>
          <t>NO</t>
        </is>
      </c>
      <c r="U50" s="2" t="inlineStr">
        <is>
          <t>-</t>
        </is>
      </c>
      <c r="V50" s="2" t="inlineStr">
        <is>
          <t>-</t>
        </is>
      </c>
      <c r="W50" s="2" t="inlineStr">
        <is>
          <t>-</t>
        </is>
      </c>
      <c r="X50" s="2" t="inlineStr">
        <is>
          <t>-</t>
        </is>
      </c>
    </row>
    <row r="51">
      <c r="A51" s="2" t="inlineStr">
        <is>
          <t>20481929122</t>
        </is>
      </c>
      <c r="B51" s="2" t="inlineStr">
        <is>
          <t>ASOCIACION DE PEQUEÑOS PRODUCTORES AGROPECUARIOS PERLA DEL PARAISO</t>
        </is>
      </c>
      <c r="C51" s="2" t="inlineStr">
        <is>
          <t>ASOCIACION</t>
        </is>
      </c>
      <c r="D51" s="2" t="inlineStr">
        <is>
          <t>-</t>
        </is>
      </c>
      <c r="E51" s="2" t="inlineStr">
        <is>
          <t>-</t>
        </is>
      </c>
      <c r="F51" s="2" t="inlineStr">
        <is>
          <t>HABIDO</t>
        </is>
      </c>
      <c r="G51" s="2" t="inlineStr">
        <is>
          <t>ACTIVO</t>
        </is>
      </c>
      <c r="H51" s="2" t="inlineStr">
        <is>
          <t>10/11/2016</t>
        </is>
      </c>
      <c r="I51" s="2" t="inlineStr">
        <is>
          <t>10/11/2016</t>
        </is>
      </c>
      <c r="J51" s="2" t="inlineStr">
        <is>
          <t>LA LIBERTAD</t>
        </is>
      </c>
      <c r="K51" s="2" t="inlineStr">
        <is>
          <t>OTUZCO</t>
        </is>
      </c>
      <c r="L51" s="2" t="inlineStr">
        <is>
          <t>AGALLPAMPA</t>
        </is>
      </c>
      <c r="M51" s="2" t="inlineStr">
        <is>
          <t>NRO. 25 CAS. EL PARAISO</t>
        </is>
      </c>
      <c r="N51" s="2" t="inlineStr">
        <is>
          <t>-</t>
        </is>
      </c>
      <c r="O51" s="2" t="inlineStr">
        <is>
          <t>-</t>
        </is>
      </c>
      <c r="P51" s="2" t="inlineStr">
        <is>
          <t>SIN ACTIVIDAD</t>
        </is>
      </c>
      <c r="Q51" s="2" t="inlineStr">
        <is>
          <t>CRIA DE GANADO.</t>
        </is>
      </c>
      <c r="R51" s="2" t="inlineStr">
        <is>
          <t>ELAB DE PRODUCTOS LACTEOS.</t>
        </is>
      </c>
      <c r="S51" s="2" t="inlineStr">
        <is>
          <t>-</t>
        </is>
      </c>
      <c r="T51" s="2" t="inlineStr">
        <is>
          <t>NO</t>
        </is>
      </c>
      <c r="U51" s="2" t="inlineStr">
        <is>
          <t>-</t>
        </is>
      </c>
      <c r="V51" s="2" t="inlineStr">
        <is>
          <t>-</t>
        </is>
      </c>
      <c r="W51" s="2" t="inlineStr">
        <is>
          <t>-</t>
        </is>
      </c>
      <c r="X51" s="2" t="inlineStr">
        <is>
          <t>-</t>
        </is>
      </c>
    </row>
    <row r="52">
      <c r="A52" s="2" t="inlineStr">
        <is>
          <t>20607382604</t>
        </is>
      </c>
      <c r="B52" s="2" t="inlineStr">
        <is>
          <t>ASOCIACION DE PEQUEÑOS PRODUCTORES AGROPECUARIOS SAN LORENZO DE LALAQUIZ</t>
        </is>
      </c>
      <c r="C52" s="2" t="inlineStr">
        <is>
          <t>ASOCIACION</t>
        </is>
      </c>
      <c r="D52" s="2" t="inlineStr">
        <is>
          <t>-</t>
        </is>
      </c>
      <c r="E52" s="2" t="inlineStr">
        <is>
          <t>-</t>
        </is>
      </c>
      <c r="F52" s="2" t="inlineStr">
        <is>
          <t>HABIDO</t>
        </is>
      </c>
      <c r="G52" s="2" t="inlineStr">
        <is>
          <t>ACTIVO</t>
        </is>
      </c>
      <c r="H52" s="2" t="inlineStr">
        <is>
          <t>01/02/2021</t>
        </is>
      </c>
      <c r="I52" s="2" t="inlineStr">
        <is>
          <t>01/02/2021</t>
        </is>
      </c>
      <c r="J52" s="2" t="inlineStr">
        <is>
          <t>PIURA</t>
        </is>
      </c>
      <c r="K52" s="2" t="inlineStr">
        <is>
          <t>PIURA</t>
        </is>
      </c>
      <c r="L52" s="2" t="inlineStr">
        <is>
          <t>PIURA</t>
        </is>
      </c>
      <c r="M52" s="2" t="inlineStr">
        <is>
          <t>MZA. X-03 LOTE. 04 PQ ZONA INDUSTRIAL</t>
        </is>
      </c>
      <c r="N52" s="2" t="inlineStr">
        <is>
          <t>-</t>
        </is>
      </c>
      <c r="O52" s="2" t="inlineStr">
        <is>
          <t>-</t>
        </is>
      </c>
      <c r="P52" s="2" t="inlineStr">
        <is>
          <t>SIN ACTIVIDAD</t>
        </is>
      </c>
      <c r="Q52" s="2" t="inlineStr">
        <is>
          <t>ACTIVIDADES OTRAS ASOCIACIONES NCP.</t>
        </is>
      </c>
      <c r="R52" s="2" t="inlineStr">
        <is>
          <t>-</t>
        </is>
      </c>
      <c r="S52" s="2" t="inlineStr">
        <is>
          <t>-</t>
        </is>
      </c>
      <c r="T52" s="2" t="inlineStr">
        <is>
          <t>NO</t>
        </is>
      </c>
      <c r="U52" s="2" t="inlineStr">
        <is>
          <t>-</t>
        </is>
      </c>
      <c r="V52" s="2" t="inlineStr">
        <is>
          <t>-</t>
        </is>
      </c>
      <c r="W52" s="2" t="inlineStr">
        <is>
          <t>-</t>
        </is>
      </c>
      <c r="X52" s="2" t="inlineStr">
        <is>
          <t>-</t>
        </is>
      </c>
    </row>
    <row r="53">
      <c r="A53" s="2" t="inlineStr">
        <is>
          <t>20602881971</t>
        </is>
      </c>
      <c r="B53" s="2" t="inlineStr">
        <is>
          <t>ASOCIACION DE PRODUCTORES AGRARIOS DE CACAO (APAC) ECHALACPERU DE MANGURIARI</t>
        </is>
      </c>
      <c r="C53" s="2" t="inlineStr">
        <is>
          <t>ASOCIACION</t>
        </is>
      </c>
      <c r="D53" s="2" t="inlineStr">
        <is>
          <t>-</t>
        </is>
      </c>
      <c r="E53" s="2" t="inlineStr">
        <is>
          <t>-</t>
        </is>
      </c>
      <c r="F53" s="2" t="inlineStr">
        <is>
          <t>HABIDO</t>
        </is>
      </c>
      <c r="G53" s="2" t="inlineStr">
        <is>
          <t>ACTIVO</t>
        </is>
      </c>
      <c r="H53" s="2" t="inlineStr">
        <is>
          <t>18/03/2024</t>
        </is>
      </c>
      <c r="I53" s="2" t="inlineStr">
        <is>
          <t>01/04/2024</t>
        </is>
      </c>
      <c r="J53" s="2" t="inlineStr">
        <is>
          <t>CUSCO</t>
        </is>
      </c>
      <c r="K53" s="2" t="inlineStr">
        <is>
          <t>LA CONVENCION</t>
        </is>
      </c>
      <c r="L53" s="2" t="inlineStr">
        <is>
          <t>ECHARATE</t>
        </is>
      </c>
      <c r="M53" s="2" t="inlineStr">
        <is>
          <t>NRO. SN SEC. MANGURIARI MARGEN IZQUIER (C2P ADOBE AL PIE DE LA PARRETERA)</t>
        </is>
      </c>
      <c r="N53" s="2" t="inlineStr">
        <is>
          <t>-</t>
        </is>
      </c>
      <c r="O53" s="2" t="inlineStr">
        <is>
          <t>-</t>
        </is>
      </c>
      <c r="P53" s="2" t="inlineStr">
        <is>
          <t>SIN ACTIVIDAD</t>
        </is>
      </c>
      <c r="Q53" s="2" t="inlineStr">
        <is>
          <t>CULTIVO DE FRUTAS.</t>
        </is>
      </c>
      <c r="R53" s="2" t="inlineStr">
        <is>
          <t>-</t>
        </is>
      </c>
      <c r="S53" s="2" t="inlineStr">
        <is>
          <t>-</t>
        </is>
      </c>
      <c r="T53" s="2" t="inlineStr">
        <is>
          <t>NO</t>
        </is>
      </c>
      <c r="U53" s="2" t="inlineStr">
        <is>
          <t>-</t>
        </is>
      </c>
      <c r="V53" s="2" t="inlineStr">
        <is>
          <t>-</t>
        </is>
      </c>
      <c r="W53" s="2" t="inlineStr">
        <is>
          <t>-</t>
        </is>
      </c>
      <c r="X53" s="2" t="inlineStr">
        <is>
          <t>-</t>
        </is>
      </c>
    </row>
    <row r="54">
      <c r="A54" s="2" t="inlineStr">
        <is>
          <t>20608311387</t>
        </is>
      </c>
      <c r="B54" s="2" t="inlineStr">
        <is>
          <t>ASOCIACION DE PRODUCTORES AGRARIOS LOS TRIUNFADORES</t>
        </is>
      </c>
      <c r="C54" s="2" t="inlineStr">
        <is>
          <t>ASOCIACION</t>
        </is>
      </c>
      <c r="D54" s="2" t="inlineStr">
        <is>
          <t>-</t>
        </is>
      </c>
      <c r="E54" s="2" t="inlineStr">
        <is>
          <t>-</t>
        </is>
      </c>
      <c r="F54" s="2" t="inlineStr">
        <is>
          <t>HABIDO</t>
        </is>
      </c>
      <c r="G54" s="2" t="inlineStr">
        <is>
          <t>ACTIVO</t>
        </is>
      </c>
      <c r="H54" s="2" t="inlineStr">
        <is>
          <t>05/08/2021</t>
        </is>
      </c>
      <c r="I54" s="2" t="inlineStr">
        <is>
          <t>05/08/2021</t>
        </is>
      </c>
      <c r="J54" s="2" t="inlineStr">
        <is>
          <t>LORETO</t>
        </is>
      </c>
      <c r="K54" s="2" t="inlineStr">
        <is>
          <t>LORETO</t>
        </is>
      </c>
      <c r="L54" s="2" t="inlineStr">
        <is>
          <t>PARINARI</t>
        </is>
      </c>
      <c r="M54" s="2" t="inlineStr">
        <is>
          <t>NRO. S/N COM. YURICA (7 DE JUNIO - RIO MARAÑON)</t>
        </is>
      </c>
      <c r="N54" s="2" t="inlineStr">
        <is>
          <t>-</t>
        </is>
      </c>
      <c r="O54" s="2" t="inlineStr">
        <is>
          <t>-</t>
        </is>
      </c>
      <c r="P54" s="2" t="inlineStr">
        <is>
          <t>SIN ACTIVIDAD</t>
        </is>
      </c>
      <c r="Q54" s="2" t="inlineStr">
        <is>
          <t>EXPLOTACION MIXTA.</t>
        </is>
      </c>
      <c r="R54" s="2" t="inlineStr">
        <is>
          <t>-</t>
        </is>
      </c>
      <c r="S54" s="2" t="inlineStr">
        <is>
          <t>-</t>
        </is>
      </c>
      <c r="T54" s="2" t="inlineStr">
        <is>
          <t>NO</t>
        </is>
      </c>
      <c r="U54" s="2" t="inlineStr">
        <is>
          <t>-</t>
        </is>
      </c>
      <c r="V54" s="2" t="inlineStr">
        <is>
          <t>-</t>
        </is>
      </c>
      <c r="W54" s="2" t="inlineStr">
        <is>
          <t>-</t>
        </is>
      </c>
      <c r="X54" s="2" t="inlineStr">
        <is>
          <t>-</t>
        </is>
      </c>
    </row>
    <row r="55">
      <c r="A55" s="2" t="inlineStr">
        <is>
          <t>20393981173</t>
        </is>
      </c>
      <c r="B55" s="2" t="inlineStr">
        <is>
          <t>ASOCIACION DE PRODUCTORES AGRARIOS SANTA ELENA</t>
        </is>
      </c>
      <c r="C55" s="2" t="inlineStr">
        <is>
          <t>ASOCIACION</t>
        </is>
      </c>
      <c r="D55" s="2" t="inlineStr">
        <is>
          <t>-</t>
        </is>
      </c>
      <c r="E55" s="2" t="inlineStr">
        <is>
          <t>-</t>
        </is>
      </c>
      <c r="F55" s="2" t="inlineStr">
        <is>
          <t>HABIDO</t>
        </is>
      </c>
      <c r="G55" s="2" t="inlineStr">
        <is>
          <t>ACTIVO</t>
        </is>
      </c>
      <c r="H55" s="2" t="inlineStr">
        <is>
          <t>14/01/2014</t>
        </is>
      </c>
      <c r="I55" s="2" t="inlineStr">
        <is>
          <t>14/01/2014</t>
        </is>
      </c>
      <c r="J55" s="2" t="inlineStr">
        <is>
          <t>UCAYALI</t>
        </is>
      </c>
      <c r="K55" s="2" t="inlineStr">
        <is>
          <t>CORONEL PORTILLO</t>
        </is>
      </c>
      <c r="L55" s="2" t="inlineStr">
        <is>
          <t>CALLERIA</t>
        </is>
      </c>
      <c r="M55" s="2" t="inlineStr">
        <is>
          <t>JR. NICOLAS DE PIEROLA NRO. 398 (POR MAESTRO)</t>
        </is>
      </c>
      <c r="N55" s="2" t="inlineStr">
        <is>
          <t>-</t>
        </is>
      </c>
      <c r="O55" s="2" t="inlineStr">
        <is>
          <t>-</t>
        </is>
      </c>
      <c r="P55" s="2" t="inlineStr">
        <is>
          <t>SIN ACTIVIDAD</t>
        </is>
      </c>
      <c r="Q55" s="2" t="inlineStr">
        <is>
          <t>ACTIVIDADES OTRAS ASOCIACIONES NCP.</t>
        </is>
      </c>
      <c r="R55" s="2" t="inlineStr">
        <is>
          <t>-</t>
        </is>
      </c>
      <c r="S55" s="2" t="inlineStr">
        <is>
          <t>-</t>
        </is>
      </c>
      <c r="T55" s="2" t="inlineStr">
        <is>
          <t>NO</t>
        </is>
      </c>
      <c r="U55" s="2" t="inlineStr">
        <is>
          <t>-</t>
        </is>
      </c>
      <c r="V55" s="2" t="inlineStr">
        <is>
          <t>-</t>
        </is>
      </c>
      <c r="W55" s="2" t="inlineStr">
        <is>
          <t>-</t>
        </is>
      </c>
      <c r="X55" s="2" t="inlineStr">
        <is>
          <t>-</t>
        </is>
      </c>
    </row>
    <row r="56">
      <c r="A56" s="2" t="inlineStr">
        <is>
          <t>20612596833</t>
        </is>
      </c>
      <c r="B56" s="2" t="inlineStr">
        <is>
          <t>ASOCIACION DE PRODUCTORES AGRICOLAS SUMAC SARA DEL DISTRITO DE LUCRE</t>
        </is>
      </c>
      <c r="C56" s="2" t="inlineStr">
        <is>
          <t>ASOCIACION</t>
        </is>
      </c>
      <c r="D56" s="2" t="inlineStr">
        <is>
          <t>-</t>
        </is>
      </c>
      <c r="E56" s="2" t="inlineStr">
        <is>
          <t>-</t>
        </is>
      </c>
      <c r="F56" s="2" t="inlineStr">
        <is>
          <t>HABIDO</t>
        </is>
      </c>
      <c r="G56" s="2" t="inlineStr">
        <is>
          <t>ACTIVO</t>
        </is>
      </c>
      <c r="H56" s="2" t="inlineStr">
        <is>
          <t>08/04/2026</t>
        </is>
      </c>
      <c r="I56" s="2" t="inlineStr">
        <is>
          <t>13/04/2026</t>
        </is>
      </c>
      <c r="J56" s="2" t="inlineStr">
        <is>
          <t>CUSCO</t>
        </is>
      </c>
      <c r="K56" s="2" t="inlineStr">
        <is>
          <t>QUISPICANCHI</t>
        </is>
      </c>
      <c r="L56" s="2" t="inlineStr">
        <is>
          <t>LUCRE</t>
        </is>
      </c>
      <c r="M56" s="2" t="inlineStr">
        <is>
          <t>CAL. MANCO CCAPAC NRO. SN (APROX 3CDRAS DE LA PLAZA)</t>
        </is>
      </c>
      <c r="N56" s="2" t="inlineStr">
        <is>
          <t>-</t>
        </is>
      </c>
      <c r="O56" s="2" t="inlineStr">
        <is>
          <t>-</t>
        </is>
      </c>
      <c r="P56" s="2" t="inlineStr">
        <is>
          <t>SIN ACTIVIDAD</t>
        </is>
      </c>
      <c r="Q56" s="2" t="inlineStr">
        <is>
          <t>SERVICIOS AGRICOLAS, GANADERAS.</t>
        </is>
      </c>
      <c r="R56" s="2" t="inlineStr">
        <is>
          <t>-</t>
        </is>
      </c>
      <c r="S56" s="2" t="inlineStr">
        <is>
          <t>-</t>
        </is>
      </c>
      <c r="T56" s="2" t="inlineStr">
        <is>
          <t>NO</t>
        </is>
      </c>
      <c r="U56" s="2" t="inlineStr">
        <is>
          <t>-</t>
        </is>
      </c>
      <c r="V56" s="2" t="inlineStr">
        <is>
          <t>-</t>
        </is>
      </c>
      <c r="W56" s="2" t="inlineStr">
        <is>
          <t>-</t>
        </is>
      </c>
      <c r="X56" s="2" t="inlineStr">
        <is>
          <t>-</t>
        </is>
      </c>
    </row>
    <row r="57">
      <c r="A57" s="2" t="inlineStr">
        <is>
          <t>20605197583</t>
        </is>
      </c>
      <c r="B57" s="2" t="inlineStr">
        <is>
          <t>ASOCIACION DE PRODUCTORES AGROECOLOGICOS DE PARIACOTO PROMOVIENDO VIDA SALUDABLE - APAPROVIS</t>
        </is>
      </c>
      <c r="C57" s="2" t="inlineStr">
        <is>
          <t>ASOCIACION</t>
        </is>
      </c>
      <c r="D57" s="2" t="inlineStr">
        <is>
          <t>-</t>
        </is>
      </c>
      <c r="E57" s="2" t="inlineStr">
        <is>
          <t>-</t>
        </is>
      </c>
      <c r="F57" s="2" t="inlineStr">
        <is>
          <t>HABIDO</t>
        </is>
      </c>
      <c r="G57" s="2" t="inlineStr">
        <is>
          <t>ACTIVO</t>
        </is>
      </c>
      <c r="H57" s="2" t="inlineStr">
        <is>
          <t>12/06/2024</t>
        </is>
      </c>
      <c r="I57" s="2" t="inlineStr">
        <is>
          <t>11/06/2024</t>
        </is>
      </c>
      <c r="J57" s="2" t="inlineStr">
        <is>
          <t>ANCASH</t>
        </is>
      </c>
      <c r="K57" s="2" t="inlineStr">
        <is>
          <t>HUARAZ</t>
        </is>
      </c>
      <c r="L57" s="2" t="inlineStr">
        <is>
          <t>PARIACOTO</t>
        </is>
      </c>
      <c r="M57" s="2" t="inlineStr">
        <is>
          <t>MZA. 10 LOTE. 2 SEC. PARIACOTO (AL COSTADO DE RADIO DOBLE IMPACTO)</t>
        </is>
      </c>
      <c r="N57" s="2" t="inlineStr">
        <is>
          <t>-</t>
        </is>
      </c>
      <c r="O57" s="2" t="inlineStr">
        <is>
          <t>-</t>
        </is>
      </c>
      <c r="P57" s="2" t="inlineStr">
        <is>
          <t>SIN ACTIVIDAD</t>
        </is>
      </c>
      <c r="Q57" s="2" t="inlineStr">
        <is>
          <t>ELAB. FRUTAS, LEG. Y HORTALIZAS.</t>
        </is>
      </c>
      <c r="R57" s="2" t="inlineStr">
        <is>
          <t>CULTIVO DE FRUTAS.</t>
        </is>
      </c>
      <c r="S57" s="2" t="inlineStr">
        <is>
          <t>-</t>
        </is>
      </c>
      <c r="T57" s="2" t="inlineStr">
        <is>
          <t>NO</t>
        </is>
      </c>
      <c r="U57" s="2" t="inlineStr">
        <is>
          <t>-</t>
        </is>
      </c>
      <c r="V57" s="2" t="inlineStr">
        <is>
          <t>-</t>
        </is>
      </c>
      <c r="W57" s="2" t="inlineStr">
        <is>
          <t>-</t>
        </is>
      </c>
      <c r="X57" s="2" t="inlineStr">
        <is>
          <t>-</t>
        </is>
      </c>
    </row>
    <row r="58">
      <c r="A58" s="2" t="inlineStr">
        <is>
          <t>20609201259</t>
        </is>
      </c>
      <c r="B58" s="2" t="inlineStr">
        <is>
          <t>ASOCIACION DE PRODUCTORES AGROECOLOGICOS DEL HUALLAGA</t>
        </is>
      </c>
      <c r="C58" s="2" t="inlineStr">
        <is>
          <t>ASOCIACION</t>
        </is>
      </c>
      <c r="D58" s="2" t="inlineStr">
        <is>
          <t>-</t>
        </is>
      </c>
      <c r="E58" s="2" t="inlineStr">
        <is>
          <t>-</t>
        </is>
      </c>
      <c r="F58" s="2" t="inlineStr">
        <is>
          <t>HABIDO</t>
        </is>
      </c>
      <c r="G58" s="2" t="inlineStr">
        <is>
          <t>ACTIVO</t>
        </is>
      </c>
      <c r="H58" s="2" t="inlineStr">
        <is>
          <t>10/03/2022</t>
        </is>
      </c>
      <c r="I58" s="2" t="inlineStr">
        <is>
          <t>10/03/2022</t>
        </is>
      </c>
      <c r="J58" s="2" t="inlineStr">
        <is>
          <t>HUANUCO</t>
        </is>
      </c>
      <c r="K58" s="2" t="inlineStr">
        <is>
          <t>LEONCIO PRADO</t>
        </is>
      </c>
      <c r="L58" s="2" t="inlineStr">
        <is>
          <t>RUPA-RUPA</t>
        </is>
      </c>
      <c r="M58" s="2" t="inlineStr">
        <is>
          <t>JR. SUCRE NRO. 230</t>
        </is>
      </c>
      <c r="N58" s="2" t="inlineStr">
        <is>
          <t>-</t>
        </is>
      </c>
      <c r="O58" s="2" t="inlineStr">
        <is>
          <t>-</t>
        </is>
      </c>
      <c r="P58" s="2" t="inlineStr">
        <is>
          <t>SIN ACTIVIDAD</t>
        </is>
      </c>
      <c r="Q58" s="2" t="inlineStr">
        <is>
          <t>ACTIV.ORGANIZACIONES EMPRESARIALES</t>
        </is>
      </c>
      <c r="R58" s="2" t="inlineStr">
        <is>
          <t>-</t>
        </is>
      </c>
      <c r="S58" s="2" t="inlineStr">
        <is>
          <t>-</t>
        </is>
      </c>
      <c r="T58" s="2" t="inlineStr">
        <is>
          <t>NO</t>
        </is>
      </c>
      <c r="U58" s="2" t="inlineStr">
        <is>
          <t>-</t>
        </is>
      </c>
      <c r="V58" s="2" t="inlineStr">
        <is>
          <t>-</t>
        </is>
      </c>
      <c r="W58" s="2" t="inlineStr">
        <is>
          <t>-</t>
        </is>
      </c>
      <c r="X58" s="2" t="inlineStr">
        <is>
          <t>-</t>
        </is>
      </c>
    </row>
    <row r="59">
      <c r="A59" s="2" t="inlineStr">
        <is>
          <t>20534487801</t>
        </is>
      </c>
      <c r="B59" s="2" t="inlineStr">
        <is>
          <t>ASOCIACION DE PRODUCTORES AGROINDUSTRIALES EMPRENDEDORES DE PUYUSCA - INCUYO</t>
        </is>
      </c>
      <c r="C59" s="2" t="inlineStr">
        <is>
          <t>ASOCIACION</t>
        </is>
      </c>
      <c r="D59" s="2" t="inlineStr">
        <is>
          <t>-</t>
        </is>
      </c>
      <c r="E59" s="2" t="inlineStr">
        <is>
          <t>-</t>
        </is>
      </c>
      <c r="F59" s="2" t="inlineStr">
        <is>
          <t>HABIDO</t>
        </is>
      </c>
      <c r="G59" s="2" t="inlineStr">
        <is>
          <t>ACTIVO</t>
        </is>
      </c>
      <c r="H59" s="2" t="inlineStr">
        <is>
          <t>02/02/2012</t>
        </is>
      </c>
      <c r="I59" s="2" t="inlineStr">
        <is>
          <t>02/02/2012</t>
        </is>
      </c>
      <c r="J59" s="2" t="inlineStr">
        <is>
          <t>AYACUCHO</t>
        </is>
      </c>
      <c r="K59" s="2" t="inlineStr">
        <is>
          <t>PARINACOCHAS</t>
        </is>
      </c>
      <c r="L59" s="2" t="inlineStr">
        <is>
          <t>PUYUSCA</t>
        </is>
      </c>
      <c r="M59" s="2" t="inlineStr">
        <is>
          <t>JR. SAN ANTONIO NRO. S/N</t>
        </is>
      </c>
      <c r="N59" s="2" t="inlineStr">
        <is>
          <t>-</t>
        </is>
      </c>
      <c r="O59" s="2" t="inlineStr">
        <is>
          <t>-</t>
        </is>
      </c>
      <c r="P59" s="2" t="inlineStr">
        <is>
          <t>SIN ACTIVIDAD</t>
        </is>
      </c>
      <c r="Q59" s="2" t="inlineStr">
        <is>
          <t>ACTIVIDADES OTRAS ASOCIACIONES NCP.</t>
        </is>
      </c>
      <c r="R59" s="2" t="inlineStr">
        <is>
          <t>-</t>
        </is>
      </c>
      <c r="S59" s="2" t="inlineStr">
        <is>
          <t>-</t>
        </is>
      </c>
      <c r="T59" s="2" t="inlineStr">
        <is>
          <t>NO</t>
        </is>
      </c>
      <c r="U59" s="2" t="inlineStr">
        <is>
          <t>-</t>
        </is>
      </c>
      <c r="V59" s="2" t="inlineStr">
        <is>
          <t>-</t>
        </is>
      </c>
      <c r="W59" s="2" t="inlineStr">
        <is>
          <t>-</t>
        </is>
      </c>
      <c r="X59" s="2" t="inlineStr">
        <is>
          <t>-</t>
        </is>
      </c>
    </row>
    <row r="60">
      <c r="A60" s="2" t="inlineStr">
        <is>
          <t>20454864604</t>
        </is>
      </c>
      <c r="B60" s="2" t="inlineStr">
        <is>
          <t>ASOCIACION DE PRODUCTORES AGROINDUSTRIALES SIGUAS MAJES - PRASIMEX</t>
        </is>
      </c>
      <c r="C60" s="2" t="inlineStr">
        <is>
          <t>ASOCIACION</t>
        </is>
      </c>
      <c r="D60" s="2" t="inlineStr">
        <is>
          <t>-</t>
        </is>
      </c>
      <c r="E60" s="2" t="inlineStr">
        <is>
          <t>-</t>
        </is>
      </c>
      <c r="F60" s="2" t="inlineStr">
        <is>
          <t>HABIDO</t>
        </is>
      </c>
      <c r="G60" s="2" t="inlineStr">
        <is>
          <t>ACTIVO</t>
        </is>
      </c>
      <c r="H60" s="2" t="inlineStr">
        <is>
          <t>07/02/2011</t>
        </is>
      </c>
      <c r="I60" s="2" t="inlineStr">
        <is>
          <t>07/02/2011</t>
        </is>
      </c>
      <c r="J60" s="2" t="inlineStr">
        <is>
          <t>AREQUIPA</t>
        </is>
      </c>
      <c r="K60" s="2" t="inlineStr">
        <is>
          <t>CAYLLOMA</t>
        </is>
      </c>
      <c r="L60" s="2" t="inlineStr">
        <is>
          <t>MAJES</t>
        </is>
      </c>
      <c r="M60" s="2" t="inlineStr">
        <is>
          <t>MZA. K LOTE. 3 EL PEDREGAL (AV. ISLAY AL FRENTE DE MERCADO OVALO)</t>
        </is>
      </c>
      <c r="N60" s="2" t="inlineStr">
        <is>
          <t>-</t>
        </is>
      </c>
      <c r="O60" s="2" t="inlineStr">
        <is>
          <t>-</t>
        </is>
      </c>
      <c r="P60" s="2" t="inlineStr">
        <is>
          <t>SIN ACTIVIDAD</t>
        </is>
      </c>
      <c r="Q60" s="2" t="inlineStr">
        <is>
          <t>EXPLOTACION MIXTA.</t>
        </is>
      </c>
      <c r="R60" s="2" t="inlineStr">
        <is>
          <t>ACTIVIDADES OTRAS ASOCIACIONES NCP.</t>
        </is>
      </c>
      <c r="S60" s="2" t="inlineStr">
        <is>
          <t>-</t>
        </is>
      </c>
      <c r="T60" s="2" t="inlineStr">
        <is>
          <t>NO</t>
        </is>
      </c>
      <c r="U60" s="2" t="inlineStr">
        <is>
          <t>-</t>
        </is>
      </c>
      <c r="V60" s="2" t="inlineStr">
        <is>
          <t>-</t>
        </is>
      </c>
      <c r="W60" s="2" t="inlineStr">
        <is>
          <t>-</t>
        </is>
      </c>
      <c r="X60" s="2" t="inlineStr">
        <is>
          <t>-</t>
        </is>
      </c>
    </row>
    <row r="61">
      <c r="A61" s="2" t="inlineStr">
        <is>
          <t>20602264549</t>
        </is>
      </c>
      <c r="B61" s="2" t="inlineStr">
        <is>
          <t>ASOCIACION DE PRODUCTORES AGROPECUARIOS 10 DE AGOSTO DE ANCOCALA</t>
        </is>
      </c>
      <c r="C61" s="2" t="inlineStr">
        <is>
          <t>ASOCIACION</t>
        </is>
      </c>
      <c r="D61" s="2" t="inlineStr">
        <is>
          <t>-</t>
        </is>
      </c>
      <c r="E61" s="2" t="inlineStr">
        <is>
          <t>-</t>
        </is>
      </c>
      <c r="F61" s="2" t="inlineStr">
        <is>
          <t>HABIDO</t>
        </is>
      </c>
      <c r="G61" s="2" t="inlineStr">
        <is>
          <t>ACTIVO</t>
        </is>
      </c>
      <c r="H61" s="2" t="inlineStr">
        <is>
          <t>10/10/2025</t>
        </is>
      </c>
      <c r="I61" s="2" t="inlineStr">
        <is>
          <t>10/10/2025</t>
        </is>
      </c>
      <c r="J61" s="2" t="inlineStr">
        <is>
          <t>TACNA</t>
        </is>
      </c>
      <c r="K61" s="2" t="inlineStr">
        <is>
          <t>CANDARAVE</t>
        </is>
      </c>
      <c r="L61" s="2" t="inlineStr">
        <is>
          <t>CAIRANI</t>
        </is>
      </c>
      <c r="M61" s="2" t="inlineStr">
        <is>
          <t>MZA. F LOTE. 06 DI CAIRANI CP ANCOCALA</t>
        </is>
      </c>
      <c r="N61" s="2" t="inlineStr">
        <is>
          <t>-</t>
        </is>
      </c>
      <c r="O61" s="2" t="inlineStr">
        <is>
          <t>-</t>
        </is>
      </c>
      <c r="P61" s="2" t="inlineStr">
        <is>
          <t>SIN ACTIVIDAD</t>
        </is>
      </c>
      <c r="Q61" s="2" t="inlineStr">
        <is>
          <t>EXPLOTACION MIXTA.</t>
        </is>
      </c>
      <c r="R61" s="2" t="inlineStr">
        <is>
          <t>-</t>
        </is>
      </c>
      <c r="S61" s="2" t="inlineStr">
        <is>
          <t>-</t>
        </is>
      </c>
      <c r="T61" s="2" t="inlineStr">
        <is>
          <t>NO</t>
        </is>
      </c>
      <c r="U61" s="2" t="inlineStr">
        <is>
          <t>-</t>
        </is>
      </c>
      <c r="V61" s="2" t="inlineStr">
        <is>
          <t>-</t>
        </is>
      </c>
      <c r="W61" s="2" t="inlineStr">
        <is>
          <t>-</t>
        </is>
      </c>
      <c r="X61" s="2" t="inlineStr">
        <is>
          <t>-</t>
        </is>
      </c>
    </row>
    <row r="62">
      <c r="A62" s="2" t="inlineStr">
        <is>
          <t>20607580023</t>
        </is>
      </c>
      <c r="B62" s="2" t="inlineStr">
        <is>
          <t>ASOCIACION DE PRODUCTORES AGROPECUARIOS ARTESANIA Y ACUICULTURA SANTA RITA</t>
        </is>
      </c>
      <c r="C62" s="2" t="inlineStr">
        <is>
          <t>ASOCIACION</t>
        </is>
      </c>
      <c r="D62" s="2" t="inlineStr">
        <is>
          <t>-</t>
        </is>
      </c>
      <c r="E62" s="2" t="inlineStr">
        <is>
          <t>-</t>
        </is>
      </c>
      <c r="F62" s="2" t="inlineStr">
        <is>
          <t>HABIDO</t>
        </is>
      </c>
      <c r="G62" s="2" t="inlineStr">
        <is>
          <t>ACTIVO</t>
        </is>
      </c>
      <c r="H62" s="2" t="inlineStr">
        <is>
          <t>03/02/2025</t>
        </is>
      </c>
      <c r="I62" s="2" t="inlineStr">
        <is>
          <t>03/02/2025</t>
        </is>
      </c>
      <c r="J62" s="2" t="inlineStr">
        <is>
          <t>PUNO</t>
        </is>
      </c>
      <c r="K62" s="2" t="inlineStr">
        <is>
          <t>SAN ROMAN</t>
        </is>
      </c>
      <c r="L62" s="2" t="inlineStr">
        <is>
          <t>JULIACA</t>
        </is>
      </c>
      <c r="M62" s="2" t="inlineStr">
        <is>
          <t>MZA. E LOTE. 11 URB. SANTA MARCELA (POR EL GRIFO PECSA)</t>
        </is>
      </c>
      <c r="N62" s="2" t="inlineStr">
        <is>
          <t>-</t>
        </is>
      </c>
      <c r="O62" s="2" t="inlineStr">
        <is>
          <t>-</t>
        </is>
      </c>
      <c r="P62" s="2" t="inlineStr">
        <is>
          <t>SIN ACTIVIDAD</t>
        </is>
      </c>
      <c r="Q62" s="2" t="inlineStr">
        <is>
          <t>PESCA, EXPLOT. CRIADEROS DE PECES.</t>
        </is>
      </c>
      <c r="R62" s="2" t="inlineStr">
        <is>
          <t>SERVICIOS AGRICOLAS, GANADERAS.</t>
        </is>
      </c>
      <c r="S62" s="2" t="inlineStr">
        <is>
          <t>EXPLOTACION MIXTA.</t>
        </is>
      </c>
      <c r="T62" s="2" t="inlineStr">
        <is>
          <t>NO</t>
        </is>
      </c>
      <c r="U62" s="2" t="inlineStr">
        <is>
          <t>-</t>
        </is>
      </c>
      <c r="V62" s="2" t="inlineStr">
        <is>
          <t>-</t>
        </is>
      </c>
      <c r="W62" s="2" t="inlineStr">
        <is>
          <t>-</t>
        </is>
      </c>
      <c r="X62" s="2" t="inlineStr">
        <is>
          <t>-</t>
        </is>
      </c>
    </row>
    <row r="63">
      <c r="A63" s="2" t="inlineStr">
        <is>
          <t>20605520058</t>
        </is>
      </c>
      <c r="B63" s="2" t="inlineStr">
        <is>
          <t>ASOCIACION DE PRODUCTORES AGROPECUARIOS CAPIRUSHARI DE MAZAMARI - APACM</t>
        </is>
      </c>
      <c r="C63" s="2" t="inlineStr">
        <is>
          <t>ASOCIACION</t>
        </is>
      </c>
      <c r="D63" s="2" t="inlineStr">
        <is>
          <t>-</t>
        </is>
      </c>
      <c r="E63" s="2" t="inlineStr">
        <is>
          <t>-</t>
        </is>
      </c>
      <c r="F63" s="2" t="inlineStr">
        <is>
          <t>HABIDO</t>
        </is>
      </c>
      <c r="G63" s="2" t="inlineStr">
        <is>
          <t>SUSPENSION TEMPORAL</t>
        </is>
      </c>
      <c r="H63" s="2" t="inlineStr">
        <is>
          <t>15/11/2019</t>
        </is>
      </c>
      <c r="I63" s="2" t="inlineStr">
        <is>
          <t>01/12/2019</t>
        </is>
      </c>
      <c r="J63" s="2" t="inlineStr">
        <is>
          <t>JUNIN</t>
        </is>
      </c>
      <c r="K63" s="2" t="inlineStr">
        <is>
          <t>SATIPO</t>
        </is>
      </c>
      <c r="L63" s="2" t="inlineStr">
        <is>
          <t>MAZAMARI</t>
        </is>
      </c>
      <c r="M63" s="2" t="inlineStr">
        <is>
          <t>CAR. CARRETERA NRO. S/N CPME. CAPIRUSHIARI (S72660641 A 20M DEL PUENTE CAPIRUSHARI)</t>
        </is>
      </c>
      <c r="N63" s="2" t="inlineStr">
        <is>
          <t>-</t>
        </is>
      </c>
      <c r="O63" s="2" t="inlineStr">
        <is>
          <t>-</t>
        </is>
      </c>
      <c r="P63" s="2" t="inlineStr">
        <is>
          <t>SIN ACTIVIDAD</t>
        </is>
      </c>
      <c r="Q63" s="2" t="inlineStr">
        <is>
          <t>ACTIVIDADES OTRAS ASOCIACIONES NCP.</t>
        </is>
      </c>
      <c r="R63" s="2" t="inlineStr">
        <is>
          <t>-</t>
        </is>
      </c>
      <c r="S63" s="2" t="inlineStr">
        <is>
          <t>-</t>
        </is>
      </c>
      <c r="T63" s="2" t="inlineStr">
        <is>
          <t>NO</t>
        </is>
      </c>
      <c r="U63" s="2" t="inlineStr">
        <is>
          <t>-</t>
        </is>
      </c>
      <c r="V63" s="2" t="inlineStr">
        <is>
          <t>-</t>
        </is>
      </c>
      <c r="W63" s="2" t="inlineStr">
        <is>
          <t>-</t>
        </is>
      </c>
      <c r="X63" s="2" t="inlineStr">
        <is>
          <t>-</t>
        </is>
      </c>
    </row>
    <row r="64">
      <c r="A64" s="2" t="inlineStr">
        <is>
          <t>20604757267</t>
        </is>
      </c>
      <c r="B64" s="2" t="inlineStr">
        <is>
          <t>ASOCIACION DE PRODUCTORES AGROPECUARIOS CHAGRAPOCHMUÑA</t>
        </is>
      </c>
      <c r="C64" s="2" t="inlineStr">
        <is>
          <t>ASOCIACION</t>
        </is>
      </c>
      <c r="D64" s="2" t="inlineStr">
        <is>
          <t>-</t>
        </is>
      </c>
      <c r="E64" s="2" t="inlineStr">
        <is>
          <t>-</t>
        </is>
      </c>
      <c r="F64" s="2" t="inlineStr">
        <is>
          <t>HABIDO</t>
        </is>
      </c>
      <c r="G64" s="2" t="inlineStr">
        <is>
          <t>ACTIVO</t>
        </is>
      </c>
      <c r="H64" s="2" t="inlineStr">
        <is>
          <t>24/05/2019</t>
        </is>
      </c>
      <c r="I64" s="2" t="inlineStr">
        <is>
          <t>01/06/2019</t>
        </is>
      </c>
      <c r="J64" s="2" t="inlineStr">
        <is>
          <t>HUANUCO</t>
        </is>
      </c>
      <c r="K64" s="2" t="inlineStr">
        <is>
          <t>PACHITEA</t>
        </is>
      </c>
      <c r="L64" s="2" t="inlineStr">
        <is>
          <t>PANAO</t>
        </is>
      </c>
      <c r="M64" s="2" t="inlineStr">
        <is>
          <t>OTR. CHAGRAGOTO NRO. 1 CAS. CHAGRAGOTO</t>
        </is>
      </c>
      <c r="N64" s="2" t="inlineStr">
        <is>
          <t>-</t>
        </is>
      </c>
      <c r="O64" s="2" t="inlineStr">
        <is>
          <t>-</t>
        </is>
      </c>
      <c r="P64" s="2" t="inlineStr">
        <is>
          <t>SIN ACTIVIDAD</t>
        </is>
      </c>
      <c r="Q64" s="2" t="inlineStr">
        <is>
          <t>EXPLOTACION MIXTA.</t>
        </is>
      </c>
      <c r="R64" s="2" t="inlineStr">
        <is>
          <t>-</t>
        </is>
      </c>
      <c r="S64" s="2" t="inlineStr">
        <is>
          <t>-</t>
        </is>
      </c>
      <c r="T64" s="2" t="inlineStr">
        <is>
          <t>NO</t>
        </is>
      </c>
      <c r="U64" s="2" t="inlineStr">
        <is>
          <t>-</t>
        </is>
      </c>
      <c r="V64" s="2" t="inlineStr">
        <is>
          <t>-</t>
        </is>
      </c>
      <c r="W64" s="2" t="inlineStr">
        <is>
          <t>-</t>
        </is>
      </c>
      <c r="X64" s="2" t="inlineStr">
        <is>
          <t>-</t>
        </is>
      </c>
    </row>
    <row r="65">
      <c r="A65" s="2" t="inlineStr">
        <is>
          <t>20606226013</t>
        </is>
      </c>
      <c r="B65" s="2" t="inlineStr">
        <is>
          <t>ASOCIACION DE PRODUCTORES AGROPECUARIOS CONTUCNA NUEVA GENERACION APACNG</t>
        </is>
      </c>
      <c r="C65" s="2" t="inlineStr">
        <is>
          <t>ASOCIACION</t>
        </is>
      </c>
      <c r="D65" s="2" t="inlineStr">
        <is>
          <t>-</t>
        </is>
      </c>
      <c r="E65" s="2" t="inlineStr">
        <is>
          <t>-</t>
        </is>
      </c>
      <c r="F65" s="2" t="inlineStr">
        <is>
          <t>HABIDO</t>
        </is>
      </c>
      <c r="G65" s="2" t="inlineStr">
        <is>
          <t>ACTIVO</t>
        </is>
      </c>
      <c r="H65" s="2" t="inlineStr">
        <is>
          <t>28/01/2025</t>
        </is>
      </c>
      <c r="I65" s="2" t="inlineStr">
        <is>
          <t>28/01/2025</t>
        </is>
      </c>
      <c r="J65" s="2" t="inlineStr">
        <is>
          <t>APURIMAC</t>
        </is>
      </c>
      <c r="K65" s="2" t="inlineStr">
        <is>
          <t>ANDAHUAYLAS</t>
        </is>
      </c>
      <c r="L65" s="2" t="inlineStr">
        <is>
          <t>TURPO</t>
        </is>
      </c>
      <c r="M65" s="2" t="inlineStr">
        <is>
          <t>NRO. SN C.P. CONTUCNA (AL FRENTE DE LA ECUELA)</t>
        </is>
      </c>
      <c r="N65" s="2" t="inlineStr">
        <is>
          <t>-</t>
        </is>
      </c>
      <c r="O65" s="2" t="inlineStr">
        <is>
          <t>-</t>
        </is>
      </c>
      <c r="P65" s="2" t="inlineStr">
        <is>
          <t>SIN ACTIVIDAD</t>
        </is>
      </c>
      <c r="Q65" s="2" t="inlineStr">
        <is>
          <t>SERVICIOS AGRICOLAS, GANADERAS.</t>
        </is>
      </c>
      <c r="R65" s="2" t="inlineStr">
        <is>
          <t>-</t>
        </is>
      </c>
      <c r="S65" s="2" t="inlineStr">
        <is>
          <t>-</t>
        </is>
      </c>
      <c r="T65" s="2" t="inlineStr">
        <is>
          <t>NO</t>
        </is>
      </c>
      <c r="U65" s="2" t="inlineStr">
        <is>
          <t>-</t>
        </is>
      </c>
      <c r="V65" s="2" t="inlineStr">
        <is>
          <t>-</t>
        </is>
      </c>
      <c r="W65" s="2" t="inlineStr">
        <is>
          <t>-</t>
        </is>
      </c>
      <c r="X65" s="2" t="inlineStr">
        <is>
          <t>-</t>
        </is>
      </c>
    </row>
    <row r="66">
      <c r="A66" s="2" t="inlineStr">
        <is>
          <t>20607264237</t>
        </is>
      </c>
      <c r="B66" s="2" t="inlineStr">
        <is>
          <t>ASOCIACION DE PRODUCTORES AGROPECUARIOS DE AGRICULTORES DE MAIZ DE HUARO</t>
        </is>
      </c>
      <c r="C66" s="2" t="inlineStr">
        <is>
          <t>ASOCIACION</t>
        </is>
      </c>
      <c r="D66" s="2" t="inlineStr">
        <is>
          <t>-</t>
        </is>
      </c>
      <c r="E66" s="2" t="inlineStr">
        <is>
          <t>-</t>
        </is>
      </c>
      <c r="F66" s="2" t="inlineStr">
        <is>
          <t>HABIDO</t>
        </is>
      </c>
      <c r="G66" s="2" t="inlineStr">
        <is>
          <t>ACTIVO</t>
        </is>
      </c>
      <c r="H66" s="2" t="inlineStr">
        <is>
          <t>18/01/2021</t>
        </is>
      </c>
      <c r="I66" s="2" t="inlineStr">
        <is>
          <t>18/01/2021</t>
        </is>
      </c>
      <c r="J66" s="2" t="inlineStr">
        <is>
          <t>CUSCO</t>
        </is>
      </c>
      <c r="K66" s="2" t="inlineStr">
        <is>
          <t>QUISPICANCHI</t>
        </is>
      </c>
      <c r="L66" s="2" t="inlineStr">
        <is>
          <t>HUARO</t>
        </is>
      </c>
      <c r="M66" s="2" t="inlineStr">
        <is>
          <t>PZA. DE ARMAS NRO. S/N MUNICIPALIDAD DE HUARO</t>
        </is>
      </c>
      <c r="N66" s="2" t="inlineStr">
        <is>
          <t>-</t>
        </is>
      </c>
      <c r="O66" s="2" t="inlineStr">
        <is>
          <t>-</t>
        </is>
      </c>
      <c r="P66" s="2" t="inlineStr">
        <is>
          <t>SIN ACTIVIDAD</t>
        </is>
      </c>
      <c r="Q66" s="2" t="inlineStr">
        <is>
          <t>ACTIVIDADES OTRAS ASOCIACIONES NCP.</t>
        </is>
      </c>
      <c r="R66" s="2" t="inlineStr">
        <is>
          <t>CULTIVOS DE CEREALES.</t>
        </is>
      </c>
      <c r="S66" s="2" t="inlineStr">
        <is>
          <t>EXPLOTACION MIXTA.</t>
        </is>
      </c>
      <c r="T66" s="2" t="inlineStr">
        <is>
          <t>NO</t>
        </is>
      </c>
      <c r="U66" s="2" t="inlineStr">
        <is>
          <t>-</t>
        </is>
      </c>
      <c r="V66" s="2" t="inlineStr">
        <is>
          <t>-</t>
        </is>
      </c>
      <c r="W66" s="2" t="inlineStr">
        <is>
          <t>-</t>
        </is>
      </c>
      <c r="X66" s="2" t="inlineStr">
        <is>
          <t>-</t>
        </is>
      </c>
    </row>
    <row r="67">
      <c r="A67" s="2" t="inlineStr">
        <is>
          <t>20568466030</t>
        </is>
      </c>
      <c r="B67" s="2" t="inlineStr">
        <is>
          <t>ASOCIACION DE PRODUCTORES AGROPECUARIOS DE AGUAS TERMALES DE PUMARANRA</t>
        </is>
      </c>
      <c r="C67" s="2" t="inlineStr">
        <is>
          <t>ASOCIACION</t>
        </is>
      </c>
      <c r="D67" s="2" t="inlineStr">
        <is>
          <t>-</t>
        </is>
      </c>
      <c r="E67" s="2" t="inlineStr">
        <is>
          <t>-</t>
        </is>
      </c>
      <c r="F67" s="2" t="inlineStr">
        <is>
          <t>HABIDO</t>
        </is>
      </c>
      <c r="G67" s="2" t="inlineStr">
        <is>
          <t>ACTIVO</t>
        </is>
      </c>
      <c r="H67" s="2" t="inlineStr">
        <is>
          <t>10/04/2023</t>
        </is>
      </c>
      <c r="I67" s="2" t="inlineStr">
        <is>
          <t>10/04/2023</t>
        </is>
      </c>
      <c r="J67" s="2" t="inlineStr">
        <is>
          <t>HUANCAVELICA</t>
        </is>
      </c>
      <c r="K67" s="2" t="inlineStr">
        <is>
          <t>ACOBAMBA</t>
        </is>
      </c>
      <c r="L67" s="2" t="inlineStr">
        <is>
          <t>PAUCARA</t>
        </is>
      </c>
      <c r="M67" s="2" t="inlineStr">
        <is>
          <t>AGUAS TERMALES NRO. SN C.P. PUMARANRA (S70539296)</t>
        </is>
      </c>
      <c r="N67" s="2" t="inlineStr">
        <is>
          <t>-</t>
        </is>
      </c>
      <c r="O67" s="2" t="inlineStr">
        <is>
          <t>-</t>
        </is>
      </c>
      <c r="P67" s="2" t="inlineStr">
        <is>
          <t>SIN ACTIVIDAD</t>
        </is>
      </c>
      <c r="Q67" s="2" t="inlineStr">
        <is>
          <t>SERVICIOS AGRICOLAS, GANADERAS.</t>
        </is>
      </c>
      <c r="R67" s="2" t="inlineStr">
        <is>
          <t>-</t>
        </is>
      </c>
      <c r="S67" s="2" t="inlineStr">
        <is>
          <t>-</t>
        </is>
      </c>
      <c r="T67" s="2" t="inlineStr">
        <is>
          <t>NO</t>
        </is>
      </c>
      <c r="U67" s="2" t="inlineStr">
        <is>
          <t>-</t>
        </is>
      </c>
      <c r="V67" s="2" t="inlineStr">
        <is>
          <t>-</t>
        </is>
      </c>
      <c r="W67" s="2" t="inlineStr">
        <is>
          <t>-</t>
        </is>
      </c>
      <c r="X67" s="2" t="inlineStr">
        <is>
          <t>-</t>
        </is>
      </c>
    </row>
    <row r="68">
      <c r="A68" s="2" t="inlineStr">
        <is>
          <t>20495177697</t>
        </is>
      </c>
      <c r="B68" s="2" t="inlineStr">
        <is>
          <t>ASOCIACION DE PRODUCTORES AGROPECUARIOS DE CAMAYOC</t>
        </is>
      </c>
      <c r="C68" s="2" t="inlineStr">
        <is>
          <t>ASOCIACION</t>
        </is>
      </c>
      <c r="D68" s="2" t="inlineStr">
        <is>
          <t>-</t>
        </is>
      </c>
      <c r="E68" s="2" t="inlineStr">
        <is>
          <t>-</t>
        </is>
      </c>
      <c r="F68" s="2" t="inlineStr">
        <is>
          <t>HABIDO</t>
        </is>
      </c>
      <c r="G68" s="2" t="inlineStr">
        <is>
          <t>ACTIVO</t>
        </is>
      </c>
      <c r="H68" s="2" t="inlineStr">
        <is>
          <t>08/08/2024</t>
        </is>
      </c>
      <c r="I68" s="2" t="inlineStr">
        <is>
          <t>09/08/2024</t>
        </is>
      </c>
      <c r="J68" s="2" t="inlineStr">
        <is>
          <t>HUANCAVELICA</t>
        </is>
      </c>
      <c r="K68" s="2" t="inlineStr">
        <is>
          <t>CASTROVIRREYNA</t>
        </is>
      </c>
      <c r="L68" s="2" t="inlineStr">
        <is>
          <t>SAN JUAN</t>
        </is>
      </c>
      <c r="M68" s="2" t="inlineStr">
        <is>
          <t>CAL. SAN MARTIN NRO. SN (ANEXOS DE CAMAYOC)</t>
        </is>
      </c>
      <c r="N68" s="2" t="inlineStr">
        <is>
          <t>-</t>
        </is>
      </c>
      <c r="O68" s="2" t="inlineStr">
        <is>
          <t>-</t>
        </is>
      </c>
      <c r="P68" s="2" t="inlineStr">
        <is>
          <t>SIN ACTIVIDAD</t>
        </is>
      </c>
      <c r="Q68" s="2" t="inlineStr">
        <is>
          <t>ACTIV.ORGANIZACIONES EMPRESARIALES</t>
        </is>
      </c>
      <c r="R68" s="2" t="inlineStr">
        <is>
          <t>-</t>
        </is>
      </c>
      <c r="S68" s="2" t="inlineStr">
        <is>
          <t>-</t>
        </is>
      </c>
      <c r="T68" s="2" t="inlineStr">
        <is>
          <t>NO</t>
        </is>
      </c>
      <c r="U68" s="2" t="inlineStr">
        <is>
          <t>-</t>
        </is>
      </c>
      <c r="V68" s="2" t="inlineStr">
        <is>
          <t>-</t>
        </is>
      </c>
      <c r="W68" s="2" t="inlineStr">
        <is>
          <t>-</t>
        </is>
      </c>
      <c r="X68" s="2" t="inlineStr">
        <is>
          <t>-</t>
        </is>
      </c>
    </row>
    <row r="69">
      <c r="A69" s="2" t="inlineStr">
        <is>
          <t>20525839690</t>
        </is>
      </c>
      <c r="B69" s="2" t="inlineStr">
        <is>
          <t>ASOCIACION DE PRODUCTORES AGROPECUARIOS DE LA PROVINCIA DE MORROPON</t>
        </is>
      </c>
      <c r="C69" s="2" t="inlineStr">
        <is>
          <t>ASOCIACION</t>
        </is>
      </c>
      <c r="D69" s="2" t="inlineStr">
        <is>
          <t>-</t>
        </is>
      </c>
      <c r="E69" s="2" t="inlineStr">
        <is>
          <t>-</t>
        </is>
      </c>
      <c r="F69" s="2" t="inlineStr">
        <is>
          <t>HABIDO</t>
        </is>
      </c>
      <c r="G69" s="2" t="inlineStr">
        <is>
          <t>ACTIVO</t>
        </is>
      </c>
      <c r="H69" s="2" t="inlineStr">
        <is>
          <t>29/08/2024</t>
        </is>
      </c>
      <c r="I69" s="2" t="inlineStr">
        <is>
          <t>01/09/2024</t>
        </is>
      </c>
      <c r="J69" s="2" t="inlineStr">
        <is>
          <t>PIURA</t>
        </is>
      </c>
      <c r="K69" s="2" t="inlineStr">
        <is>
          <t>MORROPON</t>
        </is>
      </c>
      <c r="L69" s="2" t="inlineStr">
        <is>
          <t>MORROPON</t>
        </is>
      </c>
      <c r="M69" s="2" t="inlineStr">
        <is>
          <t>CAR. SECTOR GILO LEON NRO. SN SEC. CARRETERA MORROPON KM 1 S</t>
        </is>
      </c>
      <c r="N69" s="2" t="inlineStr">
        <is>
          <t>-</t>
        </is>
      </c>
      <c r="O69" s="2" t="inlineStr">
        <is>
          <t>-</t>
        </is>
      </c>
      <c r="P69" s="2" t="inlineStr">
        <is>
          <t>SIN ACTIVIDAD</t>
        </is>
      </c>
      <c r="Q69" s="2" t="inlineStr">
        <is>
          <t>ACTIVIDADES OTRAS ASOCIACIONES NCP.</t>
        </is>
      </c>
      <c r="R69" s="2" t="inlineStr">
        <is>
          <t>-</t>
        </is>
      </c>
      <c r="S69" s="2" t="inlineStr">
        <is>
          <t>-</t>
        </is>
      </c>
      <c r="T69" s="2" t="inlineStr">
        <is>
          <t>NO</t>
        </is>
      </c>
      <c r="U69" s="2" t="inlineStr">
        <is>
          <t>-</t>
        </is>
      </c>
      <c r="V69" s="2" t="inlineStr">
        <is>
          <t>-</t>
        </is>
      </c>
      <c r="W69" s="2" t="inlineStr">
        <is>
          <t>-</t>
        </is>
      </c>
      <c r="X69" s="2" t="inlineStr">
        <is>
          <t>-</t>
        </is>
      </c>
    </row>
    <row r="70">
      <c r="A70" s="2" t="inlineStr">
        <is>
          <t>20600446321</t>
        </is>
      </c>
      <c r="B70" s="2" t="inlineStr">
        <is>
          <t>ASOCIACION DE PRODUCTORES AGROPECUARIOS DE PALTAYPATA ABANCAY</t>
        </is>
      </c>
      <c r="C70" s="2" t="inlineStr">
        <is>
          <t>ASOCIACION</t>
        </is>
      </c>
      <c r="D70" s="2" t="inlineStr">
        <is>
          <t>-</t>
        </is>
      </c>
      <c r="E70" s="2" t="inlineStr">
        <is>
          <t>-</t>
        </is>
      </c>
      <c r="F70" s="2" t="inlineStr">
        <is>
          <t>HABIDO</t>
        </is>
      </c>
      <c r="G70" s="2" t="inlineStr">
        <is>
          <t>ACTIVO</t>
        </is>
      </c>
      <c r="H70" s="2" t="inlineStr">
        <is>
          <t>10/08/2020</t>
        </is>
      </c>
      <c r="I70" s="2" t="inlineStr">
        <is>
          <t>17/08/2020</t>
        </is>
      </c>
      <c r="J70" s="2" t="inlineStr">
        <is>
          <t>APURIMAC</t>
        </is>
      </c>
      <c r="K70" s="2" t="inlineStr">
        <is>
          <t>ABANCAY</t>
        </is>
      </c>
      <c r="L70" s="2" t="inlineStr">
        <is>
          <t>ABANCAY</t>
        </is>
      </c>
      <c r="M70" s="2" t="inlineStr">
        <is>
          <t>COMUNIDAD MICAELA BASTIDA NRO. SN SEC. PALTAYPATA</t>
        </is>
      </c>
      <c r="N70" s="2" t="inlineStr">
        <is>
          <t>-</t>
        </is>
      </c>
      <c r="O70" s="2" t="inlineStr">
        <is>
          <t>-</t>
        </is>
      </c>
      <c r="P70" s="2" t="inlineStr">
        <is>
          <t>SIN ACTIVIDAD</t>
        </is>
      </c>
      <c r="Q70" s="2" t="inlineStr">
        <is>
          <t>SERVICIOS AGRICOLAS, GANADERAS.</t>
        </is>
      </c>
      <c r="R70" s="2" t="inlineStr">
        <is>
          <t>-</t>
        </is>
      </c>
      <c r="S70" s="2" t="inlineStr">
        <is>
          <t>-</t>
        </is>
      </c>
      <c r="T70" s="2" t="inlineStr">
        <is>
          <t>NO</t>
        </is>
      </c>
      <c r="U70" s="2" t="inlineStr">
        <is>
          <t>-</t>
        </is>
      </c>
      <c r="V70" s="2" t="inlineStr">
        <is>
          <t>-</t>
        </is>
      </c>
      <c r="W70" s="2" t="inlineStr">
        <is>
          <t>-</t>
        </is>
      </c>
      <c r="X70" s="2" t="inlineStr">
        <is>
          <t>-</t>
        </is>
      </c>
    </row>
    <row r="71">
      <c r="A71" s="2" t="inlineStr">
        <is>
          <t>20574797013</t>
        </is>
      </c>
      <c r="B71" s="2" t="inlineStr">
        <is>
          <t>ASOCIACION DE PRODUCTORES AGROPECUARIOS DE PARAISO CENTRAL</t>
        </is>
      </c>
      <c r="C71" s="2" t="inlineStr">
        <is>
          <t>ASOCIACION</t>
        </is>
      </c>
      <c r="D71" s="2" t="inlineStr">
        <is>
          <t>-</t>
        </is>
      </c>
      <c r="E71" s="2" t="inlineStr">
        <is>
          <t>ASPA</t>
        </is>
      </c>
      <c r="F71" s="2" t="inlineStr">
        <is>
          <t>HABIDO</t>
        </is>
      </c>
      <c r="G71" s="2" t="inlineStr">
        <is>
          <t>ACTIVO</t>
        </is>
      </c>
      <c r="H71" s="2" t="inlineStr">
        <is>
          <t>26/01/2017</t>
        </is>
      </c>
      <c r="I71" s="2" t="inlineStr">
        <is>
          <t>27/01/2017</t>
        </is>
      </c>
      <c r="J71" s="2" t="inlineStr">
        <is>
          <t>CUSCO</t>
        </is>
      </c>
      <c r="K71" s="2" t="inlineStr">
        <is>
          <t>LA CONVENCION</t>
        </is>
      </c>
      <c r="L71" s="2" t="inlineStr">
        <is>
          <t>PICHARI</t>
        </is>
      </c>
      <c r="M71" s="2" t="inlineStr">
        <is>
          <t>MZA. O LOTE. 5 URB. VALLE DORADO (FRTE AL RECREO EL NARANJAL)</t>
        </is>
      </c>
      <c r="N71" s="2" t="inlineStr">
        <is>
          <t>-</t>
        </is>
      </c>
      <c r="O71" s="2" t="inlineStr">
        <is>
          <t>-</t>
        </is>
      </c>
      <c r="P71" s="2" t="inlineStr">
        <is>
          <t>SIN ACTIVIDAD</t>
        </is>
      </c>
      <c r="Q71" s="2" t="inlineStr">
        <is>
          <t>SERVICIOS AGRICOLAS, GANADERAS.</t>
        </is>
      </c>
      <c r="R71" s="2" t="inlineStr">
        <is>
          <t>ELAB. CACAO, CHOCOLATE Y CONFIT.</t>
        </is>
      </c>
      <c r="S71" s="2" t="inlineStr">
        <is>
          <t>EXPLOTACION MIXTA.</t>
        </is>
      </c>
      <c r="T71" s="2" t="inlineStr">
        <is>
          <t>NO</t>
        </is>
      </c>
      <c r="U71" s="2" t="inlineStr">
        <is>
          <t>-</t>
        </is>
      </c>
      <c r="V71" s="2" t="inlineStr">
        <is>
          <t>-</t>
        </is>
      </c>
      <c r="W71" s="2" t="inlineStr">
        <is>
          <t>-</t>
        </is>
      </c>
      <c r="X71" s="2" t="inlineStr">
        <is>
          <t>-</t>
        </is>
      </c>
    </row>
    <row r="72">
      <c r="A72" s="2" t="inlineStr">
        <is>
          <t>20542299330</t>
        </is>
      </c>
      <c r="B72" s="2" t="inlineStr">
        <is>
          <t>ASOCIACION DE PRODUCTORES AGROPECUARIOS DE SHUCUSHYACU FLOR DE CACAO</t>
        </is>
      </c>
      <c r="C72" s="2" t="inlineStr">
        <is>
          <t>ASOCIACION</t>
        </is>
      </c>
      <c r="D72" s="2" t="inlineStr">
        <is>
          <t>-</t>
        </is>
      </c>
      <c r="E72" s="2" t="inlineStr">
        <is>
          <t>-</t>
        </is>
      </c>
      <c r="F72" s="2" t="inlineStr">
        <is>
          <t>HABIDO</t>
        </is>
      </c>
      <c r="G72" s="2" t="inlineStr">
        <is>
          <t>ACTIVO</t>
        </is>
      </c>
      <c r="H72" s="2" t="inlineStr">
        <is>
          <t>26/03/2026</t>
        </is>
      </c>
      <c r="I72" s="2" t="inlineStr">
        <is>
          <t>26/03/2026</t>
        </is>
      </c>
      <c r="J72" s="2" t="inlineStr">
        <is>
          <t>LORETO</t>
        </is>
      </c>
      <c r="K72" s="2" t="inlineStr">
        <is>
          <t>ALTO AMAZONAS</t>
        </is>
      </c>
      <c r="L72" s="2" t="inlineStr">
        <is>
          <t>TENIENTE CESAR LOPEZ ROJAS</t>
        </is>
      </c>
      <c r="M72" s="2" t="inlineStr">
        <is>
          <t>CAL. SARGENTO LORES MZA. L LOTE. 08 (A LA ALTURA DE LA PLAZA DE ARMAS SN)</t>
        </is>
      </c>
      <c r="N72" s="2" t="inlineStr">
        <is>
          <t>-</t>
        </is>
      </c>
      <c r="O72" s="2" t="inlineStr">
        <is>
          <t>-</t>
        </is>
      </c>
      <c r="P72" s="2" t="inlineStr">
        <is>
          <t>SIN ACTIVIDAD</t>
        </is>
      </c>
      <c r="Q72" s="2" t="inlineStr">
        <is>
          <t>ACTIVIDADES OTRAS ASOCIACIONES NCP.</t>
        </is>
      </c>
      <c r="R72" s="2" t="inlineStr">
        <is>
          <t>-</t>
        </is>
      </c>
      <c r="S72" s="2" t="inlineStr">
        <is>
          <t>-</t>
        </is>
      </c>
      <c r="T72" s="2" t="inlineStr">
        <is>
          <t>NO</t>
        </is>
      </c>
      <c r="U72" s="2" t="inlineStr">
        <is>
          <t>-</t>
        </is>
      </c>
      <c r="V72" s="2" t="inlineStr">
        <is>
          <t>-</t>
        </is>
      </c>
      <c r="W72" s="2" t="inlineStr">
        <is>
          <t>-</t>
        </is>
      </c>
      <c r="X72" s="2" t="inlineStr">
        <is>
          <t>-</t>
        </is>
      </c>
    </row>
    <row r="73">
      <c r="A73" s="2" t="inlineStr">
        <is>
          <t>20608206346</t>
        </is>
      </c>
      <c r="B73" s="2" t="inlineStr">
        <is>
          <t>ASOCIACION DE PRODUCTORES AGROPECUARIOS DEL CASERIO DE PANAOCOCHA</t>
        </is>
      </c>
      <c r="C73" s="2" t="inlineStr">
        <is>
          <t>ASOCIACION</t>
        </is>
      </c>
      <c r="D73" s="2" t="inlineStr">
        <is>
          <t>-</t>
        </is>
      </c>
      <c r="E73" s="2" t="inlineStr">
        <is>
          <t>-</t>
        </is>
      </c>
      <c r="F73" s="2" t="inlineStr">
        <is>
          <t>HABIDO</t>
        </is>
      </c>
      <c r="G73" s="2" t="inlineStr">
        <is>
          <t>ACTIVO</t>
        </is>
      </c>
      <c r="H73" s="2" t="inlineStr">
        <is>
          <t>07/02/2023</t>
        </is>
      </c>
      <c r="I73" s="2" t="inlineStr">
        <is>
          <t>07/02/2023</t>
        </is>
      </c>
      <c r="J73" s="2" t="inlineStr">
        <is>
          <t>HUANUCO</t>
        </is>
      </c>
      <c r="K73" s="2" t="inlineStr">
        <is>
          <t>PACHITEA</t>
        </is>
      </c>
      <c r="L73" s="2" t="inlineStr">
        <is>
          <t>UMARI</t>
        </is>
      </c>
      <c r="M73" s="2" t="inlineStr">
        <is>
          <t>NRO. S/N CAS. DE PANAOCOCHA (FRENTE I.E. DE PANAOCOCHA)</t>
        </is>
      </c>
      <c r="N73" s="2" t="inlineStr">
        <is>
          <t>-</t>
        </is>
      </c>
      <c r="O73" s="2" t="inlineStr">
        <is>
          <t>-</t>
        </is>
      </c>
      <c r="P73" s="2" t="inlineStr">
        <is>
          <t>SIN ACTIVIDAD</t>
        </is>
      </c>
      <c r="Q73" s="2" t="inlineStr">
        <is>
          <t>EXPLOTACION MIXTA.</t>
        </is>
      </c>
      <c r="R73" s="2" t="inlineStr">
        <is>
          <t>-</t>
        </is>
      </c>
      <c r="S73" s="2" t="inlineStr">
        <is>
          <t>-</t>
        </is>
      </c>
      <c r="T73" s="2" t="inlineStr">
        <is>
          <t>NO</t>
        </is>
      </c>
      <c r="U73" s="2" t="inlineStr">
        <is>
          <t>-</t>
        </is>
      </c>
      <c r="V73" s="2" t="inlineStr">
        <is>
          <t>-</t>
        </is>
      </c>
      <c r="W73" s="2" t="inlineStr">
        <is>
          <t>-</t>
        </is>
      </c>
      <c r="X73" s="2" t="inlineStr">
        <is>
          <t>-</t>
        </is>
      </c>
    </row>
    <row r="74">
      <c r="A74" s="2" t="inlineStr">
        <is>
          <t>20608748921</t>
        </is>
      </c>
      <c r="B74" s="2" t="inlineStr">
        <is>
          <t>ASOCIACION DE PRODUCTORES AGROPECUARIOS DEL DISTRITO DE GUADALUPE, CHEPEN Y ANEXOS</t>
        </is>
      </c>
      <c r="C74" s="2" t="inlineStr">
        <is>
          <t>ASOCIACION</t>
        </is>
      </c>
      <c r="D74" s="2" t="inlineStr">
        <is>
          <t>-</t>
        </is>
      </c>
      <c r="E74" s="2" t="inlineStr">
        <is>
          <t>-</t>
        </is>
      </c>
      <c r="F74" s="2" t="inlineStr">
        <is>
          <t>HABIDO</t>
        </is>
      </c>
      <c r="G74" s="2" t="inlineStr">
        <is>
          <t>ACTIVO</t>
        </is>
      </c>
      <c r="H74" s="2" t="inlineStr">
        <is>
          <t>15/05/2026</t>
        </is>
      </c>
      <c r="I74" s="2" t="inlineStr">
        <is>
          <t>15/05/2026</t>
        </is>
      </c>
      <c r="J74" s="2" t="inlineStr">
        <is>
          <t>LA LIBERTAD</t>
        </is>
      </c>
      <c r="K74" s="2" t="inlineStr">
        <is>
          <t>PACASMAYO</t>
        </is>
      </c>
      <c r="L74" s="2" t="inlineStr">
        <is>
          <t>GUADALUPE</t>
        </is>
      </c>
      <c r="M74" s="2" t="inlineStr">
        <is>
          <t>CAL. ALIANZA NRO. 204 SEC. GUADALUPE</t>
        </is>
      </c>
      <c r="N74" s="2" t="inlineStr">
        <is>
          <t>-</t>
        </is>
      </c>
      <c r="O74" s="2" t="inlineStr">
        <is>
          <t>-</t>
        </is>
      </c>
      <c r="P74" s="2" t="inlineStr">
        <is>
          <t>SIN ACTIVIDAD</t>
        </is>
      </c>
      <c r="Q74" s="2" t="inlineStr">
        <is>
          <t>ACTIVIDADES OTRAS ASOCIACIONES NCP.</t>
        </is>
      </c>
      <c r="R74" s="2" t="inlineStr">
        <is>
          <t>-</t>
        </is>
      </c>
      <c r="S74" s="2" t="inlineStr">
        <is>
          <t>-</t>
        </is>
      </c>
      <c r="T74" s="2" t="inlineStr">
        <is>
          <t>NO</t>
        </is>
      </c>
      <c r="U74" s="2" t="inlineStr">
        <is>
          <t>-</t>
        </is>
      </c>
      <c r="V74" s="2" t="inlineStr">
        <is>
          <t>-</t>
        </is>
      </c>
      <c r="W74" s="2" t="inlineStr">
        <is>
          <t>-</t>
        </is>
      </c>
      <c r="X74" s="2" t="inlineStr">
        <is>
          <t>-</t>
        </is>
      </c>
    </row>
    <row r="75">
      <c r="A75" s="2" t="inlineStr">
        <is>
          <t>20610739491</t>
        </is>
      </c>
      <c r="B75" s="2" t="inlineStr">
        <is>
          <t>ASOCIACION DE PRODUCTORES AGROPECUARIOS DON ANDRES-AMAZONAS</t>
        </is>
      </c>
      <c r="C75" s="2" t="inlineStr">
        <is>
          <t>ASOCIACION</t>
        </is>
      </c>
      <c r="D75" s="2" t="inlineStr">
        <is>
          <t>-</t>
        </is>
      </c>
      <c r="E75" s="2" t="inlineStr">
        <is>
          <t>-</t>
        </is>
      </c>
      <c r="F75" s="2" t="inlineStr">
        <is>
          <t>HABIDO</t>
        </is>
      </c>
      <c r="G75" s="2" t="inlineStr">
        <is>
          <t>ACTIVO</t>
        </is>
      </c>
      <c r="H75" s="2" t="inlineStr">
        <is>
          <t>17/03/2023</t>
        </is>
      </c>
      <c r="I75" s="2" t="inlineStr">
        <is>
          <t>17/03/2023</t>
        </is>
      </c>
      <c r="J75" s="2" t="inlineStr">
        <is>
          <t>AMAZONAS</t>
        </is>
      </c>
      <c r="K75" s="2" t="inlineStr">
        <is>
          <t>LUYA</t>
        </is>
      </c>
      <c r="L75" s="2" t="inlineStr">
        <is>
          <t>CAMPORREDONDO</t>
        </is>
      </c>
      <c r="M75" s="2" t="inlineStr">
        <is>
          <t>NRO. S/N BAR. NUEVO HORIZONTE (COSTADO DEL MERCADO CENTRAL)</t>
        </is>
      </c>
      <c r="N75" s="2" t="inlineStr">
        <is>
          <t>-</t>
        </is>
      </c>
      <c r="O75" s="2" t="inlineStr">
        <is>
          <t>-</t>
        </is>
      </c>
      <c r="P75" s="2" t="inlineStr">
        <is>
          <t>EXPORTADOR</t>
        </is>
      </c>
      <c r="Q75" s="2" t="inlineStr">
        <is>
          <t>SERVICIOS AGRICOLAS, GANADERAS.</t>
        </is>
      </c>
      <c r="R75" s="2" t="inlineStr">
        <is>
          <t>CULTIVOS DE CEREALES.</t>
        </is>
      </c>
      <c r="S75" s="2" t="inlineStr">
        <is>
          <t>-</t>
        </is>
      </c>
      <c r="T75" s="2" t="inlineStr">
        <is>
          <t>NO</t>
        </is>
      </c>
      <c r="U75" s="2" t="inlineStr">
        <is>
          <t>-</t>
        </is>
      </c>
      <c r="V75" s="2" t="inlineStr">
        <is>
          <t>-</t>
        </is>
      </c>
      <c r="W75" s="2" t="inlineStr">
        <is>
          <t>-</t>
        </is>
      </c>
      <c r="X75" s="2" t="inlineStr">
        <is>
          <t>-</t>
        </is>
      </c>
    </row>
    <row r="76">
      <c r="A76" s="2" t="inlineStr">
        <is>
          <t>20606101423</t>
        </is>
      </c>
      <c r="B76" s="2" t="inlineStr">
        <is>
          <t>ASOCIACION DE PRODUCTORES AGROPECUARIOS DON LORENZO DEL DISTRITO DE SAMAN</t>
        </is>
      </c>
      <c r="C76" s="2" t="inlineStr">
        <is>
          <t>ASOCIACION</t>
        </is>
      </c>
      <c r="D76" s="2" t="inlineStr">
        <is>
          <t>-</t>
        </is>
      </c>
      <c r="E76" s="2" t="inlineStr">
        <is>
          <t>-</t>
        </is>
      </c>
      <c r="F76" s="2" t="inlineStr">
        <is>
          <t>HABIDO</t>
        </is>
      </c>
      <c r="G76" s="2" t="inlineStr">
        <is>
          <t>ACTIVO</t>
        </is>
      </c>
      <c r="H76" s="2" t="inlineStr">
        <is>
          <t>22/06/2020</t>
        </is>
      </c>
      <c r="I76" s="2" t="inlineStr">
        <is>
          <t>19/06/2020</t>
        </is>
      </c>
      <c r="J76" s="2" t="inlineStr">
        <is>
          <t>PUNO</t>
        </is>
      </c>
      <c r="K76" s="2" t="inlineStr">
        <is>
          <t>AZANGARO</t>
        </is>
      </c>
      <c r="L76" s="2" t="inlineStr">
        <is>
          <t>SAMAN</t>
        </is>
      </c>
      <c r="M76" s="2" t="inlineStr">
        <is>
          <t>NRO. SN LLACTA CUCHO PUTO PUNCO (A 1KM SALON COMUNAL)</t>
        </is>
      </c>
      <c r="N76" s="2" t="inlineStr">
        <is>
          <t>-</t>
        </is>
      </c>
      <c r="O76" s="2" t="inlineStr">
        <is>
          <t>-</t>
        </is>
      </c>
      <c r="P76" s="2" t="inlineStr">
        <is>
          <t>IMPORTADOR/EXPORTADOR</t>
        </is>
      </c>
      <c r="Q76" s="2" t="inlineStr">
        <is>
          <t>ELAB DE PRODUCTOS LACTEOS.</t>
        </is>
      </c>
      <c r="R76" s="2" t="inlineStr">
        <is>
          <t>SERVICIOS AGRICOLAS, GANADERAS.</t>
        </is>
      </c>
      <c r="S76" s="2" t="inlineStr">
        <is>
          <t>EXPLOTACION MIXTA.</t>
        </is>
      </c>
      <c r="T76" s="2" t="inlineStr">
        <is>
          <t>NO</t>
        </is>
      </c>
      <c r="U76" s="2" t="inlineStr">
        <is>
          <t>-</t>
        </is>
      </c>
      <c r="V76" s="2" t="inlineStr">
        <is>
          <t>-</t>
        </is>
      </c>
      <c r="W76" s="2" t="inlineStr">
        <is>
          <t>-</t>
        </is>
      </c>
      <c r="X76" s="2" t="inlineStr">
        <is>
          <t>-</t>
        </is>
      </c>
    </row>
    <row r="77">
      <c r="A77" s="2" t="inlineStr">
        <is>
          <t>20570822242</t>
        </is>
      </c>
      <c r="B77" s="2" t="inlineStr">
        <is>
          <t>ASOCIACION DE PRODUCTORES AGROPECUARIOS E INDUSTRIALES DEL DISTRITO DE MATARA</t>
        </is>
      </c>
      <c r="C77" s="2" t="inlineStr">
        <is>
          <t>ASOCIACION</t>
        </is>
      </c>
      <c r="D77" s="2" t="inlineStr">
        <is>
          <t>-</t>
        </is>
      </c>
      <c r="E77" s="2" t="inlineStr">
        <is>
          <t>-</t>
        </is>
      </c>
      <c r="F77" s="2" t="inlineStr">
        <is>
          <t>HABIDO</t>
        </is>
      </c>
      <c r="G77" s="2" t="inlineStr">
        <is>
          <t>ACTIVO</t>
        </is>
      </c>
      <c r="H77" s="2" t="inlineStr">
        <is>
          <t>25/07/2014</t>
        </is>
      </c>
      <c r="I77" s="2" t="inlineStr">
        <is>
          <t>01/08/2014</t>
        </is>
      </c>
      <c r="J77" s="2" t="inlineStr">
        <is>
          <t>CAJAMARCA</t>
        </is>
      </c>
      <c r="K77" s="2" t="inlineStr">
        <is>
          <t>CAJAMARCA</t>
        </is>
      </c>
      <c r="L77" s="2" t="inlineStr">
        <is>
          <t>MATARA</t>
        </is>
      </c>
      <c r="M77" s="2" t="inlineStr">
        <is>
          <t>JR. RICARDO PALMA NRO. 500 PBLO. MATARA (ESQUINA DE LA PLAZA ARMA LADO DE IGLESIA)</t>
        </is>
      </c>
      <c r="N77" s="2" t="inlineStr">
        <is>
          <t>-</t>
        </is>
      </c>
      <c r="O77" s="2" t="inlineStr">
        <is>
          <t>-</t>
        </is>
      </c>
      <c r="P77" s="2" t="inlineStr">
        <is>
          <t>SIN ACTIVIDAD</t>
        </is>
      </c>
      <c r="Q77" s="2" t="inlineStr">
        <is>
          <t>TRANSPORTE  DE CARGA POR CARRETERA.</t>
        </is>
      </c>
      <c r="R77" s="2" t="inlineStr">
        <is>
          <t>CULTIVOS DE CEREALES.</t>
        </is>
      </c>
      <c r="S77" s="2" t="inlineStr">
        <is>
          <t>EXPLOTACION MIXTA.</t>
        </is>
      </c>
      <c r="T77" s="2" t="inlineStr">
        <is>
          <t>NO</t>
        </is>
      </c>
      <c r="U77" s="2" t="inlineStr">
        <is>
          <t>-</t>
        </is>
      </c>
      <c r="V77" s="2" t="inlineStr">
        <is>
          <t>-</t>
        </is>
      </c>
      <c r="W77" s="2" t="inlineStr">
        <is>
          <t>-</t>
        </is>
      </c>
      <c r="X77" s="2" t="inlineStr">
        <is>
          <t>-</t>
        </is>
      </c>
    </row>
    <row r="78">
      <c r="A78" s="2" t="inlineStr">
        <is>
          <t>20609979471</t>
        </is>
      </c>
      <c r="B78" s="2" t="inlineStr">
        <is>
          <t>ASOCIACION DE PRODUCTORES AGROPECUARIOS ECOLOGICOS SAN ANTONIO HEROINAS TOLEDO</t>
        </is>
      </c>
      <c r="C78" s="2" t="inlineStr">
        <is>
          <t>ASOCIACION</t>
        </is>
      </c>
      <c r="D78" s="2" t="inlineStr">
        <is>
          <t>-</t>
        </is>
      </c>
      <c r="E78" s="2" t="inlineStr">
        <is>
          <t>-</t>
        </is>
      </c>
      <c r="F78" s="2" t="inlineStr">
        <is>
          <t>HABIDO</t>
        </is>
      </c>
      <c r="G78" s="2" t="inlineStr">
        <is>
          <t>ACTIVO</t>
        </is>
      </c>
      <c r="H78" s="2" t="inlineStr">
        <is>
          <t>13/09/2022</t>
        </is>
      </c>
      <c r="I78" s="2" t="inlineStr">
        <is>
          <t>01/10/2022</t>
        </is>
      </c>
      <c r="J78" s="2" t="inlineStr">
        <is>
          <t>JUNIN</t>
        </is>
      </c>
      <c r="K78" s="2" t="inlineStr">
        <is>
          <t>CONCEPCION</t>
        </is>
      </c>
      <c r="L78" s="2" t="inlineStr">
        <is>
          <t>HEROINAS TOLEDO</t>
        </is>
      </c>
      <c r="M78" s="2" t="inlineStr">
        <is>
          <t>JR. CANCHAPALCA NRO. SN (S69450787-5 CDRAS DE POSTA MEDICA)</t>
        </is>
      </c>
      <c r="N78" s="2" t="inlineStr">
        <is>
          <t>-</t>
        </is>
      </c>
      <c r="O78" s="2" t="inlineStr">
        <is>
          <t>-</t>
        </is>
      </c>
      <c r="P78" s="2" t="inlineStr">
        <is>
          <t>SIN ACTIVIDAD</t>
        </is>
      </c>
      <c r="Q78" s="2" t="inlineStr">
        <is>
          <t>CRIA DE ANIMALES DOMESTICOS.</t>
        </is>
      </c>
      <c r="R78" s="2" t="inlineStr">
        <is>
          <t>CULTIVO DE HORTALIZAS Y LEGUMBRES.</t>
        </is>
      </c>
      <c r="S78" s="2" t="inlineStr">
        <is>
          <t>-</t>
        </is>
      </c>
      <c r="T78" s="2" t="inlineStr">
        <is>
          <t>NO</t>
        </is>
      </c>
      <c r="U78" s="2" t="inlineStr">
        <is>
          <t>-</t>
        </is>
      </c>
      <c r="V78" s="2" t="inlineStr">
        <is>
          <t>-</t>
        </is>
      </c>
      <c r="W78" s="2" t="inlineStr">
        <is>
          <t>-</t>
        </is>
      </c>
      <c r="X78" s="2" t="inlineStr">
        <is>
          <t>-</t>
        </is>
      </c>
    </row>
    <row r="79">
      <c r="A79" s="2" t="inlineStr">
        <is>
          <t>20600594843</t>
        </is>
      </c>
      <c r="B79" s="2" t="inlineStr">
        <is>
          <t>ASOCIACION DE PRODUCTORES AGROPECUARIOS EL PALTO FRONDOSO</t>
        </is>
      </c>
      <c r="C79" s="2" t="inlineStr">
        <is>
          <t>ASOCIACION</t>
        </is>
      </c>
      <c r="D79" s="2" t="inlineStr">
        <is>
          <t>-</t>
        </is>
      </c>
      <c r="E79" s="2" t="inlineStr">
        <is>
          <t>-</t>
        </is>
      </c>
      <c r="F79" s="2" t="inlineStr">
        <is>
          <t>HABIDO</t>
        </is>
      </c>
      <c r="G79" s="2" t="inlineStr">
        <is>
          <t>ACTIVO</t>
        </is>
      </c>
      <c r="H79" s="2" t="inlineStr">
        <is>
          <t>14/08/2015</t>
        </is>
      </c>
      <c r="I79" s="2" t="inlineStr">
        <is>
          <t>01/10/2015</t>
        </is>
      </c>
      <c r="J79" s="2" t="inlineStr">
        <is>
          <t>HUANCAVELICA</t>
        </is>
      </c>
      <c r="K79" s="2" t="inlineStr">
        <is>
          <t>HUAYTARA</t>
        </is>
      </c>
      <c r="L79" s="2" t="inlineStr">
        <is>
          <t>HUAYTARA</t>
        </is>
      </c>
      <c r="M79" s="2" t="inlineStr">
        <is>
          <t>ANEXO MUCHIC NRO. S/N (VIA LIBERTADORES KM 101- CERCA A PLAZA)</t>
        </is>
      </c>
      <c r="N79" s="2" t="inlineStr">
        <is>
          <t>-</t>
        </is>
      </c>
      <c r="O79" s="2" t="inlineStr">
        <is>
          <t>-</t>
        </is>
      </c>
      <c r="P79" s="2" t="inlineStr">
        <is>
          <t>SIN ACTIVIDAD</t>
        </is>
      </c>
      <c r="Q79" s="2" t="inlineStr">
        <is>
          <t>SERVICIOS AGRICOLAS, GANADERAS.</t>
        </is>
      </c>
      <c r="R79" s="2" t="inlineStr">
        <is>
          <t>-</t>
        </is>
      </c>
      <c r="S79" s="2" t="inlineStr">
        <is>
          <t>-</t>
        </is>
      </c>
      <c r="T79" s="2" t="inlineStr">
        <is>
          <t>NO</t>
        </is>
      </c>
      <c r="U79" s="2" t="inlineStr">
        <is>
          <t>-</t>
        </is>
      </c>
      <c r="V79" s="2" t="inlineStr">
        <is>
          <t>-</t>
        </is>
      </c>
      <c r="W79" s="2" t="inlineStr">
        <is>
          <t>-</t>
        </is>
      </c>
      <c r="X79" s="2" t="inlineStr">
        <is>
          <t>-</t>
        </is>
      </c>
    </row>
    <row r="80">
      <c r="A80" s="2" t="inlineStr">
        <is>
          <t>20568257899</t>
        </is>
      </c>
      <c r="B80" s="2" t="inlineStr">
        <is>
          <t>ASOCIACION DE PRODUCTORES AGROPECUARIOS FORESTAL Y ECOLOGICO WANKA SUR</t>
        </is>
      </c>
      <c r="C80" s="2" t="inlineStr">
        <is>
          <t>ASOCIACION</t>
        </is>
      </c>
      <c r="D80" s="2" t="inlineStr">
        <is>
          <t>-</t>
        </is>
      </c>
      <c r="E80" s="2" t="inlineStr">
        <is>
          <t>-</t>
        </is>
      </c>
      <c r="F80" s="2" t="inlineStr">
        <is>
          <t>HABIDO</t>
        </is>
      </c>
      <c r="G80" s="2" t="inlineStr">
        <is>
          <t>ACTIVO</t>
        </is>
      </c>
      <c r="H80" s="2" t="inlineStr">
        <is>
          <t>28/04/2026</t>
        </is>
      </c>
      <c r="I80" s="2" t="inlineStr">
        <is>
          <t>28/04/2026</t>
        </is>
      </c>
      <c r="J80" s="2" t="inlineStr">
        <is>
          <t>JUNIN</t>
        </is>
      </c>
      <c r="K80" s="2" t="inlineStr">
        <is>
          <t>HUANCAYO</t>
        </is>
      </c>
      <c r="L80" s="2" t="inlineStr">
        <is>
          <t>SAPALLANGA</t>
        </is>
      </c>
      <c r="M80" s="2" t="inlineStr">
        <is>
          <t>JR. MARISCAL SUCRE NRO. 421 (S66444104 A 2 CDRAS DE LA MUNICIPALIDAD)</t>
        </is>
      </c>
      <c r="N80" s="2" t="inlineStr">
        <is>
          <t>-</t>
        </is>
      </c>
      <c r="O80" s="2" t="inlineStr">
        <is>
          <t>-</t>
        </is>
      </c>
      <c r="P80" s="2" t="inlineStr">
        <is>
          <t>SIN ACTIVIDAD</t>
        </is>
      </c>
      <c r="Q80" s="2" t="inlineStr">
        <is>
          <t>CULTIVOS DE CEREALES.</t>
        </is>
      </c>
      <c r="R80" s="2" t="inlineStr">
        <is>
          <t>CULTIVO DE HORTALIZAS Y LEGUMBRES.</t>
        </is>
      </c>
      <c r="S80" s="2" t="inlineStr">
        <is>
          <t>CRIA DE ANIMALES DOMESTICOS.</t>
        </is>
      </c>
      <c r="T80" s="2" t="inlineStr">
        <is>
          <t>NO</t>
        </is>
      </c>
      <c r="U80" s="2" t="inlineStr">
        <is>
          <t>-</t>
        </is>
      </c>
      <c r="V80" s="2" t="inlineStr">
        <is>
          <t>-</t>
        </is>
      </c>
      <c r="W80" s="2" t="inlineStr">
        <is>
          <t>-</t>
        </is>
      </c>
      <c r="X80" s="2" t="inlineStr">
        <is>
          <t>-</t>
        </is>
      </c>
    </row>
    <row r="81">
      <c r="A81" s="2" t="inlineStr">
        <is>
          <t>20608470388</t>
        </is>
      </c>
      <c r="B81" s="2" t="inlineStr">
        <is>
          <t>ASOCIACION DE PRODUCTORES AGROPECUARIOS HUALLAHUALLANI-CURIBAYA</t>
        </is>
      </c>
      <c r="C81" s="2" t="inlineStr">
        <is>
          <t>ASOCIACION</t>
        </is>
      </c>
      <c r="D81" s="2" t="inlineStr">
        <is>
          <t>-</t>
        </is>
      </c>
      <c r="E81" s="2" t="inlineStr">
        <is>
          <t>-</t>
        </is>
      </c>
      <c r="F81" s="2" t="inlineStr">
        <is>
          <t>HABIDO</t>
        </is>
      </c>
      <c r="G81" s="2" t="inlineStr">
        <is>
          <t>ACTIVO</t>
        </is>
      </c>
      <c r="H81" s="2" t="inlineStr">
        <is>
          <t>21/07/2023</t>
        </is>
      </c>
      <c r="I81" s="2" t="inlineStr">
        <is>
          <t>21/07/2023</t>
        </is>
      </c>
      <c r="J81" s="2" t="inlineStr">
        <is>
          <t>TACNA</t>
        </is>
      </c>
      <c r="K81" s="2" t="inlineStr">
        <is>
          <t>CANDARAVE</t>
        </is>
      </c>
      <c r="L81" s="2" t="inlineStr">
        <is>
          <t>CANDARAVE</t>
        </is>
      </c>
      <c r="M81" s="2" t="inlineStr">
        <is>
          <t>CAL. LIMA MZA. N LOTE. 08 C.P. CURIBAYA</t>
        </is>
      </c>
      <c r="N81" s="2" t="inlineStr">
        <is>
          <t>-</t>
        </is>
      </c>
      <c r="O81" s="2" t="inlineStr">
        <is>
          <t>-</t>
        </is>
      </c>
      <c r="P81" s="2" t="inlineStr">
        <is>
          <t>SIN ACTIVIDAD</t>
        </is>
      </c>
      <c r="Q81" s="2" t="inlineStr">
        <is>
          <t>ACTIVIDADES OTRAS ASOCIACIONES NCP.</t>
        </is>
      </c>
      <c r="R81" s="2" t="inlineStr">
        <is>
          <t>-</t>
        </is>
      </c>
      <c r="S81" s="2" t="inlineStr">
        <is>
          <t>-</t>
        </is>
      </c>
      <c r="T81" s="2" t="inlineStr">
        <is>
          <t>NO</t>
        </is>
      </c>
      <c r="U81" s="2" t="inlineStr">
        <is>
          <t>-</t>
        </is>
      </c>
      <c r="V81" s="2" t="inlineStr">
        <is>
          <t>-</t>
        </is>
      </c>
      <c r="W81" s="2" t="inlineStr">
        <is>
          <t>-</t>
        </is>
      </c>
      <c r="X81" s="2" t="inlineStr">
        <is>
          <t>-</t>
        </is>
      </c>
    </row>
    <row r="82">
      <c r="A82" s="2" t="inlineStr">
        <is>
          <t>20608734628</t>
        </is>
      </c>
      <c r="B82" s="2" t="inlineStr">
        <is>
          <t>ASOCIACION DE PRODUCTORES AGROPECUARIOS HUASCARAN DEL DISTRITO DE RANRAHIRCA, PROVINCIA DE YUNGAY</t>
        </is>
      </c>
      <c r="C82" s="2" t="inlineStr">
        <is>
          <t>ASOCIACION</t>
        </is>
      </c>
      <c r="D82" s="2" t="inlineStr">
        <is>
          <t>-</t>
        </is>
      </c>
      <c r="E82" s="2" t="inlineStr">
        <is>
          <t>-</t>
        </is>
      </c>
      <c r="F82" s="2" t="inlineStr">
        <is>
          <t>HABIDO</t>
        </is>
      </c>
      <c r="G82" s="2" t="inlineStr">
        <is>
          <t>ACTIVO</t>
        </is>
      </c>
      <c r="H82" s="2" t="inlineStr">
        <is>
          <t>13/05/2026</t>
        </is>
      </c>
      <c r="I82" s="2" t="inlineStr">
        <is>
          <t>13/05/2026</t>
        </is>
      </c>
      <c r="J82" s="2" t="inlineStr">
        <is>
          <t>ANCASH</t>
        </is>
      </c>
      <c r="K82" s="2" t="inlineStr">
        <is>
          <t>YUNGAY</t>
        </is>
      </c>
      <c r="L82" s="2" t="inlineStr">
        <is>
          <t>RANRAHIRCA</t>
        </is>
      </c>
      <c r="M82" s="2" t="inlineStr">
        <is>
          <t>NRO. SN ARHUAY (A 70 MTS DE IE DE HUASCARAN C2P)</t>
        </is>
      </c>
      <c r="N82" s="2" t="inlineStr">
        <is>
          <t>-</t>
        </is>
      </c>
      <c r="O82" s="2" t="inlineStr">
        <is>
          <t>-</t>
        </is>
      </c>
      <c r="P82" s="2" t="inlineStr">
        <is>
          <t>SIN ACTIVIDAD</t>
        </is>
      </c>
      <c r="Q82" s="2" t="inlineStr">
        <is>
          <t>SERVICIOS AGRICOLAS, GANADERAS.</t>
        </is>
      </c>
      <c r="R82" s="2" t="inlineStr">
        <is>
          <t>-</t>
        </is>
      </c>
      <c r="S82" s="2" t="inlineStr">
        <is>
          <t>-</t>
        </is>
      </c>
      <c r="T82" s="2" t="inlineStr">
        <is>
          <t>NO</t>
        </is>
      </c>
      <c r="U82" s="2" t="inlineStr">
        <is>
          <t>-</t>
        </is>
      </c>
      <c r="V82" s="2" t="inlineStr">
        <is>
          <t>-</t>
        </is>
      </c>
      <c r="W82" s="2" t="inlineStr">
        <is>
          <t>-</t>
        </is>
      </c>
      <c r="X82" s="2" t="inlineStr">
        <is>
          <t>-</t>
        </is>
      </c>
    </row>
    <row r="83">
      <c r="A83" s="2" t="inlineStr">
        <is>
          <t>20490395653</t>
        </is>
      </c>
      <c r="B83" s="2" t="inlineStr">
        <is>
          <t>ASOCIACION DE PRODUCTORES AGROPECUARIOS LA VICTORIA OSCCOLLO COCHARCAS</t>
        </is>
      </c>
      <c r="C83" s="2" t="inlineStr">
        <is>
          <t>ASOCIACION</t>
        </is>
      </c>
      <c r="D83" s="2" t="inlineStr">
        <is>
          <t>-</t>
        </is>
      </c>
      <c r="E83" s="2" t="inlineStr">
        <is>
          <t>-</t>
        </is>
      </c>
      <c r="F83" s="2" t="inlineStr">
        <is>
          <t>HABIDO</t>
        </is>
      </c>
      <c r="G83" s="2" t="inlineStr">
        <is>
          <t>ACTIVO</t>
        </is>
      </c>
      <c r="H83" s="2" t="inlineStr">
        <is>
          <t>04/12/2025</t>
        </is>
      </c>
      <c r="I83" s="2" t="inlineStr">
        <is>
          <t>04/12/2025</t>
        </is>
      </c>
      <c r="J83" s="2" t="inlineStr">
        <is>
          <t>APURIMAC</t>
        </is>
      </c>
      <c r="K83" s="2" t="inlineStr">
        <is>
          <t>CHINCHEROS</t>
        </is>
      </c>
      <c r="L83" s="2" t="inlineStr">
        <is>
          <t>COCHARCAS</t>
        </is>
      </c>
      <c r="M83" s="2" t="inlineStr">
        <is>
          <t>PZA. LA VICTORIA NRO. S/N (C2PISO MAT.NOBLE FAM IBAÑEZ CHUMBE)</t>
        </is>
      </c>
      <c r="N83" s="2" t="inlineStr">
        <is>
          <t>-</t>
        </is>
      </c>
      <c r="O83" s="2" t="inlineStr">
        <is>
          <t>-</t>
        </is>
      </c>
      <c r="P83" s="2" t="inlineStr">
        <is>
          <t>SIN ACTIVIDAD</t>
        </is>
      </c>
      <c r="Q83" s="2" t="inlineStr">
        <is>
          <t>CULTIVOS DE CEREALES.</t>
        </is>
      </c>
      <c r="R83" s="2" t="inlineStr">
        <is>
          <t>CULTIVO DE FRUTAS.</t>
        </is>
      </c>
      <c r="S83" s="2" t="inlineStr">
        <is>
          <t>CRIA DE GANADO.</t>
        </is>
      </c>
      <c r="T83" s="2" t="inlineStr">
        <is>
          <t>NO</t>
        </is>
      </c>
      <c r="U83" s="2" t="inlineStr">
        <is>
          <t>-</t>
        </is>
      </c>
      <c r="V83" s="2" t="inlineStr">
        <is>
          <t>-</t>
        </is>
      </c>
      <c r="W83" s="2" t="inlineStr">
        <is>
          <t>-</t>
        </is>
      </c>
      <c r="X83" s="2" t="inlineStr">
        <is>
          <t>-</t>
        </is>
      </c>
    </row>
    <row r="84">
      <c r="A84" s="2" t="inlineStr">
        <is>
          <t>20570839056</t>
        </is>
      </c>
      <c r="B84" s="2" t="inlineStr">
        <is>
          <t>ASOCIACION DE PRODUCTORES AGROPECUARIOS LOS EMPRENDEDORES DE CAJABAMBA - APALEC</t>
        </is>
      </c>
      <c r="C84" s="2" t="inlineStr">
        <is>
          <t>ASOCIACION</t>
        </is>
      </c>
      <c r="D84" s="2" t="inlineStr">
        <is>
          <t>-</t>
        </is>
      </c>
      <c r="E84" s="2" t="inlineStr">
        <is>
          <t>-</t>
        </is>
      </c>
      <c r="F84" s="2" t="inlineStr">
        <is>
          <t>HABIDO</t>
        </is>
      </c>
      <c r="G84" s="2" t="inlineStr">
        <is>
          <t>ACTIVO</t>
        </is>
      </c>
      <c r="H84" s="2" t="inlineStr">
        <is>
          <t>11/06/2025</t>
        </is>
      </c>
      <c r="I84" s="2" t="inlineStr">
        <is>
          <t>11/06/2025</t>
        </is>
      </c>
      <c r="J84" s="2" t="inlineStr">
        <is>
          <t>CAJAMARCA</t>
        </is>
      </c>
      <c r="K84" s="2" t="inlineStr">
        <is>
          <t>CAJABAMBA</t>
        </is>
      </c>
      <c r="L84" s="2" t="inlineStr">
        <is>
          <t>CAJABAMBA</t>
        </is>
      </c>
      <c r="M84" s="2" t="inlineStr">
        <is>
          <t>TRO. TROCHA CALLASH-CHUCRUQUIO NRO. SN CAS. CALLASH</t>
        </is>
      </c>
      <c r="N84" s="2" t="inlineStr">
        <is>
          <t>-</t>
        </is>
      </c>
      <c r="O84" s="2" t="inlineStr">
        <is>
          <t>-</t>
        </is>
      </c>
      <c r="P84" s="2" t="inlineStr">
        <is>
          <t>SIN ACTIVIDAD</t>
        </is>
      </c>
      <c r="Q84" s="2" t="inlineStr">
        <is>
          <t>CULTIVOS DE CEREALES.</t>
        </is>
      </c>
      <c r="R84" s="2" t="inlineStr">
        <is>
          <t>CULTIVO DE HORTALIZAS Y LEGUMBRES.</t>
        </is>
      </c>
      <c r="S84" s="2" t="inlineStr">
        <is>
          <t>EXPLOTACION MIXTA.</t>
        </is>
      </c>
      <c r="T84" s="2" t="inlineStr">
        <is>
          <t>NO</t>
        </is>
      </c>
      <c r="U84" s="2" t="inlineStr">
        <is>
          <t>-</t>
        </is>
      </c>
      <c r="V84" s="2" t="inlineStr">
        <is>
          <t>-</t>
        </is>
      </c>
      <c r="W84" s="2" t="inlineStr">
        <is>
          <t>-</t>
        </is>
      </c>
      <c r="X84" s="2" t="inlineStr">
        <is>
          <t>-</t>
        </is>
      </c>
    </row>
    <row r="85">
      <c r="A85" s="2" t="inlineStr">
        <is>
          <t>20603829515</t>
        </is>
      </c>
      <c r="B85" s="2" t="inlineStr">
        <is>
          <t>ASOCIACION DE PRODUCTORES AGROPECUARIOS LOS NOGALES ALTO ITARIATO</t>
        </is>
      </c>
      <c r="C85" s="2" t="inlineStr">
        <is>
          <t>ASOCIACION</t>
        </is>
      </c>
      <c r="D85" s="2" t="inlineStr">
        <is>
          <t>-</t>
        </is>
      </c>
      <c r="E85" s="2" t="inlineStr">
        <is>
          <t>-</t>
        </is>
      </c>
      <c r="F85" s="2" t="inlineStr">
        <is>
          <t>HABIDO</t>
        </is>
      </c>
      <c r="G85" s="2" t="inlineStr">
        <is>
          <t>ACTIVO</t>
        </is>
      </c>
      <c r="H85" s="2" t="inlineStr">
        <is>
          <t>21/11/2018</t>
        </is>
      </c>
      <c r="I85" s="2" t="inlineStr">
        <is>
          <t>21/11/2018</t>
        </is>
      </c>
      <c r="J85" s="2" t="inlineStr">
        <is>
          <t>CUSCO</t>
        </is>
      </c>
      <c r="K85" s="2" t="inlineStr">
        <is>
          <t>LA CONVENCION</t>
        </is>
      </c>
      <c r="L85" s="2" t="inlineStr">
        <is>
          <t>KUMPIRUSHIATO</t>
        </is>
      </c>
      <c r="M85" s="2" t="inlineStr">
        <is>
          <t>CAR. ITARIATO-ALTO SHIMA KM. 10 SEC. ITARIATO CAJAMARCA (COSTADO DE LA INSTITUCION EDUCATIVA)</t>
        </is>
      </c>
      <c r="N85" s="2" t="inlineStr">
        <is>
          <t>-</t>
        </is>
      </c>
      <c r="O85" s="2" t="inlineStr">
        <is>
          <t>-</t>
        </is>
      </c>
      <c r="P85" s="2" t="inlineStr">
        <is>
          <t>SIN ACTIVIDAD</t>
        </is>
      </c>
      <c r="Q85" s="2" t="inlineStr">
        <is>
          <t>EXPLOTACION MIXTA.</t>
        </is>
      </c>
      <c r="R85" s="2" t="inlineStr">
        <is>
          <t>OTROS TIPOS DE VENTA POR MENOR.</t>
        </is>
      </c>
      <c r="S85" s="2" t="inlineStr">
        <is>
          <t>-</t>
        </is>
      </c>
      <c r="T85" s="2" t="inlineStr">
        <is>
          <t>NO</t>
        </is>
      </c>
      <c r="U85" s="2" t="inlineStr">
        <is>
          <t>-</t>
        </is>
      </c>
      <c r="V85" s="2" t="inlineStr">
        <is>
          <t>-</t>
        </is>
      </c>
      <c r="W85" s="2" t="inlineStr">
        <is>
          <t>-</t>
        </is>
      </c>
      <c r="X85" s="2" t="inlineStr">
        <is>
          <t>-</t>
        </is>
      </c>
    </row>
    <row r="86">
      <c r="A86" s="2" t="inlineStr">
        <is>
          <t>20603675551</t>
        </is>
      </c>
      <c r="B86" s="2" t="inlineStr">
        <is>
          <t>ASOCIACION DE PRODUCTORES AGROPECUARIOS MADRE SELVA - LACCO YAVERO</t>
        </is>
      </c>
      <c r="C86" s="2" t="inlineStr">
        <is>
          <t>ASOCIACION</t>
        </is>
      </c>
      <c r="D86" s="2" t="inlineStr">
        <is>
          <t>-</t>
        </is>
      </c>
      <c r="E86" s="2" t="inlineStr">
        <is>
          <t>-</t>
        </is>
      </c>
      <c r="F86" s="2" t="inlineStr">
        <is>
          <t>HABIDO</t>
        </is>
      </c>
      <c r="G86" s="2" t="inlineStr">
        <is>
          <t>ACTIVO</t>
        </is>
      </c>
      <c r="H86" s="2" t="inlineStr">
        <is>
          <t>09/10/2018</t>
        </is>
      </c>
      <c r="I86" s="2" t="inlineStr">
        <is>
          <t>09/10/2018</t>
        </is>
      </c>
      <c r="J86" s="2" t="inlineStr">
        <is>
          <t>CUSCO</t>
        </is>
      </c>
      <c r="K86" s="2" t="inlineStr">
        <is>
          <t>LA CONVENCION</t>
        </is>
      </c>
      <c r="L86" s="2" t="inlineStr">
        <is>
          <t>QUELLOUNO</t>
        </is>
      </c>
      <c r="M86" s="2" t="inlineStr">
        <is>
          <t>NRO. SN SEC. HUILLCAPAMPA (RL FLORENCIO MAMANI)</t>
        </is>
      </c>
      <c r="N86" s="2" t="inlineStr">
        <is>
          <t>-</t>
        </is>
      </c>
      <c r="O86" s="2" t="inlineStr">
        <is>
          <t>-</t>
        </is>
      </c>
      <c r="P86" s="2" t="inlineStr">
        <is>
          <t>SIN ACTIVIDAD</t>
        </is>
      </c>
      <c r="Q86" s="2" t="inlineStr">
        <is>
          <t>ACTIVIDADES OTRAS ASOCIACIONES NCP.</t>
        </is>
      </c>
      <c r="R86" s="2" t="inlineStr">
        <is>
          <t>-</t>
        </is>
      </c>
      <c r="S86" s="2" t="inlineStr">
        <is>
          <t>-</t>
        </is>
      </c>
      <c r="T86" s="2" t="inlineStr">
        <is>
          <t>NO</t>
        </is>
      </c>
      <c r="U86" s="2" t="inlineStr">
        <is>
          <t>-</t>
        </is>
      </c>
      <c r="V86" s="2" t="inlineStr">
        <is>
          <t>-</t>
        </is>
      </c>
      <c r="W86" s="2" t="inlineStr">
        <is>
          <t>-</t>
        </is>
      </c>
      <c r="X86" s="2" t="inlineStr">
        <is>
          <t>-</t>
        </is>
      </c>
    </row>
    <row r="87">
      <c r="A87" s="2" t="inlineStr">
        <is>
          <t>20601306485</t>
        </is>
      </c>
      <c r="B87" s="2" t="inlineStr">
        <is>
          <t>ASOCIACION DE PRODUCTORES AGROPECUARIOS MI HUAYLILLAS DEL DISTRITO DE CURGOS, PROVINCIA SANCHEZ CARR</t>
        </is>
      </c>
      <c r="C87" s="2" t="inlineStr">
        <is>
          <t>ASOCIACION</t>
        </is>
      </c>
      <c r="D87" s="2" t="inlineStr">
        <is>
          <t>-</t>
        </is>
      </c>
      <c r="E87" s="2" t="inlineStr">
        <is>
          <t>-</t>
        </is>
      </c>
      <c r="F87" s="2" t="inlineStr">
        <is>
          <t>HABIDO</t>
        </is>
      </c>
      <c r="G87" s="2" t="inlineStr">
        <is>
          <t>ACTIVO</t>
        </is>
      </c>
      <c r="H87" s="2" t="inlineStr">
        <is>
          <t>26/01/2021</t>
        </is>
      </c>
      <c r="I87" s="2" t="inlineStr">
        <is>
          <t>25/01/2021</t>
        </is>
      </c>
      <c r="J87" s="2" t="inlineStr">
        <is>
          <t>LA LIBERTAD</t>
        </is>
      </c>
      <c r="K87" s="2" t="inlineStr">
        <is>
          <t>SANCHEZ CARRION</t>
        </is>
      </c>
      <c r="L87" s="2" t="inlineStr">
        <is>
          <t>CURGOS</t>
        </is>
      </c>
      <c r="M87" s="2" t="inlineStr">
        <is>
          <t>CAR. CHOCTAMALCA NRO. 22 CAS. CHOCTAMALCA (FRENTE AL LOCAL DE LA IGLESIA ADVENTISTA)</t>
        </is>
      </c>
      <c r="N87" s="2" t="inlineStr">
        <is>
          <t>-</t>
        </is>
      </c>
      <c r="O87" s="2" t="inlineStr">
        <is>
          <t>-</t>
        </is>
      </c>
      <c r="P87" s="2" t="inlineStr">
        <is>
          <t>SIN ACTIVIDAD</t>
        </is>
      </c>
      <c r="Q87" s="2" t="inlineStr">
        <is>
          <t>ELAB DE PRODUCTOS LACTEOS.</t>
        </is>
      </c>
      <c r="R87" s="2" t="inlineStr">
        <is>
          <t>EXPLOTACION MIXTA.</t>
        </is>
      </c>
      <c r="S87" s="2" t="inlineStr">
        <is>
          <t>CULTIVOS DE CEREALES.</t>
        </is>
      </c>
      <c r="T87" s="2" t="inlineStr">
        <is>
          <t>NO</t>
        </is>
      </c>
      <c r="U87" s="2" t="inlineStr">
        <is>
          <t>-</t>
        </is>
      </c>
      <c r="V87" s="2" t="inlineStr">
        <is>
          <t>-</t>
        </is>
      </c>
      <c r="W87" s="2" t="inlineStr">
        <is>
          <t>-</t>
        </is>
      </c>
      <c r="X87" s="2" t="inlineStr">
        <is>
          <t>-</t>
        </is>
      </c>
    </row>
    <row r="88">
      <c r="A88" s="2" t="inlineStr">
        <is>
          <t>20529095971</t>
        </is>
      </c>
      <c r="B88" s="2" t="inlineStr">
        <is>
          <t>ASOCIACION DE PRODUCTORES AGROPECUARIOS NUEVA ALTERNATIVA PRODUCTIVA Y PROTECCION AMBIENTAL</t>
        </is>
      </c>
      <c r="C88" s="2" t="inlineStr">
        <is>
          <t>ASOCIACION</t>
        </is>
      </c>
      <c r="D88" s="2" t="inlineStr">
        <is>
          <t>-</t>
        </is>
      </c>
      <c r="E88" s="2" t="inlineStr">
        <is>
          <t>APRONAPPA</t>
        </is>
      </c>
      <c r="F88" s="2" t="inlineStr">
        <is>
          <t>HABIDO</t>
        </is>
      </c>
      <c r="G88" s="2" t="inlineStr">
        <is>
          <t>ACTIVO</t>
        </is>
      </c>
      <c r="H88" s="2" t="inlineStr">
        <is>
          <t>22/09/2010</t>
        </is>
      </c>
      <c r="I88" s="2" t="inlineStr">
        <is>
          <t>22/09/2010</t>
        </is>
      </c>
      <c r="J88" s="2" t="inlineStr">
        <is>
          <t>PASCO</t>
        </is>
      </c>
      <c r="K88" s="2" t="inlineStr">
        <is>
          <t>DANIEL ALCIDES CARRION</t>
        </is>
      </c>
      <c r="L88" s="2" t="inlineStr">
        <is>
          <t>YANAHUANCA</t>
        </is>
      </c>
      <c r="M88" s="2" t="inlineStr">
        <is>
          <t>CAR. BARRIO PACHAMPAGNA NRO. S/N CAS. 12 DE OCTUBRE (NRO MEDIDOR 00000060795065-ELECTRON)</t>
        </is>
      </c>
      <c r="N88" s="2" t="inlineStr">
        <is>
          <t>-</t>
        </is>
      </c>
      <c r="O88" s="2" t="inlineStr">
        <is>
          <t>-</t>
        </is>
      </c>
      <c r="P88" s="2" t="inlineStr">
        <is>
          <t>SIN ACTIVIDAD</t>
        </is>
      </c>
      <c r="Q88" s="2" t="inlineStr">
        <is>
          <t>VTA. MAY. DE OTROS PRODUCTOS.</t>
        </is>
      </c>
      <c r="R88" s="2" t="inlineStr">
        <is>
          <t>VTA. MIN. EN PUESTOS DE VENTA.</t>
        </is>
      </c>
      <c r="S88" s="2" t="inlineStr">
        <is>
          <t>-</t>
        </is>
      </c>
      <c r="T88" s="2" t="inlineStr">
        <is>
          <t>NO</t>
        </is>
      </c>
      <c r="U88" s="2" t="inlineStr">
        <is>
          <t>-</t>
        </is>
      </c>
      <c r="V88" s="2" t="inlineStr">
        <is>
          <t>-</t>
        </is>
      </c>
      <c r="W88" s="2" t="inlineStr">
        <is>
          <t>-</t>
        </is>
      </c>
      <c r="X88" s="2" t="inlineStr">
        <is>
          <t>-</t>
        </is>
      </c>
    </row>
    <row r="89">
      <c r="A89" s="2" t="inlineStr">
        <is>
          <t>20448843051</t>
        </is>
      </c>
      <c r="B89" s="2" t="inlineStr">
        <is>
          <t>ASOCIACION DE PRODUCTORES AGROPECUARIOS PIEDRA BLANCA DE CHALLAPAMPA</t>
        </is>
      </c>
      <c r="C89" s="2" t="inlineStr">
        <is>
          <t>ASOCIACION</t>
        </is>
      </c>
      <c r="D89" s="2" t="inlineStr">
        <is>
          <t>-</t>
        </is>
      </c>
      <c r="E89" s="2" t="inlineStr">
        <is>
          <t>-</t>
        </is>
      </c>
      <c r="F89" s="2" t="inlineStr">
        <is>
          <t>HABIDO</t>
        </is>
      </c>
      <c r="G89" s="2" t="inlineStr">
        <is>
          <t>ACTIVO</t>
        </is>
      </c>
      <c r="H89" s="2" t="inlineStr">
        <is>
          <t>23/11/2020</t>
        </is>
      </c>
      <c r="I89" s="2" t="inlineStr">
        <is>
          <t>01/12/2020</t>
        </is>
      </c>
      <c r="J89" s="2" t="inlineStr">
        <is>
          <t>PUNO</t>
        </is>
      </c>
      <c r="K89" s="2" t="inlineStr">
        <is>
          <t>YUNGUYO</t>
        </is>
      </c>
      <c r="L89" s="2" t="inlineStr">
        <is>
          <t>COPANI</t>
        </is>
      </c>
      <c r="M89" s="2" t="inlineStr">
        <is>
          <t>YUNGUYO - COPANI SAM 38 NRO. -- (SECTOR MARCACHANI)</t>
        </is>
      </c>
      <c r="N89" s="2" t="inlineStr">
        <is>
          <t>-</t>
        </is>
      </c>
      <c r="O89" s="2" t="inlineStr">
        <is>
          <t>-</t>
        </is>
      </c>
      <c r="P89" s="2" t="inlineStr">
        <is>
          <t>SIN ACTIVIDAD</t>
        </is>
      </c>
      <c r="Q89" s="2" t="inlineStr">
        <is>
          <t>CRIA DE GANADO.</t>
        </is>
      </c>
      <c r="R89" s="2" t="inlineStr">
        <is>
          <t>EXPLOTACION MIXTA.</t>
        </is>
      </c>
      <c r="S89" s="2" t="inlineStr">
        <is>
          <t>-</t>
        </is>
      </c>
      <c r="T89" s="2" t="inlineStr">
        <is>
          <t>NO</t>
        </is>
      </c>
      <c r="U89" s="2" t="inlineStr">
        <is>
          <t>-</t>
        </is>
      </c>
      <c r="V89" s="2" t="inlineStr">
        <is>
          <t>-</t>
        </is>
      </c>
      <c r="W89" s="2" t="inlineStr">
        <is>
          <t>-</t>
        </is>
      </c>
      <c r="X89" s="2" t="inlineStr">
        <is>
          <t>-</t>
        </is>
      </c>
    </row>
    <row r="90">
      <c r="A90" s="2" t="inlineStr">
        <is>
          <t>20610592474</t>
        </is>
      </c>
      <c r="B90" s="2" t="inlineStr">
        <is>
          <t>ASOCIACION DE PRODUCTORES AGROPECUARIOS PIEDRA TROMPA</t>
        </is>
      </c>
      <c r="C90" s="2" t="inlineStr">
        <is>
          <t>ASOCIACION</t>
        </is>
      </c>
      <c r="D90" s="2" t="inlineStr">
        <is>
          <t>-</t>
        </is>
      </c>
      <c r="E90" s="2" t="inlineStr">
        <is>
          <t>LÁCTEOS CLARITA</t>
        </is>
      </c>
      <c r="F90" s="2" t="inlineStr">
        <is>
          <t>HABIDO</t>
        </is>
      </c>
      <c r="G90" s="2" t="inlineStr">
        <is>
          <t>ACTIVO</t>
        </is>
      </c>
      <c r="H90" s="2" t="inlineStr">
        <is>
          <t>13/02/2023</t>
        </is>
      </c>
      <c r="I90" s="2" t="inlineStr">
        <is>
          <t>01/02/2023</t>
        </is>
      </c>
      <c r="J90" s="2" t="inlineStr">
        <is>
          <t>CAJAMARCA</t>
        </is>
      </c>
      <c r="K90" s="2" t="inlineStr">
        <is>
          <t>SAN MIGUEL</t>
        </is>
      </c>
      <c r="L90" s="2" t="inlineStr">
        <is>
          <t>CALQUIS</t>
        </is>
      </c>
      <c r="M90" s="2" t="inlineStr">
        <is>
          <t>NRO. SN CAS. GORDILLOS (PIEDRA TROMPA CARR GORDILLOS - CAJAMARCA)</t>
        </is>
      </c>
      <c r="N90" s="2" t="inlineStr">
        <is>
          <t>-</t>
        </is>
      </c>
      <c r="O90" s="2" t="inlineStr">
        <is>
          <t>-</t>
        </is>
      </c>
      <c r="P90" s="2" t="inlineStr">
        <is>
          <t>SIN ACTIVIDAD</t>
        </is>
      </c>
      <c r="Q90" s="2" t="inlineStr">
        <is>
          <t>ACTIVIDADES OTRAS ASOCIACIONES NCP.</t>
        </is>
      </c>
      <c r="R90" s="2" t="inlineStr">
        <is>
          <t>EXPLOTACION MIXTA.</t>
        </is>
      </c>
      <c r="S90" s="2" t="inlineStr">
        <is>
          <t>-</t>
        </is>
      </c>
      <c r="T90" s="2" t="inlineStr">
        <is>
          <t>NO</t>
        </is>
      </c>
      <c r="U90" s="2" t="inlineStr">
        <is>
          <t>-</t>
        </is>
      </c>
      <c r="V90" s="2" t="inlineStr">
        <is>
          <t>-</t>
        </is>
      </c>
      <c r="W90" s="2" t="inlineStr">
        <is>
          <t>-</t>
        </is>
      </c>
      <c r="X90" s="2" t="inlineStr">
        <is>
          <t>-</t>
        </is>
      </c>
    </row>
    <row r="91">
      <c r="A91" s="2" t="inlineStr">
        <is>
          <t>20603676476</t>
        </is>
      </c>
      <c r="B91" s="2" t="inlineStr">
        <is>
          <t>ASOCIACION DE PRODUCTORES AGROPECUARIOS PONGO MAYNIQUE DE LA COMUNIDAD DE CHINGUIRIATO</t>
        </is>
      </c>
      <c r="C91" s="2" t="inlineStr">
        <is>
          <t>ASOCIACION</t>
        </is>
      </c>
      <c r="D91" s="2" t="inlineStr">
        <is>
          <t>-</t>
        </is>
      </c>
      <c r="E91" s="2" t="inlineStr">
        <is>
          <t>-</t>
        </is>
      </c>
      <c r="F91" s="2" t="inlineStr">
        <is>
          <t>HABIDO</t>
        </is>
      </c>
      <c r="G91" s="2" t="inlineStr">
        <is>
          <t>ACTIVO</t>
        </is>
      </c>
      <c r="H91" s="2" t="inlineStr">
        <is>
          <t>06/03/2025</t>
        </is>
      </c>
      <c r="I91" s="2" t="inlineStr">
        <is>
          <t>06/03/2025</t>
        </is>
      </c>
      <c r="J91" s="2" t="inlineStr">
        <is>
          <t>CUSCO</t>
        </is>
      </c>
      <c r="K91" s="2" t="inlineStr">
        <is>
          <t>LA CONVENCION</t>
        </is>
      </c>
      <c r="L91" s="2" t="inlineStr">
        <is>
          <t>ECHARATE</t>
        </is>
      </c>
      <c r="M91" s="2" t="inlineStr">
        <is>
          <t>NRO. SN SEC. CHINGURIATO</t>
        </is>
      </c>
      <c r="N91" s="2" t="inlineStr">
        <is>
          <t>-</t>
        </is>
      </c>
      <c r="O91" s="2" t="inlineStr">
        <is>
          <t>-</t>
        </is>
      </c>
      <c r="P91" s="2" t="inlineStr">
        <is>
          <t>SIN ACTIVIDAD</t>
        </is>
      </c>
      <c r="Q91" s="2" t="inlineStr">
        <is>
          <t>SERVICIOS AGRICOLAS, GANADERAS.</t>
        </is>
      </c>
      <c r="R91" s="2" t="inlineStr">
        <is>
          <t>-</t>
        </is>
      </c>
      <c r="S91" s="2" t="inlineStr">
        <is>
          <t>-</t>
        </is>
      </c>
      <c r="T91" s="2" t="inlineStr">
        <is>
          <t>NO</t>
        </is>
      </c>
      <c r="U91" s="2" t="inlineStr">
        <is>
          <t>-</t>
        </is>
      </c>
      <c r="V91" s="2" t="inlineStr">
        <is>
          <t>-</t>
        </is>
      </c>
      <c r="W91" s="2" t="inlineStr">
        <is>
          <t>-</t>
        </is>
      </c>
      <c r="X91" s="2" t="inlineStr">
        <is>
          <t>-</t>
        </is>
      </c>
    </row>
    <row r="92">
      <c r="A92" s="2" t="inlineStr">
        <is>
          <t>20494126819</t>
        </is>
      </c>
      <c r="B92" s="2" t="inlineStr">
        <is>
          <t>ASOCIACION DE PRODUCTORES AGROPECUARIOS RIO MAYO SHANAO</t>
        </is>
      </c>
      <c r="C92" s="2" t="inlineStr">
        <is>
          <t>ASOCIACION</t>
        </is>
      </c>
      <c r="D92" s="2" t="inlineStr">
        <is>
          <t>-</t>
        </is>
      </c>
      <c r="E92" s="2" t="inlineStr">
        <is>
          <t>APARMASH</t>
        </is>
      </c>
      <c r="F92" s="2" t="inlineStr">
        <is>
          <t>HABIDO</t>
        </is>
      </c>
      <c r="G92" s="2" t="inlineStr">
        <is>
          <t>ACTIVO</t>
        </is>
      </c>
      <c r="H92" s="2" t="inlineStr">
        <is>
          <t>20/02/2012</t>
        </is>
      </c>
      <c r="I92" s="2" t="inlineStr">
        <is>
          <t>01/08/2012</t>
        </is>
      </c>
      <c r="J92" s="2" t="inlineStr">
        <is>
          <t>SAN MARTIN</t>
        </is>
      </c>
      <c r="K92" s="2" t="inlineStr">
        <is>
          <t>LAMAS</t>
        </is>
      </c>
      <c r="L92" s="2" t="inlineStr">
        <is>
          <t>SHANAO</t>
        </is>
      </c>
      <c r="M92" s="2" t="inlineStr">
        <is>
          <t>JR. VICTOR M. GONZALES NRO. S/N (LOCAL DEL CAMPESINO)</t>
        </is>
      </c>
      <c r="N92" s="2" t="inlineStr">
        <is>
          <t>-</t>
        </is>
      </c>
      <c r="O92" s="2" t="inlineStr">
        <is>
          <t>-</t>
        </is>
      </c>
      <c r="P92" s="2" t="inlineStr">
        <is>
          <t>SIN ACTIVIDAD</t>
        </is>
      </c>
      <c r="Q92" s="2" t="inlineStr">
        <is>
          <t>VTA.  MAY. DE MATERIAS PRIMAS AGROPEC.</t>
        </is>
      </c>
      <c r="R92" s="2" t="inlineStr">
        <is>
          <t>CULTIVOS DE CEREALES.</t>
        </is>
      </c>
      <c r="S92" s="2" t="inlineStr">
        <is>
          <t>-</t>
        </is>
      </c>
      <c r="T92" s="2" t="inlineStr">
        <is>
          <t>NO</t>
        </is>
      </c>
      <c r="U92" s="2" t="inlineStr">
        <is>
          <t>-</t>
        </is>
      </c>
      <c r="V92" s="2" t="inlineStr">
        <is>
          <t>-</t>
        </is>
      </c>
      <c r="W92" s="2" t="inlineStr">
        <is>
          <t>-</t>
        </is>
      </c>
      <c r="X92" s="2" t="inlineStr">
        <is>
          <t>-</t>
        </is>
      </c>
    </row>
    <row r="93">
      <c r="A93" s="2" t="inlineStr">
        <is>
          <t>20603842511</t>
        </is>
      </c>
      <c r="B93" s="2" t="inlineStr">
        <is>
          <t>ASOCIACION DE PRODUCTORES AGROPECUARIOS RIQ´CHARI DE TINTINIQUIATO</t>
        </is>
      </c>
      <c r="C93" s="2" t="inlineStr">
        <is>
          <t>ASOCIACION</t>
        </is>
      </c>
      <c r="D93" s="2" t="inlineStr">
        <is>
          <t>-</t>
        </is>
      </c>
      <c r="E93" s="2" t="inlineStr">
        <is>
          <t>-</t>
        </is>
      </c>
      <c r="F93" s="2" t="inlineStr">
        <is>
          <t>HABIDO</t>
        </is>
      </c>
      <c r="G93" s="2" t="inlineStr">
        <is>
          <t>ACTIVO</t>
        </is>
      </c>
      <c r="H93" s="2" t="inlineStr">
        <is>
          <t>11/03/2024</t>
        </is>
      </c>
      <c r="I93" s="2" t="inlineStr">
        <is>
          <t>11/03/2024</t>
        </is>
      </c>
      <c r="J93" s="2" t="inlineStr">
        <is>
          <t>CUSCO</t>
        </is>
      </c>
      <c r="K93" s="2" t="inlineStr">
        <is>
          <t>LA CONVENCION</t>
        </is>
      </c>
      <c r="L93" s="2" t="inlineStr">
        <is>
          <t>ECHARATE</t>
        </is>
      </c>
      <c r="M93" s="2" t="inlineStr">
        <is>
          <t>NRO. SN SEC. TINTINIQUIATO (RL SAMUEL ESPINOZA)</t>
        </is>
      </c>
      <c r="N93" s="2" t="inlineStr">
        <is>
          <t>-</t>
        </is>
      </c>
      <c r="O93" s="2" t="inlineStr">
        <is>
          <t>-</t>
        </is>
      </c>
      <c r="P93" s="2" t="inlineStr">
        <is>
          <t>SIN ACTIVIDAD</t>
        </is>
      </c>
      <c r="Q93" s="2" t="inlineStr">
        <is>
          <t>EXPLOTACION MIXTA.</t>
        </is>
      </c>
      <c r="R93" s="2" t="inlineStr">
        <is>
          <t>-</t>
        </is>
      </c>
      <c r="S93" s="2" t="inlineStr">
        <is>
          <t>-</t>
        </is>
      </c>
      <c r="T93" s="2" t="inlineStr">
        <is>
          <t>NO</t>
        </is>
      </c>
      <c r="U93" s="2" t="inlineStr">
        <is>
          <t>-</t>
        </is>
      </c>
      <c r="V93" s="2" t="inlineStr">
        <is>
          <t>-</t>
        </is>
      </c>
      <c r="W93" s="2" t="inlineStr">
        <is>
          <t>-</t>
        </is>
      </c>
      <c r="X93" s="2" t="inlineStr">
        <is>
          <t>-</t>
        </is>
      </c>
    </row>
    <row r="94">
      <c r="A94" s="2" t="inlineStr">
        <is>
          <t>20600836995</t>
        </is>
      </c>
      <c r="B94" s="2" t="inlineStr">
        <is>
          <t>ASOCIACION DE PRODUCTORES AGROPECUARIOS SAN RAFAEL DE PIPISH CHALLANA - CHINCHAO</t>
        </is>
      </c>
      <c r="C94" s="2" t="inlineStr">
        <is>
          <t>ASOCIACION</t>
        </is>
      </c>
      <c r="D94" s="2" t="inlineStr">
        <is>
          <t>-</t>
        </is>
      </c>
      <c r="E94" s="2" t="inlineStr">
        <is>
          <t>-</t>
        </is>
      </c>
      <c r="F94" s="2" t="inlineStr">
        <is>
          <t>HABIDO</t>
        </is>
      </c>
      <c r="G94" s="2" t="inlineStr">
        <is>
          <t>ACTIVO</t>
        </is>
      </c>
      <c r="H94" s="2" t="inlineStr">
        <is>
          <t>25/11/2015</t>
        </is>
      </c>
      <c r="I94" s="2" t="inlineStr">
        <is>
          <t>01/06/2016</t>
        </is>
      </c>
      <c r="J94" s="2" t="inlineStr">
        <is>
          <t>HUANUCO</t>
        </is>
      </c>
      <c r="K94" s="2" t="inlineStr">
        <is>
          <t>HUANUCO</t>
        </is>
      </c>
      <c r="L94" s="2" t="inlineStr">
        <is>
          <t>CHINCHAO</t>
        </is>
      </c>
      <c r="M94" s="2" t="inlineStr">
        <is>
          <t>MZA. A LOTE. 11 CAS. CARACOL (CARRET.HCO TINGO KM.69-LLAMAR 962096484)</t>
        </is>
      </c>
      <c r="N94" s="2" t="inlineStr">
        <is>
          <t>-</t>
        </is>
      </c>
      <c r="O94" s="2" t="inlineStr">
        <is>
          <t>-</t>
        </is>
      </c>
      <c r="P94" s="2" t="inlineStr">
        <is>
          <t>SIN ACTIVIDAD</t>
        </is>
      </c>
      <c r="Q94" s="2" t="inlineStr">
        <is>
          <t>EXPLOTACION MIXTA.</t>
        </is>
      </c>
      <c r="R94" s="2" t="inlineStr">
        <is>
          <t>OTROS TIPOS DE VENTA AL POR MENOR.</t>
        </is>
      </c>
      <c r="S94" s="2" t="inlineStr">
        <is>
          <t>-</t>
        </is>
      </c>
      <c r="T94" s="2" t="inlineStr">
        <is>
          <t>NO</t>
        </is>
      </c>
      <c r="U94" s="2" t="inlineStr">
        <is>
          <t>-</t>
        </is>
      </c>
      <c r="V94" s="2" t="inlineStr">
        <is>
          <t>-</t>
        </is>
      </c>
      <c r="W94" s="2" t="inlineStr">
        <is>
          <t>-</t>
        </is>
      </c>
      <c r="X94" s="2" t="inlineStr">
        <is>
          <t>-</t>
        </is>
      </c>
    </row>
    <row r="95">
      <c r="A95" s="2" t="inlineStr">
        <is>
          <t>20480118295</t>
        </is>
      </c>
      <c r="B95" s="2" t="inlineStr">
        <is>
          <t>ASOCIACION DE PRODUCTORES AGROPECUARIOS SANTO TOMAS</t>
        </is>
      </c>
      <c r="C95" s="2" t="inlineStr">
        <is>
          <t>ASOCIACION</t>
        </is>
      </c>
      <c r="D95" s="2" t="inlineStr">
        <is>
          <t>-</t>
        </is>
      </c>
      <c r="E95" s="2" t="inlineStr">
        <is>
          <t>BELLA TOMASINA</t>
        </is>
      </c>
      <c r="F95" s="2" t="inlineStr">
        <is>
          <t>HABIDO</t>
        </is>
      </c>
      <c r="G95" s="2" t="inlineStr">
        <is>
          <t>ACTIVO</t>
        </is>
      </c>
      <c r="H95" s="2" t="inlineStr">
        <is>
          <t>05/02/2007</t>
        </is>
      </c>
      <c r="I95" s="2" t="inlineStr">
        <is>
          <t>01/02/2007</t>
        </is>
      </c>
      <c r="J95" s="2" t="inlineStr">
        <is>
          <t>AMAZONAS</t>
        </is>
      </c>
      <c r="K95" s="2" t="inlineStr">
        <is>
          <t>LUYA</t>
        </is>
      </c>
      <c r="L95" s="2" t="inlineStr">
        <is>
          <t>SANTO TOMAS</t>
        </is>
      </c>
      <c r="M95" s="2" t="inlineStr">
        <is>
          <t>PRO. JUNIN NRO. 100 (FRENTE AL MIRADOR PERLAS)</t>
        </is>
      </c>
      <c r="N95" s="2" t="inlineStr">
        <is>
          <t>-</t>
        </is>
      </c>
      <c r="O95" s="2" t="inlineStr">
        <is>
          <t>-</t>
        </is>
      </c>
      <c r="P95" s="2" t="inlineStr">
        <is>
          <t>SIN ACTIVIDAD</t>
        </is>
      </c>
      <c r="Q95" s="2" t="inlineStr">
        <is>
          <t>ELAB DE PRODUCTOS LACTEOS.</t>
        </is>
      </c>
      <c r="R95" s="2" t="inlineStr">
        <is>
          <t>-</t>
        </is>
      </c>
      <c r="S95" s="2" t="inlineStr">
        <is>
          <t>-</t>
        </is>
      </c>
      <c r="T95" s="2" t="inlineStr">
        <is>
          <t>NO</t>
        </is>
      </c>
      <c r="U95" s="2" t="inlineStr">
        <is>
          <t>-</t>
        </is>
      </c>
      <c r="V95" s="2" t="inlineStr">
        <is>
          <t>-</t>
        </is>
      </c>
      <c r="W95" s="2" t="inlineStr">
        <is>
          <t>-</t>
        </is>
      </c>
      <c r="X95" s="2" t="inlineStr">
        <is>
          <t>-</t>
        </is>
      </c>
    </row>
    <row r="96">
      <c r="A96" s="2" t="inlineStr">
        <is>
          <t>20570838751</t>
        </is>
      </c>
      <c r="B96" s="2" t="inlineStr">
        <is>
          <t>ASOCIACION DE PRODUCTORES AGROPECUARIOS SHICOMUMI ICHOCAN</t>
        </is>
      </c>
      <c r="C96" s="2" t="inlineStr">
        <is>
          <t>ASOCIACION</t>
        </is>
      </c>
      <c r="D96" s="2" t="inlineStr">
        <is>
          <t>-</t>
        </is>
      </c>
      <c r="E96" s="2" t="inlineStr">
        <is>
          <t>-</t>
        </is>
      </c>
      <c r="F96" s="2" t="inlineStr">
        <is>
          <t>HABIDO</t>
        </is>
      </c>
      <c r="G96" s="2" t="inlineStr">
        <is>
          <t>ACTIVO</t>
        </is>
      </c>
      <c r="H96" s="2" t="inlineStr">
        <is>
          <t>16/06/2025</t>
        </is>
      </c>
      <c r="I96" s="2" t="inlineStr">
        <is>
          <t>01/06/2025</t>
        </is>
      </c>
      <c r="J96" s="2" t="inlineStr">
        <is>
          <t>CAJAMARCA</t>
        </is>
      </c>
      <c r="K96" s="2" t="inlineStr">
        <is>
          <t>SAN MARCOS</t>
        </is>
      </c>
      <c r="L96" s="2" t="inlineStr">
        <is>
          <t>PEDRO GALVEZ</t>
        </is>
      </c>
      <c r="M96" s="2" t="inlineStr">
        <is>
          <t>JR. MIGUEL GRAU NRO. 425 OTR. PUEBLO SAN MARCOS</t>
        </is>
      </c>
      <c r="N96" s="2" t="inlineStr">
        <is>
          <t>-</t>
        </is>
      </c>
      <c r="O96" s="2" t="inlineStr">
        <is>
          <t>-</t>
        </is>
      </c>
      <c r="P96" s="2" t="inlineStr">
        <is>
          <t>SIN ACTIVIDAD</t>
        </is>
      </c>
      <c r="Q96" s="2" t="inlineStr">
        <is>
          <t>ACTIVIDADES OTRAS ASOCIACIONES NCP.</t>
        </is>
      </c>
      <c r="R96" s="2" t="inlineStr">
        <is>
          <t>EXPLOTACION MIXTA.</t>
        </is>
      </c>
      <c r="S96" s="2" t="inlineStr">
        <is>
          <t>-</t>
        </is>
      </c>
      <c r="T96" s="2" t="inlineStr">
        <is>
          <t>NO</t>
        </is>
      </c>
      <c r="U96" s="2" t="inlineStr">
        <is>
          <t>-</t>
        </is>
      </c>
      <c r="V96" s="2" t="inlineStr">
        <is>
          <t>-</t>
        </is>
      </c>
      <c r="W96" s="2" t="inlineStr">
        <is>
          <t>-</t>
        </is>
      </c>
      <c r="X96" s="2" t="inlineStr">
        <is>
          <t>-</t>
        </is>
      </c>
    </row>
    <row r="97">
      <c r="A97" s="2" t="inlineStr">
        <is>
          <t>20491164469</t>
        </is>
      </c>
      <c r="B97" s="2" t="inlineStr">
        <is>
          <t>ASOCIACION DE PRODUCTORES AGROPECUARIOS SUMACC INTI DE HUANCABAMBA - APASIHA</t>
        </is>
      </c>
      <c r="C97" s="2" t="inlineStr">
        <is>
          <t>ASOCIACION</t>
        </is>
      </c>
      <c r="D97" s="2" t="inlineStr">
        <is>
          <t>-</t>
        </is>
      </c>
      <c r="E97" s="2" t="inlineStr">
        <is>
          <t>-</t>
        </is>
      </c>
      <c r="F97" s="2" t="inlineStr">
        <is>
          <t>HABIDO</t>
        </is>
      </c>
      <c r="G97" s="2" t="inlineStr">
        <is>
          <t>ACTIVO</t>
        </is>
      </c>
      <c r="H97" s="2" t="inlineStr">
        <is>
          <t>18/09/2025</t>
        </is>
      </c>
      <c r="I97" s="2" t="inlineStr">
        <is>
          <t>18/09/2025</t>
        </is>
      </c>
      <c r="J97" s="2" t="inlineStr">
        <is>
          <t>APURIMAC</t>
        </is>
      </c>
      <c r="K97" s="2" t="inlineStr">
        <is>
          <t>ANDAHUAYLAS</t>
        </is>
      </c>
      <c r="L97" s="2" t="inlineStr">
        <is>
          <t>ANDAHUAYLAS</t>
        </is>
      </c>
      <c r="M97" s="2" t="inlineStr">
        <is>
          <t>JR. RAMON CASTILLA NRO. 468 (FRENTE  A PANADERIA PANCHITO)</t>
        </is>
      </c>
      <c r="N97" s="2" t="inlineStr">
        <is>
          <t>-</t>
        </is>
      </c>
      <c r="O97" s="2" t="inlineStr">
        <is>
          <t>-</t>
        </is>
      </c>
      <c r="P97" s="2" t="inlineStr">
        <is>
          <t>SIN ACTIVIDAD</t>
        </is>
      </c>
      <c r="Q97" s="2" t="inlineStr">
        <is>
          <t>ACTIVIDADES OTRAS ASOCIACIONES NCP.</t>
        </is>
      </c>
      <c r="R97" s="2" t="inlineStr">
        <is>
          <t>PESCA, EXPLOT. CRIADEROS DE PECES.</t>
        </is>
      </c>
      <c r="S97" s="2" t="inlineStr">
        <is>
          <t>-</t>
        </is>
      </c>
      <c r="T97" s="2" t="inlineStr">
        <is>
          <t>NO</t>
        </is>
      </c>
      <c r="U97" s="2" t="inlineStr">
        <is>
          <t>-</t>
        </is>
      </c>
      <c r="V97" s="2" t="inlineStr">
        <is>
          <t>-</t>
        </is>
      </c>
      <c r="W97" s="2" t="inlineStr">
        <is>
          <t>-</t>
        </is>
      </c>
      <c r="X97" s="2" t="inlineStr">
        <is>
          <t>-</t>
        </is>
      </c>
    </row>
    <row r="98">
      <c r="A98" s="2" t="inlineStr">
        <is>
          <t>20602260021</t>
        </is>
      </c>
      <c r="B98" s="2" t="inlineStr">
        <is>
          <t>ASOCIACION DE PRODUCTORES AGROPECUARIOS SURCOS ANDINOS</t>
        </is>
      </c>
      <c r="C98" s="2" t="inlineStr">
        <is>
          <t>ASOCIACION</t>
        </is>
      </c>
      <c r="D98" s="2" t="inlineStr">
        <is>
          <t>-</t>
        </is>
      </c>
      <c r="E98" s="2" t="inlineStr">
        <is>
          <t>-</t>
        </is>
      </c>
      <c r="F98" s="2" t="inlineStr">
        <is>
          <t>HABIDO</t>
        </is>
      </c>
      <c r="G98" s="2" t="inlineStr">
        <is>
          <t>ACTIVO</t>
        </is>
      </c>
      <c r="H98" s="2" t="inlineStr">
        <is>
          <t>11/09/2025</t>
        </is>
      </c>
      <c r="I98" s="2" t="inlineStr">
        <is>
          <t>01/10/2025</t>
        </is>
      </c>
      <c r="J98" s="2" t="inlineStr">
        <is>
          <t>HUANCAVELICA</t>
        </is>
      </c>
      <c r="K98" s="2" t="inlineStr">
        <is>
          <t>TAYACAJA</t>
        </is>
      </c>
      <c r="L98" s="2" t="inlineStr">
        <is>
          <t>PAZOS</t>
        </is>
      </c>
      <c r="M98" s="2" t="inlineStr">
        <is>
          <t>CAR. PICHU NRO. S/N C.P. CARAMPA - PAZOS (A 2 CDRS DE IGLESIA EVANGELICA S70916112)</t>
        </is>
      </c>
      <c r="N98" s="2" t="inlineStr">
        <is>
          <t>-</t>
        </is>
      </c>
      <c r="O98" s="2" t="inlineStr">
        <is>
          <t>-</t>
        </is>
      </c>
      <c r="P98" s="2" t="inlineStr">
        <is>
          <t>SIN ACTIVIDAD</t>
        </is>
      </c>
      <c r="Q98" s="2" t="inlineStr">
        <is>
          <t>CULTIVO DE HORTALIZAS Y LEGUMBRES.</t>
        </is>
      </c>
      <c r="R98" s="2" t="inlineStr">
        <is>
          <t>-</t>
        </is>
      </c>
      <c r="S98" s="2" t="inlineStr">
        <is>
          <t>-</t>
        </is>
      </c>
      <c r="T98" s="2" t="inlineStr">
        <is>
          <t>NO</t>
        </is>
      </c>
      <c r="U98" s="2" t="inlineStr">
        <is>
          <t>-</t>
        </is>
      </c>
      <c r="V98" s="2" t="inlineStr">
        <is>
          <t>-</t>
        </is>
      </c>
      <c r="W98" s="2" t="inlineStr">
        <is>
          <t>-</t>
        </is>
      </c>
      <c r="X98" s="2" t="inlineStr">
        <is>
          <t>-</t>
        </is>
      </c>
    </row>
    <row r="99">
      <c r="A99" s="2" t="inlineStr">
        <is>
          <t>20574734011</t>
        </is>
      </c>
      <c r="B99" s="2" t="inlineStr">
        <is>
          <t>ASOCIACION DE PRODUCTORES AGROPECUARIOS UNIDOS AL DESARROLLO DE SANTA ROSA</t>
        </is>
      </c>
      <c r="C99" s="2" t="inlineStr">
        <is>
          <t>ASOCIACION</t>
        </is>
      </c>
      <c r="D99" s="2" t="inlineStr">
        <is>
          <t>-</t>
        </is>
      </c>
      <c r="E99" s="2" t="inlineStr">
        <is>
          <t>-</t>
        </is>
      </c>
      <c r="F99" s="2" t="inlineStr">
        <is>
          <t>HABIDO</t>
        </is>
      </c>
      <c r="G99" s="2" t="inlineStr">
        <is>
          <t>ACTIVO</t>
        </is>
      </c>
      <c r="H99" s="2" t="inlineStr">
        <is>
          <t>04/04/2017</t>
        </is>
      </c>
      <c r="I99" s="2" t="inlineStr">
        <is>
          <t>04/04/2017</t>
        </is>
      </c>
      <c r="J99" s="2" t="inlineStr">
        <is>
          <t>AYACUCHO</t>
        </is>
      </c>
      <c r="K99" s="2" t="inlineStr">
        <is>
          <t>LA MAR</t>
        </is>
      </c>
      <c r="L99" s="2" t="inlineStr">
        <is>
          <t>SANTA ROSA</t>
        </is>
      </c>
      <c r="M99" s="2" t="inlineStr">
        <is>
          <t>JR. MIGUEL GRAU NRO. 0 PBLO SANTA ROSA SAN FRANC (ESQUE JR GRAU 2 MAYO BODE KATERI)</t>
        </is>
      </c>
      <c r="N99" s="2" t="inlineStr">
        <is>
          <t>-</t>
        </is>
      </c>
      <c r="O99" s="2" t="inlineStr">
        <is>
          <t>-</t>
        </is>
      </c>
      <c r="P99" s="2" t="inlineStr">
        <is>
          <t>SIN ACTIVIDAD</t>
        </is>
      </c>
      <c r="Q99" s="2" t="inlineStr">
        <is>
          <t>ELAB. CACAO, CHOCOLATE Y CONFIT.</t>
        </is>
      </c>
      <c r="R99" s="2" t="inlineStr">
        <is>
          <t>EXPLOTACION MIXTA.</t>
        </is>
      </c>
      <c r="S99" s="2" t="inlineStr">
        <is>
          <t>-</t>
        </is>
      </c>
      <c r="T99" s="2" t="inlineStr">
        <is>
          <t>NO</t>
        </is>
      </c>
      <c r="U99" s="2" t="inlineStr">
        <is>
          <t>-</t>
        </is>
      </c>
      <c r="V99" s="2" t="inlineStr">
        <is>
          <t>-</t>
        </is>
      </c>
      <c r="W99" s="2" t="inlineStr">
        <is>
          <t>-</t>
        </is>
      </c>
      <c r="X99" s="2" t="inlineStr">
        <is>
          <t>-</t>
        </is>
      </c>
    </row>
    <row r="100">
      <c r="A100" s="2" t="inlineStr">
        <is>
          <t>20608571648</t>
        </is>
      </c>
      <c r="B100" s="2" t="inlineStr">
        <is>
          <t>ASOCIACION DE PRODUCTORES AGROPECUARIOS UNION CHANQUIL</t>
        </is>
      </c>
      <c r="C100" s="2" t="inlineStr">
        <is>
          <t>ASOCIACION</t>
        </is>
      </c>
      <c r="D100" s="2" t="inlineStr">
        <is>
          <t>-</t>
        </is>
      </c>
      <c r="E100" s="2" t="inlineStr">
        <is>
          <t>-</t>
        </is>
      </c>
      <c r="F100" s="2" t="inlineStr">
        <is>
          <t>HABIDO</t>
        </is>
      </c>
      <c r="G100" s="2" t="inlineStr">
        <is>
          <t>ACTIVO</t>
        </is>
      </c>
      <c r="H100" s="2" t="inlineStr">
        <is>
          <t>05/10/2021</t>
        </is>
      </c>
      <c r="I100" s="2" t="inlineStr">
        <is>
          <t>05/10/2021</t>
        </is>
      </c>
      <c r="J100" s="2" t="inlineStr">
        <is>
          <t>HUANCAVELICA</t>
        </is>
      </c>
      <c r="K100" s="2" t="inlineStr">
        <is>
          <t>ACOBAMBA</t>
        </is>
      </c>
      <c r="L100" s="2" t="inlineStr">
        <is>
          <t>ROSARIO</t>
        </is>
      </c>
      <c r="M100" s="2" t="inlineStr">
        <is>
          <t>CAL. LIMA NRO. SN C.P. CHANQUIL (A 1CDRA DE LA PLAZA DE ARMAS)</t>
        </is>
      </c>
      <c r="N100" s="2" t="inlineStr">
        <is>
          <t>-</t>
        </is>
      </c>
      <c r="O100" s="2" t="inlineStr">
        <is>
          <t>-</t>
        </is>
      </c>
      <c r="P100" s="2" t="inlineStr">
        <is>
          <t>SIN ACTIVIDAD</t>
        </is>
      </c>
      <c r="Q100" s="2" t="inlineStr">
        <is>
          <t>CULTIVO DE HORTALIZAS Y LEGUMBRES.</t>
        </is>
      </c>
      <c r="R100" s="2" t="inlineStr">
        <is>
          <t>ACTIVIDADES OTRAS ASOCIACIONES NCP.</t>
        </is>
      </c>
      <c r="S100" s="2" t="inlineStr">
        <is>
          <t>-</t>
        </is>
      </c>
      <c r="T100" s="2" t="inlineStr">
        <is>
          <t>NO</t>
        </is>
      </c>
      <c r="U100" s="2" t="inlineStr">
        <is>
          <t>-</t>
        </is>
      </c>
      <c r="V100" s="2" t="inlineStr">
        <is>
          <t>-</t>
        </is>
      </c>
      <c r="W100" s="2" t="inlineStr">
        <is>
          <t>-</t>
        </is>
      </c>
      <c r="X100" s="2" t="inlineStr">
        <is>
          <t>-</t>
        </is>
      </c>
    </row>
    <row r="101">
      <c r="A101" s="2" t="inlineStr">
        <is>
          <t>20600682386</t>
        </is>
      </c>
      <c r="B101" s="2" t="inlineStr">
        <is>
          <t>ASOCIACION DE PRODUCTORES AGROPECUARIOS VALLE VERDE DE RODRIGUEZ DE MENDOZA</t>
        </is>
      </c>
      <c r="C101" s="2" t="inlineStr">
        <is>
          <t>ASOCIACION</t>
        </is>
      </c>
      <c r="D101" s="2" t="inlineStr">
        <is>
          <t>-</t>
        </is>
      </c>
      <c r="E101" s="2" t="inlineStr">
        <is>
          <t>-</t>
        </is>
      </c>
      <c r="F101" s="2" t="inlineStr">
        <is>
          <t>HABIDO</t>
        </is>
      </c>
      <c r="G101" s="2" t="inlineStr">
        <is>
          <t>ACTIVO</t>
        </is>
      </c>
      <c r="H101" s="2" t="inlineStr">
        <is>
          <t>21/09/2015</t>
        </is>
      </c>
      <c r="I101" s="2" t="inlineStr">
        <is>
          <t>01/11/2015</t>
        </is>
      </c>
      <c r="J101" s="2" t="inlineStr">
        <is>
          <t>AMAZONAS</t>
        </is>
      </c>
      <c r="K101" s="2" t="inlineStr">
        <is>
          <t>RODRIGUEZ DE MENDOZA</t>
        </is>
      </c>
      <c r="L101" s="2" t="inlineStr">
        <is>
          <t>SAN NICOLAS</t>
        </is>
      </c>
      <c r="M101" s="2" t="inlineStr">
        <is>
          <t>AV. JUAN PARDO DE MIGUEL NRO. 635</t>
        </is>
      </c>
      <c r="N101" s="2" t="inlineStr">
        <is>
          <t>-</t>
        </is>
      </c>
      <c r="O101" s="2" t="inlineStr">
        <is>
          <t>-</t>
        </is>
      </c>
      <c r="P101" s="2" t="inlineStr">
        <is>
          <t>SIN ACTIVIDAD</t>
        </is>
      </c>
      <c r="Q101" s="2" t="inlineStr">
        <is>
          <t>EXPLOTACION MIXTA.</t>
        </is>
      </c>
      <c r="R101" s="2" t="inlineStr">
        <is>
          <t>ELAB DE OTROS PROD. ALIMENTICIOS.</t>
        </is>
      </c>
      <c r="S101" s="2" t="inlineStr">
        <is>
          <t>-</t>
        </is>
      </c>
      <c r="T101" s="2" t="inlineStr">
        <is>
          <t>NO</t>
        </is>
      </c>
      <c r="U101" s="2" t="inlineStr">
        <is>
          <t>-</t>
        </is>
      </c>
      <c r="V101" s="2" t="inlineStr">
        <is>
          <t>NO, Excluido del Régimen de Agentes de Retención de IGV a partir del 01/02/2026</t>
        </is>
      </c>
      <c r="W101" s="2" t="inlineStr">
        <is>
          <t>-</t>
        </is>
      </c>
      <c r="X101" s="2" t="inlineStr">
        <is>
          <t>-</t>
        </is>
      </c>
    </row>
    <row r="102">
      <c r="A102" s="2" t="inlineStr">
        <is>
          <t>20611444053</t>
        </is>
      </c>
      <c r="B102" s="2" t="inlineStr">
        <is>
          <t>ASOCIACION DE PRODUCTORES AGROPECUARIOS Y AGROINDUSTRIALES VIZCACHANI</t>
        </is>
      </c>
      <c r="C102" s="2" t="inlineStr">
        <is>
          <t>ASOCIACION</t>
        </is>
      </c>
      <c r="D102" s="2" t="inlineStr">
        <is>
          <t>-</t>
        </is>
      </c>
      <c r="E102" s="2" t="inlineStr">
        <is>
          <t>-</t>
        </is>
      </c>
      <c r="F102" s="2" t="inlineStr">
        <is>
          <t>HABIDO</t>
        </is>
      </c>
      <c r="G102" s="2" t="inlineStr">
        <is>
          <t>ACTIVO</t>
        </is>
      </c>
      <c r="H102" s="2" t="inlineStr">
        <is>
          <t>25/06/2026</t>
        </is>
      </c>
      <c r="I102" s="2" t="inlineStr">
        <is>
          <t>25/06/2026</t>
        </is>
      </c>
      <c r="J102" s="2" t="inlineStr">
        <is>
          <t>PUNO</t>
        </is>
      </c>
      <c r="K102" s="2" t="inlineStr">
        <is>
          <t>PUNO</t>
        </is>
      </c>
      <c r="L102" s="2" t="inlineStr">
        <is>
          <t>VILQUE</t>
        </is>
      </c>
      <c r="M102" s="2" t="inlineStr">
        <is>
          <t>NRO. -- AYMARA II - VILQUE (A 100M DE LA CARRETERA)</t>
        </is>
      </c>
      <c r="N102" s="2" t="inlineStr">
        <is>
          <t>-</t>
        </is>
      </c>
      <c r="O102" s="2" t="inlineStr">
        <is>
          <t>-</t>
        </is>
      </c>
      <c r="P102" s="2" t="inlineStr">
        <is>
          <t>SIN ACTIVIDAD</t>
        </is>
      </c>
      <c r="Q102" s="2" t="inlineStr">
        <is>
          <t>CULTIVOS DE CEREALES.</t>
        </is>
      </c>
      <c r="R102" s="2" t="inlineStr">
        <is>
          <t>EXPLOTACION MIXTA.</t>
        </is>
      </c>
      <c r="S102" s="2" t="inlineStr">
        <is>
          <t>ELAB DE PRODUCTOS LACTEOS.</t>
        </is>
      </c>
      <c r="T102" s="2" t="inlineStr">
        <is>
          <t>NO</t>
        </is>
      </c>
      <c r="U102" s="2" t="inlineStr">
        <is>
          <t>-</t>
        </is>
      </c>
      <c r="V102" s="2" t="inlineStr">
        <is>
          <t>-</t>
        </is>
      </c>
      <c r="W102" s="2" t="inlineStr">
        <is>
          <t>-</t>
        </is>
      </c>
      <c r="X102" s="2" t="inlineStr">
        <is>
          <t>-</t>
        </is>
      </c>
    </row>
    <row r="103">
      <c r="A103" s="2" t="inlineStr">
        <is>
          <t>20612023655</t>
        </is>
      </c>
      <c r="B103" s="2" t="inlineStr">
        <is>
          <t>ASOCIACION DE PRODUCTORES AGROPECUARIOS Y APICULTORES MARCABALINOS</t>
        </is>
      </c>
      <c r="C103" s="2" t="inlineStr">
        <is>
          <t>ASOCIACION</t>
        </is>
      </c>
      <c r="D103" s="2" t="inlineStr">
        <is>
          <t>-</t>
        </is>
      </c>
      <c r="E103" s="2" t="inlineStr">
        <is>
          <t>-</t>
        </is>
      </c>
      <c r="F103" s="2" t="inlineStr">
        <is>
          <t>HABIDO</t>
        </is>
      </c>
      <c r="G103" s="2" t="inlineStr">
        <is>
          <t>ACTIVO</t>
        </is>
      </c>
      <c r="H103" s="2" t="inlineStr">
        <is>
          <t>08/01/2024</t>
        </is>
      </c>
      <c r="I103" s="2" t="inlineStr">
        <is>
          <t>08/01/2024</t>
        </is>
      </c>
      <c r="J103" s="2" t="inlineStr">
        <is>
          <t>LA LIBERTAD</t>
        </is>
      </c>
      <c r="K103" s="2" t="inlineStr">
        <is>
          <t>SANCHEZ CARRION</t>
        </is>
      </c>
      <c r="L103" s="2" t="inlineStr">
        <is>
          <t>MARCABAL</t>
        </is>
      </c>
      <c r="M103" s="2" t="inlineStr">
        <is>
          <t>CAL. VICTOR RAUL NRO. SN MARCABAL</t>
        </is>
      </c>
      <c r="N103" s="2" t="inlineStr">
        <is>
          <t>-</t>
        </is>
      </c>
      <c r="O103" s="2" t="inlineStr">
        <is>
          <t>-</t>
        </is>
      </c>
      <c r="P103" s="2" t="inlineStr">
        <is>
          <t>SIN ACTIVIDAD</t>
        </is>
      </c>
      <c r="Q103" s="2" t="inlineStr">
        <is>
          <t>CRIA DE ANIMALES DOMESTICOS.</t>
        </is>
      </c>
      <c r="R103" s="2" t="inlineStr">
        <is>
          <t>VTA.  MIN. ALIMENTOS, BEBIDAS, TABACO.</t>
        </is>
      </c>
      <c r="S103" s="2" t="inlineStr">
        <is>
          <t>-</t>
        </is>
      </c>
      <c r="T103" s="2" t="inlineStr">
        <is>
          <t>NO</t>
        </is>
      </c>
      <c r="U103" s="2" t="inlineStr">
        <is>
          <t>-</t>
        </is>
      </c>
      <c r="V103" s="2" t="inlineStr">
        <is>
          <t>-</t>
        </is>
      </c>
      <c r="W103" s="2" t="inlineStr">
        <is>
          <t>-</t>
        </is>
      </c>
      <c r="X103" s="2" t="inlineStr">
        <is>
          <t>-</t>
        </is>
      </c>
    </row>
    <row r="104">
      <c r="A104" s="2" t="inlineStr">
        <is>
          <t>20603296576</t>
        </is>
      </c>
      <c r="B104" s="2" t="inlineStr">
        <is>
          <t>ASOCIACION DE PRODUCTORES AGROPECUARIOS Y DERIVADOS LACTEOS DE ORCOPAMPA - ORCOLAC</t>
        </is>
      </c>
      <c r="C104" s="2" t="inlineStr">
        <is>
          <t>ASOCIACION</t>
        </is>
      </c>
      <c r="D104" s="2" t="inlineStr">
        <is>
          <t>-</t>
        </is>
      </c>
      <c r="E104" s="2" t="inlineStr">
        <is>
          <t>-</t>
        </is>
      </c>
      <c r="F104" s="2" t="inlineStr">
        <is>
          <t>HABIDO</t>
        </is>
      </c>
      <c r="G104" s="2" t="inlineStr">
        <is>
          <t>ACTIVO</t>
        </is>
      </c>
      <c r="H104" s="2" t="inlineStr">
        <is>
          <t>14/06/2018</t>
        </is>
      </c>
      <c r="I104" s="2" t="inlineStr">
        <is>
          <t>01/07/2018</t>
        </is>
      </c>
      <c r="J104" s="2" t="inlineStr">
        <is>
          <t>AREQUIPA</t>
        </is>
      </c>
      <c r="K104" s="2" t="inlineStr">
        <is>
          <t>CASTILLA</t>
        </is>
      </c>
      <c r="L104" s="2" t="inlineStr">
        <is>
          <t>ORCOPAMPA</t>
        </is>
      </c>
      <c r="M104" s="2" t="inlineStr">
        <is>
          <t>CAL. SANTA ROSA NRO. S/N</t>
        </is>
      </c>
      <c r="N104" s="2" t="inlineStr">
        <is>
          <t>-</t>
        </is>
      </c>
      <c r="O104" s="2" t="inlineStr">
        <is>
          <t>-</t>
        </is>
      </c>
      <c r="P104" s="2" t="inlineStr">
        <is>
          <t>SIN ACTIVIDAD</t>
        </is>
      </c>
      <c r="Q104" s="2" t="inlineStr">
        <is>
          <t>ELAB DE PRODUCTOS LACTEOS.</t>
        </is>
      </c>
      <c r="R104" s="2" t="inlineStr">
        <is>
          <t>-</t>
        </is>
      </c>
      <c r="S104" s="2" t="inlineStr">
        <is>
          <t>-</t>
        </is>
      </c>
      <c r="T104" s="2" t="inlineStr">
        <is>
          <t>NO</t>
        </is>
      </c>
      <c r="U104" s="2" t="inlineStr">
        <is>
          <t>-</t>
        </is>
      </c>
      <c r="V104" s="2" t="inlineStr">
        <is>
          <t>-</t>
        </is>
      </c>
      <c r="W104" s="2" t="inlineStr">
        <is>
          <t>-</t>
        </is>
      </c>
      <c r="X104" s="2" t="inlineStr">
        <is>
          <t>-</t>
        </is>
      </c>
    </row>
    <row r="105">
      <c r="A105" s="2" t="inlineStr">
        <is>
          <t>20601209811</t>
        </is>
      </c>
      <c r="B105" s="2" t="inlineStr">
        <is>
          <t>ASOCIACION DE PRODUCTORES AGROPECUARIOS Y DESTILADOS NUEVO HORIZONTE HUALLANCHI - APROAGRHU</t>
        </is>
      </c>
      <c r="C105" s="2" t="inlineStr">
        <is>
          <t>ASOCIACION</t>
        </is>
      </c>
      <c r="D105" s="2" t="inlineStr">
        <is>
          <t>-</t>
        </is>
      </c>
      <c r="E105" s="2" t="inlineStr">
        <is>
          <t>-</t>
        </is>
      </c>
      <c r="F105" s="2" t="inlineStr">
        <is>
          <t>HABIDO</t>
        </is>
      </c>
      <c r="G105" s="2" t="inlineStr">
        <is>
          <t>ACTIVO</t>
        </is>
      </c>
      <c r="H105" s="2" t="inlineStr">
        <is>
          <t>27/02/2026</t>
        </is>
      </c>
      <c r="I105" s="2" t="inlineStr">
        <is>
          <t>01/03/2026</t>
        </is>
      </c>
      <c r="J105" s="2" t="inlineStr">
        <is>
          <t>LIMA</t>
        </is>
      </c>
      <c r="K105" s="2" t="inlineStr">
        <is>
          <t>HUAROCHIRI</t>
        </is>
      </c>
      <c r="L105" s="2" t="inlineStr">
        <is>
          <t>SANTO DOMINGO DE LOS OLLEROS</t>
        </is>
      </c>
      <c r="M105" s="2" t="inlineStr">
        <is>
          <t>CAL. SAN JUAN NRO. S/N (A MEDIA CUADRA DE LA IGLESIA SAN PEDRO)</t>
        </is>
      </c>
      <c r="N105" s="2" t="inlineStr">
        <is>
          <t>-</t>
        </is>
      </c>
      <c r="O105" s="2" t="inlineStr">
        <is>
          <t>-</t>
        </is>
      </c>
      <c r="P105" s="2" t="inlineStr">
        <is>
          <t>SIN ACTIVIDAD</t>
        </is>
      </c>
      <c r="Q105" s="2" t="inlineStr">
        <is>
          <t>ACTIVIDADES OTRAS ASOCIACIONES NCP.</t>
        </is>
      </c>
      <c r="R105" s="2" t="inlineStr">
        <is>
          <t>-</t>
        </is>
      </c>
      <c r="S105" s="2" t="inlineStr">
        <is>
          <t>-</t>
        </is>
      </c>
      <c r="T105" s="2" t="inlineStr">
        <is>
          <t>NO</t>
        </is>
      </c>
      <c r="U105" s="2" t="inlineStr">
        <is>
          <t>-</t>
        </is>
      </c>
      <c r="V105" s="2" t="inlineStr">
        <is>
          <t>-</t>
        </is>
      </c>
      <c r="W105" s="2" t="inlineStr">
        <is>
          <t>-</t>
        </is>
      </c>
      <c r="X105" s="2" t="inlineStr">
        <is>
          <t>-</t>
        </is>
      </c>
    </row>
    <row r="106">
      <c r="A106" s="2" t="inlineStr">
        <is>
          <t>20606497122</t>
        </is>
      </c>
      <c r="B106" s="2" t="inlineStr">
        <is>
          <t>ASOCIACION DE PRODUCTORES AGROPECUARIOS Y FORESTALES COBARRIANOS DE SINCOS - APAFCOS</t>
        </is>
      </c>
      <c r="C106" s="2" t="inlineStr">
        <is>
          <t>ASOCIACION</t>
        </is>
      </c>
      <c r="D106" s="2" t="inlineStr">
        <is>
          <t>-</t>
        </is>
      </c>
      <c r="E106" s="2" t="inlineStr">
        <is>
          <t>-</t>
        </is>
      </c>
      <c r="F106" s="2" t="inlineStr">
        <is>
          <t>HABIDO</t>
        </is>
      </c>
      <c r="G106" s="2" t="inlineStr">
        <is>
          <t>ACTIVO</t>
        </is>
      </c>
      <c r="H106" s="2" t="inlineStr">
        <is>
          <t>11/12/2024</t>
        </is>
      </c>
      <c r="I106" s="2" t="inlineStr">
        <is>
          <t>11/12/2024</t>
        </is>
      </c>
      <c r="J106" s="2" t="inlineStr">
        <is>
          <t>JUNIN</t>
        </is>
      </c>
      <c r="K106" s="2" t="inlineStr">
        <is>
          <t>JAUJA</t>
        </is>
      </c>
      <c r="L106" s="2" t="inlineStr">
        <is>
          <t>SINCOS</t>
        </is>
      </c>
      <c r="M106" s="2" t="inlineStr">
        <is>
          <t>CAL. REAL NRO. 1245 (A 1 CDRA Y 1/2 DE LA PLAZA SINCOS)</t>
        </is>
      </c>
      <c r="N106" s="2" t="inlineStr">
        <is>
          <t>-</t>
        </is>
      </c>
      <c r="O106" s="2" t="inlineStr">
        <is>
          <t>-</t>
        </is>
      </c>
      <c r="P106" s="2" t="inlineStr">
        <is>
          <t>SIN ACTIVIDAD</t>
        </is>
      </c>
      <c r="Q106" s="2" t="inlineStr">
        <is>
          <t>CRIA DE GANADO.</t>
        </is>
      </c>
      <c r="R106" s="2" t="inlineStr">
        <is>
          <t>-</t>
        </is>
      </c>
      <c r="S106" s="2" t="inlineStr">
        <is>
          <t>-</t>
        </is>
      </c>
      <c r="T106" s="2" t="inlineStr">
        <is>
          <t>NO</t>
        </is>
      </c>
      <c r="U106" s="2" t="inlineStr">
        <is>
          <t>-</t>
        </is>
      </c>
      <c r="V106" s="2" t="inlineStr">
        <is>
          <t>-</t>
        </is>
      </c>
      <c r="W106" s="2" t="inlineStr">
        <is>
          <t>-</t>
        </is>
      </c>
      <c r="X106" s="2" t="inlineStr">
        <is>
          <t>-</t>
        </is>
      </c>
    </row>
    <row r="107">
      <c r="A107" s="2" t="inlineStr">
        <is>
          <t>20600675487</t>
        </is>
      </c>
      <c r="B107" s="2" t="inlineStr">
        <is>
          <t>ASOCIACION DE PRODUCTORES AGROPECUARIOS Y FORESTALES NUEVA URBANIZACION DE HUALLATA</t>
        </is>
      </c>
      <c r="C107" s="2" t="inlineStr">
        <is>
          <t>ASOCIACION</t>
        </is>
      </c>
      <c r="D107" s="2" t="inlineStr">
        <is>
          <t>-</t>
        </is>
      </c>
      <c r="E107" s="2" t="inlineStr">
        <is>
          <t>-</t>
        </is>
      </c>
      <c r="F107" s="2" t="inlineStr">
        <is>
          <t>HABIDO</t>
        </is>
      </c>
      <c r="G107" s="2" t="inlineStr">
        <is>
          <t>ACTIVO</t>
        </is>
      </c>
      <c r="H107" s="2" t="inlineStr">
        <is>
          <t>17/09/2015</t>
        </is>
      </c>
      <c r="I107" s="2" t="inlineStr">
        <is>
          <t>12/11/2015</t>
        </is>
      </c>
      <c r="J107" s="2" t="inlineStr">
        <is>
          <t>AYACUCHO</t>
        </is>
      </c>
      <c r="K107" s="2" t="inlineStr">
        <is>
          <t>CANGALLO</t>
        </is>
      </c>
      <c r="L107" s="2" t="inlineStr">
        <is>
          <t>LOS MOROCHUCOS</t>
        </is>
      </c>
      <c r="M107" s="2" t="inlineStr">
        <is>
          <t>NRO. 26 SEC. ALLPAORCCUNA (S.75294534-PARADERO DE HUALLATA)</t>
        </is>
      </c>
      <c r="N107" s="2" t="inlineStr">
        <is>
          <t>-</t>
        </is>
      </c>
      <c r="O107" s="2" t="inlineStr">
        <is>
          <t>-</t>
        </is>
      </c>
      <c r="P107" s="2" t="inlineStr">
        <is>
          <t>SIN ACTIVIDAD</t>
        </is>
      </c>
      <c r="Q107" s="2" t="inlineStr">
        <is>
          <t>CULTIVOS DE CEREALES.</t>
        </is>
      </c>
      <c r="R107" s="2" t="inlineStr">
        <is>
          <t>ELAB. DE PRODUCTOS DE MOLINERIA.</t>
        </is>
      </c>
      <c r="S107" s="2" t="inlineStr">
        <is>
          <t>-</t>
        </is>
      </c>
      <c r="T107" s="2" t="inlineStr">
        <is>
          <t>NO</t>
        </is>
      </c>
      <c r="U107" s="2" t="inlineStr">
        <is>
          <t>-</t>
        </is>
      </c>
      <c r="V107" s="2" t="inlineStr">
        <is>
          <t>-</t>
        </is>
      </c>
      <c r="W107" s="2" t="inlineStr">
        <is>
          <t>-</t>
        </is>
      </c>
      <c r="X107" s="2" t="inlineStr">
        <is>
          <t>-</t>
        </is>
      </c>
    </row>
    <row r="108">
      <c r="A108" s="2" t="inlineStr">
        <is>
          <t>20609166500</t>
        </is>
      </c>
      <c r="B108" s="2" t="inlineStr">
        <is>
          <t>ASOCIACION DE PRODUCTORES AGROPECUARIOS Y SERVICIOS TURISTICOS YURAQ - WASI</t>
        </is>
      </c>
      <c r="C108" s="2" t="inlineStr">
        <is>
          <t>ASOCIACION</t>
        </is>
      </c>
      <c r="D108" s="2" t="inlineStr">
        <is>
          <t>-</t>
        </is>
      </c>
      <c r="E108" s="2" t="inlineStr">
        <is>
          <t>-</t>
        </is>
      </c>
      <c r="F108" s="2" t="inlineStr">
        <is>
          <t>HABIDO</t>
        </is>
      </c>
      <c r="G108" s="2" t="inlineStr">
        <is>
          <t>ACTIVO</t>
        </is>
      </c>
      <c r="H108" s="2" t="inlineStr">
        <is>
          <t>02/03/2022</t>
        </is>
      </c>
      <c r="I108" s="2" t="inlineStr">
        <is>
          <t>02/03/2022</t>
        </is>
      </c>
      <c r="J108" s="2" t="inlineStr">
        <is>
          <t>AYACUCHO</t>
        </is>
      </c>
      <c r="K108" s="2" t="inlineStr">
        <is>
          <t>PARINACOCHAS</t>
        </is>
      </c>
      <c r="L108" s="2" t="inlineStr">
        <is>
          <t>PUYUSCA</t>
        </is>
      </c>
      <c r="M108" s="2" t="inlineStr">
        <is>
          <t>MZA. A-1 LOTE. 2 ANX. YURACHASI (ALT. PASANDO PUENTE DE YURACCHUASI)</t>
        </is>
      </c>
      <c r="N108" s="2" t="inlineStr">
        <is>
          <t>-</t>
        </is>
      </c>
      <c r="O108" s="2" t="inlineStr">
        <is>
          <t>-</t>
        </is>
      </c>
      <c r="P108" s="2" t="inlineStr">
        <is>
          <t>SIN ACTIVIDAD</t>
        </is>
      </c>
      <c r="Q108" s="2" t="inlineStr">
        <is>
          <t>EXPLOTACION MIXTA.</t>
        </is>
      </c>
      <c r="R108" s="2" t="inlineStr">
        <is>
          <t>ELAB DE OTROS PROD. ALIMENTICIOS.</t>
        </is>
      </c>
      <c r="S108" s="2" t="inlineStr">
        <is>
          <t>-</t>
        </is>
      </c>
      <c r="T108" s="2" t="inlineStr">
        <is>
          <t>NO</t>
        </is>
      </c>
      <c r="U108" s="2" t="inlineStr">
        <is>
          <t>-</t>
        </is>
      </c>
      <c r="V108" s="2" t="inlineStr">
        <is>
          <t>-</t>
        </is>
      </c>
      <c r="W108" s="2" t="inlineStr">
        <is>
          <t>-</t>
        </is>
      </c>
      <c r="X108" s="2" t="inlineStr">
        <is>
          <t>-</t>
        </is>
      </c>
    </row>
    <row r="109">
      <c r="A109" s="2" t="inlineStr">
        <is>
          <t>20609411423</t>
        </is>
      </c>
      <c r="B109" s="2" t="inlineStr">
        <is>
          <t>ASOCIACION DE PRODUCTORES AGROPECUARIOS ÑAUPAQMAN PURISUN DE YALAGUA</t>
        </is>
      </c>
      <c r="C109" s="2" t="inlineStr">
        <is>
          <t>ASOCIACION</t>
        </is>
      </c>
      <c r="D109" s="2" t="inlineStr">
        <is>
          <t>-</t>
        </is>
      </c>
      <c r="E109" s="2" t="inlineStr">
        <is>
          <t>-</t>
        </is>
      </c>
      <c r="F109" s="2" t="inlineStr">
        <is>
          <t>HABIDO</t>
        </is>
      </c>
      <c r="G109" s="2" t="inlineStr">
        <is>
          <t>ACTIVO</t>
        </is>
      </c>
      <c r="H109" s="2" t="inlineStr">
        <is>
          <t>16/05/2024</t>
        </is>
      </c>
      <c r="I109" s="2" t="inlineStr">
        <is>
          <t>16/05/2024</t>
        </is>
      </c>
      <c r="J109" s="2" t="inlineStr">
        <is>
          <t>MOQUEGUA</t>
        </is>
      </c>
      <c r="K109" s="2" t="inlineStr">
        <is>
          <t>GENERAL SANCHEZ CERRO</t>
        </is>
      </c>
      <c r="L109" s="2" t="inlineStr">
        <is>
          <t>UBINAS</t>
        </is>
      </c>
      <c r="M109" s="2" t="inlineStr">
        <is>
          <t>AV. MOQUEGUA NRO. S/N C.C. YALAGUA</t>
        </is>
      </c>
      <c r="N109" s="2" t="inlineStr">
        <is>
          <t>-</t>
        </is>
      </c>
      <c r="O109" s="2" t="inlineStr">
        <is>
          <t>-</t>
        </is>
      </c>
      <c r="P109" s="2" t="inlineStr">
        <is>
          <t>SIN ACTIVIDAD</t>
        </is>
      </c>
      <c r="Q109" s="2" t="inlineStr">
        <is>
          <t>CRIA DE ANIMALES DOMESTICOS.</t>
        </is>
      </c>
      <c r="R109" s="2" t="inlineStr">
        <is>
          <t>EXPLOTACION MIXTA.</t>
        </is>
      </c>
      <c r="S109" s="2" t="inlineStr">
        <is>
          <t>-</t>
        </is>
      </c>
      <c r="T109" s="2" t="inlineStr">
        <is>
          <t>NO</t>
        </is>
      </c>
      <c r="U109" s="2" t="inlineStr">
        <is>
          <t>-</t>
        </is>
      </c>
      <c r="V109" s="2" t="inlineStr">
        <is>
          <t>-</t>
        </is>
      </c>
      <c r="W109" s="2" t="inlineStr">
        <is>
          <t>-</t>
        </is>
      </c>
      <c r="X109" s="2" t="inlineStr">
        <is>
          <t>-</t>
        </is>
      </c>
    </row>
    <row r="110">
      <c r="A110" s="2" t="inlineStr">
        <is>
          <t>20609025353</t>
        </is>
      </c>
      <c r="B110" s="2" t="inlineStr">
        <is>
          <t>ASOCIACION DE PRODUCTORES AGROPERU MANDOVA</t>
        </is>
      </c>
      <c r="C110" s="2" t="inlineStr">
        <is>
          <t>ASOCIACION</t>
        </is>
      </c>
      <c r="D110" s="2" t="inlineStr">
        <is>
          <t>-</t>
        </is>
      </c>
      <c r="E110" s="2" t="inlineStr">
        <is>
          <t>-</t>
        </is>
      </c>
      <c r="F110" s="2" t="inlineStr">
        <is>
          <t>HABIDO</t>
        </is>
      </c>
      <c r="G110" s="2" t="inlineStr">
        <is>
          <t>ACTIVO</t>
        </is>
      </c>
      <c r="H110" s="2" t="inlineStr">
        <is>
          <t>28/01/2022</t>
        </is>
      </c>
      <c r="I110" s="2" t="inlineStr">
        <is>
          <t>01/02/2022</t>
        </is>
      </c>
      <c r="J110" s="2" t="inlineStr">
        <is>
          <t>CAJAMARCA</t>
        </is>
      </c>
      <c r="K110" s="2" t="inlineStr">
        <is>
          <t>JAEN</t>
        </is>
      </c>
      <c r="L110" s="2" t="inlineStr">
        <is>
          <t>JAEN</t>
        </is>
      </c>
      <c r="M110" s="2" t="inlineStr">
        <is>
          <t>CAL. LOS ROBLES MZA. E LOTE. 7 SEC. EL HUITO (1 CDRA ANTES DE LA CASCADA)</t>
        </is>
      </c>
      <c r="N110" s="2" t="inlineStr">
        <is>
          <t>-</t>
        </is>
      </c>
      <c r="O110" s="2" t="inlineStr">
        <is>
          <t>-</t>
        </is>
      </c>
      <c r="P110" s="2" t="inlineStr">
        <is>
          <t>SIN ACTIVIDAD</t>
        </is>
      </c>
      <c r="Q110" s="2" t="inlineStr">
        <is>
          <t>VTA. MAY. ALIMENTOS, BEBIDAS Y TABACO.</t>
        </is>
      </c>
      <c r="R110" s="2" t="inlineStr">
        <is>
          <t>SERVICIOS AGRICOLAS, GANADERAS.</t>
        </is>
      </c>
      <c r="S110" s="2" t="inlineStr">
        <is>
          <t>EXPLOTACION MIXTA.</t>
        </is>
      </c>
      <c r="T110" s="2" t="inlineStr">
        <is>
          <t>NO</t>
        </is>
      </c>
      <c r="U110" s="2" t="inlineStr">
        <is>
          <t>-</t>
        </is>
      </c>
      <c r="V110" s="2" t="inlineStr">
        <is>
          <t>-</t>
        </is>
      </c>
      <c r="W110" s="2" t="inlineStr">
        <is>
          <t>-</t>
        </is>
      </c>
      <c r="X110" s="2" t="inlineStr">
        <is>
          <t>-</t>
        </is>
      </c>
    </row>
    <row r="111">
      <c r="A111" s="2" t="inlineStr">
        <is>
          <t>20568194951</t>
        </is>
      </c>
      <c r="B111" s="2" t="inlineStr">
        <is>
          <t>ASOCIACION DE PRODUCTORES AGROSOSTENIBLES VILLA ECOLOGICA PERU</t>
        </is>
      </c>
      <c r="C111" s="2" t="inlineStr">
        <is>
          <t>ASOCIACION</t>
        </is>
      </c>
      <c r="D111" s="2" t="inlineStr">
        <is>
          <t>-</t>
        </is>
      </c>
      <c r="E111" s="2" t="inlineStr">
        <is>
          <t>APSOS ECOLOGICOS PERU</t>
        </is>
      </c>
      <c r="F111" s="2" t="inlineStr">
        <is>
          <t>HABIDO</t>
        </is>
      </c>
      <c r="G111" s="2" t="inlineStr">
        <is>
          <t>ACTIVO</t>
        </is>
      </c>
      <c r="H111" s="2" t="inlineStr">
        <is>
          <t>21/12/2011</t>
        </is>
      </c>
      <c r="I111" s="2" t="inlineStr">
        <is>
          <t>28/02/2012</t>
        </is>
      </c>
      <c r="J111" s="2" t="inlineStr">
        <is>
          <t>JUNIN</t>
        </is>
      </c>
      <c r="K111" s="2" t="inlineStr">
        <is>
          <t>SATIPO</t>
        </is>
      </c>
      <c r="L111" s="2" t="inlineStr">
        <is>
          <t>PANGOA</t>
        </is>
      </c>
      <c r="M111" s="2" t="inlineStr">
        <is>
          <t>JR. PRIMAVERA NRO. S/N C.P. SEC UNIDOS SAN RAMON (COSTADO DE LA COOPERATIVA SANGARENI)</t>
        </is>
      </c>
      <c r="N111" s="2" t="inlineStr">
        <is>
          <t>-</t>
        </is>
      </c>
      <c r="O111" s="2" t="inlineStr">
        <is>
          <t>-</t>
        </is>
      </c>
      <c r="P111" s="2" t="inlineStr">
        <is>
          <t>EXPORTADOR</t>
        </is>
      </c>
      <c r="Q111" s="2" t="inlineStr">
        <is>
          <t>ELAB. FRUTAS, LEG. Y HORTALIZAS.</t>
        </is>
      </c>
      <c r="R111" s="2" t="inlineStr">
        <is>
          <t>TRANSPORTE  DE CARGA POR CARRETERA.</t>
        </is>
      </c>
      <c r="S111" s="2" t="inlineStr">
        <is>
          <t>-</t>
        </is>
      </c>
      <c r="T111" s="2" t="inlineStr">
        <is>
          <t>NO</t>
        </is>
      </c>
      <c r="U111" s="2" t="inlineStr">
        <is>
          <t>-</t>
        </is>
      </c>
      <c r="V111" s="2" t="inlineStr">
        <is>
          <t>-</t>
        </is>
      </c>
      <c r="W111" s="2" t="inlineStr">
        <is>
          <t>-</t>
        </is>
      </c>
      <c r="X111" s="2" t="inlineStr">
        <is>
          <t>-</t>
        </is>
      </c>
    </row>
    <row r="112">
      <c r="A112" s="2" t="inlineStr">
        <is>
          <t>20610124977</t>
        </is>
      </c>
      <c r="B112" s="2" t="inlineStr">
        <is>
          <t>ASOCIACION DE PRODUCTORES ALPAQUEROS PISCICULTORES Y ARTESANOS DEL DISTRITO DE CAYLLOMA</t>
        </is>
      </c>
      <c r="C112" s="2" t="inlineStr">
        <is>
          <t>ASOCIACION</t>
        </is>
      </c>
      <c r="D112" s="2" t="inlineStr">
        <is>
          <t>-</t>
        </is>
      </c>
      <c r="E112" s="2" t="inlineStr">
        <is>
          <t>-</t>
        </is>
      </c>
      <c r="F112" s="2" t="inlineStr">
        <is>
          <t>HABIDO</t>
        </is>
      </c>
      <c r="G112" s="2" t="inlineStr">
        <is>
          <t>ACTIVO</t>
        </is>
      </c>
      <c r="H112" s="2" t="inlineStr">
        <is>
          <t>19/03/2026</t>
        </is>
      </c>
      <c r="I112" s="2" t="inlineStr">
        <is>
          <t>19/03/2026</t>
        </is>
      </c>
      <c r="J112" s="2" t="inlineStr">
        <is>
          <t>AREQUIPA</t>
        </is>
      </c>
      <c r="K112" s="2" t="inlineStr">
        <is>
          <t>CAYLLOMA</t>
        </is>
      </c>
      <c r="L112" s="2" t="inlineStr">
        <is>
          <t>CAYLLOMA</t>
        </is>
      </c>
      <c r="M112" s="2" t="inlineStr">
        <is>
          <t>CAL. SAN NICOLAS NRO. 113</t>
        </is>
      </c>
      <c r="N112" s="2" t="inlineStr">
        <is>
          <t>-</t>
        </is>
      </c>
      <c r="O112" s="2" t="inlineStr">
        <is>
          <t>-</t>
        </is>
      </c>
      <c r="P112" s="2" t="inlineStr">
        <is>
          <t>SIN ACTIVIDAD</t>
        </is>
      </c>
      <c r="Q112" s="2" t="inlineStr">
        <is>
          <t>CRIA DE ANIMALES DOMESTICOS.</t>
        </is>
      </c>
      <c r="R112" s="2" t="inlineStr">
        <is>
          <t>ACTIVIDADES OTRAS ASOCIACIONES NCP.</t>
        </is>
      </c>
      <c r="S112" s="2" t="inlineStr">
        <is>
          <t>VTA.  MAY. DE MATERIAS PRIMAS AGROPEC.</t>
        </is>
      </c>
      <c r="T112" s="2" t="inlineStr">
        <is>
          <t>NO</t>
        </is>
      </c>
      <c r="U112" s="2" t="inlineStr">
        <is>
          <t>-</t>
        </is>
      </c>
      <c r="V112" s="2" t="inlineStr">
        <is>
          <t>-</t>
        </is>
      </c>
      <c r="W112" s="2" t="inlineStr">
        <is>
          <t>-</t>
        </is>
      </c>
      <c r="X112" s="2" t="inlineStr">
        <is>
          <t>-</t>
        </is>
      </c>
    </row>
    <row r="113">
      <c r="A113" s="2" t="inlineStr">
        <is>
          <t>20487661539</t>
        </is>
      </c>
      <c r="B113" s="2" t="inlineStr">
        <is>
          <t>ASOCIACION DE PRODUCTORES CACAOTEROS DEL DISTRITO DE HUARANGO</t>
        </is>
      </c>
      <c r="C113" s="2" t="inlineStr">
        <is>
          <t>ASOCIACION</t>
        </is>
      </c>
      <c r="D113" s="2" t="inlineStr">
        <is>
          <t>-</t>
        </is>
      </c>
      <c r="E113" s="2" t="inlineStr">
        <is>
          <t>-</t>
        </is>
      </c>
      <c r="F113" s="2" t="inlineStr">
        <is>
          <t>HABIDO</t>
        </is>
      </c>
      <c r="G113" s="2" t="inlineStr">
        <is>
          <t>ACTIVO</t>
        </is>
      </c>
      <c r="H113" s="2" t="inlineStr">
        <is>
          <t>30/12/2015</t>
        </is>
      </c>
      <c r="I113" s="2" t="inlineStr">
        <is>
          <t>01/01/2016</t>
        </is>
      </c>
      <c r="J113" s="2" t="inlineStr">
        <is>
          <t>CAJAMARCA</t>
        </is>
      </c>
      <c r="K113" s="2" t="inlineStr">
        <is>
          <t>SAN IGNACIO</t>
        </is>
      </c>
      <c r="L113" s="2" t="inlineStr">
        <is>
          <t>HUARANGO</t>
        </is>
      </c>
      <c r="M113" s="2" t="inlineStr">
        <is>
          <t>CAL. SANTA ROSA NRO. C-01 CAS. CIGARRO DE ORO (COSTADO DE LA LOZA DEPORTIVA-1PISO-VERDE)</t>
        </is>
      </c>
      <c r="N113" s="2" t="inlineStr">
        <is>
          <t>-</t>
        </is>
      </c>
      <c r="O113" s="2" t="inlineStr">
        <is>
          <t>-</t>
        </is>
      </c>
      <c r="P113" s="2" t="inlineStr">
        <is>
          <t>SIN ACTIVIDAD</t>
        </is>
      </c>
      <c r="Q113" s="2" t="inlineStr">
        <is>
          <t>CULTIVO DE FRUTAS.</t>
        </is>
      </c>
      <c r="R113" s="2" t="inlineStr">
        <is>
          <t>-</t>
        </is>
      </c>
      <c r="S113" s="2" t="inlineStr">
        <is>
          <t>-</t>
        </is>
      </c>
      <c r="T113" s="2" t="inlineStr">
        <is>
          <t>NO</t>
        </is>
      </c>
      <c r="U113" s="2" t="inlineStr">
        <is>
          <t>-</t>
        </is>
      </c>
      <c r="V113" s="2" t="inlineStr">
        <is>
          <t>-</t>
        </is>
      </c>
      <c r="W113" s="2" t="inlineStr">
        <is>
          <t>-</t>
        </is>
      </c>
      <c r="X113" s="2" t="inlineStr">
        <is>
          <t>-</t>
        </is>
      </c>
    </row>
    <row r="114">
      <c r="A114" s="2" t="inlineStr">
        <is>
          <t>20604309728</t>
        </is>
      </c>
      <c r="B114" s="2" t="inlineStr">
        <is>
          <t>ASOCIACION DE PRODUCTORES CAFETALEROS AGROECOLOGICOS SAN JUAN</t>
        </is>
      </c>
      <c r="C114" s="2" t="inlineStr">
        <is>
          <t>ASOCIACION</t>
        </is>
      </c>
      <c r="D114" s="2" t="inlineStr">
        <is>
          <t>-</t>
        </is>
      </c>
      <c r="E114" s="2" t="inlineStr">
        <is>
          <t>COFFEE SAN JUAN</t>
        </is>
      </c>
      <c r="F114" s="2" t="inlineStr">
        <is>
          <t>HABIDO</t>
        </is>
      </c>
      <c r="G114" s="2" t="inlineStr">
        <is>
          <t>ACTIVO</t>
        </is>
      </c>
      <c r="H114" s="2" t="inlineStr">
        <is>
          <t>01/03/2019</t>
        </is>
      </c>
      <c r="I114" s="2" t="inlineStr">
        <is>
          <t>01/03/2019</t>
        </is>
      </c>
      <c r="J114" s="2" t="inlineStr">
        <is>
          <t>CAJAMARCA</t>
        </is>
      </c>
      <c r="K114" s="2" t="inlineStr">
        <is>
          <t>SAN IGNACIO</t>
        </is>
      </c>
      <c r="L114" s="2" t="inlineStr">
        <is>
          <t>SAN IGNACIO</t>
        </is>
      </c>
      <c r="M114" s="2" t="inlineStr">
        <is>
          <t>CAL. ZARUMILLA NRO. S/N OTR. CENTRO DE SAN IGNACIO (CDRA 5 SALIDA A NAMBALLE-PORTONES VERDES)</t>
        </is>
      </c>
      <c r="N114" s="2" t="inlineStr">
        <is>
          <t>-</t>
        </is>
      </c>
      <c r="O114" s="2" t="inlineStr">
        <is>
          <t>-</t>
        </is>
      </c>
      <c r="P114" s="2" t="inlineStr">
        <is>
          <t>IMPORTADOR/EXPORTADOR</t>
        </is>
      </c>
      <c r="Q114" s="2" t="inlineStr">
        <is>
          <t>CULTIVOS DE CEREALES.</t>
        </is>
      </c>
      <c r="R114" s="2" t="inlineStr">
        <is>
          <t>EXPLOTACION MIXTA.</t>
        </is>
      </c>
      <c r="S114" s="2" t="inlineStr">
        <is>
          <t>-</t>
        </is>
      </c>
      <c r="T114" s="2" t="inlineStr">
        <is>
          <t>NO</t>
        </is>
      </c>
      <c r="U114" s="2" t="inlineStr">
        <is>
          <t>-</t>
        </is>
      </c>
      <c r="V114" s="2" t="inlineStr">
        <is>
          <t>-</t>
        </is>
      </c>
      <c r="W114" s="2" t="inlineStr">
        <is>
          <t>-</t>
        </is>
      </c>
      <c r="X114" s="2" t="inlineStr">
        <is>
          <t>-</t>
        </is>
      </c>
    </row>
    <row r="115">
      <c r="A115" s="2" t="inlineStr">
        <is>
          <t>20602770860</t>
        </is>
      </c>
      <c r="B115" s="2" t="inlineStr">
        <is>
          <t>ASOCIACION DE PRODUCTORES DE ARROZ DEL VALLE DEL SHANUSI</t>
        </is>
      </c>
      <c r="C115" s="2" t="inlineStr">
        <is>
          <t>ASOCIACION</t>
        </is>
      </c>
      <c r="D115" s="2" t="inlineStr">
        <is>
          <t>-</t>
        </is>
      </c>
      <c r="E115" s="2" t="inlineStr">
        <is>
          <t>-</t>
        </is>
      </c>
      <c r="F115" s="2" t="inlineStr">
        <is>
          <t>HABIDO</t>
        </is>
      </c>
      <c r="G115" s="2" t="inlineStr">
        <is>
          <t>ACTIVO</t>
        </is>
      </c>
      <c r="H115" s="2" t="inlineStr">
        <is>
          <t>05/01/2018</t>
        </is>
      </c>
      <c r="I115" s="2" t="inlineStr">
        <is>
          <t>08/11/2018</t>
        </is>
      </c>
      <c r="J115" s="2" t="inlineStr">
        <is>
          <t>LORETO</t>
        </is>
      </c>
      <c r="K115" s="2" t="inlineStr">
        <is>
          <t>ALTO AMAZONAS</t>
        </is>
      </c>
      <c r="L115" s="2" t="inlineStr">
        <is>
          <t>YURIMAGUAS</t>
        </is>
      </c>
      <c r="M115" s="2" t="inlineStr">
        <is>
          <t>CAR. YURIMAGUAS - TARAPOTO. KM. 28 CAS. SANTO TOMAS.</t>
        </is>
      </c>
      <c r="N115" s="2" t="inlineStr">
        <is>
          <t>-</t>
        </is>
      </c>
      <c r="O115" s="2" t="inlineStr">
        <is>
          <t>-</t>
        </is>
      </c>
      <c r="P115" s="2" t="inlineStr">
        <is>
          <t>SIN ACTIVIDAD</t>
        </is>
      </c>
      <c r="Q115" s="2" t="inlineStr">
        <is>
          <t>EXPLOTACION MIXTA.</t>
        </is>
      </c>
      <c r="R115" s="2" t="inlineStr">
        <is>
          <t>ELAB. DE PRODUCTOS DE MOLINERIA.</t>
        </is>
      </c>
      <c r="S115" s="2" t="inlineStr">
        <is>
          <t>-</t>
        </is>
      </c>
      <c r="T115" s="2" t="inlineStr">
        <is>
          <t>NO</t>
        </is>
      </c>
      <c r="U115" s="2" t="inlineStr">
        <is>
          <t>-</t>
        </is>
      </c>
      <c r="V115" s="2" t="inlineStr">
        <is>
          <t>-</t>
        </is>
      </c>
      <c r="W115" s="2" t="inlineStr">
        <is>
          <t>-</t>
        </is>
      </c>
      <c r="X115" s="2" t="inlineStr">
        <is>
          <t>-</t>
        </is>
      </c>
    </row>
    <row r="116">
      <c r="A116" s="2" t="inlineStr">
        <is>
          <t>20487558363</t>
        </is>
      </c>
      <c r="B116" s="2" t="inlineStr">
        <is>
          <t>ASOCIACION DE PRODUCTORES DE BAMBU RIO MARAÑON</t>
        </is>
      </c>
      <c r="C116" s="2" t="inlineStr">
        <is>
          <t>ASOCIACION</t>
        </is>
      </c>
      <c r="D116" s="2" t="inlineStr">
        <is>
          <t>-</t>
        </is>
      </c>
      <c r="E116" s="2" t="inlineStr">
        <is>
          <t>-</t>
        </is>
      </c>
      <c r="F116" s="2" t="inlineStr">
        <is>
          <t>HABIDO</t>
        </is>
      </c>
      <c r="G116" s="2" t="inlineStr">
        <is>
          <t>ACTIVO</t>
        </is>
      </c>
      <c r="H116" s="2" t="inlineStr">
        <is>
          <t>01/07/2016</t>
        </is>
      </c>
      <c r="I116" s="2" t="inlineStr">
        <is>
          <t>01/07/2016</t>
        </is>
      </c>
      <c r="J116" s="2" t="inlineStr">
        <is>
          <t>AMAZONAS</t>
        </is>
      </c>
      <c r="K116" s="2" t="inlineStr">
        <is>
          <t>BAGUA</t>
        </is>
      </c>
      <c r="L116" s="2" t="inlineStr">
        <is>
          <t>ARAMANGO</t>
        </is>
      </c>
      <c r="M116" s="2" t="inlineStr">
        <is>
          <t>NRO. REF C.P. EL MUYO (FRENTE A CENTRO DE ACOPIO DE CACAO)</t>
        </is>
      </c>
      <c r="N116" s="2" t="inlineStr">
        <is>
          <t>-</t>
        </is>
      </c>
      <c r="O116" s="2" t="inlineStr">
        <is>
          <t>-</t>
        </is>
      </c>
      <c r="P116" s="2" t="inlineStr">
        <is>
          <t>SIN ACTIVIDAD</t>
        </is>
      </c>
      <c r="Q116" s="2" t="inlineStr">
        <is>
          <t>TRANSPORTE  DE CARGA POR CARRETERA.</t>
        </is>
      </c>
      <c r="R116" s="2" t="inlineStr">
        <is>
          <t>SILVICULTURA Y EXT. DE MADERA.</t>
        </is>
      </c>
      <c r="S116" s="2" t="inlineStr">
        <is>
          <t>-</t>
        </is>
      </c>
      <c r="T116" s="2" t="inlineStr">
        <is>
          <t>NO</t>
        </is>
      </c>
      <c r="U116" s="2" t="inlineStr">
        <is>
          <t>-</t>
        </is>
      </c>
      <c r="V116" s="2" t="inlineStr">
        <is>
          <t>-</t>
        </is>
      </c>
      <c r="W116" s="2" t="inlineStr">
        <is>
          <t>-</t>
        </is>
      </c>
      <c r="X116" s="2" t="inlineStr">
        <is>
          <t>-</t>
        </is>
      </c>
    </row>
    <row r="117">
      <c r="A117" s="2" t="inlineStr">
        <is>
          <t>20604988200</t>
        </is>
      </c>
      <c r="B117" s="2" t="inlineStr">
        <is>
          <t>ASOCIACION DE PRODUCTORES DE CACAO CCAPAQKILLA</t>
        </is>
      </c>
      <c r="C117" s="2" t="inlineStr">
        <is>
          <t>ASOCIACION</t>
        </is>
      </c>
      <c r="D117" s="2" t="inlineStr">
        <is>
          <t>-</t>
        </is>
      </c>
      <c r="E117" s="2" t="inlineStr">
        <is>
          <t>-</t>
        </is>
      </c>
      <c r="F117" s="2" t="inlineStr">
        <is>
          <t>HABIDO</t>
        </is>
      </c>
      <c r="G117" s="2" t="inlineStr">
        <is>
          <t>ACTIVO</t>
        </is>
      </c>
      <c r="H117" s="2" t="inlineStr">
        <is>
          <t>11/07/2019</t>
        </is>
      </c>
      <c r="I117" s="2" t="inlineStr">
        <is>
          <t>01/07/2019</t>
        </is>
      </c>
      <c r="J117" s="2" t="inlineStr">
        <is>
          <t>CUSCO</t>
        </is>
      </c>
      <c r="K117" s="2" t="inlineStr">
        <is>
          <t>LA CONVENCION</t>
        </is>
      </c>
      <c r="L117" s="2" t="inlineStr">
        <is>
          <t>ECHARATE</t>
        </is>
      </c>
      <c r="M117" s="2" t="inlineStr">
        <is>
          <t>NRO. SN COM. PLAYA PACHIRI (RL BEATRIZ VARGAS CEL 959689616)</t>
        </is>
      </c>
      <c r="N117" s="2" t="inlineStr">
        <is>
          <t>-</t>
        </is>
      </c>
      <c r="O117" s="2" t="inlineStr">
        <is>
          <t>-</t>
        </is>
      </c>
      <c r="P117" s="2" t="inlineStr">
        <is>
          <t>SIN ACTIVIDAD</t>
        </is>
      </c>
      <c r="Q117" s="2" t="inlineStr">
        <is>
          <t>VTA. MAY. ALIMENTOS, BEBIDAS Y TABACO.</t>
        </is>
      </c>
      <c r="R117" s="2" t="inlineStr">
        <is>
          <t>SERVICIOS AGRICOLAS, GANADERAS.</t>
        </is>
      </c>
      <c r="S117" s="2" t="inlineStr">
        <is>
          <t>-</t>
        </is>
      </c>
      <c r="T117" s="2" t="inlineStr">
        <is>
          <t>NO</t>
        </is>
      </c>
      <c r="U117" s="2" t="inlineStr">
        <is>
          <t>-</t>
        </is>
      </c>
      <c r="V117" s="2" t="inlineStr">
        <is>
          <t>-</t>
        </is>
      </c>
      <c r="W117" s="2" t="inlineStr">
        <is>
          <t>-</t>
        </is>
      </c>
      <c r="X117" s="2" t="inlineStr">
        <is>
          <t>-</t>
        </is>
      </c>
    </row>
    <row r="118">
      <c r="A118" s="2" t="inlineStr">
        <is>
          <t>20604215600</t>
        </is>
      </c>
      <c r="B118" s="2" t="inlineStr">
        <is>
          <t>ASOCIACION DE PRODUCTORES DE CACAO ECOLOGICO DE DISTRITO DE QUELLOUNO</t>
        </is>
      </c>
      <c r="C118" s="2" t="inlineStr">
        <is>
          <t>ASOCIACION</t>
        </is>
      </c>
      <c r="D118" s="2" t="inlineStr">
        <is>
          <t>-</t>
        </is>
      </c>
      <c r="E118" s="2" t="inlineStr">
        <is>
          <t>-</t>
        </is>
      </c>
      <c r="F118" s="2" t="inlineStr">
        <is>
          <t>HABIDO</t>
        </is>
      </c>
      <c r="G118" s="2" t="inlineStr">
        <is>
          <t>ACTIVO</t>
        </is>
      </c>
      <c r="H118" s="2" t="inlineStr">
        <is>
          <t>31/03/2025</t>
        </is>
      </c>
      <c r="I118" s="2" t="inlineStr">
        <is>
          <t>01/04/2025</t>
        </is>
      </c>
      <c r="J118" s="2" t="inlineStr">
        <is>
          <t>CUSCO</t>
        </is>
      </c>
      <c r="K118" s="2" t="inlineStr">
        <is>
          <t>LA CONVENCION</t>
        </is>
      </c>
      <c r="L118" s="2" t="inlineStr">
        <is>
          <t>QUELLOUNO</t>
        </is>
      </c>
      <c r="M118" s="2" t="inlineStr">
        <is>
          <t>NRO. SN C.P. QUELLOUNO (APV EVENECER)</t>
        </is>
      </c>
      <c r="N118" s="2" t="inlineStr">
        <is>
          <t>-</t>
        </is>
      </c>
      <c r="O118" s="2" t="inlineStr">
        <is>
          <t>-</t>
        </is>
      </c>
      <c r="P118" s="2" t="inlineStr">
        <is>
          <t>SIN ACTIVIDAD</t>
        </is>
      </c>
      <c r="Q118" s="2" t="inlineStr">
        <is>
          <t>ELAB. CACAO, CHOCOLATE Y CONFIT.</t>
        </is>
      </c>
      <c r="R118" s="2" t="inlineStr">
        <is>
          <t>VTA. MAY. ALIMENTOS, BEBIDAS Y TABACO.</t>
        </is>
      </c>
      <c r="S118" s="2" t="inlineStr">
        <is>
          <t>-</t>
        </is>
      </c>
      <c r="T118" s="2" t="inlineStr">
        <is>
          <t>NO</t>
        </is>
      </c>
      <c r="U118" s="2" t="inlineStr">
        <is>
          <t>-</t>
        </is>
      </c>
      <c r="V118" s="2" t="inlineStr">
        <is>
          <t>-</t>
        </is>
      </c>
      <c r="W118" s="2" t="inlineStr">
        <is>
          <t>-</t>
        </is>
      </c>
      <c r="X118" s="2" t="inlineStr">
        <is>
          <t>-</t>
        </is>
      </c>
    </row>
    <row r="119">
      <c r="A119" s="2" t="inlineStr">
        <is>
          <t>20494699690</t>
        </is>
      </c>
      <c r="B119" s="2" t="inlineStr">
        <is>
          <t>ASOCIACION DE PRODUCTORES DE CACAO ECOLOGICO DE KIMBIRI - APROCEK</t>
        </is>
      </c>
      <c r="C119" s="2" t="inlineStr">
        <is>
          <t>ASOCIACION</t>
        </is>
      </c>
      <c r="D119" s="2" t="inlineStr">
        <is>
          <t>-</t>
        </is>
      </c>
      <c r="E119" s="2" t="inlineStr">
        <is>
          <t>-</t>
        </is>
      </c>
      <c r="F119" s="2" t="inlineStr">
        <is>
          <t>HABIDO</t>
        </is>
      </c>
      <c r="G119" s="2" t="inlineStr">
        <is>
          <t>ACTIVO</t>
        </is>
      </c>
      <c r="H119" s="2" t="inlineStr">
        <is>
          <t>27/05/2019</t>
        </is>
      </c>
      <c r="I119" s="2" t="inlineStr">
        <is>
          <t>27/05/2019</t>
        </is>
      </c>
      <c r="J119" s="2" t="inlineStr">
        <is>
          <t>CUSCO</t>
        </is>
      </c>
      <c r="K119" s="2" t="inlineStr">
        <is>
          <t>LA CONVENCION</t>
        </is>
      </c>
      <c r="L119" s="2" t="inlineStr">
        <is>
          <t>KIMBIRI</t>
        </is>
      </c>
      <c r="M119" s="2" t="inlineStr">
        <is>
          <t>NRO. S/N HILARES (C.P. SAMANIATO ANEXO HILARES)</t>
        </is>
      </c>
      <c r="N119" s="2" t="inlineStr">
        <is>
          <t>-</t>
        </is>
      </c>
      <c r="O119" s="2" t="inlineStr">
        <is>
          <t>-</t>
        </is>
      </c>
      <c r="P119" s="2" t="inlineStr">
        <is>
          <t>SIN ACTIVIDAD</t>
        </is>
      </c>
      <c r="Q119" s="2" t="inlineStr">
        <is>
          <t>ELAB. CACAO, CHOCOLATE Y CONFIT.</t>
        </is>
      </c>
      <c r="R119" s="2" t="inlineStr">
        <is>
          <t>CULTIVO DE FRUTAS.</t>
        </is>
      </c>
      <c r="S119" s="2" t="inlineStr">
        <is>
          <t>-</t>
        </is>
      </c>
      <c r="T119" s="2" t="inlineStr">
        <is>
          <t>NO</t>
        </is>
      </c>
      <c r="U119" s="2" t="inlineStr">
        <is>
          <t>-</t>
        </is>
      </c>
      <c r="V119" s="2" t="inlineStr">
        <is>
          <t>-</t>
        </is>
      </c>
      <c r="W119" s="2" t="inlineStr">
        <is>
          <t>-</t>
        </is>
      </c>
      <c r="X119" s="2" t="inlineStr">
        <is>
          <t>-</t>
        </is>
      </c>
    </row>
    <row r="120">
      <c r="A120" s="2" t="inlineStr">
        <is>
          <t>20600796683</t>
        </is>
      </c>
      <c r="B120" s="2" t="inlineStr">
        <is>
          <t>ASOCIACION DE PRODUCTORES DE CACAO SAN FRANCISCO MADRE DE DIOS</t>
        </is>
      </c>
      <c r="C120" s="2" t="inlineStr">
        <is>
          <t>ASOCIACION</t>
        </is>
      </c>
      <c r="D120" s="2" t="inlineStr">
        <is>
          <t>-</t>
        </is>
      </c>
      <c r="E120" s="2" t="inlineStr">
        <is>
          <t>-</t>
        </is>
      </c>
      <c r="F120" s="2" t="inlineStr">
        <is>
          <t>HABIDO</t>
        </is>
      </c>
      <c r="G120" s="2" t="inlineStr">
        <is>
          <t>ACTIVO</t>
        </is>
      </c>
      <c r="H120" s="2" t="inlineStr">
        <is>
          <t>09/11/2015</t>
        </is>
      </c>
      <c r="I120" s="2" t="inlineStr">
        <is>
          <t>09/11/2015</t>
        </is>
      </c>
      <c r="J120" s="2" t="inlineStr">
        <is>
          <t>MADRE DE DIOS</t>
        </is>
      </c>
      <c r="K120" s="2" t="inlineStr">
        <is>
          <t>TAMBOPATA</t>
        </is>
      </c>
      <c r="L120" s="2" t="inlineStr">
        <is>
          <t>TAMBOPATA</t>
        </is>
      </c>
      <c r="M120" s="2" t="inlineStr">
        <is>
          <t>JR. MOQUEGUA NRO. 710 (FRENTE AL HOSTAL IMPERIO)</t>
        </is>
      </c>
      <c r="N120" s="2" t="inlineStr">
        <is>
          <t>-</t>
        </is>
      </c>
      <c r="O120" s="2" t="inlineStr">
        <is>
          <t>-</t>
        </is>
      </c>
      <c r="P120" s="2" t="inlineStr">
        <is>
          <t>SIN ACTIVIDAD</t>
        </is>
      </c>
      <c r="Q120" s="2" t="inlineStr">
        <is>
          <t>ELAB. CACAO, CHOCOLATE Y CONFIT.</t>
        </is>
      </c>
      <c r="R120" s="2" t="inlineStr">
        <is>
          <t>PESCA, EXPLOT. CRIADEROS DE PECES.</t>
        </is>
      </c>
      <c r="S120" s="2" t="inlineStr">
        <is>
          <t>CULTIVOS DE CEREALES.</t>
        </is>
      </c>
      <c r="T120" s="2" t="inlineStr">
        <is>
          <t>NO</t>
        </is>
      </c>
      <c r="U120" s="2" t="inlineStr">
        <is>
          <t>-</t>
        </is>
      </c>
      <c r="V120" s="2" t="inlineStr">
        <is>
          <t>-</t>
        </is>
      </c>
      <c r="W120" s="2" t="inlineStr">
        <is>
          <t>-</t>
        </is>
      </c>
      <c r="X120" s="2" t="inlineStr">
        <is>
          <t>-</t>
        </is>
      </c>
    </row>
    <row r="121">
      <c r="A121" s="2" t="inlineStr">
        <is>
          <t>20486094657</t>
        </is>
      </c>
      <c r="B121" s="2" t="inlineStr">
        <is>
          <t>ASOCIACION DE PRODUCTORES DE CAFES ESPECIALES MOUNTAIN COFFE</t>
        </is>
      </c>
      <c r="C121" s="2" t="inlineStr">
        <is>
          <t>ASOCIACION</t>
        </is>
      </c>
      <c r="D121" s="2" t="inlineStr">
        <is>
          <t>-</t>
        </is>
      </c>
      <c r="E121" s="2" t="inlineStr">
        <is>
          <t>-</t>
        </is>
      </c>
      <c r="F121" s="2" t="inlineStr">
        <is>
          <t>NO HABIDO</t>
        </is>
      </c>
      <c r="G121" s="2" t="inlineStr">
        <is>
          <t>ACTIVO</t>
        </is>
      </c>
      <c r="H121" s="2" t="inlineStr">
        <is>
          <t>01/08/2003</t>
        </is>
      </c>
      <c r="I121" s="2" t="inlineStr">
        <is>
          <t>01/08/2003</t>
        </is>
      </c>
      <c r="J121" s="2" t="inlineStr">
        <is>
          <t>JUNIN</t>
        </is>
      </c>
      <c r="K121" s="2" t="inlineStr">
        <is>
          <t>CHANCHAMAYO</t>
        </is>
      </c>
      <c r="L121" s="2" t="inlineStr">
        <is>
          <t>PICHANAQUI</t>
        </is>
      </c>
      <c r="M121" s="2" t="inlineStr">
        <is>
          <t>JR. ANDRES A CACERES NRO. 875</t>
        </is>
      </c>
      <c r="N121" s="2" t="inlineStr">
        <is>
          <t>-</t>
        </is>
      </c>
      <c r="O121" s="2" t="inlineStr">
        <is>
          <t>-</t>
        </is>
      </c>
      <c r="P121" s="2" t="inlineStr">
        <is>
          <t>EXPORTADOR</t>
        </is>
      </c>
      <c r="Q121" s="2" t="inlineStr">
        <is>
          <t>CULTIVOS DE CEREALES.</t>
        </is>
      </c>
      <c r="R121" s="2" t="inlineStr">
        <is>
          <t>TRANSPORTE  DE CARGA POR CARRETERA.</t>
        </is>
      </c>
      <c r="S121" s="2" t="inlineStr">
        <is>
          <t>-</t>
        </is>
      </c>
      <c r="T121" s="2" t="inlineStr">
        <is>
          <t>NO</t>
        </is>
      </c>
      <c r="U121" s="2" t="inlineStr">
        <is>
          <t>-</t>
        </is>
      </c>
      <c r="V121" s="2" t="inlineStr">
        <is>
          <t>-</t>
        </is>
      </c>
      <c r="W121" s="2" t="inlineStr">
        <is>
          <t>-</t>
        </is>
      </c>
      <c r="X121" s="2" t="inlineStr">
        <is>
          <t>-</t>
        </is>
      </c>
    </row>
    <row r="122">
      <c r="A122" s="2" t="inlineStr">
        <is>
          <t>20539241665</t>
        </is>
      </c>
      <c r="B122" s="2" t="inlineStr">
        <is>
          <t>ASOCIACION DE PRODUCTORES DE CAFES ORGANICOS Y CAFES ESPECIALES DE AMAZONAS</t>
        </is>
      </c>
      <c r="C122" s="2" t="inlineStr">
        <is>
          <t>ASOCIACION</t>
        </is>
      </c>
      <c r="D122" s="2" t="inlineStr">
        <is>
          <t>-</t>
        </is>
      </c>
      <c r="E122" s="2" t="inlineStr">
        <is>
          <t>APROCOYCE AMAZONAS</t>
        </is>
      </c>
      <c r="F122" s="2" t="inlineStr">
        <is>
          <t>HABIDO</t>
        </is>
      </c>
      <c r="G122" s="2" t="inlineStr">
        <is>
          <t>ACTIVO</t>
        </is>
      </c>
      <c r="H122" s="2" t="inlineStr">
        <is>
          <t>04/09/2013</t>
        </is>
      </c>
      <c r="I122" s="2" t="inlineStr">
        <is>
          <t>01/09/2013</t>
        </is>
      </c>
      <c r="J122" s="2" t="inlineStr">
        <is>
          <t>AMAZONAS</t>
        </is>
      </c>
      <c r="K122" s="2" t="inlineStr">
        <is>
          <t>RODRIGUEZ DE MENDOZA</t>
        </is>
      </c>
      <c r="L122" s="2" t="inlineStr">
        <is>
          <t>SAN NICOLAS</t>
        </is>
      </c>
      <c r="M122" s="2" t="inlineStr">
        <is>
          <t>JR. BRAULIO CAMPO REDONDO NRO. 412 BAR. ONCHIC</t>
        </is>
      </c>
      <c r="N122" s="2" t="inlineStr">
        <is>
          <t>-</t>
        </is>
      </c>
      <c r="O122" s="2" t="inlineStr">
        <is>
          <t>-</t>
        </is>
      </c>
      <c r="P122" s="2" t="inlineStr">
        <is>
          <t>SIN ACTIVIDAD</t>
        </is>
      </c>
      <c r="Q122" s="2" t="inlineStr">
        <is>
          <t>CULTIVO DE FRUTAS.</t>
        </is>
      </c>
      <c r="R122" s="2" t="inlineStr">
        <is>
          <t>SERVICIOS AGRICOLAS, GANADERAS.</t>
        </is>
      </c>
      <c r="S122" s="2" t="inlineStr">
        <is>
          <t>TRANSPORTE  DE CARGA POR CARRETERA.</t>
        </is>
      </c>
      <c r="T122" s="2" t="inlineStr">
        <is>
          <t>NO</t>
        </is>
      </c>
      <c r="U122" s="2" t="inlineStr">
        <is>
          <t>SI, incorporado al Régimen de Buenos Contribuyentes (Resolución N° 1810050000435) a partir del 01/02/2022</t>
        </is>
      </c>
      <c r="V122" s="2" t="inlineStr">
        <is>
          <t>SI, incorporado al Régimen de Agentes de Retención de IGV (R.S.229-2024) a partir del 01/01/2025</t>
        </is>
      </c>
      <c r="W122" s="2" t="inlineStr">
        <is>
          <t>-</t>
        </is>
      </c>
      <c r="X122" s="2" t="inlineStr">
        <is>
          <t>-</t>
        </is>
      </c>
    </row>
    <row r="123">
      <c r="A123" s="2" t="inlineStr">
        <is>
          <t>20609013487</t>
        </is>
      </c>
      <c r="B123" s="2" t="inlineStr">
        <is>
          <t>ASOCIACION DE PRODUCTORES DE CHANCCAYMARCA</t>
        </is>
      </c>
      <c r="C123" s="2" t="inlineStr">
        <is>
          <t>ASOCIACION</t>
        </is>
      </c>
      <c r="D123" s="2" t="inlineStr">
        <is>
          <t>-</t>
        </is>
      </c>
      <c r="E123" s="2" t="inlineStr">
        <is>
          <t>-</t>
        </is>
      </c>
      <c r="F123" s="2" t="inlineStr">
        <is>
          <t>HABIDO</t>
        </is>
      </c>
      <c r="G123" s="2" t="inlineStr">
        <is>
          <t>ACTIVO</t>
        </is>
      </c>
      <c r="H123" s="2" t="inlineStr">
        <is>
          <t>01/06/2026</t>
        </is>
      </c>
      <c r="I123" s="2" t="inlineStr">
        <is>
          <t>01/06/2026</t>
        </is>
      </c>
      <c r="J123" s="2" t="inlineStr">
        <is>
          <t>APURIMAC</t>
        </is>
      </c>
      <c r="K123" s="2" t="inlineStr">
        <is>
          <t>CHINCHEROS</t>
        </is>
      </c>
      <c r="L123" s="2" t="inlineStr">
        <is>
          <t>RANRACANCHA</t>
        </is>
      </c>
      <c r="M123" s="2" t="inlineStr">
        <is>
          <t>NRO. SN C.C. MOLLEBAMBA</t>
        </is>
      </c>
      <c r="N123" s="2" t="inlineStr">
        <is>
          <t>-</t>
        </is>
      </c>
      <c r="O123" s="2" t="inlineStr">
        <is>
          <t>-</t>
        </is>
      </c>
      <c r="P123" s="2" t="inlineStr">
        <is>
          <t>SIN ACTIVIDAD</t>
        </is>
      </c>
      <c r="Q123" s="2" t="inlineStr">
        <is>
          <t>ACTIVIDADES OTRAS ASOCIACIONES NCP.</t>
        </is>
      </c>
      <c r="R123" s="2" t="inlineStr">
        <is>
          <t>-</t>
        </is>
      </c>
      <c r="S123" s="2" t="inlineStr">
        <is>
          <t>-</t>
        </is>
      </c>
      <c r="T123" s="2" t="inlineStr">
        <is>
          <t>NO</t>
        </is>
      </c>
      <c r="U123" s="2" t="inlineStr">
        <is>
          <t>-</t>
        </is>
      </c>
      <c r="V123" s="2" t="inlineStr">
        <is>
          <t>-</t>
        </is>
      </c>
      <c r="W123" s="2" t="inlineStr">
        <is>
          <t>-</t>
        </is>
      </c>
      <c r="X123" s="2" t="inlineStr">
        <is>
          <t>-</t>
        </is>
      </c>
    </row>
    <row r="124">
      <c r="A124" s="2" t="inlineStr">
        <is>
          <t>20600444540</t>
        </is>
      </c>
      <c r="B124" s="2" t="inlineStr">
        <is>
          <t>ASOCIACION DE PRODUCTORES DE CHIRIMOYA LUCUMAY</t>
        </is>
      </c>
      <c r="C124" s="2" t="inlineStr">
        <is>
          <t>ASOCIACION</t>
        </is>
      </c>
      <c r="D124" s="2" t="inlineStr">
        <is>
          <t>-</t>
        </is>
      </c>
      <c r="E124" s="2" t="inlineStr">
        <is>
          <t>-</t>
        </is>
      </c>
      <c r="F124" s="2" t="inlineStr">
        <is>
          <t>HABIDO</t>
        </is>
      </c>
      <c r="G124" s="2" t="inlineStr">
        <is>
          <t>ACTIVO</t>
        </is>
      </c>
      <c r="H124" s="2" t="inlineStr">
        <is>
          <t>23/05/2025</t>
        </is>
      </c>
      <c r="I124" s="2" t="inlineStr">
        <is>
          <t>23/05/2025</t>
        </is>
      </c>
      <c r="J124" s="2" t="inlineStr">
        <is>
          <t>LIMA</t>
        </is>
      </c>
      <c r="K124" s="2" t="inlineStr">
        <is>
          <t>HUAROCHIRI</t>
        </is>
      </c>
      <c r="L124" s="2" t="inlineStr">
        <is>
          <t>SAN MATEO DE OTAO</t>
        </is>
      </c>
      <c r="M124" s="2" t="inlineStr">
        <is>
          <t>LOTE. 25 PLAZA COM SAN JUAN DE LAN</t>
        </is>
      </c>
      <c r="N124" s="2" t="inlineStr">
        <is>
          <t>-</t>
        </is>
      </c>
      <c r="O124" s="2" t="inlineStr">
        <is>
          <t>-</t>
        </is>
      </c>
      <c r="P124" s="2" t="inlineStr">
        <is>
          <t>SIN ACTIVIDAD</t>
        </is>
      </c>
      <c r="Q124" s="2" t="inlineStr">
        <is>
          <t>ACTIVIDADES OTRAS ASOCIACIONES NCP.</t>
        </is>
      </c>
      <c r="R124" s="2" t="inlineStr">
        <is>
          <t>-</t>
        </is>
      </c>
      <c r="S124" s="2" t="inlineStr">
        <is>
          <t>-</t>
        </is>
      </c>
      <c r="T124" s="2" t="inlineStr">
        <is>
          <t>NO</t>
        </is>
      </c>
      <c r="U124" s="2" t="inlineStr">
        <is>
          <t>-</t>
        </is>
      </c>
      <c r="V124" s="2" t="inlineStr">
        <is>
          <t>-</t>
        </is>
      </c>
      <c r="W124" s="2" t="inlineStr">
        <is>
          <t>-</t>
        </is>
      </c>
      <c r="X124" s="2" t="inlineStr">
        <is>
          <t>-</t>
        </is>
      </c>
    </row>
    <row r="125">
      <c r="A125" s="2" t="inlineStr">
        <is>
          <t>20605210733</t>
        </is>
      </c>
      <c r="B125" s="2" t="inlineStr">
        <is>
          <t>ASOCIACION DE PRODUCTORES DE CITRICOS DE PIGUIATO</t>
        </is>
      </c>
      <c r="C125" s="2" t="inlineStr">
        <is>
          <t>ASOCIACION</t>
        </is>
      </c>
      <c r="D125" s="2" t="inlineStr">
        <is>
          <t>-</t>
        </is>
      </c>
      <c r="E125" s="2" t="inlineStr">
        <is>
          <t>-</t>
        </is>
      </c>
      <c r="F125" s="2" t="inlineStr">
        <is>
          <t>HABIDO</t>
        </is>
      </c>
      <c r="G125" s="2" t="inlineStr">
        <is>
          <t>ACTIVO</t>
        </is>
      </c>
      <c r="H125" s="2" t="inlineStr">
        <is>
          <t>05/02/2026</t>
        </is>
      </c>
      <c r="I125" s="2" t="inlineStr">
        <is>
          <t>05/02/2026</t>
        </is>
      </c>
      <c r="J125" s="2" t="inlineStr">
        <is>
          <t>CUSCO</t>
        </is>
      </c>
      <c r="K125" s="2" t="inlineStr">
        <is>
          <t>LA CONVENCION</t>
        </is>
      </c>
      <c r="L125" s="2" t="inlineStr">
        <is>
          <t>ECHARATE</t>
        </is>
      </c>
      <c r="M125" s="2" t="inlineStr">
        <is>
          <t>NRO. SN SEC. PIGUIATO (1 KM ANTES  DEL PTE MATERIATO)</t>
        </is>
      </c>
      <c r="N125" s="2" t="inlineStr">
        <is>
          <t>-</t>
        </is>
      </c>
      <c r="O125" s="2" t="inlineStr">
        <is>
          <t>-</t>
        </is>
      </c>
      <c r="P125" s="2" t="inlineStr">
        <is>
          <t>SIN ACTIVIDAD</t>
        </is>
      </c>
      <c r="Q125" s="2" t="inlineStr">
        <is>
          <t>CULTIVO DE FRUTAS.</t>
        </is>
      </c>
      <c r="R125" s="2" t="inlineStr">
        <is>
          <t>-</t>
        </is>
      </c>
      <c r="S125" s="2" t="inlineStr">
        <is>
          <t>-</t>
        </is>
      </c>
      <c r="T125" s="2" t="inlineStr">
        <is>
          <t>NO</t>
        </is>
      </c>
      <c r="U125" s="2" t="inlineStr">
        <is>
          <t>-</t>
        </is>
      </c>
      <c r="V125" s="2" t="inlineStr">
        <is>
          <t>-</t>
        </is>
      </c>
      <c r="W125" s="2" t="inlineStr">
        <is>
          <t>-</t>
        </is>
      </c>
      <c r="X125" s="2" t="inlineStr">
        <is>
          <t>-</t>
        </is>
      </c>
    </row>
    <row r="126">
      <c r="A126" s="2" t="inlineStr">
        <is>
          <t>20602682758</t>
        </is>
      </c>
      <c r="B126" s="2" t="inlineStr">
        <is>
          <t>ASOCIACION DE PRODUCTORES DE LECHE Y DERIVADOS LACTEOS MICAELA BASTIDAS</t>
        </is>
      </c>
      <c r="C126" s="2" t="inlineStr">
        <is>
          <t>ASOCIACION</t>
        </is>
      </c>
      <c r="D126" s="2" t="inlineStr">
        <is>
          <t>-</t>
        </is>
      </c>
      <c r="E126" s="2" t="inlineStr">
        <is>
          <t>-</t>
        </is>
      </c>
      <c r="F126" s="2" t="inlineStr">
        <is>
          <t>HABIDO</t>
        </is>
      </c>
      <c r="G126" s="2" t="inlineStr">
        <is>
          <t>ACTIVO</t>
        </is>
      </c>
      <c r="H126" s="2" t="inlineStr">
        <is>
          <t>11/11/2024</t>
        </is>
      </c>
      <c r="I126" s="2" t="inlineStr">
        <is>
          <t>11/11/2024</t>
        </is>
      </c>
      <c r="J126" s="2" t="inlineStr">
        <is>
          <t>CUSCO</t>
        </is>
      </c>
      <c r="K126" s="2" t="inlineStr">
        <is>
          <t>CANAS</t>
        </is>
      </c>
      <c r="L126" s="2" t="inlineStr">
        <is>
          <t>PAMPAMARCA</t>
        </is>
      </c>
      <c r="M126" s="2" t="inlineStr">
        <is>
          <t>NRO. S/N COM. PABELLONES (CT D CASA COMUNAL C1P ADOBE AZUL)</t>
        </is>
      </c>
      <c r="N126" s="2" t="inlineStr">
        <is>
          <t>-</t>
        </is>
      </c>
      <c r="O126" s="2" t="inlineStr">
        <is>
          <t>-</t>
        </is>
      </c>
      <c r="P126" s="2" t="inlineStr">
        <is>
          <t>SIN ACTIVIDAD</t>
        </is>
      </c>
      <c r="Q126" s="2" t="inlineStr">
        <is>
          <t>ELAB DE OTROS PROD. ALIMENTICIOS.</t>
        </is>
      </c>
      <c r="R126" s="2" t="inlineStr">
        <is>
          <t>-</t>
        </is>
      </c>
      <c r="S126" s="2" t="inlineStr">
        <is>
          <t>-</t>
        </is>
      </c>
      <c r="T126" s="2" t="inlineStr">
        <is>
          <t>NO</t>
        </is>
      </c>
      <c r="U126" s="2" t="inlineStr">
        <is>
          <t>-</t>
        </is>
      </c>
      <c r="V126" s="2" t="inlineStr">
        <is>
          <t>-</t>
        </is>
      </c>
      <c r="W126" s="2" t="inlineStr">
        <is>
          <t>-</t>
        </is>
      </c>
      <c r="X126" s="2" t="inlineStr">
        <is>
          <t>-</t>
        </is>
      </c>
    </row>
    <row r="127">
      <c r="A127" s="2" t="inlineStr">
        <is>
          <t>20607148881</t>
        </is>
      </c>
      <c r="B127" s="2" t="inlineStr">
        <is>
          <t>ASOCIACION DE PRODUCTORES DE OREGANO VERDE AMANECER CHALLAVIENTO</t>
        </is>
      </c>
      <c r="C127" s="2" t="inlineStr">
        <is>
          <t>ASOCIACION</t>
        </is>
      </c>
      <c r="D127" s="2" t="inlineStr">
        <is>
          <t>-</t>
        </is>
      </c>
      <c r="E127" s="2" t="inlineStr">
        <is>
          <t>-</t>
        </is>
      </c>
      <c r="F127" s="2" t="inlineStr">
        <is>
          <t>HABIDO</t>
        </is>
      </c>
      <c r="G127" s="2" t="inlineStr">
        <is>
          <t>ACTIVO</t>
        </is>
      </c>
      <c r="H127" s="2" t="inlineStr">
        <is>
          <t>25/11/2024</t>
        </is>
      </c>
      <c r="I127" s="2" t="inlineStr">
        <is>
          <t>25/11/2024</t>
        </is>
      </c>
      <c r="J127" s="2" t="inlineStr">
        <is>
          <t>TACNA</t>
        </is>
      </c>
      <c r="K127" s="2" t="inlineStr">
        <is>
          <t>TACNA</t>
        </is>
      </c>
      <c r="L127" s="2" t="inlineStr">
        <is>
          <t>PACHIA</t>
        </is>
      </c>
      <c r="M127" s="2" t="inlineStr">
        <is>
          <t>MZA. A LOTE. 02 ANX. CHALLAVIENTO</t>
        </is>
      </c>
      <c r="N127" s="2" t="inlineStr">
        <is>
          <t>-</t>
        </is>
      </c>
      <c r="O127" s="2" t="inlineStr">
        <is>
          <t>-</t>
        </is>
      </c>
      <c r="P127" s="2" t="inlineStr">
        <is>
          <t>SIN ACTIVIDAD</t>
        </is>
      </c>
      <c r="Q127" s="2" t="inlineStr">
        <is>
          <t>CULTIVO DE FRUTAS.</t>
        </is>
      </c>
      <c r="R127" s="2" t="inlineStr">
        <is>
          <t>EXPLOTACION MIXTA.</t>
        </is>
      </c>
      <c r="S127" s="2" t="inlineStr">
        <is>
          <t>-</t>
        </is>
      </c>
      <c r="T127" s="2" t="inlineStr">
        <is>
          <t>NO</t>
        </is>
      </c>
      <c r="U127" s="2" t="inlineStr">
        <is>
          <t>-</t>
        </is>
      </c>
      <c r="V127" s="2" t="inlineStr">
        <is>
          <t>-</t>
        </is>
      </c>
      <c r="W127" s="2" t="inlineStr">
        <is>
          <t>-</t>
        </is>
      </c>
      <c r="X127" s="2" t="inlineStr">
        <is>
          <t>-</t>
        </is>
      </c>
    </row>
    <row r="128">
      <c r="A128" s="2" t="inlineStr">
        <is>
          <t>20447686407</t>
        </is>
      </c>
      <c r="B128" s="2" t="inlineStr">
        <is>
          <t>ASOCIACION DE PRODUCTORES DE PIÑA DEL VALLE DE SAN GABAN</t>
        </is>
      </c>
      <c r="C128" s="2" t="inlineStr">
        <is>
          <t>ASOCIACION</t>
        </is>
      </c>
      <c r="D128" s="2" t="inlineStr">
        <is>
          <t>-</t>
        </is>
      </c>
      <c r="E128" s="2" t="inlineStr">
        <is>
          <t>-</t>
        </is>
      </c>
      <c r="F128" s="2" t="inlineStr">
        <is>
          <t>HABIDO</t>
        </is>
      </c>
      <c r="G128" s="2" t="inlineStr">
        <is>
          <t>ACTIVO</t>
        </is>
      </c>
      <c r="H128" s="2" t="inlineStr">
        <is>
          <t>16/10/2020</t>
        </is>
      </c>
      <c r="I128" s="2" t="inlineStr">
        <is>
          <t>16/10/2020</t>
        </is>
      </c>
      <c r="J128" s="2" t="inlineStr">
        <is>
          <t>PUNO</t>
        </is>
      </c>
      <c r="K128" s="2" t="inlineStr">
        <is>
          <t>CARABAYA</t>
        </is>
      </c>
      <c r="L128" s="2" t="inlineStr">
        <is>
          <t>SAN GABAN</t>
        </is>
      </c>
      <c r="M128" s="2" t="inlineStr">
        <is>
          <t>NRO. SN URB. ORINETAL (A 1 CDRA DE LA PLAZA DE ARMAS)</t>
        </is>
      </c>
      <c r="N128" s="2" t="inlineStr">
        <is>
          <t>-</t>
        </is>
      </c>
      <c r="O128" s="2" t="inlineStr">
        <is>
          <t>-</t>
        </is>
      </c>
      <c r="P128" s="2" t="inlineStr">
        <is>
          <t>SIN ACTIVIDAD</t>
        </is>
      </c>
      <c r="Q128" s="2" t="inlineStr">
        <is>
          <t>OTRAS ACTIVID.DE TIPO SERVICIO NCP</t>
        </is>
      </c>
      <c r="R128" s="2" t="inlineStr">
        <is>
          <t>VTA.  MIN. ALIMENTOS, BEBIDAS, TABACO.</t>
        </is>
      </c>
      <c r="S128" s="2" t="inlineStr">
        <is>
          <t>EXPLOTACION MIXTA.</t>
        </is>
      </c>
      <c r="T128" s="2" t="inlineStr">
        <is>
          <t>NO</t>
        </is>
      </c>
      <c r="U128" s="2" t="inlineStr">
        <is>
          <t>-</t>
        </is>
      </c>
      <c r="V128" s="2" t="inlineStr">
        <is>
          <t>-</t>
        </is>
      </c>
      <c r="W128" s="2" t="inlineStr">
        <is>
          <t>-</t>
        </is>
      </c>
      <c r="X128" s="2" t="inlineStr">
        <is>
          <t>-</t>
        </is>
      </c>
    </row>
    <row r="129">
      <c r="A129" s="2" t="inlineStr">
        <is>
          <t>20601320348</t>
        </is>
      </c>
      <c r="B129" s="2" t="inlineStr">
        <is>
          <t>ASOCIACION DE PRODUCTORES DE PUERTO PERU - APPP</t>
        </is>
      </c>
      <c r="C129" s="2" t="inlineStr">
        <is>
          <t>ASOCIACION</t>
        </is>
      </c>
      <c r="D129" s="2" t="inlineStr">
        <is>
          <t>-</t>
        </is>
      </c>
      <c r="E129" s="2" t="inlineStr">
        <is>
          <t>ASOCIACION DE PRODUCTORES DE P</t>
        </is>
      </c>
      <c r="F129" s="2" t="inlineStr">
        <is>
          <t>HABIDO</t>
        </is>
      </c>
      <c r="G129" s="2" t="inlineStr">
        <is>
          <t>ACTIVO</t>
        </is>
      </c>
      <c r="H129" s="2" t="inlineStr">
        <is>
          <t>23/06/2016</t>
        </is>
      </c>
      <c r="I129" s="2" t="inlineStr">
        <is>
          <t>23/06/2016</t>
        </is>
      </c>
      <c r="J129" s="2" t="inlineStr">
        <is>
          <t>LORETO</t>
        </is>
      </c>
      <c r="K129" s="2" t="inlineStr">
        <is>
          <t>ALTO AMAZONAS</t>
        </is>
      </c>
      <c r="L129" s="2" t="inlineStr">
        <is>
          <t>YURIMAGUAS</t>
        </is>
      </c>
      <c r="M129" s="2" t="inlineStr">
        <is>
          <t>PEDRO ANTONIO PAIMA SINTI MZA. G LOTE. 07 PUERTO PERU (ENTRANDO POR CARRETERA TUPAC)</t>
        </is>
      </c>
      <c r="N129" s="2" t="inlineStr">
        <is>
          <t>-</t>
        </is>
      </c>
      <c r="O129" s="2" t="inlineStr">
        <is>
          <t>-</t>
        </is>
      </c>
      <c r="P129" s="2" t="inlineStr">
        <is>
          <t>SIN ACTIVIDAD</t>
        </is>
      </c>
      <c r="Q129" s="2" t="inlineStr">
        <is>
          <t>VTA.  MAY. DE MATERIAS PRIMAS AGROPEC.</t>
        </is>
      </c>
      <c r="R129" s="2" t="inlineStr">
        <is>
          <t>EXPLOTACION MIXTA.</t>
        </is>
      </c>
      <c r="S129" s="2" t="inlineStr">
        <is>
          <t>-</t>
        </is>
      </c>
      <c r="T129" s="2" t="inlineStr">
        <is>
          <t>NO</t>
        </is>
      </c>
      <c r="U129" s="2" t="inlineStr">
        <is>
          <t>-</t>
        </is>
      </c>
      <c r="V129" s="2" t="inlineStr">
        <is>
          <t>-</t>
        </is>
      </c>
      <c r="W129" s="2" t="inlineStr">
        <is>
          <t>-</t>
        </is>
      </c>
      <c r="X129" s="2" t="inlineStr">
        <is>
          <t>-</t>
        </is>
      </c>
    </row>
    <row r="130">
      <c r="A130" s="2" t="inlineStr">
        <is>
          <t>20564032485</t>
        </is>
      </c>
      <c r="B130" s="2" t="inlineStr">
        <is>
          <t>ASOCIACION DE PRODUCTORES ECOLOGICOS DE CACAO MEDIO URUBAMBA - IVOCHOTE</t>
        </is>
      </c>
      <c r="C130" s="2" t="inlineStr">
        <is>
          <t>ASOCIACION</t>
        </is>
      </c>
      <c r="D130" s="2" t="inlineStr">
        <is>
          <t>-</t>
        </is>
      </c>
      <c r="E130" s="2" t="inlineStr">
        <is>
          <t>-</t>
        </is>
      </c>
      <c r="F130" s="2" t="inlineStr">
        <is>
          <t>HABIDO</t>
        </is>
      </c>
      <c r="G130" s="2" t="inlineStr">
        <is>
          <t>ACTIVO</t>
        </is>
      </c>
      <c r="H130" s="2" t="inlineStr">
        <is>
          <t>15/07/2013</t>
        </is>
      </c>
      <c r="I130" s="2" t="inlineStr">
        <is>
          <t>09/10/2013</t>
        </is>
      </c>
      <c r="J130" s="2" t="inlineStr">
        <is>
          <t>CUSCO</t>
        </is>
      </c>
      <c r="K130" s="2" t="inlineStr">
        <is>
          <t>LA CONVENCION</t>
        </is>
      </c>
      <c r="L130" s="2" t="inlineStr">
        <is>
          <t>ECHARATE</t>
        </is>
      </c>
      <c r="M130" s="2" t="inlineStr">
        <is>
          <t>NRO. S/N IVOCHOTE</t>
        </is>
      </c>
      <c r="N130" s="2" t="inlineStr">
        <is>
          <t>-</t>
        </is>
      </c>
      <c r="O130" s="2" t="inlineStr">
        <is>
          <t>-</t>
        </is>
      </c>
      <c r="P130" s="2" t="inlineStr">
        <is>
          <t>EXPORTADOR</t>
        </is>
      </c>
      <c r="Q130" s="2" t="inlineStr">
        <is>
          <t>VTA.  MAY. DE MATERIAS PRIMAS AGROPEC.</t>
        </is>
      </c>
      <c r="R130" s="2" t="inlineStr">
        <is>
          <t>-</t>
        </is>
      </c>
      <c r="S130" s="2" t="inlineStr">
        <is>
          <t>-</t>
        </is>
      </c>
      <c r="T130" s="2" t="inlineStr">
        <is>
          <t>NO</t>
        </is>
      </c>
      <c r="U130" s="2" t="inlineStr">
        <is>
          <t>-</t>
        </is>
      </c>
      <c r="V130" s="2" t="inlineStr">
        <is>
          <t>-</t>
        </is>
      </c>
      <c r="W130" s="2" t="inlineStr">
        <is>
          <t>-</t>
        </is>
      </c>
      <c r="X130" s="2" t="inlineStr">
        <is>
          <t>-</t>
        </is>
      </c>
    </row>
    <row r="131">
      <c r="A131" s="2" t="inlineStr">
        <is>
          <t>20393576660</t>
        </is>
      </c>
      <c r="B131" s="2" t="inlineStr">
        <is>
          <t>ASOCIACION DE PRODUCTORES ECOLOGICOS EL PIMENTAL</t>
        </is>
      </c>
      <c r="C131" s="2" t="inlineStr">
        <is>
          <t>ASOCIACION</t>
        </is>
      </c>
      <c r="D131" s="2" t="inlineStr">
        <is>
          <t>-</t>
        </is>
      </c>
      <c r="E131" s="2" t="inlineStr">
        <is>
          <t>-</t>
        </is>
      </c>
      <c r="F131" s="2" t="inlineStr">
        <is>
          <t>HABIDO</t>
        </is>
      </c>
      <c r="G131" s="2" t="inlineStr">
        <is>
          <t>ACTIVO</t>
        </is>
      </c>
      <c r="H131" s="2" t="inlineStr">
        <is>
          <t>24/01/2012</t>
        </is>
      </c>
      <c r="I131" s="2" t="inlineStr">
        <is>
          <t>24/01/2012</t>
        </is>
      </c>
      <c r="J131" s="2" t="inlineStr">
        <is>
          <t>UCAYALI</t>
        </is>
      </c>
      <c r="K131" s="2" t="inlineStr">
        <is>
          <t>CORONEL PORTILLO</t>
        </is>
      </c>
      <c r="L131" s="2" t="inlineStr">
        <is>
          <t>CAMPOVERDE</t>
        </is>
      </c>
      <c r="M131" s="2" t="inlineStr">
        <is>
          <t>JR. ISAO SASAGAWA MZA. 1 LOTE. 01A CAS. PIMENTAL (CARRETERA TOURNAVISTA 5KM)</t>
        </is>
      </c>
      <c r="N131" s="2" t="inlineStr">
        <is>
          <t>-</t>
        </is>
      </c>
      <c r="O131" s="2" t="inlineStr">
        <is>
          <t>-</t>
        </is>
      </c>
      <c r="P131" s="2" t="inlineStr">
        <is>
          <t>SIN ACTIVIDAD</t>
        </is>
      </c>
      <c r="Q131" s="2" t="inlineStr">
        <is>
          <t>ACTIVIDADES OTRAS ASOCIACIONES NCP.</t>
        </is>
      </c>
      <c r="R131" s="2" t="inlineStr">
        <is>
          <t>-</t>
        </is>
      </c>
      <c r="S131" s="2" t="inlineStr">
        <is>
          <t>-</t>
        </is>
      </c>
      <c r="T131" s="2" t="inlineStr">
        <is>
          <t>NO</t>
        </is>
      </c>
      <c r="U131" s="2" t="inlineStr">
        <is>
          <t>-</t>
        </is>
      </c>
      <c r="V131" s="2" t="inlineStr">
        <is>
          <t>-</t>
        </is>
      </c>
      <c r="W131" s="2" t="inlineStr">
        <is>
          <t>-</t>
        </is>
      </c>
      <c r="X131" s="2" t="inlineStr">
        <is>
          <t>-</t>
        </is>
      </c>
    </row>
    <row r="132">
      <c r="A132" s="2" t="inlineStr">
        <is>
          <t>20608609467</t>
        </is>
      </c>
      <c r="B132" s="2" t="inlineStr">
        <is>
          <t>ASOCIACION DE PRODUCTORES FRUTICOLAS HUAQUISH POCOR - APROFRUT HUAQUISH POCOR</t>
        </is>
      </c>
      <c r="C132" s="2" t="inlineStr">
        <is>
          <t>ASOCIACION</t>
        </is>
      </c>
      <c r="D132" s="2" t="inlineStr">
        <is>
          <t>-</t>
        </is>
      </c>
      <c r="E132" s="2" t="inlineStr">
        <is>
          <t>-</t>
        </is>
      </c>
      <c r="F132" s="2" t="inlineStr">
        <is>
          <t>HABIDO</t>
        </is>
      </c>
      <c r="G132" s="2" t="inlineStr">
        <is>
          <t>ACTIVO</t>
        </is>
      </c>
      <c r="H132" s="2" t="inlineStr">
        <is>
          <t>09/03/2026</t>
        </is>
      </c>
      <c r="I132" s="2" t="inlineStr">
        <is>
          <t>09/03/2026</t>
        </is>
      </c>
      <c r="J132" s="2" t="inlineStr">
        <is>
          <t>ANCASH</t>
        </is>
      </c>
      <c r="K132" s="2" t="inlineStr">
        <is>
          <t>RECUAY</t>
        </is>
      </c>
      <c r="L132" s="2" t="inlineStr">
        <is>
          <t>PARARIN</t>
        </is>
      </c>
      <c r="M132" s="2" t="inlineStr">
        <is>
          <t>NRO. S/N SEC. HUAQUISH (CERCA AL CENTRO CIVICO CALLE PRINCIPAL)</t>
        </is>
      </c>
      <c r="N132" s="2" t="inlineStr">
        <is>
          <t>-</t>
        </is>
      </c>
      <c r="O132" s="2" t="inlineStr">
        <is>
          <t>-</t>
        </is>
      </c>
      <c r="P132" s="2" t="inlineStr">
        <is>
          <t>SIN ACTIVIDAD</t>
        </is>
      </c>
      <c r="Q132" s="2" t="inlineStr">
        <is>
          <t>CULTIVO DE FRUTAS.</t>
        </is>
      </c>
      <c r="R132" s="2" t="inlineStr">
        <is>
          <t>-</t>
        </is>
      </c>
      <c r="S132" s="2" t="inlineStr">
        <is>
          <t>-</t>
        </is>
      </c>
      <c r="T132" s="2" t="inlineStr">
        <is>
          <t>NO</t>
        </is>
      </c>
      <c r="U132" s="2" t="inlineStr">
        <is>
          <t>-</t>
        </is>
      </c>
      <c r="V132" s="2" t="inlineStr">
        <is>
          <t>-</t>
        </is>
      </c>
      <c r="W132" s="2" t="inlineStr">
        <is>
          <t>-</t>
        </is>
      </c>
      <c r="X132" s="2" t="inlineStr">
        <is>
          <t>-</t>
        </is>
      </c>
    </row>
    <row r="133">
      <c r="A133" s="2" t="inlineStr">
        <is>
          <t>20613233106</t>
        </is>
      </c>
      <c r="B133" s="2" t="inlineStr">
        <is>
          <t>ASOCIACION DE PRODUCTORES FRUTICOLAS QUIACA</t>
        </is>
      </c>
      <c r="C133" s="2" t="inlineStr">
        <is>
          <t>ASOCIACION</t>
        </is>
      </c>
      <c r="D133" s="2" t="inlineStr">
        <is>
          <t>-</t>
        </is>
      </c>
      <c r="E133" s="2" t="inlineStr">
        <is>
          <t>-</t>
        </is>
      </c>
      <c r="F133" s="2" t="inlineStr">
        <is>
          <t>HABIDO</t>
        </is>
      </c>
      <c r="G133" s="2" t="inlineStr">
        <is>
          <t>ACTIVO</t>
        </is>
      </c>
      <c r="H133" s="2" t="inlineStr">
        <is>
          <t>02/10/2024</t>
        </is>
      </c>
      <c r="I133" s="2" t="inlineStr">
        <is>
          <t>02/10/2024</t>
        </is>
      </c>
      <c r="J133" s="2" t="inlineStr">
        <is>
          <t>PUNO</t>
        </is>
      </c>
      <c r="K133" s="2" t="inlineStr">
        <is>
          <t>SANDIA</t>
        </is>
      </c>
      <c r="L133" s="2" t="inlineStr">
        <is>
          <t>QUIACA</t>
        </is>
      </c>
      <c r="M133" s="2" t="inlineStr">
        <is>
          <t>NRO. SN SEC. DISTRITO QUIACA 2 (BARRIO PROGRESO)</t>
        </is>
      </c>
      <c r="N133" s="2" t="inlineStr">
        <is>
          <t>-</t>
        </is>
      </c>
      <c r="O133" s="2" t="inlineStr">
        <is>
          <t>-</t>
        </is>
      </c>
      <c r="P133" s="2" t="inlineStr">
        <is>
          <t>SIN ACTIVIDAD</t>
        </is>
      </c>
      <c r="Q133" s="2" t="inlineStr">
        <is>
          <t>CULTIVO DE FRUTAS.</t>
        </is>
      </c>
      <c r="R133" s="2" t="inlineStr">
        <is>
          <t>EXPLOTACION MIXTA.</t>
        </is>
      </c>
      <c r="S133" s="2" t="inlineStr">
        <is>
          <t>-</t>
        </is>
      </c>
      <c r="T133" s="2" t="inlineStr">
        <is>
          <t>NO</t>
        </is>
      </c>
      <c r="U133" s="2" t="inlineStr">
        <is>
          <t>-</t>
        </is>
      </c>
      <c r="V133" s="2" t="inlineStr">
        <is>
          <t>-</t>
        </is>
      </c>
      <c r="W133" s="2" t="inlineStr">
        <is>
          <t>-</t>
        </is>
      </c>
      <c r="X133" s="2" t="inlineStr">
        <is>
          <t>-</t>
        </is>
      </c>
    </row>
    <row r="134">
      <c r="A134" s="2" t="inlineStr">
        <is>
          <t>20490264397</t>
        </is>
      </c>
      <c r="B134" s="2" t="inlineStr">
        <is>
          <t>ASOCIACION DE PRODUCTORES FRUTICOLAS Y PALTOS DEL VALLE DE LIMATAMBO</t>
        </is>
      </c>
      <c r="C134" s="2" t="inlineStr">
        <is>
          <t>ASOCIACION</t>
        </is>
      </c>
      <c r="D134" s="2" t="inlineStr">
        <is>
          <t>-</t>
        </is>
      </c>
      <c r="E134" s="2" t="inlineStr">
        <is>
          <t>-</t>
        </is>
      </c>
      <c r="F134" s="2" t="inlineStr">
        <is>
          <t>HABIDO</t>
        </is>
      </c>
      <c r="G134" s="2" t="inlineStr">
        <is>
          <t>ACTIVO</t>
        </is>
      </c>
      <c r="H134" s="2" t="inlineStr">
        <is>
          <t>14/08/2026</t>
        </is>
      </c>
      <c r="I134" s="2" t="inlineStr">
        <is>
          <t>14/08/2026</t>
        </is>
      </c>
      <c r="J134" s="2" t="inlineStr">
        <is>
          <t>CUSCO</t>
        </is>
      </c>
      <c r="K134" s="2" t="inlineStr">
        <is>
          <t>ANTA</t>
        </is>
      </c>
      <c r="L134" s="2" t="inlineStr">
        <is>
          <t>LIMATAMBO</t>
        </is>
      </c>
      <c r="M134" s="2" t="inlineStr">
        <is>
          <t>NRO. SN SAUCEDA BAJA - CARRIZALES (FRENTE A RESTAURANTE CARRIZALES)</t>
        </is>
      </c>
      <c r="N134" s="2" t="inlineStr">
        <is>
          <t>-</t>
        </is>
      </c>
      <c r="O134" s="2" t="inlineStr">
        <is>
          <t>-</t>
        </is>
      </c>
      <c r="P134" s="2" t="inlineStr">
        <is>
          <t>SIN ACTIVIDAD</t>
        </is>
      </c>
      <c r="Q134" s="2" t="inlineStr">
        <is>
          <t>SERVICIOS AGRICOLAS, GANADERAS.</t>
        </is>
      </c>
      <c r="R134" s="2" t="inlineStr">
        <is>
          <t>-</t>
        </is>
      </c>
      <c r="S134" s="2" t="inlineStr">
        <is>
          <t>-</t>
        </is>
      </c>
      <c r="T134" s="2" t="inlineStr">
        <is>
          <t>NO</t>
        </is>
      </c>
      <c r="U134" s="2" t="inlineStr">
        <is>
          <t>-</t>
        </is>
      </c>
      <c r="V134" s="2" t="inlineStr">
        <is>
          <t>-</t>
        </is>
      </c>
      <c r="W134" s="2" t="inlineStr">
        <is>
          <t>-</t>
        </is>
      </c>
      <c r="X134" s="2" t="inlineStr">
        <is>
          <t>-</t>
        </is>
      </c>
    </row>
    <row r="135">
      <c r="A135" s="2" t="inlineStr">
        <is>
          <t>20527622434</t>
        </is>
      </c>
      <c r="B135" s="2" t="inlineStr">
        <is>
          <t>ASOCIACION DE PRODUCTORES LACTEOS DE CUATRO LAGUNAS POMACANCHI</t>
        </is>
      </c>
      <c r="C135" s="2" t="inlineStr">
        <is>
          <t>ASOCIACION</t>
        </is>
      </c>
      <c r="D135" s="2" t="inlineStr">
        <is>
          <t>-</t>
        </is>
      </c>
      <c r="E135" s="2" t="inlineStr">
        <is>
          <t>-</t>
        </is>
      </c>
      <c r="F135" s="2" t="inlineStr">
        <is>
          <t>HABIDO</t>
        </is>
      </c>
      <c r="G135" s="2" t="inlineStr">
        <is>
          <t>ACTIVO</t>
        </is>
      </c>
      <c r="H135" s="2" t="inlineStr">
        <is>
          <t>08/02/2006</t>
        </is>
      </c>
      <c r="I135" s="2" t="inlineStr">
        <is>
          <t>08/02/2006</t>
        </is>
      </c>
      <c r="J135" s="2" t="inlineStr">
        <is>
          <t>CUSCO</t>
        </is>
      </c>
      <c r="K135" s="2" t="inlineStr">
        <is>
          <t>ACOMAYO</t>
        </is>
      </c>
      <c r="L135" s="2" t="inlineStr">
        <is>
          <t>POMACANCHI</t>
        </is>
      </c>
      <c r="M135" s="2" t="inlineStr">
        <is>
          <t>CAL. GARCILASO NRO. SN (CERCA ALA PLAZA, PLANTA DE QUESOS)</t>
        </is>
      </c>
      <c r="N135" s="2" t="inlineStr">
        <is>
          <t>-</t>
        </is>
      </c>
      <c r="O135" s="2" t="inlineStr">
        <is>
          <t>-</t>
        </is>
      </c>
      <c r="P135" s="2" t="inlineStr">
        <is>
          <t>SIN ACTIVIDAD</t>
        </is>
      </c>
      <c r="Q135" s="2" t="inlineStr">
        <is>
          <t>ELAB DE PRODUCTOS LACTEOS.</t>
        </is>
      </c>
      <c r="R135" s="2" t="inlineStr">
        <is>
          <t>-</t>
        </is>
      </c>
      <c r="S135" s="2" t="inlineStr">
        <is>
          <t>-</t>
        </is>
      </c>
      <c r="T135" s="2" t="inlineStr">
        <is>
          <t>NO</t>
        </is>
      </c>
      <c r="U135" s="2" t="inlineStr">
        <is>
          <t>-</t>
        </is>
      </c>
      <c r="V135" s="2" t="inlineStr">
        <is>
          <t>-</t>
        </is>
      </c>
      <c r="W135" s="2" t="inlineStr">
        <is>
          <t>-</t>
        </is>
      </c>
      <c r="X135" s="2" t="inlineStr">
        <is>
          <t>-</t>
        </is>
      </c>
    </row>
    <row r="136">
      <c r="A136" s="2" t="inlineStr">
        <is>
          <t>20568228368</t>
        </is>
      </c>
      <c r="B136" s="2" t="inlineStr">
        <is>
          <t>ASOCIACION DE PRODUCTORES LACTEOS VIDA ABUNDANTE INGENIO</t>
        </is>
      </c>
      <c r="C136" s="2" t="inlineStr">
        <is>
          <t>ASOCIACION</t>
        </is>
      </c>
      <c r="D136" s="2" t="inlineStr">
        <is>
          <t>-</t>
        </is>
      </c>
      <c r="E136" s="2" t="inlineStr">
        <is>
          <t>-</t>
        </is>
      </c>
      <c r="F136" s="2" t="inlineStr">
        <is>
          <t>HABIDO</t>
        </is>
      </c>
      <c r="G136" s="2" t="inlineStr">
        <is>
          <t>ACTIVO</t>
        </is>
      </c>
      <c r="H136" s="2" t="inlineStr">
        <is>
          <t>03/11/2015</t>
        </is>
      </c>
      <c r="I136" s="2" t="inlineStr">
        <is>
          <t>04/11/2015</t>
        </is>
      </c>
      <c r="J136" s="2" t="inlineStr">
        <is>
          <t>JUNIN</t>
        </is>
      </c>
      <c r="K136" s="2" t="inlineStr">
        <is>
          <t>HUANCAYO</t>
        </is>
      </c>
      <c r="L136" s="2" t="inlineStr">
        <is>
          <t>INGENIO</t>
        </is>
      </c>
      <c r="M136" s="2" t="inlineStr">
        <is>
          <t>JR. JUAN MORALES NRO. SN (S76895403 ALT PTE INCA CASA BLANCO Y AZU)</t>
        </is>
      </c>
      <c r="N136" s="2" t="inlineStr">
        <is>
          <t>-</t>
        </is>
      </c>
      <c r="O136" s="2" t="inlineStr">
        <is>
          <t>-</t>
        </is>
      </c>
      <c r="P136" s="2" t="inlineStr">
        <is>
          <t>SIN ACTIVIDAD</t>
        </is>
      </c>
      <c r="Q136" s="2" t="inlineStr">
        <is>
          <t>ELAB DE PRODUCTOS LACTEOS.</t>
        </is>
      </c>
      <c r="R136" s="2" t="inlineStr">
        <is>
          <t>PESCA, EXPLOT. CRIADEROS DE PECES.</t>
        </is>
      </c>
      <c r="S136" s="2" t="inlineStr">
        <is>
          <t>-</t>
        </is>
      </c>
      <c r="T136" s="2" t="inlineStr">
        <is>
          <t>NO</t>
        </is>
      </c>
      <c r="U136" s="2" t="inlineStr">
        <is>
          <t>-</t>
        </is>
      </c>
      <c r="V136" s="2" t="inlineStr">
        <is>
          <t>-</t>
        </is>
      </c>
      <c r="W136" s="2" t="inlineStr">
        <is>
          <t>-</t>
        </is>
      </c>
      <c r="X136" s="2" t="inlineStr">
        <is>
          <t>-</t>
        </is>
      </c>
    </row>
    <row r="137">
      <c r="A137" s="2" t="inlineStr">
        <is>
          <t>20608834746</t>
        </is>
      </c>
      <c r="B137" s="2" t="inlineStr">
        <is>
          <t>ASOCIACION DE PRODUCTORES LAGUNA LA BOA</t>
        </is>
      </c>
      <c r="C137" s="2" t="inlineStr">
        <is>
          <t>ASOCIACION</t>
        </is>
      </c>
      <c r="D137" s="2" t="inlineStr">
        <is>
          <t>-</t>
        </is>
      </c>
      <c r="E137" s="2" t="inlineStr">
        <is>
          <t>-</t>
        </is>
      </c>
      <c r="F137" s="2" t="inlineStr">
        <is>
          <t>HABIDO</t>
        </is>
      </c>
      <c r="G137" s="2" t="inlineStr">
        <is>
          <t>ACTIVO</t>
        </is>
      </c>
      <c r="H137" s="2" t="inlineStr">
        <is>
          <t>07/12/2021</t>
        </is>
      </c>
      <c r="I137" s="2" t="inlineStr">
        <is>
          <t>01/01/2022</t>
        </is>
      </c>
      <c r="J137" s="2" t="inlineStr">
        <is>
          <t>HUANUCO</t>
        </is>
      </c>
      <c r="K137" s="2" t="inlineStr">
        <is>
          <t>LEONCIO PRADO</t>
        </is>
      </c>
      <c r="L137" s="2" t="inlineStr">
        <is>
          <t>JOSE CRESPO Y CASTILLO</t>
        </is>
      </c>
      <c r="M137" s="2" t="inlineStr">
        <is>
          <t>NRO. S/N CAS. LAS MERCEDES (1 KM ANTES DE LA LAGUNA)</t>
        </is>
      </c>
      <c r="N137" s="2" t="inlineStr">
        <is>
          <t>-</t>
        </is>
      </c>
      <c r="O137" s="2" t="inlineStr">
        <is>
          <t>-</t>
        </is>
      </c>
      <c r="P137" s="2" t="inlineStr">
        <is>
          <t>SIN ACTIVIDAD</t>
        </is>
      </c>
      <c r="Q137" s="2" t="inlineStr">
        <is>
          <t>CULTIVO DE FRUTAS.</t>
        </is>
      </c>
      <c r="R137" s="2" t="inlineStr">
        <is>
          <t>-</t>
        </is>
      </c>
      <c r="S137" s="2" t="inlineStr">
        <is>
          <t>-</t>
        </is>
      </c>
      <c r="T137" s="2" t="inlineStr">
        <is>
          <t>NO</t>
        </is>
      </c>
      <c r="U137" s="2" t="inlineStr">
        <is>
          <t>-</t>
        </is>
      </c>
      <c r="V137" s="2" t="inlineStr">
        <is>
          <t>-</t>
        </is>
      </c>
      <c r="W137" s="2" t="inlineStr">
        <is>
          <t>-</t>
        </is>
      </c>
      <c r="X137" s="2" t="inlineStr">
        <is>
          <t>-</t>
        </is>
      </c>
    </row>
    <row r="138">
      <c r="A138" s="2" t="inlineStr">
        <is>
          <t>20613016253</t>
        </is>
      </c>
      <c r="B138" s="2" t="inlineStr">
        <is>
          <t>ASOCIACION DE PRODUCTORES MULTIPLES AGRARIOS DEL DISTRITO DE INCLAN</t>
        </is>
      </c>
      <c r="C138" s="2" t="inlineStr">
        <is>
          <t>ASOCIACION</t>
        </is>
      </c>
      <c r="D138" s="2" t="inlineStr">
        <is>
          <t>-</t>
        </is>
      </c>
      <c r="E138" s="2" t="inlineStr">
        <is>
          <t>-</t>
        </is>
      </c>
      <c r="F138" s="2" t="inlineStr">
        <is>
          <t>HABIDO</t>
        </is>
      </c>
      <c r="G138" s="2" t="inlineStr">
        <is>
          <t>ACTIVO</t>
        </is>
      </c>
      <c r="H138" s="2" t="inlineStr">
        <is>
          <t>16/08/2024</t>
        </is>
      </c>
      <c r="I138" s="2" t="inlineStr">
        <is>
          <t>16/08/2024</t>
        </is>
      </c>
      <c r="J138" s="2" t="inlineStr">
        <is>
          <t>TACNA</t>
        </is>
      </c>
      <c r="K138" s="2" t="inlineStr">
        <is>
          <t>TACNA</t>
        </is>
      </c>
      <c r="L138" s="2" t="inlineStr">
        <is>
          <t>INCLAN</t>
        </is>
      </c>
      <c r="M138" s="2" t="inlineStr">
        <is>
          <t>MZA. A LOTE. 02 A.V. PROTER SAMA</t>
        </is>
      </c>
      <c r="N138" s="2" t="inlineStr">
        <is>
          <t>-</t>
        </is>
      </c>
      <c r="O138" s="2" t="inlineStr">
        <is>
          <t>-</t>
        </is>
      </c>
      <c r="P138" s="2" t="inlineStr">
        <is>
          <t>SIN ACTIVIDAD</t>
        </is>
      </c>
      <c r="Q138" s="2" t="inlineStr">
        <is>
          <t>EXPLOTACION MIXTA.</t>
        </is>
      </c>
      <c r="R138" s="2" t="inlineStr">
        <is>
          <t>-</t>
        </is>
      </c>
      <c r="S138" s="2" t="inlineStr">
        <is>
          <t>-</t>
        </is>
      </c>
      <c r="T138" s="2" t="inlineStr">
        <is>
          <t>NO</t>
        </is>
      </c>
      <c r="U138" s="2" t="inlineStr">
        <is>
          <t>-</t>
        </is>
      </c>
      <c r="V138" s="2" t="inlineStr">
        <is>
          <t>-</t>
        </is>
      </c>
      <c r="W138" s="2" t="inlineStr">
        <is>
          <t>-</t>
        </is>
      </c>
      <c r="X138" s="2" t="inlineStr">
        <is>
          <t>-</t>
        </is>
      </c>
    </row>
    <row r="139">
      <c r="A139" s="2" t="inlineStr">
        <is>
          <t>20607660515</t>
        </is>
      </c>
      <c r="B139" s="2" t="inlineStr">
        <is>
          <t>ASOCIACION DE PRODUCTORES OLIVICOLAS DE ILO - APROLIVO ILO</t>
        </is>
      </c>
      <c r="C139" s="2" t="inlineStr">
        <is>
          <t>ASOCIACION</t>
        </is>
      </c>
      <c r="D139" s="2" t="inlineStr">
        <is>
          <t>-</t>
        </is>
      </c>
      <c r="E139" s="2" t="inlineStr">
        <is>
          <t>-</t>
        </is>
      </c>
      <c r="F139" s="2" t="inlineStr">
        <is>
          <t>HABIDO</t>
        </is>
      </c>
      <c r="G139" s="2" t="inlineStr">
        <is>
          <t>ACTIVO</t>
        </is>
      </c>
      <c r="H139" s="2" t="inlineStr">
        <is>
          <t>18/03/2021</t>
        </is>
      </c>
      <c r="I139" s="2" t="inlineStr">
        <is>
          <t>18/03/2021</t>
        </is>
      </c>
      <c r="J139" s="2" t="inlineStr">
        <is>
          <t>MOQUEGUA</t>
        </is>
      </c>
      <c r="K139" s="2" t="inlineStr">
        <is>
          <t>ILO</t>
        </is>
      </c>
      <c r="L139" s="2" t="inlineStr">
        <is>
          <t>ILO</t>
        </is>
      </c>
      <c r="M139" s="2" t="inlineStr">
        <is>
          <t>CAL. AYACUCHO NRO. 124</t>
        </is>
      </c>
      <c r="N139" s="2" t="inlineStr">
        <is>
          <t>-</t>
        </is>
      </c>
      <c r="O139" s="2" t="inlineStr">
        <is>
          <t>-</t>
        </is>
      </c>
      <c r="P139" s="2" t="inlineStr">
        <is>
          <t>SIN ACTIVIDAD</t>
        </is>
      </c>
      <c r="Q139" s="2" t="inlineStr">
        <is>
          <t>SERVICIOS AGRICOLAS, GANADERAS.</t>
        </is>
      </c>
      <c r="R139" s="2" t="inlineStr">
        <is>
          <t>EXPLOTACION MIXTA.</t>
        </is>
      </c>
      <c r="S139" s="2" t="inlineStr">
        <is>
          <t>-</t>
        </is>
      </c>
      <c r="T139" s="2" t="inlineStr">
        <is>
          <t>NO</t>
        </is>
      </c>
      <c r="U139" s="2" t="inlineStr">
        <is>
          <t>-</t>
        </is>
      </c>
      <c r="V139" s="2" t="inlineStr">
        <is>
          <t>-</t>
        </is>
      </c>
      <c r="W139" s="2" t="inlineStr">
        <is>
          <t>-</t>
        </is>
      </c>
      <c r="X139" s="2" t="inlineStr">
        <is>
          <t>-</t>
        </is>
      </c>
    </row>
    <row r="140">
      <c r="A140" s="2" t="inlineStr">
        <is>
          <t>20612473626</t>
        </is>
      </c>
      <c r="B140" s="2" t="inlineStr">
        <is>
          <t>ASOCIACION DE PRODUCTORES PRODUCTIVOS  MISHKI MUYU DEL MEDIO TIGRE</t>
        </is>
      </c>
      <c r="C140" s="2" t="inlineStr">
        <is>
          <t>ASOCIACION</t>
        </is>
      </c>
      <c r="D140" s="2" t="inlineStr">
        <is>
          <t>-</t>
        </is>
      </c>
      <c r="E140" s="2" t="inlineStr">
        <is>
          <t>-</t>
        </is>
      </c>
      <c r="F140" s="2" t="inlineStr">
        <is>
          <t>HABIDO</t>
        </is>
      </c>
      <c r="G140" s="2" t="inlineStr">
        <is>
          <t>ACTIVO</t>
        </is>
      </c>
      <c r="H140" s="2" t="inlineStr">
        <is>
          <t>15/04/2024</t>
        </is>
      </c>
      <c r="I140" s="2" t="inlineStr">
        <is>
          <t>15/04/2024</t>
        </is>
      </c>
      <c r="J140" s="2" t="inlineStr">
        <is>
          <t>LORETO</t>
        </is>
      </c>
      <c r="K140" s="2" t="inlineStr">
        <is>
          <t>LORETO</t>
        </is>
      </c>
      <c r="L140" s="2" t="inlineStr">
        <is>
          <t>TIGRE</t>
        </is>
      </c>
      <c r="M140" s="2" t="inlineStr">
        <is>
          <t>NRO. S/N COM. NATIVA ALFONSO UGARTE (RIO)</t>
        </is>
      </c>
      <c r="N140" s="2" t="inlineStr">
        <is>
          <t>-</t>
        </is>
      </c>
      <c r="O140" s="2" t="inlineStr">
        <is>
          <t>-</t>
        </is>
      </c>
      <c r="P140" s="2" t="inlineStr">
        <is>
          <t>SIN ACTIVIDAD</t>
        </is>
      </c>
      <c r="Q140" s="2" t="inlineStr">
        <is>
          <t>ELAB. PROD. DE PANADERIA.</t>
        </is>
      </c>
      <c r="R140" s="2" t="inlineStr">
        <is>
          <t>ELAB. DE BEBIDAS NO ALCOHOLICAS.</t>
        </is>
      </c>
      <c r="S140" s="2" t="inlineStr">
        <is>
          <t>-</t>
        </is>
      </c>
      <c r="T140" s="2" t="inlineStr">
        <is>
          <t>NO</t>
        </is>
      </c>
      <c r="U140" s="2" t="inlineStr">
        <is>
          <t>-</t>
        </is>
      </c>
      <c r="V140" s="2" t="inlineStr">
        <is>
          <t>-</t>
        </is>
      </c>
      <c r="W140" s="2" t="inlineStr">
        <is>
          <t>-</t>
        </is>
      </c>
      <c r="X140" s="2" t="inlineStr">
        <is>
          <t>-</t>
        </is>
      </c>
    </row>
    <row r="141">
      <c r="A141" s="2" t="inlineStr">
        <is>
          <t>20610032185</t>
        </is>
      </c>
      <c r="B141" s="2" t="inlineStr">
        <is>
          <t>ASOCIACION DE PRODUCTORES SOSTENIBLES AWAJUN DEL MARAÑON</t>
        </is>
      </c>
      <c r="C141" s="2" t="inlineStr">
        <is>
          <t>ASOCIACION</t>
        </is>
      </c>
      <c r="D141" s="2" t="inlineStr">
        <is>
          <t>-</t>
        </is>
      </c>
      <c r="E141" s="2" t="inlineStr">
        <is>
          <t>-</t>
        </is>
      </c>
      <c r="F141" s="2" t="inlineStr">
        <is>
          <t>HABIDO</t>
        </is>
      </c>
      <c r="G141" s="2" t="inlineStr">
        <is>
          <t>ACTIVO</t>
        </is>
      </c>
      <c r="H141" s="2" t="inlineStr">
        <is>
          <t>23/09/2022</t>
        </is>
      </c>
      <c r="I141" s="2" t="inlineStr">
        <is>
          <t>23/09/2022</t>
        </is>
      </c>
      <c r="J141" s="2" t="inlineStr">
        <is>
          <t>LORETO</t>
        </is>
      </c>
      <c r="K141" s="2" t="inlineStr">
        <is>
          <t>DATEM DEL MARAÑON</t>
        </is>
      </c>
      <c r="L141" s="2" t="inlineStr">
        <is>
          <t>MANSERICHE</t>
        </is>
      </c>
      <c r="M141" s="2" t="inlineStr">
        <is>
          <t>NRO. S/N COM. UGARTE (DESDE SARAMIRIZA VIA FLUVIAL)</t>
        </is>
      </c>
      <c r="N141" s="2" t="inlineStr">
        <is>
          <t>-</t>
        </is>
      </c>
      <c r="O141" s="2" t="inlineStr">
        <is>
          <t>-</t>
        </is>
      </c>
      <c r="P141" s="2" t="inlineStr">
        <is>
          <t>SIN ACTIVIDAD</t>
        </is>
      </c>
      <c r="Q141" s="2" t="inlineStr">
        <is>
          <t>SILVICULTURA Y EXT. DE MADERA.</t>
        </is>
      </c>
      <c r="R141" s="2" t="inlineStr">
        <is>
          <t>OTROS TIPOS DE VENTA POR MENOR.</t>
        </is>
      </c>
      <c r="S141" s="2" t="inlineStr">
        <is>
          <t>EXPLOTACION MIXTA.</t>
        </is>
      </c>
      <c r="T141" s="2" t="inlineStr">
        <is>
          <t>NO</t>
        </is>
      </c>
      <c r="U141" s="2" t="inlineStr">
        <is>
          <t>-</t>
        </is>
      </c>
      <c r="V141" s="2" t="inlineStr">
        <is>
          <t>-</t>
        </is>
      </c>
      <c r="W141" s="2" t="inlineStr">
        <is>
          <t>-</t>
        </is>
      </c>
      <c r="X141" s="2" t="inlineStr">
        <is>
          <t>-</t>
        </is>
      </c>
    </row>
    <row r="142">
      <c r="A142" s="2" t="inlineStr">
        <is>
          <t>20491149664</t>
        </is>
      </c>
      <c r="B142" s="2" t="inlineStr">
        <is>
          <t>ASOCIACION DE PRODUCTORES VIRGEN DE CONCEPCION - APVC</t>
        </is>
      </c>
      <c r="C142" s="2" t="inlineStr">
        <is>
          <t>ASOCIACION</t>
        </is>
      </c>
      <c r="D142" s="2" t="inlineStr">
        <is>
          <t>-</t>
        </is>
      </c>
      <c r="E142" s="2" t="inlineStr">
        <is>
          <t>-</t>
        </is>
      </c>
      <c r="F142" s="2" t="inlineStr">
        <is>
          <t>HABIDO</t>
        </is>
      </c>
      <c r="G142" s="2" t="inlineStr">
        <is>
          <t>ACTIVO</t>
        </is>
      </c>
      <c r="H142" s="2" t="inlineStr">
        <is>
          <t>06/05/2024</t>
        </is>
      </c>
      <c r="I142" s="2" t="inlineStr">
        <is>
          <t>06/05/2024</t>
        </is>
      </c>
      <c r="J142" s="2" t="inlineStr">
        <is>
          <t>APURIMAC</t>
        </is>
      </c>
      <c r="K142" s="2" t="inlineStr">
        <is>
          <t>ANDAHUAYLAS</t>
        </is>
      </c>
      <c r="L142" s="2" t="inlineStr">
        <is>
          <t>ANDAHUAYLAS</t>
        </is>
      </c>
      <c r="M142" s="2" t="inlineStr">
        <is>
          <t>NRO. SN OTR. TAPAYA (A 2CDRAS DEL SALON COMUNAL)</t>
        </is>
      </c>
      <c r="N142" s="2" t="inlineStr">
        <is>
          <t>-</t>
        </is>
      </c>
      <c r="O142" s="2" t="inlineStr">
        <is>
          <t>-</t>
        </is>
      </c>
      <c r="P142" s="2" t="inlineStr">
        <is>
          <t>SIN ACTIVIDAD</t>
        </is>
      </c>
      <c r="Q142" s="2" t="inlineStr">
        <is>
          <t>CRIA DE ANIMALES DOMESTICOS.</t>
        </is>
      </c>
      <c r="R142" s="2" t="inlineStr">
        <is>
          <t>-</t>
        </is>
      </c>
      <c r="S142" s="2" t="inlineStr">
        <is>
          <t>-</t>
        </is>
      </c>
      <c r="T142" s="2" t="inlineStr">
        <is>
          <t>NO</t>
        </is>
      </c>
      <c r="U142" s="2" t="inlineStr">
        <is>
          <t>-</t>
        </is>
      </c>
      <c r="V142" s="2" t="inlineStr">
        <is>
          <t>-</t>
        </is>
      </c>
      <c r="W142" s="2" t="inlineStr">
        <is>
          <t>-</t>
        </is>
      </c>
      <c r="X142" s="2" t="inlineStr">
        <is>
          <t>-</t>
        </is>
      </c>
    </row>
    <row r="143">
      <c r="A143" s="2" t="inlineStr">
        <is>
          <t>20539205600</t>
        </is>
      </c>
      <c r="B143" s="2" t="inlineStr">
        <is>
          <t>ASOCIACION DE PRODUCTORES Y EXPORTADORES DE CAFE RODRIGUEZ DE MENDOZA</t>
        </is>
      </c>
      <c r="C143" s="2" t="inlineStr">
        <is>
          <t>ASOCIACION</t>
        </is>
      </c>
      <c r="D143" s="2" t="inlineStr">
        <is>
          <t>-</t>
        </is>
      </c>
      <c r="E143" s="2" t="inlineStr">
        <is>
          <t>APROEXPORT</t>
        </is>
      </c>
      <c r="F143" s="2" t="inlineStr">
        <is>
          <t>HABIDO</t>
        </is>
      </c>
      <c r="G143" s="2" t="inlineStr">
        <is>
          <t>ACTIVO</t>
        </is>
      </c>
      <c r="H143" s="2" t="inlineStr">
        <is>
          <t>22/07/2013</t>
        </is>
      </c>
      <c r="I143" s="2" t="inlineStr">
        <is>
          <t>01/07/2013</t>
        </is>
      </c>
      <c r="J143" s="2" t="inlineStr">
        <is>
          <t>AMAZONAS</t>
        </is>
      </c>
      <c r="K143" s="2" t="inlineStr">
        <is>
          <t>RODRIGUEZ DE MENDOZA</t>
        </is>
      </c>
      <c r="L143" s="2" t="inlineStr">
        <is>
          <t>OMIA</t>
        </is>
      </c>
      <c r="M143" s="2" t="inlineStr">
        <is>
          <t>SECTOR NUEVO CHIRIMOTO NRO. 0 CAS. LA UNION (CASA COMUNAL LOS PORTALES)</t>
        </is>
      </c>
      <c r="N143" s="2" t="inlineStr">
        <is>
          <t>-</t>
        </is>
      </c>
      <c r="O143" s="2" t="inlineStr">
        <is>
          <t>-</t>
        </is>
      </c>
      <c r="P143" s="2" t="inlineStr">
        <is>
          <t>SIN ACTIVIDAD</t>
        </is>
      </c>
      <c r="Q143" s="2" t="inlineStr">
        <is>
          <t>ACTIVIDADES OTRAS ASOCIACIONES NCP.</t>
        </is>
      </c>
      <c r="R143" s="2" t="inlineStr">
        <is>
          <t>ELAB DE OTROS PROD. ALIMENTICIOS.</t>
        </is>
      </c>
      <c r="S143" s="2" t="inlineStr">
        <is>
          <t>-</t>
        </is>
      </c>
      <c r="T143" s="2" t="inlineStr">
        <is>
          <t>NO</t>
        </is>
      </c>
      <c r="U143" s="2" t="inlineStr">
        <is>
          <t>-</t>
        </is>
      </c>
      <c r="V143" s="2" t="inlineStr">
        <is>
          <t>-</t>
        </is>
      </c>
      <c r="W143" s="2" t="inlineStr">
        <is>
          <t>-</t>
        </is>
      </c>
      <c r="X143" s="2" t="inlineStr">
        <is>
          <t>-</t>
        </is>
      </c>
    </row>
    <row r="144">
      <c r="A144" s="2" t="inlineStr">
        <is>
          <t>20609343355</t>
        </is>
      </c>
      <c r="B144" s="2" t="inlineStr">
        <is>
          <t>ASOCIACION DE PRODUCTORES Y EXPORTADORES FUNDO LUISA VICTORIA ASPREXFLV</t>
        </is>
      </c>
      <c r="C144" s="2" t="inlineStr">
        <is>
          <t>ASOCIACION</t>
        </is>
      </c>
      <c r="D144" s="2" t="inlineStr">
        <is>
          <t>-</t>
        </is>
      </c>
      <c r="E144" s="2" t="inlineStr">
        <is>
          <t>FUNDO LUISA VICTORIA</t>
        </is>
      </c>
      <c r="F144" s="2" t="inlineStr">
        <is>
          <t>HABIDO</t>
        </is>
      </c>
      <c r="G144" s="2" t="inlineStr">
        <is>
          <t>ACTIVO</t>
        </is>
      </c>
      <c r="H144" s="2" t="inlineStr">
        <is>
          <t>05/08/2026</t>
        </is>
      </c>
      <c r="I144" s="2" t="inlineStr">
        <is>
          <t>05/08/2026</t>
        </is>
      </c>
      <c r="J144" s="2" t="inlineStr">
        <is>
          <t>ANCASH</t>
        </is>
      </c>
      <c r="K144" s="2" t="inlineStr">
        <is>
          <t>SANTA</t>
        </is>
      </c>
      <c r="L144" s="2" t="inlineStr">
        <is>
          <t>MORO</t>
        </is>
      </c>
      <c r="M144" s="2" t="inlineStr">
        <is>
          <t>CAPTUY BAJO NRO. SN CAS. CAPTUY</t>
        </is>
      </c>
      <c r="N144" s="2" t="inlineStr">
        <is>
          <t>-</t>
        </is>
      </c>
      <c r="O144" s="2" t="inlineStr">
        <is>
          <t>-</t>
        </is>
      </c>
      <c r="P144" s="2" t="inlineStr">
        <is>
          <t>SIN ACTIVIDAD</t>
        </is>
      </c>
      <c r="Q144" s="2" t="inlineStr">
        <is>
          <t>CULTIVO DE FRUTAS.</t>
        </is>
      </c>
      <c r="R144" s="2" t="inlineStr">
        <is>
          <t>ELAB. FRUTAS, LEG. Y HORTALIZAS.</t>
        </is>
      </c>
      <c r="S144" s="2" t="inlineStr">
        <is>
          <t>-</t>
        </is>
      </c>
      <c r="T144" s="2" t="inlineStr">
        <is>
          <t>NO</t>
        </is>
      </c>
      <c r="U144" s="2" t="inlineStr">
        <is>
          <t>-</t>
        </is>
      </c>
      <c r="V144" s="2" t="inlineStr">
        <is>
          <t>-</t>
        </is>
      </c>
      <c r="W144" s="2" t="inlineStr">
        <is>
          <t>-</t>
        </is>
      </c>
      <c r="X144" s="2" t="inlineStr">
        <is>
          <t>-</t>
        </is>
      </c>
    </row>
    <row r="145">
      <c r="A145" s="2" t="inlineStr">
        <is>
          <t>20528396535</t>
        </is>
      </c>
      <c r="B145" s="2" t="inlineStr">
        <is>
          <t>ASOCIACION DE PRODUCTORES Y MANEJO DE AGUAJE</t>
        </is>
      </c>
      <c r="C145" s="2" t="inlineStr">
        <is>
          <t>ASOCIACION</t>
        </is>
      </c>
      <c r="D145" s="2" t="inlineStr">
        <is>
          <t>-</t>
        </is>
      </c>
      <c r="E145" s="2" t="inlineStr">
        <is>
          <t>-</t>
        </is>
      </c>
      <c r="F145" s="2" t="inlineStr">
        <is>
          <t>HABIDO</t>
        </is>
      </c>
      <c r="G145" s="2" t="inlineStr">
        <is>
          <t>ACTIVO</t>
        </is>
      </c>
      <c r="H145" s="2" t="inlineStr">
        <is>
          <t>28/02/2022</t>
        </is>
      </c>
      <c r="I145" s="2" t="inlineStr">
        <is>
          <t>28/02/2022</t>
        </is>
      </c>
      <c r="J145" s="2" t="inlineStr">
        <is>
          <t>LORETO</t>
        </is>
      </c>
      <c r="K145" s="2" t="inlineStr">
        <is>
          <t>DATEM DEL MARAÑON</t>
        </is>
      </c>
      <c r="L145" s="2" t="inlineStr">
        <is>
          <t>PASTAZA</t>
        </is>
      </c>
      <c r="M145" s="2" t="inlineStr">
        <is>
          <t>NRO. S/N C.C. NATIVA PUERTO INDUSTRIAL (COSTADO DEL COLEGIO CESAR VALLEJO)</t>
        </is>
      </c>
      <c r="N145" s="2" t="inlineStr">
        <is>
          <t>-</t>
        </is>
      </c>
      <c r="O145" s="2" t="inlineStr">
        <is>
          <t>-</t>
        </is>
      </c>
      <c r="P145" s="2" t="inlineStr">
        <is>
          <t>SIN ACTIVIDAD</t>
        </is>
      </c>
      <c r="Q145" s="2" t="inlineStr">
        <is>
          <t>SILVICULTURA Y EXT. DE MADERA.</t>
        </is>
      </c>
      <c r="R145" s="2" t="inlineStr">
        <is>
          <t>ELAB. DE ACEITE Y GRASAS.</t>
        </is>
      </c>
      <c r="S145" s="2" t="inlineStr">
        <is>
          <t>-</t>
        </is>
      </c>
      <c r="T145" s="2" t="inlineStr">
        <is>
          <t>NO</t>
        </is>
      </c>
      <c r="U145" s="2" t="inlineStr">
        <is>
          <t>-</t>
        </is>
      </c>
      <c r="V145" s="2" t="inlineStr">
        <is>
          <t>-</t>
        </is>
      </c>
      <c r="W145" s="2" t="inlineStr">
        <is>
          <t>-</t>
        </is>
      </c>
      <c r="X145" s="2" t="inlineStr">
        <is>
          <t>-</t>
        </is>
      </c>
    </row>
    <row r="146">
      <c r="A146" s="2" t="inlineStr">
        <is>
          <t>20610507701</t>
        </is>
      </c>
      <c r="B146" s="2" t="inlineStr">
        <is>
          <t>ASOCIACION DE RECOLECTORES DE CASTAÑA ORGANICA DE MADRE DE DIOS - ARCOMAD</t>
        </is>
      </c>
      <c r="C146" s="2" t="inlineStr">
        <is>
          <t>ASOCIACION</t>
        </is>
      </c>
      <c r="D146" s="2" t="inlineStr">
        <is>
          <t>-</t>
        </is>
      </c>
      <c r="E146" s="2" t="inlineStr">
        <is>
          <t>-</t>
        </is>
      </c>
      <c r="F146" s="2" t="inlineStr">
        <is>
          <t>HABIDO</t>
        </is>
      </c>
      <c r="G146" s="2" t="inlineStr">
        <is>
          <t>ACTIVO</t>
        </is>
      </c>
      <c r="H146" s="2" t="inlineStr">
        <is>
          <t>24/01/2023</t>
        </is>
      </c>
      <c r="I146" s="2" t="inlineStr">
        <is>
          <t>24/01/2023</t>
        </is>
      </c>
      <c r="J146" s="2" t="inlineStr">
        <is>
          <t>MADRE DE DIOS</t>
        </is>
      </c>
      <c r="K146" s="2" t="inlineStr">
        <is>
          <t>TAMBOPATA</t>
        </is>
      </c>
      <c r="L146" s="2" t="inlineStr">
        <is>
          <t>TAMBOPATA</t>
        </is>
      </c>
      <c r="M146" s="2" t="inlineStr">
        <is>
          <t>PJ. LUIS PEREZ VALERA MZA. 2F LOTE. 4 SAN LUIS (AL LADO DE EX INRENA)</t>
        </is>
      </c>
      <c r="N146" s="2" t="inlineStr">
        <is>
          <t>-</t>
        </is>
      </c>
      <c r="O146" s="2" t="inlineStr">
        <is>
          <t>-</t>
        </is>
      </c>
      <c r="P146" s="2" t="inlineStr">
        <is>
          <t>SIN ACTIVIDAD</t>
        </is>
      </c>
      <c r="Q146" s="2" t="inlineStr">
        <is>
          <t>VTA.  MAY. DE MATERIAS PRIMAS AGROPEC.</t>
        </is>
      </c>
      <c r="R146" s="2" t="inlineStr">
        <is>
          <t>-</t>
        </is>
      </c>
      <c r="S146" s="2" t="inlineStr">
        <is>
          <t>-</t>
        </is>
      </c>
      <c r="T146" s="2" t="inlineStr">
        <is>
          <t>NO</t>
        </is>
      </c>
      <c r="U146" s="2" t="inlineStr">
        <is>
          <t>-</t>
        </is>
      </c>
      <c r="V146" s="2" t="inlineStr">
        <is>
          <t>-</t>
        </is>
      </c>
      <c r="W146" s="2" t="inlineStr">
        <is>
          <t>-</t>
        </is>
      </c>
      <c r="X146" s="2" t="inlineStr">
        <is>
          <t>-</t>
        </is>
      </c>
    </row>
    <row r="147">
      <c r="A147" s="2" t="inlineStr">
        <is>
          <t>20494145791</t>
        </is>
      </c>
      <c r="B147" s="2" t="inlineStr">
        <is>
          <t>ASOCIACION ECOLOGICA Y DE PRODUCTORES AGROPECUARIOS SAN JOSE OBRERO</t>
        </is>
      </c>
      <c r="C147" s="2" t="inlineStr">
        <is>
          <t>ASOCIACION</t>
        </is>
      </c>
      <c r="D147" s="2" t="inlineStr">
        <is>
          <t>-</t>
        </is>
      </c>
      <c r="E147" s="2" t="inlineStr">
        <is>
          <t>-</t>
        </is>
      </c>
      <c r="F147" s="2" t="inlineStr">
        <is>
          <t>HABIDO</t>
        </is>
      </c>
      <c r="G147" s="2" t="inlineStr">
        <is>
          <t>ACTIVO</t>
        </is>
      </c>
      <c r="H147" s="2" t="inlineStr">
        <is>
          <t>02/02/2026</t>
        </is>
      </c>
      <c r="I147" s="2" t="inlineStr">
        <is>
          <t>02/02/2026</t>
        </is>
      </c>
      <c r="J147" s="2" t="inlineStr">
        <is>
          <t>LORETO</t>
        </is>
      </c>
      <c r="K147" s="2" t="inlineStr">
        <is>
          <t>ALTO AMAZONAS</t>
        </is>
      </c>
      <c r="L147" s="2" t="inlineStr">
        <is>
          <t>TENIENTE CESAR LOPEZ ROJAS</t>
        </is>
      </c>
      <c r="M147" s="2" t="inlineStr">
        <is>
          <t>SHUCUSHYACU NRO. SN BAR. EL PARAISO (SALIDA A CARRETERA SOL DE ORO)</t>
        </is>
      </c>
      <c r="N147" s="2" t="inlineStr">
        <is>
          <t>-</t>
        </is>
      </c>
      <c r="O147" s="2" t="inlineStr">
        <is>
          <t>-</t>
        </is>
      </c>
      <c r="P147" s="2" t="inlineStr">
        <is>
          <t>SIN ACTIVIDAD</t>
        </is>
      </c>
      <c r="Q147" s="2" t="inlineStr">
        <is>
          <t>SERVICIOS AGRICOLAS, GANADERAS.</t>
        </is>
      </c>
      <c r="R147" s="2" t="inlineStr">
        <is>
          <t>-</t>
        </is>
      </c>
      <c r="S147" s="2" t="inlineStr">
        <is>
          <t>-</t>
        </is>
      </c>
      <c r="T147" s="2" t="inlineStr">
        <is>
          <t>NO</t>
        </is>
      </c>
      <c r="U147" s="2" t="inlineStr">
        <is>
          <t>-</t>
        </is>
      </c>
      <c r="V147" s="2" t="inlineStr">
        <is>
          <t>-</t>
        </is>
      </c>
      <c r="W147" s="2" t="inlineStr">
        <is>
          <t>-</t>
        </is>
      </c>
      <c r="X147" s="2" t="inlineStr">
        <is>
          <t>-</t>
        </is>
      </c>
    </row>
    <row r="148">
      <c r="A148" s="2" t="inlineStr">
        <is>
          <t>20489969221</t>
        </is>
      </c>
      <c r="B148" s="2" t="inlineStr">
        <is>
          <t>ASOCIACION FORESTAL INDIGENA MADRE DE DIOS - AFIMAD</t>
        </is>
      </c>
      <c r="C148" s="2" t="inlineStr">
        <is>
          <t>ASOCIACION</t>
        </is>
      </c>
      <c r="D148" s="2" t="inlineStr">
        <is>
          <t>-</t>
        </is>
      </c>
      <c r="E148" s="2" t="inlineStr">
        <is>
          <t>-</t>
        </is>
      </c>
      <c r="F148" s="2" t="inlineStr">
        <is>
          <t>HABIDO</t>
        </is>
      </c>
      <c r="G148" s="2" t="inlineStr">
        <is>
          <t>ACTIVO</t>
        </is>
      </c>
      <c r="H148" s="2" t="inlineStr">
        <is>
          <t>29/04/2013</t>
        </is>
      </c>
      <c r="I148" s="2" t="inlineStr">
        <is>
          <t>29/04/2013</t>
        </is>
      </c>
      <c r="J148" s="2" t="inlineStr">
        <is>
          <t>MADRE DE DIOS</t>
        </is>
      </c>
      <c r="K148" s="2" t="inlineStr">
        <is>
          <t>TAMBOPATA</t>
        </is>
      </c>
      <c r="L148" s="2" t="inlineStr">
        <is>
          <t>TAMBOPATA</t>
        </is>
      </c>
      <c r="M148" s="2" t="inlineStr">
        <is>
          <t>AV. 26 DE DICIEMBRE NRO. 276 (A MEDIA CDRA DE SUNAT)</t>
        </is>
      </c>
      <c r="N148" s="2" t="inlineStr">
        <is>
          <t>-</t>
        </is>
      </c>
      <c r="O148" s="2" t="inlineStr">
        <is>
          <t>-</t>
        </is>
      </c>
      <c r="P148" s="2" t="inlineStr">
        <is>
          <t>IMPORTADOR/EXPORTADOR</t>
        </is>
      </c>
      <c r="Q148" s="2" t="inlineStr">
        <is>
          <t>ACTIVIDADES OTRAS ASOCIACIONES NCP.</t>
        </is>
      </c>
      <c r="R148" s="2" t="inlineStr">
        <is>
          <t>OTRAS ACTIVIDADES DE TRANSPORTES.</t>
        </is>
      </c>
      <c r="S148" s="2" t="inlineStr">
        <is>
          <t>ELAB. FRUTAS, LEG. Y HORTALIZAS.</t>
        </is>
      </c>
      <c r="T148" s="2" t="inlineStr">
        <is>
          <t>NO</t>
        </is>
      </c>
      <c r="U148" s="2" t="inlineStr">
        <is>
          <t>-</t>
        </is>
      </c>
      <c r="V148" s="2" t="inlineStr">
        <is>
          <t>-</t>
        </is>
      </c>
      <c r="W148" s="2" t="inlineStr">
        <is>
          <t>-</t>
        </is>
      </c>
      <c r="X148" s="2" t="inlineStr">
        <is>
          <t>-</t>
        </is>
      </c>
    </row>
    <row r="149">
      <c r="A149" s="2" t="inlineStr">
        <is>
          <t>20611831570</t>
        </is>
      </c>
      <c r="B149" s="2" t="inlineStr">
        <is>
          <t>ASOCIACION JUNTOS POR UN SUEÑO VERDE</t>
        </is>
      </c>
      <c r="C149" s="2" t="inlineStr">
        <is>
          <t>ASOCIACION</t>
        </is>
      </c>
      <c r="D149" s="2" t="inlineStr">
        <is>
          <t>-</t>
        </is>
      </c>
      <c r="E149" s="2" t="inlineStr">
        <is>
          <t>-</t>
        </is>
      </c>
      <c r="F149" s="2" t="inlineStr">
        <is>
          <t>HABIDO</t>
        </is>
      </c>
      <c r="G149" s="2" t="inlineStr">
        <is>
          <t>ACTIVO</t>
        </is>
      </c>
      <c r="H149" s="2" t="inlineStr">
        <is>
          <t>16/11/2023</t>
        </is>
      </c>
      <c r="I149" s="2" t="inlineStr">
        <is>
          <t>16/11/2023</t>
        </is>
      </c>
      <c r="J149" s="2" t="inlineStr">
        <is>
          <t>MOQUEGUA</t>
        </is>
      </c>
      <c r="K149" s="2" t="inlineStr">
        <is>
          <t>MARISCAL NIETO</t>
        </is>
      </c>
      <c r="L149" s="2" t="inlineStr">
        <is>
          <t>SAN ANTONIO</t>
        </is>
      </c>
      <c r="M149" s="2" t="inlineStr">
        <is>
          <t>SECTOR LA RINCONADA NRO. S/N FND. DOS PUQUIOS</t>
        </is>
      </c>
      <c r="N149" s="2" t="inlineStr">
        <is>
          <t>-</t>
        </is>
      </c>
      <c r="O149" s="2" t="inlineStr">
        <is>
          <t>-</t>
        </is>
      </c>
      <c r="P149" s="2" t="inlineStr">
        <is>
          <t>SIN ACTIVIDAD</t>
        </is>
      </c>
      <c r="Q149" s="2" t="inlineStr">
        <is>
          <t>SERVICIOS AGRICOLAS, GANADERAS.</t>
        </is>
      </c>
      <c r="R149" s="2" t="inlineStr">
        <is>
          <t>EXPLOTACION MIXTA.</t>
        </is>
      </c>
      <c r="S149" s="2" t="inlineStr">
        <is>
          <t>-</t>
        </is>
      </c>
      <c r="T149" s="2" t="inlineStr">
        <is>
          <t>NO</t>
        </is>
      </c>
      <c r="U149" s="2" t="inlineStr">
        <is>
          <t>-</t>
        </is>
      </c>
      <c r="V149" s="2" t="inlineStr">
        <is>
          <t>-</t>
        </is>
      </c>
      <c r="W149" s="2" t="inlineStr">
        <is>
          <t>-</t>
        </is>
      </c>
      <c r="X149" s="2" t="inlineStr">
        <is>
          <t>-</t>
        </is>
      </c>
    </row>
    <row r="150">
      <c r="A150" s="2" t="inlineStr">
        <is>
          <t>20454319169</t>
        </is>
      </c>
      <c r="B150" s="2" t="inlineStr">
        <is>
          <t>ASOCIACION LA JOYA AGRO EXPORT</t>
        </is>
      </c>
      <c r="C150" s="2" t="inlineStr">
        <is>
          <t>ASOCIACION</t>
        </is>
      </c>
      <c r="D150" s="2" t="inlineStr">
        <is>
          <t>-</t>
        </is>
      </c>
      <c r="E150" s="2" t="inlineStr">
        <is>
          <t>-</t>
        </is>
      </c>
      <c r="F150" s="2" t="inlineStr">
        <is>
          <t>HABIDO</t>
        </is>
      </c>
      <c r="G150" s="2" t="inlineStr">
        <is>
          <t>ACTIVO</t>
        </is>
      </c>
      <c r="H150" s="2" t="inlineStr">
        <is>
          <t>16/06/2025</t>
        </is>
      </c>
      <c r="I150" s="2" t="inlineStr">
        <is>
          <t>16/06/2025</t>
        </is>
      </c>
      <c r="J150" s="2" t="inlineStr">
        <is>
          <t>AREQUIPA</t>
        </is>
      </c>
      <c r="K150" s="2" t="inlineStr">
        <is>
          <t>AREQUIPA</t>
        </is>
      </c>
      <c r="L150" s="2" t="inlineStr">
        <is>
          <t>JACOBO HUNTER</t>
        </is>
      </c>
      <c r="M150" s="2" t="inlineStr">
        <is>
          <t>NRO. -- C.P. LA JOYA LATERAL 5 (A 8 KM DE LA ESTACION DE LECHE GLORIA)</t>
        </is>
      </c>
      <c r="N150" s="2" t="inlineStr">
        <is>
          <t>-</t>
        </is>
      </c>
      <c r="O150" s="2" t="inlineStr">
        <is>
          <t>-</t>
        </is>
      </c>
      <c r="P150" s="2" t="inlineStr">
        <is>
          <t>SIN ACTIVIDAD</t>
        </is>
      </c>
      <c r="Q150" s="2" t="inlineStr">
        <is>
          <t>ACTIVIDADES OTRAS ASOCIACIONES NCP.</t>
        </is>
      </c>
      <c r="R150" s="2" t="inlineStr">
        <is>
          <t>-</t>
        </is>
      </c>
      <c r="S150" s="2" t="inlineStr">
        <is>
          <t>-</t>
        </is>
      </c>
      <c r="T150" s="2" t="inlineStr">
        <is>
          <t>NO</t>
        </is>
      </c>
      <c r="U150" s="2" t="inlineStr">
        <is>
          <t>-</t>
        </is>
      </c>
      <c r="V150" s="2" t="inlineStr">
        <is>
          <t>-</t>
        </is>
      </c>
      <c r="W150" s="2" t="inlineStr">
        <is>
          <t>-</t>
        </is>
      </c>
      <c r="X150" s="2" t="inlineStr">
        <is>
          <t>-</t>
        </is>
      </c>
    </row>
    <row r="151">
      <c r="A151" s="2" t="inlineStr">
        <is>
          <t>20603587627</t>
        </is>
      </c>
      <c r="B151" s="2" t="inlineStr">
        <is>
          <t>ASOCIACION PARA LA CONSERVACION Y PRESERVACION DE LA BIODIVERSIDAD CHAUCA</t>
        </is>
      </c>
      <c r="C151" s="2" t="inlineStr">
        <is>
          <t>ASOCIACION</t>
        </is>
      </c>
      <c r="D151" s="2" t="inlineStr">
        <is>
          <t>-</t>
        </is>
      </c>
      <c r="E151" s="2" t="inlineStr">
        <is>
          <t>-</t>
        </is>
      </c>
      <c r="F151" s="2" t="inlineStr">
        <is>
          <t>HABIDO</t>
        </is>
      </c>
      <c r="G151" s="2" t="inlineStr">
        <is>
          <t>ACTIVO</t>
        </is>
      </c>
      <c r="H151" s="2" t="inlineStr">
        <is>
          <t>21/07/2020</t>
        </is>
      </c>
      <c r="I151" s="2" t="inlineStr">
        <is>
          <t>20/07/2020</t>
        </is>
      </c>
      <c r="J151" s="2" t="inlineStr">
        <is>
          <t>UCAYALI</t>
        </is>
      </c>
      <c r="K151" s="2" t="inlineStr">
        <is>
          <t>CORONEL PORTILLO</t>
        </is>
      </c>
      <c r="L151" s="2" t="inlineStr">
        <is>
          <t>MANANTAY</t>
        </is>
      </c>
      <c r="M151" s="2" t="inlineStr">
        <is>
          <t>JR. BOLIVIA MZA. 04 LOTE. 10 A.H. NUESTRA SEÑORA DE LAS MER</t>
        </is>
      </c>
      <c r="N151" s="2" t="inlineStr">
        <is>
          <t>-</t>
        </is>
      </c>
      <c r="O151" s="2" t="inlineStr">
        <is>
          <t>-</t>
        </is>
      </c>
      <c r="P151" s="2" t="inlineStr">
        <is>
          <t>SIN ACTIVIDAD</t>
        </is>
      </c>
      <c r="Q151" s="2" t="inlineStr">
        <is>
          <t>SERVICIOS AGRICOLAS, GANADERAS.</t>
        </is>
      </c>
      <c r="R151" s="2" t="inlineStr">
        <is>
          <t>OTRAS ACTIVIDADES DE TRANSPORTES.</t>
        </is>
      </c>
      <c r="S151" s="2" t="inlineStr">
        <is>
          <t>-</t>
        </is>
      </c>
      <c r="T151" s="2" t="inlineStr">
        <is>
          <t>NO</t>
        </is>
      </c>
      <c r="U151" s="2" t="inlineStr">
        <is>
          <t>-</t>
        </is>
      </c>
      <c r="V151" s="2" t="inlineStr">
        <is>
          <t>-</t>
        </is>
      </c>
      <c r="W151" s="2" t="inlineStr">
        <is>
          <t>-</t>
        </is>
      </c>
      <c r="X151" s="2" t="inlineStr">
        <is>
          <t>-</t>
        </is>
      </c>
    </row>
    <row r="152">
      <c r="A152" s="2" t="inlineStr">
        <is>
          <t>20606590301</t>
        </is>
      </c>
      <c r="B152" s="2" t="inlineStr">
        <is>
          <t>ASOCIACION PRODUCTORES AGROPECUARIOS DE PALTO VALLE VERDE PINCOS MATAPUQUIO</t>
        </is>
      </c>
      <c r="C152" s="2" t="inlineStr">
        <is>
          <t>ASOCIACION</t>
        </is>
      </c>
      <c r="D152" s="2" t="inlineStr">
        <is>
          <t>-</t>
        </is>
      </c>
      <c r="E152" s="2" t="inlineStr">
        <is>
          <t>-</t>
        </is>
      </c>
      <c r="F152" s="2" t="inlineStr">
        <is>
          <t>HABIDO</t>
        </is>
      </c>
      <c r="G152" s="2" t="inlineStr">
        <is>
          <t>ACTIVO</t>
        </is>
      </c>
      <c r="H152" s="2" t="inlineStr">
        <is>
          <t>28/02/2025</t>
        </is>
      </c>
      <c r="I152" s="2" t="inlineStr">
        <is>
          <t>01/03/2025</t>
        </is>
      </c>
      <c r="J152" s="2" t="inlineStr">
        <is>
          <t>APURIMAC</t>
        </is>
      </c>
      <c r="K152" s="2" t="inlineStr">
        <is>
          <t>ANDAHUAYLAS</t>
        </is>
      </c>
      <c r="L152" s="2" t="inlineStr">
        <is>
          <t>KISHUARA</t>
        </is>
      </c>
      <c r="M152" s="2" t="inlineStr">
        <is>
          <t>NRO. SN C.P. MATAPUQUIO (ESPALDAS DE  ESCUELA)</t>
        </is>
      </c>
      <c r="N152" s="2" t="inlineStr">
        <is>
          <t>-</t>
        </is>
      </c>
      <c r="O152" s="2" t="inlineStr">
        <is>
          <t>-</t>
        </is>
      </c>
      <c r="P152" s="2" t="inlineStr">
        <is>
          <t>SIN ACTIVIDAD</t>
        </is>
      </c>
      <c r="Q152" s="2" t="inlineStr">
        <is>
          <t>OTROS TIPOS DE VENTA POR MENOR.</t>
        </is>
      </c>
      <c r="R152" s="2" t="inlineStr">
        <is>
          <t>VTA.  MAY. DE MATERIAS PRIMAS AGROPEC.</t>
        </is>
      </c>
      <c r="S152" s="2" t="inlineStr">
        <is>
          <t>-</t>
        </is>
      </c>
      <c r="T152" s="2" t="inlineStr">
        <is>
          <t>NO</t>
        </is>
      </c>
      <c r="U152" s="2" t="inlineStr">
        <is>
          <t>-</t>
        </is>
      </c>
      <c r="V152" s="2" t="inlineStr">
        <is>
          <t>-</t>
        </is>
      </c>
      <c r="W152" s="2" t="inlineStr">
        <is>
          <t>-</t>
        </is>
      </c>
      <c r="X152" s="2" t="inlineStr">
        <is>
          <t>-</t>
        </is>
      </c>
    </row>
    <row r="153">
      <c r="A153" s="2" t="inlineStr">
        <is>
          <t>20600604580</t>
        </is>
      </c>
      <c r="B153" s="2" t="inlineStr">
        <is>
          <t>ASOCIACION PRODUCTORES PALTA HASS EL PORVENIR HUARACANE</t>
        </is>
      </c>
      <c r="C153" s="2" t="inlineStr">
        <is>
          <t>ASOCIACION</t>
        </is>
      </c>
      <c r="D153" s="2" t="inlineStr">
        <is>
          <t>-</t>
        </is>
      </c>
      <c r="E153" s="2" t="inlineStr">
        <is>
          <t>-</t>
        </is>
      </c>
      <c r="F153" s="2" t="inlineStr">
        <is>
          <t>HABIDO</t>
        </is>
      </c>
      <c r="G153" s="2" t="inlineStr">
        <is>
          <t>ACTIVO</t>
        </is>
      </c>
      <c r="H153" s="2" t="inlineStr">
        <is>
          <t>19/08/2015</t>
        </is>
      </c>
      <c r="I153" s="2" t="inlineStr">
        <is>
          <t>19/08/2015</t>
        </is>
      </c>
      <c r="J153" s="2" t="inlineStr">
        <is>
          <t>MOQUEGUA</t>
        </is>
      </c>
      <c r="K153" s="2" t="inlineStr">
        <is>
          <t>MARISCAL NIETO</t>
        </is>
      </c>
      <c r="L153" s="2" t="inlineStr">
        <is>
          <t>MOQUEGUA</t>
        </is>
      </c>
      <c r="M153" s="2" t="inlineStr">
        <is>
          <t>APV JOSE OLAYA MZA. L LOTE. 29 P.J. SAN FRANCISCO (CERCA A ESSALUD)</t>
        </is>
      </c>
      <c r="N153" s="2" t="inlineStr">
        <is>
          <t>-</t>
        </is>
      </c>
      <c r="O153" s="2" t="inlineStr">
        <is>
          <t>-</t>
        </is>
      </c>
      <c r="P153" s="2" t="inlineStr">
        <is>
          <t>SIN ACTIVIDAD</t>
        </is>
      </c>
      <c r="Q153" s="2" t="inlineStr">
        <is>
          <t>CULTIVO DE FRUTAS.</t>
        </is>
      </c>
      <c r="R153" s="2" t="inlineStr">
        <is>
          <t>SERVICIOS AGRICOLAS, GANADERAS.</t>
        </is>
      </c>
      <c r="S153" s="2" t="inlineStr">
        <is>
          <t>EXPLOTACION MIXTA.</t>
        </is>
      </c>
      <c r="T153" s="2" t="inlineStr">
        <is>
          <t>NO</t>
        </is>
      </c>
      <c r="U153" s="2" t="inlineStr">
        <is>
          <t>-</t>
        </is>
      </c>
      <c r="V153" s="2" t="inlineStr">
        <is>
          <t>-</t>
        </is>
      </c>
      <c r="W153" s="2" t="inlineStr">
        <is>
          <t>-</t>
        </is>
      </c>
      <c r="X153" s="2" t="inlineStr">
        <is>
          <t>-</t>
        </is>
      </c>
    </row>
    <row r="154">
      <c r="A154" s="2" t="inlineStr">
        <is>
          <t>20611451602</t>
        </is>
      </c>
      <c r="B154" s="2" t="inlineStr">
        <is>
          <t>ASOCIACION SUMAQ URPIKUNA DE COALAQUE</t>
        </is>
      </c>
      <c r="C154" s="2" t="inlineStr">
        <is>
          <t>ASOCIACION</t>
        </is>
      </c>
      <c r="D154" s="2" t="inlineStr">
        <is>
          <t>-</t>
        </is>
      </c>
      <c r="E154" s="2" t="inlineStr">
        <is>
          <t>-</t>
        </is>
      </c>
      <c r="F154" s="2" t="inlineStr">
        <is>
          <t>HABIDO</t>
        </is>
      </c>
      <c r="G154" s="2" t="inlineStr">
        <is>
          <t>ACTIVO</t>
        </is>
      </c>
      <c r="H154" s="2" t="inlineStr">
        <is>
          <t>22/08/2023</t>
        </is>
      </c>
      <c r="I154" s="2" t="inlineStr">
        <is>
          <t>01/09/2023</t>
        </is>
      </c>
      <c r="J154" s="2" t="inlineStr">
        <is>
          <t>MOQUEGUA</t>
        </is>
      </c>
      <c r="K154" s="2" t="inlineStr">
        <is>
          <t>GENERAL SANCHEZ CERRO</t>
        </is>
      </c>
      <c r="L154" s="2" t="inlineStr">
        <is>
          <t>UBINAS</t>
        </is>
      </c>
      <c r="M154" s="2" t="inlineStr">
        <is>
          <t>NRO. . C.C. COALAQUE S/N UBINAS</t>
        </is>
      </c>
      <c r="N154" s="2" t="inlineStr">
        <is>
          <t>-</t>
        </is>
      </c>
      <c r="O154" s="2" t="inlineStr">
        <is>
          <t>-</t>
        </is>
      </c>
      <c r="P154" s="2" t="inlineStr">
        <is>
          <t>SIN ACTIVIDAD</t>
        </is>
      </c>
      <c r="Q154" s="2" t="inlineStr">
        <is>
          <t>ACTIVIDADES OTRAS ASOCIACIONES NCP.</t>
        </is>
      </c>
      <c r="R154" s="2" t="inlineStr">
        <is>
          <t>-</t>
        </is>
      </c>
      <c r="S154" s="2" t="inlineStr">
        <is>
          <t>-</t>
        </is>
      </c>
      <c r="T154" s="2" t="inlineStr">
        <is>
          <t>NO</t>
        </is>
      </c>
      <c r="U154" s="2" t="inlineStr">
        <is>
          <t>-</t>
        </is>
      </c>
      <c r="V154" s="2" t="inlineStr">
        <is>
          <t>-</t>
        </is>
      </c>
      <c r="W154" s="2" t="inlineStr">
        <is>
          <t>-</t>
        </is>
      </c>
      <c r="X154" s="2" t="inlineStr">
        <is>
          <t>-</t>
        </is>
      </c>
    </row>
    <row r="155">
      <c r="A155" s="2" t="inlineStr">
        <is>
          <t>20600366468</t>
        </is>
      </c>
      <c r="B155" s="2" t="inlineStr">
        <is>
          <t>ASOCIACION UNION FORESTAL DE TARA - ASOC. UNION FORESTAL DE TARA</t>
        </is>
      </c>
      <c r="C155" s="2" t="inlineStr">
        <is>
          <t>ASOCIACION</t>
        </is>
      </c>
      <c r="D155" s="2" t="inlineStr">
        <is>
          <t>-</t>
        </is>
      </c>
      <c r="E155" s="2" t="inlineStr">
        <is>
          <t>-</t>
        </is>
      </c>
      <c r="F155" s="2" t="inlineStr">
        <is>
          <t>HABIDO</t>
        </is>
      </c>
      <c r="G155" s="2" t="inlineStr">
        <is>
          <t>ACTIVO</t>
        </is>
      </c>
      <c r="H155" s="2" t="inlineStr">
        <is>
          <t>12/10/2023</t>
        </is>
      </c>
      <c r="I155" s="2" t="inlineStr">
        <is>
          <t>08/08/2024</t>
        </is>
      </c>
      <c r="J155" s="2" t="inlineStr">
        <is>
          <t>TACNA</t>
        </is>
      </c>
      <c r="K155" s="2" t="inlineStr">
        <is>
          <t>JORGE BASADRE</t>
        </is>
      </c>
      <c r="L155" s="2" t="inlineStr">
        <is>
          <t>LOCUMBA</t>
        </is>
      </c>
      <c r="M155" s="2" t="inlineStr">
        <is>
          <t>CAL. MIRAVE MZA. 19 LOTE. 06 C.P. PAMPA SITANA (ESPALDAS DEL RESTAURANT EL COLORADO)</t>
        </is>
      </c>
      <c r="N155" s="2" t="inlineStr">
        <is>
          <t>-</t>
        </is>
      </c>
      <c r="O155" s="2" t="inlineStr">
        <is>
          <t>-</t>
        </is>
      </c>
      <c r="P155" s="2" t="inlineStr">
        <is>
          <t>SIN ACTIVIDAD</t>
        </is>
      </c>
      <c r="Q155" s="2" t="inlineStr">
        <is>
          <t>ACTIVIDADES OTRAS ASOCIACIONES NCP.</t>
        </is>
      </c>
      <c r="R155" s="2" t="inlineStr">
        <is>
          <t>-</t>
        </is>
      </c>
      <c r="S155" s="2" t="inlineStr">
        <is>
          <t>-</t>
        </is>
      </c>
      <c r="T155" s="2" t="inlineStr">
        <is>
          <t>NO</t>
        </is>
      </c>
      <c r="U155" s="2" t="inlineStr">
        <is>
          <t>-</t>
        </is>
      </c>
      <c r="V155" s="2" t="inlineStr">
        <is>
          <t>-</t>
        </is>
      </c>
      <c r="W155" s="2" t="inlineStr">
        <is>
          <t>-</t>
        </is>
      </c>
      <c r="X155" s="2" t="inlineStr">
        <is>
          <t>-</t>
        </is>
      </c>
    </row>
    <row r="156">
      <c r="A156" s="2" t="inlineStr">
        <is>
          <t>20568720866</t>
        </is>
      </c>
      <c r="B156" s="2" t="inlineStr">
        <is>
          <t>ASOCIACION UNION POMAVILCA</t>
        </is>
      </c>
      <c r="C156" s="2" t="inlineStr">
        <is>
          <t>ASOCIACION</t>
        </is>
      </c>
      <c r="D156" s="2" t="inlineStr">
        <is>
          <t>-</t>
        </is>
      </c>
      <c r="E156" s="2" t="inlineStr">
        <is>
          <t>-</t>
        </is>
      </c>
      <c r="F156" s="2" t="inlineStr">
        <is>
          <t>HABIDO</t>
        </is>
      </c>
      <c r="G156" s="2" t="inlineStr">
        <is>
          <t>ACTIVO</t>
        </is>
      </c>
      <c r="H156" s="2" t="inlineStr">
        <is>
          <t>02/07/2015</t>
        </is>
      </c>
      <c r="I156" s="2" t="inlineStr">
        <is>
          <t>01/08/2015</t>
        </is>
      </c>
      <c r="J156" s="2" t="inlineStr">
        <is>
          <t>HUANCAVELICA</t>
        </is>
      </c>
      <c r="K156" s="2" t="inlineStr">
        <is>
          <t>ACOBAMBA</t>
        </is>
      </c>
      <c r="L156" s="2" t="inlineStr">
        <is>
          <t>ACOBAMBA</t>
        </is>
      </c>
      <c r="M156" s="2" t="inlineStr">
        <is>
          <t>AV. SAN MARTIN NRO. SN BAR. ACOBAMBA (S70777251  A50M DE OVALO PARA PAUCARA)</t>
        </is>
      </c>
      <c r="N156" s="2" t="inlineStr">
        <is>
          <t>-</t>
        </is>
      </c>
      <c r="O156" s="2" t="inlineStr">
        <is>
          <t>-</t>
        </is>
      </c>
      <c r="P156" s="2" t="inlineStr">
        <is>
          <t>SIN ACTIVIDAD</t>
        </is>
      </c>
      <c r="Q156" s="2" t="inlineStr">
        <is>
          <t>EXPLOTACION MIXTA.</t>
        </is>
      </c>
      <c r="R156" s="2" t="inlineStr">
        <is>
          <t>SERVICIOS AGRICOLAS, GANADERAS.</t>
        </is>
      </c>
      <c r="S156" s="2" t="inlineStr">
        <is>
          <t>VTA. MAY. ALIMENTOS, BEBIDAS Y TABACO.</t>
        </is>
      </c>
      <c r="T156" s="2" t="inlineStr">
        <is>
          <t>NO</t>
        </is>
      </c>
      <c r="U156" s="2" t="inlineStr">
        <is>
          <t>-</t>
        </is>
      </c>
      <c r="V156" s="2" t="inlineStr">
        <is>
          <t>-</t>
        </is>
      </c>
      <c r="W156" s="2" t="inlineStr">
        <is>
          <t>-</t>
        </is>
      </c>
      <c r="X156" s="2" t="inlineStr">
        <is>
          <t>-</t>
        </is>
      </c>
    </row>
    <row r="157">
      <c r="A157" s="2" t="inlineStr">
        <is>
          <t>20612079111</t>
        </is>
      </c>
      <c r="B157" s="2" t="inlineStr">
        <is>
          <t>ASOCIACIÒN AGROPECUARIA FUTUROS DE HUAIRAG DEL DISTRITO DE UMARI</t>
        </is>
      </c>
      <c r="C157" s="2" t="inlineStr">
        <is>
          <t>ASOCIACION</t>
        </is>
      </c>
      <c r="D157" s="2" t="inlineStr">
        <is>
          <t>-</t>
        </is>
      </c>
      <c r="E157" s="2" t="inlineStr">
        <is>
          <t>-</t>
        </is>
      </c>
      <c r="F157" s="2" t="inlineStr">
        <is>
          <t>HABIDO</t>
        </is>
      </c>
      <c r="G157" s="2" t="inlineStr">
        <is>
          <t>ACTIVO</t>
        </is>
      </c>
      <c r="H157" s="2" t="inlineStr">
        <is>
          <t>22/01/2024</t>
        </is>
      </c>
      <c r="I157" s="2" t="inlineStr">
        <is>
          <t>22/01/2024</t>
        </is>
      </c>
      <c r="J157" s="2" t="inlineStr">
        <is>
          <t>HUANUCO</t>
        </is>
      </c>
      <c r="K157" s="2" t="inlineStr">
        <is>
          <t>PACHITEA</t>
        </is>
      </c>
      <c r="L157" s="2" t="inlineStr">
        <is>
          <t>UMARI</t>
        </is>
      </c>
      <c r="M157" s="2" t="inlineStr">
        <is>
          <t>NRO. S/N C.P. MENOR DE PINQUIRAY (ALTURA DE LA PLAZA PRINCIPAL)</t>
        </is>
      </c>
      <c r="N157" s="2" t="inlineStr">
        <is>
          <t>-</t>
        </is>
      </c>
      <c r="O157" s="2" t="inlineStr">
        <is>
          <t>-</t>
        </is>
      </c>
      <c r="P157" s="2" t="inlineStr">
        <is>
          <t>SIN ACTIVIDAD</t>
        </is>
      </c>
      <c r="Q157" s="2" t="inlineStr">
        <is>
          <t>EXPLOTACION MIXTA.</t>
        </is>
      </c>
      <c r="R157" s="2" t="inlineStr">
        <is>
          <t>-</t>
        </is>
      </c>
      <c r="S157" s="2" t="inlineStr">
        <is>
          <t>-</t>
        </is>
      </c>
      <c r="T157" s="2" t="inlineStr">
        <is>
          <t>NO</t>
        </is>
      </c>
      <c r="U157" s="2" t="inlineStr">
        <is>
          <t>-</t>
        </is>
      </c>
      <c r="V157" s="2" t="inlineStr">
        <is>
          <t>-</t>
        </is>
      </c>
      <c r="W157" s="2" t="inlineStr">
        <is>
          <t>-</t>
        </is>
      </c>
      <c r="X157" s="2" t="inlineStr">
        <is>
          <t>-</t>
        </is>
      </c>
    </row>
    <row r="158">
      <c r="A158" s="2" t="inlineStr">
        <is>
          <t>20606556331</t>
        </is>
      </c>
      <c r="B158" s="2" t="inlineStr">
        <is>
          <t>ASOCIACIÓN ABISEO SAN MARTIN - ASABISAM</t>
        </is>
      </c>
      <c r="C158" s="2" t="inlineStr">
        <is>
          <t>ASOCIACION</t>
        </is>
      </c>
      <c r="D158" s="2" t="inlineStr">
        <is>
          <t>-</t>
        </is>
      </c>
      <c r="E158" s="2" t="inlineStr">
        <is>
          <t>-</t>
        </is>
      </c>
      <c r="F158" s="2" t="inlineStr">
        <is>
          <t>HABIDO</t>
        </is>
      </c>
      <c r="G158" s="2" t="inlineStr">
        <is>
          <t>ACTIVO</t>
        </is>
      </c>
      <c r="H158" s="2" t="inlineStr">
        <is>
          <t>22/09/2020</t>
        </is>
      </c>
      <c r="I158" s="2" t="inlineStr">
        <is>
          <t>23/09/2020</t>
        </is>
      </c>
      <c r="J158" s="2" t="inlineStr">
        <is>
          <t>SAN MARTIN</t>
        </is>
      </c>
      <c r="K158" s="2" t="inlineStr">
        <is>
          <t>MARISCAL CACERES</t>
        </is>
      </c>
      <c r="L158" s="2" t="inlineStr">
        <is>
          <t>JUANJUI</t>
        </is>
      </c>
      <c r="M158" s="2" t="inlineStr">
        <is>
          <t>PRO. DARIO ALVAREZ NRO. S/N JUANJUICILLO (COSTADO DE CANCHA SINTÉTICA LA PICHANGA)</t>
        </is>
      </c>
      <c r="N158" s="2" t="inlineStr">
        <is>
          <t>-</t>
        </is>
      </c>
      <c r="O158" s="2" t="inlineStr">
        <is>
          <t>-</t>
        </is>
      </c>
      <c r="P158" s="2" t="inlineStr">
        <is>
          <t>SIN ACTIVIDAD</t>
        </is>
      </c>
      <c r="Q158" s="2" t="inlineStr">
        <is>
          <t>CULTIVO DE FRUTAS.</t>
        </is>
      </c>
      <c r="R158" s="2" t="inlineStr">
        <is>
          <t>ELAB. CACAO, CHOCOLATE Y CONFIT.</t>
        </is>
      </c>
      <c r="S158" s="2" t="inlineStr">
        <is>
          <t>-</t>
        </is>
      </c>
      <c r="T158" s="2" t="inlineStr">
        <is>
          <t>NO</t>
        </is>
      </c>
      <c r="U158" s="2" t="inlineStr">
        <is>
          <t>-</t>
        </is>
      </c>
      <c r="V158" s="2" t="inlineStr">
        <is>
          <t>-</t>
        </is>
      </c>
      <c r="W158" s="2" t="inlineStr">
        <is>
          <t>-</t>
        </is>
      </c>
      <c r="X158" s="2" t="inlineStr">
        <is>
          <t>-</t>
        </is>
      </c>
    </row>
    <row r="159">
      <c r="A159" s="2" t="inlineStr">
        <is>
          <t>20602650643</t>
        </is>
      </c>
      <c r="B159" s="2" t="inlineStr">
        <is>
          <t>ASOCIACIÓN AGROEXPORTADORA DE LA REGIÓN SAN MARTÍN</t>
        </is>
      </c>
      <c r="C159" s="2" t="inlineStr">
        <is>
          <t>ASOCIACION</t>
        </is>
      </c>
      <c r="D159" s="2" t="inlineStr">
        <is>
          <t>-</t>
        </is>
      </c>
      <c r="E159" s="2" t="inlineStr">
        <is>
          <t>-</t>
        </is>
      </c>
      <c r="F159" s="2" t="inlineStr">
        <is>
          <t>HABIDO</t>
        </is>
      </c>
      <c r="G159" s="2" t="inlineStr">
        <is>
          <t>ACTIVO</t>
        </is>
      </c>
      <c r="H159" s="2" t="inlineStr">
        <is>
          <t>23/11/2017</t>
        </is>
      </c>
      <c r="I159" s="2" t="inlineStr">
        <is>
          <t>23/11/2017</t>
        </is>
      </c>
      <c r="J159" s="2" t="inlineStr">
        <is>
          <t>SAN MARTIN</t>
        </is>
      </c>
      <c r="K159" s="2" t="inlineStr">
        <is>
          <t>MOYOBAMBA</t>
        </is>
      </c>
      <c r="L159" s="2" t="inlineStr">
        <is>
          <t>MOYOBAMBA</t>
        </is>
      </c>
      <c r="M159" s="2" t="inlineStr">
        <is>
          <t>CAR. MARGINAL NRO. S/N (AL COSTADO DE PERHUSAC)</t>
        </is>
      </c>
      <c r="N159" s="2" t="inlineStr">
        <is>
          <t>-</t>
        </is>
      </c>
      <c r="O159" s="2" t="inlineStr">
        <is>
          <t>-</t>
        </is>
      </c>
      <c r="P159" s="2" t="inlineStr">
        <is>
          <t>EXPORTADOR</t>
        </is>
      </c>
      <c r="Q159" s="2" t="inlineStr">
        <is>
          <t>SERVICIOS AGRICOLAS, GANADERAS.</t>
        </is>
      </c>
      <c r="R159" s="2" t="inlineStr">
        <is>
          <t>CULTIVO DE FRUTAS.</t>
        </is>
      </c>
      <c r="S159" s="2" t="inlineStr">
        <is>
          <t>-</t>
        </is>
      </c>
      <c r="T159" s="2" t="inlineStr">
        <is>
          <t>NO</t>
        </is>
      </c>
      <c r="U159" s="2" t="inlineStr">
        <is>
          <t>-</t>
        </is>
      </c>
      <c r="V159" s="2" t="inlineStr">
        <is>
          <t>NO, Excluido del Régimen de Agentes de Retención de IGV a partir del 01/02/2026</t>
        </is>
      </c>
      <c r="W159" s="2" t="inlineStr">
        <is>
          <t>-</t>
        </is>
      </c>
      <c r="X159" s="2" t="inlineStr">
        <is>
          <t>-</t>
        </is>
      </c>
    </row>
    <row r="160">
      <c r="A160" s="2" t="inlineStr">
        <is>
          <t>20608453815</t>
        </is>
      </c>
      <c r="B160" s="2" t="inlineStr">
        <is>
          <t>ASOCIACIÓN AGROPECUARIA COMUNAL MIRANDO HACIA EL FUTURO DEL CASERIO DE CUCHO DEL DISTRITO DE UMARI</t>
        </is>
      </c>
      <c r="C160" s="2" t="inlineStr">
        <is>
          <t>ASOCIACION</t>
        </is>
      </c>
      <c r="D160" s="2" t="inlineStr">
        <is>
          <t>-</t>
        </is>
      </c>
      <c r="E160" s="2" t="inlineStr">
        <is>
          <t>-</t>
        </is>
      </c>
      <c r="F160" s="2" t="inlineStr">
        <is>
          <t>HABIDO</t>
        </is>
      </c>
      <c r="G160" s="2" t="inlineStr">
        <is>
          <t>ACTIVO</t>
        </is>
      </c>
      <c r="H160" s="2" t="inlineStr">
        <is>
          <t>08/09/2021</t>
        </is>
      </c>
      <c r="I160" s="2" t="inlineStr">
        <is>
          <t>08/09/2021</t>
        </is>
      </c>
      <c r="J160" s="2" t="inlineStr">
        <is>
          <t>HUANUCO</t>
        </is>
      </c>
      <c r="K160" s="2" t="inlineStr">
        <is>
          <t>PACHITEA</t>
        </is>
      </c>
      <c r="L160" s="2" t="inlineStr">
        <is>
          <t>UMARI</t>
        </is>
      </c>
      <c r="M160" s="2" t="inlineStr">
        <is>
          <t>BL. OLLUCO LOMA MZA. . LOTE. 4 CAS. OLLUCO LOMA BAJO</t>
        </is>
      </c>
      <c r="N160" s="2" t="inlineStr">
        <is>
          <t>-</t>
        </is>
      </c>
      <c r="O160" s="2" t="inlineStr">
        <is>
          <t>-</t>
        </is>
      </c>
      <c r="P160" s="2" t="inlineStr">
        <is>
          <t>SIN ACTIVIDAD</t>
        </is>
      </c>
      <c r="Q160" s="2" t="inlineStr">
        <is>
          <t>CULTIVO DE HORTALIZAS Y LEGUMBRES.</t>
        </is>
      </c>
      <c r="R160" s="2" t="inlineStr">
        <is>
          <t>-</t>
        </is>
      </c>
      <c r="S160" s="2" t="inlineStr">
        <is>
          <t>-</t>
        </is>
      </c>
      <c r="T160" s="2" t="inlineStr">
        <is>
          <t>NO</t>
        </is>
      </c>
      <c r="U160" s="2" t="inlineStr">
        <is>
          <t>-</t>
        </is>
      </c>
      <c r="V160" s="2" t="inlineStr">
        <is>
          <t>-</t>
        </is>
      </c>
      <c r="W160" s="2" t="inlineStr">
        <is>
          <t>-</t>
        </is>
      </c>
      <c r="X160" s="2" t="inlineStr">
        <is>
          <t>-</t>
        </is>
      </c>
    </row>
    <row r="161">
      <c r="A161" s="2" t="inlineStr">
        <is>
          <t>20606930101</t>
        </is>
      </c>
      <c r="B161" s="2" t="inlineStr">
        <is>
          <t>ASOCIACIÓN BOSQUE DE LAS NUWAS</t>
        </is>
      </c>
      <c r="C161" s="2" t="inlineStr">
        <is>
          <t>ASOCIACION</t>
        </is>
      </c>
      <c r="D161" s="2" t="inlineStr">
        <is>
          <t>-</t>
        </is>
      </c>
      <c r="E161" s="2" t="inlineStr">
        <is>
          <t>-</t>
        </is>
      </c>
      <c r="F161" s="2" t="inlineStr">
        <is>
          <t>HABIDO</t>
        </is>
      </c>
      <c r="G161" s="2" t="inlineStr">
        <is>
          <t>ACTIVO</t>
        </is>
      </c>
      <c r="H161" s="2" t="inlineStr">
        <is>
          <t>20/11/2020</t>
        </is>
      </c>
      <c r="I161" s="2" t="inlineStr">
        <is>
          <t>01/11/2020</t>
        </is>
      </c>
      <c r="J161" s="2" t="inlineStr">
        <is>
          <t>SAN MARTIN</t>
        </is>
      </c>
      <c r="K161" s="2" t="inlineStr">
        <is>
          <t>RIOJA</t>
        </is>
      </c>
      <c r="L161" s="2" t="inlineStr">
        <is>
          <t>AWAJUN</t>
        </is>
      </c>
      <c r="M161" s="2" t="inlineStr">
        <is>
          <t>JR. KUMANTAM WAJAJAI CHIJIAP NRO. S/N COMUNIDAD NATIVA (PALACIO COMUNAL DE LA CC.NN. SHAMPUYACU)</t>
        </is>
      </c>
      <c r="N161" s="2" t="inlineStr">
        <is>
          <t>-</t>
        </is>
      </c>
      <c r="O161" s="2" t="inlineStr">
        <is>
          <t>-</t>
        </is>
      </c>
      <c r="P161" s="2" t="inlineStr">
        <is>
          <t>SIN ACTIVIDAD</t>
        </is>
      </c>
      <c r="Q161" s="2" t="inlineStr">
        <is>
          <t>ACTIVIDADES OTRAS ASOCIACIONES NCP.</t>
        </is>
      </c>
      <c r="R161" s="2" t="inlineStr">
        <is>
          <t>RESTAURANTES, BARES Y CANTINAS.</t>
        </is>
      </c>
      <c r="S161" s="2" t="inlineStr">
        <is>
          <t>-</t>
        </is>
      </c>
      <c r="T161" s="2" t="inlineStr">
        <is>
          <t>NO</t>
        </is>
      </c>
      <c r="U161" s="2" t="inlineStr">
        <is>
          <t>-</t>
        </is>
      </c>
      <c r="V161" s="2" t="inlineStr">
        <is>
          <t>-</t>
        </is>
      </c>
      <c r="W161" s="2" t="inlineStr">
        <is>
          <t>-</t>
        </is>
      </c>
      <c r="X161" s="2" t="inlineStr">
        <is>
          <t>-</t>
        </is>
      </c>
    </row>
    <row r="162">
      <c r="A162" s="2" t="inlineStr">
        <is>
          <t>20608860771</t>
        </is>
      </c>
      <c r="B162" s="2" t="inlineStr">
        <is>
          <t>ASOCIACIÓN COMUNAL AGROPECUARIA DEL CASERIO DE NIÑA COCHA</t>
        </is>
      </c>
      <c r="C162" s="2" t="inlineStr">
        <is>
          <t>ASOCIACION</t>
        </is>
      </c>
      <c r="D162" s="2" t="inlineStr">
        <is>
          <t>-</t>
        </is>
      </c>
      <c r="E162" s="2" t="inlineStr">
        <is>
          <t>-</t>
        </is>
      </c>
      <c r="F162" s="2" t="inlineStr">
        <is>
          <t>HABIDO</t>
        </is>
      </c>
      <c r="G162" s="2" t="inlineStr">
        <is>
          <t>ACTIVO</t>
        </is>
      </c>
      <c r="H162" s="2" t="inlineStr">
        <is>
          <t>16/12/2021</t>
        </is>
      </c>
      <c r="I162" s="2" t="inlineStr">
        <is>
          <t>16/12/2021</t>
        </is>
      </c>
      <c r="J162" s="2" t="inlineStr">
        <is>
          <t>HUANUCO</t>
        </is>
      </c>
      <c r="K162" s="2" t="inlineStr">
        <is>
          <t>PACHITEA</t>
        </is>
      </c>
      <c r="L162" s="2" t="inlineStr">
        <is>
          <t>UMARI</t>
        </is>
      </c>
      <c r="M162" s="2" t="inlineStr">
        <is>
          <t>NINACOCHA NRO. 35</t>
        </is>
      </c>
      <c r="N162" s="2" t="inlineStr">
        <is>
          <t>-</t>
        </is>
      </c>
      <c r="O162" s="2" t="inlineStr">
        <is>
          <t>-</t>
        </is>
      </c>
      <c r="P162" s="2" t="inlineStr">
        <is>
          <t>SIN ACTIVIDAD</t>
        </is>
      </c>
      <c r="Q162" s="2" t="inlineStr">
        <is>
          <t>CULTIVO DE HORTALIZAS Y LEGUMBRES.</t>
        </is>
      </c>
      <c r="R162" s="2" t="inlineStr">
        <is>
          <t>-</t>
        </is>
      </c>
      <c r="S162" s="2" t="inlineStr">
        <is>
          <t>-</t>
        </is>
      </c>
      <c r="T162" s="2" t="inlineStr">
        <is>
          <t>NO</t>
        </is>
      </c>
      <c r="U162" s="2" t="inlineStr">
        <is>
          <t>-</t>
        </is>
      </c>
      <c r="V162" s="2" t="inlineStr">
        <is>
          <t>-</t>
        </is>
      </c>
      <c r="W162" s="2" t="inlineStr">
        <is>
          <t>-</t>
        </is>
      </c>
      <c r="X162" s="2" t="inlineStr">
        <is>
          <t>-</t>
        </is>
      </c>
    </row>
    <row r="163">
      <c r="A163" s="2" t="inlineStr">
        <is>
          <t>20612331821</t>
        </is>
      </c>
      <c r="B163" s="2" t="inlineStr">
        <is>
          <t>ASOCIACIÓN DE MUJERES LAS FLORES DE LUYA</t>
        </is>
      </c>
      <c r="C163" s="2" t="inlineStr">
        <is>
          <t>ASOCIACION</t>
        </is>
      </c>
      <c r="D163" s="2" t="inlineStr">
        <is>
          <t>-</t>
        </is>
      </c>
      <c r="E163" s="2" t="inlineStr">
        <is>
          <t>-</t>
        </is>
      </c>
      <c r="F163" s="2" t="inlineStr">
        <is>
          <t>HABIDO</t>
        </is>
      </c>
      <c r="G163" s="2" t="inlineStr">
        <is>
          <t>ACTIVO</t>
        </is>
      </c>
      <c r="H163" s="2" t="inlineStr">
        <is>
          <t>14/03/2024</t>
        </is>
      </c>
      <c r="I163" s="2" t="inlineStr">
        <is>
          <t>15/03/2024</t>
        </is>
      </c>
      <c r="J163" s="2" t="inlineStr">
        <is>
          <t>AMAZONAS</t>
        </is>
      </c>
      <c r="K163" s="2" t="inlineStr">
        <is>
          <t>LUYA</t>
        </is>
      </c>
      <c r="L163" s="2" t="inlineStr">
        <is>
          <t>PISUQUIA</t>
        </is>
      </c>
      <c r="M163" s="2" t="inlineStr">
        <is>
          <t>CARRETERA ANEXO YOMBLON NRO. S/N ANEXO PISUQUIA (CARRETERA ANEXO YOMBLON)</t>
        </is>
      </c>
      <c r="N163" s="2" t="inlineStr">
        <is>
          <t>-</t>
        </is>
      </c>
      <c r="O163" s="2" t="inlineStr">
        <is>
          <t>-</t>
        </is>
      </c>
      <c r="P163" s="2" t="inlineStr">
        <is>
          <t>EXPORTADOR</t>
        </is>
      </c>
      <c r="Q163" s="2" t="inlineStr">
        <is>
          <t>EXPLOTACION MIXTA.</t>
        </is>
      </c>
      <c r="R163" s="2" t="inlineStr">
        <is>
          <t>ELAB DE OTROS PROD. ALIMENTICIOS.</t>
        </is>
      </c>
      <c r="S163" s="2" t="inlineStr">
        <is>
          <t>-</t>
        </is>
      </c>
      <c r="T163" s="2" t="inlineStr">
        <is>
          <t>NO</t>
        </is>
      </c>
      <c r="U163" s="2" t="inlineStr">
        <is>
          <t>-</t>
        </is>
      </c>
      <c r="V163" s="2" t="inlineStr">
        <is>
          <t>-</t>
        </is>
      </c>
      <c r="W163" s="2" t="inlineStr">
        <is>
          <t>-</t>
        </is>
      </c>
      <c r="X163" s="2" t="inlineStr">
        <is>
          <t>-</t>
        </is>
      </c>
    </row>
    <row r="164">
      <c r="A164" s="2" t="inlineStr">
        <is>
          <t>20609813688</t>
        </is>
      </c>
      <c r="B164" s="2" t="inlineStr">
        <is>
          <t>ASOCIACIÓN DE PRODUCTORES AGROECOLOGICO AGROPECUARIO MULTISERVICIOS ALTA SIERRA CASACOTO - TAPO</t>
        </is>
      </c>
      <c r="C164" s="2" t="inlineStr">
        <is>
          <t>ASOCIACION</t>
        </is>
      </c>
      <c r="D164" s="2" t="inlineStr">
        <is>
          <t>-</t>
        </is>
      </c>
      <c r="E164" s="2" t="inlineStr">
        <is>
          <t>-</t>
        </is>
      </c>
      <c r="F164" s="2" t="inlineStr">
        <is>
          <t>HABIDO</t>
        </is>
      </c>
      <c r="G164" s="2" t="inlineStr">
        <is>
          <t>ACTIVO</t>
        </is>
      </c>
      <c r="H164" s="2" t="inlineStr">
        <is>
          <t>21/06/2024</t>
        </is>
      </c>
      <c r="I164" s="2" t="inlineStr">
        <is>
          <t>21/06/2024</t>
        </is>
      </c>
      <c r="J164" s="2" t="inlineStr">
        <is>
          <t>JUNIN</t>
        </is>
      </c>
      <c r="K164" s="2" t="inlineStr">
        <is>
          <t>TARMA</t>
        </is>
      </c>
      <c r="L164" s="2" t="inlineStr">
        <is>
          <t>TAPO</t>
        </is>
      </c>
      <c r="M164" s="2" t="inlineStr">
        <is>
          <t>NRO. SN ANX. CASACOTO (S77057430-50MTS DE LA I.E. INICIAL 30854)</t>
        </is>
      </c>
      <c r="N164" s="2" t="inlineStr">
        <is>
          <t>-</t>
        </is>
      </c>
      <c r="O164" s="2" t="inlineStr">
        <is>
          <t>-</t>
        </is>
      </c>
      <c r="P164" s="2" t="inlineStr">
        <is>
          <t>SIN ACTIVIDAD</t>
        </is>
      </c>
      <c r="Q164" s="2" t="inlineStr">
        <is>
          <t>ACTIVIDADES OTRAS ASOCIACIONES NCP.</t>
        </is>
      </c>
      <c r="R164" s="2" t="inlineStr">
        <is>
          <t>-</t>
        </is>
      </c>
      <c r="S164" s="2" t="inlineStr">
        <is>
          <t>-</t>
        </is>
      </c>
      <c r="T164" s="2" t="inlineStr">
        <is>
          <t>NO</t>
        </is>
      </c>
      <c r="U164" s="2" t="inlineStr">
        <is>
          <t>-</t>
        </is>
      </c>
      <c r="V164" s="2" t="inlineStr">
        <is>
          <t>-</t>
        </is>
      </c>
      <c r="W164" s="2" t="inlineStr">
        <is>
          <t>-</t>
        </is>
      </c>
      <c r="X164" s="2" t="inlineStr">
        <is>
          <t>-</t>
        </is>
      </c>
    </row>
    <row r="165">
      <c r="A165" s="2" t="inlineStr">
        <is>
          <t>20603957033</t>
        </is>
      </c>
      <c r="B165" s="2" t="inlineStr">
        <is>
          <t>ASOCIACIÓN DE PRODUCTORES AGROINDUSTRIALES Y SERVICIOS MÚLTIPLES HUAYNA PICCHU VRAE</t>
        </is>
      </c>
      <c r="C165" s="2" t="inlineStr">
        <is>
          <t>ASOCIACION</t>
        </is>
      </c>
      <c r="D165" s="2" t="inlineStr">
        <is>
          <t>-</t>
        </is>
      </c>
      <c r="E165" s="2" t="inlineStr">
        <is>
          <t>-</t>
        </is>
      </c>
      <c r="F165" s="2" t="inlineStr">
        <is>
          <t>HABIDO</t>
        </is>
      </c>
      <c r="G165" s="2" t="inlineStr">
        <is>
          <t>ACTIVO</t>
        </is>
      </c>
      <c r="H165" s="2" t="inlineStr">
        <is>
          <t>27/12/2018</t>
        </is>
      </c>
      <c r="I165" s="2" t="inlineStr">
        <is>
          <t>27/12/2018</t>
        </is>
      </c>
      <c r="J165" s="2" t="inlineStr">
        <is>
          <t>JUNIN</t>
        </is>
      </c>
      <c r="K165" s="2" t="inlineStr">
        <is>
          <t>CHANCHAMAYO</t>
        </is>
      </c>
      <c r="L165" s="2" t="inlineStr">
        <is>
          <t>PERENE</t>
        </is>
      </c>
      <c r="M165" s="2" t="inlineStr">
        <is>
          <t>AV. NUEVA PLANICIE MZA. A LOTE. 5 URB. LAS FLORES - SANGANI (INGRESO A PICHANAKI)</t>
        </is>
      </c>
      <c r="N165" s="2" t="inlineStr">
        <is>
          <t>-</t>
        </is>
      </c>
      <c r="O165" s="2" t="inlineStr">
        <is>
          <t>-</t>
        </is>
      </c>
      <c r="P165" s="2" t="inlineStr">
        <is>
          <t>IMPORTADOR/EXPORTADOR</t>
        </is>
      </c>
      <c r="Q165" s="2" t="inlineStr">
        <is>
          <t>ELAB. FRUTAS, LEG. Y HORTALIZAS.</t>
        </is>
      </c>
      <c r="R165" s="2" t="inlineStr">
        <is>
          <t>VTA. MAY. MAQUINARIA, EQUIPO Y MATER.</t>
        </is>
      </c>
      <c r="S165" s="2" t="inlineStr">
        <is>
          <t>-</t>
        </is>
      </c>
      <c r="T165" s="2" t="inlineStr">
        <is>
          <t>NO</t>
        </is>
      </c>
      <c r="U165" s="2" t="inlineStr">
        <is>
          <t>-</t>
        </is>
      </c>
      <c r="V165" s="2" t="inlineStr">
        <is>
          <t>SI, incorporado al Régimen de Agentes de Retención de IGV (R.S.229-2024) a partir del 01/01/2025</t>
        </is>
      </c>
      <c r="W165" s="2" t="inlineStr">
        <is>
          <t>-</t>
        </is>
      </c>
      <c r="X165" s="2" t="inlineStr">
        <is>
          <t>-</t>
        </is>
      </c>
    </row>
    <row r="166">
      <c r="A166" s="2" t="inlineStr">
        <is>
          <t>20613068075</t>
        </is>
      </c>
      <c r="B166" s="2" t="inlineStr">
        <is>
          <t>ASOCIACIÓN DE PRODUCTORES AGROPECUARIOS CORAZON DE LA SELVA - APROAGROCOSEL</t>
        </is>
      </c>
      <c r="C166" s="2" t="inlineStr">
        <is>
          <t>ASOCIACION</t>
        </is>
      </c>
      <c r="D166" s="2" t="inlineStr">
        <is>
          <t>-</t>
        </is>
      </c>
      <c r="E166" s="2" t="inlineStr">
        <is>
          <t>-</t>
        </is>
      </c>
      <c r="F166" s="2" t="inlineStr">
        <is>
          <t>HABIDO</t>
        </is>
      </c>
      <c r="G166" s="2" t="inlineStr">
        <is>
          <t>ACTIVO</t>
        </is>
      </c>
      <c r="H166" s="2" t="inlineStr">
        <is>
          <t>28/08/2024</t>
        </is>
      </c>
      <c r="I166" s="2" t="inlineStr">
        <is>
          <t>01/09/2024</t>
        </is>
      </c>
      <c r="J166" s="2" t="inlineStr">
        <is>
          <t>SAN MARTIN</t>
        </is>
      </c>
      <c r="K166" s="2" t="inlineStr">
        <is>
          <t>MOYOBAMBA</t>
        </is>
      </c>
      <c r="L166" s="2" t="inlineStr">
        <is>
          <t>CALZADA</t>
        </is>
      </c>
      <c r="M166" s="2" t="inlineStr">
        <is>
          <t>JR. INDEPENDENCIA NRO. S/N (CDRA 6 - CERCA A LA MUNICIPALIDAD)</t>
        </is>
      </c>
      <c r="N166" s="2" t="inlineStr">
        <is>
          <t>-</t>
        </is>
      </c>
      <c r="O166" s="2" t="inlineStr">
        <is>
          <t>-</t>
        </is>
      </c>
      <c r="P166" s="2" t="inlineStr">
        <is>
          <t>SIN ACTIVIDAD</t>
        </is>
      </c>
      <c r="Q166" s="2" t="inlineStr">
        <is>
          <t>CULTIVO DE FRUTAS.</t>
        </is>
      </c>
      <c r="R166" s="2" t="inlineStr">
        <is>
          <t>-</t>
        </is>
      </c>
      <c r="S166" s="2" t="inlineStr">
        <is>
          <t>-</t>
        </is>
      </c>
      <c r="T166" s="2" t="inlineStr">
        <is>
          <t>NO</t>
        </is>
      </c>
      <c r="U166" s="2" t="inlineStr">
        <is>
          <t>-</t>
        </is>
      </c>
      <c r="V166" s="2" t="inlineStr">
        <is>
          <t>-</t>
        </is>
      </c>
      <c r="W166" s="2" t="inlineStr">
        <is>
          <t>-</t>
        </is>
      </c>
      <c r="X166" s="2" t="inlineStr">
        <is>
          <t>-</t>
        </is>
      </c>
    </row>
    <row r="167">
      <c r="A167" s="2" t="inlineStr">
        <is>
          <t>20608124935</t>
        </is>
      </c>
      <c r="B167" s="2" t="inlineStr">
        <is>
          <t>ASOCIACIÓN DE PRODUCTORES AGROPECUARIOS DEL CASERÍO DE CHACHASPATA</t>
        </is>
      </c>
      <c r="C167" s="2" t="inlineStr">
        <is>
          <t>ASOCIACION</t>
        </is>
      </c>
      <c r="D167" s="2" t="inlineStr">
        <is>
          <t>-</t>
        </is>
      </c>
      <c r="E167" s="2" t="inlineStr">
        <is>
          <t>APA CHACHASPATA</t>
        </is>
      </c>
      <c r="F167" s="2" t="inlineStr">
        <is>
          <t>HABIDO</t>
        </is>
      </c>
      <c r="G167" s="2" t="inlineStr">
        <is>
          <t>ACTIVO</t>
        </is>
      </c>
      <c r="H167" s="2" t="inlineStr">
        <is>
          <t>07/02/2023</t>
        </is>
      </c>
      <c r="I167" s="2" t="inlineStr">
        <is>
          <t>07/02/2023</t>
        </is>
      </c>
      <c r="J167" s="2" t="inlineStr">
        <is>
          <t>HUANUCO</t>
        </is>
      </c>
      <c r="K167" s="2" t="inlineStr">
        <is>
          <t>PACHITEA</t>
        </is>
      </c>
      <c r="L167" s="2" t="inlineStr">
        <is>
          <t>UMARI</t>
        </is>
      </c>
      <c r="M167" s="2" t="inlineStr">
        <is>
          <t>NRO. S/N CAS. CHACHASPATA</t>
        </is>
      </c>
      <c r="N167" s="2" t="inlineStr">
        <is>
          <t>-</t>
        </is>
      </c>
      <c r="O167" s="2" t="inlineStr">
        <is>
          <t>-</t>
        </is>
      </c>
      <c r="P167" s="2" t="inlineStr">
        <is>
          <t>SIN ACTIVIDAD</t>
        </is>
      </c>
      <c r="Q167" s="2" t="inlineStr">
        <is>
          <t>EXPLOTACION MIXTA.</t>
        </is>
      </c>
      <c r="R167" s="2" t="inlineStr">
        <is>
          <t>CULTIVO DE HORTALIZAS Y LEGUMBRES.</t>
        </is>
      </c>
      <c r="S167" s="2" t="inlineStr">
        <is>
          <t>-</t>
        </is>
      </c>
      <c r="T167" s="2" t="inlineStr">
        <is>
          <t>NO</t>
        </is>
      </c>
      <c r="U167" s="2" t="inlineStr">
        <is>
          <t>-</t>
        </is>
      </c>
      <c r="V167" s="2" t="inlineStr">
        <is>
          <t>-</t>
        </is>
      </c>
      <c r="W167" s="2" t="inlineStr">
        <is>
          <t>-</t>
        </is>
      </c>
      <c r="X167" s="2" t="inlineStr">
        <is>
          <t>-</t>
        </is>
      </c>
    </row>
    <row r="168">
      <c r="A168" s="2" t="inlineStr">
        <is>
          <t>20612142361</t>
        </is>
      </c>
      <c r="B168" s="2" t="inlineStr">
        <is>
          <t>ASOCIACIÓN DE PRODUCTORES AGROPECUARIOS SIN FRONTERAS DE VILLA GLORIA</t>
        </is>
      </c>
      <c r="C168" s="2" t="inlineStr">
        <is>
          <t>ASOCIACION</t>
        </is>
      </c>
      <c r="D168" s="2" t="inlineStr">
        <is>
          <t>-</t>
        </is>
      </c>
      <c r="E168" s="2" t="inlineStr">
        <is>
          <t>-</t>
        </is>
      </c>
      <c r="F168" s="2" t="inlineStr">
        <is>
          <t>HABIDO</t>
        </is>
      </c>
      <c r="G168" s="2" t="inlineStr">
        <is>
          <t>ACTIVO</t>
        </is>
      </c>
      <c r="H168" s="2" t="inlineStr">
        <is>
          <t>05/02/2024</t>
        </is>
      </c>
      <c r="I168" s="2" t="inlineStr">
        <is>
          <t>05/02/2024</t>
        </is>
      </c>
      <c r="J168" s="2" t="inlineStr">
        <is>
          <t>HUANUCO</t>
        </is>
      </c>
      <c r="K168" s="2" t="inlineStr">
        <is>
          <t>HUANUCO</t>
        </is>
      </c>
      <c r="L168" s="2" t="inlineStr">
        <is>
          <t>CHINCHAO</t>
        </is>
      </c>
      <c r="M168" s="2" t="inlineStr">
        <is>
          <t>MZA. L LOTE. 5 CAS. VILLA GLORIA (ENTRADA DE SANTA TERESITA- KM 67)</t>
        </is>
      </c>
      <c r="N168" s="2" t="inlineStr">
        <is>
          <t>-</t>
        </is>
      </c>
      <c r="O168" s="2" t="inlineStr">
        <is>
          <t>-</t>
        </is>
      </c>
      <c r="P168" s="2" t="inlineStr">
        <is>
          <t>SIN ACTIVIDAD</t>
        </is>
      </c>
      <c r="Q168" s="2" t="inlineStr">
        <is>
          <t>EXPLOTACION MIXTA.</t>
        </is>
      </c>
      <c r="R168" s="2" t="inlineStr">
        <is>
          <t>-</t>
        </is>
      </c>
      <c r="S168" s="2" t="inlineStr">
        <is>
          <t>-</t>
        </is>
      </c>
      <c r="T168" s="2" t="inlineStr">
        <is>
          <t>NO</t>
        </is>
      </c>
      <c r="U168" s="2" t="inlineStr">
        <is>
          <t>-</t>
        </is>
      </c>
      <c r="V168" s="2" t="inlineStr">
        <is>
          <t>-</t>
        </is>
      </c>
      <c r="W168" s="2" t="inlineStr">
        <is>
          <t>-</t>
        </is>
      </c>
      <c r="X168" s="2" t="inlineStr">
        <is>
          <t>-</t>
        </is>
      </c>
    </row>
    <row r="169">
      <c r="A169" s="2" t="inlineStr">
        <is>
          <t>20490989871</t>
        </is>
      </c>
      <c r="B169" s="2" t="inlineStr">
        <is>
          <t>ASOCIACIÓN DE PRODUCTORES AGROPECUARIOS TUPAC AMARU - TUNGASUCA</t>
        </is>
      </c>
      <c r="C169" s="2" t="inlineStr">
        <is>
          <t>ASOCIACION</t>
        </is>
      </c>
      <c r="D169" s="2" t="inlineStr">
        <is>
          <t>-</t>
        </is>
      </c>
      <c r="E169" s="2" t="inlineStr">
        <is>
          <t>-</t>
        </is>
      </c>
      <c r="F169" s="2" t="inlineStr">
        <is>
          <t>HABIDO</t>
        </is>
      </c>
      <c r="G169" s="2" t="inlineStr">
        <is>
          <t>ACTIVO</t>
        </is>
      </c>
      <c r="H169" s="2" t="inlineStr">
        <is>
          <t>14/06/2012</t>
        </is>
      </c>
      <c r="I169" s="2" t="inlineStr">
        <is>
          <t>20/07/2012</t>
        </is>
      </c>
      <c r="J169" s="2" t="inlineStr">
        <is>
          <t>CUSCO</t>
        </is>
      </c>
      <c r="K169" s="2" t="inlineStr">
        <is>
          <t>CANAS</t>
        </is>
      </c>
      <c r="L169" s="2" t="inlineStr">
        <is>
          <t>TUPAC AMARU</t>
        </is>
      </c>
      <c r="M169" s="2" t="inlineStr">
        <is>
          <t>CAL. MICAELA BASTIDAS NRO. S/N (A MEDIA CDRA PLAZA DE ARMAS CASA CREMA B)</t>
        </is>
      </c>
      <c r="N169" s="2" t="inlineStr">
        <is>
          <t>-</t>
        </is>
      </c>
      <c r="O169" s="2" t="inlineStr">
        <is>
          <t>-</t>
        </is>
      </c>
      <c r="P169" s="2" t="inlineStr">
        <is>
          <t>SIN ACTIVIDAD</t>
        </is>
      </c>
      <c r="Q169" s="2" t="inlineStr">
        <is>
          <t>ELAB DE PRODUCTOS LACTEOS.</t>
        </is>
      </c>
      <c r="R169" s="2" t="inlineStr">
        <is>
          <t>CRIA DE GANADO.</t>
        </is>
      </c>
      <c r="S169" s="2" t="inlineStr">
        <is>
          <t>-</t>
        </is>
      </c>
      <c r="T169" s="2" t="inlineStr">
        <is>
          <t>NO</t>
        </is>
      </c>
      <c r="U169" s="2" t="inlineStr">
        <is>
          <t>-</t>
        </is>
      </c>
      <c r="V169" s="2" t="inlineStr">
        <is>
          <t>-</t>
        </is>
      </c>
      <c r="W169" s="2" t="inlineStr">
        <is>
          <t>-</t>
        </is>
      </c>
      <c r="X169" s="2" t="inlineStr">
        <is>
          <t>-</t>
        </is>
      </c>
    </row>
    <row r="170">
      <c r="A170" s="2" t="inlineStr">
        <is>
          <t>20490726196</t>
        </is>
      </c>
      <c r="B170" s="2" t="inlineStr">
        <is>
          <t>ASOCIACIÓN DE PRODUCTORES AGROPECUARIOS VALLESITO - CHAHUARES</t>
        </is>
      </c>
      <c r="C170" s="2" t="inlineStr">
        <is>
          <t>ASOCIACION</t>
        </is>
      </c>
      <c r="D170" s="2" t="inlineStr">
        <is>
          <t>-</t>
        </is>
      </c>
      <c r="E170" s="2" t="inlineStr">
        <is>
          <t>-</t>
        </is>
      </c>
      <c r="F170" s="2" t="inlineStr">
        <is>
          <t>HABIDO</t>
        </is>
      </c>
      <c r="G170" s="2" t="inlineStr">
        <is>
          <t>ACTIVO</t>
        </is>
      </c>
      <c r="H170" s="2" t="inlineStr">
        <is>
          <t>15/06/2018</t>
        </is>
      </c>
      <c r="I170" s="2" t="inlineStr">
        <is>
          <t>15/06/2018</t>
        </is>
      </c>
      <c r="J170" s="2" t="inlineStr">
        <is>
          <t>CUSCO</t>
        </is>
      </c>
      <c r="K170" s="2" t="inlineStr">
        <is>
          <t>LA CONVENCION</t>
        </is>
      </c>
      <c r="L170" s="2" t="inlineStr">
        <is>
          <t>ECHARATE</t>
        </is>
      </c>
      <c r="M170" s="2" t="inlineStr">
        <is>
          <t>NRO. SN SEC. ALTO CHAHUARES (PLANTA DE APA VALLESITO CHAHUARES)</t>
        </is>
      </c>
      <c r="N170" s="2" t="inlineStr">
        <is>
          <t>-</t>
        </is>
      </c>
      <c r="O170" s="2" t="inlineStr">
        <is>
          <t>-</t>
        </is>
      </c>
      <c r="P170" s="2" t="inlineStr">
        <is>
          <t>SIN ACTIVIDAD</t>
        </is>
      </c>
      <c r="Q170" s="2" t="inlineStr">
        <is>
          <t>ACTIVIDADES OTRAS ASOCIACIONES NCP.</t>
        </is>
      </c>
      <c r="R170" s="2" t="inlineStr">
        <is>
          <t>-</t>
        </is>
      </c>
      <c r="S170" s="2" t="inlineStr">
        <is>
          <t>-</t>
        </is>
      </c>
      <c r="T170" s="2" t="inlineStr">
        <is>
          <t>NO</t>
        </is>
      </c>
      <c r="U170" s="2" t="inlineStr">
        <is>
          <t>-</t>
        </is>
      </c>
      <c r="V170" s="2" t="inlineStr">
        <is>
          <t>-</t>
        </is>
      </c>
      <c r="W170" s="2" t="inlineStr">
        <is>
          <t>-</t>
        </is>
      </c>
      <c r="X170" s="2" t="inlineStr">
        <is>
          <t>-</t>
        </is>
      </c>
    </row>
    <row r="171">
      <c r="A171" s="2" t="inlineStr">
        <is>
          <t>20600796721</t>
        </is>
      </c>
      <c r="B171" s="2" t="inlineStr">
        <is>
          <t>ASOCIACIÓN DE PRODUCTORES AMAZONAS - ALTO MAYO</t>
        </is>
      </c>
      <c r="C171" s="2" t="inlineStr">
        <is>
          <t>ASOCIACION</t>
        </is>
      </c>
      <c r="D171" s="2" t="inlineStr">
        <is>
          <t>-</t>
        </is>
      </c>
      <c r="E171" s="2" t="inlineStr">
        <is>
          <t>APROMAYO</t>
        </is>
      </c>
      <c r="F171" s="2" t="inlineStr">
        <is>
          <t>HABIDO</t>
        </is>
      </c>
      <c r="G171" s="2" t="inlineStr">
        <is>
          <t>ACTIVO</t>
        </is>
      </c>
      <c r="H171" s="2" t="inlineStr">
        <is>
          <t>09/11/2015</t>
        </is>
      </c>
      <c r="I171" s="2" t="inlineStr">
        <is>
          <t>09/11/2015</t>
        </is>
      </c>
      <c r="J171" s="2" t="inlineStr">
        <is>
          <t>SAN MARTIN</t>
        </is>
      </c>
      <c r="K171" s="2" t="inlineStr">
        <is>
          <t>MOYOBAMBA</t>
        </is>
      </c>
      <c r="L171" s="2" t="inlineStr">
        <is>
          <t>SORITOR</t>
        </is>
      </c>
      <c r="M171" s="2" t="inlineStr">
        <is>
          <t>AV. CAJAMARCA MZA. 28 LOTE. 07A URB. JOSE GALVEZ (A TRES CUADRAS DE ESCUELA JOSE GALVEZ)</t>
        </is>
      </c>
      <c r="N171" s="2" t="inlineStr">
        <is>
          <t>-</t>
        </is>
      </c>
      <c r="O171" s="2" t="inlineStr">
        <is>
          <t>-</t>
        </is>
      </c>
      <c r="P171" s="2" t="inlineStr">
        <is>
          <t>SIN ACTIVIDAD</t>
        </is>
      </c>
      <c r="Q171" s="2" t="inlineStr">
        <is>
          <t>EXPLOTACION MIXTA.</t>
        </is>
      </c>
      <c r="R171" s="2" t="inlineStr">
        <is>
          <t>-</t>
        </is>
      </c>
      <c r="S171" s="2" t="inlineStr">
        <is>
          <t>-</t>
        </is>
      </c>
      <c r="T171" s="2" t="inlineStr">
        <is>
          <t>NO</t>
        </is>
      </c>
      <c r="U171" s="2" t="inlineStr">
        <is>
          <t>-</t>
        </is>
      </c>
      <c r="V171" s="2" t="inlineStr">
        <is>
          <t>-</t>
        </is>
      </c>
      <c r="W171" s="2" t="inlineStr">
        <is>
          <t>-</t>
        </is>
      </c>
      <c r="X171" s="2" t="inlineStr">
        <is>
          <t>-</t>
        </is>
      </c>
    </row>
    <row r="172">
      <c r="A172" s="2" t="inlineStr">
        <is>
          <t>20606451122</t>
        </is>
      </c>
      <c r="B172" s="2" t="inlineStr">
        <is>
          <t>ASOCIACIÓN DE PRODUCTORES CERRO BLANCO</t>
        </is>
      </c>
      <c r="C172" s="2" t="inlineStr">
        <is>
          <t>ASOCIACION</t>
        </is>
      </c>
      <c r="D172" s="2" t="inlineStr">
        <is>
          <t>-</t>
        </is>
      </c>
      <c r="E172" s="2" t="inlineStr">
        <is>
          <t>-</t>
        </is>
      </c>
      <c r="F172" s="2" t="inlineStr">
        <is>
          <t>HABIDO</t>
        </is>
      </c>
      <c r="G172" s="2" t="inlineStr">
        <is>
          <t>ACTIVO</t>
        </is>
      </c>
      <c r="H172" s="2" t="inlineStr">
        <is>
          <t>03/09/2020</t>
        </is>
      </c>
      <c r="I172" s="2" t="inlineStr">
        <is>
          <t>01/09/2020</t>
        </is>
      </c>
      <c r="J172" s="2" t="inlineStr">
        <is>
          <t>SAN MARTIN</t>
        </is>
      </c>
      <c r="K172" s="2" t="inlineStr">
        <is>
          <t>MOYOBAMBA</t>
        </is>
      </c>
      <c r="L172" s="2" t="inlineStr">
        <is>
          <t>JEPELACIO</t>
        </is>
      </c>
      <c r="M172" s="2" t="inlineStr">
        <is>
          <t>AV. COMERCIO MZA. 2 LOTE. 12 PACAYPITE (COSTADO DE LA CASA DE LOS RONDEROS)</t>
        </is>
      </c>
      <c r="N172" s="2" t="inlineStr">
        <is>
          <t>-</t>
        </is>
      </c>
      <c r="O172" s="2" t="inlineStr">
        <is>
          <t>-</t>
        </is>
      </c>
      <c r="P172" s="2" t="inlineStr">
        <is>
          <t>IMPORTADOR/EXPORTADOR</t>
        </is>
      </c>
      <c r="Q172" s="2" t="inlineStr">
        <is>
          <t>VTA.  MAY. DE MATERIAS PRIMAS AGROPEC.</t>
        </is>
      </c>
      <c r="R172" s="2" t="inlineStr">
        <is>
          <t>EXPLOTACION MIXTA.</t>
        </is>
      </c>
      <c r="S172" s="2" t="inlineStr">
        <is>
          <t>-</t>
        </is>
      </c>
      <c r="T172" s="2" t="inlineStr">
        <is>
          <t>NO</t>
        </is>
      </c>
      <c r="U172" s="2" t="inlineStr">
        <is>
          <t>-</t>
        </is>
      </c>
      <c r="V172" s="2" t="inlineStr">
        <is>
          <t>-</t>
        </is>
      </c>
      <c r="W172" s="2" t="inlineStr">
        <is>
          <t>-</t>
        </is>
      </c>
      <c r="X172" s="2" t="inlineStr">
        <is>
          <t>-</t>
        </is>
      </c>
    </row>
    <row r="173">
      <c r="A173" s="2" t="inlineStr">
        <is>
          <t>20608235648</t>
        </is>
      </c>
      <c r="B173" s="2" t="inlineStr">
        <is>
          <t>ASOCIACIÓN DE PRODUCTORES DE CACAO ORGÁNICO PUSHARO MANU</t>
        </is>
      </c>
      <c r="C173" s="2" t="inlineStr">
        <is>
          <t>ASOCIACION</t>
        </is>
      </c>
      <c r="D173" s="2" t="inlineStr">
        <is>
          <t>-</t>
        </is>
      </c>
      <c r="E173" s="2" t="inlineStr">
        <is>
          <t>-</t>
        </is>
      </c>
      <c r="F173" s="2" t="inlineStr">
        <is>
          <t>HABIDO</t>
        </is>
      </c>
      <c r="G173" s="2" t="inlineStr">
        <is>
          <t>ACTIVO</t>
        </is>
      </c>
      <c r="H173" s="2" t="inlineStr">
        <is>
          <t>15/07/2021</t>
        </is>
      </c>
      <c r="I173" s="2" t="inlineStr">
        <is>
          <t>01/08/2021</t>
        </is>
      </c>
      <c r="J173" s="2" t="inlineStr">
        <is>
          <t>MADRE DE DIOS</t>
        </is>
      </c>
      <c r="K173" s="2" t="inlineStr">
        <is>
          <t>MANU</t>
        </is>
      </c>
      <c r="L173" s="2" t="inlineStr">
        <is>
          <t>MANU</t>
        </is>
      </c>
      <c r="M173" s="2" t="inlineStr">
        <is>
          <t>CAL. LOS AMIGOS NRO. SN (CERCA  TIENDA SRA DORIS, C2P NARANJA)</t>
        </is>
      </c>
      <c r="N173" s="2" t="inlineStr">
        <is>
          <t>-</t>
        </is>
      </c>
      <c r="O173" s="2" t="inlineStr">
        <is>
          <t>-</t>
        </is>
      </c>
      <c r="P173" s="2" t="inlineStr">
        <is>
          <t>SIN ACTIVIDAD</t>
        </is>
      </c>
      <c r="Q173" s="2" t="inlineStr">
        <is>
          <t>ELAB. CACAO, CHOCOLATE Y CONFIT.</t>
        </is>
      </c>
      <c r="R173" s="2" t="inlineStr">
        <is>
          <t>VTA.  MAY. DE MATERIAS PRIMAS AGROPEC.</t>
        </is>
      </c>
      <c r="S173" s="2" t="inlineStr">
        <is>
          <t>CULTIVO DE FRUTAS.</t>
        </is>
      </c>
      <c r="T173" s="2" t="inlineStr">
        <is>
          <t>NO</t>
        </is>
      </c>
      <c r="U173" s="2" t="inlineStr">
        <is>
          <t>-</t>
        </is>
      </c>
      <c r="V173" s="2" t="inlineStr">
        <is>
          <t>-</t>
        </is>
      </c>
      <c r="W173" s="2" t="inlineStr">
        <is>
          <t>-</t>
        </is>
      </c>
      <c r="X173" s="2" t="inlineStr">
        <is>
          <t>-</t>
        </is>
      </c>
    </row>
    <row r="174">
      <c r="A174" s="2" t="inlineStr">
        <is>
          <t>20609542129</t>
        </is>
      </c>
      <c r="B174" s="2" t="inlineStr">
        <is>
          <t>ASOCIACIÓN DE PRODUCTORES DE GRANOS ANDINOS APURIMAQ</t>
        </is>
      </c>
      <c r="C174" s="2" t="inlineStr">
        <is>
          <t>ASOCIACION</t>
        </is>
      </c>
      <c r="D174" s="2" t="inlineStr">
        <is>
          <t>-</t>
        </is>
      </c>
      <c r="E174" s="2" t="inlineStr">
        <is>
          <t>-</t>
        </is>
      </c>
      <c r="F174" s="2" t="inlineStr">
        <is>
          <t>HABIDO</t>
        </is>
      </c>
      <c r="G174" s="2" t="inlineStr">
        <is>
          <t>ACTIVO</t>
        </is>
      </c>
      <c r="H174" s="2" t="inlineStr">
        <is>
          <t>30/05/2022</t>
        </is>
      </c>
      <c r="I174" s="2" t="inlineStr">
        <is>
          <t>01/06/2022</t>
        </is>
      </c>
      <c r="J174" s="2" t="inlineStr">
        <is>
          <t>APURIMAC</t>
        </is>
      </c>
      <c r="K174" s="2" t="inlineStr">
        <is>
          <t>ANDAHUAYLAS</t>
        </is>
      </c>
      <c r="L174" s="2" t="inlineStr">
        <is>
          <t>TALAVERA</t>
        </is>
      </c>
      <c r="M174" s="2" t="inlineStr">
        <is>
          <t>JR. ALDAZABAL NRO. 315 (AL COSTADO DEL COLEGIO JUAN PABLO II)</t>
        </is>
      </c>
      <c r="N174" s="2" t="inlineStr">
        <is>
          <t>-</t>
        </is>
      </c>
      <c r="O174" s="2" t="inlineStr">
        <is>
          <t>-</t>
        </is>
      </c>
      <c r="P174" s="2" t="inlineStr">
        <is>
          <t>EXPORTADOR</t>
        </is>
      </c>
      <c r="Q174" s="2" t="inlineStr">
        <is>
          <t>SERVICIOS AGRICOLAS, GANADERAS.</t>
        </is>
      </c>
      <c r="R174" s="2" t="inlineStr">
        <is>
          <t>-</t>
        </is>
      </c>
      <c r="S174" s="2" t="inlineStr">
        <is>
          <t>-</t>
        </is>
      </c>
      <c r="T174" s="2" t="inlineStr">
        <is>
          <t>NO</t>
        </is>
      </c>
      <c r="U174" s="2" t="inlineStr">
        <is>
          <t>-</t>
        </is>
      </c>
      <c r="V174" s="2" t="inlineStr">
        <is>
          <t>-</t>
        </is>
      </c>
      <c r="W174" s="2" t="inlineStr">
        <is>
          <t>-</t>
        </is>
      </c>
      <c r="X174" s="2" t="inlineStr">
        <is>
          <t>-</t>
        </is>
      </c>
    </row>
    <row r="175">
      <c r="A175" s="2" t="inlineStr">
        <is>
          <t>20600862074</t>
        </is>
      </c>
      <c r="B175" s="2" t="inlineStr">
        <is>
          <t>ASOCIACIÓN DE PRODUCTORES DE MANZANO ORGANICO DEL DISTRITO DE PARIACOTO</t>
        </is>
      </c>
      <c r="C175" s="2" t="inlineStr">
        <is>
          <t>ASOCIACION</t>
        </is>
      </c>
      <c r="D175" s="2" t="inlineStr">
        <is>
          <t>-</t>
        </is>
      </c>
      <c r="E175" s="2" t="inlineStr">
        <is>
          <t>-</t>
        </is>
      </c>
      <c r="F175" s="2" t="inlineStr">
        <is>
          <t>HABIDO</t>
        </is>
      </c>
      <c r="G175" s="2" t="inlineStr">
        <is>
          <t>ACTIVO</t>
        </is>
      </c>
      <c r="H175" s="2" t="inlineStr">
        <is>
          <t>07/12/2015</t>
        </is>
      </c>
      <c r="I175" s="2" t="inlineStr">
        <is>
          <t>15/04/2016</t>
        </is>
      </c>
      <c r="J175" s="2" t="inlineStr">
        <is>
          <t>ANCASH</t>
        </is>
      </c>
      <c r="K175" s="2" t="inlineStr">
        <is>
          <t>HUARAZ</t>
        </is>
      </c>
      <c r="L175" s="2" t="inlineStr">
        <is>
          <t>PARIACOTO</t>
        </is>
      </c>
      <c r="M175" s="2" t="inlineStr">
        <is>
          <t>JR. SAN MARTIN NRO. 217</t>
        </is>
      </c>
      <c r="N175" s="2" t="inlineStr">
        <is>
          <t>-</t>
        </is>
      </c>
      <c r="O175" s="2" t="inlineStr">
        <is>
          <t>-</t>
        </is>
      </c>
      <c r="P175" s="2" t="inlineStr">
        <is>
          <t>SIN ACTIVIDAD</t>
        </is>
      </c>
      <c r="Q175" s="2" t="inlineStr">
        <is>
          <t>SERVICIOS AGRICOLAS, GANADERAS.</t>
        </is>
      </c>
      <c r="R175" s="2" t="inlineStr">
        <is>
          <t>-</t>
        </is>
      </c>
      <c r="S175" s="2" t="inlineStr">
        <is>
          <t>-</t>
        </is>
      </c>
      <c r="T175" s="2" t="inlineStr">
        <is>
          <t>NO</t>
        </is>
      </c>
      <c r="U175" s="2" t="inlineStr">
        <is>
          <t>-</t>
        </is>
      </c>
      <c r="V175" s="2" t="inlineStr">
        <is>
          <t>-</t>
        </is>
      </c>
      <c r="W175" s="2" t="inlineStr">
        <is>
          <t>-</t>
        </is>
      </c>
      <c r="X175" s="2" t="inlineStr">
        <is>
          <t>-</t>
        </is>
      </c>
    </row>
    <row r="176">
      <c r="A176" s="2" t="inlineStr">
        <is>
          <t>20600263286</t>
        </is>
      </c>
      <c r="B176" s="2" t="inlineStr">
        <is>
          <t>ASOCIACIÓN DE PRODUCTORES SELVA NORORIENTAL</t>
        </is>
      </c>
      <c r="C176" s="2" t="inlineStr">
        <is>
          <t>ASOCIACION</t>
        </is>
      </c>
      <c r="D176" s="2" t="inlineStr">
        <is>
          <t>-</t>
        </is>
      </c>
      <c r="E176" s="2" t="inlineStr">
        <is>
          <t>APROSELVANOR</t>
        </is>
      </c>
      <c r="F176" s="2" t="inlineStr">
        <is>
          <t>HABIDO</t>
        </is>
      </c>
      <c r="G176" s="2" t="inlineStr">
        <is>
          <t>ACTIVO</t>
        </is>
      </c>
      <c r="H176" s="2" t="inlineStr">
        <is>
          <t>31/03/2015</t>
        </is>
      </c>
      <c r="I176" s="2" t="inlineStr">
        <is>
          <t>01/04/2015</t>
        </is>
      </c>
      <c r="J176" s="2" t="inlineStr">
        <is>
          <t>SAN MARTIN</t>
        </is>
      </c>
      <c r="K176" s="2" t="inlineStr">
        <is>
          <t>MOYOBAMBA</t>
        </is>
      </c>
      <c r="L176" s="2" t="inlineStr">
        <is>
          <t>MOYOBAMBA</t>
        </is>
      </c>
      <c r="M176" s="2" t="inlineStr">
        <is>
          <t>CAR. FERNANDO BELAUNDE TERRY LOTE. 1A2 C.P. PERLA DE INDAÑE</t>
        </is>
      </c>
      <c r="N176" s="2" t="inlineStr">
        <is>
          <t>-</t>
        </is>
      </c>
      <c r="O176" s="2" t="inlineStr">
        <is>
          <t>-</t>
        </is>
      </c>
      <c r="P176" s="2" t="inlineStr">
        <is>
          <t>EXPORTADOR</t>
        </is>
      </c>
      <c r="Q176" s="2" t="inlineStr">
        <is>
          <t>VTA.  MAY. DE MATERIAS PRIMAS AGROPEC.</t>
        </is>
      </c>
      <c r="R176" s="2" t="inlineStr">
        <is>
          <t>-</t>
        </is>
      </c>
      <c r="S176" s="2" t="inlineStr">
        <is>
          <t>-</t>
        </is>
      </c>
      <c r="T176" s="2" t="inlineStr">
        <is>
          <t>NO</t>
        </is>
      </c>
      <c r="U176" s="2" t="inlineStr">
        <is>
          <t>-</t>
        </is>
      </c>
      <c r="V176" s="2" t="inlineStr">
        <is>
          <t>NO, Excluido del Régimen de Agentes de Retención de IGV a partir del 01/02/2026</t>
        </is>
      </c>
      <c r="W176" s="2" t="inlineStr">
        <is>
          <t>-</t>
        </is>
      </c>
      <c r="X176" s="2" t="inlineStr">
        <is>
          <t>-</t>
        </is>
      </c>
    </row>
    <row r="177">
      <c r="A177" s="2" t="inlineStr">
        <is>
          <t>20600464915</t>
        </is>
      </c>
      <c r="B177" s="2" t="inlineStr">
        <is>
          <t>ASOCIACIÓN TAJIMAT</t>
        </is>
      </c>
      <c r="C177" s="2" t="inlineStr">
        <is>
          <t>ASOCIACION</t>
        </is>
      </c>
      <c r="D177" s="2" t="inlineStr">
        <is>
          <t>-</t>
        </is>
      </c>
      <c r="E177" s="2" t="inlineStr">
        <is>
          <t>-</t>
        </is>
      </c>
      <c r="F177" s="2" t="inlineStr">
        <is>
          <t>HABIDO</t>
        </is>
      </c>
      <c r="G177" s="2" t="inlineStr">
        <is>
          <t>ACTIVO</t>
        </is>
      </c>
      <c r="H177" s="2" t="inlineStr">
        <is>
          <t>09/08/2023</t>
        </is>
      </c>
      <c r="I177" s="2" t="inlineStr">
        <is>
          <t>09/08/2023</t>
        </is>
      </c>
      <c r="J177" s="2" t="inlineStr">
        <is>
          <t>SAN MARTIN</t>
        </is>
      </c>
      <c r="K177" s="2" t="inlineStr">
        <is>
          <t>RIOJA</t>
        </is>
      </c>
      <c r="L177" s="2" t="inlineStr">
        <is>
          <t>AWAJUN</t>
        </is>
      </c>
      <c r="M177" s="2" t="inlineStr">
        <is>
          <t>NRO. REF COM. NATIVA RIO SORITOR (AWAJUN)</t>
        </is>
      </c>
      <c r="N177" s="2" t="inlineStr">
        <is>
          <t>-</t>
        </is>
      </c>
      <c r="O177" s="2" t="inlineStr">
        <is>
          <t>-</t>
        </is>
      </c>
      <c r="P177" s="2" t="inlineStr">
        <is>
          <t>SIN ACTIVIDAD</t>
        </is>
      </c>
      <c r="Q177" s="2" t="inlineStr">
        <is>
          <t>ACTIVIDADES OTRAS ASOCIACIONES NCP.</t>
        </is>
      </c>
      <c r="R177" s="2" t="inlineStr">
        <is>
          <t>EXPLOTACION MIXTA.</t>
        </is>
      </c>
      <c r="S177" s="2" t="inlineStr">
        <is>
          <t>-</t>
        </is>
      </c>
      <c r="T177" s="2" t="inlineStr">
        <is>
          <t>NO</t>
        </is>
      </c>
      <c r="U177" s="2" t="inlineStr">
        <is>
          <t>-</t>
        </is>
      </c>
      <c r="V177" s="2" t="inlineStr">
        <is>
          <t>-</t>
        </is>
      </c>
      <c r="W177" s="2" t="inlineStr">
        <is>
          <t>-</t>
        </is>
      </c>
      <c r="X177" s="2" t="inlineStr">
        <is>
          <t>-</t>
        </is>
      </c>
    </row>
    <row r="178">
      <c r="A178" s="2" t="inlineStr">
        <is>
          <t>20118578415</t>
        </is>
      </c>
      <c r="B178" s="2" t="inlineStr">
        <is>
          <t>CENT.DE COOP.AGR. CAF.VALLES SANDIA LTDA</t>
        </is>
      </c>
      <c r="C178" s="2" t="inlineStr">
        <is>
          <t>COOPERATIVAS, SAIS, CAPS</t>
        </is>
      </c>
      <c r="D178" s="2" t="inlineStr">
        <is>
          <t>-</t>
        </is>
      </c>
      <c r="E178" s="2" t="inlineStr">
        <is>
          <t>CECOVASA LTDA</t>
        </is>
      </c>
      <c r="F178" s="2" t="inlineStr">
        <is>
          <t>HABIDO</t>
        </is>
      </c>
      <c r="G178" s="2" t="inlineStr">
        <is>
          <t>ACTIVO</t>
        </is>
      </c>
      <c r="H178" s="2" t="inlineStr">
        <is>
          <t>25/04/1993</t>
        </is>
      </c>
      <c r="I178" s="2" t="inlineStr">
        <is>
          <t>02/05/1970</t>
        </is>
      </c>
      <c r="J178" s="2" t="inlineStr">
        <is>
          <t>PUNO</t>
        </is>
      </c>
      <c r="K178" s="2" t="inlineStr">
        <is>
          <t>SANDIA</t>
        </is>
      </c>
      <c r="L178" s="2" t="inlineStr">
        <is>
          <t>SAN JUAN DEL ORO</t>
        </is>
      </c>
      <c r="M178" s="2" t="inlineStr">
        <is>
          <t>AV. AGRICULTURA NRO. 99</t>
        </is>
      </c>
      <c r="N178" s="2" t="inlineStr">
        <is>
          <t>-</t>
        </is>
      </c>
      <c r="O178" s="2" t="inlineStr">
        <is>
          <t>-</t>
        </is>
      </c>
      <c r="P178" s="2" t="inlineStr">
        <is>
          <t>EXPORTADOR</t>
        </is>
      </c>
      <c r="Q178" s="2" t="inlineStr">
        <is>
          <t>VTA.  MAY. DE MATERIAS PRIMAS AGROPEC.</t>
        </is>
      </c>
      <c r="R178" s="2" t="inlineStr">
        <is>
          <t>ELAB DE OTROS PROD. ALIMENTICIOS.</t>
        </is>
      </c>
      <c r="S178" s="2" t="inlineStr">
        <is>
          <t>-</t>
        </is>
      </c>
      <c r="T178" s="2" t="inlineStr">
        <is>
          <t>NO</t>
        </is>
      </c>
      <c r="U178" s="2" t="inlineStr">
        <is>
          <t>-</t>
        </is>
      </c>
      <c r="V178" s="2" t="inlineStr">
        <is>
          <t>NO, Excluido del Régimen de Agentes de Retención de IGV a partir del 01/01/2025</t>
        </is>
      </c>
      <c r="W178" s="2" t="inlineStr">
        <is>
          <t>-</t>
        </is>
      </c>
      <c r="X178" s="2" t="inlineStr">
        <is>
          <t>-</t>
        </is>
      </c>
    </row>
    <row r="179">
      <c r="A179" s="2" t="inlineStr">
        <is>
          <t>20572190251</t>
        </is>
      </c>
      <c r="B179" s="2" t="inlineStr">
        <is>
          <t>CENTRAL DE COOPERATIVAS AGRARIAS CACAO AROMA DE TOCACHE LTDA. (CECAT)</t>
        </is>
      </c>
      <c r="C179" s="2" t="inlineStr">
        <is>
          <t>COOPERATIVAS, SAIS, CAPS</t>
        </is>
      </c>
      <c r="D179" s="2" t="inlineStr">
        <is>
          <t>-</t>
        </is>
      </c>
      <c r="E179" s="2" t="inlineStr">
        <is>
          <t>CACAO DE AROMA</t>
        </is>
      </c>
      <c r="F179" s="2" t="inlineStr">
        <is>
          <t>HABIDO</t>
        </is>
      </c>
      <c r="G179" s="2" t="inlineStr">
        <is>
          <t>ACTIVO</t>
        </is>
      </c>
      <c r="H179" s="2" t="inlineStr">
        <is>
          <t>05/05/2014</t>
        </is>
      </c>
      <c r="I179" s="2" t="inlineStr">
        <is>
          <t>05/05/2014</t>
        </is>
      </c>
      <c r="J179" s="2" t="inlineStr">
        <is>
          <t>SAN MARTIN</t>
        </is>
      </c>
      <c r="K179" s="2" t="inlineStr">
        <is>
          <t>TOCACHE</t>
        </is>
      </c>
      <c r="L179" s="2" t="inlineStr">
        <is>
          <t>TOCACHE</t>
        </is>
      </c>
      <c r="M179" s="2" t="inlineStr">
        <is>
          <t>JR. CLEMENTE FASABI CDRA 8 NRO. S/N (CON LUIS DOMINGUEZ CDRA 6)</t>
        </is>
      </c>
      <c r="N179" s="2" t="inlineStr">
        <is>
          <t>-</t>
        </is>
      </c>
      <c r="O179" s="2" t="inlineStr">
        <is>
          <t>-</t>
        </is>
      </c>
      <c r="P179" s="2" t="inlineStr">
        <is>
          <t>EXPORTADOR</t>
        </is>
      </c>
      <c r="Q179" s="2" t="inlineStr">
        <is>
          <t>ELAB. CACAO, CHOCOLATE Y CONFIT.</t>
        </is>
      </c>
      <c r="R179" s="2" t="inlineStr">
        <is>
          <t>VTA.  MAY. DE MATERIAS PRIMAS AGROPEC.</t>
        </is>
      </c>
      <c r="S179" s="2" t="inlineStr">
        <is>
          <t>-</t>
        </is>
      </c>
      <c r="T179" s="2" t="inlineStr">
        <is>
          <t>NO</t>
        </is>
      </c>
      <c r="U179" s="2" t="inlineStr">
        <is>
          <t>-</t>
        </is>
      </c>
      <c r="V179" s="2" t="inlineStr">
        <is>
          <t>-</t>
        </is>
      </c>
      <c r="W179" s="2" t="inlineStr">
        <is>
          <t>-</t>
        </is>
      </c>
      <c r="X179" s="2" t="inlineStr">
        <is>
          <t>-</t>
        </is>
      </c>
    </row>
    <row r="180">
      <c r="A180" s="2" t="inlineStr">
        <is>
          <t>20136201213</t>
        </is>
      </c>
      <c r="B180" s="2" t="inlineStr">
        <is>
          <t>CENTRAL DE COOPERATIVAS AGRARIAS CAFETALERAS COCLA LTDA. N° 281</t>
        </is>
      </c>
      <c r="C180" s="2" t="inlineStr">
        <is>
          <t>COOPERATIVAS, SAIS, CAPS</t>
        </is>
      </c>
      <c r="D180" s="2" t="inlineStr">
        <is>
          <t>-</t>
        </is>
      </c>
      <c r="E180" s="2" t="inlineStr">
        <is>
          <t>CENTRAL COCLA LTDA. 281</t>
        </is>
      </c>
      <c r="F180" s="2" t="inlineStr">
        <is>
          <t>HABIDO</t>
        </is>
      </c>
      <c r="G180" s="2" t="inlineStr">
        <is>
          <t>ACTIVO</t>
        </is>
      </c>
      <c r="H180" s="2" t="inlineStr">
        <is>
          <t>13/05/1993</t>
        </is>
      </c>
      <c r="I180" s="2" t="inlineStr">
        <is>
          <t>26/07/1966</t>
        </is>
      </c>
      <c r="J180" s="2" t="inlineStr">
        <is>
          <t>CUSCO</t>
        </is>
      </c>
      <c r="K180" s="2" t="inlineStr">
        <is>
          <t>LA CONVENCION</t>
        </is>
      </c>
      <c r="L180" s="2" t="inlineStr">
        <is>
          <t>SANTA ANA</t>
        </is>
      </c>
      <c r="M180" s="2" t="inlineStr">
        <is>
          <t>AV. EDGAR DE LA TORRE NRO. 1353 QUILLABAMBA (LOCAL DE COCLA)</t>
        </is>
      </c>
      <c r="N180" s="2" t="inlineStr">
        <is>
          <t>-</t>
        </is>
      </c>
      <c r="O180" s="2" t="inlineStr">
        <is>
          <t>-</t>
        </is>
      </c>
      <c r="P180" s="2" t="inlineStr">
        <is>
          <t>EXPORTADOR</t>
        </is>
      </c>
      <c r="Q180" s="2" t="inlineStr">
        <is>
          <t>VTA. MAY. DE OTROS PRODUCTOS.</t>
        </is>
      </c>
      <c r="R180" s="2" t="inlineStr">
        <is>
          <t>ELAB DE OTROS PROD. ALIMENTICIOS.</t>
        </is>
      </c>
      <c r="S180" s="2" t="inlineStr">
        <is>
          <t>ACTIVIDADES INMOBILIARIAS</t>
        </is>
      </c>
      <c r="T180" s="2" t="inlineStr">
        <is>
          <t>NO</t>
        </is>
      </c>
      <c r="U180" s="2" t="inlineStr">
        <is>
          <t>-</t>
        </is>
      </c>
      <c r="V180" s="2" t="inlineStr">
        <is>
          <t>NO, Excluido del Régimen de Agentes de Retención de IGV a partir del 01/02/2015</t>
        </is>
      </c>
      <c r="W180" s="2" t="inlineStr">
        <is>
          <t>-</t>
        </is>
      </c>
      <c r="X180" s="2" t="inlineStr">
        <is>
          <t>-</t>
        </is>
      </c>
    </row>
    <row r="181">
      <c r="A181" s="2" t="inlineStr">
        <is>
          <t>20118588135</t>
        </is>
      </c>
      <c r="B181" s="2" t="inlineStr">
        <is>
          <t>CENTRAL DE COOPERATIVAS DE SERVICIOS ESPECIALES ALPAQUERAS DE PUNO LTDA. - CECOALP</t>
        </is>
      </c>
      <c r="C181" s="2" t="inlineStr">
        <is>
          <t>COOPERATIVAS, SAIS, CAPS</t>
        </is>
      </c>
      <c r="D181" s="2" t="inlineStr">
        <is>
          <t>-</t>
        </is>
      </c>
      <c r="E181" s="2" t="inlineStr">
        <is>
          <t>CECOALP</t>
        </is>
      </c>
      <c r="F181" s="2" t="inlineStr">
        <is>
          <t>HABIDO</t>
        </is>
      </c>
      <c r="G181" s="2" t="inlineStr">
        <is>
          <t>ACTIVO</t>
        </is>
      </c>
      <c r="H181" s="2" t="inlineStr">
        <is>
          <t>25/04/1993</t>
        </is>
      </c>
      <c r="I181" s="2" t="inlineStr">
        <is>
          <t>01/01/1991</t>
        </is>
      </c>
      <c r="J181" s="2" t="inlineStr">
        <is>
          <t>PUNO</t>
        </is>
      </c>
      <c r="K181" s="2" t="inlineStr">
        <is>
          <t>SAN ROMAN</t>
        </is>
      </c>
      <c r="L181" s="2" t="inlineStr">
        <is>
          <t>JULIACA</t>
        </is>
      </c>
      <c r="M181" s="2" t="inlineStr">
        <is>
          <t>JR. MIRAFLORES NRO. 1496 URB. SAN FRANCISCO (A UNA ACUADRA MERDO.PEDRO VILCA A.)</t>
        </is>
      </c>
      <c r="N181" s="2" t="inlineStr">
        <is>
          <t>-</t>
        </is>
      </c>
      <c r="O181" s="2" t="inlineStr">
        <is>
          <t>-</t>
        </is>
      </c>
      <c r="P181" s="2" t="inlineStr">
        <is>
          <t>IMPORTADOR/EXPORTADOR</t>
        </is>
      </c>
      <c r="Q181" s="2" t="inlineStr">
        <is>
          <t>VTA.  MAY. DE MATERIAS PRIMAS AGROPEC.</t>
        </is>
      </c>
      <c r="R181" s="2" t="inlineStr">
        <is>
          <t>-</t>
        </is>
      </c>
      <c r="S181" s="2" t="inlineStr">
        <is>
          <t>-</t>
        </is>
      </c>
      <c r="T181" s="2" t="inlineStr">
        <is>
          <t>NO</t>
        </is>
      </c>
      <c r="U181" s="2" t="inlineStr">
        <is>
          <t>-</t>
        </is>
      </c>
      <c r="V181" s="2" t="inlineStr">
        <is>
          <t>-</t>
        </is>
      </c>
      <c r="W181" s="2" t="inlineStr">
        <is>
          <t>-</t>
        </is>
      </c>
      <c r="X181" s="2" t="inlineStr">
        <is>
          <t>-</t>
        </is>
      </c>
    </row>
    <row r="182">
      <c r="A182" s="2" t="inlineStr">
        <is>
          <t>20573330651</t>
        </is>
      </c>
      <c r="B182" s="2" t="inlineStr">
        <is>
          <t>CENTRAL DE PRODUCTORES AGROPECUARIOS DEL VALLE AGRICOLA DE PAUCARTAMBO - PASCO</t>
        </is>
      </c>
      <c r="C182" s="2" t="inlineStr">
        <is>
          <t>ASOCIACION</t>
        </is>
      </c>
      <c r="D182" s="2" t="inlineStr">
        <is>
          <t>-</t>
        </is>
      </c>
      <c r="E182" s="2" t="inlineStr">
        <is>
          <t>CEPROVAPP</t>
        </is>
      </c>
      <c r="F182" s="2" t="inlineStr">
        <is>
          <t>HABIDO</t>
        </is>
      </c>
      <c r="G182" s="2" t="inlineStr">
        <is>
          <t>ACTIVO</t>
        </is>
      </c>
      <c r="H182" s="2" t="inlineStr">
        <is>
          <t>10/11/2014</t>
        </is>
      </c>
      <c r="I182" s="2" t="inlineStr">
        <is>
          <t>10/11/2014</t>
        </is>
      </c>
      <c r="J182" s="2" t="inlineStr">
        <is>
          <t>PASCO</t>
        </is>
      </c>
      <c r="K182" s="2" t="inlineStr">
        <is>
          <t>PASCO</t>
        </is>
      </c>
      <c r="L182" s="2" t="inlineStr">
        <is>
          <t>PAUCARTAMBO</t>
        </is>
      </c>
      <c r="M182" s="2" t="inlineStr">
        <is>
          <t>JR. 28 DE JULIO NRO. S/N C.P. ANEXO AGOMARCA (01 CUADRA DE LA CAPILLA DE AGOMARCA)</t>
        </is>
      </c>
      <c r="N182" s="2" t="inlineStr">
        <is>
          <t>-</t>
        </is>
      </c>
      <c r="O182" s="2" t="inlineStr">
        <is>
          <t>-</t>
        </is>
      </c>
      <c r="P182" s="2" t="inlineStr">
        <is>
          <t>SIN ACTIVIDAD</t>
        </is>
      </c>
      <c r="Q182" s="2" t="inlineStr">
        <is>
          <t>CULTIVO DE FRUTAS.</t>
        </is>
      </c>
      <c r="R182" s="2" t="inlineStr">
        <is>
          <t>-</t>
        </is>
      </c>
      <c r="S182" s="2" t="inlineStr">
        <is>
          <t>-</t>
        </is>
      </c>
      <c r="T182" s="2" t="inlineStr">
        <is>
          <t>NO</t>
        </is>
      </c>
      <c r="U182" s="2" t="inlineStr">
        <is>
          <t>-</t>
        </is>
      </c>
      <c r="V182" s="2" t="inlineStr">
        <is>
          <t>-</t>
        </is>
      </c>
      <c r="W182" s="2" t="inlineStr">
        <is>
          <t>-</t>
        </is>
      </c>
      <c r="X182" s="2" t="inlineStr">
        <is>
          <t>-</t>
        </is>
      </c>
    </row>
    <row r="183">
      <c r="A183" s="2" t="inlineStr">
        <is>
          <t>20600384016</t>
        </is>
      </c>
      <c r="B183" s="2" t="inlineStr">
        <is>
          <t>CENTRAL DE PRODUCTORES AGROPECUARIOS SAN CRISTOBAL DE QUIPARACRA - PASCO</t>
        </is>
      </c>
      <c r="C183" s="2" t="inlineStr">
        <is>
          <t>ASOCIACION</t>
        </is>
      </c>
      <c r="D183" s="2" t="inlineStr">
        <is>
          <t>-</t>
        </is>
      </c>
      <c r="E183" s="2" t="inlineStr">
        <is>
          <t>-</t>
        </is>
      </c>
      <c r="F183" s="2" t="inlineStr">
        <is>
          <t>HABIDO</t>
        </is>
      </c>
      <c r="G183" s="2" t="inlineStr">
        <is>
          <t>ACTIVO</t>
        </is>
      </c>
      <c r="H183" s="2" t="inlineStr">
        <is>
          <t>17/05/2019</t>
        </is>
      </c>
      <c r="I183" s="2" t="inlineStr">
        <is>
          <t>17/05/2019</t>
        </is>
      </c>
      <c r="J183" s="2" t="inlineStr">
        <is>
          <t>PASCO</t>
        </is>
      </c>
      <c r="K183" s="2" t="inlineStr">
        <is>
          <t>PASCO</t>
        </is>
      </c>
      <c r="L183" s="2" t="inlineStr">
        <is>
          <t>HUACHON</t>
        </is>
      </c>
      <c r="M183" s="2" t="inlineStr">
        <is>
          <t>NRO. S/N C.P. QUIPARACRA (FRENTE A LA I.E. INCIAL CENTENERARIO)</t>
        </is>
      </c>
      <c r="N183" s="2" t="inlineStr">
        <is>
          <t>-</t>
        </is>
      </c>
      <c r="O183" s="2" t="inlineStr">
        <is>
          <t>-</t>
        </is>
      </c>
      <c r="P183" s="2" t="inlineStr">
        <is>
          <t>SIN ACTIVIDAD</t>
        </is>
      </c>
      <c r="Q183" s="2" t="inlineStr">
        <is>
          <t>EXPLOTACION MIXTA.</t>
        </is>
      </c>
      <c r="R183" s="2" t="inlineStr">
        <is>
          <t>-</t>
        </is>
      </c>
      <c r="S183" s="2" t="inlineStr">
        <is>
          <t>-</t>
        </is>
      </c>
      <c r="T183" s="2" t="inlineStr">
        <is>
          <t>NO</t>
        </is>
      </c>
      <c r="U183" s="2" t="inlineStr">
        <is>
          <t>-</t>
        </is>
      </c>
      <c r="V183" s="2" t="inlineStr">
        <is>
          <t>-</t>
        </is>
      </c>
      <c r="W183" s="2" t="inlineStr">
        <is>
          <t>-</t>
        </is>
      </c>
      <c r="X183" s="2" t="inlineStr">
        <is>
          <t>-</t>
        </is>
      </c>
    </row>
    <row r="184">
      <c r="A184" s="2" t="inlineStr">
        <is>
          <t>20327993705</t>
        </is>
      </c>
      <c r="B184" s="2" t="inlineStr">
        <is>
          <t>CENTRO DE ACOPIO DE LECHE LUIS PASTEUR</t>
        </is>
      </c>
      <c r="C184" s="2" t="inlineStr">
        <is>
          <t>ASOCIACION</t>
        </is>
      </c>
      <c r="D184" s="2" t="inlineStr">
        <is>
          <t>-</t>
        </is>
      </c>
      <c r="E184" s="2" t="inlineStr">
        <is>
          <t>-</t>
        </is>
      </c>
      <c r="F184" s="2" t="inlineStr">
        <is>
          <t>HABIDO</t>
        </is>
      </c>
      <c r="G184" s="2" t="inlineStr">
        <is>
          <t>ACTIVO</t>
        </is>
      </c>
      <c r="H184" s="2" t="inlineStr">
        <is>
          <t>04/02/1997</t>
        </is>
      </c>
      <c r="I184" s="2" t="inlineStr">
        <is>
          <t>04/02/1997</t>
        </is>
      </c>
      <c r="J184" s="2" t="inlineStr">
        <is>
          <t>AREQUIPA</t>
        </is>
      </c>
      <c r="K184" s="2" t="inlineStr">
        <is>
          <t>CAYLLOMA</t>
        </is>
      </c>
      <c r="L184" s="2" t="inlineStr">
        <is>
          <t>MAJES</t>
        </is>
      </c>
      <c r="M184" s="2" t="inlineStr">
        <is>
          <t>SECCION NRO. D INT. 1 IRRIGACION MAJES (1ER. RAMAL ALTURA 908, PANAMERICANA SUR)</t>
        </is>
      </c>
      <c r="N184" s="2" t="inlineStr">
        <is>
          <t>-</t>
        </is>
      </c>
      <c r="O184" s="2" t="inlineStr">
        <is>
          <t>-</t>
        </is>
      </c>
      <c r="P184" s="2" t="inlineStr">
        <is>
          <t>SIN ACTIVIDAD</t>
        </is>
      </c>
      <c r="Q184" s="2" t="inlineStr">
        <is>
          <t>ELAB DE PRODUCTOS LACTEOS.</t>
        </is>
      </c>
      <c r="R184" s="2" t="inlineStr">
        <is>
          <t>TRANSPORTE  DE CARGA POR CARRETERA.</t>
        </is>
      </c>
      <c r="S184" s="2" t="inlineStr">
        <is>
          <t>-</t>
        </is>
      </c>
      <c r="T184" s="2" t="inlineStr">
        <is>
          <t>NO</t>
        </is>
      </c>
      <c r="U184" s="2" t="inlineStr">
        <is>
          <t>-</t>
        </is>
      </c>
      <c r="V184" s="2" t="inlineStr">
        <is>
          <t>-</t>
        </is>
      </c>
      <c r="W184" s="2" t="inlineStr">
        <is>
          <t>-</t>
        </is>
      </c>
      <c r="X184" s="2" t="inlineStr">
        <is>
          <t>-</t>
        </is>
      </c>
    </row>
    <row r="185">
      <c r="A185" s="2" t="inlineStr">
        <is>
          <t>20166786861</t>
        </is>
      </c>
      <c r="B185" s="2" t="inlineStr">
        <is>
          <t>COMITE CENTRAL DE PRODUCTORES AGROPECUARIOS DE SAN ALEJANDRO</t>
        </is>
      </c>
      <c r="C185" s="2" t="inlineStr">
        <is>
          <t>ASOCIACION</t>
        </is>
      </c>
      <c r="D185" s="2" t="inlineStr">
        <is>
          <t>-</t>
        </is>
      </c>
      <c r="E185" s="2" t="inlineStr">
        <is>
          <t>-</t>
        </is>
      </c>
      <c r="F185" s="2" t="inlineStr">
        <is>
          <t>HABIDO</t>
        </is>
      </c>
      <c r="G185" s="2" t="inlineStr">
        <is>
          <t>ACTIVO</t>
        </is>
      </c>
      <c r="H185" s="2" t="inlineStr">
        <is>
          <t>13/08/1993</t>
        </is>
      </c>
      <c r="I185" s="2" t="inlineStr">
        <is>
          <t>26/02/1991</t>
        </is>
      </c>
      <c r="J185" s="2" t="inlineStr">
        <is>
          <t>UCAYALI</t>
        </is>
      </c>
      <c r="K185" s="2" t="inlineStr">
        <is>
          <t>PADRE ABAD</t>
        </is>
      </c>
      <c r="L185" s="2" t="inlineStr">
        <is>
          <t>IRAZOLA</t>
        </is>
      </c>
      <c r="M185" s="2" t="inlineStr">
        <is>
          <t>JR. JR. JHON F. KENNEDY MZA. 0 LOTE. 01 C.V. JJ.VV. MIGUEL GRAU (CERCA AL PUERTO GRAU)</t>
        </is>
      </c>
      <c r="N185" s="2" t="inlineStr">
        <is>
          <t>-</t>
        </is>
      </c>
      <c r="O185" s="2" t="inlineStr">
        <is>
          <t>-</t>
        </is>
      </c>
      <c r="P185" s="2" t="inlineStr">
        <is>
          <t>SIN ACTIVIDAD</t>
        </is>
      </c>
      <c r="Q185" s="2" t="inlineStr">
        <is>
          <t>EXPLOTACION MIXTA.</t>
        </is>
      </c>
      <c r="R185" s="2" t="inlineStr">
        <is>
          <t>ELAB. CACAO, CHOCOLATE Y CONFIT.</t>
        </is>
      </c>
      <c r="S185" s="2" t="inlineStr">
        <is>
          <t>-</t>
        </is>
      </c>
      <c r="T185" s="2" t="inlineStr">
        <is>
          <t>NO</t>
        </is>
      </c>
      <c r="U185" s="2" t="inlineStr">
        <is>
          <t>-</t>
        </is>
      </c>
      <c r="V185" s="2" t="inlineStr">
        <is>
          <t>-</t>
        </is>
      </c>
      <c r="W185" s="2" t="inlineStr">
        <is>
          <t>-</t>
        </is>
      </c>
      <c r="X185" s="2" t="inlineStr">
        <is>
          <t>-</t>
        </is>
      </c>
    </row>
    <row r="186">
      <c r="A186" s="2" t="inlineStr">
        <is>
          <t>20568771002</t>
        </is>
      </c>
      <c r="B186" s="2" t="inlineStr">
        <is>
          <t>COMITÉ DE GESTIÓN DE PROYECTOS DE HUASAHUASI Y CASERÍOS - COMITÉ DE GESTIÓN HUASAHUASI</t>
        </is>
      </c>
      <c r="C186" s="2" t="inlineStr">
        <is>
          <t>COMITES  INSCRITOS</t>
        </is>
      </c>
      <c r="D186" s="2" t="inlineStr">
        <is>
          <t>-</t>
        </is>
      </c>
      <c r="E186" s="2" t="inlineStr">
        <is>
          <t>-</t>
        </is>
      </c>
      <c r="F186" s="2" t="inlineStr">
        <is>
          <t>HABIDO</t>
        </is>
      </c>
      <c r="G186" s="2" t="inlineStr">
        <is>
          <t>ACTIVO</t>
        </is>
      </c>
      <c r="H186" s="2" t="inlineStr">
        <is>
          <t>22/11/2016</t>
        </is>
      </c>
      <c r="I186" s="2" t="inlineStr">
        <is>
          <t>22/11/2016</t>
        </is>
      </c>
      <c r="J186" s="2" t="inlineStr">
        <is>
          <t>JUNIN</t>
        </is>
      </c>
      <c r="K186" s="2" t="inlineStr">
        <is>
          <t>TARMA</t>
        </is>
      </c>
      <c r="L186" s="2" t="inlineStr">
        <is>
          <t>HUASAHUASI</t>
        </is>
      </c>
      <c r="M186" s="2" t="inlineStr">
        <is>
          <t>JR. CUZCO NRO. SN SEC. HUASAHUASI (S71234144-BARR MALAMBO-1 CDRA D PARAD)</t>
        </is>
      </c>
      <c r="N186" s="2" t="inlineStr">
        <is>
          <t>-</t>
        </is>
      </c>
      <c r="O186" s="2" t="inlineStr">
        <is>
          <t>-</t>
        </is>
      </c>
      <c r="P186" s="2" t="inlineStr">
        <is>
          <t>SIN ACTIVIDAD</t>
        </is>
      </c>
      <c r="Q186" s="2" t="inlineStr">
        <is>
          <t>VTA.  MAY. DE MATERIAS PRIMAS AGROPEC.</t>
        </is>
      </c>
      <c r="R186" s="2" t="inlineStr">
        <is>
          <t>-</t>
        </is>
      </c>
      <c r="S186" s="2" t="inlineStr">
        <is>
          <t>-</t>
        </is>
      </c>
      <c r="T186" s="2" t="inlineStr">
        <is>
          <t>NO</t>
        </is>
      </c>
      <c r="U186" s="2" t="inlineStr">
        <is>
          <t>-</t>
        </is>
      </c>
      <c r="V186" s="2" t="inlineStr">
        <is>
          <t>-</t>
        </is>
      </c>
      <c r="W186" s="2" t="inlineStr">
        <is>
          <t>-</t>
        </is>
      </c>
      <c r="X186" s="2" t="inlineStr">
        <is>
          <t>-</t>
        </is>
      </c>
    </row>
    <row r="187">
      <c r="A187" s="2" t="inlineStr">
        <is>
          <t>20532737932</t>
        </is>
      </c>
      <c r="B187" s="2" t="inlineStr">
        <is>
          <t>COMUNIDAD CAMPESINA DE ARUNTAYA</t>
        </is>
      </c>
      <c r="C187" s="2" t="inlineStr">
        <is>
          <t>COMUNIDAD CAMPESINA, NATIVA</t>
        </is>
      </c>
      <c r="D187" s="2" t="inlineStr">
        <is>
          <t>-</t>
        </is>
      </c>
      <c r="E187" s="2" t="inlineStr">
        <is>
          <t>-</t>
        </is>
      </c>
      <c r="F187" s="2" t="inlineStr">
        <is>
          <t>HABIDO</t>
        </is>
      </c>
      <c r="G187" s="2" t="inlineStr">
        <is>
          <t>ACTIVO</t>
        </is>
      </c>
      <c r="H187" s="2" t="inlineStr">
        <is>
          <t>13/07/2011</t>
        </is>
      </c>
      <c r="I187" s="2" t="inlineStr">
        <is>
          <t>01/08/2011</t>
        </is>
      </c>
      <c r="J187" s="2" t="inlineStr">
        <is>
          <t>MOQUEGUA</t>
        </is>
      </c>
      <c r="K187" s="2" t="inlineStr">
        <is>
          <t>MARISCAL NIETO</t>
        </is>
      </c>
      <c r="L187" s="2" t="inlineStr">
        <is>
          <t>CARUMAS</t>
        </is>
      </c>
      <c r="M187" s="2" t="inlineStr">
        <is>
          <t>CAL. SN KM. 12 C.C. ARUNTAYA SAN CRISTOBAL</t>
        </is>
      </c>
      <c r="N187" s="2" t="inlineStr">
        <is>
          <t>-</t>
        </is>
      </c>
      <c r="O187" s="2" t="inlineStr">
        <is>
          <t>-</t>
        </is>
      </c>
      <c r="P187" s="2" t="inlineStr">
        <is>
          <t>SIN ACTIVIDAD</t>
        </is>
      </c>
      <c r="Q187" s="2" t="inlineStr">
        <is>
          <t>VTA.  MAY. DE MATERIAS PRIMAS AGROPEC.</t>
        </is>
      </c>
      <c r="R187" s="2" t="inlineStr">
        <is>
          <t>-</t>
        </is>
      </c>
      <c r="S187" s="2" t="inlineStr">
        <is>
          <t>-</t>
        </is>
      </c>
      <c r="T187" s="2" t="inlineStr">
        <is>
          <t>NO</t>
        </is>
      </c>
      <c r="U187" s="2" t="inlineStr">
        <is>
          <t>-</t>
        </is>
      </c>
      <c r="V187" s="2" t="inlineStr">
        <is>
          <t>-</t>
        </is>
      </c>
      <c r="W187" s="2" t="inlineStr">
        <is>
          <t>-</t>
        </is>
      </c>
      <c r="X187" s="2" t="inlineStr">
        <is>
          <t>-</t>
        </is>
      </c>
    </row>
    <row r="188">
      <c r="A188" s="2" t="inlineStr">
        <is>
          <t>20489293898</t>
        </is>
      </c>
      <c r="B188" s="2" t="inlineStr">
        <is>
          <t>COMUNIDAD CAMPESINA DE CHINCHE TINGO</t>
        </is>
      </c>
      <c r="C188" s="2" t="inlineStr">
        <is>
          <t>COMUNIDAD CAMPESINA, NATIVA</t>
        </is>
      </c>
      <c r="D188" s="2" t="inlineStr">
        <is>
          <t>-</t>
        </is>
      </c>
      <c r="E188" s="2" t="inlineStr">
        <is>
          <t>-</t>
        </is>
      </c>
      <c r="F188" s="2" t="inlineStr">
        <is>
          <t>HABIDO</t>
        </is>
      </c>
      <c r="G188" s="2" t="inlineStr">
        <is>
          <t>ACTIVO</t>
        </is>
      </c>
      <c r="H188" s="2" t="inlineStr">
        <is>
          <t>06/10/2003</t>
        </is>
      </c>
      <c r="I188" s="2" t="inlineStr">
        <is>
          <t>01/10/2003</t>
        </is>
      </c>
      <c r="J188" s="2" t="inlineStr">
        <is>
          <t>PASCO</t>
        </is>
      </c>
      <c r="K188" s="2" t="inlineStr">
        <is>
          <t>DANIEL ALCIDES CARRION</t>
        </is>
      </c>
      <c r="L188" s="2" t="inlineStr">
        <is>
          <t>YANAHUANCA</t>
        </is>
      </c>
      <c r="M188" s="2" t="inlineStr">
        <is>
          <t>JR. CARRION NRO. SN. PUEBLO CHINCHE TINGO (PLAZA DE ARMAS)</t>
        </is>
      </c>
      <c r="N188" s="2" t="inlineStr">
        <is>
          <t>-</t>
        </is>
      </c>
      <c r="O188" s="2" t="inlineStr">
        <is>
          <t>-</t>
        </is>
      </c>
      <c r="P188" s="2" t="inlineStr">
        <is>
          <t>SIN ACTIVIDAD</t>
        </is>
      </c>
      <c r="Q188" s="2" t="inlineStr">
        <is>
          <t>VTA. MIN. EN ALMACENES NO ESPECIALIZ.</t>
        </is>
      </c>
      <c r="R188" s="2" t="inlineStr">
        <is>
          <t>TRANSPORTE  DE CARGA POR CARRETERA.</t>
        </is>
      </c>
      <c r="S188" s="2" t="inlineStr">
        <is>
          <t>VTA. MAY. MATERIALES DE CONSTRUCCION.</t>
        </is>
      </c>
      <c r="T188" s="2" t="inlineStr">
        <is>
          <t>NO</t>
        </is>
      </c>
      <c r="U188" s="2" t="inlineStr">
        <is>
          <t>-</t>
        </is>
      </c>
      <c r="V188" s="2" t="inlineStr">
        <is>
          <t>-</t>
        </is>
      </c>
      <c r="W188" s="2" t="inlineStr">
        <is>
          <t>-</t>
        </is>
      </c>
      <c r="X188" s="2" t="inlineStr">
        <is>
          <t>-</t>
        </is>
      </c>
    </row>
    <row r="189">
      <c r="A189" s="2" t="inlineStr">
        <is>
          <t>20486217830</t>
        </is>
      </c>
      <c r="B189" s="2" t="inlineStr">
        <is>
          <t>COMUNIDAD CAMPESINA DE SANTA BARBARA</t>
        </is>
      </c>
      <c r="C189" s="2" t="inlineStr">
        <is>
          <t>COMUNIDAD CAMPESINA, NATIVA</t>
        </is>
      </c>
      <c r="D189" s="2" t="inlineStr">
        <is>
          <t>-</t>
        </is>
      </c>
      <c r="E189" s="2" t="inlineStr">
        <is>
          <t>-</t>
        </is>
      </c>
      <c r="F189" s="2" t="inlineStr">
        <is>
          <t>HABIDO</t>
        </is>
      </c>
      <c r="G189" s="2" t="inlineStr">
        <is>
          <t>ACTIVO</t>
        </is>
      </c>
      <c r="H189" s="2" t="inlineStr">
        <is>
          <t>10/08/2004</t>
        </is>
      </c>
      <c r="I189" s="2" t="inlineStr">
        <is>
          <t>10/08/2004</t>
        </is>
      </c>
      <c r="J189" s="2" t="inlineStr">
        <is>
          <t>HUANCAVELICA</t>
        </is>
      </c>
      <c r="K189" s="2" t="inlineStr">
        <is>
          <t>HUANCAVELICA</t>
        </is>
      </c>
      <c r="L189" s="2" t="inlineStr">
        <is>
          <t>HUANCAVELICA</t>
        </is>
      </c>
      <c r="M189" s="2" t="inlineStr">
        <is>
          <t>JR. MERCURIO NRO. 105 BARRIO SANTA BARABARA (LOCAL COMUNAL)</t>
        </is>
      </c>
      <c r="N189" s="2" t="inlineStr">
        <is>
          <t>-</t>
        </is>
      </c>
      <c r="O189" s="2" t="inlineStr">
        <is>
          <t>-</t>
        </is>
      </c>
      <c r="P189" s="2" t="inlineStr">
        <is>
          <t>SIN ACTIVIDAD</t>
        </is>
      </c>
      <c r="Q189" s="2" t="inlineStr">
        <is>
          <t>ALQUILER OTROS TIPOS MAQ.Y EQUI. NCP.</t>
        </is>
      </c>
      <c r="R189" s="2" t="inlineStr">
        <is>
          <t>TRANSPORTE  DE CARGA POR CARRETERA.</t>
        </is>
      </c>
      <c r="S189" s="2" t="inlineStr">
        <is>
          <t>-</t>
        </is>
      </c>
      <c r="T189" s="2" t="inlineStr">
        <is>
          <t>NO</t>
        </is>
      </c>
      <c r="U189" s="2" t="inlineStr">
        <is>
          <t>-</t>
        </is>
      </c>
      <c r="V189" s="2" t="inlineStr">
        <is>
          <t>-</t>
        </is>
      </c>
      <c r="W189" s="2" t="inlineStr">
        <is>
          <t>-</t>
        </is>
      </c>
      <c r="X189" s="2" t="inlineStr">
        <is>
          <t>-</t>
        </is>
      </c>
    </row>
    <row r="190">
      <c r="A190" s="2" t="inlineStr">
        <is>
          <t>20365575674</t>
        </is>
      </c>
      <c r="B190" s="2" t="inlineStr">
        <is>
          <t>COMUNIDAD CAMPESINA SAN ANTONIO DE RANCAS</t>
        </is>
      </c>
      <c r="C190" s="2" t="inlineStr">
        <is>
          <t>COMUNIDAD CAMPESINA, NATIVA</t>
        </is>
      </c>
      <c r="D190" s="2" t="inlineStr">
        <is>
          <t>-</t>
        </is>
      </c>
      <c r="E190" s="2" t="inlineStr">
        <is>
          <t>-</t>
        </is>
      </c>
      <c r="F190" s="2" t="inlineStr">
        <is>
          <t>HABIDO</t>
        </is>
      </c>
      <c r="G190" s="2" t="inlineStr">
        <is>
          <t>ACTIVO</t>
        </is>
      </c>
      <c r="H190" s="2" t="inlineStr">
        <is>
          <t>19/11/1998</t>
        </is>
      </c>
      <c r="I190" s="2" t="inlineStr">
        <is>
          <t>01/11/1998</t>
        </is>
      </c>
      <c r="J190" s="2" t="inlineStr">
        <is>
          <t>PASCO</t>
        </is>
      </c>
      <c r="K190" s="2" t="inlineStr">
        <is>
          <t>PASCO</t>
        </is>
      </c>
      <c r="L190" s="2" t="inlineStr">
        <is>
          <t>SIMON BOLIVAR</t>
        </is>
      </c>
      <c r="M190" s="2" t="inlineStr">
        <is>
          <t>CAL. SUCRE NRO. 127 RANCAS (SEGUNDO PISO FRENTE A LA BODEGA CHAVEZ)</t>
        </is>
      </c>
      <c r="N190" s="2" t="inlineStr">
        <is>
          <t>-</t>
        </is>
      </c>
      <c r="O190" s="2" t="inlineStr">
        <is>
          <t>-</t>
        </is>
      </c>
      <c r="P190" s="2" t="inlineStr">
        <is>
          <t>SIN ACTIVIDAD</t>
        </is>
      </c>
      <c r="Q190" s="2" t="inlineStr">
        <is>
          <t>EXPLOTACION MIXTA.</t>
        </is>
      </c>
      <c r="R190" s="2" t="inlineStr">
        <is>
          <t>FAB. DE CALZADO.</t>
        </is>
      </c>
      <c r="S190" s="2" t="inlineStr">
        <is>
          <t>-</t>
        </is>
      </c>
      <c r="T190" s="2" t="inlineStr">
        <is>
          <t>NO</t>
        </is>
      </c>
      <c r="U190" s="2" t="inlineStr">
        <is>
          <t>-</t>
        </is>
      </c>
      <c r="V190" s="2" t="inlineStr">
        <is>
          <t>-</t>
        </is>
      </c>
      <c r="W190" s="2" t="inlineStr">
        <is>
          <t>-</t>
        </is>
      </c>
      <c r="X190" s="2" t="inlineStr">
        <is>
          <t>-</t>
        </is>
      </c>
    </row>
    <row r="191">
      <c r="A191" s="2" t="inlineStr">
        <is>
          <t>20532561397</t>
        </is>
      </c>
      <c r="B191" s="2" t="inlineStr">
        <is>
          <t>COMUNIDAD CAMPESINA SAN LORENZO DE CHOJATA</t>
        </is>
      </c>
      <c r="C191" s="2" t="inlineStr">
        <is>
          <t>COMUNIDAD CAMPESINA, NATIVA</t>
        </is>
      </c>
      <c r="D191" s="2" t="inlineStr">
        <is>
          <t>-</t>
        </is>
      </c>
      <c r="E191" s="2" t="inlineStr">
        <is>
          <t>-</t>
        </is>
      </c>
      <c r="F191" s="2" t="inlineStr">
        <is>
          <t>HABIDO</t>
        </is>
      </c>
      <c r="G191" s="2" t="inlineStr">
        <is>
          <t>ACTIVO</t>
        </is>
      </c>
      <c r="H191" s="2" t="inlineStr">
        <is>
          <t>03/08/2010</t>
        </is>
      </c>
      <c r="I191" s="2" t="inlineStr">
        <is>
          <t>03/08/2010</t>
        </is>
      </c>
      <c r="J191" s="2" t="inlineStr">
        <is>
          <t>MOQUEGUA</t>
        </is>
      </c>
      <c r="K191" s="2" t="inlineStr">
        <is>
          <t>GENERAL SANCHEZ CERRO</t>
        </is>
      </c>
      <c r="L191" s="2" t="inlineStr">
        <is>
          <t>CHOJATA</t>
        </is>
      </c>
      <c r="M191" s="2" t="inlineStr">
        <is>
          <t>CIVICO  DE CHOJATA NRO. S/N 2DA  PLANTA CENTRO (PLAZA DE ARMAS DE CHOJATA)</t>
        </is>
      </c>
      <c r="N191" s="2" t="inlineStr">
        <is>
          <t>-</t>
        </is>
      </c>
      <c r="O191" s="2" t="inlineStr">
        <is>
          <t>-</t>
        </is>
      </c>
      <c r="P191" s="2" t="inlineStr">
        <is>
          <t>SIN ACTIVIDAD</t>
        </is>
      </c>
      <c r="Q191" s="2" t="inlineStr">
        <is>
          <t>ACTIV. ADMINIST. PUBLICA EN GENERAL</t>
        </is>
      </c>
      <c r="R191" s="2" t="inlineStr">
        <is>
          <t>-</t>
        </is>
      </c>
      <c r="S191" s="2" t="inlineStr">
        <is>
          <t>-</t>
        </is>
      </c>
      <c r="T191" s="2" t="inlineStr">
        <is>
          <t>NO</t>
        </is>
      </c>
      <c r="U191" s="2" t="inlineStr">
        <is>
          <t>-</t>
        </is>
      </c>
      <c r="V191" s="2" t="inlineStr">
        <is>
          <t>-</t>
        </is>
      </c>
      <c r="W191" s="2" t="inlineStr">
        <is>
          <t>-</t>
        </is>
      </c>
      <c r="X191" s="2" t="inlineStr">
        <is>
          <t>-</t>
        </is>
      </c>
    </row>
    <row r="192">
      <c r="A192" s="2" t="inlineStr">
        <is>
          <t>20535132047</t>
        </is>
      </c>
      <c r="B192" s="2" t="inlineStr">
        <is>
          <t>COMUNIDAD INDIGENA DE CCARHUANCHO</t>
        </is>
      </c>
      <c r="C192" s="2" t="inlineStr">
        <is>
          <t>COMUNIDAD CAMPESINA, NATIVA</t>
        </is>
      </c>
      <c r="D192" s="2" t="inlineStr">
        <is>
          <t>-</t>
        </is>
      </c>
      <c r="E192" s="2" t="inlineStr">
        <is>
          <t>-</t>
        </is>
      </c>
      <c r="F192" s="2" t="inlineStr">
        <is>
          <t>HABIDO</t>
        </is>
      </c>
      <c r="G192" s="2" t="inlineStr">
        <is>
          <t>ACTIVO</t>
        </is>
      </c>
      <c r="H192" s="2" t="inlineStr">
        <is>
          <t>07/05/2014</t>
        </is>
      </c>
      <c r="I192" s="2" t="inlineStr">
        <is>
          <t>07/05/2014</t>
        </is>
      </c>
      <c r="J192" s="2" t="inlineStr">
        <is>
          <t>HUANCAVELICA</t>
        </is>
      </c>
      <c r="K192" s="2" t="inlineStr">
        <is>
          <t>HUAYTARA</t>
        </is>
      </c>
      <c r="L192" s="2" t="inlineStr">
        <is>
          <t>PILPICHACA</t>
        </is>
      </c>
      <c r="M192" s="2" t="inlineStr">
        <is>
          <t>PLAZA PRINCIPAL NRO. S/N COMUNIDAD DE CCARHUANCHO (FRENTE IGLESIA - LOCAL DE PIEDRA TALLADA)</t>
        </is>
      </c>
      <c r="N192" s="2" t="inlineStr">
        <is>
          <t>-</t>
        </is>
      </c>
      <c r="O192" s="2" t="inlineStr">
        <is>
          <t>-</t>
        </is>
      </c>
      <c r="P192" s="2" t="inlineStr">
        <is>
          <t>SIN ACTIVIDAD</t>
        </is>
      </c>
      <c r="Q192" s="2" t="inlineStr">
        <is>
          <t>SERVICIOS AGRICOLAS, GANADERAS.</t>
        </is>
      </c>
      <c r="R192" s="2" t="inlineStr">
        <is>
          <t>-</t>
        </is>
      </c>
      <c r="S192" s="2" t="inlineStr">
        <is>
          <t>-</t>
        </is>
      </c>
      <c r="T192" s="2" t="inlineStr">
        <is>
          <t>NO</t>
        </is>
      </c>
      <c r="U192" s="2" t="inlineStr">
        <is>
          <t>-</t>
        </is>
      </c>
      <c r="V192" s="2" t="inlineStr">
        <is>
          <t>-</t>
        </is>
      </c>
      <c r="W192" s="2" t="inlineStr">
        <is>
          <t>-</t>
        </is>
      </c>
      <c r="X192" s="2" t="inlineStr">
        <is>
          <t>-</t>
        </is>
      </c>
    </row>
    <row r="193">
      <c r="A193" s="2" t="inlineStr">
        <is>
          <t>20609941406</t>
        </is>
      </c>
      <c r="B193" s="2" t="inlineStr">
        <is>
          <t>COMUNIDAD NATIVA DE HUITOTOS DE FORTALEZA</t>
        </is>
      </c>
      <c r="C193" s="2" t="inlineStr">
        <is>
          <t>COMUNIDAD CAMPESINA, NATIVA</t>
        </is>
      </c>
      <c r="D193" s="2" t="inlineStr">
        <is>
          <t>-</t>
        </is>
      </c>
      <c r="E193" s="2" t="inlineStr">
        <is>
          <t>-</t>
        </is>
      </c>
      <c r="F193" s="2" t="inlineStr">
        <is>
          <t>HABIDO</t>
        </is>
      </c>
      <c r="G193" s="2" t="inlineStr">
        <is>
          <t>ACTIVO</t>
        </is>
      </c>
      <c r="H193" s="2" t="inlineStr">
        <is>
          <t>05/09/2022</t>
        </is>
      </c>
      <c r="I193" s="2" t="inlineStr">
        <is>
          <t>05/09/2022</t>
        </is>
      </c>
      <c r="J193" s="2" t="inlineStr">
        <is>
          <t>LORETO</t>
        </is>
      </c>
      <c r="K193" s="2" t="inlineStr">
        <is>
          <t>MAYNAS</t>
        </is>
      </c>
      <c r="L193" s="2" t="inlineStr">
        <is>
          <t>NAPO</t>
        </is>
      </c>
      <c r="M193" s="2" t="inlineStr">
        <is>
          <t>NRO. S/N COM. FORTALEZA</t>
        </is>
      </c>
      <c r="N193" s="2" t="inlineStr">
        <is>
          <t>-</t>
        </is>
      </c>
      <c r="O193" s="2" t="inlineStr">
        <is>
          <t>-</t>
        </is>
      </c>
      <c r="P193" s="2" t="inlineStr">
        <is>
          <t>SIN ACTIVIDAD</t>
        </is>
      </c>
      <c r="Q193" s="2" t="inlineStr">
        <is>
          <t>CULTIVO DE FRUTAS.</t>
        </is>
      </c>
      <c r="R193" s="2" t="inlineStr">
        <is>
          <t>-</t>
        </is>
      </c>
      <c r="S193" s="2" t="inlineStr">
        <is>
          <t>-</t>
        </is>
      </c>
      <c r="T193" s="2" t="inlineStr">
        <is>
          <t>NO</t>
        </is>
      </c>
      <c r="U193" s="2" t="inlineStr">
        <is>
          <t>-</t>
        </is>
      </c>
      <c r="V193" s="2" t="inlineStr">
        <is>
          <t>-</t>
        </is>
      </c>
      <c r="W193" s="2" t="inlineStr">
        <is>
          <t>-</t>
        </is>
      </c>
      <c r="X193" s="2" t="inlineStr">
        <is>
          <t>-</t>
        </is>
      </c>
    </row>
    <row r="194">
      <c r="A194" s="2" t="inlineStr">
        <is>
          <t>20527492638</t>
        </is>
      </c>
      <c r="B194" s="2" t="inlineStr">
        <is>
          <t>COMUNIDAD NATIVA SHIPETIARI</t>
        </is>
      </c>
      <c r="C194" s="2" t="inlineStr">
        <is>
          <t>COMUNIDAD CAMPESINA, NATIVA</t>
        </is>
      </c>
      <c r="D194" s="2" t="inlineStr">
        <is>
          <t>-</t>
        </is>
      </c>
      <c r="E194" s="2" t="inlineStr">
        <is>
          <t>-</t>
        </is>
      </c>
      <c r="F194" s="2" t="inlineStr">
        <is>
          <t>HABIDO</t>
        </is>
      </c>
      <c r="G194" s="2" t="inlineStr">
        <is>
          <t>ACTIVO</t>
        </is>
      </c>
      <c r="H194" s="2" t="inlineStr">
        <is>
          <t>04/05/2005</t>
        </is>
      </c>
      <c r="I194" s="2" t="inlineStr">
        <is>
          <t>04/05/2005</t>
        </is>
      </c>
      <c r="J194" s="2" t="inlineStr">
        <is>
          <t>MADRE DE DIOS</t>
        </is>
      </c>
      <c r="K194" s="2" t="inlineStr">
        <is>
          <t>MANU</t>
        </is>
      </c>
      <c r="L194" s="2" t="inlineStr">
        <is>
          <t>MANU</t>
        </is>
      </c>
      <c r="M194" s="2" t="inlineStr">
        <is>
          <t>RIO MADRE DE DIOS NRO. S/N DPTO. S/N COM. NATIVA SHIPETIARI (A 4 HORAS POR RIOS DESDE SHINTUYA)</t>
        </is>
      </c>
      <c r="N194" s="2" t="inlineStr">
        <is>
          <t>-</t>
        </is>
      </c>
      <c r="O194" s="2" t="inlineStr">
        <is>
          <t>-</t>
        </is>
      </c>
      <c r="P194" s="2" t="inlineStr">
        <is>
          <t>SIN ACTIVIDAD</t>
        </is>
      </c>
      <c r="Q194" s="2" t="inlineStr">
        <is>
          <t>CULTIVO DE HORTALIZAS Y LEGUMBRES.</t>
        </is>
      </c>
      <c r="R194" s="2" t="inlineStr">
        <is>
          <t>HOTELES, CAMPAMENTOS Y OTROS.</t>
        </is>
      </c>
      <c r="S194" s="2" t="inlineStr">
        <is>
          <t>ACTIVIDADES INMOBILIARIAS</t>
        </is>
      </c>
      <c r="T194" s="2" t="inlineStr">
        <is>
          <t>NO</t>
        </is>
      </c>
      <c r="U194" s="2" t="inlineStr">
        <is>
          <t>-</t>
        </is>
      </c>
      <c r="V194" s="2" t="inlineStr">
        <is>
          <t>-</t>
        </is>
      </c>
      <c r="W194" s="2" t="inlineStr">
        <is>
          <t>-</t>
        </is>
      </c>
      <c r="X194" s="2" t="inlineStr">
        <is>
          <t>-</t>
        </is>
      </c>
    </row>
    <row r="195">
      <c r="A195" s="2" t="inlineStr">
        <is>
          <t>20287980672</t>
        </is>
      </c>
      <c r="B195" s="2" t="inlineStr">
        <is>
          <t>COMUNIDAD NATIVA TRES ISLAS</t>
        </is>
      </c>
      <c r="C195" s="2" t="inlineStr">
        <is>
          <t>COMUNIDAD CAMPESINA, NATIVA</t>
        </is>
      </c>
      <c r="D195" s="2" t="inlineStr">
        <is>
          <t>-</t>
        </is>
      </c>
      <c r="E195" s="2" t="inlineStr">
        <is>
          <t>CN. TRES ISCAS</t>
        </is>
      </c>
      <c r="F195" s="2" t="inlineStr">
        <is>
          <t>HABIDO</t>
        </is>
      </c>
      <c r="G195" s="2" t="inlineStr">
        <is>
          <t>ACTIVO</t>
        </is>
      </c>
      <c r="H195" s="2" t="inlineStr">
        <is>
          <t>26/07/1995</t>
        </is>
      </c>
      <c r="I195" s="2" t="inlineStr">
        <is>
          <t>01/07/1995</t>
        </is>
      </c>
      <c r="J195" s="2" t="inlineStr">
        <is>
          <t>MADRE DE DIOS</t>
        </is>
      </c>
      <c r="K195" s="2" t="inlineStr">
        <is>
          <t>TAMBOPATA</t>
        </is>
      </c>
      <c r="L195" s="2" t="inlineStr">
        <is>
          <t>TAMBOPATA</t>
        </is>
      </c>
      <c r="M195" s="2" t="inlineStr">
        <is>
          <t>CAR. TRES ISLAS KM. 18 COMUNIDAD TRES ISLAS (MISMO SALON COMUNAL TRES ISLAS)</t>
        </is>
      </c>
      <c r="N195" s="2" t="inlineStr">
        <is>
          <t>-</t>
        </is>
      </c>
      <c r="O195" s="2" t="inlineStr">
        <is>
          <t>-</t>
        </is>
      </c>
      <c r="P195" s="2" t="inlineStr">
        <is>
          <t>SIN ACTIVIDAD</t>
        </is>
      </c>
      <c r="Q195" s="2" t="inlineStr">
        <is>
          <t>SILVICULTURA Y EXT. DE MADERA.</t>
        </is>
      </c>
      <c r="R195" s="2" t="inlineStr">
        <is>
          <t>EXT. DE PIEDRA, ARENA Y ARCILLA.</t>
        </is>
      </c>
      <c r="S195" s="2" t="inlineStr">
        <is>
          <t>-</t>
        </is>
      </c>
      <c r="T195" s="2" t="inlineStr">
        <is>
          <t>NO</t>
        </is>
      </c>
      <c r="U195" s="2" t="inlineStr">
        <is>
          <t>-</t>
        </is>
      </c>
      <c r="V195" s="2" t="inlineStr">
        <is>
          <t>-</t>
        </is>
      </c>
      <c r="W195" s="2" t="inlineStr">
        <is>
          <t>-</t>
        </is>
      </c>
      <c r="X195" s="2" t="inlineStr">
        <is>
          <t>-</t>
        </is>
      </c>
    </row>
    <row r="196">
      <c r="A196" s="2" t="inlineStr">
        <is>
          <t>20568080948</t>
        </is>
      </c>
      <c r="B196" s="2" t="inlineStr">
        <is>
          <t>CONSEJO REGULADOR DE LA DENOMINACION DE ORIGEN CAFE VILLA RICA - C.R.D.O. CAFE VILLA RICA</t>
        </is>
      </c>
      <c r="C196" s="2" t="inlineStr">
        <is>
          <t>ASOCIACION</t>
        </is>
      </c>
      <c r="D196" s="2" t="inlineStr">
        <is>
          <t>-</t>
        </is>
      </c>
      <c r="E196" s="2" t="inlineStr">
        <is>
          <t>-</t>
        </is>
      </c>
      <c r="F196" s="2" t="inlineStr">
        <is>
          <t>HABIDO</t>
        </is>
      </c>
      <c r="G196" s="2" t="inlineStr">
        <is>
          <t>ACTIVO</t>
        </is>
      </c>
      <c r="H196" s="2" t="inlineStr">
        <is>
          <t>25/10/2023</t>
        </is>
      </c>
      <c r="I196" s="2" t="inlineStr">
        <is>
          <t>25/10/2023</t>
        </is>
      </c>
      <c r="J196" s="2" t="inlineStr">
        <is>
          <t>PASCO</t>
        </is>
      </c>
      <c r="K196" s="2" t="inlineStr">
        <is>
          <t>OXAPAMPA</t>
        </is>
      </c>
      <c r="L196" s="2" t="inlineStr">
        <is>
          <t>VILLA RICA</t>
        </is>
      </c>
      <c r="M196" s="2" t="inlineStr">
        <is>
          <t>AV. PADRE SALAS NRO. SN (S82658709-1 CDRA CENTRO DEL ADULTO MAYOR)</t>
        </is>
      </c>
      <c r="N196" s="2" t="inlineStr">
        <is>
          <t>-</t>
        </is>
      </c>
      <c r="O196" s="2" t="inlineStr">
        <is>
          <t>-</t>
        </is>
      </c>
      <c r="P196" s="2" t="inlineStr">
        <is>
          <t>SIN ACTIVIDAD</t>
        </is>
      </c>
      <c r="Q196" s="2" t="inlineStr">
        <is>
          <t>ACTIVIDADES OTRAS ASOCIACIONES NCP.</t>
        </is>
      </c>
      <c r="R196" s="2" t="inlineStr">
        <is>
          <t>-</t>
        </is>
      </c>
      <c r="S196" s="2" t="inlineStr">
        <is>
          <t>-</t>
        </is>
      </c>
      <c r="T196" s="2" t="inlineStr">
        <is>
          <t>NO</t>
        </is>
      </c>
      <c r="U196" s="2" t="inlineStr">
        <is>
          <t>-</t>
        </is>
      </c>
      <c r="V196" s="2" t="inlineStr">
        <is>
          <t>-</t>
        </is>
      </c>
      <c r="W196" s="2" t="inlineStr">
        <is>
          <t>-</t>
        </is>
      </c>
      <c r="X196" s="2" t="inlineStr">
        <is>
          <t>-</t>
        </is>
      </c>
    </row>
    <row r="197">
      <c r="A197" s="2" t="inlineStr">
        <is>
          <t>20146696041</t>
        </is>
      </c>
      <c r="B197" s="2" t="inlineStr">
        <is>
          <t>COOP AGRARIA CAFET JOSE GABRIEL CONDORCA</t>
        </is>
      </c>
      <c r="C197" s="2" t="inlineStr">
        <is>
          <t>COOPERATIVAS, SAIS, CAPS</t>
        </is>
      </c>
      <c r="D197" s="2" t="inlineStr">
        <is>
          <t>-</t>
        </is>
      </c>
      <c r="E197" s="2" t="inlineStr">
        <is>
          <t>COOP AGRA CAF JOSE GAB COND</t>
        </is>
      </c>
      <c r="F197" s="2" t="inlineStr">
        <is>
          <t>HABIDO</t>
        </is>
      </c>
      <c r="G197" s="2" t="inlineStr">
        <is>
          <t>ACTIVO</t>
        </is>
      </c>
      <c r="H197" s="2" t="inlineStr">
        <is>
          <t>01/07/1993</t>
        </is>
      </c>
      <c r="I197" s="2" t="inlineStr">
        <is>
          <t>10/11/1969</t>
        </is>
      </c>
      <c r="J197" s="2" t="inlineStr">
        <is>
          <t>PIURA</t>
        </is>
      </c>
      <c r="K197" s="2" t="inlineStr">
        <is>
          <t>HUANCABAMBA</t>
        </is>
      </c>
      <c r="L197" s="2" t="inlineStr">
        <is>
          <t>CANCHAQUE</t>
        </is>
      </c>
      <c r="M197" s="2" t="inlineStr">
        <is>
          <t>NRO. S/N INT. S/N C.P.M COYONA (A 500M DEL PUESTO DE SALUD DE COYONA)</t>
        </is>
      </c>
      <c r="N197" s="2" t="inlineStr">
        <is>
          <t>-</t>
        </is>
      </c>
      <c r="O197" s="2" t="inlineStr">
        <is>
          <t>-</t>
        </is>
      </c>
      <c r="P197" s="2" t="inlineStr">
        <is>
          <t>SIN ACTIVIDAD</t>
        </is>
      </c>
      <c r="Q197" s="2" t="inlineStr">
        <is>
          <t>VTA. MAY. ALIMENTOS, BEBIDAS Y TABACO.</t>
        </is>
      </c>
      <c r="R197" s="2" t="inlineStr">
        <is>
          <t>-</t>
        </is>
      </c>
      <c r="S197" s="2" t="inlineStr">
        <is>
          <t>-</t>
        </is>
      </c>
      <c r="T197" s="2" t="inlineStr">
        <is>
          <t>NO</t>
        </is>
      </c>
      <c r="U197" s="2" t="inlineStr">
        <is>
          <t>SI, incorporado al Régimen de Buenos Contribuyentes (Resolución N° 0830050012681) a partir del 01/02/2022</t>
        </is>
      </c>
      <c r="V197" s="2" t="inlineStr">
        <is>
          <t>-</t>
        </is>
      </c>
      <c r="W197" s="2" t="inlineStr">
        <is>
          <t>-</t>
        </is>
      </c>
      <c r="X197" s="2" t="inlineStr">
        <is>
          <t>-</t>
        </is>
      </c>
    </row>
    <row r="198">
      <c r="A198" s="2" t="inlineStr">
        <is>
          <t>20129156083</t>
        </is>
      </c>
      <c r="B198" s="2" t="inlineStr">
        <is>
          <t>COOP AGRARIA CAFET VALLE RIO APURIMAC</t>
        </is>
      </c>
      <c r="C198" s="2" t="inlineStr">
        <is>
          <t>COOPERATIVAS, SAIS, CAPS</t>
        </is>
      </c>
      <c r="D198" s="2" t="inlineStr">
        <is>
          <t>-</t>
        </is>
      </c>
      <c r="E198" s="2" t="inlineStr">
        <is>
          <t>CAC VALLE RIO APURIMAC</t>
        </is>
      </c>
      <c r="F198" s="2" t="inlineStr">
        <is>
          <t>HABIDO</t>
        </is>
      </c>
      <c r="G198" s="2" t="inlineStr">
        <is>
          <t>ACTIVO</t>
        </is>
      </c>
      <c r="H198" s="2" t="inlineStr">
        <is>
          <t>04/05/1993</t>
        </is>
      </c>
      <c r="I198" s="2" t="inlineStr">
        <is>
          <t>14/12/1969</t>
        </is>
      </c>
      <c r="J198" s="2" t="inlineStr">
        <is>
          <t>AYACUCHO</t>
        </is>
      </c>
      <c r="K198" s="2" t="inlineStr">
        <is>
          <t>LA MAR</t>
        </is>
      </c>
      <c r="L198" s="2" t="inlineStr">
        <is>
          <t>AYNA</t>
        </is>
      </c>
      <c r="M198" s="2" t="inlineStr">
        <is>
          <t>AV. 28 DE JULIO NRO. 4 (PUERTO SAN FRANCISCO)</t>
        </is>
      </c>
      <c r="N198" s="2" t="inlineStr">
        <is>
          <t>-</t>
        </is>
      </c>
      <c r="O198" s="2" t="inlineStr">
        <is>
          <t>-</t>
        </is>
      </c>
      <c r="P198" s="2" t="inlineStr">
        <is>
          <t>EXPORTADOR</t>
        </is>
      </c>
      <c r="Q198" s="2" t="inlineStr">
        <is>
          <t>VTA. MAY. ALIMENTOS, BEBIDAS Y TABACO.</t>
        </is>
      </c>
      <c r="R198" s="2" t="inlineStr">
        <is>
          <t>ELAB. CACAO, CHOCOLATE Y CONFIT.</t>
        </is>
      </c>
      <c r="S198" s="2" t="inlineStr">
        <is>
          <t>-</t>
        </is>
      </c>
      <c r="T198" s="2" t="inlineStr">
        <is>
          <t>NO</t>
        </is>
      </c>
      <c r="U198" s="2" t="inlineStr">
        <is>
          <t>-</t>
        </is>
      </c>
      <c r="V198" s="2" t="inlineStr">
        <is>
          <t>-</t>
        </is>
      </c>
      <c r="W198" s="2" t="inlineStr">
        <is>
          <t>-</t>
        </is>
      </c>
      <c r="X198" s="2" t="inlineStr">
        <is>
          <t>-</t>
        </is>
      </c>
    </row>
    <row r="199">
      <c r="A199" s="2" t="inlineStr">
        <is>
          <t>20129529530</t>
        </is>
      </c>
      <c r="B199" s="2" t="inlineStr">
        <is>
          <t>COOP AGRARIA CAFETALERA SATIPO LTDA</t>
        </is>
      </c>
      <c r="C199" s="2" t="inlineStr">
        <is>
          <t>COOPERATIVAS, SAIS, CAPS</t>
        </is>
      </c>
      <c r="D199" s="2" t="inlineStr">
        <is>
          <t>-</t>
        </is>
      </c>
      <c r="E199" s="2" t="inlineStr">
        <is>
          <t>C.A.C. SATIPO LTDA.</t>
        </is>
      </c>
      <c r="F199" s="2" t="inlineStr">
        <is>
          <t>HABIDO</t>
        </is>
      </c>
      <c r="G199" s="2" t="inlineStr">
        <is>
          <t>ACTIVO</t>
        </is>
      </c>
      <c r="H199" s="2" t="inlineStr">
        <is>
          <t>04/05/1993</t>
        </is>
      </c>
      <c r="I199" s="2" t="inlineStr">
        <is>
          <t>11/03/1993</t>
        </is>
      </c>
      <c r="J199" s="2" t="inlineStr">
        <is>
          <t>JUNIN</t>
        </is>
      </c>
      <c r="K199" s="2" t="inlineStr">
        <is>
          <t>SATIPO</t>
        </is>
      </c>
      <c r="L199" s="2" t="inlineStr">
        <is>
          <t>SATIPO</t>
        </is>
      </c>
      <c r="M199" s="2" t="inlineStr">
        <is>
          <t>JR. MANUEL PRADO NRO. 433</t>
        </is>
      </c>
      <c r="N199" s="2" t="inlineStr">
        <is>
          <t>-</t>
        </is>
      </c>
      <c r="O199" s="2" t="inlineStr">
        <is>
          <t>-</t>
        </is>
      </c>
      <c r="P199" s="2" t="inlineStr">
        <is>
          <t>EXPORTADOR</t>
        </is>
      </c>
      <c r="Q199" s="2" t="inlineStr">
        <is>
          <t>CULTIVO DE FRUTAS.</t>
        </is>
      </c>
      <c r="R199" s="2" t="inlineStr">
        <is>
          <t>-</t>
        </is>
      </c>
      <c r="S199" s="2" t="inlineStr">
        <is>
          <t>ACTIVIDADES INMOBILIARIAS</t>
        </is>
      </c>
      <c r="T199" s="2" t="inlineStr">
        <is>
          <t>NO</t>
        </is>
      </c>
      <c r="U199" s="2" t="inlineStr">
        <is>
          <t>-</t>
        </is>
      </c>
      <c r="V199" s="2" t="inlineStr">
        <is>
          <t>SI, incorporado al Régimen de Agentes de Retención de IGV (R.S.229-2024) a partir del 01/01/2025</t>
        </is>
      </c>
      <c r="W199" s="2" t="inlineStr">
        <is>
          <t>-</t>
        </is>
      </c>
      <c r="X199" s="2" t="inlineStr">
        <is>
          <t>-</t>
        </is>
      </c>
    </row>
    <row r="200">
      <c r="A200" s="2" t="inlineStr">
        <is>
          <t>20601667526</t>
        </is>
      </c>
      <c r="B200" s="2" t="inlineStr">
        <is>
          <t>COOP BESACARI - PERU</t>
        </is>
      </c>
      <c r="C200" s="2" t="inlineStr">
        <is>
          <t>COOPERATIVAS, SAIS, CAPS</t>
        </is>
      </c>
      <c r="D200" s="2" t="inlineStr">
        <is>
          <t>-</t>
        </is>
      </c>
      <c r="E200" s="2" t="inlineStr">
        <is>
          <t>BESACARI PERU</t>
        </is>
      </c>
      <c r="F200" s="2" t="inlineStr">
        <is>
          <t>HABIDO</t>
        </is>
      </c>
      <c r="G200" s="2" t="inlineStr">
        <is>
          <t>ACTIVO</t>
        </is>
      </c>
      <c r="H200" s="2" t="inlineStr">
        <is>
          <t>22/11/2016</t>
        </is>
      </c>
      <c r="I200" s="2" t="inlineStr">
        <is>
          <t>22/11/2016</t>
        </is>
      </c>
      <c r="J200" s="2" t="inlineStr">
        <is>
          <t>JUNIN</t>
        </is>
      </c>
      <c r="K200" s="2" t="inlineStr">
        <is>
          <t>SATIPO</t>
        </is>
      </c>
      <c r="L200" s="2" t="inlineStr">
        <is>
          <t>LLAYLLA</t>
        </is>
      </c>
      <c r="M200" s="2" t="inlineStr">
        <is>
          <t>CAR. PRINCIPAL NRO. SN C.P. BELEN (A MEDIA CUADRA DEL PARQUE)</t>
        </is>
      </c>
      <c r="N200" s="2" t="inlineStr">
        <is>
          <t>-</t>
        </is>
      </c>
      <c r="O200" s="2" t="inlineStr">
        <is>
          <t>-</t>
        </is>
      </c>
      <c r="P200" s="2" t="inlineStr">
        <is>
          <t>SIN ACTIVIDAD</t>
        </is>
      </c>
      <c r="Q200" s="2" t="inlineStr">
        <is>
          <t>CULTIVO DE FRUTAS.</t>
        </is>
      </c>
      <c r="R200" s="2" t="inlineStr">
        <is>
          <t>ELAB. CACAO, CHOCOLATE Y CONFIT.</t>
        </is>
      </c>
      <c r="S200" s="2" t="inlineStr">
        <is>
          <t>-</t>
        </is>
      </c>
      <c r="T200" s="2" t="inlineStr">
        <is>
          <t>NO</t>
        </is>
      </c>
      <c r="U200" s="2" t="inlineStr">
        <is>
          <t>-</t>
        </is>
      </c>
      <c r="V200" s="2" t="inlineStr">
        <is>
          <t>-</t>
        </is>
      </c>
      <c r="W200" s="2" t="inlineStr">
        <is>
          <t>-</t>
        </is>
      </c>
      <c r="X200" s="2" t="inlineStr">
        <is>
          <t>-</t>
        </is>
      </c>
    </row>
    <row r="201">
      <c r="A201" s="2" t="inlineStr">
        <is>
          <t>20175089111</t>
        </is>
      </c>
      <c r="B201" s="2" t="inlineStr">
        <is>
          <t>COOP. AG. SOCIEDAD AGRICOLA DE INTERES SOCIAL JOSE CARLOS MARIATEGUI LTDA.N°16 SUNCHUBAMBA Y ANEXOS</t>
        </is>
      </c>
      <c r="C201" s="2" t="inlineStr">
        <is>
          <t>COOPERATIVAS, SAIS, CAPS</t>
        </is>
      </c>
      <c r="D201" s="2" t="inlineStr">
        <is>
          <t>-</t>
        </is>
      </c>
      <c r="E201" s="2" t="inlineStr">
        <is>
          <t>-</t>
        </is>
      </c>
      <c r="F201" s="2" t="inlineStr">
        <is>
          <t>HABIDO</t>
        </is>
      </c>
      <c r="G201" s="2" t="inlineStr">
        <is>
          <t>ACTIVO</t>
        </is>
      </c>
      <c r="H201" s="2" t="inlineStr">
        <is>
          <t>17/09/1993</t>
        </is>
      </c>
      <c r="I201" s="2" t="inlineStr">
        <is>
          <t>22/10/1972</t>
        </is>
      </c>
      <c r="J201" s="2" t="inlineStr">
        <is>
          <t>CAJAMARCA</t>
        </is>
      </c>
      <c r="K201" s="2" t="inlineStr">
        <is>
          <t>CAJAMARCA</t>
        </is>
      </c>
      <c r="L201" s="2" t="inlineStr">
        <is>
          <t>COSPAN</t>
        </is>
      </c>
      <c r="M201" s="2" t="inlineStr">
        <is>
          <t>CAL. CENTRO POBLADO SUNCHUBAMB NRO. S/N C.P. SUNCHUBAMBA</t>
        </is>
      </c>
      <c r="N201" s="2" t="inlineStr">
        <is>
          <t>-</t>
        </is>
      </c>
      <c r="O201" s="2" t="inlineStr">
        <is>
          <t>-</t>
        </is>
      </c>
      <c r="P201" s="2" t="inlineStr">
        <is>
          <t>EXPORTADOR</t>
        </is>
      </c>
      <c r="Q201" s="2" t="inlineStr">
        <is>
          <t>EXPLOTACION MIXTA.</t>
        </is>
      </c>
      <c r="R201" s="2" t="inlineStr">
        <is>
          <t>TRANSPORTE  DE CARGA POR CARRETERA.</t>
        </is>
      </c>
      <c r="S201" s="2" t="inlineStr">
        <is>
          <t>-</t>
        </is>
      </c>
      <c r="T201" s="2" t="inlineStr">
        <is>
          <t>NO</t>
        </is>
      </c>
      <c r="U201" s="2" t="inlineStr">
        <is>
          <t>-</t>
        </is>
      </c>
      <c r="V201" s="2" t="inlineStr">
        <is>
          <t>-</t>
        </is>
      </c>
      <c r="W201" s="2" t="inlineStr">
        <is>
          <t>-</t>
        </is>
      </c>
      <c r="X201" s="2" t="inlineStr">
        <is>
          <t>-</t>
        </is>
      </c>
    </row>
    <row r="202">
      <c r="A202" s="2" t="inlineStr">
        <is>
          <t>20602920128</t>
        </is>
      </c>
      <c r="B202" s="2" t="inlineStr">
        <is>
          <t>COOPAINCA - ANTA</t>
        </is>
      </c>
      <c r="C202" s="2" t="inlineStr">
        <is>
          <t>COOPERATIVAS, SAIS, CAPS</t>
        </is>
      </c>
      <c r="D202" s="2" t="inlineStr">
        <is>
          <t>-</t>
        </is>
      </c>
      <c r="E202" s="2" t="inlineStr">
        <is>
          <t>-</t>
        </is>
      </c>
      <c r="F202" s="2" t="inlineStr">
        <is>
          <t>HABIDO</t>
        </is>
      </c>
      <c r="G202" s="2" t="inlineStr">
        <is>
          <t>ACTIVO</t>
        </is>
      </c>
      <c r="H202" s="2" t="inlineStr">
        <is>
          <t>19/02/2018</t>
        </is>
      </c>
      <c r="I202" s="2" t="inlineStr">
        <is>
          <t>19/02/2018</t>
        </is>
      </c>
      <c r="J202" s="2" t="inlineStr">
        <is>
          <t>CUSCO</t>
        </is>
      </c>
      <c r="K202" s="2" t="inlineStr">
        <is>
          <t>ANTA</t>
        </is>
      </c>
      <c r="L202" s="2" t="inlineStr">
        <is>
          <t>ANTA</t>
        </is>
      </c>
      <c r="M202" s="2" t="inlineStr">
        <is>
          <t>CAL. INMACULADA CONCEPCION MZA. R LOTE. 2 (FTE A HOSPJ PACARINA C5P CL NARANJA CREM)</t>
        </is>
      </c>
      <c r="N202" s="2" t="inlineStr">
        <is>
          <t>-</t>
        </is>
      </c>
      <c r="O202" s="2" t="inlineStr">
        <is>
          <t>-</t>
        </is>
      </c>
      <c r="P202" s="2" t="inlineStr">
        <is>
          <t>SIN ACTIVIDAD</t>
        </is>
      </c>
      <c r="Q202" s="2" t="inlineStr">
        <is>
          <t>VTA.  MAY. DE MATERIAS PRIMAS AGROPEC.</t>
        </is>
      </c>
      <c r="R202" s="2" t="inlineStr">
        <is>
          <t>-</t>
        </is>
      </c>
      <c r="S202" s="2" t="inlineStr">
        <is>
          <t>-</t>
        </is>
      </c>
      <c r="T202" s="2" t="inlineStr">
        <is>
          <t>NO</t>
        </is>
      </c>
      <c r="U202" s="2" t="inlineStr">
        <is>
          <t>-</t>
        </is>
      </c>
      <c r="V202" s="2" t="inlineStr">
        <is>
          <t>-</t>
        </is>
      </c>
      <c r="W202" s="2" t="inlineStr">
        <is>
          <t>-</t>
        </is>
      </c>
      <c r="X202" s="2" t="inlineStr">
        <is>
          <t>-</t>
        </is>
      </c>
    </row>
    <row r="203">
      <c r="A203" s="2" t="inlineStr">
        <is>
          <t>20542311569</t>
        </is>
      </c>
      <c r="B203" s="2" t="inlineStr">
        <is>
          <t>COOPERATIVA AGRARIA ACHUAR SHAKAIM LTDA</t>
        </is>
      </c>
      <c r="C203" s="2" t="inlineStr">
        <is>
          <t>COOPERATIVAS, SAIS, CAPS</t>
        </is>
      </c>
      <c r="D203" s="2" t="inlineStr">
        <is>
          <t>-</t>
        </is>
      </c>
      <c r="E203" s="2" t="inlineStr">
        <is>
          <t>-</t>
        </is>
      </c>
      <c r="F203" s="2" t="inlineStr">
        <is>
          <t>HABIDO</t>
        </is>
      </c>
      <c r="G203" s="2" t="inlineStr">
        <is>
          <t>ACTIVO</t>
        </is>
      </c>
      <c r="H203" s="2" t="inlineStr">
        <is>
          <t>09/04/2013</t>
        </is>
      </c>
      <c r="I203" s="2" t="inlineStr">
        <is>
          <t>01/06/2013</t>
        </is>
      </c>
      <c r="J203" s="2" t="inlineStr">
        <is>
          <t>LORETO</t>
        </is>
      </c>
      <c r="K203" s="2" t="inlineStr">
        <is>
          <t>DATEM DEL MARAÑON</t>
        </is>
      </c>
      <c r="L203" s="2" t="inlineStr">
        <is>
          <t>BARRANCA</t>
        </is>
      </c>
      <c r="M203" s="2" t="inlineStr">
        <is>
          <t>CAL. OLEODUCTO NRO. 101 OTR. COOPERATIVA (AEROPUERTO)</t>
        </is>
      </c>
      <c r="N203" s="2" t="inlineStr">
        <is>
          <t>-</t>
        </is>
      </c>
      <c r="O203" s="2" t="inlineStr">
        <is>
          <t>-</t>
        </is>
      </c>
      <c r="P203" s="2" t="inlineStr">
        <is>
          <t>SIN ACTIVIDAD</t>
        </is>
      </c>
      <c r="Q203" s="2" t="inlineStr">
        <is>
          <t>CULTIVO DE HORTALIZAS Y LEGUMBRES.</t>
        </is>
      </c>
      <c r="R203" s="2" t="inlineStr">
        <is>
          <t>ELAB. DE ACEITE Y GRASAS.</t>
        </is>
      </c>
      <c r="S203" s="2" t="inlineStr">
        <is>
          <t>-</t>
        </is>
      </c>
      <c r="T203" s="2" t="inlineStr">
        <is>
          <t>NO</t>
        </is>
      </c>
      <c r="U203" s="2" t="inlineStr">
        <is>
          <t>-</t>
        </is>
      </c>
      <c r="V203" s="2" t="inlineStr">
        <is>
          <t>-</t>
        </is>
      </c>
      <c r="W203" s="2" t="inlineStr">
        <is>
          <t>-</t>
        </is>
      </c>
      <c r="X203" s="2" t="inlineStr">
        <is>
          <t>-</t>
        </is>
      </c>
    </row>
    <row r="204">
      <c r="A204" s="2" t="inlineStr">
        <is>
          <t>20563994453</t>
        </is>
      </c>
      <c r="B204" s="2" t="inlineStr">
        <is>
          <t>COOPERATIVA AGRARIA ADIANES DE PHINAYA CUSCO - PERU</t>
        </is>
      </c>
      <c r="C204" s="2" t="inlineStr">
        <is>
          <t>COOPERATIVAS, SAIS, CAPS</t>
        </is>
      </c>
      <c r="D204" s="2" t="inlineStr">
        <is>
          <t>-</t>
        </is>
      </c>
      <c r="E204" s="2" t="inlineStr">
        <is>
          <t>-</t>
        </is>
      </c>
      <c r="F204" s="2" t="inlineStr">
        <is>
          <t>HABIDO</t>
        </is>
      </c>
      <c r="G204" s="2" t="inlineStr">
        <is>
          <t>ACTIVO</t>
        </is>
      </c>
      <c r="H204" s="2" t="inlineStr">
        <is>
          <t>05/11/2015</t>
        </is>
      </c>
      <c r="I204" s="2" t="inlineStr">
        <is>
          <t>05/11/2015</t>
        </is>
      </c>
      <c r="J204" s="2" t="inlineStr">
        <is>
          <t>CUSCO</t>
        </is>
      </c>
      <c r="K204" s="2" t="inlineStr">
        <is>
          <t>CANCHIS</t>
        </is>
      </c>
      <c r="L204" s="2" t="inlineStr">
        <is>
          <t>PITUMARCA</t>
        </is>
      </c>
      <c r="M204" s="2" t="inlineStr">
        <is>
          <t>AV. PHINAYA NRO. SN C.P. PHINAYA (1 CDRA ANTE PLAZ C1P BLANCO PTA AZUL ADB)</t>
        </is>
      </c>
      <c r="N204" s="2" t="inlineStr">
        <is>
          <t>-</t>
        </is>
      </c>
      <c r="O204" s="2" t="inlineStr">
        <is>
          <t>-</t>
        </is>
      </c>
      <c r="P204" s="2" t="inlineStr">
        <is>
          <t>SIN ACTIVIDAD</t>
        </is>
      </c>
      <c r="Q204" s="2" t="inlineStr">
        <is>
          <t>CRIA DE ANIMALES DOMESTICOS.</t>
        </is>
      </c>
      <c r="R204" s="2" t="inlineStr">
        <is>
          <t>-</t>
        </is>
      </c>
      <c r="S204" s="2" t="inlineStr">
        <is>
          <t>-</t>
        </is>
      </c>
      <c r="T204" s="2" t="inlineStr">
        <is>
          <t>NO</t>
        </is>
      </c>
      <c r="U204" s="2" t="inlineStr">
        <is>
          <t>-</t>
        </is>
      </c>
      <c r="V204" s="2" t="inlineStr">
        <is>
          <t>-</t>
        </is>
      </c>
      <c r="W204" s="2" t="inlineStr">
        <is>
          <t>-</t>
        </is>
      </c>
      <c r="X204" s="2" t="inlineStr">
        <is>
          <t>-</t>
        </is>
      </c>
    </row>
    <row r="205">
      <c r="A205" s="2" t="inlineStr">
        <is>
          <t>20613899287</t>
        </is>
      </c>
      <c r="B205" s="2" t="inlineStr">
        <is>
          <t>COOPERATIVA AGRARIA AGROFRUTOS ORGANICOS</t>
        </is>
      </c>
      <c r="C205" s="2" t="inlineStr">
        <is>
          <t>COOPERATIVAS, SAIS, CAPS</t>
        </is>
      </c>
      <c r="D205" s="2" t="inlineStr">
        <is>
          <t>-</t>
        </is>
      </c>
      <c r="E205" s="2" t="inlineStr">
        <is>
          <t>-</t>
        </is>
      </c>
      <c r="F205" s="2" t="inlineStr">
        <is>
          <t>HABIDO</t>
        </is>
      </c>
      <c r="G205" s="2" t="inlineStr">
        <is>
          <t>ACTIVO</t>
        </is>
      </c>
      <c r="H205" s="2" t="inlineStr">
        <is>
          <t>06/03/2025</t>
        </is>
      </c>
      <c r="I205" s="2" t="inlineStr">
        <is>
          <t>01/03/2025</t>
        </is>
      </c>
      <c r="J205" s="2" t="inlineStr">
        <is>
          <t>LAMBAYEQUE</t>
        </is>
      </c>
      <c r="K205" s="2" t="inlineStr">
        <is>
          <t>LAMBAYEQUE</t>
        </is>
      </c>
      <c r="L205" s="2" t="inlineStr">
        <is>
          <t>MOTUPE</t>
        </is>
      </c>
      <c r="M205" s="2" t="inlineStr">
        <is>
          <t>SECTOR SANTA ROSA NRO. SN CAS. TONGORRAPE (COSTADO DE LA CANCHITA DEPORTIVA)</t>
        </is>
      </c>
      <c r="N205" s="2" t="inlineStr">
        <is>
          <t>-</t>
        </is>
      </c>
      <c r="O205" s="2" t="inlineStr">
        <is>
          <t>-</t>
        </is>
      </c>
      <c r="P205" s="2" t="inlineStr">
        <is>
          <t>SIN ACTIVIDAD</t>
        </is>
      </c>
      <c r="Q205" s="2" t="inlineStr">
        <is>
          <t>SERVICIOS AGRICOLAS, GANADERAS.</t>
        </is>
      </c>
      <c r="R205" s="2" t="inlineStr">
        <is>
          <t>OTRAS ACTIVIDADES DE TRANSPORTES.</t>
        </is>
      </c>
      <c r="S205" s="2" t="inlineStr">
        <is>
          <t>-</t>
        </is>
      </c>
      <c r="T205" s="2" t="inlineStr">
        <is>
          <t>NO</t>
        </is>
      </c>
      <c r="U205" s="2" t="inlineStr">
        <is>
          <t>-</t>
        </is>
      </c>
      <c r="V205" s="2" t="inlineStr">
        <is>
          <t>-</t>
        </is>
      </c>
      <c r="W205" s="2" t="inlineStr">
        <is>
          <t>-</t>
        </is>
      </c>
      <c r="X205" s="2" t="inlineStr">
        <is>
          <t>-</t>
        </is>
      </c>
    </row>
    <row r="206">
      <c r="A206" s="2" t="inlineStr">
        <is>
          <t>20600717902</t>
        </is>
      </c>
      <c r="B206" s="2" t="inlineStr">
        <is>
          <t>COOPERATIVA AGRARIA AGROPIA LTDA</t>
        </is>
      </c>
      <c r="C206" s="2" t="inlineStr">
        <is>
          <t>COOPERATIVAS, SAIS, CAPS</t>
        </is>
      </c>
      <c r="D206" s="2" t="inlineStr">
        <is>
          <t>-</t>
        </is>
      </c>
      <c r="E206" s="2" t="inlineStr">
        <is>
          <t>COOPERATIVA AGROPIA</t>
        </is>
      </c>
      <c r="F206" s="2" t="inlineStr">
        <is>
          <t>HABIDO</t>
        </is>
      </c>
      <c r="G206" s="2" t="inlineStr">
        <is>
          <t>ACTIVO</t>
        </is>
      </c>
      <c r="H206" s="2" t="inlineStr">
        <is>
          <t>06/10/2015</t>
        </is>
      </c>
      <c r="I206" s="2" t="inlineStr">
        <is>
          <t>12/10/2015</t>
        </is>
      </c>
      <c r="J206" s="2" t="inlineStr">
        <is>
          <t>JUNIN</t>
        </is>
      </c>
      <c r="K206" s="2" t="inlineStr">
        <is>
          <t>HUANCAYO</t>
        </is>
      </c>
      <c r="L206" s="2" t="inlineStr">
        <is>
          <t>SAPALLANGA</t>
        </is>
      </c>
      <c r="M206" s="2" t="inlineStr">
        <is>
          <t>CAL. CAHUIDE NRO. S/N BAR. TRES ESQUINAS</t>
        </is>
      </c>
      <c r="N206" s="2" t="inlineStr">
        <is>
          <t>-</t>
        </is>
      </c>
      <c r="O206" s="2" t="inlineStr">
        <is>
          <t>-</t>
        </is>
      </c>
      <c r="P206" s="2" t="inlineStr">
        <is>
          <t>IMPORTADOR/EXPORTADOR</t>
        </is>
      </c>
      <c r="Q206" s="2" t="inlineStr">
        <is>
          <t>ELAB. FRUTAS, LEG. Y HORTALIZAS.</t>
        </is>
      </c>
      <c r="R206" s="2" t="inlineStr">
        <is>
          <t>VTA. MAY. ALIMENTOS, BEBIDAS Y TABACO.</t>
        </is>
      </c>
      <c r="S206" s="2" t="inlineStr">
        <is>
          <t>VTA.  MAY. DE MATERIAS PRIMAS AGROPEC.</t>
        </is>
      </c>
      <c r="T206" s="2" t="inlineStr">
        <is>
          <t>NO</t>
        </is>
      </c>
      <c r="U206" s="2" t="inlineStr">
        <is>
          <t>-</t>
        </is>
      </c>
      <c r="V206" s="2" t="inlineStr">
        <is>
          <t>-</t>
        </is>
      </c>
      <c r="W206" s="2" t="inlineStr">
        <is>
          <t>-</t>
        </is>
      </c>
      <c r="X206" s="2" t="inlineStr">
        <is>
          <t>-</t>
        </is>
      </c>
    </row>
    <row r="207">
      <c r="A207" s="2" t="inlineStr">
        <is>
          <t>20605688170</t>
        </is>
      </c>
      <c r="B207" s="2" t="inlineStr">
        <is>
          <t>COOPERATIVA AGRARIA ALEXANDER VON HUMBOLDT LTDA</t>
        </is>
      </c>
      <c r="C207" s="2" t="inlineStr">
        <is>
          <t>COOPERATIVAS, SAIS, CAPS</t>
        </is>
      </c>
      <c r="D207" s="2" t="inlineStr">
        <is>
          <t>-</t>
        </is>
      </c>
      <c r="E207" s="2" t="inlineStr">
        <is>
          <t>-</t>
        </is>
      </c>
      <c r="F207" s="2" t="inlineStr">
        <is>
          <t>HABIDO</t>
        </is>
      </c>
      <c r="G207" s="2" t="inlineStr">
        <is>
          <t>ACTIVO</t>
        </is>
      </c>
      <c r="H207" s="2" t="inlineStr">
        <is>
          <t>27/12/2019</t>
        </is>
      </c>
      <c r="I207" s="2" t="inlineStr">
        <is>
          <t>01/01/2020</t>
        </is>
      </c>
      <c r="J207" s="2" t="inlineStr">
        <is>
          <t>UCAYALI</t>
        </is>
      </c>
      <c r="K207" s="2" t="inlineStr">
        <is>
          <t>PADRE ABAD</t>
        </is>
      </c>
      <c r="L207" s="2" t="inlineStr">
        <is>
          <t>ALEXANDER VON HUMBOLDT</t>
        </is>
      </c>
      <c r="M207" s="2" t="inlineStr">
        <is>
          <t>AV. AMAZONAS KM. 86 MZA. 46 LOTE. 9 (POR EL TANQUE DE AGUA POTABLE)</t>
        </is>
      </c>
      <c r="N207" s="2" t="inlineStr">
        <is>
          <t>-</t>
        </is>
      </c>
      <c r="O207" s="2" t="inlineStr">
        <is>
          <t>-</t>
        </is>
      </c>
      <c r="P207" s="2" t="inlineStr">
        <is>
          <t>SIN ACTIVIDAD</t>
        </is>
      </c>
      <c r="Q207" s="2" t="inlineStr">
        <is>
          <t>CULTIVO DE FRUTAS.</t>
        </is>
      </c>
      <c r="R207" s="2" t="inlineStr">
        <is>
          <t>EXPLOTACION MIXTA.</t>
        </is>
      </c>
      <c r="S207" s="2" t="inlineStr">
        <is>
          <t>-</t>
        </is>
      </c>
      <c r="T207" s="2" t="inlineStr">
        <is>
          <t>NO</t>
        </is>
      </c>
      <c r="U207" s="2" t="inlineStr">
        <is>
          <t>-</t>
        </is>
      </c>
      <c r="V207" s="2" t="inlineStr">
        <is>
          <t>-</t>
        </is>
      </c>
      <c r="W207" s="2" t="inlineStr">
        <is>
          <t>-</t>
        </is>
      </c>
      <c r="X207" s="2" t="inlineStr">
        <is>
          <t>-</t>
        </is>
      </c>
    </row>
    <row r="208">
      <c r="A208" s="2" t="inlineStr">
        <is>
          <t>20531441797</t>
        </is>
      </c>
      <c r="B208" s="2" t="inlineStr">
        <is>
          <t>COOPERATIVA AGRARIA ALLIMA CACAO LTDA.</t>
        </is>
      </c>
      <c r="C208" s="2" t="inlineStr">
        <is>
          <t>COOPERATIVAS, SAIS, CAPS</t>
        </is>
      </c>
      <c r="D208" s="2" t="inlineStr">
        <is>
          <t>-</t>
        </is>
      </c>
      <c r="E208" s="2" t="inlineStr">
        <is>
          <t>-</t>
        </is>
      </c>
      <c r="F208" s="2" t="inlineStr">
        <is>
          <t>HABIDO</t>
        </is>
      </c>
      <c r="G208" s="2" t="inlineStr">
        <is>
          <t>ACTIVO</t>
        </is>
      </c>
      <c r="H208" s="2" t="inlineStr">
        <is>
          <t>01/12/2003</t>
        </is>
      </c>
      <c r="I208" s="2" t="inlineStr">
        <is>
          <t>01/01/2004</t>
        </is>
      </c>
      <c r="J208" s="2" t="inlineStr">
        <is>
          <t>SAN MARTIN</t>
        </is>
      </c>
      <c r="K208" s="2" t="inlineStr">
        <is>
          <t>SAN MARTIN</t>
        </is>
      </c>
      <c r="L208" s="2" t="inlineStr">
        <is>
          <t>CHAZUTA</t>
        </is>
      </c>
      <c r="M208" s="2" t="inlineStr">
        <is>
          <t>PJ. JOSE OLAYA NRO. S/N C.P. BANDA DE CHAZUTA</t>
        </is>
      </c>
      <c r="N208" s="2" t="inlineStr">
        <is>
          <t>-</t>
        </is>
      </c>
      <c r="O208" s="2" t="inlineStr">
        <is>
          <t>-</t>
        </is>
      </c>
      <c r="P208" s="2" t="inlineStr">
        <is>
          <t>IMPORTADOR/EXPORTADOR</t>
        </is>
      </c>
      <c r="Q208" s="2" t="inlineStr">
        <is>
          <t>CULTIVO DE FRUTAS.</t>
        </is>
      </c>
      <c r="R208" s="2" t="inlineStr">
        <is>
          <t>ELAB. CACAO, CHOCOLATE Y CONFIT.</t>
        </is>
      </c>
      <c r="S208" s="2" t="inlineStr">
        <is>
          <t>RESTAURANTES, BARES Y CANTINAS.</t>
        </is>
      </c>
      <c r="T208" s="2" t="inlineStr">
        <is>
          <t>NO</t>
        </is>
      </c>
      <c r="U208" s="2" t="inlineStr">
        <is>
          <t>-</t>
        </is>
      </c>
      <c r="V208" s="2" t="inlineStr">
        <is>
          <t>-</t>
        </is>
      </c>
      <c r="W208" s="2" t="inlineStr">
        <is>
          <t>-</t>
        </is>
      </c>
      <c r="X208" s="2" t="inlineStr">
        <is>
          <t>-</t>
        </is>
      </c>
    </row>
    <row r="209">
      <c r="A209" s="2" t="inlineStr">
        <is>
          <t>20600370619</t>
        </is>
      </c>
      <c r="B209" s="2" t="inlineStr">
        <is>
          <t>COOPERATIVA AGRARIA ALTO ANDINA CHUGAY</t>
        </is>
      </c>
      <c r="C209" s="2" t="inlineStr">
        <is>
          <t>COOPERATIVAS, SAIS, CAPS</t>
        </is>
      </c>
      <c r="D209" s="2" t="inlineStr">
        <is>
          <t>-</t>
        </is>
      </c>
      <c r="E209" s="2" t="inlineStr">
        <is>
          <t>COOPANDINA-CHUGAY</t>
        </is>
      </c>
      <c r="F209" s="2" t="inlineStr">
        <is>
          <t>HABIDO</t>
        </is>
      </c>
      <c r="G209" s="2" t="inlineStr">
        <is>
          <t>ACTIVO</t>
        </is>
      </c>
      <c r="H209" s="2" t="inlineStr">
        <is>
          <t>13/05/2015</t>
        </is>
      </c>
      <c r="I209" s="2" t="inlineStr">
        <is>
          <t>13/05/2015</t>
        </is>
      </c>
      <c r="J209" s="2" t="inlineStr">
        <is>
          <t>LA LIBERTAD</t>
        </is>
      </c>
      <c r="K209" s="2" t="inlineStr">
        <is>
          <t>SANCHEZ CARRION</t>
        </is>
      </c>
      <c r="L209" s="2" t="inlineStr">
        <is>
          <t>CHUGAY</t>
        </is>
      </c>
      <c r="M209" s="2" t="inlineStr">
        <is>
          <t>NRO. SN SEC. CHUGAY CENTRO (PLAZA DE ARMAS TIENDA INSUMOS AGRICOLAS)</t>
        </is>
      </c>
      <c r="N209" s="2" t="inlineStr">
        <is>
          <t>-</t>
        </is>
      </c>
      <c r="O209" s="2" t="inlineStr">
        <is>
          <t>-</t>
        </is>
      </c>
      <c r="P209" s="2" t="inlineStr">
        <is>
          <t>SIN ACTIVIDAD</t>
        </is>
      </c>
      <c r="Q209" s="2" t="inlineStr">
        <is>
          <t>EXPLOTACION MIXTA.</t>
        </is>
      </c>
      <c r="R209" s="2" t="inlineStr">
        <is>
          <t>VTA.  MIN. OTROS PRODUCTOS EN ALMACEN.</t>
        </is>
      </c>
      <c r="S209" s="2" t="inlineStr">
        <is>
          <t>CULTIVOS DE CEREALES.</t>
        </is>
      </c>
      <c r="T209" s="2" t="inlineStr">
        <is>
          <t>NO</t>
        </is>
      </c>
      <c r="U209" s="2" t="inlineStr">
        <is>
          <t>-</t>
        </is>
      </c>
      <c r="V209" s="2" t="inlineStr">
        <is>
          <t>-</t>
        </is>
      </c>
      <c r="W209" s="2" t="inlineStr">
        <is>
          <t>-</t>
        </is>
      </c>
      <c r="X209" s="2" t="inlineStr">
        <is>
          <t>-</t>
        </is>
      </c>
    </row>
    <row r="210">
      <c r="A210" s="2" t="inlineStr">
        <is>
          <t>20611472529</t>
        </is>
      </c>
      <c r="B210" s="2" t="inlineStr">
        <is>
          <t>COOPERATIVA AGRARIA ALTO ANDINO CULTA-ACORA</t>
        </is>
      </c>
      <c r="C210" s="2" t="inlineStr">
        <is>
          <t>COOPERATIVAS, SAIS, CAPS</t>
        </is>
      </c>
      <c r="D210" s="2" t="inlineStr">
        <is>
          <t>-</t>
        </is>
      </c>
      <c r="E210" s="2" t="inlineStr">
        <is>
          <t>-</t>
        </is>
      </c>
      <c r="F210" s="2" t="inlineStr">
        <is>
          <t>HABIDO</t>
        </is>
      </c>
      <c r="G210" s="2" t="inlineStr">
        <is>
          <t>ACTIVO</t>
        </is>
      </c>
      <c r="H210" s="2" t="inlineStr">
        <is>
          <t>25/08/2023</t>
        </is>
      </c>
      <c r="I210" s="2" t="inlineStr">
        <is>
          <t>25/08/2023</t>
        </is>
      </c>
      <c r="J210" s="2" t="inlineStr">
        <is>
          <t>PUNO</t>
        </is>
      </c>
      <c r="K210" s="2" t="inlineStr">
        <is>
          <t>PUNO</t>
        </is>
      </c>
      <c r="L210" s="2" t="inlineStr">
        <is>
          <t>PLATERIA</t>
        </is>
      </c>
      <c r="M210" s="2" t="inlineStr">
        <is>
          <t>NRO. -- COM. DE CULTA SE13 (CP CULTA)</t>
        </is>
      </c>
      <c r="N210" s="2" t="inlineStr">
        <is>
          <t>-</t>
        </is>
      </c>
      <c r="O210" s="2" t="inlineStr">
        <is>
          <t>-</t>
        </is>
      </c>
      <c r="P210" s="2" t="inlineStr">
        <is>
          <t>SIN ACTIVIDAD</t>
        </is>
      </c>
      <c r="Q210" s="2" t="inlineStr">
        <is>
          <t>ELAB DE PRODUCTOS LACTEOS.</t>
        </is>
      </c>
      <c r="R210" s="2" t="inlineStr">
        <is>
          <t>-</t>
        </is>
      </c>
      <c r="S210" s="2" t="inlineStr">
        <is>
          <t>-</t>
        </is>
      </c>
      <c r="T210" s="2" t="inlineStr">
        <is>
          <t>NO</t>
        </is>
      </c>
      <c r="U210" s="2" t="inlineStr">
        <is>
          <t>-</t>
        </is>
      </c>
      <c r="V210" s="2" t="inlineStr">
        <is>
          <t>-</t>
        </is>
      </c>
      <c r="W210" s="2" t="inlineStr">
        <is>
          <t>-</t>
        </is>
      </c>
      <c r="X210" s="2" t="inlineStr">
        <is>
          <t>-</t>
        </is>
      </c>
    </row>
    <row r="211">
      <c r="A211" s="2" t="inlineStr">
        <is>
          <t>20603478879</t>
        </is>
      </c>
      <c r="B211" s="2" t="inlineStr">
        <is>
          <t>COOPERATIVA AGRARIA ALTO MAYO NUEVA CAJAMARCA</t>
        </is>
      </c>
      <c r="C211" s="2" t="inlineStr">
        <is>
          <t>COOPERATIVAS, SAIS, CAPS</t>
        </is>
      </c>
      <c r="D211" s="2" t="inlineStr">
        <is>
          <t>-</t>
        </is>
      </c>
      <c r="E211" s="2" t="inlineStr">
        <is>
          <t>-</t>
        </is>
      </c>
      <c r="F211" s="2" t="inlineStr">
        <is>
          <t>HABIDO</t>
        </is>
      </c>
      <c r="G211" s="2" t="inlineStr">
        <is>
          <t>ACTIVO</t>
        </is>
      </c>
      <c r="H211" s="2" t="inlineStr">
        <is>
          <t>10/08/2018</t>
        </is>
      </c>
      <c r="I211" s="2" t="inlineStr">
        <is>
          <t>05/11/2018</t>
        </is>
      </c>
      <c r="J211" s="2" t="inlineStr">
        <is>
          <t>SAN MARTIN</t>
        </is>
      </c>
      <c r="K211" s="2" t="inlineStr">
        <is>
          <t>RIOJA</t>
        </is>
      </c>
      <c r="L211" s="2" t="inlineStr">
        <is>
          <t>NUEVA CAJAMARCA</t>
        </is>
      </c>
      <c r="M211" s="2" t="inlineStr">
        <is>
          <t>JR. SAN MARTIN NRO. 1000 (FRENTE MERCADO JOSE OLAYA)</t>
        </is>
      </c>
      <c r="N211" s="2" t="inlineStr">
        <is>
          <t>-</t>
        </is>
      </c>
      <c r="O211" s="2" t="inlineStr">
        <is>
          <t>-</t>
        </is>
      </c>
      <c r="P211" s="2" t="inlineStr">
        <is>
          <t>IMPORTADOR</t>
        </is>
      </c>
      <c r="Q211" s="2" t="inlineStr">
        <is>
          <t>CULTIVOS DE CEREALES.</t>
        </is>
      </c>
      <c r="R211" s="2" t="inlineStr">
        <is>
          <t>-</t>
        </is>
      </c>
      <c r="S211" s="2" t="inlineStr">
        <is>
          <t>-</t>
        </is>
      </c>
      <c r="T211" s="2" t="inlineStr">
        <is>
          <t>NO</t>
        </is>
      </c>
      <c r="U211" s="2" t="inlineStr">
        <is>
          <t>-</t>
        </is>
      </c>
      <c r="V211" s="2" t="inlineStr">
        <is>
          <t>-</t>
        </is>
      </c>
      <c r="W211" s="2" t="inlineStr">
        <is>
          <t>-</t>
        </is>
      </c>
      <c r="X211" s="2" t="inlineStr">
        <is>
          <t>-</t>
        </is>
      </c>
    </row>
    <row r="212">
      <c r="A212" s="2" t="inlineStr">
        <is>
          <t>20604755230</t>
        </is>
      </c>
      <c r="B212" s="2" t="inlineStr">
        <is>
          <t>COOPERATIVA AGRARIA ANDINA DE SANTA CRUZ LTDA.</t>
        </is>
      </c>
      <c r="C212" s="2" t="inlineStr">
        <is>
          <t>COOPERATIVAS, SAIS, CAPS</t>
        </is>
      </c>
      <c r="D212" s="2" t="inlineStr">
        <is>
          <t>-</t>
        </is>
      </c>
      <c r="E212" s="2" t="inlineStr">
        <is>
          <t>-</t>
        </is>
      </c>
      <c r="F212" s="2" t="inlineStr">
        <is>
          <t>HABIDO</t>
        </is>
      </c>
      <c r="G212" s="2" t="inlineStr">
        <is>
          <t>ACTIVO</t>
        </is>
      </c>
      <c r="H212" s="2" t="inlineStr">
        <is>
          <t>24/05/2019</t>
        </is>
      </c>
      <c r="I212" s="2" t="inlineStr">
        <is>
          <t>15/06/2019</t>
        </is>
      </c>
      <c r="J212" s="2" t="inlineStr">
        <is>
          <t>ANCASH</t>
        </is>
      </c>
      <c r="K212" s="2" t="inlineStr">
        <is>
          <t>HUAYLAS</t>
        </is>
      </c>
      <c r="L212" s="2" t="inlineStr">
        <is>
          <t>SANTA CRUZ</t>
        </is>
      </c>
      <c r="M212" s="2" t="inlineStr">
        <is>
          <t>NRO. SN CENTRO POBLADO MENOR DE T (FRENTE AL TAMBO)</t>
        </is>
      </c>
      <c r="N212" s="2" t="inlineStr">
        <is>
          <t>-</t>
        </is>
      </c>
      <c r="O212" s="2" t="inlineStr">
        <is>
          <t>-</t>
        </is>
      </c>
      <c r="P212" s="2" t="inlineStr">
        <is>
          <t>SIN ACTIVIDAD</t>
        </is>
      </c>
      <c r="Q212" s="2" t="inlineStr">
        <is>
          <t>CULTIVOS DE CEREALES.</t>
        </is>
      </c>
      <c r="R212" s="2" t="inlineStr">
        <is>
          <t>VTA. MAY. ALIMENTOS, BEBIDAS Y TABACO.</t>
        </is>
      </c>
      <c r="S212" s="2" t="inlineStr">
        <is>
          <t>RESTAURANTES, BARES Y CANTINAS.</t>
        </is>
      </c>
      <c r="T212" s="2" t="inlineStr">
        <is>
          <t>NO</t>
        </is>
      </c>
      <c r="U212" s="2" t="inlineStr">
        <is>
          <t>-</t>
        </is>
      </c>
      <c r="V212" s="2" t="inlineStr">
        <is>
          <t>-</t>
        </is>
      </c>
      <c r="W212" s="2" t="inlineStr">
        <is>
          <t>-</t>
        </is>
      </c>
      <c r="X212" s="2" t="inlineStr">
        <is>
          <t>-</t>
        </is>
      </c>
    </row>
    <row r="213">
      <c r="A213" s="2" t="inlineStr">
        <is>
          <t>20484163902</t>
        </is>
      </c>
      <c r="B213" s="2" t="inlineStr">
        <is>
          <t>COOPERATIVA AGRARIA APPROCAP LTDA</t>
        </is>
      </c>
      <c r="C213" s="2" t="inlineStr">
        <is>
          <t>COOPERATIVAS, SAIS, CAPS</t>
        </is>
      </c>
      <c r="D213" s="2" t="inlineStr">
        <is>
          <t>-</t>
        </is>
      </c>
      <c r="E213" s="2" t="inlineStr">
        <is>
          <t>APPROCAP</t>
        </is>
      </c>
      <c r="F213" s="2" t="inlineStr">
        <is>
          <t>HABIDO</t>
        </is>
      </c>
      <c r="G213" s="2" t="inlineStr">
        <is>
          <t>ACTIVO</t>
        </is>
      </c>
      <c r="H213" s="2" t="inlineStr">
        <is>
          <t>08/03/2004</t>
        </is>
      </c>
      <c r="I213" s="2" t="inlineStr">
        <is>
          <t>23/04/2004</t>
        </is>
      </c>
      <c r="J213" s="2" t="inlineStr">
        <is>
          <t>PIURA</t>
        </is>
      </c>
      <c r="K213" s="2" t="inlineStr">
        <is>
          <t>MORROPON</t>
        </is>
      </c>
      <c r="L213" s="2" t="inlineStr">
        <is>
          <t>SAN JUAN DE BIGOTE</t>
        </is>
      </c>
      <c r="M213" s="2" t="inlineStr">
        <is>
          <t>CAL. JOSE CARLOS MARIATEGUI NRO. S/N (COLISEO MUNICIPAL DEL DISTRITO)</t>
        </is>
      </c>
      <c r="N213" s="2" t="inlineStr">
        <is>
          <t>-</t>
        </is>
      </c>
      <c r="O213" s="2" t="inlineStr">
        <is>
          <t>-</t>
        </is>
      </c>
      <c r="P213" s="2" t="inlineStr">
        <is>
          <t>IMPORTADOR/EXPORTADOR</t>
        </is>
      </c>
      <c r="Q213" s="2" t="inlineStr">
        <is>
          <t>ELAB. FRUTAS, LEG. Y HORTALIZAS.</t>
        </is>
      </c>
      <c r="R213" s="2" t="inlineStr">
        <is>
          <t>ACTIVIDADES OTRAS ASOCIACIONES NCP.</t>
        </is>
      </c>
      <c r="S213" s="2" t="inlineStr">
        <is>
          <t>SERVICIOS AGRICOLAS, GANADERAS.</t>
        </is>
      </c>
      <c r="T213" s="2" t="inlineStr">
        <is>
          <t>NO</t>
        </is>
      </c>
      <c r="U213" s="2" t="inlineStr">
        <is>
          <t>-</t>
        </is>
      </c>
      <c r="V213" s="2" t="inlineStr">
        <is>
          <t>-</t>
        </is>
      </c>
      <c r="W213" s="2" t="inlineStr">
        <is>
          <t>-</t>
        </is>
      </c>
      <c r="X213" s="2" t="inlineStr">
        <is>
          <t>-</t>
        </is>
      </c>
    </row>
    <row r="214">
      <c r="A214" s="2" t="inlineStr">
        <is>
          <t>20480458550</t>
        </is>
      </c>
      <c r="B214" s="2" t="inlineStr">
        <is>
          <t>COOPERATIVA AGRARIA APROCAM</t>
        </is>
      </c>
      <c r="C214" s="2" t="inlineStr">
        <is>
          <t>COOPERATIVAS, SAIS, CAPS</t>
        </is>
      </c>
      <c r="D214" s="2" t="inlineStr">
        <is>
          <t>-</t>
        </is>
      </c>
      <c r="E214" s="2" t="inlineStr">
        <is>
          <t>-</t>
        </is>
      </c>
      <c r="F214" s="2" t="inlineStr">
        <is>
          <t>HABIDO</t>
        </is>
      </c>
      <c r="G214" s="2" t="inlineStr">
        <is>
          <t>ACTIVO</t>
        </is>
      </c>
      <c r="H214" s="2" t="inlineStr">
        <is>
          <t>09/09/2008</t>
        </is>
      </c>
      <c r="I214" s="2" t="inlineStr">
        <is>
          <t>01/09/2008</t>
        </is>
      </c>
      <c r="J214" s="2" t="inlineStr">
        <is>
          <t>AMAZONAS</t>
        </is>
      </c>
      <c r="K214" s="2" t="inlineStr">
        <is>
          <t>BAGUA</t>
        </is>
      </c>
      <c r="L214" s="2" t="inlineStr">
        <is>
          <t>BAGUA</t>
        </is>
      </c>
      <c r="M214" s="2" t="inlineStr">
        <is>
          <t>OTR. CARRETERA BAGUA COPALLIN KM. 4 C.P. CERCADO (KILOMETRO 4.5 C.P. TOMAQUE)</t>
        </is>
      </c>
      <c r="N214" s="2" t="inlineStr">
        <is>
          <t>-</t>
        </is>
      </c>
      <c r="O214" s="2" t="inlineStr">
        <is>
          <t>-</t>
        </is>
      </c>
      <c r="P214" s="2" t="inlineStr">
        <is>
          <t>EXPORTADOR</t>
        </is>
      </c>
      <c r="Q214" s="2" t="inlineStr">
        <is>
          <t>VTA.  MAY. DE MATERIAS PRIMAS AGROPEC.</t>
        </is>
      </c>
      <c r="R214" s="2" t="inlineStr">
        <is>
          <t>ELAB. CACAO, CHOCOLATE Y CONFIT.</t>
        </is>
      </c>
      <c r="S214" s="2" t="inlineStr">
        <is>
          <t>-</t>
        </is>
      </c>
      <c r="T214" s="2" t="inlineStr">
        <is>
          <t>NO</t>
        </is>
      </c>
      <c r="U214" s="2" t="inlineStr">
        <is>
          <t>-</t>
        </is>
      </c>
      <c r="V214" s="2" t="inlineStr">
        <is>
          <t>-</t>
        </is>
      </c>
      <c r="W214" s="2" t="inlineStr">
        <is>
          <t>-</t>
        </is>
      </c>
      <c r="X214" s="2" t="inlineStr">
        <is>
          <t>-</t>
        </is>
      </c>
    </row>
    <row r="215">
      <c r="A215" s="2" t="inlineStr">
        <is>
          <t>20613911279</t>
        </is>
      </c>
      <c r="B215" s="2" t="inlineStr">
        <is>
          <t>COOPERATIVA AGRARIA ARTESANAL CCORI PACCO DE INGAHUASI - PILPICHACA</t>
        </is>
      </c>
      <c r="C215" s="2" t="inlineStr">
        <is>
          <t>COOPERATIVAS, SAIS, CAPS</t>
        </is>
      </c>
      <c r="D215" s="2" t="inlineStr">
        <is>
          <t>-</t>
        </is>
      </c>
      <c r="E215" s="2" t="inlineStr">
        <is>
          <t>-</t>
        </is>
      </c>
      <c r="F215" s="2" t="inlineStr">
        <is>
          <t>HABIDO</t>
        </is>
      </c>
      <c r="G215" s="2" t="inlineStr">
        <is>
          <t>ACTIVO</t>
        </is>
      </c>
      <c r="H215" s="2" t="inlineStr">
        <is>
          <t>10/03/2025</t>
        </is>
      </c>
      <c r="I215" s="2" t="inlineStr">
        <is>
          <t>10/03/2025</t>
        </is>
      </c>
      <c r="J215" s="2" t="inlineStr">
        <is>
          <t>HUANCAVELICA</t>
        </is>
      </c>
      <c r="K215" s="2" t="inlineStr">
        <is>
          <t>HUAYTARA</t>
        </is>
      </c>
      <c r="L215" s="2" t="inlineStr">
        <is>
          <t>PILPICHACA</t>
        </is>
      </c>
      <c r="M215" s="2" t="inlineStr">
        <is>
          <t>MZA. L LOTE. 96 SEC. INGAHUASI (A 1/2 CDRA DE LA PLAZA)</t>
        </is>
      </c>
      <c r="N215" s="2" t="inlineStr">
        <is>
          <t>-</t>
        </is>
      </c>
      <c r="O215" s="2" t="inlineStr">
        <is>
          <t>-</t>
        </is>
      </c>
      <c r="P215" s="2" t="inlineStr">
        <is>
          <t>SIN ACTIVIDAD</t>
        </is>
      </c>
      <c r="Q215" s="2" t="inlineStr">
        <is>
          <t>OTROS TIPOS DE VENTA AL POR MENOR.</t>
        </is>
      </c>
      <c r="R215" s="2" t="inlineStr">
        <is>
          <t>PREP Y TEJ DE FIBRAS TEXTILES.</t>
        </is>
      </c>
      <c r="S215" s="2" t="inlineStr">
        <is>
          <t>FAB. DE PRENDAS DE VESTIR.</t>
        </is>
      </c>
      <c r="T215" s="2" t="inlineStr">
        <is>
          <t>NO</t>
        </is>
      </c>
      <c r="U215" s="2" t="inlineStr">
        <is>
          <t>-</t>
        </is>
      </c>
      <c r="V215" s="2" t="inlineStr">
        <is>
          <t>-</t>
        </is>
      </c>
      <c r="W215" s="2" t="inlineStr">
        <is>
          <t>-</t>
        </is>
      </c>
      <c r="X215" s="2" t="inlineStr">
        <is>
          <t>-</t>
        </is>
      </c>
    </row>
    <row r="216">
      <c r="A216" s="2" t="inlineStr">
        <is>
          <t>20610524231</t>
        </is>
      </c>
      <c r="B216" s="2" t="inlineStr">
        <is>
          <t>COOPERATIVA AGRARIA ARTESANAL ORO ANDINO DE PARIA - CAAOPAR</t>
        </is>
      </c>
      <c r="C216" s="2" t="inlineStr">
        <is>
          <t>COOPERATIVAS, SAIS, CAPS</t>
        </is>
      </c>
      <c r="D216" s="2" t="inlineStr">
        <is>
          <t>-</t>
        </is>
      </c>
      <c r="E216" s="2" t="inlineStr">
        <is>
          <t>-</t>
        </is>
      </c>
      <c r="F216" s="2" t="inlineStr">
        <is>
          <t>HABIDO</t>
        </is>
      </c>
      <c r="G216" s="2" t="inlineStr">
        <is>
          <t>ACTIVO</t>
        </is>
      </c>
      <c r="H216" s="2" t="inlineStr">
        <is>
          <t>27/01/2023</t>
        </is>
      </c>
      <c r="I216" s="2" t="inlineStr">
        <is>
          <t>01/02/2023</t>
        </is>
      </c>
      <c r="J216" s="2" t="inlineStr">
        <is>
          <t>HUANCAVELICA</t>
        </is>
      </c>
      <c r="K216" s="2" t="inlineStr">
        <is>
          <t>HUAYTARA</t>
        </is>
      </c>
      <c r="L216" s="2" t="inlineStr">
        <is>
          <t>PILPICHACA</t>
        </is>
      </c>
      <c r="M216" s="2" t="inlineStr">
        <is>
          <t>CAR. LOS LIBERTADORES NRO. 5.8 COM. PILPICHACA</t>
        </is>
      </c>
      <c r="N216" s="2" t="inlineStr">
        <is>
          <t>-</t>
        </is>
      </c>
      <c r="O216" s="2" t="inlineStr">
        <is>
          <t>-</t>
        </is>
      </c>
      <c r="P216" s="2" t="inlineStr">
        <is>
          <t>SIN ACTIVIDAD</t>
        </is>
      </c>
      <c r="Q216" s="2" t="inlineStr">
        <is>
          <t>OTROS TIPOS DE VENTA AL POR MENOR.</t>
        </is>
      </c>
      <c r="R216" s="2" t="inlineStr">
        <is>
          <t>-</t>
        </is>
      </c>
      <c r="S216" s="2" t="inlineStr">
        <is>
          <t>-</t>
        </is>
      </c>
      <c r="T216" s="2" t="inlineStr">
        <is>
          <t>NO</t>
        </is>
      </c>
      <c r="U216" s="2" t="inlineStr">
        <is>
          <t>-</t>
        </is>
      </c>
      <c r="V216" s="2" t="inlineStr">
        <is>
          <t>-</t>
        </is>
      </c>
      <c r="W216" s="2" t="inlineStr">
        <is>
          <t>-</t>
        </is>
      </c>
      <c r="X216" s="2" t="inlineStr">
        <is>
          <t>-</t>
        </is>
      </c>
    </row>
    <row r="217">
      <c r="A217" s="2" t="inlineStr">
        <is>
          <t>20393882868</t>
        </is>
      </c>
      <c r="B217" s="2" t="inlineStr">
        <is>
          <t>COOPERATIVA AGRARIA ASCAH</t>
        </is>
      </c>
      <c r="C217" s="2" t="inlineStr">
        <is>
          <t>COOPERATIVAS, SAIS, CAPS</t>
        </is>
      </c>
      <c r="D217" s="2" t="inlineStr">
        <is>
          <t>-</t>
        </is>
      </c>
      <c r="E217" s="2" t="inlineStr">
        <is>
          <t>-</t>
        </is>
      </c>
      <c r="F217" s="2" t="inlineStr">
        <is>
          <t>HABIDO</t>
        </is>
      </c>
      <c r="G217" s="2" t="inlineStr">
        <is>
          <t>ACTIVO</t>
        </is>
      </c>
      <c r="H217" s="2" t="inlineStr">
        <is>
          <t>11/08/2015</t>
        </is>
      </c>
      <c r="I217" s="2" t="inlineStr">
        <is>
          <t>11/08/2015</t>
        </is>
      </c>
      <c r="J217" s="2" t="inlineStr">
        <is>
          <t>UCAYALI</t>
        </is>
      </c>
      <c r="K217" s="2" t="inlineStr">
        <is>
          <t>PADRE ABAD</t>
        </is>
      </c>
      <c r="L217" s="2" t="inlineStr">
        <is>
          <t>PADRE ABAD</t>
        </is>
      </c>
      <c r="M217" s="2" t="inlineStr">
        <is>
          <t>JR. ANCASH ULTIMA CDRA NRO. S/N C.P. HUIPOCA (AL COSTADO DEL I.E. ELIAS AGUIRRE)</t>
        </is>
      </c>
      <c r="N217" s="2" t="inlineStr">
        <is>
          <t>-</t>
        </is>
      </c>
      <c r="O217" s="2" t="inlineStr">
        <is>
          <t>-</t>
        </is>
      </c>
      <c r="P217" s="2" t="inlineStr">
        <is>
          <t>SIN ACTIVIDAD</t>
        </is>
      </c>
      <c r="Q217" s="2" t="inlineStr">
        <is>
          <t>ELAB. CACAO, CHOCOLATE Y CONFIT.</t>
        </is>
      </c>
      <c r="R217" s="2" t="inlineStr">
        <is>
          <t>CULTIVO DE FRUTAS.</t>
        </is>
      </c>
      <c r="S217" s="2" t="inlineStr">
        <is>
          <t>-</t>
        </is>
      </c>
      <c r="T217" s="2" t="inlineStr">
        <is>
          <t>NO</t>
        </is>
      </c>
      <c r="U217" s="2" t="inlineStr">
        <is>
          <t>-</t>
        </is>
      </c>
      <c r="V217" s="2" t="inlineStr">
        <is>
          <t>-</t>
        </is>
      </c>
      <c r="W217" s="2" t="inlineStr">
        <is>
          <t>-</t>
        </is>
      </c>
      <c r="X217" s="2" t="inlineStr">
        <is>
          <t>-</t>
        </is>
      </c>
    </row>
    <row r="218">
      <c r="A218" s="2" t="inlineStr">
        <is>
          <t>20568428375</t>
        </is>
      </c>
      <c r="B218" s="2" t="inlineStr">
        <is>
          <t>COOPERATIVA AGRARIA ASHANINKA DEL VALLE PICHIS</t>
        </is>
      </c>
      <c r="C218" s="2" t="inlineStr">
        <is>
          <t>COOPERATIVAS, SAIS, CAPS</t>
        </is>
      </c>
      <c r="D218" s="2" t="inlineStr">
        <is>
          <t>-</t>
        </is>
      </c>
      <c r="E218" s="2" t="inlineStr">
        <is>
          <t>CAGRAVAPI</t>
        </is>
      </c>
      <c r="F218" s="2" t="inlineStr">
        <is>
          <t>HABIDO</t>
        </is>
      </c>
      <c r="G218" s="2" t="inlineStr">
        <is>
          <t>ACTIVO</t>
        </is>
      </c>
      <c r="H218" s="2" t="inlineStr">
        <is>
          <t>17/08/2012</t>
        </is>
      </c>
      <c r="I218" s="2" t="inlineStr">
        <is>
          <t>17/08/2012</t>
        </is>
      </c>
      <c r="J218" s="2" t="inlineStr">
        <is>
          <t>PASCO</t>
        </is>
      </c>
      <c r="K218" s="2" t="inlineStr">
        <is>
          <t>OXAPAMPA</t>
        </is>
      </c>
      <c r="L218" s="2" t="inlineStr">
        <is>
          <t>PUERTO BERMUDEZ</t>
        </is>
      </c>
      <c r="M218" s="2" t="inlineStr">
        <is>
          <t>AV. SAN MATIAS MZA. B LOTE. 9 BARRIO BELLAVISTA (COSTADO SRA ORE-CARRETERR A CONSTITUCION)</t>
        </is>
      </c>
      <c r="N218" s="2" t="inlineStr">
        <is>
          <t>-</t>
        </is>
      </c>
      <c r="O218" s="2" t="inlineStr">
        <is>
          <t>-</t>
        </is>
      </c>
      <c r="P218" s="2" t="inlineStr">
        <is>
          <t>SIN ACTIVIDAD</t>
        </is>
      </c>
      <c r="Q218" s="2" t="inlineStr">
        <is>
          <t>ELAB. CACAO, CHOCOLATE Y CONFIT.</t>
        </is>
      </c>
      <c r="R218" s="2" t="inlineStr">
        <is>
          <t>CULTIVO DE FRUTAS.</t>
        </is>
      </c>
      <c r="S218" s="2" t="inlineStr">
        <is>
          <t>-</t>
        </is>
      </c>
      <c r="T218" s="2" t="inlineStr">
        <is>
          <t>NO</t>
        </is>
      </c>
      <c r="U218" s="2" t="inlineStr">
        <is>
          <t>-</t>
        </is>
      </c>
      <c r="V218" s="2" t="inlineStr">
        <is>
          <t>-</t>
        </is>
      </c>
      <c r="W218" s="2" t="inlineStr">
        <is>
          <t>-</t>
        </is>
      </c>
      <c r="X218" s="2" t="inlineStr">
        <is>
          <t>-</t>
        </is>
      </c>
    </row>
    <row r="219">
      <c r="A219" s="2" t="inlineStr">
        <is>
          <t>20601939402</t>
        </is>
      </c>
      <c r="B219" s="2" t="inlineStr">
        <is>
          <t>COOPERATIVA AGRARIA ASHANINKA KEMITO SANKORI LTDA</t>
        </is>
      </c>
      <c r="C219" s="2" t="inlineStr">
        <is>
          <t>COOPERATIVAS, SAIS, CAPS</t>
        </is>
      </c>
      <c r="D219" s="2" t="inlineStr">
        <is>
          <t>-</t>
        </is>
      </c>
      <c r="E219" s="2" t="inlineStr">
        <is>
          <t>RIO TAMBO ASHANINKA</t>
        </is>
      </c>
      <c r="F219" s="2" t="inlineStr">
        <is>
          <t>HABIDO</t>
        </is>
      </c>
      <c r="G219" s="2" t="inlineStr">
        <is>
          <t>ACTIVO</t>
        </is>
      </c>
      <c r="H219" s="2" t="inlineStr">
        <is>
          <t>08/03/2017</t>
        </is>
      </c>
      <c r="I219" s="2" t="inlineStr">
        <is>
          <t>01/04/2017</t>
        </is>
      </c>
      <c r="J219" s="2" t="inlineStr">
        <is>
          <t>JUNIN</t>
        </is>
      </c>
      <c r="K219" s="2" t="inlineStr">
        <is>
          <t>SATIPO</t>
        </is>
      </c>
      <c r="L219" s="2" t="inlineStr">
        <is>
          <t>SATIPO</t>
        </is>
      </c>
      <c r="M219" s="2" t="inlineStr">
        <is>
          <t>JR. FRANCISCO IRAZOLA SECTOR NRO. 1401 URB. SATIPO (ALBERGUE ASHANINKA)</t>
        </is>
      </c>
      <c r="N219" s="2" t="inlineStr">
        <is>
          <t>-</t>
        </is>
      </c>
      <c r="O219" s="2" t="inlineStr">
        <is>
          <t>-</t>
        </is>
      </c>
      <c r="P219" s="2" t="inlineStr">
        <is>
          <t>IMPORTADOR/EXPORTADOR</t>
        </is>
      </c>
      <c r="Q219" s="2" t="inlineStr">
        <is>
          <t>CULTIVO DE FRUTAS.</t>
        </is>
      </c>
      <c r="R219" s="2" t="inlineStr">
        <is>
          <t>ELAB. CACAO, CHOCOLATE Y CONFIT.</t>
        </is>
      </c>
      <c r="S219" s="2" t="inlineStr">
        <is>
          <t>-</t>
        </is>
      </c>
      <c r="T219" s="2" t="inlineStr">
        <is>
          <t>NO</t>
        </is>
      </c>
      <c r="U219" s="2" t="inlineStr">
        <is>
          <t>-</t>
        </is>
      </c>
      <c r="V219" s="2" t="inlineStr">
        <is>
          <t>-</t>
        </is>
      </c>
      <c r="W219" s="2" t="inlineStr">
        <is>
          <t>-</t>
        </is>
      </c>
      <c r="X219" s="2" t="inlineStr">
        <is>
          <t>-</t>
        </is>
      </c>
    </row>
    <row r="220">
      <c r="A220" s="2" t="inlineStr">
        <is>
          <t>20573260008</t>
        </is>
      </c>
      <c r="B220" s="2" t="inlineStr">
        <is>
          <t>COOPERATIVA AGRARIA AUCAYACU</t>
        </is>
      </c>
      <c r="C220" s="2" t="inlineStr">
        <is>
          <t>COOPERATIVAS, SAIS, CAPS</t>
        </is>
      </c>
      <c r="D220" s="2" t="inlineStr">
        <is>
          <t>-</t>
        </is>
      </c>
      <c r="E220" s="2" t="inlineStr">
        <is>
          <t>AUCACOOP</t>
        </is>
      </c>
      <c r="F220" s="2" t="inlineStr">
        <is>
          <t>HABIDO</t>
        </is>
      </c>
      <c r="G220" s="2" t="inlineStr">
        <is>
          <t>ACTIVO</t>
        </is>
      </c>
      <c r="H220" s="2" t="inlineStr">
        <is>
          <t>14/05/2014</t>
        </is>
      </c>
      <c r="I220" s="2" t="inlineStr">
        <is>
          <t>01/06/2014</t>
        </is>
      </c>
      <c r="J220" s="2" t="inlineStr">
        <is>
          <t>HUANUCO</t>
        </is>
      </c>
      <c r="K220" s="2" t="inlineStr">
        <is>
          <t>LEONCIO PRADO</t>
        </is>
      </c>
      <c r="L220" s="2" t="inlineStr">
        <is>
          <t>JOSE CRESPO Y CASTILLO</t>
        </is>
      </c>
      <c r="M220" s="2" t="inlineStr">
        <is>
          <t>CAR. CARRETERA MARGINAL NRO. S/N CENT AUCAYACU (EN EL OVALO CASA DE 1 PISO)</t>
        </is>
      </c>
      <c r="N220" s="2" t="inlineStr">
        <is>
          <t>-</t>
        </is>
      </c>
      <c r="O220" s="2" t="inlineStr">
        <is>
          <t>-</t>
        </is>
      </c>
      <c r="P220" s="2" t="inlineStr">
        <is>
          <t>SIN ACTIVIDAD</t>
        </is>
      </c>
      <c r="Q220" s="2" t="inlineStr">
        <is>
          <t>VTA.  MAY. DE MATERIAS PRIMAS AGROPEC.</t>
        </is>
      </c>
      <c r="R220" s="2" t="inlineStr">
        <is>
          <t>ELAB. CACAO, CHOCOLATE Y CONFIT.</t>
        </is>
      </c>
      <c r="S220" s="2" t="inlineStr">
        <is>
          <t>OTRAS ACTIVIDADES EMPRESARIALES NCP.</t>
        </is>
      </c>
      <c r="T220" s="2" t="inlineStr">
        <is>
          <t>NO</t>
        </is>
      </c>
      <c r="U220" s="2" t="inlineStr">
        <is>
          <t>SI, incorporado al Régimen de Buenos Contribuyentes (Resolución N° 1930050007865) a partir del 01/02/2022</t>
        </is>
      </c>
      <c r="V220" s="2" t="inlineStr">
        <is>
          <t>-</t>
        </is>
      </c>
      <c r="W220" s="2" t="inlineStr">
        <is>
          <t>-</t>
        </is>
      </c>
      <c r="X220" s="2" t="inlineStr">
        <is>
          <t>-</t>
        </is>
      </c>
    </row>
    <row r="221">
      <c r="A221" s="2" t="inlineStr">
        <is>
          <t>20609555395</t>
        </is>
      </c>
      <c r="B221" s="2" t="inlineStr">
        <is>
          <t>COOPERATIVA AGRARIA BANAQUI CURIMANA</t>
        </is>
      </c>
      <c r="C221" s="2" t="inlineStr">
        <is>
          <t>COOPERATIVAS, SAIS, CAPS</t>
        </is>
      </c>
      <c r="D221" s="2" t="inlineStr">
        <is>
          <t>-</t>
        </is>
      </c>
      <c r="E221" s="2" t="inlineStr">
        <is>
          <t>COOPERATIVA BANAQUI</t>
        </is>
      </c>
      <c r="F221" s="2" t="inlineStr">
        <is>
          <t>HABIDO</t>
        </is>
      </c>
      <c r="G221" s="2" t="inlineStr">
        <is>
          <t>ACTIVO</t>
        </is>
      </c>
      <c r="H221" s="2" t="inlineStr">
        <is>
          <t>01/06/2022</t>
        </is>
      </c>
      <c r="I221" s="2" t="inlineStr">
        <is>
          <t>01/06/2022</t>
        </is>
      </c>
      <c r="J221" s="2" t="inlineStr">
        <is>
          <t>UCAYALI</t>
        </is>
      </c>
      <c r="K221" s="2" t="inlineStr">
        <is>
          <t>PADRE ABAD</t>
        </is>
      </c>
      <c r="L221" s="2" t="inlineStr">
        <is>
          <t>CURIMANA</t>
        </is>
      </c>
      <c r="M221" s="2" t="inlineStr">
        <is>
          <t>JR. GARIBALDI BARDALES MZA. 54 LOTE. 6 (COSTADO DE LA PNP)</t>
        </is>
      </c>
      <c r="N221" s="2" t="inlineStr">
        <is>
          <t>-</t>
        </is>
      </c>
      <c r="O221" s="2" t="inlineStr">
        <is>
          <t>-</t>
        </is>
      </c>
      <c r="P221" s="2" t="inlineStr">
        <is>
          <t>SIN ACTIVIDAD</t>
        </is>
      </c>
      <c r="Q221" s="2" t="inlineStr">
        <is>
          <t>CULTIVO DE FRUTAS.</t>
        </is>
      </c>
      <c r="R221" s="2" t="inlineStr">
        <is>
          <t>EXPLOTACION MIXTA.</t>
        </is>
      </c>
      <c r="S221" s="2" t="inlineStr">
        <is>
          <t>-</t>
        </is>
      </c>
      <c r="T221" s="2" t="inlineStr">
        <is>
          <t>NO</t>
        </is>
      </c>
      <c r="U221" s="2" t="inlineStr">
        <is>
          <t>-</t>
        </is>
      </c>
      <c r="V221" s="2" t="inlineStr">
        <is>
          <t>-</t>
        </is>
      </c>
      <c r="W221" s="2" t="inlineStr">
        <is>
          <t>-</t>
        </is>
      </c>
      <c r="X221" s="2" t="inlineStr">
        <is>
          <t>-</t>
        </is>
      </c>
    </row>
    <row r="222">
      <c r="A222" s="2" t="inlineStr">
        <is>
          <t>20600122330</t>
        </is>
      </c>
      <c r="B222" s="2" t="inlineStr">
        <is>
          <t>COOPERATIVA AGRARIA BIO-ORGANICA CONDESUYOS - COOPABIC</t>
        </is>
      </c>
      <c r="C222" s="2" t="inlineStr">
        <is>
          <t>COOPERATIVAS, SAIS, CAPS</t>
        </is>
      </c>
      <c r="D222" s="2" t="inlineStr">
        <is>
          <t>-</t>
        </is>
      </c>
      <c r="E222" s="2" t="inlineStr">
        <is>
          <t>-</t>
        </is>
      </c>
      <c r="F222" s="2" t="inlineStr">
        <is>
          <t>NO HABIDO</t>
        </is>
      </c>
      <c r="G222" s="2" t="inlineStr">
        <is>
          <t>ACTIVO</t>
        </is>
      </c>
      <c r="H222" s="2" t="inlineStr">
        <is>
          <t>09/02/2015</t>
        </is>
      </c>
      <c r="I222" s="2" t="inlineStr">
        <is>
          <t>10/02/2015</t>
        </is>
      </c>
      <c r="J222" s="2" t="inlineStr">
        <is>
          <t>AREQUIPA</t>
        </is>
      </c>
      <c r="K222" s="2" t="inlineStr">
        <is>
          <t>CONDESUYOS</t>
        </is>
      </c>
      <c r="L222" s="2" t="inlineStr">
        <is>
          <t>CHUQUIBAMBA</t>
        </is>
      </c>
      <c r="M222" s="2" t="inlineStr">
        <is>
          <t>PUYUTO NRO. S/N ANEXO IRAY (ESTACION DE PUYUTO)</t>
        </is>
      </c>
      <c r="N222" s="2" t="inlineStr">
        <is>
          <t>-</t>
        </is>
      </c>
      <c r="O222" s="2" t="inlineStr">
        <is>
          <t>-</t>
        </is>
      </c>
      <c r="P222" s="2" t="inlineStr">
        <is>
          <t>EXPORTADOR</t>
        </is>
      </c>
      <c r="Q222" s="2" t="inlineStr">
        <is>
          <t>CULTIVOS DE CEREALES.</t>
        </is>
      </c>
      <c r="R222" s="2" t="inlineStr">
        <is>
          <t>-</t>
        </is>
      </c>
      <c r="S222" s="2" t="inlineStr">
        <is>
          <t>-</t>
        </is>
      </c>
      <c r="T222" s="2" t="inlineStr">
        <is>
          <t>NO</t>
        </is>
      </c>
      <c r="U222" s="2" t="inlineStr">
        <is>
          <t>-</t>
        </is>
      </c>
      <c r="V222" s="2" t="inlineStr">
        <is>
          <t>-</t>
        </is>
      </c>
      <c r="W222" s="2" t="inlineStr">
        <is>
          <t>-</t>
        </is>
      </c>
      <c r="X222" s="2" t="inlineStr">
        <is>
          <t>-</t>
        </is>
      </c>
    </row>
    <row r="223">
      <c r="A223" s="2" t="inlineStr">
        <is>
          <t>20542825163</t>
        </is>
      </c>
      <c r="B223" s="2" t="inlineStr">
        <is>
          <t>COOPERATIVA AGRARIA CACAO FINO AGROBOSQUE</t>
        </is>
      </c>
      <c r="C223" s="2" t="inlineStr">
        <is>
          <t>COOPERATIVAS, SAIS, CAPS</t>
        </is>
      </c>
      <c r="D223" s="2" t="inlineStr">
        <is>
          <t>-</t>
        </is>
      </c>
      <c r="E223" s="2" t="inlineStr">
        <is>
          <t>-</t>
        </is>
      </c>
      <c r="F223" s="2" t="inlineStr">
        <is>
          <t>HABIDO</t>
        </is>
      </c>
      <c r="G223" s="2" t="inlineStr">
        <is>
          <t>ACTIVO</t>
        </is>
      </c>
      <c r="H223" s="2" t="inlineStr">
        <is>
          <t>07/01/2014</t>
        </is>
      </c>
      <c r="I223" s="2" t="inlineStr">
        <is>
          <t>07/01/2014</t>
        </is>
      </c>
      <c r="J223" s="2" t="inlineStr">
        <is>
          <t>MADRE DE DIOS</t>
        </is>
      </c>
      <c r="K223" s="2" t="inlineStr">
        <is>
          <t>TAMBOPATA</t>
        </is>
      </c>
      <c r="L223" s="2" t="inlineStr">
        <is>
          <t>INAMBARI</t>
        </is>
      </c>
      <c r="M223" s="2" t="inlineStr">
        <is>
          <t>CAR. INTEROCEANICA KM. 129 COM. SANTA RITA BAJA (PUERTO MALDONADO CUSCO MARGEN IZQUIERDA)</t>
        </is>
      </c>
      <c r="N223" s="2" t="inlineStr">
        <is>
          <t>-</t>
        </is>
      </c>
      <c r="O223" s="2" t="inlineStr">
        <is>
          <t>-</t>
        </is>
      </c>
      <c r="P223" s="2" t="inlineStr">
        <is>
          <t>EXPORTADOR</t>
        </is>
      </c>
      <c r="Q223" s="2" t="inlineStr">
        <is>
          <t>CULTIVO DE FRUTAS.</t>
        </is>
      </c>
      <c r="R223" s="2" t="inlineStr">
        <is>
          <t>ELAB. CACAO, CHOCOLATE Y CONFIT.</t>
        </is>
      </c>
      <c r="S223" s="2" t="inlineStr">
        <is>
          <t>-</t>
        </is>
      </c>
      <c r="T223" s="2" t="inlineStr">
        <is>
          <t>NO</t>
        </is>
      </c>
      <c r="U223" s="2" t="inlineStr">
        <is>
          <t>-</t>
        </is>
      </c>
      <c r="V223" s="2" t="inlineStr">
        <is>
          <t>-</t>
        </is>
      </c>
      <c r="W223" s="2" t="inlineStr">
        <is>
          <t>-</t>
        </is>
      </c>
      <c r="X223" s="2" t="inlineStr">
        <is>
          <t>-</t>
        </is>
      </c>
    </row>
    <row r="224">
      <c r="A224" s="2" t="inlineStr">
        <is>
          <t>20452774705</t>
        </is>
      </c>
      <c r="B224" s="2" t="inlineStr">
        <is>
          <t>COOPERATIVA AGRARIA CACAO VRAE</t>
        </is>
      </c>
      <c r="C224" s="2" t="inlineStr">
        <is>
          <t>COOPERATIVAS, SAIS, CAPS</t>
        </is>
      </c>
      <c r="D224" s="2" t="inlineStr">
        <is>
          <t>-</t>
        </is>
      </c>
      <c r="E224" s="2" t="inlineStr">
        <is>
          <t>-</t>
        </is>
      </c>
      <c r="F224" s="2" t="inlineStr">
        <is>
          <t>HABIDO</t>
        </is>
      </c>
      <c r="G224" s="2" t="inlineStr">
        <is>
          <t>ACTIVO</t>
        </is>
      </c>
      <c r="H224" s="2" t="inlineStr">
        <is>
          <t>03/05/2006</t>
        </is>
      </c>
      <c r="I224" s="2" t="inlineStr">
        <is>
          <t>03/05/2006</t>
        </is>
      </c>
      <c r="J224" s="2" t="inlineStr">
        <is>
          <t>CUSCO</t>
        </is>
      </c>
      <c r="K224" s="2" t="inlineStr">
        <is>
          <t>LA CONVENCION</t>
        </is>
      </c>
      <c r="L224" s="2" t="inlineStr">
        <is>
          <t>KIMBIRI</t>
        </is>
      </c>
      <c r="M224" s="2" t="inlineStr">
        <is>
          <t>NRO. 549 BQ. CIRCUNVALACION (A UNA CUADRA DE LOS BOMBEROS)</t>
        </is>
      </c>
      <c r="N224" s="2" t="inlineStr">
        <is>
          <t>-</t>
        </is>
      </c>
      <c r="O224" s="2" t="inlineStr">
        <is>
          <t>-</t>
        </is>
      </c>
      <c r="P224" s="2" t="inlineStr">
        <is>
          <t>EXPORTADOR</t>
        </is>
      </c>
      <c r="Q224" s="2" t="inlineStr">
        <is>
          <t>ELAB. CACAO, CHOCOLATE Y CONFIT.</t>
        </is>
      </c>
      <c r="R224" s="2" t="inlineStr">
        <is>
          <t>OTROS TIPOS DE VENTA POR MENOR.</t>
        </is>
      </c>
      <c r="S224" s="2" t="inlineStr">
        <is>
          <t>-</t>
        </is>
      </c>
      <c r="T224" s="2" t="inlineStr">
        <is>
          <t>NO</t>
        </is>
      </c>
      <c r="U224" s="2" t="inlineStr">
        <is>
          <t>-</t>
        </is>
      </c>
      <c r="V224" s="2" t="inlineStr">
        <is>
          <t>-</t>
        </is>
      </c>
      <c r="W224" s="2" t="inlineStr">
        <is>
          <t>-</t>
        </is>
      </c>
      <c r="X224" s="2" t="inlineStr">
        <is>
          <t>-</t>
        </is>
      </c>
    </row>
    <row r="225">
      <c r="A225" s="2" t="inlineStr">
        <is>
          <t>20573049102</t>
        </is>
      </c>
      <c r="B225" s="2" t="inlineStr">
        <is>
          <t>COOPERATIVA AGRARIA CACAOTERA PUERTO INCA</t>
        </is>
      </c>
      <c r="C225" s="2" t="inlineStr">
        <is>
          <t>COOPERATIVAS, SAIS, CAPS</t>
        </is>
      </c>
      <c r="D225" s="2" t="inlineStr">
        <is>
          <t>-</t>
        </is>
      </c>
      <c r="E225" s="2" t="inlineStr">
        <is>
          <t>-</t>
        </is>
      </c>
      <c r="F225" s="2" t="inlineStr">
        <is>
          <t>HABIDO</t>
        </is>
      </c>
      <c r="G225" s="2" t="inlineStr">
        <is>
          <t>ACTIVO</t>
        </is>
      </c>
      <c r="H225" s="2" t="inlineStr">
        <is>
          <t>18/02/2013</t>
        </is>
      </c>
      <c r="I225" s="2" t="inlineStr">
        <is>
          <t>04/07/2013</t>
        </is>
      </c>
      <c r="J225" s="2" t="inlineStr">
        <is>
          <t>HUANUCO</t>
        </is>
      </c>
      <c r="K225" s="2" t="inlineStr">
        <is>
          <t>PUERTO INCA</t>
        </is>
      </c>
      <c r="L225" s="2" t="inlineStr">
        <is>
          <t>PUERTO INCA</t>
        </is>
      </c>
      <c r="M225" s="2" t="inlineStr">
        <is>
          <t>JR. LAS ALMENDRAS S/N MZA. 23 LOTE. 1 C.P. PUERTO SUNGARO - SECTOR L (A 500 M DE CARR. FERNANDO BELAUNDE)</t>
        </is>
      </c>
      <c r="N225" s="2" t="inlineStr">
        <is>
          <t>-</t>
        </is>
      </c>
      <c r="O225" s="2" t="inlineStr">
        <is>
          <t>-</t>
        </is>
      </c>
      <c r="P225" s="2" t="inlineStr">
        <is>
          <t>SIN ACTIVIDAD</t>
        </is>
      </c>
      <c r="Q225" s="2" t="inlineStr">
        <is>
          <t>EXPLOTACION MIXTA.</t>
        </is>
      </c>
      <c r="R225" s="2" t="inlineStr">
        <is>
          <t>-</t>
        </is>
      </c>
      <c r="S225" s="2" t="inlineStr">
        <is>
          <t>-</t>
        </is>
      </c>
      <c r="T225" s="2" t="inlineStr">
        <is>
          <t>NO</t>
        </is>
      </c>
      <c r="U225" s="2" t="inlineStr">
        <is>
          <t>-</t>
        </is>
      </c>
      <c r="V225" s="2" t="inlineStr">
        <is>
          <t>-</t>
        </is>
      </c>
      <c r="W225" s="2" t="inlineStr">
        <is>
          <t>-</t>
        </is>
      </c>
      <c r="X225" s="2" t="inlineStr">
        <is>
          <t>-</t>
        </is>
      </c>
    </row>
    <row r="226">
      <c r="A226" s="2" t="inlineStr">
        <is>
          <t>20393692228</t>
        </is>
      </c>
      <c r="B226" s="2" t="inlineStr">
        <is>
          <t>COOPERATIVA AGRARIA CACAOTERA SAN ALEJANDRO LTDA</t>
        </is>
      </c>
      <c r="C226" s="2" t="inlineStr">
        <is>
          <t>COOPERATIVAS, SAIS, CAPS</t>
        </is>
      </c>
      <c r="D226" s="2" t="inlineStr">
        <is>
          <t>-</t>
        </is>
      </c>
      <c r="E226" s="2" t="inlineStr">
        <is>
          <t>CACSA</t>
        </is>
      </c>
      <c r="F226" s="2" t="inlineStr">
        <is>
          <t>HABIDO</t>
        </is>
      </c>
      <c r="G226" s="2" t="inlineStr">
        <is>
          <t>ACTIVO</t>
        </is>
      </c>
      <c r="H226" s="2" t="inlineStr">
        <is>
          <t>16/05/2011</t>
        </is>
      </c>
      <c r="I226" s="2" t="inlineStr">
        <is>
          <t>16/05/2011</t>
        </is>
      </c>
      <c r="J226" s="2" t="inlineStr">
        <is>
          <t>UCAYALI</t>
        </is>
      </c>
      <c r="K226" s="2" t="inlineStr">
        <is>
          <t>PADRE ABAD</t>
        </is>
      </c>
      <c r="L226" s="2" t="inlineStr">
        <is>
          <t>IRAZOLA</t>
        </is>
      </c>
      <c r="M226" s="2" t="inlineStr">
        <is>
          <t>CAL. LAS FLORES NRO. S/N SAN ALEJANDRO (A 1 KM. DEL BANCO DE LA NACION)</t>
        </is>
      </c>
      <c r="N226" s="2" t="inlineStr">
        <is>
          <t>-</t>
        </is>
      </c>
      <c r="O226" s="2" t="inlineStr">
        <is>
          <t>-</t>
        </is>
      </c>
      <c r="P226" s="2" t="inlineStr">
        <is>
          <t>EXPORTADOR</t>
        </is>
      </c>
      <c r="Q226" s="2" t="inlineStr">
        <is>
          <t>CULTIVO DE FRUTAS.</t>
        </is>
      </c>
      <c r="R226" s="2" t="inlineStr">
        <is>
          <t>VTA.  MAY. DE MATERIAS PRIMAS AGROPEC.</t>
        </is>
      </c>
      <c r="S226" s="2" t="inlineStr">
        <is>
          <t>-</t>
        </is>
      </c>
      <c r="T226" s="2" t="inlineStr">
        <is>
          <t>NO</t>
        </is>
      </c>
      <c r="U226" s="2" t="inlineStr">
        <is>
          <t>-</t>
        </is>
      </c>
      <c r="V226" s="2" t="inlineStr">
        <is>
          <t>-</t>
        </is>
      </c>
      <c r="W226" s="2" t="inlineStr">
        <is>
          <t>-</t>
        </is>
      </c>
      <c r="X226" s="2" t="inlineStr">
        <is>
          <t>-</t>
        </is>
      </c>
    </row>
    <row r="227">
      <c r="A227" s="2" t="inlineStr">
        <is>
          <t>20132505455</t>
        </is>
      </c>
      <c r="B227" s="2" t="inlineStr">
        <is>
          <t>COOPERATIVA AGRARIA CAFETALERA AGUILAYOC  LTDA. 084</t>
        </is>
      </c>
      <c r="C227" s="2" t="inlineStr">
        <is>
          <t>COOPERATIVAS, SAIS, CAPS</t>
        </is>
      </c>
      <c r="D227" s="2" t="inlineStr">
        <is>
          <t>-</t>
        </is>
      </c>
      <c r="E227" s="2" t="inlineStr">
        <is>
          <t>-</t>
        </is>
      </c>
      <c r="F227" s="2" t="inlineStr">
        <is>
          <t>HABIDO</t>
        </is>
      </c>
      <c r="G227" s="2" t="inlineStr">
        <is>
          <t>ACTIVO</t>
        </is>
      </c>
      <c r="H227" s="2" t="inlineStr">
        <is>
          <t>06/05/1993</t>
        </is>
      </c>
      <c r="I227" s="2" t="inlineStr">
        <is>
          <t>06/04/1980</t>
        </is>
      </c>
      <c r="J227" s="2" t="inlineStr">
        <is>
          <t>CUSCO</t>
        </is>
      </c>
      <c r="K227" s="2" t="inlineStr">
        <is>
          <t>LA CONVENCION</t>
        </is>
      </c>
      <c r="L227" s="2" t="inlineStr">
        <is>
          <t>SANTA ANA</t>
        </is>
      </c>
      <c r="M227" s="2" t="inlineStr">
        <is>
          <t>JR. OLLANTA NRO. 130 URB. SANTA ANA</t>
        </is>
      </c>
      <c r="N227" s="2" t="inlineStr">
        <is>
          <t>-</t>
        </is>
      </c>
      <c r="O227" s="2" t="inlineStr">
        <is>
          <t>-</t>
        </is>
      </c>
      <c r="P227" s="2" t="inlineStr">
        <is>
          <t>SIN ACTIVIDAD</t>
        </is>
      </c>
      <c r="Q227" s="2" t="inlineStr">
        <is>
          <t>EXPLOTACION MIXTA.</t>
        </is>
      </c>
      <c r="R227" s="2" t="inlineStr">
        <is>
          <t>ACTIVIDADES INMOBILIARIAS</t>
        </is>
      </c>
      <c r="S227" s="2" t="inlineStr">
        <is>
          <t>-</t>
        </is>
      </c>
      <c r="T227" s="2" t="inlineStr">
        <is>
          <t>NO</t>
        </is>
      </c>
      <c r="U227" s="2" t="inlineStr">
        <is>
          <t>SI, incorporado al Régimen de Buenos Contribuyentes (Resolución N° 0930050010724) a partir del 01/04/2018</t>
        </is>
      </c>
      <c r="V227" s="2" t="inlineStr">
        <is>
          <t>-</t>
        </is>
      </c>
      <c r="W227" s="2" t="inlineStr">
        <is>
          <t>-</t>
        </is>
      </c>
      <c r="X227" s="2" t="inlineStr">
        <is>
          <t>-</t>
        </is>
      </c>
    </row>
    <row r="228">
      <c r="A228" s="2" t="inlineStr">
        <is>
          <t>20603320621</t>
        </is>
      </c>
      <c r="B228" s="2" t="inlineStr">
        <is>
          <t>COOPERATIVA AGRARIA CAFETALERA ALTA MONTAÑA</t>
        </is>
      </c>
      <c r="C228" s="2" t="inlineStr">
        <is>
          <t>COOPERATIVAS, SAIS, CAPS</t>
        </is>
      </c>
      <c r="D228" s="2" t="inlineStr">
        <is>
          <t>-</t>
        </is>
      </c>
      <c r="E228" s="2" t="inlineStr">
        <is>
          <t>-</t>
        </is>
      </c>
      <c r="F228" s="2" t="inlineStr">
        <is>
          <t>HABIDO</t>
        </is>
      </c>
      <c r="G228" s="2" t="inlineStr">
        <is>
          <t>ACTIVO</t>
        </is>
      </c>
      <c r="H228" s="2" t="inlineStr">
        <is>
          <t>22/06/2018</t>
        </is>
      </c>
      <c r="I228" s="2" t="inlineStr">
        <is>
          <t>01/06/2018</t>
        </is>
      </c>
      <c r="J228" s="2" t="inlineStr">
        <is>
          <t>AMAZONAS</t>
        </is>
      </c>
      <c r="K228" s="2" t="inlineStr">
        <is>
          <t>RODRIGUEZ DE MENDOZA</t>
        </is>
      </c>
      <c r="L228" s="2" t="inlineStr">
        <is>
          <t>HUAMBO</t>
        </is>
      </c>
      <c r="M228" s="2" t="inlineStr">
        <is>
          <t>CAL. LOS PINOS NRO. REF (A MEDIA CDRA DEL COLEGIO SAN MIGUEL)</t>
        </is>
      </c>
      <c r="N228" s="2" t="inlineStr">
        <is>
          <t>-</t>
        </is>
      </c>
      <c r="O228" s="2" t="inlineStr">
        <is>
          <t>-</t>
        </is>
      </c>
      <c r="P228" s="2" t="inlineStr">
        <is>
          <t>IMPORTADOR/EXPORTADOR</t>
        </is>
      </c>
      <c r="Q228" s="2" t="inlineStr">
        <is>
          <t>VTA.  MIN. ALIMENTOS, BEBIDAS, TABACO.</t>
        </is>
      </c>
      <c r="R228" s="2" t="inlineStr">
        <is>
          <t>VTA. MAY. ALIMENTOS, BEBIDAS Y TABACO.</t>
        </is>
      </c>
      <c r="S228" s="2" t="inlineStr">
        <is>
          <t>-</t>
        </is>
      </c>
      <c r="T228" s="2" t="inlineStr">
        <is>
          <t>NO</t>
        </is>
      </c>
      <c r="U228" s="2" t="inlineStr">
        <is>
          <t>-</t>
        </is>
      </c>
      <c r="V228" s="2" t="inlineStr">
        <is>
          <t>-</t>
        </is>
      </c>
      <c r="W228" s="2" t="inlineStr">
        <is>
          <t>-</t>
        </is>
      </c>
      <c r="X228" s="2" t="inlineStr">
        <is>
          <t>-</t>
        </is>
      </c>
    </row>
    <row r="229">
      <c r="A229" s="2" t="inlineStr">
        <is>
          <t>20136201132</t>
        </is>
      </c>
      <c r="B229" s="2" t="inlineStr">
        <is>
          <t>COOPERATIVA AGRARIA CAFETALERA ALTO URUBAMBA LTDA N° 239</t>
        </is>
      </c>
      <c r="C229" s="2" t="inlineStr">
        <is>
          <t>COOPERATIVAS, SAIS, CAPS</t>
        </is>
      </c>
      <c r="D229" s="2" t="inlineStr">
        <is>
          <t>-</t>
        </is>
      </c>
      <c r="E229" s="2" t="inlineStr">
        <is>
          <t>C.A.C. ALTO URUBAMBA</t>
        </is>
      </c>
      <c r="F229" s="2" t="inlineStr">
        <is>
          <t>HABIDO</t>
        </is>
      </c>
      <c r="G229" s="2" t="inlineStr">
        <is>
          <t>ACTIVO</t>
        </is>
      </c>
      <c r="H229" s="2" t="inlineStr">
        <is>
          <t>13/05/1993</t>
        </is>
      </c>
      <c r="I229" s="2" t="inlineStr">
        <is>
          <t>29/09/1967</t>
        </is>
      </c>
      <c r="J229" s="2" t="inlineStr">
        <is>
          <t>CUSCO</t>
        </is>
      </c>
      <c r="K229" s="2" t="inlineStr">
        <is>
          <t>LA CONVENCION</t>
        </is>
      </c>
      <c r="L229" s="2" t="inlineStr">
        <is>
          <t>SANTA ANA</t>
        </is>
      </c>
      <c r="M229" s="2" t="inlineStr">
        <is>
          <t>AV. FRANCISCA ZUBIAGA NRO. 427 QUILLABAMBA (COSTADO DE ELECTRO SUR S.A.)</t>
        </is>
      </c>
      <c r="N229" s="2" t="inlineStr">
        <is>
          <t>-</t>
        </is>
      </c>
      <c r="O229" s="2" t="inlineStr">
        <is>
          <t>-</t>
        </is>
      </c>
      <c r="P229" s="2" t="inlineStr">
        <is>
          <t>SIN ACTIVIDAD</t>
        </is>
      </c>
      <c r="Q229" s="2" t="inlineStr">
        <is>
          <t>VTA.  MAY. DE MATERIAS PRIMAS AGROPEC.</t>
        </is>
      </c>
      <c r="R229" s="2" t="inlineStr">
        <is>
          <t>RESTAURANTES, BARES Y CANTINAS.</t>
        </is>
      </c>
      <c r="S229" s="2" t="inlineStr">
        <is>
          <t>-</t>
        </is>
      </c>
      <c r="T229" s="2" t="inlineStr">
        <is>
          <t>NO</t>
        </is>
      </c>
      <c r="U229" s="2" t="inlineStr">
        <is>
          <t>-</t>
        </is>
      </c>
      <c r="V229" s="2" t="inlineStr">
        <is>
          <t>-</t>
        </is>
      </c>
      <c r="W229" s="2" t="inlineStr">
        <is>
          <t>-</t>
        </is>
      </c>
      <c r="X229" s="2" t="inlineStr">
        <is>
          <t>-</t>
        </is>
      </c>
    </row>
    <row r="230">
      <c r="A230" s="2" t="inlineStr">
        <is>
          <t>20170142773</t>
        </is>
      </c>
      <c r="B230" s="2" t="inlineStr">
        <is>
          <t>COOPERATIVA AGRARIA CAFETALERA BAGUA GRANDE LIMITADA</t>
        </is>
      </c>
      <c r="C230" s="2" t="inlineStr">
        <is>
          <t>COOPERATIVAS, SAIS, CAPS</t>
        </is>
      </c>
      <c r="D230" s="2" t="inlineStr">
        <is>
          <t>-</t>
        </is>
      </c>
      <c r="E230" s="2" t="inlineStr">
        <is>
          <t>CAC.BAGUA GRANDE LTDA</t>
        </is>
      </c>
      <c r="F230" s="2" t="inlineStr">
        <is>
          <t>HABIDO</t>
        </is>
      </c>
      <c r="G230" s="2" t="inlineStr">
        <is>
          <t>ACTIVO</t>
        </is>
      </c>
      <c r="H230" s="2" t="inlineStr">
        <is>
          <t>21/08/1993</t>
        </is>
      </c>
      <c r="I230" s="2" t="inlineStr">
        <is>
          <t>16/12/1978</t>
        </is>
      </c>
      <c r="J230" s="2" t="inlineStr">
        <is>
          <t>AMAZONAS</t>
        </is>
      </c>
      <c r="K230" s="2" t="inlineStr">
        <is>
          <t>UTCUBAMBA</t>
        </is>
      </c>
      <c r="L230" s="2" t="inlineStr">
        <is>
          <t>BAGUA GRANDE</t>
        </is>
      </c>
      <c r="M230" s="2" t="inlineStr">
        <is>
          <t>JR. ISIDRO MAMANI NRO. 120 SECTOR SAN LUIS (FRENTE A LA PLAZA DE GANADO)</t>
        </is>
      </c>
      <c r="N230" s="2" t="inlineStr">
        <is>
          <t>-</t>
        </is>
      </c>
      <c r="O230" s="2" t="inlineStr">
        <is>
          <t>-</t>
        </is>
      </c>
      <c r="P230" s="2" t="inlineStr">
        <is>
          <t>IMPORTADOR/EXPORTADOR</t>
        </is>
      </c>
      <c r="Q230" s="2" t="inlineStr">
        <is>
          <t>CULTIVO DE FRUTAS.</t>
        </is>
      </c>
      <c r="R230" s="2" t="inlineStr">
        <is>
          <t>OTRAS ACTIVID.DE TIPO SERVICIO NCP</t>
        </is>
      </c>
      <c r="S230" s="2" t="inlineStr">
        <is>
          <t>-</t>
        </is>
      </c>
      <c r="T230" s="2" t="inlineStr">
        <is>
          <t>NO</t>
        </is>
      </c>
      <c r="U230" s="2" t="inlineStr">
        <is>
          <t>-</t>
        </is>
      </c>
      <c r="V230" s="2" t="inlineStr">
        <is>
          <t>-</t>
        </is>
      </c>
      <c r="W230" s="2" t="inlineStr">
        <is>
          <t>-</t>
        </is>
      </c>
      <c r="X230" s="2" t="inlineStr">
        <is>
          <t>-</t>
        </is>
      </c>
    </row>
    <row r="231">
      <c r="A231" s="2" t="inlineStr">
        <is>
          <t>20479595276</t>
        </is>
      </c>
      <c r="B231" s="2" t="inlineStr">
        <is>
          <t>COOPERATIVA AGRARIA CAFETALERA CASIL LTDA.</t>
        </is>
      </c>
      <c r="C231" s="2" t="inlineStr">
        <is>
          <t>COOPERATIVAS, SAIS, CAPS</t>
        </is>
      </c>
      <c r="D231" s="2" t="inlineStr">
        <is>
          <t>-</t>
        </is>
      </c>
      <c r="E231" s="2" t="inlineStr">
        <is>
          <t>-</t>
        </is>
      </c>
      <c r="F231" s="2" t="inlineStr">
        <is>
          <t>HABIDO</t>
        </is>
      </c>
      <c r="G231" s="2" t="inlineStr">
        <is>
          <t>ACTIVO</t>
        </is>
      </c>
      <c r="H231" s="2" t="inlineStr">
        <is>
          <t>14/03/2003</t>
        </is>
      </c>
      <c r="I231" s="2" t="inlineStr">
        <is>
          <t>01/03/2003</t>
        </is>
      </c>
      <c r="J231" s="2" t="inlineStr">
        <is>
          <t>CAJAMARCA</t>
        </is>
      </c>
      <c r="K231" s="2" t="inlineStr">
        <is>
          <t>SAN IGNACIO</t>
        </is>
      </c>
      <c r="L231" s="2" t="inlineStr">
        <is>
          <t>SAN IGNACIO</t>
        </is>
      </c>
      <c r="M231" s="2" t="inlineStr">
        <is>
          <t>AV. SAN IGNACIO NRO. 625 (COSTADO CEMENTERIO)</t>
        </is>
      </c>
      <c r="N231" s="2" t="inlineStr">
        <is>
          <t>-</t>
        </is>
      </c>
      <c r="O231" s="2" t="inlineStr">
        <is>
          <t>-</t>
        </is>
      </c>
      <c r="P231" s="2" t="inlineStr">
        <is>
          <t>EXPORTADOR</t>
        </is>
      </c>
      <c r="Q231" s="2" t="inlineStr">
        <is>
          <t>CULTIVOS DE CEREALES.</t>
        </is>
      </c>
      <c r="R231" s="2" t="inlineStr">
        <is>
          <t>-</t>
        </is>
      </c>
      <c r="S231" s="2" t="inlineStr">
        <is>
          <t>EXPLOTACION MIXTA.</t>
        </is>
      </c>
      <c r="T231" s="2" t="inlineStr">
        <is>
          <t>NO</t>
        </is>
      </c>
      <c r="U231" s="2" t="inlineStr">
        <is>
          <t>-</t>
        </is>
      </c>
      <c r="V231" s="2" t="inlineStr">
        <is>
          <t>SI, incorporado al Régimen de Agentes de Retención de IGV (R.S.229-2024) a partir del 01/01/2025</t>
        </is>
      </c>
      <c r="W231" s="2" t="inlineStr">
        <is>
          <t>-</t>
        </is>
      </c>
      <c r="X231" s="2" t="inlineStr">
        <is>
          <t>-</t>
        </is>
      </c>
    </row>
    <row r="232">
      <c r="A232" s="2" t="inlineStr">
        <is>
          <t>20140292657</t>
        </is>
      </c>
      <c r="B232" s="2" t="inlineStr">
        <is>
          <t>COOPERATIVA AGRARIA CAFETALERA CCOCHAPAMPA LTDA.</t>
        </is>
      </c>
      <c r="C232" s="2" t="inlineStr">
        <is>
          <t>COOPERATIVAS, SAIS, CAPS</t>
        </is>
      </c>
      <c r="D232" s="2" t="inlineStr">
        <is>
          <t>-</t>
        </is>
      </c>
      <c r="E232" s="2" t="inlineStr">
        <is>
          <t>COOP AGRARIA CAFETALERA</t>
        </is>
      </c>
      <c r="F232" s="2" t="inlineStr">
        <is>
          <t>HABIDO</t>
        </is>
      </c>
      <c r="G232" s="2" t="inlineStr">
        <is>
          <t>ACTIVO</t>
        </is>
      </c>
      <c r="H232" s="2" t="inlineStr">
        <is>
          <t>09/06/1993</t>
        </is>
      </c>
      <c r="I232" s="2" t="inlineStr">
        <is>
          <t>01/11/1992</t>
        </is>
      </c>
      <c r="J232" s="2" t="inlineStr">
        <is>
          <t>CUSCO</t>
        </is>
      </c>
      <c r="K232" s="2" t="inlineStr">
        <is>
          <t>LA CONVENCION</t>
        </is>
      </c>
      <c r="L232" s="2" t="inlineStr">
        <is>
          <t>SANTA ANA</t>
        </is>
      </c>
      <c r="M232" s="2" t="inlineStr">
        <is>
          <t>AV. EDGAR DE LA TORRE NRO. 350 (FT I.E TUPAC AMAR LOCAL COOP. 2P CELESTE)</t>
        </is>
      </c>
      <c r="N232" s="2" t="inlineStr">
        <is>
          <t>-</t>
        </is>
      </c>
      <c r="O232" s="2" t="inlineStr">
        <is>
          <t>-</t>
        </is>
      </c>
      <c r="P232" s="2" t="inlineStr">
        <is>
          <t>EXPORTADOR</t>
        </is>
      </c>
      <c r="Q232" s="2" t="inlineStr">
        <is>
          <t>CULTIVO DE FRUTAS.</t>
        </is>
      </c>
      <c r="R232" s="2" t="inlineStr">
        <is>
          <t>VTA. MAY. DE OTROS PRODUCTOS.</t>
        </is>
      </c>
      <c r="S232" s="2" t="inlineStr">
        <is>
          <t>-</t>
        </is>
      </c>
      <c r="T232" s="2" t="inlineStr">
        <is>
          <t>NO</t>
        </is>
      </c>
      <c r="U232" s="2" t="inlineStr">
        <is>
          <t>-</t>
        </is>
      </c>
      <c r="V232" s="2" t="inlineStr">
        <is>
          <t>-</t>
        </is>
      </c>
      <c r="W232" s="2" t="inlineStr">
        <is>
          <t>-</t>
        </is>
      </c>
      <c r="X232" s="2" t="inlineStr">
        <is>
          <t>-</t>
        </is>
      </c>
    </row>
    <row r="233">
      <c r="A233" s="2" t="inlineStr">
        <is>
          <t>20568071281</t>
        </is>
      </c>
      <c r="B233" s="2" t="inlineStr">
        <is>
          <t>COOPERATIVA AGRARIA CAFETALERA CEPRO YANESHA</t>
        </is>
      </c>
      <c r="C233" s="2" t="inlineStr">
        <is>
          <t>COOPERATIVAS, SAIS, CAPS</t>
        </is>
      </c>
      <c r="D233" s="2" t="inlineStr">
        <is>
          <t>-</t>
        </is>
      </c>
      <c r="E233" s="2" t="inlineStr">
        <is>
          <t>-</t>
        </is>
      </c>
      <c r="F233" s="2" t="inlineStr">
        <is>
          <t>HABIDO</t>
        </is>
      </c>
      <c r="G233" s="2" t="inlineStr">
        <is>
          <t>ACTIVO</t>
        </is>
      </c>
      <c r="H233" s="2" t="inlineStr">
        <is>
          <t>27/07/2011</t>
        </is>
      </c>
      <c r="I233" s="2" t="inlineStr">
        <is>
          <t>27/07/2011</t>
        </is>
      </c>
      <c r="J233" s="2" t="inlineStr">
        <is>
          <t>PASCO</t>
        </is>
      </c>
      <c r="K233" s="2" t="inlineStr">
        <is>
          <t>OXAPAMPA</t>
        </is>
      </c>
      <c r="L233" s="2" t="inlineStr">
        <is>
          <t>VILLA RICA</t>
        </is>
      </c>
      <c r="M233" s="2" t="inlineStr">
        <is>
          <t>CAR. FERNANDO BELAUNDE TERRY KM. 36 ANX. SAN JOSE (A 20M DE PLANTA DE TRATAMIENTO DE AGUA)</t>
        </is>
      </c>
      <c r="N233" s="2" t="inlineStr">
        <is>
          <t>-</t>
        </is>
      </c>
      <c r="O233" s="2" t="inlineStr">
        <is>
          <t>-</t>
        </is>
      </c>
      <c r="P233" s="2" t="inlineStr">
        <is>
          <t>IMPORTADOR/EXPORTADOR</t>
        </is>
      </c>
      <c r="Q233" s="2" t="inlineStr">
        <is>
          <t>VTA.  MAY. DE MATERIAS PRIMAS AGROPEC.</t>
        </is>
      </c>
      <c r="R233" s="2" t="inlineStr">
        <is>
          <t>SERVICIOS AGRICOLAS, GANADERAS.</t>
        </is>
      </c>
      <c r="S233" s="2" t="inlineStr">
        <is>
          <t>SILVICULTURA Y EXT. DE MADERA.</t>
        </is>
      </c>
      <c r="T233" s="2" t="inlineStr">
        <is>
          <t>NO</t>
        </is>
      </c>
      <c r="U233" s="2" t="inlineStr">
        <is>
          <t>-</t>
        </is>
      </c>
      <c r="V233" s="2" t="inlineStr">
        <is>
          <t>-</t>
        </is>
      </c>
      <c r="W233" s="2" t="inlineStr">
        <is>
          <t>-</t>
        </is>
      </c>
      <c r="X233" s="2" t="inlineStr">
        <is>
          <t>-</t>
        </is>
      </c>
    </row>
    <row r="234">
      <c r="A234" s="2" t="inlineStr">
        <is>
          <t>20393786044</t>
        </is>
      </c>
      <c r="B234" s="2" t="inlineStr">
        <is>
          <t>COOPERATIVA AGRARIA CAFETALERA COORDILLERA AZUL DE UCAYALI LTDA</t>
        </is>
      </c>
      <c r="C234" s="2" t="inlineStr">
        <is>
          <t>COOPERATIVAS, SAIS, CAPS</t>
        </is>
      </c>
      <c r="D234" s="2" t="inlineStr">
        <is>
          <t>-</t>
        </is>
      </c>
      <c r="E234" s="2" t="inlineStr">
        <is>
          <t>-</t>
        </is>
      </c>
      <c r="F234" s="2" t="inlineStr">
        <is>
          <t>HABIDO</t>
        </is>
      </c>
      <c r="G234" s="2" t="inlineStr">
        <is>
          <t>ACTIVO</t>
        </is>
      </c>
      <c r="H234" s="2" t="inlineStr">
        <is>
          <t>04/04/2012</t>
        </is>
      </c>
      <c r="I234" s="2" t="inlineStr">
        <is>
          <t>03/09/2012</t>
        </is>
      </c>
      <c r="J234" s="2" t="inlineStr">
        <is>
          <t>UCAYALI</t>
        </is>
      </c>
      <c r="K234" s="2" t="inlineStr">
        <is>
          <t>PADRE ABAD</t>
        </is>
      </c>
      <c r="L234" s="2" t="inlineStr">
        <is>
          <t>PADRE ABAD</t>
        </is>
      </c>
      <c r="M234" s="2" t="inlineStr">
        <is>
          <t>CAR. FEDERICO BASADRE MZA. 8 LOTE. 11 (POR LA MUNICIPALDAD CP DIVISORIA)</t>
        </is>
      </c>
      <c r="N234" s="2" t="inlineStr">
        <is>
          <t>-</t>
        </is>
      </c>
      <c r="O234" s="2" t="inlineStr">
        <is>
          <t>-</t>
        </is>
      </c>
      <c r="P234" s="2" t="inlineStr">
        <is>
          <t>SIN ACTIVIDAD</t>
        </is>
      </c>
      <c r="Q234" s="2" t="inlineStr">
        <is>
          <t>CULTIVO DE FRUTAS.</t>
        </is>
      </c>
      <c r="R234" s="2" t="inlineStr">
        <is>
          <t>-</t>
        </is>
      </c>
      <c r="S234" s="2" t="inlineStr">
        <is>
          <t>-</t>
        </is>
      </c>
      <c r="T234" s="2" t="inlineStr">
        <is>
          <t>NO</t>
        </is>
      </c>
      <c r="U234" s="2" t="inlineStr">
        <is>
          <t>-</t>
        </is>
      </c>
      <c r="V234" s="2" t="inlineStr">
        <is>
          <t>-</t>
        </is>
      </c>
      <c r="W234" s="2" t="inlineStr">
        <is>
          <t>-</t>
        </is>
      </c>
      <c r="X234" s="2" t="inlineStr">
        <is>
          <t>-</t>
        </is>
      </c>
    </row>
    <row r="235">
      <c r="A235" s="2" t="inlineStr">
        <is>
          <t>20601329159</t>
        </is>
      </c>
      <c r="B235" s="2" t="inlineStr">
        <is>
          <t>COOPERATIVA AGRARIA CAFETALERA DE LA NACION YANESHA</t>
        </is>
      </c>
      <c r="C235" s="2" t="inlineStr">
        <is>
          <t>COOPERATIVAS, SAIS, CAPS</t>
        </is>
      </c>
      <c r="D235" s="2" t="inlineStr">
        <is>
          <t>-</t>
        </is>
      </c>
      <c r="E235" s="2" t="inlineStr">
        <is>
          <t>-</t>
        </is>
      </c>
      <c r="F235" s="2" t="inlineStr">
        <is>
          <t>HABIDO</t>
        </is>
      </c>
      <c r="G235" s="2" t="inlineStr">
        <is>
          <t>ACTIVO</t>
        </is>
      </c>
      <c r="H235" s="2" t="inlineStr">
        <is>
          <t>28/06/2016</t>
        </is>
      </c>
      <c r="I235" s="2" t="inlineStr">
        <is>
          <t>01/07/2016</t>
        </is>
      </c>
      <c r="J235" s="2" t="inlineStr">
        <is>
          <t>PASCO</t>
        </is>
      </c>
      <c r="K235" s="2" t="inlineStr">
        <is>
          <t>OXAPAMPA</t>
        </is>
      </c>
      <c r="L235" s="2" t="inlineStr">
        <is>
          <t>VILLA RICA</t>
        </is>
      </c>
      <c r="M235" s="2" t="inlineStr">
        <is>
          <t>NRO. S/N COM. NATIVA ÑAGAZU (AL COSTADO DE LA POSTA MEDICA)</t>
        </is>
      </c>
      <c r="N235" s="2" t="inlineStr">
        <is>
          <t>-</t>
        </is>
      </c>
      <c r="O235" s="2" t="inlineStr">
        <is>
          <t>-</t>
        </is>
      </c>
      <c r="P235" s="2" t="inlineStr">
        <is>
          <t>SIN ACTIVIDAD</t>
        </is>
      </c>
      <c r="Q235" s="2" t="inlineStr">
        <is>
          <t>VTA.  MIN. OTROS PRODUCTOS EN ALMACEN.</t>
        </is>
      </c>
      <c r="R235" s="2" t="inlineStr">
        <is>
          <t>-</t>
        </is>
      </c>
      <c r="S235" s="2" t="inlineStr">
        <is>
          <t>-</t>
        </is>
      </c>
      <c r="T235" s="2" t="inlineStr">
        <is>
          <t>NO</t>
        </is>
      </c>
      <c r="U235" s="2" t="inlineStr">
        <is>
          <t>-</t>
        </is>
      </c>
      <c r="V235" s="2" t="inlineStr">
        <is>
          <t>-</t>
        </is>
      </c>
      <c r="W235" s="2" t="inlineStr">
        <is>
          <t>-</t>
        </is>
      </c>
      <c r="X235" s="2" t="inlineStr">
        <is>
          <t>-</t>
        </is>
      </c>
    </row>
    <row r="236">
      <c r="A236" s="2" t="inlineStr">
        <is>
          <t>20352423921</t>
        </is>
      </c>
      <c r="B236" s="2" t="inlineStr">
        <is>
          <t>COOPERATIVA AGRARIA CAFETALERA DIVISORIA LTDA</t>
        </is>
      </c>
      <c r="C236" s="2" t="inlineStr">
        <is>
          <t>COOPERATIVAS, SAIS, CAPS</t>
        </is>
      </c>
      <c r="D236" s="2" t="inlineStr">
        <is>
          <t>-</t>
        </is>
      </c>
      <c r="E236" s="2" t="inlineStr">
        <is>
          <t>-</t>
        </is>
      </c>
      <c r="F236" s="2" t="inlineStr">
        <is>
          <t>HABIDO</t>
        </is>
      </c>
      <c r="G236" s="2" t="inlineStr">
        <is>
          <t>ACTIVO</t>
        </is>
      </c>
      <c r="H236" s="2" t="inlineStr">
        <is>
          <t>14/03/2001</t>
        </is>
      </c>
      <c r="I236" s="2" t="inlineStr">
        <is>
          <t>14/03/2001</t>
        </is>
      </c>
      <c r="J236" s="2" t="inlineStr">
        <is>
          <t>HUANUCO</t>
        </is>
      </c>
      <c r="K236" s="2" t="inlineStr">
        <is>
          <t>LEONCIO PRADO</t>
        </is>
      </c>
      <c r="L236" s="2" t="inlineStr">
        <is>
          <t>LUYANDO</t>
        </is>
      </c>
      <c r="M236" s="2" t="inlineStr">
        <is>
          <t>CAL. CARRETERA  TINGO MARIA-PU MZA. A LOTE. 23 ZONA HABILITACION URBANA (BALANZA MAPRESA)</t>
        </is>
      </c>
      <c r="N236" s="2" t="inlineStr">
        <is>
          <t>-</t>
        </is>
      </c>
      <c r="O236" s="2" t="inlineStr">
        <is>
          <t>-</t>
        </is>
      </c>
      <c r="P236" s="2" t="inlineStr">
        <is>
          <t>IMPORTADOR/EXPORTADOR</t>
        </is>
      </c>
      <c r="Q236" s="2" t="inlineStr">
        <is>
          <t>VTA.  MAY. DE MATERIAS PRIMAS AGROPEC.</t>
        </is>
      </c>
      <c r="R236" s="2" t="inlineStr">
        <is>
          <t>ELAB DE OTROS PROD. ALIMENTICIOS.</t>
        </is>
      </c>
      <c r="S236" s="2" t="inlineStr">
        <is>
          <t>-</t>
        </is>
      </c>
      <c r="T236" s="2" t="inlineStr">
        <is>
          <t>NO</t>
        </is>
      </c>
      <c r="U236" s="2" t="inlineStr">
        <is>
          <t>-</t>
        </is>
      </c>
      <c r="V236" s="2" t="inlineStr">
        <is>
          <t>-</t>
        </is>
      </c>
      <c r="W236" s="2" t="inlineStr">
        <is>
          <t>-</t>
        </is>
      </c>
      <c r="X236" s="2" t="inlineStr">
        <is>
          <t>-</t>
        </is>
      </c>
    </row>
    <row r="237">
      <c r="A237" s="2" t="inlineStr">
        <is>
          <t>20200880448</t>
        </is>
      </c>
      <c r="B237" s="2" t="inlineStr">
        <is>
          <t>COOPERATIVA AGRARIA CAFETALERA JORGE CHAVEZ LTDA</t>
        </is>
      </c>
      <c r="C237" s="2" t="inlineStr">
        <is>
          <t>COOPERATIVAS, SAIS, CAPS</t>
        </is>
      </c>
      <c r="D237" s="2" t="inlineStr">
        <is>
          <t>-</t>
        </is>
      </c>
      <c r="E237" s="2" t="inlineStr">
        <is>
          <t>-</t>
        </is>
      </c>
      <c r="F237" s="2" t="inlineStr">
        <is>
          <t>HABIDO</t>
        </is>
      </c>
      <c r="G237" s="2" t="inlineStr">
        <is>
          <t>ACTIVO</t>
        </is>
      </c>
      <c r="H237" s="2" t="inlineStr">
        <is>
          <t>18/12/1993</t>
        </is>
      </c>
      <c r="I237" s="2" t="inlineStr">
        <is>
          <t>07/10/1982</t>
        </is>
      </c>
      <c r="J237" s="2" t="inlineStr">
        <is>
          <t>CUSCO</t>
        </is>
      </c>
      <c r="K237" s="2" t="inlineStr">
        <is>
          <t>CALCA</t>
        </is>
      </c>
      <c r="L237" s="2" t="inlineStr">
        <is>
          <t>YANATILE</t>
        </is>
      </c>
      <c r="M237" s="2" t="inlineStr">
        <is>
          <t>NRO. S/N INT. S/N C.C.CUQUIPATA (CARRETERA KM.117)</t>
        </is>
      </c>
      <c r="N237" s="2" t="inlineStr">
        <is>
          <t>-</t>
        </is>
      </c>
      <c r="O237" s="2" t="inlineStr">
        <is>
          <t>-</t>
        </is>
      </c>
      <c r="P237" s="2" t="inlineStr">
        <is>
          <t>SIN ACTIVIDAD</t>
        </is>
      </c>
      <c r="Q237" s="2" t="inlineStr">
        <is>
          <t>VTA. MAY. DE OTROS PRODUCTOS.</t>
        </is>
      </c>
      <c r="R237" s="2" t="inlineStr">
        <is>
          <t>-</t>
        </is>
      </c>
      <c r="S237" s="2" t="inlineStr">
        <is>
          <t>-</t>
        </is>
      </c>
      <c r="T237" s="2" t="inlineStr">
        <is>
          <t>NO</t>
        </is>
      </c>
      <c r="U237" s="2" t="inlineStr">
        <is>
          <t>-</t>
        </is>
      </c>
      <c r="V237" s="2" t="inlineStr">
        <is>
          <t>-</t>
        </is>
      </c>
      <c r="W237" s="2" t="inlineStr">
        <is>
          <t>-</t>
        </is>
      </c>
      <c r="X237" s="2" t="inlineStr">
        <is>
          <t>-</t>
        </is>
      </c>
    </row>
    <row r="238">
      <c r="A238" s="2" t="inlineStr">
        <is>
          <t>20132509795</t>
        </is>
      </c>
      <c r="B238" s="2" t="inlineStr">
        <is>
          <t>COOPERATIVA AGRARIA CAFETALERA JOSE OLAYA LTDA  N° 252</t>
        </is>
      </c>
      <c r="C238" s="2" t="inlineStr">
        <is>
          <t>COOPERATIVAS, SAIS, CAPS</t>
        </is>
      </c>
      <c r="D238" s="2" t="inlineStr">
        <is>
          <t>-</t>
        </is>
      </c>
      <c r="E238" s="2" t="inlineStr">
        <is>
          <t>CAC JOSE OLAYA LTDA 252</t>
        </is>
      </c>
      <c r="F238" s="2" t="inlineStr">
        <is>
          <t>HABIDO</t>
        </is>
      </c>
      <c r="G238" s="2" t="inlineStr">
        <is>
          <t>ACTIVO</t>
        </is>
      </c>
      <c r="H238" s="2" t="inlineStr">
        <is>
          <t>06/05/1993</t>
        </is>
      </c>
      <c r="I238" s="2" t="inlineStr">
        <is>
          <t>12/04/1972</t>
        </is>
      </c>
      <c r="J238" s="2" t="inlineStr">
        <is>
          <t>CUSCO</t>
        </is>
      </c>
      <c r="K238" s="2" t="inlineStr">
        <is>
          <t>LA CONVENCION</t>
        </is>
      </c>
      <c r="L238" s="2" t="inlineStr">
        <is>
          <t>SANTA ANA</t>
        </is>
      </c>
      <c r="M238" s="2" t="inlineStr">
        <is>
          <t>AV. EDGAR DE LA TORRE NRO. 232 COO. QUILLABAMBA</t>
        </is>
      </c>
      <c r="N238" s="2" t="inlineStr">
        <is>
          <t>-</t>
        </is>
      </c>
      <c r="O238" s="2" t="inlineStr">
        <is>
          <t>-</t>
        </is>
      </c>
      <c r="P238" s="2" t="inlineStr">
        <is>
          <t>IMPORTADOR/EXPORTADOR</t>
        </is>
      </c>
      <c r="Q238" s="2" t="inlineStr">
        <is>
          <t>CULTIVO DE FRUTAS.</t>
        </is>
      </c>
      <c r="R238" s="2" t="inlineStr">
        <is>
          <t>ACTIVIDADES INMOBILIARIAS</t>
        </is>
      </c>
      <c r="S238" s="2" t="inlineStr">
        <is>
          <t>-</t>
        </is>
      </c>
      <c r="T238" s="2" t="inlineStr">
        <is>
          <t>NO</t>
        </is>
      </c>
      <c r="U238" s="2" t="inlineStr">
        <is>
          <t>-</t>
        </is>
      </c>
      <c r="V238" s="2" t="inlineStr">
        <is>
          <t>-</t>
        </is>
      </c>
      <c r="W238" s="2" t="inlineStr">
        <is>
          <t>-</t>
        </is>
      </c>
      <c r="X238" s="2" t="inlineStr">
        <is>
          <t>-</t>
        </is>
      </c>
    </row>
    <row r="239">
      <c r="A239" s="2" t="inlineStr">
        <is>
          <t>20140181405</t>
        </is>
      </c>
      <c r="B239" s="2" t="inlineStr">
        <is>
          <t>COOPERATIVA AGRARIA CAFETALERA LA FLORIDA</t>
        </is>
      </c>
      <c r="C239" s="2" t="inlineStr">
        <is>
          <t>COOPERATIVAS, SAIS, CAPS</t>
        </is>
      </c>
      <c r="D239" s="2" t="inlineStr">
        <is>
          <t>-</t>
        </is>
      </c>
      <c r="E239" s="2" t="inlineStr">
        <is>
          <t>COOPERATIVA LA FLORIDA</t>
        </is>
      </c>
      <c r="F239" s="2" t="inlineStr">
        <is>
          <t>HABIDO</t>
        </is>
      </c>
      <c r="G239" s="2" t="inlineStr">
        <is>
          <t>ACTIVO</t>
        </is>
      </c>
      <c r="H239" s="2" t="inlineStr">
        <is>
          <t>09/06/1993</t>
        </is>
      </c>
      <c r="I239" s="2" t="inlineStr">
        <is>
          <t>08/10/1970</t>
        </is>
      </c>
      <c r="J239" s="2" t="inlineStr">
        <is>
          <t>JUNIN</t>
        </is>
      </c>
      <c r="K239" s="2" t="inlineStr">
        <is>
          <t>CHANCHAMAYO</t>
        </is>
      </c>
      <c r="L239" s="2" t="inlineStr">
        <is>
          <t>PERENE</t>
        </is>
      </c>
      <c r="M239" s="2" t="inlineStr">
        <is>
          <t>AV. CHANCHAMAYO MZA. O LOTE. 24 C.P. PUERTO YURINAKI (A UNA CDRA PARQUE PTO YURINAKI S75098560)</t>
        </is>
      </c>
      <c r="N239" s="2" t="inlineStr">
        <is>
          <t>-</t>
        </is>
      </c>
      <c r="O239" s="2" t="inlineStr">
        <is>
          <t>-</t>
        </is>
      </c>
      <c r="P239" s="2" t="inlineStr">
        <is>
          <t>EXPORTADOR</t>
        </is>
      </c>
      <c r="Q239" s="2" t="inlineStr">
        <is>
          <t>CULTIVO DE FRUTAS.</t>
        </is>
      </c>
      <c r="R239" s="2" t="inlineStr">
        <is>
          <t>RESTAURANTES, BARES Y CANTINAS.</t>
        </is>
      </c>
      <c r="S239" s="2" t="inlineStr">
        <is>
          <t>-</t>
        </is>
      </c>
      <c r="T239" s="2" t="inlineStr">
        <is>
          <t>NO</t>
        </is>
      </c>
      <c r="U239" s="2" t="inlineStr">
        <is>
          <t>-</t>
        </is>
      </c>
      <c r="V239" s="2" t="inlineStr">
        <is>
          <t>NO, Excluido del Régimen de Agentes de Retención de IGV a partir del 01/01/2025</t>
        </is>
      </c>
      <c r="W239" s="2" t="inlineStr">
        <is>
          <t>-</t>
        </is>
      </c>
      <c r="X239" s="2" t="inlineStr">
        <is>
          <t>-</t>
        </is>
      </c>
    </row>
    <row r="240">
      <c r="A240" s="2" t="inlineStr">
        <is>
          <t>20601958911</t>
        </is>
      </c>
      <c r="B240" s="2" t="inlineStr">
        <is>
          <t>COOPERATIVA AGRARIA CAFETALERA LAGUNA DE LOS CÓNDORES</t>
        </is>
      </c>
      <c r="C240" s="2" t="inlineStr">
        <is>
          <t>COOPERATIVAS, SAIS, CAPS</t>
        </is>
      </c>
      <c r="D240" s="2" t="inlineStr">
        <is>
          <t>-</t>
        </is>
      </c>
      <c r="E240" s="2" t="inlineStr">
        <is>
          <t>COOP - LDC</t>
        </is>
      </c>
      <c r="F240" s="2" t="inlineStr">
        <is>
          <t>HABIDO</t>
        </is>
      </c>
      <c r="G240" s="2" t="inlineStr">
        <is>
          <t>ACTIVO</t>
        </is>
      </c>
      <c r="H240" s="2" t="inlineStr">
        <is>
          <t>14/03/2017</t>
        </is>
      </c>
      <c r="I240" s="2" t="inlineStr">
        <is>
          <t>14/03/2017</t>
        </is>
      </c>
      <c r="J240" s="2" t="inlineStr">
        <is>
          <t>AMAZONAS</t>
        </is>
      </c>
      <c r="K240" s="2" t="inlineStr">
        <is>
          <t>LUYA</t>
        </is>
      </c>
      <c r="L240" s="2" t="inlineStr">
        <is>
          <t>LUYA</t>
        </is>
      </c>
      <c r="M240" s="2" t="inlineStr">
        <is>
          <t>CARRETERA LUYA - CACLIC NRO. S/N CARRETERA LUYA - CACLIC (50 MTS ANTES DE LLEGAR A COMISARIA CACLI)</t>
        </is>
      </c>
      <c r="N240" s="2" t="inlineStr">
        <is>
          <t>-</t>
        </is>
      </c>
      <c r="O240" s="2" t="inlineStr">
        <is>
          <t>-</t>
        </is>
      </c>
      <c r="P240" s="2" t="inlineStr">
        <is>
          <t>EXPORTADOR</t>
        </is>
      </c>
      <c r="Q240" s="2" t="inlineStr">
        <is>
          <t>EXPLOTACION MIXTA.</t>
        </is>
      </c>
      <c r="R240" s="2" t="inlineStr">
        <is>
          <t>PESCA, EXPLOT. CRIADEROS DE PECES.</t>
        </is>
      </c>
      <c r="S240" s="2" t="inlineStr">
        <is>
          <t>-</t>
        </is>
      </c>
      <c r="T240" s="2" t="inlineStr">
        <is>
          <t>NO</t>
        </is>
      </c>
      <c r="U240" s="2" t="inlineStr">
        <is>
          <t>-</t>
        </is>
      </c>
      <c r="V240" s="2" t="inlineStr">
        <is>
          <t>-</t>
        </is>
      </c>
      <c r="W240" s="2" t="inlineStr">
        <is>
          <t>-</t>
        </is>
      </c>
      <c r="X240" s="2" t="inlineStr">
        <is>
          <t>-</t>
        </is>
      </c>
    </row>
    <row r="241">
      <c r="A241" s="2" t="inlineStr">
        <is>
          <t>20132509876</t>
        </is>
      </c>
      <c r="B241" s="2" t="inlineStr">
        <is>
          <t>COOPERATIVA AGRARIA CAFETALERA MARANURA LTDA. 129</t>
        </is>
      </c>
      <c r="C241" s="2" t="inlineStr">
        <is>
          <t>COOPERATIVAS, SAIS, CAPS</t>
        </is>
      </c>
      <c r="D241" s="2" t="inlineStr">
        <is>
          <t>-</t>
        </is>
      </c>
      <c r="E241" s="2" t="inlineStr">
        <is>
          <t>-</t>
        </is>
      </c>
      <c r="F241" s="2" t="inlineStr">
        <is>
          <t>HABIDO</t>
        </is>
      </c>
      <c r="G241" s="2" t="inlineStr">
        <is>
          <t>ACTIVO</t>
        </is>
      </c>
      <c r="H241" s="2" t="inlineStr">
        <is>
          <t>06/05/1993</t>
        </is>
      </c>
      <c r="I241" s="2" t="inlineStr">
        <is>
          <t>02/12/1964</t>
        </is>
      </c>
      <c r="J241" s="2" t="inlineStr">
        <is>
          <t>CUSCO</t>
        </is>
      </c>
      <c r="K241" s="2" t="inlineStr">
        <is>
          <t>LA CONVENCION</t>
        </is>
      </c>
      <c r="L241" s="2" t="inlineStr">
        <is>
          <t>MARANURA</t>
        </is>
      </c>
      <c r="M241" s="2" t="inlineStr">
        <is>
          <t>NRO. SN SEC. PAMPA MARANURA (CARRTERA QBBA CUSCO KM10 EX FUNDOMARANUR)</t>
        </is>
      </c>
      <c r="N241" s="2" t="inlineStr">
        <is>
          <t>-</t>
        </is>
      </c>
      <c r="O241" s="2" t="inlineStr">
        <is>
          <t>-</t>
        </is>
      </c>
      <c r="P241" s="2" t="inlineStr">
        <is>
          <t>IMPORTADOR/EXPORTADOR</t>
        </is>
      </c>
      <c r="Q241" s="2" t="inlineStr">
        <is>
          <t>TRANSPORTE  DE CARGA POR CARRETERA.</t>
        </is>
      </c>
      <c r="R241" s="2" t="inlineStr">
        <is>
          <t>ELAB. CACAO, CHOCOLATE Y CONFIT.</t>
        </is>
      </c>
      <c r="S241" s="2" t="inlineStr">
        <is>
          <t>-</t>
        </is>
      </c>
      <c r="T241" s="2" t="inlineStr">
        <is>
          <t>NO</t>
        </is>
      </c>
      <c r="U241" s="2" t="inlineStr">
        <is>
          <t>-</t>
        </is>
      </c>
      <c r="V241" s="2" t="inlineStr">
        <is>
          <t>-</t>
        </is>
      </c>
      <c r="W241" s="2" t="inlineStr">
        <is>
          <t>-</t>
        </is>
      </c>
      <c r="X241" s="2" t="inlineStr">
        <is>
          <t>-</t>
        </is>
      </c>
    </row>
    <row r="242">
      <c r="A242" s="2" t="inlineStr">
        <is>
          <t>20132517119</t>
        </is>
      </c>
      <c r="B242" s="2" t="inlineStr">
        <is>
          <t>COOPERATIVA AGRARIA CAFETALERA MATEO PUMACAHUA LTDA N° 185</t>
        </is>
      </c>
      <c r="C242" s="2" t="inlineStr">
        <is>
          <t>COOPERATIVAS, SAIS, CAPS</t>
        </is>
      </c>
      <c r="D242" s="2" t="inlineStr">
        <is>
          <t>-</t>
        </is>
      </c>
      <c r="E242" s="2" t="inlineStr">
        <is>
          <t>COOP. AGRARIA CAFETALERA</t>
        </is>
      </c>
      <c r="F242" s="2" t="inlineStr">
        <is>
          <t>HABIDO</t>
        </is>
      </c>
      <c r="G242" s="2" t="inlineStr">
        <is>
          <t>ACTIVO</t>
        </is>
      </c>
      <c r="H242" s="2" t="inlineStr">
        <is>
          <t>06/05/1993</t>
        </is>
      </c>
      <c r="I242" s="2" t="inlineStr">
        <is>
          <t>20/11/1965</t>
        </is>
      </c>
      <c r="J242" s="2" t="inlineStr">
        <is>
          <t>CUSCO</t>
        </is>
      </c>
      <c r="K242" s="2" t="inlineStr">
        <is>
          <t>LA CONVENCION</t>
        </is>
      </c>
      <c r="L242" s="2" t="inlineStr">
        <is>
          <t>SANTA ANA</t>
        </is>
      </c>
      <c r="M242" s="2" t="inlineStr">
        <is>
          <t>JR. LIBERTAD NRO. 631</t>
        </is>
      </c>
      <c r="N242" s="2" t="inlineStr">
        <is>
          <t>-</t>
        </is>
      </c>
      <c r="O242" s="2" t="inlineStr">
        <is>
          <t>-</t>
        </is>
      </c>
      <c r="P242" s="2" t="inlineStr">
        <is>
          <t>IMPORTADOR/EXPORTADOR</t>
        </is>
      </c>
      <c r="Q242" s="2" t="inlineStr">
        <is>
          <t>ELAB. CACAO, CHOCOLATE Y CONFIT.</t>
        </is>
      </c>
      <c r="R242" s="2" t="inlineStr">
        <is>
          <t>ACTIVIDADES INMOBILIARIAS</t>
        </is>
      </c>
      <c r="S242" s="2" t="inlineStr">
        <is>
          <t>-</t>
        </is>
      </c>
      <c r="T242" s="2" t="inlineStr">
        <is>
          <t>NO</t>
        </is>
      </c>
      <c r="U242" s="2" t="inlineStr">
        <is>
          <t>-</t>
        </is>
      </c>
      <c r="V242" s="2" t="inlineStr">
        <is>
          <t>-</t>
        </is>
      </c>
      <c r="W242" s="2" t="inlineStr">
        <is>
          <t>-</t>
        </is>
      </c>
      <c r="X242" s="2" t="inlineStr">
        <is>
          <t>-</t>
        </is>
      </c>
    </row>
    <row r="243">
      <c r="A243" s="2" t="inlineStr">
        <is>
          <t>20528996214</t>
        </is>
      </c>
      <c r="B243" s="2" t="inlineStr">
        <is>
          <t>COOPERATIVA AGRARIA CAFETALERA MILAGROS - MONZON</t>
        </is>
      </c>
      <c r="C243" s="2" t="inlineStr">
        <is>
          <t>COOPERATIVAS, SAIS, CAPS</t>
        </is>
      </c>
      <c r="D243" s="2" t="inlineStr">
        <is>
          <t>-</t>
        </is>
      </c>
      <c r="E243" s="2" t="inlineStr">
        <is>
          <t>-</t>
        </is>
      </c>
      <c r="F243" s="2" t="inlineStr">
        <is>
          <t>HABIDO</t>
        </is>
      </c>
      <c r="G243" s="2" t="inlineStr">
        <is>
          <t>ACTIVO</t>
        </is>
      </c>
      <c r="H243" s="2" t="inlineStr">
        <is>
          <t>02/01/2014</t>
        </is>
      </c>
      <c r="I243" s="2" t="inlineStr">
        <is>
          <t>02/01/2014</t>
        </is>
      </c>
      <c r="J243" s="2" t="inlineStr">
        <is>
          <t>HUANUCO</t>
        </is>
      </c>
      <c r="K243" s="2" t="inlineStr">
        <is>
          <t>HUAMALIES</t>
        </is>
      </c>
      <c r="L243" s="2" t="inlineStr">
        <is>
          <t>MONZON</t>
        </is>
      </c>
      <c r="M243" s="2" t="inlineStr">
        <is>
          <t>JR. CENTENARIO NRO. S/N MONZON (FRENTE AL PARADERO DE AUTOS)</t>
        </is>
      </c>
      <c r="N243" s="2" t="inlineStr">
        <is>
          <t>-</t>
        </is>
      </c>
      <c r="O243" s="2" t="inlineStr">
        <is>
          <t>-</t>
        </is>
      </c>
      <c r="P243" s="2" t="inlineStr">
        <is>
          <t>SIN ACTIVIDAD</t>
        </is>
      </c>
      <c r="Q243" s="2" t="inlineStr">
        <is>
          <t>CULTIVOS DE CEREALES.</t>
        </is>
      </c>
      <c r="R243" s="2" t="inlineStr">
        <is>
          <t>VTA.  MIN. ALIMENTOS, BEBIDAS, TABACO.</t>
        </is>
      </c>
      <c r="S243" s="2" t="inlineStr">
        <is>
          <t>-</t>
        </is>
      </c>
      <c r="T243" s="2" t="inlineStr">
        <is>
          <t>NO</t>
        </is>
      </c>
      <c r="U243" s="2" t="inlineStr">
        <is>
          <t>-</t>
        </is>
      </c>
      <c r="V243" s="2" t="inlineStr">
        <is>
          <t>-</t>
        </is>
      </c>
      <c r="W243" s="2" t="inlineStr">
        <is>
          <t>-</t>
        </is>
      </c>
      <c r="X243" s="2" t="inlineStr">
        <is>
          <t>-</t>
        </is>
      </c>
    </row>
    <row r="244">
      <c r="A244" s="2" t="inlineStr">
        <is>
          <t>20600200756</t>
        </is>
      </c>
      <c r="B244" s="2" t="inlineStr">
        <is>
          <t>COOPERATIVA AGRARIA CAFETALERA MONTAÑA AZUL LTDA. - COOPACMA</t>
        </is>
      </c>
      <c r="C244" s="2" t="inlineStr">
        <is>
          <t>COOPERATIVAS, SAIS, CAPS</t>
        </is>
      </c>
      <c r="D244" s="2" t="inlineStr">
        <is>
          <t>-</t>
        </is>
      </c>
      <c r="E244" s="2" t="inlineStr">
        <is>
          <t>COOPACMA</t>
        </is>
      </c>
      <c r="F244" s="2" t="inlineStr">
        <is>
          <t>HABIDO</t>
        </is>
      </c>
      <c r="G244" s="2" t="inlineStr">
        <is>
          <t>ACTIVO</t>
        </is>
      </c>
      <c r="H244" s="2" t="inlineStr">
        <is>
          <t>09/03/2015</t>
        </is>
      </c>
      <c r="I244" s="2" t="inlineStr">
        <is>
          <t>01/06/2015</t>
        </is>
      </c>
      <c r="J244" s="2" t="inlineStr">
        <is>
          <t>AMAZONAS</t>
        </is>
      </c>
      <c r="K244" s="2" t="inlineStr">
        <is>
          <t>UTCUBAMBA</t>
        </is>
      </c>
      <c r="L244" s="2" t="inlineStr">
        <is>
          <t>LONYA GRANDE</t>
        </is>
      </c>
      <c r="M244" s="2" t="inlineStr">
        <is>
          <t>JR. JR. SAN FRANCISCO DE ASIS NRO. 240 OTR. LONYA GRANDE (UNA CUADRA PLAZA PRINCIPAL LONYA GRANDE)</t>
        </is>
      </c>
      <c r="N244" s="2" t="inlineStr">
        <is>
          <t>-</t>
        </is>
      </c>
      <c r="O244" s="2" t="inlineStr">
        <is>
          <t>-</t>
        </is>
      </c>
      <c r="P244" s="2" t="inlineStr">
        <is>
          <t>EXPORTADOR</t>
        </is>
      </c>
      <c r="Q244" s="2" t="inlineStr">
        <is>
          <t>CULTIVOS DE CEREALES.</t>
        </is>
      </c>
      <c r="R244" s="2" t="inlineStr">
        <is>
          <t>SERVICIOS AGRICOLAS, GANADERAS.</t>
        </is>
      </c>
      <c r="S244" s="2" t="inlineStr">
        <is>
          <t>-</t>
        </is>
      </c>
      <c r="T244" s="2" t="inlineStr">
        <is>
          <t>NO</t>
        </is>
      </c>
      <c r="U244" s="2" t="inlineStr">
        <is>
          <t>-</t>
        </is>
      </c>
      <c r="V244" s="2" t="inlineStr">
        <is>
          <t>-</t>
        </is>
      </c>
      <c r="W244" s="2" t="inlineStr">
        <is>
          <t>-</t>
        </is>
      </c>
      <c r="X244" s="2" t="inlineStr">
        <is>
          <t>-</t>
        </is>
      </c>
    </row>
    <row r="245">
      <c r="A245" s="2" t="inlineStr">
        <is>
          <t>20601558204</t>
        </is>
      </c>
      <c r="B245" s="2" t="inlineStr">
        <is>
          <t>COOPERATIVA AGRARIA CAFETALERA OCUMAL</t>
        </is>
      </c>
      <c r="C245" s="2" t="inlineStr">
        <is>
          <t>COOPERATIVAS, SAIS, CAPS</t>
        </is>
      </c>
      <c r="D245" s="2" t="inlineStr">
        <is>
          <t>-</t>
        </is>
      </c>
      <c r="E245" s="2" t="inlineStr">
        <is>
          <t>-</t>
        </is>
      </c>
      <c r="F245" s="2" t="inlineStr">
        <is>
          <t>HABIDO</t>
        </is>
      </c>
      <c r="G245" s="2" t="inlineStr">
        <is>
          <t>ACTIVO</t>
        </is>
      </c>
      <c r="H245" s="2" t="inlineStr">
        <is>
          <t>06/10/2016</t>
        </is>
      </c>
      <c r="I245" s="2" t="inlineStr">
        <is>
          <t>01/10/2016</t>
        </is>
      </c>
      <c r="J245" s="2" t="inlineStr">
        <is>
          <t>AMAZONAS</t>
        </is>
      </c>
      <c r="K245" s="2" t="inlineStr">
        <is>
          <t>LUYA</t>
        </is>
      </c>
      <c r="L245" s="2" t="inlineStr">
        <is>
          <t>OCUMAL</t>
        </is>
      </c>
      <c r="M245" s="2" t="inlineStr">
        <is>
          <t>OTR. BARRIO MANGALPA NRO. S/N C.P. SAN JUAN (A 1.5 CUADRAS DEL PUESTO DE SALUD)</t>
        </is>
      </c>
      <c r="N245" s="2" t="inlineStr">
        <is>
          <t>-</t>
        </is>
      </c>
      <c r="O245" s="2" t="inlineStr">
        <is>
          <t>-</t>
        </is>
      </c>
      <c r="P245" s="2" t="inlineStr">
        <is>
          <t>EXPORTADOR</t>
        </is>
      </c>
      <c r="Q245" s="2" t="inlineStr">
        <is>
          <t>EXPLOTACION MIXTA.</t>
        </is>
      </c>
      <c r="R245" s="2" t="inlineStr">
        <is>
          <t>-</t>
        </is>
      </c>
      <c r="S245" s="2" t="inlineStr">
        <is>
          <t>-</t>
        </is>
      </c>
      <c r="T245" s="2" t="inlineStr">
        <is>
          <t>NO</t>
        </is>
      </c>
      <c r="U245" s="2" t="inlineStr">
        <is>
          <t>-</t>
        </is>
      </c>
      <c r="V245" s="2" t="inlineStr">
        <is>
          <t>-</t>
        </is>
      </c>
      <c r="W245" s="2" t="inlineStr">
        <is>
          <t>-</t>
        </is>
      </c>
      <c r="X245" s="2" t="inlineStr">
        <is>
          <t>-</t>
        </is>
      </c>
    </row>
    <row r="246">
      <c r="A246" s="2" t="inlineStr">
        <is>
          <t>20600001109</t>
        </is>
      </c>
      <c r="B246" s="2" t="inlineStr">
        <is>
          <t>COOPERATIVA AGRARIA CAFETALERA PRODUCTORA COMERCIAL EXPORTADORA CAFE ANDES AMAZONICOS LTDA</t>
        </is>
      </c>
      <c r="C246" s="2" t="inlineStr">
        <is>
          <t>COOPERATIVAS, SAIS, CAPS</t>
        </is>
      </c>
      <c r="D246" s="2" t="inlineStr">
        <is>
          <t>-</t>
        </is>
      </c>
      <c r="E246" s="2" t="inlineStr">
        <is>
          <t>PROCECAM LTDA</t>
        </is>
      </c>
      <c r="F246" s="2" t="inlineStr">
        <is>
          <t>HABIDO</t>
        </is>
      </c>
      <c r="G246" s="2" t="inlineStr">
        <is>
          <t>ACTIVO</t>
        </is>
      </c>
      <c r="H246" s="2" t="inlineStr">
        <is>
          <t>15/12/2014</t>
        </is>
      </c>
      <c r="I246" s="2" t="inlineStr">
        <is>
          <t>01/12/2014</t>
        </is>
      </c>
      <c r="J246" s="2" t="inlineStr">
        <is>
          <t>AMAZONAS</t>
        </is>
      </c>
      <c r="K246" s="2" t="inlineStr">
        <is>
          <t>UTCUBAMBA</t>
        </is>
      </c>
      <c r="L246" s="2" t="inlineStr">
        <is>
          <t>LONYA GRANDE</t>
        </is>
      </c>
      <c r="M246" s="2" t="inlineStr">
        <is>
          <t>CAL. LA FLOR DEL CAFE NRO. S/N BAR. EL TOCHAL (AL COSTADO GRIFO SAGRADO CORAZON JESU)</t>
        </is>
      </c>
      <c r="N246" s="2" t="inlineStr">
        <is>
          <t>-</t>
        </is>
      </c>
      <c r="O246" s="2" t="inlineStr">
        <is>
          <t>-</t>
        </is>
      </c>
      <c r="P246" s="2" t="inlineStr">
        <is>
          <t>SIN ACTIVIDAD</t>
        </is>
      </c>
      <c r="Q246" s="2" t="inlineStr">
        <is>
          <t>CULTIVOS DE CEREALES.</t>
        </is>
      </c>
      <c r="R246" s="2" t="inlineStr">
        <is>
          <t>CULTIVO DE FRUTAS.</t>
        </is>
      </c>
      <c r="S246" s="2" t="inlineStr">
        <is>
          <t>-</t>
        </is>
      </c>
      <c r="T246" s="2" t="inlineStr">
        <is>
          <t>NO</t>
        </is>
      </c>
      <c r="U246" s="2" t="inlineStr">
        <is>
          <t>-</t>
        </is>
      </c>
      <c r="V246" s="2" t="inlineStr">
        <is>
          <t>-</t>
        </is>
      </c>
      <c r="W246" s="2" t="inlineStr">
        <is>
          <t>-</t>
        </is>
      </c>
      <c r="X246" s="2" t="inlineStr">
        <is>
          <t>-</t>
        </is>
      </c>
    </row>
    <row r="247">
      <c r="A247" s="2" t="inlineStr">
        <is>
          <t>20602712657</t>
        </is>
      </c>
      <c r="B247" s="2" t="inlineStr">
        <is>
          <t>COOPERATIVA AGRARIA CAFETALERA RIO TAMBO LIMITADA</t>
        </is>
      </c>
      <c r="C247" s="2" t="inlineStr">
        <is>
          <t>COOPERATIVAS, SAIS, CAPS</t>
        </is>
      </c>
      <c r="D247" s="2" t="inlineStr">
        <is>
          <t>-</t>
        </is>
      </c>
      <c r="E247" s="2" t="inlineStr">
        <is>
          <t>C.A.C. RIO TAMBO LTDA.</t>
        </is>
      </c>
      <c r="F247" s="2" t="inlineStr">
        <is>
          <t>HABIDO</t>
        </is>
      </c>
      <c r="G247" s="2" t="inlineStr">
        <is>
          <t>ACTIVO</t>
        </is>
      </c>
      <c r="H247" s="2" t="inlineStr">
        <is>
          <t>14/12/2017</t>
        </is>
      </c>
      <c r="I247" s="2" t="inlineStr">
        <is>
          <t>14/12/2017</t>
        </is>
      </c>
      <c r="J247" s="2" t="inlineStr">
        <is>
          <t>JUNIN</t>
        </is>
      </c>
      <c r="K247" s="2" t="inlineStr">
        <is>
          <t>SATIPO</t>
        </is>
      </c>
      <c r="L247" s="2" t="inlineStr">
        <is>
          <t>RIO TAMBO</t>
        </is>
      </c>
      <c r="M247" s="2" t="inlineStr">
        <is>
          <t>AV. LA UNION MZA. Z LOTE. 1 C.P. CANA EDEN (A UNA CUADRA DEL PARQUE)</t>
        </is>
      </c>
      <c r="N247" s="2" t="inlineStr">
        <is>
          <t>-</t>
        </is>
      </c>
      <c r="O247" s="2" t="inlineStr">
        <is>
          <t>-</t>
        </is>
      </c>
      <c r="P247" s="2" t="inlineStr">
        <is>
          <t>SIN ACTIVIDAD</t>
        </is>
      </c>
      <c r="Q247" s="2" t="inlineStr">
        <is>
          <t>CULTIVO DE FRUTAS.</t>
        </is>
      </c>
      <c r="R247" s="2" t="inlineStr">
        <is>
          <t>-</t>
        </is>
      </c>
      <c r="S247" s="2" t="inlineStr">
        <is>
          <t>-</t>
        </is>
      </c>
      <c r="T247" s="2" t="inlineStr">
        <is>
          <t>NO</t>
        </is>
      </c>
      <c r="U247" s="2" t="inlineStr">
        <is>
          <t>-</t>
        </is>
      </c>
      <c r="V247" s="2" t="inlineStr">
        <is>
          <t>-</t>
        </is>
      </c>
      <c r="W247" s="2" t="inlineStr">
        <is>
          <t>-</t>
        </is>
      </c>
      <c r="X247" s="2" t="inlineStr">
        <is>
          <t>-</t>
        </is>
      </c>
    </row>
    <row r="248">
      <c r="A248" s="2" t="inlineStr">
        <is>
          <t>20145484597</t>
        </is>
      </c>
      <c r="B248" s="2" t="inlineStr">
        <is>
          <t>COOPERATIVA AGRARIA CAFETALERA SAN IGNACIO LTDA.</t>
        </is>
      </c>
      <c r="C248" s="2" t="inlineStr">
        <is>
          <t>COOPERATIVAS, SAIS, CAPS</t>
        </is>
      </c>
      <c r="D248" s="2" t="inlineStr">
        <is>
          <t>-</t>
        </is>
      </c>
      <c r="E248" s="2" t="inlineStr">
        <is>
          <t>-</t>
        </is>
      </c>
      <c r="F248" s="2" t="inlineStr">
        <is>
          <t>HABIDO</t>
        </is>
      </c>
      <c r="G248" s="2" t="inlineStr">
        <is>
          <t>ACTIVO</t>
        </is>
      </c>
      <c r="H248" s="2" t="inlineStr">
        <is>
          <t>30/06/1993</t>
        </is>
      </c>
      <c r="I248" s="2" t="inlineStr">
        <is>
          <t>21/01/1993</t>
        </is>
      </c>
      <c r="J248" s="2" t="inlineStr">
        <is>
          <t>PUNO</t>
        </is>
      </c>
      <c r="K248" s="2" t="inlineStr">
        <is>
          <t>SANDIA</t>
        </is>
      </c>
      <c r="L248" s="2" t="inlineStr">
        <is>
          <t>SAN PEDRO DE PUTINA PUNCO</t>
        </is>
      </c>
      <c r="M248" s="2" t="inlineStr">
        <is>
          <t>JR. PROGRESO MZA. L LOTE. 15 BAR. BELLAVISTA (AL FRENTE DEL CENTRO DE SALUD)</t>
        </is>
      </c>
      <c r="N248" s="2" t="inlineStr">
        <is>
          <t>-</t>
        </is>
      </c>
      <c r="O248" s="2" t="inlineStr">
        <is>
          <t>-</t>
        </is>
      </c>
      <c r="P248" s="2" t="inlineStr">
        <is>
          <t>SIN ACTIVIDAD</t>
        </is>
      </c>
      <c r="Q248" s="2" t="inlineStr">
        <is>
          <t>VTA.  MAY. DE MATERIAS PRIMAS AGROPEC.</t>
        </is>
      </c>
      <c r="R248" s="2" t="inlineStr">
        <is>
          <t>TRANSPORTE  DE CARGA POR CARRETERA.</t>
        </is>
      </c>
      <c r="S248" s="2" t="inlineStr">
        <is>
          <t>-</t>
        </is>
      </c>
      <c r="T248" s="2" t="inlineStr">
        <is>
          <t>NO</t>
        </is>
      </c>
      <c r="U248" s="2" t="inlineStr">
        <is>
          <t>-</t>
        </is>
      </c>
      <c r="V248" s="2" t="inlineStr">
        <is>
          <t>-</t>
        </is>
      </c>
      <c r="W248" s="2" t="inlineStr">
        <is>
          <t>-</t>
        </is>
      </c>
      <c r="X248" s="2" t="inlineStr">
        <is>
          <t>-</t>
        </is>
      </c>
    </row>
    <row r="249">
      <c r="A249" s="2" t="inlineStr">
        <is>
          <t>20527565376</t>
        </is>
      </c>
      <c r="B249" s="2" t="inlineStr">
        <is>
          <t>COOPERATIVA AGRARIA CAFETALERA VALLE DE INCAHUASI</t>
        </is>
      </c>
      <c r="C249" s="2" t="inlineStr">
        <is>
          <t>COOPERATIVAS, SAIS, CAPS</t>
        </is>
      </c>
      <c r="D249" s="2" t="inlineStr">
        <is>
          <t>-</t>
        </is>
      </c>
      <c r="E249" s="2" t="inlineStr">
        <is>
          <t>-</t>
        </is>
      </c>
      <c r="F249" s="2" t="inlineStr">
        <is>
          <t>HABIDO</t>
        </is>
      </c>
      <c r="G249" s="2" t="inlineStr">
        <is>
          <t>ACTIVO</t>
        </is>
      </c>
      <c r="H249" s="2" t="inlineStr">
        <is>
          <t>04/10/2005</t>
        </is>
      </c>
      <c r="I249" s="2" t="inlineStr">
        <is>
          <t>04/10/2005</t>
        </is>
      </c>
      <c r="J249" s="2" t="inlineStr">
        <is>
          <t>APURIMAC</t>
        </is>
      </c>
      <c r="K249" s="2" t="inlineStr">
        <is>
          <t>ANDAHUAYLAS</t>
        </is>
      </c>
      <c r="L249" s="2" t="inlineStr">
        <is>
          <t>ANDAHUAYLAS</t>
        </is>
      </c>
      <c r="M249" s="2" t="inlineStr">
        <is>
          <t>AV. SAN ANTONIO NRO. 418 (MEDIA CDRA ANTES DE PRONAA)</t>
        </is>
      </c>
      <c r="N249" s="2" t="inlineStr">
        <is>
          <t>-</t>
        </is>
      </c>
      <c r="O249" s="2" t="inlineStr">
        <is>
          <t>-</t>
        </is>
      </c>
      <c r="P249" s="2" t="inlineStr">
        <is>
          <t>IMPORTADOR/EXPORTADOR</t>
        </is>
      </c>
      <c r="Q249" s="2" t="inlineStr">
        <is>
          <t>CULTIVO DE FRUTAS.</t>
        </is>
      </c>
      <c r="R249" s="2" t="inlineStr">
        <is>
          <t>TRANSPORTE  DE CARGA POR CARRETERA.</t>
        </is>
      </c>
      <c r="S249" s="2" t="inlineStr">
        <is>
          <t>-</t>
        </is>
      </c>
      <c r="T249" s="2" t="inlineStr">
        <is>
          <t>NO</t>
        </is>
      </c>
      <c r="U249" s="2" t="inlineStr">
        <is>
          <t>-</t>
        </is>
      </c>
      <c r="V249" s="2" t="inlineStr">
        <is>
          <t>SI, incorporado al Régimen de Agentes de Retención de IGV (R.S.229-2024) a partir del 01/01/2025</t>
        </is>
      </c>
      <c r="W249" s="2" t="inlineStr">
        <is>
          <t>-</t>
        </is>
      </c>
      <c r="X249" s="2" t="inlineStr">
        <is>
          <t>-</t>
        </is>
      </c>
    </row>
    <row r="250">
      <c r="A250" s="2" t="inlineStr">
        <is>
          <t>20479917141</t>
        </is>
      </c>
      <c r="B250" s="2" t="inlineStr">
        <is>
          <t>COOPERATIVA AGRARIA CENTRAL DE PRODUCTORES DE AMAZONAS</t>
        </is>
      </c>
      <c r="C250" s="2" t="inlineStr">
        <is>
          <t>COOPERATIVAS, SAIS, CAPS</t>
        </is>
      </c>
      <c r="D250" s="2" t="inlineStr">
        <is>
          <t>-</t>
        </is>
      </c>
      <c r="E250" s="2" t="inlineStr">
        <is>
          <t>CEPROAA</t>
        </is>
      </c>
      <c r="F250" s="2" t="inlineStr">
        <is>
          <t>HABIDO</t>
        </is>
      </c>
      <c r="G250" s="2" t="inlineStr">
        <is>
          <t>ACTIVO</t>
        </is>
      </c>
      <c r="H250" s="2" t="inlineStr">
        <is>
          <t>30/09/2005</t>
        </is>
      </c>
      <c r="I250" s="2" t="inlineStr">
        <is>
          <t>30/09/2005</t>
        </is>
      </c>
      <c r="J250" s="2" t="inlineStr">
        <is>
          <t>AMAZONAS</t>
        </is>
      </c>
      <c r="K250" s="2" t="inlineStr">
        <is>
          <t>UTCUBAMBA</t>
        </is>
      </c>
      <c r="L250" s="2" t="inlineStr">
        <is>
          <t>CAJARURO</t>
        </is>
      </c>
      <c r="M250" s="2" t="inlineStr">
        <is>
          <t>JR. ATAHUALPA NRO. 150 (AL COSTADO DE LA POSTA MEDICA)</t>
        </is>
      </c>
      <c r="N250" s="2" t="inlineStr">
        <is>
          <t>-</t>
        </is>
      </c>
      <c r="O250" s="2" t="inlineStr">
        <is>
          <t>-</t>
        </is>
      </c>
      <c r="P250" s="2" t="inlineStr">
        <is>
          <t>IMPORTADOR/EXPORTADOR</t>
        </is>
      </c>
      <c r="Q250" s="2" t="inlineStr">
        <is>
          <t>VTA.  MAY. DE MATERIAS PRIMAS AGROPEC.</t>
        </is>
      </c>
      <c r="R250" s="2" t="inlineStr">
        <is>
          <t>-</t>
        </is>
      </c>
      <c r="S250" s="2" t="inlineStr">
        <is>
          <t>-</t>
        </is>
      </c>
      <c r="T250" s="2" t="inlineStr">
        <is>
          <t>NO</t>
        </is>
      </c>
      <c r="U250" s="2" t="inlineStr">
        <is>
          <t>-</t>
        </is>
      </c>
      <c r="V250" s="2" t="inlineStr">
        <is>
          <t>-</t>
        </is>
      </c>
      <c r="W250" s="2" t="inlineStr">
        <is>
          <t>-</t>
        </is>
      </c>
      <c r="X250" s="2" t="inlineStr">
        <is>
          <t>-</t>
        </is>
      </c>
    </row>
    <row r="251">
      <c r="A251" s="2" t="inlineStr">
        <is>
          <t>20607536016</t>
        </is>
      </c>
      <c r="B251" s="2" t="inlineStr">
        <is>
          <t>COOPERATIVA AGRARIA COOPAGRO LTDA - COOPERATIVA COOPAGRO</t>
        </is>
      </c>
      <c r="C251" s="2" t="inlineStr">
        <is>
          <t>COOPERATIVAS, SAIS, CAPS</t>
        </is>
      </c>
      <c r="D251" s="2" t="inlineStr">
        <is>
          <t>-</t>
        </is>
      </c>
      <c r="E251" s="2" t="inlineStr">
        <is>
          <t>-</t>
        </is>
      </c>
      <c r="F251" s="2" t="inlineStr">
        <is>
          <t>HABIDO</t>
        </is>
      </c>
      <c r="G251" s="2" t="inlineStr">
        <is>
          <t>ACTIVO</t>
        </is>
      </c>
      <c r="H251" s="2" t="inlineStr">
        <is>
          <t>25/02/2021</t>
        </is>
      </c>
      <c r="I251" s="2" t="inlineStr">
        <is>
          <t>01/02/2021</t>
        </is>
      </c>
      <c r="J251" s="2" t="inlineStr">
        <is>
          <t>CAJAMARCA</t>
        </is>
      </c>
      <c r="K251" s="2" t="inlineStr">
        <is>
          <t>JAEN</t>
        </is>
      </c>
      <c r="L251" s="2" t="inlineStr">
        <is>
          <t>JAEN</t>
        </is>
      </c>
      <c r="M251" s="2" t="inlineStr">
        <is>
          <t>CAL. CHAVIN NRO. S/N URB. DORITA VELASCO (ESPALDAS DEL CAMPO FERIAL LINDEROS)</t>
        </is>
      </c>
      <c r="N251" s="2" t="inlineStr">
        <is>
          <t>-</t>
        </is>
      </c>
      <c r="O251" s="2" t="inlineStr">
        <is>
          <t>-</t>
        </is>
      </c>
      <c r="P251" s="2" t="inlineStr">
        <is>
          <t>EXPORTADOR</t>
        </is>
      </c>
      <c r="Q251" s="2" t="inlineStr">
        <is>
          <t>VTA.  MAY. DE MATERIAS PRIMAS AGROPEC.</t>
        </is>
      </c>
      <c r="R251" s="2" t="inlineStr">
        <is>
          <t>OTRAS ACTIVIDADES DE TRANSPORTES.</t>
        </is>
      </c>
      <c r="S251" s="2" t="inlineStr">
        <is>
          <t>-</t>
        </is>
      </c>
      <c r="T251" s="2" t="inlineStr">
        <is>
          <t>NO</t>
        </is>
      </c>
      <c r="U251" s="2" t="inlineStr">
        <is>
          <t>-</t>
        </is>
      </c>
      <c r="V251" s="2" t="inlineStr">
        <is>
          <t>-</t>
        </is>
      </c>
      <c r="W251" s="2" t="inlineStr">
        <is>
          <t>-</t>
        </is>
      </c>
      <c r="X251" s="2" t="inlineStr">
        <is>
          <t>-</t>
        </is>
      </c>
    </row>
    <row r="252">
      <c r="A252" s="2" t="inlineStr">
        <is>
          <t>20606942762</t>
        </is>
      </c>
      <c r="B252" s="2" t="inlineStr">
        <is>
          <t>COOPERATIVA AGRARIA COOPSAA LTDA.</t>
        </is>
      </c>
      <c r="C252" s="2" t="inlineStr">
        <is>
          <t>COOPERATIVAS, SAIS, CAPS</t>
        </is>
      </c>
      <c r="D252" s="2" t="inlineStr">
        <is>
          <t>-</t>
        </is>
      </c>
      <c r="E252" s="2" t="inlineStr">
        <is>
          <t>COOPSAA</t>
        </is>
      </c>
      <c r="F252" s="2" t="inlineStr">
        <is>
          <t>HABIDO</t>
        </is>
      </c>
      <c r="G252" s="2" t="inlineStr">
        <is>
          <t>ACTIVO</t>
        </is>
      </c>
      <c r="H252" s="2" t="inlineStr">
        <is>
          <t>23/11/2020</t>
        </is>
      </c>
      <c r="I252" s="2" t="inlineStr">
        <is>
          <t>01/01/2021</t>
        </is>
      </c>
      <c r="J252" s="2" t="inlineStr">
        <is>
          <t>SAN MARTIN</t>
        </is>
      </c>
      <c r="K252" s="2" t="inlineStr">
        <is>
          <t>BELLAVISTA</t>
        </is>
      </c>
      <c r="L252" s="2" t="inlineStr">
        <is>
          <t>BELLAVISTA</t>
        </is>
      </c>
      <c r="M252" s="2" t="inlineStr">
        <is>
          <t>JR. BELLAVISTA 3 PISO MZA. 15 LOTE. 02 (COSTADO HOTEL VIA VINO)</t>
        </is>
      </c>
      <c r="N252" s="2" t="inlineStr">
        <is>
          <t>-</t>
        </is>
      </c>
      <c r="O252" s="2" t="inlineStr">
        <is>
          <t>-</t>
        </is>
      </c>
      <c r="P252" s="2" t="inlineStr">
        <is>
          <t>IMPORTADOR/EXPORTADOR</t>
        </is>
      </c>
      <c r="Q252" s="2" t="inlineStr">
        <is>
          <t>ACTIVIDADES OTRAS ASOCIACIONES NCP.</t>
        </is>
      </c>
      <c r="R252" s="2" t="inlineStr">
        <is>
          <t>VTA.  MAY. DE MATERIAS PRIMAS AGROPEC.</t>
        </is>
      </c>
      <c r="S252" s="2" t="inlineStr">
        <is>
          <t>-</t>
        </is>
      </c>
      <c r="T252" s="2" t="inlineStr">
        <is>
          <t>NO</t>
        </is>
      </c>
      <c r="U252" s="2" t="inlineStr">
        <is>
          <t>-</t>
        </is>
      </c>
      <c r="V252" s="2" t="inlineStr">
        <is>
          <t>-</t>
        </is>
      </c>
      <c r="W252" s="2" t="inlineStr">
        <is>
          <t>-</t>
        </is>
      </c>
      <c r="X252" s="2" t="inlineStr">
        <is>
          <t>-</t>
        </is>
      </c>
    </row>
    <row r="253">
      <c r="A253" s="2" t="inlineStr">
        <is>
          <t>20604218358</t>
        </is>
      </c>
      <c r="B253" s="2" t="inlineStr">
        <is>
          <t>COOPERATIVA AGRARIA COYAPAPI</t>
        </is>
      </c>
      <c r="C253" s="2" t="inlineStr">
        <is>
          <t>COOPERATIVAS, SAIS, CAPS</t>
        </is>
      </c>
      <c r="D253" s="2" t="inlineStr">
        <is>
          <t>-</t>
        </is>
      </c>
      <c r="E253" s="2" t="inlineStr">
        <is>
          <t>COYAPAPI</t>
        </is>
      </c>
      <c r="F253" s="2" t="inlineStr">
        <is>
          <t>HABIDO</t>
        </is>
      </c>
      <c r="G253" s="2" t="inlineStr">
        <is>
          <t>ACTIVO</t>
        </is>
      </c>
      <c r="H253" s="2" t="inlineStr">
        <is>
          <t>14/02/2019</t>
        </is>
      </c>
      <c r="I253" s="2" t="inlineStr">
        <is>
          <t>14/02/2019</t>
        </is>
      </c>
      <c r="J253" s="2" t="inlineStr">
        <is>
          <t>ANCASH</t>
        </is>
      </c>
      <c r="K253" s="2" t="inlineStr">
        <is>
          <t>HUARAZ</t>
        </is>
      </c>
      <c r="L253" s="2" t="inlineStr">
        <is>
          <t>PARIACOTO</t>
        </is>
      </c>
      <c r="M253" s="2" t="inlineStr">
        <is>
          <t>JR. MIGUEL A. MORAN NRO. 314 SEC. PARIACOTO</t>
        </is>
      </c>
      <c r="N253" s="2" t="inlineStr">
        <is>
          <t>-</t>
        </is>
      </c>
      <c r="O253" s="2" t="inlineStr">
        <is>
          <t>-</t>
        </is>
      </c>
      <c r="P253" s="2" t="inlineStr">
        <is>
          <t>SIN ACTIVIDAD</t>
        </is>
      </c>
      <c r="Q253" s="2" t="inlineStr">
        <is>
          <t>CULTIVO DE FRUTAS.</t>
        </is>
      </c>
      <c r="R253" s="2" t="inlineStr">
        <is>
          <t>VTA. MAY. ALIMENTOS, BEBIDAS Y TABACO.</t>
        </is>
      </c>
      <c r="S253" s="2" t="inlineStr">
        <is>
          <t>VTA.  MAY. DE MATERIAS PRIMAS AGROPEC.</t>
        </is>
      </c>
      <c r="T253" s="2" t="inlineStr">
        <is>
          <t>NO</t>
        </is>
      </c>
      <c r="U253" s="2" t="inlineStr">
        <is>
          <t>-</t>
        </is>
      </c>
      <c r="V253" s="2" t="inlineStr">
        <is>
          <t>-</t>
        </is>
      </c>
      <c r="W253" s="2" t="inlineStr">
        <is>
          <t>-</t>
        </is>
      </c>
      <c r="X253" s="2" t="inlineStr">
        <is>
          <t>-</t>
        </is>
      </c>
    </row>
    <row r="254">
      <c r="A254" s="2" t="inlineStr">
        <is>
          <t>20604705411</t>
        </is>
      </c>
      <c r="B254" s="2" t="inlineStr">
        <is>
          <t>COOPERATIVA AGRARIA CRUZ DE YANAHUANCA</t>
        </is>
      </c>
      <c r="C254" s="2" t="inlineStr">
        <is>
          <t>COOPERATIVAS, SAIS, CAPS</t>
        </is>
      </c>
      <c r="D254" s="2" t="inlineStr">
        <is>
          <t>-</t>
        </is>
      </c>
      <c r="E254" s="2" t="inlineStr">
        <is>
          <t>-</t>
        </is>
      </c>
      <c r="F254" s="2" t="inlineStr">
        <is>
          <t>HABIDO</t>
        </is>
      </c>
      <c r="G254" s="2" t="inlineStr">
        <is>
          <t>ACTIVO</t>
        </is>
      </c>
      <c r="H254" s="2" t="inlineStr">
        <is>
          <t>15/05/2019</t>
        </is>
      </c>
      <c r="I254" s="2" t="inlineStr">
        <is>
          <t>01/05/2019</t>
        </is>
      </c>
      <c r="J254" s="2" t="inlineStr">
        <is>
          <t>LAMBAYEQUE</t>
        </is>
      </c>
      <c r="K254" s="2" t="inlineStr">
        <is>
          <t>LAMBAYEQUE</t>
        </is>
      </c>
      <c r="L254" s="2" t="inlineStr">
        <is>
          <t>SALAS</t>
        </is>
      </c>
      <c r="M254" s="2" t="inlineStr">
        <is>
          <t>AV. CRUZ DE YANAHUANCA NRO. SN C.P. PENACHI</t>
        </is>
      </c>
      <c r="N254" s="2" t="inlineStr">
        <is>
          <t>-</t>
        </is>
      </c>
      <c r="O254" s="2" t="inlineStr">
        <is>
          <t>-</t>
        </is>
      </c>
      <c r="P254" s="2" t="inlineStr">
        <is>
          <t>SIN ACTIVIDAD</t>
        </is>
      </c>
      <c r="Q254" s="2" t="inlineStr">
        <is>
          <t>OTRAS ACTIVID.DE TIPO SERVICIO NCP</t>
        </is>
      </c>
      <c r="R254" s="2" t="inlineStr">
        <is>
          <t>-</t>
        </is>
      </c>
      <c r="S254" s="2" t="inlineStr">
        <is>
          <t>-</t>
        </is>
      </c>
      <c r="T254" s="2" t="inlineStr">
        <is>
          <t>NO</t>
        </is>
      </c>
      <c r="U254" s="2" t="inlineStr">
        <is>
          <t>-</t>
        </is>
      </c>
      <c r="V254" s="2" t="inlineStr">
        <is>
          <t>-</t>
        </is>
      </c>
      <c r="W254" s="2" t="inlineStr">
        <is>
          <t>-</t>
        </is>
      </c>
      <c r="X254" s="2" t="inlineStr">
        <is>
          <t>-</t>
        </is>
      </c>
    </row>
    <row r="255">
      <c r="A255" s="2" t="inlineStr">
        <is>
          <t>20600161378</t>
        </is>
      </c>
      <c r="B255" s="2" t="inlineStr">
        <is>
          <t>COOPERATIVA AGRARIA DE AGRICULTORES HUYRO</t>
        </is>
      </c>
      <c r="C255" s="2" t="inlineStr">
        <is>
          <t>COOPERATIVAS, SAIS, CAPS</t>
        </is>
      </c>
      <c r="D255" s="2" t="inlineStr">
        <is>
          <t>-</t>
        </is>
      </c>
      <c r="E255" s="2" t="inlineStr">
        <is>
          <t>-</t>
        </is>
      </c>
      <c r="F255" s="2" t="inlineStr">
        <is>
          <t>HABIDO</t>
        </is>
      </c>
      <c r="G255" s="2" t="inlineStr">
        <is>
          <t>ACTIVO</t>
        </is>
      </c>
      <c r="H255" s="2" t="inlineStr">
        <is>
          <t>23/02/2015</t>
        </is>
      </c>
      <c r="I255" s="2" t="inlineStr">
        <is>
          <t>01/06/2015</t>
        </is>
      </c>
      <c r="J255" s="2" t="inlineStr">
        <is>
          <t>CUSCO</t>
        </is>
      </c>
      <c r="K255" s="2" t="inlineStr">
        <is>
          <t>LA CONVENCION</t>
        </is>
      </c>
      <c r="L255" s="2" t="inlineStr">
        <is>
          <t>HUAYOPATA</t>
        </is>
      </c>
      <c r="M255" s="2" t="inlineStr">
        <is>
          <t>NRO. S/N SEC. IPAL PIRHUA (F CUENCA PORTILLA CEL.944404104)</t>
        </is>
      </c>
      <c r="N255" s="2" t="inlineStr">
        <is>
          <t>-</t>
        </is>
      </c>
      <c r="O255" s="2" t="inlineStr">
        <is>
          <t>-</t>
        </is>
      </c>
      <c r="P255" s="2" t="inlineStr">
        <is>
          <t>SIN ACTIVIDAD</t>
        </is>
      </c>
      <c r="Q255" s="2" t="inlineStr">
        <is>
          <t>SERVICIOS AGRICOLAS, GANADERAS.</t>
        </is>
      </c>
      <c r="R255" s="2" t="inlineStr">
        <is>
          <t>ELAB DE OTROS PROD. ALIMENTICIOS.</t>
        </is>
      </c>
      <c r="S255" s="2" t="inlineStr">
        <is>
          <t>VTA. MAY. ALIMENTOS, BEBIDAS Y TABACO.</t>
        </is>
      </c>
      <c r="T255" s="2" t="inlineStr">
        <is>
          <t>NO</t>
        </is>
      </c>
      <c r="U255" s="2" t="inlineStr">
        <is>
          <t>-</t>
        </is>
      </c>
      <c r="V255" s="2" t="inlineStr">
        <is>
          <t>-</t>
        </is>
      </c>
      <c r="W255" s="2" t="inlineStr">
        <is>
          <t>-</t>
        </is>
      </c>
      <c r="X255" s="2" t="inlineStr">
        <is>
          <t>-</t>
        </is>
      </c>
    </row>
    <row r="256">
      <c r="A256" s="2" t="inlineStr">
        <is>
          <t>20600390911</t>
        </is>
      </c>
      <c r="B256" s="2" t="inlineStr">
        <is>
          <t>COOPERATIVA AGRARIA DE CACAO AROMATICO COLPA DE LOROS</t>
        </is>
      </c>
      <c r="C256" s="2" t="inlineStr">
        <is>
          <t>COOPERATIVAS, SAIS, CAPS</t>
        </is>
      </c>
      <c r="D256" s="2" t="inlineStr">
        <is>
          <t>-</t>
        </is>
      </c>
      <c r="E256" s="2" t="inlineStr">
        <is>
          <t>CAC COLPA DE LOROS</t>
        </is>
      </c>
      <c r="F256" s="2" t="inlineStr">
        <is>
          <t>HABIDO</t>
        </is>
      </c>
      <c r="G256" s="2" t="inlineStr">
        <is>
          <t>ACTIVO</t>
        </is>
      </c>
      <c r="H256" s="2" t="inlineStr">
        <is>
          <t>21/05/2015</t>
        </is>
      </c>
      <c r="I256" s="2" t="inlineStr">
        <is>
          <t>08/05/2015</t>
        </is>
      </c>
      <c r="J256" s="2" t="inlineStr">
        <is>
          <t>UCAYALI</t>
        </is>
      </c>
      <c r="K256" s="2" t="inlineStr">
        <is>
          <t>PADRE ABAD</t>
        </is>
      </c>
      <c r="L256" s="2" t="inlineStr">
        <is>
          <t>NESHUYA</t>
        </is>
      </c>
      <c r="M256" s="2" t="inlineStr">
        <is>
          <t>CAR. FEDERICO BASADRE KM. 66</t>
        </is>
      </c>
      <c r="N256" s="2" t="inlineStr">
        <is>
          <t>-</t>
        </is>
      </c>
      <c r="O256" s="2" t="inlineStr">
        <is>
          <t>-</t>
        </is>
      </c>
      <c r="P256" s="2" t="inlineStr">
        <is>
          <t>IMPORTADOR/EXPORTADOR</t>
        </is>
      </c>
      <c r="Q256" s="2" t="inlineStr">
        <is>
          <t>CULTIVO DE FRUTAS.</t>
        </is>
      </c>
      <c r="R256" s="2" t="inlineStr">
        <is>
          <t>-</t>
        </is>
      </c>
      <c r="S256" s="2" t="inlineStr">
        <is>
          <t>-</t>
        </is>
      </c>
      <c r="T256" s="2" t="inlineStr">
        <is>
          <t>NO</t>
        </is>
      </c>
      <c r="U256" s="2" t="inlineStr">
        <is>
          <t>-</t>
        </is>
      </c>
      <c r="V256" s="2" t="inlineStr">
        <is>
          <t>-</t>
        </is>
      </c>
      <c r="W256" s="2" t="inlineStr">
        <is>
          <t>-</t>
        </is>
      </c>
      <c r="X256" s="2" t="inlineStr">
        <is>
          <t>-</t>
        </is>
      </c>
    </row>
    <row r="257">
      <c r="A257" s="2" t="inlineStr">
        <is>
          <t>20607520748</t>
        </is>
      </c>
      <c r="B257" s="2" t="inlineStr">
        <is>
          <t>COOPERATIVA AGRARIA DE CRIADORES DE CAMÉLIDOS ANDINOS DE LA COMUNIDAD CAMPESINA LAGUNILLAS</t>
        </is>
      </c>
      <c r="C257" s="2" t="inlineStr">
        <is>
          <t>COOPERATIVAS, SAIS, CAPS</t>
        </is>
      </c>
      <c r="D257" s="2" t="inlineStr">
        <is>
          <t>-</t>
        </is>
      </c>
      <c r="E257" s="2" t="inlineStr">
        <is>
          <t>-</t>
        </is>
      </c>
      <c r="F257" s="2" t="inlineStr">
        <is>
          <t>HABIDO</t>
        </is>
      </c>
      <c r="G257" s="2" t="inlineStr">
        <is>
          <t>ACTIVO</t>
        </is>
      </c>
      <c r="H257" s="2" t="inlineStr">
        <is>
          <t>23/02/2021</t>
        </is>
      </c>
      <c r="I257" s="2" t="inlineStr">
        <is>
          <t>23/02/2021</t>
        </is>
      </c>
      <c r="J257" s="2" t="inlineStr">
        <is>
          <t>PUNO</t>
        </is>
      </c>
      <c r="K257" s="2" t="inlineStr">
        <is>
          <t>LAMPA</t>
        </is>
      </c>
      <c r="L257" s="2" t="inlineStr">
        <is>
          <t>SANTA LUCIA</t>
        </is>
      </c>
      <c r="M257" s="2" t="inlineStr">
        <is>
          <t>CAR. VIA ASFALTADA JULIACA A S NRO. SN Z.I. PARQUE INDUSTRIAL SANTA L (COSTADO DE PARQUE TURISTICO SANTA LUCIA)</t>
        </is>
      </c>
      <c r="N257" s="2" t="inlineStr">
        <is>
          <t>-</t>
        </is>
      </c>
      <c r="O257" s="2" t="inlineStr">
        <is>
          <t>-</t>
        </is>
      </c>
      <c r="P257" s="2" t="inlineStr">
        <is>
          <t>SIN ACTIVIDAD</t>
        </is>
      </c>
      <c r="Q257" s="2" t="inlineStr">
        <is>
          <t>CRIA DE ANIMALES DOMESTICOS.</t>
        </is>
      </c>
      <c r="R257" s="2" t="inlineStr">
        <is>
          <t>PREP Y TEJ DE FIBRAS TEXTILES.</t>
        </is>
      </c>
      <c r="S257" s="2" t="inlineStr">
        <is>
          <t>-</t>
        </is>
      </c>
      <c r="T257" s="2" t="inlineStr">
        <is>
          <t>NO</t>
        </is>
      </c>
      <c r="U257" s="2" t="inlineStr">
        <is>
          <t>-</t>
        </is>
      </c>
      <c r="V257" s="2" t="inlineStr">
        <is>
          <t>-</t>
        </is>
      </c>
      <c r="W257" s="2" t="inlineStr">
        <is>
          <t>-</t>
        </is>
      </c>
      <c r="X257" s="2" t="inlineStr">
        <is>
          <t>-</t>
        </is>
      </c>
    </row>
    <row r="258">
      <c r="A258" s="2" t="inlineStr">
        <is>
          <t>20602754139</t>
        </is>
      </c>
      <c r="B258" s="2" t="inlineStr">
        <is>
          <t>COOPERATIVA AGRARIA DE CULTIVOS ANDINOS CAJAMARCA</t>
        </is>
      </c>
      <c r="C258" s="2" t="inlineStr">
        <is>
          <t>COOPERATIVAS, SAIS, CAPS</t>
        </is>
      </c>
      <c r="D258" s="2" t="inlineStr">
        <is>
          <t>-</t>
        </is>
      </c>
      <c r="E258" s="2" t="inlineStr">
        <is>
          <t>-</t>
        </is>
      </c>
      <c r="F258" s="2" t="inlineStr">
        <is>
          <t>HABIDO</t>
        </is>
      </c>
      <c r="G258" s="2" t="inlineStr">
        <is>
          <t>ACTIVO</t>
        </is>
      </c>
      <c r="H258" s="2" t="inlineStr">
        <is>
          <t>29/12/2017</t>
        </is>
      </c>
      <c r="I258" s="2" t="inlineStr">
        <is>
          <t>01/01/2018</t>
        </is>
      </c>
      <c r="J258" s="2" t="inlineStr">
        <is>
          <t>CAJAMARCA</t>
        </is>
      </c>
      <c r="K258" s="2" t="inlineStr">
        <is>
          <t>CAJAMARCA</t>
        </is>
      </c>
      <c r="L258" s="2" t="inlineStr">
        <is>
          <t>CAJAMARCA</t>
        </is>
      </c>
      <c r="M258" s="2" t="inlineStr">
        <is>
          <t>JR. AYACUCHO NRO. 360 BAR. SAN SEBASTIAN</t>
        </is>
      </c>
      <c r="N258" s="2" t="inlineStr">
        <is>
          <t>-</t>
        </is>
      </c>
      <c r="O258" s="2" t="inlineStr">
        <is>
          <t>-</t>
        </is>
      </c>
      <c r="P258" s="2" t="inlineStr">
        <is>
          <t>SIN ACTIVIDAD</t>
        </is>
      </c>
      <c r="Q258" s="2" t="inlineStr">
        <is>
          <t>CULTIVOS DE CEREALES.</t>
        </is>
      </c>
      <c r="R258" s="2" t="inlineStr">
        <is>
          <t>OTRAS ACTIVID.DE TIPO SERVICIO NCP</t>
        </is>
      </c>
      <c r="S258" s="2" t="inlineStr">
        <is>
          <t>-</t>
        </is>
      </c>
      <c r="T258" s="2" t="inlineStr">
        <is>
          <t>NO</t>
        </is>
      </c>
      <c r="U258" s="2" t="inlineStr">
        <is>
          <t>-</t>
        </is>
      </c>
      <c r="V258" s="2" t="inlineStr">
        <is>
          <t>-</t>
        </is>
      </c>
      <c r="W258" s="2" t="inlineStr">
        <is>
          <t>-</t>
        </is>
      </c>
      <c r="X258" s="2" t="inlineStr">
        <is>
          <t>-</t>
        </is>
      </c>
    </row>
    <row r="259">
      <c r="A259" s="2" t="inlineStr">
        <is>
          <t>20609846314</t>
        </is>
      </c>
      <c r="B259" s="2" t="inlineStr">
        <is>
          <t>COOPERATIVA AGRARIA DE FAMILIAS CAMPESINAS EMPRENDEDORAS Y RESILIENTES DEL PERÚ - CAFCER</t>
        </is>
      </c>
      <c r="C259" s="2" t="inlineStr">
        <is>
          <t>COOPERATIVAS, SAIS, CAPS</t>
        </is>
      </c>
      <c r="D259" s="2" t="inlineStr">
        <is>
          <t>-</t>
        </is>
      </c>
      <c r="E259" s="2" t="inlineStr">
        <is>
          <t>CAFCER</t>
        </is>
      </c>
      <c r="F259" s="2" t="inlineStr">
        <is>
          <t>HABIDO</t>
        </is>
      </c>
      <c r="G259" s="2" t="inlineStr">
        <is>
          <t>ACTIVO</t>
        </is>
      </c>
      <c r="H259" s="2" t="inlineStr">
        <is>
          <t>11/08/2022</t>
        </is>
      </c>
      <c r="I259" s="2" t="inlineStr">
        <is>
          <t>11/08/2022</t>
        </is>
      </c>
      <c r="J259" s="2" t="inlineStr">
        <is>
          <t>SAN MARTIN</t>
        </is>
      </c>
      <c r="K259" s="2" t="inlineStr">
        <is>
          <t>LAMAS</t>
        </is>
      </c>
      <c r="L259" s="2" t="inlineStr">
        <is>
          <t>PINTO RECODO</t>
        </is>
      </c>
      <c r="M259" s="2" t="inlineStr">
        <is>
          <t>OTR. . NRO. . KM. 1 CAS. LA FLORIDA</t>
        </is>
      </c>
      <c r="N259" s="2" t="inlineStr">
        <is>
          <t>-</t>
        </is>
      </c>
      <c r="O259" s="2" t="inlineStr">
        <is>
          <t>-</t>
        </is>
      </c>
      <c r="P259" s="2" t="inlineStr">
        <is>
          <t>SIN ACTIVIDAD</t>
        </is>
      </c>
      <c r="Q259" s="2" t="inlineStr">
        <is>
          <t>CULTIVOS DE CEREALES.</t>
        </is>
      </c>
      <c r="R259" s="2" t="inlineStr">
        <is>
          <t>-</t>
        </is>
      </c>
      <c r="S259" s="2" t="inlineStr">
        <is>
          <t>-</t>
        </is>
      </c>
      <c r="T259" s="2" t="inlineStr">
        <is>
          <t>NO</t>
        </is>
      </c>
      <c r="U259" s="2" t="inlineStr">
        <is>
          <t>-</t>
        </is>
      </c>
      <c r="V259" s="2" t="inlineStr">
        <is>
          <t>-</t>
        </is>
      </c>
      <c r="W259" s="2" t="inlineStr">
        <is>
          <t>-</t>
        </is>
      </c>
      <c r="X259" s="2" t="inlineStr">
        <is>
          <t>-</t>
        </is>
      </c>
    </row>
    <row r="260">
      <c r="A260" s="2" t="inlineStr">
        <is>
          <t>20609948044</t>
        </is>
      </c>
      <c r="B260" s="2" t="inlineStr">
        <is>
          <t>COOPERATIVA AGRARIA DE FRUTICULTORES DE SANDIA</t>
        </is>
      </c>
      <c r="C260" s="2" t="inlineStr">
        <is>
          <t>COOPERATIVAS, SAIS, CAPS</t>
        </is>
      </c>
      <c r="D260" s="2" t="inlineStr">
        <is>
          <t>-</t>
        </is>
      </c>
      <c r="E260" s="2" t="inlineStr">
        <is>
          <t>-</t>
        </is>
      </c>
      <c r="F260" s="2" t="inlineStr">
        <is>
          <t>HABIDO</t>
        </is>
      </c>
      <c r="G260" s="2" t="inlineStr">
        <is>
          <t>ACTIVO</t>
        </is>
      </c>
      <c r="H260" s="2" t="inlineStr">
        <is>
          <t>06/09/2022</t>
        </is>
      </c>
      <c r="I260" s="2" t="inlineStr">
        <is>
          <t>06/09/2022</t>
        </is>
      </c>
      <c r="J260" s="2" t="inlineStr">
        <is>
          <t>PUNO</t>
        </is>
      </c>
      <c r="K260" s="2" t="inlineStr">
        <is>
          <t>SANDIA</t>
        </is>
      </c>
      <c r="L260" s="2" t="inlineStr">
        <is>
          <t>SANDIA</t>
        </is>
      </c>
      <c r="M260" s="2" t="inlineStr">
        <is>
          <t>JR. LIMA NRO. 322</t>
        </is>
      </c>
      <c r="N260" s="2" t="inlineStr">
        <is>
          <t>-</t>
        </is>
      </c>
      <c r="O260" s="2" t="inlineStr">
        <is>
          <t>-</t>
        </is>
      </c>
      <c r="P260" s="2" t="inlineStr">
        <is>
          <t>SIN ACTIVIDAD</t>
        </is>
      </c>
      <c r="Q260" s="2" t="inlineStr">
        <is>
          <t>CULTIVO DE FRUTAS.</t>
        </is>
      </c>
      <c r="R260" s="2" t="inlineStr">
        <is>
          <t>ELAB DE OTROS PROD. ALIMENTICIOS.</t>
        </is>
      </c>
      <c r="S260" s="2" t="inlineStr">
        <is>
          <t>-</t>
        </is>
      </c>
      <c r="T260" s="2" t="inlineStr">
        <is>
          <t>NO</t>
        </is>
      </c>
      <c r="U260" s="2" t="inlineStr">
        <is>
          <t>-</t>
        </is>
      </c>
      <c r="V260" s="2" t="inlineStr">
        <is>
          <t>-</t>
        </is>
      </c>
      <c r="W260" s="2" t="inlineStr">
        <is>
          <t>-</t>
        </is>
      </c>
      <c r="X260" s="2" t="inlineStr">
        <is>
          <t>-</t>
        </is>
      </c>
    </row>
    <row r="261">
      <c r="A261" s="2" t="inlineStr">
        <is>
          <t>20600874919</t>
        </is>
      </c>
      <c r="B261" s="2" t="inlineStr">
        <is>
          <t>COOPERATIVA AGRARIA DE LA INTER OCEANICA LIMITADA</t>
        </is>
      </c>
      <c r="C261" s="2" t="inlineStr">
        <is>
          <t>COOPERATIVAS, SAIS, CAPS</t>
        </is>
      </c>
      <c r="D261" s="2" t="inlineStr">
        <is>
          <t>-</t>
        </is>
      </c>
      <c r="E261" s="2" t="inlineStr">
        <is>
          <t>-</t>
        </is>
      </c>
      <c r="F261" s="2" t="inlineStr">
        <is>
          <t>HABIDO</t>
        </is>
      </c>
      <c r="G261" s="2" t="inlineStr">
        <is>
          <t>ACTIVO</t>
        </is>
      </c>
      <c r="H261" s="2" t="inlineStr">
        <is>
          <t>14/12/2015</t>
        </is>
      </c>
      <c r="I261" s="2" t="inlineStr">
        <is>
          <t>01/01/2016</t>
        </is>
      </c>
      <c r="J261" s="2" t="inlineStr">
        <is>
          <t>MADRE DE DIOS</t>
        </is>
      </c>
      <c r="K261" s="2" t="inlineStr">
        <is>
          <t>TAMBOPATA</t>
        </is>
      </c>
      <c r="L261" s="2" t="inlineStr">
        <is>
          <t>LAS PIEDRAS</t>
        </is>
      </c>
      <c r="M261" s="2" t="inlineStr">
        <is>
          <t>LOTE. KM SEC. SANTA TERESA VALLE MADRE (CERCA DEL FUNDO ARAGON)</t>
        </is>
      </c>
      <c r="N261" s="2" t="inlineStr">
        <is>
          <t>-</t>
        </is>
      </c>
      <c r="O261" s="2" t="inlineStr">
        <is>
          <t>-</t>
        </is>
      </c>
      <c r="P261" s="2" t="inlineStr">
        <is>
          <t>SIN ACTIVIDAD</t>
        </is>
      </c>
      <c r="Q261" s="2" t="inlineStr">
        <is>
          <t>EXPLOTACION MIXTA.</t>
        </is>
      </c>
      <c r="R261" s="2" t="inlineStr">
        <is>
          <t>VTA.  MAY. DE MATERIAS PRIMAS AGROPEC.</t>
        </is>
      </c>
      <c r="S261" s="2" t="inlineStr">
        <is>
          <t>-</t>
        </is>
      </c>
      <c r="T261" s="2" t="inlineStr">
        <is>
          <t>NO</t>
        </is>
      </c>
      <c r="U261" s="2" t="inlineStr">
        <is>
          <t>-</t>
        </is>
      </c>
      <c r="V261" s="2" t="inlineStr">
        <is>
          <t>-</t>
        </is>
      </c>
      <c r="W261" s="2" t="inlineStr">
        <is>
          <t>-</t>
        </is>
      </c>
      <c r="X261" s="2" t="inlineStr">
        <is>
          <t>-</t>
        </is>
      </c>
    </row>
    <row r="262">
      <c r="A262" s="2" t="inlineStr">
        <is>
          <t>20612601462</t>
        </is>
      </c>
      <c r="B262" s="2" t="inlineStr">
        <is>
          <t>COOPERATIVA AGRARIA DE PRODUCCION ORGANICA DE USUARIOS CHANKILLO COOPAGROCHANKILLO</t>
        </is>
      </c>
      <c r="C262" s="2" t="inlineStr">
        <is>
          <t>COOPERATIVAS, SAIS, CAPS</t>
        </is>
      </c>
      <c r="D262" s="2" t="inlineStr">
        <is>
          <t>-</t>
        </is>
      </c>
      <c r="E262" s="2" t="inlineStr">
        <is>
          <t>-</t>
        </is>
      </c>
      <c r="F262" s="2" t="inlineStr">
        <is>
          <t>HABIDO</t>
        </is>
      </c>
      <c r="G262" s="2" t="inlineStr">
        <is>
          <t>ACTIVO</t>
        </is>
      </c>
      <c r="H262" s="2" t="inlineStr">
        <is>
          <t>13/05/2024</t>
        </is>
      </c>
      <c r="I262" s="2" t="inlineStr">
        <is>
          <t>13/05/2024</t>
        </is>
      </c>
      <c r="J262" s="2" t="inlineStr">
        <is>
          <t>ANCASH</t>
        </is>
      </c>
      <c r="K262" s="2" t="inlineStr">
        <is>
          <t>CASMA</t>
        </is>
      </c>
      <c r="L262" s="2" t="inlineStr">
        <is>
          <t>CASMA</t>
        </is>
      </c>
      <c r="M262" s="2" t="inlineStr">
        <is>
          <t>PJ. RAMON CASTILLA MZA. N LOTE. 3 H.U. ZONA IV (AL LADO DEL PARQUE RAMON CASTILLA)</t>
        </is>
      </c>
      <c r="N262" s="2" t="inlineStr">
        <is>
          <t>-</t>
        </is>
      </c>
      <c r="O262" s="2" t="inlineStr">
        <is>
          <t>-</t>
        </is>
      </c>
      <c r="P262" s="2" t="inlineStr">
        <is>
          <t>SIN ACTIVIDAD</t>
        </is>
      </c>
      <c r="Q262" s="2" t="inlineStr">
        <is>
          <t>SERVICIOS AGRICOLAS, GANADERAS.</t>
        </is>
      </c>
      <c r="R262" s="2" t="inlineStr">
        <is>
          <t>-</t>
        </is>
      </c>
      <c r="S262" s="2" t="inlineStr">
        <is>
          <t>-</t>
        </is>
      </c>
      <c r="T262" s="2" t="inlineStr">
        <is>
          <t>NO</t>
        </is>
      </c>
      <c r="U262" s="2" t="inlineStr">
        <is>
          <t>-</t>
        </is>
      </c>
      <c r="V262" s="2" t="inlineStr">
        <is>
          <t>-</t>
        </is>
      </c>
      <c r="W262" s="2" t="inlineStr">
        <is>
          <t>-</t>
        </is>
      </c>
      <c r="X262" s="2" t="inlineStr">
        <is>
          <t>-</t>
        </is>
      </c>
    </row>
    <row r="263">
      <c r="A263" s="2" t="inlineStr">
        <is>
          <t>20601360145</t>
        </is>
      </c>
      <c r="B263" s="2" t="inlineStr">
        <is>
          <t>COOPERATIVA AGRARIA DE PRODUCCION ORGANICA SEÑOR DE HUANCA SAN SALVADOR - CAPOSH</t>
        </is>
      </c>
      <c r="C263" s="2" t="inlineStr">
        <is>
          <t>COOPERATIVAS, SAIS, CAPS</t>
        </is>
      </c>
      <c r="D263" s="2" t="inlineStr">
        <is>
          <t>-</t>
        </is>
      </c>
      <c r="E263" s="2" t="inlineStr">
        <is>
          <t>-</t>
        </is>
      </c>
      <c r="F263" s="2" t="inlineStr">
        <is>
          <t>HABIDO</t>
        </is>
      </c>
      <c r="G263" s="2" t="inlineStr">
        <is>
          <t>ACTIVO</t>
        </is>
      </c>
      <c r="H263" s="2" t="inlineStr">
        <is>
          <t>13/07/2016</t>
        </is>
      </c>
      <c r="I263" s="2" t="inlineStr">
        <is>
          <t>01/08/2016</t>
        </is>
      </c>
      <c r="J263" s="2" t="inlineStr">
        <is>
          <t>CUSCO</t>
        </is>
      </c>
      <c r="K263" s="2" t="inlineStr">
        <is>
          <t>CALCA</t>
        </is>
      </c>
      <c r="L263" s="2" t="inlineStr">
        <is>
          <t>SAN SALVADOR</t>
        </is>
      </c>
      <c r="M263" s="2" t="inlineStr">
        <is>
          <t>CAL. CAJAMARCA NRO. 122 (1CDRA PSND PLZA C2P ADOB VIRGILIO CASTIL)</t>
        </is>
      </c>
      <c r="N263" s="2" t="inlineStr">
        <is>
          <t>-</t>
        </is>
      </c>
      <c r="O263" s="2" t="inlineStr">
        <is>
          <t>-</t>
        </is>
      </c>
      <c r="P263" s="2" t="inlineStr">
        <is>
          <t>SIN ACTIVIDAD</t>
        </is>
      </c>
      <c r="Q263" s="2" t="inlineStr">
        <is>
          <t>OTROS TIPOS DE VENTA POR MENOR.</t>
        </is>
      </c>
      <c r="R263" s="2" t="inlineStr">
        <is>
          <t>ELAB. DE PRODUCTOS DE MOLINERIA.</t>
        </is>
      </c>
      <c r="S263" s="2" t="inlineStr">
        <is>
          <t>-</t>
        </is>
      </c>
      <c r="T263" s="2" t="inlineStr">
        <is>
          <t>NO</t>
        </is>
      </c>
      <c r="U263" s="2" t="inlineStr">
        <is>
          <t>-</t>
        </is>
      </c>
      <c r="V263" s="2" t="inlineStr">
        <is>
          <t>-</t>
        </is>
      </c>
      <c r="W263" s="2" t="inlineStr">
        <is>
          <t>-</t>
        </is>
      </c>
      <c r="X263" s="2" t="inlineStr">
        <is>
          <t>-</t>
        </is>
      </c>
    </row>
    <row r="264">
      <c r="A264" s="2" t="inlineStr">
        <is>
          <t>20525969551</t>
        </is>
      </c>
      <c r="B264" s="2" t="inlineStr">
        <is>
          <t>COOPERATIVA AGRARIA DE PRODUCTORES DE BANANO, CACAO ORGANICO Y OTROS CULTIVOS AGRARIOS LTDA</t>
        </is>
      </c>
      <c r="C264" s="2" t="inlineStr">
        <is>
          <t>COOPERATIVAS, SAIS, CAPS</t>
        </is>
      </c>
      <c r="D264" s="2" t="inlineStr">
        <is>
          <t>-</t>
        </is>
      </c>
      <c r="E264" s="2" t="inlineStr">
        <is>
          <t>-</t>
        </is>
      </c>
      <c r="F264" s="2" t="inlineStr">
        <is>
          <t>HABIDO</t>
        </is>
      </c>
      <c r="G264" s="2" t="inlineStr">
        <is>
          <t>ACTIVO</t>
        </is>
      </c>
      <c r="H264" s="2" t="inlineStr">
        <is>
          <t>24/08/2009</t>
        </is>
      </c>
      <c r="I264" s="2" t="inlineStr">
        <is>
          <t>01/09/2009</t>
        </is>
      </c>
      <c r="J264" s="2" t="inlineStr">
        <is>
          <t>PIURA</t>
        </is>
      </c>
      <c r="K264" s="2" t="inlineStr">
        <is>
          <t>MORROPON</t>
        </is>
      </c>
      <c r="L264" s="2" t="inlineStr">
        <is>
          <t>BUENOS AIRES</t>
        </is>
      </c>
      <c r="M264" s="2" t="inlineStr">
        <is>
          <t>CAL. B NVO LINDEROS NRO. S/N</t>
        </is>
      </c>
      <c r="N264" s="2" t="inlineStr">
        <is>
          <t>-</t>
        </is>
      </c>
      <c r="O264" s="2" t="inlineStr">
        <is>
          <t>-</t>
        </is>
      </c>
      <c r="P264" s="2" t="inlineStr">
        <is>
          <t>EXPORTADOR</t>
        </is>
      </c>
      <c r="Q264" s="2" t="inlineStr">
        <is>
          <t>ELAB. FRUTAS, LEG. Y HORTALIZAS.</t>
        </is>
      </c>
      <c r="R264" s="2" t="inlineStr">
        <is>
          <t>TRANSPORTE  DE CARGA POR CARRETERA.</t>
        </is>
      </c>
      <c r="S264" s="2" t="inlineStr">
        <is>
          <t>-</t>
        </is>
      </c>
      <c r="T264" s="2" t="inlineStr">
        <is>
          <t>NO</t>
        </is>
      </c>
      <c r="U264" s="2" t="inlineStr">
        <is>
          <t>-</t>
        </is>
      </c>
      <c r="V264" s="2" t="inlineStr">
        <is>
          <t>-</t>
        </is>
      </c>
      <c r="W264" s="2" t="inlineStr">
        <is>
          <t>-</t>
        </is>
      </c>
      <c r="X264" s="2" t="inlineStr">
        <is>
          <t>-</t>
        </is>
      </c>
    </row>
    <row r="265">
      <c r="A265" s="2" t="inlineStr">
        <is>
          <t>20605500430</t>
        </is>
      </c>
      <c r="B265" s="2" t="inlineStr">
        <is>
          <t>COOPERATIVA AGRARIA DE PRODUCTORES ECOLOGICOS LOS CHANKAS VALLE DEL RIO PERENE</t>
        </is>
      </c>
      <c r="C265" s="2" t="inlineStr">
        <is>
          <t>COOPERATIVAS, SAIS, CAPS</t>
        </is>
      </c>
      <c r="D265" s="2" t="inlineStr">
        <is>
          <t>-</t>
        </is>
      </c>
      <c r="E265" s="2" t="inlineStr">
        <is>
          <t>-</t>
        </is>
      </c>
      <c r="F265" s="2" t="inlineStr">
        <is>
          <t>HABIDO</t>
        </is>
      </c>
      <c r="G265" s="2" t="inlineStr">
        <is>
          <t>ACTIVO</t>
        </is>
      </c>
      <c r="H265" s="2" t="inlineStr">
        <is>
          <t>11/11/2019</t>
        </is>
      </c>
      <c r="I265" s="2" t="inlineStr">
        <is>
          <t>11/11/2019</t>
        </is>
      </c>
      <c r="J265" s="2" t="inlineStr">
        <is>
          <t>JUNIN</t>
        </is>
      </c>
      <c r="K265" s="2" t="inlineStr">
        <is>
          <t>CHANCHAMAYO</t>
        </is>
      </c>
      <c r="L265" s="2" t="inlineStr">
        <is>
          <t>PICHANAQUI</t>
        </is>
      </c>
      <c r="M265" s="2" t="inlineStr">
        <is>
          <t>JR. 7 DE JUNIO NRO. 525 URB. PICHANAKI (FRENTE DE LA LOSA KENYI)</t>
        </is>
      </c>
      <c r="N265" s="2" t="inlineStr">
        <is>
          <t>-</t>
        </is>
      </c>
      <c r="O265" s="2" t="inlineStr">
        <is>
          <t>-</t>
        </is>
      </c>
      <c r="P265" s="2" t="inlineStr">
        <is>
          <t>SIN ACTIVIDAD</t>
        </is>
      </c>
      <c r="Q265" s="2" t="inlineStr">
        <is>
          <t>CULTIVOS DE CEREALES.</t>
        </is>
      </c>
      <c r="R265" s="2" t="inlineStr">
        <is>
          <t>PESCA, EXPLOT. CRIADEROS DE PECES.</t>
        </is>
      </c>
      <c r="S265" s="2" t="inlineStr">
        <is>
          <t>-</t>
        </is>
      </c>
      <c r="T265" s="2" t="inlineStr">
        <is>
          <t>NO</t>
        </is>
      </c>
      <c r="U265" s="2" t="inlineStr">
        <is>
          <t>-</t>
        </is>
      </c>
      <c r="V265" s="2" t="inlineStr">
        <is>
          <t>-</t>
        </is>
      </c>
      <c r="W265" s="2" t="inlineStr">
        <is>
          <t>-</t>
        </is>
      </c>
      <c r="X265" s="2" t="inlineStr">
        <is>
          <t>-</t>
        </is>
      </c>
    </row>
    <row r="266">
      <c r="A266" s="2" t="inlineStr">
        <is>
          <t>20482572163</t>
        </is>
      </c>
      <c r="B266" s="2" t="inlineStr">
        <is>
          <t>COOPERATIVA AGRARIA DE PRODUCTORES LA VICTORIA CACHICADAN - COAPROLAVIC</t>
        </is>
      </c>
      <c r="C266" s="2" t="inlineStr">
        <is>
          <t>COOPERATIVAS, SAIS, CAPS</t>
        </is>
      </c>
      <c r="D266" s="2" t="inlineStr">
        <is>
          <t>-</t>
        </is>
      </c>
      <c r="E266" s="2" t="inlineStr">
        <is>
          <t>-</t>
        </is>
      </c>
      <c r="F266" s="2" t="inlineStr">
        <is>
          <t>HABIDO</t>
        </is>
      </c>
      <c r="G266" s="2" t="inlineStr">
        <is>
          <t>ACTIVO</t>
        </is>
      </c>
      <c r="H266" s="2" t="inlineStr">
        <is>
          <t>09/12/2020</t>
        </is>
      </c>
      <c r="I266" s="2" t="inlineStr">
        <is>
          <t>07/12/2020</t>
        </is>
      </c>
      <c r="J266" s="2" t="inlineStr">
        <is>
          <t>LA LIBERTAD</t>
        </is>
      </c>
      <c r="K266" s="2" t="inlineStr">
        <is>
          <t>SANTIAGO DE CHUCO</t>
        </is>
      </c>
      <c r="L266" s="2" t="inlineStr">
        <is>
          <t>CACHICADAN</t>
        </is>
      </c>
      <c r="M266" s="2" t="inlineStr">
        <is>
          <t>CASERIO SANTA ROSA NRO. S/N CAS. SANTA ROSA</t>
        </is>
      </c>
      <c r="N266" s="2" t="inlineStr">
        <is>
          <t>-</t>
        </is>
      </c>
      <c r="O266" s="2" t="inlineStr">
        <is>
          <t>-</t>
        </is>
      </c>
      <c r="P266" s="2" t="inlineStr">
        <is>
          <t>SIN ACTIVIDAD</t>
        </is>
      </c>
      <c r="Q266" s="2" t="inlineStr">
        <is>
          <t>CRIA DE GANADO.</t>
        </is>
      </c>
      <c r="R266" s="2" t="inlineStr">
        <is>
          <t>ELAB DE PRODUCTOS LACTEOS.</t>
        </is>
      </c>
      <c r="S266" s="2" t="inlineStr">
        <is>
          <t>-</t>
        </is>
      </c>
      <c r="T266" s="2" t="inlineStr">
        <is>
          <t>NO</t>
        </is>
      </c>
      <c r="U266" s="2" t="inlineStr">
        <is>
          <t>-</t>
        </is>
      </c>
      <c r="V266" s="2" t="inlineStr">
        <is>
          <t>-</t>
        </is>
      </c>
      <c r="W266" s="2" t="inlineStr">
        <is>
          <t>-</t>
        </is>
      </c>
      <c r="X266" s="2" t="inlineStr">
        <is>
          <t>-</t>
        </is>
      </c>
    </row>
    <row r="267">
      <c r="A267" s="2" t="inlineStr">
        <is>
          <t>20601590621</t>
        </is>
      </c>
      <c r="B267" s="2" t="inlineStr">
        <is>
          <t>COOPERATIVA AGRARIA DE PRODUCTORES LOS MOROCHUCOS - CANGALLO</t>
        </is>
      </c>
      <c r="C267" s="2" t="inlineStr">
        <is>
          <t>COOPERATIVAS, SAIS, CAPS</t>
        </is>
      </c>
      <c r="D267" s="2" t="inlineStr">
        <is>
          <t>-</t>
        </is>
      </c>
      <c r="E267" s="2" t="inlineStr">
        <is>
          <t>-</t>
        </is>
      </c>
      <c r="F267" s="2" t="inlineStr">
        <is>
          <t>HABIDO</t>
        </is>
      </c>
      <c r="G267" s="2" t="inlineStr">
        <is>
          <t>ACTIVO</t>
        </is>
      </c>
      <c r="H267" s="2" t="inlineStr">
        <is>
          <t>19/10/2016</t>
        </is>
      </c>
      <c r="I267" s="2" t="inlineStr">
        <is>
          <t>01/01/2017</t>
        </is>
      </c>
      <c r="J267" s="2" t="inlineStr">
        <is>
          <t>AYACUCHO</t>
        </is>
      </c>
      <c r="K267" s="2" t="inlineStr">
        <is>
          <t>CANGALLO</t>
        </is>
      </c>
      <c r="L267" s="2" t="inlineStr">
        <is>
          <t>LOS MOROCHUCOS</t>
        </is>
      </c>
      <c r="M267" s="2" t="inlineStr">
        <is>
          <t>JR. LOS LAURELES NRO. S/N (FRTE AL INSTITUTO FE Y ALEGRIA)</t>
        </is>
      </c>
      <c r="N267" s="2" t="inlineStr">
        <is>
          <t>-</t>
        </is>
      </c>
      <c r="O267" s="2" t="inlineStr">
        <is>
          <t>-</t>
        </is>
      </c>
      <c r="P267" s="2" t="inlineStr">
        <is>
          <t>SIN ACTIVIDAD</t>
        </is>
      </c>
      <c r="Q267" s="2" t="inlineStr">
        <is>
          <t>SERVICIOS AGRICOLAS, GANADERAS.</t>
        </is>
      </c>
      <c r="R267" s="2" t="inlineStr">
        <is>
          <t>ELAB DE PRODUCTOS LACTEOS.</t>
        </is>
      </c>
      <c r="S267" s="2" t="inlineStr">
        <is>
          <t>-</t>
        </is>
      </c>
      <c r="T267" s="2" t="inlineStr">
        <is>
          <t>NO</t>
        </is>
      </c>
      <c r="U267" s="2" t="inlineStr">
        <is>
          <t>-</t>
        </is>
      </c>
      <c r="V267" s="2" t="inlineStr">
        <is>
          <t>-</t>
        </is>
      </c>
      <c r="W267" s="2" t="inlineStr">
        <is>
          <t>-</t>
        </is>
      </c>
      <c r="X267" s="2" t="inlineStr">
        <is>
          <t>-</t>
        </is>
      </c>
    </row>
    <row r="268">
      <c r="A268" s="2" t="inlineStr">
        <is>
          <t>20602526365</t>
        </is>
      </c>
      <c r="B268" s="2" t="inlineStr">
        <is>
          <t>COOPERATIVA AGRARIA DE PRODUCTORES ORGÁNICOS DE PALTA DEL VALLE LAMBRAS VRAEM-COPPAL VRAEM</t>
        </is>
      </c>
      <c r="C268" s="2" t="inlineStr">
        <is>
          <t>COOPERATIVAS, SAIS, CAPS</t>
        </is>
      </c>
      <c r="D268" s="2" t="inlineStr">
        <is>
          <t>-</t>
        </is>
      </c>
      <c r="E268" s="2" t="inlineStr">
        <is>
          <t>COPPAL VRAEM</t>
        </is>
      </c>
      <c r="F268" s="2" t="inlineStr">
        <is>
          <t>HABIDO</t>
        </is>
      </c>
      <c r="G268" s="2" t="inlineStr">
        <is>
          <t>ACTIVO</t>
        </is>
      </c>
      <c r="H268" s="2" t="inlineStr">
        <is>
          <t>09/10/2017</t>
        </is>
      </c>
      <c r="I268" s="2" t="inlineStr">
        <is>
          <t>09/10/2017</t>
        </is>
      </c>
      <c r="J268" s="2" t="inlineStr">
        <is>
          <t>HUANCAVELICA</t>
        </is>
      </c>
      <c r="K268" s="2" t="inlineStr">
        <is>
          <t>TAYACAJA</t>
        </is>
      </c>
      <c r="L268" s="2" t="inlineStr">
        <is>
          <t>HUACHOCOLPA</t>
        </is>
      </c>
      <c r="M268" s="2" t="inlineStr">
        <is>
          <t>JR. 13 DE JUNIO NRO. SN C.P. SANTA MARIA (FRENTE A LA PLAZA PRINCIPAL)</t>
        </is>
      </c>
      <c r="N268" s="2" t="inlineStr">
        <is>
          <t>-</t>
        </is>
      </c>
      <c r="O268" s="2" t="inlineStr">
        <is>
          <t>-</t>
        </is>
      </c>
      <c r="P268" s="2" t="inlineStr">
        <is>
          <t>SIN ACTIVIDAD</t>
        </is>
      </c>
      <c r="Q268" s="2" t="inlineStr">
        <is>
          <t>EXPLOTACION MIXTA.</t>
        </is>
      </c>
      <c r="R268" s="2" t="inlineStr">
        <is>
          <t>-</t>
        </is>
      </c>
      <c r="S268" s="2" t="inlineStr">
        <is>
          <t>-</t>
        </is>
      </c>
      <c r="T268" s="2" t="inlineStr">
        <is>
          <t>NO</t>
        </is>
      </c>
      <c r="U268" s="2" t="inlineStr">
        <is>
          <t>-</t>
        </is>
      </c>
      <c r="V268" s="2" t="inlineStr">
        <is>
          <t>-</t>
        </is>
      </c>
      <c r="W268" s="2" t="inlineStr">
        <is>
          <t>-</t>
        </is>
      </c>
      <c r="X268" s="2" t="inlineStr">
        <is>
          <t>-</t>
        </is>
      </c>
    </row>
    <row r="269">
      <c r="A269" s="2" t="inlineStr">
        <is>
          <t>20603942028</t>
        </is>
      </c>
      <c r="B269" s="2" t="inlineStr">
        <is>
          <t>COOPERATIVA AGRARIA DE PRODUCTORES TIKANKA CHIARA-AYACUCHO</t>
        </is>
      </c>
      <c r="C269" s="2" t="inlineStr">
        <is>
          <t>COOPERATIVAS, SAIS, CAPS</t>
        </is>
      </c>
      <c r="D269" s="2" t="inlineStr">
        <is>
          <t>-</t>
        </is>
      </c>
      <c r="E269" s="2" t="inlineStr">
        <is>
          <t>COOPATC</t>
        </is>
      </c>
      <c r="F269" s="2" t="inlineStr">
        <is>
          <t>HABIDO</t>
        </is>
      </c>
      <c r="G269" s="2" t="inlineStr">
        <is>
          <t>ACTIVO</t>
        </is>
      </c>
      <c r="H269" s="2" t="inlineStr">
        <is>
          <t>20/12/2018</t>
        </is>
      </c>
      <c r="I269" s="2" t="inlineStr">
        <is>
          <t>20/12/2018</t>
        </is>
      </c>
      <c r="J269" s="2" t="inlineStr">
        <is>
          <t>AYACUCHO</t>
        </is>
      </c>
      <c r="K269" s="2" t="inlineStr">
        <is>
          <t>HUAMANGA</t>
        </is>
      </c>
      <c r="L269" s="2" t="inlineStr">
        <is>
          <t>CHIARA</t>
        </is>
      </c>
      <c r="M269" s="2" t="inlineStr">
        <is>
          <t>CAR. CARRETERA A VILCAS HUAMAN MZA. J LOTE. 01 C.P. MANALLASACC (PLAZA PRINCIPAL DE MANALLASACC)</t>
        </is>
      </c>
      <c r="N269" s="2" t="inlineStr">
        <is>
          <t>-</t>
        </is>
      </c>
      <c r="O269" s="2" t="inlineStr">
        <is>
          <t>-</t>
        </is>
      </c>
      <c r="P269" s="2" t="inlineStr">
        <is>
          <t>SIN ACTIVIDAD</t>
        </is>
      </c>
      <c r="Q269" s="2" t="inlineStr">
        <is>
          <t>CULTIVOS DE CEREALES.</t>
        </is>
      </c>
      <c r="R269" s="2" t="inlineStr">
        <is>
          <t>OTRAS ACTIVIDADES EMPRESARIALES NCP.</t>
        </is>
      </c>
      <c r="S269" s="2" t="inlineStr">
        <is>
          <t>-</t>
        </is>
      </c>
      <c r="T269" s="2" t="inlineStr">
        <is>
          <t>NO</t>
        </is>
      </c>
      <c r="U269" s="2" t="inlineStr">
        <is>
          <t>-</t>
        </is>
      </c>
      <c r="V269" s="2" t="inlineStr">
        <is>
          <t>-</t>
        </is>
      </c>
      <c r="W269" s="2" t="inlineStr">
        <is>
          <t>-</t>
        </is>
      </c>
      <c r="X269" s="2" t="inlineStr">
        <is>
          <t>-</t>
        </is>
      </c>
    </row>
    <row r="270">
      <c r="A270" s="2" t="inlineStr">
        <is>
          <t>20601106699</t>
        </is>
      </c>
      <c r="B270" s="2" t="inlineStr">
        <is>
          <t>COOPERATIVA AGRARIA DE PRODUCTOS BIO ORGANICOS Y GRANOS ANDINOS DE VIRACO - COOPRORGANIC</t>
        </is>
      </c>
      <c r="C270" s="2" t="inlineStr">
        <is>
          <t>COOPERATIVAS, SAIS, CAPS</t>
        </is>
      </c>
      <c r="D270" s="2" t="inlineStr">
        <is>
          <t>-</t>
        </is>
      </c>
      <c r="E270" s="2" t="inlineStr">
        <is>
          <t>-</t>
        </is>
      </c>
      <c r="F270" s="2" t="inlineStr">
        <is>
          <t>HABIDO</t>
        </is>
      </c>
      <c r="G270" s="2" t="inlineStr">
        <is>
          <t>ACTIVO</t>
        </is>
      </c>
      <c r="H270" s="2" t="inlineStr">
        <is>
          <t>23/03/2016</t>
        </is>
      </c>
      <c r="I270" s="2" t="inlineStr">
        <is>
          <t>01/04/2016</t>
        </is>
      </c>
      <c r="J270" s="2" t="inlineStr">
        <is>
          <t>AREQUIPA</t>
        </is>
      </c>
      <c r="K270" s="2" t="inlineStr">
        <is>
          <t>CASTILLA</t>
        </is>
      </c>
      <c r="L270" s="2" t="inlineStr">
        <is>
          <t>VIRACO</t>
        </is>
      </c>
      <c r="M270" s="2" t="inlineStr">
        <is>
          <t>CAL. HERMENEGILDO GUZMÁN MZA. O LOTE. 5 (A 30 METROS DE LA PLAZA GRAU)</t>
        </is>
      </c>
      <c r="N270" s="2" t="inlineStr">
        <is>
          <t>-</t>
        </is>
      </c>
      <c r="O270" s="2" t="inlineStr">
        <is>
          <t>-</t>
        </is>
      </c>
      <c r="P270" s="2" t="inlineStr">
        <is>
          <t>SIN ACTIVIDAD</t>
        </is>
      </c>
      <c r="Q270" s="2" t="inlineStr">
        <is>
          <t>VTA.  MAY. DE MATERIAS PRIMAS AGROPEC.</t>
        </is>
      </c>
      <c r="R270" s="2" t="inlineStr">
        <is>
          <t>SERVICIOS AGRICOLAS, GANADERAS.</t>
        </is>
      </c>
      <c r="S270" s="2" t="inlineStr">
        <is>
          <t>-</t>
        </is>
      </c>
      <c r="T270" s="2" t="inlineStr">
        <is>
          <t>NO</t>
        </is>
      </c>
      <c r="U270" s="2" t="inlineStr">
        <is>
          <t>-</t>
        </is>
      </c>
      <c r="V270" s="2" t="inlineStr">
        <is>
          <t>-</t>
        </is>
      </c>
      <c r="W270" s="2" t="inlineStr">
        <is>
          <t>-</t>
        </is>
      </c>
      <c r="X270" s="2" t="inlineStr">
        <is>
          <t>-</t>
        </is>
      </c>
    </row>
    <row r="271">
      <c r="A271" s="2" t="inlineStr">
        <is>
          <t>20600146689</t>
        </is>
      </c>
      <c r="B271" s="2" t="inlineStr">
        <is>
          <t>COOPERATIVA AGRARIA DE SERVICIOS AGRICOLAS TAMBOPATA CANDAMO</t>
        </is>
      </c>
      <c r="C271" s="2" t="inlineStr">
        <is>
          <t>COOPERATIVAS, SAIS, CAPS</t>
        </is>
      </c>
      <c r="D271" s="2" t="inlineStr">
        <is>
          <t>-</t>
        </is>
      </c>
      <c r="E271" s="2" t="inlineStr">
        <is>
          <t>COOPASER TAMBOPATA CANDAMO</t>
        </is>
      </c>
      <c r="F271" s="2" t="inlineStr">
        <is>
          <t>HABIDO</t>
        </is>
      </c>
      <c r="G271" s="2" t="inlineStr">
        <is>
          <t>ACTIVO</t>
        </is>
      </c>
      <c r="H271" s="2" t="inlineStr">
        <is>
          <t>17/02/2015</t>
        </is>
      </c>
      <c r="I271" s="2" t="inlineStr">
        <is>
          <t>17/02/2015</t>
        </is>
      </c>
      <c r="J271" s="2" t="inlineStr">
        <is>
          <t>MADRE DE DIOS</t>
        </is>
      </c>
      <c r="K271" s="2" t="inlineStr">
        <is>
          <t>TAMBOPATA</t>
        </is>
      </c>
      <c r="L271" s="2" t="inlineStr">
        <is>
          <t>TAMBOPATA</t>
        </is>
      </c>
      <c r="M271" s="2" t="inlineStr">
        <is>
          <t>JR. ANCASH NRO. 689 A.H. HUERTO FAMILIAR</t>
        </is>
      </c>
      <c r="N271" s="2" t="inlineStr">
        <is>
          <t>-</t>
        </is>
      </c>
      <c r="O271" s="2" t="inlineStr">
        <is>
          <t>-</t>
        </is>
      </c>
      <c r="P271" s="2" t="inlineStr">
        <is>
          <t>EXPORTADOR</t>
        </is>
      </c>
      <c r="Q271" s="2" t="inlineStr">
        <is>
          <t>CULTIVOS DE CEREALES.</t>
        </is>
      </c>
      <c r="R271" s="2" t="inlineStr">
        <is>
          <t>ELAB. CACAO, CHOCOLATE Y CONFIT.</t>
        </is>
      </c>
      <c r="S271" s="2" t="inlineStr">
        <is>
          <t>-</t>
        </is>
      </c>
      <c r="T271" s="2" t="inlineStr">
        <is>
          <t>NO</t>
        </is>
      </c>
      <c r="U271" s="2" t="inlineStr">
        <is>
          <t>-</t>
        </is>
      </c>
      <c r="V271" s="2" t="inlineStr">
        <is>
          <t>-</t>
        </is>
      </c>
      <c r="W271" s="2" t="inlineStr">
        <is>
          <t>-</t>
        </is>
      </c>
      <c r="X271" s="2" t="inlineStr">
        <is>
          <t>-</t>
        </is>
      </c>
    </row>
    <row r="272">
      <c r="A272" s="2" t="inlineStr">
        <is>
          <t>20558183552</t>
        </is>
      </c>
      <c r="B272" s="2" t="inlineStr">
        <is>
          <t>COOPERATIVA AGRARIA DE SERVICIOS ALPAQUEROS YURAC QORI TISCO - COOPASAY TISCO</t>
        </is>
      </c>
      <c r="C272" s="2" t="inlineStr">
        <is>
          <t>COOPERATIVAS, SAIS, CAPS</t>
        </is>
      </c>
      <c r="D272" s="2" t="inlineStr">
        <is>
          <t>-</t>
        </is>
      </c>
      <c r="E272" s="2" t="inlineStr">
        <is>
          <t>-</t>
        </is>
      </c>
      <c r="F272" s="2" t="inlineStr">
        <is>
          <t>HABIDO</t>
        </is>
      </c>
      <c r="G272" s="2" t="inlineStr">
        <is>
          <t>ACTIVO</t>
        </is>
      </c>
      <c r="H272" s="2" t="inlineStr">
        <is>
          <t>11/04/2013</t>
        </is>
      </c>
      <c r="I272" s="2" t="inlineStr">
        <is>
          <t>11/04/2013</t>
        </is>
      </c>
      <c r="J272" s="2" t="inlineStr">
        <is>
          <t>AREQUIPA</t>
        </is>
      </c>
      <c r="K272" s="2" t="inlineStr">
        <is>
          <t>CAYLLOMA</t>
        </is>
      </c>
      <c r="L272" s="2" t="inlineStr">
        <is>
          <t>TISCO</t>
        </is>
      </c>
      <c r="M272" s="2" t="inlineStr">
        <is>
          <t>MZA. LL LOTE. 8 TISCO (AL FRENTE DE PLAZA PRINCIPAL)</t>
        </is>
      </c>
      <c r="N272" s="2" t="inlineStr">
        <is>
          <t>-</t>
        </is>
      </c>
      <c r="O272" s="2" t="inlineStr">
        <is>
          <t>-</t>
        </is>
      </c>
      <c r="P272" s="2" t="inlineStr">
        <is>
          <t>SIN ACTIVIDAD</t>
        </is>
      </c>
      <c r="Q272" s="2" t="inlineStr">
        <is>
          <t>EXPLOTACION MIXTA.</t>
        </is>
      </c>
      <c r="R272" s="2" t="inlineStr">
        <is>
          <t>VTA.  MAY. DE MATERIAS PRIMAS AGROPEC.</t>
        </is>
      </c>
      <c r="S272" s="2" t="inlineStr">
        <is>
          <t>-</t>
        </is>
      </c>
      <c r="T272" s="2" t="inlineStr">
        <is>
          <t>NO</t>
        </is>
      </c>
      <c r="U272" s="2" t="inlineStr">
        <is>
          <t>-</t>
        </is>
      </c>
      <c r="V272" s="2" t="inlineStr">
        <is>
          <t>-</t>
        </is>
      </c>
      <c r="W272" s="2" t="inlineStr">
        <is>
          <t>-</t>
        </is>
      </c>
      <c r="X272" s="2" t="inlineStr">
        <is>
          <t>-</t>
        </is>
      </c>
    </row>
    <row r="273">
      <c r="A273" s="2" t="inlineStr">
        <is>
          <t>20450319423</t>
        </is>
      </c>
      <c r="B273" s="2" t="inlineStr">
        <is>
          <t>COOPERATIVA AGRARIA DE SERVICIOS MULTIPLES CAFE DONCEL</t>
        </is>
      </c>
      <c r="C273" s="2" t="inlineStr">
        <is>
          <t>COOPERATIVAS, SAIS, CAPS</t>
        </is>
      </c>
      <c r="D273" s="2" t="inlineStr">
        <is>
          <t>-</t>
        </is>
      </c>
      <c r="E273" s="2" t="inlineStr">
        <is>
          <t>-</t>
        </is>
      </c>
      <c r="F273" s="2" t="inlineStr">
        <is>
          <t>HABIDO</t>
        </is>
      </c>
      <c r="G273" s="2" t="inlineStr">
        <is>
          <t>ACTIVO</t>
        </is>
      </c>
      <c r="H273" s="2" t="inlineStr">
        <is>
          <t>17/04/2008</t>
        </is>
      </c>
      <c r="I273" s="2" t="inlineStr">
        <is>
          <t>20/04/2008</t>
        </is>
      </c>
      <c r="J273" s="2" t="inlineStr">
        <is>
          <t>SAN MARTIN</t>
        </is>
      </c>
      <c r="K273" s="2" t="inlineStr">
        <is>
          <t>MOYOBAMBA</t>
        </is>
      </c>
      <c r="L273" s="2" t="inlineStr">
        <is>
          <t>SORITOR</t>
        </is>
      </c>
      <c r="M273" s="2" t="inlineStr">
        <is>
          <t>AV. CAJAMARCA NRO. S/N (C-1 BARRIO TANGUMI  SALIDA A SAN MARCOS)</t>
        </is>
      </c>
      <c r="N273" s="2" t="inlineStr">
        <is>
          <t>-</t>
        </is>
      </c>
      <c r="O273" s="2" t="inlineStr">
        <is>
          <t>-</t>
        </is>
      </c>
      <c r="P273" s="2" t="inlineStr">
        <is>
          <t>SIN ACTIVIDAD</t>
        </is>
      </c>
      <c r="Q273" s="2" t="inlineStr">
        <is>
          <t>CULTIVOS DE CEREALES.</t>
        </is>
      </c>
      <c r="R273" s="2" t="inlineStr">
        <is>
          <t>TRANSPORTE  DE CARGA POR CARRETERA.</t>
        </is>
      </c>
      <c r="S273" s="2" t="inlineStr">
        <is>
          <t>-</t>
        </is>
      </c>
      <c r="T273" s="2" t="inlineStr">
        <is>
          <t>NO</t>
        </is>
      </c>
      <c r="U273" s="2" t="inlineStr">
        <is>
          <t>-</t>
        </is>
      </c>
      <c r="V273" s="2" t="inlineStr">
        <is>
          <t>-</t>
        </is>
      </c>
      <c r="W273" s="2" t="inlineStr">
        <is>
          <t>-</t>
        </is>
      </c>
      <c r="X273" s="2" t="inlineStr">
        <is>
          <t>-</t>
        </is>
      </c>
    </row>
    <row r="274">
      <c r="A274" s="2" t="inlineStr">
        <is>
          <t>20606396849</t>
        </is>
      </c>
      <c r="B274" s="2" t="inlineStr">
        <is>
          <t>COOPERATIVA AGRARIA DE SERVICIOS MULTIPLES CAMPO VERDE DE JOSE MARIA ARGUEDAS - CASMUCAV</t>
        </is>
      </c>
      <c r="C274" s="2" t="inlineStr">
        <is>
          <t>COOPERATIVAS, SAIS, CAPS</t>
        </is>
      </c>
      <c r="D274" s="2" t="inlineStr">
        <is>
          <t>-</t>
        </is>
      </c>
      <c r="E274" s="2" t="inlineStr">
        <is>
          <t>-</t>
        </is>
      </c>
      <c r="F274" s="2" t="inlineStr">
        <is>
          <t>HABIDO</t>
        </is>
      </c>
      <c r="G274" s="2" t="inlineStr">
        <is>
          <t>ACTIVO</t>
        </is>
      </c>
      <c r="H274" s="2" t="inlineStr">
        <is>
          <t>25/08/2020</t>
        </is>
      </c>
      <c r="I274" s="2" t="inlineStr">
        <is>
          <t>22/08/2020</t>
        </is>
      </c>
      <c r="J274" s="2" t="inlineStr">
        <is>
          <t>APURIMAC</t>
        </is>
      </c>
      <c r="K274" s="2" t="inlineStr">
        <is>
          <t>ANDAHUAYLAS</t>
        </is>
      </c>
      <c r="L274" s="2" t="inlineStr">
        <is>
          <t>ANDAHUAYLAS</t>
        </is>
      </c>
      <c r="M274" s="2" t="inlineStr">
        <is>
          <t>NRO. S/N HUANCABAMBA</t>
        </is>
      </c>
      <c r="N274" s="2" t="inlineStr">
        <is>
          <t>-</t>
        </is>
      </c>
      <c r="O274" s="2" t="inlineStr">
        <is>
          <t>-</t>
        </is>
      </c>
      <c r="P274" s="2" t="inlineStr">
        <is>
          <t>SIN ACTIVIDAD</t>
        </is>
      </c>
      <c r="Q274" s="2" t="inlineStr">
        <is>
          <t>OTROS TIPOS DE INTERMEDIACION  FINANC.</t>
        </is>
      </c>
      <c r="R274" s="2" t="inlineStr">
        <is>
          <t>-</t>
        </is>
      </c>
      <c r="S274" s="2" t="inlineStr">
        <is>
          <t>-</t>
        </is>
      </c>
      <c r="T274" s="2" t="inlineStr">
        <is>
          <t>NO</t>
        </is>
      </c>
      <c r="U274" s="2" t="inlineStr">
        <is>
          <t>-</t>
        </is>
      </c>
      <c r="V274" s="2" t="inlineStr">
        <is>
          <t>-</t>
        </is>
      </c>
      <c r="W274" s="2" t="inlineStr">
        <is>
          <t>-</t>
        </is>
      </c>
      <c r="X274" s="2" t="inlineStr">
        <is>
          <t>-</t>
        </is>
      </c>
    </row>
    <row r="275">
      <c r="A275" s="2" t="inlineStr">
        <is>
          <t>20603820691</t>
        </is>
      </c>
      <c r="B275" s="2" t="inlineStr">
        <is>
          <t>COOPERATIVA AGRARIA DE SERVICIOS MULTIPLES CORDILLERA AZUL - CORDILLERA AZUL COOP</t>
        </is>
      </c>
      <c r="C275" s="2" t="inlineStr">
        <is>
          <t>COOPERATIVAS, SAIS, CAPS</t>
        </is>
      </c>
      <c r="D275" s="2" t="inlineStr">
        <is>
          <t>-</t>
        </is>
      </c>
      <c r="E275" s="2" t="inlineStr">
        <is>
          <t>-</t>
        </is>
      </c>
      <c r="F275" s="2" t="inlineStr">
        <is>
          <t>HABIDO</t>
        </is>
      </c>
      <c r="G275" s="2" t="inlineStr">
        <is>
          <t>ACTIVO</t>
        </is>
      </c>
      <c r="H275" s="2" t="inlineStr">
        <is>
          <t>19/11/2018</t>
        </is>
      </c>
      <c r="I275" s="2" t="inlineStr">
        <is>
          <t>19/11/2018</t>
        </is>
      </c>
      <c r="J275" s="2" t="inlineStr">
        <is>
          <t>SAN MARTIN</t>
        </is>
      </c>
      <c r="K275" s="2" t="inlineStr">
        <is>
          <t>BELLAVISTA</t>
        </is>
      </c>
      <c r="L275" s="2" t="inlineStr">
        <is>
          <t>BELLAVISTA</t>
        </is>
      </c>
      <c r="M275" s="2" t="inlineStr">
        <is>
          <t>CAR. F. BELAUNDE TERRY NRO. S/N SEC. PORVENIR (AL COSTADO DE GRIFO ARIUS)</t>
        </is>
      </c>
      <c r="N275" s="2" t="inlineStr">
        <is>
          <t>-</t>
        </is>
      </c>
      <c r="O275" s="2" t="inlineStr">
        <is>
          <t>-</t>
        </is>
      </c>
      <c r="P275" s="2" t="inlineStr">
        <is>
          <t>IMPORTADOR/EXPORTADOR</t>
        </is>
      </c>
      <c r="Q275" s="2" t="inlineStr">
        <is>
          <t>VTA.  MAY. DE MATERIAS PRIMAS AGROPEC.</t>
        </is>
      </c>
      <c r="R275" s="2" t="inlineStr">
        <is>
          <t>SERVICIOS AGRICOLAS, GANADERAS.</t>
        </is>
      </c>
      <c r="S275" s="2" t="inlineStr">
        <is>
          <t>-</t>
        </is>
      </c>
      <c r="T275" s="2" t="inlineStr">
        <is>
          <t>NO</t>
        </is>
      </c>
      <c r="U275" s="2" t="inlineStr">
        <is>
          <t>-</t>
        </is>
      </c>
      <c r="V275" s="2" t="inlineStr">
        <is>
          <t>-</t>
        </is>
      </c>
      <c r="W275" s="2" t="inlineStr">
        <is>
          <t>-</t>
        </is>
      </c>
      <c r="X275" s="2" t="inlineStr">
        <is>
          <t>-</t>
        </is>
      </c>
    </row>
    <row r="276">
      <c r="A276" s="2" t="inlineStr">
        <is>
          <t>20601006368</t>
        </is>
      </c>
      <c r="B276" s="2" t="inlineStr">
        <is>
          <t>COOPERATIVA AGRARIA DE SERVICIOS MULTIPLES SUR ANDINO - COOPSUR</t>
        </is>
      </c>
      <c r="C276" s="2" t="inlineStr">
        <is>
          <t>COOPERATIVAS, SAIS, CAPS</t>
        </is>
      </c>
      <c r="D276" s="2" t="inlineStr">
        <is>
          <t>-</t>
        </is>
      </c>
      <c r="E276" s="2" t="inlineStr">
        <is>
          <t>-</t>
        </is>
      </c>
      <c r="F276" s="2" t="inlineStr">
        <is>
          <t>HABIDO</t>
        </is>
      </c>
      <c r="G276" s="2" t="inlineStr">
        <is>
          <t>ACTIVO</t>
        </is>
      </c>
      <c r="H276" s="2" t="inlineStr">
        <is>
          <t>12/02/2016</t>
        </is>
      </c>
      <c r="I276" s="2" t="inlineStr">
        <is>
          <t>01/03/2016</t>
        </is>
      </c>
      <c r="J276" s="2" t="inlineStr">
        <is>
          <t>APURIMAC</t>
        </is>
      </c>
      <c r="K276" s="2" t="inlineStr">
        <is>
          <t>ANDAHUAYLAS</t>
        </is>
      </c>
      <c r="L276" s="2" t="inlineStr">
        <is>
          <t>SAN JERONIMO</t>
        </is>
      </c>
      <c r="M276" s="2" t="inlineStr">
        <is>
          <t>NRO. SN C.P. POLTOCSA (LETRERO 7CAS ABAJO C2P SRA.NEVISA)</t>
        </is>
      </c>
      <c r="N276" s="2" t="inlineStr">
        <is>
          <t>-</t>
        </is>
      </c>
      <c r="O276" s="2" t="inlineStr">
        <is>
          <t>-</t>
        </is>
      </c>
      <c r="P276" s="2" t="inlineStr">
        <is>
          <t>SIN ACTIVIDAD</t>
        </is>
      </c>
      <c r="Q276" s="2" t="inlineStr">
        <is>
          <t>SERVICIOS AGRICOLAS, GANADERAS.</t>
        </is>
      </c>
      <c r="R276" s="2" t="inlineStr">
        <is>
          <t>ALQUILER OTROS TIPOS MAQ.Y EQUI. NCP.</t>
        </is>
      </c>
      <c r="S276" s="2" t="inlineStr">
        <is>
          <t>-</t>
        </is>
      </c>
      <c r="T276" s="2" t="inlineStr">
        <is>
          <t>NO</t>
        </is>
      </c>
      <c r="U276" s="2" t="inlineStr">
        <is>
          <t>-</t>
        </is>
      </c>
      <c r="V276" s="2" t="inlineStr">
        <is>
          <t>-</t>
        </is>
      </c>
      <c r="W276" s="2" t="inlineStr">
        <is>
          <t>-</t>
        </is>
      </c>
      <c r="X276" s="2" t="inlineStr">
        <is>
          <t>-</t>
        </is>
      </c>
    </row>
    <row r="277">
      <c r="A277" s="2" t="inlineStr">
        <is>
          <t>20604151954</t>
        </is>
      </c>
      <c r="B277" s="2" t="inlineStr">
        <is>
          <t>COOPERATIVA AGRARIA DE SERVICIOS MULTIPLES SUR ORIENTE - COOPSSUR ORIENTE</t>
        </is>
      </c>
      <c r="C277" s="2" t="inlineStr">
        <is>
          <t>COOPERATIVAS, SAIS, CAPS</t>
        </is>
      </c>
      <c r="D277" s="2" t="inlineStr">
        <is>
          <t>-</t>
        </is>
      </c>
      <c r="E277" s="2" t="inlineStr">
        <is>
          <t>-</t>
        </is>
      </c>
      <c r="F277" s="2" t="inlineStr">
        <is>
          <t>HABIDO</t>
        </is>
      </c>
      <c r="G277" s="2" t="inlineStr">
        <is>
          <t>ACTIVO</t>
        </is>
      </c>
      <c r="H277" s="2" t="inlineStr">
        <is>
          <t>02/02/2019</t>
        </is>
      </c>
      <c r="I277" s="2" t="inlineStr">
        <is>
          <t>01/03/2019</t>
        </is>
      </c>
      <c r="J277" s="2" t="inlineStr">
        <is>
          <t>MADRE DE DIOS</t>
        </is>
      </c>
      <c r="K277" s="2" t="inlineStr">
        <is>
          <t>TAMBOPATA</t>
        </is>
      </c>
      <c r="L277" s="2" t="inlineStr">
        <is>
          <t>TAMBOPATA</t>
        </is>
      </c>
      <c r="M277" s="2" t="inlineStr">
        <is>
          <t>AV. LEON VELARDE NRO. 380</t>
        </is>
      </c>
      <c r="N277" s="2" t="inlineStr">
        <is>
          <t>-</t>
        </is>
      </c>
      <c r="O277" s="2" t="inlineStr">
        <is>
          <t>-</t>
        </is>
      </c>
      <c r="P277" s="2" t="inlineStr">
        <is>
          <t>IMPORTADOR/EXPORTADOR</t>
        </is>
      </c>
      <c r="Q277" s="2" t="inlineStr">
        <is>
          <t>VTA. MAY. ALIMENTOS, BEBIDAS Y TABACO.</t>
        </is>
      </c>
      <c r="R277" s="2" t="inlineStr">
        <is>
          <t>ELAB. CACAO, CHOCOLATE Y CONFIT.</t>
        </is>
      </c>
      <c r="S277" s="2" t="inlineStr">
        <is>
          <t>EDUCACION DE ADULTOS Y OTROS</t>
        </is>
      </c>
      <c r="T277" s="2" t="inlineStr">
        <is>
          <t>NO</t>
        </is>
      </c>
      <c r="U277" s="2" t="inlineStr">
        <is>
          <t>-</t>
        </is>
      </c>
      <c r="V277" s="2" t="inlineStr">
        <is>
          <t>-</t>
        </is>
      </c>
      <c r="W277" s="2" t="inlineStr">
        <is>
          <t>-</t>
        </is>
      </c>
      <c r="X277" s="2" t="inlineStr">
        <is>
          <t>-</t>
        </is>
      </c>
    </row>
    <row r="278">
      <c r="A278" s="2" t="inlineStr">
        <is>
          <t>20491204436</t>
        </is>
      </c>
      <c r="B278" s="2" t="inlineStr">
        <is>
          <t>COOPERATIVA AGRARIA DE SERVICIOS MULTIPLES TESORO CHANKA DE KISHUARA - COOPAGROS - KISHUARA</t>
        </is>
      </c>
      <c r="C278" s="2" t="inlineStr">
        <is>
          <t>COOPERATIVAS, SAIS, CAPS</t>
        </is>
      </c>
      <c r="D278" s="2" t="inlineStr">
        <is>
          <t>-</t>
        </is>
      </c>
      <c r="E278" s="2" t="inlineStr">
        <is>
          <t>-</t>
        </is>
      </c>
      <c r="F278" s="2" t="inlineStr">
        <is>
          <t>HABIDO</t>
        </is>
      </c>
      <c r="G278" s="2" t="inlineStr">
        <is>
          <t>ACTIVO</t>
        </is>
      </c>
      <c r="H278" s="2" t="inlineStr">
        <is>
          <t>03/12/2012</t>
        </is>
      </c>
      <c r="I278" s="2" t="inlineStr">
        <is>
          <t>01/02/2013</t>
        </is>
      </c>
      <c r="J278" s="2" t="inlineStr">
        <is>
          <t>APURIMAC</t>
        </is>
      </c>
      <c r="K278" s="2" t="inlineStr">
        <is>
          <t>ANDAHUAYLAS</t>
        </is>
      </c>
      <c r="L278" s="2" t="inlineStr">
        <is>
          <t>KISHUARA</t>
        </is>
      </c>
      <c r="M278" s="2" t="inlineStr">
        <is>
          <t>NRO. SN KISHUARA (AV.AREQUIPA 312 PREG.LOCAL MUNICIPAL)</t>
        </is>
      </c>
      <c r="N278" s="2" t="inlineStr">
        <is>
          <t>-</t>
        </is>
      </c>
      <c r="O278" s="2" t="inlineStr">
        <is>
          <t>-</t>
        </is>
      </c>
      <c r="P278" s="2" t="inlineStr">
        <is>
          <t>SIN ACTIVIDAD</t>
        </is>
      </c>
      <c r="Q278" s="2" t="inlineStr">
        <is>
          <t>SERVICIOS AGRICOLAS, GANADERAS.</t>
        </is>
      </c>
      <c r="R278" s="2" t="inlineStr">
        <is>
          <t>-</t>
        </is>
      </c>
      <c r="S278" s="2" t="inlineStr">
        <is>
          <t>-</t>
        </is>
      </c>
      <c r="T278" s="2" t="inlineStr">
        <is>
          <t>NO</t>
        </is>
      </c>
      <c r="U278" s="2" t="inlineStr">
        <is>
          <t>-</t>
        </is>
      </c>
      <c r="V278" s="2" t="inlineStr">
        <is>
          <t>-</t>
        </is>
      </c>
      <c r="W278" s="2" t="inlineStr">
        <is>
          <t>-</t>
        </is>
      </c>
      <c r="X278" s="2" t="inlineStr">
        <is>
          <t>-</t>
        </is>
      </c>
    </row>
    <row r="279">
      <c r="A279" s="2" t="inlineStr">
        <is>
          <t>20143224857</t>
        </is>
      </c>
      <c r="B279" s="2" t="inlineStr">
        <is>
          <t>COOPERATIVA AGRARIA DE USUARIOS AMAYBAMBA PISTIPATA LTDA. N°34</t>
        </is>
      </c>
      <c r="C279" s="2" t="inlineStr">
        <is>
          <t>COOPERATIVAS, SAIS, CAPS</t>
        </is>
      </c>
      <c r="D279" s="2" t="inlineStr">
        <is>
          <t>-</t>
        </is>
      </c>
      <c r="E279" s="2" t="inlineStr">
        <is>
          <t>COOPERATIVA AGRARIA</t>
        </is>
      </c>
      <c r="F279" s="2" t="inlineStr">
        <is>
          <t>HABIDO</t>
        </is>
      </c>
      <c r="G279" s="2" t="inlineStr">
        <is>
          <t>ACTIVO</t>
        </is>
      </c>
      <c r="H279" s="2" t="inlineStr">
        <is>
          <t>24/06/1993</t>
        </is>
      </c>
      <c r="I279" s="2" t="inlineStr">
        <is>
          <t>01/01/1971</t>
        </is>
      </c>
      <c r="J279" s="2" t="inlineStr">
        <is>
          <t>CUSCO</t>
        </is>
      </c>
      <c r="K279" s="2" t="inlineStr">
        <is>
          <t>LA CONVENCION</t>
        </is>
      </c>
      <c r="L279" s="2" t="inlineStr">
        <is>
          <t>HUAYOPATA</t>
        </is>
      </c>
      <c r="M279" s="2" t="inlineStr">
        <is>
          <t>CAR. QUILLABAMBA CUSCO NRO. KM35</t>
        </is>
      </c>
      <c r="N279" s="2" t="inlineStr">
        <is>
          <t>-</t>
        </is>
      </c>
      <c r="O279" s="2" t="inlineStr">
        <is>
          <t>-</t>
        </is>
      </c>
      <c r="P279" s="2" t="inlineStr">
        <is>
          <t>SIN ACTIVIDAD</t>
        </is>
      </c>
      <c r="Q279" s="2" t="inlineStr">
        <is>
          <t>CULTIVO DE FRUTAS.</t>
        </is>
      </c>
      <c r="R279" s="2" t="inlineStr">
        <is>
          <t>-</t>
        </is>
      </c>
      <c r="S279" s="2" t="inlineStr">
        <is>
          <t>-</t>
        </is>
      </c>
      <c r="T279" s="2" t="inlineStr">
        <is>
          <t>NO</t>
        </is>
      </c>
      <c r="U279" s="2" t="inlineStr">
        <is>
          <t>-</t>
        </is>
      </c>
      <c r="V279" s="2" t="inlineStr">
        <is>
          <t>-</t>
        </is>
      </c>
      <c r="W279" s="2" t="inlineStr">
        <is>
          <t>-</t>
        </is>
      </c>
      <c r="X279" s="2" t="inlineStr">
        <is>
          <t>-</t>
        </is>
      </c>
    </row>
    <row r="280">
      <c r="A280" s="2" t="inlineStr">
        <is>
          <t>20526179367</t>
        </is>
      </c>
      <c r="B280" s="2" t="inlineStr">
        <is>
          <t>COOPERATIVA AGRARIA DE USUARIOS ASPRAOSRA LTDA</t>
        </is>
      </c>
      <c r="C280" s="2" t="inlineStr">
        <is>
          <t>COOPERATIVAS, SAIS, CAPS</t>
        </is>
      </c>
      <c r="D280" s="2" t="inlineStr">
        <is>
          <t>-</t>
        </is>
      </c>
      <c r="E280" s="2" t="inlineStr">
        <is>
          <t>COOPERATIVA AGRARIA ASPRAOSRA</t>
        </is>
      </c>
      <c r="F280" s="2" t="inlineStr">
        <is>
          <t>HABIDO</t>
        </is>
      </c>
      <c r="G280" s="2" t="inlineStr">
        <is>
          <t>ACTIVO</t>
        </is>
      </c>
      <c r="H280" s="2" t="inlineStr">
        <is>
          <t>10/08/2010</t>
        </is>
      </c>
      <c r="I280" s="2" t="inlineStr">
        <is>
          <t>10/08/2010</t>
        </is>
      </c>
      <c r="J280" s="2" t="inlineStr">
        <is>
          <t>PIURA</t>
        </is>
      </c>
      <c r="K280" s="2" t="inlineStr">
        <is>
          <t>MORROPON</t>
        </is>
      </c>
      <c r="L280" s="2" t="inlineStr">
        <is>
          <t>BUENOS AIRES</t>
        </is>
      </c>
      <c r="M280" s="2" t="inlineStr">
        <is>
          <t>BQ PUEBLO NUEVO MZA. A LOTE. 183 C.P.M PUEBLO NUEVO BUENOS (COSTADO DE POSTA MÉDICA)</t>
        </is>
      </c>
      <c r="N280" s="2" t="inlineStr">
        <is>
          <t>-</t>
        </is>
      </c>
      <c r="O280" s="2" t="inlineStr">
        <is>
          <t>-</t>
        </is>
      </c>
      <c r="P280" s="2" t="inlineStr">
        <is>
          <t>IMPORTADOR/EXPORTADOR</t>
        </is>
      </c>
      <c r="Q280" s="2" t="inlineStr">
        <is>
          <t>ELAB. FRUTAS, LEG. Y HORTALIZAS.</t>
        </is>
      </c>
      <c r="R280" s="2" t="inlineStr">
        <is>
          <t>ACTIVIDADES OTRAS ASOCIACIONES NCP.</t>
        </is>
      </c>
      <c r="S280" s="2" t="inlineStr">
        <is>
          <t>-</t>
        </is>
      </c>
      <c r="T280" s="2" t="inlineStr">
        <is>
          <t>NO</t>
        </is>
      </c>
      <c r="U280" s="2" t="inlineStr">
        <is>
          <t>-</t>
        </is>
      </c>
      <c r="V280" s="2" t="inlineStr">
        <is>
          <t>-</t>
        </is>
      </c>
      <c r="W280" s="2" t="inlineStr">
        <is>
          <t>-</t>
        </is>
      </c>
      <c r="X280" s="2" t="inlineStr">
        <is>
          <t>-</t>
        </is>
      </c>
    </row>
    <row r="281">
      <c r="A281" s="2" t="inlineStr">
        <is>
          <t>20601575184</t>
        </is>
      </c>
      <c r="B281" s="2" t="inlineStr">
        <is>
          <t>COOPERATIVA AGRARIA DE USUARIOS DE PEQUEÑOS PRODUCTORES DEL PERU</t>
        </is>
      </c>
      <c r="C281" s="2" t="inlineStr">
        <is>
          <t>COOPERATIVAS, SAIS, CAPS</t>
        </is>
      </c>
      <c r="D281" s="2" t="inlineStr">
        <is>
          <t>-</t>
        </is>
      </c>
      <c r="E281" s="2" t="inlineStr">
        <is>
          <t>-</t>
        </is>
      </c>
      <c r="F281" s="2" t="inlineStr">
        <is>
          <t>HABIDO</t>
        </is>
      </c>
      <c r="G281" s="2" t="inlineStr">
        <is>
          <t>ACTIVO</t>
        </is>
      </c>
      <c r="H281" s="2" t="inlineStr">
        <is>
          <t>13/10/2016</t>
        </is>
      </c>
      <c r="I281" s="2" t="inlineStr">
        <is>
          <t>13/10/2016</t>
        </is>
      </c>
      <c r="J281" s="2" t="inlineStr">
        <is>
          <t>ANCASH</t>
        </is>
      </c>
      <c r="K281" s="2" t="inlineStr">
        <is>
          <t>CASMA</t>
        </is>
      </c>
      <c r="L281" s="2" t="inlineStr">
        <is>
          <t>CASMA</t>
        </is>
      </c>
      <c r="M281" s="2" t="inlineStr">
        <is>
          <t>MZA. C LOTE. 14 U.V. SEÑOR DE LOS MILAGROS</t>
        </is>
      </c>
      <c r="N281" s="2" t="inlineStr">
        <is>
          <t>-</t>
        </is>
      </c>
      <c r="O281" s="2" t="inlineStr">
        <is>
          <t>-</t>
        </is>
      </c>
      <c r="P281" s="2" t="inlineStr">
        <is>
          <t>SIN ACTIVIDAD</t>
        </is>
      </c>
      <c r="Q281" s="2" t="inlineStr">
        <is>
          <t>CULTIVO DE FRUTAS.</t>
        </is>
      </c>
      <c r="R281" s="2" t="inlineStr">
        <is>
          <t>ACTIVIDADES OTRAS ASOCIACIONES NCP.</t>
        </is>
      </c>
      <c r="S281" s="2" t="inlineStr">
        <is>
          <t>-</t>
        </is>
      </c>
      <c r="T281" s="2" t="inlineStr">
        <is>
          <t>NO</t>
        </is>
      </c>
      <c r="U281" s="2" t="inlineStr">
        <is>
          <t>-</t>
        </is>
      </c>
      <c r="V281" s="2" t="inlineStr">
        <is>
          <t>-</t>
        </is>
      </c>
      <c r="W281" s="2" t="inlineStr">
        <is>
          <t>-</t>
        </is>
      </c>
      <c r="X281" s="2" t="inlineStr">
        <is>
          <t>-</t>
        </is>
      </c>
    </row>
    <row r="282">
      <c r="A282" s="2" t="inlineStr">
        <is>
          <t>20600668430</t>
        </is>
      </c>
      <c r="B282" s="2" t="inlineStr">
        <is>
          <t>COOPERATIVA AGRARIA DEL CENTRO POBLADO DE BELLA BAJO MONZON</t>
        </is>
      </c>
      <c r="C282" s="2" t="inlineStr">
        <is>
          <t>COOPERATIVAS, SAIS, CAPS</t>
        </is>
      </c>
      <c r="D282" s="2" t="inlineStr">
        <is>
          <t>-</t>
        </is>
      </c>
      <c r="E282" s="2" t="inlineStr">
        <is>
          <t>CAI BELLA</t>
        </is>
      </c>
      <c r="F282" s="2" t="inlineStr">
        <is>
          <t>HABIDO</t>
        </is>
      </c>
      <c r="G282" s="2" t="inlineStr">
        <is>
          <t>ACTIVO</t>
        </is>
      </c>
      <c r="H282" s="2" t="inlineStr">
        <is>
          <t>15/09/2015</t>
        </is>
      </c>
      <c r="I282" s="2" t="inlineStr">
        <is>
          <t>01/12/2015</t>
        </is>
      </c>
      <c r="J282" s="2" t="inlineStr">
        <is>
          <t>HUANUCO</t>
        </is>
      </c>
      <c r="K282" s="2" t="inlineStr">
        <is>
          <t>LEONCIO PRADO</t>
        </is>
      </c>
      <c r="L282" s="2" t="inlineStr">
        <is>
          <t>MARIANO DAMASO BERAUN</t>
        </is>
      </c>
      <c r="M282" s="2" t="inlineStr">
        <is>
          <t>CAR. MONZON MZA. C LOTE. 0 C.P. BELLA (FRENTE AL COLEGIO MANUEL PARDO UGARTECHE)</t>
        </is>
      </c>
      <c r="N282" s="2" t="inlineStr">
        <is>
          <t>-</t>
        </is>
      </c>
      <c r="O282" s="2" t="inlineStr">
        <is>
          <t>-</t>
        </is>
      </c>
      <c r="P282" s="2" t="inlineStr">
        <is>
          <t>SIN ACTIVIDAD</t>
        </is>
      </c>
      <c r="Q282" s="2" t="inlineStr">
        <is>
          <t>ELAB. CACAO, CHOCOLATE Y CONFIT.</t>
        </is>
      </c>
      <c r="R282" s="2" t="inlineStr">
        <is>
          <t>VTA.  MAY. DE MATERIAS PRIMAS AGROPEC.</t>
        </is>
      </c>
      <c r="S282" s="2" t="inlineStr">
        <is>
          <t>-</t>
        </is>
      </c>
      <c r="T282" s="2" t="inlineStr">
        <is>
          <t>NO</t>
        </is>
      </c>
      <c r="U282" s="2" t="inlineStr">
        <is>
          <t>-</t>
        </is>
      </c>
      <c r="V282" s="2" t="inlineStr">
        <is>
          <t>-</t>
        </is>
      </c>
      <c r="W282" s="2" t="inlineStr">
        <is>
          <t>-</t>
        </is>
      </c>
      <c r="X282" s="2" t="inlineStr">
        <is>
          <t>-</t>
        </is>
      </c>
    </row>
    <row r="283">
      <c r="A283" s="2" t="inlineStr">
        <is>
          <t>20610585184</t>
        </is>
      </c>
      <c r="B283" s="2" t="inlineStr">
        <is>
          <t>COOPERATIVA AGRARIA DEL DESARROLLO ARTESANAL DE FIBRA DE ALPACA DE PICHCCAHUASI</t>
        </is>
      </c>
      <c r="C283" s="2" t="inlineStr">
        <is>
          <t>COOPERATIVAS, SAIS, CAPS</t>
        </is>
      </c>
      <c r="D283" s="2" t="inlineStr">
        <is>
          <t>-</t>
        </is>
      </c>
      <c r="E283" s="2" t="inlineStr">
        <is>
          <t>-</t>
        </is>
      </c>
      <c r="F283" s="2" t="inlineStr">
        <is>
          <t>HABIDO</t>
        </is>
      </c>
      <c r="G283" s="2" t="inlineStr">
        <is>
          <t>ACTIVO</t>
        </is>
      </c>
      <c r="H283" s="2" t="inlineStr">
        <is>
          <t>10/02/2023</t>
        </is>
      </c>
      <c r="I283" s="2" t="inlineStr">
        <is>
          <t>10/02/2023</t>
        </is>
      </c>
      <c r="J283" s="2" t="inlineStr">
        <is>
          <t>HUANCAVELICA</t>
        </is>
      </c>
      <c r="K283" s="2" t="inlineStr">
        <is>
          <t>HUAYTARA</t>
        </is>
      </c>
      <c r="L283" s="2" t="inlineStr">
        <is>
          <t>PILPICHACA</t>
        </is>
      </c>
      <c r="M283" s="2" t="inlineStr">
        <is>
          <t>MZA. L LOTE. 214A BAR. PICHCAHUASI</t>
        </is>
      </c>
      <c r="N283" s="2" t="inlineStr">
        <is>
          <t>-</t>
        </is>
      </c>
      <c r="O283" s="2" t="inlineStr">
        <is>
          <t>-</t>
        </is>
      </c>
      <c r="P283" s="2" t="inlineStr">
        <is>
          <t>SIN ACTIVIDAD</t>
        </is>
      </c>
      <c r="Q283" s="2" t="inlineStr">
        <is>
          <t>OTROS TIPOS DE VENTA AL POR MENOR.</t>
        </is>
      </c>
      <c r="R283" s="2" t="inlineStr">
        <is>
          <t>-</t>
        </is>
      </c>
      <c r="S283" s="2" t="inlineStr">
        <is>
          <t>-</t>
        </is>
      </c>
      <c r="T283" s="2" t="inlineStr">
        <is>
          <t>NO</t>
        </is>
      </c>
      <c r="U283" s="2" t="inlineStr">
        <is>
          <t>-</t>
        </is>
      </c>
      <c r="V283" s="2" t="inlineStr">
        <is>
          <t>-</t>
        </is>
      </c>
      <c r="W283" s="2" t="inlineStr">
        <is>
          <t>-</t>
        </is>
      </c>
      <c r="X283" s="2" t="inlineStr">
        <is>
          <t>-</t>
        </is>
      </c>
    </row>
    <row r="284">
      <c r="A284" s="2" t="inlineStr">
        <is>
          <t>20450105113</t>
        </is>
      </c>
      <c r="B284" s="2" t="inlineStr">
        <is>
          <t>COOPERATIVA AGRARIA DEL PALMITO APROPAL</t>
        </is>
      </c>
      <c r="C284" s="2" t="inlineStr">
        <is>
          <t>COOPERATIVAS, SAIS, CAPS</t>
        </is>
      </c>
      <c r="D284" s="2" t="inlineStr">
        <is>
          <t>-</t>
        </is>
      </c>
      <c r="E284" s="2" t="inlineStr">
        <is>
          <t>-</t>
        </is>
      </c>
      <c r="F284" s="2" t="inlineStr">
        <is>
          <t>HABIDO</t>
        </is>
      </c>
      <c r="G284" s="2" t="inlineStr">
        <is>
          <t>ACTIVO</t>
        </is>
      </c>
      <c r="H284" s="2" t="inlineStr">
        <is>
          <t>29/05/2007</t>
        </is>
      </c>
      <c r="I284" s="2" t="inlineStr">
        <is>
          <t>01/06/2007</t>
        </is>
      </c>
      <c r="J284" s="2" t="inlineStr">
        <is>
          <t>SAN MARTIN</t>
        </is>
      </c>
      <c r="K284" s="2" t="inlineStr">
        <is>
          <t>LAMAS</t>
        </is>
      </c>
      <c r="L284" s="2" t="inlineStr">
        <is>
          <t>CAYNARACHI</t>
        </is>
      </c>
      <c r="M284" s="2" t="inlineStr">
        <is>
          <t>AV. LA MARGINAL NRO. 177 BAR. SAN MARTIN -CPM.ALIANZA (C.P.M. ALIANZA / CERCA A PAMPA HERMOSA)</t>
        </is>
      </c>
      <c r="N284" s="2" t="inlineStr">
        <is>
          <t>-</t>
        </is>
      </c>
      <c r="O284" s="2" t="inlineStr">
        <is>
          <t>-</t>
        </is>
      </c>
      <c r="P284" s="2" t="inlineStr">
        <is>
          <t>IMPORTADOR/EXPORTADOR</t>
        </is>
      </c>
      <c r="Q284" s="2" t="inlineStr">
        <is>
          <t>ELAB. FRUTAS, LEG. Y HORTALIZAS.</t>
        </is>
      </c>
      <c r="R284" s="2" t="inlineStr">
        <is>
          <t>OTROS TIPOS DE VENTA AL POR MENOR.</t>
        </is>
      </c>
      <c r="S284" s="2" t="inlineStr">
        <is>
          <t>CULTIVO DE HORTALIZAS Y LEGUMBRES.</t>
        </is>
      </c>
      <c r="T284" s="2" t="inlineStr">
        <is>
          <t>NO</t>
        </is>
      </c>
      <c r="U284" s="2" t="inlineStr">
        <is>
          <t>SI, incorporado al Régimen de Buenos Contribuyentes (Resolución N° 1830050014304) a partir del 01/02/2022</t>
        </is>
      </c>
      <c r="V284" s="2" t="inlineStr">
        <is>
          <t>-</t>
        </is>
      </c>
      <c r="W284" s="2" t="inlineStr">
        <is>
          <t>-</t>
        </is>
      </c>
      <c r="X284" s="2" t="inlineStr">
        <is>
          <t>-</t>
        </is>
      </c>
    </row>
    <row r="285">
      <c r="A285" s="2" t="inlineStr">
        <is>
          <t>20542380455</t>
        </is>
      </c>
      <c r="B285" s="2" t="inlineStr">
        <is>
          <t>COOPERATIVA AGRARIA ECOFOREST</t>
        </is>
      </c>
      <c r="C285" s="2" t="inlineStr">
        <is>
          <t>COOPERATIVAS, SAIS, CAPS</t>
        </is>
      </c>
      <c r="D285" s="2" t="inlineStr">
        <is>
          <t>-</t>
        </is>
      </c>
      <c r="E285" s="2" t="inlineStr">
        <is>
          <t>ECOFOREST</t>
        </is>
      </c>
      <c r="F285" s="2" t="inlineStr">
        <is>
          <t>HABIDO</t>
        </is>
      </c>
      <c r="G285" s="2" t="inlineStr">
        <is>
          <t>ACTIVO</t>
        </is>
      </c>
      <c r="H285" s="2" t="inlineStr">
        <is>
          <t>12/09/2013</t>
        </is>
      </c>
      <c r="I285" s="2" t="inlineStr">
        <is>
          <t>01/09/2013</t>
        </is>
      </c>
      <c r="J285" s="2" t="inlineStr">
        <is>
          <t>CAJAMARCA</t>
        </is>
      </c>
      <c r="K285" s="2" t="inlineStr">
        <is>
          <t>JAEN</t>
        </is>
      </c>
      <c r="L285" s="2" t="inlineStr">
        <is>
          <t>JAEN</t>
        </is>
      </c>
      <c r="M285" s="2" t="inlineStr">
        <is>
          <t>CAL. RIO CUNIA NRO. 310 URB. EL PARAISO (ESQUINA CON CALLE LOS ARCANGELES)</t>
        </is>
      </c>
      <c r="N285" s="2" t="inlineStr">
        <is>
          <t>-</t>
        </is>
      </c>
      <c r="O285" s="2" t="inlineStr">
        <is>
          <t>-</t>
        </is>
      </c>
      <c r="P285" s="2" t="inlineStr">
        <is>
          <t>EXPORTADOR</t>
        </is>
      </c>
      <c r="Q285" s="2" t="inlineStr">
        <is>
          <t>CULTIVO DE FRUTAS.</t>
        </is>
      </c>
      <c r="R285" s="2" t="inlineStr">
        <is>
          <t>-</t>
        </is>
      </c>
      <c r="S285" s="2" t="inlineStr">
        <is>
          <t>-</t>
        </is>
      </c>
      <c r="T285" s="2" t="inlineStr">
        <is>
          <t>NO</t>
        </is>
      </c>
      <c r="U285" s="2" t="inlineStr">
        <is>
          <t>-</t>
        </is>
      </c>
      <c r="V285" s="2" t="inlineStr">
        <is>
          <t>SI, incorporado al Régimen de Agentes de Retención de IGV (R.S.229-2024) a partir del 01/01/2025</t>
        </is>
      </c>
      <c r="W285" s="2" t="inlineStr">
        <is>
          <t>-</t>
        </is>
      </c>
      <c r="X285" s="2" t="inlineStr">
        <is>
          <t>-</t>
        </is>
      </c>
    </row>
    <row r="286">
      <c r="A286" s="2" t="inlineStr">
        <is>
          <t>20605962450</t>
        </is>
      </c>
      <c r="B286" s="2" t="inlineStr">
        <is>
          <t>COOPERATIVA AGRARIA ECOINDUSTRIAL DEL VALLE PAURAN</t>
        </is>
      </c>
      <c r="C286" s="2" t="inlineStr">
        <is>
          <t>COOPERATIVAS, SAIS, CAPS</t>
        </is>
      </c>
      <c r="D286" s="2" t="inlineStr">
        <is>
          <t>-</t>
        </is>
      </c>
      <c r="E286" s="2" t="inlineStr">
        <is>
          <t>-</t>
        </is>
      </c>
      <c r="F286" s="2" t="inlineStr">
        <is>
          <t>HABIDO</t>
        </is>
      </c>
      <c r="G286" s="2" t="inlineStr">
        <is>
          <t>ACTIVO</t>
        </is>
      </c>
      <c r="H286" s="2" t="inlineStr">
        <is>
          <t>26/02/2020</t>
        </is>
      </c>
      <c r="I286" s="2" t="inlineStr">
        <is>
          <t>26/02/2020</t>
        </is>
      </c>
      <c r="J286" s="2" t="inlineStr">
        <is>
          <t>JUNIN</t>
        </is>
      </c>
      <c r="K286" s="2" t="inlineStr">
        <is>
          <t>HUANCAYO</t>
        </is>
      </c>
      <c r="L286" s="2" t="inlineStr">
        <is>
          <t>SANTO DOMINGO DE ACOBAMBA</t>
        </is>
      </c>
      <c r="M286" s="2" t="inlineStr">
        <is>
          <t>CAL. ALFONSO UGARTE NRO. SN PBLO. STO. DOMINGO DE ACO (S83091330. A 1 CUADRA DE LA PLAZA)</t>
        </is>
      </c>
      <c r="N286" s="2" t="inlineStr">
        <is>
          <t>-</t>
        </is>
      </c>
      <c r="O286" s="2" t="inlineStr">
        <is>
          <t>-</t>
        </is>
      </c>
      <c r="P286" s="2" t="inlineStr">
        <is>
          <t>SIN ACTIVIDAD</t>
        </is>
      </c>
      <c r="Q286" s="2" t="inlineStr">
        <is>
          <t>EXPLOTACION MIXTA.</t>
        </is>
      </c>
      <c r="R286" s="2" t="inlineStr">
        <is>
          <t>CULTIVO DE FRUTAS.</t>
        </is>
      </c>
      <c r="S286" s="2" t="inlineStr">
        <is>
          <t>-</t>
        </is>
      </c>
      <c r="T286" s="2" t="inlineStr">
        <is>
          <t>NO</t>
        </is>
      </c>
      <c r="U286" s="2" t="inlineStr">
        <is>
          <t>-</t>
        </is>
      </c>
      <c r="V286" s="2" t="inlineStr">
        <is>
          <t>-</t>
        </is>
      </c>
      <c r="W286" s="2" t="inlineStr">
        <is>
          <t>-</t>
        </is>
      </c>
      <c r="X286" s="2" t="inlineStr">
        <is>
          <t>-</t>
        </is>
      </c>
    </row>
    <row r="287">
      <c r="A287" s="2" t="inlineStr">
        <is>
          <t>20600382064</t>
        </is>
      </c>
      <c r="B287" s="2" t="inlineStr">
        <is>
          <t>COOPERATIVA AGRARIA ECOLOGICA AGROINDUSTRIAL DE CURIMANA LTDA.</t>
        </is>
      </c>
      <c r="C287" s="2" t="inlineStr">
        <is>
          <t>COOPERATIVAS, SAIS, CAPS</t>
        </is>
      </c>
      <c r="D287" s="2" t="inlineStr">
        <is>
          <t>-</t>
        </is>
      </c>
      <c r="E287" s="2" t="inlineStr">
        <is>
          <t>CHOCOCURI</t>
        </is>
      </c>
      <c r="F287" s="2" t="inlineStr">
        <is>
          <t>HABIDO</t>
        </is>
      </c>
      <c r="G287" s="2" t="inlineStr">
        <is>
          <t>ACTIVO</t>
        </is>
      </c>
      <c r="H287" s="2" t="inlineStr">
        <is>
          <t>18/05/2015</t>
        </is>
      </c>
      <c r="I287" s="2" t="inlineStr">
        <is>
          <t>18/05/2015</t>
        </is>
      </c>
      <c r="J287" s="2" t="inlineStr">
        <is>
          <t>UCAYALI</t>
        </is>
      </c>
      <c r="K287" s="2" t="inlineStr">
        <is>
          <t>PADRE ABAD</t>
        </is>
      </c>
      <c r="L287" s="2" t="inlineStr">
        <is>
          <t>CURIMANA</t>
        </is>
      </c>
      <c r="M287" s="2" t="inlineStr">
        <is>
          <t>JR. BARBARAN SHARFF MZA. 36 LOTE. 06 (A UNA CASA MANO DERECHA)</t>
        </is>
      </c>
      <c r="N287" s="2" t="inlineStr">
        <is>
          <t>-</t>
        </is>
      </c>
      <c r="O287" s="2" t="inlineStr">
        <is>
          <t>-</t>
        </is>
      </c>
      <c r="P287" s="2" t="inlineStr">
        <is>
          <t>SIN ACTIVIDAD</t>
        </is>
      </c>
      <c r="Q287" s="2" t="inlineStr">
        <is>
          <t>ELAB. CACAO, CHOCOLATE Y CONFIT.</t>
        </is>
      </c>
      <c r="R287" s="2" t="inlineStr">
        <is>
          <t>CULTIVO DE FRUTAS.</t>
        </is>
      </c>
      <c r="S287" s="2" t="inlineStr">
        <is>
          <t>EXPLOTACION MIXTA.</t>
        </is>
      </c>
      <c r="T287" s="2" t="inlineStr">
        <is>
          <t>NO</t>
        </is>
      </c>
      <c r="U287" s="2" t="inlineStr">
        <is>
          <t>-</t>
        </is>
      </c>
      <c r="V287" s="2" t="inlineStr">
        <is>
          <t>-</t>
        </is>
      </c>
      <c r="W287" s="2" t="inlineStr">
        <is>
          <t>-</t>
        </is>
      </c>
      <c r="X287" s="2" t="inlineStr">
        <is>
          <t>-</t>
        </is>
      </c>
    </row>
    <row r="288">
      <c r="A288" s="2" t="inlineStr">
        <is>
          <t>20487242994</t>
        </is>
      </c>
      <c r="B288" s="2" t="inlineStr">
        <is>
          <t>COOPERATIVA AGRARIA ECOLOGICA CACAOTERA VALLE RIO ENE - COOPAVRE</t>
        </is>
      </c>
      <c r="C288" s="2" t="inlineStr">
        <is>
          <t>COOPERATIVAS, SAIS, CAPS</t>
        </is>
      </c>
      <c r="D288" s="2" t="inlineStr">
        <is>
          <t>-</t>
        </is>
      </c>
      <c r="E288" s="2" t="inlineStr">
        <is>
          <t>COOPAVRE</t>
        </is>
      </c>
      <c r="F288" s="2" t="inlineStr">
        <is>
          <t>HABIDO</t>
        </is>
      </c>
      <c r="G288" s="2" t="inlineStr">
        <is>
          <t>ACTIVO</t>
        </is>
      </c>
      <c r="H288" s="2" t="inlineStr">
        <is>
          <t>27/01/2010</t>
        </is>
      </c>
      <c r="I288" s="2" t="inlineStr">
        <is>
          <t>27/01/2010</t>
        </is>
      </c>
      <c r="J288" s="2" t="inlineStr">
        <is>
          <t>JUNIN</t>
        </is>
      </c>
      <c r="K288" s="2" t="inlineStr">
        <is>
          <t>SATIPO</t>
        </is>
      </c>
      <c r="L288" s="2" t="inlineStr">
        <is>
          <t>SATIPO</t>
        </is>
      </c>
      <c r="M288" s="2" t="inlineStr">
        <is>
          <t>AV. MICAELA BASTIDAS NRO. 839 URB. SATIPO (A CUADRA Y MEDIA DEL CENTRO CIVICO SATIP)</t>
        </is>
      </c>
      <c r="N288" s="2" t="inlineStr">
        <is>
          <t>-</t>
        </is>
      </c>
      <c r="O288" s="2" t="inlineStr">
        <is>
          <t>-</t>
        </is>
      </c>
      <c r="P288" s="2" t="inlineStr">
        <is>
          <t>IMPORTADOR/EXPORTADOR</t>
        </is>
      </c>
      <c r="Q288" s="2" t="inlineStr">
        <is>
          <t>CULTIVO DE FRUTAS.</t>
        </is>
      </c>
      <c r="R288" s="2" t="inlineStr">
        <is>
          <t>-</t>
        </is>
      </c>
      <c r="S288" s="2" t="inlineStr">
        <is>
          <t>-</t>
        </is>
      </c>
      <c r="T288" s="2" t="inlineStr">
        <is>
          <t>NO</t>
        </is>
      </c>
      <c r="U288" s="2" t="inlineStr">
        <is>
          <t>-</t>
        </is>
      </c>
      <c r="V288" s="2" t="inlineStr">
        <is>
          <t>-</t>
        </is>
      </c>
      <c r="W288" s="2" t="inlineStr">
        <is>
          <t>-</t>
        </is>
      </c>
      <c r="X288" s="2" t="inlineStr">
        <is>
          <t>-</t>
        </is>
      </c>
    </row>
    <row r="289">
      <c r="A289" s="2" t="inlineStr">
        <is>
          <t>20611935243</t>
        </is>
      </c>
      <c r="B289" s="2" t="inlineStr">
        <is>
          <t>COOPERATIVA AGRARIA ECOLOGICA CANIARI AMAZONICA CAECAM</t>
        </is>
      </c>
      <c r="C289" s="2" t="inlineStr">
        <is>
          <t>COOPERATIVAS, SAIS, CAPS</t>
        </is>
      </c>
      <c r="D289" s="2" t="inlineStr">
        <is>
          <t>-</t>
        </is>
      </c>
      <c r="E289" s="2" t="inlineStr">
        <is>
          <t>-</t>
        </is>
      </c>
      <c r="F289" s="2" t="inlineStr">
        <is>
          <t>HABIDO</t>
        </is>
      </c>
      <c r="G289" s="2" t="inlineStr">
        <is>
          <t>ACTIVO</t>
        </is>
      </c>
      <c r="H289" s="2" t="inlineStr">
        <is>
          <t>12/12/2023</t>
        </is>
      </c>
      <c r="I289" s="2" t="inlineStr">
        <is>
          <t>12/12/2023</t>
        </is>
      </c>
      <c r="J289" s="2" t="inlineStr">
        <is>
          <t>UCAYALI</t>
        </is>
      </c>
      <c r="K289" s="2" t="inlineStr">
        <is>
          <t>PADRE ABAD</t>
        </is>
      </c>
      <c r="L289" s="2" t="inlineStr">
        <is>
          <t>ALEXANDER VON HUMBOLDT</t>
        </is>
      </c>
      <c r="M289" s="2" t="inlineStr">
        <is>
          <t>CAR. FEDERICO BASADRE KM. 85 INT. B OTR. JUNTA VECINAL CAPITAN (A DOS CUADRAS DEL CEMENTERIO)</t>
        </is>
      </c>
      <c r="N289" s="2" t="inlineStr">
        <is>
          <t>-</t>
        </is>
      </c>
      <c r="O289" s="2" t="inlineStr">
        <is>
          <t>-</t>
        </is>
      </c>
      <c r="P289" s="2" t="inlineStr">
        <is>
          <t>IMPORTADOR/EXPORTADOR</t>
        </is>
      </c>
      <c r="Q289" s="2" t="inlineStr">
        <is>
          <t>CULTIVO DE FRUTAS.</t>
        </is>
      </c>
      <c r="R289" s="2" t="inlineStr">
        <is>
          <t>VTA.  MIN. ALIMENTOS, BEBIDAS, TABACO.</t>
        </is>
      </c>
      <c r="S289" s="2" t="inlineStr">
        <is>
          <t>EXPLOTACION MIXTA.</t>
        </is>
      </c>
      <c r="T289" s="2" t="inlineStr">
        <is>
          <t>NO</t>
        </is>
      </c>
      <c r="U289" s="2" t="inlineStr">
        <is>
          <t>-</t>
        </is>
      </c>
      <c r="V289" s="2" t="inlineStr">
        <is>
          <t>-</t>
        </is>
      </c>
      <c r="W289" s="2" t="inlineStr">
        <is>
          <t>-</t>
        </is>
      </c>
      <c r="X289" s="2" t="inlineStr">
        <is>
          <t>-</t>
        </is>
      </c>
    </row>
    <row r="290">
      <c r="A290" s="2" t="inlineStr">
        <is>
          <t>20602054480</t>
        </is>
      </c>
      <c r="B290" s="2" t="inlineStr">
        <is>
          <t>COOPERATIVA AGRARIA ECOLOGICA DE MUJERES CAFETALERAS VILLA RICA</t>
        </is>
      </c>
      <c r="C290" s="2" t="inlineStr">
        <is>
          <t>COOPERATIVAS, SAIS, CAPS</t>
        </is>
      </c>
      <c r="D290" s="2" t="inlineStr">
        <is>
          <t>-</t>
        </is>
      </c>
      <c r="E290" s="2" t="inlineStr">
        <is>
          <t>CEMCAVIR</t>
        </is>
      </c>
      <c r="F290" s="2" t="inlineStr">
        <is>
          <t>HABIDO</t>
        </is>
      </c>
      <c r="G290" s="2" t="inlineStr">
        <is>
          <t>ACTIVO</t>
        </is>
      </c>
      <c r="H290" s="2" t="inlineStr">
        <is>
          <t>19/04/2017</t>
        </is>
      </c>
      <c r="I290" s="2" t="inlineStr">
        <is>
          <t>19/04/2017</t>
        </is>
      </c>
      <c r="J290" s="2" t="inlineStr">
        <is>
          <t>PASCO</t>
        </is>
      </c>
      <c r="K290" s="2" t="inlineStr">
        <is>
          <t>OXAPAMPA</t>
        </is>
      </c>
      <c r="L290" s="2" t="inlineStr">
        <is>
          <t>VILLA RICA</t>
        </is>
      </c>
      <c r="M290" s="2" t="inlineStr">
        <is>
          <t>JR. POZUZO NRO. 235 (FRENTE A COMPAÑIA DE BOMBEROS DEL PERU)</t>
        </is>
      </c>
      <c r="N290" s="2" t="inlineStr">
        <is>
          <t>-</t>
        </is>
      </c>
      <c r="O290" s="2" t="inlineStr">
        <is>
          <t>-</t>
        </is>
      </c>
      <c r="P290" s="2" t="inlineStr">
        <is>
          <t>SIN ACTIVIDAD</t>
        </is>
      </c>
      <c r="Q290" s="2" t="inlineStr">
        <is>
          <t>CULTIVO DE FRUTAS.</t>
        </is>
      </c>
      <c r="R290" s="2" t="inlineStr">
        <is>
          <t>EXPLOTACION MIXTA.</t>
        </is>
      </c>
      <c r="S290" s="2" t="inlineStr">
        <is>
          <t>-</t>
        </is>
      </c>
      <c r="T290" s="2" t="inlineStr">
        <is>
          <t>NO</t>
        </is>
      </c>
      <c r="U290" s="2" t="inlineStr">
        <is>
          <t>-</t>
        </is>
      </c>
      <c r="V290" s="2" t="inlineStr">
        <is>
          <t>-</t>
        </is>
      </c>
      <c r="W290" s="2" t="inlineStr">
        <is>
          <t>-</t>
        </is>
      </c>
      <c r="X290" s="2" t="inlineStr">
        <is>
          <t>-</t>
        </is>
      </c>
    </row>
    <row r="291">
      <c r="A291" s="2" t="inlineStr">
        <is>
          <t>20601125715</t>
        </is>
      </c>
      <c r="B291" s="2" t="inlineStr">
        <is>
          <t>COOPERATIVA AGRARIA ECOLOGICA MARKAHUAMACHUCO</t>
        </is>
      </c>
      <c r="C291" s="2" t="inlineStr">
        <is>
          <t>COOPERATIVAS, SAIS, CAPS</t>
        </is>
      </c>
      <c r="D291" s="2" t="inlineStr">
        <is>
          <t>-</t>
        </is>
      </c>
      <c r="E291" s="2" t="inlineStr">
        <is>
          <t>COOP ECO MARKA</t>
        </is>
      </c>
      <c r="F291" s="2" t="inlineStr">
        <is>
          <t>HABIDO</t>
        </is>
      </c>
      <c r="G291" s="2" t="inlineStr">
        <is>
          <t>ACTIVO</t>
        </is>
      </c>
      <c r="H291" s="2" t="inlineStr">
        <is>
          <t>04/04/2016</t>
        </is>
      </c>
      <c r="I291" s="2" t="inlineStr">
        <is>
          <t>01/05/2016</t>
        </is>
      </c>
      <c r="J291" s="2" t="inlineStr">
        <is>
          <t>LA LIBERTAD</t>
        </is>
      </c>
      <c r="K291" s="2" t="inlineStr">
        <is>
          <t>SANCHEZ CARRION</t>
        </is>
      </c>
      <c r="L291" s="2" t="inlineStr">
        <is>
          <t>HUAMACHUCO</t>
        </is>
      </c>
      <c r="M291" s="2" t="inlineStr">
        <is>
          <t>AV. 10 DE JULIO NRO. 702 PBLO. HUAMACHUCO (EN AGENCIA AGRARIA)</t>
        </is>
      </c>
      <c r="N291" s="2" t="inlineStr">
        <is>
          <t>-</t>
        </is>
      </c>
      <c r="O291" s="2" t="inlineStr">
        <is>
          <t>-</t>
        </is>
      </c>
      <c r="P291" s="2" t="inlineStr">
        <is>
          <t>SIN ACTIVIDAD</t>
        </is>
      </c>
      <c r="Q291" s="2" t="inlineStr">
        <is>
          <t>CULTIVOS DE CEREALES.</t>
        </is>
      </c>
      <c r="R291" s="2" t="inlineStr">
        <is>
          <t>CRIA DE ANIMALES DOMESTICOS.</t>
        </is>
      </c>
      <c r="S291" s="2" t="inlineStr">
        <is>
          <t>-</t>
        </is>
      </c>
      <c r="T291" s="2" t="inlineStr">
        <is>
          <t>NO</t>
        </is>
      </c>
      <c r="U291" s="2" t="inlineStr">
        <is>
          <t>-</t>
        </is>
      </c>
      <c r="V291" s="2" t="inlineStr">
        <is>
          <t>-</t>
        </is>
      </c>
      <c r="W291" s="2" t="inlineStr">
        <is>
          <t>-</t>
        </is>
      </c>
      <c r="X291" s="2" t="inlineStr">
        <is>
          <t>-</t>
        </is>
      </c>
    </row>
    <row r="292">
      <c r="A292" s="2" t="inlineStr">
        <is>
          <t>20568560133</t>
        </is>
      </c>
      <c r="B292" s="2" t="inlineStr">
        <is>
          <t>COOPERATIVA AGRARIA ECOLOGICO ALTO PALCAZU LAGUNA RAYA</t>
        </is>
      </c>
      <c r="C292" s="2" t="inlineStr">
        <is>
          <t>COOPERATIVAS, SAIS, CAPS</t>
        </is>
      </c>
      <c r="D292" s="2" t="inlineStr">
        <is>
          <t>-</t>
        </is>
      </c>
      <c r="E292" s="2" t="inlineStr">
        <is>
          <t>-</t>
        </is>
      </c>
      <c r="F292" s="2" t="inlineStr">
        <is>
          <t>HABIDO</t>
        </is>
      </c>
      <c r="G292" s="2" t="inlineStr">
        <is>
          <t>ACTIVO</t>
        </is>
      </c>
      <c r="H292" s="2" t="inlineStr">
        <is>
          <t>21/11/2024</t>
        </is>
      </c>
      <c r="I292" s="2" t="inlineStr">
        <is>
          <t>01/11/2024</t>
        </is>
      </c>
      <c r="J292" s="2" t="inlineStr">
        <is>
          <t>PASCO</t>
        </is>
      </c>
      <c r="K292" s="2" t="inlineStr">
        <is>
          <t>OXAPAMPA</t>
        </is>
      </c>
      <c r="L292" s="2" t="inlineStr">
        <is>
          <t>VILLA RICA</t>
        </is>
      </c>
      <c r="M292" s="2" t="inlineStr">
        <is>
          <t>NRO. S/N C.P. ALTO PALCAZU (PLAZA DEL C.P.)</t>
        </is>
      </c>
      <c r="N292" s="2" t="inlineStr">
        <is>
          <t>-</t>
        </is>
      </c>
      <c r="O292" s="2" t="inlineStr">
        <is>
          <t>-</t>
        </is>
      </c>
      <c r="P292" s="2" t="inlineStr">
        <is>
          <t>SIN ACTIVIDAD</t>
        </is>
      </c>
      <c r="Q292" s="2" t="inlineStr">
        <is>
          <t>ELAB. CACAO, CHOCOLATE Y CONFIT.</t>
        </is>
      </c>
      <c r="R292" s="2" t="inlineStr">
        <is>
          <t>-</t>
        </is>
      </c>
      <c r="S292" s="2" t="inlineStr">
        <is>
          <t>-</t>
        </is>
      </c>
      <c r="T292" s="2" t="inlineStr">
        <is>
          <t>NO</t>
        </is>
      </c>
      <c r="U292" s="2" t="inlineStr">
        <is>
          <t>-</t>
        </is>
      </c>
      <c r="V292" s="2" t="inlineStr">
        <is>
          <t>-</t>
        </is>
      </c>
      <c r="W292" s="2" t="inlineStr">
        <is>
          <t>-</t>
        </is>
      </c>
      <c r="X292" s="2" t="inlineStr">
        <is>
          <t>-</t>
        </is>
      </c>
    </row>
    <row r="293">
      <c r="A293" s="2" t="inlineStr">
        <is>
          <t>20602488927</t>
        </is>
      </c>
      <c r="B293" s="2" t="inlineStr">
        <is>
          <t>COOPERATIVA AGRARIA ECOLOGICO ROSAS PAMPA LTDA - CAECO ROSAS PAMPA LTDA</t>
        </is>
      </c>
      <c r="C293" s="2" t="inlineStr">
        <is>
          <t>COOPERATIVAS, SAIS, CAPS</t>
        </is>
      </c>
      <c r="D293" s="2" t="inlineStr">
        <is>
          <t>-</t>
        </is>
      </c>
      <c r="E293" s="2" t="inlineStr">
        <is>
          <t>-</t>
        </is>
      </c>
      <c r="F293" s="2" t="inlineStr">
        <is>
          <t>HABIDO</t>
        </is>
      </c>
      <c r="G293" s="2" t="inlineStr">
        <is>
          <t>ACTIVO</t>
        </is>
      </c>
      <c r="H293" s="2" t="inlineStr">
        <is>
          <t>26/09/2017</t>
        </is>
      </c>
      <c r="I293" s="2" t="inlineStr">
        <is>
          <t>26/09/2017</t>
        </is>
      </c>
      <c r="J293" s="2" t="inlineStr">
        <is>
          <t>JUNIN</t>
        </is>
      </c>
      <c r="K293" s="2" t="inlineStr">
        <is>
          <t>SATIPO</t>
        </is>
      </c>
      <c r="L293" s="2" t="inlineStr">
        <is>
          <t>RIO NEGRO</t>
        </is>
      </c>
      <c r="M293" s="2" t="inlineStr">
        <is>
          <t>CAR. MARGINAL KM. 3 C.P. VILLA VIRGINIA (A 3 CUADRAS DE LA BASE MILITAR)</t>
        </is>
      </c>
      <c r="N293" s="2" t="inlineStr">
        <is>
          <t>-</t>
        </is>
      </c>
      <c r="O293" s="2" t="inlineStr">
        <is>
          <t>-</t>
        </is>
      </c>
      <c r="P293" s="2" t="inlineStr">
        <is>
          <t>EXPORTADOR</t>
        </is>
      </c>
      <c r="Q293" s="2" t="inlineStr">
        <is>
          <t>VTA.  MAY. DE MATERIAS PRIMAS AGROPEC.</t>
        </is>
      </c>
      <c r="R293" s="2" t="inlineStr">
        <is>
          <t>ELAB. FRUTAS, LEG. Y HORTALIZAS.</t>
        </is>
      </c>
      <c r="S293" s="2" t="inlineStr">
        <is>
          <t>-</t>
        </is>
      </c>
      <c r="T293" s="2" t="inlineStr">
        <is>
          <t>NO</t>
        </is>
      </c>
      <c r="U293" s="2" t="inlineStr">
        <is>
          <t>-</t>
        </is>
      </c>
      <c r="V293" s="2" t="inlineStr">
        <is>
          <t>-</t>
        </is>
      </c>
      <c r="W293" s="2" t="inlineStr">
        <is>
          <t>-</t>
        </is>
      </c>
      <c r="X293" s="2" t="inlineStr">
        <is>
          <t>-</t>
        </is>
      </c>
    </row>
    <row r="294">
      <c r="A294" s="2" t="inlineStr">
        <is>
          <t>20525955843</t>
        </is>
      </c>
      <c r="B294" s="2" t="inlineStr">
        <is>
          <t>COOPERATIVA AGRARIA ECOLÓGICA Y SOLIDARIA PIURA - CAES PIURA</t>
        </is>
      </c>
      <c r="C294" s="2" t="inlineStr">
        <is>
          <t>COOPERATIVAS, SAIS, CAPS</t>
        </is>
      </c>
      <c r="D294" s="2" t="inlineStr">
        <is>
          <t>-</t>
        </is>
      </c>
      <c r="E294" s="2" t="inlineStr">
        <is>
          <t>-</t>
        </is>
      </c>
      <c r="F294" s="2" t="inlineStr">
        <is>
          <t>HABIDO</t>
        </is>
      </c>
      <c r="G294" s="2" t="inlineStr">
        <is>
          <t>ACTIVO</t>
        </is>
      </c>
      <c r="H294" s="2" t="inlineStr">
        <is>
          <t>03/08/2009</t>
        </is>
      </c>
      <c r="I294" s="2" t="inlineStr">
        <is>
          <t>03/08/2009</t>
        </is>
      </c>
      <c r="J294" s="2" t="inlineStr">
        <is>
          <t>PIURA</t>
        </is>
      </c>
      <c r="K294" s="2" t="inlineStr">
        <is>
          <t>PIURA</t>
        </is>
      </c>
      <c r="L294" s="2" t="inlineStr">
        <is>
          <t>PIURA</t>
        </is>
      </c>
      <c r="M294" s="2" t="inlineStr">
        <is>
          <t>CAL. AREQUIPA SUR NRO. 1120</t>
        </is>
      </c>
      <c r="N294" s="2" t="inlineStr">
        <is>
          <t>-</t>
        </is>
      </c>
      <c r="O294" s="2" t="inlineStr">
        <is>
          <t>-</t>
        </is>
      </c>
      <c r="P294" s="2" t="inlineStr">
        <is>
          <t>IMPORTADOR/EXPORTADOR</t>
        </is>
      </c>
      <c r="Q294" s="2" t="inlineStr">
        <is>
          <t>CULTIVOS DE CEREALES.</t>
        </is>
      </c>
      <c r="R294" s="2" t="inlineStr">
        <is>
          <t>ELAB DE OTROS PROD. ALIMENTICIOS.</t>
        </is>
      </c>
      <c r="S294" s="2" t="inlineStr">
        <is>
          <t>-</t>
        </is>
      </c>
      <c r="T294" s="2" t="inlineStr">
        <is>
          <t>NO</t>
        </is>
      </c>
      <c r="U294" s="2" t="inlineStr">
        <is>
          <t>-</t>
        </is>
      </c>
      <c r="V294" s="2" t="inlineStr">
        <is>
          <t>-</t>
        </is>
      </c>
      <c r="W294" s="2" t="inlineStr">
        <is>
          <t>-</t>
        </is>
      </c>
      <c r="X294" s="2" t="inlineStr">
        <is>
          <t>-</t>
        </is>
      </c>
    </row>
    <row r="295">
      <c r="A295" s="2" t="inlineStr">
        <is>
          <t>20143692010</t>
        </is>
      </c>
      <c r="B295" s="2" t="inlineStr">
        <is>
          <t>COOPERATIVA AGRARIA EL QUINACHO LTDA. N° 078</t>
        </is>
      </c>
      <c r="C295" s="2" t="inlineStr">
        <is>
          <t>COOPERATIVAS, SAIS, CAPS</t>
        </is>
      </c>
      <c r="D295" s="2" t="inlineStr">
        <is>
          <t>-</t>
        </is>
      </c>
      <c r="E295" s="2" t="inlineStr">
        <is>
          <t>CAC. EL QUINACHO</t>
        </is>
      </c>
      <c r="F295" s="2" t="inlineStr">
        <is>
          <t>HABIDO</t>
        </is>
      </c>
      <c r="G295" s="2" t="inlineStr">
        <is>
          <t>ACTIVO</t>
        </is>
      </c>
      <c r="H295" s="2" t="inlineStr">
        <is>
          <t>24/06/1993</t>
        </is>
      </c>
      <c r="I295" s="2" t="inlineStr">
        <is>
          <t>09/01/1971</t>
        </is>
      </c>
      <c r="J295" s="2" t="inlineStr">
        <is>
          <t>AYACUCHO</t>
        </is>
      </c>
      <c r="K295" s="2" t="inlineStr">
        <is>
          <t>HUANTA</t>
        </is>
      </c>
      <c r="L295" s="2" t="inlineStr">
        <is>
          <t>SIVIA</t>
        </is>
      </c>
      <c r="M295" s="2" t="inlineStr">
        <is>
          <t>AV. QUINACHO MZA. V LOTE. 1 (COSTADO DE LA PLAZA PRINCIPAL)</t>
        </is>
      </c>
      <c r="N295" s="2" t="inlineStr">
        <is>
          <t>-</t>
        </is>
      </c>
      <c r="O295" s="2" t="inlineStr">
        <is>
          <t>-</t>
        </is>
      </c>
      <c r="P295" s="2" t="inlineStr">
        <is>
          <t>IMPORTADOR/EXPORTADOR</t>
        </is>
      </c>
      <c r="Q295" s="2" t="inlineStr">
        <is>
          <t>ELAB. CACAO, CHOCOLATE Y CONFIT.</t>
        </is>
      </c>
      <c r="R295" s="2" t="inlineStr">
        <is>
          <t>-</t>
        </is>
      </c>
      <c r="S295" s="2" t="inlineStr">
        <is>
          <t>-</t>
        </is>
      </c>
      <c r="T295" s="2" t="inlineStr">
        <is>
          <t>NO</t>
        </is>
      </c>
      <c r="U295" s="2" t="inlineStr">
        <is>
          <t>-</t>
        </is>
      </c>
      <c r="V295" s="2" t="inlineStr">
        <is>
          <t>-</t>
        </is>
      </c>
      <c r="W295" s="2" t="inlineStr">
        <is>
          <t>-</t>
        </is>
      </c>
      <c r="X295" s="2" t="inlineStr">
        <is>
          <t>-</t>
        </is>
      </c>
    </row>
    <row r="296">
      <c r="A296" s="2" t="inlineStr">
        <is>
          <t>20611854553</t>
        </is>
      </c>
      <c r="B296" s="2" t="inlineStr">
        <is>
          <t>COOPERATIVA AGRARIA EL SEMBRADOR</t>
        </is>
      </c>
      <c r="C296" s="2" t="inlineStr">
        <is>
          <t>COOPERATIVAS, SAIS, CAPS</t>
        </is>
      </c>
      <c r="D296" s="2" t="inlineStr">
        <is>
          <t>-</t>
        </is>
      </c>
      <c r="E296" s="2" t="inlineStr">
        <is>
          <t>-</t>
        </is>
      </c>
      <c r="F296" s="2" t="inlineStr">
        <is>
          <t>HABIDO</t>
        </is>
      </c>
      <c r="G296" s="2" t="inlineStr">
        <is>
          <t>ACTIVO</t>
        </is>
      </c>
      <c r="H296" s="2" t="inlineStr">
        <is>
          <t>22/11/2023</t>
        </is>
      </c>
      <c r="I296" s="2" t="inlineStr">
        <is>
          <t>22/11/2023</t>
        </is>
      </c>
      <c r="J296" s="2" t="inlineStr">
        <is>
          <t>LA LIBERTAD</t>
        </is>
      </c>
      <c r="K296" s="2" t="inlineStr">
        <is>
          <t>VIRU</t>
        </is>
      </c>
      <c r="L296" s="2" t="inlineStr">
        <is>
          <t>VIRU</t>
        </is>
      </c>
      <c r="M296" s="2" t="inlineStr">
        <is>
          <t>CAR. INDUSTRIAL NRO. S/N SEC. RAMAL CARTAVIO</t>
        </is>
      </c>
      <c r="N296" s="2" t="inlineStr">
        <is>
          <t>-</t>
        </is>
      </c>
      <c r="O296" s="2" t="inlineStr">
        <is>
          <t>-</t>
        </is>
      </c>
      <c r="P296" s="2" t="inlineStr">
        <is>
          <t>SIN ACTIVIDAD</t>
        </is>
      </c>
      <c r="Q296" s="2" t="inlineStr">
        <is>
          <t>CULTIVOS DE CEREALES.</t>
        </is>
      </c>
      <c r="R296" s="2" t="inlineStr">
        <is>
          <t>VTA.  MAY. DE MATERIAS PRIMAS AGROPEC.</t>
        </is>
      </c>
      <c r="S296" s="2" t="inlineStr">
        <is>
          <t>-</t>
        </is>
      </c>
      <c r="T296" s="2" t="inlineStr">
        <is>
          <t>NO</t>
        </is>
      </c>
      <c r="U296" s="2" t="inlineStr">
        <is>
          <t>-</t>
        </is>
      </c>
      <c r="V296" s="2" t="inlineStr">
        <is>
          <t>-</t>
        </is>
      </c>
      <c r="W296" s="2" t="inlineStr">
        <is>
          <t>-</t>
        </is>
      </c>
      <c r="X296" s="2" t="inlineStr">
        <is>
          <t>-</t>
        </is>
      </c>
    </row>
    <row r="297">
      <c r="A297" s="2" t="inlineStr">
        <is>
          <t>20611631686</t>
        </is>
      </c>
      <c r="B297" s="2" t="inlineStr">
        <is>
          <t>COOPERATIVA AGRARIA EMPRENDEDORAS Y DEFENSORAS FRUTOS DEL VALLE</t>
        </is>
      </c>
      <c r="C297" s="2" t="inlineStr">
        <is>
          <t>COOPERATIVAS, SAIS, CAPS</t>
        </is>
      </c>
      <c r="D297" s="2" t="inlineStr">
        <is>
          <t>-</t>
        </is>
      </c>
      <c r="E297" s="2" t="inlineStr">
        <is>
          <t>-</t>
        </is>
      </c>
      <c r="F297" s="2" t="inlineStr">
        <is>
          <t>HABIDO</t>
        </is>
      </c>
      <c r="G297" s="2" t="inlineStr">
        <is>
          <t>ACTIVO</t>
        </is>
      </c>
      <c r="H297" s="2" t="inlineStr">
        <is>
          <t>02/10/2023</t>
        </is>
      </c>
      <c r="I297" s="2" t="inlineStr">
        <is>
          <t>01/10/2023</t>
        </is>
      </c>
      <c r="J297" s="2" t="inlineStr">
        <is>
          <t>CAJAMARCA</t>
        </is>
      </c>
      <c r="K297" s="2" t="inlineStr">
        <is>
          <t>CAJABAMBA</t>
        </is>
      </c>
      <c r="L297" s="2" t="inlineStr">
        <is>
          <t>CACHACHI</t>
        </is>
      </c>
      <c r="M297" s="2" t="inlineStr">
        <is>
          <t>AV. PERU NRO. 948 C.P. CHOLOCAL</t>
        </is>
      </c>
      <c r="N297" s="2" t="inlineStr">
        <is>
          <t>-</t>
        </is>
      </c>
      <c r="O297" s="2" t="inlineStr">
        <is>
          <t>-</t>
        </is>
      </c>
      <c r="P297" s="2" t="inlineStr">
        <is>
          <t>SIN ACTIVIDAD</t>
        </is>
      </c>
      <c r="Q297" s="2" t="inlineStr">
        <is>
          <t>SERVICIOS AGRICOLAS, GANADERAS.</t>
        </is>
      </c>
      <c r="R297" s="2" t="inlineStr">
        <is>
          <t>-</t>
        </is>
      </c>
      <c r="S297" s="2" t="inlineStr">
        <is>
          <t>-</t>
        </is>
      </c>
      <c r="T297" s="2" t="inlineStr">
        <is>
          <t>NO</t>
        </is>
      </c>
      <c r="U297" s="2" t="inlineStr">
        <is>
          <t>-</t>
        </is>
      </c>
      <c r="V297" s="2" t="inlineStr">
        <is>
          <t>-</t>
        </is>
      </c>
      <c r="W297" s="2" t="inlineStr">
        <is>
          <t>-</t>
        </is>
      </c>
      <c r="X297" s="2" t="inlineStr">
        <is>
          <t>-</t>
        </is>
      </c>
    </row>
    <row r="298">
      <c r="A298" s="2" t="inlineStr">
        <is>
          <t>20574602450</t>
        </is>
      </c>
      <c r="B298" s="2" t="inlineStr">
        <is>
          <t>COOPERATIVA AGRARIA FRUTOS DEL ANDE</t>
        </is>
      </c>
      <c r="C298" s="2" t="inlineStr">
        <is>
          <t>COOPERATIVAS, SAIS, CAPS</t>
        </is>
      </c>
      <c r="D298" s="2" t="inlineStr">
        <is>
          <t>-</t>
        </is>
      </c>
      <c r="E298" s="2" t="inlineStr">
        <is>
          <t>FRUTOS DEL ANDE</t>
        </is>
      </c>
      <c r="F298" s="2" t="inlineStr">
        <is>
          <t>HABIDO</t>
        </is>
      </c>
      <c r="G298" s="2" t="inlineStr">
        <is>
          <t>ACTIVO</t>
        </is>
      </c>
      <c r="H298" s="2" t="inlineStr">
        <is>
          <t>10/05/2013</t>
        </is>
      </c>
      <c r="I298" s="2" t="inlineStr">
        <is>
          <t>10/05/2013</t>
        </is>
      </c>
      <c r="J298" s="2" t="inlineStr">
        <is>
          <t>AYACUCHO</t>
        </is>
      </c>
      <c r="K298" s="2" t="inlineStr">
        <is>
          <t>HUAMANGA</t>
        </is>
      </c>
      <c r="L298" s="2" t="inlineStr">
        <is>
          <t>AYACUCHO</t>
        </is>
      </c>
      <c r="M298" s="2" t="inlineStr">
        <is>
          <t>MZA. D LOTE. 7 URB. MARIA PARADO DE BELLIDO</t>
        </is>
      </c>
      <c r="N298" s="2" t="inlineStr">
        <is>
          <t>-</t>
        </is>
      </c>
      <c r="O298" s="2" t="inlineStr">
        <is>
          <t>-</t>
        </is>
      </c>
      <c r="P298" s="2" t="inlineStr">
        <is>
          <t>EXPORTADOR</t>
        </is>
      </c>
      <c r="Q298" s="2" t="inlineStr">
        <is>
          <t>CULTIVOS DE CEREALES.</t>
        </is>
      </c>
      <c r="R298" s="2" t="inlineStr">
        <is>
          <t>SERVICIOS AGRICOLAS, GANADERAS.</t>
        </is>
      </c>
      <c r="S298" s="2" t="inlineStr">
        <is>
          <t>-</t>
        </is>
      </c>
      <c r="T298" s="2" t="inlineStr">
        <is>
          <t>NO</t>
        </is>
      </c>
      <c r="U298" s="2" t="inlineStr">
        <is>
          <t>-</t>
        </is>
      </c>
      <c r="V298" s="2" t="inlineStr">
        <is>
          <t>-</t>
        </is>
      </c>
      <c r="W298" s="2" t="inlineStr">
        <is>
          <t>-</t>
        </is>
      </c>
      <c r="X298" s="2" t="inlineStr">
        <is>
          <t>-</t>
        </is>
      </c>
    </row>
    <row r="299">
      <c r="A299" s="2" t="inlineStr">
        <is>
          <t>20611141298</t>
        </is>
      </c>
      <c r="B299" s="2" t="inlineStr">
        <is>
          <t>COOPERATIVA AGRARIA GANADERA DE CAMELIDOS SUDAMERICANOS 24 DE SETIEMBRE DE CONDURIRI</t>
        </is>
      </c>
      <c r="C299" s="2" t="inlineStr">
        <is>
          <t>COOPERATIVAS, SAIS, CAPS</t>
        </is>
      </c>
      <c r="D299" s="2" t="inlineStr">
        <is>
          <t>-</t>
        </is>
      </c>
      <c r="E299" s="2" t="inlineStr">
        <is>
          <t>-</t>
        </is>
      </c>
      <c r="F299" s="2" t="inlineStr">
        <is>
          <t>HABIDO</t>
        </is>
      </c>
      <c r="G299" s="2" t="inlineStr">
        <is>
          <t>ACTIVO</t>
        </is>
      </c>
      <c r="H299" s="2" t="inlineStr">
        <is>
          <t>14/06/2023</t>
        </is>
      </c>
      <c r="I299" s="2" t="inlineStr">
        <is>
          <t>14/06/2023</t>
        </is>
      </c>
      <c r="J299" s="2" t="inlineStr">
        <is>
          <t>PUNO</t>
        </is>
      </c>
      <c r="K299" s="2" t="inlineStr">
        <is>
          <t>EL COLLAO</t>
        </is>
      </c>
      <c r="L299" s="2" t="inlineStr">
        <is>
          <t>CONDURIRI</t>
        </is>
      </c>
      <c r="M299" s="2" t="inlineStr">
        <is>
          <t>NRO. S/N BAR. 25 DE DICIEMBRE (A MEDIA CDRA PLAZA ARMAS CONDURIRI)</t>
        </is>
      </c>
      <c r="N299" s="2" t="inlineStr">
        <is>
          <t>-</t>
        </is>
      </c>
      <c r="O299" s="2" t="inlineStr">
        <is>
          <t>-</t>
        </is>
      </c>
      <c r="P299" s="2" t="inlineStr">
        <is>
          <t>SIN ACTIVIDAD</t>
        </is>
      </c>
      <c r="Q299" s="2" t="inlineStr">
        <is>
          <t>SERVICIOS AGRICOLAS, GANADERAS.</t>
        </is>
      </c>
      <c r="R299" s="2" t="inlineStr">
        <is>
          <t>EXPLOTACION MIXTA.</t>
        </is>
      </c>
      <c r="S299" s="2" t="inlineStr">
        <is>
          <t>-</t>
        </is>
      </c>
      <c r="T299" s="2" t="inlineStr">
        <is>
          <t>NO</t>
        </is>
      </c>
      <c r="U299" s="2" t="inlineStr">
        <is>
          <t>-</t>
        </is>
      </c>
      <c r="V299" s="2" t="inlineStr">
        <is>
          <t>-</t>
        </is>
      </c>
      <c r="W299" s="2" t="inlineStr">
        <is>
          <t>-</t>
        </is>
      </c>
      <c r="X299" s="2" t="inlineStr">
        <is>
          <t>-</t>
        </is>
      </c>
    </row>
    <row r="300">
      <c r="A300" s="2" t="inlineStr">
        <is>
          <t>20610739505</t>
        </is>
      </c>
      <c r="B300" s="2" t="inlineStr">
        <is>
          <t>COOPERATIVA AGRARIA HUAYHUASH</t>
        </is>
      </c>
      <c r="C300" s="2" t="inlineStr">
        <is>
          <t>COOPERATIVAS, SAIS, CAPS</t>
        </is>
      </c>
      <c r="D300" s="2" t="inlineStr">
        <is>
          <t>-</t>
        </is>
      </c>
      <c r="E300" s="2" t="inlineStr">
        <is>
          <t>-</t>
        </is>
      </c>
      <c r="F300" s="2" t="inlineStr">
        <is>
          <t>HABIDO</t>
        </is>
      </c>
      <c r="G300" s="2" t="inlineStr">
        <is>
          <t>ACTIVO</t>
        </is>
      </c>
      <c r="H300" s="2" t="inlineStr">
        <is>
          <t>17/03/2023</t>
        </is>
      </c>
      <c r="I300" s="2" t="inlineStr">
        <is>
          <t>15/04/2023</t>
        </is>
      </c>
      <c r="J300" s="2" t="inlineStr">
        <is>
          <t>ANCASH</t>
        </is>
      </c>
      <c r="K300" s="2" t="inlineStr">
        <is>
          <t>BOLOGNESI</t>
        </is>
      </c>
      <c r="L300" s="2" t="inlineStr">
        <is>
          <t>HUASTA</t>
        </is>
      </c>
      <c r="M300" s="2" t="inlineStr">
        <is>
          <t>MZA. M LOTE. 1 CAS. SAN ANTONIO DE QUISIPATA (CARRETERA CHIQUIAN PACLLON KM 7 Y MEDIO)</t>
        </is>
      </c>
      <c r="N300" s="2" t="inlineStr">
        <is>
          <t>-</t>
        </is>
      </c>
      <c r="O300" s="2" t="inlineStr">
        <is>
          <t>-</t>
        </is>
      </c>
      <c r="P300" s="2" t="inlineStr">
        <is>
          <t>SIN ACTIVIDAD</t>
        </is>
      </c>
      <c r="Q300" s="2" t="inlineStr">
        <is>
          <t>EXPLOTACION MIXTA.</t>
        </is>
      </c>
      <c r="R300" s="2" t="inlineStr">
        <is>
          <t>CULTIVO DE FRUTAS.</t>
        </is>
      </c>
      <c r="S300" s="2" t="inlineStr">
        <is>
          <t>-</t>
        </is>
      </c>
      <c r="T300" s="2" t="inlineStr">
        <is>
          <t>NO</t>
        </is>
      </c>
      <c r="U300" s="2" t="inlineStr">
        <is>
          <t>-</t>
        </is>
      </c>
      <c r="V300" s="2" t="inlineStr">
        <is>
          <t>-</t>
        </is>
      </c>
      <c r="W300" s="2" t="inlineStr">
        <is>
          <t>-</t>
        </is>
      </c>
      <c r="X300" s="2" t="inlineStr">
        <is>
          <t>-</t>
        </is>
      </c>
    </row>
    <row r="301">
      <c r="A301" s="2" t="inlineStr">
        <is>
          <t>20568549083</t>
        </is>
      </c>
      <c r="B301" s="2" t="inlineStr">
        <is>
          <t>COOPERATIVA AGRARIA INDUSTRIAL APASC SANCORE-PALCAZU LTDA</t>
        </is>
      </c>
      <c r="C301" s="2" t="inlineStr">
        <is>
          <t>COOPERATIVAS, SAIS, CAPS</t>
        </is>
      </c>
      <c r="D301" s="2" t="inlineStr">
        <is>
          <t>-</t>
        </is>
      </c>
      <c r="E301" s="2" t="inlineStr">
        <is>
          <t>CAI APASC</t>
        </is>
      </c>
      <c r="F301" s="2" t="inlineStr">
        <is>
          <t>HABIDO</t>
        </is>
      </c>
      <c r="G301" s="2" t="inlineStr">
        <is>
          <t>ACTIVO</t>
        </is>
      </c>
      <c r="H301" s="2" t="inlineStr">
        <is>
          <t>19/12/2012</t>
        </is>
      </c>
      <c r="I301" s="2" t="inlineStr">
        <is>
          <t>19/03/2013</t>
        </is>
      </c>
      <c r="J301" s="2" t="inlineStr">
        <is>
          <t>PASCO</t>
        </is>
      </c>
      <c r="K301" s="2" t="inlineStr">
        <is>
          <t>OXAPAMPA</t>
        </is>
      </c>
      <c r="L301" s="2" t="inlineStr">
        <is>
          <t>PALCAZU</t>
        </is>
      </c>
      <c r="M301" s="2" t="inlineStr">
        <is>
          <t>AV. ISCOZACIN NRO. SN URB. ISCOZACIN</t>
        </is>
      </c>
      <c r="N301" s="2" t="inlineStr">
        <is>
          <t>-</t>
        </is>
      </c>
      <c r="O301" s="2" t="inlineStr">
        <is>
          <t>-</t>
        </is>
      </c>
      <c r="P301" s="2" t="inlineStr">
        <is>
          <t>SIN ACTIVIDAD</t>
        </is>
      </c>
      <c r="Q301" s="2" t="inlineStr">
        <is>
          <t>ELAB. CACAO, CHOCOLATE Y CONFIT.</t>
        </is>
      </c>
      <c r="R301" s="2" t="inlineStr">
        <is>
          <t>CULTIVO DE FRUTAS.</t>
        </is>
      </c>
      <c r="S301" s="2" t="inlineStr">
        <is>
          <t>-</t>
        </is>
      </c>
      <c r="T301" s="2" t="inlineStr">
        <is>
          <t>NO</t>
        </is>
      </c>
      <c r="U301" s="2" t="inlineStr">
        <is>
          <t>-</t>
        </is>
      </c>
      <c r="V301" s="2" t="inlineStr">
        <is>
          <t>-</t>
        </is>
      </c>
      <c r="W301" s="2" t="inlineStr">
        <is>
          <t>-</t>
        </is>
      </c>
      <c r="X301" s="2" t="inlineStr">
        <is>
          <t>-</t>
        </is>
      </c>
    </row>
    <row r="302">
      <c r="A302" s="2" t="inlineStr">
        <is>
          <t>20491050960</t>
        </is>
      </c>
      <c r="B302" s="2" t="inlineStr">
        <is>
          <t>COOPERATIVA AGRARIA INDUSTRIAL DEL VALLE SAGRADO AGROVAS LTDA</t>
        </is>
      </c>
      <c r="C302" s="2" t="inlineStr">
        <is>
          <t>COOPERATIVAS, SAIS, CAPS</t>
        </is>
      </c>
      <c r="D302" s="2" t="inlineStr">
        <is>
          <t>-</t>
        </is>
      </c>
      <c r="E302" s="2" t="inlineStr">
        <is>
          <t>AGROVAS LTDA</t>
        </is>
      </c>
      <c r="F302" s="2" t="inlineStr">
        <is>
          <t>HABIDO</t>
        </is>
      </c>
      <c r="G302" s="2" t="inlineStr">
        <is>
          <t>ACTIVO</t>
        </is>
      </c>
      <c r="H302" s="2" t="inlineStr">
        <is>
          <t>02/08/2012</t>
        </is>
      </c>
      <c r="I302" s="2" t="inlineStr">
        <is>
          <t>01/08/2012</t>
        </is>
      </c>
      <c r="J302" s="2" t="inlineStr">
        <is>
          <t>CUSCO</t>
        </is>
      </c>
      <c r="K302" s="2" t="inlineStr">
        <is>
          <t>CALCA</t>
        </is>
      </c>
      <c r="L302" s="2" t="inlineStr">
        <is>
          <t>CALCA</t>
        </is>
      </c>
      <c r="M302" s="2" t="inlineStr">
        <is>
          <t>KM. 57.5 SECTOR HUANDAR CHICO (CARRETERA CALCA URUBAMBA KM 57.5)</t>
        </is>
      </c>
      <c r="N302" s="2" t="inlineStr">
        <is>
          <t>-</t>
        </is>
      </c>
      <c r="O302" s="2" t="inlineStr">
        <is>
          <t>-</t>
        </is>
      </c>
      <c r="P302" s="2" t="inlineStr">
        <is>
          <t>SIN ACTIVIDAD</t>
        </is>
      </c>
      <c r="Q302" s="2" t="inlineStr">
        <is>
          <t>PRODUC. CARNE Y PROD. CARNICOS.</t>
        </is>
      </c>
      <c r="R302" s="2" t="inlineStr">
        <is>
          <t>EXPLOTACION MIXTA.</t>
        </is>
      </c>
      <c r="S302" s="2" t="inlineStr">
        <is>
          <t>RESTAURANTES, BARES Y CANTINAS.</t>
        </is>
      </c>
      <c r="T302" s="2" t="inlineStr">
        <is>
          <t>NO</t>
        </is>
      </c>
      <c r="U302" s="2" t="inlineStr">
        <is>
          <t>-</t>
        </is>
      </c>
      <c r="V302" s="2" t="inlineStr">
        <is>
          <t>-</t>
        </is>
      </c>
      <c r="W302" s="2" t="inlineStr">
        <is>
          <t>-</t>
        </is>
      </c>
      <c r="X302" s="2" t="inlineStr">
        <is>
          <t>-</t>
        </is>
      </c>
    </row>
    <row r="303">
      <c r="A303" s="2" t="inlineStr">
        <is>
          <t>20603907176</t>
        </is>
      </c>
      <c r="B303" s="2" t="inlineStr">
        <is>
          <t>COOPERATIVA AGRARIA INDUSTRIAL FRUITS PICHANAKI</t>
        </is>
      </c>
      <c r="C303" s="2" t="inlineStr">
        <is>
          <t>COOPERATIVAS, SAIS, CAPS</t>
        </is>
      </c>
      <c r="D303" s="2" t="inlineStr">
        <is>
          <t>-</t>
        </is>
      </c>
      <c r="E303" s="2" t="inlineStr">
        <is>
          <t>-</t>
        </is>
      </c>
      <c r="F303" s="2" t="inlineStr">
        <is>
          <t>HABIDO</t>
        </is>
      </c>
      <c r="G303" s="2" t="inlineStr">
        <is>
          <t>ACTIVO</t>
        </is>
      </c>
      <c r="H303" s="2" t="inlineStr">
        <is>
          <t>11/12/2018</t>
        </is>
      </c>
      <c r="I303" s="2" t="inlineStr">
        <is>
          <t>11/12/2018</t>
        </is>
      </c>
      <c r="J303" s="2" t="inlineStr">
        <is>
          <t>JUNIN</t>
        </is>
      </c>
      <c r="K303" s="2" t="inlineStr">
        <is>
          <t>CHANCHAMAYO</t>
        </is>
      </c>
      <c r="L303" s="2" t="inlineStr">
        <is>
          <t>PICHANAQUI</t>
        </is>
      </c>
      <c r="M303" s="2" t="inlineStr">
        <is>
          <t>AV. SAN MARTIN NRO. 571 URB. PICHANAKI (COSTADO DEL EPS SELVA CENTRAL PICHANAKI)</t>
        </is>
      </c>
      <c r="N303" s="2" t="inlineStr">
        <is>
          <t>-</t>
        </is>
      </c>
      <c r="O303" s="2" t="inlineStr">
        <is>
          <t>-</t>
        </is>
      </c>
      <c r="P303" s="2" t="inlineStr">
        <is>
          <t>EXPORTADOR</t>
        </is>
      </c>
      <c r="Q303" s="2" t="inlineStr">
        <is>
          <t>ELAB. FRUTAS, LEG. Y HORTALIZAS.</t>
        </is>
      </c>
      <c r="R303" s="2" t="inlineStr">
        <is>
          <t>CULTIVOS DE CEREALES.</t>
        </is>
      </c>
      <c r="S303" s="2" t="inlineStr">
        <is>
          <t>-</t>
        </is>
      </c>
      <c r="T303" s="2" t="inlineStr">
        <is>
          <t>NO</t>
        </is>
      </c>
      <c r="U303" s="2" t="inlineStr">
        <is>
          <t>-</t>
        </is>
      </c>
      <c r="V303" s="2" t="inlineStr">
        <is>
          <t>-</t>
        </is>
      </c>
      <c r="W303" s="2" t="inlineStr">
        <is>
          <t>-</t>
        </is>
      </c>
      <c r="X303" s="2" t="inlineStr">
        <is>
          <t>-</t>
        </is>
      </c>
    </row>
    <row r="304">
      <c r="A304" s="2" t="inlineStr">
        <is>
          <t>20447888701</t>
        </is>
      </c>
      <c r="B304" s="2" t="inlineStr">
        <is>
          <t>COOPERATIVA AGRARIA INDUSTRIAL SAN GABAN LTDA.</t>
        </is>
      </c>
      <c r="C304" s="2" t="inlineStr">
        <is>
          <t>COOPERATIVAS, SAIS, CAPS</t>
        </is>
      </c>
      <c r="D304" s="2" t="inlineStr">
        <is>
          <t>-</t>
        </is>
      </c>
      <c r="E304" s="2" t="inlineStr">
        <is>
          <t>-</t>
        </is>
      </c>
      <c r="F304" s="2" t="inlineStr">
        <is>
          <t>HABIDO</t>
        </is>
      </c>
      <c r="G304" s="2" t="inlineStr">
        <is>
          <t>ACTIVO</t>
        </is>
      </c>
      <c r="H304" s="2" t="inlineStr">
        <is>
          <t>09/05/2008</t>
        </is>
      </c>
      <c r="I304" s="2" t="inlineStr">
        <is>
          <t>01/05/2010</t>
        </is>
      </c>
      <c r="J304" s="2" t="inlineStr">
        <is>
          <t>PUNO</t>
        </is>
      </c>
      <c r="K304" s="2" t="inlineStr">
        <is>
          <t>CARABAYA</t>
        </is>
      </c>
      <c r="L304" s="2" t="inlineStr">
        <is>
          <t>SAN GABAN</t>
        </is>
      </c>
      <c r="M304" s="2" t="inlineStr">
        <is>
          <t>JR. LA CULTURA NRO. SN URB. NUEVO MIRAFLORES</t>
        </is>
      </c>
      <c r="N304" s="2" t="inlineStr">
        <is>
          <t>-</t>
        </is>
      </c>
      <c r="O304" s="2" t="inlineStr">
        <is>
          <t>-</t>
        </is>
      </c>
      <c r="P304" s="2" t="inlineStr">
        <is>
          <t>SIN ACTIVIDAD</t>
        </is>
      </c>
      <c r="Q304" s="2" t="inlineStr">
        <is>
          <t>SERVICIOS AGRICOLAS, GANADERAS.</t>
        </is>
      </c>
      <c r="R304" s="2" t="inlineStr">
        <is>
          <t>ELAB. CACAO, CHOCOLATE Y CONFIT.</t>
        </is>
      </c>
      <c r="S304" s="2" t="inlineStr">
        <is>
          <t>EXPLOTACION MIXTA.</t>
        </is>
      </c>
      <c r="T304" s="2" t="inlineStr">
        <is>
          <t>NO</t>
        </is>
      </c>
      <c r="U304" s="2" t="inlineStr">
        <is>
          <t>-</t>
        </is>
      </c>
      <c r="V304" s="2" t="inlineStr">
        <is>
          <t>-</t>
        </is>
      </c>
      <c r="W304" s="2" t="inlineStr">
        <is>
          <t>-</t>
        </is>
      </c>
      <c r="X304" s="2" t="inlineStr">
        <is>
          <t>-</t>
        </is>
      </c>
    </row>
    <row r="305">
      <c r="A305" s="2" t="inlineStr">
        <is>
          <t>20612751111</t>
        </is>
      </c>
      <c r="B305" s="2" t="inlineStr">
        <is>
          <t>COOPERATIVA AGRARIA INDUSTRIAL VALLE VERDE SELVA CENTRAL</t>
        </is>
      </c>
      <c r="C305" s="2" t="inlineStr">
        <is>
          <t>COOPERATIVAS, SAIS, CAPS</t>
        </is>
      </c>
      <c r="D305" s="2" t="inlineStr">
        <is>
          <t>-</t>
        </is>
      </c>
      <c r="E305" s="2" t="inlineStr">
        <is>
          <t>-</t>
        </is>
      </c>
      <c r="F305" s="2" t="inlineStr">
        <is>
          <t>HABIDO</t>
        </is>
      </c>
      <c r="G305" s="2" t="inlineStr">
        <is>
          <t>ACTIVO</t>
        </is>
      </c>
      <c r="H305" s="2" t="inlineStr">
        <is>
          <t>14/06/2024</t>
        </is>
      </c>
      <c r="I305" s="2" t="inlineStr">
        <is>
          <t>01/06/2024</t>
        </is>
      </c>
      <c r="J305" s="2" t="inlineStr">
        <is>
          <t>JUNIN</t>
        </is>
      </c>
      <c r="K305" s="2" t="inlineStr">
        <is>
          <t>CHANCHAMAYO</t>
        </is>
      </c>
      <c r="L305" s="2" t="inlineStr">
        <is>
          <t>PERENE</t>
        </is>
      </c>
      <c r="M305" s="2" t="inlineStr">
        <is>
          <t>CAR. PRINCIPAL NRO. SN C.P. ZOTANI SECTOR YUNGOL (A 10 CDRAS DE LA ESCUELA N 30905)</t>
        </is>
      </c>
      <c r="N305" s="2" t="inlineStr">
        <is>
          <t>-</t>
        </is>
      </c>
      <c r="O305" s="2" t="inlineStr">
        <is>
          <t>-</t>
        </is>
      </c>
      <c r="P305" s="2" t="inlineStr">
        <is>
          <t>SIN ACTIVIDAD</t>
        </is>
      </c>
      <c r="Q305" s="2" t="inlineStr">
        <is>
          <t>EXPLOTACION MIXTA.</t>
        </is>
      </c>
      <c r="R305" s="2" t="inlineStr">
        <is>
          <t>-</t>
        </is>
      </c>
      <c r="S305" s="2" t="inlineStr">
        <is>
          <t>-</t>
        </is>
      </c>
      <c r="T305" s="2" t="inlineStr">
        <is>
          <t>NO</t>
        </is>
      </c>
      <c r="U305" s="2" t="inlineStr">
        <is>
          <t>-</t>
        </is>
      </c>
      <c r="V305" s="2" t="inlineStr">
        <is>
          <t>-</t>
        </is>
      </c>
      <c r="W305" s="2" t="inlineStr">
        <is>
          <t>-</t>
        </is>
      </c>
      <c r="X305" s="2" t="inlineStr">
        <is>
          <t>-</t>
        </is>
      </c>
    </row>
    <row r="306">
      <c r="A306" s="2" t="inlineStr">
        <is>
          <t>20448277781</t>
        </is>
      </c>
      <c r="B306" s="2" t="inlineStr">
        <is>
          <t>COOPERATIVA AGRARIA INDUSTRIALIZADA CABANA LTDA</t>
        </is>
      </c>
      <c r="C306" s="2" t="inlineStr">
        <is>
          <t>COOPERATIVAS, SAIS, CAPS</t>
        </is>
      </c>
      <c r="D306" s="2" t="inlineStr">
        <is>
          <t>-</t>
        </is>
      </c>
      <c r="E306" s="2" t="inlineStr">
        <is>
          <t>COOPAIN CABANA</t>
        </is>
      </c>
      <c r="F306" s="2" t="inlineStr">
        <is>
          <t>HABIDO</t>
        </is>
      </c>
      <c r="G306" s="2" t="inlineStr">
        <is>
          <t>ACTIVO</t>
        </is>
      </c>
      <c r="H306" s="2" t="inlineStr">
        <is>
          <t>16/02/2011</t>
        </is>
      </c>
      <c r="I306" s="2" t="inlineStr">
        <is>
          <t>01/03/2011</t>
        </is>
      </c>
      <c r="J306" s="2" t="inlineStr">
        <is>
          <t>PUNO</t>
        </is>
      </c>
      <c r="K306" s="2" t="inlineStr">
        <is>
          <t>SAN ROMAN</t>
        </is>
      </c>
      <c r="L306" s="2" t="inlineStr">
        <is>
          <t>CABANA</t>
        </is>
      </c>
      <c r="M306" s="2" t="inlineStr">
        <is>
          <t>JR. LIMA NRO. SN (INGRESO DEL DISTRITO DE CABANA)</t>
        </is>
      </c>
      <c r="N306" s="2" t="inlineStr">
        <is>
          <t>-</t>
        </is>
      </c>
      <c r="O306" s="2" t="inlineStr">
        <is>
          <t>-</t>
        </is>
      </c>
      <c r="P306" s="2" t="inlineStr">
        <is>
          <t>IMPORTADOR/EXPORTADOR</t>
        </is>
      </c>
      <c r="Q306" s="2" t="inlineStr">
        <is>
          <t>EXPLOTACION MIXTA.</t>
        </is>
      </c>
      <c r="R306" s="2" t="inlineStr">
        <is>
          <t>ELAB. DE PRODUCTOS DE MOLINERIA.</t>
        </is>
      </c>
      <c r="S306" s="2" t="inlineStr">
        <is>
          <t>ELAB. PROD. DE PANADERIA.</t>
        </is>
      </c>
      <c r="T306" s="2" t="inlineStr">
        <is>
          <t>NO</t>
        </is>
      </c>
      <c r="U306" s="2" t="inlineStr">
        <is>
          <t>-</t>
        </is>
      </c>
      <c r="V306" s="2" t="inlineStr">
        <is>
          <t>-</t>
        </is>
      </c>
      <c r="W306" s="2" t="inlineStr">
        <is>
          <t>-</t>
        </is>
      </c>
      <c r="X306" s="2" t="inlineStr">
        <is>
          <t>-</t>
        </is>
      </c>
    </row>
    <row r="307">
      <c r="A307" s="2" t="inlineStr">
        <is>
          <t>20607558559</t>
        </is>
      </c>
      <c r="B307" s="2" t="inlineStr">
        <is>
          <t>COOPERATIVA AGRARIA INDÍGENA AWAJUN WAMPIS TUNTANAIN LTDA</t>
        </is>
      </c>
      <c r="C307" s="2" t="inlineStr">
        <is>
          <t>COOPERATIVAS, SAIS, CAPS</t>
        </is>
      </c>
      <c r="D307" s="2" t="inlineStr">
        <is>
          <t>-</t>
        </is>
      </c>
      <c r="E307" s="2" t="inlineStr">
        <is>
          <t>-</t>
        </is>
      </c>
      <c r="F307" s="2" t="inlineStr">
        <is>
          <t>HABIDO</t>
        </is>
      </c>
      <c r="G307" s="2" t="inlineStr">
        <is>
          <t>ACTIVO</t>
        </is>
      </c>
      <c r="H307" s="2" t="inlineStr">
        <is>
          <t>02/03/2021</t>
        </is>
      </c>
      <c r="I307" s="2" t="inlineStr">
        <is>
          <t>02/03/2021</t>
        </is>
      </c>
      <c r="J307" s="2" t="inlineStr">
        <is>
          <t>AMAZONAS</t>
        </is>
      </c>
      <c r="K307" s="2" t="inlineStr">
        <is>
          <t>CONDORCANQUI</t>
        </is>
      </c>
      <c r="L307" s="2" t="inlineStr">
        <is>
          <t>NIEVA</t>
        </is>
      </c>
      <c r="M307" s="2" t="inlineStr">
        <is>
          <t>JR. VISTA ALEGRE NRO. S/N SEC. JUAN VELASCO ALVARADO (SUM:90171771, COSTADO DE CERNAN)</t>
        </is>
      </c>
      <c r="N307" s="2" t="inlineStr">
        <is>
          <t>-</t>
        </is>
      </c>
      <c r="O307" s="2" t="inlineStr">
        <is>
          <t>-</t>
        </is>
      </c>
      <c r="P307" s="2" t="inlineStr">
        <is>
          <t>SIN ACTIVIDAD</t>
        </is>
      </c>
      <c r="Q307" s="2" t="inlineStr">
        <is>
          <t>CULTIVO DE FRUTAS.</t>
        </is>
      </c>
      <c r="R307" s="2" t="inlineStr">
        <is>
          <t>FAB. DE CALZADO.</t>
        </is>
      </c>
      <c r="S307" s="2" t="inlineStr">
        <is>
          <t>-</t>
        </is>
      </c>
      <c r="T307" s="2" t="inlineStr">
        <is>
          <t>NO</t>
        </is>
      </c>
      <c r="U307" s="2" t="inlineStr">
        <is>
          <t>-</t>
        </is>
      </c>
      <c r="V307" s="2" t="inlineStr">
        <is>
          <t>-</t>
        </is>
      </c>
      <c r="W307" s="2" t="inlineStr">
        <is>
          <t>-</t>
        </is>
      </c>
      <c r="X307" s="2" t="inlineStr">
        <is>
          <t>-</t>
        </is>
      </c>
    </row>
    <row r="308">
      <c r="A308" s="2" t="inlineStr">
        <is>
          <t>20601919657</t>
        </is>
      </c>
      <c r="B308" s="2" t="inlineStr">
        <is>
          <t>COOPERATIVA AGRARIA INNOVACION  CACAO Y CAFE DEL VRAEM</t>
        </is>
      </c>
      <c r="C308" s="2" t="inlineStr">
        <is>
          <t>COOPERATIVAS, SAIS, CAPS</t>
        </is>
      </c>
      <c r="D308" s="2" t="inlineStr">
        <is>
          <t>-</t>
        </is>
      </c>
      <c r="E308" s="2" t="inlineStr">
        <is>
          <t>-</t>
        </is>
      </c>
      <c r="F308" s="2" t="inlineStr">
        <is>
          <t>HABIDO</t>
        </is>
      </c>
      <c r="G308" s="2" t="inlineStr">
        <is>
          <t>ACTIVO</t>
        </is>
      </c>
      <c r="H308" s="2" t="inlineStr">
        <is>
          <t>28/02/2017</t>
        </is>
      </c>
      <c r="I308" s="2" t="inlineStr">
        <is>
          <t>01/03/2017</t>
        </is>
      </c>
      <c r="J308" s="2" t="inlineStr">
        <is>
          <t>JUNIN</t>
        </is>
      </c>
      <c r="K308" s="2" t="inlineStr">
        <is>
          <t>SATIPO</t>
        </is>
      </c>
      <c r="L308" s="2" t="inlineStr">
        <is>
          <t>PANGOA</t>
        </is>
      </c>
      <c r="M308" s="2" t="inlineStr">
        <is>
          <t>AV. SONOMORO MZA. E LOTE. 16</t>
        </is>
      </c>
      <c r="N308" s="2" t="inlineStr">
        <is>
          <t>-</t>
        </is>
      </c>
      <c r="O308" s="2" t="inlineStr">
        <is>
          <t>-</t>
        </is>
      </c>
      <c r="P308" s="2" t="inlineStr">
        <is>
          <t>IMPORTADOR/EXPORTADOR</t>
        </is>
      </c>
      <c r="Q308" s="2" t="inlineStr">
        <is>
          <t>CULTIVOS DE CEREALES.</t>
        </is>
      </c>
      <c r="R308" s="2" t="inlineStr">
        <is>
          <t>-</t>
        </is>
      </c>
      <c r="S308" s="2" t="inlineStr">
        <is>
          <t>-</t>
        </is>
      </c>
      <c r="T308" s="2" t="inlineStr">
        <is>
          <t>NO</t>
        </is>
      </c>
      <c r="U308" s="2" t="inlineStr">
        <is>
          <t>-</t>
        </is>
      </c>
      <c r="V308" s="2" t="inlineStr">
        <is>
          <t>SI, incorporado al Régimen de Agentes de Retención de IGV (R.S.229-2024) a partir del 01/01/2025</t>
        </is>
      </c>
      <c r="W308" s="2" t="inlineStr">
        <is>
          <t>-</t>
        </is>
      </c>
      <c r="X308" s="2" t="inlineStr">
        <is>
          <t>-</t>
        </is>
      </c>
    </row>
    <row r="309">
      <c r="A309" s="2" t="inlineStr">
        <is>
          <t>20600029887</t>
        </is>
      </c>
      <c r="B309" s="2" t="inlineStr">
        <is>
          <t>COOPERATIVA AGRARIA INTEGRAL LUZ DE LA ESPERANZA</t>
        </is>
      </c>
      <c r="C309" s="2" t="inlineStr">
        <is>
          <t>COOPERATIVAS, SAIS, CAPS</t>
        </is>
      </c>
      <c r="D309" s="2" t="inlineStr">
        <is>
          <t>-</t>
        </is>
      </c>
      <c r="E309" s="2" t="inlineStr">
        <is>
          <t>-</t>
        </is>
      </c>
      <c r="F309" s="2" t="inlineStr">
        <is>
          <t>HABIDO</t>
        </is>
      </c>
      <c r="G309" s="2" t="inlineStr">
        <is>
          <t>ACTIVO</t>
        </is>
      </c>
      <c r="H309" s="2" t="inlineStr">
        <is>
          <t>11/01/2017</t>
        </is>
      </c>
      <c r="I309" s="2" t="inlineStr">
        <is>
          <t>11/01/2017</t>
        </is>
      </c>
      <c r="J309" s="2" t="inlineStr">
        <is>
          <t>LORETO</t>
        </is>
      </c>
      <c r="K309" s="2" t="inlineStr">
        <is>
          <t>MARISCAL RAMON CASTILLA</t>
        </is>
      </c>
      <c r="L309" s="2" t="inlineStr">
        <is>
          <t>RAMON CASTILLA</t>
        </is>
      </c>
      <c r="M309" s="2" t="inlineStr">
        <is>
          <t>CAL. SIN NOMBRE NRO. S/N C.C. SAN FRANCISCO DE MARICHIN (FRENTE AL LAGO CABALLACOCHA)</t>
        </is>
      </c>
      <c r="N309" s="2" t="inlineStr">
        <is>
          <t>-</t>
        </is>
      </c>
      <c r="O309" s="2" t="inlineStr">
        <is>
          <t>-</t>
        </is>
      </c>
      <c r="P309" s="2" t="inlineStr">
        <is>
          <t>SIN ACTIVIDAD</t>
        </is>
      </c>
      <c r="Q309" s="2" t="inlineStr">
        <is>
          <t>EXPLOTACION MIXTA.</t>
        </is>
      </c>
      <c r="R309" s="2" t="inlineStr">
        <is>
          <t>ELAB. CACAO, CHOCOLATE Y CONFIT.</t>
        </is>
      </c>
      <c r="S309" s="2" t="inlineStr">
        <is>
          <t>-</t>
        </is>
      </c>
      <c r="T309" s="2" t="inlineStr">
        <is>
          <t>NO</t>
        </is>
      </c>
      <c r="U309" s="2" t="inlineStr">
        <is>
          <t>-</t>
        </is>
      </c>
      <c r="V309" s="2" t="inlineStr">
        <is>
          <t>-</t>
        </is>
      </c>
      <c r="W309" s="2" t="inlineStr">
        <is>
          <t>-</t>
        </is>
      </c>
      <c r="X309" s="2" t="inlineStr">
        <is>
          <t>-</t>
        </is>
      </c>
    </row>
    <row r="310">
      <c r="A310" s="2" t="inlineStr">
        <is>
          <t>20610598880</t>
        </is>
      </c>
      <c r="B310" s="2" t="inlineStr">
        <is>
          <t>COOPERATIVA AGRARIA INTERANDINO</t>
        </is>
      </c>
      <c r="C310" s="2" t="inlineStr">
        <is>
          <t>COOPERATIVAS, SAIS, CAPS</t>
        </is>
      </c>
      <c r="D310" s="2" t="inlineStr">
        <is>
          <t>-</t>
        </is>
      </c>
      <c r="E310" s="2" t="inlineStr">
        <is>
          <t>-</t>
        </is>
      </c>
      <c r="F310" s="2" t="inlineStr">
        <is>
          <t>HABIDO</t>
        </is>
      </c>
      <c r="G310" s="2" t="inlineStr">
        <is>
          <t>ACTIVO</t>
        </is>
      </c>
      <c r="H310" s="2" t="inlineStr">
        <is>
          <t>14/02/2023</t>
        </is>
      </c>
      <c r="I310" s="2" t="inlineStr">
        <is>
          <t>14/02/2023</t>
        </is>
      </c>
      <c r="J310" s="2" t="inlineStr">
        <is>
          <t>APURIMAC</t>
        </is>
      </c>
      <c r="K310" s="2" t="inlineStr">
        <is>
          <t>ABANCAY</t>
        </is>
      </c>
      <c r="L310" s="2" t="inlineStr">
        <is>
          <t>ABANCAY</t>
        </is>
      </c>
      <c r="M310" s="2" t="inlineStr">
        <is>
          <t>JR. PARAGUAY NRO. 126 URB. LAS AMERICAS</t>
        </is>
      </c>
      <c r="N310" s="2" t="inlineStr">
        <is>
          <t>-</t>
        </is>
      </c>
      <c r="O310" s="2" t="inlineStr">
        <is>
          <t>-</t>
        </is>
      </c>
      <c r="P310" s="2" t="inlineStr">
        <is>
          <t>SIN ACTIVIDAD</t>
        </is>
      </c>
      <c r="Q310" s="2" t="inlineStr">
        <is>
          <t>CULTIVO DE FRUTAS.</t>
        </is>
      </c>
      <c r="R310" s="2" t="inlineStr">
        <is>
          <t>-</t>
        </is>
      </c>
      <c r="S310" s="2" t="inlineStr">
        <is>
          <t>-</t>
        </is>
      </c>
      <c r="T310" s="2" t="inlineStr">
        <is>
          <t>NO</t>
        </is>
      </c>
      <c r="U310" s="2" t="inlineStr">
        <is>
          <t>-</t>
        </is>
      </c>
      <c r="V310" s="2" t="inlineStr">
        <is>
          <t>-</t>
        </is>
      </c>
      <c r="W310" s="2" t="inlineStr">
        <is>
          <t>-</t>
        </is>
      </c>
      <c r="X310" s="2" t="inlineStr">
        <is>
          <t>-</t>
        </is>
      </c>
    </row>
    <row r="311">
      <c r="A311" s="2" t="inlineStr">
        <is>
          <t>20611340002</t>
        </is>
      </c>
      <c r="B311" s="2" t="inlineStr">
        <is>
          <t>COOPERATIVA AGRARIA INTERCULTURAL CAFE PUI PUI LTDA</t>
        </is>
      </c>
      <c r="C311" s="2" t="inlineStr">
        <is>
          <t>COOPERATIVAS, SAIS, CAPS</t>
        </is>
      </c>
      <c r="D311" s="2" t="inlineStr">
        <is>
          <t>-</t>
        </is>
      </c>
      <c r="E311" s="2" t="inlineStr">
        <is>
          <t>-</t>
        </is>
      </c>
      <c r="F311" s="2" t="inlineStr">
        <is>
          <t>HABIDO</t>
        </is>
      </c>
      <c r="G311" s="2" t="inlineStr">
        <is>
          <t>ACTIVO</t>
        </is>
      </c>
      <c r="H311" s="2" t="inlineStr">
        <is>
          <t>26/07/2023</t>
        </is>
      </c>
      <c r="I311" s="2" t="inlineStr">
        <is>
          <t>26/07/2023</t>
        </is>
      </c>
      <c r="J311" s="2" t="inlineStr">
        <is>
          <t>JUNIN</t>
        </is>
      </c>
      <c r="K311" s="2" t="inlineStr">
        <is>
          <t>SATIPO</t>
        </is>
      </c>
      <c r="L311" s="2" t="inlineStr">
        <is>
          <t>SATIPO</t>
        </is>
      </c>
      <c r="M311" s="2" t="inlineStr">
        <is>
          <t>CAR. 0 NRO. S/N C.P. RIO VENADO (A 22KM DEL TERMINAL, PARATUSHIALI-SATIPO)</t>
        </is>
      </c>
      <c r="N311" s="2" t="inlineStr">
        <is>
          <t>-</t>
        </is>
      </c>
      <c r="O311" s="2" t="inlineStr">
        <is>
          <t>-</t>
        </is>
      </c>
      <c r="P311" s="2" t="inlineStr">
        <is>
          <t>SIN ACTIVIDAD</t>
        </is>
      </c>
      <c r="Q311" s="2" t="inlineStr">
        <is>
          <t>CULTIVO DE FRUTAS.</t>
        </is>
      </c>
      <c r="R311" s="2" t="inlineStr">
        <is>
          <t>-</t>
        </is>
      </c>
      <c r="S311" s="2" t="inlineStr">
        <is>
          <t>-</t>
        </is>
      </c>
      <c r="T311" s="2" t="inlineStr">
        <is>
          <t>NO</t>
        </is>
      </c>
      <c r="U311" s="2" t="inlineStr">
        <is>
          <t>-</t>
        </is>
      </c>
      <c r="V311" s="2" t="inlineStr">
        <is>
          <t>-</t>
        </is>
      </c>
      <c r="W311" s="2" t="inlineStr">
        <is>
          <t>-</t>
        </is>
      </c>
      <c r="X311" s="2" t="inlineStr">
        <is>
          <t>-</t>
        </is>
      </c>
    </row>
    <row r="312">
      <c r="A312" s="2" t="inlineStr">
        <is>
          <t>20600325478</t>
        </is>
      </c>
      <c r="B312" s="2" t="inlineStr">
        <is>
          <t>COOPERATIVA AGRARIA JALCA VERDE</t>
        </is>
      </c>
      <c r="C312" s="2" t="inlineStr">
        <is>
          <t>COOPERATIVAS, SAIS, CAPS</t>
        </is>
      </c>
      <c r="D312" s="2" t="inlineStr">
        <is>
          <t>-</t>
        </is>
      </c>
      <c r="E312" s="2" t="inlineStr">
        <is>
          <t>-</t>
        </is>
      </c>
      <c r="F312" s="2" t="inlineStr">
        <is>
          <t>HABIDO</t>
        </is>
      </c>
      <c r="G312" s="2" t="inlineStr">
        <is>
          <t>ACTIVO</t>
        </is>
      </c>
      <c r="H312" s="2" t="inlineStr">
        <is>
          <t>24/04/2015</t>
        </is>
      </c>
      <c r="I312" s="2" t="inlineStr">
        <is>
          <t>01/05/2015</t>
        </is>
      </c>
      <c r="J312" s="2" t="inlineStr">
        <is>
          <t>CAJAMARCA</t>
        </is>
      </c>
      <c r="K312" s="2" t="inlineStr">
        <is>
          <t>CAJAMARCA</t>
        </is>
      </c>
      <c r="L312" s="2" t="inlineStr">
        <is>
          <t>CAJAMARCA</t>
        </is>
      </c>
      <c r="M312" s="2" t="inlineStr">
        <is>
          <t>NRO. SN C.P. YANACANCHA GRANDE - CASER</t>
        </is>
      </c>
      <c r="N312" s="2" t="inlineStr">
        <is>
          <t>-</t>
        </is>
      </c>
      <c r="O312" s="2" t="inlineStr">
        <is>
          <t>-</t>
        </is>
      </c>
      <c r="P312" s="2" t="inlineStr">
        <is>
          <t>SIN ACTIVIDAD</t>
        </is>
      </c>
      <c r="Q312" s="2" t="inlineStr">
        <is>
          <t>OTRAS ACTIVIDADES DE TRANSPORTES.</t>
        </is>
      </c>
      <c r="R312" s="2" t="inlineStr">
        <is>
          <t>EXPLOTACION MIXTA.</t>
        </is>
      </c>
      <c r="S312" s="2" t="inlineStr">
        <is>
          <t>-</t>
        </is>
      </c>
      <c r="T312" s="2" t="inlineStr">
        <is>
          <t>NO</t>
        </is>
      </c>
      <c r="U312" s="2" t="inlineStr">
        <is>
          <t>-</t>
        </is>
      </c>
      <c r="V312" s="2" t="inlineStr">
        <is>
          <t>-</t>
        </is>
      </c>
      <c r="W312" s="2" t="inlineStr">
        <is>
          <t>-</t>
        </is>
      </c>
      <c r="X312" s="2" t="inlineStr">
        <is>
          <t>-</t>
        </is>
      </c>
    </row>
    <row r="313">
      <c r="A313" s="2" t="inlineStr">
        <is>
          <t>20479622699</t>
        </is>
      </c>
      <c r="B313" s="2" t="inlineStr">
        <is>
          <t>COOPERATIVA AGRARIA JUAN MARCO EL PALTO</t>
        </is>
      </c>
      <c r="C313" s="2" t="inlineStr">
        <is>
          <t>COOPERATIVAS, SAIS, CAPS</t>
        </is>
      </c>
      <c r="D313" s="2" t="inlineStr">
        <is>
          <t>-</t>
        </is>
      </c>
      <c r="E313" s="2" t="inlineStr">
        <is>
          <t>-</t>
        </is>
      </c>
      <c r="F313" s="2" t="inlineStr">
        <is>
          <t>HABIDO</t>
        </is>
      </c>
      <c r="G313" s="2" t="inlineStr">
        <is>
          <t>ACTIVO</t>
        </is>
      </c>
      <c r="H313" s="2" t="inlineStr">
        <is>
          <t>05/06/2003</t>
        </is>
      </c>
      <c r="I313" s="2" t="inlineStr">
        <is>
          <t>01/06/2003</t>
        </is>
      </c>
      <c r="J313" s="2" t="inlineStr">
        <is>
          <t>AMAZONAS</t>
        </is>
      </c>
      <c r="K313" s="2" t="inlineStr">
        <is>
          <t>UTCUBAMBA</t>
        </is>
      </c>
      <c r="L313" s="2" t="inlineStr">
        <is>
          <t>LONYA GRANDE</t>
        </is>
      </c>
      <c r="M313" s="2" t="inlineStr">
        <is>
          <t>CAL. PRIMERO DE OCTUBRE NRO. REF SEC. NUEVA DELLI (A 1 CDRA DEL PARQUE INFANTIL)</t>
        </is>
      </c>
      <c r="N313" s="2" t="inlineStr">
        <is>
          <t>-</t>
        </is>
      </c>
      <c r="O313" s="2" t="inlineStr">
        <is>
          <t>-</t>
        </is>
      </c>
      <c r="P313" s="2" t="inlineStr">
        <is>
          <t>EXPORTADOR</t>
        </is>
      </c>
      <c r="Q313" s="2" t="inlineStr">
        <is>
          <t>CULTIVO DE FRUTAS.</t>
        </is>
      </c>
      <c r="R313" s="2" t="inlineStr">
        <is>
          <t>-</t>
        </is>
      </c>
      <c r="S313" s="2" t="inlineStr">
        <is>
          <t>OTROS TIPOS DE VENTA AL POR MENOR.</t>
        </is>
      </c>
      <c r="T313" s="2" t="inlineStr">
        <is>
          <t>NO</t>
        </is>
      </c>
      <c r="U313" s="2" t="inlineStr">
        <is>
          <t>-</t>
        </is>
      </c>
      <c r="V313" s="2" t="inlineStr">
        <is>
          <t>-</t>
        </is>
      </c>
      <c r="W313" s="2" t="inlineStr">
        <is>
          <t>-</t>
        </is>
      </c>
      <c r="X313" s="2" t="inlineStr">
        <is>
          <t>-</t>
        </is>
      </c>
    </row>
    <row r="314">
      <c r="A314" s="2" t="inlineStr">
        <is>
          <t>20603557825</t>
        </is>
      </c>
      <c r="B314" s="2" t="inlineStr">
        <is>
          <t>COOPERATIVA AGRARIA KAFFEE SATIPO</t>
        </is>
      </c>
      <c r="C314" s="2" t="inlineStr">
        <is>
          <t>COOPERATIVAS, SAIS, CAPS</t>
        </is>
      </c>
      <c r="D314" s="2" t="inlineStr">
        <is>
          <t>-</t>
        </is>
      </c>
      <c r="E314" s="2" t="inlineStr">
        <is>
          <t>-</t>
        </is>
      </c>
      <c r="F314" s="2" t="inlineStr">
        <is>
          <t>HABIDO</t>
        </is>
      </c>
      <c r="G314" s="2" t="inlineStr">
        <is>
          <t>ACTIVO</t>
        </is>
      </c>
      <c r="H314" s="2" t="inlineStr">
        <is>
          <t>03/09/2018</t>
        </is>
      </c>
      <c r="I314" s="2" t="inlineStr">
        <is>
          <t>03/09/2018</t>
        </is>
      </c>
      <c r="J314" s="2" t="inlineStr">
        <is>
          <t>JUNIN</t>
        </is>
      </c>
      <c r="K314" s="2" t="inlineStr">
        <is>
          <t>SATIPO</t>
        </is>
      </c>
      <c r="L314" s="2" t="inlineStr">
        <is>
          <t>SATIPO</t>
        </is>
      </c>
      <c r="M314" s="2" t="inlineStr">
        <is>
          <t>CAR. MARGINAL A MAZAMARI NRO. 557 URB. ASOCIACIÓN DE VIVIENDA EL</t>
        </is>
      </c>
      <c r="N314" s="2" t="inlineStr">
        <is>
          <t>-</t>
        </is>
      </c>
      <c r="O314" s="2" t="inlineStr">
        <is>
          <t>-</t>
        </is>
      </c>
      <c r="P314" s="2" t="inlineStr">
        <is>
          <t>SIN ACTIVIDAD</t>
        </is>
      </c>
      <c r="Q314" s="2" t="inlineStr">
        <is>
          <t>CULTIVO DE FRUTAS.</t>
        </is>
      </c>
      <c r="R314" s="2" t="inlineStr">
        <is>
          <t>-</t>
        </is>
      </c>
      <c r="S314" s="2" t="inlineStr">
        <is>
          <t>-</t>
        </is>
      </c>
      <c r="T314" s="2" t="inlineStr">
        <is>
          <t>NO</t>
        </is>
      </c>
      <c r="U314" s="2" t="inlineStr">
        <is>
          <t>-</t>
        </is>
      </c>
      <c r="V314" s="2" t="inlineStr">
        <is>
          <t>-</t>
        </is>
      </c>
      <c r="W314" s="2" t="inlineStr">
        <is>
          <t>-</t>
        </is>
      </c>
      <c r="X314" s="2" t="inlineStr">
        <is>
          <t>-</t>
        </is>
      </c>
    </row>
    <row r="315">
      <c r="A315" s="2" t="inlineStr">
        <is>
          <t>20568190450</t>
        </is>
      </c>
      <c r="B315" s="2" t="inlineStr">
        <is>
          <t>COOPERATIVA AGRARIA KEMITO ENE LTDA. - KEMITO ENE</t>
        </is>
      </c>
      <c r="C315" s="2" t="inlineStr">
        <is>
          <t>COOPERATIVAS, SAIS, CAPS</t>
        </is>
      </c>
      <c r="D315" s="2" t="inlineStr">
        <is>
          <t>-</t>
        </is>
      </c>
      <c r="E315" s="2" t="inlineStr">
        <is>
          <t>-</t>
        </is>
      </c>
      <c r="F315" s="2" t="inlineStr">
        <is>
          <t>HABIDO</t>
        </is>
      </c>
      <c r="G315" s="2" t="inlineStr">
        <is>
          <t>ACTIVO</t>
        </is>
      </c>
      <c r="H315" s="2" t="inlineStr">
        <is>
          <t>16/12/2011</t>
        </is>
      </c>
      <c r="I315" s="2" t="inlineStr">
        <is>
          <t>01/01/2012</t>
        </is>
      </c>
      <c r="J315" s="2" t="inlineStr">
        <is>
          <t>JUNIN</t>
        </is>
      </c>
      <c r="K315" s="2" t="inlineStr">
        <is>
          <t>SATIPO</t>
        </is>
      </c>
      <c r="L315" s="2" t="inlineStr">
        <is>
          <t>SATIPO</t>
        </is>
      </c>
      <c r="M315" s="2" t="inlineStr">
        <is>
          <t>JR. FRANCISCO IRAZOLA NRO. 1401 INT. B URB. SATIPO (INTERIOR ALBERGUE ASHANINKA - SECTOR B)</t>
        </is>
      </c>
      <c r="N315" s="2" t="inlineStr">
        <is>
          <t>-</t>
        </is>
      </c>
      <c r="O315" s="2" t="inlineStr">
        <is>
          <t>-</t>
        </is>
      </c>
      <c r="P315" s="2" t="inlineStr">
        <is>
          <t>SIN ACTIVIDAD</t>
        </is>
      </c>
      <c r="Q315" s="2" t="inlineStr">
        <is>
          <t>VTA. MAY. ALIMENTOS, BEBIDAS Y TABACO.</t>
        </is>
      </c>
      <c r="R315" s="2" t="inlineStr">
        <is>
          <t>ELAB. CACAO, CHOCOLATE Y CONFIT.</t>
        </is>
      </c>
      <c r="S315" s="2" t="inlineStr">
        <is>
          <t>-</t>
        </is>
      </c>
      <c r="T315" s="2" t="inlineStr">
        <is>
          <t>NO</t>
        </is>
      </c>
      <c r="U315" s="2" t="inlineStr">
        <is>
          <t>-</t>
        </is>
      </c>
      <c r="V315" s="2" t="inlineStr">
        <is>
          <t>-</t>
        </is>
      </c>
      <c r="W315" s="2" t="inlineStr">
        <is>
          <t>-</t>
        </is>
      </c>
      <c r="X315" s="2" t="inlineStr">
        <is>
          <t>-</t>
        </is>
      </c>
    </row>
    <row r="316">
      <c r="A316" s="2" t="inlineStr">
        <is>
          <t>20402648504</t>
        </is>
      </c>
      <c r="B316" s="2" t="inlineStr">
        <is>
          <t>COOPERATIVA AGRARIA KIVINAKI</t>
        </is>
      </c>
      <c r="C316" s="2" t="inlineStr">
        <is>
          <t>COOPERATIVAS, SAIS, CAPS</t>
        </is>
      </c>
      <c r="D316" s="2" t="inlineStr">
        <is>
          <t>-</t>
        </is>
      </c>
      <c r="E316" s="2" t="inlineStr">
        <is>
          <t>AGRO CAFÉ</t>
        </is>
      </c>
      <c r="F316" s="2" t="inlineStr">
        <is>
          <t>HABIDO</t>
        </is>
      </c>
      <c r="G316" s="2" t="inlineStr">
        <is>
          <t>ACTIVO</t>
        </is>
      </c>
      <c r="H316" s="2" t="inlineStr">
        <is>
          <t>27/05/1999</t>
        </is>
      </c>
      <c r="I316" s="2" t="inlineStr">
        <is>
          <t>01/06/1999</t>
        </is>
      </c>
      <c r="J316" s="2" t="inlineStr">
        <is>
          <t>JUNIN</t>
        </is>
      </c>
      <c r="K316" s="2" t="inlineStr">
        <is>
          <t>CHANCHAMAYO</t>
        </is>
      </c>
      <c r="L316" s="2" t="inlineStr">
        <is>
          <t>PERENE</t>
        </is>
      </c>
      <c r="M316" s="2" t="inlineStr">
        <is>
          <t>AV. MARGINAL MZA. A LOTE. 1 C.P. SAN FERNANDO DE KIVINAKI (A 2 CUADRAS DEL CENTRO DE SALUD)</t>
        </is>
      </c>
      <c r="N316" s="2" t="inlineStr">
        <is>
          <t>-</t>
        </is>
      </c>
      <c r="O316" s="2" t="inlineStr">
        <is>
          <t>-</t>
        </is>
      </c>
      <c r="P316" s="2" t="inlineStr">
        <is>
          <t>EXPORTADOR</t>
        </is>
      </c>
      <c r="Q316" s="2" t="inlineStr">
        <is>
          <t>ELAB. FRUTAS, LEG. Y HORTALIZAS.</t>
        </is>
      </c>
      <c r="R316" s="2" t="inlineStr">
        <is>
          <t>CULTIVOS DE CEREALES.</t>
        </is>
      </c>
      <c r="S316" s="2" t="inlineStr">
        <is>
          <t>CULTIVO DE FRUTAS.</t>
        </is>
      </c>
      <c r="T316" s="2" t="inlineStr">
        <is>
          <t>NO</t>
        </is>
      </c>
      <c r="U316" s="2" t="inlineStr">
        <is>
          <t>-</t>
        </is>
      </c>
      <c r="V316" s="2" t="inlineStr">
        <is>
          <t>-</t>
        </is>
      </c>
      <c r="W316" s="2" t="inlineStr">
        <is>
          <t>-</t>
        </is>
      </c>
      <c r="X316" s="2" t="inlineStr">
        <is>
          <t>-</t>
        </is>
      </c>
    </row>
    <row r="317">
      <c r="A317" s="2" t="inlineStr">
        <is>
          <t>20600558715</t>
        </is>
      </c>
      <c r="B317" s="2" t="inlineStr">
        <is>
          <t>COOPERATIVA AGRARIA KIWICHA WAYI LTDA</t>
        </is>
      </c>
      <c r="C317" s="2" t="inlineStr">
        <is>
          <t>COOPERATIVAS, SAIS, CAPS</t>
        </is>
      </c>
      <c r="D317" s="2" t="inlineStr">
        <is>
          <t>-</t>
        </is>
      </c>
      <c r="E317" s="2" t="inlineStr">
        <is>
          <t>-</t>
        </is>
      </c>
      <c r="F317" s="2" t="inlineStr">
        <is>
          <t>HABIDO</t>
        </is>
      </c>
      <c r="G317" s="2" t="inlineStr">
        <is>
          <t>ACTIVO</t>
        </is>
      </c>
      <c r="H317" s="2" t="inlineStr">
        <is>
          <t>31/07/2015</t>
        </is>
      </c>
      <c r="I317" s="2" t="inlineStr">
        <is>
          <t>12/01/2016</t>
        </is>
      </c>
      <c r="J317" s="2" t="inlineStr">
        <is>
          <t>ANCASH</t>
        </is>
      </c>
      <c r="K317" s="2" t="inlineStr">
        <is>
          <t>HUAYLAS</t>
        </is>
      </c>
      <c r="L317" s="2" t="inlineStr">
        <is>
          <t>CARAZ</t>
        </is>
      </c>
      <c r="M317" s="2" t="inlineStr">
        <is>
          <t>CAL. JABON RUMI NRO. S/N BAR. JABON RUMI (MISMO CRUCE O SEMAFORO)</t>
        </is>
      </c>
      <c r="N317" s="2" t="inlineStr">
        <is>
          <t>-</t>
        </is>
      </c>
      <c r="O317" s="2" t="inlineStr">
        <is>
          <t>-</t>
        </is>
      </c>
      <c r="P317" s="2" t="inlineStr">
        <is>
          <t>SIN ACTIVIDAD</t>
        </is>
      </c>
      <c r="Q317" s="2" t="inlineStr">
        <is>
          <t>CULTIVO DE HORTALIZAS Y LEGUMBRES.</t>
        </is>
      </c>
      <c r="R317" s="2" t="inlineStr">
        <is>
          <t>CULTIVOS DE CEREALES.</t>
        </is>
      </c>
      <c r="S317" s="2" t="inlineStr">
        <is>
          <t>ELAB. DE PRODUCTOS DE MOLINERIA.</t>
        </is>
      </c>
      <c r="T317" s="2" t="inlineStr">
        <is>
          <t>NO</t>
        </is>
      </c>
      <c r="U317" s="2" t="inlineStr">
        <is>
          <t>-</t>
        </is>
      </c>
      <c r="V317" s="2" t="inlineStr">
        <is>
          <t>-</t>
        </is>
      </c>
      <c r="W317" s="2" t="inlineStr">
        <is>
          <t>-</t>
        </is>
      </c>
      <c r="X317" s="2" t="inlineStr">
        <is>
          <t>-</t>
        </is>
      </c>
    </row>
    <row r="318">
      <c r="A318" s="2" t="inlineStr">
        <is>
          <t>20608294512</t>
        </is>
      </c>
      <c r="B318" s="2" t="inlineStr">
        <is>
          <t>COOPERATIVA AGRARIA KURI VALLE DEL SISA LTDA</t>
        </is>
      </c>
      <c r="C318" s="2" t="inlineStr">
        <is>
          <t>COOPERATIVAS, SAIS, CAPS</t>
        </is>
      </c>
      <c r="D318" s="2" t="inlineStr">
        <is>
          <t>-</t>
        </is>
      </c>
      <c r="E318" s="2" t="inlineStr">
        <is>
          <t>-</t>
        </is>
      </c>
      <c r="F318" s="2" t="inlineStr">
        <is>
          <t>HABIDO</t>
        </is>
      </c>
      <c r="G318" s="2" t="inlineStr">
        <is>
          <t>ACTIVO</t>
        </is>
      </c>
      <c r="H318" s="2" t="inlineStr">
        <is>
          <t>02/08/2021</t>
        </is>
      </c>
      <c r="I318" s="2" t="inlineStr">
        <is>
          <t>02/08/2021</t>
        </is>
      </c>
      <c r="J318" s="2" t="inlineStr">
        <is>
          <t>SAN MARTIN</t>
        </is>
      </c>
      <c r="K318" s="2" t="inlineStr">
        <is>
          <t>EL DORADO</t>
        </is>
      </c>
      <c r="L318" s="2" t="inlineStr">
        <is>
          <t>SAN JOSE DE SISA</t>
        </is>
      </c>
      <c r="M318" s="2" t="inlineStr">
        <is>
          <t>JR. 20 DE MAYO NRO. S/N (A 100 METROS DEL PUENTE RIO SISA)</t>
        </is>
      </c>
      <c r="N318" s="2" t="inlineStr">
        <is>
          <t>-</t>
        </is>
      </c>
      <c r="O318" s="2" t="inlineStr">
        <is>
          <t>-</t>
        </is>
      </c>
      <c r="P318" s="2" t="inlineStr">
        <is>
          <t>IMPORTADOR/EXPORTADOR</t>
        </is>
      </c>
      <c r="Q318" s="2" t="inlineStr">
        <is>
          <t>CULTIVOS DE CEREALES.</t>
        </is>
      </c>
      <c r="R318" s="2" t="inlineStr">
        <is>
          <t>-</t>
        </is>
      </c>
      <c r="S318" s="2" t="inlineStr">
        <is>
          <t>-</t>
        </is>
      </c>
      <c r="T318" s="2" t="inlineStr">
        <is>
          <t>NO</t>
        </is>
      </c>
      <c r="U318" s="2" t="inlineStr">
        <is>
          <t>-</t>
        </is>
      </c>
      <c r="V318" s="2" t="inlineStr">
        <is>
          <t>-</t>
        </is>
      </c>
      <c r="W318" s="2" t="inlineStr">
        <is>
          <t>-</t>
        </is>
      </c>
      <c r="X318" s="2" t="inlineStr">
        <is>
          <t>-</t>
        </is>
      </c>
    </row>
    <row r="319">
      <c r="A319" s="2" t="inlineStr">
        <is>
          <t>20610286519</t>
        </is>
      </c>
      <c r="B319" s="2" t="inlineStr">
        <is>
          <t>COOPERATIVA AGRARIA LINE COFFEE MARAÑÓN - LINE COFFEE MARAÑON</t>
        </is>
      </c>
      <c r="C319" s="2" t="inlineStr">
        <is>
          <t>COOPERATIVAS, SAIS, CAPS</t>
        </is>
      </c>
      <c r="D319" s="2" t="inlineStr">
        <is>
          <t>-</t>
        </is>
      </c>
      <c r="E319" s="2" t="inlineStr">
        <is>
          <t>MARAÑÓN COFFEE</t>
        </is>
      </c>
      <c r="F319" s="2" t="inlineStr">
        <is>
          <t>HABIDO</t>
        </is>
      </c>
      <c r="G319" s="2" t="inlineStr">
        <is>
          <t>ACTIVO</t>
        </is>
      </c>
      <c r="H319" s="2" t="inlineStr">
        <is>
          <t>24/11/2022</t>
        </is>
      </c>
      <c r="I319" s="2" t="inlineStr">
        <is>
          <t>01/03/2023</t>
        </is>
      </c>
      <c r="J319" s="2" t="inlineStr">
        <is>
          <t>AMAZONAS</t>
        </is>
      </c>
      <c r="K319" s="2" t="inlineStr">
        <is>
          <t>UTCUBAMBA</t>
        </is>
      </c>
      <c r="L319" s="2" t="inlineStr">
        <is>
          <t>LONYA GRANDE</t>
        </is>
      </c>
      <c r="M319" s="2" t="inlineStr">
        <is>
          <t>JR. 28 DE JULIO NRO. S/N BAR. NUEVA DELI (A MEDIA CDA. DEL PARQUE INFANTIL)</t>
        </is>
      </c>
      <c r="N319" s="2" t="inlineStr">
        <is>
          <t>-</t>
        </is>
      </c>
      <c r="O319" s="2" t="inlineStr">
        <is>
          <t>-</t>
        </is>
      </c>
      <c r="P319" s="2" t="inlineStr">
        <is>
          <t>SIN ACTIVIDAD</t>
        </is>
      </c>
      <c r="Q319" s="2" t="inlineStr">
        <is>
          <t>CULTIVO DE FRUTAS.</t>
        </is>
      </c>
      <c r="R319" s="2" t="inlineStr">
        <is>
          <t>CULTIVOS DE CEREALES.</t>
        </is>
      </c>
      <c r="S319" s="2" t="inlineStr">
        <is>
          <t>-</t>
        </is>
      </c>
      <c r="T319" s="2" t="inlineStr">
        <is>
          <t>NO</t>
        </is>
      </c>
      <c r="U319" s="2" t="inlineStr">
        <is>
          <t>-</t>
        </is>
      </c>
      <c r="V319" s="2" t="inlineStr">
        <is>
          <t>-</t>
        </is>
      </c>
      <c r="W319" s="2" t="inlineStr">
        <is>
          <t>-</t>
        </is>
      </c>
      <c r="X319" s="2" t="inlineStr">
        <is>
          <t>-</t>
        </is>
      </c>
    </row>
    <row r="320">
      <c r="A320" s="2" t="inlineStr">
        <is>
          <t>20601186986</t>
        </is>
      </c>
      <c r="B320" s="2" t="inlineStr">
        <is>
          <t>COOPERATIVA AGRARIA LOS AMBIENTALISTAS LTDA</t>
        </is>
      </c>
      <c r="C320" s="2" t="inlineStr">
        <is>
          <t>COOPERATIVAS, SAIS, CAPS</t>
        </is>
      </c>
      <c r="D320" s="2" t="inlineStr">
        <is>
          <t>-</t>
        </is>
      </c>
      <c r="E320" s="2" t="inlineStr">
        <is>
          <t>-</t>
        </is>
      </c>
      <c r="F320" s="2" t="inlineStr">
        <is>
          <t>NO HABIDO</t>
        </is>
      </c>
      <c r="G320" s="2" t="inlineStr">
        <is>
          <t>ACTIVO</t>
        </is>
      </c>
      <c r="H320" s="2" t="inlineStr">
        <is>
          <t>28/04/2016</t>
        </is>
      </c>
      <c r="I320" s="2" t="inlineStr">
        <is>
          <t>01/05/2016</t>
        </is>
      </c>
      <c r="J320" s="2" t="inlineStr">
        <is>
          <t>CAJAMARCA</t>
        </is>
      </c>
      <c r="K320" s="2" t="inlineStr">
        <is>
          <t>JAEN</t>
        </is>
      </c>
      <c r="L320" s="2" t="inlineStr">
        <is>
          <t>JAEN</t>
        </is>
      </c>
      <c r="M320" s="2" t="inlineStr">
        <is>
          <t>CAL. SAN IGNACIO DE LOYOLA NRO. S/N SEC. LINDEROS (2 CASAS ANTES D DONOFRIO-2 PISOS-BLANCA)</t>
        </is>
      </c>
      <c r="N320" s="2" t="inlineStr">
        <is>
          <t>-</t>
        </is>
      </c>
      <c r="O320" s="2" t="inlineStr">
        <is>
          <t>-</t>
        </is>
      </c>
      <c r="P320" s="2" t="inlineStr">
        <is>
          <t>SIN ACTIVIDAD</t>
        </is>
      </c>
      <c r="Q320" s="2" t="inlineStr">
        <is>
          <t>OTROS TIPOS INTERMEDIACION MONETARIA.</t>
        </is>
      </c>
      <c r="R320" s="2" t="inlineStr">
        <is>
          <t>-</t>
        </is>
      </c>
      <c r="S320" s="2" t="inlineStr">
        <is>
          <t>-</t>
        </is>
      </c>
      <c r="T320" s="2" t="inlineStr">
        <is>
          <t>NO</t>
        </is>
      </c>
      <c r="U320" s="2" t="inlineStr">
        <is>
          <t>-</t>
        </is>
      </c>
      <c r="V320" s="2" t="inlineStr">
        <is>
          <t>-</t>
        </is>
      </c>
      <c r="W320" s="2" t="inlineStr">
        <is>
          <t>-</t>
        </is>
      </c>
      <c r="X320" s="2" t="inlineStr">
        <is>
          <t>-</t>
        </is>
      </c>
    </row>
    <row r="321">
      <c r="A321" s="2" t="inlineStr">
        <is>
          <t>20611321482</t>
        </is>
      </c>
      <c r="B321" s="2" t="inlineStr">
        <is>
          <t>COOPERATIVA AGRARIA LOS GANADEROS DE MARCABAL</t>
        </is>
      </c>
      <c r="C321" s="2" t="inlineStr">
        <is>
          <t>COOPERATIVAS, SAIS, CAPS</t>
        </is>
      </c>
      <c r="D321" s="2" t="inlineStr">
        <is>
          <t>-</t>
        </is>
      </c>
      <c r="E321" s="2" t="inlineStr">
        <is>
          <t>-</t>
        </is>
      </c>
      <c r="F321" s="2" t="inlineStr">
        <is>
          <t>HABIDO</t>
        </is>
      </c>
      <c r="G321" s="2" t="inlineStr">
        <is>
          <t>ACTIVO</t>
        </is>
      </c>
      <c r="H321" s="2" t="inlineStr">
        <is>
          <t>21/07/2023</t>
        </is>
      </c>
      <c r="I321" s="2" t="inlineStr">
        <is>
          <t>21/07/2023</t>
        </is>
      </c>
      <c r="J321" s="2" t="inlineStr">
        <is>
          <t>LA LIBERTAD</t>
        </is>
      </c>
      <c r="K321" s="2" t="inlineStr">
        <is>
          <t>SANCHEZ CARRION</t>
        </is>
      </c>
      <c r="L321" s="2" t="inlineStr">
        <is>
          <t>MARCABAL</t>
        </is>
      </c>
      <c r="M321" s="2" t="inlineStr">
        <is>
          <t>CR. LOCABAMBA NRO. 64 CAS. LOCABAMBA</t>
        </is>
      </c>
      <c r="N321" s="2" t="inlineStr">
        <is>
          <t>-</t>
        </is>
      </c>
      <c r="O321" s="2" t="inlineStr">
        <is>
          <t>-</t>
        </is>
      </c>
      <c r="P321" s="2" t="inlineStr">
        <is>
          <t>SIN ACTIVIDAD</t>
        </is>
      </c>
      <c r="Q321" s="2" t="inlineStr">
        <is>
          <t>CRIA DE GANADO.</t>
        </is>
      </c>
      <c r="R321" s="2" t="inlineStr">
        <is>
          <t>-</t>
        </is>
      </c>
      <c r="S321" s="2" t="inlineStr">
        <is>
          <t>-</t>
        </is>
      </c>
      <c r="T321" s="2" t="inlineStr">
        <is>
          <t>NO</t>
        </is>
      </c>
      <c r="U321" s="2" t="inlineStr">
        <is>
          <t>-</t>
        </is>
      </c>
      <c r="V321" s="2" t="inlineStr">
        <is>
          <t>-</t>
        </is>
      </c>
      <c r="W321" s="2" t="inlineStr">
        <is>
          <t>-</t>
        </is>
      </c>
      <c r="X321" s="2" t="inlineStr">
        <is>
          <t>-</t>
        </is>
      </c>
    </row>
    <row r="322">
      <c r="A322" s="2" t="inlineStr">
        <is>
          <t>20490810146</t>
        </is>
      </c>
      <c r="B322" s="2" t="inlineStr">
        <is>
          <t>COOPERATIVA AGRARIA MACHUPICCHU LTDA - CAGMA LTDA</t>
        </is>
      </c>
      <c r="C322" s="2" t="inlineStr">
        <is>
          <t>COOPERATIVAS, SAIS, CAPS</t>
        </is>
      </c>
      <c r="D322" s="2" t="inlineStr">
        <is>
          <t>-</t>
        </is>
      </c>
      <c r="E322" s="2" t="inlineStr">
        <is>
          <t>-</t>
        </is>
      </c>
      <c r="F322" s="2" t="inlineStr">
        <is>
          <t>HABIDO</t>
        </is>
      </c>
      <c r="G322" s="2" t="inlineStr">
        <is>
          <t>ACTIVO</t>
        </is>
      </c>
      <c r="H322" s="2" t="inlineStr">
        <is>
          <t>06/02/2012</t>
        </is>
      </c>
      <c r="I322" s="2" t="inlineStr">
        <is>
          <t>28/05/2012</t>
        </is>
      </c>
      <c r="J322" s="2" t="inlineStr">
        <is>
          <t>APURIMAC</t>
        </is>
      </c>
      <c r="K322" s="2" t="inlineStr">
        <is>
          <t>ANDAHUAYLAS</t>
        </is>
      </c>
      <c r="L322" s="2" t="inlineStr">
        <is>
          <t>SAN JERONIMO</t>
        </is>
      </c>
      <c r="M322" s="2" t="inlineStr">
        <is>
          <t>JR. CHASQUI CALLE NRO. 506 (PARALELA AL EIE SANTA TERESITA DEL NIÑO)</t>
        </is>
      </c>
      <c r="N322" s="2" t="inlineStr">
        <is>
          <t>-</t>
        </is>
      </c>
      <c r="O322" s="2" t="inlineStr">
        <is>
          <t>-</t>
        </is>
      </c>
      <c r="P322" s="2" t="inlineStr">
        <is>
          <t>IMPORTADOR/EXPORTADOR</t>
        </is>
      </c>
      <c r="Q322" s="2" t="inlineStr">
        <is>
          <t>SERVICIOS AGRICOLAS, GANADERAS.</t>
        </is>
      </c>
      <c r="R322" s="2" t="inlineStr">
        <is>
          <t>EXPLOTACION MIXTA.</t>
        </is>
      </c>
      <c r="S322" s="2" t="inlineStr">
        <is>
          <t>ALQUILER OTROS TIPOS MAQ.Y EQUI. NCP.</t>
        </is>
      </c>
      <c r="T322" s="2" t="inlineStr">
        <is>
          <t>NO</t>
        </is>
      </c>
      <c r="U322" s="2" t="inlineStr">
        <is>
          <t>-</t>
        </is>
      </c>
      <c r="V322" s="2" t="inlineStr">
        <is>
          <t>-</t>
        </is>
      </c>
      <c r="W322" s="2" t="inlineStr">
        <is>
          <t>-</t>
        </is>
      </c>
      <c r="X322" s="2" t="inlineStr">
        <is>
          <t>-</t>
        </is>
      </c>
    </row>
    <row r="323">
      <c r="A323" s="2" t="inlineStr">
        <is>
          <t>20568804709</t>
        </is>
      </c>
      <c r="B323" s="2" t="inlineStr">
        <is>
          <t>COOPERATIVA AGRARIA MUJER ANDINA</t>
        </is>
      </c>
      <c r="C323" s="2" t="inlineStr">
        <is>
          <t>COOPERATIVAS, SAIS, CAPS</t>
        </is>
      </c>
      <c r="D323" s="2" t="inlineStr">
        <is>
          <t>-</t>
        </is>
      </c>
      <c r="E323" s="2" t="inlineStr">
        <is>
          <t>COOPERATIVA MUJER ANDINA</t>
        </is>
      </c>
      <c r="F323" s="2" t="inlineStr">
        <is>
          <t>HABIDO</t>
        </is>
      </c>
      <c r="G323" s="2" t="inlineStr">
        <is>
          <t>ACTIVO</t>
        </is>
      </c>
      <c r="H323" s="2" t="inlineStr">
        <is>
          <t>05/09/2013</t>
        </is>
      </c>
      <c r="I323" s="2" t="inlineStr">
        <is>
          <t>09/09/2013</t>
        </is>
      </c>
      <c r="J323" s="2" t="inlineStr">
        <is>
          <t>JUNIN</t>
        </is>
      </c>
      <c r="K323" s="2" t="inlineStr">
        <is>
          <t>CONCEPCION</t>
        </is>
      </c>
      <c r="L323" s="2" t="inlineStr">
        <is>
          <t>SAN JOSE DE QUERO</t>
        </is>
      </c>
      <c r="M323" s="2" t="inlineStr">
        <is>
          <t>PZA. PRINCIPAL NRO. SN (COSTADO DE MUNICIPIO SJQ)</t>
        </is>
      </c>
      <c r="N323" s="2" t="inlineStr">
        <is>
          <t>-</t>
        </is>
      </c>
      <c r="O323" s="2" t="inlineStr">
        <is>
          <t>-</t>
        </is>
      </c>
      <c r="P323" s="2" t="inlineStr">
        <is>
          <t>SIN ACTIVIDAD</t>
        </is>
      </c>
      <c r="Q323" s="2" t="inlineStr">
        <is>
          <t>ELAB DE PRODUCTOS LACTEOS.</t>
        </is>
      </c>
      <c r="R323" s="2" t="inlineStr">
        <is>
          <t>-</t>
        </is>
      </c>
      <c r="S323" s="2" t="inlineStr">
        <is>
          <t>-</t>
        </is>
      </c>
      <c r="T323" s="2" t="inlineStr">
        <is>
          <t>NO</t>
        </is>
      </c>
      <c r="U323" s="2" t="inlineStr">
        <is>
          <t>-</t>
        </is>
      </c>
      <c r="V323" s="2" t="inlineStr">
        <is>
          <t>-</t>
        </is>
      </c>
      <c r="W323" s="2" t="inlineStr">
        <is>
          <t>-</t>
        </is>
      </c>
      <c r="X323" s="2" t="inlineStr">
        <is>
          <t>-</t>
        </is>
      </c>
    </row>
    <row r="324">
      <c r="A324" s="2" t="inlineStr">
        <is>
          <t>20611967056</t>
        </is>
      </c>
      <c r="B324" s="2" t="inlineStr">
        <is>
          <t>COOPERATIVA AGRARIA NUEVA ESPERANZA DE RANCHOPAMPA - PATALA</t>
        </is>
      </c>
      <c r="C324" s="2" t="inlineStr">
        <is>
          <t>COOPERATIVAS, SAIS, CAPS</t>
        </is>
      </c>
      <c r="D324" s="2" t="inlineStr">
        <is>
          <t>-</t>
        </is>
      </c>
      <c r="E324" s="2" t="inlineStr">
        <is>
          <t>-</t>
        </is>
      </c>
      <c r="F324" s="2" t="inlineStr">
        <is>
          <t>HABIDO</t>
        </is>
      </c>
      <c r="G324" s="2" t="inlineStr">
        <is>
          <t>ACTIVO</t>
        </is>
      </c>
      <c r="H324" s="2" t="inlineStr">
        <is>
          <t>20/12/2023</t>
        </is>
      </c>
      <c r="I324" s="2" t="inlineStr">
        <is>
          <t>01/12/2023</t>
        </is>
      </c>
      <c r="J324" s="2" t="inlineStr">
        <is>
          <t>JUNIN</t>
        </is>
      </c>
      <c r="K324" s="2" t="inlineStr">
        <is>
          <t>HUANCAYO</t>
        </is>
      </c>
      <c r="L324" s="2" t="inlineStr">
        <is>
          <t>PUCARA</t>
        </is>
      </c>
      <c r="M324" s="2" t="inlineStr">
        <is>
          <t>ANEXO PATALA NRO. SN BAR. PARAISO PUCARA (S67933256 ANEXO PATALA)</t>
        </is>
      </c>
      <c r="N324" s="2" t="inlineStr">
        <is>
          <t>-</t>
        </is>
      </c>
      <c r="O324" s="2" t="inlineStr">
        <is>
          <t>-</t>
        </is>
      </c>
      <c r="P324" s="2" t="inlineStr">
        <is>
          <t>SIN ACTIVIDAD</t>
        </is>
      </c>
      <c r="Q324" s="2" t="inlineStr">
        <is>
          <t>SERVICIOS AGRICOLAS, GANADERAS.</t>
        </is>
      </c>
      <c r="R324" s="2" t="inlineStr">
        <is>
          <t>-</t>
        </is>
      </c>
      <c r="S324" s="2" t="inlineStr">
        <is>
          <t>-</t>
        </is>
      </c>
      <c r="T324" s="2" t="inlineStr">
        <is>
          <t>NO</t>
        </is>
      </c>
      <c r="U324" s="2" t="inlineStr">
        <is>
          <t>-</t>
        </is>
      </c>
      <c r="V324" s="2" t="inlineStr">
        <is>
          <t>-</t>
        </is>
      </c>
      <c r="W324" s="2" t="inlineStr">
        <is>
          <t>-</t>
        </is>
      </c>
      <c r="X324" s="2" t="inlineStr">
        <is>
          <t>-</t>
        </is>
      </c>
    </row>
    <row r="325">
      <c r="A325" s="2" t="inlineStr">
        <is>
          <t>20493934822</t>
        </is>
      </c>
      <c r="B325" s="2" t="inlineStr">
        <is>
          <t>COOPERATIVA AGRARIA NUEVO AMANECER LTDA.</t>
        </is>
      </c>
      <c r="C325" s="2" t="inlineStr">
        <is>
          <t>COOPERATIVAS, SAIS, CAPS</t>
        </is>
      </c>
      <c r="D325" s="2" t="inlineStr">
        <is>
          <t>-</t>
        </is>
      </c>
      <c r="E325" s="2" t="inlineStr">
        <is>
          <t>COPANA</t>
        </is>
      </c>
      <c r="F325" s="2" t="inlineStr">
        <is>
          <t>HABIDO</t>
        </is>
      </c>
      <c r="G325" s="2" t="inlineStr">
        <is>
          <t>ACTIVO</t>
        </is>
      </c>
      <c r="H325" s="2" t="inlineStr">
        <is>
          <t>03/12/2010</t>
        </is>
      </c>
      <c r="I325" s="2" t="inlineStr">
        <is>
          <t>03/12/2010</t>
        </is>
      </c>
      <c r="J325" s="2" t="inlineStr">
        <is>
          <t>SAN MARTIN</t>
        </is>
      </c>
      <c r="K325" s="2" t="inlineStr">
        <is>
          <t>LAMAS</t>
        </is>
      </c>
      <c r="L325" s="2" t="inlineStr">
        <is>
          <t>BARRANQUITA</t>
        </is>
      </c>
      <c r="M325" s="2" t="inlineStr">
        <is>
          <t>JR. SAN MARTIN NRO. S/N</t>
        </is>
      </c>
      <c r="N325" s="2" t="inlineStr">
        <is>
          <t>-</t>
        </is>
      </c>
      <c r="O325" s="2" t="inlineStr">
        <is>
          <t>-</t>
        </is>
      </c>
      <c r="P325" s="2" t="inlineStr">
        <is>
          <t>IMPORTADOR/EXPORTADOR</t>
        </is>
      </c>
      <c r="Q325" s="2" t="inlineStr">
        <is>
          <t>SERVICIOS AGRICOLAS, GANADERAS.</t>
        </is>
      </c>
      <c r="R325" s="2" t="inlineStr">
        <is>
          <t>VTA.  MIN. ALIMENTOS, BEBIDAS, TABACO.</t>
        </is>
      </c>
      <c r="S325" s="2" t="inlineStr">
        <is>
          <t>-</t>
        </is>
      </c>
      <c r="T325" s="2" t="inlineStr">
        <is>
          <t>NO</t>
        </is>
      </c>
      <c r="U325" s="2" t="inlineStr">
        <is>
          <t>-</t>
        </is>
      </c>
      <c r="V325" s="2" t="inlineStr">
        <is>
          <t>-</t>
        </is>
      </c>
      <c r="W325" s="2" t="inlineStr">
        <is>
          <t>-</t>
        </is>
      </c>
      <c r="X325" s="2" t="inlineStr">
        <is>
          <t>-</t>
        </is>
      </c>
    </row>
    <row r="326">
      <c r="A326" s="2" t="inlineStr">
        <is>
          <t>20573057385</t>
        </is>
      </c>
      <c r="B326" s="2" t="inlineStr">
        <is>
          <t>COOPERATIVA AGRARIA PARAISO</t>
        </is>
      </c>
      <c r="C326" s="2" t="inlineStr">
        <is>
          <t>COOPERATIVAS, SAIS, CAPS</t>
        </is>
      </c>
      <c r="D326" s="2" t="inlineStr">
        <is>
          <t>-</t>
        </is>
      </c>
      <c r="E326" s="2" t="inlineStr">
        <is>
          <t>-</t>
        </is>
      </c>
      <c r="F326" s="2" t="inlineStr">
        <is>
          <t>HABIDO</t>
        </is>
      </c>
      <c r="G326" s="2" t="inlineStr">
        <is>
          <t>ACTIVO</t>
        </is>
      </c>
      <c r="H326" s="2" t="inlineStr">
        <is>
          <t>28/02/2013</t>
        </is>
      </c>
      <c r="I326" s="2" t="inlineStr">
        <is>
          <t>01/03/2013</t>
        </is>
      </c>
      <c r="J326" s="2" t="inlineStr">
        <is>
          <t>HUANUCO</t>
        </is>
      </c>
      <c r="K326" s="2" t="inlineStr">
        <is>
          <t>MARAÑON</t>
        </is>
      </c>
      <c r="L326" s="2" t="inlineStr">
        <is>
          <t>CHOLON</t>
        </is>
      </c>
      <c r="M326" s="2" t="inlineStr">
        <is>
          <t>AV. LAS PALMERAS MZA. O6 LOTE. 5 CENTRO POBLADO DE PARAISO (A 100 MTS DE PUESTO DE SALUD PARAISO)</t>
        </is>
      </c>
      <c r="N326" s="2" t="inlineStr">
        <is>
          <t>-</t>
        </is>
      </c>
      <c r="O326" s="2" t="inlineStr">
        <is>
          <t>-</t>
        </is>
      </c>
      <c r="P326" s="2" t="inlineStr">
        <is>
          <t>EXPORTADOR</t>
        </is>
      </c>
      <c r="Q326" s="2" t="inlineStr">
        <is>
          <t>EXPLOTACION MIXTA.</t>
        </is>
      </c>
      <c r="R326" s="2" t="inlineStr">
        <is>
          <t>SERVICIOS AGRICOLAS, GANADERAS.</t>
        </is>
      </c>
      <c r="S326" s="2" t="inlineStr">
        <is>
          <t>-</t>
        </is>
      </c>
      <c r="T326" s="2" t="inlineStr">
        <is>
          <t>NO</t>
        </is>
      </c>
      <c r="U326" s="2" t="inlineStr">
        <is>
          <t>-</t>
        </is>
      </c>
      <c r="V326" s="2" t="inlineStr">
        <is>
          <t>-</t>
        </is>
      </c>
      <c r="W326" s="2" t="inlineStr">
        <is>
          <t>-</t>
        </is>
      </c>
      <c r="X326" s="2" t="inlineStr">
        <is>
          <t>-</t>
        </is>
      </c>
    </row>
    <row r="327">
      <c r="A327" s="2" t="inlineStr">
        <is>
          <t>20611182661</t>
        </is>
      </c>
      <c r="B327" s="2" t="inlineStr">
        <is>
          <t>COOPERATIVA AGRARIA PITAHAYA AMAZONAS</t>
        </is>
      </c>
      <c r="C327" s="2" t="inlineStr">
        <is>
          <t>COOPERATIVAS, SAIS, CAPS</t>
        </is>
      </c>
      <c r="D327" s="2" t="inlineStr">
        <is>
          <t>-</t>
        </is>
      </c>
      <c r="E327" s="2" t="inlineStr">
        <is>
          <t>-</t>
        </is>
      </c>
      <c r="F327" s="2" t="inlineStr">
        <is>
          <t>HABIDO</t>
        </is>
      </c>
      <c r="G327" s="2" t="inlineStr">
        <is>
          <t>ACTIVO</t>
        </is>
      </c>
      <c r="H327" s="2" t="inlineStr">
        <is>
          <t>23/06/2023</t>
        </is>
      </c>
      <c r="I327" s="2" t="inlineStr">
        <is>
          <t>23/06/2023</t>
        </is>
      </c>
      <c r="J327" s="2" t="inlineStr">
        <is>
          <t>AMAZONAS</t>
        </is>
      </c>
      <c r="K327" s="2" t="inlineStr">
        <is>
          <t>BONGARA</t>
        </is>
      </c>
      <c r="L327" s="2" t="inlineStr">
        <is>
          <t>CHURUJA</t>
        </is>
      </c>
      <c r="M327" s="2" t="inlineStr">
        <is>
          <t>CAR. CHURUJA NRO. S/N (KM 10 FRENTE A LA COMISARIA)</t>
        </is>
      </c>
      <c r="N327" s="2" t="inlineStr">
        <is>
          <t>-</t>
        </is>
      </c>
      <c r="O327" s="2" t="inlineStr">
        <is>
          <t>-</t>
        </is>
      </c>
      <c r="P327" s="2" t="inlineStr">
        <is>
          <t>SIN ACTIVIDAD</t>
        </is>
      </c>
      <c r="Q327" s="2" t="inlineStr">
        <is>
          <t>CULTIVO DE FRUTAS.</t>
        </is>
      </c>
      <c r="R327" s="2" t="inlineStr">
        <is>
          <t>ELAB. FRUTAS, LEG. Y HORTALIZAS.</t>
        </is>
      </c>
      <c r="S327" s="2" t="inlineStr">
        <is>
          <t>-</t>
        </is>
      </c>
      <c r="T327" s="2" t="inlineStr">
        <is>
          <t>NO</t>
        </is>
      </c>
      <c r="U327" s="2" t="inlineStr">
        <is>
          <t>-</t>
        </is>
      </c>
      <c r="V327" s="2" t="inlineStr">
        <is>
          <t>-</t>
        </is>
      </c>
      <c r="W327" s="2" t="inlineStr">
        <is>
          <t>-</t>
        </is>
      </c>
      <c r="X327" s="2" t="inlineStr">
        <is>
          <t>-</t>
        </is>
      </c>
    </row>
    <row r="328">
      <c r="A328" s="2" t="inlineStr">
        <is>
          <t>20611567449</t>
        </is>
      </c>
      <c r="B328" s="2" t="inlineStr">
        <is>
          <t>COOPERATIVA AGRARIA PROCUY MANTARO LTDA</t>
        </is>
      </c>
      <c r="C328" s="2" t="inlineStr">
        <is>
          <t>COOPERATIVAS, SAIS, CAPS</t>
        </is>
      </c>
      <c r="D328" s="2" t="inlineStr">
        <is>
          <t>-</t>
        </is>
      </c>
      <c r="E328" s="2" t="inlineStr">
        <is>
          <t>-</t>
        </is>
      </c>
      <c r="F328" s="2" t="inlineStr">
        <is>
          <t>HABIDO</t>
        </is>
      </c>
      <c r="G328" s="2" t="inlineStr">
        <is>
          <t>ACTIVO</t>
        </is>
      </c>
      <c r="H328" s="2" t="inlineStr">
        <is>
          <t>20/09/2023</t>
        </is>
      </c>
      <c r="I328" s="2" t="inlineStr">
        <is>
          <t>20/10/2023</t>
        </is>
      </c>
      <c r="J328" s="2" t="inlineStr">
        <is>
          <t>JUNIN</t>
        </is>
      </c>
      <c r="K328" s="2" t="inlineStr">
        <is>
          <t>JAUJA</t>
        </is>
      </c>
      <c r="L328" s="2" t="inlineStr">
        <is>
          <t>ATAURA</t>
        </is>
      </c>
      <c r="M328" s="2" t="inlineStr">
        <is>
          <t>JR. RICARDO PALMA NRO. 110 (S69949255- A 2 CDRS DE LA PLAZ DE ATAURA)</t>
        </is>
      </c>
      <c r="N328" s="2" t="inlineStr">
        <is>
          <t>-</t>
        </is>
      </c>
      <c r="O328" s="2" t="inlineStr">
        <is>
          <t>-</t>
        </is>
      </c>
      <c r="P328" s="2" t="inlineStr">
        <is>
          <t>SIN ACTIVIDAD</t>
        </is>
      </c>
      <c r="Q328" s="2" t="inlineStr">
        <is>
          <t>SERVICIOS AGRICOLAS, GANADERAS.</t>
        </is>
      </c>
      <c r="R328" s="2" t="inlineStr">
        <is>
          <t>-</t>
        </is>
      </c>
      <c r="S328" s="2" t="inlineStr">
        <is>
          <t>VTA.  MAY. DE MATERIAS PRIMAS AGROPEC.</t>
        </is>
      </c>
      <c r="T328" s="2" t="inlineStr">
        <is>
          <t>NO</t>
        </is>
      </c>
      <c r="U328" s="2" t="inlineStr">
        <is>
          <t>-</t>
        </is>
      </c>
      <c r="V328" s="2" t="inlineStr">
        <is>
          <t>-</t>
        </is>
      </c>
      <c r="W328" s="2" t="inlineStr">
        <is>
          <t>-</t>
        </is>
      </c>
      <c r="X328" s="2" t="inlineStr">
        <is>
          <t>-</t>
        </is>
      </c>
    </row>
    <row r="329">
      <c r="A329" s="2" t="inlineStr">
        <is>
          <t>20407808666</t>
        </is>
      </c>
      <c r="B329" s="2" t="inlineStr">
        <is>
          <t>COOPERATIVA AGRARIA PURIFOR - COOP PURIFOR</t>
        </is>
      </c>
      <c r="C329" s="2" t="inlineStr">
        <is>
          <t>COOPERATIVAS, SAIS, CAPS</t>
        </is>
      </c>
      <c r="D329" s="2" t="inlineStr">
        <is>
          <t>-</t>
        </is>
      </c>
      <c r="E329" s="2" t="inlineStr">
        <is>
          <t>COOP PURIFOR</t>
        </is>
      </c>
      <c r="F329" s="2" t="inlineStr">
        <is>
          <t>HABIDO</t>
        </is>
      </c>
      <c r="G329" s="2" t="inlineStr">
        <is>
          <t>ACTIVO</t>
        </is>
      </c>
      <c r="H329" s="2" t="inlineStr">
        <is>
          <t>20/11/2008</t>
        </is>
      </c>
      <c r="I329" s="2" t="inlineStr">
        <is>
          <t>01/12/2008</t>
        </is>
      </c>
      <c r="J329" s="2" t="inlineStr">
        <is>
          <t>ANCASH</t>
        </is>
      </c>
      <c r="K329" s="2" t="inlineStr">
        <is>
          <t>BOLOGNESI</t>
        </is>
      </c>
      <c r="L329" s="2" t="inlineStr">
        <is>
          <t>COLQUIOC</t>
        </is>
      </c>
      <c r="M329" s="2" t="inlineStr">
        <is>
          <t>JR. SAN JUAN NRO. SN C.P. CHASQUITAMBO</t>
        </is>
      </c>
      <c r="N329" s="2" t="inlineStr">
        <is>
          <t>-</t>
        </is>
      </c>
      <c r="O329" s="2" t="inlineStr">
        <is>
          <t>-</t>
        </is>
      </c>
      <c r="P329" s="2" t="inlineStr">
        <is>
          <t>SIN ACTIVIDAD</t>
        </is>
      </c>
      <c r="Q329" s="2" t="inlineStr">
        <is>
          <t>SERVICIOS AGRICOLAS, GANADERAS.</t>
        </is>
      </c>
      <c r="R329" s="2" t="inlineStr">
        <is>
          <t>VTA. MIN. EN PUESTOS DE VENTA.</t>
        </is>
      </c>
      <c r="S329" s="2" t="inlineStr">
        <is>
          <t>-</t>
        </is>
      </c>
      <c r="T329" s="2" t="inlineStr">
        <is>
          <t>NO</t>
        </is>
      </c>
      <c r="U329" s="2" t="inlineStr">
        <is>
          <t>-</t>
        </is>
      </c>
      <c r="V329" s="2" t="inlineStr">
        <is>
          <t>-</t>
        </is>
      </c>
      <c r="W329" s="2" t="inlineStr">
        <is>
          <t>-</t>
        </is>
      </c>
      <c r="X329" s="2" t="inlineStr">
        <is>
          <t>-</t>
        </is>
      </c>
    </row>
    <row r="330">
      <c r="A330" s="2" t="inlineStr">
        <is>
          <t>20600235444</t>
        </is>
      </c>
      <c r="B330" s="2" t="inlineStr">
        <is>
          <t>COOPERATIVA AGRARIA QUEROHUAMBOS</t>
        </is>
      </c>
      <c r="C330" s="2" t="inlineStr">
        <is>
          <t>COOPERATIVAS, SAIS, CAPS</t>
        </is>
      </c>
      <c r="D330" s="2" t="inlineStr">
        <is>
          <t>-</t>
        </is>
      </c>
      <c r="E330" s="2" t="inlineStr">
        <is>
          <t>-</t>
        </is>
      </c>
      <c r="F330" s="2" t="inlineStr">
        <is>
          <t>HABIDO</t>
        </is>
      </c>
      <c r="G330" s="2" t="inlineStr">
        <is>
          <t>ACTIVO</t>
        </is>
      </c>
      <c r="H330" s="2" t="inlineStr">
        <is>
          <t>20/03/2015</t>
        </is>
      </c>
      <c r="I330" s="2" t="inlineStr">
        <is>
          <t>01/05/2015</t>
        </is>
      </c>
      <c r="J330" s="2" t="inlineStr">
        <is>
          <t>CAJAMARCA</t>
        </is>
      </c>
      <c r="K330" s="2" t="inlineStr">
        <is>
          <t>CHOTA</t>
        </is>
      </c>
      <c r="L330" s="2" t="inlineStr">
        <is>
          <t>QUEROCOTO</t>
        </is>
      </c>
      <c r="M330" s="2" t="inlineStr">
        <is>
          <t>JR. RICARDO PALMA NRO. 280 CENTRO QUEROCOTO</t>
        </is>
      </c>
      <c r="N330" s="2" t="inlineStr">
        <is>
          <t>-</t>
        </is>
      </c>
      <c r="O330" s="2" t="inlineStr">
        <is>
          <t>-</t>
        </is>
      </c>
      <c r="P330" s="2" t="inlineStr">
        <is>
          <t>SIN ACTIVIDAD</t>
        </is>
      </c>
      <c r="Q330" s="2" t="inlineStr">
        <is>
          <t>SERVICIOS AGRICOLAS, GANADERAS.</t>
        </is>
      </c>
      <c r="R330" s="2" t="inlineStr">
        <is>
          <t>ELAB DE PRODUCTOS LACTEOS.</t>
        </is>
      </c>
      <c r="S330" s="2" t="inlineStr">
        <is>
          <t>-</t>
        </is>
      </c>
      <c r="T330" s="2" t="inlineStr">
        <is>
          <t>NO</t>
        </is>
      </c>
      <c r="U330" s="2" t="inlineStr">
        <is>
          <t>-</t>
        </is>
      </c>
      <c r="V330" s="2" t="inlineStr">
        <is>
          <t>-</t>
        </is>
      </c>
      <c r="W330" s="2" t="inlineStr">
        <is>
          <t>-</t>
        </is>
      </c>
      <c r="X330" s="2" t="inlineStr">
        <is>
          <t>-</t>
        </is>
      </c>
    </row>
    <row r="331">
      <c r="A331" s="2" t="inlineStr">
        <is>
          <t>20600717244</t>
        </is>
      </c>
      <c r="B331" s="2" t="inlineStr">
        <is>
          <t>COOPERATIVA AGRARIA RENACER ANDINO</t>
        </is>
      </c>
      <c r="C331" s="2" t="inlineStr">
        <is>
          <t>COOPERATIVAS, SAIS, CAPS</t>
        </is>
      </c>
      <c r="D331" s="2" t="inlineStr">
        <is>
          <t>-</t>
        </is>
      </c>
      <c r="E331" s="2" t="inlineStr">
        <is>
          <t>RENACER ANDINO</t>
        </is>
      </c>
      <c r="F331" s="2" t="inlineStr">
        <is>
          <t>HABIDO</t>
        </is>
      </c>
      <c r="G331" s="2" t="inlineStr">
        <is>
          <t>ACTIVO</t>
        </is>
      </c>
      <c r="H331" s="2" t="inlineStr">
        <is>
          <t>06/10/2015</t>
        </is>
      </c>
      <c r="I331" s="2" t="inlineStr">
        <is>
          <t>01/11/2015</t>
        </is>
      </c>
      <c r="J331" s="2" t="inlineStr">
        <is>
          <t>CAJAMARCA</t>
        </is>
      </c>
      <c r="K331" s="2" t="inlineStr">
        <is>
          <t>SANTA CRUZ</t>
        </is>
      </c>
      <c r="L331" s="2" t="inlineStr">
        <is>
          <t>PULAN</t>
        </is>
      </c>
      <c r="M331" s="2" t="inlineStr">
        <is>
          <t>NRO. S/N DPTO. -- CAS. LA ZANJA (KM0.7 CARR LA ZANJA - CRU.LACASCARILLA)</t>
        </is>
      </c>
      <c r="N331" s="2" t="inlineStr">
        <is>
          <t>-</t>
        </is>
      </c>
      <c r="O331" s="2" t="inlineStr">
        <is>
          <t>-</t>
        </is>
      </c>
      <c r="P331" s="2" t="inlineStr">
        <is>
          <t>SIN ACTIVIDAD</t>
        </is>
      </c>
      <c r="Q331" s="2" t="inlineStr">
        <is>
          <t>CRIA DE GANADO.</t>
        </is>
      </c>
      <c r="R331" s="2" t="inlineStr">
        <is>
          <t>ELAB DE PRODUCTOS LACTEOS.</t>
        </is>
      </c>
      <c r="S331" s="2" t="inlineStr">
        <is>
          <t>-</t>
        </is>
      </c>
      <c r="T331" s="2" t="inlineStr">
        <is>
          <t>NO</t>
        </is>
      </c>
      <c r="U331" s="2" t="inlineStr">
        <is>
          <t>-</t>
        </is>
      </c>
      <c r="V331" s="2" t="inlineStr">
        <is>
          <t>-</t>
        </is>
      </c>
      <c r="W331" s="2" t="inlineStr">
        <is>
          <t>-</t>
        </is>
      </c>
      <c r="X331" s="2" t="inlineStr">
        <is>
          <t>-</t>
        </is>
      </c>
    </row>
    <row r="332">
      <c r="A332" s="2" t="inlineStr">
        <is>
          <t>20600256808</t>
        </is>
      </c>
      <c r="B332" s="2" t="inlineStr">
        <is>
          <t>COOPERATIVA AGRARIA REVERENDO PADRE GERARDO COTE-UCAYALI COOPAGRA RPGC-UCAYALI</t>
        </is>
      </c>
      <c r="C332" s="2" t="inlineStr">
        <is>
          <t>COOPERATIVAS, SAIS, CAPS</t>
        </is>
      </c>
      <c r="D332" s="2" t="inlineStr">
        <is>
          <t>-</t>
        </is>
      </c>
      <c r="E332" s="2" t="inlineStr">
        <is>
          <t>-</t>
        </is>
      </c>
      <c r="F332" s="2" t="inlineStr">
        <is>
          <t>HABIDO</t>
        </is>
      </c>
      <c r="G332" s="2" t="inlineStr">
        <is>
          <t>ACTIVO</t>
        </is>
      </c>
      <c r="H332" s="2" t="inlineStr">
        <is>
          <t>27/03/2015</t>
        </is>
      </c>
      <c r="I332" s="2" t="inlineStr">
        <is>
          <t>01/07/2015</t>
        </is>
      </c>
      <c r="J332" s="2" t="inlineStr">
        <is>
          <t>UCAYALI</t>
        </is>
      </c>
      <c r="K332" s="2" t="inlineStr">
        <is>
          <t>CORONEL PORTILLO</t>
        </is>
      </c>
      <c r="L332" s="2" t="inlineStr">
        <is>
          <t>CALLERIA</t>
        </is>
      </c>
      <c r="M332" s="2" t="inlineStr">
        <is>
          <t>JR. LETICIA NRO. 329 URB. CERCADO DE PUCALLPA</t>
        </is>
      </c>
      <c r="N332" s="2" t="inlineStr">
        <is>
          <t>-</t>
        </is>
      </c>
      <c r="O332" s="2" t="inlineStr">
        <is>
          <t>-</t>
        </is>
      </c>
      <c r="P332" s="2" t="inlineStr">
        <is>
          <t>SIN ACTIVIDAD</t>
        </is>
      </c>
      <c r="Q332" s="2" t="inlineStr">
        <is>
          <t>CULTIVO DE FRUTAS.</t>
        </is>
      </c>
      <c r="R332" s="2" t="inlineStr">
        <is>
          <t>EXPLOTACION MIXTA.</t>
        </is>
      </c>
      <c r="S332" s="2" t="inlineStr">
        <is>
          <t>VTA.  MAY. DE MATERIAS PRIMAS AGROPEC.</t>
        </is>
      </c>
      <c r="T332" s="2" t="inlineStr">
        <is>
          <t>NO</t>
        </is>
      </c>
      <c r="U332" s="2" t="inlineStr">
        <is>
          <t>-</t>
        </is>
      </c>
      <c r="V332" s="2" t="inlineStr">
        <is>
          <t>-</t>
        </is>
      </c>
      <c r="W332" s="2" t="inlineStr">
        <is>
          <t>-</t>
        </is>
      </c>
      <c r="X332" s="2" t="inlineStr">
        <is>
          <t>-</t>
        </is>
      </c>
    </row>
    <row r="333">
      <c r="A333" s="2" t="inlineStr">
        <is>
          <t>20611480262</t>
        </is>
      </c>
      <c r="B333" s="2" t="inlineStr">
        <is>
          <t>COOPERATIVA AGRARIA SAN CRISTOBAL DE COALLACA - CABANILLAS</t>
        </is>
      </c>
      <c r="C333" s="2" t="inlineStr">
        <is>
          <t>COOPERATIVAS, SAIS, CAPS</t>
        </is>
      </c>
      <c r="D333" s="2" t="inlineStr">
        <is>
          <t>-</t>
        </is>
      </c>
      <c r="E333" s="2" t="inlineStr">
        <is>
          <t>-</t>
        </is>
      </c>
      <c r="F333" s="2" t="inlineStr">
        <is>
          <t>HABIDO</t>
        </is>
      </c>
      <c r="G333" s="2" t="inlineStr">
        <is>
          <t>ACTIVO</t>
        </is>
      </c>
      <c r="H333" s="2" t="inlineStr">
        <is>
          <t>28/08/2023</t>
        </is>
      </c>
      <c r="I333" s="2" t="inlineStr">
        <is>
          <t>28/08/2023</t>
        </is>
      </c>
      <c r="J333" s="2" t="inlineStr">
        <is>
          <t>PUNO</t>
        </is>
      </c>
      <c r="K333" s="2" t="inlineStr">
        <is>
          <t>SAN ROMAN</t>
        </is>
      </c>
      <c r="L333" s="2" t="inlineStr">
        <is>
          <t>JULIACA</t>
        </is>
      </c>
      <c r="M333" s="2" t="inlineStr">
        <is>
          <t>JR. TIABAYA NRO. 132 URB. STA ADRIANA 2E (A 1 CDRA DE CEBA STA ADRIANA)</t>
        </is>
      </c>
      <c r="N333" s="2" t="inlineStr">
        <is>
          <t>-</t>
        </is>
      </c>
      <c r="O333" s="2" t="inlineStr">
        <is>
          <t>-</t>
        </is>
      </c>
      <c r="P333" s="2" t="inlineStr">
        <is>
          <t>SIN ACTIVIDAD</t>
        </is>
      </c>
      <c r="Q333" s="2" t="inlineStr">
        <is>
          <t>CULTIVOS DE CEREALES.</t>
        </is>
      </c>
      <c r="R333" s="2" t="inlineStr">
        <is>
          <t>EXPLOTACION MIXTA.</t>
        </is>
      </c>
      <c r="S333" s="2" t="inlineStr">
        <is>
          <t>-</t>
        </is>
      </c>
      <c r="T333" s="2" t="inlineStr">
        <is>
          <t>NO</t>
        </is>
      </c>
      <c r="U333" s="2" t="inlineStr">
        <is>
          <t>-</t>
        </is>
      </c>
      <c r="V333" s="2" t="inlineStr">
        <is>
          <t>-</t>
        </is>
      </c>
      <c r="W333" s="2" t="inlineStr">
        <is>
          <t>-</t>
        </is>
      </c>
      <c r="X333" s="2" t="inlineStr">
        <is>
          <t>-</t>
        </is>
      </c>
    </row>
    <row r="334">
      <c r="A334" s="2" t="inlineStr">
        <is>
          <t>20393816211</t>
        </is>
      </c>
      <c r="B334" s="2" t="inlineStr">
        <is>
          <t>COOPERATIVA AGRARIA SAN JUAN BAUTISTA</t>
        </is>
      </c>
      <c r="C334" s="2" t="inlineStr">
        <is>
          <t>COOPERATIVAS, SAIS, CAPS</t>
        </is>
      </c>
      <c r="D334" s="2" t="inlineStr">
        <is>
          <t>-</t>
        </is>
      </c>
      <c r="E334" s="2" t="inlineStr">
        <is>
          <t>-</t>
        </is>
      </c>
      <c r="F334" s="2" t="inlineStr">
        <is>
          <t>HABIDO</t>
        </is>
      </c>
      <c r="G334" s="2" t="inlineStr">
        <is>
          <t>ACTIVO</t>
        </is>
      </c>
      <c r="H334" s="2" t="inlineStr">
        <is>
          <t>22/10/2015</t>
        </is>
      </c>
      <c r="I334" s="2" t="inlineStr">
        <is>
          <t>22/10/2015</t>
        </is>
      </c>
      <c r="J334" s="2" t="inlineStr">
        <is>
          <t>UCAYALI</t>
        </is>
      </c>
      <c r="K334" s="2" t="inlineStr">
        <is>
          <t>PADRE ABAD</t>
        </is>
      </c>
      <c r="L334" s="2" t="inlineStr">
        <is>
          <t>IRAZOLA</t>
        </is>
      </c>
      <c r="M334" s="2" t="inlineStr">
        <is>
          <t>CAR. FEDERICO BASADRE KM. 130 C.P. SAN JUAN BAUTISTA (FRENTE AL CONSEJO MUNICIPAL)</t>
        </is>
      </c>
      <c r="N334" s="2" t="inlineStr">
        <is>
          <t>-</t>
        </is>
      </c>
      <c r="O334" s="2" t="inlineStr">
        <is>
          <t>-</t>
        </is>
      </c>
      <c r="P334" s="2" t="inlineStr">
        <is>
          <t>IMPORTADOR/EXPORTADOR</t>
        </is>
      </c>
      <c r="Q334" s="2" t="inlineStr">
        <is>
          <t>EXPLOTACION MIXTA.</t>
        </is>
      </c>
      <c r="R334" s="2" t="inlineStr">
        <is>
          <t>CULTIVOS DE CEREALES.</t>
        </is>
      </c>
      <c r="S334" s="2" t="inlineStr">
        <is>
          <t>-</t>
        </is>
      </c>
      <c r="T334" s="2" t="inlineStr">
        <is>
          <t>NO</t>
        </is>
      </c>
      <c r="U334" s="2" t="inlineStr">
        <is>
          <t>-</t>
        </is>
      </c>
      <c r="V334" s="2" t="inlineStr">
        <is>
          <t>-</t>
        </is>
      </c>
      <c r="W334" s="2" t="inlineStr">
        <is>
          <t>-</t>
        </is>
      </c>
      <c r="X334" s="2" t="inlineStr">
        <is>
          <t>-</t>
        </is>
      </c>
    </row>
    <row r="335">
      <c r="A335" s="2" t="inlineStr">
        <is>
          <t>20486255090</t>
        </is>
      </c>
      <c r="B335" s="2" t="inlineStr">
        <is>
          <t>COOPERATIVA AGRARIA SANGARENI</t>
        </is>
      </c>
      <c r="C335" s="2" t="inlineStr">
        <is>
          <t>COOPERATIVAS, SAIS, CAPS</t>
        </is>
      </c>
      <c r="D335" s="2" t="inlineStr">
        <is>
          <t>-</t>
        </is>
      </c>
      <c r="E335" s="2" t="inlineStr">
        <is>
          <t>-</t>
        </is>
      </c>
      <c r="F335" s="2" t="inlineStr">
        <is>
          <t>HABIDO</t>
        </is>
      </c>
      <c r="G335" s="2" t="inlineStr">
        <is>
          <t>ACTIVO</t>
        </is>
      </c>
      <c r="H335" s="2" t="inlineStr">
        <is>
          <t>17/12/2004</t>
        </is>
      </c>
      <c r="I335" s="2" t="inlineStr">
        <is>
          <t>17/12/2004</t>
        </is>
      </c>
      <c r="J335" s="2" t="inlineStr">
        <is>
          <t>JUNIN</t>
        </is>
      </c>
      <c r="K335" s="2" t="inlineStr">
        <is>
          <t>SATIPO</t>
        </is>
      </c>
      <c r="L335" s="2" t="inlineStr">
        <is>
          <t>PANGOA</t>
        </is>
      </c>
      <c r="M335" s="2" t="inlineStr">
        <is>
          <t>AV. SONOMORO NRO. 199 (UNA CUADRA ANTES DEL PUENTE SAN RAMON)</t>
        </is>
      </c>
      <c r="N335" s="2" t="inlineStr">
        <is>
          <t>-</t>
        </is>
      </c>
      <c r="O335" s="2" t="inlineStr">
        <is>
          <t>-</t>
        </is>
      </c>
      <c r="P335" s="2" t="inlineStr">
        <is>
          <t>EXPORTADOR</t>
        </is>
      </c>
      <c r="Q335" s="2" t="inlineStr">
        <is>
          <t>CULTIVOS DE CEREALES.</t>
        </is>
      </c>
      <c r="R335" s="2" t="inlineStr">
        <is>
          <t>SERVICIOS AGRICOLAS, GANADERAS.</t>
        </is>
      </c>
      <c r="S335" s="2" t="inlineStr">
        <is>
          <t>-</t>
        </is>
      </c>
      <c r="T335" s="2" t="inlineStr">
        <is>
          <t>NO</t>
        </is>
      </c>
      <c r="U335" s="2" t="inlineStr">
        <is>
          <t>-</t>
        </is>
      </c>
      <c r="V335" s="2" t="inlineStr">
        <is>
          <t>-</t>
        </is>
      </c>
      <c r="W335" s="2" t="inlineStr">
        <is>
          <t>-</t>
        </is>
      </c>
      <c r="X335" s="2" t="inlineStr">
        <is>
          <t>-</t>
        </is>
      </c>
    </row>
    <row r="336">
      <c r="A336" s="2" t="inlineStr">
        <is>
          <t>20486973219</t>
        </is>
      </c>
      <c r="B336" s="2" t="inlineStr">
        <is>
          <t>COOPERATIVA AGRARIA SONOMORO DEL VRAEM LTDA</t>
        </is>
      </c>
      <c r="C336" s="2" t="inlineStr">
        <is>
          <t>COOPERATIVAS, SAIS, CAPS</t>
        </is>
      </c>
      <c r="D336" s="2" t="inlineStr">
        <is>
          <t>-</t>
        </is>
      </c>
      <c r="E336" s="2" t="inlineStr">
        <is>
          <t>COAS LTDA</t>
        </is>
      </c>
      <c r="F336" s="2" t="inlineStr">
        <is>
          <t>HABIDO</t>
        </is>
      </c>
      <c r="G336" s="2" t="inlineStr">
        <is>
          <t>ACTIVO</t>
        </is>
      </c>
      <c r="H336" s="2" t="inlineStr">
        <is>
          <t>19/10/2010</t>
        </is>
      </c>
      <c r="I336" s="2" t="inlineStr">
        <is>
          <t>01/01/2011</t>
        </is>
      </c>
      <c r="J336" s="2" t="inlineStr">
        <is>
          <t>JUNIN</t>
        </is>
      </c>
      <c r="K336" s="2" t="inlineStr">
        <is>
          <t>SATIPO</t>
        </is>
      </c>
      <c r="L336" s="2" t="inlineStr">
        <is>
          <t>PANGOA</t>
        </is>
      </c>
      <c r="M336" s="2" t="inlineStr">
        <is>
          <t>JR. LAS PALMERAS NRO. SN CP NAYLAMP DE SONOMORO (A 1 CDRA DE CE 30671 NAYLAMP DE SONOMOR)</t>
        </is>
      </c>
      <c r="N336" s="2" t="inlineStr">
        <is>
          <t>-</t>
        </is>
      </c>
      <c r="O336" s="2" t="inlineStr">
        <is>
          <t>-</t>
        </is>
      </c>
      <c r="P336" s="2" t="inlineStr">
        <is>
          <t>IMPORTADOR/EXPORTADOR</t>
        </is>
      </c>
      <c r="Q336" s="2" t="inlineStr">
        <is>
          <t>ELAB. CACAO, CHOCOLATE Y CONFIT.</t>
        </is>
      </c>
      <c r="R336" s="2" t="inlineStr">
        <is>
          <t>SERVICIOS AGRICOLAS, GANADERAS.</t>
        </is>
      </c>
      <c r="S336" s="2" t="inlineStr">
        <is>
          <t>-</t>
        </is>
      </c>
      <c r="T336" s="2" t="inlineStr">
        <is>
          <t>NO</t>
        </is>
      </c>
      <c r="U336" s="2" t="inlineStr">
        <is>
          <t>-</t>
        </is>
      </c>
      <c r="V336" s="2" t="inlineStr">
        <is>
          <t>-</t>
        </is>
      </c>
      <c r="W336" s="2" t="inlineStr">
        <is>
          <t>-</t>
        </is>
      </c>
      <c r="X336" s="2" t="inlineStr">
        <is>
          <t>-</t>
        </is>
      </c>
    </row>
    <row r="337">
      <c r="A337" s="2" t="inlineStr">
        <is>
          <t>20608506706</t>
        </is>
      </c>
      <c r="B337" s="2" t="inlineStr">
        <is>
          <t>COOPERATIVA AGRARIA SOSTENIBLE AGROPERU LTDA - CAS AGROPERU LTDA</t>
        </is>
      </c>
      <c r="C337" s="2" t="inlineStr">
        <is>
          <t>COOPERATIVAS, SAIS, CAPS</t>
        </is>
      </c>
      <c r="D337" s="2" t="inlineStr">
        <is>
          <t>-</t>
        </is>
      </c>
      <c r="E337" s="2" t="inlineStr">
        <is>
          <t>-</t>
        </is>
      </c>
      <c r="F337" s="2" t="inlineStr">
        <is>
          <t>HABIDO</t>
        </is>
      </c>
      <c r="G337" s="2" t="inlineStr">
        <is>
          <t>ACTIVO</t>
        </is>
      </c>
      <c r="H337" s="2" t="inlineStr">
        <is>
          <t>21/09/2021</t>
        </is>
      </c>
      <c r="I337" s="2" t="inlineStr">
        <is>
          <t>21/09/2021</t>
        </is>
      </c>
      <c r="J337" s="2" t="inlineStr">
        <is>
          <t>JUNIN</t>
        </is>
      </c>
      <c r="K337" s="2" t="inlineStr">
        <is>
          <t>SATIPO</t>
        </is>
      </c>
      <c r="L337" s="2" t="inlineStr">
        <is>
          <t>SATIPO</t>
        </is>
      </c>
      <c r="M337" s="2" t="inlineStr">
        <is>
          <t>JR. AUGUSTO B.LEGUIA NRO. SN URB. SATIPO (S72624565 FRENTE AL CENTRO CIVICO)</t>
        </is>
      </c>
      <c r="N337" s="2" t="inlineStr">
        <is>
          <t>-</t>
        </is>
      </c>
      <c r="O337" s="2" t="inlineStr">
        <is>
          <t>-</t>
        </is>
      </c>
      <c r="P337" s="2" t="inlineStr">
        <is>
          <t>SIN ACTIVIDAD</t>
        </is>
      </c>
      <c r="Q337" s="2" t="inlineStr">
        <is>
          <t>SERVICIOS AGRICOLAS, GANADERAS.</t>
        </is>
      </c>
      <c r="R337" s="2" t="inlineStr">
        <is>
          <t>-</t>
        </is>
      </c>
      <c r="S337" s="2" t="inlineStr">
        <is>
          <t>-</t>
        </is>
      </c>
      <c r="T337" s="2" t="inlineStr">
        <is>
          <t>NO</t>
        </is>
      </c>
      <c r="U337" s="2" t="inlineStr">
        <is>
          <t>-</t>
        </is>
      </c>
      <c r="V337" s="2" t="inlineStr">
        <is>
          <t>-</t>
        </is>
      </c>
      <c r="W337" s="2" t="inlineStr">
        <is>
          <t>-</t>
        </is>
      </c>
      <c r="X337" s="2" t="inlineStr">
        <is>
          <t>-</t>
        </is>
      </c>
    </row>
    <row r="338">
      <c r="A338" s="2" t="inlineStr">
        <is>
          <t>20610555811</t>
        </is>
      </c>
      <c r="B338" s="2" t="inlineStr">
        <is>
          <t>COOPERATIVA AGRARIA TOTORAL</t>
        </is>
      </c>
      <c r="C338" s="2" t="inlineStr">
        <is>
          <t>COOPERATIVAS, SAIS, CAPS</t>
        </is>
      </c>
      <c r="D338" s="2" t="inlineStr">
        <is>
          <t>-</t>
        </is>
      </c>
      <c r="E338" s="2" t="inlineStr">
        <is>
          <t>-</t>
        </is>
      </c>
      <c r="F338" s="2" t="inlineStr">
        <is>
          <t>HABIDO</t>
        </is>
      </c>
      <c r="G338" s="2" t="inlineStr">
        <is>
          <t>ACTIVO</t>
        </is>
      </c>
      <c r="H338" s="2" t="inlineStr">
        <is>
          <t>03/02/2023</t>
        </is>
      </c>
      <c r="I338" s="2" t="inlineStr">
        <is>
          <t>01/02/2023</t>
        </is>
      </c>
      <c r="J338" s="2" t="inlineStr">
        <is>
          <t>APURIMAC</t>
        </is>
      </c>
      <c r="K338" s="2" t="inlineStr">
        <is>
          <t>ANDAHUAYLAS</t>
        </is>
      </c>
      <c r="L338" s="2" t="inlineStr">
        <is>
          <t>SAN JERONIMO</t>
        </is>
      </c>
      <c r="M338" s="2" t="inlineStr">
        <is>
          <t>AV. JOSE MARIA ARGUEDAS NRO. 1010</t>
        </is>
      </c>
      <c r="N338" s="2" t="inlineStr">
        <is>
          <t>-</t>
        </is>
      </c>
      <c r="O338" s="2" t="inlineStr">
        <is>
          <t>-</t>
        </is>
      </c>
      <c r="P338" s="2" t="inlineStr">
        <is>
          <t>SIN ACTIVIDAD</t>
        </is>
      </c>
      <c r="Q338" s="2" t="inlineStr">
        <is>
          <t>CULTIVOS DE CEREALES.</t>
        </is>
      </c>
      <c r="R338" s="2" t="inlineStr">
        <is>
          <t>-</t>
        </is>
      </c>
      <c r="S338" s="2" t="inlineStr">
        <is>
          <t>-</t>
        </is>
      </c>
      <c r="T338" s="2" t="inlineStr">
        <is>
          <t>NO</t>
        </is>
      </c>
      <c r="U338" s="2" t="inlineStr">
        <is>
          <t>-</t>
        </is>
      </c>
      <c r="V338" s="2" t="inlineStr">
        <is>
          <t>-</t>
        </is>
      </c>
      <c r="W338" s="2" t="inlineStr">
        <is>
          <t>-</t>
        </is>
      </c>
      <c r="X338" s="2" t="inlineStr">
        <is>
          <t>-</t>
        </is>
      </c>
    </row>
    <row r="339">
      <c r="A339" s="2" t="inlineStr">
        <is>
          <t>20534524774</t>
        </is>
      </c>
      <c r="B339" s="2" t="inlineStr">
        <is>
          <t>COOPERATIVA AGRARIA TROPICAL ECOLOGICA DE KIMBIRI</t>
        </is>
      </c>
      <c r="C339" s="2" t="inlineStr">
        <is>
          <t>COOPERATIVAS, SAIS, CAPS</t>
        </is>
      </c>
      <c r="D339" s="2" t="inlineStr">
        <is>
          <t>-</t>
        </is>
      </c>
      <c r="E339" s="2" t="inlineStr">
        <is>
          <t>-</t>
        </is>
      </c>
      <c r="F339" s="2" t="inlineStr">
        <is>
          <t>HABIDO</t>
        </is>
      </c>
      <c r="G339" s="2" t="inlineStr">
        <is>
          <t>ACTIVO</t>
        </is>
      </c>
      <c r="H339" s="2" t="inlineStr">
        <is>
          <t>13/03/2012</t>
        </is>
      </c>
      <c r="I339" s="2" t="inlineStr">
        <is>
          <t>11/07/2012</t>
        </is>
      </c>
      <c r="J339" s="2" t="inlineStr">
        <is>
          <t>CUSCO</t>
        </is>
      </c>
      <c r="K339" s="2" t="inlineStr">
        <is>
          <t>LA CONVENCION</t>
        </is>
      </c>
      <c r="L339" s="2" t="inlineStr">
        <is>
          <t>KIMBIRI</t>
        </is>
      </c>
      <c r="M339" s="2" t="inlineStr">
        <is>
          <t>AV. AEROPUERTO NRO. 312 (FT D MUNICIPIO C1P RUSTICA CEL966557718)</t>
        </is>
      </c>
      <c r="N339" s="2" t="inlineStr">
        <is>
          <t>-</t>
        </is>
      </c>
      <c r="O339" s="2" t="inlineStr">
        <is>
          <t>-</t>
        </is>
      </c>
      <c r="P339" s="2" t="inlineStr">
        <is>
          <t>SIN ACTIVIDAD</t>
        </is>
      </c>
      <c r="Q339" s="2" t="inlineStr">
        <is>
          <t>VTA.  MAY. DE MATERIAS PRIMAS AGROPEC.</t>
        </is>
      </c>
      <c r="R339" s="2" t="inlineStr">
        <is>
          <t>-</t>
        </is>
      </c>
      <c r="S339" s="2" t="inlineStr">
        <is>
          <t>-</t>
        </is>
      </c>
      <c r="T339" s="2" t="inlineStr">
        <is>
          <t>NO</t>
        </is>
      </c>
      <c r="U339" s="2" t="inlineStr">
        <is>
          <t>-</t>
        </is>
      </c>
      <c r="V339" s="2" t="inlineStr">
        <is>
          <t>-</t>
        </is>
      </c>
      <c r="W339" s="2" t="inlineStr">
        <is>
          <t>-</t>
        </is>
      </c>
      <c r="X339" s="2" t="inlineStr">
        <is>
          <t>-</t>
        </is>
      </c>
    </row>
    <row r="340">
      <c r="A340" s="2" t="inlineStr">
        <is>
          <t>20603862369</t>
        </is>
      </c>
      <c r="B340" s="2" t="inlineStr">
        <is>
          <t>COOPERATIVA AGRARIA TROPICALS PRODUCTS</t>
        </is>
      </c>
      <c r="C340" s="2" t="inlineStr">
        <is>
          <t>COOPERATIVAS, SAIS, CAPS</t>
        </is>
      </c>
      <c r="D340" s="2" t="inlineStr">
        <is>
          <t>-</t>
        </is>
      </c>
      <c r="E340" s="2" t="inlineStr">
        <is>
          <t>-</t>
        </is>
      </c>
      <c r="F340" s="2" t="inlineStr">
        <is>
          <t>HABIDO</t>
        </is>
      </c>
      <c r="G340" s="2" t="inlineStr">
        <is>
          <t>ACTIVO</t>
        </is>
      </c>
      <c r="H340" s="2" t="inlineStr">
        <is>
          <t>29/11/2018</t>
        </is>
      </c>
      <c r="I340" s="2" t="inlineStr">
        <is>
          <t>01/12/2018</t>
        </is>
      </c>
      <c r="J340" s="2" t="inlineStr">
        <is>
          <t>JUNIN</t>
        </is>
      </c>
      <c r="K340" s="2" t="inlineStr">
        <is>
          <t>CHANCHAMAYO</t>
        </is>
      </c>
      <c r="L340" s="2" t="inlineStr">
        <is>
          <t>PICHANAQUI</t>
        </is>
      </c>
      <c r="M340" s="2" t="inlineStr">
        <is>
          <t>JR. ANDRES AVELINO CACERES NRO. 732 URB. PICHANAQUI (A UNA CUADRA DE LA AV MARGINAL)</t>
        </is>
      </c>
      <c r="N340" s="2" t="inlineStr">
        <is>
          <t>-</t>
        </is>
      </c>
      <c r="O340" s="2" t="inlineStr">
        <is>
          <t>-</t>
        </is>
      </c>
      <c r="P340" s="2" t="inlineStr">
        <is>
          <t>EXPORTADOR</t>
        </is>
      </c>
      <c r="Q340" s="2" t="inlineStr">
        <is>
          <t>CULTIVOS DE CEREALES.</t>
        </is>
      </c>
      <c r="R340" s="2" t="inlineStr">
        <is>
          <t>EXPLOTACION MIXTA.</t>
        </is>
      </c>
      <c r="S340" s="2" t="inlineStr">
        <is>
          <t>-</t>
        </is>
      </c>
      <c r="T340" s="2" t="inlineStr">
        <is>
          <t>NO</t>
        </is>
      </c>
      <c r="U340" s="2" t="inlineStr">
        <is>
          <t>-</t>
        </is>
      </c>
      <c r="V340" s="2" t="inlineStr">
        <is>
          <t>-</t>
        </is>
      </c>
      <c r="W340" s="2" t="inlineStr">
        <is>
          <t>-</t>
        </is>
      </c>
      <c r="X340" s="2" t="inlineStr">
        <is>
          <t>-</t>
        </is>
      </c>
    </row>
    <row r="341">
      <c r="A341" s="2" t="inlineStr">
        <is>
          <t>20450207544</t>
        </is>
      </c>
      <c r="B341" s="2" t="inlineStr">
        <is>
          <t>COOPERATIVA AGRARIA UCHIZA LTDA</t>
        </is>
      </c>
      <c r="C341" s="2" t="inlineStr">
        <is>
          <t>COOPERATIVAS, SAIS, CAPS</t>
        </is>
      </c>
      <c r="D341" s="2" t="inlineStr">
        <is>
          <t>-</t>
        </is>
      </c>
      <c r="E341" s="2" t="inlineStr">
        <is>
          <t>CAU LTDA</t>
        </is>
      </c>
      <c r="F341" s="2" t="inlineStr">
        <is>
          <t>HABIDO</t>
        </is>
      </c>
      <c r="G341" s="2" t="inlineStr">
        <is>
          <t>ACTIVO</t>
        </is>
      </c>
      <c r="H341" s="2" t="inlineStr">
        <is>
          <t>14/02/2007</t>
        </is>
      </c>
      <c r="I341" s="2" t="inlineStr">
        <is>
          <t>01/04/2007</t>
        </is>
      </c>
      <c r="J341" s="2" t="inlineStr">
        <is>
          <t>SAN MARTIN</t>
        </is>
      </c>
      <c r="K341" s="2" t="inlineStr">
        <is>
          <t>TOCACHE</t>
        </is>
      </c>
      <c r="L341" s="2" t="inlineStr">
        <is>
          <t>UCHIZA</t>
        </is>
      </c>
      <c r="M341" s="2" t="inlineStr">
        <is>
          <t>AV. RICARDO PALMA NRO. C-16 (COSTADO DEL INSTITUTO TECNOLOGICO FVC)</t>
        </is>
      </c>
      <c r="N341" s="2" t="inlineStr">
        <is>
          <t>-</t>
        </is>
      </c>
      <c r="O341" s="2" t="inlineStr">
        <is>
          <t>-</t>
        </is>
      </c>
      <c r="P341" s="2" t="inlineStr">
        <is>
          <t>IMPORTADOR/EXPORTADOR</t>
        </is>
      </c>
      <c r="Q341" s="2" t="inlineStr">
        <is>
          <t>CULTIVOS DE CEREALES.</t>
        </is>
      </c>
      <c r="R341" s="2" t="inlineStr">
        <is>
          <t>PESCA, EXPLOT. CRIADEROS DE PECES.</t>
        </is>
      </c>
      <c r="S341" s="2" t="inlineStr">
        <is>
          <t>-</t>
        </is>
      </c>
      <c r="T341" s="2" t="inlineStr">
        <is>
          <t>NO</t>
        </is>
      </c>
      <c r="U341" s="2" t="inlineStr">
        <is>
          <t>-</t>
        </is>
      </c>
      <c r="V341" s="2" t="inlineStr">
        <is>
          <t>-</t>
        </is>
      </c>
      <c r="W341" s="2" t="inlineStr">
        <is>
          <t>-</t>
        </is>
      </c>
      <c r="X341" s="2" t="inlineStr">
        <is>
          <t>-</t>
        </is>
      </c>
    </row>
    <row r="342">
      <c r="A342" s="2" t="inlineStr">
        <is>
          <t>20542264544</t>
        </is>
      </c>
      <c r="B342" s="2" t="inlineStr">
        <is>
          <t>COOPERATIVA AGRARIA VALLE DEL BIAVO LTDA</t>
        </is>
      </c>
      <c r="C342" s="2" t="inlineStr">
        <is>
          <t>COOPERATIVAS, SAIS, CAPS</t>
        </is>
      </c>
      <c r="D342" s="2" t="inlineStr">
        <is>
          <t>-</t>
        </is>
      </c>
      <c r="E342" s="2" t="inlineStr">
        <is>
          <t>-</t>
        </is>
      </c>
      <c r="F342" s="2" t="inlineStr">
        <is>
          <t>HABIDO</t>
        </is>
      </c>
      <c r="G342" s="2" t="inlineStr">
        <is>
          <t>ACTIVO</t>
        </is>
      </c>
      <c r="H342" s="2" t="inlineStr">
        <is>
          <t>18/12/2012</t>
        </is>
      </c>
      <c r="I342" s="2" t="inlineStr">
        <is>
          <t>18/12/2013</t>
        </is>
      </c>
      <c r="J342" s="2" t="inlineStr">
        <is>
          <t>SAN MARTIN</t>
        </is>
      </c>
      <c r="K342" s="2" t="inlineStr">
        <is>
          <t>BELLAVISTA</t>
        </is>
      </c>
      <c r="L342" s="2" t="inlineStr">
        <is>
          <t>BELLAVISTA</t>
        </is>
      </c>
      <c r="M342" s="2" t="inlineStr">
        <is>
          <t>JR. SAN PABLO NRO. 966 OTR. CUARTO PISO</t>
        </is>
      </c>
      <c r="N342" s="2" t="inlineStr">
        <is>
          <t>-</t>
        </is>
      </c>
      <c r="O342" s="2" t="inlineStr">
        <is>
          <t>-</t>
        </is>
      </c>
      <c r="P342" s="2" t="inlineStr">
        <is>
          <t>EXPORTADOR</t>
        </is>
      </c>
      <c r="Q342" s="2" t="inlineStr">
        <is>
          <t>CULTIVOS DE CEREALES.</t>
        </is>
      </c>
      <c r="R342" s="2" t="inlineStr">
        <is>
          <t>VTA.  MAY. DE MATERIAS PRIMAS AGROPEC.</t>
        </is>
      </c>
      <c r="S342" s="2" t="inlineStr">
        <is>
          <t>-</t>
        </is>
      </c>
      <c r="T342" s="2" t="inlineStr">
        <is>
          <t>NO</t>
        </is>
      </c>
      <c r="U342" s="2" t="inlineStr">
        <is>
          <t>-</t>
        </is>
      </c>
      <c r="V342" s="2" t="inlineStr">
        <is>
          <t>-</t>
        </is>
      </c>
      <c r="W342" s="2" t="inlineStr">
        <is>
          <t>-</t>
        </is>
      </c>
      <c r="X342" s="2" t="inlineStr">
        <is>
          <t>-</t>
        </is>
      </c>
    </row>
    <row r="343">
      <c r="A343" s="2" t="inlineStr">
        <is>
          <t>20600010086</t>
        </is>
      </c>
      <c r="B343" s="2" t="inlineStr">
        <is>
          <t>COOPERATIVA AGRARIA VALLE DEL CUCHARA LTDA</t>
        </is>
      </c>
      <c r="C343" s="2" t="inlineStr">
        <is>
          <t>COOPERATIVAS, SAIS, CAPS</t>
        </is>
      </c>
      <c r="D343" s="2" t="inlineStr">
        <is>
          <t>-</t>
        </is>
      </c>
      <c r="E343" s="2" t="inlineStr">
        <is>
          <t>-</t>
        </is>
      </c>
      <c r="F343" s="2" t="inlineStr">
        <is>
          <t>HABIDO</t>
        </is>
      </c>
      <c r="G343" s="2" t="inlineStr">
        <is>
          <t>ACTIVO</t>
        </is>
      </c>
      <c r="H343" s="2" t="inlineStr">
        <is>
          <t>21/01/2020</t>
        </is>
      </c>
      <c r="I343" s="2" t="inlineStr">
        <is>
          <t>21/01/2020</t>
        </is>
      </c>
      <c r="J343" s="2" t="inlineStr">
        <is>
          <t>HUANUCO</t>
        </is>
      </c>
      <c r="K343" s="2" t="inlineStr">
        <is>
          <t>LEONCIO PRADO</t>
        </is>
      </c>
      <c r="L343" s="2" t="inlineStr">
        <is>
          <t>RUPA-RUPA</t>
        </is>
      </c>
      <c r="M343" s="2" t="inlineStr">
        <is>
          <t>MZA. C LOTE. 14 A.V. BUENOS AIRES (HOSPEDAJE BUENOS AIRES)</t>
        </is>
      </c>
      <c r="N343" s="2" t="inlineStr">
        <is>
          <t>-</t>
        </is>
      </c>
      <c r="O343" s="2" t="inlineStr">
        <is>
          <t>-</t>
        </is>
      </c>
      <c r="P343" s="2" t="inlineStr">
        <is>
          <t>SIN ACTIVIDAD</t>
        </is>
      </c>
      <c r="Q343" s="2" t="inlineStr">
        <is>
          <t>VTA.  MAY. DE MATERIAS PRIMAS AGROPEC.</t>
        </is>
      </c>
      <c r="R343" s="2" t="inlineStr">
        <is>
          <t>ELAB. CACAO, CHOCOLATE Y CONFIT.</t>
        </is>
      </c>
      <c r="S343" s="2" t="inlineStr">
        <is>
          <t>-</t>
        </is>
      </c>
      <c r="T343" s="2" t="inlineStr">
        <is>
          <t>NO</t>
        </is>
      </c>
      <c r="U343" s="2" t="inlineStr">
        <is>
          <t>-</t>
        </is>
      </c>
      <c r="V343" s="2" t="inlineStr">
        <is>
          <t>-</t>
        </is>
      </c>
      <c r="W343" s="2" t="inlineStr">
        <is>
          <t>-</t>
        </is>
      </c>
      <c r="X343" s="2" t="inlineStr">
        <is>
          <t>-</t>
        </is>
      </c>
    </row>
    <row r="344">
      <c r="A344" s="2" t="inlineStr">
        <is>
          <t>20600720733</t>
        </is>
      </c>
      <c r="B344" s="2" t="inlineStr">
        <is>
          <t>COOPERATIVA AGRARIA VALLE DEL MONZON CAV MONZON</t>
        </is>
      </c>
      <c r="C344" s="2" t="inlineStr">
        <is>
          <t>COOPERATIVAS, SAIS, CAPS</t>
        </is>
      </c>
      <c r="D344" s="2" t="inlineStr">
        <is>
          <t>-</t>
        </is>
      </c>
      <c r="E344" s="2" t="inlineStr">
        <is>
          <t>CAV MONZÓN</t>
        </is>
      </c>
      <c r="F344" s="2" t="inlineStr">
        <is>
          <t>HABIDO</t>
        </is>
      </c>
      <c r="G344" s="2" t="inlineStr">
        <is>
          <t>ACTIVO</t>
        </is>
      </c>
      <c r="H344" s="2" t="inlineStr">
        <is>
          <t>07/10/2015</t>
        </is>
      </c>
      <c r="I344" s="2" t="inlineStr">
        <is>
          <t>07/10/2015</t>
        </is>
      </c>
      <c r="J344" s="2" t="inlineStr">
        <is>
          <t>HUANUCO</t>
        </is>
      </c>
      <c r="K344" s="2" t="inlineStr">
        <is>
          <t>HUAMALIES</t>
        </is>
      </c>
      <c r="L344" s="2" t="inlineStr">
        <is>
          <t>MONZON</t>
        </is>
      </c>
      <c r="M344" s="2" t="inlineStr">
        <is>
          <t>JR. ANTONIO RAIMONDI NRO. 41-0 C.P. CACHICOTO (COSTADO DE ESTADIO CACHICOTO)</t>
        </is>
      </c>
      <c r="N344" s="2" t="inlineStr">
        <is>
          <t>-</t>
        </is>
      </c>
      <c r="O344" s="2" t="inlineStr">
        <is>
          <t>-</t>
        </is>
      </c>
      <c r="P344" s="2" t="inlineStr">
        <is>
          <t>SIN ACTIVIDAD</t>
        </is>
      </c>
      <c r="Q344" s="2" t="inlineStr">
        <is>
          <t>ELAB. CACAO, CHOCOLATE Y CONFIT.</t>
        </is>
      </c>
      <c r="R344" s="2" t="inlineStr">
        <is>
          <t>RESTAURANTES, BARES Y CANTINAS.</t>
        </is>
      </c>
      <c r="S344" s="2" t="inlineStr">
        <is>
          <t>-</t>
        </is>
      </c>
      <c r="T344" s="2" t="inlineStr">
        <is>
          <t>NO</t>
        </is>
      </c>
      <c r="U344" s="2" t="inlineStr">
        <is>
          <t>-</t>
        </is>
      </c>
      <c r="V344" s="2" t="inlineStr">
        <is>
          <t>-</t>
        </is>
      </c>
      <c r="W344" s="2" t="inlineStr">
        <is>
          <t>-</t>
        </is>
      </c>
      <c r="X344" s="2" t="inlineStr">
        <is>
          <t>-</t>
        </is>
      </c>
    </row>
    <row r="345">
      <c r="A345" s="2" t="inlineStr">
        <is>
          <t>20600276221</t>
        </is>
      </c>
      <c r="B345" s="2" t="inlineStr">
        <is>
          <t>COOPERATIVA AGRARIA VALLE FORTALEZA - COAVAF</t>
        </is>
      </c>
      <c r="C345" s="2" t="inlineStr">
        <is>
          <t>COOPERATIVAS, SAIS, CAPS</t>
        </is>
      </c>
      <c r="D345" s="2" t="inlineStr">
        <is>
          <t>-</t>
        </is>
      </c>
      <c r="E345" s="2" t="inlineStr">
        <is>
          <t>COAVAF</t>
        </is>
      </c>
      <c r="F345" s="2" t="inlineStr">
        <is>
          <t>HABIDO</t>
        </is>
      </c>
      <c r="G345" s="2" t="inlineStr">
        <is>
          <t>ACTIVO</t>
        </is>
      </c>
      <c r="H345" s="2" t="inlineStr">
        <is>
          <t>07/04/2015</t>
        </is>
      </c>
      <c r="I345" s="2" t="inlineStr">
        <is>
          <t>07/04/2015</t>
        </is>
      </c>
      <c r="J345" s="2" t="inlineStr">
        <is>
          <t>ANCASH</t>
        </is>
      </c>
      <c r="K345" s="2" t="inlineStr">
        <is>
          <t>BOLOGNESI</t>
        </is>
      </c>
      <c r="L345" s="2" t="inlineStr">
        <is>
          <t>ANTONIO RAYMONDI</t>
        </is>
      </c>
      <c r="M345" s="2" t="inlineStr">
        <is>
          <t>CAR. PISTA HUARAZ PATIVILCA 00 NRO. S/N C.P. RAQUIA</t>
        </is>
      </c>
      <c r="N345" s="2" t="inlineStr">
        <is>
          <t>-</t>
        </is>
      </c>
      <c r="O345" s="2" t="inlineStr">
        <is>
          <t>-</t>
        </is>
      </c>
      <c r="P345" s="2" t="inlineStr">
        <is>
          <t>SIN ACTIVIDAD</t>
        </is>
      </c>
      <c r="Q345" s="2" t="inlineStr">
        <is>
          <t>SERVICIOS AGRICOLAS, GANADERAS.</t>
        </is>
      </c>
      <c r="R345" s="2" t="inlineStr">
        <is>
          <t>VTA.  MIN. OTROS PRODUCTOS EN ALMACEN.</t>
        </is>
      </c>
      <c r="S345" s="2" t="inlineStr">
        <is>
          <t>-</t>
        </is>
      </c>
      <c r="T345" s="2" t="inlineStr">
        <is>
          <t>NO</t>
        </is>
      </c>
      <c r="U345" s="2" t="inlineStr">
        <is>
          <t>-</t>
        </is>
      </c>
      <c r="V345" s="2" t="inlineStr">
        <is>
          <t>-</t>
        </is>
      </c>
      <c r="W345" s="2" t="inlineStr">
        <is>
          <t>-</t>
        </is>
      </c>
      <c r="X345" s="2" t="inlineStr">
        <is>
          <t>-</t>
        </is>
      </c>
    </row>
    <row r="346">
      <c r="A346" s="2" t="inlineStr">
        <is>
          <t>20542209951</t>
        </is>
      </c>
      <c r="B346" s="2" t="inlineStr">
        <is>
          <t>COOPERATIVA AGRARIA VALLE GRANDE</t>
        </is>
      </c>
      <c r="C346" s="2" t="inlineStr">
        <is>
          <t>COOPERATIVAS, SAIS, CAPS</t>
        </is>
      </c>
      <c r="D346" s="2" t="inlineStr">
        <is>
          <t>-</t>
        </is>
      </c>
      <c r="E346" s="2" t="inlineStr">
        <is>
          <t>-</t>
        </is>
      </c>
      <c r="F346" s="2" t="inlineStr">
        <is>
          <t>HABIDO</t>
        </is>
      </c>
      <c r="G346" s="2" t="inlineStr">
        <is>
          <t>ACTIVO</t>
        </is>
      </c>
      <c r="H346" s="2" t="inlineStr">
        <is>
          <t>17/08/2012</t>
        </is>
      </c>
      <c r="I346" s="2" t="inlineStr">
        <is>
          <t>17/08/2012</t>
        </is>
      </c>
      <c r="J346" s="2" t="inlineStr">
        <is>
          <t>SAN MARTIN</t>
        </is>
      </c>
      <c r="K346" s="2" t="inlineStr">
        <is>
          <t>MOYOBAMBA</t>
        </is>
      </c>
      <c r="L346" s="2" t="inlineStr">
        <is>
          <t>SORITOR</t>
        </is>
      </c>
      <c r="M346" s="2" t="inlineStr">
        <is>
          <t>JR. HIPOLITO RANGEL NRO. 732 (A UNA CUADRA DE PLAZA ARMAS)</t>
        </is>
      </c>
      <c r="N346" s="2" t="inlineStr">
        <is>
          <t>-</t>
        </is>
      </c>
      <c r="O346" s="2" t="inlineStr">
        <is>
          <t>-</t>
        </is>
      </c>
      <c r="P346" s="2" t="inlineStr">
        <is>
          <t>EXPORTADOR</t>
        </is>
      </c>
      <c r="Q346" s="2" t="inlineStr">
        <is>
          <t>VTA.  MIN. ALIMENTOS, BEBIDAS, TABACO.</t>
        </is>
      </c>
      <c r="R346" s="2" t="inlineStr">
        <is>
          <t>OTRAS INDUSTRIAS  MANUFACTURERAS NCP.</t>
        </is>
      </c>
      <c r="S346" s="2" t="inlineStr">
        <is>
          <t>EXPLOTACION MIXTA.</t>
        </is>
      </c>
      <c r="T346" s="2" t="inlineStr">
        <is>
          <t>NO</t>
        </is>
      </c>
      <c r="U346" s="2" t="inlineStr">
        <is>
          <t>-</t>
        </is>
      </c>
      <c r="V346" s="2" t="inlineStr">
        <is>
          <t>-</t>
        </is>
      </c>
      <c r="W346" s="2" t="inlineStr">
        <is>
          <t>-</t>
        </is>
      </c>
      <c r="X346" s="2" t="inlineStr">
        <is>
          <t>-</t>
        </is>
      </c>
    </row>
    <row r="347">
      <c r="A347" s="2" t="inlineStr">
        <is>
          <t>20568567731</t>
        </is>
      </c>
      <c r="B347" s="2" t="inlineStr">
        <is>
          <t>COOPERATIVA AGRARIA VILLA RICA GOLDEN COFFEE LTDA.</t>
        </is>
      </c>
      <c r="C347" s="2" t="inlineStr">
        <is>
          <t>COOPERATIVAS, SAIS, CAPS</t>
        </is>
      </c>
      <c r="D347" s="2" t="inlineStr">
        <is>
          <t>-</t>
        </is>
      </c>
      <c r="E347" s="2" t="inlineStr">
        <is>
          <t>-</t>
        </is>
      </c>
      <c r="F347" s="2" t="inlineStr">
        <is>
          <t>HABIDO</t>
        </is>
      </c>
      <c r="G347" s="2" t="inlineStr">
        <is>
          <t>ACTIVO</t>
        </is>
      </c>
      <c r="H347" s="2" t="inlineStr">
        <is>
          <t>16/01/2013</t>
        </is>
      </c>
      <c r="I347" s="2" t="inlineStr">
        <is>
          <t>16/01/2013</t>
        </is>
      </c>
      <c r="J347" s="2" t="inlineStr">
        <is>
          <t>PASCO</t>
        </is>
      </c>
      <c r="K347" s="2" t="inlineStr">
        <is>
          <t>OXAPAMPA</t>
        </is>
      </c>
      <c r="L347" s="2" t="inlineStr">
        <is>
          <t>VILLA RICA</t>
        </is>
      </c>
      <c r="M347" s="2" t="inlineStr">
        <is>
          <t>PJ. ALTO COMAINA NRO. 106 URB. VILLA RICA (CARRETERA MARGINAL A OXAPAMPA)</t>
        </is>
      </c>
      <c r="N347" s="2" t="inlineStr">
        <is>
          <t>-</t>
        </is>
      </c>
      <c r="O347" s="2" t="inlineStr">
        <is>
          <t>-</t>
        </is>
      </c>
      <c r="P347" s="2" t="inlineStr">
        <is>
          <t>IMPORTADOR/EXPORTADOR</t>
        </is>
      </c>
      <c r="Q347" s="2" t="inlineStr">
        <is>
          <t>CULTIVOS DE CEREALES.</t>
        </is>
      </c>
      <c r="R347" s="2" t="inlineStr">
        <is>
          <t>EXPLOTACION MIXTA.</t>
        </is>
      </c>
      <c r="S347" s="2" t="inlineStr">
        <is>
          <t>-</t>
        </is>
      </c>
      <c r="T347" s="2" t="inlineStr">
        <is>
          <t>NO</t>
        </is>
      </c>
      <c r="U347" s="2" t="inlineStr">
        <is>
          <t>-</t>
        </is>
      </c>
      <c r="V347" s="2" t="inlineStr">
        <is>
          <t>-</t>
        </is>
      </c>
      <c r="W347" s="2" t="inlineStr">
        <is>
          <t>-</t>
        </is>
      </c>
      <c r="X347" s="2" t="inlineStr">
        <is>
          <t>-</t>
        </is>
      </c>
    </row>
    <row r="348">
      <c r="A348" s="2" t="inlineStr">
        <is>
          <t>20611254068</t>
        </is>
      </c>
      <c r="B348" s="2" t="inlineStr">
        <is>
          <t>COOPERATIVA AGRARIA WARMI TARPUY</t>
        </is>
      </c>
      <c r="C348" s="2" t="inlineStr">
        <is>
          <t>COOPERATIVAS, SAIS, CAPS</t>
        </is>
      </c>
      <c r="D348" s="2" t="inlineStr">
        <is>
          <t>-</t>
        </is>
      </c>
      <c r="E348" s="2" t="inlineStr">
        <is>
          <t>-</t>
        </is>
      </c>
      <c r="F348" s="2" t="inlineStr">
        <is>
          <t>HABIDO</t>
        </is>
      </c>
      <c r="G348" s="2" t="inlineStr">
        <is>
          <t>ACTIVO</t>
        </is>
      </c>
      <c r="H348" s="2" t="inlineStr">
        <is>
          <t>10/07/2023</t>
        </is>
      </c>
      <c r="I348" s="2" t="inlineStr">
        <is>
          <t>10/07/2023</t>
        </is>
      </c>
      <c r="J348" s="2" t="inlineStr">
        <is>
          <t>APURIMAC</t>
        </is>
      </c>
      <c r="K348" s="2" t="inlineStr">
        <is>
          <t>ANDAHUAYLAS</t>
        </is>
      </c>
      <c r="L348" s="2" t="inlineStr">
        <is>
          <t>SAN JERONIMO</t>
        </is>
      </c>
      <c r="M348" s="2" t="inlineStr">
        <is>
          <t>PJ. JUAN PABLO II NRO. S/N (1CDR Y MEDIA DEL COLEGIO CRISTO REY)</t>
        </is>
      </c>
      <c r="N348" s="2" t="inlineStr">
        <is>
          <t>-</t>
        </is>
      </c>
      <c r="O348" s="2" t="inlineStr">
        <is>
          <t>-</t>
        </is>
      </c>
      <c r="P348" s="2" t="inlineStr">
        <is>
          <t>IMPORTADOR/EXPORTADOR</t>
        </is>
      </c>
      <c r="Q348" s="2" t="inlineStr">
        <is>
          <t>SERVICIOS AGRICOLAS, GANADERAS.</t>
        </is>
      </c>
      <c r="R348" s="2" t="inlineStr">
        <is>
          <t>-</t>
        </is>
      </c>
      <c r="S348" s="2" t="inlineStr">
        <is>
          <t>-</t>
        </is>
      </c>
      <c r="T348" s="2" t="inlineStr">
        <is>
          <t>NO</t>
        </is>
      </c>
      <c r="U348" s="2" t="inlineStr">
        <is>
          <t>-</t>
        </is>
      </c>
      <c r="V348" s="2" t="inlineStr">
        <is>
          <t>-</t>
        </is>
      </c>
      <c r="W348" s="2" t="inlineStr">
        <is>
          <t>-</t>
        </is>
      </c>
      <c r="X348" s="2" t="inlineStr">
        <is>
          <t>-</t>
        </is>
      </c>
    </row>
    <row r="349">
      <c r="A349" s="2" t="inlineStr">
        <is>
          <t>20608478311</t>
        </is>
      </c>
      <c r="B349" s="2" t="inlineStr">
        <is>
          <t>COOPERATIVA AGRARIA YAKATHEO DEL AMAZONAS COOPAYAKAT</t>
        </is>
      </c>
      <c r="C349" s="2" t="inlineStr">
        <is>
          <t>COOPERATIVAS, SAIS, CAPS</t>
        </is>
      </c>
      <c r="D349" s="2" t="inlineStr">
        <is>
          <t>-</t>
        </is>
      </c>
      <c r="E349" s="2" t="inlineStr">
        <is>
          <t>-</t>
        </is>
      </c>
      <c r="F349" s="2" t="inlineStr">
        <is>
          <t>HABIDO</t>
        </is>
      </c>
      <c r="G349" s="2" t="inlineStr">
        <is>
          <t>ACTIVO</t>
        </is>
      </c>
      <c r="H349" s="2" t="inlineStr">
        <is>
          <t>14/09/2021</t>
        </is>
      </c>
      <c r="I349" s="2" t="inlineStr">
        <is>
          <t>01/10/2021</t>
        </is>
      </c>
      <c r="J349" s="2" t="inlineStr">
        <is>
          <t>AMAZONAS</t>
        </is>
      </c>
      <c r="K349" s="2" t="inlineStr">
        <is>
          <t>UTCUBAMBA</t>
        </is>
      </c>
      <c r="L349" s="2" t="inlineStr">
        <is>
          <t>EL MILAGRO</t>
        </is>
      </c>
      <c r="M349" s="2" t="inlineStr">
        <is>
          <t>CAR. FERNANDO BELAUNDE TERRY KM. 204 C.P. EL REPOSO (CAS. EL TRIUNFO EL MARAÑON)</t>
        </is>
      </c>
      <c r="N349" s="2" t="inlineStr">
        <is>
          <t>-</t>
        </is>
      </c>
      <c r="O349" s="2" t="inlineStr">
        <is>
          <t>-</t>
        </is>
      </c>
      <c r="P349" s="2" t="inlineStr">
        <is>
          <t>EXPORTADOR</t>
        </is>
      </c>
      <c r="Q349" s="2" t="inlineStr">
        <is>
          <t>SERVICIOS AGRICOLAS, GANADERAS.</t>
        </is>
      </c>
      <c r="R349" s="2" t="inlineStr">
        <is>
          <t>-</t>
        </is>
      </c>
      <c r="S349" s="2" t="inlineStr">
        <is>
          <t>-</t>
        </is>
      </c>
      <c r="T349" s="2" t="inlineStr">
        <is>
          <t>NO</t>
        </is>
      </c>
      <c r="U349" s="2" t="inlineStr">
        <is>
          <t>-</t>
        </is>
      </c>
      <c r="V349" s="2" t="inlineStr">
        <is>
          <t>-</t>
        </is>
      </c>
      <c r="W349" s="2" t="inlineStr">
        <is>
          <t>-</t>
        </is>
      </c>
      <c r="X349" s="2" t="inlineStr">
        <is>
          <t>-</t>
        </is>
      </c>
    </row>
    <row r="350">
      <c r="A350" s="2" t="inlineStr">
        <is>
          <t>20612976857</t>
        </is>
      </c>
      <c r="B350" s="2" t="inlineStr">
        <is>
          <t>COOPERATIVA AGRARIA YALPA LIMITADA</t>
        </is>
      </c>
      <c r="C350" s="2" t="inlineStr">
        <is>
          <t>COOPERATIVAS, SAIS, CAPS</t>
        </is>
      </c>
      <c r="D350" s="2" t="inlineStr">
        <is>
          <t>-</t>
        </is>
      </c>
      <c r="E350" s="2" t="inlineStr">
        <is>
          <t>-</t>
        </is>
      </c>
      <c r="F350" s="2" t="inlineStr">
        <is>
          <t>HABIDO</t>
        </is>
      </c>
      <c r="G350" s="2" t="inlineStr">
        <is>
          <t>ACTIVO</t>
        </is>
      </c>
      <c r="H350" s="2" t="inlineStr">
        <is>
          <t>08/08/2024</t>
        </is>
      </c>
      <c r="I350" s="2" t="inlineStr">
        <is>
          <t>08/08/2024</t>
        </is>
      </c>
      <c r="J350" s="2" t="inlineStr">
        <is>
          <t>TACNA</t>
        </is>
      </c>
      <c r="K350" s="2" t="inlineStr">
        <is>
          <t>TACNA</t>
        </is>
      </c>
      <c r="L350" s="2" t="inlineStr">
        <is>
          <t>LA YARADA LOS PALOS</t>
        </is>
      </c>
      <c r="M350" s="2" t="inlineStr">
        <is>
          <t>OTR. PARCELA NRO. 01 ASC. AGRICULTORES DE SANTA CAT</t>
        </is>
      </c>
      <c r="N350" s="2" t="inlineStr">
        <is>
          <t>-</t>
        </is>
      </c>
      <c r="O350" s="2" t="inlineStr">
        <is>
          <t>-</t>
        </is>
      </c>
      <c r="P350" s="2" t="inlineStr">
        <is>
          <t>SIN ACTIVIDAD</t>
        </is>
      </c>
      <c r="Q350" s="2" t="inlineStr">
        <is>
          <t>CULTIVOS DE CEREALES.</t>
        </is>
      </c>
      <c r="R350" s="2" t="inlineStr">
        <is>
          <t>CULTIVO DE FRUTAS.</t>
        </is>
      </c>
      <c r="S350" s="2" t="inlineStr">
        <is>
          <t>-</t>
        </is>
      </c>
      <c r="T350" s="2" t="inlineStr">
        <is>
          <t>NO</t>
        </is>
      </c>
      <c r="U350" s="2" t="inlineStr">
        <is>
          <t>-</t>
        </is>
      </c>
      <c r="V350" s="2" t="inlineStr">
        <is>
          <t>-</t>
        </is>
      </c>
      <c r="W350" s="2" t="inlineStr">
        <is>
          <t>-</t>
        </is>
      </c>
      <c r="X350" s="2" t="inlineStr">
        <is>
          <t>-</t>
        </is>
      </c>
    </row>
    <row r="351">
      <c r="A351" s="2" t="inlineStr">
        <is>
          <t>20603836325</t>
        </is>
      </c>
      <c r="B351" s="2" t="inlineStr">
        <is>
          <t>COOPERATIVA AGRARIA YARINACOCHA</t>
        </is>
      </c>
      <c r="C351" s="2" t="inlineStr">
        <is>
          <t>COOPERATIVAS, SAIS, CAPS</t>
        </is>
      </c>
      <c r="D351" s="2" t="inlineStr">
        <is>
          <t>-</t>
        </is>
      </c>
      <c r="E351" s="2" t="inlineStr">
        <is>
          <t>COOPAY</t>
        </is>
      </c>
      <c r="F351" s="2" t="inlineStr">
        <is>
          <t>HABIDO</t>
        </is>
      </c>
      <c r="G351" s="2" t="inlineStr">
        <is>
          <t>ACTIVO</t>
        </is>
      </c>
      <c r="H351" s="2" t="inlineStr">
        <is>
          <t>22/11/2018</t>
        </is>
      </c>
      <c r="I351" s="2" t="inlineStr">
        <is>
          <t>26/02/2019</t>
        </is>
      </c>
      <c r="J351" s="2" t="inlineStr">
        <is>
          <t>UCAYALI</t>
        </is>
      </c>
      <c r="K351" s="2" t="inlineStr">
        <is>
          <t>CORONEL PORTILLO</t>
        </is>
      </c>
      <c r="L351" s="2" t="inlineStr">
        <is>
          <t>YARINACOCHA</t>
        </is>
      </c>
      <c r="M351" s="2" t="inlineStr">
        <is>
          <t>PJ. PURUS MZA. 84 LOTE. 08 URB. YARINACOCHA (POR LOS GAVILANES HOTEL)</t>
        </is>
      </c>
      <c r="N351" s="2" t="inlineStr">
        <is>
          <t>-</t>
        </is>
      </c>
      <c r="O351" s="2" t="inlineStr">
        <is>
          <t>-</t>
        </is>
      </c>
      <c r="P351" s="2" t="inlineStr">
        <is>
          <t>SIN ACTIVIDAD</t>
        </is>
      </c>
      <c r="Q351" s="2" t="inlineStr">
        <is>
          <t>CULTIVO DE FRUTAS.</t>
        </is>
      </c>
      <c r="R351" s="2" t="inlineStr">
        <is>
          <t>VTA.  MAY. DE MATERIAS PRIMAS AGROPEC.</t>
        </is>
      </c>
      <c r="S351" s="2" t="inlineStr">
        <is>
          <t>EXPLOTACION MIXTA.</t>
        </is>
      </c>
      <c r="T351" s="2" t="inlineStr">
        <is>
          <t>NO</t>
        </is>
      </c>
      <c r="U351" s="2" t="inlineStr">
        <is>
          <t>-</t>
        </is>
      </c>
      <c r="V351" s="2" t="inlineStr">
        <is>
          <t>-</t>
        </is>
      </c>
      <c r="W351" s="2" t="inlineStr">
        <is>
          <t>-</t>
        </is>
      </c>
      <c r="X351" s="2" t="inlineStr">
        <is>
          <t>-</t>
        </is>
      </c>
    </row>
    <row r="352">
      <c r="A352" s="2" t="inlineStr">
        <is>
          <t>20600920597</t>
        </is>
      </c>
      <c r="B352" s="2" t="inlineStr">
        <is>
          <t>COOPERATIVA AGRARIA YURAQ YAKU - CAG YURAQ YAKU</t>
        </is>
      </c>
      <c r="C352" s="2" t="inlineStr">
        <is>
          <t>COOPERATIVAS, SAIS, CAPS</t>
        </is>
      </c>
      <c r="D352" s="2" t="inlineStr">
        <is>
          <t>-</t>
        </is>
      </c>
      <c r="E352" s="2" t="inlineStr">
        <is>
          <t>-</t>
        </is>
      </c>
      <c r="F352" s="2" t="inlineStr">
        <is>
          <t>HABIDO</t>
        </is>
      </c>
      <c r="G352" s="2" t="inlineStr">
        <is>
          <t>ACTIVO</t>
        </is>
      </c>
      <c r="H352" s="2" t="inlineStr">
        <is>
          <t>07/01/2016</t>
        </is>
      </c>
      <c r="I352" s="2" t="inlineStr">
        <is>
          <t>16/02/2016</t>
        </is>
      </c>
      <c r="J352" s="2" t="inlineStr">
        <is>
          <t>AYACUCHO</t>
        </is>
      </c>
      <c r="K352" s="2" t="inlineStr">
        <is>
          <t>LA MAR</t>
        </is>
      </c>
      <c r="L352" s="2" t="inlineStr">
        <is>
          <t>ANCHIHUAY</t>
        </is>
      </c>
      <c r="M352" s="2" t="inlineStr">
        <is>
          <t>NRO. S/N BAR. RUYACC YACU (COSTADO PLAZA PRINCIPAL)</t>
        </is>
      </c>
      <c r="N352" s="2" t="inlineStr">
        <is>
          <t>-</t>
        </is>
      </c>
      <c r="O352" s="2" t="inlineStr">
        <is>
          <t>-</t>
        </is>
      </c>
      <c r="P352" s="2" t="inlineStr">
        <is>
          <t>IMPORTADOR/EXPORTADOR</t>
        </is>
      </c>
      <c r="Q352" s="2" t="inlineStr">
        <is>
          <t>VTA. MAY. ALIMENTOS, BEBIDAS Y TABACO.</t>
        </is>
      </c>
      <c r="R352" s="2" t="inlineStr">
        <is>
          <t>RESTAURANTES, BARES Y CANTINAS.</t>
        </is>
      </c>
      <c r="S352" s="2" t="inlineStr">
        <is>
          <t>ELAB. CACAO, CHOCOLATE Y CONFIT.</t>
        </is>
      </c>
      <c r="T352" s="2" t="inlineStr">
        <is>
          <t>NO</t>
        </is>
      </c>
      <c r="U352" s="2" t="inlineStr">
        <is>
          <t>-</t>
        </is>
      </c>
      <c r="V352" s="2" t="inlineStr">
        <is>
          <t>-</t>
        </is>
      </c>
      <c r="W352" s="2" t="inlineStr">
        <is>
          <t>-</t>
        </is>
      </c>
      <c r="X352" s="2" t="inlineStr">
        <is>
          <t>-</t>
        </is>
      </c>
    </row>
    <row r="353">
      <c r="A353" s="2" t="inlineStr">
        <is>
          <t>20393152207</t>
        </is>
      </c>
      <c r="B353" s="2" t="inlineStr">
        <is>
          <t>COOPERATIVA AGRO INDUSTRIAL APCTVASH</t>
        </is>
      </c>
      <c r="C353" s="2" t="inlineStr">
        <is>
          <t>COOPERATIVAS, SAIS, CAPS</t>
        </is>
      </c>
      <c r="D353" s="2" t="inlineStr">
        <is>
          <t>-</t>
        </is>
      </c>
      <c r="E353" s="2" t="inlineStr">
        <is>
          <t>-</t>
        </is>
      </c>
      <c r="F353" s="2" t="inlineStr">
        <is>
          <t>HABIDO</t>
        </is>
      </c>
      <c r="G353" s="2" t="inlineStr">
        <is>
          <t>ACTIVO</t>
        </is>
      </c>
      <c r="H353" s="2" t="inlineStr">
        <is>
          <t>26/08/2020</t>
        </is>
      </c>
      <c r="I353" s="2" t="inlineStr">
        <is>
          <t>01/09/2020</t>
        </is>
      </c>
      <c r="J353" s="2" t="inlineStr">
        <is>
          <t>UCAYALI</t>
        </is>
      </c>
      <c r="K353" s="2" t="inlineStr">
        <is>
          <t>PADRE ABAD</t>
        </is>
      </c>
      <c r="L353" s="2" t="inlineStr">
        <is>
          <t>PADRE ABAD</t>
        </is>
      </c>
      <c r="M353" s="2" t="inlineStr">
        <is>
          <t>KM. 6 P.J. CASERIO SHAMBILLO</t>
        </is>
      </c>
      <c r="N353" s="2" t="inlineStr">
        <is>
          <t>-</t>
        </is>
      </c>
      <c r="O353" s="2" t="inlineStr">
        <is>
          <t>-</t>
        </is>
      </c>
      <c r="P353" s="2" t="inlineStr">
        <is>
          <t>SIN ACTIVIDAD</t>
        </is>
      </c>
      <c r="Q353" s="2" t="inlineStr">
        <is>
          <t>VTA.  MAY. DE MATERIAS PRIMAS AGROPEC.</t>
        </is>
      </c>
      <c r="R353" s="2" t="inlineStr">
        <is>
          <t>ELAB. CACAO, CHOCOLATE Y CONFIT.</t>
        </is>
      </c>
      <c r="S353" s="2" t="inlineStr">
        <is>
          <t>OTROS TIPOS DE VENTA POR MENOR.</t>
        </is>
      </c>
      <c r="T353" s="2" t="inlineStr">
        <is>
          <t>NO</t>
        </is>
      </c>
      <c r="U353" s="2" t="inlineStr">
        <is>
          <t>-</t>
        </is>
      </c>
      <c r="V353" s="2" t="inlineStr">
        <is>
          <t>-</t>
        </is>
      </c>
      <c r="W353" s="2" t="inlineStr">
        <is>
          <t>-</t>
        </is>
      </c>
      <c r="X353" s="2" t="inlineStr">
        <is>
          <t>-</t>
        </is>
      </c>
    </row>
    <row r="354">
      <c r="A354" s="2" t="inlineStr">
        <is>
          <t>20600588355</t>
        </is>
      </c>
      <c r="B354" s="2" t="inlineStr">
        <is>
          <t>COOPERATIVA AGROECOLOGICA GRANO ANDINO DISTRITO DE SARTIMBAMBA COOP GRANO ANDINO</t>
        </is>
      </c>
      <c r="C354" s="2" t="inlineStr">
        <is>
          <t>COOPERATIVAS, SAIS, CAPS</t>
        </is>
      </c>
      <c r="D354" s="2" t="inlineStr">
        <is>
          <t>-</t>
        </is>
      </c>
      <c r="E354" s="2" t="inlineStr">
        <is>
          <t>-</t>
        </is>
      </c>
      <c r="F354" s="2" t="inlineStr">
        <is>
          <t>HABIDO</t>
        </is>
      </c>
      <c r="G354" s="2" t="inlineStr">
        <is>
          <t>ACTIVO</t>
        </is>
      </c>
      <c r="H354" s="2" t="inlineStr">
        <is>
          <t>12/08/2015</t>
        </is>
      </c>
      <c r="I354" s="2" t="inlineStr">
        <is>
          <t>12/08/2015</t>
        </is>
      </c>
      <c r="J354" s="2" t="inlineStr">
        <is>
          <t>LA LIBERTAD</t>
        </is>
      </c>
      <c r="K354" s="2" t="inlineStr">
        <is>
          <t>SANCHEZ CARRION</t>
        </is>
      </c>
      <c r="L354" s="2" t="inlineStr">
        <is>
          <t>HUAMACHUCO</t>
        </is>
      </c>
      <c r="M354" s="2" t="inlineStr">
        <is>
          <t>JR. LOS PAJARITOS NRO. 247 PUEBLO HUAMACHUCO (A ESPALDA DE MINISTERIO DE AGRICULTURA)</t>
        </is>
      </c>
      <c r="N354" s="2" t="inlineStr">
        <is>
          <t>-</t>
        </is>
      </c>
      <c r="O354" s="2" t="inlineStr">
        <is>
          <t>-</t>
        </is>
      </c>
      <c r="P354" s="2" t="inlineStr">
        <is>
          <t>IMPORTADOR/EXPORTADOR</t>
        </is>
      </c>
      <c r="Q354" s="2" t="inlineStr">
        <is>
          <t>CULTIVOS DE CEREALES.</t>
        </is>
      </c>
      <c r="R354" s="2" t="inlineStr">
        <is>
          <t>-</t>
        </is>
      </c>
      <c r="S354" s="2" t="inlineStr">
        <is>
          <t>-</t>
        </is>
      </c>
      <c r="T354" s="2" t="inlineStr">
        <is>
          <t>NO</t>
        </is>
      </c>
      <c r="U354" s="2" t="inlineStr">
        <is>
          <t>-</t>
        </is>
      </c>
      <c r="V354" s="2" t="inlineStr">
        <is>
          <t>-</t>
        </is>
      </c>
      <c r="W354" s="2" t="inlineStr">
        <is>
          <t>-</t>
        </is>
      </c>
      <c r="X354" s="2" t="inlineStr">
        <is>
          <t>-</t>
        </is>
      </c>
    </row>
    <row r="355">
      <c r="A355" s="2" t="inlineStr">
        <is>
          <t>20486876019</t>
        </is>
      </c>
      <c r="B355" s="2" t="inlineStr">
        <is>
          <t>COOPERATIVA AGROECOLOGICO INDUSTRIAL MAZAMARI LTDA</t>
        </is>
      </c>
      <c r="C355" s="2" t="inlineStr">
        <is>
          <t>COOPERATIVAS, SAIS, CAPS</t>
        </is>
      </c>
      <c r="D355" s="2" t="inlineStr">
        <is>
          <t>-</t>
        </is>
      </c>
      <c r="E355" s="2" t="inlineStr">
        <is>
          <t>CAI MAZAMARI LTDA</t>
        </is>
      </c>
      <c r="F355" s="2" t="inlineStr">
        <is>
          <t>HABIDO</t>
        </is>
      </c>
      <c r="G355" s="2" t="inlineStr">
        <is>
          <t>ACTIVO</t>
        </is>
      </c>
      <c r="H355" s="2" t="inlineStr">
        <is>
          <t>16/07/2008</t>
        </is>
      </c>
      <c r="I355" s="2" t="inlineStr">
        <is>
          <t>16/07/2008</t>
        </is>
      </c>
      <c r="J355" s="2" t="inlineStr">
        <is>
          <t>JUNIN</t>
        </is>
      </c>
      <c r="K355" s="2" t="inlineStr">
        <is>
          <t>SATIPO</t>
        </is>
      </c>
      <c r="L355" s="2" t="inlineStr">
        <is>
          <t>MAZAMARI</t>
        </is>
      </c>
      <c r="M355" s="2" t="inlineStr">
        <is>
          <t>AV. BOTTO BERNALES NRO. 1082 (ALTURA GRASA SINTÉTICO LA PICHANGA)</t>
        </is>
      </c>
      <c r="N355" s="2" t="inlineStr">
        <is>
          <t>-</t>
        </is>
      </c>
      <c r="O355" s="2" t="inlineStr">
        <is>
          <t>-</t>
        </is>
      </c>
      <c r="P355" s="2" t="inlineStr">
        <is>
          <t>SIN ACTIVIDAD</t>
        </is>
      </c>
      <c r="Q355" s="2" t="inlineStr">
        <is>
          <t>EXPLOTACION MIXTA.</t>
        </is>
      </c>
      <c r="R355" s="2" t="inlineStr">
        <is>
          <t>-</t>
        </is>
      </c>
      <c r="S355" s="2" t="inlineStr">
        <is>
          <t>-</t>
        </is>
      </c>
      <c r="T355" s="2" t="inlineStr">
        <is>
          <t>NO</t>
        </is>
      </c>
      <c r="U355" s="2" t="inlineStr">
        <is>
          <t>-</t>
        </is>
      </c>
      <c r="V355" s="2" t="inlineStr">
        <is>
          <t>-</t>
        </is>
      </c>
      <c r="W355" s="2" t="inlineStr">
        <is>
          <t>-</t>
        </is>
      </c>
      <c r="X355" s="2" t="inlineStr">
        <is>
          <t>-</t>
        </is>
      </c>
    </row>
    <row r="356">
      <c r="A356" s="2" t="inlineStr">
        <is>
          <t>20573325223</t>
        </is>
      </c>
      <c r="B356" s="2" t="inlineStr">
        <is>
          <t>COOPERATIVA AGROINDUSTRIAL APROBAP</t>
        </is>
      </c>
      <c r="C356" s="2" t="inlineStr">
        <is>
          <t>COOPERATIVAS, SAIS, CAPS</t>
        </is>
      </c>
      <c r="D356" s="2" t="inlineStr">
        <is>
          <t>-</t>
        </is>
      </c>
      <c r="E356" s="2" t="inlineStr">
        <is>
          <t>-</t>
        </is>
      </c>
      <c r="F356" s="2" t="inlineStr">
        <is>
          <t>HABIDO</t>
        </is>
      </c>
      <c r="G356" s="2" t="inlineStr">
        <is>
          <t>ACTIVO</t>
        </is>
      </c>
      <c r="H356" s="2" t="inlineStr">
        <is>
          <t>28/10/2014</t>
        </is>
      </c>
      <c r="I356" s="2" t="inlineStr">
        <is>
          <t>01/11/2014</t>
        </is>
      </c>
      <c r="J356" s="2" t="inlineStr">
        <is>
          <t>HUANUCO</t>
        </is>
      </c>
      <c r="K356" s="2" t="inlineStr">
        <is>
          <t>LEONCIO PRADO</t>
        </is>
      </c>
      <c r="L356" s="2" t="inlineStr">
        <is>
          <t>RUPA-RUPA</t>
        </is>
      </c>
      <c r="M356" s="2" t="inlineStr">
        <is>
          <t>LOTE. 5 CAS. PENDENCIA (1 CDRA ANTES INST.EDUC.PENDENCIA NR32493)</t>
        </is>
      </c>
      <c r="N356" s="2" t="inlineStr">
        <is>
          <t>-</t>
        </is>
      </c>
      <c r="O356" s="2" t="inlineStr">
        <is>
          <t>-</t>
        </is>
      </c>
      <c r="P356" s="2" t="inlineStr">
        <is>
          <t>SIN ACTIVIDAD</t>
        </is>
      </c>
      <c r="Q356" s="2" t="inlineStr">
        <is>
          <t>CULTIVO DE FRUTAS.</t>
        </is>
      </c>
      <c r="R356" s="2" t="inlineStr">
        <is>
          <t>-</t>
        </is>
      </c>
      <c r="S356" s="2" t="inlineStr">
        <is>
          <t>-</t>
        </is>
      </c>
      <c r="T356" s="2" t="inlineStr">
        <is>
          <t>NO</t>
        </is>
      </c>
      <c r="U356" s="2" t="inlineStr">
        <is>
          <t>-</t>
        </is>
      </c>
      <c r="V356" s="2" t="inlineStr">
        <is>
          <t>-</t>
        </is>
      </c>
      <c r="W356" s="2" t="inlineStr">
        <is>
          <t>-</t>
        </is>
      </c>
      <c r="X356" s="2" t="inlineStr">
        <is>
          <t>-</t>
        </is>
      </c>
    </row>
    <row r="357">
      <c r="A357" s="2" t="inlineStr">
        <is>
          <t>20601339090</t>
        </is>
      </c>
      <c r="B357" s="2" t="inlineStr">
        <is>
          <t>COOPERATIVA AGROINDUSTRIAL CAFETALERA CACOTERA MONZON LTDA</t>
        </is>
      </c>
      <c r="C357" s="2" t="inlineStr">
        <is>
          <t>COOPERATIVAS, SAIS, CAPS</t>
        </is>
      </c>
      <c r="D357" s="2" t="inlineStr">
        <is>
          <t>-</t>
        </is>
      </c>
      <c r="E357" s="2" t="inlineStr">
        <is>
          <t>-</t>
        </is>
      </c>
      <c r="F357" s="2" t="inlineStr">
        <is>
          <t>HABIDO</t>
        </is>
      </c>
      <c r="G357" s="2" t="inlineStr">
        <is>
          <t>ACTIVO</t>
        </is>
      </c>
      <c r="H357" s="2" t="inlineStr">
        <is>
          <t>04/07/2016</t>
        </is>
      </c>
      <c r="I357" s="2" t="inlineStr">
        <is>
          <t>01/07/2016</t>
        </is>
      </c>
      <c r="J357" s="2" t="inlineStr">
        <is>
          <t>HUANUCO</t>
        </is>
      </c>
      <c r="K357" s="2" t="inlineStr">
        <is>
          <t>HUAMALIES</t>
        </is>
      </c>
      <c r="L357" s="2" t="inlineStr">
        <is>
          <t>MONZON</t>
        </is>
      </c>
      <c r="M357" s="2" t="inlineStr">
        <is>
          <t>MZA. 01 C.P. MONZON (A 1CDRA DE MUNICIPIO-MED.LUZ.NRO.1114188)</t>
        </is>
      </c>
      <c r="N357" s="2" t="inlineStr">
        <is>
          <t>-</t>
        </is>
      </c>
      <c r="O357" s="2" t="inlineStr">
        <is>
          <t>-</t>
        </is>
      </c>
      <c r="P357" s="2" t="inlineStr">
        <is>
          <t>SIN ACTIVIDAD</t>
        </is>
      </c>
      <c r="Q357" s="2" t="inlineStr">
        <is>
          <t>CULTIVO DE FRUTAS.</t>
        </is>
      </c>
      <c r="R357" s="2" t="inlineStr">
        <is>
          <t>-</t>
        </is>
      </c>
      <c r="S357" s="2" t="inlineStr">
        <is>
          <t>-</t>
        </is>
      </c>
      <c r="T357" s="2" t="inlineStr">
        <is>
          <t>NO</t>
        </is>
      </c>
      <c r="U357" s="2" t="inlineStr">
        <is>
          <t>-</t>
        </is>
      </c>
      <c r="V357" s="2" t="inlineStr">
        <is>
          <t>-</t>
        </is>
      </c>
      <c r="W357" s="2" t="inlineStr">
        <is>
          <t>-</t>
        </is>
      </c>
      <c r="X357" s="2" t="inlineStr">
        <is>
          <t>-</t>
        </is>
      </c>
    </row>
    <row r="358">
      <c r="A358" s="2" t="inlineStr">
        <is>
          <t>20612652075</t>
        </is>
      </c>
      <c r="B358" s="2" t="inlineStr">
        <is>
          <t>COOPERATIVA AGROINDUSTRIAL DE BAMBU DE LA REGION AMAZONAS</t>
        </is>
      </c>
      <c r="C358" s="2" t="inlineStr">
        <is>
          <t>COOPERATIVAS, SAIS, CAPS</t>
        </is>
      </c>
      <c r="D358" s="2" t="inlineStr">
        <is>
          <t>-</t>
        </is>
      </c>
      <c r="E358" s="2" t="inlineStr">
        <is>
          <t>-</t>
        </is>
      </c>
      <c r="F358" s="2" t="inlineStr">
        <is>
          <t>HABIDO</t>
        </is>
      </c>
      <c r="G358" s="2" t="inlineStr">
        <is>
          <t>ACTIVO</t>
        </is>
      </c>
      <c r="H358" s="2" t="inlineStr">
        <is>
          <t>23/05/2024</t>
        </is>
      </c>
      <c r="I358" s="2" t="inlineStr">
        <is>
          <t>23/05/2024</t>
        </is>
      </c>
      <c r="J358" s="2" t="inlineStr">
        <is>
          <t>AMAZONAS</t>
        </is>
      </c>
      <c r="K358" s="2" t="inlineStr">
        <is>
          <t>BAGUA</t>
        </is>
      </c>
      <c r="L358" s="2" t="inlineStr">
        <is>
          <t>ARAMANGO</t>
        </is>
      </c>
      <c r="M358" s="2" t="inlineStr">
        <is>
          <t>AV. PRINCIPAL NRO. REF C.P. EL MUYO (SUM.32263342 / A 50M DE LA COMISARIA)</t>
        </is>
      </c>
      <c r="N358" s="2" t="inlineStr">
        <is>
          <t>-</t>
        </is>
      </c>
      <c r="O358" s="2" t="inlineStr">
        <is>
          <t>-</t>
        </is>
      </c>
      <c r="P358" s="2" t="inlineStr">
        <is>
          <t>SIN ACTIVIDAD</t>
        </is>
      </c>
      <c r="Q358" s="2" t="inlineStr">
        <is>
          <t>SILVICULTURA Y EXT. DE MADERA.</t>
        </is>
      </c>
      <c r="R358" s="2" t="inlineStr">
        <is>
          <t>CULTIVO DE HORTALIZAS Y LEGUMBRES.</t>
        </is>
      </c>
      <c r="S358" s="2" t="inlineStr">
        <is>
          <t>FAB. OTROS PRODUCTOS DE MADERA.</t>
        </is>
      </c>
      <c r="T358" s="2" t="inlineStr">
        <is>
          <t>NO</t>
        </is>
      </c>
      <c r="U358" s="2" t="inlineStr">
        <is>
          <t>-</t>
        </is>
      </c>
      <c r="V358" s="2" t="inlineStr">
        <is>
          <t>-</t>
        </is>
      </c>
      <c r="W358" s="2" t="inlineStr">
        <is>
          <t>-</t>
        </is>
      </c>
      <c r="X358" s="2" t="inlineStr">
        <is>
          <t>-</t>
        </is>
      </c>
    </row>
    <row r="359">
      <c r="A359" s="2" t="inlineStr">
        <is>
          <t>20542242222</t>
        </is>
      </c>
      <c r="B359" s="2" t="inlineStr">
        <is>
          <t>COOPERATIVA AGROINDUSTRIAL DE CITRICULTORES - JUANJUI LTDA.</t>
        </is>
      </c>
      <c r="C359" s="2" t="inlineStr">
        <is>
          <t>COOPERATIVAS, SAIS, CAPS</t>
        </is>
      </c>
      <c r="D359" s="2" t="inlineStr">
        <is>
          <t>-</t>
        </is>
      </c>
      <c r="E359" s="2" t="inlineStr">
        <is>
          <t>CITRUS JUANJUI</t>
        </is>
      </c>
      <c r="F359" s="2" t="inlineStr">
        <is>
          <t>HABIDO</t>
        </is>
      </c>
      <c r="G359" s="2" t="inlineStr">
        <is>
          <t>ACTIVO</t>
        </is>
      </c>
      <c r="H359" s="2" t="inlineStr">
        <is>
          <t>29/10/2012</t>
        </is>
      </c>
      <c r="I359" s="2" t="inlineStr">
        <is>
          <t>01/12/2012</t>
        </is>
      </c>
      <c r="J359" s="2" t="inlineStr">
        <is>
          <t>SAN MARTIN</t>
        </is>
      </c>
      <c r="K359" s="2" t="inlineStr">
        <is>
          <t>MARISCAL CACERES</t>
        </is>
      </c>
      <c r="L359" s="2" t="inlineStr">
        <is>
          <t>JUANJUI</t>
        </is>
      </c>
      <c r="M359" s="2" t="inlineStr">
        <is>
          <t>JR. LETICIA NRO. 101 (A ESPALDAS DEL MINSA)</t>
        </is>
      </c>
      <c r="N359" s="2" t="inlineStr">
        <is>
          <t>-</t>
        </is>
      </c>
      <c r="O359" s="2" t="inlineStr">
        <is>
          <t>-</t>
        </is>
      </c>
      <c r="P359" s="2" t="inlineStr">
        <is>
          <t>SIN ACTIVIDAD</t>
        </is>
      </c>
      <c r="Q359" s="2" t="inlineStr">
        <is>
          <t>CULTIVO DE FRUTAS.</t>
        </is>
      </c>
      <c r="R359" s="2" t="inlineStr">
        <is>
          <t>-</t>
        </is>
      </c>
      <c r="S359" s="2" t="inlineStr">
        <is>
          <t>-</t>
        </is>
      </c>
      <c r="T359" s="2" t="inlineStr">
        <is>
          <t>NO</t>
        </is>
      </c>
      <c r="U359" s="2" t="inlineStr">
        <is>
          <t>-</t>
        </is>
      </c>
      <c r="V359" s="2" t="inlineStr">
        <is>
          <t>-</t>
        </is>
      </c>
      <c r="W359" s="2" t="inlineStr">
        <is>
          <t>-</t>
        </is>
      </c>
      <c r="X359" s="2" t="inlineStr">
        <is>
          <t>-</t>
        </is>
      </c>
    </row>
    <row r="360">
      <c r="A360" s="2" t="inlineStr">
        <is>
          <t>20606485281</t>
        </is>
      </c>
      <c r="B360" s="2" t="inlineStr">
        <is>
          <t>COOPERATIVA AGROINDUSTRIAL DE LA GRAN NACION ASHANINKA</t>
        </is>
      </c>
      <c r="C360" s="2" t="inlineStr">
        <is>
          <t>COOPERATIVAS, SAIS, CAPS</t>
        </is>
      </c>
      <c r="D360" s="2" t="inlineStr">
        <is>
          <t>-</t>
        </is>
      </c>
      <c r="E360" s="2" t="inlineStr">
        <is>
          <t>-</t>
        </is>
      </c>
      <c r="F360" s="2" t="inlineStr">
        <is>
          <t>HABIDO</t>
        </is>
      </c>
      <c r="G360" s="2" t="inlineStr">
        <is>
          <t>ACTIVO</t>
        </is>
      </c>
      <c r="H360" s="2" t="inlineStr">
        <is>
          <t>09/09/2020</t>
        </is>
      </c>
      <c r="I360" s="2" t="inlineStr">
        <is>
          <t>04/09/2020</t>
        </is>
      </c>
      <c r="J360" s="2" t="inlineStr">
        <is>
          <t>JUNIN</t>
        </is>
      </c>
      <c r="K360" s="2" t="inlineStr">
        <is>
          <t>SATIPO</t>
        </is>
      </c>
      <c r="L360" s="2" t="inlineStr">
        <is>
          <t>SATIPO</t>
        </is>
      </c>
      <c r="M360" s="2" t="inlineStr">
        <is>
          <t>AV. ANTONIO RAYMONDI NRO. 1080 CERCADO</t>
        </is>
      </c>
      <c r="N360" s="2" t="inlineStr">
        <is>
          <t>-</t>
        </is>
      </c>
      <c r="O360" s="2" t="inlineStr">
        <is>
          <t>-</t>
        </is>
      </c>
      <c r="P360" s="2" t="inlineStr">
        <is>
          <t>SIN ACTIVIDAD</t>
        </is>
      </c>
      <c r="Q360" s="2" t="inlineStr">
        <is>
          <t>CULTIVOS DE CEREALES.</t>
        </is>
      </c>
      <c r="R360" s="2" t="inlineStr">
        <is>
          <t>-</t>
        </is>
      </c>
      <c r="S360" s="2" t="inlineStr">
        <is>
          <t>-</t>
        </is>
      </c>
      <c r="T360" s="2" t="inlineStr">
        <is>
          <t>NO</t>
        </is>
      </c>
      <c r="U360" s="2" t="inlineStr">
        <is>
          <t>-</t>
        </is>
      </c>
      <c r="V360" s="2" t="inlineStr">
        <is>
          <t>-</t>
        </is>
      </c>
      <c r="W360" s="2" t="inlineStr">
        <is>
          <t>-</t>
        </is>
      </c>
      <c r="X360" s="2" t="inlineStr">
        <is>
          <t>-</t>
        </is>
      </c>
    </row>
    <row r="361">
      <c r="A361" s="2" t="inlineStr">
        <is>
          <t>20448791310</t>
        </is>
      </c>
      <c r="B361" s="2" t="inlineStr">
        <is>
          <t>COOPERATIVA AGROINDUSTRIAL DE PRODUCTORES AGROPECUARIOS CABANA LIMITADA</t>
        </is>
      </c>
      <c r="C361" s="2" t="inlineStr">
        <is>
          <t>COOPERATIVAS, SAIS, CAPS</t>
        </is>
      </c>
      <c r="D361" s="2" t="inlineStr">
        <is>
          <t>-</t>
        </is>
      </c>
      <c r="E361" s="2" t="inlineStr">
        <is>
          <t>-</t>
        </is>
      </c>
      <c r="F361" s="2" t="inlineStr">
        <is>
          <t>HABIDO</t>
        </is>
      </c>
      <c r="G361" s="2" t="inlineStr">
        <is>
          <t>ACTIVO</t>
        </is>
      </c>
      <c r="H361" s="2" t="inlineStr">
        <is>
          <t>22/08/2013</t>
        </is>
      </c>
      <c r="I361" s="2" t="inlineStr">
        <is>
          <t>22/08/2013</t>
        </is>
      </c>
      <c r="J361" s="2" t="inlineStr">
        <is>
          <t>PUNO</t>
        </is>
      </c>
      <c r="K361" s="2" t="inlineStr">
        <is>
          <t>SAN ROMAN</t>
        </is>
      </c>
      <c r="L361" s="2" t="inlineStr">
        <is>
          <t>CABANA</t>
        </is>
      </c>
      <c r="M361" s="2" t="inlineStr">
        <is>
          <t>AV. SANTA ASUNCION NRO. SN CABANA (AL COSTADO DE I.E.PRIMARIA 70556)</t>
        </is>
      </c>
      <c r="N361" s="2" t="inlineStr">
        <is>
          <t>-</t>
        </is>
      </c>
      <c r="O361" s="2" t="inlineStr">
        <is>
          <t>-</t>
        </is>
      </c>
      <c r="P361" s="2" t="inlineStr">
        <is>
          <t>SIN ACTIVIDAD</t>
        </is>
      </c>
      <c r="Q361" s="2" t="inlineStr">
        <is>
          <t>ELAB DE PRODUCTOS LACTEOS.</t>
        </is>
      </c>
      <c r="R361" s="2" t="inlineStr">
        <is>
          <t>OTRAS ACTIVIDADES EMPRESARIALES NCP.</t>
        </is>
      </c>
      <c r="S361" s="2" t="inlineStr">
        <is>
          <t>-</t>
        </is>
      </c>
      <c r="T361" s="2" t="inlineStr">
        <is>
          <t>NO</t>
        </is>
      </c>
      <c r="U361" s="2" t="inlineStr">
        <is>
          <t>-</t>
        </is>
      </c>
      <c r="V361" s="2" t="inlineStr">
        <is>
          <t>-</t>
        </is>
      </c>
      <c r="W361" s="2" t="inlineStr">
        <is>
          <t>-</t>
        </is>
      </c>
      <c r="X361" s="2" t="inlineStr">
        <is>
          <t>-</t>
        </is>
      </c>
    </row>
    <row r="362">
      <c r="A362" s="2" t="inlineStr">
        <is>
          <t>20603356404</t>
        </is>
      </c>
      <c r="B362" s="2" t="inlineStr">
        <is>
          <t>COOPERATIVA AGROINDUSTRIAL NEBLINA DE CARPISH LIMITADA</t>
        </is>
      </c>
      <c r="C362" s="2" t="inlineStr">
        <is>
          <t>COOPERATIVAS, SAIS, CAPS</t>
        </is>
      </c>
      <c r="D362" s="2" t="inlineStr">
        <is>
          <t>-</t>
        </is>
      </c>
      <c r="E362" s="2" t="inlineStr">
        <is>
          <t>-</t>
        </is>
      </c>
      <c r="F362" s="2" t="inlineStr">
        <is>
          <t>HABIDO</t>
        </is>
      </c>
      <c r="G362" s="2" t="inlineStr">
        <is>
          <t>ACTIVO</t>
        </is>
      </c>
      <c r="H362" s="2" t="inlineStr">
        <is>
          <t>05/07/2018</t>
        </is>
      </c>
      <c r="I362" s="2" t="inlineStr">
        <is>
          <t>05/07/2018</t>
        </is>
      </c>
      <c r="J362" s="2" t="inlineStr">
        <is>
          <t>HUANUCO</t>
        </is>
      </c>
      <c r="K362" s="2" t="inlineStr">
        <is>
          <t>HUANUCO</t>
        </is>
      </c>
      <c r="L362" s="2" t="inlineStr">
        <is>
          <t>CHINCHAO</t>
        </is>
      </c>
      <c r="M362" s="2" t="inlineStr">
        <is>
          <t>CAR. CARRETERA CENTRAL KM. 451 CAS. SAN PEDRO DE CARPISH</t>
        </is>
      </c>
      <c r="N362" s="2" t="inlineStr">
        <is>
          <t>-</t>
        </is>
      </c>
      <c r="O362" s="2" t="inlineStr">
        <is>
          <t>-</t>
        </is>
      </c>
      <c r="P362" s="2" t="inlineStr">
        <is>
          <t>SIN ACTIVIDAD</t>
        </is>
      </c>
      <c r="Q362" s="2" t="inlineStr">
        <is>
          <t>EXPLOTACION MIXTA.</t>
        </is>
      </c>
      <c r="R362" s="2" t="inlineStr">
        <is>
          <t>-</t>
        </is>
      </c>
      <c r="S362" s="2" t="inlineStr">
        <is>
          <t>-</t>
        </is>
      </c>
      <c r="T362" s="2" t="inlineStr">
        <is>
          <t>NO</t>
        </is>
      </c>
      <c r="U362" s="2" t="inlineStr">
        <is>
          <t>-</t>
        </is>
      </c>
      <c r="V362" s="2" t="inlineStr">
        <is>
          <t>-</t>
        </is>
      </c>
      <c r="W362" s="2" t="inlineStr">
        <is>
          <t>-</t>
        </is>
      </c>
      <c r="X362" s="2" t="inlineStr">
        <is>
          <t>-</t>
        </is>
      </c>
    </row>
    <row r="363">
      <c r="A363" s="2" t="inlineStr">
        <is>
          <t>20603526423</t>
        </is>
      </c>
      <c r="B363" s="2" t="inlineStr">
        <is>
          <t>COOPERATIVA AGROINDUSTRIAL PERLA DEL HUALLAGA LTDA - CAPH LTDA.</t>
        </is>
      </c>
      <c r="C363" s="2" t="inlineStr">
        <is>
          <t>COOPERATIVAS, SAIS, CAPS</t>
        </is>
      </c>
      <c r="D363" s="2" t="inlineStr">
        <is>
          <t>-</t>
        </is>
      </c>
      <c r="E363" s="2" t="inlineStr">
        <is>
          <t>-</t>
        </is>
      </c>
      <c r="F363" s="2" t="inlineStr">
        <is>
          <t>HABIDO</t>
        </is>
      </c>
      <c r="G363" s="2" t="inlineStr">
        <is>
          <t>ACTIVO</t>
        </is>
      </c>
      <c r="H363" s="2" t="inlineStr">
        <is>
          <t>23/08/2018</t>
        </is>
      </c>
      <c r="I363" s="2" t="inlineStr">
        <is>
          <t>01/09/2018</t>
        </is>
      </c>
      <c r="J363" s="2" t="inlineStr">
        <is>
          <t>LORETO</t>
        </is>
      </c>
      <c r="K363" s="2" t="inlineStr">
        <is>
          <t>ALTO AMAZONAS</t>
        </is>
      </c>
      <c r="L363" s="2" t="inlineStr">
        <is>
          <t>YURIMAGUAS</t>
        </is>
      </c>
      <c r="M363" s="2" t="inlineStr">
        <is>
          <t>ZAMORA MZA. A LOTE. 10 A.H. LA MOLINA (AL  COSTADO  DEL  ESTADIO MUNICIPAL)</t>
        </is>
      </c>
      <c r="N363" s="2" t="inlineStr">
        <is>
          <t>-</t>
        </is>
      </c>
      <c r="O363" s="2" t="inlineStr">
        <is>
          <t>-</t>
        </is>
      </c>
      <c r="P363" s="2" t="inlineStr">
        <is>
          <t>SIN ACTIVIDAD</t>
        </is>
      </c>
      <c r="Q363" s="2" t="inlineStr">
        <is>
          <t>VTA. MAY. ALIMENTOS, BEBIDAS Y TABACO.</t>
        </is>
      </c>
      <c r="R363" s="2" t="inlineStr">
        <is>
          <t>ELAB. CACAO, CHOCOLATE Y CONFIT.</t>
        </is>
      </c>
      <c r="S363" s="2" t="inlineStr">
        <is>
          <t>-</t>
        </is>
      </c>
      <c r="T363" s="2" t="inlineStr">
        <is>
          <t>NO</t>
        </is>
      </c>
      <c r="U363" s="2" t="inlineStr">
        <is>
          <t>-</t>
        </is>
      </c>
      <c r="V363" s="2" t="inlineStr">
        <is>
          <t>-</t>
        </is>
      </c>
      <c r="W363" s="2" t="inlineStr">
        <is>
          <t>-</t>
        </is>
      </c>
      <c r="X363" s="2" t="inlineStr">
        <is>
          <t>-</t>
        </is>
      </c>
    </row>
    <row r="364">
      <c r="A364" s="2" t="inlineStr">
        <is>
          <t>20602242464</t>
        </is>
      </c>
      <c r="B364" s="2" t="inlineStr">
        <is>
          <t>COOPERATIVA AGROPECUARIA MARCELINO VASQUEZ HUAMAN - COOPAMAVAHU</t>
        </is>
      </c>
      <c r="C364" s="2" t="inlineStr">
        <is>
          <t>COOPERATIVAS, SAIS, CAPS</t>
        </is>
      </c>
      <c r="D364" s="2" t="inlineStr">
        <is>
          <t>-</t>
        </is>
      </c>
      <c r="E364" s="2" t="inlineStr">
        <is>
          <t>-</t>
        </is>
      </c>
      <c r="F364" s="2" t="inlineStr">
        <is>
          <t>HABIDO</t>
        </is>
      </c>
      <c r="G364" s="2" t="inlineStr">
        <is>
          <t>ACTIVO</t>
        </is>
      </c>
      <c r="H364" s="2" t="inlineStr">
        <is>
          <t>26/06/2017</t>
        </is>
      </c>
      <c r="I364" s="2" t="inlineStr">
        <is>
          <t>26/06/2017</t>
        </is>
      </c>
      <c r="J364" s="2" t="inlineStr">
        <is>
          <t>PIURA</t>
        </is>
      </c>
      <c r="K364" s="2" t="inlineStr">
        <is>
          <t>PIURA</t>
        </is>
      </c>
      <c r="L364" s="2" t="inlineStr">
        <is>
          <t>PIURA</t>
        </is>
      </c>
      <c r="M364" s="2" t="inlineStr">
        <is>
          <t>CAL. AREQUIPA SUR NRO. 1120 CERCADO URBANO (COSTADO COCHERA MI PERU PASANDO RIPLEY)</t>
        </is>
      </c>
      <c r="N364" s="2" t="inlineStr">
        <is>
          <t>-</t>
        </is>
      </c>
      <c r="O364" s="2" t="inlineStr">
        <is>
          <t>-</t>
        </is>
      </c>
      <c r="P364" s="2" t="inlineStr">
        <is>
          <t>SIN ACTIVIDAD</t>
        </is>
      </c>
      <c r="Q364" s="2" t="inlineStr">
        <is>
          <t>SERVICIOS AGRICOLAS, GANADERAS.</t>
        </is>
      </c>
      <c r="R364" s="2" t="inlineStr">
        <is>
          <t>-</t>
        </is>
      </c>
      <c r="S364" s="2" t="inlineStr">
        <is>
          <t>-</t>
        </is>
      </c>
      <c r="T364" s="2" t="inlineStr">
        <is>
          <t>NO</t>
        </is>
      </c>
      <c r="U364" s="2" t="inlineStr">
        <is>
          <t>-</t>
        </is>
      </c>
      <c r="V364" s="2" t="inlineStr">
        <is>
          <t>-</t>
        </is>
      </c>
      <c r="W364" s="2" t="inlineStr">
        <is>
          <t>-</t>
        </is>
      </c>
      <c r="X364" s="2" t="inlineStr">
        <is>
          <t>-</t>
        </is>
      </c>
    </row>
    <row r="365">
      <c r="A365" s="2" t="inlineStr">
        <is>
          <t>20129830426</t>
        </is>
      </c>
      <c r="B365" s="2" t="inlineStr">
        <is>
          <t>COOPERATIVA COMUNAL HUAYLLAY LTDA 16</t>
        </is>
      </c>
      <c r="C365" s="2" t="inlineStr">
        <is>
          <t>COOPERATIVAS, SAIS, CAPS</t>
        </is>
      </c>
      <c r="D365" s="2" t="inlineStr">
        <is>
          <t>-</t>
        </is>
      </c>
      <c r="E365" s="2" t="inlineStr">
        <is>
          <t>-</t>
        </is>
      </c>
      <c r="F365" s="2" t="inlineStr">
        <is>
          <t>HABIDO</t>
        </is>
      </c>
      <c r="G365" s="2" t="inlineStr">
        <is>
          <t>ACTIVO</t>
        </is>
      </c>
      <c r="H365" s="2" t="inlineStr">
        <is>
          <t>04/05/1993</t>
        </is>
      </c>
      <c r="I365" s="2" t="inlineStr">
        <is>
          <t>13/02/1972</t>
        </is>
      </c>
      <c r="J365" s="2" t="inlineStr">
        <is>
          <t>PASCO</t>
        </is>
      </c>
      <c r="K365" s="2" t="inlineStr">
        <is>
          <t>PASCO</t>
        </is>
      </c>
      <c r="L365" s="2" t="inlineStr">
        <is>
          <t>HUAYLLAY</t>
        </is>
      </c>
      <c r="M365" s="2" t="inlineStr">
        <is>
          <t>PZA. RAMON CASTILLA NRO. 121 HUAYLLAY</t>
        </is>
      </c>
      <c r="N365" s="2" t="inlineStr">
        <is>
          <t>-</t>
        </is>
      </c>
      <c r="O365" s="2" t="inlineStr">
        <is>
          <t>-</t>
        </is>
      </c>
      <c r="P365" s="2" t="inlineStr">
        <is>
          <t>SIN ACTIVIDAD</t>
        </is>
      </c>
      <c r="Q365" s="2" t="inlineStr">
        <is>
          <t>CRIA DE GANADO.</t>
        </is>
      </c>
      <c r="R365" s="2" t="inlineStr">
        <is>
          <t>ELAB DE PRODUCTOS LACTEOS.</t>
        </is>
      </c>
      <c r="S365" s="2" t="inlineStr">
        <is>
          <t>-</t>
        </is>
      </c>
      <c r="T365" s="2" t="inlineStr">
        <is>
          <t>NO</t>
        </is>
      </c>
      <c r="U365" s="2" t="inlineStr">
        <is>
          <t>-</t>
        </is>
      </c>
      <c r="V365" s="2" t="inlineStr">
        <is>
          <t>-</t>
        </is>
      </c>
      <c r="W365" s="2" t="inlineStr">
        <is>
          <t>-</t>
        </is>
      </c>
      <c r="X365" s="2" t="inlineStr">
        <is>
          <t>-</t>
        </is>
      </c>
    </row>
    <row r="366">
      <c r="A366" s="2" t="inlineStr">
        <is>
          <t>20129842351</t>
        </is>
      </c>
      <c r="B366" s="2" t="inlineStr">
        <is>
          <t>COOPERATIVA COMUNAL SAN ANTONIO DE RANCAS LTDA. 289</t>
        </is>
      </c>
      <c r="C366" s="2" t="inlineStr">
        <is>
          <t>COOPERATIVAS, SAIS, CAPS</t>
        </is>
      </c>
      <c r="D366" s="2" t="inlineStr">
        <is>
          <t>-</t>
        </is>
      </c>
      <c r="E366" s="2" t="inlineStr">
        <is>
          <t>RANCAS</t>
        </is>
      </c>
      <c r="F366" s="2" t="inlineStr">
        <is>
          <t>HABIDO</t>
        </is>
      </c>
      <c r="G366" s="2" t="inlineStr">
        <is>
          <t>ACTIVO</t>
        </is>
      </c>
      <c r="H366" s="2" t="inlineStr">
        <is>
          <t>04/05/1993</t>
        </is>
      </c>
      <c r="I366" s="2" t="inlineStr">
        <is>
          <t>31/10/1957</t>
        </is>
      </c>
      <c r="J366" s="2" t="inlineStr">
        <is>
          <t>PASCO</t>
        </is>
      </c>
      <c r="K366" s="2" t="inlineStr">
        <is>
          <t>PASCO</t>
        </is>
      </c>
      <c r="L366" s="2" t="inlineStr">
        <is>
          <t>SIMON BOLIVAR</t>
        </is>
      </c>
      <c r="M366" s="2" t="inlineStr">
        <is>
          <t>CAL. SAN MARTIN NRO. 121 SN ANTONIO RANCAS (PLAZA PRINCIPAL)</t>
        </is>
      </c>
      <c r="N366" s="2" t="inlineStr">
        <is>
          <t>-</t>
        </is>
      </c>
      <c r="O366" s="2" t="inlineStr">
        <is>
          <t>-</t>
        </is>
      </c>
      <c r="P366" s="2" t="inlineStr">
        <is>
          <t>SIN ACTIVIDAD</t>
        </is>
      </c>
      <c r="Q366" s="2" t="inlineStr">
        <is>
          <t>CRIA DE GANADO.</t>
        </is>
      </c>
      <c r="R366" s="2" t="inlineStr">
        <is>
          <t>TRANSPORTE  DE CARGA POR CARRETERA.</t>
        </is>
      </c>
      <c r="S366" s="2" t="inlineStr">
        <is>
          <t>OTROS TIPOS DE VENTA AL POR MENOR.</t>
        </is>
      </c>
      <c r="T366" s="2" t="inlineStr">
        <is>
          <t>NO</t>
        </is>
      </c>
      <c r="U366" s="2" t="inlineStr">
        <is>
          <t>-</t>
        </is>
      </c>
      <c r="V366" s="2" t="inlineStr">
        <is>
          <t>-</t>
        </is>
      </c>
      <c r="W366" s="2" t="inlineStr">
        <is>
          <t>-</t>
        </is>
      </c>
      <c r="X366" s="2" t="inlineStr">
        <is>
          <t>-</t>
        </is>
      </c>
    </row>
    <row r="367">
      <c r="A367" s="2" t="inlineStr">
        <is>
          <t>20204028061</t>
        </is>
      </c>
      <c r="B367" s="2" t="inlineStr">
        <is>
          <t>COOPERATIVA COMUNAL SAN PEDRO DE CAJAS</t>
        </is>
      </c>
      <c r="C367" s="2" t="inlineStr">
        <is>
          <t>COOPERATIVAS, SAIS, CAPS</t>
        </is>
      </c>
      <c r="D367" s="2" t="inlineStr">
        <is>
          <t>-</t>
        </is>
      </c>
      <c r="E367" s="2" t="inlineStr">
        <is>
          <t>COOP COMUNAL SN PEDRO DE CAJAS</t>
        </is>
      </c>
      <c r="F367" s="2" t="inlineStr">
        <is>
          <t>HABIDO</t>
        </is>
      </c>
      <c r="G367" s="2" t="inlineStr">
        <is>
          <t>ACTIVO</t>
        </is>
      </c>
      <c r="H367" s="2" t="inlineStr">
        <is>
          <t>07/01/1994</t>
        </is>
      </c>
      <c r="I367" s="2" t="inlineStr">
        <is>
          <t>14/08/1977</t>
        </is>
      </c>
      <c r="J367" s="2" t="inlineStr">
        <is>
          <t>JUNIN</t>
        </is>
      </c>
      <c r="K367" s="2" t="inlineStr">
        <is>
          <t>TARMA</t>
        </is>
      </c>
      <c r="L367" s="2" t="inlineStr">
        <is>
          <t>SAN PEDRO DE CAJAS</t>
        </is>
      </c>
      <c r="M367" s="2" t="inlineStr">
        <is>
          <t>JR. AREQUIPA Y GRAU NRO. SN (CERCA PLAZA PRINCIPAL)</t>
        </is>
      </c>
      <c r="N367" s="2" t="inlineStr">
        <is>
          <t>-</t>
        </is>
      </c>
      <c r="O367" s="2" t="inlineStr">
        <is>
          <t>-</t>
        </is>
      </c>
      <c r="P367" s="2" t="inlineStr">
        <is>
          <t>SIN ACTIVIDAD</t>
        </is>
      </c>
      <c r="Q367" s="2" t="inlineStr">
        <is>
          <t>CRIA DE ANIMALES DOMESTICOS.</t>
        </is>
      </c>
      <c r="R367" s="2" t="inlineStr">
        <is>
          <t>CRIA DE GANADO.</t>
        </is>
      </c>
      <c r="S367" s="2" t="inlineStr">
        <is>
          <t>-</t>
        </is>
      </c>
      <c r="T367" s="2" t="inlineStr">
        <is>
          <t>NO</t>
        </is>
      </c>
      <c r="U367" s="2" t="inlineStr">
        <is>
          <t>-</t>
        </is>
      </c>
      <c r="V367" s="2" t="inlineStr">
        <is>
          <t>-</t>
        </is>
      </c>
      <c r="W367" s="2" t="inlineStr">
        <is>
          <t>-</t>
        </is>
      </c>
      <c r="X367" s="2" t="inlineStr">
        <is>
          <t>-</t>
        </is>
      </c>
    </row>
    <row r="368">
      <c r="A368" s="2" t="inlineStr">
        <is>
          <t>20131453427</t>
        </is>
      </c>
      <c r="B368" s="2" t="inlineStr">
        <is>
          <t>COOPERATIVA COMUNAL SAN PEDRO DE RACCO</t>
        </is>
      </c>
      <c r="C368" s="2" t="inlineStr">
        <is>
          <t>COOPERATIVAS, SAIS, CAPS</t>
        </is>
      </c>
      <c r="D368" s="2" t="inlineStr">
        <is>
          <t>-</t>
        </is>
      </c>
      <c r="E368" s="2" t="inlineStr">
        <is>
          <t>-</t>
        </is>
      </c>
      <c r="F368" s="2" t="inlineStr">
        <is>
          <t>HABIDO</t>
        </is>
      </c>
      <c r="G368" s="2" t="inlineStr">
        <is>
          <t>ACTIVO</t>
        </is>
      </c>
      <c r="H368" s="2" t="inlineStr">
        <is>
          <t>04/05/1993</t>
        </is>
      </c>
      <c r="I368" s="2" t="inlineStr">
        <is>
          <t>23/09/1969</t>
        </is>
      </c>
      <c r="J368" s="2" t="inlineStr">
        <is>
          <t>PASCO</t>
        </is>
      </c>
      <c r="K368" s="2" t="inlineStr">
        <is>
          <t>PASCO</t>
        </is>
      </c>
      <c r="L368" s="2" t="inlineStr">
        <is>
          <t>SIMON BOLIVAR</t>
        </is>
      </c>
      <c r="M368" s="2" t="inlineStr">
        <is>
          <t>AV. FEDERICO ROJAS HERRERA NRO. S/N ANX. SAN PEDRO DE RACCO</t>
        </is>
      </c>
      <c r="N368" s="2" t="inlineStr">
        <is>
          <t>-</t>
        </is>
      </c>
      <c r="O368" s="2" t="inlineStr">
        <is>
          <t>-</t>
        </is>
      </c>
      <c r="P368" s="2" t="inlineStr">
        <is>
          <t>SIN ACTIVIDAD</t>
        </is>
      </c>
      <c r="Q368" s="2" t="inlineStr">
        <is>
          <t>CRIA DE GANADO.</t>
        </is>
      </c>
      <c r="R368" s="2" t="inlineStr">
        <is>
          <t>ALQUILER OTROS TIPOS MAQ.Y EQUI. NCP.</t>
        </is>
      </c>
      <c r="S368" s="2" t="inlineStr">
        <is>
          <t>CRIA DE ANIMALES DOMESTICOS.</t>
        </is>
      </c>
      <c r="T368" s="2" t="inlineStr">
        <is>
          <t>NO</t>
        </is>
      </c>
      <c r="U368" s="2" t="inlineStr">
        <is>
          <t>SI, incorporado al Régimen de Buenos Contribuyentes (Resolución N° 1930050007770) a partir del 01/02/2022</t>
        </is>
      </c>
      <c r="V368" s="2" t="inlineStr">
        <is>
          <t>-</t>
        </is>
      </c>
      <c r="W368" s="2" t="inlineStr">
        <is>
          <t>-</t>
        </is>
      </c>
      <c r="X368" s="2" t="inlineStr">
        <is>
          <t>-</t>
        </is>
      </c>
    </row>
    <row r="369">
      <c r="A369" s="2" t="inlineStr">
        <is>
          <t>20129772043</t>
        </is>
      </c>
      <c r="B369" s="2" t="inlineStr">
        <is>
          <t>COOPERATIVA COMUNAL VICCO LTDA</t>
        </is>
      </c>
      <c r="C369" s="2" t="inlineStr">
        <is>
          <t>COOPERATIVAS, SAIS, CAPS</t>
        </is>
      </c>
      <c r="D369" s="2" t="inlineStr">
        <is>
          <t>-</t>
        </is>
      </c>
      <c r="E369" s="2" t="inlineStr">
        <is>
          <t>COOPERATIVA COMUNAL VICCO LTDA</t>
        </is>
      </c>
      <c r="F369" s="2" t="inlineStr">
        <is>
          <t>HABIDO</t>
        </is>
      </c>
      <c r="G369" s="2" t="inlineStr">
        <is>
          <t>ACTIVO</t>
        </is>
      </c>
      <c r="H369" s="2" t="inlineStr">
        <is>
          <t>04/05/1993</t>
        </is>
      </c>
      <c r="I369" s="2" t="inlineStr">
        <is>
          <t>05/09/1972</t>
        </is>
      </c>
      <c r="J369" s="2" t="inlineStr">
        <is>
          <t>PASCO</t>
        </is>
      </c>
      <c r="K369" s="2" t="inlineStr">
        <is>
          <t>PASCO</t>
        </is>
      </c>
      <c r="L369" s="2" t="inlineStr">
        <is>
          <t>VICCO</t>
        </is>
      </c>
      <c r="M369" s="2" t="inlineStr">
        <is>
          <t>AV. CERRO DE PASCO NRO. 990 CERCADO (COST. CAPILLA 3 DE MAYO)</t>
        </is>
      </c>
      <c r="N369" s="2" t="inlineStr">
        <is>
          <t>-</t>
        </is>
      </c>
      <c r="O369" s="2" t="inlineStr">
        <is>
          <t>-</t>
        </is>
      </c>
      <c r="P369" s="2" t="inlineStr">
        <is>
          <t>SIN ACTIVIDAD</t>
        </is>
      </c>
      <c r="Q369" s="2" t="inlineStr">
        <is>
          <t>CRIA DE GANADO.</t>
        </is>
      </c>
      <c r="R369" s="2" t="inlineStr">
        <is>
          <t>TRANSPORTE  DE CARGA POR CARRETERA.</t>
        </is>
      </c>
      <c r="S369" s="2" t="inlineStr">
        <is>
          <t>-</t>
        </is>
      </c>
      <c r="T369" s="2" t="inlineStr">
        <is>
          <t>NO</t>
        </is>
      </c>
      <c r="U369" s="2" t="inlineStr">
        <is>
          <t>-</t>
        </is>
      </c>
      <c r="V369" s="2" t="inlineStr">
        <is>
          <t>-</t>
        </is>
      </c>
      <c r="W369" s="2" t="inlineStr">
        <is>
          <t>-</t>
        </is>
      </c>
      <c r="X369" s="2" t="inlineStr">
        <is>
          <t>-</t>
        </is>
      </c>
    </row>
    <row r="370">
      <c r="A370" s="2" t="inlineStr">
        <is>
          <t>20605564730</t>
        </is>
      </c>
      <c r="B370" s="2" t="inlineStr">
        <is>
          <t>COOPERATIVA DE PRODUCCION ECO AYMARA-ACORA</t>
        </is>
      </c>
      <c r="C370" s="2" t="inlineStr">
        <is>
          <t>COOPERATIVAS, SAIS, CAPS</t>
        </is>
      </c>
      <c r="D370" s="2" t="inlineStr">
        <is>
          <t>-</t>
        </is>
      </c>
      <c r="E370" s="2" t="inlineStr">
        <is>
          <t>-</t>
        </is>
      </c>
      <c r="F370" s="2" t="inlineStr">
        <is>
          <t>HABIDO</t>
        </is>
      </c>
      <c r="G370" s="2" t="inlineStr">
        <is>
          <t>ACTIVO</t>
        </is>
      </c>
      <c r="H370" s="2" t="inlineStr">
        <is>
          <t>26/11/2019</t>
        </is>
      </c>
      <c r="I370" s="2" t="inlineStr">
        <is>
          <t>01/12/2019</t>
        </is>
      </c>
      <c r="J370" s="2" t="inlineStr">
        <is>
          <t>PUNO</t>
        </is>
      </c>
      <c r="K370" s="2" t="inlineStr">
        <is>
          <t>PUNO</t>
        </is>
      </c>
      <c r="L370" s="2" t="inlineStr">
        <is>
          <t>ACORA</t>
        </is>
      </c>
      <c r="M370" s="2" t="inlineStr">
        <is>
          <t>PARC. CCACCA SAM 2 LOTE. 60 ACORA (ATRAS DE LA IEP 70099)</t>
        </is>
      </c>
      <c r="N370" s="2" t="inlineStr">
        <is>
          <t>-</t>
        </is>
      </c>
      <c r="O370" s="2" t="inlineStr">
        <is>
          <t>-</t>
        </is>
      </c>
      <c r="P370" s="2" t="inlineStr">
        <is>
          <t>SIN ACTIVIDAD</t>
        </is>
      </c>
      <c r="Q370" s="2" t="inlineStr">
        <is>
          <t>ELAB DE PRODUCTOS LACTEOS.</t>
        </is>
      </c>
      <c r="R370" s="2" t="inlineStr">
        <is>
          <t>-</t>
        </is>
      </c>
      <c r="S370" s="2" t="inlineStr">
        <is>
          <t>-</t>
        </is>
      </c>
      <c r="T370" s="2" t="inlineStr">
        <is>
          <t>NO</t>
        </is>
      </c>
      <c r="U370" s="2" t="inlineStr">
        <is>
          <t>-</t>
        </is>
      </c>
      <c r="V370" s="2" t="inlineStr">
        <is>
          <t>-</t>
        </is>
      </c>
      <c r="W370" s="2" t="inlineStr">
        <is>
          <t>-</t>
        </is>
      </c>
      <c r="X370" s="2" t="inlineStr">
        <is>
          <t>-</t>
        </is>
      </c>
    </row>
    <row r="371">
      <c r="A371" s="2" t="inlineStr">
        <is>
          <t>20605357122</t>
        </is>
      </c>
      <c r="B371" s="2" t="inlineStr">
        <is>
          <t>COOPERATIVA DE PRODUCCION Y SERVICIOS ESPECIALES DE LOS PRODUCTORES DE CUYES DE HUANTA-COOPROCUY HUA</t>
        </is>
      </c>
      <c r="C371" s="2" t="inlineStr">
        <is>
          <t>COOPERATIVAS, SAIS, CAPS</t>
        </is>
      </c>
      <c r="D371" s="2" t="inlineStr">
        <is>
          <t>-</t>
        </is>
      </c>
      <c r="E371" s="2" t="inlineStr">
        <is>
          <t>-</t>
        </is>
      </c>
      <c r="F371" s="2" t="inlineStr">
        <is>
          <t>HABIDO</t>
        </is>
      </c>
      <c r="G371" s="2" t="inlineStr">
        <is>
          <t>ACTIVO</t>
        </is>
      </c>
      <c r="H371" s="2" t="inlineStr">
        <is>
          <t>07/10/2019</t>
        </is>
      </c>
      <c r="I371" s="2" t="inlineStr">
        <is>
          <t>07/10/2019</t>
        </is>
      </c>
      <c r="J371" s="2" t="inlineStr">
        <is>
          <t>AYACUCHO</t>
        </is>
      </c>
      <c r="K371" s="2" t="inlineStr">
        <is>
          <t>HUANTA</t>
        </is>
      </c>
      <c r="L371" s="2" t="inlineStr">
        <is>
          <t>IGUAIN</t>
        </is>
      </c>
      <c r="M371" s="2" t="inlineStr">
        <is>
          <t>BQ TRES ESQUINAS NRO. S/N (COSTADO DE I.E. JOSE FELIX IGUAN)</t>
        </is>
      </c>
      <c r="N371" s="2" t="inlineStr">
        <is>
          <t>-</t>
        </is>
      </c>
      <c r="O371" s="2" t="inlineStr">
        <is>
          <t>-</t>
        </is>
      </c>
      <c r="P371" s="2" t="inlineStr">
        <is>
          <t>SIN ACTIVIDAD</t>
        </is>
      </c>
      <c r="Q371" s="2" t="inlineStr">
        <is>
          <t>CRIA DE ANIMALES DOMESTICOS.</t>
        </is>
      </c>
      <c r="R371" s="2" t="inlineStr">
        <is>
          <t>-</t>
        </is>
      </c>
      <c r="S371" s="2" t="inlineStr">
        <is>
          <t>-</t>
        </is>
      </c>
      <c r="T371" s="2" t="inlineStr">
        <is>
          <t>NO</t>
        </is>
      </c>
      <c r="U371" s="2" t="inlineStr">
        <is>
          <t>-</t>
        </is>
      </c>
      <c r="V371" s="2" t="inlineStr">
        <is>
          <t>-</t>
        </is>
      </c>
      <c r="W371" s="2" t="inlineStr">
        <is>
          <t>-</t>
        </is>
      </c>
      <c r="X371" s="2" t="inlineStr">
        <is>
          <t>-</t>
        </is>
      </c>
    </row>
    <row r="372">
      <c r="A372" s="2" t="inlineStr">
        <is>
          <t>20603223421</t>
        </is>
      </c>
      <c r="B372" s="2" t="inlineStr">
        <is>
          <t>COOPERATIVA DE PRODUCTORES AGROECOLOGICOS LA PERLA DE LOS ANDES-CALLEJON DE HUAYLAS ANCASH</t>
        </is>
      </c>
      <c r="C372" s="2" t="inlineStr">
        <is>
          <t>COOPERATIVAS, SAIS, CAPS</t>
        </is>
      </c>
      <c r="D372" s="2" t="inlineStr">
        <is>
          <t>-</t>
        </is>
      </c>
      <c r="E372" s="2" t="inlineStr">
        <is>
          <t>-</t>
        </is>
      </c>
      <c r="F372" s="2" t="inlineStr">
        <is>
          <t>HABIDO</t>
        </is>
      </c>
      <c r="G372" s="2" t="inlineStr">
        <is>
          <t>ACTIVO</t>
        </is>
      </c>
      <c r="H372" s="2" t="inlineStr">
        <is>
          <t>24/05/2018</t>
        </is>
      </c>
      <c r="I372" s="2" t="inlineStr">
        <is>
          <t>01/06/2018</t>
        </is>
      </c>
      <c r="J372" s="2" t="inlineStr">
        <is>
          <t>ANCASH</t>
        </is>
      </c>
      <c r="K372" s="2" t="inlineStr">
        <is>
          <t>HUAYLAS</t>
        </is>
      </c>
      <c r="L372" s="2" t="inlineStr">
        <is>
          <t>CARAZ</t>
        </is>
      </c>
      <c r="M372" s="2" t="inlineStr">
        <is>
          <t>CAR. CARRETERA CARAZ - HUARAZ NRO. S/N BAR. CARRETERA CARAZ - HUARAZ (ENTRADA FUNDO SAN LUIS)</t>
        </is>
      </c>
      <c r="N372" s="2" t="inlineStr">
        <is>
          <t>-</t>
        </is>
      </c>
      <c r="O372" s="2" t="inlineStr">
        <is>
          <t>-</t>
        </is>
      </c>
      <c r="P372" s="2" t="inlineStr">
        <is>
          <t>SIN ACTIVIDAD</t>
        </is>
      </c>
      <c r="Q372" s="2" t="inlineStr">
        <is>
          <t>ELAB. FRUTAS, LEG. Y HORTALIZAS.</t>
        </is>
      </c>
      <c r="R372" s="2" t="inlineStr">
        <is>
          <t>ELAB. DE PRODUCTOS DE MOLINERIA.</t>
        </is>
      </c>
      <c r="S372" s="2" t="inlineStr">
        <is>
          <t>-</t>
        </is>
      </c>
      <c r="T372" s="2" t="inlineStr">
        <is>
          <t>NO</t>
        </is>
      </c>
      <c r="U372" s="2" t="inlineStr">
        <is>
          <t>-</t>
        </is>
      </c>
      <c r="V372" s="2" t="inlineStr">
        <is>
          <t>-</t>
        </is>
      </c>
      <c r="W372" s="2" t="inlineStr">
        <is>
          <t>-</t>
        </is>
      </c>
      <c r="X372" s="2" t="inlineStr">
        <is>
          <t>-</t>
        </is>
      </c>
    </row>
    <row r="373">
      <c r="A373" s="2" t="inlineStr">
        <is>
          <t>20602902235</t>
        </is>
      </c>
      <c r="B373" s="2" t="inlineStr">
        <is>
          <t>COOPERATIVA DE PRODUCTORES AGROPECUARIOS HUALGAYOC</t>
        </is>
      </c>
      <c r="C373" s="2" t="inlineStr">
        <is>
          <t>COOPERATIVAS, SAIS, CAPS</t>
        </is>
      </c>
      <c r="D373" s="2" t="inlineStr">
        <is>
          <t>-</t>
        </is>
      </c>
      <c r="E373" s="2" t="inlineStr">
        <is>
          <t>COOPAH</t>
        </is>
      </c>
      <c r="F373" s="2" t="inlineStr">
        <is>
          <t>HABIDO</t>
        </is>
      </c>
      <c r="G373" s="2" t="inlineStr">
        <is>
          <t>ACTIVO</t>
        </is>
      </c>
      <c r="H373" s="2" t="inlineStr">
        <is>
          <t>13/02/2018</t>
        </is>
      </c>
      <c r="I373" s="2" t="inlineStr">
        <is>
          <t>15/02/2018</t>
        </is>
      </c>
      <c r="J373" s="2" t="inlineStr">
        <is>
          <t>CAJAMARCA</t>
        </is>
      </c>
      <c r="K373" s="2" t="inlineStr">
        <is>
          <t>HUALGAYOC</t>
        </is>
      </c>
      <c r="L373" s="2" t="inlineStr">
        <is>
          <t>HUALGAYOC</t>
        </is>
      </c>
      <c r="M373" s="2" t="inlineStr">
        <is>
          <t>JR. SAN MARTIN NRO. 165</t>
        </is>
      </c>
      <c r="N373" s="2" t="inlineStr">
        <is>
          <t>-</t>
        </is>
      </c>
      <c r="O373" s="2" t="inlineStr">
        <is>
          <t>-</t>
        </is>
      </c>
      <c r="P373" s="2" t="inlineStr">
        <is>
          <t>SIN ACTIVIDAD</t>
        </is>
      </c>
      <c r="Q373" s="2" t="inlineStr">
        <is>
          <t>ELAB DE PRODUCTOS LACTEOS.</t>
        </is>
      </c>
      <c r="R373" s="2" t="inlineStr">
        <is>
          <t>-</t>
        </is>
      </c>
      <c r="S373" s="2" t="inlineStr">
        <is>
          <t>-</t>
        </is>
      </c>
      <c r="T373" s="2" t="inlineStr">
        <is>
          <t>NO</t>
        </is>
      </c>
      <c r="U373" s="2" t="inlineStr">
        <is>
          <t>-</t>
        </is>
      </c>
      <c r="V373" s="2" t="inlineStr">
        <is>
          <t>-</t>
        </is>
      </c>
      <c r="W373" s="2" t="inlineStr">
        <is>
          <t>-</t>
        </is>
      </c>
      <c r="X373" s="2" t="inlineStr">
        <is>
          <t>-</t>
        </is>
      </c>
    </row>
    <row r="374">
      <c r="A374" s="2" t="inlineStr">
        <is>
          <t>20601119316</t>
        </is>
      </c>
      <c r="B374" s="2" t="inlineStr">
        <is>
          <t>COOPERATIVA DE PRODUCTORES DE CACAO FINO Y DE AROMA</t>
        </is>
      </c>
      <c r="C374" s="2" t="inlineStr">
        <is>
          <t>COOPERATIVAS, SAIS, CAPS</t>
        </is>
      </c>
      <c r="D374" s="2" t="inlineStr">
        <is>
          <t>-</t>
        </is>
      </c>
      <c r="E374" s="2" t="inlineStr">
        <is>
          <t>-</t>
        </is>
      </c>
      <c r="F374" s="2" t="inlineStr">
        <is>
          <t>HABIDO</t>
        </is>
      </c>
      <c r="G374" s="2" t="inlineStr">
        <is>
          <t>ACTIVO</t>
        </is>
      </c>
      <c r="H374" s="2" t="inlineStr">
        <is>
          <t>31/03/2016</t>
        </is>
      </c>
      <c r="I374" s="2" t="inlineStr">
        <is>
          <t>01/04/2016</t>
        </is>
      </c>
      <c r="J374" s="2" t="inlineStr">
        <is>
          <t>UCAYALI</t>
        </is>
      </c>
      <c r="K374" s="2" t="inlineStr">
        <is>
          <t>PADRE ABAD</t>
        </is>
      </c>
      <c r="L374" s="2" t="inlineStr">
        <is>
          <t>PADRE ABAD</t>
        </is>
      </c>
      <c r="M374" s="2" t="inlineStr">
        <is>
          <t>CAR. FEDERICO BASADRE MZA. I LOTE. 1 CAS. EL AGUAJAL (KM 140 DE LA CARR. FEDERICO BASADRE)</t>
        </is>
      </c>
      <c r="N374" s="2" t="inlineStr">
        <is>
          <t>-</t>
        </is>
      </c>
      <c r="O374" s="2" t="inlineStr">
        <is>
          <t>-</t>
        </is>
      </c>
      <c r="P374" s="2" t="inlineStr">
        <is>
          <t>SIN ACTIVIDAD</t>
        </is>
      </c>
      <c r="Q374" s="2" t="inlineStr">
        <is>
          <t>VTA.  MAY. DE MATERIAS PRIMAS AGROPEC.</t>
        </is>
      </c>
      <c r="R374" s="2" t="inlineStr">
        <is>
          <t>RESTAURANTES, BARES Y CANTINAS.</t>
        </is>
      </c>
      <c r="S374" s="2" t="inlineStr">
        <is>
          <t>-</t>
        </is>
      </c>
      <c r="T374" s="2" t="inlineStr">
        <is>
          <t>NO</t>
        </is>
      </c>
      <c r="U374" s="2" t="inlineStr">
        <is>
          <t>-</t>
        </is>
      </c>
      <c r="V374" s="2" t="inlineStr">
        <is>
          <t>-</t>
        </is>
      </c>
      <c r="W374" s="2" t="inlineStr">
        <is>
          <t>-</t>
        </is>
      </c>
      <c r="X374" s="2" t="inlineStr">
        <is>
          <t>-</t>
        </is>
      </c>
    </row>
    <row r="375">
      <c r="A375" s="2" t="inlineStr">
        <is>
          <t>20529538988</t>
        </is>
      </c>
      <c r="B375" s="2" t="inlineStr">
        <is>
          <t>COOPERATIVA DE SERVICIOS ESPECIALES REDES DE PRODUCTORES DE CUYES DEL CRISNEJAS</t>
        </is>
      </c>
      <c r="C375" s="2" t="inlineStr">
        <is>
          <t>COOPERATIVAS, SAIS, CAPS</t>
        </is>
      </c>
      <c r="D375" s="2" t="inlineStr">
        <is>
          <t>-</t>
        </is>
      </c>
      <c r="E375" s="2" t="inlineStr">
        <is>
          <t>COOPREDESCUY</t>
        </is>
      </c>
      <c r="F375" s="2" t="inlineStr">
        <is>
          <t>HABIDO</t>
        </is>
      </c>
      <c r="G375" s="2" t="inlineStr">
        <is>
          <t>ACTIVO</t>
        </is>
      </c>
      <c r="H375" s="2" t="inlineStr">
        <is>
          <t>23/04/2015</t>
        </is>
      </c>
      <c r="I375" s="2" t="inlineStr">
        <is>
          <t>01/04/2015</t>
        </is>
      </c>
      <c r="J375" s="2" t="inlineStr">
        <is>
          <t>CAJAMARCA</t>
        </is>
      </c>
      <c r="K375" s="2" t="inlineStr">
        <is>
          <t>CAJABAMBA</t>
        </is>
      </c>
      <c r="L375" s="2" t="inlineStr">
        <is>
          <t>CONDEBAMBA</t>
        </is>
      </c>
      <c r="M375" s="2" t="inlineStr">
        <is>
          <t>MZA. C LOTE. 42 CAS. CHAQUICOCHA</t>
        </is>
      </c>
      <c r="N375" s="2" t="inlineStr">
        <is>
          <t>-</t>
        </is>
      </c>
      <c r="O375" s="2" t="inlineStr">
        <is>
          <t>-</t>
        </is>
      </c>
      <c r="P375" s="2" t="inlineStr">
        <is>
          <t>SIN ACTIVIDAD</t>
        </is>
      </c>
      <c r="Q375" s="2" t="inlineStr">
        <is>
          <t>PRODUC. CARNE Y PROD. CARNICOS.</t>
        </is>
      </c>
      <c r="R375" s="2" t="inlineStr">
        <is>
          <t>VTA.  MAY. DE MATERIAS PRIMAS AGROPEC.</t>
        </is>
      </c>
      <c r="S375" s="2" t="inlineStr">
        <is>
          <t>CRIA DE ANIMALES DOMESTICOS.</t>
        </is>
      </c>
      <c r="T375" s="2" t="inlineStr">
        <is>
          <t>NO</t>
        </is>
      </c>
      <c r="U375" s="2" t="inlineStr">
        <is>
          <t>-</t>
        </is>
      </c>
      <c r="V375" s="2" t="inlineStr">
        <is>
          <t>-</t>
        </is>
      </c>
      <c r="W375" s="2" t="inlineStr">
        <is>
          <t>-</t>
        </is>
      </c>
      <c r="X375" s="2" t="inlineStr">
        <is>
          <t>-</t>
        </is>
      </c>
    </row>
    <row r="376">
      <c r="A376" s="2" t="inlineStr">
        <is>
          <t>20531405723</t>
        </is>
      </c>
      <c r="B376" s="2" t="inlineStr">
        <is>
          <t>COOPERATIVA DE SERVICIOS MULTIPLES ADISA NARANJOS</t>
        </is>
      </c>
      <c r="C376" s="2" t="inlineStr">
        <is>
          <t>COOPERATIVAS, SAIS, CAPS</t>
        </is>
      </c>
      <c r="D376" s="2" t="inlineStr">
        <is>
          <t>-</t>
        </is>
      </c>
      <c r="E376" s="2" t="inlineStr">
        <is>
          <t>ADISA</t>
        </is>
      </c>
      <c r="F376" s="2" t="inlineStr">
        <is>
          <t>HABIDO</t>
        </is>
      </c>
      <c r="G376" s="2" t="inlineStr">
        <is>
          <t>ACTIVO</t>
        </is>
      </c>
      <c r="H376" s="2" t="inlineStr">
        <is>
          <t>16/05/2003</t>
        </is>
      </c>
      <c r="I376" s="2" t="inlineStr">
        <is>
          <t>16/05/2003</t>
        </is>
      </c>
      <c r="J376" s="2" t="inlineStr">
        <is>
          <t>SAN MARTIN</t>
        </is>
      </c>
      <c r="K376" s="2" t="inlineStr">
        <is>
          <t>RIOJA</t>
        </is>
      </c>
      <c r="L376" s="2" t="inlineStr">
        <is>
          <t>PARDO MIGUEL</t>
        </is>
      </c>
      <c r="M376" s="2" t="inlineStr">
        <is>
          <t>CAR. FERNANDO BELAUNDE TERRY KM. 419</t>
        </is>
      </c>
      <c r="N376" s="2" t="inlineStr">
        <is>
          <t>-</t>
        </is>
      </c>
      <c r="O376" s="2" t="inlineStr">
        <is>
          <t>-</t>
        </is>
      </c>
      <c r="P376" s="2" t="inlineStr">
        <is>
          <t>IMPORTADOR/EXPORTADOR</t>
        </is>
      </c>
      <c r="Q376" s="2" t="inlineStr">
        <is>
          <t>CULTIVOS DE CEREALES.</t>
        </is>
      </c>
      <c r="R376" s="2" t="inlineStr">
        <is>
          <t>TRANSPORTE  DE CARGA POR CARRETERA.</t>
        </is>
      </c>
      <c r="S376" s="2" t="inlineStr">
        <is>
          <t>-</t>
        </is>
      </c>
      <c r="T376" s="2" t="inlineStr">
        <is>
          <t>NO</t>
        </is>
      </c>
      <c r="U376" s="2" t="inlineStr">
        <is>
          <t>-</t>
        </is>
      </c>
      <c r="V376" s="2" t="inlineStr">
        <is>
          <t>-</t>
        </is>
      </c>
      <c r="W376" s="2" t="inlineStr">
        <is>
          <t>-</t>
        </is>
      </c>
      <c r="X376" s="2" t="inlineStr">
        <is>
          <t>-</t>
        </is>
      </c>
    </row>
    <row r="377">
      <c r="A377" s="2" t="inlineStr">
        <is>
          <t>20450189201</t>
        </is>
      </c>
      <c r="B377" s="2" t="inlineStr">
        <is>
          <t>COOPERATIVA DE SERVICIOS MULTIPLES FRUTOS DE SELVA</t>
        </is>
      </c>
      <c r="C377" s="2" t="inlineStr">
        <is>
          <t>COOPERATIVAS, SAIS, CAPS</t>
        </is>
      </c>
      <c r="D377" s="2" t="inlineStr">
        <is>
          <t>-</t>
        </is>
      </c>
      <c r="E377" s="2" t="inlineStr">
        <is>
          <t>FRUTOS DE SELVA</t>
        </is>
      </c>
      <c r="F377" s="2" t="inlineStr">
        <is>
          <t>HABIDO</t>
        </is>
      </c>
      <c r="G377" s="2" t="inlineStr">
        <is>
          <t>ACTIVO</t>
        </is>
      </c>
      <c r="H377" s="2" t="inlineStr">
        <is>
          <t>05/12/2006</t>
        </is>
      </c>
      <c r="I377" s="2" t="inlineStr">
        <is>
          <t>05/12/2006</t>
        </is>
      </c>
      <c r="J377" s="2" t="inlineStr">
        <is>
          <t>SAN MARTIN</t>
        </is>
      </c>
      <c r="K377" s="2" t="inlineStr">
        <is>
          <t>MOYOBAMBA</t>
        </is>
      </c>
      <c r="L377" s="2" t="inlineStr">
        <is>
          <t>MOYOBAMBA</t>
        </is>
      </c>
      <c r="M377" s="2" t="inlineStr">
        <is>
          <t>CAR. FERNANDO BELAUNDE TERRY KM. 491 SEC. PERLA DE INDAÑE</t>
        </is>
      </c>
      <c r="N377" s="2" t="inlineStr">
        <is>
          <t>-</t>
        </is>
      </c>
      <c r="O377" s="2" t="inlineStr">
        <is>
          <t>-</t>
        </is>
      </c>
      <c r="P377" s="2" t="inlineStr">
        <is>
          <t>IMPORTADOR/EXPORTADOR</t>
        </is>
      </c>
      <c r="Q377" s="2" t="inlineStr">
        <is>
          <t>SERVICIOS AGRICOLAS, GANADERAS.</t>
        </is>
      </c>
      <c r="R377" s="2" t="inlineStr">
        <is>
          <t>TRANSPORTE  DE CARGA POR CARRETERA.</t>
        </is>
      </c>
      <c r="S377" s="2" t="inlineStr">
        <is>
          <t>-</t>
        </is>
      </c>
      <c r="T377" s="2" t="inlineStr">
        <is>
          <t>NO</t>
        </is>
      </c>
      <c r="U377" s="2" t="inlineStr">
        <is>
          <t>-</t>
        </is>
      </c>
      <c r="V377" s="2" t="inlineStr">
        <is>
          <t>-</t>
        </is>
      </c>
      <c r="W377" s="2" t="inlineStr">
        <is>
          <t>-</t>
        </is>
      </c>
      <c r="X377" s="2" t="inlineStr">
        <is>
          <t>-</t>
        </is>
      </c>
    </row>
    <row r="378">
      <c r="A378" s="2" t="inlineStr">
        <is>
          <t>20448766471</t>
        </is>
      </c>
      <c r="B378" s="2" t="inlineStr">
        <is>
          <t>COOPERATIVA DE SERVICIOS SAN SANTIAGO - ACORA</t>
        </is>
      </c>
      <c r="C378" s="2" t="inlineStr">
        <is>
          <t>COOPERATIVAS, SAIS, CAPS</t>
        </is>
      </c>
      <c r="D378" s="2" t="inlineStr">
        <is>
          <t>-</t>
        </is>
      </c>
      <c r="E378" s="2" t="inlineStr">
        <is>
          <t>-</t>
        </is>
      </c>
      <c r="F378" s="2" t="inlineStr">
        <is>
          <t>HABIDO</t>
        </is>
      </c>
      <c r="G378" s="2" t="inlineStr">
        <is>
          <t>ACTIVO</t>
        </is>
      </c>
      <c r="H378" s="2" t="inlineStr">
        <is>
          <t>08/07/2013</t>
        </is>
      </c>
      <c r="I378" s="2" t="inlineStr">
        <is>
          <t>20/03/2014</t>
        </is>
      </c>
      <c r="J378" s="2" t="inlineStr">
        <is>
          <t>PUNO</t>
        </is>
      </c>
      <c r="K378" s="2" t="inlineStr">
        <is>
          <t>PUNO</t>
        </is>
      </c>
      <c r="L378" s="2" t="inlineStr">
        <is>
          <t>ACORA</t>
        </is>
      </c>
      <c r="M378" s="2" t="inlineStr">
        <is>
          <t>CAR. PUNO-DESAGUADERO KM. 1397 SEC. WISCALLPUTI CARITAMAYA (EN LA MISMA MUNICIPALIDAD DE CARITAMAYA)</t>
        </is>
      </c>
      <c r="N378" s="2" t="inlineStr">
        <is>
          <t>-</t>
        </is>
      </c>
      <c r="O378" s="2" t="inlineStr">
        <is>
          <t>-</t>
        </is>
      </c>
      <c r="P378" s="2" t="inlineStr">
        <is>
          <t>SIN ACTIVIDAD</t>
        </is>
      </c>
      <c r="Q378" s="2" t="inlineStr">
        <is>
          <t>ELAB DE PRODUCTOS LACTEOS.</t>
        </is>
      </c>
      <c r="R378" s="2" t="inlineStr">
        <is>
          <t>SERVICIOS AGRICOLAS, GANADERAS.</t>
        </is>
      </c>
      <c r="S378" s="2" t="inlineStr">
        <is>
          <t>EXPLOTACION MIXTA.</t>
        </is>
      </c>
      <c r="T378" s="2" t="inlineStr">
        <is>
          <t>NO</t>
        </is>
      </c>
      <c r="U378" s="2" t="inlineStr">
        <is>
          <t>-</t>
        </is>
      </c>
      <c r="V378" s="2" t="inlineStr">
        <is>
          <t>-</t>
        </is>
      </c>
      <c r="W378" s="2" t="inlineStr">
        <is>
          <t>-</t>
        </is>
      </c>
      <c r="X378" s="2" t="inlineStr">
        <is>
          <t>-</t>
        </is>
      </c>
    </row>
    <row r="379">
      <c r="A379" s="2" t="inlineStr">
        <is>
          <t>20604495483</t>
        </is>
      </c>
      <c r="B379" s="2" t="inlineStr">
        <is>
          <t>COOPERATIVA DE USUARIOS AGROINDUSTRIAL DE PRODUCTORES INTI RAYMI</t>
        </is>
      </c>
      <c r="C379" s="2" t="inlineStr">
        <is>
          <t>COOPERATIVAS, SAIS, CAPS</t>
        </is>
      </c>
      <c r="D379" s="2" t="inlineStr">
        <is>
          <t>-</t>
        </is>
      </c>
      <c r="E379" s="2" t="inlineStr">
        <is>
          <t>-</t>
        </is>
      </c>
      <c r="F379" s="2" t="inlineStr">
        <is>
          <t>HABIDO</t>
        </is>
      </c>
      <c r="G379" s="2" t="inlineStr">
        <is>
          <t>ACTIVO</t>
        </is>
      </c>
      <c r="H379" s="2" t="inlineStr">
        <is>
          <t>02/04/2019</t>
        </is>
      </c>
      <c r="I379" s="2" t="inlineStr">
        <is>
          <t>01/05/2019</t>
        </is>
      </c>
      <c r="J379" s="2" t="inlineStr">
        <is>
          <t>AYACUCHO</t>
        </is>
      </c>
      <c r="K379" s="2" t="inlineStr">
        <is>
          <t>VILCAS HUAMAN</t>
        </is>
      </c>
      <c r="L379" s="2" t="inlineStr">
        <is>
          <t>VILCAS HUAMAN</t>
        </is>
      </c>
      <c r="M379" s="2" t="inlineStr">
        <is>
          <t>AV. QATUN AYLLU - ALTO PERU NRO. S/N (MEDIA CDRA DEL MDO MODELO)</t>
        </is>
      </c>
      <c r="N379" s="2" t="inlineStr">
        <is>
          <t>-</t>
        </is>
      </c>
      <c r="O379" s="2" t="inlineStr">
        <is>
          <t>-</t>
        </is>
      </c>
      <c r="P379" s="2" t="inlineStr">
        <is>
          <t>SIN ACTIVIDAD</t>
        </is>
      </c>
      <c r="Q379" s="2" t="inlineStr">
        <is>
          <t>ELAB. DE PRODUCTOS DE MOLINERIA.</t>
        </is>
      </c>
      <c r="R379" s="2" t="inlineStr">
        <is>
          <t>-</t>
        </is>
      </c>
      <c r="S379" s="2" t="inlineStr">
        <is>
          <t>-</t>
        </is>
      </c>
      <c r="T379" s="2" t="inlineStr">
        <is>
          <t>NO</t>
        </is>
      </c>
      <c r="U379" s="2" t="inlineStr">
        <is>
          <t>-</t>
        </is>
      </c>
      <c r="V379" s="2" t="inlineStr">
        <is>
          <t>-</t>
        </is>
      </c>
      <c r="W379" s="2" t="inlineStr">
        <is>
          <t>-</t>
        </is>
      </c>
      <c r="X379" s="2" t="inlineStr">
        <is>
          <t>-</t>
        </is>
      </c>
    </row>
    <row r="380">
      <c r="A380" s="2" t="inlineStr">
        <is>
          <t>20600801661</t>
        </is>
      </c>
      <c r="B380" s="2" t="inlineStr">
        <is>
          <t>COPAISEG SAN ROMAN LTDA</t>
        </is>
      </c>
      <c r="C380" s="2" t="inlineStr">
        <is>
          <t>COOPERATIVAS, SAIS, CAPS</t>
        </is>
      </c>
      <c r="D380" s="2" t="inlineStr">
        <is>
          <t>-</t>
        </is>
      </c>
      <c r="E380" s="2" t="inlineStr">
        <is>
          <t>-</t>
        </is>
      </c>
      <c r="F380" s="2" t="inlineStr">
        <is>
          <t>HABIDO</t>
        </is>
      </c>
      <c r="G380" s="2" t="inlineStr">
        <is>
          <t>ACTIVO</t>
        </is>
      </c>
      <c r="H380" s="2" t="inlineStr">
        <is>
          <t>06/12/2024</t>
        </is>
      </c>
      <c r="I380" s="2" t="inlineStr">
        <is>
          <t>06/12/2024</t>
        </is>
      </c>
      <c r="J380" s="2" t="inlineStr">
        <is>
          <t>PUNO</t>
        </is>
      </c>
      <c r="K380" s="2" t="inlineStr">
        <is>
          <t>SAN ROMAN</t>
        </is>
      </c>
      <c r="L380" s="2" t="inlineStr">
        <is>
          <t>CABANA</t>
        </is>
      </c>
      <c r="M380" s="2" t="inlineStr">
        <is>
          <t>CAM. PANAMERICANA SUR KM 20 KM. 278 SEC. CUINCHACA.</t>
        </is>
      </c>
      <c r="N380" s="2" t="inlineStr">
        <is>
          <t>-</t>
        </is>
      </c>
      <c r="O380" s="2" t="inlineStr">
        <is>
          <t>-</t>
        </is>
      </c>
      <c r="P380" s="2" t="inlineStr">
        <is>
          <t>SIN ACTIVIDAD</t>
        </is>
      </c>
      <c r="Q380" s="2" t="inlineStr">
        <is>
          <t>ELAB. DE PRODUCTOS DE MOLINERIA.</t>
        </is>
      </c>
      <c r="R380" s="2" t="inlineStr">
        <is>
          <t>CULTIVOS DE CEREALES.</t>
        </is>
      </c>
      <c r="S380" s="2" t="inlineStr">
        <is>
          <t>-</t>
        </is>
      </c>
      <c r="T380" s="2" t="inlineStr">
        <is>
          <t>NO</t>
        </is>
      </c>
      <c r="U380" s="2" t="inlineStr">
        <is>
          <t>-</t>
        </is>
      </c>
      <c r="V380" s="2" t="inlineStr">
        <is>
          <t>-</t>
        </is>
      </c>
      <c r="W380" s="2" t="inlineStr">
        <is>
          <t>-</t>
        </is>
      </c>
      <c r="X380" s="2" t="inlineStr">
        <is>
          <t>-</t>
        </is>
      </c>
    </row>
    <row r="381">
      <c r="A381" s="2" t="inlineStr">
        <is>
          <t>20568230001</t>
        </is>
      </c>
      <c r="B381" s="2" t="inlineStr">
        <is>
          <t>CORPORACION AGROPECUARIA YANACHAGA CHEMILLEN DE OXAPAMPA - CAYCOXA</t>
        </is>
      </c>
      <c r="C381" s="2" t="inlineStr">
        <is>
          <t>ASOCIACION</t>
        </is>
      </c>
      <c r="D381" s="2" t="inlineStr">
        <is>
          <t>-</t>
        </is>
      </c>
      <c r="E381" s="2" t="inlineStr">
        <is>
          <t>CAYCOXA</t>
        </is>
      </c>
      <c r="F381" s="2" t="inlineStr">
        <is>
          <t>HABIDO</t>
        </is>
      </c>
      <c r="G381" s="2" t="inlineStr">
        <is>
          <t>ACTIVO</t>
        </is>
      </c>
      <c r="H381" s="2" t="inlineStr">
        <is>
          <t>31/01/2012</t>
        </is>
      </c>
      <c r="I381" s="2" t="inlineStr">
        <is>
          <t>01/02/2012</t>
        </is>
      </c>
      <c r="J381" s="2" t="inlineStr">
        <is>
          <t>PASCO</t>
        </is>
      </c>
      <c r="K381" s="2" t="inlineStr">
        <is>
          <t>OXAPAMPA</t>
        </is>
      </c>
      <c r="L381" s="2" t="inlineStr">
        <is>
          <t>OXAPAMPA</t>
        </is>
      </c>
      <c r="M381" s="2" t="inlineStr">
        <is>
          <t>JR. FEDERACION NRO. S/N URB. OXAPAMPA (CDRA 13  A MEDIA CDRA DE AV SAN MARTIN)</t>
        </is>
      </c>
      <c r="N381" s="2" t="inlineStr">
        <is>
          <t>-</t>
        </is>
      </c>
      <c r="O381" s="2" t="inlineStr">
        <is>
          <t>-</t>
        </is>
      </c>
      <c r="P381" s="2" t="inlineStr">
        <is>
          <t>SIN ACTIVIDAD</t>
        </is>
      </c>
      <c r="Q381" s="2" t="inlineStr">
        <is>
          <t>CULTIVO DE FRUTAS.</t>
        </is>
      </c>
      <c r="R381" s="2" t="inlineStr">
        <is>
          <t>EXPLOTACION MIXTA.</t>
        </is>
      </c>
      <c r="S381" s="2" t="inlineStr">
        <is>
          <t>VTA.  MAY. DE MATERIAS PRIMAS AGROPEC.</t>
        </is>
      </c>
      <c r="T381" s="2" t="inlineStr">
        <is>
          <t>NO</t>
        </is>
      </c>
      <c r="U381" s="2" t="inlineStr">
        <is>
          <t>-</t>
        </is>
      </c>
      <c r="V381" s="2" t="inlineStr">
        <is>
          <t>-</t>
        </is>
      </c>
      <c r="W381" s="2" t="inlineStr">
        <is>
          <t>-</t>
        </is>
      </c>
      <c r="X381" s="2" t="inlineStr">
        <is>
          <t>-</t>
        </is>
      </c>
    </row>
    <row r="382">
      <c r="A382" s="2" t="inlineStr">
        <is>
          <t>20601022444</t>
        </is>
      </c>
      <c r="B382" s="2" t="inlineStr">
        <is>
          <t>CORPORACION GANADERA RAMIREZ SOCIEDAD ANONIMA CERRADA</t>
        </is>
      </c>
      <c r="C382" s="2" t="inlineStr">
        <is>
          <t>SOCIEDAD ANONIMA CERRADA</t>
        </is>
      </c>
      <c r="D382" s="2" t="inlineStr">
        <is>
          <t>-</t>
        </is>
      </c>
      <c r="E382" s="2" t="inlineStr">
        <is>
          <t>-</t>
        </is>
      </c>
      <c r="F382" s="2" t="inlineStr">
        <is>
          <t>HABIDO</t>
        </is>
      </c>
      <c r="G382" s="2" t="inlineStr">
        <is>
          <t>ACTIVO</t>
        </is>
      </c>
      <c r="H382" s="2" t="inlineStr">
        <is>
          <t>18/02/2016</t>
        </is>
      </c>
      <c r="I382" s="2" t="inlineStr">
        <is>
          <t>18/02/2016</t>
        </is>
      </c>
      <c r="J382" s="2" t="inlineStr">
        <is>
          <t>PUNO</t>
        </is>
      </c>
      <c r="K382" s="2" t="inlineStr">
        <is>
          <t>SAN ROMAN</t>
        </is>
      </c>
      <c r="L382" s="2" t="inlineStr">
        <is>
          <t>JULIACA</t>
        </is>
      </c>
      <c r="M382" s="2" t="inlineStr">
        <is>
          <t>JR. ICA NRO. 141 (A CDRA Y MEDIA DE LA PLAZA DE ARMAS)</t>
        </is>
      </c>
      <c r="N382" s="2" t="inlineStr">
        <is>
          <t>-</t>
        </is>
      </c>
      <c r="O382" s="2" t="inlineStr">
        <is>
          <t>-</t>
        </is>
      </c>
      <c r="P382" s="2" t="inlineStr">
        <is>
          <t>SIN ACTIVIDAD</t>
        </is>
      </c>
      <c r="Q382" s="2" t="inlineStr">
        <is>
          <t>CRIA DE GANADO.</t>
        </is>
      </c>
      <c r="R382" s="2" t="inlineStr">
        <is>
          <t>ELAB DE PRODUCTOS LACTEOS.</t>
        </is>
      </c>
      <c r="S382" s="2" t="inlineStr">
        <is>
          <t>-</t>
        </is>
      </c>
      <c r="T382" s="2" t="inlineStr">
        <is>
          <t>NO</t>
        </is>
      </c>
      <c r="U382" s="2" t="inlineStr">
        <is>
          <t>-</t>
        </is>
      </c>
      <c r="V382" s="2" t="inlineStr">
        <is>
          <t>-</t>
        </is>
      </c>
      <c r="W382" s="2" t="inlineStr">
        <is>
          <t>-</t>
        </is>
      </c>
      <c r="X382" s="2" t="inlineStr">
        <is>
          <t>-</t>
        </is>
      </c>
    </row>
    <row r="383">
      <c r="A383" s="2" t="inlineStr">
        <is>
          <t>20600188616</t>
        </is>
      </c>
      <c r="B383" s="2" t="inlineStr">
        <is>
          <t>CORPORACION LA BODEGUILLA S.A.C.</t>
        </is>
      </c>
      <c r="C383" s="2" t="inlineStr">
        <is>
          <t>SOCIEDAD ANONIMA CERRADA</t>
        </is>
      </c>
      <c r="D383" s="2" t="inlineStr">
        <is>
          <t>-</t>
        </is>
      </c>
      <c r="E383" s="2" t="inlineStr">
        <is>
          <t>-</t>
        </is>
      </c>
      <c r="F383" s="2" t="inlineStr">
        <is>
          <t>HABIDO</t>
        </is>
      </c>
      <c r="G383" s="2" t="inlineStr">
        <is>
          <t>ACTIVO</t>
        </is>
      </c>
      <c r="H383" s="2" t="inlineStr">
        <is>
          <t>04/03/2015</t>
        </is>
      </c>
      <c r="I383" s="2" t="inlineStr">
        <is>
          <t>01/03/2015</t>
        </is>
      </c>
      <c r="J383" s="2" t="inlineStr">
        <is>
          <t>MOQUEGUA</t>
        </is>
      </c>
      <c r="K383" s="2" t="inlineStr">
        <is>
          <t>MARISCAL NIETO</t>
        </is>
      </c>
      <c r="L383" s="2" t="inlineStr">
        <is>
          <t>SAN ANTONIO</t>
        </is>
      </c>
      <c r="M383" s="2" t="inlineStr">
        <is>
          <t>OTR. FUNDO LA BODEGUILLA - EL NRO. S/N</t>
        </is>
      </c>
      <c r="N383" s="2" t="inlineStr">
        <is>
          <t>-</t>
        </is>
      </c>
      <c r="O383" s="2" t="inlineStr">
        <is>
          <t>-</t>
        </is>
      </c>
      <c r="P383" s="2" t="inlineStr">
        <is>
          <t>SIN ACTIVIDAD</t>
        </is>
      </c>
      <c r="Q383" s="2" t="inlineStr">
        <is>
          <t>ELAB DE PRODUCTOS LACTEOS.</t>
        </is>
      </c>
      <c r="R383" s="2" t="inlineStr">
        <is>
          <t>-</t>
        </is>
      </c>
      <c r="S383" s="2" t="inlineStr">
        <is>
          <t>-</t>
        </is>
      </c>
      <c r="T383" s="2" t="inlineStr">
        <is>
          <t>NO</t>
        </is>
      </c>
      <c r="U383" s="2" t="inlineStr">
        <is>
          <t>-</t>
        </is>
      </c>
      <c r="V383" s="2" t="inlineStr">
        <is>
          <t>-</t>
        </is>
      </c>
      <c r="W383" s="2" t="inlineStr">
        <is>
          <t>-</t>
        </is>
      </c>
      <c r="X383" s="2" t="inlineStr">
        <is>
          <t>-</t>
        </is>
      </c>
    </row>
    <row r="384">
      <c r="A384" s="2" t="inlineStr">
        <is>
          <t>20542289024</t>
        </is>
      </c>
      <c r="B384" s="2" t="inlineStr">
        <is>
          <t>CUENCAS DEL HUALLAGA ASOCIACION DE PRODUCTORES AGROPECUARIOS</t>
        </is>
      </c>
      <c r="C384" s="2" t="inlineStr">
        <is>
          <t>ASOCIACION</t>
        </is>
      </c>
      <c r="D384" s="2" t="inlineStr">
        <is>
          <t>-</t>
        </is>
      </c>
      <c r="E384" s="2" t="inlineStr">
        <is>
          <t>CUENCAS DEL HUALLAGA</t>
        </is>
      </c>
      <c r="F384" s="2" t="inlineStr">
        <is>
          <t>HABIDO</t>
        </is>
      </c>
      <c r="G384" s="2" t="inlineStr">
        <is>
          <t>ACTIVO</t>
        </is>
      </c>
      <c r="H384" s="2" t="inlineStr">
        <is>
          <t>14/02/2013</t>
        </is>
      </c>
      <c r="I384" s="2" t="inlineStr">
        <is>
          <t>14/02/2013</t>
        </is>
      </c>
      <c r="J384" s="2" t="inlineStr">
        <is>
          <t>SAN MARTIN</t>
        </is>
      </c>
      <c r="K384" s="2" t="inlineStr">
        <is>
          <t>MARISCAL CACERES</t>
        </is>
      </c>
      <c r="L384" s="2" t="inlineStr">
        <is>
          <t>JUANJUI</t>
        </is>
      </c>
      <c r="M384" s="2" t="inlineStr">
        <is>
          <t>CAR. FERNANDO BELAUNDE TERRY KM. SN C.P. LA VICTORIA (SECTOR NARANJAL A 10 MINUTOS DEL CENTRO)</t>
        </is>
      </c>
      <c r="N384" s="2" t="inlineStr">
        <is>
          <t>-</t>
        </is>
      </c>
      <c r="O384" s="2" t="inlineStr">
        <is>
          <t>-</t>
        </is>
      </c>
      <c r="P384" s="2" t="inlineStr">
        <is>
          <t>EXPORTADOR</t>
        </is>
      </c>
      <c r="Q384" s="2" t="inlineStr">
        <is>
          <t>VTA.  MAY. DE MATERIAS PRIMAS AGROPEC.</t>
        </is>
      </c>
      <c r="R384" s="2" t="inlineStr">
        <is>
          <t>TRANSPORTE  DE CARGA POR CARRETERA.</t>
        </is>
      </c>
      <c r="S384" s="2" t="inlineStr">
        <is>
          <t>EXPLOTACION MIXTA.</t>
        </is>
      </c>
      <c r="T384" s="2" t="inlineStr">
        <is>
          <t>NO</t>
        </is>
      </c>
      <c r="U384" s="2" t="inlineStr">
        <is>
          <t>-</t>
        </is>
      </c>
      <c r="V384" s="2" t="inlineStr">
        <is>
          <t>NO, Excluido del Régimen de Agentes de Retención de IGV a partir del 01/02/2026</t>
        </is>
      </c>
      <c r="W384" s="2" t="inlineStr">
        <is>
          <t>-</t>
        </is>
      </c>
      <c r="X384" s="2" t="inlineStr">
        <is>
          <t>-</t>
        </is>
      </c>
    </row>
    <row r="385">
      <c r="A385" s="2" t="inlineStr">
        <is>
          <t>20491717221</t>
        </is>
      </c>
      <c r="B385" s="2" t="inlineStr">
        <is>
          <t>DERIVADOS LACTEOS BARRETO S.R.L.</t>
        </is>
      </c>
      <c r="C385" s="2" t="inlineStr">
        <is>
          <t>SOC.COM.RESPONS. LTDA</t>
        </is>
      </c>
      <c r="D385" s="2" t="inlineStr">
        <is>
          <t>-</t>
        </is>
      </c>
      <c r="E385" s="2" t="inlineStr">
        <is>
          <t>-</t>
        </is>
      </c>
      <c r="F385" s="2" t="inlineStr">
        <is>
          <t>HABIDO</t>
        </is>
      </c>
      <c r="G385" s="2" t="inlineStr">
        <is>
          <t>ACTIVO</t>
        </is>
      </c>
      <c r="H385" s="2" t="inlineStr">
        <is>
          <t>26/05/2010</t>
        </is>
      </c>
      <c r="I385" s="2" t="inlineStr">
        <is>
          <t>01/06/2010</t>
        </is>
      </c>
      <c r="J385" s="2" t="inlineStr">
        <is>
          <t>LIMA</t>
        </is>
      </c>
      <c r="K385" s="2" t="inlineStr">
        <is>
          <t>LIMA</t>
        </is>
      </c>
      <c r="L385" s="2" t="inlineStr">
        <is>
          <t>LOS OLIVOS</t>
        </is>
      </c>
      <c r="M385" s="2" t="inlineStr">
        <is>
          <t>AV. UNIVERSITARIA NORTE MZA. M LOTE. 7</t>
        </is>
      </c>
      <c r="N385" s="2" t="inlineStr">
        <is>
          <t>-</t>
        </is>
      </c>
      <c r="O385" s="2" t="inlineStr">
        <is>
          <t>-</t>
        </is>
      </c>
      <c r="P385" s="2" t="inlineStr">
        <is>
          <t>SIN ACTIVIDAD</t>
        </is>
      </c>
      <c r="Q385" s="2" t="inlineStr">
        <is>
          <t>ELAB DE PRODUCTOS LACTEOS.</t>
        </is>
      </c>
      <c r="R385" s="2" t="inlineStr">
        <is>
          <t>TRANSPORTE  DE CARGA POR CARRETERA.</t>
        </is>
      </c>
      <c r="S385" s="2" t="inlineStr">
        <is>
          <t>-</t>
        </is>
      </c>
      <c r="T385" s="2" t="inlineStr">
        <is>
          <t>NO</t>
        </is>
      </c>
      <c r="U385" s="2" t="inlineStr">
        <is>
          <t>SI, incorporado al Régimen de Buenos Contribuyentes (Resolución N° 1630050003685) a partir del 01/02/2017</t>
        </is>
      </c>
      <c r="V385" s="2" t="inlineStr">
        <is>
          <t>-</t>
        </is>
      </c>
      <c r="W385" s="2" t="inlineStr">
        <is>
          <t>-</t>
        </is>
      </c>
      <c r="X385" s="2" t="inlineStr">
        <is>
          <t>-</t>
        </is>
      </c>
    </row>
    <row r="386">
      <c r="A386" s="2" t="inlineStr">
        <is>
          <t>20490415603</t>
        </is>
      </c>
      <c r="B386" s="2" t="inlineStr">
        <is>
          <t>EJECUTOR DE CONTRATO DE ADMINISTRACION DE LA RESERVA COMUNAL AMARAKAERI - ECA AMARAKAERI</t>
        </is>
      </c>
      <c r="C386" s="2" t="inlineStr">
        <is>
          <t>ASOCIACION</t>
        </is>
      </c>
      <c r="D386" s="2" t="inlineStr">
        <is>
          <t>-</t>
        </is>
      </c>
      <c r="E386" s="2" t="inlineStr">
        <is>
          <t>ECA AMARAKAERI</t>
        </is>
      </c>
      <c r="F386" s="2" t="inlineStr">
        <is>
          <t>HABIDO</t>
        </is>
      </c>
      <c r="G386" s="2" t="inlineStr">
        <is>
          <t>ACTIVO</t>
        </is>
      </c>
      <c r="H386" s="2" t="inlineStr">
        <is>
          <t>19/12/2012</t>
        </is>
      </c>
      <c r="I386" s="2" t="inlineStr">
        <is>
          <t>01/01/2013</t>
        </is>
      </c>
      <c r="J386" s="2" t="inlineStr">
        <is>
          <t>MADRE DE DIOS</t>
        </is>
      </c>
      <c r="K386" s="2" t="inlineStr">
        <is>
          <t>TAMBOPATA</t>
        </is>
      </c>
      <c r="L386" s="2" t="inlineStr">
        <is>
          <t>TAMBOPATA</t>
        </is>
      </c>
      <c r="M386" s="2" t="inlineStr">
        <is>
          <t>JR. AMZONAS NRO. 342 (FRENTE AL IPD)</t>
        </is>
      </c>
      <c r="N386" s="2" t="inlineStr">
        <is>
          <t>-</t>
        </is>
      </c>
      <c r="O386" s="2" t="inlineStr">
        <is>
          <t>-</t>
        </is>
      </c>
      <c r="P386" s="2" t="inlineStr">
        <is>
          <t>SIN ACTIVIDAD</t>
        </is>
      </c>
      <c r="Q386" s="2" t="inlineStr">
        <is>
          <t>ACTIVIDADES OTRAS ASOCIACIONES NCP.</t>
        </is>
      </c>
      <c r="R386" s="2" t="inlineStr">
        <is>
          <t>-</t>
        </is>
      </c>
      <c r="S386" s="2" t="inlineStr">
        <is>
          <t>-</t>
        </is>
      </c>
      <c r="T386" s="2" t="inlineStr">
        <is>
          <t>NO</t>
        </is>
      </c>
      <c r="U386" s="2" t="inlineStr">
        <is>
          <t>-</t>
        </is>
      </c>
      <c r="V386" s="2" t="inlineStr">
        <is>
          <t>-</t>
        </is>
      </c>
      <c r="W386" s="2" t="inlineStr">
        <is>
          <t>-</t>
        </is>
      </c>
      <c r="X386" s="2" t="inlineStr">
        <is>
          <t>-</t>
        </is>
      </c>
    </row>
    <row r="387">
      <c r="A387" s="2" t="inlineStr">
        <is>
          <t>20600690184</t>
        </is>
      </c>
      <c r="B387" s="2" t="inlineStr">
        <is>
          <t>EMPRESA AGROINDUSTRIAL Y SERVICIOS GENERALES EL PARAISO S.A.</t>
        </is>
      </c>
      <c r="C387" s="2" t="inlineStr">
        <is>
          <t>SOCIEDAD ANONIMA</t>
        </is>
      </c>
      <c r="D387" s="2" t="inlineStr">
        <is>
          <t>-</t>
        </is>
      </c>
      <c r="E387" s="2" t="inlineStr">
        <is>
          <t>EMASGEPSA</t>
        </is>
      </c>
      <c r="F387" s="2" t="inlineStr">
        <is>
          <t>HABIDO</t>
        </is>
      </c>
      <c r="G387" s="2" t="inlineStr">
        <is>
          <t>ACTIVO</t>
        </is>
      </c>
      <c r="H387" s="2" t="inlineStr">
        <is>
          <t>23/09/2015</t>
        </is>
      </c>
      <c r="I387" s="2" t="inlineStr">
        <is>
          <t>01/10/2015</t>
        </is>
      </c>
      <c r="J387" s="2" t="inlineStr">
        <is>
          <t>AREQUIPA</t>
        </is>
      </c>
      <c r="K387" s="2" t="inlineStr">
        <is>
          <t>CAYLLOMA</t>
        </is>
      </c>
      <c r="L387" s="2" t="inlineStr">
        <is>
          <t>MAJES</t>
        </is>
      </c>
      <c r="M387" s="2" t="inlineStr">
        <is>
          <t>NRO. S/N ASENT. E3 ERIAZO E2-E3 EL (HOSPITAL CENTRAL MAJES MEDIO KM ARRIBA)</t>
        </is>
      </c>
      <c r="N387" s="2" t="inlineStr">
        <is>
          <t>-</t>
        </is>
      </c>
      <c r="O387" s="2" t="inlineStr">
        <is>
          <t>-</t>
        </is>
      </c>
      <c r="P387" s="2" t="inlineStr">
        <is>
          <t>SIN ACTIVIDAD</t>
        </is>
      </c>
      <c r="Q387" s="2" t="inlineStr">
        <is>
          <t>ELAB DE PRODUCTOS LACTEOS.</t>
        </is>
      </c>
      <c r="R387" s="2" t="inlineStr">
        <is>
          <t>OTRAS ACTIVIDADES EMPRESARIALES NCP.</t>
        </is>
      </c>
      <c r="S387" s="2" t="inlineStr">
        <is>
          <t>-</t>
        </is>
      </c>
      <c r="T387" s="2" t="inlineStr">
        <is>
          <t>NO</t>
        </is>
      </c>
      <c r="U387" s="2" t="inlineStr">
        <is>
          <t>-</t>
        </is>
      </c>
      <c r="V387" s="2" t="inlineStr">
        <is>
          <t>-</t>
        </is>
      </c>
      <c r="W387" s="2" t="inlineStr">
        <is>
          <t>-</t>
        </is>
      </c>
      <c r="X387" s="2" t="inlineStr">
        <is>
          <t>-</t>
        </is>
      </c>
    </row>
    <row r="388">
      <c r="A388" s="2" t="inlineStr">
        <is>
          <t>20542257416</t>
        </is>
      </c>
      <c r="B388" s="2" t="inlineStr">
        <is>
          <t>EMPRESA INDUSTRIAL ORO VERDE SOCIEDAD ANONIMA CERRADA</t>
        </is>
      </c>
      <c r="C388" s="2" t="inlineStr">
        <is>
          <t>SOCIEDAD ANONIMA CERRADA</t>
        </is>
      </c>
      <c r="D388" s="2" t="inlineStr">
        <is>
          <t>-</t>
        </is>
      </c>
      <c r="E388" s="2" t="inlineStr">
        <is>
          <t>EINDOV S.A.C.</t>
        </is>
      </c>
      <c r="F388" s="2" t="inlineStr">
        <is>
          <t>HABIDO</t>
        </is>
      </c>
      <c r="G388" s="2" t="inlineStr">
        <is>
          <t>ACTIVO</t>
        </is>
      </c>
      <c r="H388" s="2" t="inlineStr">
        <is>
          <t>01/12/2012</t>
        </is>
      </c>
      <c r="I388" s="2" t="inlineStr">
        <is>
          <t>03/12/2012</t>
        </is>
      </c>
      <c r="J388" s="2" t="inlineStr">
        <is>
          <t>SAN MARTIN</t>
        </is>
      </c>
      <c r="K388" s="2" t="inlineStr">
        <is>
          <t>LAMAS</t>
        </is>
      </c>
      <c r="L388" s="2" t="inlineStr">
        <is>
          <t>LAMAS</t>
        </is>
      </c>
      <c r="M388" s="2" t="inlineStr">
        <is>
          <t>JR. TOBIAS NORIEGA NRO. 243</t>
        </is>
      </c>
      <c r="N388" s="2" t="inlineStr">
        <is>
          <t>-</t>
        </is>
      </c>
      <c r="O388" s="2" t="inlineStr">
        <is>
          <t>-</t>
        </is>
      </c>
      <c r="P388" s="2" t="inlineStr">
        <is>
          <t>IMPORTADOR/EXPORTADOR</t>
        </is>
      </c>
      <c r="Q388" s="2" t="inlineStr">
        <is>
          <t>VTA. MAY. ALIMENTOS, BEBIDAS Y TABACO.</t>
        </is>
      </c>
      <c r="R388" s="2" t="inlineStr">
        <is>
          <t>RESTAURANTES, BARES Y CANTINAS.</t>
        </is>
      </c>
      <c r="S388" s="2" t="inlineStr">
        <is>
          <t>-</t>
        </is>
      </c>
      <c r="T388" s="2" t="inlineStr">
        <is>
          <t>NO</t>
        </is>
      </c>
      <c r="U388" s="2" t="inlineStr">
        <is>
          <t>-</t>
        </is>
      </c>
      <c r="V388" s="2" t="inlineStr">
        <is>
          <t>NO, Excluido del Régimen de Agentes de Retención de IGV a partir del 01/02/2026</t>
        </is>
      </c>
      <c r="W388" s="2" t="inlineStr">
        <is>
          <t>-</t>
        </is>
      </c>
      <c r="X388" s="2" t="inlineStr">
        <is>
          <t>-</t>
        </is>
      </c>
    </row>
    <row r="389">
      <c r="A389" s="2" t="inlineStr">
        <is>
          <t>20119208026</t>
        </is>
      </c>
      <c r="B389" s="2" t="inlineStr">
        <is>
          <t>FONGAL TACNA</t>
        </is>
      </c>
      <c r="C389" s="2" t="inlineStr">
        <is>
          <t>ASOCIACION</t>
        </is>
      </c>
      <c r="D389" s="2" t="inlineStr">
        <is>
          <t>-</t>
        </is>
      </c>
      <c r="E389" s="2" t="inlineStr">
        <is>
          <t>FONGAL TACNA</t>
        </is>
      </c>
      <c r="F389" s="2" t="inlineStr">
        <is>
          <t>HABIDO</t>
        </is>
      </c>
      <c r="G389" s="2" t="inlineStr">
        <is>
          <t>ACTIVO</t>
        </is>
      </c>
      <c r="H389" s="2" t="inlineStr">
        <is>
          <t>29/04/1993</t>
        </is>
      </c>
      <c r="I389" s="2" t="inlineStr">
        <is>
          <t>04/09/1980</t>
        </is>
      </c>
      <c r="J389" s="2" t="inlineStr">
        <is>
          <t>TACNA</t>
        </is>
      </c>
      <c r="K389" s="2" t="inlineStr">
        <is>
          <t>TACNA</t>
        </is>
      </c>
      <c r="L389" s="2" t="inlineStr">
        <is>
          <t>CRL. GREG. ALBARRACIN LANCHIPA</t>
        </is>
      </c>
      <c r="M389" s="2" t="inlineStr">
        <is>
          <t>OVL. CUSCO NRO. S/N FND. LA AGRONOMICA</t>
        </is>
      </c>
      <c r="N389" s="2" t="inlineStr">
        <is>
          <t>-</t>
        </is>
      </c>
      <c r="O389" s="2" t="inlineStr">
        <is>
          <t>-</t>
        </is>
      </c>
      <c r="P389" s="2" t="inlineStr">
        <is>
          <t>SIN ACTIVIDAD</t>
        </is>
      </c>
      <c r="Q389" s="2" t="inlineStr">
        <is>
          <t>ELAB DE OTROS PROD. ALIMENTICIOS.</t>
        </is>
      </c>
      <c r="R389" s="2" t="inlineStr">
        <is>
          <t>SERVICIOS AGRICOLAS, GANADERAS.</t>
        </is>
      </c>
      <c r="S389" s="2" t="inlineStr">
        <is>
          <t>-</t>
        </is>
      </c>
      <c r="T389" s="2" t="inlineStr">
        <is>
          <t>NO</t>
        </is>
      </c>
      <c r="U389" s="2" t="inlineStr">
        <is>
          <t>-</t>
        </is>
      </c>
      <c r="V389" s="2" t="inlineStr">
        <is>
          <t>-</t>
        </is>
      </c>
      <c r="W389" s="2" t="inlineStr">
        <is>
          <t>-</t>
        </is>
      </c>
      <c r="X389" s="2" t="inlineStr">
        <is>
          <t>-</t>
        </is>
      </c>
    </row>
    <row r="390">
      <c r="A390" s="2" t="inlineStr">
        <is>
          <t>20601154499</t>
        </is>
      </c>
      <c r="B390" s="2" t="inlineStr">
        <is>
          <t>GRUPO ORO MUNDO SOCIEDAD COMERCIAL DE RESPONSABILIDAD LIMITADA - GRUP. OROMUN S.R.L.</t>
        </is>
      </c>
      <c r="C390" s="2" t="inlineStr">
        <is>
          <t>SOC.COM.RESPONS. LTDA</t>
        </is>
      </c>
      <c r="D390" s="2" t="inlineStr">
        <is>
          <t>-</t>
        </is>
      </c>
      <c r="E390" s="2" t="inlineStr">
        <is>
          <t>-</t>
        </is>
      </c>
      <c r="F390" s="2" t="inlineStr">
        <is>
          <t>HABIDO</t>
        </is>
      </c>
      <c r="G390" s="2" t="inlineStr">
        <is>
          <t>ACTIVO</t>
        </is>
      </c>
      <c r="H390" s="2" t="inlineStr">
        <is>
          <t>14/04/2016</t>
        </is>
      </c>
      <c r="I390" s="2" t="inlineStr">
        <is>
          <t>20/04/2016</t>
        </is>
      </c>
      <c r="J390" s="2" t="inlineStr">
        <is>
          <t>TACNA</t>
        </is>
      </c>
      <c r="K390" s="2" t="inlineStr">
        <is>
          <t>TARATA</t>
        </is>
      </c>
      <c r="L390" s="2" t="inlineStr">
        <is>
          <t>ESTIQUE</t>
        </is>
      </c>
      <c r="M390" s="2" t="inlineStr">
        <is>
          <t>MZA. G LOTE. 07 C.P. ESTIQUE PUEBLO (ESQUINA DE LA PLAZA PRINCIPAL)</t>
        </is>
      </c>
      <c r="N390" s="2" t="inlineStr">
        <is>
          <t>-</t>
        </is>
      </c>
      <c r="O390" s="2" t="inlineStr">
        <is>
          <t>-</t>
        </is>
      </c>
      <c r="P390" s="2" t="inlineStr">
        <is>
          <t>SIN ACTIVIDAD</t>
        </is>
      </c>
      <c r="Q390" s="2" t="inlineStr">
        <is>
          <t>VTA.  MAY. DE MATERIAS PRIMAS AGROPEC.</t>
        </is>
      </c>
      <c r="R390" s="2" t="inlineStr">
        <is>
          <t>VTA. MAY. ALIMENTOS, BEBIDAS Y TABACO.</t>
        </is>
      </c>
      <c r="S390" s="2" t="inlineStr">
        <is>
          <t>ELAB. DE ACEITE Y GRASAS.</t>
        </is>
      </c>
      <c r="T390" s="2" t="inlineStr">
        <is>
          <t>NO</t>
        </is>
      </c>
      <c r="U390" s="2" t="inlineStr">
        <is>
          <t>-</t>
        </is>
      </c>
      <c r="V390" s="2" t="inlineStr">
        <is>
          <t>-</t>
        </is>
      </c>
      <c r="W390" s="2" t="inlineStr">
        <is>
          <t>-</t>
        </is>
      </c>
      <c r="X390" s="2" t="inlineStr">
        <is>
          <t>-</t>
        </is>
      </c>
    </row>
    <row r="391">
      <c r="A391" s="2" t="inlineStr">
        <is>
          <t>20448748902</t>
        </is>
      </c>
      <c r="B391" s="2" t="inlineStr">
        <is>
          <t>INDUSTRIAS AGROALIMENTOS EL ESTABLO SOCIEDAD COMERCIAL DE RESPONSABILIDAD LIMITADA</t>
        </is>
      </c>
      <c r="C391" s="2" t="inlineStr">
        <is>
          <t>SOC.COM.RESPONS. LTDA</t>
        </is>
      </c>
      <c r="D391" s="2" t="inlineStr">
        <is>
          <t>-</t>
        </is>
      </c>
      <c r="E391" s="2" t="inlineStr">
        <is>
          <t>-</t>
        </is>
      </c>
      <c r="F391" s="2" t="inlineStr">
        <is>
          <t>HABIDO</t>
        </is>
      </c>
      <c r="G391" s="2" t="inlineStr">
        <is>
          <t>ACTIVO</t>
        </is>
      </c>
      <c r="H391" s="2" t="inlineStr">
        <is>
          <t>07/06/2013</t>
        </is>
      </c>
      <c r="I391" s="2" t="inlineStr">
        <is>
          <t>05/09/2013</t>
        </is>
      </c>
      <c r="J391" s="2" t="inlineStr">
        <is>
          <t>PUNO</t>
        </is>
      </c>
      <c r="K391" s="2" t="inlineStr">
        <is>
          <t>LAMPA</t>
        </is>
      </c>
      <c r="L391" s="2" t="inlineStr">
        <is>
          <t>LAMPA</t>
        </is>
      </c>
      <c r="M391" s="2" t="inlineStr">
        <is>
          <t>DOBLE CANCHA TIKA ESKINA KM. 24 C.C. DE CATACHA (CARRETERA JULIACA LAMPA KM 24)</t>
        </is>
      </c>
      <c r="N391" s="2" t="inlineStr">
        <is>
          <t>-</t>
        </is>
      </c>
      <c r="O391" s="2" t="inlineStr">
        <is>
          <t>-</t>
        </is>
      </c>
      <c r="P391" s="2" t="inlineStr">
        <is>
          <t>SIN ACTIVIDAD</t>
        </is>
      </c>
      <c r="Q391" s="2" t="inlineStr">
        <is>
          <t>ELAB DE OTROS PROD. ALIMENTICIOS.</t>
        </is>
      </c>
      <c r="R391" s="2" t="inlineStr">
        <is>
          <t>-</t>
        </is>
      </c>
      <c r="S391" s="2" t="inlineStr">
        <is>
          <t>-</t>
        </is>
      </c>
      <c r="T391" s="2" t="inlineStr">
        <is>
          <t>NO</t>
        </is>
      </c>
      <c r="U391" s="2" t="inlineStr">
        <is>
          <t>SI, incorporado al Régimen de Buenos Contribuyentes (Resolución N° 2130050004348) a partir del 01/02/2017</t>
        </is>
      </c>
      <c r="V391" s="2" t="inlineStr">
        <is>
          <t>-</t>
        </is>
      </c>
      <c r="W391" s="2" t="inlineStr">
        <is>
          <t>-</t>
        </is>
      </c>
      <c r="X391" s="2" t="inlineStr">
        <is>
          <t>-</t>
        </is>
      </c>
    </row>
    <row r="392">
      <c r="A392" s="2" t="inlineStr">
        <is>
          <t>20323699365</t>
        </is>
      </c>
      <c r="B392" s="2" t="inlineStr">
        <is>
          <t>INVERSIONES PERUALP S.A.</t>
        </is>
      </c>
      <c r="C392" s="2" t="inlineStr">
        <is>
          <t>SOCIEDAD ANONIMA</t>
        </is>
      </c>
      <c r="D392" s="2" t="inlineStr">
        <is>
          <t>-</t>
        </is>
      </c>
      <c r="E392" s="2" t="inlineStr">
        <is>
          <t>FLORALP</t>
        </is>
      </c>
      <c r="F392" s="2" t="inlineStr">
        <is>
          <t>HABIDO</t>
        </is>
      </c>
      <c r="G392" s="2" t="inlineStr">
        <is>
          <t>ACTIVO</t>
        </is>
      </c>
      <c r="H392" s="2" t="inlineStr">
        <is>
          <t>16/10/1997</t>
        </is>
      </c>
      <c r="I392" s="2" t="inlineStr">
        <is>
          <t>15/10/1997</t>
        </is>
      </c>
      <c r="J392" s="2" t="inlineStr">
        <is>
          <t>PASCO</t>
        </is>
      </c>
      <c r="K392" s="2" t="inlineStr">
        <is>
          <t>OXAPAMPA</t>
        </is>
      </c>
      <c r="L392" s="2" t="inlineStr">
        <is>
          <t>CHONTABAMBA</t>
        </is>
      </c>
      <c r="M392" s="2" t="inlineStr">
        <is>
          <t>CAR. PRINCIPAL KM. 2 BAR. BARRIO NUEVA FLORIDA (MARGEN DERECHA CARRETERA A CHONTABAMBA)</t>
        </is>
      </c>
      <c r="N392" s="2" t="inlineStr">
        <is>
          <t>-</t>
        </is>
      </c>
      <c r="O392" s="2" t="inlineStr">
        <is>
          <t>-</t>
        </is>
      </c>
      <c r="P392" s="2" t="inlineStr">
        <is>
          <t>IMPORTADOR/EXPORTADOR</t>
        </is>
      </c>
      <c r="Q392" s="2" t="inlineStr">
        <is>
          <t>ELAB DE PRODUCTOS LACTEOS.</t>
        </is>
      </c>
      <c r="R392" s="2" t="inlineStr">
        <is>
          <t>TRANSPORTE  DE CARGA POR CARRETERA.</t>
        </is>
      </c>
      <c r="S392" s="2" t="inlineStr">
        <is>
          <t>-</t>
        </is>
      </c>
      <c r="T392" s="2" t="inlineStr">
        <is>
          <t>NO</t>
        </is>
      </c>
      <c r="U392" s="2" t="inlineStr">
        <is>
          <t>-</t>
        </is>
      </c>
      <c r="V392" s="2" t="inlineStr">
        <is>
          <t>-</t>
        </is>
      </c>
      <c r="W392" s="2" t="inlineStr">
        <is>
          <t>-</t>
        </is>
      </c>
      <c r="X392" s="2" t="inlineStr">
        <is>
          <t>-</t>
        </is>
      </c>
    </row>
    <row r="393">
      <c r="A393" s="2" t="inlineStr">
        <is>
          <t>20608865927</t>
        </is>
      </c>
      <c r="B393" s="2" t="inlineStr">
        <is>
          <t>LAS PUINAHUINAS S.A.C.</t>
        </is>
      </c>
      <c r="C393" s="2" t="inlineStr">
        <is>
          <t>SOCIEDAD ANONIMA CERRADA</t>
        </is>
      </c>
      <c r="D393" s="2" t="inlineStr">
        <is>
          <t>-</t>
        </is>
      </c>
      <c r="E393" s="2" t="inlineStr">
        <is>
          <t>-</t>
        </is>
      </c>
      <c r="F393" s="2" t="inlineStr">
        <is>
          <t>HABIDO</t>
        </is>
      </c>
      <c r="G393" s="2" t="inlineStr">
        <is>
          <t>ACTIVO</t>
        </is>
      </c>
      <c r="H393" s="2" t="inlineStr">
        <is>
          <t>10/09/2024</t>
        </is>
      </c>
      <c r="I393" s="2" t="inlineStr">
        <is>
          <t>10/09/2024</t>
        </is>
      </c>
      <c r="J393" s="2" t="inlineStr">
        <is>
          <t>LORETO</t>
        </is>
      </c>
      <c r="K393" s="2" t="inlineStr">
        <is>
          <t>REQUENA</t>
        </is>
      </c>
      <c r="L393" s="2" t="inlineStr">
        <is>
          <t>PUINAHUA</t>
        </is>
      </c>
      <c r="M393" s="2" t="inlineStr">
        <is>
          <t>NRO. S/N COM. NATIVA ANCASH</t>
        </is>
      </c>
      <c r="N393" s="2" t="inlineStr">
        <is>
          <t>-</t>
        </is>
      </c>
      <c r="O393" s="2" t="inlineStr">
        <is>
          <t>-</t>
        </is>
      </c>
      <c r="P393" s="2" t="inlineStr">
        <is>
          <t>SIN ACTIVIDAD</t>
        </is>
      </c>
      <c r="Q393" s="2" t="inlineStr">
        <is>
          <t>EXPLOTACION MIXTA.</t>
        </is>
      </c>
      <c r="R393" s="2" t="inlineStr">
        <is>
          <t>-</t>
        </is>
      </c>
      <c r="S393" s="2" t="inlineStr">
        <is>
          <t>-</t>
        </is>
      </c>
      <c r="T393" s="2" t="inlineStr">
        <is>
          <t>NO</t>
        </is>
      </c>
      <c r="U393" s="2" t="inlineStr">
        <is>
          <t>-</t>
        </is>
      </c>
      <c r="V393" s="2" t="inlineStr">
        <is>
          <t>-</t>
        </is>
      </c>
      <c r="W393" s="2" t="inlineStr">
        <is>
          <t>-</t>
        </is>
      </c>
      <c r="X393" s="2" t="inlineStr">
        <is>
          <t>-</t>
        </is>
      </c>
    </row>
    <row r="394">
      <c r="A394" s="2" t="inlineStr">
        <is>
          <t>20608952315</t>
        </is>
      </c>
      <c r="B394" s="2" t="inlineStr">
        <is>
          <t>NUMBERI S.A.C.</t>
        </is>
      </c>
      <c r="C394" s="2" t="inlineStr">
        <is>
          <t>SOCIEDAD ANONIMA CERRADA</t>
        </is>
      </c>
      <c r="D394" s="2" t="inlineStr">
        <is>
          <t>-</t>
        </is>
      </c>
      <c r="E394" s="2" t="inlineStr">
        <is>
          <t>-</t>
        </is>
      </c>
      <c r="F394" s="2" t="inlineStr">
        <is>
          <t>HABIDO</t>
        </is>
      </c>
      <c r="G394" s="2" t="inlineStr">
        <is>
          <t>ACTIVO</t>
        </is>
      </c>
      <c r="H394" s="2" t="inlineStr">
        <is>
          <t>10/01/2022</t>
        </is>
      </c>
      <c r="I394" s="2" t="inlineStr">
        <is>
          <t>01/02/2022</t>
        </is>
      </c>
      <c r="J394" s="2" t="inlineStr">
        <is>
          <t>MADRE DE DIOS</t>
        </is>
      </c>
      <c r="K394" s="2" t="inlineStr">
        <is>
          <t>TAMBOPATA</t>
        </is>
      </c>
      <c r="L394" s="2" t="inlineStr">
        <is>
          <t>TAMBOPATA</t>
        </is>
      </c>
      <c r="M394" s="2" t="inlineStr">
        <is>
          <t>JR. AMAZONAS NRO. 342 OTR. CERCADO</t>
        </is>
      </c>
      <c r="N394" s="2" t="inlineStr">
        <is>
          <t>-</t>
        </is>
      </c>
      <c r="O394" s="2" t="inlineStr">
        <is>
          <t>-</t>
        </is>
      </c>
      <c r="P394" s="2" t="inlineStr">
        <is>
          <t>SIN ACTIVIDAD</t>
        </is>
      </c>
      <c r="Q394" s="2" t="inlineStr">
        <is>
          <t>VTA. MAY. ALIMENTOS, BEBIDAS Y TABACO.</t>
        </is>
      </c>
      <c r="R394" s="2" t="inlineStr">
        <is>
          <t>EDUCACION DE ADULTOS Y OTROS</t>
        </is>
      </c>
      <c r="S394" s="2" t="inlineStr">
        <is>
          <t>-</t>
        </is>
      </c>
      <c r="T394" s="2" t="inlineStr">
        <is>
          <t>NO</t>
        </is>
      </c>
      <c r="U394" s="2" t="inlineStr">
        <is>
          <t>-</t>
        </is>
      </c>
      <c r="V394" s="2" t="inlineStr">
        <is>
          <t>-</t>
        </is>
      </c>
      <c r="W394" s="2" t="inlineStr">
        <is>
          <t>-</t>
        </is>
      </c>
      <c r="X394" s="2" t="inlineStr">
        <is>
          <t>-</t>
        </is>
      </c>
    </row>
    <row r="395">
      <c r="A395" s="2" t="inlineStr">
        <is>
          <t>20487226875</t>
        </is>
      </c>
      <c r="B395" s="2" t="inlineStr">
        <is>
          <t>ORGANIZACION CENTRAL DE PRODUCTORES DE GRANADILLAS ESPECIALES DE LA PROVINCIA DE OXAPAMPA-PASCO</t>
        </is>
      </c>
      <c r="C395" s="2" t="inlineStr">
        <is>
          <t>ASOCIACION</t>
        </is>
      </c>
      <c r="D395" s="2" t="inlineStr">
        <is>
          <t>-</t>
        </is>
      </c>
      <c r="E395" s="2" t="inlineStr">
        <is>
          <t>-</t>
        </is>
      </c>
      <c r="F395" s="2" t="inlineStr">
        <is>
          <t>HABIDO</t>
        </is>
      </c>
      <c r="G395" s="2" t="inlineStr">
        <is>
          <t>ACTIVO</t>
        </is>
      </c>
      <c r="H395" s="2" t="inlineStr">
        <is>
          <t>30/12/2009</t>
        </is>
      </c>
      <c r="I395" s="2" t="inlineStr">
        <is>
          <t>01/01/2010</t>
        </is>
      </c>
      <c r="J395" s="2" t="inlineStr">
        <is>
          <t>PASCO</t>
        </is>
      </c>
      <c r="K395" s="2" t="inlineStr">
        <is>
          <t>OXAPAMPA</t>
        </is>
      </c>
      <c r="L395" s="2" t="inlineStr">
        <is>
          <t>OXAPAMPA</t>
        </is>
      </c>
      <c r="M395" s="2" t="inlineStr">
        <is>
          <t>PJ. RICHLE NRO. 182 INT. 2 URB. OXAPAMPA (S72827129 DETRAS DE HOSPITAL GENERAL)</t>
        </is>
      </c>
      <c r="N395" s="2" t="inlineStr">
        <is>
          <t>-</t>
        </is>
      </c>
      <c r="O395" s="2" t="inlineStr">
        <is>
          <t>-</t>
        </is>
      </c>
      <c r="P395" s="2" t="inlineStr">
        <is>
          <t>IMPORTADOR/EXPORTADOR</t>
        </is>
      </c>
      <c r="Q395" s="2" t="inlineStr">
        <is>
          <t>TRANSPORTE  DE CARGA POR CARRETERA.</t>
        </is>
      </c>
      <c r="R395" s="2" t="inlineStr">
        <is>
          <t>CULTIVO DE FRUTAS.</t>
        </is>
      </c>
      <c r="S395" s="2" t="inlineStr">
        <is>
          <t>-</t>
        </is>
      </c>
      <c r="T395" s="2" t="inlineStr">
        <is>
          <t>NO</t>
        </is>
      </c>
      <c r="U395" s="2" t="inlineStr">
        <is>
          <t>-</t>
        </is>
      </c>
      <c r="V395" s="2" t="inlineStr">
        <is>
          <t>-</t>
        </is>
      </c>
      <c r="W395" s="2" t="inlineStr">
        <is>
          <t>-</t>
        </is>
      </c>
      <c r="X395" s="2" t="inlineStr">
        <is>
          <t>-</t>
        </is>
      </c>
    </row>
    <row r="396">
      <c r="A396" s="2" t="inlineStr">
        <is>
          <t>20567261523</t>
        </is>
      </c>
      <c r="B396" s="2" t="inlineStr">
        <is>
          <t>ORGANIZACION DE MANEJO DE RECURSOS NATURALES BUENOS AIRES</t>
        </is>
      </c>
      <c r="C396" s="2" t="inlineStr">
        <is>
          <t>ASOCIACION</t>
        </is>
      </c>
      <c r="D396" s="2" t="inlineStr">
        <is>
          <t>-</t>
        </is>
      </c>
      <c r="E396" s="2" t="inlineStr">
        <is>
          <t>-</t>
        </is>
      </c>
      <c r="F396" s="2" t="inlineStr">
        <is>
          <t>HABIDO</t>
        </is>
      </c>
      <c r="G396" s="2" t="inlineStr">
        <is>
          <t>ACTIVO</t>
        </is>
      </c>
      <c r="H396" s="2" t="inlineStr">
        <is>
          <t>10/08/2020</t>
        </is>
      </c>
      <c r="I396" s="2" t="inlineStr">
        <is>
          <t>10/08/2020</t>
        </is>
      </c>
      <c r="J396" s="2" t="inlineStr">
        <is>
          <t>LORETO</t>
        </is>
      </c>
      <c r="K396" s="2" t="inlineStr">
        <is>
          <t>MAYNAS</t>
        </is>
      </c>
      <c r="L396" s="2" t="inlineStr">
        <is>
          <t>IQUITOS</t>
        </is>
      </c>
      <c r="M396" s="2" t="inlineStr">
        <is>
          <t>MZA. B LOTE. 1 URB. TAMBO (CON NAVARRO CAUPER)</t>
        </is>
      </c>
      <c r="N396" s="2" t="inlineStr">
        <is>
          <t>-</t>
        </is>
      </c>
      <c r="O396" s="2" t="inlineStr">
        <is>
          <t>-</t>
        </is>
      </c>
      <c r="P396" s="2" t="inlineStr">
        <is>
          <t>SIN ACTIVIDAD</t>
        </is>
      </c>
      <c r="Q396" s="2" t="inlineStr">
        <is>
          <t>ACTIVIDADES OTRAS ASOCIACIONES NCP.</t>
        </is>
      </c>
      <c r="R396" s="2" t="inlineStr">
        <is>
          <t>-</t>
        </is>
      </c>
      <c r="S396" s="2" t="inlineStr">
        <is>
          <t>-</t>
        </is>
      </c>
      <c r="T396" s="2" t="inlineStr">
        <is>
          <t>NO</t>
        </is>
      </c>
      <c r="U396" s="2" t="inlineStr">
        <is>
          <t>-</t>
        </is>
      </c>
      <c r="V396" s="2" t="inlineStr">
        <is>
          <t>-</t>
        </is>
      </c>
      <c r="W396" s="2" t="inlineStr">
        <is>
          <t>-</t>
        </is>
      </c>
      <c r="X396" s="2" t="inlineStr">
        <is>
          <t>-</t>
        </is>
      </c>
    </row>
    <row r="397">
      <c r="A397" s="2" t="inlineStr">
        <is>
          <t>20529088176</t>
        </is>
      </c>
      <c r="B397" s="2" t="inlineStr">
        <is>
          <t>PRODUCTORES ASOCIADOS DE PAPA AMARILLA TUMBAY "PAPATY</t>
        </is>
      </c>
      <c r="C397" s="2" t="inlineStr">
        <is>
          <t>ASOCIACION</t>
        </is>
      </c>
      <c r="D397" s="2" t="inlineStr">
        <is>
          <t>-</t>
        </is>
      </c>
      <c r="E397" s="2" t="inlineStr">
        <is>
          <t>PAPATY</t>
        </is>
      </c>
      <c r="F397" s="2" t="inlineStr">
        <is>
          <t>HABIDO</t>
        </is>
      </c>
      <c r="G397" s="2" t="inlineStr">
        <is>
          <t>ACTIVO</t>
        </is>
      </c>
      <c r="H397" s="2" t="inlineStr">
        <is>
          <t>16/01/2012</t>
        </is>
      </c>
      <c r="I397" s="2" t="inlineStr">
        <is>
          <t>16/01/2012</t>
        </is>
      </c>
      <c r="J397" s="2" t="inlineStr">
        <is>
          <t>HUANUCO</t>
        </is>
      </c>
      <c r="K397" s="2" t="inlineStr">
        <is>
          <t>AMBO</t>
        </is>
      </c>
      <c r="L397" s="2" t="inlineStr">
        <is>
          <t>TOMAY KICHWA</t>
        </is>
      </c>
      <c r="M397" s="2" t="inlineStr">
        <is>
          <t>CAL. HUALLAGA NRO. 1596 OTR. LAS PAMPAS (3 CDRAS ANTES D LLEGAR A IGLESIA HERMITA)</t>
        </is>
      </c>
      <c r="N397" s="2" t="inlineStr">
        <is>
          <t>-</t>
        </is>
      </c>
      <c r="O397" s="2" t="inlineStr">
        <is>
          <t>-</t>
        </is>
      </c>
      <c r="P397" s="2" t="inlineStr">
        <is>
          <t>SIN ACTIVIDAD</t>
        </is>
      </c>
      <c r="Q397" s="2" t="inlineStr">
        <is>
          <t>CULTIVO DE FRUTAS.</t>
        </is>
      </c>
      <c r="R397" s="2" t="inlineStr">
        <is>
          <t>ELAB DE OTROS PROD. ALIMENTICIOS.</t>
        </is>
      </c>
      <c r="S397" s="2" t="inlineStr">
        <is>
          <t>OTRAS ACTIVIDADES DE TRANSPORTES.</t>
        </is>
      </c>
      <c r="T397" s="2" t="inlineStr">
        <is>
          <t>NO</t>
        </is>
      </c>
      <c r="U397" s="2" t="inlineStr">
        <is>
          <t>-</t>
        </is>
      </c>
      <c r="V397" s="2" t="inlineStr">
        <is>
          <t>-</t>
        </is>
      </c>
      <c r="W397" s="2" t="inlineStr">
        <is>
          <t>-</t>
        </is>
      </c>
      <c r="X397" s="2" t="inlineStr">
        <is>
          <t>-</t>
        </is>
      </c>
    </row>
    <row r="398">
      <c r="A398" s="2" t="inlineStr">
        <is>
          <t>20600838947</t>
        </is>
      </c>
      <c r="B398" s="2" t="inlineStr">
        <is>
          <t>PRODUCTOS LACTEOS AREQUIPA S.A.</t>
        </is>
      </c>
      <c r="C398" s="2" t="inlineStr">
        <is>
          <t>SOCIEDAD ANONIMA</t>
        </is>
      </c>
      <c r="D398" s="2" t="inlineStr">
        <is>
          <t>-</t>
        </is>
      </c>
      <c r="E398" s="2" t="inlineStr">
        <is>
          <t>-</t>
        </is>
      </c>
      <c r="F398" s="2" t="inlineStr">
        <is>
          <t>HABIDO</t>
        </is>
      </c>
      <c r="G398" s="2" t="inlineStr">
        <is>
          <t>ACTIVO</t>
        </is>
      </c>
      <c r="H398" s="2" t="inlineStr">
        <is>
          <t>26/11/2015</t>
        </is>
      </c>
      <c r="I398" s="2" t="inlineStr">
        <is>
          <t>26/11/2015</t>
        </is>
      </c>
      <c r="J398" s="2" t="inlineStr">
        <is>
          <t>AREQUIPA</t>
        </is>
      </c>
      <c r="K398" s="2" t="inlineStr">
        <is>
          <t>CAYLLOMA</t>
        </is>
      </c>
      <c r="L398" s="2" t="inlineStr">
        <is>
          <t>MAJES</t>
        </is>
      </c>
      <c r="M398" s="2" t="inlineStr">
        <is>
          <t>PARCELA NRO. S/N ASENTAMIENTO B-3 (CAL ASPAM)</t>
        </is>
      </c>
      <c r="N398" s="2" t="inlineStr">
        <is>
          <t>-</t>
        </is>
      </c>
      <c r="O398" s="2" t="inlineStr">
        <is>
          <t>-</t>
        </is>
      </c>
      <c r="P398" s="2" t="inlineStr">
        <is>
          <t>SIN ACTIVIDAD</t>
        </is>
      </c>
      <c r="Q398" s="2" t="inlineStr">
        <is>
          <t>ELAB DE PRODUCTOS LACTEOS.</t>
        </is>
      </c>
      <c r="R398" s="2" t="inlineStr">
        <is>
          <t>-</t>
        </is>
      </c>
      <c r="S398" s="2" t="inlineStr">
        <is>
          <t>-</t>
        </is>
      </c>
      <c r="T398" s="2" t="inlineStr">
        <is>
          <t>NO</t>
        </is>
      </c>
      <c r="U398" s="2" t="inlineStr">
        <is>
          <t>-</t>
        </is>
      </c>
      <c r="V398" s="2" t="inlineStr">
        <is>
          <t>-</t>
        </is>
      </c>
      <c r="W398" s="2" t="inlineStr">
        <is>
          <t>-</t>
        </is>
      </c>
      <c r="X398" s="2" t="inlineStr">
        <is>
          <t>-</t>
        </is>
      </c>
    </row>
    <row r="399">
      <c r="A399" s="2" t="inlineStr">
        <is>
          <t>20527491232</t>
        </is>
      </c>
      <c r="B399" s="2" t="inlineStr">
        <is>
          <t>RECOLECTORES ORGANICOS DE LA NUEZ AMAZONICA DEL PERU</t>
        </is>
      </c>
      <c r="C399" s="2" t="inlineStr">
        <is>
          <t>ASOCIACION</t>
        </is>
      </c>
      <c r="D399" s="2" t="inlineStr">
        <is>
          <t>-</t>
        </is>
      </c>
      <c r="E399" s="2" t="inlineStr">
        <is>
          <t>-</t>
        </is>
      </c>
      <c r="F399" s="2" t="inlineStr">
        <is>
          <t>HABIDO</t>
        </is>
      </c>
      <c r="G399" s="2" t="inlineStr">
        <is>
          <t>ACTIVO</t>
        </is>
      </c>
      <c r="H399" s="2" t="inlineStr">
        <is>
          <t>24/01/2018</t>
        </is>
      </c>
      <c r="I399" s="2" t="inlineStr">
        <is>
          <t>24/01/2018</t>
        </is>
      </c>
      <c r="J399" s="2" t="inlineStr">
        <is>
          <t>MADRE DE DIOS</t>
        </is>
      </c>
      <c r="K399" s="2" t="inlineStr">
        <is>
          <t>TAMBOPATA</t>
        </is>
      </c>
      <c r="L399" s="2" t="inlineStr">
        <is>
          <t>TAMBOPATA</t>
        </is>
      </c>
      <c r="M399" s="2" t="inlineStr">
        <is>
          <t>JR. BILLINGHURST NRO. 431 RES. S/N (FRENTE A LA ANTENA TV PERU)</t>
        </is>
      </c>
      <c r="N399" s="2" t="inlineStr">
        <is>
          <t>-</t>
        </is>
      </c>
      <c r="O399" s="2" t="inlineStr">
        <is>
          <t>-</t>
        </is>
      </c>
      <c r="P399" s="2" t="inlineStr">
        <is>
          <t>EXPORTADOR</t>
        </is>
      </c>
      <c r="Q399" s="2" t="inlineStr">
        <is>
          <t>CULTIVO DE HORTALIZAS Y LEGUMBRES.</t>
        </is>
      </c>
      <c r="R399" s="2" t="inlineStr">
        <is>
          <t>-</t>
        </is>
      </c>
      <c r="S399" s="2" t="inlineStr">
        <is>
          <t>-</t>
        </is>
      </c>
      <c r="T399" s="2" t="inlineStr">
        <is>
          <t>NO</t>
        </is>
      </c>
      <c r="U399" s="2" t="inlineStr">
        <is>
          <t>-</t>
        </is>
      </c>
      <c r="V399" s="2" t="inlineStr">
        <is>
          <t>-</t>
        </is>
      </c>
      <c r="W399" s="2" t="inlineStr">
        <is>
          <t>-</t>
        </is>
      </c>
      <c r="X399" s="2" t="inlineStr">
        <is>
          <t>-</t>
        </is>
      </c>
    </row>
    <row r="400">
      <c r="A400" s="2" t="inlineStr">
        <is>
          <t>20568236034</t>
        </is>
      </c>
      <c r="B400" s="2" t="inlineStr">
        <is>
          <t>RED DE ASOCIACIONES DE MUJERES PRODUCTORAS Y EMPRENDENDORAS DE LA PROVINCIA DE JAUJA</t>
        </is>
      </c>
      <c r="C400" s="2" t="inlineStr">
        <is>
          <t>ASOCIACION</t>
        </is>
      </c>
      <c r="D400" s="2" t="inlineStr">
        <is>
          <t>-</t>
        </is>
      </c>
      <c r="E400" s="2" t="inlineStr">
        <is>
          <t>-</t>
        </is>
      </c>
      <c r="F400" s="2" t="inlineStr">
        <is>
          <t>HABIDO</t>
        </is>
      </c>
      <c r="G400" s="2" t="inlineStr">
        <is>
          <t>ACTIVO</t>
        </is>
      </c>
      <c r="H400" s="2" t="inlineStr">
        <is>
          <t>30/04/2025</t>
        </is>
      </c>
      <c r="I400" s="2" t="inlineStr">
        <is>
          <t>21/04/2025</t>
        </is>
      </c>
      <c r="J400" s="2" t="inlineStr">
        <is>
          <t>JUNIN</t>
        </is>
      </c>
      <c r="K400" s="2" t="inlineStr">
        <is>
          <t>JAUJA</t>
        </is>
      </c>
      <c r="L400" s="2" t="inlineStr">
        <is>
          <t>ATAURA</t>
        </is>
      </c>
      <c r="M400" s="2" t="inlineStr">
        <is>
          <t>CAR. CENTRAL KM. 85 OTR. PUEBLO ANTAURA (S76802469 EN EL LOGO DE LA JAUJINITA)</t>
        </is>
      </c>
      <c r="N400" s="2" t="inlineStr">
        <is>
          <t>-</t>
        </is>
      </c>
      <c r="O400" s="2" t="inlineStr">
        <is>
          <t>-</t>
        </is>
      </c>
      <c r="P400" s="2" t="inlineStr">
        <is>
          <t>SIN ACTIVIDAD</t>
        </is>
      </c>
      <c r="Q400" s="2" t="inlineStr">
        <is>
          <t>ACTIVIDADES OTRAS ASOCIACIONES NCP.</t>
        </is>
      </c>
      <c r="R400" s="2" t="inlineStr">
        <is>
          <t>-</t>
        </is>
      </c>
      <c r="S400" s="2" t="inlineStr">
        <is>
          <t>-</t>
        </is>
      </c>
      <c r="T400" s="2" t="inlineStr">
        <is>
          <t>NO</t>
        </is>
      </c>
      <c r="U400" s="2" t="inlineStr">
        <is>
          <t>-</t>
        </is>
      </c>
      <c r="V400" s="2" t="inlineStr">
        <is>
          <t>-</t>
        </is>
      </c>
      <c r="W400" s="2" t="inlineStr">
        <is>
          <t>-</t>
        </is>
      </c>
      <c r="X400" s="2" t="inlineStr">
        <is>
          <t>-</t>
        </is>
      </c>
    </row>
    <row r="401">
      <c r="A401" s="2" t="inlineStr">
        <is>
          <t>20541732706</t>
        </is>
      </c>
      <c r="B401" s="2" t="inlineStr">
        <is>
          <t>SERVICIO PARA EL DESARROLLO INTEGRAL RURAL</t>
        </is>
      </c>
      <c r="C401" s="2" t="inlineStr">
        <is>
          <t>ASOCIACION</t>
        </is>
      </c>
      <c r="D401" s="2" t="inlineStr">
        <is>
          <t>-</t>
        </is>
      </c>
      <c r="E401" s="2" t="inlineStr">
        <is>
          <t>SEDIR</t>
        </is>
      </c>
      <c r="F401" s="2" t="inlineStr">
        <is>
          <t>HABIDO</t>
        </is>
      </c>
      <c r="G401" s="2" t="inlineStr">
        <is>
          <t>ACTIVO</t>
        </is>
      </c>
      <c r="H401" s="2" t="inlineStr">
        <is>
          <t>07/09/2012</t>
        </is>
      </c>
      <c r="I401" s="2" t="inlineStr">
        <is>
          <t>01/09/2012</t>
        </is>
      </c>
      <c r="J401" s="2" t="inlineStr">
        <is>
          <t>ANCASH</t>
        </is>
      </c>
      <c r="K401" s="2" t="inlineStr">
        <is>
          <t>SANTA</t>
        </is>
      </c>
      <c r="L401" s="2" t="inlineStr">
        <is>
          <t>MORO</t>
        </is>
      </c>
      <c r="M401" s="2" t="inlineStr">
        <is>
          <t>OTR. PARCELA NRO. 291 OTR. BELLAVISTA SECTOR CUSHIPA (CARRETERA A MORO PASANDO GRIFO LOVI)</t>
        </is>
      </c>
      <c r="N401" s="2" t="inlineStr">
        <is>
          <t>-</t>
        </is>
      </c>
      <c r="O401" s="2" t="inlineStr">
        <is>
          <t>-</t>
        </is>
      </c>
      <c r="P401" s="2" t="inlineStr">
        <is>
          <t>SIN ACTIVIDAD</t>
        </is>
      </c>
      <c r="Q401" s="2" t="inlineStr">
        <is>
          <t>ACTIVIDADES OTRAS ASOCIACIONES NCP.</t>
        </is>
      </c>
      <c r="R401" s="2" t="inlineStr">
        <is>
          <t>CULTIVO DE FRUTAS.</t>
        </is>
      </c>
      <c r="S401" s="2" t="inlineStr">
        <is>
          <t>CRIA DE ANIMALES DOMESTICOS.</t>
        </is>
      </c>
      <c r="T401" s="2" t="inlineStr">
        <is>
          <t>NO</t>
        </is>
      </c>
      <c r="U401" s="2" t="inlineStr">
        <is>
          <t>-</t>
        </is>
      </c>
      <c r="V401" s="2" t="inlineStr">
        <is>
          <t>-</t>
        </is>
      </c>
      <c r="W401" s="2" t="inlineStr">
        <is>
          <t>-</t>
        </is>
      </c>
      <c r="X401" s="2" t="inlineStr">
        <is>
          <t>-</t>
        </is>
      </c>
    </row>
    <row r="402">
      <c r="A402" s="2" t="inlineStr">
        <is>
          <t>20406542671</t>
        </is>
      </c>
      <c r="B402" s="2" t="inlineStr">
        <is>
          <t>SOCIEDAD PERUANA DE CRIADORES DE ALPACAS Y LLAMAS DE MACUSANI</t>
        </is>
      </c>
      <c r="C402" s="2" t="inlineStr">
        <is>
          <t>ASOCIACION</t>
        </is>
      </c>
      <c r="D402" s="2" t="inlineStr">
        <is>
          <t>-</t>
        </is>
      </c>
      <c r="E402" s="2" t="inlineStr">
        <is>
          <t>SPAR MACUSANI</t>
        </is>
      </c>
      <c r="F402" s="2" t="inlineStr">
        <is>
          <t>HABIDO</t>
        </is>
      </c>
      <c r="G402" s="2" t="inlineStr">
        <is>
          <t>ACTIVO</t>
        </is>
      </c>
      <c r="H402" s="2" t="inlineStr">
        <is>
          <t>03/12/2014</t>
        </is>
      </c>
      <c r="I402" s="2" t="inlineStr">
        <is>
          <t>03/12/2014</t>
        </is>
      </c>
      <c r="J402" s="2" t="inlineStr">
        <is>
          <t>PUNO</t>
        </is>
      </c>
      <c r="K402" s="2" t="inlineStr">
        <is>
          <t>CARABAYA</t>
        </is>
      </c>
      <c r="L402" s="2" t="inlineStr">
        <is>
          <t>MACUSANI</t>
        </is>
      </c>
      <c r="M402" s="2" t="inlineStr">
        <is>
          <t>AV. CENTENARIO NRO. 118 CERCADO (A MEDIA CUADRA DE LA PLAZA DE ARMAS)</t>
        </is>
      </c>
      <c r="N402" s="2" t="inlineStr">
        <is>
          <t>-</t>
        </is>
      </c>
      <c r="O402" s="2" t="inlineStr">
        <is>
          <t>-</t>
        </is>
      </c>
      <c r="P402" s="2" t="inlineStr">
        <is>
          <t>SIN ACTIVIDAD</t>
        </is>
      </c>
      <c r="Q402" s="2" t="inlineStr">
        <is>
          <t>CRIA DE ANIMALES DOMESTICOS.</t>
        </is>
      </c>
      <c r="R402" s="2" t="inlineStr">
        <is>
          <t>-</t>
        </is>
      </c>
      <c r="S402" s="2" t="inlineStr">
        <is>
          <t>-</t>
        </is>
      </c>
      <c r="T402" s="2" t="inlineStr">
        <is>
          <t>NO</t>
        </is>
      </c>
      <c r="U402" s="2" t="inlineStr">
        <is>
          <t>-</t>
        </is>
      </c>
      <c r="V402" s="2" t="inlineStr">
        <is>
          <t>-</t>
        </is>
      </c>
      <c r="W402" s="2" t="inlineStr">
        <is>
          <t>-</t>
        </is>
      </c>
      <c r="X402" s="2" t="inlineStr">
        <is>
          <t>-</t>
        </is>
      </c>
    </row>
    <row r="403">
      <c r="A403" s="2" t="inlineStr">
        <is>
          <t>20571419301</t>
        </is>
      </c>
      <c r="B403" s="2" t="inlineStr">
        <is>
          <t>ASOCIACION DE PRODUCTORES FRUTICOLA HUAQUISH PARARIN</t>
        </is>
      </c>
      <c r="C403" s="2" t="inlineStr">
        <is>
          <t>ASOCIACION</t>
        </is>
      </c>
      <c r="D403" s="2" t="inlineStr">
        <is>
          <t>-</t>
        </is>
      </c>
      <c r="E403" s="2" t="inlineStr">
        <is>
          <t>-</t>
        </is>
      </c>
      <c r="F403" s="2" t="inlineStr">
        <is>
          <t>HABIDO</t>
        </is>
      </c>
      <c r="G403" s="2" t="inlineStr">
        <is>
          <t>BAJA DE OFICIO</t>
        </is>
      </c>
      <c r="H403" s="2" t="inlineStr">
        <is>
          <t>04/12/2020</t>
        </is>
      </c>
      <c r="I403" s="2" t="inlineStr">
        <is>
          <t>04/12/2020</t>
        </is>
      </c>
      <c r="J403" s="2" t="inlineStr">
        <is>
          <t>LIMA</t>
        </is>
      </c>
      <c r="K403" s="2" t="inlineStr">
        <is>
          <t>BARRANCA</t>
        </is>
      </c>
      <c r="L403" s="2" t="inlineStr">
        <is>
          <t>BARRANCA</t>
        </is>
      </c>
      <c r="M403" s="2" t="inlineStr">
        <is>
          <t>INDEPENDENCIA NRO. 340 (FTE A COLEGIO BUEN PASTOR PORTON PLOMO)</t>
        </is>
      </c>
      <c r="N403" s="2" t="inlineStr">
        <is>
          <t>-</t>
        </is>
      </c>
      <c r="O403" s="2" t="inlineStr">
        <is>
          <t>-</t>
        </is>
      </c>
      <c r="P403" s="2" t="inlineStr">
        <is>
          <t>SIN ACTIVIDAD</t>
        </is>
      </c>
      <c r="Q403" s="2" t="inlineStr">
        <is>
          <t>CULTIVO DE FRUTAS.</t>
        </is>
      </c>
      <c r="R403" s="2" t="inlineStr">
        <is>
          <t>-</t>
        </is>
      </c>
      <c r="S403" s="2" t="inlineStr">
        <is>
          <t>-</t>
        </is>
      </c>
      <c r="T403" s="2" t="inlineStr">
        <is>
          <t>NO</t>
        </is>
      </c>
      <c r="U403" s="2" t="inlineStr">
        <is>
          <t>-</t>
        </is>
      </c>
      <c r="V403" s="2" t="inlineStr">
        <is>
          <t>-</t>
        </is>
      </c>
      <c r="W403" s="2" t="inlineStr">
        <is>
          <t>-</t>
        </is>
      </c>
      <c r="X403" s="2" t="inlineStr">
        <is>
          <t>-</t>
        </is>
      </c>
    </row>
    <row r="404">
      <c r="A404" s="2" t="inlineStr">
        <is>
          <t>20455129321</t>
        </is>
      </c>
      <c r="B404" s="2" t="inlineStr">
        <is>
          <t>ASOCIACIÓN DE CRIADORES DE ALPACAS DEL DISTRITO DE SIBAYO ASCADIS</t>
        </is>
      </c>
      <c r="C404" s="2" t="inlineStr">
        <is>
          <t>ASOCIACION</t>
        </is>
      </c>
      <c r="D404" s="2" t="inlineStr">
        <is>
          <t>-</t>
        </is>
      </c>
      <c r="E404" s="2" t="inlineStr">
        <is>
          <t>-</t>
        </is>
      </c>
      <c r="F404" s="2" t="inlineStr">
        <is>
          <t>NO HABIDO</t>
        </is>
      </c>
      <c r="G404" s="2" t="inlineStr">
        <is>
          <t>BAJA PROV. POR OFICIO</t>
        </is>
      </c>
      <c r="H404" s="2" t="inlineStr">
        <is>
          <t>28/09/2012</t>
        </is>
      </c>
      <c r="I404" s="2" t="inlineStr">
        <is>
          <t>01/10/2012</t>
        </is>
      </c>
      <c r="J404" s="2" t="inlineStr">
        <is>
          <t>AREQUIPA</t>
        </is>
      </c>
      <c r="K404" s="2" t="inlineStr">
        <is>
          <t>CAYLLOMA</t>
        </is>
      </c>
      <c r="L404" s="2" t="inlineStr">
        <is>
          <t>SIBAYO</t>
        </is>
      </c>
      <c r="M404" s="2" t="inlineStr">
        <is>
          <t>PLAZA PRINCIPAL S/N NRO. --- (DENTRO MUNICIPALIDAD DISTRITAL DE SIBAYO)</t>
        </is>
      </c>
      <c r="N404" s="2" t="inlineStr">
        <is>
          <t>-</t>
        </is>
      </c>
      <c r="O404" s="2" t="inlineStr">
        <is>
          <t>-</t>
        </is>
      </c>
      <c r="P404" s="2" t="inlineStr">
        <is>
          <t>SIN ACTIVIDAD</t>
        </is>
      </c>
      <c r="Q404" s="2" t="inlineStr">
        <is>
          <t>PRODUC. CARNE Y PROD. CARNICOS.</t>
        </is>
      </c>
      <c r="R404" s="2" t="inlineStr">
        <is>
          <t>PREP Y TEJ DE FIBRAS TEXTILES.</t>
        </is>
      </c>
      <c r="S404" s="2" t="inlineStr">
        <is>
          <t>-</t>
        </is>
      </c>
      <c r="T404" s="2" t="inlineStr">
        <is>
          <t>NO</t>
        </is>
      </c>
      <c r="U404" s="2" t="inlineStr">
        <is>
          <t>-</t>
        </is>
      </c>
      <c r="V404" s="2" t="inlineStr">
        <is>
          <t>-</t>
        </is>
      </c>
      <c r="W404" s="2" t="inlineStr">
        <is>
          <t>-</t>
        </is>
      </c>
      <c r="X404" s="2" t="inlineStr">
        <is>
          <t>-</t>
        </is>
      </c>
    </row>
    <row r="405">
      <c r="A405" s="2" t="inlineStr">
        <is>
          <t>20448031358</t>
        </is>
      </c>
      <c r="B405" s="2" t="inlineStr">
        <is>
          <t>ASOCIACION DE PRODUCTORES DE PAPAYA ANDINA ORGÁNICA DE LA PROVINCIA DE SANDIA</t>
        </is>
      </c>
      <c r="C405" s="2" t="inlineStr">
        <is>
          <t>ASOCIACION</t>
        </is>
      </c>
      <c r="D405" s="2" t="inlineStr">
        <is>
          <t>-</t>
        </is>
      </c>
      <c r="E405" s="2" t="inlineStr">
        <is>
          <t>-</t>
        </is>
      </c>
      <c r="F405" s="2" t="inlineStr">
        <is>
          <t>NO HABIDO</t>
        </is>
      </c>
      <c r="G405" s="2" t="inlineStr">
        <is>
          <t>BAJA DE OFICIO</t>
        </is>
      </c>
      <c r="H405" s="2" t="inlineStr">
        <is>
          <t>21/11/2011</t>
        </is>
      </c>
      <c r="I405" s="2" t="inlineStr">
        <is>
          <t>21/11/2011</t>
        </is>
      </c>
      <c r="J405" s="2" t="inlineStr">
        <is>
          <t>PUNO</t>
        </is>
      </c>
      <c r="K405" s="2" t="inlineStr">
        <is>
          <t>SANDIA</t>
        </is>
      </c>
      <c r="L405" s="2" t="inlineStr">
        <is>
          <t>SANDIA</t>
        </is>
      </c>
      <c r="M405" s="2" t="inlineStr">
        <is>
          <t>JR. LIMA NRO. 322</t>
        </is>
      </c>
      <c r="N405" s="2" t="inlineStr">
        <is>
          <t>-</t>
        </is>
      </c>
      <c r="O405" s="2" t="inlineStr">
        <is>
          <t>-</t>
        </is>
      </c>
      <c r="P405" s="2" t="inlineStr">
        <is>
          <t>SIN ACTIVIDAD</t>
        </is>
      </c>
      <c r="Q405" s="2" t="inlineStr">
        <is>
          <t>CULTIVO DE FRUTAS.</t>
        </is>
      </c>
      <c r="R405" s="2" t="inlineStr">
        <is>
          <t>ELAB DE OTROS PROD. ALIMENTICIOS.</t>
        </is>
      </c>
      <c r="S405" s="2" t="inlineStr">
        <is>
          <t>-</t>
        </is>
      </c>
      <c r="T405" s="2" t="inlineStr">
        <is>
          <t>NO</t>
        </is>
      </c>
      <c r="U405" s="2" t="inlineStr">
        <is>
          <t>-</t>
        </is>
      </c>
      <c r="V405" s="2" t="inlineStr">
        <is>
          <t>-</t>
        </is>
      </c>
      <c r="W405" s="2" t="inlineStr">
        <is>
          <t>-</t>
        </is>
      </c>
      <c r="X405" s="2" t="inlineStr">
        <is>
          <t>-</t>
        </is>
      </c>
    </row>
    <row r="406">
      <c r="A406" s="2" t="inlineStr">
        <is>
          <t>20601568510</t>
        </is>
      </c>
      <c r="B406" s="2" t="inlineStr">
        <is>
          <t>ASOCIACION DE CRIADORES DE ALPACAS, LLAMAS Y VICUÑAS NEVADOS COJATA</t>
        </is>
      </c>
      <c r="C406" s="2" t="inlineStr">
        <is>
          <t>ASOCIACION</t>
        </is>
      </c>
      <c r="D406" s="2" t="inlineStr">
        <is>
          <t>-</t>
        </is>
      </c>
      <c r="E406" s="2" t="inlineStr">
        <is>
          <t>-</t>
        </is>
      </c>
      <c r="F406" s="2" t="inlineStr">
        <is>
          <t>HABIDO</t>
        </is>
      </c>
      <c r="G406" s="2" t="inlineStr">
        <is>
          <t>BAJA DE OFICIO</t>
        </is>
      </c>
      <c r="H406" s="2" t="inlineStr">
        <is>
          <t>11/10/2016</t>
        </is>
      </c>
      <c r="I406" s="2" t="inlineStr">
        <is>
          <t>11/10/2016</t>
        </is>
      </c>
      <c r="J406" s="2" t="inlineStr">
        <is>
          <t>PUNO</t>
        </is>
      </c>
      <c r="K406" s="2" t="inlineStr">
        <is>
          <t>HUANCANE</t>
        </is>
      </c>
      <c r="L406" s="2" t="inlineStr">
        <is>
          <t>COJATA</t>
        </is>
      </c>
      <c r="M406" s="2" t="inlineStr">
        <is>
          <t>JR. GRAU NRO. S/N (ESQUINA DE LA PALZA DE ARMAS)</t>
        </is>
      </c>
      <c r="N406" s="2" t="inlineStr">
        <is>
          <t>-</t>
        </is>
      </c>
      <c r="O406" s="2" t="inlineStr">
        <is>
          <t>-</t>
        </is>
      </c>
      <c r="P406" s="2" t="inlineStr">
        <is>
          <t>IMPORTADOR/EXPORTADOR</t>
        </is>
      </c>
      <c r="Q406" s="2" t="inlineStr">
        <is>
          <t>ACTIVIDADES OTRAS ASOCIACIONES NCP.</t>
        </is>
      </c>
      <c r="R406" s="2" t="inlineStr">
        <is>
          <t>VTA. MAY. PRODUCTOS TEXTILES.</t>
        </is>
      </c>
      <c r="S406" s="2" t="inlineStr">
        <is>
          <t>-</t>
        </is>
      </c>
      <c r="T406" s="2" t="inlineStr">
        <is>
          <t>NO</t>
        </is>
      </c>
      <c r="U406" s="2" t="inlineStr">
        <is>
          <t>-</t>
        </is>
      </c>
      <c r="V406" s="2" t="inlineStr">
        <is>
          <t>-</t>
        </is>
      </c>
      <c r="W406" s="2" t="inlineStr">
        <is>
          <t>-</t>
        </is>
      </c>
      <c r="X406" s="2" t="inlineStr">
        <is>
          <t>-</t>
        </is>
      </c>
    </row>
    <row r="407">
      <c r="A407" s="2" t="inlineStr">
        <is>
          <t>20447688281</t>
        </is>
      </c>
      <c r="B407" s="2" t="inlineStr">
        <is>
          <t>SOCIEDAD PERUANA DE CRIADORES DE ALPACAS Y LLAMAS DE PARATIA</t>
        </is>
      </c>
      <c r="C407" s="2" t="inlineStr">
        <is>
          <t>ASOCIACION</t>
        </is>
      </c>
      <c r="D407" s="2" t="inlineStr">
        <is>
          <t>-</t>
        </is>
      </c>
      <c r="E407" s="2" t="inlineStr">
        <is>
          <t>-</t>
        </is>
      </c>
      <c r="F407" s="2" t="inlineStr">
        <is>
          <t>HABIDO</t>
        </is>
      </c>
      <c r="G407" s="2" t="inlineStr">
        <is>
          <t>ACTIVO</t>
        </is>
      </c>
      <c r="H407" s="2" t="inlineStr">
        <is>
          <t>08/09/2026</t>
        </is>
      </c>
      <c r="I407" s="2" t="inlineStr">
        <is>
          <t>08/09/2026</t>
        </is>
      </c>
      <c r="J407" s="2" t="inlineStr">
        <is>
          <t>PUNO</t>
        </is>
      </c>
      <c r="K407" s="2" t="inlineStr">
        <is>
          <t>LAMPA</t>
        </is>
      </c>
      <c r="L407" s="2" t="inlineStr">
        <is>
          <t>PARATIA</t>
        </is>
      </c>
      <c r="M407" s="2" t="inlineStr">
        <is>
          <t>NRO. ___ C.C. LLANCA (AL FRENTE DE LA ESCUELA)</t>
        </is>
      </c>
      <c r="N407" s="2" t="inlineStr">
        <is>
          <t>-</t>
        </is>
      </c>
      <c r="O407" s="2" t="inlineStr">
        <is>
          <t>-</t>
        </is>
      </c>
      <c r="P407" s="2" t="inlineStr">
        <is>
          <t>SIN ACTIVIDAD</t>
        </is>
      </c>
      <c r="Q407" s="2" t="inlineStr">
        <is>
          <t>CRIA DE ANIMALES DOMESTICOS.</t>
        </is>
      </c>
      <c r="R407" s="2" t="inlineStr">
        <is>
          <t>-</t>
        </is>
      </c>
      <c r="S407" s="2" t="inlineStr">
        <is>
          <t>-</t>
        </is>
      </c>
      <c r="T407" s="2" t="inlineStr">
        <is>
          <t>NO</t>
        </is>
      </c>
      <c r="U407" s="2" t="inlineStr">
        <is>
          <t>-</t>
        </is>
      </c>
      <c r="V407" s="2" t="inlineStr">
        <is>
          <t>-</t>
        </is>
      </c>
      <c r="W407" s="2" t="inlineStr">
        <is>
          <t>-</t>
        </is>
      </c>
      <c r="X407" s="2" t="inlineStr">
        <is>
          <t>-</t>
        </is>
      </c>
    </row>
    <row r="408">
      <c r="A408" s="2" t="inlineStr">
        <is>
          <t>20601460166</t>
        </is>
      </c>
      <c r="B408" s="2" t="inlineStr">
        <is>
          <t>ASOCIACION DE PEQUEÑOS PRODUCTORES AGROPECUARIOS "25 DE DICIEMBRE</t>
        </is>
      </c>
      <c r="C408" s="2" t="inlineStr">
        <is>
          <t>ASOCIACION</t>
        </is>
      </c>
      <c r="D408" s="2" t="inlineStr">
        <is>
          <t>-</t>
        </is>
      </c>
      <c r="E408" s="2" t="inlineStr">
        <is>
          <t>-</t>
        </is>
      </c>
      <c r="F408" s="2" t="inlineStr">
        <is>
          <t>HABIDO</t>
        </is>
      </c>
      <c r="G408" s="2" t="inlineStr">
        <is>
          <t>BAJA DE OFICIO</t>
        </is>
      </c>
      <c r="H408" s="2" t="inlineStr">
        <is>
          <t>13/04/2021</t>
        </is>
      </c>
      <c r="I408" s="2" t="inlineStr">
        <is>
          <t>13/04/2021</t>
        </is>
      </c>
      <c r="J408" s="2" t="inlineStr">
        <is>
          <t>PUNO</t>
        </is>
      </c>
      <c r="K408" s="2" t="inlineStr">
        <is>
          <t>LAMPA</t>
        </is>
      </c>
      <c r="L408" s="2" t="inlineStr">
        <is>
          <t>CALAPUJA</t>
        </is>
      </c>
      <c r="M408" s="2" t="inlineStr">
        <is>
          <t>SECTOR LAVADERO MZA. A LOTE. 20 COM. CARACARA (AL FRENTE DEL PRONOI LAVADERO)</t>
        </is>
      </c>
      <c r="N408" s="2" t="inlineStr">
        <is>
          <t>-</t>
        </is>
      </c>
      <c r="O408" s="2" t="inlineStr">
        <is>
          <t>-</t>
        </is>
      </c>
      <c r="P408" s="2" t="inlineStr">
        <is>
          <t>SIN ACTIVIDAD</t>
        </is>
      </c>
      <c r="Q408" s="2" t="inlineStr">
        <is>
          <t>EXPLOTACION MIXTA.</t>
        </is>
      </c>
      <c r="R408" s="2" t="inlineStr">
        <is>
          <t>-</t>
        </is>
      </c>
      <c r="S408" s="2" t="inlineStr">
        <is>
          <t>-</t>
        </is>
      </c>
      <c r="T408" s="2" t="inlineStr">
        <is>
          <t>NO</t>
        </is>
      </c>
      <c r="U408" s="2" t="inlineStr">
        <is>
          <t>-</t>
        </is>
      </c>
      <c r="V408" s="2" t="inlineStr">
        <is>
          <t>-</t>
        </is>
      </c>
      <c r="W408" s="2" t="inlineStr">
        <is>
          <t>-</t>
        </is>
      </c>
      <c r="X408" s="2" t="inlineStr">
        <is>
          <t>-</t>
        </is>
      </c>
    </row>
    <row r="409">
      <c r="A409" s="2" t="inlineStr">
        <is>
          <t>20600490347</t>
        </is>
      </c>
      <c r="B409" s="2" t="inlineStr">
        <is>
          <t>ASOCIACION DE PRODUCTORES AGROPECUARIOS AGROINDUSTRIALES - CIPEN</t>
        </is>
      </c>
      <c r="C409" s="2" t="inlineStr">
        <is>
          <t>ASOCIACION</t>
        </is>
      </c>
      <c r="D409" s="2" t="inlineStr">
        <is>
          <t>-</t>
        </is>
      </c>
      <c r="E409" s="2" t="inlineStr">
        <is>
          <t>-</t>
        </is>
      </c>
      <c r="F409" s="2" t="inlineStr">
        <is>
          <t>HABIDO</t>
        </is>
      </c>
      <c r="G409" s="2" t="inlineStr">
        <is>
          <t>BAJA DE OFICIO</t>
        </is>
      </c>
      <c r="H409" s="2" t="inlineStr">
        <is>
          <t>14/03/2019</t>
        </is>
      </c>
      <c r="I409" s="2" t="inlineStr">
        <is>
          <t>14/03/2019</t>
        </is>
      </c>
      <c r="J409" s="2" t="inlineStr">
        <is>
          <t>LA LIBERTAD</t>
        </is>
      </c>
      <c r="K409" s="2" t="inlineStr">
        <is>
          <t>OTUZCO</t>
        </is>
      </c>
      <c r="L409" s="2" t="inlineStr">
        <is>
          <t>AGALLPAMPA</t>
        </is>
      </c>
      <c r="M409" s="2" t="inlineStr">
        <is>
          <t>CSRIO.CESAR VALLEJO NRO. 17 CAS. CESAR VALLEJO (A 100 METROS DEL COLEGIO CESAR VALLEJO)</t>
        </is>
      </c>
      <c r="N409" s="2" t="inlineStr">
        <is>
          <t>-</t>
        </is>
      </c>
      <c r="O409" s="2" t="inlineStr">
        <is>
          <t>-</t>
        </is>
      </c>
      <c r="P409" s="2" t="inlineStr">
        <is>
          <t>SIN ACTIVIDAD</t>
        </is>
      </c>
      <c r="Q409" s="2" t="inlineStr">
        <is>
          <t>ACTIVIDADES OTRAS ASOCIACIONES NCP.</t>
        </is>
      </c>
      <c r="R409" s="2" t="inlineStr">
        <is>
          <t>-</t>
        </is>
      </c>
      <c r="S409" s="2" t="inlineStr">
        <is>
          <t>-</t>
        </is>
      </c>
      <c r="T409" s="2" t="inlineStr">
        <is>
          <t>NO</t>
        </is>
      </c>
      <c r="U409" s="2" t="inlineStr">
        <is>
          <t>-</t>
        </is>
      </c>
      <c r="V409" s="2" t="inlineStr">
        <is>
          <t>-</t>
        </is>
      </c>
      <c r="W409" s="2" t="inlineStr">
        <is>
          <t>-</t>
        </is>
      </c>
      <c r="X409" s="2" t="inlineStr">
        <is>
          <t>-</t>
        </is>
      </c>
    </row>
    <row r="410">
      <c r="A410" s="2" t="inlineStr">
        <is>
          <t>20600719361</t>
        </is>
      </c>
      <c r="B410" s="2" t="inlineStr">
        <is>
          <t>ASOCIACION AGROECOLOGICA AVANCC</t>
        </is>
      </c>
      <c r="C410" s="2" t="inlineStr">
        <is>
          <t>ASOCIACION</t>
        </is>
      </c>
      <c r="D410" s="2" t="inlineStr">
        <is>
          <t>-</t>
        </is>
      </c>
      <c r="E410" s="2" t="inlineStr">
        <is>
          <t>AVANCE</t>
        </is>
      </c>
      <c r="F410" s="2" t="inlineStr">
        <is>
          <t>NO HABIDO</t>
        </is>
      </c>
      <c r="G410" s="2" t="inlineStr">
        <is>
          <t>BAJA DE OFICIO</t>
        </is>
      </c>
      <c r="H410" s="2" t="inlineStr">
        <is>
          <t>06/10/2015</t>
        </is>
      </c>
      <c r="I410" s="2" t="inlineStr">
        <is>
          <t>01/11/2015</t>
        </is>
      </c>
      <c r="J410" s="2" t="inlineStr">
        <is>
          <t>JUNIN</t>
        </is>
      </c>
      <c r="K410" s="2" t="inlineStr">
        <is>
          <t>CHANCHAMAYO</t>
        </is>
      </c>
      <c r="L410" s="2" t="inlineStr">
        <is>
          <t>PICHANAQUI</t>
        </is>
      </c>
      <c r="M410" s="2" t="inlineStr">
        <is>
          <t>AV. MICAELA BASTIDAS NRO. 663 (FRENTE A AGROBANCO)</t>
        </is>
      </c>
      <c r="N410" s="2" t="inlineStr">
        <is>
          <t>-</t>
        </is>
      </c>
      <c r="O410" s="2" t="inlineStr">
        <is>
          <t>-</t>
        </is>
      </c>
      <c r="P410" s="2" t="inlineStr">
        <is>
          <t>SIN ACTIVIDAD</t>
        </is>
      </c>
      <c r="Q410" s="2" t="inlineStr">
        <is>
          <t>CULTIVO DE FRUTAS.</t>
        </is>
      </c>
      <c r="R410" s="2" t="inlineStr">
        <is>
          <t>-</t>
        </is>
      </c>
      <c r="S410" s="2" t="inlineStr">
        <is>
          <t>-</t>
        </is>
      </c>
      <c r="T410" s="2" t="inlineStr">
        <is>
          <t>NO</t>
        </is>
      </c>
      <c r="U410" s="2" t="inlineStr">
        <is>
          <t>-</t>
        </is>
      </c>
      <c r="V410" s="2" t="inlineStr">
        <is>
          <t>-</t>
        </is>
      </c>
      <c r="W410" s="2" t="inlineStr">
        <is>
          <t>-</t>
        </is>
      </c>
      <c r="X410" s="2" t="inlineStr">
        <is>
          <t>-</t>
        </is>
      </c>
    </row>
    <row r="411">
      <c r="A411" s="2" t="inlineStr">
        <is>
          <t>20603776616</t>
        </is>
      </c>
      <c r="B411" s="2" t="inlineStr">
        <is>
          <t>ASOCIACION DE PRODUCTORES AGROPECUARIOS SARACOCHA</t>
        </is>
      </c>
      <c r="C411" s="2" t="inlineStr">
        <is>
          <t>ASOCIACION</t>
        </is>
      </c>
      <c r="D411" s="2" t="inlineStr">
        <is>
          <t>-</t>
        </is>
      </c>
      <c r="E411" s="2" t="inlineStr">
        <is>
          <t>-</t>
        </is>
      </c>
      <c r="F411" s="2" t="inlineStr">
        <is>
          <t>HABIDO</t>
        </is>
      </c>
      <c r="G411" s="2" t="inlineStr">
        <is>
          <t>BAJA DE OFICIO</t>
        </is>
      </c>
      <c r="H411" s="2" t="inlineStr">
        <is>
          <t>16/12/2020</t>
        </is>
      </c>
      <c r="I411" s="2" t="inlineStr">
        <is>
          <t>16/12/2020</t>
        </is>
      </c>
      <c r="J411" s="2" t="inlineStr">
        <is>
          <t>HUANCAVELICA</t>
        </is>
      </c>
      <c r="K411" s="2" t="inlineStr">
        <is>
          <t>TAYACAJA</t>
        </is>
      </c>
      <c r="L411" s="2" t="inlineStr">
        <is>
          <t>DANIEL HERNANDEZ</t>
        </is>
      </c>
      <c r="M411" s="2" t="inlineStr">
        <is>
          <t>JR. VIA DE EVITAMIENTO NRO. S/N PBLO. MARISCAL CACERES (S70672527 A 4 CDRAS DE LA MUNICIPALIDAD)</t>
        </is>
      </c>
      <c r="N411" s="2" t="inlineStr">
        <is>
          <t>-</t>
        </is>
      </c>
      <c r="O411" s="2" t="inlineStr">
        <is>
          <t>-</t>
        </is>
      </c>
      <c r="P411" s="2" t="inlineStr">
        <is>
          <t>SIN ACTIVIDAD</t>
        </is>
      </c>
      <c r="Q411" s="2" t="inlineStr">
        <is>
          <t>CULTIVOS DE CEREALES.</t>
        </is>
      </c>
      <c r="R411" s="2" t="inlineStr">
        <is>
          <t>-</t>
        </is>
      </c>
      <c r="S411" s="2" t="inlineStr">
        <is>
          <t>-</t>
        </is>
      </c>
      <c r="T411" s="2" t="inlineStr">
        <is>
          <t>NO</t>
        </is>
      </c>
      <c r="U411" s="2" t="inlineStr">
        <is>
          <t>-</t>
        </is>
      </c>
      <c r="V411" s="2" t="inlineStr">
        <is>
          <t>-</t>
        </is>
      </c>
      <c r="W411" s="2" t="inlineStr">
        <is>
          <t>-</t>
        </is>
      </c>
      <c r="X411" s="2" t="inlineStr">
        <is>
          <t>-</t>
        </is>
      </c>
    </row>
    <row r="412">
      <c r="A412" s="2" t="inlineStr">
        <is>
          <t>20352266052</t>
        </is>
      </c>
      <c r="B412" s="2" t="inlineStr">
        <is>
          <t>ASOCIACION DE PRODUCTORES DE PALMITO DE AGUAYTIA</t>
        </is>
      </c>
      <c r="C412" s="2" t="inlineStr">
        <is>
          <t>ASOCIACION</t>
        </is>
      </c>
      <c r="D412" s="2" t="inlineStr">
        <is>
          <t>-</t>
        </is>
      </c>
      <c r="E412" s="2" t="inlineStr">
        <is>
          <t>-</t>
        </is>
      </c>
      <c r="F412" s="2" t="inlineStr">
        <is>
          <t>NO HABIDO</t>
        </is>
      </c>
      <c r="G412" s="2" t="inlineStr">
        <is>
          <t>BAJA DE OFICIO</t>
        </is>
      </c>
      <c r="H412" s="2" t="inlineStr">
        <is>
          <t>17/06/2010</t>
        </is>
      </c>
      <c r="I412" s="2" t="inlineStr">
        <is>
          <t>17/06/2010</t>
        </is>
      </c>
      <c r="J412" s="2" t="inlineStr">
        <is>
          <t>UCAYALI</t>
        </is>
      </c>
      <c r="K412" s="2" t="inlineStr">
        <is>
          <t>PADRE ABAD</t>
        </is>
      </c>
      <c r="L412" s="2" t="inlineStr">
        <is>
          <t>PADRE ABAD</t>
        </is>
      </c>
      <c r="M412" s="2" t="inlineStr">
        <is>
          <t>JR. GENARO PAREDES MZA. 167 LOTE. 2 JJ.VV. PAMPA YURAC</t>
        </is>
      </c>
      <c r="N412" s="2" t="inlineStr">
        <is>
          <t>-</t>
        </is>
      </c>
      <c r="O412" s="2" t="inlineStr">
        <is>
          <t>-</t>
        </is>
      </c>
      <c r="P412" s="2" t="inlineStr">
        <is>
          <t>SIN ACTIVIDAD</t>
        </is>
      </c>
      <c r="Q412" s="2" t="inlineStr">
        <is>
          <t>CULTIVOS DE CEREALES.</t>
        </is>
      </c>
      <c r="R412" s="2" t="inlineStr">
        <is>
          <t>-</t>
        </is>
      </c>
      <c r="S412" s="2" t="inlineStr">
        <is>
          <t>-</t>
        </is>
      </c>
      <c r="T412" s="2" t="inlineStr">
        <is>
          <t>NO</t>
        </is>
      </c>
      <c r="U412" s="2" t="inlineStr">
        <is>
          <t>-</t>
        </is>
      </c>
      <c r="V412" s="2" t="inlineStr">
        <is>
          <t>-</t>
        </is>
      </c>
      <c r="W412" s="2" t="inlineStr">
        <is>
          <t>-</t>
        </is>
      </c>
      <c r="X412" s="2" t="inlineStr">
        <is>
          <t>-</t>
        </is>
      </c>
    </row>
    <row r="413">
      <c r="A413" s="2" t="inlineStr">
        <is>
          <t>20609875276</t>
        </is>
      </c>
      <c r="B413" s="2" t="inlineStr">
        <is>
          <t>ASOCIACIÓN DE PRODUCTORES DE CUY - EL OLIVO / APROCUYOL</t>
        </is>
      </c>
      <c r="C413" s="2" t="inlineStr">
        <is>
          <t>ASOCIACION</t>
        </is>
      </c>
      <c r="D413" s="2" t="inlineStr">
        <is>
          <t>-</t>
        </is>
      </c>
      <c r="E413" s="2" t="inlineStr">
        <is>
          <t>-</t>
        </is>
      </c>
      <c r="F413" s="2" t="inlineStr">
        <is>
          <t>HABIDO</t>
        </is>
      </c>
      <c r="G413" s="2" t="inlineStr">
        <is>
          <t>BAJA PROV. POR OFICIO</t>
        </is>
      </c>
      <c r="H413" s="2" t="inlineStr">
        <is>
          <t>30/01/2025</t>
        </is>
      </c>
      <c r="I413" s="2" t="inlineStr">
        <is>
          <t>01/01/2025</t>
        </is>
      </c>
      <c r="J413" s="2" t="inlineStr">
        <is>
          <t>CAJAMARCA</t>
        </is>
      </c>
      <c r="K413" s="2" t="inlineStr">
        <is>
          <t>CAJABAMBA</t>
        </is>
      </c>
      <c r="L413" s="2" t="inlineStr">
        <is>
          <t>CACHACHI</t>
        </is>
      </c>
      <c r="M413" s="2" t="inlineStr">
        <is>
          <t>NRO. SN C.P. CHOLOCAL (SECTOR EL OLIVO - A 300 M JARDIN DE NIÑO)</t>
        </is>
      </c>
      <c r="N413" s="2" t="inlineStr">
        <is>
          <t>-</t>
        </is>
      </c>
      <c r="O413" s="2" t="inlineStr">
        <is>
          <t>-</t>
        </is>
      </c>
      <c r="P413" s="2" t="inlineStr">
        <is>
          <t>SIN ACTIVIDAD</t>
        </is>
      </c>
      <c r="Q413" s="2" t="inlineStr">
        <is>
          <t>CRIA DE ANIMALES DOMESTICOS.</t>
        </is>
      </c>
      <c r="R413" s="2" t="inlineStr">
        <is>
          <t>-</t>
        </is>
      </c>
      <c r="S413" s="2" t="inlineStr">
        <is>
          <t>-</t>
        </is>
      </c>
      <c r="T413" s="2" t="inlineStr">
        <is>
          <t>NO</t>
        </is>
      </c>
      <c r="U413" s="2" t="inlineStr">
        <is>
          <t>-</t>
        </is>
      </c>
      <c r="V413" s="2" t="inlineStr">
        <is>
          <t>-</t>
        </is>
      </c>
      <c r="W413" s="2" t="inlineStr">
        <is>
          <t>-</t>
        </is>
      </c>
      <c r="X413" s="2" t="inlineStr">
        <is>
          <t>-</t>
        </is>
      </c>
    </row>
    <row r="414">
      <c r="A414" s="2" t="inlineStr">
        <is>
          <t>20517247805</t>
        </is>
      </c>
      <c r="B414" s="2" t="inlineStr">
        <is>
          <t>COORDINADORA NACIONAL DE PRODUCTORES DE PAPA DEL PERU- CORPAPA</t>
        </is>
      </c>
      <c r="C414" s="2" t="inlineStr">
        <is>
          <t>ASOCIACION</t>
        </is>
      </c>
      <c r="D414" s="2" t="inlineStr">
        <is>
          <t>-</t>
        </is>
      </c>
      <c r="E414" s="2" t="inlineStr">
        <is>
          <t>CORPAPA</t>
        </is>
      </c>
      <c r="F414" s="2" t="inlineStr">
        <is>
          <t>HABIDO</t>
        </is>
      </c>
      <c r="G414" s="2" t="inlineStr">
        <is>
          <t>BAJA DE OFICIO</t>
        </is>
      </c>
      <c r="H414" s="2" t="inlineStr">
        <is>
          <t>12/10/2007</t>
        </is>
      </c>
      <c r="I414" s="2" t="inlineStr">
        <is>
          <t>18/07/2008</t>
        </is>
      </c>
      <c r="J414" s="2" t="inlineStr">
        <is>
          <t>LIMA</t>
        </is>
      </c>
      <c r="K414" s="2" t="inlineStr">
        <is>
          <t>LIMA</t>
        </is>
      </c>
      <c r="L414" s="2" t="inlineStr">
        <is>
          <t>LIMA</t>
        </is>
      </c>
      <c r="M414" s="2" t="inlineStr">
        <is>
          <t>JR. ANTONIO MIROQUESADA NRO. 327 (ESPALDA DE METRO, PISO 2)</t>
        </is>
      </c>
      <c r="N414" s="2" t="inlineStr">
        <is>
          <t>-</t>
        </is>
      </c>
      <c r="O414" s="2" t="inlineStr">
        <is>
          <t>-</t>
        </is>
      </c>
      <c r="P414" s="2" t="inlineStr">
        <is>
          <t>IMPORTADOR/EXPORTADOR</t>
        </is>
      </c>
      <c r="Q414" s="2" t="inlineStr">
        <is>
          <t>VTA. MAY. DE OTROS PRODUCTOS.</t>
        </is>
      </c>
      <c r="R414" s="2" t="inlineStr">
        <is>
          <t>-</t>
        </is>
      </c>
      <c r="S414" s="2" t="inlineStr">
        <is>
          <t>-</t>
        </is>
      </c>
      <c r="T414" s="2" t="inlineStr">
        <is>
          <t>NO</t>
        </is>
      </c>
      <c r="U414" s="2" t="inlineStr">
        <is>
          <t>-</t>
        </is>
      </c>
      <c r="V414" s="2" t="inlineStr">
        <is>
          <t>-</t>
        </is>
      </c>
      <c r="W414" s="2" t="inlineStr">
        <is>
          <t>-</t>
        </is>
      </c>
      <c r="X414" s="2" t="inlineStr">
        <is>
          <t>-</t>
        </is>
      </c>
    </row>
    <row r="415">
      <c r="A415" s="2" t="inlineStr">
        <is>
          <t>20607331104</t>
        </is>
      </c>
      <c r="B415" s="2" t="inlineStr">
        <is>
          <t>ASOCIACION DE PRODUCTORES AGROPECUARIOS ECOLOGICOS CRUZ DE PLATA TUTI-COLCA - AGROECOTUTI - COLCA</t>
        </is>
      </c>
      <c r="C415" s="2" t="inlineStr">
        <is>
          <t>ASOCIACION</t>
        </is>
      </c>
      <c r="D415" s="2" t="inlineStr">
        <is>
          <t>-</t>
        </is>
      </c>
      <c r="E415" s="2" t="inlineStr">
        <is>
          <t>-</t>
        </is>
      </c>
      <c r="F415" s="2" t="inlineStr">
        <is>
          <t>HABIDO</t>
        </is>
      </c>
      <c r="G415" s="2" t="inlineStr">
        <is>
          <t>BAJA DE OFICIO</t>
        </is>
      </c>
      <c r="H415" s="2" t="inlineStr">
        <is>
          <t>25/08/2022</t>
        </is>
      </c>
      <c r="I415" s="2" t="inlineStr">
        <is>
          <t>25/08/2022</t>
        </is>
      </c>
      <c r="J415" s="2" t="inlineStr">
        <is>
          <t>AREQUIPA</t>
        </is>
      </c>
      <c r="K415" s="2" t="inlineStr">
        <is>
          <t>CAYLLOMA</t>
        </is>
      </c>
      <c r="L415" s="2" t="inlineStr">
        <is>
          <t>TUTI</t>
        </is>
      </c>
      <c r="M415" s="2" t="inlineStr">
        <is>
          <t>CAYLLOMA MZA. D LOTE. 3 TUTI</t>
        </is>
      </c>
      <c r="N415" s="2" t="inlineStr">
        <is>
          <t>-</t>
        </is>
      </c>
      <c r="O415" s="2" t="inlineStr">
        <is>
          <t>-</t>
        </is>
      </c>
      <c r="P415" s="2" t="inlineStr">
        <is>
          <t>SIN ACTIVIDAD</t>
        </is>
      </c>
      <c r="Q415" s="2" t="inlineStr">
        <is>
          <t>ACTIVIDADES OTRAS ASOCIACIONES NCP.</t>
        </is>
      </c>
      <c r="R415" s="2" t="inlineStr">
        <is>
          <t>-</t>
        </is>
      </c>
      <c r="S415" s="2" t="inlineStr">
        <is>
          <t>-</t>
        </is>
      </c>
      <c r="T415" s="2" t="inlineStr">
        <is>
          <t>NO</t>
        </is>
      </c>
      <c r="U415" s="2" t="inlineStr">
        <is>
          <t>-</t>
        </is>
      </c>
      <c r="V415" s="2" t="inlineStr">
        <is>
          <t>-</t>
        </is>
      </c>
      <c r="W415" s="2" t="inlineStr">
        <is>
          <t>-</t>
        </is>
      </c>
      <c r="X415" s="2" t="inlineStr">
        <is>
          <t>-</t>
        </is>
      </c>
    </row>
    <row r="416">
      <c r="A416" s="2" t="inlineStr">
        <is>
          <t>20608190776</t>
        </is>
      </c>
      <c r="B416" s="2" t="inlineStr">
        <is>
          <t>ASOCIACIÓN DE PRODUCTORES AGROPECUARIOS AYLLU ROMERO - ASPROAGRO ROMERO</t>
        </is>
      </c>
      <c r="C416" s="2" t="inlineStr">
        <is>
          <t>ASOCIACION</t>
        </is>
      </c>
      <c r="D416" s="2" t="inlineStr">
        <is>
          <t>-</t>
        </is>
      </c>
      <c r="E416" s="2" t="inlineStr">
        <is>
          <t>-</t>
        </is>
      </c>
      <c r="F416" s="2" t="inlineStr">
        <is>
          <t>HABIDO</t>
        </is>
      </c>
      <c r="G416" s="2" t="inlineStr">
        <is>
          <t>BAJA DE OFICIO</t>
        </is>
      </c>
      <c r="H416" s="2" t="inlineStr">
        <is>
          <t>05/07/2021</t>
        </is>
      </c>
      <c r="I416" s="2" t="inlineStr">
        <is>
          <t>06/07/2021</t>
        </is>
      </c>
      <c r="J416" s="2" t="inlineStr">
        <is>
          <t>HUANCAVELICA</t>
        </is>
      </c>
      <c r="K416" s="2" t="inlineStr">
        <is>
          <t>HUANCAVELICA</t>
        </is>
      </c>
      <c r="L416" s="2" t="inlineStr">
        <is>
          <t>HUANCAVELICA</t>
        </is>
      </c>
      <c r="M416" s="2" t="inlineStr">
        <is>
          <t>JR. 5 DE AGOSTO NRO. 375 BAR. DE SAN CRISTOBAL (A 4 CDR DE ESTADIO SANTA ANA)</t>
        </is>
      </c>
      <c r="N416" s="2" t="inlineStr">
        <is>
          <t>-</t>
        </is>
      </c>
      <c r="O416" s="2" t="inlineStr">
        <is>
          <t>-</t>
        </is>
      </c>
      <c r="P416" s="2" t="inlineStr">
        <is>
          <t>SIN ACTIVIDAD</t>
        </is>
      </c>
      <c r="Q416" s="2" t="inlineStr">
        <is>
          <t>EXPLOTACION MIXTA.</t>
        </is>
      </c>
      <c r="R416" s="2" t="inlineStr">
        <is>
          <t>-</t>
        </is>
      </c>
      <c r="S416" s="2" t="inlineStr">
        <is>
          <t>-</t>
        </is>
      </c>
      <c r="T416" s="2" t="inlineStr">
        <is>
          <t>NO</t>
        </is>
      </c>
      <c r="U416" s="2" t="inlineStr">
        <is>
          <t>-</t>
        </is>
      </c>
      <c r="V416" s="2" t="inlineStr">
        <is>
          <t>-</t>
        </is>
      </c>
      <c r="W416" s="2" t="inlineStr">
        <is>
          <t>-</t>
        </is>
      </c>
      <c r="X416" s="2" t="inlineStr">
        <is>
          <t>-</t>
        </is>
      </c>
    </row>
    <row r="417">
      <c r="A417" s="2" t="inlineStr">
        <is>
          <t>20521131218</t>
        </is>
      </c>
      <c r="B417" s="2" t="inlineStr">
        <is>
          <t>ASOCIACION DE PRODUCTORES DE TUNA Y COCHINILLA-APROTYC</t>
        </is>
      </c>
      <c r="C417" s="2" t="inlineStr">
        <is>
          <t>ASOCIACION</t>
        </is>
      </c>
      <c r="D417" s="2" t="inlineStr">
        <is>
          <t>-</t>
        </is>
      </c>
      <c r="E417" s="2" t="inlineStr">
        <is>
          <t>-</t>
        </is>
      </c>
      <c r="F417" s="2" t="inlineStr">
        <is>
          <t>HABIDO</t>
        </is>
      </c>
      <c r="G417" s="2" t="inlineStr">
        <is>
          <t>BAJA DE OFICIO</t>
        </is>
      </c>
      <c r="H417" s="2" t="inlineStr">
        <is>
          <t>04/06/2013</t>
        </is>
      </c>
      <c r="I417" s="2" t="inlineStr">
        <is>
          <t>04/06/2013</t>
        </is>
      </c>
      <c r="J417" s="2" t="inlineStr">
        <is>
          <t>LIMA</t>
        </is>
      </c>
      <c r="K417" s="2" t="inlineStr">
        <is>
          <t>LIMA</t>
        </is>
      </c>
      <c r="L417" s="2" t="inlineStr">
        <is>
          <t>SAN MARTIN DE PORRES</t>
        </is>
      </c>
      <c r="M417" s="2" t="inlineStr">
        <is>
          <t>MZA. A LOTE. 16 PROVIV VILLA ESPERANZA (PDRO.LINEA 24)</t>
        </is>
      </c>
      <c r="N417" s="2" t="inlineStr">
        <is>
          <t>-</t>
        </is>
      </c>
      <c r="O417" s="2" t="inlineStr">
        <is>
          <t>-</t>
        </is>
      </c>
      <c r="P417" s="2" t="inlineStr">
        <is>
          <t>SIN ACTIVIDAD</t>
        </is>
      </c>
      <c r="Q417" s="2" t="inlineStr">
        <is>
          <t>ACTIVIDADES OTRAS ASOCIACIONES NCP.</t>
        </is>
      </c>
      <c r="R417" s="2" t="inlineStr">
        <is>
          <t>-</t>
        </is>
      </c>
      <c r="S417" s="2" t="inlineStr">
        <is>
          <t>-</t>
        </is>
      </c>
      <c r="T417" s="2" t="inlineStr">
        <is>
          <t>NO</t>
        </is>
      </c>
      <c r="U417" s="2" t="inlineStr">
        <is>
          <t>-</t>
        </is>
      </c>
      <c r="V417" s="2" t="inlineStr">
        <is>
          <t>-</t>
        </is>
      </c>
      <c r="W417" s="2" t="inlineStr">
        <is>
          <t>-</t>
        </is>
      </c>
      <c r="X417" s="2" t="inlineStr">
        <is>
          <t>-</t>
        </is>
      </c>
    </row>
    <row r="418">
      <c r="A418" s="2" t="inlineStr">
        <is>
          <t>20600998847</t>
        </is>
      </c>
      <c r="B418" s="2" t="inlineStr">
        <is>
          <t>COOPERATIVA AGROINDUSTRIAL TIERRA ANDINA APURIMAC LTDA - CATAA LTDA</t>
        </is>
      </c>
      <c r="C418" s="2" t="inlineStr">
        <is>
          <t>COOPERATIVAS, SAIS, CAPS</t>
        </is>
      </c>
      <c r="D418" s="2" t="inlineStr">
        <is>
          <t>-</t>
        </is>
      </c>
      <c r="E418" s="2" t="inlineStr">
        <is>
          <t>-</t>
        </is>
      </c>
      <c r="F418" s="2" t="inlineStr">
        <is>
          <t>HABIDO</t>
        </is>
      </c>
      <c r="G418" s="2" t="inlineStr">
        <is>
          <t>SUSPENSION TEMPORAL</t>
        </is>
      </c>
      <c r="H418" s="2" t="inlineStr">
        <is>
          <t>10/02/2016</t>
        </is>
      </c>
      <c r="I418" s="2" t="inlineStr">
        <is>
          <t>01/05/2016</t>
        </is>
      </c>
      <c r="J418" s="2" t="inlineStr">
        <is>
          <t>APURIMAC</t>
        </is>
      </c>
      <c r="K418" s="2" t="inlineStr">
        <is>
          <t>ANDAHUAYLAS</t>
        </is>
      </c>
      <c r="L418" s="2" t="inlineStr">
        <is>
          <t>ANDAHUAYLAS</t>
        </is>
      </c>
      <c r="M418" s="2" t="inlineStr">
        <is>
          <t>AV. SESQUICENTENARIO NRO. SN (FT RECREO AÑA ÑAU C2P PORTON ROJO)</t>
        </is>
      </c>
      <c r="N418" s="2" t="inlineStr">
        <is>
          <t>-</t>
        </is>
      </c>
      <c r="O418" s="2" t="inlineStr">
        <is>
          <t>-</t>
        </is>
      </c>
      <c r="P418" s="2" t="inlineStr">
        <is>
          <t>SIN ACTIVIDAD</t>
        </is>
      </c>
      <c r="Q418" s="2" t="inlineStr">
        <is>
          <t>VTA.  MAY. DE MATERIAS PRIMAS AGROPEC.</t>
        </is>
      </c>
      <c r="R418" s="2" t="inlineStr">
        <is>
          <t>-</t>
        </is>
      </c>
      <c r="S418" s="2" t="inlineStr">
        <is>
          <t>-</t>
        </is>
      </c>
      <c r="T418" s="2" t="inlineStr">
        <is>
          <t>NO</t>
        </is>
      </c>
      <c r="U418" s="2" t="inlineStr">
        <is>
          <t>-</t>
        </is>
      </c>
      <c r="V418" s="2" t="inlineStr">
        <is>
          <t>-</t>
        </is>
      </c>
      <c r="W418" s="2" t="inlineStr">
        <is>
          <t>-</t>
        </is>
      </c>
      <c r="X418" s="2" t="inlineStr">
        <is>
          <t>-</t>
        </is>
      </c>
    </row>
    <row r="419">
      <c r="A419" s="2" t="inlineStr">
        <is>
          <t>20533006346</t>
        </is>
      </c>
      <c r="B419" s="2" t="inlineStr">
        <is>
          <t>ASOCIACION DE PRODUCTORES DE OREGANO MURALLA</t>
        </is>
      </c>
      <c r="C419" s="2" t="inlineStr">
        <is>
          <t>ASOCIACION</t>
        </is>
      </c>
      <c r="D419" s="2" t="inlineStr">
        <is>
          <t>-</t>
        </is>
      </c>
      <c r="E419" s="2" t="inlineStr">
        <is>
          <t>APOM</t>
        </is>
      </c>
      <c r="F419" s="2" t="inlineStr">
        <is>
          <t>NO HABIDO</t>
        </is>
      </c>
      <c r="G419" s="2" t="inlineStr">
        <is>
          <t>BAJA DE OFICIO</t>
        </is>
      </c>
      <c r="H419" s="2" t="inlineStr">
        <is>
          <t>29/11/2012</t>
        </is>
      </c>
      <c r="I419" s="2" t="inlineStr">
        <is>
          <t>09/01/2013</t>
        </is>
      </c>
      <c r="J419" s="2" t="inlineStr">
        <is>
          <t>TACNA</t>
        </is>
      </c>
      <c r="K419" s="2" t="inlineStr">
        <is>
          <t>CANDARAVE</t>
        </is>
      </c>
      <c r="L419" s="2" t="inlineStr">
        <is>
          <t>HUANUARA</t>
        </is>
      </c>
      <c r="M419" s="2" t="inlineStr">
        <is>
          <t>CAL. SELVA ALEGRE NRO. SN (FRENTE A LA COMISION DE REGANTES)</t>
        </is>
      </c>
      <c r="N419" s="2" t="inlineStr">
        <is>
          <t>-</t>
        </is>
      </c>
      <c r="O419" s="2" t="inlineStr">
        <is>
          <t>-</t>
        </is>
      </c>
      <c r="P419" s="2" t="inlineStr">
        <is>
          <t>SIN ACTIVIDAD</t>
        </is>
      </c>
      <c r="Q419" s="2" t="inlineStr">
        <is>
          <t>ACTIVIDADES OTRAS ASOCIACIONES NCP.</t>
        </is>
      </c>
      <c r="R419" s="2" t="inlineStr">
        <is>
          <t>-</t>
        </is>
      </c>
      <c r="S419" s="2" t="inlineStr">
        <is>
          <t>-</t>
        </is>
      </c>
      <c r="T419" s="2" t="inlineStr">
        <is>
          <t>NO</t>
        </is>
      </c>
      <c r="U419" s="2" t="inlineStr">
        <is>
          <t>-</t>
        </is>
      </c>
      <c r="V419" s="2" t="inlineStr">
        <is>
          <t>-</t>
        </is>
      </c>
      <c r="W419" s="2" t="inlineStr">
        <is>
          <t>-</t>
        </is>
      </c>
      <c r="X419" s="2" t="inlineStr">
        <is>
          <t>-</t>
        </is>
      </c>
    </row>
    <row r="420">
      <c r="A420" s="2" t="inlineStr">
        <is>
          <t>20526888686</t>
        </is>
      </c>
      <c r="B420" s="2" t="inlineStr">
        <is>
          <t>CENTRAL DE COMUNIDADES CAMPESINAS DE RANRACANCHA</t>
        </is>
      </c>
      <c r="C420" s="2" t="inlineStr">
        <is>
          <t>ASOCIACION</t>
        </is>
      </c>
      <c r="D420" s="2" t="inlineStr">
        <is>
          <t>-</t>
        </is>
      </c>
      <c r="E420" s="2" t="inlineStr">
        <is>
          <t>-</t>
        </is>
      </c>
      <c r="F420" s="2" t="inlineStr">
        <is>
          <t>HABIDO</t>
        </is>
      </c>
      <c r="G420" s="2" t="inlineStr">
        <is>
          <t>SUSPENSION TEMPORAL</t>
        </is>
      </c>
      <c r="H420" s="2" t="inlineStr">
        <is>
          <t>17/01/2001</t>
        </is>
      </c>
      <c r="I420" s="2" t="inlineStr">
        <is>
          <t>01/02/2001</t>
        </is>
      </c>
      <c r="J420" s="2" t="inlineStr">
        <is>
          <t>APURIMAC</t>
        </is>
      </c>
      <c r="K420" s="2" t="inlineStr">
        <is>
          <t>CHINCHEROS</t>
        </is>
      </c>
      <c r="L420" s="2" t="inlineStr">
        <is>
          <t>RANRACANCHA</t>
        </is>
      </c>
      <c r="M420" s="2" t="inlineStr">
        <is>
          <t>NRO. S/N C.CAMPESINA RANRACANCHA (A 3CDAS. PLAZA ARMAS RANRACANCHA)</t>
        </is>
      </c>
      <c r="N420" s="2" t="inlineStr">
        <is>
          <t>-</t>
        </is>
      </c>
      <c r="O420" s="2" t="inlineStr">
        <is>
          <t>-</t>
        </is>
      </c>
      <c r="P420" s="2" t="inlineStr">
        <is>
          <t>SIN ACTIVIDAD</t>
        </is>
      </c>
      <c r="Q420" s="2" t="inlineStr">
        <is>
          <t>ELAB DE PRODUCTOS LACTEOS.</t>
        </is>
      </c>
      <c r="R420" s="2" t="inlineStr">
        <is>
          <t>ELAB. DE PRODUCTOS DE MOLINERIA.</t>
        </is>
      </c>
      <c r="S420" s="2" t="inlineStr">
        <is>
          <t>-</t>
        </is>
      </c>
      <c r="T420" s="2" t="inlineStr">
        <is>
          <t>NO</t>
        </is>
      </c>
      <c r="U420" s="2" t="inlineStr">
        <is>
          <t>-</t>
        </is>
      </c>
      <c r="V420" s="2" t="inlineStr">
        <is>
          <t>-</t>
        </is>
      </c>
      <c r="W420" s="2" t="inlineStr">
        <is>
          <t>-</t>
        </is>
      </c>
      <c r="X420" s="2" t="inlineStr">
        <is>
          <t>-</t>
        </is>
      </c>
    </row>
    <row r="421">
      <c r="A421" s="2" t="inlineStr">
        <is>
          <t>20448807500</t>
        </is>
      </c>
      <c r="B421" s="2" t="inlineStr">
        <is>
          <t>CONSORCIO ALPAQUERO PERU EXPORT</t>
        </is>
      </c>
      <c r="C421" s="2" t="inlineStr">
        <is>
          <t>CONTRATOS COLABORACION EMPRESARIAL</t>
        </is>
      </c>
      <c r="D421" s="2" t="inlineStr">
        <is>
          <t>-</t>
        </is>
      </c>
      <c r="E421" s="2" t="inlineStr">
        <is>
          <t>-</t>
        </is>
      </c>
      <c r="F421" s="2" t="inlineStr">
        <is>
          <t>HABIDO</t>
        </is>
      </c>
      <c r="G421" s="2" t="inlineStr">
        <is>
          <t>SUSPENSION TEMPORAL</t>
        </is>
      </c>
      <c r="H421" s="2" t="inlineStr">
        <is>
          <t>20/09/2013</t>
        </is>
      </c>
      <c r="I421" s="2" t="inlineStr">
        <is>
          <t>20/09/2013</t>
        </is>
      </c>
      <c r="J421" s="2" t="inlineStr">
        <is>
          <t>PUNO</t>
        </is>
      </c>
      <c r="K421" s="2" t="inlineStr">
        <is>
          <t>SAN ROMAN</t>
        </is>
      </c>
      <c r="L421" s="2" t="inlineStr">
        <is>
          <t>JULIACA</t>
        </is>
      </c>
      <c r="M421" s="2" t="inlineStr">
        <is>
          <t>JR. AZANGARO NRO. 338 BARRIO ZARUMILLA (CERCA AL COLEGIO DE ABOGADOS)</t>
        </is>
      </c>
      <c r="N421" s="2" t="inlineStr">
        <is>
          <t>-</t>
        </is>
      </c>
      <c r="O421" s="2" t="inlineStr">
        <is>
          <t>-</t>
        </is>
      </c>
      <c r="P421" s="2" t="inlineStr">
        <is>
          <t>EXPORTADOR</t>
        </is>
      </c>
      <c r="Q421" s="2" t="inlineStr">
        <is>
          <t>CRIA DE GANADO.</t>
        </is>
      </c>
      <c r="R421" s="2" t="inlineStr">
        <is>
          <t>-</t>
        </is>
      </c>
      <c r="S421" s="2" t="inlineStr">
        <is>
          <t>-</t>
        </is>
      </c>
      <c r="T421" s="2" t="inlineStr">
        <is>
          <t>NO</t>
        </is>
      </c>
      <c r="U421" s="2" t="inlineStr">
        <is>
          <t>-</t>
        </is>
      </c>
      <c r="V421" s="2" t="inlineStr">
        <is>
          <t>-</t>
        </is>
      </c>
      <c r="W421" s="2" t="inlineStr">
        <is>
          <t>-</t>
        </is>
      </c>
      <c r="X421" s="2" t="inlineStr">
        <is>
          <t>-</t>
        </is>
      </c>
    </row>
    <row r="422">
      <c r="A422" s="2" t="inlineStr">
        <is>
          <t>20606717475</t>
        </is>
      </c>
      <c r="B422" s="2" t="inlineStr">
        <is>
          <t>ASOCIACION DE PEQUEÑOS PRODUCTORES AGROPECUARIOS ULLMA</t>
        </is>
      </c>
      <c r="C422" s="2" t="inlineStr">
        <is>
          <t>ASOCIACION</t>
        </is>
      </c>
      <c r="D422" s="2" t="inlineStr">
        <is>
          <t>-</t>
        </is>
      </c>
      <c r="E422" s="2" t="inlineStr">
        <is>
          <t>-</t>
        </is>
      </c>
      <c r="F422" s="2" t="inlineStr">
        <is>
          <t>HABIDO</t>
        </is>
      </c>
      <c r="G422" s="2" t="inlineStr">
        <is>
          <t>BAJA PROV. POR OFICIO</t>
        </is>
      </c>
      <c r="H422" s="2" t="inlineStr">
        <is>
          <t>18/10/2020</t>
        </is>
      </c>
      <c r="I422" s="2" t="inlineStr">
        <is>
          <t>15/10/2020</t>
        </is>
      </c>
      <c r="J422" s="2" t="inlineStr">
        <is>
          <t>PIURA</t>
        </is>
      </c>
      <c r="K422" s="2" t="inlineStr">
        <is>
          <t>HUANCABAMBA</t>
        </is>
      </c>
      <c r="L422" s="2" t="inlineStr">
        <is>
          <t>LALAQUIZ</t>
        </is>
      </c>
      <c r="M422" s="2" t="inlineStr">
        <is>
          <t>NRO. SH CAS. ULLMA</t>
        </is>
      </c>
      <c r="N422" s="2" t="inlineStr">
        <is>
          <t>-</t>
        </is>
      </c>
      <c r="O422" s="2" t="inlineStr">
        <is>
          <t>-</t>
        </is>
      </c>
      <c r="P422" s="2" t="inlineStr">
        <is>
          <t>SIN ACTIVIDAD</t>
        </is>
      </c>
      <c r="Q422" s="2" t="inlineStr">
        <is>
          <t>ACTIVIDADES OTRAS ASOCIACIONES NCP.</t>
        </is>
      </c>
      <c r="R422" s="2" t="inlineStr">
        <is>
          <t>-</t>
        </is>
      </c>
      <c r="S422" s="2" t="inlineStr">
        <is>
          <t>-</t>
        </is>
      </c>
      <c r="T422" s="2" t="inlineStr">
        <is>
          <t>NO</t>
        </is>
      </c>
      <c r="U422" s="2" t="inlineStr">
        <is>
          <t>-</t>
        </is>
      </c>
      <c r="V422" s="2" t="inlineStr">
        <is>
          <t>-</t>
        </is>
      </c>
      <c r="W422" s="2" t="inlineStr">
        <is>
          <t>-</t>
        </is>
      </c>
      <c r="X422" s="2" t="inlineStr">
        <is>
          <t>-</t>
        </is>
      </c>
    </row>
    <row r="423">
      <c r="A423" s="2" t="inlineStr">
        <is>
          <t>20542813742</t>
        </is>
      </c>
      <c r="B423" s="2" t="inlineStr">
        <is>
          <t>ASOCIACION COMUNIDAD AGRARIA ARCA PACAHUARA</t>
        </is>
      </c>
      <c r="C423" s="2" t="inlineStr">
        <is>
          <t>ASOCIACION</t>
        </is>
      </c>
      <c r="D423" s="2" t="inlineStr">
        <is>
          <t>-</t>
        </is>
      </c>
      <c r="E423" s="2" t="inlineStr">
        <is>
          <t>-</t>
        </is>
      </c>
      <c r="F423" s="2" t="inlineStr">
        <is>
          <t>HABIDO</t>
        </is>
      </c>
      <c r="G423" s="2" t="inlineStr">
        <is>
          <t>BAJA DE OFICIO</t>
        </is>
      </c>
      <c r="H423" s="2" t="inlineStr">
        <is>
          <t>12/12/2019</t>
        </is>
      </c>
      <c r="I423" s="2" t="inlineStr">
        <is>
          <t>01/01/2020</t>
        </is>
      </c>
      <c r="J423" s="2" t="inlineStr">
        <is>
          <t>MADRE DE DIOS</t>
        </is>
      </c>
      <c r="K423" s="2" t="inlineStr">
        <is>
          <t>TAHUAMANU</t>
        </is>
      </c>
      <c r="L423" s="2" t="inlineStr">
        <is>
          <t>IBERIA</t>
        </is>
      </c>
      <c r="M423" s="2" t="inlineStr">
        <is>
          <t>NRO. -- COM. ARCA PACAHUARA (FRENTE A PLAZA-CASA AZUL)</t>
        </is>
      </c>
      <c r="N423" s="2" t="inlineStr">
        <is>
          <t>-</t>
        </is>
      </c>
      <c r="O423" s="2" t="inlineStr">
        <is>
          <t>-</t>
        </is>
      </c>
      <c r="P423" s="2" t="inlineStr">
        <is>
          <t>IMPORTADOR/EXPORTADOR</t>
        </is>
      </c>
      <c r="Q423" s="2" t="inlineStr">
        <is>
          <t>EXPLOTACION MIXTA.</t>
        </is>
      </c>
      <c r="R423" s="2" t="inlineStr">
        <is>
          <t>-</t>
        </is>
      </c>
      <c r="S423" s="2" t="inlineStr">
        <is>
          <t>-</t>
        </is>
      </c>
      <c r="T423" s="2" t="inlineStr">
        <is>
          <t>NO</t>
        </is>
      </c>
      <c r="U423" s="2" t="inlineStr">
        <is>
          <t>-</t>
        </is>
      </c>
      <c r="V423" s="2" t="inlineStr">
        <is>
          <t>-</t>
        </is>
      </c>
      <c r="W423" s="2" t="inlineStr">
        <is>
          <t>-</t>
        </is>
      </c>
      <c r="X423" s="2" t="inlineStr">
        <is>
          <t>-</t>
        </is>
      </c>
    </row>
    <row r="424">
      <c r="A424" s="2" t="inlineStr">
        <is>
          <t>20542594251</t>
        </is>
      </c>
      <c r="B424" s="2" t="inlineStr">
        <is>
          <t>ASOCIACION DE PRODUCTORES SIERRA MORENA DE SANTA ANA DE PUCUNAN - HERMANOS SANCHEZ C.</t>
        </is>
      </c>
      <c r="C424" s="2" t="inlineStr">
        <is>
          <t>ASOCIACION</t>
        </is>
      </c>
      <c r="D424" s="2" t="inlineStr">
        <is>
          <t>-</t>
        </is>
      </c>
      <c r="E424" s="2" t="inlineStr">
        <is>
          <t>-</t>
        </is>
      </c>
      <c r="F424" s="2" t="inlineStr">
        <is>
          <t>HABIDO</t>
        </is>
      </c>
      <c r="G424" s="2" t="inlineStr">
        <is>
          <t>BAJA DE OFICIO</t>
        </is>
      </c>
      <c r="H424" s="2" t="inlineStr">
        <is>
          <t>13/07/2015</t>
        </is>
      </c>
      <c r="I424" s="2" t="inlineStr">
        <is>
          <t>01/09/2015</t>
        </is>
      </c>
      <c r="J424" s="2" t="inlineStr">
        <is>
          <t>PASCO</t>
        </is>
      </c>
      <c r="K424" s="2" t="inlineStr">
        <is>
          <t>DANIEL ALCIDES CARRION</t>
        </is>
      </c>
      <c r="L424" s="2" t="inlineStr">
        <is>
          <t>SANTA ANA DE TUSI</t>
        </is>
      </c>
      <c r="M424" s="2" t="inlineStr">
        <is>
          <t>NRO. S/N CAS. SANTA ANA DE PUCUNAN (A LA DERECHA DE LA IGLESIA DEL CASERIO D)</t>
        </is>
      </c>
      <c r="N424" s="2" t="inlineStr">
        <is>
          <t>-</t>
        </is>
      </c>
      <c r="O424" s="2" t="inlineStr">
        <is>
          <t>-</t>
        </is>
      </c>
      <c r="P424" s="2" t="inlineStr">
        <is>
          <t>SIN ACTIVIDAD</t>
        </is>
      </c>
      <c r="Q424" s="2" t="inlineStr">
        <is>
          <t>ELAB DE OTROS PROD. ALIMENTICIOS.</t>
        </is>
      </c>
      <c r="R424" s="2" t="inlineStr">
        <is>
          <t>MEZCLA DE BEBIDAS ALCOHOLICAS.</t>
        </is>
      </c>
      <c r="S424" s="2" t="inlineStr">
        <is>
          <t>-</t>
        </is>
      </c>
      <c r="T424" s="2" t="inlineStr">
        <is>
          <t>NO</t>
        </is>
      </c>
      <c r="U424" s="2" t="inlineStr">
        <is>
          <t>-</t>
        </is>
      </c>
      <c r="V424" s="2" t="inlineStr">
        <is>
          <t>-</t>
        </is>
      </c>
      <c r="W424" s="2" t="inlineStr">
        <is>
          <t>-</t>
        </is>
      </c>
      <c r="X424" s="2" t="inlineStr">
        <is>
          <t>-</t>
        </is>
      </c>
    </row>
    <row r="425">
      <c r="A425" s="2" t="inlineStr">
        <is>
          <t>20602544495</t>
        </is>
      </c>
      <c r="B425" s="2" t="inlineStr">
        <is>
          <t>ASOCIACION DE PRODUCTORES ECOLOGICOS AGRARIOS DEL DISTRITO DE QUICHES PROVINCIA DE SIHUAS-ANCASH</t>
        </is>
      </c>
      <c r="C425" s="2" t="inlineStr">
        <is>
          <t>ASOCIACION</t>
        </is>
      </c>
      <c r="D425" s="2" t="inlineStr">
        <is>
          <t>-</t>
        </is>
      </c>
      <c r="E425" s="2" t="inlineStr">
        <is>
          <t>APEAQSA</t>
        </is>
      </c>
      <c r="F425" s="2" t="inlineStr">
        <is>
          <t>HABIDO</t>
        </is>
      </c>
      <c r="G425" s="2" t="inlineStr">
        <is>
          <t>BAJA DE OFICIO</t>
        </is>
      </c>
      <c r="H425" s="2" t="inlineStr">
        <is>
          <t>16/10/2017</t>
        </is>
      </c>
      <c r="I425" s="2" t="inlineStr">
        <is>
          <t>01/11/2017</t>
        </is>
      </c>
      <c r="J425" s="2" t="inlineStr">
        <is>
          <t>ANCASH</t>
        </is>
      </c>
      <c r="K425" s="2" t="inlineStr">
        <is>
          <t>SIHUAS</t>
        </is>
      </c>
      <c r="L425" s="2" t="inlineStr">
        <is>
          <t>QUICHES</t>
        </is>
      </c>
      <c r="M425" s="2" t="inlineStr">
        <is>
          <t>CAL. JOCOSBAMBA NRO. SN ANX. JOCOSBAMBA (FRENTE LA PLAZA  DE JOCOSBAMBA)</t>
        </is>
      </c>
      <c r="N425" s="2" t="inlineStr">
        <is>
          <t>-</t>
        </is>
      </c>
      <c r="O425" s="2" t="inlineStr">
        <is>
          <t>-</t>
        </is>
      </c>
      <c r="P425" s="2" t="inlineStr">
        <is>
          <t>SIN ACTIVIDAD</t>
        </is>
      </c>
      <c r="Q425" s="2" t="inlineStr">
        <is>
          <t>OTROS TIPOS DE VENTA AL POR MENOR.</t>
        </is>
      </c>
      <c r="R425" s="2" t="inlineStr">
        <is>
          <t>-</t>
        </is>
      </c>
      <c r="S425" s="2" t="inlineStr">
        <is>
          <t>-</t>
        </is>
      </c>
      <c r="T425" s="2" t="inlineStr">
        <is>
          <t>NO</t>
        </is>
      </c>
      <c r="U425" s="2" t="inlineStr">
        <is>
          <t>-</t>
        </is>
      </c>
      <c r="V425" s="2" t="inlineStr">
        <is>
          <t>-</t>
        </is>
      </c>
      <c r="W425" s="2" t="inlineStr">
        <is>
          <t>-</t>
        </is>
      </c>
      <c r="X425" s="2" t="inlineStr">
        <is>
          <t>-</t>
        </is>
      </c>
    </row>
    <row r="426">
      <c r="A426" s="2" t="inlineStr">
        <is>
          <t>20601537771</t>
        </is>
      </c>
      <c r="B426" s="2" t="inlineStr">
        <is>
          <t>ASOCIACION DE PRODUCTORES SOSTENIBLES EL AYNI</t>
        </is>
      </c>
      <c r="C426" s="2" t="inlineStr">
        <is>
          <t>ASOCIACION</t>
        </is>
      </c>
      <c r="D426" s="2" t="inlineStr">
        <is>
          <t>-</t>
        </is>
      </c>
      <c r="E426" s="2" t="inlineStr">
        <is>
          <t>-</t>
        </is>
      </c>
      <c r="F426" s="2" t="inlineStr">
        <is>
          <t>HABIDO</t>
        </is>
      </c>
      <c r="G426" s="2" t="inlineStr">
        <is>
          <t>BAJA DE OFICIO</t>
        </is>
      </c>
      <c r="H426" s="2" t="inlineStr">
        <is>
          <t>28/09/2016</t>
        </is>
      </c>
      <c r="I426" s="2" t="inlineStr">
        <is>
          <t>01/11/2016</t>
        </is>
      </c>
      <c r="J426" s="2" t="inlineStr">
        <is>
          <t>JUNIN</t>
        </is>
      </c>
      <c r="K426" s="2" t="inlineStr">
        <is>
          <t>CHANCHAMAYO</t>
        </is>
      </c>
      <c r="L426" s="2" t="inlineStr">
        <is>
          <t>PICHANAQUI</t>
        </is>
      </c>
      <c r="M426" s="2" t="inlineStr">
        <is>
          <t>JR. 7 DE JUNIO NRO. 670 URB. PICHANAKI (A 02 CUADRAS DE LA LOZA KENJI)</t>
        </is>
      </c>
      <c r="N426" s="2" t="inlineStr">
        <is>
          <t>-</t>
        </is>
      </c>
      <c r="O426" s="2" t="inlineStr">
        <is>
          <t>-</t>
        </is>
      </c>
      <c r="P426" s="2" t="inlineStr">
        <is>
          <t>IMPORTADOR/EXPORTADOR</t>
        </is>
      </c>
      <c r="Q426" s="2" t="inlineStr">
        <is>
          <t>CULTIVOS DE CEREALES.</t>
        </is>
      </c>
      <c r="R426" s="2" t="inlineStr">
        <is>
          <t>-</t>
        </is>
      </c>
      <c r="S426" s="2" t="inlineStr">
        <is>
          <t>-</t>
        </is>
      </c>
      <c r="T426" s="2" t="inlineStr">
        <is>
          <t>NO</t>
        </is>
      </c>
      <c r="U426" s="2" t="inlineStr">
        <is>
          <t>-</t>
        </is>
      </c>
      <c r="V426" s="2" t="inlineStr">
        <is>
          <t>-</t>
        </is>
      </c>
      <c r="W426" s="2" t="inlineStr">
        <is>
          <t>-</t>
        </is>
      </c>
      <c r="X426" s="2" t="inlineStr">
        <is>
          <t>-</t>
        </is>
      </c>
    </row>
    <row r="427">
      <c r="A427" s="2" t="inlineStr">
        <is>
          <t>20609917840</t>
        </is>
      </c>
      <c r="B427" s="2" t="inlineStr">
        <is>
          <t>ASOCIACION DE PRODUCTORES REPRESA TAPASH</t>
        </is>
      </c>
      <c r="C427" s="2" t="inlineStr">
        <is>
          <t>ASOCIACION</t>
        </is>
      </c>
      <c r="D427" s="2" t="inlineStr">
        <is>
          <t>-</t>
        </is>
      </c>
      <c r="E427" s="2" t="inlineStr">
        <is>
          <t>-</t>
        </is>
      </c>
      <c r="F427" s="2" t="inlineStr">
        <is>
          <t>HABIDO</t>
        </is>
      </c>
      <c r="G427" s="2" t="inlineStr">
        <is>
          <t>SUSPENSION TEMPORAL</t>
        </is>
      </c>
      <c r="H427" s="2" t="inlineStr">
        <is>
          <t>29/08/2022</t>
        </is>
      </c>
      <c r="I427" s="2" t="inlineStr">
        <is>
          <t>01/09/2022</t>
        </is>
      </c>
      <c r="J427" s="2" t="inlineStr">
        <is>
          <t>LA LIBERTAD</t>
        </is>
      </c>
      <c r="K427" s="2" t="inlineStr">
        <is>
          <t>SANTIAGO DE CHUCO</t>
        </is>
      </c>
      <c r="L427" s="2" t="inlineStr">
        <is>
          <t>MOLLEPATA</t>
        </is>
      </c>
      <c r="M427" s="2" t="inlineStr">
        <is>
          <t>AV. EL BOSQUE NRO. 06 CAS. LA YEGUADA</t>
        </is>
      </c>
      <c r="N427" s="2" t="inlineStr">
        <is>
          <t>-</t>
        </is>
      </c>
      <c r="O427" s="2" t="inlineStr">
        <is>
          <t>-</t>
        </is>
      </c>
      <c r="P427" s="2" t="inlineStr">
        <is>
          <t>SIN ACTIVIDAD</t>
        </is>
      </c>
      <c r="Q427" s="2" t="inlineStr">
        <is>
          <t>ACTIVIDADES OTRAS ASOCIACIONES NCP.</t>
        </is>
      </c>
      <c r="R427" s="2" t="inlineStr">
        <is>
          <t>-</t>
        </is>
      </c>
      <c r="S427" s="2" t="inlineStr">
        <is>
          <t>-</t>
        </is>
      </c>
      <c r="T427" s="2" t="inlineStr">
        <is>
          <t>NO</t>
        </is>
      </c>
      <c r="U427" s="2" t="inlineStr">
        <is>
          <t>-</t>
        </is>
      </c>
      <c r="V427" s="2" t="inlineStr">
        <is>
          <t>-</t>
        </is>
      </c>
      <c r="W427" s="2" t="inlineStr">
        <is>
          <t>-</t>
        </is>
      </c>
      <c r="X427" s="2" t="inlineStr">
        <is>
          <t>-</t>
        </is>
      </c>
    </row>
    <row r="428">
      <c r="A428" s="2" t="inlineStr">
        <is>
          <t>20607875724</t>
        </is>
      </c>
      <c r="B428" s="2" t="inlineStr">
        <is>
          <t>ASOCIACION DE PRODUCTORES AGROPECUARIOS LOS ANDENES EN LA CUMBRE DE LA TIERRA</t>
        </is>
      </c>
      <c r="C428" s="2" t="inlineStr">
        <is>
          <t>ASOCIACION</t>
        </is>
      </c>
      <c r="D428" s="2" t="inlineStr">
        <is>
          <t>-</t>
        </is>
      </c>
      <c r="E428" s="2" t="inlineStr">
        <is>
          <t>LOS ANDENES</t>
        </is>
      </c>
      <c r="F428" s="2" t="inlineStr">
        <is>
          <t>HABIDO</t>
        </is>
      </c>
      <c r="G428" s="2" t="inlineStr">
        <is>
          <t>SUSPENSION TEMPORAL</t>
        </is>
      </c>
      <c r="H428" s="2" t="inlineStr">
        <is>
          <t>04/01/2023</t>
        </is>
      </c>
      <c r="I428" s="2" t="inlineStr">
        <is>
          <t>01/10/2022</t>
        </is>
      </c>
      <c r="J428" s="2" t="inlineStr">
        <is>
          <t>CAJAMARCA</t>
        </is>
      </c>
      <c r="K428" s="2" t="inlineStr">
        <is>
          <t>SAN PABLO</t>
        </is>
      </c>
      <c r="L428" s="2" t="inlineStr">
        <is>
          <t>TUMBADEN</t>
        </is>
      </c>
      <c r="M428" s="2" t="inlineStr">
        <is>
          <t>JR. 11 DE FEBRERO NRO. SN</t>
        </is>
      </c>
      <c r="N428" s="2" t="inlineStr">
        <is>
          <t>-</t>
        </is>
      </c>
      <c r="O428" s="2" t="inlineStr">
        <is>
          <t>-</t>
        </is>
      </c>
      <c r="P428" s="2" t="inlineStr">
        <is>
          <t>SIN ACTIVIDAD</t>
        </is>
      </c>
      <c r="Q428" s="2" t="inlineStr">
        <is>
          <t>ELAB DE OTROS PROD. ALIMENTICIOS.</t>
        </is>
      </c>
      <c r="R428" s="2" t="inlineStr">
        <is>
          <t>OTRAS ACTIVID.DE TIPO SERVICIO NCP</t>
        </is>
      </c>
      <c r="S428" s="2" t="inlineStr">
        <is>
          <t>-</t>
        </is>
      </c>
      <c r="T428" s="2" t="inlineStr">
        <is>
          <t>NO</t>
        </is>
      </c>
      <c r="U428" s="2" t="inlineStr">
        <is>
          <t>-</t>
        </is>
      </c>
      <c r="V428" s="2" t="inlineStr">
        <is>
          <t>-</t>
        </is>
      </c>
      <c r="W428" s="2" t="inlineStr">
        <is>
          <t>-</t>
        </is>
      </c>
      <c r="X428" s="2" t="inlineStr">
        <is>
          <t>-</t>
        </is>
      </c>
    </row>
    <row r="429">
      <c r="A429" s="2" t="inlineStr">
        <is>
          <t>20613667203</t>
        </is>
      </c>
      <c r="B429" s="2" t="inlineStr">
        <is>
          <t>ASOCIACION DE PRODUCTORES AGROINDUSTRIALES HACIENDA SAN JOSE DE LA VILLA DE YARABAMBA</t>
        </is>
      </c>
      <c r="C429" s="2" t="inlineStr">
        <is>
          <t>ASOCIACION</t>
        </is>
      </c>
      <c r="D429" s="2" t="inlineStr">
        <is>
          <t>-</t>
        </is>
      </c>
      <c r="E429" s="2" t="inlineStr">
        <is>
          <t>-</t>
        </is>
      </c>
      <c r="F429" s="2" t="inlineStr">
        <is>
          <t>HABIDO</t>
        </is>
      </c>
      <c r="G429" s="2" t="inlineStr">
        <is>
          <t>BAJA DE OFICIO</t>
        </is>
      </c>
      <c r="H429" s="2" t="inlineStr">
        <is>
          <t>16/01/2025</t>
        </is>
      </c>
      <c r="I429" s="2" t="inlineStr">
        <is>
          <t>01/01/2025</t>
        </is>
      </c>
      <c r="J429" s="2" t="inlineStr">
        <is>
          <t>AREQUIPA</t>
        </is>
      </c>
      <c r="K429" s="2" t="inlineStr">
        <is>
          <t>AREQUIPA</t>
        </is>
      </c>
      <c r="L429" s="2" t="inlineStr">
        <is>
          <t>YARABAMBA</t>
        </is>
      </c>
      <c r="M429" s="2" t="inlineStr">
        <is>
          <t>CAL. AMERICA NRO. 138 (A 2 CDRAS COMISARIA YARABAMBA)</t>
        </is>
      </c>
      <c r="N429" s="2" t="inlineStr">
        <is>
          <t>-</t>
        </is>
      </c>
      <c r="O429" s="2" t="inlineStr">
        <is>
          <t>-</t>
        </is>
      </c>
      <c r="P429" s="2" t="inlineStr">
        <is>
          <t>SIN ACTIVIDAD</t>
        </is>
      </c>
      <c r="Q429" s="2" t="inlineStr">
        <is>
          <t>ACTIVIDADES OTRAS ASOCIACIONES NCP.</t>
        </is>
      </c>
      <c r="R429" s="2" t="inlineStr">
        <is>
          <t>-</t>
        </is>
      </c>
      <c r="S429" s="2" t="inlineStr">
        <is>
          <t>-</t>
        </is>
      </c>
      <c r="T429" s="2" t="inlineStr">
        <is>
          <t>NO</t>
        </is>
      </c>
      <c r="U429" s="2" t="inlineStr">
        <is>
          <t>-</t>
        </is>
      </c>
      <c r="V429" s="2" t="inlineStr">
        <is>
          <t>-</t>
        </is>
      </c>
      <c r="W429" s="2" t="inlineStr">
        <is>
          <t>-</t>
        </is>
      </c>
      <c r="X429" s="2" t="inlineStr">
        <is>
          <t>-</t>
        </is>
      </c>
    </row>
    <row r="430">
      <c r="A430" s="2" t="inlineStr">
        <is>
          <t>20611142162</t>
        </is>
      </c>
      <c r="B430" s="2" t="inlineStr">
        <is>
          <t>ASOCIACION DE PRODUCTORES AGROPECUARIOS MUSOQ ALLPA DE PICHOS</t>
        </is>
      </c>
      <c r="C430" s="2" t="inlineStr">
        <is>
          <t>ASOCIACION</t>
        </is>
      </c>
      <c r="D430" s="2" t="inlineStr">
        <is>
          <t>-</t>
        </is>
      </c>
      <c r="E430" s="2" t="inlineStr">
        <is>
          <t>-</t>
        </is>
      </c>
      <c r="F430" s="2" t="inlineStr">
        <is>
          <t>HABIDO</t>
        </is>
      </c>
      <c r="G430" s="2" t="inlineStr">
        <is>
          <t>BAJA DE OFICIO</t>
        </is>
      </c>
      <c r="H430" s="2" t="inlineStr">
        <is>
          <t>14/06/2023</t>
        </is>
      </c>
      <c r="I430" s="2" t="inlineStr">
        <is>
          <t>14/06/2023</t>
        </is>
      </c>
      <c r="J430" s="2" t="inlineStr">
        <is>
          <t>HUANCAVELICA</t>
        </is>
      </c>
      <c r="K430" s="2" t="inlineStr">
        <is>
          <t>TAYACAJA</t>
        </is>
      </c>
      <c r="L430" s="2" t="inlineStr">
        <is>
          <t>PICHOS</t>
        </is>
      </c>
      <c r="M430" s="2" t="inlineStr">
        <is>
          <t>JR. 6 DE ABRIL NRO. SN BAR. CENTRO (SUMINISTRO 70875501)</t>
        </is>
      </c>
      <c r="N430" s="2" t="inlineStr">
        <is>
          <t>-</t>
        </is>
      </c>
      <c r="O430" s="2" t="inlineStr">
        <is>
          <t>-</t>
        </is>
      </c>
      <c r="P430" s="2" t="inlineStr">
        <is>
          <t>SIN ACTIVIDAD</t>
        </is>
      </c>
      <c r="Q430" s="2" t="inlineStr">
        <is>
          <t>CULTIVOS DE CEREALES.</t>
        </is>
      </c>
      <c r="R430" s="2" t="inlineStr">
        <is>
          <t>-</t>
        </is>
      </c>
      <c r="S430" s="2" t="inlineStr">
        <is>
          <t>-</t>
        </is>
      </c>
      <c r="T430" s="2" t="inlineStr">
        <is>
          <t>NO</t>
        </is>
      </c>
      <c r="U430" s="2" t="inlineStr">
        <is>
          <t>-</t>
        </is>
      </c>
      <c r="V430" s="2" t="inlineStr">
        <is>
          <t>-</t>
        </is>
      </c>
      <c r="W430" s="2" t="inlineStr">
        <is>
          <t>-</t>
        </is>
      </c>
      <c r="X430" s="2" t="inlineStr">
        <is>
          <t>-</t>
        </is>
      </c>
    </row>
    <row r="431">
      <c r="A431" s="2" t="inlineStr">
        <is>
          <t>20568733411</t>
        </is>
      </c>
      <c r="B431" s="2" t="inlineStr">
        <is>
          <t>ASOCIACIÓN DE PRODUCTORES "PIÑAS EL SAMAÑU</t>
        </is>
      </c>
      <c r="C431" s="2" t="inlineStr">
        <is>
          <t>ASOCIACION</t>
        </is>
      </c>
      <c r="D431" s="2" t="inlineStr">
        <is>
          <t>-</t>
        </is>
      </c>
      <c r="E431" s="2" t="inlineStr">
        <is>
          <t>-</t>
        </is>
      </c>
      <c r="F431" s="2" t="inlineStr">
        <is>
          <t>HABIDO</t>
        </is>
      </c>
      <c r="G431" s="2" t="inlineStr">
        <is>
          <t>BAJA DE OFICIO</t>
        </is>
      </c>
      <c r="H431" s="2" t="inlineStr">
        <is>
          <t>21/06/2013</t>
        </is>
      </c>
      <c r="I431" s="2" t="inlineStr">
        <is>
          <t>21/06/2013</t>
        </is>
      </c>
      <c r="J431" s="2" t="inlineStr">
        <is>
          <t>JUNIN</t>
        </is>
      </c>
      <c r="K431" s="2" t="inlineStr">
        <is>
          <t>SATIPO</t>
        </is>
      </c>
      <c r="L431" s="2" t="inlineStr">
        <is>
          <t>PANGOA</t>
        </is>
      </c>
      <c r="M431" s="2" t="inlineStr">
        <is>
          <t>CAL. 7 DE JUNIO NRO. SN URB. SAN BERNABE (FRENTE AL COLISEO MUNICIPAL)</t>
        </is>
      </c>
      <c r="N431" s="2" t="inlineStr">
        <is>
          <t>-</t>
        </is>
      </c>
      <c r="O431" s="2" t="inlineStr">
        <is>
          <t>-</t>
        </is>
      </c>
      <c r="P431" s="2" t="inlineStr">
        <is>
          <t>SIN ACTIVIDAD</t>
        </is>
      </c>
      <c r="Q431" s="2" t="inlineStr">
        <is>
          <t>CULTIVO DE FRUTAS.</t>
        </is>
      </c>
      <c r="R431" s="2" t="inlineStr">
        <is>
          <t>TRANSPORTE  DE CARGA POR CARRETERA.</t>
        </is>
      </c>
      <c r="S431" s="2" t="inlineStr">
        <is>
          <t>-</t>
        </is>
      </c>
      <c r="T431" s="2" t="inlineStr">
        <is>
          <t>NO</t>
        </is>
      </c>
      <c r="U431" s="2" t="inlineStr">
        <is>
          <t>-</t>
        </is>
      </c>
      <c r="V431" s="2" t="inlineStr">
        <is>
          <t>-</t>
        </is>
      </c>
      <c r="W431" s="2" t="inlineStr">
        <is>
          <t>-</t>
        </is>
      </c>
      <c r="X431" s="2" t="inlineStr">
        <is>
          <t>-</t>
        </is>
      </c>
    </row>
    <row r="432">
      <c r="A432" s="2" t="inlineStr">
        <is>
          <t>20606041382</t>
        </is>
      </c>
      <c r="B432" s="2" t="inlineStr">
        <is>
          <t>ASOCIACION AROMA DE MUJER LLAQUE</t>
        </is>
      </c>
      <c r="C432" s="2" t="inlineStr">
        <is>
          <t>ASOCIACION</t>
        </is>
      </c>
      <c r="D432" s="2" t="inlineStr">
        <is>
          <t>-</t>
        </is>
      </c>
      <c r="E432" s="2" t="inlineStr">
        <is>
          <t>-</t>
        </is>
      </c>
      <c r="F432" s="2" t="inlineStr">
        <is>
          <t>HABIDO</t>
        </is>
      </c>
      <c r="G432" s="2" t="inlineStr">
        <is>
          <t>BAJA DE OFICIO</t>
        </is>
      </c>
      <c r="H432" s="2" t="inlineStr">
        <is>
          <t>12/03/2020</t>
        </is>
      </c>
      <c r="I432" s="2" t="inlineStr">
        <is>
          <t>01/03/2020</t>
        </is>
      </c>
      <c r="J432" s="2" t="inlineStr">
        <is>
          <t>LAMBAYEQUE</t>
        </is>
      </c>
      <c r="K432" s="2" t="inlineStr">
        <is>
          <t>LAMBAYEQUE</t>
        </is>
      </c>
      <c r="L432" s="2" t="inlineStr">
        <is>
          <t>SALAS</t>
        </is>
      </c>
      <c r="M432" s="2" t="inlineStr">
        <is>
          <t>NRO. SN CAS. LLAQUE</t>
        </is>
      </c>
      <c r="N432" s="2" t="inlineStr">
        <is>
          <t>-</t>
        </is>
      </c>
      <c r="O432" s="2" t="inlineStr">
        <is>
          <t>-</t>
        </is>
      </c>
      <c r="P432" s="2" t="inlineStr">
        <is>
          <t>SIN ACTIVIDAD</t>
        </is>
      </c>
      <c r="Q432" s="2" t="inlineStr">
        <is>
          <t>ACTIVIDADES OTRAS ASOCIACIONES NCP.</t>
        </is>
      </c>
      <c r="R432" s="2" t="inlineStr">
        <is>
          <t>-</t>
        </is>
      </c>
      <c r="S432" s="2" t="inlineStr">
        <is>
          <t>-</t>
        </is>
      </c>
      <c r="T432" s="2" t="inlineStr">
        <is>
          <t>NO</t>
        </is>
      </c>
      <c r="U432" s="2" t="inlineStr">
        <is>
          <t>-</t>
        </is>
      </c>
      <c r="V432" s="2" t="inlineStr">
        <is>
          <t>-</t>
        </is>
      </c>
      <c r="W432" s="2" t="inlineStr">
        <is>
          <t>-</t>
        </is>
      </c>
      <c r="X432" s="2" t="inlineStr">
        <is>
          <t>-</t>
        </is>
      </c>
    </row>
    <row r="433">
      <c r="A433" s="2" t="inlineStr">
        <is>
          <t>20455429120</t>
        </is>
      </c>
      <c r="B433" s="2" t="inlineStr">
        <is>
          <t>ASOCIACION DE PRODUCTORES AGROPECUARIOS DE AGROEXPORTACION E-4 IRRIGACION  MAJES-AREQUIPA</t>
        </is>
      </c>
      <c r="C433" s="2" t="inlineStr">
        <is>
          <t>ASOCIACION</t>
        </is>
      </c>
      <c r="D433" s="2" t="inlineStr">
        <is>
          <t>-</t>
        </is>
      </c>
      <c r="E433" s="2" t="inlineStr">
        <is>
          <t>-</t>
        </is>
      </c>
      <c r="F433" s="2" t="inlineStr">
        <is>
          <t>HABIDO</t>
        </is>
      </c>
      <c r="G433" s="2" t="inlineStr">
        <is>
          <t>BAJA PROV. POR OFICIO</t>
        </is>
      </c>
      <c r="H433" s="2" t="inlineStr">
        <is>
          <t>07/12/2009</t>
        </is>
      </c>
      <c r="I433" s="2" t="inlineStr">
        <is>
          <t>07/12/2009</t>
        </is>
      </c>
      <c r="J433" s="2" t="inlineStr">
        <is>
          <t>AREQUIPA</t>
        </is>
      </c>
      <c r="K433" s="2" t="inlineStr">
        <is>
          <t>CAYLLOMA</t>
        </is>
      </c>
      <c r="L433" s="2" t="inlineStr">
        <is>
          <t>MAJES</t>
        </is>
      </c>
      <c r="M433" s="2" t="inlineStr">
        <is>
          <t>ASENTAMIENTO 8 PARCELA NRO. 39 SECCION E (A LA ALTURA DE LA UNSA)</t>
        </is>
      </c>
      <c r="N433" s="2" t="inlineStr">
        <is>
          <t>-</t>
        </is>
      </c>
      <c r="O433" s="2" t="inlineStr">
        <is>
          <t>-</t>
        </is>
      </c>
      <c r="P433" s="2" t="inlineStr">
        <is>
          <t>EXPORTADOR</t>
        </is>
      </c>
      <c r="Q433" s="2" t="inlineStr">
        <is>
          <t>ACTIVIDADES OTRAS ASOCIACIONES NCP.</t>
        </is>
      </c>
      <c r="R433" s="2" t="inlineStr">
        <is>
          <t>SERVICIOS AGRICOLAS, GANADERAS.</t>
        </is>
      </c>
      <c r="S433" s="2" t="inlineStr">
        <is>
          <t>-</t>
        </is>
      </c>
      <c r="T433" s="2" t="inlineStr">
        <is>
          <t>NO</t>
        </is>
      </c>
      <c r="U433" s="2" t="inlineStr">
        <is>
          <t>-</t>
        </is>
      </c>
      <c r="V433" s="2" t="inlineStr">
        <is>
          <t>-</t>
        </is>
      </c>
      <c r="W433" s="2" t="inlineStr">
        <is>
          <t>-</t>
        </is>
      </c>
      <c r="X433" s="2" t="inlineStr">
        <is>
          <t>-</t>
        </is>
      </c>
    </row>
    <row r="434">
      <c r="A434" s="2" t="inlineStr">
        <is>
          <t>20532800561</t>
        </is>
      </c>
      <c r="B434" s="2" t="inlineStr">
        <is>
          <t>ASOCIACION DE FRUTICULTORES Y AGROINDUSTRIALES DEL VALLE CINTO LOCUMBA</t>
        </is>
      </c>
      <c r="C434" s="2" t="inlineStr">
        <is>
          <t>ASOCIACION</t>
        </is>
      </c>
      <c r="D434" s="2" t="inlineStr">
        <is>
          <t>-</t>
        </is>
      </c>
      <c r="E434" s="2" t="inlineStr">
        <is>
          <t>-</t>
        </is>
      </c>
      <c r="F434" s="2" t="inlineStr">
        <is>
          <t>NO HABIDO</t>
        </is>
      </c>
      <c r="G434" s="2" t="inlineStr">
        <is>
          <t>BAJA DE OFICIO</t>
        </is>
      </c>
      <c r="H434" s="2" t="inlineStr">
        <is>
          <t>03/06/2020</t>
        </is>
      </c>
      <c r="I434" s="2" t="inlineStr">
        <is>
          <t>01/06/2020</t>
        </is>
      </c>
      <c r="J434" s="2" t="inlineStr">
        <is>
          <t>TACNA</t>
        </is>
      </c>
      <c r="K434" s="2" t="inlineStr">
        <is>
          <t>JORGE BASADRE</t>
        </is>
      </c>
      <c r="L434" s="2" t="inlineStr">
        <is>
          <t>LOCUMBA</t>
        </is>
      </c>
      <c r="M434" s="2" t="inlineStr">
        <is>
          <t>PARCELA NRO. 38E VALLE CINTO</t>
        </is>
      </c>
      <c r="N434" s="2" t="inlineStr">
        <is>
          <t>-</t>
        </is>
      </c>
      <c r="O434" s="2" t="inlineStr">
        <is>
          <t>-</t>
        </is>
      </c>
      <c r="P434" s="2" t="inlineStr">
        <is>
          <t>SIN ACTIVIDAD</t>
        </is>
      </c>
      <c r="Q434" s="2" t="inlineStr">
        <is>
          <t>ACTIVIDADES OTRAS ASOCIACIONES NCP.</t>
        </is>
      </c>
      <c r="R434" s="2" t="inlineStr">
        <is>
          <t>-</t>
        </is>
      </c>
      <c r="S434" s="2" t="inlineStr">
        <is>
          <t>-</t>
        </is>
      </c>
      <c r="T434" s="2" t="inlineStr">
        <is>
          <t>NO</t>
        </is>
      </c>
      <c r="U434" s="2" t="inlineStr">
        <is>
          <t>-</t>
        </is>
      </c>
      <c r="V434" s="2" t="inlineStr">
        <is>
          <t>-</t>
        </is>
      </c>
      <c r="W434" s="2" t="inlineStr">
        <is>
          <t>-</t>
        </is>
      </c>
      <c r="X434" s="2" t="inlineStr">
        <is>
          <t>-</t>
        </is>
      </c>
    </row>
    <row r="435">
      <c r="A435" s="2" t="inlineStr">
        <is>
          <t>20605910573</t>
        </is>
      </c>
      <c r="B435" s="2" t="inlineStr">
        <is>
          <t>ASOCIACION DE ACOPIO Y PRODUCTORES DE GANADO - TRAPICHE</t>
        </is>
      </c>
      <c r="C435" s="2" t="inlineStr">
        <is>
          <t>ASOCIACION</t>
        </is>
      </c>
      <c r="D435" s="2" t="inlineStr">
        <is>
          <t>-</t>
        </is>
      </c>
      <c r="E435" s="2" t="inlineStr">
        <is>
          <t>-</t>
        </is>
      </c>
      <c r="F435" s="2" t="inlineStr">
        <is>
          <t>HABIDO</t>
        </is>
      </c>
      <c r="G435" s="2" t="inlineStr">
        <is>
          <t>BAJA DE OFICIO</t>
        </is>
      </c>
      <c r="H435" s="2" t="inlineStr">
        <is>
          <t>14/02/2020</t>
        </is>
      </c>
      <c r="I435" s="2" t="inlineStr">
        <is>
          <t>14/02/2020</t>
        </is>
      </c>
      <c r="J435" s="2" t="inlineStr">
        <is>
          <t>PUNO</t>
        </is>
      </c>
      <c r="K435" s="2" t="inlineStr">
        <is>
          <t>SAN ANTONIO DE PUTINA</t>
        </is>
      </c>
      <c r="L435" s="2" t="inlineStr">
        <is>
          <t>ANANEA</t>
        </is>
      </c>
      <c r="M435" s="2" t="inlineStr">
        <is>
          <t>JR. BOLIVAR NRO. 122 (A MEDIA CDRA DEL MUNICIPIO)</t>
        </is>
      </c>
      <c r="N435" s="2" t="inlineStr">
        <is>
          <t>-</t>
        </is>
      </c>
      <c r="O435" s="2" t="inlineStr">
        <is>
          <t>-</t>
        </is>
      </c>
      <c r="P435" s="2" t="inlineStr">
        <is>
          <t>SIN ACTIVIDAD</t>
        </is>
      </c>
      <c r="Q435" s="2" t="inlineStr">
        <is>
          <t>CRIA DE ANIMALES DOMESTICOS.</t>
        </is>
      </c>
      <c r="R435" s="2" t="inlineStr">
        <is>
          <t>OTROS TIPOS DE VENTA AL POR MENOR.</t>
        </is>
      </c>
      <c r="S435" s="2" t="inlineStr">
        <is>
          <t>-</t>
        </is>
      </c>
      <c r="T435" s="2" t="inlineStr">
        <is>
          <t>NO</t>
        </is>
      </c>
      <c r="U435" s="2" t="inlineStr">
        <is>
          <t>-</t>
        </is>
      </c>
      <c r="V435" s="2" t="inlineStr">
        <is>
          <t>-</t>
        </is>
      </c>
      <c r="W435" s="2" t="inlineStr">
        <is>
          <t>-</t>
        </is>
      </c>
      <c r="X435" s="2" t="inlineStr">
        <is>
          <t>-</t>
        </is>
      </c>
    </row>
    <row r="436">
      <c r="A436" s="2" t="inlineStr">
        <is>
          <t>20602161081</t>
        </is>
      </c>
      <c r="B436" s="2" t="inlineStr">
        <is>
          <t>APROVAPERU</t>
        </is>
      </c>
      <c r="C436" s="2" t="inlineStr">
        <is>
          <t>ASOCIACION</t>
        </is>
      </c>
      <c r="D436" s="2" t="inlineStr">
        <is>
          <t>-</t>
        </is>
      </c>
      <c r="E436" s="2" t="inlineStr">
        <is>
          <t>-</t>
        </is>
      </c>
      <c r="F436" s="2" t="inlineStr">
        <is>
          <t>HABIDO</t>
        </is>
      </c>
      <c r="G436" s="2" t="inlineStr">
        <is>
          <t>BAJA DE OFICIO</t>
        </is>
      </c>
      <c r="H436" s="2" t="inlineStr">
        <is>
          <t>26/05/2017</t>
        </is>
      </c>
      <c r="I436" s="2" t="inlineStr">
        <is>
          <t>01/09/2017</t>
        </is>
      </c>
      <c r="J436" s="2" t="inlineStr">
        <is>
          <t>JUNIN</t>
        </is>
      </c>
      <c r="K436" s="2" t="inlineStr">
        <is>
          <t>CHANCHAMAYO</t>
        </is>
      </c>
      <c r="L436" s="2" t="inlineStr">
        <is>
          <t>PERENE</t>
        </is>
      </c>
      <c r="M436" s="2" t="inlineStr">
        <is>
          <t>CAR. PRINCIPAL LOTE. 6 C.P. CAHUIDE (S77257718)</t>
        </is>
      </c>
      <c r="N436" s="2" t="inlineStr">
        <is>
          <t>-</t>
        </is>
      </c>
      <c r="O436" s="2" t="inlineStr">
        <is>
          <t>-</t>
        </is>
      </c>
      <c r="P436" s="2" t="inlineStr">
        <is>
          <t>IMPORTADOR/EXPORTADOR</t>
        </is>
      </c>
      <c r="Q436" s="2" t="inlineStr">
        <is>
          <t>ELAB DE OTROS PROD. ALIMENTICIOS.</t>
        </is>
      </c>
      <c r="R436" s="2" t="inlineStr">
        <is>
          <t>CULTIVO DE FRUTAS.</t>
        </is>
      </c>
      <c r="S436" s="2" t="inlineStr">
        <is>
          <t>SERVICIOS AGRICOLAS, GANADERAS.</t>
        </is>
      </c>
      <c r="T436" s="2" t="inlineStr">
        <is>
          <t>NO</t>
        </is>
      </c>
      <c r="U436" s="2" t="inlineStr">
        <is>
          <t>-</t>
        </is>
      </c>
      <c r="V436" s="2" t="inlineStr">
        <is>
          <t>-</t>
        </is>
      </c>
      <c r="W436" s="2" t="inlineStr">
        <is>
          <t>-</t>
        </is>
      </c>
      <c r="X436" s="2" t="inlineStr">
        <is>
          <t>-</t>
        </is>
      </c>
    </row>
    <row r="437">
      <c r="A437" s="2" t="inlineStr">
        <is>
          <t>20602025170</t>
        </is>
      </c>
      <c r="B437" s="2" t="inlineStr">
        <is>
          <t>ASOCIACION AGRARIA LOS PIONEROS DE LA COMUNIDAD CAMPESINA DE HUALLMISH</t>
        </is>
      </c>
      <c r="C437" s="2" t="inlineStr">
        <is>
          <t>ASOCIACION</t>
        </is>
      </c>
      <c r="D437" s="2" t="inlineStr">
        <is>
          <t>-</t>
        </is>
      </c>
      <c r="E437" s="2" t="inlineStr">
        <is>
          <t>-</t>
        </is>
      </c>
      <c r="F437" s="2" t="inlineStr">
        <is>
          <t>HABIDO</t>
        </is>
      </c>
      <c r="G437" s="2" t="inlineStr">
        <is>
          <t>BAJA DE OFICIO</t>
        </is>
      </c>
      <c r="H437" s="2" t="inlineStr">
        <is>
          <t>11/11/2019</t>
        </is>
      </c>
      <c r="I437" s="2" t="inlineStr">
        <is>
          <t>11/11/2019</t>
        </is>
      </c>
      <c r="J437" s="2" t="inlineStr">
        <is>
          <t>HUANUCO</t>
        </is>
      </c>
      <c r="K437" s="2" t="inlineStr">
        <is>
          <t>HUANUCO</t>
        </is>
      </c>
      <c r="L437" s="2" t="inlineStr">
        <is>
          <t>CHURUBAMBA</t>
        </is>
      </c>
      <c r="M437" s="2" t="inlineStr">
        <is>
          <t>BQ. HUARMISH PAMPA NRO. 18 CAS. GUARMISH PAMPA (FRENTE A LA PLAZA PRINCIPAL)</t>
        </is>
      </c>
      <c r="N437" s="2" t="inlineStr">
        <is>
          <t>-</t>
        </is>
      </c>
      <c r="O437" s="2" t="inlineStr">
        <is>
          <t>-</t>
        </is>
      </c>
      <c r="P437" s="2" t="inlineStr">
        <is>
          <t>SIN ACTIVIDAD</t>
        </is>
      </c>
      <c r="Q437" s="2" t="inlineStr">
        <is>
          <t>EXPLOTACION MIXTA.</t>
        </is>
      </c>
      <c r="R437" s="2" t="inlineStr">
        <is>
          <t>-</t>
        </is>
      </c>
      <c r="S437" s="2" t="inlineStr">
        <is>
          <t>-</t>
        </is>
      </c>
      <c r="T437" s="2" t="inlineStr">
        <is>
          <t>NO</t>
        </is>
      </c>
      <c r="U437" s="2" t="inlineStr">
        <is>
          <t>-</t>
        </is>
      </c>
      <c r="V437" s="2" t="inlineStr">
        <is>
          <t>-</t>
        </is>
      </c>
      <c r="W437" s="2" t="inlineStr">
        <is>
          <t>-</t>
        </is>
      </c>
      <c r="X437" s="2" t="inlineStr">
        <is>
          <t>-</t>
        </is>
      </c>
    </row>
    <row r="438">
      <c r="A438" s="2" t="inlineStr">
        <is>
          <t>20542482886</t>
        </is>
      </c>
      <c r="B438" s="2" t="inlineStr">
        <is>
          <t>COOPERATIVA AGROINDUSTRIAL APCCA</t>
        </is>
      </c>
      <c r="C438" s="2" t="inlineStr">
        <is>
          <t>COOPERATIVAS, SAIS, CAPS</t>
        </is>
      </c>
      <c r="D438" s="2" t="inlineStr">
        <is>
          <t>-</t>
        </is>
      </c>
      <c r="E438" s="2" t="inlineStr">
        <is>
          <t>-</t>
        </is>
      </c>
      <c r="F438" s="2" t="inlineStr">
        <is>
          <t>HABIDO</t>
        </is>
      </c>
      <c r="G438" s="2" t="inlineStr">
        <is>
          <t>SUSPENSION TEMPORAL</t>
        </is>
      </c>
      <c r="H438" s="2" t="inlineStr">
        <is>
          <t>14/01/2015</t>
        </is>
      </c>
      <c r="I438" s="2" t="inlineStr">
        <is>
          <t>01/03/2015</t>
        </is>
      </c>
      <c r="J438" s="2" t="inlineStr">
        <is>
          <t>HUANUCO</t>
        </is>
      </c>
      <c r="K438" s="2" t="inlineStr">
        <is>
          <t>LEONCIO PRADO</t>
        </is>
      </c>
      <c r="L438" s="2" t="inlineStr">
        <is>
          <t>SANTO DOMINGO DE ANDA</t>
        </is>
      </c>
      <c r="M438" s="2" t="inlineStr">
        <is>
          <t>CAPITAL PACAE NRO. S/N SEC. CATARATA (A 400 MTRS. DEL PUENTE PACAE - DERECHA)</t>
        </is>
      </c>
      <c r="N438" s="2" t="inlineStr">
        <is>
          <t>-</t>
        </is>
      </c>
      <c r="O438" s="2" t="inlineStr">
        <is>
          <t>-</t>
        </is>
      </c>
      <c r="P438" s="2" t="inlineStr">
        <is>
          <t>SIN ACTIVIDAD</t>
        </is>
      </c>
      <c r="Q438" s="2" t="inlineStr">
        <is>
          <t>CULTIVOS DE CEREALES.</t>
        </is>
      </c>
      <c r="R438" s="2" t="inlineStr">
        <is>
          <t>SERVICIOS AGRICOLAS, GANADERAS.</t>
        </is>
      </c>
      <c r="S438" s="2" t="inlineStr">
        <is>
          <t>-</t>
        </is>
      </c>
      <c r="T438" s="2" t="inlineStr">
        <is>
          <t>NO</t>
        </is>
      </c>
      <c r="U438" s="2" t="inlineStr">
        <is>
          <t>-</t>
        </is>
      </c>
      <c r="V438" s="2" t="inlineStr">
        <is>
          <t>-</t>
        </is>
      </c>
      <c r="W438" s="2" t="inlineStr">
        <is>
          <t>-</t>
        </is>
      </c>
      <c r="X438" s="2" t="inlineStr">
        <is>
          <t>-</t>
        </is>
      </c>
    </row>
    <row r="439">
      <c r="A439" s="2" t="inlineStr">
        <is>
          <t>20609862492</t>
        </is>
      </c>
      <c r="B439" s="2" t="inlineStr">
        <is>
          <t>ASOCIACION DE MUJERES EMPRENDEDORAS DE LA COMUNIDAD CAMPESINA DE EXCHAJE</t>
        </is>
      </c>
      <c r="C439" s="2" t="inlineStr">
        <is>
          <t>ASOCIACION</t>
        </is>
      </c>
      <c r="D439" s="2" t="inlineStr">
        <is>
          <t>-</t>
        </is>
      </c>
      <c r="E439" s="2" t="inlineStr">
        <is>
          <t>-</t>
        </is>
      </c>
      <c r="F439" s="2" t="inlineStr">
        <is>
          <t>HABIDO</t>
        </is>
      </c>
      <c r="G439" s="2" t="inlineStr">
        <is>
          <t>BAJA PROV. POR OFICIO</t>
        </is>
      </c>
      <c r="H439" s="2" t="inlineStr">
        <is>
          <t>16/08/2022</t>
        </is>
      </c>
      <c r="I439" s="2" t="inlineStr">
        <is>
          <t>01/09/2022</t>
        </is>
      </c>
      <c r="J439" s="2" t="inlineStr">
        <is>
          <t>MOQUEGUA</t>
        </is>
      </c>
      <c r="K439" s="2" t="inlineStr">
        <is>
          <t>GENERAL SANCHEZ CERRO</t>
        </is>
      </c>
      <c r="L439" s="2" t="inlineStr">
        <is>
          <t>YUNGA</t>
        </is>
      </c>
      <c r="M439" s="2" t="inlineStr">
        <is>
          <t>ZONA A MZA. G LOTE. 3 C.P. EXCHAJE</t>
        </is>
      </c>
      <c r="N439" s="2" t="inlineStr">
        <is>
          <t>-</t>
        </is>
      </c>
      <c r="O439" s="2" t="inlineStr">
        <is>
          <t>-</t>
        </is>
      </c>
      <c r="P439" s="2" t="inlineStr">
        <is>
          <t>SIN ACTIVIDAD</t>
        </is>
      </c>
      <c r="Q439" s="2" t="inlineStr">
        <is>
          <t>ACTIVIDADES OTRAS ASOCIACIONES NCP.</t>
        </is>
      </c>
      <c r="R439" s="2" t="inlineStr">
        <is>
          <t>EXPLOTACION MIXTA.</t>
        </is>
      </c>
      <c r="S439" s="2" t="inlineStr">
        <is>
          <t>-</t>
        </is>
      </c>
      <c r="T439" s="2" t="inlineStr">
        <is>
          <t>NO</t>
        </is>
      </c>
      <c r="U439" s="2" t="inlineStr">
        <is>
          <t>-</t>
        </is>
      </c>
      <c r="V439" s="2" t="inlineStr">
        <is>
          <t>-</t>
        </is>
      </c>
      <c r="W439" s="2" t="inlineStr">
        <is>
          <t>-</t>
        </is>
      </c>
      <c r="X439" s="2" t="inlineStr">
        <is>
          <t>-</t>
        </is>
      </c>
    </row>
    <row r="440">
      <c r="A440" s="2" t="inlineStr">
        <is>
          <t>20609726262</t>
        </is>
      </c>
      <c r="B440" s="2" t="inlineStr">
        <is>
          <t>ASOCIACION CENTRAL DE PRODUCTORES LACTEOS DEL DISTRITO DE YARABAMBA</t>
        </is>
      </c>
      <c r="C440" s="2" t="inlineStr">
        <is>
          <t>ASOCIACION</t>
        </is>
      </c>
      <c r="D440" s="2" t="inlineStr">
        <is>
          <t>-</t>
        </is>
      </c>
      <c r="E440" s="2" t="inlineStr">
        <is>
          <t>-</t>
        </is>
      </c>
      <c r="F440" s="2" t="inlineStr">
        <is>
          <t>HABIDO</t>
        </is>
      </c>
      <c r="G440" s="2" t="inlineStr">
        <is>
          <t>BAJA DE OFICIO</t>
        </is>
      </c>
      <c r="H440" s="2" t="inlineStr">
        <is>
          <t>12/07/2022</t>
        </is>
      </c>
      <c r="I440" s="2" t="inlineStr">
        <is>
          <t>12/07/2022</t>
        </is>
      </c>
      <c r="J440" s="2" t="inlineStr">
        <is>
          <t>AREQUIPA</t>
        </is>
      </c>
      <c r="K440" s="2" t="inlineStr">
        <is>
          <t>AREQUIPA</t>
        </is>
      </c>
      <c r="L440" s="2" t="inlineStr">
        <is>
          <t>YARABAMBA</t>
        </is>
      </c>
      <c r="M440" s="2" t="inlineStr">
        <is>
          <t>OTR. COMPLEJO RECREATIVO EL PA KM. SN OTR. PUEBLO TRADICIONAL YARABA</t>
        </is>
      </c>
      <c r="N440" s="2" t="inlineStr">
        <is>
          <t>-</t>
        </is>
      </c>
      <c r="O440" s="2" t="inlineStr">
        <is>
          <t>-</t>
        </is>
      </c>
      <c r="P440" s="2" t="inlineStr">
        <is>
          <t>SIN ACTIVIDAD</t>
        </is>
      </c>
      <c r="Q440" s="2" t="inlineStr">
        <is>
          <t>ACTIVIDADES OTRAS ASOCIACIONES NCP.</t>
        </is>
      </c>
      <c r="R440" s="2" t="inlineStr">
        <is>
          <t>-</t>
        </is>
      </c>
      <c r="S440" s="2" t="inlineStr">
        <is>
          <t>-</t>
        </is>
      </c>
      <c r="T440" s="2" t="inlineStr">
        <is>
          <t>NO</t>
        </is>
      </c>
      <c r="U440" s="2" t="inlineStr">
        <is>
          <t>-</t>
        </is>
      </c>
      <c r="V440" s="2" t="inlineStr">
        <is>
          <t>-</t>
        </is>
      </c>
      <c r="W440" s="2" t="inlineStr">
        <is>
          <t>-</t>
        </is>
      </c>
      <c r="X440" s="2" t="inlineStr">
        <is>
          <t>-</t>
        </is>
      </c>
    </row>
    <row r="441">
      <c r="A441" s="2" t="inlineStr">
        <is>
          <t>20606293888</t>
        </is>
      </c>
      <c r="B441" s="2" t="inlineStr">
        <is>
          <t>ASOCIACION DE PRODUCTORES AGROPECUARIOS ORO VERDE DE SOTCCOMAYO</t>
        </is>
      </c>
      <c r="C441" s="2" t="inlineStr">
        <is>
          <t>ASOCIACION</t>
        </is>
      </c>
      <c r="D441" s="2" t="inlineStr">
        <is>
          <t>-</t>
        </is>
      </c>
      <c r="E441" s="2" t="inlineStr">
        <is>
          <t>-</t>
        </is>
      </c>
      <c r="F441" s="2" t="inlineStr">
        <is>
          <t>HABIDO</t>
        </is>
      </c>
      <c r="G441" s="2" t="inlineStr">
        <is>
          <t>BAJA PROV. POR OFICIO</t>
        </is>
      </c>
      <c r="H441" s="2" t="inlineStr">
        <is>
          <t>05/08/2020</t>
        </is>
      </c>
      <c r="I441" s="2" t="inlineStr">
        <is>
          <t>01/08/2020</t>
        </is>
      </c>
      <c r="J441" s="2" t="inlineStr">
        <is>
          <t>APURIMAC</t>
        </is>
      </c>
      <c r="K441" s="2" t="inlineStr">
        <is>
          <t>ANDAHUAYLAS</t>
        </is>
      </c>
      <c r="L441" s="2" t="inlineStr">
        <is>
          <t>KISHUARA</t>
        </is>
      </c>
      <c r="M441" s="2" t="inlineStr">
        <is>
          <t>NRO. SN COM. SOTCCOMAYO (PRD ANDAHUAYLAS C2P VERDE)</t>
        </is>
      </c>
      <c r="N441" s="2" t="inlineStr">
        <is>
          <t>-</t>
        </is>
      </c>
      <c r="O441" s="2" t="inlineStr">
        <is>
          <t>-</t>
        </is>
      </c>
      <c r="P441" s="2" t="inlineStr">
        <is>
          <t>SIN ACTIVIDAD</t>
        </is>
      </c>
      <c r="Q441" s="2" t="inlineStr">
        <is>
          <t>CULTIVO DE FRUTAS.</t>
        </is>
      </c>
      <c r="R441" s="2" t="inlineStr">
        <is>
          <t>-</t>
        </is>
      </c>
      <c r="S441" s="2" t="inlineStr">
        <is>
          <t>-</t>
        </is>
      </c>
      <c r="T441" s="2" t="inlineStr">
        <is>
          <t>NO</t>
        </is>
      </c>
      <c r="U441" s="2" t="inlineStr">
        <is>
          <t>-</t>
        </is>
      </c>
      <c r="V441" s="2" t="inlineStr">
        <is>
          <t>-</t>
        </is>
      </c>
      <c r="W441" s="2" t="inlineStr">
        <is>
          <t>-</t>
        </is>
      </c>
      <c r="X441" s="2" t="inlineStr">
        <is>
          <t>-</t>
        </is>
      </c>
    </row>
    <row r="442">
      <c r="A442" s="2" t="inlineStr">
        <is>
          <t>20605161678</t>
        </is>
      </c>
      <c r="B442" s="2" t="inlineStr">
        <is>
          <t>COOPERATIVA AGRARIA DE PRODUCTOS ECOLOGICOS DE PAMPACOLCA - COAPEP</t>
        </is>
      </c>
      <c r="C442" s="2" t="inlineStr">
        <is>
          <t>COOPERATIVAS, SAIS, CAPS</t>
        </is>
      </c>
      <c r="D442" s="2" t="inlineStr">
        <is>
          <t>-</t>
        </is>
      </c>
      <c r="E442" s="2" t="inlineStr">
        <is>
          <t>-</t>
        </is>
      </c>
      <c r="F442" s="2" t="inlineStr">
        <is>
          <t>HABIDO</t>
        </is>
      </c>
      <c r="G442" s="2" t="inlineStr">
        <is>
          <t>SUSPENSION TEMPORAL</t>
        </is>
      </c>
      <c r="H442" s="2" t="inlineStr">
        <is>
          <t>22/08/2019</t>
        </is>
      </c>
      <c r="I442" s="2" t="inlineStr">
        <is>
          <t>01/09/2019</t>
        </is>
      </c>
      <c r="J442" s="2" t="inlineStr">
        <is>
          <t>AREQUIPA</t>
        </is>
      </c>
      <c r="K442" s="2" t="inlineStr">
        <is>
          <t>CASTILLA</t>
        </is>
      </c>
      <c r="L442" s="2" t="inlineStr">
        <is>
          <t>PAMPACOLCA</t>
        </is>
      </c>
      <c r="M442" s="2" t="inlineStr">
        <is>
          <t>CAL. 28 DE JULIO NRO. 503-505 NRO. --</t>
        </is>
      </c>
      <c r="N442" s="2" t="inlineStr">
        <is>
          <t>-</t>
        </is>
      </c>
      <c r="O442" s="2" t="inlineStr">
        <is>
          <t>-</t>
        </is>
      </c>
      <c r="P442" s="2" t="inlineStr">
        <is>
          <t>SIN ACTIVIDAD</t>
        </is>
      </c>
      <c r="Q442" s="2" t="inlineStr">
        <is>
          <t>CULTIVOS DE CEREALES.</t>
        </is>
      </c>
      <c r="R442" s="2" t="inlineStr">
        <is>
          <t>-</t>
        </is>
      </c>
      <c r="S442" s="2" t="inlineStr">
        <is>
          <t>-</t>
        </is>
      </c>
      <c r="T442" s="2" t="inlineStr">
        <is>
          <t>NO</t>
        </is>
      </c>
      <c r="U442" s="2" t="inlineStr">
        <is>
          <t>-</t>
        </is>
      </c>
      <c r="V442" s="2" t="inlineStr">
        <is>
          <t>-</t>
        </is>
      </c>
      <c r="W442" s="2" t="inlineStr">
        <is>
          <t>-</t>
        </is>
      </c>
      <c r="X442" s="2" t="inlineStr">
        <is>
          <t>-</t>
        </is>
      </c>
    </row>
    <row r="443">
      <c r="A443" s="2" t="inlineStr">
        <is>
          <t>20574683867</t>
        </is>
      </c>
      <c r="B443" s="2" t="inlineStr">
        <is>
          <t>ASOCIACION DE PRODUCTORES DE PALTA VALLE TOROBAMBA</t>
        </is>
      </c>
      <c r="C443" s="2" t="inlineStr">
        <is>
          <t>ASOCIACION</t>
        </is>
      </c>
      <c r="D443" s="2" t="inlineStr">
        <is>
          <t>-</t>
        </is>
      </c>
      <c r="E443" s="2" t="inlineStr">
        <is>
          <t>-</t>
        </is>
      </c>
      <c r="F443" s="2" t="inlineStr">
        <is>
          <t>NO HABIDO</t>
        </is>
      </c>
      <c r="G443" s="2" t="inlineStr">
        <is>
          <t>BAJA DE OFICIO</t>
        </is>
      </c>
      <c r="H443" s="2" t="inlineStr">
        <is>
          <t>17/11/2016</t>
        </is>
      </c>
      <c r="I443" s="2" t="inlineStr">
        <is>
          <t>17/11/2016</t>
        </is>
      </c>
      <c r="J443" s="2" t="inlineStr">
        <is>
          <t>AYACUCHO</t>
        </is>
      </c>
      <c r="K443" s="2" t="inlineStr">
        <is>
          <t>HUAMANGA</t>
        </is>
      </c>
      <c r="L443" s="2" t="inlineStr">
        <is>
          <t>SAN JUAN BAUTISTA</t>
        </is>
      </c>
      <c r="M443" s="2" t="inlineStr">
        <is>
          <t>MZA. N1 LOTE. 8 LOS OLIVOS (2 CDRAS DE FABRICA DE POSTES)</t>
        </is>
      </c>
      <c r="N443" s="2" t="inlineStr">
        <is>
          <t>-</t>
        </is>
      </c>
      <c r="O443" s="2" t="inlineStr">
        <is>
          <t>-</t>
        </is>
      </c>
      <c r="P443" s="2" t="inlineStr">
        <is>
          <t>SIN ACTIVIDAD</t>
        </is>
      </c>
      <c r="Q443" s="2" t="inlineStr">
        <is>
          <t>CULTIVO DE HORTALIZAS Y LEGUMBRES.</t>
        </is>
      </c>
      <c r="R443" s="2" t="inlineStr">
        <is>
          <t>-</t>
        </is>
      </c>
      <c r="S443" s="2" t="inlineStr">
        <is>
          <t>-</t>
        </is>
      </c>
      <c r="T443" s="2" t="inlineStr">
        <is>
          <t>NO</t>
        </is>
      </c>
      <c r="U443" s="2" t="inlineStr">
        <is>
          <t>-</t>
        </is>
      </c>
      <c r="V443" s="2" t="inlineStr">
        <is>
          <t>-</t>
        </is>
      </c>
      <c r="W443" s="2" t="inlineStr">
        <is>
          <t>-</t>
        </is>
      </c>
      <c r="X443" s="2" t="inlineStr">
        <is>
          <t>-</t>
        </is>
      </c>
    </row>
    <row r="444">
      <c r="A444" s="2" t="inlineStr">
        <is>
          <t>20487351343</t>
        </is>
      </c>
      <c r="B444" s="2" t="inlineStr">
        <is>
          <t>ASOCIACION DE PRODUCTORES AGROPECUARIOS TUPAC AMARU DE CHIÑAMA</t>
        </is>
      </c>
      <c r="C444" s="2" t="inlineStr">
        <is>
          <t>ASOCIACION</t>
        </is>
      </c>
      <c r="D444" s="2" t="inlineStr">
        <is>
          <t>-</t>
        </is>
      </c>
      <c r="E444" s="2" t="inlineStr">
        <is>
          <t>-</t>
        </is>
      </c>
      <c r="F444" s="2" t="inlineStr">
        <is>
          <t>HABIDO</t>
        </is>
      </c>
      <c r="G444" s="2" t="inlineStr">
        <is>
          <t>BAJA DE OFICIO</t>
        </is>
      </c>
      <c r="H444" s="2" t="inlineStr">
        <is>
          <t>30/10/2024</t>
        </is>
      </c>
      <c r="I444" s="2" t="inlineStr">
        <is>
          <t>01/11/2024</t>
        </is>
      </c>
      <c r="J444" s="2" t="inlineStr">
        <is>
          <t>LAMBAYEQUE</t>
        </is>
      </c>
      <c r="K444" s="2" t="inlineStr">
        <is>
          <t>CHICLAYO</t>
        </is>
      </c>
      <c r="L444" s="2" t="inlineStr">
        <is>
          <t>CHICLAYO</t>
        </is>
      </c>
      <c r="M444" s="2" t="inlineStr">
        <is>
          <t>CAL. TORRES PAZ NRO. 338</t>
        </is>
      </c>
      <c r="N444" s="2" t="inlineStr">
        <is>
          <t>-</t>
        </is>
      </c>
      <c r="O444" s="2" t="inlineStr">
        <is>
          <t>-</t>
        </is>
      </c>
      <c r="P444" s="2" t="inlineStr">
        <is>
          <t>SIN ACTIVIDAD</t>
        </is>
      </c>
      <c r="Q444" s="2" t="inlineStr">
        <is>
          <t>ACTIVIDADES OTRAS ASOCIACIONES NCP.</t>
        </is>
      </c>
      <c r="R444" s="2" t="inlineStr">
        <is>
          <t>-</t>
        </is>
      </c>
      <c r="S444" s="2" t="inlineStr">
        <is>
          <t>-</t>
        </is>
      </c>
      <c r="T444" s="2" t="inlineStr">
        <is>
          <t>NO</t>
        </is>
      </c>
      <c r="U444" s="2" t="inlineStr">
        <is>
          <t>-</t>
        </is>
      </c>
      <c r="V444" s="2" t="inlineStr">
        <is>
          <t>-</t>
        </is>
      </c>
      <c r="W444" s="2" t="inlineStr">
        <is>
          <t>-</t>
        </is>
      </c>
      <c r="X444" s="2" t="inlineStr">
        <is>
          <t>-</t>
        </is>
      </c>
    </row>
    <row r="445">
      <c r="A445" s="2" t="inlineStr">
        <is>
          <t>20601812151</t>
        </is>
      </c>
      <c r="B445" s="2" t="inlineStr">
        <is>
          <t>ASOCIACION DE PRODUCTORES AGROPECUARIOS LOS EMPRENDEDORES DEL NORTE</t>
        </is>
      </c>
      <c r="C445" s="2" t="inlineStr">
        <is>
          <t>ASOCIACION</t>
        </is>
      </c>
      <c r="D445" s="2" t="inlineStr">
        <is>
          <t>-</t>
        </is>
      </c>
      <c r="E445" s="2" t="inlineStr">
        <is>
          <t>-</t>
        </is>
      </c>
      <c r="F445" s="2" t="inlineStr">
        <is>
          <t>HABIDO</t>
        </is>
      </c>
      <c r="G445" s="2" t="inlineStr">
        <is>
          <t>BAJA DE OFICIO</t>
        </is>
      </c>
      <c r="H445" s="2" t="inlineStr">
        <is>
          <t>19/01/2017</t>
        </is>
      </c>
      <c r="I445" s="2" t="inlineStr">
        <is>
          <t>06/01/2017</t>
        </is>
      </c>
      <c r="J445" s="2" t="inlineStr">
        <is>
          <t>CAJAMARCA</t>
        </is>
      </c>
      <c r="K445" s="2" t="inlineStr">
        <is>
          <t>CUTERVO</t>
        </is>
      </c>
      <c r="L445" s="2" t="inlineStr">
        <is>
          <t>CUTERVO</t>
        </is>
      </c>
      <c r="M445" s="2" t="inlineStr">
        <is>
          <t>JR. COMERCIO NRO. SN (JR. COMERCIO 1252)</t>
        </is>
      </c>
      <c r="N445" s="2" t="inlineStr">
        <is>
          <t>-</t>
        </is>
      </c>
      <c r="O445" s="2" t="inlineStr">
        <is>
          <t>-</t>
        </is>
      </c>
      <c r="P445" s="2" t="inlineStr">
        <is>
          <t>SIN ACTIVIDAD</t>
        </is>
      </c>
      <c r="Q445" s="2" t="inlineStr">
        <is>
          <t>ACTIVIDADES OTRAS ASOCIACIONES NCP.</t>
        </is>
      </c>
      <c r="R445" s="2" t="inlineStr">
        <is>
          <t>VTA.  MAY. DE MATERIAS PRIMAS AGROPEC.</t>
        </is>
      </c>
      <c r="S445" s="2" t="inlineStr">
        <is>
          <t>-</t>
        </is>
      </c>
      <c r="T445" s="2" t="inlineStr">
        <is>
          <t>NO</t>
        </is>
      </c>
      <c r="U445" s="2" t="inlineStr">
        <is>
          <t>-</t>
        </is>
      </c>
      <c r="V445" s="2" t="inlineStr">
        <is>
          <t>-</t>
        </is>
      </c>
      <c r="W445" s="2" t="inlineStr">
        <is>
          <t>-</t>
        </is>
      </c>
      <c r="X445" s="2" t="inlineStr">
        <is>
          <t>-</t>
        </is>
      </c>
    </row>
    <row r="446">
      <c r="A446" s="2" t="inlineStr">
        <is>
          <t>20533263233</t>
        </is>
      </c>
      <c r="B446" s="2" t="inlineStr">
        <is>
          <t>ASOCIACION EMPRENDEDOR DE LOS ANDES</t>
        </is>
      </c>
      <c r="C446" s="2" t="inlineStr">
        <is>
          <t>ASOCIACION</t>
        </is>
      </c>
      <c r="D446" s="2" t="inlineStr">
        <is>
          <t>-</t>
        </is>
      </c>
      <c r="E446" s="2" t="inlineStr">
        <is>
          <t>-</t>
        </is>
      </c>
      <c r="F446" s="2" t="inlineStr">
        <is>
          <t>HABIDO</t>
        </is>
      </c>
      <c r="G446" s="2" t="inlineStr">
        <is>
          <t>BAJA DE OFICIO</t>
        </is>
      </c>
      <c r="H446" s="2" t="inlineStr">
        <is>
          <t>02/12/2019</t>
        </is>
      </c>
      <c r="I446" s="2" t="inlineStr">
        <is>
          <t>02/12/2019</t>
        </is>
      </c>
      <c r="J446" s="2" t="inlineStr">
        <is>
          <t>TACNA</t>
        </is>
      </c>
      <c r="K446" s="2" t="inlineStr">
        <is>
          <t>TARATA</t>
        </is>
      </c>
      <c r="L446" s="2" t="inlineStr">
        <is>
          <t>ESTIQUE</t>
        </is>
      </c>
      <c r="M446" s="2" t="inlineStr">
        <is>
          <t>CAL. BOLOGNESI NRO. S/N ESTIQUE PUEBLO (COSTADO ALBERGUE MUNICIPAL)</t>
        </is>
      </c>
      <c r="N446" s="2" t="inlineStr">
        <is>
          <t>-</t>
        </is>
      </c>
      <c r="O446" s="2" t="inlineStr">
        <is>
          <t>-</t>
        </is>
      </c>
      <c r="P446" s="2" t="inlineStr">
        <is>
          <t>SIN ACTIVIDAD</t>
        </is>
      </c>
      <c r="Q446" s="2" t="inlineStr">
        <is>
          <t>ACTIVIDADES OTRAS ASOCIACIONES NCP.</t>
        </is>
      </c>
      <c r="R446" s="2" t="inlineStr">
        <is>
          <t>-</t>
        </is>
      </c>
      <c r="S446" s="2" t="inlineStr">
        <is>
          <t>-</t>
        </is>
      </c>
      <c r="T446" s="2" t="inlineStr">
        <is>
          <t>NO</t>
        </is>
      </c>
      <c r="U446" s="2" t="inlineStr">
        <is>
          <t>-</t>
        </is>
      </c>
      <c r="V446" s="2" t="inlineStr">
        <is>
          <t>-</t>
        </is>
      </c>
      <c r="W446" s="2" t="inlineStr">
        <is>
          <t>-</t>
        </is>
      </c>
      <c r="X446" s="2" t="inlineStr">
        <is>
          <t>-</t>
        </is>
      </c>
    </row>
    <row r="447">
      <c r="A447" s="2" t="inlineStr">
        <is>
          <t>20183732031</t>
        </is>
      </c>
      <c r="B447" s="2" t="inlineStr">
        <is>
          <t>ASOCIACION DE PRODUCTORES DE ROCOTO Y PRODUCTOS AGRICOLAS DE OXAPAMPA</t>
        </is>
      </c>
      <c r="C447" s="2" t="inlineStr">
        <is>
          <t>ASOCIACION</t>
        </is>
      </c>
      <c r="D447" s="2" t="inlineStr">
        <is>
          <t>-</t>
        </is>
      </c>
      <c r="E447" s="2" t="inlineStr">
        <is>
          <t>-</t>
        </is>
      </c>
      <c r="F447" s="2" t="inlineStr">
        <is>
          <t>HABIDO</t>
        </is>
      </c>
      <c r="G447" s="2" t="inlineStr">
        <is>
          <t>BAJA DE OFICIO</t>
        </is>
      </c>
      <c r="H447" s="2" t="inlineStr">
        <is>
          <t>10/05/2023</t>
        </is>
      </c>
      <c r="I447" s="2" t="inlineStr">
        <is>
          <t>10/05/2023</t>
        </is>
      </c>
      <c r="J447" s="2" t="inlineStr">
        <is>
          <t>PASCO</t>
        </is>
      </c>
      <c r="K447" s="2" t="inlineStr">
        <is>
          <t>OXAPAMPA</t>
        </is>
      </c>
      <c r="L447" s="2" t="inlineStr">
        <is>
          <t>OXAPAMPA</t>
        </is>
      </c>
      <c r="M447" s="2" t="inlineStr">
        <is>
          <t>JR. MULLER NRO. S/N LA ESPERANZA (CDRA. 8 - PLANTA ROCOTERA)</t>
        </is>
      </c>
      <c r="N447" s="2" t="inlineStr">
        <is>
          <t>-</t>
        </is>
      </c>
      <c r="O447" s="2" t="inlineStr">
        <is>
          <t>-</t>
        </is>
      </c>
      <c r="P447" s="2" t="inlineStr">
        <is>
          <t>SIN ACTIVIDAD</t>
        </is>
      </c>
      <c r="Q447" s="2" t="inlineStr">
        <is>
          <t>CULTIVO DE HORTALIZAS Y LEGUMBRES.</t>
        </is>
      </c>
      <c r="R447" s="2" t="inlineStr">
        <is>
          <t>-</t>
        </is>
      </c>
      <c r="S447" s="2" t="inlineStr">
        <is>
          <t>-</t>
        </is>
      </c>
      <c r="T447" s="2" t="inlineStr">
        <is>
          <t>NO</t>
        </is>
      </c>
      <c r="U447" s="2" t="inlineStr">
        <is>
          <t>-</t>
        </is>
      </c>
      <c r="V447" s="2" t="inlineStr">
        <is>
          <t>-</t>
        </is>
      </c>
      <c r="W447" s="2" t="inlineStr">
        <is>
          <t>-</t>
        </is>
      </c>
      <c r="X447" s="2" t="inlineStr">
        <is>
          <t>-</t>
        </is>
      </c>
    </row>
    <row r="448">
      <c r="A448" s="2" t="inlineStr">
        <is>
          <t>20601427541</t>
        </is>
      </c>
      <c r="B448" s="2" t="inlineStr">
        <is>
          <t>COOPERATIVA AGRARIA ALPAQUERA DEL SUR LIMITADA - COOPAALSUR LTDA - COOPAALSUR LTDA</t>
        </is>
      </c>
      <c r="C448" s="2" t="inlineStr">
        <is>
          <t>COOPERATIVAS, SAIS, CAPS</t>
        </is>
      </c>
      <c r="D448" s="2" t="inlineStr">
        <is>
          <t>-</t>
        </is>
      </c>
      <c r="E448" s="2" t="inlineStr">
        <is>
          <t>COOPAALSUR</t>
        </is>
      </c>
      <c r="F448" s="2" t="inlineStr">
        <is>
          <t>HABIDO</t>
        </is>
      </c>
      <c r="G448" s="2" t="inlineStr">
        <is>
          <t>SUSPENSION TEMPORAL</t>
        </is>
      </c>
      <c r="H448" s="2" t="inlineStr">
        <is>
          <t>15/08/2016</t>
        </is>
      </c>
      <c r="I448" s="2" t="inlineStr">
        <is>
          <t>15/08/2016</t>
        </is>
      </c>
      <c r="J448" s="2" t="inlineStr">
        <is>
          <t>CUSCO</t>
        </is>
      </c>
      <c r="K448" s="2" t="inlineStr">
        <is>
          <t>QUISPICANCHI</t>
        </is>
      </c>
      <c r="L448" s="2" t="inlineStr">
        <is>
          <t>MARCAPATA</t>
        </is>
      </c>
      <c r="M448" s="2" t="inlineStr">
        <is>
          <t>CAL. TERMALES NRO. S/N C.C. MARCAPATA CCOLLANA SECTOR (SR.LUIS HUAYHUA EN BAÑOS TERMOMEDICINALS)</t>
        </is>
      </c>
      <c r="N448" s="2" t="inlineStr">
        <is>
          <t>-</t>
        </is>
      </c>
      <c r="O448" s="2" t="inlineStr">
        <is>
          <t>-</t>
        </is>
      </c>
      <c r="P448" s="2" t="inlineStr">
        <is>
          <t>IMPORTADOR/EXPORTADOR</t>
        </is>
      </c>
      <c r="Q448" s="2" t="inlineStr">
        <is>
          <t>VTA.  MAY. DE MATERIAS PRIMAS AGROPEC.</t>
        </is>
      </c>
      <c r="R448" s="2" t="inlineStr">
        <is>
          <t>-</t>
        </is>
      </c>
      <c r="S448" s="2" t="inlineStr">
        <is>
          <t>-</t>
        </is>
      </c>
      <c r="T448" s="2" t="inlineStr">
        <is>
          <t>NO</t>
        </is>
      </c>
      <c r="U448" s="2" t="inlineStr">
        <is>
          <t>-</t>
        </is>
      </c>
      <c r="V448" s="2" t="inlineStr">
        <is>
          <t>-</t>
        </is>
      </c>
      <c r="W448" s="2" t="inlineStr">
        <is>
          <t>-</t>
        </is>
      </c>
      <c r="X448" s="2" t="inlineStr">
        <is>
          <t>-</t>
        </is>
      </c>
    </row>
    <row r="449">
      <c r="A449" s="2" t="inlineStr">
        <is>
          <t>20609488621</t>
        </is>
      </c>
      <c r="B449" s="2" t="inlineStr">
        <is>
          <t>ASOCIACION DE PRODUCTORES AGROECOLOGICOS E INDUSTRIALES SUPER CAMPO</t>
        </is>
      </c>
      <c r="C449" s="2" t="inlineStr">
        <is>
          <t>ASOCIACION</t>
        </is>
      </c>
      <c r="D449" s="2" t="inlineStr">
        <is>
          <t>-</t>
        </is>
      </c>
      <c r="E449" s="2" t="inlineStr">
        <is>
          <t>-</t>
        </is>
      </c>
      <c r="F449" s="2" t="inlineStr">
        <is>
          <t>HABIDO</t>
        </is>
      </c>
      <c r="G449" s="2" t="inlineStr">
        <is>
          <t>BAJA DE OFICIO</t>
        </is>
      </c>
      <c r="H449" s="2" t="inlineStr">
        <is>
          <t>17/05/2022</t>
        </is>
      </c>
      <c r="I449" s="2" t="inlineStr">
        <is>
          <t>17/05/2022</t>
        </is>
      </c>
      <c r="J449" s="2" t="inlineStr">
        <is>
          <t>LA LIBERTAD</t>
        </is>
      </c>
      <c r="K449" s="2" t="inlineStr">
        <is>
          <t>SANCHEZ CARRION</t>
        </is>
      </c>
      <c r="L449" s="2" t="inlineStr">
        <is>
          <t>SANAGORAN</t>
        </is>
      </c>
      <c r="M449" s="2" t="inlineStr">
        <is>
          <t>NRO. 05 CAS. LA LUCUMA (A LADO DE FUENTE EL SAUCE SANAGORAN)</t>
        </is>
      </c>
      <c r="N449" s="2" t="inlineStr">
        <is>
          <t>-</t>
        </is>
      </c>
      <c r="O449" s="2" t="inlineStr">
        <is>
          <t>-</t>
        </is>
      </c>
      <c r="P449" s="2" t="inlineStr">
        <is>
          <t>SIN ACTIVIDAD</t>
        </is>
      </c>
      <c r="Q449" s="2" t="inlineStr">
        <is>
          <t>ACTIVIDADES OTRAS ASOCIACIONES NCP.</t>
        </is>
      </c>
      <c r="R449" s="2" t="inlineStr">
        <is>
          <t>-</t>
        </is>
      </c>
      <c r="S449" s="2" t="inlineStr">
        <is>
          <t>-</t>
        </is>
      </c>
      <c r="T449" s="2" t="inlineStr">
        <is>
          <t>NO</t>
        </is>
      </c>
      <c r="U449" s="2" t="inlineStr">
        <is>
          <t>-</t>
        </is>
      </c>
      <c r="V449" s="2" t="inlineStr">
        <is>
          <t>-</t>
        </is>
      </c>
      <c r="W449" s="2" t="inlineStr">
        <is>
          <t>-</t>
        </is>
      </c>
      <c r="X449" s="2" t="inlineStr">
        <is>
          <t>-</t>
        </is>
      </c>
    </row>
    <row r="450">
      <c r="A450" s="2" t="inlineStr">
        <is>
          <t>20607754579</t>
        </is>
      </c>
      <c r="B450" s="2" t="inlineStr">
        <is>
          <t>ASOCIACION DE PRODUCTORES AGROPECUARIOS HUAYLLANI APU TORRINI AYAVIRI</t>
        </is>
      </c>
      <c r="C450" s="2" t="inlineStr">
        <is>
          <t>ASOCIACION</t>
        </is>
      </c>
      <c r="D450" s="2" t="inlineStr">
        <is>
          <t>-</t>
        </is>
      </c>
      <c r="E450" s="2" t="inlineStr">
        <is>
          <t>-</t>
        </is>
      </c>
      <c r="F450" s="2" t="inlineStr">
        <is>
          <t>HABIDO</t>
        </is>
      </c>
      <c r="G450" s="2" t="inlineStr">
        <is>
          <t>BAJA DE OFICIO</t>
        </is>
      </c>
      <c r="H450" s="2" t="inlineStr">
        <is>
          <t>08/11/2023</t>
        </is>
      </c>
      <c r="I450" s="2" t="inlineStr">
        <is>
          <t>08/11/2023</t>
        </is>
      </c>
      <c r="J450" s="2" t="inlineStr">
        <is>
          <t>PUNO</t>
        </is>
      </c>
      <c r="K450" s="2" t="inlineStr">
        <is>
          <t>MELGAR</t>
        </is>
      </c>
      <c r="L450" s="2" t="inlineStr">
        <is>
          <t>AYAVIRI</t>
        </is>
      </c>
      <c r="M450" s="2" t="inlineStr">
        <is>
          <t>JR. JORGE CHAVEZ NRO. 250 (A MEDIA CDRA DE JARDIN.)</t>
        </is>
      </c>
      <c r="N450" s="2" t="inlineStr">
        <is>
          <t>-</t>
        </is>
      </c>
      <c r="O450" s="2" t="inlineStr">
        <is>
          <t>-</t>
        </is>
      </c>
      <c r="P450" s="2" t="inlineStr">
        <is>
          <t>SIN ACTIVIDAD</t>
        </is>
      </c>
      <c r="Q450" s="2" t="inlineStr">
        <is>
          <t>SERVICIOS AGRICOLAS, GANADERAS.</t>
        </is>
      </c>
      <c r="R450" s="2" t="inlineStr">
        <is>
          <t>-</t>
        </is>
      </c>
      <c r="S450" s="2" t="inlineStr">
        <is>
          <t>-</t>
        </is>
      </c>
      <c r="T450" s="2" t="inlineStr">
        <is>
          <t>NO</t>
        </is>
      </c>
      <c r="U450" s="2" t="inlineStr">
        <is>
          <t>-</t>
        </is>
      </c>
      <c r="V450" s="2" t="inlineStr">
        <is>
          <t>-</t>
        </is>
      </c>
      <c r="W450" s="2" t="inlineStr">
        <is>
          <t>-</t>
        </is>
      </c>
      <c r="X450" s="2" t="inlineStr">
        <is>
          <t>-</t>
        </is>
      </c>
    </row>
    <row r="451">
      <c r="A451" s="2" t="inlineStr">
        <is>
          <t>20568587333</t>
        </is>
      </c>
      <c r="B451" s="2" t="inlineStr">
        <is>
          <t>ASOCIACION DE PRODUCTORES AGROECOLOGICOS UYSUS</t>
        </is>
      </c>
      <c r="C451" s="2" t="inlineStr">
        <is>
          <t>ASOCIACION</t>
        </is>
      </c>
      <c r="D451" s="2" t="inlineStr">
        <is>
          <t>-</t>
        </is>
      </c>
      <c r="E451" s="2" t="inlineStr">
        <is>
          <t>-</t>
        </is>
      </c>
      <c r="F451" s="2" t="inlineStr">
        <is>
          <t>HABIDO</t>
        </is>
      </c>
      <c r="G451" s="2" t="inlineStr">
        <is>
          <t>BAJA DE OFICIO</t>
        </is>
      </c>
      <c r="H451" s="2" t="inlineStr">
        <is>
          <t>06/05/2015</t>
        </is>
      </c>
      <c r="I451" s="2" t="inlineStr">
        <is>
          <t>06/05/2015</t>
        </is>
      </c>
      <c r="J451" s="2" t="inlineStr">
        <is>
          <t>JUNIN</t>
        </is>
      </c>
      <c r="K451" s="2" t="inlineStr">
        <is>
          <t>HUANCAYO</t>
        </is>
      </c>
      <c r="L451" s="2" t="inlineStr">
        <is>
          <t>CHILCA</t>
        </is>
      </c>
      <c r="M451" s="2" t="inlineStr">
        <is>
          <t>PJ. ABEL MARTINEZ NRO. 353 (S.67447020 2 CDRAS DE METRO)</t>
        </is>
      </c>
      <c r="N451" s="2" t="inlineStr">
        <is>
          <t>-</t>
        </is>
      </c>
      <c r="O451" s="2" t="inlineStr">
        <is>
          <t>-</t>
        </is>
      </c>
      <c r="P451" s="2" t="inlineStr">
        <is>
          <t>SIN ACTIVIDAD</t>
        </is>
      </c>
      <c r="Q451" s="2" t="inlineStr">
        <is>
          <t>CULTIVOS DE CEREALES.</t>
        </is>
      </c>
      <c r="R451" s="2" t="inlineStr">
        <is>
          <t>-</t>
        </is>
      </c>
      <c r="S451" s="2" t="inlineStr">
        <is>
          <t>-</t>
        </is>
      </c>
      <c r="T451" s="2" t="inlineStr">
        <is>
          <t>NO</t>
        </is>
      </c>
      <c r="U451" s="2" t="inlineStr">
        <is>
          <t>-</t>
        </is>
      </c>
      <c r="V451" s="2" t="inlineStr">
        <is>
          <t>-</t>
        </is>
      </c>
      <c r="W451" s="2" t="inlineStr">
        <is>
          <t>-</t>
        </is>
      </c>
      <c r="X451" s="2" t="inlineStr">
        <is>
          <t>-</t>
        </is>
      </c>
    </row>
    <row r="452">
      <c r="A452" s="2" t="inlineStr">
        <is>
          <t>20600167384</t>
        </is>
      </c>
      <c r="B452" s="2" t="inlineStr">
        <is>
          <t>CONSORCIO DE PRODUCTORES ORGANICOS DEL ANDE LIBERTEÑO</t>
        </is>
      </c>
      <c r="C452" s="2" t="inlineStr">
        <is>
          <t>ASOCIACION</t>
        </is>
      </c>
      <c r="D452" s="2" t="inlineStr">
        <is>
          <t>-</t>
        </is>
      </c>
      <c r="E452" s="2" t="inlineStr">
        <is>
          <t>-</t>
        </is>
      </c>
      <c r="F452" s="2" t="inlineStr">
        <is>
          <t>HABIDO</t>
        </is>
      </c>
      <c r="G452" s="2" t="inlineStr">
        <is>
          <t>BAJA DE OFICIO</t>
        </is>
      </c>
      <c r="H452" s="2" t="inlineStr">
        <is>
          <t>24/12/2020</t>
        </is>
      </c>
      <c r="I452" s="2" t="inlineStr">
        <is>
          <t>01/12/2020</t>
        </is>
      </c>
      <c r="J452" s="2" t="inlineStr">
        <is>
          <t>LA LIBERTAD</t>
        </is>
      </c>
      <c r="K452" s="2" t="inlineStr">
        <is>
          <t>SANCHEZ CARRION</t>
        </is>
      </c>
      <c r="L452" s="2" t="inlineStr">
        <is>
          <t>HUAMACHUCO</t>
        </is>
      </c>
      <c r="M452" s="2" t="inlineStr">
        <is>
          <t>JR. INDEPENDENCIA NRO. 667</t>
        </is>
      </c>
      <c r="N452" s="2" t="inlineStr">
        <is>
          <t>-</t>
        </is>
      </c>
      <c r="O452" s="2" t="inlineStr">
        <is>
          <t>-</t>
        </is>
      </c>
      <c r="P452" s="2" t="inlineStr">
        <is>
          <t>SIN ACTIVIDAD</t>
        </is>
      </c>
      <c r="Q452" s="2" t="inlineStr">
        <is>
          <t>SERVICIOS AGRICOLAS, GANADERAS.</t>
        </is>
      </c>
      <c r="R452" s="2" t="inlineStr">
        <is>
          <t>-</t>
        </is>
      </c>
      <c r="S452" s="2" t="inlineStr">
        <is>
          <t>-</t>
        </is>
      </c>
      <c r="T452" s="2" t="inlineStr">
        <is>
          <t>NO</t>
        </is>
      </c>
      <c r="U452" s="2" t="inlineStr">
        <is>
          <t>-</t>
        </is>
      </c>
      <c r="V452" s="2" t="inlineStr">
        <is>
          <t>-</t>
        </is>
      </c>
      <c r="W452" s="2" t="inlineStr">
        <is>
          <t>-</t>
        </is>
      </c>
      <c r="X452" s="2" t="inlineStr">
        <is>
          <t>-</t>
        </is>
      </c>
    </row>
    <row r="453">
      <c r="A453" s="2" t="inlineStr">
        <is>
          <t>20486073145</t>
        </is>
      </c>
      <c r="B453" s="2" t="inlineStr">
        <is>
          <t>ASOCIACION AGRO GANADERO ECOLOGICO DEL ALTO CACAZU - VILLA RICA</t>
        </is>
      </c>
      <c r="C453" s="2" t="inlineStr">
        <is>
          <t>ASOCIACION</t>
        </is>
      </c>
      <c r="D453" s="2" t="inlineStr">
        <is>
          <t>-</t>
        </is>
      </c>
      <c r="E453" s="2" t="inlineStr">
        <is>
          <t>-</t>
        </is>
      </c>
      <c r="F453" s="2" t="inlineStr">
        <is>
          <t>HABIDO</t>
        </is>
      </c>
      <c r="G453" s="2" t="inlineStr">
        <is>
          <t>BAJA DE OFICIO</t>
        </is>
      </c>
      <c r="H453" s="2" t="inlineStr">
        <is>
          <t>15/06/2023</t>
        </is>
      </c>
      <c r="I453" s="2" t="inlineStr">
        <is>
          <t>15/06/2023</t>
        </is>
      </c>
      <c r="J453" s="2" t="inlineStr">
        <is>
          <t>PASCO</t>
        </is>
      </c>
      <c r="K453" s="2" t="inlineStr">
        <is>
          <t>OXAPAMPA</t>
        </is>
      </c>
      <c r="L453" s="2" t="inlineStr">
        <is>
          <t>VILLA RICA</t>
        </is>
      </c>
      <c r="M453" s="2" t="inlineStr">
        <is>
          <t>CAR. MARGINAL NRO. SN C.P. LA CUMBRE SECT. SAN PABLO (S78997430  A 100 MTS DE CATARATA CACAZU)</t>
        </is>
      </c>
      <c r="N453" s="2" t="inlineStr">
        <is>
          <t>-</t>
        </is>
      </c>
      <c r="O453" s="2" t="inlineStr">
        <is>
          <t>-</t>
        </is>
      </c>
      <c r="P453" s="2" t="inlineStr">
        <is>
          <t>SIN ACTIVIDAD</t>
        </is>
      </c>
      <c r="Q453" s="2" t="inlineStr">
        <is>
          <t>VTA.  MAY. DE MATERIAS PRIMAS AGROPEC.</t>
        </is>
      </c>
      <c r="R453" s="2" t="inlineStr">
        <is>
          <t>-</t>
        </is>
      </c>
      <c r="S453" s="2" t="inlineStr">
        <is>
          <t>-</t>
        </is>
      </c>
      <c r="T453" s="2" t="inlineStr">
        <is>
          <t>NO</t>
        </is>
      </c>
      <c r="U453" s="2" t="inlineStr">
        <is>
          <t>-</t>
        </is>
      </c>
      <c r="V453" s="2" t="inlineStr">
        <is>
          <t>-</t>
        </is>
      </c>
      <c r="W453" s="2" t="inlineStr">
        <is>
          <t>-</t>
        </is>
      </c>
      <c r="X453" s="2" t="inlineStr">
        <is>
          <t>-</t>
        </is>
      </c>
    </row>
    <row r="454">
      <c r="A454" s="2" t="inlineStr">
        <is>
          <t>20490822071</t>
        </is>
      </c>
      <c r="B454" s="2" t="inlineStr">
        <is>
          <t>ASOCIACION DE MODULOS DE MEJORAMIENTO GENETICO DE CAMELIDOS SUDAMERICANOS DE CONDOROMA</t>
        </is>
      </c>
      <c r="C454" s="2" t="inlineStr">
        <is>
          <t>ASOCIACION</t>
        </is>
      </c>
      <c r="D454" s="2" t="inlineStr">
        <is>
          <t>-</t>
        </is>
      </c>
      <c r="E454" s="2" t="inlineStr">
        <is>
          <t>-</t>
        </is>
      </c>
      <c r="F454" s="2" t="inlineStr">
        <is>
          <t>HABIDO</t>
        </is>
      </c>
      <c r="G454" s="2" t="inlineStr">
        <is>
          <t>BAJA DE OFICIO</t>
        </is>
      </c>
      <c r="H454" s="2" t="inlineStr">
        <is>
          <t>24/03/2014</t>
        </is>
      </c>
      <c r="I454" s="2" t="inlineStr">
        <is>
          <t>24/03/2014</t>
        </is>
      </c>
      <c r="J454" s="2" t="inlineStr">
        <is>
          <t>CUSCO</t>
        </is>
      </c>
      <c r="K454" s="2" t="inlineStr">
        <is>
          <t>ESPINAR</t>
        </is>
      </c>
      <c r="L454" s="2" t="inlineStr">
        <is>
          <t>CONDOROMA</t>
        </is>
      </c>
      <c r="M454" s="2" t="inlineStr">
        <is>
          <t>AV. AREQUIPA NRO. S/N (ESQ. PLAZA DE ARMAS CON CALLE CANCHINITA)</t>
        </is>
      </c>
      <c r="N454" s="2" t="inlineStr">
        <is>
          <t>-</t>
        </is>
      </c>
      <c r="O454" s="2" t="inlineStr">
        <is>
          <t>-</t>
        </is>
      </c>
      <c r="P454" s="2" t="inlineStr">
        <is>
          <t>SIN ACTIVIDAD</t>
        </is>
      </c>
      <c r="Q454" s="2" t="inlineStr">
        <is>
          <t>CRIA DE GANADO.</t>
        </is>
      </c>
      <c r="R454" s="2" t="inlineStr">
        <is>
          <t>-</t>
        </is>
      </c>
      <c r="S454" s="2" t="inlineStr">
        <is>
          <t>-</t>
        </is>
      </c>
      <c r="T454" s="2" t="inlineStr">
        <is>
          <t>NO</t>
        </is>
      </c>
      <c r="U454" s="2" t="inlineStr">
        <is>
          <t>-</t>
        </is>
      </c>
      <c r="V454" s="2" t="inlineStr">
        <is>
          <t>-</t>
        </is>
      </c>
      <c r="W454" s="2" t="inlineStr">
        <is>
          <t>-</t>
        </is>
      </c>
      <c r="X454" s="2" t="inlineStr">
        <is>
          <t>-</t>
        </is>
      </c>
    </row>
    <row r="455">
      <c r="A455" s="2" t="inlineStr">
        <is>
          <t>20608517741</t>
        </is>
      </c>
      <c r="B455" s="2" t="inlineStr">
        <is>
          <t>ASOCIACION DE PRODUCTORES AGROPECUARIOS AGROECOLOGICOS BARRIAL Y YANATILE</t>
        </is>
      </c>
      <c r="C455" s="2" t="inlineStr">
        <is>
          <t>ASOCIACION</t>
        </is>
      </c>
      <c r="D455" s="2" t="inlineStr">
        <is>
          <t>-</t>
        </is>
      </c>
      <c r="E455" s="2" t="inlineStr">
        <is>
          <t>-</t>
        </is>
      </c>
      <c r="F455" s="2" t="inlineStr">
        <is>
          <t>HABIDO</t>
        </is>
      </c>
      <c r="G455" s="2" t="inlineStr">
        <is>
          <t>BAJA DE OFICIO</t>
        </is>
      </c>
      <c r="H455" s="2" t="inlineStr">
        <is>
          <t>23/09/2021</t>
        </is>
      </c>
      <c r="I455" s="2" t="inlineStr">
        <is>
          <t>01/11/2021</t>
        </is>
      </c>
      <c r="J455" s="2" t="inlineStr">
        <is>
          <t>CUSCO</t>
        </is>
      </c>
      <c r="K455" s="2" t="inlineStr">
        <is>
          <t>CALCA</t>
        </is>
      </c>
      <c r="L455" s="2" t="inlineStr">
        <is>
          <t>YANATILE</t>
        </is>
      </c>
      <c r="M455" s="2" t="inlineStr">
        <is>
          <t>NRO. SN SEC. BARRIAL (KM 132 CARRETERA CALCA A CHAHUARES)</t>
        </is>
      </c>
      <c r="N455" s="2" t="inlineStr">
        <is>
          <t>-</t>
        </is>
      </c>
      <c r="O455" s="2" t="inlineStr">
        <is>
          <t>-</t>
        </is>
      </c>
      <c r="P455" s="2" t="inlineStr">
        <is>
          <t>SIN ACTIVIDAD</t>
        </is>
      </c>
      <c r="Q455" s="2" t="inlineStr">
        <is>
          <t>ACTIVIDADES OTRAS ASOCIACIONES NCP.</t>
        </is>
      </c>
      <c r="R455" s="2" t="inlineStr">
        <is>
          <t>-</t>
        </is>
      </c>
      <c r="S455" s="2" t="inlineStr">
        <is>
          <t>-</t>
        </is>
      </c>
      <c r="T455" s="2" t="inlineStr">
        <is>
          <t>NO</t>
        </is>
      </c>
      <c r="U455" s="2" t="inlineStr">
        <is>
          <t>-</t>
        </is>
      </c>
      <c r="V455" s="2" t="inlineStr">
        <is>
          <t>-</t>
        </is>
      </c>
      <c r="W455" s="2" t="inlineStr">
        <is>
          <t>-</t>
        </is>
      </c>
      <c r="X455" s="2" t="inlineStr">
        <is>
          <t>-</t>
        </is>
      </c>
    </row>
    <row r="456">
      <c r="A456" s="2" t="inlineStr">
        <is>
          <t>20604583081</t>
        </is>
      </c>
      <c r="B456" s="2" t="inlineStr">
        <is>
          <t>ASOCIACION AGROINDUSTRIAL COMUNIDADES UNIDAS DEL NAPO</t>
        </is>
      </c>
      <c r="C456" s="2" t="inlineStr">
        <is>
          <t>ASOCIACION</t>
        </is>
      </c>
      <c r="D456" s="2" t="inlineStr">
        <is>
          <t>-</t>
        </is>
      </c>
      <c r="E456" s="2" t="inlineStr">
        <is>
          <t>-</t>
        </is>
      </c>
      <c r="F456" s="2" t="inlineStr">
        <is>
          <t>HABIDO</t>
        </is>
      </c>
      <c r="G456" s="2" t="inlineStr">
        <is>
          <t>BAJA DE OFICIO</t>
        </is>
      </c>
      <c r="H456" s="2" t="inlineStr">
        <is>
          <t>31/10/2023</t>
        </is>
      </c>
      <c r="I456" s="2" t="inlineStr">
        <is>
          <t>01/11/2023</t>
        </is>
      </c>
      <c r="J456" s="2" t="inlineStr">
        <is>
          <t>LORETO</t>
        </is>
      </c>
      <c r="K456" s="2" t="inlineStr">
        <is>
          <t>MAYNAS</t>
        </is>
      </c>
      <c r="L456" s="2" t="inlineStr">
        <is>
          <t>MAZAN</t>
        </is>
      </c>
      <c r="M456" s="2" t="inlineStr">
        <is>
          <t>NRO. SN C.C. MIRAFLORES (RIO NAPO)</t>
        </is>
      </c>
      <c r="N456" s="2" t="inlineStr">
        <is>
          <t>-</t>
        </is>
      </c>
      <c r="O456" s="2" t="inlineStr">
        <is>
          <t>-</t>
        </is>
      </c>
      <c r="P456" s="2" t="inlineStr">
        <is>
          <t>SIN ACTIVIDAD</t>
        </is>
      </c>
      <c r="Q456" s="2" t="inlineStr">
        <is>
          <t>CULTIVO DE HORTALIZAS Y LEGUMBRES.</t>
        </is>
      </c>
      <c r="R456" s="2" t="inlineStr">
        <is>
          <t>ELAB. PROD. DE PANADERIA.</t>
        </is>
      </c>
      <c r="S456" s="2" t="inlineStr">
        <is>
          <t>-</t>
        </is>
      </c>
      <c r="T456" s="2" t="inlineStr">
        <is>
          <t>NO</t>
        </is>
      </c>
      <c r="U456" s="2" t="inlineStr">
        <is>
          <t>-</t>
        </is>
      </c>
      <c r="V456" s="2" t="inlineStr">
        <is>
          <t>-</t>
        </is>
      </c>
      <c r="W456" s="2" t="inlineStr">
        <is>
          <t>-</t>
        </is>
      </c>
      <c r="X456" s="2" t="inlineStr">
        <is>
          <t>-</t>
        </is>
      </c>
    </row>
    <row r="457">
      <c r="A457" s="2" t="inlineStr">
        <is>
          <t>20526514689</t>
        </is>
      </c>
      <c r="B457" s="2" t="inlineStr">
        <is>
          <t>ASOCIACION DE PRODUCTORES AGROPECUARIOS ARTESANALES E INDUSTRIALES SAN FRANCISCO DE LOMA LARGA</t>
        </is>
      </c>
      <c r="C457" s="2" t="inlineStr">
        <is>
          <t>ASOCIACION</t>
        </is>
      </c>
      <c r="D457" s="2" t="inlineStr">
        <is>
          <t>-</t>
        </is>
      </c>
      <c r="E457" s="2" t="inlineStr">
        <is>
          <t>-</t>
        </is>
      </c>
      <c r="F457" s="2" t="inlineStr">
        <is>
          <t>HABIDO</t>
        </is>
      </c>
      <c r="G457" s="2" t="inlineStr">
        <is>
          <t>BAJA DE OFICIO</t>
        </is>
      </c>
      <c r="H457" s="2" t="inlineStr">
        <is>
          <t>22/11/2016</t>
        </is>
      </c>
      <c r="I457" s="2" t="inlineStr">
        <is>
          <t>22/11/2016</t>
        </is>
      </c>
      <c r="J457" s="2" t="inlineStr">
        <is>
          <t>PIURA</t>
        </is>
      </c>
      <c r="K457" s="2" t="inlineStr">
        <is>
          <t>HUANCABAMBA</t>
        </is>
      </c>
      <c r="L457" s="2" t="inlineStr">
        <is>
          <t>SAN MIGUEL DE EL FAIQUE</t>
        </is>
      </c>
      <c r="M457" s="2" t="inlineStr">
        <is>
          <t>MZA. C LOTE. 36 CAS. PIEDRA AZUL (ANTES PEAJA PIURA - HUANCABAMBA)</t>
        </is>
      </c>
      <c r="N457" s="2" t="inlineStr">
        <is>
          <t>-</t>
        </is>
      </c>
      <c r="O457" s="2" t="inlineStr">
        <is>
          <t>-</t>
        </is>
      </c>
      <c r="P457" s="2" t="inlineStr">
        <is>
          <t>SIN ACTIVIDAD</t>
        </is>
      </c>
      <c r="Q457" s="2" t="inlineStr">
        <is>
          <t>ACTIVIDADES OTRAS ASOCIACIONES NCP.</t>
        </is>
      </c>
      <c r="R457" s="2" t="inlineStr">
        <is>
          <t>-</t>
        </is>
      </c>
      <c r="S457" s="2" t="inlineStr">
        <is>
          <t>-</t>
        </is>
      </c>
      <c r="T457" s="2" t="inlineStr">
        <is>
          <t>NO</t>
        </is>
      </c>
      <c r="U457" s="2" t="inlineStr">
        <is>
          <t>-</t>
        </is>
      </c>
      <c r="V457" s="2" t="inlineStr">
        <is>
          <t>-</t>
        </is>
      </c>
      <c r="W457" s="2" t="inlineStr">
        <is>
          <t>-</t>
        </is>
      </c>
      <c r="X457" s="2" t="inlineStr">
        <is>
          <t>-</t>
        </is>
      </c>
    </row>
    <row r="458">
      <c r="A458" s="2" t="inlineStr">
        <is>
          <t>20606017406</t>
        </is>
      </c>
      <c r="B458" s="2" t="inlineStr">
        <is>
          <t>ASOCIACION DE PRODUCTORES AGROPECUARIOS Y ARTESANALES YAWARCOCHA</t>
        </is>
      </c>
      <c r="C458" s="2" t="inlineStr">
        <is>
          <t>ASOCIACION</t>
        </is>
      </c>
      <c r="D458" s="2" t="inlineStr">
        <is>
          <t>-</t>
        </is>
      </c>
      <c r="E458" s="2" t="inlineStr">
        <is>
          <t>-</t>
        </is>
      </c>
      <c r="F458" s="2" t="inlineStr">
        <is>
          <t>HABIDO</t>
        </is>
      </c>
      <c r="G458" s="2" t="inlineStr">
        <is>
          <t>BAJA DE OFICIO</t>
        </is>
      </c>
      <c r="H458" s="2" t="inlineStr">
        <is>
          <t>28/05/2024</t>
        </is>
      </c>
      <c r="I458" s="2" t="inlineStr">
        <is>
          <t>28/05/2024</t>
        </is>
      </c>
      <c r="J458" s="2" t="inlineStr">
        <is>
          <t>HUANUCO</t>
        </is>
      </c>
      <c r="K458" s="2" t="inlineStr">
        <is>
          <t>AMBO</t>
        </is>
      </c>
      <c r="L458" s="2" t="inlineStr">
        <is>
          <t>AMBO</t>
        </is>
      </c>
      <c r="M458" s="2" t="inlineStr">
        <is>
          <t>LOTE. 7 SACSAHUANCA-CPM SACSAHUAN (FRENTE AL ESTADIO DE SACSAHUANCA)</t>
        </is>
      </c>
      <c r="N458" s="2" t="inlineStr">
        <is>
          <t>-</t>
        </is>
      </c>
      <c r="O458" s="2" t="inlineStr">
        <is>
          <t>-</t>
        </is>
      </c>
      <c r="P458" s="2" t="inlineStr">
        <is>
          <t>SIN ACTIVIDAD</t>
        </is>
      </c>
      <c r="Q458" s="2" t="inlineStr">
        <is>
          <t>ACTIV.ORGANIZACIONES EMPRESARIALES</t>
        </is>
      </c>
      <c r="R458" s="2" t="inlineStr">
        <is>
          <t>-</t>
        </is>
      </c>
      <c r="S458" s="2" t="inlineStr">
        <is>
          <t>-</t>
        </is>
      </c>
      <c r="T458" s="2" t="inlineStr">
        <is>
          <t>NO</t>
        </is>
      </c>
      <c r="U458" s="2" t="inlineStr">
        <is>
          <t>-</t>
        </is>
      </c>
      <c r="V458" s="2" t="inlineStr">
        <is>
          <t>-</t>
        </is>
      </c>
      <c r="W458" s="2" t="inlineStr">
        <is>
          <t>-</t>
        </is>
      </c>
      <c r="X458" s="2" t="inlineStr">
        <is>
          <t>-</t>
        </is>
      </c>
    </row>
    <row r="459">
      <c r="A459" s="2" t="inlineStr">
        <is>
          <t>20604315825</t>
        </is>
      </c>
      <c r="B459" s="2" t="inlineStr">
        <is>
          <t>ASOCIACION DE PRODUCTORES DE FLORES NATIVAS, AGROINDUSTRIALES, PISCICOLA Y MEDIO AMBIENTE - UCAYALI</t>
        </is>
      </c>
      <c r="C459" s="2" t="inlineStr">
        <is>
          <t>ASOCIACION</t>
        </is>
      </c>
      <c r="D459" s="2" t="inlineStr">
        <is>
          <t>-</t>
        </is>
      </c>
      <c r="E459" s="2" t="inlineStr">
        <is>
          <t>-</t>
        </is>
      </c>
      <c r="F459" s="2" t="inlineStr">
        <is>
          <t>HABIDO</t>
        </is>
      </c>
      <c r="G459" s="2" t="inlineStr">
        <is>
          <t>BAJA DE OFICIO</t>
        </is>
      </c>
      <c r="H459" s="2" t="inlineStr">
        <is>
          <t>10/08/2022</t>
        </is>
      </c>
      <c r="I459" s="2" t="inlineStr">
        <is>
          <t>09/08/2022</t>
        </is>
      </c>
      <c r="J459" s="2" t="inlineStr">
        <is>
          <t>UCAYALI</t>
        </is>
      </c>
      <c r="K459" s="2" t="inlineStr">
        <is>
          <t>PADRE ABAD</t>
        </is>
      </c>
      <c r="L459" s="2" t="inlineStr">
        <is>
          <t>PADRE ABAD</t>
        </is>
      </c>
      <c r="M459" s="2" t="inlineStr">
        <is>
          <t>AV. AV LAS PALMERAS MZA. 15 LOTE. 20 OTR. AGUAYTIA (AV.LAS PALMERAS MZ.15 LT.20)</t>
        </is>
      </c>
      <c r="N459" s="2" t="inlineStr">
        <is>
          <t>-</t>
        </is>
      </c>
      <c r="O459" s="2" t="inlineStr">
        <is>
          <t>-</t>
        </is>
      </c>
      <c r="P459" s="2" t="inlineStr">
        <is>
          <t>SIN ACTIVIDAD</t>
        </is>
      </c>
      <c r="Q459" s="2" t="inlineStr">
        <is>
          <t>ACTIVIDADES OTRAS ASOCIACIONES NCP.</t>
        </is>
      </c>
      <c r="R459" s="2" t="inlineStr">
        <is>
          <t>-</t>
        </is>
      </c>
      <c r="S459" s="2" t="inlineStr">
        <is>
          <t>-</t>
        </is>
      </c>
      <c r="T459" s="2" t="inlineStr">
        <is>
          <t>NO</t>
        </is>
      </c>
      <c r="U459" s="2" t="inlineStr">
        <is>
          <t>-</t>
        </is>
      </c>
      <c r="V459" s="2" t="inlineStr">
        <is>
          <t>-</t>
        </is>
      </c>
      <c r="W459" s="2" t="inlineStr">
        <is>
          <t>-</t>
        </is>
      </c>
      <c r="X459" s="2" t="inlineStr">
        <is>
          <t>-</t>
        </is>
      </c>
    </row>
    <row r="460">
      <c r="A460" s="2" t="inlineStr">
        <is>
          <t>20613037595</t>
        </is>
      </c>
      <c r="B460" s="2" t="inlineStr">
        <is>
          <t>ASOCIACION DE PRODUCTORES PALTO MARCAHUASI-MOLLEPATA</t>
        </is>
      </c>
      <c r="C460" s="2" t="inlineStr">
        <is>
          <t>ASOCIACION</t>
        </is>
      </c>
      <c r="D460" s="2" t="inlineStr">
        <is>
          <t>-</t>
        </is>
      </c>
      <c r="E460" s="2" t="inlineStr">
        <is>
          <t>-</t>
        </is>
      </c>
      <c r="F460" s="2" t="inlineStr">
        <is>
          <t>HABIDO</t>
        </is>
      </c>
      <c r="G460" s="2" t="inlineStr">
        <is>
          <t>BAJA DE OFICIO</t>
        </is>
      </c>
      <c r="H460" s="2" t="inlineStr">
        <is>
          <t>22/08/2024</t>
        </is>
      </c>
      <c r="I460" s="2" t="inlineStr">
        <is>
          <t>22/08/2024</t>
        </is>
      </c>
      <c r="J460" s="2" t="inlineStr">
        <is>
          <t>CUSCO</t>
        </is>
      </c>
      <c r="K460" s="2" t="inlineStr">
        <is>
          <t>ANTA</t>
        </is>
      </c>
      <c r="L460" s="2" t="inlineStr">
        <is>
          <t>MOLLEPATA</t>
        </is>
      </c>
      <c r="M460" s="2" t="inlineStr">
        <is>
          <t>NRO. SN SEC. MARCAHUASI</t>
        </is>
      </c>
      <c r="N460" s="2" t="inlineStr">
        <is>
          <t>-</t>
        </is>
      </c>
      <c r="O460" s="2" t="inlineStr">
        <is>
          <t>-</t>
        </is>
      </c>
      <c r="P460" s="2" t="inlineStr">
        <is>
          <t>SIN ACTIVIDAD</t>
        </is>
      </c>
      <c r="Q460" s="2" t="inlineStr">
        <is>
          <t>ACTIVIDADES OTRAS ASOCIACIONES NCP.</t>
        </is>
      </c>
      <c r="R460" s="2" t="inlineStr">
        <is>
          <t>SERVICIOS AGRICOLAS, GANADERAS.</t>
        </is>
      </c>
      <c r="S460" s="2" t="inlineStr">
        <is>
          <t>-</t>
        </is>
      </c>
      <c r="T460" s="2" t="inlineStr">
        <is>
          <t>NO</t>
        </is>
      </c>
      <c r="U460" s="2" t="inlineStr">
        <is>
          <t>-</t>
        </is>
      </c>
      <c r="V460" s="2" t="inlineStr">
        <is>
          <t>-</t>
        </is>
      </c>
      <c r="W460" s="2" t="inlineStr">
        <is>
          <t>-</t>
        </is>
      </c>
      <c r="X460" s="2" t="inlineStr">
        <is>
          <t>-</t>
        </is>
      </c>
    </row>
    <row r="461">
      <c r="A461" s="2" t="inlineStr">
        <is>
          <t>20491172135</t>
        </is>
      </c>
      <c r="B461" s="2" t="inlineStr">
        <is>
          <t>ASOCIACION DE PRODUCTORES DE ALPACAS TAMBOINCA</t>
        </is>
      </c>
      <c r="C461" s="2" t="inlineStr">
        <is>
          <t>ASOCIACION</t>
        </is>
      </c>
      <c r="D461" s="2" t="inlineStr">
        <is>
          <t>-</t>
        </is>
      </c>
      <c r="E461" s="2" t="inlineStr">
        <is>
          <t>-</t>
        </is>
      </c>
      <c r="F461" s="2" t="inlineStr">
        <is>
          <t>HABIDO</t>
        </is>
      </c>
      <c r="G461" s="2" t="inlineStr">
        <is>
          <t>BAJA DE OFICIO</t>
        </is>
      </c>
      <c r="H461" s="2" t="inlineStr">
        <is>
          <t>07/11/2012</t>
        </is>
      </c>
      <c r="I461" s="2" t="inlineStr">
        <is>
          <t>01/12/2012</t>
        </is>
      </c>
      <c r="J461" s="2" t="inlineStr">
        <is>
          <t>APURIMAC</t>
        </is>
      </c>
      <c r="K461" s="2" t="inlineStr">
        <is>
          <t>ABANCAY</t>
        </is>
      </c>
      <c r="L461" s="2" t="inlineStr">
        <is>
          <t>ABANCAY</t>
        </is>
      </c>
      <c r="M461" s="2" t="inlineStr">
        <is>
          <t>JR. APURIMAC NRO. 420</t>
        </is>
      </c>
      <c r="N461" s="2" t="inlineStr">
        <is>
          <t>-</t>
        </is>
      </c>
      <c r="O461" s="2" t="inlineStr">
        <is>
          <t>-</t>
        </is>
      </c>
      <c r="P461" s="2" t="inlineStr">
        <is>
          <t>SIN ACTIVIDAD</t>
        </is>
      </c>
      <c r="Q461" s="2" t="inlineStr">
        <is>
          <t>SERVICIOS AGRICOLAS, GANADERAS.</t>
        </is>
      </c>
      <c r="R461" s="2" t="inlineStr">
        <is>
          <t>CRIA DE GANADO.</t>
        </is>
      </c>
      <c r="S461" s="2" t="inlineStr">
        <is>
          <t>ACTIVIDADES OTRAS ASOCIACIONES NCP.</t>
        </is>
      </c>
      <c r="T461" s="2" t="inlineStr">
        <is>
          <t>NO</t>
        </is>
      </c>
      <c r="U461" s="2" t="inlineStr">
        <is>
          <t>-</t>
        </is>
      </c>
      <c r="V461" s="2" t="inlineStr">
        <is>
          <t>-</t>
        </is>
      </c>
      <c r="W461" s="2" t="inlineStr">
        <is>
          <t>-</t>
        </is>
      </c>
      <c r="X461" s="2" t="inlineStr">
        <is>
          <t>-</t>
        </is>
      </c>
    </row>
    <row r="462">
      <c r="A462" s="2" t="inlineStr">
        <is>
          <t>20520081233</t>
        </is>
      </c>
      <c r="B462" s="2" t="inlineStr">
        <is>
          <t>ASOCIACION DE VITIVINICULTORES DE MOQUEGUA 'AVIMO'</t>
        </is>
      </c>
      <c r="C462" s="2" t="inlineStr">
        <is>
          <t>ASOCIACION</t>
        </is>
      </c>
      <c r="D462" s="2" t="inlineStr">
        <is>
          <t>-</t>
        </is>
      </c>
      <c r="E462" s="2" t="inlineStr">
        <is>
          <t>-</t>
        </is>
      </c>
      <c r="F462" s="2" t="inlineStr">
        <is>
          <t>NO HABIDO</t>
        </is>
      </c>
      <c r="G462" s="2" t="inlineStr">
        <is>
          <t>BAJA DE OFICIO</t>
        </is>
      </c>
      <c r="H462" s="2" t="inlineStr">
        <is>
          <t>05/07/2017</t>
        </is>
      </c>
      <c r="I462" s="2" t="inlineStr">
        <is>
          <t>01/07/2018</t>
        </is>
      </c>
      <c r="J462" s="2" t="inlineStr">
        <is>
          <t>MOQUEGUA</t>
        </is>
      </c>
      <c r="K462" s="2" t="inlineStr">
        <is>
          <t>MARISCAL NIETO</t>
        </is>
      </c>
      <c r="L462" s="2" t="inlineStr">
        <is>
          <t>SAN ANTONIO</t>
        </is>
      </c>
      <c r="M462" s="2" t="inlineStr">
        <is>
          <t>MZA. C LOTE. 2 APV. MACCHU PICCHU (3 CDRAS. ABAJO DE LA COCHERA MUNICIPAL)</t>
        </is>
      </c>
      <c r="N462" s="2" t="inlineStr">
        <is>
          <t>-</t>
        </is>
      </c>
      <c r="O462" s="2" t="inlineStr">
        <is>
          <t>-</t>
        </is>
      </c>
      <c r="P462" s="2" t="inlineStr">
        <is>
          <t>SIN ACTIVIDAD</t>
        </is>
      </c>
      <c r="Q462" s="2" t="inlineStr">
        <is>
          <t>VTA. MAY. ALIMENTOS, BEBIDAS Y TABACO.</t>
        </is>
      </c>
      <c r="R462" s="2" t="inlineStr">
        <is>
          <t>-</t>
        </is>
      </c>
      <c r="S462" s="2" t="inlineStr">
        <is>
          <t>-</t>
        </is>
      </c>
      <c r="T462" s="2" t="inlineStr">
        <is>
          <t>NO</t>
        </is>
      </c>
      <c r="U462" s="2" t="inlineStr">
        <is>
          <t>-</t>
        </is>
      </c>
      <c r="V462" s="2" t="inlineStr">
        <is>
          <t>-</t>
        </is>
      </c>
      <c r="W462" s="2" t="inlineStr">
        <is>
          <t>-</t>
        </is>
      </c>
      <c r="X462" s="2" t="inlineStr">
        <is>
          <t>-</t>
        </is>
      </c>
    </row>
    <row r="463">
      <c r="A463" s="2" t="inlineStr">
        <is>
          <t>20608030949</t>
        </is>
      </c>
      <c r="B463" s="2" t="inlineStr">
        <is>
          <t>ASOCIACION DE PRODUCTORES EL PIÑAL DE UNION PROGRESO</t>
        </is>
      </c>
      <c r="C463" s="2" t="inlineStr">
        <is>
          <t>ASOCIACION</t>
        </is>
      </c>
      <c r="D463" s="2" t="inlineStr">
        <is>
          <t>-</t>
        </is>
      </c>
      <c r="E463" s="2" t="inlineStr">
        <is>
          <t>-</t>
        </is>
      </c>
      <c r="F463" s="2" t="inlineStr">
        <is>
          <t>HABIDO</t>
        </is>
      </c>
      <c r="G463" s="2" t="inlineStr">
        <is>
          <t>BAJA DE OFICIO</t>
        </is>
      </c>
      <c r="H463" s="2" t="inlineStr">
        <is>
          <t>28/05/2021</t>
        </is>
      </c>
      <c r="I463" s="2" t="inlineStr">
        <is>
          <t>01/06/2021</t>
        </is>
      </c>
      <c r="J463" s="2" t="inlineStr">
        <is>
          <t>MADRE DE DIOS</t>
        </is>
      </c>
      <c r="K463" s="2" t="inlineStr">
        <is>
          <t>TAMBOPATA</t>
        </is>
      </c>
      <c r="L463" s="2" t="inlineStr">
        <is>
          <t>LABERINTO</t>
        </is>
      </c>
      <c r="M463" s="2" t="inlineStr">
        <is>
          <t>CAR. PUERTO MALDONADO - CUSCO KM. 77</t>
        </is>
      </c>
      <c r="N463" s="2" t="inlineStr">
        <is>
          <t>-</t>
        </is>
      </c>
      <c r="O463" s="2" t="inlineStr">
        <is>
          <t>-</t>
        </is>
      </c>
      <c r="P463" s="2" t="inlineStr">
        <is>
          <t>SIN ACTIVIDAD</t>
        </is>
      </c>
      <c r="Q463" s="2" t="inlineStr">
        <is>
          <t>CULTIVO DE FRUTAS.</t>
        </is>
      </c>
      <c r="R463" s="2" t="inlineStr">
        <is>
          <t>-</t>
        </is>
      </c>
      <c r="S463" s="2" t="inlineStr">
        <is>
          <t>-</t>
        </is>
      </c>
      <c r="T463" s="2" t="inlineStr">
        <is>
          <t>NO</t>
        </is>
      </c>
      <c r="U463" s="2" t="inlineStr">
        <is>
          <t>-</t>
        </is>
      </c>
      <c r="V463" s="2" t="inlineStr">
        <is>
          <t>-</t>
        </is>
      </c>
      <c r="W463" s="2" t="inlineStr">
        <is>
          <t>-</t>
        </is>
      </c>
      <c r="X463" s="2" t="inlineStr">
        <is>
          <t>-</t>
        </is>
      </c>
    </row>
    <row r="464">
      <c r="A464" s="2" t="inlineStr">
        <is>
          <t>20601547458</t>
        </is>
      </c>
      <c r="B464" s="2" t="inlineStr">
        <is>
          <t>ASOCIACION DE SEMILLARISTAS DE MAIZ CHOCLO VIRGEN DE LA MERCEDES DEL DISTRITO DE CHINGAS</t>
        </is>
      </c>
      <c r="C464" s="2" t="inlineStr">
        <is>
          <t>ASOCIACION</t>
        </is>
      </c>
      <c r="D464" s="2" t="inlineStr">
        <is>
          <t>-</t>
        </is>
      </c>
      <c r="E464" s="2" t="inlineStr">
        <is>
          <t>-</t>
        </is>
      </c>
      <c r="F464" s="2" t="inlineStr">
        <is>
          <t>HABIDO</t>
        </is>
      </c>
      <c r="G464" s="2" t="inlineStr">
        <is>
          <t>BAJA DE OFICIO</t>
        </is>
      </c>
      <c r="H464" s="2" t="inlineStr">
        <is>
          <t>17/10/2018</t>
        </is>
      </c>
      <c r="I464" s="2" t="inlineStr">
        <is>
          <t>17/10/2018</t>
        </is>
      </c>
      <c r="J464" s="2" t="inlineStr">
        <is>
          <t>ANCASH</t>
        </is>
      </c>
      <c r="K464" s="2" t="inlineStr">
        <is>
          <t>ANTONIO RAYMONDI</t>
        </is>
      </c>
      <c r="L464" s="2" t="inlineStr">
        <is>
          <t>CHINGAS</t>
        </is>
      </c>
      <c r="M464" s="2" t="inlineStr">
        <is>
          <t>JR. 2 DE FEBRERO NRO. S/N (A 1 CD DE LA PLAZA DE ARMAS)</t>
        </is>
      </c>
      <c r="N464" s="2" t="inlineStr">
        <is>
          <t>-</t>
        </is>
      </c>
      <c r="O464" s="2" t="inlineStr">
        <is>
          <t>-</t>
        </is>
      </c>
      <c r="P464" s="2" t="inlineStr">
        <is>
          <t>SIN ACTIVIDAD</t>
        </is>
      </c>
      <c r="Q464" s="2" t="inlineStr">
        <is>
          <t>EXPLOTACION MIXTA.</t>
        </is>
      </c>
      <c r="R464" s="2" t="inlineStr">
        <is>
          <t>-</t>
        </is>
      </c>
      <c r="S464" s="2" t="inlineStr">
        <is>
          <t>-</t>
        </is>
      </c>
      <c r="T464" s="2" t="inlineStr">
        <is>
          <t>NO</t>
        </is>
      </c>
      <c r="U464" s="2" t="inlineStr">
        <is>
          <t>-</t>
        </is>
      </c>
      <c r="V464" s="2" t="inlineStr">
        <is>
          <t>-</t>
        </is>
      </c>
      <c r="W464" s="2" t="inlineStr">
        <is>
          <t>-</t>
        </is>
      </c>
      <c r="X464" s="2" t="inlineStr">
        <is>
          <t>-</t>
        </is>
      </c>
    </row>
    <row r="465">
      <c r="A465" s="2" t="inlineStr">
        <is>
          <t>20608017501</t>
        </is>
      </c>
      <c r="B465" s="2" t="inlineStr">
        <is>
          <t>ASOCIACION DE PLATANEROS AGROPECUARIOS DE INAMBARI</t>
        </is>
      </c>
      <c r="C465" s="2" t="inlineStr">
        <is>
          <t>ASOCIACION</t>
        </is>
      </c>
      <c r="D465" s="2" t="inlineStr">
        <is>
          <t>-</t>
        </is>
      </c>
      <c r="E465" s="2" t="inlineStr">
        <is>
          <t>-</t>
        </is>
      </c>
      <c r="F465" s="2" t="inlineStr">
        <is>
          <t>HABIDO</t>
        </is>
      </c>
      <c r="G465" s="2" t="inlineStr">
        <is>
          <t>BAJA DE OFICIO</t>
        </is>
      </c>
      <c r="H465" s="2" t="inlineStr">
        <is>
          <t>26/05/2021</t>
        </is>
      </c>
      <c r="I465" s="2" t="inlineStr">
        <is>
          <t>01/07/2021</t>
        </is>
      </c>
      <c r="J465" s="2" t="inlineStr">
        <is>
          <t>MADRE DE DIOS</t>
        </is>
      </c>
      <c r="K465" s="2" t="inlineStr">
        <is>
          <t>TAMBOPATA</t>
        </is>
      </c>
      <c r="L465" s="2" t="inlineStr">
        <is>
          <t>INAMBARI</t>
        </is>
      </c>
      <c r="M465" s="2" t="inlineStr">
        <is>
          <t>LOTE. 05 SANTA RITA BAJA</t>
        </is>
      </c>
      <c r="N465" s="2" t="inlineStr">
        <is>
          <t>-</t>
        </is>
      </c>
      <c r="O465" s="2" t="inlineStr">
        <is>
          <t>-</t>
        </is>
      </c>
      <c r="P465" s="2" t="inlineStr">
        <is>
          <t>SIN ACTIVIDAD</t>
        </is>
      </c>
      <c r="Q465" s="2" t="inlineStr">
        <is>
          <t>CULTIVO DE FRUTAS.</t>
        </is>
      </c>
      <c r="R465" s="2" t="inlineStr">
        <is>
          <t>-</t>
        </is>
      </c>
      <c r="S465" s="2" t="inlineStr">
        <is>
          <t>-</t>
        </is>
      </c>
      <c r="T465" s="2" t="inlineStr">
        <is>
          <t>NO</t>
        </is>
      </c>
      <c r="U465" s="2" t="inlineStr">
        <is>
          <t>-</t>
        </is>
      </c>
      <c r="V465" s="2" t="inlineStr">
        <is>
          <t>-</t>
        </is>
      </c>
      <c r="W465" s="2" t="inlineStr">
        <is>
          <t>-</t>
        </is>
      </c>
      <c r="X465" s="2" t="inlineStr">
        <is>
          <t>-</t>
        </is>
      </c>
    </row>
    <row r="466">
      <c r="A466" s="2" t="inlineStr">
        <is>
          <t>20605363092</t>
        </is>
      </c>
      <c r="B466" s="2" t="inlineStr">
        <is>
          <t>ASOCIACION DE PRODUCTORES AGROPECUARIOS DE CITRICOS SAN ANTONIO DE PAMPA CONCEPCION ECHARATI-APACISA</t>
        </is>
      </c>
      <c r="C466" s="2" t="inlineStr">
        <is>
          <t>ASOCIACION</t>
        </is>
      </c>
      <c r="D466" s="2" t="inlineStr">
        <is>
          <t>-</t>
        </is>
      </c>
      <c r="E466" s="2" t="inlineStr">
        <is>
          <t>-</t>
        </is>
      </c>
      <c r="F466" s="2" t="inlineStr">
        <is>
          <t>HABIDO</t>
        </is>
      </c>
      <c r="G466" s="2" t="inlineStr">
        <is>
          <t>BAJA DE OFICIO</t>
        </is>
      </c>
      <c r="H466" s="2" t="inlineStr">
        <is>
          <t>09/10/2019</t>
        </is>
      </c>
      <c r="I466" s="2" t="inlineStr">
        <is>
          <t>09/10/2019</t>
        </is>
      </c>
      <c r="J466" s="2" t="inlineStr">
        <is>
          <t>CUSCO</t>
        </is>
      </c>
      <c r="K466" s="2" t="inlineStr">
        <is>
          <t>LA CONVENCION</t>
        </is>
      </c>
      <c r="L466" s="2" t="inlineStr">
        <is>
          <t>ECHARATE</t>
        </is>
      </c>
      <c r="M466" s="2" t="inlineStr">
        <is>
          <t>NRO. SN SEC. PAMPA CONCEPCION (FT GRIFO CONCEPCION C1P AZUL)</t>
        </is>
      </c>
      <c r="N466" s="2" t="inlineStr">
        <is>
          <t>-</t>
        </is>
      </c>
      <c r="O466" s="2" t="inlineStr">
        <is>
          <t>-</t>
        </is>
      </c>
      <c r="P466" s="2" t="inlineStr">
        <is>
          <t>SIN ACTIVIDAD</t>
        </is>
      </c>
      <c r="Q466" s="2" t="inlineStr">
        <is>
          <t>ACTIVIDADES OTRAS ASOCIACIONES NCP.</t>
        </is>
      </c>
      <c r="R466" s="2" t="inlineStr">
        <is>
          <t>-</t>
        </is>
      </c>
      <c r="S466" s="2" t="inlineStr">
        <is>
          <t>-</t>
        </is>
      </c>
      <c r="T466" s="2" t="inlineStr">
        <is>
          <t>NO</t>
        </is>
      </c>
      <c r="U466" s="2" t="inlineStr">
        <is>
          <t>-</t>
        </is>
      </c>
      <c r="V466" s="2" t="inlineStr">
        <is>
          <t>-</t>
        </is>
      </c>
      <c r="W466" s="2" t="inlineStr">
        <is>
          <t>-</t>
        </is>
      </c>
      <c r="X466" s="2" t="inlineStr">
        <is>
          <t>-</t>
        </is>
      </c>
    </row>
    <row r="467">
      <c r="A467" s="2" t="inlineStr">
        <is>
          <t>20606257172</t>
        </is>
      </c>
      <c r="B467" s="2" t="inlineStr">
        <is>
          <t>ASOCIACIÓN DE AGRICULTORES EXPORTADORES MAJES CON FUTURO</t>
        </is>
      </c>
      <c r="C467" s="2" t="inlineStr">
        <is>
          <t>ASOCIACION</t>
        </is>
      </c>
      <c r="D467" s="2" t="inlineStr">
        <is>
          <t>-</t>
        </is>
      </c>
      <c r="E467" s="2" t="inlineStr">
        <is>
          <t>-</t>
        </is>
      </c>
      <c r="F467" s="2" t="inlineStr">
        <is>
          <t>HABIDO</t>
        </is>
      </c>
      <c r="G467" s="2" t="inlineStr">
        <is>
          <t>BAJA PROV. POR OFICIO</t>
        </is>
      </c>
      <c r="H467" s="2" t="inlineStr">
        <is>
          <t>03/12/2025</t>
        </is>
      </c>
      <c r="I467" s="2" t="inlineStr">
        <is>
          <t>03/12/2025</t>
        </is>
      </c>
      <c r="J467" s="2" t="inlineStr">
        <is>
          <t>AREQUIPA</t>
        </is>
      </c>
      <c r="K467" s="2" t="inlineStr">
        <is>
          <t>CAYLLOMA</t>
        </is>
      </c>
      <c r="L467" s="2" t="inlineStr">
        <is>
          <t>MAJES</t>
        </is>
      </c>
      <c r="M467" s="2" t="inlineStr">
        <is>
          <t>NRO. 39 ASENTAMIENTO D1 PARCELA (MAJES)</t>
        </is>
      </c>
      <c r="N467" s="2" t="inlineStr">
        <is>
          <t>-</t>
        </is>
      </c>
      <c r="O467" s="2" t="inlineStr">
        <is>
          <t>-</t>
        </is>
      </c>
      <c r="P467" s="2" t="inlineStr">
        <is>
          <t>SIN ACTIVIDAD</t>
        </is>
      </c>
      <c r="Q467" s="2" t="inlineStr">
        <is>
          <t>SERVICIOS AGRICOLAS, GANADERAS.</t>
        </is>
      </c>
      <c r="R467" s="2" t="inlineStr">
        <is>
          <t>-</t>
        </is>
      </c>
      <c r="S467" s="2" t="inlineStr">
        <is>
          <t>-</t>
        </is>
      </c>
      <c r="T467" s="2" t="inlineStr">
        <is>
          <t>NO</t>
        </is>
      </c>
      <c r="U467" s="2" t="inlineStr">
        <is>
          <t>-</t>
        </is>
      </c>
      <c r="V467" s="2" t="inlineStr">
        <is>
          <t>-</t>
        </is>
      </c>
      <c r="W467" s="2" t="inlineStr">
        <is>
          <t>-</t>
        </is>
      </c>
      <c r="X467" s="2" t="inlineStr">
        <is>
          <t>-</t>
        </is>
      </c>
    </row>
    <row r="468">
      <c r="A468" s="2" t="inlineStr">
        <is>
          <t>20602459960</t>
        </is>
      </c>
      <c r="B468" s="2" t="inlineStr">
        <is>
          <t>NEGOCIOS E INVERSIONES HIROMI &amp; HECTOR S.A.C.</t>
        </is>
      </c>
      <c r="C468" s="2" t="inlineStr">
        <is>
          <t>SOCIEDAD ANONIMA CERRADA</t>
        </is>
      </c>
      <c r="D468" s="2" t="inlineStr">
        <is>
          <t>-</t>
        </is>
      </c>
      <c r="E468" s="2" t="inlineStr">
        <is>
          <t>-</t>
        </is>
      </c>
      <c r="F468" s="2" t="inlineStr">
        <is>
          <t>HABIDO</t>
        </is>
      </c>
      <c r="G468" s="2" t="inlineStr">
        <is>
          <t>BAJA DE OFICIO</t>
        </is>
      </c>
      <c r="H468" s="2" t="inlineStr">
        <is>
          <t>15/09/2017</t>
        </is>
      </c>
      <c r="I468" s="2" t="inlineStr">
        <is>
          <t>15/09/2017</t>
        </is>
      </c>
      <c r="J468" s="2" t="inlineStr">
        <is>
          <t>SAN MARTIN</t>
        </is>
      </c>
      <c r="K468" s="2" t="inlineStr">
        <is>
          <t>SAN MARTIN</t>
        </is>
      </c>
      <c r="L468" s="2" t="inlineStr">
        <is>
          <t>TARAPOTO</t>
        </is>
      </c>
      <c r="M468" s="2" t="inlineStr">
        <is>
          <t>PRO. LIBERTAD NRO. 154</t>
        </is>
      </c>
      <c r="N468" s="2" t="inlineStr">
        <is>
          <t>-</t>
        </is>
      </c>
      <c r="O468" s="2" t="inlineStr">
        <is>
          <t>-</t>
        </is>
      </c>
      <c r="P468" s="2" t="inlineStr">
        <is>
          <t>SIN ACTIVIDAD</t>
        </is>
      </c>
      <c r="Q468" s="2" t="inlineStr">
        <is>
          <t>VTA.  MAY. DE MATERIAS PRIMAS AGROPEC.</t>
        </is>
      </c>
      <c r="R468" s="2" t="inlineStr">
        <is>
          <t>-</t>
        </is>
      </c>
      <c r="S468" s="2" t="inlineStr">
        <is>
          <t>-</t>
        </is>
      </c>
      <c r="T468" s="2" t="inlineStr">
        <is>
          <t>NO</t>
        </is>
      </c>
      <c r="U468" s="2" t="inlineStr">
        <is>
          <t>-</t>
        </is>
      </c>
      <c r="V468" s="2" t="inlineStr">
        <is>
          <t>-</t>
        </is>
      </c>
      <c r="W468" s="2" t="inlineStr">
        <is>
          <t>-</t>
        </is>
      </c>
      <c r="X468" s="2" t="inlineStr">
        <is>
          <t>-</t>
        </is>
      </c>
    </row>
    <row r="469">
      <c r="A469" s="2" t="inlineStr">
        <is>
          <t>20573138202</t>
        </is>
      </c>
      <c r="B469" s="2" t="inlineStr">
        <is>
          <t>ASOCIACION DE PRODUCTORES AGROPECUARIOS Y FORESTALES EL ALVA DE BARTOLOME-CUCHARA</t>
        </is>
      </c>
      <c r="C469" s="2" t="inlineStr">
        <is>
          <t>ASOCIACION</t>
        </is>
      </c>
      <c r="D469" s="2" t="inlineStr">
        <is>
          <t>-</t>
        </is>
      </c>
      <c r="E469" s="2" t="inlineStr">
        <is>
          <t>-</t>
        </is>
      </c>
      <c r="F469" s="2" t="inlineStr">
        <is>
          <t>NO HABIDO</t>
        </is>
      </c>
      <c r="G469" s="2" t="inlineStr">
        <is>
          <t>BAJA DE OFICIO</t>
        </is>
      </c>
      <c r="H469" s="2" t="inlineStr">
        <is>
          <t>18/08/2016</t>
        </is>
      </c>
      <c r="I469" s="2" t="inlineStr">
        <is>
          <t>01/09/2016</t>
        </is>
      </c>
      <c r="J469" s="2" t="inlineStr">
        <is>
          <t>HUANUCO</t>
        </is>
      </c>
      <c r="K469" s="2" t="inlineStr">
        <is>
          <t>LEONCIO PRADO</t>
        </is>
      </c>
      <c r="L469" s="2" t="inlineStr">
        <is>
          <t>RUPA-RUPA</t>
        </is>
      </c>
      <c r="M469" s="2" t="inlineStr">
        <is>
          <t>LOTE. 13 CAS. BARTOLOME HERRERA (A 5 KM DE CASERIO VENENILLO-ANTES BARTOL)</t>
        </is>
      </c>
      <c r="N469" s="2" t="inlineStr">
        <is>
          <t>-</t>
        </is>
      </c>
      <c r="O469" s="2" t="inlineStr">
        <is>
          <t>-</t>
        </is>
      </c>
      <c r="P469" s="2" t="inlineStr">
        <is>
          <t>SIN ACTIVIDAD</t>
        </is>
      </c>
      <c r="Q469" s="2" t="inlineStr">
        <is>
          <t>SERVICIOS AGRICOLAS, GANADERAS.</t>
        </is>
      </c>
      <c r="R469" s="2" t="inlineStr">
        <is>
          <t>-</t>
        </is>
      </c>
      <c r="S469" s="2" t="inlineStr">
        <is>
          <t>-</t>
        </is>
      </c>
      <c r="T469" s="2" t="inlineStr">
        <is>
          <t>NO</t>
        </is>
      </c>
      <c r="U469" s="2" t="inlineStr">
        <is>
          <t>-</t>
        </is>
      </c>
      <c r="V469" s="2" t="inlineStr">
        <is>
          <t>-</t>
        </is>
      </c>
      <c r="W469" s="2" t="inlineStr">
        <is>
          <t>-</t>
        </is>
      </c>
      <c r="X469" s="2" t="inlineStr">
        <is>
          <t>-</t>
        </is>
      </c>
    </row>
    <row r="470">
      <c r="A470" s="2" t="inlineStr">
        <is>
          <t>20534560223</t>
        </is>
      </c>
      <c r="B470" s="2" t="inlineStr">
        <is>
          <t>ASOCIACION DE PRODUCTORES AGROPECUARIOS TECNIFICADOS Y MULTISERVICIOS ARIZONA - APROATECMA</t>
        </is>
      </c>
      <c r="C470" s="2" t="inlineStr">
        <is>
          <t>ASOCIACION</t>
        </is>
      </c>
      <c r="D470" s="2" t="inlineStr">
        <is>
          <t>-</t>
        </is>
      </c>
      <c r="E470" s="2" t="inlineStr">
        <is>
          <t>-</t>
        </is>
      </c>
      <c r="F470" s="2" t="inlineStr">
        <is>
          <t>HABIDO</t>
        </is>
      </c>
      <c r="G470" s="2" t="inlineStr">
        <is>
          <t>BAJA DE OFICIO</t>
        </is>
      </c>
      <c r="H470" s="2" t="inlineStr">
        <is>
          <t>20/10/2016</t>
        </is>
      </c>
      <c r="I470" s="2" t="inlineStr">
        <is>
          <t>20/10/2016</t>
        </is>
      </c>
      <c r="J470" s="2" t="inlineStr">
        <is>
          <t>AYACUCHO</t>
        </is>
      </c>
      <c r="K470" s="2" t="inlineStr">
        <is>
          <t>HUAMANGA</t>
        </is>
      </c>
      <c r="L470" s="2" t="inlineStr">
        <is>
          <t>VINCHOS</t>
        </is>
      </c>
      <c r="M470" s="2" t="inlineStr">
        <is>
          <t>NRO. S/N C.P. ARIZONA (PLAZA PRINCIPAL DE ARIZONA)</t>
        </is>
      </c>
      <c r="N470" s="2" t="inlineStr">
        <is>
          <t>-</t>
        </is>
      </c>
      <c r="O470" s="2" t="inlineStr">
        <is>
          <t>-</t>
        </is>
      </c>
      <c r="P470" s="2" t="inlineStr">
        <is>
          <t>SIN ACTIVIDAD</t>
        </is>
      </c>
      <c r="Q470" s="2" t="inlineStr">
        <is>
          <t>CRIA DE ANIMALES DOMESTICOS.</t>
        </is>
      </c>
      <c r="R470" s="2" t="inlineStr">
        <is>
          <t>CULTIVO DE HORTALIZAS Y LEGUMBRES.</t>
        </is>
      </c>
      <c r="S470" s="2" t="inlineStr">
        <is>
          <t>-</t>
        </is>
      </c>
      <c r="T470" s="2" t="inlineStr">
        <is>
          <t>NO</t>
        </is>
      </c>
      <c r="U470" s="2" t="inlineStr">
        <is>
          <t>-</t>
        </is>
      </c>
      <c r="V470" s="2" t="inlineStr">
        <is>
          <t>-</t>
        </is>
      </c>
      <c r="W470" s="2" t="inlineStr">
        <is>
          <t>-</t>
        </is>
      </c>
      <c r="X470" s="2" t="inlineStr">
        <is>
          <t>-</t>
        </is>
      </c>
    </row>
    <row r="471">
      <c r="A471" s="2" t="inlineStr">
        <is>
          <t>20605216812</t>
        </is>
      </c>
      <c r="B471" s="2" t="inlineStr">
        <is>
          <t>ASOCIACION DE PRODUCTORES AGROPECUARIOS PAMPAS-CALLEBAMBA</t>
        </is>
      </c>
      <c r="C471" s="2" t="inlineStr">
        <is>
          <t>ASOCIACION</t>
        </is>
      </c>
      <c r="D471" s="2" t="inlineStr">
        <is>
          <t>-</t>
        </is>
      </c>
      <c r="E471" s="2" t="inlineStr">
        <is>
          <t>-</t>
        </is>
      </c>
      <c r="F471" s="2" t="inlineStr">
        <is>
          <t>HABIDO</t>
        </is>
      </c>
      <c r="G471" s="2" t="inlineStr">
        <is>
          <t>BAJA DE OFICIO</t>
        </is>
      </c>
      <c r="H471" s="2" t="inlineStr">
        <is>
          <t>14/04/2025</t>
        </is>
      </c>
      <c r="I471" s="2" t="inlineStr">
        <is>
          <t>14/04/2025</t>
        </is>
      </c>
      <c r="J471" s="2" t="inlineStr">
        <is>
          <t>APURIMAC</t>
        </is>
      </c>
      <c r="K471" s="2" t="inlineStr">
        <is>
          <t>CHINCHEROS</t>
        </is>
      </c>
      <c r="L471" s="2" t="inlineStr">
        <is>
          <t>CHINCHEROS</t>
        </is>
      </c>
      <c r="M471" s="2" t="inlineStr">
        <is>
          <t>NRO. SN C.P. SAN JUAN BAUTISTA DE CALL</t>
        </is>
      </c>
      <c r="N471" s="2" t="inlineStr">
        <is>
          <t>-</t>
        </is>
      </c>
      <c r="O471" s="2" t="inlineStr">
        <is>
          <t>-</t>
        </is>
      </c>
      <c r="P471" s="2" t="inlineStr">
        <is>
          <t>SIN ACTIVIDAD</t>
        </is>
      </c>
      <c r="Q471" s="2" t="inlineStr">
        <is>
          <t>ACTIVIDADES OTRAS ASOCIACIONES NCP.</t>
        </is>
      </c>
      <c r="R471" s="2" t="inlineStr">
        <is>
          <t>-</t>
        </is>
      </c>
      <c r="S471" s="2" t="inlineStr">
        <is>
          <t>-</t>
        </is>
      </c>
      <c r="T471" s="2" t="inlineStr">
        <is>
          <t>NO</t>
        </is>
      </c>
      <c r="U471" s="2" t="inlineStr">
        <is>
          <t>-</t>
        </is>
      </c>
      <c r="V471" s="2" t="inlineStr">
        <is>
          <t>-</t>
        </is>
      </c>
      <c r="W471" s="2" t="inlineStr">
        <is>
          <t>-</t>
        </is>
      </c>
      <c r="X471" s="2" t="inlineStr">
        <is>
          <t>-</t>
        </is>
      </c>
    </row>
    <row r="472">
      <c r="A472" s="2" t="inlineStr">
        <is>
          <t>20542617480</t>
        </is>
      </c>
      <c r="B472" s="2" t="inlineStr">
        <is>
          <t>BIOINDUSTRIAS LACTEAS ESTRELLITA &amp; BELEN EMPRESA INDIVIDUAL DE RESPONSABILIDAD LIMITADA</t>
        </is>
      </c>
      <c r="C472" s="2" t="inlineStr">
        <is>
          <t>EMPRESA INDIVIDUAL DE RESP. LTDA</t>
        </is>
      </c>
      <c r="D472" s="2" t="inlineStr">
        <is>
          <t>-</t>
        </is>
      </c>
      <c r="E472" s="2" t="inlineStr">
        <is>
          <t>-</t>
        </is>
      </c>
      <c r="F472" s="2" t="inlineStr">
        <is>
          <t>HABIDO</t>
        </is>
      </c>
      <c r="G472" s="2" t="inlineStr">
        <is>
          <t>BAJA DE OFICIO</t>
        </is>
      </c>
      <c r="H472" s="2" t="inlineStr">
        <is>
          <t>19/02/2020</t>
        </is>
      </c>
      <c r="I472" s="2" t="inlineStr">
        <is>
          <t>01/08/2020</t>
        </is>
      </c>
      <c r="J472" s="2" t="inlineStr">
        <is>
          <t>PUNO</t>
        </is>
      </c>
      <c r="K472" s="2" t="inlineStr">
        <is>
          <t>LAMPA</t>
        </is>
      </c>
      <c r="L472" s="2" t="inlineStr">
        <is>
          <t>CALAPUJA</t>
        </is>
      </c>
      <c r="M472" s="2" t="inlineStr">
        <is>
          <t>COM. CARACARA MZA. A LOTE. 20 SEC. LAVADERO (A 1K DEL PRONOI SECTOR LAVADERO)</t>
        </is>
      </c>
      <c r="N472" s="2" t="inlineStr">
        <is>
          <t>-</t>
        </is>
      </c>
      <c r="O472" s="2" t="inlineStr">
        <is>
          <t>-</t>
        </is>
      </c>
      <c r="P472" s="2" t="inlineStr">
        <is>
          <t>SIN ACTIVIDAD</t>
        </is>
      </c>
      <c r="Q472" s="2" t="inlineStr">
        <is>
          <t>ELAB DE PRODUCTOS LACTEOS.</t>
        </is>
      </c>
      <c r="R472" s="2" t="inlineStr">
        <is>
          <t>-</t>
        </is>
      </c>
      <c r="S472" s="2" t="inlineStr">
        <is>
          <t>-</t>
        </is>
      </c>
      <c r="T472" s="2" t="inlineStr">
        <is>
          <t>NO</t>
        </is>
      </c>
      <c r="U472" s="2" t="inlineStr">
        <is>
          <t>-</t>
        </is>
      </c>
      <c r="V472" s="2" t="inlineStr">
        <is>
          <t>-</t>
        </is>
      </c>
      <c r="W472" s="2" t="inlineStr">
        <is>
          <t>-</t>
        </is>
      </c>
      <c r="X472" s="2" t="inlineStr">
        <is>
          <t>-</t>
        </is>
      </c>
    </row>
    <row r="473">
      <c r="A473" s="2" t="inlineStr">
        <is>
          <t>20608562886</t>
        </is>
      </c>
      <c r="B473" s="2" t="inlineStr">
        <is>
          <t>FUENTE DE ACOPIO DE FIBRA DE ALPACA SURI DE ORO CAPASO</t>
        </is>
      </c>
      <c r="C473" s="2" t="inlineStr">
        <is>
          <t>ASOCIACION</t>
        </is>
      </c>
      <c r="D473" s="2" t="inlineStr">
        <is>
          <t>-</t>
        </is>
      </c>
      <c r="E473" s="2" t="inlineStr">
        <is>
          <t>-</t>
        </is>
      </c>
      <c r="F473" s="2" t="inlineStr">
        <is>
          <t>HABIDO</t>
        </is>
      </c>
      <c r="G473" s="2" t="inlineStr">
        <is>
          <t>SUSPENSION TEMPORAL</t>
        </is>
      </c>
      <c r="H473" s="2" t="inlineStr">
        <is>
          <t>14/04/2026</t>
        </is>
      </c>
      <c r="I473" s="2" t="inlineStr">
        <is>
          <t>14/04/2026</t>
        </is>
      </c>
      <c r="J473" s="2" t="inlineStr">
        <is>
          <t>PUNO</t>
        </is>
      </c>
      <c r="K473" s="2" t="inlineStr">
        <is>
          <t>EL COLLAO</t>
        </is>
      </c>
      <c r="L473" s="2" t="inlineStr">
        <is>
          <t>CAPAZO</t>
        </is>
      </c>
      <c r="M473" s="2" t="inlineStr">
        <is>
          <t>CAPASO LOTE. T9 SEC. TIRACOLLO (POR EL CENTRO DE SALUD)</t>
        </is>
      </c>
      <c r="N473" s="2" t="inlineStr">
        <is>
          <t>-</t>
        </is>
      </c>
      <c r="O473" s="2" t="inlineStr">
        <is>
          <t>-</t>
        </is>
      </c>
      <c r="P473" s="2" t="inlineStr">
        <is>
          <t>SIN ACTIVIDAD</t>
        </is>
      </c>
      <c r="Q473" s="2" t="inlineStr">
        <is>
          <t>PREP Y TEJ DE FIBRAS TEXTILES.</t>
        </is>
      </c>
      <c r="R473" s="2" t="inlineStr">
        <is>
          <t>OTRAS ACTIVID.DE TIPO SERVICIO NCP</t>
        </is>
      </c>
      <c r="S473" s="2" t="inlineStr">
        <is>
          <t>EXPLOTACION MIXTA.</t>
        </is>
      </c>
      <c r="T473" s="2" t="inlineStr">
        <is>
          <t>NO</t>
        </is>
      </c>
      <c r="U473" s="2" t="inlineStr">
        <is>
          <t>-</t>
        </is>
      </c>
      <c r="V473" s="2" t="inlineStr">
        <is>
          <t>-</t>
        </is>
      </c>
      <c r="W473" s="2" t="inlineStr">
        <is>
          <t>-</t>
        </is>
      </c>
      <c r="X473" s="2" t="inlineStr">
        <is>
          <t>-</t>
        </is>
      </c>
    </row>
    <row r="474">
      <c r="A474" s="2" t="inlineStr">
        <is>
          <t>20600796268</t>
        </is>
      </c>
      <c r="B474" s="2" t="inlineStr">
        <is>
          <t>ASOCIACION DE CRIADORES DE ALPACA Y LLAMAS SPAR PITUMARCA</t>
        </is>
      </c>
      <c r="C474" s="2" t="inlineStr">
        <is>
          <t>ASOCIACION</t>
        </is>
      </c>
      <c r="D474" s="2" t="inlineStr">
        <is>
          <t>-</t>
        </is>
      </c>
      <c r="E474" s="2" t="inlineStr">
        <is>
          <t>-</t>
        </is>
      </c>
      <c r="F474" s="2" t="inlineStr">
        <is>
          <t>HABIDO</t>
        </is>
      </c>
      <c r="G474" s="2" t="inlineStr">
        <is>
          <t>BAJA DE OFICIO</t>
        </is>
      </c>
      <c r="H474" s="2" t="inlineStr">
        <is>
          <t>09/11/2015</t>
        </is>
      </c>
      <c r="I474" s="2" t="inlineStr">
        <is>
          <t>01/12/2015</t>
        </is>
      </c>
      <c r="J474" s="2" t="inlineStr">
        <is>
          <t>CUSCO</t>
        </is>
      </c>
      <c r="K474" s="2" t="inlineStr">
        <is>
          <t>CANCHIS</t>
        </is>
      </c>
      <c r="L474" s="2" t="inlineStr">
        <is>
          <t>PITUMARCA</t>
        </is>
      </c>
      <c r="M474" s="2" t="inlineStr">
        <is>
          <t>AV. SAN MARTIN NRO. 103 (COSTADO IGLESIA SAN MIGUEL)</t>
        </is>
      </c>
      <c r="N474" s="2" t="inlineStr">
        <is>
          <t>-</t>
        </is>
      </c>
      <c r="O474" s="2" t="inlineStr">
        <is>
          <t>-</t>
        </is>
      </c>
      <c r="P474" s="2" t="inlineStr">
        <is>
          <t>SIN ACTIVIDAD</t>
        </is>
      </c>
      <c r="Q474" s="2" t="inlineStr">
        <is>
          <t>CRIA DE ANIMALES DOMESTICOS.</t>
        </is>
      </c>
      <c r="R474" s="2" t="inlineStr">
        <is>
          <t>-</t>
        </is>
      </c>
      <c r="S474" s="2" t="inlineStr">
        <is>
          <t>-</t>
        </is>
      </c>
      <c r="T474" s="2" t="inlineStr">
        <is>
          <t>NO</t>
        </is>
      </c>
      <c r="U474" s="2" t="inlineStr">
        <is>
          <t>-</t>
        </is>
      </c>
      <c r="V474" s="2" t="inlineStr">
        <is>
          <t>-</t>
        </is>
      </c>
      <c r="W474" s="2" t="inlineStr">
        <is>
          <t>-</t>
        </is>
      </c>
      <c r="X474" s="2" t="inlineStr">
        <is>
          <t>-</t>
        </is>
      </c>
    </row>
    <row r="475">
      <c r="A475" s="2" t="inlineStr">
        <is>
          <t>20393593670</t>
        </is>
      </c>
      <c r="B475" s="2" t="inlineStr">
        <is>
          <t>COMITE CENTRAL CON DESARROLLO AL FUTURO DE CURIMANA</t>
        </is>
      </c>
      <c r="C475" s="2" t="inlineStr">
        <is>
          <t>ASOCIACION</t>
        </is>
      </c>
      <c r="D475" s="2" t="inlineStr">
        <is>
          <t>-</t>
        </is>
      </c>
      <c r="E475" s="2" t="inlineStr">
        <is>
          <t>-</t>
        </is>
      </c>
      <c r="F475" s="2" t="inlineStr">
        <is>
          <t>NO HABIDO</t>
        </is>
      </c>
      <c r="G475" s="2" t="inlineStr">
        <is>
          <t>BAJA DE OFICIO</t>
        </is>
      </c>
      <c r="H475" s="2" t="inlineStr">
        <is>
          <t>12/05/2010</t>
        </is>
      </c>
      <c r="I475" s="2" t="inlineStr">
        <is>
          <t>01/06/2010</t>
        </is>
      </c>
      <c r="J475" s="2" t="inlineStr">
        <is>
          <t>UCAYALI</t>
        </is>
      </c>
      <c r="K475" s="2" t="inlineStr">
        <is>
          <t>PADRE ABAD</t>
        </is>
      </c>
      <c r="L475" s="2" t="inlineStr">
        <is>
          <t>CURIMANA</t>
        </is>
      </c>
      <c r="M475" s="2" t="inlineStr">
        <is>
          <t>JR. GARIBALDI BARDALES MZA. 54 LOTE. 6 (AL COSTADO DE LA PNP CURIMANA)</t>
        </is>
      </c>
      <c r="N475" s="2" t="inlineStr">
        <is>
          <t>-</t>
        </is>
      </c>
      <c r="O475" s="2" t="inlineStr">
        <is>
          <t>-</t>
        </is>
      </c>
      <c r="P475" s="2" t="inlineStr">
        <is>
          <t>IMPORTADOR/EXPORTADOR</t>
        </is>
      </c>
      <c r="Q475" s="2" t="inlineStr">
        <is>
          <t>VTA.  MAY. DE MATERIAS PRIMAS AGROPEC.</t>
        </is>
      </c>
      <c r="R475" s="2" t="inlineStr">
        <is>
          <t>OTROS TIPOS DE VENTA AL POR MENOR.</t>
        </is>
      </c>
      <c r="S475" s="2" t="inlineStr">
        <is>
          <t>-</t>
        </is>
      </c>
      <c r="T475" s="2" t="inlineStr">
        <is>
          <t>NO</t>
        </is>
      </c>
      <c r="U475" s="2" t="inlineStr">
        <is>
          <t>-</t>
        </is>
      </c>
      <c r="V475" s="2" t="inlineStr">
        <is>
          <t>-</t>
        </is>
      </c>
      <c r="W475" s="2" t="inlineStr">
        <is>
          <t>-</t>
        </is>
      </c>
      <c r="X475" s="2" t="inlineStr">
        <is>
          <t>-</t>
        </is>
      </c>
    </row>
    <row r="476">
      <c r="A476" s="2" t="inlineStr">
        <is>
          <t>20393335620</t>
        </is>
      </c>
      <c r="B476" s="2" t="inlineStr">
        <is>
          <t>ASOCIACIÓN DE PRODUCTORES ECOLÓGICOS DEL CASERÍO SAN CRISTÓBAL DE AGUA BLANCA</t>
        </is>
      </c>
      <c r="C476" s="2" t="inlineStr">
        <is>
          <t>ASOCIACION</t>
        </is>
      </c>
      <c r="D476" s="2" t="inlineStr">
        <is>
          <t>-</t>
        </is>
      </c>
      <c r="E476" s="2" t="inlineStr">
        <is>
          <t>-</t>
        </is>
      </c>
      <c r="F476" s="2" t="inlineStr">
        <is>
          <t>HABIDO</t>
        </is>
      </c>
      <c r="G476" s="2" t="inlineStr">
        <is>
          <t>BAJA DE OFICIO</t>
        </is>
      </c>
      <c r="H476" s="2" t="inlineStr">
        <is>
          <t>06/06/2012</t>
        </is>
      </c>
      <c r="I476" s="2" t="inlineStr">
        <is>
          <t>06/06/2012</t>
        </is>
      </c>
      <c r="J476" s="2" t="inlineStr">
        <is>
          <t>UCAYALI</t>
        </is>
      </c>
      <c r="K476" s="2" t="inlineStr">
        <is>
          <t>CORONEL PORTILLO</t>
        </is>
      </c>
      <c r="L476" s="2" t="inlineStr">
        <is>
          <t>CAMPOVERDE</t>
        </is>
      </c>
      <c r="M476" s="2" t="inlineStr">
        <is>
          <t>JR. SAN MARTIN MZA. 57 LOTE. 5 (ENTRANDO POR EL MERCADO 250 METROS)</t>
        </is>
      </c>
      <c r="N476" s="2" t="inlineStr">
        <is>
          <t>-</t>
        </is>
      </c>
      <c r="O476" s="2" t="inlineStr">
        <is>
          <t>-</t>
        </is>
      </c>
      <c r="P476" s="2" t="inlineStr">
        <is>
          <t>SIN ACTIVIDAD</t>
        </is>
      </c>
      <c r="Q476" s="2" t="inlineStr">
        <is>
          <t>CULTIVOS DE CEREALES.</t>
        </is>
      </c>
      <c r="R476" s="2" t="inlineStr">
        <is>
          <t>-</t>
        </is>
      </c>
      <c r="S476" s="2" t="inlineStr">
        <is>
          <t>-</t>
        </is>
      </c>
      <c r="T476" s="2" t="inlineStr">
        <is>
          <t>NO</t>
        </is>
      </c>
      <c r="U476" s="2" t="inlineStr">
        <is>
          <t>-</t>
        </is>
      </c>
      <c r="V476" s="2" t="inlineStr">
        <is>
          <t>-</t>
        </is>
      </c>
      <c r="W476" s="2" t="inlineStr">
        <is>
          <t>-</t>
        </is>
      </c>
      <c r="X476" s="2" t="inlineStr">
        <is>
          <t>-</t>
        </is>
      </c>
    </row>
    <row r="477">
      <c r="A477" s="2" t="inlineStr">
        <is>
          <t>20529801433</t>
        </is>
      </c>
      <c r="B477" s="2" t="inlineStr">
        <is>
          <t>OPA MARAY-ULLMA SAN LORENZO</t>
        </is>
      </c>
      <c r="C477" s="2" t="inlineStr">
        <is>
          <t>ASOCIACION</t>
        </is>
      </c>
      <c r="D477" s="2" t="inlineStr">
        <is>
          <t>-</t>
        </is>
      </c>
      <c r="E477" s="2" t="inlineStr">
        <is>
          <t>-</t>
        </is>
      </c>
      <c r="F477" s="2" t="inlineStr">
        <is>
          <t>HABIDO</t>
        </is>
      </c>
      <c r="G477" s="2" t="inlineStr">
        <is>
          <t>BAJA DE OFICIO</t>
        </is>
      </c>
      <c r="H477" s="2" t="inlineStr">
        <is>
          <t>27/06/2017</t>
        </is>
      </c>
      <c r="I477" s="2" t="inlineStr">
        <is>
          <t>27/06/2017</t>
        </is>
      </c>
      <c r="J477" s="2" t="inlineStr">
        <is>
          <t>PIURA</t>
        </is>
      </c>
      <c r="K477" s="2" t="inlineStr">
        <is>
          <t>HUANCABAMBA</t>
        </is>
      </c>
      <c r="L477" s="2" t="inlineStr">
        <is>
          <t>LALAQUIZ</t>
        </is>
      </c>
      <c r="M477" s="2" t="inlineStr">
        <is>
          <t>NRO. S/N C.P. MARAY SAN LORENZO</t>
        </is>
      </c>
      <c r="N477" s="2" t="inlineStr">
        <is>
          <t>-</t>
        </is>
      </c>
      <c r="O477" s="2" t="inlineStr">
        <is>
          <t>-</t>
        </is>
      </c>
      <c r="P477" s="2" t="inlineStr">
        <is>
          <t>SIN ACTIVIDAD</t>
        </is>
      </c>
      <c r="Q477" s="2" t="inlineStr">
        <is>
          <t>ACTIVIDADES OTRAS ASOCIACIONES NCP.</t>
        </is>
      </c>
      <c r="R477" s="2" t="inlineStr">
        <is>
          <t>-</t>
        </is>
      </c>
      <c r="S477" s="2" t="inlineStr">
        <is>
          <t>-</t>
        </is>
      </c>
      <c r="T477" s="2" t="inlineStr">
        <is>
          <t>NO</t>
        </is>
      </c>
      <c r="U477" s="2" t="inlineStr">
        <is>
          <t>-</t>
        </is>
      </c>
      <c r="V477" s="2" t="inlineStr">
        <is>
          <t>-</t>
        </is>
      </c>
      <c r="W477" s="2" t="inlineStr">
        <is>
          <t>-</t>
        </is>
      </c>
      <c r="X477" s="2" t="inlineStr">
        <is>
          <t>-</t>
        </is>
      </c>
    </row>
    <row r="478">
      <c r="A478" s="2" t="inlineStr">
        <is>
          <t>20607106313</t>
        </is>
      </c>
      <c r="B478" s="2" t="inlineStr">
        <is>
          <t>ASOCIACION DE PRODUCTORES AGROFORESTALES Y CONSERVACION NUEVA AMAZONIA - APAYCNA</t>
        </is>
      </c>
      <c r="C478" s="2" t="inlineStr">
        <is>
          <t>ASOCIACION</t>
        </is>
      </c>
      <c r="D478" s="2" t="inlineStr">
        <is>
          <t>-</t>
        </is>
      </c>
      <c r="E478" s="2" t="inlineStr">
        <is>
          <t>-</t>
        </is>
      </c>
      <c r="F478" s="2" t="inlineStr">
        <is>
          <t>HABIDO</t>
        </is>
      </c>
      <c r="G478" s="2" t="inlineStr">
        <is>
          <t>SUSPENSION TEMPORAL</t>
        </is>
      </c>
      <c r="H478" s="2" t="inlineStr">
        <is>
          <t>21/12/2020</t>
        </is>
      </c>
      <c r="I478" s="2" t="inlineStr">
        <is>
          <t>22/12/2020</t>
        </is>
      </c>
      <c r="J478" s="2" t="inlineStr">
        <is>
          <t>MADRE DE DIOS</t>
        </is>
      </c>
      <c r="K478" s="2" t="inlineStr">
        <is>
          <t>TAMBOPATA</t>
        </is>
      </c>
      <c r="L478" s="2" t="inlineStr">
        <is>
          <t>TAMBOPATA</t>
        </is>
      </c>
      <c r="M478" s="2" t="inlineStr">
        <is>
          <t>AV. AMANECER MZA. B LOTE. 01 (FRENTE A PISCINA CAHUATA)</t>
        </is>
      </c>
      <c r="N478" s="2" t="inlineStr">
        <is>
          <t>-</t>
        </is>
      </c>
      <c r="O478" s="2" t="inlineStr">
        <is>
          <t>-</t>
        </is>
      </c>
      <c r="P478" s="2" t="inlineStr">
        <is>
          <t>SIN ACTIVIDAD</t>
        </is>
      </c>
      <c r="Q478" s="2" t="inlineStr">
        <is>
          <t>VTA.  MAY. DE MATERIAS PRIMAS AGROPEC.</t>
        </is>
      </c>
      <c r="R478" s="2" t="inlineStr">
        <is>
          <t>INVESTIGACION DE CIENCIAS NATURALES.</t>
        </is>
      </c>
      <c r="S478" s="2" t="inlineStr">
        <is>
          <t>-</t>
        </is>
      </c>
      <c r="T478" s="2" t="inlineStr">
        <is>
          <t>NO</t>
        </is>
      </c>
      <c r="U478" s="2" t="inlineStr">
        <is>
          <t>-</t>
        </is>
      </c>
      <c r="V478" s="2" t="inlineStr">
        <is>
          <t>-</t>
        </is>
      </c>
      <c r="W478" s="2" t="inlineStr">
        <is>
          <t>-</t>
        </is>
      </c>
      <c r="X478" s="2" t="inlineStr">
        <is>
          <t>-</t>
        </is>
      </c>
    </row>
    <row r="479">
      <c r="A479" s="2" t="inlineStr">
        <is>
          <t>20561140091</t>
        </is>
      </c>
      <c r="B479" s="2" t="inlineStr">
        <is>
          <t>COOPERATIVA AGRARIA ECOLOGICA CAFETALERA DE LONYA GRANDE</t>
        </is>
      </c>
      <c r="C479" s="2" t="inlineStr">
        <is>
          <t>COOPERATIVAS, SAIS, CAPS</t>
        </is>
      </c>
      <c r="D479" s="2" t="inlineStr">
        <is>
          <t>-</t>
        </is>
      </c>
      <c r="E479" s="2" t="inlineStr">
        <is>
          <t>CECAFE</t>
        </is>
      </c>
      <c r="F479" s="2" t="inlineStr">
        <is>
          <t>HABIDO</t>
        </is>
      </c>
      <c r="G479" s="2" t="inlineStr">
        <is>
          <t>SUSPENSION TEMPORAL</t>
        </is>
      </c>
      <c r="H479" s="2" t="inlineStr">
        <is>
          <t>08/01/2014</t>
        </is>
      </c>
      <c r="I479" s="2" t="inlineStr">
        <is>
          <t>01/01/2014</t>
        </is>
      </c>
      <c r="J479" s="2" t="inlineStr">
        <is>
          <t>AMAZONAS</t>
        </is>
      </c>
      <c r="K479" s="2" t="inlineStr">
        <is>
          <t>UTCUBAMBA</t>
        </is>
      </c>
      <c r="L479" s="2" t="inlineStr">
        <is>
          <t>LONYA GRANDE</t>
        </is>
      </c>
      <c r="M479" s="2" t="inlineStr">
        <is>
          <t>JR. DOS DE MAYO NRO. S/N (250 - FRENTE PLAZA AREQUIPA)</t>
        </is>
      </c>
      <c r="N479" s="2" t="inlineStr">
        <is>
          <t>-</t>
        </is>
      </c>
      <c r="O479" s="2" t="inlineStr">
        <is>
          <t>-</t>
        </is>
      </c>
      <c r="P479" s="2" t="inlineStr">
        <is>
          <t>IMPORTADOR/EXPORTADOR</t>
        </is>
      </c>
      <c r="Q479" s="2" t="inlineStr">
        <is>
          <t>CULTIVOS DE CEREALES.</t>
        </is>
      </c>
      <c r="R479" s="2" t="inlineStr">
        <is>
          <t>SERVICIOS AGRICOLAS, GANADERAS.</t>
        </is>
      </c>
      <c r="S479" s="2" t="inlineStr">
        <is>
          <t>-</t>
        </is>
      </c>
      <c r="T479" s="2" t="inlineStr">
        <is>
          <t>NO</t>
        </is>
      </c>
      <c r="U479" s="2" t="inlineStr">
        <is>
          <t>-</t>
        </is>
      </c>
      <c r="V479" s="2" t="inlineStr">
        <is>
          <t>-</t>
        </is>
      </c>
      <c r="W479" s="2" t="inlineStr">
        <is>
          <t>-</t>
        </is>
      </c>
      <c r="X479" s="2" t="inlineStr">
        <is>
          <t>-</t>
        </is>
      </c>
    </row>
    <row r="480">
      <c r="A480" s="2" t="inlineStr">
        <is>
          <t>20607442585</t>
        </is>
      </c>
      <c r="B480" s="2" t="inlineStr">
        <is>
          <t>ASOCIACION AGROPECUARIA VIRGEN INMACULADA CONCEPCION DE ACOS VINCHOS - HUAMANGA</t>
        </is>
      </c>
      <c r="C480" s="2" t="inlineStr">
        <is>
          <t>ASOCIACION</t>
        </is>
      </c>
      <c r="D480" s="2" t="inlineStr">
        <is>
          <t>-</t>
        </is>
      </c>
      <c r="E480" s="2" t="inlineStr">
        <is>
          <t>-</t>
        </is>
      </c>
      <c r="F480" s="2" t="inlineStr">
        <is>
          <t>HABIDO</t>
        </is>
      </c>
      <c r="G480" s="2" t="inlineStr">
        <is>
          <t>BAJA DE OFICIO</t>
        </is>
      </c>
      <c r="H480" s="2" t="inlineStr">
        <is>
          <t>06/10/2023</t>
        </is>
      </c>
      <c r="I480" s="2" t="inlineStr">
        <is>
          <t>06/10/2023</t>
        </is>
      </c>
      <c r="J480" s="2" t="inlineStr">
        <is>
          <t>AYACUCHO</t>
        </is>
      </c>
      <c r="K480" s="2" t="inlineStr">
        <is>
          <t>HUAMANGA</t>
        </is>
      </c>
      <c r="L480" s="2" t="inlineStr">
        <is>
          <t>ACOS VINCHOS</t>
        </is>
      </c>
      <c r="M480" s="2" t="inlineStr">
        <is>
          <t>NRO. SN ACOS VINCHOS (FRONTIS DE LA PLAZA PRINCIPAL)</t>
        </is>
      </c>
      <c r="N480" s="2" t="inlineStr">
        <is>
          <t>-</t>
        </is>
      </c>
      <c r="O480" s="2" t="inlineStr">
        <is>
          <t>-</t>
        </is>
      </c>
      <c r="P480" s="2" t="inlineStr">
        <is>
          <t>SIN ACTIVIDAD</t>
        </is>
      </c>
      <c r="Q480" s="2" t="inlineStr">
        <is>
          <t>SERVICIOS AGRICOLAS, GANADERAS.</t>
        </is>
      </c>
      <c r="R480" s="2" t="inlineStr">
        <is>
          <t>-</t>
        </is>
      </c>
      <c r="S480" s="2" t="inlineStr">
        <is>
          <t>-</t>
        </is>
      </c>
      <c r="T480" s="2" t="inlineStr">
        <is>
          <t>NO</t>
        </is>
      </c>
      <c r="U480" s="2" t="inlineStr">
        <is>
          <t>-</t>
        </is>
      </c>
      <c r="V480" s="2" t="inlineStr">
        <is>
          <t>-</t>
        </is>
      </c>
      <c r="W480" s="2" t="inlineStr">
        <is>
          <t>-</t>
        </is>
      </c>
      <c r="X480" s="2" t="inlineStr">
        <is>
          <t>-</t>
        </is>
      </c>
    </row>
    <row r="481">
      <c r="A481" s="2" t="inlineStr">
        <is>
          <t>20609518643</t>
        </is>
      </c>
      <c r="B481" s="2" t="inlineStr">
        <is>
          <t>SOCIEDAD PERUANA DE CRIADORES DE ALPACAS Y LLAMAS REGISTRADAS DE LA REGION DE APURIMAC</t>
        </is>
      </c>
      <c r="C481" s="2" t="inlineStr">
        <is>
          <t>ASOCIACION</t>
        </is>
      </c>
      <c r="D481" s="2" t="inlineStr">
        <is>
          <t>-</t>
        </is>
      </c>
      <c r="E481" s="2" t="inlineStr">
        <is>
          <t>-</t>
        </is>
      </c>
      <c r="F481" s="2" t="inlineStr">
        <is>
          <t>HABIDO</t>
        </is>
      </c>
      <c r="G481" s="2" t="inlineStr">
        <is>
          <t>BAJA DE OFICIO</t>
        </is>
      </c>
      <c r="H481" s="2" t="inlineStr">
        <is>
          <t>24/05/2022</t>
        </is>
      </c>
      <c r="I481" s="2" t="inlineStr">
        <is>
          <t>01/06/2022</t>
        </is>
      </c>
      <c r="J481" s="2" t="inlineStr">
        <is>
          <t>APURIMAC</t>
        </is>
      </c>
      <c r="K481" s="2" t="inlineStr">
        <is>
          <t>ABANCAY</t>
        </is>
      </c>
      <c r="L481" s="2" t="inlineStr">
        <is>
          <t>ABANCAY</t>
        </is>
      </c>
      <c r="M481" s="2" t="inlineStr">
        <is>
          <t>PJ. LAS FLORES NRO. SN URB. LAS AMERICAS (ESPALDA PARADERO GRAU COTABAMBA)</t>
        </is>
      </c>
      <c r="N481" s="2" t="inlineStr">
        <is>
          <t>-</t>
        </is>
      </c>
      <c r="O481" s="2" t="inlineStr">
        <is>
          <t>-</t>
        </is>
      </c>
      <c r="P481" s="2" t="inlineStr">
        <is>
          <t>SIN ACTIVIDAD</t>
        </is>
      </c>
      <c r="Q481" s="2" t="inlineStr">
        <is>
          <t>CRIA DE ANIMALES DOMESTICOS.</t>
        </is>
      </c>
      <c r="R481" s="2" t="inlineStr">
        <is>
          <t>-</t>
        </is>
      </c>
      <c r="S481" s="2" t="inlineStr">
        <is>
          <t>-</t>
        </is>
      </c>
      <c r="T481" s="2" t="inlineStr">
        <is>
          <t>NO</t>
        </is>
      </c>
      <c r="U481" s="2" t="inlineStr">
        <is>
          <t>-</t>
        </is>
      </c>
      <c r="V481" s="2" t="inlineStr">
        <is>
          <t>-</t>
        </is>
      </c>
      <c r="W481" s="2" t="inlineStr">
        <is>
          <t>-</t>
        </is>
      </c>
      <c r="X481" s="2" t="inlineStr">
        <is>
          <t>-</t>
        </is>
      </c>
    </row>
    <row r="482">
      <c r="A482" s="2" t="inlineStr">
        <is>
          <t>20528270434</t>
        </is>
      </c>
      <c r="B482" s="2" t="inlineStr">
        <is>
          <t>ASOCIACION DE PRODUCTORES DE CAMU CAMU DE LAS CUENCAS AMAZONAS NAPO Y TIGRE</t>
        </is>
      </c>
      <c r="C482" s="2" t="inlineStr">
        <is>
          <t>ASOCIACION</t>
        </is>
      </c>
      <c r="D482" s="2" t="inlineStr">
        <is>
          <t>-</t>
        </is>
      </c>
      <c r="E482" s="2" t="inlineStr">
        <is>
          <t>-</t>
        </is>
      </c>
      <c r="F482" s="2" t="inlineStr">
        <is>
          <t>NO HABIDO</t>
        </is>
      </c>
      <c r="G482" s="2" t="inlineStr">
        <is>
          <t>BAJA DE OFICIO</t>
        </is>
      </c>
      <c r="H482" s="2" t="inlineStr">
        <is>
          <t>07/12/2018</t>
        </is>
      </c>
      <c r="I482" s="2" t="inlineStr">
        <is>
          <t>07/12/2018</t>
        </is>
      </c>
      <c r="J482" s="2" t="inlineStr">
        <is>
          <t>LORETO</t>
        </is>
      </c>
      <c r="K482" s="2" t="inlineStr">
        <is>
          <t>MAYNAS</t>
        </is>
      </c>
      <c r="L482" s="2" t="inlineStr">
        <is>
          <t>PUNCHANA</t>
        </is>
      </c>
      <c r="M482" s="2" t="inlineStr">
        <is>
          <t>CAL. COLON MZA. L LOTE. 27 A.H. SIMON BOLIVAR (ENTRE PSJ 11 DE SETIEMBRE Y PSJ COLON)</t>
        </is>
      </c>
      <c r="N482" s="2" t="inlineStr">
        <is>
          <t>-</t>
        </is>
      </c>
      <c r="O482" s="2" t="inlineStr">
        <is>
          <t>-</t>
        </is>
      </c>
      <c r="P482" s="2" t="inlineStr">
        <is>
          <t>SIN ACTIVIDAD</t>
        </is>
      </c>
      <c r="Q482" s="2" t="inlineStr">
        <is>
          <t>SERVICIOS AGRICOLAS, GANADERAS.</t>
        </is>
      </c>
      <c r="R482" s="2" t="inlineStr">
        <is>
          <t>ACTIVIDADES OTRAS ASOCIACIONES NCP.</t>
        </is>
      </c>
      <c r="S482" s="2" t="inlineStr">
        <is>
          <t>-</t>
        </is>
      </c>
      <c r="T482" s="2" t="inlineStr">
        <is>
          <t>NO</t>
        </is>
      </c>
      <c r="U482" s="2" t="inlineStr">
        <is>
          <t>-</t>
        </is>
      </c>
      <c r="V482" s="2" t="inlineStr">
        <is>
          <t>-</t>
        </is>
      </c>
      <c r="W482" s="2" t="inlineStr">
        <is>
          <t>-</t>
        </is>
      </c>
      <c r="X482" s="2" t="inlineStr">
        <is>
          <t>-</t>
        </is>
      </c>
    </row>
    <row r="483">
      <c r="A483" s="2" t="inlineStr">
        <is>
          <t>20568609833</t>
        </is>
      </c>
      <c r="B483" s="2" t="inlineStr">
        <is>
          <t>ASOCIACION DE MUJERES PRODUCTORAS ARTESANAS CACAO JENTARI - AMPROA CACAO JENTARI</t>
        </is>
      </c>
      <c r="C483" s="2" t="inlineStr">
        <is>
          <t>ASOCIACION</t>
        </is>
      </c>
      <c r="D483" s="2" t="inlineStr">
        <is>
          <t>-</t>
        </is>
      </c>
      <c r="E483" s="2" t="inlineStr">
        <is>
          <t>-</t>
        </is>
      </c>
      <c r="F483" s="2" t="inlineStr">
        <is>
          <t>HABIDO</t>
        </is>
      </c>
      <c r="G483" s="2" t="inlineStr">
        <is>
          <t>BAJA DE OFICIO</t>
        </is>
      </c>
      <c r="H483" s="2" t="inlineStr">
        <is>
          <t>16/10/2017</t>
        </is>
      </c>
      <c r="I483" s="2" t="inlineStr">
        <is>
          <t>16/10/2017</t>
        </is>
      </c>
      <c r="J483" s="2" t="inlineStr">
        <is>
          <t>JUNIN</t>
        </is>
      </c>
      <c r="K483" s="2" t="inlineStr">
        <is>
          <t>SATIPO</t>
        </is>
      </c>
      <c r="L483" s="2" t="inlineStr">
        <is>
          <t>RIO NEGRO</t>
        </is>
      </c>
      <c r="M483" s="2" t="inlineStr">
        <is>
          <t>JR. 29 DE SETIEMBRE NRO. SN URB. RIO NEGRO (S72439861 1CDRA. IGLESIA)</t>
        </is>
      </c>
      <c r="N483" s="2" t="inlineStr">
        <is>
          <t>-</t>
        </is>
      </c>
      <c r="O483" s="2" t="inlineStr">
        <is>
          <t>-</t>
        </is>
      </c>
      <c r="P483" s="2" t="inlineStr">
        <is>
          <t>SIN ACTIVIDAD</t>
        </is>
      </c>
      <c r="Q483" s="2" t="inlineStr">
        <is>
          <t>ELAB. CACAO, CHOCOLATE Y CONFIT.</t>
        </is>
      </c>
      <c r="R483" s="2" t="inlineStr">
        <is>
          <t>-</t>
        </is>
      </c>
      <c r="S483" s="2" t="inlineStr">
        <is>
          <t>-</t>
        </is>
      </c>
      <c r="T483" s="2" t="inlineStr">
        <is>
          <t>NO</t>
        </is>
      </c>
      <c r="U483" s="2" t="inlineStr">
        <is>
          <t>-</t>
        </is>
      </c>
      <c r="V483" s="2" t="inlineStr">
        <is>
          <t>-</t>
        </is>
      </c>
      <c r="W483" s="2" t="inlineStr">
        <is>
          <t>-</t>
        </is>
      </c>
      <c r="X483" s="2" t="inlineStr">
        <is>
          <t>-</t>
        </is>
      </c>
    </row>
    <row r="484">
      <c r="A484" s="2" t="inlineStr">
        <is>
          <t>20605025821</t>
        </is>
      </c>
      <c r="B484" s="2" t="inlineStr">
        <is>
          <t>ASOCIACION PRODUCTIVA AGROECOLOGICA DE MENDOZA</t>
        </is>
      </c>
      <c r="C484" s="2" t="inlineStr">
        <is>
          <t>ASOCIACION</t>
        </is>
      </c>
      <c r="D484" s="2" t="inlineStr">
        <is>
          <t>-</t>
        </is>
      </c>
      <c r="E484" s="2" t="inlineStr">
        <is>
          <t>-</t>
        </is>
      </c>
      <c r="F484" s="2" t="inlineStr">
        <is>
          <t>HABIDO</t>
        </is>
      </c>
      <c r="G484" s="2" t="inlineStr">
        <is>
          <t>SUSPENSION TEMPORAL</t>
        </is>
      </c>
      <c r="H484" s="2" t="inlineStr">
        <is>
          <t>19/07/2019</t>
        </is>
      </c>
      <c r="I484" s="2" t="inlineStr">
        <is>
          <t>01/08/2019</t>
        </is>
      </c>
      <c r="J484" s="2" t="inlineStr">
        <is>
          <t>AMAZONAS</t>
        </is>
      </c>
      <c r="K484" s="2" t="inlineStr">
        <is>
          <t>RODRIGUEZ DE MENDOZA</t>
        </is>
      </c>
      <c r="L484" s="2" t="inlineStr">
        <is>
          <t>OMIA</t>
        </is>
      </c>
      <c r="M484" s="2" t="inlineStr">
        <is>
          <t>CAR. SAN MARCOS NRO. S/N (A MEDIA HORA DE LA PLANTA DE LACTEOS)</t>
        </is>
      </c>
      <c r="N484" s="2" t="inlineStr">
        <is>
          <t>-</t>
        </is>
      </c>
      <c r="O484" s="2" t="inlineStr">
        <is>
          <t>-</t>
        </is>
      </c>
      <c r="P484" s="2" t="inlineStr">
        <is>
          <t>SIN ACTIVIDAD</t>
        </is>
      </c>
      <c r="Q484" s="2" t="inlineStr">
        <is>
          <t>ACTIVIDADES OTRAS ASOCIACIONES NCP.</t>
        </is>
      </c>
      <c r="R484" s="2" t="inlineStr">
        <is>
          <t>-</t>
        </is>
      </c>
      <c r="S484" s="2" t="inlineStr">
        <is>
          <t>-</t>
        </is>
      </c>
      <c r="T484" s="2" t="inlineStr">
        <is>
          <t>NO</t>
        </is>
      </c>
      <c r="U484" s="2" t="inlineStr">
        <is>
          <t>-</t>
        </is>
      </c>
      <c r="V484" s="2" t="inlineStr">
        <is>
          <t>-</t>
        </is>
      </c>
      <c r="W484" s="2" t="inlineStr">
        <is>
          <t>-</t>
        </is>
      </c>
      <c r="X484" s="2" t="inlineStr">
        <is>
          <t>-</t>
        </is>
      </c>
    </row>
    <row r="485">
      <c r="A485" s="2" t="inlineStr">
        <is>
          <t>20608734725</t>
        </is>
      </c>
      <c r="B485" s="2" t="inlineStr">
        <is>
          <t>ASOCIACION DE FRUCTICULTORES DE QUESQUENTO</t>
        </is>
      </c>
      <c r="C485" s="2" t="inlineStr">
        <is>
          <t>ASOCIACION</t>
        </is>
      </c>
      <c r="D485" s="2" t="inlineStr">
        <is>
          <t>-</t>
        </is>
      </c>
      <c r="E485" s="2" t="inlineStr">
        <is>
          <t>-</t>
        </is>
      </c>
      <c r="F485" s="2" t="inlineStr">
        <is>
          <t>HABIDO</t>
        </is>
      </c>
      <c r="G485" s="2" t="inlineStr">
        <is>
          <t>SUSPENSION TEMPORAL</t>
        </is>
      </c>
      <c r="H485" s="2" t="inlineStr">
        <is>
          <t>25/03/2026</t>
        </is>
      </c>
      <c r="I485" s="2" t="inlineStr">
        <is>
          <t>25/03/2026</t>
        </is>
      </c>
      <c r="J485" s="2" t="inlineStr">
        <is>
          <t>CUSCO</t>
        </is>
      </c>
      <c r="K485" s="2" t="inlineStr">
        <is>
          <t>LA CONVENCION</t>
        </is>
      </c>
      <c r="L485" s="2" t="inlineStr">
        <is>
          <t>QUELLOUNO</t>
        </is>
      </c>
      <c r="M485" s="2" t="inlineStr">
        <is>
          <t>NRO. SN SEC. QUESQUENTO (3 CDRS ABJ CARRETERA CENTRAL C1P NARANJ)</t>
        </is>
      </c>
      <c r="N485" s="2" t="inlineStr">
        <is>
          <t>-</t>
        </is>
      </c>
      <c r="O485" s="2" t="inlineStr">
        <is>
          <t>-</t>
        </is>
      </c>
      <c r="P485" s="2" t="inlineStr">
        <is>
          <t>SIN ACTIVIDAD</t>
        </is>
      </c>
      <c r="Q485" s="2" t="inlineStr">
        <is>
          <t>CULTIVO DE FRUTAS.</t>
        </is>
      </c>
      <c r="R485" s="2" t="inlineStr">
        <is>
          <t>-</t>
        </is>
      </c>
      <c r="S485" s="2" t="inlineStr">
        <is>
          <t>SERVICIOS AGRICOLAS, GANADERAS.</t>
        </is>
      </c>
      <c r="T485" s="2" t="inlineStr">
        <is>
          <t>NO</t>
        </is>
      </c>
      <c r="U485" s="2" t="inlineStr">
        <is>
          <t>-</t>
        </is>
      </c>
      <c r="V485" s="2" t="inlineStr">
        <is>
          <t>-</t>
        </is>
      </c>
      <c r="W485" s="2" t="inlineStr">
        <is>
          <t>-</t>
        </is>
      </c>
      <c r="X485" s="2" t="inlineStr">
        <is>
          <t>-</t>
        </is>
      </c>
    </row>
    <row r="486">
      <c r="A486" s="2" t="inlineStr">
        <is>
          <t>20612779598</t>
        </is>
      </c>
      <c r="B486" s="2" t="inlineStr">
        <is>
          <t>COOPERATIVA AGRARIA TIAMBRA VALLE HUASAHUASI</t>
        </is>
      </c>
      <c r="C486" s="2" t="inlineStr">
        <is>
          <t>COOPERATIVAS, SAIS, CAPS</t>
        </is>
      </c>
      <c r="D486" s="2" t="inlineStr">
        <is>
          <t>-</t>
        </is>
      </c>
      <c r="E486" s="2" t="inlineStr">
        <is>
          <t>-</t>
        </is>
      </c>
      <c r="F486" s="2" t="inlineStr">
        <is>
          <t>HABIDO</t>
        </is>
      </c>
      <c r="G486" s="2" t="inlineStr">
        <is>
          <t>SUSPENSION TEMPORAL</t>
        </is>
      </c>
      <c r="H486" s="2" t="inlineStr">
        <is>
          <t>21/06/2024</t>
        </is>
      </c>
      <c r="I486" s="2" t="inlineStr">
        <is>
          <t>21/06/2024</t>
        </is>
      </c>
      <c r="J486" s="2" t="inlineStr">
        <is>
          <t>JUNIN</t>
        </is>
      </c>
      <c r="K486" s="2" t="inlineStr">
        <is>
          <t>TARMA</t>
        </is>
      </c>
      <c r="L486" s="2" t="inlineStr">
        <is>
          <t>HUASAHUASI</t>
        </is>
      </c>
      <c r="M486" s="2" t="inlineStr">
        <is>
          <t>BQ. TIAMBRA NRO. S/N CAS. TIAMBRA (S71347783 CERCA AL PUENTE)</t>
        </is>
      </c>
      <c r="N486" s="2" t="inlineStr">
        <is>
          <t>-</t>
        </is>
      </c>
      <c r="O486" s="2" t="inlineStr">
        <is>
          <t>-</t>
        </is>
      </c>
      <c r="P486" s="2" t="inlineStr">
        <is>
          <t>SIN ACTIVIDAD</t>
        </is>
      </c>
      <c r="Q486" s="2" t="inlineStr">
        <is>
          <t>CULTIVOS DE CEREALES.</t>
        </is>
      </c>
      <c r="R486" s="2" t="inlineStr">
        <is>
          <t>CULTIVO DE HORTALIZAS Y LEGUMBRES.</t>
        </is>
      </c>
      <c r="S486" s="2" t="inlineStr">
        <is>
          <t>-</t>
        </is>
      </c>
      <c r="T486" s="2" t="inlineStr">
        <is>
          <t>NO</t>
        </is>
      </c>
      <c r="U486" s="2" t="inlineStr">
        <is>
          <t>-</t>
        </is>
      </c>
      <c r="V486" s="2" t="inlineStr">
        <is>
          <t>-</t>
        </is>
      </c>
      <c r="W486" s="2" t="inlineStr">
        <is>
          <t>-</t>
        </is>
      </c>
      <c r="X486" s="2" t="inlineStr">
        <is>
          <t>-</t>
        </is>
      </c>
    </row>
    <row r="487">
      <c r="A487" s="2" t="inlineStr">
        <is>
          <t>20527890285</t>
        </is>
      </c>
      <c r="B487" s="2" t="inlineStr">
        <is>
          <t>ASOCIACION DE FRUTICULTORES DEL VALLE PAMPAS- AFRUVAP</t>
        </is>
      </c>
      <c r="C487" s="2" t="inlineStr">
        <is>
          <t>ASOCIACION</t>
        </is>
      </c>
      <c r="D487" s="2" t="inlineStr">
        <is>
          <t>-</t>
        </is>
      </c>
      <c r="E487" s="2" t="inlineStr">
        <is>
          <t>-</t>
        </is>
      </c>
      <c r="F487" s="2" t="inlineStr">
        <is>
          <t>HABIDO</t>
        </is>
      </c>
      <c r="G487" s="2" t="inlineStr">
        <is>
          <t>BAJA DE OFICIO</t>
        </is>
      </c>
      <c r="H487" s="2" t="inlineStr">
        <is>
          <t>27/10/2017</t>
        </is>
      </c>
      <c r="I487" s="2" t="inlineStr">
        <is>
          <t>27/10/2017</t>
        </is>
      </c>
      <c r="J487" s="2" t="inlineStr">
        <is>
          <t>APURIMAC</t>
        </is>
      </c>
      <c r="K487" s="2" t="inlineStr">
        <is>
          <t>CHINCHEROS</t>
        </is>
      </c>
      <c r="L487" s="2" t="inlineStr">
        <is>
          <t>CHINCHEROS</t>
        </is>
      </c>
      <c r="M487" s="2" t="inlineStr">
        <is>
          <t>NRO. SN C.P. CALLEBAMBA (C1P NOBLE PRTAR POR  FAM QUISPE URRUTIA)</t>
        </is>
      </c>
      <c r="N487" s="2" t="inlineStr">
        <is>
          <t>-</t>
        </is>
      </c>
      <c r="O487" s="2" t="inlineStr">
        <is>
          <t>-</t>
        </is>
      </c>
      <c r="P487" s="2" t="inlineStr">
        <is>
          <t>SIN ACTIVIDAD</t>
        </is>
      </c>
      <c r="Q487" s="2" t="inlineStr">
        <is>
          <t>CULTIVO DE FRUTAS.</t>
        </is>
      </c>
      <c r="R487" s="2" t="inlineStr">
        <is>
          <t>-</t>
        </is>
      </c>
      <c r="S487" s="2" t="inlineStr">
        <is>
          <t>-</t>
        </is>
      </c>
      <c r="T487" s="2" t="inlineStr">
        <is>
          <t>NO</t>
        </is>
      </c>
      <c r="U487" s="2" t="inlineStr">
        <is>
          <t>-</t>
        </is>
      </c>
      <c r="V487" s="2" t="inlineStr">
        <is>
          <t>-</t>
        </is>
      </c>
      <c r="W487" s="2" t="inlineStr">
        <is>
          <t>-</t>
        </is>
      </c>
      <c r="X487" s="2" t="inlineStr">
        <is>
          <t>-</t>
        </is>
      </c>
    </row>
    <row r="488">
      <c r="A488" s="2" t="inlineStr">
        <is>
          <t>20611510731</t>
        </is>
      </c>
      <c r="B488" s="2" t="inlineStr">
        <is>
          <t>AGROPECUARIO FORESTAL E INDUSTRIAL VALLE NUEVO - AFI VALLE NUEVO</t>
        </is>
      </c>
      <c r="C488" s="2" t="inlineStr">
        <is>
          <t>ASOCIACION</t>
        </is>
      </c>
      <c r="D488" s="2" t="inlineStr">
        <is>
          <t>-</t>
        </is>
      </c>
      <c r="E488" s="2" t="inlineStr">
        <is>
          <t>-</t>
        </is>
      </c>
      <c r="F488" s="2" t="inlineStr">
        <is>
          <t>HABIDO</t>
        </is>
      </c>
      <c r="G488" s="2" t="inlineStr">
        <is>
          <t>BAJA PROV. POR OFICIO</t>
        </is>
      </c>
      <c r="H488" s="2" t="inlineStr">
        <is>
          <t>24/06/2025</t>
        </is>
      </c>
      <c r="I488" s="2" t="inlineStr">
        <is>
          <t>24/06/2025</t>
        </is>
      </c>
      <c r="J488" s="2" t="inlineStr">
        <is>
          <t>TACNA</t>
        </is>
      </c>
      <c r="K488" s="2" t="inlineStr">
        <is>
          <t>TACNA</t>
        </is>
      </c>
      <c r="L488" s="2" t="inlineStr">
        <is>
          <t>TACNA</t>
        </is>
      </c>
      <c r="M488" s="2" t="inlineStr">
        <is>
          <t>MZA. I LOTE. 11 PJ A. B. LEGUIA (COLEGIO SOTILLO)</t>
        </is>
      </c>
      <c r="N488" s="2" t="inlineStr">
        <is>
          <t>-</t>
        </is>
      </c>
      <c r="O488" s="2" t="inlineStr">
        <is>
          <t>-</t>
        </is>
      </c>
      <c r="P488" s="2" t="inlineStr">
        <is>
          <t>SIN ACTIVIDAD</t>
        </is>
      </c>
      <c r="Q488" s="2" t="inlineStr">
        <is>
          <t>ACTIVIDADES OTRAS ASOCIACIONES NCP.</t>
        </is>
      </c>
      <c r="R488" s="2" t="inlineStr">
        <is>
          <t>-</t>
        </is>
      </c>
      <c r="S488" s="2" t="inlineStr">
        <is>
          <t>-</t>
        </is>
      </c>
      <c r="T488" s="2" t="inlineStr">
        <is>
          <t>NO</t>
        </is>
      </c>
      <c r="U488" s="2" t="inlineStr">
        <is>
          <t>-</t>
        </is>
      </c>
      <c r="V488" s="2" t="inlineStr">
        <is>
          <t>-</t>
        </is>
      </c>
      <c r="W488" s="2" t="inlineStr">
        <is>
          <t>-</t>
        </is>
      </c>
      <c r="X488" s="2" t="inlineStr">
        <is>
          <t>-</t>
        </is>
      </c>
    </row>
    <row r="489">
      <c r="A489" s="2" t="inlineStr">
        <is>
          <t>20603684487</t>
        </is>
      </c>
      <c r="B489" s="2" t="inlineStr">
        <is>
          <t>ASOCIACION DE PRODUCTORES ALPAQUEROS Y ARTESANOS SANTA ROSA APAASAR</t>
        </is>
      </c>
      <c r="C489" s="2" t="inlineStr">
        <is>
          <t>ASOCIACION</t>
        </is>
      </c>
      <c r="D489" s="2" t="inlineStr">
        <is>
          <t>-</t>
        </is>
      </c>
      <c r="E489" s="2" t="inlineStr">
        <is>
          <t>-</t>
        </is>
      </c>
      <c r="F489" s="2" t="inlineStr">
        <is>
          <t>HABIDO</t>
        </is>
      </c>
      <c r="G489" s="2" t="inlineStr">
        <is>
          <t>BAJA DE OFICIO</t>
        </is>
      </c>
      <c r="H489" s="2" t="inlineStr">
        <is>
          <t>11/10/2018</t>
        </is>
      </c>
      <c r="I489" s="2" t="inlineStr">
        <is>
          <t>11/10/2018</t>
        </is>
      </c>
      <c r="J489" s="2" t="inlineStr">
        <is>
          <t>HUANCAVELICA</t>
        </is>
      </c>
      <c r="K489" s="2" t="inlineStr">
        <is>
          <t>HUANCAVELICA</t>
        </is>
      </c>
      <c r="L489" s="2" t="inlineStr">
        <is>
          <t>HUACHOCOLPA</t>
        </is>
      </c>
      <c r="M489" s="2" t="inlineStr">
        <is>
          <t>PQ. PRINCIPAL NRO. SN (S77189019 PQ SANTA ROSA PTA PLOMO 2 PISO)</t>
        </is>
      </c>
      <c r="N489" s="2" t="inlineStr">
        <is>
          <t>-</t>
        </is>
      </c>
      <c r="O489" s="2" t="inlineStr">
        <is>
          <t>-</t>
        </is>
      </c>
      <c r="P489" s="2" t="inlineStr">
        <is>
          <t>SIN ACTIVIDAD</t>
        </is>
      </c>
      <c r="Q489" s="2" t="inlineStr">
        <is>
          <t>PREP Y TEJ DE FIBRAS TEXTILES.</t>
        </is>
      </c>
      <c r="R489" s="2" t="inlineStr">
        <is>
          <t>FAB. ART. CONFECCIONADOS.</t>
        </is>
      </c>
      <c r="S489" s="2" t="inlineStr">
        <is>
          <t>-</t>
        </is>
      </c>
      <c r="T489" s="2" t="inlineStr">
        <is>
          <t>NO</t>
        </is>
      </c>
      <c r="U489" s="2" t="inlineStr">
        <is>
          <t>-</t>
        </is>
      </c>
      <c r="V489" s="2" t="inlineStr">
        <is>
          <t>-</t>
        </is>
      </c>
      <c r="W489" s="2" t="inlineStr">
        <is>
          <t>-</t>
        </is>
      </c>
      <c r="X489" s="2" t="inlineStr">
        <is>
          <t>-</t>
        </is>
      </c>
    </row>
    <row r="490">
      <c r="A490" s="2" t="inlineStr">
        <is>
          <t>20605783229</t>
        </is>
      </c>
      <c r="B490" s="2" t="inlineStr">
        <is>
          <t>ASOCIACION DE PRODUCTORES AGROPECUARIOS LAS CATARATAS DE ILLAPANI</t>
        </is>
      </c>
      <c r="C490" s="2" t="inlineStr">
        <is>
          <t>ASOCIACION</t>
        </is>
      </c>
      <c r="D490" s="2" t="inlineStr">
        <is>
          <t>-</t>
        </is>
      </c>
      <c r="E490" s="2" t="inlineStr">
        <is>
          <t>-</t>
        </is>
      </c>
      <c r="F490" s="2" t="inlineStr">
        <is>
          <t>HABIDO</t>
        </is>
      </c>
      <c r="G490" s="2" t="inlineStr">
        <is>
          <t>BAJA DE OFICIO</t>
        </is>
      </c>
      <c r="H490" s="2" t="inlineStr">
        <is>
          <t>20/01/2020</t>
        </is>
      </c>
      <c r="I490" s="2" t="inlineStr">
        <is>
          <t>20/01/2020</t>
        </is>
      </c>
      <c r="J490" s="2" t="inlineStr">
        <is>
          <t>CUSCO</t>
        </is>
      </c>
      <c r="K490" s="2" t="inlineStr">
        <is>
          <t>LA CONVENCION</t>
        </is>
      </c>
      <c r="L490" s="2" t="inlineStr">
        <is>
          <t>ECHARATE</t>
        </is>
      </c>
      <c r="M490" s="2" t="inlineStr">
        <is>
          <t>NRO. SN C.P. ILLAPANI (PRG X RENEE HANCCO CEL 962725263)</t>
        </is>
      </c>
      <c r="N490" s="2" t="inlineStr">
        <is>
          <t>-</t>
        </is>
      </c>
      <c r="O490" s="2" t="inlineStr">
        <is>
          <t>-</t>
        </is>
      </c>
      <c r="P490" s="2" t="inlineStr">
        <is>
          <t>SIN ACTIVIDAD</t>
        </is>
      </c>
      <c r="Q490" s="2" t="inlineStr">
        <is>
          <t>SERVICIOS AGRICOLAS, GANADERAS.</t>
        </is>
      </c>
      <c r="R490" s="2" t="inlineStr">
        <is>
          <t>-</t>
        </is>
      </c>
      <c r="S490" s="2" t="inlineStr">
        <is>
          <t>-</t>
        </is>
      </c>
      <c r="T490" s="2" t="inlineStr">
        <is>
          <t>NO</t>
        </is>
      </c>
      <c r="U490" s="2" t="inlineStr">
        <is>
          <t>-</t>
        </is>
      </c>
      <c r="V490" s="2" t="inlineStr">
        <is>
          <t>-</t>
        </is>
      </c>
      <c r="W490" s="2" t="inlineStr">
        <is>
          <t>-</t>
        </is>
      </c>
      <c r="X490" s="2" t="inlineStr">
        <is>
          <t>-</t>
        </is>
      </c>
    </row>
    <row r="491">
      <c r="A491" s="2" t="inlineStr">
        <is>
          <t>20493959574</t>
        </is>
      </c>
      <c r="B491" s="2" t="inlineStr">
        <is>
          <t>COOPERATIVA AGRARIA DE SERVICIOS MUJERES TECNOLOGAS CACAOTERAS DE LA PROVINCIA DE HUALLAGA LTDA</t>
        </is>
      </c>
      <c r="C491" s="2" t="inlineStr">
        <is>
          <t>COOPERATIVAS, SAIS, CAPS</t>
        </is>
      </c>
      <c r="D491" s="2" t="inlineStr">
        <is>
          <t>-</t>
        </is>
      </c>
      <c r="E491" s="2" t="inlineStr">
        <is>
          <t>-</t>
        </is>
      </c>
      <c r="F491" s="2" t="inlineStr">
        <is>
          <t>HABIDO</t>
        </is>
      </c>
      <c r="G491" s="2" t="inlineStr">
        <is>
          <t>SUSPENSION TEMPORAL</t>
        </is>
      </c>
      <c r="H491" s="2" t="inlineStr">
        <is>
          <t>31/01/2011</t>
        </is>
      </c>
      <c r="I491" s="2" t="inlineStr">
        <is>
          <t>01/10/2011</t>
        </is>
      </c>
      <c r="J491" s="2" t="inlineStr">
        <is>
          <t>SAN MARTIN</t>
        </is>
      </c>
      <c r="K491" s="2" t="inlineStr">
        <is>
          <t>HUALLAGA</t>
        </is>
      </c>
      <c r="L491" s="2" t="inlineStr">
        <is>
          <t>SAPOSOA</t>
        </is>
      </c>
      <c r="M491" s="2" t="inlineStr">
        <is>
          <t>AV. LORETO NRO. 385</t>
        </is>
      </c>
      <c r="N491" s="2" t="inlineStr">
        <is>
          <t>-</t>
        </is>
      </c>
      <c r="O491" s="2" t="inlineStr">
        <is>
          <t>-</t>
        </is>
      </c>
      <c r="P491" s="2" t="inlineStr">
        <is>
          <t>SIN ACTIVIDAD</t>
        </is>
      </c>
      <c r="Q491" s="2" t="inlineStr">
        <is>
          <t>CULTIVO DE FRUTAS.</t>
        </is>
      </c>
      <c r="R491" s="2" t="inlineStr">
        <is>
          <t>-</t>
        </is>
      </c>
      <c r="S491" s="2" t="inlineStr">
        <is>
          <t>-</t>
        </is>
      </c>
      <c r="T491" s="2" t="inlineStr">
        <is>
          <t>NO</t>
        </is>
      </c>
      <c r="U491" s="2" t="inlineStr">
        <is>
          <t>-</t>
        </is>
      </c>
      <c r="V491" s="2" t="inlineStr">
        <is>
          <t>-</t>
        </is>
      </c>
      <c r="W491" s="2" t="inlineStr">
        <is>
          <t>-</t>
        </is>
      </c>
      <c r="X491" s="2" t="inlineStr">
        <is>
          <t>-</t>
        </is>
      </c>
    </row>
    <row r="492">
      <c r="A492" s="2" t="inlineStr">
        <is>
          <t>20603736703</t>
        </is>
      </c>
      <c r="B492" s="2" t="inlineStr">
        <is>
          <t>ASOCIACION DE PRODUCTORES DE PALTOS MORO - APROPALMO</t>
        </is>
      </c>
      <c r="C492" s="2" t="inlineStr">
        <is>
          <t>ASOCIACION</t>
        </is>
      </c>
      <c r="D492" s="2" t="inlineStr">
        <is>
          <t>-</t>
        </is>
      </c>
      <c r="E492" s="2" t="inlineStr">
        <is>
          <t>-</t>
        </is>
      </c>
      <c r="F492" s="2" t="inlineStr">
        <is>
          <t>HABIDO</t>
        </is>
      </c>
      <c r="G492" s="2" t="inlineStr">
        <is>
          <t>BAJA MULT.INSCR. Y OTROS</t>
        </is>
      </c>
      <c r="H492" s="2" t="inlineStr">
        <is>
          <t>25/10/2018</t>
        </is>
      </c>
      <c r="I492" s="2" t="inlineStr">
        <is>
          <t>26/10/2018</t>
        </is>
      </c>
      <c r="J492" s="2" t="inlineStr">
        <is>
          <t>ANCASH</t>
        </is>
      </c>
      <c r="K492" s="2" t="inlineStr">
        <is>
          <t>SANTA</t>
        </is>
      </c>
      <c r="L492" s="2" t="inlineStr">
        <is>
          <t>MORO</t>
        </is>
      </c>
      <c r="M492" s="2" t="inlineStr">
        <is>
          <t>CAL. MACASH NRO. 250 PUEBLO MORO (AL FRENTE AL ALFAJORES ÑUQUITA)</t>
        </is>
      </c>
      <c r="N492" s="2" t="inlineStr">
        <is>
          <t>-</t>
        </is>
      </c>
      <c r="O492" s="2" t="inlineStr">
        <is>
          <t>-</t>
        </is>
      </c>
      <c r="P492" s="2" t="inlineStr">
        <is>
          <t>SIN ACTIVIDAD</t>
        </is>
      </c>
      <c r="Q492" s="2" t="inlineStr">
        <is>
          <t>CULTIVO DE HORTALIZAS Y LEGUMBRES.</t>
        </is>
      </c>
      <c r="R492" s="2" t="inlineStr">
        <is>
          <t>-</t>
        </is>
      </c>
      <c r="S492" s="2" t="inlineStr">
        <is>
          <t>-</t>
        </is>
      </c>
      <c r="T492" s="2" t="inlineStr">
        <is>
          <t>NO</t>
        </is>
      </c>
      <c r="U492" s="2" t="inlineStr">
        <is>
          <t>-</t>
        </is>
      </c>
      <c r="V492" s="2" t="inlineStr">
        <is>
          <t>-</t>
        </is>
      </c>
      <c r="W492" s="2" t="inlineStr">
        <is>
          <t>-</t>
        </is>
      </c>
      <c r="X492" s="2" t="inlineStr">
        <is>
          <t>-</t>
        </is>
      </c>
    </row>
    <row r="493">
      <c r="A493" s="2" t="inlineStr">
        <is>
          <t>20532978204</t>
        </is>
      </c>
      <c r="B493" s="2" t="inlineStr">
        <is>
          <t>ASOCIACION DE PRODUCTORES AGROINDUSTRIALES CORAGUAYA</t>
        </is>
      </c>
      <c r="C493" s="2" t="inlineStr">
        <is>
          <t>ASOCIACION</t>
        </is>
      </c>
      <c r="D493" s="2" t="inlineStr">
        <is>
          <t>-</t>
        </is>
      </c>
      <c r="E493" s="2" t="inlineStr">
        <is>
          <t>-</t>
        </is>
      </c>
      <c r="F493" s="2" t="inlineStr">
        <is>
          <t>HABIDO</t>
        </is>
      </c>
      <c r="G493" s="2" t="inlineStr">
        <is>
          <t>BAJA DE OFICIO</t>
        </is>
      </c>
      <c r="H493" s="2" t="inlineStr">
        <is>
          <t>30/10/2024</t>
        </is>
      </c>
      <c r="I493" s="2" t="inlineStr">
        <is>
          <t>30/10/2024</t>
        </is>
      </c>
      <c r="J493" s="2" t="inlineStr">
        <is>
          <t>TACNA</t>
        </is>
      </c>
      <c r="K493" s="2" t="inlineStr">
        <is>
          <t>JORGE BASADRE</t>
        </is>
      </c>
      <c r="L493" s="2" t="inlineStr">
        <is>
          <t>ILABAYA</t>
        </is>
      </c>
      <c r="M493" s="2" t="inlineStr">
        <is>
          <t>OTR. DIST. CAMILACA MZA. H LOTE. 02 ANX. CORAGUAYA</t>
        </is>
      </c>
      <c r="N493" s="2" t="inlineStr">
        <is>
          <t>-</t>
        </is>
      </c>
      <c r="O493" s="2" t="inlineStr">
        <is>
          <t>-</t>
        </is>
      </c>
      <c r="P493" s="2" t="inlineStr">
        <is>
          <t>SIN ACTIVIDAD</t>
        </is>
      </c>
      <c r="Q493" s="2" t="inlineStr">
        <is>
          <t>ACTIVIDADES OTRAS ASOCIACIONES NCP.</t>
        </is>
      </c>
      <c r="R493" s="2" t="inlineStr">
        <is>
          <t>-</t>
        </is>
      </c>
      <c r="S493" s="2" t="inlineStr">
        <is>
          <t>-</t>
        </is>
      </c>
      <c r="T493" s="2" t="inlineStr">
        <is>
          <t>NO</t>
        </is>
      </c>
      <c r="U493" s="2" t="inlineStr">
        <is>
          <t>-</t>
        </is>
      </c>
      <c r="V493" s="2" t="inlineStr">
        <is>
          <t>-</t>
        </is>
      </c>
      <c r="W493" s="2" t="inlineStr">
        <is>
          <t>-</t>
        </is>
      </c>
      <c r="X493" s="2" t="inlineStr">
        <is>
          <t>-</t>
        </is>
      </c>
    </row>
    <row r="494">
      <c r="A494" s="2" t="inlineStr">
        <is>
          <t>20600727363</t>
        </is>
      </c>
      <c r="B494" s="2" t="inlineStr">
        <is>
          <t>COORDINADORA DE PRODUCTORES DE CUYES VALLE DEL MANTARO PROCUY MANTARO</t>
        </is>
      </c>
      <c r="C494" s="2" t="inlineStr">
        <is>
          <t>ASOCIACION</t>
        </is>
      </c>
      <c r="D494" s="2" t="inlineStr">
        <is>
          <t>-</t>
        </is>
      </c>
      <c r="E494" s="2" t="inlineStr">
        <is>
          <t>-</t>
        </is>
      </c>
      <c r="F494" s="2" t="inlineStr">
        <is>
          <t>HABIDO</t>
        </is>
      </c>
      <c r="G494" s="2" t="inlineStr">
        <is>
          <t>BAJA DE OFICIO</t>
        </is>
      </c>
      <c r="H494" s="2" t="inlineStr">
        <is>
          <t>09/07/2021</t>
        </is>
      </c>
      <c r="I494" s="2" t="inlineStr">
        <is>
          <t>09/07/2021</t>
        </is>
      </c>
      <c r="J494" s="2" t="inlineStr">
        <is>
          <t>JUNIN</t>
        </is>
      </c>
      <c r="K494" s="2" t="inlineStr">
        <is>
          <t>JAUJA</t>
        </is>
      </c>
      <c r="L494" s="2" t="inlineStr">
        <is>
          <t>ATAURA</t>
        </is>
      </c>
      <c r="M494" s="2" t="inlineStr">
        <is>
          <t>JR. RICARDO PALMA NRO. 110 (S69949255-ALT KM 85 CARRETERA CENTRAL)</t>
        </is>
      </c>
      <c r="N494" s="2" t="inlineStr">
        <is>
          <t>-</t>
        </is>
      </c>
      <c r="O494" s="2" t="inlineStr">
        <is>
          <t>-</t>
        </is>
      </c>
      <c r="P494" s="2" t="inlineStr">
        <is>
          <t>SIN ACTIVIDAD</t>
        </is>
      </c>
      <c r="Q494" s="2" t="inlineStr">
        <is>
          <t>ACTIVIDADES OTRAS ASOCIACIONES NCP.</t>
        </is>
      </c>
      <c r="R494" s="2" t="inlineStr">
        <is>
          <t>-</t>
        </is>
      </c>
      <c r="S494" s="2" t="inlineStr">
        <is>
          <t>-</t>
        </is>
      </c>
      <c r="T494" s="2" t="inlineStr">
        <is>
          <t>NO</t>
        </is>
      </c>
      <c r="U494" s="2" t="inlineStr">
        <is>
          <t>-</t>
        </is>
      </c>
      <c r="V494" s="2" t="inlineStr">
        <is>
          <t>-</t>
        </is>
      </c>
      <c r="W494" s="2" t="inlineStr">
        <is>
          <t>-</t>
        </is>
      </c>
      <c r="X494" s="2" t="inlineStr">
        <is>
          <t>-</t>
        </is>
      </c>
    </row>
    <row r="495">
      <c r="A495" s="2" t="inlineStr">
        <is>
          <t>20539280644</t>
        </is>
      </c>
      <c r="B495" s="2" t="inlineStr">
        <is>
          <t>ASOCIACION DE PEQUEÑOS AGRICULTORES PARA LA PRODUCCION ECOLOGICA SAN MATEO DE PENACHI</t>
        </is>
      </c>
      <c r="C495" s="2" t="inlineStr">
        <is>
          <t>ASOCIACION</t>
        </is>
      </c>
      <c r="D495" s="2" t="inlineStr">
        <is>
          <t>-</t>
        </is>
      </c>
      <c r="E495" s="2" t="inlineStr">
        <is>
          <t>-</t>
        </is>
      </c>
      <c r="F495" s="2" t="inlineStr">
        <is>
          <t>HABIDO</t>
        </is>
      </c>
      <c r="G495" s="2" t="inlineStr">
        <is>
          <t>BAJA DE OFICIO</t>
        </is>
      </c>
      <c r="H495" s="2" t="inlineStr">
        <is>
          <t>31/05/2019</t>
        </is>
      </c>
      <c r="I495" s="2" t="inlineStr">
        <is>
          <t>01/06/2019</t>
        </is>
      </c>
      <c r="J495" s="2" t="inlineStr">
        <is>
          <t>LAMBAYEQUE</t>
        </is>
      </c>
      <c r="K495" s="2" t="inlineStr">
        <is>
          <t>CHICLAYO</t>
        </is>
      </c>
      <c r="L495" s="2" t="inlineStr">
        <is>
          <t>CHICLAYO</t>
        </is>
      </c>
      <c r="M495" s="2" t="inlineStr">
        <is>
          <t>CAL. TORRES PAZ NRO. 338</t>
        </is>
      </c>
      <c r="N495" s="2" t="inlineStr">
        <is>
          <t>-</t>
        </is>
      </c>
      <c r="O495" s="2" t="inlineStr">
        <is>
          <t>-</t>
        </is>
      </c>
      <c r="P495" s="2" t="inlineStr">
        <is>
          <t>SIN ACTIVIDAD</t>
        </is>
      </c>
      <c r="Q495" s="2" t="inlineStr">
        <is>
          <t>ACTIV.ORGANIZACIONES EMPRESARIALES</t>
        </is>
      </c>
      <c r="R495" s="2" t="inlineStr">
        <is>
          <t>-</t>
        </is>
      </c>
      <c r="S495" s="2" t="inlineStr">
        <is>
          <t>-</t>
        </is>
      </c>
      <c r="T495" s="2" t="inlineStr">
        <is>
          <t>NO</t>
        </is>
      </c>
      <c r="U495" s="2" t="inlineStr">
        <is>
          <t>-</t>
        </is>
      </c>
      <c r="V495" s="2" t="inlineStr">
        <is>
          <t>-</t>
        </is>
      </c>
      <c r="W495" s="2" t="inlineStr">
        <is>
          <t>-</t>
        </is>
      </c>
      <c r="X495" s="2" t="inlineStr">
        <is>
          <t>-</t>
        </is>
      </c>
    </row>
    <row r="496">
      <c r="A496" s="2" t="inlineStr">
        <is>
          <t>20602446019</t>
        </is>
      </c>
      <c r="B496" s="2" t="inlineStr">
        <is>
          <t>ASOCIACION DE PRODUCTORES AGROPECUARIOS Y AGROINDUSTRIALES NUEVA ESPERANZA DE CIUTAY</t>
        </is>
      </c>
      <c r="C496" s="2" t="inlineStr">
        <is>
          <t>ASOCIACION</t>
        </is>
      </c>
      <c r="D496" s="2" t="inlineStr">
        <is>
          <t>-</t>
        </is>
      </c>
      <c r="E496" s="2" t="inlineStr">
        <is>
          <t>-</t>
        </is>
      </c>
      <c r="F496" s="2" t="inlineStr">
        <is>
          <t>HABIDO</t>
        </is>
      </c>
      <c r="G496" s="2" t="inlineStr">
        <is>
          <t>BAJA DE OFICIO</t>
        </is>
      </c>
      <c r="H496" s="2" t="inlineStr">
        <is>
          <t>11/09/2017</t>
        </is>
      </c>
      <c r="I496" s="2" t="inlineStr">
        <is>
          <t>01/02/2018</t>
        </is>
      </c>
      <c r="J496" s="2" t="inlineStr">
        <is>
          <t>HUANCAVELICA</t>
        </is>
      </c>
      <c r="K496" s="2" t="inlineStr">
        <is>
          <t>CASTROVIRREYNA</t>
        </is>
      </c>
      <c r="L496" s="2" t="inlineStr">
        <is>
          <t>MOLLEPAMPA</t>
        </is>
      </c>
      <c r="M496" s="2" t="inlineStr">
        <is>
          <t>NRO. SN CAS. ANTACANCHA (S0607013777,1KM DE FUNDO ATAGOPATA)</t>
        </is>
      </c>
      <c r="N496" s="2" t="inlineStr">
        <is>
          <t>-</t>
        </is>
      </c>
      <c r="O496" s="2" t="inlineStr">
        <is>
          <t>-</t>
        </is>
      </c>
      <c r="P496" s="2" t="inlineStr">
        <is>
          <t>SIN ACTIVIDAD</t>
        </is>
      </c>
      <c r="Q496" s="2" t="inlineStr">
        <is>
          <t>CULTIVO DE FRUTAS.</t>
        </is>
      </c>
      <c r="R496" s="2" t="inlineStr">
        <is>
          <t>-</t>
        </is>
      </c>
      <c r="S496" s="2" t="inlineStr">
        <is>
          <t>-</t>
        </is>
      </c>
      <c r="T496" s="2" t="inlineStr">
        <is>
          <t>NO</t>
        </is>
      </c>
      <c r="U496" s="2" t="inlineStr">
        <is>
          <t>-</t>
        </is>
      </c>
      <c r="V496" s="2" t="inlineStr">
        <is>
          <t>-</t>
        </is>
      </c>
      <c r="W496" s="2" t="inlineStr">
        <is>
          <t>-</t>
        </is>
      </c>
      <c r="X496" s="2" t="inlineStr">
        <is>
          <t>-</t>
        </is>
      </c>
    </row>
    <row r="497">
      <c r="A497" s="2" t="inlineStr">
        <is>
          <t>20601643023</t>
        </is>
      </c>
      <c r="B497" s="2" t="inlineStr">
        <is>
          <t>ASOC DE PRODUCTORES AGROPECUARIOS Y SERVICIOS MÚLTIPLES SAN NICOLÁS-APASMU NINABAMBA-SAN MIGUEL</t>
        </is>
      </c>
      <c r="C497" s="2" t="inlineStr">
        <is>
          <t>ASOCIACION</t>
        </is>
      </c>
      <c r="D497" s="2" t="inlineStr">
        <is>
          <t>-</t>
        </is>
      </c>
      <c r="E497" s="2" t="inlineStr">
        <is>
          <t>-</t>
        </is>
      </c>
      <c r="F497" s="2" t="inlineStr">
        <is>
          <t>HABIDO</t>
        </is>
      </c>
      <c r="G497" s="2" t="inlineStr">
        <is>
          <t>BAJA DE OFICIO</t>
        </is>
      </c>
      <c r="H497" s="2" t="inlineStr">
        <is>
          <t>10/11/2016</t>
        </is>
      </c>
      <c r="I497" s="2" t="inlineStr">
        <is>
          <t>10/11/2016</t>
        </is>
      </c>
      <c r="J497" s="2" t="inlineStr">
        <is>
          <t>AYACUCHO</t>
        </is>
      </c>
      <c r="K497" s="2" t="inlineStr">
        <is>
          <t>LA MAR</t>
        </is>
      </c>
      <c r="L497" s="2" t="inlineStr">
        <is>
          <t>SAN MIGUEL</t>
        </is>
      </c>
      <c r="M497" s="2" t="inlineStr">
        <is>
          <t>NRO. S/N BQ NINABAMBA (FRTE A PUESTO DE SALUD NINABAMBA)</t>
        </is>
      </c>
      <c r="N497" s="2" t="inlineStr">
        <is>
          <t>-</t>
        </is>
      </c>
      <c r="O497" s="2" t="inlineStr">
        <is>
          <t>-</t>
        </is>
      </c>
      <c r="P497" s="2" t="inlineStr">
        <is>
          <t>SIN ACTIVIDAD</t>
        </is>
      </c>
      <c r="Q497" s="2" t="inlineStr">
        <is>
          <t>CULTIVOS DE CEREALES.</t>
        </is>
      </c>
      <c r="R497" s="2" t="inlineStr">
        <is>
          <t>-</t>
        </is>
      </c>
      <c r="S497" s="2" t="inlineStr">
        <is>
          <t>-</t>
        </is>
      </c>
      <c r="T497" s="2" t="inlineStr">
        <is>
          <t>NO</t>
        </is>
      </c>
      <c r="U497" s="2" t="inlineStr">
        <is>
          <t>-</t>
        </is>
      </c>
      <c r="V497" s="2" t="inlineStr">
        <is>
          <t>-</t>
        </is>
      </c>
      <c r="W497" s="2" t="inlineStr">
        <is>
          <t>-</t>
        </is>
      </c>
      <c r="X497" s="2" t="inlineStr">
        <is>
          <t>-</t>
        </is>
      </c>
    </row>
    <row r="498">
      <c r="A498" s="2" t="inlineStr">
        <is>
          <t>20490790447</t>
        </is>
      </c>
      <c r="B498" s="2" t="inlineStr">
        <is>
          <t>COOPERATIVA SERVICIOS ESPECIALES DE LAS COMUNIDADES CAMPESINAS DE CHUMBIVILCAS LTDA - COOSE - CCCH</t>
        </is>
      </c>
      <c r="C498" s="2" t="inlineStr">
        <is>
          <t>COOPERATIVAS, SAIS, CAPS</t>
        </is>
      </c>
      <c r="D498" s="2" t="inlineStr">
        <is>
          <t>-</t>
        </is>
      </c>
      <c r="E498" s="2" t="inlineStr">
        <is>
          <t>-</t>
        </is>
      </c>
      <c r="F498" s="2" t="inlineStr">
        <is>
          <t>NO HABIDO</t>
        </is>
      </c>
      <c r="G498" s="2" t="inlineStr">
        <is>
          <t>SUSPENSION TEMPORAL</t>
        </is>
      </c>
      <c r="H498" s="2" t="inlineStr">
        <is>
          <t>20/01/2012</t>
        </is>
      </c>
      <c r="I498" s="2" t="inlineStr">
        <is>
          <t>20/01/2012</t>
        </is>
      </c>
      <c r="J498" s="2" t="inlineStr">
        <is>
          <t>CUSCO</t>
        </is>
      </c>
      <c r="K498" s="2" t="inlineStr">
        <is>
          <t>CHUMBIVILCAS</t>
        </is>
      </c>
      <c r="L498" s="2" t="inlineStr">
        <is>
          <t>SANTO TOMAS</t>
        </is>
      </c>
      <c r="M498" s="2" t="inlineStr">
        <is>
          <t>CAL. TUPAC AMARU NRO. S/N BARRIO LOS CLAVELES (AL COSTADO DE CCCCH PORTON GUINTA)</t>
        </is>
      </c>
      <c r="N498" s="2" t="inlineStr">
        <is>
          <t>-</t>
        </is>
      </c>
      <c r="O498" s="2" t="inlineStr">
        <is>
          <t>-</t>
        </is>
      </c>
      <c r="P498" s="2" t="inlineStr">
        <is>
          <t>SIN ACTIVIDAD</t>
        </is>
      </c>
      <c r="Q498" s="2" t="inlineStr">
        <is>
          <t>ELAB DE OTROS PROD. ALIMENTICIOS.</t>
        </is>
      </c>
      <c r="R498" s="2" t="inlineStr">
        <is>
          <t>VTA. MAY. ALIMENTOS, BEBIDAS Y TABACO.</t>
        </is>
      </c>
      <c r="S498" s="2" t="inlineStr">
        <is>
          <t>-</t>
        </is>
      </c>
      <c r="T498" s="2" t="inlineStr">
        <is>
          <t>NO</t>
        </is>
      </c>
      <c r="U498" s="2" t="inlineStr">
        <is>
          <t>-</t>
        </is>
      </c>
      <c r="V498" s="2" t="inlineStr">
        <is>
          <t>-</t>
        </is>
      </c>
      <c r="W498" s="2" t="inlineStr">
        <is>
          <t>-</t>
        </is>
      </c>
      <c r="X498" s="2" t="inlineStr">
        <is>
          <t>-</t>
        </is>
      </c>
    </row>
    <row r="499">
      <c r="A499" s="2" t="inlineStr">
        <is>
          <t>20609057361</t>
        </is>
      </c>
      <c r="B499" s="2" t="inlineStr">
        <is>
          <t>ASOCIACION DE PRODUCTORES AGROPECUARIOS Y LACTEOS DEL DISTRITO DE PLATERIA</t>
        </is>
      </c>
      <c r="C499" s="2" t="inlineStr">
        <is>
          <t>ASOCIACION</t>
        </is>
      </c>
      <c r="D499" s="2" t="inlineStr">
        <is>
          <t>-</t>
        </is>
      </c>
      <c r="E499" s="2" t="inlineStr">
        <is>
          <t>-</t>
        </is>
      </c>
      <c r="F499" s="2" t="inlineStr">
        <is>
          <t>HABIDO</t>
        </is>
      </c>
      <c r="G499" s="2" t="inlineStr">
        <is>
          <t>BAJA DE OFICIO</t>
        </is>
      </c>
      <c r="H499" s="2" t="inlineStr">
        <is>
          <t>04/02/2022</t>
        </is>
      </c>
      <c r="I499" s="2" t="inlineStr">
        <is>
          <t>21/06/2022</t>
        </is>
      </c>
      <c r="J499" s="2" t="inlineStr">
        <is>
          <t>PUNO</t>
        </is>
      </c>
      <c r="K499" s="2" t="inlineStr">
        <is>
          <t>PUNO</t>
        </is>
      </c>
      <c r="L499" s="2" t="inlineStr">
        <is>
          <t>PLATERIA</t>
        </is>
      </c>
      <c r="M499" s="2" t="inlineStr">
        <is>
          <t>AV. CCOTA NRO. S/N (AL COSTADO DE LA COMISARIA PNP.)</t>
        </is>
      </c>
      <c r="N499" s="2" t="inlineStr">
        <is>
          <t>-</t>
        </is>
      </c>
      <c r="O499" s="2" t="inlineStr">
        <is>
          <t>-</t>
        </is>
      </c>
      <c r="P499" s="2" t="inlineStr">
        <is>
          <t>SIN ACTIVIDAD</t>
        </is>
      </c>
      <c r="Q499" s="2" t="inlineStr">
        <is>
          <t>ACTIVIDADES OTRAS ASOCIACIONES NCP.</t>
        </is>
      </c>
      <c r="R499" s="2" t="inlineStr">
        <is>
          <t>-</t>
        </is>
      </c>
      <c r="S499" s="2" t="inlineStr">
        <is>
          <t>-</t>
        </is>
      </c>
      <c r="T499" s="2" t="inlineStr">
        <is>
          <t>NO</t>
        </is>
      </c>
      <c r="U499" s="2" t="inlineStr">
        <is>
          <t>-</t>
        </is>
      </c>
      <c r="V499" s="2" t="inlineStr">
        <is>
          <t>-</t>
        </is>
      </c>
      <c r="W499" s="2" t="inlineStr">
        <is>
          <t>-</t>
        </is>
      </c>
      <c r="X499" s="2" t="inlineStr">
        <is>
          <t>-</t>
        </is>
      </c>
    </row>
    <row r="500">
      <c r="A500" s="2" t="inlineStr">
        <is>
          <t>20605348468</t>
        </is>
      </c>
      <c r="B500" s="2" t="inlineStr">
        <is>
          <t>ASOCIACION DE PRODUCTORES DE LACTEOS DE CCOLCCA AUSANLAC</t>
        </is>
      </c>
      <c r="C500" s="2" t="inlineStr">
        <is>
          <t>ASOCIACION</t>
        </is>
      </c>
      <c r="D500" s="2" t="inlineStr">
        <is>
          <t>-</t>
        </is>
      </c>
      <c r="E500" s="2" t="inlineStr">
        <is>
          <t>-</t>
        </is>
      </c>
      <c r="F500" s="2" t="inlineStr">
        <is>
          <t>HABIDO</t>
        </is>
      </c>
      <c r="G500" s="2" t="inlineStr">
        <is>
          <t>BAJA DE OFICIO</t>
        </is>
      </c>
      <c r="H500" s="2" t="inlineStr">
        <is>
          <t>04/10/2019</t>
        </is>
      </c>
      <c r="I500" s="2" t="inlineStr">
        <is>
          <t>04/10/2019</t>
        </is>
      </c>
      <c r="J500" s="2" t="inlineStr">
        <is>
          <t>CUSCO</t>
        </is>
      </c>
      <c r="K500" s="2" t="inlineStr">
        <is>
          <t>QUISPICANCHI</t>
        </is>
      </c>
      <c r="L500" s="2" t="inlineStr">
        <is>
          <t>OCONGATE</t>
        </is>
      </c>
      <c r="M500" s="2" t="inlineStr">
        <is>
          <t>NRO. SN BAR. CENTRAL</t>
        </is>
      </c>
      <c r="N500" s="2" t="inlineStr">
        <is>
          <t>-</t>
        </is>
      </c>
      <c r="O500" s="2" t="inlineStr">
        <is>
          <t>-</t>
        </is>
      </c>
      <c r="P500" s="2" t="inlineStr">
        <is>
          <t>SIN ACTIVIDAD</t>
        </is>
      </c>
      <c r="Q500" s="2" t="inlineStr">
        <is>
          <t>ELAB DE OTROS PROD. ALIMENTICIOS.</t>
        </is>
      </c>
      <c r="R500" s="2" t="inlineStr">
        <is>
          <t>-</t>
        </is>
      </c>
      <c r="S500" s="2" t="inlineStr">
        <is>
          <t>-</t>
        </is>
      </c>
      <c r="T500" s="2" t="inlineStr">
        <is>
          <t>NO</t>
        </is>
      </c>
      <c r="U500" s="2" t="inlineStr">
        <is>
          <t>-</t>
        </is>
      </c>
      <c r="V500" s="2" t="inlineStr">
        <is>
          <t>-</t>
        </is>
      </c>
      <c r="W500" s="2" t="inlineStr">
        <is>
          <t>-</t>
        </is>
      </c>
      <c r="X500" s="2" t="inlineStr">
        <is>
          <t>-</t>
        </is>
      </c>
    </row>
    <row r="501">
      <c r="A501" s="2" t="inlineStr">
        <is>
          <t>20568962282</t>
        </is>
      </c>
      <c r="B501" s="2" t="inlineStr">
        <is>
          <t>ASOCIACIÓN DE PRODUCTORES CENTRO COFFEE</t>
        </is>
      </c>
      <c r="C501" s="2" t="inlineStr">
        <is>
          <t>ASOCIACION</t>
        </is>
      </c>
      <c r="D501" s="2" t="inlineStr">
        <is>
          <t>-</t>
        </is>
      </c>
      <c r="E501" s="2" t="inlineStr">
        <is>
          <t>-</t>
        </is>
      </c>
      <c r="F501" s="2" t="inlineStr">
        <is>
          <t>HABIDO</t>
        </is>
      </c>
      <c r="G501" s="2" t="inlineStr">
        <is>
          <t>SUSPENSION TEMPORAL</t>
        </is>
      </c>
      <c r="H501" s="2" t="inlineStr">
        <is>
          <t>04/03/2014</t>
        </is>
      </c>
      <c r="I501" s="2" t="inlineStr">
        <is>
          <t>01/04/2014</t>
        </is>
      </c>
      <c r="J501" s="2" t="inlineStr">
        <is>
          <t>JUNIN</t>
        </is>
      </c>
      <c r="K501" s="2" t="inlineStr">
        <is>
          <t>CHANCHAMAYO</t>
        </is>
      </c>
      <c r="L501" s="2" t="inlineStr">
        <is>
          <t>PICHANAQUI</t>
        </is>
      </c>
      <c r="M501" s="2" t="inlineStr">
        <is>
          <t>AV. MARGINAL NRO. 490 URB. PICHANAQUI</t>
        </is>
      </c>
      <c r="N501" s="2" t="inlineStr">
        <is>
          <t>-</t>
        </is>
      </c>
      <c r="O501" s="2" t="inlineStr">
        <is>
          <t>-</t>
        </is>
      </c>
      <c r="P501" s="2" t="inlineStr">
        <is>
          <t>IMPORTADOR/EXPORTADOR</t>
        </is>
      </c>
      <c r="Q501" s="2" t="inlineStr">
        <is>
          <t>CULTIVOS DE CEREALES.</t>
        </is>
      </c>
      <c r="R501" s="2" t="inlineStr">
        <is>
          <t>EXPLOTACION MIXTA.</t>
        </is>
      </c>
      <c r="S501" s="2" t="inlineStr">
        <is>
          <t>-</t>
        </is>
      </c>
      <c r="T501" s="2" t="inlineStr">
        <is>
          <t>NO</t>
        </is>
      </c>
      <c r="U501" s="2" t="inlineStr">
        <is>
          <t>SI, incorporado al Régimen de Buenos Contribuyentes (Resolución N° 1330050016556) a partir del 01/02/2022</t>
        </is>
      </c>
      <c r="V501" s="2" t="inlineStr">
        <is>
          <t>-</t>
        </is>
      </c>
      <c r="W501" s="2" t="inlineStr">
        <is>
          <t>-</t>
        </is>
      </c>
      <c r="X501" s="2" t="inlineStr">
        <is>
          <t>-</t>
        </is>
      </c>
    </row>
    <row r="502">
      <c r="A502" s="2" t="inlineStr">
        <is>
          <t>20610772553</t>
        </is>
      </c>
      <c r="B502" s="2" t="inlineStr">
        <is>
          <t>ASOCIACION DE MUJERES CAFICULTORAS DE CHINYAMA</t>
        </is>
      </c>
      <c r="C502" s="2" t="inlineStr">
        <is>
          <t>ASOCIACION</t>
        </is>
      </c>
      <c r="D502" s="2" t="inlineStr">
        <is>
          <t>-</t>
        </is>
      </c>
      <c r="E502" s="2" t="inlineStr">
        <is>
          <t>-</t>
        </is>
      </c>
      <c r="F502" s="2" t="inlineStr">
        <is>
          <t>HABIDO</t>
        </is>
      </c>
      <c r="G502" s="2" t="inlineStr">
        <is>
          <t>BAJA DE OFICIO</t>
        </is>
      </c>
      <c r="H502" s="2" t="inlineStr">
        <is>
          <t>24/03/2025</t>
        </is>
      </c>
      <c r="I502" s="2" t="inlineStr">
        <is>
          <t>01/03/2025</t>
        </is>
      </c>
      <c r="J502" s="2" t="inlineStr">
        <is>
          <t>LAMBAYEQUE</t>
        </is>
      </c>
      <c r="K502" s="2" t="inlineStr">
        <is>
          <t>FERREÑAFE</t>
        </is>
      </c>
      <c r="L502" s="2" t="inlineStr">
        <is>
          <t>CAÑARIS</t>
        </is>
      </c>
      <c r="M502" s="2" t="inlineStr">
        <is>
          <t>MZA. A LOTE. SN CAS. HUARHUARCUCHO</t>
        </is>
      </c>
      <c r="N502" s="2" t="inlineStr">
        <is>
          <t>-</t>
        </is>
      </c>
      <c r="O502" s="2" t="inlineStr">
        <is>
          <t>-</t>
        </is>
      </c>
      <c r="P502" s="2" t="inlineStr">
        <is>
          <t>SIN ACTIVIDAD</t>
        </is>
      </c>
      <c r="Q502" s="2" t="inlineStr">
        <is>
          <t>ACTIVIDADES OTRAS ASOCIACIONES NCP.</t>
        </is>
      </c>
      <c r="R502" s="2" t="inlineStr">
        <is>
          <t>-</t>
        </is>
      </c>
      <c r="S502" s="2" t="inlineStr">
        <is>
          <t>-</t>
        </is>
      </c>
      <c r="T502" s="2" t="inlineStr">
        <is>
          <t>NO</t>
        </is>
      </c>
      <c r="U502" s="2" t="inlineStr">
        <is>
          <t>-</t>
        </is>
      </c>
      <c r="V502" s="2" t="inlineStr">
        <is>
          <t>-</t>
        </is>
      </c>
      <c r="W502" s="2" t="inlineStr">
        <is>
          <t>-</t>
        </is>
      </c>
      <c r="X502" s="2" t="inlineStr">
        <is>
          <t>-</t>
        </is>
      </c>
    </row>
    <row r="503">
      <c r="A503" s="2" t="inlineStr">
        <is>
          <t>20563823641</t>
        </is>
      </c>
      <c r="B503" s="2" t="inlineStr">
        <is>
          <t>ASOCIACION PERUANA DE PRODUCTORES DE ALPACAS Y LLAMAS SPAR - DISTRITAL DE PALLPATA</t>
        </is>
      </c>
      <c r="C503" s="2" t="inlineStr">
        <is>
          <t>ASOCIACION</t>
        </is>
      </c>
      <c r="D503" s="2" t="inlineStr">
        <is>
          <t>-</t>
        </is>
      </c>
      <c r="E503" s="2" t="inlineStr">
        <is>
          <t>-</t>
        </is>
      </c>
      <c r="F503" s="2" t="inlineStr">
        <is>
          <t>HABIDO</t>
        </is>
      </c>
      <c r="G503" s="2" t="inlineStr">
        <is>
          <t>BAJA DE OFICIO</t>
        </is>
      </c>
      <c r="H503" s="2" t="inlineStr">
        <is>
          <t>04/09/2020</t>
        </is>
      </c>
      <c r="I503" s="2" t="inlineStr">
        <is>
          <t>02/09/2020</t>
        </is>
      </c>
      <c r="J503" s="2" t="inlineStr">
        <is>
          <t>CUSCO</t>
        </is>
      </c>
      <c r="K503" s="2" t="inlineStr">
        <is>
          <t>ESPINAR</t>
        </is>
      </c>
      <c r="L503" s="2" t="inlineStr">
        <is>
          <t>PALLPATA</t>
        </is>
      </c>
      <c r="M503" s="2" t="inlineStr">
        <is>
          <t>NRO. SN PLAZA DE ARMAS PALLPATA (PLAZA COSTADO DEL MUNCIPIO)</t>
        </is>
      </c>
      <c r="N503" s="2" t="inlineStr">
        <is>
          <t>-</t>
        </is>
      </c>
      <c r="O503" s="2" t="inlineStr">
        <is>
          <t>-</t>
        </is>
      </c>
      <c r="P503" s="2" t="inlineStr">
        <is>
          <t>SIN ACTIVIDAD</t>
        </is>
      </c>
      <c r="Q503" s="2" t="inlineStr">
        <is>
          <t>SERVICIOS AGRICOLAS, GANADERAS.</t>
        </is>
      </c>
      <c r="R503" s="2" t="inlineStr">
        <is>
          <t>-</t>
        </is>
      </c>
      <c r="S503" s="2" t="inlineStr">
        <is>
          <t>-</t>
        </is>
      </c>
      <c r="T503" s="2" t="inlineStr">
        <is>
          <t>NO</t>
        </is>
      </c>
      <c r="U503" s="2" t="inlineStr">
        <is>
          <t>-</t>
        </is>
      </c>
      <c r="V503" s="2" t="inlineStr">
        <is>
          <t>-</t>
        </is>
      </c>
      <c r="W503" s="2" t="inlineStr">
        <is>
          <t>-</t>
        </is>
      </c>
      <c r="X503" s="2" t="inlineStr">
        <is>
          <t>-</t>
        </is>
      </c>
    </row>
    <row r="504">
      <c r="A504" s="2" t="inlineStr">
        <is>
          <t>20611650524</t>
        </is>
      </c>
      <c r="B504" s="2" t="inlineStr">
        <is>
          <t>ASOCIACION DE PRODUCTORES AGROPECUARIOS INCACHAQUI-ISCOCUCHO</t>
        </is>
      </c>
      <c r="C504" s="2" t="inlineStr">
        <is>
          <t>ASOCIACION</t>
        </is>
      </c>
      <c r="D504" s="2" t="inlineStr">
        <is>
          <t>-</t>
        </is>
      </c>
      <c r="E504" s="2" t="inlineStr">
        <is>
          <t>-</t>
        </is>
      </c>
      <c r="F504" s="2" t="inlineStr">
        <is>
          <t>HABIDO</t>
        </is>
      </c>
      <c r="G504" s="2" t="inlineStr">
        <is>
          <t>BAJA PROV. POR OFICIO</t>
        </is>
      </c>
      <c r="H504" s="2" t="inlineStr">
        <is>
          <t>06/01/2026</t>
        </is>
      </c>
      <c r="I504" s="2" t="inlineStr">
        <is>
          <t>06/01/2026</t>
        </is>
      </c>
      <c r="J504" s="2" t="inlineStr">
        <is>
          <t>CAJAMARCA</t>
        </is>
      </c>
      <c r="K504" s="2" t="inlineStr">
        <is>
          <t>CAJABAMBA</t>
        </is>
      </c>
      <c r="L504" s="2" t="inlineStr">
        <is>
          <t>CAJABAMBA</t>
        </is>
      </c>
      <c r="M504" s="2" t="inlineStr">
        <is>
          <t>JR. BLONDEL NRO. 1079 URB. CAJABAMBA (A 10 METROS INTERSECCION CON JR CACERES)</t>
        </is>
      </c>
      <c r="N504" s="2" t="inlineStr">
        <is>
          <t>-</t>
        </is>
      </c>
      <c r="O504" s="2" t="inlineStr">
        <is>
          <t>-</t>
        </is>
      </c>
      <c r="P504" s="2" t="inlineStr">
        <is>
          <t>SIN ACTIVIDAD</t>
        </is>
      </c>
      <c r="Q504" s="2" t="inlineStr">
        <is>
          <t>ACTIVIDADES OTRAS ASOCIACIONES NCP.</t>
        </is>
      </c>
      <c r="R504" s="2" t="inlineStr">
        <is>
          <t>EXPLOTACION MIXTA.</t>
        </is>
      </c>
      <c r="S504" s="2" t="inlineStr">
        <is>
          <t>-</t>
        </is>
      </c>
      <c r="T504" s="2" t="inlineStr">
        <is>
          <t>NO</t>
        </is>
      </c>
      <c r="U504" s="2" t="inlineStr">
        <is>
          <t>-</t>
        </is>
      </c>
      <c r="V504" s="2" t="inlineStr">
        <is>
          <t>-</t>
        </is>
      </c>
      <c r="W504" s="2" t="inlineStr">
        <is>
          <t>-</t>
        </is>
      </c>
      <c r="X504" s="2" t="inlineStr">
        <is>
          <t>-</t>
        </is>
      </c>
    </row>
    <row r="505">
      <c r="A505" s="2" t="inlineStr">
        <is>
          <t>20570699700</t>
        </is>
      </c>
      <c r="B505" s="2" t="inlineStr">
        <is>
          <t>ASOCIACION DE PRODUCTORES AGROPECUARIOS PACHARUMI</t>
        </is>
      </c>
      <c r="C505" s="2" t="inlineStr">
        <is>
          <t>ASOCIACION</t>
        </is>
      </c>
      <c r="D505" s="2" t="inlineStr">
        <is>
          <t>-</t>
        </is>
      </c>
      <c r="E505" s="2" t="inlineStr">
        <is>
          <t>-</t>
        </is>
      </c>
      <c r="F505" s="2" t="inlineStr">
        <is>
          <t>HABIDO</t>
        </is>
      </c>
      <c r="G505" s="2" t="inlineStr">
        <is>
          <t>BAJA DE OFICIO</t>
        </is>
      </c>
      <c r="H505" s="2" t="inlineStr">
        <is>
          <t>05/08/2025</t>
        </is>
      </c>
      <c r="I505" s="2" t="inlineStr">
        <is>
          <t>01/08/2025</t>
        </is>
      </c>
      <c r="J505" s="2" t="inlineStr">
        <is>
          <t>CAJAMARCA</t>
        </is>
      </c>
      <c r="K505" s="2" t="inlineStr">
        <is>
          <t>JAEN</t>
        </is>
      </c>
      <c r="L505" s="2" t="inlineStr">
        <is>
          <t>CHONTALI</t>
        </is>
      </c>
      <c r="M505" s="2" t="inlineStr">
        <is>
          <t>CAL. CONJURO NRO. SN CAS. CHONTALI (ENTRADA A CHONTALI FRENTE AL 1ER PARQUE)</t>
        </is>
      </c>
      <c r="N505" s="2" t="inlineStr">
        <is>
          <t>-</t>
        </is>
      </c>
      <c r="O505" s="2" t="inlineStr">
        <is>
          <t>-</t>
        </is>
      </c>
      <c r="P505" s="2" t="inlineStr">
        <is>
          <t>SIN ACTIVIDAD</t>
        </is>
      </c>
      <c r="Q505" s="2" t="inlineStr">
        <is>
          <t>ACTIVIDADES OTRAS ASOCIACIONES NCP.</t>
        </is>
      </c>
      <c r="R505" s="2" t="inlineStr">
        <is>
          <t>-</t>
        </is>
      </c>
      <c r="S505" s="2" t="inlineStr">
        <is>
          <t>-</t>
        </is>
      </c>
      <c r="T505" s="2" t="inlineStr">
        <is>
          <t>NO</t>
        </is>
      </c>
      <c r="U505" s="2" t="inlineStr">
        <is>
          <t>-</t>
        </is>
      </c>
      <c r="V505" s="2" t="inlineStr">
        <is>
          <t>-</t>
        </is>
      </c>
      <c r="W505" s="2" t="inlineStr">
        <is>
          <t>-</t>
        </is>
      </c>
      <c r="X505" s="2" t="inlineStr">
        <is>
          <t>-</t>
        </is>
      </c>
    </row>
    <row r="506">
      <c r="A506" s="2" t="inlineStr">
        <is>
          <t>20605430458</t>
        </is>
      </c>
      <c r="B506" s="2" t="inlineStr">
        <is>
          <t>ASOCIACION DE PRODUCTORES AGROPECUARIOS "VALLE DEL MANTARO TINKUS</t>
        </is>
      </c>
      <c r="C506" s="2" t="inlineStr">
        <is>
          <t>ASOCIACION</t>
        </is>
      </c>
      <c r="D506" s="2" t="inlineStr">
        <is>
          <t>-</t>
        </is>
      </c>
      <c r="E506" s="2" t="inlineStr">
        <is>
          <t>-</t>
        </is>
      </c>
      <c r="F506" s="2" t="inlineStr">
        <is>
          <t>HABIDO</t>
        </is>
      </c>
      <c r="G506" s="2" t="inlineStr">
        <is>
          <t>BAJA DE OFICIO</t>
        </is>
      </c>
      <c r="H506" s="2" t="inlineStr">
        <is>
          <t>16/09/2025</t>
        </is>
      </c>
      <c r="I506" s="2" t="inlineStr">
        <is>
          <t>16/09/2025</t>
        </is>
      </c>
      <c r="J506" s="2" t="inlineStr">
        <is>
          <t>JUNIN</t>
        </is>
      </c>
      <c r="K506" s="2" t="inlineStr">
        <is>
          <t>JAUJA</t>
        </is>
      </c>
      <c r="L506" s="2" t="inlineStr">
        <is>
          <t>SINCOS</t>
        </is>
      </c>
      <c r="M506" s="2" t="inlineStr">
        <is>
          <t>CAL. REAL NRO. 594 (FRENTE AL JARDÍN DE NIÑOS S77002746)</t>
        </is>
      </c>
      <c r="N506" s="2" t="inlineStr">
        <is>
          <t>-</t>
        </is>
      </c>
      <c r="O506" s="2" t="inlineStr">
        <is>
          <t>-</t>
        </is>
      </c>
      <c r="P506" s="2" t="inlineStr">
        <is>
          <t>SIN ACTIVIDAD</t>
        </is>
      </c>
      <c r="Q506" s="2" t="inlineStr">
        <is>
          <t>CULTIVO DE HORTALIZAS Y LEGUMBRES.</t>
        </is>
      </c>
      <c r="R506" s="2" t="inlineStr">
        <is>
          <t>CULTIVOS DE CEREALES.</t>
        </is>
      </c>
      <c r="S506" s="2" t="inlineStr">
        <is>
          <t>-</t>
        </is>
      </c>
      <c r="T506" s="2" t="inlineStr">
        <is>
          <t>NO</t>
        </is>
      </c>
      <c r="U506" s="2" t="inlineStr">
        <is>
          <t>-</t>
        </is>
      </c>
      <c r="V506" s="2" t="inlineStr">
        <is>
          <t>-</t>
        </is>
      </c>
      <c r="W506" s="2" t="inlineStr">
        <is>
          <t>-</t>
        </is>
      </c>
      <c r="X506" s="2" t="inlineStr">
        <is>
          <t>-</t>
        </is>
      </c>
    </row>
    <row r="507">
      <c r="A507" s="2" t="inlineStr">
        <is>
          <t>20604401187</t>
        </is>
      </c>
      <c r="B507" s="2" t="inlineStr">
        <is>
          <t>ORGANIZACION ZONAL SAN MIGUEL DEL FAIQUE</t>
        </is>
      </c>
      <c r="C507" s="2" t="inlineStr">
        <is>
          <t>ASOCIACION</t>
        </is>
      </c>
      <c r="D507" s="2" t="inlineStr">
        <is>
          <t>-</t>
        </is>
      </c>
      <c r="E507" s="2" t="inlineStr">
        <is>
          <t>-</t>
        </is>
      </c>
      <c r="F507" s="2" t="inlineStr">
        <is>
          <t>HABIDO</t>
        </is>
      </c>
      <c r="G507" s="2" t="inlineStr">
        <is>
          <t>BAJA DE OFICIO</t>
        </is>
      </c>
      <c r="H507" s="2" t="inlineStr">
        <is>
          <t>18/03/2019</t>
        </is>
      </c>
      <c r="I507" s="2" t="inlineStr">
        <is>
          <t>01/04/2019</t>
        </is>
      </c>
      <c r="J507" s="2" t="inlineStr">
        <is>
          <t>PIURA</t>
        </is>
      </c>
      <c r="K507" s="2" t="inlineStr">
        <is>
          <t>HUANCABAMBA</t>
        </is>
      </c>
      <c r="L507" s="2" t="inlineStr">
        <is>
          <t>SAN MIGUEL DE EL FAIQUE</t>
        </is>
      </c>
      <c r="M507" s="2" t="inlineStr">
        <is>
          <t>CAL. NUEVA NRO. 115 CENT EL FAIQUE (FRENTE PLATAFORMA DEPORTIVA PAMPA ALEGRE)</t>
        </is>
      </c>
      <c r="N507" s="2" t="inlineStr">
        <is>
          <t>-</t>
        </is>
      </c>
      <c r="O507" s="2" t="inlineStr">
        <is>
          <t>-</t>
        </is>
      </c>
      <c r="P507" s="2" t="inlineStr">
        <is>
          <t>SIN ACTIVIDAD</t>
        </is>
      </c>
      <c r="Q507" s="2" t="inlineStr">
        <is>
          <t>ELAB DE OTROS PROD. ALIMENTICIOS.</t>
        </is>
      </c>
      <c r="R507" s="2" t="inlineStr">
        <is>
          <t>-</t>
        </is>
      </c>
      <c r="S507" s="2" t="inlineStr">
        <is>
          <t>-</t>
        </is>
      </c>
      <c r="T507" s="2" t="inlineStr">
        <is>
          <t>NO</t>
        </is>
      </c>
      <c r="U507" s="2" t="inlineStr">
        <is>
          <t>-</t>
        </is>
      </c>
      <c r="V507" s="2" t="inlineStr">
        <is>
          <t>-</t>
        </is>
      </c>
      <c r="W507" s="2" t="inlineStr">
        <is>
          <t>-</t>
        </is>
      </c>
      <c r="X507" s="2" t="inlineStr">
        <is>
          <t>-</t>
        </is>
      </c>
    </row>
    <row r="508">
      <c r="A508" s="2" t="inlineStr">
        <is>
          <t>20607009261</t>
        </is>
      </c>
      <c r="B508" s="2" t="inlineStr">
        <is>
          <t>ASOCIACION DE PRODUCTORES AGROPECUARIOS E INDUSTRIALES DE APALIN - AGROAPA</t>
        </is>
      </c>
      <c r="C508" s="2" t="inlineStr">
        <is>
          <t>ASOCIACION</t>
        </is>
      </c>
      <c r="D508" s="2" t="inlineStr">
        <is>
          <t>-</t>
        </is>
      </c>
      <c r="E508" s="2" t="inlineStr">
        <is>
          <t>-</t>
        </is>
      </c>
      <c r="F508" s="2" t="inlineStr">
        <is>
          <t>HABIDO</t>
        </is>
      </c>
      <c r="G508" s="2" t="inlineStr">
        <is>
          <t>BAJA PROV. POR OFICIO</t>
        </is>
      </c>
      <c r="H508" s="2" t="inlineStr">
        <is>
          <t>18/02/2025</t>
        </is>
      </c>
      <c r="I508" s="2" t="inlineStr">
        <is>
          <t>18/02/2025</t>
        </is>
      </c>
      <c r="J508" s="2" t="inlineStr">
        <is>
          <t>CAJAMARCA</t>
        </is>
      </c>
      <c r="K508" s="2" t="inlineStr">
        <is>
          <t>CAJAMARCA</t>
        </is>
      </c>
      <c r="L508" s="2" t="inlineStr">
        <is>
          <t>LOS BAÑOS DEL INCA</t>
        </is>
      </c>
      <c r="M508" s="2" t="inlineStr">
        <is>
          <t>MZA. A LOTE. SN C.P. APALIN</t>
        </is>
      </c>
      <c r="N508" s="2" t="inlineStr">
        <is>
          <t>-</t>
        </is>
      </c>
      <c r="O508" s="2" t="inlineStr">
        <is>
          <t>-</t>
        </is>
      </c>
      <c r="P508" s="2" t="inlineStr">
        <is>
          <t>SIN ACTIVIDAD</t>
        </is>
      </c>
      <c r="Q508" s="2" t="inlineStr">
        <is>
          <t>ACTIVIDADES OTRAS ASOCIACIONES NCP.</t>
        </is>
      </c>
      <c r="R508" s="2" t="inlineStr">
        <is>
          <t>-</t>
        </is>
      </c>
      <c r="S508" s="2" t="inlineStr">
        <is>
          <t>-</t>
        </is>
      </c>
      <c r="T508" s="2" t="inlineStr">
        <is>
          <t>NO</t>
        </is>
      </c>
      <c r="U508" s="2" t="inlineStr">
        <is>
          <t>-</t>
        </is>
      </c>
      <c r="V508" s="2" t="inlineStr">
        <is>
          <t>-</t>
        </is>
      </c>
      <c r="W508" s="2" t="inlineStr">
        <is>
          <t>-</t>
        </is>
      </c>
      <c r="X508" s="2" t="inlineStr">
        <is>
          <t>-</t>
        </is>
      </c>
    </row>
    <row r="509">
      <c r="A509" s="2" t="inlineStr">
        <is>
          <t>20479856258</t>
        </is>
      </c>
      <c r="B509" s="2" t="inlineStr">
        <is>
          <t>ASOCIACION DE PRODUCTORES AGROPECUARIOS LUIS SOLIBARRIA</t>
        </is>
      </c>
      <c r="C509" s="2" t="inlineStr">
        <is>
          <t>ASOCIACION</t>
        </is>
      </c>
      <c r="D509" s="2" t="inlineStr">
        <is>
          <t>-</t>
        </is>
      </c>
      <c r="E509" s="2" t="inlineStr">
        <is>
          <t>-</t>
        </is>
      </c>
      <c r="F509" s="2" t="inlineStr">
        <is>
          <t>HABIDO</t>
        </is>
      </c>
      <c r="G509" s="2" t="inlineStr">
        <is>
          <t>BAJA DE OFICIO</t>
        </is>
      </c>
      <c r="H509" s="2" t="inlineStr">
        <is>
          <t>29/04/2005</t>
        </is>
      </c>
      <c r="I509" s="2" t="inlineStr">
        <is>
          <t>01/05/2005</t>
        </is>
      </c>
      <c r="J509" s="2" t="inlineStr">
        <is>
          <t>AMAZONAS</t>
        </is>
      </c>
      <c r="K509" s="2" t="inlineStr">
        <is>
          <t>UTCUBAMBA</t>
        </is>
      </c>
      <c r="L509" s="2" t="inlineStr">
        <is>
          <t>BAGUA GRANDE</t>
        </is>
      </c>
      <c r="M509" s="2" t="inlineStr">
        <is>
          <t>AV. CHACHAPOYAS NRO. 3125</t>
        </is>
      </c>
      <c r="N509" s="2" t="inlineStr">
        <is>
          <t>-</t>
        </is>
      </c>
      <c r="O509" s="2" t="inlineStr">
        <is>
          <t>-</t>
        </is>
      </c>
      <c r="P509" s="2" t="inlineStr">
        <is>
          <t>SIN ACTIVIDAD</t>
        </is>
      </c>
      <c r="Q509" s="2" t="inlineStr">
        <is>
          <t>ELAB. CACAO, CHOCOLATE Y CONFIT.</t>
        </is>
      </c>
      <c r="R509" s="2" t="inlineStr">
        <is>
          <t>VTA.  MAY. DE MATERIAS PRIMAS AGROPEC.</t>
        </is>
      </c>
      <c r="S509" s="2" t="inlineStr">
        <is>
          <t>-</t>
        </is>
      </c>
      <c r="T509" s="2" t="inlineStr">
        <is>
          <t>NO</t>
        </is>
      </c>
      <c r="U509" s="2" t="inlineStr">
        <is>
          <t>-</t>
        </is>
      </c>
      <c r="V509" s="2" t="inlineStr">
        <is>
          <t>-</t>
        </is>
      </c>
      <c r="W509" s="2" t="inlineStr">
        <is>
          <t>-</t>
        </is>
      </c>
      <c r="X509" s="2" t="inlineStr">
        <is>
          <t>-</t>
        </is>
      </c>
    </row>
    <row r="510">
      <c r="A510" s="2" t="inlineStr">
        <is>
          <t>20604817146</t>
        </is>
      </c>
      <c r="B510" s="2" t="inlineStr">
        <is>
          <t>ASOCIACION DE PRODUCTORES GANADEROS, LECHEROS Y AGRICULTORA ECOLOGICA DE CUYAY - CHUQUIBAMBA</t>
        </is>
      </c>
      <c r="C510" s="2" t="inlineStr">
        <is>
          <t>ASOCIACION</t>
        </is>
      </c>
      <c r="D510" s="2" t="inlineStr">
        <is>
          <t>-</t>
        </is>
      </c>
      <c r="E510" s="2" t="inlineStr">
        <is>
          <t>-</t>
        </is>
      </c>
      <c r="F510" s="2" t="inlineStr">
        <is>
          <t>HABIDO</t>
        </is>
      </c>
      <c r="G510" s="2" t="inlineStr">
        <is>
          <t>BAJA DE OFICIO</t>
        </is>
      </c>
      <c r="H510" s="2" t="inlineStr">
        <is>
          <t>05/06/2019</t>
        </is>
      </c>
      <c r="I510" s="2" t="inlineStr">
        <is>
          <t>05/06/2019</t>
        </is>
      </c>
      <c r="J510" s="2" t="inlineStr">
        <is>
          <t>AREQUIPA</t>
        </is>
      </c>
      <c r="K510" s="2" t="inlineStr">
        <is>
          <t>CONDESUYOS</t>
        </is>
      </c>
      <c r="L510" s="2" t="inlineStr">
        <is>
          <t>CHUQUIBAMBA</t>
        </is>
      </c>
      <c r="M510" s="2" t="inlineStr">
        <is>
          <t>CAL. GRAU NRO. --</t>
        </is>
      </c>
      <c r="N510" s="2" t="inlineStr">
        <is>
          <t>-</t>
        </is>
      </c>
      <c r="O510" s="2" t="inlineStr">
        <is>
          <t>-</t>
        </is>
      </c>
      <c r="P510" s="2" t="inlineStr">
        <is>
          <t>SIN ACTIVIDAD</t>
        </is>
      </c>
      <c r="Q510" s="2" t="inlineStr">
        <is>
          <t>ACTIVIDADES OTRAS ASOCIACIONES NCP.</t>
        </is>
      </c>
      <c r="R510" s="2" t="inlineStr">
        <is>
          <t>-</t>
        </is>
      </c>
      <c r="S510" s="2" t="inlineStr">
        <is>
          <t>-</t>
        </is>
      </c>
      <c r="T510" s="2" t="inlineStr">
        <is>
          <t>NO</t>
        </is>
      </c>
      <c r="U510" s="2" t="inlineStr">
        <is>
          <t>-</t>
        </is>
      </c>
      <c r="V510" s="2" t="inlineStr">
        <is>
          <t>-</t>
        </is>
      </c>
      <c r="W510" s="2" t="inlineStr">
        <is>
          <t>-</t>
        </is>
      </c>
      <c r="X510" s="2" t="inlineStr">
        <is>
          <t>-</t>
        </is>
      </c>
    </row>
    <row r="511">
      <c r="A511" s="2" t="inlineStr">
        <is>
          <t>20602684335</t>
        </is>
      </c>
      <c r="B511" s="2" t="inlineStr">
        <is>
          <t>ASOCIACION PRODUCTORES AGROPECUARIOS MARCO VILCA ARGAMA ALTA</t>
        </is>
      </c>
      <c r="C511" s="2" t="inlineStr">
        <is>
          <t>ASOCIACION</t>
        </is>
      </c>
      <c r="D511" s="2" t="inlineStr">
        <is>
          <t>-</t>
        </is>
      </c>
      <c r="E511" s="2" t="inlineStr">
        <is>
          <t>-</t>
        </is>
      </c>
      <c r="F511" s="2" t="inlineStr">
        <is>
          <t>HABIDO</t>
        </is>
      </c>
      <c r="G511" s="2" t="inlineStr">
        <is>
          <t>BAJA DE OFICIO</t>
        </is>
      </c>
      <c r="H511" s="2" t="inlineStr">
        <is>
          <t>04/12/2017</t>
        </is>
      </c>
      <c r="I511" s="2" t="inlineStr">
        <is>
          <t>04/12/2017</t>
        </is>
      </c>
      <c r="J511" s="2" t="inlineStr">
        <is>
          <t>APURIMAC</t>
        </is>
      </c>
      <c r="K511" s="2" t="inlineStr">
        <is>
          <t>ANDAHUAYLAS</t>
        </is>
      </c>
      <c r="L511" s="2" t="inlineStr">
        <is>
          <t>PACUCHA</t>
        </is>
      </c>
      <c r="M511" s="2" t="inlineStr">
        <is>
          <t>NRO. SN C.P. ARGAMA ALTA (C1P 30MT DE CANCHA SINTETICA ARGAMA ALTA)</t>
        </is>
      </c>
      <c r="N511" s="2" t="inlineStr">
        <is>
          <t>-</t>
        </is>
      </c>
      <c r="O511" s="2" t="inlineStr">
        <is>
          <t>-</t>
        </is>
      </c>
      <c r="P511" s="2" t="inlineStr">
        <is>
          <t>SIN ACTIVIDAD</t>
        </is>
      </c>
      <c r="Q511" s="2" t="inlineStr">
        <is>
          <t>ACTIVIDADES OTRAS ASOCIACIONES NCP.</t>
        </is>
      </c>
      <c r="R511" s="2" t="inlineStr">
        <is>
          <t>-</t>
        </is>
      </c>
      <c r="S511" s="2" t="inlineStr">
        <is>
          <t>-</t>
        </is>
      </c>
      <c r="T511" s="2" t="inlineStr">
        <is>
          <t>NO</t>
        </is>
      </c>
      <c r="U511" s="2" t="inlineStr">
        <is>
          <t>-</t>
        </is>
      </c>
      <c r="V511" s="2" t="inlineStr">
        <is>
          <t>-</t>
        </is>
      </c>
      <c r="W511" s="2" t="inlineStr">
        <is>
          <t>-</t>
        </is>
      </c>
      <c r="X511" s="2" t="inlineStr">
        <is>
          <t>-</t>
        </is>
      </c>
    </row>
    <row r="512">
      <c r="A512" s="2" t="inlineStr">
        <is>
          <t>20480762895</t>
        </is>
      </c>
      <c r="B512" s="2" t="inlineStr">
        <is>
          <t>ASOCIACION DE PRODUCTORES AGROPECUARIOS LA FLOR DE CAFE</t>
        </is>
      </c>
      <c r="C512" s="2" t="inlineStr">
        <is>
          <t>ASOCIACION</t>
        </is>
      </c>
      <c r="D512" s="2" t="inlineStr">
        <is>
          <t>-</t>
        </is>
      </c>
      <c r="E512" s="2" t="inlineStr">
        <is>
          <t>-</t>
        </is>
      </c>
      <c r="F512" s="2" t="inlineStr">
        <is>
          <t>HABIDO</t>
        </is>
      </c>
      <c r="G512" s="2" t="inlineStr">
        <is>
          <t>BAJA DE OFICIO</t>
        </is>
      </c>
      <c r="H512" s="2" t="inlineStr">
        <is>
          <t>22/12/2009</t>
        </is>
      </c>
      <c r="I512" s="2" t="inlineStr">
        <is>
          <t>01/12/2009</t>
        </is>
      </c>
      <c r="J512" s="2" t="inlineStr">
        <is>
          <t>AMAZONAS</t>
        </is>
      </c>
      <c r="K512" s="2" t="inlineStr">
        <is>
          <t>RODRIGUEZ DE MENDOZA</t>
        </is>
      </c>
      <c r="L512" s="2" t="inlineStr">
        <is>
          <t>SAN NICOLAS</t>
        </is>
      </c>
      <c r="M512" s="2" t="inlineStr">
        <is>
          <t>JR. ALONSO DE ALVARADO NRO. S/ N BARRIO DE ONCHE (FRENTE A FISCALIA. COLOR BLANCA)</t>
        </is>
      </c>
      <c r="N512" s="2" t="inlineStr">
        <is>
          <t>-</t>
        </is>
      </c>
      <c r="O512" s="2" t="inlineStr">
        <is>
          <t>-</t>
        </is>
      </c>
      <c r="P512" s="2" t="inlineStr">
        <is>
          <t>EXPORTADOR</t>
        </is>
      </c>
      <c r="Q512" s="2" t="inlineStr">
        <is>
          <t>ACTIVIDADES OTRAS ASOCIACIONES NCP.</t>
        </is>
      </c>
      <c r="R512" s="2" t="inlineStr">
        <is>
          <t>SERVICIOS AGRICOLAS, GANADERAS.</t>
        </is>
      </c>
      <c r="S512" s="2" t="inlineStr">
        <is>
          <t>TRANSPORTE  DE CARGA POR CARRETERA.</t>
        </is>
      </c>
      <c r="T512" s="2" t="inlineStr">
        <is>
          <t>NO</t>
        </is>
      </c>
      <c r="U512" s="2" t="inlineStr">
        <is>
          <t>-</t>
        </is>
      </c>
      <c r="V512" s="2" t="inlineStr">
        <is>
          <t>-</t>
        </is>
      </c>
      <c r="W512" s="2" t="inlineStr">
        <is>
          <t>-</t>
        </is>
      </c>
      <c r="X512" s="2" t="inlineStr">
        <is>
          <t>-</t>
        </is>
      </c>
    </row>
    <row r="513">
      <c r="A513" s="2" t="inlineStr">
        <is>
          <t>20603368011</t>
        </is>
      </c>
      <c r="B513" s="2" t="inlineStr">
        <is>
          <t>ASOCIACION DE AGRICULTORES PLATANEROS DE PADRE ABAD</t>
        </is>
      </c>
      <c r="C513" s="2" t="inlineStr">
        <is>
          <t>ASOCIACION</t>
        </is>
      </c>
      <c r="D513" s="2" t="inlineStr">
        <is>
          <t>-</t>
        </is>
      </c>
      <c r="E513" s="2" t="inlineStr">
        <is>
          <t>-</t>
        </is>
      </c>
      <c r="F513" s="2" t="inlineStr">
        <is>
          <t>NO HABIDO</t>
        </is>
      </c>
      <c r="G513" s="2" t="inlineStr">
        <is>
          <t>BAJA DE OFICIO</t>
        </is>
      </c>
      <c r="H513" s="2" t="inlineStr">
        <is>
          <t>04/12/2019</t>
        </is>
      </c>
      <c r="I513" s="2" t="inlineStr">
        <is>
          <t>04/12/2019</t>
        </is>
      </c>
      <c r="J513" s="2" t="inlineStr">
        <is>
          <t>UCAYALI</t>
        </is>
      </c>
      <c r="K513" s="2" t="inlineStr">
        <is>
          <t>PADRE ABAD</t>
        </is>
      </c>
      <c r="L513" s="2" t="inlineStr">
        <is>
          <t>PADRE ABAD</t>
        </is>
      </c>
      <c r="M513" s="2" t="inlineStr">
        <is>
          <t>JR. SAN MARTIN MZA. A LOTE. 5 (AL COSTADO DEL TERMINAL TERRESTRE)</t>
        </is>
      </c>
      <c r="N513" s="2" t="inlineStr">
        <is>
          <t>-</t>
        </is>
      </c>
      <c r="O513" s="2" t="inlineStr">
        <is>
          <t>-</t>
        </is>
      </c>
      <c r="P513" s="2" t="inlineStr">
        <is>
          <t>SIN ACTIVIDAD</t>
        </is>
      </c>
      <c r="Q513" s="2" t="inlineStr">
        <is>
          <t>CULTIVO DE FRUTAS.</t>
        </is>
      </c>
      <c r="R513" s="2" t="inlineStr">
        <is>
          <t>ACTIVIDADES OTRAS ASOCIACIONES NCP.</t>
        </is>
      </c>
      <c r="S513" s="2" t="inlineStr">
        <is>
          <t>-</t>
        </is>
      </c>
      <c r="T513" s="2" t="inlineStr">
        <is>
          <t>NO</t>
        </is>
      </c>
      <c r="U513" s="2" t="inlineStr">
        <is>
          <t>-</t>
        </is>
      </c>
      <c r="V513" s="2" t="inlineStr">
        <is>
          <t>-</t>
        </is>
      </c>
      <c r="W513" s="2" t="inlineStr">
        <is>
          <t>-</t>
        </is>
      </c>
      <c r="X513" s="2" t="inlineStr">
        <is>
          <t>-</t>
        </is>
      </c>
    </row>
    <row r="514">
      <c r="A514" s="2" t="inlineStr">
        <is>
          <t>20491248646</t>
        </is>
      </c>
      <c r="B514" s="2" t="inlineStr">
        <is>
          <t>ASOCIACION DE PRODUCTORES AGROPECUARIOS QUISAGUI - RIO BLANCO</t>
        </is>
      </c>
      <c r="C514" s="2" t="inlineStr">
        <is>
          <t>ASOCIACION</t>
        </is>
      </c>
      <c r="D514" s="2" t="inlineStr">
        <is>
          <t>-</t>
        </is>
      </c>
      <c r="E514" s="2" t="inlineStr">
        <is>
          <t>-</t>
        </is>
      </c>
      <c r="F514" s="2" t="inlineStr">
        <is>
          <t>HABIDO</t>
        </is>
      </c>
      <c r="G514" s="2" t="inlineStr">
        <is>
          <t>BAJA DE OFICIO</t>
        </is>
      </c>
      <c r="H514" s="2" t="inlineStr">
        <is>
          <t>11/02/2020</t>
        </is>
      </c>
      <c r="I514" s="2" t="inlineStr">
        <is>
          <t>11/02/2020</t>
        </is>
      </c>
      <c r="J514" s="2" t="inlineStr">
        <is>
          <t>APURIMAC</t>
        </is>
      </c>
      <c r="K514" s="2" t="inlineStr">
        <is>
          <t>CHINCHEROS</t>
        </is>
      </c>
      <c r="L514" s="2" t="inlineStr">
        <is>
          <t>HUACCANA</t>
        </is>
      </c>
      <c r="M514" s="2" t="inlineStr">
        <is>
          <t>ANEXO SAPICHACA NRO. SN C.P. RIO BLANCO (FT LLANTERIA DANY C19 LADRILLO)</t>
        </is>
      </c>
      <c r="N514" s="2" t="inlineStr">
        <is>
          <t>-</t>
        </is>
      </c>
      <c r="O514" s="2" t="inlineStr">
        <is>
          <t>-</t>
        </is>
      </c>
      <c r="P514" s="2" t="inlineStr">
        <is>
          <t>SIN ACTIVIDAD</t>
        </is>
      </c>
      <c r="Q514" s="2" t="inlineStr">
        <is>
          <t>CULTIVO DE FRUTAS.</t>
        </is>
      </c>
      <c r="R514" s="2" t="inlineStr">
        <is>
          <t>-</t>
        </is>
      </c>
      <c r="S514" s="2" t="inlineStr">
        <is>
          <t>-</t>
        </is>
      </c>
      <c r="T514" s="2" t="inlineStr">
        <is>
          <t>NO</t>
        </is>
      </c>
      <c r="U514" s="2" t="inlineStr">
        <is>
          <t>-</t>
        </is>
      </c>
      <c r="V514" s="2" t="inlineStr">
        <is>
          <t>-</t>
        </is>
      </c>
      <c r="W514" s="2" t="inlineStr">
        <is>
          <t>-</t>
        </is>
      </c>
      <c r="X514" s="2" t="inlineStr">
        <is>
          <t>-</t>
        </is>
      </c>
    </row>
    <row r="515">
      <c r="A515" s="2" t="inlineStr">
        <is>
          <t>20147443120</t>
        </is>
      </c>
      <c r="B515" s="2" t="inlineStr">
        <is>
          <t>COOPERATIVA AGRARIA CAFETALERA TIRIJUAY PAVAYOC LTDA 013-B-VII</t>
        </is>
      </c>
      <c r="C515" s="2" t="inlineStr">
        <is>
          <t>COOPERATIVAS, SAIS, CAPS</t>
        </is>
      </c>
      <c r="D515" s="2" t="inlineStr">
        <is>
          <t>-</t>
        </is>
      </c>
      <c r="E515" s="2" t="inlineStr">
        <is>
          <t>-</t>
        </is>
      </c>
      <c r="F515" s="2" t="inlineStr">
        <is>
          <t>NO HABIDO</t>
        </is>
      </c>
      <c r="G515" s="2" t="inlineStr">
        <is>
          <t>SUSPENSION TEMPORAL</t>
        </is>
      </c>
      <c r="H515" s="2" t="inlineStr">
        <is>
          <t>01/07/1993</t>
        </is>
      </c>
      <c r="I515" s="2" t="inlineStr">
        <is>
          <t>01/10/1975</t>
        </is>
      </c>
      <c r="J515" s="2" t="inlineStr">
        <is>
          <t>CUSCO</t>
        </is>
      </c>
      <c r="K515" s="2" t="inlineStr">
        <is>
          <t>LA CONVENCION</t>
        </is>
      </c>
      <c r="L515" s="2" t="inlineStr">
        <is>
          <t>OCOBAMBA</t>
        </is>
      </c>
      <c r="M515" s="2" t="inlineStr">
        <is>
          <t>NRO. SN C.P. DE VERSALLES (CALLE PRINCIPAL FRENT A ESCUELA C2P AZUL)</t>
        </is>
      </c>
      <c r="N515" s="2" t="inlineStr">
        <is>
          <t>-</t>
        </is>
      </c>
      <c r="O515" s="2" t="inlineStr">
        <is>
          <t>-</t>
        </is>
      </c>
      <c r="P515" s="2" t="inlineStr">
        <is>
          <t>SIN ACTIVIDAD</t>
        </is>
      </c>
      <c r="Q515" s="2" t="inlineStr">
        <is>
          <t>VTA. MAY. MATERIALES DE CONSTRUCCION.</t>
        </is>
      </c>
      <c r="R515" s="2" t="inlineStr">
        <is>
          <t>SERVICIOS AGRICOLAS, GANADERAS.</t>
        </is>
      </c>
      <c r="S515" s="2" t="inlineStr">
        <is>
          <t>-</t>
        </is>
      </c>
      <c r="T515" s="2" t="inlineStr">
        <is>
          <t>NO</t>
        </is>
      </c>
      <c r="U515" s="2" t="inlineStr">
        <is>
          <t>-</t>
        </is>
      </c>
      <c r="V515" s="2" t="inlineStr">
        <is>
          <t>-</t>
        </is>
      </c>
      <c r="W515" s="2" t="inlineStr">
        <is>
          <t>-</t>
        </is>
      </c>
      <c r="X515" s="2" t="inlineStr">
        <is>
          <t>-</t>
        </is>
      </c>
    </row>
    <row r="516">
      <c r="A516" s="2" t="inlineStr">
        <is>
          <t>20612380571</t>
        </is>
      </c>
      <c r="B516" s="2" t="inlineStr">
        <is>
          <t>ASOCIACION DE PRODUCTORES AGROPECUARIOS, GANADEROS, CHAQUILBAMBA, LA LECHERIA</t>
        </is>
      </c>
      <c r="C516" s="2" t="inlineStr">
        <is>
          <t>ASOCIACION</t>
        </is>
      </c>
      <c r="D516" s="2" t="inlineStr">
        <is>
          <t>-</t>
        </is>
      </c>
      <c r="E516" s="2" t="inlineStr">
        <is>
          <t>-</t>
        </is>
      </c>
      <c r="F516" s="2" t="inlineStr">
        <is>
          <t>HABIDO</t>
        </is>
      </c>
      <c r="G516" s="2" t="inlineStr">
        <is>
          <t>BAJA DE OFICIO</t>
        </is>
      </c>
      <c r="H516" s="2" t="inlineStr">
        <is>
          <t>23/04/2025</t>
        </is>
      </c>
      <c r="I516" s="2" t="inlineStr">
        <is>
          <t>23/04/2025</t>
        </is>
      </c>
      <c r="J516" s="2" t="inlineStr">
        <is>
          <t>LA LIBERTAD</t>
        </is>
      </c>
      <c r="K516" s="2" t="inlineStr">
        <is>
          <t>SANCHEZ CARRION</t>
        </is>
      </c>
      <c r="L516" s="2" t="inlineStr">
        <is>
          <t>MARCABAL</t>
        </is>
      </c>
      <c r="M516" s="2" t="inlineStr">
        <is>
          <t>JR. ABELARDO GAMARRA RONDO NRO. 207 OTR. C.P.M. CHAQUILBAMBA</t>
        </is>
      </c>
      <c r="N516" s="2" t="inlineStr">
        <is>
          <t>-</t>
        </is>
      </c>
      <c r="O516" s="2" t="inlineStr">
        <is>
          <t>-</t>
        </is>
      </c>
      <c r="P516" s="2" t="inlineStr">
        <is>
          <t>SIN ACTIVIDAD</t>
        </is>
      </c>
      <c r="Q516" s="2" t="inlineStr">
        <is>
          <t>ELAB DE PRODUCTOS LACTEOS.</t>
        </is>
      </c>
      <c r="R516" s="2" t="inlineStr">
        <is>
          <t>CRIA DE GANADO.</t>
        </is>
      </c>
      <c r="S516" s="2" t="inlineStr">
        <is>
          <t>EXPLOTACION MIXTA.</t>
        </is>
      </c>
      <c r="T516" s="2" t="inlineStr">
        <is>
          <t>NO</t>
        </is>
      </c>
      <c r="U516" s="2" t="inlineStr">
        <is>
          <t>-</t>
        </is>
      </c>
      <c r="V516" s="2" t="inlineStr">
        <is>
          <t>-</t>
        </is>
      </c>
      <c r="W516" s="2" t="inlineStr">
        <is>
          <t>-</t>
        </is>
      </c>
      <c r="X516" s="2" t="inlineStr">
        <is>
          <t>-</t>
        </is>
      </c>
    </row>
    <row r="517">
      <c r="A517" s="2" t="inlineStr">
        <is>
          <t>20606214082</t>
        </is>
      </c>
      <c r="B517" s="2" t="inlineStr">
        <is>
          <t>COOPERATIVA AGRARIA QORI QUINUA TARACO LTDA</t>
        </is>
      </c>
      <c r="C517" s="2" t="inlineStr">
        <is>
          <t>COOPERATIVAS, SAIS, CAPS</t>
        </is>
      </c>
      <c r="D517" s="2" t="inlineStr">
        <is>
          <t>-</t>
        </is>
      </c>
      <c r="E517" s="2" t="inlineStr">
        <is>
          <t>-</t>
        </is>
      </c>
      <c r="F517" s="2" t="inlineStr">
        <is>
          <t>HABIDO</t>
        </is>
      </c>
      <c r="G517" s="2" t="inlineStr">
        <is>
          <t>SUSPENSION TEMPORAL</t>
        </is>
      </c>
      <c r="H517" s="2" t="inlineStr">
        <is>
          <t>20/07/2020</t>
        </is>
      </c>
      <c r="I517" s="2" t="inlineStr">
        <is>
          <t>01/08/2020</t>
        </is>
      </c>
      <c r="J517" s="2" t="inlineStr">
        <is>
          <t>PUNO</t>
        </is>
      </c>
      <c r="K517" s="2" t="inlineStr">
        <is>
          <t>HUANCANE</t>
        </is>
      </c>
      <c r="L517" s="2" t="inlineStr">
        <is>
          <t>TARACO</t>
        </is>
      </c>
      <c r="M517" s="2" t="inlineStr">
        <is>
          <t>AV. PANAMERICANA NRO. SN (PARC. JASANA CENTRAL - A 300 MTS CENFORP)</t>
        </is>
      </c>
      <c r="N517" s="2" t="inlineStr">
        <is>
          <t>-</t>
        </is>
      </c>
      <c r="O517" s="2" t="inlineStr">
        <is>
          <t>-</t>
        </is>
      </c>
      <c r="P517" s="2" t="inlineStr">
        <is>
          <t>SIN ACTIVIDAD</t>
        </is>
      </c>
      <c r="Q517" s="2" t="inlineStr">
        <is>
          <t>EXPLOTACION MIXTA.</t>
        </is>
      </c>
      <c r="R517" s="2" t="inlineStr">
        <is>
          <t>-</t>
        </is>
      </c>
      <c r="S517" s="2" t="inlineStr">
        <is>
          <t>-</t>
        </is>
      </c>
      <c r="T517" s="2" t="inlineStr">
        <is>
          <t>NO</t>
        </is>
      </c>
      <c r="U517" s="2" t="inlineStr">
        <is>
          <t>-</t>
        </is>
      </c>
      <c r="V517" s="2" t="inlineStr">
        <is>
          <t>-</t>
        </is>
      </c>
      <c r="W517" s="2" t="inlineStr">
        <is>
          <t>-</t>
        </is>
      </c>
      <c r="X517" s="2" t="inlineStr">
        <is>
          <t>-</t>
        </is>
      </c>
    </row>
    <row r="518">
      <c r="A518" s="2" t="inlineStr">
        <is>
          <t>20600588851</t>
        </is>
      </c>
      <c r="B518" s="2" t="inlineStr">
        <is>
          <t>ASOCIACION DE PRODUCTORES AGROPECUARIOS DEL VALLE DE VISTA ALEGRE - PARIAHUANCA</t>
        </is>
      </c>
      <c r="C518" s="2" t="inlineStr">
        <is>
          <t>ASOCIACION</t>
        </is>
      </c>
      <c r="D518" s="2" t="inlineStr">
        <is>
          <t>-</t>
        </is>
      </c>
      <c r="E518" s="2" t="inlineStr">
        <is>
          <t>-</t>
        </is>
      </c>
      <c r="F518" s="2" t="inlineStr">
        <is>
          <t>HABIDO</t>
        </is>
      </c>
      <c r="G518" s="2" t="inlineStr">
        <is>
          <t>SUSPENSION TEMPORAL</t>
        </is>
      </c>
      <c r="H518" s="2" t="inlineStr">
        <is>
          <t>13/08/2015</t>
        </is>
      </c>
      <c r="I518" s="2" t="inlineStr">
        <is>
          <t>01/11/2015</t>
        </is>
      </c>
      <c r="J518" s="2" t="inlineStr">
        <is>
          <t>JUNIN</t>
        </is>
      </c>
      <c r="K518" s="2" t="inlineStr">
        <is>
          <t>HUANCAYO</t>
        </is>
      </c>
      <c r="L518" s="2" t="inlineStr">
        <is>
          <t>PARIAHUANCA</t>
        </is>
      </c>
      <c r="M518" s="2" t="inlineStr">
        <is>
          <t>CAR. PRINCIPAL NRO. SN ANX. VISTA ALEGRE (EN CASA COMUNAL- COSTADO DE JARDIN)</t>
        </is>
      </c>
      <c r="N518" s="2" t="inlineStr">
        <is>
          <t>-</t>
        </is>
      </c>
      <c r="O518" s="2" t="inlineStr">
        <is>
          <t>-</t>
        </is>
      </c>
      <c r="P518" s="2" t="inlineStr">
        <is>
          <t>SIN ACTIVIDAD</t>
        </is>
      </c>
      <c r="Q518" s="2" t="inlineStr">
        <is>
          <t>OTRAS ACTIVIDADES DE TRANSPORTES.</t>
        </is>
      </c>
      <c r="R518" s="2" t="inlineStr">
        <is>
          <t>CULTIVO DE FRUTAS.</t>
        </is>
      </c>
      <c r="S518" s="2" t="inlineStr">
        <is>
          <t>-</t>
        </is>
      </c>
      <c r="T518" s="2" t="inlineStr">
        <is>
          <t>NO</t>
        </is>
      </c>
      <c r="U518" s="2" t="inlineStr">
        <is>
          <t>-</t>
        </is>
      </c>
      <c r="V518" s="2" t="inlineStr">
        <is>
          <t>-</t>
        </is>
      </c>
      <c r="W518" s="2" t="inlineStr">
        <is>
          <t>-</t>
        </is>
      </c>
      <c r="X518" s="2" t="inlineStr">
        <is>
          <t>-</t>
        </is>
      </c>
    </row>
    <row r="519">
      <c r="A519" s="2" t="inlineStr">
        <is>
          <t>20612229105</t>
        </is>
      </c>
      <c r="B519" s="2" t="inlineStr">
        <is>
          <t>ASOCIACION DE PRODUCTORES AGROPECUARIOS Y VECINOS COLINDANTES DE LA PLANTA COMPRESORA KAMANI ABRA</t>
        </is>
      </c>
      <c r="C519" s="2" t="inlineStr">
        <is>
          <t>ASOCIACION</t>
        </is>
      </c>
      <c r="D519" s="2" t="inlineStr">
        <is>
          <t>-</t>
        </is>
      </c>
      <c r="E519" s="2" t="inlineStr">
        <is>
          <t>-</t>
        </is>
      </c>
      <c r="F519" s="2" t="inlineStr">
        <is>
          <t>HABIDO</t>
        </is>
      </c>
      <c r="G519" s="2" t="inlineStr">
        <is>
          <t>BAJA DE OFICIO</t>
        </is>
      </c>
      <c r="H519" s="2" t="inlineStr">
        <is>
          <t>22/02/2024</t>
        </is>
      </c>
      <c r="I519" s="2" t="inlineStr">
        <is>
          <t>01/03/2024</t>
        </is>
      </c>
      <c r="J519" s="2" t="inlineStr">
        <is>
          <t>CUSCO</t>
        </is>
      </c>
      <c r="K519" s="2" t="inlineStr">
        <is>
          <t>LA CONVENCION</t>
        </is>
      </c>
      <c r="L519" s="2" t="inlineStr">
        <is>
          <t>KUMPIRUSHIATO</t>
        </is>
      </c>
      <c r="M519" s="2" t="inlineStr">
        <is>
          <t>NRO. SN CIGAKIATO (PLANTA COMPRESORA)</t>
        </is>
      </c>
      <c r="N519" s="2" t="inlineStr">
        <is>
          <t>-</t>
        </is>
      </c>
      <c r="O519" s="2" t="inlineStr">
        <is>
          <t>-</t>
        </is>
      </c>
      <c r="P519" s="2" t="inlineStr">
        <is>
          <t>SIN ACTIVIDAD</t>
        </is>
      </c>
      <c r="Q519" s="2" t="inlineStr">
        <is>
          <t>SERVICIOS AGRICOLAS, GANADERAS.</t>
        </is>
      </c>
      <c r="R519" s="2" t="inlineStr">
        <is>
          <t>-</t>
        </is>
      </c>
      <c r="S519" s="2" t="inlineStr">
        <is>
          <t>-</t>
        </is>
      </c>
      <c r="T519" s="2" t="inlineStr">
        <is>
          <t>NO</t>
        </is>
      </c>
      <c r="U519" s="2" t="inlineStr">
        <is>
          <t>-</t>
        </is>
      </c>
      <c r="V519" s="2" t="inlineStr">
        <is>
          <t>-</t>
        </is>
      </c>
      <c r="W519" s="2" t="inlineStr">
        <is>
          <t>-</t>
        </is>
      </c>
      <c r="X519" s="2" t="inlineStr">
        <is>
          <t>-</t>
        </is>
      </c>
    </row>
    <row r="520">
      <c r="A520" s="2" t="inlineStr">
        <is>
          <t>20490672835</t>
        </is>
      </c>
      <c r="B520" s="2" t="inlineStr">
        <is>
          <t>ASOCIACION DE PRODUCTORES FLOR DE PAPA DE CHULLCUISA ALTA - ASOCIACION FLOR DE PAPA</t>
        </is>
      </c>
      <c r="C520" s="2" t="inlineStr">
        <is>
          <t>ASOCIACION</t>
        </is>
      </c>
      <c r="D520" s="2" t="inlineStr">
        <is>
          <t>-</t>
        </is>
      </c>
      <c r="E520" s="2" t="inlineStr">
        <is>
          <t>-</t>
        </is>
      </c>
      <c r="F520" s="2" t="inlineStr">
        <is>
          <t>HABIDO</t>
        </is>
      </c>
      <c r="G520" s="2" t="inlineStr">
        <is>
          <t>BAJA DE OFICIO</t>
        </is>
      </c>
      <c r="H520" s="2" t="inlineStr">
        <is>
          <t>07/05/2019</t>
        </is>
      </c>
      <c r="I520" s="2" t="inlineStr">
        <is>
          <t>07/05/2019</t>
        </is>
      </c>
      <c r="J520" s="2" t="inlineStr">
        <is>
          <t>APURIMAC</t>
        </is>
      </c>
      <c r="K520" s="2" t="inlineStr">
        <is>
          <t>ANDAHUAYLAS</t>
        </is>
      </c>
      <c r="L520" s="2" t="inlineStr">
        <is>
          <t>SAN JERONIMO</t>
        </is>
      </c>
      <c r="M520" s="2" t="inlineStr">
        <is>
          <t>NRO. SN COM. CHULLCUISA ALTA (A 50 MTS APROX DE IE INICIAL)</t>
        </is>
      </c>
      <c r="N520" s="2" t="inlineStr">
        <is>
          <t>-</t>
        </is>
      </c>
      <c r="O520" s="2" t="inlineStr">
        <is>
          <t>-</t>
        </is>
      </c>
      <c r="P520" s="2" t="inlineStr">
        <is>
          <t>SIN ACTIVIDAD</t>
        </is>
      </c>
      <c r="Q520" s="2" t="inlineStr">
        <is>
          <t>CULTIVO DE HORTALIZAS Y LEGUMBRES.</t>
        </is>
      </c>
      <c r="R520" s="2" t="inlineStr">
        <is>
          <t>-</t>
        </is>
      </c>
      <c r="S520" s="2" t="inlineStr">
        <is>
          <t>-</t>
        </is>
      </c>
      <c r="T520" s="2" t="inlineStr">
        <is>
          <t>NO</t>
        </is>
      </c>
      <c r="U520" s="2" t="inlineStr">
        <is>
          <t>-</t>
        </is>
      </c>
      <c r="V520" s="2" t="inlineStr">
        <is>
          <t>-</t>
        </is>
      </c>
      <c r="W520" s="2" t="inlineStr">
        <is>
          <t>-</t>
        </is>
      </c>
      <c r="X520" s="2" t="inlineStr">
        <is>
          <t>-</t>
        </is>
      </c>
    </row>
    <row r="521">
      <c r="A521" s="2" t="inlineStr">
        <is>
          <t>20608664450</t>
        </is>
      </c>
      <c r="B521" s="2" t="inlineStr">
        <is>
          <t>COOPERATIVA AGRARIA DE SERVICIOS MULTIPLES APU RIMAQ LTDA-COOP. APU RIMAQ LTDA</t>
        </is>
      </c>
      <c r="C521" s="2" t="inlineStr">
        <is>
          <t>COOPERATIVAS, SAIS, CAPS</t>
        </is>
      </c>
      <c r="D521" s="2" t="inlineStr">
        <is>
          <t>-</t>
        </is>
      </c>
      <c r="E521" s="2" t="inlineStr">
        <is>
          <t>-</t>
        </is>
      </c>
      <c r="F521" s="2" t="inlineStr">
        <is>
          <t>HABIDO</t>
        </is>
      </c>
      <c r="G521" s="2" t="inlineStr">
        <is>
          <t>SUSPENSION TEMPORAL</t>
        </is>
      </c>
      <c r="H521" s="2" t="inlineStr">
        <is>
          <t>27/10/2021</t>
        </is>
      </c>
      <c r="I521" s="2" t="inlineStr">
        <is>
          <t>27/10/2021</t>
        </is>
      </c>
      <c r="J521" s="2" t="inlineStr">
        <is>
          <t>APURIMAC</t>
        </is>
      </c>
      <c r="K521" s="2" t="inlineStr">
        <is>
          <t>ANDAHUAYLAS</t>
        </is>
      </c>
      <c r="L521" s="2" t="inlineStr">
        <is>
          <t>ANDAHUAYLAS</t>
        </is>
      </c>
      <c r="M521" s="2" t="inlineStr">
        <is>
          <t>AV. LOS CHANCAS NRO. 741 (AL COSTADO DE LA SUNARP)</t>
        </is>
      </c>
      <c r="N521" s="2" t="inlineStr">
        <is>
          <t>-</t>
        </is>
      </c>
      <c r="O521" s="2" t="inlineStr">
        <is>
          <t>-</t>
        </is>
      </c>
      <c r="P521" s="2" t="inlineStr">
        <is>
          <t>SIN ACTIVIDAD</t>
        </is>
      </c>
      <c r="Q521" s="2" t="inlineStr">
        <is>
          <t>SERVICIOS AGRICOLAS, GANADERAS.</t>
        </is>
      </c>
      <c r="R521" s="2" t="inlineStr">
        <is>
          <t>-</t>
        </is>
      </c>
      <c r="S521" s="2" t="inlineStr">
        <is>
          <t>-</t>
        </is>
      </c>
      <c r="T521" s="2" t="inlineStr">
        <is>
          <t>NO</t>
        </is>
      </c>
      <c r="U521" s="2" t="inlineStr">
        <is>
          <t>-</t>
        </is>
      </c>
      <c r="V521" s="2" t="inlineStr">
        <is>
          <t>-</t>
        </is>
      </c>
      <c r="W521" s="2" t="inlineStr">
        <is>
          <t>-</t>
        </is>
      </c>
      <c r="X521" s="2" t="inlineStr">
        <is>
          <t>-</t>
        </is>
      </c>
    </row>
    <row r="522">
      <c r="A522" s="2" t="inlineStr">
        <is>
          <t>20534142146</t>
        </is>
      </c>
      <c r="B522" s="2" t="inlineStr">
        <is>
          <t>ASOCIACION DE PRODUCTORES Y COMERCIANTES DE TARA DE PUCHKA</t>
        </is>
      </c>
      <c r="C522" s="2" t="inlineStr">
        <is>
          <t>ASOCIACION</t>
        </is>
      </c>
      <c r="D522" s="2" t="inlineStr">
        <is>
          <t>-</t>
        </is>
      </c>
      <c r="E522" s="2" t="inlineStr">
        <is>
          <t>-</t>
        </is>
      </c>
      <c r="F522" s="2" t="inlineStr">
        <is>
          <t>NO HABIDO</t>
        </is>
      </c>
      <c r="G522" s="2" t="inlineStr">
        <is>
          <t>BAJA DE OFICIO</t>
        </is>
      </c>
      <c r="H522" s="2" t="inlineStr">
        <is>
          <t>07/05/2008</t>
        </is>
      </c>
      <c r="I522" s="2" t="inlineStr">
        <is>
          <t>07/05/2008</t>
        </is>
      </c>
      <c r="J522" s="2" t="inlineStr">
        <is>
          <t>ANCASH</t>
        </is>
      </c>
      <c r="K522" s="2" t="inlineStr">
        <is>
          <t>HUARAZ</t>
        </is>
      </c>
      <c r="L522" s="2" t="inlineStr">
        <is>
          <t>HUARAZ</t>
        </is>
      </c>
      <c r="M522" s="2" t="inlineStr">
        <is>
          <t>PJ. OCTAVIO HINOSTROZA NRO. 408</t>
        </is>
      </c>
      <c r="N522" s="2" t="inlineStr">
        <is>
          <t>-</t>
        </is>
      </c>
      <c r="O522" s="2" t="inlineStr">
        <is>
          <t>-</t>
        </is>
      </c>
      <c r="P522" s="2" t="inlineStr">
        <is>
          <t>SIN ACTIVIDAD</t>
        </is>
      </c>
      <c r="Q522" s="2" t="inlineStr">
        <is>
          <t>CULTIVOS DE CEREALES.</t>
        </is>
      </c>
      <c r="R522" s="2" t="inlineStr">
        <is>
          <t>VTA.  MAY. DE MATERIAS PRIMAS AGROPEC.</t>
        </is>
      </c>
      <c r="S522" s="2" t="inlineStr">
        <is>
          <t>-</t>
        </is>
      </c>
      <c r="T522" s="2" t="inlineStr">
        <is>
          <t>NO</t>
        </is>
      </c>
      <c r="U522" s="2" t="inlineStr">
        <is>
          <t>-</t>
        </is>
      </c>
      <c r="V522" s="2" t="inlineStr">
        <is>
          <t>-</t>
        </is>
      </c>
      <c r="W522" s="2" t="inlineStr">
        <is>
          <t>-</t>
        </is>
      </c>
      <c r="X522" s="2" t="inlineStr">
        <is>
          <t>-</t>
        </is>
      </c>
    </row>
    <row r="523">
      <c r="A523" s="2" t="inlineStr">
        <is>
          <t>20486049198</t>
        </is>
      </c>
      <c r="B523" s="2" t="inlineStr">
        <is>
          <t>COOPERATIVA AGROPECUARIA DE SERVICIOS VALLE DEL CUNAS LIMITADA (CAS VALLE DEL CUNAS LTDA)</t>
        </is>
      </c>
      <c r="C523" s="2" t="inlineStr">
        <is>
          <t>COOPERATIVAS, SAIS, CAPS</t>
        </is>
      </c>
      <c r="D523" s="2" t="inlineStr">
        <is>
          <t>-</t>
        </is>
      </c>
      <c r="E523" s="2" t="inlineStr">
        <is>
          <t>-</t>
        </is>
      </c>
      <c r="F523" s="2" t="inlineStr">
        <is>
          <t>HABIDO</t>
        </is>
      </c>
      <c r="G523" s="2" t="inlineStr">
        <is>
          <t>SUSPENSION TEMPORAL</t>
        </is>
      </c>
      <c r="H523" s="2" t="inlineStr">
        <is>
          <t>20/03/2003</t>
        </is>
      </c>
      <c r="I523" s="2" t="inlineStr">
        <is>
          <t>01/04/2003</t>
        </is>
      </c>
      <c r="J523" s="2" t="inlineStr">
        <is>
          <t>JUNIN</t>
        </is>
      </c>
      <c r="K523" s="2" t="inlineStr">
        <is>
          <t>CONCEPCION</t>
        </is>
      </c>
      <c r="L523" s="2" t="inlineStr">
        <is>
          <t>SAN JOSE DE QUERO</t>
        </is>
      </c>
      <c r="M523" s="2" t="inlineStr">
        <is>
          <t>JR. PARRA DEL RIEGO NRO. SN (S76294270-COSTADO DE LA PLAZA PRINCIPAL)</t>
        </is>
      </c>
      <c r="N523" s="2" t="inlineStr">
        <is>
          <t>-</t>
        </is>
      </c>
      <c r="O523" s="2" t="inlineStr">
        <is>
          <t>-</t>
        </is>
      </c>
      <c r="P523" s="2" t="inlineStr">
        <is>
          <t>EXPORTADOR</t>
        </is>
      </c>
      <c r="Q523" s="2" t="inlineStr">
        <is>
          <t>SERVICIOS AGRICOLAS, GANADERAS.</t>
        </is>
      </c>
      <c r="R523" s="2" t="inlineStr">
        <is>
          <t>ELAB DE OTROS PROD. ALIMENTICIOS.</t>
        </is>
      </c>
      <c r="S523" s="2" t="inlineStr">
        <is>
          <t>CULTIVO DE HORTALIZAS Y LEGUMBRES.</t>
        </is>
      </c>
      <c r="T523" s="2" t="inlineStr">
        <is>
          <t>NO</t>
        </is>
      </c>
      <c r="U523" s="2" t="inlineStr">
        <is>
          <t>-</t>
        </is>
      </c>
      <c r="V523" s="2" t="inlineStr">
        <is>
          <t>-</t>
        </is>
      </c>
      <c r="W523" s="2" t="inlineStr">
        <is>
          <t>-</t>
        </is>
      </c>
      <c r="X523" s="2" t="inlineStr">
        <is>
          <t>-</t>
        </is>
      </c>
    </row>
    <row r="524">
      <c r="A524" s="2" t="inlineStr">
        <is>
          <t>20611153571</t>
        </is>
      </c>
      <c r="B524" s="2" t="inlineStr">
        <is>
          <t>ASOCIACION DE PRODUCTORES DE MANGO Y PALTA - SANTIAGO DE HUIÑA - VALLE HUARMEY</t>
        </is>
      </c>
      <c r="C524" s="2" t="inlineStr">
        <is>
          <t>ASOCIACION</t>
        </is>
      </c>
      <c r="D524" s="2" t="inlineStr">
        <is>
          <t>-</t>
        </is>
      </c>
      <c r="E524" s="2" t="inlineStr">
        <is>
          <t>-</t>
        </is>
      </c>
      <c r="F524" s="2" t="inlineStr">
        <is>
          <t>NO HABIDO</t>
        </is>
      </c>
      <c r="G524" s="2" t="inlineStr">
        <is>
          <t>SUSPENSION TEMPORAL</t>
        </is>
      </c>
      <c r="H524" s="2" t="inlineStr">
        <is>
          <t>19/05/2026</t>
        </is>
      </c>
      <c r="I524" s="2" t="inlineStr">
        <is>
          <t>19/05/2026</t>
        </is>
      </c>
      <c r="J524" s="2" t="inlineStr">
        <is>
          <t>ANCASH</t>
        </is>
      </c>
      <c r="K524" s="2" t="inlineStr">
        <is>
          <t>HUARMEY</t>
        </is>
      </c>
      <c r="L524" s="2" t="inlineStr">
        <is>
          <t>HUARMEY</t>
        </is>
      </c>
      <c r="M524" s="2" t="inlineStr">
        <is>
          <t>MZA. A LOTE. 17 C.P. SANTIAGO DE HUIÑA (1 CDRA DEL CEMENTERIO DE SANTIAGO DE HUI)</t>
        </is>
      </c>
      <c r="N524" s="2" t="inlineStr">
        <is>
          <t>-</t>
        </is>
      </c>
      <c r="O524" s="2" t="inlineStr">
        <is>
          <t>-</t>
        </is>
      </c>
      <c r="P524" s="2" t="inlineStr">
        <is>
          <t>SIN ACTIVIDAD</t>
        </is>
      </c>
      <c r="Q524" s="2" t="inlineStr">
        <is>
          <t>CULTIVO DE FRUTAS.</t>
        </is>
      </c>
      <c r="R524" s="2" t="inlineStr">
        <is>
          <t>-</t>
        </is>
      </c>
      <c r="S524" s="2" t="inlineStr">
        <is>
          <t>-</t>
        </is>
      </c>
      <c r="T524" s="2" t="inlineStr">
        <is>
          <t>NO</t>
        </is>
      </c>
      <c r="U524" s="2" t="inlineStr">
        <is>
          <t>-</t>
        </is>
      </c>
      <c r="V524" s="2" t="inlineStr">
        <is>
          <t>-</t>
        </is>
      </c>
      <c r="W524" s="2" t="inlineStr">
        <is>
          <t>-</t>
        </is>
      </c>
      <c r="X524" s="2" t="inlineStr">
        <is>
          <t>-</t>
        </is>
      </c>
    </row>
    <row r="525">
      <c r="A525" s="2" t="inlineStr">
        <is>
          <t>20564218589</t>
        </is>
      </c>
      <c r="B525" s="2" t="inlineStr">
        <is>
          <t>ASOCIACIÓN DE PRODUCTORES AGROPECUARIOS MI CULLAHUATA - VELILLE</t>
        </is>
      </c>
      <c r="C525" s="2" t="inlineStr">
        <is>
          <t>ASOCIACION</t>
        </is>
      </c>
      <c r="D525" s="2" t="inlineStr">
        <is>
          <t>-</t>
        </is>
      </c>
      <c r="E525" s="2" t="inlineStr">
        <is>
          <t>-</t>
        </is>
      </c>
      <c r="F525" s="2" t="inlineStr">
        <is>
          <t>HABIDO</t>
        </is>
      </c>
      <c r="G525" s="2" t="inlineStr">
        <is>
          <t>BAJA DE OFICIO</t>
        </is>
      </c>
      <c r="H525" s="2" t="inlineStr">
        <is>
          <t>01/12/2020</t>
        </is>
      </c>
      <c r="I525" s="2" t="inlineStr">
        <is>
          <t>01/12/2020</t>
        </is>
      </c>
      <c r="J525" s="2" t="inlineStr">
        <is>
          <t>CUSCO</t>
        </is>
      </c>
      <c r="K525" s="2" t="inlineStr">
        <is>
          <t>CHUMBIVILCAS</t>
        </is>
      </c>
      <c r="L525" s="2" t="inlineStr">
        <is>
          <t>VELILLE</t>
        </is>
      </c>
      <c r="M525" s="2" t="inlineStr">
        <is>
          <t>NRO. SN C.C. CULLAHUATA (200 MTS ABJ PTE CARROZABLE C1P VERDE)</t>
        </is>
      </c>
      <c r="N525" s="2" t="inlineStr">
        <is>
          <t>-</t>
        </is>
      </c>
      <c r="O525" s="2" t="inlineStr">
        <is>
          <t>-</t>
        </is>
      </c>
      <c r="P525" s="2" t="inlineStr">
        <is>
          <t>SIN ACTIVIDAD</t>
        </is>
      </c>
      <c r="Q525" s="2" t="inlineStr">
        <is>
          <t>CRIA DE GANADO.</t>
        </is>
      </c>
      <c r="R525" s="2" t="inlineStr">
        <is>
          <t>ELAB DE OTROS PROD. ALIMENTICIOS.</t>
        </is>
      </c>
      <c r="S525" s="2" t="inlineStr">
        <is>
          <t>-</t>
        </is>
      </c>
      <c r="T525" s="2" t="inlineStr">
        <is>
          <t>NO</t>
        </is>
      </c>
      <c r="U525" s="2" t="inlineStr">
        <is>
          <t>-</t>
        </is>
      </c>
      <c r="V525" s="2" t="inlineStr">
        <is>
          <t>-</t>
        </is>
      </c>
      <c r="W525" s="2" t="inlineStr">
        <is>
          <t>-</t>
        </is>
      </c>
      <c r="X525" s="2" t="inlineStr">
        <is>
          <t>-</t>
        </is>
      </c>
    </row>
    <row r="526">
      <c r="A526" s="2" t="inlineStr">
        <is>
          <t>20559290336</t>
        </is>
      </c>
      <c r="B526" s="2" t="inlineStr">
        <is>
          <t>CORPORACION ASOCIATIVA LA JOYA</t>
        </is>
      </c>
      <c r="C526" s="2" t="inlineStr">
        <is>
          <t>ASOCIACION</t>
        </is>
      </c>
      <c r="D526" s="2" t="inlineStr">
        <is>
          <t>-</t>
        </is>
      </c>
      <c r="E526" s="2" t="inlineStr">
        <is>
          <t>-</t>
        </is>
      </c>
      <c r="F526" s="2" t="inlineStr">
        <is>
          <t>HABIDO</t>
        </is>
      </c>
      <c r="G526" s="2" t="inlineStr">
        <is>
          <t>BAJA PROV. POR OFICIO</t>
        </is>
      </c>
      <c r="H526" s="2" t="inlineStr">
        <is>
          <t>24/12/2025</t>
        </is>
      </c>
      <c r="I526" s="2" t="inlineStr">
        <is>
          <t>24/12/2025</t>
        </is>
      </c>
      <c r="J526" s="2" t="inlineStr">
        <is>
          <t>AREQUIPA</t>
        </is>
      </c>
      <c r="K526" s="2" t="inlineStr">
        <is>
          <t>AREQUIPA</t>
        </is>
      </c>
      <c r="L526" s="2" t="inlineStr">
        <is>
          <t>LA JOYA</t>
        </is>
      </c>
      <c r="M526" s="2" t="inlineStr">
        <is>
          <t>AV. RIO DE JANEIRO NRO. S/N (GOB. REGIONAL AREQUIPA)</t>
        </is>
      </c>
      <c r="N526" s="2" t="inlineStr">
        <is>
          <t>-</t>
        </is>
      </c>
      <c r="O526" s="2" t="inlineStr">
        <is>
          <t>-</t>
        </is>
      </c>
      <c r="P526" s="2" t="inlineStr">
        <is>
          <t>SIN ACTIVIDAD</t>
        </is>
      </c>
      <c r="Q526" s="2" t="inlineStr">
        <is>
          <t>ACTIVIDADES OTRAS ASOCIACIONES NCP.</t>
        </is>
      </c>
      <c r="R526" s="2" t="inlineStr">
        <is>
          <t>-</t>
        </is>
      </c>
      <c r="S526" s="2" t="inlineStr">
        <is>
          <t>-</t>
        </is>
      </c>
      <c r="T526" s="2" t="inlineStr">
        <is>
          <t>NO</t>
        </is>
      </c>
      <c r="U526" s="2" t="inlineStr">
        <is>
          <t>-</t>
        </is>
      </c>
      <c r="V526" s="2" t="inlineStr">
        <is>
          <t>-</t>
        </is>
      </c>
      <c r="W526" s="2" t="inlineStr">
        <is>
          <t>-</t>
        </is>
      </c>
      <c r="X526" s="2" t="inlineStr">
        <is>
          <t>-</t>
        </is>
      </c>
    </row>
    <row r="527">
      <c r="A527" s="2" t="inlineStr">
        <is>
          <t>20568858621</t>
        </is>
      </c>
      <c r="B527" s="2" t="inlineStr">
        <is>
          <t>CENTRAL DE ORGANIZACIONES PRODUCTORAS DE CITRICOS DE LA PROVINCIA DE SATIPO</t>
        </is>
      </c>
      <c r="C527" s="2" t="inlineStr">
        <is>
          <t>ASOCIACION</t>
        </is>
      </c>
      <c r="D527" s="2" t="inlineStr">
        <is>
          <t>-</t>
        </is>
      </c>
      <c r="E527" s="2" t="inlineStr">
        <is>
          <t>-</t>
        </is>
      </c>
      <c r="F527" s="2" t="inlineStr">
        <is>
          <t>HABIDO</t>
        </is>
      </c>
      <c r="G527" s="2" t="inlineStr">
        <is>
          <t>BAJA DE OFICIO</t>
        </is>
      </c>
      <c r="H527" s="2" t="inlineStr">
        <is>
          <t>20/02/2021</t>
        </is>
      </c>
      <c r="I527" s="2" t="inlineStr">
        <is>
          <t>01/03/2021</t>
        </is>
      </c>
      <c r="J527" s="2" t="inlineStr">
        <is>
          <t>JUNIN</t>
        </is>
      </c>
      <c r="K527" s="2" t="inlineStr">
        <is>
          <t>SATIPO</t>
        </is>
      </c>
      <c r="L527" s="2" t="inlineStr">
        <is>
          <t>SATIPO</t>
        </is>
      </c>
      <c r="M527" s="2" t="inlineStr">
        <is>
          <t>JR. ANTONIO RAYMONDI NRO. 643 (FTE A LA GOBERNACION DE SATIPO-S72678421)</t>
        </is>
      </c>
      <c r="N527" s="2" t="inlineStr">
        <is>
          <t>-</t>
        </is>
      </c>
      <c r="O527" s="2" t="inlineStr">
        <is>
          <t>-</t>
        </is>
      </c>
      <c r="P527" s="2" t="inlineStr">
        <is>
          <t>SIN ACTIVIDAD</t>
        </is>
      </c>
      <c r="Q527" s="2" t="inlineStr">
        <is>
          <t>CULTIVO DE FRUTAS.</t>
        </is>
      </c>
      <c r="R527" s="2" t="inlineStr">
        <is>
          <t>-</t>
        </is>
      </c>
      <c r="S527" s="2" t="inlineStr">
        <is>
          <t>-</t>
        </is>
      </c>
      <c r="T527" s="2" t="inlineStr">
        <is>
          <t>NO</t>
        </is>
      </c>
      <c r="U527" s="2" t="inlineStr">
        <is>
          <t>-</t>
        </is>
      </c>
      <c r="V527" s="2" t="inlineStr">
        <is>
          <t>-</t>
        </is>
      </c>
      <c r="W527" s="2" t="inlineStr">
        <is>
          <t>-</t>
        </is>
      </c>
      <c r="X527" s="2" t="inlineStr">
        <is>
          <t>-</t>
        </is>
      </c>
    </row>
    <row r="528">
      <c r="A528" s="2" t="inlineStr">
        <is>
          <t>20603116373</t>
        </is>
      </c>
      <c r="B528" s="2" t="inlineStr">
        <is>
          <t>ASOCIACION DE PRODUCTORES AGROFORESTALES ANCOMARCA</t>
        </is>
      </c>
      <c r="C528" s="2" t="inlineStr">
        <is>
          <t>ASOCIACION</t>
        </is>
      </c>
      <c r="D528" s="2" t="inlineStr">
        <is>
          <t>-</t>
        </is>
      </c>
      <c r="E528" s="2" t="inlineStr">
        <is>
          <t>-</t>
        </is>
      </c>
      <c r="F528" s="2" t="inlineStr">
        <is>
          <t>HABIDO</t>
        </is>
      </c>
      <c r="G528" s="2" t="inlineStr">
        <is>
          <t>BAJA DE OFICIO</t>
        </is>
      </c>
      <c r="H528" s="2" t="inlineStr">
        <is>
          <t>20/04/2018</t>
        </is>
      </c>
      <c r="I528" s="2" t="inlineStr">
        <is>
          <t>20/04/2018</t>
        </is>
      </c>
      <c r="J528" s="2" t="inlineStr">
        <is>
          <t>HUANUCO</t>
        </is>
      </c>
      <c r="K528" s="2" t="inlineStr">
        <is>
          <t>PACHITEA</t>
        </is>
      </c>
      <c r="L528" s="2" t="inlineStr">
        <is>
          <t>PANAO</t>
        </is>
      </c>
      <c r="M528" s="2" t="inlineStr">
        <is>
          <t>NRO. 42 C.P. ANCOMARCA (FRENTE AL COLEGIO SECUNDARIA 32754)</t>
        </is>
      </c>
      <c r="N528" s="2" t="inlineStr">
        <is>
          <t>-</t>
        </is>
      </c>
      <c r="O528" s="2" t="inlineStr">
        <is>
          <t>-</t>
        </is>
      </c>
      <c r="P528" s="2" t="inlineStr">
        <is>
          <t>SIN ACTIVIDAD</t>
        </is>
      </c>
      <c r="Q528" s="2" t="inlineStr">
        <is>
          <t>CULTIVO DE FRUTAS.</t>
        </is>
      </c>
      <c r="R528" s="2" t="inlineStr">
        <is>
          <t>-</t>
        </is>
      </c>
      <c r="S528" s="2" t="inlineStr">
        <is>
          <t>-</t>
        </is>
      </c>
      <c r="T528" s="2" t="inlineStr">
        <is>
          <t>NO</t>
        </is>
      </c>
      <c r="U528" s="2" t="inlineStr">
        <is>
          <t>-</t>
        </is>
      </c>
      <c r="V528" s="2" t="inlineStr">
        <is>
          <t>-</t>
        </is>
      </c>
      <c r="W528" s="2" t="inlineStr">
        <is>
          <t>-</t>
        </is>
      </c>
      <c r="X528" s="2" t="inlineStr">
        <is>
          <t>-</t>
        </is>
      </c>
    </row>
    <row r="529">
      <c r="A529" s="2" t="inlineStr">
        <is>
          <t>20603355017</t>
        </is>
      </c>
      <c r="B529" s="2" t="inlineStr">
        <is>
          <t>ASOCIACION DE PRODUCTORES VALLE SUMAQ ESMERALDA</t>
        </is>
      </c>
      <c r="C529" s="2" t="inlineStr">
        <is>
          <t>ASOCIACION</t>
        </is>
      </c>
      <c r="D529" s="2" t="inlineStr">
        <is>
          <t>-</t>
        </is>
      </c>
      <c r="E529" s="2" t="inlineStr">
        <is>
          <t>-</t>
        </is>
      </c>
      <c r="F529" s="2" t="inlineStr">
        <is>
          <t>HABIDO</t>
        </is>
      </c>
      <c r="G529" s="2" t="inlineStr">
        <is>
          <t>BAJA DE OFICIO</t>
        </is>
      </c>
      <c r="H529" s="2" t="inlineStr">
        <is>
          <t>04/07/2018</t>
        </is>
      </c>
      <c r="I529" s="2" t="inlineStr">
        <is>
          <t>04/07/2018</t>
        </is>
      </c>
      <c r="J529" s="2" t="inlineStr">
        <is>
          <t>AYACUCHO</t>
        </is>
      </c>
      <c r="K529" s="2" t="inlineStr">
        <is>
          <t>HUANTA</t>
        </is>
      </c>
      <c r="L529" s="2" t="inlineStr">
        <is>
          <t>HUANTA</t>
        </is>
      </c>
      <c r="M529" s="2" t="inlineStr">
        <is>
          <t>JR. RICHTER PRADA NRO. 799 C.H. HUANTA 4 (FRENTE CANAL DE RIEGO)</t>
        </is>
      </c>
      <c r="N529" s="2" t="inlineStr">
        <is>
          <t>-</t>
        </is>
      </c>
      <c r="O529" s="2" t="inlineStr">
        <is>
          <t>-</t>
        </is>
      </c>
      <c r="P529" s="2" t="inlineStr">
        <is>
          <t>SIN ACTIVIDAD</t>
        </is>
      </c>
      <c r="Q529" s="2" t="inlineStr">
        <is>
          <t>CRIA DE ANIMALES DOMESTICOS.</t>
        </is>
      </c>
      <c r="R529" s="2" t="inlineStr">
        <is>
          <t>-</t>
        </is>
      </c>
      <c r="S529" s="2" t="inlineStr">
        <is>
          <t>-</t>
        </is>
      </c>
      <c r="T529" s="2" t="inlineStr">
        <is>
          <t>NO</t>
        </is>
      </c>
      <c r="U529" s="2" t="inlineStr">
        <is>
          <t>-</t>
        </is>
      </c>
      <c r="V529" s="2" t="inlineStr">
        <is>
          <t>-</t>
        </is>
      </c>
      <c r="W529" s="2" t="inlineStr">
        <is>
          <t>-</t>
        </is>
      </c>
      <c r="X529" s="2" t="inlineStr">
        <is>
          <t>-</t>
        </is>
      </c>
    </row>
    <row r="530">
      <c r="A530" s="2" t="inlineStr">
        <is>
          <t>20607735761</t>
        </is>
      </c>
      <c r="B530" s="2" t="inlineStr">
        <is>
          <t>ASOCIACION DE PRODUCTORES AGROPECUARIOS Y PLANTAS AROMATICAS SAN JUNE</t>
        </is>
      </c>
      <c r="C530" s="2" t="inlineStr">
        <is>
          <t>ASOCIACION</t>
        </is>
      </c>
      <c r="D530" s="2" t="inlineStr">
        <is>
          <t>-</t>
        </is>
      </c>
      <c r="E530" s="2" t="inlineStr">
        <is>
          <t>-</t>
        </is>
      </c>
      <c r="F530" s="2" t="inlineStr">
        <is>
          <t>HABIDO</t>
        </is>
      </c>
      <c r="G530" s="2" t="inlineStr">
        <is>
          <t>SUSPENSION TEMPORAL</t>
        </is>
      </c>
      <c r="H530" s="2" t="inlineStr">
        <is>
          <t>11/08/2025</t>
        </is>
      </c>
      <c r="I530" s="2" t="inlineStr">
        <is>
          <t>11/08/2025</t>
        </is>
      </c>
      <c r="J530" s="2" t="inlineStr">
        <is>
          <t>MOQUEGUA</t>
        </is>
      </c>
      <c r="K530" s="2" t="inlineStr">
        <is>
          <t>MARISCAL NIETO</t>
        </is>
      </c>
      <c r="L530" s="2" t="inlineStr">
        <is>
          <t>TORATA</t>
        </is>
      </c>
      <c r="M530" s="2" t="inlineStr">
        <is>
          <t>MZA. E LOTE. 13 SAN JUNE</t>
        </is>
      </c>
      <c r="N530" s="2" t="inlineStr">
        <is>
          <t>-</t>
        </is>
      </c>
      <c r="O530" s="2" t="inlineStr">
        <is>
          <t>-</t>
        </is>
      </c>
      <c r="P530" s="2" t="inlineStr">
        <is>
          <t>SIN ACTIVIDAD</t>
        </is>
      </c>
      <c r="Q530" s="2" t="inlineStr">
        <is>
          <t>ACTIVIDADES OTRAS ASOCIACIONES NCP.</t>
        </is>
      </c>
      <c r="R530" s="2" t="inlineStr">
        <is>
          <t>-</t>
        </is>
      </c>
      <c r="S530" s="2" t="inlineStr">
        <is>
          <t>-</t>
        </is>
      </c>
      <c r="T530" s="2" t="inlineStr">
        <is>
          <t>NO</t>
        </is>
      </c>
      <c r="U530" s="2" t="inlineStr">
        <is>
          <t>-</t>
        </is>
      </c>
      <c r="V530" s="2" t="inlineStr">
        <is>
          <t>-</t>
        </is>
      </c>
      <c r="W530" s="2" t="inlineStr">
        <is>
          <t>-</t>
        </is>
      </c>
      <c r="X530" s="2" t="inlineStr">
        <is>
          <t>-</t>
        </is>
      </c>
    </row>
    <row r="531">
      <c r="A531" s="2" t="inlineStr">
        <is>
          <t>20600726596</t>
        </is>
      </c>
      <c r="B531" s="2" t="inlineStr">
        <is>
          <t>ASOCIACION DE PRODUCTORES AGROPECUARIOS DE LA PLANTA SAN FRANCISCO SINTIMAYO</t>
        </is>
      </c>
      <c r="C531" s="2" t="inlineStr">
        <is>
          <t>ASOCIACION</t>
        </is>
      </c>
      <c r="D531" s="2" t="inlineStr">
        <is>
          <t>-</t>
        </is>
      </c>
      <c r="E531" s="2" t="inlineStr">
        <is>
          <t>-</t>
        </is>
      </c>
      <c r="F531" s="2" t="inlineStr">
        <is>
          <t>HABIDO</t>
        </is>
      </c>
      <c r="G531" s="2" t="inlineStr">
        <is>
          <t>BAJA DE OFICIO</t>
        </is>
      </c>
      <c r="H531" s="2" t="inlineStr">
        <is>
          <t>04/10/2024</t>
        </is>
      </c>
      <c r="I531" s="2" t="inlineStr">
        <is>
          <t>04/10/2024</t>
        </is>
      </c>
      <c r="J531" s="2" t="inlineStr">
        <is>
          <t>PUNO</t>
        </is>
      </c>
      <c r="K531" s="2" t="inlineStr">
        <is>
          <t>LAMPA</t>
        </is>
      </c>
      <c r="L531" s="2" t="inlineStr">
        <is>
          <t>PUCARA</t>
        </is>
      </c>
      <c r="M531" s="2" t="inlineStr">
        <is>
          <t>MZA. A LOTE. 70 SEC. MILLUNI</t>
        </is>
      </c>
      <c r="N531" s="2" t="inlineStr">
        <is>
          <t>-</t>
        </is>
      </c>
      <c r="O531" s="2" t="inlineStr">
        <is>
          <t>-</t>
        </is>
      </c>
      <c r="P531" s="2" t="inlineStr">
        <is>
          <t>SIN ACTIVIDAD</t>
        </is>
      </c>
      <c r="Q531" s="2" t="inlineStr">
        <is>
          <t>VTA.  MAY. DE MATERIAS PRIMAS AGROPEC.</t>
        </is>
      </c>
      <c r="R531" s="2" t="inlineStr">
        <is>
          <t>-</t>
        </is>
      </c>
      <c r="S531" s="2" t="inlineStr">
        <is>
          <t>-</t>
        </is>
      </c>
      <c r="T531" s="2" t="inlineStr">
        <is>
          <t>NO</t>
        </is>
      </c>
      <c r="U531" s="2" t="inlineStr">
        <is>
          <t>-</t>
        </is>
      </c>
      <c r="V531" s="2" t="inlineStr">
        <is>
          <t>-</t>
        </is>
      </c>
      <c r="W531" s="2" t="inlineStr">
        <is>
          <t>-</t>
        </is>
      </c>
      <c r="X531" s="2" t="inlineStr">
        <is>
          <t>-</t>
        </is>
      </c>
    </row>
    <row r="532">
      <c r="A532" s="2" t="inlineStr">
        <is>
          <t>20602194265</t>
        </is>
      </c>
      <c r="B532" s="2" t="inlineStr">
        <is>
          <t>ASOCIACION DE AGRICULTORES DE CACAO Y REFORESTADORES DE CURIMANA - AGRICARE CURIMANA</t>
        </is>
      </c>
      <c r="C532" s="2" t="inlineStr">
        <is>
          <t>ASOCIACION</t>
        </is>
      </c>
      <c r="D532" s="2" t="inlineStr">
        <is>
          <t>-</t>
        </is>
      </c>
      <c r="E532" s="2" t="inlineStr">
        <is>
          <t>-</t>
        </is>
      </c>
      <c r="F532" s="2" t="inlineStr">
        <is>
          <t>HABIDO</t>
        </is>
      </c>
      <c r="G532" s="2" t="inlineStr">
        <is>
          <t>BAJA DE OFICIO</t>
        </is>
      </c>
      <c r="H532" s="2" t="inlineStr">
        <is>
          <t>21/01/2019</t>
        </is>
      </c>
      <c r="I532" s="2" t="inlineStr">
        <is>
          <t>21/01/2019</t>
        </is>
      </c>
      <c r="J532" s="2" t="inlineStr">
        <is>
          <t>UCAYALI</t>
        </is>
      </c>
      <c r="K532" s="2" t="inlineStr">
        <is>
          <t>PADRE ABAD</t>
        </is>
      </c>
      <c r="L532" s="2" t="inlineStr">
        <is>
          <t>CURIMANA</t>
        </is>
      </c>
      <c r="M532" s="2" t="inlineStr">
        <is>
          <t>JR. LORETO MZA. 1A LOTE. 4 (AL COSTADO DE LA BODEGA MORENO)</t>
        </is>
      </c>
      <c r="N532" s="2" t="inlineStr">
        <is>
          <t>-</t>
        </is>
      </c>
      <c r="O532" s="2" t="inlineStr">
        <is>
          <t>-</t>
        </is>
      </c>
      <c r="P532" s="2" t="inlineStr">
        <is>
          <t>SIN ACTIVIDAD</t>
        </is>
      </c>
      <c r="Q532" s="2" t="inlineStr">
        <is>
          <t>CULTIVO DE FRUTAS.</t>
        </is>
      </c>
      <c r="R532" s="2" t="inlineStr">
        <is>
          <t>-</t>
        </is>
      </c>
      <c r="S532" s="2" t="inlineStr">
        <is>
          <t>-</t>
        </is>
      </c>
      <c r="T532" s="2" t="inlineStr">
        <is>
          <t>NO</t>
        </is>
      </c>
      <c r="U532" s="2" t="inlineStr">
        <is>
          <t>-</t>
        </is>
      </c>
      <c r="V532" s="2" t="inlineStr">
        <is>
          <t>-</t>
        </is>
      </c>
      <c r="W532" s="2" t="inlineStr">
        <is>
          <t>-</t>
        </is>
      </c>
      <c r="X532" s="2" t="inlineStr">
        <is>
          <t>-</t>
        </is>
      </c>
    </row>
    <row r="533">
      <c r="A533" s="2" t="inlineStr">
        <is>
          <t>20481402540</t>
        </is>
      </c>
      <c r="B533" s="2" t="inlineStr">
        <is>
          <t>ASOCIACION DE APICULTORES NECTAR DE VIDA DEL VALLE CHICAMA</t>
        </is>
      </c>
      <c r="C533" s="2" t="inlineStr">
        <is>
          <t>ASOCIACION</t>
        </is>
      </c>
      <c r="D533" s="2" t="inlineStr">
        <is>
          <t>-</t>
        </is>
      </c>
      <c r="E533" s="2" t="inlineStr">
        <is>
          <t>-</t>
        </is>
      </c>
      <c r="F533" s="2" t="inlineStr">
        <is>
          <t>HABIDO</t>
        </is>
      </c>
      <c r="G533" s="2" t="inlineStr">
        <is>
          <t>BAJA DE OFICIO</t>
        </is>
      </c>
      <c r="H533" s="2" t="inlineStr">
        <is>
          <t>20/06/2024</t>
        </is>
      </c>
      <c r="I533" s="2" t="inlineStr">
        <is>
          <t>20/06/2024</t>
        </is>
      </c>
      <c r="J533" s="2" t="inlineStr">
        <is>
          <t>LA LIBERTAD</t>
        </is>
      </c>
      <c r="K533" s="2" t="inlineStr">
        <is>
          <t>ASCOPE</t>
        </is>
      </c>
      <c r="L533" s="2" t="inlineStr">
        <is>
          <t>PAIJAN</t>
        </is>
      </c>
      <c r="M533" s="2" t="inlineStr">
        <is>
          <t>CAL. CASA GRANDE NRO. 198 SEC. LICAPA</t>
        </is>
      </c>
      <c r="N533" s="2" t="inlineStr">
        <is>
          <t>-</t>
        </is>
      </c>
      <c r="O533" s="2" t="inlineStr">
        <is>
          <t>-</t>
        </is>
      </c>
      <c r="P533" s="2" t="inlineStr">
        <is>
          <t>SIN ACTIVIDAD</t>
        </is>
      </c>
      <c r="Q533" s="2" t="inlineStr">
        <is>
          <t>CRIA DE ANIMALES DOMESTICOS.</t>
        </is>
      </c>
      <c r="R533" s="2" t="inlineStr">
        <is>
          <t>OTROS TIPOS DE VENTA POR MENOR.</t>
        </is>
      </c>
      <c r="S533" s="2" t="inlineStr">
        <is>
          <t>-</t>
        </is>
      </c>
      <c r="T533" s="2" t="inlineStr">
        <is>
          <t>NO</t>
        </is>
      </c>
      <c r="U533" s="2" t="inlineStr">
        <is>
          <t>-</t>
        </is>
      </c>
      <c r="V533" s="2" t="inlineStr">
        <is>
          <t>-</t>
        </is>
      </c>
      <c r="W533" s="2" t="inlineStr">
        <is>
          <t>-</t>
        </is>
      </c>
      <c r="X533" s="2" t="inlineStr">
        <is>
          <t>-</t>
        </is>
      </c>
    </row>
    <row r="534">
      <c r="A534" s="2" t="inlineStr">
        <is>
          <t>20534598620</t>
        </is>
      </c>
      <c r="B534" s="2" t="inlineStr">
        <is>
          <t>ASOCIACION DE PRODUCTORES AGROPECUARIOS ORGANICOS DE OMAYA</t>
        </is>
      </c>
      <c r="C534" s="2" t="inlineStr">
        <is>
          <t>ASOCIACION</t>
        </is>
      </c>
      <c r="D534" s="2" t="inlineStr">
        <is>
          <t>-</t>
        </is>
      </c>
      <c r="E534" s="2" t="inlineStr">
        <is>
          <t>-</t>
        </is>
      </c>
      <c r="F534" s="2" t="inlineStr">
        <is>
          <t>NO HABIDO</t>
        </is>
      </c>
      <c r="G534" s="2" t="inlineStr">
        <is>
          <t>BAJA DE OFICIO</t>
        </is>
      </c>
      <c r="H534" s="2" t="inlineStr">
        <is>
          <t>26/02/2024</t>
        </is>
      </c>
      <c r="I534" s="2" t="inlineStr">
        <is>
          <t>26/02/2024</t>
        </is>
      </c>
      <c r="J534" s="2" t="inlineStr">
        <is>
          <t>CUSCO</t>
        </is>
      </c>
      <c r="K534" s="2" t="inlineStr">
        <is>
          <t>LA CONVENCION</t>
        </is>
      </c>
      <c r="L534" s="2" t="inlineStr">
        <is>
          <t>PICHARI</t>
        </is>
      </c>
      <c r="M534" s="2" t="inlineStr">
        <is>
          <t>AV. QUILLABAMBA MZA. I LOTE. 7 (A UNA CDRA DE LA POSTA DE SALUD)</t>
        </is>
      </c>
      <c r="N534" s="2" t="inlineStr">
        <is>
          <t>-</t>
        </is>
      </c>
      <c r="O534" s="2" t="inlineStr">
        <is>
          <t>-</t>
        </is>
      </c>
      <c r="P534" s="2" t="inlineStr">
        <is>
          <t>SIN ACTIVIDAD</t>
        </is>
      </c>
      <c r="Q534" s="2" t="inlineStr">
        <is>
          <t>EXPLOTACION MIXTA.</t>
        </is>
      </c>
      <c r="R534" s="2" t="inlineStr">
        <is>
          <t>-</t>
        </is>
      </c>
      <c r="S534" s="2" t="inlineStr">
        <is>
          <t>-</t>
        </is>
      </c>
      <c r="T534" s="2" t="inlineStr">
        <is>
          <t>NO</t>
        </is>
      </c>
      <c r="U534" s="2" t="inlineStr">
        <is>
          <t>-</t>
        </is>
      </c>
      <c r="V534" s="2" t="inlineStr">
        <is>
          <t>-</t>
        </is>
      </c>
      <c r="W534" s="2" t="inlineStr">
        <is>
          <t>-</t>
        </is>
      </c>
      <c r="X534" s="2" t="inlineStr">
        <is>
          <t>-</t>
        </is>
      </c>
    </row>
    <row r="535">
      <c r="A535" s="2" t="inlineStr">
        <is>
          <t>20533718176</t>
        </is>
      </c>
      <c r="B535" s="2" t="inlineStr">
        <is>
          <t>ASOCIACION PRODUCTORES AGROPECUARIOS SANTA ROSA DE KIMAN AYLLU</t>
        </is>
      </c>
      <c r="C535" s="2" t="inlineStr">
        <is>
          <t>ASOCIACION</t>
        </is>
      </c>
      <c r="D535" s="2" t="inlineStr">
        <is>
          <t>-</t>
        </is>
      </c>
      <c r="E535" s="2" t="inlineStr">
        <is>
          <t>-</t>
        </is>
      </c>
      <c r="F535" s="2" t="inlineStr">
        <is>
          <t>HABIDO</t>
        </is>
      </c>
      <c r="G535" s="2" t="inlineStr">
        <is>
          <t>ACTIVO</t>
        </is>
      </c>
      <c r="H535" s="2" t="inlineStr">
        <is>
          <t>17/05/2021</t>
        </is>
      </c>
      <c r="I535" s="2" t="inlineStr">
        <is>
          <t>17/05/2021</t>
        </is>
      </c>
      <c r="J535" s="2" t="inlineStr">
        <is>
          <t>ANCASH</t>
        </is>
      </c>
      <c r="K535" s="2" t="inlineStr">
        <is>
          <t>HUAYLAS</t>
        </is>
      </c>
      <c r="L535" s="2" t="inlineStr">
        <is>
          <t>YURACMARCA</t>
        </is>
      </c>
      <c r="M535" s="2" t="inlineStr">
        <is>
          <t>COMUNIDAD KIMAN AYLLU NRO. SN CAS. SANTA ROSA (FRENTE LOZA DEPORTIVA-CASA CELESTE)</t>
        </is>
      </c>
      <c r="N535" s="2" t="inlineStr">
        <is>
          <t>-</t>
        </is>
      </c>
      <c r="O535" s="2" t="inlineStr">
        <is>
          <t>-</t>
        </is>
      </c>
      <c r="P535" s="2" t="inlineStr">
        <is>
          <t>SIN ACTIVIDAD</t>
        </is>
      </c>
      <c r="Q535" s="2" t="inlineStr">
        <is>
          <t>CULTIVO DE FRUTAS.</t>
        </is>
      </c>
      <c r="R535" s="2" t="inlineStr">
        <is>
          <t>-</t>
        </is>
      </c>
      <c r="S535" s="2" t="inlineStr">
        <is>
          <t>-</t>
        </is>
      </c>
      <c r="T535" s="2" t="inlineStr">
        <is>
          <t>NO</t>
        </is>
      </c>
      <c r="U535" s="2" t="inlineStr">
        <is>
          <t>-</t>
        </is>
      </c>
      <c r="V535" s="2" t="inlineStr">
        <is>
          <t>-</t>
        </is>
      </c>
      <c r="W535" s="2" t="inlineStr">
        <is>
          <t>-</t>
        </is>
      </c>
      <c r="X535" s="2" t="inlineStr">
        <is>
          <t>-</t>
        </is>
      </c>
    </row>
    <row r="536">
      <c r="A536" s="2" t="inlineStr">
        <is>
          <t>20393449471</t>
        </is>
      </c>
      <c r="B536" s="2" t="inlineStr">
        <is>
          <t>CENTRO UNICO DE AGRICULTORES PLATANEROS DE LA PROVINCIA DE PADRE ABAD</t>
        </is>
      </c>
      <c r="C536" s="2" t="inlineStr">
        <is>
          <t>ASOCIACION</t>
        </is>
      </c>
      <c r="D536" s="2" t="inlineStr">
        <is>
          <t>-</t>
        </is>
      </c>
      <c r="E536" s="2" t="inlineStr">
        <is>
          <t>CUAPPPA</t>
        </is>
      </c>
      <c r="F536" s="2" t="inlineStr">
        <is>
          <t>HABIDO</t>
        </is>
      </c>
      <c r="G536" s="2" t="inlineStr">
        <is>
          <t>BAJA DE OFICIO</t>
        </is>
      </c>
      <c r="H536" s="2" t="inlineStr">
        <is>
          <t>23/07/2008</t>
        </is>
      </c>
      <c r="I536" s="2" t="inlineStr">
        <is>
          <t>01/08/2008</t>
        </is>
      </c>
      <c r="J536" s="2" t="inlineStr">
        <is>
          <t>UCAYALI</t>
        </is>
      </c>
      <c r="K536" s="2" t="inlineStr">
        <is>
          <t>PADRE ABAD</t>
        </is>
      </c>
      <c r="L536" s="2" t="inlineStr">
        <is>
          <t>PADRE ABAD</t>
        </is>
      </c>
      <c r="M536" s="2" t="inlineStr">
        <is>
          <t>CAR. FEDERICO BASADRE MZA. 155 LOTE. 4A JUNTA VECINAL PAMPAYURAC</t>
        </is>
      </c>
      <c r="N536" s="2" t="inlineStr">
        <is>
          <t>-</t>
        </is>
      </c>
      <c r="O536" s="2" t="inlineStr">
        <is>
          <t>-</t>
        </is>
      </c>
      <c r="P536" s="2" t="inlineStr">
        <is>
          <t>SIN ACTIVIDAD</t>
        </is>
      </c>
      <c r="Q536" s="2" t="inlineStr">
        <is>
          <t>ACTIVIDADES OTRAS ASOCIACIONES NCP.</t>
        </is>
      </c>
      <c r="R536" s="2" t="inlineStr">
        <is>
          <t>-</t>
        </is>
      </c>
      <c r="S536" s="2" t="inlineStr">
        <is>
          <t>-</t>
        </is>
      </c>
      <c r="T536" s="2" t="inlineStr">
        <is>
          <t>NO</t>
        </is>
      </c>
      <c r="U536" s="2" t="inlineStr">
        <is>
          <t>-</t>
        </is>
      </c>
      <c r="V536" s="2" t="inlineStr">
        <is>
          <t>-</t>
        </is>
      </c>
      <c r="W536" s="2" t="inlineStr">
        <is>
          <t>-</t>
        </is>
      </c>
      <c r="X536" s="2" t="inlineStr">
        <is>
          <t>-</t>
        </is>
      </c>
    </row>
    <row r="537">
      <c r="A537" s="2" t="inlineStr">
        <is>
          <t>20485945815</t>
        </is>
      </c>
      <c r="B537" s="2" t="inlineStr">
        <is>
          <t>COOPERATIVA AGRARIA CAFETALERA ECOLOGICO ALTO PALOMAR</t>
        </is>
      </c>
      <c r="C537" s="2" t="inlineStr">
        <is>
          <t>COOPERATIVAS, SAIS, CAPS</t>
        </is>
      </c>
      <c r="D537" s="2" t="inlineStr">
        <is>
          <t>-</t>
        </is>
      </c>
      <c r="E537" s="2" t="inlineStr">
        <is>
          <t>-</t>
        </is>
      </c>
      <c r="F537" s="2" t="inlineStr">
        <is>
          <t>HABIDO</t>
        </is>
      </c>
      <c r="G537" s="2" t="inlineStr">
        <is>
          <t>SUSPENSION TEMPORAL</t>
        </is>
      </c>
      <c r="H537" s="2" t="inlineStr">
        <is>
          <t>01/03/2002</t>
        </is>
      </c>
      <c r="I537" s="2" t="inlineStr">
        <is>
          <t>01/03/2002</t>
        </is>
      </c>
      <c r="J537" s="2" t="inlineStr">
        <is>
          <t>JUNIN</t>
        </is>
      </c>
      <c r="K537" s="2" t="inlineStr">
        <is>
          <t>CHANCHAMAYO</t>
        </is>
      </c>
      <c r="L537" s="2" t="inlineStr">
        <is>
          <t>SAN LUIS DE SHUARO</t>
        </is>
      </c>
      <c r="M537" s="2" t="inlineStr">
        <is>
          <t>CAR. SANCHIRIO SANTA HERMINIA KM. 6 C.P. ALTO PALOMAR (COSTADO COOP. COPCHEVI)</t>
        </is>
      </c>
      <c r="N537" s="2" t="inlineStr">
        <is>
          <t>-</t>
        </is>
      </c>
      <c r="O537" s="2" t="inlineStr">
        <is>
          <t>-</t>
        </is>
      </c>
      <c r="P537" s="2" t="inlineStr">
        <is>
          <t>IMPORTADOR/EXPORTADOR</t>
        </is>
      </c>
      <c r="Q537" s="2" t="inlineStr">
        <is>
          <t>CULTIVO DE FRUTAS.</t>
        </is>
      </c>
      <c r="R537" s="2" t="inlineStr">
        <is>
          <t>-</t>
        </is>
      </c>
      <c r="S537" s="2" t="inlineStr">
        <is>
          <t>-</t>
        </is>
      </c>
      <c r="T537" s="2" t="inlineStr">
        <is>
          <t>NO</t>
        </is>
      </c>
      <c r="U537" s="2" t="inlineStr">
        <is>
          <t>-</t>
        </is>
      </c>
      <c r="V537" s="2" t="inlineStr">
        <is>
          <t>-</t>
        </is>
      </c>
      <c r="W537" s="2" t="inlineStr">
        <is>
          <t>-</t>
        </is>
      </c>
      <c r="X537" s="2" t="inlineStr">
        <is>
          <t>-</t>
        </is>
      </c>
    </row>
    <row r="538">
      <c r="A538" s="2" t="inlineStr">
        <is>
          <t>20573344791</t>
        </is>
      </c>
      <c r="B538" s="2" t="inlineStr">
        <is>
          <t>ASOCIACION AGROECOLOGICO HUANGANAPAMPA</t>
        </is>
      </c>
      <c r="C538" s="2" t="inlineStr">
        <is>
          <t>ASOCIACION</t>
        </is>
      </c>
      <c r="D538" s="2" t="inlineStr">
        <is>
          <t>-</t>
        </is>
      </c>
      <c r="E538" s="2" t="inlineStr">
        <is>
          <t>-</t>
        </is>
      </c>
      <c r="F538" s="2" t="inlineStr">
        <is>
          <t>NO HABIDO</t>
        </is>
      </c>
      <c r="G538" s="2" t="inlineStr">
        <is>
          <t>BAJA DE OFICIO</t>
        </is>
      </c>
      <c r="H538" s="2" t="inlineStr">
        <is>
          <t>12/12/2014</t>
        </is>
      </c>
      <c r="I538" s="2" t="inlineStr">
        <is>
          <t>02/01/2015</t>
        </is>
      </c>
      <c r="J538" s="2" t="inlineStr">
        <is>
          <t>HUANUCO</t>
        </is>
      </c>
      <c r="K538" s="2" t="inlineStr">
        <is>
          <t>LEONCIO PRADO</t>
        </is>
      </c>
      <c r="L538" s="2" t="inlineStr">
        <is>
          <t>RUPA-RUPA</t>
        </is>
      </c>
      <c r="M538" s="2" t="inlineStr">
        <is>
          <t>JR. AGUAYTIA NRO. 654 CENT TINGO MARIA (AL COSTADO DE CARPINTERIA CRUZADO)</t>
        </is>
      </c>
      <c r="N538" s="2" t="inlineStr">
        <is>
          <t>-</t>
        </is>
      </c>
      <c r="O538" s="2" t="inlineStr">
        <is>
          <t>-</t>
        </is>
      </c>
      <c r="P538" s="2" t="inlineStr">
        <is>
          <t>SIN ACTIVIDAD</t>
        </is>
      </c>
      <c r="Q538" s="2" t="inlineStr">
        <is>
          <t>CULTIVO DE FRUTAS.</t>
        </is>
      </c>
      <c r="R538" s="2" t="inlineStr">
        <is>
          <t>VTA.  MAY. DE MATERIAS PRIMAS AGROPEC.</t>
        </is>
      </c>
      <c r="S538" s="2" t="inlineStr">
        <is>
          <t>-</t>
        </is>
      </c>
      <c r="T538" s="2" t="inlineStr">
        <is>
          <t>NO</t>
        </is>
      </c>
      <c r="U538" s="2" t="inlineStr">
        <is>
          <t>-</t>
        </is>
      </c>
      <c r="V538" s="2" t="inlineStr">
        <is>
          <t>-</t>
        </is>
      </c>
      <c r="W538" s="2" t="inlineStr">
        <is>
          <t>-</t>
        </is>
      </c>
      <c r="X538" s="2" t="inlineStr">
        <is>
          <t>-</t>
        </is>
      </c>
    </row>
    <row r="539">
      <c r="A539" s="2" t="inlineStr">
        <is>
          <t>20520081152</t>
        </is>
      </c>
      <c r="B539" s="2" t="inlineStr">
        <is>
          <t>ASOCIACION DE PRODUCTORES AGRARIOS DE SUSAPAYA</t>
        </is>
      </c>
      <c r="C539" s="2" t="inlineStr">
        <is>
          <t>ASOCIACION</t>
        </is>
      </c>
      <c r="D539" s="2" t="inlineStr">
        <is>
          <t>-</t>
        </is>
      </c>
      <c r="E539" s="2" t="inlineStr">
        <is>
          <t>-</t>
        </is>
      </c>
      <c r="F539" s="2" t="inlineStr">
        <is>
          <t>HABIDO</t>
        </is>
      </c>
      <c r="G539" s="2" t="inlineStr">
        <is>
          <t>BAJA DE OFICIO</t>
        </is>
      </c>
      <c r="H539" s="2" t="inlineStr">
        <is>
          <t>02/09/2015</t>
        </is>
      </c>
      <c r="I539" s="2" t="inlineStr">
        <is>
          <t>02/09/2015</t>
        </is>
      </c>
      <c r="J539" s="2" t="inlineStr">
        <is>
          <t>TACNA</t>
        </is>
      </c>
      <c r="K539" s="2" t="inlineStr">
        <is>
          <t>TACNA</t>
        </is>
      </c>
      <c r="L539" s="2" t="inlineStr">
        <is>
          <t>ALTO DE LA ALIANZA</t>
        </is>
      </c>
      <c r="M539" s="2" t="inlineStr">
        <is>
          <t>MZA. E LOTE. 04 AGR.VIV. TUPAC AMARU (4CUADR.ARRIBA PORTADA SOL-COST LOCAL MUL)</t>
        </is>
      </c>
      <c r="N539" s="2" t="inlineStr">
        <is>
          <t>-</t>
        </is>
      </c>
      <c r="O539" s="2" t="inlineStr">
        <is>
          <t>-</t>
        </is>
      </c>
      <c r="P539" s="2" t="inlineStr">
        <is>
          <t>SIN ACTIVIDAD</t>
        </is>
      </c>
      <c r="Q539" s="2" t="inlineStr">
        <is>
          <t>CULTIVO DE HORTALIZAS Y LEGUMBRES.</t>
        </is>
      </c>
      <c r="R539" s="2" t="inlineStr">
        <is>
          <t>-</t>
        </is>
      </c>
      <c r="S539" s="2" t="inlineStr">
        <is>
          <t>-</t>
        </is>
      </c>
      <c r="T539" s="2" t="inlineStr">
        <is>
          <t>NO</t>
        </is>
      </c>
      <c r="U539" s="2" t="inlineStr">
        <is>
          <t>-</t>
        </is>
      </c>
      <c r="V539" s="2" t="inlineStr">
        <is>
          <t>-</t>
        </is>
      </c>
      <c r="W539" s="2" t="inlineStr">
        <is>
          <t>-</t>
        </is>
      </c>
      <c r="X539" s="2" t="inlineStr">
        <is>
          <t>-</t>
        </is>
      </c>
    </row>
    <row r="540">
      <c r="A540" s="2" t="inlineStr">
        <is>
          <t>20529822350</t>
        </is>
      </c>
      <c r="B540" s="2" t="inlineStr">
        <is>
          <t>OPA PAPAYO - LA LAGUNA</t>
        </is>
      </c>
      <c r="C540" s="2" t="inlineStr">
        <is>
          <t>ASOCIACION</t>
        </is>
      </c>
      <c r="D540" s="2" t="inlineStr">
        <is>
          <t>-</t>
        </is>
      </c>
      <c r="E540" s="2" t="inlineStr">
        <is>
          <t>-</t>
        </is>
      </c>
      <c r="F540" s="2" t="inlineStr">
        <is>
          <t>NO HABIDO</t>
        </is>
      </c>
      <c r="G540" s="2" t="inlineStr">
        <is>
          <t>BAJA DE OFICIO</t>
        </is>
      </c>
      <c r="H540" s="2" t="inlineStr">
        <is>
          <t>22/11/2016</t>
        </is>
      </c>
      <c r="I540" s="2" t="inlineStr">
        <is>
          <t>22/11/2016</t>
        </is>
      </c>
      <c r="J540" s="2" t="inlineStr">
        <is>
          <t>PIURA</t>
        </is>
      </c>
      <c r="K540" s="2" t="inlineStr">
        <is>
          <t>HUANCABAMBA</t>
        </is>
      </c>
      <c r="L540" s="2" t="inlineStr">
        <is>
          <t>LALAQUIZ</t>
        </is>
      </c>
      <c r="M540" s="2" t="inlineStr">
        <is>
          <t>NRO. S/N CAS. LA LAGUNA</t>
        </is>
      </c>
      <c r="N540" s="2" t="inlineStr">
        <is>
          <t>-</t>
        </is>
      </c>
      <c r="O540" s="2" t="inlineStr">
        <is>
          <t>-</t>
        </is>
      </c>
      <c r="P540" s="2" t="inlineStr">
        <is>
          <t>SIN ACTIVIDAD</t>
        </is>
      </c>
      <c r="Q540" s="2" t="inlineStr">
        <is>
          <t>ACTIVIDADES OTRAS ASOCIACIONES NCP.</t>
        </is>
      </c>
      <c r="R540" s="2" t="inlineStr">
        <is>
          <t>-</t>
        </is>
      </c>
      <c r="S540" s="2" t="inlineStr">
        <is>
          <t>-</t>
        </is>
      </c>
      <c r="T540" s="2" t="inlineStr">
        <is>
          <t>NO</t>
        </is>
      </c>
      <c r="U540" s="2" t="inlineStr">
        <is>
          <t>-</t>
        </is>
      </c>
      <c r="V540" s="2" t="inlineStr">
        <is>
          <t>-</t>
        </is>
      </c>
      <c r="W540" s="2" t="inlineStr">
        <is>
          <t>-</t>
        </is>
      </c>
      <c r="X540" s="2" t="inlineStr">
        <is>
          <t>-</t>
        </is>
      </c>
    </row>
    <row r="541">
      <c r="A541" s="2" t="inlineStr">
        <is>
          <t>20611180625</t>
        </is>
      </c>
      <c r="B541" s="2" t="inlineStr">
        <is>
          <t>ASOCIACION DE PRODUCTORES AGROPECUARIOS-ISCOCUCHO - APROAGRI</t>
        </is>
      </c>
      <c r="C541" s="2" t="inlineStr">
        <is>
          <t>ASOCIACION</t>
        </is>
      </c>
      <c r="D541" s="2" t="inlineStr">
        <is>
          <t>-</t>
        </is>
      </c>
      <c r="E541" s="2" t="inlineStr">
        <is>
          <t>-</t>
        </is>
      </c>
      <c r="F541" s="2" t="inlineStr">
        <is>
          <t>HABIDO</t>
        </is>
      </c>
      <c r="G541" s="2" t="inlineStr">
        <is>
          <t>SUSPENSION TEMPORAL</t>
        </is>
      </c>
      <c r="H541" s="2" t="inlineStr">
        <is>
          <t>27/09/2024</t>
        </is>
      </c>
      <c r="I541" s="2" t="inlineStr">
        <is>
          <t>27/09/2024</t>
        </is>
      </c>
      <c r="J541" s="2" t="inlineStr">
        <is>
          <t>CAJAMARCA</t>
        </is>
      </c>
      <c r="K541" s="2" t="inlineStr">
        <is>
          <t>CAJABAMBA</t>
        </is>
      </c>
      <c r="L541" s="2" t="inlineStr">
        <is>
          <t>CONDEBAMBA</t>
        </is>
      </c>
      <c r="M541" s="2" t="inlineStr">
        <is>
          <t>NRO. SN CAS. ISCOCUCHO</t>
        </is>
      </c>
      <c r="N541" s="2" t="inlineStr">
        <is>
          <t>-</t>
        </is>
      </c>
      <c r="O541" s="2" t="inlineStr">
        <is>
          <t>-</t>
        </is>
      </c>
      <c r="P541" s="2" t="inlineStr">
        <is>
          <t>SIN ACTIVIDAD</t>
        </is>
      </c>
      <c r="Q541" s="2" t="inlineStr">
        <is>
          <t>ACTIVIDADES OTRAS ASOCIACIONES NCP.</t>
        </is>
      </c>
      <c r="R541" s="2" t="inlineStr">
        <is>
          <t>EXPLOTACION MIXTA.</t>
        </is>
      </c>
      <c r="S541" s="2" t="inlineStr">
        <is>
          <t>-</t>
        </is>
      </c>
      <c r="T541" s="2" t="inlineStr">
        <is>
          <t>NO</t>
        </is>
      </c>
      <c r="U541" s="2" t="inlineStr">
        <is>
          <t>-</t>
        </is>
      </c>
      <c r="V541" s="2" t="inlineStr">
        <is>
          <t>-</t>
        </is>
      </c>
      <c r="W541" s="2" t="inlineStr">
        <is>
          <t>-</t>
        </is>
      </c>
      <c r="X541" s="2" t="inlineStr">
        <is>
          <t>-</t>
        </is>
      </c>
    </row>
    <row r="542">
      <c r="A542" s="2" t="inlineStr">
        <is>
          <t>20487589242</t>
        </is>
      </c>
      <c r="B542" s="2" t="inlineStr">
        <is>
          <t>ASOCIACION PRODUCTORES AGROPECUARIOS CERRO NEGRO</t>
        </is>
      </c>
      <c r="C542" s="2" t="inlineStr">
        <is>
          <t>ASOCIACION</t>
        </is>
      </c>
      <c r="D542" s="2" t="inlineStr">
        <is>
          <t>-</t>
        </is>
      </c>
      <c r="E542" s="2" t="inlineStr">
        <is>
          <t>ASOCIACION PRODUC. CERRO NEGRO</t>
        </is>
      </c>
      <c r="F542" s="2" t="inlineStr">
        <is>
          <t>HABIDO</t>
        </is>
      </c>
      <c r="G542" s="2" t="inlineStr">
        <is>
          <t>BAJA DE OFICIO</t>
        </is>
      </c>
      <c r="H542" s="2" t="inlineStr">
        <is>
          <t>28/03/2016</t>
        </is>
      </c>
      <c r="I542" s="2" t="inlineStr">
        <is>
          <t>01/03/2016</t>
        </is>
      </c>
      <c r="J542" s="2" t="inlineStr">
        <is>
          <t>LAMBAYEQUE</t>
        </is>
      </c>
      <c r="K542" s="2" t="inlineStr">
        <is>
          <t>FERREÑAFE</t>
        </is>
      </c>
      <c r="L542" s="2" t="inlineStr">
        <is>
          <t>INCAHUASI</t>
        </is>
      </c>
      <c r="M542" s="2" t="inlineStr">
        <is>
          <t>NRO. SN CAS. KUTIQIRU (EN EL LOCAL DE LA ASOCIACION)</t>
        </is>
      </c>
      <c r="N542" s="2" t="inlineStr">
        <is>
          <t>-</t>
        </is>
      </c>
      <c r="O542" s="2" t="inlineStr">
        <is>
          <t>-</t>
        </is>
      </c>
      <c r="P542" s="2" t="inlineStr">
        <is>
          <t>SIN ACTIVIDAD</t>
        </is>
      </c>
      <c r="Q542" s="2" t="inlineStr">
        <is>
          <t>SILVICULTURA Y EXT. DE MADERA.</t>
        </is>
      </c>
      <c r="R542" s="2" t="inlineStr">
        <is>
          <t>CULTIVO DE HORTALIZAS Y LEGUMBRES.</t>
        </is>
      </c>
      <c r="S542" s="2" t="inlineStr">
        <is>
          <t>-</t>
        </is>
      </c>
      <c r="T542" s="2" t="inlineStr">
        <is>
          <t>NO</t>
        </is>
      </c>
      <c r="U542" s="2" t="inlineStr">
        <is>
          <t>-</t>
        </is>
      </c>
      <c r="V542" s="2" t="inlineStr">
        <is>
          <t>-</t>
        </is>
      </c>
      <c r="W542" s="2" t="inlineStr">
        <is>
          <t>-</t>
        </is>
      </c>
      <c r="X542" s="2" t="inlineStr">
        <is>
          <t>-</t>
        </is>
      </c>
    </row>
    <row r="543">
      <c r="A543" s="2" t="inlineStr">
        <is>
          <t>20605304479</t>
        </is>
      </c>
      <c r="B543" s="2" t="inlineStr">
        <is>
          <t>ASOCIACION DE PRODUCTORES DE DERIVADOS LACTEOS SUMAC AUSANGATE DEL DISTRITO DE OCONGATE</t>
        </is>
      </c>
      <c r="C543" s="2" t="inlineStr">
        <is>
          <t>ASOCIACION</t>
        </is>
      </c>
      <c r="D543" s="2" t="inlineStr">
        <is>
          <t>-</t>
        </is>
      </c>
      <c r="E543" s="2" t="inlineStr">
        <is>
          <t>-</t>
        </is>
      </c>
      <c r="F543" s="2" t="inlineStr">
        <is>
          <t>HABIDO</t>
        </is>
      </c>
      <c r="G543" s="2" t="inlineStr">
        <is>
          <t>BAJA PROV. POR OFICIO</t>
        </is>
      </c>
      <c r="H543" s="2" t="inlineStr">
        <is>
          <t>11/10/2023</t>
        </is>
      </c>
      <c r="I543" s="2" t="inlineStr">
        <is>
          <t>01/10/2023</t>
        </is>
      </c>
      <c r="J543" s="2" t="inlineStr">
        <is>
          <t>CUSCO</t>
        </is>
      </c>
      <c r="K543" s="2" t="inlineStr">
        <is>
          <t>QUISPICANCHI</t>
        </is>
      </c>
      <c r="L543" s="2" t="inlineStr">
        <is>
          <t>OCONGATE</t>
        </is>
      </c>
      <c r="M543" s="2" t="inlineStr">
        <is>
          <t>NRO. SN C.C. CCOLCCA (A 100MT DE LA ESCUELA)</t>
        </is>
      </c>
      <c r="N543" s="2" t="inlineStr">
        <is>
          <t>-</t>
        </is>
      </c>
      <c r="O543" s="2" t="inlineStr">
        <is>
          <t>-</t>
        </is>
      </c>
      <c r="P543" s="2" t="inlineStr">
        <is>
          <t>SIN ACTIVIDAD</t>
        </is>
      </c>
      <c r="Q543" s="2" t="inlineStr">
        <is>
          <t>SERVICIOS AGRICOLAS, GANADERAS.</t>
        </is>
      </c>
      <c r="R543" s="2" t="inlineStr">
        <is>
          <t>ELAB DE PRODUCTOS LACTEOS.</t>
        </is>
      </c>
      <c r="S543" s="2" t="inlineStr">
        <is>
          <t>-</t>
        </is>
      </c>
      <c r="T543" s="2" t="inlineStr">
        <is>
          <t>NO</t>
        </is>
      </c>
      <c r="U543" s="2" t="inlineStr">
        <is>
          <t>-</t>
        </is>
      </c>
      <c r="V543" s="2" t="inlineStr">
        <is>
          <t>-</t>
        </is>
      </c>
      <c r="W543" s="2" t="inlineStr">
        <is>
          <t>-</t>
        </is>
      </c>
      <c r="X543" s="2" t="inlineStr">
        <is>
          <t>-</t>
        </is>
      </c>
    </row>
    <row r="544">
      <c r="A544" s="2" t="inlineStr">
        <is>
          <t>20608699041</t>
        </is>
      </c>
      <c r="B544" s="2" t="inlineStr">
        <is>
          <t>ASOCIACION DE PRODUCTORES AGROPECUARIOS AGROINDUSTRIALES VALLE DEL PARAISO DE TICRAPO</t>
        </is>
      </c>
      <c r="C544" s="2" t="inlineStr">
        <is>
          <t>ASOCIACION</t>
        </is>
      </c>
      <c r="D544" s="2" t="inlineStr">
        <is>
          <t>-</t>
        </is>
      </c>
      <c r="E544" s="2" t="inlineStr">
        <is>
          <t>-</t>
        </is>
      </c>
      <c r="F544" s="2" t="inlineStr">
        <is>
          <t>HABIDO</t>
        </is>
      </c>
      <c r="G544" s="2" t="inlineStr">
        <is>
          <t>BAJA DE OFICIO</t>
        </is>
      </c>
      <c r="H544" s="2" t="inlineStr">
        <is>
          <t>05/11/2021</t>
        </is>
      </c>
      <c r="I544" s="2" t="inlineStr">
        <is>
          <t>05/11/2021</t>
        </is>
      </c>
      <c r="J544" s="2" t="inlineStr">
        <is>
          <t>HUANCAVELICA</t>
        </is>
      </c>
      <c r="K544" s="2" t="inlineStr">
        <is>
          <t>CASTROVIRREYNA</t>
        </is>
      </c>
      <c r="L544" s="2" t="inlineStr">
        <is>
          <t>TICRAPO</t>
        </is>
      </c>
      <c r="M544" s="2" t="inlineStr">
        <is>
          <t>AV. BUENOS AIRES NRO. SN (CARRETERA A MOYEBAMBA)</t>
        </is>
      </c>
      <c r="N544" s="2" t="inlineStr">
        <is>
          <t>-</t>
        </is>
      </c>
      <c r="O544" s="2" t="inlineStr">
        <is>
          <t>-</t>
        </is>
      </c>
      <c r="P544" s="2" t="inlineStr">
        <is>
          <t>SIN ACTIVIDAD</t>
        </is>
      </c>
      <c r="Q544" s="2" t="inlineStr">
        <is>
          <t>ACTIVIDADES OTRAS ASOCIACIONES NCP.</t>
        </is>
      </c>
      <c r="R544" s="2" t="inlineStr">
        <is>
          <t>-</t>
        </is>
      </c>
      <c r="S544" s="2" t="inlineStr">
        <is>
          <t>-</t>
        </is>
      </c>
      <c r="T544" s="2" t="inlineStr">
        <is>
          <t>NO</t>
        </is>
      </c>
      <c r="U544" s="2" t="inlineStr">
        <is>
          <t>-</t>
        </is>
      </c>
      <c r="V544" s="2" t="inlineStr">
        <is>
          <t>-</t>
        </is>
      </c>
      <c r="W544" s="2" t="inlineStr">
        <is>
          <t>-</t>
        </is>
      </c>
      <c r="X544" s="2" t="inlineStr">
        <is>
          <t>-</t>
        </is>
      </c>
    </row>
    <row r="545">
      <c r="A545" s="2" t="inlineStr">
        <is>
          <t>20574629226</t>
        </is>
      </c>
      <c r="B545" s="2" t="inlineStr">
        <is>
          <t>ASOCIACION DE PRODUCTORES DE QUINUA Y GRANOS ANDINOS DE LA REGION AYACUCHO</t>
        </is>
      </c>
      <c r="C545" s="2" t="inlineStr">
        <is>
          <t>ASOCIACION</t>
        </is>
      </c>
      <c r="D545" s="2" t="inlineStr">
        <is>
          <t>-</t>
        </is>
      </c>
      <c r="E545" s="2" t="inlineStr">
        <is>
          <t>-</t>
        </is>
      </c>
      <c r="F545" s="2" t="inlineStr">
        <is>
          <t>NO HABIDO</t>
        </is>
      </c>
      <c r="G545" s="2" t="inlineStr">
        <is>
          <t>BAJA DE OFICIO</t>
        </is>
      </c>
      <c r="H545" s="2" t="inlineStr">
        <is>
          <t>23/07/2013</t>
        </is>
      </c>
      <c r="I545" s="2" t="inlineStr">
        <is>
          <t>01/08/2013</t>
        </is>
      </c>
      <c r="J545" s="2" t="inlineStr">
        <is>
          <t>AYACUCHO</t>
        </is>
      </c>
      <c r="K545" s="2" t="inlineStr">
        <is>
          <t>HUAMANGA</t>
        </is>
      </c>
      <c r="L545" s="2" t="inlineStr">
        <is>
          <t>TAMBILLO</t>
        </is>
      </c>
      <c r="M545" s="2" t="inlineStr">
        <is>
          <t>NRO. S/N BQ. TAMBOBAMBA (PLAZA PRINCIPAL, FRENTE A LA ESCUELA)</t>
        </is>
      </c>
      <c r="N545" s="2" t="inlineStr">
        <is>
          <t>-</t>
        </is>
      </c>
      <c r="O545" s="2" t="inlineStr">
        <is>
          <t>-</t>
        </is>
      </c>
      <c r="P545" s="2" t="inlineStr">
        <is>
          <t>SIN ACTIVIDAD</t>
        </is>
      </c>
      <c r="Q545" s="2" t="inlineStr">
        <is>
          <t>CULTIVOS DE CEREALES.</t>
        </is>
      </c>
      <c r="R545" s="2" t="inlineStr">
        <is>
          <t>-</t>
        </is>
      </c>
      <c r="S545" s="2" t="inlineStr">
        <is>
          <t>-</t>
        </is>
      </c>
      <c r="T545" s="2" t="inlineStr">
        <is>
          <t>NO</t>
        </is>
      </c>
      <c r="U545" s="2" t="inlineStr">
        <is>
          <t>-</t>
        </is>
      </c>
      <c r="V545" s="2" t="inlineStr">
        <is>
          <t>-</t>
        </is>
      </c>
      <c r="W545" s="2" t="inlineStr">
        <is>
          <t>-</t>
        </is>
      </c>
      <c r="X545" s="2" t="inlineStr">
        <is>
          <t>-</t>
        </is>
      </c>
    </row>
    <row r="546">
      <c r="A546" s="2" t="inlineStr">
        <is>
          <t>20603201150</t>
        </is>
      </c>
      <c r="B546" s="2" t="inlineStr">
        <is>
          <t>FEDERACION AGROPECUARIA DEL DISTRITO DE UMARI</t>
        </is>
      </c>
      <c r="C546" s="2" t="inlineStr">
        <is>
          <t>ASOCIACION</t>
        </is>
      </c>
      <c r="D546" s="2" t="inlineStr">
        <is>
          <t>-</t>
        </is>
      </c>
      <c r="E546" s="2" t="inlineStr">
        <is>
          <t>-</t>
        </is>
      </c>
      <c r="F546" s="2" t="inlineStr">
        <is>
          <t>HABIDO</t>
        </is>
      </c>
      <c r="G546" s="2" t="inlineStr">
        <is>
          <t>SUSPENSION TEMPORAL</t>
        </is>
      </c>
      <c r="H546" s="2" t="inlineStr">
        <is>
          <t>28/12/2022</t>
        </is>
      </c>
      <c r="I546" s="2" t="inlineStr">
        <is>
          <t>28/12/2022</t>
        </is>
      </c>
      <c r="J546" s="2" t="inlineStr">
        <is>
          <t>HUANUCO</t>
        </is>
      </c>
      <c r="K546" s="2" t="inlineStr">
        <is>
          <t>PACHITEA</t>
        </is>
      </c>
      <c r="L546" s="2" t="inlineStr">
        <is>
          <t>UMARI</t>
        </is>
      </c>
      <c r="M546" s="2" t="inlineStr">
        <is>
          <t>CALLE 71 NRO. 11 (ALT. DEL PUESTO DE SALUD)</t>
        </is>
      </c>
      <c r="N546" s="2" t="inlineStr">
        <is>
          <t>-</t>
        </is>
      </c>
      <c r="O546" s="2" t="inlineStr">
        <is>
          <t>-</t>
        </is>
      </c>
      <c r="P546" s="2" t="inlineStr">
        <is>
          <t>SIN ACTIVIDAD</t>
        </is>
      </c>
      <c r="Q546" s="2" t="inlineStr">
        <is>
          <t>EXPLOTACION MIXTA.</t>
        </is>
      </c>
      <c r="R546" s="2" t="inlineStr">
        <is>
          <t>-</t>
        </is>
      </c>
      <c r="S546" s="2" t="inlineStr">
        <is>
          <t>-</t>
        </is>
      </c>
      <c r="T546" s="2" t="inlineStr">
        <is>
          <t>NO</t>
        </is>
      </c>
      <c r="U546" s="2" t="inlineStr">
        <is>
          <t>-</t>
        </is>
      </c>
      <c r="V546" s="2" t="inlineStr">
        <is>
          <t>-</t>
        </is>
      </c>
      <c r="W546" s="2" t="inlineStr">
        <is>
          <t>-</t>
        </is>
      </c>
      <c r="X546" s="2" t="inlineStr">
        <is>
          <t>-</t>
        </is>
      </c>
    </row>
    <row r="547">
      <c r="A547" s="2" t="inlineStr">
        <is>
          <t>20600529693</t>
        </is>
      </c>
      <c r="B547" s="2" t="inlineStr">
        <is>
          <t>AGRO ASOCIACION Y SERVICIOS TINKUY</t>
        </is>
      </c>
      <c r="C547" s="2" t="inlineStr">
        <is>
          <t>ASOCIACION</t>
        </is>
      </c>
      <c r="D547" s="2" t="inlineStr">
        <is>
          <t>-</t>
        </is>
      </c>
      <c r="E547" s="2" t="inlineStr">
        <is>
          <t>-</t>
        </is>
      </c>
      <c r="F547" s="2" t="inlineStr">
        <is>
          <t>HABIDO</t>
        </is>
      </c>
      <c r="G547" s="2" t="inlineStr">
        <is>
          <t>BAJA DE OFICIO</t>
        </is>
      </c>
      <c r="H547" s="2" t="inlineStr">
        <is>
          <t>06/07/2021</t>
        </is>
      </c>
      <c r="I547" s="2" t="inlineStr">
        <is>
          <t>06/07/2021</t>
        </is>
      </c>
      <c r="J547" s="2" t="inlineStr">
        <is>
          <t>AYACUCHO</t>
        </is>
      </c>
      <c r="K547" s="2" t="inlineStr">
        <is>
          <t>HUANTA</t>
        </is>
      </c>
      <c r="L547" s="2" t="inlineStr">
        <is>
          <t>LLOCHEGUA</t>
        </is>
      </c>
      <c r="M547" s="2" t="inlineStr">
        <is>
          <t>NRO. S/N NUEVA ESPERANZA BAJA (POR EL PARQUE)</t>
        </is>
      </c>
      <c r="N547" s="2" t="inlineStr">
        <is>
          <t>-</t>
        </is>
      </c>
      <c r="O547" s="2" t="inlineStr">
        <is>
          <t>-</t>
        </is>
      </c>
      <c r="P547" s="2" t="inlineStr">
        <is>
          <t>SIN ACTIVIDAD</t>
        </is>
      </c>
      <c r="Q547" s="2" t="inlineStr">
        <is>
          <t>VTA.  MAY. DE MATERIAS PRIMAS AGROPEC.</t>
        </is>
      </c>
      <c r="R547" s="2" t="inlineStr">
        <is>
          <t>ELAB. CACAO, CHOCOLATE Y CONFIT.</t>
        </is>
      </c>
      <c r="S547" s="2" t="inlineStr">
        <is>
          <t>-</t>
        </is>
      </c>
      <c r="T547" s="2" t="inlineStr">
        <is>
          <t>NO</t>
        </is>
      </c>
      <c r="U547" s="2" t="inlineStr">
        <is>
          <t>-</t>
        </is>
      </c>
      <c r="V547" s="2" t="inlineStr">
        <is>
          <t>-</t>
        </is>
      </c>
      <c r="W547" s="2" t="inlineStr">
        <is>
          <t>-</t>
        </is>
      </c>
      <c r="X547" s="2" t="inlineStr">
        <is>
          <t>-</t>
        </is>
      </c>
    </row>
    <row r="548">
      <c r="A548" s="2" t="inlineStr">
        <is>
          <t>20539644603</t>
        </is>
      </c>
      <c r="B548" s="2" t="inlineStr">
        <is>
          <t>ASOCIACION DE PRODUCTORES PARA LA AGROEXPORTACION DE PUQUINA</t>
        </is>
      </c>
      <c r="C548" s="2" t="inlineStr">
        <is>
          <t>ASOCIACION</t>
        </is>
      </c>
      <c r="D548" s="2" t="inlineStr">
        <is>
          <t>-</t>
        </is>
      </c>
      <c r="E548" s="2" t="inlineStr">
        <is>
          <t>-</t>
        </is>
      </c>
      <c r="F548" s="2" t="inlineStr">
        <is>
          <t>HABIDO</t>
        </is>
      </c>
      <c r="G548" s="2" t="inlineStr">
        <is>
          <t>BAJA PROV. POR OFICIO</t>
        </is>
      </c>
      <c r="H548" s="2" t="inlineStr">
        <is>
          <t>19/02/2016</t>
        </is>
      </c>
      <c r="I548" s="2" t="inlineStr">
        <is>
          <t>19/02/2016</t>
        </is>
      </c>
      <c r="J548" s="2" t="inlineStr">
        <is>
          <t>MOQUEGUA</t>
        </is>
      </c>
      <c r="K548" s="2" t="inlineStr">
        <is>
          <t>GENERAL SANCHEZ CERRO</t>
        </is>
      </c>
      <c r="L548" s="2" t="inlineStr">
        <is>
          <t>PUQUINA</t>
        </is>
      </c>
      <c r="M548" s="2" t="inlineStr">
        <is>
          <t>MZA. D3 LOTE. 11 URB. BELLAVISTA - SECTOR 3</t>
        </is>
      </c>
      <c r="N548" s="2" t="inlineStr">
        <is>
          <t>-</t>
        </is>
      </c>
      <c r="O548" s="2" t="inlineStr">
        <is>
          <t>-</t>
        </is>
      </c>
      <c r="P548" s="2" t="inlineStr">
        <is>
          <t>SIN ACTIVIDAD</t>
        </is>
      </c>
      <c r="Q548" s="2" t="inlineStr">
        <is>
          <t>ACTIVIDADES OTRAS ASOCIACIONES NCP.</t>
        </is>
      </c>
      <c r="R548" s="2" t="inlineStr">
        <is>
          <t>-</t>
        </is>
      </c>
      <c r="S548" s="2" t="inlineStr">
        <is>
          <t>-</t>
        </is>
      </c>
      <c r="T548" s="2" t="inlineStr">
        <is>
          <t>NO</t>
        </is>
      </c>
      <c r="U548" s="2" t="inlineStr">
        <is>
          <t>-</t>
        </is>
      </c>
      <c r="V548" s="2" t="inlineStr">
        <is>
          <t>-</t>
        </is>
      </c>
      <c r="W548" s="2" t="inlineStr">
        <is>
          <t>-</t>
        </is>
      </c>
      <c r="X548" s="2" t="inlineStr">
        <is>
          <t>-</t>
        </is>
      </c>
    </row>
    <row r="549">
      <c r="A549" s="2" t="inlineStr">
        <is>
          <t>20611198923</t>
        </is>
      </c>
      <c r="B549" s="2" t="inlineStr">
        <is>
          <t>COOPERATIVA AGRARIA LAND PERÚ</t>
        </is>
      </c>
      <c r="C549" s="2" t="inlineStr">
        <is>
          <t>COOPERATIVAS, SAIS, CAPS</t>
        </is>
      </c>
      <c r="D549" s="2" t="inlineStr">
        <is>
          <t>-</t>
        </is>
      </c>
      <c r="E549" s="2" t="inlineStr">
        <is>
          <t>-</t>
        </is>
      </c>
      <c r="F549" s="2" t="inlineStr">
        <is>
          <t>NO HABIDO</t>
        </is>
      </c>
      <c r="G549" s="2" t="inlineStr">
        <is>
          <t>SUSPENSION TEMPORAL</t>
        </is>
      </c>
      <c r="H549" s="2" t="inlineStr">
        <is>
          <t>27/06/2023</t>
        </is>
      </c>
      <c r="I549" s="2" t="inlineStr">
        <is>
          <t>27/06/2023</t>
        </is>
      </c>
      <c r="J549" s="2" t="inlineStr">
        <is>
          <t>JUNIN</t>
        </is>
      </c>
      <c r="K549" s="2" t="inlineStr">
        <is>
          <t>CHANCHAMAYO</t>
        </is>
      </c>
      <c r="L549" s="2" t="inlineStr">
        <is>
          <t>PICHANAQUI</t>
        </is>
      </c>
      <c r="M549" s="2" t="inlineStr">
        <is>
          <t>JR. JOSE BALTA MZA. H1 LOTE. 3 URB. SAN JOSE (S72578515-FTE A CUNA MAS DE 3 DE MAYO)</t>
        </is>
      </c>
      <c r="N549" s="2" t="inlineStr">
        <is>
          <t>-</t>
        </is>
      </c>
      <c r="O549" s="2" t="inlineStr">
        <is>
          <t>-</t>
        </is>
      </c>
      <c r="P549" s="2" t="inlineStr">
        <is>
          <t>IMPORTADOR/EXPORTADOR</t>
        </is>
      </c>
      <c r="Q549" s="2" t="inlineStr">
        <is>
          <t>CULTIVO DE FRUTAS.</t>
        </is>
      </c>
      <c r="R549" s="2" t="inlineStr">
        <is>
          <t>ELAB. FRUTAS, LEG. Y HORTALIZAS.</t>
        </is>
      </c>
      <c r="S549" s="2" t="inlineStr">
        <is>
          <t>-</t>
        </is>
      </c>
      <c r="T549" s="2" t="inlineStr">
        <is>
          <t>NO</t>
        </is>
      </c>
      <c r="U549" s="2" t="inlineStr">
        <is>
          <t>-</t>
        </is>
      </c>
      <c r="V549" s="2" t="inlineStr">
        <is>
          <t>-</t>
        </is>
      </c>
      <c r="W549" s="2" t="inlineStr">
        <is>
          <t>-</t>
        </is>
      </c>
      <c r="X549" s="2" t="inlineStr">
        <is>
          <t>-</t>
        </is>
      </c>
    </row>
    <row r="550">
      <c r="A550" s="2" t="inlineStr">
        <is>
          <t>20607144347</t>
        </is>
      </c>
      <c r="B550" s="2" t="inlineStr">
        <is>
          <t>ASOCIACION NUEVO AMANECER CASERIO PURUAY BAJO</t>
        </is>
      </c>
      <c r="C550" s="2" t="inlineStr">
        <is>
          <t>ASOCIACION</t>
        </is>
      </c>
      <c r="D550" s="2" t="inlineStr">
        <is>
          <t>-</t>
        </is>
      </c>
      <c r="E550" s="2" t="inlineStr">
        <is>
          <t>-</t>
        </is>
      </c>
      <c r="F550" s="2" t="inlineStr">
        <is>
          <t>HABIDO</t>
        </is>
      </c>
      <c r="G550" s="2" t="inlineStr">
        <is>
          <t>BAJA DE OFICIO</t>
        </is>
      </c>
      <c r="H550" s="2" t="inlineStr">
        <is>
          <t>12/12/2024</t>
        </is>
      </c>
      <c r="I550" s="2" t="inlineStr">
        <is>
          <t>12/12/2024</t>
        </is>
      </c>
      <c r="J550" s="2" t="inlineStr">
        <is>
          <t>CAJAMARCA</t>
        </is>
      </c>
      <c r="K550" s="2" t="inlineStr">
        <is>
          <t>CAJAMARCA</t>
        </is>
      </c>
      <c r="L550" s="2" t="inlineStr">
        <is>
          <t>CAJAMARCA</t>
        </is>
      </c>
      <c r="M550" s="2" t="inlineStr">
        <is>
          <t>NRO. SN CAS. PURUAY BAJO</t>
        </is>
      </c>
      <c r="N550" s="2" t="inlineStr">
        <is>
          <t>-</t>
        </is>
      </c>
      <c r="O550" s="2" t="inlineStr">
        <is>
          <t>-</t>
        </is>
      </c>
      <c r="P550" s="2" t="inlineStr">
        <is>
          <t>SIN ACTIVIDAD</t>
        </is>
      </c>
      <c r="Q550" s="2" t="inlineStr">
        <is>
          <t>ACTIVIDADES OTRAS ASOCIACIONES NCP.</t>
        </is>
      </c>
      <c r="R550" s="2" t="inlineStr">
        <is>
          <t>-</t>
        </is>
      </c>
      <c r="S550" s="2" t="inlineStr">
        <is>
          <t>-</t>
        </is>
      </c>
      <c r="T550" s="2" t="inlineStr">
        <is>
          <t>NO</t>
        </is>
      </c>
      <c r="U550" s="2" t="inlineStr">
        <is>
          <t>-</t>
        </is>
      </c>
      <c r="V550" s="2" t="inlineStr">
        <is>
          <t>-</t>
        </is>
      </c>
      <c r="W550" s="2" t="inlineStr">
        <is>
          <t>-</t>
        </is>
      </c>
      <c r="X550" s="2" t="inlineStr">
        <is>
          <t>-</t>
        </is>
      </c>
    </row>
    <row r="551">
      <c r="A551" s="2" t="inlineStr">
        <is>
          <t>20607057363</t>
        </is>
      </c>
      <c r="B551" s="2" t="inlineStr">
        <is>
          <t>ASOCIACION AGROINDUSTRIAL DE PLANTAS AROMATICAS ECOANDES</t>
        </is>
      </c>
      <c r="C551" s="2" t="inlineStr">
        <is>
          <t>ASOCIACION</t>
        </is>
      </c>
      <c r="D551" s="2" t="inlineStr">
        <is>
          <t>-</t>
        </is>
      </c>
      <c r="E551" s="2" t="inlineStr">
        <is>
          <t>-</t>
        </is>
      </c>
      <c r="F551" s="2" t="inlineStr">
        <is>
          <t>HABIDO</t>
        </is>
      </c>
      <c r="G551" s="2" t="inlineStr">
        <is>
          <t>BAJA PROV. POR OFICIO</t>
        </is>
      </c>
      <c r="H551" s="2" t="inlineStr">
        <is>
          <t>11/12/2020</t>
        </is>
      </c>
      <c r="I551" s="2" t="inlineStr">
        <is>
          <t>10/12/2020</t>
        </is>
      </c>
      <c r="J551" s="2" t="inlineStr">
        <is>
          <t>TACNA</t>
        </is>
      </c>
      <c r="K551" s="2" t="inlineStr">
        <is>
          <t>CANDARAVE</t>
        </is>
      </c>
      <c r="L551" s="2" t="inlineStr">
        <is>
          <t>QUILAHUANI</t>
        </is>
      </c>
      <c r="M551" s="2" t="inlineStr">
        <is>
          <t>CAL. PROGRESO MZA. C LOTE. 12 C.C. PALLATA</t>
        </is>
      </c>
      <c r="N551" s="2" t="inlineStr">
        <is>
          <t>-</t>
        </is>
      </c>
      <c r="O551" s="2" t="inlineStr">
        <is>
          <t>-</t>
        </is>
      </c>
      <c r="P551" s="2" t="inlineStr">
        <is>
          <t>SIN ACTIVIDAD</t>
        </is>
      </c>
      <c r="Q551" s="2" t="inlineStr">
        <is>
          <t>ACTIVIDADES OTRAS ASOCIACIONES NCP.</t>
        </is>
      </c>
      <c r="R551" s="2" t="inlineStr">
        <is>
          <t>-</t>
        </is>
      </c>
      <c r="S551" s="2" t="inlineStr">
        <is>
          <t>-</t>
        </is>
      </c>
      <c r="T551" s="2" t="inlineStr">
        <is>
          <t>NO</t>
        </is>
      </c>
      <c r="U551" s="2" t="inlineStr">
        <is>
          <t>-</t>
        </is>
      </c>
      <c r="V551" s="2" t="inlineStr">
        <is>
          <t>-</t>
        </is>
      </c>
      <c r="W551" s="2" t="inlineStr">
        <is>
          <t>-</t>
        </is>
      </c>
      <c r="X551" s="2" t="inlineStr">
        <is>
          <t>-</t>
        </is>
      </c>
    </row>
    <row r="552">
      <c r="A552" s="2" t="inlineStr">
        <is>
          <t>20571335388</t>
        </is>
      </c>
      <c r="B552" s="2" t="inlineStr">
        <is>
          <t>ASOCIACION DE AGRICULTORES AGROPECUARIOS SAN ISIDRO-ICHOC HUAYLAS-CARAZ</t>
        </is>
      </c>
      <c r="C552" s="2" t="inlineStr">
        <is>
          <t>ASOCIACION</t>
        </is>
      </c>
      <c r="D552" s="2" t="inlineStr">
        <is>
          <t>-</t>
        </is>
      </c>
      <c r="E552" s="2" t="inlineStr">
        <is>
          <t>-</t>
        </is>
      </c>
      <c r="F552" s="2" t="inlineStr">
        <is>
          <t>HABIDO</t>
        </is>
      </c>
      <c r="G552" s="2" t="inlineStr">
        <is>
          <t>BAJA DE OFICIO</t>
        </is>
      </c>
      <c r="H552" s="2" t="inlineStr">
        <is>
          <t>29/08/2022</t>
        </is>
      </c>
      <c r="I552" s="2" t="inlineStr">
        <is>
          <t>01/09/2022</t>
        </is>
      </c>
      <c r="J552" s="2" t="inlineStr">
        <is>
          <t>ANCASH</t>
        </is>
      </c>
      <c r="K552" s="2" t="inlineStr">
        <is>
          <t>HUAYLAS</t>
        </is>
      </c>
      <c r="L552" s="2" t="inlineStr">
        <is>
          <t>CARAZ</t>
        </is>
      </c>
      <c r="M552" s="2" t="inlineStr">
        <is>
          <t>CAR. CENTRAL NRO. S/N BAR. JABON RUMI (A 30 METROS DEL SEMÁFORO)</t>
        </is>
      </c>
      <c r="N552" s="2" t="inlineStr">
        <is>
          <t>-</t>
        </is>
      </c>
      <c r="O552" s="2" t="inlineStr">
        <is>
          <t>-</t>
        </is>
      </c>
      <c r="P552" s="2" t="inlineStr">
        <is>
          <t>SIN ACTIVIDAD</t>
        </is>
      </c>
      <c r="Q552" s="2" t="inlineStr">
        <is>
          <t>SERVICIOS AGRICOLAS, GANADERAS.</t>
        </is>
      </c>
      <c r="R552" s="2" t="inlineStr">
        <is>
          <t>-</t>
        </is>
      </c>
      <c r="S552" s="2" t="inlineStr">
        <is>
          <t>-</t>
        </is>
      </c>
      <c r="T552" s="2" t="inlineStr">
        <is>
          <t>NO</t>
        </is>
      </c>
      <c r="U552" s="2" t="inlineStr">
        <is>
          <t>-</t>
        </is>
      </c>
      <c r="V552" s="2" t="inlineStr">
        <is>
          <t>-</t>
        </is>
      </c>
      <c r="W552" s="2" t="inlineStr">
        <is>
          <t>-</t>
        </is>
      </c>
      <c r="X552" s="2" t="inlineStr">
        <is>
          <t>-</t>
        </is>
      </c>
    </row>
    <row r="553">
      <c r="A553" s="2" t="inlineStr">
        <is>
          <t>20600515412</t>
        </is>
      </c>
      <c r="B553" s="2" t="inlineStr">
        <is>
          <t>ASOCIACION NUEVO TRIUNFO DE QUINUAPATA</t>
        </is>
      </c>
      <c r="C553" s="2" t="inlineStr">
        <is>
          <t>ASOCIACION</t>
        </is>
      </c>
      <c r="D553" s="2" t="inlineStr">
        <is>
          <t>-</t>
        </is>
      </c>
      <c r="E553" s="2" t="inlineStr">
        <is>
          <t>-</t>
        </is>
      </c>
      <c r="F553" s="2" t="inlineStr">
        <is>
          <t>HABIDO</t>
        </is>
      </c>
      <c r="G553" s="2" t="inlineStr">
        <is>
          <t>BAJA DE OFICIO</t>
        </is>
      </c>
      <c r="H553" s="2" t="inlineStr">
        <is>
          <t>19/09/2019</t>
        </is>
      </c>
      <c r="I553" s="2" t="inlineStr">
        <is>
          <t>19/09/2019</t>
        </is>
      </c>
      <c r="J553" s="2" t="inlineStr">
        <is>
          <t>HUANCAVELICA</t>
        </is>
      </c>
      <c r="K553" s="2" t="inlineStr">
        <is>
          <t>HUAYTARA</t>
        </is>
      </c>
      <c r="L553" s="2" t="inlineStr">
        <is>
          <t>PILPICHACA</t>
        </is>
      </c>
      <c r="M553" s="2" t="inlineStr">
        <is>
          <t>INGAHUASI MZA. L LOTE. 05 C.P. INGAHUASI (S 76896877 FRENTE PLAZA PRINCIPAL)</t>
        </is>
      </c>
      <c r="N553" s="2" t="inlineStr">
        <is>
          <t>-</t>
        </is>
      </c>
      <c r="O553" s="2" t="inlineStr">
        <is>
          <t>-</t>
        </is>
      </c>
      <c r="P553" s="2" t="inlineStr">
        <is>
          <t>SIN ACTIVIDAD</t>
        </is>
      </c>
      <c r="Q553" s="2" t="inlineStr">
        <is>
          <t>ACTIVIDADES OTRAS ASOCIACIONES NCP.</t>
        </is>
      </c>
      <c r="R553" s="2" t="inlineStr">
        <is>
          <t>-</t>
        </is>
      </c>
      <c r="S553" s="2" t="inlineStr">
        <is>
          <t>-</t>
        </is>
      </c>
      <c r="T553" s="2" t="inlineStr">
        <is>
          <t>NO</t>
        </is>
      </c>
      <c r="U553" s="2" t="inlineStr">
        <is>
          <t>-</t>
        </is>
      </c>
      <c r="V553" s="2" t="inlineStr">
        <is>
          <t>-</t>
        </is>
      </c>
      <c r="W553" s="2" t="inlineStr">
        <is>
          <t>-</t>
        </is>
      </c>
      <c r="X553" s="2" t="inlineStr">
        <is>
          <t>-</t>
        </is>
      </c>
    </row>
    <row r="554">
      <c r="A554" s="2" t="inlineStr">
        <is>
          <t>20393757290</t>
        </is>
      </c>
      <c r="B554" s="2" t="inlineStr">
        <is>
          <t>ASOCIACION DE AGRICULTORES DEL CENTRO POBLADO SAN JOSE DE YARINACOCHA</t>
        </is>
      </c>
      <c r="C554" s="2" t="inlineStr">
        <is>
          <t>ASOCIACION</t>
        </is>
      </c>
      <c r="D554" s="2" t="inlineStr">
        <is>
          <t>-</t>
        </is>
      </c>
      <c r="E554" s="2" t="inlineStr">
        <is>
          <t>-</t>
        </is>
      </c>
      <c r="F554" s="2" t="inlineStr">
        <is>
          <t>HABIDO</t>
        </is>
      </c>
      <c r="G554" s="2" t="inlineStr">
        <is>
          <t>BAJA DE OFICIO</t>
        </is>
      </c>
      <c r="H554" s="2" t="inlineStr">
        <is>
          <t>23/05/2024</t>
        </is>
      </c>
      <c r="I554" s="2" t="inlineStr">
        <is>
          <t>23/05/2024</t>
        </is>
      </c>
      <c r="J554" s="2" t="inlineStr">
        <is>
          <t>UCAYALI</t>
        </is>
      </c>
      <c r="K554" s="2" t="inlineStr">
        <is>
          <t>CORONEL PORTILLO</t>
        </is>
      </c>
      <c r="L554" s="2" t="inlineStr">
        <is>
          <t>YARINACOCHA</t>
        </is>
      </c>
      <c r="M554" s="2" t="inlineStr">
        <is>
          <t>JR. TUPAC AMARU MZA. 12 LOTE. 06 C.P. SAN JOSE</t>
        </is>
      </c>
      <c r="N554" s="2" t="inlineStr">
        <is>
          <t>-</t>
        </is>
      </c>
      <c r="O554" s="2" t="inlineStr">
        <is>
          <t>-</t>
        </is>
      </c>
      <c r="P554" s="2" t="inlineStr">
        <is>
          <t>SIN ACTIVIDAD</t>
        </is>
      </c>
      <c r="Q554" s="2" t="inlineStr">
        <is>
          <t>CULTIVO DE HORTALIZAS Y LEGUMBRES.</t>
        </is>
      </c>
      <c r="R554" s="2" t="inlineStr">
        <is>
          <t>CULTIVO DE FRUTAS.</t>
        </is>
      </c>
      <c r="S554" s="2" t="inlineStr">
        <is>
          <t>-</t>
        </is>
      </c>
      <c r="T554" s="2" t="inlineStr">
        <is>
          <t>NO</t>
        </is>
      </c>
      <c r="U554" s="2" t="inlineStr">
        <is>
          <t>-</t>
        </is>
      </c>
      <c r="V554" s="2" t="inlineStr">
        <is>
          <t>-</t>
        </is>
      </c>
      <c r="W554" s="2" t="inlineStr">
        <is>
          <t>-</t>
        </is>
      </c>
      <c r="X554" s="2" t="inlineStr">
        <is>
          <t>-</t>
        </is>
      </c>
    </row>
    <row r="555">
      <c r="A555" s="2" t="inlineStr">
        <is>
          <t>20609069555</t>
        </is>
      </c>
      <c r="B555" s="2" t="inlineStr">
        <is>
          <t>ASOCIACIÓN AGROPECUARIA TURÍSTICO INDUSTRIAL "CCORI WAYRA CHINA" DEL CASERIO DE IRHUACA</t>
        </is>
      </c>
      <c r="C555" s="2" t="inlineStr">
        <is>
          <t>ASOCIACION</t>
        </is>
      </c>
      <c r="D555" s="2" t="inlineStr">
        <is>
          <t>-</t>
        </is>
      </c>
      <c r="E555" s="2" t="inlineStr">
        <is>
          <t>-</t>
        </is>
      </c>
      <c r="F555" s="2" t="inlineStr">
        <is>
          <t>HABIDO</t>
        </is>
      </c>
      <c r="G555" s="2" t="inlineStr">
        <is>
          <t>BAJA DE OFICIO</t>
        </is>
      </c>
      <c r="H555" s="2" t="inlineStr">
        <is>
          <t>08/02/2022</t>
        </is>
      </c>
      <c r="I555" s="2" t="inlineStr">
        <is>
          <t>01/01/2022</t>
        </is>
      </c>
      <c r="J555" s="2" t="inlineStr">
        <is>
          <t>AYACUCHO</t>
        </is>
      </c>
      <c r="K555" s="2" t="inlineStr">
        <is>
          <t>LUCANAS</t>
        </is>
      </c>
      <c r="L555" s="2" t="inlineStr">
        <is>
          <t>CHAVIÑA</t>
        </is>
      </c>
      <c r="M555" s="2" t="inlineStr">
        <is>
          <t>MZA. . LOTE. . CAS. IRHUACA S/N</t>
        </is>
      </c>
      <c r="N555" s="2" t="inlineStr">
        <is>
          <t>-</t>
        </is>
      </c>
      <c r="O555" s="2" t="inlineStr">
        <is>
          <t>-</t>
        </is>
      </c>
      <c r="P555" s="2" t="inlineStr">
        <is>
          <t>SIN ACTIVIDAD</t>
        </is>
      </c>
      <c r="Q555" s="2" t="inlineStr">
        <is>
          <t>ACTIV.ORGANIZACIONES EMPRESARIALES</t>
        </is>
      </c>
      <c r="R555" s="2" t="inlineStr">
        <is>
          <t>-</t>
        </is>
      </c>
      <c r="S555" s="2" t="inlineStr">
        <is>
          <t>-</t>
        </is>
      </c>
      <c r="T555" s="2" t="inlineStr">
        <is>
          <t>NO</t>
        </is>
      </c>
      <c r="U555" s="2" t="inlineStr">
        <is>
          <t>-</t>
        </is>
      </c>
      <c r="V555" s="2" t="inlineStr">
        <is>
          <t>-</t>
        </is>
      </c>
      <c r="W555" s="2" t="inlineStr">
        <is>
          <t>-</t>
        </is>
      </c>
      <c r="X555" s="2" t="inlineStr">
        <is>
          <t>-</t>
        </is>
      </c>
    </row>
    <row r="556">
      <c r="A556" s="2" t="inlineStr">
        <is>
          <t>20612982407</t>
        </is>
      </c>
      <c r="B556" s="2" t="inlineStr">
        <is>
          <t>ASOCIACION DE PRODUCTORES DE CAMU CAMU DE VILLA LAGUNAS</t>
        </is>
      </c>
      <c r="C556" s="2" t="inlineStr">
        <is>
          <t>ASOCIACION</t>
        </is>
      </c>
      <c r="D556" s="2" t="inlineStr">
        <is>
          <t>-</t>
        </is>
      </c>
      <c r="E556" s="2" t="inlineStr">
        <is>
          <t>-</t>
        </is>
      </c>
      <c r="F556" s="2" t="inlineStr">
        <is>
          <t>HABIDO</t>
        </is>
      </c>
      <c r="G556" s="2" t="inlineStr">
        <is>
          <t>SUSPENSION TEMPORAL</t>
        </is>
      </c>
      <c r="H556" s="2" t="inlineStr">
        <is>
          <t>09/08/2024</t>
        </is>
      </c>
      <c r="I556" s="2" t="inlineStr">
        <is>
          <t>09/08/2024</t>
        </is>
      </c>
      <c r="J556" s="2" t="inlineStr">
        <is>
          <t>LORETO</t>
        </is>
      </c>
      <c r="K556" s="2" t="inlineStr">
        <is>
          <t>ALTO AMAZONAS</t>
        </is>
      </c>
      <c r="L556" s="2" t="inlineStr">
        <is>
          <t>LAGUNAS</t>
        </is>
      </c>
      <c r="M556" s="2" t="inlineStr">
        <is>
          <t>PADRE LUCERO MZA. 13 LOTE. 09 (COSTADO DE GRIFO JYM)</t>
        </is>
      </c>
      <c r="N556" s="2" t="inlineStr">
        <is>
          <t>-</t>
        </is>
      </c>
      <c r="O556" s="2" t="inlineStr">
        <is>
          <t>-</t>
        </is>
      </c>
      <c r="P556" s="2" t="inlineStr">
        <is>
          <t>SIN ACTIVIDAD</t>
        </is>
      </c>
      <c r="Q556" s="2" t="inlineStr">
        <is>
          <t>EXPLOTACION MIXTA.</t>
        </is>
      </c>
      <c r="R556" s="2" t="inlineStr">
        <is>
          <t>-</t>
        </is>
      </c>
      <c r="S556" s="2" t="inlineStr">
        <is>
          <t>-</t>
        </is>
      </c>
      <c r="T556" s="2" t="inlineStr">
        <is>
          <t>NO</t>
        </is>
      </c>
      <c r="U556" s="2" t="inlineStr">
        <is>
          <t>-</t>
        </is>
      </c>
      <c r="V556" s="2" t="inlineStr">
        <is>
          <t>-</t>
        </is>
      </c>
      <c r="W556" s="2" t="inlineStr">
        <is>
          <t>-</t>
        </is>
      </c>
      <c r="X556" s="2" t="inlineStr">
        <is>
          <t>-</t>
        </is>
      </c>
    </row>
    <row r="557">
      <c r="A557" s="2" t="inlineStr">
        <is>
          <t>20494923832</t>
        </is>
      </c>
      <c r="B557" s="2" t="inlineStr">
        <is>
          <t>ASOCIACION NUEVA ESPERANZA ALLPACHACA</t>
        </is>
      </c>
      <c r="C557" s="2" t="inlineStr">
        <is>
          <t>ASOCIACION</t>
        </is>
      </c>
      <c r="D557" s="2" t="inlineStr">
        <is>
          <t>-</t>
        </is>
      </c>
      <c r="E557" s="2" t="inlineStr">
        <is>
          <t>-</t>
        </is>
      </c>
      <c r="F557" s="2" t="inlineStr">
        <is>
          <t>HABIDO</t>
        </is>
      </c>
      <c r="G557" s="2" t="inlineStr">
        <is>
          <t>BAJA DE OFICIO</t>
        </is>
      </c>
      <c r="H557" s="2" t="inlineStr">
        <is>
          <t>18/06/2015</t>
        </is>
      </c>
      <c r="I557" s="2" t="inlineStr">
        <is>
          <t>01/02/2016</t>
        </is>
      </c>
      <c r="J557" s="2" t="inlineStr">
        <is>
          <t>AYACUCHO</t>
        </is>
      </c>
      <c r="K557" s="2" t="inlineStr">
        <is>
          <t>HUAMANGA</t>
        </is>
      </c>
      <c r="L557" s="2" t="inlineStr">
        <is>
          <t>CHIARA</t>
        </is>
      </c>
      <c r="M557" s="2" t="inlineStr">
        <is>
          <t>NRO. S/N C.C. ALLPACHACA (3 CUADRAS DE PLAZA DE ARMAS)</t>
        </is>
      </c>
      <c r="N557" s="2" t="inlineStr">
        <is>
          <t>-</t>
        </is>
      </c>
      <c r="O557" s="2" t="inlineStr">
        <is>
          <t>-</t>
        </is>
      </c>
      <c r="P557" s="2" t="inlineStr">
        <is>
          <t>SIN ACTIVIDAD</t>
        </is>
      </c>
      <c r="Q557" s="2" t="inlineStr">
        <is>
          <t>ELAB DE PRODUCTOS LACTEOS.</t>
        </is>
      </c>
      <c r="R557" s="2" t="inlineStr">
        <is>
          <t>PESCA, EXPLOT. CRIADEROS DE PECES.</t>
        </is>
      </c>
      <c r="S557" s="2" t="inlineStr">
        <is>
          <t>VTA.  MAY. DE MATERIAS PRIMAS AGROPEC.</t>
        </is>
      </c>
      <c r="T557" s="2" t="inlineStr">
        <is>
          <t>NO</t>
        </is>
      </c>
      <c r="U557" s="2" t="inlineStr">
        <is>
          <t>-</t>
        </is>
      </c>
      <c r="V557" s="2" t="inlineStr">
        <is>
          <t>-</t>
        </is>
      </c>
      <c r="W557" s="2" t="inlineStr">
        <is>
          <t>-</t>
        </is>
      </c>
      <c r="X557" s="2" t="inlineStr">
        <is>
          <t>-</t>
        </is>
      </c>
    </row>
    <row r="558">
      <c r="A558" s="2" t="inlineStr">
        <is>
          <t>20611080817</t>
        </is>
      </c>
      <c r="B558" s="2" t="inlineStr">
        <is>
          <t>ASOCIACION DE PRODUCTORES OCCIDENTAL DE QUERAL</t>
        </is>
      </c>
      <c r="C558" s="2" t="inlineStr">
        <is>
          <t>ASOCIACION</t>
        </is>
      </c>
      <c r="D558" s="2" t="inlineStr">
        <is>
          <t>-</t>
        </is>
      </c>
      <c r="E558" s="2" t="inlineStr">
        <is>
          <t>-</t>
        </is>
      </c>
      <c r="F558" s="2" t="inlineStr">
        <is>
          <t>HABIDO</t>
        </is>
      </c>
      <c r="G558" s="2" t="inlineStr">
        <is>
          <t>BAJA DE OFICIO</t>
        </is>
      </c>
      <c r="H558" s="2" t="inlineStr">
        <is>
          <t>01/06/2023</t>
        </is>
      </c>
      <c r="I558" s="2" t="inlineStr">
        <is>
          <t>01/07/2023</t>
        </is>
      </c>
      <c r="J558" s="2" t="inlineStr">
        <is>
          <t>ANCASH</t>
        </is>
      </c>
      <c r="K558" s="2" t="inlineStr">
        <is>
          <t>HUAYLAS</t>
        </is>
      </c>
      <c r="L558" s="2" t="inlineStr">
        <is>
          <t>CARAZ</t>
        </is>
      </c>
      <c r="M558" s="2" t="inlineStr">
        <is>
          <t>NRO. SN ESTANCIA QUERAL (PASANDO CRUCE DE MIRAMAR)</t>
        </is>
      </c>
      <c r="N558" s="2" t="inlineStr">
        <is>
          <t>-</t>
        </is>
      </c>
      <c r="O558" s="2" t="inlineStr">
        <is>
          <t>-</t>
        </is>
      </c>
      <c r="P558" s="2" t="inlineStr">
        <is>
          <t>SIN ACTIVIDAD</t>
        </is>
      </c>
      <c r="Q558" s="2" t="inlineStr">
        <is>
          <t>ACTIVIDADES OTRAS ASOCIACIONES NCP.</t>
        </is>
      </c>
      <c r="R558" s="2" t="inlineStr">
        <is>
          <t>-</t>
        </is>
      </c>
      <c r="S558" s="2" t="inlineStr">
        <is>
          <t>-</t>
        </is>
      </c>
      <c r="T558" s="2" t="inlineStr">
        <is>
          <t>NO</t>
        </is>
      </c>
      <c r="U558" s="2" t="inlineStr">
        <is>
          <t>-</t>
        </is>
      </c>
      <c r="V558" s="2" t="inlineStr">
        <is>
          <t>-</t>
        </is>
      </c>
      <c r="W558" s="2" t="inlineStr">
        <is>
          <t>-</t>
        </is>
      </c>
      <c r="X558" s="2" t="inlineStr">
        <is>
          <t>-</t>
        </is>
      </c>
    </row>
    <row r="559">
      <c r="A559" s="2" t="inlineStr">
        <is>
          <t>20482423320</t>
        </is>
      </c>
      <c r="B559" s="2" t="inlineStr">
        <is>
          <t>ASOCIACION DE PRODUCTORES AGROINDUSTRIALES SANTA ROSA</t>
        </is>
      </c>
      <c r="C559" s="2" t="inlineStr">
        <is>
          <t>ASOCIACION</t>
        </is>
      </c>
      <c r="D559" s="2" t="inlineStr">
        <is>
          <t>-</t>
        </is>
      </c>
      <c r="E559" s="2" t="inlineStr">
        <is>
          <t>-</t>
        </is>
      </c>
      <c r="F559" s="2" t="inlineStr">
        <is>
          <t>HABIDO</t>
        </is>
      </c>
      <c r="G559" s="2" t="inlineStr">
        <is>
          <t>BAJA DE OFICIO</t>
        </is>
      </c>
      <c r="H559" s="2" t="inlineStr">
        <is>
          <t>09/03/2016</t>
        </is>
      </c>
      <c r="I559" s="2" t="inlineStr">
        <is>
          <t>09/03/2016</t>
        </is>
      </c>
      <c r="J559" s="2" t="inlineStr">
        <is>
          <t>LA LIBERTAD</t>
        </is>
      </c>
      <c r="K559" s="2" t="inlineStr">
        <is>
          <t>OTUZCO</t>
        </is>
      </c>
      <c r="L559" s="2" t="inlineStr">
        <is>
          <t>OTUZCO</t>
        </is>
      </c>
      <c r="M559" s="2" t="inlineStr">
        <is>
          <t>LOS ROSALES NRO. SN BAR. RAMON CASTILLA</t>
        </is>
      </c>
      <c r="N559" s="2" t="inlineStr">
        <is>
          <t>-</t>
        </is>
      </c>
      <c r="O559" s="2" t="inlineStr">
        <is>
          <t>-</t>
        </is>
      </c>
      <c r="P559" s="2" t="inlineStr">
        <is>
          <t>SIN ACTIVIDAD</t>
        </is>
      </c>
      <c r="Q559" s="2" t="inlineStr">
        <is>
          <t>OTROS TIPOS DE VENTA POR MENOR.</t>
        </is>
      </c>
      <c r="R559" s="2" t="inlineStr">
        <is>
          <t>-</t>
        </is>
      </c>
      <c r="S559" s="2" t="inlineStr">
        <is>
          <t>-</t>
        </is>
      </c>
      <c r="T559" s="2" t="inlineStr">
        <is>
          <t>NO</t>
        </is>
      </c>
      <c r="U559" s="2" t="inlineStr">
        <is>
          <t>-</t>
        </is>
      </c>
      <c r="V559" s="2" t="inlineStr">
        <is>
          <t>-</t>
        </is>
      </c>
      <c r="W559" s="2" t="inlineStr">
        <is>
          <t>-</t>
        </is>
      </c>
      <c r="X559" s="2" t="inlineStr">
        <is>
          <t>-</t>
        </is>
      </c>
    </row>
    <row r="560">
      <c r="A560" s="2" t="inlineStr">
        <is>
          <t>20529126523</t>
        </is>
      </c>
      <c r="B560" s="2" t="inlineStr">
        <is>
          <t>ASOCIACION DE PRODUCTORES AGROPECUARIOS PARAISO DE HORTENSIAS</t>
        </is>
      </c>
      <c r="C560" s="2" t="inlineStr">
        <is>
          <t>ASOCIACION</t>
        </is>
      </c>
      <c r="D560" s="2" t="inlineStr">
        <is>
          <t>-</t>
        </is>
      </c>
      <c r="E560" s="2" t="inlineStr">
        <is>
          <t>-</t>
        </is>
      </c>
      <c r="F560" s="2" t="inlineStr">
        <is>
          <t>HABIDO</t>
        </is>
      </c>
      <c r="G560" s="2" t="inlineStr">
        <is>
          <t>BAJA DE OFICIO</t>
        </is>
      </c>
      <c r="H560" s="2" t="inlineStr">
        <is>
          <t>29/11/2023</t>
        </is>
      </c>
      <c r="I560" s="2" t="inlineStr">
        <is>
          <t>29/11/2023</t>
        </is>
      </c>
      <c r="J560" s="2" t="inlineStr">
        <is>
          <t>HUANUCO</t>
        </is>
      </c>
      <c r="K560" s="2" t="inlineStr">
        <is>
          <t>HUANUCO</t>
        </is>
      </c>
      <c r="L560" s="2" t="inlineStr">
        <is>
          <t>CHINCHAO</t>
        </is>
      </c>
      <c r="M560" s="2" t="inlineStr">
        <is>
          <t>BQ TULLCA NRO. 065 INT. A CPME. TULLCA (KM 42 CARRET. HCO A TINGO MARIA)</t>
        </is>
      </c>
      <c r="N560" s="2" t="inlineStr">
        <is>
          <t>-</t>
        </is>
      </c>
      <c r="O560" s="2" t="inlineStr">
        <is>
          <t>-</t>
        </is>
      </c>
      <c r="P560" s="2" t="inlineStr">
        <is>
          <t>SIN ACTIVIDAD</t>
        </is>
      </c>
      <c r="Q560" s="2" t="inlineStr">
        <is>
          <t>CULTIVOS DE CEREALES.</t>
        </is>
      </c>
      <c r="R560" s="2" t="inlineStr">
        <is>
          <t>-</t>
        </is>
      </c>
      <c r="S560" s="2" t="inlineStr">
        <is>
          <t>-</t>
        </is>
      </c>
      <c r="T560" s="2" t="inlineStr">
        <is>
          <t>NO</t>
        </is>
      </c>
      <c r="U560" s="2" t="inlineStr">
        <is>
          <t>-</t>
        </is>
      </c>
      <c r="V560" s="2" t="inlineStr">
        <is>
          <t>-</t>
        </is>
      </c>
      <c r="W560" s="2" t="inlineStr">
        <is>
          <t>-</t>
        </is>
      </c>
      <c r="X560" s="2" t="inlineStr">
        <is>
          <t>-</t>
        </is>
      </c>
    </row>
    <row r="561">
      <c r="A561" s="2" t="inlineStr">
        <is>
          <t>20534847352</t>
        </is>
      </c>
      <c r="B561" s="2" t="inlineStr">
        <is>
          <t>COOPERATIVA AGRARIA DE PRODUCTORES ORGANICOS DE LA SIERRA</t>
        </is>
      </c>
      <c r="C561" s="2" t="inlineStr">
        <is>
          <t>COOPERATIVAS, SAIS, CAPS</t>
        </is>
      </c>
      <c r="D561" s="2" t="inlineStr">
        <is>
          <t>-</t>
        </is>
      </c>
      <c r="E561" s="2" t="inlineStr">
        <is>
          <t>-</t>
        </is>
      </c>
      <c r="F561" s="2" t="inlineStr">
        <is>
          <t>HABIDO</t>
        </is>
      </c>
      <c r="G561" s="2" t="inlineStr">
        <is>
          <t>SUSPENSION TEMPORAL</t>
        </is>
      </c>
      <c r="H561" s="2" t="inlineStr">
        <is>
          <t>20/02/2013</t>
        </is>
      </c>
      <c r="I561" s="2" t="inlineStr">
        <is>
          <t>20/02/2013</t>
        </is>
      </c>
      <c r="J561" s="2" t="inlineStr">
        <is>
          <t>AYACUCHO</t>
        </is>
      </c>
      <c r="K561" s="2" t="inlineStr">
        <is>
          <t>HUAMANGA</t>
        </is>
      </c>
      <c r="L561" s="2" t="inlineStr">
        <is>
          <t>AYACUCHO</t>
        </is>
      </c>
      <c r="M561" s="2" t="inlineStr">
        <is>
          <t>AV. HIDALGO MZA. J LOTE. 16 B ASC. ASOCIACION BASILIO AUQUI (MERCADO NERY GARCIA ZARATE)</t>
        </is>
      </c>
      <c r="N561" s="2" t="inlineStr">
        <is>
          <t>-</t>
        </is>
      </c>
      <c r="O561" s="2" t="inlineStr">
        <is>
          <t>-</t>
        </is>
      </c>
      <c r="P561" s="2" t="inlineStr">
        <is>
          <t>SIN ACTIVIDAD</t>
        </is>
      </c>
      <c r="Q561" s="2" t="inlineStr">
        <is>
          <t>CULTIVO DE FRUTAS.</t>
        </is>
      </c>
      <c r="R561" s="2" t="inlineStr">
        <is>
          <t>-</t>
        </is>
      </c>
      <c r="S561" s="2" t="inlineStr">
        <is>
          <t>-</t>
        </is>
      </c>
      <c r="T561" s="2" t="inlineStr">
        <is>
          <t>NO</t>
        </is>
      </c>
      <c r="U561" s="2" t="inlineStr">
        <is>
          <t>-</t>
        </is>
      </c>
      <c r="V561" s="2" t="inlineStr">
        <is>
          <t>-</t>
        </is>
      </c>
      <c r="W561" s="2" t="inlineStr">
        <is>
          <t>-</t>
        </is>
      </c>
      <c r="X561" s="2" t="inlineStr">
        <is>
          <t>-</t>
        </is>
      </c>
    </row>
    <row r="562">
      <c r="A562" s="2" t="inlineStr">
        <is>
          <t>20600483073</t>
        </is>
      </c>
      <c r="B562" s="2" t="inlineStr">
        <is>
          <t>COOPERATIVA AGRARIA MAIKU MARKA-ACORA</t>
        </is>
      </c>
      <c r="C562" s="2" t="inlineStr">
        <is>
          <t>COOPERATIVAS, SAIS, CAPS</t>
        </is>
      </c>
      <c r="D562" s="2" t="inlineStr">
        <is>
          <t>-</t>
        </is>
      </c>
      <c r="E562" s="2" t="inlineStr">
        <is>
          <t>-</t>
        </is>
      </c>
      <c r="F562" s="2" t="inlineStr">
        <is>
          <t>HABIDO</t>
        </is>
      </c>
      <c r="G562" s="2" t="inlineStr">
        <is>
          <t>SUSPENSION TEMPORAL</t>
        </is>
      </c>
      <c r="H562" s="2" t="inlineStr">
        <is>
          <t>25/06/2015</t>
        </is>
      </c>
      <c r="I562" s="2" t="inlineStr">
        <is>
          <t>01/07/2015</t>
        </is>
      </c>
      <c r="J562" s="2" t="inlineStr">
        <is>
          <t>PUNO</t>
        </is>
      </c>
      <c r="K562" s="2" t="inlineStr">
        <is>
          <t>PUNO</t>
        </is>
      </c>
      <c r="L562" s="2" t="inlineStr">
        <is>
          <t>PUNO</t>
        </is>
      </c>
      <c r="M562" s="2" t="inlineStr">
        <is>
          <t>URB. CHANU CHANU (I ETAPA, CRUCE DE AV.EJERCITO Y AV CIR)</t>
        </is>
      </c>
      <c r="N562" s="2" t="inlineStr">
        <is>
          <t>-</t>
        </is>
      </c>
      <c r="O562" s="2" t="inlineStr">
        <is>
          <t>-</t>
        </is>
      </c>
      <c r="P562" s="2" t="inlineStr">
        <is>
          <t>IMPORTADOR/EXPORTADOR</t>
        </is>
      </c>
      <c r="Q562" s="2" t="inlineStr">
        <is>
          <t>SERVICIOS AGRICOLAS, GANADERAS.</t>
        </is>
      </c>
      <c r="R562" s="2" t="inlineStr">
        <is>
          <t>-</t>
        </is>
      </c>
      <c r="S562" s="2" t="inlineStr">
        <is>
          <t>-</t>
        </is>
      </c>
      <c r="T562" s="2" t="inlineStr">
        <is>
          <t>NO</t>
        </is>
      </c>
      <c r="U562" s="2" t="inlineStr">
        <is>
          <t>-</t>
        </is>
      </c>
      <c r="V562" s="2" t="inlineStr">
        <is>
          <t>-</t>
        </is>
      </c>
      <c r="W562" s="2" t="inlineStr">
        <is>
          <t>-</t>
        </is>
      </c>
      <c r="X562" s="2" t="inlineStr">
        <is>
          <t>-</t>
        </is>
      </c>
    </row>
    <row r="563">
      <c r="A563" s="2" t="inlineStr">
        <is>
          <t>20527504741</t>
        </is>
      </c>
      <c r="B563" s="2" t="inlineStr">
        <is>
          <t>ASOCIACION DE AGRICULTORES DE QQUEROHUASI</t>
        </is>
      </c>
      <c r="C563" s="2" t="inlineStr">
        <is>
          <t>ASOCIACION</t>
        </is>
      </c>
      <c r="D563" s="2" t="inlineStr">
        <is>
          <t>-</t>
        </is>
      </c>
      <c r="E563" s="2" t="inlineStr">
        <is>
          <t>-</t>
        </is>
      </c>
      <c r="F563" s="2" t="inlineStr">
        <is>
          <t>HABIDO</t>
        </is>
      </c>
      <c r="G563" s="2" t="inlineStr">
        <is>
          <t>BAJA DE OFICIO</t>
        </is>
      </c>
      <c r="H563" s="2" t="inlineStr">
        <is>
          <t>22/01/2019</t>
        </is>
      </c>
      <c r="I563" s="2" t="inlineStr">
        <is>
          <t>22/01/2019</t>
        </is>
      </c>
      <c r="J563" s="2" t="inlineStr">
        <is>
          <t>CUSCO</t>
        </is>
      </c>
      <c r="K563" s="2" t="inlineStr">
        <is>
          <t>QUISPICANCHI</t>
        </is>
      </c>
      <c r="L563" s="2" t="inlineStr">
        <is>
          <t>ANDAHUAYLILLAS</t>
        </is>
      </c>
      <c r="M563" s="2" t="inlineStr">
        <is>
          <t>NRO. S/N A.V. QUEROHUASI (1 CDRA.S.COMUNAL C1P F. IRHUAY)</t>
        </is>
      </c>
      <c r="N563" s="2" t="inlineStr">
        <is>
          <t>-</t>
        </is>
      </c>
      <c r="O563" s="2" t="inlineStr">
        <is>
          <t>-</t>
        </is>
      </c>
      <c r="P563" s="2" t="inlineStr">
        <is>
          <t>SIN ACTIVIDAD</t>
        </is>
      </c>
      <c r="Q563" s="2" t="inlineStr">
        <is>
          <t>SERVICIOS AGRICOLAS, GANADERAS.</t>
        </is>
      </c>
      <c r="R563" s="2" t="inlineStr">
        <is>
          <t>-</t>
        </is>
      </c>
      <c r="S563" s="2" t="inlineStr">
        <is>
          <t>-</t>
        </is>
      </c>
      <c r="T563" s="2" t="inlineStr">
        <is>
          <t>NO</t>
        </is>
      </c>
      <c r="U563" s="2" t="inlineStr">
        <is>
          <t>-</t>
        </is>
      </c>
      <c r="V563" s="2" t="inlineStr">
        <is>
          <t>-</t>
        </is>
      </c>
      <c r="W563" s="2" t="inlineStr">
        <is>
          <t>-</t>
        </is>
      </c>
      <c r="X563" s="2" t="inlineStr">
        <is>
          <t>-</t>
        </is>
      </c>
    </row>
    <row r="564">
      <c r="A564" s="2" t="inlineStr">
        <is>
          <t>20600250397</t>
        </is>
      </c>
      <c r="B564" s="2" t="inlineStr">
        <is>
          <t>ASOCIACION DE PRODUCTORES DE PALTA DE MOQUEGUA PARA EXPORTACION - APPALMEX</t>
        </is>
      </c>
      <c r="C564" s="2" t="inlineStr">
        <is>
          <t>ASOCIACION</t>
        </is>
      </c>
      <c r="D564" s="2" t="inlineStr">
        <is>
          <t>-</t>
        </is>
      </c>
      <c r="E564" s="2" t="inlineStr">
        <is>
          <t>-</t>
        </is>
      </c>
      <c r="F564" s="2" t="inlineStr">
        <is>
          <t>HABIDO</t>
        </is>
      </c>
      <c r="G564" s="2" t="inlineStr">
        <is>
          <t>BAJA DE OFICIO</t>
        </is>
      </c>
      <c r="H564" s="2" t="inlineStr">
        <is>
          <t>14/06/2018</t>
        </is>
      </c>
      <c r="I564" s="2" t="inlineStr">
        <is>
          <t>14/06/2018</t>
        </is>
      </c>
      <c r="J564" s="2" t="inlineStr">
        <is>
          <t>MOQUEGUA</t>
        </is>
      </c>
      <c r="K564" s="2" t="inlineStr">
        <is>
          <t>MARISCAL NIETO</t>
        </is>
      </c>
      <c r="L564" s="2" t="inlineStr">
        <is>
          <t>MOQUEGUA</t>
        </is>
      </c>
      <c r="M564" s="2" t="inlineStr">
        <is>
          <t>CAL. HUANCAVELICA NRO. 240 (CERCA PRIMERA CDRA CALLE LIMA)</t>
        </is>
      </c>
      <c r="N564" s="2" t="inlineStr">
        <is>
          <t>-</t>
        </is>
      </c>
      <c r="O564" s="2" t="inlineStr">
        <is>
          <t>-</t>
        </is>
      </c>
      <c r="P564" s="2" t="inlineStr">
        <is>
          <t>SIN ACTIVIDAD</t>
        </is>
      </c>
      <c r="Q564" s="2" t="inlineStr">
        <is>
          <t>ACTIVIDADES OTRAS ASOCIACIONES NCP.</t>
        </is>
      </c>
      <c r="R564" s="2" t="inlineStr">
        <is>
          <t>-</t>
        </is>
      </c>
      <c r="S564" s="2" t="inlineStr">
        <is>
          <t>-</t>
        </is>
      </c>
      <c r="T564" s="2" t="inlineStr">
        <is>
          <t>NO</t>
        </is>
      </c>
      <c r="U564" s="2" t="inlineStr">
        <is>
          <t>-</t>
        </is>
      </c>
      <c r="V564" s="2" t="inlineStr">
        <is>
          <t>-</t>
        </is>
      </c>
      <c r="W564" s="2" t="inlineStr">
        <is>
          <t>-</t>
        </is>
      </c>
      <c r="X564" s="2" t="inlineStr">
        <is>
          <t>-</t>
        </is>
      </c>
    </row>
    <row r="565">
      <c r="A565" s="2" t="inlineStr">
        <is>
          <t>20603979924</t>
        </is>
      </c>
      <c r="B565" s="2" t="inlineStr">
        <is>
          <t>ASOCIACION DE PRODUCTORES AGROPECUARIOS MANOS A TRABAJAR PISCOBAMBA BAJA DEL DISTRITO DE OCOBAMBA</t>
        </is>
      </c>
      <c r="C565" s="2" t="inlineStr">
        <is>
          <t>ASOCIACION</t>
        </is>
      </c>
      <c r="D565" s="2" t="inlineStr">
        <is>
          <t>-</t>
        </is>
      </c>
      <c r="E565" s="2" t="inlineStr">
        <is>
          <t>-</t>
        </is>
      </c>
      <c r="F565" s="2" t="inlineStr">
        <is>
          <t>HABIDO</t>
        </is>
      </c>
      <c r="G565" s="2" t="inlineStr">
        <is>
          <t>BAJA DE OFICIO</t>
        </is>
      </c>
      <c r="H565" s="2" t="inlineStr">
        <is>
          <t>29/12/2023</t>
        </is>
      </c>
      <c r="I565" s="2" t="inlineStr">
        <is>
          <t>02/01/2024</t>
        </is>
      </c>
      <c r="J565" s="2" t="inlineStr">
        <is>
          <t>APURIMAC</t>
        </is>
      </c>
      <c r="K565" s="2" t="inlineStr">
        <is>
          <t>CHINCHEROS</t>
        </is>
      </c>
      <c r="L565" s="2" t="inlineStr">
        <is>
          <t>OCOBAMBA</t>
        </is>
      </c>
      <c r="M565" s="2" t="inlineStr">
        <is>
          <t>NRO. SN C.P. PISCOBAMBA  BAJA (PLZA DE ARMAS ESQ C2P TURQZA,918469470)</t>
        </is>
      </c>
      <c r="N565" s="2" t="inlineStr">
        <is>
          <t>-</t>
        </is>
      </c>
      <c r="O565" s="2" t="inlineStr">
        <is>
          <t>-</t>
        </is>
      </c>
      <c r="P565" s="2" t="inlineStr">
        <is>
          <t>SIN ACTIVIDAD</t>
        </is>
      </c>
      <c r="Q565" s="2" t="inlineStr">
        <is>
          <t>ACTIVIDADES OTRAS ASOCIACIONES NCP.</t>
        </is>
      </c>
      <c r="R565" s="2" t="inlineStr">
        <is>
          <t>-</t>
        </is>
      </c>
      <c r="S565" s="2" t="inlineStr">
        <is>
          <t>-</t>
        </is>
      </c>
      <c r="T565" s="2" t="inlineStr">
        <is>
          <t>NO</t>
        </is>
      </c>
      <c r="U565" s="2" t="inlineStr">
        <is>
          <t>-</t>
        </is>
      </c>
      <c r="V565" s="2" t="inlineStr">
        <is>
          <t>-</t>
        </is>
      </c>
      <c r="W565" s="2" t="inlineStr">
        <is>
          <t>-</t>
        </is>
      </c>
      <c r="X565" s="2" t="inlineStr">
        <is>
          <t>-</t>
        </is>
      </c>
    </row>
    <row r="566">
      <c r="A566" s="2" t="inlineStr">
        <is>
          <t>20606047364</t>
        </is>
      </c>
      <c r="B566" s="2" t="inlineStr">
        <is>
          <t>ASOCIACIÓN AGROPECUARIO ARTESANAL E INDUSTRIAL WIÑAY LLANKAQ RACCHI AYLLO</t>
        </is>
      </c>
      <c r="C566" s="2" t="inlineStr">
        <is>
          <t>ASOCIACION</t>
        </is>
      </c>
      <c r="D566" s="2" t="inlineStr">
        <is>
          <t>-</t>
        </is>
      </c>
      <c r="E566" s="2" t="inlineStr">
        <is>
          <t>-</t>
        </is>
      </c>
      <c r="F566" s="2" t="inlineStr">
        <is>
          <t>HABIDO</t>
        </is>
      </c>
      <c r="G566" s="2" t="inlineStr">
        <is>
          <t>BAJA DE OFICIO</t>
        </is>
      </c>
      <c r="H566" s="2" t="inlineStr">
        <is>
          <t>13/03/2020</t>
        </is>
      </c>
      <c r="I566" s="2" t="inlineStr">
        <is>
          <t>16/03/2020</t>
        </is>
      </c>
      <c r="J566" s="2" t="inlineStr">
        <is>
          <t>CUSCO</t>
        </is>
      </c>
      <c r="K566" s="2" t="inlineStr">
        <is>
          <t>URUBAMBA</t>
        </is>
      </c>
      <c r="L566" s="2" t="inlineStr">
        <is>
          <t>HUAYLLABAMBA</t>
        </is>
      </c>
      <c r="M566" s="2" t="inlineStr">
        <is>
          <t>NRO. SN C.C. RACCHI AYLLU (A 2 CDRAS ARRIBA DE LA POSTA 2P ADBE BLA)</t>
        </is>
      </c>
      <c r="N566" s="2" t="inlineStr">
        <is>
          <t>-</t>
        </is>
      </c>
      <c r="O566" s="2" t="inlineStr">
        <is>
          <t>-</t>
        </is>
      </c>
      <c r="P566" s="2" t="inlineStr">
        <is>
          <t>SIN ACTIVIDAD</t>
        </is>
      </c>
      <c r="Q566" s="2" t="inlineStr">
        <is>
          <t>CRIA DE ANIMALES DOMESTICOS.</t>
        </is>
      </c>
      <c r="R566" s="2" t="inlineStr">
        <is>
          <t>EXPLOTACION MIXTA.</t>
        </is>
      </c>
      <c r="S566" s="2" t="inlineStr">
        <is>
          <t>-</t>
        </is>
      </c>
      <c r="T566" s="2" t="inlineStr">
        <is>
          <t>NO</t>
        </is>
      </c>
      <c r="U566" s="2" t="inlineStr">
        <is>
          <t>-</t>
        </is>
      </c>
      <c r="V566" s="2" t="inlineStr">
        <is>
          <t>-</t>
        </is>
      </c>
      <c r="W566" s="2" t="inlineStr">
        <is>
          <t>-</t>
        </is>
      </c>
      <c r="X566" s="2" t="inlineStr">
        <is>
          <t>-</t>
        </is>
      </c>
    </row>
    <row r="567">
      <c r="A567" s="2" t="inlineStr">
        <is>
          <t>20601067146</t>
        </is>
      </c>
      <c r="B567" s="2" t="inlineStr">
        <is>
          <t>COOPERATIVA AGRARIA INDUSTRIAL MONTE ALEGRE - REGION UCAYALI (CAIMARU)</t>
        </is>
      </c>
      <c r="C567" s="2" t="inlineStr">
        <is>
          <t>COOPERATIVAS, SAIS, CAPS</t>
        </is>
      </c>
      <c r="D567" s="2" t="inlineStr">
        <is>
          <t>-</t>
        </is>
      </c>
      <c r="E567" s="2" t="inlineStr">
        <is>
          <t>-</t>
        </is>
      </c>
      <c r="F567" s="2" t="inlineStr">
        <is>
          <t>HABIDO</t>
        </is>
      </c>
      <c r="G567" s="2" t="inlineStr">
        <is>
          <t>SUSPENSION TEMPORAL</t>
        </is>
      </c>
      <c r="H567" s="2" t="inlineStr">
        <is>
          <t>08/03/2016</t>
        </is>
      </c>
      <c r="I567" s="2" t="inlineStr">
        <is>
          <t>08/03/2016</t>
        </is>
      </c>
      <c r="J567" s="2" t="inlineStr">
        <is>
          <t>UCAYALI</t>
        </is>
      </c>
      <c r="K567" s="2" t="inlineStr">
        <is>
          <t>PADRE ABAD</t>
        </is>
      </c>
      <c r="L567" s="2" t="inlineStr">
        <is>
          <t>NESHUYA</t>
        </is>
      </c>
      <c r="M567" s="2" t="inlineStr">
        <is>
          <t>JR. LOLO FERNANDEZ MZA. 18 LOTE. 15 U.V. BUENOS AIRES (FRENTE ESTADIO DE NESHUYA-PORTON AZUL)</t>
        </is>
      </c>
      <c r="N567" s="2" t="inlineStr">
        <is>
          <t>-</t>
        </is>
      </c>
      <c r="O567" s="2" t="inlineStr">
        <is>
          <t>-</t>
        </is>
      </c>
      <c r="P567" s="2" t="inlineStr">
        <is>
          <t>SIN ACTIVIDAD</t>
        </is>
      </c>
      <c r="Q567" s="2" t="inlineStr">
        <is>
          <t>CULTIVOS DE CEREALES.</t>
        </is>
      </c>
      <c r="R567" s="2" t="inlineStr">
        <is>
          <t>-</t>
        </is>
      </c>
      <c r="S567" s="2" t="inlineStr">
        <is>
          <t>-</t>
        </is>
      </c>
      <c r="T567" s="2" t="inlineStr">
        <is>
          <t>NO</t>
        </is>
      </c>
      <c r="U567" s="2" t="inlineStr">
        <is>
          <t>-</t>
        </is>
      </c>
      <c r="V567" s="2" t="inlineStr">
        <is>
          <t>-</t>
        </is>
      </c>
      <c r="W567" s="2" t="inlineStr">
        <is>
          <t>-</t>
        </is>
      </c>
      <c r="X567" s="2" t="inlineStr">
        <is>
          <t>-</t>
        </is>
      </c>
    </row>
    <row r="568">
      <c r="A568" s="2" t="inlineStr">
        <is>
          <t>20539619595</t>
        </is>
      </c>
      <c r="B568" s="2" t="inlineStr">
        <is>
          <t>ASOCIACION DE PRODUCTORES AGROPECUARIOS CORPAM</t>
        </is>
      </c>
      <c r="C568" s="2" t="inlineStr">
        <is>
          <t>ASOCIACION</t>
        </is>
      </c>
      <c r="D568" s="2" t="inlineStr">
        <is>
          <t>-</t>
        </is>
      </c>
      <c r="E568" s="2" t="inlineStr">
        <is>
          <t>-</t>
        </is>
      </c>
      <c r="F568" s="2" t="inlineStr">
        <is>
          <t>HABIDO</t>
        </is>
      </c>
      <c r="G568" s="2" t="inlineStr">
        <is>
          <t>BAJA PROV. POR OFICIO</t>
        </is>
      </c>
      <c r="H568" s="2" t="inlineStr">
        <is>
          <t>15/09/2017</t>
        </is>
      </c>
      <c r="I568" s="2" t="inlineStr">
        <is>
          <t>15/09/2017</t>
        </is>
      </c>
      <c r="J568" s="2" t="inlineStr">
        <is>
          <t>AREQUIPA</t>
        </is>
      </c>
      <c r="K568" s="2" t="inlineStr">
        <is>
          <t>CASTILLA</t>
        </is>
      </c>
      <c r="L568" s="2" t="inlineStr">
        <is>
          <t>PAMPACOLCA</t>
        </is>
      </c>
      <c r="M568" s="2" t="inlineStr">
        <is>
          <t>CAL. AYACUCHO NRO. S/N PAMPACOLCA (CUADRA NUEVE)</t>
        </is>
      </c>
      <c r="N568" s="2" t="inlineStr">
        <is>
          <t>-</t>
        </is>
      </c>
      <c r="O568" s="2" t="inlineStr">
        <is>
          <t>-</t>
        </is>
      </c>
      <c r="P568" s="2" t="inlineStr">
        <is>
          <t>SIN ACTIVIDAD</t>
        </is>
      </c>
      <c r="Q568" s="2" t="inlineStr">
        <is>
          <t>ACTIVIDADES OTRAS ASOCIACIONES NCP.</t>
        </is>
      </c>
      <c r="R568" s="2" t="inlineStr">
        <is>
          <t>-</t>
        </is>
      </c>
      <c r="S568" s="2" t="inlineStr">
        <is>
          <t>-</t>
        </is>
      </c>
      <c r="T568" s="2" t="inlineStr">
        <is>
          <t>NO</t>
        </is>
      </c>
      <c r="U568" s="2" t="inlineStr">
        <is>
          <t>-</t>
        </is>
      </c>
      <c r="V568" s="2" t="inlineStr">
        <is>
          <t>-</t>
        </is>
      </c>
      <c r="W568" s="2" t="inlineStr">
        <is>
          <t>-</t>
        </is>
      </c>
      <c r="X568" s="2" t="inlineStr">
        <is>
          <t>-</t>
        </is>
      </c>
    </row>
    <row r="569">
      <c r="A569" s="2" t="inlineStr">
        <is>
          <t>20600164351</t>
        </is>
      </c>
      <c r="B569" s="2" t="inlineStr">
        <is>
          <t>COOPERATIVA AGROPECUARIA DE SERVICIOS MULTIPLES EL MISTI SAN ANTONIO DE CHUCA</t>
        </is>
      </c>
      <c r="C569" s="2" t="inlineStr">
        <is>
          <t>COOPERATIVAS, SAIS, CAPS</t>
        </is>
      </c>
      <c r="D569" s="2" t="inlineStr">
        <is>
          <t>-</t>
        </is>
      </c>
      <c r="E569" s="2" t="inlineStr">
        <is>
          <t>COOPAGROSERMULELMISSANCHU</t>
        </is>
      </c>
      <c r="F569" s="2" t="inlineStr">
        <is>
          <t>HABIDO</t>
        </is>
      </c>
      <c r="G569" s="2" t="inlineStr">
        <is>
          <t>SUSPENSION TEMPORAL</t>
        </is>
      </c>
      <c r="H569" s="2" t="inlineStr">
        <is>
          <t>24/02/2015</t>
        </is>
      </c>
      <c r="I569" s="2" t="inlineStr">
        <is>
          <t>01/03/2015</t>
        </is>
      </c>
      <c r="J569" s="2" t="inlineStr">
        <is>
          <t>AREQUIPA</t>
        </is>
      </c>
      <c r="K569" s="2" t="inlineStr">
        <is>
          <t>AREQUIPA</t>
        </is>
      </c>
      <c r="L569" s="2" t="inlineStr">
        <is>
          <t>SOCABAYA</t>
        </is>
      </c>
      <c r="M569" s="2" t="inlineStr">
        <is>
          <t>AV. PAISAJISTA NRO. 511 URB. BELLAPAMPA</t>
        </is>
      </c>
      <c r="N569" s="2" t="inlineStr">
        <is>
          <t>-</t>
        </is>
      </c>
      <c r="O569" s="2" t="inlineStr">
        <is>
          <t>-</t>
        </is>
      </c>
      <c r="P569" s="2" t="inlineStr">
        <is>
          <t>SIN ACTIVIDAD</t>
        </is>
      </c>
      <c r="Q569" s="2" t="inlineStr">
        <is>
          <t>OTROS TIPOS DE VENTA POR MENOR.</t>
        </is>
      </c>
      <c r="R569" s="2" t="inlineStr">
        <is>
          <t>-</t>
        </is>
      </c>
      <c r="S569" s="2" t="inlineStr">
        <is>
          <t>-</t>
        </is>
      </c>
      <c r="T569" s="2" t="inlineStr">
        <is>
          <t>NO</t>
        </is>
      </c>
      <c r="U569" s="2" t="inlineStr">
        <is>
          <t>-</t>
        </is>
      </c>
      <c r="V569" s="2" t="inlineStr">
        <is>
          <t>-</t>
        </is>
      </c>
      <c r="W569" s="2" t="inlineStr">
        <is>
          <t>-</t>
        </is>
      </c>
      <c r="X569" s="2" t="inlineStr">
        <is>
          <t>-</t>
        </is>
      </c>
    </row>
    <row r="570">
      <c r="A570" s="2" t="inlineStr">
        <is>
          <t>20606161655</t>
        </is>
      </c>
      <c r="B570" s="2" t="inlineStr">
        <is>
          <t>COOPERATIVA DE SERVICIOS ESPECIALES DE ALPAQUEROS LOS ANDES DE HUANCAVELICA - COOPAH</t>
        </is>
      </c>
      <c r="C570" s="2" t="inlineStr">
        <is>
          <t>COOPERATIVAS, SAIS, CAPS</t>
        </is>
      </c>
      <c r="D570" s="2" t="inlineStr">
        <is>
          <t>-</t>
        </is>
      </c>
      <c r="E570" s="2" t="inlineStr">
        <is>
          <t>-</t>
        </is>
      </c>
      <c r="F570" s="2" t="inlineStr">
        <is>
          <t>HABIDO</t>
        </is>
      </c>
      <c r="G570" s="2" t="inlineStr">
        <is>
          <t>SUSPENSION TEMPORAL</t>
        </is>
      </c>
      <c r="H570" s="2" t="inlineStr">
        <is>
          <t>08/07/2020</t>
        </is>
      </c>
      <c r="I570" s="2" t="inlineStr">
        <is>
          <t>06/07/2020</t>
        </is>
      </c>
      <c r="J570" s="2" t="inlineStr">
        <is>
          <t>HUANCAVELICA</t>
        </is>
      </c>
      <c r="K570" s="2" t="inlineStr">
        <is>
          <t>HUANCAVELICA</t>
        </is>
      </c>
      <c r="L570" s="2" t="inlineStr">
        <is>
          <t>ASCENSION</t>
        </is>
      </c>
      <c r="M570" s="2" t="inlineStr">
        <is>
          <t>CAL. PACHECO BUENDIA NRO. 113 A.H. ASCENSION (BARRIO ASCENCION)</t>
        </is>
      </c>
      <c r="N570" s="2" t="inlineStr">
        <is>
          <t>-</t>
        </is>
      </c>
      <c r="O570" s="2" t="inlineStr">
        <is>
          <t>-</t>
        </is>
      </c>
      <c r="P570" s="2" t="inlineStr">
        <is>
          <t>SIN ACTIVIDAD</t>
        </is>
      </c>
      <c r="Q570" s="2" t="inlineStr">
        <is>
          <t>VTA.  MAY. DE MATERIAS PRIMAS AGROPEC.</t>
        </is>
      </c>
      <c r="R570" s="2" t="inlineStr">
        <is>
          <t>PREP Y TEJ DE FIBRAS TEXTILES.</t>
        </is>
      </c>
      <c r="S570" s="2" t="inlineStr">
        <is>
          <t>-</t>
        </is>
      </c>
      <c r="T570" s="2" t="inlineStr">
        <is>
          <t>NO</t>
        </is>
      </c>
      <c r="U570" s="2" t="inlineStr">
        <is>
          <t>-</t>
        </is>
      </c>
      <c r="V570" s="2" t="inlineStr">
        <is>
          <t>-</t>
        </is>
      </c>
      <c r="W570" s="2" t="inlineStr">
        <is>
          <t>-</t>
        </is>
      </c>
      <c r="X570" s="2" t="inlineStr">
        <is>
          <t>-</t>
        </is>
      </c>
    </row>
    <row r="571">
      <c r="A571" s="2" t="inlineStr">
        <is>
          <t>20610024085</t>
        </is>
      </c>
      <c r="B571" s="2" t="inlineStr">
        <is>
          <t>COOPERATIVA AGRARIA DE PRODUCTORES DE PALTA HASS, DEL ANEXO DE RONDAYACU, DISTRITO DE MONOBAMBA</t>
        </is>
      </c>
      <c r="C571" s="2" t="inlineStr">
        <is>
          <t>COOPERATIVAS, SAIS, CAPS</t>
        </is>
      </c>
      <c r="D571" s="2" t="inlineStr">
        <is>
          <t>-</t>
        </is>
      </c>
      <c r="E571" s="2" t="inlineStr">
        <is>
          <t>C.A.P.P. HASS RONDAYACU</t>
        </is>
      </c>
      <c r="F571" s="2" t="inlineStr">
        <is>
          <t>HABIDO</t>
        </is>
      </c>
      <c r="G571" s="2" t="inlineStr">
        <is>
          <t>SUSPENSION TEMPORAL</t>
        </is>
      </c>
      <c r="H571" s="2" t="inlineStr">
        <is>
          <t>22/09/2022</t>
        </is>
      </c>
      <c r="I571" s="2" t="inlineStr">
        <is>
          <t>22/09/2022</t>
        </is>
      </c>
      <c r="J571" s="2" t="inlineStr">
        <is>
          <t>JUNIN</t>
        </is>
      </c>
      <c r="K571" s="2" t="inlineStr">
        <is>
          <t>CHANCHAMAYO</t>
        </is>
      </c>
      <c r="L571" s="2" t="inlineStr">
        <is>
          <t>SAN RAMON</t>
        </is>
      </c>
      <c r="M571" s="2" t="inlineStr">
        <is>
          <t>JR. PROGRESO NRO. 163 URB. SAN RAMON (S72261306-FTE A CENTRO COM. SAN RAMON)</t>
        </is>
      </c>
      <c r="N571" s="2" t="inlineStr">
        <is>
          <t>-</t>
        </is>
      </c>
      <c r="O571" s="2" t="inlineStr">
        <is>
          <t>-</t>
        </is>
      </c>
      <c r="P571" s="2" t="inlineStr">
        <is>
          <t>SIN ACTIVIDAD</t>
        </is>
      </c>
      <c r="Q571" s="2" t="inlineStr">
        <is>
          <t>CULTIVO DE FRUTAS.</t>
        </is>
      </c>
      <c r="R571" s="2" t="inlineStr">
        <is>
          <t>-</t>
        </is>
      </c>
      <c r="S571" s="2" t="inlineStr">
        <is>
          <t>-</t>
        </is>
      </c>
      <c r="T571" s="2" t="inlineStr">
        <is>
          <t>NO</t>
        </is>
      </c>
      <c r="U571" s="2" t="inlineStr">
        <is>
          <t>-</t>
        </is>
      </c>
      <c r="V571" s="2" t="inlineStr">
        <is>
          <t>-</t>
        </is>
      </c>
      <c r="W571" s="2" t="inlineStr">
        <is>
          <t>-</t>
        </is>
      </c>
      <c r="X571" s="2" t="inlineStr">
        <is>
          <t>-</t>
        </is>
      </c>
    </row>
    <row r="572">
      <c r="A572" s="2" t="inlineStr">
        <is>
          <t>20607775185</t>
        </is>
      </c>
      <c r="B572" s="2" t="inlineStr">
        <is>
          <t>ASOCIACION DE PRODUCTORES ANDINOS SOLIDARIOS-KAÑARIS</t>
        </is>
      </c>
      <c r="C572" s="2" t="inlineStr">
        <is>
          <t>ASOCIACION</t>
        </is>
      </c>
      <c r="D572" s="2" t="inlineStr">
        <is>
          <t>-</t>
        </is>
      </c>
      <c r="E572" s="2" t="inlineStr">
        <is>
          <t>-</t>
        </is>
      </c>
      <c r="F572" s="2" t="inlineStr">
        <is>
          <t>HABIDO</t>
        </is>
      </c>
      <c r="G572" s="2" t="inlineStr">
        <is>
          <t>BAJA DE OFICIO</t>
        </is>
      </c>
      <c r="H572" s="2" t="inlineStr">
        <is>
          <t>29/08/2025</t>
        </is>
      </c>
      <c r="I572" s="2" t="inlineStr">
        <is>
          <t>01/08/2025</t>
        </is>
      </c>
      <c r="J572" s="2" t="inlineStr">
        <is>
          <t>LAMBAYEQUE</t>
        </is>
      </c>
      <c r="K572" s="2" t="inlineStr">
        <is>
          <t>FERREÑAFE</t>
        </is>
      </c>
      <c r="L572" s="2" t="inlineStr">
        <is>
          <t>CAÑARIS</t>
        </is>
      </c>
      <c r="M572" s="2" t="inlineStr">
        <is>
          <t>NRO. SN C.P. HIERBA BUENA</t>
        </is>
      </c>
      <c r="N572" s="2" t="inlineStr">
        <is>
          <t>-</t>
        </is>
      </c>
      <c r="O572" s="2" t="inlineStr">
        <is>
          <t>-</t>
        </is>
      </c>
      <c r="P572" s="2" t="inlineStr">
        <is>
          <t>SIN ACTIVIDAD</t>
        </is>
      </c>
      <c r="Q572" s="2" t="inlineStr">
        <is>
          <t>CULTIVO DE FRUTAS.</t>
        </is>
      </c>
      <c r="R572" s="2" t="inlineStr">
        <is>
          <t>-</t>
        </is>
      </c>
      <c r="S572" s="2" t="inlineStr">
        <is>
          <t>-</t>
        </is>
      </c>
      <c r="T572" s="2" t="inlineStr">
        <is>
          <t>NO</t>
        </is>
      </c>
      <c r="U572" s="2" t="inlineStr">
        <is>
          <t>-</t>
        </is>
      </c>
      <c r="V572" s="2" t="inlineStr">
        <is>
          <t>-</t>
        </is>
      </c>
      <c r="W572" s="2" t="inlineStr">
        <is>
          <t>-</t>
        </is>
      </c>
      <c r="X572" s="2" t="inlineStr">
        <is>
          <t>-</t>
        </is>
      </c>
    </row>
    <row r="573">
      <c r="A573" s="2" t="inlineStr">
        <is>
          <t>20609529891</t>
        </is>
      </c>
      <c r="B573" s="2" t="inlineStr">
        <is>
          <t>ASOCIACIÓN CENTRAL PRODUCTORES Y CRIADORES DE ALPACAS Y LLAMAS OCONGATE CUSCO-APROCALLOC</t>
        </is>
      </c>
      <c r="C573" s="2" t="inlineStr">
        <is>
          <t>ASOCIACION</t>
        </is>
      </c>
      <c r="D573" s="2" t="inlineStr">
        <is>
          <t>-</t>
        </is>
      </c>
      <c r="E573" s="2" t="inlineStr">
        <is>
          <t>-</t>
        </is>
      </c>
      <c r="F573" s="2" t="inlineStr">
        <is>
          <t>HABIDO</t>
        </is>
      </c>
      <c r="G573" s="2" t="inlineStr">
        <is>
          <t>BAJA DE OFICIO</t>
        </is>
      </c>
      <c r="H573" s="2" t="inlineStr">
        <is>
          <t>26/05/2022</t>
        </is>
      </c>
      <c r="I573" s="2" t="inlineStr">
        <is>
          <t>15/06/2022</t>
        </is>
      </c>
      <c r="J573" s="2" t="inlineStr">
        <is>
          <t>CUSCO</t>
        </is>
      </c>
      <c r="K573" s="2" t="inlineStr">
        <is>
          <t>QUISPICANCHI</t>
        </is>
      </c>
      <c r="L573" s="2" t="inlineStr">
        <is>
          <t>OCONGATE</t>
        </is>
      </c>
      <c r="M573" s="2" t="inlineStr">
        <is>
          <t>CAL. PRINCIPAL NRO. 2 C.P. TINKE (CERCA A LA PLAZA, C2P)</t>
        </is>
      </c>
      <c r="N573" s="2" t="inlineStr">
        <is>
          <t>-</t>
        </is>
      </c>
      <c r="O573" s="2" t="inlineStr">
        <is>
          <t>-</t>
        </is>
      </c>
      <c r="P573" s="2" t="inlineStr">
        <is>
          <t>SIN ACTIVIDAD</t>
        </is>
      </c>
      <c r="Q573" s="2" t="inlineStr">
        <is>
          <t>CRIA DE ANIMALES DOMESTICOS.</t>
        </is>
      </c>
      <c r="R573" s="2" t="inlineStr">
        <is>
          <t>-</t>
        </is>
      </c>
      <c r="S573" s="2" t="inlineStr">
        <is>
          <t>-</t>
        </is>
      </c>
      <c r="T573" s="2" t="inlineStr">
        <is>
          <t>NO</t>
        </is>
      </c>
      <c r="U573" s="2" t="inlineStr">
        <is>
          <t>-</t>
        </is>
      </c>
      <c r="V573" s="2" t="inlineStr">
        <is>
          <t>-</t>
        </is>
      </c>
      <c r="W573" s="2" t="inlineStr">
        <is>
          <t>-</t>
        </is>
      </c>
      <c r="X573" s="2" t="inlineStr">
        <is>
          <t>-</t>
        </is>
      </c>
    </row>
    <row r="574">
      <c r="A574" s="2" t="inlineStr">
        <is>
          <t>20486668335</t>
        </is>
      </c>
      <c r="B574" s="2" t="inlineStr">
        <is>
          <t>COOPERATIVA AGROINDUSTRIAL SONOMORO LTDA</t>
        </is>
      </c>
      <c r="C574" s="2" t="inlineStr">
        <is>
          <t>COOPERATIVAS, SAIS, CAPS</t>
        </is>
      </c>
      <c r="D574" s="2" t="inlineStr">
        <is>
          <t>-</t>
        </is>
      </c>
      <c r="E574" s="2" t="inlineStr">
        <is>
          <t>CAI SONOMORO LTDA</t>
        </is>
      </c>
      <c r="F574" s="2" t="inlineStr">
        <is>
          <t>HABIDO</t>
        </is>
      </c>
      <c r="G574" s="2" t="inlineStr">
        <is>
          <t>SUSPENSION TEMPORAL</t>
        </is>
      </c>
      <c r="H574" s="2" t="inlineStr">
        <is>
          <t>25/07/2007</t>
        </is>
      </c>
      <c r="I574" s="2" t="inlineStr">
        <is>
          <t>01/08/2007</t>
        </is>
      </c>
      <c r="J574" s="2" t="inlineStr">
        <is>
          <t>JUNIN</t>
        </is>
      </c>
      <c r="K574" s="2" t="inlineStr">
        <is>
          <t>SATIPO</t>
        </is>
      </c>
      <c r="L574" s="2" t="inlineStr">
        <is>
          <t>PANGOA</t>
        </is>
      </c>
      <c r="M574" s="2" t="inlineStr">
        <is>
          <t>CAL. 3 DE NOVIEMBRE NRO. S/N (ESQ. AV SONOMORO Y 3 DE NOVIEMBRE)</t>
        </is>
      </c>
      <c r="N574" s="2" t="inlineStr">
        <is>
          <t>-</t>
        </is>
      </c>
      <c r="O574" s="2" t="inlineStr">
        <is>
          <t>-</t>
        </is>
      </c>
      <c r="P574" s="2" t="inlineStr">
        <is>
          <t>IMPORTADOR/EXPORTADOR</t>
        </is>
      </c>
      <c r="Q574" s="2" t="inlineStr">
        <is>
          <t>CULTIVOS DE CEREALES.</t>
        </is>
      </c>
      <c r="R574" s="2" t="inlineStr">
        <is>
          <t>PESCA, EXPLOT. CRIADEROS DE PECES.</t>
        </is>
      </c>
      <c r="S574" s="2" t="inlineStr">
        <is>
          <t>-</t>
        </is>
      </c>
      <c r="T574" s="2" t="inlineStr">
        <is>
          <t>NO</t>
        </is>
      </c>
      <c r="U574" s="2" t="inlineStr">
        <is>
          <t>-</t>
        </is>
      </c>
      <c r="V574" s="2" t="inlineStr">
        <is>
          <t>-</t>
        </is>
      </c>
      <c r="W574" s="2" t="inlineStr">
        <is>
          <t>-</t>
        </is>
      </c>
      <c r="X574" s="2" t="inlineStr">
        <is>
          <t>-</t>
        </is>
      </c>
    </row>
    <row r="575">
      <c r="A575" s="2" t="inlineStr">
        <is>
          <t>20606538465</t>
        </is>
      </c>
      <c r="B575" s="2" t="inlineStr">
        <is>
          <t>ASOCIACION LAS TUYAS DE CARAMPA</t>
        </is>
      </c>
      <c r="C575" s="2" t="inlineStr">
        <is>
          <t>ASOCIACION</t>
        </is>
      </c>
      <c r="D575" s="2" t="inlineStr">
        <is>
          <t>-</t>
        </is>
      </c>
      <c r="E575" s="2" t="inlineStr">
        <is>
          <t>-</t>
        </is>
      </c>
      <c r="F575" s="2" t="inlineStr">
        <is>
          <t>HABIDO</t>
        </is>
      </c>
      <c r="G575" s="2" t="inlineStr">
        <is>
          <t>BAJA DE OFICIO</t>
        </is>
      </c>
      <c r="H575" s="2" t="inlineStr">
        <is>
          <t>09/02/2023</t>
        </is>
      </c>
      <c r="I575" s="2" t="inlineStr">
        <is>
          <t>28/09/2022</t>
        </is>
      </c>
      <c r="J575" s="2" t="inlineStr">
        <is>
          <t>HUANCAVELICA</t>
        </is>
      </c>
      <c r="K575" s="2" t="inlineStr">
        <is>
          <t>TAYACAJA</t>
        </is>
      </c>
      <c r="L575" s="2" t="inlineStr">
        <is>
          <t>PAZOS</t>
        </is>
      </c>
      <c r="M575" s="2" t="inlineStr">
        <is>
          <t>CAR. PAZOS NRO. 0001 DPTO. M3 C.P. CARAMPA-PAZOS (ALTURA DE MUNICIPAL DE CARAMPA)</t>
        </is>
      </c>
      <c r="N575" s="2" t="inlineStr">
        <is>
          <t>-</t>
        </is>
      </c>
      <c r="O575" s="2" t="inlineStr">
        <is>
          <t>-</t>
        </is>
      </c>
      <c r="P575" s="2" t="inlineStr">
        <is>
          <t>SIN ACTIVIDAD</t>
        </is>
      </c>
      <c r="Q575" s="2" t="inlineStr">
        <is>
          <t>CONSTRUCCION EDIFICIOS COMPLETOS.</t>
        </is>
      </c>
      <c r="R575" s="2" t="inlineStr">
        <is>
          <t>SERVICIOS AGRICOLAS, GANADERAS.</t>
        </is>
      </c>
      <c r="S575" s="2" t="inlineStr">
        <is>
          <t>-</t>
        </is>
      </c>
      <c r="T575" s="2" t="inlineStr">
        <is>
          <t>NO</t>
        </is>
      </c>
      <c r="U575" s="2" t="inlineStr">
        <is>
          <t>-</t>
        </is>
      </c>
      <c r="V575" s="2" t="inlineStr">
        <is>
          <t>-</t>
        </is>
      </c>
      <c r="W575" s="2" t="inlineStr">
        <is>
          <t>-</t>
        </is>
      </c>
      <c r="X575" s="2" t="inlineStr">
        <is>
          <t>-</t>
        </is>
      </c>
    </row>
    <row r="576">
      <c r="A576" s="2" t="inlineStr">
        <is>
          <t>20606192119</t>
        </is>
      </c>
      <c r="B576" s="2" t="inlineStr">
        <is>
          <t>ASOC. DE MUJERES AGROPECUARIAS ARTESANALES Y TURISTICA GRANJA DE CUYES VIRGEN LA ASUNTA DE CURIBAYA</t>
        </is>
      </c>
      <c r="C576" s="2" t="inlineStr">
        <is>
          <t>ASOCIACION</t>
        </is>
      </c>
      <c r="D576" s="2" t="inlineStr">
        <is>
          <t>-</t>
        </is>
      </c>
      <c r="E576" s="2" t="inlineStr">
        <is>
          <t>-</t>
        </is>
      </c>
      <c r="F576" s="2" t="inlineStr">
        <is>
          <t>HABIDO</t>
        </is>
      </c>
      <c r="G576" s="2" t="inlineStr">
        <is>
          <t>BAJA PROV. POR OFICIO</t>
        </is>
      </c>
      <c r="H576" s="2" t="inlineStr">
        <is>
          <t>16/06/2025</t>
        </is>
      </c>
      <c r="I576" s="2" t="inlineStr">
        <is>
          <t>16/06/2025</t>
        </is>
      </c>
      <c r="J576" s="2" t="inlineStr">
        <is>
          <t>TACNA</t>
        </is>
      </c>
      <c r="K576" s="2" t="inlineStr">
        <is>
          <t>CANDARAVE</t>
        </is>
      </c>
      <c r="L576" s="2" t="inlineStr">
        <is>
          <t>CURIBAYA</t>
        </is>
      </c>
      <c r="M576" s="2" t="inlineStr">
        <is>
          <t>CAL. 28 DE JULIO NRO. SN DI CURIBAYA (1 CDRA CASA DE LA JUVENTUD)</t>
        </is>
      </c>
      <c r="N576" s="2" t="inlineStr">
        <is>
          <t>-</t>
        </is>
      </c>
      <c r="O576" s="2" t="inlineStr">
        <is>
          <t>-</t>
        </is>
      </c>
      <c r="P576" s="2" t="inlineStr">
        <is>
          <t>SIN ACTIVIDAD</t>
        </is>
      </c>
      <c r="Q576" s="2" t="inlineStr">
        <is>
          <t>ACTIVIDADES OTRAS ASOCIACIONES NCP.</t>
        </is>
      </c>
      <c r="R576" s="2" t="inlineStr">
        <is>
          <t>-</t>
        </is>
      </c>
      <c r="S576" s="2" t="inlineStr">
        <is>
          <t>-</t>
        </is>
      </c>
      <c r="T576" s="2" t="inlineStr">
        <is>
          <t>NO</t>
        </is>
      </c>
      <c r="U576" s="2" t="inlineStr">
        <is>
          <t>-</t>
        </is>
      </c>
      <c r="V576" s="2" t="inlineStr">
        <is>
          <t>-</t>
        </is>
      </c>
      <c r="W576" s="2" t="inlineStr">
        <is>
          <t>-</t>
        </is>
      </c>
      <c r="X576" s="2" t="inlineStr">
        <is>
          <t>-</t>
        </is>
      </c>
    </row>
    <row r="577">
      <c r="A577" s="2" t="inlineStr">
        <is>
          <t>20601074843</t>
        </is>
      </c>
      <c r="B577" s="2" t="inlineStr">
        <is>
          <t>ASOCIACION DE MUJERES ALLIN LLAMKAY</t>
        </is>
      </c>
      <c r="C577" s="2" t="inlineStr">
        <is>
          <t>ASOCIACION</t>
        </is>
      </c>
      <c r="D577" s="2" t="inlineStr">
        <is>
          <t>-</t>
        </is>
      </c>
      <c r="E577" s="2" t="inlineStr">
        <is>
          <t>-</t>
        </is>
      </c>
      <c r="F577" s="2" t="inlineStr">
        <is>
          <t>HABIDO</t>
        </is>
      </c>
      <c r="G577" s="2" t="inlineStr">
        <is>
          <t>BAJA PROV. POR OFICIO</t>
        </is>
      </c>
      <c r="H577" s="2" t="inlineStr">
        <is>
          <t>06/06/2025</t>
        </is>
      </c>
      <c r="I577" s="2" t="inlineStr">
        <is>
          <t>06/06/2025</t>
        </is>
      </c>
      <c r="J577" s="2" t="inlineStr">
        <is>
          <t>HUANCAVELICA</t>
        </is>
      </c>
      <c r="K577" s="2" t="inlineStr">
        <is>
          <t>ACOBAMBA</t>
        </is>
      </c>
      <c r="L577" s="2" t="inlineStr">
        <is>
          <t>ACOBAMBA</t>
        </is>
      </c>
      <c r="M577" s="2" t="inlineStr">
        <is>
          <t>AV. 27 DE SETIEMBRE NRO. SN C.C. TUPAC AMARU DE POMAVILCA (S.70719383- A 1.5 CDRS DEL PST DE SALUD)</t>
        </is>
      </c>
      <c r="N577" s="2" t="inlineStr">
        <is>
          <t>-</t>
        </is>
      </c>
      <c r="O577" s="2" t="inlineStr">
        <is>
          <t>-</t>
        </is>
      </c>
      <c r="P577" s="2" t="inlineStr">
        <is>
          <t>SIN ACTIVIDAD</t>
        </is>
      </c>
      <c r="Q577" s="2" t="inlineStr">
        <is>
          <t>EXPLOTACION MIXTA.</t>
        </is>
      </c>
      <c r="R577" s="2" t="inlineStr">
        <is>
          <t>CONSTRUCCION EDIFICIOS COMPLETOS.</t>
        </is>
      </c>
      <c r="S577" s="2" t="inlineStr">
        <is>
          <t>-</t>
        </is>
      </c>
      <c r="T577" s="2" t="inlineStr">
        <is>
          <t>NO</t>
        </is>
      </c>
      <c r="U577" s="2" t="inlineStr">
        <is>
          <t>-</t>
        </is>
      </c>
      <c r="V577" s="2" t="inlineStr">
        <is>
          <t>-</t>
        </is>
      </c>
      <c r="W577" s="2" t="inlineStr">
        <is>
          <t>-</t>
        </is>
      </c>
      <c r="X577" s="2" t="inlineStr">
        <is>
          <t>-</t>
        </is>
      </c>
    </row>
    <row r="578">
      <c r="A578" s="2" t="inlineStr">
        <is>
          <t>20602249175</t>
        </is>
      </c>
      <c r="B578" s="2" t="inlineStr">
        <is>
          <t>ASOCIACIÓN PRODUCTORES DE GANADO VACUNO Y LECHE KUNTURKANKI</t>
        </is>
      </c>
      <c r="C578" s="2" t="inlineStr">
        <is>
          <t>ASOCIACION</t>
        </is>
      </c>
      <c r="D578" s="2" t="inlineStr">
        <is>
          <t>-</t>
        </is>
      </c>
      <c r="E578" s="2" t="inlineStr">
        <is>
          <t>-</t>
        </is>
      </c>
      <c r="F578" s="2" t="inlineStr">
        <is>
          <t>HABIDO</t>
        </is>
      </c>
      <c r="G578" s="2" t="inlineStr">
        <is>
          <t>BAJA DE OFICIO</t>
        </is>
      </c>
      <c r="H578" s="2" t="inlineStr">
        <is>
          <t>27/06/2017</t>
        </is>
      </c>
      <c r="I578" s="2" t="inlineStr">
        <is>
          <t>01/03/2018</t>
        </is>
      </c>
      <c r="J578" s="2" t="inlineStr">
        <is>
          <t>CUSCO</t>
        </is>
      </c>
      <c r="K578" s="2" t="inlineStr">
        <is>
          <t>CANAS</t>
        </is>
      </c>
      <c r="L578" s="2" t="inlineStr">
        <is>
          <t>KUNTURKANKI</t>
        </is>
      </c>
      <c r="M578" s="2" t="inlineStr">
        <is>
          <t>PZA. DE ARMAS NRO. S/N (FRENTE MUNICIPIO CSA1P CONCRETO BLANCO)</t>
        </is>
      </c>
      <c r="N578" s="2" t="inlineStr">
        <is>
          <t>-</t>
        </is>
      </c>
      <c r="O578" s="2" t="inlineStr">
        <is>
          <t>-</t>
        </is>
      </c>
      <c r="P578" s="2" t="inlineStr">
        <is>
          <t>SIN ACTIVIDAD</t>
        </is>
      </c>
      <c r="Q578" s="2" t="inlineStr">
        <is>
          <t>ACTIV.ORGANIZACIONES EMPRESARIALES</t>
        </is>
      </c>
      <c r="R578" s="2" t="inlineStr">
        <is>
          <t>-</t>
        </is>
      </c>
      <c r="S578" s="2" t="inlineStr">
        <is>
          <t>-</t>
        </is>
      </c>
      <c r="T578" s="2" t="inlineStr">
        <is>
          <t>NO</t>
        </is>
      </c>
      <c r="U578" s="2" t="inlineStr">
        <is>
          <t>-</t>
        </is>
      </c>
      <c r="V578" s="2" t="inlineStr">
        <is>
          <t>-</t>
        </is>
      </c>
      <c r="W578" s="2" t="inlineStr">
        <is>
          <t>-</t>
        </is>
      </c>
      <c r="X578" s="2" t="inlineStr">
        <is>
          <t>-</t>
        </is>
      </c>
    </row>
    <row r="579">
      <c r="A579" s="2" t="inlineStr">
        <is>
          <t>20490594265</t>
        </is>
      </c>
      <c r="B579" s="2" t="inlineStr">
        <is>
          <t>ASOCIACION DE PRODUCTORES AGROPECUARIOS ORGANICOS VALLE PAMPAS - APAOVAP</t>
        </is>
      </c>
      <c r="C579" s="2" t="inlineStr">
        <is>
          <t>ASOCIACION</t>
        </is>
      </c>
      <c r="D579" s="2" t="inlineStr">
        <is>
          <t>-</t>
        </is>
      </c>
      <c r="E579" s="2" t="inlineStr">
        <is>
          <t>-</t>
        </is>
      </c>
      <c r="F579" s="2" t="inlineStr">
        <is>
          <t>HABIDO</t>
        </is>
      </c>
      <c r="G579" s="2" t="inlineStr">
        <is>
          <t>BAJA DE OFICIO</t>
        </is>
      </c>
      <c r="H579" s="2" t="inlineStr">
        <is>
          <t>03/07/2014</t>
        </is>
      </c>
      <c r="I579" s="2" t="inlineStr">
        <is>
          <t>03/07/2014</t>
        </is>
      </c>
      <c r="J579" s="2" t="inlineStr">
        <is>
          <t>APURIMAC</t>
        </is>
      </c>
      <c r="K579" s="2" t="inlineStr">
        <is>
          <t>CHINCHEROS</t>
        </is>
      </c>
      <c r="L579" s="2" t="inlineStr">
        <is>
          <t>HUACCANA</t>
        </is>
      </c>
      <c r="M579" s="2" t="inlineStr">
        <is>
          <t>NRO. SN C.P. AHUAYRO (SECTOR LA FLORIDA AV. LOS CHANKAS)</t>
        </is>
      </c>
      <c r="N579" s="2" t="inlineStr">
        <is>
          <t>-</t>
        </is>
      </c>
      <c r="O579" s="2" t="inlineStr">
        <is>
          <t>-</t>
        </is>
      </c>
      <c r="P579" s="2" t="inlineStr">
        <is>
          <t>SIN ACTIVIDAD</t>
        </is>
      </c>
      <c r="Q579" s="2" t="inlineStr">
        <is>
          <t>SERVICIOS AGRICOLAS, GANADERAS.</t>
        </is>
      </c>
      <c r="R579" s="2" t="inlineStr">
        <is>
          <t>ACTIVIDADES OTRAS ASOCIACIONES NCP.</t>
        </is>
      </c>
      <c r="S579" s="2" t="inlineStr">
        <is>
          <t>-</t>
        </is>
      </c>
      <c r="T579" s="2" t="inlineStr">
        <is>
          <t>NO</t>
        </is>
      </c>
      <c r="U579" s="2" t="inlineStr">
        <is>
          <t>-</t>
        </is>
      </c>
      <c r="V579" s="2" t="inlineStr">
        <is>
          <t>-</t>
        </is>
      </c>
      <c r="W579" s="2" t="inlineStr">
        <is>
          <t>-</t>
        </is>
      </c>
      <c r="X579" s="2" t="inlineStr">
        <is>
          <t>-</t>
        </is>
      </c>
    </row>
    <row r="580">
      <c r="A580" s="2" t="inlineStr">
        <is>
          <t>20494939160</t>
        </is>
      </c>
      <c r="B580" s="2" t="inlineStr">
        <is>
          <t>ASOCIACION DE PRODUCTORES AGRICOLAS Y GANADEROS INTI RAYMI</t>
        </is>
      </c>
      <c r="C580" s="2" t="inlineStr">
        <is>
          <t>ASOCIACION</t>
        </is>
      </c>
      <c r="D580" s="2" t="inlineStr">
        <is>
          <t>-</t>
        </is>
      </c>
      <c r="E580" s="2" t="inlineStr">
        <is>
          <t>-</t>
        </is>
      </c>
      <c r="F580" s="2" t="inlineStr">
        <is>
          <t>HABIDO</t>
        </is>
      </c>
      <c r="G580" s="2" t="inlineStr">
        <is>
          <t>BAJA DE OFICIO</t>
        </is>
      </c>
      <c r="H580" s="2" t="inlineStr">
        <is>
          <t>29/09/2025</t>
        </is>
      </c>
      <c r="I580" s="2" t="inlineStr">
        <is>
          <t>29/09/2025</t>
        </is>
      </c>
      <c r="J580" s="2" t="inlineStr">
        <is>
          <t>AYACUCHO</t>
        </is>
      </c>
      <c r="K580" s="2" t="inlineStr">
        <is>
          <t>VILCAS HUAMAN</t>
        </is>
      </c>
      <c r="L580" s="2" t="inlineStr">
        <is>
          <t>VILCAS HUAMAN</t>
        </is>
      </c>
      <c r="M580" s="2" t="inlineStr">
        <is>
          <t>AV. QATUN AYLLU NRO. S/N</t>
        </is>
      </c>
      <c r="N580" s="2" t="inlineStr">
        <is>
          <t>-</t>
        </is>
      </c>
      <c r="O580" s="2" t="inlineStr">
        <is>
          <t>-</t>
        </is>
      </c>
      <c r="P580" s="2" t="inlineStr">
        <is>
          <t>SIN ACTIVIDAD</t>
        </is>
      </c>
      <c r="Q580" s="2" t="inlineStr">
        <is>
          <t>ACTIV.ORGANIZACIONES EMPRESARIALES</t>
        </is>
      </c>
      <c r="R580" s="2" t="inlineStr">
        <is>
          <t>-</t>
        </is>
      </c>
      <c r="S580" s="2" t="inlineStr">
        <is>
          <t>-</t>
        </is>
      </c>
      <c r="T580" s="2" t="inlineStr">
        <is>
          <t>NO</t>
        </is>
      </c>
      <c r="U580" s="2" t="inlineStr">
        <is>
          <t>-</t>
        </is>
      </c>
      <c r="V580" s="2" t="inlineStr">
        <is>
          <t>-</t>
        </is>
      </c>
      <c r="W580" s="2" t="inlineStr">
        <is>
          <t>-</t>
        </is>
      </c>
      <c r="X580" s="2" t="inlineStr">
        <is>
          <t>-</t>
        </is>
      </c>
    </row>
    <row r="581">
      <c r="A581" s="2" t="inlineStr">
        <is>
          <t>20601043212</t>
        </is>
      </c>
      <c r="B581" s="2" t="inlineStr">
        <is>
          <t>ASOCIACION AGROPECUARIA JATUN ÑAN-CCARHUANCHO</t>
        </is>
      </c>
      <c r="C581" s="2" t="inlineStr">
        <is>
          <t>ASOCIACION</t>
        </is>
      </c>
      <c r="D581" s="2" t="inlineStr">
        <is>
          <t>-</t>
        </is>
      </c>
      <c r="E581" s="2" t="inlineStr">
        <is>
          <t>-</t>
        </is>
      </c>
      <c r="F581" s="2" t="inlineStr">
        <is>
          <t>HABIDO</t>
        </is>
      </c>
      <c r="G581" s="2" t="inlineStr">
        <is>
          <t>BAJA DE OFICIO</t>
        </is>
      </c>
      <c r="H581" s="2" t="inlineStr">
        <is>
          <t>26/02/2016</t>
        </is>
      </c>
      <c r="I581" s="2" t="inlineStr">
        <is>
          <t>01/03/2016</t>
        </is>
      </c>
      <c r="J581" s="2" t="inlineStr">
        <is>
          <t>HUANCAVELICA</t>
        </is>
      </c>
      <c r="K581" s="2" t="inlineStr">
        <is>
          <t>HUANCAVELICA</t>
        </is>
      </c>
      <c r="L581" s="2" t="inlineStr">
        <is>
          <t>HUANCAVELICA</t>
        </is>
      </c>
      <c r="M581" s="2" t="inlineStr">
        <is>
          <t>JR. CHANQUILCOCHA NRO. S/N URB. CHANQUILCOCHA (S 70669263 ALTURA SEMINARIO MENOR)</t>
        </is>
      </c>
      <c r="N581" s="2" t="inlineStr">
        <is>
          <t>-</t>
        </is>
      </c>
      <c r="O581" s="2" t="inlineStr">
        <is>
          <t>-</t>
        </is>
      </c>
      <c r="P581" s="2" t="inlineStr">
        <is>
          <t>SIN ACTIVIDAD</t>
        </is>
      </c>
      <c r="Q581" s="2" t="inlineStr">
        <is>
          <t>CRIA DE ANIMALES DOMESTICOS.</t>
        </is>
      </c>
      <c r="R581" s="2" t="inlineStr">
        <is>
          <t>-</t>
        </is>
      </c>
      <c r="S581" s="2" t="inlineStr">
        <is>
          <t>-</t>
        </is>
      </c>
      <c r="T581" s="2" t="inlineStr">
        <is>
          <t>NO</t>
        </is>
      </c>
      <c r="U581" s="2" t="inlineStr">
        <is>
          <t>-</t>
        </is>
      </c>
      <c r="V581" s="2" t="inlineStr">
        <is>
          <t>-</t>
        </is>
      </c>
      <c r="W581" s="2" t="inlineStr">
        <is>
          <t>-</t>
        </is>
      </c>
      <c r="X581" s="2" t="inlineStr">
        <is>
          <t>-</t>
        </is>
      </c>
    </row>
    <row r="582">
      <c r="A582" s="2" t="inlineStr">
        <is>
          <t>20605600922</t>
        </is>
      </c>
      <c r="B582" s="2" t="inlineStr">
        <is>
          <t>ASOCIACION DE PRODUCTORES AGROPECUARIOS VALLE IRIBAMBA</t>
        </is>
      </c>
      <c r="C582" s="2" t="inlineStr">
        <is>
          <t>ASOCIACION</t>
        </is>
      </c>
      <c r="D582" s="2" t="inlineStr">
        <is>
          <t>-</t>
        </is>
      </c>
      <c r="E582" s="2" t="inlineStr">
        <is>
          <t>-</t>
        </is>
      </c>
      <c r="F582" s="2" t="inlineStr">
        <is>
          <t>HABIDO</t>
        </is>
      </c>
      <c r="G582" s="2" t="inlineStr">
        <is>
          <t>BAJA DE OFICIO</t>
        </is>
      </c>
      <c r="H582" s="2" t="inlineStr">
        <is>
          <t>04/12/2019</t>
        </is>
      </c>
      <c r="I582" s="2" t="inlineStr">
        <is>
          <t>04/12/2019</t>
        </is>
      </c>
      <c r="J582" s="2" t="inlineStr">
        <is>
          <t>AYACUCHO</t>
        </is>
      </c>
      <c r="K582" s="2" t="inlineStr">
        <is>
          <t>HUANTA</t>
        </is>
      </c>
      <c r="L582" s="2" t="inlineStr">
        <is>
          <t>LURICOCHA</t>
        </is>
      </c>
      <c r="M582" s="2" t="inlineStr">
        <is>
          <t>NRO. S/N PAGO DE IRIBAMBA (COSTADO I.E. INICIAL)</t>
        </is>
      </c>
      <c r="N582" s="2" t="inlineStr">
        <is>
          <t>-</t>
        </is>
      </c>
      <c r="O582" s="2" t="inlineStr">
        <is>
          <t>-</t>
        </is>
      </c>
      <c r="P582" s="2" t="inlineStr">
        <is>
          <t>SIN ACTIVIDAD</t>
        </is>
      </c>
      <c r="Q582" s="2" t="inlineStr">
        <is>
          <t>EXPLOTACION MIXTA.</t>
        </is>
      </c>
      <c r="R582" s="2" t="inlineStr">
        <is>
          <t>VTA.  MIN. ALIMENTOS, BEBIDAS, TABACO.</t>
        </is>
      </c>
      <c r="S582" s="2" t="inlineStr">
        <is>
          <t>-</t>
        </is>
      </c>
      <c r="T582" s="2" t="inlineStr">
        <is>
          <t>NO</t>
        </is>
      </c>
      <c r="U582" s="2" t="inlineStr">
        <is>
          <t>-</t>
        </is>
      </c>
      <c r="V582" s="2" t="inlineStr">
        <is>
          <t>-</t>
        </is>
      </c>
      <c r="W582" s="2" t="inlineStr">
        <is>
          <t>-</t>
        </is>
      </c>
      <c r="X582" s="2" t="inlineStr">
        <is>
          <t>-</t>
        </is>
      </c>
    </row>
    <row r="583">
      <c r="A583" s="2" t="inlineStr">
        <is>
          <t>20603864060</t>
        </is>
      </c>
      <c r="B583" s="2" t="inlineStr">
        <is>
          <t>ASOCIACION DE PRODUCTORES AGROPECUARIOS CAMPANAYOC</t>
        </is>
      </c>
      <c r="C583" s="2" t="inlineStr">
        <is>
          <t>ASOCIACION</t>
        </is>
      </c>
      <c r="D583" s="2" t="inlineStr">
        <is>
          <t>-</t>
        </is>
      </c>
      <c r="E583" s="2" t="inlineStr">
        <is>
          <t>-</t>
        </is>
      </c>
      <c r="F583" s="2" t="inlineStr">
        <is>
          <t>HABIDO</t>
        </is>
      </c>
      <c r="G583" s="2" t="inlineStr">
        <is>
          <t>BAJA DE OFICIO</t>
        </is>
      </c>
      <c r="H583" s="2" t="inlineStr">
        <is>
          <t>28/12/2020</t>
        </is>
      </c>
      <c r="I583" s="2" t="inlineStr">
        <is>
          <t>28/12/2020</t>
        </is>
      </c>
      <c r="J583" s="2" t="inlineStr">
        <is>
          <t>CUSCO</t>
        </is>
      </c>
      <c r="K583" s="2" t="inlineStr">
        <is>
          <t>LA CONVENCION</t>
        </is>
      </c>
      <c r="L583" s="2" t="inlineStr">
        <is>
          <t>QUELLOUNO</t>
        </is>
      </c>
      <c r="M583" s="2" t="inlineStr">
        <is>
          <t>NRO. S/N SEC. CAMPANAYOC (CHANCAMAYO CT CARRETERA PRINCIPAL KM27)</t>
        </is>
      </c>
      <c r="N583" s="2" t="inlineStr">
        <is>
          <t>-</t>
        </is>
      </c>
      <c r="O583" s="2" t="inlineStr">
        <is>
          <t>-</t>
        </is>
      </c>
      <c r="P583" s="2" t="inlineStr">
        <is>
          <t>SIN ACTIVIDAD</t>
        </is>
      </c>
      <c r="Q583" s="2" t="inlineStr">
        <is>
          <t>ACTIVIDADES OTRAS ASOCIACIONES NCP.</t>
        </is>
      </c>
      <c r="R583" s="2" t="inlineStr">
        <is>
          <t>-</t>
        </is>
      </c>
      <c r="S583" s="2" t="inlineStr">
        <is>
          <t>-</t>
        </is>
      </c>
      <c r="T583" s="2" t="inlineStr">
        <is>
          <t>NO</t>
        </is>
      </c>
      <c r="U583" s="2" t="inlineStr">
        <is>
          <t>-</t>
        </is>
      </c>
      <c r="V583" s="2" t="inlineStr">
        <is>
          <t>-</t>
        </is>
      </c>
      <c r="W583" s="2" t="inlineStr">
        <is>
          <t>-</t>
        </is>
      </c>
      <c r="X583" s="2" t="inlineStr">
        <is>
          <t>-</t>
        </is>
      </c>
    </row>
    <row r="584">
      <c r="A584" s="2" t="inlineStr">
        <is>
          <t>20611065044</t>
        </is>
      </c>
      <c r="B584" s="2" t="inlineStr">
        <is>
          <t>ASOCIACIÓN DE PRODUCTORES LOS SEMBRADORES DE HUARIBAMBA</t>
        </is>
      </c>
      <c r="C584" s="2" t="inlineStr">
        <is>
          <t>ASOCIACION</t>
        </is>
      </c>
      <c r="D584" s="2" t="inlineStr">
        <is>
          <t>-</t>
        </is>
      </c>
      <c r="E584" s="2" t="inlineStr">
        <is>
          <t>-</t>
        </is>
      </c>
      <c r="F584" s="2" t="inlineStr">
        <is>
          <t>HABIDO</t>
        </is>
      </c>
      <c r="G584" s="2" t="inlineStr">
        <is>
          <t>BAJA PROV. POR OFICIO</t>
        </is>
      </c>
      <c r="H584" s="2" t="inlineStr">
        <is>
          <t>17/11/2025</t>
        </is>
      </c>
      <c r="I584" s="2" t="inlineStr">
        <is>
          <t>17/11/2025</t>
        </is>
      </c>
      <c r="J584" s="2" t="inlineStr">
        <is>
          <t>HUANCAVELICA</t>
        </is>
      </c>
      <c r="K584" s="2" t="inlineStr">
        <is>
          <t>TAYACAJA</t>
        </is>
      </c>
      <c r="L584" s="2" t="inlineStr">
        <is>
          <t>HUARIBAMBA</t>
        </is>
      </c>
      <c r="M584" s="2" t="inlineStr">
        <is>
          <t>OTR. BQ PROGRESO NRO. 15 INT. 15 BAR. PROGRESO (S66573326-A 100 MTRS IE AUGUSTO SALAZAR)</t>
        </is>
      </c>
      <c r="N584" s="2" t="inlineStr">
        <is>
          <t>-</t>
        </is>
      </c>
      <c r="O584" s="2" t="inlineStr">
        <is>
          <t>-</t>
        </is>
      </c>
      <c r="P584" s="2" t="inlineStr">
        <is>
          <t>SIN ACTIVIDAD</t>
        </is>
      </c>
      <c r="Q584" s="2" t="inlineStr">
        <is>
          <t>CULTIVOS DE CEREALES.</t>
        </is>
      </c>
      <c r="R584" s="2" t="inlineStr">
        <is>
          <t>-</t>
        </is>
      </c>
      <c r="S584" s="2" t="inlineStr">
        <is>
          <t>-</t>
        </is>
      </c>
      <c r="T584" s="2" t="inlineStr">
        <is>
          <t>NO</t>
        </is>
      </c>
      <c r="U584" s="2" t="inlineStr">
        <is>
          <t>-</t>
        </is>
      </c>
      <c r="V584" s="2" t="inlineStr">
        <is>
          <t>-</t>
        </is>
      </c>
      <c r="W584" s="2" t="inlineStr">
        <is>
          <t>-</t>
        </is>
      </c>
      <c r="X584" s="2" t="inlineStr">
        <is>
          <t>-</t>
        </is>
      </c>
    </row>
    <row r="585">
      <c r="A585" s="2" t="inlineStr">
        <is>
          <t>20605784047</t>
        </is>
      </c>
      <c r="B585" s="2" t="inlineStr">
        <is>
          <t>ASOCIACION DE PRODUCTORES AGROPECUARIOS BUENOS AIRES KM. 2 PACARAN</t>
        </is>
      </c>
      <c r="C585" s="2" t="inlineStr">
        <is>
          <t>ASOCIACION</t>
        </is>
      </c>
      <c r="D585" s="2" t="inlineStr">
        <is>
          <t>-</t>
        </is>
      </c>
      <c r="E585" s="2" t="inlineStr">
        <is>
          <t>-</t>
        </is>
      </c>
      <c r="F585" s="2" t="inlineStr">
        <is>
          <t>HABIDO</t>
        </is>
      </c>
      <c r="G585" s="2" t="inlineStr">
        <is>
          <t>BAJA DE OFICIO</t>
        </is>
      </c>
      <c r="H585" s="2" t="inlineStr">
        <is>
          <t>20/01/2020</t>
        </is>
      </c>
      <c r="I585" s="2" t="inlineStr">
        <is>
          <t>01/02/2020</t>
        </is>
      </c>
      <c r="J585" s="2" t="inlineStr">
        <is>
          <t>MADRE DE DIOS</t>
        </is>
      </c>
      <c r="K585" s="2" t="inlineStr">
        <is>
          <t>TAMBOPATA</t>
        </is>
      </c>
      <c r="L585" s="2" t="inlineStr">
        <is>
          <t>LAS PIEDRAS</t>
        </is>
      </c>
      <c r="M585" s="2" t="inlineStr">
        <is>
          <t>JR. LOS CEDROS NRO. -- (A 30 METROS DE COMISARIA MAVILA)</t>
        </is>
      </c>
      <c r="N585" s="2" t="inlineStr">
        <is>
          <t>-</t>
        </is>
      </c>
      <c r="O585" s="2" t="inlineStr">
        <is>
          <t>-</t>
        </is>
      </c>
      <c r="P585" s="2" t="inlineStr">
        <is>
          <t>SIN ACTIVIDAD</t>
        </is>
      </c>
      <c r="Q585" s="2" t="inlineStr">
        <is>
          <t>ACTIV.ORGANIZACIONES EMPRESARIALES</t>
        </is>
      </c>
      <c r="R585" s="2" t="inlineStr">
        <is>
          <t>-</t>
        </is>
      </c>
      <c r="S585" s="2" t="inlineStr">
        <is>
          <t>-</t>
        </is>
      </c>
      <c r="T585" s="2" t="inlineStr">
        <is>
          <t>NO</t>
        </is>
      </c>
      <c r="U585" s="2" t="inlineStr">
        <is>
          <t>-</t>
        </is>
      </c>
      <c r="V585" s="2" t="inlineStr">
        <is>
          <t>-</t>
        </is>
      </c>
      <c r="W585" s="2" t="inlineStr">
        <is>
          <t>-</t>
        </is>
      </c>
      <c r="X585" s="2" t="inlineStr">
        <is>
          <t>-</t>
        </is>
      </c>
    </row>
    <row r="586">
      <c r="A586" s="2" t="inlineStr">
        <is>
          <t>20568246188</t>
        </is>
      </c>
      <c r="B586" s="2" t="inlineStr">
        <is>
          <t>ASOCIACION DE PRODUCTORES AGROPECUARIOS BOJACI DEL DISTRITO DE SINCOS - A.P.A. BOJACI - SINCOS</t>
        </is>
      </c>
      <c r="C586" s="2" t="inlineStr">
        <is>
          <t>ASOCIACION</t>
        </is>
      </c>
      <c r="D586" s="2" t="inlineStr">
        <is>
          <t>-</t>
        </is>
      </c>
      <c r="E586" s="2" t="inlineStr">
        <is>
          <t>-</t>
        </is>
      </c>
      <c r="F586" s="2" t="inlineStr">
        <is>
          <t>HABIDO</t>
        </is>
      </c>
      <c r="G586" s="2" t="inlineStr">
        <is>
          <t>BAJA PROV. POR OFICIO</t>
        </is>
      </c>
      <c r="H586" s="2" t="inlineStr">
        <is>
          <t>12/01/2026</t>
        </is>
      </c>
      <c r="I586" s="2" t="inlineStr">
        <is>
          <t>12/01/2026</t>
        </is>
      </c>
      <c r="J586" s="2" t="inlineStr">
        <is>
          <t>JUNIN</t>
        </is>
      </c>
      <c r="K586" s="2" t="inlineStr">
        <is>
          <t>JAUJA</t>
        </is>
      </c>
      <c r="L586" s="2" t="inlineStr">
        <is>
          <t>SINCOS</t>
        </is>
      </c>
      <c r="M586" s="2" t="inlineStr">
        <is>
          <t>CAL. REAL NRO. 1400 OTR. PBLO. SINCOS (S70027494-A 3 CDRA PLAZA PRINCIPAL)</t>
        </is>
      </c>
      <c r="N586" s="2" t="inlineStr">
        <is>
          <t>-</t>
        </is>
      </c>
      <c r="O586" s="2" t="inlineStr">
        <is>
          <t>-</t>
        </is>
      </c>
      <c r="P586" s="2" t="inlineStr">
        <is>
          <t>SIN ACTIVIDAD</t>
        </is>
      </c>
      <c r="Q586" s="2" t="inlineStr">
        <is>
          <t>VTA.  MAY. DE MATERIAS PRIMAS AGROPEC.</t>
        </is>
      </c>
      <c r="R586" s="2" t="inlineStr">
        <is>
          <t>-</t>
        </is>
      </c>
      <c r="S586" s="2" t="inlineStr">
        <is>
          <t>-</t>
        </is>
      </c>
      <c r="T586" s="2" t="inlineStr">
        <is>
          <t>NO</t>
        </is>
      </c>
      <c r="U586" s="2" t="inlineStr">
        <is>
          <t>-</t>
        </is>
      </c>
      <c r="V586" s="2" t="inlineStr">
        <is>
          <t>-</t>
        </is>
      </c>
      <c r="W586" s="2" t="inlineStr">
        <is>
          <t>-</t>
        </is>
      </c>
      <c r="X586" s="2" t="inlineStr">
        <is>
          <t>-</t>
        </is>
      </c>
    </row>
    <row r="587">
      <c r="A587" s="2" t="inlineStr">
        <is>
          <t>20608668951</t>
        </is>
      </c>
      <c r="B587" s="2" t="inlineStr">
        <is>
          <t>ASOCIACIÓN DE PRODUCTORES LA FRUTA DEL DRAGÓN-CHURUJA</t>
        </is>
      </c>
      <c r="C587" s="2" t="inlineStr">
        <is>
          <t>ASOCIACION</t>
        </is>
      </c>
      <c r="D587" s="2" t="inlineStr">
        <is>
          <t>-</t>
        </is>
      </c>
      <c r="E587" s="2" t="inlineStr">
        <is>
          <t>-</t>
        </is>
      </c>
      <c r="F587" s="2" t="inlineStr">
        <is>
          <t>HABIDO</t>
        </is>
      </c>
      <c r="G587" s="2" t="inlineStr">
        <is>
          <t>BAJA DE OFICIO</t>
        </is>
      </c>
      <c r="H587" s="2" t="inlineStr">
        <is>
          <t>28/10/2021</t>
        </is>
      </c>
      <c r="I587" s="2" t="inlineStr">
        <is>
          <t>01/11/2021</t>
        </is>
      </c>
      <c r="J587" s="2" t="inlineStr">
        <is>
          <t>AMAZONAS</t>
        </is>
      </c>
      <c r="K587" s="2" t="inlineStr">
        <is>
          <t>BONGARA</t>
        </is>
      </c>
      <c r="L587" s="2" t="inlineStr">
        <is>
          <t>CHURUJA</t>
        </is>
      </c>
      <c r="M587" s="2" t="inlineStr">
        <is>
          <t>CAR. CHURUJA NRO. S/N C.P. MENOR CHURUJA (A 100 METROS DE LA PLAZA PRINCIPAL)</t>
        </is>
      </c>
      <c r="N587" s="2" t="inlineStr">
        <is>
          <t>-</t>
        </is>
      </c>
      <c r="O587" s="2" t="inlineStr">
        <is>
          <t>-</t>
        </is>
      </c>
      <c r="P587" s="2" t="inlineStr">
        <is>
          <t>SIN ACTIVIDAD</t>
        </is>
      </c>
      <c r="Q587" s="2" t="inlineStr">
        <is>
          <t>SERVICIOS AGRICOLAS, GANADERAS.</t>
        </is>
      </c>
      <c r="R587" s="2" t="inlineStr">
        <is>
          <t>-</t>
        </is>
      </c>
      <c r="S587" s="2" t="inlineStr">
        <is>
          <t>-</t>
        </is>
      </c>
      <c r="T587" s="2" t="inlineStr">
        <is>
          <t>NO</t>
        </is>
      </c>
      <c r="U587" s="2" t="inlineStr">
        <is>
          <t>-</t>
        </is>
      </c>
      <c r="V587" s="2" t="inlineStr">
        <is>
          <t>-</t>
        </is>
      </c>
      <c r="W587" s="2" t="inlineStr">
        <is>
          <t>-</t>
        </is>
      </c>
      <c r="X587" s="2" t="inlineStr">
        <is>
          <t>-</t>
        </is>
      </c>
    </row>
    <row r="588">
      <c r="A588" s="2" t="inlineStr">
        <is>
          <t>20491199769</t>
        </is>
      </c>
      <c r="B588" s="2" t="inlineStr">
        <is>
          <t>ASOCIACION DE FRUTICULTORES DE LA MICROCUENCA DE ONGOY LOS AYNIS - AFRUMCO</t>
        </is>
      </c>
      <c r="C588" s="2" t="inlineStr">
        <is>
          <t>ASOCIACION</t>
        </is>
      </c>
      <c r="D588" s="2" t="inlineStr">
        <is>
          <t>-</t>
        </is>
      </c>
      <c r="E588" s="2" t="inlineStr">
        <is>
          <t>-</t>
        </is>
      </c>
      <c r="F588" s="2" t="inlineStr">
        <is>
          <t>HABIDO</t>
        </is>
      </c>
      <c r="G588" s="2" t="inlineStr">
        <is>
          <t>BAJA DE OFICIO</t>
        </is>
      </c>
      <c r="H588" s="2" t="inlineStr">
        <is>
          <t>06/09/2019</t>
        </is>
      </c>
      <c r="I588" s="2" t="inlineStr">
        <is>
          <t>06/09/2019</t>
        </is>
      </c>
      <c r="J588" s="2" t="inlineStr">
        <is>
          <t>APURIMAC</t>
        </is>
      </c>
      <c r="K588" s="2" t="inlineStr">
        <is>
          <t>CHINCHEROS</t>
        </is>
      </c>
      <c r="L588" s="2" t="inlineStr">
        <is>
          <t>ONGOY</t>
        </is>
      </c>
      <c r="M588" s="2" t="inlineStr">
        <is>
          <t>AV. 22 DE JUNIO NRO. SN ROCCHACC (CSTD CENTRO SALUD PRG X ROGELIO CURI)</t>
        </is>
      </c>
      <c r="N588" s="2" t="inlineStr">
        <is>
          <t>-</t>
        </is>
      </c>
      <c r="O588" s="2" t="inlineStr">
        <is>
          <t>-</t>
        </is>
      </c>
      <c r="P588" s="2" t="inlineStr">
        <is>
          <t>SIN ACTIVIDAD</t>
        </is>
      </c>
      <c r="Q588" s="2" t="inlineStr">
        <is>
          <t>CULTIVO DE FRUTAS.</t>
        </is>
      </c>
      <c r="R588" s="2" t="inlineStr">
        <is>
          <t>-</t>
        </is>
      </c>
      <c r="S588" s="2" t="inlineStr">
        <is>
          <t>-</t>
        </is>
      </c>
      <c r="T588" s="2" t="inlineStr">
        <is>
          <t>NO</t>
        </is>
      </c>
      <c r="U588" s="2" t="inlineStr">
        <is>
          <t>-</t>
        </is>
      </c>
      <c r="V588" s="2" t="inlineStr">
        <is>
          <t>-</t>
        </is>
      </c>
      <c r="W588" s="2" t="inlineStr">
        <is>
          <t>-</t>
        </is>
      </c>
      <c r="X588" s="2" t="inlineStr">
        <is>
          <t>-</t>
        </is>
      </c>
    </row>
    <row r="589">
      <c r="A589" s="2" t="inlineStr">
        <is>
          <t>20542817225</t>
        </is>
      </c>
      <c r="B589" s="2" t="inlineStr">
        <is>
          <t>ASOCIACION DE CASTAÑEROS DE ALEGRIA - ASCA</t>
        </is>
      </c>
      <c r="C589" s="2" t="inlineStr">
        <is>
          <t>ASOCIACION</t>
        </is>
      </c>
      <c r="D589" s="2" t="inlineStr">
        <is>
          <t>-</t>
        </is>
      </c>
      <c r="E589" s="2" t="inlineStr">
        <is>
          <t>-</t>
        </is>
      </c>
      <c r="F589" s="2" t="inlineStr">
        <is>
          <t>HABIDO</t>
        </is>
      </c>
      <c r="G589" s="2" t="inlineStr">
        <is>
          <t>BAJA DE OFICIO</t>
        </is>
      </c>
      <c r="H589" s="2" t="inlineStr">
        <is>
          <t>19/04/2023</t>
        </is>
      </c>
      <c r="I589" s="2" t="inlineStr">
        <is>
          <t>19/04/2023</t>
        </is>
      </c>
      <c r="J589" s="2" t="inlineStr">
        <is>
          <t>MADRE DE DIOS</t>
        </is>
      </c>
      <c r="K589" s="2" t="inlineStr">
        <is>
          <t>TAMBOPATA</t>
        </is>
      </c>
      <c r="L589" s="2" t="inlineStr">
        <is>
          <t>LAS PIEDRAS</t>
        </is>
      </c>
      <c r="M589" s="2" t="inlineStr">
        <is>
          <t>CAL. CORONEL GONZALES NRO. SN ALEGRIA (1CDRA ENTRADA DE COLEGIO RAUL VARGAS)</t>
        </is>
      </c>
      <c r="N589" s="2" t="inlineStr">
        <is>
          <t>-</t>
        </is>
      </c>
      <c r="O589" s="2" t="inlineStr">
        <is>
          <t>-</t>
        </is>
      </c>
      <c r="P589" s="2" t="inlineStr">
        <is>
          <t>SIN ACTIVIDAD</t>
        </is>
      </c>
      <c r="Q589" s="2" t="inlineStr">
        <is>
          <t>ELAB. FRUTAS, LEG. Y HORTALIZAS.</t>
        </is>
      </c>
      <c r="R589" s="2" t="inlineStr">
        <is>
          <t>-</t>
        </is>
      </c>
      <c r="S589" s="2" t="inlineStr">
        <is>
          <t>-</t>
        </is>
      </c>
      <c r="T589" s="2" t="inlineStr">
        <is>
          <t>NO</t>
        </is>
      </c>
      <c r="U589" s="2" t="inlineStr">
        <is>
          <t>-</t>
        </is>
      </c>
      <c r="V589" s="2" t="inlineStr">
        <is>
          <t>-</t>
        </is>
      </c>
      <c r="W589" s="2" t="inlineStr">
        <is>
          <t>-</t>
        </is>
      </c>
      <c r="X589" s="2" t="inlineStr">
        <is>
          <t>-</t>
        </is>
      </c>
    </row>
    <row r="590">
      <c r="A590" s="2" t="inlineStr">
        <is>
          <t>20606307625</t>
        </is>
      </c>
      <c r="B590" s="2" t="inlineStr">
        <is>
          <t>ASOCIACION DE PRODUCTORES AGRICOLAS VILLA HERMOSA - CHUQUIBAMBA</t>
        </is>
      </c>
      <c r="C590" s="2" t="inlineStr">
        <is>
          <t>ASOCIACION</t>
        </is>
      </c>
      <c r="D590" s="2" t="inlineStr">
        <is>
          <t>-</t>
        </is>
      </c>
      <c r="E590" s="2" t="inlineStr">
        <is>
          <t>-</t>
        </is>
      </c>
      <c r="F590" s="2" t="inlineStr">
        <is>
          <t>HABIDO</t>
        </is>
      </c>
      <c r="G590" s="2" t="inlineStr">
        <is>
          <t>BAJA DE OFICIO</t>
        </is>
      </c>
      <c r="H590" s="2" t="inlineStr">
        <is>
          <t>07/08/2020</t>
        </is>
      </c>
      <c r="I590" s="2" t="inlineStr">
        <is>
          <t>10/08/2020</t>
        </is>
      </c>
      <c r="J590" s="2" t="inlineStr">
        <is>
          <t>CAJAMARCA</t>
        </is>
      </c>
      <c r="K590" s="2" t="inlineStr">
        <is>
          <t>CAJABAMBA</t>
        </is>
      </c>
      <c r="L590" s="2" t="inlineStr">
        <is>
          <t>CACHACHI</t>
        </is>
      </c>
      <c r="M590" s="2" t="inlineStr">
        <is>
          <t>NRO. SN CAS. CHUQUIBAMBA</t>
        </is>
      </c>
      <c r="N590" s="2" t="inlineStr">
        <is>
          <t>-</t>
        </is>
      </c>
      <c r="O590" s="2" t="inlineStr">
        <is>
          <t>-</t>
        </is>
      </c>
      <c r="P590" s="2" t="inlineStr">
        <is>
          <t>SIN ACTIVIDAD</t>
        </is>
      </c>
      <c r="Q590" s="2" t="inlineStr">
        <is>
          <t>SERVICIOS AGRICOLAS, GANADERAS.</t>
        </is>
      </c>
      <c r="R590" s="2" t="inlineStr">
        <is>
          <t>-</t>
        </is>
      </c>
      <c r="S590" s="2" t="inlineStr">
        <is>
          <t>-</t>
        </is>
      </c>
      <c r="T590" s="2" t="inlineStr">
        <is>
          <t>NO</t>
        </is>
      </c>
      <c r="U590" s="2" t="inlineStr">
        <is>
          <t>-</t>
        </is>
      </c>
      <c r="V590" s="2" t="inlineStr">
        <is>
          <t>-</t>
        </is>
      </c>
      <c r="W590" s="2" t="inlineStr">
        <is>
          <t>-</t>
        </is>
      </c>
      <c r="X590" s="2" t="inlineStr">
        <is>
          <t>-</t>
        </is>
      </c>
    </row>
    <row r="591">
      <c r="A591" s="2" t="inlineStr">
        <is>
          <t>20602545025</t>
        </is>
      </c>
      <c r="B591" s="2" t="inlineStr">
        <is>
          <t>ASOCIACION DE PRODUCTORES AGROINDUSTRIALES ORGANICOS DE PERU ASPAGRO</t>
        </is>
      </c>
      <c r="C591" s="2" t="inlineStr">
        <is>
          <t>ASOCIACION</t>
        </is>
      </c>
      <c r="D591" s="2" t="inlineStr">
        <is>
          <t>-</t>
        </is>
      </c>
      <c r="E591" s="2" t="inlineStr">
        <is>
          <t>-</t>
        </is>
      </c>
      <c r="F591" s="2" t="inlineStr">
        <is>
          <t>HABIDO</t>
        </is>
      </c>
      <c r="G591" s="2" t="inlineStr">
        <is>
          <t>BAJA DE OFICIO</t>
        </is>
      </c>
      <c r="H591" s="2" t="inlineStr">
        <is>
          <t>16/10/2017</t>
        </is>
      </c>
      <c r="I591" s="2" t="inlineStr">
        <is>
          <t>07/11/2017</t>
        </is>
      </c>
      <c r="J591" s="2" t="inlineStr">
        <is>
          <t>AYACUCHO</t>
        </is>
      </c>
      <c r="K591" s="2" t="inlineStr">
        <is>
          <t>HUAMANGA</t>
        </is>
      </c>
      <c r="L591" s="2" t="inlineStr">
        <is>
          <t>CHIARA</t>
        </is>
      </c>
      <c r="M591" s="2" t="inlineStr">
        <is>
          <t>T.CA BQ. CCOCHACCOCHA NRO. S/N C.P. SACHABAMBA</t>
        </is>
      </c>
      <c r="N591" s="2" t="inlineStr">
        <is>
          <t>-</t>
        </is>
      </c>
      <c r="O591" s="2" t="inlineStr">
        <is>
          <t>-</t>
        </is>
      </c>
      <c r="P591" s="2" t="inlineStr">
        <is>
          <t>IMPORTADOR/EXPORTADOR</t>
        </is>
      </c>
      <c r="Q591" s="2" t="inlineStr">
        <is>
          <t>CULTIVOS DE CEREALES.</t>
        </is>
      </c>
      <c r="R591" s="2" t="inlineStr">
        <is>
          <t>-</t>
        </is>
      </c>
      <c r="S591" s="2" t="inlineStr">
        <is>
          <t>-</t>
        </is>
      </c>
      <c r="T591" s="2" t="inlineStr">
        <is>
          <t>NO</t>
        </is>
      </c>
      <c r="U591" s="2" t="inlineStr">
        <is>
          <t>-</t>
        </is>
      </c>
      <c r="V591" s="2" t="inlineStr">
        <is>
          <t>-</t>
        </is>
      </c>
      <c r="W591" s="2" t="inlineStr">
        <is>
          <t>-</t>
        </is>
      </c>
      <c r="X591" s="2" t="inlineStr">
        <is>
          <t>-</t>
        </is>
      </c>
    </row>
    <row r="592">
      <c r="A592" s="2" t="inlineStr">
        <is>
          <t>20600796055</t>
        </is>
      </c>
      <c r="B592" s="2" t="inlineStr">
        <is>
          <t>ASOCIACION MULTI PRODUCTORES LA PROSPERIDAD DE VALLE PICHANAKI - APROVE PICHANAKI</t>
        </is>
      </c>
      <c r="C592" s="2" t="inlineStr">
        <is>
          <t>ASOCIACION</t>
        </is>
      </c>
      <c r="D592" s="2" t="inlineStr">
        <is>
          <t>-</t>
        </is>
      </c>
      <c r="E592" s="2" t="inlineStr">
        <is>
          <t>-</t>
        </is>
      </c>
      <c r="F592" s="2" t="inlineStr">
        <is>
          <t>HABIDO</t>
        </is>
      </c>
      <c r="G592" s="2" t="inlineStr">
        <is>
          <t>BAJA DE OFICIO</t>
        </is>
      </c>
      <c r="H592" s="2" t="inlineStr">
        <is>
          <t>09/11/2015</t>
        </is>
      </c>
      <c r="I592" s="2" t="inlineStr">
        <is>
          <t>09/11/2015</t>
        </is>
      </c>
      <c r="J592" s="2" t="inlineStr">
        <is>
          <t>JUNIN</t>
        </is>
      </c>
      <c r="K592" s="2" t="inlineStr">
        <is>
          <t>CHANCHAMAYO</t>
        </is>
      </c>
      <c r="L592" s="2" t="inlineStr">
        <is>
          <t>PERENE</t>
        </is>
      </c>
      <c r="M592" s="2" t="inlineStr">
        <is>
          <t>CAL. LAS ACASIAS MZA. G LOTE. 05 URB. NUEVA ESPERANZA (A 4 CUADRAS DE AV MARGINAL)</t>
        </is>
      </c>
      <c r="N592" s="2" t="inlineStr">
        <is>
          <t>-</t>
        </is>
      </c>
      <c r="O592" s="2" t="inlineStr">
        <is>
          <t>-</t>
        </is>
      </c>
      <c r="P592" s="2" t="inlineStr">
        <is>
          <t>IMPORTADOR/EXPORTADOR</t>
        </is>
      </c>
      <c r="Q592" s="2" t="inlineStr">
        <is>
          <t>CULTIVOS DE CEREALES.</t>
        </is>
      </c>
      <c r="R592" s="2" t="inlineStr">
        <is>
          <t>-</t>
        </is>
      </c>
      <c r="S592" s="2" t="inlineStr">
        <is>
          <t>-</t>
        </is>
      </c>
      <c r="T592" s="2" t="inlineStr">
        <is>
          <t>NO</t>
        </is>
      </c>
      <c r="U592" s="2" t="inlineStr">
        <is>
          <t>-</t>
        </is>
      </c>
      <c r="V592" s="2" t="inlineStr">
        <is>
          <t>-</t>
        </is>
      </c>
      <c r="W592" s="2" t="inlineStr">
        <is>
          <t>-</t>
        </is>
      </c>
      <c r="X592" s="2" t="inlineStr">
        <is>
          <t>-</t>
        </is>
      </c>
    </row>
    <row r="593">
      <c r="A593" s="2" t="inlineStr">
        <is>
          <t>20604419175</t>
        </is>
      </c>
      <c r="B593" s="2" t="inlineStr">
        <is>
          <t>ASOCIACION DE PRODUCTORES AGROPECUARIOS ECOLOGICOS DE LAS ZONAS ALTO ANDINAS DE JUNIN</t>
        </is>
      </c>
      <c r="C593" s="2" t="inlineStr">
        <is>
          <t>ASOCIACION</t>
        </is>
      </c>
      <c r="D593" s="2" t="inlineStr">
        <is>
          <t>-</t>
        </is>
      </c>
      <c r="E593" s="2" t="inlineStr">
        <is>
          <t>-</t>
        </is>
      </c>
      <c r="F593" s="2" t="inlineStr">
        <is>
          <t>HABIDO</t>
        </is>
      </c>
      <c r="G593" s="2" t="inlineStr">
        <is>
          <t>BAJA DE OFICIO</t>
        </is>
      </c>
      <c r="H593" s="2" t="inlineStr">
        <is>
          <t>20/03/2019</t>
        </is>
      </c>
      <c r="I593" s="2" t="inlineStr">
        <is>
          <t>20/03/2019</t>
        </is>
      </c>
      <c r="J593" s="2" t="inlineStr">
        <is>
          <t>JUNIN</t>
        </is>
      </c>
      <c r="K593" s="2" t="inlineStr">
        <is>
          <t>HUANCAYO</t>
        </is>
      </c>
      <c r="L593" s="2" t="inlineStr">
        <is>
          <t>INGENIO</t>
        </is>
      </c>
      <c r="M593" s="2" t="inlineStr">
        <is>
          <t>JR. FRANCISCO BOLOGNESI NRO. 319 (S69348101 MEDIA CDRA DEL JARDÍN DE NIÑOS)</t>
        </is>
      </c>
      <c r="N593" s="2" t="inlineStr">
        <is>
          <t>-</t>
        </is>
      </c>
      <c r="O593" s="2" t="inlineStr">
        <is>
          <t>-</t>
        </is>
      </c>
      <c r="P593" s="2" t="inlineStr">
        <is>
          <t>SIN ACTIVIDAD</t>
        </is>
      </c>
      <c r="Q593" s="2" t="inlineStr">
        <is>
          <t>VTA.  MIN. ALIMENTOS, BEBIDAS, TABACO.</t>
        </is>
      </c>
      <c r="R593" s="2" t="inlineStr">
        <is>
          <t>-</t>
        </is>
      </c>
      <c r="S593" s="2" t="inlineStr">
        <is>
          <t>-</t>
        </is>
      </c>
      <c r="T593" s="2" t="inlineStr">
        <is>
          <t>NO</t>
        </is>
      </c>
      <c r="U593" s="2" t="inlineStr">
        <is>
          <t>-</t>
        </is>
      </c>
      <c r="V593" s="2" t="inlineStr">
        <is>
          <t>-</t>
        </is>
      </c>
      <c r="W593" s="2" t="inlineStr">
        <is>
          <t>-</t>
        </is>
      </c>
      <c r="X593" s="2" t="inlineStr">
        <is>
          <t>-</t>
        </is>
      </c>
    </row>
    <row r="594">
      <c r="A594" s="2" t="inlineStr">
        <is>
          <t>20491086727</t>
        </is>
      </c>
      <c r="B594" s="2" t="inlineStr">
        <is>
          <t>ASOCIACION DE PEQUEÑOS PRODUCTORES AGROPECUARIOS Y FORESTALES ORGANICOS ITAHUANIA - MANU</t>
        </is>
      </c>
      <c r="C594" s="2" t="inlineStr">
        <is>
          <t>ASOCIACION</t>
        </is>
      </c>
      <c r="D594" s="2" t="inlineStr">
        <is>
          <t>-</t>
        </is>
      </c>
      <c r="E594" s="2" t="inlineStr">
        <is>
          <t>-</t>
        </is>
      </c>
      <c r="F594" s="2" t="inlineStr">
        <is>
          <t>HABIDO</t>
        </is>
      </c>
      <c r="G594" s="2" t="inlineStr">
        <is>
          <t>BAJA DE OFICIO</t>
        </is>
      </c>
      <c r="H594" s="2" t="inlineStr">
        <is>
          <t>17/05/2021</t>
        </is>
      </c>
      <c r="I594" s="2" t="inlineStr">
        <is>
          <t>17/05/2021</t>
        </is>
      </c>
      <c r="J594" s="2" t="inlineStr">
        <is>
          <t>MADRE DE DIOS</t>
        </is>
      </c>
      <c r="K594" s="2" t="inlineStr">
        <is>
          <t>MANU</t>
        </is>
      </c>
      <c r="L594" s="2" t="inlineStr">
        <is>
          <t>MANU</t>
        </is>
      </c>
      <c r="M594" s="2" t="inlineStr">
        <is>
          <t>NRO. -- ITAHUANIA II</t>
        </is>
      </c>
      <c r="N594" s="2" t="inlineStr">
        <is>
          <t>-</t>
        </is>
      </c>
      <c r="O594" s="2" t="inlineStr">
        <is>
          <t>-</t>
        </is>
      </c>
      <c r="P594" s="2" t="inlineStr">
        <is>
          <t>SIN ACTIVIDAD</t>
        </is>
      </c>
      <c r="Q594" s="2" t="inlineStr">
        <is>
          <t>SERVICIOS AGRICOLAS, GANADERAS.</t>
        </is>
      </c>
      <c r="R594" s="2" t="inlineStr">
        <is>
          <t>-</t>
        </is>
      </c>
      <c r="S594" s="2" t="inlineStr">
        <is>
          <t>-</t>
        </is>
      </c>
      <c r="T594" s="2" t="inlineStr">
        <is>
          <t>NO</t>
        </is>
      </c>
      <c r="U594" s="2" t="inlineStr">
        <is>
          <t>-</t>
        </is>
      </c>
      <c r="V594" s="2" t="inlineStr">
        <is>
          <t>-</t>
        </is>
      </c>
      <c r="W594" s="2" t="inlineStr">
        <is>
          <t>-</t>
        </is>
      </c>
      <c r="X594" s="2" t="inlineStr">
        <is>
          <t>-</t>
        </is>
      </c>
    </row>
    <row r="595">
      <c r="A595" s="2" t="inlineStr">
        <is>
          <t>20539422881</t>
        </is>
      </c>
      <c r="B595" s="2" t="inlineStr">
        <is>
          <t>COOPERATIVA DE SERVICIOS ESPECIALES ALPAQUEROS LOS WATAY PONCHOS DE CAYLLOMA - COSECAY</t>
        </is>
      </c>
      <c r="C595" s="2" t="inlineStr">
        <is>
          <t>COOPERATIVAS, SAIS, CAPS</t>
        </is>
      </c>
      <c r="D595" s="2" t="inlineStr">
        <is>
          <t>-</t>
        </is>
      </c>
      <c r="E595" s="2" t="inlineStr">
        <is>
          <t>-</t>
        </is>
      </c>
      <c r="F595" s="2" t="inlineStr">
        <is>
          <t>HABIDO</t>
        </is>
      </c>
      <c r="G595" s="2" t="inlineStr">
        <is>
          <t>SUSPENSION TEMPORAL</t>
        </is>
      </c>
      <c r="H595" s="2" t="inlineStr">
        <is>
          <t>03/05/2012</t>
        </is>
      </c>
      <c r="I595" s="2" t="inlineStr">
        <is>
          <t>14/08/2012</t>
        </is>
      </c>
      <c r="J595" s="2" t="inlineStr">
        <is>
          <t>AREQUIPA</t>
        </is>
      </c>
      <c r="K595" s="2" t="inlineStr">
        <is>
          <t>CAYLLOMA</t>
        </is>
      </c>
      <c r="L595" s="2" t="inlineStr">
        <is>
          <t>CAYLLOMA</t>
        </is>
      </c>
      <c r="M595" s="2" t="inlineStr">
        <is>
          <t>PZA. ZELA NRO. 202 (DENTRO DE LA MUNICIPALIDAD)</t>
        </is>
      </c>
      <c r="N595" s="2" t="inlineStr">
        <is>
          <t>-</t>
        </is>
      </c>
      <c r="O595" s="2" t="inlineStr">
        <is>
          <t>-</t>
        </is>
      </c>
      <c r="P595" s="2" t="inlineStr">
        <is>
          <t>SIN ACTIVIDAD</t>
        </is>
      </c>
      <c r="Q595" s="2" t="inlineStr">
        <is>
          <t>TRANSPORTE  DE CARGA POR CARRETERA.</t>
        </is>
      </c>
      <c r="R595" s="2" t="inlineStr">
        <is>
          <t>VTA. MAY. OTROS PRODUCTOS INTERMEDIOS.</t>
        </is>
      </c>
      <c r="S595" s="2" t="inlineStr">
        <is>
          <t>ALQUILER EQUIPO TRANSPORTE V. TERRES.</t>
        </is>
      </c>
      <c r="T595" s="2" t="inlineStr">
        <is>
          <t>NO</t>
        </is>
      </c>
      <c r="U595" s="2" t="inlineStr">
        <is>
          <t>-</t>
        </is>
      </c>
      <c r="V595" s="2" t="inlineStr">
        <is>
          <t>-</t>
        </is>
      </c>
      <c r="W595" s="2" t="inlineStr">
        <is>
          <t>-</t>
        </is>
      </c>
      <c r="X595" s="2" t="inlineStr">
        <is>
          <t>-</t>
        </is>
      </c>
    </row>
    <row r="596">
      <c r="A596" s="2" t="inlineStr">
        <is>
          <t>20352417018</t>
        </is>
      </c>
      <c r="B596" s="2" t="inlineStr">
        <is>
          <t>COOPERATIVA AGRARIA DE CACAOTEROS TECNIFICADOS DE PADRE ABAD</t>
        </is>
      </c>
      <c r="C596" s="2" t="inlineStr">
        <is>
          <t>COOPERATIVAS, SAIS, CAPS</t>
        </is>
      </c>
      <c r="D596" s="2" t="inlineStr">
        <is>
          <t>-</t>
        </is>
      </c>
      <c r="E596" s="2" t="inlineStr">
        <is>
          <t>ACATPA</t>
        </is>
      </c>
      <c r="F596" s="2" t="inlineStr">
        <is>
          <t>HABIDO</t>
        </is>
      </c>
      <c r="G596" s="2" t="inlineStr">
        <is>
          <t>SUSPENSION TEMPORAL</t>
        </is>
      </c>
      <c r="H596" s="2" t="inlineStr">
        <is>
          <t>31/03/2008</t>
        </is>
      </c>
      <c r="I596" s="2" t="inlineStr">
        <is>
          <t>01/04/2008</t>
        </is>
      </c>
      <c r="J596" s="2" t="inlineStr">
        <is>
          <t>UCAYALI</t>
        </is>
      </c>
      <c r="K596" s="2" t="inlineStr">
        <is>
          <t>PADRE ABAD</t>
        </is>
      </c>
      <c r="L596" s="2" t="inlineStr">
        <is>
          <t>IRAZOLA</t>
        </is>
      </c>
      <c r="M596" s="2" t="inlineStr">
        <is>
          <t>MZA. Ñ LOTE. 10 SAN ALEJANDRO (JUNTA VECINAL MIGUEL GRAU)</t>
        </is>
      </c>
      <c r="N596" s="2" t="inlineStr">
        <is>
          <t>-</t>
        </is>
      </c>
      <c r="O596" s="2" t="inlineStr">
        <is>
          <t>-</t>
        </is>
      </c>
      <c r="P596" s="2" t="inlineStr">
        <is>
          <t>IMPORTADOR/EXPORTADOR</t>
        </is>
      </c>
      <c r="Q596" s="2" t="inlineStr">
        <is>
          <t>CULTIVO DE FRUTAS.</t>
        </is>
      </c>
      <c r="R596" s="2" t="inlineStr">
        <is>
          <t>OTROS TIPOS TRANSPORTE REG. VIA TER.</t>
        </is>
      </c>
      <c r="S596" s="2" t="inlineStr">
        <is>
          <t>-</t>
        </is>
      </c>
      <c r="T596" s="2" t="inlineStr">
        <is>
          <t>NO</t>
        </is>
      </c>
      <c r="U596" s="2" t="inlineStr">
        <is>
          <t>-</t>
        </is>
      </c>
      <c r="V596" s="2" t="inlineStr">
        <is>
          <t>-</t>
        </is>
      </c>
      <c r="W596" s="2" t="inlineStr">
        <is>
          <t>-</t>
        </is>
      </c>
      <c r="X596" s="2" t="inlineStr">
        <is>
          <t>-</t>
        </is>
      </c>
    </row>
    <row r="597">
      <c r="A597" s="2" t="inlineStr">
        <is>
          <t>20610159789</t>
        </is>
      </c>
      <c r="B597" s="2" t="inlineStr">
        <is>
          <t>ASOCIACION DE PRODUCTORES AGROPECUARIOS NUEVO MILENIO DE CHUQUIBAMBA - APANMIC</t>
        </is>
      </c>
      <c r="C597" s="2" t="inlineStr">
        <is>
          <t>ASOCIACION</t>
        </is>
      </c>
      <c r="D597" s="2" t="inlineStr">
        <is>
          <t>-</t>
        </is>
      </c>
      <c r="E597" s="2" t="inlineStr">
        <is>
          <t>-</t>
        </is>
      </c>
      <c r="F597" s="2" t="inlineStr">
        <is>
          <t>HABIDO</t>
        </is>
      </c>
      <c r="G597" s="2" t="inlineStr">
        <is>
          <t>BAJA DE OFICIO</t>
        </is>
      </c>
      <c r="H597" s="2" t="inlineStr">
        <is>
          <t>25/10/2022</t>
        </is>
      </c>
      <c r="I597" s="2" t="inlineStr">
        <is>
          <t>25/10/2022</t>
        </is>
      </c>
      <c r="J597" s="2" t="inlineStr">
        <is>
          <t>CAJAMARCA</t>
        </is>
      </c>
      <c r="K597" s="2" t="inlineStr">
        <is>
          <t>CAJABAMBA</t>
        </is>
      </c>
      <c r="L597" s="2" t="inlineStr">
        <is>
          <t>CACHACHI</t>
        </is>
      </c>
      <c r="M597" s="2" t="inlineStr">
        <is>
          <t>NRO. -- CAS. CHIQUIBAMBA (CASERIO LICLIPAMPA)</t>
        </is>
      </c>
      <c r="N597" s="2" t="inlineStr">
        <is>
          <t>-</t>
        </is>
      </c>
      <c r="O597" s="2" t="inlineStr">
        <is>
          <t>-</t>
        </is>
      </c>
      <c r="P597" s="2" t="inlineStr">
        <is>
          <t>SIN ACTIVIDAD</t>
        </is>
      </c>
      <c r="Q597" s="2" t="inlineStr">
        <is>
          <t>CRIA DE ANIMALES DOMESTICOS.</t>
        </is>
      </c>
      <c r="R597" s="2" t="inlineStr">
        <is>
          <t>-</t>
        </is>
      </c>
      <c r="S597" s="2" t="inlineStr">
        <is>
          <t>-</t>
        </is>
      </c>
      <c r="T597" s="2" t="inlineStr">
        <is>
          <t>NO</t>
        </is>
      </c>
      <c r="U597" s="2" t="inlineStr">
        <is>
          <t>-</t>
        </is>
      </c>
      <c r="V597" s="2" t="inlineStr">
        <is>
          <t>-</t>
        </is>
      </c>
      <c r="W597" s="2" t="inlineStr">
        <is>
          <t>-</t>
        </is>
      </c>
      <c r="X597" s="2" t="inlineStr">
        <is>
          <t>-</t>
        </is>
      </c>
    </row>
    <row r="598">
      <c r="A598" s="2" t="inlineStr">
        <is>
          <t>20574660654</t>
        </is>
      </c>
      <c r="B598" s="2" t="inlineStr">
        <is>
          <t>ASOCIACION DE PRODUCTORES AGROPECUARIOS UNION TAULLINO</t>
        </is>
      </c>
      <c r="C598" s="2" t="inlineStr">
        <is>
          <t>ASOCIACION</t>
        </is>
      </c>
      <c r="D598" s="2" t="inlineStr">
        <is>
          <t>-</t>
        </is>
      </c>
      <c r="E598" s="2" t="inlineStr">
        <is>
          <t>-</t>
        </is>
      </c>
      <c r="F598" s="2" t="inlineStr">
        <is>
          <t>HABIDO</t>
        </is>
      </c>
      <c r="G598" s="2" t="inlineStr">
        <is>
          <t>BAJA DE OFICIO</t>
        </is>
      </c>
      <c r="H598" s="2" t="inlineStr">
        <is>
          <t>10/12/2024</t>
        </is>
      </c>
      <c r="I598" s="2" t="inlineStr">
        <is>
          <t>10/12/2024</t>
        </is>
      </c>
      <c r="J598" s="2" t="inlineStr">
        <is>
          <t>AYACUCHO</t>
        </is>
      </c>
      <c r="K598" s="2" t="inlineStr">
        <is>
          <t>HUANCA SANCOS</t>
        </is>
      </c>
      <c r="L598" s="2" t="inlineStr">
        <is>
          <t>CARAPO</t>
        </is>
      </c>
      <c r="M598" s="2" t="inlineStr">
        <is>
          <t>JR. 28 DE JULIO NRO. S/N</t>
        </is>
      </c>
      <c r="N598" s="2" t="inlineStr">
        <is>
          <t>-</t>
        </is>
      </c>
      <c r="O598" s="2" t="inlineStr">
        <is>
          <t>-</t>
        </is>
      </c>
      <c r="P598" s="2" t="inlineStr">
        <is>
          <t>SIN ACTIVIDAD</t>
        </is>
      </c>
      <c r="Q598" s="2" t="inlineStr">
        <is>
          <t>CRIA DE ANIMALES DOMESTICOS.</t>
        </is>
      </c>
      <c r="R598" s="2" t="inlineStr">
        <is>
          <t>-</t>
        </is>
      </c>
      <c r="S598" s="2" t="inlineStr">
        <is>
          <t>-</t>
        </is>
      </c>
      <c r="T598" s="2" t="inlineStr">
        <is>
          <t>NO</t>
        </is>
      </c>
      <c r="U598" s="2" t="inlineStr">
        <is>
          <t>-</t>
        </is>
      </c>
      <c r="V598" s="2" t="inlineStr">
        <is>
          <t>-</t>
        </is>
      </c>
      <c r="W598" s="2" t="inlineStr">
        <is>
          <t>-</t>
        </is>
      </c>
      <c r="X598" s="2" t="inlineStr">
        <is>
          <t>-</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L598"/>
  <sheetViews>
    <sheetView workbookViewId="0">
      <pane ySplit="1" topLeftCell="A587" activePane="bottomLeft" state="frozen"/>
      <selection pane="bottomLeft" activeCell="F32" sqref="F32"/>
    </sheetView>
  </sheetViews>
  <sheetFormatPr baseColWidth="10" defaultColWidth="11" defaultRowHeight="14.4"/>
  <cols>
    <col width="20.33203125" customWidth="1" min="1" max="1"/>
    <col width="59.21875" customWidth="1" min="2" max="2"/>
    <col width="20.33203125" customWidth="1" min="3" max="9"/>
    <col width="40.77734375" customWidth="1" min="10" max="10"/>
    <col width="20.33203125" customWidth="1" min="11" max="12"/>
  </cols>
  <sheetData>
    <row r="1" ht="15" customHeight="1">
      <c r="A1" s="10" t="inlineStr">
        <is>
          <t>ruc</t>
        </is>
      </c>
      <c r="B1" s="10" t="inlineStr">
        <is>
          <t>razon_social</t>
        </is>
      </c>
      <c r="C1" s="10" t="inlineStr">
        <is>
          <t>tipo_empresa</t>
        </is>
      </c>
      <c r="D1" s="10" t="inlineStr">
        <is>
          <t>estado_sunat</t>
        </is>
      </c>
      <c r="E1" s="10" t="inlineStr">
        <is>
          <t>condicion_sunat</t>
        </is>
      </c>
      <c r="F1" s="10" t="inlineStr">
        <is>
          <t>departamento</t>
        </is>
      </c>
      <c r="G1" s="10" t="inlineStr">
        <is>
          <t>provincia</t>
        </is>
      </c>
      <c r="H1" s="10" t="inlineStr">
        <is>
          <t>distrito</t>
        </is>
      </c>
      <c r="I1" s="10" t="inlineStr">
        <is>
          <t>telefono</t>
        </is>
      </c>
      <c r="J1" s="10" t="inlineStr">
        <is>
          <t>email</t>
        </is>
      </c>
      <c r="K1" s="10" t="inlineStr">
        <is>
          <t>codigo_registro</t>
        </is>
      </c>
      <c r="L1" s="10" t="inlineStr">
        <is>
          <t>fecha_consulta</t>
        </is>
      </c>
    </row>
    <row r="2">
      <c r="A2" s="2" t="inlineStr">
        <is>
          <t>20118578415</t>
        </is>
      </c>
      <c r="B2" s="2" t="inlineStr">
        <is>
          <t>CENT.DE COOP.AGR. CAF.VALLES SANDIA LTDA</t>
        </is>
      </c>
      <c r="C2" s="2" t="inlineStr">
        <is>
          <t>COOPERATIVAS, SAIS, CAPS</t>
        </is>
      </c>
      <c r="D2" s="2" t="inlineStr">
        <is>
          <t>ACTIVO</t>
        </is>
      </c>
      <c r="E2" s="2" t="inlineStr">
        <is>
          <t>HABIDO</t>
        </is>
      </c>
      <c r="F2" s="2" t="inlineStr">
        <is>
          <t>PUNO</t>
        </is>
      </c>
      <c r="G2" s="2" t="inlineStr">
        <is>
          <t>SANDIA</t>
        </is>
      </c>
      <c r="H2" s="2" t="inlineStr">
        <is>
          <t>SAN JUAN DEL ORO</t>
        </is>
      </c>
      <c r="I2" s="2" t="inlineStr">
        <is>
          <t>980727378</t>
        </is>
      </c>
      <c r="J2" s="2" t="inlineStr">
        <is>
          <t>contabilidad@cecovasa.com</t>
        </is>
      </c>
      <c r="K2" s="2" t="inlineStr">
        <is>
          <t>S0921917</t>
        </is>
      </c>
      <c r="L2" s="2" t="inlineStr">
        <is>
          <t>2026-09-20T01:43:21.108Z</t>
        </is>
      </c>
    </row>
    <row r="3">
      <c r="A3" s="2" t="inlineStr">
        <is>
          <t>20118588135</t>
        </is>
      </c>
      <c r="B3" s="2" t="inlineStr">
        <is>
          <t>CENTRAL DE COOPERATIVAS DE SERVICIOS ESPECIALES ALPAQUERAS DE PUNO LTDA. - CECOALP</t>
        </is>
      </c>
      <c r="C3" s="2" t="inlineStr">
        <is>
          <t>COOPERATIVAS, SAIS, CAPS</t>
        </is>
      </c>
      <c r="D3" s="2" t="inlineStr">
        <is>
          <t>ACTIVO</t>
        </is>
      </c>
      <c r="E3" s="2" t="inlineStr">
        <is>
          <t>HABIDO</t>
        </is>
      </c>
      <c r="F3" s="2" t="inlineStr">
        <is>
          <t>PUNO</t>
        </is>
      </c>
      <c r="G3" s="2" t="inlineStr">
        <is>
          <t>SAN ROMAN</t>
        </is>
      </c>
      <c r="H3" s="2" t="inlineStr">
        <is>
          <t>JULIACA</t>
        </is>
      </c>
      <c r="I3" s="2" t="inlineStr">
        <is>
          <t>051328851</t>
        </is>
      </c>
      <c r="J3" s="2" t="inlineStr">
        <is>
          <t>nilvaflors@gmail.com</t>
        </is>
      </c>
      <c r="K3" s="2" t="inlineStr">
        <is>
          <t>S0148048</t>
        </is>
      </c>
      <c r="L3" s="2" t="inlineStr">
        <is>
          <t>2026-09-20T01:43:21.108Z</t>
        </is>
      </c>
    </row>
    <row r="4">
      <c r="A4" s="2" t="inlineStr">
        <is>
          <t>20119208026</t>
        </is>
      </c>
      <c r="B4" s="2" t="inlineStr">
        <is>
          <t>FONGAL TACNA</t>
        </is>
      </c>
      <c r="C4" s="2" t="inlineStr">
        <is>
          <t>ASOCIACION</t>
        </is>
      </c>
      <c r="D4" s="2" t="inlineStr">
        <is>
          <t>ACTIVO</t>
        </is>
      </c>
      <c r="E4" s="2" t="inlineStr">
        <is>
          <t>HABIDO</t>
        </is>
      </c>
      <c r="F4" s="2" t="inlineStr">
        <is>
          <t>TACNA</t>
        </is>
      </c>
      <c r="G4" s="2" t="inlineStr">
        <is>
          <t>TACNA</t>
        </is>
      </c>
      <c r="H4" s="2" t="inlineStr">
        <is>
          <t>CRL. GREG. ALBARRACIN LANCHIP</t>
        </is>
      </c>
      <c r="I4" s="2" t="inlineStr">
        <is>
          <t>052-401722</t>
        </is>
      </c>
      <c r="J4" s="2" t="inlineStr">
        <is>
          <t>john_sarmiento_4321@hotmail.es</t>
        </is>
      </c>
      <c r="K4" s="2" t="inlineStr">
        <is>
          <t>B0048031</t>
        </is>
      </c>
      <c r="L4" s="2" t="inlineStr">
        <is>
          <t>2026-09-20T01:43:21.108Z</t>
        </is>
      </c>
    </row>
    <row r="5">
      <c r="A5" s="2" t="inlineStr">
        <is>
          <t>20129156083</t>
        </is>
      </c>
      <c r="B5" s="2" t="inlineStr">
        <is>
          <t>COOP AGRARIA CAFET VALLE RIO APURIMAC</t>
        </is>
      </c>
      <c r="C5" s="2" t="inlineStr">
        <is>
          <t>COOPERATIVAS, SAIS, CAPS</t>
        </is>
      </c>
      <c r="D5" s="2" t="inlineStr">
        <is>
          <t>ACTIVO</t>
        </is>
      </c>
      <c r="E5" s="2" t="inlineStr">
        <is>
          <t>HABIDO</t>
        </is>
      </c>
      <c r="F5" s="2" t="inlineStr">
        <is>
          <t>AYACUCHO</t>
        </is>
      </c>
      <c r="G5" s="2" t="inlineStr">
        <is>
          <t>LA MAR</t>
        </is>
      </c>
      <c r="H5" s="2" t="inlineStr">
        <is>
          <t>AYNA</t>
        </is>
      </c>
      <c r="I5" s="2" t="inlineStr">
        <is>
          <t>066-325179</t>
        </is>
      </c>
      <c r="J5" s="2" t="inlineStr">
        <is>
          <t>cacvra@yahoo.es</t>
        </is>
      </c>
      <c r="K5" s="2" t="inlineStr">
        <is>
          <t>S0128686</t>
        </is>
      </c>
      <c r="L5" s="2" t="inlineStr">
        <is>
          <t>2026-09-20T01:43:21.108Z</t>
        </is>
      </c>
    </row>
    <row r="6">
      <c r="A6" s="2" t="inlineStr">
        <is>
          <t>20129529530</t>
        </is>
      </c>
      <c r="B6" s="2" t="inlineStr">
        <is>
          <t>COOP AGRARIA CAFETALERA SATIPO LTDA</t>
        </is>
      </c>
      <c r="C6" s="2" t="inlineStr">
        <is>
          <t>COOPERATIVAS, SAIS, CAPS</t>
        </is>
      </c>
      <c r="D6" s="2" t="inlineStr">
        <is>
          <t>ACTIVO</t>
        </is>
      </c>
      <c r="E6" s="2" t="inlineStr">
        <is>
          <t>HABIDO</t>
        </is>
      </c>
      <c r="F6" s="2" t="inlineStr">
        <is>
          <t>JUNIN</t>
        </is>
      </c>
      <c r="G6" s="2" t="inlineStr">
        <is>
          <t>SATIPO</t>
        </is>
      </c>
      <c r="H6" s="2" t="inlineStr">
        <is>
          <t>SATIPO</t>
        </is>
      </c>
      <c r="I6" s="2" t="inlineStr">
        <is>
          <t>545030</t>
        </is>
      </c>
      <c r="J6" s="2" t="inlineStr">
        <is>
          <t>edisondario@hotmail.com</t>
        </is>
      </c>
      <c r="K6" s="2" t="inlineStr">
        <is>
          <t>S0836027</t>
        </is>
      </c>
      <c r="L6" s="2" t="inlineStr">
        <is>
          <t>2026-09-20T01:43:21.108Z</t>
        </is>
      </c>
    </row>
    <row r="7">
      <c r="A7" s="2" t="inlineStr">
        <is>
          <t>20129772043</t>
        </is>
      </c>
      <c r="B7" s="2" t="inlineStr">
        <is>
          <t>COOPERATIVA COMUNAL VICCO LTDA</t>
        </is>
      </c>
      <c r="C7" s="2" t="inlineStr">
        <is>
          <t>COOPERATIVAS, SAIS, CAPS</t>
        </is>
      </c>
      <c r="D7" s="2" t="inlineStr">
        <is>
          <t>ACTIVO</t>
        </is>
      </c>
      <c r="E7" s="2" t="inlineStr">
        <is>
          <t>HABIDO</t>
        </is>
      </c>
      <c r="F7" s="2" t="inlineStr">
        <is>
          <t>PASCO</t>
        </is>
      </c>
      <c r="G7" s="2" t="inlineStr">
        <is>
          <t>PASCO</t>
        </is>
      </c>
      <c r="H7" s="2" t="inlineStr">
        <is>
          <t>VICCO</t>
        </is>
      </c>
      <c r="I7" s="2" t="n"/>
      <c r="J7" s="2" t="n"/>
      <c r="K7" s="2" t="n"/>
      <c r="L7" s="2" t="inlineStr">
        <is>
          <t>2026-09-20T01:43:21.108Z</t>
        </is>
      </c>
    </row>
    <row r="8">
      <c r="A8" s="2" t="inlineStr">
        <is>
          <t>20129830426</t>
        </is>
      </c>
      <c r="B8" s="2" t="inlineStr">
        <is>
          <t>COOPERATIVA COMUNAL HUAYLLAY LTDA 16</t>
        </is>
      </c>
      <c r="C8" s="2" t="inlineStr">
        <is>
          <t>COOPERATIVAS, SAIS, CAPS</t>
        </is>
      </c>
      <c r="D8" s="2" t="inlineStr">
        <is>
          <t>ACTIVO</t>
        </is>
      </c>
      <c r="E8" s="2" t="inlineStr">
        <is>
          <t>HABIDO</t>
        </is>
      </c>
      <c r="F8" s="2" t="inlineStr">
        <is>
          <t>PASCO</t>
        </is>
      </c>
      <c r="G8" s="2" t="inlineStr">
        <is>
          <t>PASCO</t>
        </is>
      </c>
      <c r="H8" s="2" t="inlineStr">
        <is>
          <t>HUAYLLAY</t>
        </is>
      </c>
      <c r="I8" s="2" t="n"/>
      <c r="J8" s="2" t="n"/>
      <c r="K8" s="2" t="inlineStr">
        <is>
          <t>S1069969</t>
        </is>
      </c>
      <c r="L8" s="2" t="inlineStr">
        <is>
          <t>2026-09-20T01:43:21.108Z</t>
        </is>
      </c>
    </row>
    <row r="9">
      <c r="A9" s="2" t="inlineStr">
        <is>
          <t>20129842351</t>
        </is>
      </c>
      <c r="B9" s="2" t="inlineStr">
        <is>
          <t>COOPERATIVA COMUNAL SAN ANTONIO DE RANCAS LTDA. 289</t>
        </is>
      </c>
      <c r="C9" s="2" t="inlineStr">
        <is>
          <t>COOPERATIVAS, SAIS, CAPS</t>
        </is>
      </c>
      <c r="D9" s="2" t="inlineStr">
        <is>
          <t>ACTIVO</t>
        </is>
      </c>
      <c r="E9" s="2" t="inlineStr">
        <is>
          <t>HABIDO</t>
        </is>
      </c>
      <c r="F9" s="2" t="inlineStr">
        <is>
          <t>PASCO</t>
        </is>
      </c>
      <c r="G9" s="2" t="inlineStr">
        <is>
          <t>PASCO</t>
        </is>
      </c>
      <c r="H9" s="2" t="inlineStr">
        <is>
          <t>SIMON BOLIVAR</t>
        </is>
      </c>
      <c r="I9" s="2" t="n"/>
      <c r="J9" s="2" t="n"/>
      <c r="K9" s="2" t="n"/>
      <c r="L9" s="2" t="inlineStr">
        <is>
          <t>2026-09-20T01:43:21.108Z</t>
        </is>
      </c>
    </row>
    <row r="10">
      <c r="A10" s="2" t="inlineStr">
        <is>
          <t>20131453427</t>
        </is>
      </c>
      <c r="B10" s="2" t="inlineStr">
        <is>
          <t>COOPERATIVA COMUNAL SAN PEDRO DE RACCO</t>
        </is>
      </c>
      <c r="C10" s="2" t="inlineStr">
        <is>
          <t>COOPERATIVAS, SAIS, CAPS</t>
        </is>
      </c>
      <c r="D10" s="2" t="inlineStr">
        <is>
          <t>ACTIVO</t>
        </is>
      </c>
      <c r="E10" s="2" t="inlineStr">
        <is>
          <t>HABIDO</t>
        </is>
      </c>
      <c r="F10" s="2" t="inlineStr">
        <is>
          <t>PASCO</t>
        </is>
      </c>
      <c r="G10" s="2" t="inlineStr">
        <is>
          <t>PASCO</t>
        </is>
      </c>
      <c r="H10" s="2" t="inlineStr">
        <is>
          <t>SIMON BOLIVAR</t>
        </is>
      </c>
      <c r="I10" s="2" t="n"/>
      <c r="J10" s="2" t="n"/>
      <c r="K10" s="2" t="inlineStr">
        <is>
          <t>S2342817</t>
        </is>
      </c>
      <c r="L10" s="2" t="inlineStr">
        <is>
          <t>2026-09-20T01:43:21.108Z</t>
        </is>
      </c>
    </row>
    <row r="11">
      <c r="A11" s="2" t="inlineStr">
        <is>
          <t>20132489824</t>
        </is>
      </c>
      <c r="B11" s="2" t="inlineStr">
        <is>
          <t>COOPERATIVA AGRARIA CAFETALERA CHANCAMAYO LTDA. N° 008-B-VII</t>
        </is>
      </c>
      <c r="C11" s="2" t="inlineStr">
        <is>
          <t>COOPERATIVAS, SAIS, CAPS</t>
        </is>
      </c>
      <c r="D11" s="2" t="inlineStr">
        <is>
          <t>ACTIVO</t>
        </is>
      </c>
      <c r="E11" s="2" t="inlineStr">
        <is>
          <t>HABIDO</t>
        </is>
      </c>
      <c r="F11" s="2" t="inlineStr">
        <is>
          <t>CUSCO</t>
        </is>
      </c>
      <c r="G11" s="2" t="inlineStr">
        <is>
          <t>LA CONVENCION</t>
        </is>
      </c>
      <c r="H11" s="2" t="inlineStr">
        <is>
          <t>SANTA ANA</t>
        </is>
      </c>
      <c r="I11" s="2" t="n"/>
      <c r="J11" s="2" t="n"/>
      <c r="K11" s="2" t="inlineStr">
        <is>
          <t>S0438053</t>
        </is>
      </c>
      <c r="L11" s="2" t="inlineStr">
        <is>
          <t>2026-09-20T01:43:21.108Z</t>
        </is>
      </c>
    </row>
    <row r="12">
      <c r="A12" s="2" t="inlineStr">
        <is>
          <t>20132505455</t>
        </is>
      </c>
      <c r="B12" s="2" t="inlineStr">
        <is>
          <t>COOPERATIVA AGRARIA CAFETALERA AGUILAYOC  LTDA. 084</t>
        </is>
      </c>
      <c r="C12" s="2" t="inlineStr">
        <is>
          <t>COOPERATIVAS, SAIS, CAPS</t>
        </is>
      </c>
      <c r="D12" s="2" t="inlineStr">
        <is>
          <t>ACTIVO</t>
        </is>
      </c>
      <c r="E12" s="2" t="inlineStr">
        <is>
          <t>HABIDO</t>
        </is>
      </c>
      <c r="F12" s="2" t="inlineStr">
        <is>
          <t>CUSCO</t>
        </is>
      </c>
      <c r="G12" s="2" t="inlineStr">
        <is>
          <t>LA CONVENCION</t>
        </is>
      </c>
      <c r="H12" s="2" t="inlineStr">
        <is>
          <t>SANTA ANA</t>
        </is>
      </c>
      <c r="I12" s="2" t="inlineStr">
        <is>
          <t>084282566</t>
        </is>
      </c>
      <c r="J12" s="2" t="inlineStr">
        <is>
          <t>cacaguilayoc@gmail.com</t>
        </is>
      </c>
      <c r="K12" s="2" t="inlineStr">
        <is>
          <t>S1293176</t>
        </is>
      </c>
      <c r="L12" s="2" t="inlineStr">
        <is>
          <t>2026-09-20T01:43:21.108Z</t>
        </is>
      </c>
    </row>
    <row r="13">
      <c r="A13" s="2" t="inlineStr">
        <is>
          <t>20132509795</t>
        </is>
      </c>
      <c r="B13" s="2" t="inlineStr">
        <is>
          <t>COOPERATIVA AGRARIA CAFETALERA JOSE OLAYA LTDA  N° 252</t>
        </is>
      </c>
      <c r="C13" s="2" t="inlineStr">
        <is>
          <t>COOPERATIVAS, SAIS, CAPS</t>
        </is>
      </c>
      <c r="D13" s="2" t="inlineStr">
        <is>
          <t>ACTIVO</t>
        </is>
      </c>
      <c r="E13" s="2" t="inlineStr">
        <is>
          <t>HABIDO</t>
        </is>
      </c>
      <c r="F13" s="2" t="inlineStr">
        <is>
          <t>CUSCO</t>
        </is>
      </c>
      <c r="G13" s="2" t="inlineStr">
        <is>
          <t>LA CONVENCION</t>
        </is>
      </c>
      <c r="H13" s="2" t="inlineStr">
        <is>
          <t>SANTA ANA</t>
        </is>
      </c>
      <c r="I13" s="2" t="inlineStr">
        <is>
          <t>282638</t>
        </is>
      </c>
      <c r="J13" s="2" t="inlineStr">
        <is>
          <t>252cacjoseolaya@gmail.com</t>
        </is>
      </c>
      <c r="K13" s="2" t="inlineStr">
        <is>
          <t>S0882298</t>
        </is>
      </c>
      <c r="L13" s="2" t="inlineStr">
        <is>
          <t>2026-09-20T01:43:21.108Z</t>
        </is>
      </c>
    </row>
    <row r="14">
      <c r="A14" s="2" t="inlineStr">
        <is>
          <t>20132509876</t>
        </is>
      </c>
      <c r="B14" s="2" t="inlineStr">
        <is>
          <t>COOPERATIVA AGRARIA CAFETALERA MARANURA LTDA. 129</t>
        </is>
      </c>
      <c r="C14" s="2" t="inlineStr">
        <is>
          <t>COOPERATIVAS, SAIS, CAPS</t>
        </is>
      </c>
      <c r="D14" s="2" t="inlineStr">
        <is>
          <t>ACTIVO</t>
        </is>
      </c>
      <c r="E14" s="2" t="inlineStr">
        <is>
          <t>HABIDO</t>
        </is>
      </c>
      <c r="F14" s="2" t="inlineStr">
        <is>
          <t>CUSCO</t>
        </is>
      </c>
      <c r="G14" s="2" t="inlineStr">
        <is>
          <t>LA CONVENCION</t>
        </is>
      </c>
      <c r="H14" s="2" t="inlineStr">
        <is>
          <t>MARANURA</t>
        </is>
      </c>
      <c r="I14" s="2" t="inlineStr">
        <is>
          <t>984403611</t>
        </is>
      </c>
      <c r="J14" s="2" t="inlineStr">
        <is>
          <t>CACMARANURA@HOTMAIL.COM</t>
        </is>
      </c>
      <c r="K14" s="2" t="inlineStr">
        <is>
          <t>S1112758</t>
        </is>
      </c>
      <c r="L14" s="2" t="inlineStr">
        <is>
          <t>2026-09-20T01:43:21.108Z</t>
        </is>
      </c>
    </row>
    <row r="15">
      <c r="A15" s="2" t="inlineStr">
        <is>
          <t>20132517119</t>
        </is>
      </c>
      <c r="B15" s="2" t="inlineStr">
        <is>
          <t>COOPERATIVA AGRARIA CAFETALERA MATEO PUMACAHUA LTDA N° 185</t>
        </is>
      </c>
      <c r="C15" s="2" t="inlineStr">
        <is>
          <t>COOPERATIVAS, SAIS, CAPS</t>
        </is>
      </c>
      <c r="D15" s="2" t="inlineStr">
        <is>
          <t>ACTIVO</t>
        </is>
      </c>
      <c r="E15" s="2" t="inlineStr">
        <is>
          <t>HABIDO</t>
        </is>
      </c>
      <c r="F15" s="2" t="inlineStr">
        <is>
          <t>CUSCO</t>
        </is>
      </c>
      <c r="G15" s="2" t="inlineStr">
        <is>
          <t>LA CONVENCION</t>
        </is>
      </c>
      <c r="H15" s="2" t="inlineStr">
        <is>
          <t>SANTA ANA</t>
        </is>
      </c>
      <c r="I15" s="2" t="inlineStr">
        <is>
          <t>084281110</t>
        </is>
      </c>
      <c r="J15" s="2" t="inlineStr">
        <is>
          <t>CAMARALACONVENCION_@hotmail.com</t>
        </is>
      </c>
      <c r="K15" s="2" t="inlineStr">
        <is>
          <t>S1142161</t>
        </is>
      </c>
      <c r="L15" s="2" t="inlineStr">
        <is>
          <t>2026-09-20T01:43:21.108Z</t>
        </is>
      </c>
    </row>
    <row r="16">
      <c r="A16" s="2" t="inlineStr">
        <is>
          <t>20136201132</t>
        </is>
      </c>
      <c r="B16" s="2" t="inlineStr">
        <is>
          <t>COOPERATIVA AGRARIA CAFETALERA ALTO URUBAMBA LTDA N° 239</t>
        </is>
      </c>
      <c r="C16" s="2" t="inlineStr">
        <is>
          <t>COOPERATIVAS, SAIS, CAPS</t>
        </is>
      </c>
      <c r="D16" s="2" t="inlineStr">
        <is>
          <t>ACTIVO</t>
        </is>
      </c>
      <c r="E16" s="2" t="inlineStr">
        <is>
          <t>HABIDO</t>
        </is>
      </c>
      <c r="F16" s="2" t="inlineStr">
        <is>
          <t>CUSCO</t>
        </is>
      </c>
      <c r="G16" s="2" t="inlineStr">
        <is>
          <t>LA CONVENCION</t>
        </is>
      </c>
      <c r="H16" s="2" t="inlineStr">
        <is>
          <t>SANTA ANA</t>
        </is>
      </c>
      <c r="I16" s="2" t="inlineStr">
        <is>
          <t>944257022</t>
        </is>
      </c>
      <c r="J16" s="2" t="inlineStr">
        <is>
          <t>c.a.c.altourubamba@gmail.com</t>
        </is>
      </c>
      <c r="K16" s="2" t="inlineStr">
        <is>
          <t>S0143918</t>
        </is>
      </c>
      <c r="L16" s="2" t="inlineStr">
        <is>
          <t>2026-09-20T01:43:21.108Z</t>
        </is>
      </c>
    </row>
    <row r="17">
      <c r="A17" s="2" t="inlineStr">
        <is>
          <t>20136201213</t>
        </is>
      </c>
      <c r="B17" s="2" t="inlineStr">
        <is>
          <t>CENTRAL DE COOPERATIVAS AGRARIAS CAFETALERAS COCLA LTDA. N° 281</t>
        </is>
      </c>
      <c r="C17" s="2" t="inlineStr">
        <is>
          <t>COOPERATIVAS, SAIS, CAPS</t>
        </is>
      </c>
      <c r="D17" s="2" t="inlineStr">
        <is>
          <t>ACTIVO</t>
        </is>
      </c>
      <c r="E17" s="2" t="inlineStr">
        <is>
          <t>HABIDO</t>
        </is>
      </c>
      <c r="F17" s="2" t="inlineStr">
        <is>
          <t>CUSCO</t>
        </is>
      </c>
      <c r="G17" s="2" t="inlineStr">
        <is>
          <t>LA CONVENCION</t>
        </is>
      </c>
      <c r="H17" s="2" t="inlineStr">
        <is>
          <t>SANTA ANA</t>
        </is>
      </c>
      <c r="I17" s="2" t="inlineStr">
        <is>
          <t>084-281377</t>
        </is>
      </c>
      <c r="J17" s="2" t="inlineStr">
        <is>
          <t>gerencia@cocla.pe</t>
        </is>
      </c>
      <c r="K17" s="2" t="inlineStr">
        <is>
          <t>S0552459</t>
        </is>
      </c>
      <c r="L17" s="2" t="inlineStr">
        <is>
          <t>2026-09-20T01:43:21.108Z</t>
        </is>
      </c>
    </row>
    <row r="18">
      <c r="A18" s="2" t="inlineStr">
        <is>
          <t>20140181405</t>
        </is>
      </c>
      <c r="B18" s="2" t="inlineStr">
        <is>
          <t>COOPERATIVA AGRARIA CAFETALERA LA FLORIDA</t>
        </is>
      </c>
      <c r="C18" s="2" t="inlineStr">
        <is>
          <t>COOPERATIVAS, SAIS, CAPS</t>
        </is>
      </c>
      <c r="D18" s="2" t="inlineStr">
        <is>
          <t>ACTIVO</t>
        </is>
      </c>
      <c r="E18" s="2" t="inlineStr">
        <is>
          <t>HABIDO</t>
        </is>
      </c>
      <c r="F18" s="2" t="inlineStr">
        <is>
          <t>JUNIN</t>
        </is>
      </c>
      <c r="G18" s="2" t="inlineStr">
        <is>
          <t>CHANCHAMAYO</t>
        </is>
      </c>
      <c r="H18" s="2" t="inlineStr">
        <is>
          <t>PERENE</t>
        </is>
      </c>
      <c r="I18" s="2" t="inlineStr">
        <is>
          <t>064-531190</t>
        </is>
      </c>
      <c r="J18" s="2" t="inlineStr">
        <is>
          <t>admlaflorida@spide.com</t>
        </is>
      </c>
      <c r="K18" s="2" t="inlineStr">
        <is>
          <t>S0599278</t>
        </is>
      </c>
      <c r="L18" s="2" t="inlineStr">
        <is>
          <t>2026-09-20T01:43:21.108Z</t>
        </is>
      </c>
    </row>
    <row r="19">
      <c r="A19" s="2" t="inlineStr">
        <is>
          <t>20140292657</t>
        </is>
      </c>
      <c r="B19" s="2" t="inlineStr">
        <is>
          <t>COOPERATIVA AGRARIA CAFETALERA CCOCHAPAMPA LTDA.</t>
        </is>
      </c>
      <c r="C19" s="2" t="inlineStr">
        <is>
          <t>COOPERATIVAS, SAIS, CAPS</t>
        </is>
      </c>
      <c r="D19" s="2" t="inlineStr">
        <is>
          <t>ACTIVO</t>
        </is>
      </c>
      <c r="E19" s="2" t="inlineStr">
        <is>
          <t>HABIDO</t>
        </is>
      </c>
      <c r="F19" s="2" t="inlineStr">
        <is>
          <t>CUSCO</t>
        </is>
      </c>
      <c r="G19" s="2" t="inlineStr">
        <is>
          <t>LA CONVENCION</t>
        </is>
      </c>
      <c r="H19" s="2" t="inlineStr">
        <is>
          <t>SANTA ANA</t>
        </is>
      </c>
      <c r="I19" s="2" t="inlineStr">
        <is>
          <t>958301167</t>
        </is>
      </c>
      <c r="J19" s="2" t="inlineStr">
        <is>
          <t>CONTABILIDADAGREGADOSCUSCO@HOTMAIL.COM</t>
        </is>
      </c>
      <c r="K19" s="2" t="inlineStr">
        <is>
          <t>S1370809</t>
        </is>
      </c>
      <c r="L19" s="2" t="inlineStr">
        <is>
          <t>2026-09-20T01:43:21.108Z</t>
        </is>
      </c>
    </row>
    <row r="20">
      <c r="A20" s="2" t="inlineStr">
        <is>
          <t>20143224857</t>
        </is>
      </c>
      <c r="B20" s="2" t="inlineStr">
        <is>
          <t>COOPERATIVA AGRARIA DE USUARIOS AMAYBAMBA PISTIPATA LTDA. N°34</t>
        </is>
      </c>
      <c r="C20" s="2" t="inlineStr">
        <is>
          <t>COOPERATIVAS, SAIS, CAPS</t>
        </is>
      </c>
      <c r="D20" s="2" t="inlineStr">
        <is>
          <t>ACTIVO</t>
        </is>
      </c>
      <c r="E20" s="2" t="inlineStr">
        <is>
          <t>HABIDO</t>
        </is>
      </c>
      <c r="F20" s="2" t="inlineStr">
        <is>
          <t>CUSCO</t>
        </is>
      </c>
      <c r="G20" s="2" t="inlineStr">
        <is>
          <t>LA CONVENCION</t>
        </is>
      </c>
      <c r="H20" s="2" t="inlineStr">
        <is>
          <t>HUAYOPATA</t>
        </is>
      </c>
      <c r="I20" s="2" t="n"/>
      <c r="J20" s="2" t="n"/>
      <c r="K20" s="2" t="n"/>
      <c r="L20" s="2" t="inlineStr">
        <is>
          <t>2026-09-20T01:43:21.108Z</t>
        </is>
      </c>
    </row>
    <row r="21">
      <c r="A21" s="2" t="inlineStr">
        <is>
          <t>20143692010</t>
        </is>
      </c>
      <c r="B21" s="2" t="inlineStr">
        <is>
          <t>COOPERATIVA AGRARIA EL QUINACHO LTDA. N° 078</t>
        </is>
      </c>
      <c r="C21" s="2" t="inlineStr">
        <is>
          <t>COOPERATIVAS, SAIS, CAPS</t>
        </is>
      </c>
      <c r="D21" s="2" t="inlineStr">
        <is>
          <t>ACTIVO</t>
        </is>
      </c>
      <c r="E21" s="2" t="inlineStr">
        <is>
          <t>HABIDO</t>
        </is>
      </c>
      <c r="F21" s="2" t="inlineStr">
        <is>
          <t>AYACUCHO</t>
        </is>
      </c>
      <c r="G21" s="2" t="inlineStr">
        <is>
          <t>HUANTA</t>
        </is>
      </c>
      <c r="H21" s="2" t="inlineStr">
        <is>
          <t>SIVIA</t>
        </is>
      </c>
      <c r="I21" s="2" t="inlineStr">
        <is>
          <t>980444176</t>
        </is>
      </c>
      <c r="J21" s="2" t="inlineStr">
        <is>
          <t>astogozmemarisol@gmail.com</t>
        </is>
      </c>
      <c r="K21" s="2" t="inlineStr">
        <is>
          <t>S0758757</t>
        </is>
      </c>
      <c r="L21" s="2" t="inlineStr">
        <is>
          <t>2026-09-20T01:43:21.108Z</t>
        </is>
      </c>
    </row>
    <row r="22">
      <c r="A22" s="2" t="inlineStr">
        <is>
          <t>20145484597</t>
        </is>
      </c>
      <c r="B22" s="2" t="inlineStr">
        <is>
          <t>COOPERATIVA AGRARIA CAFETALERA SAN IGNACIO LTDA.</t>
        </is>
      </c>
      <c r="C22" s="2" t="inlineStr">
        <is>
          <t>COOPERATIVAS, SAIS, CAPS</t>
        </is>
      </c>
      <c r="D22" s="2" t="inlineStr">
        <is>
          <t>ACTIVO</t>
        </is>
      </c>
      <c r="E22" s="2" t="inlineStr">
        <is>
          <t>HABIDO</t>
        </is>
      </c>
      <c r="F22" s="2" t="inlineStr">
        <is>
          <t>PUNO</t>
        </is>
      </c>
      <c r="G22" s="2" t="inlineStr">
        <is>
          <t>SANDIA</t>
        </is>
      </c>
      <c r="H22" s="2" t="inlineStr">
        <is>
          <t>SAN PEDRO DE PUTINA PUNCO</t>
        </is>
      </c>
      <c r="I22" s="2" t="inlineStr">
        <is>
          <t>951401272</t>
        </is>
      </c>
      <c r="J22" s="2" t="n"/>
      <c r="K22" s="2" t="inlineStr">
        <is>
          <t>S0369016</t>
        </is>
      </c>
      <c r="L22" s="2" t="inlineStr">
        <is>
          <t>2026-09-20T01:43:21.108Z</t>
        </is>
      </c>
    </row>
    <row r="23">
      <c r="A23" s="2" t="inlineStr">
        <is>
          <t>20146696041</t>
        </is>
      </c>
      <c r="B23" s="2" t="inlineStr">
        <is>
          <t>COOP AGRARIA CAFET JOSE GABRIEL CONDORCA</t>
        </is>
      </c>
      <c r="C23" s="2" t="inlineStr">
        <is>
          <t>COOPERATIVAS, SAIS, CAPS</t>
        </is>
      </c>
      <c r="D23" s="2" t="inlineStr">
        <is>
          <t>ACTIVO</t>
        </is>
      </c>
      <c r="E23" s="2" t="inlineStr">
        <is>
          <t>HABIDO</t>
        </is>
      </c>
      <c r="F23" s="2" t="inlineStr">
        <is>
          <t>PIURA</t>
        </is>
      </c>
      <c r="G23" s="2" t="inlineStr">
        <is>
          <t>HUANCABAMBA</t>
        </is>
      </c>
      <c r="H23" s="2" t="inlineStr">
        <is>
          <t>CANCHAQUE</t>
        </is>
      </c>
      <c r="I23" s="2" t="n"/>
      <c r="J23" s="2" t="n"/>
      <c r="K23" s="2" t="n"/>
      <c r="L23" s="2" t="inlineStr">
        <is>
          <t>2026-09-20T01:43:21.108Z</t>
        </is>
      </c>
    </row>
    <row r="24">
      <c r="A24" s="2" t="inlineStr">
        <is>
          <t>20147443120</t>
        </is>
      </c>
      <c r="B24" s="2" t="inlineStr">
        <is>
          <t>COOPERATIVA AGRARIA CAFETALERA TIRIJUAY PAVAYOC LTDA 013-B-VII</t>
        </is>
      </c>
      <c r="C24" s="2" t="inlineStr">
        <is>
          <t>COOPERATIVAS, SAIS, CAPS</t>
        </is>
      </c>
      <c r="D24" s="2" t="inlineStr">
        <is>
          <t>SUSPENSION TEMPORAL</t>
        </is>
      </c>
      <c r="E24" s="2" t="inlineStr">
        <is>
          <t>NO HABIDO</t>
        </is>
      </c>
      <c r="F24" s="2" t="inlineStr">
        <is>
          <t>CUSCO</t>
        </is>
      </c>
      <c r="G24" s="2" t="inlineStr">
        <is>
          <t>LA CONVENCION</t>
        </is>
      </c>
      <c r="H24" s="2" t="inlineStr">
        <is>
          <t>OCOBAMBA</t>
        </is>
      </c>
      <c r="I24" s="2" t="n"/>
      <c r="J24" s="2" t="n"/>
      <c r="K24" s="2" t="n"/>
      <c r="L24" s="2" t="inlineStr">
        <is>
          <t>2026-09-20T01:43:21.108Z</t>
        </is>
      </c>
    </row>
    <row r="25">
      <c r="A25" s="2" t="inlineStr">
        <is>
          <t>20166786861</t>
        </is>
      </c>
      <c r="B25" s="2" t="inlineStr">
        <is>
          <t>COMITE CENTRAL DE PRODUCTORES AGROPECUARIOS DE SAN ALEJANDRO</t>
        </is>
      </c>
      <c r="C25" s="2" t="inlineStr">
        <is>
          <t>ASOCIACION</t>
        </is>
      </c>
      <c r="D25" s="2" t="inlineStr">
        <is>
          <t>ACTIVO</t>
        </is>
      </c>
      <c r="E25" s="2" t="inlineStr">
        <is>
          <t>HABIDO</t>
        </is>
      </c>
      <c r="F25" s="2" t="inlineStr">
        <is>
          <t>UCAYALI</t>
        </is>
      </c>
      <c r="G25" s="2" t="inlineStr">
        <is>
          <t>PADRE ABAD</t>
        </is>
      </c>
      <c r="H25" s="2" t="inlineStr">
        <is>
          <t>IRAZOLA</t>
        </is>
      </c>
      <c r="I25" s="2" t="n"/>
      <c r="J25" s="2" t="n"/>
      <c r="K25" s="2" t="n"/>
      <c r="L25" s="2" t="inlineStr">
        <is>
          <t>2026-09-20T01:43:21.108Z</t>
        </is>
      </c>
    </row>
    <row r="26">
      <c r="A26" s="2" t="inlineStr">
        <is>
          <t>20170142773</t>
        </is>
      </c>
      <c r="B26" s="2" t="inlineStr">
        <is>
          <t>COOPERATIVA AGRARIA CAFETALERA BAGUA GRANDE LIMITADA</t>
        </is>
      </c>
      <c r="C26" s="2" t="inlineStr">
        <is>
          <t>COOPERATIVAS, SAIS, CAPS</t>
        </is>
      </c>
      <c r="D26" s="2" t="inlineStr">
        <is>
          <t>ACTIVO</t>
        </is>
      </c>
      <c r="E26" s="2" t="inlineStr">
        <is>
          <t>HABIDO</t>
        </is>
      </c>
      <c r="F26" s="2" t="inlineStr">
        <is>
          <t>AMAZONAS</t>
        </is>
      </c>
      <c r="G26" s="2" t="inlineStr">
        <is>
          <t>UTCUBAMBA</t>
        </is>
      </c>
      <c r="H26" s="2" t="inlineStr">
        <is>
          <t>BAGUA GRANDE</t>
        </is>
      </c>
      <c r="I26" s="2" t="n"/>
      <c r="J26" s="2" t="n"/>
      <c r="K26" s="2" t="inlineStr">
        <is>
          <t>S1645249</t>
        </is>
      </c>
      <c r="L26" s="2" t="inlineStr">
        <is>
          <t>2026-09-20T01:43:21.108Z</t>
        </is>
      </c>
    </row>
    <row r="27">
      <c r="A27" s="2" t="inlineStr">
        <is>
          <t>20175089111</t>
        </is>
      </c>
      <c r="B27" s="2" t="inlineStr">
        <is>
          <t>COOP. AG. SOCIEDAD AGRICOLA DE INTERES SOCIAL JOSE CARLOS MARIATEGUI LTDA.N°16 SUNCHUBAMBA Y ANEXOS</t>
        </is>
      </c>
      <c r="C27" s="2" t="inlineStr">
        <is>
          <t>COOPERATIVAS, SAIS, CAPS</t>
        </is>
      </c>
      <c r="D27" s="2" t="inlineStr">
        <is>
          <t>ACTIVO</t>
        </is>
      </c>
      <c r="E27" s="2" t="inlineStr">
        <is>
          <t>HABIDO</t>
        </is>
      </c>
      <c r="F27" s="2" t="inlineStr">
        <is>
          <t>CAJAMARCA</t>
        </is>
      </c>
      <c r="G27" s="2" t="inlineStr">
        <is>
          <t>CAJAMARCA</t>
        </is>
      </c>
      <c r="H27" s="2" t="inlineStr">
        <is>
          <t>COSPAN</t>
        </is>
      </c>
      <c r="I27" s="2" t="inlineStr">
        <is>
          <t>076607101</t>
        </is>
      </c>
      <c r="J27" s="2" t="inlineStr">
        <is>
          <t>JCMRODRIGUEZ@GMAIL.COM</t>
        </is>
      </c>
      <c r="K27" s="2" t="inlineStr">
        <is>
          <t>S0170876</t>
        </is>
      </c>
      <c r="L27" s="2" t="inlineStr">
        <is>
          <t>2026-09-20T01:43:21.108Z</t>
        </is>
      </c>
    </row>
    <row r="28">
      <c r="A28" s="2" t="inlineStr">
        <is>
          <t>20183732031</t>
        </is>
      </c>
      <c r="B28" s="2" t="inlineStr">
        <is>
          <t>ASOCIACION DE PRODUCTORES DE ROCOTO Y PRODUCTOS AGRICOLAS DE OXAPAMPA</t>
        </is>
      </c>
      <c r="C28" s="2" t="inlineStr">
        <is>
          <t>ASOCIACION</t>
        </is>
      </c>
      <c r="D28" s="2" t="inlineStr">
        <is>
          <t>BAJA DE OFICIO</t>
        </is>
      </c>
      <c r="E28" s="2" t="inlineStr">
        <is>
          <t>HABIDO</t>
        </is>
      </c>
      <c r="F28" s="2" t="inlineStr">
        <is>
          <t>PASCO</t>
        </is>
      </c>
      <c r="G28" s="2" t="inlineStr">
        <is>
          <t>OXAPAMPA</t>
        </is>
      </c>
      <c r="H28" s="2" t="inlineStr">
        <is>
          <t>OXAPAMPA</t>
        </is>
      </c>
      <c r="I28" s="2" t="n"/>
      <c r="J28" s="2" t="n"/>
      <c r="K28" s="2" t="n"/>
      <c r="L28" s="2" t="inlineStr">
        <is>
          <t>2026-09-20T01:43:21.108Z</t>
        </is>
      </c>
    </row>
    <row r="29">
      <c r="A29" s="2" t="inlineStr">
        <is>
          <t>20200880448</t>
        </is>
      </c>
      <c r="B29" s="2" t="inlineStr">
        <is>
          <t>COOPERATIVA AGRARIA CAFETALERA JORGE CHAVEZ LTDA</t>
        </is>
      </c>
      <c r="C29" s="2" t="inlineStr">
        <is>
          <t>COOPERATIVAS, SAIS, CAPS</t>
        </is>
      </c>
      <c r="D29" s="2" t="inlineStr">
        <is>
          <t>ACTIVO</t>
        </is>
      </c>
      <c r="E29" s="2" t="inlineStr">
        <is>
          <t>HABIDO</t>
        </is>
      </c>
      <c r="F29" s="2" t="inlineStr">
        <is>
          <t>CUSCO</t>
        </is>
      </c>
      <c r="G29" s="2" t="inlineStr">
        <is>
          <t>CALCA</t>
        </is>
      </c>
      <c r="H29" s="2" t="inlineStr">
        <is>
          <t>YANATILE</t>
        </is>
      </c>
      <c r="I29" s="2" t="n"/>
      <c r="J29" s="2" t="n"/>
      <c r="K29" s="2" t="n"/>
      <c r="L29" s="2" t="inlineStr">
        <is>
          <t>2026-09-20T01:43:21.108Z</t>
        </is>
      </c>
    </row>
    <row r="30">
      <c r="A30" s="2" t="inlineStr">
        <is>
          <t>20204028061</t>
        </is>
      </c>
      <c r="B30" s="2" t="inlineStr">
        <is>
          <t>COOPERATIVA COMUNAL SAN PEDRO DE CAJAS</t>
        </is>
      </c>
      <c r="C30" s="2" t="inlineStr">
        <is>
          <t>COOPERATIVAS, SAIS, CAPS</t>
        </is>
      </c>
      <c r="D30" s="2" t="inlineStr">
        <is>
          <t>ACTIVO</t>
        </is>
      </c>
      <c r="E30" s="2" t="inlineStr">
        <is>
          <t>HABIDO</t>
        </is>
      </c>
      <c r="F30" s="2" t="inlineStr">
        <is>
          <t>JUNIN</t>
        </is>
      </c>
      <c r="G30" s="2" t="inlineStr">
        <is>
          <t>TARMA</t>
        </is>
      </c>
      <c r="H30" s="2" t="inlineStr">
        <is>
          <t>SAN PEDRO DE CAJAS</t>
        </is>
      </c>
      <c r="I30" s="2" t="n"/>
      <c r="J30" s="2" t="n"/>
      <c r="K30" s="2" t="n"/>
      <c r="L30" s="2" t="inlineStr">
        <is>
          <t>2026-09-20T01:43:21.108Z</t>
        </is>
      </c>
    </row>
    <row r="31">
      <c r="A31" s="2" t="inlineStr">
        <is>
          <t>20287980672</t>
        </is>
      </c>
      <c r="B31" s="2" t="inlineStr">
        <is>
          <t>COMUNIDAD NATIVA TRES ISLAS</t>
        </is>
      </c>
      <c r="C31" s="2" t="inlineStr">
        <is>
          <t>COMUNIDAD CAMPESINA, NATIVA</t>
        </is>
      </c>
      <c r="D31" s="2" t="inlineStr">
        <is>
          <t>ACTIVO</t>
        </is>
      </c>
      <c r="E31" s="2" t="inlineStr">
        <is>
          <t>HABIDO</t>
        </is>
      </c>
      <c r="F31" s="2" t="inlineStr">
        <is>
          <t>MADRE DE DIOS</t>
        </is>
      </c>
      <c r="G31" s="2" t="inlineStr">
        <is>
          <t>TAMBOPATA</t>
        </is>
      </c>
      <c r="H31" s="2" t="inlineStr">
        <is>
          <t>TAMBOPATA</t>
        </is>
      </c>
      <c r="I31" s="2" t="n"/>
      <c r="J31" s="2" t="n"/>
      <c r="K31" s="2" t="n"/>
      <c r="L31" s="2" t="inlineStr">
        <is>
          <t>2026-09-20T01:43:21.108Z</t>
        </is>
      </c>
    </row>
    <row r="32">
      <c r="A32" s="2" t="inlineStr">
        <is>
          <t>20323699365</t>
        </is>
      </c>
      <c r="B32" s="2" t="inlineStr">
        <is>
          <t>INVERSIONES PERUALP S.A.</t>
        </is>
      </c>
      <c r="C32" s="2" t="inlineStr">
        <is>
          <t>SOCIEDAD ANONIMA</t>
        </is>
      </c>
      <c r="D32" s="2" t="inlineStr">
        <is>
          <t>ACTIVO</t>
        </is>
      </c>
      <c r="E32" s="2" t="inlineStr">
        <is>
          <t>HABIDO</t>
        </is>
      </c>
      <c r="F32" s="2" t="inlineStr">
        <is>
          <t>PASCO</t>
        </is>
      </c>
      <c r="G32" s="2" t="inlineStr">
        <is>
          <t>OXAPAMPA</t>
        </is>
      </c>
      <c r="H32" s="2" t="inlineStr">
        <is>
          <t>CHONTABAMBA</t>
        </is>
      </c>
      <c r="I32" s="2" t="inlineStr">
        <is>
          <t>063462465</t>
        </is>
      </c>
      <c r="J32" s="2" t="inlineStr">
        <is>
          <t>jduarte@floralpperu.com</t>
        </is>
      </c>
      <c r="K32" s="2" t="inlineStr">
        <is>
          <t>B0014648</t>
        </is>
      </c>
      <c r="L32" s="2" t="inlineStr">
        <is>
          <t>2026-09-20T01:43:21.108Z</t>
        </is>
      </c>
    </row>
    <row r="33">
      <c r="A33" s="2" t="inlineStr">
        <is>
          <t>20326767400</t>
        </is>
      </c>
      <c r="B33" s="2" t="inlineStr">
        <is>
          <t>ASOC.C.DE ACOPIO D.LECHE SR.D.L.MILAGROS</t>
        </is>
      </c>
      <c r="C33" s="2" t="inlineStr">
        <is>
          <t>ASOCIACION</t>
        </is>
      </c>
      <c r="D33" s="2" t="inlineStr">
        <is>
          <t>ACTIVO</t>
        </is>
      </c>
      <c r="E33" s="2" t="inlineStr">
        <is>
          <t>HABIDO</t>
        </is>
      </c>
      <c r="F33" s="2" t="inlineStr">
        <is>
          <t>AREQUIPA</t>
        </is>
      </c>
      <c r="G33" s="2" t="inlineStr">
        <is>
          <t>CAYLLOMA</t>
        </is>
      </c>
      <c r="H33" s="2" t="inlineStr">
        <is>
          <t>LLUTA</t>
        </is>
      </c>
      <c r="I33" s="2" t="inlineStr">
        <is>
          <t>958996698</t>
        </is>
      </c>
      <c r="J33" s="2" t="inlineStr">
        <is>
          <t>calmilagroscontabilidad@hotmail.com</t>
        </is>
      </c>
      <c r="K33" s="2" t="inlineStr">
        <is>
          <t>S2943858</t>
        </is>
      </c>
      <c r="L33" s="2" t="inlineStr">
        <is>
          <t>2026-09-20T01:43:21.108Z</t>
        </is>
      </c>
    </row>
    <row r="34">
      <c r="A34" s="2" t="inlineStr">
        <is>
          <t>20327993705</t>
        </is>
      </c>
      <c r="B34" s="2" t="inlineStr">
        <is>
          <t>CENTRO DE ACOPIO DE LECHE LUIS PASTEUR</t>
        </is>
      </c>
      <c r="C34" s="2" t="inlineStr">
        <is>
          <t>ASOCIACION</t>
        </is>
      </c>
      <c r="D34" s="2" t="inlineStr">
        <is>
          <t>ACTIVO</t>
        </is>
      </c>
      <c r="E34" s="2" t="inlineStr">
        <is>
          <t>HABIDO</t>
        </is>
      </c>
      <c r="F34" s="2" t="inlineStr">
        <is>
          <t>AREQUIPA</t>
        </is>
      </c>
      <c r="G34" s="2" t="inlineStr">
        <is>
          <t>CAYLLOMA</t>
        </is>
      </c>
      <c r="H34" s="2" t="inlineStr">
        <is>
          <t>MAJES</t>
        </is>
      </c>
      <c r="I34" s="2" t="n"/>
      <c r="J34" s="2" t="n"/>
      <c r="K34" s="2" t="n"/>
      <c r="L34" s="2" t="inlineStr">
        <is>
          <t>2026-09-20T01:43:21.108Z</t>
        </is>
      </c>
    </row>
    <row r="35">
      <c r="A35" s="2" t="inlineStr">
        <is>
          <t>20352266052</t>
        </is>
      </c>
      <c r="B35" s="2" t="inlineStr">
        <is>
          <t>ASOCIACION DE PRODUCTORES DE PALMITO DE AGUAYTIA</t>
        </is>
      </c>
      <c r="C35" s="2" t="inlineStr">
        <is>
          <t>ASOCIACION</t>
        </is>
      </c>
      <c r="D35" s="2" t="inlineStr">
        <is>
          <t>BAJA DE OFICIO</t>
        </is>
      </c>
      <c r="E35" s="2" t="inlineStr">
        <is>
          <t>NO HABIDO</t>
        </is>
      </c>
      <c r="F35" s="2" t="inlineStr">
        <is>
          <t>UCAYALI</t>
        </is>
      </c>
      <c r="G35" s="2" t="inlineStr">
        <is>
          <t>PADRE ABAD</t>
        </is>
      </c>
      <c r="H35" s="2" t="inlineStr">
        <is>
          <t>PADRE ABAD</t>
        </is>
      </c>
      <c r="I35" s="2" t="n"/>
      <c r="J35" s="2" t="n"/>
      <c r="K35" s="2" t="n"/>
      <c r="L35" s="2" t="inlineStr">
        <is>
          <t>2026-09-20T01:43:21.108Z</t>
        </is>
      </c>
    </row>
    <row r="36">
      <c r="A36" s="2" t="inlineStr">
        <is>
          <t>20352417018</t>
        </is>
      </c>
      <c r="B36" s="2" t="inlineStr">
        <is>
          <t>COOPERATIVA AGRARIA DE CACAOTEROS TECNIFICADOS DE PADRE ABAD</t>
        </is>
      </c>
      <c r="C36" s="2" t="inlineStr">
        <is>
          <t>COOPERATIVAS, SAIS, CAPS</t>
        </is>
      </c>
      <c r="D36" s="2" t="inlineStr">
        <is>
          <t>SUSPENSION TEMPORAL</t>
        </is>
      </c>
      <c r="E36" s="2" t="inlineStr">
        <is>
          <t>HABIDO</t>
        </is>
      </c>
      <c r="F36" s="2" t="inlineStr">
        <is>
          <t>UCAYALI</t>
        </is>
      </c>
      <c r="G36" s="2" t="inlineStr">
        <is>
          <t>PADRE ABAD</t>
        </is>
      </c>
      <c r="H36" s="2" t="inlineStr">
        <is>
          <t>IRAZOLA</t>
        </is>
      </c>
      <c r="I36" s="2" t="inlineStr">
        <is>
          <t>576387</t>
        </is>
      </c>
      <c r="J36" s="2" t="n"/>
      <c r="K36" s="2" t="inlineStr">
        <is>
          <t>S0374689</t>
        </is>
      </c>
      <c r="L36" s="2" t="inlineStr">
        <is>
          <t>2026-09-20T01:43:21.108Z</t>
        </is>
      </c>
    </row>
    <row r="37">
      <c r="A37" s="2" t="inlineStr">
        <is>
          <t>20352423921</t>
        </is>
      </c>
      <c r="B37" s="2" t="inlineStr">
        <is>
          <t>COOPERATIVA AGRARIA CAFETALERA DIVISORIA LTDA</t>
        </is>
      </c>
      <c r="C37" s="2" t="inlineStr">
        <is>
          <t>COOPERATIVAS, SAIS, CAPS</t>
        </is>
      </c>
      <c r="D37" s="2" t="inlineStr">
        <is>
          <t>ACTIVO</t>
        </is>
      </c>
      <c r="E37" s="2" t="inlineStr">
        <is>
          <t>HABIDO</t>
        </is>
      </c>
      <c r="F37" s="2" t="inlineStr">
        <is>
          <t>HUANUCO</t>
        </is>
      </c>
      <c r="G37" s="2" t="inlineStr">
        <is>
          <t>LEONCIO PRADO</t>
        </is>
      </c>
      <c r="H37" s="2" t="inlineStr">
        <is>
          <t>LUYANDO</t>
        </is>
      </c>
      <c r="I37" s="2" t="inlineStr">
        <is>
          <t>947595969</t>
        </is>
      </c>
      <c r="J37" s="2" t="inlineStr">
        <is>
          <t>gerencia@cacdivisoria.com</t>
        </is>
      </c>
      <c r="K37" s="2" t="inlineStr">
        <is>
          <t>S0596909</t>
        </is>
      </c>
      <c r="L37" s="2" t="inlineStr">
        <is>
          <t>2026-09-20T01:43:21.108Z</t>
        </is>
      </c>
    </row>
    <row r="38">
      <c r="A38" s="2" t="inlineStr">
        <is>
          <t>20365575674</t>
        </is>
      </c>
      <c r="B38" s="2" t="inlineStr">
        <is>
          <t>COMUNIDAD CAMPESINA SAN ANTONIO DE RANCAS</t>
        </is>
      </c>
      <c r="C38" s="2" t="inlineStr">
        <is>
          <t>COMUNIDAD CAMPESINA, NATIVA</t>
        </is>
      </c>
      <c r="D38" s="2" t="inlineStr">
        <is>
          <t>ACTIVO</t>
        </is>
      </c>
      <c r="E38" s="2" t="inlineStr">
        <is>
          <t>HABIDO</t>
        </is>
      </c>
      <c r="F38" s="2" t="inlineStr">
        <is>
          <t>PASCO</t>
        </is>
      </c>
      <c r="G38" s="2" t="inlineStr">
        <is>
          <t>PASCO</t>
        </is>
      </c>
      <c r="H38" s="2" t="inlineStr">
        <is>
          <t>SIMON BOLIVAR</t>
        </is>
      </c>
      <c r="I38" s="2" t="n"/>
      <c r="J38" s="2" t="n"/>
      <c r="K38" s="2" t="inlineStr">
        <is>
          <t>S2209855</t>
        </is>
      </c>
      <c r="L38" s="2" t="inlineStr">
        <is>
          <t>2026-09-20T01:43:21.108Z</t>
        </is>
      </c>
    </row>
    <row r="39">
      <c r="A39" s="2" t="inlineStr">
        <is>
          <t>20393152207</t>
        </is>
      </c>
      <c r="B39" s="2" t="inlineStr">
        <is>
          <t>COOPERATIVA AGRO INDUSTRIAL APCTVASH</t>
        </is>
      </c>
      <c r="C39" s="2" t="inlineStr">
        <is>
          <t>COOPERATIVAS, SAIS, CAPS</t>
        </is>
      </c>
      <c r="D39" s="2" t="inlineStr">
        <is>
          <t>ACTIVO</t>
        </is>
      </c>
      <c r="E39" s="2" t="inlineStr">
        <is>
          <t>HABIDO</t>
        </is>
      </c>
      <c r="F39" s="2" t="inlineStr">
        <is>
          <t>UCAYALI</t>
        </is>
      </c>
      <c r="G39" s="2" t="inlineStr">
        <is>
          <t>PADRE ABAD</t>
        </is>
      </c>
      <c r="H39" s="2" t="inlineStr">
        <is>
          <t>PADRE ABAD</t>
        </is>
      </c>
      <c r="I39" s="2" t="inlineStr">
        <is>
          <t>061-794794</t>
        </is>
      </c>
      <c r="J39" s="2" t="n"/>
      <c r="K39" s="2" t="inlineStr">
        <is>
          <t>S0490351</t>
        </is>
      </c>
      <c r="L39" s="2" t="inlineStr">
        <is>
          <t>2026-09-20T01:43:21.108Z</t>
        </is>
      </c>
    </row>
    <row r="40">
      <c r="A40" s="2" t="inlineStr">
        <is>
          <t>20393335620</t>
        </is>
      </c>
      <c r="B40" s="2" t="inlineStr">
        <is>
          <t>ASOCIACIÓN DE PRODUCTORES ECOLÓGICOS DEL CASERÍO SAN CRISTÓBAL DE AGUA BLANCA</t>
        </is>
      </c>
      <c r="C40" s="2" t="inlineStr">
        <is>
          <t>ASOCIACION</t>
        </is>
      </c>
      <c r="D40" s="2" t="inlineStr">
        <is>
          <t>BAJA DE OFICIO</t>
        </is>
      </c>
      <c r="E40" s="2" t="inlineStr">
        <is>
          <t>HABIDO</t>
        </is>
      </c>
      <c r="F40" s="2" t="inlineStr">
        <is>
          <t>UCAYALI</t>
        </is>
      </c>
      <c r="G40" s="2" t="inlineStr">
        <is>
          <t>CORONEL PORTILLO</t>
        </is>
      </c>
      <c r="H40" s="2" t="inlineStr">
        <is>
          <t>CAMPOVERDE</t>
        </is>
      </c>
      <c r="I40" s="2" t="n"/>
      <c r="J40" s="2" t="n"/>
      <c r="K40" s="2" t="n"/>
      <c r="L40" s="2" t="inlineStr">
        <is>
          <t>2026-09-20T01:43:21.108Z</t>
        </is>
      </c>
    </row>
    <row r="41">
      <c r="A41" s="2" t="inlineStr">
        <is>
          <t>20393415062</t>
        </is>
      </c>
      <c r="B41" s="2" t="inlineStr">
        <is>
          <t>ASOCIACION AGROINDUSTRIAS PROGRESO</t>
        </is>
      </c>
      <c r="C41" s="2" t="inlineStr">
        <is>
          <t>ASOCIACION</t>
        </is>
      </c>
      <c r="D41" s="2" t="inlineStr">
        <is>
          <t>ACTIVO</t>
        </is>
      </c>
      <c r="E41" s="2" t="inlineStr">
        <is>
          <t>HABIDO</t>
        </is>
      </c>
      <c r="F41" s="2" t="inlineStr">
        <is>
          <t>UCAYALI</t>
        </is>
      </c>
      <c r="G41" s="2" t="inlineStr">
        <is>
          <t>PADRE ABAD</t>
        </is>
      </c>
      <c r="H41" s="2" t="inlineStr">
        <is>
          <t>PADRE ABAD</t>
        </is>
      </c>
      <c r="I41" s="2" t="inlineStr">
        <is>
          <t>981676442</t>
        </is>
      </c>
      <c r="J41" s="2" t="inlineStr">
        <is>
          <t>FVARASCOMITIVOS@MAIL.COM</t>
        </is>
      </c>
      <c r="K41" s="2" t="inlineStr">
        <is>
          <t>B0788802</t>
        </is>
      </c>
      <c r="L41" s="2" t="inlineStr">
        <is>
          <t>2026-09-20T01:43:21.108Z</t>
        </is>
      </c>
    </row>
    <row r="42">
      <c r="A42" s="2" t="inlineStr">
        <is>
          <t>20393449471</t>
        </is>
      </c>
      <c r="B42" s="2" t="inlineStr">
        <is>
          <t>CENTRO UNICO DE AGRICULTORES PLATANEROS DE LA PROVINCIA DE PADRE ABAD</t>
        </is>
      </c>
      <c r="C42" s="2" t="inlineStr">
        <is>
          <t>ASOCIACION</t>
        </is>
      </c>
      <c r="D42" s="2" t="inlineStr">
        <is>
          <t>BAJA DE OFICIO</t>
        </is>
      </c>
      <c r="E42" s="2" t="inlineStr">
        <is>
          <t>HABIDO</t>
        </is>
      </c>
      <c r="F42" s="2" t="inlineStr">
        <is>
          <t>UCAYALI</t>
        </is>
      </c>
      <c r="G42" s="2" t="inlineStr">
        <is>
          <t>PADRE ABAD</t>
        </is>
      </c>
      <c r="H42" s="2" t="inlineStr">
        <is>
          <t>PADRE ABAD</t>
        </is>
      </c>
      <c r="I42" s="2" t="inlineStr">
        <is>
          <t>061-961956251</t>
        </is>
      </c>
      <c r="J42" s="2" t="n"/>
      <c r="K42" s="2" t="inlineStr">
        <is>
          <t>S0433032</t>
        </is>
      </c>
      <c r="L42" s="2" t="inlineStr">
        <is>
          <t>2026-09-20T01:43:21.108Z</t>
        </is>
      </c>
    </row>
    <row r="43">
      <c r="A43" s="2" t="inlineStr">
        <is>
          <t>20393576660</t>
        </is>
      </c>
      <c r="B43" s="2" t="inlineStr">
        <is>
          <t>ASOCIACION DE PRODUCTORES ECOLOGICOS EL PIMENTAL</t>
        </is>
      </c>
      <c r="C43" s="2" t="inlineStr">
        <is>
          <t>ASOCIACION</t>
        </is>
      </c>
      <c r="D43" s="2" t="inlineStr">
        <is>
          <t>ACTIVO</t>
        </is>
      </c>
      <c r="E43" s="2" t="inlineStr">
        <is>
          <t>HABIDO</t>
        </is>
      </c>
      <c r="F43" s="2" t="inlineStr">
        <is>
          <t>UCAYALI</t>
        </is>
      </c>
      <c r="G43" s="2" t="inlineStr">
        <is>
          <t>CORONEL PORTILLO</t>
        </is>
      </c>
      <c r="H43" s="2" t="inlineStr">
        <is>
          <t>CAMPOVERDE</t>
        </is>
      </c>
      <c r="I43" s="2" t="n"/>
      <c r="J43" s="2" t="n"/>
      <c r="K43" s="2" t="n"/>
      <c r="L43" s="2" t="inlineStr">
        <is>
          <t>2026-09-20T01:43:21.108Z</t>
        </is>
      </c>
    </row>
    <row r="44">
      <c r="A44" s="2" t="inlineStr">
        <is>
          <t>20393593670</t>
        </is>
      </c>
      <c r="B44" s="2" t="inlineStr">
        <is>
          <t>COMITE CENTRAL CON DESARROLLO AL FUTURO DE CURIMANA</t>
        </is>
      </c>
      <c r="C44" s="2" t="inlineStr">
        <is>
          <t>ASOCIACION</t>
        </is>
      </c>
      <c r="D44" s="2" t="inlineStr">
        <is>
          <t>BAJA DE OFICIO</t>
        </is>
      </c>
      <c r="E44" s="2" t="inlineStr">
        <is>
          <t>NO HABIDO</t>
        </is>
      </c>
      <c r="F44" s="2" t="inlineStr">
        <is>
          <t>UCAYALI</t>
        </is>
      </c>
      <c r="G44" s="2" t="inlineStr">
        <is>
          <t>PADRE ABAD</t>
        </is>
      </c>
      <c r="H44" s="2" t="inlineStr">
        <is>
          <t>CURIMANA</t>
        </is>
      </c>
      <c r="I44" s="2" t="n"/>
      <c r="J44" s="2" t="n"/>
      <c r="K44" s="2" t="n"/>
      <c r="L44" s="2" t="inlineStr">
        <is>
          <t>2026-09-20T01:43:21.108Z</t>
        </is>
      </c>
    </row>
    <row r="45">
      <c r="A45" s="2" t="inlineStr">
        <is>
          <t>20393692228</t>
        </is>
      </c>
      <c r="B45" s="2" t="inlineStr">
        <is>
          <t>COOPERATIVA AGRARIA CACAOTERA SAN ALEJANDRO LTDA</t>
        </is>
      </c>
      <c r="C45" s="2" t="inlineStr">
        <is>
          <t>COOPERATIVAS, SAIS, CAPS</t>
        </is>
      </c>
      <c r="D45" s="2" t="inlineStr">
        <is>
          <t>ACTIVO</t>
        </is>
      </c>
      <c r="E45" s="2" t="inlineStr">
        <is>
          <t>HABIDO</t>
        </is>
      </c>
      <c r="F45" s="2" t="inlineStr">
        <is>
          <t>UCAYALI</t>
        </is>
      </c>
      <c r="G45" s="2" t="inlineStr">
        <is>
          <t>PADRE ABAD</t>
        </is>
      </c>
      <c r="H45" s="2" t="inlineStr">
        <is>
          <t>IRAZOLA</t>
        </is>
      </c>
      <c r="I45" s="2" t="n"/>
      <c r="J45" s="2" t="n"/>
      <c r="K45" s="2" t="n"/>
      <c r="L45" s="2" t="inlineStr">
        <is>
          <t>2026-09-20T01:43:21.108Z</t>
        </is>
      </c>
    </row>
    <row r="46">
      <c r="A46" s="2" t="inlineStr">
        <is>
          <t>20393757290</t>
        </is>
      </c>
      <c r="B46" s="2" t="inlineStr">
        <is>
          <t>ASOCIACION DE AGRICULTORES DEL CENTRO POBLADO SAN JOSE DE YARINACOCHA</t>
        </is>
      </c>
      <c r="C46" s="2" t="inlineStr">
        <is>
          <t>ASOCIACION</t>
        </is>
      </c>
      <c r="D46" s="2" t="inlineStr">
        <is>
          <t>BAJA DE OFICIO</t>
        </is>
      </c>
      <c r="E46" s="2" t="inlineStr">
        <is>
          <t>HABIDO</t>
        </is>
      </c>
      <c r="F46" s="2" t="inlineStr">
        <is>
          <t>UCAYALI</t>
        </is>
      </c>
      <c r="G46" s="2" t="inlineStr">
        <is>
          <t>CORONEL PORTILLO</t>
        </is>
      </c>
      <c r="H46" s="2" t="inlineStr">
        <is>
          <t>YARINACOCHA</t>
        </is>
      </c>
      <c r="I46" s="2" t="n"/>
      <c r="J46" s="2" t="n"/>
      <c r="K46" s="2" t="n"/>
      <c r="L46" s="2" t="inlineStr">
        <is>
          <t>2026-09-20T01:43:21.108Z</t>
        </is>
      </c>
    </row>
    <row r="47">
      <c r="A47" s="2" t="inlineStr">
        <is>
          <t>20393786044</t>
        </is>
      </c>
      <c r="B47" s="2" t="inlineStr">
        <is>
          <t>COOPERATIVA AGRARIA CAFETALERA COORDILLERA AZUL DE UCAYALI LTDA</t>
        </is>
      </c>
      <c r="C47" s="2" t="inlineStr">
        <is>
          <t>COOPERATIVAS, SAIS, CAPS</t>
        </is>
      </c>
      <c r="D47" s="2" t="inlineStr">
        <is>
          <t>ACTIVO</t>
        </is>
      </c>
      <c r="E47" s="2" t="inlineStr">
        <is>
          <t>HABIDO</t>
        </is>
      </c>
      <c r="F47" s="2" t="inlineStr">
        <is>
          <t>UCAYALI</t>
        </is>
      </c>
      <c r="G47" s="2" t="inlineStr">
        <is>
          <t>PADRE ABAD</t>
        </is>
      </c>
      <c r="H47" s="2" t="inlineStr">
        <is>
          <t>PADRE ABAD</t>
        </is>
      </c>
      <c r="I47" s="2" t="n"/>
      <c r="J47" s="2" t="n"/>
      <c r="K47" s="2" t="n"/>
      <c r="L47" s="2" t="inlineStr">
        <is>
          <t>2026-09-20T01:43:21.108Z</t>
        </is>
      </c>
    </row>
    <row r="48">
      <c r="A48" s="2" t="inlineStr">
        <is>
          <t>20393816211</t>
        </is>
      </c>
      <c r="B48" s="2" t="inlineStr">
        <is>
          <t>COOPERATIVA AGRARIA SAN JUAN BAUTISTA</t>
        </is>
      </c>
      <c r="C48" s="2" t="inlineStr">
        <is>
          <t>COOPERATIVAS, SAIS, CAPS</t>
        </is>
      </c>
      <c r="D48" s="2" t="inlineStr">
        <is>
          <t>ACTIVO</t>
        </is>
      </c>
      <c r="E48" s="2" t="inlineStr">
        <is>
          <t>HABIDO</t>
        </is>
      </c>
      <c r="F48" s="2" t="inlineStr">
        <is>
          <t>UCAYALI</t>
        </is>
      </c>
      <c r="G48" s="2" t="inlineStr">
        <is>
          <t>PADRE ABAD</t>
        </is>
      </c>
      <c r="H48" s="2" t="inlineStr">
        <is>
          <t>IRAZOLA</t>
        </is>
      </c>
      <c r="I48" s="2" t="n"/>
      <c r="J48" s="2" t="n"/>
      <c r="K48" s="2" t="n"/>
      <c r="L48" s="2" t="inlineStr">
        <is>
          <t>2026-09-20T01:43:21.108Z</t>
        </is>
      </c>
    </row>
    <row r="49">
      <c r="A49" s="2" t="inlineStr">
        <is>
          <t>20393882868</t>
        </is>
      </c>
      <c r="B49" s="2" t="inlineStr">
        <is>
          <t>COOPERATIVA AGRARIA ASCAH</t>
        </is>
      </c>
      <c r="C49" s="2" t="inlineStr">
        <is>
          <t>COOPERATIVAS, SAIS, CAPS</t>
        </is>
      </c>
      <c r="D49" s="2" t="inlineStr">
        <is>
          <t>ACTIVO</t>
        </is>
      </c>
      <c r="E49" s="2" t="inlineStr">
        <is>
          <t>HABIDO</t>
        </is>
      </c>
      <c r="F49" s="2" t="inlineStr">
        <is>
          <t>UCAYALI</t>
        </is>
      </c>
      <c r="G49" s="2" t="inlineStr">
        <is>
          <t>PADRE ABAD</t>
        </is>
      </c>
      <c r="H49" s="2" t="inlineStr">
        <is>
          <t>PADRE ABAD</t>
        </is>
      </c>
      <c r="I49" s="2" t="n"/>
      <c r="J49" s="2" t="n"/>
      <c r="K49" s="2" t="n"/>
      <c r="L49" s="2" t="inlineStr">
        <is>
          <t>2026-09-20T01:43:21.108Z</t>
        </is>
      </c>
    </row>
    <row r="50">
      <c r="A50" s="2" t="inlineStr">
        <is>
          <t>20393972000</t>
        </is>
      </c>
      <c r="B50" s="2" t="inlineStr">
        <is>
          <t>ASOCIACION DE MUJERES EMPRENDEDORAS FLOR DE BOQUERON</t>
        </is>
      </c>
      <c r="C50" s="2" t="inlineStr">
        <is>
          <t>ASOCIACION</t>
        </is>
      </c>
      <c r="D50" s="2" t="inlineStr">
        <is>
          <t>ACTIVO</t>
        </is>
      </c>
      <c r="E50" s="2" t="inlineStr">
        <is>
          <t>HABIDO</t>
        </is>
      </c>
      <c r="F50" s="2" t="inlineStr">
        <is>
          <t>UCAYALI</t>
        </is>
      </c>
      <c r="G50" s="2" t="inlineStr">
        <is>
          <t>PADRE ABAD</t>
        </is>
      </c>
      <c r="H50" s="2" t="inlineStr">
        <is>
          <t>BOQUERON</t>
        </is>
      </c>
      <c r="I50" s="2" t="inlineStr">
        <is>
          <t>937440761</t>
        </is>
      </c>
      <c r="J50" s="2" t="inlineStr">
        <is>
          <t>godoyyanac@gmail.com</t>
        </is>
      </c>
      <c r="K50" s="2" t="inlineStr">
        <is>
          <t>S1555602</t>
        </is>
      </c>
      <c r="L50" s="2" t="inlineStr">
        <is>
          <t>2026-09-20T01:43:21.108Z</t>
        </is>
      </c>
    </row>
    <row r="51">
      <c r="A51" s="2" t="inlineStr">
        <is>
          <t>20393981173</t>
        </is>
      </c>
      <c r="B51" s="2" t="inlineStr">
        <is>
          <t>ASOCIACION DE PRODUCTORES AGRARIOS SANTA ELENA</t>
        </is>
      </c>
      <c r="C51" s="2" t="inlineStr">
        <is>
          <t>ASOCIACION</t>
        </is>
      </c>
      <c r="D51" s="2" t="inlineStr">
        <is>
          <t>ACTIVO</t>
        </is>
      </c>
      <c r="E51" s="2" t="inlineStr">
        <is>
          <t>HABIDO</t>
        </is>
      </c>
      <c r="F51" s="2" t="inlineStr">
        <is>
          <t>UCAYALI</t>
        </is>
      </c>
      <c r="G51" s="2" t="inlineStr">
        <is>
          <t>CORONEL PORTILLO</t>
        </is>
      </c>
      <c r="H51" s="2" t="inlineStr">
        <is>
          <t>CALLERIA</t>
        </is>
      </c>
      <c r="I51" s="2" t="n"/>
      <c r="J51" s="2" t="n"/>
      <c r="K51" s="2" t="inlineStr">
        <is>
          <t>S0846945</t>
        </is>
      </c>
      <c r="L51" s="2" t="inlineStr">
        <is>
          <t>2026-09-20T01:43:21.108Z</t>
        </is>
      </c>
    </row>
    <row r="52">
      <c r="A52" s="2" t="inlineStr">
        <is>
          <t>20402648504</t>
        </is>
      </c>
      <c r="B52" s="2" t="inlineStr">
        <is>
          <t>COOPERATIVA AGRARIA KIVINAKI</t>
        </is>
      </c>
      <c r="C52" s="2" t="inlineStr">
        <is>
          <t>COOPERATIVAS, SAIS, CAPS</t>
        </is>
      </c>
      <c r="D52" s="2" t="inlineStr">
        <is>
          <t>ACTIVO</t>
        </is>
      </c>
      <c r="E52" s="2" t="inlineStr">
        <is>
          <t>HABIDO</t>
        </is>
      </c>
      <c r="F52" s="2" t="inlineStr">
        <is>
          <t>JUNIN</t>
        </is>
      </c>
      <c r="G52" s="2" t="inlineStr">
        <is>
          <t>CHANCHAMAYO</t>
        </is>
      </c>
      <c r="H52" s="2" t="inlineStr">
        <is>
          <t>PERENE</t>
        </is>
      </c>
      <c r="I52" s="2" t="n"/>
      <c r="J52" s="2" t="n"/>
      <c r="K52" s="2" t="inlineStr">
        <is>
          <t>S0750480</t>
        </is>
      </c>
      <c r="L52" s="2" t="inlineStr">
        <is>
          <t>2026-09-20T01:43:21.108Z</t>
        </is>
      </c>
    </row>
    <row r="53">
      <c r="A53" s="2" t="inlineStr">
        <is>
          <t>20404057805</t>
        </is>
      </c>
      <c r="B53" s="2" t="inlineStr">
        <is>
          <t>COOPERATIVA AGRARIA ACOPAGRO LTDA</t>
        </is>
      </c>
      <c r="C53" s="2" t="inlineStr">
        <is>
          <t>COOPERATIVAS, SAIS, CAPS</t>
        </is>
      </c>
      <c r="D53" s="2" t="inlineStr">
        <is>
          <t>ACTIVO</t>
        </is>
      </c>
      <c r="E53" s="2" t="inlineStr">
        <is>
          <t>HABIDO</t>
        </is>
      </c>
      <c r="F53" s="2" t="inlineStr">
        <is>
          <t>SAN MARTIN</t>
        </is>
      </c>
      <c r="G53" s="2" t="inlineStr">
        <is>
          <t>MARISCAL CACERES</t>
        </is>
      </c>
      <c r="H53" s="2" t="inlineStr">
        <is>
          <t>JUANJUI</t>
        </is>
      </c>
      <c r="I53" s="2" t="inlineStr">
        <is>
          <t>042545190</t>
        </is>
      </c>
      <c r="J53" s="2" t="inlineStr">
        <is>
          <t>contabilidad@acopagro.com.pe</t>
        </is>
      </c>
      <c r="K53" s="2" t="inlineStr">
        <is>
          <t>S0631562</t>
        </is>
      </c>
      <c r="L53" s="2" t="inlineStr">
        <is>
          <t>2026-09-20T01:42:58.155Z</t>
        </is>
      </c>
    </row>
    <row r="54">
      <c r="A54" s="2" t="inlineStr">
        <is>
          <t>20406542671</t>
        </is>
      </c>
      <c r="B54" s="2" t="inlineStr">
        <is>
          <t>SOCIEDAD PERUANA DE CRIADORES DE ALPACAS Y LLAMAS DE MACUSANI</t>
        </is>
      </c>
      <c r="C54" s="2" t="inlineStr">
        <is>
          <t>ASOCIACION</t>
        </is>
      </c>
      <c r="D54" s="2" t="inlineStr">
        <is>
          <t>ACTIVO</t>
        </is>
      </c>
      <c r="E54" s="2" t="inlineStr">
        <is>
          <t>HABIDO</t>
        </is>
      </c>
      <c r="F54" s="2" t="inlineStr">
        <is>
          <t>PUNO</t>
        </is>
      </c>
      <c r="G54" s="2" t="inlineStr">
        <is>
          <t>CARABAYA</t>
        </is>
      </c>
      <c r="H54" s="2" t="inlineStr">
        <is>
          <t>MACUSANI</t>
        </is>
      </c>
      <c r="I54" s="2" t="n"/>
      <c r="J54" s="2" t="n"/>
      <c r="K54" s="2" t="inlineStr">
        <is>
          <t>S1746405</t>
        </is>
      </c>
      <c r="L54" s="2" t="inlineStr">
        <is>
          <t>2026-09-20T01:43:21.108Z</t>
        </is>
      </c>
    </row>
    <row r="55">
      <c r="A55" s="2" t="inlineStr">
        <is>
          <t>20407808666</t>
        </is>
      </c>
      <c r="B55" s="2" t="inlineStr">
        <is>
          <t>COOPERATIVA AGRARIA PURIFOR - COOP PURIFOR</t>
        </is>
      </c>
      <c r="C55" s="2" t="inlineStr">
        <is>
          <t>COOPERATIVAS, SAIS, CAPS</t>
        </is>
      </c>
      <c r="D55" s="2" t="inlineStr">
        <is>
          <t>ACTIVO</t>
        </is>
      </c>
      <c r="E55" s="2" t="inlineStr">
        <is>
          <t>HABIDO</t>
        </is>
      </c>
      <c r="F55" s="2" t="inlineStr">
        <is>
          <t>ANCASH</t>
        </is>
      </c>
      <c r="G55" s="2" t="inlineStr">
        <is>
          <t>BOLOGNESI</t>
        </is>
      </c>
      <c r="H55" s="2" t="inlineStr">
        <is>
          <t>COLQUIOC</t>
        </is>
      </c>
      <c r="I55" s="2" t="inlineStr">
        <is>
          <t>985747811</t>
        </is>
      </c>
      <c r="J55" s="2" t="inlineStr">
        <is>
          <t>COOPPURIFOR@GMAIL.COM</t>
        </is>
      </c>
      <c r="K55" s="2" t="inlineStr">
        <is>
          <t>S2073812</t>
        </is>
      </c>
      <c r="L55" s="2" t="inlineStr">
        <is>
          <t>2026-09-20T01:43:21.108Z</t>
        </is>
      </c>
    </row>
    <row r="56">
      <c r="A56" s="2" t="inlineStr">
        <is>
          <t>20447686407</t>
        </is>
      </c>
      <c r="B56" s="2" t="inlineStr">
        <is>
          <t>ASOCIACION DE PRODUCTORES DE PIÑA DEL VALLE DE SAN GABAN</t>
        </is>
      </c>
      <c r="C56" s="2" t="inlineStr">
        <is>
          <t>ASOCIACION</t>
        </is>
      </c>
      <c r="D56" s="2" t="inlineStr">
        <is>
          <t>ACTIVO</t>
        </is>
      </c>
      <c r="E56" s="2" t="inlineStr">
        <is>
          <t>HABIDO</t>
        </is>
      </c>
      <c r="F56" s="2" t="inlineStr">
        <is>
          <t>PUNO</t>
        </is>
      </c>
      <c r="G56" s="2" t="inlineStr">
        <is>
          <t>CARABAYA</t>
        </is>
      </c>
      <c r="H56" s="2" t="inlineStr">
        <is>
          <t>SAN GABAN</t>
        </is>
      </c>
      <c r="I56" s="2" t="n"/>
      <c r="J56" s="2" t="n"/>
      <c r="K56" s="2" t="n"/>
      <c r="L56" s="2" t="inlineStr">
        <is>
          <t>2026-09-20T01:43:21.108Z</t>
        </is>
      </c>
    </row>
    <row r="57">
      <c r="A57" s="2" t="inlineStr">
        <is>
          <t>20447688281</t>
        </is>
      </c>
      <c r="B57" s="2" t="inlineStr">
        <is>
          <t>SOCIEDAD PERUANA DE CRIADORES DE ALPACAS Y LLAMAS DE PARATIA</t>
        </is>
      </c>
      <c r="C57" s="2" t="inlineStr">
        <is>
          <t>ASOCIACION</t>
        </is>
      </c>
      <c r="D57" s="2" t="inlineStr">
        <is>
          <t>ACTIVO</t>
        </is>
      </c>
      <c r="E57" s="2" t="inlineStr">
        <is>
          <t>HABIDO</t>
        </is>
      </c>
      <c r="F57" s="2" t="inlineStr">
        <is>
          <t>PUNO</t>
        </is>
      </c>
      <c r="G57" s="2" t="inlineStr">
        <is>
          <t>LAMPA</t>
        </is>
      </c>
      <c r="H57" s="2" t="inlineStr">
        <is>
          <t>PARATIA</t>
        </is>
      </c>
      <c r="I57" s="2" t="inlineStr">
        <is>
          <t>332522</t>
        </is>
      </c>
      <c r="J57" s="2" t="inlineStr">
        <is>
          <t>CONTABLECIA@OUTLOOK.COM</t>
        </is>
      </c>
      <c r="K57" s="2" t="inlineStr">
        <is>
          <t>S0737671</t>
        </is>
      </c>
      <c r="L57" s="2" t="inlineStr">
        <is>
          <t>2026-09-20T01:43:21.108Z</t>
        </is>
      </c>
    </row>
    <row r="58">
      <c r="A58" s="2" t="inlineStr">
        <is>
          <t>20447888701</t>
        </is>
      </c>
      <c r="B58" s="2" t="inlineStr">
        <is>
          <t>COOPERATIVA AGRARIA INDUSTRIAL SAN GABAN LTDA.</t>
        </is>
      </c>
      <c r="C58" s="2" t="inlineStr">
        <is>
          <t>COOPERATIVAS, SAIS, CAPS</t>
        </is>
      </c>
      <c r="D58" s="2" t="inlineStr">
        <is>
          <t>ACTIVO</t>
        </is>
      </c>
      <c r="E58" s="2" t="inlineStr">
        <is>
          <t>HABIDO</t>
        </is>
      </c>
      <c r="F58" s="2" t="inlineStr">
        <is>
          <t>PUNO</t>
        </is>
      </c>
      <c r="G58" s="2" t="inlineStr">
        <is>
          <t>CARABAYA</t>
        </is>
      </c>
      <c r="H58" s="2" t="inlineStr">
        <is>
          <t>SAN GABAN</t>
        </is>
      </c>
      <c r="I58" s="2" t="inlineStr">
        <is>
          <t>051331522</t>
        </is>
      </c>
      <c r="J58" s="2" t="inlineStr">
        <is>
          <t>anibal_bk3@hotmail.com</t>
        </is>
      </c>
      <c r="K58" s="2" t="inlineStr">
        <is>
          <t>S0657969</t>
        </is>
      </c>
      <c r="L58" s="2" t="inlineStr">
        <is>
          <t>2026-09-20T01:43:21.108Z</t>
        </is>
      </c>
    </row>
    <row r="59">
      <c r="A59" s="2" t="inlineStr">
        <is>
          <t>20448031358</t>
        </is>
      </c>
      <c r="B59" s="2" t="inlineStr">
        <is>
          <t>ASOCIACION DE PRODUCTORES DE PAPAYA ANDINA ORGÁNICA DE LA PROVINCIA DE SANDIA</t>
        </is>
      </c>
      <c r="C59" s="2" t="inlineStr">
        <is>
          <t>ASOCIACION</t>
        </is>
      </c>
      <c r="D59" s="2" t="inlineStr">
        <is>
          <t>BAJA DE OFICIO</t>
        </is>
      </c>
      <c r="E59" s="2" t="inlineStr">
        <is>
          <t>NO HABIDO</t>
        </is>
      </c>
      <c r="F59" s="2" t="inlineStr">
        <is>
          <t>PUNO</t>
        </is>
      </c>
      <c r="G59" s="2" t="inlineStr">
        <is>
          <t>SANDIA</t>
        </is>
      </c>
      <c r="H59" s="2" t="inlineStr">
        <is>
          <t>SANDIA</t>
        </is>
      </c>
      <c r="I59" s="2" t="n"/>
      <c r="J59" s="2" t="n"/>
      <c r="K59" s="2" t="inlineStr">
        <is>
          <t>S2194874</t>
        </is>
      </c>
      <c r="L59" s="2" t="inlineStr">
        <is>
          <t>2026-09-20T01:43:21.108Z</t>
        </is>
      </c>
    </row>
    <row r="60">
      <c r="A60" s="2" t="inlineStr">
        <is>
          <t>20448277781</t>
        </is>
      </c>
      <c r="B60" s="2" t="inlineStr">
        <is>
          <t>COOPERATIVA AGRARIA INDUSTRIALIZADA CABANA LTDA</t>
        </is>
      </c>
      <c r="C60" s="2" t="inlineStr">
        <is>
          <t>COOPERATIVAS, SAIS, CAPS</t>
        </is>
      </c>
      <c r="D60" s="2" t="inlineStr">
        <is>
          <t>ACTIVO</t>
        </is>
      </c>
      <c r="E60" s="2" t="inlineStr">
        <is>
          <t>HABIDO</t>
        </is>
      </c>
      <c r="F60" s="2" t="inlineStr">
        <is>
          <t>PUNO</t>
        </is>
      </c>
      <c r="G60" s="2" t="inlineStr">
        <is>
          <t>SAN ROMAN</t>
        </is>
      </c>
      <c r="H60" s="2" t="inlineStr">
        <is>
          <t>CABANA</t>
        </is>
      </c>
      <c r="I60" s="2" t="inlineStr">
        <is>
          <t>980278888</t>
        </is>
      </c>
      <c r="J60" s="2" t="inlineStr">
        <is>
          <t>coopain.tesoreria@gmail.com</t>
        </is>
      </c>
      <c r="K60" s="2" t="inlineStr">
        <is>
          <t>S1070803</t>
        </is>
      </c>
      <c r="L60" s="2" t="inlineStr">
        <is>
          <t>2026-09-20T01:43:21.108Z</t>
        </is>
      </c>
    </row>
    <row r="61">
      <c r="A61" s="2" t="inlineStr">
        <is>
          <t>20448748902</t>
        </is>
      </c>
      <c r="B61" s="2" t="inlineStr">
        <is>
          <t>INDUSTRIAS AGROALIMENTOS EL ESTABLO SOCIEDAD COMERCIAL DE RESPONSABILIDAD LIMITADA</t>
        </is>
      </c>
      <c r="C61" s="2" t="inlineStr">
        <is>
          <t>SOC.COM.RESPONS. LTDA</t>
        </is>
      </c>
      <c r="D61" s="2" t="inlineStr">
        <is>
          <t>ACTIVO</t>
        </is>
      </c>
      <c r="E61" s="2" t="inlineStr">
        <is>
          <t>HABIDO</t>
        </is>
      </c>
      <c r="F61" s="2" t="inlineStr">
        <is>
          <t>PUNO</t>
        </is>
      </c>
      <c r="G61" s="2" t="inlineStr">
        <is>
          <t>LAMPA</t>
        </is>
      </c>
      <c r="H61" s="2" t="inlineStr">
        <is>
          <t>LAMPA</t>
        </is>
      </c>
      <c r="I61" s="2" t="n"/>
      <c r="J61" s="2" t="n"/>
      <c r="K61" s="2" t="n"/>
      <c r="L61" s="2" t="inlineStr">
        <is>
          <t>2026-09-20T01:43:21.108Z</t>
        </is>
      </c>
    </row>
    <row r="62">
      <c r="A62" s="2" t="inlineStr">
        <is>
          <t>20448766471</t>
        </is>
      </c>
      <c r="B62" s="2" t="inlineStr">
        <is>
          <t>COOPERATIVA DE SERVICIOS SAN SANTIAGO - ACORA</t>
        </is>
      </c>
      <c r="C62" s="2" t="inlineStr">
        <is>
          <t>COOPERATIVAS, SAIS, CAPS</t>
        </is>
      </c>
      <c r="D62" s="2" t="inlineStr">
        <is>
          <t>ACTIVO</t>
        </is>
      </c>
      <c r="E62" s="2" t="inlineStr">
        <is>
          <t>HABIDO</t>
        </is>
      </c>
      <c r="F62" s="2" t="inlineStr">
        <is>
          <t>PUNO</t>
        </is>
      </c>
      <c r="G62" s="2" t="inlineStr">
        <is>
          <t>PUNO</t>
        </is>
      </c>
      <c r="H62" s="2" t="inlineStr">
        <is>
          <t>ACORA</t>
        </is>
      </c>
      <c r="I62" s="2" t="n"/>
      <c r="J62" s="2" t="n"/>
      <c r="K62" s="2" t="n"/>
      <c r="L62" s="2" t="inlineStr">
        <is>
          <t>2026-09-20T01:43:21.108Z</t>
        </is>
      </c>
    </row>
    <row r="63">
      <c r="A63" s="2" t="inlineStr">
        <is>
          <t>20448791310</t>
        </is>
      </c>
      <c r="B63" s="2" t="inlineStr">
        <is>
          <t>COOPERATIVA AGROINDUSTRIAL DE PRODUCTORES AGROPECUARIOS CABANA LIMITADA</t>
        </is>
      </c>
      <c r="C63" s="2" t="inlineStr">
        <is>
          <t>COOPERATIVAS, SAIS, CAPS</t>
        </is>
      </c>
      <c r="D63" s="2" t="inlineStr">
        <is>
          <t>ACTIVO</t>
        </is>
      </c>
      <c r="E63" s="2" t="inlineStr">
        <is>
          <t>HABIDO</t>
        </is>
      </c>
      <c r="F63" s="2" t="inlineStr">
        <is>
          <t>PUNO</t>
        </is>
      </c>
      <c r="G63" s="2" t="inlineStr">
        <is>
          <t>SAN ROMAN</t>
        </is>
      </c>
      <c r="H63" s="2" t="inlineStr">
        <is>
          <t>CABANA</t>
        </is>
      </c>
      <c r="I63" s="2" t="n"/>
      <c r="J63" s="2" t="n"/>
      <c r="K63" s="2" t="n"/>
      <c r="L63" s="2" t="inlineStr">
        <is>
          <t>2026-09-20T01:43:21.108Z</t>
        </is>
      </c>
    </row>
    <row r="64">
      <c r="A64" s="2" t="inlineStr">
        <is>
          <t>20448807500</t>
        </is>
      </c>
      <c r="B64" s="2" t="inlineStr">
        <is>
          <t>CONSORCIO ALPAQUERO PERU EXPORT</t>
        </is>
      </c>
      <c r="C64" s="2" t="inlineStr">
        <is>
          <t>CONTRATOS COLABORACION EMPRESARIAL</t>
        </is>
      </c>
      <c r="D64" s="2" t="inlineStr">
        <is>
          <t>SUSPENSION TEMPORAL</t>
        </is>
      </c>
      <c r="E64" s="2" t="inlineStr">
        <is>
          <t>HABIDO</t>
        </is>
      </c>
      <c r="F64" s="2" t="inlineStr">
        <is>
          <t>PUNO</t>
        </is>
      </c>
      <c r="G64" s="2" t="inlineStr">
        <is>
          <t>SAN ROMAN</t>
        </is>
      </c>
      <c r="H64" s="2" t="inlineStr">
        <is>
          <t>JULIACA</t>
        </is>
      </c>
      <c r="I64" s="2" t="n"/>
      <c r="J64" s="2" t="n"/>
      <c r="K64" s="2" t="n"/>
      <c r="L64" s="2" t="inlineStr">
        <is>
          <t>2026-09-20T01:43:21.108Z</t>
        </is>
      </c>
    </row>
    <row r="65">
      <c r="A65" s="2" t="inlineStr">
        <is>
          <t>20448843051</t>
        </is>
      </c>
      <c r="B65" s="2" t="inlineStr">
        <is>
          <t>ASOCIACION DE PRODUCTORES AGROPECUARIOS PIEDRA BLANCA DE CHALLAPAMPA</t>
        </is>
      </c>
      <c r="C65" s="2" t="inlineStr">
        <is>
          <t>ASOCIACION</t>
        </is>
      </c>
      <c r="D65" s="2" t="inlineStr">
        <is>
          <t>ACTIVO</t>
        </is>
      </c>
      <c r="E65" s="2" t="inlineStr">
        <is>
          <t>HABIDO</t>
        </is>
      </c>
      <c r="F65" s="2" t="inlineStr">
        <is>
          <t>PUNO</t>
        </is>
      </c>
      <c r="G65" s="2" t="inlineStr">
        <is>
          <t>YUNGUYO</t>
        </is>
      </c>
      <c r="H65" s="2" t="inlineStr">
        <is>
          <t>COPANI</t>
        </is>
      </c>
      <c r="I65" s="2" t="n"/>
      <c r="J65" s="2" t="n"/>
      <c r="K65" s="2" t="n"/>
      <c r="L65" s="2" t="inlineStr">
        <is>
          <t>2026-09-20T01:43:21.108Z</t>
        </is>
      </c>
    </row>
    <row r="66">
      <c r="A66" s="2" t="inlineStr">
        <is>
          <t>20449558902</t>
        </is>
      </c>
      <c r="B66" s="2" t="inlineStr">
        <is>
          <t>ASOCIACION CIVIL DE MANTENIMIENTO VIAL Y DESARROLLO AGROPECUARIO CALVARIO</t>
        </is>
      </c>
      <c r="C66" s="2" t="inlineStr">
        <is>
          <t>ASOCIACION</t>
        </is>
      </c>
      <c r="D66" s="2" t="inlineStr">
        <is>
          <t>ACTIVO</t>
        </is>
      </c>
      <c r="E66" s="2" t="inlineStr">
        <is>
          <t>HABIDO</t>
        </is>
      </c>
      <c r="F66" s="2" t="inlineStr">
        <is>
          <t>AYACUCHO</t>
        </is>
      </c>
      <c r="G66" s="2" t="inlineStr">
        <is>
          <t>LA MAR</t>
        </is>
      </c>
      <c r="H66" s="2" t="inlineStr">
        <is>
          <t>SAN MIGUEL</t>
        </is>
      </c>
      <c r="I66" s="2" t="inlineStr">
        <is>
          <t>966630480</t>
        </is>
      </c>
      <c r="J66" s="2" t="inlineStr">
        <is>
          <t>gpg1956@hotmail.com</t>
        </is>
      </c>
      <c r="K66" s="2" t="inlineStr">
        <is>
          <t>S0125910</t>
        </is>
      </c>
      <c r="L66" s="2" t="inlineStr">
        <is>
          <t>2026-09-20T01:43:21.108Z</t>
        </is>
      </c>
    </row>
    <row r="67">
      <c r="A67" s="2" t="inlineStr">
        <is>
          <t>20450105113</t>
        </is>
      </c>
      <c r="B67" s="2" t="inlineStr">
        <is>
          <t>COOPERATIVA AGRARIA DEL PALMITO APROPAL</t>
        </is>
      </c>
      <c r="C67" s="2" t="inlineStr">
        <is>
          <t>COOPERATIVAS, SAIS, CAPS</t>
        </is>
      </c>
      <c r="D67" s="2" t="inlineStr">
        <is>
          <t>ACTIVO</t>
        </is>
      </c>
      <c r="E67" s="2" t="inlineStr">
        <is>
          <t>HABIDO</t>
        </is>
      </c>
      <c r="F67" s="2" t="inlineStr">
        <is>
          <t>SAN MARTIN</t>
        </is>
      </c>
      <c r="G67" s="2" t="inlineStr">
        <is>
          <t>LAMAS</t>
        </is>
      </c>
      <c r="H67" s="2" t="inlineStr">
        <is>
          <t>CAYNARACHI</t>
        </is>
      </c>
      <c r="I67" s="2" t="n"/>
      <c r="J67" s="2" t="n"/>
      <c r="K67" s="2" t="n"/>
      <c r="L67" s="2" t="inlineStr">
        <is>
          <t>2026-09-20T01:43:21.108Z</t>
        </is>
      </c>
    </row>
    <row r="68">
      <c r="A68" s="2" t="inlineStr">
        <is>
          <t>20450189201</t>
        </is>
      </c>
      <c r="B68" s="2" t="inlineStr">
        <is>
          <t>COOPERATIVA DE SERVICIOS MULTIPLES FRUTOS DE SELVA</t>
        </is>
      </c>
      <c r="C68" s="2" t="inlineStr">
        <is>
          <t>COOPERATIVAS, SAIS, CAPS</t>
        </is>
      </c>
      <c r="D68" s="2" t="inlineStr">
        <is>
          <t>ACTIVO</t>
        </is>
      </c>
      <c r="E68" s="2" t="inlineStr">
        <is>
          <t>HABIDO</t>
        </is>
      </c>
      <c r="F68" s="2" t="inlineStr">
        <is>
          <t>SAN MARTIN</t>
        </is>
      </c>
      <c r="G68" s="2" t="inlineStr">
        <is>
          <t>MOYOBAMBA</t>
        </is>
      </c>
      <c r="H68" s="2" t="inlineStr">
        <is>
          <t>MOYOBAMBA</t>
        </is>
      </c>
      <c r="I68" s="2" t="n"/>
      <c r="J68" s="2" t="n"/>
      <c r="K68" s="2" t="n"/>
      <c r="L68" s="2" t="inlineStr">
        <is>
          <t>2026-09-20T01:43:21.108Z</t>
        </is>
      </c>
    </row>
    <row r="69">
      <c r="A69" s="2" t="inlineStr">
        <is>
          <t>20450207544</t>
        </is>
      </c>
      <c r="B69" s="2" t="inlineStr">
        <is>
          <t>COOPERATIVA AGRARIA UCHIZA LTDA</t>
        </is>
      </c>
      <c r="C69" s="2" t="inlineStr">
        <is>
          <t>COOPERATIVAS, SAIS, CAPS</t>
        </is>
      </c>
      <c r="D69" s="2" t="inlineStr">
        <is>
          <t>ACTIVO</t>
        </is>
      </c>
      <c r="E69" s="2" t="inlineStr">
        <is>
          <t>HABIDO</t>
        </is>
      </c>
      <c r="F69" s="2" t="inlineStr">
        <is>
          <t>SAN MARTIN</t>
        </is>
      </c>
      <c r="G69" s="2" t="inlineStr">
        <is>
          <t>TOCACHE</t>
        </is>
      </c>
      <c r="H69" s="2" t="inlineStr">
        <is>
          <t>UCHIZA</t>
        </is>
      </c>
      <c r="I69" s="2" t="n"/>
      <c r="J69" s="2" t="n"/>
      <c r="K69" s="2" t="n"/>
      <c r="L69" s="2" t="inlineStr">
        <is>
          <t>2026-09-20T01:43:21.108Z</t>
        </is>
      </c>
    </row>
    <row r="70">
      <c r="A70" s="2" t="inlineStr">
        <is>
          <t>20450242021</t>
        </is>
      </c>
      <c r="B70" s="2" t="inlineStr">
        <is>
          <t>COOPERATIVA DE SERVICIOS MULTIPLES CAPEMA</t>
        </is>
      </c>
      <c r="C70" s="2" t="inlineStr">
        <is>
          <t>COOPERATIVAS, SAIS, CAPS</t>
        </is>
      </c>
      <c r="D70" s="2" t="inlineStr">
        <is>
          <t>ACTIVO</t>
        </is>
      </c>
      <c r="E70" s="2" t="inlineStr">
        <is>
          <t>HABIDO</t>
        </is>
      </c>
      <c r="F70" s="2" t="inlineStr">
        <is>
          <t>SAN MARTIN</t>
        </is>
      </c>
      <c r="G70" s="2" t="inlineStr">
        <is>
          <t>RIOJA</t>
        </is>
      </c>
      <c r="H70" s="2" t="inlineStr">
        <is>
          <t>NUEVA CAJAMARCA</t>
        </is>
      </c>
      <c r="I70" s="2" t="n"/>
      <c r="J70" s="2" t="n"/>
      <c r="K70" s="2" t="n"/>
      <c r="L70" s="2" t="inlineStr">
        <is>
          <t>2026-09-20T01:43:21.108Z</t>
        </is>
      </c>
    </row>
    <row r="71">
      <c r="A71" s="2" t="inlineStr">
        <is>
          <t>20450319423</t>
        </is>
      </c>
      <c r="B71" s="2" t="inlineStr">
        <is>
          <t>COOPERATIVA AGRARIA DE SERVICIOS MULTIPLES CAFE DONCEL</t>
        </is>
      </c>
      <c r="C71" s="2" t="inlineStr">
        <is>
          <t>COOPERATIVAS, SAIS, CAPS</t>
        </is>
      </c>
      <c r="D71" s="2" t="inlineStr">
        <is>
          <t>ACTIVO</t>
        </is>
      </c>
      <c r="E71" s="2" t="inlineStr">
        <is>
          <t>HABIDO</t>
        </is>
      </c>
      <c r="F71" s="2" t="inlineStr">
        <is>
          <t>SAN MARTIN</t>
        </is>
      </c>
      <c r="G71" s="2" t="inlineStr">
        <is>
          <t>MOYOBAMBA</t>
        </is>
      </c>
      <c r="H71" s="2" t="inlineStr">
        <is>
          <t>SORITOR</t>
        </is>
      </c>
      <c r="I71" s="2" t="n"/>
      <c r="J71" s="2" t="n"/>
      <c r="K71" s="2" t="n"/>
      <c r="L71" s="2" t="inlineStr">
        <is>
          <t>2026-09-20T01:43:21.108Z</t>
        </is>
      </c>
    </row>
    <row r="72">
      <c r="A72" s="2" t="inlineStr">
        <is>
          <t>20450638791</t>
        </is>
      </c>
      <c r="B72" s="2" t="inlineStr">
        <is>
          <t>ASOCIACION DE CASTAÑEROS DE LA RESERVA DE TAMBOPATA LOS PIONEROS - ASCART</t>
        </is>
      </c>
      <c r="C72" s="2" t="inlineStr">
        <is>
          <t>ASOCIACION</t>
        </is>
      </c>
      <c r="D72" s="2" t="inlineStr">
        <is>
          <t>ACTIVO</t>
        </is>
      </c>
      <c r="E72" s="2" t="inlineStr">
        <is>
          <t>HABIDO</t>
        </is>
      </c>
      <c r="F72" s="2" t="inlineStr">
        <is>
          <t>MADRE DE DIOS</t>
        </is>
      </c>
      <c r="G72" s="2" t="inlineStr">
        <is>
          <t>TAMBOPATA</t>
        </is>
      </c>
      <c r="H72" s="2" t="inlineStr">
        <is>
          <t>LAS PIEDRAS</t>
        </is>
      </c>
      <c r="I72" s="2" t="n"/>
      <c r="J72" s="2" t="n"/>
      <c r="K72" s="2" t="n"/>
      <c r="L72" s="2" t="inlineStr">
        <is>
          <t>2026-09-20T01:43:21.108Z</t>
        </is>
      </c>
    </row>
    <row r="73">
      <c r="A73" s="2" t="inlineStr">
        <is>
          <t>20452774705</t>
        </is>
      </c>
      <c r="B73" s="2" t="inlineStr">
        <is>
          <t>COOPERATIVA AGRARIA CACAO VRAE</t>
        </is>
      </c>
      <c r="C73" s="2" t="inlineStr">
        <is>
          <t>COOPERATIVAS, SAIS, CAPS</t>
        </is>
      </c>
      <c r="D73" s="2" t="inlineStr">
        <is>
          <t>ACTIVO</t>
        </is>
      </c>
      <c r="E73" s="2" t="inlineStr">
        <is>
          <t>HABIDO</t>
        </is>
      </c>
      <c r="F73" s="2" t="inlineStr">
        <is>
          <t>CUSCO</t>
        </is>
      </c>
      <c r="G73" s="2" t="inlineStr">
        <is>
          <t>LA CONVENCION</t>
        </is>
      </c>
      <c r="H73" s="2" t="inlineStr">
        <is>
          <t>KIMBIRI</t>
        </is>
      </c>
      <c r="I73" s="2" t="inlineStr">
        <is>
          <t>921060381</t>
        </is>
      </c>
      <c r="J73" s="2" t="inlineStr">
        <is>
          <t>COOPERATIVACACAOVRAE@GMAIL.COM</t>
        </is>
      </c>
      <c r="K73" s="2" t="inlineStr">
        <is>
          <t>S0645093</t>
        </is>
      </c>
      <c r="L73" s="2" t="inlineStr">
        <is>
          <t>2026-09-20T01:43:21.108Z</t>
        </is>
      </c>
    </row>
    <row r="74">
      <c r="A74" s="2" t="inlineStr">
        <is>
          <t>20454319169</t>
        </is>
      </c>
      <c r="B74" s="2" t="inlineStr">
        <is>
          <t>ASOCIACION LA JOYA AGRO EXPORT</t>
        </is>
      </c>
      <c r="C74" s="2" t="inlineStr">
        <is>
          <t>ASOCIACION</t>
        </is>
      </c>
      <c r="D74" s="2" t="inlineStr">
        <is>
          <t>ACTIVO</t>
        </is>
      </c>
      <c r="E74" s="2" t="inlineStr">
        <is>
          <t>HABIDO</t>
        </is>
      </c>
      <c r="F74" s="2" t="inlineStr">
        <is>
          <t>AREQUIPA</t>
        </is>
      </c>
      <c r="G74" s="2" t="inlineStr">
        <is>
          <t>AREQUIPA</t>
        </is>
      </c>
      <c r="H74" s="2" t="inlineStr">
        <is>
          <t>JACOBO HUNTER</t>
        </is>
      </c>
      <c r="I74" s="2" t="n"/>
      <c r="J74" s="2" t="n"/>
      <c r="K74" s="2" t="n"/>
      <c r="L74" s="2" t="inlineStr">
        <is>
          <t>2026-09-20T01:43:21.108Z</t>
        </is>
      </c>
    </row>
    <row r="75">
      <c r="A75" s="2" t="inlineStr">
        <is>
          <t>20454864604</t>
        </is>
      </c>
      <c r="B75" s="2" t="inlineStr">
        <is>
          <t>ASOCIACION DE PRODUCTORES AGROINDUSTRIALES SIGUAS MAJES - PRASIMEX</t>
        </is>
      </c>
      <c r="C75" s="2" t="inlineStr">
        <is>
          <t>ASOCIACION</t>
        </is>
      </c>
      <c r="D75" s="2" t="inlineStr">
        <is>
          <t>ACTIVO</t>
        </is>
      </c>
      <c r="E75" s="2" t="inlineStr">
        <is>
          <t>HABIDO</t>
        </is>
      </c>
      <c r="F75" s="2" t="inlineStr">
        <is>
          <t>AREQUIPA</t>
        </is>
      </c>
      <c r="G75" s="2" t="inlineStr">
        <is>
          <t>CAYLLOMA</t>
        </is>
      </c>
      <c r="H75" s="2" t="inlineStr">
        <is>
          <t>MAJES</t>
        </is>
      </c>
      <c r="I75" s="2" t="n"/>
      <c r="J75" s="2" t="n"/>
      <c r="K75" s="2" t="n"/>
      <c r="L75" s="2" t="inlineStr">
        <is>
          <t>2026-09-20T01:43:21.108Z</t>
        </is>
      </c>
    </row>
    <row r="76">
      <c r="A76" s="2" t="inlineStr">
        <is>
          <t>20455129321</t>
        </is>
      </c>
      <c r="B76" s="2" t="inlineStr">
        <is>
          <t>ASOCIACIÓN DE CRIADORES DE ALPACAS DEL DISTRITO DE SIBAYO ASCADIS</t>
        </is>
      </c>
      <c r="C76" s="2" t="inlineStr">
        <is>
          <t>ASOCIACION</t>
        </is>
      </c>
      <c r="D76" s="2" t="inlineStr">
        <is>
          <t>BAJA PROV. POR OFICIO</t>
        </is>
      </c>
      <c r="E76" s="2" t="inlineStr">
        <is>
          <t>NO HABIDO</t>
        </is>
      </c>
      <c r="F76" s="2" t="inlineStr">
        <is>
          <t>AREQUIPA</t>
        </is>
      </c>
      <c r="G76" s="2" t="inlineStr">
        <is>
          <t>CAYLLOMA</t>
        </is>
      </c>
      <c r="H76" s="2" t="inlineStr">
        <is>
          <t>SIBAYO</t>
        </is>
      </c>
      <c r="I76" s="2" t="n"/>
      <c r="J76" s="2" t="n"/>
      <c r="K76" s="2" t="inlineStr">
        <is>
          <t>S1663828</t>
        </is>
      </c>
      <c r="L76" s="2" t="inlineStr">
        <is>
          <t>2026-09-20T01:43:21.108Z</t>
        </is>
      </c>
    </row>
    <row r="77">
      <c r="A77" s="2" t="inlineStr">
        <is>
          <t>20455429120</t>
        </is>
      </c>
      <c r="B77" s="2" t="inlineStr">
        <is>
          <t>ASOCIACION DE PRODUCTORES AGROPECUARIOS DE AGROEXPORTACION E-4 IRRIGACION  MAJES-AREQUIPA</t>
        </is>
      </c>
      <c r="C77" s="2" t="inlineStr">
        <is>
          <t>ASOCIACION</t>
        </is>
      </c>
      <c r="D77" s="2" t="inlineStr">
        <is>
          <t>BAJA PROV. POR OFICIO</t>
        </is>
      </c>
      <c r="E77" s="2" t="inlineStr">
        <is>
          <t>HABIDO</t>
        </is>
      </c>
      <c r="F77" s="2" t="inlineStr">
        <is>
          <t>AREQUIPA</t>
        </is>
      </c>
      <c r="G77" s="2" t="inlineStr">
        <is>
          <t>CAYLLOMA</t>
        </is>
      </c>
      <c r="H77" s="2" t="inlineStr">
        <is>
          <t>MAJES</t>
        </is>
      </c>
      <c r="I77" s="2" t="n"/>
      <c r="J77" s="2" t="n"/>
      <c r="K77" s="2" t="n"/>
      <c r="L77" s="2" t="inlineStr">
        <is>
          <t>2026-09-20T01:43:21.108Z</t>
        </is>
      </c>
    </row>
    <row r="78">
      <c r="A78" s="2" t="inlineStr">
        <is>
          <t>20479595276</t>
        </is>
      </c>
      <c r="B78" s="2" t="inlineStr">
        <is>
          <t>COOPERATIVA AGRARIA CAFETALERA CASIL LTDA.</t>
        </is>
      </c>
      <c r="C78" s="2" t="inlineStr">
        <is>
          <t>COOPERATIVAS, SAIS, CAPS</t>
        </is>
      </c>
      <c r="D78" s="2" t="inlineStr">
        <is>
          <t>ACTIVO</t>
        </is>
      </c>
      <c r="E78" s="2" t="inlineStr">
        <is>
          <t>HABIDO</t>
        </is>
      </c>
      <c r="F78" s="2" t="inlineStr">
        <is>
          <t>CAJAMARCA</t>
        </is>
      </c>
      <c r="G78" s="2" t="inlineStr">
        <is>
          <t>SAN IGNACIO</t>
        </is>
      </c>
      <c r="H78" s="2" t="inlineStr">
        <is>
          <t>SAN IGNACIO</t>
        </is>
      </c>
      <c r="I78" s="2" t="n"/>
      <c r="J78" s="2" t="n"/>
      <c r="K78" s="2" t="n"/>
      <c r="L78" s="2" t="inlineStr">
        <is>
          <t>2026-09-20T01:43:21.108Z</t>
        </is>
      </c>
    </row>
    <row r="79">
      <c r="A79" s="2" t="inlineStr">
        <is>
          <t>20479622699</t>
        </is>
      </c>
      <c r="B79" s="2" t="inlineStr">
        <is>
          <t>COOPERATIVA AGRARIA JUAN MARCO EL PALTO</t>
        </is>
      </c>
      <c r="C79" s="2" t="inlineStr">
        <is>
          <t>COOPERATIVAS, SAIS, CAPS</t>
        </is>
      </c>
      <c r="D79" s="2" t="inlineStr">
        <is>
          <t>ACTIVO</t>
        </is>
      </c>
      <c r="E79" s="2" t="inlineStr">
        <is>
          <t>HABIDO</t>
        </is>
      </c>
      <c r="F79" s="2" t="inlineStr">
        <is>
          <t>AMAZONAS</t>
        </is>
      </c>
      <c r="G79" s="2" t="inlineStr">
        <is>
          <t>UTCUBAMBA</t>
        </is>
      </c>
      <c r="H79" s="2" t="inlineStr">
        <is>
          <t>LONYA GRANDE</t>
        </is>
      </c>
      <c r="I79" s="2" t="n"/>
      <c r="J79" s="2" t="n"/>
      <c r="K79" s="2" t="n"/>
      <c r="L79" s="2" t="inlineStr">
        <is>
          <t>2026-09-20T01:43:21.108Z</t>
        </is>
      </c>
    </row>
    <row r="80">
      <c r="A80" s="2" t="inlineStr">
        <is>
          <t>20479728501</t>
        </is>
      </c>
      <c r="B80" s="2" t="inlineStr">
        <is>
          <t>ASOCIACION AGROPECUARIA DE MOLINOPAMPA</t>
        </is>
      </c>
      <c r="C80" s="2" t="inlineStr">
        <is>
          <t>ASOCIACION</t>
        </is>
      </c>
      <c r="D80" s="2" t="inlineStr">
        <is>
          <t>ACTIVO</t>
        </is>
      </c>
      <c r="E80" s="2" t="inlineStr">
        <is>
          <t>HABIDO</t>
        </is>
      </c>
      <c r="F80" s="2" t="inlineStr">
        <is>
          <t>AMAZONAS</t>
        </is>
      </c>
      <c r="G80" s="2" t="inlineStr">
        <is>
          <t>CHACHAPOYAS</t>
        </is>
      </c>
      <c r="H80" s="2" t="inlineStr">
        <is>
          <t>MOLINOPAMPA</t>
        </is>
      </c>
      <c r="I80" s="2" t="inlineStr">
        <is>
          <t>041-478026</t>
        </is>
      </c>
      <c r="J80" s="2" t="inlineStr">
        <is>
          <t>JULY_1@HOTMAIL.COM</t>
        </is>
      </c>
      <c r="K80" s="2" t="inlineStr">
        <is>
          <t>S0003285</t>
        </is>
      </c>
      <c r="L80" s="2" t="inlineStr">
        <is>
          <t>2026-09-20T01:43:21.108Z</t>
        </is>
      </c>
    </row>
    <row r="81">
      <c r="A81" s="2" t="inlineStr">
        <is>
          <t>20479856258</t>
        </is>
      </c>
      <c r="B81" s="2" t="inlineStr">
        <is>
          <t>ASOCIACION DE PRODUCTORES AGROPECUARIOS LUIS SOLIBARRIA</t>
        </is>
      </c>
      <c r="C81" s="2" t="inlineStr">
        <is>
          <t>ASOCIACION</t>
        </is>
      </c>
      <c r="D81" s="2" t="inlineStr">
        <is>
          <t>BAJA DE OFICIO</t>
        </is>
      </c>
      <c r="E81" s="2" t="inlineStr">
        <is>
          <t>HABIDO</t>
        </is>
      </c>
      <c r="F81" s="2" t="inlineStr">
        <is>
          <t>AMAZONAS</t>
        </is>
      </c>
      <c r="G81" s="2" t="inlineStr">
        <is>
          <t>UTCUBAMBA</t>
        </is>
      </c>
      <c r="H81" s="2" t="inlineStr">
        <is>
          <t>BAGUA GRANDE</t>
        </is>
      </c>
      <c r="I81" s="2" t="inlineStr">
        <is>
          <t>941922277</t>
        </is>
      </c>
      <c r="J81" s="2" t="inlineStr">
        <is>
          <t>vmcampos_2@hotmail.com</t>
        </is>
      </c>
      <c r="K81" s="2" t="inlineStr">
        <is>
          <t>B0003863</t>
        </is>
      </c>
      <c r="L81" s="2" t="inlineStr">
        <is>
          <t>2026-09-20T01:43:21.108Z</t>
        </is>
      </c>
    </row>
    <row r="82">
      <c r="A82" s="2" t="inlineStr">
        <is>
          <t>20479917141</t>
        </is>
      </c>
      <c r="B82" s="2" t="inlineStr">
        <is>
          <t>COOPERATIVA AGRARIA CENTRAL DE PRODUCTORES DE AMAZONAS</t>
        </is>
      </c>
      <c r="C82" s="2" t="inlineStr">
        <is>
          <t>COOPERATIVAS, SAIS, CAPS</t>
        </is>
      </c>
      <c r="D82" s="2" t="inlineStr">
        <is>
          <t>ACTIVO</t>
        </is>
      </c>
      <c r="E82" s="2" t="inlineStr">
        <is>
          <t>HABIDO</t>
        </is>
      </c>
      <c r="F82" s="2" t="inlineStr">
        <is>
          <t>AMAZONAS</t>
        </is>
      </c>
      <c r="G82" s="2" t="inlineStr">
        <is>
          <t>UTCUBAMBA</t>
        </is>
      </c>
      <c r="H82" s="2" t="inlineStr">
        <is>
          <t>CAJARURO</t>
        </is>
      </c>
      <c r="I82" s="2" t="n"/>
      <c r="J82" s="2" t="n"/>
      <c r="K82" s="2" t="n"/>
      <c r="L82" s="2" t="inlineStr">
        <is>
          <t>2026-09-20T01:43:21.108Z</t>
        </is>
      </c>
    </row>
    <row r="83">
      <c r="A83" s="2" t="inlineStr">
        <is>
          <t>20480118295</t>
        </is>
      </c>
      <c r="B83" s="2" t="inlineStr">
        <is>
          <t>ASOCIACION DE PRODUCTORES AGROPECUARIOS SANTO TOMAS</t>
        </is>
      </c>
      <c r="C83" s="2" t="inlineStr">
        <is>
          <t>ASOCIACION</t>
        </is>
      </c>
      <c r="D83" s="2" t="inlineStr">
        <is>
          <t>ACTIVO</t>
        </is>
      </c>
      <c r="E83" s="2" t="inlineStr">
        <is>
          <t>HABIDO</t>
        </is>
      </c>
      <c r="F83" s="2" t="inlineStr">
        <is>
          <t>AMAZONAS</t>
        </is>
      </c>
      <c r="G83" s="2" t="inlineStr">
        <is>
          <t>LUYA</t>
        </is>
      </c>
      <c r="H83" s="2" t="inlineStr">
        <is>
          <t>SANTO TOMAS</t>
        </is>
      </c>
      <c r="I83" s="2" t="inlineStr">
        <is>
          <t>945205853</t>
        </is>
      </c>
      <c r="J83" s="2" t="inlineStr">
        <is>
          <t>marbelith_yo@hotmail.com</t>
        </is>
      </c>
      <c r="K83" s="2" t="inlineStr">
        <is>
          <t>S1580111</t>
        </is>
      </c>
      <c r="L83" s="2" t="inlineStr">
        <is>
          <t>2026-09-20T01:43:21.108Z</t>
        </is>
      </c>
    </row>
    <row r="84">
      <c r="A84" s="2" t="inlineStr">
        <is>
          <t>20480458550</t>
        </is>
      </c>
      <c r="B84" s="2" t="inlineStr">
        <is>
          <t>COOPERATIVA AGRARIA APROCAM</t>
        </is>
      </c>
      <c r="C84" s="2" t="inlineStr">
        <is>
          <t>COOPERATIVAS, SAIS, CAPS</t>
        </is>
      </c>
      <c r="D84" s="2" t="inlineStr">
        <is>
          <t>ACTIVO</t>
        </is>
      </c>
      <c r="E84" s="2" t="inlineStr">
        <is>
          <t>HABIDO</t>
        </is>
      </c>
      <c r="F84" s="2" t="inlineStr">
        <is>
          <t>AMAZONAS</t>
        </is>
      </c>
      <c r="G84" s="2" t="inlineStr">
        <is>
          <t>BAGUA</t>
        </is>
      </c>
      <c r="H84" s="2" t="inlineStr">
        <is>
          <t>BAGUA</t>
        </is>
      </c>
      <c r="I84" s="2" t="inlineStr">
        <is>
          <t>943 813 290</t>
        </is>
      </c>
      <c r="J84" s="2" t="inlineStr">
        <is>
          <t>CERTIFICACIONES.APROCAM@GMAIL.COM</t>
        </is>
      </c>
      <c r="K84" s="2" t="inlineStr">
        <is>
          <t>S1846386</t>
        </is>
      </c>
      <c r="L84" s="2" t="inlineStr">
        <is>
          <t>2026-09-20T01:43:21.108Z</t>
        </is>
      </c>
    </row>
    <row r="85">
      <c r="A85" s="2" t="inlineStr">
        <is>
          <t>20480762895</t>
        </is>
      </c>
      <c r="B85" s="2" t="inlineStr">
        <is>
          <t>ASOCIACION DE PRODUCTORES AGROPECUARIOS LA FLOR DE CAFE</t>
        </is>
      </c>
      <c r="C85" s="2" t="inlineStr">
        <is>
          <t>ASOCIACION</t>
        </is>
      </c>
      <c r="D85" s="2" t="inlineStr">
        <is>
          <t>BAJA DE OFICIO</t>
        </is>
      </c>
      <c r="E85" s="2" t="inlineStr">
        <is>
          <t>HABIDO</t>
        </is>
      </c>
      <c r="F85" s="2" t="inlineStr">
        <is>
          <t>AMAZONAS</t>
        </is>
      </c>
      <c r="G85" s="2" t="inlineStr">
        <is>
          <t>RODRIGUEZ DE MENDOZA</t>
        </is>
      </c>
      <c r="H85" s="2" t="inlineStr">
        <is>
          <t>SAN NICOLAS</t>
        </is>
      </c>
      <c r="I85" s="2" t="n"/>
      <c r="J85" s="2" t="n"/>
      <c r="K85" s="2" t="n"/>
      <c r="L85" s="2" t="inlineStr">
        <is>
          <t>2026-09-20T01:43:21.108Z</t>
        </is>
      </c>
    </row>
    <row r="86">
      <c r="A86" s="2" t="inlineStr">
        <is>
          <t>20481402540</t>
        </is>
      </c>
      <c r="B86" s="2" t="inlineStr">
        <is>
          <t>ASOCIACION DE APICULTORES NECTAR DE VIDA DEL VALLE CHICAMA</t>
        </is>
      </c>
      <c r="C86" s="2" t="inlineStr">
        <is>
          <t>ASOCIACION</t>
        </is>
      </c>
      <c r="D86" s="2" t="inlineStr">
        <is>
          <t>BAJA DE OFICIO</t>
        </is>
      </c>
      <c r="E86" s="2" t="inlineStr">
        <is>
          <t>HABIDO</t>
        </is>
      </c>
      <c r="F86" s="2" t="inlineStr">
        <is>
          <t>LA LIBERTAD</t>
        </is>
      </c>
      <c r="G86" s="2" t="inlineStr">
        <is>
          <t>ASCOPE</t>
        </is>
      </c>
      <c r="H86" s="2" t="inlineStr">
        <is>
          <t>PAIJAN</t>
        </is>
      </c>
      <c r="I86" s="2" t="n"/>
      <c r="J86" s="2" t="n"/>
      <c r="K86" s="2" t="n"/>
      <c r="L86" s="2" t="inlineStr">
        <is>
          <t>2026-09-20T01:43:21.108Z</t>
        </is>
      </c>
    </row>
    <row r="87">
      <c r="A87" s="2" t="inlineStr">
        <is>
          <t>20481929122</t>
        </is>
      </c>
      <c r="B87" s="2" t="inlineStr">
        <is>
          <t>ASOCIACION DE PEQUEÑOS PRODUCTORES AGROPECUARIOS PERLA DEL PARAISO</t>
        </is>
      </c>
      <c r="C87" s="2" t="inlineStr">
        <is>
          <t>ASOCIACION</t>
        </is>
      </c>
      <c r="D87" s="2" t="inlineStr">
        <is>
          <t>ACTIVO</t>
        </is>
      </c>
      <c r="E87" s="2" t="inlineStr">
        <is>
          <t>HABIDO</t>
        </is>
      </c>
      <c r="F87" s="2" t="inlineStr">
        <is>
          <t>LA LIBERTAD</t>
        </is>
      </c>
      <c r="G87" s="2" t="inlineStr">
        <is>
          <t>OTUZCO</t>
        </is>
      </c>
      <c r="H87" s="2" t="inlineStr">
        <is>
          <t>AGALLPAMPA</t>
        </is>
      </c>
      <c r="I87" s="2" t="inlineStr">
        <is>
          <t>987771691</t>
        </is>
      </c>
      <c r="J87" s="2" t="inlineStr">
        <is>
          <t>ab-luis@hotmail.com</t>
        </is>
      </c>
      <c r="K87" s="2" t="inlineStr">
        <is>
          <t>S0867961</t>
        </is>
      </c>
      <c r="L87" s="2" t="inlineStr">
        <is>
          <t>2026-09-20T01:43:21.108Z</t>
        </is>
      </c>
    </row>
    <row r="88">
      <c r="A88" s="2" t="inlineStr">
        <is>
          <t>20482423320</t>
        </is>
      </c>
      <c r="B88" s="2" t="inlineStr">
        <is>
          <t>ASOCIACION DE PRODUCTORES AGROINDUSTRIALES SANTA ROSA</t>
        </is>
      </c>
      <c r="C88" s="2" t="inlineStr">
        <is>
          <t>ASOCIACION</t>
        </is>
      </c>
      <c r="D88" s="2" t="inlineStr">
        <is>
          <t>BAJA DE OFICIO</t>
        </is>
      </c>
      <c r="E88" s="2" t="inlineStr">
        <is>
          <t>HABIDO</t>
        </is>
      </c>
      <c r="F88" s="2" t="inlineStr">
        <is>
          <t>LA LIBERTAD</t>
        </is>
      </c>
      <c r="G88" s="2" t="inlineStr">
        <is>
          <t>OTUZCO</t>
        </is>
      </c>
      <c r="H88" s="2" t="inlineStr">
        <is>
          <t>OTUZCO</t>
        </is>
      </c>
      <c r="I88" s="2" t="inlineStr">
        <is>
          <t>949704968</t>
        </is>
      </c>
      <c r="J88" s="2" t="inlineStr">
        <is>
          <t>apasanta_rosacaupar@yahoo.com</t>
        </is>
      </c>
      <c r="K88" s="2" t="inlineStr">
        <is>
          <t>S0863797</t>
        </is>
      </c>
      <c r="L88" s="2" t="inlineStr">
        <is>
          <t>2026-09-20T01:43:21.108Z</t>
        </is>
      </c>
    </row>
    <row r="89">
      <c r="A89" s="2" t="inlineStr">
        <is>
          <t>20482572163</t>
        </is>
      </c>
      <c r="B89" s="2" t="inlineStr">
        <is>
          <t>COOPERATIVA AGRARIA DE PRODUCTORES LA VICTORIA CACHICADAN - COAPROLAVIC</t>
        </is>
      </c>
      <c r="C89" s="2" t="inlineStr">
        <is>
          <t>COOPERATIVAS, SAIS, CAPS</t>
        </is>
      </c>
      <c r="D89" s="2" t="inlineStr">
        <is>
          <t>ACTIVO</t>
        </is>
      </c>
      <c r="E89" s="2" t="inlineStr">
        <is>
          <t>HABIDO</t>
        </is>
      </c>
      <c r="F89" s="2" t="inlineStr">
        <is>
          <t>LA LIBERTAD</t>
        </is>
      </c>
      <c r="G89" s="2" t="inlineStr">
        <is>
          <t>SANTIAGO DE CHUCO</t>
        </is>
      </c>
      <c r="H89" s="2" t="inlineStr">
        <is>
          <t>CACHICADAN</t>
        </is>
      </c>
      <c r="I89" s="2" t="n"/>
      <c r="J89" s="2" t="n"/>
      <c r="K89" s="2" t="n"/>
      <c r="L89" s="2" t="inlineStr">
        <is>
          <t>2026-09-20T01:43:21.108Z</t>
        </is>
      </c>
    </row>
    <row r="90">
      <c r="A90" s="2" t="inlineStr">
        <is>
          <t>20484163902</t>
        </is>
      </c>
      <c r="B90" s="2" t="inlineStr">
        <is>
          <t>COOPERATIVA AGRARIA APPROCAP LTDA</t>
        </is>
      </c>
      <c r="C90" s="2" t="inlineStr">
        <is>
          <t>COOPERATIVAS, SAIS, CAPS</t>
        </is>
      </c>
      <c r="D90" s="2" t="inlineStr">
        <is>
          <t>ACTIVO</t>
        </is>
      </c>
      <c r="E90" s="2" t="inlineStr">
        <is>
          <t>HABIDO</t>
        </is>
      </c>
      <c r="F90" s="2" t="inlineStr">
        <is>
          <t>PIURA</t>
        </is>
      </c>
      <c r="G90" s="2" t="inlineStr">
        <is>
          <t>MORROPON</t>
        </is>
      </c>
      <c r="H90" s="2" t="inlineStr">
        <is>
          <t>SAN JUAN DE BIGOTE</t>
        </is>
      </c>
      <c r="I90" s="2" t="n"/>
      <c r="J90" s="2" t="n"/>
      <c r="K90" s="2" t="n"/>
      <c r="L90" s="2" t="inlineStr">
        <is>
          <t>2026-09-20T01:43:21.108Z</t>
        </is>
      </c>
    </row>
    <row r="91">
      <c r="A91" s="2" t="inlineStr">
        <is>
          <t>20485945815</t>
        </is>
      </c>
      <c r="B91" s="2" t="inlineStr">
        <is>
          <t>COOPERATIVA AGRARIA CAFETALERA ECOLOGICO ALTO PALOMAR</t>
        </is>
      </c>
      <c r="C91" s="2" t="inlineStr">
        <is>
          <t>COOPERATIVAS, SAIS, CAPS</t>
        </is>
      </c>
      <c r="D91" s="2" t="inlineStr">
        <is>
          <t>SUSPENSION TEMPORAL</t>
        </is>
      </c>
      <c r="E91" s="2" t="inlineStr">
        <is>
          <t>HABIDO</t>
        </is>
      </c>
      <c r="F91" s="2" t="inlineStr">
        <is>
          <t>JUNIN</t>
        </is>
      </c>
      <c r="G91" s="2" t="inlineStr">
        <is>
          <t>CHANCHAMAYO</t>
        </is>
      </c>
      <c r="H91" s="2" t="inlineStr">
        <is>
          <t>SAN LUIS DE SHUARO</t>
        </is>
      </c>
      <c r="I91" s="2" t="n"/>
      <c r="J91" s="2" t="n"/>
      <c r="K91" s="2" t="n"/>
      <c r="L91" s="2" t="inlineStr">
        <is>
          <t>2026-09-20T01:43:21.108Z</t>
        </is>
      </c>
    </row>
    <row r="92">
      <c r="A92" s="2" t="inlineStr">
        <is>
          <t>20486049198</t>
        </is>
      </c>
      <c r="B92" s="2" t="inlineStr">
        <is>
          <t>COOPERATIVA AGROPECUARIA DE SERVICIOS VALLE DEL CUNAS LIMITADA (CAS VALLE DEL CUNAS LTDA)</t>
        </is>
      </c>
      <c r="C92" s="2" t="inlineStr">
        <is>
          <t>COOPERATIVAS, SAIS, CAPS</t>
        </is>
      </c>
      <c r="D92" s="2" t="inlineStr">
        <is>
          <t>SUSPENSION TEMPORAL</t>
        </is>
      </c>
      <c r="E92" s="2" t="inlineStr">
        <is>
          <t>HABIDO</t>
        </is>
      </c>
      <c r="F92" s="2" t="inlineStr">
        <is>
          <t>JUNIN</t>
        </is>
      </c>
      <c r="G92" s="2" t="inlineStr">
        <is>
          <t>CONCEPCION</t>
        </is>
      </c>
      <c r="H92" s="2" t="inlineStr">
        <is>
          <t>SAN JOSE DE QUERO</t>
        </is>
      </c>
      <c r="I92" s="2" t="n"/>
      <c r="J92" s="2" t="n"/>
      <c r="K92" s="2" t="n"/>
      <c r="L92" s="2" t="inlineStr">
        <is>
          <t>2026-09-20T01:43:21.108Z</t>
        </is>
      </c>
    </row>
    <row r="93">
      <c r="A93" s="2" t="inlineStr">
        <is>
          <t>20486073145</t>
        </is>
      </c>
      <c r="B93" s="2" t="inlineStr">
        <is>
          <t>ASOCIACION AGRO GANADERO ECOLOGICO DEL ALTO CACAZU - VILLA RICA</t>
        </is>
      </c>
      <c r="C93" s="2" t="inlineStr">
        <is>
          <t>ASOCIACION</t>
        </is>
      </c>
      <c r="D93" s="2" t="inlineStr">
        <is>
          <t>BAJA DE OFICIO</t>
        </is>
      </c>
      <c r="E93" s="2" t="inlineStr">
        <is>
          <t>HABIDO</t>
        </is>
      </c>
      <c r="F93" s="2" t="inlineStr">
        <is>
          <t>PASCO</t>
        </is>
      </c>
      <c r="G93" s="2" t="inlineStr">
        <is>
          <t>OXAPAMPA</t>
        </is>
      </c>
      <c r="H93" s="2" t="inlineStr">
        <is>
          <t>VILLA RICA</t>
        </is>
      </c>
      <c r="I93" s="2" t="n"/>
      <c r="J93" s="2" t="n"/>
      <c r="K93" s="2" t="n"/>
      <c r="L93" s="2" t="inlineStr">
        <is>
          <t>2026-09-20T01:43:21.108Z</t>
        </is>
      </c>
    </row>
    <row r="94">
      <c r="A94" s="2" t="inlineStr">
        <is>
          <t>20486094657</t>
        </is>
      </c>
      <c r="B94" s="2" t="inlineStr">
        <is>
          <t>ASOCIACION DE PRODUCTORES DE CAFES ESPECIALES MOUNTAIN COFFE</t>
        </is>
      </c>
      <c r="C94" s="2" t="inlineStr">
        <is>
          <t>ASOCIACION</t>
        </is>
      </c>
      <c r="D94" s="2" t="inlineStr">
        <is>
          <t>ACTIVO</t>
        </is>
      </c>
      <c r="E94" s="2" t="inlineStr">
        <is>
          <t>NO HABIDO</t>
        </is>
      </c>
      <c r="F94" s="2" t="inlineStr">
        <is>
          <t>JUNIN</t>
        </is>
      </c>
      <c r="G94" s="2" t="inlineStr">
        <is>
          <t>CHANCHAMAYO</t>
        </is>
      </c>
      <c r="H94" s="2" t="inlineStr">
        <is>
          <t>PICHANAQUI</t>
        </is>
      </c>
      <c r="I94" s="2" t="n"/>
      <c r="J94" s="2" t="n"/>
      <c r="K94" s="2" t="n"/>
      <c r="L94" s="2" t="inlineStr">
        <is>
          <t>2026-09-20T01:43:21.108Z</t>
        </is>
      </c>
    </row>
    <row r="95">
      <c r="A95" s="2" t="inlineStr">
        <is>
          <t>20486217830</t>
        </is>
      </c>
      <c r="B95" s="2" t="inlineStr">
        <is>
          <t>COMUNIDAD CAMPESINA DE SANTA BARBARA</t>
        </is>
      </c>
      <c r="C95" s="2" t="inlineStr">
        <is>
          <t>COMUNIDAD CAMPESINA, NATIVA</t>
        </is>
      </c>
      <c r="D95" s="2" t="inlineStr">
        <is>
          <t>ACTIVO</t>
        </is>
      </c>
      <c r="E95" s="2" t="inlineStr">
        <is>
          <t>HABIDO</t>
        </is>
      </c>
      <c r="F95" s="2" t="inlineStr">
        <is>
          <t>HUANCAVELICA</t>
        </is>
      </c>
      <c r="G95" s="2" t="inlineStr">
        <is>
          <t>HUANCAVELICA</t>
        </is>
      </c>
      <c r="H95" s="2" t="inlineStr">
        <is>
          <t>HUANCAVELICA</t>
        </is>
      </c>
      <c r="I95" s="2" t="inlineStr">
        <is>
          <t>954474824</t>
        </is>
      </c>
      <c r="J95" s="2" t="inlineStr">
        <is>
          <t>chahuayo_d@hotmail.com</t>
        </is>
      </c>
      <c r="K95" s="2" t="inlineStr">
        <is>
          <t>S0831285</t>
        </is>
      </c>
      <c r="L95" s="2" t="inlineStr">
        <is>
          <t>2026-09-20T01:43:21.108Z</t>
        </is>
      </c>
    </row>
    <row r="96">
      <c r="A96" s="2" t="inlineStr">
        <is>
          <t>20486255090</t>
        </is>
      </c>
      <c r="B96" s="2" t="inlineStr">
        <is>
          <t>COOPERATIVA AGRARIA SANGARENI</t>
        </is>
      </c>
      <c r="C96" s="2" t="inlineStr">
        <is>
          <t>COOPERATIVAS, SAIS, CAPS</t>
        </is>
      </c>
      <c r="D96" s="2" t="inlineStr">
        <is>
          <t>ACTIVO</t>
        </is>
      </c>
      <c r="E96" s="2" t="inlineStr">
        <is>
          <t>HABIDO</t>
        </is>
      </c>
      <c r="F96" s="2" t="inlineStr">
        <is>
          <t>JUNIN</t>
        </is>
      </c>
      <c r="G96" s="2" t="inlineStr">
        <is>
          <t>SATIPO</t>
        </is>
      </c>
      <c r="H96" s="2" t="inlineStr">
        <is>
          <t>PANGOA</t>
        </is>
      </c>
      <c r="I96" s="2" t="n"/>
      <c r="J96" s="2" t="n"/>
      <c r="K96" s="2" t="n"/>
      <c r="L96" s="2" t="inlineStr">
        <is>
          <t>2026-09-20T01:43:21.108Z</t>
        </is>
      </c>
    </row>
    <row r="97">
      <c r="A97" s="2" t="inlineStr">
        <is>
          <t>20486668335</t>
        </is>
      </c>
      <c r="B97" s="2" t="inlineStr">
        <is>
          <t>COOPERATIVA AGROINDUSTRIAL SONOMORO LTDA</t>
        </is>
      </c>
      <c r="C97" s="2" t="inlineStr">
        <is>
          <t>COOPERATIVAS, SAIS, CAPS</t>
        </is>
      </c>
      <c r="D97" s="2" t="inlineStr">
        <is>
          <t>SUSPENSION TEMPORAL</t>
        </is>
      </c>
      <c r="E97" s="2" t="inlineStr">
        <is>
          <t>HABIDO</t>
        </is>
      </c>
      <c r="F97" s="2" t="inlineStr">
        <is>
          <t>JUNIN</t>
        </is>
      </c>
      <c r="G97" s="2" t="inlineStr">
        <is>
          <t>SATIPO</t>
        </is>
      </c>
      <c r="H97" s="2" t="inlineStr">
        <is>
          <t>PANGOA</t>
        </is>
      </c>
      <c r="I97" s="2" t="inlineStr">
        <is>
          <t>964557158</t>
        </is>
      </c>
      <c r="J97" s="2" t="inlineStr">
        <is>
          <t>CAISONOMORO1@HOTMail.com</t>
        </is>
      </c>
      <c r="K97" s="2" t="inlineStr">
        <is>
          <t>S1522292</t>
        </is>
      </c>
      <c r="L97" s="2" t="inlineStr">
        <is>
          <t>2026-09-20T01:43:21.108Z</t>
        </is>
      </c>
    </row>
    <row r="98">
      <c r="A98" s="2" t="inlineStr">
        <is>
          <t>20486876019</t>
        </is>
      </c>
      <c r="B98" s="2" t="inlineStr">
        <is>
          <t>COOPERATIVA AGROECOLOGICO INDUSTRIAL MAZAMARI LTDA</t>
        </is>
      </c>
      <c r="C98" s="2" t="inlineStr">
        <is>
          <t>COOPERATIVAS, SAIS, CAPS</t>
        </is>
      </c>
      <c r="D98" s="2" t="inlineStr">
        <is>
          <t>ACTIVO</t>
        </is>
      </c>
      <c r="E98" s="2" t="inlineStr">
        <is>
          <t>HABIDO</t>
        </is>
      </c>
      <c r="F98" s="2" t="inlineStr">
        <is>
          <t>JUNIN</t>
        </is>
      </c>
      <c r="G98" s="2" t="inlineStr">
        <is>
          <t>SATIPO</t>
        </is>
      </c>
      <c r="H98" s="2" t="inlineStr">
        <is>
          <t>MAZAMARI</t>
        </is>
      </c>
      <c r="I98" s="2" t="n"/>
      <c r="J98" s="2" t="n"/>
      <c r="K98" s="2" t="n"/>
      <c r="L98" s="2" t="inlineStr">
        <is>
          <t>2026-09-20T01:43:21.108Z</t>
        </is>
      </c>
    </row>
    <row r="99">
      <c r="A99" s="2" t="inlineStr">
        <is>
          <t>20486973219</t>
        </is>
      </c>
      <c r="B99" s="2" t="inlineStr">
        <is>
          <t>COOPERATIVA AGRARIA SONOMORO DEL VRAEM LTDA</t>
        </is>
      </c>
      <c r="C99" s="2" t="inlineStr">
        <is>
          <t>COOPERATIVAS, SAIS, CAPS</t>
        </is>
      </c>
      <c r="D99" s="2" t="inlineStr">
        <is>
          <t>ACTIVO</t>
        </is>
      </c>
      <c r="E99" s="2" t="inlineStr">
        <is>
          <t>HABIDO</t>
        </is>
      </c>
      <c r="F99" s="2" t="inlineStr">
        <is>
          <t>JUNIN</t>
        </is>
      </c>
      <c r="G99" s="2" t="inlineStr">
        <is>
          <t>SATIPO</t>
        </is>
      </c>
      <c r="H99" s="2" t="inlineStr">
        <is>
          <t>PANGOA</t>
        </is>
      </c>
      <c r="I99" s="2" t="n"/>
      <c r="J99" s="2" t="n"/>
      <c r="K99" s="2" t="inlineStr">
        <is>
          <t>S3021823</t>
        </is>
      </c>
      <c r="L99" s="2" t="inlineStr">
        <is>
          <t>2026-09-20T01:43:21.108Z</t>
        </is>
      </c>
    </row>
    <row r="100">
      <c r="A100" s="2" t="inlineStr">
        <is>
          <t>20487226875</t>
        </is>
      </c>
      <c r="B100" s="2" t="inlineStr">
        <is>
          <t>ORGANIZACION CENTRAL DE PRODUCTORES DE GRANADILLAS ESPECIALES DE LA PROVINCIA DE OXAPAMPA-PASCO</t>
        </is>
      </c>
      <c r="C100" s="2" t="inlineStr">
        <is>
          <t>ASOCIACION</t>
        </is>
      </c>
      <c r="D100" s="2" t="inlineStr">
        <is>
          <t>ACTIVO</t>
        </is>
      </c>
      <c r="E100" s="2" t="inlineStr">
        <is>
          <t>HABIDO</t>
        </is>
      </c>
      <c r="F100" s="2" t="inlineStr">
        <is>
          <t>PASCO</t>
        </is>
      </c>
      <c r="G100" s="2" t="inlineStr">
        <is>
          <t>OXAPAMPA</t>
        </is>
      </c>
      <c r="H100" s="2" t="inlineStr">
        <is>
          <t>OXAPAMPA</t>
        </is>
      </c>
      <c r="I100" s="2" t="inlineStr">
        <is>
          <t>462339</t>
        </is>
      </c>
      <c r="J100" s="2" t="inlineStr">
        <is>
          <t>dapaucar@hotmail.com</t>
        </is>
      </c>
      <c r="K100" s="2" t="inlineStr">
        <is>
          <t>S0776139</t>
        </is>
      </c>
      <c r="L100" s="2" t="inlineStr">
        <is>
          <t>2026-09-20T01:43:21.108Z</t>
        </is>
      </c>
    </row>
    <row r="101">
      <c r="A101" s="2" t="inlineStr">
        <is>
          <t>20487242994</t>
        </is>
      </c>
      <c r="B101" s="2" t="inlineStr">
        <is>
          <t>COOPERATIVA AGRARIA ECOLOGICA CACAOTERA VALLE RIO ENE - COOPAVRE</t>
        </is>
      </c>
      <c r="C101" s="2" t="inlineStr">
        <is>
          <t>COOPERATIVAS, SAIS, CAPS</t>
        </is>
      </c>
      <c r="D101" s="2" t="inlineStr">
        <is>
          <t>ACTIVO</t>
        </is>
      </c>
      <c r="E101" s="2" t="inlineStr">
        <is>
          <t>HABIDO</t>
        </is>
      </c>
      <c r="F101" s="2" t="inlineStr">
        <is>
          <t>JUNIN</t>
        </is>
      </c>
      <c r="G101" s="2" t="inlineStr">
        <is>
          <t>SATIPO</t>
        </is>
      </c>
      <c r="H101" s="2" t="inlineStr">
        <is>
          <t>SATIPO</t>
        </is>
      </c>
      <c r="I101" s="2" t="inlineStr">
        <is>
          <t>064-545681</t>
        </is>
      </c>
      <c r="J101" s="2" t="inlineStr">
        <is>
          <t>COOPAVRE2010@YAHOO.COM.PE</t>
        </is>
      </c>
      <c r="K101" s="2" t="inlineStr">
        <is>
          <t>S0644488</t>
        </is>
      </c>
      <c r="L101" s="2" t="inlineStr">
        <is>
          <t>2026-09-20T01:43:21.108Z</t>
        </is>
      </c>
    </row>
    <row r="102">
      <c r="A102" s="2" t="inlineStr">
        <is>
          <t>20487351343</t>
        </is>
      </c>
      <c r="B102" s="2" t="inlineStr">
        <is>
          <t>ASOCIACION DE PRODUCTORES AGROPECUARIOS TUPAC AMARU DE CHIÑAMA</t>
        </is>
      </c>
      <c r="C102" s="2" t="inlineStr">
        <is>
          <t>ASOCIACION</t>
        </is>
      </c>
      <c r="D102" s="2" t="inlineStr">
        <is>
          <t>BAJA DE OFICIO</t>
        </is>
      </c>
      <c r="E102" s="2" t="inlineStr">
        <is>
          <t>HABIDO</t>
        </is>
      </c>
      <c r="F102" s="2" t="inlineStr">
        <is>
          <t>LAMBAYEQUE</t>
        </is>
      </c>
      <c r="G102" s="2" t="inlineStr">
        <is>
          <t>CHICLAYO</t>
        </is>
      </c>
      <c r="H102" s="2" t="inlineStr">
        <is>
          <t>CHICLAYO</t>
        </is>
      </c>
      <c r="I102" s="2" t="n"/>
      <c r="J102" s="2" t="n"/>
      <c r="K102" s="2" t="n"/>
      <c r="L102" s="2" t="inlineStr">
        <is>
          <t>2026-09-20T01:43:21.108Z</t>
        </is>
      </c>
    </row>
    <row r="103">
      <c r="A103" s="2" t="inlineStr">
        <is>
          <t>20487558363</t>
        </is>
      </c>
      <c r="B103" s="2" t="inlineStr">
        <is>
          <t>ASOCIACION DE PRODUCTORES DE BAMBU RIO MARAÑON</t>
        </is>
      </c>
      <c r="C103" s="2" t="inlineStr">
        <is>
          <t>ASOCIACION</t>
        </is>
      </c>
      <c r="D103" s="2" t="inlineStr">
        <is>
          <t>ACTIVO</t>
        </is>
      </c>
      <c r="E103" s="2" t="inlineStr">
        <is>
          <t>HABIDO</t>
        </is>
      </c>
      <c r="F103" s="2" t="inlineStr">
        <is>
          <t>AMAZONAS</t>
        </is>
      </c>
      <c r="G103" s="2" t="inlineStr">
        <is>
          <t>BAGUA</t>
        </is>
      </c>
      <c r="H103" s="2" t="inlineStr">
        <is>
          <t>ARAMANGO</t>
        </is>
      </c>
      <c r="I103" s="2" t="n"/>
      <c r="J103" s="2" t="n"/>
      <c r="K103" s="2" t="inlineStr">
        <is>
          <t>S2958164</t>
        </is>
      </c>
      <c r="L103" s="2" t="inlineStr">
        <is>
          <t>2026-09-20T01:43:21.108Z</t>
        </is>
      </c>
    </row>
    <row r="104">
      <c r="A104" s="2" t="inlineStr">
        <is>
          <t>20487589242</t>
        </is>
      </c>
      <c r="B104" s="2" t="inlineStr">
        <is>
          <t>ASOCIACION PRODUCTORES AGROPECUARIOS CERRO NEGRO</t>
        </is>
      </c>
      <c r="C104" s="2" t="inlineStr">
        <is>
          <t>ASOCIACION</t>
        </is>
      </c>
      <c r="D104" s="2" t="inlineStr">
        <is>
          <t>BAJA DE OFICIO</t>
        </is>
      </c>
      <c r="E104" s="2" t="inlineStr">
        <is>
          <t>HABIDO</t>
        </is>
      </c>
      <c r="F104" s="2" t="inlineStr">
        <is>
          <t>LAMBAYEQUE</t>
        </is>
      </c>
      <c r="G104" s="2" t="inlineStr">
        <is>
          <t>FERREÑAFE</t>
        </is>
      </c>
      <c r="H104" s="2" t="inlineStr">
        <is>
          <t>INCAHUASI</t>
        </is>
      </c>
      <c r="I104" s="2" t="inlineStr">
        <is>
          <t>942874476</t>
        </is>
      </c>
      <c r="J104" s="2" t="inlineStr">
        <is>
          <t>carmela_1969@hotmail.com</t>
        </is>
      </c>
      <c r="K104" s="2" t="inlineStr">
        <is>
          <t>S1445116</t>
        </is>
      </c>
      <c r="L104" s="2" t="inlineStr">
        <is>
          <t>2026-09-20T01:43:21.108Z</t>
        </is>
      </c>
    </row>
    <row r="105">
      <c r="A105" s="2" t="inlineStr">
        <is>
          <t>20487661539</t>
        </is>
      </c>
      <c r="B105" s="2" t="inlineStr">
        <is>
          <t>ASOCIACION DE PRODUCTORES CACAOTEROS DEL DISTRITO DE HUARANGO</t>
        </is>
      </c>
      <c r="C105" s="2" t="inlineStr">
        <is>
          <t>ASOCIACION</t>
        </is>
      </c>
      <c r="D105" s="2" t="inlineStr">
        <is>
          <t>ACTIVO</t>
        </is>
      </c>
      <c r="E105" s="2" t="inlineStr">
        <is>
          <t>HABIDO</t>
        </is>
      </c>
      <c r="F105" s="2" t="inlineStr">
        <is>
          <t>CAJAMARCA</t>
        </is>
      </c>
      <c r="G105" s="2" t="inlineStr">
        <is>
          <t>SAN IGNACIO</t>
        </is>
      </c>
      <c r="H105" s="2" t="inlineStr">
        <is>
          <t>HUARANGO</t>
        </is>
      </c>
      <c r="I105" s="2" t="n"/>
      <c r="J105" s="2" t="n"/>
      <c r="K105" s="2" t="n"/>
      <c r="L105" s="2" t="inlineStr">
        <is>
          <t>2026-09-20T01:43:21.108Z</t>
        </is>
      </c>
    </row>
    <row r="106">
      <c r="A106" s="2" t="inlineStr">
        <is>
          <t>20489293898</t>
        </is>
      </c>
      <c r="B106" s="2" t="inlineStr">
        <is>
          <t>COMUNIDAD CAMPESINA DE CHINCHE TINGO</t>
        </is>
      </c>
      <c r="C106" s="2" t="inlineStr">
        <is>
          <t>COMUNIDAD CAMPESINA, NATIVA</t>
        </is>
      </c>
      <c r="D106" s="2" t="inlineStr">
        <is>
          <t>ACTIVO</t>
        </is>
      </c>
      <c r="E106" s="2" t="inlineStr">
        <is>
          <t>HABIDO</t>
        </is>
      </c>
      <c r="F106" s="2" t="inlineStr">
        <is>
          <t>PASCO</t>
        </is>
      </c>
      <c r="G106" s="2" t="inlineStr">
        <is>
          <t>DANIEL ALCIDES CARRION</t>
        </is>
      </c>
      <c r="H106" s="2" t="inlineStr">
        <is>
          <t>YANAHUANCA</t>
        </is>
      </c>
      <c r="I106" s="2" t="inlineStr">
        <is>
          <t>985181478</t>
        </is>
      </c>
      <c r="J106" s="2" t="inlineStr">
        <is>
          <t>aldoem_cpc23300@hotmail.com</t>
        </is>
      </c>
      <c r="K106" s="2" t="inlineStr">
        <is>
          <t>S0375912</t>
        </is>
      </c>
      <c r="L106" s="2" t="inlineStr">
        <is>
          <t>2026-09-20T01:43:21.108Z</t>
        </is>
      </c>
    </row>
    <row r="107">
      <c r="A107" s="2" t="inlineStr">
        <is>
          <t>20489969221</t>
        </is>
      </c>
      <c r="B107" s="2" t="inlineStr">
        <is>
          <t>ASOCIACION FORESTAL INDIGENA MADRE DE DIOS - AFIMAD</t>
        </is>
      </c>
      <c r="C107" s="2" t="inlineStr">
        <is>
          <t>ASOCIACION</t>
        </is>
      </c>
      <c r="D107" s="2" t="inlineStr">
        <is>
          <t>ACTIVO</t>
        </is>
      </c>
      <c r="E107" s="2" t="inlineStr">
        <is>
          <t>HABIDO</t>
        </is>
      </c>
      <c r="F107" s="2" t="inlineStr">
        <is>
          <t>MADRE DE DIOS</t>
        </is>
      </c>
      <c r="G107" s="2" t="inlineStr">
        <is>
          <t>TAMBOPATA</t>
        </is>
      </c>
      <c r="H107" s="2" t="inlineStr">
        <is>
          <t>TAMBOPATA</t>
        </is>
      </c>
      <c r="I107" s="2" t="n"/>
      <c r="J107" s="2" t="n"/>
      <c r="K107" s="2" t="n"/>
      <c r="L107" s="2" t="inlineStr">
        <is>
          <t>2026-09-20T01:43:21.108Z</t>
        </is>
      </c>
    </row>
    <row r="108">
      <c r="A108" s="2" t="inlineStr">
        <is>
          <t>20490195301</t>
        </is>
      </c>
      <c r="B108" s="2" t="inlineStr">
        <is>
          <t>ASOCIACION DE MUJERES PRODUCTORAS SANTO DOMINGO TALLARIN DE CASA</t>
        </is>
      </c>
      <c r="C108" s="2" t="inlineStr">
        <is>
          <t>ASOCIACION</t>
        </is>
      </c>
      <c r="D108" s="2" t="inlineStr">
        <is>
          <t>ACTIVO</t>
        </is>
      </c>
      <c r="E108" s="2" t="inlineStr">
        <is>
          <t>HABIDO</t>
        </is>
      </c>
      <c r="F108" s="2" t="inlineStr">
        <is>
          <t>APURIMAC</t>
        </is>
      </c>
      <c r="G108" s="2" t="inlineStr">
        <is>
          <t>ABANCAY</t>
        </is>
      </c>
      <c r="H108" s="2" t="inlineStr">
        <is>
          <t>ABANCAY</t>
        </is>
      </c>
      <c r="I108" s="2" t="inlineStr">
        <is>
          <t>083-983677041</t>
        </is>
      </c>
      <c r="J108" s="2" t="inlineStr">
        <is>
          <t>edibarajase@hotmail.com</t>
        </is>
      </c>
      <c r="K108" s="2" t="inlineStr">
        <is>
          <t>S0563781</t>
        </is>
      </c>
      <c r="L108" s="2" t="inlineStr">
        <is>
          <t>2026-09-20T01:43:21.108Z</t>
        </is>
      </c>
    </row>
    <row r="109">
      <c r="A109" s="2" t="inlineStr">
        <is>
          <t>20490264397</t>
        </is>
      </c>
      <c r="B109" s="2" t="inlineStr">
        <is>
          <t>ASOCIACION DE PRODUCTORES FRUTICOLAS Y PALTOS DEL VALLE DE LIMATAMBO</t>
        </is>
      </c>
      <c r="C109" s="2" t="inlineStr">
        <is>
          <t>ASOCIACION</t>
        </is>
      </c>
      <c r="D109" s="2" t="inlineStr">
        <is>
          <t>ACTIVO</t>
        </is>
      </c>
      <c r="E109" s="2" t="inlineStr">
        <is>
          <t>HABIDO</t>
        </is>
      </c>
      <c r="F109" s="2" t="inlineStr">
        <is>
          <t>CUSCO</t>
        </is>
      </c>
      <c r="G109" s="2" t="inlineStr">
        <is>
          <t>ANTA</t>
        </is>
      </c>
      <c r="H109" s="2" t="inlineStr">
        <is>
          <t>LIMATAMBO</t>
        </is>
      </c>
      <c r="I109" s="2" t="n"/>
      <c r="J109" s="2" t="n"/>
      <c r="K109" s="2" t="n"/>
      <c r="L109" s="2" t="inlineStr">
        <is>
          <t>2026-09-20T01:43:21.108Z</t>
        </is>
      </c>
    </row>
    <row r="110">
      <c r="A110" s="2" t="inlineStr">
        <is>
          <t>20490395653</t>
        </is>
      </c>
      <c r="B110" s="2" t="inlineStr">
        <is>
          <t>ASOCIACION DE PRODUCTORES AGROPECUARIOS LA VICTORIA OSCCOLLO COCHARCAS</t>
        </is>
      </c>
      <c r="C110" s="2" t="inlineStr">
        <is>
          <t>ASOCIACION</t>
        </is>
      </c>
      <c r="D110" s="2" t="inlineStr">
        <is>
          <t>ACTIVO</t>
        </is>
      </c>
      <c r="E110" s="2" t="inlineStr">
        <is>
          <t>HABIDO</t>
        </is>
      </c>
      <c r="F110" s="2" t="inlineStr">
        <is>
          <t>APURIMAC</t>
        </is>
      </c>
      <c r="G110" s="2" t="inlineStr">
        <is>
          <t>CHINCHEROS</t>
        </is>
      </c>
      <c r="H110" s="2" t="inlineStr">
        <is>
          <t>COCHARCAS</t>
        </is>
      </c>
      <c r="I110" s="2" t="n"/>
      <c r="J110" s="2" t="n"/>
      <c r="K110" s="2" t="n"/>
      <c r="L110" s="2" t="inlineStr">
        <is>
          <t>2026-09-20T01:43:21.108Z</t>
        </is>
      </c>
    </row>
    <row r="111">
      <c r="A111" s="2" t="inlineStr">
        <is>
          <t>20490415603</t>
        </is>
      </c>
      <c r="B111" s="2" t="inlineStr">
        <is>
          <t>EJECUTOR DE CONTRATO DE ADMINISTRACION DE LA RESERVA COMUNAL AMARAKAERI - ECA AMARAKAERI</t>
        </is>
      </c>
      <c r="C111" s="2" t="inlineStr">
        <is>
          <t>ASOCIACION</t>
        </is>
      </c>
      <c r="D111" s="2" t="inlineStr">
        <is>
          <t>ACTIVO</t>
        </is>
      </c>
      <c r="E111" s="2" t="inlineStr">
        <is>
          <t>HABIDO</t>
        </is>
      </c>
      <c r="F111" s="2" t="inlineStr">
        <is>
          <t>MADRE DE DIOS</t>
        </is>
      </c>
      <c r="G111" s="2" t="inlineStr">
        <is>
          <t>TAMBOPATA</t>
        </is>
      </c>
      <c r="H111" s="2" t="inlineStr">
        <is>
          <t>TAMBOPATA</t>
        </is>
      </c>
      <c r="I111" s="2" t="inlineStr">
        <is>
          <t>082502509</t>
        </is>
      </c>
      <c r="J111" s="2" t="inlineStr">
        <is>
          <t>administracion@amarakaeri.org</t>
        </is>
      </c>
      <c r="K111" s="2" t="inlineStr">
        <is>
          <t>S1845854</t>
        </is>
      </c>
      <c r="L111" s="2" t="inlineStr">
        <is>
          <t>2026-09-20T01:43:21.108Z</t>
        </is>
      </c>
    </row>
    <row r="112">
      <c r="A112" s="2" t="inlineStr">
        <is>
          <t>20490594265</t>
        </is>
      </c>
      <c r="B112" s="2" t="inlineStr">
        <is>
          <t>ASOCIACION DE PRODUCTORES AGROPECUARIOS ORGANICOS VALLE PAMPAS - APAOVAP</t>
        </is>
      </c>
      <c r="C112" s="2" t="inlineStr">
        <is>
          <t>ASOCIACION</t>
        </is>
      </c>
      <c r="D112" s="2" t="inlineStr">
        <is>
          <t>BAJA DE OFICIO</t>
        </is>
      </c>
      <c r="E112" s="2" t="inlineStr">
        <is>
          <t>HABIDO</t>
        </is>
      </c>
      <c r="F112" s="2" t="inlineStr">
        <is>
          <t>APURIMAC</t>
        </is>
      </c>
      <c r="G112" s="2" t="inlineStr">
        <is>
          <t>CHINCHEROS</t>
        </is>
      </c>
      <c r="H112" s="2" t="inlineStr">
        <is>
          <t>HUACCANA</t>
        </is>
      </c>
      <c r="I112" s="2" t="n"/>
      <c r="J112" s="2" t="n"/>
      <c r="K112" s="2" t="n"/>
      <c r="L112" s="2" t="inlineStr">
        <is>
          <t>2026-09-20T01:43:21.108Z</t>
        </is>
      </c>
    </row>
    <row r="113">
      <c r="A113" s="2" t="inlineStr">
        <is>
          <t>20490672835</t>
        </is>
      </c>
      <c r="B113" s="2" t="inlineStr">
        <is>
          <t>ASOCIACION DE PRODUCTORES FLOR DE PAPA DE CHULLCUISA ALTA - ASOCIACION FLOR DE PAPA</t>
        </is>
      </c>
      <c r="C113" s="2" t="inlineStr">
        <is>
          <t>ASOCIACION</t>
        </is>
      </c>
      <c r="D113" s="2" t="inlineStr">
        <is>
          <t>BAJA DE OFICIO</t>
        </is>
      </c>
      <c r="E113" s="2" t="inlineStr">
        <is>
          <t>HABIDO</t>
        </is>
      </c>
      <c r="F113" s="2" t="inlineStr">
        <is>
          <t>APURIMAC</t>
        </is>
      </c>
      <c r="G113" s="2" t="inlineStr">
        <is>
          <t>ANDAHUAYLAS</t>
        </is>
      </c>
      <c r="H113" s="2" t="inlineStr">
        <is>
          <t>SAN JERONIMO</t>
        </is>
      </c>
      <c r="I113" s="2" t="n"/>
      <c r="J113" s="2" t="n"/>
      <c r="K113" s="2" t="n"/>
      <c r="L113" s="2" t="inlineStr">
        <is>
          <t>2026-09-20T01:43:21.108Z</t>
        </is>
      </c>
    </row>
    <row r="114">
      <c r="A114" s="2" t="inlineStr">
        <is>
          <t>20490726196</t>
        </is>
      </c>
      <c r="B114" s="2" t="inlineStr">
        <is>
          <t>ASOCIACIÓN DE PRODUCTORES AGROPECUARIOS VALLESITO - CHAHUARES</t>
        </is>
      </c>
      <c r="C114" s="2" t="inlineStr">
        <is>
          <t>ASOCIACION</t>
        </is>
      </c>
      <c r="D114" s="2" t="inlineStr">
        <is>
          <t>ACTIVO</t>
        </is>
      </c>
      <c r="E114" s="2" t="inlineStr">
        <is>
          <t>HABIDO</t>
        </is>
      </c>
      <c r="F114" s="2" t="inlineStr">
        <is>
          <t>CUSCO</t>
        </is>
      </c>
      <c r="G114" s="2" t="inlineStr">
        <is>
          <t>LA CONVENCION</t>
        </is>
      </c>
      <c r="H114" s="2" t="inlineStr">
        <is>
          <t>ECHARATE</t>
        </is>
      </c>
      <c r="I114" s="2" t="n"/>
      <c r="J114" s="2" t="n"/>
      <c r="K114" s="2" t="n"/>
      <c r="L114" s="2" t="inlineStr">
        <is>
          <t>2026-09-20T01:43:21.108Z</t>
        </is>
      </c>
    </row>
    <row r="115">
      <c r="A115" s="2" t="inlineStr">
        <is>
          <t>20490790447</t>
        </is>
      </c>
      <c r="B115" s="2" t="inlineStr">
        <is>
          <t>COOPERATIVA SERVICIOS ESPECIALES DE LAS COMUNIDADES CAMPESINAS DE CHUMBIVILCAS LTDA - COOSE - CCCH</t>
        </is>
      </c>
      <c r="C115" s="2" t="inlineStr">
        <is>
          <t>COOPERATIVAS, SAIS, CAPS</t>
        </is>
      </c>
      <c r="D115" s="2" t="inlineStr">
        <is>
          <t>SUSPENSION TEMPORAL</t>
        </is>
      </c>
      <c r="E115" s="2" t="inlineStr">
        <is>
          <t>NO HABIDO</t>
        </is>
      </c>
      <c r="F115" s="2" t="inlineStr">
        <is>
          <t>CUSCO</t>
        </is>
      </c>
      <c r="G115" s="2" t="inlineStr">
        <is>
          <t>CHUMBIVILCAS</t>
        </is>
      </c>
      <c r="H115" s="2" t="inlineStr">
        <is>
          <t>SANTO TOMAS</t>
        </is>
      </c>
      <c r="I115" s="2" t="inlineStr">
        <is>
          <t>9663427779</t>
        </is>
      </c>
      <c r="J115" s="2" t="inlineStr">
        <is>
          <t>aleva_1919@hotmail.com</t>
        </is>
      </c>
      <c r="K115" s="2" t="inlineStr">
        <is>
          <t>S0657971</t>
        </is>
      </c>
      <c r="L115" s="2" t="inlineStr">
        <is>
          <t>2026-09-20T01:43:21.108Z</t>
        </is>
      </c>
    </row>
    <row r="116">
      <c r="A116" s="2" t="inlineStr">
        <is>
          <t>20490810146</t>
        </is>
      </c>
      <c r="B116" s="2" t="inlineStr">
        <is>
          <t>COOPERATIVA AGRARIA MACHUPICCHU LTDA - CAGMA LTDA</t>
        </is>
      </c>
      <c r="C116" s="2" t="inlineStr">
        <is>
          <t>COOPERATIVAS, SAIS, CAPS</t>
        </is>
      </c>
      <c r="D116" s="2" t="inlineStr">
        <is>
          <t>ACTIVO</t>
        </is>
      </c>
      <c r="E116" s="2" t="inlineStr">
        <is>
          <t>HABIDO</t>
        </is>
      </c>
      <c r="F116" s="2" t="inlineStr">
        <is>
          <t>APURIMAC</t>
        </is>
      </c>
      <c r="G116" s="2" t="inlineStr">
        <is>
          <t>ANDAHUAYLAS</t>
        </is>
      </c>
      <c r="H116" s="2" t="inlineStr">
        <is>
          <t>SAN JERONIMO</t>
        </is>
      </c>
      <c r="I116" s="2" t="n"/>
      <c r="J116" s="2" t="n"/>
      <c r="K116" s="2" t="inlineStr">
        <is>
          <t>S2020690</t>
        </is>
      </c>
      <c r="L116" s="2" t="inlineStr">
        <is>
          <t>2026-09-20T01:43:21.108Z</t>
        </is>
      </c>
    </row>
    <row r="117">
      <c r="A117" s="2" t="inlineStr">
        <is>
          <t>20490822071</t>
        </is>
      </c>
      <c r="B117" s="2" t="inlineStr">
        <is>
          <t>ASOCIACION DE MODULOS DE MEJORAMIENTO GENETICO DE CAMELIDOS SUDAMERICANOS DE CONDOROMA</t>
        </is>
      </c>
      <c r="C117" s="2" t="inlineStr">
        <is>
          <t>ASOCIACION</t>
        </is>
      </c>
      <c r="D117" s="2" t="inlineStr">
        <is>
          <t>BAJA DE OFICIO</t>
        </is>
      </c>
      <c r="E117" s="2" t="inlineStr">
        <is>
          <t>HABIDO</t>
        </is>
      </c>
      <c r="F117" s="2" t="inlineStr">
        <is>
          <t>CUSCO</t>
        </is>
      </c>
      <c r="G117" s="2" t="inlineStr">
        <is>
          <t>ESPINAR</t>
        </is>
      </c>
      <c r="H117" s="2" t="inlineStr">
        <is>
          <t>CONDOROMA</t>
        </is>
      </c>
      <c r="I117" s="2" t="n"/>
      <c r="J117" s="2" t="n"/>
      <c r="K117" s="2" t="n"/>
      <c r="L117" s="2" t="inlineStr">
        <is>
          <t>2026-09-20T01:43:21.108Z</t>
        </is>
      </c>
    </row>
    <row r="118">
      <c r="A118" s="2" t="inlineStr">
        <is>
          <t>20490989871</t>
        </is>
      </c>
      <c r="B118" s="2" t="inlineStr">
        <is>
          <t>ASOCIACIÓN DE PRODUCTORES AGROPECUARIOS TUPAC AMARU - TUNGASUCA</t>
        </is>
      </c>
      <c r="C118" s="2" t="inlineStr">
        <is>
          <t>ASOCIACION</t>
        </is>
      </c>
      <c r="D118" s="2" t="inlineStr">
        <is>
          <t>ACTIVO</t>
        </is>
      </c>
      <c r="E118" s="2" t="inlineStr">
        <is>
          <t>HABIDO</t>
        </is>
      </c>
      <c r="F118" s="2" t="inlineStr">
        <is>
          <t>CUSCO</t>
        </is>
      </c>
      <c r="G118" s="2" t="inlineStr">
        <is>
          <t>CANAS</t>
        </is>
      </c>
      <c r="H118" s="2" t="inlineStr">
        <is>
          <t>TUPAC AMARU</t>
        </is>
      </c>
      <c r="I118" s="2" t="n"/>
      <c r="J118" s="2" t="n"/>
      <c r="K118" s="2" t="inlineStr">
        <is>
          <t>S1580037</t>
        </is>
      </c>
      <c r="L118" s="2" t="inlineStr">
        <is>
          <t>2026-09-20T01:43:21.108Z</t>
        </is>
      </c>
    </row>
    <row r="119">
      <c r="A119" s="2" t="inlineStr">
        <is>
          <t>20491050960</t>
        </is>
      </c>
      <c r="B119" s="2" t="inlineStr">
        <is>
          <t>COOPERATIVA AGRARIA INDUSTRIAL DEL VALLE SAGRADO AGROVAS LTDA</t>
        </is>
      </c>
      <c r="C119" s="2" t="inlineStr">
        <is>
          <t>COOPERATIVAS, SAIS, CAPS</t>
        </is>
      </c>
      <c r="D119" s="2" t="inlineStr">
        <is>
          <t>ACTIVO</t>
        </is>
      </c>
      <c r="E119" s="2" t="inlineStr">
        <is>
          <t>HABIDO</t>
        </is>
      </c>
      <c r="F119" s="2" t="inlineStr">
        <is>
          <t>CUSCO</t>
        </is>
      </c>
      <c r="G119" s="2" t="inlineStr">
        <is>
          <t>CALCA</t>
        </is>
      </c>
      <c r="H119" s="2" t="inlineStr">
        <is>
          <t>CALCA</t>
        </is>
      </c>
      <c r="I119" s="2" t="inlineStr">
        <is>
          <t>084-224772</t>
        </is>
      </c>
      <c r="J119" s="2" t="inlineStr">
        <is>
          <t>AGROVAS.CUSCO@GMAIL.COM</t>
        </is>
      </c>
      <c r="K119" s="2" t="inlineStr">
        <is>
          <t>S1245571</t>
        </is>
      </c>
      <c r="L119" s="2" t="inlineStr">
        <is>
          <t>2026-09-20T01:43:21.108Z</t>
        </is>
      </c>
    </row>
    <row r="120">
      <c r="A120" s="2" t="inlineStr">
        <is>
          <t>20491086727</t>
        </is>
      </c>
      <c r="B120" s="2" t="inlineStr">
        <is>
          <t>ASOCIACION DE PEQUEÑOS PRODUCTORES AGROPECUARIOS Y FORESTALES ORGANICOS ITAHUANIA - MANU</t>
        </is>
      </c>
      <c r="C120" s="2" t="inlineStr">
        <is>
          <t>ASOCIACION</t>
        </is>
      </c>
      <c r="D120" s="2" t="inlineStr">
        <is>
          <t>BAJA DE OFICIO</t>
        </is>
      </c>
      <c r="E120" s="2" t="inlineStr">
        <is>
          <t>HABIDO</t>
        </is>
      </c>
      <c r="F120" s="2" t="inlineStr">
        <is>
          <t>MADRE DE DIOS</t>
        </is>
      </c>
      <c r="G120" s="2" t="inlineStr">
        <is>
          <t>MANU</t>
        </is>
      </c>
      <c r="H120" s="2" t="inlineStr">
        <is>
          <t>MANU</t>
        </is>
      </c>
      <c r="I120" s="2" t="inlineStr">
        <is>
          <t>082830674</t>
        </is>
      </c>
      <c r="J120" s="2" t="inlineStr">
        <is>
          <t>fortunatoqg1960@hotmail.com</t>
        </is>
      </c>
      <c r="K120" s="2" t="inlineStr">
        <is>
          <t>S0963860</t>
        </is>
      </c>
      <c r="L120" s="2" t="inlineStr">
        <is>
          <t>2026-09-20T01:43:21.108Z</t>
        </is>
      </c>
    </row>
    <row r="121">
      <c r="A121" s="2" t="inlineStr">
        <is>
          <t>20491149664</t>
        </is>
      </c>
      <c r="B121" s="2" t="inlineStr">
        <is>
          <t>ASOCIACION DE PRODUCTORES VIRGEN DE CONCEPCION - APVC</t>
        </is>
      </c>
      <c r="C121" s="2" t="inlineStr">
        <is>
          <t>ASOCIACION</t>
        </is>
      </c>
      <c r="D121" s="2" t="inlineStr">
        <is>
          <t>ACTIVO</t>
        </is>
      </c>
      <c r="E121" s="2" t="inlineStr">
        <is>
          <t>HABIDO</t>
        </is>
      </c>
      <c r="F121" s="2" t="inlineStr">
        <is>
          <t>APURIMAC</t>
        </is>
      </c>
      <c r="G121" s="2" t="inlineStr">
        <is>
          <t>ANDAHUAYLAS</t>
        </is>
      </c>
      <c r="H121" s="2" t="inlineStr">
        <is>
          <t>ANDAHUAYLAS</t>
        </is>
      </c>
      <c r="I121" s="2" t="n"/>
      <c r="J121" s="2" t="n"/>
      <c r="K121" s="2" t="n"/>
      <c r="L121" s="2" t="inlineStr">
        <is>
          <t>2026-09-20T01:43:21.108Z</t>
        </is>
      </c>
    </row>
    <row r="122">
      <c r="A122" s="2" t="inlineStr">
        <is>
          <t>20491164469</t>
        </is>
      </c>
      <c r="B122" s="2" t="inlineStr">
        <is>
          <t>ASOCIACION DE PRODUCTORES AGROPECUARIOS SUMACC INTI DE HUANCABAMBA - APASIHA</t>
        </is>
      </c>
      <c r="C122" s="2" t="inlineStr">
        <is>
          <t>ASOCIACION</t>
        </is>
      </c>
      <c r="D122" s="2" t="inlineStr">
        <is>
          <t>ACTIVO</t>
        </is>
      </c>
      <c r="E122" s="2" t="inlineStr">
        <is>
          <t>HABIDO</t>
        </is>
      </c>
      <c r="F122" s="2" t="inlineStr">
        <is>
          <t>APURIMAC</t>
        </is>
      </c>
      <c r="G122" s="2" t="inlineStr">
        <is>
          <t>ANDAHUAYLAS</t>
        </is>
      </c>
      <c r="H122" s="2" t="inlineStr">
        <is>
          <t>ANDAHUAYLAS</t>
        </is>
      </c>
      <c r="I122" s="2" t="n"/>
      <c r="J122" s="2" t="n"/>
      <c r="K122" s="2" t="n"/>
      <c r="L122" s="2" t="inlineStr">
        <is>
          <t>2026-09-20T01:43:21.108Z</t>
        </is>
      </c>
    </row>
    <row r="123">
      <c r="A123" s="2" t="inlineStr">
        <is>
          <t>20491172135</t>
        </is>
      </c>
      <c r="B123" s="2" t="inlineStr">
        <is>
          <t>ASOCIACION DE PRODUCTORES DE ALPACAS TAMBOINCA</t>
        </is>
      </c>
      <c r="C123" s="2" t="inlineStr">
        <is>
          <t>ASOCIACION</t>
        </is>
      </c>
      <c r="D123" s="2" t="inlineStr">
        <is>
          <t>BAJA DE OFICIO</t>
        </is>
      </c>
      <c r="E123" s="2" t="inlineStr">
        <is>
          <t>HABIDO</t>
        </is>
      </c>
      <c r="F123" s="2" t="inlineStr">
        <is>
          <t>APURIMAC</t>
        </is>
      </c>
      <c r="G123" s="2" t="inlineStr">
        <is>
          <t>ABANCAY</t>
        </is>
      </c>
      <c r="H123" s="2" t="inlineStr">
        <is>
          <t>ABANCAY</t>
        </is>
      </c>
      <c r="I123" s="2" t="n"/>
      <c r="J123" s="2" t="n"/>
      <c r="K123" s="2" t="n"/>
      <c r="L123" s="2" t="inlineStr">
        <is>
          <t>2026-09-20T01:43:21.108Z</t>
        </is>
      </c>
    </row>
    <row r="124">
      <c r="A124" s="2" t="inlineStr">
        <is>
          <t>20491199769</t>
        </is>
      </c>
      <c r="B124" s="2" t="inlineStr">
        <is>
          <t>ASOCIACION DE FRUTICULTORES DE LA MICROCUENCA DE ONGOY LOS AYNIS - AFRUMCO</t>
        </is>
      </c>
      <c r="C124" s="2" t="inlineStr">
        <is>
          <t>ASOCIACION</t>
        </is>
      </c>
      <c r="D124" s="2" t="inlineStr">
        <is>
          <t>BAJA DE OFICIO</t>
        </is>
      </c>
      <c r="E124" s="2" t="inlineStr">
        <is>
          <t>HABIDO</t>
        </is>
      </c>
      <c r="F124" s="2" t="inlineStr">
        <is>
          <t>APURIMAC</t>
        </is>
      </c>
      <c r="G124" s="2" t="inlineStr">
        <is>
          <t>CHINCHEROS</t>
        </is>
      </c>
      <c r="H124" s="2" t="inlineStr">
        <is>
          <t>ONGOY</t>
        </is>
      </c>
      <c r="I124" s="2" t="n"/>
      <c r="J124" s="2" t="n"/>
      <c r="K124" s="2" t="n"/>
      <c r="L124" s="2" t="inlineStr">
        <is>
          <t>2026-09-20T01:43:21.108Z</t>
        </is>
      </c>
    </row>
    <row r="125">
      <c r="A125" s="2" t="inlineStr">
        <is>
          <t>20491204436</t>
        </is>
      </c>
      <c r="B125" s="2" t="inlineStr">
        <is>
          <t>COOPERATIVA AGRARIA DE SERVICIOS MULTIPLES TESORO CHANKA DE KISHUARA - COOPAGROS - KISHUARA</t>
        </is>
      </c>
      <c r="C125" s="2" t="inlineStr">
        <is>
          <t>COOPERATIVAS, SAIS, CAPS</t>
        </is>
      </c>
      <c r="D125" s="2" t="inlineStr">
        <is>
          <t>ACTIVO</t>
        </is>
      </c>
      <c r="E125" s="2" t="inlineStr">
        <is>
          <t>HABIDO</t>
        </is>
      </c>
      <c r="F125" s="2" t="inlineStr">
        <is>
          <t>APURIMAC</t>
        </is>
      </c>
      <c r="G125" s="2" t="inlineStr">
        <is>
          <t>ANDAHUAYLAS</t>
        </is>
      </c>
      <c r="H125" s="2" t="inlineStr">
        <is>
          <t>KISHUARA</t>
        </is>
      </c>
      <c r="I125" s="2" t="inlineStr">
        <is>
          <t>961613060</t>
        </is>
      </c>
      <c r="J125" s="2" t="inlineStr">
        <is>
          <t>asotol25@hotmail.com</t>
        </is>
      </c>
      <c r="K125" s="2" t="inlineStr">
        <is>
          <t>S1188764</t>
        </is>
      </c>
      <c r="L125" s="2" t="inlineStr">
        <is>
          <t>2026-09-20T01:43:21.108Z</t>
        </is>
      </c>
    </row>
    <row r="126">
      <c r="A126" s="2" t="inlineStr">
        <is>
          <t>20491248646</t>
        </is>
      </c>
      <c r="B126" s="2" t="inlineStr">
        <is>
          <t>ASOCIACION DE PRODUCTORES AGROPECUARIOS QUISAGUI - RIO BLANCO</t>
        </is>
      </c>
      <c r="C126" s="2" t="inlineStr">
        <is>
          <t>ASOCIACION</t>
        </is>
      </c>
      <c r="D126" s="2" t="inlineStr">
        <is>
          <t>BAJA DE OFICIO</t>
        </is>
      </c>
      <c r="E126" s="2" t="inlineStr">
        <is>
          <t>HABIDO</t>
        </is>
      </c>
      <c r="F126" s="2" t="inlineStr">
        <is>
          <t>APURIMAC</t>
        </is>
      </c>
      <c r="G126" s="2" t="inlineStr">
        <is>
          <t>CHINCHEROS</t>
        </is>
      </c>
      <c r="H126" s="2" t="inlineStr">
        <is>
          <t>HUACCANA</t>
        </is>
      </c>
      <c r="I126" s="2" t="n"/>
      <c r="J126" s="2" t="n"/>
      <c r="K126" s="2" t="n"/>
      <c r="L126" s="2" t="inlineStr">
        <is>
          <t>2026-09-20T01:43:21.108Z</t>
        </is>
      </c>
    </row>
    <row r="127">
      <c r="A127" s="2" t="inlineStr">
        <is>
          <t>20491717221</t>
        </is>
      </c>
      <c r="B127" s="2" t="inlineStr">
        <is>
          <t>DERIVADOS LACTEOS BARRETO S.R.L.</t>
        </is>
      </c>
      <c r="C127" s="2" t="inlineStr">
        <is>
          <t>SOC.COM.RESPONS. LTDA</t>
        </is>
      </c>
      <c r="D127" s="2" t="inlineStr">
        <is>
          <t>ACTIVO</t>
        </is>
      </c>
      <c r="E127" s="2" t="inlineStr">
        <is>
          <t>HABIDO</t>
        </is>
      </c>
      <c r="F127" s="2" t="inlineStr">
        <is>
          <t>LIMA</t>
        </is>
      </c>
      <c r="G127" s="2" t="inlineStr">
        <is>
          <t>LIMA</t>
        </is>
      </c>
      <c r="H127" s="2" t="inlineStr">
        <is>
          <t>LOS OLIVOS</t>
        </is>
      </c>
      <c r="I127" s="2" t="n"/>
      <c r="J127" s="2" t="n"/>
      <c r="K127" s="2" t="n"/>
      <c r="L127" s="2" t="inlineStr">
        <is>
          <t>2026-09-20T01:43:21.108Z</t>
        </is>
      </c>
    </row>
    <row r="128">
      <c r="A128" s="2" t="inlineStr">
        <is>
          <t>20493934822</t>
        </is>
      </c>
      <c r="B128" s="2" t="inlineStr">
        <is>
          <t>COOPERATIVA AGRARIA NUEVO AMANECER LTDA.</t>
        </is>
      </c>
      <c r="C128" s="2" t="inlineStr">
        <is>
          <t>COOPERATIVAS, SAIS, CAPS</t>
        </is>
      </c>
      <c r="D128" s="2" t="inlineStr">
        <is>
          <t>ACTIVO</t>
        </is>
      </c>
      <c r="E128" s="2" t="inlineStr">
        <is>
          <t>HABIDO</t>
        </is>
      </c>
      <c r="F128" s="2" t="inlineStr">
        <is>
          <t>SAN MARTIN</t>
        </is>
      </c>
      <c r="G128" s="2" t="inlineStr">
        <is>
          <t>LAMAS</t>
        </is>
      </c>
      <c r="H128" s="2" t="inlineStr">
        <is>
          <t>BARRANQUITA</t>
        </is>
      </c>
      <c r="I128" s="2" t="n"/>
      <c r="J128" s="2" t="n"/>
      <c r="K128" s="2" t="n"/>
      <c r="L128" s="2" t="inlineStr">
        <is>
          <t>2026-09-20T01:43:21.108Z</t>
        </is>
      </c>
    </row>
    <row r="129">
      <c r="A129" s="2" t="inlineStr">
        <is>
          <t>20493959574</t>
        </is>
      </c>
      <c r="B129" s="2" t="inlineStr">
        <is>
          <t>COOPERATIVA AGRARIA DE SERVICIOS MUJERES TECNOLOGAS CACAOTERAS DE LA PROVINCIA DE HUALLAGA LTDA</t>
        </is>
      </c>
      <c r="C129" s="2" t="inlineStr">
        <is>
          <t>COOPERATIVAS, SAIS, CAPS</t>
        </is>
      </c>
      <c r="D129" s="2" t="inlineStr">
        <is>
          <t>SUSPENSION TEMPORAL</t>
        </is>
      </c>
      <c r="E129" s="2" t="inlineStr">
        <is>
          <t>HABIDO</t>
        </is>
      </c>
      <c r="F129" s="2" t="inlineStr">
        <is>
          <t>SAN MARTIN</t>
        </is>
      </c>
      <c r="G129" s="2" t="inlineStr">
        <is>
          <t>HUALLAGA</t>
        </is>
      </c>
      <c r="H129" s="2" t="inlineStr">
        <is>
          <t>SAPOSOA</t>
        </is>
      </c>
      <c r="I129" s="2" t="inlineStr">
        <is>
          <t>996803584</t>
        </is>
      </c>
      <c r="J129" s="2" t="inlineStr">
        <is>
          <t>warmitech@hotmail.com</t>
        </is>
      </c>
      <c r="K129" s="2" t="inlineStr">
        <is>
          <t>S0653742</t>
        </is>
      </c>
      <c r="L129" s="2" t="inlineStr">
        <is>
          <t>2026-09-20T01:43:21.108Z</t>
        </is>
      </c>
    </row>
    <row r="130">
      <c r="A130" s="2" t="inlineStr">
        <is>
          <t>20494126819</t>
        </is>
      </c>
      <c r="B130" s="2" t="inlineStr">
        <is>
          <t>ASOCIACION DE PRODUCTORES AGROPECUARIOS RIO MAYO SHANAO</t>
        </is>
      </c>
      <c r="C130" s="2" t="inlineStr">
        <is>
          <t>ASOCIACION</t>
        </is>
      </c>
      <c r="D130" s="2" t="inlineStr">
        <is>
          <t>ACTIVO</t>
        </is>
      </c>
      <c r="E130" s="2" t="inlineStr">
        <is>
          <t>HABIDO</t>
        </is>
      </c>
      <c r="F130" s="2" t="inlineStr">
        <is>
          <t>SAN MARTIN</t>
        </is>
      </c>
      <c r="G130" s="2" t="inlineStr">
        <is>
          <t>LAMAS</t>
        </is>
      </c>
      <c r="H130" s="2" t="inlineStr">
        <is>
          <t>SHANAO</t>
        </is>
      </c>
      <c r="I130" s="2" t="n"/>
      <c r="J130" s="2" t="n"/>
      <c r="K130" s="2" t="inlineStr">
        <is>
          <t>S3031206</t>
        </is>
      </c>
      <c r="L130" s="2" t="inlineStr">
        <is>
          <t>2026-09-20T01:43:21.108Z</t>
        </is>
      </c>
    </row>
    <row r="131">
      <c r="A131" s="2" t="inlineStr">
        <is>
          <t>20494145791</t>
        </is>
      </c>
      <c r="B131" s="2" t="inlineStr">
        <is>
          <t>ASOCIACION ECOLOGICA Y DE PRODUCTORES AGROPECUARIOS SAN JOSE OBRERO</t>
        </is>
      </c>
      <c r="C131" s="2" t="inlineStr">
        <is>
          <t>ASOCIACION</t>
        </is>
      </c>
      <c r="D131" s="2" t="inlineStr">
        <is>
          <t>ACTIVO</t>
        </is>
      </c>
      <c r="E131" s="2" t="inlineStr">
        <is>
          <t>HABIDO</t>
        </is>
      </c>
      <c r="F131" s="2" t="inlineStr">
        <is>
          <t>LORETO</t>
        </is>
      </c>
      <c r="G131" s="2" t="inlineStr">
        <is>
          <t>ALTO AMAZONAS</t>
        </is>
      </c>
      <c r="H131" s="2" t="inlineStr">
        <is>
          <t>TENIENTE CESAR LOPEZ ROJAS</t>
        </is>
      </c>
      <c r="I131" s="2" t="n"/>
      <c r="J131" s="2" t="n"/>
      <c r="K131" s="2" t="n"/>
      <c r="L131" s="2" t="inlineStr">
        <is>
          <t>2026-09-20T01:43:21.108Z</t>
        </is>
      </c>
    </row>
    <row r="132">
      <c r="A132" s="2" t="inlineStr">
        <is>
          <t>20494699690</t>
        </is>
      </c>
      <c r="B132" s="2" t="inlineStr">
        <is>
          <t>ASOCIACION DE PRODUCTORES DE CACAO ECOLOGICO DE KIMBIRI - APROCEK</t>
        </is>
      </c>
      <c r="C132" s="2" t="inlineStr">
        <is>
          <t>ASOCIACION</t>
        </is>
      </c>
      <c r="D132" s="2" t="inlineStr">
        <is>
          <t>ACTIVO</t>
        </is>
      </c>
      <c r="E132" s="2" t="inlineStr">
        <is>
          <t>HABIDO</t>
        </is>
      </c>
      <c r="F132" s="2" t="inlineStr">
        <is>
          <t>CUSCO</t>
        </is>
      </c>
      <c r="G132" s="2" t="inlineStr">
        <is>
          <t>LA CONVENCION</t>
        </is>
      </c>
      <c r="H132" s="2" t="inlineStr">
        <is>
          <t>KIMBIRI</t>
        </is>
      </c>
      <c r="I132" s="2" t="inlineStr">
        <is>
          <t>959149529</t>
        </is>
      </c>
      <c r="J132" s="2" t="inlineStr">
        <is>
          <t>aprocekvraem@gmail.com</t>
        </is>
      </c>
      <c r="K132" s="2" t="inlineStr">
        <is>
          <t>S2687914</t>
        </is>
      </c>
      <c r="L132" s="2" t="inlineStr">
        <is>
          <t>2026-09-20T01:43:21.108Z</t>
        </is>
      </c>
    </row>
    <row r="133">
      <c r="A133" s="2" t="inlineStr">
        <is>
          <t>20494923832</t>
        </is>
      </c>
      <c r="B133" s="2" t="inlineStr">
        <is>
          <t>ASOCIACION NUEVA ESPERANZA ALLPACHACA</t>
        </is>
      </c>
      <c r="C133" s="2" t="inlineStr">
        <is>
          <t>ASOCIACION</t>
        </is>
      </c>
      <c r="D133" s="2" t="inlineStr">
        <is>
          <t>BAJA DE OFICIO</t>
        </is>
      </c>
      <c r="E133" s="2" t="inlineStr">
        <is>
          <t>HABIDO</t>
        </is>
      </c>
      <c r="F133" s="2" t="inlineStr">
        <is>
          <t>AYACUCHO</t>
        </is>
      </c>
      <c r="G133" s="2" t="inlineStr">
        <is>
          <t>HUAMANGA</t>
        </is>
      </c>
      <c r="H133" s="2" t="inlineStr">
        <is>
          <t>CHIARA</t>
        </is>
      </c>
      <c r="I133" s="2" t="n"/>
      <c r="J133" s="2" t="n"/>
      <c r="K133" s="2" t="n"/>
      <c r="L133" s="2" t="inlineStr">
        <is>
          <t>2026-09-20T01:43:21.108Z</t>
        </is>
      </c>
    </row>
    <row r="134">
      <c r="A134" s="2" t="inlineStr">
        <is>
          <t>20494939160</t>
        </is>
      </c>
      <c r="B134" s="2" t="inlineStr">
        <is>
          <t>ASOCIACION DE PRODUCTORES AGRICOLAS Y GANADEROS INTI RAYMI</t>
        </is>
      </c>
      <c r="C134" s="2" t="inlineStr">
        <is>
          <t>ASOCIACION</t>
        </is>
      </c>
      <c r="D134" s="2" t="inlineStr">
        <is>
          <t>BAJA DE OFICIO</t>
        </is>
      </c>
      <c r="E134" s="2" t="inlineStr">
        <is>
          <t>HABIDO</t>
        </is>
      </c>
      <c r="F134" s="2" t="inlineStr">
        <is>
          <t>AYACUCHO</t>
        </is>
      </c>
      <c r="G134" s="2" t="inlineStr">
        <is>
          <t>VILCAS HUAMAN</t>
        </is>
      </c>
      <c r="H134" s="2" t="inlineStr">
        <is>
          <t>VILCAS HUAMAN</t>
        </is>
      </c>
      <c r="I134" s="2" t="inlineStr">
        <is>
          <t>066313966</t>
        </is>
      </c>
      <c r="J134" s="2" t="inlineStr">
        <is>
          <t>chernestor@hotmail.com</t>
        </is>
      </c>
      <c r="K134" s="2" t="inlineStr">
        <is>
          <t>S0753920</t>
        </is>
      </c>
      <c r="L134" s="2" t="inlineStr">
        <is>
          <t>2026-09-20T01:43:21.108Z</t>
        </is>
      </c>
    </row>
    <row r="135">
      <c r="A135" s="2" t="inlineStr">
        <is>
          <t>20495177697</t>
        </is>
      </c>
      <c r="B135" s="2" t="inlineStr">
        <is>
          <t>ASOCIACION DE PRODUCTORES AGROPECUARIOS DE CAMAYOC</t>
        </is>
      </c>
      <c r="C135" s="2" t="inlineStr">
        <is>
          <t>ASOCIACION</t>
        </is>
      </c>
      <c r="D135" s="2" t="inlineStr">
        <is>
          <t>ACTIVO</t>
        </is>
      </c>
      <c r="E135" s="2" t="inlineStr">
        <is>
          <t>HABIDO</t>
        </is>
      </c>
      <c r="F135" s="2" t="inlineStr">
        <is>
          <t>HUANCAVELICA</t>
        </is>
      </c>
      <c r="G135" s="2" t="inlineStr">
        <is>
          <t>CASTROVIRREYNA</t>
        </is>
      </c>
      <c r="H135" s="2" t="inlineStr">
        <is>
          <t>SAN JUAN</t>
        </is>
      </c>
      <c r="I135" s="2" t="n"/>
      <c r="J135" s="2" t="n"/>
      <c r="K135" s="2" t="n"/>
      <c r="L135" s="2" t="inlineStr">
        <is>
          <t>2026-09-20T01:43:21.108Z</t>
        </is>
      </c>
    </row>
    <row r="136">
      <c r="A136" s="2" t="inlineStr">
        <is>
          <t>20517247805</t>
        </is>
      </c>
      <c r="B136" s="2" t="inlineStr">
        <is>
          <t>COORDINADORA NACIONAL DE PRODUCTORES DE PAPA DEL PERU- CORPAPA</t>
        </is>
      </c>
      <c r="C136" s="2" t="inlineStr">
        <is>
          <t>ASOCIACION</t>
        </is>
      </c>
      <c r="D136" s="2" t="inlineStr">
        <is>
          <t>BAJA DE OFICIO</t>
        </is>
      </c>
      <c r="E136" s="2" t="inlineStr">
        <is>
          <t>HABIDO</t>
        </is>
      </c>
      <c r="F136" s="2" t="inlineStr">
        <is>
          <t>LIMA</t>
        </is>
      </c>
      <c r="G136" s="2" t="inlineStr">
        <is>
          <t>LIMA</t>
        </is>
      </c>
      <c r="H136" s="2" t="inlineStr">
        <is>
          <t>LIMA</t>
        </is>
      </c>
      <c r="I136" s="2" t="n"/>
      <c r="J136" s="2" t="n"/>
      <c r="K136" s="2" t="n"/>
      <c r="L136" s="2" t="inlineStr">
        <is>
          <t>2026-09-20T01:43:21.108Z</t>
        </is>
      </c>
    </row>
    <row r="137">
      <c r="A137" s="2" t="inlineStr">
        <is>
          <t>20520081152</t>
        </is>
      </c>
      <c r="B137" s="2" t="inlineStr">
        <is>
          <t>ASOCIACION DE PRODUCTORES AGRARIOS DE SUSAPAYA</t>
        </is>
      </c>
      <c r="C137" s="2" t="inlineStr">
        <is>
          <t>ASOCIACION</t>
        </is>
      </c>
      <c r="D137" s="2" t="inlineStr">
        <is>
          <t>BAJA DE OFICIO</t>
        </is>
      </c>
      <c r="E137" s="2" t="inlineStr">
        <is>
          <t>HABIDO</t>
        </is>
      </c>
      <c r="F137" s="2" t="inlineStr">
        <is>
          <t>TACNA</t>
        </is>
      </c>
      <c r="G137" s="2" t="inlineStr">
        <is>
          <t>TACNA</t>
        </is>
      </c>
      <c r="H137" s="2" t="inlineStr">
        <is>
          <t>ALTO DE LA ALIANZA</t>
        </is>
      </c>
      <c r="I137" s="2" t="n"/>
      <c r="J137" s="2" t="n"/>
      <c r="K137" s="2" t="n"/>
      <c r="L137" s="2" t="inlineStr">
        <is>
          <t>2026-09-20T01:43:21.108Z</t>
        </is>
      </c>
    </row>
    <row r="138">
      <c r="A138" s="2" t="inlineStr">
        <is>
          <t>20520081233</t>
        </is>
      </c>
      <c r="B138" s="2" t="inlineStr">
        <is>
          <t>ASOCIACION DE VITIVINICULTORES DE MOQUEGUA 'AVIMO'</t>
        </is>
      </c>
      <c r="C138" s="2" t="inlineStr">
        <is>
          <t>ASOCIACION</t>
        </is>
      </c>
      <c r="D138" s="2" t="inlineStr">
        <is>
          <t>BAJA DE OFICIO</t>
        </is>
      </c>
      <c r="E138" s="2" t="inlineStr">
        <is>
          <t>NO HABIDO</t>
        </is>
      </c>
      <c r="F138" s="2" t="inlineStr">
        <is>
          <t>MOQUEGUA</t>
        </is>
      </c>
      <c r="G138" s="2" t="inlineStr">
        <is>
          <t>MARISCAL NIETO</t>
        </is>
      </c>
      <c r="H138" s="2" t="inlineStr">
        <is>
          <t>SAN ANTONIO</t>
        </is>
      </c>
      <c r="I138" s="2" t="inlineStr">
        <is>
          <t>955614934</t>
        </is>
      </c>
      <c r="J138" s="2" t="inlineStr">
        <is>
          <t>ineyp@yahoo.com</t>
        </is>
      </c>
      <c r="K138" s="2" t="inlineStr">
        <is>
          <t>B1310119</t>
        </is>
      </c>
      <c r="L138" s="2" t="inlineStr">
        <is>
          <t>2026-09-20T01:43:21.108Z</t>
        </is>
      </c>
    </row>
    <row r="139">
      <c r="A139" s="2" t="inlineStr">
        <is>
          <t>20521131218</t>
        </is>
      </c>
      <c r="B139" s="2" t="inlineStr">
        <is>
          <t>ASOCIACION DE PRODUCTORES DE TUNA Y COCHINILLA-APROTYC</t>
        </is>
      </c>
      <c r="C139" s="2" t="inlineStr">
        <is>
          <t>ASOCIACION</t>
        </is>
      </c>
      <c r="D139" s="2" t="inlineStr">
        <is>
          <t>BAJA DE OFICIO</t>
        </is>
      </c>
      <c r="E139" s="2" t="inlineStr">
        <is>
          <t>HABIDO</t>
        </is>
      </c>
      <c r="F139" s="2" t="inlineStr">
        <is>
          <t>LIMA</t>
        </is>
      </c>
      <c r="G139" s="2" t="inlineStr">
        <is>
          <t>LIMA</t>
        </is>
      </c>
      <c r="H139" s="2" t="inlineStr">
        <is>
          <t>SAN MARTIN DE PORRES</t>
        </is>
      </c>
      <c r="I139" s="2" t="n"/>
      <c r="J139" s="2" t="n"/>
      <c r="K139" s="2" t="n"/>
      <c r="L139" s="2" t="inlineStr">
        <is>
          <t>2026-09-20T01:43:21.108Z</t>
        </is>
      </c>
    </row>
    <row r="140">
      <c r="A140" s="2" t="inlineStr">
        <is>
          <t>20525839690</t>
        </is>
      </c>
      <c r="B140" s="2" t="inlineStr">
        <is>
          <t>ASOCIACION DE PRODUCTORES AGROPECUARIOS DE LA PROVINCIA DE MORROPON</t>
        </is>
      </c>
      <c r="C140" s="2" t="inlineStr">
        <is>
          <t>ASOCIACION</t>
        </is>
      </c>
      <c r="D140" s="2" t="inlineStr">
        <is>
          <t>ACTIVO</t>
        </is>
      </c>
      <c r="E140" s="2" t="inlineStr">
        <is>
          <t>HABIDO</t>
        </is>
      </c>
      <c r="F140" s="2" t="inlineStr">
        <is>
          <t>PIURA</t>
        </is>
      </c>
      <c r="G140" s="2" t="inlineStr">
        <is>
          <t>MORROPON</t>
        </is>
      </c>
      <c r="H140" s="2" t="inlineStr">
        <is>
          <t>MORROPON</t>
        </is>
      </c>
      <c r="I140" s="2" t="inlineStr">
        <is>
          <t>360286</t>
        </is>
      </c>
      <c r="J140" s="2" t="inlineStr">
        <is>
          <t>aspromor.org@gmail.com</t>
        </is>
      </c>
      <c r="K140" s="2" t="inlineStr">
        <is>
          <t>S0797321</t>
        </is>
      </c>
      <c r="L140" s="2" t="inlineStr">
        <is>
          <t>2026-09-20T01:43:21.108Z</t>
        </is>
      </c>
    </row>
    <row r="141">
      <c r="A141" s="2" t="inlineStr">
        <is>
          <t>20525955843</t>
        </is>
      </c>
      <c r="B141" s="2" t="inlineStr">
        <is>
          <t>COOPERATIVA AGRARIA ECOLÓGICA Y SOLIDARIA PIURA - CAES PIURA</t>
        </is>
      </c>
      <c r="C141" s="2" t="inlineStr">
        <is>
          <t>COOPERATIVAS, SAIS, CAPS</t>
        </is>
      </c>
      <c r="D141" s="2" t="inlineStr">
        <is>
          <t>ACTIVO</t>
        </is>
      </c>
      <c r="E141" s="2" t="inlineStr">
        <is>
          <t>HABIDO</t>
        </is>
      </c>
      <c r="F141" s="2" t="inlineStr">
        <is>
          <t>PIURA</t>
        </is>
      </c>
      <c r="G141" s="2" t="inlineStr">
        <is>
          <t>PIURA</t>
        </is>
      </c>
      <c r="H141" s="2" t="inlineStr">
        <is>
          <t>PIURA</t>
        </is>
      </c>
      <c r="I141" s="2" t="n"/>
      <c r="J141" s="2" t="n"/>
      <c r="K141" s="2" t="n"/>
      <c r="L141" s="2" t="inlineStr">
        <is>
          <t>2026-09-20T01:43:21.108Z</t>
        </is>
      </c>
    </row>
    <row r="142">
      <c r="A142" s="2" t="inlineStr">
        <is>
          <t>20525969551</t>
        </is>
      </c>
      <c r="B142" s="2" t="inlineStr">
        <is>
          <t>COOPERATIVA AGRARIA DE PRODUCTORES DE BANANO, CACAO ORGANICO Y OTROS CULTIVOS AGRARIOS LTDA</t>
        </is>
      </c>
      <c r="C142" s="2" t="inlineStr">
        <is>
          <t>COOPERATIVAS, SAIS, CAPS</t>
        </is>
      </c>
      <c r="D142" s="2" t="inlineStr">
        <is>
          <t>ACTIVO</t>
        </is>
      </c>
      <c r="E142" s="2" t="inlineStr">
        <is>
          <t>HABIDO</t>
        </is>
      </c>
      <c r="F142" s="2" t="inlineStr">
        <is>
          <t>PIURA</t>
        </is>
      </c>
      <c r="G142" s="2" t="inlineStr">
        <is>
          <t>MORROPON</t>
        </is>
      </c>
      <c r="H142" s="2" t="inlineStr">
        <is>
          <t>BUENOS AIRES</t>
        </is>
      </c>
      <c r="I142" s="2" t="n"/>
      <c r="J142" s="2" t="n"/>
      <c r="K142" s="2" t="n"/>
      <c r="L142" s="2" t="inlineStr">
        <is>
          <t>2026-09-20T01:43:21.108Z</t>
        </is>
      </c>
    </row>
    <row r="143">
      <c r="A143" s="2" t="inlineStr">
        <is>
          <t>20526179367</t>
        </is>
      </c>
      <c r="B143" s="2" t="inlineStr">
        <is>
          <t>COOPERATIVA AGRARIA DE USUARIOS ASPRAOSRA LTDA</t>
        </is>
      </c>
      <c r="C143" s="2" t="inlineStr">
        <is>
          <t>COOPERATIVAS, SAIS, CAPS</t>
        </is>
      </c>
      <c r="D143" s="2" t="inlineStr">
        <is>
          <t>ACTIVO</t>
        </is>
      </c>
      <c r="E143" s="2" t="inlineStr">
        <is>
          <t>HABIDO</t>
        </is>
      </c>
      <c r="F143" s="2" t="inlineStr">
        <is>
          <t>PIURA</t>
        </is>
      </c>
      <c r="G143" s="2" t="inlineStr">
        <is>
          <t>MORROPON</t>
        </is>
      </c>
      <c r="H143" s="2" t="inlineStr">
        <is>
          <t>BUENOS AIRES</t>
        </is>
      </c>
      <c r="I143" s="2" t="inlineStr">
        <is>
          <t>969275454</t>
        </is>
      </c>
      <c r="J143" s="2" t="inlineStr">
        <is>
          <t>ASPRAOSRA@GMAIL.COM</t>
        </is>
      </c>
      <c r="K143" s="2" t="inlineStr">
        <is>
          <t>B0969989</t>
        </is>
      </c>
      <c r="L143" s="2" t="inlineStr">
        <is>
          <t>2026-09-20T01:43:21.108Z</t>
        </is>
      </c>
    </row>
    <row r="144">
      <c r="A144" s="2" t="inlineStr">
        <is>
          <t>20526514689</t>
        </is>
      </c>
      <c r="B144" s="2" t="inlineStr">
        <is>
          <t>ASOCIACION DE PRODUCTORES AGROPECUARIOS ARTESANALES E INDUSTRIALES SAN FRANCISCO DE LOMA LARGA</t>
        </is>
      </c>
      <c r="C144" s="2" t="inlineStr">
        <is>
          <t>ASOCIACION</t>
        </is>
      </c>
      <c r="D144" s="2" t="inlineStr">
        <is>
          <t>BAJA DE OFICIO</t>
        </is>
      </c>
      <c r="E144" s="2" t="inlineStr">
        <is>
          <t>HABIDO</t>
        </is>
      </c>
      <c r="F144" s="2" t="inlineStr">
        <is>
          <t>PIURA</t>
        </is>
      </c>
      <c r="G144" s="2" t="inlineStr">
        <is>
          <t>HUANCABAMBA</t>
        </is>
      </c>
      <c r="H144" s="2" t="inlineStr">
        <is>
          <t>SAN MIGUEL DE EL FAIQUE</t>
        </is>
      </c>
      <c r="I144" s="2" t="n"/>
      <c r="J144" s="2" t="n"/>
      <c r="K144" s="2" t="n"/>
      <c r="L144" s="2" t="inlineStr">
        <is>
          <t>2026-09-20T01:43:21.108Z</t>
        </is>
      </c>
    </row>
    <row r="145">
      <c r="A145" s="2" t="inlineStr">
        <is>
          <t>20526888686</t>
        </is>
      </c>
      <c r="B145" s="2" t="inlineStr">
        <is>
          <t>CENTRAL DE COMUNIDADES CAMPESINAS DE RANRACANCHA</t>
        </is>
      </c>
      <c r="C145" s="2" t="inlineStr">
        <is>
          <t>ASOCIACION</t>
        </is>
      </c>
      <c r="D145" s="2" t="inlineStr">
        <is>
          <t>SUSPENSION TEMPORAL</t>
        </is>
      </c>
      <c r="E145" s="2" t="inlineStr">
        <is>
          <t>HABIDO</t>
        </is>
      </c>
      <c r="F145" s="2" t="inlineStr">
        <is>
          <t>APURIMAC</t>
        </is>
      </c>
      <c r="G145" s="2" t="inlineStr">
        <is>
          <t>CHINCHEROS</t>
        </is>
      </c>
      <c r="H145" s="2" t="inlineStr">
        <is>
          <t>RANRACANCHA</t>
        </is>
      </c>
      <c r="I145" s="2" t="inlineStr">
        <is>
          <t>941872477</t>
        </is>
      </c>
      <c r="J145" s="2" t="inlineStr">
        <is>
          <t>JAANCONSULTORES2013@hotmail.com</t>
        </is>
      </c>
      <c r="K145" s="2" t="inlineStr">
        <is>
          <t>B0005012</t>
        </is>
      </c>
      <c r="L145" s="2" t="inlineStr">
        <is>
          <t>2026-09-20T01:43:21.108Z</t>
        </is>
      </c>
    </row>
    <row r="146">
      <c r="A146" s="2" t="inlineStr">
        <is>
          <t>20527491232</t>
        </is>
      </c>
      <c r="B146" s="2" t="inlineStr">
        <is>
          <t>RECOLECTORES ORGANICOS DE LA NUEZ AMAZONICA DEL PERU</t>
        </is>
      </c>
      <c r="C146" s="2" t="inlineStr">
        <is>
          <t>ASOCIACION</t>
        </is>
      </c>
      <c r="D146" s="2" t="inlineStr">
        <is>
          <t>ACTIVO</t>
        </is>
      </c>
      <c r="E146" s="2" t="inlineStr">
        <is>
          <t>HABIDO</t>
        </is>
      </c>
      <c r="F146" s="2" t="inlineStr">
        <is>
          <t>MADRE DE DIOS</t>
        </is>
      </c>
      <c r="G146" s="2" t="inlineStr">
        <is>
          <t>TAMBOPATA</t>
        </is>
      </c>
      <c r="H146" s="2" t="inlineStr">
        <is>
          <t>TAMBOPATA</t>
        </is>
      </c>
      <c r="I146" s="2" t="n"/>
      <c r="J146" s="2" t="n"/>
      <c r="K146" s="2" t="n"/>
      <c r="L146" s="2" t="inlineStr">
        <is>
          <t>2026-09-20T01:43:21.108Z</t>
        </is>
      </c>
    </row>
    <row r="147">
      <c r="A147" s="2" t="inlineStr">
        <is>
          <t>20527492638</t>
        </is>
      </c>
      <c r="B147" s="2" t="inlineStr">
        <is>
          <t>COMUNIDAD NATIVA SHIPETIARI</t>
        </is>
      </c>
      <c r="C147" s="2" t="inlineStr">
        <is>
          <t>COMUNIDAD CAMPESINA, NATIVA</t>
        </is>
      </c>
      <c r="D147" s="2" t="inlineStr">
        <is>
          <t>ACTIVO</t>
        </is>
      </c>
      <c r="E147" s="2" t="inlineStr">
        <is>
          <t>HABIDO</t>
        </is>
      </c>
      <c r="F147" s="2" t="inlineStr">
        <is>
          <t>MADRE DE DIOS</t>
        </is>
      </c>
      <c r="G147" s="2" t="inlineStr">
        <is>
          <t>MANU</t>
        </is>
      </c>
      <c r="H147" s="2" t="inlineStr">
        <is>
          <t>MANU</t>
        </is>
      </c>
      <c r="I147" s="2" t="inlineStr">
        <is>
          <t>972828349</t>
        </is>
      </c>
      <c r="J147" s="2" t="inlineStr">
        <is>
          <t>mateo1augusto@hotmail.com</t>
        </is>
      </c>
      <c r="K147" s="2" t="inlineStr">
        <is>
          <t>S1261443</t>
        </is>
      </c>
      <c r="L147" s="2" t="inlineStr">
        <is>
          <t>2026-09-20T01:43:21.108Z</t>
        </is>
      </c>
    </row>
    <row r="148">
      <c r="A148" s="2" t="inlineStr">
        <is>
          <t>20527504741</t>
        </is>
      </c>
      <c r="B148" s="2" t="inlineStr">
        <is>
          <t>ASOCIACION DE AGRICULTORES DE QQUEROHUASI</t>
        </is>
      </c>
      <c r="C148" s="2" t="inlineStr">
        <is>
          <t>ASOCIACION</t>
        </is>
      </c>
      <c r="D148" s="2" t="inlineStr">
        <is>
          <t>BAJA DE OFICIO</t>
        </is>
      </c>
      <c r="E148" s="2" t="inlineStr">
        <is>
          <t>HABIDO</t>
        </is>
      </c>
      <c r="F148" s="2" t="inlineStr">
        <is>
          <t>CUSCO</t>
        </is>
      </c>
      <c r="G148" s="2" t="inlineStr">
        <is>
          <t>QUISPICANCHI</t>
        </is>
      </c>
      <c r="H148" s="2" t="inlineStr">
        <is>
          <t>ANDAHUAYLILLAS</t>
        </is>
      </c>
      <c r="I148" s="2" t="n"/>
      <c r="J148" s="2" t="n"/>
      <c r="K148" s="2" t="n"/>
      <c r="L148" s="2" t="inlineStr">
        <is>
          <t>2026-09-20T01:43:21.108Z</t>
        </is>
      </c>
    </row>
    <row r="149">
      <c r="A149" s="2" t="inlineStr">
        <is>
          <t>20527565376</t>
        </is>
      </c>
      <c r="B149" s="2" t="inlineStr">
        <is>
          <t>COOPERATIVA AGRARIA CAFETALERA VALLE DE INCAHUASI</t>
        </is>
      </c>
      <c r="C149" s="2" t="inlineStr">
        <is>
          <t>COOPERATIVAS, SAIS, CAPS</t>
        </is>
      </c>
      <c r="D149" s="2" t="inlineStr">
        <is>
          <t>ACTIVO</t>
        </is>
      </c>
      <c r="E149" s="2" t="inlineStr">
        <is>
          <t>HABIDO</t>
        </is>
      </c>
      <c r="F149" s="2" t="inlineStr">
        <is>
          <t>APURIMAC</t>
        </is>
      </c>
      <c r="G149" s="2" t="inlineStr">
        <is>
          <t>ANDAHUAYLAS</t>
        </is>
      </c>
      <c r="H149" s="2" t="inlineStr">
        <is>
          <t>ANDAHUAYLAS</t>
        </is>
      </c>
      <c r="I149" s="2" t="n"/>
      <c r="J149" s="2" t="n"/>
      <c r="K149" s="2" t="n"/>
      <c r="L149" s="2" t="inlineStr">
        <is>
          <t>2026-09-20T01:43:21.108Z</t>
        </is>
      </c>
    </row>
    <row r="150">
      <c r="A150" s="2" t="inlineStr">
        <is>
          <t>20527622434</t>
        </is>
      </c>
      <c r="B150" s="2" t="inlineStr">
        <is>
          <t>ASOCIACION DE PRODUCTORES LACTEOS DE CUATRO LAGUNAS POMACANCHI</t>
        </is>
      </c>
      <c r="C150" s="2" t="inlineStr">
        <is>
          <t>ASOCIACION</t>
        </is>
      </c>
      <c r="D150" s="2" t="inlineStr">
        <is>
          <t>ACTIVO</t>
        </is>
      </c>
      <c r="E150" s="2" t="inlineStr">
        <is>
          <t>HABIDO</t>
        </is>
      </c>
      <c r="F150" s="2" t="inlineStr">
        <is>
          <t>CUSCO</t>
        </is>
      </c>
      <c r="G150" s="2" t="inlineStr">
        <is>
          <t>ACOMAYO</t>
        </is>
      </c>
      <c r="H150" s="2" t="inlineStr">
        <is>
          <t>POMACANCHI</t>
        </is>
      </c>
      <c r="I150" s="2" t="inlineStr">
        <is>
          <t>930475649</t>
        </is>
      </c>
      <c r="J150" s="2" t="inlineStr">
        <is>
          <t>aprolap123@hotmail.com</t>
        </is>
      </c>
      <c r="K150" s="2" t="inlineStr">
        <is>
          <t>S0531649</t>
        </is>
      </c>
      <c r="L150" s="2" t="inlineStr">
        <is>
          <t>2026-09-20T01:43:21.108Z</t>
        </is>
      </c>
    </row>
    <row r="151">
      <c r="A151" s="2" t="inlineStr">
        <is>
          <t>20527644675</t>
        </is>
      </c>
      <c r="B151" s="2" t="inlineStr">
        <is>
          <t>ASOCIACION DE PALMICULTORES SAN JUAN</t>
        </is>
      </c>
      <c r="C151" s="2" t="inlineStr">
        <is>
          <t>ASOCIACION</t>
        </is>
      </c>
      <c r="D151" s="2" t="inlineStr">
        <is>
          <t>ACTIVO</t>
        </is>
      </c>
      <c r="E151" s="2" t="inlineStr">
        <is>
          <t>HABIDO</t>
        </is>
      </c>
      <c r="F151" s="2" t="inlineStr">
        <is>
          <t>MADRE DE DIOS</t>
        </is>
      </c>
      <c r="G151" s="2" t="inlineStr">
        <is>
          <t>TAMBOPATA</t>
        </is>
      </c>
      <c r="H151" s="2" t="inlineStr">
        <is>
          <t>TAMBOPATA</t>
        </is>
      </c>
      <c r="I151" s="2" t="n"/>
      <c r="J151" s="2" t="n"/>
      <c r="K151" s="2" t="n"/>
      <c r="L151" s="2" t="inlineStr">
        <is>
          <t>2026-09-20T01:43:21.108Z</t>
        </is>
      </c>
    </row>
    <row r="152">
      <c r="A152" s="2" t="inlineStr">
        <is>
          <t>20527890285</t>
        </is>
      </c>
      <c r="B152" s="2" t="inlineStr">
        <is>
          <t>ASOCIACION DE FRUTICULTORES DEL VALLE PAMPAS- AFRUVAP</t>
        </is>
      </c>
      <c r="C152" s="2" t="inlineStr">
        <is>
          <t>ASOCIACION</t>
        </is>
      </c>
      <c r="D152" s="2" t="inlineStr">
        <is>
          <t>BAJA DE OFICIO</t>
        </is>
      </c>
      <c r="E152" s="2" t="inlineStr">
        <is>
          <t>HABIDO</t>
        </is>
      </c>
      <c r="F152" s="2" t="inlineStr">
        <is>
          <t>APURIMAC</t>
        </is>
      </c>
      <c r="G152" s="2" t="inlineStr">
        <is>
          <t>CHINCHEROS</t>
        </is>
      </c>
      <c r="H152" s="2" t="inlineStr">
        <is>
          <t>CHINCHEROS</t>
        </is>
      </c>
      <c r="I152" s="2" t="n"/>
      <c r="J152" s="2" t="n"/>
      <c r="K152" s="2" t="n"/>
      <c r="L152" s="2" t="inlineStr">
        <is>
          <t>2026-09-20T01:43:21.108Z</t>
        </is>
      </c>
    </row>
    <row r="153">
      <c r="A153" s="2" t="inlineStr">
        <is>
          <t>20528270434</t>
        </is>
      </c>
      <c r="B153" s="2" t="inlineStr">
        <is>
          <t>ASOCIACION DE PRODUCTORES DE CAMU CAMU DE LAS CUENCAS AMAZONAS NAPO Y TIGRE</t>
        </is>
      </c>
      <c r="C153" s="2" t="inlineStr">
        <is>
          <t>ASOCIACION</t>
        </is>
      </c>
      <c r="D153" s="2" t="inlineStr">
        <is>
          <t>BAJA DE OFICIO</t>
        </is>
      </c>
      <c r="E153" s="2" t="inlineStr">
        <is>
          <t>NO HABIDO</t>
        </is>
      </c>
      <c r="F153" s="2" t="inlineStr">
        <is>
          <t>LORETO</t>
        </is>
      </c>
      <c r="G153" s="2" t="inlineStr">
        <is>
          <t>MAYNAS</t>
        </is>
      </c>
      <c r="H153" s="2" t="inlineStr">
        <is>
          <t>PUNCHANA</t>
        </is>
      </c>
      <c r="I153" s="2" t="inlineStr">
        <is>
          <t>505205</t>
        </is>
      </c>
      <c r="J153" s="2" t="n"/>
      <c r="K153" s="2" t="inlineStr">
        <is>
          <t>S0523366</t>
        </is>
      </c>
      <c r="L153" s="2" t="inlineStr">
        <is>
          <t>2026-09-20T01:43:21.108Z</t>
        </is>
      </c>
    </row>
    <row r="154">
      <c r="A154" s="2" t="inlineStr">
        <is>
          <t>20528396535</t>
        </is>
      </c>
      <c r="B154" s="2" t="inlineStr">
        <is>
          <t>ASOCIACION DE PRODUCTORES Y MANEJO DE AGUAJE</t>
        </is>
      </c>
      <c r="C154" s="2" t="inlineStr">
        <is>
          <t>ASOCIACION</t>
        </is>
      </c>
      <c r="D154" s="2" t="inlineStr">
        <is>
          <t>ACTIVO</t>
        </is>
      </c>
      <c r="E154" s="2" t="inlineStr">
        <is>
          <t>HABIDO</t>
        </is>
      </c>
      <c r="F154" s="2" t="inlineStr">
        <is>
          <t>LORETO</t>
        </is>
      </c>
      <c r="G154" s="2" t="inlineStr">
        <is>
          <t>DATEM DEL MARAÑON</t>
        </is>
      </c>
      <c r="H154" s="2" t="inlineStr">
        <is>
          <t>PASTAZA</t>
        </is>
      </c>
      <c r="I154" s="2" t="n"/>
      <c r="J154" s="2" t="n"/>
      <c r="K154" s="2" t="n"/>
      <c r="L154" s="2" t="inlineStr">
        <is>
          <t>2026-09-20T01:43:21.108Z</t>
        </is>
      </c>
    </row>
    <row r="155">
      <c r="A155" s="2" t="inlineStr">
        <is>
          <t>20528996214</t>
        </is>
      </c>
      <c r="B155" s="2" t="inlineStr">
        <is>
          <t>COOPERATIVA AGRARIA CAFETALERA MILAGROS - MONZON</t>
        </is>
      </c>
      <c r="C155" s="2" t="inlineStr">
        <is>
          <t>COOPERATIVAS, SAIS, CAPS</t>
        </is>
      </c>
      <c r="D155" s="2" t="inlineStr">
        <is>
          <t>ACTIVO</t>
        </is>
      </c>
      <c r="E155" s="2" t="inlineStr">
        <is>
          <t>HABIDO</t>
        </is>
      </c>
      <c r="F155" s="2" t="inlineStr">
        <is>
          <t>HUANUCO</t>
        </is>
      </c>
      <c r="G155" s="2" t="inlineStr">
        <is>
          <t>HUAMALIES</t>
        </is>
      </c>
      <c r="H155" s="2" t="inlineStr">
        <is>
          <t>MONZON</t>
        </is>
      </c>
      <c r="I155" s="2" t="n"/>
      <c r="J155" s="2" t="n"/>
      <c r="K155" s="2" t="n"/>
      <c r="L155" s="2" t="inlineStr">
        <is>
          <t>2026-09-20T01:43:21.108Z</t>
        </is>
      </c>
    </row>
    <row r="156">
      <c r="A156" s="2" t="inlineStr">
        <is>
          <t>20529088176</t>
        </is>
      </c>
      <c r="B156" s="2" t="inlineStr">
        <is>
          <t>PRODUCTORES ASOCIADOS DE PAPA AMARILLA TUMBAY "PAPATY"</t>
        </is>
      </c>
      <c r="C156" s="2" t="inlineStr">
        <is>
          <t>ASOCIACION</t>
        </is>
      </c>
      <c r="D156" s="2" t="inlineStr">
        <is>
          <t>ACTIVO</t>
        </is>
      </c>
      <c r="E156" s="2" t="inlineStr">
        <is>
          <t>HABIDO</t>
        </is>
      </c>
      <c r="F156" s="2" t="inlineStr">
        <is>
          <t>HUANUCO</t>
        </is>
      </c>
      <c r="G156" s="2" t="inlineStr">
        <is>
          <t>AMBO</t>
        </is>
      </c>
      <c r="H156" s="2" t="inlineStr">
        <is>
          <t>TOMAY KICHWA</t>
        </is>
      </c>
      <c r="I156" s="2" t="n"/>
      <c r="J156" s="2" t="n"/>
      <c r="K156" s="2" t="n"/>
      <c r="L156" s="2" t="inlineStr">
        <is>
          <t>2026-09-20T01:43:21.108Z</t>
        </is>
      </c>
    </row>
    <row r="157">
      <c r="A157" s="2" t="inlineStr">
        <is>
          <t>20529095971</t>
        </is>
      </c>
      <c r="B157" s="2" t="inlineStr">
        <is>
          <t>ASOCIACION DE PRODUCTORES AGROPECUARIOS NUEVA ALTERNATIVA PRODUCTIVA Y PROTECCION AMBIENTAL</t>
        </is>
      </c>
      <c r="C157" s="2" t="inlineStr">
        <is>
          <t>ASOCIACION</t>
        </is>
      </c>
      <c r="D157" s="2" t="inlineStr">
        <is>
          <t>ACTIVO</t>
        </is>
      </c>
      <c r="E157" s="2" t="inlineStr">
        <is>
          <t>HABIDO</t>
        </is>
      </c>
      <c r="F157" s="2" t="inlineStr">
        <is>
          <t>PASCO</t>
        </is>
      </c>
      <c r="G157" s="2" t="inlineStr">
        <is>
          <t>DANIEL ALCIDES CARRION</t>
        </is>
      </c>
      <c r="H157" s="2" t="inlineStr">
        <is>
          <t>YANAHUANCA</t>
        </is>
      </c>
      <c r="I157" s="2" t="inlineStr">
        <is>
          <t>990664858</t>
        </is>
      </c>
      <c r="J157" s="2" t="inlineStr">
        <is>
          <t>apronappa@hotmail.com</t>
        </is>
      </c>
      <c r="K157" s="2" t="inlineStr">
        <is>
          <t>S1016692</t>
        </is>
      </c>
      <c r="L157" s="2" t="inlineStr">
        <is>
          <t>2026-09-20T01:43:21.108Z</t>
        </is>
      </c>
    </row>
    <row r="158">
      <c r="A158" s="2" t="inlineStr">
        <is>
          <t>20529126523</t>
        </is>
      </c>
      <c r="B158" s="2" t="inlineStr">
        <is>
          <t>ASOCIACION DE PRODUCTORES AGROPECUARIOS PARAISO DE HORTENSIAS</t>
        </is>
      </c>
      <c r="C158" s="2" t="inlineStr">
        <is>
          <t>ASOCIACION</t>
        </is>
      </c>
      <c r="D158" s="2" t="inlineStr">
        <is>
          <t>BAJA DE OFICIO</t>
        </is>
      </c>
      <c r="E158" s="2" t="inlineStr">
        <is>
          <t>HABIDO</t>
        </is>
      </c>
      <c r="F158" s="2" t="inlineStr">
        <is>
          <t>HUANUCO</t>
        </is>
      </c>
      <c r="G158" s="2" t="inlineStr">
        <is>
          <t>HUANUCO</t>
        </is>
      </c>
      <c r="H158" s="2" t="inlineStr">
        <is>
          <t>CHINCHAO</t>
        </is>
      </c>
      <c r="I158" s="2" t="n"/>
      <c r="J158" s="2" t="n"/>
      <c r="K158" s="2" t="n"/>
      <c r="L158" s="2" t="inlineStr">
        <is>
          <t>2026-09-20T01:43:21.108Z</t>
        </is>
      </c>
    </row>
    <row r="159">
      <c r="A159" s="2" t="inlineStr">
        <is>
          <t>20529538988</t>
        </is>
      </c>
      <c r="B159" s="2" t="inlineStr">
        <is>
          <t>COOPERATIVA DE SERVICIOS ESPECIALES REDES DE PRODUCTORES DE CUYES DEL CRISNEJAS</t>
        </is>
      </c>
      <c r="C159" s="2" t="inlineStr">
        <is>
          <t>COOPERATIVAS, SAIS, CAPS</t>
        </is>
      </c>
      <c r="D159" s="2" t="inlineStr">
        <is>
          <t>ACTIVO</t>
        </is>
      </c>
      <c r="E159" s="2" t="inlineStr">
        <is>
          <t>HABIDO</t>
        </is>
      </c>
      <c r="F159" s="2" t="inlineStr">
        <is>
          <t>CAJAMARCA</t>
        </is>
      </c>
      <c r="G159" s="2" t="inlineStr">
        <is>
          <t>CAJABAMBA</t>
        </is>
      </c>
      <c r="H159" s="2" t="inlineStr">
        <is>
          <t>CONDEBAMBA</t>
        </is>
      </c>
      <c r="I159" s="2" t="inlineStr">
        <is>
          <t>976036480</t>
        </is>
      </c>
      <c r="J159" s="2" t="inlineStr">
        <is>
          <t>coopredescuysms@gmail.com</t>
        </is>
      </c>
      <c r="K159" s="2" t="inlineStr">
        <is>
          <t>S1303675</t>
        </is>
      </c>
      <c r="L159" s="2" t="inlineStr">
        <is>
          <t>2026-09-20T01:43:21.108Z</t>
        </is>
      </c>
    </row>
    <row r="160">
      <c r="A160" s="2" t="inlineStr">
        <is>
          <t>20529801433</t>
        </is>
      </c>
      <c r="B160" s="2" t="inlineStr">
        <is>
          <t>OPA MARAY-ULLMA SAN LORENZO</t>
        </is>
      </c>
      <c r="C160" s="2" t="inlineStr">
        <is>
          <t>ASOCIACION</t>
        </is>
      </c>
      <c r="D160" s="2" t="inlineStr">
        <is>
          <t>BAJA DE OFICIO</t>
        </is>
      </c>
      <c r="E160" s="2" t="inlineStr">
        <is>
          <t>HABIDO</t>
        </is>
      </c>
      <c r="F160" s="2" t="inlineStr">
        <is>
          <t>PIURA</t>
        </is>
      </c>
      <c r="G160" s="2" t="inlineStr">
        <is>
          <t>HUANCABAMBA</t>
        </is>
      </c>
      <c r="H160" s="2" t="inlineStr">
        <is>
          <t>LALAQUIZ</t>
        </is>
      </c>
      <c r="I160" s="2" t="n"/>
      <c r="J160" s="2" t="n"/>
      <c r="K160" s="2" t="n"/>
      <c r="L160" s="2" t="inlineStr">
        <is>
          <t>2026-09-20T01:43:21.108Z</t>
        </is>
      </c>
    </row>
    <row r="161">
      <c r="A161" s="2" t="inlineStr">
        <is>
          <t>20529822350</t>
        </is>
      </c>
      <c r="B161" s="2" t="inlineStr">
        <is>
          <t>OPA PAPAYO - LA LAGUNA</t>
        </is>
      </c>
      <c r="C161" s="2" t="inlineStr">
        <is>
          <t>ASOCIACION</t>
        </is>
      </c>
      <c r="D161" s="2" t="inlineStr">
        <is>
          <t>BAJA DE OFICIO</t>
        </is>
      </c>
      <c r="E161" s="2" t="inlineStr">
        <is>
          <t>NO HABIDO</t>
        </is>
      </c>
      <c r="F161" s="2" t="inlineStr">
        <is>
          <t>PIURA</t>
        </is>
      </c>
      <c r="G161" s="2" t="inlineStr">
        <is>
          <t>HUANCABAMBA</t>
        </is>
      </c>
      <c r="H161" s="2" t="inlineStr">
        <is>
          <t>LALAQUIZ</t>
        </is>
      </c>
      <c r="I161" s="2" t="n"/>
      <c r="J161" s="2" t="n"/>
      <c r="K161" s="2" t="n"/>
      <c r="L161" s="2" t="inlineStr">
        <is>
          <t>2026-09-20T01:43:21.108Z</t>
        </is>
      </c>
    </row>
    <row r="162">
      <c r="A162" s="2" t="inlineStr">
        <is>
          <t>20531405723</t>
        </is>
      </c>
      <c r="B162" s="2" t="inlineStr">
        <is>
          <t>COOPERATIVA DE SERVICIOS MULTIPLES ADISA NARANJOS</t>
        </is>
      </c>
      <c r="C162" s="2" t="inlineStr">
        <is>
          <t>COOPERATIVAS, SAIS, CAPS</t>
        </is>
      </c>
      <c r="D162" s="2" t="inlineStr">
        <is>
          <t>ACTIVO</t>
        </is>
      </c>
      <c r="E162" s="2" t="inlineStr">
        <is>
          <t>HABIDO</t>
        </is>
      </c>
      <c r="F162" s="2" t="inlineStr">
        <is>
          <t>SAN MARTIN</t>
        </is>
      </c>
      <c r="G162" s="2" t="inlineStr">
        <is>
          <t>RIOJA</t>
        </is>
      </c>
      <c r="H162" s="2" t="inlineStr">
        <is>
          <t>PARDO MIGUEL</t>
        </is>
      </c>
      <c r="I162" s="2" t="inlineStr">
        <is>
          <t>971191200</t>
        </is>
      </c>
      <c r="J162" s="2" t="inlineStr">
        <is>
          <t>coop.adisa@gmail.com</t>
        </is>
      </c>
      <c r="K162" s="2" t="inlineStr">
        <is>
          <t>S0203748</t>
        </is>
      </c>
      <c r="L162" s="2" t="inlineStr">
        <is>
          <t>2026-09-20T01:43:21.108Z</t>
        </is>
      </c>
    </row>
    <row r="163">
      <c r="A163" s="2" t="inlineStr">
        <is>
          <t>20531441797</t>
        </is>
      </c>
      <c r="B163" s="2" t="inlineStr">
        <is>
          <t>COOPERATIVA AGRARIA ALLIMA CACAO LTDA.</t>
        </is>
      </c>
      <c r="C163" s="2" t="inlineStr">
        <is>
          <t>COOPERATIVAS, SAIS, CAPS</t>
        </is>
      </c>
      <c r="D163" s="2" t="inlineStr">
        <is>
          <t>ACTIVO</t>
        </is>
      </c>
      <c r="E163" s="2" t="inlineStr">
        <is>
          <t>HABIDO</t>
        </is>
      </c>
      <c r="F163" s="2" t="inlineStr">
        <is>
          <t>SAN MARTIN</t>
        </is>
      </c>
      <c r="G163" s="2" t="inlineStr">
        <is>
          <t>SAN MARTIN</t>
        </is>
      </c>
      <c r="H163" s="2" t="inlineStr">
        <is>
          <t>CHAZUTA</t>
        </is>
      </c>
      <c r="I163" s="2" t="inlineStr">
        <is>
          <t>987055246</t>
        </is>
      </c>
      <c r="J163" s="2" t="inlineStr">
        <is>
          <t>allimacacao@gmail.com</t>
        </is>
      </c>
      <c r="K163" s="2" t="inlineStr">
        <is>
          <t>S2586900</t>
        </is>
      </c>
      <c r="L163" s="2" t="inlineStr">
        <is>
          <t>2026-09-20T01:43:21.108Z</t>
        </is>
      </c>
    </row>
    <row r="164">
      <c r="A164" s="2" t="inlineStr">
        <is>
          <t>20532561397</t>
        </is>
      </c>
      <c r="B164" s="2" t="inlineStr">
        <is>
          <t>COMUNIDAD CAMPESINA SAN LORENZO DE CHOJATA</t>
        </is>
      </c>
      <c r="C164" s="2" t="inlineStr">
        <is>
          <t>COMUNIDAD CAMPESINA, NATIVA</t>
        </is>
      </c>
      <c r="D164" s="2" t="inlineStr">
        <is>
          <t>ACTIVO</t>
        </is>
      </c>
      <c r="E164" s="2" t="inlineStr">
        <is>
          <t>HABIDO</t>
        </is>
      </c>
      <c r="F164" s="2" t="inlineStr">
        <is>
          <t>MOQUEGUA</t>
        </is>
      </c>
      <c r="G164" s="2" t="inlineStr">
        <is>
          <t>GENERAL SANCHEZ CERRO</t>
        </is>
      </c>
      <c r="H164" s="2" t="inlineStr">
        <is>
          <t>CHOJATA</t>
        </is>
      </c>
      <c r="I164" s="2" t="inlineStr">
        <is>
          <t>053838008</t>
        </is>
      </c>
      <c r="J164" s="2" t="inlineStr">
        <is>
          <t>MAALDONADO_RCT@HOTMAIL.COM</t>
        </is>
      </c>
      <c r="K164" s="2" t="inlineStr">
        <is>
          <t>S0575341</t>
        </is>
      </c>
      <c r="L164" s="2" t="inlineStr">
        <is>
          <t>2026-09-20T01:43:21.108Z</t>
        </is>
      </c>
    </row>
    <row r="165">
      <c r="A165" s="2" t="inlineStr">
        <is>
          <t>20532737932</t>
        </is>
      </c>
      <c r="B165" s="2" t="inlineStr">
        <is>
          <t>COMUNIDAD CAMPESINA DE ARUNTAYA</t>
        </is>
      </c>
      <c r="C165" s="2" t="inlineStr">
        <is>
          <t>COMUNIDAD CAMPESINA, NATIVA</t>
        </is>
      </c>
      <c r="D165" s="2" t="inlineStr">
        <is>
          <t>ACTIVO</t>
        </is>
      </c>
      <c r="E165" s="2" t="inlineStr">
        <is>
          <t>HABIDO</t>
        </is>
      </c>
      <c r="F165" s="2" t="inlineStr">
        <is>
          <t>MOQUEGUA</t>
        </is>
      </c>
      <c r="G165" s="2" t="inlineStr">
        <is>
          <t>MARISCAL NIETO</t>
        </is>
      </c>
      <c r="H165" s="2" t="inlineStr">
        <is>
          <t>CARUMAS</t>
        </is>
      </c>
      <c r="I165" s="2" t="n"/>
      <c r="J165" s="2" t="n"/>
      <c r="K165" s="2" t="inlineStr">
        <is>
          <t>S1682833</t>
        </is>
      </c>
      <c r="L165" s="2" t="inlineStr">
        <is>
          <t>2026-09-20T01:43:21.108Z</t>
        </is>
      </c>
    </row>
    <row r="166">
      <c r="A166" s="2" t="inlineStr">
        <is>
          <t>20532800561</t>
        </is>
      </c>
      <c r="B166" s="2" t="inlineStr">
        <is>
          <t>ASOCIACION DE FRUTICULTORES Y AGROINDUSTRIALES DEL VALLE CINTO LOCUMBA</t>
        </is>
      </c>
      <c r="C166" s="2" t="inlineStr">
        <is>
          <t>ASOCIACION</t>
        </is>
      </c>
      <c r="D166" s="2" t="inlineStr">
        <is>
          <t>BAJA DE OFICIO</t>
        </is>
      </c>
      <c r="E166" s="2" t="inlineStr">
        <is>
          <t>NO HABIDO</t>
        </is>
      </c>
      <c r="F166" s="2" t="inlineStr">
        <is>
          <t>TACNA</t>
        </is>
      </c>
      <c r="G166" s="2" t="inlineStr">
        <is>
          <t>JORGE BASADRE</t>
        </is>
      </c>
      <c r="H166" s="2" t="inlineStr">
        <is>
          <t>LOCUMBA</t>
        </is>
      </c>
      <c r="I166" s="2" t="n"/>
      <c r="J166" s="2" t="n"/>
      <c r="K166" s="2" t="n"/>
      <c r="L166" s="2" t="inlineStr">
        <is>
          <t>2026-09-20T01:43:21.108Z</t>
        </is>
      </c>
    </row>
    <row r="167">
      <c r="A167" s="2" t="inlineStr">
        <is>
          <t>20532978204</t>
        </is>
      </c>
      <c r="B167" s="2" t="inlineStr">
        <is>
          <t>ASOCIACION DE PRODUCTORES AGROINDUSTRIALES CORAGUAYA</t>
        </is>
      </c>
      <c r="C167" s="2" t="inlineStr">
        <is>
          <t>ASOCIACION</t>
        </is>
      </c>
      <c r="D167" s="2" t="inlineStr">
        <is>
          <t>BAJA DE OFICIO</t>
        </is>
      </c>
      <c r="E167" s="2" t="inlineStr">
        <is>
          <t>HABIDO</t>
        </is>
      </c>
      <c r="F167" s="2" t="inlineStr">
        <is>
          <t>TACNA</t>
        </is>
      </c>
      <c r="G167" s="2" t="inlineStr">
        <is>
          <t>JORGE BASADRE</t>
        </is>
      </c>
      <c r="H167" s="2" t="inlineStr">
        <is>
          <t>ILABAYA</t>
        </is>
      </c>
      <c r="I167" s="2" t="n"/>
      <c r="J167" s="2" t="n"/>
      <c r="K167" s="2" t="n"/>
      <c r="L167" s="2" t="inlineStr">
        <is>
          <t>2026-09-20T01:43:21.108Z</t>
        </is>
      </c>
    </row>
    <row r="168">
      <c r="A168" s="2" t="inlineStr">
        <is>
          <t>20533006346</t>
        </is>
      </c>
      <c r="B168" s="2" t="inlineStr">
        <is>
          <t>ASOCIACION DE PRODUCTORES DE OREGANO MURALLA</t>
        </is>
      </c>
      <c r="C168" s="2" t="inlineStr">
        <is>
          <t>ASOCIACION</t>
        </is>
      </c>
      <c r="D168" s="2" t="inlineStr">
        <is>
          <t>BAJA DE OFICIO</t>
        </is>
      </c>
      <c r="E168" s="2" t="inlineStr">
        <is>
          <t>NO HABIDO</t>
        </is>
      </c>
      <c r="F168" s="2" t="inlineStr">
        <is>
          <t>TACNA</t>
        </is>
      </c>
      <c r="G168" s="2" t="inlineStr">
        <is>
          <t>CANDARAVE</t>
        </is>
      </c>
      <c r="H168" s="2" t="inlineStr">
        <is>
          <t>HUANUARA</t>
        </is>
      </c>
      <c r="I168" s="2" t="n"/>
      <c r="J168" s="2" t="n"/>
      <c r="K168" s="2" t="n"/>
      <c r="L168" s="2" t="inlineStr">
        <is>
          <t>2026-09-20T01:43:21.108Z</t>
        </is>
      </c>
    </row>
    <row r="169">
      <c r="A169" s="2" t="inlineStr">
        <is>
          <t>20533263233</t>
        </is>
      </c>
      <c r="B169" s="2" t="inlineStr">
        <is>
          <t>ASOCIACION EMPRENDEDOR DE LOS ANDES</t>
        </is>
      </c>
      <c r="C169" s="2" t="inlineStr">
        <is>
          <t>ASOCIACION</t>
        </is>
      </c>
      <c r="D169" s="2" t="inlineStr">
        <is>
          <t>BAJA DE OFICIO</t>
        </is>
      </c>
      <c r="E169" s="2" t="inlineStr">
        <is>
          <t>HABIDO</t>
        </is>
      </c>
      <c r="F169" s="2" t="inlineStr">
        <is>
          <t>TACNA</t>
        </is>
      </c>
      <c r="G169" s="2" t="inlineStr">
        <is>
          <t>TARATA</t>
        </is>
      </c>
      <c r="H169" s="2" t="inlineStr">
        <is>
          <t>ESTIQUE</t>
        </is>
      </c>
      <c r="I169" s="2" t="n"/>
      <c r="J169" s="2" t="n"/>
      <c r="K169" s="2" t="n"/>
      <c r="L169" s="2" t="inlineStr">
        <is>
          <t>2026-09-20T01:43:21.108Z</t>
        </is>
      </c>
    </row>
    <row r="170">
      <c r="A170" s="2" t="inlineStr">
        <is>
          <t>20533718176</t>
        </is>
      </c>
      <c r="B170" s="2" t="inlineStr">
        <is>
          <t>ASOCIACION PRODUCTORES AGROPECUARIOS SANTA ROSA DE KIMAN AYLLU</t>
        </is>
      </c>
      <c r="C170" s="2" t="inlineStr">
        <is>
          <t>ASOCIACION</t>
        </is>
      </c>
      <c r="D170" s="2" t="inlineStr">
        <is>
          <t>ACTIVO</t>
        </is>
      </c>
      <c r="E170" s="2" t="inlineStr">
        <is>
          <t>HABIDO</t>
        </is>
      </c>
      <c r="F170" s="2" t="inlineStr">
        <is>
          <t>ANCASH</t>
        </is>
      </c>
      <c r="G170" s="2" t="inlineStr">
        <is>
          <t>HUAYLAS</t>
        </is>
      </c>
      <c r="H170" s="2" t="inlineStr">
        <is>
          <t>YURACMARCA</t>
        </is>
      </c>
      <c r="I170" s="2" t="n"/>
      <c r="J170" s="2" t="n"/>
      <c r="K170" s="2" t="n"/>
      <c r="L170" s="2" t="inlineStr">
        <is>
          <t>2026-09-20T01:43:21.108Z</t>
        </is>
      </c>
    </row>
    <row r="171">
      <c r="A171" s="2" t="inlineStr">
        <is>
          <t>20534142146</t>
        </is>
      </c>
      <c r="B171" s="2" t="inlineStr">
        <is>
          <t>ASOCIACION DE PRODUCTORES Y COMERCIANTES DE TARA DE PUCHKA</t>
        </is>
      </c>
      <c r="C171" s="2" t="inlineStr">
        <is>
          <t>ASOCIACION</t>
        </is>
      </c>
      <c r="D171" s="2" t="inlineStr">
        <is>
          <t>BAJA DE OFICIO</t>
        </is>
      </c>
      <c r="E171" s="2" t="inlineStr">
        <is>
          <t>NO HABIDO</t>
        </is>
      </c>
      <c r="F171" s="2" t="inlineStr">
        <is>
          <t>ANCASH</t>
        </is>
      </c>
      <c r="G171" s="2" t="inlineStr">
        <is>
          <t>HUARAZ</t>
        </is>
      </c>
      <c r="H171" s="2" t="inlineStr">
        <is>
          <t>HUARAZ</t>
        </is>
      </c>
      <c r="I171" s="2" t="n"/>
      <c r="J171" s="2" t="n"/>
      <c r="K171" s="2" t="n"/>
      <c r="L171" s="2" t="inlineStr">
        <is>
          <t>2026-09-20T01:43:21.108Z</t>
        </is>
      </c>
    </row>
    <row r="172">
      <c r="A172" s="2" t="inlineStr">
        <is>
          <t>20534200952</t>
        </is>
      </c>
      <c r="B172" s="2" t="inlineStr">
        <is>
          <t>ASOCIACION DE GANADEROS Y PRODUCTORES LACTEOS MUSUQ ALLPACHAKA</t>
        </is>
      </c>
      <c r="C172" s="2" t="inlineStr">
        <is>
          <t>ASOCIACION</t>
        </is>
      </c>
      <c r="D172" s="2" t="inlineStr">
        <is>
          <t>ACTIVO</t>
        </is>
      </c>
      <c r="E172" s="2" t="inlineStr">
        <is>
          <t>HABIDO</t>
        </is>
      </c>
      <c r="F172" s="2" t="inlineStr">
        <is>
          <t>AYACUCHO</t>
        </is>
      </c>
      <c r="G172" s="2" t="inlineStr">
        <is>
          <t>HUAMANGA</t>
        </is>
      </c>
      <c r="H172" s="2" t="inlineStr">
        <is>
          <t>CHIARA</t>
        </is>
      </c>
      <c r="I172" s="2" t="inlineStr">
        <is>
          <t>969800976</t>
        </is>
      </c>
      <c r="J172" s="2" t="inlineStr">
        <is>
          <t>MENESES_1703@HOTMAIL.COM</t>
        </is>
      </c>
      <c r="K172" s="2" t="inlineStr">
        <is>
          <t>S0663846</t>
        </is>
      </c>
      <c r="L172" s="2" t="inlineStr">
        <is>
          <t>2026-09-20T01:43:21.108Z</t>
        </is>
      </c>
    </row>
    <row r="173">
      <c r="A173" s="2" t="inlineStr">
        <is>
          <t>20534487801</t>
        </is>
      </c>
      <c r="B173" s="2" t="inlineStr">
        <is>
          <t>ASOCIACION DE PRODUCTORES AGROINDUSTRIALES EMPRENDEDORES DE PUYUSCA - INCUYO</t>
        </is>
      </c>
      <c r="C173" s="2" t="inlineStr">
        <is>
          <t>ASOCIACION</t>
        </is>
      </c>
      <c r="D173" s="2" t="inlineStr">
        <is>
          <t>ACTIVO</t>
        </is>
      </c>
      <c r="E173" s="2" t="inlineStr">
        <is>
          <t>HABIDO</t>
        </is>
      </c>
      <c r="F173" s="2" t="inlineStr">
        <is>
          <t>AYACUCHO</t>
        </is>
      </c>
      <c r="G173" s="2" t="inlineStr">
        <is>
          <t>PARINACOCHAS</t>
        </is>
      </c>
      <c r="H173" s="2" t="inlineStr">
        <is>
          <t>PUYUSCA</t>
        </is>
      </c>
      <c r="I173" s="2" t="inlineStr">
        <is>
          <t>961627761</t>
        </is>
      </c>
      <c r="J173" s="2" t="inlineStr">
        <is>
          <t>carlos.camus@caritas.org.pe</t>
        </is>
      </c>
      <c r="K173" s="2" t="inlineStr">
        <is>
          <t>S0717137</t>
        </is>
      </c>
      <c r="L173" s="2" t="inlineStr">
        <is>
          <t>2026-09-20T01:43:21.108Z</t>
        </is>
      </c>
    </row>
    <row r="174">
      <c r="A174" s="2" t="inlineStr">
        <is>
          <t>20534524774</t>
        </is>
      </c>
      <c r="B174" s="2" t="inlineStr">
        <is>
          <t>COOPERATIVA AGRARIA TROPICAL ECOLOGICA DE KIMBIRI</t>
        </is>
      </c>
      <c r="C174" s="2" t="inlineStr">
        <is>
          <t>COOPERATIVAS, SAIS, CAPS</t>
        </is>
      </c>
      <c r="D174" s="2" t="inlineStr">
        <is>
          <t>ACTIVO</t>
        </is>
      </c>
      <c r="E174" s="2" t="inlineStr">
        <is>
          <t>HABIDO</t>
        </is>
      </c>
      <c r="F174" s="2" t="inlineStr">
        <is>
          <t>CUSCO</t>
        </is>
      </c>
      <c r="G174" s="2" t="inlineStr">
        <is>
          <t>LA CONVENCION</t>
        </is>
      </c>
      <c r="H174" s="2" t="inlineStr">
        <is>
          <t>KIMBIRI</t>
        </is>
      </c>
      <c r="I174" s="2" t="n"/>
      <c r="J174" s="2" t="n"/>
      <c r="K174" s="2" t="n"/>
      <c r="L174" s="2" t="inlineStr">
        <is>
          <t>2026-09-20T01:43:21.108Z</t>
        </is>
      </c>
    </row>
    <row r="175">
      <c r="A175" s="2" t="inlineStr">
        <is>
          <t>20534560223</t>
        </is>
      </c>
      <c r="B175" s="2" t="inlineStr">
        <is>
          <t>ASOCIACION DE PRODUCTORES AGROPECUARIOS TECNIFICADOS Y MULTISERVICIOS ARIZONA - APROATECMA</t>
        </is>
      </c>
      <c r="C175" s="2" t="inlineStr">
        <is>
          <t>ASOCIACION</t>
        </is>
      </c>
      <c r="D175" s="2" t="inlineStr">
        <is>
          <t>BAJA DE OFICIO</t>
        </is>
      </c>
      <c r="E175" s="2" t="inlineStr">
        <is>
          <t>HABIDO</t>
        </is>
      </c>
      <c r="F175" s="2" t="inlineStr">
        <is>
          <t>AYACUCHO</t>
        </is>
      </c>
      <c r="G175" s="2" t="inlineStr">
        <is>
          <t>HUAMANGA</t>
        </is>
      </c>
      <c r="H175" s="2" t="inlineStr">
        <is>
          <t>VINCHOS</t>
        </is>
      </c>
      <c r="I175" s="2" t="n"/>
      <c r="J175" s="2" t="n"/>
      <c r="K175" s="2" t="n"/>
      <c r="L175" s="2" t="inlineStr">
        <is>
          <t>2026-09-20T01:43:21.108Z</t>
        </is>
      </c>
    </row>
    <row r="176">
      <c r="A176" s="2" t="inlineStr">
        <is>
          <t>20534598620</t>
        </is>
      </c>
      <c r="B176" s="2" t="inlineStr">
        <is>
          <t>ASOCIACION DE PRODUCTORES AGROPECUARIOS ORGANICOS DE OMAYA</t>
        </is>
      </c>
      <c r="C176" s="2" t="inlineStr">
        <is>
          <t>ASOCIACION</t>
        </is>
      </c>
      <c r="D176" s="2" t="inlineStr">
        <is>
          <t>BAJA DE OFICIO</t>
        </is>
      </c>
      <c r="E176" s="2" t="inlineStr">
        <is>
          <t>NO HABIDO</t>
        </is>
      </c>
      <c r="F176" s="2" t="inlineStr">
        <is>
          <t>CUSCO</t>
        </is>
      </c>
      <c r="G176" s="2" t="inlineStr">
        <is>
          <t>LA CONVENCION</t>
        </is>
      </c>
      <c r="H176" s="2" t="inlineStr">
        <is>
          <t>PICHARI</t>
        </is>
      </c>
      <c r="I176" s="2" t="inlineStr">
        <is>
          <t>981620580</t>
        </is>
      </c>
      <c r="J176" s="2" t="inlineStr">
        <is>
          <t>ing.ciromar@hotmail.com</t>
        </is>
      </c>
      <c r="K176" s="2" t="inlineStr">
        <is>
          <t>S0740404</t>
        </is>
      </c>
      <c r="L176" s="2" t="inlineStr">
        <is>
          <t>2026-09-20T01:43:21.108Z</t>
        </is>
      </c>
    </row>
    <row r="177">
      <c r="A177" s="2" t="inlineStr">
        <is>
          <t>20534847352</t>
        </is>
      </c>
      <c r="B177" s="2" t="inlineStr">
        <is>
          <t>COOPERATIVA AGRARIA DE PRODUCTORES ORGANICOS DE LA SIERRA</t>
        </is>
      </c>
      <c r="C177" s="2" t="inlineStr">
        <is>
          <t>COOPERATIVAS, SAIS, CAPS</t>
        </is>
      </c>
      <c r="D177" s="2" t="inlineStr">
        <is>
          <t>SUSPENSION TEMPORAL</t>
        </is>
      </c>
      <c r="E177" s="2" t="inlineStr">
        <is>
          <t>HABIDO</t>
        </is>
      </c>
      <c r="F177" s="2" t="inlineStr">
        <is>
          <t>AYACUCHO</t>
        </is>
      </c>
      <c r="G177" s="2" t="inlineStr">
        <is>
          <t>HUAMANGA</t>
        </is>
      </c>
      <c r="H177" s="2" t="inlineStr">
        <is>
          <t>AYACUCHO</t>
        </is>
      </c>
      <c r="I177" s="2" t="n"/>
      <c r="J177" s="2" t="n"/>
      <c r="K177" s="2" t="n"/>
      <c r="L177" s="2" t="inlineStr">
        <is>
          <t>2026-09-20T01:43:21.108Z</t>
        </is>
      </c>
    </row>
    <row r="178">
      <c r="A178" s="2" t="inlineStr">
        <is>
          <t>20535132047</t>
        </is>
      </c>
      <c r="B178" s="2" t="inlineStr">
        <is>
          <t>COMUNIDAD INDIGENA DE CCARHUANCHO</t>
        </is>
      </c>
      <c r="C178" s="2" t="inlineStr">
        <is>
          <t>COMUNIDAD CAMPESINA, NATIVA</t>
        </is>
      </c>
      <c r="D178" s="2" t="inlineStr">
        <is>
          <t>ACTIVO</t>
        </is>
      </c>
      <c r="E178" s="2" t="inlineStr">
        <is>
          <t>HABIDO</t>
        </is>
      </c>
      <c r="F178" s="2" t="inlineStr">
        <is>
          <t>HUANCAVELICA</t>
        </is>
      </c>
      <c r="G178" s="2" t="inlineStr">
        <is>
          <t>HUAYTARA</t>
        </is>
      </c>
      <c r="H178" s="2" t="inlineStr">
        <is>
          <t>PILPICHACA</t>
        </is>
      </c>
      <c r="I178" s="2" t="n"/>
      <c r="J178" s="2" t="n"/>
      <c r="K178" s="2" t="n"/>
      <c r="L178" s="2" t="inlineStr">
        <is>
          <t>2026-09-20T01:43:21.108Z</t>
        </is>
      </c>
    </row>
    <row r="179">
      <c r="A179" s="2" t="inlineStr">
        <is>
          <t>20539205600</t>
        </is>
      </c>
      <c r="B179" s="2" t="inlineStr">
        <is>
          <t>ASOCIACION DE PRODUCTORES Y EXPORTADORES DE CAFE RODRIGUEZ DE MENDOZA</t>
        </is>
      </c>
      <c r="C179" s="2" t="inlineStr">
        <is>
          <t>ASOCIACION</t>
        </is>
      </c>
      <c r="D179" s="2" t="inlineStr">
        <is>
          <t>ACTIVO</t>
        </is>
      </c>
      <c r="E179" s="2" t="inlineStr">
        <is>
          <t>HABIDO</t>
        </is>
      </c>
      <c r="F179" s="2" t="inlineStr">
        <is>
          <t>AMAZONAS</t>
        </is>
      </c>
      <c r="G179" s="2" t="inlineStr">
        <is>
          <t>RODRIGUEZ DE MENDOZA</t>
        </is>
      </c>
      <c r="H179" s="2" t="inlineStr">
        <is>
          <t>OMIA</t>
        </is>
      </c>
      <c r="I179" s="2" t="n"/>
      <c r="J179" s="2" t="n"/>
      <c r="K179" s="2" t="n"/>
      <c r="L179" s="2" t="inlineStr">
        <is>
          <t>2026-09-20T01:43:21.108Z</t>
        </is>
      </c>
    </row>
    <row r="180">
      <c r="A180" s="2" t="inlineStr">
        <is>
          <t>20539241665</t>
        </is>
      </c>
      <c r="B180" s="2" t="inlineStr">
        <is>
          <t>ASOCIACION DE PRODUCTORES DE CAFES ORGANICOS Y CAFES ESPECIALES DE AMAZONAS</t>
        </is>
      </c>
      <c r="C180" s="2" t="inlineStr">
        <is>
          <t>ASOCIACION</t>
        </is>
      </c>
      <c r="D180" s="2" t="inlineStr">
        <is>
          <t>ACTIVO</t>
        </is>
      </c>
      <c r="E180" s="2" t="inlineStr">
        <is>
          <t>HABIDO</t>
        </is>
      </c>
      <c r="F180" s="2" t="inlineStr">
        <is>
          <t>AMAZONAS</t>
        </is>
      </c>
      <c r="G180" s="2" t="inlineStr">
        <is>
          <t>RODRIGUEZ DE MENDOZA</t>
        </is>
      </c>
      <c r="H180" s="2" t="inlineStr">
        <is>
          <t>SAN NICOLAS</t>
        </is>
      </c>
      <c r="I180" s="2" t="n"/>
      <c r="J180" s="2" t="n"/>
      <c r="K180" s="2" t="n"/>
      <c r="L180" s="2" t="inlineStr">
        <is>
          <t>2026-09-20T01:43:21.108Z</t>
        </is>
      </c>
    </row>
    <row r="181">
      <c r="A181" s="2" t="inlineStr">
        <is>
          <t>20539280644</t>
        </is>
      </c>
      <c r="B181" s="2" t="inlineStr">
        <is>
          <t>ASOCIACION DE PEQUEÑOS AGRICULTORES PARA LA PRODUCCION ECOLOGICA SAN MATEO DE PENACHI</t>
        </is>
      </c>
      <c r="C181" s="2" t="inlineStr">
        <is>
          <t>ASOCIACION</t>
        </is>
      </c>
      <c r="D181" s="2" t="inlineStr">
        <is>
          <t>BAJA DE OFICIO</t>
        </is>
      </c>
      <c r="E181" s="2" t="inlineStr">
        <is>
          <t>HABIDO</t>
        </is>
      </c>
      <c r="F181" s="2" t="inlineStr">
        <is>
          <t>LAMBAYEQUE</t>
        </is>
      </c>
      <c r="G181" s="2" t="inlineStr">
        <is>
          <t>CHICLAYO</t>
        </is>
      </c>
      <c r="H181" s="2" t="inlineStr">
        <is>
          <t>CHICLAYO</t>
        </is>
      </c>
      <c r="I181" s="2" t="n"/>
      <c r="J181" s="2" t="n"/>
      <c r="K181" s="2" t="n"/>
      <c r="L181" s="2" t="inlineStr">
        <is>
          <t>2026-09-20T01:43:21.108Z</t>
        </is>
      </c>
    </row>
    <row r="182">
      <c r="A182" s="2" t="inlineStr">
        <is>
          <t>20539422881</t>
        </is>
      </c>
      <c r="B182" s="2" t="inlineStr">
        <is>
          <t>COOPERATIVA DE SERVICIOS ESPECIALES ALPAQUEROS LOS WATAY PONCHOS DE CAYLLOMA - COSECAY</t>
        </is>
      </c>
      <c r="C182" s="2" t="inlineStr">
        <is>
          <t>COOPERATIVAS, SAIS, CAPS</t>
        </is>
      </c>
      <c r="D182" s="2" t="inlineStr">
        <is>
          <t>SUSPENSION TEMPORAL</t>
        </is>
      </c>
      <c r="E182" s="2" t="inlineStr">
        <is>
          <t>HABIDO</t>
        </is>
      </c>
      <c r="F182" s="2" t="inlineStr">
        <is>
          <t>AREQUIPA</t>
        </is>
      </c>
      <c r="G182" s="2" t="inlineStr">
        <is>
          <t>CAYLLOMA</t>
        </is>
      </c>
      <c r="H182" s="2" t="inlineStr">
        <is>
          <t>CAYLLOMA</t>
        </is>
      </c>
      <c r="I182" s="2" t="n"/>
      <c r="J182" s="2" t="n"/>
      <c r="K182" s="2" t="n"/>
      <c r="L182" s="2" t="inlineStr">
        <is>
          <t>2026-09-20T01:43:21.108Z</t>
        </is>
      </c>
    </row>
    <row r="183">
      <c r="A183" s="2" t="inlineStr">
        <is>
          <t>20539619595</t>
        </is>
      </c>
      <c r="B183" s="2" t="inlineStr">
        <is>
          <t>ASOCIACION DE PRODUCTORES AGROPECUARIOS CORPAM</t>
        </is>
      </c>
      <c r="C183" s="2" t="inlineStr">
        <is>
          <t>ASOCIACION</t>
        </is>
      </c>
      <c r="D183" s="2" t="inlineStr">
        <is>
          <t>BAJA PROV. POR OFICIO</t>
        </is>
      </c>
      <c r="E183" s="2" t="inlineStr">
        <is>
          <t>HABIDO</t>
        </is>
      </c>
      <c r="F183" s="2" t="inlineStr">
        <is>
          <t>AREQUIPA</t>
        </is>
      </c>
      <c r="G183" s="2" t="inlineStr">
        <is>
          <t>CASTILLA</t>
        </is>
      </c>
      <c r="H183" s="2" t="inlineStr">
        <is>
          <t>PAMPACOLCA</t>
        </is>
      </c>
      <c r="I183" s="2" t="n"/>
      <c r="J183" s="2" t="n"/>
      <c r="K183" s="2" t="n"/>
      <c r="L183" s="2" t="inlineStr">
        <is>
          <t>2026-09-20T01:43:21.108Z</t>
        </is>
      </c>
    </row>
    <row r="184">
      <c r="A184" s="2" t="inlineStr">
        <is>
          <t>20539644603</t>
        </is>
      </c>
      <c r="B184" s="2" t="inlineStr">
        <is>
          <t>ASOCIACION DE PRODUCTORES PARA LA AGROEXPORTACION DE PUQUINA</t>
        </is>
      </c>
      <c r="C184" s="2" t="inlineStr">
        <is>
          <t>ASOCIACION</t>
        </is>
      </c>
      <c r="D184" s="2" t="inlineStr">
        <is>
          <t>BAJA PROV. POR OFICIO</t>
        </is>
      </c>
      <c r="E184" s="2" t="inlineStr">
        <is>
          <t>HABIDO</t>
        </is>
      </c>
      <c r="F184" s="2" t="inlineStr">
        <is>
          <t>MOQUEGUA</t>
        </is>
      </c>
      <c r="G184" s="2" t="inlineStr">
        <is>
          <t>GENERAL SANCHEZ CERRO</t>
        </is>
      </c>
      <c r="H184" s="2" t="inlineStr">
        <is>
          <t>PUQUINA</t>
        </is>
      </c>
      <c r="I184" s="2" t="n"/>
      <c r="J184" s="2" t="n"/>
      <c r="K184" s="2" t="n"/>
      <c r="L184" s="2" t="inlineStr">
        <is>
          <t>2026-09-20T01:43:21.108Z</t>
        </is>
      </c>
    </row>
    <row r="185">
      <c r="A185" s="2" t="inlineStr">
        <is>
          <t>20541732706</t>
        </is>
      </c>
      <c r="B185" s="2" t="inlineStr">
        <is>
          <t>SERVICIO PARA EL DESARROLLO INTEGRAL RURAL</t>
        </is>
      </c>
      <c r="C185" s="2" t="inlineStr">
        <is>
          <t>ASOCIACION</t>
        </is>
      </c>
      <c r="D185" s="2" t="inlineStr">
        <is>
          <t>ACTIVO</t>
        </is>
      </c>
      <c r="E185" s="2" t="inlineStr">
        <is>
          <t>HABIDO</t>
        </is>
      </c>
      <c r="F185" s="2" t="inlineStr">
        <is>
          <t>ANCASH</t>
        </is>
      </c>
      <c r="G185" s="2" t="inlineStr">
        <is>
          <t>SANTA</t>
        </is>
      </c>
      <c r="H185" s="2" t="inlineStr">
        <is>
          <t>MORO</t>
        </is>
      </c>
      <c r="I185" s="2" t="n"/>
      <c r="J185" s="2" t="n"/>
      <c r="K185" s="2" t="inlineStr">
        <is>
          <t>S2474132</t>
        </is>
      </c>
      <c r="L185" s="2" t="inlineStr">
        <is>
          <t>2026-09-20T01:43:21.108Z</t>
        </is>
      </c>
    </row>
    <row r="186">
      <c r="A186" s="2" t="inlineStr">
        <is>
          <t>20542209951</t>
        </is>
      </c>
      <c r="B186" s="2" t="inlineStr">
        <is>
          <t>COOPERATIVA AGRARIA VALLE GRANDE</t>
        </is>
      </c>
      <c r="C186" s="2" t="inlineStr">
        <is>
          <t>COOPERATIVAS, SAIS, CAPS</t>
        </is>
      </c>
      <c r="D186" s="2" t="inlineStr">
        <is>
          <t>ACTIVO</t>
        </is>
      </c>
      <c r="E186" s="2" t="inlineStr">
        <is>
          <t>HABIDO</t>
        </is>
      </c>
      <c r="F186" s="2" t="inlineStr">
        <is>
          <t>SAN MARTIN</t>
        </is>
      </c>
      <c r="G186" s="2" t="inlineStr">
        <is>
          <t>MOYOBAMBA</t>
        </is>
      </c>
      <c r="H186" s="2" t="inlineStr">
        <is>
          <t>SORITOR</t>
        </is>
      </c>
      <c r="I186" s="2" t="n"/>
      <c r="J186" s="2" t="n"/>
      <c r="K186" s="2" t="n"/>
      <c r="L186" s="2" t="inlineStr">
        <is>
          <t>2026-09-20T01:43:21.108Z</t>
        </is>
      </c>
    </row>
    <row r="187">
      <c r="A187" s="2" t="inlineStr">
        <is>
          <t>20542242222</t>
        </is>
      </c>
      <c r="B187" s="2" t="inlineStr">
        <is>
          <t>COOPERATIVA AGROINDUSTRIAL DE CITRICULTORES - JUANJUI LTDA.</t>
        </is>
      </c>
      <c r="C187" s="2" t="inlineStr">
        <is>
          <t>COOPERATIVAS, SAIS, CAPS</t>
        </is>
      </c>
      <c r="D187" s="2" t="inlineStr">
        <is>
          <t>ACTIVO</t>
        </is>
      </c>
      <c r="E187" s="2" t="inlineStr">
        <is>
          <t>HABIDO</t>
        </is>
      </c>
      <c r="F187" s="2" t="inlineStr">
        <is>
          <t>SAN MARTIN</t>
        </is>
      </c>
      <c r="G187" s="2" t="inlineStr">
        <is>
          <t>MARISCAL CACERES</t>
        </is>
      </c>
      <c r="H187" s="2" t="inlineStr">
        <is>
          <t>JUANJUI</t>
        </is>
      </c>
      <c r="I187" s="2" t="n"/>
      <c r="J187" s="2" t="n"/>
      <c r="K187" s="2" t="n"/>
      <c r="L187" s="2" t="inlineStr">
        <is>
          <t>2026-09-20T01:43:21.108Z</t>
        </is>
      </c>
    </row>
    <row r="188">
      <c r="A188" s="2" t="inlineStr">
        <is>
          <t>20542251990</t>
        </is>
      </c>
      <c r="B188" s="2" t="inlineStr">
        <is>
          <t>ASOCIACION DE MUJERES EMPRENDEDORAS DE NUEVO PROGRESO</t>
        </is>
      </c>
      <c r="C188" s="2" t="inlineStr">
        <is>
          <t>ASOCIACION</t>
        </is>
      </c>
      <c r="D188" s="2" t="inlineStr">
        <is>
          <t>ACTIVO</t>
        </is>
      </c>
      <c r="E188" s="2" t="inlineStr">
        <is>
          <t>HABIDO</t>
        </is>
      </c>
      <c r="F188" s="2" t="inlineStr">
        <is>
          <t>SAN MARTIN</t>
        </is>
      </c>
      <c r="G188" s="2" t="inlineStr">
        <is>
          <t>TOCACHE</t>
        </is>
      </c>
      <c r="H188" s="2" t="inlineStr">
        <is>
          <t>NUEVO PROGRESO</t>
        </is>
      </c>
      <c r="I188" s="2" t="n"/>
      <c r="J188" s="2" t="n"/>
      <c r="K188" s="2" t="inlineStr">
        <is>
          <t>S0824999</t>
        </is>
      </c>
      <c r="L188" s="2" t="inlineStr">
        <is>
          <t>2026-09-20T01:43:21.108Z</t>
        </is>
      </c>
    </row>
    <row r="189">
      <c r="A189" s="2" t="inlineStr">
        <is>
          <t>20542257416</t>
        </is>
      </c>
      <c r="B189" s="2" t="inlineStr">
        <is>
          <t>EMPRESA INDUSTRIAL ORO VERDE SOCIEDAD ANONIMA CERRADA</t>
        </is>
      </c>
      <c r="C189" s="2" t="inlineStr">
        <is>
          <t>SOCIEDAD ANONIMA CERRADA</t>
        </is>
      </c>
      <c r="D189" s="2" t="inlineStr">
        <is>
          <t>ACTIVO</t>
        </is>
      </c>
      <c r="E189" s="2" t="inlineStr">
        <is>
          <t>HABIDO</t>
        </is>
      </c>
      <c r="F189" s="2" t="inlineStr">
        <is>
          <t>SAN MARTIN</t>
        </is>
      </c>
      <c r="G189" s="2" t="inlineStr">
        <is>
          <t>LAMAS</t>
        </is>
      </c>
      <c r="H189" s="2" t="inlineStr">
        <is>
          <t>LAMAS</t>
        </is>
      </c>
      <c r="I189" s="2" t="n"/>
      <c r="J189" s="2" t="n"/>
      <c r="K189" s="2" t="n"/>
      <c r="L189" s="2" t="inlineStr">
        <is>
          <t>2026-09-20T01:43:21.108Z</t>
        </is>
      </c>
    </row>
    <row r="190">
      <c r="A190" s="2" t="inlineStr">
        <is>
          <t>20542264544</t>
        </is>
      </c>
      <c r="B190" s="2" t="inlineStr">
        <is>
          <t>COOPERATIVA AGRARIA VALLE DEL BIAVO LTDA</t>
        </is>
      </c>
      <c r="C190" s="2" t="inlineStr">
        <is>
          <t>COOPERATIVAS, SAIS, CAPS</t>
        </is>
      </c>
      <c r="D190" s="2" t="inlineStr">
        <is>
          <t>ACTIVO</t>
        </is>
      </c>
      <c r="E190" s="2" t="inlineStr">
        <is>
          <t>HABIDO</t>
        </is>
      </c>
      <c r="F190" s="2" t="inlineStr">
        <is>
          <t>SAN MARTIN</t>
        </is>
      </c>
      <c r="G190" s="2" t="inlineStr">
        <is>
          <t>BELLAVISTA</t>
        </is>
      </c>
      <c r="H190" s="2" t="inlineStr">
        <is>
          <t>BELLAVISTA</t>
        </is>
      </c>
      <c r="I190" s="2" t="n"/>
      <c r="J190" s="2" t="n"/>
      <c r="K190" s="2" t="n"/>
      <c r="L190" s="2" t="inlineStr">
        <is>
          <t>2026-09-20T01:43:21.108Z</t>
        </is>
      </c>
    </row>
    <row r="191">
      <c r="A191" s="2" t="inlineStr">
        <is>
          <t>20542289024</t>
        </is>
      </c>
      <c r="B191" s="2" t="inlineStr">
        <is>
          <t>CUENCAS DEL HUALLAGA ASOCIACION DE PRODUCTORES AGROPECUARIOS</t>
        </is>
      </c>
      <c r="C191" s="2" t="inlineStr">
        <is>
          <t>ASOCIACION</t>
        </is>
      </c>
      <c r="D191" s="2" t="inlineStr">
        <is>
          <t>ACTIVO</t>
        </is>
      </c>
      <c r="E191" s="2" t="inlineStr">
        <is>
          <t>HABIDO</t>
        </is>
      </c>
      <c r="F191" s="2" t="inlineStr">
        <is>
          <t>SAN MARTIN</t>
        </is>
      </c>
      <c r="G191" s="2" t="inlineStr">
        <is>
          <t>MARISCAL CACERES</t>
        </is>
      </c>
      <c r="H191" s="2" t="inlineStr">
        <is>
          <t>JUANJUI</t>
        </is>
      </c>
      <c r="I191" s="2" t="n"/>
      <c r="J191" s="2" t="n"/>
      <c r="K191" s="2" t="n"/>
      <c r="L191" s="2" t="inlineStr">
        <is>
          <t>2026-09-20T01:43:21.108Z</t>
        </is>
      </c>
    </row>
    <row r="192">
      <c r="A192" s="2" t="inlineStr">
        <is>
          <t>20542299330</t>
        </is>
      </c>
      <c r="B192" s="2" t="inlineStr">
        <is>
          <t>ASOCIACION DE PRODUCTORES AGROPECUARIOS DE SHUCUSHYACU FLOR DE CACAO</t>
        </is>
      </c>
      <c r="C192" s="2" t="inlineStr">
        <is>
          <t>ASOCIACION</t>
        </is>
      </c>
      <c r="D192" s="2" t="inlineStr">
        <is>
          <t>ACTIVO</t>
        </is>
      </c>
      <c r="E192" s="2" t="inlineStr">
        <is>
          <t>HABIDO</t>
        </is>
      </c>
      <c r="F192" s="2" t="inlineStr">
        <is>
          <t>LORETO</t>
        </is>
      </c>
      <c r="G192" s="2" t="inlineStr">
        <is>
          <t>ALTO AMAZONAS</t>
        </is>
      </c>
      <c r="H192" s="2" t="inlineStr">
        <is>
          <t>TENIENTE CESAR LOPEZ ROJAS</t>
        </is>
      </c>
      <c r="I192" s="2" t="n"/>
      <c r="J192" s="2" t="n"/>
      <c r="K192" s="2" t="n"/>
      <c r="L192" s="2" t="inlineStr">
        <is>
          <t>2026-09-20T01:43:21.108Z</t>
        </is>
      </c>
    </row>
    <row r="193">
      <c r="A193" s="2" t="inlineStr">
        <is>
          <t>20542311569</t>
        </is>
      </c>
      <c r="B193" s="2" t="inlineStr">
        <is>
          <t>COOPERATIVA AGRARIA ACHUAR SHAKAIM LTDA</t>
        </is>
      </c>
      <c r="C193" s="2" t="inlineStr">
        <is>
          <t>COOPERATIVAS, SAIS, CAPS</t>
        </is>
      </c>
      <c r="D193" s="2" t="inlineStr">
        <is>
          <t>ACTIVO</t>
        </is>
      </c>
      <c r="E193" s="2" t="inlineStr">
        <is>
          <t>HABIDO</t>
        </is>
      </c>
      <c r="F193" s="2" t="inlineStr">
        <is>
          <t>LORETO</t>
        </is>
      </c>
      <c r="G193" s="2" t="inlineStr">
        <is>
          <t>DATEM DEL MARAÑON</t>
        </is>
      </c>
      <c r="H193" s="2" t="inlineStr">
        <is>
          <t>BARRANCA</t>
        </is>
      </c>
      <c r="I193" s="2" t="n"/>
      <c r="J193" s="2" t="n"/>
      <c r="K193" s="2" t="n"/>
      <c r="L193" s="2" t="inlineStr">
        <is>
          <t>2026-09-20T01:43:21.108Z</t>
        </is>
      </c>
    </row>
    <row r="194">
      <c r="A194" s="2" t="inlineStr">
        <is>
          <t>20542380455</t>
        </is>
      </c>
      <c r="B194" s="2" t="inlineStr">
        <is>
          <t>COOPERATIVA AGRARIA ECOFOREST</t>
        </is>
      </c>
      <c r="C194" s="2" t="inlineStr">
        <is>
          <t>COOPERATIVAS, SAIS, CAPS</t>
        </is>
      </c>
      <c r="D194" s="2" t="inlineStr">
        <is>
          <t>ACTIVO</t>
        </is>
      </c>
      <c r="E194" s="2" t="inlineStr">
        <is>
          <t>HABIDO</t>
        </is>
      </c>
      <c r="F194" s="2" t="inlineStr">
        <is>
          <t>CAJAMARCA</t>
        </is>
      </c>
      <c r="G194" s="2" t="inlineStr">
        <is>
          <t>JAEN</t>
        </is>
      </c>
      <c r="H194" s="2" t="inlineStr">
        <is>
          <t>JAEN</t>
        </is>
      </c>
      <c r="I194" s="2" t="n"/>
      <c r="J194" s="2" t="n"/>
      <c r="K194" s="2" t="n"/>
      <c r="L194" s="2" t="inlineStr">
        <is>
          <t>2026-09-20T01:43:21.108Z</t>
        </is>
      </c>
    </row>
    <row r="195">
      <c r="A195" s="2" t="inlineStr">
        <is>
          <t>20542482886</t>
        </is>
      </c>
      <c r="B195" s="2" t="inlineStr">
        <is>
          <t>COOPERATIVA AGROINDUSTRIAL APCCA</t>
        </is>
      </c>
      <c r="C195" s="2" t="inlineStr">
        <is>
          <t>COOPERATIVAS, SAIS, CAPS</t>
        </is>
      </c>
      <c r="D195" s="2" t="inlineStr">
        <is>
          <t>SUSPENSION TEMPORAL</t>
        </is>
      </c>
      <c r="E195" s="2" t="inlineStr">
        <is>
          <t>HABIDO</t>
        </is>
      </c>
      <c r="F195" s="2" t="inlineStr">
        <is>
          <t>HUANUCO</t>
        </is>
      </c>
      <c r="G195" s="2" t="inlineStr">
        <is>
          <t>LEONCIO PRADO</t>
        </is>
      </c>
      <c r="H195" s="2" t="inlineStr">
        <is>
          <t>SANTO DOMINGO DE ANDA</t>
        </is>
      </c>
      <c r="I195" s="2" t="n"/>
      <c r="J195" s="2" t="n"/>
      <c r="K195" s="2" t="n"/>
      <c r="L195" s="2" t="inlineStr">
        <is>
          <t>2026-09-20T01:43:21.108Z</t>
        </is>
      </c>
    </row>
    <row r="196">
      <c r="A196" s="2" t="inlineStr">
        <is>
          <t>20542594251</t>
        </is>
      </c>
      <c r="B196" s="2" t="inlineStr">
        <is>
          <t>ASOCIACION DE PRODUCTORES SIERRA MORENA DE SANTA ANA DE PUCUNAN - HERMANOS SANCHEZ C.</t>
        </is>
      </c>
      <c r="C196" s="2" t="inlineStr">
        <is>
          <t>ASOCIACION</t>
        </is>
      </c>
      <c r="D196" s="2" t="inlineStr">
        <is>
          <t>BAJA DE OFICIO</t>
        </is>
      </c>
      <c r="E196" s="2" t="inlineStr">
        <is>
          <t>HABIDO</t>
        </is>
      </c>
      <c r="F196" s="2" t="inlineStr">
        <is>
          <t>PASCO</t>
        </is>
      </c>
      <c r="G196" s="2" t="inlineStr">
        <is>
          <t>DANIEL ALCIDES CARRION</t>
        </is>
      </c>
      <c r="H196" s="2" t="inlineStr">
        <is>
          <t>SANTA ANA DE TUSI</t>
        </is>
      </c>
      <c r="I196" s="2" t="n"/>
      <c r="J196" s="2" t="n"/>
      <c r="K196" s="2" t="n"/>
      <c r="L196" s="2" t="inlineStr">
        <is>
          <t>2026-09-20T01:43:21.108Z</t>
        </is>
      </c>
    </row>
    <row r="197">
      <c r="A197" s="2" t="inlineStr">
        <is>
          <t>20542617480</t>
        </is>
      </c>
      <c r="B197" s="2" t="inlineStr">
        <is>
          <t>BIOINDUSTRIAS LACTEAS ESTRELLITA &amp; BELEN EMPRESA INDIVIDUAL DE RESPONSABILIDAD LIMITADA</t>
        </is>
      </c>
      <c r="C197" s="2" t="inlineStr">
        <is>
          <t>EMPRESA INDIVIDUAL DE RESP. LTDA</t>
        </is>
      </c>
      <c r="D197" s="2" t="inlineStr">
        <is>
          <t>BAJA DE OFICIO</t>
        </is>
      </c>
      <c r="E197" s="2" t="inlineStr">
        <is>
          <t>HABIDO</t>
        </is>
      </c>
      <c r="F197" s="2" t="inlineStr">
        <is>
          <t>PUNO</t>
        </is>
      </c>
      <c r="G197" s="2" t="inlineStr">
        <is>
          <t>LAMPA</t>
        </is>
      </c>
      <c r="H197" s="2" t="inlineStr">
        <is>
          <t>CALAPUJA</t>
        </is>
      </c>
      <c r="I197" s="2" t="n"/>
      <c r="J197" s="2" t="n"/>
      <c r="K197" s="2" t="n"/>
      <c r="L197" s="2" t="inlineStr">
        <is>
          <t>2026-09-20T01:43:21.108Z</t>
        </is>
      </c>
    </row>
    <row r="198">
      <c r="A198" s="2" t="inlineStr">
        <is>
          <t>20542813742</t>
        </is>
      </c>
      <c r="B198" s="2" t="inlineStr">
        <is>
          <t>ASOCIACION COMUNIDAD AGRARIA ARCA PACAHUARA</t>
        </is>
      </c>
      <c r="C198" s="2" t="inlineStr">
        <is>
          <t>ASOCIACION</t>
        </is>
      </c>
      <c r="D198" s="2" t="inlineStr">
        <is>
          <t>BAJA DE OFICIO</t>
        </is>
      </c>
      <c r="E198" s="2" t="inlineStr">
        <is>
          <t>HABIDO</t>
        </is>
      </c>
      <c r="F198" s="2" t="inlineStr">
        <is>
          <t>MADRE DE DIOS</t>
        </is>
      </c>
      <c r="G198" s="2" t="inlineStr">
        <is>
          <t>TAHUAMANU</t>
        </is>
      </c>
      <c r="H198" s="2" t="inlineStr">
        <is>
          <t>IBERIA</t>
        </is>
      </c>
      <c r="I198" s="2" t="inlineStr">
        <is>
          <t>982986002</t>
        </is>
      </c>
      <c r="J198" s="2" t="inlineStr">
        <is>
          <t>meesgo3008@yahoo.com.co</t>
        </is>
      </c>
      <c r="K198" s="2" t="inlineStr">
        <is>
          <t>S0761487</t>
        </is>
      </c>
      <c r="L198" s="2" t="inlineStr">
        <is>
          <t>2026-09-20T01:43:21.108Z</t>
        </is>
      </c>
    </row>
    <row r="199">
      <c r="A199" s="2" t="inlineStr">
        <is>
          <t>20542817225</t>
        </is>
      </c>
      <c r="B199" s="2" t="inlineStr">
        <is>
          <t>ASOCIACION DE CASTAÑEROS DE ALEGRIA - ASCA</t>
        </is>
      </c>
      <c r="C199" s="2" t="inlineStr">
        <is>
          <t>ASOCIACION</t>
        </is>
      </c>
      <c r="D199" s="2" t="inlineStr">
        <is>
          <t>BAJA DE OFICIO</t>
        </is>
      </c>
      <c r="E199" s="2" t="inlineStr">
        <is>
          <t>HABIDO</t>
        </is>
      </c>
      <c r="F199" s="2" t="inlineStr">
        <is>
          <t>MADRE DE DIOS</t>
        </is>
      </c>
      <c r="G199" s="2" t="inlineStr">
        <is>
          <t>TAMBOPATA</t>
        </is>
      </c>
      <c r="H199" s="2" t="inlineStr">
        <is>
          <t>LAS PIEDRAS</t>
        </is>
      </c>
      <c r="I199" s="2" t="n"/>
      <c r="J199" s="2" t="n"/>
      <c r="K199" s="2" t="n"/>
      <c r="L199" s="2" t="inlineStr">
        <is>
          <t>2026-09-20T01:43:21.108Z</t>
        </is>
      </c>
    </row>
    <row r="200">
      <c r="A200" s="2" t="inlineStr">
        <is>
          <t>20542825163</t>
        </is>
      </c>
      <c r="B200" s="2" t="inlineStr">
        <is>
          <t>COOPERATIVA AGRARIA CACAO FINO AGROBOSQUE</t>
        </is>
      </c>
      <c r="C200" s="2" t="inlineStr">
        <is>
          <t>COOPERATIVAS, SAIS, CAPS</t>
        </is>
      </c>
      <c r="D200" s="2" t="inlineStr">
        <is>
          <t>ACTIVO</t>
        </is>
      </c>
      <c r="E200" s="2" t="inlineStr">
        <is>
          <t>HABIDO</t>
        </is>
      </c>
      <c r="F200" s="2" t="inlineStr">
        <is>
          <t>MADRE DE DIOS</t>
        </is>
      </c>
      <c r="G200" s="2" t="inlineStr">
        <is>
          <t>TAMBOPATA</t>
        </is>
      </c>
      <c r="H200" s="2" t="inlineStr">
        <is>
          <t>INAMBARI</t>
        </is>
      </c>
      <c r="I200" s="2" t="inlineStr">
        <is>
          <t>959329872</t>
        </is>
      </c>
      <c r="J200" s="2" t="inlineStr">
        <is>
          <t>cooperativagrobosque@gmail.com</t>
        </is>
      </c>
      <c r="K200" s="2" t="inlineStr">
        <is>
          <t>S1629618</t>
        </is>
      </c>
      <c r="L200" s="2" t="inlineStr">
        <is>
          <t>2026-09-20T01:43:21.108Z</t>
        </is>
      </c>
    </row>
    <row r="201">
      <c r="A201" s="2" t="inlineStr">
        <is>
          <t>20542827298</t>
        </is>
      </c>
      <c r="B201" s="2" t="inlineStr">
        <is>
          <t>ASOCIACION DE AGRICULTORES AGROPECUARIOS DE LA COMUNIDAD EL PROGRESO</t>
        </is>
      </c>
      <c r="C201" s="2" t="inlineStr">
        <is>
          <t>ASOCIACION</t>
        </is>
      </c>
      <c r="D201" s="2" t="inlineStr">
        <is>
          <t>ACTIVO</t>
        </is>
      </c>
      <c r="E201" s="2" t="inlineStr">
        <is>
          <t>HABIDO</t>
        </is>
      </c>
      <c r="F201" s="2" t="inlineStr">
        <is>
          <t>MADRE DE DIOS</t>
        </is>
      </c>
      <c r="G201" s="2" t="inlineStr">
        <is>
          <t>TAMBOPATA</t>
        </is>
      </c>
      <c r="H201" s="2" t="inlineStr">
        <is>
          <t>INAMBARI</t>
        </is>
      </c>
      <c r="I201" s="2" t="n"/>
      <c r="J201" s="2" t="n"/>
      <c r="K201" s="2" t="n"/>
      <c r="L201" s="2" t="inlineStr">
        <is>
          <t>2026-09-20T01:43:21.108Z</t>
        </is>
      </c>
    </row>
    <row r="202">
      <c r="A202" s="2" t="inlineStr">
        <is>
          <t>20558183552</t>
        </is>
      </c>
      <c r="B202" s="2" t="inlineStr">
        <is>
          <t>COOPERATIVA AGRARIA DE SERVICIOS ALPAQUEROS YURAC QORI TISCO - COOPASAY TISCO</t>
        </is>
      </c>
      <c r="C202" s="2" t="inlineStr">
        <is>
          <t>COOPERATIVAS, SAIS, CAPS</t>
        </is>
      </c>
      <c r="D202" s="2" t="inlineStr">
        <is>
          <t>ACTIVO</t>
        </is>
      </c>
      <c r="E202" s="2" t="inlineStr">
        <is>
          <t>HABIDO</t>
        </is>
      </c>
      <c r="F202" s="2" t="inlineStr">
        <is>
          <t>AREQUIPA</t>
        </is>
      </c>
      <c r="G202" s="2" t="inlineStr">
        <is>
          <t>CAYLLOMA</t>
        </is>
      </c>
      <c r="H202" s="2" t="inlineStr">
        <is>
          <t>TISCO</t>
        </is>
      </c>
      <c r="I202" s="2" t="inlineStr">
        <is>
          <t>957843835</t>
        </is>
      </c>
      <c r="J202" s="2" t="inlineStr">
        <is>
          <t>sassy0206@gmail.com</t>
        </is>
      </c>
      <c r="K202" s="2" t="inlineStr">
        <is>
          <t>S2346500</t>
        </is>
      </c>
      <c r="L202" s="2" t="inlineStr">
        <is>
          <t>2026-09-20T01:43:21.108Z</t>
        </is>
      </c>
    </row>
    <row r="203">
      <c r="A203" s="2" t="inlineStr">
        <is>
          <t>20559290336</t>
        </is>
      </c>
      <c r="B203" s="2" t="inlineStr">
        <is>
          <t>CORPORACION ASOCIATIVA LA JOYA</t>
        </is>
      </c>
      <c r="C203" s="2" t="inlineStr">
        <is>
          <t>ASOCIACION</t>
        </is>
      </c>
      <c r="D203" s="2" t="inlineStr">
        <is>
          <t>BAJA PROV. POR OFICIO</t>
        </is>
      </c>
      <c r="E203" s="2" t="inlineStr">
        <is>
          <t>HABIDO</t>
        </is>
      </c>
      <c r="F203" s="2" t="inlineStr">
        <is>
          <t>AREQUIPA</t>
        </is>
      </c>
      <c r="G203" s="2" t="inlineStr">
        <is>
          <t>AREQUIPA</t>
        </is>
      </c>
      <c r="H203" s="2" t="inlineStr">
        <is>
          <t>LA JOYA</t>
        </is>
      </c>
      <c r="I203" s="2" t="n"/>
      <c r="J203" s="2" t="n"/>
      <c r="K203" s="2" t="n"/>
      <c r="L203" s="2" t="inlineStr">
        <is>
          <t>2026-09-20T01:43:21.108Z</t>
        </is>
      </c>
    </row>
    <row r="204">
      <c r="A204" s="2" t="inlineStr">
        <is>
          <t>20561140091</t>
        </is>
      </c>
      <c r="B204" s="2" t="inlineStr">
        <is>
          <t>COOPERATIVA AGRARIA ECOLOGICA CAFETALERA DE LONYA GRANDE</t>
        </is>
      </c>
      <c r="C204" s="2" t="inlineStr">
        <is>
          <t>COOPERATIVAS, SAIS, CAPS</t>
        </is>
      </c>
      <c r="D204" s="2" t="inlineStr">
        <is>
          <t>SUSPENSION TEMPORAL</t>
        </is>
      </c>
      <c r="E204" s="2" t="inlineStr">
        <is>
          <t>HABIDO</t>
        </is>
      </c>
      <c r="F204" s="2" t="inlineStr">
        <is>
          <t>AMAZONAS</t>
        </is>
      </c>
      <c r="G204" s="2" t="inlineStr">
        <is>
          <t>UTCUBAMBA</t>
        </is>
      </c>
      <c r="H204" s="2" t="inlineStr">
        <is>
          <t>LONYA GRANDE</t>
        </is>
      </c>
      <c r="I204" s="2" t="n"/>
      <c r="J204" s="2" t="n"/>
      <c r="K204" s="2" t="inlineStr">
        <is>
          <t>S1739327</t>
        </is>
      </c>
      <c r="L204" s="2" t="inlineStr">
        <is>
          <t>2026-09-20T01:43:21.108Z</t>
        </is>
      </c>
    </row>
    <row r="205">
      <c r="A205" s="2" t="inlineStr">
        <is>
          <t>20563823641</t>
        </is>
      </c>
      <c r="B205" s="2" t="inlineStr">
        <is>
          <t>ASOCIACION PERUANA DE PRODUCTORES DE ALPACAS Y LLAMAS SPAR - DISTRITAL DE PALLPATA</t>
        </is>
      </c>
      <c r="C205" s="2" t="inlineStr">
        <is>
          <t>ASOCIACION</t>
        </is>
      </c>
      <c r="D205" s="2" t="inlineStr">
        <is>
          <t>BAJA DE OFICIO</t>
        </is>
      </c>
      <c r="E205" s="2" t="inlineStr">
        <is>
          <t>HABIDO</t>
        </is>
      </c>
      <c r="F205" s="2" t="inlineStr">
        <is>
          <t>CUSCO</t>
        </is>
      </c>
      <c r="G205" s="2" t="inlineStr">
        <is>
          <t>ESPINAR</t>
        </is>
      </c>
      <c r="H205" s="2" t="inlineStr">
        <is>
          <t>PALLPATA</t>
        </is>
      </c>
      <c r="I205" s="2" t="n"/>
      <c r="J205" s="2" t="n"/>
      <c r="K205" s="2" t="n"/>
      <c r="L205" s="2" t="inlineStr">
        <is>
          <t>2026-09-20T01:43:21.108Z</t>
        </is>
      </c>
    </row>
    <row r="206">
      <c r="A206" s="2" t="inlineStr">
        <is>
          <t>20563994453</t>
        </is>
      </c>
      <c r="B206" s="2" t="inlineStr">
        <is>
          <t>COOPERATIVA AGRARIA ADIANES DE PHINAYA CUSCO - PERU</t>
        </is>
      </c>
      <c r="C206" s="2" t="inlineStr">
        <is>
          <t>COOPERATIVAS, SAIS, CAPS</t>
        </is>
      </c>
      <c r="D206" s="2" t="inlineStr">
        <is>
          <t>ACTIVO</t>
        </is>
      </c>
      <c r="E206" s="2" t="inlineStr">
        <is>
          <t>HABIDO</t>
        </is>
      </c>
      <c r="F206" s="2" t="inlineStr">
        <is>
          <t>CUSCO</t>
        </is>
      </c>
      <c r="G206" s="2" t="inlineStr">
        <is>
          <t>CANCHIS</t>
        </is>
      </c>
      <c r="H206" s="2" t="inlineStr">
        <is>
          <t>PITUMARCA</t>
        </is>
      </c>
      <c r="I206" s="2" t="n"/>
      <c r="J206" s="2" t="n"/>
      <c r="K206" s="2" t="n"/>
      <c r="L206" s="2" t="inlineStr">
        <is>
          <t>2026-09-20T01:43:21.108Z</t>
        </is>
      </c>
    </row>
    <row r="207">
      <c r="A207" s="2" t="inlineStr">
        <is>
          <t>20564032485</t>
        </is>
      </c>
      <c r="B207" s="2" t="inlineStr">
        <is>
          <t>ASOCIACION DE PRODUCTORES ECOLOGICOS DE CACAO MEDIO URUBAMBA - IVOCHOTE</t>
        </is>
      </c>
      <c r="C207" s="2" t="inlineStr">
        <is>
          <t>ASOCIACION</t>
        </is>
      </c>
      <c r="D207" s="2" t="inlineStr">
        <is>
          <t>ACTIVO</t>
        </is>
      </c>
      <c r="E207" s="2" t="inlineStr">
        <is>
          <t>HABIDO</t>
        </is>
      </c>
      <c r="F207" s="2" t="inlineStr">
        <is>
          <t>CUSCO</t>
        </is>
      </c>
      <c r="G207" s="2" t="inlineStr">
        <is>
          <t>LA CONVENCION</t>
        </is>
      </c>
      <c r="H207" s="2" t="inlineStr">
        <is>
          <t>ECHARATE</t>
        </is>
      </c>
      <c r="I207" s="2" t="n"/>
      <c r="J207" s="2" t="n"/>
      <c r="K207" s="2" t="n"/>
      <c r="L207" s="2" t="inlineStr">
        <is>
          <t>2026-09-20T01:43:21.108Z</t>
        </is>
      </c>
    </row>
    <row r="208">
      <c r="A208" s="2" t="inlineStr">
        <is>
          <t>20564152031</t>
        </is>
      </c>
      <c r="B208" s="2" t="inlineStr">
        <is>
          <t>ASOCIACION DE ARTESANOS TRES ALPAQUITAS H&amp;F</t>
        </is>
      </c>
      <c r="C208" s="2" t="inlineStr">
        <is>
          <t>ASOCIACION</t>
        </is>
      </c>
      <c r="D208" s="2" t="inlineStr">
        <is>
          <t>ACTIVO</t>
        </is>
      </c>
      <c r="E208" s="2" t="inlineStr">
        <is>
          <t>HABIDO</t>
        </is>
      </c>
      <c r="F208" s="2" t="inlineStr">
        <is>
          <t>CUSCO</t>
        </is>
      </c>
      <c r="G208" s="2" t="inlineStr">
        <is>
          <t>QUISPICANCHI</t>
        </is>
      </c>
      <c r="H208" s="2" t="inlineStr">
        <is>
          <t>MARCAPATA</t>
        </is>
      </c>
      <c r="I208" s="2" t="n"/>
      <c r="J208" s="2" t="n"/>
      <c r="K208" s="2" t="n"/>
      <c r="L208" s="2" t="inlineStr">
        <is>
          <t>2026-09-20T01:43:21.108Z</t>
        </is>
      </c>
    </row>
    <row r="209">
      <c r="A209" s="2" t="inlineStr">
        <is>
          <t>20564218589</t>
        </is>
      </c>
      <c r="B209" s="2" t="inlineStr">
        <is>
          <t>ASOCIACIÓN DE PRODUCTORES AGROPECUARIOS MI CULLAHUATA - VELILLE</t>
        </is>
      </c>
      <c r="C209" s="2" t="inlineStr">
        <is>
          <t>ASOCIACION</t>
        </is>
      </c>
      <c r="D209" s="2" t="inlineStr">
        <is>
          <t>BAJA DE OFICIO</t>
        </is>
      </c>
      <c r="E209" s="2" t="inlineStr">
        <is>
          <t>HABIDO</t>
        </is>
      </c>
      <c r="F209" s="2" t="inlineStr">
        <is>
          <t>CUSCO</t>
        </is>
      </c>
      <c r="G209" s="2" t="inlineStr">
        <is>
          <t>CHUMBIVILCAS</t>
        </is>
      </c>
      <c r="H209" s="2" t="inlineStr">
        <is>
          <t>VELILLE</t>
        </is>
      </c>
      <c r="I209" s="2" t="n"/>
      <c r="J209" s="2" t="n"/>
      <c r="K209" s="2" t="n"/>
      <c r="L209" s="2" t="inlineStr">
        <is>
          <t>2026-09-20T01:43:21.108Z</t>
        </is>
      </c>
    </row>
    <row r="210">
      <c r="A210" s="2" t="inlineStr">
        <is>
          <t>20567261523</t>
        </is>
      </c>
      <c r="B210" s="2" t="inlineStr">
        <is>
          <t>ORGANIZACION DE MANEJO DE RECURSOS NATURALES BUENOS AIRES</t>
        </is>
      </c>
      <c r="C210" s="2" t="inlineStr">
        <is>
          <t>ASOCIACION</t>
        </is>
      </c>
      <c r="D210" s="2" t="inlineStr">
        <is>
          <t>ACTIVO</t>
        </is>
      </c>
      <c r="E210" s="2" t="inlineStr">
        <is>
          <t>HABIDO</t>
        </is>
      </c>
      <c r="F210" s="2" t="inlineStr">
        <is>
          <t>LORETO</t>
        </is>
      </c>
      <c r="G210" s="2" t="inlineStr">
        <is>
          <t>MAYNAS</t>
        </is>
      </c>
      <c r="H210" s="2" t="inlineStr">
        <is>
          <t>IQUITOS</t>
        </is>
      </c>
      <c r="I210" s="2" t="n"/>
      <c r="J210" s="2" t="n"/>
      <c r="K210" s="2" t="n"/>
      <c r="L210" s="2" t="inlineStr">
        <is>
          <t>2026-09-20T01:43:21.108Z</t>
        </is>
      </c>
    </row>
    <row r="211">
      <c r="A211" s="2" t="inlineStr">
        <is>
          <t>20568071281</t>
        </is>
      </c>
      <c r="B211" s="2" t="inlineStr">
        <is>
          <t>COOPERATIVA AGRARIA CAFETALERA CEPRO YANESHA</t>
        </is>
      </c>
      <c r="C211" s="2" t="inlineStr">
        <is>
          <t>COOPERATIVAS, SAIS, CAPS</t>
        </is>
      </c>
      <c r="D211" s="2" t="inlineStr">
        <is>
          <t>ACTIVO</t>
        </is>
      </c>
      <c r="E211" s="2" t="inlineStr">
        <is>
          <t>HABIDO</t>
        </is>
      </c>
      <c r="F211" s="2" t="inlineStr">
        <is>
          <t>PASCO</t>
        </is>
      </c>
      <c r="G211" s="2" t="inlineStr">
        <is>
          <t>OXAPAMPA</t>
        </is>
      </c>
      <c r="H211" s="2" t="inlineStr">
        <is>
          <t>VILLA RICA</t>
        </is>
      </c>
      <c r="I211" s="2" t="inlineStr">
        <is>
          <t>063465073</t>
        </is>
      </c>
      <c r="J211" s="2" t="inlineStr">
        <is>
          <t>cepro-yanesha@hotmail.com</t>
        </is>
      </c>
      <c r="K211" s="2" t="inlineStr">
        <is>
          <t>S1508539</t>
        </is>
      </c>
      <c r="L211" s="2" t="inlineStr">
        <is>
          <t>2026-09-20T01:43:21.108Z</t>
        </is>
      </c>
    </row>
    <row r="212">
      <c r="A212" s="2" t="inlineStr">
        <is>
          <t>20568080948</t>
        </is>
      </c>
      <c r="B212" s="2" t="inlineStr">
        <is>
          <t>CONSEJO REGULADOR DE LA DENOMINACION DE ORIGEN CAFE VILLA RICA - C.R.D.O. CAFE VILLA RICA</t>
        </is>
      </c>
      <c r="C212" s="2" t="inlineStr">
        <is>
          <t>ASOCIACION</t>
        </is>
      </c>
      <c r="D212" s="2" t="inlineStr">
        <is>
          <t>ACTIVO</t>
        </is>
      </c>
      <c r="E212" s="2" t="inlineStr">
        <is>
          <t>HABIDO</t>
        </is>
      </c>
      <c r="F212" s="2" t="inlineStr">
        <is>
          <t>PASCO</t>
        </is>
      </c>
      <c r="G212" s="2" t="inlineStr">
        <is>
          <t>OXAPAMPA</t>
        </is>
      </c>
      <c r="H212" s="2" t="inlineStr">
        <is>
          <t>VILLA RICA</t>
        </is>
      </c>
      <c r="I212" s="2" t="n"/>
      <c r="J212" s="2" t="n"/>
      <c r="K212" s="2" t="n"/>
      <c r="L212" s="2" t="inlineStr">
        <is>
          <t>2026-09-20T01:43:21.108Z</t>
        </is>
      </c>
    </row>
    <row r="213">
      <c r="A213" s="2" t="inlineStr">
        <is>
          <t>20568190450</t>
        </is>
      </c>
      <c r="B213" s="2" t="inlineStr">
        <is>
          <t>COOPERATIVA AGRARIA KEMITO ENE LTDA. - KEMITO ENE</t>
        </is>
      </c>
      <c r="C213" s="2" t="inlineStr">
        <is>
          <t>COOPERATIVAS, SAIS, CAPS</t>
        </is>
      </c>
      <c r="D213" s="2" t="inlineStr">
        <is>
          <t>ACTIVO</t>
        </is>
      </c>
      <c r="E213" s="2" t="inlineStr">
        <is>
          <t>HABIDO</t>
        </is>
      </c>
      <c r="F213" s="2" t="inlineStr">
        <is>
          <t>JUNIN</t>
        </is>
      </c>
      <c r="G213" s="2" t="inlineStr">
        <is>
          <t>SATIPO</t>
        </is>
      </c>
      <c r="H213" s="2" t="inlineStr">
        <is>
          <t>SATIPO</t>
        </is>
      </c>
      <c r="I213" s="2" t="inlineStr">
        <is>
          <t>064545670</t>
        </is>
      </c>
      <c r="J213" s="2" t="inlineStr">
        <is>
          <t>ASHANINKARIOENE@YAHOO.ES</t>
        </is>
      </c>
      <c r="K213" s="2" t="inlineStr">
        <is>
          <t>S1041022</t>
        </is>
      </c>
      <c r="L213" s="2" t="inlineStr">
        <is>
          <t>2026-09-20T01:43:21.108Z</t>
        </is>
      </c>
    </row>
    <row r="214">
      <c r="A214" s="2" t="inlineStr">
        <is>
          <t>20568194951</t>
        </is>
      </c>
      <c r="B214" s="2" t="inlineStr">
        <is>
          <t>ASOCIACION DE PRODUCTORES AGROSOSTENIBLES VILLA ECOLOGICA PERU</t>
        </is>
      </c>
      <c r="C214" s="2" t="inlineStr">
        <is>
          <t>ASOCIACION</t>
        </is>
      </c>
      <c r="D214" s="2" t="inlineStr">
        <is>
          <t>ACTIVO</t>
        </is>
      </c>
      <c r="E214" s="2" t="inlineStr">
        <is>
          <t>HABIDO</t>
        </is>
      </c>
      <c r="F214" s="2" t="inlineStr">
        <is>
          <t>JUNIN</t>
        </is>
      </c>
      <c r="G214" s="2" t="inlineStr">
        <is>
          <t>SATIPO</t>
        </is>
      </c>
      <c r="H214" s="2" t="inlineStr">
        <is>
          <t>PANGOA</t>
        </is>
      </c>
      <c r="I214" s="2" t="inlineStr">
        <is>
          <t>64 634079</t>
        </is>
      </c>
      <c r="J214" s="2" t="inlineStr">
        <is>
          <t>apsosgerente@gmail.com</t>
        </is>
      </c>
      <c r="K214" s="2" t="inlineStr">
        <is>
          <t>S1433366</t>
        </is>
      </c>
      <c r="L214" s="2" t="inlineStr">
        <is>
          <t>2026-09-20T01:43:21.108Z</t>
        </is>
      </c>
    </row>
    <row r="215">
      <c r="A215" s="2" t="inlineStr">
        <is>
          <t>20568228368</t>
        </is>
      </c>
      <c r="B215" s="2" t="inlineStr">
        <is>
          <t>ASOCIACION DE PRODUCTORES LACTEOS VIDA ABUNDANTE INGENIO</t>
        </is>
      </c>
      <c r="C215" s="2" t="inlineStr">
        <is>
          <t>ASOCIACION</t>
        </is>
      </c>
      <c r="D215" s="2" t="inlineStr">
        <is>
          <t>ACTIVO</t>
        </is>
      </c>
      <c r="E215" s="2" t="inlineStr">
        <is>
          <t>HABIDO</t>
        </is>
      </c>
      <c r="F215" s="2" t="inlineStr">
        <is>
          <t>JUNIN</t>
        </is>
      </c>
      <c r="G215" s="2" t="inlineStr">
        <is>
          <t>HUANCAYO</t>
        </is>
      </c>
      <c r="H215" s="2" t="inlineStr">
        <is>
          <t>INGENIO</t>
        </is>
      </c>
      <c r="I215" s="2" t="n"/>
      <c r="J215" s="2" t="n"/>
      <c r="K215" s="2" t="n"/>
      <c r="L215" s="2" t="inlineStr">
        <is>
          <t>2026-09-20T01:43:21.108Z</t>
        </is>
      </c>
    </row>
    <row r="216">
      <c r="A216" s="2" t="inlineStr">
        <is>
          <t>20568230001</t>
        </is>
      </c>
      <c r="B216" s="2" t="inlineStr">
        <is>
          <t>CORPORACION AGROPECUARIA YANACHAGA CHEMILLEN DE OXAPAMPA - CAYCOXA</t>
        </is>
      </c>
      <c r="C216" s="2" t="inlineStr">
        <is>
          <t>ASOCIACION</t>
        </is>
      </c>
      <c r="D216" s="2" t="inlineStr">
        <is>
          <t>ACTIVO</t>
        </is>
      </c>
      <c r="E216" s="2" t="inlineStr">
        <is>
          <t>HABIDO</t>
        </is>
      </c>
      <c r="F216" s="2" t="inlineStr">
        <is>
          <t>PASCO</t>
        </is>
      </c>
      <c r="G216" s="2" t="inlineStr">
        <is>
          <t>OXAPAMPA</t>
        </is>
      </c>
      <c r="H216" s="2" t="inlineStr">
        <is>
          <t>OXAPAMPA</t>
        </is>
      </c>
      <c r="I216" s="2" t="n"/>
      <c r="J216" s="2" t="n"/>
      <c r="K216" s="2" t="n"/>
      <c r="L216" s="2" t="inlineStr">
        <is>
          <t>2026-09-20T01:43:21.108Z</t>
        </is>
      </c>
    </row>
    <row r="217">
      <c r="A217" s="2" t="inlineStr">
        <is>
          <t>20568236034</t>
        </is>
      </c>
      <c r="B217" s="2" t="inlineStr">
        <is>
          <t>RED DE ASOCIACIONES DE MUJERES PRODUCTORAS Y EMPRENDENDORAS DE LA PROVINCIA DE JAUJA</t>
        </is>
      </c>
      <c r="C217" s="2" t="inlineStr">
        <is>
          <t>ASOCIACION</t>
        </is>
      </c>
      <c r="D217" s="2" t="inlineStr">
        <is>
          <t>ACTIVO</t>
        </is>
      </c>
      <c r="E217" s="2" t="inlineStr">
        <is>
          <t>HABIDO</t>
        </is>
      </c>
      <c r="F217" s="2" t="inlineStr">
        <is>
          <t>JUNIN</t>
        </is>
      </c>
      <c r="G217" s="2" t="inlineStr">
        <is>
          <t>JAUJA</t>
        </is>
      </c>
      <c r="H217" s="2" t="inlineStr">
        <is>
          <t>ATAURA</t>
        </is>
      </c>
      <c r="I217" s="2" t="n"/>
      <c r="J217" s="2" t="n"/>
      <c r="K217" s="2" t="n"/>
      <c r="L217" s="2" t="inlineStr">
        <is>
          <t>2026-09-20T01:43:21.108Z</t>
        </is>
      </c>
    </row>
    <row r="218">
      <c r="A218" s="2" t="inlineStr">
        <is>
          <t>20568246188</t>
        </is>
      </c>
      <c r="B218" s="2" t="inlineStr">
        <is>
          <t>ASOCIACION DE PRODUCTORES AGROPECUARIOS BOJACI DEL DISTRITO DE SINCOS - A.P.A. BOJACI - SINCOS</t>
        </is>
      </c>
      <c r="C218" s="2" t="inlineStr">
        <is>
          <t>ASOCIACION</t>
        </is>
      </c>
      <c r="D218" s="2" t="inlineStr">
        <is>
          <t>BAJA PROV. POR OFICIO</t>
        </is>
      </c>
      <c r="E218" s="2" t="inlineStr">
        <is>
          <t>HABIDO</t>
        </is>
      </c>
      <c r="F218" s="2" t="inlineStr">
        <is>
          <t>JUNIN</t>
        </is>
      </c>
      <c r="G218" s="2" t="inlineStr">
        <is>
          <t>JAUJA</t>
        </is>
      </c>
      <c r="H218" s="2" t="inlineStr">
        <is>
          <t>SINCOS</t>
        </is>
      </c>
      <c r="I218" s="2" t="inlineStr">
        <is>
          <t>977794795</t>
        </is>
      </c>
      <c r="J218" s="2" t="inlineStr">
        <is>
          <t>JOSYVAMANCAS@GMAIL.COM</t>
        </is>
      </c>
      <c r="K218" s="2" t="inlineStr">
        <is>
          <t>S1214779</t>
        </is>
      </c>
      <c r="L218" s="2" t="inlineStr">
        <is>
          <t>2026-09-20T01:43:21.108Z</t>
        </is>
      </c>
    </row>
    <row r="219">
      <c r="A219" s="2" t="inlineStr">
        <is>
          <t>20568257899</t>
        </is>
      </c>
      <c r="B219" s="2" t="inlineStr">
        <is>
          <t>ASOCIACION DE PRODUCTORES AGROPECUARIOS FORESTAL Y ECOLOGICO WANKA SUR</t>
        </is>
      </c>
      <c r="C219" s="2" t="inlineStr">
        <is>
          <t>ASOCIACION</t>
        </is>
      </c>
      <c r="D219" s="2" t="inlineStr">
        <is>
          <t>ACTIVO</t>
        </is>
      </c>
      <c r="E219" s="2" t="inlineStr">
        <is>
          <t>HABIDO</t>
        </is>
      </c>
      <c r="F219" s="2" t="inlineStr">
        <is>
          <t>JUNIN</t>
        </is>
      </c>
      <c r="G219" s="2" t="inlineStr">
        <is>
          <t>HUANCAYO</t>
        </is>
      </c>
      <c r="H219" s="2" t="inlineStr">
        <is>
          <t>SAPALLANGA</t>
        </is>
      </c>
      <c r="I219" s="2" t="n"/>
      <c r="J219" s="2" t="n"/>
      <c r="K219" s="2" t="n"/>
      <c r="L219" s="2" t="inlineStr">
        <is>
          <t>2026-09-20T01:43:21.108Z</t>
        </is>
      </c>
    </row>
    <row r="220">
      <c r="A220" s="2" t="inlineStr">
        <is>
          <t>20568428375</t>
        </is>
      </c>
      <c r="B220" s="2" t="inlineStr">
        <is>
          <t>COOPERATIVA AGRARIA ASHANINKA DEL VALLE PICHIS</t>
        </is>
      </c>
      <c r="C220" s="2" t="inlineStr">
        <is>
          <t>COOPERATIVAS, SAIS, CAPS</t>
        </is>
      </c>
      <c r="D220" s="2" t="inlineStr">
        <is>
          <t>ACTIVO</t>
        </is>
      </c>
      <c r="E220" s="2" t="inlineStr">
        <is>
          <t>HABIDO</t>
        </is>
      </c>
      <c r="F220" s="2" t="inlineStr">
        <is>
          <t>PASCO</t>
        </is>
      </c>
      <c r="G220" s="2" t="inlineStr">
        <is>
          <t>OXAPAMPA</t>
        </is>
      </c>
      <c r="H220" s="2" t="inlineStr">
        <is>
          <t>PUERTO BERMUDEZ</t>
        </is>
      </c>
      <c r="I220" s="2" t="n"/>
      <c r="J220" s="2" t="n"/>
      <c r="K220" s="2" t="n"/>
      <c r="L220" s="2" t="inlineStr">
        <is>
          <t>2026-09-20T01:43:21.108Z</t>
        </is>
      </c>
    </row>
    <row r="221">
      <c r="A221" s="2" t="inlineStr">
        <is>
          <t>20568466030</t>
        </is>
      </c>
      <c r="B221" s="2" t="inlineStr">
        <is>
          <t>ASOCIACION DE PRODUCTORES AGROPECUARIOS DE AGUAS TERMALES DE PUMARANRA</t>
        </is>
      </c>
      <c r="C221" s="2" t="inlineStr">
        <is>
          <t>ASOCIACION</t>
        </is>
      </c>
      <c r="D221" s="2" t="inlineStr">
        <is>
          <t>ACTIVO</t>
        </is>
      </c>
      <c r="E221" s="2" t="inlineStr">
        <is>
          <t>HABIDO</t>
        </is>
      </c>
      <c r="F221" s="2" t="inlineStr">
        <is>
          <t>HUANCAVELICA</t>
        </is>
      </c>
      <c r="G221" s="2" t="inlineStr">
        <is>
          <t>ACOBAMBA</t>
        </is>
      </c>
      <c r="H221" s="2" t="inlineStr">
        <is>
          <t>PAUCARA</t>
        </is>
      </c>
      <c r="I221" s="2" t="n"/>
      <c r="J221" s="2" t="n"/>
      <c r="K221" s="2" t="n"/>
      <c r="L221" s="2" t="inlineStr">
        <is>
          <t>2026-09-20T01:43:21.108Z</t>
        </is>
      </c>
    </row>
    <row r="222">
      <c r="A222" s="2" t="inlineStr">
        <is>
          <t>20568549083</t>
        </is>
      </c>
      <c r="B222" s="2" t="inlineStr">
        <is>
          <t>COOPERATIVA AGRARIA INDUSTRIAL APASC SANCORE-PALCAZU LTDA</t>
        </is>
      </c>
      <c r="C222" s="2" t="inlineStr">
        <is>
          <t>COOPERATIVAS, SAIS, CAPS</t>
        </is>
      </c>
      <c r="D222" s="2" t="inlineStr">
        <is>
          <t>ACTIVO</t>
        </is>
      </c>
      <c r="E222" s="2" t="inlineStr">
        <is>
          <t>HABIDO</t>
        </is>
      </c>
      <c r="F222" s="2" t="inlineStr">
        <is>
          <t>PASCO</t>
        </is>
      </c>
      <c r="G222" s="2" t="inlineStr">
        <is>
          <t>OXAPAMPA</t>
        </is>
      </c>
      <c r="H222" s="2" t="inlineStr">
        <is>
          <t>PALCAZU</t>
        </is>
      </c>
      <c r="I222" s="2" t="inlineStr">
        <is>
          <t>989051612</t>
        </is>
      </c>
      <c r="J222" s="2" t="inlineStr">
        <is>
          <t>APSC.SANCORE@GMAIL.COM</t>
        </is>
      </c>
      <c r="K222" s="2" t="inlineStr">
        <is>
          <t>S1285193</t>
        </is>
      </c>
      <c r="L222" s="2" t="inlineStr">
        <is>
          <t>2026-09-20T01:43:21.108Z</t>
        </is>
      </c>
    </row>
    <row r="223">
      <c r="A223" s="2" t="inlineStr">
        <is>
          <t>20568560133</t>
        </is>
      </c>
      <c r="B223" s="2" t="inlineStr">
        <is>
          <t>COOPERATIVA AGRARIA ECOLOGICO ALTO PALCAZU LAGUNA RAYA</t>
        </is>
      </c>
      <c r="C223" s="2" t="inlineStr">
        <is>
          <t>COOPERATIVAS, SAIS, CAPS</t>
        </is>
      </c>
      <c r="D223" s="2" t="inlineStr">
        <is>
          <t>ACTIVO</t>
        </is>
      </c>
      <c r="E223" s="2" t="inlineStr">
        <is>
          <t>HABIDO</t>
        </is>
      </c>
      <c r="F223" s="2" t="inlineStr">
        <is>
          <t>PASCO</t>
        </is>
      </c>
      <c r="G223" s="2" t="inlineStr">
        <is>
          <t>OXAPAMPA</t>
        </is>
      </c>
      <c r="H223" s="2" t="inlineStr">
        <is>
          <t>VILLA RICA</t>
        </is>
      </c>
      <c r="I223" s="2" t="n"/>
      <c r="J223" s="2" t="n"/>
      <c r="K223" s="2" t="n"/>
      <c r="L223" s="2" t="inlineStr">
        <is>
          <t>2026-09-20T01:43:21.108Z</t>
        </is>
      </c>
    </row>
    <row r="224">
      <c r="A224" s="2" t="inlineStr">
        <is>
          <t>20568567731</t>
        </is>
      </c>
      <c r="B224" s="2" t="inlineStr">
        <is>
          <t>COOPERATIVA AGRARIA VILLA RICA GOLDEN COFFEE LTDA.</t>
        </is>
      </c>
      <c r="C224" s="2" t="inlineStr">
        <is>
          <t>COOPERATIVAS, SAIS, CAPS</t>
        </is>
      </c>
      <c r="D224" s="2" t="inlineStr">
        <is>
          <t>ACTIVO</t>
        </is>
      </c>
      <c r="E224" s="2" t="inlineStr">
        <is>
          <t>HABIDO</t>
        </is>
      </c>
      <c r="F224" s="2" t="inlineStr">
        <is>
          <t>PASCO</t>
        </is>
      </c>
      <c r="G224" s="2" t="inlineStr">
        <is>
          <t>OXAPAMPA</t>
        </is>
      </c>
      <c r="H224" s="2" t="inlineStr">
        <is>
          <t>VILLA RICA</t>
        </is>
      </c>
      <c r="I224" s="2" t="n"/>
      <c r="J224" s="2" t="n"/>
      <c r="K224" s="2" t="n"/>
      <c r="L224" s="2" t="inlineStr">
        <is>
          <t>2026-09-20T01:43:21.108Z</t>
        </is>
      </c>
    </row>
    <row r="225">
      <c r="A225" s="2" t="inlineStr">
        <is>
          <t>20568587333</t>
        </is>
      </c>
      <c r="B225" s="2" t="inlineStr">
        <is>
          <t>ASOCIACION DE PRODUCTORES AGROECOLOGICOS UYSUS</t>
        </is>
      </c>
      <c r="C225" s="2" t="inlineStr">
        <is>
          <t>ASOCIACION</t>
        </is>
      </c>
      <c r="D225" s="2" t="inlineStr">
        <is>
          <t>BAJA DE OFICIO</t>
        </is>
      </c>
      <c r="E225" s="2" t="inlineStr">
        <is>
          <t>HABIDO</t>
        </is>
      </c>
      <c r="F225" s="2" t="inlineStr">
        <is>
          <t>JUNIN</t>
        </is>
      </c>
      <c r="G225" s="2" t="inlineStr">
        <is>
          <t>HUANCAYO</t>
        </is>
      </c>
      <c r="H225" s="2" t="inlineStr">
        <is>
          <t>CHILCA</t>
        </is>
      </c>
      <c r="I225" s="2" t="n"/>
      <c r="J225" s="2" t="n"/>
      <c r="K225" s="2" t="n"/>
      <c r="L225" s="2" t="inlineStr">
        <is>
          <t>2026-09-20T01:43:21.108Z</t>
        </is>
      </c>
    </row>
    <row r="226">
      <c r="A226" s="2" t="inlineStr">
        <is>
          <t>20568609833</t>
        </is>
      </c>
      <c r="B226" s="2" t="inlineStr">
        <is>
          <t>ASOCIACION DE MUJERES PRODUCTORAS ARTESANAS CACAO JENTARI - AMPROA CACAO JENTARI</t>
        </is>
      </c>
      <c r="C226" s="2" t="inlineStr">
        <is>
          <t>ASOCIACION</t>
        </is>
      </c>
      <c r="D226" s="2" t="inlineStr">
        <is>
          <t>BAJA DE OFICIO</t>
        </is>
      </c>
      <c r="E226" s="2" t="inlineStr">
        <is>
          <t>HABIDO</t>
        </is>
      </c>
      <c r="F226" s="2" t="inlineStr">
        <is>
          <t>JUNIN</t>
        </is>
      </c>
      <c r="G226" s="2" t="inlineStr">
        <is>
          <t>SATIPO</t>
        </is>
      </c>
      <c r="H226" s="2" t="inlineStr">
        <is>
          <t>RIO NEGRO</t>
        </is>
      </c>
      <c r="I226" s="2" t="n"/>
      <c r="J226" s="2" t="n"/>
      <c r="K226" s="2" t="n"/>
      <c r="L226" s="2" t="inlineStr">
        <is>
          <t>2026-09-20T01:43:21.108Z</t>
        </is>
      </c>
    </row>
    <row r="227">
      <c r="A227" s="2" t="inlineStr">
        <is>
          <t>20568720866</t>
        </is>
      </c>
      <c r="B227" s="2" t="inlineStr">
        <is>
          <t>ASOCIACION UNION POMAVILCA</t>
        </is>
      </c>
      <c r="C227" s="2" t="inlineStr">
        <is>
          <t>ASOCIACION</t>
        </is>
      </c>
      <c r="D227" s="2" t="inlineStr">
        <is>
          <t>ACTIVO</t>
        </is>
      </c>
      <c r="E227" s="2" t="inlineStr">
        <is>
          <t>HABIDO</t>
        </is>
      </c>
      <c r="F227" s="2" t="inlineStr">
        <is>
          <t>HUANCAVELICA</t>
        </is>
      </c>
      <c r="G227" s="2" t="inlineStr">
        <is>
          <t>ACOBAMBA</t>
        </is>
      </c>
      <c r="H227" s="2" t="inlineStr">
        <is>
          <t>ACOBAMBA</t>
        </is>
      </c>
      <c r="I227" s="2" t="inlineStr">
        <is>
          <t>931322574</t>
        </is>
      </c>
      <c r="J227" s="2" t="inlineStr">
        <is>
          <t>unionpomavilca@gmail.com</t>
        </is>
      </c>
      <c r="K227" s="2" t="inlineStr">
        <is>
          <t>S0996264</t>
        </is>
      </c>
      <c r="L227" s="2" t="inlineStr">
        <is>
          <t>2026-09-20T01:43:21.108Z</t>
        </is>
      </c>
    </row>
    <row r="228">
      <c r="A228" s="2" t="inlineStr">
        <is>
          <t>20568733411</t>
        </is>
      </c>
      <c r="B228" s="2" t="inlineStr">
        <is>
          <t>ASOCIACIÓN DE PRODUCTORES "PIÑAS EL SAMAÑU"</t>
        </is>
      </c>
      <c r="C228" s="2" t="inlineStr">
        <is>
          <t>ASOCIACION</t>
        </is>
      </c>
      <c r="D228" s="2" t="inlineStr">
        <is>
          <t>BAJA DE OFICIO</t>
        </is>
      </c>
      <c r="E228" s="2" t="inlineStr">
        <is>
          <t>HABIDO</t>
        </is>
      </c>
      <c r="F228" s="2" t="inlineStr">
        <is>
          <t>JUNIN</t>
        </is>
      </c>
      <c r="G228" s="2" t="inlineStr">
        <is>
          <t>SATIPO</t>
        </is>
      </c>
      <c r="H228" s="2" t="inlineStr">
        <is>
          <t>PANGOA</t>
        </is>
      </c>
      <c r="I228" s="2" t="n"/>
      <c r="J228" s="2" t="n"/>
      <c r="K228" s="2" t="n"/>
      <c r="L228" s="2" t="inlineStr">
        <is>
          <t>2026-09-20T01:43:21.108Z</t>
        </is>
      </c>
    </row>
    <row r="229">
      <c r="A229" s="2" t="inlineStr">
        <is>
          <t>20568771002</t>
        </is>
      </c>
      <c r="B229" s="2" t="inlineStr">
        <is>
          <t>COMITÉ DE GESTIÓN DE PROYECTOS DE HUASAHUASI Y CASERÍOS - COMITÉ DE GESTIÓN HUASAHUASI</t>
        </is>
      </c>
      <c r="C229" s="2" t="inlineStr">
        <is>
          <t>COMITES  INSCRITOS</t>
        </is>
      </c>
      <c r="D229" s="2" t="inlineStr">
        <is>
          <t>ACTIVO</t>
        </is>
      </c>
      <c r="E229" s="2" t="inlineStr">
        <is>
          <t>HABIDO</t>
        </is>
      </c>
      <c r="F229" s="2" t="inlineStr">
        <is>
          <t>JUNIN</t>
        </is>
      </c>
      <c r="G229" s="2" t="inlineStr">
        <is>
          <t>TARMA</t>
        </is>
      </c>
      <c r="H229" s="2" t="inlineStr">
        <is>
          <t>HUASAHUASI</t>
        </is>
      </c>
      <c r="I229" s="2" t="n"/>
      <c r="J229" s="2" t="n"/>
      <c r="K229" s="2" t="n"/>
      <c r="L229" s="2" t="inlineStr">
        <is>
          <t>2026-09-20T01:43:21.108Z</t>
        </is>
      </c>
    </row>
    <row r="230">
      <c r="A230" s="2" t="inlineStr">
        <is>
          <t>20568804709</t>
        </is>
      </c>
      <c r="B230" s="2" t="inlineStr">
        <is>
          <t>COOPERATIVA AGRARIA MUJER ANDINA</t>
        </is>
      </c>
      <c r="C230" s="2" t="inlineStr">
        <is>
          <t>COOPERATIVAS, SAIS, CAPS</t>
        </is>
      </c>
      <c r="D230" s="2" t="inlineStr">
        <is>
          <t>ACTIVO</t>
        </is>
      </c>
      <c r="E230" s="2" t="inlineStr">
        <is>
          <t>HABIDO</t>
        </is>
      </c>
      <c r="F230" s="2" t="inlineStr">
        <is>
          <t>JUNIN</t>
        </is>
      </c>
      <c r="G230" s="2" t="inlineStr">
        <is>
          <t>CONCEPCION</t>
        </is>
      </c>
      <c r="H230" s="2" t="inlineStr">
        <is>
          <t>SAN JOSE DE QUERO</t>
        </is>
      </c>
      <c r="I230" s="2" t="n"/>
      <c r="J230" s="2" t="n"/>
      <c r="K230" s="2" t="n"/>
      <c r="L230" s="2" t="inlineStr">
        <is>
          <t>2026-09-20T01:43:21.108Z</t>
        </is>
      </c>
    </row>
    <row r="231">
      <c r="A231" s="2" t="inlineStr">
        <is>
          <t>20568858621</t>
        </is>
      </c>
      <c r="B231" s="2" t="inlineStr">
        <is>
          <t>CENTRAL DE ORGANIZACIONES PRODUCTORAS DE CITRICOS DE LA PROVINCIA DE SATIPO</t>
        </is>
      </c>
      <c r="C231" s="2" t="inlineStr">
        <is>
          <t>ASOCIACION</t>
        </is>
      </c>
      <c r="D231" s="2" t="inlineStr">
        <is>
          <t>BAJA DE OFICIO</t>
        </is>
      </c>
      <c r="E231" s="2" t="inlineStr">
        <is>
          <t>HABIDO</t>
        </is>
      </c>
      <c r="F231" s="2" t="inlineStr">
        <is>
          <t>JUNIN</t>
        </is>
      </c>
      <c r="G231" s="2" t="inlineStr">
        <is>
          <t>SATIPO</t>
        </is>
      </c>
      <c r="H231" s="2" t="inlineStr">
        <is>
          <t>SATIPO</t>
        </is>
      </c>
      <c r="I231" s="2" t="n"/>
      <c r="J231" s="2" t="n"/>
      <c r="K231" s="2" t="n"/>
      <c r="L231" s="2" t="inlineStr">
        <is>
          <t>2026-09-20T01:43:21.108Z</t>
        </is>
      </c>
    </row>
    <row r="232">
      <c r="A232" s="2" t="inlineStr">
        <is>
          <t>20568962282</t>
        </is>
      </c>
      <c r="B232" s="2" t="inlineStr">
        <is>
          <t>ASOCIACIÓN DE PRODUCTORES CENTRO COFFEE</t>
        </is>
      </c>
      <c r="C232" s="2" t="inlineStr">
        <is>
          <t>ASOCIACION</t>
        </is>
      </c>
      <c r="D232" s="2" t="inlineStr">
        <is>
          <t>SUSPENSION TEMPORAL</t>
        </is>
      </c>
      <c r="E232" s="2" t="inlineStr">
        <is>
          <t>HABIDO</t>
        </is>
      </c>
      <c r="F232" s="2" t="inlineStr">
        <is>
          <t>JUNIN</t>
        </is>
      </c>
      <c r="G232" s="2" t="inlineStr">
        <is>
          <t>CHANCHAMAYO</t>
        </is>
      </c>
      <c r="H232" s="2" t="inlineStr">
        <is>
          <t>PICHANAQUI</t>
        </is>
      </c>
      <c r="I232" s="2" t="n"/>
      <c r="J232" s="2" t="n"/>
      <c r="K232" s="2" t="inlineStr">
        <is>
          <t>S1070352</t>
        </is>
      </c>
      <c r="L232" s="2" t="inlineStr">
        <is>
          <t>2026-09-20T01:43:21.108Z</t>
        </is>
      </c>
    </row>
    <row r="233">
      <c r="A233" s="2" t="inlineStr">
        <is>
          <t>20570699700</t>
        </is>
      </c>
      <c r="B233" s="2" t="inlineStr">
        <is>
          <t>ASOCIACION DE PRODUCTORES AGROPECUARIOS PACHARUMI</t>
        </is>
      </c>
      <c r="C233" s="2" t="inlineStr">
        <is>
          <t>ASOCIACION</t>
        </is>
      </c>
      <c r="D233" s="2" t="inlineStr">
        <is>
          <t>BAJA DE OFICIO</t>
        </is>
      </c>
      <c r="E233" s="2" t="inlineStr">
        <is>
          <t>HABIDO</t>
        </is>
      </c>
      <c r="F233" s="2" t="inlineStr">
        <is>
          <t>CAJAMARCA</t>
        </is>
      </c>
      <c r="G233" s="2" t="inlineStr">
        <is>
          <t>JAEN</t>
        </is>
      </c>
      <c r="H233" s="2" t="inlineStr">
        <is>
          <t>CHONTALI</t>
        </is>
      </c>
      <c r="I233" s="2" t="n"/>
      <c r="J233" s="2" t="n"/>
      <c r="K233" s="2" t="n"/>
      <c r="L233" s="2" t="inlineStr">
        <is>
          <t>2026-09-20T01:43:21.108Z</t>
        </is>
      </c>
    </row>
    <row r="234">
      <c r="A234" s="2" t="inlineStr">
        <is>
          <t>20570706927</t>
        </is>
      </c>
      <c r="B234" s="2" t="inlineStr">
        <is>
          <t>COOPERATIVA  AGRARIA RUTAS DEL INCA</t>
        </is>
      </c>
      <c r="C234" s="2" t="inlineStr">
        <is>
          <t>COOPERATIVAS, SAIS, CAPS</t>
        </is>
      </c>
      <c r="D234" s="2" t="inlineStr">
        <is>
          <t>ACTIVO</t>
        </is>
      </c>
      <c r="E234" s="2" t="inlineStr">
        <is>
          <t>HABIDO</t>
        </is>
      </c>
      <c r="F234" s="2" t="inlineStr">
        <is>
          <t>CAJAMARCA</t>
        </is>
      </c>
      <c r="G234" s="2" t="inlineStr">
        <is>
          <t>CHOTA</t>
        </is>
      </c>
      <c r="H234" s="2" t="inlineStr">
        <is>
          <t>QUEROCOTO</t>
        </is>
      </c>
      <c r="I234" s="2" t="n"/>
      <c r="J234" s="2" t="n"/>
      <c r="K234" s="2" t="n"/>
      <c r="L234" s="2" t="inlineStr">
        <is>
          <t>2026-09-20T01:43:21.108Z</t>
        </is>
      </c>
    </row>
    <row r="235">
      <c r="A235" s="2" t="inlineStr">
        <is>
          <t>20570822242</t>
        </is>
      </c>
      <c r="B235" s="2" t="inlineStr">
        <is>
          <t>ASOCIACION DE PRODUCTORES AGROPECUARIOS E INDUSTRIALES DEL DISTRITO DE MATARA</t>
        </is>
      </c>
      <c r="C235" s="2" t="inlineStr">
        <is>
          <t>ASOCIACION</t>
        </is>
      </c>
      <c r="D235" s="2" t="inlineStr">
        <is>
          <t>ACTIVO</t>
        </is>
      </c>
      <c r="E235" s="2" t="inlineStr">
        <is>
          <t>HABIDO</t>
        </is>
      </c>
      <c r="F235" s="2" t="inlineStr">
        <is>
          <t>CAJAMARCA</t>
        </is>
      </c>
      <c r="G235" s="2" t="inlineStr">
        <is>
          <t>CAJAMARCA</t>
        </is>
      </c>
      <c r="H235" s="2" t="inlineStr">
        <is>
          <t>MATARA</t>
        </is>
      </c>
      <c r="I235" s="2" t="n"/>
      <c r="J235" s="2" t="n"/>
      <c r="K235" s="2" t="n"/>
      <c r="L235" s="2" t="inlineStr">
        <is>
          <t>2026-09-20T01:43:21.108Z</t>
        </is>
      </c>
    </row>
    <row r="236">
      <c r="A236" s="2" t="inlineStr">
        <is>
          <t>20570838751</t>
        </is>
      </c>
      <c r="B236" s="2" t="inlineStr">
        <is>
          <t>ASOCIACION DE PRODUCTORES AGROPECUARIOS SHICOMUMI ICHOCAN</t>
        </is>
      </c>
      <c r="C236" s="2" t="inlineStr">
        <is>
          <t>ASOCIACION</t>
        </is>
      </c>
      <c r="D236" s="2" t="inlineStr">
        <is>
          <t>ACTIVO</t>
        </is>
      </c>
      <c r="E236" s="2" t="inlineStr">
        <is>
          <t>HABIDO</t>
        </is>
      </c>
      <c r="F236" s="2" t="inlineStr">
        <is>
          <t>CAJAMARCA</t>
        </is>
      </c>
      <c r="G236" s="2" t="inlineStr">
        <is>
          <t>SAN MARCOS</t>
        </is>
      </c>
      <c r="H236" s="2" t="inlineStr">
        <is>
          <t>PEDRO GALVEZ</t>
        </is>
      </c>
      <c r="I236" s="2" t="n"/>
      <c r="J236" s="2" t="n"/>
      <c r="K236" s="2" t="n"/>
      <c r="L236" s="2" t="inlineStr">
        <is>
          <t>2026-09-20T01:43:21.108Z</t>
        </is>
      </c>
    </row>
    <row r="237">
      <c r="A237" s="2" t="inlineStr">
        <is>
          <t>20570839056</t>
        </is>
      </c>
      <c r="B237" s="2" t="inlineStr">
        <is>
          <t>ASOCIACION DE PRODUCTORES AGROPECUARIOS LOS EMPRENDEDORES DE CAJABAMBA - APALEC</t>
        </is>
      </c>
      <c r="C237" s="2" t="inlineStr">
        <is>
          <t>ASOCIACION</t>
        </is>
      </c>
      <c r="D237" s="2" t="inlineStr">
        <is>
          <t>ACTIVO</t>
        </is>
      </c>
      <c r="E237" s="2" t="inlineStr">
        <is>
          <t>HABIDO</t>
        </is>
      </c>
      <c r="F237" s="2" t="inlineStr">
        <is>
          <t>CAJAMARCA</t>
        </is>
      </c>
      <c r="G237" s="2" t="inlineStr">
        <is>
          <t>CAJABAMBA</t>
        </is>
      </c>
      <c r="H237" s="2" t="inlineStr">
        <is>
          <t>CAJABAMBA</t>
        </is>
      </c>
      <c r="I237" s="2" t="n"/>
      <c r="J237" s="2" t="n"/>
      <c r="K237" s="2" t="n"/>
      <c r="L237" s="2" t="inlineStr">
        <is>
          <t>2026-09-20T01:43:21.108Z</t>
        </is>
      </c>
    </row>
    <row r="238">
      <c r="A238" s="2" t="inlineStr">
        <is>
          <t>20571335388</t>
        </is>
      </c>
      <c r="B238" s="2" t="inlineStr">
        <is>
          <t>ASOCIACION DE AGRICULTORES AGROPECUARIOS SAN ISIDRO-ICHOC HUAYLAS-CARAZ</t>
        </is>
      </c>
      <c r="C238" s="2" t="inlineStr">
        <is>
          <t>ASOCIACION</t>
        </is>
      </c>
      <c r="D238" s="2" t="inlineStr">
        <is>
          <t>BAJA DE OFICIO</t>
        </is>
      </c>
      <c r="E238" s="2" t="inlineStr">
        <is>
          <t>HABIDO</t>
        </is>
      </c>
      <c r="F238" s="2" t="inlineStr">
        <is>
          <t>ANCASH</t>
        </is>
      </c>
      <c r="G238" s="2" t="inlineStr">
        <is>
          <t>HUAYLAS</t>
        </is>
      </c>
      <c r="H238" s="2" t="inlineStr">
        <is>
          <t>CARAZ</t>
        </is>
      </c>
      <c r="I238" s="2" t="n"/>
      <c r="J238" s="2" t="n"/>
      <c r="K238" s="2" t="n"/>
      <c r="L238" s="2" t="inlineStr">
        <is>
          <t>2026-09-20T01:43:21.108Z</t>
        </is>
      </c>
    </row>
    <row r="239">
      <c r="A239" s="2" t="inlineStr">
        <is>
          <t>20571419301</t>
        </is>
      </c>
      <c r="B239" s="2" t="inlineStr">
        <is>
          <t>ASOCIACION DE PRODUCTORES FRUTICOLA HUAQUISH PARARIN</t>
        </is>
      </c>
      <c r="C239" s="2" t="inlineStr">
        <is>
          <t>ASOCIACION</t>
        </is>
      </c>
      <c r="D239" s="2" t="inlineStr">
        <is>
          <t>BAJA DE OFICIO</t>
        </is>
      </c>
      <c r="E239" s="2" t="inlineStr">
        <is>
          <t>HABIDO</t>
        </is>
      </c>
      <c r="F239" s="2" t="inlineStr">
        <is>
          <t>LIMA</t>
        </is>
      </c>
      <c r="G239" s="2" t="inlineStr">
        <is>
          <t>BARRANCA</t>
        </is>
      </c>
      <c r="H239" s="2" t="inlineStr">
        <is>
          <t>BARRANCA</t>
        </is>
      </c>
      <c r="I239" s="2" t="n"/>
      <c r="J239" s="2" t="n"/>
      <c r="K239" s="2" t="n"/>
      <c r="L239" s="2" t="inlineStr">
        <is>
          <t>2026-09-20T01:43:21.108Z</t>
        </is>
      </c>
    </row>
    <row r="240">
      <c r="A240" s="2" t="inlineStr">
        <is>
          <t>20572111131</t>
        </is>
      </c>
      <c r="B240" s="2" t="inlineStr">
        <is>
          <t>ASOCIACION DE MUJERES ORGANIZADAS CHOCO WARMIS</t>
        </is>
      </c>
      <c r="C240" s="2" t="inlineStr">
        <is>
          <t>ASOCIACION</t>
        </is>
      </c>
      <c r="D240" s="2" t="inlineStr">
        <is>
          <t>ACTIVO</t>
        </is>
      </c>
      <c r="E240" s="2" t="inlineStr">
        <is>
          <t>HABIDO</t>
        </is>
      </c>
      <c r="F240" s="2" t="inlineStr">
        <is>
          <t>SAN MARTIN</t>
        </is>
      </c>
      <c r="G240" s="2" t="inlineStr">
        <is>
          <t>EL DORADO</t>
        </is>
      </c>
      <c r="H240" s="2" t="inlineStr">
        <is>
          <t>SAN JOSE DE SISA</t>
        </is>
      </c>
      <c r="I240" s="2" t="n"/>
      <c r="J240" s="2" t="n"/>
      <c r="K240" s="2" t="n"/>
      <c r="L240" s="2" t="inlineStr">
        <is>
          <t>2026-09-20T01:43:21.108Z</t>
        </is>
      </c>
    </row>
    <row r="241">
      <c r="A241" s="2" t="inlineStr">
        <is>
          <t>20572190251</t>
        </is>
      </c>
      <c r="B241" s="2" t="inlineStr">
        <is>
          <t>CENTRAL DE COOPERATIVAS AGRARIAS CACAO AROMA DE TOCACHE LTDA. (CECAT)</t>
        </is>
      </c>
      <c r="C241" s="2" t="inlineStr">
        <is>
          <t>COOPERATIVAS, SAIS, CAPS</t>
        </is>
      </c>
      <c r="D241" s="2" t="inlineStr">
        <is>
          <t>ACTIVO</t>
        </is>
      </c>
      <c r="E241" s="2" t="inlineStr">
        <is>
          <t>HABIDO</t>
        </is>
      </c>
      <c r="F241" s="2" t="inlineStr">
        <is>
          <t>SAN MARTIN</t>
        </is>
      </c>
      <c r="G241" s="2" t="inlineStr">
        <is>
          <t>TOCACHE</t>
        </is>
      </c>
      <c r="H241" s="2" t="inlineStr">
        <is>
          <t>TOCACHE</t>
        </is>
      </c>
      <c r="I241" s="2" t="n"/>
      <c r="J241" s="2" t="n"/>
      <c r="K241" s="2" t="inlineStr">
        <is>
          <t>S1215024</t>
        </is>
      </c>
      <c r="L241" s="2" t="inlineStr">
        <is>
          <t>2026-09-20T01:43:21.108Z</t>
        </is>
      </c>
    </row>
    <row r="242">
      <c r="A242" s="2" t="inlineStr">
        <is>
          <t>20573049102</t>
        </is>
      </c>
      <c r="B242" s="2" t="inlineStr">
        <is>
          <t>COOPERATIVA AGRARIA CACAOTERA PUERTO INCA</t>
        </is>
      </c>
      <c r="C242" s="2" t="inlineStr">
        <is>
          <t>COOPERATIVAS, SAIS, CAPS</t>
        </is>
      </c>
      <c r="D242" s="2" t="inlineStr">
        <is>
          <t>ACTIVO</t>
        </is>
      </c>
      <c r="E242" s="2" t="inlineStr">
        <is>
          <t>HABIDO</t>
        </is>
      </c>
      <c r="F242" s="2" t="inlineStr">
        <is>
          <t>HUANUCO</t>
        </is>
      </c>
      <c r="G242" s="2" t="inlineStr">
        <is>
          <t>PUERTO INCA</t>
        </is>
      </c>
      <c r="H242" s="2" t="inlineStr">
        <is>
          <t>PUERTO INCA</t>
        </is>
      </c>
      <c r="I242" s="2" t="n"/>
      <c r="J242" s="2" t="n"/>
      <c r="K242" s="2" t="n"/>
      <c r="L242" s="2" t="inlineStr">
        <is>
          <t>2026-09-20T01:43:21.108Z</t>
        </is>
      </c>
    </row>
    <row r="243">
      <c r="A243" s="2" t="inlineStr">
        <is>
          <t>20573057385</t>
        </is>
      </c>
      <c r="B243" s="2" t="inlineStr">
        <is>
          <t>COOPERATIVA AGRARIA PARAISO</t>
        </is>
      </c>
      <c r="C243" s="2" t="inlineStr">
        <is>
          <t>COOPERATIVAS, SAIS, CAPS</t>
        </is>
      </c>
      <c r="D243" s="2" t="inlineStr">
        <is>
          <t>ACTIVO</t>
        </is>
      </c>
      <c r="E243" s="2" t="inlineStr">
        <is>
          <t>HABIDO</t>
        </is>
      </c>
      <c r="F243" s="2" t="inlineStr">
        <is>
          <t>HUANUCO</t>
        </is>
      </c>
      <c r="G243" s="2" t="inlineStr">
        <is>
          <t>MARAÑON</t>
        </is>
      </c>
      <c r="H243" s="2" t="inlineStr">
        <is>
          <t>CHOLON</t>
        </is>
      </c>
      <c r="I243" s="2" t="n"/>
      <c r="J243" s="2" t="n"/>
      <c r="K243" s="2" t="n"/>
      <c r="L243" s="2" t="inlineStr">
        <is>
          <t>2026-09-20T01:43:21.108Z</t>
        </is>
      </c>
    </row>
    <row r="244">
      <c r="A244" s="2" t="inlineStr">
        <is>
          <t>20573138202</t>
        </is>
      </c>
      <c r="B244" s="2" t="inlineStr">
        <is>
          <t>ASOCIACION DE PRODUCTORES AGROPECUARIOS Y FORESTALES EL ALVA DE BARTOLOME-CUCHARA</t>
        </is>
      </c>
      <c r="C244" s="2" t="inlineStr">
        <is>
          <t>ASOCIACION</t>
        </is>
      </c>
      <c r="D244" s="2" t="inlineStr">
        <is>
          <t>BAJA DE OFICIO</t>
        </is>
      </c>
      <c r="E244" s="2" t="inlineStr">
        <is>
          <t>NO HABIDO</t>
        </is>
      </c>
      <c r="F244" s="2" t="inlineStr">
        <is>
          <t>HUANUCO</t>
        </is>
      </c>
      <c r="G244" s="2" t="inlineStr">
        <is>
          <t>LEONCIO PRADO</t>
        </is>
      </c>
      <c r="H244" s="2" t="inlineStr">
        <is>
          <t>RUPA-RUPA</t>
        </is>
      </c>
      <c r="I244" s="2" t="inlineStr">
        <is>
          <t>062-962262426</t>
        </is>
      </c>
      <c r="J244" s="2" t="inlineStr">
        <is>
          <t>diagui02@hotmail.com</t>
        </is>
      </c>
      <c r="K244" s="2" t="inlineStr">
        <is>
          <t>B0339905</t>
        </is>
      </c>
      <c r="L244" s="2" t="inlineStr">
        <is>
          <t>2026-09-20T01:43:21.108Z</t>
        </is>
      </c>
    </row>
    <row r="245">
      <c r="A245" s="2" t="inlineStr">
        <is>
          <t>20573260008</t>
        </is>
      </c>
      <c r="B245" s="2" t="inlineStr">
        <is>
          <t>COOPERATIVA AGRARIA AUCAYACU</t>
        </is>
      </c>
      <c r="C245" s="2" t="inlineStr">
        <is>
          <t>COOPERATIVAS, SAIS, CAPS</t>
        </is>
      </c>
      <c r="D245" s="2" t="inlineStr">
        <is>
          <t>ACTIVO</t>
        </is>
      </c>
      <c r="E245" s="2" t="inlineStr">
        <is>
          <t>HABIDO</t>
        </is>
      </c>
      <c r="F245" s="2" t="inlineStr">
        <is>
          <t>HUANUCO</t>
        </is>
      </c>
      <c r="G245" s="2" t="inlineStr">
        <is>
          <t>LEONCIO PRADO</t>
        </is>
      </c>
      <c r="H245" s="2" t="inlineStr">
        <is>
          <t>JOSE CRESPO Y CASTILLO</t>
        </is>
      </c>
      <c r="I245" s="2" t="n"/>
      <c r="J245" s="2" t="n"/>
      <c r="K245" s="2" t="n"/>
      <c r="L245" s="2" t="inlineStr">
        <is>
          <t>2026-09-20T01:43:21.108Z</t>
        </is>
      </c>
    </row>
    <row r="246">
      <c r="A246" s="2" t="inlineStr">
        <is>
          <t>20573325223</t>
        </is>
      </c>
      <c r="B246" s="2" t="inlineStr">
        <is>
          <t>COOPERATIVA AGROINDUSTRIAL APROBAP</t>
        </is>
      </c>
      <c r="C246" s="2" t="inlineStr">
        <is>
          <t>COOPERATIVAS, SAIS, CAPS</t>
        </is>
      </c>
      <c r="D246" s="2" t="inlineStr">
        <is>
          <t>ACTIVO</t>
        </is>
      </c>
      <c r="E246" s="2" t="inlineStr">
        <is>
          <t>HABIDO</t>
        </is>
      </c>
      <c r="F246" s="2" t="inlineStr">
        <is>
          <t>HUANUCO</t>
        </is>
      </c>
      <c r="G246" s="2" t="inlineStr">
        <is>
          <t>LEONCIO PRADO</t>
        </is>
      </c>
      <c r="H246" s="2" t="inlineStr">
        <is>
          <t>RUPA-RUPA</t>
        </is>
      </c>
      <c r="I246" s="2" t="n"/>
      <c r="J246" s="2" t="n"/>
      <c r="K246" s="2" t="n"/>
      <c r="L246" s="2" t="inlineStr">
        <is>
          <t>2026-09-20T01:43:21.108Z</t>
        </is>
      </c>
    </row>
    <row r="247">
      <c r="A247" s="2" t="inlineStr">
        <is>
          <t>20573330651</t>
        </is>
      </c>
      <c r="B247" s="2" t="inlineStr">
        <is>
          <t>CENTRAL DE PRODUCTORES AGROPECUARIOS DEL VALLE AGRICOLA DE PAUCARTAMBO - PASCO</t>
        </is>
      </c>
      <c r="C247" s="2" t="inlineStr">
        <is>
          <t>ASOCIACION</t>
        </is>
      </c>
      <c r="D247" s="2" t="inlineStr">
        <is>
          <t>ACTIVO</t>
        </is>
      </c>
      <c r="E247" s="2" t="inlineStr">
        <is>
          <t>HABIDO</t>
        </is>
      </c>
      <c r="F247" s="2" t="inlineStr">
        <is>
          <t>PASCO</t>
        </is>
      </c>
      <c r="G247" s="2" t="inlineStr">
        <is>
          <t>PASCO</t>
        </is>
      </c>
      <c r="H247" s="2" t="inlineStr">
        <is>
          <t>PAUCARTAMBO</t>
        </is>
      </c>
      <c r="I247" s="2" t="n"/>
      <c r="J247" s="2" t="n"/>
      <c r="K247" s="2" t="n"/>
      <c r="L247" s="2" t="inlineStr">
        <is>
          <t>2026-09-20T01:43:21.108Z</t>
        </is>
      </c>
    </row>
    <row r="248">
      <c r="A248" s="2" t="inlineStr">
        <is>
          <t>20573344791</t>
        </is>
      </c>
      <c r="B248" s="2" t="inlineStr">
        <is>
          <t>ASOCIACION AGROECOLOGICO HUANGANAPAMPA</t>
        </is>
      </c>
      <c r="C248" s="2" t="inlineStr">
        <is>
          <t>ASOCIACION</t>
        </is>
      </c>
      <c r="D248" s="2" t="inlineStr">
        <is>
          <t>BAJA DE OFICIO</t>
        </is>
      </c>
      <c r="E248" s="2" t="inlineStr">
        <is>
          <t>NO HABIDO</t>
        </is>
      </c>
      <c r="F248" s="2" t="inlineStr">
        <is>
          <t>HUANUCO</t>
        </is>
      </c>
      <c r="G248" s="2" t="inlineStr">
        <is>
          <t>LEONCIO PRADO</t>
        </is>
      </c>
      <c r="H248" s="2" t="inlineStr">
        <is>
          <t>RUPA-RUPA</t>
        </is>
      </c>
      <c r="I248" s="2" t="n"/>
      <c r="J248" s="2" t="n"/>
      <c r="K248" s="2" t="n"/>
      <c r="L248" s="2" t="inlineStr">
        <is>
          <t>2026-09-20T01:43:21.108Z</t>
        </is>
      </c>
    </row>
    <row r="249">
      <c r="A249" s="2" t="inlineStr">
        <is>
          <t>20574602450</t>
        </is>
      </c>
      <c r="B249" s="2" t="inlineStr">
        <is>
          <t>COOPERATIVA AGRARIA FRUTOS DEL ANDE</t>
        </is>
      </c>
      <c r="C249" s="2" t="inlineStr">
        <is>
          <t>COOPERATIVAS, SAIS, CAPS</t>
        </is>
      </c>
      <c r="D249" s="2" t="inlineStr">
        <is>
          <t>ACTIVO</t>
        </is>
      </c>
      <c r="E249" s="2" t="inlineStr">
        <is>
          <t>HABIDO</t>
        </is>
      </c>
      <c r="F249" s="2" t="inlineStr">
        <is>
          <t>AYACUCHO</t>
        </is>
      </c>
      <c r="G249" s="2" t="inlineStr">
        <is>
          <t>HUAMANGA</t>
        </is>
      </c>
      <c r="H249" s="2" t="inlineStr">
        <is>
          <t>AYACUCHO</t>
        </is>
      </c>
      <c r="I249" s="2" t="inlineStr">
        <is>
          <t>956885290</t>
        </is>
      </c>
      <c r="J249" s="2" t="inlineStr">
        <is>
          <t>ADMFRUTOSDELANDE@gmail.com</t>
        </is>
      </c>
      <c r="K249" s="2" t="inlineStr">
        <is>
          <t>S1828755</t>
        </is>
      </c>
      <c r="L249" s="2" t="inlineStr">
        <is>
          <t>2026-09-20T01:43:21.108Z</t>
        </is>
      </c>
    </row>
    <row r="250">
      <c r="A250" s="2" t="inlineStr">
        <is>
          <t>20574629226</t>
        </is>
      </c>
      <c r="B250" s="2" t="inlineStr">
        <is>
          <t>ASOCIACION DE PRODUCTORES DE QUINUA Y GRANOS ANDINOS DE LA REGION AYACUCHO</t>
        </is>
      </c>
      <c r="C250" s="2" t="inlineStr">
        <is>
          <t>ASOCIACION</t>
        </is>
      </c>
      <c r="D250" s="2" t="inlineStr">
        <is>
          <t>BAJA DE OFICIO</t>
        </is>
      </c>
      <c r="E250" s="2" t="inlineStr">
        <is>
          <t>NO HABIDO</t>
        </is>
      </c>
      <c r="F250" s="2" t="inlineStr">
        <is>
          <t>AYACUCHO</t>
        </is>
      </c>
      <c r="G250" s="2" t="inlineStr">
        <is>
          <t>HUAMANGA</t>
        </is>
      </c>
      <c r="H250" s="2" t="inlineStr">
        <is>
          <t>TAMBILLO</t>
        </is>
      </c>
      <c r="I250" s="2" t="n"/>
      <c r="J250" s="2" t="n"/>
      <c r="K250" s="2" t="n"/>
      <c r="L250" s="2" t="inlineStr">
        <is>
          <t>2026-09-20T01:43:21.108Z</t>
        </is>
      </c>
    </row>
    <row r="251">
      <c r="A251" s="2" t="inlineStr">
        <is>
          <t>20574660654</t>
        </is>
      </c>
      <c r="B251" s="2" t="inlineStr">
        <is>
          <t>ASOCIACION DE PRODUCTORES AGROPECUARIOS UNION TAULLINO</t>
        </is>
      </c>
      <c r="C251" s="2" t="inlineStr">
        <is>
          <t>ASOCIACION</t>
        </is>
      </c>
      <c r="D251" s="2" t="inlineStr">
        <is>
          <t>BAJA DE OFICIO</t>
        </is>
      </c>
      <c r="E251" s="2" t="inlineStr">
        <is>
          <t>HABIDO</t>
        </is>
      </c>
      <c r="F251" s="2" t="inlineStr">
        <is>
          <t>AYACUCHO</t>
        </is>
      </c>
      <c r="G251" s="2" t="inlineStr">
        <is>
          <t>HUANCA SANCOS</t>
        </is>
      </c>
      <c r="H251" s="2" t="inlineStr">
        <is>
          <t>CARAPO</t>
        </is>
      </c>
      <c r="I251" s="2" t="n"/>
      <c r="J251" s="2" t="n"/>
      <c r="K251" s="2" t="n"/>
      <c r="L251" s="2" t="inlineStr">
        <is>
          <t>2026-09-20T01:43:21.108Z</t>
        </is>
      </c>
    </row>
    <row r="252">
      <c r="A252" s="2" t="inlineStr">
        <is>
          <t>20574683867</t>
        </is>
      </c>
      <c r="B252" s="2" t="inlineStr">
        <is>
          <t>ASOCIACION DE PRODUCTORES DE PALTA VALLE TOROBAMBA</t>
        </is>
      </c>
      <c r="C252" s="2" t="inlineStr">
        <is>
          <t>ASOCIACION</t>
        </is>
      </c>
      <c r="D252" s="2" t="inlineStr">
        <is>
          <t>BAJA DE OFICIO</t>
        </is>
      </c>
      <c r="E252" s="2" t="inlineStr">
        <is>
          <t>NO HABIDO</t>
        </is>
      </c>
      <c r="F252" s="2" t="inlineStr">
        <is>
          <t>AYACUCHO</t>
        </is>
      </c>
      <c r="G252" s="2" t="inlineStr">
        <is>
          <t>HUAMANGA</t>
        </is>
      </c>
      <c r="H252" s="2" t="inlineStr">
        <is>
          <t>SAN JUAN BAUTISTA</t>
        </is>
      </c>
      <c r="I252" s="2" t="inlineStr">
        <is>
          <t>995404030</t>
        </is>
      </c>
      <c r="J252" s="2" t="inlineStr">
        <is>
          <t>gpg1956@hotmail.com</t>
        </is>
      </c>
      <c r="K252" s="2" t="inlineStr">
        <is>
          <t>S0806241</t>
        </is>
      </c>
      <c r="L252" s="2" t="inlineStr">
        <is>
          <t>2026-09-20T01:43:21.108Z</t>
        </is>
      </c>
    </row>
    <row r="253">
      <c r="A253" s="2" t="inlineStr">
        <is>
          <t>20574716978</t>
        </is>
      </c>
      <c r="B253" s="2" t="inlineStr">
        <is>
          <t>ASOCIACION AGROPECUARIOS - MANCHIRI</t>
        </is>
      </c>
      <c r="C253" s="2" t="inlineStr">
        <is>
          <t>ASOCIACION</t>
        </is>
      </c>
      <c r="D253" s="2" t="inlineStr">
        <is>
          <t>ACTIVO</t>
        </is>
      </c>
      <c r="E253" s="2" t="inlineStr">
        <is>
          <t>HABIDO</t>
        </is>
      </c>
      <c r="F253" s="2" t="inlineStr">
        <is>
          <t>AYACUCHO</t>
        </is>
      </c>
      <c r="G253" s="2" t="inlineStr">
        <is>
          <t>HUANCA SANCOS</t>
        </is>
      </c>
      <c r="H253" s="2" t="inlineStr">
        <is>
          <t>CARAPO</t>
        </is>
      </c>
      <c r="I253" s="2" t="n"/>
      <c r="J253" s="2" t="n"/>
      <c r="K253" s="2" t="n"/>
      <c r="L253" s="2" t="inlineStr">
        <is>
          <t>2026-09-20T01:43:21.108Z</t>
        </is>
      </c>
    </row>
    <row r="254">
      <c r="A254" s="2" t="inlineStr">
        <is>
          <t>20574734011</t>
        </is>
      </c>
      <c r="B254" s="2" t="inlineStr">
        <is>
          <t>ASOCIACION DE PRODUCTORES AGROPECUARIOS UNIDOS AL DESARROLLO DE SANTA ROSA</t>
        </is>
      </c>
      <c r="C254" s="2" t="inlineStr">
        <is>
          <t>ASOCIACION</t>
        </is>
      </c>
      <c r="D254" s="2" t="inlineStr">
        <is>
          <t>ACTIVO</t>
        </is>
      </c>
      <c r="E254" s="2" t="inlineStr">
        <is>
          <t>HABIDO</t>
        </is>
      </c>
      <c r="F254" s="2" t="inlineStr">
        <is>
          <t>AYACUCHO</t>
        </is>
      </c>
      <c r="G254" s="2" t="inlineStr">
        <is>
          <t>LA MAR</t>
        </is>
      </c>
      <c r="H254" s="2" t="inlineStr">
        <is>
          <t>SANTA ROSA</t>
        </is>
      </c>
      <c r="I254" s="2" t="n"/>
      <c r="J254" s="2" t="n"/>
      <c r="K254" s="2" t="n"/>
      <c r="L254" s="2" t="inlineStr">
        <is>
          <t>2026-09-20T01:43:21.108Z</t>
        </is>
      </c>
    </row>
    <row r="255">
      <c r="A255" s="2" t="inlineStr">
        <is>
          <t>20574797013</t>
        </is>
      </c>
      <c r="B255" s="2" t="inlineStr">
        <is>
          <t>ASOCIACION DE PRODUCTORES AGROPECUARIOS DE PARAISO CENTRAL</t>
        </is>
      </c>
      <c r="C255" s="2" t="inlineStr">
        <is>
          <t>ASOCIACION</t>
        </is>
      </c>
      <c r="D255" s="2" t="inlineStr">
        <is>
          <t>ACTIVO</t>
        </is>
      </c>
      <c r="E255" s="2" t="inlineStr">
        <is>
          <t>HABIDO</t>
        </is>
      </c>
      <c r="F255" s="2" t="inlineStr">
        <is>
          <t>CUSCO</t>
        </is>
      </c>
      <c r="G255" s="2" t="inlineStr">
        <is>
          <t>LA CONVENCION</t>
        </is>
      </c>
      <c r="H255" s="2" t="inlineStr">
        <is>
          <t>PICHARI</t>
        </is>
      </c>
      <c r="I255" s="2" t="n"/>
      <c r="J255" s="2" t="n"/>
      <c r="K255" s="2" t="n"/>
      <c r="L255" s="2" t="inlineStr">
        <is>
          <t>2026-09-20T01:43:21.108Z</t>
        </is>
      </c>
    </row>
    <row r="256">
      <c r="A256" s="2" t="inlineStr">
        <is>
          <t>20600001109</t>
        </is>
      </c>
      <c r="B256" s="2" t="inlineStr">
        <is>
          <t>COOPERATIVA AGRARIA CAFETALERA PRODUCTORA COMERCIAL EXPORTADORA CAFE ANDES AMAZONICOS LTDA</t>
        </is>
      </c>
      <c r="C256" s="2" t="inlineStr">
        <is>
          <t>COOPERATIVAS, SAIS, CAPS</t>
        </is>
      </c>
      <c r="D256" s="2" t="inlineStr">
        <is>
          <t>ACTIVO</t>
        </is>
      </c>
      <c r="E256" s="2" t="inlineStr">
        <is>
          <t>HABIDO</t>
        </is>
      </c>
      <c r="F256" s="2" t="inlineStr">
        <is>
          <t>AMAZONAS</t>
        </is>
      </c>
      <c r="G256" s="2" t="inlineStr">
        <is>
          <t>UTCUBAMBA</t>
        </is>
      </c>
      <c r="H256" s="2" t="inlineStr">
        <is>
          <t>LONYA GRANDE</t>
        </is>
      </c>
      <c r="I256" s="2" t="inlineStr">
        <is>
          <t>973303528</t>
        </is>
      </c>
      <c r="J256" s="2" t="inlineStr">
        <is>
          <t>cacPROCECAM@GMAIL.COM</t>
        </is>
      </c>
      <c r="K256" s="2" t="inlineStr">
        <is>
          <t>S1590192</t>
        </is>
      </c>
      <c r="L256" s="2" t="inlineStr">
        <is>
          <t>2026-09-20T01:43:21.108Z</t>
        </is>
      </c>
    </row>
    <row r="257">
      <c r="A257" s="2" t="inlineStr">
        <is>
          <t>20600010086</t>
        </is>
      </c>
      <c r="B257" s="2" t="inlineStr">
        <is>
          <t>COOPERATIVA AGRARIA VALLE DEL CUCHARA LTDA</t>
        </is>
      </c>
      <c r="C257" s="2" t="inlineStr">
        <is>
          <t>COOPERATIVAS, SAIS, CAPS</t>
        </is>
      </c>
      <c r="D257" s="2" t="inlineStr">
        <is>
          <t>ACTIVO</t>
        </is>
      </c>
      <c r="E257" s="2" t="inlineStr">
        <is>
          <t>HABIDO</t>
        </is>
      </c>
      <c r="F257" s="2" t="inlineStr">
        <is>
          <t>HUANUCO</t>
        </is>
      </c>
      <c r="G257" s="2" t="inlineStr">
        <is>
          <t>LEONCIO PRADO</t>
        </is>
      </c>
      <c r="H257" s="2" t="inlineStr">
        <is>
          <t>RUPA-RUPA</t>
        </is>
      </c>
      <c r="I257" s="2" t="n"/>
      <c r="J257" s="2" t="n"/>
      <c r="K257" s="2" t="n"/>
      <c r="L257" s="2" t="inlineStr">
        <is>
          <t>2026-09-20T01:43:21.108Z</t>
        </is>
      </c>
    </row>
    <row r="258">
      <c r="A258" s="2" t="inlineStr">
        <is>
          <t>20600029887</t>
        </is>
      </c>
      <c r="B258" s="2" t="inlineStr">
        <is>
          <t>COOPERATIVA AGRARIA INTEGRAL LUZ DE LA ESPERANZA</t>
        </is>
      </c>
      <c r="C258" s="2" t="inlineStr">
        <is>
          <t>COOPERATIVAS, SAIS, CAPS</t>
        </is>
      </c>
      <c r="D258" s="2" t="inlineStr">
        <is>
          <t>ACTIVO</t>
        </is>
      </c>
      <c r="E258" s="2" t="inlineStr">
        <is>
          <t>HABIDO</t>
        </is>
      </c>
      <c r="F258" s="2" t="inlineStr">
        <is>
          <t>LORETO</t>
        </is>
      </c>
      <c r="G258" s="2" t="inlineStr">
        <is>
          <t>MARISCAL RAMON CASTILLA</t>
        </is>
      </c>
      <c r="H258" s="2" t="inlineStr">
        <is>
          <t>RAMON CASTILLA</t>
        </is>
      </c>
      <c r="I258" s="2" t="n"/>
      <c r="J258" s="2" t="n"/>
      <c r="K258" s="2" t="inlineStr">
        <is>
          <t>S2575552</t>
        </is>
      </c>
      <c r="L258" s="2" t="inlineStr">
        <is>
          <t>2026-09-20T01:43:21.108Z</t>
        </is>
      </c>
    </row>
    <row r="259">
      <c r="A259" s="2" t="inlineStr">
        <is>
          <t>20600122330</t>
        </is>
      </c>
      <c r="B259" s="2" t="inlineStr">
        <is>
          <t>COOPERATIVA AGRARIA BIO-ORGANICA CONDESUYOS - COOPABIC</t>
        </is>
      </c>
      <c r="C259" s="2" t="inlineStr">
        <is>
          <t>COOPERATIVAS, SAIS, CAPS</t>
        </is>
      </c>
      <c r="D259" s="2" t="inlineStr">
        <is>
          <t>ACTIVO</t>
        </is>
      </c>
      <c r="E259" s="2" t="inlineStr">
        <is>
          <t>NO HABIDO</t>
        </is>
      </c>
      <c r="F259" s="2" t="inlineStr">
        <is>
          <t>AREQUIPA</t>
        </is>
      </c>
      <c r="G259" s="2" t="inlineStr">
        <is>
          <t>CONDESUYOS</t>
        </is>
      </c>
      <c r="H259" s="2" t="inlineStr">
        <is>
          <t>CHUQUIBAMBA</t>
        </is>
      </c>
      <c r="I259" s="2" t="n"/>
      <c r="J259" s="2" t="n"/>
      <c r="K259" s="2" t="n"/>
      <c r="L259" s="2" t="inlineStr">
        <is>
          <t>2026-09-20T01:43:21.108Z</t>
        </is>
      </c>
    </row>
    <row r="260">
      <c r="A260" s="2" t="inlineStr">
        <is>
          <t>20600146689</t>
        </is>
      </c>
      <c r="B260" s="2" t="inlineStr">
        <is>
          <t>COOPERATIVA AGRARIA DE SERVICIOS AGRICOLAS TAMBOPATA CANDAMO</t>
        </is>
      </c>
      <c r="C260" s="2" t="inlineStr">
        <is>
          <t>COOPERATIVAS, SAIS, CAPS</t>
        </is>
      </c>
      <c r="D260" s="2" t="inlineStr">
        <is>
          <t>ACTIVO</t>
        </is>
      </c>
      <c r="E260" s="2" t="inlineStr">
        <is>
          <t>HABIDO</t>
        </is>
      </c>
      <c r="F260" s="2" t="inlineStr">
        <is>
          <t>MADRE DE DIOS</t>
        </is>
      </c>
      <c r="G260" s="2" t="inlineStr">
        <is>
          <t>TAMBOPATA</t>
        </is>
      </c>
      <c r="H260" s="2" t="inlineStr">
        <is>
          <t>TAMBOPATA</t>
        </is>
      </c>
      <c r="I260" s="2" t="inlineStr">
        <is>
          <t>082793407</t>
        </is>
      </c>
      <c r="J260" s="2" t="inlineStr">
        <is>
          <t>CONTABILIDAD@COOPTAMBOPATA.COM</t>
        </is>
      </c>
      <c r="K260" s="2" t="inlineStr">
        <is>
          <t>S1788214</t>
        </is>
      </c>
      <c r="L260" s="2" t="inlineStr">
        <is>
          <t>2026-09-20T01:43:21.108Z</t>
        </is>
      </c>
    </row>
    <row r="261">
      <c r="A261" s="2" t="inlineStr">
        <is>
          <t>20600161378</t>
        </is>
      </c>
      <c r="B261" s="2" t="inlineStr">
        <is>
          <t>COOPERATIVA AGRARIA DE AGRICULTORES HUYRO</t>
        </is>
      </c>
      <c r="C261" s="2" t="inlineStr">
        <is>
          <t>COOPERATIVAS, SAIS, CAPS</t>
        </is>
      </c>
      <c r="D261" s="2" t="inlineStr">
        <is>
          <t>ACTIVO</t>
        </is>
      </c>
      <c r="E261" s="2" t="inlineStr">
        <is>
          <t>HABIDO</t>
        </is>
      </c>
      <c r="F261" s="2" t="inlineStr">
        <is>
          <t>CUSCO</t>
        </is>
      </c>
      <c r="G261" s="2" t="inlineStr">
        <is>
          <t>LA CONVENCION</t>
        </is>
      </c>
      <c r="H261" s="2" t="inlineStr">
        <is>
          <t>HUAYOPATA</t>
        </is>
      </c>
      <c r="I261" s="2" t="n"/>
      <c r="J261" s="2" t="n"/>
      <c r="K261" s="2" t="n"/>
      <c r="L261" s="2" t="inlineStr">
        <is>
          <t>2026-09-20T01:43:21.108Z</t>
        </is>
      </c>
    </row>
    <row r="262">
      <c r="A262" s="2" t="inlineStr">
        <is>
          <t>20600164351</t>
        </is>
      </c>
      <c r="B262" s="2" t="inlineStr">
        <is>
          <t>COOPERATIVA AGROPECUARIA DE SERVICIOS MULTIPLES EL MISTI SAN ANTONIO DE CHUCA</t>
        </is>
      </c>
      <c r="C262" s="2" t="inlineStr">
        <is>
          <t>COOPERATIVAS, SAIS, CAPS</t>
        </is>
      </c>
      <c r="D262" s="2" t="inlineStr">
        <is>
          <t>SUSPENSION TEMPORAL</t>
        </is>
      </c>
      <c r="E262" s="2" t="inlineStr">
        <is>
          <t>HABIDO</t>
        </is>
      </c>
      <c r="F262" s="2" t="inlineStr">
        <is>
          <t>AREQUIPA</t>
        </is>
      </c>
      <c r="G262" s="2" t="inlineStr">
        <is>
          <t>AREQUIPA</t>
        </is>
      </c>
      <c r="H262" s="2" t="inlineStr">
        <is>
          <t>SOCABAYA</t>
        </is>
      </c>
      <c r="I262" s="2" t="n"/>
      <c r="J262" s="2" t="n"/>
      <c r="K262" s="2" t="n"/>
      <c r="L262" s="2" t="inlineStr">
        <is>
          <t>2026-09-20T01:43:21.108Z</t>
        </is>
      </c>
    </row>
    <row r="263">
      <c r="A263" s="2" t="inlineStr">
        <is>
          <t>20600167384</t>
        </is>
      </c>
      <c r="B263" s="2" t="inlineStr">
        <is>
          <t>CONSORCIO DE PRODUCTORES ORGANICOS DEL ANDE LIBERTEÑO</t>
        </is>
      </c>
      <c r="C263" s="2" t="inlineStr">
        <is>
          <t>ASOCIACION</t>
        </is>
      </c>
      <c r="D263" s="2" t="inlineStr">
        <is>
          <t>BAJA DE OFICIO</t>
        </is>
      </c>
      <c r="E263" s="2" t="inlineStr">
        <is>
          <t>HABIDO</t>
        </is>
      </c>
      <c r="F263" s="2" t="inlineStr">
        <is>
          <t>LA LIBERTAD</t>
        </is>
      </c>
      <c r="G263" s="2" t="inlineStr">
        <is>
          <t>SANCHEZ CARRION</t>
        </is>
      </c>
      <c r="H263" s="2" t="inlineStr">
        <is>
          <t>HUAMACHUCO</t>
        </is>
      </c>
      <c r="I263" s="2" t="n"/>
      <c r="J263" s="2" t="n"/>
      <c r="K263" s="2" t="n"/>
      <c r="L263" s="2" t="inlineStr">
        <is>
          <t>2026-09-20T01:43:21.108Z</t>
        </is>
      </c>
    </row>
    <row r="264">
      <c r="A264" s="2" t="inlineStr">
        <is>
          <t>20600188616</t>
        </is>
      </c>
      <c r="B264" s="2" t="inlineStr">
        <is>
          <t>CORPORACION LA BODEGUILLA S.A.C.</t>
        </is>
      </c>
      <c r="C264" s="2" t="inlineStr">
        <is>
          <t>SOCIEDAD ANONIMA CERRADA</t>
        </is>
      </c>
      <c r="D264" s="2" t="inlineStr">
        <is>
          <t>ACTIVO</t>
        </is>
      </c>
      <c r="E264" s="2" t="inlineStr">
        <is>
          <t>HABIDO</t>
        </is>
      </c>
      <c r="F264" s="2" t="inlineStr">
        <is>
          <t>MOQUEGUA</t>
        </is>
      </c>
      <c r="G264" s="2" t="inlineStr">
        <is>
          <t>MARISCAL NIETO</t>
        </is>
      </c>
      <c r="H264" s="2" t="inlineStr">
        <is>
          <t>SAN ANTONIO</t>
        </is>
      </c>
      <c r="I264" s="2" t="n"/>
      <c r="J264" s="2" t="n"/>
      <c r="K264" s="2" t="n"/>
      <c r="L264" s="2" t="inlineStr">
        <is>
          <t>2026-09-20T01:43:21.108Z</t>
        </is>
      </c>
    </row>
    <row r="265">
      <c r="A265" s="2" t="inlineStr">
        <is>
          <t>20600200756</t>
        </is>
      </c>
      <c r="B265" s="2" t="inlineStr">
        <is>
          <t>COOPERATIVA AGRARIA CAFETALERA MONTAÑA AZUL LTDA. - COOPACMA</t>
        </is>
      </c>
      <c r="C265" s="2" t="inlineStr">
        <is>
          <t>COOPERATIVAS, SAIS, CAPS</t>
        </is>
      </c>
      <c r="D265" s="2" t="inlineStr">
        <is>
          <t>ACTIVO</t>
        </is>
      </c>
      <c r="E265" s="2" t="inlineStr">
        <is>
          <t>HABIDO</t>
        </is>
      </c>
      <c r="F265" s="2" t="inlineStr">
        <is>
          <t>AMAZONAS</t>
        </is>
      </c>
      <c r="G265" s="2" t="inlineStr">
        <is>
          <t>UTCUBAMBA</t>
        </is>
      </c>
      <c r="H265" s="2" t="inlineStr">
        <is>
          <t>LONYA GRANDE</t>
        </is>
      </c>
      <c r="I265" s="2" t="inlineStr">
        <is>
          <t>968078951</t>
        </is>
      </c>
      <c r="J265" s="2" t="inlineStr">
        <is>
          <t>cajacoopacma@gmail.com</t>
        </is>
      </c>
      <c r="K265" s="2" t="inlineStr">
        <is>
          <t>S2472997</t>
        </is>
      </c>
      <c r="L265" s="2" t="inlineStr">
        <is>
          <t>2026-09-20T01:43:21.108Z</t>
        </is>
      </c>
    </row>
    <row r="266">
      <c r="A266" s="2" t="inlineStr">
        <is>
          <t>20600235444</t>
        </is>
      </c>
      <c r="B266" s="2" t="inlineStr">
        <is>
          <t>COOPERATIVA AGRARIA QUEROHUAMBOS</t>
        </is>
      </c>
      <c r="C266" s="2" t="inlineStr">
        <is>
          <t>COOPERATIVAS, SAIS, CAPS</t>
        </is>
      </c>
      <c r="D266" s="2" t="inlineStr">
        <is>
          <t>ACTIVO</t>
        </is>
      </c>
      <c r="E266" s="2" t="inlineStr">
        <is>
          <t>HABIDO</t>
        </is>
      </c>
      <c r="F266" s="2" t="inlineStr">
        <is>
          <t>CAJAMARCA</t>
        </is>
      </c>
      <c r="G266" s="2" t="inlineStr">
        <is>
          <t>CHOTA</t>
        </is>
      </c>
      <c r="H266" s="2" t="inlineStr">
        <is>
          <t>QUEROCOTO</t>
        </is>
      </c>
      <c r="I266" s="2" t="n"/>
      <c r="J266" s="2" t="n"/>
      <c r="K266" s="2" t="n"/>
      <c r="L266" s="2" t="inlineStr">
        <is>
          <t>2026-09-20T01:43:21.108Z</t>
        </is>
      </c>
    </row>
    <row r="267">
      <c r="A267" s="2" t="inlineStr">
        <is>
          <t>20600250397</t>
        </is>
      </c>
      <c r="B267" s="2" t="inlineStr">
        <is>
          <t>ASOCIACION DE PRODUCTORES DE PALTA DE MOQUEGUA PARA EXPORTACION - APPALMEX</t>
        </is>
      </c>
      <c r="C267" s="2" t="inlineStr">
        <is>
          <t>ASOCIACION</t>
        </is>
      </c>
      <c r="D267" s="2" t="inlineStr">
        <is>
          <t>BAJA DE OFICIO</t>
        </is>
      </c>
      <c r="E267" s="2" t="inlineStr">
        <is>
          <t>HABIDO</t>
        </is>
      </c>
      <c r="F267" s="2" t="inlineStr">
        <is>
          <t>MOQUEGUA</t>
        </is>
      </c>
      <c r="G267" s="2" t="inlineStr">
        <is>
          <t>MARISCAL NIETO</t>
        </is>
      </c>
      <c r="H267" s="2" t="inlineStr">
        <is>
          <t>MOQUEGUA</t>
        </is>
      </c>
      <c r="I267" s="2" t="n"/>
      <c r="J267" s="2" t="n"/>
      <c r="K267" s="2" t="n"/>
      <c r="L267" s="2" t="inlineStr">
        <is>
          <t>2026-09-20T01:43:21.108Z</t>
        </is>
      </c>
    </row>
    <row r="268">
      <c r="A268" s="2" t="inlineStr">
        <is>
          <t>20600256808</t>
        </is>
      </c>
      <c r="B268" s="2" t="inlineStr">
        <is>
          <t>COOPERATIVA AGRARIA REVERENDO PADRE GERARDO COTE-UCAYALI COOPAGRA RPGC-UCAYALI</t>
        </is>
      </c>
      <c r="C268" s="2" t="inlineStr">
        <is>
          <t>COOPERATIVAS, SAIS, CAPS</t>
        </is>
      </c>
      <c r="D268" s="2" t="inlineStr">
        <is>
          <t>ACTIVO</t>
        </is>
      </c>
      <c r="E268" s="2" t="inlineStr">
        <is>
          <t>HABIDO</t>
        </is>
      </c>
      <c r="F268" s="2" t="inlineStr">
        <is>
          <t>UCAYALI</t>
        </is>
      </c>
      <c r="G268" s="2" t="inlineStr">
        <is>
          <t>CORONEL PORTILLO</t>
        </is>
      </c>
      <c r="H268" s="2" t="inlineStr">
        <is>
          <t>CALLERIA</t>
        </is>
      </c>
      <c r="I268" s="2" t="n"/>
      <c r="J268" s="2" t="n"/>
      <c r="K268" s="2" t="n"/>
      <c r="L268" s="2" t="inlineStr">
        <is>
          <t>2026-09-20T01:43:21.108Z</t>
        </is>
      </c>
    </row>
    <row r="269">
      <c r="A269" s="2" t="inlineStr">
        <is>
          <t>20600263286</t>
        </is>
      </c>
      <c r="B269" s="2" t="inlineStr">
        <is>
          <t>ASOCIACIÓN DE PRODUCTORES SELVA NORORIENTAL</t>
        </is>
      </c>
      <c r="C269" s="2" t="inlineStr">
        <is>
          <t>ASOCIACION</t>
        </is>
      </c>
      <c r="D269" s="2" t="inlineStr">
        <is>
          <t>ACTIVO</t>
        </is>
      </c>
      <c r="E269" s="2" t="inlineStr">
        <is>
          <t>HABIDO</t>
        </is>
      </c>
      <c r="F269" s="2" t="inlineStr">
        <is>
          <t>SAN MARTIN</t>
        </is>
      </c>
      <c r="G269" s="2" t="inlineStr">
        <is>
          <t>MOYOBAMBA</t>
        </is>
      </c>
      <c r="H269" s="2" t="inlineStr">
        <is>
          <t>MOYOBAMBA</t>
        </is>
      </c>
      <c r="I269" s="2" t="n"/>
      <c r="J269" s="2" t="n"/>
      <c r="K269" s="2" t="n"/>
      <c r="L269" s="2" t="inlineStr">
        <is>
          <t>2026-09-20T01:43:21.108Z</t>
        </is>
      </c>
    </row>
    <row r="270">
      <c r="A270" s="2" t="inlineStr">
        <is>
          <t>20600276221</t>
        </is>
      </c>
      <c r="B270" s="2" t="inlineStr">
        <is>
          <t>COOPERATIVA AGRARIA VALLE FORTALEZA - COAVAF</t>
        </is>
      </c>
      <c r="C270" s="2" t="inlineStr">
        <is>
          <t>COOPERATIVAS, SAIS, CAPS</t>
        </is>
      </c>
      <c r="D270" s="2" t="inlineStr">
        <is>
          <t>ACTIVO</t>
        </is>
      </c>
      <c r="E270" s="2" t="inlineStr">
        <is>
          <t>HABIDO</t>
        </is>
      </c>
      <c r="F270" s="2" t="inlineStr">
        <is>
          <t>ANCASH</t>
        </is>
      </c>
      <c r="G270" s="2" t="inlineStr">
        <is>
          <t>BOLOGNESI</t>
        </is>
      </c>
      <c r="H270" s="2" t="inlineStr">
        <is>
          <t>ANTONIO RAYMONDI</t>
        </is>
      </c>
      <c r="I270" s="2" t="n"/>
      <c r="J270" s="2" t="n"/>
      <c r="K270" s="2" t="n"/>
      <c r="L270" s="2" t="inlineStr">
        <is>
          <t>2026-09-20T01:43:21.108Z</t>
        </is>
      </c>
    </row>
    <row r="271">
      <c r="A271" s="2" t="inlineStr">
        <is>
          <t>20600325478</t>
        </is>
      </c>
      <c r="B271" s="2" t="inlineStr">
        <is>
          <t>COOPERATIVA AGRARIA JALCA VERDE</t>
        </is>
      </c>
      <c r="C271" s="2" t="inlineStr">
        <is>
          <t>COOPERATIVAS, SAIS, CAPS</t>
        </is>
      </c>
      <c r="D271" s="2" t="inlineStr">
        <is>
          <t>ACTIVO</t>
        </is>
      </c>
      <c r="E271" s="2" t="inlineStr">
        <is>
          <t>HABIDO</t>
        </is>
      </c>
      <c r="F271" s="2" t="inlineStr">
        <is>
          <t>CAJAMARCA</t>
        </is>
      </c>
      <c r="G271" s="2" t="inlineStr">
        <is>
          <t>CAJAMARCA</t>
        </is>
      </c>
      <c r="H271" s="2" t="inlineStr">
        <is>
          <t>CAJAMARCA</t>
        </is>
      </c>
      <c r="I271" s="2" t="n"/>
      <c r="J271" s="2" t="n"/>
      <c r="K271" s="2" t="n"/>
      <c r="L271" s="2" t="inlineStr">
        <is>
          <t>2026-09-20T01:43:21.108Z</t>
        </is>
      </c>
    </row>
    <row r="272">
      <c r="A272" s="2" t="inlineStr">
        <is>
          <t>20600366468</t>
        </is>
      </c>
      <c r="B272" s="2" t="inlineStr">
        <is>
          <t>ASOCIACION UNION FORESTAL DE TARA - ASOC. UNION FORESTAL DE TARA</t>
        </is>
      </c>
      <c r="C272" s="2" t="inlineStr">
        <is>
          <t>ASOCIACION</t>
        </is>
      </c>
      <c r="D272" s="2" t="inlineStr">
        <is>
          <t>ACTIVO</t>
        </is>
      </c>
      <c r="E272" s="2" t="inlineStr">
        <is>
          <t>HABIDO</t>
        </is>
      </c>
      <c r="F272" s="2" t="inlineStr">
        <is>
          <t>TACNA</t>
        </is>
      </c>
      <c r="G272" s="2" t="inlineStr">
        <is>
          <t>JORGE BASADRE</t>
        </is>
      </c>
      <c r="H272" s="2" t="inlineStr">
        <is>
          <t>LOCUMBA</t>
        </is>
      </c>
      <c r="I272" s="2" t="n"/>
      <c r="J272" s="2" t="n"/>
      <c r="K272" s="2" t="n"/>
      <c r="L272" s="2" t="inlineStr">
        <is>
          <t>2026-09-20T01:43:21.108Z</t>
        </is>
      </c>
    </row>
    <row r="273">
      <c r="A273" s="2" t="inlineStr">
        <is>
          <t>20600370619</t>
        </is>
      </c>
      <c r="B273" s="2" t="inlineStr">
        <is>
          <t>COOPERATIVA AGRARIA ALTO ANDINA CHUGAY</t>
        </is>
      </c>
      <c r="C273" s="2" t="inlineStr">
        <is>
          <t>COOPERATIVAS, SAIS, CAPS</t>
        </is>
      </c>
      <c r="D273" s="2" t="inlineStr">
        <is>
          <t>ACTIVO</t>
        </is>
      </c>
      <c r="E273" s="2" t="inlineStr">
        <is>
          <t>HABIDO</t>
        </is>
      </c>
      <c r="F273" s="2" t="inlineStr">
        <is>
          <t>LA LIBERTAD</t>
        </is>
      </c>
      <c r="G273" s="2" t="inlineStr">
        <is>
          <t>SANCHEZ CARRION</t>
        </is>
      </c>
      <c r="H273" s="2" t="inlineStr">
        <is>
          <t>CHUGAY</t>
        </is>
      </c>
      <c r="I273" s="2" t="n"/>
      <c r="J273" s="2" t="n"/>
      <c r="K273" s="2" t="inlineStr">
        <is>
          <t>S1200414</t>
        </is>
      </c>
      <c r="L273" s="2" t="inlineStr">
        <is>
          <t>2026-09-20T01:43:21.108Z</t>
        </is>
      </c>
    </row>
    <row r="274">
      <c r="A274" s="2" t="inlineStr">
        <is>
          <t>20600382064</t>
        </is>
      </c>
      <c r="B274" s="2" t="inlineStr">
        <is>
          <t>COOPERATIVA AGRARIA ECOLOGICA AGROINDUSTRIAL DE CURIMANA LTDA.</t>
        </is>
      </c>
      <c r="C274" s="2" t="inlineStr">
        <is>
          <t>COOPERATIVAS, SAIS, CAPS</t>
        </is>
      </c>
      <c r="D274" s="2" t="inlineStr">
        <is>
          <t>ACTIVO</t>
        </is>
      </c>
      <c r="E274" s="2" t="inlineStr">
        <is>
          <t>HABIDO</t>
        </is>
      </c>
      <c r="F274" s="2" t="inlineStr">
        <is>
          <t>UCAYALI</t>
        </is>
      </c>
      <c r="G274" s="2" t="inlineStr">
        <is>
          <t>PADRE ABAD</t>
        </is>
      </c>
      <c r="H274" s="2" t="inlineStr">
        <is>
          <t>CURIMANA</t>
        </is>
      </c>
      <c r="I274" s="2" t="inlineStr">
        <is>
          <t>982110324</t>
        </is>
      </c>
      <c r="J274" s="2" t="inlineStr">
        <is>
          <t>saraidavila271101@gmail.com</t>
        </is>
      </c>
      <c r="K274" s="2" t="inlineStr">
        <is>
          <t>S1787788</t>
        </is>
      </c>
      <c r="L274" s="2" t="inlineStr">
        <is>
          <t>2026-09-20T01:43:21.108Z</t>
        </is>
      </c>
    </row>
    <row r="275">
      <c r="A275" s="2" t="inlineStr">
        <is>
          <t>20600384016</t>
        </is>
      </c>
      <c r="B275" s="2" t="inlineStr">
        <is>
          <t>CENTRAL DE PRODUCTORES AGROPECUARIOS SAN CRISTOBAL DE QUIPARACRA - PASCO</t>
        </is>
      </c>
      <c r="C275" s="2" t="inlineStr">
        <is>
          <t>ASOCIACION</t>
        </is>
      </c>
      <c r="D275" s="2" t="inlineStr">
        <is>
          <t>ACTIVO</t>
        </is>
      </c>
      <c r="E275" s="2" t="inlineStr">
        <is>
          <t>HABIDO</t>
        </is>
      </c>
      <c r="F275" s="2" t="inlineStr">
        <is>
          <t>PASCO</t>
        </is>
      </c>
      <c r="G275" s="2" t="inlineStr">
        <is>
          <t>PASCO</t>
        </is>
      </c>
      <c r="H275" s="2" t="inlineStr">
        <is>
          <t>HUACHON</t>
        </is>
      </c>
      <c r="I275" s="2" t="n"/>
      <c r="J275" s="2" t="n"/>
      <c r="K275" s="2" t="n"/>
      <c r="L275" s="2" t="inlineStr">
        <is>
          <t>2026-09-20T01:43:21.108Z</t>
        </is>
      </c>
    </row>
    <row r="276">
      <c r="A276" s="2" t="inlineStr">
        <is>
          <t>20600390911</t>
        </is>
      </c>
      <c r="B276" s="2" t="inlineStr">
        <is>
          <t>COOPERATIVA AGRARIA DE CACAO AROMATICO COLPA DE LOROS</t>
        </is>
      </c>
      <c r="C276" s="2" t="inlineStr">
        <is>
          <t>COOPERATIVAS, SAIS, CAPS</t>
        </is>
      </c>
      <c r="D276" s="2" t="inlineStr">
        <is>
          <t>ACTIVO</t>
        </is>
      </c>
      <c r="E276" s="2" t="inlineStr">
        <is>
          <t>HABIDO</t>
        </is>
      </c>
      <c r="F276" s="2" t="inlineStr">
        <is>
          <t>UCAYALI</t>
        </is>
      </c>
      <c r="G276" s="2" t="inlineStr">
        <is>
          <t>PADRE ABAD</t>
        </is>
      </c>
      <c r="H276" s="2" t="inlineStr">
        <is>
          <t>NESHUYA</t>
        </is>
      </c>
      <c r="I276" s="2" t="n"/>
      <c r="J276" s="2" t="n"/>
      <c r="K276" s="2" t="inlineStr">
        <is>
          <t>S2589735</t>
        </is>
      </c>
      <c r="L276" s="2" t="inlineStr">
        <is>
          <t>2026-09-20T01:43:21.108Z</t>
        </is>
      </c>
    </row>
    <row r="277">
      <c r="A277" s="2" t="inlineStr">
        <is>
          <t>20600444540</t>
        </is>
      </c>
      <c r="B277" s="2" t="inlineStr">
        <is>
          <t>ASOCIACION DE PRODUCTORES DE CHIRIMOYA LUCUMAY</t>
        </is>
      </c>
      <c r="C277" s="2" t="inlineStr">
        <is>
          <t>ASOCIACION</t>
        </is>
      </c>
      <c r="D277" s="2" t="inlineStr">
        <is>
          <t>ACTIVO</t>
        </is>
      </c>
      <c r="E277" s="2" t="inlineStr">
        <is>
          <t>HABIDO</t>
        </is>
      </c>
      <c r="F277" s="2" t="inlineStr">
        <is>
          <t>LIMA</t>
        </is>
      </c>
      <c r="G277" s="2" t="inlineStr">
        <is>
          <t>HUAROCHIRI</t>
        </is>
      </c>
      <c r="H277" s="2" t="inlineStr">
        <is>
          <t>SAN MATEO DE OTAO</t>
        </is>
      </c>
      <c r="I277" s="2" t="n"/>
      <c r="J277" s="2" t="n"/>
      <c r="K277" s="2" t="n"/>
      <c r="L277" s="2" t="inlineStr">
        <is>
          <t>2026-09-20T01:43:21.108Z</t>
        </is>
      </c>
    </row>
    <row r="278">
      <c r="A278" s="2" t="inlineStr">
        <is>
          <t>20600446321</t>
        </is>
      </c>
      <c r="B278" s="2" t="inlineStr">
        <is>
          <t>ASOCIACION DE PRODUCTORES AGROPECUARIOS DE PALTAYPATA ABANCAY</t>
        </is>
      </c>
      <c r="C278" s="2" t="inlineStr">
        <is>
          <t>ASOCIACION</t>
        </is>
      </c>
      <c r="D278" s="2" t="inlineStr">
        <is>
          <t>ACTIVO</t>
        </is>
      </c>
      <c r="E278" s="2" t="inlineStr">
        <is>
          <t>HABIDO</t>
        </is>
      </c>
      <c r="F278" s="2" t="inlineStr">
        <is>
          <t>APURIMAC</t>
        </is>
      </c>
      <c r="G278" s="2" t="inlineStr">
        <is>
          <t>ABANCAY</t>
        </is>
      </c>
      <c r="H278" s="2" t="inlineStr">
        <is>
          <t>ABANCAY</t>
        </is>
      </c>
      <c r="I278" s="2" t="n"/>
      <c r="J278" s="2" t="n"/>
      <c r="K278" s="2" t="n"/>
      <c r="L278" s="2" t="inlineStr">
        <is>
          <t>2026-09-20T01:43:21.108Z</t>
        </is>
      </c>
    </row>
    <row r="279">
      <c r="A279" s="2" t="inlineStr">
        <is>
          <t>20600464915</t>
        </is>
      </c>
      <c r="B279" s="2" t="inlineStr">
        <is>
          <t>ASOCIACIÓN TAJIMAT</t>
        </is>
      </c>
      <c r="C279" s="2" t="inlineStr">
        <is>
          <t>ASOCIACION</t>
        </is>
      </c>
      <c r="D279" s="2" t="inlineStr">
        <is>
          <t>ACTIVO</t>
        </is>
      </c>
      <c r="E279" s="2" t="inlineStr">
        <is>
          <t>HABIDO</t>
        </is>
      </c>
      <c r="F279" s="2" t="inlineStr">
        <is>
          <t>SAN MARTIN</t>
        </is>
      </c>
      <c r="G279" s="2" t="inlineStr">
        <is>
          <t>RIOJA</t>
        </is>
      </c>
      <c r="H279" s="2" t="inlineStr">
        <is>
          <t>AWAJUN</t>
        </is>
      </c>
      <c r="I279" s="2" t="n"/>
      <c r="J279" s="2" t="n"/>
      <c r="K279" s="2" t="n"/>
      <c r="L279" s="2" t="inlineStr">
        <is>
          <t>2026-09-20T01:43:21.108Z</t>
        </is>
      </c>
    </row>
    <row r="280">
      <c r="A280" s="2" t="inlineStr">
        <is>
          <t>20600483073</t>
        </is>
      </c>
      <c r="B280" s="2" t="inlineStr">
        <is>
          <t>COOPERATIVA AGRARIA MAIKU MARKA-ACORA</t>
        </is>
      </c>
      <c r="C280" s="2" t="inlineStr">
        <is>
          <t>COOPERATIVAS, SAIS, CAPS</t>
        </is>
      </c>
      <c r="D280" s="2" t="inlineStr">
        <is>
          <t>SUSPENSION TEMPORAL</t>
        </is>
      </c>
      <c r="E280" s="2" t="inlineStr">
        <is>
          <t>HABIDO</t>
        </is>
      </c>
      <c r="F280" s="2" t="inlineStr">
        <is>
          <t>PUNO</t>
        </is>
      </c>
      <c r="G280" s="2" t="inlineStr">
        <is>
          <t>PUNO</t>
        </is>
      </c>
      <c r="H280" s="2" t="inlineStr">
        <is>
          <t>PUNO</t>
        </is>
      </c>
      <c r="I280" s="2" t="n"/>
      <c r="J280" s="2" t="n"/>
      <c r="K280" s="2" t="n"/>
      <c r="L280" s="2" t="inlineStr">
        <is>
          <t>2026-09-20T01:43:21.108Z</t>
        </is>
      </c>
    </row>
    <row r="281">
      <c r="A281" s="2" t="inlineStr">
        <is>
          <t>20600490347</t>
        </is>
      </c>
      <c r="B281" s="2" t="inlineStr">
        <is>
          <t>ASOCIACION DE PRODUCTORES AGROPECUARIOS AGROINDUSTRIALES - CIPEN</t>
        </is>
      </c>
      <c r="C281" s="2" t="inlineStr">
        <is>
          <t>ASOCIACION</t>
        </is>
      </c>
      <c r="D281" s="2" t="inlineStr">
        <is>
          <t>BAJA DE OFICIO</t>
        </is>
      </c>
      <c r="E281" s="2" t="inlineStr">
        <is>
          <t>HABIDO</t>
        </is>
      </c>
      <c r="F281" s="2" t="inlineStr">
        <is>
          <t>LA LIBERTAD</t>
        </is>
      </c>
      <c r="G281" s="2" t="inlineStr">
        <is>
          <t>OTUZCO</t>
        </is>
      </c>
      <c r="H281" s="2" t="inlineStr">
        <is>
          <t>AGALLPAMPA</t>
        </is>
      </c>
      <c r="I281" s="2" t="n"/>
      <c r="J281" s="2" t="n"/>
      <c r="K281" s="2" t="n"/>
      <c r="L281" s="2" t="inlineStr">
        <is>
          <t>2026-09-20T01:43:21.108Z</t>
        </is>
      </c>
    </row>
    <row r="282">
      <c r="A282" s="2" t="inlineStr">
        <is>
          <t>20600515412</t>
        </is>
      </c>
      <c r="B282" s="2" t="inlineStr">
        <is>
          <t>ASOCIACION NUEVO TRIUNFO DE QUINUAPATA</t>
        </is>
      </c>
      <c r="C282" s="2" t="inlineStr">
        <is>
          <t>ASOCIACION</t>
        </is>
      </c>
      <c r="D282" s="2" t="inlineStr">
        <is>
          <t>BAJA DE OFICIO</t>
        </is>
      </c>
      <c r="E282" s="2" t="inlineStr">
        <is>
          <t>HABIDO</t>
        </is>
      </c>
      <c r="F282" s="2" t="inlineStr">
        <is>
          <t>HUANCAVELICA</t>
        </is>
      </c>
      <c r="G282" s="2" t="inlineStr">
        <is>
          <t>HUAYTARA</t>
        </is>
      </c>
      <c r="H282" s="2" t="inlineStr">
        <is>
          <t>PILPICHACA</t>
        </is>
      </c>
      <c r="I282" s="2" t="n"/>
      <c r="J282" s="2" t="n"/>
      <c r="K282" s="2" t="n"/>
      <c r="L282" s="2" t="inlineStr">
        <is>
          <t>2026-09-20T01:43:21.108Z</t>
        </is>
      </c>
    </row>
    <row r="283">
      <c r="A283" s="2" t="inlineStr">
        <is>
          <t>20600523652</t>
        </is>
      </c>
      <c r="B283" s="2" t="inlineStr">
        <is>
          <t>ASOCIACION AGROPECUARIA ATALAMBRA-LURICOCHA-HUANTA</t>
        </is>
      </c>
      <c r="C283" s="2" t="inlineStr">
        <is>
          <t>ASOCIACION</t>
        </is>
      </c>
      <c r="D283" s="2" t="inlineStr">
        <is>
          <t>ACTIVO</t>
        </is>
      </c>
      <c r="E283" s="2" t="inlineStr">
        <is>
          <t>HABIDO</t>
        </is>
      </c>
      <c r="F283" s="2" t="inlineStr">
        <is>
          <t>AYACUCHO</t>
        </is>
      </c>
      <c r="G283" s="2" t="inlineStr">
        <is>
          <t>HUANTA</t>
        </is>
      </c>
      <c r="H283" s="2" t="inlineStr">
        <is>
          <t>HUANTA</t>
        </is>
      </c>
      <c r="I283" s="2" t="n"/>
      <c r="J283" s="2" t="n"/>
      <c r="K283" s="2" t="n"/>
      <c r="L283" s="2" t="inlineStr">
        <is>
          <t>2026-09-20T01:43:21.108Z</t>
        </is>
      </c>
    </row>
    <row r="284">
      <c r="A284" s="2" t="inlineStr">
        <is>
          <t>20600529693</t>
        </is>
      </c>
      <c r="B284" s="2" t="inlineStr">
        <is>
          <t>AGRO ASOCIACION Y SERVICIOS TINKUY</t>
        </is>
      </c>
      <c r="C284" s="2" t="inlineStr">
        <is>
          <t>ASOCIACION</t>
        </is>
      </c>
      <c r="D284" s="2" t="inlineStr">
        <is>
          <t>BAJA DE OFICIO</t>
        </is>
      </c>
      <c r="E284" s="2" t="inlineStr">
        <is>
          <t>HABIDO</t>
        </is>
      </c>
      <c r="F284" s="2" t="inlineStr">
        <is>
          <t>AYACUCHO</t>
        </is>
      </c>
      <c r="G284" s="2" t="inlineStr">
        <is>
          <t>HUANTA</t>
        </is>
      </c>
      <c r="H284" s="2" t="inlineStr">
        <is>
          <t>LLOCHEGUA</t>
        </is>
      </c>
      <c r="I284" s="2" t="n"/>
      <c r="J284" s="2" t="n"/>
      <c r="K284" s="2" t="n"/>
      <c r="L284" s="2" t="inlineStr">
        <is>
          <t>2026-09-20T01:43:21.108Z</t>
        </is>
      </c>
    </row>
    <row r="285">
      <c r="A285" s="2" t="inlineStr">
        <is>
          <t>20600534298</t>
        </is>
      </c>
      <c r="B285" s="2" t="inlineStr">
        <is>
          <t>ASOCIACION CULTIAGRO EXPORT LA JOYA NUEVA GENERACION</t>
        </is>
      </c>
      <c r="C285" s="2" t="inlineStr">
        <is>
          <t>ASOCIACION</t>
        </is>
      </c>
      <c r="D285" s="2" t="inlineStr">
        <is>
          <t>ACTIVO</t>
        </is>
      </c>
      <c r="E285" s="2" t="inlineStr">
        <is>
          <t>HABIDO</t>
        </is>
      </c>
      <c r="F285" s="2" t="inlineStr">
        <is>
          <t>AREQUIPA</t>
        </is>
      </c>
      <c r="G285" s="2" t="inlineStr">
        <is>
          <t>AREQUIPA</t>
        </is>
      </c>
      <c r="H285" s="2" t="inlineStr">
        <is>
          <t>LA JOYA</t>
        </is>
      </c>
      <c r="I285" s="2" t="n"/>
      <c r="J285" s="2" t="n"/>
      <c r="K285" s="2" t="n"/>
      <c r="L285" s="2" t="inlineStr">
        <is>
          <t>2026-09-20T01:43:21.108Z</t>
        </is>
      </c>
    </row>
    <row r="286">
      <c r="A286" s="2" t="inlineStr">
        <is>
          <t>20600558715</t>
        </is>
      </c>
      <c r="B286" s="2" t="inlineStr">
        <is>
          <t>COOPERATIVA AGRARIA KIWICHA WAYI LTDA</t>
        </is>
      </c>
      <c r="C286" s="2" t="inlineStr">
        <is>
          <t>COOPERATIVAS, SAIS, CAPS</t>
        </is>
      </c>
      <c r="D286" s="2" t="inlineStr">
        <is>
          <t>ACTIVO</t>
        </is>
      </c>
      <c r="E286" s="2" t="inlineStr">
        <is>
          <t>HABIDO</t>
        </is>
      </c>
      <c r="F286" s="2" t="inlineStr">
        <is>
          <t>ANCASH</t>
        </is>
      </c>
      <c r="G286" s="2" t="inlineStr">
        <is>
          <t>HUAYLAS</t>
        </is>
      </c>
      <c r="H286" s="2" t="inlineStr">
        <is>
          <t>CARAZ</t>
        </is>
      </c>
      <c r="I286" s="2" t="n"/>
      <c r="J286" s="2" t="n"/>
      <c r="K286" s="2" t="inlineStr">
        <is>
          <t>S1056733</t>
        </is>
      </c>
      <c r="L286" s="2" t="inlineStr">
        <is>
          <t>2026-09-20T01:43:21.108Z</t>
        </is>
      </c>
    </row>
    <row r="287">
      <c r="A287" s="2" t="inlineStr">
        <is>
          <t>20600588355</t>
        </is>
      </c>
      <c r="B287" s="2" t="inlineStr">
        <is>
          <t>COOPERATIVA AGROECOLOGICA GRANO ANDINO DISTRITO DE SARTIMBAMBA COOP GRANO ANDINO</t>
        </is>
      </c>
      <c r="C287" s="2" t="inlineStr">
        <is>
          <t>COOPERATIVAS, SAIS, CAPS</t>
        </is>
      </c>
      <c r="D287" s="2" t="inlineStr">
        <is>
          <t>ACTIVO</t>
        </is>
      </c>
      <c r="E287" s="2" t="inlineStr">
        <is>
          <t>HABIDO</t>
        </is>
      </c>
      <c r="F287" s="2" t="inlineStr">
        <is>
          <t>LA LIBERTAD</t>
        </is>
      </c>
      <c r="G287" s="2" t="inlineStr">
        <is>
          <t>SANCHEZ CARRION</t>
        </is>
      </c>
      <c r="H287" s="2" t="inlineStr">
        <is>
          <t>HUAMACHUCO</t>
        </is>
      </c>
      <c r="I287" s="2" t="n"/>
      <c r="J287" s="2" t="n"/>
      <c r="K287" s="2" t="n"/>
      <c r="L287" s="2" t="inlineStr">
        <is>
          <t>2026-09-20T01:43:21.108Z</t>
        </is>
      </c>
    </row>
    <row r="288">
      <c r="A288" s="2" t="inlineStr">
        <is>
          <t>20600588851</t>
        </is>
      </c>
      <c r="B288" s="2" t="inlineStr">
        <is>
          <t>ASOCIACION DE PRODUCTORES AGROPECUARIOS DEL VALLE DE VISTA ALEGRE - PARIAHUANCA</t>
        </is>
      </c>
      <c r="C288" s="2" t="inlineStr">
        <is>
          <t>ASOCIACION</t>
        </is>
      </c>
      <c r="D288" s="2" t="inlineStr">
        <is>
          <t>SUSPENSION TEMPORAL</t>
        </is>
      </c>
      <c r="E288" s="2" t="inlineStr">
        <is>
          <t>HABIDO</t>
        </is>
      </c>
      <c r="F288" s="2" t="inlineStr">
        <is>
          <t>JUNIN</t>
        </is>
      </c>
      <c r="G288" s="2" t="inlineStr">
        <is>
          <t>HUANCAYO</t>
        </is>
      </c>
      <c r="H288" s="2" t="inlineStr">
        <is>
          <t>PARIAHUANCA</t>
        </is>
      </c>
      <c r="I288" s="2" t="inlineStr">
        <is>
          <t>994832096</t>
        </is>
      </c>
      <c r="J288" s="2" t="inlineStr">
        <is>
          <t>agroinversol@hotmail.com</t>
        </is>
      </c>
      <c r="K288" s="2" t="inlineStr">
        <is>
          <t>S1496917</t>
        </is>
      </c>
      <c r="L288" s="2" t="inlineStr">
        <is>
          <t>2026-09-20T01:43:21.108Z</t>
        </is>
      </c>
    </row>
    <row r="289">
      <c r="A289" s="2" t="inlineStr">
        <is>
          <t>20600594843</t>
        </is>
      </c>
      <c r="B289" s="2" t="inlineStr">
        <is>
          <t>ASOCIACION DE PRODUCTORES AGROPECUARIOS EL PALTO FRONDOSO</t>
        </is>
      </c>
      <c r="C289" s="2" t="inlineStr">
        <is>
          <t>ASOCIACION</t>
        </is>
      </c>
      <c r="D289" s="2" t="inlineStr">
        <is>
          <t>ACTIVO</t>
        </is>
      </c>
      <c r="E289" s="2" t="inlineStr">
        <is>
          <t>HABIDO</t>
        </is>
      </c>
      <c r="F289" s="2" t="inlineStr">
        <is>
          <t>HUANCAVELICA</t>
        </is>
      </c>
      <c r="G289" s="2" t="inlineStr">
        <is>
          <t>HUAYTARA</t>
        </is>
      </c>
      <c r="H289" s="2" t="inlineStr">
        <is>
          <t>HUAYTARA</t>
        </is>
      </c>
      <c r="I289" s="2" t="n"/>
      <c r="J289" s="2" t="n"/>
      <c r="K289" s="2" t="n"/>
      <c r="L289" s="2" t="inlineStr">
        <is>
          <t>2026-09-20T01:43:21.108Z</t>
        </is>
      </c>
    </row>
    <row r="290">
      <c r="A290" s="2" t="inlineStr">
        <is>
          <t>20600604580</t>
        </is>
      </c>
      <c r="B290" s="2" t="inlineStr">
        <is>
          <t>ASOCIACION PRODUCTORES PALTA HASS EL PORVENIR HUARACANE</t>
        </is>
      </c>
      <c r="C290" s="2" t="inlineStr">
        <is>
          <t>ASOCIACION</t>
        </is>
      </c>
      <c r="D290" s="2" t="inlineStr">
        <is>
          <t>ACTIVO</t>
        </is>
      </c>
      <c r="E290" s="2" t="inlineStr">
        <is>
          <t>HABIDO</t>
        </is>
      </c>
      <c r="F290" s="2" t="inlineStr">
        <is>
          <t>MOQUEGUA</t>
        </is>
      </c>
      <c r="G290" s="2" t="inlineStr">
        <is>
          <t>MARISCAL NIETO</t>
        </is>
      </c>
      <c r="H290" s="2" t="inlineStr">
        <is>
          <t>MOQUEGUA</t>
        </is>
      </c>
      <c r="I290" s="2" t="n"/>
      <c r="J290" s="2" t="n"/>
      <c r="K290" s="2" t="n"/>
      <c r="L290" s="2" t="inlineStr">
        <is>
          <t>2026-09-20T01:43:21.108Z</t>
        </is>
      </c>
    </row>
    <row r="291">
      <c r="A291" s="2" t="inlineStr">
        <is>
          <t>20600668430</t>
        </is>
      </c>
      <c r="B291" s="2" t="inlineStr">
        <is>
          <t>COOPERATIVA AGRARIA DEL CENTRO POBLADO DE BELLA BAJO MONZON</t>
        </is>
      </c>
      <c r="C291" s="2" t="inlineStr">
        <is>
          <t>COOPERATIVAS, SAIS, CAPS</t>
        </is>
      </c>
      <c r="D291" s="2" t="inlineStr">
        <is>
          <t>ACTIVO</t>
        </is>
      </c>
      <c r="E291" s="2" t="inlineStr">
        <is>
          <t>HABIDO</t>
        </is>
      </c>
      <c r="F291" s="2" t="inlineStr">
        <is>
          <t>HUANUCO</t>
        </is>
      </c>
      <c r="G291" s="2" t="inlineStr">
        <is>
          <t>LEONCIO PRADO</t>
        </is>
      </c>
      <c r="H291" s="2" t="inlineStr">
        <is>
          <t>MARIANO DAMASO BERAUN</t>
        </is>
      </c>
      <c r="I291" s="2" t="inlineStr">
        <is>
          <t>991235028</t>
        </is>
      </c>
      <c r="J291" s="2" t="inlineStr">
        <is>
          <t>jeansalas91@hotmail.com</t>
        </is>
      </c>
      <c r="K291" s="2" t="inlineStr">
        <is>
          <t>S1203969</t>
        </is>
      </c>
      <c r="L291" s="2" t="inlineStr">
        <is>
          <t>2026-09-20T01:43:21.108Z</t>
        </is>
      </c>
    </row>
    <row r="292">
      <c r="A292" s="2" t="inlineStr">
        <is>
          <t>20600675487</t>
        </is>
      </c>
      <c r="B292" s="2" t="inlineStr">
        <is>
          <t>ASOCIACION DE PRODUCTORES AGROPECUARIOS Y FORESTALES NUEVA URBANIZACION DE HUALLATA</t>
        </is>
      </c>
      <c r="C292" s="2" t="inlineStr">
        <is>
          <t>ASOCIACION</t>
        </is>
      </c>
      <c r="D292" s="2" t="inlineStr">
        <is>
          <t>ACTIVO</t>
        </is>
      </c>
      <c r="E292" s="2" t="inlineStr">
        <is>
          <t>HABIDO</t>
        </is>
      </c>
      <c r="F292" s="2" t="inlineStr">
        <is>
          <t>AYACUCHO</t>
        </is>
      </c>
      <c r="G292" s="2" t="inlineStr">
        <is>
          <t>CANGALLO</t>
        </is>
      </c>
      <c r="H292" s="2" t="inlineStr">
        <is>
          <t>LOS MOROCHUCOS</t>
        </is>
      </c>
      <c r="I292" s="2" t="inlineStr">
        <is>
          <t>999659383</t>
        </is>
      </c>
      <c r="J292" s="2" t="inlineStr">
        <is>
          <t>parhuana066@gmail.com</t>
        </is>
      </c>
      <c r="K292" s="2" t="inlineStr">
        <is>
          <t>B0708007</t>
        </is>
      </c>
      <c r="L292" s="2" t="inlineStr">
        <is>
          <t>2026-09-20T01:43:21.108Z</t>
        </is>
      </c>
    </row>
    <row r="293">
      <c r="A293" s="2" t="inlineStr">
        <is>
          <t>20600682386</t>
        </is>
      </c>
      <c r="B293" s="2" t="inlineStr">
        <is>
          <t>ASOCIACION DE PRODUCTORES AGROPECUARIOS VALLE VERDE DE RODRIGUEZ DE MENDOZA</t>
        </is>
      </c>
      <c r="C293" s="2" t="inlineStr">
        <is>
          <t>ASOCIACION</t>
        </is>
      </c>
      <c r="D293" s="2" t="inlineStr">
        <is>
          <t>ACTIVO</t>
        </is>
      </c>
      <c r="E293" s="2" t="inlineStr">
        <is>
          <t>HABIDO</t>
        </is>
      </c>
      <c r="F293" s="2" t="inlineStr">
        <is>
          <t>AMAZONAS</t>
        </is>
      </c>
      <c r="G293" s="2" t="inlineStr">
        <is>
          <t>RODRIGUEZ DE MENDOZA</t>
        </is>
      </c>
      <c r="H293" s="2" t="inlineStr">
        <is>
          <t>SAN NICOLAS</t>
        </is>
      </c>
      <c r="I293" s="2" t="inlineStr">
        <is>
          <t>941941869</t>
        </is>
      </c>
      <c r="J293" s="2" t="inlineStr">
        <is>
          <t>valleverde_mendoza@yahoo.es</t>
        </is>
      </c>
      <c r="K293" s="2" t="inlineStr">
        <is>
          <t>S2149859</t>
        </is>
      </c>
      <c r="L293" s="2" t="inlineStr">
        <is>
          <t>2026-09-20T01:43:21.108Z</t>
        </is>
      </c>
    </row>
    <row r="294">
      <c r="A294" s="2" t="inlineStr">
        <is>
          <t>20600690184</t>
        </is>
      </c>
      <c r="B294" s="2" t="inlineStr">
        <is>
          <t>EMPRESA AGROINDUSTRIAL Y SERVICIOS GENERALES EL PARAISO S.A.</t>
        </is>
      </c>
      <c r="C294" s="2" t="inlineStr">
        <is>
          <t>SOCIEDAD ANONIMA</t>
        </is>
      </c>
      <c r="D294" s="2" t="inlineStr">
        <is>
          <t>ACTIVO</t>
        </is>
      </c>
      <c r="E294" s="2" t="inlineStr">
        <is>
          <t>HABIDO</t>
        </is>
      </c>
      <c r="F294" s="2" t="inlineStr">
        <is>
          <t>AREQUIPA</t>
        </is>
      </c>
      <c r="G294" s="2" t="inlineStr">
        <is>
          <t>CAYLLOMA</t>
        </is>
      </c>
      <c r="H294" s="2" t="inlineStr">
        <is>
          <t>MAJES</t>
        </is>
      </c>
      <c r="I294" s="2" t="n"/>
      <c r="J294" s="2" t="n"/>
      <c r="K294" s="2" t="inlineStr">
        <is>
          <t>S2597747</t>
        </is>
      </c>
      <c r="L294" s="2" t="inlineStr">
        <is>
          <t>2026-09-20T01:43:21.108Z</t>
        </is>
      </c>
    </row>
    <row r="295">
      <c r="A295" s="2" t="inlineStr">
        <is>
          <t>20600717244</t>
        </is>
      </c>
      <c r="B295" s="2" t="inlineStr">
        <is>
          <t>COOPERATIVA AGRARIA RENACER ANDINO</t>
        </is>
      </c>
      <c r="C295" s="2" t="inlineStr">
        <is>
          <t>COOPERATIVAS, SAIS, CAPS</t>
        </is>
      </c>
      <c r="D295" s="2" t="inlineStr">
        <is>
          <t>ACTIVO</t>
        </is>
      </c>
      <c r="E295" s="2" t="inlineStr">
        <is>
          <t>HABIDO</t>
        </is>
      </c>
      <c r="F295" s="2" t="inlineStr">
        <is>
          <t>CAJAMARCA</t>
        </is>
      </c>
      <c r="G295" s="2" t="inlineStr">
        <is>
          <t>SANTA CRUZ</t>
        </is>
      </c>
      <c r="H295" s="2" t="inlineStr">
        <is>
          <t>PULAN</t>
        </is>
      </c>
      <c r="I295" s="2" t="n"/>
      <c r="J295" s="2" t="n"/>
      <c r="K295" s="2" t="inlineStr">
        <is>
          <t>S1145903</t>
        </is>
      </c>
      <c r="L295" s="2" t="inlineStr">
        <is>
          <t>2026-09-20T01:43:21.108Z</t>
        </is>
      </c>
    </row>
    <row r="296">
      <c r="A296" s="2" t="inlineStr">
        <is>
          <t>20600717902</t>
        </is>
      </c>
      <c r="B296" s="2" t="inlineStr">
        <is>
          <t>COOPERATIVA AGRARIA AGROPIA LTDA</t>
        </is>
      </c>
      <c r="C296" s="2" t="inlineStr">
        <is>
          <t>COOPERATIVAS, SAIS, CAPS</t>
        </is>
      </c>
      <c r="D296" s="2" t="inlineStr">
        <is>
          <t>ACTIVO</t>
        </is>
      </c>
      <c r="E296" s="2" t="inlineStr">
        <is>
          <t>HABIDO</t>
        </is>
      </c>
      <c r="F296" s="2" t="inlineStr">
        <is>
          <t>JUNIN</t>
        </is>
      </c>
      <c r="G296" s="2" t="inlineStr">
        <is>
          <t>HUANCAYO</t>
        </is>
      </c>
      <c r="H296" s="2" t="inlineStr">
        <is>
          <t>SAPALLANGA</t>
        </is>
      </c>
      <c r="I296" s="2" t="inlineStr">
        <is>
          <t>954001193</t>
        </is>
      </c>
      <c r="J296" s="2" t="inlineStr">
        <is>
          <t>administracion@agropiaperu.com</t>
        </is>
      </c>
      <c r="K296" s="2" t="inlineStr">
        <is>
          <t>S1455617</t>
        </is>
      </c>
      <c r="L296" s="2" t="inlineStr">
        <is>
          <t>2026-09-20T01:43:21.108Z</t>
        </is>
      </c>
    </row>
    <row r="297">
      <c r="A297" s="2" t="inlineStr">
        <is>
          <t>20600719361</t>
        </is>
      </c>
      <c r="B297" s="2" t="inlineStr">
        <is>
          <t>ASOCIACION AGROECOLOGICA AVANCC</t>
        </is>
      </c>
      <c r="C297" s="2" t="inlineStr">
        <is>
          <t>ASOCIACION</t>
        </is>
      </c>
      <c r="D297" s="2" t="inlineStr">
        <is>
          <t>BAJA DE OFICIO</t>
        </is>
      </c>
      <c r="E297" s="2" t="inlineStr">
        <is>
          <t>NO HABIDO</t>
        </is>
      </c>
      <c r="F297" s="2" t="inlineStr">
        <is>
          <t>JUNIN</t>
        </is>
      </c>
      <c r="G297" s="2" t="inlineStr">
        <is>
          <t>CHANCHAMAYO</t>
        </is>
      </c>
      <c r="H297" s="2" t="inlineStr">
        <is>
          <t>PICHANAQUI</t>
        </is>
      </c>
      <c r="I297" s="2" t="n"/>
      <c r="J297" s="2" t="n"/>
      <c r="K297" s="2" t="n"/>
      <c r="L297" s="2" t="inlineStr">
        <is>
          <t>2026-09-20T01:43:21.108Z</t>
        </is>
      </c>
    </row>
    <row r="298">
      <c r="A298" s="2" t="inlineStr">
        <is>
          <t>20600720733</t>
        </is>
      </c>
      <c r="B298" s="2" t="inlineStr">
        <is>
          <t>COOPERATIVA AGRARIA VALLE DEL MONZON CAV MONZON</t>
        </is>
      </c>
      <c r="C298" s="2" t="inlineStr">
        <is>
          <t>COOPERATIVAS, SAIS, CAPS</t>
        </is>
      </c>
      <c r="D298" s="2" t="inlineStr">
        <is>
          <t>ACTIVO</t>
        </is>
      </c>
      <c r="E298" s="2" t="inlineStr">
        <is>
          <t>HABIDO</t>
        </is>
      </c>
      <c r="F298" s="2" t="inlineStr">
        <is>
          <t>HUANUCO</t>
        </is>
      </c>
      <c r="G298" s="2" t="inlineStr">
        <is>
          <t>HUAMALIES</t>
        </is>
      </c>
      <c r="H298" s="2" t="inlineStr">
        <is>
          <t>MONZON</t>
        </is>
      </c>
      <c r="I298" s="2" t="n"/>
      <c r="J298" s="2" t="n"/>
      <c r="K298" s="2" t="inlineStr">
        <is>
          <t>S1256803</t>
        </is>
      </c>
      <c r="L298" s="2" t="inlineStr">
        <is>
          <t>2026-09-20T01:43:21.108Z</t>
        </is>
      </c>
    </row>
    <row r="299">
      <c r="A299" s="2" t="inlineStr">
        <is>
          <t>20600726596</t>
        </is>
      </c>
      <c r="B299" s="2" t="inlineStr">
        <is>
          <t>ASOCIACION DE PRODUCTORES AGROPECUARIOS DE LA PLANTA SAN FRANCISCO SINTIMAYO</t>
        </is>
      </c>
      <c r="C299" s="2" t="inlineStr">
        <is>
          <t>ASOCIACION</t>
        </is>
      </c>
      <c r="D299" s="2" t="inlineStr">
        <is>
          <t>BAJA DE OFICIO</t>
        </is>
      </c>
      <c r="E299" s="2" t="inlineStr">
        <is>
          <t>HABIDO</t>
        </is>
      </c>
      <c r="F299" s="2" t="inlineStr">
        <is>
          <t>PUNO</t>
        </is>
      </c>
      <c r="G299" s="2" t="inlineStr">
        <is>
          <t>LAMPA</t>
        </is>
      </c>
      <c r="H299" s="2" t="inlineStr">
        <is>
          <t>PUCARA</t>
        </is>
      </c>
      <c r="I299" s="2" t="n"/>
      <c r="J299" s="2" t="n"/>
      <c r="K299" s="2" t="n"/>
      <c r="L299" s="2" t="inlineStr">
        <is>
          <t>2026-09-20T01:43:21.108Z</t>
        </is>
      </c>
    </row>
    <row r="300">
      <c r="A300" s="2" t="inlineStr">
        <is>
          <t>20600727363</t>
        </is>
      </c>
      <c r="B300" s="2" t="inlineStr">
        <is>
          <t>COORDINADORA DE PRODUCTORES DE CUYES VALLE DEL MANTARO PROCUY MANTARO</t>
        </is>
      </c>
      <c r="C300" s="2" t="inlineStr">
        <is>
          <t>ASOCIACION</t>
        </is>
      </c>
      <c r="D300" s="2" t="inlineStr">
        <is>
          <t>BAJA DE OFICIO</t>
        </is>
      </c>
      <c r="E300" s="2" t="inlineStr">
        <is>
          <t>HABIDO</t>
        </is>
      </c>
      <c r="F300" s="2" t="inlineStr">
        <is>
          <t>JUNIN</t>
        </is>
      </c>
      <c r="G300" s="2" t="inlineStr">
        <is>
          <t>JAUJA</t>
        </is>
      </c>
      <c r="H300" s="2" t="inlineStr">
        <is>
          <t>ATAURA</t>
        </is>
      </c>
      <c r="I300" s="2" t="n"/>
      <c r="J300" s="2" t="n"/>
      <c r="K300" s="2" t="n"/>
      <c r="L300" s="2" t="inlineStr">
        <is>
          <t>2026-09-20T01:43:21.108Z</t>
        </is>
      </c>
    </row>
    <row r="301">
      <c r="A301" s="2" t="inlineStr">
        <is>
          <t>20600785541</t>
        </is>
      </c>
      <c r="B301" s="2" t="inlineStr">
        <is>
          <t>ASOCIACION DE PRODUCTORES CAFETALEROS ANDINOS SIERRA VERDE</t>
        </is>
      </c>
      <c r="C301" s="2" t="inlineStr">
        <is>
          <t>ASOCIACION</t>
        </is>
      </c>
      <c r="D301" s="2" t="inlineStr">
        <is>
          <t>ACTIVO</t>
        </is>
      </c>
      <c r="E301" s="2" t="inlineStr">
        <is>
          <t>HABIDO</t>
        </is>
      </c>
      <c r="F301" s="2" t="inlineStr">
        <is>
          <t>CAJAMARCA</t>
        </is>
      </c>
      <c r="G301" s="2" t="inlineStr">
        <is>
          <t>JAEN</t>
        </is>
      </c>
      <c r="H301" s="2" t="inlineStr">
        <is>
          <t>JAEN</t>
        </is>
      </c>
      <c r="I301" s="2" t="n"/>
      <c r="J301" s="2" t="n"/>
      <c r="K301" s="2" t="n"/>
      <c r="L301" s="2" t="inlineStr">
        <is>
          <t>2026-09-20T01:43:21.108Z</t>
        </is>
      </c>
    </row>
    <row r="302">
      <c r="A302" s="2" t="inlineStr">
        <is>
          <t>20600796055</t>
        </is>
      </c>
      <c r="B302" s="2" t="inlineStr">
        <is>
          <t>ASOCIACION MULTI PRODUCTORES LA PROSPERIDAD DE VALLE PICHANAKI - APROVE PICHANAKI</t>
        </is>
      </c>
      <c r="C302" s="2" t="inlineStr">
        <is>
          <t>ASOCIACION</t>
        </is>
      </c>
      <c r="D302" s="2" t="inlineStr">
        <is>
          <t>BAJA DE OFICIO</t>
        </is>
      </c>
      <c r="E302" s="2" t="inlineStr">
        <is>
          <t>HABIDO</t>
        </is>
      </c>
      <c r="F302" s="2" t="inlineStr">
        <is>
          <t>JUNIN</t>
        </is>
      </c>
      <c r="G302" s="2" t="inlineStr">
        <is>
          <t>CHANCHAMAYO</t>
        </is>
      </c>
      <c r="H302" s="2" t="inlineStr">
        <is>
          <t>PERENE</t>
        </is>
      </c>
      <c r="I302" s="2" t="n"/>
      <c r="J302" s="2" t="n"/>
      <c r="K302" s="2" t="n"/>
      <c r="L302" s="2" t="inlineStr">
        <is>
          <t>2026-09-20T01:43:21.108Z</t>
        </is>
      </c>
    </row>
    <row r="303">
      <c r="A303" s="2" t="inlineStr">
        <is>
          <t>20600796268</t>
        </is>
      </c>
      <c r="B303" s="2" t="inlineStr">
        <is>
          <t>ASOCIACION DE CRIADORES DE ALPACA Y LLAMAS SPAR PITUMARCA</t>
        </is>
      </c>
      <c r="C303" s="2" t="inlineStr">
        <is>
          <t>ASOCIACION</t>
        </is>
      </c>
      <c r="D303" s="2" t="inlineStr">
        <is>
          <t>BAJA DE OFICIO</t>
        </is>
      </c>
      <c r="E303" s="2" t="inlineStr">
        <is>
          <t>HABIDO</t>
        </is>
      </c>
      <c r="F303" s="2" t="inlineStr">
        <is>
          <t>CUSCO</t>
        </is>
      </c>
      <c r="G303" s="2" t="inlineStr">
        <is>
          <t>CANCHIS</t>
        </is>
      </c>
      <c r="H303" s="2" t="inlineStr">
        <is>
          <t>PITUMARCA</t>
        </is>
      </c>
      <c r="I303" s="2" t="n"/>
      <c r="J303" s="2" t="n"/>
      <c r="K303" s="2" t="n"/>
      <c r="L303" s="2" t="inlineStr">
        <is>
          <t>2026-09-20T01:43:21.108Z</t>
        </is>
      </c>
    </row>
    <row r="304">
      <c r="A304" s="2" t="inlineStr">
        <is>
          <t>20600796683</t>
        </is>
      </c>
      <c r="B304" s="2" t="inlineStr">
        <is>
          <t>ASOCIACION DE PRODUCTORES DE CACAO SAN FRANCISCO MADRE DE DIOS</t>
        </is>
      </c>
      <c r="C304" s="2" t="inlineStr">
        <is>
          <t>ASOCIACION</t>
        </is>
      </c>
      <c r="D304" s="2" t="inlineStr">
        <is>
          <t>ACTIVO</t>
        </is>
      </c>
      <c r="E304" s="2" t="inlineStr">
        <is>
          <t>HABIDO</t>
        </is>
      </c>
      <c r="F304" s="2" t="inlineStr">
        <is>
          <t>MADRE DE DIOS</t>
        </is>
      </c>
      <c r="G304" s="2" t="inlineStr">
        <is>
          <t>TAMBOPATA</t>
        </is>
      </c>
      <c r="H304" s="2" t="inlineStr">
        <is>
          <t>TAMBOPATA</t>
        </is>
      </c>
      <c r="I304" s="2" t="inlineStr">
        <is>
          <t>944505687</t>
        </is>
      </c>
      <c r="J304" s="2" t="inlineStr">
        <is>
          <t>cacaoterossanfrancisco@gmail.com</t>
        </is>
      </c>
      <c r="K304" s="2" t="inlineStr">
        <is>
          <t>S1090780</t>
        </is>
      </c>
      <c r="L304" s="2" t="inlineStr">
        <is>
          <t>2026-09-20T01:43:21.108Z</t>
        </is>
      </c>
    </row>
    <row r="305">
      <c r="A305" s="2" t="inlineStr">
        <is>
          <t>20600796721</t>
        </is>
      </c>
      <c r="B305" s="2" t="inlineStr">
        <is>
          <t>ASOCIACIÓN DE PRODUCTORES AMAZONAS - ALTO MAYO</t>
        </is>
      </c>
      <c r="C305" s="2" t="inlineStr">
        <is>
          <t>ASOCIACION</t>
        </is>
      </c>
      <c r="D305" s="2" t="inlineStr">
        <is>
          <t>ACTIVO</t>
        </is>
      </c>
      <c r="E305" s="2" t="inlineStr">
        <is>
          <t>HABIDO</t>
        </is>
      </c>
      <c r="F305" s="2" t="inlineStr">
        <is>
          <t>SAN MARTIN</t>
        </is>
      </c>
      <c r="G305" s="2" t="inlineStr">
        <is>
          <t>MOYOBAMBA</t>
        </is>
      </c>
      <c r="H305" s="2" t="inlineStr">
        <is>
          <t>SORITOR</t>
        </is>
      </c>
      <c r="I305" s="2" t="n"/>
      <c r="J305" s="2" t="n"/>
      <c r="K305" s="2" t="n"/>
      <c r="L305" s="2" t="inlineStr">
        <is>
          <t>2026-09-20T01:43:21.108Z</t>
        </is>
      </c>
    </row>
    <row r="306">
      <c r="A306" s="2" t="inlineStr">
        <is>
          <t>20600801661</t>
        </is>
      </c>
      <c r="B306" s="2" t="inlineStr">
        <is>
          <t>COPAISEG SAN ROMAN LTDA</t>
        </is>
      </c>
      <c r="C306" s="2" t="inlineStr">
        <is>
          <t>COOPERATIVAS, SAIS, CAPS</t>
        </is>
      </c>
      <c r="D306" s="2" t="inlineStr">
        <is>
          <t>ACTIVO</t>
        </is>
      </c>
      <c r="E306" s="2" t="inlineStr">
        <is>
          <t>HABIDO</t>
        </is>
      </c>
      <c r="F306" s="2" t="inlineStr">
        <is>
          <t>PUNO</t>
        </is>
      </c>
      <c r="G306" s="2" t="inlineStr">
        <is>
          <t>SAN ROMAN</t>
        </is>
      </c>
      <c r="H306" s="2" t="inlineStr">
        <is>
          <t>CABANA</t>
        </is>
      </c>
      <c r="I306" s="2" t="inlineStr">
        <is>
          <t>051330952</t>
        </is>
      </c>
      <c r="J306" s="2" t="inlineStr">
        <is>
          <t>copaisegsanroman@gmail.com</t>
        </is>
      </c>
      <c r="K306" s="2" t="inlineStr">
        <is>
          <t>S1395242</t>
        </is>
      </c>
      <c r="L306" s="2" t="inlineStr">
        <is>
          <t>2026-09-20T01:43:21.108Z</t>
        </is>
      </c>
    </row>
    <row r="307">
      <c r="A307" s="2" t="inlineStr">
        <is>
          <t>20600836995</t>
        </is>
      </c>
      <c r="B307" s="2" t="inlineStr">
        <is>
          <t>ASOCIACION DE PRODUCTORES AGROPECUARIOS SAN RAFAEL DE PIPISH CHALLANA - CHINCHAO</t>
        </is>
      </c>
      <c r="C307" s="2" t="inlineStr">
        <is>
          <t>ASOCIACION</t>
        </is>
      </c>
      <c r="D307" s="2" t="inlineStr">
        <is>
          <t>ACTIVO</t>
        </is>
      </c>
      <c r="E307" s="2" t="inlineStr">
        <is>
          <t>HABIDO</t>
        </is>
      </c>
      <c r="F307" s="2" t="inlineStr">
        <is>
          <t>HUANUCO</t>
        </is>
      </c>
      <c r="G307" s="2" t="inlineStr">
        <is>
          <t>HUANUCO</t>
        </is>
      </c>
      <c r="H307" s="2" t="inlineStr">
        <is>
          <t>CHINCHAO</t>
        </is>
      </c>
      <c r="I307" s="2" t="n"/>
      <c r="J307" s="2" t="n"/>
      <c r="K307" s="2" t="n"/>
      <c r="L307" s="2" t="inlineStr">
        <is>
          <t>2026-09-20T01:43:21.108Z</t>
        </is>
      </c>
    </row>
    <row r="308">
      <c r="A308" s="2" t="inlineStr">
        <is>
          <t>20600838947</t>
        </is>
      </c>
      <c r="B308" s="2" t="inlineStr">
        <is>
          <t>PRODUCTOS LACTEOS AREQUIPA S.A.</t>
        </is>
      </c>
      <c r="C308" s="2" t="inlineStr">
        <is>
          <t>SOCIEDAD ANONIMA</t>
        </is>
      </c>
      <c r="D308" s="2" t="inlineStr">
        <is>
          <t>ACTIVO</t>
        </is>
      </c>
      <c r="E308" s="2" t="inlineStr">
        <is>
          <t>HABIDO</t>
        </is>
      </c>
      <c r="F308" s="2" t="inlineStr">
        <is>
          <t>AREQUIPA</t>
        </is>
      </c>
      <c r="G308" s="2" t="inlineStr">
        <is>
          <t>CAYLLOMA</t>
        </is>
      </c>
      <c r="H308" s="2" t="inlineStr">
        <is>
          <t>MAJES</t>
        </is>
      </c>
      <c r="I308" s="2" t="inlineStr">
        <is>
          <t>967722485</t>
        </is>
      </c>
      <c r="J308" s="2" t="inlineStr">
        <is>
          <t>plantaqueseraaspam@gmail.com</t>
        </is>
      </c>
      <c r="K308" s="2" t="inlineStr">
        <is>
          <t>S1983841</t>
        </is>
      </c>
      <c r="L308" s="2" t="inlineStr">
        <is>
          <t>2026-09-20T01:43:21.108Z</t>
        </is>
      </c>
    </row>
    <row r="309">
      <c r="A309" s="2" t="inlineStr">
        <is>
          <t>20600862074</t>
        </is>
      </c>
      <c r="B309" s="2" t="inlineStr">
        <is>
          <t>ASOCIACIÓN DE PRODUCTORES DE MANZANO ORGANICO DEL DISTRITO DE PARIACOTO</t>
        </is>
      </c>
      <c r="C309" s="2" t="inlineStr">
        <is>
          <t>ASOCIACION</t>
        </is>
      </c>
      <c r="D309" s="2" t="inlineStr">
        <is>
          <t>ACTIVO</t>
        </is>
      </c>
      <c r="E309" s="2" t="inlineStr">
        <is>
          <t>HABIDO</t>
        </is>
      </c>
      <c r="F309" s="2" t="inlineStr">
        <is>
          <t>ANCASH</t>
        </is>
      </c>
      <c r="G309" s="2" t="inlineStr">
        <is>
          <t>HUARAZ</t>
        </is>
      </c>
      <c r="H309" s="2" t="inlineStr">
        <is>
          <t>PARIACOTO</t>
        </is>
      </c>
      <c r="I309" s="2" t="n"/>
      <c r="J309" s="2" t="n"/>
      <c r="K309" s="2" t="n"/>
      <c r="L309" s="2" t="inlineStr">
        <is>
          <t>2026-09-20T01:43:21.108Z</t>
        </is>
      </c>
    </row>
    <row r="310">
      <c r="A310" s="2" t="inlineStr">
        <is>
          <t>20600874919</t>
        </is>
      </c>
      <c r="B310" s="2" t="inlineStr">
        <is>
          <t>COOPERATIVA AGRARIA DE LA INTER OCEANICA LIMITADA</t>
        </is>
      </c>
      <c r="C310" s="2" t="inlineStr">
        <is>
          <t>COOPERATIVAS, SAIS, CAPS</t>
        </is>
      </c>
      <c r="D310" s="2" t="inlineStr">
        <is>
          <t>ACTIVO</t>
        </is>
      </c>
      <c r="E310" s="2" t="inlineStr">
        <is>
          <t>HABIDO</t>
        </is>
      </c>
      <c r="F310" s="2" t="inlineStr">
        <is>
          <t>MADRE DE DIOS</t>
        </is>
      </c>
      <c r="G310" s="2" t="inlineStr">
        <is>
          <t>TAMBOPATA</t>
        </is>
      </c>
      <c r="H310" s="2" t="inlineStr">
        <is>
          <t>LAS PIEDRAS</t>
        </is>
      </c>
      <c r="I310" s="2" t="n"/>
      <c r="J310" s="2" t="n"/>
      <c r="K310" s="2" t="inlineStr">
        <is>
          <t>S1474282</t>
        </is>
      </c>
      <c r="L310" s="2" t="inlineStr">
        <is>
          <t>2026-09-20T01:43:21.108Z</t>
        </is>
      </c>
    </row>
    <row r="311">
      <c r="A311" s="2" t="inlineStr">
        <is>
          <t>20600920597</t>
        </is>
      </c>
      <c r="B311" s="2" t="inlineStr">
        <is>
          <t>COOPERATIVA AGRARIA YURAQ YAKU - CAG YURAQ YAKU</t>
        </is>
      </c>
      <c r="C311" s="2" t="inlineStr">
        <is>
          <t>COOPERATIVAS, SAIS, CAPS</t>
        </is>
      </c>
      <c r="D311" s="2" t="inlineStr">
        <is>
          <t>ACTIVO</t>
        </is>
      </c>
      <c r="E311" s="2" t="inlineStr">
        <is>
          <t>HABIDO</t>
        </is>
      </c>
      <c r="F311" s="2" t="inlineStr">
        <is>
          <t>AYACUCHO</t>
        </is>
      </c>
      <c r="G311" s="2" t="inlineStr">
        <is>
          <t>LA MAR</t>
        </is>
      </c>
      <c r="H311" s="2" t="inlineStr">
        <is>
          <t>ANCHIHUAY</t>
        </is>
      </c>
      <c r="I311" s="2" t="inlineStr">
        <is>
          <t>984979705</t>
        </is>
      </c>
      <c r="J311" s="2" t="inlineStr">
        <is>
          <t>denissapardo@gmail.coM</t>
        </is>
      </c>
      <c r="K311" s="2" t="inlineStr">
        <is>
          <t>S1690158</t>
        </is>
      </c>
      <c r="L311" s="2" t="inlineStr">
        <is>
          <t>2026-09-20T01:43:21.108Z</t>
        </is>
      </c>
    </row>
    <row r="312">
      <c r="A312" s="2" t="inlineStr">
        <is>
          <t>20600964080</t>
        </is>
      </c>
      <c r="B312" s="2" t="inlineStr">
        <is>
          <t>ASOCIACION DE AGRICULTORES KERGUERANOS</t>
        </is>
      </c>
      <c r="C312" s="2" t="inlineStr">
        <is>
          <t>ASOCIACION</t>
        </is>
      </c>
      <c r="D312" s="2" t="inlineStr">
        <is>
          <t>ACTIVO</t>
        </is>
      </c>
      <c r="E312" s="2" t="inlineStr">
        <is>
          <t>HABIDO</t>
        </is>
      </c>
      <c r="F312" s="2" t="inlineStr">
        <is>
          <t>LAMBAYEQUE</t>
        </is>
      </c>
      <c r="G312" s="2" t="inlineStr">
        <is>
          <t>LAMBAYEQUE</t>
        </is>
      </c>
      <c r="H312" s="2" t="inlineStr">
        <is>
          <t>SALAS</t>
        </is>
      </c>
      <c r="I312" s="2" t="n"/>
      <c r="J312" s="2" t="n"/>
      <c r="K312" s="2" t="n"/>
      <c r="L312" s="2" t="inlineStr">
        <is>
          <t>2026-09-20T01:43:21.108Z</t>
        </is>
      </c>
    </row>
    <row r="313">
      <c r="A313" s="2" t="inlineStr">
        <is>
          <t>20600998847</t>
        </is>
      </c>
      <c r="B313" s="2" t="inlineStr">
        <is>
          <t>COOPERATIVA AGROINDUSTRIAL TIERRA ANDINA APURIMAC LTDA - CATAA LTDA</t>
        </is>
      </c>
      <c r="C313" s="2" t="inlineStr">
        <is>
          <t>COOPERATIVAS, SAIS, CAPS</t>
        </is>
      </c>
      <c r="D313" s="2" t="inlineStr">
        <is>
          <t>SUSPENSION TEMPORAL</t>
        </is>
      </c>
      <c r="E313" s="2" t="inlineStr">
        <is>
          <t>HABIDO</t>
        </is>
      </c>
      <c r="F313" s="2" t="inlineStr">
        <is>
          <t>APURIMAC</t>
        </is>
      </c>
      <c r="G313" s="2" t="inlineStr">
        <is>
          <t>ANDAHUAYLAS</t>
        </is>
      </c>
      <c r="H313" s="2" t="inlineStr">
        <is>
          <t>ANDAHUAYLAS</t>
        </is>
      </c>
      <c r="I313" s="2" t="n"/>
      <c r="J313" s="2" t="n"/>
      <c r="K313" s="2" t="n"/>
      <c r="L313" s="2" t="inlineStr">
        <is>
          <t>2026-09-20T01:43:21.108Z</t>
        </is>
      </c>
    </row>
    <row r="314">
      <c r="A314" s="2" t="inlineStr">
        <is>
          <t>20601006368</t>
        </is>
      </c>
      <c r="B314" s="2" t="inlineStr">
        <is>
          <t>COOPERATIVA AGRARIA DE SERVICIOS MULTIPLES SUR ANDINO - COOPSUR</t>
        </is>
      </c>
      <c r="C314" s="2" t="inlineStr">
        <is>
          <t>COOPERATIVAS, SAIS, CAPS</t>
        </is>
      </c>
      <c r="D314" s="2" t="inlineStr">
        <is>
          <t>ACTIVO</t>
        </is>
      </c>
      <c r="E314" s="2" t="inlineStr">
        <is>
          <t>HABIDO</t>
        </is>
      </c>
      <c r="F314" s="2" t="inlineStr">
        <is>
          <t>APURIMAC</t>
        </is>
      </c>
      <c r="G314" s="2" t="inlineStr">
        <is>
          <t>ANDAHUAYLAS</t>
        </is>
      </c>
      <c r="H314" s="2" t="inlineStr">
        <is>
          <t>SAN JERONIMO</t>
        </is>
      </c>
      <c r="I314" s="2" t="inlineStr">
        <is>
          <t>965888797</t>
        </is>
      </c>
      <c r="J314" s="2" t="inlineStr">
        <is>
          <t>eduardicidio99@gmail.com</t>
        </is>
      </c>
      <c r="K314" s="2" t="inlineStr">
        <is>
          <t>S1281063</t>
        </is>
      </c>
      <c r="L314" s="2" t="inlineStr">
        <is>
          <t>2026-09-20T01:43:21.108Z</t>
        </is>
      </c>
    </row>
    <row r="315">
      <c r="A315" s="2" t="inlineStr">
        <is>
          <t>20601022444</t>
        </is>
      </c>
      <c r="B315" s="2" t="inlineStr">
        <is>
          <t>CORPORACION GANADERA RAMIREZ SOCIEDAD ANONIMA CERRADA</t>
        </is>
      </c>
      <c r="C315" s="2" t="inlineStr">
        <is>
          <t>SOCIEDAD ANONIMA CERRADA</t>
        </is>
      </c>
      <c r="D315" s="2" t="inlineStr">
        <is>
          <t>ACTIVO</t>
        </is>
      </c>
      <c r="E315" s="2" t="inlineStr">
        <is>
          <t>HABIDO</t>
        </is>
      </c>
      <c r="F315" s="2" t="inlineStr">
        <is>
          <t>PUNO</t>
        </is>
      </c>
      <c r="G315" s="2" t="inlineStr">
        <is>
          <t>SAN ROMAN</t>
        </is>
      </c>
      <c r="H315" s="2" t="inlineStr">
        <is>
          <t>JULIACA</t>
        </is>
      </c>
      <c r="I315" s="2" t="n"/>
      <c r="J315" s="2" t="n"/>
      <c r="K315" s="2" t="n"/>
      <c r="L315" s="2" t="inlineStr">
        <is>
          <t>2026-09-20T01:43:21.108Z</t>
        </is>
      </c>
    </row>
    <row r="316">
      <c r="A316" s="2" t="inlineStr">
        <is>
          <t>20601041830</t>
        </is>
      </c>
      <c r="B316" s="2" t="inlineStr">
        <is>
          <t>ASOCIACION DE MUJERES PRODUCTORAS DE FLOR BLANCA</t>
        </is>
      </c>
      <c r="C316" s="2" t="inlineStr">
        <is>
          <t>ASOCIACION</t>
        </is>
      </c>
      <c r="D316" s="2" t="inlineStr">
        <is>
          <t>ACTIVO</t>
        </is>
      </c>
      <c r="E316" s="2" t="inlineStr">
        <is>
          <t>HABIDO</t>
        </is>
      </c>
      <c r="F316" s="2" t="inlineStr">
        <is>
          <t>HUANCAVELICA</t>
        </is>
      </c>
      <c r="G316" s="2" t="inlineStr">
        <is>
          <t>ACOBAMBA</t>
        </is>
      </c>
      <c r="H316" s="2" t="inlineStr">
        <is>
          <t>ROSARIO</t>
        </is>
      </c>
      <c r="I316" s="2" t="inlineStr">
        <is>
          <t>950571212</t>
        </is>
      </c>
      <c r="J316" s="2" t="inlineStr">
        <is>
          <t>asociacionflorblanca@hotmail.com</t>
        </is>
      </c>
      <c r="K316" s="2" t="inlineStr">
        <is>
          <t>S1582817</t>
        </is>
      </c>
      <c r="L316" s="2" t="inlineStr">
        <is>
          <t>2026-09-20T01:43:21.108Z</t>
        </is>
      </c>
    </row>
    <row r="317">
      <c r="A317" s="2" t="inlineStr">
        <is>
          <t>20601043212</t>
        </is>
      </c>
      <c r="B317" s="2" t="inlineStr">
        <is>
          <t>ASOCIACION AGROPECUARIA JATUN ÑAN-CCARHUANCHO</t>
        </is>
      </c>
      <c r="C317" s="2" t="inlineStr">
        <is>
          <t>ASOCIACION</t>
        </is>
      </c>
      <c r="D317" s="2" t="inlineStr">
        <is>
          <t>BAJA DE OFICIO</t>
        </is>
      </c>
      <c r="E317" s="2" t="inlineStr">
        <is>
          <t>HABIDO</t>
        </is>
      </c>
      <c r="F317" s="2" t="inlineStr">
        <is>
          <t>HUANCAVELICA</t>
        </is>
      </c>
      <c r="G317" s="2" t="inlineStr">
        <is>
          <t>HUANCAVELICA</t>
        </is>
      </c>
      <c r="H317" s="2" t="inlineStr">
        <is>
          <t>HUANCAVELICA</t>
        </is>
      </c>
      <c r="I317" s="2" t="n"/>
      <c r="J317" s="2" t="n"/>
      <c r="K317" s="2" t="n"/>
      <c r="L317" s="2" t="inlineStr">
        <is>
          <t>2026-09-20T01:43:21.108Z</t>
        </is>
      </c>
    </row>
    <row r="318">
      <c r="A318" s="2" t="inlineStr">
        <is>
          <t>20601067146</t>
        </is>
      </c>
      <c r="B318" s="2" t="inlineStr">
        <is>
          <t>COOPERATIVA AGRARIA INDUSTRIAL MONTE ALEGRE - REGION UCAYALI (CAIMARU)</t>
        </is>
      </c>
      <c r="C318" s="2" t="inlineStr">
        <is>
          <t>COOPERATIVAS, SAIS, CAPS</t>
        </is>
      </c>
      <c r="D318" s="2" t="inlineStr">
        <is>
          <t>SUSPENSION TEMPORAL</t>
        </is>
      </c>
      <c r="E318" s="2" t="inlineStr">
        <is>
          <t>HABIDO</t>
        </is>
      </c>
      <c r="F318" s="2" t="inlineStr">
        <is>
          <t>UCAYALI</t>
        </is>
      </c>
      <c r="G318" s="2" t="inlineStr">
        <is>
          <t>PADRE ABAD</t>
        </is>
      </c>
      <c r="H318" s="2" t="inlineStr">
        <is>
          <t>NESHUYA</t>
        </is>
      </c>
      <c r="I318" s="2" t="n"/>
      <c r="J318" s="2" t="n"/>
      <c r="K318" s="2" t="n"/>
      <c r="L318" s="2" t="inlineStr">
        <is>
          <t>2026-09-20T01:43:21.108Z</t>
        </is>
      </c>
    </row>
    <row r="319">
      <c r="A319" s="2" t="inlineStr">
        <is>
          <t>20601074843</t>
        </is>
      </c>
      <c r="B319" s="2" t="inlineStr">
        <is>
          <t>ASOCIACION DE MUJERES ALLIN LLAMKAY</t>
        </is>
      </c>
      <c r="C319" s="2" t="inlineStr">
        <is>
          <t>ASOCIACION</t>
        </is>
      </c>
      <c r="D319" s="2" t="inlineStr">
        <is>
          <t>BAJA PROV. POR OFICIO</t>
        </is>
      </c>
      <c r="E319" s="2" t="inlineStr">
        <is>
          <t>HABIDO</t>
        </is>
      </c>
      <c r="F319" s="2" t="inlineStr">
        <is>
          <t>HUANCAVELICA</t>
        </is>
      </c>
      <c r="G319" s="2" t="inlineStr">
        <is>
          <t>ACOBAMBA</t>
        </is>
      </c>
      <c r="H319" s="2" t="inlineStr">
        <is>
          <t>ACOBAMBA</t>
        </is>
      </c>
      <c r="I319" s="2" t="n"/>
      <c r="J319" s="2" t="n"/>
      <c r="K319" s="2" t="n"/>
      <c r="L319" s="2" t="inlineStr">
        <is>
          <t>2026-09-20T01:43:21.108Z</t>
        </is>
      </c>
    </row>
    <row r="320">
      <c r="A320" s="2" t="inlineStr">
        <is>
          <t>20601106699</t>
        </is>
      </c>
      <c r="B320" s="2" t="inlineStr">
        <is>
          <t>COOPERATIVA AGRARIA DE PRODUCTOS BIO ORGANICOS Y GRANOS ANDINOS DE VIRACO - COOPRORGANIC</t>
        </is>
      </c>
      <c r="C320" s="2" t="inlineStr">
        <is>
          <t>COOPERATIVAS, SAIS, CAPS</t>
        </is>
      </c>
      <c r="D320" s="2" t="inlineStr">
        <is>
          <t>ACTIVO</t>
        </is>
      </c>
      <c r="E320" s="2" t="inlineStr">
        <is>
          <t>HABIDO</t>
        </is>
      </c>
      <c r="F320" s="2" t="inlineStr">
        <is>
          <t>AREQUIPA</t>
        </is>
      </c>
      <c r="G320" s="2" t="inlineStr">
        <is>
          <t>CASTILLA</t>
        </is>
      </c>
      <c r="H320" s="2" t="inlineStr">
        <is>
          <t>VIRACO</t>
        </is>
      </c>
      <c r="I320" s="2" t="n"/>
      <c r="J320" s="2" t="n"/>
      <c r="K320" s="2" t="n"/>
      <c r="L320" s="2" t="inlineStr">
        <is>
          <t>2026-09-20T01:43:21.108Z</t>
        </is>
      </c>
    </row>
    <row r="321">
      <c r="A321" s="2" t="inlineStr">
        <is>
          <t>20601119316</t>
        </is>
      </c>
      <c r="B321" s="2" t="inlineStr">
        <is>
          <t>COOPERATIVA DE PRODUCTORES DE CACAO FINO Y DE AROMA</t>
        </is>
      </c>
      <c r="C321" s="2" t="inlineStr">
        <is>
          <t>COOPERATIVAS, SAIS, CAPS</t>
        </is>
      </c>
      <c r="D321" s="2" t="inlineStr">
        <is>
          <t>ACTIVO</t>
        </is>
      </c>
      <c r="E321" s="2" t="inlineStr">
        <is>
          <t>HABIDO</t>
        </is>
      </c>
      <c r="F321" s="2" t="inlineStr">
        <is>
          <t>UCAYALI</t>
        </is>
      </c>
      <c r="G321" s="2" t="inlineStr">
        <is>
          <t>PADRE ABAD</t>
        </is>
      </c>
      <c r="H321" s="2" t="inlineStr">
        <is>
          <t>PADRE ABAD</t>
        </is>
      </c>
      <c r="I321" s="2" t="n"/>
      <c r="J321" s="2" t="n"/>
      <c r="K321" s="2" t="n"/>
      <c r="L321" s="2" t="inlineStr">
        <is>
          <t>2026-09-20T01:43:21.108Z</t>
        </is>
      </c>
    </row>
    <row r="322">
      <c r="A322" s="2" t="inlineStr">
        <is>
          <t>20601125715</t>
        </is>
      </c>
      <c r="B322" s="2" t="inlineStr">
        <is>
          <t>COOPERATIVA AGRARIA ECOLOGICA MARKAHUAMACHUCO</t>
        </is>
      </c>
      <c r="C322" s="2" t="inlineStr">
        <is>
          <t>COOPERATIVAS, SAIS, CAPS</t>
        </is>
      </c>
      <c r="D322" s="2" t="inlineStr">
        <is>
          <t>ACTIVO</t>
        </is>
      </c>
      <c r="E322" s="2" t="inlineStr">
        <is>
          <t>HABIDO</t>
        </is>
      </c>
      <c r="F322" s="2" t="inlineStr">
        <is>
          <t>LA LIBERTAD</t>
        </is>
      </c>
      <c r="G322" s="2" t="inlineStr">
        <is>
          <t>SANCHEZ CARRION</t>
        </is>
      </c>
      <c r="H322" s="2" t="inlineStr">
        <is>
          <t>HUAMACHUCO</t>
        </is>
      </c>
      <c r="I322" s="2" t="n"/>
      <c r="J322" s="2" t="n"/>
      <c r="K322" s="2" t="inlineStr">
        <is>
          <t>S3106112</t>
        </is>
      </c>
      <c r="L322" s="2" t="inlineStr">
        <is>
          <t>2026-09-20T01:43:21.108Z</t>
        </is>
      </c>
    </row>
    <row r="323">
      <c r="A323" s="2" t="inlineStr">
        <is>
          <t>20601154499</t>
        </is>
      </c>
      <c r="B323" s="2" t="inlineStr">
        <is>
          <t>GRUPO ORO MUNDO SOCIEDAD COMERCIAL DE RESPONSABILIDAD LIMITADA - GRUP. OROMUN S.R.L.</t>
        </is>
      </c>
      <c r="C323" s="2" t="inlineStr">
        <is>
          <t>SOC.COM.RESPONS. LTDA</t>
        </is>
      </c>
      <c r="D323" s="2" t="inlineStr">
        <is>
          <t>ACTIVO</t>
        </is>
      </c>
      <c r="E323" s="2" t="inlineStr">
        <is>
          <t>HABIDO</t>
        </is>
      </c>
      <c r="F323" s="2" t="inlineStr">
        <is>
          <t>TACNA</t>
        </is>
      </c>
      <c r="G323" s="2" t="inlineStr">
        <is>
          <t>TARATA</t>
        </is>
      </c>
      <c r="H323" s="2" t="inlineStr">
        <is>
          <t>ESTIQUE</t>
        </is>
      </c>
      <c r="I323" s="2" t="n"/>
      <c r="J323" s="2" t="n"/>
      <c r="K323" s="2" t="inlineStr">
        <is>
          <t>S1573759</t>
        </is>
      </c>
      <c r="L323" s="2" t="inlineStr">
        <is>
          <t>2026-09-20T01:43:21.108Z</t>
        </is>
      </c>
    </row>
    <row r="324">
      <c r="A324" s="2" t="inlineStr">
        <is>
          <t>20601186986</t>
        </is>
      </c>
      <c r="B324" s="2" t="inlineStr">
        <is>
          <t>COOPERATIVA AGRARIA LOS AMBIENTALISTAS LTDA</t>
        </is>
      </c>
      <c r="C324" s="2" t="inlineStr">
        <is>
          <t>COOPERATIVAS, SAIS, CAPS</t>
        </is>
      </c>
      <c r="D324" s="2" t="inlineStr">
        <is>
          <t>ACTIVO</t>
        </is>
      </c>
      <c r="E324" s="2" t="inlineStr">
        <is>
          <t>NO HABIDO</t>
        </is>
      </c>
      <c r="F324" s="2" t="inlineStr">
        <is>
          <t>CAJAMARCA</t>
        </is>
      </c>
      <c r="G324" s="2" t="inlineStr">
        <is>
          <t>JAEN</t>
        </is>
      </c>
      <c r="H324" s="2" t="inlineStr">
        <is>
          <t>JAEN</t>
        </is>
      </c>
      <c r="I324" s="2" t="n"/>
      <c r="J324" s="2" t="n"/>
      <c r="K324" s="2" t="n"/>
      <c r="L324" s="2" t="inlineStr">
        <is>
          <t>2026-09-20T01:43:21.108Z</t>
        </is>
      </c>
    </row>
    <row r="325">
      <c r="A325" s="2" t="inlineStr">
        <is>
          <t>20601209811</t>
        </is>
      </c>
      <c r="B325" s="2" t="inlineStr">
        <is>
          <t>ASOCIACION DE PRODUCTORES AGROPECUARIOS Y DESTILADOS NUEVO HORIZONTE HUALLANCHI - APROAGRHU</t>
        </is>
      </c>
      <c r="C325" s="2" t="inlineStr">
        <is>
          <t>ASOCIACION</t>
        </is>
      </c>
      <c r="D325" s="2" t="inlineStr">
        <is>
          <t>ACTIVO</t>
        </is>
      </c>
      <c r="E325" s="2" t="inlineStr">
        <is>
          <t>HABIDO</t>
        </is>
      </c>
      <c r="F325" s="2" t="inlineStr">
        <is>
          <t>LIMA</t>
        </is>
      </c>
      <c r="G325" s="2" t="inlineStr">
        <is>
          <t>HUAROCHIRI</t>
        </is>
      </c>
      <c r="H325" s="2" t="inlineStr">
        <is>
          <t>SANTO DOMINGO DE LOS OLLEROS</t>
        </is>
      </c>
      <c r="I325" s="2" t="n"/>
      <c r="J325" s="2" t="n"/>
      <c r="K325" s="2" t="n"/>
      <c r="L325" s="2" t="inlineStr">
        <is>
          <t>2026-09-20T01:43:21.108Z</t>
        </is>
      </c>
    </row>
    <row r="326">
      <c r="A326" s="2" t="inlineStr">
        <is>
          <t>20601306485</t>
        </is>
      </c>
      <c r="B326" s="2" t="inlineStr">
        <is>
          <t>ASOCIACION DE PRODUCTORES AGROPECUARIOS MI HUAYLILLAS DEL DISTRITO DE CURGOS, PROVINCIA SANCHEZ CARR</t>
        </is>
      </c>
      <c r="C326" s="2" t="inlineStr">
        <is>
          <t>ASOCIACION</t>
        </is>
      </c>
      <c r="D326" s="2" t="inlineStr">
        <is>
          <t>ACTIVO</t>
        </is>
      </c>
      <c r="E326" s="2" t="inlineStr">
        <is>
          <t>HABIDO</t>
        </is>
      </c>
      <c r="F326" s="2" t="inlineStr">
        <is>
          <t>LA LIBERTAD</t>
        </is>
      </c>
      <c r="G326" s="2" t="inlineStr">
        <is>
          <t>SANCHEZ CARRION</t>
        </is>
      </c>
      <c r="H326" s="2" t="inlineStr">
        <is>
          <t>CURGOS</t>
        </is>
      </c>
      <c r="I326" s="2" t="n"/>
      <c r="J326" s="2" t="n"/>
      <c r="K326" s="2" t="n"/>
      <c r="L326" s="2" t="inlineStr">
        <is>
          <t>2026-09-20T01:43:21.108Z</t>
        </is>
      </c>
    </row>
    <row r="327">
      <c r="A327" s="2" t="inlineStr">
        <is>
          <t>20601320348</t>
        </is>
      </c>
      <c r="B327" s="2" t="inlineStr">
        <is>
          <t>ASOCIACION DE PRODUCTORES DE PUERTO PERU - APPP</t>
        </is>
      </c>
      <c r="C327" s="2" t="inlineStr">
        <is>
          <t>ASOCIACION</t>
        </is>
      </c>
      <c r="D327" s="2" t="inlineStr">
        <is>
          <t>ACTIVO</t>
        </is>
      </c>
      <c r="E327" s="2" t="inlineStr">
        <is>
          <t>HABIDO</t>
        </is>
      </c>
      <c r="F327" s="2" t="inlineStr">
        <is>
          <t>LORETO</t>
        </is>
      </c>
      <c r="G327" s="2" t="inlineStr">
        <is>
          <t>ALTO AMAZONAS</t>
        </is>
      </c>
      <c r="H327" s="2" t="inlineStr">
        <is>
          <t>YURIMAGUAS</t>
        </is>
      </c>
      <c r="I327" s="2" t="n"/>
      <c r="J327" s="2" t="n"/>
      <c r="K327" s="2" t="n"/>
      <c r="L327" s="2" t="inlineStr">
        <is>
          <t>2026-09-20T01:43:21.108Z</t>
        </is>
      </c>
    </row>
    <row r="328">
      <c r="A328" s="2" t="inlineStr">
        <is>
          <t>20601329159</t>
        </is>
      </c>
      <c r="B328" s="2" t="inlineStr">
        <is>
          <t>COOPERATIVA AGRARIA CAFETALERA DE LA NACION YANESHA</t>
        </is>
      </c>
      <c r="C328" s="2" t="inlineStr">
        <is>
          <t>COOPERATIVAS, SAIS, CAPS</t>
        </is>
      </c>
      <c r="D328" s="2" t="inlineStr">
        <is>
          <t>ACTIVO</t>
        </is>
      </c>
      <c r="E328" s="2" t="inlineStr">
        <is>
          <t>HABIDO</t>
        </is>
      </c>
      <c r="F328" s="2" t="inlineStr">
        <is>
          <t>PASCO</t>
        </is>
      </c>
      <c r="G328" s="2" t="inlineStr">
        <is>
          <t>OXAPAMPA</t>
        </is>
      </c>
      <c r="H328" s="2" t="inlineStr">
        <is>
          <t>VILLA RICA</t>
        </is>
      </c>
      <c r="I328" s="2" t="n"/>
      <c r="J328" s="2" t="n"/>
      <c r="K328" s="2" t="n"/>
      <c r="L328" s="2" t="inlineStr">
        <is>
          <t>2026-09-20T01:43:21.108Z</t>
        </is>
      </c>
    </row>
    <row r="329">
      <c r="A329" s="2" t="inlineStr">
        <is>
          <t>20601339090</t>
        </is>
      </c>
      <c r="B329" s="2" t="inlineStr">
        <is>
          <t>COOPERATIVA AGROINDUSTRIAL CAFETALERA CACOTERA MONZON LTDA</t>
        </is>
      </c>
      <c r="C329" s="2" t="inlineStr">
        <is>
          <t>COOPERATIVAS, SAIS, CAPS</t>
        </is>
      </c>
      <c r="D329" s="2" t="inlineStr">
        <is>
          <t>ACTIVO</t>
        </is>
      </c>
      <c r="E329" s="2" t="inlineStr">
        <is>
          <t>HABIDO</t>
        </is>
      </c>
      <c r="F329" s="2" t="inlineStr">
        <is>
          <t>HUANUCO</t>
        </is>
      </c>
      <c r="G329" s="2" t="inlineStr">
        <is>
          <t>HUAMALIES</t>
        </is>
      </c>
      <c r="H329" s="2" t="inlineStr">
        <is>
          <t>MONZON</t>
        </is>
      </c>
      <c r="I329" s="2" t="n"/>
      <c r="J329" s="2" t="n"/>
      <c r="K329" s="2" t="n"/>
      <c r="L329" s="2" t="inlineStr">
        <is>
          <t>2026-09-20T01:43:21.108Z</t>
        </is>
      </c>
    </row>
    <row r="330">
      <c r="A330" s="2" t="inlineStr">
        <is>
          <t>20601360145</t>
        </is>
      </c>
      <c r="B330" s="2" t="inlineStr">
        <is>
          <t>COOPERATIVA AGRARIA DE PRODUCCION ORGANICA SEÑOR DE HUANCA SAN SALVADOR - CAPOSH</t>
        </is>
      </c>
      <c r="C330" s="2" t="inlineStr">
        <is>
          <t>COOPERATIVAS, SAIS, CAPS</t>
        </is>
      </c>
      <c r="D330" s="2" t="inlineStr">
        <is>
          <t>ACTIVO</t>
        </is>
      </c>
      <c r="E330" s="2" t="inlineStr">
        <is>
          <t>HABIDO</t>
        </is>
      </c>
      <c r="F330" s="2" t="inlineStr">
        <is>
          <t>CUSCO</t>
        </is>
      </c>
      <c r="G330" s="2" t="inlineStr">
        <is>
          <t>CALCA</t>
        </is>
      </c>
      <c r="H330" s="2" t="inlineStr">
        <is>
          <t>SAN SALVADOR</t>
        </is>
      </c>
      <c r="I330" s="2" t="n"/>
      <c r="J330" s="2" t="n"/>
      <c r="K330" s="2" t="n"/>
      <c r="L330" s="2" t="inlineStr">
        <is>
          <t>2026-09-20T01:43:21.108Z</t>
        </is>
      </c>
    </row>
    <row r="331">
      <c r="A331" s="2" t="inlineStr">
        <is>
          <t>20601377781</t>
        </is>
      </c>
      <c r="B331" s="2" t="inlineStr">
        <is>
          <t>COOPERATIVA AGRARIA DE PRODUCTORES DEL DISTRITO DE TAMBILLO</t>
        </is>
      </c>
      <c r="C331" s="2" t="inlineStr">
        <is>
          <t>COOPERATIVAS, SAIS, CAPS</t>
        </is>
      </c>
      <c r="D331" s="2" t="inlineStr">
        <is>
          <t>ACTIVO</t>
        </is>
      </c>
      <c r="E331" s="2" t="inlineStr">
        <is>
          <t>HABIDO</t>
        </is>
      </c>
      <c r="F331" s="2" t="inlineStr">
        <is>
          <t>AYACUCHO</t>
        </is>
      </c>
      <c r="G331" s="2" t="inlineStr">
        <is>
          <t>HUAMANGA</t>
        </is>
      </c>
      <c r="H331" s="2" t="inlineStr">
        <is>
          <t>TAMBILLO</t>
        </is>
      </c>
      <c r="I331" s="2" t="n"/>
      <c r="J331" s="2" t="n"/>
      <c r="K331" s="2" t="n"/>
      <c r="L331" s="2" t="inlineStr">
        <is>
          <t>2026-09-20T01:43:21.108Z</t>
        </is>
      </c>
    </row>
    <row r="332">
      <c r="A332" s="2" t="inlineStr">
        <is>
          <t>20601427541</t>
        </is>
      </c>
      <c r="B332" s="2" t="inlineStr">
        <is>
          <t>COOPERATIVA AGRARIA ALPAQUERA DEL SUR LIMITADA - COOPAALSUR LTDA - COOPAALSUR LTDA</t>
        </is>
      </c>
      <c r="C332" s="2" t="inlineStr">
        <is>
          <t>COOPERATIVAS, SAIS, CAPS</t>
        </is>
      </c>
      <c r="D332" s="2" t="inlineStr">
        <is>
          <t>SUSPENSION TEMPORAL</t>
        </is>
      </c>
      <c r="E332" s="2" t="inlineStr">
        <is>
          <t>HABIDO</t>
        </is>
      </c>
      <c r="F332" s="2" t="inlineStr">
        <is>
          <t>CUSCO</t>
        </is>
      </c>
      <c r="G332" s="2" t="inlineStr">
        <is>
          <t>QUISPICANCHI</t>
        </is>
      </c>
      <c r="H332" s="2" t="inlineStr">
        <is>
          <t>MARCAPATA</t>
        </is>
      </c>
      <c r="I332" s="2" t="n"/>
      <c r="J332" s="2" t="n"/>
      <c r="K332" s="2" t="n"/>
      <c r="L332" s="2" t="inlineStr">
        <is>
          <t>2026-09-20T01:43:21.108Z</t>
        </is>
      </c>
    </row>
    <row r="333">
      <c r="A333" s="2" t="inlineStr">
        <is>
          <t>20601460166</t>
        </is>
      </c>
      <c r="B333" s="2" t="inlineStr">
        <is>
          <t>ASOCIACION DE PEQUEÑOS PRODUCTORES AGROPECUARIOS "25 DE DICIEMBRE"</t>
        </is>
      </c>
      <c r="C333" s="2" t="inlineStr">
        <is>
          <t>ASOCIACION</t>
        </is>
      </c>
      <c r="D333" s="2" t="inlineStr">
        <is>
          <t>BAJA DE OFICIO</t>
        </is>
      </c>
      <c r="E333" s="2" t="inlineStr">
        <is>
          <t>HABIDO</t>
        </is>
      </c>
      <c r="F333" s="2" t="inlineStr">
        <is>
          <t>PUNO</t>
        </is>
      </c>
      <c r="G333" s="2" t="inlineStr">
        <is>
          <t>LAMPA</t>
        </is>
      </c>
      <c r="H333" s="2" t="inlineStr">
        <is>
          <t>CALAPUJA</t>
        </is>
      </c>
      <c r="I333" s="2" t="n"/>
      <c r="J333" s="2" t="n"/>
      <c r="K333" s="2" t="n"/>
      <c r="L333" s="2" t="inlineStr">
        <is>
          <t>2026-09-20T01:43:21.108Z</t>
        </is>
      </c>
    </row>
    <row r="334">
      <c r="A334" s="2" t="inlineStr">
        <is>
          <t>20601537771</t>
        </is>
      </c>
      <c r="B334" s="2" t="inlineStr">
        <is>
          <t>ASOCIACION DE PRODUCTORES SOSTENIBLES EL AYNI</t>
        </is>
      </c>
      <c r="C334" s="2" t="inlineStr">
        <is>
          <t>ASOCIACION</t>
        </is>
      </c>
      <c r="D334" s="2" t="inlineStr">
        <is>
          <t>BAJA DE OFICIO</t>
        </is>
      </c>
      <c r="E334" s="2" t="inlineStr">
        <is>
          <t>HABIDO</t>
        </is>
      </c>
      <c r="F334" s="2" t="inlineStr">
        <is>
          <t>JUNIN</t>
        </is>
      </c>
      <c r="G334" s="2" t="inlineStr">
        <is>
          <t>CHANCHAMAYO</t>
        </is>
      </c>
      <c r="H334" s="2" t="inlineStr">
        <is>
          <t>PICHANAQUI</t>
        </is>
      </c>
      <c r="I334" s="2" t="n"/>
      <c r="J334" s="2" t="n"/>
      <c r="K334" s="2" t="n"/>
      <c r="L334" s="2" t="inlineStr">
        <is>
          <t>2026-09-20T01:43:21.108Z</t>
        </is>
      </c>
    </row>
    <row r="335">
      <c r="A335" s="2" t="inlineStr">
        <is>
          <t>20601547458</t>
        </is>
      </c>
      <c r="B335" s="2" t="inlineStr">
        <is>
          <t>ASOCIACION DE SEMILLARISTAS DE MAIZ CHOCLO VIRGEN DE LA MERCEDES DEL DISTRITO DE CHINGAS</t>
        </is>
      </c>
      <c r="C335" s="2" t="inlineStr">
        <is>
          <t>ASOCIACION</t>
        </is>
      </c>
      <c r="D335" s="2" t="inlineStr">
        <is>
          <t>BAJA DE OFICIO</t>
        </is>
      </c>
      <c r="E335" s="2" t="inlineStr">
        <is>
          <t>HABIDO</t>
        </is>
      </c>
      <c r="F335" s="2" t="inlineStr">
        <is>
          <t>ANCASH</t>
        </is>
      </c>
      <c r="G335" s="2" t="inlineStr">
        <is>
          <t>ANTONIO RAYMONDI</t>
        </is>
      </c>
      <c r="H335" s="2" t="inlineStr">
        <is>
          <t>CHINGAS</t>
        </is>
      </c>
      <c r="I335" s="2" t="n"/>
      <c r="J335" s="2" t="n"/>
      <c r="K335" s="2" t="n"/>
      <c r="L335" s="2" t="inlineStr">
        <is>
          <t>2026-09-20T01:43:21.108Z</t>
        </is>
      </c>
    </row>
    <row r="336">
      <c r="A336" s="2" t="inlineStr">
        <is>
          <t>20601558204</t>
        </is>
      </c>
      <c r="B336" s="2" t="inlineStr">
        <is>
          <t>COOPERATIVA AGRARIA CAFETALERA OCUMAL</t>
        </is>
      </c>
      <c r="C336" s="2" t="inlineStr">
        <is>
          <t>COOPERATIVAS, SAIS, CAPS</t>
        </is>
      </c>
      <c r="D336" s="2" t="inlineStr">
        <is>
          <t>ACTIVO</t>
        </is>
      </c>
      <c r="E336" s="2" t="inlineStr">
        <is>
          <t>HABIDO</t>
        </is>
      </c>
      <c r="F336" s="2" t="inlineStr">
        <is>
          <t>AMAZONAS</t>
        </is>
      </c>
      <c r="G336" s="2" t="inlineStr">
        <is>
          <t>LUYA</t>
        </is>
      </c>
      <c r="H336" s="2" t="inlineStr">
        <is>
          <t>OCUMAL</t>
        </is>
      </c>
      <c r="I336" s="2" t="n"/>
      <c r="J336" s="2" t="n"/>
      <c r="K336" s="2" t="n"/>
      <c r="L336" s="2" t="inlineStr">
        <is>
          <t>2026-09-20T01:43:21.108Z</t>
        </is>
      </c>
    </row>
    <row r="337">
      <c r="A337" s="2" t="inlineStr">
        <is>
          <t>20601568510</t>
        </is>
      </c>
      <c r="B337" s="2" t="inlineStr">
        <is>
          <t>ASOCIACION DE CRIADORES DE ALPACAS, LLAMAS Y VICUÑAS NEVADOS COJATA</t>
        </is>
      </c>
      <c r="C337" s="2" t="inlineStr">
        <is>
          <t>ASOCIACION</t>
        </is>
      </c>
      <c r="D337" s="2" t="inlineStr">
        <is>
          <t>BAJA DE OFICIO</t>
        </is>
      </c>
      <c r="E337" s="2" t="inlineStr">
        <is>
          <t>HABIDO</t>
        </is>
      </c>
      <c r="F337" s="2" t="inlineStr">
        <is>
          <t>PUNO</t>
        </is>
      </c>
      <c r="G337" s="2" t="inlineStr">
        <is>
          <t>HUANCANE</t>
        </is>
      </c>
      <c r="H337" s="2" t="inlineStr">
        <is>
          <t>COJATA</t>
        </is>
      </c>
      <c r="I337" s="2" t="n"/>
      <c r="J337" s="2" t="n"/>
      <c r="K337" s="2" t="inlineStr">
        <is>
          <t>S1928683</t>
        </is>
      </c>
      <c r="L337" s="2" t="inlineStr">
        <is>
          <t>2026-09-20T01:43:21.108Z</t>
        </is>
      </c>
    </row>
    <row r="338">
      <c r="A338" s="2" t="inlineStr">
        <is>
          <t>20601575184</t>
        </is>
      </c>
      <c r="B338" s="2" t="inlineStr">
        <is>
          <t>COOPERATIVA AGRARIA DE USUARIOS DE PEQUEÑOS PRODUCTORES DEL PERU</t>
        </is>
      </c>
      <c r="C338" s="2" t="inlineStr">
        <is>
          <t>COOPERATIVAS, SAIS, CAPS</t>
        </is>
      </c>
      <c r="D338" s="2" t="inlineStr">
        <is>
          <t>ACTIVO</t>
        </is>
      </c>
      <c r="E338" s="2" t="inlineStr">
        <is>
          <t>HABIDO</t>
        </is>
      </c>
      <c r="F338" s="2" t="inlineStr">
        <is>
          <t>ANCASH</t>
        </is>
      </c>
      <c r="G338" s="2" t="inlineStr">
        <is>
          <t>CASMA</t>
        </is>
      </c>
      <c r="H338" s="2" t="inlineStr">
        <is>
          <t>CASMA</t>
        </is>
      </c>
      <c r="I338" s="2" t="n"/>
      <c r="J338" s="2" t="n"/>
      <c r="K338" s="2" t="n"/>
      <c r="L338" s="2" t="inlineStr">
        <is>
          <t>2026-09-20T01:43:21.108Z</t>
        </is>
      </c>
    </row>
    <row r="339">
      <c r="A339" s="2" t="inlineStr">
        <is>
          <t>20601590621</t>
        </is>
      </c>
      <c r="B339" s="2" t="inlineStr">
        <is>
          <t>COOPERATIVA AGRARIA DE PRODUCTORES LOS MOROCHUCOS - CANGALLO</t>
        </is>
      </c>
      <c r="C339" s="2" t="inlineStr">
        <is>
          <t>COOPERATIVAS, SAIS, CAPS</t>
        </is>
      </c>
      <c r="D339" s="2" t="inlineStr">
        <is>
          <t>ACTIVO</t>
        </is>
      </c>
      <c r="E339" s="2" t="inlineStr">
        <is>
          <t>HABIDO</t>
        </is>
      </c>
      <c r="F339" s="2" t="inlineStr">
        <is>
          <t>AYACUCHO</t>
        </is>
      </c>
      <c r="G339" s="2" t="inlineStr">
        <is>
          <t>CANGALLO</t>
        </is>
      </c>
      <c r="H339" s="2" t="inlineStr">
        <is>
          <t>LOS MOROCHUCOS</t>
        </is>
      </c>
      <c r="I339" s="2" t="inlineStr">
        <is>
          <t>930323827</t>
        </is>
      </c>
      <c r="J339" s="2" t="inlineStr">
        <is>
          <t>coop.agrariamorochucos@gmail.com</t>
        </is>
      </c>
      <c r="K339" s="2" t="inlineStr">
        <is>
          <t>S1229975</t>
        </is>
      </c>
      <c r="L339" s="2" t="inlineStr">
        <is>
          <t>2026-09-20T01:43:21.108Z</t>
        </is>
      </c>
    </row>
    <row r="340">
      <c r="A340" s="2" t="inlineStr">
        <is>
          <t>20601643023</t>
        </is>
      </c>
      <c r="B340" s="2" t="inlineStr">
        <is>
          <t>ASOC DE PRODUCTORES AGROPECUARIOS Y SERVICIOS MÚLTIPLES SAN NICOLÁS-APASMU NINABAMBA-SAN MIGUEL</t>
        </is>
      </c>
      <c r="C340" s="2" t="inlineStr">
        <is>
          <t>ASOCIACION</t>
        </is>
      </c>
      <c r="D340" s="2" t="inlineStr">
        <is>
          <t>BAJA DE OFICIO</t>
        </is>
      </c>
      <c r="E340" s="2" t="inlineStr">
        <is>
          <t>HABIDO</t>
        </is>
      </c>
      <c r="F340" s="2" t="inlineStr">
        <is>
          <t>AYACUCHO</t>
        </is>
      </c>
      <c r="G340" s="2" t="inlineStr">
        <is>
          <t>LA MAR</t>
        </is>
      </c>
      <c r="H340" s="2" t="inlineStr">
        <is>
          <t>SAN MIGUEL</t>
        </is>
      </c>
      <c r="I340" s="2" t="n"/>
      <c r="J340" s="2" t="n"/>
      <c r="K340" s="2" t="n"/>
      <c r="L340" s="2" t="inlineStr">
        <is>
          <t>2026-09-20T01:43:21.108Z</t>
        </is>
      </c>
    </row>
    <row r="341">
      <c r="A341" s="2" t="inlineStr">
        <is>
          <t>20601667526</t>
        </is>
      </c>
      <c r="B341" s="2" t="inlineStr">
        <is>
          <t>COOP BESACARI - PERU</t>
        </is>
      </c>
      <c r="C341" s="2" t="inlineStr">
        <is>
          <t>COOPERATIVAS, SAIS, CAPS</t>
        </is>
      </c>
      <c r="D341" s="2" t="inlineStr">
        <is>
          <t>ACTIVO</t>
        </is>
      </c>
      <c r="E341" s="2" t="inlineStr">
        <is>
          <t>HABIDO</t>
        </is>
      </c>
      <c r="F341" s="2" t="inlineStr">
        <is>
          <t>JUNIN</t>
        </is>
      </c>
      <c r="G341" s="2" t="inlineStr">
        <is>
          <t>SATIPO</t>
        </is>
      </c>
      <c r="H341" s="2" t="inlineStr">
        <is>
          <t>LLAYLLA</t>
        </is>
      </c>
      <c r="I341" s="2" t="n"/>
      <c r="J341" s="2" t="n"/>
      <c r="K341" s="2" t="n"/>
      <c r="L341" s="2" t="inlineStr">
        <is>
          <t>2026-09-20T01:43:21.108Z</t>
        </is>
      </c>
    </row>
    <row r="342">
      <c r="A342" s="2" t="inlineStr">
        <is>
          <t>20601812151</t>
        </is>
      </c>
      <c r="B342" s="2" t="inlineStr">
        <is>
          <t>ASOCIACION DE PRODUCTORES AGROPECUARIOS LOS EMPRENDEDORES DEL NORTE</t>
        </is>
      </c>
      <c r="C342" s="2" t="inlineStr">
        <is>
          <t>ASOCIACION</t>
        </is>
      </c>
      <c r="D342" s="2" t="inlineStr">
        <is>
          <t>BAJA DE OFICIO</t>
        </is>
      </c>
      <c r="E342" s="2" t="inlineStr">
        <is>
          <t>HABIDO</t>
        </is>
      </c>
      <c r="F342" s="2" t="inlineStr">
        <is>
          <t>CAJAMARCA</t>
        </is>
      </c>
      <c r="G342" s="2" t="inlineStr">
        <is>
          <t>CUTERVO</t>
        </is>
      </c>
      <c r="H342" s="2" t="inlineStr">
        <is>
          <t>CUTERVO</t>
        </is>
      </c>
      <c r="I342" s="2" t="inlineStr">
        <is>
          <t>970071784</t>
        </is>
      </c>
      <c r="J342" s="2" t="inlineStr">
        <is>
          <t>vega2018joel@hotmail.com</t>
        </is>
      </c>
      <c r="K342" s="2" t="inlineStr">
        <is>
          <t>S1224499</t>
        </is>
      </c>
      <c r="L342" s="2" t="inlineStr">
        <is>
          <t>2026-09-20T01:43:21.108Z</t>
        </is>
      </c>
    </row>
    <row r="343">
      <c r="A343" s="2" t="inlineStr">
        <is>
          <t>20601919657</t>
        </is>
      </c>
      <c r="B343" s="2" t="inlineStr">
        <is>
          <t>COOPERATIVA AGRARIA INNOVACION  CACAO Y CAFE DEL VRAEM</t>
        </is>
      </c>
      <c r="C343" s="2" t="inlineStr">
        <is>
          <t>COOPERATIVAS, SAIS, CAPS</t>
        </is>
      </c>
      <c r="D343" s="2" t="inlineStr">
        <is>
          <t>ACTIVO</t>
        </is>
      </c>
      <c r="E343" s="2" t="inlineStr">
        <is>
          <t>HABIDO</t>
        </is>
      </c>
      <c r="F343" s="2" t="inlineStr">
        <is>
          <t>JUNIN</t>
        </is>
      </c>
      <c r="G343" s="2" t="inlineStr">
        <is>
          <t>SATIPO</t>
        </is>
      </c>
      <c r="H343" s="2" t="inlineStr">
        <is>
          <t>PANGOA</t>
        </is>
      </c>
      <c r="I343" s="2" t="n"/>
      <c r="J343" s="2" t="n"/>
      <c r="K343" s="2" t="n"/>
      <c r="L343" s="2" t="inlineStr">
        <is>
          <t>2026-09-20T01:43:21.108Z</t>
        </is>
      </c>
    </row>
    <row r="344">
      <c r="A344" s="2" t="inlineStr">
        <is>
          <t>20601939402</t>
        </is>
      </c>
      <c r="B344" s="2" t="inlineStr">
        <is>
          <t>COOPERATIVA AGRARIA ASHANINKA KEMITO SANKORI LTDA</t>
        </is>
      </c>
      <c r="C344" s="2" t="inlineStr">
        <is>
          <t>COOPERATIVAS, SAIS, CAPS</t>
        </is>
      </c>
      <c r="D344" s="2" t="inlineStr">
        <is>
          <t>ACTIVO</t>
        </is>
      </c>
      <c r="E344" s="2" t="inlineStr">
        <is>
          <t>HABIDO</t>
        </is>
      </c>
      <c r="F344" s="2" t="inlineStr">
        <is>
          <t>JUNIN</t>
        </is>
      </c>
      <c r="G344" s="2" t="inlineStr">
        <is>
          <t>SATIPO</t>
        </is>
      </c>
      <c r="H344" s="2" t="inlineStr">
        <is>
          <t>SATIPO</t>
        </is>
      </c>
      <c r="I344" s="2" t="inlineStr">
        <is>
          <t>985103448</t>
        </is>
      </c>
      <c r="J344" s="2" t="inlineStr">
        <is>
          <t>cackemitosankori@gmail.com</t>
        </is>
      </c>
      <c r="K344" s="2" t="inlineStr">
        <is>
          <t>S1652541</t>
        </is>
      </c>
      <c r="L344" s="2" t="inlineStr">
        <is>
          <t>2026-09-20T01:43:21.108Z</t>
        </is>
      </c>
    </row>
    <row r="345">
      <c r="A345" s="2" t="inlineStr">
        <is>
          <t>20601958911</t>
        </is>
      </c>
      <c r="B345" s="2" t="inlineStr">
        <is>
          <t>COOPERATIVA AGRARIA CAFETALERA LAGUNA DE LOS CÓNDORES</t>
        </is>
      </c>
      <c r="C345" s="2" t="inlineStr">
        <is>
          <t>COOPERATIVAS, SAIS, CAPS</t>
        </is>
      </c>
      <c r="D345" s="2" t="inlineStr">
        <is>
          <t>ACTIVO</t>
        </is>
      </c>
      <c r="E345" s="2" t="inlineStr">
        <is>
          <t>HABIDO</t>
        </is>
      </c>
      <c r="F345" s="2" t="inlineStr">
        <is>
          <t>AMAZONAS</t>
        </is>
      </c>
      <c r="G345" s="2" t="inlineStr">
        <is>
          <t>LUYA</t>
        </is>
      </c>
      <c r="H345" s="2" t="inlineStr">
        <is>
          <t>LUYA</t>
        </is>
      </c>
      <c r="I345" s="2" t="inlineStr">
        <is>
          <t>948700173</t>
        </is>
      </c>
      <c r="J345" s="2" t="inlineStr">
        <is>
          <t>GERENCIA@COOPLDC.ORG</t>
        </is>
      </c>
      <c r="K345" s="2" t="inlineStr">
        <is>
          <t>S2514803</t>
        </is>
      </c>
      <c r="L345" s="2" t="inlineStr">
        <is>
          <t>2026-09-20T01:43:21.108Z</t>
        </is>
      </c>
    </row>
    <row r="346">
      <c r="A346" s="2" t="inlineStr">
        <is>
          <t>20602025170</t>
        </is>
      </c>
      <c r="B346" s="2" t="inlineStr">
        <is>
          <t>ASOCIACION AGRARIA LOS PIONEROS DE LA COMUNIDAD CAMPESINA DE HUALLMISH</t>
        </is>
      </c>
      <c r="C346" s="2" t="inlineStr">
        <is>
          <t>ASOCIACION</t>
        </is>
      </c>
      <c r="D346" s="2" t="inlineStr">
        <is>
          <t>BAJA DE OFICIO</t>
        </is>
      </c>
      <c r="E346" s="2" t="inlineStr">
        <is>
          <t>HABIDO</t>
        </is>
      </c>
      <c r="F346" s="2" t="inlineStr">
        <is>
          <t>HUANUCO</t>
        </is>
      </c>
      <c r="G346" s="2" t="inlineStr">
        <is>
          <t>HUANUCO</t>
        </is>
      </c>
      <c r="H346" s="2" t="inlineStr">
        <is>
          <t>CHURUBAMBA</t>
        </is>
      </c>
      <c r="I346" s="2" t="n"/>
      <c r="J346" s="2" t="n"/>
      <c r="K346" s="2" t="n"/>
      <c r="L346" s="2" t="inlineStr">
        <is>
          <t>2026-09-20T01:43:21.108Z</t>
        </is>
      </c>
    </row>
    <row r="347">
      <c r="A347" s="2" t="inlineStr">
        <is>
          <t>20602047025</t>
        </is>
      </c>
      <c r="B347" s="2" t="inlineStr">
        <is>
          <t>ASOCIACION DE MUJERES CHOCOLATERAS CHOCOLATE CORAZON DE NOLBERTH ALTO URUYA</t>
        </is>
      </c>
      <c r="C347" s="2" t="inlineStr">
        <is>
          <t>ASOCIACION</t>
        </is>
      </c>
      <c r="D347" s="2" t="inlineStr">
        <is>
          <t>ACTIVO</t>
        </is>
      </c>
      <c r="E347" s="2" t="inlineStr">
        <is>
          <t>HABIDO</t>
        </is>
      </c>
      <c r="F347" s="2" t="inlineStr">
        <is>
          <t>UCAYALI</t>
        </is>
      </c>
      <c r="G347" s="2" t="inlineStr">
        <is>
          <t>PADRE ABAD</t>
        </is>
      </c>
      <c r="H347" s="2" t="inlineStr">
        <is>
          <t>NESHUYA</t>
        </is>
      </c>
      <c r="I347" s="2" t="inlineStr">
        <is>
          <t>972465874</t>
        </is>
      </c>
      <c r="J347" s="2" t="inlineStr">
        <is>
          <t>CHOCOALTOURUYA@GMAIL.COM</t>
        </is>
      </c>
      <c r="K347" s="2" t="inlineStr">
        <is>
          <t>S2500328</t>
        </is>
      </c>
      <c r="L347" s="2" t="inlineStr">
        <is>
          <t>2026-09-20T01:43:21.108Z</t>
        </is>
      </c>
    </row>
    <row r="348">
      <c r="A348" s="2" t="inlineStr">
        <is>
          <t>20602054480</t>
        </is>
      </c>
      <c r="B348" s="2" t="inlineStr">
        <is>
          <t>COOPERATIVA AGRARIA ECOLOGICA DE MUJERES CAFETALERAS VILLA RICA</t>
        </is>
      </c>
      <c r="C348" s="2" t="inlineStr">
        <is>
          <t>COOPERATIVAS, SAIS, CAPS</t>
        </is>
      </c>
      <c r="D348" s="2" t="inlineStr">
        <is>
          <t>ACTIVO</t>
        </is>
      </c>
      <c r="E348" s="2" t="inlineStr">
        <is>
          <t>HABIDO</t>
        </is>
      </c>
      <c r="F348" s="2" t="inlineStr">
        <is>
          <t>PASCO</t>
        </is>
      </c>
      <c r="G348" s="2" t="inlineStr">
        <is>
          <t>OXAPAMPA</t>
        </is>
      </c>
      <c r="H348" s="2" t="inlineStr">
        <is>
          <t>VILLA RICA</t>
        </is>
      </c>
      <c r="I348" s="2" t="inlineStr">
        <is>
          <t>940159344</t>
        </is>
      </c>
      <c r="J348" s="2" t="inlineStr">
        <is>
          <t>CAEMCAVIR2024@HOTMAIL.COM</t>
        </is>
      </c>
      <c r="K348" s="2" t="inlineStr">
        <is>
          <t>S2522474</t>
        </is>
      </c>
      <c r="L348" s="2" t="inlineStr">
        <is>
          <t>2026-09-20T01:43:21.108Z</t>
        </is>
      </c>
    </row>
    <row r="349">
      <c r="A349" s="2" t="inlineStr">
        <is>
          <t>20602161081</t>
        </is>
      </c>
      <c r="B349" s="2" t="inlineStr">
        <is>
          <t>APROVAPERU</t>
        </is>
      </c>
      <c r="C349" s="2" t="inlineStr">
        <is>
          <t>ASOCIACION</t>
        </is>
      </c>
      <c r="D349" s="2" t="inlineStr">
        <is>
          <t>BAJA DE OFICIO</t>
        </is>
      </c>
      <c r="E349" s="2" t="inlineStr">
        <is>
          <t>HABIDO</t>
        </is>
      </c>
      <c r="F349" s="2" t="inlineStr">
        <is>
          <t>JUNIN</t>
        </is>
      </c>
      <c r="G349" s="2" t="inlineStr">
        <is>
          <t>CHANCHAMAYO</t>
        </is>
      </c>
      <c r="H349" s="2" t="inlineStr">
        <is>
          <t>PERENE</t>
        </is>
      </c>
      <c r="I349" s="2" t="inlineStr">
        <is>
          <t>988602968</t>
        </is>
      </c>
      <c r="J349" s="2" t="inlineStr">
        <is>
          <t>APROVAPERU@GMAIL.COM</t>
        </is>
      </c>
      <c r="K349" s="2" t="inlineStr">
        <is>
          <t>S1449316</t>
        </is>
      </c>
      <c r="L349" s="2" t="inlineStr">
        <is>
          <t>2026-09-20T01:43:21.108Z</t>
        </is>
      </c>
    </row>
    <row r="350">
      <c r="A350" s="2" t="inlineStr">
        <is>
          <t>20602194265</t>
        </is>
      </c>
      <c r="B350" s="2" t="inlineStr">
        <is>
          <t>ASOCIACION DE AGRICULTORES DE CACAO Y REFORESTADORES DE CURIMANA - AGRICARE CURIMANA</t>
        </is>
      </c>
      <c r="C350" s="2" t="inlineStr">
        <is>
          <t>ASOCIACION</t>
        </is>
      </c>
      <c r="D350" s="2" t="inlineStr">
        <is>
          <t>BAJA DE OFICIO</t>
        </is>
      </c>
      <c r="E350" s="2" t="inlineStr">
        <is>
          <t>HABIDO</t>
        </is>
      </c>
      <c r="F350" s="2" t="inlineStr">
        <is>
          <t>UCAYALI</t>
        </is>
      </c>
      <c r="G350" s="2" t="inlineStr">
        <is>
          <t>PADRE ABAD</t>
        </is>
      </c>
      <c r="H350" s="2" t="inlineStr">
        <is>
          <t>CURIMANA</t>
        </is>
      </c>
      <c r="I350" s="2" t="n"/>
      <c r="J350" s="2" t="n"/>
      <c r="K350" s="2" t="n"/>
      <c r="L350" s="2" t="inlineStr">
        <is>
          <t>2026-09-20T01:43:21.108Z</t>
        </is>
      </c>
    </row>
    <row r="351">
      <c r="A351" s="2" t="inlineStr">
        <is>
          <t>20602220355</t>
        </is>
      </c>
      <c r="B351" s="2" t="inlineStr">
        <is>
          <t>ASOCIACION DE FRUTICULTORES DEL DISTRITO DE YANATILE ASOFRUT YANATILE</t>
        </is>
      </c>
      <c r="C351" s="2" t="inlineStr">
        <is>
          <t>ASOCIACION</t>
        </is>
      </c>
      <c r="D351" s="2" t="inlineStr">
        <is>
          <t>ACTIVO</t>
        </is>
      </c>
      <c r="E351" s="2" t="inlineStr">
        <is>
          <t>HABIDO</t>
        </is>
      </c>
      <c r="F351" s="2" t="inlineStr">
        <is>
          <t>CUSCO</t>
        </is>
      </c>
      <c r="G351" s="2" t="inlineStr">
        <is>
          <t>CALCA</t>
        </is>
      </c>
      <c r="H351" s="2" t="inlineStr">
        <is>
          <t>YANATILE</t>
        </is>
      </c>
      <c r="I351" s="2" t="n"/>
      <c r="J351" s="2" t="n"/>
      <c r="K351" s="2" t="n"/>
      <c r="L351" s="2" t="inlineStr">
        <is>
          <t>2026-09-20T01:43:21.108Z</t>
        </is>
      </c>
    </row>
    <row r="352">
      <c r="A352" s="2" t="inlineStr">
        <is>
          <t>20602227244</t>
        </is>
      </c>
      <c r="B352" s="2" t="inlineStr">
        <is>
          <t>ASOCIACION DE MANEJO DE BOSQUES NATURALES ESPERANZA</t>
        </is>
      </c>
      <c r="C352" s="2" t="inlineStr">
        <is>
          <t>ASOCIACION</t>
        </is>
      </c>
      <c r="D352" s="2" t="inlineStr">
        <is>
          <t>ACTIVO</t>
        </is>
      </c>
      <c r="E352" s="2" t="inlineStr">
        <is>
          <t>HABIDO</t>
        </is>
      </c>
      <c r="F352" s="2" t="inlineStr">
        <is>
          <t>LORETO</t>
        </is>
      </c>
      <c r="G352" s="2" t="inlineStr">
        <is>
          <t>LORETO</t>
        </is>
      </c>
      <c r="H352" s="2" t="inlineStr">
        <is>
          <t>PARINARI</t>
        </is>
      </c>
      <c r="I352" s="2" t="inlineStr">
        <is>
          <t>942948488</t>
        </is>
      </c>
      <c r="J352" s="2" t="inlineStr">
        <is>
          <t>floresimonemilton@gmail.com</t>
        </is>
      </c>
      <c r="K352" s="2" t="inlineStr">
        <is>
          <t>S1156252</t>
        </is>
      </c>
      <c r="L352" s="2" t="inlineStr">
        <is>
          <t>2026-09-20T01:43:21.108Z</t>
        </is>
      </c>
    </row>
    <row r="353">
      <c r="A353" s="2" t="inlineStr">
        <is>
          <t>20602242464</t>
        </is>
      </c>
      <c r="B353" s="2" t="inlineStr">
        <is>
          <t>COOPERATIVA AGROPECUARIA MARCELINO VASQUEZ HUAMAN - COOPAMAVAHU</t>
        </is>
      </c>
      <c r="C353" s="2" t="inlineStr">
        <is>
          <t>COOPERATIVAS, SAIS, CAPS</t>
        </is>
      </c>
      <c r="D353" s="2" t="inlineStr">
        <is>
          <t>ACTIVO</t>
        </is>
      </c>
      <c r="E353" s="2" t="inlineStr">
        <is>
          <t>HABIDO</t>
        </is>
      </c>
      <c r="F353" s="2" t="inlineStr">
        <is>
          <t>PIURA</t>
        </is>
      </c>
      <c r="G353" s="2" t="inlineStr">
        <is>
          <t>PIURA</t>
        </is>
      </c>
      <c r="H353" s="2" t="inlineStr">
        <is>
          <t>PIURA</t>
        </is>
      </c>
      <c r="I353" s="2" t="n"/>
      <c r="J353" s="2" t="n"/>
      <c r="K353" s="2" t="n"/>
      <c r="L353" s="2" t="inlineStr">
        <is>
          <t>2026-09-20T01:43:21.108Z</t>
        </is>
      </c>
    </row>
    <row r="354">
      <c r="A354" s="2" t="inlineStr">
        <is>
          <t>20602249175</t>
        </is>
      </c>
      <c r="B354" s="2" t="inlineStr">
        <is>
          <t>ASOCIACIÓN PRODUCTORES DE GANADO VACUNO Y LECHE KUNTURKANKI</t>
        </is>
      </c>
      <c r="C354" s="2" t="inlineStr">
        <is>
          <t>ASOCIACION</t>
        </is>
      </c>
      <c r="D354" s="2" t="inlineStr">
        <is>
          <t>BAJA DE OFICIO</t>
        </is>
      </c>
      <c r="E354" s="2" t="inlineStr">
        <is>
          <t>HABIDO</t>
        </is>
      </c>
      <c r="F354" s="2" t="inlineStr">
        <is>
          <t>CUSCO</t>
        </is>
      </c>
      <c r="G354" s="2" t="inlineStr">
        <is>
          <t>CANAS</t>
        </is>
      </c>
      <c r="H354" s="2" t="inlineStr">
        <is>
          <t>KUNTURKANKI</t>
        </is>
      </c>
      <c r="I354" s="2" t="n"/>
      <c r="J354" s="2" t="n"/>
      <c r="K354" s="2" t="n"/>
      <c r="L354" s="2" t="inlineStr">
        <is>
          <t>2026-09-20T01:43:21.108Z</t>
        </is>
      </c>
    </row>
    <row r="355">
      <c r="A355" s="2" t="inlineStr">
        <is>
          <t>20602260021</t>
        </is>
      </c>
      <c r="B355" s="2" t="inlineStr">
        <is>
          <t>ASOCIACION DE PRODUCTORES AGROPECUARIOS SURCOS ANDINOS</t>
        </is>
      </c>
      <c r="C355" s="2" t="inlineStr">
        <is>
          <t>ASOCIACION</t>
        </is>
      </c>
      <c r="D355" s="2" t="inlineStr">
        <is>
          <t>ACTIVO</t>
        </is>
      </c>
      <c r="E355" s="2" t="inlineStr">
        <is>
          <t>HABIDO</t>
        </is>
      </c>
      <c r="F355" s="2" t="inlineStr">
        <is>
          <t>HUANCAVELICA</t>
        </is>
      </c>
      <c r="G355" s="2" t="inlineStr">
        <is>
          <t>TAYACAJA</t>
        </is>
      </c>
      <c r="H355" s="2" t="inlineStr">
        <is>
          <t>PAZOS</t>
        </is>
      </c>
      <c r="I355" s="2" t="n"/>
      <c r="J355" s="2" t="n"/>
      <c r="K355" s="2" t="n"/>
      <c r="L355" s="2" t="inlineStr">
        <is>
          <t>2026-09-20T01:43:21.108Z</t>
        </is>
      </c>
    </row>
    <row r="356">
      <c r="A356" s="2" t="inlineStr">
        <is>
          <t>20602264549</t>
        </is>
      </c>
      <c r="B356" s="2" t="inlineStr">
        <is>
          <t>ASOCIACION DE PRODUCTORES AGROPECUARIOS 10 DE AGOSTO DE ANCOCALA</t>
        </is>
      </c>
      <c r="C356" s="2" t="inlineStr">
        <is>
          <t>ASOCIACION</t>
        </is>
      </c>
      <c r="D356" s="2" t="inlineStr">
        <is>
          <t>ACTIVO</t>
        </is>
      </c>
      <c r="E356" s="2" t="inlineStr">
        <is>
          <t>HABIDO</t>
        </is>
      </c>
      <c r="F356" s="2" t="inlineStr">
        <is>
          <t>TACNA</t>
        </is>
      </c>
      <c r="G356" s="2" t="inlineStr">
        <is>
          <t>CANDARAVE</t>
        </is>
      </c>
      <c r="H356" s="2" t="inlineStr">
        <is>
          <t>CAIRANI</t>
        </is>
      </c>
      <c r="I356" s="2" t="n"/>
      <c r="J356" s="2" t="n"/>
      <c r="K356" s="2" t="n"/>
      <c r="L356" s="2" t="inlineStr">
        <is>
          <t>2026-09-20T01:43:21.108Z</t>
        </is>
      </c>
    </row>
    <row r="357">
      <c r="A357" s="2" t="inlineStr">
        <is>
          <t>20602446019</t>
        </is>
      </c>
      <c r="B357" s="2" t="inlineStr">
        <is>
          <t>ASOCIACION DE PRODUCTORES AGROPECUARIOS Y AGROINDUSTRIALES NUEVA ESPERANZA DE CIUTAY</t>
        </is>
      </c>
      <c r="C357" s="2" t="inlineStr">
        <is>
          <t>ASOCIACION</t>
        </is>
      </c>
      <c r="D357" s="2" t="inlineStr">
        <is>
          <t>BAJA DE OFICIO</t>
        </is>
      </c>
      <c r="E357" s="2" t="inlineStr">
        <is>
          <t>HABIDO</t>
        </is>
      </c>
      <c r="F357" s="2" t="inlineStr">
        <is>
          <t>HUANCAVELICA</t>
        </is>
      </c>
      <c r="G357" s="2" t="inlineStr">
        <is>
          <t>CASTROVIRREYNA</t>
        </is>
      </c>
      <c r="H357" s="2" t="inlineStr">
        <is>
          <t>MOLLEPAMPA</t>
        </is>
      </c>
      <c r="I357" s="2" t="n"/>
      <c r="J357" s="2" t="n"/>
      <c r="K357" s="2" t="n"/>
      <c r="L357" s="2" t="inlineStr">
        <is>
          <t>2026-09-20T01:43:21.108Z</t>
        </is>
      </c>
    </row>
    <row r="358">
      <c r="A358" s="2" t="inlineStr">
        <is>
          <t>20602459960</t>
        </is>
      </c>
      <c r="B358" s="2" t="inlineStr">
        <is>
          <t>NEGOCIOS E INVERSIONES HIROMI &amp; HECTOR S.A.C.</t>
        </is>
      </c>
      <c r="C358" s="2" t="inlineStr">
        <is>
          <t>SOCIEDAD ANONIMA CERRADA</t>
        </is>
      </c>
      <c r="D358" s="2" t="inlineStr">
        <is>
          <t>BAJA DE OFICIO</t>
        </is>
      </c>
      <c r="E358" s="2" t="inlineStr">
        <is>
          <t>HABIDO</t>
        </is>
      </c>
      <c r="F358" s="2" t="inlineStr">
        <is>
          <t>SAN MARTIN</t>
        </is>
      </c>
      <c r="G358" s="2" t="inlineStr">
        <is>
          <t>SAN MARTIN</t>
        </is>
      </c>
      <c r="H358" s="2" t="inlineStr">
        <is>
          <t>TARAPOTO</t>
        </is>
      </c>
      <c r="I358" s="2" t="inlineStr">
        <is>
          <t>9672816988</t>
        </is>
      </c>
      <c r="J358" s="2" t="inlineStr">
        <is>
          <t>danilo_20cm@hotmail.com</t>
        </is>
      </c>
      <c r="K358" s="2" t="inlineStr">
        <is>
          <t>S1223206</t>
        </is>
      </c>
      <c r="L358" s="2" t="inlineStr">
        <is>
          <t>2026-09-20T01:43:21.108Z</t>
        </is>
      </c>
    </row>
    <row r="359">
      <c r="A359" s="2" t="inlineStr">
        <is>
          <t>20602488927</t>
        </is>
      </c>
      <c r="B359" s="2" t="inlineStr">
        <is>
          <t>COOPERATIVA AGRARIA ECOLOGICO ROSAS PAMPA LTDA - CAECO ROSAS PAMPA LTDA</t>
        </is>
      </c>
      <c r="C359" s="2" t="inlineStr">
        <is>
          <t>COOPERATIVAS, SAIS, CAPS</t>
        </is>
      </c>
      <c r="D359" s="2" t="inlineStr">
        <is>
          <t>ACTIVO</t>
        </is>
      </c>
      <c r="E359" s="2" t="inlineStr">
        <is>
          <t>HABIDO</t>
        </is>
      </c>
      <c r="F359" s="2" t="inlineStr">
        <is>
          <t>JUNIN</t>
        </is>
      </c>
      <c r="G359" s="2" t="inlineStr">
        <is>
          <t>SATIPO</t>
        </is>
      </c>
      <c r="H359" s="2" t="inlineStr">
        <is>
          <t>RIO NEGRO</t>
        </is>
      </c>
      <c r="I359" s="2" t="n"/>
      <c r="J359" s="2" t="n"/>
      <c r="K359" s="2" t="n"/>
      <c r="L359" s="2" t="inlineStr">
        <is>
          <t>2026-09-20T01:43:21.108Z</t>
        </is>
      </c>
    </row>
    <row r="360">
      <c r="A360" s="2" t="inlineStr">
        <is>
          <t>20602526365</t>
        </is>
      </c>
      <c r="B360" s="2" t="inlineStr">
        <is>
          <t>COOPERATIVA AGRARIA DE PRODUCTORES ORGÁNICOS DE PALTA DEL VALLE LAMBRAS VRAEM-COPPAL VRAEM</t>
        </is>
      </c>
      <c r="C360" s="2" t="inlineStr">
        <is>
          <t>COOPERATIVAS, SAIS, CAPS</t>
        </is>
      </c>
      <c r="D360" s="2" t="inlineStr">
        <is>
          <t>ACTIVO</t>
        </is>
      </c>
      <c r="E360" s="2" t="inlineStr">
        <is>
          <t>HABIDO</t>
        </is>
      </c>
      <c r="F360" s="2" t="inlineStr">
        <is>
          <t>HUANCAVELICA</t>
        </is>
      </c>
      <c r="G360" s="2" t="inlineStr">
        <is>
          <t>TAYACAJA</t>
        </is>
      </c>
      <c r="H360" s="2" t="inlineStr">
        <is>
          <t>HUACHOCOLPA</t>
        </is>
      </c>
      <c r="I360" s="2" t="inlineStr">
        <is>
          <t>944702538</t>
        </is>
      </c>
      <c r="J360" s="2" t="inlineStr">
        <is>
          <t>Coppalvalle@gmail.com</t>
        </is>
      </c>
      <c r="K360" s="2" t="inlineStr">
        <is>
          <t>S1582111</t>
        </is>
      </c>
      <c r="L360" s="2" t="inlineStr">
        <is>
          <t>2026-09-20T01:43:21.108Z</t>
        </is>
      </c>
    </row>
    <row r="361">
      <c r="A361" s="2" t="inlineStr">
        <is>
          <t>20602544495</t>
        </is>
      </c>
      <c r="B361" s="2" t="inlineStr">
        <is>
          <t>ASOCIACION DE PRODUCTORES ECOLOGICOS AGRARIOS DEL DISTRITO DE QUICHES PROVINCIA DE SIHUAS-ANCASH</t>
        </is>
      </c>
      <c r="C361" s="2" t="inlineStr">
        <is>
          <t>ASOCIACION</t>
        </is>
      </c>
      <c r="D361" s="2" t="inlineStr">
        <is>
          <t>BAJA DE OFICIO</t>
        </is>
      </c>
      <c r="E361" s="2" t="inlineStr">
        <is>
          <t>HABIDO</t>
        </is>
      </c>
      <c r="F361" s="2" t="inlineStr">
        <is>
          <t>ANCASH</t>
        </is>
      </c>
      <c r="G361" s="2" t="inlineStr">
        <is>
          <t>SIHUAS</t>
        </is>
      </c>
      <c r="H361" s="2" t="inlineStr">
        <is>
          <t>QUICHES</t>
        </is>
      </c>
      <c r="I361" s="2" t="n"/>
      <c r="J361" s="2" t="n"/>
      <c r="K361" s="2" t="n"/>
      <c r="L361" s="2" t="inlineStr">
        <is>
          <t>2026-09-20T01:43:21.108Z</t>
        </is>
      </c>
    </row>
    <row r="362">
      <c r="A362" s="2" t="inlineStr">
        <is>
          <t>20602545025</t>
        </is>
      </c>
      <c r="B362" s="2" t="inlineStr">
        <is>
          <t>ASOCIACION DE PRODUCTORES AGROINDUSTRIALES ORGANICOS DE PERU ASPAGRO</t>
        </is>
      </c>
      <c r="C362" s="2" t="inlineStr">
        <is>
          <t>ASOCIACION</t>
        </is>
      </c>
      <c r="D362" s="2" t="inlineStr">
        <is>
          <t>BAJA DE OFICIO</t>
        </is>
      </c>
      <c r="E362" s="2" t="inlineStr">
        <is>
          <t>HABIDO</t>
        </is>
      </c>
      <c r="F362" s="2" t="inlineStr">
        <is>
          <t>AYACUCHO</t>
        </is>
      </c>
      <c r="G362" s="2" t="inlineStr">
        <is>
          <t>HUAMANGA</t>
        </is>
      </c>
      <c r="H362" s="2" t="inlineStr">
        <is>
          <t>CHIARA</t>
        </is>
      </c>
      <c r="I362" s="2" t="n"/>
      <c r="J362" s="2" t="n"/>
      <c r="K362" s="2" t="n"/>
      <c r="L362" s="2" t="inlineStr">
        <is>
          <t>2026-09-20T01:43:21.108Z</t>
        </is>
      </c>
    </row>
    <row r="363">
      <c r="A363" s="2" t="inlineStr">
        <is>
          <t>20602650643</t>
        </is>
      </c>
      <c r="B363" s="2" t="inlineStr">
        <is>
          <t>ASOCIACIÓN AGROEXPORTADORA DE LA REGIÓN SAN MARTÍN</t>
        </is>
      </c>
      <c r="C363" s="2" t="inlineStr">
        <is>
          <t>ASOCIACION</t>
        </is>
      </c>
      <c r="D363" s="2" t="inlineStr">
        <is>
          <t>ACTIVO</t>
        </is>
      </c>
      <c r="E363" s="2" t="inlineStr">
        <is>
          <t>HABIDO</t>
        </is>
      </c>
      <c r="F363" s="2" t="inlineStr">
        <is>
          <t>SAN MARTIN</t>
        </is>
      </c>
      <c r="G363" s="2" t="inlineStr">
        <is>
          <t>MOYOBAMBA</t>
        </is>
      </c>
      <c r="H363" s="2" t="inlineStr">
        <is>
          <t>MOYOBAMBA</t>
        </is>
      </c>
      <c r="I363" s="2" t="n"/>
      <c r="J363" s="2" t="n"/>
      <c r="K363" s="2" t="n"/>
      <c r="L363" s="2" t="inlineStr">
        <is>
          <t>2026-09-20T01:43:21.108Z</t>
        </is>
      </c>
    </row>
    <row r="364">
      <c r="A364" s="2" t="inlineStr">
        <is>
          <t>20602682758</t>
        </is>
      </c>
      <c r="B364" s="2" t="inlineStr">
        <is>
          <t>ASOCIACION DE PRODUCTORES DE LECHE Y DERIVADOS LACTEOS MICAELA BASTIDAS</t>
        </is>
      </c>
      <c r="C364" s="2" t="inlineStr">
        <is>
          <t>ASOCIACION</t>
        </is>
      </c>
      <c r="D364" s="2" t="inlineStr">
        <is>
          <t>ACTIVO</t>
        </is>
      </c>
      <c r="E364" s="2" t="inlineStr">
        <is>
          <t>HABIDO</t>
        </is>
      </c>
      <c r="F364" s="2" t="inlineStr">
        <is>
          <t>CUSCO</t>
        </is>
      </c>
      <c r="G364" s="2" t="inlineStr">
        <is>
          <t>CANAS</t>
        </is>
      </c>
      <c r="H364" s="2" t="inlineStr">
        <is>
          <t>PAMPAMARCA</t>
        </is>
      </c>
      <c r="I364" s="2" t="n"/>
      <c r="J364" s="2" t="n"/>
      <c r="K364" s="2" t="n"/>
      <c r="L364" s="2" t="inlineStr">
        <is>
          <t>2026-09-20T01:43:21.108Z</t>
        </is>
      </c>
    </row>
    <row r="365">
      <c r="A365" s="2" t="inlineStr">
        <is>
          <t>20602684335</t>
        </is>
      </c>
      <c r="B365" s="2" t="inlineStr">
        <is>
          <t>ASOCIACION PRODUCTORES AGROPECUARIOS MARCO VILCA ARGAMA ALTA</t>
        </is>
      </c>
      <c r="C365" s="2" t="inlineStr">
        <is>
          <t>ASOCIACION</t>
        </is>
      </c>
      <c r="D365" s="2" t="inlineStr">
        <is>
          <t>BAJA DE OFICIO</t>
        </is>
      </c>
      <c r="E365" s="2" t="inlineStr">
        <is>
          <t>HABIDO</t>
        </is>
      </c>
      <c r="F365" s="2" t="inlineStr">
        <is>
          <t>APURIMAC</t>
        </is>
      </c>
      <c r="G365" s="2" t="inlineStr">
        <is>
          <t>ANDAHUAYLAS</t>
        </is>
      </c>
      <c r="H365" s="2" t="inlineStr">
        <is>
          <t>PACUCHA</t>
        </is>
      </c>
      <c r="I365" s="2" t="n"/>
      <c r="J365" s="2" t="n"/>
      <c r="K365" s="2" t="n"/>
      <c r="L365" s="2" t="inlineStr">
        <is>
          <t>2026-09-20T01:43:21.108Z</t>
        </is>
      </c>
    </row>
    <row r="366">
      <c r="A366" s="2" t="inlineStr">
        <is>
          <t>20602712657</t>
        </is>
      </c>
      <c r="B366" s="2" t="inlineStr">
        <is>
          <t>COOPERATIVA AGRARIA CAFETALERA RIO TAMBO LIMITADA</t>
        </is>
      </c>
      <c r="C366" s="2" t="inlineStr">
        <is>
          <t>COOPERATIVAS, SAIS, CAPS</t>
        </is>
      </c>
      <c r="D366" s="2" t="inlineStr">
        <is>
          <t>ACTIVO</t>
        </is>
      </c>
      <c r="E366" s="2" t="inlineStr">
        <is>
          <t>HABIDO</t>
        </is>
      </c>
      <c r="F366" s="2" t="inlineStr">
        <is>
          <t>JUNIN</t>
        </is>
      </c>
      <c r="G366" s="2" t="inlineStr">
        <is>
          <t>SATIPO</t>
        </is>
      </c>
      <c r="H366" s="2" t="inlineStr">
        <is>
          <t>RIO TAMBO</t>
        </is>
      </c>
      <c r="I366" s="2" t="n"/>
      <c r="J366" s="2" t="n"/>
      <c r="K366" s="2" t="n"/>
      <c r="L366" s="2" t="inlineStr">
        <is>
          <t>2026-09-20T01:43:21.108Z</t>
        </is>
      </c>
    </row>
    <row r="367">
      <c r="A367" s="2" t="inlineStr">
        <is>
          <t>20602754139</t>
        </is>
      </c>
      <c r="B367" s="2" t="inlineStr">
        <is>
          <t>COOPERATIVA AGRARIA DE CULTIVOS ANDINOS CAJAMARCA</t>
        </is>
      </c>
      <c r="C367" s="2" t="inlineStr">
        <is>
          <t>COOPERATIVAS, SAIS, CAPS</t>
        </is>
      </c>
      <c r="D367" s="2" t="inlineStr">
        <is>
          <t>ACTIVO</t>
        </is>
      </c>
      <c r="E367" s="2" t="inlineStr">
        <is>
          <t>HABIDO</t>
        </is>
      </c>
      <c r="F367" s="2" t="inlineStr">
        <is>
          <t>CAJAMARCA</t>
        </is>
      </c>
      <c r="G367" s="2" t="inlineStr">
        <is>
          <t>CAJAMARCA</t>
        </is>
      </c>
      <c r="H367" s="2" t="inlineStr">
        <is>
          <t>CAJAMARCA</t>
        </is>
      </c>
      <c r="I367" s="2" t="n"/>
      <c r="J367" s="2" t="n"/>
      <c r="K367" s="2" t="n"/>
      <c r="L367" s="2" t="inlineStr">
        <is>
          <t>2026-09-20T01:43:21.108Z</t>
        </is>
      </c>
    </row>
    <row r="368">
      <c r="A368" s="2" t="inlineStr">
        <is>
          <t>20602770860</t>
        </is>
      </c>
      <c r="B368" s="2" t="inlineStr">
        <is>
          <t>ASOCIACION DE PRODUCTORES DE ARROZ DEL VALLE DEL SHANUSI</t>
        </is>
      </c>
      <c r="C368" s="2" t="inlineStr">
        <is>
          <t>ASOCIACION</t>
        </is>
      </c>
      <c r="D368" s="2" t="inlineStr">
        <is>
          <t>ACTIVO</t>
        </is>
      </c>
      <c r="E368" s="2" t="inlineStr">
        <is>
          <t>HABIDO</t>
        </is>
      </c>
      <c r="F368" s="2" t="inlineStr">
        <is>
          <t>LORETO</t>
        </is>
      </c>
      <c r="G368" s="2" t="inlineStr">
        <is>
          <t>ALTO AMAZONAS</t>
        </is>
      </c>
      <c r="H368" s="2" t="inlineStr">
        <is>
          <t>YURIMAGUAS</t>
        </is>
      </c>
      <c r="I368" s="2" t="inlineStr">
        <is>
          <t>952903614</t>
        </is>
      </c>
      <c r="J368" s="2" t="inlineStr">
        <is>
          <t>cherylrocio.9294@gmail.com</t>
        </is>
      </c>
      <c r="K368" s="2" t="inlineStr">
        <is>
          <t>B0779828</t>
        </is>
      </c>
      <c r="L368" s="2" t="inlineStr">
        <is>
          <t>2026-09-20T01:43:21.108Z</t>
        </is>
      </c>
    </row>
    <row r="369">
      <c r="A369" s="2" t="inlineStr">
        <is>
          <t>20602862764</t>
        </is>
      </c>
      <c r="B369" s="2" t="inlineStr">
        <is>
          <t>ASOCIACION DE AGRICULTORES POZO ESPAÑOL - CULEBRAS</t>
        </is>
      </c>
      <c r="C369" s="2" t="inlineStr">
        <is>
          <t>ASOCIACION</t>
        </is>
      </c>
      <c r="D369" s="2" t="inlineStr">
        <is>
          <t>ACTIVO</t>
        </is>
      </c>
      <c r="E369" s="2" t="inlineStr">
        <is>
          <t>HABIDO</t>
        </is>
      </c>
      <c r="F369" s="2" t="inlineStr">
        <is>
          <t>ANCASH</t>
        </is>
      </c>
      <c r="G369" s="2" t="inlineStr">
        <is>
          <t>HUARMEY</t>
        </is>
      </c>
      <c r="H369" s="2" t="inlineStr">
        <is>
          <t>CULEBRAS</t>
        </is>
      </c>
      <c r="I369" s="2" t="n"/>
      <c r="J369" s="2" t="n"/>
      <c r="K369" s="2" t="n"/>
      <c r="L369" s="2" t="inlineStr">
        <is>
          <t>2026-09-20T01:43:21.108Z</t>
        </is>
      </c>
    </row>
    <row r="370">
      <c r="A370" s="2" t="inlineStr">
        <is>
          <t>20602881971</t>
        </is>
      </c>
      <c r="B370" s="2" t="inlineStr">
        <is>
          <t>ASOCIACION DE PRODUCTORES AGRARIOS DE CACAO (APAC) ECHALACPERU DE MANGURIARI</t>
        </is>
      </c>
      <c r="C370" s="2" t="inlineStr">
        <is>
          <t>ASOCIACION</t>
        </is>
      </c>
      <c r="D370" s="2" t="inlineStr">
        <is>
          <t>ACTIVO</t>
        </is>
      </c>
      <c r="E370" s="2" t="inlineStr">
        <is>
          <t>HABIDO</t>
        </is>
      </c>
      <c r="F370" s="2" t="inlineStr">
        <is>
          <t>CUSCO</t>
        </is>
      </c>
      <c r="G370" s="2" t="inlineStr">
        <is>
          <t>LA CONVENCION</t>
        </is>
      </c>
      <c r="H370" s="2" t="inlineStr">
        <is>
          <t>ECHARATE</t>
        </is>
      </c>
      <c r="I370" s="2" t="n"/>
      <c r="J370" s="2" t="n"/>
      <c r="K370" s="2" t="n"/>
      <c r="L370" s="2" t="inlineStr">
        <is>
          <t>2026-09-20T01:43:21.108Z</t>
        </is>
      </c>
    </row>
    <row r="371">
      <c r="A371" s="2" t="inlineStr">
        <is>
          <t>20602902235</t>
        </is>
      </c>
      <c r="B371" s="2" t="inlineStr">
        <is>
          <t>COOPERATIVA DE PRODUCTORES AGROPECUARIOS HUALGAYOC</t>
        </is>
      </c>
      <c r="C371" s="2" t="inlineStr">
        <is>
          <t>COOPERATIVAS, SAIS, CAPS</t>
        </is>
      </c>
      <c r="D371" s="2" t="inlineStr">
        <is>
          <t>ACTIVO</t>
        </is>
      </c>
      <c r="E371" s="2" t="inlineStr">
        <is>
          <t>HABIDO</t>
        </is>
      </c>
      <c r="F371" s="2" t="inlineStr">
        <is>
          <t>CAJAMARCA</t>
        </is>
      </c>
      <c r="G371" s="2" t="inlineStr">
        <is>
          <t>HUALGAYOC</t>
        </is>
      </c>
      <c r="H371" s="2" t="inlineStr">
        <is>
          <t>HUALGAYOC</t>
        </is>
      </c>
      <c r="I371" s="2" t="n"/>
      <c r="J371" s="2" t="n"/>
      <c r="K371" s="2" t="n"/>
      <c r="L371" s="2" t="inlineStr">
        <is>
          <t>2026-09-20T01:43:21.108Z</t>
        </is>
      </c>
    </row>
    <row r="372">
      <c r="A372" s="2" t="inlineStr">
        <is>
          <t>20602920128</t>
        </is>
      </c>
      <c r="B372" s="2" t="inlineStr">
        <is>
          <t>COOPAINCA - ANTA</t>
        </is>
      </c>
      <c r="C372" s="2" t="inlineStr">
        <is>
          <t>COOPERATIVAS, SAIS, CAPS</t>
        </is>
      </c>
      <c r="D372" s="2" t="inlineStr">
        <is>
          <t>ACTIVO</t>
        </is>
      </c>
      <c r="E372" s="2" t="inlineStr">
        <is>
          <t>HABIDO</t>
        </is>
      </c>
      <c r="F372" s="2" t="inlineStr">
        <is>
          <t>CUSCO</t>
        </is>
      </c>
      <c r="G372" s="2" t="inlineStr">
        <is>
          <t>ANTA</t>
        </is>
      </c>
      <c r="H372" s="2" t="inlineStr">
        <is>
          <t>ANTA</t>
        </is>
      </c>
      <c r="I372" s="2" t="n"/>
      <c r="J372" s="2" t="n"/>
      <c r="K372" s="2" t="n"/>
      <c r="L372" s="2" t="inlineStr">
        <is>
          <t>2026-09-20T01:43:21.108Z</t>
        </is>
      </c>
    </row>
    <row r="373">
      <c r="A373" s="2" t="inlineStr">
        <is>
          <t>20603116373</t>
        </is>
      </c>
      <c r="B373" s="2" t="inlineStr">
        <is>
          <t>ASOCIACION DE PRODUCTORES AGROFORESTALES ANCOMARCA</t>
        </is>
      </c>
      <c r="C373" s="2" t="inlineStr">
        <is>
          <t>ASOCIACION</t>
        </is>
      </c>
      <c r="D373" s="2" t="inlineStr">
        <is>
          <t>BAJA DE OFICIO</t>
        </is>
      </c>
      <c r="E373" s="2" t="inlineStr">
        <is>
          <t>HABIDO</t>
        </is>
      </c>
      <c r="F373" s="2" t="inlineStr">
        <is>
          <t>HUANUCO</t>
        </is>
      </c>
      <c r="G373" s="2" t="inlineStr">
        <is>
          <t>PACHITEA</t>
        </is>
      </c>
      <c r="H373" s="2" t="inlineStr">
        <is>
          <t>PANAO</t>
        </is>
      </c>
      <c r="I373" s="2" t="n"/>
      <c r="J373" s="2" t="n"/>
      <c r="K373" s="2" t="n"/>
      <c r="L373" s="2" t="inlineStr">
        <is>
          <t>2026-09-20T01:43:21.108Z</t>
        </is>
      </c>
    </row>
    <row r="374">
      <c r="A374" s="2" t="inlineStr">
        <is>
          <t>20603201150</t>
        </is>
      </c>
      <c r="B374" s="2" t="inlineStr">
        <is>
          <t>FEDERACION AGROPECUARIA DEL DISTRITO DE UMARI</t>
        </is>
      </c>
      <c r="C374" s="2" t="inlineStr">
        <is>
          <t>ASOCIACION</t>
        </is>
      </c>
      <c r="D374" s="2" t="inlineStr">
        <is>
          <t>SUSPENSION TEMPORAL</t>
        </is>
      </c>
      <c r="E374" s="2" t="inlineStr">
        <is>
          <t>HABIDO</t>
        </is>
      </c>
      <c r="F374" s="2" t="inlineStr">
        <is>
          <t>HUANUCO</t>
        </is>
      </c>
      <c r="G374" s="2" t="inlineStr">
        <is>
          <t>PACHITEA</t>
        </is>
      </c>
      <c r="H374" s="2" t="inlineStr">
        <is>
          <t>UMARI</t>
        </is>
      </c>
      <c r="I374" s="2" t="n"/>
      <c r="J374" s="2" t="n"/>
      <c r="K374" s="2" t="n"/>
      <c r="L374" s="2" t="inlineStr">
        <is>
          <t>2026-09-20T01:43:21.108Z</t>
        </is>
      </c>
    </row>
    <row r="375">
      <c r="A375" s="2" t="inlineStr">
        <is>
          <t>20603223421</t>
        </is>
      </c>
      <c r="B375" s="2" t="inlineStr">
        <is>
          <t>COOPERATIVA DE PRODUCTORES AGROECOLOGICOS LA PERLA DE LOS ANDES-CALLEJON DE HUAYLAS ANCASH</t>
        </is>
      </c>
      <c r="C375" s="2" t="inlineStr">
        <is>
          <t>COOPERATIVAS, SAIS, CAPS</t>
        </is>
      </c>
      <c r="D375" s="2" t="inlineStr">
        <is>
          <t>ACTIVO</t>
        </is>
      </c>
      <c r="E375" s="2" t="inlineStr">
        <is>
          <t>HABIDO</t>
        </is>
      </c>
      <c r="F375" s="2" t="inlineStr">
        <is>
          <t>ANCASH</t>
        </is>
      </c>
      <c r="G375" s="2" t="inlineStr">
        <is>
          <t>HUAYLAS</t>
        </is>
      </c>
      <c r="H375" s="2" t="inlineStr">
        <is>
          <t>CARAZ</t>
        </is>
      </c>
      <c r="I375" s="2" t="n"/>
      <c r="J375" s="2" t="n"/>
      <c r="K375" s="2" t="n"/>
      <c r="L375" s="2" t="inlineStr">
        <is>
          <t>2026-09-20T01:43:21.108Z</t>
        </is>
      </c>
    </row>
    <row r="376">
      <c r="A376" s="2" t="inlineStr">
        <is>
          <t>20603296576</t>
        </is>
      </c>
      <c r="B376" s="2" t="inlineStr">
        <is>
          <t>ASOCIACION DE PRODUCTORES AGROPECUARIOS Y DERIVADOS LACTEOS DE ORCOPAMPA - ORCOLAC</t>
        </is>
      </c>
      <c r="C376" s="2" t="inlineStr">
        <is>
          <t>ASOCIACION</t>
        </is>
      </c>
      <c r="D376" s="2" t="inlineStr">
        <is>
          <t>ACTIVO</t>
        </is>
      </c>
      <c r="E376" s="2" t="inlineStr">
        <is>
          <t>HABIDO</t>
        </is>
      </c>
      <c r="F376" s="2" t="inlineStr">
        <is>
          <t>AREQUIPA</t>
        </is>
      </c>
      <c r="G376" s="2" t="inlineStr">
        <is>
          <t>CASTILLA</t>
        </is>
      </c>
      <c r="H376" s="2" t="inlineStr">
        <is>
          <t>ORCOPAMPA</t>
        </is>
      </c>
      <c r="I376" s="2" t="n"/>
      <c r="J376" s="2" t="n"/>
      <c r="K376" s="2" t="n"/>
      <c r="L376" s="2" t="inlineStr">
        <is>
          <t>2026-09-20T01:43:21.108Z</t>
        </is>
      </c>
    </row>
    <row r="377">
      <c r="A377" s="2" t="inlineStr">
        <is>
          <t>20603320621</t>
        </is>
      </c>
      <c r="B377" s="2" t="inlineStr">
        <is>
          <t>COOPERATIVA AGRARIA CAFETALERA ALTA MONTAÑA</t>
        </is>
      </c>
      <c r="C377" s="2" t="inlineStr">
        <is>
          <t>COOPERATIVAS, SAIS, CAPS</t>
        </is>
      </c>
      <c r="D377" s="2" t="inlineStr">
        <is>
          <t>ACTIVO</t>
        </is>
      </c>
      <c r="E377" s="2" t="inlineStr">
        <is>
          <t>HABIDO</t>
        </is>
      </c>
      <c r="F377" s="2" t="inlineStr">
        <is>
          <t>AMAZONAS</t>
        </is>
      </c>
      <c r="G377" s="2" t="inlineStr">
        <is>
          <t>RODRIGUEZ DE MENDOZA</t>
        </is>
      </c>
      <c r="H377" s="2" t="inlineStr">
        <is>
          <t>HUAMBO</t>
        </is>
      </c>
      <c r="I377" s="2" t="inlineStr">
        <is>
          <t>949791984</t>
        </is>
      </c>
      <c r="J377" s="2" t="inlineStr">
        <is>
          <t>lrh0495@gmail.com</t>
        </is>
      </c>
      <c r="K377" s="2" t="inlineStr">
        <is>
          <t>S2664558</t>
        </is>
      </c>
      <c r="L377" s="2" t="inlineStr">
        <is>
          <t>2026-09-20T01:43:21.108Z</t>
        </is>
      </c>
    </row>
    <row r="378">
      <c r="A378" s="2" t="inlineStr">
        <is>
          <t>20603355017</t>
        </is>
      </c>
      <c r="B378" s="2" t="inlineStr">
        <is>
          <t>ASOCIACION DE PRODUCTORES VALLE SUMAQ ESMERALDA</t>
        </is>
      </c>
      <c r="C378" s="2" t="inlineStr">
        <is>
          <t>ASOCIACION</t>
        </is>
      </c>
      <c r="D378" s="2" t="inlineStr">
        <is>
          <t>BAJA DE OFICIO</t>
        </is>
      </c>
      <c r="E378" s="2" t="inlineStr">
        <is>
          <t>HABIDO</t>
        </is>
      </c>
      <c r="F378" s="2" t="inlineStr">
        <is>
          <t>AYACUCHO</t>
        </is>
      </c>
      <c r="G378" s="2" t="inlineStr">
        <is>
          <t>HUANTA</t>
        </is>
      </c>
      <c r="H378" s="2" t="inlineStr">
        <is>
          <t>HUANTA</t>
        </is>
      </c>
      <c r="I378" s="2" t="n"/>
      <c r="J378" s="2" t="n"/>
      <c r="K378" s="2" t="n"/>
      <c r="L378" s="2" t="inlineStr">
        <is>
          <t>2026-09-20T01:43:21.108Z</t>
        </is>
      </c>
    </row>
    <row r="379">
      <c r="A379" s="2" t="inlineStr">
        <is>
          <t>20603356404</t>
        </is>
      </c>
      <c r="B379" s="2" t="inlineStr">
        <is>
          <t>COOPERATIVA AGROINDUSTRIAL NEBLINA DE CARPISH LIMITADA</t>
        </is>
      </c>
      <c r="C379" s="2" t="inlineStr">
        <is>
          <t>COOPERATIVAS, SAIS, CAPS</t>
        </is>
      </c>
      <c r="D379" s="2" t="inlineStr">
        <is>
          <t>ACTIVO</t>
        </is>
      </c>
      <c r="E379" s="2" t="inlineStr">
        <is>
          <t>HABIDO</t>
        </is>
      </c>
      <c r="F379" s="2" t="inlineStr">
        <is>
          <t>HUANUCO</t>
        </is>
      </c>
      <c r="G379" s="2" t="inlineStr">
        <is>
          <t>HUANUCO</t>
        </is>
      </c>
      <c r="H379" s="2" t="inlineStr">
        <is>
          <t>CHINCHAO</t>
        </is>
      </c>
      <c r="I379" s="2" t="n"/>
      <c r="J379" s="2" t="n"/>
      <c r="K379" s="2" t="n"/>
      <c r="L379" s="2" t="inlineStr">
        <is>
          <t>2026-09-20T01:43:21.108Z</t>
        </is>
      </c>
    </row>
    <row r="380">
      <c r="A380" s="2" t="inlineStr">
        <is>
          <t>20603368011</t>
        </is>
      </c>
      <c r="B380" s="2" t="inlineStr">
        <is>
          <t>ASOCIACION DE AGRICULTORES PLATANEROS DE PADRE ABAD</t>
        </is>
      </c>
      <c r="C380" s="2" t="inlineStr">
        <is>
          <t>ASOCIACION</t>
        </is>
      </c>
      <c r="D380" s="2" t="inlineStr">
        <is>
          <t>BAJA DE OFICIO</t>
        </is>
      </c>
      <c r="E380" s="2" t="inlineStr">
        <is>
          <t>NO HABIDO</t>
        </is>
      </c>
      <c r="F380" s="2" t="inlineStr">
        <is>
          <t>UCAYALI</t>
        </is>
      </c>
      <c r="G380" s="2" t="inlineStr">
        <is>
          <t>PADRE ABAD</t>
        </is>
      </c>
      <c r="H380" s="2" t="inlineStr">
        <is>
          <t>PADRE ABAD</t>
        </is>
      </c>
      <c r="I380" s="2" t="n"/>
      <c r="J380" s="2" t="n"/>
      <c r="K380" s="2" t="n"/>
      <c r="L380" s="2" t="inlineStr">
        <is>
          <t>2026-09-20T01:43:21.108Z</t>
        </is>
      </c>
    </row>
    <row r="381">
      <c r="A381" s="2" t="inlineStr">
        <is>
          <t>20603478879</t>
        </is>
      </c>
      <c r="B381" s="2" t="inlineStr">
        <is>
          <t>COOPERATIVA AGRARIA ALTO MAYO NUEVA CAJAMARCA</t>
        </is>
      </c>
      <c r="C381" s="2" t="inlineStr">
        <is>
          <t>COOPERATIVAS, SAIS, CAPS</t>
        </is>
      </c>
      <c r="D381" s="2" t="inlineStr">
        <is>
          <t>ACTIVO</t>
        </is>
      </c>
      <c r="E381" s="2" t="inlineStr">
        <is>
          <t>HABIDO</t>
        </is>
      </c>
      <c r="F381" s="2" t="inlineStr">
        <is>
          <t>SAN MARTIN</t>
        </is>
      </c>
      <c r="G381" s="2" t="inlineStr">
        <is>
          <t>RIOJA</t>
        </is>
      </c>
      <c r="H381" s="2" t="inlineStr">
        <is>
          <t>NUEVA CAJAMARCA</t>
        </is>
      </c>
      <c r="I381" s="2" t="n"/>
      <c r="J381" s="2" t="n"/>
      <c r="K381" s="2" t="n"/>
      <c r="L381" s="2" t="inlineStr">
        <is>
          <t>2026-09-20T01:43:21.108Z</t>
        </is>
      </c>
    </row>
    <row r="382">
      <c r="A382" s="2" t="inlineStr">
        <is>
          <t>20603526423</t>
        </is>
      </c>
      <c r="B382" s="2" t="inlineStr">
        <is>
          <t>COOPERATIVA AGROINDUSTRIAL PERLA DEL HUALLAGA LTDA - CAPH LTDA.</t>
        </is>
      </c>
      <c r="C382" s="2" t="inlineStr">
        <is>
          <t>COOPERATIVAS, SAIS, CAPS</t>
        </is>
      </c>
      <c r="D382" s="2" t="inlineStr">
        <is>
          <t>ACTIVO</t>
        </is>
      </c>
      <c r="E382" s="2" t="inlineStr">
        <is>
          <t>HABIDO</t>
        </is>
      </c>
      <c r="F382" s="2" t="inlineStr">
        <is>
          <t>LORETO</t>
        </is>
      </c>
      <c r="G382" s="2" t="inlineStr">
        <is>
          <t>ALTO AMAZONAS</t>
        </is>
      </c>
      <c r="H382" s="2" t="inlineStr">
        <is>
          <t>YURIMAGUAS</t>
        </is>
      </c>
      <c r="I382" s="2" t="n"/>
      <c r="J382" s="2" t="n"/>
      <c r="K382" s="2" t="n"/>
      <c r="L382" s="2" t="inlineStr">
        <is>
          <t>2026-09-20T01:43:21.108Z</t>
        </is>
      </c>
    </row>
    <row r="383">
      <c r="A383" s="2" t="inlineStr">
        <is>
          <t>20603557825</t>
        </is>
      </c>
      <c r="B383" s="2" t="inlineStr">
        <is>
          <t>COOPERATIVA AGRARIA KAFFEE SATIPO</t>
        </is>
      </c>
      <c r="C383" s="2" t="inlineStr">
        <is>
          <t>COOPERATIVAS, SAIS, CAPS</t>
        </is>
      </c>
      <c r="D383" s="2" t="inlineStr">
        <is>
          <t>ACTIVO</t>
        </is>
      </c>
      <c r="E383" s="2" t="inlineStr">
        <is>
          <t>HABIDO</t>
        </is>
      </c>
      <c r="F383" s="2" t="inlineStr">
        <is>
          <t>JUNIN</t>
        </is>
      </c>
      <c r="G383" s="2" t="inlineStr">
        <is>
          <t>SATIPO</t>
        </is>
      </c>
      <c r="H383" s="2" t="inlineStr">
        <is>
          <t>SATIPO</t>
        </is>
      </c>
      <c r="I383" s="2" t="n"/>
      <c r="J383" s="2" t="n"/>
      <c r="K383" s="2" t="inlineStr">
        <is>
          <t>B1400555</t>
        </is>
      </c>
      <c r="L383" s="2" t="inlineStr">
        <is>
          <t>2026-09-20T01:43:21.108Z</t>
        </is>
      </c>
    </row>
    <row r="384">
      <c r="A384" s="2" t="inlineStr">
        <is>
          <t>20603587627</t>
        </is>
      </c>
      <c r="B384" s="2" t="inlineStr">
        <is>
          <t>ASOCIACION PARA LA CONSERVACION Y PRESERVACION DE LA BIODIVERSIDAD CHAUCA</t>
        </is>
      </c>
      <c r="C384" s="2" t="inlineStr">
        <is>
          <t>ASOCIACION</t>
        </is>
      </c>
      <c r="D384" s="2" t="inlineStr">
        <is>
          <t>ACTIVO</t>
        </is>
      </c>
      <c r="E384" s="2" t="inlineStr">
        <is>
          <t>HABIDO</t>
        </is>
      </c>
      <c r="F384" s="2" t="inlineStr">
        <is>
          <t>UCAYALI</t>
        </is>
      </c>
      <c r="G384" s="2" t="inlineStr">
        <is>
          <t>CORONEL PORTILLO</t>
        </is>
      </c>
      <c r="H384" s="2" t="inlineStr">
        <is>
          <t>MANANTAY</t>
        </is>
      </c>
      <c r="I384" s="2" t="inlineStr">
        <is>
          <t>993291964</t>
        </is>
      </c>
      <c r="J384" s="2" t="inlineStr">
        <is>
          <t>ANTONYCHAUCACASTRO333@GMAIL.COM</t>
        </is>
      </c>
      <c r="K384" s="2" t="inlineStr">
        <is>
          <t>S1308516</t>
        </is>
      </c>
      <c r="L384" s="2" t="inlineStr">
        <is>
          <t>2026-09-20T01:43:21.108Z</t>
        </is>
      </c>
    </row>
    <row r="385">
      <c r="A385" s="2" t="inlineStr">
        <is>
          <t>20603675551</t>
        </is>
      </c>
      <c r="B385" s="2" t="inlineStr">
        <is>
          <t>ASOCIACION DE PRODUCTORES AGROPECUARIOS MADRE SELVA - LACCO YAVERO</t>
        </is>
      </c>
      <c r="C385" s="2" t="inlineStr">
        <is>
          <t>ASOCIACION</t>
        </is>
      </c>
      <c r="D385" s="2" t="inlineStr">
        <is>
          <t>ACTIVO</t>
        </is>
      </c>
      <c r="E385" s="2" t="inlineStr">
        <is>
          <t>HABIDO</t>
        </is>
      </c>
      <c r="F385" s="2" t="inlineStr">
        <is>
          <t>CUSCO</t>
        </is>
      </c>
      <c r="G385" s="2" t="inlineStr">
        <is>
          <t>LA CONVENCION</t>
        </is>
      </c>
      <c r="H385" s="2" t="inlineStr">
        <is>
          <t>QUELLOUNO</t>
        </is>
      </c>
      <c r="I385" s="2" t="n"/>
      <c r="J385" s="2" t="n"/>
      <c r="K385" s="2" t="n"/>
      <c r="L385" s="2" t="inlineStr">
        <is>
          <t>2026-09-20T01:43:21.108Z</t>
        </is>
      </c>
    </row>
    <row r="386">
      <c r="A386" s="2" t="inlineStr">
        <is>
          <t>20603676476</t>
        </is>
      </c>
      <c r="B386" s="2" t="inlineStr">
        <is>
          <t>ASOCIACION DE PRODUCTORES AGROPECUARIOS PONGO MAYNIQUE DE LA COMUNIDAD DE CHINGUIRIATO</t>
        </is>
      </c>
      <c r="C386" s="2" t="inlineStr">
        <is>
          <t>ASOCIACION</t>
        </is>
      </c>
      <c r="D386" s="2" t="inlineStr">
        <is>
          <t>ACTIVO</t>
        </is>
      </c>
      <c r="E386" s="2" t="inlineStr">
        <is>
          <t>HABIDO</t>
        </is>
      </c>
      <c r="F386" s="2" t="inlineStr">
        <is>
          <t>CUSCO</t>
        </is>
      </c>
      <c r="G386" s="2" t="inlineStr">
        <is>
          <t>LA CONVENCION</t>
        </is>
      </c>
      <c r="H386" s="2" t="inlineStr">
        <is>
          <t>ECHARATE</t>
        </is>
      </c>
      <c r="I386" s="2" t="n"/>
      <c r="J386" s="2" t="n"/>
      <c r="K386" s="2" t="n"/>
      <c r="L386" s="2" t="inlineStr">
        <is>
          <t>2026-09-20T01:43:21.108Z</t>
        </is>
      </c>
    </row>
    <row r="387">
      <c r="A387" s="2" t="inlineStr">
        <is>
          <t>20603684487</t>
        </is>
      </c>
      <c r="B387" s="2" t="inlineStr">
        <is>
          <t>ASOCIACION DE PRODUCTORES ALPAQUEROS Y ARTESANOS SANTA ROSA APAASAR</t>
        </is>
      </c>
      <c r="C387" s="2" t="inlineStr">
        <is>
          <t>ASOCIACION</t>
        </is>
      </c>
      <c r="D387" s="2" t="inlineStr">
        <is>
          <t>BAJA DE OFICIO</t>
        </is>
      </c>
      <c r="E387" s="2" t="inlineStr">
        <is>
          <t>HABIDO</t>
        </is>
      </c>
      <c r="F387" s="2" t="inlineStr">
        <is>
          <t>HUANCAVELICA</t>
        </is>
      </c>
      <c r="G387" s="2" t="inlineStr">
        <is>
          <t>HUANCAVELICA</t>
        </is>
      </c>
      <c r="H387" s="2" t="inlineStr">
        <is>
          <t>HUACHOCOLPA</t>
        </is>
      </c>
      <c r="I387" s="2" t="n"/>
      <c r="J387" s="2" t="n"/>
      <c r="K387" s="2" t="n"/>
      <c r="L387" s="2" t="inlineStr">
        <is>
          <t>2026-09-20T01:43:21.108Z</t>
        </is>
      </c>
    </row>
    <row r="388">
      <c r="A388" s="2" t="inlineStr">
        <is>
          <t>20603736703</t>
        </is>
      </c>
      <c r="B388" s="2" t="inlineStr">
        <is>
          <t>ASOCIACION DE PRODUCTORES DE PALTOS MORO - APROPALMO</t>
        </is>
      </c>
      <c r="C388" s="2" t="inlineStr">
        <is>
          <t>ASOCIACION</t>
        </is>
      </c>
      <c r="D388" s="2" t="inlineStr">
        <is>
          <t>BAJA MULT.INSCR. Y OTROS</t>
        </is>
      </c>
      <c r="E388" s="2" t="inlineStr">
        <is>
          <t>HABIDO</t>
        </is>
      </c>
      <c r="F388" s="2" t="inlineStr">
        <is>
          <t>ANCASH</t>
        </is>
      </c>
      <c r="G388" s="2" t="inlineStr">
        <is>
          <t>SANTA</t>
        </is>
      </c>
      <c r="H388" s="2" t="inlineStr">
        <is>
          <t>MORO</t>
        </is>
      </c>
      <c r="I388" s="2" t="n"/>
      <c r="J388" s="2" t="n"/>
      <c r="K388" s="2" t="n"/>
      <c r="L388" s="2" t="inlineStr">
        <is>
          <t>2026-09-20T01:43:21.108Z</t>
        </is>
      </c>
    </row>
    <row r="389">
      <c r="A389" s="2" t="inlineStr">
        <is>
          <t>20603776616</t>
        </is>
      </c>
      <c r="B389" s="2" t="inlineStr">
        <is>
          <t>ASOCIACION DE PRODUCTORES AGROPECUARIOS SARACOCHA</t>
        </is>
      </c>
      <c r="C389" s="2" t="inlineStr">
        <is>
          <t>ASOCIACION</t>
        </is>
      </c>
      <c r="D389" s="2" t="inlineStr">
        <is>
          <t>BAJA DE OFICIO</t>
        </is>
      </c>
      <c r="E389" s="2" t="inlineStr">
        <is>
          <t>HABIDO</t>
        </is>
      </c>
      <c r="F389" s="2" t="inlineStr">
        <is>
          <t>HUANCAVELICA</t>
        </is>
      </c>
      <c r="G389" s="2" t="inlineStr">
        <is>
          <t>TAYACAJA</t>
        </is>
      </c>
      <c r="H389" s="2" t="inlineStr">
        <is>
          <t>DANIEL HERNANDEZ</t>
        </is>
      </c>
      <c r="I389" s="2" t="n"/>
      <c r="J389" s="2" t="n"/>
      <c r="K389" s="2" t="n"/>
      <c r="L389" s="2" t="inlineStr">
        <is>
          <t>2026-09-20T01:43:21.108Z</t>
        </is>
      </c>
    </row>
    <row r="390">
      <c r="A390" s="2" t="inlineStr">
        <is>
          <t>20603820691</t>
        </is>
      </c>
      <c r="B390" s="2" t="inlineStr">
        <is>
          <t>COOPERATIVA AGRARIA DE SERVICIOS MULTIPLES CORDILLERA AZUL - CORDILLERA AZUL COOP</t>
        </is>
      </c>
      <c r="C390" s="2" t="inlineStr">
        <is>
          <t>COOPERATIVAS, SAIS, CAPS</t>
        </is>
      </c>
      <c r="D390" s="2" t="inlineStr">
        <is>
          <t>ACTIVO</t>
        </is>
      </c>
      <c r="E390" s="2" t="inlineStr">
        <is>
          <t>HABIDO</t>
        </is>
      </c>
      <c r="F390" s="2" t="inlineStr">
        <is>
          <t>SAN MARTIN</t>
        </is>
      </c>
      <c r="G390" s="2" t="inlineStr">
        <is>
          <t>BELLAVISTA</t>
        </is>
      </c>
      <c r="H390" s="2" t="inlineStr">
        <is>
          <t>BELLAVISTA</t>
        </is>
      </c>
      <c r="I390" s="2" t="n"/>
      <c r="J390" s="2" t="n"/>
      <c r="K390" s="2" t="n"/>
      <c r="L390" s="2" t="inlineStr">
        <is>
          <t>2026-09-20T01:43:21.108Z</t>
        </is>
      </c>
    </row>
    <row r="391">
      <c r="A391" s="2" t="inlineStr">
        <is>
          <t>20603829515</t>
        </is>
      </c>
      <c r="B391" s="2" t="inlineStr">
        <is>
          <t>ASOCIACION DE PRODUCTORES AGROPECUARIOS LOS NOGALES ALTO ITARIATO</t>
        </is>
      </c>
      <c r="C391" s="2" t="inlineStr">
        <is>
          <t>ASOCIACION</t>
        </is>
      </c>
      <c r="D391" s="2" t="inlineStr">
        <is>
          <t>ACTIVO</t>
        </is>
      </c>
      <c r="E391" s="2" t="inlineStr">
        <is>
          <t>HABIDO</t>
        </is>
      </c>
      <c r="F391" s="2" t="inlineStr">
        <is>
          <t>CUSCO</t>
        </is>
      </c>
      <c r="G391" s="2" t="inlineStr">
        <is>
          <t>LA CONVENCION</t>
        </is>
      </c>
      <c r="H391" s="2" t="inlineStr">
        <is>
          <t>KUMPIRUSHIATO</t>
        </is>
      </c>
      <c r="I391" s="2" t="n"/>
      <c r="J391" s="2" t="n"/>
      <c r="K391" s="2" t="n"/>
      <c r="L391" s="2" t="inlineStr">
        <is>
          <t>2026-09-20T01:43:21.108Z</t>
        </is>
      </c>
    </row>
    <row r="392">
      <c r="A392" s="2" t="inlineStr">
        <is>
          <t>20603836325</t>
        </is>
      </c>
      <c r="B392" s="2" t="inlineStr">
        <is>
          <t>COOPERATIVA AGRARIA YARINACOCHA</t>
        </is>
      </c>
      <c r="C392" s="2" t="inlineStr">
        <is>
          <t>COOPERATIVAS, SAIS, CAPS</t>
        </is>
      </c>
      <c r="D392" s="2" t="inlineStr">
        <is>
          <t>ACTIVO</t>
        </is>
      </c>
      <c r="E392" s="2" t="inlineStr">
        <is>
          <t>HABIDO</t>
        </is>
      </c>
      <c r="F392" s="2" t="inlineStr">
        <is>
          <t>UCAYALI</t>
        </is>
      </c>
      <c r="G392" s="2" t="inlineStr">
        <is>
          <t>CORONEL PORTILLO</t>
        </is>
      </c>
      <c r="H392" s="2" t="inlineStr">
        <is>
          <t>YARINACOCHA</t>
        </is>
      </c>
      <c r="I392" s="2" t="n"/>
      <c r="J392" s="2" t="n"/>
      <c r="K392" s="2" t="n"/>
      <c r="L392" s="2" t="inlineStr">
        <is>
          <t>2026-09-20T01:43:21.108Z</t>
        </is>
      </c>
    </row>
    <row r="393">
      <c r="A393" s="2" t="inlineStr">
        <is>
          <t>20603842511</t>
        </is>
      </c>
      <c r="B393" s="2" t="inlineStr">
        <is>
          <t>ASOCIACION DE PRODUCTORES AGROPECUARIOS RIQ´CHARI DE TINTINIQUIATO</t>
        </is>
      </c>
      <c r="C393" s="2" t="inlineStr">
        <is>
          <t>ASOCIACION</t>
        </is>
      </c>
      <c r="D393" s="2" t="inlineStr">
        <is>
          <t>ACTIVO</t>
        </is>
      </c>
      <c r="E393" s="2" t="inlineStr">
        <is>
          <t>HABIDO</t>
        </is>
      </c>
      <c r="F393" s="2" t="inlineStr">
        <is>
          <t>CUSCO</t>
        </is>
      </c>
      <c r="G393" s="2" t="inlineStr">
        <is>
          <t>LA CONVENCION</t>
        </is>
      </c>
      <c r="H393" s="2" t="inlineStr">
        <is>
          <t>ECHARATE</t>
        </is>
      </c>
      <c r="I393" s="2" t="n"/>
      <c r="J393" s="2" t="n"/>
      <c r="K393" s="2" t="n"/>
      <c r="L393" s="2" t="inlineStr">
        <is>
          <t>2026-09-20T01:43:21.108Z</t>
        </is>
      </c>
    </row>
    <row r="394">
      <c r="A394" s="2" t="inlineStr">
        <is>
          <t>20603862369</t>
        </is>
      </c>
      <c r="B394" s="2" t="inlineStr">
        <is>
          <t>COOPERATIVA AGRARIA TROPICALS PRODUCTS</t>
        </is>
      </c>
      <c r="C394" s="2" t="inlineStr">
        <is>
          <t>COOPERATIVAS, SAIS, CAPS</t>
        </is>
      </c>
      <c r="D394" s="2" t="inlineStr">
        <is>
          <t>ACTIVO</t>
        </is>
      </c>
      <c r="E394" s="2" t="inlineStr">
        <is>
          <t>HABIDO</t>
        </is>
      </c>
      <c r="F394" s="2" t="inlineStr">
        <is>
          <t>JUNIN</t>
        </is>
      </c>
      <c r="G394" s="2" t="inlineStr">
        <is>
          <t>CHANCHAMAYO</t>
        </is>
      </c>
      <c r="H394" s="2" t="inlineStr">
        <is>
          <t>PICHANAQUI</t>
        </is>
      </c>
      <c r="I394" s="2" t="n"/>
      <c r="J394" s="2" t="n"/>
      <c r="K394" s="2" t="n"/>
      <c r="L394" s="2" t="inlineStr">
        <is>
          <t>2026-09-20T01:43:21.108Z</t>
        </is>
      </c>
    </row>
    <row r="395">
      <c r="A395" s="2" t="inlineStr">
        <is>
          <t>20603864060</t>
        </is>
      </c>
      <c r="B395" s="2" t="inlineStr">
        <is>
          <t>ASOCIACION DE PRODUCTORES AGROPECUARIOS CAMPANAYOC</t>
        </is>
      </c>
      <c r="C395" s="2" t="inlineStr">
        <is>
          <t>ASOCIACION</t>
        </is>
      </c>
      <c r="D395" s="2" t="inlineStr">
        <is>
          <t>BAJA DE OFICIO</t>
        </is>
      </c>
      <c r="E395" s="2" t="inlineStr">
        <is>
          <t>HABIDO</t>
        </is>
      </c>
      <c r="F395" s="2" t="inlineStr">
        <is>
          <t>CUSCO</t>
        </is>
      </c>
      <c r="G395" s="2" t="inlineStr">
        <is>
          <t>LA CONVENCION</t>
        </is>
      </c>
      <c r="H395" s="2" t="inlineStr">
        <is>
          <t>QUELLOUNO</t>
        </is>
      </c>
      <c r="I395" s="2" t="n"/>
      <c r="J395" s="2" t="n"/>
      <c r="K395" s="2" t="n"/>
      <c r="L395" s="2" t="inlineStr">
        <is>
          <t>2026-09-20T01:43:21.108Z</t>
        </is>
      </c>
    </row>
    <row r="396">
      <c r="A396" s="2" t="inlineStr">
        <is>
          <t>20603907176</t>
        </is>
      </c>
      <c r="B396" s="2" t="inlineStr">
        <is>
          <t>COOPERATIVA AGRARIA INDUSTRIAL FRUITS PICHANAKI</t>
        </is>
      </c>
      <c r="C396" s="2" t="inlineStr">
        <is>
          <t>COOPERATIVAS, SAIS, CAPS</t>
        </is>
      </c>
      <c r="D396" s="2" t="inlineStr">
        <is>
          <t>ACTIVO</t>
        </is>
      </c>
      <c r="E396" s="2" t="inlineStr">
        <is>
          <t>HABIDO</t>
        </is>
      </c>
      <c r="F396" s="2" t="inlineStr">
        <is>
          <t>JUNIN</t>
        </is>
      </c>
      <c r="G396" s="2" t="inlineStr">
        <is>
          <t>CHANCHAMAYO</t>
        </is>
      </c>
      <c r="H396" s="2" t="inlineStr">
        <is>
          <t>PICHANAQUI</t>
        </is>
      </c>
      <c r="I396" s="2" t="n"/>
      <c r="J396" s="2" t="n"/>
      <c r="K396" s="2" t="n"/>
      <c r="L396" s="2" t="inlineStr">
        <is>
          <t>2026-09-20T01:43:21.108Z</t>
        </is>
      </c>
    </row>
    <row r="397">
      <c r="A397" s="2" t="inlineStr">
        <is>
          <t>20603942028</t>
        </is>
      </c>
      <c r="B397" s="2" t="inlineStr">
        <is>
          <t>COOPERATIVA AGRARIA DE PRODUCTORES TIKANKA CHIARA-AYACUCHO</t>
        </is>
      </c>
      <c r="C397" s="2" t="inlineStr">
        <is>
          <t>COOPERATIVAS, SAIS, CAPS</t>
        </is>
      </c>
      <c r="D397" s="2" t="inlineStr">
        <is>
          <t>ACTIVO</t>
        </is>
      </c>
      <c r="E397" s="2" t="inlineStr">
        <is>
          <t>HABIDO</t>
        </is>
      </c>
      <c r="F397" s="2" t="inlineStr">
        <is>
          <t>AYACUCHO</t>
        </is>
      </c>
      <c r="G397" s="2" t="inlineStr">
        <is>
          <t>HUAMANGA</t>
        </is>
      </c>
      <c r="H397" s="2" t="inlineStr">
        <is>
          <t>CHIARA</t>
        </is>
      </c>
      <c r="I397" s="2" t="n"/>
      <c r="J397" s="2" t="n"/>
      <c r="K397" s="2" t="n"/>
      <c r="L397" s="2" t="inlineStr">
        <is>
          <t>2026-09-20T01:43:21.108Z</t>
        </is>
      </c>
    </row>
    <row r="398">
      <c r="A398" s="2" t="inlineStr">
        <is>
          <t>20603957033</t>
        </is>
      </c>
      <c r="B398" s="2" t="inlineStr">
        <is>
          <t>ASOCIACIÓN DE PRODUCTORES AGROINDUSTRIALES Y SERVICIOS MÚLTIPLES HUAYNA PICCHU VRAE</t>
        </is>
      </c>
      <c r="C398" s="2" t="inlineStr">
        <is>
          <t>ASOCIACION</t>
        </is>
      </c>
      <c r="D398" s="2" t="inlineStr">
        <is>
          <t>ACTIVO</t>
        </is>
      </c>
      <c r="E398" s="2" t="inlineStr">
        <is>
          <t>HABIDO</t>
        </is>
      </c>
      <c r="F398" s="2" t="inlineStr">
        <is>
          <t>JUNIN</t>
        </is>
      </c>
      <c r="G398" s="2" t="inlineStr">
        <is>
          <t>CHANCHAMAYO</t>
        </is>
      </c>
      <c r="H398" s="2" t="inlineStr">
        <is>
          <t>PERENE</t>
        </is>
      </c>
      <c r="I398" s="2" t="n"/>
      <c r="J398" s="2" t="n"/>
      <c r="K398" s="2" t="n"/>
      <c r="L398" s="2" t="inlineStr">
        <is>
          <t>2026-09-20T01:43:21.108Z</t>
        </is>
      </c>
    </row>
    <row r="399">
      <c r="A399" s="2" t="inlineStr">
        <is>
          <t>20603979924</t>
        </is>
      </c>
      <c r="B399" s="2" t="inlineStr">
        <is>
          <t>ASOCIACION DE PRODUCTORES AGROPECUARIOS MANOS A TRABAJAR PISCOBAMBA BAJA DEL DISTRITO DE OCOBAMBA</t>
        </is>
      </c>
      <c r="C399" s="2" t="inlineStr">
        <is>
          <t>ASOCIACION</t>
        </is>
      </c>
      <c r="D399" s="2" t="inlineStr">
        <is>
          <t>BAJA DE OFICIO</t>
        </is>
      </c>
      <c r="E399" s="2" t="inlineStr">
        <is>
          <t>HABIDO</t>
        </is>
      </c>
      <c r="F399" s="2" t="inlineStr">
        <is>
          <t>APURIMAC</t>
        </is>
      </c>
      <c r="G399" s="2" t="inlineStr">
        <is>
          <t>CHINCHEROS</t>
        </is>
      </c>
      <c r="H399" s="2" t="inlineStr">
        <is>
          <t>OCOBAMBA</t>
        </is>
      </c>
      <c r="I399" s="2" t="n"/>
      <c r="J399" s="2" t="n"/>
      <c r="K399" s="2" t="n"/>
      <c r="L399" s="2" t="inlineStr">
        <is>
          <t>2026-09-20T01:43:21.108Z</t>
        </is>
      </c>
    </row>
    <row r="400">
      <c r="A400" s="2" t="inlineStr">
        <is>
          <t>20604151954</t>
        </is>
      </c>
      <c r="B400" s="2" t="inlineStr">
        <is>
          <t>COOPERATIVA AGRARIA DE SERVICIOS MULTIPLES SUR ORIENTE - COOPSSUR ORIENTE</t>
        </is>
      </c>
      <c r="C400" s="2" t="inlineStr">
        <is>
          <t>COOPERATIVAS, SAIS, CAPS</t>
        </is>
      </c>
      <c r="D400" s="2" t="inlineStr">
        <is>
          <t>ACTIVO</t>
        </is>
      </c>
      <c r="E400" s="2" t="inlineStr">
        <is>
          <t>HABIDO</t>
        </is>
      </c>
      <c r="F400" s="2" t="inlineStr">
        <is>
          <t>MADRE DE DIOS</t>
        </is>
      </c>
      <c r="G400" s="2" t="inlineStr">
        <is>
          <t>TAMBOPATA</t>
        </is>
      </c>
      <c r="H400" s="2" t="inlineStr">
        <is>
          <t>TAMBOPATA</t>
        </is>
      </c>
      <c r="I400" s="2" t="inlineStr">
        <is>
          <t>082503628</t>
        </is>
      </c>
      <c r="J400" s="2" t="inlineStr">
        <is>
          <t>administracion@coopssur.com.pe</t>
        </is>
      </c>
      <c r="K400" s="2" t="inlineStr">
        <is>
          <t>S1475799</t>
        </is>
      </c>
      <c r="L400" s="2" t="inlineStr">
        <is>
          <t>2026-09-20T01:43:21.108Z</t>
        </is>
      </c>
    </row>
    <row r="401">
      <c r="A401" s="2" t="inlineStr">
        <is>
          <t>20604215600</t>
        </is>
      </c>
      <c r="B401" s="2" t="inlineStr">
        <is>
          <t>ASOCIACION DE PRODUCTORES DE CACAO ECOLOGICO DE DISTRITO DE QUELLOUNO</t>
        </is>
      </c>
      <c r="C401" s="2" t="inlineStr">
        <is>
          <t>ASOCIACION</t>
        </is>
      </c>
      <c r="D401" s="2" t="inlineStr">
        <is>
          <t>ACTIVO</t>
        </is>
      </c>
      <c r="E401" s="2" t="inlineStr">
        <is>
          <t>HABIDO</t>
        </is>
      </c>
      <c r="F401" s="2" t="inlineStr">
        <is>
          <t>CUSCO</t>
        </is>
      </c>
      <c r="G401" s="2" t="inlineStr">
        <is>
          <t>LA CONVENCION</t>
        </is>
      </c>
      <c r="H401" s="2" t="inlineStr">
        <is>
          <t>QUELLOUNO</t>
        </is>
      </c>
      <c r="I401" s="2" t="n"/>
      <c r="J401" s="2" t="n"/>
      <c r="K401" s="2" t="n"/>
      <c r="L401" s="2" t="inlineStr">
        <is>
          <t>2026-09-20T01:43:21.108Z</t>
        </is>
      </c>
    </row>
    <row r="402">
      <c r="A402" s="2" t="inlineStr">
        <is>
          <t>20604218358</t>
        </is>
      </c>
      <c r="B402" s="2" t="inlineStr">
        <is>
          <t>COOPERATIVA AGRARIA COYAPAPI</t>
        </is>
      </c>
      <c r="C402" s="2" t="inlineStr">
        <is>
          <t>COOPERATIVAS, SAIS, CAPS</t>
        </is>
      </c>
      <c r="D402" s="2" t="inlineStr">
        <is>
          <t>ACTIVO</t>
        </is>
      </c>
      <c r="E402" s="2" t="inlineStr">
        <is>
          <t>HABIDO</t>
        </is>
      </c>
      <c r="F402" s="2" t="inlineStr">
        <is>
          <t>ANCASH</t>
        </is>
      </c>
      <c r="G402" s="2" t="inlineStr">
        <is>
          <t>HUARAZ</t>
        </is>
      </c>
      <c r="H402" s="2" t="inlineStr">
        <is>
          <t>PARIACOTO</t>
        </is>
      </c>
      <c r="I402" s="2" t="n"/>
      <c r="J402" s="2" t="n"/>
      <c r="K402" s="2" t="n"/>
      <c r="L402" s="2" t="inlineStr">
        <is>
          <t>2026-09-20T01:43:21.108Z</t>
        </is>
      </c>
    </row>
    <row r="403">
      <c r="A403" s="2" t="inlineStr">
        <is>
          <t>20604309728</t>
        </is>
      </c>
      <c r="B403" s="2" t="inlineStr">
        <is>
          <t>ASOCIACION DE PRODUCTORES CAFETALEROS AGROECOLOGICOS SAN JUAN</t>
        </is>
      </c>
      <c r="C403" s="2" t="inlineStr">
        <is>
          <t>ASOCIACION</t>
        </is>
      </c>
      <c r="D403" s="2" t="inlineStr">
        <is>
          <t>ACTIVO</t>
        </is>
      </c>
      <c r="E403" s="2" t="inlineStr">
        <is>
          <t>HABIDO</t>
        </is>
      </c>
      <c r="F403" s="2" t="inlineStr">
        <is>
          <t>CAJAMARCA</t>
        </is>
      </c>
      <c r="G403" s="2" t="inlineStr">
        <is>
          <t>SAN IGNACIO</t>
        </is>
      </c>
      <c r="H403" s="2" t="inlineStr">
        <is>
          <t>SAN IGNACIO</t>
        </is>
      </c>
      <c r="I403" s="2" t="n"/>
      <c r="J403" s="2" t="n"/>
      <c r="K403" s="2" t="n"/>
      <c r="L403" s="2" t="inlineStr">
        <is>
          <t>2026-09-20T01:43:21.108Z</t>
        </is>
      </c>
    </row>
    <row r="404">
      <c r="A404" s="2" t="inlineStr">
        <is>
          <t>20604315825</t>
        </is>
      </c>
      <c r="B404" s="2" t="inlineStr">
        <is>
          <t>ASOCIACION DE PRODUCTORES DE FLORES NATIVAS, AGROINDUSTRIALES, PISCICOLA Y MEDIO AMBIENTE - UCAYALI</t>
        </is>
      </c>
      <c r="C404" s="2" t="inlineStr">
        <is>
          <t>ASOCIACION</t>
        </is>
      </c>
      <c r="D404" s="2" t="inlineStr">
        <is>
          <t>BAJA DE OFICIO</t>
        </is>
      </c>
      <c r="E404" s="2" t="inlineStr">
        <is>
          <t>HABIDO</t>
        </is>
      </c>
      <c r="F404" s="2" t="inlineStr">
        <is>
          <t>UCAYALI</t>
        </is>
      </c>
      <c r="G404" s="2" t="inlineStr">
        <is>
          <t>PADRE ABAD</t>
        </is>
      </c>
      <c r="H404" s="2" t="inlineStr">
        <is>
          <t>PADRE ABAD</t>
        </is>
      </c>
      <c r="I404" s="2" t="n"/>
      <c r="J404" s="2" t="n"/>
      <c r="K404" s="2" t="n"/>
      <c r="L404" s="2" t="inlineStr">
        <is>
          <t>2026-09-20T01:43:21.108Z</t>
        </is>
      </c>
    </row>
    <row r="405">
      <c r="A405" s="2" t="inlineStr">
        <is>
          <t>20604401187</t>
        </is>
      </c>
      <c r="B405" s="2" t="inlineStr">
        <is>
          <t>ORGANIZACION ZONAL SAN MIGUEL DEL FAIQUE</t>
        </is>
      </c>
      <c r="C405" s="2" t="inlineStr">
        <is>
          <t>ASOCIACION</t>
        </is>
      </c>
      <c r="D405" s="2" t="inlineStr">
        <is>
          <t>BAJA DE OFICIO</t>
        </is>
      </c>
      <c r="E405" s="2" t="inlineStr">
        <is>
          <t>HABIDO</t>
        </is>
      </c>
      <c r="F405" s="2" t="inlineStr">
        <is>
          <t>PIURA</t>
        </is>
      </c>
      <c r="G405" s="2" t="inlineStr">
        <is>
          <t>HUANCABAMBA</t>
        </is>
      </c>
      <c r="H405" s="2" t="inlineStr">
        <is>
          <t>SAN MIGUEL DE EL FAIQUE</t>
        </is>
      </c>
      <c r="I405" s="2" t="n"/>
      <c r="J405" s="2" t="n"/>
      <c r="K405" s="2" t="n"/>
      <c r="L405" s="2" t="inlineStr">
        <is>
          <t>2026-09-20T01:43:21.108Z</t>
        </is>
      </c>
    </row>
    <row r="406">
      <c r="A406" s="2" t="inlineStr">
        <is>
          <t>20604419175</t>
        </is>
      </c>
      <c r="B406" s="2" t="inlineStr">
        <is>
          <t>ASOCIACION DE PRODUCTORES AGROPECUARIOS ECOLOGICOS DE LAS ZONAS ALTO ANDINAS DE JUNIN</t>
        </is>
      </c>
      <c r="C406" s="2" t="inlineStr">
        <is>
          <t>ASOCIACION</t>
        </is>
      </c>
      <c r="D406" s="2" t="inlineStr">
        <is>
          <t>BAJA DE OFICIO</t>
        </is>
      </c>
      <c r="E406" s="2" t="inlineStr">
        <is>
          <t>HABIDO</t>
        </is>
      </c>
      <c r="F406" s="2" t="inlineStr">
        <is>
          <t>JUNIN</t>
        </is>
      </c>
      <c r="G406" s="2" t="inlineStr">
        <is>
          <t>HUANCAYO</t>
        </is>
      </c>
      <c r="H406" s="2" t="inlineStr">
        <is>
          <t>INGENIO</t>
        </is>
      </c>
      <c r="I406" s="2" t="n"/>
      <c r="J406" s="2" t="n"/>
      <c r="K406" s="2" t="inlineStr">
        <is>
          <t>S1579361</t>
        </is>
      </c>
      <c r="L406" s="2" t="inlineStr">
        <is>
          <t>2026-09-20T01:43:21.108Z</t>
        </is>
      </c>
    </row>
    <row r="407">
      <c r="A407" s="2" t="inlineStr">
        <is>
          <t>20604495483</t>
        </is>
      </c>
      <c r="B407" s="2" t="inlineStr">
        <is>
          <t>COOPERATIVA DE USUARIOS AGROINDUSTRIAL DE PRODUCTORES INTI RAYMI</t>
        </is>
      </c>
      <c r="C407" s="2" t="inlineStr">
        <is>
          <t>COOPERATIVAS, SAIS, CAPS</t>
        </is>
      </c>
      <c r="D407" s="2" t="inlineStr">
        <is>
          <t>ACTIVO</t>
        </is>
      </c>
      <c r="E407" s="2" t="inlineStr">
        <is>
          <t>HABIDO</t>
        </is>
      </c>
      <c r="F407" s="2" t="inlineStr">
        <is>
          <t>AYACUCHO</t>
        </is>
      </c>
      <c r="G407" s="2" t="inlineStr">
        <is>
          <t>VILCAS HUAMAN</t>
        </is>
      </c>
      <c r="H407" s="2" t="inlineStr">
        <is>
          <t>VILCAS HUAMAN</t>
        </is>
      </c>
      <c r="I407" s="2" t="n"/>
      <c r="J407" s="2" t="n"/>
      <c r="K407" s="2" t="n"/>
      <c r="L407" s="2" t="inlineStr">
        <is>
          <t>2026-09-20T01:43:21.108Z</t>
        </is>
      </c>
    </row>
    <row r="408">
      <c r="A408" s="2" t="inlineStr">
        <is>
          <t>20604583081</t>
        </is>
      </c>
      <c r="B408" s="2" t="inlineStr">
        <is>
          <t>ASOCIACION AGROINDUSTRIAL COMUNIDADES UNIDAS DEL NAPO</t>
        </is>
      </c>
      <c r="C408" s="2" t="inlineStr">
        <is>
          <t>ASOCIACION</t>
        </is>
      </c>
      <c r="D408" s="2" t="inlineStr">
        <is>
          <t>BAJA DE OFICIO</t>
        </is>
      </c>
      <c r="E408" s="2" t="inlineStr">
        <is>
          <t>HABIDO</t>
        </is>
      </c>
      <c r="F408" s="2" t="inlineStr">
        <is>
          <t>LORETO</t>
        </is>
      </c>
      <c r="G408" s="2" t="inlineStr">
        <is>
          <t>MAYNAS</t>
        </is>
      </c>
      <c r="H408" s="2" t="inlineStr">
        <is>
          <t>MAZAN</t>
        </is>
      </c>
      <c r="I408" s="2" t="inlineStr">
        <is>
          <t>928394428</t>
        </is>
      </c>
      <c r="J408" s="2" t="inlineStr">
        <is>
          <t>angelo_hr@hotmail.com</t>
        </is>
      </c>
      <c r="K408" s="2" t="inlineStr">
        <is>
          <t>S2422961</t>
        </is>
      </c>
      <c r="L408" s="2" t="inlineStr">
        <is>
          <t>2026-09-20T01:43:21.108Z</t>
        </is>
      </c>
    </row>
    <row r="409">
      <c r="A409" s="2" t="inlineStr">
        <is>
          <t>20604705411</t>
        </is>
      </c>
      <c r="B409" s="2" t="inlineStr">
        <is>
          <t>COOPERATIVA AGRARIA CRUZ DE YANAHUANCA</t>
        </is>
      </c>
      <c r="C409" s="2" t="inlineStr">
        <is>
          <t>COOPERATIVAS, SAIS, CAPS</t>
        </is>
      </c>
      <c r="D409" s="2" t="inlineStr">
        <is>
          <t>ACTIVO</t>
        </is>
      </c>
      <c r="E409" s="2" t="inlineStr">
        <is>
          <t>HABIDO</t>
        </is>
      </c>
      <c r="F409" s="2" t="inlineStr">
        <is>
          <t>LAMBAYEQUE</t>
        </is>
      </c>
      <c r="G409" s="2" t="inlineStr">
        <is>
          <t>LAMBAYEQUE</t>
        </is>
      </c>
      <c r="H409" s="2" t="inlineStr">
        <is>
          <t>SALAS</t>
        </is>
      </c>
      <c r="I409" s="2" t="n"/>
      <c r="J409" s="2" t="n"/>
      <c r="K409" s="2" t="n"/>
      <c r="L409" s="2" t="inlineStr">
        <is>
          <t>2026-09-20T01:43:21.108Z</t>
        </is>
      </c>
    </row>
    <row r="410">
      <c r="A410" s="2" t="inlineStr">
        <is>
          <t>20604755230</t>
        </is>
      </c>
      <c r="B410" s="2" t="inlineStr">
        <is>
          <t>COOPERATIVA AGRARIA ANDINA DE SANTA CRUZ LTDA.</t>
        </is>
      </c>
      <c r="C410" s="2" t="inlineStr">
        <is>
          <t>COOPERATIVAS, SAIS, CAPS</t>
        </is>
      </c>
      <c r="D410" s="2" t="inlineStr">
        <is>
          <t>ACTIVO</t>
        </is>
      </c>
      <c r="E410" s="2" t="inlineStr">
        <is>
          <t>HABIDO</t>
        </is>
      </c>
      <c r="F410" s="2" t="inlineStr">
        <is>
          <t>ANCASH</t>
        </is>
      </c>
      <c r="G410" s="2" t="inlineStr">
        <is>
          <t>HUAYLAS</t>
        </is>
      </c>
      <c r="H410" s="2" t="inlineStr">
        <is>
          <t>SANTA CRUZ</t>
        </is>
      </c>
      <c r="I410" s="2" t="inlineStr">
        <is>
          <t>935852386</t>
        </is>
      </c>
      <c r="J410" s="2" t="inlineStr">
        <is>
          <t>coaandinasantacruz@gmail.com</t>
        </is>
      </c>
      <c r="K410" s="2" t="inlineStr">
        <is>
          <t>S3013721</t>
        </is>
      </c>
      <c r="L410" s="2" t="inlineStr">
        <is>
          <t>2026-09-20T01:43:21.108Z</t>
        </is>
      </c>
    </row>
    <row r="411">
      <c r="A411" s="2" t="inlineStr">
        <is>
          <t>20604757267</t>
        </is>
      </c>
      <c r="B411" s="2" t="inlineStr">
        <is>
          <t>ASOCIACION DE PRODUCTORES AGROPECUARIOS CHAGRAPOCHMUÑA</t>
        </is>
      </c>
      <c r="C411" s="2" t="inlineStr">
        <is>
          <t>ASOCIACION</t>
        </is>
      </c>
      <c r="D411" s="2" t="inlineStr">
        <is>
          <t>ACTIVO</t>
        </is>
      </c>
      <c r="E411" s="2" t="inlineStr">
        <is>
          <t>HABIDO</t>
        </is>
      </c>
      <c r="F411" s="2" t="inlineStr">
        <is>
          <t>HUANUCO</t>
        </is>
      </c>
      <c r="G411" s="2" t="inlineStr">
        <is>
          <t>PACHITEA</t>
        </is>
      </c>
      <c r="H411" s="2" t="inlineStr">
        <is>
          <t>PANAO</t>
        </is>
      </c>
      <c r="I411" s="2" t="n"/>
      <c r="J411" s="2" t="n"/>
      <c r="K411" s="2" t="n"/>
      <c r="L411" s="2" t="inlineStr">
        <is>
          <t>2026-09-20T01:43:21.108Z</t>
        </is>
      </c>
    </row>
    <row r="412">
      <c r="A412" s="2" t="inlineStr">
        <is>
          <t>20604817146</t>
        </is>
      </c>
      <c r="B412" s="2" t="inlineStr">
        <is>
          <t>ASOCIACION DE PRODUCTORES GANADEROS, LECHEROS Y AGRICULTORA ECOLOGICA DE CUYAY - CHUQUIBAMBA</t>
        </is>
      </c>
      <c r="C412" s="2" t="inlineStr">
        <is>
          <t>ASOCIACION</t>
        </is>
      </c>
      <c r="D412" s="2" t="inlineStr">
        <is>
          <t>BAJA DE OFICIO</t>
        </is>
      </c>
      <c r="E412" s="2" t="inlineStr">
        <is>
          <t>HABIDO</t>
        </is>
      </c>
      <c r="F412" s="2" t="inlineStr">
        <is>
          <t>AREQUIPA</t>
        </is>
      </c>
      <c r="G412" s="2" t="inlineStr">
        <is>
          <t>CONDESUYOS</t>
        </is>
      </c>
      <c r="H412" s="2" t="inlineStr">
        <is>
          <t>CHUQUIBAMBA</t>
        </is>
      </c>
      <c r="I412" s="2" t="n"/>
      <c r="J412" s="2" t="n"/>
      <c r="K412" s="2" t="n"/>
      <c r="L412" s="2" t="inlineStr">
        <is>
          <t>2026-09-20T01:43:21.108Z</t>
        </is>
      </c>
    </row>
    <row r="413">
      <c r="A413" s="2" t="inlineStr">
        <is>
          <t>20604988200</t>
        </is>
      </c>
      <c r="B413" s="2" t="inlineStr">
        <is>
          <t>ASOCIACION DE PRODUCTORES DE CACAO CCAPAQKILLA</t>
        </is>
      </c>
      <c r="C413" s="2" t="inlineStr">
        <is>
          <t>ASOCIACION</t>
        </is>
      </c>
      <c r="D413" s="2" t="inlineStr">
        <is>
          <t>ACTIVO</t>
        </is>
      </c>
      <c r="E413" s="2" t="inlineStr">
        <is>
          <t>HABIDO</t>
        </is>
      </c>
      <c r="F413" s="2" t="inlineStr">
        <is>
          <t>CUSCO</t>
        </is>
      </c>
      <c r="G413" s="2" t="inlineStr">
        <is>
          <t>LA CONVENCION</t>
        </is>
      </c>
      <c r="H413" s="2" t="inlineStr">
        <is>
          <t>ECHARATE</t>
        </is>
      </c>
      <c r="I413" s="2" t="n"/>
      <c r="J413" s="2" t="n"/>
      <c r="K413" s="2" t="n"/>
      <c r="L413" s="2" t="inlineStr">
        <is>
          <t>2026-09-20T01:43:21.108Z</t>
        </is>
      </c>
    </row>
    <row r="414">
      <c r="A414" s="2" t="inlineStr">
        <is>
          <t>20605025821</t>
        </is>
      </c>
      <c r="B414" s="2" t="inlineStr">
        <is>
          <t>ASOCIACION PRODUCTIVA AGROECOLOGICA DE MENDOZA</t>
        </is>
      </c>
      <c r="C414" s="2" t="inlineStr">
        <is>
          <t>ASOCIACION</t>
        </is>
      </c>
      <c r="D414" s="2" t="inlineStr">
        <is>
          <t>SUSPENSION TEMPORAL</t>
        </is>
      </c>
      <c r="E414" s="2" t="inlineStr">
        <is>
          <t>HABIDO</t>
        </is>
      </c>
      <c r="F414" s="2" t="inlineStr">
        <is>
          <t>AMAZONAS</t>
        </is>
      </c>
      <c r="G414" s="2" t="inlineStr">
        <is>
          <t>RODRIGUEZ DE MENDOZA</t>
        </is>
      </c>
      <c r="H414" s="2" t="inlineStr">
        <is>
          <t>OMIA</t>
        </is>
      </c>
      <c r="I414" s="2" t="n"/>
      <c r="J414" s="2" t="n"/>
      <c r="K414" s="2" t="n"/>
      <c r="L414" s="2" t="inlineStr">
        <is>
          <t>2026-09-20T01:43:21.108Z</t>
        </is>
      </c>
    </row>
    <row r="415">
      <c r="A415" s="2" t="inlineStr">
        <is>
          <t>20605141456</t>
        </is>
      </c>
      <c r="B415" s="2" t="inlineStr">
        <is>
          <t>ASOCIACION CENTRAL DE PRODUCTORES AGROPECUARIOS Y ECOLOGICO DE YUYAPICHIS</t>
        </is>
      </c>
      <c r="C415" s="2" t="inlineStr">
        <is>
          <t>ASOCIACION</t>
        </is>
      </c>
      <c r="D415" s="2" t="inlineStr">
        <is>
          <t>ACTIVO</t>
        </is>
      </c>
      <c r="E415" s="2" t="inlineStr">
        <is>
          <t>HABIDO</t>
        </is>
      </c>
      <c r="F415" s="2" t="inlineStr">
        <is>
          <t>HUANUCO</t>
        </is>
      </c>
      <c r="G415" s="2" t="inlineStr">
        <is>
          <t>PUERTO INCA</t>
        </is>
      </c>
      <c r="H415" s="2" t="inlineStr">
        <is>
          <t>YUYAPICHIS</t>
        </is>
      </c>
      <c r="I415" s="2" t="n"/>
      <c r="J415" s="2" t="n"/>
      <c r="K415" s="2" t="n"/>
      <c r="L415" s="2" t="inlineStr">
        <is>
          <t>2026-09-20T01:43:21.108Z</t>
        </is>
      </c>
    </row>
    <row r="416">
      <c r="A416" s="2" t="inlineStr">
        <is>
          <t>20605161678</t>
        </is>
      </c>
      <c r="B416" s="2" t="inlineStr">
        <is>
          <t>COOPERATIVA AGRARIA DE PRODUCTOS ECOLOGICOS DE PAMPACOLCA - COAPEP</t>
        </is>
      </c>
      <c r="C416" s="2" t="inlineStr">
        <is>
          <t>COOPERATIVAS, SAIS, CAPS</t>
        </is>
      </c>
      <c r="D416" s="2" t="inlineStr">
        <is>
          <t>SUSPENSION TEMPORAL</t>
        </is>
      </c>
      <c r="E416" s="2" t="inlineStr">
        <is>
          <t>HABIDO</t>
        </is>
      </c>
      <c r="F416" s="2" t="inlineStr">
        <is>
          <t>AREQUIPA</t>
        </is>
      </c>
      <c r="G416" s="2" t="inlineStr">
        <is>
          <t>CASTILLA</t>
        </is>
      </c>
      <c r="H416" s="2" t="inlineStr">
        <is>
          <t>PAMPACOLCA</t>
        </is>
      </c>
      <c r="I416" s="2" t="n"/>
      <c r="J416" s="2" t="n"/>
      <c r="K416" s="2" t="n"/>
      <c r="L416" s="2" t="inlineStr">
        <is>
          <t>2026-09-20T01:43:21.108Z</t>
        </is>
      </c>
    </row>
    <row r="417">
      <c r="A417" s="2" t="inlineStr">
        <is>
          <t>20605197583</t>
        </is>
      </c>
      <c r="B417" s="2" t="inlineStr">
        <is>
          <t>ASOCIACION DE PRODUCTORES AGROECOLOGICOS DE PARIACOTO PROMOVIENDO VIDA SALUDABLE - APAPROVIS</t>
        </is>
      </c>
      <c r="C417" s="2" t="inlineStr">
        <is>
          <t>ASOCIACION</t>
        </is>
      </c>
      <c r="D417" s="2" t="inlineStr">
        <is>
          <t>ACTIVO</t>
        </is>
      </c>
      <c r="E417" s="2" t="inlineStr">
        <is>
          <t>HABIDO</t>
        </is>
      </c>
      <c r="F417" s="2" t="inlineStr">
        <is>
          <t>ANCASH</t>
        </is>
      </c>
      <c r="G417" s="2" t="inlineStr">
        <is>
          <t>HUARAZ</t>
        </is>
      </c>
      <c r="H417" s="2" t="inlineStr">
        <is>
          <t>PARIACOTO</t>
        </is>
      </c>
      <c r="I417" s="2" t="n"/>
      <c r="J417" s="2" t="n"/>
      <c r="K417" s="2" t="n"/>
      <c r="L417" s="2" t="inlineStr">
        <is>
          <t>2026-09-20T01:43:21.108Z</t>
        </is>
      </c>
    </row>
    <row r="418">
      <c r="A418" s="2" t="inlineStr">
        <is>
          <t>20605210733</t>
        </is>
      </c>
      <c r="B418" s="2" t="inlineStr">
        <is>
          <t>ASOCIACION DE PRODUCTORES DE CITRICOS DE PIGUIATO</t>
        </is>
      </c>
      <c r="C418" s="2" t="inlineStr">
        <is>
          <t>ASOCIACION</t>
        </is>
      </c>
      <c r="D418" s="2" t="inlineStr">
        <is>
          <t>ACTIVO</t>
        </is>
      </c>
      <c r="E418" s="2" t="inlineStr">
        <is>
          <t>HABIDO</t>
        </is>
      </c>
      <c r="F418" s="2" t="inlineStr">
        <is>
          <t>CUSCO</t>
        </is>
      </c>
      <c r="G418" s="2" t="inlineStr">
        <is>
          <t>LA CONVENCION</t>
        </is>
      </c>
      <c r="H418" s="2" t="inlineStr">
        <is>
          <t>ECHARATE</t>
        </is>
      </c>
      <c r="I418" s="2" t="n"/>
      <c r="J418" s="2" t="n"/>
      <c r="K418" s="2" t="n"/>
      <c r="L418" s="2" t="inlineStr">
        <is>
          <t>2026-09-20T01:43:21.108Z</t>
        </is>
      </c>
    </row>
    <row r="419">
      <c r="A419" s="2" t="inlineStr">
        <is>
          <t>20605216812</t>
        </is>
      </c>
      <c r="B419" s="2" t="inlineStr">
        <is>
          <t>ASOCIACION DE PRODUCTORES AGROPECUARIOS PAMPAS-CALLEBAMBA</t>
        </is>
      </c>
      <c r="C419" s="2" t="inlineStr">
        <is>
          <t>ASOCIACION</t>
        </is>
      </c>
      <c r="D419" s="2" t="inlineStr">
        <is>
          <t>BAJA DE OFICIO</t>
        </is>
      </c>
      <c r="E419" s="2" t="inlineStr">
        <is>
          <t>HABIDO</t>
        </is>
      </c>
      <c r="F419" s="2" t="inlineStr">
        <is>
          <t>APURIMAC</t>
        </is>
      </c>
      <c r="G419" s="2" t="inlineStr">
        <is>
          <t>CHINCHEROS</t>
        </is>
      </c>
      <c r="H419" s="2" t="inlineStr">
        <is>
          <t>CHINCHEROS</t>
        </is>
      </c>
      <c r="I419" s="2" t="n"/>
      <c r="J419" s="2" t="n"/>
      <c r="K419" s="2" t="n"/>
      <c r="L419" s="2" t="inlineStr">
        <is>
          <t>2026-09-20T01:43:21.108Z</t>
        </is>
      </c>
    </row>
    <row r="420">
      <c r="A420" s="2" t="inlineStr">
        <is>
          <t>20605228489</t>
        </is>
      </c>
      <c r="B420" s="2" t="inlineStr">
        <is>
          <t>ASOCIACION AGROINDUSTRIAL DE MUJERES PRODUCTORAS DE CACAO Y CAFE DEL VRAEM-OTARI´S</t>
        </is>
      </c>
      <c r="C420" s="2" t="inlineStr">
        <is>
          <t>ASOCIACION</t>
        </is>
      </c>
      <c r="D420" s="2" t="inlineStr">
        <is>
          <t>ACTIVO</t>
        </is>
      </c>
      <c r="E420" s="2" t="inlineStr">
        <is>
          <t>HABIDO</t>
        </is>
      </c>
      <c r="F420" s="2" t="inlineStr">
        <is>
          <t>CUSCO</t>
        </is>
      </c>
      <c r="G420" s="2" t="inlineStr">
        <is>
          <t>LA CONVENCION</t>
        </is>
      </c>
      <c r="H420" s="2" t="inlineStr">
        <is>
          <t>PICHARI</t>
        </is>
      </c>
      <c r="I420" s="2" t="n"/>
      <c r="J420" s="2" t="n"/>
      <c r="K420" s="2" t="n"/>
      <c r="L420" s="2" t="inlineStr">
        <is>
          <t>2026-09-20T01:43:21.108Z</t>
        </is>
      </c>
    </row>
    <row r="421">
      <c r="A421" s="2" t="inlineStr">
        <is>
          <t>20605272577</t>
        </is>
      </c>
      <c r="B421" s="2" t="inlineStr">
        <is>
          <t>ASOCIACION AGROINDUSTRIAL ALLPA WIRAPAK</t>
        </is>
      </c>
      <c r="C421" s="2" t="inlineStr">
        <is>
          <t>ASOCIACION</t>
        </is>
      </c>
      <c r="D421" s="2" t="inlineStr">
        <is>
          <t>ACTIVO</t>
        </is>
      </c>
      <c r="E421" s="2" t="inlineStr">
        <is>
          <t>HABIDO</t>
        </is>
      </c>
      <c r="F421" s="2" t="inlineStr">
        <is>
          <t>LORETO</t>
        </is>
      </c>
      <c r="G421" s="2" t="inlineStr">
        <is>
          <t>LORETO</t>
        </is>
      </c>
      <c r="H421" s="2" t="inlineStr">
        <is>
          <t>NAUTA</t>
        </is>
      </c>
      <c r="I421" s="2" t="n"/>
      <c r="J421" s="2" t="n"/>
      <c r="K421" s="2" t="n"/>
      <c r="L421" s="2" t="inlineStr">
        <is>
          <t>2026-09-20T01:43:21.108Z</t>
        </is>
      </c>
    </row>
    <row r="422">
      <c r="A422" s="2" t="inlineStr">
        <is>
          <t>20605304479</t>
        </is>
      </c>
      <c r="B422" s="2" t="inlineStr">
        <is>
          <t>ASOCIACION DE PRODUCTORES DE DERIVADOS LACTEOS SUMAC AUSANGATE DEL DISTRITO DE OCONGATE</t>
        </is>
      </c>
      <c r="C422" s="2" t="inlineStr">
        <is>
          <t>ASOCIACION</t>
        </is>
      </c>
      <c r="D422" s="2" t="inlineStr">
        <is>
          <t>BAJA PROV. POR OFICIO</t>
        </is>
      </c>
      <c r="E422" s="2" t="inlineStr">
        <is>
          <t>HABIDO</t>
        </is>
      </c>
      <c r="F422" s="2" t="inlineStr">
        <is>
          <t>CUSCO</t>
        </is>
      </c>
      <c r="G422" s="2" t="inlineStr">
        <is>
          <t>QUISPICANCHI</t>
        </is>
      </c>
      <c r="H422" s="2" t="inlineStr">
        <is>
          <t>OCONGATE</t>
        </is>
      </c>
      <c r="I422" s="2" t="n"/>
      <c r="J422" s="2" t="n"/>
      <c r="K422" s="2" t="n"/>
      <c r="L422" s="2" t="inlineStr">
        <is>
          <t>2026-09-20T01:43:21.108Z</t>
        </is>
      </c>
    </row>
    <row r="423">
      <c r="A423" s="2" t="inlineStr">
        <is>
          <t>20605348468</t>
        </is>
      </c>
      <c r="B423" s="2" t="inlineStr">
        <is>
          <t>ASOCIACION DE PRODUCTORES DE LACTEOS DE CCOLCCA AUSANLAC</t>
        </is>
      </c>
      <c r="C423" s="2" t="inlineStr">
        <is>
          <t>ASOCIACION</t>
        </is>
      </c>
      <c r="D423" s="2" t="inlineStr">
        <is>
          <t>BAJA DE OFICIO</t>
        </is>
      </c>
      <c r="E423" s="2" t="inlineStr">
        <is>
          <t>HABIDO</t>
        </is>
      </c>
      <c r="F423" s="2" t="inlineStr">
        <is>
          <t>CUSCO</t>
        </is>
      </c>
      <c r="G423" s="2" t="inlineStr">
        <is>
          <t>QUISPICANCHI</t>
        </is>
      </c>
      <c r="H423" s="2" t="inlineStr">
        <is>
          <t>OCONGATE</t>
        </is>
      </c>
      <c r="I423" s="2" t="n"/>
      <c r="J423" s="2" t="n"/>
      <c r="K423" s="2" t="n"/>
      <c r="L423" s="2" t="inlineStr">
        <is>
          <t>2026-09-20T01:43:21.108Z</t>
        </is>
      </c>
    </row>
    <row r="424">
      <c r="A424" s="2" t="inlineStr">
        <is>
          <t>20605357122</t>
        </is>
      </c>
      <c r="B424" s="2" t="inlineStr">
        <is>
          <t>COOPERATIVA DE PRODUCCION Y SERVICIOS ESPECIALES DE LOS PRODUCTORES DE CUYES DE HUANTA-COOPROCUY HUA</t>
        </is>
      </c>
      <c r="C424" s="2" t="inlineStr">
        <is>
          <t>COOPERATIVAS, SAIS, CAPS</t>
        </is>
      </c>
      <c r="D424" s="2" t="inlineStr">
        <is>
          <t>ACTIVO</t>
        </is>
      </c>
      <c r="E424" s="2" t="inlineStr">
        <is>
          <t>HABIDO</t>
        </is>
      </c>
      <c r="F424" s="2" t="inlineStr">
        <is>
          <t>AYACUCHO</t>
        </is>
      </c>
      <c r="G424" s="2" t="inlineStr">
        <is>
          <t>HUANTA</t>
        </is>
      </c>
      <c r="H424" s="2" t="inlineStr">
        <is>
          <t>IGUAIN</t>
        </is>
      </c>
      <c r="I424" s="2" t="n"/>
      <c r="J424" s="2" t="n"/>
      <c r="K424" s="2" t="inlineStr">
        <is>
          <t>B0917062</t>
        </is>
      </c>
      <c r="L424" s="2" t="inlineStr">
        <is>
          <t>2026-09-20T01:43:21.108Z</t>
        </is>
      </c>
    </row>
    <row r="425">
      <c r="A425" s="2" t="inlineStr">
        <is>
          <t>20605363092</t>
        </is>
      </c>
      <c r="B425" s="2" t="inlineStr">
        <is>
          <t>ASOCIACION DE PRODUCTORES AGROPECUARIOS DE CITRICOS SAN ANTONIO DE PAMPA CONCEPCION ECHARATI-APACISA</t>
        </is>
      </c>
      <c r="C425" s="2" t="inlineStr">
        <is>
          <t>ASOCIACION</t>
        </is>
      </c>
      <c r="D425" s="2" t="inlineStr">
        <is>
          <t>BAJA DE OFICIO</t>
        </is>
      </c>
      <c r="E425" s="2" t="inlineStr">
        <is>
          <t>HABIDO</t>
        </is>
      </c>
      <c r="F425" s="2" t="inlineStr">
        <is>
          <t>CUSCO</t>
        </is>
      </c>
      <c r="G425" s="2" t="inlineStr">
        <is>
          <t>LA CONVENCION</t>
        </is>
      </c>
      <c r="H425" s="2" t="inlineStr">
        <is>
          <t>ECHARATE</t>
        </is>
      </c>
      <c r="I425" s="2" t="n"/>
      <c r="J425" s="2" t="n"/>
      <c r="K425" s="2" t="n"/>
      <c r="L425" s="2" t="inlineStr">
        <is>
          <t>2026-09-20T01:43:21.108Z</t>
        </is>
      </c>
    </row>
    <row r="426">
      <c r="A426" s="2" t="inlineStr">
        <is>
          <t>20605371869</t>
        </is>
      </c>
      <c r="B426" s="2" t="inlineStr">
        <is>
          <t>ASOCIACION DE AGRICULTORES DE PALTOS EN HUAMAMPALI - ALTO LARAN</t>
        </is>
      </c>
      <c r="C426" s="2" t="inlineStr">
        <is>
          <t>ASOCIACION</t>
        </is>
      </c>
      <c r="D426" s="2" t="inlineStr">
        <is>
          <t>ACTIVO</t>
        </is>
      </c>
      <c r="E426" s="2" t="inlineStr">
        <is>
          <t>HABIDO</t>
        </is>
      </c>
      <c r="F426" s="2" t="inlineStr">
        <is>
          <t>ICA</t>
        </is>
      </c>
      <c r="G426" s="2" t="inlineStr">
        <is>
          <t>CHINCHA</t>
        </is>
      </c>
      <c r="H426" s="2" t="inlineStr">
        <is>
          <t>ALTO LARAN</t>
        </is>
      </c>
      <c r="I426" s="2" t="n"/>
      <c r="J426" s="2" t="n"/>
      <c r="K426" s="2" t="n"/>
      <c r="L426" s="2" t="inlineStr">
        <is>
          <t>2026-09-20T01:43:21.108Z</t>
        </is>
      </c>
    </row>
    <row r="427">
      <c r="A427" s="2" t="inlineStr">
        <is>
          <t>20605430458</t>
        </is>
      </c>
      <c r="B427" s="2" t="inlineStr">
        <is>
          <t>ASOCIACION DE PRODUCTORES AGROPECUARIOS "VALLE DEL MANTARO TINKUS"</t>
        </is>
      </c>
      <c r="C427" s="2" t="inlineStr">
        <is>
          <t>ASOCIACION</t>
        </is>
      </c>
      <c r="D427" s="2" t="inlineStr">
        <is>
          <t>BAJA DE OFICIO</t>
        </is>
      </c>
      <c r="E427" s="2" t="inlineStr">
        <is>
          <t>HABIDO</t>
        </is>
      </c>
      <c r="F427" s="2" t="inlineStr">
        <is>
          <t>JUNIN</t>
        </is>
      </c>
      <c r="G427" s="2" t="inlineStr">
        <is>
          <t>JAUJA</t>
        </is>
      </c>
      <c r="H427" s="2" t="inlineStr">
        <is>
          <t>SINCOS</t>
        </is>
      </c>
      <c r="I427" s="2" t="n"/>
      <c r="J427" s="2" t="n"/>
      <c r="K427" s="2" t="n"/>
      <c r="L427" s="2" t="inlineStr">
        <is>
          <t>2026-09-20T01:43:21.108Z</t>
        </is>
      </c>
    </row>
    <row r="428">
      <c r="A428" s="2" t="inlineStr">
        <is>
          <t>20605500430</t>
        </is>
      </c>
      <c r="B428" s="2" t="inlineStr">
        <is>
          <t>COOPERATIVA AGRARIA DE PRODUCTORES ECOLOGICOS LOS CHANKAS VALLE DEL RIO PERENE</t>
        </is>
      </c>
      <c r="C428" s="2" t="inlineStr">
        <is>
          <t>COOPERATIVAS, SAIS, CAPS</t>
        </is>
      </c>
      <c r="D428" s="2" t="inlineStr">
        <is>
          <t>ACTIVO</t>
        </is>
      </c>
      <c r="E428" s="2" t="inlineStr">
        <is>
          <t>HABIDO</t>
        </is>
      </c>
      <c r="F428" s="2" t="inlineStr">
        <is>
          <t>JUNIN</t>
        </is>
      </c>
      <c r="G428" s="2" t="inlineStr">
        <is>
          <t>CHANCHAMAYO</t>
        </is>
      </c>
      <c r="H428" s="2" t="inlineStr">
        <is>
          <t>PICHANAQUI</t>
        </is>
      </c>
      <c r="I428" s="2" t="n"/>
      <c r="J428" s="2" t="n"/>
      <c r="K428" s="2" t="n"/>
      <c r="L428" s="2" t="inlineStr">
        <is>
          <t>2026-09-20T01:43:21.108Z</t>
        </is>
      </c>
    </row>
    <row r="429">
      <c r="A429" s="2" t="inlineStr">
        <is>
          <t>20605520058</t>
        </is>
      </c>
      <c r="B429" s="2" t="inlineStr">
        <is>
          <t>ASOCIACION DE PRODUCTORES AGROPECUARIOS CAPIRUSHARI DE MAZAMARI - APACM</t>
        </is>
      </c>
      <c r="C429" s="2" t="inlineStr">
        <is>
          <t>ASOCIACION</t>
        </is>
      </c>
      <c r="D429" s="2" t="inlineStr">
        <is>
          <t>SUSPENSION TEMPORAL</t>
        </is>
      </c>
      <c r="E429" s="2" t="inlineStr">
        <is>
          <t>HABIDO</t>
        </is>
      </c>
      <c r="F429" s="2" t="inlineStr">
        <is>
          <t>JUNIN</t>
        </is>
      </c>
      <c r="G429" s="2" t="inlineStr">
        <is>
          <t>SATIPO</t>
        </is>
      </c>
      <c r="H429" s="2" t="inlineStr">
        <is>
          <t>MAZAMARI</t>
        </is>
      </c>
      <c r="I429" s="2" t="n"/>
      <c r="J429" s="2" t="n"/>
      <c r="K429" s="2" t="n"/>
      <c r="L429" s="2" t="inlineStr">
        <is>
          <t>2026-09-20T01:43:21.108Z</t>
        </is>
      </c>
    </row>
    <row r="430">
      <c r="A430" s="2" t="inlineStr">
        <is>
          <t>20605564730</t>
        </is>
      </c>
      <c r="B430" s="2" t="inlineStr">
        <is>
          <t>COOPERATIVA DE PRODUCCION ECO AYMARA-ACORA</t>
        </is>
      </c>
      <c r="C430" s="2" t="inlineStr">
        <is>
          <t>COOPERATIVAS, SAIS, CAPS</t>
        </is>
      </c>
      <c r="D430" s="2" t="inlineStr">
        <is>
          <t>ACTIVO</t>
        </is>
      </c>
      <c r="E430" s="2" t="inlineStr">
        <is>
          <t>HABIDO</t>
        </is>
      </c>
      <c r="F430" s="2" t="inlineStr">
        <is>
          <t>PUNO</t>
        </is>
      </c>
      <c r="G430" s="2" t="inlineStr">
        <is>
          <t>PUNO</t>
        </is>
      </c>
      <c r="H430" s="2" t="inlineStr">
        <is>
          <t>ACORA</t>
        </is>
      </c>
      <c r="I430" s="2" t="n"/>
      <c r="J430" s="2" t="n"/>
      <c r="K430" s="2" t="n"/>
      <c r="L430" s="2" t="inlineStr">
        <is>
          <t>2026-09-20T01:43:21.108Z</t>
        </is>
      </c>
    </row>
    <row r="431">
      <c r="A431" s="2" t="inlineStr">
        <is>
          <t>20605600922</t>
        </is>
      </c>
      <c r="B431" s="2" t="inlineStr">
        <is>
          <t>ASOCIACION DE PRODUCTORES AGROPECUARIOS VALLE IRIBAMBA</t>
        </is>
      </c>
      <c r="C431" s="2" t="inlineStr">
        <is>
          <t>ASOCIACION</t>
        </is>
      </c>
      <c r="D431" s="2" t="inlineStr">
        <is>
          <t>BAJA DE OFICIO</t>
        </is>
      </c>
      <c r="E431" s="2" t="inlineStr">
        <is>
          <t>HABIDO</t>
        </is>
      </c>
      <c r="F431" s="2" t="inlineStr">
        <is>
          <t>AYACUCHO</t>
        </is>
      </c>
      <c r="G431" s="2" t="inlineStr">
        <is>
          <t>HUANTA</t>
        </is>
      </c>
      <c r="H431" s="2" t="inlineStr">
        <is>
          <t>LURICOCHA</t>
        </is>
      </c>
      <c r="I431" s="2" t="n"/>
      <c r="J431" s="2" t="n"/>
      <c r="K431" s="2" t="n"/>
      <c r="L431" s="2" t="inlineStr">
        <is>
          <t>2026-09-20T01:43:21.108Z</t>
        </is>
      </c>
    </row>
    <row r="432">
      <c r="A432" s="2" t="inlineStr">
        <is>
          <t>20605688170</t>
        </is>
      </c>
      <c r="B432" s="2" t="inlineStr">
        <is>
          <t>COOPERATIVA AGRARIA ALEXANDER VON HUMBOLDT LTDA</t>
        </is>
      </c>
      <c r="C432" s="2" t="inlineStr">
        <is>
          <t>COOPERATIVAS, SAIS, CAPS</t>
        </is>
      </c>
      <c r="D432" s="2" t="inlineStr">
        <is>
          <t>ACTIVO</t>
        </is>
      </c>
      <c r="E432" s="2" t="inlineStr">
        <is>
          <t>HABIDO</t>
        </is>
      </c>
      <c r="F432" s="2" t="inlineStr">
        <is>
          <t>UCAYALI</t>
        </is>
      </c>
      <c r="G432" s="2" t="inlineStr">
        <is>
          <t>PADRE ABAD</t>
        </is>
      </c>
      <c r="H432" s="2" t="inlineStr">
        <is>
          <t>ALEXANDER VON HUMBOLDT</t>
        </is>
      </c>
      <c r="I432" s="2" t="n"/>
      <c r="J432" s="2" t="n"/>
      <c r="K432" s="2" t="n"/>
      <c r="L432" s="2" t="inlineStr">
        <is>
          <t>2026-09-20T01:43:21.108Z</t>
        </is>
      </c>
    </row>
    <row r="433">
      <c r="A433" s="2" t="inlineStr">
        <is>
          <t>20605783229</t>
        </is>
      </c>
      <c r="B433" s="2" t="inlineStr">
        <is>
          <t>ASOCIACION DE PRODUCTORES AGROPECUARIOS LAS CATARATAS DE ILLAPANI</t>
        </is>
      </c>
      <c r="C433" s="2" t="inlineStr">
        <is>
          <t>ASOCIACION</t>
        </is>
      </c>
      <c r="D433" s="2" t="inlineStr">
        <is>
          <t>BAJA DE OFICIO</t>
        </is>
      </c>
      <c r="E433" s="2" t="inlineStr">
        <is>
          <t>HABIDO</t>
        </is>
      </c>
      <c r="F433" s="2" t="inlineStr">
        <is>
          <t>CUSCO</t>
        </is>
      </c>
      <c r="G433" s="2" t="inlineStr">
        <is>
          <t>LA CONVENCION</t>
        </is>
      </c>
      <c r="H433" s="2" t="inlineStr">
        <is>
          <t>ECHARATE</t>
        </is>
      </c>
      <c r="I433" s="2" t="n"/>
      <c r="J433" s="2" t="n"/>
      <c r="K433" s="2" t="n"/>
      <c r="L433" s="2" t="inlineStr">
        <is>
          <t>2026-09-20T01:43:21.108Z</t>
        </is>
      </c>
    </row>
    <row r="434">
      <c r="A434" s="2" t="inlineStr">
        <is>
          <t>20605784047</t>
        </is>
      </c>
      <c r="B434" s="2" t="inlineStr">
        <is>
          <t>ASOCIACION DE PRODUCTORES AGROPECUARIOS BUENOS AIRES KM. 2 PACARAN</t>
        </is>
      </c>
      <c r="C434" s="2" t="inlineStr">
        <is>
          <t>ASOCIACION</t>
        </is>
      </c>
      <c r="D434" s="2" t="inlineStr">
        <is>
          <t>BAJA DE OFICIO</t>
        </is>
      </c>
      <c r="E434" s="2" t="inlineStr">
        <is>
          <t>HABIDO</t>
        </is>
      </c>
      <c r="F434" s="2" t="inlineStr">
        <is>
          <t>MADRE DE DIOS</t>
        </is>
      </c>
      <c r="G434" s="2" t="inlineStr">
        <is>
          <t>TAMBOPATA</t>
        </is>
      </c>
      <c r="H434" s="2" t="inlineStr">
        <is>
          <t>LAS PIEDRAS</t>
        </is>
      </c>
      <c r="I434" s="2" t="n"/>
      <c r="J434" s="2" t="n"/>
      <c r="K434" s="2" t="n"/>
      <c r="L434" s="2" t="inlineStr">
        <is>
          <t>2026-09-20T01:43:21.108Z</t>
        </is>
      </c>
    </row>
    <row r="435">
      <c r="A435" s="2" t="inlineStr">
        <is>
          <t>20605910573</t>
        </is>
      </c>
      <c r="B435" s="2" t="inlineStr">
        <is>
          <t>ASOCIACION DE ACOPIO Y PRODUCTORES DE GANADO - TRAPICHE</t>
        </is>
      </c>
      <c r="C435" s="2" t="inlineStr">
        <is>
          <t>ASOCIACION</t>
        </is>
      </c>
      <c r="D435" s="2" t="inlineStr">
        <is>
          <t>BAJA DE OFICIO</t>
        </is>
      </c>
      <c r="E435" s="2" t="inlineStr">
        <is>
          <t>HABIDO</t>
        </is>
      </c>
      <c r="F435" s="2" t="inlineStr">
        <is>
          <t>PUNO</t>
        </is>
      </c>
      <c r="G435" s="2" t="inlineStr">
        <is>
          <t>SAN ANTONIO DE PUTINA</t>
        </is>
      </c>
      <c r="H435" s="2" t="inlineStr">
        <is>
          <t>ANANEA</t>
        </is>
      </c>
      <c r="I435" s="2" t="n"/>
      <c r="J435" s="2" t="n"/>
      <c r="K435" s="2" t="n"/>
      <c r="L435" s="2" t="inlineStr">
        <is>
          <t>2026-09-20T01:43:21.108Z</t>
        </is>
      </c>
    </row>
    <row r="436">
      <c r="A436" s="2" t="inlineStr">
        <is>
          <t>20605962450</t>
        </is>
      </c>
      <c r="B436" s="2" t="inlineStr">
        <is>
          <t>COOPERATIVA AGRARIA ECOINDUSTRIAL DEL VALLE PAURAN</t>
        </is>
      </c>
      <c r="C436" s="2" t="inlineStr">
        <is>
          <t>COOPERATIVAS, SAIS, CAPS</t>
        </is>
      </c>
      <c r="D436" s="2" t="inlineStr">
        <is>
          <t>ACTIVO</t>
        </is>
      </c>
      <c r="E436" s="2" t="inlineStr">
        <is>
          <t>HABIDO</t>
        </is>
      </c>
      <c r="F436" s="2" t="inlineStr">
        <is>
          <t>JUNIN</t>
        </is>
      </c>
      <c r="G436" s="2" t="inlineStr">
        <is>
          <t>HUANCAYO</t>
        </is>
      </c>
      <c r="H436" s="2" t="inlineStr">
        <is>
          <t>SANTO DOMINGO DE ACOBAMBA</t>
        </is>
      </c>
      <c r="I436" s="2" t="n"/>
      <c r="J436" s="2" t="n"/>
      <c r="K436" s="2" t="n"/>
      <c r="L436" s="2" t="inlineStr">
        <is>
          <t>2026-09-20T01:43:21.108Z</t>
        </is>
      </c>
    </row>
    <row r="437">
      <c r="A437" s="2" t="inlineStr">
        <is>
          <t>20606017406</t>
        </is>
      </c>
      <c r="B437" s="2" t="inlineStr">
        <is>
          <t>ASOCIACION DE PRODUCTORES AGROPECUARIOS Y ARTESANALES YAWARCOCHA</t>
        </is>
      </c>
      <c r="C437" s="2" t="inlineStr">
        <is>
          <t>ASOCIACION</t>
        </is>
      </c>
      <c r="D437" s="2" t="inlineStr">
        <is>
          <t>BAJA DE OFICIO</t>
        </is>
      </c>
      <c r="E437" s="2" t="inlineStr">
        <is>
          <t>HABIDO</t>
        </is>
      </c>
      <c r="F437" s="2" t="inlineStr">
        <is>
          <t>HUANUCO</t>
        </is>
      </c>
      <c r="G437" s="2" t="inlineStr">
        <is>
          <t>AMBO</t>
        </is>
      </c>
      <c r="H437" s="2" t="inlineStr">
        <is>
          <t>AMBO</t>
        </is>
      </c>
      <c r="I437" s="2" t="n"/>
      <c r="J437" s="2" t="n"/>
      <c r="K437" s="2" t="n"/>
      <c r="L437" s="2" t="inlineStr">
        <is>
          <t>2026-09-20T01:43:21.108Z</t>
        </is>
      </c>
    </row>
    <row r="438">
      <c r="A438" s="2" t="inlineStr">
        <is>
          <t>20606041382</t>
        </is>
      </c>
      <c r="B438" s="2" t="inlineStr">
        <is>
          <t>ASOCIACION AROMA DE MUJER LLAQUE</t>
        </is>
      </c>
      <c r="C438" s="2" t="inlineStr">
        <is>
          <t>ASOCIACION</t>
        </is>
      </c>
      <c r="D438" s="2" t="inlineStr">
        <is>
          <t>BAJA DE OFICIO</t>
        </is>
      </c>
      <c r="E438" s="2" t="inlineStr">
        <is>
          <t>HABIDO</t>
        </is>
      </c>
      <c r="F438" s="2" t="inlineStr">
        <is>
          <t>LAMBAYEQUE</t>
        </is>
      </c>
      <c r="G438" s="2" t="inlineStr">
        <is>
          <t>LAMBAYEQUE</t>
        </is>
      </c>
      <c r="H438" s="2" t="inlineStr">
        <is>
          <t>SALAS</t>
        </is>
      </c>
      <c r="I438" s="2" t="n"/>
      <c r="J438" s="2" t="n"/>
      <c r="K438" s="2" t="n"/>
      <c r="L438" s="2" t="inlineStr">
        <is>
          <t>2026-09-20T01:43:21.108Z</t>
        </is>
      </c>
    </row>
    <row r="439">
      <c r="A439" s="2" t="inlineStr">
        <is>
          <t>20606047364</t>
        </is>
      </c>
      <c r="B439" s="2" t="inlineStr">
        <is>
          <t>ASOCIACIÓN AGROPECUARIO ARTESANAL E INDUSTRIAL WIÑAY LLANKAQ RACCHI AYLLO</t>
        </is>
      </c>
      <c r="C439" s="2" t="inlineStr">
        <is>
          <t>ASOCIACION</t>
        </is>
      </c>
      <c r="D439" s="2" t="inlineStr">
        <is>
          <t>BAJA DE OFICIO</t>
        </is>
      </c>
      <c r="E439" s="2" t="inlineStr">
        <is>
          <t>HABIDO</t>
        </is>
      </c>
      <c r="F439" s="2" t="inlineStr">
        <is>
          <t>CUSCO</t>
        </is>
      </c>
      <c r="G439" s="2" t="inlineStr">
        <is>
          <t>URUBAMBA</t>
        </is>
      </c>
      <c r="H439" s="2" t="inlineStr">
        <is>
          <t>HUAYLLABAMBA</t>
        </is>
      </c>
      <c r="I439" s="2" t="n"/>
      <c r="J439" s="2" t="n"/>
      <c r="K439" s="2" t="n"/>
      <c r="L439" s="2" t="inlineStr">
        <is>
          <t>2026-09-20T01:43:21.108Z</t>
        </is>
      </c>
    </row>
    <row r="440">
      <c r="A440" s="2" t="inlineStr">
        <is>
          <t>20606101423</t>
        </is>
      </c>
      <c r="B440" s="2" t="inlineStr">
        <is>
          <t>ASOCIACION DE PRODUCTORES AGROPECUARIOS DON LORENZO DEL DISTRITO DE SAMAN</t>
        </is>
      </c>
      <c r="C440" s="2" t="inlineStr">
        <is>
          <t>ASOCIACION</t>
        </is>
      </c>
      <c r="D440" s="2" t="inlineStr">
        <is>
          <t>ACTIVO</t>
        </is>
      </c>
      <c r="E440" s="2" t="inlineStr">
        <is>
          <t>HABIDO</t>
        </is>
      </c>
      <c r="F440" s="2" t="inlineStr">
        <is>
          <t>PUNO</t>
        </is>
      </c>
      <c r="G440" s="2" t="inlineStr">
        <is>
          <t>AZANGARO</t>
        </is>
      </c>
      <c r="H440" s="2" t="inlineStr">
        <is>
          <t>SAMAN</t>
        </is>
      </c>
      <c r="I440" s="2" t="n"/>
      <c r="J440" s="2" t="n"/>
      <c r="K440" s="2" t="n"/>
      <c r="L440" s="2" t="inlineStr">
        <is>
          <t>2026-09-20T01:43:21.108Z</t>
        </is>
      </c>
    </row>
    <row r="441">
      <c r="A441" s="2" t="inlineStr">
        <is>
          <t>20606161655</t>
        </is>
      </c>
      <c r="B441" s="2" t="inlineStr">
        <is>
          <t>COOPERATIVA DE SERVICIOS ESPECIALES DE ALPAQUEROS LOS ANDES DE HUANCAVELICA - COOPAH</t>
        </is>
      </c>
      <c r="C441" s="2" t="inlineStr">
        <is>
          <t>COOPERATIVAS, SAIS, CAPS</t>
        </is>
      </c>
      <c r="D441" s="2" t="inlineStr">
        <is>
          <t>SUSPENSION TEMPORAL</t>
        </is>
      </c>
      <c r="E441" s="2" t="inlineStr">
        <is>
          <t>HABIDO</t>
        </is>
      </c>
      <c r="F441" s="2" t="inlineStr">
        <is>
          <t>HUANCAVELICA</t>
        </is>
      </c>
      <c r="G441" s="2" t="inlineStr">
        <is>
          <t>HUANCAVELICA</t>
        </is>
      </c>
      <c r="H441" s="2" t="inlineStr">
        <is>
          <t>ASCENSION</t>
        </is>
      </c>
      <c r="I441" s="2" t="n"/>
      <c r="J441" s="2" t="n"/>
      <c r="K441" s="2" t="n"/>
      <c r="L441" s="2" t="inlineStr">
        <is>
          <t>2026-09-20T01:43:21.108Z</t>
        </is>
      </c>
    </row>
    <row r="442">
      <c r="A442" s="2" t="inlineStr">
        <is>
          <t>20606192119</t>
        </is>
      </c>
      <c r="B442" s="2" t="inlineStr">
        <is>
          <t>ASOC. DE MUJERES AGROPECUARIAS ARTESANALES Y TURISTICA GRANJA DE CUYES VIRGEN LA ASUNTA DE CURIBAYA</t>
        </is>
      </c>
      <c r="C442" s="2" t="inlineStr">
        <is>
          <t>ASOCIACION</t>
        </is>
      </c>
      <c r="D442" s="2" t="inlineStr">
        <is>
          <t>BAJA PROV. POR OFICIO</t>
        </is>
      </c>
      <c r="E442" s="2" t="inlineStr">
        <is>
          <t>HABIDO</t>
        </is>
      </c>
      <c r="F442" s="2" t="inlineStr">
        <is>
          <t>TACNA</t>
        </is>
      </c>
      <c r="G442" s="2" t="inlineStr">
        <is>
          <t>CANDARAVE</t>
        </is>
      </c>
      <c r="H442" s="2" t="inlineStr">
        <is>
          <t>CURIBAYA</t>
        </is>
      </c>
      <c r="I442" s="2" t="n"/>
      <c r="J442" s="2" t="n"/>
      <c r="K442" s="2" t="n"/>
      <c r="L442" s="2" t="inlineStr">
        <is>
          <t>2026-09-20T01:43:21.108Z</t>
        </is>
      </c>
    </row>
    <row r="443">
      <c r="A443" s="2" t="inlineStr">
        <is>
          <t>20606214082</t>
        </is>
      </c>
      <c r="B443" s="2" t="inlineStr">
        <is>
          <t>COOPERATIVA AGRARIA QORI QUINUA TARACO LTDA</t>
        </is>
      </c>
      <c r="C443" s="2" t="inlineStr">
        <is>
          <t>COOPERATIVAS, SAIS, CAPS</t>
        </is>
      </c>
      <c r="D443" s="2" t="inlineStr">
        <is>
          <t>SUSPENSION TEMPORAL</t>
        </is>
      </c>
      <c r="E443" s="2" t="inlineStr">
        <is>
          <t>HABIDO</t>
        </is>
      </c>
      <c r="F443" s="2" t="inlineStr">
        <is>
          <t>PUNO</t>
        </is>
      </c>
      <c r="G443" s="2" t="inlineStr">
        <is>
          <t>HUANCANE</t>
        </is>
      </c>
      <c r="H443" s="2" t="inlineStr">
        <is>
          <t>TARACO</t>
        </is>
      </c>
      <c r="I443" s="2" t="n"/>
      <c r="J443" s="2" t="n"/>
      <c r="K443" s="2" t="inlineStr">
        <is>
          <t>S1653300</t>
        </is>
      </c>
      <c r="L443" s="2" t="inlineStr">
        <is>
          <t>2026-09-20T01:43:21.108Z</t>
        </is>
      </c>
    </row>
    <row r="444">
      <c r="A444" s="2" t="inlineStr">
        <is>
          <t>20606226013</t>
        </is>
      </c>
      <c r="B444" s="2" t="inlineStr">
        <is>
          <t>ASOCIACION DE PRODUCTORES AGROPECUARIOS CONTUCNA NUEVA GENERACION APACNG</t>
        </is>
      </c>
      <c r="C444" s="2" t="inlineStr">
        <is>
          <t>ASOCIACION</t>
        </is>
      </c>
      <c r="D444" s="2" t="inlineStr">
        <is>
          <t>ACTIVO</t>
        </is>
      </c>
      <c r="E444" s="2" t="inlineStr">
        <is>
          <t>HABIDO</t>
        </is>
      </c>
      <c r="F444" s="2" t="inlineStr">
        <is>
          <t>APURIMAC</t>
        </is>
      </c>
      <c r="G444" s="2" t="inlineStr">
        <is>
          <t>ANDAHUAYLAS</t>
        </is>
      </c>
      <c r="H444" s="2" t="inlineStr">
        <is>
          <t>TURPO</t>
        </is>
      </c>
      <c r="I444" s="2" t="n"/>
      <c r="J444" s="2" t="n"/>
      <c r="K444" s="2" t="n"/>
      <c r="L444" s="2" t="inlineStr">
        <is>
          <t>2026-09-20T01:43:21.108Z</t>
        </is>
      </c>
    </row>
    <row r="445">
      <c r="A445" s="2" t="inlineStr">
        <is>
          <t>20606257172</t>
        </is>
      </c>
      <c r="B445" s="2" t="inlineStr">
        <is>
          <t>ASOCIACIÓN DE AGRICULTORES EXPORTADORES MAJES CON FUTURO</t>
        </is>
      </c>
      <c r="C445" s="2" t="inlineStr">
        <is>
          <t>ASOCIACION</t>
        </is>
      </c>
      <c r="D445" s="2" t="inlineStr">
        <is>
          <t>BAJA PROV. POR OFICIO</t>
        </is>
      </c>
      <c r="E445" s="2" t="inlineStr">
        <is>
          <t>HABIDO</t>
        </is>
      </c>
      <c r="F445" s="2" t="inlineStr">
        <is>
          <t>AREQUIPA</t>
        </is>
      </c>
      <c r="G445" s="2" t="inlineStr">
        <is>
          <t>CAYLLOMA</t>
        </is>
      </c>
      <c r="H445" s="2" t="inlineStr">
        <is>
          <t>MAJES</t>
        </is>
      </c>
      <c r="I445" s="2" t="n"/>
      <c r="J445" s="2" t="n"/>
      <c r="K445" s="2" t="n"/>
      <c r="L445" s="2" t="inlineStr">
        <is>
          <t>2026-09-20T01:43:21.108Z</t>
        </is>
      </c>
    </row>
    <row r="446">
      <c r="A446" s="2" t="inlineStr">
        <is>
          <t>20606293888</t>
        </is>
      </c>
      <c r="B446" s="2" t="inlineStr">
        <is>
          <t>ASOCIACION DE PRODUCTORES AGROPECUARIOS ORO VERDE DE SOTCCOMAYO</t>
        </is>
      </c>
      <c r="C446" s="2" t="inlineStr">
        <is>
          <t>ASOCIACION</t>
        </is>
      </c>
      <c r="D446" s="2" t="inlineStr">
        <is>
          <t>BAJA PROV. POR OFICIO</t>
        </is>
      </c>
      <c r="E446" s="2" t="inlineStr">
        <is>
          <t>HABIDO</t>
        </is>
      </c>
      <c r="F446" s="2" t="inlineStr">
        <is>
          <t>APURIMAC</t>
        </is>
      </c>
      <c r="G446" s="2" t="inlineStr">
        <is>
          <t>ANDAHUAYLAS</t>
        </is>
      </c>
      <c r="H446" s="2" t="inlineStr">
        <is>
          <t>KISHUARA</t>
        </is>
      </c>
      <c r="I446" s="2" t="n"/>
      <c r="J446" s="2" t="n"/>
      <c r="K446" s="2" t="n"/>
      <c r="L446" s="2" t="inlineStr">
        <is>
          <t>2026-09-20T01:43:21.108Z</t>
        </is>
      </c>
    </row>
    <row r="447">
      <c r="A447" s="2" t="inlineStr">
        <is>
          <t>20606307625</t>
        </is>
      </c>
      <c r="B447" s="2" t="inlineStr">
        <is>
          <t>ASOCIACION DE PRODUCTORES AGRICOLAS VILLA HERMOSA - CHUQUIBAMBA</t>
        </is>
      </c>
      <c r="C447" s="2" t="inlineStr">
        <is>
          <t>ASOCIACION</t>
        </is>
      </c>
      <c r="D447" s="2" t="inlineStr">
        <is>
          <t>BAJA DE OFICIO</t>
        </is>
      </c>
      <c r="E447" s="2" t="inlineStr">
        <is>
          <t>HABIDO</t>
        </is>
      </c>
      <c r="F447" s="2" t="inlineStr">
        <is>
          <t>CAJAMARCA</t>
        </is>
      </c>
      <c r="G447" s="2" t="inlineStr">
        <is>
          <t>CAJABAMBA</t>
        </is>
      </c>
      <c r="H447" s="2" t="inlineStr">
        <is>
          <t>CACHACHI</t>
        </is>
      </c>
      <c r="I447" s="2" t="n"/>
      <c r="J447" s="2" t="n"/>
      <c r="K447" s="2" t="n"/>
      <c r="L447" s="2" t="inlineStr">
        <is>
          <t>2026-09-20T01:43:21.108Z</t>
        </is>
      </c>
    </row>
    <row r="448">
      <c r="A448" s="2" t="inlineStr">
        <is>
          <t>20606396849</t>
        </is>
      </c>
      <c r="B448" s="2" t="inlineStr">
        <is>
          <t>COOPERATIVA AGRARIA DE SERVICIOS MULTIPLES CAMPO VERDE DE JOSE MARIA ARGUEDAS - CASMUCAV</t>
        </is>
      </c>
      <c r="C448" s="2" t="inlineStr">
        <is>
          <t>COOPERATIVAS, SAIS, CAPS</t>
        </is>
      </c>
      <c r="D448" s="2" t="inlineStr">
        <is>
          <t>ACTIVO</t>
        </is>
      </c>
      <c r="E448" s="2" t="inlineStr">
        <is>
          <t>HABIDO</t>
        </is>
      </c>
      <c r="F448" s="2" t="inlineStr">
        <is>
          <t>APURIMAC</t>
        </is>
      </c>
      <c r="G448" s="2" t="inlineStr">
        <is>
          <t>ANDAHUAYLAS</t>
        </is>
      </c>
      <c r="H448" s="2" t="inlineStr">
        <is>
          <t>ANDAHUAYLAS</t>
        </is>
      </c>
      <c r="I448" s="2" t="n"/>
      <c r="J448" s="2" t="n"/>
      <c r="K448" s="2" t="n"/>
      <c r="L448" s="2" t="inlineStr">
        <is>
          <t>2026-09-20T01:43:21.108Z</t>
        </is>
      </c>
    </row>
    <row r="449">
      <c r="A449" s="2" t="inlineStr">
        <is>
          <t>20606451122</t>
        </is>
      </c>
      <c r="B449" s="2" t="inlineStr">
        <is>
          <t>ASOCIACIÓN DE PRODUCTORES CERRO BLANCO</t>
        </is>
      </c>
      <c r="C449" s="2" t="inlineStr">
        <is>
          <t>ASOCIACION</t>
        </is>
      </c>
      <c r="D449" s="2" t="inlineStr">
        <is>
          <t>ACTIVO</t>
        </is>
      </c>
      <c r="E449" s="2" t="inlineStr">
        <is>
          <t>HABIDO</t>
        </is>
      </c>
      <c r="F449" s="2" t="inlineStr">
        <is>
          <t>SAN MARTIN</t>
        </is>
      </c>
      <c r="G449" s="2" t="inlineStr">
        <is>
          <t>MOYOBAMBA</t>
        </is>
      </c>
      <c r="H449" s="2" t="inlineStr">
        <is>
          <t>JEPELACIO</t>
        </is>
      </c>
      <c r="I449" s="2" t="n"/>
      <c r="J449" s="2" t="n"/>
      <c r="K449" s="2" t="n"/>
      <c r="L449" s="2" t="inlineStr">
        <is>
          <t>2026-09-20T01:43:21.108Z</t>
        </is>
      </c>
    </row>
    <row r="450">
      <c r="A450" s="2" t="inlineStr">
        <is>
          <t>20606485281</t>
        </is>
      </c>
      <c r="B450" s="2" t="inlineStr">
        <is>
          <t>COOPERATIVA AGROINDUSTRIAL DE LA GRAN NACION ASHANINKA</t>
        </is>
      </c>
      <c r="C450" s="2" t="inlineStr">
        <is>
          <t>COOPERATIVAS, SAIS, CAPS</t>
        </is>
      </c>
      <c r="D450" s="2" t="inlineStr">
        <is>
          <t>ACTIVO</t>
        </is>
      </c>
      <c r="E450" s="2" t="inlineStr">
        <is>
          <t>HABIDO</t>
        </is>
      </c>
      <c r="F450" s="2" t="inlineStr">
        <is>
          <t>JUNIN</t>
        </is>
      </c>
      <c r="G450" s="2" t="inlineStr">
        <is>
          <t>SATIPO</t>
        </is>
      </c>
      <c r="H450" s="2" t="inlineStr">
        <is>
          <t>SATIPO</t>
        </is>
      </c>
      <c r="I450" s="2" t="n"/>
      <c r="J450" s="2" t="n"/>
      <c r="K450" s="2" t="n"/>
      <c r="L450" s="2" t="inlineStr">
        <is>
          <t>2026-09-20T01:43:21.108Z</t>
        </is>
      </c>
    </row>
    <row r="451">
      <c r="A451" s="2" t="inlineStr">
        <is>
          <t>20606497122</t>
        </is>
      </c>
      <c r="B451" s="2" t="inlineStr">
        <is>
          <t>ASOCIACION DE PRODUCTORES AGROPECUARIOS Y FORESTALES COBARRIANOS DE SINCOS - APAFCOS</t>
        </is>
      </c>
      <c r="C451" s="2" t="inlineStr">
        <is>
          <t>ASOCIACION</t>
        </is>
      </c>
      <c r="D451" s="2" t="inlineStr">
        <is>
          <t>ACTIVO</t>
        </is>
      </c>
      <c r="E451" s="2" t="inlineStr">
        <is>
          <t>HABIDO</t>
        </is>
      </c>
      <c r="F451" s="2" t="inlineStr">
        <is>
          <t>JUNIN</t>
        </is>
      </c>
      <c r="G451" s="2" t="inlineStr">
        <is>
          <t>JAUJA</t>
        </is>
      </c>
      <c r="H451" s="2" t="inlineStr">
        <is>
          <t>SINCOS</t>
        </is>
      </c>
      <c r="I451" s="2" t="n"/>
      <c r="J451" s="2" t="n"/>
      <c r="K451" s="2" t="n"/>
      <c r="L451" s="2" t="inlineStr">
        <is>
          <t>2026-09-20T01:43:21.108Z</t>
        </is>
      </c>
    </row>
    <row r="452">
      <c r="A452" s="2" t="inlineStr">
        <is>
          <t>20606538465</t>
        </is>
      </c>
      <c r="B452" s="2" t="inlineStr">
        <is>
          <t>ASOCIACION LAS TUYAS DE CARAMPA</t>
        </is>
      </c>
      <c r="C452" s="2" t="inlineStr">
        <is>
          <t>ASOCIACION</t>
        </is>
      </c>
      <c r="D452" s="2" t="inlineStr">
        <is>
          <t>BAJA DE OFICIO</t>
        </is>
      </c>
      <c r="E452" s="2" t="inlineStr">
        <is>
          <t>HABIDO</t>
        </is>
      </c>
      <c r="F452" s="2" t="inlineStr">
        <is>
          <t>HUANCAVELICA</t>
        </is>
      </c>
      <c r="G452" s="2" t="inlineStr">
        <is>
          <t>TAYACAJA</t>
        </is>
      </c>
      <c r="H452" s="2" t="inlineStr">
        <is>
          <t>PAZOS</t>
        </is>
      </c>
      <c r="I452" s="2" t="inlineStr">
        <is>
          <t>954 100 216</t>
        </is>
      </c>
      <c r="J452" s="2" t="inlineStr">
        <is>
          <t>arauconz@gmail.com</t>
        </is>
      </c>
      <c r="K452" s="2" t="inlineStr">
        <is>
          <t>S2655826</t>
        </is>
      </c>
      <c r="L452" s="2" t="inlineStr">
        <is>
          <t>2026-09-20T01:43:21.108Z</t>
        </is>
      </c>
    </row>
    <row r="453">
      <c r="A453" s="2" t="inlineStr">
        <is>
          <t>20606556331</t>
        </is>
      </c>
      <c r="B453" s="2" t="inlineStr">
        <is>
          <t>ASOCIACIÓN ABISEO SAN MARTIN - ASABISAM</t>
        </is>
      </c>
      <c r="C453" s="2" t="inlineStr">
        <is>
          <t>ASOCIACION</t>
        </is>
      </c>
      <c r="D453" s="2" t="inlineStr">
        <is>
          <t>ACTIVO</t>
        </is>
      </c>
      <c r="E453" s="2" t="inlineStr">
        <is>
          <t>HABIDO</t>
        </is>
      </c>
      <c r="F453" s="2" t="inlineStr">
        <is>
          <t>SAN MARTIN</t>
        </is>
      </c>
      <c r="G453" s="2" t="inlineStr">
        <is>
          <t>MARISCAL CACERES</t>
        </is>
      </c>
      <c r="H453" s="2" t="inlineStr">
        <is>
          <t>JUANJUI</t>
        </is>
      </c>
      <c r="I453" s="2" t="n"/>
      <c r="J453" s="2" t="n"/>
      <c r="K453" s="2" t="n"/>
      <c r="L453" s="2" t="inlineStr">
        <is>
          <t>2026-09-20T01:43:21.108Z</t>
        </is>
      </c>
    </row>
    <row r="454">
      <c r="A454" s="2" t="inlineStr">
        <is>
          <t>20606590301</t>
        </is>
      </c>
      <c r="B454" s="2" t="inlineStr">
        <is>
          <t>ASOCIACION PRODUCTORES AGROPECUARIOS DE PALTO VALLE VERDE PINCOS MATAPUQUIO</t>
        </is>
      </c>
      <c r="C454" s="2" t="inlineStr">
        <is>
          <t>ASOCIACION</t>
        </is>
      </c>
      <c r="D454" s="2" t="inlineStr">
        <is>
          <t>ACTIVO</t>
        </is>
      </c>
      <c r="E454" s="2" t="inlineStr">
        <is>
          <t>HABIDO</t>
        </is>
      </c>
      <c r="F454" s="2" t="inlineStr">
        <is>
          <t>APURIMAC</t>
        </is>
      </c>
      <c r="G454" s="2" t="inlineStr">
        <is>
          <t>ANDAHUAYLAS</t>
        </is>
      </c>
      <c r="H454" s="2" t="inlineStr">
        <is>
          <t>KISHUARA</t>
        </is>
      </c>
      <c r="I454" s="2" t="n"/>
      <c r="J454" s="2" t="n"/>
      <c r="K454" s="2" t="n"/>
      <c r="L454" s="2" t="inlineStr">
        <is>
          <t>2026-09-20T01:43:21.108Z</t>
        </is>
      </c>
    </row>
    <row r="455">
      <c r="A455" s="2" t="inlineStr">
        <is>
          <t>20606701846</t>
        </is>
      </c>
      <c r="B455" s="2" t="inlineStr">
        <is>
          <t>ASOCIACION ALPACAS Y LLAMAS REGISTRADAS DE PAQUENTA</t>
        </is>
      </c>
      <c r="C455" s="2" t="inlineStr">
        <is>
          <t>ASOCIACION</t>
        </is>
      </c>
      <c r="D455" s="2" t="inlineStr">
        <is>
          <t>ACTIVO</t>
        </is>
      </c>
      <c r="E455" s="2" t="inlineStr">
        <is>
          <t>HABIDO</t>
        </is>
      </c>
      <c r="F455" s="2" t="inlineStr">
        <is>
          <t>AREQUIPA</t>
        </is>
      </c>
      <c r="G455" s="2" t="inlineStr">
        <is>
          <t>CAYLLOMA</t>
        </is>
      </c>
      <c r="H455" s="2" t="inlineStr">
        <is>
          <t>TISCO</t>
        </is>
      </c>
      <c r="I455" s="2" t="inlineStr">
        <is>
          <t>942424876</t>
        </is>
      </c>
      <c r="J455" s="2" t="inlineStr">
        <is>
          <t>condorinoaalipio@gmail.com</t>
        </is>
      </c>
      <c r="K455" s="2" t="inlineStr">
        <is>
          <t>S1700164</t>
        </is>
      </c>
      <c r="L455" s="2" t="inlineStr">
        <is>
          <t>2026-09-20T01:43:21.108Z</t>
        </is>
      </c>
    </row>
    <row r="456">
      <c r="A456" s="2" t="inlineStr">
        <is>
          <t>20606717475</t>
        </is>
      </c>
      <c r="B456" s="2" t="inlineStr">
        <is>
          <t>ASOCIACION DE PEQUEÑOS PRODUCTORES AGROPECUARIOS ULLMA</t>
        </is>
      </c>
      <c r="C456" s="2" t="inlineStr">
        <is>
          <t>ASOCIACION</t>
        </is>
      </c>
      <c r="D456" s="2" t="inlineStr">
        <is>
          <t>BAJA PROV. POR OFICIO</t>
        </is>
      </c>
      <c r="E456" s="2" t="inlineStr">
        <is>
          <t>HABIDO</t>
        </is>
      </c>
      <c r="F456" s="2" t="inlineStr">
        <is>
          <t>PIURA</t>
        </is>
      </c>
      <c r="G456" s="2" t="inlineStr">
        <is>
          <t>HUANCABAMBA</t>
        </is>
      </c>
      <c r="H456" s="2" t="inlineStr">
        <is>
          <t>LALAQUIZ</t>
        </is>
      </c>
      <c r="I456" s="2" t="n"/>
      <c r="J456" s="2" t="n"/>
      <c r="K456" s="2" t="n"/>
      <c r="L456" s="2" t="inlineStr">
        <is>
          <t>2026-09-20T01:43:21.108Z</t>
        </is>
      </c>
    </row>
    <row r="457">
      <c r="A457" s="2" t="inlineStr">
        <is>
          <t>20606930101</t>
        </is>
      </c>
      <c r="B457" s="2" t="inlineStr">
        <is>
          <t>ASOCIACIÓN BOSQUE DE LAS NUWAS</t>
        </is>
      </c>
      <c r="C457" s="2" t="inlineStr">
        <is>
          <t>ASOCIACION</t>
        </is>
      </c>
      <c r="D457" s="2" t="inlineStr">
        <is>
          <t>ACTIVO</t>
        </is>
      </c>
      <c r="E457" s="2" t="inlineStr">
        <is>
          <t>HABIDO</t>
        </is>
      </c>
      <c r="F457" s="2" t="inlineStr">
        <is>
          <t>SAN MARTIN</t>
        </is>
      </c>
      <c r="G457" s="2" t="inlineStr">
        <is>
          <t>RIOJA</t>
        </is>
      </c>
      <c r="H457" s="2" t="inlineStr">
        <is>
          <t>AWAJUN</t>
        </is>
      </c>
      <c r="I457" s="2" t="n"/>
      <c r="J457" s="2" t="n"/>
      <c r="K457" s="2" t="n"/>
      <c r="L457" s="2" t="inlineStr">
        <is>
          <t>2026-09-20T01:43:21.108Z</t>
        </is>
      </c>
    </row>
    <row r="458">
      <c r="A458" s="2" t="inlineStr">
        <is>
          <t>20606942762</t>
        </is>
      </c>
      <c r="B458" s="2" t="inlineStr">
        <is>
          <t>COOPERATIVA AGRARIA COOPSAA LTDA.</t>
        </is>
      </c>
      <c r="C458" s="2" t="inlineStr">
        <is>
          <t>COOPERATIVAS, SAIS, CAPS</t>
        </is>
      </c>
      <c r="D458" s="2" t="inlineStr">
        <is>
          <t>ACTIVO</t>
        </is>
      </c>
      <c r="E458" s="2" t="inlineStr">
        <is>
          <t>HABIDO</t>
        </is>
      </c>
      <c r="F458" s="2" t="inlineStr">
        <is>
          <t>SAN MARTIN</t>
        </is>
      </c>
      <c r="G458" s="2" t="inlineStr">
        <is>
          <t>BELLAVISTA</t>
        </is>
      </c>
      <c r="H458" s="2" t="inlineStr">
        <is>
          <t>BELLAVISTA</t>
        </is>
      </c>
      <c r="I458" s="2" t="inlineStr">
        <is>
          <t>990149930</t>
        </is>
      </c>
      <c r="J458" s="2" t="inlineStr">
        <is>
          <t>coop.arroselva@gmail.com</t>
        </is>
      </c>
      <c r="K458" s="2" t="inlineStr">
        <is>
          <t>S2228480</t>
        </is>
      </c>
      <c r="L458" s="2" t="inlineStr">
        <is>
          <t>2026-09-20T01:43:21.108Z</t>
        </is>
      </c>
    </row>
    <row r="459">
      <c r="A459" s="2" t="inlineStr">
        <is>
          <t>20607009261</t>
        </is>
      </c>
      <c r="B459" s="2" t="inlineStr">
        <is>
          <t>ASOCIACION DE PRODUCTORES AGROPECUARIOS E INDUSTRIALES DE APALIN - AGROAPA</t>
        </is>
      </c>
      <c r="C459" s="2" t="inlineStr">
        <is>
          <t>ASOCIACION</t>
        </is>
      </c>
      <c r="D459" s="2" t="inlineStr">
        <is>
          <t>BAJA PROV. POR OFICIO</t>
        </is>
      </c>
      <c r="E459" s="2" t="inlineStr">
        <is>
          <t>HABIDO</t>
        </is>
      </c>
      <c r="F459" s="2" t="inlineStr">
        <is>
          <t>CAJAMARCA</t>
        </is>
      </c>
      <c r="G459" s="2" t="inlineStr">
        <is>
          <t>CAJAMARCA</t>
        </is>
      </c>
      <c r="H459" s="2" t="inlineStr">
        <is>
          <t>LOS BAÑOS DEL INCA</t>
        </is>
      </c>
      <c r="I459" s="2" t="n"/>
      <c r="J459" s="2" t="n"/>
      <c r="K459" s="2" t="n"/>
      <c r="L459" s="2" t="inlineStr">
        <is>
          <t>2026-09-20T01:43:21.108Z</t>
        </is>
      </c>
    </row>
    <row r="460">
      <c r="A460" s="2" t="inlineStr">
        <is>
          <t>20607057363</t>
        </is>
      </c>
      <c r="B460" s="2" t="inlineStr">
        <is>
          <t>ASOCIACION AGROINDUSTRIAL DE PLANTAS AROMATICAS ECOANDES</t>
        </is>
      </c>
      <c r="C460" s="2" t="inlineStr">
        <is>
          <t>ASOCIACION</t>
        </is>
      </c>
      <c r="D460" s="2" t="inlineStr">
        <is>
          <t>BAJA PROV. POR OFICIO</t>
        </is>
      </c>
      <c r="E460" s="2" t="inlineStr">
        <is>
          <t>HABIDO</t>
        </is>
      </c>
      <c r="F460" s="2" t="inlineStr">
        <is>
          <t>TACNA</t>
        </is>
      </c>
      <c r="G460" s="2" t="inlineStr">
        <is>
          <t>CANDARAVE</t>
        </is>
      </c>
      <c r="H460" s="2" t="inlineStr">
        <is>
          <t>QUILAHUANI</t>
        </is>
      </c>
      <c r="I460" s="2" t="n"/>
      <c r="J460" s="2" t="n"/>
      <c r="K460" s="2" t="n"/>
      <c r="L460" s="2" t="inlineStr">
        <is>
          <t>2026-09-20T01:43:21.108Z</t>
        </is>
      </c>
    </row>
    <row r="461">
      <c r="A461" s="2" t="inlineStr">
        <is>
          <t>20607063576</t>
        </is>
      </c>
      <c r="B461" s="2" t="inlineStr">
        <is>
          <t>ASOCIACIÓN DE PRODUCTORES AGROPECUARIOS CHASKAS DE HUANCALLAMA-"APACHAHUA"</t>
        </is>
      </c>
      <c r="C461" s="2" t="inlineStr">
        <is>
          <t>ASOCIACION</t>
        </is>
      </c>
      <c r="D461" s="2" t="inlineStr">
        <is>
          <t>ACTIVO</t>
        </is>
      </c>
      <c r="E461" s="2" t="inlineStr">
        <is>
          <t>HABIDO</t>
        </is>
      </c>
      <c r="F461" s="2" t="inlineStr">
        <is>
          <t>HUANCAVELICA</t>
        </is>
      </c>
      <c r="G461" s="2" t="inlineStr">
        <is>
          <t>CASTROVIRREYNA</t>
        </is>
      </c>
      <c r="H461" s="2" t="inlineStr">
        <is>
          <t>MOLLEPAMPA</t>
        </is>
      </c>
      <c r="I461" s="2" t="n"/>
      <c r="J461" s="2" t="n"/>
      <c r="K461" s="2" t="n"/>
      <c r="L461" s="2" t="inlineStr">
        <is>
          <t>2026-09-20T01:43:21.108Z</t>
        </is>
      </c>
    </row>
    <row r="462">
      <c r="A462" s="2" t="inlineStr">
        <is>
          <t>20607106313</t>
        </is>
      </c>
      <c r="B462" s="2" t="inlineStr">
        <is>
          <t>ASOCIACION DE PRODUCTORES AGROFORESTALES Y CONSERVACION NUEVA AMAZONIA - APAYCNA</t>
        </is>
      </c>
      <c r="C462" s="2" t="inlineStr">
        <is>
          <t>ASOCIACION</t>
        </is>
      </c>
      <c r="D462" s="2" t="inlineStr">
        <is>
          <t>SUSPENSION TEMPORAL</t>
        </is>
      </c>
      <c r="E462" s="2" t="inlineStr">
        <is>
          <t>HABIDO</t>
        </is>
      </c>
      <c r="F462" s="2" t="inlineStr">
        <is>
          <t>MADRE DE DIOS</t>
        </is>
      </c>
      <c r="G462" s="2" t="inlineStr">
        <is>
          <t>TAMBOPATA</t>
        </is>
      </c>
      <c r="H462" s="2" t="inlineStr">
        <is>
          <t>TAMBOPATA</t>
        </is>
      </c>
      <c r="I462" s="2" t="n"/>
      <c r="J462" s="2" t="n"/>
      <c r="K462" s="2" t="n"/>
      <c r="L462" s="2" t="inlineStr">
        <is>
          <t>2026-09-20T01:43:21.108Z</t>
        </is>
      </c>
    </row>
    <row r="463">
      <c r="A463" s="2" t="inlineStr">
        <is>
          <t>20607144347</t>
        </is>
      </c>
      <c r="B463" s="2" t="inlineStr">
        <is>
          <t>ASOCIACION NUEVO AMANECER CASERIO PURUAY BAJO</t>
        </is>
      </c>
      <c r="C463" s="2" t="inlineStr">
        <is>
          <t>ASOCIACION</t>
        </is>
      </c>
      <c r="D463" s="2" t="inlineStr">
        <is>
          <t>BAJA DE OFICIO</t>
        </is>
      </c>
      <c r="E463" s="2" t="inlineStr">
        <is>
          <t>HABIDO</t>
        </is>
      </c>
      <c r="F463" s="2" t="inlineStr">
        <is>
          <t>CAJAMARCA</t>
        </is>
      </c>
      <c r="G463" s="2" t="inlineStr">
        <is>
          <t>CAJAMARCA</t>
        </is>
      </c>
      <c r="H463" s="2" t="inlineStr">
        <is>
          <t>CAJAMARCA</t>
        </is>
      </c>
      <c r="I463" s="2" t="n"/>
      <c r="J463" s="2" t="n"/>
      <c r="K463" s="2" t="n"/>
      <c r="L463" s="2" t="inlineStr">
        <is>
          <t>2026-09-20T01:43:21.108Z</t>
        </is>
      </c>
    </row>
    <row r="464">
      <c r="A464" s="2" t="inlineStr">
        <is>
          <t>20607148881</t>
        </is>
      </c>
      <c r="B464" s="2" t="inlineStr">
        <is>
          <t>ASOCIACION DE PRODUCTORES DE OREGANO VERDE AMANECER CHALLAVIENTO</t>
        </is>
      </c>
      <c r="C464" s="2" t="inlineStr">
        <is>
          <t>ASOCIACION</t>
        </is>
      </c>
      <c r="D464" s="2" t="inlineStr">
        <is>
          <t>ACTIVO</t>
        </is>
      </c>
      <c r="E464" s="2" t="inlineStr">
        <is>
          <t>HABIDO</t>
        </is>
      </c>
      <c r="F464" s="2" t="inlineStr">
        <is>
          <t>TACNA</t>
        </is>
      </c>
      <c r="G464" s="2" t="inlineStr">
        <is>
          <t>TACNA</t>
        </is>
      </c>
      <c r="H464" s="2" t="inlineStr">
        <is>
          <t>PACHIA</t>
        </is>
      </c>
      <c r="I464" s="2" t="n"/>
      <c r="J464" s="2" t="n"/>
      <c r="K464" s="2" t="n"/>
      <c r="L464" s="2" t="inlineStr">
        <is>
          <t>2026-09-20T01:43:21.108Z</t>
        </is>
      </c>
    </row>
    <row r="465">
      <c r="A465" s="2" t="inlineStr">
        <is>
          <t>20607264237</t>
        </is>
      </c>
      <c r="B465" s="2" t="inlineStr">
        <is>
          <t>ASOCIACION DE PRODUCTORES AGROPECUARIOS DE AGRICULTORES DE MAIZ DE HUARO</t>
        </is>
      </c>
      <c r="C465" s="2" t="inlineStr">
        <is>
          <t>ASOCIACION</t>
        </is>
      </c>
      <c r="D465" s="2" t="inlineStr">
        <is>
          <t>ACTIVO</t>
        </is>
      </c>
      <c r="E465" s="2" t="inlineStr">
        <is>
          <t>HABIDO</t>
        </is>
      </c>
      <c r="F465" s="2" t="inlineStr">
        <is>
          <t>CUSCO</t>
        </is>
      </c>
      <c r="G465" s="2" t="inlineStr">
        <is>
          <t>QUISPICANCHI</t>
        </is>
      </c>
      <c r="H465" s="2" t="inlineStr">
        <is>
          <t>HUARO</t>
        </is>
      </c>
      <c r="I465" s="2" t="n"/>
      <c r="J465" s="2" t="n"/>
      <c r="K465" s="2" t="n"/>
      <c r="L465" s="2" t="inlineStr">
        <is>
          <t>2026-09-20T01:43:21.108Z</t>
        </is>
      </c>
    </row>
    <row r="466">
      <c r="A466" s="2" t="inlineStr">
        <is>
          <t>20607265624</t>
        </is>
      </c>
      <c r="B466" s="2" t="inlineStr">
        <is>
          <t>ASOCIACION DE PEQUEÑOS PRODUCTORES AGROPECUARIOS PENACHI-KERGUER</t>
        </is>
      </c>
      <c r="C466" s="2" t="inlineStr">
        <is>
          <t>ASOCIACION</t>
        </is>
      </c>
      <c r="D466" s="2" t="inlineStr">
        <is>
          <t>ACTIVO</t>
        </is>
      </c>
      <c r="E466" s="2" t="inlineStr">
        <is>
          <t>HABIDO</t>
        </is>
      </c>
      <c r="F466" s="2" t="inlineStr">
        <is>
          <t>LAMBAYEQUE</t>
        </is>
      </c>
      <c r="G466" s="2" t="inlineStr">
        <is>
          <t>LAMBAYEQUE</t>
        </is>
      </c>
      <c r="H466" s="2" t="inlineStr">
        <is>
          <t>SALAS</t>
        </is>
      </c>
      <c r="I466" s="2" t="n"/>
      <c r="J466" s="2" t="n"/>
      <c r="K466" s="2" t="n"/>
      <c r="L466" s="2" t="inlineStr">
        <is>
          <t>2026-09-20T01:43:21.108Z</t>
        </is>
      </c>
    </row>
    <row r="467">
      <c r="A467" s="2" t="inlineStr">
        <is>
          <t>20607331104</t>
        </is>
      </c>
      <c r="B467" s="2" t="inlineStr">
        <is>
          <t>ASOCIACION DE PRODUCTORES AGROPECUARIOS ECOLOGICOS CRUZ DE PLATA TUTI-COLCA - AGROECOTUTI - COLCA</t>
        </is>
      </c>
      <c r="C467" s="2" t="inlineStr">
        <is>
          <t>ASOCIACION</t>
        </is>
      </c>
      <c r="D467" s="2" t="inlineStr">
        <is>
          <t>BAJA DE OFICIO</t>
        </is>
      </c>
      <c r="E467" s="2" t="inlineStr">
        <is>
          <t>HABIDO</t>
        </is>
      </c>
      <c r="F467" s="2" t="inlineStr">
        <is>
          <t>AREQUIPA</t>
        </is>
      </c>
      <c r="G467" s="2" t="inlineStr">
        <is>
          <t>CAYLLOMA</t>
        </is>
      </c>
      <c r="H467" s="2" t="inlineStr">
        <is>
          <t>TUTI</t>
        </is>
      </c>
      <c r="I467" s="2" t="n"/>
      <c r="J467" s="2" t="n"/>
      <c r="K467" s="2" t="inlineStr">
        <is>
          <t>S2342173</t>
        </is>
      </c>
      <c r="L467" s="2" t="inlineStr">
        <is>
          <t>2026-09-20T01:43:21.108Z</t>
        </is>
      </c>
    </row>
    <row r="468">
      <c r="A468" s="2" t="inlineStr">
        <is>
          <t>20607382604</t>
        </is>
      </c>
      <c r="B468" s="2" t="inlineStr">
        <is>
          <t>ASOCIACION DE PEQUEÑOS PRODUCTORES AGROPECUARIOS SAN LORENZO DE LALAQUIZ</t>
        </is>
      </c>
      <c r="C468" s="2" t="inlineStr">
        <is>
          <t>ASOCIACION</t>
        </is>
      </c>
      <c r="D468" s="2" t="inlineStr">
        <is>
          <t>ACTIVO</t>
        </is>
      </c>
      <c r="E468" s="2" t="inlineStr">
        <is>
          <t>HABIDO</t>
        </is>
      </c>
      <c r="F468" s="2" t="inlineStr">
        <is>
          <t>PIURA</t>
        </is>
      </c>
      <c r="G468" s="2" t="inlineStr">
        <is>
          <t>PIURA</t>
        </is>
      </c>
      <c r="H468" s="2" t="inlineStr">
        <is>
          <t>PIURA</t>
        </is>
      </c>
      <c r="I468" s="2" t="n"/>
      <c r="J468" s="2" t="n"/>
      <c r="K468" s="2" t="n"/>
      <c r="L468" s="2" t="inlineStr">
        <is>
          <t>2026-09-20T01:43:21.108Z</t>
        </is>
      </c>
    </row>
    <row r="469">
      <c r="A469" s="2" t="inlineStr">
        <is>
          <t>20607442585</t>
        </is>
      </c>
      <c r="B469" s="2" t="inlineStr">
        <is>
          <t>ASOCIACION AGROPECUARIA VIRGEN INMACULADA CONCEPCION DE ACOS VINCHOS - HUAMANGA</t>
        </is>
      </c>
      <c r="C469" s="2" t="inlineStr">
        <is>
          <t>ASOCIACION</t>
        </is>
      </c>
      <c r="D469" s="2" t="inlineStr">
        <is>
          <t>BAJA DE OFICIO</t>
        </is>
      </c>
      <c r="E469" s="2" t="inlineStr">
        <is>
          <t>HABIDO</t>
        </is>
      </c>
      <c r="F469" s="2" t="inlineStr">
        <is>
          <t>AYACUCHO</t>
        </is>
      </c>
      <c r="G469" s="2" t="inlineStr">
        <is>
          <t>HUAMANGA</t>
        </is>
      </c>
      <c r="H469" s="2" t="inlineStr">
        <is>
          <t>ACOS VINCHOS</t>
        </is>
      </c>
      <c r="I469" s="2" t="n"/>
      <c r="J469" s="2" t="n"/>
      <c r="K469" s="2" t="n"/>
      <c r="L469" s="2" t="inlineStr">
        <is>
          <t>2026-09-20T01:43:21.108Z</t>
        </is>
      </c>
    </row>
    <row r="470">
      <c r="A470" s="2" t="inlineStr">
        <is>
          <t>20607520748</t>
        </is>
      </c>
      <c r="B470" s="2" t="inlineStr">
        <is>
          <t>COOPERATIVA AGRARIA DE CRIADORES DE CAMÉLIDOS ANDINOS DE LA COMUNIDAD CAMPESINA LAGUNILLAS</t>
        </is>
      </c>
      <c r="C470" s="2" t="inlineStr">
        <is>
          <t>COOPERATIVAS, SAIS, CAPS</t>
        </is>
      </c>
      <c r="D470" s="2" t="inlineStr">
        <is>
          <t>ACTIVO</t>
        </is>
      </c>
      <c r="E470" s="2" t="inlineStr">
        <is>
          <t>HABIDO</t>
        </is>
      </c>
      <c r="F470" s="2" t="inlineStr">
        <is>
          <t>PUNO</t>
        </is>
      </c>
      <c r="G470" s="2" t="inlineStr">
        <is>
          <t>LAMPA</t>
        </is>
      </c>
      <c r="H470" s="2" t="inlineStr">
        <is>
          <t>SANTA LUCIA</t>
        </is>
      </c>
      <c r="I470" s="2" t="n"/>
      <c r="J470" s="2" t="n"/>
      <c r="K470" s="2" t="n"/>
      <c r="L470" s="2" t="inlineStr">
        <is>
          <t>2026-09-20T01:43:21.108Z</t>
        </is>
      </c>
    </row>
    <row r="471">
      <c r="A471" s="2" t="inlineStr">
        <is>
          <t>20607536016</t>
        </is>
      </c>
      <c r="B471" s="2" t="inlineStr">
        <is>
          <t>COOPERATIVA AGRARIA COOPAGRO LTDA - COOPERATIVA COOPAGRO</t>
        </is>
      </c>
      <c r="C471" s="2" t="inlineStr">
        <is>
          <t>COOPERATIVAS, SAIS, CAPS</t>
        </is>
      </c>
      <c r="D471" s="2" t="inlineStr">
        <is>
          <t>ACTIVO</t>
        </is>
      </c>
      <c r="E471" s="2" t="inlineStr">
        <is>
          <t>HABIDO</t>
        </is>
      </c>
      <c r="F471" s="2" t="inlineStr">
        <is>
          <t>CAJAMARCA</t>
        </is>
      </c>
      <c r="G471" s="2" t="inlineStr">
        <is>
          <t>JAEN</t>
        </is>
      </c>
      <c r="H471" s="2" t="inlineStr">
        <is>
          <t>JAEN</t>
        </is>
      </c>
      <c r="I471" s="2" t="inlineStr">
        <is>
          <t>953612634</t>
        </is>
      </c>
      <c r="J471" s="2" t="inlineStr">
        <is>
          <t>gerencia@coopagroperu.com</t>
        </is>
      </c>
      <c r="K471" s="2" t="inlineStr">
        <is>
          <t>S2562947</t>
        </is>
      </c>
      <c r="L471" s="2" t="inlineStr">
        <is>
          <t>2026-09-20T01:43:21.108Z</t>
        </is>
      </c>
    </row>
    <row r="472">
      <c r="A472" s="2" t="inlineStr">
        <is>
          <t>20607558559</t>
        </is>
      </c>
      <c r="B472" s="2" t="inlineStr">
        <is>
          <t>COOPERATIVA AGRARIA INDÍGENA AWAJUN WAMPIS TUNTANAIN LTDA</t>
        </is>
      </c>
      <c r="C472" s="2" t="inlineStr">
        <is>
          <t>COOPERATIVAS, SAIS, CAPS</t>
        </is>
      </c>
      <c r="D472" s="2" t="inlineStr">
        <is>
          <t>ACTIVO</t>
        </is>
      </c>
      <c r="E472" s="2" t="inlineStr">
        <is>
          <t>HABIDO</t>
        </is>
      </c>
      <c r="F472" s="2" t="inlineStr">
        <is>
          <t>AMAZONAS</t>
        </is>
      </c>
      <c r="G472" s="2" t="inlineStr">
        <is>
          <t>CONDORCANQUI</t>
        </is>
      </c>
      <c r="H472" s="2" t="inlineStr">
        <is>
          <t>NIEVA</t>
        </is>
      </c>
      <c r="I472" s="2" t="n"/>
      <c r="J472" s="2" t="n"/>
      <c r="K472" s="2" t="n"/>
      <c r="L472" s="2" t="inlineStr">
        <is>
          <t>2026-09-20T01:43:21.108Z</t>
        </is>
      </c>
    </row>
    <row r="473">
      <c r="A473" s="2" t="inlineStr">
        <is>
          <t>20607580023</t>
        </is>
      </c>
      <c r="B473" s="2" t="inlineStr">
        <is>
          <t>ASOCIACION DE PRODUCTORES AGROPECUARIOS ARTESANIA Y ACUICULTURA SANTA RITA</t>
        </is>
      </c>
      <c r="C473" s="2" t="inlineStr">
        <is>
          <t>ASOCIACION</t>
        </is>
      </c>
      <c r="D473" s="2" t="inlineStr">
        <is>
          <t>ACTIVO</t>
        </is>
      </c>
      <c r="E473" s="2" t="inlineStr">
        <is>
          <t>HABIDO</t>
        </is>
      </c>
      <c r="F473" s="2" t="inlineStr">
        <is>
          <t>PUNO</t>
        </is>
      </c>
      <c r="G473" s="2" t="inlineStr">
        <is>
          <t>SAN ROMAN</t>
        </is>
      </c>
      <c r="H473" s="2" t="inlineStr">
        <is>
          <t>JULIACA</t>
        </is>
      </c>
      <c r="I473" s="2" t="n"/>
      <c r="J473" s="2" t="n"/>
      <c r="K473" s="2" t="n"/>
      <c r="L473" s="2" t="inlineStr">
        <is>
          <t>2026-09-20T01:43:21.108Z</t>
        </is>
      </c>
    </row>
    <row r="474">
      <c r="A474" s="2" t="inlineStr">
        <is>
          <t>20607660515</t>
        </is>
      </c>
      <c r="B474" s="2" t="inlineStr">
        <is>
          <t>ASOCIACION DE PRODUCTORES OLIVICOLAS DE ILO - APROLIVO ILO</t>
        </is>
      </c>
      <c r="C474" s="2" t="inlineStr">
        <is>
          <t>ASOCIACION</t>
        </is>
      </c>
      <c r="D474" s="2" t="inlineStr">
        <is>
          <t>ACTIVO</t>
        </is>
      </c>
      <c r="E474" s="2" t="inlineStr">
        <is>
          <t>HABIDO</t>
        </is>
      </c>
      <c r="F474" s="2" t="inlineStr">
        <is>
          <t>MOQUEGUA</t>
        </is>
      </c>
      <c r="G474" s="2" t="inlineStr">
        <is>
          <t>ILO</t>
        </is>
      </c>
      <c r="H474" s="2" t="inlineStr">
        <is>
          <t>ILO</t>
        </is>
      </c>
      <c r="I474" s="2" t="n"/>
      <c r="J474" s="2" t="n"/>
      <c r="K474" s="2" t="n"/>
      <c r="L474" s="2" t="inlineStr">
        <is>
          <t>2026-09-20T01:43:21.108Z</t>
        </is>
      </c>
    </row>
    <row r="475">
      <c r="A475" s="2" t="inlineStr">
        <is>
          <t>20607735761</t>
        </is>
      </c>
      <c r="B475" s="2" t="inlineStr">
        <is>
          <t>ASOCIACION DE PRODUCTORES AGROPECUARIOS Y PLANTAS AROMATICAS SAN JUNE</t>
        </is>
      </c>
      <c r="C475" s="2" t="inlineStr">
        <is>
          <t>ASOCIACION</t>
        </is>
      </c>
      <c r="D475" s="2" t="inlineStr">
        <is>
          <t>SUSPENSION TEMPORAL</t>
        </is>
      </c>
      <c r="E475" s="2" t="inlineStr">
        <is>
          <t>HABIDO</t>
        </is>
      </c>
      <c r="F475" s="2" t="inlineStr">
        <is>
          <t>MOQUEGUA</t>
        </is>
      </c>
      <c r="G475" s="2" t="inlineStr">
        <is>
          <t>MARISCAL NIETO</t>
        </is>
      </c>
      <c r="H475" s="2" t="inlineStr">
        <is>
          <t>TORATA</t>
        </is>
      </c>
      <c r="I475" s="2" t="n"/>
      <c r="J475" s="2" t="n"/>
      <c r="K475" s="2" t="n"/>
      <c r="L475" s="2" t="inlineStr">
        <is>
          <t>2026-09-20T01:43:21.108Z</t>
        </is>
      </c>
    </row>
    <row r="476">
      <c r="A476" s="2" t="inlineStr">
        <is>
          <t>20607754579</t>
        </is>
      </c>
      <c r="B476" s="2" t="inlineStr">
        <is>
          <t>ASOCIACION DE PRODUCTORES AGROPECUARIOS HUAYLLANI APU TORRINI AYAVIRI</t>
        </is>
      </c>
      <c r="C476" s="2" t="inlineStr">
        <is>
          <t>ASOCIACION</t>
        </is>
      </c>
      <c r="D476" s="2" t="inlineStr">
        <is>
          <t>BAJA DE OFICIO</t>
        </is>
      </c>
      <c r="E476" s="2" t="inlineStr">
        <is>
          <t>HABIDO</t>
        </is>
      </c>
      <c r="F476" s="2" t="inlineStr">
        <is>
          <t>PUNO</t>
        </is>
      </c>
      <c r="G476" s="2" t="inlineStr">
        <is>
          <t>MELGAR</t>
        </is>
      </c>
      <c r="H476" s="2" t="inlineStr">
        <is>
          <t>AYAVIRI</t>
        </is>
      </c>
      <c r="I476" s="2" t="n"/>
      <c r="J476" s="2" t="n"/>
      <c r="K476" s="2" t="n"/>
      <c r="L476" s="2" t="inlineStr">
        <is>
          <t>2026-09-20T01:43:21.108Z</t>
        </is>
      </c>
    </row>
    <row r="477">
      <c r="A477" s="2" t="inlineStr">
        <is>
          <t>20607775185</t>
        </is>
      </c>
      <c r="B477" s="2" t="inlineStr">
        <is>
          <t>ASOCIACION DE PRODUCTORES ANDINOS SOLIDARIOS-KAÑARIS</t>
        </is>
      </c>
      <c r="C477" s="2" t="inlineStr">
        <is>
          <t>ASOCIACION</t>
        </is>
      </c>
      <c r="D477" s="2" t="inlineStr">
        <is>
          <t>BAJA DE OFICIO</t>
        </is>
      </c>
      <c r="E477" s="2" t="inlineStr">
        <is>
          <t>HABIDO</t>
        </is>
      </c>
      <c r="F477" s="2" t="inlineStr">
        <is>
          <t>LAMBAYEQUE</t>
        </is>
      </c>
      <c r="G477" s="2" t="inlineStr">
        <is>
          <t>FERREÑAFE</t>
        </is>
      </c>
      <c r="H477" s="2" t="inlineStr">
        <is>
          <t>CAÑARIS</t>
        </is>
      </c>
      <c r="I477" s="2" t="n"/>
      <c r="J477" s="2" t="n"/>
      <c r="K477" s="2" t="n"/>
      <c r="L477" s="2" t="inlineStr">
        <is>
          <t>2026-09-20T01:43:21.108Z</t>
        </is>
      </c>
    </row>
    <row r="478">
      <c r="A478" s="2" t="inlineStr">
        <is>
          <t>20607875724</t>
        </is>
      </c>
      <c r="B478" s="2" t="inlineStr">
        <is>
          <t>ASOCIACION DE PRODUCTORES AGROPECUARIOS LOS ANDENES EN LA CUMBRE DE LA TIERRA</t>
        </is>
      </c>
      <c r="C478" s="2" t="inlineStr">
        <is>
          <t>ASOCIACION</t>
        </is>
      </c>
      <c r="D478" s="2" t="inlineStr">
        <is>
          <t>SUSPENSION TEMPORAL</t>
        </is>
      </c>
      <c r="E478" s="2" t="inlineStr">
        <is>
          <t>HABIDO</t>
        </is>
      </c>
      <c r="F478" s="2" t="inlineStr">
        <is>
          <t>CAJAMARCA</t>
        </is>
      </c>
      <c r="G478" s="2" t="inlineStr">
        <is>
          <t>SAN PABLO</t>
        </is>
      </c>
      <c r="H478" s="2" t="inlineStr">
        <is>
          <t>TUMBADEN</t>
        </is>
      </c>
      <c r="I478" s="2" t="n"/>
      <c r="J478" s="2" t="n"/>
      <c r="K478" s="2" t="n"/>
      <c r="L478" s="2" t="inlineStr">
        <is>
          <t>2026-09-20T01:43:21.108Z</t>
        </is>
      </c>
    </row>
    <row r="479">
      <c r="A479" s="2" t="inlineStr">
        <is>
          <t>20607878413</t>
        </is>
      </c>
      <c r="B479" s="2" t="inlineStr">
        <is>
          <t>ASOCIACION DE CRIADORES AGROPECUARIOS MULTIPLES AGUA DULCE UMAJALA - ACRAMADU</t>
        </is>
      </c>
      <c r="C479" s="2" t="inlineStr">
        <is>
          <t>ASOCIACION</t>
        </is>
      </c>
      <c r="D479" s="2" t="inlineStr">
        <is>
          <t>ACTIVO</t>
        </is>
      </c>
      <c r="E479" s="2" t="inlineStr">
        <is>
          <t>HABIDO</t>
        </is>
      </c>
      <c r="F479" s="2" t="inlineStr">
        <is>
          <t>AREQUIPA</t>
        </is>
      </c>
      <c r="G479" s="2" t="inlineStr">
        <is>
          <t>AREQUIPA</t>
        </is>
      </c>
      <c r="H479" s="2" t="inlineStr">
        <is>
          <t>AREQUIPA</t>
        </is>
      </c>
      <c r="I479" s="2" t="n"/>
      <c r="J479" s="2" t="n"/>
      <c r="K479" s="2" t="n"/>
      <c r="L479" s="2" t="inlineStr">
        <is>
          <t>2026-09-20T01:43:21.108Z</t>
        </is>
      </c>
    </row>
    <row r="480">
      <c r="A480" s="2" t="inlineStr">
        <is>
          <t>20608017501</t>
        </is>
      </c>
      <c r="B480" s="2" t="inlineStr">
        <is>
          <t>ASOCIACION DE PLATANEROS AGROPECUARIOS DE INAMBARI</t>
        </is>
      </c>
      <c r="C480" s="2" t="inlineStr">
        <is>
          <t>ASOCIACION</t>
        </is>
      </c>
      <c r="D480" s="2" t="inlineStr">
        <is>
          <t>BAJA DE OFICIO</t>
        </is>
      </c>
      <c r="E480" s="2" t="inlineStr">
        <is>
          <t>HABIDO</t>
        </is>
      </c>
      <c r="F480" s="2" t="inlineStr">
        <is>
          <t>MADRE DE DIOS</t>
        </is>
      </c>
      <c r="G480" s="2" t="inlineStr">
        <is>
          <t>TAMBOPATA</t>
        </is>
      </c>
      <c r="H480" s="2" t="inlineStr">
        <is>
          <t>INAMBARI</t>
        </is>
      </c>
      <c r="I480" s="2" t="n"/>
      <c r="J480" s="2" t="n"/>
      <c r="K480" s="2" t="n"/>
      <c r="L480" s="2" t="inlineStr">
        <is>
          <t>2026-09-20T01:43:21.108Z</t>
        </is>
      </c>
    </row>
    <row r="481">
      <c r="A481" s="2" t="inlineStr">
        <is>
          <t>20608030949</t>
        </is>
      </c>
      <c r="B481" s="2" t="inlineStr">
        <is>
          <t>ASOCIACION DE PRODUCTORES EL PIÑAL DE UNION PROGRESO</t>
        </is>
      </c>
      <c r="C481" s="2" t="inlineStr">
        <is>
          <t>ASOCIACION</t>
        </is>
      </c>
      <c r="D481" s="2" t="inlineStr">
        <is>
          <t>BAJA DE OFICIO</t>
        </is>
      </c>
      <c r="E481" s="2" t="inlineStr">
        <is>
          <t>HABIDO</t>
        </is>
      </c>
      <c r="F481" s="2" t="inlineStr">
        <is>
          <t>MADRE DE DIOS</t>
        </is>
      </c>
      <c r="G481" s="2" t="inlineStr">
        <is>
          <t>TAMBOPATA</t>
        </is>
      </c>
      <c r="H481" s="2" t="inlineStr">
        <is>
          <t>LABERINTO</t>
        </is>
      </c>
      <c r="I481" s="2" t="n"/>
      <c r="J481" s="2" t="n"/>
      <c r="K481" s="2" t="n"/>
      <c r="L481" s="2" t="inlineStr">
        <is>
          <t>2026-09-20T01:43:21.108Z</t>
        </is>
      </c>
    </row>
    <row r="482">
      <c r="A482" s="2" t="inlineStr">
        <is>
          <t>20608049721</t>
        </is>
      </c>
      <c r="B482" s="2" t="inlineStr">
        <is>
          <t>ASOCIACION DE AGRICULTORES Y PRODUCTORES UIKANA SAMUNAS</t>
        </is>
      </c>
      <c r="C482" s="2" t="inlineStr">
        <is>
          <t>ASOCIACION</t>
        </is>
      </c>
      <c r="D482" s="2" t="inlineStr">
        <is>
          <t>ACTIVO</t>
        </is>
      </c>
      <c r="E482" s="2" t="inlineStr">
        <is>
          <t>HABIDO</t>
        </is>
      </c>
      <c r="F482" s="2" t="inlineStr">
        <is>
          <t>LORETO</t>
        </is>
      </c>
      <c r="G482" s="2" t="inlineStr">
        <is>
          <t>MAYNAS</t>
        </is>
      </c>
      <c r="H482" s="2" t="inlineStr">
        <is>
          <t>SAN JUAN BAUTISTA</t>
        </is>
      </c>
      <c r="I482" s="2" t="n"/>
      <c r="J482" s="2" t="n"/>
      <c r="K482" s="2" t="n"/>
      <c r="L482" s="2" t="inlineStr">
        <is>
          <t>2026-09-20T01:43:21.108Z</t>
        </is>
      </c>
    </row>
    <row r="483">
      <c r="A483" s="2" t="inlineStr">
        <is>
          <t>20608058291</t>
        </is>
      </c>
      <c r="B483" s="2" t="inlineStr">
        <is>
          <t>ASOCIACION AGROPECUARIA COMUNAL USHUMAYO DEL DISTRIRO UMARI ASACUDU</t>
        </is>
      </c>
      <c r="C483" s="2" t="inlineStr">
        <is>
          <t>ASOCIACION</t>
        </is>
      </c>
      <c r="D483" s="2" t="inlineStr">
        <is>
          <t>ACTIVO</t>
        </is>
      </c>
      <c r="E483" s="2" t="inlineStr">
        <is>
          <t>HABIDO</t>
        </is>
      </c>
      <c r="F483" s="2" t="inlineStr">
        <is>
          <t>HUANUCO</t>
        </is>
      </c>
      <c r="G483" s="2" t="inlineStr">
        <is>
          <t>PACHITEA</t>
        </is>
      </c>
      <c r="H483" s="2" t="inlineStr">
        <is>
          <t>UMARI</t>
        </is>
      </c>
      <c r="I483" s="2" t="n"/>
      <c r="J483" s="2" t="n"/>
      <c r="K483" s="2" t="n"/>
      <c r="L483" s="2" t="inlineStr">
        <is>
          <t>2026-09-20T01:43:21.108Z</t>
        </is>
      </c>
    </row>
    <row r="484">
      <c r="A484" s="2" t="inlineStr">
        <is>
          <t>20608124935</t>
        </is>
      </c>
      <c r="B484" s="2" t="inlineStr">
        <is>
          <t>ASOCIACIÓN DE PRODUCTORES AGROPECUARIOS DEL CASERÍO DE CHACHASPATA</t>
        </is>
      </c>
      <c r="C484" s="2" t="inlineStr">
        <is>
          <t>ASOCIACION</t>
        </is>
      </c>
      <c r="D484" s="2" t="inlineStr">
        <is>
          <t>ACTIVO</t>
        </is>
      </c>
      <c r="E484" s="2" t="inlineStr">
        <is>
          <t>HABIDO</t>
        </is>
      </c>
      <c r="F484" s="2" t="inlineStr">
        <is>
          <t>HUANUCO</t>
        </is>
      </c>
      <c r="G484" s="2" t="inlineStr">
        <is>
          <t>PACHITEA</t>
        </is>
      </c>
      <c r="H484" s="2" t="inlineStr">
        <is>
          <t>UMARI</t>
        </is>
      </c>
      <c r="I484" s="2" t="n"/>
      <c r="J484" s="2" t="n"/>
      <c r="K484" s="2" t="n"/>
      <c r="L484" s="2" t="inlineStr">
        <is>
          <t>2026-09-20T01:43:21.108Z</t>
        </is>
      </c>
    </row>
    <row r="485">
      <c r="A485" s="2" t="inlineStr">
        <is>
          <t>20608190776</t>
        </is>
      </c>
      <c r="B485" s="2" t="inlineStr">
        <is>
          <t>ASOCIACIÓN DE PRODUCTORES AGROPECUARIOS AYLLU ROMERO - ASPROAGRO ROMERO</t>
        </is>
      </c>
      <c r="C485" s="2" t="inlineStr">
        <is>
          <t>ASOCIACION</t>
        </is>
      </c>
      <c r="D485" s="2" t="inlineStr">
        <is>
          <t>BAJA DE OFICIO</t>
        </is>
      </c>
      <c r="E485" s="2" t="inlineStr">
        <is>
          <t>HABIDO</t>
        </is>
      </c>
      <c r="F485" s="2" t="inlineStr">
        <is>
          <t>HUANCAVELICA</t>
        </is>
      </c>
      <c r="G485" s="2" t="inlineStr">
        <is>
          <t>HUANCAVELICA</t>
        </is>
      </c>
      <c r="H485" s="2" t="inlineStr">
        <is>
          <t>HUANCAVELICA</t>
        </is>
      </c>
      <c r="I485" s="2" t="n"/>
      <c r="J485" s="2" t="n"/>
      <c r="K485" s="2" t="n"/>
      <c r="L485" s="2" t="inlineStr">
        <is>
          <t>2026-09-20T01:43:21.108Z</t>
        </is>
      </c>
    </row>
    <row r="486">
      <c r="A486" s="2" t="inlineStr">
        <is>
          <t>20608206346</t>
        </is>
      </c>
      <c r="B486" s="2" t="inlineStr">
        <is>
          <t>ASOCIACION DE PRODUCTORES AGROPECUARIOS DEL CASERIO DE PANAOCOCHA</t>
        </is>
      </c>
      <c r="C486" s="2" t="inlineStr">
        <is>
          <t>ASOCIACION</t>
        </is>
      </c>
      <c r="D486" s="2" t="inlineStr">
        <is>
          <t>ACTIVO</t>
        </is>
      </c>
      <c r="E486" s="2" t="inlineStr">
        <is>
          <t>HABIDO</t>
        </is>
      </c>
      <c r="F486" s="2" t="inlineStr">
        <is>
          <t>HUANUCO</t>
        </is>
      </c>
      <c r="G486" s="2" t="inlineStr">
        <is>
          <t>PACHITEA</t>
        </is>
      </c>
      <c r="H486" s="2" t="inlineStr">
        <is>
          <t>UMARI</t>
        </is>
      </c>
      <c r="I486" s="2" t="n"/>
      <c r="J486" s="2" t="n"/>
      <c r="K486" s="2" t="n"/>
      <c r="L486" s="2" t="inlineStr">
        <is>
          <t>2026-09-20T01:43:21.108Z</t>
        </is>
      </c>
    </row>
    <row r="487">
      <c r="A487" s="2" t="inlineStr">
        <is>
          <t>20608235648</t>
        </is>
      </c>
      <c r="B487" s="2" t="inlineStr">
        <is>
          <t>ASOCIACIÓN DE PRODUCTORES DE CACAO ORGÁNICO PUSHARO MANU</t>
        </is>
      </c>
      <c r="C487" s="2" t="inlineStr">
        <is>
          <t>ASOCIACION</t>
        </is>
      </c>
      <c r="D487" s="2" t="inlineStr">
        <is>
          <t>ACTIVO</t>
        </is>
      </c>
      <c r="E487" s="2" t="inlineStr">
        <is>
          <t>HABIDO</t>
        </is>
      </c>
      <c r="F487" s="2" t="inlineStr">
        <is>
          <t>MADRE DE DIOS</t>
        </is>
      </c>
      <c r="G487" s="2" t="inlineStr">
        <is>
          <t>MANU</t>
        </is>
      </c>
      <c r="H487" s="2" t="inlineStr">
        <is>
          <t>MANU</t>
        </is>
      </c>
      <c r="I487" s="2" t="n"/>
      <c r="J487" s="2" t="n"/>
      <c r="K487" s="2" t="n"/>
      <c r="L487" s="2" t="inlineStr">
        <is>
          <t>2026-09-20T01:43:21.108Z</t>
        </is>
      </c>
    </row>
    <row r="488">
      <c r="A488" s="2" t="inlineStr">
        <is>
          <t>20608294512</t>
        </is>
      </c>
      <c r="B488" s="2" t="inlineStr">
        <is>
          <t>COOPERATIVA AGRARIA KURI VALLE DEL SISA LTDA</t>
        </is>
      </c>
      <c r="C488" s="2" t="inlineStr">
        <is>
          <t>COOPERATIVAS, SAIS, CAPS</t>
        </is>
      </c>
      <c r="D488" s="2" t="inlineStr">
        <is>
          <t>ACTIVO</t>
        </is>
      </c>
      <c r="E488" s="2" t="inlineStr">
        <is>
          <t>HABIDO</t>
        </is>
      </c>
      <c r="F488" s="2" t="inlineStr">
        <is>
          <t>SAN MARTIN</t>
        </is>
      </c>
      <c r="G488" s="2" t="inlineStr">
        <is>
          <t>EL DORADO</t>
        </is>
      </c>
      <c r="H488" s="2" t="inlineStr">
        <is>
          <t>SAN JOSE DE SISA</t>
        </is>
      </c>
      <c r="I488" s="2" t="n"/>
      <c r="J488" s="2" t="n"/>
      <c r="K488" s="2" t="n"/>
      <c r="L488" s="2" t="inlineStr">
        <is>
          <t>2026-09-20T01:43:21.108Z</t>
        </is>
      </c>
    </row>
    <row r="489">
      <c r="A489" s="2" t="inlineStr">
        <is>
          <t>20608311387</t>
        </is>
      </c>
      <c r="B489" s="2" t="inlineStr">
        <is>
          <t>ASOCIACION DE PRODUCTORES AGRARIOS LOS TRIUNFADORES</t>
        </is>
      </c>
      <c r="C489" s="2" t="inlineStr">
        <is>
          <t>ASOCIACION</t>
        </is>
      </c>
      <c r="D489" s="2" t="inlineStr">
        <is>
          <t>ACTIVO</t>
        </is>
      </c>
      <c r="E489" s="2" t="inlineStr">
        <is>
          <t>HABIDO</t>
        </is>
      </c>
      <c r="F489" s="2" t="inlineStr">
        <is>
          <t>LORETO</t>
        </is>
      </c>
      <c r="G489" s="2" t="inlineStr">
        <is>
          <t>LORETO</t>
        </is>
      </c>
      <c r="H489" s="2" t="inlineStr">
        <is>
          <t>PARINARI</t>
        </is>
      </c>
      <c r="I489" s="2" t="n"/>
      <c r="J489" s="2" t="n"/>
      <c r="K489" s="2" t="n"/>
      <c r="L489" s="2" t="inlineStr">
        <is>
          <t>2026-09-20T01:43:21.108Z</t>
        </is>
      </c>
    </row>
    <row r="490">
      <c r="A490" s="2" t="inlineStr">
        <is>
          <t>20608389734</t>
        </is>
      </c>
      <c r="B490" s="2" t="inlineStr">
        <is>
          <t>ASOCIACION AGROPECUARIO COMUNAL DE GOYAR PUNTA DEL DISTRITO DE UMARI</t>
        </is>
      </c>
      <c r="C490" s="2" t="inlineStr">
        <is>
          <t>ASOCIACION</t>
        </is>
      </c>
      <c r="D490" s="2" t="inlineStr">
        <is>
          <t>ACTIVO</t>
        </is>
      </c>
      <c r="E490" s="2" t="inlineStr">
        <is>
          <t>HABIDO</t>
        </is>
      </c>
      <c r="F490" s="2" t="inlineStr">
        <is>
          <t>HUANUCO</t>
        </is>
      </c>
      <c r="G490" s="2" t="inlineStr">
        <is>
          <t>PACHITEA</t>
        </is>
      </c>
      <c r="H490" s="2" t="inlineStr">
        <is>
          <t>UMARI</t>
        </is>
      </c>
      <c r="I490" s="2" t="n"/>
      <c r="J490" s="2" t="n"/>
      <c r="K490" s="2" t="n"/>
      <c r="L490" s="2" t="inlineStr">
        <is>
          <t>2026-09-20T01:43:21.108Z</t>
        </is>
      </c>
    </row>
    <row r="491">
      <c r="A491" s="2" t="inlineStr">
        <is>
          <t>20608453815</t>
        </is>
      </c>
      <c r="B491" s="2" t="inlineStr">
        <is>
          <t>ASOCIACIÓN AGROPECUARIA COMUNAL MIRANDO HACIA EL FUTURO DEL CASERIO DE CUCHO DEL DISTRITO DE UMARI</t>
        </is>
      </c>
      <c r="C491" s="2" t="inlineStr">
        <is>
          <t>ASOCIACION</t>
        </is>
      </c>
      <c r="D491" s="2" t="inlineStr">
        <is>
          <t>ACTIVO</t>
        </is>
      </c>
      <c r="E491" s="2" t="inlineStr">
        <is>
          <t>HABIDO</t>
        </is>
      </c>
      <c r="F491" s="2" t="inlineStr">
        <is>
          <t>HUANUCO</t>
        </is>
      </c>
      <c r="G491" s="2" t="inlineStr">
        <is>
          <t>PACHITEA</t>
        </is>
      </c>
      <c r="H491" s="2" t="inlineStr">
        <is>
          <t>UMARI</t>
        </is>
      </c>
      <c r="I491" s="2" t="n"/>
      <c r="J491" s="2" t="n"/>
      <c r="K491" s="2" t="n"/>
      <c r="L491" s="2" t="inlineStr">
        <is>
          <t>2026-09-20T01:43:21.108Z</t>
        </is>
      </c>
    </row>
    <row r="492">
      <c r="A492" s="2" t="inlineStr">
        <is>
          <t>20608470388</t>
        </is>
      </c>
      <c r="B492" s="2" t="inlineStr">
        <is>
          <t>ASOCIACION DE PRODUCTORES AGROPECUARIOS HUALLAHUALLANI-CURIBAYA</t>
        </is>
      </c>
      <c r="C492" s="2" t="inlineStr">
        <is>
          <t>ASOCIACION</t>
        </is>
      </c>
      <c r="D492" s="2" t="inlineStr">
        <is>
          <t>ACTIVO</t>
        </is>
      </c>
      <c r="E492" s="2" t="inlineStr">
        <is>
          <t>HABIDO</t>
        </is>
      </c>
      <c r="F492" s="2" t="inlineStr">
        <is>
          <t>TACNA</t>
        </is>
      </c>
      <c r="G492" s="2" t="inlineStr">
        <is>
          <t>CANDARAVE</t>
        </is>
      </c>
      <c r="H492" s="2" t="inlineStr">
        <is>
          <t>CANDARAVE</t>
        </is>
      </c>
      <c r="I492" s="2" t="n"/>
      <c r="J492" s="2" t="n"/>
      <c r="K492" s="2" t="n"/>
      <c r="L492" s="2" t="inlineStr">
        <is>
          <t>2026-09-20T01:43:21.108Z</t>
        </is>
      </c>
    </row>
    <row r="493">
      <c r="A493" s="2" t="inlineStr">
        <is>
          <t>20608478311</t>
        </is>
      </c>
      <c r="B493" s="2" t="inlineStr">
        <is>
          <t>COOPERATIVA AGRARIA YAKATHEO DEL AMAZONAS COOPAYAKAT</t>
        </is>
      </c>
      <c r="C493" s="2" t="inlineStr">
        <is>
          <t>COOPERATIVAS, SAIS, CAPS</t>
        </is>
      </c>
      <c r="D493" s="2" t="inlineStr">
        <is>
          <t>ACTIVO</t>
        </is>
      </c>
      <c r="E493" s="2" t="inlineStr">
        <is>
          <t>HABIDO</t>
        </is>
      </c>
      <c r="F493" s="2" t="inlineStr">
        <is>
          <t>AMAZONAS</t>
        </is>
      </c>
      <c r="G493" s="2" t="inlineStr">
        <is>
          <t>UTCUBAMBA</t>
        </is>
      </c>
      <c r="H493" s="2" t="inlineStr">
        <is>
          <t>EL MILAGRO</t>
        </is>
      </c>
      <c r="I493" s="2" t="n"/>
      <c r="J493" s="2" t="n"/>
      <c r="K493" s="2" t="n"/>
      <c r="L493" s="2" t="inlineStr">
        <is>
          <t>2026-09-20T01:43:21.108Z</t>
        </is>
      </c>
    </row>
    <row r="494">
      <c r="A494" s="2" t="inlineStr">
        <is>
          <t>20608506706</t>
        </is>
      </c>
      <c r="B494" s="2" t="inlineStr">
        <is>
          <t>COOPERATIVA AGRARIA SOSTENIBLE AGROPERU LTDA - CAS AGROPERU LTDA</t>
        </is>
      </c>
      <c r="C494" s="2" t="inlineStr">
        <is>
          <t>COOPERATIVAS, SAIS, CAPS</t>
        </is>
      </c>
      <c r="D494" s="2" t="inlineStr">
        <is>
          <t>ACTIVO</t>
        </is>
      </c>
      <c r="E494" s="2" t="inlineStr">
        <is>
          <t>HABIDO</t>
        </is>
      </c>
      <c r="F494" s="2" t="inlineStr">
        <is>
          <t>JUNIN</t>
        </is>
      </c>
      <c r="G494" s="2" t="inlineStr">
        <is>
          <t>SATIPO</t>
        </is>
      </c>
      <c r="H494" s="2" t="inlineStr">
        <is>
          <t>SATIPO</t>
        </is>
      </c>
      <c r="I494" s="2" t="n"/>
      <c r="J494" s="2" t="n"/>
      <c r="K494" s="2" t="n"/>
      <c r="L494" s="2" t="inlineStr">
        <is>
          <t>2026-09-20T01:43:21.108Z</t>
        </is>
      </c>
    </row>
    <row r="495">
      <c r="A495" s="2" t="inlineStr">
        <is>
          <t>20608517741</t>
        </is>
      </c>
      <c r="B495" s="2" t="inlineStr">
        <is>
          <t>ASOCIACION DE PRODUCTORES AGROPECUARIOS AGROECOLOGICOS BARRIAL Y YANATILE</t>
        </is>
      </c>
      <c r="C495" s="2" t="inlineStr">
        <is>
          <t>ASOCIACION</t>
        </is>
      </c>
      <c r="D495" s="2" t="inlineStr">
        <is>
          <t>BAJA DE OFICIO</t>
        </is>
      </c>
      <c r="E495" s="2" t="inlineStr">
        <is>
          <t>HABIDO</t>
        </is>
      </c>
      <c r="F495" s="2" t="inlineStr">
        <is>
          <t>CUSCO</t>
        </is>
      </c>
      <c r="G495" s="2" t="inlineStr">
        <is>
          <t>CALCA</t>
        </is>
      </c>
      <c r="H495" s="2" t="inlineStr">
        <is>
          <t>YANATILE</t>
        </is>
      </c>
      <c r="I495" s="2" t="n"/>
      <c r="J495" s="2" t="n"/>
      <c r="K495" s="2" t="n"/>
      <c r="L495" s="2" t="inlineStr">
        <is>
          <t>2026-09-20T01:43:21.108Z</t>
        </is>
      </c>
    </row>
    <row r="496">
      <c r="A496" s="2" t="inlineStr">
        <is>
          <t>20608562886</t>
        </is>
      </c>
      <c r="B496" s="2" t="inlineStr">
        <is>
          <t>FUENTE DE ACOPIO DE FIBRA DE ALPACA SURI DE ORO CAPASO</t>
        </is>
      </c>
      <c r="C496" s="2" t="inlineStr">
        <is>
          <t>ASOCIACION</t>
        </is>
      </c>
      <c r="D496" s="2" t="inlineStr">
        <is>
          <t>SUSPENSION TEMPORAL</t>
        </is>
      </c>
      <c r="E496" s="2" t="inlineStr">
        <is>
          <t>HABIDO</t>
        </is>
      </c>
      <c r="F496" s="2" t="inlineStr">
        <is>
          <t>PUNO</t>
        </is>
      </c>
      <c r="G496" s="2" t="inlineStr">
        <is>
          <t>EL COLLAO</t>
        </is>
      </c>
      <c r="H496" s="2" t="inlineStr">
        <is>
          <t>CAPAZO</t>
        </is>
      </c>
      <c r="I496" s="2" t="n"/>
      <c r="J496" s="2" t="n"/>
      <c r="K496" s="2" t="n"/>
      <c r="L496" s="2" t="inlineStr">
        <is>
          <t>2026-09-20T01:43:21.108Z</t>
        </is>
      </c>
    </row>
    <row r="497">
      <c r="A497" s="2" t="inlineStr">
        <is>
          <t>20608571648</t>
        </is>
      </c>
      <c r="B497" s="2" t="inlineStr">
        <is>
          <t>ASOCIACION DE PRODUCTORES AGROPECUARIOS UNION CHANQUIL</t>
        </is>
      </c>
      <c r="C497" s="2" t="inlineStr">
        <is>
          <t>ASOCIACION</t>
        </is>
      </c>
      <c r="D497" s="2" t="inlineStr">
        <is>
          <t>ACTIVO</t>
        </is>
      </c>
      <c r="E497" s="2" t="inlineStr">
        <is>
          <t>HABIDO</t>
        </is>
      </c>
      <c r="F497" s="2" t="inlineStr">
        <is>
          <t>HUANCAVELICA</t>
        </is>
      </c>
      <c r="G497" s="2" t="inlineStr">
        <is>
          <t>ACOBAMBA</t>
        </is>
      </c>
      <c r="H497" s="2" t="inlineStr">
        <is>
          <t>ROSARIO</t>
        </is>
      </c>
      <c r="I497" s="2" t="n"/>
      <c r="J497" s="2" t="n"/>
      <c r="K497" s="2" t="n"/>
      <c r="L497" s="2" t="inlineStr">
        <is>
          <t>2026-09-20T01:43:21.108Z</t>
        </is>
      </c>
    </row>
    <row r="498">
      <c r="A498" s="2" t="inlineStr">
        <is>
          <t>20608597973</t>
        </is>
      </c>
      <c r="B498" s="2" t="inlineStr">
        <is>
          <t>ASOCIACION AGROPECUARIA COMUNAL DE HUANIN DEL DISTRITO DE UMARI</t>
        </is>
      </c>
      <c r="C498" s="2" t="inlineStr">
        <is>
          <t>ASOCIACION</t>
        </is>
      </c>
      <c r="D498" s="2" t="inlineStr">
        <is>
          <t>ACTIVO</t>
        </is>
      </c>
      <c r="E498" s="2" t="inlineStr">
        <is>
          <t>HABIDO</t>
        </is>
      </c>
      <c r="F498" s="2" t="inlineStr">
        <is>
          <t>HUANUCO</t>
        </is>
      </c>
      <c r="G498" s="2" t="inlineStr">
        <is>
          <t>PACHITEA</t>
        </is>
      </c>
      <c r="H498" s="2" t="inlineStr">
        <is>
          <t>UMARI</t>
        </is>
      </c>
      <c r="I498" s="2" t="n"/>
      <c r="J498" s="2" t="n"/>
      <c r="K498" s="2" t="n"/>
      <c r="L498" s="2" t="inlineStr">
        <is>
          <t>2026-09-20T01:43:21.108Z</t>
        </is>
      </c>
    </row>
    <row r="499">
      <c r="A499" s="2" t="inlineStr">
        <is>
          <t>20608609467</t>
        </is>
      </c>
      <c r="B499" s="2" t="inlineStr">
        <is>
          <t>ASOCIACION DE PRODUCTORES FRUTICOLAS HUAQUISH POCOR - APROFRUT HUAQUISH POCOR</t>
        </is>
      </c>
      <c r="C499" s="2" t="inlineStr">
        <is>
          <t>ASOCIACION</t>
        </is>
      </c>
      <c r="D499" s="2" t="inlineStr">
        <is>
          <t>ACTIVO</t>
        </is>
      </c>
      <c r="E499" s="2" t="inlineStr">
        <is>
          <t>HABIDO</t>
        </is>
      </c>
      <c r="F499" s="2" t="inlineStr">
        <is>
          <t>ANCASH</t>
        </is>
      </c>
      <c r="G499" s="2" t="inlineStr">
        <is>
          <t>RECUAY</t>
        </is>
      </c>
      <c r="H499" s="2" t="inlineStr">
        <is>
          <t>PARARIN</t>
        </is>
      </c>
      <c r="I499" s="2" t="n"/>
      <c r="J499" s="2" t="n"/>
      <c r="K499" s="2" t="n"/>
      <c r="L499" s="2" t="inlineStr">
        <is>
          <t>2026-09-20T01:43:21.108Z</t>
        </is>
      </c>
    </row>
    <row r="500">
      <c r="A500" s="2" t="inlineStr">
        <is>
          <t>20608664450</t>
        </is>
      </c>
      <c r="B500" s="2" t="inlineStr">
        <is>
          <t>COOPERATIVA AGRARIA DE SERVICIOS MULTIPLES APU RIMAQ LTDA-COOP. APU RIMAQ LTDA</t>
        </is>
      </c>
      <c r="C500" s="2" t="inlineStr">
        <is>
          <t>COOPERATIVAS, SAIS, CAPS</t>
        </is>
      </c>
      <c r="D500" s="2" t="inlineStr">
        <is>
          <t>SUSPENSION TEMPORAL</t>
        </is>
      </c>
      <c r="E500" s="2" t="inlineStr">
        <is>
          <t>HABIDO</t>
        </is>
      </c>
      <c r="F500" s="2" t="inlineStr">
        <is>
          <t>APURIMAC</t>
        </is>
      </c>
      <c r="G500" s="2" t="inlineStr">
        <is>
          <t>ANDAHUAYLAS</t>
        </is>
      </c>
      <c r="H500" s="2" t="inlineStr">
        <is>
          <t>ANDAHUAYLAS</t>
        </is>
      </c>
      <c r="I500" s="2" t="n"/>
      <c r="J500" s="2" t="n"/>
      <c r="K500" s="2" t="n"/>
      <c r="L500" s="2" t="inlineStr">
        <is>
          <t>2026-09-20T01:43:21.108Z</t>
        </is>
      </c>
    </row>
    <row r="501">
      <c r="A501" s="2" t="inlineStr">
        <is>
          <t>20608668951</t>
        </is>
      </c>
      <c r="B501" s="2" t="inlineStr">
        <is>
          <t>ASOCIACIÓN DE PRODUCTORES LA FRUTA DEL DRAGÓN-CHURUJA</t>
        </is>
      </c>
      <c r="C501" s="2" t="inlineStr">
        <is>
          <t>ASOCIACION</t>
        </is>
      </c>
      <c r="D501" s="2" t="inlineStr">
        <is>
          <t>BAJA DE OFICIO</t>
        </is>
      </c>
      <c r="E501" s="2" t="inlineStr">
        <is>
          <t>HABIDO</t>
        </is>
      </c>
      <c r="F501" s="2" t="inlineStr">
        <is>
          <t>AMAZONAS</t>
        </is>
      </c>
      <c r="G501" s="2" t="inlineStr">
        <is>
          <t>BONGARA</t>
        </is>
      </c>
      <c r="H501" s="2" t="inlineStr">
        <is>
          <t>CHURUJA</t>
        </is>
      </c>
      <c r="I501" s="2" t="n"/>
      <c r="J501" s="2" t="n"/>
      <c r="K501" s="2" t="n"/>
      <c r="L501" s="2" t="inlineStr">
        <is>
          <t>2026-09-20T01:43:21.108Z</t>
        </is>
      </c>
    </row>
    <row r="502">
      <c r="A502" s="2" t="inlineStr">
        <is>
          <t>20608699041</t>
        </is>
      </c>
      <c r="B502" s="2" t="inlineStr">
        <is>
          <t>ASOCIACION DE PRODUCTORES AGROPECUARIOS AGROINDUSTRIALES VALLE DEL PARAISO DE TICRAPO</t>
        </is>
      </c>
      <c r="C502" s="2" t="inlineStr">
        <is>
          <t>ASOCIACION</t>
        </is>
      </c>
      <c r="D502" s="2" t="inlineStr">
        <is>
          <t>BAJA DE OFICIO</t>
        </is>
      </c>
      <c r="E502" s="2" t="inlineStr">
        <is>
          <t>HABIDO</t>
        </is>
      </c>
      <c r="F502" s="2" t="inlineStr">
        <is>
          <t>HUANCAVELICA</t>
        </is>
      </c>
      <c r="G502" s="2" t="inlineStr">
        <is>
          <t>CASTROVIRREYNA</t>
        </is>
      </c>
      <c r="H502" s="2" t="inlineStr">
        <is>
          <t>TICRAPO</t>
        </is>
      </c>
      <c r="I502" s="2" t="n"/>
      <c r="J502" s="2" t="n"/>
      <c r="K502" s="2" t="n"/>
      <c r="L502" s="2" t="inlineStr">
        <is>
          <t>2026-09-20T01:43:21.108Z</t>
        </is>
      </c>
    </row>
    <row r="503">
      <c r="A503" s="2" t="inlineStr">
        <is>
          <t>20608734628</t>
        </is>
      </c>
      <c r="B503" s="2" t="inlineStr">
        <is>
          <t>ASOCIACION DE PRODUCTORES AGROPECUARIOS HUASCARAN DEL DISTRITO DE RANRAHIRCA, PROVINCIA DE YUNGAY</t>
        </is>
      </c>
      <c r="C503" s="2" t="inlineStr">
        <is>
          <t>ASOCIACION</t>
        </is>
      </c>
      <c r="D503" s="2" t="inlineStr">
        <is>
          <t>ACTIVO</t>
        </is>
      </c>
      <c r="E503" s="2" t="inlineStr">
        <is>
          <t>HABIDO</t>
        </is>
      </c>
      <c r="F503" s="2" t="inlineStr">
        <is>
          <t>ANCASH</t>
        </is>
      </c>
      <c r="G503" s="2" t="inlineStr">
        <is>
          <t>YUNGAY</t>
        </is>
      </c>
      <c r="H503" s="2" t="inlineStr">
        <is>
          <t>RANRAHIRCA</t>
        </is>
      </c>
      <c r="I503" s="2" t="n"/>
      <c r="J503" s="2" t="n"/>
      <c r="K503" s="2" t="n"/>
      <c r="L503" s="2" t="inlineStr">
        <is>
          <t>2026-09-20T01:43:21.108Z</t>
        </is>
      </c>
    </row>
    <row r="504">
      <c r="A504" s="2" t="inlineStr">
        <is>
          <t>20608734725</t>
        </is>
      </c>
      <c r="B504" s="2" t="inlineStr">
        <is>
          <t>ASOCIACION DE FRUCTICULTORES DE QUESQUENTO</t>
        </is>
      </c>
      <c r="C504" s="2" t="inlineStr">
        <is>
          <t>ASOCIACION</t>
        </is>
      </c>
      <c r="D504" s="2" t="inlineStr">
        <is>
          <t>SUSPENSION TEMPORAL</t>
        </is>
      </c>
      <c r="E504" s="2" t="inlineStr">
        <is>
          <t>HABIDO</t>
        </is>
      </c>
      <c r="F504" s="2" t="inlineStr">
        <is>
          <t>CUSCO</t>
        </is>
      </c>
      <c r="G504" s="2" t="inlineStr">
        <is>
          <t>LA CONVENCION</t>
        </is>
      </c>
      <c r="H504" s="2" t="inlineStr">
        <is>
          <t>QUELLOUNO</t>
        </is>
      </c>
      <c r="I504" s="2" t="n"/>
      <c r="J504" s="2" t="n"/>
      <c r="K504" s="2" t="n"/>
      <c r="L504" s="2" t="inlineStr">
        <is>
          <t>2026-09-20T01:43:21.108Z</t>
        </is>
      </c>
    </row>
    <row r="505">
      <c r="A505" s="2" t="inlineStr">
        <is>
          <t>20608748921</t>
        </is>
      </c>
      <c r="B505" s="2" t="inlineStr">
        <is>
          <t>ASOCIACION DE PRODUCTORES AGROPECUARIOS DEL DISTRITO DE GUADALUPE, CHEPEN Y ANEXOS</t>
        </is>
      </c>
      <c r="C505" s="2" t="inlineStr">
        <is>
          <t>ASOCIACION</t>
        </is>
      </c>
      <c r="D505" s="2" t="inlineStr">
        <is>
          <t>ACTIVO</t>
        </is>
      </c>
      <c r="E505" s="2" t="inlineStr">
        <is>
          <t>HABIDO</t>
        </is>
      </c>
      <c r="F505" s="2" t="inlineStr">
        <is>
          <t>LA LIBERTAD</t>
        </is>
      </c>
      <c r="G505" s="2" t="inlineStr">
        <is>
          <t>PACASMAYO</t>
        </is>
      </c>
      <c r="H505" s="2" t="inlineStr">
        <is>
          <t>GUADALUPE</t>
        </is>
      </c>
      <c r="I505" s="2" t="n"/>
      <c r="J505" s="2" t="n"/>
      <c r="K505" s="2" t="n"/>
      <c r="L505" s="2" t="inlineStr">
        <is>
          <t>2026-09-20T01:43:21.108Z</t>
        </is>
      </c>
    </row>
    <row r="506">
      <c r="A506" s="2" t="inlineStr">
        <is>
          <t>20608820672</t>
        </is>
      </c>
      <c r="B506" s="2" t="inlineStr">
        <is>
          <t>ASOCIACION AGROPECUARIA COMUNAL DEL PUEBLO DE RACO DEL DISTRITO DE UMARI</t>
        </is>
      </c>
      <c r="C506" s="2" t="inlineStr">
        <is>
          <t>ASOCIACION</t>
        </is>
      </c>
      <c r="D506" s="2" t="inlineStr">
        <is>
          <t>ACTIVO</t>
        </is>
      </c>
      <c r="E506" s="2" t="inlineStr">
        <is>
          <t>HABIDO</t>
        </is>
      </c>
      <c r="F506" s="2" t="inlineStr">
        <is>
          <t>HUANUCO</t>
        </is>
      </c>
      <c r="G506" s="2" t="inlineStr">
        <is>
          <t>PACHITEA</t>
        </is>
      </c>
      <c r="H506" s="2" t="inlineStr">
        <is>
          <t>UMARI</t>
        </is>
      </c>
      <c r="I506" s="2" t="n"/>
      <c r="J506" s="2" t="n"/>
      <c r="K506" s="2" t="n"/>
      <c r="L506" s="2" t="inlineStr">
        <is>
          <t>2026-09-20T01:43:21.108Z</t>
        </is>
      </c>
    </row>
    <row r="507">
      <c r="A507" s="2" t="inlineStr">
        <is>
          <t>20608834746</t>
        </is>
      </c>
      <c r="B507" s="2" t="inlineStr">
        <is>
          <t>ASOCIACION DE PRODUCTORES LAGUNA LA BOA</t>
        </is>
      </c>
      <c r="C507" s="2" t="inlineStr">
        <is>
          <t>ASOCIACION</t>
        </is>
      </c>
      <c r="D507" s="2" t="inlineStr">
        <is>
          <t>ACTIVO</t>
        </is>
      </c>
      <c r="E507" s="2" t="inlineStr">
        <is>
          <t>HABIDO</t>
        </is>
      </c>
      <c r="F507" s="2" t="inlineStr">
        <is>
          <t>HUANUCO</t>
        </is>
      </c>
      <c r="G507" s="2" t="inlineStr">
        <is>
          <t>LEONCIO PRADO</t>
        </is>
      </c>
      <c r="H507" s="2" t="inlineStr">
        <is>
          <t>JOSE CRESPO Y CASTILLO</t>
        </is>
      </c>
      <c r="I507" s="2" t="n"/>
      <c r="J507" s="2" t="n"/>
      <c r="K507" s="2" t="n"/>
      <c r="L507" s="2" t="inlineStr">
        <is>
          <t>2026-09-20T01:43:21.108Z</t>
        </is>
      </c>
    </row>
    <row r="508">
      <c r="A508" s="2" t="inlineStr">
        <is>
          <t>20608860771</t>
        </is>
      </c>
      <c r="B508" s="2" t="inlineStr">
        <is>
          <t>ASOCIACIÓN COMUNAL AGROPECUARIA DEL CASERIO DE NIÑA COCHA</t>
        </is>
      </c>
      <c r="C508" s="2" t="inlineStr">
        <is>
          <t>ASOCIACION</t>
        </is>
      </c>
      <c r="D508" s="2" t="inlineStr">
        <is>
          <t>ACTIVO</t>
        </is>
      </c>
      <c r="E508" s="2" t="inlineStr">
        <is>
          <t>HABIDO</t>
        </is>
      </c>
      <c r="F508" s="2" t="inlineStr">
        <is>
          <t>HUANUCO</t>
        </is>
      </c>
      <c r="G508" s="2" t="inlineStr">
        <is>
          <t>PACHITEA</t>
        </is>
      </c>
      <c r="H508" s="2" t="inlineStr">
        <is>
          <t>UMARI</t>
        </is>
      </c>
      <c r="I508" s="2" t="n"/>
      <c r="J508" s="2" t="n"/>
      <c r="K508" s="2" t="n"/>
      <c r="L508" s="2" t="inlineStr">
        <is>
          <t>2026-09-20T01:43:21.108Z</t>
        </is>
      </c>
    </row>
    <row r="509">
      <c r="A509" s="2" t="inlineStr">
        <is>
          <t>20608865927</t>
        </is>
      </c>
      <c r="B509" s="2" t="inlineStr">
        <is>
          <t>LAS PUINAHUINAS S.A.C.</t>
        </is>
      </c>
      <c r="C509" s="2" t="inlineStr">
        <is>
          <t>SOCIEDAD ANONIMA CERRADA</t>
        </is>
      </c>
      <c r="D509" s="2" t="inlineStr">
        <is>
          <t>ACTIVO</t>
        </is>
      </c>
      <c r="E509" s="2" t="inlineStr">
        <is>
          <t>HABIDO</t>
        </is>
      </c>
      <c r="F509" s="2" t="inlineStr">
        <is>
          <t>LORETO</t>
        </is>
      </c>
      <c r="G509" s="2" t="inlineStr">
        <is>
          <t>REQUENA</t>
        </is>
      </c>
      <c r="H509" s="2" t="inlineStr">
        <is>
          <t>PUINAHUA</t>
        </is>
      </c>
      <c r="I509" s="2" t="n"/>
      <c r="J509" s="2" t="n"/>
      <c r="K509" s="2" t="n"/>
      <c r="L509" s="2" t="inlineStr">
        <is>
          <t>2026-09-20T01:43:21.108Z</t>
        </is>
      </c>
    </row>
    <row r="510">
      <c r="A510" s="2" t="inlineStr">
        <is>
          <t>20608952315</t>
        </is>
      </c>
      <c r="B510" s="2" t="inlineStr">
        <is>
          <t>NUMBERI S.A.C.</t>
        </is>
      </c>
      <c r="C510" s="2" t="inlineStr">
        <is>
          <t>SOCIEDAD ANONIMA CERRADA</t>
        </is>
      </c>
      <c r="D510" s="2" t="inlineStr">
        <is>
          <t>ACTIVO</t>
        </is>
      </c>
      <c r="E510" s="2" t="inlineStr">
        <is>
          <t>HABIDO</t>
        </is>
      </c>
      <c r="F510" s="2" t="inlineStr">
        <is>
          <t>MADRE DE DIOS</t>
        </is>
      </c>
      <c r="G510" s="2" t="inlineStr">
        <is>
          <t>TAMBOPATA</t>
        </is>
      </c>
      <c r="H510" s="2" t="inlineStr">
        <is>
          <t>TAMBOPATA</t>
        </is>
      </c>
      <c r="I510" s="2" t="n"/>
      <c r="J510" s="2" t="n"/>
      <c r="K510" s="2" t="n"/>
      <c r="L510" s="2" t="inlineStr">
        <is>
          <t>2026-09-20T01:43:21.108Z</t>
        </is>
      </c>
    </row>
    <row r="511">
      <c r="A511" s="2" t="inlineStr">
        <is>
          <t>20609013487</t>
        </is>
      </c>
      <c r="B511" s="2" t="inlineStr">
        <is>
          <t>ASOCIACION DE PRODUCTORES DE CHANCCAYMARCA</t>
        </is>
      </c>
      <c r="C511" s="2" t="inlineStr">
        <is>
          <t>ASOCIACION</t>
        </is>
      </c>
      <c r="D511" s="2" t="inlineStr">
        <is>
          <t>ACTIVO</t>
        </is>
      </c>
      <c r="E511" s="2" t="inlineStr">
        <is>
          <t>HABIDO</t>
        </is>
      </c>
      <c r="F511" s="2" t="inlineStr">
        <is>
          <t>APURIMAC</t>
        </is>
      </c>
      <c r="G511" s="2" t="inlineStr">
        <is>
          <t>CHINCHEROS</t>
        </is>
      </c>
      <c r="H511" s="2" t="inlineStr">
        <is>
          <t>RANRACANCHA</t>
        </is>
      </c>
      <c r="I511" s="2" t="n"/>
      <c r="J511" s="2" t="n"/>
      <c r="K511" s="2" t="n"/>
      <c r="L511" s="2" t="inlineStr">
        <is>
          <t>2026-09-20T01:43:21.108Z</t>
        </is>
      </c>
    </row>
    <row r="512">
      <c r="A512" s="2" t="inlineStr">
        <is>
          <t>20609025353</t>
        </is>
      </c>
      <c r="B512" s="2" t="inlineStr">
        <is>
          <t>ASOCIACION DE PRODUCTORES AGROPERU MANDOVA</t>
        </is>
      </c>
      <c r="C512" s="2" t="inlineStr">
        <is>
          <t>ASOCIACION</t>
        </is>
      </c>
      <c r="D512" s="2" t="inlineStr">
        <is>
          <t>ACTIVO</t>
        </is>
      </c>
      <c r="E512" s="2" t="inlineStr">
        <is>
          <t>HABIDO</t>
        </is>
      </c>
      <c r="F512" s="2" t="inlineStr">
        <is>
          <t>CAJAMARCA</t>
        </is>
      </c>
      <c r="G512" s="2" t="inlineStr">
        <is>
          <t>JAEN</t>
        </is>
      </c>
      <c r="H512" s="2" t="inlineStr">
        <is>
          <t>JAEN</t>
        </is>
      </c>
      <c r="I512" s="2" t="n"/>
      <c r="J512" s="2" t="n"/>
      <c r="K512" s="2" t="n"/>
      <c r="L512" s="2" t="inlineStr">
        <is>
          <t>2026-09-20T01:43:21.108Z</t>
        </is>
      </c>
    </row>
    <row r="513">
      <c r="A513" s="2" t="inlineStr">
        <is>
          <t>20609057361</t>
        </is>
      </c>
      <c r="B513" s="2" t="inlineStr">
        <is>
          <t>ASOCIACION DE PRODUCTORES AGROPECUARIOS Y LACTEOS DEL DISTRITO DE PLATERIA</t>
        </is>
      </c>
      <c r="C513" s="2" t="inlineStr">
        <is>
          <t>ASOCIACION</t>
        </is>
      </c>
      <c r="D513" s="2" t="inlineStr">
        <is>
          <t>BAJA DE OFICIO</t>
        </is>
      </c>
      <c r="E513" s="2" t="inlineStr">
        <is>
          <t>HABIDO</t>
        </is>
      </c>
      <c r="F513" s="2" t="inlineStr">
        <is>
          <t>PUNO</t>
        </is>
      </c>
      <c r="G513" s="2" t="inlineStr">
        <is>
          <t>PUNO</t>
        </is>
      </c>
      <c r="H513" s="2" t="inlineStr">
        <is>
          <t>PLATERIA</t>
        </is>
      </c>
      <c r="I513" s="2" t="n"/>
      <c r="J513" s="2" t="n"/>
      <c r="K513" s="2" t="n"/>
      <c r="L513" s="2" t="inlineStr">
        <is>
          <t>2026-09-20T01:43:21.108Z</t>
        </is>
      </c>
    </row>
    <row r="514">
      <c r="A514" s="2" t="inlineStr">
        <is>
          <t>20609069555</t>
        </is>
      </c>
      <c r="B514" s="2" t="inlineStr">
        <is>
          <t>ASOCIACIÓN AGROPECUARIA TURÍSTICO INDUSTRIAL "CCORI WAYRA CHINA" DEL CASERIO DE IRHUACA</t>
        </is>
      </c>
      <c r="C514" s="2" t="inlineStr">
        <is>
          <t>ASOCIACION</t>
        </is>
      </c>
      <c r="D514" s="2" t="inlineStr">
        <is>
          <t>BAJA DE OFICIO</t>
        </is>
      </c>
      <c r="E514" s="2" t="inlineStr">
        <is>
          <t>HABIDO</t>
        </is>
      </c>
      <c r="F514" s="2" t="inlineStr">
        <is>
          <t>AYACUCHO</t>
        </is>
      </c>
      <c r="G514" s="2" t="inlineStr">
        <is>
          <t>LUCANAS</t>
        </is>
      </c>
      <c r="H514" s="2" t="inlineStr">
        <is>
          <t>CHAVIÑA</t>
        </is>
      </c>
      <c r="I514" s="2" t="n"/>
      <c r="J514" s="2" t="n"/>
      <c r="K514" s="2" t="n"/>
      <c r="L514" s="2" t="inlineStr">
        <is>
          <t>2026-09-20T01:43:21.108Z</t>
        </is>
      </c>
    </row>
    <row r="515">
      <c r="A515" s="2" t="inlineStr">
        <is>
          <t>20609078074</t>
        </is>
      </c>
      <c r="B515" s="2" t="inlineStr">
        <is>
          <t>ASOCIACION AGROPECUARIA DE CHALLHUALLA</t>
        </is>
      </c>
      <c r="C515" s="2" t="inlineStr">
        <is>
          <t>ASOCIACION</t>
        </is>
      </c>
      <c r="D515" s="2" t="inlineStr">
        <is>
          <t>ACTIVO</t>
        </is>
      </c>
      <c r="E515" s="2" t="inlineStr">
        <is>
          <t>HABIDO</t>
        </is>
      </c>
      <c r="F515" s="2" t="inlineStr">
        <is>
          <t>AYACUCHO</t>
        </is>
      </c>
      <c r="G515" s="2" t="inlineStr">
        <is>
          <t>LUCANAS</t>
        </is>
      </c>
      <c r="H515" s="2" t="inlineStr">
        <is>
          <t>LUCANAS</t>
        </is>
      </c>
      <c r="I515" s="2" t="n"/>
      <c r="J515" s="2" t="n"/>
      <c r="K515" s="2" t="n"/>
      <c r="L515" s="2" t="inlineStr">
        <is>
          <t>2026-09-20T01:43:21.108Z</t>
        </is>
      </c>
    </row>
    <row r="516">
      <c r="A516" s="2" t="inlineStr">
        <is>
          <t>20609119421</t>
        </is>
      </c>
      <c r="B516" s="2" t="inlineStr">
        <is>
          <t>ASOCIACION AGROPECUARIA LLOQICHAYOCC</t>
        </is>
      </c>
      <c r="C516" s="2" t="inlineStr">
        <is>
          <t>ASOCIACION</t>
        </is>
      </c>
      <c r="D516" s="2" t="inlineStr">
        <is>
          <t>ACTIVO</t>
        </is>
      </c>
      <c r="E516" s="2" t="inlineStr">
        <is>
          <t>HABIDO</t>
        </is>
      </c>
      <c r="F516" s="2" t="inlineStr">
        <is>
          <t>AYACUCHO</t>
        </is>
      </c>
      <c r="G516" s="2" t="inlineStr">
        <is>
          <t>HUAMANGA</t>
        </is>
      </c>
      <c r="H516" s="2" t="inlineStr">
        <is>
          <t>SAN JUAN BAUTISTA</t>
        </is>
      </c>
      <c r="I516" s="2" t="n"/>
      <c r="J516" s="2" t="n"/>
      <c r="K516" s="2" t="n"/>
      <c r="L516" s="2" t="inlineStr">
        <is>
          <t>2026-09-20T01:43:21.108Z</t>
        </is>
      </c>
    </row>
    <row r="517">
      <c r="A517" s="2" t="inlineStr">
        <is>
          <t>20609166500</t>
        </is>
      </c>
      <c r="B517" s="2" t="inlineStr">
        <is>
          <t>ASOCIACION DE PRODUCTORES AGROPECUARIOS Y SERVICIOS TURISTICOS YURAQ - WASI</t>
        </is>
      </c>
      <c r="C517" s="2" t="inlineStr">
        <is>
          <t>ASOCIACION</t>
        </is>
      </c>
      <c r="D517" s="2" t="inlineStr">
        <is>
          <t>ACTIVO</t>
        </is>
      </c>
      <c r="E517" s="2" t="inlineStr">
        <is>
          <t>HABIDO</t>
        </is>
      </c>
      <c r="F517" s="2" t="inlineStr">
        <is>
          <t>AYACUCHO</t>
        </is>
      </c>
      <c r="G517" s="2" t="inlineStr">
        <is>
          <t>PARINACOCHAS</t>
        </is>
      </c>
      <c r="H517" s="2" t="inlineStr">
        <is>
          <t>PUYUSCA</t>
        </is>
      </c>
      <c r="I517" s="2" t="n"/>
      <c r="J517" s="2" t="n"/>
      <c r="K517" s="2" t="n"/>
      <c r="L517" s="2" t="inlineStr">
        <is>
          <t>2026-09-20T01:43:21.108Z</t>
        </is>
      </c>
    </row>
    <row r="518">
      <c r="A518" s="2" t="inlineStr">
        <is>
          <t>20609201259</t>
        </is>
      </c>
      <c r="B518" s="2" t="inlineStr">
        <is>
          <t>ASOCIACION DE PRODUCTORES AGROECOLOGICOS DEL HUALLAGA</t>
        </is>
      </c>
      <c r="C518" s="2" t="inlineStr">
        <is>
          <t>ASOCIACION</t>
        </is>
      </c>
      <c r="D518" s="2" t="inlineStr">
        <is>
          <t>ACTIVO</t>
        </is>
      </c>
      <c r="E518" s="2" t="inlineStr">
        <is>
          <t>HABIDO</t>
        </is>
      </c>
      <c r="F518" s="2" t="inlineStr">
        <is>
          <t>HUANUCO</t>
        </is>
      </c>
      <c r="G518" s="2" t="inlineStr">
        <is>
          <t>LEONCIO PRADO</t>
        </is>
      </c>
      <c r="H518" s="2" t="inlineStr">
        <is>
          <t>RUPA-RUPA</t>
        </is>
      </c>
      <c r="I518" s="2" t="n"/>
      <c r="J518" s="2" t="n"/>
      <c r="K518" s="2" t="n"/>
      <c r="L518" s="2" t="inlineStr">
        <is>
          <t>2026-09-20T01:43:21.108Z</t>
        </is>
      </c>
    </row>
    <row r="519">
      <c r="A519" s="2" t="inlineStr">
        <is>
          <t>20609203359</t>
        </is>
      </c>
      <c r="B519" s="2" t="inlineStr">
        <is>
          <t>ASOCIACION AGROPECUARIA HIJOS DE TICRAPO</t>
        </is>
      </c>
      <c r="C519" s="2" t="inlineStr">
        <is>
          <t>ASOCIACION</t>
        </is>
      </c>
      <c r="D519" s="2" t="inlineStr">
        <is>
          <t>ACTIVO</t>
        </is>
      </c>
      <c r="E519" s="2" t="inlineStr">
        <is>
          <t>HABIDO</t>
        </is>
      </c>
      <c r="F519" s="2" t="inlineStr">
        <is>
          <t>HUANCAVELICA</t>
        </is>
      </c>
      <c r="G519" s="2" t="inlineStr">
        <is>
          <t>CASTROVIRREYNA</t>
        </is>
      </c>
      <c r="H519" s="2" t="inlineStr">
        <is>
          <t>TICRAPO</t>
        </is>
      </c>
      <c r="I519" s="2" t="n"/>
      <c r="J519" s="2" t="n"/>
      <c r="K519" s="2" t="n"/>
      <c r="L519" s="2" t="inlineStr">
        <is>
          <t>2026-09-20T01:43:21.108Z</t>
        </is>
      </c>
    </row>
    <row r="520">
      <c r="A520" s="2" t="inlineStr">
        <is>
          <t>20609343355</t>
        </is>
      </c>
      <c r="B520" s="2" t="inlineStr">
        <is>
          <t>ASOCIACION DE PRODUCTORES Y EXPORTADORES FUNDO LUISA VICTORIA ASPREXFLV</t>
        </is>
      </c>
      <c r="C520" s="2" t="inlineStr">
        <is>
          <t>ASOCIACION</t>
        </is>
      </c>
      <c r="D520" s="2" t="inlineStr">
        <is>
          <t>ACTIVO</t>
        </is>
      </c>
      <c r="E520" s="2" t="inlineStr">
        <is>
          <t>HABIDO</t>
        </is>
      </c>
      <c r="F520" s="2" t="inlineStr">
        <is>
          <t>ANCASH</t>
        </is>
      </c>
      <c r="G520" s="2" t="inlineStr">
        <is>
          <t>SANTA</t>
        </is>
      </c>
      <c r="H520" s="2" t="inlineStr">
        <is>
          <t>MORO</t>
        </is>
      </c>
      <c r="I520" s="2" t="n"/>
      <c r="J520" s="2" t="n"/>
      <c r="K520" s="2" t="n"/>
      <c r="L520" s="2" t="inlineStr">
        <is>
          <t>2026-09-20T01:43:21.108Z</t>
        </is>
      </c>
    </row>
    <row r="521">
      <c r="A521" s="2" t="inlineStr">
        <is>
          <t>20609411423</t>
        </is>
      </c>
      <c r="B521" s="2" t="inlineStr">
        <is>
          <t>ASOCIACION DE PRODUCTORES AGROPECUARIOS ÑAUPAQMAN PURISUN DE YALAGUA</t>
        </is>
      </c>
      <c r="C521" s="2" t="inlineStr">
        <is>
          <t>ASOCIACION</t>
        </is>
      </c>
      <c r="D521" s="2" t="inlineStr">
        <is>
          <t>ACTIVO</t>
        </is>
      </c>
      <c r="E521" s="2" t="inlineStr">
        <is>
          <t>HABIDO</t>
        </is>
      </c>
      <c r="F521" s="2" t="inlineStr">
        <is>
          <t>MOQUEGUA</t>
        </is>
      </c>
      <c r="G521" s="2" t="inlineStr">
        <is>
          <t>GENERAL SANCHEZ CERRO</t>
        </is>
      </c>
      <c r="H521" s="2" t="inlineStr">
        <is>
          <t>UBINAS</t>
        </is>
      </c>
      <c r="I521" s="2" t="n"/>
      <c r="J521" s="2" t="n"/>
      <c r="K521" s="2" t="n"/>
      <c r="L521" s="2" t="inlineStr">
        <is>
          <t>2026-09-20T01:43:21.108Z</t>
        </is>
      </c>
    </row>
    <row r="522">
      <c r="A522" s="2" t="inlineStr">
        <is>
          <t>20609488621</t>
        </is>
      </c>
      <c r="B522" s="2" t="inlineStr">
        <is>
          <t>ASOCIACION DE PRODUCTORES AGROECOLOGICOS E INDUSTRIALES SUPER CAMPO</t>
        </is>
      </c>
      <c r="C522" s="2" t="inlineStr">
        <is>
          <t>ASOCIACION</t>
        </is>
      </c>
      <c r="D522" s="2" t="inlineStr">
        <is>
          <t>BAJA DE OFICIO</t>
        </is>
      </c>
      <c r="E522" s="2" t="inlineStr">
        <is>
          <t>HABIDO</t>
        </is>
      </c>
      <c r="F522" s="2" t="inlineStr">
        <is>
          <t>LA LIBERTAD</t>
        </is>
      </c>
      <c r="G522" s="2" t="inlineStr">
        <is>
          <t>SANCHEZ CARRION</t>
        </is>
      </c>
      <c r="H522" s="2" t="inlineStr">
        <is>
          <t>SANAGORAN</t>
        </is>
      </c>
      <c r="I522" s="2" t="n"/>
      <c r="J522" s="2" t="n"/>
      <c r="K522" s="2" t="n"/>
      <c r="L522" s="2" t="inlineStr">
        <is>
          <t>2026-09-20T01:43:21.108Z</t>
        </is>
      </c>
    </row>
    <row r="523">
      <c r="A523" s="2" t="inlineStr">
        <is>
          <t>20609518643</t>
        </is>
      </c>
      <c r="B523" s="2" t="inlineStr">
        <is>
          <t>SOCIEDAD PERUANA DE CRIADORES DE ALPACAS Y LLAMAS REGISTRADAS DE LA REGION DE APURIMAC</t>
        </is>
      </c>
      <c r="C523" s="2" t="inlineStr">
        <is>
          <t>ASOCIACION</t>
        </is>
      </c>
      <c r="D523" s="2" t="inlineStr">
        <is>
          <t>BAJA DE OFICIO</t>
        </is>
      </c>
      <c r="E523" s="2" t="inlineStr">
        <is>
          <t>HABIDO</t>
        </is>
      </c>
      <c r="F523" s="2" t="inlineStr">
        <is>
          <t>APURIMAC</t>
        </is>
      </c>
      <c r="G523" s="2" t="inlineStr">
        <is>
          <t>ABANCAY</t>
        </is>
      </c>
      <c r="H523" s="2" t="inlineStr">
        <is>
          <t>ABANCAY</t>
        </is>
      </c>
      <c r="I523" s="2" t="n"/>
      <c r="J523" s="2" t="n"/>
      <c r="K523" s="2" t="n"/>
      <c r="L523" s="2" t="inlineStr">
        <is>
          <t>2026-09-20T01:43:21.108Z</t>
        </is>
      </c>
    </row>
    <row r="524">
      <c r="A524" s="2" t="inlineStr">
        <is>
          <t>20609529891</t>
        </is>
      </c>
      <c r="B524" s="2" t="inlineStr">
        <is>
          <t>ASOCIACIÓN CENTRAL PRODUCTORES Y CRIADORES DE ALPACAS Y LLAMAS OCONGATE CUSCO-APROCALLOC</t>
        </is>
      </c>
      <c r="C524" s="2" t="inlineStr">
        <is>
          <t>ASOCIACION</t>
        </is>
      </c>
      <c r="D524" s="2" t="inlineStr">
        <is>
          <t>BAJA DE OFICIO</t>
        </is>
      </c>
      <c r="E524" s="2" t="inlineStr">
        <is>
          <t>HABIDO</t>
        </is>
      </c>
      <c r="F524" s="2" t="inlineStr">
        <is>
          <t>CUSCO</t>
        </is>
      </c>
      <c r="G524" s="2" t="inlineStr">
        <is>
          <t>QUISPICANCHI</t>
        </is>
      </c>
      <c r="H524" s="2" t="inlineStr">
        <is>
          <t>OCONGATE</t>
        </is>
      </c>
      <c r="I524" s="2" t="n"/>
      <c r="J524" s="2" t="n"/>
      <c r="K524" s="2" t="n"/>
      <c r="L524" s="2" t="inlineStr">
        <is>
          <t>2026-09-20T01:43:21.108Z</t>
        </is>
      </c>
    </row>
    <row r="525">
      <c r="A525" s="2" t="inlineStr">
        <is>
          <t>20609542129</t>
        </is>
      </c>
      <c r="B525" s="2" t="inlineStr">
        <is>
          <t>ASOCIACIÓN DE PRODUCTORES DE GRANOS ANDINOS APURIMAQ</t>
        </is>
      </c>
      <c r="C525" s="2" t="inlineStr">
        <is>
          <t>ASOCIACION</t>
        </is>
      </c>
      <c r="D525" s="2" t="inlineStr">
        <is>
          <t>ACTIVO</t>
        </is>
      </c>
      <c r="E525" s="2" t="inlineStr">
        <is>
          <t>HABIDO</t>
        </is>
      </c>
      <c r="F525" s="2" t="inlineStr">
        <is>
          <t>APURIMAC</t>
        </is>
      </c>
      <c r="G525" s="2" t="inlineStr">
        <is>
          <t>ANDAHUAYLAS</t>
        </is>
      </c>
      <c r="H525" s="2" t="inlineStr">
        <is>
          <t>TALAVERA</t>
        </is>
      </c>
      <c r="I525" s="2" t="n"/>
      <c r="J525" s="2" t="n"/>
      <c r="K525" s="2" t="n"/>
      <c r="L525" s="2" t="inlineStr">
        <is>
          <t>2026-09-20T01:43:21.108Z</t>
        </is>
      </c>
    </row>
    <row r="526">
      <c r="A526" s="2" t="inlineStr">
        <is>
          <t>20609555395</t>
        </is>
      </c>
      <c r="B526" s="2" t="inlineStr">
        <is>
          <t>COOPERATIVA AGRARIA BANAQUI CURIMANA</t>
        </is>
      </c>
      <c r="C526" s="2" t="inlineStr">
        <is>
          <t>COOPERATIVAS, SAIS, CAPS</t>
        </is>
      </c>
      <c r="D526" s="2" t="inlineStr">
        <is>
          <t>ACTIVO</t>
        </is>
      </c>
      <c r="E526" s="2" t="inlineStr">
        <is>
          <t>HABIDO</t>
        </is>
      </c>
      <c r="F526" s="2" t="inlineStr">
        <is>
          <t>UCAYALI</t>
        </is>
      </c>
      <c r="G526" s="2" t="inlineStr">
        <is>
          <t>PADRE ABAD</t>
        </is>
      </c>
      <c r="H526" s="2" t="inlineStr">
        <is>
          <t>CURIMANA</t>
        </is>
      </c>
      <c r="I526" s="2" t="n"/>
      <c r="J526" s="2" t="n"/>
      <c r="K526" s="2" t="n"/>
      <c r="L526" s="2" t="inlineStr">
        <is>
          <t>2026-09-20T01:43:21.108Z</t>
        </is>
      </c>
    </row>
    <row r="527">
      <c r="A527" s="2" t="inlineStr">
        <is>
          <t>20609623056</t>
        </is>
      </c>
      <c r="B527" s="2" t="inlineStr">
        <is>
          <t>ASOCIACION DE AGROPECUARIOS LLANGANUCO</t>
        </is>
      </c>
      <c r="C527" s="2" t="inlineStr">
        <is>
          <t>ASOCIACION</t>
        </is>
      </c>
      <c r="D527" s="2" t="inlineStr">
        <is>
          <t>ACTIVO</t>
        </is>
      </c>
      <c r="E527" s="2" t="inlineStr">
        <is>
          <t>HABIDO</t>
        </is>
      </c>
      <c r="F527" s="2" t="inlineStr">
        <is>
          <t>ANCASH</t>
        </is>
      </c>
      <c r="G527" s="2" t="inlineStr">
        <is>
          <t>YUNGAY</t>
        </is>
      </c>
      <c r="H527" s="2" t="inlineStr">
        <is>
          <t>YUNGAY</t>
        </is>
      </c>
      <c r="I527" s="2" t="n"/>
      <c r="J527" s="2" t="n"/>
      <c r="K527" s="2" t="n"/>
      <c r="L527" s="2" t="inlineStr">
        <is>
          <t>2026-09-20T01:43:21.108Z</t>
        </is>
      </c>
    </row>
    <row r="528">
      <c r="A528" s="2" t="inlineStr">
        <is>
          <t>20609726262</t>
        </is>
      </c>
      <c r="B528" s="2" t="inlineStr">
        <is>
          <t>ASOCIACION CENTRAL DE PRODUCTORES LACTEOS DEL DISTRITO DE YARABAMBA</t>
        </is>
      </c>
      <c r="C528" s="2" t="inlineStr">
        <is>
          <t>ASOCIACION</t>
        </is>
      </c>
      <c r="D528" s="2" t="inlineStr">
        <is>
          <t>BAJA DE OFICIO</t>
        </is>
      </c>
      <c r="E528" s="2" t="inlineStr">
        <is>
          <t>HABIDO</t>
        </is>
      </c>
      <c r="F528" s="2" t="inlineStr">
        <is>
          <t>AREQUIPA</t>
        </is>
      </c>
      <c r="G528" s="2" t="inlineStr">
        <is>
          <t>AREQUIPA</t>
        </is>
      </c>
      <c r="H528" s="2" t="inlineStr">
        <is>
          <t>YARABAMBA</t>
        </is>
      </c>
      <c r="I528" s="2" t="n"/>
      <c r="J528" s="2" t="n"/>
      <c r="K528" s="2" t="n"/>
      <c r="L528" s="2" t="inlineStr">
        <is>
          <t>2026-09-20T01:43:21.108Z</t>
        </is>
      </c>
    </row>
    <row r="529">
      <c r="A529" s="2" t="inlineStr">
        <is>
          <t>20609787202</t>
        </is>
      </c>
      <c r="B529" s="2" t="inlineStr">
        <is>
          <t>ASOCIACION CENTRAL DE PIÑEROS AGRO TECNIFICADOS DE MADRE DE DIOS</t>
        </is>
      </c>
      <c r="C529" s="2" t="inlineStr">
        <is>
          <t>ASOCIACION</t>
        </is>
      </c>
      <c r="D529" s="2" t="inlineStr">
        <is>
          <t>ACTIVO</t>
        </is>
      </c>
      <c r="E529" s="2" t="inlineStr">
        <is>
          <t>HABIDO</t>
        </is>
      </c>
      <c r="F529" s="2" t="inlineStr">
        <is>
          <t>MADRE DE DIOS</t>
        </is>
      </c>
      <c r="G529" s="2" t="inlineStr">
        <is>
          <t>TAMBOPATA</t>
        </is>
      </c>
      <c r="H529" s="2" t="inlineStr">
        <is>
          <t>LABERINTO</t>
        </is>
      </c>
      <c r="I529" s="2" t="n"/>
      <c r="J529" s="2" t="n"/>
      <c r="K529" s="2" t="n"/>
      <c r="L529" s="2" t="inlineStr">
        <is>
          <t>2026-09-20T01:43:21.108Z</t>
        </is>
      </c>
    </row>
    <row r="530">
      <c r="A530" s="2" t="inlineStr">
        <is>
          <t>20609813688</t>
        </is>
      </c>
      <c r="B530" s="2" t="inlineStr">
        <is>
          <t>ASOCIACIÓN DE PRODUCTORES AGROECOLOGICO AGROPECUARIO MULTISERVICIOS ALTA SIERRA CASACOTO - TAPO</t>
        </is>
      </c>
      <c r="C530" s="2" t="inlineStr">
        <is>
          <t>ASOCIACION</t>
        </is>
      </c>
      <c r="D530" s="2" t="inlineStr">
        <is>
          <t>ACTIVO</t>
        </is>
      </c>
      <c r="E530" s="2" t="inlineStr">
        <is>
          <t>HABIDO</t>
        </is>
      </c>
      <c r="F530" s="2" t="inlineStr">
        <is>
          <t>JUNIN</t>
        </is>
      </c>
      <c r="G530" s="2" t="inlineStr">
        <is>
          <t>TARMA</t>
        </is>
      </c>
      <c r="H530" s="2" t="inlineStr">
        <is>
          <t>TAPO</t>
        </is>
      </c>
      <c r="I530" s="2" t="n"/>
      <c r="J530" s="2" t="n"/>
      <c r="K530" s="2" t="n"/>
      <c r="L530" s="2" t="inlineStr">
        <is>
          <t>2026-09-20T01:43:21.108Z</t>
        </is>
      </c>
    </row>
    <row r="531">
      <c r="A531" s="2" t="inlineStr">
        <is>
          <t>20609846314</t>
        </is>
      </c>
      <c r="B531" s="2" t="inlineStr">
        <is>
          <t>COOPERATIVA AGRARIA DE FAMILIAS CAMPESINAS EMPRENDEDORAS Y RESILIENTES DEL PERÚ - CAFCER</t>
        </is>
      </c>
      <c r="C531" s="2" t="inlineStr">
        <is>
          <t>COOPERATIVAS, SAIS, CAPS</t>
        </is>
      </c>
      <c r="D531" s="2" t="inlineStr">
        <is>
          <t>ACTIVO</t>
        </is>
      </c>
      <c r="E531" s="2" t="inlineStr">
        <is>
          <t>HABIDO</t>
        </is>
      </c>
      <c r="F531" s="2" t="inlineStr">
        <is>
          <t>SAN MARTIN</t>
        </is>
      </c>
      <c r="G531" s="2" t="inlineStr">
        <is>
          <t>LAMAS</t>
        </is>
      </c>
      <c r="H531" s="2" t="inlineStr">
        <is>
          <t>PINTO RECODO</t>
        </is>
      </c>
      <c r="I531" s="2" t="n"/>
      <c r="J531" s="2" t="n"/>
      <c r="K531" s="2" t="n"/>
      <c r="L531" s="2" t="inlineStr">
        <is>
          <t>2026-09-20T01:43:21.108Z</t>
        </is>
      </c>
    </row>
    <row r="532">
      <c r="A532" s="2" t="inlineStr">
        <is>
          <t>20609862492</t>
        </is>
      </c>
      <c r="B532" s="2" t="inlineStr">
        <is>
          <t>ASOCIACION DE MUJERES EMPRENDEDORAS DE LA COMUNIDAD CAMPESINA DE EXCHAJE</t>
        </is>
      </c>
      <c r="C532" s="2" t="inlineStr">
        <is>
          <t>ASOCIACION</t>
        </is>
      </c>
      <c r="D532" s="2" t="inlineStr">
        <is>
          <t>BAJA PROV. POR OFICIO</t>
        </is>
      </c>
      <c r="E532" s="2" t="inlineStr">
        <is>
          <t>HABIDO</t>
        </is>
      </c>
      <c r="F532" s="2" t="inlineStr">
        <is>
          <t>MOQUEGUA</t>
        </is>
      </c>
      <c r="G532" s="2" t="inlineStr">
        <is>
          <t>GENERAL SANCHEZ CERRO</t>
        </is>
      </c>
      <c r="H532" s="2" t="inlineStr">
        <is>
          <t>YUNGA</t>
        </is>
      </c>
      <c r="I532" s="2" t="n"/>
      <c r="J532" s="2" t="n"/>
      <c r="K532" s="2" t="n"/>
      <c r="L532" s="2" t="inlineStr">
        <is>
          <t>2026-09-20T01:43:21.108Z</t>
        </is>
      </c>
    </row>
    <row r="533">
      <c r="A533" s="2" t="inlineStr">
        <is>
          <t>20609875276</t>
        </is>
      </c>
      <c r="B533" s="2" t="inlineStr">
        <is>
          <t>ASOCIACIÓN DE PRODUCTORES DE CUY - EL OLIVO / APROCUYOL</t>
        </is>
      </c>
      <c r="C533" s="2" t="inlineStr">
        <is>
          <t>ASOCIACION</t>
        </is>
      </c>
      <c r="D533" s="2" t="inlineStr">
        <is>
          <t>BAJA PROV. POR OFICIO</t>
        </is>
      </c>
      <c r="E533" s="2" t="inlineStr">
        <is>
          <t>HABIDO</t>
        </is>
      </c>
      <c r="F533" s="2" t="inlineStr">
        <is>
          <t>CAJAMARCA</t>
        </is>
      </c>
      <c r="G533" s="2" t="inlineStr">
        <is>
          <t>CAJABAMBA</t>
        </is>
      </c>
      <c r="H533" s="2" t="inlineStr">
        <is>
          <t>CACHACHI</t>
        </is>
      </c>
      <c r="I533" s="2" t="n"/>
      <c r="J533" s="2" t="n"/>
      <c r="K533" s="2" t="n"/>
      <c r="L533" s="2" t="inlineStr">
        <is>
          <t>2026-09-20T01:43:21.108Z</t>
        </is>
      </c>
    </row>
    <row r="534">
      <c r="A534" s="2" t="inlineStr">
        <is>
          <t>20609917840</t>
        </is>
      </c>
      <c r="B534" s="2" t="inlineStr">
        <is>
          <t>ASOCIACION DE PRODUCTORES REPRESA TAPASH</t>
        </is>
      </c>
      <c r="C534" s="2" t="inlineStr">
        <is>
          <t>ASOCIACION</t>
        </is>
      </c>
      <c r="D534" s="2" t="inlineStr">
        <is>
          <t>SUSPENSION TEMPORAL</t>
        </is>
      </c>
      <c r="E534" s="2" t="inlineStr">
        <is>
          <t>HABIDO</t>
        </is>
      </c>
      <c r="F534" s="2" t="inlineStr">
        <is>
          <t>LA LIBERTAD</t>
        </is>
      </c>
      <c r="G534" s="2" t="inlineStr">
        <is>
          <t>SANTIAGO DE CHUCO</t>
        </is>
      </c>
      <c r="H534" s="2" t="inlineStr">
        <is>
          <t>MOLLEPATA</t>
        </is>
      </c>
      <c r="I534" s="2" t="n"/>
      <c r="J534" s="2" t="n"/>
      <c r="K534" s="2" t="n"/>
      <c r="L534" s="2" t="inlineStr">
        <is>
          <t>2026-09-20T01:43:21.108Z</t>
        </is>
      </c>
    </row>
    <row r="535">
      <c r="A535" s="2" t="inlineStr">
        <is>
          <t>20609941406</t>
        </is>
      </c>
      <c r="B535" s="2" t="inlineStr">
        <is>
          <t>COMUNIDAD NATIVA DE HUITOTOS DE FORTALEZA</t>
        </is>
      </c>
      <c r="C535" s="2" t="inlineStr">
        <is>
          <t>COMUNIDAD CAMPESINA, NATIVA</t>
        </is>
      </c>
      <c r="D535" s="2" t="inlineStr">
        <is>
          <t>ACTIVO</t>
        </is>
      </c>
      <c r="E535" s="2" t="inlineStr">
        <is>
          <t>HABIDO</t>
        </is>
      </c>
      <c r="F535" s="2" t="inlineStr">
        <is>
          <t>LORETO</t>
        </is>
      </c>
      <c r="G535" s="2" t="inlineStr">
        <is>
          <t>MAYNAS</t>
        </is>
      </c>
      <c r="H535" s="2" t="inlineStr">
        <is>
          <t>NAPO</t>
        </is>
      </c>
      <c r="I535" s="2" t="n"/>
      <c r="J535" s="2" t="n"/>
      <c r="K535" s="2" t="n"/>
      <c r="L535" s="2" t="inlineStr">
        <is>
          <t>2026-09-20T01:43:21.108Z</t>
        </is>
      </c>
    </row>
    <row r="536">
      <c r="A536" s="2" t="inlineStr">
        <is>
          <t>20609948044</t>
        </is>
      </c>
      <c r="B536" s="2" t="inlineStr">
        <is>
          <t>COOPERATIVA AGRARIA DE FRUTICULTORES DE SANDIA</t>
        </is>
      </c>
      <c r="C536" s="2" t="inlineStr">
        <is>
          <t>COOPERATIVAS, SAIS, CAPS</t>
        </is>
      </c>
      <c r="D536" s="2" t="inlineStr">
        <is>
          <t>ACTIVO</t>
        </is>
      </c>
      <c r="E536" s="2" t="inlineStr">
        <is>
          <t>HABIDO</t>
        </is>
      </c>
      <c r="F536" s="2" t="inlineStr">
        <is>
          <t>PUNO</t>
        </is>
      </c>
      <c r="G536" s="2" t="inlineStr">
        <is>
          <t>SANDIA</t>
        </is>
      </c>
      <c r="H536" s="2" t="inlineStr">
        <is>
          <t>SANDIA</t>
        </is>
      </c>
      <c r="I536" s="2" t="n"/>
      <c r="J536" s="2" t="n"/>
      <c r="K536" s="2" t="inlineStr">
        <is>
          <t>S2200147</t>
        </is>
      </c>
      <c r="L536" s="2" t="inlineStr">
        <is>
          <t>2026-09-20T01:43:21.108Z</t>
        </is>
      </c>
    </row>
    <row r="537">
      <c r="A537" s="2" t="inlineStr">
        <is>
          <t>20609979471</t>
        </is>
      </c>
      <c r="B537" s="2" t="inlineStr">
        <is>
          <t>ASOCIACION DE PRODUCTORES AGROPECUARIOS ECOLOGICOS SAN ANTONIO HEROINAS TOLEDO</t>
        </is>
      </c>
      <c r="C537" s="2" t="inlineStr">
        <is>
          <t>ASOCIACION</t>
        </is>
      </c>
      <c r="D537" s="2" t="inlineStr">
        <is>
          <t>ACTIVO</t>
        </is>
      </c>
      <c r="E537" s="2" t="inlineStr">
        <is>
          <t>HABIDO</t>
        </is>
      </c>
      <c r="F537" s="2" t="inlineStr">
        <is>
          <t>JUNIN</t>
        </is>
      </c>
      <c r="G537" s="2" t="inlineStr">
        <is>
          <t>CONCEPCION</t>
        </is>
      </c>
      <c r="H537" s="2" t="inlineStr">
        <is>
          <t>HEROINAS TOLEDO</t>
        </is>
      </c>
      <c r="I537" s="2" t="n"/>
      <c r="J537" s="2" t="n"/>
      <c r="K537" s="2" t="n"/>
      <c r="L537" s="2" t="inlineStr">
        <is>
          <t>2026-09-20T01:43:21.108Z</t>
        </is>
      </c>
    </row>
    <row r="538">
      <c r="A538" s="2" t="inlineStr">
        <is>
          <t>20610024085</t>
        </is>
      </c>
      <c r="B538" s="2" t="inlineStr">
        <is>
          <t>COOPERATIVA AGRARIA DE PRODUCTORES DE PALTA HASS, DEL ANEXO DE RONDAYACU, DISTRITO DE MONOBAMBA</t>
        </is>
      </c>
      <c r="C538" s="2" t="inlineStr">
        <is>
          <t>COOPERATIVAS, SAIS, CAPS</t>
        </is>
      </c>
      <c r="D538" s="2" t="inlineStr">
        <is>
          <t>SUSPENSION TEMPORAL</t>
        </is>
      </c>
      <c r="E538" s="2" t="inlineStr">
        <is>
          <t>HABIDO</t>
        </is>
      </c>
      <c r="F538" s="2" t="inlineStr">
        <is>
          <t>JUNIN</t>
        </is>
      </c>
      <c r="G538" s="2" t="inlineStr">
        <is>
          <t>CHANCHAMAYO</t>
        </is>
      </c>
      <c r="H538" s="2" t="inlineStr">
        <is>
          <t>SAN RAMON</t>
        </is>
      </c>
      <c r="I538" s="2" t="n"/>
      <c r="J538" s="2" t="n"/>
      <c r="K538" s="2" t="n"/>
      <c r="L538" s="2" t="inlineStr">
        <is>
          <t>2026-09-20T01:43:21.108Z</t>
        </is>
      </c>
    </row>
    <row r="539">
      <c r="A539" s="2" t="inlineStr">
        <is>
          <t>20610032185</t>
        </is>
      </c>
      <c r="B539" s="2" t="inlineStr">
        <is>
          <t>ASOCIACION DE PRODUCTORES SOSTENIBLES AWAJUN DEL MARAÑON</t>
        </is>
      </c>
      <c r="C539" s="2" t="inlineStr">
        <is>
          <t>ASOCIACION</t>
        </is>
      </c>
      <c r="D539" s="2" t="inlineStr">
        <is>
          <t>ACTIVO</t>
        </is>
      </c>
      <c r="E539" s="2" t="inlineStr">
        <is>
          <t>HABIDO</t>
        </is>
      </c>
      <c r="F539" s="2" t="inlineStr">
        <is>
          <t>LORETO</t>
        </is>
      </c>
      <c r="G539" s="2" t="inlineStr">
        <is>
          <t>DATEM DEL MARAÑON</t>
        </is>
      </c>
      <c r="H539" s="2" t="inlineStr">
        <is>
          <t>MANSERICHE</t>
        </is>
      </c>
      <c r="I539" s="2" t="n"/>
      <c r="J539" s="2" t="n"/>
      <c r="K539" s="2" t="n"/>
      <c r="L539" s="2" t="inlineStr">
        <is>
          <t>2026-09-20T01:43:21.108Z</t>
        </is>
      </c>
    </row>
    <row r="540">
      <c r="A540" s="2" t="inlineStr">
        <is>
          <t>20610124977</t>
        </is>
      </c>
      <c r="B540" s="2" t="inlineStr">
        <is>
          <t>ASOCIACION DE PRODUCTORES ALPAQUEROS PISCICULTORES Y ARTESANOS DEL DISTRITO DE CAYLLOMA</t>
        </is>
      </c>
      <c r="C540" s="2" t="inlineStr">
        <is>
          <t>ASOCIACION</t>
        </is>
      </c>
      <c r="D540" s="2" t="inlineStr">
        <is>
          <t>ACTIVO</t>
        </is>
      </c>
      <c r="E540" s="2" t="inlineStr">
        <is>
          <t>HABIDO</t>
        </is>
      </c>
      <c r="F540" s="2" t="inlineStr">
        <is>
          <t>AREQUIPA</t>
        </is>
      </c>
      <c r="G540" s="2" t="inlineStr">
        <is>
          <t>CAYLLOMA</t>
        </is>
      </c>
      <c r="H540" s="2" t="inlineStr">
        <is>
          <t>CAYLLOMA</t>
        </is>
      </c>
      <c r="I540" s="2" t="n"/>
      <c r="J540" s="2" t="n"/>
      <c r="K540" s="2" t="n"/>
      <c r="L540" s="2" t="inlineStr">
        <is>
          <t>2026-09-20T01:43:21.108Z</t>
        </is>
      </c>
    </row>
    <row r="541">
      <c r="A541" s="2" t="inlineStr">
        <is>
          <t>20610159789</t>
        </is>
      </c>
      <c r="B541" s="2" t="inlineStr">
        <is>
          <t>ASOCIACION DE PRODUCTORES AGROPECUARIOS NUEVO MILENIO DE CHUQUIBAMBA - APANMIC</t>
        </is>
      </c>
      <c r="C541" s="2" t="inlineStr">
        <is>
          <t>ASOCIACION</t>
        </is>
      </c>
      <c r="D541" s="2" t="inlineStr">
        <is>
          <t>BAJA DE OFICIO</t>
        </is>
      </c>
      <c r="E541" s="2" t="inlineStr">
        <is>
          <t>HABIDO</t>
        </is>
      </c>
      <c r="F541" s="2" t="inlineStr">
        <is>
          <t>CAJAMARCA</t>
        </is>
      </c>
      <c r="G541" s="2" t="inlineStr">
        <is>
          <t>CAJABAMBA</t>
        </is>
      </c>
      <c r="H541" s="2" t="inlineStr">
        <is>
          <t>CACHACHI</t>
        </is>
      </c>
      <c r="I541" s="2" t="n"/>
      <c r="J541" s="2" t="n"/>
      <c r="K541" s="2" t="n"/>
      <c r="L541" s="2" t="inlineStr">
        <is>
          <t>2026-09-20T01:43:21.108Z</t>
        </is>
      </c>
    </row>
    <row r="542">
      <c r="A542" s="2" t="inlineStr">
        <is>
          <t>20610286519</t>
        </is>
      </c>
      <c r="B542" s="2" t="inlineStr">
        <is>
          <t>COOPERATIVA AGRARIA LINE COFFEE MARAÑÓN - LINE COFFEE MARAÑON</t>
        </is>
      </c>
      <c r="C542" s="2" t="inlineStr">
        <is>
          <t>COOPERATIVAS, SAIS, CAPS</t>
        </is>
      </c>
      <c r="D542" s="2" t="inlineStr">
        <is>
          <t>ACTIVO</t>
        </is>
      </c>
      <c r="E542" s="2" t="inlineStr">
        <is>
          <t>HABIDO</t>
        </is>
      </c>
      <c r="F542" s="2" t="inlineStr">
        <is>
          <t>AMAZONAS</t>
        </is>
      </c>
      <c r="G542" s="2" t="inlineStr">
        <is>
          <t>UTCUBAMBA</t>
        </is>
      </c>
      <c r="H542" s="2" t="inlineStr">
        <is>
          <t>LONYA GRANDE</t>
        </is>
      </c>
      <c r="I542" s="2" t="n"/>
      <c r="J542" s="2" t="n"/>
      <c r="K542" s="2" t="n"/>
      <c r="L542" s="2" t="inlineStr">
        <is>
          <t>2026-09-20T01:43:21.108Z</t>
        </is>
      </c>
    </row>
    <row r="543">
      <c r="A543" s="2" t="inlineStr">
        <is>
          <t>20610507701</t>
        </is>
      </c>
      <c r="B543" s="2" t="inlineStr">
        <is>
          <t>ASOCIACION DE RECOLECTORES DE CASTAÑA ORGANICA DE MADRE DE DIOS - ARCOMAD</t>
        </is>
      </c>
      <c r="C543" s="2" t="inlineStr">
        <is>
          <t>ASOCIACION</t>
        </is>
      </c>
      <c r="D543" s="2" t="inlineStr">
        <is>
          <t>ACTIVO</t>
        </is>
      </c>
      <c r="E543" s="2" t="inlineStr">
        <is>
          <t>HABIDO</t>
        </is>
      </c>
      <c r="F543" s="2" t="inlineStr">
        <is>
          <t>MADRE DE DIOS</t>
        </is>
      </c>
      <c r="G543" s="2" t="inlineStr">
        <is>
          <t>TAMBOPATA</t>
        </is>
      </c>
      <c r="H543" s="2" t="inlineStr">
        <is>
          <t>TAMBOPATA</t>
        </is>
      </c>
      <c r="I543" s="2" t="n"/>
      <c r="J543" s="2" t="n"/>
      <c r="K543" s="2" t="n"/>
      <c r="L543" s="2" t="inlineStr">
        <is>
          <t>2026-09-20T01:43:21.108Z</t>
        </is>
      </c>
    </row>
    <row r="544">
      <c r="A544" s="2" t="inlineStr">
        <is>
          <t>20610524231</t>
        </is>
      </c>
      <c r="B544" s="2" t="inlineStr">
        <is>
          <t>COOPERATIVA AGRARIA ARTESANAL ORO ANDINO DE PARIA - CAAOPAR</t>
        </is>
      </c>
      <c r="C544" s="2" t="inlineStr">
        <is>
          <t>COOPERATIVAS, SAIS, CAPS</t>
        </is>
      </c>
      <c r="D544" s="2" t="inlineStr">
        <is>
          <t>ACTIVO</t>
        </is>
      </c>
      <c r="E544" s="2" t="inlineStr">
        <is>
          <t>HABIDO</t>
        </is>
      </c>
      <c r="F544" s="2" t="inlineStr">
        <is>
          <t>HUANCAVELICA</t>
        </is>
      </c>
      <c r="G544" s="2" t="inlineStr">
        <is>
          <t>HUAYTARA</t>
        </is>
      </c>
      <c r="H544" s="2" t="inlineStr">
        <is>
          <t>PILPICHACA</t>
        </is>
      </c>
      <c r="I544" s="2" t="n"/>
      <c r="J544" s="2" t="n"/>
      <c r="K544" s="2" t="n"/>
      <c r="L544" s="2" t="inlineStr">
        <is>
          <t>2026-09-20T01:43:21.108Z</t>
        </is>
      </c>
    </row>
    <row r="545">
      <c r="A545" s="2" t="inlineStr">
        <is>
          <t>20610555811</t>
        </is>
      </c>
      <c r="B545" s="2" t="inlineStr">
        <is>
          <t>COOPERATIVA AGRARIA TOTORAL</t>
        </is>
      </c>
      <c r="C545" s="2" t="inlineStr">
        <is>
          <t>COOPERATIVAS, SAIS, CAPS</t>
        </is>
      </c>
      <c r="D545" s="2" t="inlineStr">
        <is>
          <t>ACTIVO</t>
        </is>
      </c>
      <c r="E545" s="2" t="inlineStr">
        <is>
          <t>HABIDO</t>
        </is>
      </c>
      <c r="F545" s="2" t="inlineStr">
        <is>
          <t>APURIMAC</t>
        </is>
      </c>
      <c r="G545" s="2" t="inlineStr">
        <is>
          <t>ANDAHUAYLAS</t>
        </is>
      </c>
      <c r="H545" s="2" t="inlineStr">
        <is>
          <t>SAN JERONIMO</t>
        </is>
      </c>
      <c r="I545" s="2" t="n"/>
      <c r="J545" s="2" t="n"/>
      <c r="K545" s="2" t="n"/>
      <c r="L545" s="2" t="inlineStr">
        <is>
          <t>2026-09-20T01:43:21.108Z</t>
        </is>
      </c>
    </row>
    <row r="546">
      <c r="A546" s="2" t="inlineStr">
        <is>
          <t>20610585184</t>
        </is>
      </c>
      <c r="B546" s="2" t="inlineStr">
        <is>
          <t>COOPERATIVA AGRARIA DEL DESARROLLO ARTESANAL DE FIBRA DE ALPACA DE PICHCCAHUASI</t>
        </is>
      </c>
      <c r="C546" s="2" t="inlineStr">
        <is>
          <t>COOPERATIVAS, SAIS, CAPS</t>
        </is>
      </c>
      <c r="D546" s="2" t="inlineStr">
        <is>
          <t>ACTIVO</t>
        </is>
      </c>
      <c r="E546" s="2" t="inlineStr">
        <is>
          <t>HABIDO</t>
        </is>
      </c>
      <c r="F546" s="2" t="inlineStr">
        <is>
          <t>HUANCAVELICA</t>
        </is>
      </c>
      <c r="G546" s="2" t="inlineStr">
        <is>
          <t>HUAYTARA</t>
        </is>
      </c>
      <c r="H546" s="2" t="inlineStr">
        <is>
          <t>PILPICHACA</t>
        </is>
      </c>
      <c r="I546" s="2" t="n"/>
      <c r="J546" s="2" t="n"/>
      <c r="K546" s="2" t="n"/>
      <c r="L546" s="2" t="inlineStr">
        <is>
          <t>2026-09-20T01:43:21.108Z</t>
        </is>
      </c>
    </row>
    <row r="547">
      <c r="A547" s="2" t="inlineStr">
        <is>
          <t>20610592474</t>
        </is>
      </c>
      <c r="B547" s="2" t="inlineStr">
        <is>
          <t>ASOCIACION DE PRODUCTORES AGROPECUARIOS PIEDRA TROMPA</t>
        </is>
      </c>
      <c r="C547" s="2" t="inlineStr">
        <is>
          <t>ASOCIACION</t>
        </is>
      </c>
      <c r="D547" s="2" t="inlineStr">
        <is>
          <t>ACTIVO</t>
        </is>
      </c>
      <c r="E547" s="2" t="inlineStr">
        <is>
          <t>HABIDO</t>
        </is>
      </c>
      <c r="F547" s="2" t="inlineStr">
        <is>
          <t>CAJAMARCA</t>
        </is>
      </c>
      <c r="G547" s="2" t="inlineStr">
        <is>
          <t>SAN MIGUEL</t>
        </is>
      </c>
      <c r="H547" s="2" t="inlineStr">
        <is>
          <t>CALQUIS</t>
        </is>
      </c>
      <c r="I547" s="2" t="n"/>
      <c r="J547" s="2" t="n"/>
      <c r="K547" s="2" t="n"/>
      <c r="L547" s="2" t="inlineStr">
        <is>
          <t>2026-09-20T01:43:21.108Z</t>
        </is>
      </c>
    </row>
    <row r="548">
      <c r="A548" s="2" t="inlineStr">
        <is>
          <t>20610598880</t>
        </is>
      </c>
      <c r="B548" s="2" t="inlineStr">
        <is>
          <t>COOPERATIVA AGRARIA INTERANDINO</t>
        </is>
      </c>
      <c r="C548" s="2" t="inlineStr">
        <is>
          <t>COOPERATIVAS, SAIS, CAPS</t>
        </is>
      </c>
      <c r="D548" s="2" t="inlineStr">
        <is>
          <t>ACTIVO</t>
        </is>
      </c>
      <c r="E548" s="2" t="inlineStr">
        <is>
          <t>HABIDO</t>
        </is>
      </c>
      <c r="F548" s="2" t="inlineStr">
        <is>
          <t>APURIMAC</t>
        </is>
      </c>
      <c r="G548" s="2" t="inlineStr">
        <is>
          <t>ABANCAY</t>
        </is>
      </c>
      <c r="H548" s="2" t="inlineStr">
        <is>
          <t>ABANCAY</t>
        </is>
      </c>
      <c r="I548" s="2" t="n"/>
      <c r="J548" s="2" t="n"/>
      <c r="K548" s="2" t="n"/>
      <c r="L548" s="2" t="inlineStr">
        <is>
          <t>2026-09-20T01:43:21.108Z</t>
        </is>
      </c>
    </row>
    <row r="549">
      <c r="A549" s="2" t="inlineStr">
        <is>
          <t>20610739491</t>
        </is>
      </c>
      <c r="B549" s="2" t="inlineStr">
        <is>
          <t>ASOCIACION DE PRODUCTORES AGROPECUARIOS DON ANDRES-AMAZONAS</t>
        </is>
      </c>
      <c r="C549" s="2" t="inlineStr">
        <is>
          <t>ASOCIACION</t>
        </is>
      </c>
      <c r="D549" s="2" t="inlineStr">
        <is>
          <t>ACTIVO</t>
        </is>
      </c>
      <c r="E549" s="2" t="inlineStr">
        <is>
          <t>HABIDO</t>
        </is>
      </c>
      <c r="F549" s="2" t="inlineStr">
        <is>
          <t>AMAZONAS</t>
        </is>
      </c>
      <c r="G549" s="2" t="inlineStr">
        <is>
          <t>LUYA</t>
        </is>
      </c>
      <c r="H549" s="2" t="inlineStr">
        <is>
          <t>CAMPORREDONDO</t>
        </is>
      </c>
      <c r="I549" s="2" t="n"/>
      <c r="J549" s="2" t="n"/>
      <c r="K549" s="2" t="n"/>
      <c r="L549" s="2" t="inlineStr">
        <is>
          <t>2026-09-20T01:43:21.108Z</t>
        </is>
      </c>
    </row>
    <row r="550">
      <c r="A550" s="2" t="inlineStr">
        <is>
          <t>20610739505</t>
        </is>
      </c>
      <c r="B550" s="2" t="inlineStr">
        <is>
          <t>COOPERATIVA AGRARIA HUAYHUASH</t>
        </is>
      </c>
      <c r="C550" s="2" t="inlineStr">
        <is>
          <t>COOPERATIVAS, SAIS, CAPS</t>
        </is>
      </c>
      <c r="D550" s="2" t="inlineStr">
        <is>
          <t>ACTIVO</t>
        </is>
      </c>
      <c r="E550" s="2" t="inlineStr">
        <is>
          <t>HABIDO</t>
        </is>
      </c>
      <c r="F550" s="2" t="inlineStr">
        <is>
          <t>ANCASH</t>
        </is>
      </c>
      <c r="G550" s="2" t="inlineStr">
        <is>
          <t>BOLOGNESI</t>
        </is>
      </c>
      <c r="H550" s="2" t="inlineStr">
        <is>
          <t>HUASTA</t>
        </is>
      </c>
      <c r="I550" s="2" t="n"/>
      <c r="J550" s="2" t="n"/>
      <c r="K550" s="2" t="n"/>
      <c r="L550" s="2" t="inlineStr">
        <is>
          <t>2026-09-20T01:43:21.108Z</t>
        </is>
      </c>
    </row>
    <row r="551">
      <c r="A551" s="2" t="inlineStr">
        <is>
          <t>20610772553</t>
        </is>
      </c>
      <c r="B551" s="2" t="inlineStr">
        <is>
          <t>ASOCIACION DE MUJERES CAFICULTORAS DE CHINYAMA</t>
        </is>
      </c>
      <c r="C551" s="2" t="inlineStr">
        <is>
          <t>ASOCIACION</t>
        </is>
      </c>
      <c r="D551" s="2" t="inlineStr">
        <is>
          <t>BAJA DE OFICIO</t>
        </is>
      </c>
      <c r="E551" s="2" t="inlineStr">
        <is>
          <t>HABIDO</t>
        </is>
      </c>
      <c r="F551" s="2" t="inlineStr">
        <is>
          <t>LAMBAYEQUE</t>
        </is>
      </c>
      <c r="G551" s="2" t="inlineStr">
        <is>
          <t>FERREÑAFE</t>
        </is>
      </c>
      <c r="H551" s="2" t="inlineStr">
        <is>
          <t>CAÑARIS</t>
        </is>
      </c>
      <c r="I551" s="2" t="n"/>
      <c r="J551" s="2" t="n"/>
      <c r="K551" s="2" t="n"/>
      <c r="L551" s="2" t="inlineStr">
        <is>
          <t>2026-09-20T01:43:21.108Z</t>
        </is>
      </c>
    </row>
    <row r="552">
      <c r="A552" s="2" t="inlineStr">
        <is>
          <t>20611055669</t>
        </is>
      </c>
      <c r="B552" s="2" t="inlineStr">
        <is>
          <t>ASOCIACION DE EMPRENDEDORES VIRGEN NATIVIDAD DE EXCHAJE</t>
        </is>
      </c>
      <c r="C552" s="2" t="inlineStr">
        <is>
          <t>ASOCIACION</t>
        </is>
      </c>
      <c r="D552" s="2" t="inlineStr">
        <is>
          <t>ACTIVO</t>
        </is>
      </c>
      <c r="E552" s="2" t="inlineStr">
        <is>
          <t>HABIDO</t>
        </is>
      </c>
      <c r="F552" s="2" t="inlineStr">
        <is>
          <t>MOQUEGUA</t>
        </is>
      </c>
      <c r="G552" s="2" t="inlineStr">
        <is>
          <t>GENERAL SANCHEZ CERRO</t>
        </is>
      </c>
      <c r="H552" s="2" t="inlineStr">
        <is>
          <t>YUNGA</t>
        </is>
      </c>
      <c r="I552" s="2" t="n"/>
      <c r="J552" s="2" t="n"/>
      <c r="K552" s="2" t="n"/>
      <c r="L552" s="2" t="inlineStr">
        <is>
          <t>2026-09-20T01:43:21.108Z</t>
        </is>
      </c>
    </row>
    <row r="553">
      <c r="A553" s="2" t="inlineStr">
        <is>
          <t>20611065044</t>
        </is>
      </c>
      <c r="B553" s="2" t="inlineStr">
        <is>
          <t>ASOCIACIÓN DE PRODUCTORES LOS SEMBRADORES DE HUARIBAMBA</t>
        </is>
      </c>
      <c r="C553" s="2" t="inlineStr">
        <is>
          <t>ASOCIACION</t>
        </is>
      </c>
      <c r="D553" s="2" t="inlineStr">
        <is>
          <t>BAJA PROV. POR OFICIO</t>
        </is>
      </c>
      <c r="E553" s="2" t="inlineStr">
        <is>
          <t>HABIDO</t>
        </is>
      </c>
      <c r="F553" s="2" t="inlineStr">
        <is>
          <t>HUANCAVELICA</t>
        </is>
      </c>
      <c r="G553" s="2" t="inlineStr">
        <is>
          <t>TAYACAJA</t>
        </is>
      </c>
      <c r="H553" s="2" t="inlineStr">
        <is>
          <t>HUARIBAMBA</t>
        </is>
      </c>
      <c r="I553" s="2" t="n"/>
      <c r="J553" s="2" t="n"/>
      <c r="K553" s="2" t="n"/>
      <c r="L553" s="2" t="inlineStr">
        <is>
          <t>2026-09-20T01:43:21.108Z</t>
        </is>
      </c>
    </row>
    <row r="554">
      <c r="A554" s="2" t="inlineStr">
        <is>
          <t>20611080817</t>
        </is>
      </c>
      <c r="B554" s="2" t="inlineStr">
        <is>
          <t>ASOCIACION DE PRODUCTORES OCCIDENTAL DE QUERAL</t>
        </is>
      </c>
      <c r="C554" s="2" t="inlineStr">
        <is>
          <t>ASOCIACION</t>
        </is>
      </c>
      <c r="D554" s="2" t="inlineStr">
        <is>
          <t>BAJA DE OFICIO</t>
        </is>
      </c>
      <c r="E554" s="2" t="inlineStr">
        <is>
          <t>HABIDO</t>
        </is>
      </c>
      <c r="F554" s="2" t="inlineStr">
        <is>
          <t>ANCASH</t>
        </is>
      </c>
      <c r="G554" s="2" t="inlineStr">
        <is>
          <t>HUAYLAS</t>
        </is>
      </c>
      <c r="H554" s="2" t="inlineStr">
        <is>
          <t>CARAZ</t>
        </is>
      </c>
      <c r="I554" s="2" t="n"/>
      <c r="J554" s="2" t="n"/>
      <c r="K554" s="2" t="n"/>
      <c r="L554" s="2" t="inlineStr">
        <is>
          <t>2026-09-20T01:43:21.108Z</t>
        </is>
      </c>
    </row>
    <row r="555">
      <c r="A555" s="2" t="inlineStr">
        <is>
          <t>20611141298</t>
        </is>
      </c>
      <c r="B555" s="2" t="inlineStr">
        <is>
          <t>COOPERATIVA AGRARIA GANADERA DE CAMELIDOS SUDAMERICANOS 24 DE SETIEMBRE DE CONDURIRI</t>
        </is>
      </c>
      <c r="C555" s="2" t="inlineStr">
        <is>
          <t>COOPERATIVAS, SAIS, CAPS</t>
        </is>
      </c>
      <c r="D555" s="2" t="inlineStr">
        <is>
          <t>ACTIVO</t>
        </is>
      </c>
      <c r="E555" s="2" t="inlineStr">
        <is>
          <t>HABIDO</t>
        </is>
      </c>
      <c r="F555" s="2" t="inlineStr">
        <is>
          <t>PUNO</t>
        </is>
      </c>
      <c r="G555" s="2" t="inlineStr">
        <is>
          <t>EL COLLAO</t>
        </is>
      </c>
      <c r="H555" s="2" t="inlineStr">
        <is>
          <t>CONDURIRI</t>
        </is>
      </c>
      <c r="I555" s="2" t="n"/>
      <c r="J555" s="2" t="n"/>
      <c r="K555" s="2" t="n"/>
      <c r="L555" s="2" t="inlineStr">
        <is>
          <t>2026-09-20T01:43:21.108Z</t>
        </is>
      </c>
    </row>
    <row r="556">
      <c r="A556" s="2" t="inlineStr">
        <is>
          <t>20611142162</t>
        </is>
      </c>
      <c r="B556" s="2" t="inlineStr">
        <is>
          <t>ASOCIACION DE PRODUCTORES AGROPECUARIOS MUSOQ ALLPA DE PICHOS</t>
        </is>
      </c>
      <c r="C556" s="2" t="inlineStr">
        <is>
          <t>ASOCIACION</t>
        </is>
      </c>
      <c r="D556" s="2" t="inlineStr">
        <is>
          <t>BAJA DE OFICIO</t>
        </is>
      </c>
      <c r="E556" s="2" t="inlineStr">
        <is>
          <t>HABIDO</t>
        </is>
      </c>
      <c r="F556" s="2" t="inlineStr">
        <is>
          <t>HUANCAVELICA</t>
        </is>
      </c>
      <c r="G556" s="2" t="inlineStr">
        <is>
          <t>TAYACAJA</t>
        </is>
      </c>
      <c r="H556" s="2" t="inlineStr">
        <is>
          <t>PICHOS</t>
        </is>
      </c>
      <c r="I556" s="2" t="n"/>
      <c r="J556" s="2" t="n"/>
      <c r="K556" s="2" t="n"/>
      <c r="L556" s="2" t="inlineStr">
        <is>
          <t>2026-09-20T01:43:21.108Z</t>
        </is>
      </c>
    </row>
    <row r="557">
      <c r="A557" s="2" t="inlineStr">
        <is>
          <t>20611153571</t>
        </is>
      </c>
      <c r="B557" s="2" t="inlineStr">
        <is>
          <t>ASOCIACION DE PRODUCTORES DE MANGO Y PALTA - SANTIAGO DE HUIÑA - VALLE HUARMEY</t>
        </is>
      </c>
      <c r="C557" s="2" t="inlineStr">
        <is>
          <t>ASOCIACION</t>
        </is>
      </c>
      <c r="D557" s="2" t="inlineStr">
        <is>
          <t>SUSPENSION TEMPORAL</t>
        </is>
      </c>
      <c r="E557" s="2" t="inlineStr">
        <is>
          <t>NO HABIDO</t>
        </is>
      </c>
      <c r="F557" s="2" t="inlineStr">
        <is>
          <t>ANCASH</t>
        </is>
      </c>
      <c r="G557" s="2" t="inlineStr">
        <is>
          <t>HUARMEY</t>
        </is>
      </c>
      <c r="H557" s="2" t="inlineStr">
        <is>
          <t>HUARMEY</t>
        </is>
      </c>
      <c r="I557" s="2" t="n"/>
      <c r="J557" s="2" t="n"/>
      <c r="K557" s="2" t="n"/>
      <c r="L557" s="2" t="inlineStr">
        <is>
          <t>2026-09-20T01:43:21.108Z</t>
        </is>
      </c>
    </row>
    <row r="558">
      <c r="A558" s="2" t="inlineStr">
        <is>
          <t>20611180625</t>
        </is>
      </c>
      <c r="B558" s="2" t="inlineStr">
        <is>
          <t>ASOCIACION DE PRODUCTORES AGROPECUARIOS-ISCOCUCHO - APROAGRI</t>
        </is>
      </c>
      <c r="C558" s="2" t="inlineStr">
        <is>
          <t>ASOCIACION</t>
        </is>
      </c>
      <c r="D558" s="2" t="inlineStr">
        <is>
          <t>SUSPENSION TEMPORAL</t>
        </is>
      </c>
      <c r="E558" s="2" t="inlineStr">
        <is>
          <t>HABIDO</t>
        </is>
      </c>
      <c r="F558" s="2" t="inlineStr">
        <is>
          <t>CAJAMARCA</t>
        </is>
      </c>
      <c r="G558" s="2" t="inlineStr">
        <is>
          <t>CAJABAMBA</t>
        </is>
      </c>
      <c r="H558" s="2" t="inlineStr">
        <is>
          <t>CONDEBAMBA</t>
        </is>
      </c>
      <c r="I558" s="2" t="n"/>
      <c r="J558" s="2" t="n"/>
      <c r="K558" s="2" t="n"/>
      <c r="L558" s="2" t="inlineStr">
        <is>
          <t>2026-09-20T01:43:21.108Z</t>
        </is>
      </c>
    </row>
    <row r="559">
      <c r="A559" s="2" t="inlineStr">
        <is>
          <t>20611182661</t>
        </is>
      </c>
      <c r="B559" s="2" t="inlineStr">
        <is>
          <t>COOPERATIVA AGRARIA PITAHAYA AMAZONAS</t>
        </is>
      </c>
      <c r="C559" s="2" t="inlineStr">
        <is>
          <t>COOPERATIVAS, SAIS, CAPS</t>
        </is>
      </c>
      <c r="D559" s="2" t="inlineStr">
        <is>
          <t>ACTIVO</t>
        </is>
      </c>
      <c r="E559" s="2" t="inlineStr">
        <is>
          <t>HABIDO</t>
        </is>
      </c>
      <c r="F559" s="2" t="inlineStr">
        <is>
          <t>AMAZONAS</t>
        </is>
      </c>
      <c r="G559" s="2" t="inlineStr">
        <is>
          <t>BONGARA</t>
        </is>
      </c>
      <c r="H559" s="2" t="inlineStr">
        <is>
          <t>CHURUJA</t>
        </is>
      </c>
      <c r="I559" s="2" t="n"/>
      <c r="J559" s="2" t="n"/>
      <c r="K559" s="2" t="n"/>
      <c r="L559" s="2" t="inlineStr">
        <is>
          <t>2026-09-20T01:43:21.108Z</t>
        </is>
      </c>
    </row>
    <row r="560">
      <c r="A560" s="2" t="inlineStr">
        <is>
          <t>20611198923</t>
        </is>
      </c>
      <c r="B560" s="2" t="inlineStr">
        <is>
          <t>COOPERATIVA AGRARIA LAND PERÚ</t>
        </is>
      </c>
      <c r="C560" s="2" t="inlineStr">
        <is>
          <t>COOPERATIVAS, SAIS, CAPS</t>
        </is>
      </c>
      <c r="D560" s="2" t="inlineStr">
        <is>
          <t>SUSPENSION TEMPORAL</t>
        </is>
      </c>
      <c r="E560" s="2" t="inlineStr">
        <is>
          <t>NO HABIDO</t>
        </is>
      </c>
      <c r="F560" s="2" t="inlineStr">
        <is>
          <t>JUNIN</t>
        </is>
      </c>
      <c r="G560" s="2" t="inlineStr">
        <is>
          <t>CHANCHAMAYO</t>
        </is>
      </c>
      <c r="H560" s="2" t="inlineStr">
        <is>
          <t>PICHANAQUI</t>
        </is>
      </c>
      <c r="I560" s="2" t="n"/>
      <c r="J560" s="2" t="n"/>
      <c r="K560" s="2" t="n"/>
      <c r="L560" s="2" t="inlineStr">
        <is>
          <t>2026-09-20T01:43:21.108Z</t>
        </is>
      </c>
    </row>
    <row r="561">
      <c r="A561" s="2" t="inlineStr">
        <is>
          <t>20611254068</t>
        </is>
      </c>
      <c r="B561" s="2" t="inlineStr">
        <is>
          <t>COOPERATIVA AGRARIA WARMI TARPUY</t>
        </is>
      </c>
      <c r="C561" s="2" t="inlineStr">
        <is>
          <t>COOPERATIVAS, SAIS, CAPS</t>
        </is>
      </c>
      <c r="D561" s="2" t="inlineStr">
        <is>
          <t>ACTIVO</t>
        </is>
      </c>
      <c r="E561" s="2" t="inlineStr">
        <is>
          <t>HABIDO</t>
        </is>
      </c>
      <c r="F561" s="2" t="inlineStr">
        <is>
          <t>APURIMAC</t>
        </is>
      </c>
      <c r="G561" s="2" t="inlineStr">
        <is>
          <t>ANDAHUAYLAS</t>
        </is>
      </c>
      <c r="H561" s="2" t="inlineStr">
        <is>
          <t>SAN JERONIMO</t>
        </is>
      </c>
      <c r="I561" s="2" t="inlineStr">
        <is>
          <t>987901580</t>
        </is>
      </c>
      <c r="J561" s="2" t="inlineStr">
        <is>
          <t>cooperativawarmitarpuy@gmail.com</t>
        </is>
      </c>
      <c r="K561" s="2" t="inlineStr">
        <is>
          <t>S3078027</t>
        </is>
      </c>
      <c r="L561" s="2" t="inlineStr">
        <is>
          <t>2026-09-20T01:43:21.108Z</t>
        </is>
      </c>
    </row>
    <row r="562">
      <c r="A562" s="2" t="inlineStr">
        <is>
          <t>20611321482</t>
        </is>
      </c>
      <c r="B562" s="2" t="inlineStr">
        <is>
          <t>COOPERATIVA AGRARIA LOS GANADEROS DE MARCABAL</t>
        </is>
      </c>
      <c r="C562" s="2" t="inlineStr">
        <is>
          <t>COOPERATIVAS, SAIS, CAPS</t>
        </is>
      </c>
      <c r="D562" s="2" t="inlineStr">
        <is>
          <t>ACTIVO</t>
        </is>
      </c>
      <c r="E562" s="2" t="inlineStr">
        <is>
          <t>HABIDO</t>
        </is>
      </c>
      <c r="F562" s="2" t="inlineStr">
        <is>
          <t>LA LIBERTAD</t>
        </is>
      </c>
      <c r="G562" s="2" t="inlineStr">
        <is>
          <t>SANCHEZ CARRION</t>
        </is>
      </c>
      <c r="H562" s="2" t="inlineStr">
        <is>
          <t>MARCABAL</t>
        </is>
      </c>
      <c r="I562" s="2" t="n"/>
      <c r="J562" s="2" t="n"/>
      <c r="K562" s="2" t="n"/>
      <c r="L562" s="2" t="inlineStr">
        <is>
          <t>2026-09-20T01:43:21.108Z</t>
        </is>
      </c>
    </row>
    <row r="563">
      <c r="A563" s="2" t="inlineStr">
        <is>
          <t>20611340002</t>
        </is>
      </c>
      <c r="B563" s="2" t="inlineStr">
        <is>
          <t>COOPERATIVA AGRARIA INTERCULTURAL CAFE PUI PUI LTDA</t>
        </is>
      </c>
      <c r="C563" s="2" t="inlineStr">
        <is>
          <t>COOPERATIVAS, SAIS, CAPS</t>
        </is>
      </c>
      <c r="D563" s="2" t="inlineStr">
        <is>
          <t>ACTIVO</t>
        </is>
      </c>
      <c r="E563" s="2" t="inlineStr">
        <is>
          <t>HABIDO</t>
        </is>
      </c>
      <c r="F563" s="2" t="inlineStr">
        <is>
          <t>JUNIN</t>
        </is>
      </c>
      <c r="G563" s="2" t="inlineStr">
        <is>
          <t>SATIPO</t>
        </is>
      </c>
      <c r="H563" s="2" t="inlineStr">
        <is>
          <t>SATIPO</t>
        </is>
      </c>
      <c r="I563" s="2" t="n"/>
      <c r="J563" s="2" t="n"/>
      <c r="K563" s="2" t="n"/>
      <c r="L563" s="2" t="inlineStr">
        <is>
          <t>2026-09-20T01:43:21.108Z</t>
        </is>
      </c>
    </row>
    <row r="564">
      <c r="A564" s="2" t="inlineStr">
        <is>
          <t>20611444053</t>
        </is>
      </c>
      <c r="B564" s="2" t="inlineStr">
        <is>
          <t>ASOCIACION DE PRODUCTORES AGROPECUARIOS Y AGROINDUSTRIALES VIZCACHANI</t>
        </is>
      </c>
      <c r="C564" s="2" t="inlineStr">
        <is>
          <t>ASOCIACION</t>
        </is>
      </c>
      <c r="D564" s="2" t="inlineStr">
        <is>
          <t>ACTIVO</t>
        </is>
      </c>
      <c r="E564" s="2" t="inlineStr">
        <is>
          <t>HABIDO</t>
        </is>
      </c>
      <c r="F564" s="2" t="inlineStr">
        <is>
          <t>PUNO</t>
        </is>
      </c>
      <c r="G564" s="2" t="inlineStr">
        <is>
          <t>PUNO</t>
        </is>
      </c>
      <c r="H564" s="2" t="inlineStr">
        <is>
          <t>VILQUE</t>
        </is>
      </c>
      <c r="I564" s="2" t="n"/>
      <c r="J564" s="2" t="n"/>
      <c r="K564" s="2" t="n"/>
      <c r="L564" s="2" t="inlineStr">
        <is>
          <t>2026-09-20T01:43:21.108Z</t>
        </is>
      </c>
    </row>
    <row r="565">
      <c r="A565" s="2" t="inlineStr">
        <is>
          <t>20611451602</t>
        </is>
      </c>
      <c r="B565" s="2" t="inlineStr">
        <is>
          <t>ASOCIACION SUMAQ URPIKUNA DE COALAQUE</t>
        </is>
      </c>
      <c r="C565" s="2" t="inlineStr">
        <is>
          <t>ASOCIACION</t>
        </is>
      </c>
      <c r="D565" s="2" t="inlineStr">
        <is>
          <t>ACTIVO</t>
        </is>
      </c>
      <c r="E565" s="2" t="inlineStr">
        <is>
          <t>HABIDO</t>
        </is>
      </c>
      <c r="F565" s="2" t="inlineStr">
        <is>
          <t>MOQUEGUA</t>
        </is>
      </c>
      <c r="G565" s="2" t="inlineStr">
        <is>
          <t>GENERAL SANCHEZ CERRO</t>
        </is>
      </c>
      <c r="H565" s="2" t="inlineStr">
        <is>
          <t>UBINAS</t>
        </is>
      </c>
      <c r="I565" s="2" t="n"/>
      <c r="J565" s="2" t="n"/>
      <c r="K565" s="2" t="n"/>
      <c r="L565" s="2" t="inlineStr">
        <is>
          <t>2026-09-20T01:43:21.108Z</t>
        </is>
      </c>
    </row>
    <row r="566">
      <c r="A566" s="2" t="inlineStr">
        <is>
          <t>20611472529</t>
        </is>
      </c>
      <c r="B566" s="2" t="inlineStr">
        <is>
          <t>COOPERATIVA AGRARIA ALTO ANDINO CULTA-ACORA</t>
        </is>
      </c>
      <c r="C566" s="2" t="inlineStr">
        <is>
          <t>COOPERATIVAS, SAIS, CAPS</t>
        </is>
      </c>
      <c r="D566" s="2" t="inlineStr">
        <is>
          <t>ACTIVO</t>
        </is>
      </c>
      <c r="E566" s="2" t="inlineStr">
        <is>
          <t>HABIDO</t>
        </is>
      </c>
      <c r="F566" s="2" t="inlineStr">
        <is>
          <t>PUNO</t>
        </is>
      </c>
      <c r="G566" s="2" t="inlineStr">
        <is>
          <t>PUNO</t>
        </is>
      </c>
      <c r="H566" s="2" t="inlineStr">
        <is>
          <t>PLATERIA</t>
        </is>
      </c>
      <c r="I566" s="2" t="n"/>
      <c r="J566" s="2" t="n"/>
      <c r="K566" s="2" t="n"/>
      <c r="L566" s="2" t="inlineStr">
        <is>
          <t>2026-09-20T01:43:21.108Z</t>
        </is>
      </c>
    </row>
    <row r="567">
      <c r="A567" s="2" t="inlineStr">
        <is>
          <t>20611480262</t>
        </is>
      </c>
      <c r="B567" s="2" t="inlineStr">
        <is>
          <t>COOPERATIVA AGRARIA SAN CRISTOBAL DE COALLACA - CABANILLAS</t>
        </is>
      </c>
      <c r="C567" s="2" t="inlineStr">
        <is>
          <t>COOPERATIVAS, SAIS, CAPS</t>
        </is>
      </c>
      <c r="D567" s="2" t="inlineStr">
        <is>
          <t>ACTIVO</t>
        </is>
      </c>
      <c r="E567" s="2" t="inlineStr">
        <is>
          <t>HABIDO</t>
        </is>
      </c>
      <c r="F567" s="2" t="inlineStr">
        <is>
          <t>PUNO</t>
        </is>
      </c>
      <c r="G567" s="2" t="inlineStr">
        <is>
          <t>SAN ROMAN</t>
        </is>
      </c>
      <c r="H567" s="2" t="inlineStr">
        <is>
          <t>JULIACA</t>
        </is>
      </c>
      <c r="I567" s="2" t="n"/>
      <c r="J567" s="2" t="n"/>
      <c r="K567" s="2" t="n"/>
      <c r="L567" s="2" t="inlineStr">
        <is>
          <t>2026-09-20T01:43:21.108Z</t>
        </is>
      </c>
    </row>
    <row r="568">
      <c r="A568" s="2" t="inlineStr">
        <is>
          <t>20611510731</t>
        </is>
      </c>
      <c r="B568" s="2" t="inlineStr">
        <is>
          <t>AGROPECUARIO FORESTAL E INDUSTRIAL VALLE NUEVO - AFI VALLE NUEVO</t>
        </is>
      </c>
      <c r="C568" s="2" t="inlineStr">
        <is>
          <t>ASOCIACION</t>
        </is>
      </c>
      <c r="D568" s="2" t="inlineStr">
        <is>
          <t>BAJA PROV. POR OFICIO</t>
        </is>
      </c>
      <c r="E568" s="2" t="inlineStr">
        <is>
          <t>HABIDO</t>
        </is>
      </c>
      <c r="F568" s="2" t="inlineStr">
        <is>
          <t>TACNA</t>
        </is>
      </c>
      <c r="G568" s="2" t="inlineStr">
        <is>
          <t>TACNA</t>
        </is>
      </c>
      <c r="H568" s="2" t="inlineStr">
        <is>
          <t>TACNA</t>
        </is>
      </c>
      <c r="I568" s="2" t="n"/>
      <c r="J568" s="2" t="n"/>
      <c r="K568" s="2" t="n"/>
      <c r="L568" s="2" t="inlineStr">
        <is>
          <t>2026-09-20T01:43:21.108Z</t>
        </is>
      </c>
    </row>
    <row r="569">
      <c r="A569" s="2" t="inlineStr">
        <is>
          <t>20611531088</t>
        </is>
      </c>
      <c r="B569" s="2" t="inlineStr">
        <is>
          <t>ASOCIACION DE AGRICULTORES INNOVADORES DE ANCASH, EDIFLOR</t>
        </is>
      </c>
      <c r="C569" s="2" t="inlineStr">
        <is>
          <t>ASOCIACION</t>
        </is>
      </c>
      <c r="D569" s="2" t="inlineStr">
        <is>
          <t>ACTIVO</t>
        </is>
      </c>
      <c r="E569" s="2" t="inlineStr">
        <is>
          <t>HABIDO</t>
        </is>
      </c>
      <c r="F569" s="2" t="inlineStr">
        <is>
          <t>ANCASH</t>
        </is>
      </c>
      <c r="G569" s="2" t="inlineStr">
        <is>
          <t>SANTA</t>
        </is>
      </c>
      <c r="H569" s="2" t="inlineStr">
        <is>
          <t>CHIMBOTE</t>
        </is>
      </c>
      <c r="I569" s="2" t="n"/>
      <c r="J569" s="2" t="n"/>
      <c r="K569" s="2" t="inlineStr">
        <is>
          <t>S3118380</t>
        </is>
      </c>
      <c r="L569" s="2" t="inlineStr">
        <is>
          <t>2026-09-20T01:43:21.108Z</t>
        </is>
      </c>
    </row>
    <row r="570">
      <c r="A570" s="2" t="inlineStr">
        <is>
          <t>20611567449</t>
        </is>
      </c>
      <c r="B570" s="2" t="inlineStr">
        <is>
          <t>COOPERATIVA AGRARIA PROCUY MANTARO LTDA</t>
        </is>
      </c>
      <c r="C570" s="2" t="inlineStr">
        <is>
          <t>COOPERATIVAS, SAIS, CAPS</t>
        </is>
      </c>
      <c r="D570" s="2" t="inlineStr">
        <is>
          <t>ACTIVO</t>
        </is>
      </c>
      <c r="E570" s="2" t="inlineStr">
        <is>
          <t>HABIDO</t>
        </is>
      </c>
      <c r="F570" s="2" t="inlineStr">
        <is>
          <t>JUNIN</t>
        </is>
      </c>
      <c r="G570" s="2" t="inlineStr">
        <is>
          <t>JAUJA</t>
        </is>
      </c>
      <c r="H570" s="2" t="inlineStr">
        <is>
          <t>ATAURA</t>
        </is>
      </c>
      <c r="I570" s="2" t="n"/>
      <c r="J570" s="2" t="n"/>
      <c r="K570" s="2" t="n"/>
      <c r="L570" s="2" t="inlineStr">
        <is>
          <t>2026-09-20T01:43:21.108Z</t>
        </is>
      </c>
    </row>
    <row r="571">
      <c r="A571" s="2" t="inlineStr">
        <is>
          <t>20611631686</t>
        </is>
      </c>
      <c r="B571" s="2" t="inlineStr">
        <is>
          <t>COOPERATIVA AGRARIA EMPRENDEDORAS Y DEFENSORAS FRUTOS DEL VALLE</t>
        </is>
      </c>
      <c r="C571" s="2" t="inlineStr">
        <is>
          <t>COOPERATIVAS, SAIS, CAPS</t>
        </is>
      </c>
      <c r="D571" s="2" t="inlineStr">
        <is>
          <t>ACTIVO</t>
        </is>
      </c>
      <c r="E571" s="2" t="inlineStr">
        <is>
          <t>HABIDO</t>
        </is>
      </c>
      <c r="F571" s="2" t="inlineStr">
        <is>
          <t>CAJAMARCA</t>
        </is>
      </c>
      <c r="G571" s="2" t="inlineStr">
        <is>
          <t>CAJABAMBA</t>
        </is>
      </c>
      <c r="H571" s="2" t="inlineStr">
        <is>
          <t>CACHACHI</t>
        </is>
      </c>
      <c r="I571" s="2" t="n"/>
      <c r="J571" s="2" t="n"/>
      <c r="K571" s="2" t="n"/>
      <c r="L571" s="2" t="inlineStr">
        <is>
          <t>2026-09-20T01:43:21.108Z</t>
        </is>
      </c>
    </row>
    <row r="572">
      <c r="A572" s="2" t="inlineStr">
        <is>
          <t>20611650524</t>
        </is>
      </c>
      <c r="B572" s="2" t="inlineStr">
        <is>
          <t>ASOCIACION DE PRODUCTORES AGROPECUARIOS INCACHAQUI-ISCOCUCHO</t>
        </is>
      </c>
      <c r="C572" s="2" t="inlineStr">
        <is>
          <t>ASOCIACION</t>
        </is>
      </c>
      <c r="D572" s="2" t="inlineStr">
        <is>
          <t>BAJA PROV. POR OFICIO</t>
        </is>
      </c>
      <c r="E572" s="2" t="inlineStr">
        <is>
          <t>HABIDO</t>
        </is>
      </c>
      <c r="F572" s="2" t="inlineStr">
        <is>
          <t>CAJAMARCA</t>
        </is>
      </c>
      <c r="G572" s="2" t="inlineStr">
        <is>
          <t>CAJABAMBA</t>
        </is>
      </c>
      <c r="H572" s="2" t="inlineStr">
        <is>
          <t>CAJABAMBA</t>
        </is>
      </c>
      <c r="I572" s="2" t="n"/>
      <c r="J572" s="2" t="n"/>
      <c r="K572" s="2" t="n"/>
      <c r="L572" s="2" t="inlineStr">
        <is>
          <t>2026-09-20T01:43:21.108Z</t>
        </is>
      </c>
    </row>
    <row r="573">
      <c r="A573" s="2" t="inlineStr">
        <is>
          <t>20611831570</t>
        </is>
      </c>
      <c r="B573" s="2" t="inlineStr">
        <is>
          <t>ASOCIACION JUNTOS POR UN SUEÑO VERDE</t>
        </is>
      </c>
      <c r="C573" s="2" t="inlineStr">
        <is>
          <t>ASOCIACION</t>
        </is>
      </c>
      <c r="D573" s="2" t="inlineStr">
        <is>
          <t>ACTIVO</t>
        </is>
      </c>
      <c r="E573" s="2" t="inlineStr">
        <is>
          <t>HABIDO</t>
        </is>
      </c>
      <c r="F573" s="2" t="inlineStr">
        <is>
          <t>MOQUEGUA</t>
        </is>
      </c>
      <c r="G573" s="2" t="inlineStr">
        <is>
          <t>MARISCAL NIETO</t>
        </is>
      </c>
      <c r="H573" s="2" t="inlineStr">
        <is>
          <t>SAN ANTONIO</t>
        </is>
      </c>
      <c r="I573" s="2" t="n"/>
      <c r="J573" s="2" t="n"/>
      <c r="K573" s="2" t="n"/>
      <c r="L573" s="2" t="inlineStr">
        <is>
          <t>2026-09-20T01:43:21.108Z</t>
        </is>
      </c>
    </row>
    <row r="574">
      <c r="A574" s="2" t="inlineStr">
        <is>
          <t>20611854553</t>
        </is>
      </c>
      <c r="B574" s="2" t="inlineStr">
        <is>
          <t>COOPERATIVA AGRARIA EL SEMBRADOR</t>
        </is>
      </c>
      <c r="C574" s="2" t="inlineStr">
        <is>
          <t>COOPERATIVAS, SAIS, CAPS</t>
        </is>
      </c>
      <c r="D574" s="2" t="inlineStr">
        <is>
          <t>ACTIVO</t>
        </is>
      </c>
      <c r="E574" s="2" t="inlineStr">
        <is>
          <t>HABIDO</t>
        </is>
      </c>
      <c r="F574" s="2" t="inlineStr">
        <is>
          <t>LA LIBERTAD</t>
        </is>
      </c>
      <c r="G574" s="2" t="inlineStr">
        <is>
          <t>VIRU</t>
        </is>
      </c>
      <c r="H574" s="2" t="inlineStr">
        <is>
          <t>VIRU</t>
        </is>
      </c>
      <c r="I574" s="2" t="n"/>
      <c r="J574" s="2" t="n"/>
      <c r="K574" s="2" t="n"/>
      <c r="L574" s="2" t="inlineStr">
        <is>
          <t>2026-09-20T01:43:21.108Z</t>
        </is>
      </c>
    </row>
    <row r="575">
      <c r="A575" s="2" t="inlineStr">
        <is>
          <t>20611935243</t>
        </is>
      </c>
      <c r="B575" s="2" t="inlineStr">
        <is>
          <t>COOPERATIVA AGRARIA ECOLOGICA CANIARI AMAZONICA CAECAM</t>
        </is>
      </c>
      <c r="C575" s="2" t="inlineStr">
        <is>
          <t>COOPERATIVAS, SAIS, CAPS</t>
        </is>
      </c>
      <c r="D575" s="2" t="inlineStr">
        <is>
          <t>ACTIVO</t>
        </is>
      </c>
      <c r="E575" s="2" t="inlineStr">
        <is>
          <t>HABIDO</t>
        </is>
      </c>
      <c r="F575" s="2" t="inlineStr">
        <is>
          <t>UCAYALI</t>
        </is>
      </c>
      <c r="G575" s="2" t="inlineStr">
        <is>
          <t>PADRE ABAD</t>
        </is>
      </c>
      <c r="H575" s="2" t="inlineStr">
        <is>
          <t>ALEXANDER VON HUMBOLDT</t>
        </is>
      </c>
      <c r="I575" s="2" t="inlineStr">
        <is>
          <t>969074926</t>
        </is>
      </c>
      <c r="J575" s="2" t="inlineStr">
        <is>
          <t>caecam.ucayali@gmail.com</t>
        </is>
      </c>
      <c r="K575" s="2" t="inlineStr">
        <is>
          <t>S2942652</t>
        </is>
      </c>
      <c r="L575" s="2" t="inlineStr">
        <is>
          <t>2026-09-20T01:43:21.108Z</t>
        </is>
      </c>
    </row>
    <row r="576">
      <c r="A576" s="2" t="inlineStr">
        <is>
          <t>20611967056</t>
        </is>
      </c>
      <c r="B576" s="2" t="inlineStr">
        <is>
          <t>COOPERATIVA AGRARIA NUEVA ESPERANZA DE RANCHOPAMPA - PATALA</t>
        </is>
      </c>
      <c r="C576" s="2" t="inlineStr">
        <is>
          <t>COOPERATIVAS, SAIS, CAPS</t>
        </is>
      </c>
      <c r="D576" s="2" t="inlineStr">
        <is>
          <t>ACTIVO</t>
        </is>
      </c>
      <c r="E576" s="2" t="inlineStr">
        <is>
          <t>HABIDO</t>
        </is>
      </c>
      <c r="F576" s="2" t="inlineStr">
        <is>
          <t>JUNIN</t>
        </is>
      </c>
      <c r="G576" s="2" t="inlineStr">
        <is>
          <t>HUANCAYO</t>
        </is>
      </c>
      <c r="H576" s="2" t="inlineStr">
        <is>
          <t>PUCARA</t>
        </is>
      </c>
      <c r="I576" s="2" t="n"/>
      <c r="J576" s="2" t="n"/>
      <c r="K576" s="2" t="n"/>
      <c r="L576" s="2" t="inlineStr">
        <is>
          <t>2026-09-20T01:43:21.108Z</t>
        </is>
      </c>
    </row>
    <row r="577">
      <c r="A577" s="2" t="inlineStr">
        <is>
          <t>20612023655</t>
        </is>
      </c>
      <c r="B577" s="2" t="inlineStr">
        <is>
          <t>ASOCIACION DE PRODUCTORES AGROPECUARIOS Y APICULTORES MARCABALINOS</t>
        </is>
      </c>
      <c r="C577" s="2" t="inlineStr">
        <is>
          <t>ASOCIACION</t>
        </is>
      </c>
      <c r="D577" s="2" t="inlineStr">
        <is>
          <t>ACTIVO</t>
        </is>
      </c>
      <c r="E577" s="2" t="inlineStr">
        <is>
          <t>HABIDO</t>
        </is>
      </c>
      <c r="F577" s="2" t="inlineStr">
        <is>
          <t>LA LIBERTAD</t>
        </is>
      </c>
      <c r="G577" s="2" t="inlineStr">
        <is>
          <t>SANCHEZ CARRION</t>
        </is>
      </c>
      <c r="H577" s="2" t="inlineStr">
        <is>
          <t>MARCABAL</t>
        </is>
      </c>
      <c r="I577" s="2" t="n"/>
      <c r="J577" s="2" t="n"/>
      <c r="K577" s="2" t="n"/>
      <c r="L577" s="2" t="inlineStr">
        <is>
          <t>2026-09-20T01:43:21.108Z</t>
        </is>
      </c>
    </row>
    <row r="578">
      <c r="A578" s="2" t="inlineStr">
        <is>
          <t>20612079111</t>
        </is>
      </c>
      <c r="B578" s="2" t="inlineStr">
        <is>
          <t>ASOCIACIÒN AGROPECUARIA FUTUROS DE HUAIRAG DEL DISTRITO DE UMARI</t>
        </is>
      </c>
      <c r="C578" s="2" t="inlineStr">
        <is>
          <t>ASOCIACION</t>
        </is>
      </c>
      <c r="D578" s="2" t="inlineStr">
        <is>
          <t>ACTIVO</t>
        </is>
      </c>
      <c r="E578" s="2" t="inlineStr">
        <is>
          <t>HABIDO</t>
        </is>
      </c>
      <c r="F578" s="2" t="inlineStr">
        <is>
          <t>HUANUCO</t>
        </is>
      </c>
      <c r="G578" s="2" t="inlineStr">
        <is>
          <t>PACHITEA</t>
        </is>
      </c>
      <c r="H578" s="2" t="inlineStr">
        <is>
          <t>UMARI</t>
        </is>
      </c>
      <c r="I578" s="2" t="n"/>
      <c r="J578" s="2" t="n"/>
      <c r="K578" s="2" t="n"/>
      <c r="L578" s="2" t="inlineStr">
        <is>
          <t>2026-09-20T01:43:21.108Z</t>
        </is>
      </c>
    </row>
    <row r="579">
      <c r="A579" s="2" t="inlineStr">
        <is>
          <t>20612142361</t>
        </is>
      </c>
      <c r="B579" s="2" t="inlineStr">
        <is>
          <t>ASOCIACIÓN DE PRODUCTORES AGROPECUARIOS SIN FRONTERAS DE VILLA GLORIA</t>
        </is>
      </c>
      <c r="C579" s="2" t="inlineStr">
        <is>
          <t>ASOCIACION</t>
        </is>
      </c>
      <c r="D579" s="2" t="inlineStr">
        <is>
          <t>ACTIVO</t>
        </is>
      </c>
      <c r="E579" s="2" t="inlineStr">
        <is>
          <t>HABIDO</t>
        </is>
      </c>
      <c r="F579" s="2" t="inlineStr">
        <is>
          <t>HUANUCO</t>
        </is>
      </c>
      <c r="G579" s="2" t="inlineStr">
        <is>
          <t>HUANUCO</t>
        </is>
      </c>
      <c r="H579" s="2" t="inlineStr">
        <is>
          <t>CHINCHAO</t>
        </is>
      </c>
      <c r="I579" s="2" t="n"/>
      <c r="J579" s="2" t="n"/>
      <c r="K579" s="2" t="n"/>
      <c r="L579" s="2" t="inlineStr">
        <is>
          <t>2026-09-20T01:43:21.108Z</t>
        </is>
      </c>
    </row>
    <row r="580">
      <c r="A580" s="2" t="inlineStr">
        <is>
          <t>20612229105</t>
        </is>
      </c>
      <c r="B580" s="2" t="inlineStr">
        <is>
          <t>ASOCIACION DE PRODUCTORES AGROPECUARIOS Y VECINOS COLINDANTES DE LA PLANTA COMPRESORA KAMANI ABRA</t>
        </is>
      </c>
      <c r="C580" s="2" t="inlineStr">
        <is>
          <t>ASOCIACION</t>
        </is>
      </c>
      <c r="D580" s="2" t="inlineStr">
        <is>
          <t>BAJA DE OFICIO</t>
        </is>
      </c>
      <c r="E580" s="2" t="inlineStr">
        <is>
          <t>HABIDO</t>
        </is>
      </c>
      <c r="F580" s="2" t="inlineStr">
        <is>
          <t>CUSCO</t>
        </is>
      </c>
      <c r="G580" s="2" t="inlineStr">
        <is>
          <t>LA CONVENCION</t>
        </is>
      </c>
      <c r="H580" s="2" t="inlineStr">
        <is>
          <t>KUMPIRUSHIATO</t>
        </is>
      </c>
      <c r="I580" s="2" t="n"/>
      <c r="J580" s="2" t="n"/>
      <c r="K580" s="2" t="n"/>
      <c r="L580" s="2" t="inlineStr">
        <is>
          <t>2026-09-20T01:43:21.108Z</t>
        </is>
      </c>
    </row>
    <row r="581">
      <c r="A581" s="2" t="inlineStr">
        <is>
          <t>20612331821</t>
        </is>
      </c>
      <c r="B581" s="2" t="inlineStr">
        <is>
          <t>ASOCIACIÓN DE MUJERES LAS FLORES DE LUYA</t>
        </is>
      </c>
      <c r="C581" s="2" t="inlineStr">
        <is>
          <t>ASOCIACION</t>
        </is>
      </c>
      <c r="D581" s="2" t="inlineStr">
        <is>
          <t>ACTIVO</t>
        </is>
      </c>
      <c r="E581" s="2" t="inlineStr">
        <is>
          <t>HABIDO</t>
        </is>
      </c>
      <c r="F581" s="2" t="inlineStr">
        <is>
          <t>AMAZONAS</t>
        </is>
      </c>
      <c r="G581" s="2" t="inlineStr">
        <is>
          <t>LUYA</t>
        </is>
      </c>
      <c r="H581" s="2" t="inlineStr">
        <is>
          <t>PISUQUIA</t>
        </is>
      </c>
      <c r="I581" s="2" t="n"/>
      <c r="J581" s="2" t="n"/>
      <c r="K581" s="2" t="n"/>
      <c r="L581" s="2" t="inlineStr">
        <is>
          <t>2026-09-20T01:43:21.108Z</t>
        </is>
      </c>
    </row>
    <row r="582">
      <c r="A582" s="2" t="inlineStr">
        <is>
          <t>20612380571</t>
        </is>
      </c>
      <c r="B582" s="2" t="inlineStr">
        <is>
          <t>ASOCIACION DE PRODUCTORES AGROPECUARIOS, GANADEROS, CHAQUILBAMBA, LA LECHERIA</t>
        </is>
      </c>
      <c r="C582" s="2" t="inlineStr">
        <is>
          <t>ASOCIACION</t>
        </is>
      </c>
      <c r="D582" s="2" t="inlineStr">
        <is>
          <t>BAJA DE OFICIO</t>
        </is>
      </c>
      <c r="E582" s="2" t="inlineStr">
        <is>
          <t>HABIDO</t>
        </is>
      </c>
      <c r="F582" s="2" t="inlineStr">
        <is>
          <t>LA LIBERTAD</t>
        </is>
      </c>
      <c r="G582" s="2" t="inlineStr">
        <is>
          <t>SANCHEZ CARRION</t>
        </is>
      </c>
      <c r="H582" s="2" t="inlineStr">
        <is>
          <t>MARCABAL</t>
        </is>
      </c>
      <c r="I582" s="2" t="n"/>
      <c r="J582" s="2" t="n"/>
      <c r="K582" s="2" t="n"/>
      <c r="L582" s="2" t="inlineStr">
        <is>
          <t>2026-09-20T01:43:21.108Z</t>
        </is>
      </c>
    </row>
    <row r="583">
      <c r="A583" s="2" t="inlineStr">
        <is>
          <t>20612473626</t>
        </is>
      </c>
      <c r="B583" s="2" t="inlineStr">
        <is>
          <t>ASOCIACION DE PRODUCTORES PRODUCTIVOS  MISHKI MUYU DEL MEDIO TIGRE</t>
        </is>
      </c>
      <c r="C583" s="2" t="inlineStr">
        <is>
          <t>ASOCIACION</t>
        </is>
      </c>
      <c r="D583" s="2" t="inlineStr">
        <is>
          <t>ACTIVO</t>
        </is>
      </c>
      <c r="E583" s="2" t="inlineStr">
        <is>
          <t>HABIDO</t>
        </is>
      </c>
      <c r="F583" s="2" t="inlineStr">
        <is>
          <t>LORETO</t>
        </is>
      </c>
      <c r="G583" s="2" t="inlineStr">
        <is>
          <t>LORETO</t>
        </is>
      </c>
      <c r="H583" s="2" t="inlineStr">
        <is>
          <t>TIGRE</t>
        </is>
      </c>
      <c r="I583" s="2" t="n"/>
      <c r="J583" s="2" t="n"/>
      <c r="K583" s="2" t="n"/>
      <c r="L583" s="2" t="inlineStr">
        <is>
          <t>2026-09-20T01:43:21.108Z</t>
        </is>
      </c>
    </row>
    <row r="584">
      <c r="A584" s="2" t="inlineStr">
        <is>
          <t>20612512320</t>
        </is>
      </c>
      <c r="B584" s="2" t="inlineStr">
        <is>
          <t>ASOC. DE PRODUCTORES AGROPECUARIOS INDUSTRIALES Y CADENAS PRODUCTIVAS JAHUAY LA RINCONADA QUERAPI</t>
        </is>
      </c>
      <c r="C584" s="2" t="inlineStr">
        <is>
          <t>ASOCIACION</t>
        </is>
      </c>
      <c r="D584" s="2" t="inlineStr">
        <is>
          <t>ACTIVO</t>
        </is>
      </c>
      <c r="E584" s="2" t="inlineStr">
        <is>
          <t>HABIDO</t>
        </is>
      </c>
      <c r="F584" s="2" t="inlineStr">
        <is>
          <t>MOQUEGUA</t>
        </is>
      </c>
      <c r="G584" s="2" t="inlineStr">
        <is>
          <t>MARISCAL NIETO</t>
        </is>
      </c>
      <c r="H584" s="2" t="inlineStr">
        <is>
          <t>MOQUEGUA</t>
        </is>
      </c>
      <c r="I584" s="2" t="n"/>
      <c r="J584" s="2" t="n"/>
      <c r="K584" s="2" t="n"/>
      <c r="L584" s="2" t="inlineStr">
        <is>
          <t>2026-09-20T01:43:21.108Z</t>
        </is>
      </c>
    </row>
    <row r="585">
      <c r="A585" s="2" t="inlineStr">
        <is>
          <t>20612596833</t>
        </is>
      </c>
      <c r="B585" s="2" t="inlineStr">
        <is>
          <t>ASOCIACION DE PRODUCTORES AGRICOLAS SUMAC SARA DEL DISTRITO DE LUCRE</t>
        </is>
      </c>
      <c r="C585" s="2" t="inlineStr">
        <is>
          <t>ASOCIACION</t>
        </is>
      </c>
      <c r="D585" s="2" t="inlineStr">
        <is>
          <t>ACTIVO</t>
        </is>
      </c>
      <c r="E585" s="2" t="inlineStr">
        <is>
          <t>HABIDO</t>
        </is>
      </c>
      <c r="F585" s="2" t="inlineStr">
        <is>
          <t>CUSCO</t>
        </is>
      </c>
      <c r="G585" s="2" t="inlineStr">
        <is>
          <t>QUISPICANCHI</t>
        </is>
      </c>
      <c r="H585" s="2" t="inlineStr">
        <is>
          <t>LUCRE</t>
        </is>
      </c>
      <c r="I585" s="2" t="n"/>
      <c r="J585" s="2" t="n"/>
      <c r="K585" s="2" t="n"/>
      <c r="L585" s="2" t="inlineStr">
        <is>
          <t>2026-09-20T01:43:21.108Z</t>
        </is>
      </c>
    </row>
    <row r="586">
      <c r="A586" s="2" t="inlineStr">
        <is>
          <t>20612601462</t>
        </is>
      </c>
      <c r="B586" s="2" t="inlineStr">
        <is>
          <t>COOPERATIVA AGRARIA DE PRODUCCION ORGANICA DE USUARIOS CHANKILLO COOPAGROCHANKILLO</t>
        </is>
      </c>
      <c r="C586" s="2" t="inlineStr">
        <is>
          <t>COOPERATIVAS, SAIS, CAPS</t>
        </is>
      </c>
      <c r="D586" s="2" t="inlineStr">
        <is>
          <t>ACTIVO</t>
        </is>
      </c>
      <c r="E586" s="2" t="inlineStr">
        <is>
          <t>HABIDO</t>
        </is>
      </c>
      <c r="F586" s="2" t="inlineStr">
        <is>
          <t>ANCASH</t>
        </is>
      </c>
      <c r="G586" s="2" t="inlineStr">
        <is>
          <t>CASMA</t>
        </is>
      </c>
      <c r="H586" s="2" t="inlineStr">
        <is>
          <t>CASMA</t>
        </is>
      </c>
      <c r="I586" s="2" t="n"/>
      <c r="J586" s="2" t="n"/>
      <c r="K586" s="2" t="n"/>
      <c r="L586" s="2" t="inlineStr">
        <is>
          <t>2026-09-20T01:43:21.108Z</t>
        </is>
      </c>
    </row>
    <row r="587">
      <c r="A587" s="2" t="inlineStr">
        <is>
          <t>20612652075</t>
        </is>
      </c>
      <c r="B587" s="2" t="inlineStr">
        <is>
          <t>COOPERATIVA AGROINDUSTRIAL DE BAMBU DE LA REGION AMAZONAS</t>
        </is>
      </c>
      <c r="C587" s="2" t="inlineStr">
        <is>
          <t>COOPERATIVAS, SAIS, CAPS</t>
        </is>
      </c>
      <c r="D587" s="2" t="inlineStr">
        <is>
          <t>ACTIVO</t>
        </is>
      </c>
      <c r="E587" s="2" t="inlineStr">
        <is>
          <t>HABIDO</t>
        </is>
      </c>
      <c r="F587" s="2" t="inlineStr">
        <is>
          <t>AMAZONAS</t>
        </is>
      </c>
      <c r="G587" s="2" t="inlineStr">
        <is>
          <t>BAGUA</t>
        </is>
      </c>
      <c r="H587" s="2" t="inlineStr">
        <is>
          <t>ARAMANGO</t>
        </is>
      </c>
      <c r="I587" s="2" t="n"/>
      <c r="J587" s="2" t="n"/>
      <c r="K587" s="2" t="n"/>
      <c r="L587" s="2" t="inlineStr">
        <is>
          <t>2026-09-20T01:43:21.108Z</t>
        </is>
      </c>
    </row>
    <row r="588">
      <c r="A588" s="2" t="inlineStr">
        <is>
          <t>20612751111</t>
        </is>
      </c>
      <c r="B588" s="2" t="inlineStr">
        <is>
          <t>COOPERATIVA AGRARIA INDUSTRIAL VALLE VERDE SELVA CENTRAL</t>
        </is>
      </c>
      <c r="C588" s="2" t="inlineStr">
        <is>
          <t>COOPERATIVAS, SAIS, CAPS</t>
        </is>
      </c>
      <c r="D588" s="2" t="inlineStr">
        <is>
          <t>ACTIVO</t>
        </is>
      </c>
      <c r="E588" s="2" t="inlineStr">
        <is>
          <t>HABIDO</t>
        </is>
      </c>
      <c r="F588" s="2" t="inlineStr">
        <is>
          <t>JUNIN</t>
        </is>
      </c>
      <c r="G588" s="2" t="inlineStr">
        <is>
          <t>CHANCHAMAYO</t>
        </is>
      </c>
      <c r="H588" s="2" t="inlineStr">
        <is>
          <t>PERENE</t>
        </is>
      </c>
      <c r="I588" s="2" t="n"/>
      <c r="J588" s="2" t="n"/>
      <c r="K588" s="2" t="n"/>
      <c r="L588" s="2" t="inlineStr">
        <is>
          <t>2026-09-20T01:43:21.108Z</t>
        </is>
      </c>
    </row>
    <row r="589">
      <c r="A589" s="2" t="inlineStr">
        <is>
          <t>20612779598</t>
        </is>
      </c>
      <c r="B589" s="2" t="inlineStr">
        <is>
          <t>COOPERATIVA AGRARIA TIAMBRA VALLE HUASAHUASI</t>
        </is>
      </c>
      <c r="C589" s="2" t="inlineStr">
        <is>
          <t>COOPERATIVAS, SAIS, CAPS</t>
        </is>
      </c>
      <c r="D589" s="2" t="inlineStr">
        <is>
          <t>SUSPENSION TEMPORAL</t>
        </is>
      </c>
      <c r="E589" s="2" t="inlineStr">
        <is>
          <t>HABIDO</t>
        </is>
      </c>
      <c r="F589" s="2" t="inlineStr">
        <is>
          <t>JUNIN</t>
        </is>
      </c>
      <c r="G589" s="2" t="inlineStr">
        <is>
          <t>TARMA</t>
        </is>
      </c>
      <c r="H589" s="2" t="inlineStr">
        <is>
          <t>HUASAHUASI</t>
        </is>
      </c>
      <c r="I589" s="2" t="n"/>
      <c r="J589" s="2" t="n"/>
      <c r="K589" s="2" t="n"/>
      <c r="L589" s="2" t="inlineStr">
        <is>
          <t>2026-09-20T01:43:21.108Z</t>
        </is>
      </c>
    </row>
    <row r="590">
      <c r="A590" s="2" t="inlineStr">
        <is>
          <t>20612976857</t>
        </is>
      </c>
      <c r="B590" s="2" t="inlineStr">
        <is>
          <t>COOPERATIVA AGRARIA YALPA LIMITADA</t>
        </is>
      </c>
      <c r="C590" s="2" t="inlineStr">
        <is>
          <t>COOPERATIVAS, SAIS, CAPS</t>
        </is>
      </c>
      <c r="D590" s="2" t="inlineStr">
        <is>
          <t>ACTIVO</t>
        </is>
      </c>
      <c r="E590" s="2" t="inlineStr">
        <is>
          <t>HABIDO</t>
        </is>
      </c>
      <c r="F590" s="2" t="inlineStr">
        <is>
          <t>TACNA</t>
        </is>
      </c>
      <c r="G590" s="2" t="inlineStr">
        <is>
          <t>TACNA</t>
        </is>
      </c>
      <c r="H590" s="2" t="inlineStr">
        <is>
          <t>LA YARADA LOS PALOS</t>
        </is>
      </c>
      <c r="I590" s="2" t="n"/>
      <c r="J590" s="2" t="n"/>
      <c r="K590" s="2" t="n"/>
      <c r="L590" s="2" t="inlineStr">
        <is>
          <t>2026-09-20T01:43:21.108Z</t>
        </is>
      </c>
    </row>
    <row r="591">
      <c r="A591" s="2" t="inlineStr">
        <is>
          <t>20612982407</t>
        </is>
      </c>
      <c r="B591" s="2" t="inlineStr">
        <is>
          <t>ASOCIACION DE PRODUCTORES DE CAMU CAMU DE VILLA LAGUNAS</t>
        </is>
      </c>
      <c r="C591" s="2" t="inlineStr">
        <is>
          <t>ASOCIACION</t>
        </is>
      </c>
      <c r="D591" s="2" t="inlineStr">
        <is>
          <t>SUSPENSION TEMPORAL</t>
        </is>
      </c>
      <c r="E591" s="2" t="inlineStr">
        <is>
          <t>HABIDO</t>
        </is>
      </c>
      <c r="F591" s="2" t="inlineStr">
        <is>
          <t>LORETO</t>
        </is>
      </c>
      <c r="G591" s="2" t="inlineStr">
        <is>
          <t>ALTO AMAZONAS</t>
        </is>
      </c>
      <c r="H591" s="2" t="inlineStr">
        <is>
          <t>LAGUNAS</t>
        </is>
      </c>
      <c r="I591" s="2" t="n"/>
      <c r="J591" s="2" t="n"/>
      <c r="K591" s="2" t="n"/>
      <c r="L591" s="2" t="inlineStr">
        <is>
          <t>2026-09-20T01:43:21.108Z</t>
        </is>
      </c>
    </row>
    <row r="592">
      <c r="A592" s="2" t="inlineStr">
        <is>
          <t>20613016253</t>
        </is>
      </c>
      <c r="B592" s="2" t="inlineStr">
        <is>
          <t>ASOCIACION DE PRODUCTORES MULTIPLES AGRARIOS DEL DISTRITO DE INCLAN</t>
        </is>
      </c>
      <c r="C592" s="2" t="inlineStr">
        <is>
          <t>ASOCIACION</t>
        </is>
      </c>
      <c r="D592" s="2" t="inlineStr">
        <is>
          <t>ACTIVO</t>
        </is>
      </c>
      <c r="E592" s="2" t="inlineStr">
        <is>
          <t>HABIDO</t>
        </is>
      </c>
      <c r="F592" s="2" t="inlineStr">
        <is>
          <t>TACNA</t>
        </is>
      </c>
      <c r="G592" s="2" t="inlineStr">
        <is>
          <t>TACNA</t>
        </is>
      </c>
      <c r="H592" s="2" t="inlineStr">
        <is>
          <t>INCLAN</t>
        </is>
      </c>
      <c r="I592" s="2" t="n"/>
      <c r="J592" s="2" t="n"/>
      <c r="K592" s="2" t="n"/>
      <c r="L592" s="2" t="inlineStr">
        <is>
          <t>2026-09-20T01:43:21.108Z</t>
        </is>
      </c>
    </row>
    <row r="593">
      <c r="A593" s="2" t="inlineStr">
        <is>
          <t>20613037595</t>
        </is>
      </c>
      <c r="B593" s="2" t="inlineStr">
        <is>
          <t>ASOCIACION DE PRODUCTORES PALTO MARCAHUASI-MOLLEPATA</t>
        </is>
      </c>
      <c r="C593" s="2" t="inlineStr">
        <is>
          <t>ASOCIACION</t>
        </is>
      </c>
      <c r="D593" s="2" t="inlineStr">
        <is>
          <t>BAJA DE OFICIO</t>
        </is>
      </c>
      <c r="E593" s="2" t="inlineStr">
        <is>
          <t>HABIDO</t>
        </is>
      </c>
      <c r="F593" s="2" t="inlineStr">
        <is>
          <t>CUSCO</t>
        </is>
      </c>
      <c r="G593" s="2" t="inlineStr">
        <is>
          <t>ANTA</t>
        </is>
      </c>
      <c r="H593" s="2" t="inlineStr">
        <is>
          <t>MOLLEPATA</t>
        </is>
      </c>
      <c r="I593" s="2" t="n"/>
      <c r="J593" s="2" t="n"/>
      <c r="K593" s="2" t="n"/>
      <c r="L593" s="2" t="inlineStr">
        <is>
          <t>2026-09-20T01:43:21.108Z</t>
        </is>
      </c>
    </row>
    <row r="594">
      <c r="A594" s="2" t="inlineStr">
        <is>
          <t>20613068075</t>
        </is>
      </c>
      <c r="B594" s="2" t="inlineStr">
        <is>
          <t>ASOCIACIÓN DE PRODUCTORES AGROPECUARIOS CORAZON DE LA SELVA - APROAGROCOSEL</t>
        </is>
      </c>
      <c r="C594" s="2" t="inlineStr">
        <is>
          <t>ASOCIACION</t>
        </is>
      </c>
      <c r="D594" s="2" t="inlineStr">
        <is>
          <t>ACTIVO</t>
        </is>
      </c>
      <c r="E594" s="2" t="inlineStr">
        <is>
          <t>HABIDO</t>
        </is>
      </c>
      <c r="F594" s="2" t="inlineStr">
        <is>
          <t>SAN MARTIN</t>
        </is>
      </c>
      <c r="G594" s="2" t="inlineStr">
        <is>
          <t>MOYOBAMBA</t>
        </is>
      </c>
      <c r="H594" s="2" t="inlineStr">
        <is>
          <t>CALZADA</t>
        </is>
      </c>
      <c r="I594" s="2" t="n"/>
      <c r="J594" s="2" t="n"/>
      <c r="K594" s="2" t="n"/>
      <c r="L594" s="2" t="inlineStr">
        <is>
          <t>2026-09-20T01:43:21.108Z</t>
        </is>
      </c>
    </row>
    <row r="595">
      <c r="A595" s="2" t="inlineStr">
        <is>
          <t>20613233106</t>
        </is>
      </c>
      <c r="B595" s="2" t="inlineStr">
        <is>
          <t>ASOCIACION DE PRODUCTORES FRUTICOLAS QUIACA</t>
        </is>
      </c>
      <c r="C595" s="2" t="inlineStr">
        <is>
          <t>ASOCIACION</t>
        </is>
      </c>
      <c r="D595" s="2" t="inlineStr">
        <is>
          <t>ACTIVO</t>
        </is>
      </c>
      <c r="E595" s="2" t="inlineStr">
        <is>
          <t>HABIDO</t>
        </is>
      </c>
      <c r="F595" s="2" t="inlineStr">
        <is>
          <t>PUNO</t>
        </is>
      </c>
      <c r="G595" s="2" t="inlineStr">
        <is>
          <t>SANDIA</t>
        </is>
      </c>
      <c r="H595" s="2" t="inlineStr">
        <is>
          <t>QUIACA</t>
        </is>
      </c>
      <c r="I595" s="2" t="n"/>
      <c r="J595" s="2" t="n"/>
      <c r="K595" s="2" t="n"/>
      <c r="L595" s="2" t="inlineStr">
        <is>
          <t>2026-09-20T01:43:21.108Z</t>
        </is>
      </c>
    </row>
    <row r="596">
      <c r="A596" s="2" t="inlineStr">
        <is>
          <t>20613667203</t>
        </is>
      </c>
      <c r="B596" s="2" t="inlineStr">
        <is>
          <t>ASOCIACION DE PRODUCTORES AGROINDUSTRIALES HACIENDA SAN JOSE DE LA VILLA DE YARABAMBA</t>
        </is>
      </c>
      <c r="C596" s="2" t="inlineStr">
        <is>
          <t>ASOCIACION</t>
        </is>
      </c>
      <c r="D596" s="2" t="inlineStr">
        <is>
          <t>BAJA DE OFICIO</t>
        </is>
      </c>
      <c r="E596" s="2" t="inlineStr">
        <is>
          <t>HABIDO</t>
        </is>
      </c>
      <c r="F596" s="2" t="inlineStr">
        <is>
          <t>AREQUIPA</t>
        </is>
      </c>
      <c r="G596" s="2" t="inlineStr">
        <is>
          <t>AREQUIPA</t>
        </is>
      </c>
      <c r="H596" s="2" t="inlineStr">
        <is>
          <t>YARABAMBA</t>
        </is>
      </c>
      <c r="I596" s="2" t="n"/>
      <c r="J596" s="2" t="n"/>
      <c r="K596" s="2" t="n"/>
      <c r="L596" s="2" t="inlineStr">
        <is>
          <t>2026-09-20T01:43:21.108Z</t>
        </is>
      </c>
    </row>
    <row r="597">
      <c r="A597" s="2" t="inlineStr">
        <is>
          <t>20613899287</t>
        </is>
      </c>
      <c r="B597" s="2" t="inlineStr">
        <is>
          <t>COOPERATIVA AGRARIA AGROFRUTOS ORGANICOS</t>
        </is>
      </c>
      <c r="C597" s="2" t="inlineStr">
        <is>
          <t>COOPERATIVAS, SAIS, CAPS</t>
        </is>
      </c>
      <c r="D597" s="2" t="inlineStr">
        <is>
          <t>ACTIVO</t>
        </is>
      </c>
      <c r="E597" s="2" t="inlineStr">
        <is>
          <t>HABIDO</t>
        </is>
      </c>
      <c r="F597" s="2" t="inlineStr">
        <is>
          <t>LAMBAYEQUE</t>
        </is>
      </c>
      <c r="G597" s="2" t="inlineStr">
        <is>
          <t>LAMBAYEQUE</t>
        </is>
      </c>
      <c r="H597" s="2" t="inlineStr">
        <is>
          <t>MOTUPE</t>
        </is>
      </c>
      <c r="I597" s="2" t="n"/>
      <c r="J597" s="2" t="n"/>
      <c r="K597" s="2" t="n"/>
      <c r="L597" s="2" t="inlineStr">
        <is>
          <t>2026-09-20T01:43:21.108Z</t>
        </is>
      </c>
    </row>
    <row r="598">
      <c r="A598" s="2" t="inlineStr">
        <is>
          <t>20613911279</t>
        </is>
      </c>
      <c r="B598" s="2" t="inlineStr">
        <is>
          <t>COOPERATIVA AGRARIA ARTESANAL CCORI PACCO DE INGAHUASI - PILPICHACA</t>
        </is>
      </c>
      <c r="C598" s="2" t="inlineStr">
        <is>
          <t>COOPERATIVAS, SAIS, CAPS</t>
        </is>
      </c>
      <c r="D598" s="2" t="inlineStr">
        <is>
          <t>ACTIVO</t>
        </is>
      </c>
      <c r="E598" s="2" t="inlineStr">
        <is>
          <t>HABIDO</t>
        </is>
      </c>
      <c r="F598" s="2" t="inlineStr">
        <is>
          <t>HUANCAVELICA</t>
        </is>
      </c>
      <c r="G598" s="2" t="inlineStr">
        <is>
          <t>HUAYTARA</t>
        </is>
      </c>
      <c r="H598" s="2" t="inlineStr">
        <is>
          <t>PILPICHACA</t>
        </is>
      </c>
      <c r="I598" s="2" t="n"/>
      <c r="J598" s="2" t="n"/>
      <c r="K598" s="2" t="n"/>
      <c r="L598" s="2" t="inlineStr">
        <is>
          <t>2026-09-20T01:43:21.108Z</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I816"/>
  <sheetViews>
    <sheetView workbookViewId="0">
      <pane ySplit="1" topLeftCell="A809" activePane="bottomLeft" state="frozen"/>
      <selection pane="bottomLeft" activeCell="G6" sqref="G6"/>
    </sheetView>
  </sheetViews>
  <sheetFormatPr baseColWidth="10" defaultColWidth="11" defaultRowHeight="14.4"/>
  <cols>
    <col width="20.33203125" customWidth="1" min="1" max="4"/>
    <col width="48.109375" customWidth="1" min="5" max="6"/>
    <col width="20.33203125" customWidth="1" min="7" max="8"/>
    <col width="29.6640625" customWidth="1" min="9" max="9"/>
  </cols>
  <sheetData>
    <row r="1" ht="15" customHeight="1">
      <c r="A1" s="10" t="inlineStr">
        <is>
          <t>ruc</t>
        </is>
      </c>
      <c r="B1" s="10" t="inlineStr">
        <is>
          <t>rol</t>
        </is>
      </c>
      <c r="C1" s="10" t="inlineStr">
        <is>
          <t>source_id</t>
        </is>
      </c>
      <c r="D1" s="10" t="inlineStr">
        <is>
          <t>dni</t>
        </is>
      </c>
      <c r="E1" s="10" t="inlineStr">
        <is>
          <t>nombre</t>
        </is>
      </c>
      <c r="F1" s="10" t="inlineStr">
        <is>
          <t>tipo_organo</t>
        </is>
      </c>
      <c r="G1" s="10" t="inlineStr">
        <is>
          <t>cargo</t>
        </is>
      </c>
      <c r="H1" s="10" t="inlineStr">
        <is>
          <t>fecha_ingreso</t>
        </is>
      </c>
      <c r="I1" s="10" t="inlineStr">
        <is>
          <t>fecha_consulta</t>
        </is>
      </c>
    </row>
    <row r="2">
      <c r="A2" s="2" t="inlineStr">
        <is>
          <t>20118578415</t>
        </is>
      </c>
      <c r="B2" s="2" t="inlineStr">
        <is>
          <t>ORGANO_ADMINISTRACION</t>
        </is>
      </c>
      <c r="C2" s="2" t="inlineStr">
        <is>
          <t>2027689</t>
        </is>
      </c>
      <c r="D2" s="2" t="inlineStr">
        <is>
          <t>42238477</t>
        </is>
      </c>
      <c r="E2" s="2" t="inlineStr">
        <is>
          <t>CAÑAZCA CAÑAZCA JAEN</t>
        </is>
      </c>
      <c r="F2" s="2" t="inlineStr">
        <is>
          <t>CONSEJO DE ADMINISTRACION</t>
        </is>
      </c>
      <c r="G2" s="2" t="inlineStr">
        <is>
          <t>Presidente</t>
        </is>
      </c>
      <c r="H2" s="2" t="inlineStr">
        <is>
          <t>2022-01-01</t>
        </is>
      </c>
      <c r="I2" s="2" t="inlineStr">
        <is>
          <t>2026-09-20T01:43:21.108Z</t>
        </is>
      </c>
    </row>
    <row r="3">
      <c r="A3" s="2" t="inlineStr">
        <is>
          <t>20118578415</t>
        </is>
      </c>
      <c r="B3" s="2" t="inlineStr">
        <is>
          <t>ORGANO_ADMINISTRACION</t>
        </is>
      </c>
      <c r="C3" s="2" t="inlineStr">
        <is>
          <t>2027690</t>
        </is>
      </c>
      <c r="D3" s="2" t="inlineStr">
        <is>
          <t>02552250</t>
        </is>
      </c>
      <c r="E3" s="2" t="inlineStr">
        <is>
          <t>GOMEZ COLQUE FIDEL</t>
        </is>
      </c>
      <c r="F3" s="2" t="inlineStr">
        <is>
          <t>CONSEJO DE ADMINISTRACION</t>
        </is>
      </c>
      <c r="G3" s="2" t="inlineStr">
        <is>
          <t>Vice Presidente</t>
        </is>
      </c>
      <c r="H3" s="2" t="inlineStr">
        <is>
          <t>2022-01-01</t>
        </is>
      </c>
      <c r="I3" s="2" t="inlineStr">
        <is>
          <t>2026-09-20T01:43:21.108Z</t>
        </is>
      </c>
    </row>
    <row r="4">
      <c r="A4" s="2" t="inlineStr">
        <is>
          <t>20118578415</t>
        </is>
      </c>
      <c r="B4" s="2" t="inlineStr">
        <is>
          <t>ORGANO_ADMINISTRACION</t>
        </is>
      </c>
      <c r="C4" s="2" t="inlineStr">
        <is>
          <t>2027691</t>
        </is>
      </c>
      <c r="D4" s="2" t="inlineStr">
        <is>
          <t>02555345</t>
        </is>
      </c>
      <c r="E4" s="2" t="inlineStr">
        <is>
          <t>HUANCCO MAMANI BELARMINO</t>
        </is>
      </c>
      <c r="F4" s="2" t="inlineStr">
        <is>
          <t>CONSEJO DE ADMINISTRACION</t>
        </is>
      </c>
      <c r="G4" s="2" t="inlineStr">
        <is>
          <t>Secretario</t>
        </is>
      </c>
      <c r="H4" s="2" t="inlineStr">
        <is>
          <t>2022-01-01</t>
        </is>
      </c>
      <c r="I4" s="2" t="inlineStr">
        <is>
          <t>2026-09-20T01:43:21.108Z</t>
        </is>
      </c>
    </row>
    <row r="5">
      <c r="A5" s="2" t="inlineStr">
        <is>
          <t>20118578415</t>
        </is>
      </c>
      <c r="B5" s="2" t="inlineStr">
        <is>
          <t>ORGANO_ADMINISTRACION</t>
        </is>
      </c>
      <c r="C5" s="2" t="inlineStr">
        <is>
          <t>2027692</t>
        </is>
      </c>
      <c r="D5" s="2" t="inlineStr">
        <is>
          <t>02541358</t>
        </is>
      </c>
      <c r="E5" s="2" t="inlineStr">
        <is>
          <t>GOMEZ GOYZUETA GREGORIO</t>
        </is>
      </c>
      <c r="F5" s="2" t="inlineStr">
        <is>
          <t>CONSEJO DE ADMINISTRACION</t>
        </is>
      </c>
      <c r="G5" s="2" t="inlineStr">
        <is>
          <t>Vocal</t>
        </is>
      </c>
      <c r="H5" s="2" t="inlineStr">
        <is>
          <t>2022-01-01</t>
        </is>
      </c>
      <c r="I5" s="2" t="inlineStr">
        <is>
          <t>2026-09-20T01:43:21.108Z</t>
        </is>
      </c>
    </row>
    <row r="6">
      <c r="A6" s="2" t="inlineStr">
        <is>
          <t>20118578415</t>
        </is>
      </c>
      <c r="B6" s="2" t="inlineStr">
        <is>
          <t>ORGANO_ADMINISTRACION</t>
        </is>
      </c>
      <c r="C6" s="2" t="inlineStr">
        <is>
          <t>2027693</t>
        </is>
      </c>
      <c r="D6" s="2" t="inlineStr">
        <is>
          <t>02553692</t>
        </is>
      </c>
      <c r="E6" s="2" t="inlineStr">
        <is>
          <t>MONTIALE CANAZA JAIME</t>
        </is>
      </c>
      <c r="F6" s="2" t="inlineStr">
        <is>
          <t>CONSEJO DE ADMINISTRACION</t>
        </is>
      </c>
      <c r="G6" s="2" t="inlineStr">
        <is>
          <t>Vocal</t>
        </is>
      </c>
      <c r="H6" s="2" t="inlineStr">
        <is>
          <t>2022-01-01</t>
        </is>
      </c>
      <c r="I6" s="2" t="inlineStr">
        <is>
          <t>2026-09-20T01:43:21.108Z</t>
        </is>
      </c>
    </row>
    <row r="7">
      <c r="A7" s="2" t="inlineStr">
        <is>
          <t>20118578415</t>
        </is>
      </c>
      <c r="B7" s="2" t="inlineStr">
        <is>
          <t>ORGANO_ADMINISTRACION</t>
        </is>
      </c>
      <c r="C7" s="2" t="inlineStr">
        <is>
          <t>2027694</t>
        </is>
      </c>
      <c r="D7" s="2" t="inlineStr">
        <is>
          <t>02041338</t>
        </is>
      </c>
      <c r="E7" s="2" t="inlineStr">
        <is>
          <t>ENRIQUEZ CHAMBI ALFREDO</t>
        </is>
      </c>
      <c r="F7" s="2" t="inlineStr">
        <is>
          <t>CONSEJO DE ADMINISTRACION</t>
        </is>
      </c>
      <c r="G7" s="2" t="inlineStr">
        <is>
          <t>Otros</t>
        </is>
      </c>
      <c r="H7" s="2" t="inlineStr">
        <is>
          <t>2022-01-01</t>
        </is>
      </c>
      <c r="I7" s="2" t="inlineStr">
        <is>
          <t>2026-09-20T01:43:21.108Z</t>
        </is>
      </c>
    </row>
    <row r="8">
      <c r="A8" s="2" t="inlineStr">
        <is>
          <t>20118578415</t>
        </is>
      </c>
      <c r="B8" s="2" t="inlineStr">
        <is>
          <t>ORGANO_ADMINISTRACION</t>
        </is>
      </c>
      <c r="C8" s="2" t="inlineStr">
        <is>
          <t>2027695</t>
        </is>
      </c>
      <c r="D8" s="2" t="inlineStr">
        <is>
          <t>02524036</t>
        </is>
      </c>
      <c r="E8" s="2" t="inlineStr">
        <is>
          <t>MAMANI APAZA PABLO</t>
        </is>
      </c>
      <c r="F8" s="2" t="inlineStr">
        <is>
          <t>CONSEJO DE ADMINISTRACION</t>
        </is>
      </c>
      <c r="G8" s="2" t="inlineStr">
        <is>
          <t>Otros</t>
        </is>
      </c>
      <c r="H8" s="2" t="inlineStr">
        <is>
          <t>2022-01-01</t>
        </is>
      </c>
      <c r="I8" s="2" t="inlineStr">
        <is>
          <t>2026-09-20T01:43:21.108Z</t>
        </is>
      </c>
    </row>
    <row r="9">
      <c r="A9" s="2" t="inlineStr">
        <is>
          <t>20118578415</t>
        </is>
      </c>
      <c r="B9" s="2" t="inlineStr">
        <is>
          <t>REPRESENTANTE</t>
        </is>
      </c>
      <c r="C9" s="2" t="inlineStr">
        <is>
          <t>2386682</t>
        </is>
      </c>
      <c r="D9" s="2" t="inlineStr">
        <is>
          <t>42238477</t>
        </is>
      </c>
      <c r="E9" s="2" t="inlineStr">
        <is>
          <t>PARCCO SOTO HERACLIO HUMBERTO</t>
        </is>
      </c>
      <c r="F9" s="2" t="n"/>
      <c r="G9" s="2" t="n"/>
      <c r="H9" s="2" t="inlineStr">
        <is>
          <t>2022-01-01</t>
        </is>
      </c>
      <c r="I9" s="2" t="inlineStr">
        <is>
          <t>2026-09-20T01:43:21.108Z</t>
        </is>
      </c>
    </row>
    <row r="10">
      <c r="A10" s="2" t="inlineStr">
        <is>
          <t>20118588135</t>
        </is>
      </c>
      <c r="B10" s="2" t="inlineStr">
        <is>
          <t>ORGANO_ADMINISTRACION</t>
        </is>
      </c>
      <c r="C10" s="2" t="inlineStr">
        <is>
          <t>1089094</t>
        </is>
      </c>
      <c r="D10" s="2" t="inlineStr">
        <is>
          <t>41122430</t>
        </is>
      </c>
      <c r="E10" s="2" t="inlineStr">
        <is>
          <t>MULLISACA CARCAHUSTO EPIFANIO</t>
        </is>
      </c>
      <c r="F10" s="2" t="inlineStr">
        <is>
          <t>CONSEJO DE ADMINISTRACION</t>
        </is>
      </c>
      <c r="G10" s="2" t="inlineStr">
        <is>
          <t>Vice Presidente</t>
        </is>
      </c>
      <c r="H10" s="2" t="inlineStr">
        <is>
          <t>2016-03-01</t>
        </is>
      </c>
      <c r="I10" s="2" t="inlineStr">
        <is>
          <t>2026-09-20T01:43:21.108Z</t>
        </is>
      </c>
    </row>
    <row r="11">
      <c r="A11" s="2" t="inlineStr">
        <is>
          <t>20118588135</t>
        </is>
      </c>
      <c r="B11" s="2" t="inlineStr">
        <is>
          <t>ORGANO_ADMINISTRACION</t>
        </is>
      </c>
      <c r="C11" s="2" t="inlineStr">
        <is>
          <t>1089095</t>
        </is>
      </c>
      <c r="D11" s="2" t="inlineStr">
        <is>
          <t>01992437</t>
        </is>
      </c>
      <c r="E11" s="2" t="inlineStr">
        <is>
          <t>MAMANI OJEDA PEDRO LAUREANO</t>
        </is>
      </c>
      <c r="F11" s="2" t="inlineStr">
        <is>
          <t>CONSEJO DE ADMINISTRACION</t>
        </is>
      </c>
      <c r="G11" s="2" t="inlineStr">
        <is>
          <t>Presidente</t>
        </is>
      </c>
      <c r="H11" s="2" t="inlineStr">
        <is>
          <t>2016-03-01</t>
        </is>
      </c>
      <c r="I11" s="2" t="inlineStr">
        <is>
          <t>2026-09-20T01:43:21.108Z</t>
        </is>
      </c>
    </row>
    <row r="12">
      <c r="A12" s="2" t="inlineStr">
        <is>
          <t>20118588135</t>
        </is>
      </c>
      <c r="B12" s="2" t="inlineStr">
        <is>
          <t>ORGANO_ADMINISTRACION</t>
        </is>
      </c>
      <c r="C12" s="2" t="inlineStr">
        <is>
          <t>1089096</t>
        </is>
      </c>
      <c r="D12" s="2" t="inlineStr">
        <is>
          <t>02526350</t>
        </is>
      </c>
      <c r="E12" s="2" t="inlineStr">
        <is>
          <t>RAMOS OCHOCHOQUE MARCELINO</t>
        </is>
      </c>
      <c r="F12" s="2" t="inlineStr">
        <is>
          <t>CONSEJO DE ADMINISTRACION</t>
        </is>
      </c>
      <c r="G12" s="2" t="inlineStr">
        <is>
          <t>Secretario</t>
        </is>
      </c>
      <c r="H12" s="2" t="inlineStr">
        <is>
          <t>2016-03-01</t>
        </is>
      </c>
      <c r="I12" s="2" t="inlineStr">
        <is>
          <t>2026-09-20T01:43:21.108Z</t>
        </is>
      </c>
    </row>
    <row r="13">
      <c r="A13" s="2" t="inlineStr">
        <is>
          <t>20118588135</t>
        </is>
      </c>
      <c r="B13" s="2" t="inlineStr">
        <is>
          <t>REPRESENTANTE</t>
        </is>
      </c>
      <c r="C13" s="2" t="inlineStr">
        <is>
          <t>1597566</t>
        </is>
      </c>
      <c r="D13" s="2" t="inlineStr">
        <is>
          <t>02526319</t>
        </is>
      </c>
      <c r="E13" s="2" t="inlineStr">
        <is>
          <t>LOPEZ MULLISACA CESAR</t>
        </is>
      </c>
      <c r="F13" s="2" t="n"/>
      <c r="G13" s="2" t="n"/>
      <c r="H13" s="2" t="inlineStr">
        <is>
          <t>2014-02-28</t>
        </is>
      </c>
      <c r="I13" s="2" t="inlineStr">
        <is>
          <t>2026-09-20T01:43:21.108Z</t>
        </is>
      </c>
    </row>
    <row r="14">
      <c r="A14" s="2" t="inlineStr">
        <is>
          <t>20119208026</t>
        </is>
      </c>
      <c r="B14" s="2" t="inlineStr">
        <is>
          <t>ORGANO_ADMINISTRACION</t>
        </is>
      </c>
      <c r="C14" s="2" t="inlineStr">
        <is>
          <t>1705015</t>
        </is>
      </c>
      <c r="D14" s="2" t="inlineStr">
        <is>
          <t>00460975</t>
        </is>
      </c>
      <c r="E14" s="2" t="inlineStr">
        <is>
          <t>MAMANI MAMANI VICTOR</t>
        </is>
      </c>
      <c r="F14" s="2" t="inlineStr">
        <is>
          <t>CONSEJO DIRECTIVO</t>
        </is>
      </c>
      <c r="G14" s="2" t="inlineStr">
        <is>
          <t>Presidente</t>
        </is>
      </c>
      <c r="H14" s="2" t="inlineStr">
        <is>
          <t>2018-11-19</t>
        </is>
      </c>
      <c r="I14" s="2" t="inlineStr">
        <is>
          <t>2026-09-20T01:43:21.108Z</t>
        </is>
      </c>
    </row>
    <row r="15">
      <c r="A15" s="2" t="inlineStr">
        <is>
          <t>20119208026</t>
        </is>
      </c>
      <c r="B15" s="2" t="inlineStr">
        <is>
          <t>ORGANO_ADMINISTRACION</t>
        </is>
      </c>
      <c r="C15" s="2" t="inlineStr">
        <is>
          <t>1705016</t>
        </is>
      </c>
      <c r="D15" s="2" t="inlineStr">
        <is>
          <t>00427219</t>
        </is>
      </c>
      <c r="E15" s="2" t="inlineStr">
        <is>
          <t>CASO FLORES ROSENDO EUDOCIO</t>
        </is>
      </c>
      <c r="F15" s="2" t="inlineStr">
        <is>
          <t>CONSEJO DIRECTIVO</t>
        </is>
      </c>
      <c r="G15" s="2" t="inlineStr">
        <is>
          <t>Vice Presidente</t>
        </is>
      </c>
      <c r="H15" s="2" t="inlineStr">
        <is>
          <t>2018-11-19</t>
        </is>
      </c>
      <c r="I15" s="2" t="inlineStr">
        <is>
          <t>2026-09-20T01:43:21.108Z</t>
        </is>
      </c>
    </row>
    <row r="16">
      <c r="A16" s="2" t="inlineStr">
        <is>
          <t>20119208026</t>
        </is>
      </c>
      <c r="B16" s="2" t="inlineStr">
        <is>
          <t>ORGANO_ADMINISTRACION</t>
        </is>
      </c>
      <c r="C16" s="2" t="inlineStr">
        <is>
          <t>1705017</t>
        </is>
      </c>
      <c r="D16" s="2" t="inlineStr">
        <is>
          <t>00460531</t>
        </is>
      </c>
      <c r="E16" s="2" t="inlineStr">
        <is>
          <t>CAHUANA VILLANUEVA WUILZON</t>
        </is>
      </c>
      <c r="F16" s="2" t="inlineStr">
        <is>
          <t>CONSEJO DIRECTIVO</t>
        </is>
      </c>
      <c r="G16" s="2" t="inlineStr">
        <is>
          <t>Secretario</t>
        </is>
      </c>
      <c r="H16" s="2" t="inlineStr">
        <is>
          <t>2018-11-19</t>
        </is>
      </c>
      <c r="I16" s="2" t="inlineStr">
        <is>
          <t>2026-09-20T01:43:21.108Z</t>
        </is>
      </c>
    </row>
    <row r="17">
      <c r="A17" s="2" t="inlineStr">
        <is>
          <t>20119208026</t>
        </is>
      </c>
      <c r="B17" s="2" t="inlineStr">
        <is>
          <t>ORGANO_ADMINISTRACION</t>
        </is>
      </c>
      <c r="C17" s="2" t="inlineStr">
        <is>
          <t>1705018</t>
        </is>
      </c>
      <c r="D17" s="2" t="inlineStr">
        <is>
          <t>00429533</t>
        </is>
      </c>
      <c r="E17" s="2" t="inlineStr">
        <is>
          <t>SARMIENTO QUISPE JOHN EDGAR</t>
        </is>
      </c>
      <c r="F17" s="2" t="inlineStr">
        <is>
          <t>CONSEJO DIRECTIVO</t>
        </is>
      </c>
      <c r="G17" s="2" t="inlineStr">
        <is>
          <t>Tesorero</t>
        </is>
      </c>
      <c r="H17" s="2" t="inlineStr">
        <is>
          <t>2018-11-19</t>
        </is>
      </c>
      <c r="I17" s="2" t="inlineStr">
        <is>
          <t>2026-09-20T01:43:21.108Z</t>
        </is>
      </c>
    </row>
    <row r="18">
      <c r="A18" s="2" t="inlineStr">
        <is>
          <t>20119208026</t>
        </is>
      </c>
      <c r="B18" s="2" t="inlineStr">
        <is>
          <t>ORGANO_ADMINISTRACION</t>
        </is>
      </c>
      <c r="C18" s="2" t="inlineStr">
        <is>
          <t>1705019</t>
        </is>
      </c>
      <c r="D18" s="2" t="inlineStr">
        <is>
          <t>00460506</t>
        </is>
      </c>
      <c r="E18" s="2" t="inlineStr">
        <is>
          <t>MALAGA CUTIPE JOSE LUIS ANTONIO</t>
        </is>
      </c>
      <c r="F18" s="2" t="inlineStr">
        <is>
          <t>CONSEJO DIRECTIVO</t>
        </is>
      </c>
      <c r="G18" s="2" t="inlineStr">
        <is>
          <t>Vocal</t>
        </is>
      </c>
      <c r="H18" s="2" t="inlineStr">
        <is>
          <t>2018-11-19</t>
        </is>
      </c>
      <c r="I18" s="2" t="inlineStr">
        <is>
          <t>2026-09-20T01:43:21.108Z</t>
        </is>
      </c>
    </row>
    <row r="19">
      <c r="A19" s="2" t="inlineStr">
        <is>
          <t>20119208026</t>
        </is>
      </c>
      <c r="B19" s="2" t="inlineStr">
        <is>
          <t>ORGANO_ADMINISTRACION</t>
        </is>
      </c>
      <c r="C19" s="2" t="inlineStr">
        <is>
          <t>1705020</t>
        </is>
      </c>
      <c r="D19" s="2" t="inlineStr">
        <is>
          <t>41639159</t>
        </is>
      </c>
      <c r="E19" s="2" t="inlineStr">
        <is>
          <t>CUTIPA CAHUANA HAYDE MARITZA</t>
        </is>
      </c>
      <c r="F19" s="2" t="inlineStr">
        <is>
          <t>CONSEJO DIRECTIVO</t>
        </is>
      </c>
      <c r="G19" s="2" t="inlineStr">
        <is>
          <t>Vocal</t>
        </is>
      </c>
      <c r="H19" s="2" t="inlineStr">
        <is>
          <t>2018-11-19</t>
        </is>
      </c>
      <c r="I19" s="2" t="inlineStr">
        <is>
          <t>2026-09-20T01:43:21.108Z</t>
        </is>
      </c>
    </row>
    <row r="20">
      <c r="A20" s="2" t="inlineStr">
        <is>
          <t>20119208026</t>
        </is>
      </c>
      <c r="B20" s="2" t="inlineStr">
        <is>
          <t>REPRESENTANTE</t>
        </is>
      </c>
      <c r="C20" s="2" t="inlineStr">
        <is>
          <t>2102791</t>
        </is>
      </c>
      <c r="D20" s="2" t="inlineStr">
        <is>
          <t>00460975</t>
        </is>
      </c>
      <c r="E20" s="2" t="inlineStr">
        <is>
          <t>MAMANI MAMANI VICTOR</t>
        </is>
      </c>
      <c r="F20" s="2" t="n"/>
      <c r="G20" s="2" t="n"/>
      <c r="H20" s="2" t="n"/>
      <c r="I20" s="2" t="inlineStr">
        <is>
          <t>2026-09-20T01:43:21.108Z</t>
        </is>
      </c>
    </row>
    <row r="21">
      <c r="A21" s="2" t="inlineStr">
        <is>
          <t>20129156083</t>
        </is>
      </c>
      <c r="B21" s="2" t="inlineStr">
        <is>
          <t>ORGANO_ADMINISTRACION</t>
        </is>
      </c>
      <c r="C21" s="2" t="inlineStr">
        <is>
          <t>1120941</t>
        </is>
      </c>
      <c r="D21" s="2" t="inlineStr">
        <is>
          <t>48733389</t>
        </is>
      </c>
      <c r="E21" s="2" t="inlineStr">
        <is>
          <t>ICHACCAYA MANCILLA MICHAEL</t>
        </is>
      </c>
      <c r="F21" s="2" t="inlineStr">
        <is>
          <t>CONSEJO DE ADMINISTRACION</t>
        </is>
      </c>
      <c r="G21" s="2" t="inlineStr">
        <is>
          <t>Vocal</t>
        </is>
      </c>
      <c r="H21" s="2" t="inlineStr">
        <is>
          <t>2016-01-10</t>
        </is>
      </c>
      <c r="I21" s="2" t="inlineStr">
        <is>
          <t>2026-09-20T01:43:21.108Z</t>
        </is>
      </c>
    </row>
    <row r="22">
      <c r="A22" s="2" t="inlineStr">
        <is>
          <t>20129156083</t>
        </is>
      </c>
      <c r="B22" s="2" t="inlineStr">
        <is>
          <t>ORGANO_ADMINISTRACION</t>
        </is>
      </c>
      <c r="C22" s="2" t="inlineStr">
        <is>
          <t>1120942</t>
        </is>
      </c>
      <c r="D22" s="2" t="inlineStr">
        <is>
          <t>28566669</t>
        </is>
      </c>
      <c r="E22" s="2" t="inlineStr">
        <is>
          <t>PEREZ ROBLES VICTOR MARCIANO</t>
        </is>
      </c>
      <c r="F22" s="2" t="inlineStr">
        <is>
          <t>CONSEJO DE ADMINISTRACION</t>
        </is>
      </c>
      <c r="G22" s="2" t="inlineStr">
        <is>
          <t>Vocal</t>
        </is>
      </c>
      <c r="H22" s="2" t="inlineStr">
        <is>
          <t>2016-01-10</t>
        </is>
      </c>
      <c r="I22" s="2" t="inlineStr">
        <is>
          <t>2026-09-20T01:43:21.108Z</t>
        </is>
      </c>
    </row>
    <row r="23">
      <c r="A23" s="2" t="inlineStr">
        <is>
          <t>20129156083</t>
        </is>
      </c>
      <c r="B23" s="2" t="inlineStr">
        <is>
          <t>ORGANO_ADMINISTRACION</t>
        </is>
      </c>
      <c r="C23" s="2" t="inlineStr">
        <is>
          <t>1120943</t>
        </is>
      </c>
      <c r="D23" s="2" t="inlineStr">
        <is>
          <t>28689597</t>
        </is>
      </c>
      <c r="E23" s="2" t="inlineStr">
        <is>
          <t>PARIONA GARCIA GREGORIO</t>
        </is>
      </c>
      <c r="F23" s="2" t="inlineStr">
        <is>
          <t>CONSEJO DE ADMINISTRACION</t>
        </is>
      </c>
      <c r="G23" s="2" t="inlineStr">
        <is>
          <t>Vice Presidente</t>
        </is>
      </c>
      <c r="H23" s="2" t="inlineStr">
        <is>
          <t>2016-01-10</t>
        </is>
      </c>
      <c r="I23" s="2" t="inlineStr">
        <is>
          <t>2026-09-20T01:43:21.108Z</t>
        </is>
      </c>
    </row>
    <row r="24">
      <c r="A24" s="2" t="inlineStr">
        <is>
          <t>20129156083</t>
        </is>
      </c>
      <c r="B24" s="2" t="inlineStr">
        <is>
          <t>ORGANO_ADMINISTRACION</t>
        </is>
      </c>
      <c r="C24" s="2" t="inlineStr">
        <is>
          <t>1120944</t>
        </is>
      </c>
      <c r="D24" s="2" t="inlineStr">
        <is>
          <t>28716642</t>
        </is>
      </c>
      <c r="E24" s="2" t="inlineStr">
        <is>
          <t>MARTINEZ ESCRIBA FELIX</t>
        </is>
      </c>
      <c r="F24" s="2" t="inlineStr">
        <is>
          <t>CONSEJO DE ADMINISTRACION</t>
        </is>
      </c>
      <c r="G24" s="2" t="inlineStr">
        <is>
          <t>Vocal</t>
        </is>
      </c>
      <c r="H24" s="2" t="inlineStr">
        <is>
          <t>2016-01-10</t>
        </is>
      </c>
      <c r="I24" s="2" t="inlineStr">
        <is>
          <t>2026-09-20T01:43:21.108Z</t>
        </is>
      </c>
    </row>
    <row r="25">
      <c r="A25" s="2" t="inlineStr">
        <is>
          <t>20129156083</t>
        </is>
      </c>
      <c r="B25" s="2" t="inlineStr">
        <is>
          <t>ORGANO_ADMINISTRACION</t>
        </is>
      </c>
      <c r="C25" s="2" t="inlineStr">
        <is>
          <t>1120945</t>
        </is>
      </c>
      <c r="D25" s="2" t="inlineStr">
        <is>
          <t>23941803</t>
        </is>
      </c>
      <c r="E25" s="2" t="inlineStr">
        <is>
          <t>HUAMAN SANTA CRUZ BENJAMIN</t>
        </is>
      </c>
      <c r="F25" s="2" t="inlineStr">
        <is>
          <t>CONSEJO DE ADMINISTRACION</t>
        </is>
      </c>
      <c r="G25" s="2" t="inlineStr">
        <is>
          <t>Presidente</t>
        </is>
      </c>
      <c r="H25" s="2" t="inlineStr">
        <is>
          <t>2016-01-10</t>
        </is>
      </c>
      <c r="I25" s="2" t="inlineStr">
        <is>
          <t>2026-09-20T01:43:21.108Z</t>
        </is>
      </c>
    </row>
    <row r="26">
      <c r="A26" s="2" t="inlineStr">
        <is>
          <t>20129156083</t>
        </is>
      </c>
      <c r="B26" s="2" t="inlineStr">
        <is>
          <t>ORGANO_ADMINISTRACION</t>
        </is>
      </c>
      <c r="C26" s="2" t="inlineStr">
        <is>
          <t>1120946</t>
        </is>
      </c>
      <c r="D26" s="2" t="inlineStr">
        <is>
          <t>28200578</t>
        </is>
      </c>
      <c r="E26" s="2" t="inlineStr">
        <is>
          <t>POZO VICAÑA VICTOR</t>
        </is>
      </c>
      <c r="F26" s="2" t="inlineStr">
        <is>
          <t>CONSEJO DE ADMINISTRACION</t>
        </is>
      </c>
      <c r="G26" s="2" t="inlineStr">
        <is>
          <t>Vocal</t>
        </is>
      </c>
      <c r="H26" s="2" t="inlineStr">
        <is>
          <t>2016-01-10</t>
        </is>
      </c>
      <c r="I26" s="2" t="inlineStr">
        <is>
          <t>2026-09-20T01:43:21.108Z</t>
        </is>
      </c>
    </row>
    <row r="27">
      <c r="A27" s="2" t="inlineStr">
        <is>
          <t>20129156083</t>
        </is>
      </c>
      <c r="B27" s="2" t="inlineStr">
        <is>
          <t>ORGANO_ADMINISTRACION</t>
        </is>
      </c>
      <c r="C27" s="2" t="inlineStr">
        <is>
          <t>1120947</t>
        </is>
      </c>
      <c r="D27" s="2" t="inlineStr">
        <is>
          <t>28599276</t>
        </is>
      </c>
      <c r="E27" s="2" t="inlineStr">
        <is>
          <t>VALLADOLIT PAUCAR WILFREDO</t>
        </is>
      </c>
      <c r="F27" s="2" t="inlineStr">
        <is>
          <t>CONSEJO DE ADMINISTRACION</t>
        </is>
      </c>
      <c r="G27" s="2" t="inlineStr">
        <is>
          <t>Secretario</t>
        </is>
      </c>
      <c r="H27" s="2" t="inlineStr">
        <is>
          <t>2016-01-10</t>
        </is>
      </c>
      <c r="I27" s="2" t="inlineStr">
        <is>
          <t>2026-09-20T01:43:21.108Z</t>
        </is>
      </c>
    </row>
    <row r="28">
      <c r="A28" s="2" t="inlineStr">
        <is>
          <t>20129156083</t>
        </is>
      </c>
      <c r="B28" s="2" t="inlineStr">
        <is>
          <t>REPRESENTANTE</t>
        </is>
      </c>
      <c r="C28" s="2" t="inlineStr">
        <is>
          <t>1622499</t>
        </is>
      </c>
      <c r="D28" s="2" t="inlineStr">
        <is>
          <t>28270185</t>
        </is>
      </c>
      <c r="E28" s="2" t="inlineStr">
        <is>
          <t>ZAMALLOA BRAVO HERNAN</t>
        </is>
      </c>
      <c r="F28" s="2" t="n"/>
      <c r="G28" s="2" t="n"/>
      <c r="H28" s="2" t="inlineStr">
        <is>
          <t>2014-06-10</t>
        </is>
      </c>
      <c r="I28" s="2" t="inlineStr">
        <is>
          <t>2026-09-20T01:43:21.108Z</t>
        </is>
      </c>
    </row>
    <row r="29">
      <c r="A29" s="2" t="inlineStr">
        <is>
          <t>20129529530</t>
        </is>
      </c>
      <c r="B29" s="2" t="inlineStr">
        <is>
          <t>ORGANO_ADMINISTRACION</t>
        </is>
      </c>
      <c r="C29" s="2" t="inlineStr">
        <is>
          <t>959593</t>
        </is>
      </c>
      <c r="D29" s="2" t="inlineStr">
        <is>
          <t>20991945</t>
        </is>
      </c>
      <c r="E29" s="2" t="inlineStr">
        <is>
          <t>RODRIGUEZ CUADRADO CARLOS</t>
        </is>
      </c>
      <c r="F29" s="2" t="inlineStr">
        <is>
          <t>CONSEJO DE ADMINISTRACION</t>
        </is>
      </c>
      <c r="G29" s="2" t="inlineStr">
        <is>
          <t>Vocal</t>
        </is>
      </c>
      <c r="H29" s="2" t="inlineStr">
        <is>
          <t>2015-03-29</t>
        </is>
      </c>
      <c r="I29" s="2" t="inlineStr">
        <is>
          <t>2026-09-20T01:43:21.108Z</t>
        </is>
      </c>
    </row>
    <row r="30">
      <c r="A30" s="2" t="inlineStr">
        <is>
          <t>20129529530</t>
        </is>
      </c>
      <c r="B30" s="2" t="inlineStr">
        <is>
          <t>ORGANO_ADMINISTRACION</t>
        </is>
      </c>
      <c r="C30" s="2" t="inlineStr">
        <is>
          <t>959594</t>
        </is>
      </c>
      <c r="D30" s="2" t="inlineStr">
        <is>
          <t>42944894</t>
        </is>
      </c>
      <c r="E30" s="2" t="inlineStr">
        <is>
          <t>GUTARRA MANTARI HECTOR SAMUEL</t>
        </is>
      </c>
      <c r="F30" s="2" t="inlineStr">
        <is>
          <t>CONSEJO DE ADMINISTRACION</t>
        </is>
      </c>
      <c r="G30" s="2" t="inlineStr">
        <is>
          <t>Vocal</t>
        </is>
      </c>
      <c r="H30" s="2" t="inlineStr">
        <is>
          <t>2015-03-29</t>
        </is>
      </c>
      <c r="I30" s="2" t="inlineStr">
        <is>
          <t>2026-09-20T01:43:21.108Z</t>
        </is>
      </c>
    </row>
    <row r="31">
      <c r="A31" s="2" t="inlineStr">
        <is>
          <t>20129529530</t>
        </is>
      </c>
      <c r="B31" s="2" t="inlineStr">
        <is>
          <t>ORGANO_ADMINISTRACION</t>
        </is>
      </c>
      <c r="C31" s="2" t="inlineStr">
        <is>
          <t>959595</t>
        </is>
      </c>
      <c r="D31" s="2" t="inlineStr">
        <is>
          <t>20962770</t>
        </is>
      </c>
      <c r="E31" s="2" t="inlineStr">
        <is>
          <t>MANRIQUE PAYANO MAURELIO AMADO</t>
        </is>
      </c>
      <c r="F31" s="2" t="inlineStr">
        <is>
          <t>CONSEJO DE ADMINISTRACION</t>
        </is>
      </c>
      <c r="G31" s="2" t="inlineStr">
        <is>
          <t>Vice Presidente</t>
        </is>
      </c>
      <c r="H31" s="2" t="inlineStr">
        <is>
          <t>2015-03-29</t>
        </is>
      </c>
      <c r="I31" s="2" t="inlineStr">
        <is>
          <t>2026-09-20T01:43:21.108Z</t>
        </is>
      </c>
    </row>
    <row r="32">
      <c r="A32" s="2" t="inlineStr">
        <is>
          <t>20129529530</t>
        </is>
      </c>
      <c r="B32" s="2" t="inlineStr">
        <is>
          <t>ORGANO_ADMINISTRACION</t>
        </is>
      </c>
      <c r="C32" s="2" t="inlineStr">
        <is>
          <t>959596</t>
        </is>
      </c>
      <c r="D32" s="2" t="inlineStr">
        <is>
          <t>20998116</t>
        </is>
      </c>
      <c r="E32" s="2" t="inlineStr">
        <is>
          <t>PARDO CRISTOBAL GILDA CLELIA</t>
        </is>
      </c>
      <c r="F32" s="2" t="inlineStr">
        <is>
          <t>CONSEJO DE ADMINISTRACION</t>
        </is>
      </c>
      <c r="G32" s="2" t="inlineStr">
        <is>
          <t>Otros</t>
        </is>
      </c>
      <c r="H32" s="2" t="inlineStr">
        <is>
          <t>2015-03-29</t>
        </is>
      </c>
      <c r="I32" s="2" t="inlineStr">
        <is>
          <t>2026-09-20T01:43:21.108Z</t>
        </is>
      </c>
    </row>
    <row r="33">
      <c r="A33" s="2" t="inlineStr">
        <is>
          <t>20129529530</t>
        </is>
      </c>
      <c r="B33" s="2" t="inlineStr">
        <is>
          <t>ORGANO_ADMINISTRACION</t>
        </is>
      </c>
      <c r="C33" s="2" t="inlineStr">
        <is>
          <t>959597</t>
        </is>
      </c>
      <c r="D33" s="2" t="inlineStr">
        <is>
          <t>20968491</t>
        </is>
      </c>
      <c r="E33" s="2" t="inlineStr">
        <is>
          <t>LOYOLA MARTINEZ ROSA ELVIRA</t>
        </is>
      </c>
      <c r="F33" s="2" t="inlineStr">
        <is>
          <t>CONSEJO DE ADMINISTRACION</t>
        </is>
      </c>
      <c r="G33" s="2" t="inlineStr">
        <is>
          <t>Secretario</t>
        </is>
      </c>
      <c r="H33" s="2" t="inlineStr">
        <is>
          <t>2015-03-29</t>
        </is>
      </c>
      <c r="I33" s="2" t="inlineStr">
        <is>
          <t>2026-09-20T01:43:21.108Z</t>
        </is>
      </c>
    </row>
    <row r="34">
      <c r="A34" s="2" t="inlineStr">
        <is>
          <t>20129529530</t>
        </is>
      </c>
      <c r="B34" s="2" t="inlineStr">
        <is>
          <t>ORGANO_ADMINISTRACION</t>
        </is>
      </c>
      <c r="C34" s="2" t="inlineStr">
        <is>
          <t>959598</t>
        </is>
      </c>
      <c r="D34" s="2" t="inlineStr">
        <is>
          <t>21010715</t>
        </is>
      </c>
      <c r="E34" s="2" t="inlineStr">
        <is>
          <t>HUARCAYA HUINCHO AGAPITO</t>
        </is>
      </c>
      <c r="F34" s="2" t="inlineStr">
        <is>
          <t>CONSEJO DE ADMINISTRACION</t>
        </is>
      </c>
      <c r="G34" s="2" t="inlineStr">
        <is>
          <t>Presidente</t>
        </is>
      </c>
      <c r="H34" s="2" t="inlineStr">
        <is>
          <t>2015-03-29</t>
        </is>
      </c>
      <c r="I34" s="2" t="inlineStr">
        <is>
          <t>2026-09-20T01:43:21.108Z</t>
        </is>
      </c>
    </row>
    <row r="35">
      <c r="A35" s="2" t="inlineStr">
        <is>
          <t>20129529530</t>
        </is>
      </c>
      <c r="B35" s="2" t="inlineStr">
        <is>
          <t>ORGANO_ADMINISTRACION</t>
        </is>
      </c>
      <c r="C35" s="2" t="inlineStr">
        <is>
          <t>959599</t>
        </is>
      </c>
      <c r="D35" s="2" t="inlineStr">
        <is>
          <t>41891678</t>
        </is>
      </c>
      <c r="E35" s="2" t="inlineStr">
        <is>
          <t>MANRIQUE HUAMANLAZO PETER ROBINZON</t>
        </is>
      </c>
      <c r="F35" s="2" t="inlineStr">
        <is>
          <t>CONSEJO DE ADMINISTRACION</t>
        </is>
      </c>
      <c r="G35" s="2" t="inlineStr">
        <is>
          <t>Otros</t>
        </is>
      </c>
      <c r="H35" s="2" t="inlineStr">
        <is>
          <t>2015-03-29</t>
        </is>
      </c>
      <c r="I35" s="2" t="inlineStr">
        <is>
          <t>2026-09-20T01:43:21.108Z</t>
        </is>
      </c>
    </row>
    <row r="36">
      <c r="A36" s="2" t="inlineStr">
        <is>
          <t>20129529530</t>
        </is>
      </c>
      <c r="B36" s="2" t="inlineStr">
        <is>
          <t>REPRESENTANTE</t>
        </is>
      </c>
      <c r="C36" s="2" t="inlineStr">
        <is>
          <t>1499760</t>
        </is>
      </c>
      <c r="D36" s="2" t="inlineStr">
        <is>
          <t>42793422</t>
        </is>
      </c>
      <c r="E36" s="2" t="inlineStr">
        <is>
          <t>AYALA LOMBARDI JOSEPH OSCAR JOHNNATAN</t>
        </is>
      </c>
      <c r="F36" s="2" t="n"/>
      <c r="G36" s="2" t="n"/>
      <c r="H36" s="2" t="inlineStr">
        <is>
          <t>2015-06-06</t>
        </is>
      </c>
      <c r="I36" s="2" t="inlineStr">
        <is>
          <t>2026-09-20T01:43:21.108Z</t>
        </is>
      </c>
    </row>
    <row r="37">
      <c r="A37" s="2" t="inlineStr">
        <is>
          <t>20132505455</t>
        </is>
      </c>
      <c r="B37" s="2" t="inlineStr">
        <is>
          <t>ORGANO_ADMINISTRACION</t>
        </is>
      </c>
      <c r="C37" s="2" t="inlineStr">
        <is>
          <t>1492179</t>
        </is>
      </c>
      <c r="D37" s="2" t="inlineStr">
        <is>
          <t>24941660</t>
        </is>
      </c>
      <c r="E37" s="2" t="inlineStr">
        <is>
          <t>santa cruz muñoz jose</t>
        </is>
      </c>
      <c r="F37" s="2" t="inlineStr">
        <is>
          <t>CONSEJO DE ADMINISTRACION</t>
        </is>
      </c>
      <c r="G37" s="2" t="inlineStr">
        <is>
          <t>Vice Presidente</t>
        </is>
      </c>
      <c r="H37" s="2" t="inlineStr">
        <is>
          <t>2018-03-31</t>
        </is>
      </c>
      <c r="I37" s="2" t="inlineStr">
        <is>
          <t>2026-09-20T01:43:21.108Z</t>
        </is>
      </c>
    </row>
    <row r="38">
      <c r="A38" s="2" t="inlineStr">
        <is>
          <t>20132505455</t>
        </is>
      </c>
      <c r="B38" s="2" t="inlineStr">
        <is>
          <t>ORGANO_ADMINISTRACION</t>
        </is>
      </c>
      <c r="C38" s="2" t="inlineStr">
        <is>
          <t>1492180</t>
        </is>
      </c>
      <c r="D38" s="2" t="inlineStr">
        <is>
          <t>24954283</t>
        </is>
      </c>
      <c r="E38" s="2" t="inlineStr">
        <is>
          <t>alfaro sanchezpaulino</t>
        </is>
      </c>
      <c r="F38" s="2" t="inlineStr">
        <is>
          <t>CONSEJO DE ADMINISTRACION</t>
        </is>
      </c>
      <c r="G38" s="2" t="inlineStr">
        <is>
          <t>Secretario</t>
        </is>
      </c>
      <c r="H38" s="2" t="inlineStr">
        <is>
          <t>2018-03-31</t>
        </is>
      </c>
      <c r="I38" s="2" t="inlineStr">
        <is>
          <t>2026-09-20T01:43:21.108Z</t>
        </is>
      </c>
    </row>
    <row r="39">
      <c r="A39" s="2" t="inlineStr">
        <is>
          <t>20132505455</t>
        </is>
      </c>
      <c r="B39" s="2" t="inlineStr">
        <is>
          <t>ORGANO_ADMINISTRACION</t>
        </is>
      </c>
      <c r="C39" s="2" t="inlineStr">
        <is>
          <t>1492181</t>
        </is>
      </c>
      <c r="D39" s="2" t="inlineStr">
        <is>
          <t>23903510</t>
        </is>
      </c>
      <c r="E39" s="2" t="inlineStr">
        <is>
          <t>mora candia walter</t>
        </is>
      </c>
      <c r="F39" s="2" t="inlineStr">
        <is>
          <t>CONSEJO DE ADMINISTRACION</t>
        </is>
      </c>
      <c r="G39" s="2" t="inlineStr">
        <is>
          <t>Presidente</t>
        </is>
      </c>
      <c r="H39" s="2" t="inlineStr">
        <is>
          <t>2018-03-31</t>
        </is>
      </c>
      <c r="I39" s="2" t="inlineStr">
        <is>
          <t>2026-09-20T01:43:21.108Z</t>
        </is>
      </c>
    </row>
    <row r="40">
      <c r="A40" s="2" t="inlineStr">
        <is>
          <t>20132505455</t>
        </is>
      </c>
      <c r="B40" s="2" t="inlineStr">
        <is>
          <t>ORGANO_ADMINISTRACION</t>
        </is>
      </c>
      <c r="C40" s="2" t="inlineStr">
        <is>
          <t>1492182</t>
        </is>
      </c>
      <c r="D40" s="2" t="inlineStr">
        <is>
          <t>25199343</t>
        </is>
      </c>
      <c r="E40" s="2" t="inlineStr">
        <is>
          <t>HUISA HUARCAYA JOSEFINA</t>
        </is>
      </c>
      <c r="F40" s="2" t="inlineStr">
        <is>
          <t>CONSEJO DE ADMINISTRACION</t>
        </is>
      </c>
      <c r="G40" s="2" t="inlineStr">
        <is>
          <t>Vocal</t>
        </is>
      </c>
      <c r="H40" s="2" t="inlineStr">
        <is>
          <t>2018-03-31</t>
        </is>
      </c>
      <c r="I40" s="2" t="inlineStr">
        <is>
          <t>2026-09-20T01:43:21.108Z</t>
        </is>
      </c>
    </row>
    <row r="41">
      <c r="A41" s="2" t="inlineStr">
        <is>
          <t>20132505455</t>
        </is>
      </c>
      <c r="B41" s="2" t="inlineStr">
        <is>
          <t>ORGANO_ADMINISTRACION</t>
        </is>
      </c>
      <c r="C41" s="2" t="inlineStr">
        <is>
          <t>1492183</t>
        </is>
      </c>
      <c r="D41" s="2" t="inlineStr">
        <is>
          <t>24953397</t>
        </is>
      </c>
      <c r="E41" s="2" t="inlineStr">
        <is>
          <t>BACA CACERES JULIO</t>
        </is>
      </c>
      <c r="F41" s="2" t="inlineStr">
        <is>
          <t>CONSEJO DE ADMINISTRACION</t>
        </is>
      </c>
      <c r="G41" s="2" t="inlineStr">
        <is>
          <t>Vocal</t>
        </is>
      </c>
      <c r="H41" s="2" t="inlineStr">
        <is>
          <t>2018-03-31</t>
        </is>
      </c>
      <c r="I41" s="2" t="inlineStr">
        <is>
          <t>2026-09-20T01:43:21.108Z</t>
        </is>
      </c>
    </row>
    <row r="42">
      <c r="A42" s="2" t="inlineStr">
        <is>
          <t>20132505455</t>
        </is>
      </c>
      <c r="B42" s="2" t="inlineStr">
        <is>
          <t>REPRESENTANTE</t>
        </is>
      </c>
      <c r="C42" s="2" t="inlineStr">
        <is>
          <t>1921378</t>
        </is>
      </c>
      <c r="D42" s="2" t="inlineStr">
        <is>
          <t>23861150</t>
        </is>
      </c>
      <c r="E42" s="2" t="inlineStr">
        <is>
          <t>GIBAJA CRUZ YOLANDA</t>
        </is>
      </c>
      <c r="F42" s="2" t="n"/>
      <c r="G42" s="2" t="n"/>
      <c r="H42" s="2" t="inlineStr">
        <is>
          <t>2016-05-05</t>
        </is>
      </c>
      <c r="I42" s="2" t="inlineStr">
        <is>
          <t>2026-09-20T01:43:21.108Z</t>
        </is>
      </c>
    </row>
    <row r="43">
      <c r="A43" s="2" t="inlineStr">
        <is>
          <t>20132509795</t>
        </is>
      </c>
      <c r="B43" s="2" t="inlineStr">
        <is>
          <t>ORGANO_ADMINISTRACION</t>
        </is>
      </c>
      <c r="C43" s="2" t="inlineStr">
        <is>
          <t>1479672</t>
        </is>
      </c>
      <c r="D43" s="2" t="inlineStr">
        <is>
          <t>24994362</t>
        </is>
      </c>
      <c r="E43" s="2" t="inlineStr">
        <is>
          <t>PEZO TTUPA PERCY</t>
        </is>
      </c>
      <c r="F43" s="2" t="inlineStr">
        <is>
          <t>CONSEJO DE ADMINISTRACION</t>
        </is>
      </c>
      <c r="G43" s="2" t="inlineStr">
        <is>
          <t>Presidente</t>
        </is>
      </c>
      <c r="H43" s="2" t="inlineStr">
        <is>
          <t>2018-04-07</t>
        </is>
      </c>
      <c r="I43" s="2" t="inlineStr">
        <is>
          <t>2026-09-20T01:43:21.108Z</t>
        </is>
      </c>
    </row>
    <row r="44">
      <c r="A44" s="2" t="inlineStr">
        <is>
          <t>20132509795</t>
        </is>
      </c>
      <c r="B44" s="2" t="inlineStr">
        <is>
          <t>ORGANO_ADMINISTRACION</t>
        </is>
      </c>
      <c r="C44" s="2" t="inlineStr">
        <is>
          <t>1479673</t>
        </is>
      </c>
      <c r="D44" s="2" t="inlineStr">
        <is>
          <t>24475109</t>
        </is>
      </c>
      <c r="E44" s="2" t="inlineStr">
        <is>
          <t>ROMERO CARBAJAL CAUDIO</t>
        </is>
      </c>
      <c r="F44" s="2" t="inlineStr">
        <is>
          <t>CONSEJO DE ADMINISTRACION</t>
        </is>
      </c>
      <c r="G44" s="2" t="inlineStr">
        <is>
          <t>Vice Presidente</t>
        </is>
      </c>
      <c r="H44" s="2" t="inlineStr">
        <is>
          <t>2018-04-07</t>
        </is>
      </c>
      <c r="I44" s="2" t="inlineStr">
        <is>
          <t>2026-09-20T01:43:21.108Z</t>
        </is>
      </c>
    </row>
    <row r="45">
      <c r="A45" s="2" t="inlineStr">
        <is>
          <t>20132509795</t>
        </is>
      </c>
      <c r="B45" s="2" t="inlineStr">
        <is>
          <t>ORGANO_ADMINISTRACION</t>
        </is>
      </c>
      <c r="C45" s="2" t="inlineStr">
        <is>
          <t>1479674</t>
        </is>
      </c>
      <c r="D45" s="2" t="inlineStr">
        <is>
          <t>40259696</t>
        </is>
      </c>
      <c r="E45" s="2" t="inlineStr">
        <is>
          <t>CONDORI ESPINOZA HILDA</t>
        </is>
      </c>
      <c r="F45" s="2" t="inlineStr">
        <is>
          <t>CONSEJO DE ADMINISTRACION</t>
        </is>
      </c>
      <c r="G45" s="2" t="inlineStr">
        <is>
          <t>Vocal</t>
        </is>
      </c>
      <c r="H45" s="2" t="inlineStr">
        <is>
          <t>2018-04-07</t>
        </is>
      </c>
      <c r="I45" s="2" t="inlineStr">
        <is>
          <t>2026-09-20T01:43:21.108Z</t>
        </is>
      </c>
    </row>
    <row r="46">
      <c r="A46" s="2" t="inlineStr">
        <is>
          <t>20132509795</t>
        </is>
      </c>
      <c r="B46" s="2" t="inlineStr">
        <is>
          <t>ORGANO_ADMINISTRACION</t>
        </is>
      </c>
      <c r="C46" s="2" t="inlineStr">
        <is>
          <t>1479675</t>
        </is>
      </c>
      <c r="D46" s="2" t="inlineStr">
        <is>
          <t>23936595</t>
        </is>
      </c>
      <c r="E46" s="2" t="inlineStr">
        <is>
          <t>lizarraga avendaño hilarion</t>
        </is>
      </c>
      <c r="F46" s="2" t="inlineStr">
        <is>
          <t>CONSEJO DE ADMINISTRACION</t>
        </is>
      </c>
      <c r="G46" s="2" t="inlineStr">
        <is>
          <t>Vocal</t>
        </is>
      </c>
      <c r="H46" s="2" t="inlineStr">
        <is>
          <t>2018-04-07</t>
        </is>
      </c>
      <c r="I46" s="2" t="inlineStr">
        <is>
          <t>2026-09-20T01:43:21.108Z</t>
        </is>
      </c>
    </row>
    <row r="47">
      <c r="A47" s="2" t="inlineStr">
        <is>
          <t>20132509795</t>
        </is>
      </c>
      <c r="B47" s="2" t="inlineStr">
        <is>
          <t>ORGANO_ADMINISTRACION</t>
        </is>
      </c>
      <c r="C47" s="2" t="inlineStr">
        <is>
          <t>1479676</t>
        </is>
      </c>
      <c r="D47" s="2" t="inlineStr">
        <is>
          <t>24985465</t>
        </is>
      </c>
      <c r="E47" s="2" t="inlineStr">
        <is>
          <t>ALLENDE VILLAVIVENCIO AUGUSTO</t>
        </is>
      </c>
      <c r="F47" s="2" t="inlineStr">
        <is>
          <t>CONSEJO DE ADMINISTRACION</t>
        </is>
      </c>
      <c r="G47" s="2" t="inlineStr">
        <is>
          <t>Otros</t>
        </is>
      </c>
      <c r="H47" s="2" t="inlineStr">
        <is>
          <t>2018-04-07</t>
        </is>
      </c>
      <c r="I47" s="2" t="inlineStr">
        <is>
          <t>2026-09-20T01:43:21.108Z</t>
        </is>
      </c>
    </row>
    <row r="48">
      <c r="A48" s="2" t="inlineStr">
        <is>
          <t>20132509795</t>
        </is>
      </c>
      <c r="B48" s="2" t="inlineStr">
        <is>
          <t>ORGANO_ADMINISTRACION</t>
        </is>
      </c>
      <c r="C48" s="2" t="inlineStr">
        <is>
          <t>1479677</t>
        </is>
      </c>
      <c r="D48" s="2" t="inlineStr">
        <is>
          <t>24970066</t>
        </is>
      </c>
      <c r="E48" s="2" t="inlineStr">
        <is>
          <t>condori rojas evangelino</t>
        </is>
      </c>
      <c r="F48" s="2" t="inlineStr">
        <is>
          <t>CONSEJO DE ADMINISTRACION</t>
        </is>
      </c>
      <c r="G48" s="2" t="inlineStr">
        <is>
          <t>Secretario</t>
        </is>
      </c>
      <c r="H48" s="2" t="inlineStr">
        <is>
          <t>2018-04-07</t>
        </is>
      </c>
      <c r="I48" s="2" t="inlineStr">
        <is>
          <t>2026-09-20T01:43:21.108Z</t>
        </is>
      </c>
    </row>
    <row r="49">
      <c r="A49" s="2" t="inlineStr">
        <is>
          <t>20132509795</t>
        </is>
      </c>
      <c r="B49" s="2" t="inlineStr">
        <is>
          <t>ORGANO_ADMINISTRACION</t>
        </is>
      </c>
      <c r="C49" s="2" t="inlineStr">
        <is>
          <t>1479678</t>
        </is>
      </c>
      <c r="D49" s="2" t="inlineStr">
        <is>
          <t>23972044</t>
        </is>
      </c>
      <c r="E49" s="2" t="inlineStr">
        <is>
          <t>MOSCOSO CONDORI WENSESLAO</t>
        </is>
      </c>
      <c r="F49" s="2" t="inlineStr">
        <is>
          <t>CONSEJO DE ADMINISTRACION</t>
        </is>
      </c>
      <c r="G49" s="2" t="inlineStr">
        <is>
          <t>Otros</t>
        </is>
      </c>
      <c r="H49" s="2" t="inlineStr">
        <is>
          <t>2018-04-07</t>
        </is>
      </c>
      <c r="I49" s="2" t="inlineStr">
        <is>
          <t>2026-09-20T01:43:21.108Z</t>
        </is>
      </c>
    </row>
    <row r="50">
      <c r="A50" s="2" t="inlineStr">
        <is>
          <t>20132509795</t>
        </is>
      </c>
      <c r="B50" s="2" t="inlineStr">
        <is>
          <t>REPRESENTANTE</t>
        </is>
      </c>
      <c r="C50" s="2" t="inlineStr">
        <is>
          <t>1911312</t>
        </is>
      </c>
      <c r="D50" s="2" t="inlineStr">
        <is>
          <t>23977719</t>
        </is>
      </c>
      <c r="E50" s="2" t="inlineStr">
        <is>
          <t>HERRERA PAULLO LEONID</t>
        </is>
      </c>
      <c r="F50" s="2" t="n"/>
      <c r="G50" s="2" t="n"/>
      <c r="H50" s="2" t="inlineStr">
        <is>
          <t>2006-04-30</t>
        </is>
      </c>
      <c r="I50" s="2" t="inlineStr">
        <is>
          <t>2026-09-20T01:43:21.108Z</t>
        </is>
      </c>
    </row>
    <row r="51">
      <c r="A51" s="2" t="inlineStr">
        <is>
          <t>20132509876</t>
        </is>
      </c>
      <c r="B51" s="2" t="inlineStr">
        <is>
          <t>ORGANO_ADMINISTRACION</t>
        </is>
      </c>
      <c r="C51" s="2" t="inlineStr">
        <is>
          <t>1260846</t>
        </is>
      </c>
      <c r="D51" s="2" t="inlineStr">
        <is>
          <t>24969291</t>
        </is>
      </c>
      <c r="E51" s="2" t="inlineStr">
        <is>
          <t>huaman delgado silvestre</t>
        </is>
      </c>
      <c r="F51" s="2" t="inlineStr">
        <is>
          <t>CONSEJO DE ADMINISTRACION</t>
        </is>
      </c>
      <c r="G51" s="2" t="inlineStr">
        <is>
          <t>Presidente</t>
        </is>
      </c>
      <c r="H51" s="2" t="inlineStr">
        <is>
          <t>2016-04-16</t>
        </is>
      </c>
      <c r="I51" s="2" t="inlineStr">
        <is>
          <t>2026-09-20T01:43:21.108Z</t>
        </is>
      </c>
    </row>
    <row r="52">
      <c r="A52" s="2" t="inlineStr">
        <is>
          <t>20132509876</t>
        </is>
      </c>
      <c r="B52" s="2" t="inlineStr">
        <is>
          <t>ORGANO_ADMINISTRACION</t>
        </is>
      </c>
      <c r="C52" s="2" t="inlineStr">
        <is>
          <t>1260847</t>
        </is>
      </c>
      <c r="D52" s="2" t="inlineStr">
        <is>
          <t>24968616</t>
        </is>
      </c>
      <c r="E52" s="2" t="inlineStr">
        <is>
          <t>gonzales illpa encarnacion</t>
        </is>
      </c>
      <c r="F52" s="2" t="inlineStr">
        <is>
          <t>CONSEJO DE ADMINISTRACION</t>
        </is>
      </c>
      <c r="G52" s="2" t="inlineStr">
        <is>
          <t>Vocal</t>
        </is>
      </c>
      <c r="H52" s="2" t="inlineStr">
        <is>
          <t>2016-04-16</t>
        </is>
      </c>
      <c r="I52" s="2" t="inlineStr">
        <is>
          <t>2026-09-20T01:43:21.108Z</t>
        </is>
      </c>
    </row>
    <row r="53">
      <c r="A53" s="2" t="inlineStr">
        <is>
          <t>20132509876</t>
        </is>
      </c>
      <c r="B53" s="2" t="inlineStr">
        <is>
          <t>ORGANO_ADMINISTRACION</t>
        </is>
      </c>
      <c r="C53" s="2" t="inlineStr">
        <is>
          <t>1260848</t>
        </is>
      </c>
      <c r="D53" s="2" t="inlineStr">
        <is>
          <t>24968954</t>
        </is>
      </c>
      <c r="E53" s="2" t="inlineStr">
        <is>
          <t>VITORINO ORUE CELEDONIA</t>
        </is>
      </c>
      <c r="F53" s="2" t="inlineStr">
        <is>
          <t>CONSEJO DE ADMINISTRACION</t>
        </is>
      </c>
      <c r="G53" s="2" t="inlineStr">
        <is>
          <t>Vice Presidente</t>
        </is>
      </c>
      <c r="H53" s="2" t="inlineStr">
        <is>
          <t>2016-04-16</t>
        </is>
      </c>
      <c r="I53" s="2" t="inlineStr">
        <is>
          <t>2026-09-20T01:43:21.108Z</t>
        </is>
      </c>
    </row>
    <row r="54">
      <c r="A54" s="2" t="inlineStr">
        <is>
          <t>20132509876</t>
        </is>
      </c>
      <c r="B54" s="2" t="inlineStr">
        <is>
          <t>ORGANO_ADMINISTRACION</t>
        </is>
      </c>
      <c r="C54" s="2" t="inlineStr">
        <is>
          <t>1260849</t>
        </is>
      </c>
      <c r="D54" s="2" t="inlineStr">
        <is>
          <t>24954751</t>
        </is>
      </c>
      <c r="E54" s="2" t="inlineStr">
        <is>
          <t>QUINTANILLA MUÑIZ LEONIDAS</t>
        </is>
      </c>
      <c r="F54" s="2" t="inlineStr">
        <is>
          <t>CONSEJO DE ADMINISTRACION</t>
        </is>
      </c>
      <c r="G54" s="2" t="inlineStr">
        <is>
          <t>Secretario</t>
        </is>
      </c>
      <c r="H54" s="2" t="inlineStr">
        <is>
          <t>2016-04-16</t>
        </is>
      </c>
      <c r="I54" s="2" t="inlineStr">
        <is>
          <t>2026-09-20T01:43:21.108Z</t>
        </is>
      </c>
    </row>
    <row r="55">
      <c r="A55" s="2" t="inlineStr">
        <is>
          <t>20132509876</t>
        </is>
      </c>
      <c r="B55" s="2" t="inlineStr">
        <is>
          <t>ORGANO_ADMINISTRACION</t>
        </is>
      </c>
      <c r="C55" s="2" t="inlineStr">
        <is>
          <t>1260850</t>
        </is>
      </c>
      <c r="D55" s="2" t="inlineStr">
        <is>
          <t>24966814</t>
        </is>
      </c>
      <c r="E55" s="2" t="inlineStr">
        <is>
          <t>FIGUEROA GUEVARA ROGELIA</t>
        </is>
      </c>
      <c r="F55" s="2" t="inlineStr">
        <is>
          <t>CONSEJO DE ADMINISTRACION</t>
        </is>
      </c>
      <c r="G55" s="2" t="inlineStr">
        <is>
          <t>Vocal</t>
        </is>
      </c>
      <c r="H55" s="2" t="inlineStr">
        <is>
          <t>2016-04-16</t>
        </is>
      </c>
      <c r="I55" s="2" t="inlineStr">
        <is>
          <t>2026-09-20T01:43:21.108Z</t>
        </is>
      </c>
    </row>
    <row r="56">
      <c r="A56" s="2" t="inlineStr">
        <is>
          <t>20132509876</t>
        </is>
      </c>
      <c r="B56" s="2" t="inlineStr">
        <is>
          <t>REPRESENTANTE</t>
        </is>
      </c>
      <c r="C56" s="2" t="inlineStr">
        <is>
          <t>1732780</t>
        </is>
      </c>
      <c r="D56" s="2" t="inlineStr">
        <is>
          <t>23971703</t>
        </is>
      </c>
      <c r="E56" s="2" t="inlineStr">
        <is>
          <t>PIMENTEL CONDORI LUDGARDO</t>
        </is>
      </c>
      <c r="F56" s="2" t="n"/>
      <c r="G56" s="2" t="n"/>
      <c r="H56" s="2" t="inlineStr">
        <is>
          <t>2016-06-09</t>
        </is>
      </c>
      <c r="I56" s="2" t="inlineStr">
        <is>
          <t>2026-09-20T01:43:21.108Z</t>
        </is>
      </c>
    </row>
    <row r="57">
      <c r="A57" s="2" t="inlineStr">
        <is>
          <t>20132517119</t>
        </is>
      </c>
      <c r="B57" s="2" t="inlineStr">
        <is>
          <t>ORGANO_ADMINISTRACION</t>
        </is>
      </c>
      <c r="C57" s="2" t="inlineStr">
        <is>
          <t>1336916</t>
        </is>
      </c>
      <c r="D57" s="2" t="inlineStr">
        <is>
          <t>24940699</t>
        </is>
      </c>
      <c r="E57" s="2" t="inlineStr">
        <is>
          <t>VALDEZ VALENCIA REMIGIO</t>
        </is>
      </c>
      <c r="F57" s="2" t="inlineStr">
        <is>
          <t>CONSEJO DE ADMINISTRACION</t>
        </is>
      </c>
      <c r="G57" s="2" t="inlineStr">
        <is>
          <t>Presidente</t>
        </is>
      </c>
      <c r="H57" s="2" t="inlineStr">
        <is>
          <t>2016-05-29</t>
        </is>
      </c>
      <c r="I57" s="2" t="inlineStr">
        <is>
          <t>2026-09-20T01:43:21.108Z</t>
        </is>
      </c>
    </row>
    <row r="58">
      <c r="A58" s="2" t="inlineStr">
        <is>
          <t>20132517119</t>
        </is>
      </c>
      <c r="B58" s="2" t="inlineStr">
        <is>
          <t>ORGANO_ADMINISTRACION</t>
        </is>
      </c>
      <c r="C58" s="2" t="inlineStr">
        <is>
          <t>1336917</t>
        </is>
      </c>
      <c r="D58" s="2" t="inlineStr">
        <is>
          <t>24949238</t>
        </is>
      </c>
      <c r="E58" s="2" t="inlineStr">
        <is>
          <t>PEDRAZA HUAMAN CIRILO SEGUNDO</t>
        </is>
      </c>
      <c r="F58" s="2" t="inlineStr">
        <is>
          <t>CONSEJO DE ADMINISTRACION</t>
        </is>
      </c>
      <c r="G58" s="2" t="inlineStr">
        <is>
          <t>Vice Presidente</t>
        </is>
      </c>
      <c r="H58" s="2" t="inlineStr">
        <is>
          <t>2016-05-29</t>
        </is>
      </c>
      <c r="I58" s="2" t="inlineStr">
        <is>
          <t>2026-09-20T01:43:21.108Z</t>
        </is>
      </c>
    </row>
    <row r="59">
      <c r="A59" s="2" t="inlineStr">
        <is>
          <t>20132517119</t>
        </is>
      </c>
      <c r="B59" s="2" t="inlineStr">
        <is>
          <t>ORGANO_ADMINISTRACION</t>
        </is>
      </c>
      <c r="C59" s="2" t="inlineStr">
        <is>
          <t>1336918</t>
        </is>
      </c>
      <c r="D59" s="2" t="inlineStr">
        <is>
          <t>24946819</t>
        </is>
      </c>
      <c r="E59" s="2" t="inlineStr">
        <is>
          <t>CUELLAR DE MUÑOZ ROSA</t>
        </is>
      </c>
      <c r="F59" s="2" t="inlineStr">
        <is>
          <t>CONSEJO DE ADMINISTRACION</t>
        </is>
      </c>
      <c r="G59" s="2" t="inlineStr">
        <is>
          <t>Secretario</t>
        </is>
      </c>
      <c r="H59" s="2" t="inlineStr">
        <is>
          <t>2016-05-29</t>
        </is>
      </c>
      <c r="I59" s="2" t="inlineStr">
        <is>
          <t>2026-09-20T01:43:21.108Z</t>
        </is>
      </c>
    </row>
    <row r="60">
      <c r="A60" s="2" t="inlineStr">
        <is>
          <t>20132517119</t>
        </is>
      </c>
      <c r="B60" s="2" t="inlineStr">
        <is>
          <t>ORGANO_ADMINISTRACION</t>
        </is>
      </c>
      <c r="C60" s="2" t="inlineStr">
        <is>
          <t>1336919</t>
        </is>
      </c>
      <c r="D60" s="2" t="inlineStr">
        <is>
          <t>24960268</t>
        </is>
      </c>
      <c r="E60" s="2" t="inlineStr">
        <is>
          <t>OLIVERA GUTIERREZ FROILAN</t>
        </is>
      </c>
      <c r="F60" s="2" t="inlineStr">
        <is>
          <t>CONSEJO DE ADMINISTRACION</t>
        </is>
      </c>
      <c r="G60" s="2" t="inlineStr">
        <is>
          <t>Vocal</t>
        </is>
      </c>
      <c r="H60" s="2" t="inlineStr">
        <is>
          <t>2016-05-29</t>
        </is>
      </c>
      <c r="I60" s="2" t="inlineStr">
        <is>
          <t>2026-09-20T01:43:21.108Z</t>
        </is>
      </c>
    </row>
    <row r="61">
      <c r="A61" s="2" t="inlineStr">
        <is>
          <t>20132517119</t>
        </is>
      </c>
      <c r="B61" s="2" t="inlineStr">
        <is>
          <t>ORGANO_ADMINISTRACION</t>
        </is>
      </c>
      <c r="C61" s="2" t="inlineStr">
        <is>
          <t>1336920</t>
        </is>
      </c>
      <c r="D61" s="2" t="inlineStr">
        <is>
          <t>24944338</t>
        </is>
      </c>
      <c r="E61" s="2" t="inlineStr">
        <is>
          <t>MORVELI HUILLCA JOSE</t>
        </is>
      </c>
      <c r="F61" s="2" t="inlineStr">
        <is>
          <t>CONSEJO DE ADMINISTRACION</t>
        </is>
      </c>
      <c r="G61" s="2" t="inlineStr">
        <is>
          <t>Vocal</t>
        </is>
      </c>
      <c r="H61" s="2" t="inlineStr">
        <is>
          <t>2016-05-29</t>
        </is>
      </c>
      <c r="I61" s="2" t="inlineStr">
        <is>
          <t>2026-09-20T01:43:21.108Z</t>
        </is>
      </c>
    </row>
    <row r="62">
      <c r="A62" s="2" t="inlineStr">
        <is>
          <t>20132517119</t>
        </is>
      </c>
      <c r="B62" s="2" t="inlineStr">
        <is>
          <t>REPRESENTANTE</t>
        </is>
      </c>
      <c r="C62" s="2" t="inlineStr">
        <is>
          <t>1793753</t>
        </is>
      </c>
      <c r="D62" s="2" t="inlineStr">
        <is>
          <t>41017784</t>
        </is>
      </c>
      <c r="E62" s="2" t="inlineStr">
        <is>
          <t>JOHN ERIC MOLINA HERRERA</t>
        </is>
      </c>
      <c r="F62" s="2" t="n"/>
      <c r="G62" s="2" t="n"/>
      <c r="H62" s="2" t="inlineStr">
        <is>
          <t>2017-03-28</t>
        </is>
      </c>
      <c r="I62" s="2" t="inlineStr">
        <is>
          <t>2026-09-20T01:43:21.108Z</t>
        </is>
      </c>
    </row>
    <row r="63">
      <c r="A63" s="2" t="inlineStr">
        <is>
          <t>20136201132</t>
        </is>
      </c>
      <c r="B63" s="2" t="inlineStr">
        <is>
          <t>ORGANO_ADMINISTRACION</t>
        </is>
      </c>
      <c r="C63" s="2" t="inlineStr">
        <is>
          <t>1839238</t>
        </is>
      </c>
      <c r="D63" s="2" t="inlineStr">
        <is>
          <t>40744767</t>
        </is>
      </c>
      <c r="E63" s="2" t="inlineStr">
        <is>
          <t>CIRILO QUISPE ILLA</t>
        </is>
      </c>
      <c r="F63" s="2" t="inlineStr">
        <is>
          <t>CONSEJO DE ADMINISTRACION</t>
        </is>
      </c>
      <c r="G63" s="2" t="inlineStr">
        <is>
          <t>Presidente</t>
        </is>
      </c>
      <c r="H63" s="2" t="inlineStr">
        <is>
          <t>2019-04-16</t>
        </is>
      </c>
      <c r="I63" s="2" t="inlineStr">
        <is>
          <t>2026-09-20T01:43:21.108Z</t>
        </is>
      </c>
    </row>
    <row r="64">
      <c r="A64" s="2" t="inlineStr">
        <is>
          <t>20136201132</t>
        </is>
      </c>
      <c r="B64" s="2" t="inlineStr">
        <is>
          <t>ORGANO_ADMINISTRACION</t>
        </is>
      </c>
      <c r="C64" s="2" t="inlineStr">
        <is>
          <t>1839239</t>
        </is>
      </c>
      <c r="D64" s="2" t="inlineStr">
        <is>
          <t>24970200</t>
        </is>
      </c>
      <c r="E64" s="2" t="inlineStr">
        <is>
          <t>JAVIER CONDORI RAMOS</t>
        </is>
      </c>
      <c r="F64" s="2" t="inlineStr">
        <is>
          <t>CONSEJO DE ADMINISTRACION</t>
        </is>
      </c>
      <c r="G64" s="2" t="inlineStr">
        <is>
          <t>Vice Presidente</t>
        </is>
      </c>
      <c r="H64" s="2" t="inlineStr">
        <is>
          <t>2019-04-16</t>
        </is>
      </c>
      <c r="I64" s="2" t="inlineStr">
        <is>
          <t>2026-09-20T01:43:21.108Z</t>
        </is>
      </c>
    </row>
    <row r="65">
      <c r="A65" s="2" t="inlineStr">
        <is>
          <t>20136201132</t>
        </is>
      </c>
      <c r="B65" s="2" t="inlineStr">
        <is>
          <t>ORGANO_ADMINISTRACION</t>
        </is>
      </c>
      <c r="C65" s="2" t="inlineStr">
        <is>
          <t>1839240</t>
        </is>
      </c>
      <c r="D65" s="2" t="inlineStr">
        <is>
          <t>42543315</t>
        </is>
      </c>
      <c r="E65" s="2" t="inlineStr">
        <is>
          <t>RONALD  ESCOBEDO GAMARRA</t>
        </is>
      </c>
      <c r="F65" s="2" t="inlineStr">
        <is>
          <t>CONSEJO DE ADMINISTRACION</t>
        </is>
      </c>
      <c r="G65" s="2" t="inlineStr">
        <is>
          <t>Secretario</t>
        </is>
      </c>
      <c r="H65" s="2" t="inlineStr">
        <is>
          <t>2019-04-16</t>
        </is>
      </c>
      <c r="I65" s="2" t="inlineStr">
        <is>
          <t>2026-09-20T01:43:21.108Z</t>
        </is>
      </c>
    </row>
    <row r="66">
      <c r="A66" s="2" t="inlineStr">
        <is>
          <t>20136201132</t>
        </is>
      </c>
      <c r="B66" s="2" t="inlineStr">
        <is>
          <t>ORGANO_ADMINISTRACION</t>
        </is>
      </c>
      <c r="C66" s="2" t="inlineStr">
        <is>
          <t>1839241</t>
        </is>
      </c>
      <c r="D66" s="2" t="inlineStr">
        <is>
          <t>24980955</t>
        </is>
      </c>
      <c r="E66" s="2" t="inlineStr">
        <is>
          <t>LEONCIA CUADROS CHAHUAYO</t>
        </is>
      </c>
      <c r="F66" s="2" t="inlineStr">
        <is>
          <t>CONSEJO DE ADMINISTRACION</t>
        </is>
      </c>
      <c r="G66" s="2" t="inlineStr">
        <is>
          <t>Vocal</t>
        </is>
      </c>
      <c r="H66" s="2" t="inlineStr">
        <is>
          <t>2019-04-16</t>
        </is>
      </c>
      <c r="I66" s="2" t="inlineStr">
        <is>
          <t>2026-09-20T01:43:21.108Z</t>
        </is>
      </c>
    </row>
    <row r="67">
      <c r="A67" s="2" t="inlineStr">
        <is>
          <t>20136201132</t>
        </is>
      </c>
      <c r="B67" s="2" t="inlineStr">
        <is>
          <t>ORGANO_ADMINISTRACION</t>
        </is>
      </c>
      <c r="C67" s="2" t="inlineStr">
        <is>
          <t>1839242</t>
        </is>
      </c>
      <c r="D67" s="2" t="inlineStr">
        <is>
          <t>24992124</t>
        </is>
      </c>
      <c r="E67" s="2" t="inlineStr">
        <is>
          <t>ELIAS ROJAS CASTRO</t>
        </is>
      </c>
      <c r="F67" s="2" t="inlineStr">
        <is>
          <t>CONSEJO DE ADMINISTRACION</t>
        </is>
      </c>
      <c r="G67" s="2" t="inlineStr">
        <is>
          <t>Vocal</t>
        </is>
      </c>
      <c r="H67" s="2" t="inlineStr">
        <is>
          <t>2019-04-16</t>
        </is>
      </c>
      <c r="I67" s="2" t="inlineStr">
        <is>
          <t>2026-09-20T01:43:21.108Z</t>
        </is>
      </c>
    </row>
    <row r="68">
      <c r="A68" s="2" t="inlineStr">
        <is>
          <t>20136201132</t>
        </is>
      </c>
      <c r="B68" s="2" t="inlineStr">
        <is>
          <t>REPRESENTANTE</t>
        </is>
      </c>
      <c r="C68" s="2" t="inlineStr">
        <is>
          <t>2218755</t>
        </is>
      </c>
      <c r="D68" s="2" t="inlineStr">
        <is>
          <t>24981752</t>
        </is>
      </c>
      <c r="E68" s="2" t="inlineStr">
        <is>
          <t>FLOREZ PALOMINO JOSE</t>
        </is>
      </c>
      <c r="F68" s="2" t="n"/>
      <c r="G68" s="2" t="n"/>
      <c r="H68" s="2" t="inlineStr">
        <is>
          <t>2017-10-12</t>
        </is>
      </c>
      <c r="I68" s="2" t="inlineStr">
        <is>
          <t>2026-09-20T01:43:21.108Z</t>
        </is>
      </c>
    </row>
    <row r="69">
      <c r="A69" s="2" t="inlineStr">
        <is>
          <t>20136201213</t>
        </is>
      </c>
      <c r="B69" s="2" t="inlineStr">
        <is>
          <t>ORGANO_ADMINISTRACION</t>
        </is>
      </c>
      <c r="C69" s="2" t="inlineStr">
        <is>
          <t>974823</t>
        </is>
      </c>
      <c r="D69" s="2" t="inlineStr">
        <is>
          <t>24977961</t>
        </is>
      </c>
      <c r="E69" s="2" t="inlineStr">
        <is>
          <t>aguilar lozano guillermo</t>
        </is>
      </c>
      <c r="F69" s="2" t="inlineStr">
        <is>
          <t>CONSEJO DE ADMINISTRACION</t>
        </is>
      </c>
      <c r="G69" s="2" t="inlineStr">
        <is>
          <t>Presidente</t>
        </is>
      </c>
      <c r="H69" s="2" t="inlineStr">
        <is>
          <t>2015-06-15</t>
        </is>
      </c>
      <c r="I69" s="2" t="inlineStr">
        <is>
          <t>2026-09-20T01:43:21.108Z</t>
        </is>
      </c>
    </row>
    <row r="70">
      <c r="A70" s="2" t="inlineStr">
        <is>
          <t>20136201213</t>
        </is>
      </c>
      <c r="B70" s="2" t="inlineStr">
        <is>
          <t>ORGANO_ADMINISTRACION</t>
        </is>
      </c>
      <c r="C70" s="2" t="inlineStr">
        <is>
          <t>974824</t>
        </is>
      </c>
      <c r="D70" s="2" t="inlineStr">
        <is>
          <t>25321390</t>
        </is>
      </c>
      <c r="E70" s="2" t="inlineStr">
        <is>
          <t>luna suarez peter</t>
        </is>
      </c>
      <c r="F70" s="2" t="inlineStr">
        <is>
          <t>CONSEJO DE ADMINISTRACION</t>
        </is>
      </c>
      <c r="G70" s="2" t="inlineStr">
        <is>
          <t>Vocal</t>
        </is>
      </c>
      <c r="H70" s="2" t="inlineStr">
        <is>
          <t>2015-06-15</t>
        </is>
      </c>
      <c r="I70" s="2" t="inlineStr">
        <is>
          <t>2026-09-20T01:43:21.108Z</t>
        </is>
      </c>
    </row>
    <row r="71">
      <c r="A71" s="2" t="inlineStr">
        <is>
          <t>20136201213</t>
        </is>
      </c>
      <c r="B71" s="2" t="inlineStr">
        <is>
          <t>ORGANO_ADMINISTRACION</t>
        </is>
      </c>
      <c r="C71" s="2" t="inlineStr">
        <is>
          <t>974825</t>
        </is>
      </c>
      <c r="D71" s="2" t="inlineStr">
        <is>
          <t>24941901</t>
        </is>
      </c>
      <c r="E71" s="2" t="inlineStr">
        <is>
          <t>mellado delgado enrique</t>
        </is>
      </c>
      <c r="F71" s="2" t="inlineStr">
        <is>
          <t>CONSEJO DE ADMINISTRACION</t>
        </is>
      </c>
      <c r="G71" s="2" t="inlineStr">
        <is>
          <t>Secretario</t>
        </is>
      </c>
      <c r="H71" s="2" t="inlineStr">
        <is>
          <t>2015-06-15</t>
        </is>
      </c>
      <c r="I71" s="2" t="inlineStr">
        <is>
          <t>2026-09-20T01:43:21.108Z</t>
        </is>
      </c>
    </row>
    <row r="72">
      <c r="A72" s="2" t="inlineStr">
        <is>
          <t>20136201213</t>
        </is>
      </c>
      <c r="B72" s="2" t="inlineStr">
        <is>
          <t>ORGANO_ADMINISTRACION</t>
        </is>
      </c>
      <c r="C72" s="2" t="inlineStr">
        <is>
          <t>974826</t>
        </is>
      </c>
      <c r="D72" s="2" t="inlineStr">
        <is>
          <t>23824630</t>
        </is>
      </c>
      <c r="E72" s="2" t="inlineStr">
        <is>
          <t>vargas oviedo antonio</t>
        </is>
      </c>
      <c r="F72" s="2" t="inlineStr">
        <is>
          <t>CONSEJO DE ADMINISTRACION</t>
        </is>
      </c>
      <c r="G72" s="2" t="inlineStr">
        <is>
          <t>Vice Presidente</t>
        </is>
      </c>
      <c r="H72" s="2" t="inlineStr">
        <is>
          <t>2015-06-15</t>
        </is>
      </c>
      <c r="I72" s="2" t="inlineStr">
        <is>
          <t>2026-09-20T01:43:21.108Z</t>
        </is>
      </c>
    </row>
    <row r="73">
      <c r="A73" s="2" t="inlineStr">
        <is>
          <t>20136201213</t>
        </is>
      </c>
      <c r="B73" s="2" t="inlineStr">
        <is>
          <t>ORGANO_ADMINISTRACION</t>
        </is>
      </c>
      <c r="C73" s="2" t="inlineStr">
        <is>
          <t>974827</t>
        </is>
      </c>
      <c r="D73" s="2" t="inlineStr">
        <is>
          <t>24949836</t>
        </is>
      </c>
      <c r="E73" s="2" t="inlineStr">
        <is>
          <t>santander cisneros andres</t>
        </is>
      </c>
      <c r="F73" s="2" t="inlineStr">
        <is>
          <t>CONSEJO DE ADMINISTRACION</t>
        </is>
      </c>
      <c r="G73" s="2" t="inlineStr">
        <is>
          <t>Vocal</t>
        </is>
      </c>
      <c r="H73" s="2" t="inlineStr">
        <is>
          <t>2015-06-15</t>
        </is>
      </c>
      <c r="I73" s="2" t="inlineStr">
        <is>
          <t>2026-09-20T01:43:21.108Z</t>
        </is>
      </c>
    </row>
    <row r="74">
      <c r="A74" s="2" t="inlineStr">
        <is>
          <t>20136201213</t>
        </is>
      </c>
      <c r="B74" s="2" t="inlineStr">
        <is>
          <t>REPRESENTANTE</t>
        </is>
      </c>
      <c r="C74" s="2" t="inlineStr">
        <is>
          <t>1512019</t>
        </is>
      </c>
      <c r="D74" s="2" t="inlineStr">
        <is>
          <t>40465713</t>
        </is>
      </c>
      <c r="E74" s="2" t="inlineStr">
        <is>
          <t>CURI LEON TANY</t>
        </is>
      </c>
      <c r="F74" s="2" t="n"/>
      <c r="G74" s="2" t="n"/>
      <c r="H74" s="2" t="inlineStr">
        <is>
          <t>2014-03-19</t>
        </is>
      </c>
      <c r="I74" s="2" t="inlineStr">
        <is>
          <t>2026-09-20T01:43:21.108Z</t>
        </is>
      </c>
    </row>
    <row r="75">
      <c r="A75" s="2" t="inlineStr">
        <is>
          <t>20140181405</t>
        </is>
      </c>
      <c r="B75" s="2" t="inlineStr">
        <is>
          <t>REPRESENTANTE</t>
        </is>
      </c>
      <c r="C75" s="2" t="inlineStr">
        <is>
          <t>440686</t>
        </is>
      </c>
      <c r="D75" s="2" t="inlineStr">
        <is>
          <t>10512339</t>
        </is>
      </c>
      <c r="E75" s="2" t="inlineStr">
        <is>
          <t>RIVAS PEÑA CESAR</t>
        </is>
      </c>
      <c r="F75" s="2" t="n"/>
      <c r="G75" s="2" t="n"/>
      <c r="H75" s="2" t="n"/>
      <c r="I75" s="2" t="inlineStr">
        <is>
          <t>2026-09-20T01:43:21.108Z</t>
        </is>
      </c>
    </row>
    <row r="76">
      <c r="A76" s="2" t="inlineStr">
        <is>
          <t>20140292657</t>
        </is>
      </c>
      <c r="B76" s="2" t="inlineStr">
        <is>
          <t>ORGANO_ADMINISTRACION</t>
        </is>
      </c>
      <c r="C76" s="2" t="inlineStr">
        <is>
          <t>1575178</t>
        </is>
      </c>
      <c r="D76" s="2" t="inlineStr">
        <is>
          <t>24997698</t>
        </is>
      </c>
      <c r="E76" s="2" t="inlineStr">
        <is>
          <t>aguilar masias gabriel</t>
        </is>
      </c>
      <c r="F76" s="2" t="inlineStr">
        <is>
          <t>CONSEJO DE ADMINISTRACION</t>
        </is>
      </c>
      <c r="G76" s="2" t="inlineStr">
        <is>
          <t>Presidente</t>
        </is>
      </c>
      <c r="H76" s="2" t="inlineStr">
        <is>
          <t>2018-04-01</t>
        </is>
      </c>
      <c r="I76" s="2" t="inlineStr">
        <is>
          <t>2026-09-20T01:43:21.108Z</t>
        </is>
      </c>
    </row>
    <row r="77">
      <c r="A77" s="2" t="inlineStr">
        <is>
          <t>20140292657</t>
        </is>
      </c>
      <c r="B77" s="2" t="inlineStr">
        <is>
          <t>ORGANO_ADMINISTRACION</t>
        </is>
      </c>
      <c r="C77" s="2" t="inlineStr">
        <is>
          <t>1575179</t>
        </is>
      </c>
      <c r="D77" s="2" t="inlineStr">
        <is>
          <t>24973242</t>
        </is>
      </c>
      <c r="E77" s="2" t="inlineStr">
        <is>
          <t>huisa santander dionicio</t>
        </is>
      </c>
      <c r="F77" s="2" t="inlineStr">
        <is>
          <t>CONSEJO DE ADMINISTRACION</t>
        </is>
      </c>
      <c r="G77" s="2" t="inlineStr">
        <is>
          <t>Vice Presidente</t>
        </is>
      </c>
      <c r="H77" s="2" t="inlineStr">
        <is>
          <t>2018-04-01</t>
        </is>
      </c>
      <c r="I77" s="2" t="inlineStr">
        <is>
          <t>2026-09-20T01:43:21.108Z</t>
        </is>
      </c>
    </row>
    <row r="78">
      <c r="A78" s="2" t="inlineStr">
        <is>
          <t>20140292657</t>
        </is>
      </c>
      <c r="B78" s="2" t="inlineStr">
        <is>
          <t>ORGANO_ADMINISTRACION</t>
        </is>
      </c>
      <c r="C78" s="2" t="inlineStr">
        <is>
          <t>1575180</t>
        </is>
      </c>
      <c r="D78" s="2" t="inlineStr">
        <is>
          <t>24973957</t>
        </is>
      </c>
      <c r="E78" s="2" t="inlineStr">
        <is>
          <t>calvo huaman laureano</t>
        </is>
      </c>
      <c r="F78" s="2" t="inlineStr">
        <is>
          <t>CONSEJO DE ADMINISTRACION</t>
        </is>
      </c>
      <c r="G78" s="2" t="inlineStr">
        <is>
          <t>Secretario</t>
        </is>
      </c>
      <c r="H78" s="2" t="inlineStr">
        <is>
          <t>2018-04-01</t>
        </is>
      </c>
      <c r="I78" s="2" t="inlineStr">
        <is>
          <t>2026-09-20T01:43:21.108Z</t>
        </is>
      </c>
    </row>
    <row r="79">
      <c r="A79" s="2" t="inlineStr">
        <is>
          <t>20140292657</t>
        </is>
      </c>
      <c r="B79" s="2" t="inlineStr">
        <is>
          <t>ORGANO_ADMINISTRACION</t>
        </is>
      </c>
      <c r="C79" s="2" t="inlineStr">
        <is>
          <t>1575181</t>
        </is>
      </c>
      <c r="D79" s="2" t="inlineStr">
        <is>
          <t>24986040</t>
        </is>
      </c>
      <c r="E79" s="2" t="inlineStr">
        <is>
          <t>fuentes oviedo carlos</t>
        </is>
      </c>
      <c r="F79" s="2" t="inlineStr">
        <is>
          <t>CONSEJO DE ADMINISTRACION</t>
        </is>
      </c>
      <c r="G79" s="2" t="inlineStr">
        <is>
          <t>Vocal</t>
        </is>
      </c>
      <c r="H79" s="2" t="inlineStr">
        <is>
          <t>2018-04-01</t>
        </is>
      </c>
      <c r="I79" s="2" t="inlineStr">
        <is>
          <t>2026-09-20T01:43:21.108Z</t>
        </is>
      </c>
    </row>
    <row r="80">
      <c r="A80" s="2" t="inlineStr">
        <is>
          <t>20140292657</t>
        </is>
      </c>
      <c r="B80" s="2" t="inlineStr">
        <is>
          <t>ORGANO_ADMINISTRACION</t>
        </is>
      </c>
      <c r="C80" s="2" t="inlineStr">
        <is>
          <t>1575182</t>
        </is>
      </c>
      <c r="D80" s="2" t="inlineStr">
        <is>
          <t>24973650</t>
        </is>
      </c>
      <c r="E80" s="2" t="inlineStr">
        <is>
          <t>cano mollehuanca angelino</t>
        </is>
      </c>
      <c r="F80" s="2" t="inlineStr">
        <is>
          <t>CONSEJO DE ADMINISTRACION</t>
        </is>
      </c>
      <c r="G80" s="2" t="inlineStr">
        <is>
          <t>Vocal</t>
        </is>
      </c>
      <c r="H80" s="2" t="inlineStr">
        <is>
          <t>2018-04-01</t>
        </is>
      </c>
      <c r="I80" s="2" t="inlineStr">
        <is>
          <t>2026-09-20T01:43:21.108Z</t>
        </is>
      </c>
    </row>
    <row r="81">
      <c r="A81" s="2" t="inlineStr">
        <is>
          <t>20140292657</t>
        </is>
      </c>
      <c r="B81" s="2" t="inlineStr">
        <is>
          <t>ORGANO_ADMINISTRACION</t>
        </is>
      </c>
      <c r="C81" s="2" t="inlineStr">
        <is>
          <t>1575183</t>
        </is>
      </c>
      <c r="D81" s="2" t="inlineStr">
        <is>
          <t>24976864</t>
        </is>
      </c>
      <c r="E81" s="2" t="inlineStr">
        <is>
          <t>llanos taco modesto</t>
        </is>
      </c>
      <c r="F81" s="2" t="inlineStr">
        <is>
          <t>CONSEJO DE ADMINISTRACION</t>
        </is>
      </c>
      <c r="G81" s="2" t="inlineStr">
        <is>
          <t>Otros</t>
        </is>
      </c>
      <c r="H81" s="2" t="inlineStr">
        <is>
          <t>2018-04-01</t>
        </is>
      </c>
      <c r="I81" s="2" t="inlineStr">
        <is>
          <t>2026-09-20T01:43:21.108Z</t>
        </is>
      </c>
    </row>
    <row r="82">
      <c r="A82" s="2" t="inlineStr">
        <is>
          <t>20140292657</t>
        </is>
      </c>
      <c r="B82" s="2" t="inlineStr">
        <is>
          <t>ORGANO_ADMINISTRACION</t>
        </is>
      </c>
      <c r="C82" s="2" t="inlineStr">
        <is>
          <t>1575184</t>
        </is>
      </c>
      <c r="D82" s="2" t="inlineStr">
        <is>
          <t>24972851</t>
        </is>
      </c>
      <c r="E82" s="2" t="inlineStr">
        <is>
          <t>aviles muños timoteo</t>
        </is>
      </c>
      <c r="F82" s="2" t="inlineStr">
        <is>
          <t>CONSEJO DE ADMINISTRACION</t>
        </is>
      </c>
      <c r="G82" s="2" t="inlineStr">
        <is>
          <t>Otros</t>
        </is>
      </c>
      <c r="H82" s="2" t="inlineStr">
        <is>
          <t>2018-04-01</t>
        </is>
      </c>
      <c r="I82" s="2" t="inlineStr">
        <is>
          <t>2026-09-20T01:43:21.108Z</t>
        </is>
      </c>
    </row>
    <row r="83">
      <c r="A83" s="2" t="inlineStr">
        <is>
          <t>20140292657</t>
        </is>
      </c>
      <c r="B83" s="2" t="inlineStr">
        <is>
          <t>REPRESENTANTE</t>
        </is>
      </c>
      <c r="C83" s="2" t="inlineStr">
        <is>
          <t>1990911</t>
        </is>
      </c>
      <c r="D83" s="2" t="inlineStr">
        <is>
          <t>23971703</t>
        </is>
      </c>
      <c r="E83" s="2" t="inlineStr">
        <is>
          <t>PIMENTEL CONDORI LUDGARDO</t>
        </is>
      </c>
      <c r="F83" s="2" t="n"/>
      <c r="G83" s="2" t="n"/>
      <c r="H83" s="2" t="inlineStr">
        <is>
          <t>2018-04-09</t>
        </is>
      </c>
      <c r="I83" s="2" t="inlineStr">
        <is>
          <t>2026-09-20T01:43:21.108Z</t>
        </is>
      </c>
    </row>
    <row r="84">
      <c r="A84" s="2" t="inlineStr">
        <is>
          <t>20143692010</t>
        </is>
      </c>
      <c r="B84" s="2" t="inlineStr">
        <is>
          <t>ORGANO_ADMINISTRACION</t>
        </is>
      </c>
      <c r="C84" s="2" t="inlineStr">
        <is>
          <t>2035748</t>
        </is>
      </c>
      <c r="D84" s="2" t="inlineStr">
        <is>
          <t>42425509</t>
        </is>
      </c>
      <c r="E84" s="2" t="inlineStr">
        <is>
          <t>LAPA ÑAHUINCCOPA EFRAIN</t>
        </is>
      </c>
      <c r="F84" s="2" t="inlineStr">
        <is>
          <t>CONSEJO DE ADMINISTRACION</t>
        </is>
      </c>
      <c r="G84" s="2" t="inlineStr">
        <is>
          <t>Presidente</t>
        </is>
      </c>
      <c r="H84" s="2" t="inlineStr">
        <is>
          <t>2020-03-10</t>
        </is>
      </c>
      <c r="I84" s="2" t="inlineStr">
        <is>
          <t>2026-09-20T01:43:21.108Z</t>
        </is>
      </c>
    </row>
    <row r="85">
      <c r="A85" s="2" t="inlineStr">
        <is>
          <t>20143692010</t>
        </is>
      </c>
      <c r="B85" s="2" t="inlineStr">
        <is>
          <t>ORGANO_ADMINISTRACION</t>
        </is>
      </c>
      <c r="C85" s="2" t="inlineStr">
        <is>
          <t>2035749</t>
        </is>
      </c>
      <c r="D85" s="2" t="inlineStr">
        <is>
          <t>08424782</t>
        </is>
      </c>
      <c r="E85" s="2" t="inlineStr">
        <is>
          <t>MORALES PAREDES ALEJANDRO</t>
        </is>
      </c>
      <c r="F85" s="2" t="inlineStr">
        <is>
          <t>CONSEJO DE ADMINISTRACION</t>
        </is>
      </c>
      <c r="G85" s="2" t="inlineStr">
        <is>
          <t>Vice Presidente</t>
        </is>
      </c>
      <c r="H85" s="2" t="inlineStr">
        <is>
          <t>2020-03-10</t>
        </is>
      </c>
      <c r="I85" s="2" t="inlineStr">
        <is>
          <t>2026-09-20T01:43:21.108Z</t>
        </is>
      </c>
    </row>
    <row r="86">
      <c r="A86" s="2" t="inlineStr">
        <is>
          <t>20143692010</t>
        </is>
      </c>
      <c r="B86" s="2" t="inlineStr">
        <is>
          <t>ORGANO_ADMINISTRACION</t>
        </is>
      </c>
      <c r="C86" s="2" t="inlineStr">
        <is>
          <t>2035750</t>
        </is>
      </c>
      <c r="D86" s="2" t="inlineStr">
        <is>
          <t>80108436</t>
        </is>
      </c>
      <c r="E86" s="2" t="inlineStr">
        <is>
          <t>NALVARTE CARDENAS MARDONIO</t>
        </is>
      </c>
      <c r="F86" s="2" t="inlineStr">
        <is>
          <t>CONSEJO DE ADMINISTRACION</t>
        </is>
      </c>
      <c r="G86" s="2" t="inlineStr">
        <is>
          <t>Secretario</t>
        </is>
      </c>
      <c r="H86" s="2" t="inlineStr">
        <is>
          <t>2020-03-10</t>
        </is>
      </c>
      <c r="I86" s="2" t="inlineStr">
        <is>
          <t>2026-09-20T01:43:21.108Z</t>
        </is>
      </c>
    </row>
    <row r="87">
      <c r="A87" s="2" t="inlineStr">
        <is>
          <t>20143692010</t>
        </is>
      </c>
      <c r="B87" s="2" t="inlineStr">
        <is>
          <t>REPRESENTANTE</t>
        </is>
      </c>
      <c r="C87" s="2" t="inlineStr">
        <is>
          <t>2393855</t>
        </is>
      </c>
      <c r="D87" s="2" t="inlineStr">
        <is>
          <t>20037569</t>
        </is>
      </c>
      <c r="E87" s="2" t="inlineStr">
        <is>
          <t>SANTIVAÑEZ SANCHEZ NENE LUIS</t>
        </is>
      </c>
      <c r="F87" s="2" t="n"/>
      <c r="G87" s="2" t="n"/>
      <c r="H87" s="2" t="inlineStr">
        <is>
          <t>2015-04-08</t>
        </is>
      </c>
      <c r="I87" s="2" t="inlineStr">
        <is>
          <t>2026-09-20T01:43:21.108Z</t>
        </is>
      </c>
    </row>
    <row r="88">
      <c r="A88" s="2" t="inlineStr">
        <is>
          <t>20145484597</t>
        </is>
      </c>
      <c r="B88" s="2" t="inlineStr">
        <is>
          <t>REPRESENTANTE</t>
        </is>
      </c>
      <c r="C88" s="2" t="inlineStr">
        <is>
          <t>261259</t>
        </is>
      </c>
      <c r="D88" s="2" t="inlineStr">
        <is>
          <t>02049419</t>
        </is>
      </c>
      <c r="E88" s="2" t="inlineStr">
        <is>
          <t>BLANCO CHIARA ADOLFO</t>
        </is>
      </c>
      <c r="F88" s="2" t="n"/>
      <c r="G88" s="2" t="n"/>
      <c r="H88" s="2" t="n"/>
      <c r="I88" s="2" t="inlineStr">
        <is>
          <t>2026-09-20T01:43:21.108Z</t>
        </is>
      </c>
    </row>
    <row r="89">
      <c r="A89" s="2" t="inlineStr">
        <is>
          <t>20145484597</t>
        </is>
      </c>
      <c r="B89" s="2" t="inlineStr">
        <is>
          <t>SOCIO</t>
        </is>
      </c>
      <c r="C89" s="2" t="inlineStr">
        <is>
          <t>611222</t>
        </is>
      </c>
      <c r="D89" s="2" t="inlineStr">
        <is>
          <t>02556360</t>
        </is>
      </c>
      <c r="E89" s="2" t="inlineStr">
        <is>
          <t>LIPA SUCASAIRE PABLO</t>
        </is>
      </c>
      <c r="F89" s="2" t="n"/>
      <c r="G89" s="2" t="n"/>
      <c r="H89" s="2" t="n"/>
      <c r="I89" s="2" t="inlineStr">
        <is>
          <t>2026-09-20T01:43:21.108Z</t>
        </is>
      </c>
    </row>
    <row r="90">
      <c r="A90" s="2" t="inlineStr">
        <is>
          <t>20145484597</t>
        </is>
      </c>
      <c r="B90" s="2" t="inlineStr">
        <is>
          <t>SOCIO</t>
        </is>
      </c>
      <c r="C90" s="2" t="inlineStr">
        <is>
          <t>611223</t>
        </is>
      </c>
      <c r="D90" s="2" t="inlineStr">
        <is>
          <t>02041447</t>
        </is>
      </c>
      <c r="E90" s="2" t="inlineStr">
        <is>
          <t>MAMANI APAZA FIDEL</t>
        </is>
      </c>
      <c r="F90" s="2" t="n"/>
      <c r="G90" s="2" t="n"/>
      <c r="H90" s="2" t="n"/>
      <c r="I90" s="2" t="inlineStr">
        <is>
          <t>2026-09-20T01:43:21.108Z</t>
        </is>
      </c>
    </row>
    <row r="91">
      <c r="A91" s="2" t="inlineStr">
        <is>
          <t>20145484597</t>
        </is>
      </c>
      <c r="B91" s="2" t="inlineStr">
        <is>
          <t>SOCIO</t>
        </is>
      </c>
      <c r="C91" s="2" t="inlineStr">
        <is>
          <t>611224</t>
        </is>
      </c>
      <c r="D91" s="2" t="inlineStr">
        <is>
          <t>02050950</t>
        </is>
      </c>
      <c r="E91" s="2" t="inlineStr">
        <is>
          <t>LIMACHI CAÑAZACA VICTORIANO</t>
        </is>
      </c>
      <c r="F91" s="2" t="n"/>
      <c r="G91" s="2" t="n"/>
      <c r="H91" s="2" t="n"/>
      <c r="I91" s="2" t="inlineStr">
        <is>
          <t>2026-09-20T01:43:21.108Z</t>
        </is>
      </c>
    </row>
    <row r="92">
      <c r="A92" s="2" t="inlineStr">
        <is>
          <t>20145484597</t>
        </is>
      </c>
      <c r="B92" s="2" t="inlineStr">
        <is>
          <t>SOCIO</t>
        </is>
      </c>
      <c r="C92" s="2" t="inlineStr">
        <is>
          <t>611225</t>
        </is>
      </c>
      <c r="D92" s="2" t="inlineStr">
        <is>
          <t>02055557</t>
        </is>
      </c>
      <c r="E92" s="2" t="inlineStr">
        <is>
          <t>QUISPE MAMANI CRISOSTOMO</t>
        </is>
      </c>
      <c r="F92" s="2" t="n"/>
      <c r="G92" s="2" t="n"/>
      <c r="H92" s="2" t="n"/>
      <c r="I92" s="2" t="inlineStr">
        <is>
          <t>2026-09-20T01:43:21.108Z</t>
        </is>
      </c>
    </row>
    <row r="93">
      <c r="A93" s="2" t="inlineStr">
        <is>
          <t>20145484597</t>
        </is>
      </c>
      <c r="B93" s="2" t="inlineStr">
        <is>
          <t>SOCIO</t>
        </is>
      </c>
      <c r="C93" s="2" t="inlineStr">
        <is>
          <t>611226</t>
        </is>
      </c>
      <c r="D93" s="2" t="inlineStr">
        <is>
          <t>80043807</t>
        </is>
      </c>
      <c r="E93" s="2" t="inlineStr">
        <is>
          <t>MAMANI COAQUIRA GERONIMO</t>
        </is>
      </c>
      <c r="F93" s="2" t="n"/>
      <c r="G93" s="2" t="n"/>
      <c r="H93" s="2" t="n"/>
      <c r="I93" s="2" t="inlineStr">
        <is>
          <t>2026-09-20T01:43:21.108Z</t>
        </is>
      </c>
    </row>
    <row r="94">
      <c r="A94" s="2" t="inlineStr">
        <is>
          <t>20170142773</t>
        </is>
      </c>
      <c r="B94" s="2" t="inlineStr">
        <is>
          <t>ORGANO_ADMINISTRACION</t>
        </is>
      </c>
      <c r="C94" s="2" t="inlineStr">
        <is>
          <t>1804686</t>
        </is>
      </c>
      <c r="D94" s="2" t="inlineStr">
        <is>
          <t>33826727</t>
        </is>
      </c>
      <c r="E94" s="2" t="inlineStr">
        <is>
          <t>saavedra gonzales clodomiro</t>
        </is>
      </c>
      <c r="F94" s="2" t="inlineStr">
        <is>
          <t>CONSEJO DE ADMINISTRACION</t>
        </is>
      </c>
      <c r="G94" s="2" t="inlineStr">
        <is>
          <t>Presidente</t>
        </is>
      </c>
      <c r="H94" s="2" t="inlineStr">
        <is>
          <t>2019-02-16</t>
        </is>
      </c>
      <c r="I94" s="2" t="inlineStr">
        <is>
          <t>2026-09-20T01:43:21.108Z</t>
        </is>
      </c>
    </row>
    <row r="95">
      <c r="A95" s="2" t="inlineStr">
        <is>
          <t>20170142773</t>
        </is>
      </c>
      <c r="B95" s="2" t="inlineStr">
        <is>
          <t>ORGANO_ADMINISTRACION</t>
        </is>
      </c>
      <c r="C95" s="2" t="inlineStr">
        <is>
          <t>1804687</t>
        </is>
      </c>
      <c r="D95" s="2" t="inlineStr">
        <is>
          <t>33648441</t>
        </is>
      </c>
      <c r="E95" s="2" t="inlineStr">
        <is>
          <t>torres herrera luis alberto</t>
        </is>
      </c>
      <c r="F95" s="2" t="inlineStr">
        <is>
          <t>CONSEJO DE ADMINISTRACION</t>
        </is>
      </c>
      <c r="G95" s="2" t="inlineStr">
        <is>
          <t>Vice Presidente</t>
        </is>
      </c>
      <c r="H95" s="2" t="inlineStr">
        <is>
          <t>2019-02-16</t>
        </is>
      </c>
      <c r="I95" s="2" t="inlineStr">
        <is>
          <t>2026-09-20T01:43:21.108Z</t>
        </is>
      </c>
    </row>
    <row r="96">
      <c r="A96" s="2" t="inlineStr">
        <is>
          <t>20170142773</t>
        </is>
      </c>
      <c r="B96" s="2" t="inlineStr">
        <is>
          <t>ORGANO_ADMINISTRACION</t>
        </is>
      </c>
      <c r="C96" s="2" t="inlineStr">
        <is>
          <t>1804688</t>
        </is>
      </c>
      <c r="D96" s="2" t="inlineStr">
        <is>
          <t>42474993</t>
        </is>
      </c>
      <c r="E96" s="2" t="inlineStr">
        <is>
          <t>arevalo izquierdo wilton</t>
        </is>
      </c>
      <c r="F96" s="2" t="inlineStr">
        <is>
          <t>CONSEJO DE ADMINISTRACION</t>
        </is>
      </c>
      <c r="G96" s="2" t="inlineStr">
        <is>
          <t>Secretario</t>
        </is>
      </c>
      <c r="H96" s="2" t="inlineStr">
        <is>
          <t>2019-02-16</t>
        </is>
      </c>
      <c r="I96" s="2" t="inlineStr">
        <is>
          <t>2026-09-20T01:43:21.108Z</t>
        </is>
      </c>
    </row>
    <row r="97">
      <c r="A97" s="2" t="inlineStr">
        <is>
          <t>20170142773</t>
        </is>
      </c>
      <c r="B97" s="2" t="inlineStr">
        <is>
          <t>REPRESENTANTE</t>
        </is>
      </c>
      <c r="C97" s="2" t="inlineStr">
        <is>
          <t>2188667</t>
        </is>
      </c>
      <c r="D97" s="2" t="inlineStr">
        <is>
          <t>02805109</t>
        </is>
      </c>
      <c r="E97" s="2" t="inlineStr">
        <is>
          <t>TALLEDO TORRES RAUL MANUEL</t>
        </is>
      </c>
      <c r="F97" s="2" t="n"/>
      <c r="G97" s="2" t="n"/>
      <c r="H97" s="2" t="inlineStr">
        <is>
          <t>2018-03-14</t>
        </is>
      </c>
      <c r="I97" s="2" t="inlineStr">
        <is>
          <t>2026-09-20T01:43:21.108Z</t>
        </is>
      </c>
    </row>
    <row r="98">
      <c r="A98" s="2" t="inlineStr">
        <is>
          <t>20175089111</t>
        </is>
      </c>
      <c r="B98" s="2" t="inlineStr">
        <is>
          <t>ORGANO_ADMINISTRACION</t>
        </is>
      </c>
      <c r="C98" s="2" t="inlineStr">
        <is>
          <t>1230840</t>
        </is>
      </c>
      <c r="D98" s="2" t="inlineStr">
        <is>
          <t>26643834</t>
        </is>
      </c>
      <c r="E98" s="2" t="inlineStr">
        <is>
          <t>sanchez gaitan esteban</t>
        </is>
      </c>
      <c r="F98" s="2" t="inlineStr">
        <is>
          <t>CONSEJO DE ADMINISTRACION</t>
        </is>
      </c>
      <c r="G98" s="2" t="inlineStr">
        <is>
          <t>Presidente</t>
        </is>
      </c>
      <c r="H98" s="2" t="inlineStr">
        <is>
          <t>2016-09-13</t>
        </is>
      </c>
      <c r="I98" s="2" t="inlineStr">
        <is>
          <t>2026-09-20T01:43:21.108Z</t>
        </is>
      </c>
    </row>
    <row r="99">
      <c r="A99" s="2" t="inlineStr">
        <is>
          <t>20175089111</t>
        </is>
      </c>
      <c r="B99" s="2" t="inlineStr">
        <is>
          <t>ORGANO_ADMINISTRACION</t>
        </is>
      </c>
      <c r="C99" s="2" t="inlineStr">
        <is>
          <t>1230841</t>
        </is>
      </c>
      <c r="D99" s="2" t="inlineStr">
        <is>
          <t>26642896</t>
        </is>
      </c>
      <c r="E99" s="2" t="inlineStr">
        <is>
          <t>castillo caballero manuel</t>
        </is>
      </c>
      <c r="F99" s="2" t="inlineStr">
        <is>
          <t>CONSEJO DE ADMINISTRACION</t>
        </is>
      </c>
      <c r="G99" s="2" t="inlineStr">
        <is>
          <t>Secretario</t>
        </is>
      </c>
      <c r="H99" s="2" t="inlineStr">
        <is>
          <t>2016-09-13</t>
        </is>
      </c>
      <c r="I99" s="2" t="inlineStr">
        <is>
          <t>2026-09-20T01:43:21.108Z</t>
        </is>
      </c>
    </row>
    <row r="100">
      <c r="A100" s="2" t="inlineStr">
        <is>
          <t>20175089111</t>
        </is>
      </c>
      <c r="B100" s="2" t="inlineStr">
        <is>
          <t>ORGANO_ADMINISTRACION</t>
        </is>
      </c>
      <c r="C100" s="2" t="inlineStr">
        <is>
          <t>1230842</t>
        </is>
      </c>
      <c r="D100" s="2" t="inlineStr">
        <is>
          <t>26671546</t>
        </is>
      </c>
      <c r="E100" s="2" t="inlineStr">
        <is>
          <t>ocas vásquez ruperto</t>
        </is>
      </c>
      <c r="F100" s="2" t="inlineStr">
        <is>
          <t>CONSEJO DE ADMINISTRACION</t>
        </is>
      </c>
      <c r="G100" s="2" t="inlineStr">
        <is>
          <t>Vice Presidente</t>
        </is>
      </c>
      <c r="H100" s="2" t="inlineStr">
        <is>
          <t>2016-09-13</t>
        </is>
      </c>
      <c r="I100" s="2" t="inlineStr">
        <is>
          <t>2026-09-20T01:43:21.108Z</t>
        </is>
      </c>
    </row>
    <row r="101">
      <c r="A101" s="2" t="inlineStr">
        <is>
          <t>20175089111</t>
        </is>
      </c>
      <c r="B101" s="2" t="inlineStr">
        <is>
          <t>ORGANO_ADMINISTRACION</t>
        </is>
      </c>
      <c r="C101" s="2" t="inlineStr">
        <is>
          <t>1230843</t>
        </is>
      </c>
      <c r="D101" s="2" t="inlineStr">
        <is>
          <t>26650949</t>
        </is>
      </c>
      <c r="E101" s="2" t="inlineStr">
        <is>
          <t>mendoza terrones julio</t>
        </is>
      </c>
      <c r="F101" s="2" t="inlineStr">
        <is>
          <t>CONSEJO DE ADMINISTRACION</t>
        </is>
      </c>
      <c r="G101" s="2" t="inlineStr">
        <is>
          <t>Vocal</t>
        </is>
      </c>
      <c r="H101" s="2" t="inlineStr">
        <is>
          <t>2016-09-13</t>
        </is>
      </c>
      <c r="I101" s="2" t="inlineStr">
        <is>
          <t>2026-09-20T01:43:21.108Z</t>
        </is>
      </c>
    </row>
    <row r="102">
      <c r="A102" s="2" t="inlineStr">
        <is>
          <t>20175089111</t>
        </is>
      </c>
      <c r="B102" s="2" t="inlineStr">
        <is>
          <t>ORGANO_ADMINISTRACION</t>
        </is>
      </c>
      <c r="C102" s="2" t="inlineStr">
        <is>
          <t>1230844</t>
        </is>
      </c>
      <c r="D102" s="2" t="inlineStr">
        <is>
          <t>26642850</t>
        </is>
      </c>
      <c r="E102" s="2" t="inlineStr">
        <is>
          <t>vera mendoza walter</t>
        </is>
      </c>
      <c r="F102" s="2" t="inlineStr">
        <is>
          <t>CONSEJO DE ADMINISTRACION</t>
        </is>
      </c>
      <c r="G102" s="2" t="inlineStr">
        <is>
          <t>Otros</t>
        </is>
      </c>
      <c r="H102" s="2" t="inlineStr">
        <is>
          <t>2016-09-13</t>
        </is>
      </c>
      <c r="I102" s="2" t="inlineStr">
        <is>
          <t>2026-09-20T01:43:21.108Z</t>
        </is>
      </c>
    </row>
    <row r="103">
      <c r="A103" s="2" t="inlineStr">
        <is>
          <t>20175089111</t>
        </is>
      </c>
      <c r="B103" s="2" t="inlineStr">
        <is>
          <t>ORGANO_ADMINISTRACION</t>
        </is>
      </c>
      <c r="C103" s="2" t="inlineStr">
        <is>
          <t>1230845</t>
        </is>
      </c>
      <c r="D103" s="2" t="inlineStr">
        <is>
          <t>26643823</t>
        </is>
      </c>
      <c r="E103" s="2" t="inlineStr">
        <is>
          <t>fernandez chavez marcelino</t>
        </is>
      </c>
      <c r="F103" s="2" t="inlineStr">
        <is>
          <t>CONSEJO DE ADMINISTRACION</t>
        </is>
      </c>
      <c r="G103" s="2" t="inlineStr">
        <is>
          <t>Otros</t>
        </is>
      </c>
      <c r="H103" s="2" t="inlineStr">
        <is>
          <t>2016-09-13</t>
        </is>
      </c>
      <c r="I103" s="2" t="inlineStr">
        <is>
          <t>2026-09-20T01:43:21.108Z</t>
        </is>
      </c>
    </row>
    <row r="104">
      <c r="A104" s="2" t="inlineStr">
        <is>
          <t>20175089111</t>
        </is>
      </c>
      <c r="B104" s="2" t="inlineStr">
        <is>
          <t>REPRESENTANTE</t>
        </is>
      </c>
      <c r="C104" s="2" t="inlineStr">
        <is>
          <t>1708991</t>
        </is>
      </c>
      <c r="D104" s="2" t="inlineStr">
        <is>
          <t>26722764</t>
        </is>
      </c>
      <c r="E104" s="2" t="inlineStr">
        <is>
          <t>ALCALDE INFANTE JORGE LUIS</t>
        </is>
      </c>
      <c r="F104" s="2" t="n"/>
      <c r="G104" s="2" t="n"/>
      <c r="H104" s="2" t="inlineStr">
        <is>
          <t>2016-12-27</t>
        </is>
      </c>
      <c r="I104" s="2" t="inlineStr">
        <is>
          <t>2026-09-20T01:43:21.108Z</t>
        </is>
      </c>
    </row>
    <row r="105">
      <c r="A105" s="2" t="inlineStr">
        <is>
          <t>20323699365</t>
        </is>
      </c>
      <c r="B105" s="2" t="inlineStr">
        <is>
          <t>ORGANO_ADMINISTRACION</t>
        </is>
      </c>
      <c r="C105" s="2" t="inlineStr">
        <is>
          <t>674815</t>
        </is>
      </c>
      <c r="D105" s="2" t="inlineStr">
        <is>
          <t>04305330</t>
        </is>
      </c>
      <c r="E105" s="2" t="inlineStr">
        <is>
          <t>MARIN FREY, HELGA SARA</t>
        </is>
      </c>
      <c r="F105" s="2" t="inlineStr">
        <is>
          <t>DIRECTORIO</t>
        </is>
      </c>
      <c r="G105" s="2" t="inlineStr">
        <is>
          <t>Presidente</t>
        </is>
      </c>
      <c r="H105" s="2" t="inlineStr">
        <is>
          <t>2013-07-23</t>
        </is>
      </c>
      <c r="I105" s="2" t="inlineStr">
        <is>
          <t>2026-09-20T01:43:21.108Z</t>
        </is>
      </c>
    </row>
    <row r="106">
      <c r="A106" s="2" t="inlineStr">
        <is>
          <t>20323699365</t>
        </is>
      </c>
      <c r="B106" s="2" t="inlineStr">
        <is>
          <t>ORGANO_ADMINISTRACION</t>
        </is>
      </c>
      <c r="C106" s="2" t="inlineStr">
        <is>
          <t>674816</t>
        </is>
      </c>
      <c r="D106" s="2" t="inlineStr">
        <is>
          <t>04338769</t>
        </is>
      </c>
      <c r="E106" s="2" t="inlineStr">
        <is>
          <t>MARIN FREY, JAIME ALFREDO</t>
        </is>
      </c>
      <c r="F106" s="2" t="inlineStr">
        <is>
          <t>DIRECTORIO</t>
        </is>
      </c>
      <c r="G106" s="2" t="inlineStr">
        <is>
          <t>Director</t>
        </is>
      </c>
      <c r="H106" s="2" t="inlineStr">
        <is>
          <t>2013-07-23</t>
        </is>
      </c>
      <c r="I106" s="2" t="inlineStr">
        <is>
          <t>2026-09-20T01:43:21.108Z</t>
        </is>
      </c>
    </row>
    <row r="107">
      <c r="A107" s="2" t="inlineStr">
        <is>
          <t>20323699365</t>
        </is>
      </c>
      <c r="B107" s="2" t="inlineStr">
        <is>
          <t>ORGANO_ADMINISTRACION</t>
        </is>
      </c>
      <c r="C107" s="2" t="inlineStr">
        <is>
          <t>674817</t>
        </is>
      </c>
      <c r="D107" s="2" t="inlineStr">
        <is>
          <t>04306732</t>
        </is>
      </c>
      <c r="E107" s="2" t="inlineStr">
        <is>
          <t>CASIMIRO DE RUFFNER, VIRGINIA NORIA</t>
        </is>
      </c>
      <c r="F107" s="2" t="inlineStr">
        <is>
          <t>DIRECTORIO</t>
        </is>
      </c>
      <c r="G107" s="2" t="inlineStr">
        <is>
          <t>Director</t>
        </is>
      </c>
      <c r="H107" s="2" t="inlineStr">
        <is>
          <t>2013-07-23</t>
        </is>
      </c>
      <c r="I107" s="2" t="inlineStr">
        <is>
          <t>2026-09-20T01:43:21.108Z</t>
        </is>
      </c>
    </row>
    <row r="108">
      <c r="A108" s="2" t="inlineStr">
        <is>
          <t>20323699365</t>
        </is>
      </c>
      <c r="B108" s="2" t="inlineStr">
        <is>
          <t>ORGANO_ADMINISTRACION</t>
        </is>
      </c>
      <c r="C108" s="2" t="inlineStr">
        <is>
          <t>674818</t>
        </is>
      </c>
      <c r="D108" s="2" t="inlineStr">
        <is>
          <t>04304826</t>
        </is>
      </c>
      <c r="E108" s="2" t="inlineStr">
        <is>
          <t>CANO DE VERDE, ESPERANZA</t>
        </is>
      </c>
      <c r="F108" s="2" t="inlineStr">
        <is>
          <t>DIRECTORIO</t>
        </is>
      </c>
      <c r="G108" s="2" t="inlineStr">
        <is>
          <t>Director</t>
        </is>
      </c>
      <c r="H108" s="2" t="inlineStr">
        <is>
          <t>2013-07-23</t>
        </is>
      </c>
      <c r="I108" s="2" t="inlineStr">
        <is>
          <t>2026-09-20T01:43:21.108Z</t>
        </is>
      </c>
    </row>
    <row r="109">
      <c r="A109" s="2" t="inlineStr">
        <is>
          <t>20323699365</t>
        </is>
      </c>
      <c r="B109" s="2" t="inlineStr">
        <is>
          <t>ORGANO_ADMINISTRACION</t>
        </is>
      </c>
      <c r="C109" s="2" t="inlineStr">
        <is>
          <t>674819</t>
        </is>
      </c>
      <c r="D109" s="2" t="inlineStr">
        <is>
          <t>04301955</t>
        </is>
      </c>
      <c r="E109" s="2" t="inlineStr">
        <is>
          <t>JIMENEZ QUISPE, EDGARDO ALBERTO</t>
        </is>
      </c>
      <c r="F109" s="2" t="inlineStr">
        <is>
          <t>DIRECTORIO</t>
        </is>
      </c>
      <c r="G109" s="2" t="inlineStr">
        <is>
          <t>Director</t>
        </is>
      </c>
      <c r="H109" s="2" t="inlineStr">
        <is>
          <t>2013-07-23</t>
        </is>
      </c>
      <c r="I109" s="2" t="inlineStr">
        <is>
          <t>2026-09-20T01:43:21.108Z</t>
        </is>
      </c>
    </row>
    <row r="110">
      <c r="A110" s="2" t="inlineStr">
        <is>
          <t>20323699365</t>
        </is>
      </c>
      <c r="B110" s="2" t="inlineStr">
        <is>
          <t>ORGANO_ADMINISTRACION</t>
        </is>
      </c>
      <c r="C110" s="2" t="inlineStr">
        <is>
          <t>674820</t>
        </is>
      </c>
      <c r="D110" s="2" t="inlineStr">
        <is>
          <t>04338769</t>
        </is>
      </c>
      <c r="E110" s="2" t="inlineStr">
        <is>
          <t>JAIME ALBERTO MARIN FREY</t>
        </is>
      </c>
      <c r="F110" s="2" t="inlineStr">
        <is>
          <t>GERENCIA</t>
        </is>
      </c>
      <c r="G110" s="2" t="inlineStr">
        <is>
          <t>Gerente General</t>
        </is>
      </c>
      <c r="H110" s="2" t="inlineStr">
        <is>
          <t>2008-11-26</t>
        </is>
      </c>
      <c r="I110" s="2" t="inlineStr">
        <is>
          <t>2026-09-20T01:43:21.108Z</t>
        </is>
      </c>
    </row>
    <row r="111">
      <c r="A111" s="2" t="inlineStr">
        <is>
          <t>20323699365</t>
        </is>
      </c>
      <c r="B111" s="2" t="inlineStr">
        <is>
          <t>REPRESENTANTE</t>
        </is>
      </c>
      <c r="C111" s="2" t="inlineStr">
        <is>
          <t>1284572</t>
        </is>
      </c>
      <c r="D111" s="2" t="inlineStr">
        <is>
          <t>04338769</t>
        </is>
      </c>
      <c r="E111" s="2" t="inlineStr">
        <is>
          <t>MARIN FREY, JAIME ALFREDO</t>
        </is>
      </c>
      <c r="F111" s="2" t="n"/>
      <c r="G111" s="2" t="n"/>
      <c r="H111" s="2" t="inlineStr">
        <is>
          <t>2008-11-26</t>
        </is>
      </c>
      <c r="I111" s="2" t="inlineStr">
        <is>
          <t>2026-09-20T01:43:21.108Z</t>
        </is>
      </c>
    </row>
    <row r="112">
      <c r="A112" s="2" t="inlineStr">
        <is>
          <t>20323699365</t>
        </is>
      </c>
      <c r="B112" s="2" t="inlineStr">
        <is>
          <t>SOCIO</t>
        </is>
      </c>
      <c r="C112" s="2" t="inlineStr">
        <is>
          <t>2416324</t>
        </is>
      </c>
      <c r="D112" s="2" t="inlineStr">
        <is>
          <t>04305456</t>
        </is>
      </c>
      <c r="E112" s="2" t="inlineStr">
        <is>
          <t>MARIN FREY, CESAR ALBERTO</t>
        </is>
      </c>
      <c r="F112" s="2" t="n"/>
      <c r="G112" s="2" t="n"/>
      <c r="H112" s="2" t="inlineStr">
        <is>
          <t>2012-12-10</t>
        </is>
      </c>
      <c r="I112" s="2" t="inlineStr">
        <is>
          <t>2026-09-20T01:43:21.108Z</t>
        </is>
      </c>
    </row>
    <row r="113">
      <c r="A113" s="2" t="inlineStr">
        <is>
          <t>20323699365</t>
        </is>
      </c>
      <c r="B113" s="2" t="inlineStr">
        <is>
          <t>SOCIO</t>
        </is>
      </c>
      <c r="C113" s="2" t="inlineStr">
        <is>
          <t>2416325</t>
        </is>
      </c>
      <c r="D113" s="2" t="inlineStr">
        <is>
          <t>CCHN576NF</t>
        </is>
      </c>
      <c r="E113" s="2" t="inlineStr">
        <is>
          <t>MERTSCH-GLOCKER, BETTINA</t>
        </is>
      </c>
      <c r="F113" s="2" t="n"/>
      <c r="G113" s="2" t="n"/>
      <c r="H113" s="2" t="inlineStr">
        <is>
          <t>2013-03-24</t>
        </is>
      </c>
      <c r="I113" s="2" t="inlineStr">
        <is>
          <t>2026-09-20T01:43:21.108Z</t>
        </is>
      </c>
    </row>
    <row r="114">
      <c r="A114" s="2" t="inlineStr">
        <is>
          <t>20323699365</t>
        </is>
      </c>
      <c r="B114" s="2" t="inlineStr">
        <is>
          <t>SOCIO</t>
        </is>
      </c>
      <c r="C114" s="2" t="inlineStr">
        <is>
          <t>2416326</t>
        </is>
      </c>
      <c r="D114" s="2" t="inlineStr">
        <is>
          <t>04301502</t>
        </is>
      </c>
      <c r="E114" s="2" t="inlineStr">
        <is>
          <t>VERDE HASSINGER, ALBERTO</t>
        </is>
      </c>
      <c r="F114" s="2" t="n"/>
      <c r="G114" s="2" t="n"/>
      <c r="H114" s="2" t="inlineStr">
        <is>
          <t>1998-08-19</t>
        </is>
      </c>
      <c r="I114" s="2" t="inlineStr">
        <is>
          <t>2026-09-20T01:43:21.108Z</t>
        </is>
      </c>
    </row>
    <row r="115">
      <c r="A115" s="2" t="inlineStr">
        <is>
          <t>20323699365</t>
        </is>
      </c>
      <c r="B115" s="2" t="inlineStr">
        <is>
          <t>SOCIO</t>
        </is>
      </c>
      <c r="C115" s="2" t="inlineStr">
        <is>
          <t>2416327</t>
        </is>
      </c>
      <c r="D115" s="2" t="inlineStr">
        <is>
          <t>04338927</t>
        </is>
      </c>
      <c r="E115" s="2" t="inlineStr">
        <is>
          <t>HASSINGER RAMOS, CARLOS WAGNER</t>
        </is>
      </c>
      <c r="F115" s="2" t="n"/>
      <c r="G115" s="2" t="n"/>
      <c r="H115" s="2" t="inlineStr">
        <is>
          <t>2010-12-03</t>
        </is>
      </c>
      <c r="I115" s="2" t="inlineStr">
        <is>
          <t>2026-09-20T01:43:21.108Z</t>
        </is>
      </c>
    </row>
    <row r="116">
      <c r="A116" s="2" t="inlineStr">
        <is>
          <t>20323699365</t>
        </is>
      </c>
      <c r="B116" s="2" t="inlineStr">
        <is>
          <t>SOCIO</t>
        </is>
      </c>
      <c r="C116" s="2" t="inlineStr">
        <is>
          <t>2416328</t>
        </is>
      </c>
      <c r="D116" s="2" t="inlineStr">
        <is>
          <t>04339409</t>
        </is>
      </c>
      <c r="E116" s="2" t="inlineStr">
        <is>
          <t>CARRANZA LOSSIO, JOSE LUIS</t>
        </is>
      </c>
      <c r="F116" s="2" t="n"/>
      <c r="G116" s="2" t="n"/>
      <c r="H116" s="2" t="inlineStr">
        <is>
          <t>1998-08-19</t>
        </is>
      </c>
      <c r="I116" s="2" t="inlineStr">
        <is>
          <t>2026-09-20T01:43:21.108Z</t>
        </is>
      </c>
    </row>
    <row r="117">
      <c r="A117" s="2" t="inlineStr">
        <is>
          <t>20323699365</t>
        </is>
      </c>
      <c r="B117" s="2" t="inlineStr">
        <is>
          <t>SOCIO</t>
        </is>
      </c>
      <c r="C117" s="2" t="inlineStr">
        <is>
          <t>2416329</t>
        </is>
      </c>
      <c r="D117" s="2" t="inlineStr">
        <is>
          <t>04304201</t>
        </is>
      </c>
      <c r="E117" s="2" t="inlineStr">
        <is>
          <t>MARIN FREY, JULIA ELENA</t>
        </is>
      </c>
      <c r="F117" s="2" t="n"/>
      <c r="G117" s="2" t="n"/>
      <c r="H117" s="2" t="inlineStr">
        <is>
          <t>1998-08-19</t>
        </is>
      </c>
      <c r="I117" s="2" t="inlineStr">
        <is>
          <t>2026-09-20T01:43:21.108Z</t>
        </is>
      </c>
    </row>
    <row r="118">
      <c r="A118" s="2" t="inlineStr">
        <is>
          <t>20323699365</t>
        </is>
      </c>
      <c r="B118" s="2" t="inlineStr">
        <is>
          <t>SOCIO</t>
        </is>
      </c>
      <c r="C118" s="2" t="inlineStr">
        <is>
          <t>2416330</t>
        </is>
      </c>
      <c r="D118" s="2" t="inlineStr">
        <is>
          <t>04306732</t>
        </is>
      </c>
      <c r="E118" s="2" t="inlineStr">
        <is>
          <t>CASIMIRO DE RUFFNER, VIRGINIA NORIA</t>
        </is>
      </c>
      <c r="F118" s="2" t="n"/>
      <c r="G118" s="2" t="n"/>
      <c r="H118" s="2" t="inlineStr">
        <is>
          <t>1998-08-19</t>
        </is>
      </c>
      <c r="I118" s="2" t="inlineStr">
        <is>
          <t>2026-09-20T01:43:21.108Z</t>
        </is>
      </c>
    </row>
    <row r="119">
      <c r="A119" s="2" t="inlineStr">
        <is>
          <t>20323699365</t>
        </is>
      </c>
      <c r="B119" s="2" t="inlineStr">
        <is>
          <t>SOCIO</t>
        </is>
      </c>
      <c r="C119" s="2" t="inlineStr">
        <is>
          <t>2416331</t>
        </is>
      </c>
      <c r="D119" s="2" t="inlineStr">
        <is>
          <t>04303357</t>
        </is>
      </c>
      <c r="E119" s="2" t="inlineStr">
        <is>
          <t>MARIN SANCHEZ, JULIO CESAR</t>
        </is>
      </c>
      <c r="F119" s="2" t="n"/>
      <c r="G119" s="2" t="n"/>
      <c r="H119" s="2" t="inlineStr">
        <is>
          <t>1998-08-19</t>
        </is>
      </c>
      <c r="I119" s="2" t="inlineStr">
        <is>
          <t>2026-09-20T01:43:21.108Z</t>
        </is>
      </c>
    </row>
    <row r="120">
      <c r="A120" s="2" t="inlineStr">
        <is>
          <t>20323699365</t>
        </is>
      </c>
      <c r="B120" s="2" t="inlineStr">
        <is>
          <t>SOCIO</t>
        </is>
      </c>
      <c r="C120" s="2" t="inlineStr">
        <is>
          <t>2416332</t>
        </is>
      </c>
      <c r="D120" s="2" t="inlineStr">
        <is>
          <t>04305330</t>
        </is>
      </c>
      <c r="E120" s="2" t="inlineStr">
        <is>
          <t>MARIN FREY, HELGA SARA</t>
        </is>
      </c>
      <c r="F120" s="2" t="n"/>
      <c r="G120" s="2" t="n"/>
      <c r="H120" s="2" t="inlineStr">
        <is>
          <t>1998-08-19</t>
        </is>
      </c>
      <c r="I120" s="2" t="inlineStr">
        <is>
          <t>2026-09-20T01:43:21.108Z</t>
        </is>
      </c>
    </row>
    <row r="121">
      <c r="A121" s="2" t="inlineStr">
        <is>
          <t>20323699365</t>
        </is>
      </c>
      <c r="B121" s="2" t="inlineStr">
        <is>
          <t>SOCIO</t>
        </is>
      </c>
      <c r="C121" s="2" t="inlineStr">
        <is>
          <t>2416333</t>
        </is>
      </c>
      <c r="D121" s="2" t="inlineStr">
        <is>
          <t>04301955</t>
        </is>
      </c>
      <c r="E121" s="2" t="inlineStr">
        <is>
          <t>JIMENEZ QUISPE, EDGARDO ALBERTO</t>
        </is>
      </c>
      <c r="F121" s="2" t="n"/>
      <c r="G121" s="2" t="n"/>
      <c r="H121" s="2" t="inlineStr">
        <is>
          <t>1998-08-19</t>
        </is>
      </c>
      <c r="I121" s="2" t="inlineStr">
        <is>
          <t>2026-09-20T01:43:21.108Z</t>
        </is>
      </c>
    </row>
    <row r="122">
      <c r="A122" s="2" t="inlineStr">
        <is>
          <t>20323699365</t>
        </is>
      </c>
      <c r="B122" s="2" t="inlineStr">
        <is>
          <t>SOCIO</t>
        </is>
      </c>
      <c r="C122" s="2" t="inlineStr">
        <is>
          <t>2416334</t>
        </is>
      </c>
      <c r="D122" s="2" t="inlineStr">
        <is>
          <t>04338769</t>
        </is>
      </c>
      <c r="E122" s="2" t="inlineStr">
        <is>
          <t>MARIN FREY, JAIME ALFREDO</t>
        </is>
      </c>
      <c r="F122" s="2" t="n"/>
      <c r="G122" s="2" t="n"/>
      <c r="H122" s="2" t="inlineStr">
        <is>
          <t>1998-08-19</t>
        </is>
      </c>
      <c r="I122" s="2" t="inlineStr">
        <is>
          <t>2026-09-20T01:43:21.108Z</t>
        </is>
      </c>
    </row>
    <row r="123">
      <c r="A123" s="2" t="inlineStr">
        <is>
          <t>20323699365</t>
        </is>
      </c>
      <c r="B123" s="2" t="inlineStr">
        <is>
          <t>SOCIO</t>
        </is>
      </c>
      <c r="C123" s="2" t="inlineStr">
        <is>
          <t>2416335</t>
        </is>
      </c>
      <c r="D123" s="2" t="inlineStr">
        <is>
          <t>04302740</t>
        </is>
      </c>
      <c r="E123" s="2" t="inlineStr">
        <is>
          <t>FREY DE MARIN, FRIDA</t>
        </is>
      </c>
      <c r="F123" s="2" t="n"/>
      <c r="G123" s="2" t="n"/>
      <c r="H123" s="2" t="inlineStr">
        <is>
          <t>1998-08-19</t>
        </is>
      </c>
      <c r="I123" s="2" t="inlineStr">
        <is>
          <t>2026-09-20T01:43:21.108Z</t>
        </is>
      </c>
    </row>
    <row r="124">
      <c r="A124" s="2" t="inlineStr">
        <is>
          <t>20323699365</t>
        </is>
      </c>
      <c r="B124" s="2" t="inlineStr">
        <is>
          <t>SOCIO</t>
        </is>
      </c>
      <c r="C124" s="2" t="inlineStr">
        <is>
          <t>2416336</t>
        </is>
      </c>
      <c r="D124" s="2" t="inlineStr">
        <is>
          <t>10900675630</t>
        </is>
      </c>
      <c r="E124" s="2" t="inlineStr">
        <is>
          <t>FLORALP S.A.</t>
        </is>
      </c>
      <c r="F124" s="2" t="n"/>
      <c r="G124" s="2" t="n"/>
      <c r="H124" s="2" t="inlineStr">
        <is>
          <t>1999-09-16</t>
        </is>
      </c>
      <c r="I124" s="2" t="inlineStr">
        <is>
          <t>2026-09-20T01:43:21.108Z</t>
        </is>
      </c>
    </row>
    <row r="125">
      <c r="A125" s="2" t="inlineStr">
        <is>
          <t>20326767400</t>
        </is>
      </c>
      <c r="B125" s="2" t="inlineStr">
        <is>
          <t>ORGANO_ADMINISTRACION</t>
        </is>
      </c>
      <c r="C125" s="2" t="inlineStr">
        <is>
          <t>2788339</t>
        </is>
      </c>
      <c r="D125" s="2" t="inlineStr">
        <is>
          <t>29244227</t>
        </is>
      </c>
      <c r="E125" s="2" t="inlineStr">
        <is>
          <t>OBANDO DE GUZMAN LILIA MARIA</t>
        </is>
      </c>
      <c r="F125" s="2" t="inlineStr">
        <is>
          <t>CONSEJO DIRECTIVO</t>
        </is>
      </c>
      <c r="G125" s="2" t="inlineStr">
        <is>
          <t>Presidente</t>
        </is>
      </c>
      <c r="H125" s="2" t="inlineStr">
        <is>
          <t>2024-01-20</t>
        </is>
      </c>
      <c r="I125" s="2" t="inlineStr">
        <is>
          <t>2026-09-20T01:43:21.108Z</t>
        </is>
      </c>
    </row>
    <row r="126">
      <c r="A126" s="2" t="inlineStr">
        <is>
          <t>20326767400</t>
        </is>
      </c>
      <c r="B126" s="2" t="inlineStr">
        <is>
          <t>ORGANO_ADMINISTRACION</t>
        </is>
      </c>
      <c r="C126" s="2" t="inlineStr">
        <is>
          <t>2788340</t>
        </is>
      </c>
      <c r="D126" s="2" t="inlineStr">
        <is>
          <t>29509878</t>
        </is>
      </c>
      <c r="E126" s="2" t="inlineStr">
        <is>
          <t>APAZA MAMANI ANICETO PLACIDO</t>
        </is>
      </c>
      <c r="F126" s="2" t="inlineStr">
        <is>
          <t>CONSEJO DIRECTIVO</t>
        </is>
      </c>
      <c r="G126" s="2" t="inlineStr">
        <is>
          <t>Vice Presidente</t>
        </is>
      </c>
      <c r="H126" s="2" t="inlineStr">
        <is>
          <t>2024-01-20</t>
        </is>
      </c>
      <c r="I126" s="2" t="inlineStr">
        <is>
          <t>2026-09-20T01:43:21.108Z</t>
        </is>
      </c>
    </row>
    <row r="127">
      <c r="A127" s="2" t="inlineStr">
        <is>
          <t>20326767400</t>
        </is>
      </c>
      <c r="B127" s="2" t="inlineStr">
        <is>
          <t>ORGANO_ADMINISTRACION</t>
        </is>
      </c>
      <c r="C127" s="2" t="inlineStr">
        <is>
          <t>2788341</t>
        </is>
      </c>
      <c r="D127" s="2" t="inlineStr">
        <is>
          <t>29472487</t>
        </is>
      </c>
      <c r="E127" s="2" t="inlineStr">
        <is>
          <t>CALDERON DE HUARACHA IRMA ANTONIA</t>
        </is>
      </c>
      <c r="F127" s="2" t="inlineStr">
        <is>
          <t>CONSEJO DIRECTIVO</t>
        </is>
      </c>
      <c r="G127" s="2" t="inlineStr">
        <is>
          <t>Tesorero</t>
        </is>
      </c>
      <c r="H127" s="2" t="inlineStr">
        <is>
          <t>2024-01-20</t>
        </is>
      </c>
      <c r="I127" s="2" t="inlineStr">
        <is>
          <t>2026-09-20T01:43:21.108Z</t>
        </is>
      </c>
    </row>
    <row r="128">
      <c r="A128" s="2" t="inlineStr">
        <is>
          <t>20326767400</t>
        </is>
      </c>
      <c r="B128" s="2" t="inlineStr">
        <is>
          <t>ORGANO_ADMINISTRACION</t>
        </is>
      </c>
      <c r="C128" s="2" t="inlineStr">
        <is>
          <t>2788342</t>
        </is>
      </c>
      <c r="D128" s="2" t="inlineStr">
        <is>
          <t>29288301</t>
        </is>
      </c>
      <c r="E128" s="2" t="inlineStr">
        <is>
          <t>VALDIVIA AVALOS WILBERT ISIDRO ALFREDO</t>
        </is>
      </c>
      <c r="F128" s="2" t="inlineStr">
        <is>
          <t>CONSEJO DIRECTIVO</t>
        </is>
      </c>
      <c r="G128" s="2" t="inlineStr">
        <is>
          <t>Secretario</t>
        </is>
      </c>
      <c r="H128" s="2" t="inlineStr">
        <is>
          <t>2024-01-20</t>
        </is>
      </c>
      <c r="I128" s="2" t="inlineStr">
        <is>
          <t>2026-09-20T01:43:21.108Z</t>
        </is>
      </c>
    </row>
    <row r="129">
      <c r="A129" s="2" t="inlineStr">
        <is>
          <t>20326767400</t>
        </is>
      </c>
      <c r="B129" s="2" t="inlineStr">
        <is>
          <t>ORGANO_ADMINISTRACION</t>
        </is>
      </c>
      <c r="C129" s="2" t="inlineStr">
        <is>
          <t>2788343</t>
        </is>
      </c>
      <c r="D129" s="2" t="inlineStr">
        <is>
          <t>29595282</t>
        </is>
      </c>
      <c r="E129" s="2" t="inlineStr">
        <is>
          <t>ARAPA FIGUEROA ADELMA</t>
        </is>
      </c>
      <c r="F129" s="2" t="inlineStr">
        <is>
          <t>CONSEJO DIRECTIVO</t>
        </is>
      </c>
      <c r="G129" s="2" t="inlineStr">
        <is>
          <t>Vocal</t>
        </is>
      </c>
      <c r="H129" s="2" t="inlineStr">
        <is>
          <t>2024-01-20</t>
        </is>
      </c>
      <c r="I129" s="2" t="inlineStr">
        <is>
          <t>2026-09-20T01:43:21.108Z</t>
        </is>
      </c>
    </row>
    <row r="130">
      <c r="A130" s="2" t="inlineStr">
        <is>
          <t>20326767400</t>
        </is>
      </c>
      <c r="B130" s="2" t="inlineStr">
        <is>
          <t>ORGANO_ADMINISTRACION</t>
        </is>
      </c>
      <c r="C130" s="2" t="inlineStr">
        <is>
          <t>2788344</t>
        </is>
      </c>
      <c r="D130" s="2" t="inlineStr">
        <is>
          <t>30653551</t>
        </is>
      </c>
      <c r="E130" s="2" t="inlineStr">
        <is>
          <t>MEDINA MEDINA EMILIO RICARDO</t>
        </is>
      </c>
      <c r="F130" s="2" t="inlineStr">
        <is>
          <t>CONSEJO DIRECTIVO</t>
        </is>
      </c>
      <c r="G130" s="2" t="inlineStr">
        <is>
          <t>Vocal</t>
        </is>
      </c>
      <c r="H130" s="2" t="inlineStr">
        <is>
          <t>2024-01-20</t>
        </is>
      </c>
      <c r="I130" s="2" t="inlineStr">
        <is>
          <t>2026-09-20T01:43:21.108Z</t>
        </is>
      </c>
    </row>
    <row r="131">
      <c r="A131" s="2" t="inlineStr">
        <is>
          <t>20326767400</t>
        </is>
      </c>
      <c r="B131" s="2" t="inlineStr">
        <is>
          <t>ORGANO_ADMINISTRACION</t>
        </is>
      </c>
      <c r="C131" s="2" t="inlineStr">
        <is>
          <t>2788345</t>
        </is>
      </c>
      <c r="D131" s="2" t="inlineStr">
        <is>
          <t>30672759</t>
        </is>
      </c>
      <c r="E131" s="2" t="inlineStr">
        <is>
          <t>CACERES RETAMOZO ROBERTA DOROTEA</t>
        </is>
      </c>
      <c r="F131" s="2" t="inlineStr">
        <is>
          <t>CONSEJO DIRECTIVO</t>
        </is>
      </c>
      <c r="G131" s="2" t="inlineStr">
        <is>
          <t>Vocal</t>
        </is>
      </c>
      <c r="H131" s="2" t="inlineStr">
        <is>
          <t>2024-01-20</t>
        </is>
      </c>
      <c r="I131" s="2" t="inlineStr">
        <is>
          <t>2026-09-20T01:43:21.108Z</t>
        </is>
      </c>
    </row>
    <row r="132">
      <c r="A132" s="2" t="inlineStr">
        <is>
          <t>20326767400</t>
        </is>
      </c>
      <c r="B132" s="2" t="inlineStr">
        <is>
          <t>REPRESENTANTE</t>
        </is>
      </c>
      <c r="C132" s="2" t="inlineStr">
        <is>
          <t>3077268</t>
        </is>
      </c>
      <c r="D132" s="2" t="inlineStr">
        <is>
          <t>29244227</t>
        </is>
      </c>
      <c r="E132" s="2" t="inlineStr">
        <is>
          <t>OBANDO DE GUZMAN LILIA MARIA</t>
        </is>
      </c>
      <c r="F132" s="2" t="n"/>
      <c r="G132" s="2" t="n"/>
      <c r="H132" s="2" t="inlineStr">
        <is>
          <t>2024-01-20</t>
        </is>
      </c>
      <c r="I132" s="2" t="inlineStr">
        <is>
          <t>2026-09-20T01:43:21.108Z</t>
        </is>
      </c>
    </row>
    <row r="133">
      <c r="A133" s="2" t="inlineStr">
        <is>
          <t>20352417018</t>
        </is>
      </c>
      <c r="B133" s="2" t="inlineStr">
        <is>
          <t>REPRESENTANTE</t>
        </is>
      </c>
      <c r="C133" s="2" t="inlineStr">
        <is>
          <t>147548</t>
        </is>
      </c>
      <c r="D133" s="2" t="inlineStr">
        <is>
          <t>22482363</t>
        </is>
      </c>
      <c r="E133" s="2" t="inlineStr">
        <is>
          <t>ESPIRITU PRUDENCIO JACINTO GUILLERMO</t>
        </is>
      </c>
      <c r="F133" s="2" t="n"/>
      <c r="G133" s="2" t="n"/>
      <c r="H133" s="2" t="n"/>
      <c r="I133" s="2" t="inlineStr">
        <is>
          <t>2026-09-20T01:43:21.108Z</t>
        </is>
      </c>
    </row>
    <row r="134">
      <c r="A134" s="2" t="inlineStr">
        <is>
          <t>20352417018</t>
        </is>
      </c>
      <c r="B134" s="2" t="inlineStr">
        <is>
          <t>SOCIO</t>
        </is>
      </c>
      <c r="C134" s="2" t="inlineStr">
        <is>
          <t>371255</t>
        </is>
      </c>
      <c r="D134" s="2" t="inlineStr">
        <is>
          <t>22482363</t>
        </is>
      </c>
      <c r="E134" s="2" t="inlineStr">
        <is>
          <t>ESPIRITU PRUDENCIO JACINTO GUILLERMO</t>
        </is>
      </c>
      <c r="F134" s="2" t="n"/>
      <c r="G134" s="2" t="n"/>
      <c r="H134" s="2" t="n"/>
      <c r="I134" s="2" t="inlineStr">
        <is>
          <t>2026-09-20T01:43:21.108Z</t>
        </is>
      </c>
    </row>
    <row r="135">
      <c r="A135" s="2" t="inlineStr">
        <is>
          <t>20352417018</t>
        </is>
      </c>
      <c r="B135" s="2" t="inlineStr">
        <is>
          <t>SOCIO</t>
        </is>
      </c>
      <c r="C135" s="2" t="inlineStr">
        <is>
          <t>371256</t>
        </is>
      </c>
      <c r="D135" s="2" t="inlineStr">
        <is>
          <t>00182998</t>
        </is>
      </c>
      <c r="E135" s="2" t="inlineStr">
        <is>
          <t>ALEJO ARECHE ALBINO</t>
        </is>
      </c>
      <c r="F135" s="2" t="n"/>
      <c r="G135" s="2" t="n"/>
      <c r="H135" s="2" t="n"/>
      <c r="I135" s="2" t="inlineStr">
        <is>
          <t>2026-09-20T01:43:21.108Z</t>
        </is>
      </c>
    </row>
    <row r="136">
      <c r="A136" s="2" t="inlineStr">
        <is>
          <t>20352417018</t>
        </is>
      </c>
      <c r="B136" s="2" t="inlineStr">
        <is>
          <t>SOCIO</t>
        </is>
      </c>
      <c r="C136" s="2" t="inlineStr">
        <is>
          <t>371257</t>
        </is>
      </c>
      <c r="D136" s="2" t="inlineStr">
        <is>
          <t>80617231</t>
        </is>
      </c>
      <c r="E136" s="2" t="inlineStr">
        <is>
          <t>AVALOS REYES GILBER HERNAN</t>
        </is>
      </c>
      <c r="F136" s="2" t="n"/>
      <c r="G136" s="2" t="n"/>
      <c r="H136" s="2" t="n"/>
      <c r="I136" s="2" t="inlineStr">
        <is>
          <t>2026-09-20T01:43:21.108Z</t>
        </is>
      </c>
    </row>
    <row r="137">
      <c r="A137" s="2" t="inlineStr">
        <is>
          <t>20352417018</t>
        </is>
      </c>
      <c r="B137" s="2" t="inlineStr">
        <is>
          <t>SOCIO</t>
        </is>
      </c>
      <c r="C137" s="2" t="inlineStr">
        <is>
          <t>371258</t>
        </is>
      </c>
      <c r="D137" s="2" t="inlineStr">
        <is>
          <t>00173670</t>
        </is>
      </c>
      <c r="E137" s="2" t="inlineStr">
        <is>
          <t>CAMACHO ARVI CIPRIANO</t>
        </is>
      </c>
      <c r="F137" s="2" t="n"/>
      <c r="G137" s="2" t="n"/>
      <c r="H137" s="2" t="n"/>
      <c r="I137" s="2" t="inlineStr">
        <is>
          <t>2026-09-20T01:43:21.108Z</t>
        </is>
      </c>
    </row>
    <row r="138">
      <c r="A138" s="2" t="inlineStr">
        <is>
          <t>20352417018</t>
        </is>
      </c>
      <c r="B138" s="2" t="inlineStr">
        <is>
          <t>SOCIO</t>
        </is>
      </c>
      <c r="C138" s="2" t="inlineStr">
        <is>
          <t>371259</t>
        </is>
      </c>
      <c r="D138" s="2" t="inlineStr">
        <is>
          <t>22882831</t>
        </is>
      </c>
      <c r="E138" s="2" t="inlineStr">
        <is>
          <t>MEJIA MURGA HERACLIO LUBEN</t>
        </is>
      </c>
      <c r="F138" s="2" t="n"/>
      <c r="G138" s="2" t="n"/>
      <c r="H138" s="2" t="n"/>
      <c r="I138" s="2" t="inlineStr">
        <is>
          <t>2026-09-20T01:43:21.108Z</t>
        </is>
      </c>
    </row>
    <row r="139">
      <c r="A139" s="2" t="inlineStr">
        <is>
          <t>20352417018</t>
        </is>
      </c>
      <c r="B139" s="2" t="inlineStr">
        <is>
          <t>SOCIO</t>
        </is>
      </c>
      <c r="C139" s="2" t="inlineStr">
        <is>
          <t>371260</t>
        </is>
      </c>
      <c r="D139" s="2" t="inlineStr">
        <is>
          <t>00182930</t>
        </is>
      </c>
      <c r="E139" s="2" t="inlineStr">
        <is>
          <t>NAVARRO PEREZ SONIA</t>
        </is>
      </c>
      <c r="F139" s="2" t="n"/>
      <c r="G139" s="2" t="n"/>
      <c r="H139" s="2" t="n"/>
      <c r="I139" s="2" t="inlineStr">
        <is>
          <t>2026-09-20T01:43:21.108Z</t>
        </is>
      </c>
    </row>
    <row r="140">
      <c r="A140" s="2" t="inlineStr">
        <is>
          <t>20352417018</t>
        </is>
      </c>
      <c r="B140" s="2" t="inlineStr">
        <is>
          <t>SOCIO</t>
        </is>
      </c>
      <c r="C140" s="2" t="inlineStr">
        <is>
          <t>371261</t>
        </is>
      </c>
      <c r="D140" s="2" t="inlineStr">
        <is>
          <t>43757485</t>
        </is>
      </c>
      <c r="E140" s="2" t="inlineStr">
        <is>
          <t>SERNA BETETA ARTURO</t>
        </is>
      </c>
      <c r="F140" s="2" t="n"/>
      <c r="G140" s="2" t="n"/>
      <c r="H140" s="2" t="n"/>
      <c r="I140" s="2" t="inlineStr">
        <is>
          <t>2026-09-20T01:43:21.108Z</t>
        </is>
      </c>
    </row>
    <row r="141">
      <c r="A141" s="2" t="inlineStr">
        <is>
          <t>20352423921</t>
        </is>
      </c>
      <c r="B141" s="2" t="inlineStr">
        <is>
          <t>ORGANO_ADMINISTRACION</t>
        </is>
      </c>
      <c r="C141" s="2" t="inlineStr">
        <is>
          <t>944982</t>
        </is>
      </c>
      <c r="D141" s="2" t="inlineStr">
        <is>
          <t>23020077</t>
        </is>
      </c>
      <c r="E141" s="2" t="inlineStr">
        <is>
          <t>ALFARO RODRIGUEZ EDWIN ENRIQUE</t>
        </is>
      </c>
      <c r="F141" s="2" t="inlineStr">
        <is>
          <t>CONSEJO DE ADMINISTRACION</t>
        </is>
      </c>
      <c r="G141" s="2" t="inlineStr">
        <is>
          <t>Vice Presidente</t>
        </is>
      </c>
      <c r="H141" s="2" t="inlineStr">
        <is>
          <t>2015-12-15</t>
        </is>
      </c>
      <c r="I141" s="2" t="inlineStr">
        <is>
          <t>2026-09-20T01:43:21.108Z</t>
        </is>
      </c>
    </row>
    <row r="142">
      <c r="A142" s="2" t="inlineStr">
        <is>
          <t>20352423921</t>
        </is>
      </c>
      <c r="B142" s="2" t="inlineStr">
        <is>
          <t>ORGANO_ADMINISTRACION</t>
        </is>
      </c>
      <c r="C142" s="2" t="inlineStr">
        <is>
          <t>944983</t>
        </is>
      </c>
      <c r="D142" s="2" t="inlineStr">
        <is>
          <t>20702969</t>
        </is>
      </c>
      <c r="E142" s="2" t="inlineStr">
        <is>
          <t>PARRA CABALLERO MARIO AQUILES</t>
        </is>
      </c>
      <c r="F142" s="2" t="inlineStr">
        <is>
          <t>CONSEJO DE ADMINISTRACION</t>
        </is>
      </c>
      <c r="G142" s="2" t="inlineStr">
        <is>
          <t>Presidente</t>
        </is>
      </c>
      <c r="H142" s="2" t="inlineStr">
        <is>
          <t>2015-12-15</t>
        </is>
      </c>
      <c r="I142" s="2" t="inlineStr">
        <is>
          <t>2026-09-20T01:43:21.108Z</t>
        </is>
      </c>
    </row>
    <row r="143">
      <c r="A143" s="2" t="inlineStr">
        <is>
          <t>20352423921</t>
        </is>
      </c>
      <c r="B143" s="2" t="inlineStr">
        <is>
          <t>ORGANO_ADMINISTRACION</t>
        </is>
      </c>
      <c r="C143" s="2" t="inlineStr">
        <is>
          <t>944984</t>
        </is>
      </c>
      <c r="D143" s="2" t="inlineStr">
        <is>
          <t>06798838</t>
        </is>
      </c>
      <c r="E143" s="2" t="inlineStr">
        <is>
          <t>PANTOJA MOREYRA ZENAIDA GUDELIA</t>
        </is>
      </c>
      <c r="F143" s="2" t="inlineStr">
        <is>
          <t>CONSEJO DE ADMINISTRACION</t>
        </is>
      </c>
      <c r="G143" s="2" t="inlineStr">
        <is>
          <t>Secretario</t>
        </is>
      </c>
      <c r="H143" s="2" t="inlineStr">
        <is>
          <t>2015-12-15</t>
        </is>
      </c>
      <c r="I143" s="2" t="inlineStr">
        <is>
          <t>2026-09-20T01:43:21.108Z</t>
        </is>
      </c>
    </row>
    <row r="144">
      <c r="A144" s="2" t="inlineStr">
        <is>
          <t>20352423921</t>
        </is>
      </c>
      <c r="B144" s="2" t="inlineStr">
        <is>
          <t>ORGANO_ADMINISTRACION</t>
        </is>
      </c>
      <c r="C144" s="2" t="inlineStr">
        <is>
          <t>944985</t>
        </is>
      </c>
      <c r="D144" s="2" t="inlineStr">
        <is>
          <t>22736602</t>
        </is>
      </c>
      <c r="E144" s="2" t="inlineStr">
        <is>
          <t>CARRILLO SANCHEZ GAMANIEL CRESENCION</t>
        </is>
      </c>
      <c r="F144" s="2" t="inlineStr">
        <is>
          <t>CONSEJO DE ADMINISTRACION</t>
        </is>
      </c>
      <c r="G144" s="2" t="inlineStr">
        <is>
          <t>Vocal</t>
        </is>
      </c>
      <c r="H144" s="2" t="inlineStr">
        <is>
          <t>2015-12-15</t>
        </is>
      </c>
      <c r="I144" s="2" t="inlineStr">
        <is>
          <t>2026-09-20T01:43:21.108Z</t>
        </is>
      </c>
    </row>
    <row r="145">
      <c r="A145" s="2" t="inlineStr">
        <is>
          <t>20352423921</t>
        </is>
      </c>
      <c r="B145" s="2" t="inlineStr">
        <is>
          <t>ORGANO_ADMINISTRACION</t>
        </is>
      </c>
      <c r="C145" s="2" t="inlineStr">
        <is>
          <t>944986</t>
        </is>
      </c>
      <c r="D145" s="2" t="inlineStr">
        <is>
          <t>09332704</t>
        </is>
      </c>
      <c r="E145" s="2" t="inlineStr">
        <is>
          <t>PONCE FERRARI NELITA</t>
        </is>
      </c>
      <c r="F145" s="2" t="inlineStr">
        <is>
          <t>CONSEJO DE ADMINISTRACION</t>
        </is>
      </c>
      <c r="G145" s="2" t="inlineStr">
        <is>
          <t>Vocal</t>
        </is>
      </c>
      <c r="H145" s="2" t="inlineStr">
        <is>
          <t>2015-12-15</t>
        </is>
      </c>
      <c r="I145" s="2" t="inlineStr">
        <is>
          <t>2026-09-20T01:43:21.108Z</t>
        </is>
      </c>
    </row>
    <row r="146">
      <c r="A146" s="2" t="inlineStr">
        <is>
          <t>20352423921</t>
        </is>
      </c>
      <c r="B146" s="2" t="inlineStr">
        <is>
          <t>REPRESENTANTE</t>
        </is>
      </c>
      <c r="C146" s="2" t="inlineStr">
        <is>
          <t>1488485</t>
        </is>
      </c>
      <c r="D146" s="2" t="inlineStr">
        <is>
          <t>40367155</t>
        </is>
      </c>
      <c r="E146" s="2" t="inlineStr">
        <is>
          <t>RODRIGUEZ CIRIACO EUGENIO MARIO</t>
        </is>
      </c>
      <c r="F146" s="2" t="n"/>
      <c r="G146" s="2" t="n"/>
      <c r="H146" s="2" t="inlineStr">
        <is>
          <t>2014-01-01</t>
        </is>
      </c>
      <c r="I146" s="2" t="inlineStr">
        <is>
          <t>2026-09-20T01:43:21.108Z</t>
        </is>
      </c>
    </row>
    <row r="147">
      <c r="A147" s="2" t="inlineStr">
        <is>
          <t>20365575674</t>
        </is>
      </c>
      <c r="B147" s="2" t="inlineStr">
        <is>
          <t>ORGANO_ADMINISTRACION</t>
        </is>
      </c>
      <c r="C147" s="2" t="inlineStr">
        <is>
          <t>2254546</t>
        </is>
      </c>
      <c r="D147" s="2" t="inlineStr">
        <is>
          <t>04045388</t>
        </is>
      </c>
      <c r="E147" s="2" t="inlineStr">
        <is>
          <t>ROBLES CHAVEZ PERCY GODOFREDO</t>
        </is>
      </c>
      <c r="F147" s="2" t="inlineStr">
        <is>
          <t>JUNTA DIRECTIVA / DIRECTIVA COMUNA</t>
        </is>
      </c>
      <c r="G147" s="2" t="inlineStr">
        <is>
          <t>Presidente</t>
        </is>
      </c>
      <c r="H147" s="2" t="inlineStr">
        <is>
          <t>2023-01-09</t>
        </is>
      </c>
      <c r="I147" s="2" t="inlineStr">
        <is>
          <t>2026-09-20T01:43:21.108Z</t>
        </is>
      </c>
    </row>
    <row r="148">
      <c r="A148" s="2" t="inlineStr">
        <is>
          <t>20365575674</t>
        </is>
      </c>
      <c r="B148" s="2" t="inlineStr">
        <is>
          <t>ORGANO_ADMINISTRACION</t>
        </is>
      </c>
      <c r="C148" s="2" t="inlineStr">
        <is>
          <t>2254547</t>
        </is>
      </c>
      <c r="D148" s="2" t="inlineStr">
        <is>
          <t>04045388</t>
        </is>
      </c>
      <c r="E148" s="2" t="inlineStr">
        <is>
          <t>ROBLES CHAVEZ PERCY GODOFREDO</t>
        </is>
      </c>
      <c r="F148" s="2" t="inlineStr">
        <is>
          <t>COMITES ESPECIALIZADOS POR ACTIVIDAD Y ANEXO, SEGUN SEA EL CASO</t>
        </is>
      </c>
      <c r="G148" s="2" t="inlineStr">
        <is>
          <t>Presidente</t>
        </is>
      </c>
      <c r="H148" s="2" t="inlineStr">
        <is>
          <t>2023-01-09</t>
        </is>
      </c>
      <c r="I148" s="2" t="inlineStr">
        <is>
          <t>2026-09-20T01:43:21.108Z</t>
        </is>
      </c>
    </row>
    <row r="149">
      <c r="A149" s="2" t="inlineStr">
        <is>
          <t>20365575674</t>
        </is>
      </c>
      <c r="B149" s="2" t="inlineStr">
        <is>
          <t>REPRESENTANTE</t>
        </is>
      </c>
      <c r="C149" s="2" t="inlineStr">
        <is>
          <t>2591478</t>
        </is>
      </c>
      <c r="D149" s="2" t="inlineStr">
        <is>
          <t>04045388</t>
        </is>
      </c>
      <c r="E149" s="2" t="inlineStr">
        <is>
          <t>04045388</t>
        </is>
      </c>
      <c r="F149" s="2" t="n"/>
      <c r="G149" s="2" t="n"/>
      <c r="H149" s="2" t="inlineStr">
        <is>
          <t>2023-01-09</t>
        </is>
      </c>
      <c r="I149" s="2" t="inlineStr">
        <is>
          <t>2026-09-20T01:43:21.108Z</t>
        </is>
      </c>
    </row>
    <row r="150">
      <c r="A150" s="2" t="inlineStr">
        <is>
          <t>20393152207</t>
        </is>
      </c>
      <c r="B150" s="2" t="inlineStr">
        <is>
          <t>REPRESENTANTE</t>
        </is>
      </c>
      <c r="C150" s="2" t="inlineStr">
        <is>
          <t>239497</t>
        </is>
      </c>
      <c r="D150" s="2" t="inlineStr">
        <is>
          <t>00156282</t>
        </is>
      </c>
      <c r="E150" s="2" t="inlineStr">
        <is>
          <t>GARCIA GUTIERREZ GERMAN</t>
        </is>
      </c>
      <c r="F150" s="2" t="n"/>
      <c r="G150" s="2" t="n"/>
      <c r="H150" s="2" t="n"/>
      <c r="I150" s="2" t="inlineStr">
        <is>
          <t>2026-09-20T01:43:21.108Z</t>
        </is>
      </c>
    </row>
    <row r="151">
      <c r="A151" s="2" t="inlineStr">
        <is>
          <t>20393152207</t>
        </is>
      </c>
      <c r="B151" s="2" t="inlineStr">
        <is>
          <t>SOCIO</t>
        </is>
      </c>
      <c r="C151" s="2" t="inlineStr">
        <is>
          <t>565693</t>
        </is>
      </c>
      <c r="D151" s="2" t="inlineStr">
        <is>
          <t>00156282</t>
        </is>
      </c>
      <c r="E151" s="2" t="inlineStr">
        <is>
          <t>GARCIA GUTIERREZ GERMAN</t>
        </is>
      </c>
      <c r="F151" s="2" t="n"/>
      <c r="G151" s="2" t="n"/>
      <c r="H151" s="2" t="n"/>
      <c r="I151" s="2" t="inlineStr">
        <is>
          <t>2026-09-20T01:43:21.108Z</t>
        </is>
      </c>
    </row>
    <row r="152">
      <c r="A152" s="2" t="inlineStr">
        <is>
          <t>20393415062</t>
        </is>
      </c>
      <c r="B152" s="2" t="inlineStr">
        <is>
          <t>ORGANO_ADMINISTRACION</t>
        </is>
      </c>
      <c r="C152" s="2" t="inlineStr">
        <is>
          <t>1603980</t>
        </is>
      </c>
      <c r="D152" s="2" t="inlineStr">
        <is>
          <t>00172470</t>
        </is>
      </c>
      <c r="E152" s="2" t="inlineStr">
        <is>
          <t>vargas cometivos francisco</t>
        </is>
      </c>
      <c r="F152" s="2" t="inlineStr">
        <is>
          <t>CONSEJO DIRECTIVO</t>
        </is>
      </c>
      <c r="G152" s="2" t="inlineStr">
        <is>
          <t>Presidente</t>
        </is>
      </c>
      <c r="H152" s="2" t="inlineStr">
        <is>
          <t>2017-03-07</t>
        </is>
      </c>
      <c r="I152" s="2" t="inlineStr">
        <is>
          <t>2026-09-20T01:43:21.108Z</t>
        </is>
      </c>
    </row>
    <row r="153">
      <c r="A153" s="2" t="inlineStr">
        <is>
          <t>20393415062</t>
        </is>
      </c>
      <c r="B153" s="2" t="inlineStr">
        <is>
          <t>ORGANO_ADMINISTRACION</t>
        </is>
      </c>
      <c r="C153" s="2" t="inlineStr">
        <is>
          <t>1603981</t>
        </is>
      </c>
      <c r="D153" s="2" t="inlineStr">
        <is>
          <t>09180809</t>
        </is>
      </c>
      <c r="E153" s="2" t="inlineStr">
        <is>
          <t>ACOSTA DE SOUZA ELSA</t>
        </is>
      </c>
      <c r="F153" s="2" t="inlineStr">
        <is>
          <t>CONSEJO DIRECTIVO</t>
        </is>
      </c>
      <c r="G153" s="2" t="inlineStr">
        <is>
          <t>Vice Presidente</t>
        </is>
      </c>
      <c r="H153" s="2" t="inlineStr">
        <is>
          <t>2017-03-07</t>
        </is>
      </c>
      <c r="I153" s="2" t="inlineStr">
        <is>
          <t>2026-09-20T01:43:21.108Z</t>
        </is>
      </c>
    </row>
    <row r="154">
      <c r="A154" s="2" t="inlineStr">
        <is>
          <t>20393415062</t>
        </is>
      </c>
      <c r="B154" s="2" t="inlineStr">
        <is>
          <t>ORGANO_ADMINISTRACION</t>
        </is>
      </c>
      <c r="C154" s="2" t="inlineStr">
        <is>
          <t>1603982</t>
        </is>
      </c>
      <c r="D154" s="2" t="inlineStr">
        <is>
          <t>44174065</t>
        </is>
      </c>
      <c r="E154" s="2" t="inlineStr">
        <is>
          <t>VILLAR DAVILA BANY ABIGAIL</t>
        </is>
      </c>
      <c r="F154" s="2" t="inlineStr">
        <is>
          <t>CONSEJO DIRECTIVO</t>
        </is>
      </c>
      <c r="G154" s="2" t="inlineStr">
        <is>
          <t>Secretario</t>
        </is>
      </c>
      <c r="H154" s="2" t="inlineStr">
        <is>
          <t>2017-03-07</t>
        </is>
      </c>
      <c r="I154" s="2" t="inlineStr">
        <is>
          <t>2026-09-20T01:43:21.108Z</t>
        </is>
      </c>
    </row>
    <row r="155">
      <c r="A155" s="2" t="inlineStr">
        <is>
          <t>20393415062</t>
        </is>
      </c>
      <c r="B155" s="2" t="inlineStr">
        <is>
          <t>ORGANO_ADMINISTRACION</t>
        </is>
      </c>
      <c r="C155" s="2" t="inlineStr">
        <is>
          <t>1603983</t>
        </is>
      </c>
      <c r="D155" s="2" t="inlineStr">
        <is>
          <t>45579812</t>
        </is>
      </c>
      <c r="E155" s="2" t="inlineStr">
        <is>
          <t>AQUINO ORDOÑEZ YULIANA</t>
        </is>
      </c>
      <c r="F155" s="2" t="inlineStr">
        <is>
          <t>CONSEJO DIRECTIVO</t>
        </is>
      </c>
      <c r="G155" s="2" t="inlineStr">
        <is>
          <t>Tesorero</t>
        </is>
      </c>
      <c r="H155" s="2" t="inlineStr">
        <is>
          <t>2017-03-07</t>
        </is>
      </c>
      <c r="I155" s="2" t="inlineStr">
        <is>
          <t>2026-09-20T01:43:21.108Z</t>
        </is>
      </c>
    </row>
    <row r="156">
      <c r="A156" s="2" t="inlineStr">
        <is>
          <t>20393415062</t>
        </is>
      </c>
      <c r="B156" s="2" t="inlineStr">
        <is>
          <t>ORGANO_ADMINISTRACION</t>
        </is>
      </c>
      <c r="C156" s="2" t="inlineStr">
        <is>
          <t>1603984</t>
        </is>
      </c>
      <c r="D156" s="2" t="inlineStr">
        <is>
          <t>80142536</t>
        </is>
      </c>
      <c r="E156" s="2" t="inlineStr">
        <is>
          <t>PACAYA BOLIVAR MARCO ANTONIO</t>
        </is>
      </c>
      <c r="F156" s="2" t="inlineStr">
        <is>
          <t>CONSEJO DIRECTIVO</t>
        </is>
      </c>
      <c r="G156" s="2" t="inlineStr">
        <is>
          <t>Fiscal</t>
        </is>
      </c>
      <c r="H156" s="2" t="inlineStr">
        <is>
          <t>2017-03-07</t>
        </is>
      </c>
      <c r="I156" s="2" t="inlineStr">
        <is>
          <t>2026-09-20T01:43:21.108Z</t>
        </is>
      </c>
    </row>
    <row r="157">
      <c r="A157" s="2" t="inlineStr">
        <is>
          <t>20393415062</t>
        </is>
      </c>
      <c r="B157" s="2" t="inlineStr">
        <is>
          <t>ORGANO_ADMINISTRACION</t>
        </is>
      </c>
      <c r="C157" s="2" t="inlineStr">
        <is>
          <t>1603985</t>
        </is>
      </c>
      <c r="D157" s="2" t="inlineStr">
        <is>
          <t>71892962</t>
        </is>
      </c>
      <c r="E157" s="2" t="inlineStr">
        <is>
          <t>FASABI RODRIGUEZ MERY VANESSA</t>
        </is>
      </c>
      <c r="F157" s="2" t="inlineStr">
        <is>
          <t>CONSEJO DIRECTIVO</t>
        </is>
      </c>
      <c r="G157" s="2" t="inlineStr">
        <is>
          <t>Vocal</t>
        </is>
      </c>
      <c r="H157" s="2" t="inlineStr">
        <is>
          <t>2017-03-07</t>
        </is>
      </c>
      <c r="I157" s="2" t="inlineStr">
        <is>
          <t>2026-09-20T01:43:21.108Z</t>
        </is>
      </c>
    </row>
    <row r="158">
      <c r="A158" s="2" t="inlineStr">
        <is>
          <t>20393415062</t>
        </is>
      </c>
      <c r="B158" s="2" t="inlineStr">
        <is>
          <t>REPRESENTANTE</t>
        </is>
      </c>
      <c r="C158" s="2" t="inlineStr">
        <is>
          <t>2016313</t>
        </is>
      </c>
      <c r="D158" s="2" t="inlineStr">
        <is>
          <t>00172470</t>
        </is>
      </c>
      <c r="E158" s="2" t="inlineStr">
        <is>
          <t>FRANCISCO VARAS COMETIVOS</t>
        </is>
      </c>
      <c r="F158" s="2" t="n"/>
      <c r="G158" s="2" t="n"/>
      <c r="H158" s="2" t="inlineStr">
        <is>
          <t>2019-04-11</t>
        </is>
      </c>
      <c r="I158" s="2" t="inlineStr">
        <is>
          <t>2026-09-20T01:43:21.108Z</t>
        </is>
      </c>
    </row>
    <row r="159">
      <c r="A159" s="2" t="inlineStr">
        <is>
          <t>20393449471</t>
        </is>
      </c>
      <c r="B159" s="2" t="inlineStr">
        <is>
          <t>REPRESENTANTE</t>
        </is>
      </c>
      <c r="C159" s="2" t="inlineStr">
        <is>
          <t>196538</t>
        </is>
      </c>
      <c r="D159" s="2" t="inlineStr">
        <is>
          <t>22460084</t>
        </is>
      </c>
      <c r="E159" s="2" t="inlineStr">
        <is>
          <t>ESPINOZA GONZALES VICTOR</t>
        </is>
      </c>
      <c r="F159" s="2" t="n"/>
      <c r="G159" s="2" t="n"/>
      <c r="H159" s="2" t="n"/>
      <c r="I159" s="2" t="inlineStr">
        <is>
          <t>2026-09-20T01:43:21.108Z</t>
        </is>
      </c>
    </row>
    <row r="160">
      <c r="A160" s="2" t="inlineStr">
        <is>
          <t>20393972000</t>
        </is>
      </c>
      <c r="B160" s="2" t="inlineStr">
        <is>
          <t>ORGANO_ADMINISTRACION</t>
        </is>
      </c>
      <c r="C160" s="2" t="inlineStr">
        <is>
          <t>1731527</t>
        </is>
      </c>
      <c r="D160" s="2" t="inlineStr">
        <is>
          <t>29627412</t>
        </is>
      </c>
      <c r="E160" s="2" t="inlineStr">
        <is>
          <t>GOMEZ DE ABRIL NOEMI EULOGIA</t>
        </is>
      </c>
      <c r="F160" s="2" t="inlineStr">
        <is>
          <t>CONSEJO DIRECTIVO</t>
        </is>
      </c>
      <c r="G160" s="2" t="inlineStr">
        <is>
          <t>Vice Presidente</t>
        </is>
      </c>
      <c r="H160" s="2" t="inlineStr">
        <is>
          <t>2019-01-08</t>
        </is>
      </c>
      <c r="I160" s="2" t="inlineStr">
        <is>
          <t>2026-09-20T01:43:21.108Z</t>
        </is>
      </c>
    </row>
    <row r="161">
      <c r="A161" s="2" t="inlineStr">
        <is>
          <t>20393972000</t>
        </is>
      </c>
      <c r="B161" s="2" t="inlineStr">
        <is>
          <t>ORGANO_ADMINISTRACION</t>
        </is>
      </c>
      <c r="C161" s="2" t="inlineStr">
        <is>
          <t>1731528</t>
        </is>
      </c>
      <c r="D161" s="2" t="inlineStr">
        <is>
          <t>22485675</t>
        </is>
      </c>
      <c r="E161" s="2" t="inlineStr">
        <is>
          <t>LINO SIMON CRECENCIANA</t>
        </is>
      </c>
      <c r="F161" s="2" t="inlineStr">
        <is>
          <t>CONSEJO DIRECTIVO</t>
        </is>
      </c>
      <c r="G161" s="2" t="inlineStr">
        <is>
          <t>Tesorero</t>
        </is>
      </c>
      <c r="H161" s="2" t="inlineStr">
        <is>
          <t>2019-01-08</t>
        </is>
      </c>
      <c r="I161" s="2" t="inlineStr">
        <is>
          <t>2026-09-20T01:43:21.108Z</t>
        </is>
      </c>
    </row>
    <row r="162">
      <c r="A162" s="2" t="inlineStr">
        <is>
          <t>20393972000</t>
        </is>
      </c>
      <c r="B162" s="2" t="inlineStr">
        <is>
          <t>ORGANO_ADMINISTRACION</t>
        </is>
      </c>
      <c r="C162" s="2" t="inlineStr">
        <is>
          <t>1731529</t>
        </is>
      </c>
      <c r="D162" s="2" t="inlineStr">
        <is>
          <t>45175705</t>
        </is>
      </c>
      <c r="E162" s="2" t="inlineStr">
        <is>
          <t>GODOY YANAC NILDA</t>
        </is>
      </c>
      <c r="F162" s="2" t="inlineStr">
        <is>
          <t>CONSEJO DIRECTIVO</t>
        </is>
      </c>
      <c r="G162" s="2" t="inlineStr">
        <is>
          <t>Presidente</t>
        </is>
      </c>
      <c r="H162" s="2" t="inlineStr">
        <is>
          <t>2019-01-08</t>
        </is>
      </c>
      <c r="I162" s="2" t="inlineStr">
        <is>
          <t>2026-09-20T01:43:21.108Z</t>
        </is>
      </c>
    </row>
    <row r="163">
      <c r="A163" s="2" t="inlineStr">
        <is>
          <t>20393972000</t>
        </is>
      </c>
      <c r="B163" s="2" t="inlineStr">
        <is>
          <t>ORGANO_ADMINISTRACION</t>
        </is>
      </c>
      <c r="C163" s="2" t="inlineStr">
        <is>
          <t>1731530</t>
        </is>
      </c>
      <c r="D163" s="2" t="inlineStr">
        <is>
          <t>76621763</t>
        </is>
      </c>
      <c r="E163" s="2" t="inlineStr">
        <is>
          <t>GARAY HUACHO JHANET ESTEFANI</t>
        </is>
      </c>
      <c r="F163" s="2" t="inlineStr">
        <is>
          <t>CONSEJO DIRECTIVO</t>
        </is>
      </c>
      <c r="G163" s="2" t="inlineStr">
        <is>
          <t>Secretario</t>
        </is>
      </c>
      <c r="H163" s="2" t="inlineStr">
        <is>
          <t>2019-01-08</t>
        </is>
      </c>
      <c r="I163" s="2" t="inlineStr">
        <is>
          <t>2026-09-20T01:43:21.108Z</t>
        </is>
      </c>
    </row>
    <row r="164">
      <c r="A164" s="2" t="inlineStr">
        <is>
          <t>20393972000</t>
        </is>
      </c>
      <c r="B164" s="2" t="inlineStr">
        <is>
          <t>ORGANO_ADMINISTRACION</t>
        </is>
      </c>
      <c r="C164" s="2" t="inlineStr">
        <is>
          <t>1731531</t>
        </is>
      </c>
      <c r="D164" s="2" t="inlineStr">
        <is>
          <t>47712372</t>
        </is>
      </c>
      <c r="E164" s="2" t="inlineStr">
        <is>
          <t>MATEO YLLATOPA DOMINGA</t>
        </is>
      </c>
      <c r="F164" s="2" t="inlineStr">
        <is>
          <t>CONSEJO DIRECTIVO</t>
        </is>
      </c>
      <c r="G164" s="2" t="inlineStr">
        <is>
          <t>Fiscal</t>
        </is>
      </c>
      <c r="H164" s="2" t="inlineStr">
        <is>
          <t>2019-01-08</t>
        </is>
      </c>
      <c r="I164" s="2" t="inlineStr">
        <is>
          <t>2026-09-20T01:43:21.108Z</t>
        </is>
      </c>
    </row>
    <row r="165">
      <c r="A165" s="2" t="inlineStr">
        <is>
          <t>20393972000</t>
        </is>
      </c>
      <c r="B165" s="2" t="inlineStr">
        <is>
          <t>ORGANO_ADMINISTRACION</t>
        </is>
      </c>
      <c r="C165" s="2" t="inlineStr">
        <is>
          <t>1731532</t>
        </is>
      </c>
      <c r="D165" s="2" t="inlineStr">
        <is>
          <t>41544778</t>
        </is>
      </c>
      <c r="E165" s="2" t="inlineStr">
        <is>
          <t>GODOY YANAC GENOVEVA</t>
        </is>
      </c>
      <c r="F165" s="2" t="inlineStr">
        <is>
          <t>CONSEJO DIRECTIVO</t>
        </is>
      </c>
      <c r="G165" s="2" t="inlineStr">
        <is>
          <t>Vocal</t>
        </is>
      </c>
      <c r="H165" s="2" t="inlineStr">
        <is>
          <t>2019-01-08</t>
        </is>
      </c>
      <c r="I165" s="2" t="inlineStr">
        <is>
          <t>2026-09-20T01:43:21.108Z</t>
        </is>
      </c>
    </row>
    <row r="166">
      <c r="A166" s="2" t="inlineStr">
        <is>
          <t>20393972000</t>
        </is>
      </c>
      <c r="B166" s="2" t="inlineStr">
        <is>
          <t>REPRESENTANTE</t>
        </is>
      </c>
      <c r="C166" s="2" t="inlineStr">
        <is>
          <t>2125412</t>
        </is>
      </c>
      <c r="D166" s="2" t="inlineStr">
        <is>
          <t>45175705</t>
        </is>
      </c>
      <c r="E166" s="2" t="inlineStr">
        <is>
          <t>GODOY YANAC NILDA</t>
        </is>
      </c>
      <c r="F166" s="2" t="n"/>
      <c r="G166" s="2" t="n"/>
      <c r="H166" s="2" t="inlineStr">
        <is>
          <t>2019-01-08</t>
        </is>
      </c>
      <c r="I166" s="2" t="inlineStr">
        <is>
          <t>2026-09-20T01:43:21.108Z</t>
        </is>
      </c>
    </row>
    <row r="167">
      <c r="A167" s="2" t="inlineStr">
        <is>
          <t>20393981173</t>
        </is>
      </c>
      <c r="B167" s="2" t="inlineStr">
        <is>
          <t>ORGANO_ADMINISTRACION</t>
        </is>
      </c>
      <c r="C167" s="2" t="inlineStr">
        <is>
          <t>2285420</t>
        </is>
      </c>
      <c r="D167" s="2" t="inlineStr">
        <is>
          <t>41109144</t>
        </is>
      </c>
      <c r="E167" s="2" t="inlineStr">
        <is>
          <t>LOPEZ HARO, RICARLOS NILSON</t>
        </is>
      </c>
      <c r="F167" s="2" t="inlineStr">
        <is>
          <t>CONSEJO DIRECTIVO</t>
        </is>
      </c>
      <c r="G167" s="2" t="inlineStr">
        <is>
          <t>Presidente</t>
        </is>
      </c>
      <c r="H167" s="2" t="inlineStr">
        <is>
          <t>2013-11-07</t>
        </is>
      </c>
      <c r="I167" s="2" t="inlineStr">
        <is>
          <t>2026-09-20T01:43:21.108Z</t>
        </is>
      </c>
    </row>
    <row r="168">
      <c r="A168" s="2" t="inlineStr">
        <is>
          <t>20393981173</t>
        </is>
      </c>
      <c r="B168" s="2" t="inlineStr">
        <is>
          <t>REPRESENTANTE</t>
        </is>
      </c>
      <c r="C168" s="2" t="inlineStr">
        <is>
          <t>2620168</t>
        </is>
      </c>
      <c r="D168" s="2" t="inlineStr">
        <is>
          <t>41109144</t>
        </is>
      </c>
      <c r="E168" s="2" t="inlineStr">
        <is>
          <t>LOPEZ HARO, RICARLOS NILSON</t>
        </is>
      </c>
      <c r="F168" s="2" t="n"/>
      <c r="G168" s="2" t="n"/>
      <c r="H168" s="2" t="inlineStr">
        <is>
          <t>2013-12-11</t>
        </is>
      </c>
      <c r="I168" s="2" t="inlineStr">
        <is>
          <t>2026-09-20T01:43:21.108Z</t>
        </is>
      </c>
    </row>
    <row r="169">
      <c r="A169" s="2" t="inlineStr">
        <is>
          <t>20404057805</t>
        </is>
      </c>
      <c r="B169" s="2" t="inlineStr">
        <is>
          <t>ORGANO_ADMINISTRACION</t>
        </is>
      </c>
      <c r="C169" s="2" t="inlineStr">
        <is>
          <t>2579228</t>
        </is>
      </c>
      <c r="D169" s="2" t="inlineStr">
        <is>
          <t>43297198</t>
        </is>
      </c>
      <c r="E169" s="2" t="inlineStr">
        <is>
          <t>LANARES SALAS MARTHA</t>
        </is>
      </c>
      <c r="F169" s="2" t="inlineStr">
        <is>
          <t>CONSEJO DE ADMINISTRACION</t>
        </is>
      </c>
      <c r="G169" s="2" t="inlineStr">
        <is>
          <t>Presidente</t>
        </is>
      </c>
      <c r="H169" s="2" t="inlineStr">
        <is>
          <t>2024-03-27</t>
        </is>
      </c>
      <c r="I169" s="2" t="inlineStr">
        <is>
          <t>2026-09-20T01:42:58.155Z</t>
        </is>
      </c>
    </row>
    <row r="170">
      <c r="A170" s="2" t="inlineStr">
        <is>
          <t>20404057805</t>
        </is>
      </c>
      <c r="B170" s="2" t="inlineStr">
        <is>
          <t>ORGANO_ADMINISTRACION</t>
        </is>
      </c>
      <c r="C170" s="2" t="inlineStr">
        <is>
          <t>2579229</t>
        </is>
      </c>
      <c r="D170" s="2" t="inlineStr">
        <is>
          <t>46445025</t>
        </is>
      </c>
      <c r="E170" s="2" t="inlineStr">
        <is>
          <t>ALVERCA HUAMAN FERNANDO</t>
        </is>
      </c>
      <c r="F170" s="2" t="inlineStr">
        <is>
          <t>CONSEJO DE ADMINISTRACION</t>
        </is>
      </c>
      <c r="G170" s="2" t="inlineStr">
        <is>
          <t>Vice Presidente</t>
        </is>
      </c>
      <c r="H170" s="2" t="inlineStr">
        <is>
          <t>2024-03-27</t>
        </is>
      </c>
      <c r="I170" s="2" t="inlineStr">
        <is>
          <t>2026-09-20T01:42:58.155Z</t>
        </is>
      </c>
    </row>
    <row r="171">
      <c r="A171" s="2" t="inlineStr">
        <is>
          <t>20404057805</t>
        </is>
      </c>
      <c r="B171" s="2" t="inlineStr">
        <is>
          <t>ORGANO_ADMINISTRACION</t>
        </is>
      </c>
      <c r="C171" s="2" t="inlineStr">
        <is>
          <t>2579230</t>
        </is>
      </c>
      <c r="D171" s="2" t="inlineStr">
        <is>
          <t>01004225</t>
        </is>
      </c>
      <c r="E171" s="2" t="inlineStr">
        <is>
          <t>PINCHI TAFUR PAULO SANTIAGO</t>
        </is>
      </c>
      <c r="F171" s="2" t="inlineStr">
        <is>
          <t>CONSEJO DE ADMINISTRACION</t>
        </is>
      </c>
      <c r="G171" s="2" t="inlineStr">
        <is>
          <t>Secretario</t>
        </is>
      </c>
      <c r="H171" s="2" t="inlineStr">
        <is>
          <t>2023-03-25</t>
        </is>
      </c>
      <c r="I171" s="2" t="inlineStr">
        <is>
          <t>2026-09-20T01:42:58.155Z</t>
        </is>
      </c>
    </row>
    <row r="172">
      <c r="A172" s="2" t="inlineStr">
        <is>
          <t>20404057805</t>
        </is>
      </c>
      <c r="B172" s="2" t="inlineStr">
        <is>
          <t>ORGANO_ADMINISTRACION</t>
        </is>
      </c>
      <c r="C172" s="2" t="inlineStr">
        <is>
          <t>2579231</t>
        </is>
      </c>
      <c r="D172" s="2" t="inlineStr">
        <is>
          <t>42012435</t>
        </is>
      </c>
      <c r="E172" s="2" t="inlineStr">
        <is>
          <t>SOLSOL COMETIVOS KELY</t>
        </is>
      </c>
      <c r="F172" s="2" t="inlineStr">
        <is>
          <t>CONSEJO DE ADMINISTRACION</t>
        </is>
      </c>
      <c r="G172" s="2" t="inlineStr">
        <is>
          <t>Vocal</t>
        </is>
      </c>
      <c r="H172" s="2" t="inlineStr">
        <is>
          <t>2024-03-27</t>
        </is>
      </c>
      <c r="I172" s="2" t="inlineStr">
        <is>
          <t>2026-09-20T01:42:58.155Z</t>
        </is>
      </c>
    </row>
    <row r="173">
      <c r="A173" s="2" t="inlineStr">
        <is>
          <t>20404057805</t>
        </is>
      </c>
      <c r="B173" s="2" t="inlineStr">
        <is>
          <t>ORGANO_ADMINISTRACION</t>
        </is>
      </c>
      <c r="C173" s="2" t="inlineStr">
        <is>
          <t>2579232</t>
        </is>
      </c>
      <c r="D173" s="2" t="inlineStr">
        <is>
          <t>00981246</t>
        </is>
      </c>
      <c r="E173" s="2" t="inlineStr">
        <is>
          <t>PEREZ CRUZ WILFREDO</t>
        </is>
      </c>
      <c r="F173" s="2" t="inlineStr">
        <is>
          <t>CONSEJO DE ADMINISTRACION</t>
        </is>
      </c>
      <c r="G173" s="2" t="inlineStr">
        <is>
          <t>Vocal</t>
        </is>
      </c>
      <c r="H173" s="2" t="inlineStr">
        <is>
          <t>2024-03-27</t>
        </is>
      </c>
      <c r="I173" s="2" t="inlineStr">
        <is>
          <t>2026-09-20T01:42:58.155Z</t>
        </is>
      </c>
    </row>
    <row r="174">
      <c r="A174" s="2" t="inlineStr">
        <is>
          <t>20404057805</t>
        </is>
      </c>
      <c r="B174" s="2" t="inlineStr">
        <is>
          <t>ORGANO_ADMINISTRACION</t>
        </is>
      </c>
      <c r="C174" s="2" t="inlineStr">
        <is>
          <t>2579233</t>
        </is>
      </c>
      <c r="D174" s="2" t="inlineStr">
        <is>
          <t>40076851</t>
        </is>
      </c>
      <c r="E174" s="2" t="inlineStr">
        <is>
          <t>CABALLERO GONZALES RODIL</t>
        </is>
      </c>
      <c r="F174" s="2" t="inlineStr">
        <is>
          <t>CONSEJO DE ADMINISTRACION</t>
        </is>
      </c>
      <c r="G174" s="2" t="inlineStr">
        <is>
          <t>Otros</t>
        </is>
      </c>
      <c r="H174" s="2" t="inlineStr">
        <is>
          <t>2024-03-27</t>
        </is>
      </c>
      <c r="I174" s="2" t="inlineStr">
        <is>
          <t>2026-09-20T01:42:58.155Z</t>
        </is>
      </c>
    </row>
    <row r="175">
      <c r="A175" s="2" t="inlineStr">
        <is>
          <t>20404057805</t>
        </is>
      </c>
      <c r="B175" s="2" t="inlineStr">
        <is>
          <t>REPRESENTANTE</t>
        </is>
      </c>
      <c r="C175" s="2" t="inlineStr">
        <is>
          <t>2885791</t>
        </is>
      </c>
      <c r="D175" s="2" t="inlineStr">
        <is>
          <t>22999374</t>
        </is>
      </c>
      <c r="E175" s="2" t="inlineStr">
        <is>
          <t>RIOS NUÑEZ SEGUNDO GONZALO</t>
        </is>
      </c>
      <c r="F175" s="2" t="n"/>
      <c r="G175" s="2" t="n"/>
      <c r="H175" s="2" t="inlineStr">
        <is>
          <t>1997-07-22</t>
        </is>
      </c>
      <c r="I175" s="2" t="inlineStr">
        <is>
          <t>2026-09-20T01:42:58.155Z</t>
        </is>
      </c>
    </row>
    <row r="176">
      <c r="A176" s="2" t="inlineStr">
        <is>
          <t>20406542671</t>
        </is>
      </c>
      <c r="B176" s="2" t="inlineStr">
        <is>
          <t>ORGANO_ADMINISTRACION</t>
        </is>
      </c>
      <c r="C176" s="2" t="inlineStr">
        <is>
          <t>1883016</t>
        </is>
      </c>
      <c r="D176" s="2" t="inlineStr">
        <is>
          <t>01705800</t>
        </is>
      </c>
      <c r="E176" s="2" t="inlineStr">
        <is>
          <t>QUISPE CCUNO SACARIAS</t>
        </is>
      </c>
      <c r="F176" s="2" t="inlineStr">
        <is>
          <t>CONSEJO DIRECTIVO</t>
        </is>
      </c>
      <c r="G176" s="2" t="inlineStr">
        <is>
          <t>Vice Presidente</t>
        </is>
      </c>
      <c r="H176" s="2" t="inlineStr">
        <is>
          <t>2018-08-05</t>
        </is>
      </c>
      <c r="I176" s="2" t="inlineStr">
        <is>
          <t>2026-09-20T01:43:21.108Z</t>
        </is>
      </c>
    </row>
    <row r="177">
      <c r="A177" s="2" t="inlineStr">
        <is>
          <t>20406542671</t>
        </is>
      </c>
      <c r="B177" s="2" t="inlineStr">
        <is>
          <t>REPRESENTANTE</t>
        </is>
      </c>
      <c r="C177" s="2" t="inlineStr">
        <is>
          <t>2257199</t>
        </is>
      </c>
      <c r="D177" s="2" t="inlineStr">
        <is>
          <t>42562258</t>
        </is>
      </c>
      <c r="E177" s="2" t="inlineStr">
        <is>
          <t>ROSELLO VILCA WALDIR FREDY</t>
        </is>
      </c>
      <c r="F177" s="2" t="n"/>
      <c r="G177" s="2" t="n"/>
      <c r="H177" s="2" t="inlineStr">
        <is>
          <t>2018-08-05</t>
        </is>
      </c>
      <c r="I177" s="2" t="inlineStr">
        <is>
          <t>2026-09-20T01:43:21.108Z</t>
        </is>
      </c>
    </row>
    <row r="178">
      <c r="A178" s="2" t="inlineStr">
        <is>
          <t>20407808666</t>
        </is>
      </c>
      <c r="B178" s="2" t="inlineStr">
        <is>
          <t>ORGANO_ADMINISTRACION</t>
        </is>
      </c>
      <c r="C178" s="2" t="inlineStr">
        <is>
          <t>2169242</t>
        </is>
      </c>
      <c r="D178" s="2" t="inlineStr">
        <is>
          <t>31923971</t>
        </is>
      </c>
      <c r="E178" s="2" t="inlineStr">
        <is>
          <t>DIAZ MELGAREJO ALBERTO</t>
        </is>
      </c>
      <c r="F178" s="2" t="inlineStr">
        <is>
          <t>CONSEJO DE ADMINISTRACION</t>
        </is>
      </c>
      <c r="G178" s="2" t="inlineStr">
        <is>
          <t>Vocal</t>
        </is>
      </c>
      <c r="H178" s="2" t="inlineStr">
        <is>
          <t>2021-03-15</t>
        </is>
      </c>
      <c r="I178" s="2" t="inlineStr">
        <is>
          <t>2026-09-20T01:43:21.108Z</t>
        </is>
      </c>
    </row>
    <row r="179">
      <c r="A179" s="2" t="inlineStr">
        <is>
          <t>20407808666</t>
        </is>
      </c>
      <c r="B179" s="2" t="inlineStr">
        <is>
          <t>ORGANO_ADMINISTRACION</t>
        </is>
      </c>
      <c r="C179" s="2" t="inlineStr">
        <is>
          <t>2169244</t>
        </is>
      </c>
      <c r="D179" s="2" t="inlineStr">
        <is>
          <t>31664271</t>
        </is>
      </c>
      <c r="E179" s="2" t="inlineStr">
        <is>
          <t>HUERTA REYNALTE RAFAEL DINO</t>
        </is>
      </c>
      <c r="F179" s="2" t="inlineStr">
        <is>
          <t>CONSEJO DE ADMINISTRACION</t>
        </is>
      </c>
      <c r="G179" s="2" t="inlineStr">
        <is>
          <t>Presidente</t>
        </is>
      </c>
      <c r="H179" s="2" t="inlineStr">
        <is>
          <t>2021-03-15</t>
        </is>
      </c>
      <c r="I179" s="2" t="inlineStr">
        <is>
          <t>2026-09-20T01:43:21.108Z</t>
        </is>
      </c>
    </row>
    <row r="180">
      <c r="A180" s="2" t="inlineStr">
        <is>
          <t>20407808666</t>
        </is>
      </c>
      <c r="B180" s="2" t="inlineStr">
        <is>
          <t>ORGANO_ADMINISTRACION</t>
        </is>
      </c>
      <c r="C180" s="2" t="inlineStr">
        <is>
          <t>2169246</t>
        </is>
      </c>
      <c r="D180" s="2" t="inlineStr">
        <is>
          <t>06910265</t>
        </is>
      </c>
      <c r="E180" s="2" t="inlineStr">
        <is>
          <t>SERAFIN SAMANEZ ROGER HORLEANS</t>
        </is>
      </c>
      <c r="F180" s="2" t="inlineStr">
        <is>
          <t>CONSEJO DE ADMINISTRACION</t>
        </is>
      </c>
      <c r="G180" s="2" t="inlineStr">
        <is>
          <t>Vocal</t>
        </is>
      </c>
      <c r="H180" s="2" t="inlineStr">
        <is>
          <t>2021-03-15</t>
        </is>
      </c>
      <c r="I180" s="2" t="inlineStr">
        <is>
          <t>2026-09-20T01:43:21.108Z</t>
        </is>
      </c>
    </row>
    <row r="181">
      <c r="A181" s="2" t="inlineStr">
        <is>
          <t>20407808666</t>
        </is>
      </c>
      <c r="B181" s="2" t="inlineStr">
        <is>
          <t>ORGANO_ADMINISTRACION</t>
        </is>
      </c>
      <c r="C181" s="2" t="inlineStr">
        <is>
          <t>2169248</t>
        </is>
      </c>
      <c r="D181" s="2" t="inlineStr">
        <is>
          <t>41318319</t>
        </is>
      </c>
      <c r="E181" s="2" t="inlineStr">
        <is>
          <t>ROJAS FLORES TANIA ISABEL</t>
        </is>
      </c>
      <c r="F181" s="2" t="inlineStr">
        <is>
          <t>CONSEJO DE ADMINISTRACION</t>
        </is>
      </c>
      <c r="G181" s="2" t="inlineStr">
        <is>
          <t>Vice Presidente</t>
        </is>
      </c>
      <c r="H181" s="2" t="inlineStr">
        <is>
          <t>2021-03-15</t>
        </is>
      </c>
      <c r="I181" s="2" t="inlineStr">
        <is>
          <t>2026-09-20T01:43:21.108Z</t>
        </is>
      </c>
    </row>
    <row r="182">
      <c r="A182" s="2" t="inlineStr">
        <is>
          <t>20407808666</t>
        </is>
      </c>
      <c r="B182" s="2" t="inlineStr">
        <is>
          <t>ORGANO_ADMINISTRACION</t>
        </is>
      </c>
      <c r="C182" s="2" t="inlineStr">
        <is>
          <t>2169250</t>
        </is>
      </c>
      <c r="D182" s="2" t="inlineStr">
        <is>
          <t>44415821</t>
        </is>
      </c>
      <c r="E182" s="2" t="inlineStr">
        <is>
          <t>ORDOÑEZ QUIJANO JESSICA ANA</t>
        </is>
      </c>
      <c r="F182" s="2" t="inlineStr">
        <is>
          <t>CONSEJO DE ADMINISTRACION</t>
        </is>
      </c>
      <c r="G182" s="2" t="inlineStr">
        <is>
          <t>Secretario</t>
        </is>
      </c>
      <c r="H182" s="2" t="inlineStr">
        <is>
          <t>2021-03-15</t>
        </is>
      </c>
      <c r="I182" s="2" t="inlineStr">
        <is>
          <t>2026-09-20T01:43:21.108Z</t>
        </is>
      </c>
    </row>
    <row r="183">
      <c r="A183" s="2" t="inlineStr">
        <is>
          <t>20407808666</t>
        </is>
      </c>
      <c r="B183" s="2" t="inlineStr">
        <is>
          <t>REPRESENTANTE</t>
        </is>
      </c>
      <c r="C183" s="2" t="inlineStr">
        <is>
          <t>2512459</t>
        </is>
      </c>
      <c r="D183" s="2" t="inlineStr">
        <is>
          <t>40071406</t>
        </is>
      </c>
      <c r="E183" s="2" t="inlineStr">
        <is>
          <t>GUILLEN INOCENTE FERNANDO</t>
        </is>
      </c>
      <c r="F183" s="2" t="n"/>
      <c r="G183" s="2" t="n"/>
      <c r="H183" s="2" t="inlineStr">
        <is>
          <t>2018-10-22</t>
        </is>
      </c>
      <c r="I183" s="2" t="inlineStr">
        <is>
          <t>2026-09-20T01:43:21.108Z</t>
        </is>
      </c>
    </row>
    <row r="184">
      <c r="A184" s="2" t="inlineStr">
        <is>
          <t>20447688281</t>
        </is>
      </c>
      <c r="B184" s="2" t="inlineStr">
        <is>
          <t>ORGANO_ADMINISTRACION</t>
        </is>
      </c>
      <c r="C184" s="2" t="inlineStr">
        <is>
          <t>133416</t>
        </is>
      </c>
      <c r="D184" s="2" t="inlineStr">
        <is>
          <t>02173651</t>
        </is>
      </c>
      <c r="E184" s="2" t="inlineStr">
        <is>
          <t>CAJIA CUTIPA JACINTO VALERIO</t>
        </is>
      </c>
      <c r="F184" s="2" t="inlineStr">
        <is>
          <t>CONSEJO DIRECTIVO</t>
        </is>
      </c>
      <c r="G184" s="2" t="inlineStr">
        <is>
          <t>Presidente</t>
        </is>
      </c>
      <c r="H184" s="2" t="inlineStr">
        <is>
          <t>2012-08-24</t>
        </is>
      </c>
      <c r="I184" s="2" t="inlineStr">
        <is>
          <t>2026-09-20T01:43:21.108Z</t>
        </is>
      </c>
    </row>
    <row r="185">
      <c r="A185" s="2" t="inlineStr">
        <is>
          <t>20447688281</t>
        </is>
      </c>
      <c r="B185" s="2" t="inlineStr">
        <is>
          <t>ORGANO_ADMINISTRACION</t>
        </is>
      </c>
      <c r="C185" s="2" t="inlineStr">
        <is>
          <t>133417</t>
        </is>
      </c>
      <c r="D185" s="2" t="inlineStr">
        <is>
          <t>02158479</t>
        </is>
      </c>
      <c r="E185" s="2" t="inlineStr">
        <is>
          <t>Colque Cajia MERCEDES</t>
        </is>
      </c>
      <c r="F185" s="2" t="inlineStr">
        <is>
          <t>CONSEJO DIRECTIVO</t>
        </is>
      </c>
      <c r="G185" s="2" t="inlineStr">
        <is>
          <t>Vice Presidente</t>
        </is>
      </c>
      <c r="H185" s="2" t="inlineStr">
        <is>
          <t>2012-08-24</t>
        </is>
      </c>
      <c r="I185" s="2" t="inlineStr">
        <is>
          <t>2026-09-20T01:43:21.108Z</t>
        </is>
      </c>
    </row>
    <row r="186">
      <c r="A186" s="2" t="inlineStr">
        <is>
          <t>20447688281</t>
        </is>
      </c>
      <c r="B186" s="2" t="inlineStr">
        <is>
          <t>ORGANO_ADMINISTRACION</t>
        </is>
      </c>
      <c r="C186" s="2" t="inlineStr">
        <is>
          <t>133418</t>
        </is>
      </c>
      <c r="D186" s="2" t="inlineStr">
        <is>
          <t>02158008</t>
        </is>
      </c>
      <c r="E186" s="2" t="inlineStr">
        <is>
          <t>Ligue Vilca Victor Marciano</t>
        </is>
      </c>
      <c r="F186" s="2" t="inlineStr">
        <is>
          <t>CONSEJO DIRECTIVO</t>
        </is>
      </c>
      <c r="G186" s="2" t="inlineStr">
        <is>
          <t>Secretario</t>
        </is>
      </c>
      <c r="H186" s="2" t="inlineStr">
        <is>
          <t>2012-08-24</t>
        </is>
      </c>
      <c r="I186" s="2" t="inlineStr">
        <is>
          <t>2026-09-20T01:43:21.108Z</t>
        </is>
      </c>
    </row>
    <row r="187">
      <c r="A187" s="2" t="inlineStr">
        <is>
          <t>20447688281</t>
        </is>
      </c>
      <c r="B187" s="2" t="inlineStr">
        <is>
          <t>ORGANO_ADMINISTRACION</t>
        </is>
      </c>
      <c r="C187" s="2" t="inlineStr">
        <is>
          <t>133419</t>
        </is>
      </c>
      <c r="D187" s="2" t="inlineStr">
        <is>
          <t>02158400</t>
        </is>
      </c>
      <c r="E187" s="2" t="inlineStr">
        <is>
          <t>Huayta de Choque Fidela Alejandra</t>
        </is>
      </c>
      <c r="F187" s="2" t="inlineStr">
        <is>
          <t>CONSEJO DIRECTIVO</t>
        </is>
      </c>
      <c r="G187" s="2" t="inlineStr">
        <is>
          <t>Tesorero</t>
        </is>
      </c>
      <c r="H187" s="2" t="inlineStr">
        <is>
          <t>2012-08-24</t>
        </is>
      </c>
      <c r="I187" s="2" t="inlineStr">
        <is>
          <t>2026-09-20T01:43:21.108Z</t>
        </is>
      </c>
    </row>
    <row r="188">
      <c r="A188" s="2" t="inlineStr">
        <is>
          <t>20447688281</t>
        </is>
      </c>
      <c r="B188" s="2" t="inlineStr">
        <is>
          <t>ORGANO_ADMINISTRACION</t>
        </is>
      </c>
      <c r="C188" s="2" t="inlineStr">
        <is>
          <t>133420</t>
        </is>
      </c>
      <c r="D188" s="2" t="inlineStr">
        <is>
          <t>02158384</t>
        </is>
      </c>
      <c r="E188" s="2" t="inlineStr">
        <is>
          <t>Vilca Cabana Elvirio</t>
        </is>
      </c>
      <c r="F188" s="2" t="inlineStr">
        <is>
          <t>CONSEJO DIRECTIVO</t>
        </is>
      </c>
      <c r="G188" s="2" t="inlineStr">
        <is>
          <t>Fiscal</t>
        </is>
      </c>
      <c r="H188" s="2" t="inlineStr">
        <is>
          <t>2012-08-24</t>
        </is>
      </c>
      <c r="I188" s="2" t="inlineStr">
        <is>
          <t>2026-09-20T01:43:21.108Z</t>
        </is>
      </c>
    </row>
    <row r="189">
      <c r="A189" s="2" t="inlineStr">
        <is>
          <t>20447688281</t>
        </is>
      </c>
      <c r="B189" s="2" t="inlineStr">
        <is>
          <t>ORGANO_ADMINISTRACION</t>
        </is>
      </c>
      <c r="C189" s="2" t="inlineStr">
        <is>
          <t>133421</t>
        </is>
      </c>
      <c r="D189" s="2" t="inlineStr">
        <is>
          <t>02169627</t>
        </is>
      </c>
      <c r="E189" s="2" t="inlineStr">
        <is>
          <t>Cabana Ligue Reynaldo Edmundo</t>
        </is>
      </c>
      <c r="F189" s="2" t="inlineStr">
        <is>
          <t>CONSEJO DIRECTIVO</t>
        </is>
      </c>
      <c r="G189" s="2" t="inlineStr">
        <is>
          <t>Vocal</t>
        </is>
      </c>
      <c r="H189" s="2" t="inlineStr">
        <is>
          <t>2012-08-24</t>
        </is>
      </c>
      <c r="I189" s="2" t="inlineStr">
        <is>
          <t>2026-09-20T01:43:21.108Z</t>
        </is>
      </c>
    </row>
    <row r="190">
      <c r="A190" s="2" t="inlineStr">
        <is>
          <t>20447688281</t>
        </is>
      </c>
      <c r="B190" s="2" t="inlineStr">
        <is>
          <t>REPRESENTANTE</t>
        </is>
      </c>
      <c r="C190" s="2" t="inlineStr">
        <is>
          <t>802315</t>
        </is>
      </c>
      <c r="D190" s="2" t="inlineStr">
        <is>
          <t>02173651</t>
        </is>
      </c>
      <c r="E190" s="2" t="inlineStr">
        <is>
          <t>CAJIA CUTIPA JACINTO VALERIO</t>
        </is>
      </c>
      <c r="F190" s="2" t="n"/>
      <c r="G190" s="2" t="n"/>
      <c r="H190" s="2" t="inlineStr">
        <is>
          <t>2012-08-24</t>
        </is>
      </c>
      <c r="I190" s="2" t="inlineStr">
        <is>
          <t>2026-09-20T01:43:21.108Z</t>
        </is>
      </c>
    </row>
    <row r="191">
      <c r="A191" s="2" t="inlineStr">
        <is>
          <t>20447888701</t>
        </is>
      </c>
      <c r="B191" s="2" t="inlineStr">
        <is>
          <t>ORGANO_ADMINISTRACION</t>
        </is>
      </c>
      <c r="C191" s="2" t="inlineStr">
        <is>
          <t>1364853</t>
        </is>
      </c>
      <c r="D191" s="2" t="inlineStr">
        <is>
          <t>44581731</t>
        </is>
      </c>
      <c r="E191" s="2" t="inlineStr">
        <is>
          <t>miguel gabriel bustinza montesinos</t>
        </is>
      </c>
      <c r="F191" s="2" t="inlineStr">
        <is>
          <t>CONSEJO DE ADMINISTRACION</t>
        </is>
      </c>
      <c r="G191" s="2" t="inlineStr">
        <is>
          <t>Presidente</t>
        </is>
      </c>
      <c r="H191" s="2" t="inlineStr">
        <is>
          <t>2017-01-20</t>
        </is>
      </c>
      <c r="I191" s="2" t="inlineStr">
        <is>
          <t>2026-09-20T01:43:21.108Z</t>
        </is>
      </c>
    </row>
    <row r="192">
      <c r="A192" s="2" t="inlineStr">
        <is>
          <t>20447888701</t>
        </is>
      </c>
      <c r="B192" s="2" t="inlineStr">
        <is>
          <t>ORGANO_ADMINISTRACION</t>
        </is>
      </c>
      <c r="C192" s="2" t="inlineStr">
        <is>
          <t>1364854</t>
        </is>
      </c>
      <c r="D192" s="2" t="inlineStr">
        <is>
          <t>16798887</t>
        </is>
      </c>
      <c r="E192" s="2" t="inlineStr">
        <is>
          <t>jose santos castillo huaman</t>
        </is>
      </c>
      <c r="F192" s="2" t="inlineStr">
        <is>
          <t>CONSEJO DE ADMINISTRACION</t>
        </is>
      </c>
      <c r="G192" s="2" t="inlineStr">
        <is>
          <t>Vice Presidente</t>
        </is>
      </c>
      <c r="H192" s="2" t="inlineStr">
        <is>
          <t>2017-01-20</t>
        </is>
      </c>
      <c r="I192" s="2" t="inlineStr">
        <is>
          <t>2026-09-20T01:43:21.108Z</t>
        </is>
      </c>
    </row>
    <row r="193">
      <c r="A193" s="2" t="inlineStr">
        <is>
          <t>20447888701</t>
        </is>
      </c>
      <c r="B193" s="2" t="inlineStr">
        <is>
          <t>ORGANO_ADMINISTRACION</t>
        </is>
      </c>
      <c r="C193" s="2" t="inlineStr">
        <is>
          <t>1364855</t>
        </is>
      </c>
      <c r="D193" s="2" t="inlineStr">
        <is>
          <t>71061760</t>
        </is>
      </c>
      <c r="E193" s="2" t="inlineStr">
        <is>
          <t>hipolito llanos mamani</t>
        </is>
      </c>
      <c r="F193" s="2" t="inlineStr">
        <is>
          <t>CONSEJO DE ADMINISTRACION</t>
        </is>
      </c>
      <c r="G193" s="2" t="inlineStr">
        <is>
          <t>Secretario</t>
        </is>
      </c>
      <c r="H193" s="2" t="inlineStr">
        <is>
          <t>2017-01-20</t>
        </is>
      </c>
      <c r="I193" s="2" t="inlineStr">
        <is>
          <t>2026-09-20T01:43:21.108Z</t>
        </is>
      </c>
    </row>
    <row r="194">
      <c r="A194" s="2" t="inlineStr">
        <is>
          <t>20447888701</t>
        </is>
      </c>
      <c r="B194" s="2" t="inlineStr">
        <is>
          <t>ORGANO_ADMINISTRACION</t>
        </is>
      </c>
      <c r="C194" s="2" t="inlineStr">
        <is>
          <t>1364856</t>
        </is>
      </c>
      <c r="D194" s="2" t="inlineStr">
        <is>
          <t>44046794</t>
        </is>
      </c>
      <c r="E194" s="2" t="inlineStr">
        <is>
          <t>efrain quispe turpo</t>
        </is>
      </c>
      <c r="F194" s="2" t="inlineStr">
        <is>
          <t>CONSEJO DE ADMINISTRACION</t>
        </is>
      </c>
      <c r="G194" s="2" t="inlineStr">
        <is>
          <t>Vocal</t>
        </is>
      </c>
      <c r="H194" s="2" t="inlineStr">
        <is>
          <t>2017-01-20</t>
        </is>
      </c>
      <c r="I194" s="2" t="inlineStr">
        <is>
          <t>2026-09-20T01:43:21.108Z</t>
        </is>
      </c>
    </row>
    <row r="195">
      <c r="A195" s="2" t="inlineStr">
        <is>
          <t>20447888701</t>
        </is>
      </c>
      <c r="B195" s="2" t="inlineStr">
        <is>
          <t>ORGANO_ADMINISTRACION</t>
        </is>
      </c>
      <c r="C195" s="2" t="inlineStr">
        <is>
          <t>1364857</t>
        </is>
      </c>
      <c r="D195" s="2" t="inlineStr">
        <is>
          <t>70818019</t>
        </is>
      </c>
      <c r="E195" s="2" t="inlineStr">
        <is>
          <t>tania quispe pilco</t>
        </is>
      </c>
      <c r="F195" s="2" t="inlineStr">
        <is>
          <t>CONSEJO DE ADMINISTRACION</t>
        </is>
      </c>
      <c r="G195" s="2" t="inlineStr">
        <is>
          <t>Otros</t>
        </is>
      </c>
      <c r="H195" s="2" t="inlineStr">
        <is>
          <t>2017-01-20</t>
        </is>
      </c>
      <c r="I195" s="2" t="inlineStr">
        <is>
          <t>2026-09-20T01:43:21.108Z</t>
        </is>
      </c>
    </row>
    <row r="196">
      <c r="A196" s="2" t="inlineStr">
        <is>
          <t>20447888701</t>
        </is>
      </c>
      <c r="B196" s="2" t="inlineStr">
        <is>
          <t>REPRESENTANTE</t>
        </is>
      </c>
      <c r="C196" s="2" t="inlineStr">
        <is>
          <t>1816581</t>
        </is>
      </c>
      <c r="D196" s="2" t="inlineStr">
        <is>
          <t>43050791</t>
        </is>
      </c>
      <c r="E196" s="2" t="inlineStr">
        <is>
          <t>MACHACA PARI ALI NEAL</t>
        </is>
      </c>
      <c r="F196" s="2" t="n"/>
      <c r="G196" s="2" t="n"/>
      <c r="H196" s="2" t="inlineStr">
        <is>
          <t>2017-05-26</t>
        </is>
      </c>
      <c r="I196" s="2" t="inlineStr">
        <is>
          <t>2026-09-20T01:43:21.108Z</t>
        </is>
      </c>
    </row>
    <row r="197">
      <c r="A197" s="2" t="inlineStr">
        <is>
          <t>20448031358</t>
        </is>
      </c>
      <c r="B197" s="2" t="inlineStr">
        <is>
          <t>ORGANO_ADMINISTRACION</t>
        </is>
      </c>
      <c r="C197" s="2" t="inlineStr">
        <is>
          <t>2235070</t>
        </is>
      </c>
      <c r="D197" s="2" t="inlineStr">
        <is>
          <t>40631668</t>
        </is>
      </c>
      <c r="E197" s="2" t="inlineStr">
        <is>
          <t>SANCA QUISPE ROLANDO</t>
        </is>
      </c>
      <c r="F197" s="2" t="inlineStr">
        <is>
          <t>CONSEJO DIRECTIVO</t>
        </is>
      </c>
      <c r="G197" s="2" t="inlineStr">
        <is>
          <t>Presidente</t>
        </is>
      </c>
      <c r="H197" s="2" t="inlineStr">
        <is>
          <t>2021-10-15</t>
        </is>
      </c>
      <c r="I197" s="2" t="inlineStr">
        <is>
          <t>2026-09-20T01:43:21.108Z</t>
        </is>
      </c>
    </row>
    <row r="198">
      <c r="A198" s="2" t="inlineStr">
        <is>
          <t>20448031358</t>
        </is>
      </c>
      <c r="B198" s="2" t="inlineStr">
        <is>
          <t>REPRESENTANTE</t>
        </is>
      </c>
      <c r="C198" s="2" t="inlineStr">
        <is>
          <t>2573635</t>
        </is>
      </c>
      <c r="D198" s="2" t="inlineStr">
        <is>
          <t>40631668</t>
        </is>
      </c>
      <c r="E198" s="2" t="inlineStr">
        <is>
          <t>SANCA QUISPE ROLANDO</t>
        </is>
      </c>
      <c r="F198" s="2" t="n"/>
      <c r="G198" s="2" t="n"/>
      <c r="H198" s="2" t="inlineStr">
        <is>
          <t>2021-10-15</t>
        </is>
      </c>
      <c r="I198" s="2" t="inlineStr">
        <is>
          <t>2026-09-20T01:43:21.108Z</t>
        </is>
      </c>
    </row>
    <row r="199">
      <c r="A199" s="2" t="inlineStr">
        <is>
          <t>20448277781</t>
        </is>
      </c>
      <c r="B199" s="2" t="inlineStr">
        <is>
          <t>ORGANO_ADMINISTRACION</t>
        </is>
      </c>
      <c r="C199" s="2" t="inlineStr">
        <is>
          <t>1167823</t>
        </is>
      </c>
      <c r="D199" s="2" t="inlineStr">
        <is>
          <t>44746374</t>
        </is>
      </c>
      <c r="E199" s="2" t="inlineStr">
        <is>
          <t>MIRANDA ALEJO RUFO</t>
        </is>
      </c>
      <c r="F199" s="2" t="inlineStr">
        <is>
          <t>CONSEJO DE ADMINISTRACION</t>
        </is>
      </c>
      <c r="G199" s="2" t="inlineStr">
        <is>
          <t>Presidente</t>
        </is>
      </c>
      <c r="H199" s="2" t="inlineStr">
        <is>
          <t>2016-07-12</t>
        </is>
      </c>
      <c r="I199" s="2" t="inlineStr">
        <is>
          <t>2026-09-20T01:43:21.108Z</t>
        </is>
      </c>
    </row>
    <row r="200">
      <c r="A200" s="2" t="inlineStr">
        <is>
          <t>20448277781</t>
        </is>
      </c>
      <c r="B200" s="2" t="inlineStr">
        <is>
          <t>ORGANO_ADMINISTRACION</t>
        </is>
      </c>
      <c r="C200" s="2" t="inlineStr">
        <is>
          <t>1167824</t>
        </is>
      </c>
      <c r="D200" s="2" t="inlineStr">
        <is>
          <t>40574157</t>
        </is>
      </c>
      <c r="E200" s="2" t="inlineStr">
        <is>
          <t>PUMA QUISPE GLADYS</t>
        </is>
      </c>
      <c r="F200" s="2" t="inlineStr">
        <is>
          <t>CONSEJO DE ADMINISTRACION</t>
        </is>
      </c>
      <c r="G200" s="2" t="inlineStr">
        <is>
          <t>Vice Presidente</t>
        </is>
      </c>
      <c r="H200" s="2" t="inlineStr">
        <is>
          <t>2016-07-12</t>
        </is>
      </c>
      <c r="I200" s="2" t="inlineStr">
        <is>
          <t>2026-09-20T01:43:21.108Z</t>
        </is>
      </c>
    </row>
    <row r="201">
      <c r="A201" s="2" t="inlineStr">
        <is>
          <t>20448277781</t>
        </is>
      </c>
      <c r="B201" s="2" t="inlineStr">
        <is>
          <t>ORGANO_ADMINISTRACION</t>
        </is>
      </c>
      <c r="C201" s="2" t="inlineStr">
        <is>
          <t>1167825</t>
        </is>
      </c>
      <c r="D201" s="2" t="inlineStr">
        <is>
          <t>02445169</t>
        </is>
      </c>
      <c r="E201" s="2" t="inlineStr">
        <is>
          <t>ALEJO FLORES LOLA</t>
        </is>
      </c>
      <c r="F201" s="2" t="inlineStr">
        <is>
          <t>CONSEJO DE ADMINISTRACION</t>
        </is>
      </c>
      <c r="G201" s="2" t="inlineStr">
        <is>
          <t>Secretario</t>
        </is>
      </c>
      <c r="H201" s="2" t="inlineStr">
        <is>
          <t>2016-07-12</t>
        </is>
      </c>
      <c r="I201" s="2" t="inlineStr">
        <is>
          <t>2026-09-20T01:43:21.108Z</t>
        </is>
      </c>
    </row>
    <row r="202">
      <c r="A202" s="2" t="inlineStr">
        <is>
          <t>20448277781</t>
        </is>
      </c>
      <c r="B202" s="2" t="inlineStr">
        <is>
          <t>REPRESENTANTE</t>
        </is>
      </c>
      <c r="C202" s="2" t="inlineStr">
        <is>
          <t>1659612</t>
        </is>
      </c>
      <c r="D202" s="2" t="inlineStr">
        <is>
          <t>02434593</t>
        </is>
      </c>
      <c r="E202" s="2" t="inlineStr">
        <is>
          <t>COILA PARICAHUA ABELARDO</t>
        </is>
      </c>
      <c r="F202" s="2" t="n"/>
      <c r="G202" s="2" t="n"/>
      <c r="H202" s="2" t="inlineStr">
        <is>
          <t>2013-11-06</t>
        </is>
      </c>
      <c r="I202" s="2" t="inlineStr">
        <is>
          <t>2026-09-20T01:43:21.108Z</t>
        </is>
      </c>
    </row>
    <row r="203">
      <c r="A203" s="2" t="inlineStr">
        <is>
          <t>20449558902</t>
        </is>
      </c>
      <c r="B203" s="2" t="inlineStr">
        <is>
          <t>ORGANO_ADMINISTRACION</t>
        </is>
      </c>
      <c r="C203" s="2" t="inlineStr">
        <is>
          <t>992255</t>
        </is>
      </c>
      <c r="D203" s="2" t="inlineStr">
        <is>
          <t>28241746</t>
        </is>
      </c>
      <c r="E203" s="2" t="inlineStr">
        <is>
          <t>CHAVEZ NOLASCO ESTEBAN</t>
        </is>
      </c>
      <c r="F203" s="2" t="inlineStr">
        <is>
          <t>CONSEJO DIRECTIVO</t>
        </is>
      </c>
      <c r="G203" s="2" t="inlineStr">
        <is>
          <t>Secretario</t>
        </is>
      </c>
      <c r="H203" s="2" t="inlineStr">
        <is>
          <t>2016-01-11</t>
        </is>
      </c>
      <c r="I203" s="2" t="inlineStr">
        <is>
          <t>2026-09-20T01:43:21.108Z</t>
        </is>
      </c>
    </row>
    <row r="204">
      <c r="A204" s="2" t="inlineStr">
        <is>
          <t>20449558902</t>
        </is>
      </c>
      <c r="B204" s="2" t="inlineStr">
        <is>
          <t>ORGANO_ADMINISTRACION</t>
        </is>
      </c>
      <c r="C204" s="2" t="inlineStr">
        <is>
          <t>992256</t>
        </is>
      </c>
      <c r="D204" s="2" t="inlineStr">
        <is>
          <t>28596615</t>
        </is>
      </c>
      <c r="E204" s="2" t="inlineStr">
        <is>
          <t>SANTA CRUZ CANALES NESTOR</t>
        </is>
      </c>
      <c r="F204" s="2" t="inlineStr">
        <is>
          <t>CONSEJO DIRECTIVO</t>
        </is>
      </c>
      <c r="G204" s="2" t="inlineStr">
        <is>
          <t>Tesorero</t>
        </is>
      </c>
      <c r="H204" s="2" t="inlineStr">
        <is>
          <t>2016-01-10</t>
        </is>
      </c>
      <c r="I204" s="2" t="inlineStr">
        <is>
          <t>2026-09-20T01:43:21.108Z</t>
        </is>
      </c>
    </row>
    <row r="205">
      <c r="A205" s="2" t="inlineStr">
        <is>
          <t>20449558902</t>
        </is>
      </c>
      <c r="B205" s="2" t="inlineStr">
        <is>
          <t>ORGANO_ADMINISTRACION</t>
        </is>
      </c>
      <c r="C205" s="2" t="inlineStr">
        <is>
          <t>992257</t>
        </is>
      </c>
      <c r="D205" s="2" t="inlineStr">
        <is>
          <t>28710446</t>
        </is>
      </c>
      <c r="E205" s="2" t="inlineStr">
        <is>
          <t>GUTIERREZ QUISPE LOURDES</t>
        </is>
      </c>
      <c r="F205" s="2" t="inlineStr">
        <is>
          <t>CONSEJO DIRECTIVO</t>
        </is>
      </c>
      <c r="G205" s="2" t="inlineStr">
        <is>
          <t>Vocal</t>
        </is>
      </c>
      <c r="H205" s="2" t="inlineStr">
        <is>
          <t>2016-01-10</t>
        </is>
      </c>
      <c r="I205" s="2" t="inlineStr">
        <is>
          <t>2026-09-20T01:43:21.108Z</t>
        </is>
      </c>
    </row>
    <row r="206">
      <c r="A206" s="2" t="inlineStr">
        <is>
          <t>20449558902</t>
        </is>
      </c>
      <c r="B206" s="2" t="inlineStr">
        <is>
          <t>ORGANO_ADMINISTRACION</t>
        </is>
      </c>
      <c r="C206" s="2" t="inlineStr">
        <is>
          <t>992258</t>
        </is>
      </c>
      <c r="D206" s="2" t="inlineStr">
        <is>
          <t>28311429</t>
        </is>
      </c>
      <c r="E206" s="2" t="inlineStr">
        <is>
          <t>CRISTAN VILCHEZ JUAN</t>
        </is>
      </c>
      <c r="F206" s="2" t="inlineStr">
        <is>
          <t>CONSEJO DIRECTIVO</t>
        </is>
      </c>
      <c r="G206" s="2" t="inlineStr">
        <is>
          <t>Fiscal</t>
        </is>
      </c>
      <c r="H206" s="2" t="inlineStr">
        <is>
          <t>2016-01-10</t>
        </is>
      </c>
      <c r="I206" s="2" t="inlineStr">
        <is>
          <t>2026-09-20T01:43:21.108Z</t>
        </is>
      </c>
    </row>
    <row r="207">
      <c r="A207" s="2" t="inlineStr">
        <is>
          <t>20449558902</t>
        </is>
      </c>
      <c r="B207" s="2" t="inlineStr">
        <is>
          <t>ORGANO_ADMINISTRACION</t>
        </is>
      </c>
      <c r="C207" s="2" t="inlineStr">
        <is>
          <t>992259</t>
        </is>
      </c>
      <c r="D207" s="2" t="inlineStr">
        <is>
          <t>28596173</t>
        </is>
      </c>
      <c r="E207" s="2" t="inlineStr">
        <is>
          <t>NAVARRO CANALES CIPRIANO</t>
        </is>
      </c>
      <c r="F207" s="2" t="inlineStr">
        <is>
          <t>CONSEJO DIRECTIVO</t>
        </is>
      </c>
      <c r="G207" s="2" t="inlineStr">
        <is>
          <t>Presidente</t>
        </is>
      </c>
      <c r="H207" s="2" t="inlineStr">
        <is>
          <t>2016-01-10</t>
        </is>
      </c>
      <c r="I207" s="2" t="inlineStr">
        <is>
          <t>2026-09-20T01:43:21.108Z</t>
        </is>
      </c>
    </row>
    <row r="208">
      <c r="A208" s="2" t="inlineStr">
        <is>
          <t>20449558902</t>
        </is>
      </c>
      <c r="B208" s="2" t="inlineStr">
        <is>
          <t>REPRESENTANTE</t>
        </is>
      </c>
      <c r="C208" s="2" t="inlineStr">
        <is>
          <t>1525084</t>
        </is>
      </c>
      <c r="D208" s="2" t="inlineStr">
        <is>
          <t>28596173</t>
        </is>
      </c>
      <c r="E208" s="2" t="inlineStr">
        <is>
          <t>NAVARRO CANALES CIPRIANO</t>
        </is>
      </c>
      <c r="F208" s="2" t="n"/>
      <c r="G208" s="2" t="n"/>
      <c r="H208" s="2" t="inlineStr">
        <is>
          <t>2016-01-11</t>
        </is>
      </c>
      <c r="I208" s="2" t="inlineStr">
        <is>
          <t>2026-09-20T01:43:21.108Z</t>
        </is>
      </c>
    </row>
    <row r="209">
      <c r="A209" s="2" t="inlineStr">
        <is>
          <t>20452774705</t>
        </is>
      </c>
      <c r="B209" s="2" t="inlineStr">
        <is>
          <t>ORGANO_ADMINISTRACION</t>
        </is>
      </c>
      <c r="C209" s="2" t="inlineStr">
        <is>
          <t>2389905</t>
        </is>
      </c>
      <c r="D209" s="2" t="inlineStr">
        <is>
          <t>23927316</t>
        </is>
      </c>
      <c r="E209" s="2" t="inlineStr">
        <is>
          <t>EPIFANIO TITO SULCA</t>
        </is>
      </c>
      <c r="F209" s="2" t="inlineStr">
        <is>
          <t>CONSEJO DIRECTIVO</t>
        </is>
      </c>
      <c r="G209" s="2" t="inlineStr">
        <is>
          <t>Presidente</t>
        </is>
      </c>
      <c r="H209" s="2" t="inlineStr">
        <is>
          <t>2023-03-25</t>
        </is>
      </c>
      <c r="I209" s="2" t="inlineStr">
        <is>
          <t>2026-09-20T01:43:21.108Z</t>
        </is>
      </c>
    </row>
    <row r="210">
      <c r="A210" s="2" t="inlineStr">
        <is>
          <t>20452774705</t>
        </is>
      </c>
      <c r="B210" s="2" t="inlineStr">
        <is>
          <t>ORGANO_ADMINISTRACION</t>
        </is>
      </c>
      <c r="C210" s="2" t="inlineStr">
        <is>
          <t>2389906</t>
        </is>
      </c>
      <c r="D210" s="2" t="inlineStr">
        <is>
          <t>80108046</t>
        </is>
      </c>
      <c r="E210" s="2" t="inlineStr">
        <is>
          <t>LEONCIO MIGUEL PEREZ</t>
        </is>
      </c>
      <c r="F210" s="2" t="inlineStr">
        <is>
          <t>CONSEJO DIRECTIVO</t>
        </is>
      </c>
      <c r="G210" s="2" t="inlineStr">
        <is>
          <t>Vice Presidente</t>
        </is>
      </c>
      <c r="H210" s="2" t="inlineStr">
        <is>
          <t>2023-03-25</t>
        </is>
      </c>
      <c r="I210" s="2" t="inlineStr">
        <is>
          <t>2026-09-20T01:43:21.108Z</t>
        </is>
      </c>
    </row>
    <row r="211">
      <c r="A211" s="2" t="inlineStr">
        <is>
          <t>20452774705</t>
        </is>
      </c>
      <c r="B211" s="2" t="inlineStr">
        <is>
          <t>ORGANO_ADMINISTRACION</t>
        </is>
      </c>
      <c r="C211" s="2" t="inlineStr">
        <is>
          <t>2389907</t>
        </is>
      </c>
      <c r="D211" s="2" t="inlineStr">
        <is>
          <t>25008306</t>
        </is>
      </c>
      <c r="E211" s="2" t="inlineStr">
        <is>
          <t>FREDY ISAAC LIMACO CARPIO</t>
        </is>
      </c>
      <c r="F211" s="2" t="inlineStr">
        <is>
          <t>CONSEJO DIRECTIVO</t>
        </is>
      </c>
      <c r="G211" s="2" t="inlineStr">
        <is>
          <t>Secretario</t>
        </is>
      </c>
      <c r="H211" s="2" t="inlineStr">
        <is>
          <t>2023-03-25</t>
        </is>
      </c>
      <c r="I211" s="2" t="inlineStr">
        <is>
          <t>2026-09-20T01:43:21.108Z</t>
        </is>
      </c>
    </row>
    <row r="212">
      <c r="A212" s="2" t="inlineStr">
        <is>
          <t>20452774705</t>
        </is>
      </c>
      <c r="B212" s="2" t="inlineStr">
        <is>
          <t>ORGANO_ADMINISTRACION</t>
        </is>
      </c>
      <c r="C212" s="2" t="inlineStr">
        <is>
          <t>2389908</t>
        </is>
      </c>
      <c r="D212" s="2" t="inlineStr">
        <is>
          <t>28605538</t>
        </is>
      </c>
      <c r="E212" s="2" t="inlineStr">
        <is>
          <t>VICTOR EULOGIO AGUILAR VELASQUEZ</t>
        </is>
      </c>
      <c r="F212" s="2" t="inlineStr">
        <is>
          <t>CONSEJO DIRECTIVO</t>
        </is>
      </c>
      <c r="G212" s="2" t="inlineStr">
        <is>
          <t>Tesorero</t>
        </is>
      </c>
      <c r="H212" s="2" t="inlineStr">
        <is>
          <t>2023-03-25</t>
        </is>
      </c>
      <c r="I212" s="2" t="inlineStr">
        <is>
          <t>2026-09-20T01:43:21.108Z</t>
        </is>
      </c>
    </row>
    <row r="213">
      <c r="A213" s="2" t="inlineStr">
        <is>
          <t>20452774705</t>
        </is>
      </c>
      <c r="B213" s="2" t="inlineStr">
        <is>
          <t>ORGANO_ADMINISTRACION</t>
        </is>
      </c>
      <c r="C213" s="2" t="inlineStr">
        <is>
          <t>2389909</t>
        </is>
      </c>
      <c r="D213" s="2" t="inlineStr">
        <is>
          <t>28298997</t>
        </is>
      </c>
      <c r="E213" s="2" t="inlineStr">
        <is>
          <t>ROSITA ARQUINIEGO PICHARDO</t>
        </is>
      </c>
      <c r="F213" s="2" t="inlineStr">
        <is>
          <t>CONSEJO DIRECTIVO</t>
        </is>
      </c>
      <c r="G213" s="2" t="inlineStr">
        <is>
          <t>Vocal</t>
        </is>
      </c>
      <c r="H213" s="2" t="inlineStr">
        <is>
          <t>2023-03-25</t>
        </is>
      </c>
      <c r="I213" s="2" t="inlineStr">
        <is>
          <t>2026-09-20T01:43:21.108Z</t>
        </is>
      </c>
    </row>
    <row r="214">
      <c r="A214" s="2" t="inlineStr">
        <is>
          <t>20452774705</t>
        </is>
      </c>
      <c r="B214" s="2" t="inlineStr">
        <is>
          <t>ORGANO_ADMINISTRACION</t>
        </is>
      </c>
      <c r="C214" s="2" t="inlineStr">
        <is>
          <t>2389910</t>
        </is>
      </c>
      <c r="D214" s="2" t="inlineStr">
        <is>
          <t>07999060</t>
        </is>
      </c>
      <c r="E214" s="2" t="inlineStr">
        <is>
          <t>ENCARNA DURAND DE RODRIGUEZ</t>
        </is>
      </c>
      <c r="F214" s="2" t="inlineStr">
        <is>
          <t>CONSEJO DIRECTIVO</t>
        </is>
      </c>
      <c r="G214" s="2" t="inlineStr">
        <is>
          <t>Vocal</t>
        </is>
      </c>
      <c r="H214" s="2" t="inlineStr">
        <is>
          <t>2023-03-25</t>
        </is>
      </c>
      <c r="I214" s="2" t="inlineStr">
        <is>
          <t>2026-09-20T01:43:21.108Z</t>
        </is>
      </c>
    </row>
    <row r="215">
      <c r="A215" s="2" t="inlineStr">
        <is>
          <t>20452774705</t>
        </is>
      </c>
      <c r="B215" s="2" t="inlineStr">
        <is>
          <t>REPRESENTANTE</t>
        </is>
      </c>
      <c r="C215" s="2" t="inlineStr">
        <is>
          <t>2714851</t>
        </is>
      </c>
      <c r="D215" s="2" t="inlineStr">
        <is>
          <t>00256035</t>
        </is>
      </c>
      <c r="E215" s="2" t="inlineStr">
        <is>
          <t>RIVERA OCHOA MARCO ANTONIO</t>
        </is>
      </c>
      <c r="F215" s="2" t="n"/>
      <c r="G215" s="2" t="n"/>
      <c r="H215" s="2" t="inlineStr">
        <is>
          <t>2019-09-10</t>
        </is>
      </c>
      <c r="I215" s="2" t="inlineStr">
        <is>
          <t>2026-09-20T01:43:21.108Z</t>
        </is>
      </c>
    </row>
    <row r="216">
      <c r="A216" s="2" t="inlineStr">
        <is>
          <t>20479728501</t>
        </is>
      </c>
      <c r="B216" s="2" t="inlineStr">
        <is>
          <t>ORGANO_ADMINISTRACION</t>
        </is>
      </c>
      <c r="C216" s="2" t="inlineStr">
        <is>
          <t>1576104</t>
        </is>
      </c>
      <c r="D216" s="2" t="inlineStr">
        <is>
          <t>33422760</t>
        </is>
      </c>
      <c r="E216" s="2" t="inlineStr">
        <is>
          <t>CABAÑAS CALAMPA EMIGNO TEODORO</t>
        </is>
      </c>
      <c r="F216" s="2" t="inlineStr">
        <is>
          <t>CONSEJO DIRECTIVO</t>
        </is>
      </c>
      <c r="G216" s="2" t="inlineStr">
        <is>
          <t>Presidente</t>
        </is>
      </c>
      <c r="H216" s="2" t="inlineStr">
        <is>
          <t>2018-03-27</t>
        </is>
      </c>
      <c r="I216" s="2" t="inlineStr">
        <is>
          <t>2026-09-20T01:43:21.108Z</t>
        </is>
      </c>
    </row>
    <row r="217">
      <c r="A217" s="2" t="inlineStr">
        <is>
          <t>20479728501</t>
        </is>
      </c>
      <c r="B217" s="2" t="inlineStr">
        <is>
          <t>ORGANO_ADMINISTRACION</t>
        </is>
      </c>
      <c r="C217" s="2" t="inlineStr">
        <is>
          <t>1576105</t>
        </is>
      </c>
      <c r="D217" s="2" t="inlineStr">
        <is>
          <t>33423142</t>
        </is>
      </c>
      <c r="E217" s="2" t="inlineStr">
        <is>
          <t>BUSTOS MONTOYA ORFA</t>
        </is>
      </c>
      <c r="F217" s="2" t="inlineStr">
        <is>
          <t>CONSEJO DIRECTIVO</t>
        </is>
      </c>
      <c r="G217" s="2" t="inlineStr">
        <is>
          <t>Vice Presidente</t>
        </is>
      </c>
      <c r="H217" s="2" t="inlineStr">
        <is>
          <t>2018-03-27</t>
        </is>
      </c>
      <c r="I217" s="2" t="inlineStr">
        <is>
          <t>2026-09-20T01:43:21.108Z</t>
        </is>
      </c>
    </row>
    <row r="218">
      <c r="A218" s="2" t="inlineStr">
        <is>
          <t>20479728501</t>
        </is>
      </c>
      <c r="B218" s="2" t="inlineStr">
        <is>
          <t>ORGANO_ADMINISTRACION</t>
        </is>
      </c>
      <c r="C218" s="2" t="inlineStr">
        <is>
          <t>1576106</t>
        </is>
      </c>
      <c r="D218" s="2" t="inlineStr">
        <is>
          <t>33423208</t>
        </is>
      </c>
      <c r="E218" s="2" t="inlineStr">
        <is>
          <t>MONTOYA MAS LUISA ANILU</t>
        </is>
      </c>
      <c r="F218" s="2" t="inlineStr">
        <is>
          <t>CONSEJO DIRECTIVO</t>
        </is>
      </c>
      <c r="G218" s="2" t="inlineStr">
        <is>
          <t>Secretario</t>
        </is>
      </c>
      <c r="H218" s="2" t="inlineStr">
        <is>
          <t>2018-03-27</t>
        </is>
      </c>
      <c r="I218" s="2" t="inlineStr">
        <is>
          <t>2026-09-20T01:43:21.108Z</t>
        </is>
      </c>
    </row>
    <row r="219">
      <c r="A219" s="2" t="inlineStr">
        <is>
          <t>20479728501</t>
        </is>
      </c>
      <c r="B219" s="2" t="inlineStr">
        <is>
          <t>ORGANO_ADMINISTRACION</t>
        </is>
      </c>
      <c r="C219" s="2" t="inlineStr">
        <is>
          <t>1576107</t>
        </is>
      </c>
      <c r="D219" s="2" t="inlineStr">
        <is>
          <t>09823152</t>
        </is>
      </c>
      <c r="E219" s="2" t="inlineStr">
        <is>
          <t>INGA TRIGOSO JESUS MERCEDES</t>
        </is>
      </c>
      <c r="F219" s="2" t="inlineStr">
        <is>
          <t>CONSEJO DIRECTIVO</t>
        </is>
      </c>
      <c r="G219" s="2" t="inlineStr">
        <is>
          <t>Tesorero</t>
        </is>
      </c>
      <c r="H219" s="2" t="inlineStr">
        <is>
          <t>2018-03-27</t>
        </is>
      </c>
      <c r="I219" s="2" t="inlineStr">
        <is>
          <t>2026-09-20T01:43:21.108Z</t>
        </is>
      </c>
    </row>
    <row r="220">
      <c r="A220" s="2" t="inlineStr">
        <is>
          <t>20479728501</t>
        </is>
      </c>
      <c r="B220" s="2" t="inlineStr">
        <is>
          <t>ORGANO_ADMINISTRACION</t>
        </is>
      </c>
      <c r="C220" s="2" t="inlineStr">
        <is>
          <t>1576108</t>
        </is>
      </c>
      <c r="D220" s="2" t="inlineStr">
        <is>
          <t>33423292</t>
        </is>
      </c>
      <c r="E220" s="2" t="inlineStr">
        <is>
          <t>SALAZAR MAS ORFA</t>
        </is>
      </c>
      <c r="F220" s="2" t="inlineStr">
        <is>
          <t>CONSEJO DIRECTIVO</t>
        </is>
      </c>
      <c r="G220" s="2" t="inlineStr">
        <is>
          <t>Vocal</t>
        </is>
      </c>
      <c r="H220" s="2" t="inlineStr">
        <is>
          <t>2018-03-27</t>
        </is>
      </c>
      <c r="I220" s="2" t="inlineStr">
        <is>
          <t>2026-09-20T01:43:21.108Z</t>
        </is>
      </c>
    </row>
    <row r="221">
      <c r="A221" s="2" t="inlineStr">
        <is>
          <t>20479728501</t>
        </is>
      </c>
      <c r="B221" s="2" t="inlineStr">
        <is>
          <t>ORGANO_ADMINISTRACION</t>
        </is>
      </c>
      <c r="C221" s="2" t="inlineStr">
        <is>
          <t>1576109</t>
        </is>
      </c>
      <c r="D221" s="2" t="inlineStr">
        <is>
          <t>33423096</t>
        </is>
      </c>
      <c r="E221" s="2" t="inlineStr">
        <is>
          <t>LAPIZ PINEDO ELVIA</t>
        </is>
      </c>
      <c r="F221" s="2" t="inlineStr">
        <is>
          <t>CONSEJO DIRECTIVO</t>
        </is>
      </c>
      <c r="G221" s="2" t="inlineStr">
        <is>
          <t>Vocal</t>
        </is>
      </c>
      <c r="H221" s="2" t="inlineStr">
        <is>
          <t>2018-03-27</t>
        </is>
      </c>
      <c r="I221" s="2" t="inlineStr">
        <is>
          <t>2026-09-20T01:43:21.108Z</t>
        </is>
      </c>
    </row>
    <row r="222">
      <c r="A222" s="2" t="inlineStr">
        <is>
          <t>20479728501</t>
        </is>
      </c>
      <c r="B222" s="2" t="inlineStr">
        <is>
          <t>REPRESENTANTE</t>
        </is>
      </c>
      <c r="C222" s="2" t="inlineStr">
        <is>
          <t>1991730</t>
        </is>
      </c>
      <c r="D222" s="2" t="inlineStr">
        <is>
          <t>33422760</t>
        </is>
      </c>
      <c r="E222" s="2" t="inlineStr">
        <is>
          <t>CABAÑAS CALAMPA EMIGNO TEODORO</t>
        </is>
      </c>
      <c r="F222" s="2" t="n"/>
      <c r="G222" s="2" t="n"/>
      <c r="H222" s="2" t="inlineStr">
        <is>
          <t>2018-03-27</t>
        </is>
      </c>
      <c r="I222" s="2" t="inlineStr">
        <is>
          <t>2026-09-20T01:43:21.108Z</t>
        </is>
      </c>
    </row>
    <row r="223">
      <c r="A223" s="2" t="inlineStr">
        <is>
          <t>20479856258</t>
        </is>
      </c>
      <c r="B223" s="2" t="inlineStr">
        <is>
          <t>ORGANO_ADMINISTRACION</t>
        </is>
      </c>
      <c r="C223" s="2" t="inlineStr">
        <is>
          <t>983415</t>
        </is>
      </c>
      <c r="D223" s="2" t="inlineStr">
        <is>
          <t>40705242</t>
        </is>
      </c>
      <c r="E223" s="2" t="inlineStr">
        <is>
          <t>LLOCYA MORE JUANA</t>
        </is>
      </c>
      <c r="F223" s="2" t="inlineStr">
        <is>
          <t>CONSEJO DIRECTIVO</t>
        </is>
      </c>
      <c r="G223" s="2" t="inlineStr">
        <is>
          <t>Secretario</t>
        </is>
      </c>
      <c r="H223" s="2" t="inlineStr">
        <is>
          <t>2014-04-29</t>
        </is>
      </c>
      <c r="I223" s="2" t="inlineStr">
        <is>
          <t>2026-09-20T01:43:21.108Z</t>
        </is>
      </c>
    </row>
    <row r="224">
      <c r="A224" s="2" t="inlineStr">
        <is>
          <t>20479856258</t>
        </is>
      </c>
      <c r="B224" s="2" t="inlineStr">
        <is>
          <t>ORGANO_ADMINISTRACION</t>
        </is>
      </c>
      <c r="C224" s="2" t="inlineStr">
        <is>
          <t>983416</t>
        </is>
      </c>
      <c r="D224" s="2" t="inlineStr">
        <is>
          <t>33671728</t>
        </is>
      </c>
      <c r="E224" s="2" t="inlineStr">
        <is>
          <t>FLORES SALVADOR ADALBERTO</t>
        </is>
      </c>
      <c r="F224" s="2" t="inlineStr">
        <is>
          <t>CONSEJO DIRECTIVO</t>
        </is>
      </c>
      <c r="G224" s="2" t="inlineStr">
        <is>
          <t>Presidente</t>
        </is>
      </c>
      <c r="H224" s="2" t="inlineStr">
        <is>
          <t>2014-04-29</t>
        </is>
      </c>
      <c r="I224" s="2" t="inlineStr">
        <is>
          <t>2026-09-20T01:43:21.108Z</t>
        </is>
      </c>
    </row>
    <row r="225">
      <c r="A225" s="2" t="inlineStr">
        <is>
          <t>20479856258</t>
        </is>
      </c>
      <c r="B225" s="2" t="inlineStr">
        <is>
          <t>ORGANO_ADMINISTRACION</t>
        </is>
      </c>
      <c r="C225" s="2" t="inlineStr">
        <is>
          <t>983417</t>
        </is>
      </c>
      <c r="D225" s="2" t="inlineStr">
        <is>
          <t>33643385</t>
        </is>
      </c>
      <c r="E225" s="2" t="inlineStr">
        <is>
          <t>MIJAHUANGA JIMENEZ JOSE EVELIO</t>
        </is>
      </c>
      <c r="F225" s="2" t="inlineStr">
        <is>
          <t>CONSEJO DIRECTIVO</t>
        </is>
      </c>
      <c r="G225" s="2" t="inlineStr">
        <is>
          <t>Tesorero</t>
        </is>
      </c>
      <c r="H225" s="2" t="inlineStr">
        <is>
          <t>2014-04-29</t>
        </is>
      </c>
      <c r="I225" s="2" t="inlineStr">
        <is>
          <t>2026-09-20T01:43:21.108Z</t>
        </is>
      </c>
    </row>
    <row r="226">
      <c r="A226" s="2" t="inlineStr">
        <is>
          <t>20479856258</t>
        </is>
      </c>
      <c r="B226" s="2" t="inlineStr">
        <is>
          <t>ORGANO_ADMINISTRACION</t>
        </is>
      </c>
      <c r="C226" s="2" t="inlineStr">
        <is>
          <t>983418</t>
        </is>
      </c>
      <c r="D226" s="2" t="inlineStr">
        <is>
          <t>45644763</t>
        </is>
      </c>
      <c r="E226" s="2" t="inlineStr">
        <is>
          <t>PARIHUAMAN JIMENEZ DORIS RUTH</t>
        </is>
      </c>
      <c r="F226" s="2" t="inlineStr">
        <is>
          <t>CONSEJO DIRECTIVO</t>
        </is>
      </c>
      <c r="G226" s="2" t="inlineStr">
        <is>
          <t>Fiscal</t>
        </is>
      </c>
      <c r="H226" s="2" t="inlineStr">
        <is>
          <t>2014-04-29</t>
        </is>
      </c>
      <c r="I226" s="2" t="inlineStr">
        <is>
          <t>2026-09-20T01:43:21.108Z</t>
        </is>
      </c>
    </row>
    <row r="227">
      <c r="A227" s="2" t="inlineStr">
        <is>
          <t>20479856258</t>
        </is>
      </c>
      <c r="B227" s="2" t="inlineStr">
        <is>
          <t>REPRESENTANTE</t>
        </is>
      </c>
      <c r="C227" s="2" t="inlineStr">
        <is>
          <t>1518764</t>
        </is>
      </c>
      <c r="D227" s="2" t="inlineStr">
        <is>
          <t>33671728</t>
        </is>
      </c>
      <c r="E227" s="2" t="inlineStr">
        <is>
          <t>FLORES SALVADOR ADALBERTO</t>
        </is>
      </c>
      <c r="F227" s="2" t="n"/>
      <c r="G227" s="2" t="n"/>
      <c r="H227" s="2" t="inlineStr">
        <is>
          <t>2014-04-29</t>
        </is>
      </c>
      <c r="I227" s="2" t="inlineStr">
        <is>
          <t>2026-09-20T01:43:21.108Z</t>
        </is>
      </c>
    </row>
    <row r="228">
      <c r="A228" s="2" t="inlineStr">
        <is>
          <t>20480118295</t>
        </is>
      </c>
      <c r="B228" s="2" t="inlineStr">
        <is>
          <t>ORGANO_ADMINISTRACION</t>
        </is>
      </c>
      <c r="C228" s="2" t="inlineStr">
        <is>
          <t>2004394</t>
        </is>
      </c>
      <c r="D228" s="2" t="inlineStr">
        <is>
          <t>43208175</t>
        </is>
      </c>
      <c r="E228" s="2" t="inlineStr">
        <is>
          <t>TAFUR MUÑOZ PERSHING FERNANDO</t>
        </is>
      </c>
      <c r="F228" s="2" t="inlineStr">
        <is>
          <t>CONSEJO DIRECTIVO</t>
        </is>
      </c>
      <c r="G228" s="2" t="inlineStr">
        <is>
          <t>Fiscal</t>
        </is>
      </c>
      <c r="H228" s="2" t="inlineStr">
        <is>
          <t>2019-12-18</t>
        </is>
      </c>
      <c r="I228" s="2" t="inlineStr">
        <is>
          <t>2026-09-20T01:43:21.108Z</t>
        </is>
      </c>
    </row>
    <row r="229">
      <c r="A229" s="2" t="inlineStr">
        <is>
          <t>20480118295</t>
        </is>
      </c>
      <c r="B229" s="2" t="inlineStr">
        <is>
          <t>ORGANO_ADMINISTRACION</t>
        </is>
      </c>
      <c r="C229" s="2" t="inlineStr">
        <is>
          <t>2004395</t>
        </is>
      </c>
      <c r="D229" s="2" t="inlineStr">
        <is>
          <t>33806540</t>
        </is>
      </c>
      <c r="E229" s="2" t="inlineStr">
        <is>
          <t>TAUCHA CHAUCA FELIPE</t>
        </is>
      </c>
      <c r="F229" s="2" t="inlineStr">
        <is>
          <t>CONSEJO DIRECTIVO</t>
        </is>
      </c>
      <c r="G229" s="2" t="inlineStr">
        <is>
          <t>Presidente</t>
        </is>
      </c>
      <c r="H229" s="2" t="inlineStr">
        <is>
          <t>2019-12-18</t>
        </is>
      </c>
      <c r="I229" s="2" t="inlineStr">
        <is>
          <t>2026-09-20T01:43:21.108Z</t>
        </is>
      </c>
    </row>
    <row r="230">
      <c r="A230" s="2" t="inlineStr">
        <is>
          <t>20480118295</t>
        </is>
      </c>
      <c r="B230" s="2" t="inlineStr">
        <is>
          <t>ORGANO_ADMINISTRACION</t>
        </is>
      </c>
      <c r="C230" s="2" t="inlineStr">
        <is>
          <t>2004396</t>
        </is>
      </c>
      <c r="D230" s="2" t="inlineStr">
        <is>
          <t>33406350</t>
        </is>
      </c>
      <c r="E230" s="2" t="inlineStr">
        <is>
          <t>VIGO SANCHEZ FIDENCIO</t>
        </is>
      </c>
      <c r="F230" s="2" t="inlineStr">
        <is>
          <t>CONSEJO DIRECTIVO</t>
        </is>
      </c>
      <c r="G230" s="2" t="inlineStr">
        <is>
          <t>Vice Presidente</t>
        </is>
      </c>
      <c r="H230" s="2" t="inlineStr">
        <is>
          <t>2019-12-18</t>
        </is>
      </c>
      <c r="I230" s="2" t="inlineStr">
        <is>
          <t>2026-09-20T01:43:21.108Z</t>
        </is>
      </c>
    </row>
    <row r="231">
      <c r="A231" s="2" t="inlineStr">
        <is>
          <t>20480118295</t>
        </is>
      </c>
      <c r="B231" s="2" t="inlineStr">
        <is>
          <t>ORGANO_ADMINISTRACION</t>
        </is>
      </c>
      <c r="C231" s="2" t="inlineStr">
        <is>
          <t>2004397</t>
        </is>
      </c>
      <c r="D231" s="2" t="inlineStr">
        <is>
          <t>33805214</t>
        </is>
      </c>
      <c r="E231" s="2" t="inlineStr">
        <is>
          <t>COLLANTES SALON LUCILA</t>
        </is>
      </c>
      <c r="F231" s="2" t="inlineStr">
        <is>
          <t>CONSEJO DIRECTIVO</t>
        </is>
      </c>
      <c r="G231" s="2" t="inlineStr">
        <is>
          <t>Tesorero</t>
        </is>
      </c>
      <c r="H231" s="2" t="inlineStr">
        <is>
          <t>2019-12-18</t>
        </is>
      </c>
      <c r="I231" s="2" t="inlineStr">
        <is>
          <t>2026-09-20T01:43:21.108Z</t>
        </is>
      </c>
    </row>
    <row r="232">
      <c r="A232" s="2" t="inlineStr">
        <is>
          <t>20480118295</t>
        </is>
      </c>
      <c r="B232" s="2" t="inlineStr">
        <is>
          <t>ORGANO_ADMINISTRACION</t>
        </is>
      </c>
      <c r="C232" s="2" t="inlineStr">
        <is>
          <t>2004398</t>
        </is>
      </c>
      <c r="D232" s="2" t="inlineStr">
        <is>
          <t>45003014</t>
        </is>
      </c>
      <c r="E232" s="2" t="inlineStr">
        <is>
          <t>ALVA TAUCA EFRAIN</t>
        </is>
      </c>
      <c r="F232" s="2" t="inlineStr">
        <is>
          <t>CONSEJO DIRECTIVO</t>
        </is>
      </c>
      <c r="G232" s="2" t="inlineStr">
        <is>
          <t>Vocal</t>
        </is>
      </c>
      <c r="H232" s="2" t="inlineStr">
        <is>
          <t>2019-12-18</t>
        </is>
      </c>
      <c r="I232" s="2" t="inlineStr">
        <is>
          <t>2026-09-20T01:43:21.108Z</t>
        </is>
      </c>
    </row>
    <row r="233">
      <c r="A233" s="2" t="inlineStr">
        <is>
          <t>20480118295</t>
        </is>
      </c>
      <c r="B233" s="2" t="inlineStr">
        <is>
          <t>ORGANO_ADMINISTRACION</t>
        </is>
      </c>
      <c r="C233" s="2" t="inlineStr">
        <is>
          <t>2004399</t>
        </is>
      </c>
      <c r="D233" s="2" t="inlineStr">
        <is>
          <t>09912965</t>
        </is>
      </c>
      <c r="E233" s="2" t="inlineStr">
        <is>
          <t>RITUYA PORTOCARRERA SANTOS ANGELA</t>
        </is>
      </c>
      <c r="F233" s="2" t="inlineStr">
        <is>
          <t>CONSEJO DIRECTIVO</t>
        </is>
      </c>
      <c r="G233" s="2" t="inlineStr">
        <is>
          <t>Secretario</t>
        </is>
      </c>
      <c r="H233" s="2" t="inlineStr">
        <is>
          <t>2019-12-18</t>
        </is>
      </c>
      <c r="I233" s="2" t="inlineStr">
        <is>
          <t>2026-09-20T01:43:21.108Z</t>
        </is>
      </c>
    </row>
    <row r="234">
      <c r="A234" s="2" t="inlineStr">
        <is>
          <t>20480118295</t>
        </is>
      </c>
      <c r="B234" s="2" t="inlineStr">
        <is>
          <t>ORGANO_ADMINISTRACION</t>
        </is>
      </c>
      <c r="C234" s="2" t="inlineStr">
        <is>
          <t>2004400</t>
        </is>
      </c>
      <c r="D234" s="2" t="inlineStr">
        <is>
          <t>33401957</t>
        </is>
      </c>
      <c r="E234" s="2" t="inlineStr">
        <is>
          <t>TAFUR VARGAS ROBERTO</t>
        </is>
      </c>
      <c r="F234" s="2" t="inlineStr">
        <is>
          <t>CONSEJO DIRECTIVO</t>
        </is>
      </c>
      <c r="G234" s="2" t="inlineStr">
        <is>
          <t>Vocal</t>
        </is>
      </c>
      <c r="H234" s="2" t="inlineStr">
        <is>
          <t>2019-12-18</t>
        </is>
      </c>
      <c r="I234" s="2" t="inlineStr">
        <is>
          <t>2026-09-20T01:43:21.108Z</t>
        </is>
      </c>
    </row>
    <row r="235">
      <c r="A235" s="2" t="inlineStr">
        <is>
          <t>20480118295</t>
        </is>
      </c>
      <c r="B235" s="2" t="inlineStr">
        <is>
          <t>REPRESENTANTE</t>
        </is>
      </c>
      <c r="C235" s="2" t="inlineStr">
        <is>
          <t>2365561</t>
        </is>
      </c>
      <c r="D235" s="2" t="inlineStr">
        <is>
          <t>33806540</t>
        </is>
      </c>
      <c r="E235" s="2" t="inlineStr">
        <is>
          <t>TAUCA CHAUCA FELIPE</t>
        </is>
      </c>
      <c r="F235" s="2" t="n"/>
      <c r="G235" s="2" t="n"/>
      <c r="H235" s="2" t="inlineStr">
        <is>
          <t>2019-12-18</t>
        </is>
      </c>
      <c r="I235" s="2" t="inlineStr">
        <is>
          <t>2026-09-20T01:43:21.108Z</t>
        </is>
      </c>
    </row>
    <row r="236">
      <c r="A236" s="2" t="inlineStr">
        <is>
          <t>20480458550</t>
        </is>
      </c>
      <c r="B236" s="2" t="inlineStr">
        <is>
          <t>ORGANO_ADMINISTRACION</t>
        </is>
      </c>
      <c r="C236" s="2" t="inlineStr">
        <is>
          <t>2488427</t>
        </is>
      </c>
      <c r="D236" s="2" t="inlineStr">
        <is>
          <t>33594687</t>
        </is>
      </c>
      <c r="E236" s="2" t="inlineStr">
        <is>
          <t>SANTOS CRUZ FLORES</t>
        </is>
      </c>
      <c r="F236" s="2" t="inlineStr">
        <is>
          <t>CONSEJO DE ADMINISTRACION</t>
        </is>
      </c>
      <c r="G236" s="2" t="inlineStr">
        <is>
          <t>Presidente</t>
        </is>
      </c>
      <c r="H236" s="2" t="inlineStr">
        <is>
          <t>2023-03-31</t>
        </is>
      </c>
      <c r="I236" s="2" t="inlineStr">
        <is>
          <t>2026-09-20T01:43:21.108Z</t>
        </is>
      </c>
    </row>
    <row r="237">
      <c r="A237" s="2" t="inlineStr">
        <is>
          <t>20480458550</t>
        </is>
      </c>
      <c r="B237" s="2" t="inlineStr">
        <is>
          <t>ORGANO_ADMINISTRACION</t>
        </is>
      </c>
      <c r="C237" s="2" t="inlineStr">
        <is>
          <t>2488428</t>
        </is>
      </c>
      <c r="D237" s="2" t="inlineStr">
        <is>
          <t>33577343</t>
        </is>
      </c>
      <c r="E237" s="2" t="inlineStr">
        <is>
          <t>FRANCISCO MENDOZA ARRASCUE</t>
        </is>
      </c>
      <c r="F237" s="2" t="inlineStr">
        <is>
          <t>CONSEJO DE ADMINISTRACION</t>
        </is>
      </c>
      <c r="G237" s="2" t="inlineStr">
        <is>
          <t>Vice Presidente</t>
        </is>
      </c>
      <c r="H237" s="2" t="inlineStr">
        <is>
          <t>2023-03-31</t>
        </is>
      </c>
      <c r="I237" s="2" t="inlineStr">
        <is>
          <t>2026-09-20T01:43:21.108Z</t>
        </is>
      </c>
    </row>
    <row r="238">
      <c r="A238" s="2" t="inlineStr">
        <is>
          <t>20480458550</t>
        </is>
      </c>
      <c r="B238" s="2" t="inlineStr">
        <is>
          <t>ORGANO_ADMINISTRACION</t>
        </is>
      </c>
      <c r="C238" s="2" t="inlineStr">
        <is>
          <t>2488429</t>
        </is>
      </c>
      <c r="D238" s="2" t="inlineStr">
        <is>
          <t>33587243</t>
        </is>
      </c>
      <c r="E238" s="2" t="inlineStr">
        <is>
          <t>JOSE WALTER LLAMO QUEVEDO</t>
        </is>
      </c>
      <c r="F238" s="2" t="inlineStr">
        <is>
          <t>CONSEJO DE ADMINISTRACION</t>
        </is>
      </c>
      <c r="G238" s="2" t="inlineStr">
        <is>
          <t>Secretario</t>
        </is>
      </c>
      <c r="H238" s="2" t="inlineStr">
        <is>
          <t>2023-03-31</t>
        </is>
      </c>
      <c r="I238" s="2" t="inlineStr">
        <is>
          <t>2026-09-20T01:43:21.108Z</t>
        </is>
      </c>
    </row>
    <row r="239">
      <c r="A239" s="2" t="inlineStr">
        <is>
          <t>20480458550</t>
        </is>
      </c>
      <c r="B239" s="2" t="inlineStr">
        <is>
          <t>ORGANO_ADMINISTRACION</t>
        </is>
      </c>
      <c r="C239" s="2" t="inlineStr">
        <is>
          <t>2488430</t>
        </is>
      </c>
      <c r="D239" s="2" t="inlineStr">
        <is>
          <t>33570219</t>
        </is>
      </c>
      <c r="E239" s="2" t="inlineStr">
        <is>
          <t>GERMAN RODAS MONTENEGRO</t>
        </is>
      </c>
      <c r="F239" s="2" t="inlineStr">
        <is>
          <t>CONSEJO DE ADMINISTRACION</t>
        </is>
      </c>
      <c r="G239" s="2" t="inlineStr">
        <is>
          <t>Vocal</t>
        </is>
      </c>
      <c r="H239" s="2" t="inlineStr">
        <is>
          <t>2023-03-31</t>
        </is>
      </c>
      <c r="I239" s="2" t="inlineStr">
        <is>
          <t>2026-09-20T01:43:21.108Z</t>
        </is>
      </c>
    </row>
    <row r="240">
      <c r="A240" s="2" t="inlineStr">
        <is>
          <t>20480458550</t>
        </is>
      </c>
      <c r="B240" s="2" t="inlineStr">
        <is>
          <t>ORGANO_ADMINISTRACION</t>
        </is>
      </c>
      <c r="C240" s="2" t="inlineStr">
        <is>
          <t>2488431</t>
        </is>
      </c>
      <c r="D240" s="2" t="inlineStr">
        <is>
          <t>46817110</t>
        </is>
      </c>
      <c r="E240" s="2" t="inlineStr">
        <is>
          <t>MIRIAM NELLY ESPINOZA DELGADO</t>
        </is>
      </c>
      <c r="F240" s="2" t="inlineStr">
        <is>
          <t>CONSEJO DE ADMINISTRACION</t>
        </is>
      </c>
      <c r="G240" s="2" t="inlineStr">
        <is>
          <t>Vocal</t>
        </is>
      </c>
      <c r="H240" s="2" t="inlineStr">
        <is>
          <t>2023-03-31</t>
        </is>
      </c>
      <c r="I240" s="2" t="inlineStr">
        <is>
          <t>2026-09-20T01:43:21.108Z</t>
        </is>
      </c>
    </row>
    <row r="241">
      <c r="A241" s="2" t="inlineStr">
        <is>
          <t>20480458550</t>
        </is>
      </c>
      <c r="B241" s="2" t="inlineStr">
        <is>
          <t>ORGANO_ADMINISTRACION</t>
        </is>
      </c>
      <c r="C241" s="2" t="inlineStr">
        <is>
          <t>2488432</t>
        </is>
      </c>
      <c r="D241" s="2" t="inlineStr">
        <is>
          <t>33596395</t>
        </is>
      </c>
      <c r="E241" s="2" t="inlineStr">
        <is>
          <t>LUCHA ESAMAT WASMIG</t>
        </is>
      </c>
      <c r="F241" s="2" t="inlineStr">
        <is>
          <t>CONSEJO DE ADMINISTRACION</t>
        </is>
      </c>
      <c r="G241" s="2" t="inlineStr">
        <is>
          <t>Otros</t>
        </is>
      </c>
      <c r="H241" s="2" t="inlineStr">
        <is>
          <t>2023-03-31</t>
        </is>
      </c>
      <c r="I241" s="2" t="inlineStr">
        <is>
          <t>2026-09-20T01:43:21.108Z</t>
        </is>
      </c>
    </row>
    <row r="242">
      <c r="A242" s="2" t="inlineStr">
        <is>
          <t>20480458550</t>
        </is>
      </c>
      <c r="B242" s="2" t="inlineStr">
        <is>
          <t>ORGANO_ADMINISTRACION</t>
        </is>
      </c>
      <c r="C242" s="2" t="inlineStr">
        <is>
          <t>2488433</t>
        </is>
      </c>
      <c r="D242" s="2" t="inlineStr">
        <is>
          <t>33580267</t>
        </is>
      </c>
      <c r="E242" s="2" t="inlineStr">
        <is>
          <t>RICARDO AGUILAR PEREZ</t>
        </is>
      </c>
      <c r="F242" s="2" t="inlineStr">
        <is>
          <t>CONSEJO DE ADMINISTRACION</t>
        </is>
      </c>
      <c r="G242" s="2" t="inlineStr">
        <is>
          <t>Otros</t>
        </is>
      </c>
      <c r="H242" s="2" t="inlineStr">
        <is>
          <t>2023-03-31</t>
        </is>
      </c>
      <c r="I242" s="2" t="inlineStr">
        <is>
          <t>2026-09-20T01:43:21.108Z</t>
        </is>
      </c>
    </row>
    <row r="243">
      <c r="A243" s="2" t="inlineStr">
        <is>
          <t>20480458550</t>
        </is>
      </c>
      <c r="B243" s="2" t="inlineStr">
        <is>
          <t>REPRESENTANTE</t>
        </is>
      </c>
      <c r="C243" s="2" t="inlineStr">
        <is>
          <t>2804010</t>
        </is>
      </c>
      <c r="D243" s="2" t="inlineStr">
        <is>
          <t>40423430</t>
        </is>
      </c>
      <c r="E243" s="2" t="inlineStr">
        <is>
          <t>MENDOZA REAP FREDDY</t>
        </is>
      </c>
      <c r="F243" s="2" t="n"/>
      <c r="G243" s="2" t="n"/>
      <c r="H243" s="2" t="inlineStr">
        <is>
          <t>2023-12-15</t>
        </is>
      </c>
      <c r="I243" s="2" t="inlineStr">
        <is>
          <t>2026-09-20T01:43:21.108Z</t>
        </is>
      </c>
    </row>
    <row r="244">
      <c r="A244" s="2" t="inlineStr">
        <is>
          <t>20481929122</t>
        </is>
      </c>
      <c r="B244" s="2" t="inlineStr">
        <is>
          <t>ORGANO_ADMINISTRACION</t>
        </is>
      </c>
      <c r="C244" s="2" t="inlineStr">
        <is>
          <t>765516</t>
        </is>
      </c>
      <c r="D244" s="2" t="inlineStr">
        <is>
          <t>45132655</t>
        </is>
      </c>
      <c r="E244" s="2" t="inlineStr">
        <is>
          <t>luis cueva cales</t>
        </is>
      </c>
      <c r="F244" s="2" t="inlineStr">
        <is>
          <t>CONSEJO DIRECTIVO</t>
        </is>
      </c>
      <c r="G244" s="2" t="inlineStr">
        <is>
          <t>Secretario</t>
        </is>
      </c>
      <c r="H244" s="2" t="inlineStr">
        <is>
          <t>2014-03-03</t>
        </is>
      </c>
      <c r="I244" s="2" t="inlineStr">
        <is>
          <t>2026-09-20T01:43:21.108Z</t>
        </is>
      </c>
    </row>
    <row r="245">
      <c r="A245" s="2" t="inlineStr">
        <is>
          <t>20481929122</t>
        </is>
      </c>
      <c r="B245" s="2" t="inlineStr">
        <is>
          <t>ORGANO_ADMINISTRACION</t>
        </is>
      </c>
      <c r="C245" s="2" t="inlineStr">
        <is>
          <t>765517</t>
        </is>
      </c>
      <c r="D245" s="2" t="inlineStr">
        <is>
          <t>40596130</t>
        </is>
      </c>
      <c r="E245" s="2" t="inlineStr">
        <is>
          <t>lazaro rodriguez yeni fredesminda</t>
        </is>
      </c>
      <c r="F245" s="2" t="inlineStr">
        <is>
          <t>CONSEJO DIRECTIVO</t>
        </is>
      </c>
      <c r="G245" s="2" t="inlineStr">
        <is>
          <t>Tesorero</t>
        </is>
      </c>
      <c r="H245" s="2" t="inlineStr">
        <is>
          <t>2014-03-03</t>
        </is>
      </c>
      <c r="I245" s="2" t="inlineStr">
        <is>
          <t>2026-09-20T01:43:21.108Z</t>
        </is>
      </c>
    </row>
    <row r="246">
      <c r="A246" s="2" t="inlineStr">
        <is>
          <t>20481929122</t>
        </is>
      </c>
      <c r="B246" s="2" t="inlineStr">
        <is>
          <t>ORGANO_ADMINISTRACION</t>
        </is>
      </c>
      <c r="C246" s="2" t="inlineStr">
        <is>
          <t>765518</t>
        </is>
      </c>
      <c r="D246" s="2" t="inlineStr">
        <is>
          <t>19091070</t>
        </is>
      </c>
      <c r="E246" s="2" t="inlineStr">
        <is>
          <t>loyaga barreto alfredo</t>
        </is>
      </c>
      <c r="F246" s="2" t="inlineStr">
        <is>
          <t>CONSEJO DIRECTIVO</t>
        </is>
      </c>
      <c r="G246" s="2" t="inlineStr">
        <is>
          <t>Fiscal</t>
        </is>
      </c>
      <c r="H246" s="2" t="inlineStr">
        <is>
          <t>2014-03-03</t>
        </is>
      </c>
      <c r="I246" s="2" t="inlineStr">
        <is>
          <t>2026-09-20T01:43:21.108Z</t>
        </is>
      </c>
    </row>
    <row r="247">
      <c r="A247" s="2" t="inlineStr">
        <is>
          <t>20481929122</t>
        </is>
      </c>
      <c r="B247" s="2" t="inlineStr">
        <is>
          <t>ORGANO_ADMINISTRACION</t>
        </is>
      </c>
      <c r="C247" s="2" t="inlineStr">
        <is>
          <t>765519</t>
        </is>
      </c>
      <c r="D247" s="2" t="inlineStr">
        <is>
          <t>19084521</t>
        </is>
      </c>
      <c r="E247" s="2" t="inlineStr">
        <is>
          <t>raymundo de vargas celida</t>
        </is>
      </c>
      <c r="F247" s="2" t="inlineStr">
        <is>
          <t>CONSEJO DIRECTIVO</t>
        </is>
      </c>
      <c r="G247" s="2" t="inlineStr">
        <is>
          <t>Vice Presidente</t>
        </is>
      </c>
      <c r="H247" s="2" t="inlineStr">
        <is>
          <t>2014-03-03</t>
        </is>
      </c>
      <c r="I247" s="2" t="inlineStr">
        <is>
          <t>2026-09-20T01:43:21.108Z</t>
        </is>
      </c>
    </row>
    <row r="248">
      <c r="A248" s="2" t="inlineStr">
        <is>
          <t>20481929122</t>
        </is>
      </c>
      <c r="B248" s="2" t="inlineStr">
        <is>
          <t>ORGANO_ADMINISTRACION</t>
        </is>
      </c>
      <c r="C248" s="2" t="inlineStr">
        <is>
          <t>765520</t>
        </is>
      </c>
      <c r="D248" s="2" t="inlineStr">
        <is>
          <t>19036750</t>
        </is>
      </c>
      <c r="E248" s="2" t="inlineStr">
        <is>
          <t>luis cueva jose wilder</t>
        </is>
      </c>
      <c r="F248" s="2" t="inlineStr">
        <is>
          <t>CONSEJO DIRECTIVO</t>
        </is>
      </c>
      <c r="G248" s="2" t="inlineStr">
        <is>
          <t>Presidente</t>
        </is>
      </c>
      <c r="H248" s="2" t="inlineStr">
        <is>
          <t>2014-03-03</t>
        </is>
      </c>
      <c r="I248" s="2" t="inlineStr">
        <is>
          <t>2026-09-20T01:43:21.108Z</t>
        </is>
      </c>
    </row>
    <row r="249">
      <c r="A249" s="2" t="inlineStr">
        <is>
          <t>20481929122</t>
        </is>
      </c>
      <c r="B249" s="2" t="inlineStr">
        <is>
          <t>REPRESENTANTE</t>
        </is>
      </c>
      <c r="C249" s="2" t="inlineStr">
        <is>
          <t>1350948</t>
        </is>
      </c>
      <c r="D249" s="2" t="inlineStr">
        <is>
          <t>19036750</t>
        </is>
      </c>
      <c r="E249" s="2" t="inlineStr">
        <is>
          <t>LUIS CUEVA JOSE WILDER</t>
        </is>
      </c>
      <c r="F249" s="2" t="n"/>
      <c r="G249" s="2" t="n"/>
      <c r="H249" s="2" t="inlineStr">
        <is>
          <t>2014-03-03</t>
        </is>
      </c>
      <c r="I249" s="2" t="inlineStr">
        <is>
          <t>2026-09-20T01:43:21.108Z</t>
        </is>
      </c>
    </row>
    <row r="250">
      <c r="A250" s="2" t="inlineStr">
        <is>
          <t>20482423320</t>
        </is>
      </c>
      <c r="B250" s="2" t="inlineStr">
        <is>
          <t>ORGANO_ADMINISTRACION</t>
        </is>
      </c>
      <c r="C250" s="2" t="inlineStr">
        <is>
          <t>745370</t>
        </is>
      </c>
      <c r="D250" s="2" t="inlineStr">
        <is>
          <t>19033878</t>
        </is>
      </c>
      <c r="E250" s="2" t="inlineStr">
        <is>
          <t>HURTADO  VALDIVIEZO ORFELINDA</t>
        </is>
      </c>
      <c r="F250" s="2" t="inlineStr">
        <is>
          <t>CONSEJO DIRECTIVO</t>
        </is>
      </c>
      <c r="G250" s="2" t="inlineStr">
        <is>
          <t>Presidente</t>
        </is>
      </c>
      <c r="H250" s="2" t="inlineStr">
        <is>
          <t>2013-06-14</t>
        </is>
      </c>
      <c r="I250" s="2" t="inlineStr">
        <is>
          <t>2026-09-20T01:43:21.108Z</t>
        </is>
      </c>
    </row>
    <row r="251">
      <c r="A251" s="2" t="inlineStr">
        <is>
          <t>20482423320</t>
        </is>
      </c>
      <c r="B251" s="2" t="inlineStr">
        <is>
          <t>ORGANO_ADMINISTRACION</t>
        </is>
      </c>
      <c r="C251" s="2" t="inlineStr">
        <is>
          <t>745371</t>
        </is>
      </c>
      <c r="D251" s="2" t="inlineStr">
        <is>
          <t>70600264</t>
        </is>
      </c>
      <c r="E251" s="2" t="inlineStr">
        <is>
          <t>ALFARO HURTADO YENSI ANELY</t>
        </is>
      </c>
      <c r="F251" s="2" t="inlineStr">
        <is>
          <t>CONSEJO DIRECTIVO</t>
        </is>
      </c>
      <c r="G251" s="2" t="inlineStr">
        <is>
          <t>Tesorero</t>
        </is>
      </c>
      <c r="H251" s="2" t="inlineStr">
        <is>
          <t>2013-06-14</t>
        </is>
      </c>
      <c r="I251" s="2" t="inlineStr">
        <is>
          <t>2026-09-20T01:43:21.108Z</t>
        </is>
      </c>
    </row>
    <row r="252">
      <c r="A252" s="2" t="inlineStr">
        <is>
          <t>20482423320</t>
        </is>
      </c>
      <c r="B252" s="2" t="inlineStr">
        <is>
          <t>ORGANO_ADMINISTRACION</t>
        </is>
      </c>
      <c r="C252" s="2" t="inlineStr">
        <is>
          <t>745372</t>
        </is>
      </c>
      <c r="D252" s="2" t="inlineStr">
        <is>
          <t>19023673</t>
        </is>
      </c>
      <c r="E252" s="2" t="inlineStr">
        <is>
          <t>VILLEGAS GUTIERREZ GILMER ANTONIO</t>
        </is>
      </c>
      <c r="F252" s="2" t="inlineStr">
        <is>
          <t>CONSEJO DIRECTIVO</t>
        </is>
      </c>
      <c r="G252" s="2" t="inlineStr">
        <is>
          <t>Secretario</t>
        </is>
      </c>
      <c r="H252" s="2" t="inlineStr">
        <is>
          <t>2013-06-14</t>
        </is>
      </c>
      <c r="I252" s="2" t="inlineStr">
        <is>
          <t>2026-09-20T01:43:21.108Z</t>
        </is>
      </c>
    </row>
    <row r="253">
      <c r="A253" s="2" t="inlineStr">
        <is>
          <t>20482423320</t>
        </is>
      </c>
      <c r="B253" s="2" t="inlineStr">
        <is>
          <t>REPRESENTANTE</t>
        </is>
      </c>
      <c r="C253" s="2" t="inlineStr">
        <is>
          <t>1336021</t>
        </is>
      </c>
      <c r="D253" s="2" t="inlineStr">
        <is>
          <t>19033878</t>
        </is>
      </c>
      <c r="E253" s="2" t="inlineStr">
        <is>
          <t>HURTADO VALDIVIEZO ORFELINDA</t>
        </is>
      </c>
      <c r="F253" s="2" t="n"/>
      <c r="G253" s="2" t="n"/>
      <c r="H253" s="2" t="inlineStr">
        <is>
          <t>2013-06-14</t>
        </is>
      </c>
      <c r="I253" s="2" t="inlineStr">
        <is>
          <t>2026-09-20T01:43:21.108Z</t>
        </is>
      </c>
    </row>
    <row r="254">
      <c r="A254" s="2" t="inlineStr">
        <is>
          <t>20486217830</t>
        </is>
      </c>
      <c r="B254" s="2" t="inlineStr">
        <is>
          <t>ORGANO_ADMINISTRACION</t>
        </is>
      </c>
      <c r="C254" s="2" t="inlineStr">
        <is>
          <t>1079772</t>
        </is>
      </c>
      <c r="D254" s="2" t="inlineStr">
        <is>
          <t>23274977</t>
        </is>
      </c>
      <c r="E254" s="2" t="inlineStr">
        <is>
          <t>CHAHUAYO GIRALDEZ FELIX VICENTE</t>
        </is>
      </c>
      <c r="F254" s="2" t="inlineStr">
        <is>
          <t>JUNTA DIRECTIVA / DIRECTIVA COMUNA</t>
        </is>
      </c>
      <c r="G254" s="2" t="inlineStr">
        <is>
          <t>Vocal</t>
        </is>
      </c>
      <c r="H254" s="2" t="inlineStr">
        <is>
          <t>2015-01-01</t>
        </is>
      </c>
      <c r="I254" s="2" t="inlineStr">
        <is>
          <t>2026-09-20T01:43:21.108Z</t>
        </is>
      </c>
    </row>
    <row r="255">
      <c r="A255" s="2" t="inlineStr">
        <is>
          <t>20486217830</t>
        </is>
      </c>
      <c r="B255" s="2" t="inlineStr">
        <is>
          <t>ORGANO_ADMINISTRACION</t>
        </is>
      </c>
      <c r="C255" s="2" t="inlineStr">
        <is>
          <t>1079773</t>
        </is>
      </c>
      <c r="D255" s="2" t="inlineStr">
        <is>
          <t>23265751</t>
        </is>
      </c>
      <c r="E255" s="2" t="inlineStr">
        <is>
          <t>CHAMPI HUAMANI VICENTE</t>
        </is>
      </c>
      <c r="F255" s="2" t="inlineStr">
        <is>
          <t>JUNTA DIRECTIVA / DIRECTIVA COMUNA</t>
        </is>
      </c>
      <c r="G255" s="2" t="inlineStr">
        <is>
          <t>Vocal</t>
        </is>
      </c>
      <c r="H255" s="2" t="inlineStr">
        <is>
          <t>2015-01-01</t>
        </is>
      </c>
      <c r="I255" s="2" t="inlineStr">
        <is>
          <t>2026-09-20T01:43:21.108Z</t>
        </is>
      </c>
    </row>
    <row r="256">
      <c r="A256" s="2" t="inlineStr">
        <is>
          <t>20486217830</t>
        </is>
      </c>
      <c r="B256" s="2" t="inlineStr">
        <is>
          <t>ORGANO_ADMINISTRACION</t>
        </is>
      </c>
      <c r="C256" s="2" t="inlineStr">
        <is>
          <t>1079774</t>
        </is>
      </c>
      <c r="D256" s="2" t="inlineStr">
        <is>
          <t>40068186</t>
        </is>
      </c>
      <c r="E256" s="2" t="inlineStr">
        <is>
          <t>DE LA CRUZ CASTILLO JAIME ROSE</t>
        </is>
      </c>
      <c r="F256" s="2" t="inlineStr">
        <is>
          <t>JUNTA DIRECTIVA / DIRECTIVA COMUNA</t>
        </is>
      </c>
      <c r="G256" s="2" t="inlineStr">
        <is>
          <t>Presidente</t>
        </is>
      </c>
      <c r="H256" s="2" t="inlineStr">
        <is>
          <t>2015-01-01</t>
        </is>
      </c>
      <c r="I256" s="2" t="inlineStr">
        <is>
          <t>2026-09-20T01:43:21.108Z</t>
        </is>
      </c>
    </row>
    <row r="257">
      <c r="A257" s="2" t="inlineStr">
        <is>
          <t>20486217830</t>
        </is>
      </c>
      <c r="B257" s="2" t="inlineStr">
        <is>
          <t>ORGANO_ADMINISTRACION</t>
        </is>
      </c>
      <c r="C257" s="2" t="inlineStr">
        <is>
          <t>1079775</t>
        </is>
      </c>
      <c r="D257" s="2" t="inlineStr">
        <is>
          <t>23260716</t>
        </is>
      </c>
      <c r="E257" s="2" t="inlineStr">
        <is>
          <t>HILARIO QUISPE CLIMACO</t>
        </is>
      </c>
      <c r="F257" s="2" t="inlineStr">
        <is>
          <t>JUNTA DIRECTIVA / DIRECTIVA COMUNA</t>
        </is>
      </c>
      <c r="G257" s="2" t="inlineStr">
        <is>
          <t>Tesorero</t>
        </is>
      </c>
      <c r="H257" s="2" t="inlineStr">
        <is>
          <t>2015-01-01</t>
        </is>
      </c>
      <c r="I257" s="2" t="inlineStr">
        <is>
          <t>2026-09-20T01:43:21.108Z</t>
        </is>
      </c>
    </row>
    <row r="258">
      <c r="A258" s="2" t="inlineStr">
        <is>
          <t>20486217830</t>
        </is>
      </c>
      <c r="B258" s="2" t="inlineStr">
        <is>
          <t>ORGANO_ADMINISTRACION</t>
        </is>
      </c>
      <c r="C258" s="2" t="inlineStr">
        <is>
          <t>1079776</t>
        </is>
      </c>
      <c r="D258" s="2" t="inlineStr">
        <is>
          <t>19846325</t>
        </is>
      </c>
      <c r="E258" s="2" t="inlineStr">
        <is>
          <t>HUAMANI VERGARA MARINO</t>
        </is>
      </c>
      <c r="F258" s="2" t="inlineStr">
        <is>
          <t>JUNTA DIRECTIVA / DIRECTIVA COMUNA</t>
        </is>
      </c>
      <c r="G258" s="2" t="inlineStr">
        <is>
          <t>Vice Presidente</t>
        </is>
      </c>
      <c r="H258" s="2" t="inlineStr">
        <is>
          <t>2015-01-01</t>
        </is>
      </c>
      <c r="I258" s="2" t="inlineStr">
        <is>
          <t>2026-09-20T01:43:21.108Z</t>
        </is>
      </c>
    </row>
    <row r="259">
      <c r="A259" s="2" t="inlineStr">
        <is>
          <t>20486217830</t>
        </is>
      </c>
      <c r="B259" s="2" t="inlineStr">
        <is>
          <t>ORGANO_ADMINISTRACION</t>
        </is>
      </c>
      <c r="C259" s="2" t="inlineStr">
        <is>
          <t>1079777</t>
        </is>
      </c>
      <c r="D259" s="2" t="inlineStr">
        <is>
          <t>44493608</t>
        </is>
      </c>
      <c r="E259" s="2" t="inlineStr">
        <is>
          <t>QUINCHO APUMAYTA GLADYS NANCY</t>
        </is>
      </c>
      <c r="F259" s="2" t="inlineStr">
        <is>
          <t>JUNTA DIRECTIVA / DIRECTIVA COMUNA</t>
        </is>
      </c>
      <c r="G259" s="2" t="inlineStr">
        <is>
          <t>Vocal</t>
        </is>
      </c>
      <c r="H259" s="2" t="inlineStr">
        <is>
          <t>2015-01-01</t>
        </is>
      </c>
      <c r="I259" s="2" t="inlineStr">
        <is>
          <t>2026-09-20T01:43:21.108Z</t>
        </is>
      </c>
    </row>
    <row r="260">
      <c r="A260" s="2" t="inlineStr">
        <is>
          <t>20486217830</t>
        </is>
      </c>
      <c r="B260" s="2" t="inlineStr">
        <is>
          <t>ORGANO_ADMINISTRACION</t>
        </is>
      </c>
      <c r="C260" s="2" t="inlineStr">
        <is>
          <t>1079778</t>
        </is>
      </c>
      <c r="D260" s="2" t="inlineStr">
        <is>
          <t>41013334</t>
        </is>
      </c>
      <c r="E260" s="2" t="inlineStr">
        <is>
          <t>QUISPE CHAHUAYO YONY</t>
        </is>
      </c>
      <c r="F260" s="2" t="inlineStr">
        <is>
          <t>JUNTA DIRECTIVA / DIRECTIVA COMUNA</t>
        </is>
      </c>
      <c r="G260" s="2" t="inlineStr">
        <is>
          <t>Vocal</t>
        </is>
      </c>
      <c r="H260" s="2" t="inlineStr">
        <is>
          <t>2015-01-01</t>
        </is>
      </c>
      <c r="I260" s="2" t="inlineStr">
        <is>
          <t>2026-09-20T01:43:21.108Z</t>
        </is>
      </c>
    </row>
    <row r="261">
      <c r="A261" s="2" t="inlineStr">
        <is>
          <t>20486217830</t>
        </is>
      </c>
      <c r="B261" s="2" t="inlineStr">
        <is>
          <t>ORGANO_ADMINISTRACION</t>
        </is>
      </c>
      <c r="C261" s="2" t="inlineStr">
        <is>
          <t>1079779</t>
        </is>
      </c>
      <c r="D261" s="2" t="inlineStr">
        <is>
          <t>23261009</t>
        </is>
      </c>
      <c r="E261" s="2" t="inlineStr">
        <is>
          <t>QUISPE DE LA CRUZ SATURNINA</t>
        </is>
      </c>
      <c r="F261" s="2" t="inlineStr">
        <is>
          <t>JUNTA DIRECTIVA / DIRECTIVA COMUNA</t>
        </is>
      </c>
      <c r="G261" s="2" t="inlineStr">
        <is>
          <t>Secretario</t>
        </is>
      </c>
      <c r="H261" s="2" t="inlineStr">
        <is>
          <t>2015-01-01</t>
        </is>
      </c>
      <c r="I261" s="2" t="inlineStr">
        <is>
          <t>2026-09-20T01:43:21.108Z</t>
        </is>
      </c>
    </row>
    <row r="262">
      <c r="A262" s="2" t="inlineStr">
        <is>
          <t>20486217830</t>
        </is>
      </c>
      <c r="B262" s="2" t="inlineStr">
        <is>
          <t>ORGANO_ADMINISTRACION</t>
        </is>
      </c>
      <c r="C262" s="2" t="inlineStr">
        <is>
          <t>1079780</t>
        </is>
      </c>
      <c r="D262" s="2" t="inlineStr">
        <is>
          <t>23203513</t>
        </is>
      </c>
      <c r="E262" s="2" t="inlineStr">
        <is>
          <t>VERGARA TORRES EUSEBIO</t>
        </is>
      </c>
      <c r="F262" s="2" t="inlineStr">
        <is>
          <t>JUNTA DIRECTIVA / DIRECTIVA COMUNA</t>
        </is>
      </c>
      <c r="G262" s="2" t="inlineStr">
        <is>
          <t>Fiscal</t>
        </is>
      </c>
      <c r="H262" s="2" t="inlineStr">
        <is>
          <t>2015-01-01</t>
        </is>
      </c>
      <c r="I262" s="2" t="inlineStr">
        <is>
          <t>2026-09-20T01:43:21.108Z</t>
        </is>
      </c>
    </row>
    <row r="263">
      <c r="A263" s="2" t="inlineStr">
        <is>
          <t>20486217830</t>
        </is>
      </c>
      <c r="B263" s="2" t="inlineStr">
        <is>
          <t>REPRESENTANTE</t>
        </is>
      </c>
      <c r="C263" s="2" t="inlineStr">
        <is>
          <t>1590392</t>
        </is>
      </c>
      <c r="D263" s="2" t="inlineStr">
        <is>
          <t>40068186</t>
        </is>
      </c>
      <c r="E263" s="2" t="inlineStr">
        <is>
          <t>DE LA CRUZ CASTILLO JAIME ROSE</t>
        </is>
      </c>
      <c r="F263" s="2" t="n"/>
      <c r="G263" s="2" t="n"/>
      <c r="H263" s="2" t="inlineStr">
        <is>
          <t>2015-01-01</t>
        </is>
      </c>
      <c r="I263" s="2" t="inlineStr">
        <is>
          <t>2026-09-20T01:43:21.108Z</t>
        </is>
      </c>
    </row>
    <row r="264">
      <c r="A264" s="2" t="inlineStr">
        <is>
          <t>20486668335</t>
        </is>
      </c>
      <c r="B264" s="2" t="inlineStr">
        <is>
          <t>ORGANO_ADMINISTRACION</t>
        </is>
      </c>
      <c r="C264" s="2" t="inlineStr">
        <is>
          <t>1709043</t>
        </is>
      </c>
      <c r="D264" s="2" t="inlineStr">
        <is>
          <t>43559908</t>
        </is>
      </c>
      <c r="E264" s="2" t="inlineStr">
        <is>
          <t>LIMAS MERCADO JUAN GABRIEL</t>
        </is>
      </c>
      <c r="F264" s="2" t="inlineStr">
        <is>
          <t>CONSEJO DE ADMINISTRACION</t>
        </is>
      </c>
      <c r="G264" s="2" t="inlineStr">
        <is>
          <t>Vice Presidente</t>
        </is>
      </c>
      <c r="H264" s="2" t="inlineStr">
        <is>
          <t>2019-01-15</t>
        </is>
      </c>
      <c r="I264" s="2" t="inlineStr">
        <is>
          <t>2026-09-20T01:43:21.108Z</t>
        </is>
      </c>
    </row>
    <row r="265">
      <c r="A265" s="2" t="inlineStr">
        <is>
          <t>20486668335</t>
        </is>
      </c>
      <c r="B265" s="2" t="inlineStr">
        <is>
          <t>ORGANO_ADMINISTRACION</t>
        </is>
      </c>
      <c r="C265" s="2" t="inlineStr">
        <is>
          <t>1709044</t>
        </is>
      </c>
      <c r="D265" s="2" t="inlineStr">
        <is>
          <t>45581528</t>
        </is>
      </c>
      <c r="E265" s="2" t="inlineStr">
        <is>
          <t>CAMPOS VELARDE DAVID</t>
        </is>
      </c>
      <c r="F265" s="2" t="inlineStr">
        <is>
          <t>CONSEJO DE ADMINISTRACION</t>
        </is>
      </c>
      <c r="G265" s="2" t="inlineStr">
        <is>
          <t>Otros</t>
        </is>
      </c>
      <c r="H265" s="2" t="inlineStr">
        <is>
          <t>2019-01-15</t>
        </is>
      </c>
      <c r="I265" s="2" t="inlineStr">
        <is>
          <t>2026-09-20T01:43:21.108Z</t>
        </is>
      </c>
    </row>
    <row r="266">
      <c r="A266" s="2" t="inlineStr">
        <is>
          <t>20486668335</t>
        </is>
      </c>
      <c r="B266" s="2" t="inlineStr">
        <is>
          <t>ORGANO_ADMINISTRACION</t>
        </is>
      </c>
      <c r="C266" s="2" t="inlineStr">
        <is>
          <t>1709045</t>
        </is>
      </c>
      <c r="D266" s="2" t="inlineStr">
        <is>
          <t>20097238</t>
        </is>
      </c>
      <c r="E266" s="2" t="inlineStr">
        <is>
          <t>CUTIMANDO GARCIA JOSEFINA</t>
        </is>
      </c>
      <c r="F266" s="2" t="inlineStr">
        <is>
          <t>CONSEJO DE ADMINISTRACION</t>
        </is>
      </c>
      <c r="G266" s="2" t="inlineStr">
        <is>
          <t>Vocal</t>
        </is>
      </c>
      <c r="H266" s="2" t="inlineStr">
        <is>
          <t>2019-01-15</t>
        </is>
      </c>
      <c r="I266" s="2" t="inlineStr">
        <is>
          <t>2026-09-20T01:43:21.108Z</t>
        </is>
      </c>
    </row>
    <row r="267">
      <c r="A267" s="2" t="inlineStr">
        <is>
          <t>20486668335</t>
        </is>
      </c>
      <c r="B267" s="2" t="inlineStr">
        <is>
          <t>ORGANO_ADMINISTRACION</t>
        </is>
      </c>
      <c r="C267" s="2" t="inlineStr">
        <is>
          <t>1709046</t>
        </is>
      </c>
      <c r="D267" s="2" t="inlineStr">
        <is>
          <t>44014063</t>
        </is>
      </c>
      <c r="E267" s="2" t="inlineStr">
        <is>
          <t>CAMPOS MONTES JHONY</t>
        </is>
      </c>
      <c r="F267" s="2" t="inlineStr">
        <is>
          <t>CONSEJO DE ADMINISTRACION</t>
        </is>
      </c>
      <c r="G267" s="2" t="inlineStr">
        <is>
          <t>Presidente</t>
        </is>
      </c>
      <c r="H267" s="2" t="inlineStr">
        <is>
          <t>2019-01-15</t>
        </is>
      </c>
      <c r="I267" s="2" t="inlineStr">
        <is>
          <t>2026-09-20T01:43:21.108Z</t>
        </is>
      </c>
    </row>
    <row r="268">
      <c r="A268" s="2" t="inlineStr">
        <is>
          <t>20486668335</t>
        </is>
      </c>
      <c r="B268" s="2" t="inlineStr">
        <is>
          <t>ORGANO_ADMINISTRACION</t>
        </is>
      </c>
      <c r="C268" s="2" t="inlineStr">
        <is>
          <t>1709047</t>
        </is>
      </c>
      <c r="D268" s="2" t="inlineStr">
        <is>
          <t>44768010</t>
        </is>
      </c>
      <c r="E268" s="2" t="inlineStr">
        <is>
          <t>ARIAS CCOICCA GLADIS FRANCISCA</t>
        </is>
      </c>
      <c r="F268" s="2" t="inlineStr">
        <is>
          <t>CONSEJO DE ADMINISTRACION</t>
        </is>
      </c>
      <c r="G268" s="2" t="inlineStr">
        <is>
          <t>Otros</t>
        </is>
      </c>
      <c r="H268" s="2" t="inlineStr">
        <is>
          <t>2019-01-15</t>
        </is>
      </c>
      <c r="I268" s="2" t="inlineStr">
        <is>
          <t>2026-09-20T01:43:21.108Z</t>
        </is>
      </c>
    </row>
    <row r="269">
      <c r="A269" s="2" t="inlineStr">
        <is>
          <t>20486668335</t>
        </is>
      </c>
      <c r="B269" s="2" t="inlineStr">
        <is>
          <t>ORGANO_ADMINISTRACION</t>
        </is>
      </c>
      <c r="C269" s="2" t="inlineStr">
        <is>
          <t>1709048</t>
        </is>
      </c>
      <c r="D269" s="2" t="inlineStr">
        <is>
          <t>20982071</t>
        </is>
      </c>
      <c r="E269" s="2" t="inlineStr">
        <is>
          <t>QUIÑONEZ ALVARADO FRANCISCO</t>
        </is>
      </c>
      <c r="F269" s="2" t="inlineStr">
        <is>
          <t>CONSEJO DE ADMINISTRACION</t>
        </is>
      </c>
      <c r="G269" s="2" t="inlineStr">
        <is>
          <t>Secretario</t>
        </is>
      </c>
      <c r="H269" s="2" t="inlineStr">
        <is>
          <t>2019-01-15</t>
        </is>
      </c>
      <c r="I269" s="2" t="inlineStr">
        <is>
          <t>2026-09-20T01:43:21.108Z</t>
        </is>
      </c>
    </row>
    <row r="270">
      <c r="A270" s="2" t="inlineStr">
        <is>
          <t>20486668335</t>
        </is>
      </c>
      <c r="B270" s="2" t="inlineStr">
        <is>
          <t>ORGANO_ADMINISTRACION</t>
        </is>
      </c>
      <c r="C270" s="2" t="inlineStr">
        <is>
          <t>1709049</t>
        </is>
      </c>
      <c r="D270" s="2" t="inlineStr">
        <is>
          <t>22897413</t>
        </is>
      </c>
      <c r="E270" s="2" t="inlineStr">
        <is>
          <t>ESPINOZA VELA ADAN</t>
        </is>
      </c>
      <c r="F270" s="2" t="inlineStr">
        <is>
          <t>CONSEJO DE ADMINISTRACION</t>
        </is>
      </c>
      <c r="G270" s="2" t="inlineStr">
        <is>
          <t>Vocal</t>
        </is>
      </c>
      <c r="H270" s="2" t="inlineStr">
        <is>
          <t>2018-01-15</t>
        </is>
      </c>
      <c r="I270" s="2" t="inlineStr">
        <is>
          <t>2026-09-20T01:43:21.108Z</t>
        </is>
      </c>
    </row>
    <row r="271">
      <c r="A271" s="2" t="inlineStr">
        <is>
          <t>20486668335</t>
        </is>
      </c>
      <c r="B271" s="2" t="inlineStr">
        <is>
          <t>REPRESENTANTE</t>
        </is>
      </c>
      <c r="C271" s="2" t="inlineStr">
        <is>
          <t>2106122</t>
        </is>
      </c>
      <c r="D271" s="2" t="inlineStr">
        <is>
          <t>40509137</t>
        </is>
      </c>
      <c r="E271" s="2" t="inlineStr">
        <is>
          <t>SOLIS PALOMINO LUIS ALBERTO</t>
        </is>
      </c>
      <c r="F271" s="2" t="n"/>
      <c r="G271" s="2" t="n"/>
      <c r="H271" s="2" t="inlineStr">
        <is>
          <t>2015-05-18</t>
        </is>
      </c>
      <c r="I271" s="2" t="inlineStr">
        <is>
          <t>2026-09-20T01:43:21.108Z</t>
        </is>
      </c>
    </row>
    <row r="272">
      <c r="A272" s="2" t="inlineStr">
        <is>
          <t>20487226875</t>
        </is>
      </c>
      <c r="B272" s="2" t="inlineStr">
        <is>
          <t>ORGANO_ADMINISTRACION</t>
        </is>
      </c>
      <c r="C272" s="2" t="inlineStr">
        <is>
          <t>338802</t>
        </is>
      </c>
      <c r="D272" s="2" t="inlineStr">
        <is>
          <t>04304674</t>
        </is>
      </c>
      <c r="E272" s="2" t="inlineStr">
        <is>
          <t>vasquez guadalupe leoncio juan</t>
        </is>
      </c>
      <c r="F272" s="2" t="inlineStr">
        <is>
          <t>CONSEJO DIRECTIVO</t>
        </is>
      </c>
      <c r="G272" s="2" t="inlineStr">
        <is>
          <t>Presidente</t>
        </is>
      </c>
      <c r="H272" s="2" t="inlineStr">
        <is>
          <t>2011-05-15</t>
        </is>
      </c>
      <c r="I272" s="2" t="inlineStr">
        <is>
          <t>2026-09-20T01:43:21.108Z</t>
        </is>
      </c>
    </row>
    <row r="273">
      <c r="A273" s="2" t="inlineStr">
        <is>
          <t>20487226875</t>
        </is>
      </c>
      <c r="B273" s="2" t="inlineStr">
        <is>
          <t>ORGANO_ADMINISTRACION</t>
        </is>
      </c>
      <c r="C273" s="2" t="inlineStr">
        <is>
          <t>338803</t>
        </is>
      </c>
      <c r="D273" s="2" t="inlineStr">
        <is>
          <t>04342140</t>
        </is>
      </c>
      <c r="E273" s="2" t="inlineStr">
        <is>
          <t>castro barrientos lourdes hilda</t>
        </is>
      </c>
      <c r="F273" s="2" t="inlineStr">
        <is>
          <t>CONSEJO DIRECTIVO</t>
        </is>
      </c>
      <c r="G273" s="2" t="inlineStr">
        <is>
          <t>Secretario</t>
        </is>
      </c>
      <c r="H273" s="2" t="inlineStr">
        <is>
          <t>2011-05-15</t>
        </is>
      </c>
      <c r="I273" s="2" t="inlineStr">
        <is>
          <t>2026-09-20T01:43:21.108Z</t>
        </is>
      </c>
    </row>
    <row r="274">
      <c r="A274" s="2" t="inlineStr">
        <is>
          <t>20487226875</t>
        </is>
      </c>
      <c r="B274" s="2" t="inlineStr">
        <is>
          <t>ORGANO_ADMINISTRACION</t>
        </is>
      </c>
      <c r="C274" s="2" t="inlineStr">
        <is>
          <t>338804</t>
        </is>
      </c>
      <c r="D274" s="2" t="inlineStr">
        <is>
          <t>04340722</t>
        </is>
      </c>
      <c r="E274" s="2" t="inlineStr">
        <is>
          <t>mapelli del alcazar erly frank</t>
        </is>
      </c>
      <c r="F274" s="2" t="inlineStr">
        <is>
          <t>CONSEJO DIRECTIVO</t>
        </is>
      </c>
      <c r="G274" s="2" t="inlineStr">
        <is>
          <t>Secretario</t>
        </is>
      </c>
      <c r="H274" s="2" t="inlineStr">
        <is>
          <t>2011-05-15</t>
        </is>
      </c>
      <c r="I274" s="2" t="inlineStr">
        <is>
          <t>2026-09-20T01:43:21.108Z</t>
        </is>
      </c>
    </row>
    <row r="275">
      <c r="A275" s="2" t="inlineStr">
        <is>
          <t>20487226875</t>
        </is>
      </c>
      <c r="B275" s="2" t="inlineStr">
        <is>
          <t>REPRESENTANTE</t>
        </is>
      </c>
      <c r="C275" s="2" t="inlineStr">
        <is>
          <t>951603</t>
        </is>
      </c>
      <c r="D275" s="2" t="inlineStr">
        <is>
          <t>04304674</t>
        </is>
      </c>
      <c r="E275" s="2" t="inlineStr">
        <is>
          <t>VASQUEZ GUADALUPE LEONCIO JUAN</t>
        </is>
      </c>
      <c r="F275" s="2" t="n"/>
      <c r="G275" s="2" t="n"/>
      <c r="H275" s="2" t="inlineStr">
        <is>
          <t>2011-05-15</t>
        </is>
      </c>
      <c r="I275" s="2" t="inlineStr">
        <is>
          <t>2026-09-20T01:43:21.108Z</t>
        </is>
      </c>
    </row>
    <row r="276">
      <c r="A276" s="2" t="inlineStr">
        <is>
          <t>20487242994</t>
        </is>
      </c>
      <c r="B276" s="2" t="inlineStr">
        <is>
          <t>REPRESENTANTE</t>
        </is>
      </c>
      <c r="C276" s="2" t="inlineStr">
        <is>
          <t>631324</t>
        </is>
      </c>
      <c r="D276" s="2" t="inlineStr">
        <is>
          <t>10756010</t>
        </is>
      </c>
      <c r="E276" s="2" t="inlineStr">
        <is>
          <t>WILDER ANGEL ROCHA MARINOS</t>
        </is>
      </c>
      <c r="F276" s="2" t="n"/>
      <c r="G276" s="2" t="n"/>
      <c r="H276" s="2" t="n"/>
      <c r="I276" s="2" t="inlineStr">
        <is>
          <t>2026-09-20T01:43:21.108Z</t>
        </is>
      </c>
    </row>
    <row r="277">
      <c r="A277" s="2" t="inlineStr">
        <is>
          <t>20487558363</t>
        </is>
      </c>
      <c r="B277" s="2" t="inlineStr">
        <is>
          <t>ORGANO_ADMINISTRACION</t>
        </is>
      </c>
      <c r="C277" s="2" t="inlineStr">
        <is>
          <t>2801408</t>
        </is>
      </c>
      <c r="D277" s="2" t="inlineStr">
        <is>
          <t>75866327</t>
        </is>
      </c>
      <c r="E277" s="2" t="inlineStr">
        <is>
          <t>HERNANDEZ PACHECO SEGUNDO ADIEL</t>
        </is>
      </c>
      <c r="F277" s="2" t="inlineStr">
        <is>
          <t>CONSEJO DIRECTIVO</t>
        </is>
      </c>
      <c r="G277" s="2" t="inlineStr">
        <is>
          <t>Presidente</t>
        </is>
      </c>
      <c r="H277" s="2" t="inlineStr">
        <is>
          <t>2020-03-09</t>
        </is>
      </c>
      <c r="I277" s="2" t="inlineStr">
        <is>
          <t>2026-09-20T01:43:21.108Z</t>
        </is>
      </c>
    </row>
    <row r="278">
      <c r="A278" s="2" t="inlineStr">
        <is>
          <t>20487558363</t>
        </is>
      </c>
      <c r="B278" s="2" t="inlineStr">
        <is>
          <t>REPRESENTANTE</t>
        </is>
      </c>
      <c r="C278" s="2" t="inlineStr">
        <is>
          <t>3089084</t>
        </is>
      </c>
      <c r="D278" s="2" t="inlineStr">
        <is>
          <t>75866327</t>
        </is>
      </c>
      <c r="E278" s="2" t="inlineStr">
        <is>
          <t>HERNANDEZ PACHECO SEGUNDO ADIEL</t>
        </is>
      </c>
      <c r="F278" s="2" t="n"/>
      <c r="G278" s="2" t="n"/>
      <c r="H278" s="2" t="inlineStr">
        <is>
          <t>2020-03-09</t>
        </is>
      </c>
      <c r="I278" s="2" t="inlineStr">
        <is>
          <t>2026-09-20T01:43:21.108Z</t>
        </is>
      </c>
    </row>
    <row r="279">
      <c r="A279" s="2" t="inlineStr">
        <is>
          <t>20487589242</t>
        </is>
      </c>
      <c r="B279" s="2" t="inlineStr">
        <is>
          <t>ORGANO_ADMINISTRACION</t>
        </is>
      </c>
      <c r="C279" s="2" t="inlineStr">
        <is>
          <t>1681590</t>
        </is>
      </c>
      <c r="D279" s="2" t="inlineStr">
        <is>
          <t>44081654</t>
        </is>
      </c>
      <c r="E279" s="2" t="inlineStr">
        <is>
          <t>calderon sanchez elisabeth</t>
        </is>
      </c>
      <c r="F279" s="2" t="inlineStr">
        <is>
          <t>CONSEJO DIRECTIVO</t>
        </is>
      </c>
      <c r="G279" s="2" t="inlineStr">
        <is>
          <t>Fiscal</t>
        </is>
      </c>
      <c r="H279" s="2" t="inlineStr">
        <is>
          <t>2018-08-28</t>
        </is>
      </c>
      <c r="I279" s="2" t="inlineStr">
        <is>
          <t>2026-09-20T01:43:21.108Z</t>
        </is>
      </c>
    </row>
    <row r="280">
      <c r="A280" s="2" t="inlineStr">
        <is>
          <t>20487589242</t>
        </is>
      </c>
      <c r="B280" s="2" t="inlineStr">
        <is>
          <t>ORGANO_ADMINISTRACION</t>
        </is>
      </c>
      <c r="C280" s="2" t="inlineStr">
        <is>
          <t>1681591</t>
        </is>
      </c>
      <c r="D280" s="2" t="inlineStr">
        <is>
          <t>80456461</t>
        </is>
      </c>
      <c r="E280" s="2" t="inlineStr">
        <is>
          <t>ayala sánchez josé enrique</t>
        </is>
      </c>
      <c r="F280" s="2" t="inlineStr">
        <is>
          <t>CONSEJO DIRECTIVO</t>
        </is>
      </c>
      <c r="G280" s="2" t="inlineStr">
        <is>
          <t>Presidente</t>
        </is>
      </c>
      <c r="H280" s="2" t="inlineStr">
        <is>
          <t>2018-08-28</t>
        </is>
      </c>
      <c r="I280" s="2" t="inlineStr">
        <is>
          <t>2026-09-20T01:43:21.108Z</t>
        </is>
      </c>
    </row>
    <row r="281">
      <c r="A281" s="2" t="inlineStr">
        <is>
          <t>20487589242</t>
        </is>
      </c>
      <c r="B281" s="2" t="inlineStr">
        <is>
          <t>ORGANO_ADMINISTRACION</t>
        </is>
      </c>
      <c r="C281" s="2" t="inlineStr">
        <is>
          <t>1681592</t>
        </is>
      </c>
      <c r="D281" s="2" t="inlineStr">
        <is>
          <t>17615579</t>
        </is>
      </c>
      <c r="E281" s="2" t="inlineStr">
        <is>
          <t>sanchez cajo hipolito</t>
        </is>
      </c>
      <c r="F281" s="2" t="inlineStr">
        <is>
          <t>CONSEJO DIRECTIVO</t>
        </is>
      </c>
      <c r="G281" s="2" t="inlineStr">
        <is>
          <t>Vocal</t>
        </is>
      </c>
      <c r="H281" s="2" t="inlineStr">
        <is>
          <t>2018-08-28</t>
        </is>
      </c>
      <c r="I281" s="2" t="inlineStr">
        <is>
          <t>2026-09-20T01:43:21.108Z</t>
        </is>
      </c>
    </row>
    <row r="282">
      <c r="A282" s="2" t="inlineStr">
        <is>
          <t>20487589242</t>
        </is>
      </c>
      <c r="B282" s="2" t="inlineStr">
        <is>
          <t>ORGANO_ADMINISTRACION</t>
        </is>
      </c>
      <c r="C282" s="2" t="inlineStr">
        <is>
          <t>1681593</t>
        </is>
      </c>
      <c r="D282" s="2" t="inlineStr">
        <is>
          <t>43916074</t>
        </is>
      </c>
      <c r="E282" s="2" t="inlineStr">
        <is>
          <t>ayala tenorio luis dalmacio</t>
        </is>
      </c>
      <c r="F282" s="2" t="inlineStr">
        <is>
          <t>CONSEJO DIRECTIVO</t>
        </is>
      </c>
      <c r="G282" s="2" t="inlineStr">
        <is>
          <t>Secretario</t>
        </is>
      </c>
      <c r="H282" s="2" t="inlineStr">
        <is>
          <t>2018-08-28</t>
        </is>
      </c>
      <c r="I282" s="2" t="inlineStr">
        <is>
          <t>2026-09-20T01:43:21.108Z</t>
        </is>
      </c>
    </row>
    <row r="283">
      <c r="A283" s="2" t="inlineStr">
        <is>
          <t>20487589242</t>
        </is>
      </c>
      <c r="B283" s="2" t="inlineStr">
        <is>
          <t>ORGANO_ADMINISTRACION</t>
        </is>
      </c>
      <c r="C283" s="2" t="inlineStr">
        <is>
          <t>1681594</t>
        </is>
      </c>
      <c r="D283" s="2" t="inlineStr">
        <is>
          <t>80456461</t>
        </is>
      </c>
      <c r="E283" s="2" t="inlineStr">
        <is>
          <t>ayala sánchez josé enrique</t>
        </is>
      </c>
      <c r="F283" s="2" t="inlineStr">
        <is>
          <t>OTROS ORGANOS DE ADMINISTRACION</t>
        </is>
      </c>
      <c r="G283" s="2" t="inlineStr">
        <is>
          <t>Presidente</t>
        </is>
      </c>
      <c r="H283" s="2" t="inlineStr">
        <is>
          <t>2018-08-28</t>
        </is>
      </c>
      <c r="I283" s="2" t="inlineStr">
        <is>
          <t>2026-09-20T01:43:21.108Z</t>
        </is>
      </c>
    </row>
    <row r="284">
      <c r="A284" s="2" t="inlineStr">
        <is>
          <t>20487589242</t>
        </is>
      </c>
      <c r="B284" s="2" t="inlineStr">
        <is>
          <t>ORGANO_ADMINISTRACION</t>
        </is>
      </c>
      <c r="C284" s="2" t="inlineStr">
        <is>
          <t>1681595</t>
        </is>
      </c>
      <c r="D284" s="2" t="inlineStr">
        <is>
          <t>17438809</t>
        </is>
      </c>
      <c r="E284" s="2" t="inlineStr">
        <is>
          <t>ayala manayay agustin</t>
        </is>
      </c>
      <c r="F284" s="2" t="inlineStr">
        <is>
          <t>CONSEJO DIRECTIVO</t>
        </is>
      </c>
      <c r="G284" s="2" t="inlineStr">
        <is>
          <t>Tesorero</t>
        </is>
      </c>
      <c r="H284" s="2" t="inlineStr">
        <is>
          <t>2018-08-28</t>
        </is>
      </c>
      <c r="I284" s="2" t="inlineStr">
        <is>
          <t>2026-09-20T01:43:21.108Z</t>
        </is>
      </c>
    </row>
    <row r="285">
      <c r="A285" s="2" t="inlineStr">
        <is>
          <t>20487589242</t>
        </is>
      </c>
      <c r="B285" s="2" t="inlineStr">
        <is>
          <t>ORGANO_ADMINISTRACION</t>
        </is>
      </c>
      <c r="C285" s="2" t="inlineStr">
        <is>
          <t>1681596</t>
        </is>
      </c>
      <c r="D285" s="2" t="inlineStr">
        <is>
          <t>17439542</t>
        </is>
      </c>
      <c r="E285" s="2" t="inlineStr">
        <is>
          <t>ayala sanchez patricio</t>
        </is>
      </c>
      <c r="F285" s="2" t="inlineStr">
        <is>
          <t>CONSEJO DIRECTIVO</t>
        </is>
      </c>
      <c r="G285" s="2" t="inlineStr">
        <is>
          <t>Vice Presidente</t>
        </is>
      </c>
      <c r="H285" s="2" t="inlineStr">
        <is>
          <t>2018-08-28</t>
        </is>
      </c>
      <c r="I285" s="2" t="inlineStr">
        <is>
          <t>2026-09-20T01:43:21.108Z</t>
        </is>
      </c>
    </row>
    <row r="286">
      <c r="A286" s="2" t="inlineStr">
        <is>
          <t>20487589242</t>
        </is>
      </c>
      <c r="B286" s="2" t="inlineStr">
        <is>
          <t>ORGANO_ADMINISTRACION</t>
        </is>
      </c>
      <c r="C286" s="2" t="inlineStr">
        <is>
          <t>1681597</t>
        </is>
      </c>
      <c r="D286" s="2" t="inlineStr">
        <is>
          <t>17440170</t>
        </is>
      </c>
      <c r="E286" s="2" t="inlineStr">
        <is>
          <t>manayay cajo segunda</t>
        </is>
      </c>
      <c r="F286" s="2" t="inlineStr">
        <is>
          <t>CONSEJO DIRECTIVO</t>
        </is>
      </c>
      <c r="G286" s="2" t="inlineStr">
        <is>
          <t>Vocal</t>
        </is>
      </c>
      <c r="H286" s="2" t="inlineStr">
        <is>
          <t>2018-08-28</t>
        </is>
      </c>
      <c r="I286" s="2" t="inlineStr">
        <is>
          <t>2026-09-20T01:43:21.108Z</t>
        </is>
      </c>
    </row>
    <row r="287">
      <c r="A287" s="2" t="inlineStr">
        <is>
          <t>20487589242</t>
        </is>
      </c>
      <c r="B287" s="2" t="inlineStr">
        <is>
          <t>REPRESENTANTE</t>
        </is>
      </c>
      <c r="C287" s="2" t="inlineStr">
        <is>
          <t>2082674</t>
        </is>
      </c>
      <c r="D287" s="2" t="inlineStr">
        <is>
          <t>80456461</t>
        </is>
      </c>
      <c r="E287" s="2" t="inlineStr">
        <is>
          <t>AYALA SANCHEZ JOSE ENRIQUE</t>
        </is>
      </c>
      <c r="F287" s="2" t="n"/>
      <c r="G287" s="2" t="n"/>
      <c r="H287" s="2" t="inlineStr">
        <is>
          <t>2018-08-28</t>
        </is>
      </c>
      <c r="I287" s="2" t="inlineStr">
        <is>
          <t>2026-09-20T01:43:21.108Z</t>
        </is>
      </c>
    </row>
    <row r="288">
      <c r="A288" s="2" t="inlineStr">
        <is>
          <t>20489293898</t>
        </is>
      </c>
      <c r="B288" s="2" t="inlineStr">
        <is>
          <t>ORGANO_ADMINISTRACION</t>
        </is>
      </c>
      <c r="C288" s="2" t="inlineStr">
        <is>
          <t>134363</t>
        </is>
      </c>
      <c r="D288" s="2" t="inlineStr">
        <is>
          <t>04205423</t>
        </is>
      </c>
      <c r="E288" s="2" t="inlineStr">
        <is>
          <t>BARRERA YAUYO YONI</t>
        </is>
      </c>
      <c r="F288" s="2" t="inlineStr">
        <is>
          <t>JUNTA DIRECTIVA / DIRECTIVA COMUNA</t>
        </is>
      </c>
      <c r="G288" s="2" t="inlineStr">
        <is>
          <t>Vocal</t>
        </is>
      </c>
      <c r="H288" s="2" t="inlineStr">
        <is>
          <t>2012-08-26</t>
        </is>
      </c>
      <c r="I288" s="2" t="inlineStr">
        <is>
          <t>2026-09-20T01:43:21.108Z</t>
        </is>
      </c>
    </row>
    <row r="289">
      <c r="A289" s="2" t="inlineStr">
        <is>
          <t>20489293898</t>
        </is>
      </c>
      <c r="B289" s="2" t="inlineStr">
        <is>
          <t>ORGANO_ADMINISTRACION</t>
        </is>
      </c>
      <c r="C289" s="2" t="inlineStr">
        <is>
          <t>134364</t>
        </is>
      </c>
      <c r="D289" s="2" t="inlineStr">
        <is>
          <t>04205478</t>
        </is>
      </c>
      <c r="E289" s="2" t="inlineStr">
        <is>
          <t>QUINTANA ILANZO VICTOR NEHEMIAS</t>
        </is>
      </c>
      <c r="F289" s="2" t="inlineStr">
        <is>
          <t>JUNTA DIRECTIVA / DIRECTIVA COMUNA</t>
        </is>
      </c>
      <c r="G289" s="2" t="inlineStr">
        <is>
          <t>Presidente</t>
        </is>
      </c>
      <c r="H289" s="2" t="inlineStr">
        <is>
          <t>2012-08-26</t>
        </is>
      </c>
      <c r="I289" s="2" t="inlineStr">
        <is>
          <t>2026-09-20T01:43:21.108Z</t>
        </is>
      </c>
    </row>
    <row r="290">
      <c r="A290" s="2" t="inlineStr">
        <is>
          <t>20489293898</t>
        </is>
      </c>
      <c r="B290" s="2" t="inlineStr">
        <is>
          <t>ORGANO_ADMINISTRACION</t>
        </is>
      </c>
      <c r="C290" s="2" t="inlineStr">
        <is>
          <t>134365</t>
        </is>
      </c>
      <c r="D290" s="2" t="inlineStr">
        <is>
          <t>04200636</t>
        </is>
      </c>
      <c r="E290" s="2" t="inlineStr">
        <is>
          <t>BONILLA YAUYO GLICERIO</t>
        </is>
      </c>
      <c r="F290" s="2" t="inlineStr">
        <is>
          <t>JUNTA DIRECTIVA / DIRECTIVA COMUNA</t>
        </is>
      </c>
      <c r="G290" s="2" t="inlineStr">
        <is>
          <t>Vice Presidente</t>
        </is>
      </c>
      <c r="H290" s="2" t="inlineStr">
        <is>
          <t>2012-08-26</t>
        </is>
      </c>
      <c r="I290" s="2" t="inlineStr">
        <is>
          <t>2026-09-20T01:43:21.108Z</t>
        </is>
      </c>
    </row>
    <row r="291">
      <c r="A291" s="2" t="inlineStr">
        <is>
          <t>20489293898</t>
        </is>
      </c>
      <c r="B291" s="2" t="inlineStr">
        <is>
          <t>ORGANO_ADMINISTRACION</t>
        </is>
      </c>
      <c r="C291" s="2" t="inlineStr">
        <is>
          <t>134366</t>
        </is>
      </c>
      <c r="D291" s="2" t="inlineStr">
        <is>
          <t>04221017</t>
        </is>
      </c>
      <c r="E291" s="2" t="inlineStr">
        <is>
          <t>MINAYA FLORES ANGEL HUGO</t>
        </is>
      </c>
      <c r="F291" s="2" t="inlineStr">
        <is>
          <t>JUNTA DIRECTIVA / DIRECTIVA COMUNA</t>
        </is>
      </c>
      <c r="G291" s="2" t="inlineStr">
        <is>
          <t>Secretario</t>
        </is>
      </c>
      <c r="H291" s="2" t="inlineStr">
        <is>
          <t>2012-08-26</t>
        </is>
      </c>
      <c r="I291" s="2" t="inlineStr">
        <is>
          <t>2026-09-20T01:43:21.108Z</t>
        </is>
      </c>
    </row>
    <row r="292">
      <c r="A292" s="2" t="inlineStr">
        <is>
          <t>20489293898</t>
        </is>
      </c>
      <c r="B292" s="2" t="inlineStr">
        <is>
          <t>ORGANO_ADMINISTRACION</t>
        </is>
      </c>
      <c r="C292" s="2" t="inlineStr">
        <is>
          <t>134367</t>
        </is>
      </c>
      <c r="D292" s="2" t="inlineStr">
        <is>
          <t>04204829</t>
        </is>
      </c>
      <c r="E292" s="2" t="inlineStr">
        <is>
          <t>MANZANEDO CRISPIN HERMINIO</t>
        </is>
      </c>
      <c r="F292" s="2" t="inlineStr">
        <is>
          <t>JUNTA DIRECTIVA / DIRECTIVA COMUNA</t>
        </is>
      </c>
      <c r="G292" s="2" t="inlineStr">
        <is>
          <t>Tesorero</t>
        </is>
      </c>
      <c r="H292" s="2" t="inlineStr">
        <is>
          <t>2012-08-26</t>
        </is>
      </c>
      <c r="I292" s="2" t="inlineStr">
        <is>
          <t>2026-09-20T01:43:21.108Z</t>
        </is>
      </c>
    </row>
    <row r="293">
      <c r="A293" s="2" t="inlineStr">
        <is>
          <t>20489293898</t>
        </is>
      </c>
      <c r="B293" s="2" t="inlineStr">
        <is>
          <t>ORGANO_ADMINISTRACION</t>
        </is>
      </c>
      <c r="C293" s="2" t="inlineStr">
        <is>
          <t>134368</t>
        </is>
      </c>
      <c r="D293" s="2" t="inlineStr">
        <is>
          <t>04200023</t>
        </is>
      </c>
      <c r="E293" s="2" t="inlineStr">
        <is>
          <t>HERMITAÑO CHAVEZ JUSTINIANO</t>
        </is>
      </c>
      <c r="F293" s="2" t="inlineStr">
        <is>
          <t>JUNTA DIRECTIVA / DIRECTIVA COMUNA</t>
        </is>
      </c>
      <c r="G293" s="2" t="inlineStr">
        <is>
          <t>Vocal</t>
        </is>
      </c>
      <c r="H293" s="2" t="inlineStr">
        <is>
          <t>2012-08-26</t>
        </is>
      </c>
      <c r="I293" s="2" t="inlineStr">
        <is>
          <t>2026-09-20T01:43:21.108Z</t>
        </is>
      </c>
    </row>
    <row r="294">
      <c r="A294" s="2" t="inlineStr">
        <is>
          <t>20489293898</t>
        </is>
      </c>
      <c r="B294" s="2" t="inlineStr">
        <is>
          <t>ORGANO_ADMINISTRACION</t>
        </is>
      </c>
      <c r="C294" s="2" t="inlineStr">
        <is>
          <t>134369</t>
        </is>
      </c>
      <c r="D294" s="2" t="inlineStr">
        <is>
          <t>04221013</t>
        </is>
      </c>
      <c r="E294" s="2" t="inlineStr">
        <is>
          <t>ALEJANDRO ROJAS MOISES</t>
        </is>
      </c>
      <c r="F294" s="2" t="inlineStr">
        <is>
          <t>JUNTA DIRECTIVA / DIRECTIVA COMUNA</t>
        </is>
      </c>
      <c r="G294" s="2" t="inlineStr">
        <is>
          <t>Vocal</t>
        </is>
      </c>
      <c r="H294" s="2" t="inlineStr">
        <is>
          <t>2012-08-26</t>
        </is>
      </c>
      <c r="I294" s="2" t="inlineStr">
        <is>
          <t>2026-09-20T01:43:21.108Z</t>
        </is>
      </c>
    </row>
    <row r="295">
      <c r="A295" s="2" t="inlineStr">
        <is>
          <t>20489293898</t>
        </is>
      </c>
      <c r="B295" s="2" t="inlineStr">
        <is>
          <t>REPRESENTANTE</t>
        </is>
      </c>
      <c r="C295" s="2" t="inlineStr">
        <is>
          <t>802965</t>
        </is>
      </c>
      <c r="D295" s="2" t="inlineStr">
        <is>
          <t>04205478</t>
        </is>
      </c>
      <c r="E295" s="2" t="inlineStr">
        <is>
          <t>QUINTANA ILANZO VICTOR NEHEMIAS</t>
        </is>
      </c>
      <c r="F295" s="2" t="n"/>
      <c r="G295" s="2" t="n"/>
      <c r="H295" s="2" t="inlineStr">
        <is>
          <t>2012-08-26</t>
        </is>
      </c>
      <c r="I295" s="2" t="inlineStr">
        <is>
          <t>2026-09-20T01:43:21.108Z</t>
        </is>
      </c>
    </row>
    <row r="296">
      <c r="A296" s="2" t="inlineStr">
        <is>
          <t>20490195301</t>
        </is>
      </c>
      <c r="B296" s="2" t="inlineStr">
        <is>
          <t>ORGANO_ADMINISTRACION</t>
        </is>
      </c>
      <c r="C296" s="2" t="inlineStr">
        <is>
          <t>1739811</t>
        </is>
      </c>
      <c r="D296" s="2" t="inlineStr">
        <is>
          <t>42486101</t>
        </is>
      </c>
      <c r="E296" s="2" t="inlineStr">
        <is>
          <t>CHAVEZ MONTES MODESTA</t>
        </is>
      </c>
      <c r="F296" s="2" t="inlineStr">
        <is>
          <t>CONSEJO DIRECTIVO</t>
        </is>
      </c>
      <c r="G296" s="2" t="inlineStr">
        <is>
          <t>Fiscal</t>
        </is>
      </c>
      <c r="H296" s="2" t="inlineStr">
        <is>
          <t>2014-12-31</t>
        </is>
      </c>
      <c r="I296" s="2" t="inlineStr">
        <is>
          <t>2026-09-20T01:43:21.108Z</t>
        </is>
      </c>
    </row>
    <row r="297">
      <c r="A297" s="2" t="inlineStr">
        <is>
          <t>20490195301</t>
        </is>
      </c>
      <c r="B297" s="2" t="inlineStr">
        <is>
          <t>ORGANO_ADMINISTRACION</t>
        </is>
      </c>
      <c r="C297" s="2" t="inlineStr">
        <is>
          <t>1739812</t>
        </is>
      </c>
      <c r="D297" s="2" t="inlineStr">
        <is>
          <t>31045334</t>
        </is>
      </c>
      <c r="E297" s="2" t="inlineStr">
        <is>
          <t>CHICLLA PINARES MIRTHA</t>
        </is>
      </c>
      <c r="F297" s="2" t="inlineStr">
        <is>
          <t>CONSEJO DIRECTIVO</t>
        </is>
      </c>
      <c r="G297" s="2" t="inlineStr">
        <is>
          <t>Vocal</t>
        </is>
      </c>
      <c r="H297" s="2" t="inlineStr">
        <is>
          <t>2014-12-31</t>
        </is>
      </c>
      <c r="I297" s="2" t="inlineStr">
        <is>
          <t>2026-09-20T01:43:21.108Z</t>
        </is>
      </c>
    </row>
    <row r="298">
      <c r="A298" s="2" t="inlineStr">
        <is>
          <t>20490195301</t>
        </is>
      </c>
      <c r="B298" s="2" t="inlineStr">
        <is>
          <t>ORGANO_ADMINISTRACION</t>
        </is>
      </c>
      <c r="C298" s="2" t="inlineStr">
        <is>
          <t>1739813</t>
        </is>
      </c>
      <c r="D298" s="2" t="inlineStr">
        <is>
          <t>43028824</t>
        </is>
      </c>
      <c r="E298" s="2" t="inlineStr">
        <is>
          <t>CHOQUE CONDORI MAURA</t>
        </is>
      </c>
      <c r="F298" s="2" t="inlineStr">
        <is>
          <t>CONSEJO DIRECTIVO</t>
        </is>
      </c>
      <c r="G298" s="2" t="inlineStr">
        <is>
          <t>Secretario</t>
        </is>
      </c>
      <c r="H298" s="2" t="inlineStr">
        <is>
          <t>2014-12-31</t>
        </is>
      </c>
      <c r="I298" s="2" t="inlineStr">
        <is>
          <t>2026-09-20T01:43:21.108Z</t>
        </is>
      </c>
    </row>
    <row r="299">
      <c r="A299" s="2" t="inlineStr">
        <is>
          <t>20490195301</t>
        </is>
      </c>
      <c r="B299" s="2" t="inlineStr">
        <is>
          <t>ORGANO_ADMINISTRACION</t>
        </is>
      </c>
      <c r="C299" s="2" t="inlineStr">
        <is>
          <t>1739814</t>
        </is>
      </c>
      <c r="D299" s="2" t="inlineStr">
        <is>
          <t>44727640</t>
        </is>
      </c>
      <c r="E299" s="2" t="inlineStr">
        <is>
          <t>FERRO LEO IRMA</t>
        </is>
      </c>
      <c r="F299" s="2" t="inlineStr">
        <is>
          <t>CONSEJO DIRECTIVO</t>
        </is>
      </c>
      <c r="G299" s="2" t="inlineStr">
        <is>
          <t>Tesorero</t>
        </is>
      </c>
      <c r="H299" s="2" t="inlineStr">
        <is>
          <t>2014-12-31</t>
        </is>
      </c>
      <c r="I299" s="2" t="inlineStr">
        <is>
          <t>2026-09-20T01:43:21.108Z</t>
        </is>
      </c>
    </row>
    <row r="300">
      <c r="A300" s="2" t="inlineStr">
        <is>
          <t>20490195301</t>
        </is>
      </c>
      <c r="B300" s="2" t="inlineStr">
        <is>
          <t>ORGANO_ADMINISTRACION</t>
        </is>
      </c>
      <c r="C300" s="2" t="inlineStr">
        <is>
          <t>1739815</t>
        </is>
      </c>
      <c r="D300" s="2" t="inlineStr">
        <is>
          <t>71745666</t>
        </is>
      </c>
      <c r="E300" s="2" t="inlineStr">
        <is>
          <t>PUMACAYO ROMAN ELISABET</t>
        </is>
      </c>
      <c r="F300" s="2" t="inlineStr">
        <is>
          <t>CONSEJO DIRECTIVO</t>
        </is>
      </c>
      <c r="G300" s="2" t="inlineStr">
        <is>
          <t>Presidente</t>
        </is>
      </c>
      <c r="H300" s="2" t="inlineStr">
        <is>
          <t>2014-12-31</t>
        </is>
      </c>
      <c r="I300" s="2" t="inlineStr">
        <is>
          <t>2026-09-20T01:43:21.108Z</t>
        </is>
      </c>
    </row>
    <row r="301">
      <c r="A301" s="2" t="inlineStr">
        <is>
          <t>20490195301</t>
        </is>
      </c>
      <c r="B301" s="2" t="inlineStr">
        <is>
          <t>REPRESENTANTE</t>
        </is>
      </c>
      <c r="C301" s="2" t="inlineStr">
        <is>
          <t>2132598</t>
        </is>
      </c>
      <c r="D301" s="2" t="inlineStr">
        <is>
          <t>71745666</t>
        </is>
      </c>
      <c r="E301" s="2" t="inlineStr">
        <is>
          <t>PUMACAYO ROMAN ELISABET</t>
        </is>
      </c>
      <c r="F301" s="2" t="n"/>
      <c r="G301" s="2" t="n"/>
      <c r="H301" s="2" t="inlineStr">
        <is>
          <t>2014-12-31</t>
        </is>
      </c>
      <c r="I301" s="2" t="inlineStr">
        <is>
          <t>2026-09-20T01:43:21.108Z</t>
        </is>
      </c>
    </row>
    <row r="302">
      <c r="A302" s="2" t="inlineStr">
        <is>
          <t>20490415603</t>
        </is>
      </c>
      <c r="B302" s="2" t="inlineStr">
        <is>
          <t>ORGANO_ADMINISTRACION</t>
        </is>
      </c>
      <c r="C302" s="2" t="inlineStr">
        <is>
          <t>1977180</t>
        </is>
      </c>
      <c r="D302" s="2" t="inlineStr">
        <is>
          <t>74027867</t>
        </is>
      </c>
      <c r="E302" s="2" t="inlineStr">
        <is>
          <t>araoz kapataz juliana</t>
        </is>
      </c>
      <c r="F302" s="2" t="inlineStr">
        <is>
          <t>CONSEJO DIRECTIVO</t>
        </is>
      </c>
      <c r="G302" s="2" t="inlineStr">
        <is>
          <t>Vocal</t>
        </is>
      </c>
      <c r="H302" s="2" t="inlineStr">
        <is>
          <t>2021-09-25</t>
        </is>
      </c>
      <c r="I302" s="2" t="inlineStr">
        <is>
          <t>2026-09-20T01:43:21.108Z</t>
        </is>
      </c>
    </row>
    <row r="303">
      <c r="A303" s="2" t="inlineStr">
        <is>
          <t>20490415603</t>
        </is>
      </c>
      <c r="B303" s="2" t="inlineStr">
        <is>
          <t>ORGANO_ADMINISTRACION</t>
        </is>
      </c>
      <c r="C303" s="2" t="inlineStr">
        <is>
          <t>1977181</t>
        </is>
      </c>
      <c r="D303" s="2" t="inlineStr">
        <is>
          <t>73747984</t>
        </is>
      </c>
      <c r="E303" s="2" t="inlineStr">
        <is>
          <t>chu Laureano Armando</t>
        </is>
      </c>
      <c r="F303" s="2" t="inlineStr">
        <is>
          <t>CONSEJO DIRECTIVO</t>
        </is>
      </c>
      <c r="G303" s="2" t="inlineStr">
        <is>
          <t>Secretario</t>
        </is>
      </c>
      <c r="H303" s="2" t="inlineStr">
        <is>
          <t>2021-09-25</t>
        </is>
      </c>
      <c r="I303" s="2" t="inlineStr">
        <is>
          <t>2026-09-20T01:43:21.108Z</t>
        </is>
      </c>
    </row>
    <row r="304">
      <c r="A304" s="2" t="inlineStr">
        <is>
          <t>20490415603</t>
        </is>
      </c>
      <c r="B304" s="2" t="inlineStr">
        <is>
          <t>ORGANO_ADMINISTRACION</t>
        </is>
      </c>
      <c r="C304" s="2" t="inlineStr">
        <is>
          <t>1977182</t>
        </is>
      </c>
      <c r="D304" s="2" t="inlineStr">
        <is>
          <t>45864104</t>
        </is>
      </c>
      <c r="E304" s="2" t="inlineStr">
        <is>
          <t>irey taña Marie elena</t>
        </is>
      </c>
      <c r="F304" s="2" t="inlineStr">
        <is>
          <t>CONSEJO DIRECTIVO</t>
        </is>
      </c>
      <c r="G304" s="2" t="inlineStr">
        <is>
          <t>Vice Presidente</t>
        </is>
      </c>
      <c r="H304" s="2" t="inlineStr">
        <is>
          <t>2021-09-25</t>
        </is>
      </c>
      <c r="I304" s="2" t="inlineStr">
        <is>
          <t>2026-09-20T01:43:21.108Z</t>
        </is>
      </c>
    </row>
    <row r="305">
      <c r="A305" s="2" t="inlineStr">
        <is>
          <t>20490415603</t>
        </is>
      </c>
      <c r="B305" s="2" t="inlineStr">
        <is>
          <t>ORGANO_ADMINISTRACION</t>
        </is>
      </c>
      <c r="C305" s="2" t="inlineStr">
        <is>
          <t>1977183</t>
        </is>
      </c>
      <c r="D305" s="2" t="inlineStr">
        <is>
          <t>73995925</t>
        </is>
      </c>
      <c r="E305" s="2" t="inlineStr">
        <is>
          <t>Patiachi visse kelly lorena</t>
        </is>
      </c>
      <c r="F305" s="2" t="inlineStr">
        <is>
          <t>CONSEJO DIRECTIVO</t>
        </is>
      </c>
      <c r="G305" s="2" t="inlineStr">
        <is>
          <t>Tesorero</t>
        </is>
      </c>
      <c r="H305" s="2" t="inlineStr">
        <is>
          <t>2021-09-25</t>
        </is>
      </c>
      <c r="I305" s="2" t="inlineStr">
        <is>
          <t>2026-09-20T01:43:21.108Z</t>
        </is>
      </c>
    </row>
    <row r="306">
      <c r="A306" s="2" t="inlineStr">
        <is>
          <t>20490415603</t>
        </is>
      </c>
      <c r="B306" s="2" t="inlineStr">
        <is>
          <t>ORGANO_ADMINISTRACION</t>
        </is>
      </c>
      <c r="C306" s="2" t="inlineStr">
        <is>
          <t>1977184</t>
        </is>
      </c>
      <c r="D306" s="2" t="inlineStr">
        <is>
          <t>80077449</t>
        </is>
      </c>
      <c r="E306" s="2" t="inlineStr">
        <is>
          <t>quertehuari dariquebe walter</t>
        </is>
      </c>
      <c r="F306" s="2" t="inlineStr">
        <is>
          <t>CONSEJO DIRECTIVO</t>
        </is>
      </c>
      <c r="G306" s="2" t="inlineStr">
        <is>
          <t>Presidente</t>
        </is>
      </c>
      <c r="H306" s="2" t="inlineStr">
        <is>
          <t>2021-09-25</t>
        </is>
      </c>
      <c r="I306" s="2" t="inlineStr">
        <is>
          <t>2026-09-20T01:43:21.108Z</t>
        </is>
      </c>
    </row>
    <row r="307">
      <c r="A307" s="2" t="inlineStr">
        <is>
          <t>20490415603</t>
        </is>
      </c>
      <c r="B307" s="2" t="inlineStr">
        <is>
          <t>ORGANO_ADMINISTRACION</t>
        </is>
      </c>
      <c r="C307" s="2" t="inlineStr">
        <is>
          <t>1977185</t>
        </is>
      </c>
      <c r="D307" s="2" t="inlineStr">
        <is>
          <t>77528713</t>
        </is>
      </c>
      <c r="E307" s="2" t="inlineStr">
        <is>
          <t>quique alvarez francis</t>
        </is>
      </c>
      <c r="F307" s="2" t="inlineStr">
        <is>
          <t>CONSEJO DIRECTIVO</t>
        </is>
      </c>
      <c r="G307" s="2" t="inlineStr">
        <is>
          <t>Vocal</t>
        </is>
      </c>
      <c r="H307" s="2" t="inlineStr">
        <is>
          <t>2021-09-25</t>
        </is>
      </c>
      <c r="I307" s="2" t="inlineStr">
        <is>
          <t>2026-09-20T01:43:21.108Z</t>
        </is>
      </c>
    </row>
    <row r="308">
      <c r="A308" s="2" t="inlineStr">
        <is>
          <t>20490415603</t>
        </is>
      </c>
      <c r="B308" s="2" t="inlineStr">
        <is>
          <t>ORGANO_ADMINISTRACION</t>
        </is>
      </c>
      <c r="C308" s="2" t="inlineStr">
        <is>
          <t>1977186</t>
        </is>
      </c>
      <c r="D308" s="2" t="inlineStr">
        <is>
          <t>80066504</t>
        </is>
      </c>
      <c r="E308" s="2" t="inlineStr">
        <is>
          <t>Tayori kendero luis miguel</t>
        </is>
      </c>
      <c r="F308" s="2" t="inlineStr">
        <is>
          <t>CONSEJO DIRECTIVO</t>
        </is>
      </c>
      <c r="G308" s="2" t="inlineStr">
        <is>
          <t>Fiscal</t>
        </is>
      </c>
      <c r="H308" s="2" t="inlineStr">
        <is>
          <t>2021-09-25</t>
        </is>
      </c>
      <c r="I308" s="2" t="inlineStr">
        <is>
          <t>2026-09-20T01:43:21.108Z</t>
        </is>
      </c>
    </row>
    <row r="309">
      <c r="A309" s="2" t="inlineStr">
        <is>
          <t>20490415603</t>
        </is>
      </c>
      <c r="B309" s="2" t="inlineStr">
        <is>
          <t>REPRESENTANTE</t>
        </is>
      </c>
      <c r="C309" s="2" t="inlineStr">
        <is>
          <t>2341374</t>
        </is>
      </c>
      <c r="D309" s="2" t="inlineStr">
        <is>
          <t>80077449</t>
        </is>
      </c>
      <c r="E309" s="2" t="inlineStr">
        <is>
          <t>QUERTEHUARI DARIQUEBE WALTER</t>
        </is>
      </c>
      <c r="F309" s="2" t="n"/>
      <c r="G309" s="2" t="n"/>
      <c r="H309" s="2" t="inlineStr">
        <is>
          <t>2021-09-25</t>
        </is>
      </c>
      <c r="I309" s="2" t="inlineStr">
        <is>
          <t>2026-09-20T01:43:21.108Z</t>
        </is>
      </c>
    </row>
    <row r="310">
      <c r="A310" s="2" t="inlineStr">
        <is>
          <t>20490790447</t>
        </is>
      </c>
      <c r="B310" s="2" t="inlineStr">
        <is>
          <t>ORGANO_ADMINISTRACION</t>
        </is>
      </c>
      <c r="C310" s="2" t="inlineStr">
        <is>
          <t>627907</t>
        </is>
      </c>
      <c r="D310" s="2" t="inlineStr">
        <is>
          <t>44923267</t>
        </is>
      </c>
      <c r="E310" s="2" t="inlineStr">
        <is>
          <t>alvarez cjula victor</t>
        </is>
      </c>
      <c r="F310" s="2" t="inlineStr">
        <is>
          <t>CONSEJO DE ADMINISTRACION</t>
        </is>
      </c>
      <c r="G310" s="2" t="inlineStr">
        <is>
          <t>Secretario</t>
        </is>
      </c>
      <c r="H310" s="2" t="inlineStr">
        <is>
          <t>2014-03-13</t>
        </is>
      </c>
      <c r="I310" s="2" t="inlineStr">
        <is>
          <t>2026-09-20T01:43:21.108Z</t>
        </is>
      </c>
    </row>
    <row r="311">
      <c r="A311" s="2" t="inlineStr">
        <is>
          <t>20490790447</t>
        </is>
      </c>
      <c r="B311" s="2" t="inlineStr">
        <is>
          <t>ORGANO_ADMINISTRACION</t>
        </is>
      </c>
      <c r="C311" s="2" t="inlineStr">
        <is>
          <t>627908</t>
        </is>
      </c>
      <c r="D311" s="2" t="inlineStr">
        <is>
          <t>24805503</t>
        </is>
      </c>
      <c r="E311" s="2" t="inlineStr">
        <is>
          <t>delgado gutierrez juan jolver</t>
        </is>
      </c>
      <c r="F311" s="2" t="inlineStr">
        <is>
          <t>CONSEJO DE ADMINISTRACION</t>
        </is>
      </c>
      <c r="G311" s="2" t="inlineStr">
        <is>
          <t>Presidente</t>
        </is>
      </c>
      <c r="H311" s="2" t="inlineStr">
        <is>
          <t>2014-03-13</t>
        </is>
      </c>
      <c r="I311" s="2" t="inlineStr">
        <is>
          <t>2026-09-20T01:43:21.108Z</t>
        </is>
      </c>
    </row>
    <row r="312">
      <c r="A312" s="2" t="inlineStr">
        <is>
          <t>20490790447</t>
        </is>
      </c>
      <c r="B312" s="2" t="inlineStr">
        <is>
          <t>ORGANO_ADMINISTRACION</t>
        </is>
      </c>
      <c r="C312" s="2" t="inlineStr">
        <is>
          <t>627909</t>
        </is>
      </c>
      <c r="D312" s="2" t="inlineStr">
        <is>
          <t>80687513</t>
        </is>
      </c>
      <c r="E312" s="2" t="inlineStr">
        <is>
          <t>sivincha mataqque hermitaño</t>
        </is>
      </c>
      <c r="F312" s="2" t="inlineStr">
        <is>
          <t>CONSEJO DE ADMINISTRACION</t>
        </is>
      </c>
      <c r="G312" s="2" t="inlineStr">
        <is>
          <t>Vice Presidente</t>
        </is>
      </c>
      <c r="H312" s="2" t="inlineStr">
        <is>
          <t>2014-03-13</t>
        </is>
      </c>
      <c r="I312" s="2" t="inlineStr">
        <is>
          <t>2026-09-20T01:43:21.108Z</t>
        </is>
      </c>
    </row>
    <row r="313">
      <c r="A313" s="2" t="inlineStr">
        <is>
          <t>20490790447</t>
        </is>
      </c>
      <c r="B313" s="2" t="inlineStr">
        <is>
          <t>ORGANO_ADMINISTRACION</t>
        </is>
      </c>
      <c r="C313" s="2" t="inlineStr">
        <is>
          <t>627910</t>
        </is>
      </c>
      <c r="D313" s="2" t="inlineStr">
        <is>
          <t>24803884</t>
        </is>
      </c>
      <c r="E313" s="2" t="inlineStr">
        <is>
          <t>zamata alviz richart</t>
        </is>
      </c>
      <c r="F313" s="2" t="inlineStr">
        <is>
          <t>CONSEJO DE ADMINISTRACION</t>
        </is>
      </c>
      <c r="G313" s="2" t="inlineStr">
        <is>
          <t>Otros</t>
        </is>
      </c>
      <c r="H313" s="2" t="inlineStr">
        <is>
          <t>2014-03-13</t>
        </is>
      </c>
      <c r="I313" s="2" t="inlineStr">
        <is>
          <t>2026-09-20T01:43:21.108Z</t>
        </is>
      </c>
    </row>
    <row r="314">
      <c r="A314" s="2" t="inlineStr">
        <is>
          <t>20490790447</t>
        </is>
      </c>
      <c r="B314" s="2" t="inlineStr">
        <is>
          <t>REPRESENTANTE</t>
        </is>
      </c>
      <c r="C314" s="2" t="inlineStr">
        <is>
          <t>1247807</t>
        </is>
      </c>
      <c r="D314" s="2" t="inlineStr">
        <is>
          <t>42192478</t>
        </is>
      </c>
      <c r="E314" s="2" t="inlineStr">
        <is>
          <t>LIZARASO ROMERO CELSO</t>
        </is>
      </c>
      <c r="F314" s="2" t="n"/>
      <c r="G314" s="2" t="n"/>
      <c r="H314" s="2" t="inlineStr">
        <is>
          <t>2014-04-18</t>
        </is>
      </c>
      <c r="I314" s="2" t="inlineStr">
        <is>
          <t>2026-09-20T01:43:21.108Z</t>
        </is>
      </c>
    </row>
    <row r="315">
      <c r="A315" s="2" t="inlineStr">
        <is>
          <t>20490810146</t>
        </is>
      </c>
      <c r="B315" s="2" t="inlineStr">
        <is>
          <t>ORGANO_ADMINISTRACION</t>
        </is>
      </c>
      <c r="C315" s="2" t="inlineStr">
        <is>
          <t>2099490</t>
        </is>
      </c>
      <c r="D315" s="2" t="inlineStr">
        <is>
          <t>45084118</t>
        </is>
      </c>
      <c r="E315" s="2" t="inlineStr">
        <is>
          <t>CAÑARI PEDRAZA JHONATAN</t>
        </is>
      </c>
      <c r="F315" s="2" t="inlineStr">
        <is>
          <t>CONSEJO DE ADMINISTRACION</t>
        </is>
      </c>
      <c r="G315" s="2" t="inlineStr">
        <is>
          <t>Presidente</t>
        </is>
      </c>
      <c r="H315" s="2" t="inlineStr">
        <is>
          <t>2021-11-27</t>
        </is>
      </c>
      <c r="I315" s="2" t="inlineStr">
        <is>
          <t>2026-09-20T01:43:21.108Z</t>
        </is>
      </c>
    </row>
    <row r="316">
      <c r="A316" s="2" t="inlineStr">
        <is>
          <t>20490810146</t>
        </is>
      </c>
      <c r="B316" s="2" t="inlineStr">
        <is>
          <t>ORGANO_ADMINISTRACION</t>
        </is>
      </c>
      <c r="C316" s="2" t="inlineStr">
        <is>
          <t>2099491</t>
        </is>
      </c>
      <c r="D316" s="2" t="inlineStr">
        <is>
          <t>31148908</t>
        </is>
      </c>
      <c r="E316" s="2" t="inlineStr">
        <is>
          <t>GUILLEN MEDINA JORGE JOSE</t>
        </is>
      </c>
      <c r="F316" s="2" t="inlineStr">
        <is>
          <t>CONSEJO DE ADMINISTRACION</t>
        </is>
      </c>
      <c r="G316" s="2" t="inlineStr">
        <is>
          <t>Secretario</t>
        </is>
      </c>
      <c r="H316" s="2" t="inlineStr">
        <is>
          <t>2021-11-27</t>
        </is>
      </c>
      <c r="I316" s="2" t="inlineStr">
        <is>
          <t>2026-09-20T01:43:21.108Z</t>
        </is>
      </c>
    </row>
    <row r="317">
      <c r="A317" s="2" t="inlineStr">
        <is>
          <t>20490810146</t>
        </is>
      </c>
      <c r="B317" s="2" t="inlineStr">
        <is>
          <t>ORGANO_ADMINISTRACION</t>
        </is>
      </c>
      <c r="C317" s="2" t="inlineStr">
        <is>
          <t>2099492</t>
        </is>
      </c>
      <c r="D317" s="2" t="inlineStr">
        <is>
          <t>31149439</t>
        </is>
      </c>
      <c r="E317" s="2" t="inlineStr">
        <is>
          <t>HUAMAN LIZONDE NICANOR</t>
        </is>
      </c>
      <c r="F317" s="2" t="inlineStr">
        <is>
          <t>CONSEJO DE ADMINISTRACION</t>
        </is>
      </c>
      <c r="G317" s="2" t="inlineStr">
        <is>
          <t>Vice Presidente</t>
        </is>
      </c>
      <c r="H317" s="2" t="inlineStr">
        <is>
          <t>2021-11-27</t>
        </is>
      </c>
      <c r="I317" s="2" t="inlineStr">
        <is>
          <t>2026-09-20T01:43:21.108Z</t>
        </is>
      </c>
    </row>
    <row r="318">
      <c r="A318" s="2" t="inlineStr">
        <is>
          <t>20490810146</t>
        </is>
      </c>
      <c r="B318" s="2" t="inlineStr">
        <is>
          <t>ORGANO_ADMINISTRACION</t>
        </is>
      </c>
      <c r="C318" s="2" t="inlineStr">
        <is>
          <t>2099493</t>
        </is>
      </c>
      <c r="D318" s="2" t="inlineStr">
        <is>
          <t>31121081</t>
        </is>
      </c>
      <c r="E318" s="2" t="inlineStr">
        <is>
          <t>CCASA CUEVAS PEDRO MARCELINO</t>
        </is>
      </c>
      <c r="F318" s="2" t="inlineStr">
        <is>
          <t>CONSEJO DE ADMINISTRACION</t>
        </is>
      </c>
      <c r="G318" s="2" t="inlineStr">
        <is>
          <t>Otros</t>
        </is>
      </c>
      <c r="H318" s="2" t="inlineStr">
        <is>
          <t>2021-11-27</t>
        </is>
      </c>
      <c r="I318" s="2" t="inlineStr">
        <is>
          <t>2026-09-20T01:43:21.108Z</t>
        </is>
      </c>
    </row>
    <row r="319">
      <c r="A319" s="2" t="inlineStr">
        <is>
          <t>20490810146</t>
        </is>
      </c>
      <c r="B319" s="2" t="inlineStr">
        <is>
          <t>REPRESENTANTE</t>
        </is>
      </c>
      <c r="C319" s="2" t="inlineStr">
        <is>
          <t>2450217</t>
        </is>
      </c>
      <c r="D319" s="2" t="inlineStr">
        <is>
          <t>40360622</t>
        </is>
      </c>
      <c r="E319" s="2" t="inlineStr">
        <is>
          <t>HUAMAN OROSCO EDITH</t>
        </is>
      </c>
      <c r="F319" s="2" t="n"/>
      <c r="G319" s="2" t="n"/>
      <c r="H319" s="2" t="inlineStr">
        <is>
          <t>2013-08-31</t>
        </is>
      </c>
      <c r="I319" s="2" t="inlineStr">
        <is>
          <t>2026-09-20T01:43:21.108Z</t>
        </is>
      </c>
    </row>
    <row r="320">
      <c r="A320" s="2" t="inlineStr">
        <is>
          <t>20490989871</t>
        </is>
      </c>
      <c r="B320" s="2" t="inlineStr">
        <is>
          <t>ORGANO_ADMINISTRACION</t>
        </is>
      </c>
      <c r="C320" s="2" t="inlineStr">
        <is>
          <t>1739524</t>
        </is>
      </c>
      <c r="D320" s="2" t="inlineStr">
        <is>
          <t>24581213</t>
        </is>
      </c>
      <c r="E320" s="2" t="inlineStr">
        <is>
          <t>NINA CONDEÑA  MACARIO JULIO</t>
        </is>
      </c>
      <c r="F320" s="2" t="inlineStr">
        <is>
          <t>CONSEJO DIRECTIVO</t>
        </is>
      </c>
      <c r="G320" s="2" t="inlineStr">
        <is>
          <t>Presidente</t>
        </is>
      </c>
      <c r="H320" s="2" t="inlineStr">
        <is>
          <t>2018-03-17</t>
        </is>
      </c>
      <c r="I320" s="2" t="inlineStr">
        <is>
          <t>2026-09-20T01:43:21.108Z</t>
        </is>
      </c>
    </row>
    <row r="321">
      <c r="A321" s="2" t="inlineStr">
        <is>
          <t>20490989871</t>
        </is>
      </c>
      <c r="B321" s="2" t="inlineStr">
        <is>
          <t>REPRESENTANTE</t>
        </is>
      </c>
      <c r="C321" s="2" t="inlineStr">
        <is>
          <t>2132348</t>
        </is>
      </c>
      <c r="D321" s="2" t="inlineStr">
        <is>
          <t>24581213</t>
        </is>
      </c>
      <c r="E321" s="2" t="inlineStr">
        <is>
          <t>NINA CONDEÑA  MACARIO JULIO</t>
        </is>
      </c>
      <c r="F321" s="2" t="n"/>
      <c r="G321" s="2" t="n"/>
      <c r="H321" s="2" t="inlineStr">
        <is>
          <t>2018-03-17</t>
        </is>
      </c>
      <c r="I321" s="2" t="inlineStr">
        <is>
          <t>2026-09-20T01:43:21.108Z</t>
        </is>
      </c>
    </row>
    <row r="322">
      <c r="A322" s="2" t="inlineStr">
        <is>
          <t>20491050960</t>
        </is>
      </c>
      <c r="B322" s="2" t="inlineStr">
        <is>
          <t>ORGANO_ADMINISTRACION</t>
        </is>
      </c>
      <c r="C322" s="2" t="inlineStr">
        <is>
          <t>1444059</t>
        </is>
      </c>
      <c r="D322" s="2" t="inlineStr">
        <is>
          <t>24460577</t>
        </is>
      </c>
      <c r="E322" s="2" t="inlineStr">
        <is>
          <t>QUISPE TEJADA HILARIO</t>
        </is>
      </c>
      <c r="F322" s="2" t="inlineStr">
        <is>
          <t>CONSEJO DE ADMINISTRACION</t>
        </is>
      </c>
      <c r="G322" s="2" t="inlineStr">
        <is>
          <t>Otros</t>
        </is>
      </c>
      <c r="H322" s="2" t="inlineStr">
        <is>
          <t>2018-01-02</t>
        </is>
      </c>
      <c r="I322" s="2" t="inlineStr">
        <is>
          <t>2026-09-20T01:43:21.108Z</t>
        </is>
      </c>
    </row>
    <row r="323">
      <c r="A323" s="2" t="inlineStr">
        <is>
          <t>20491050960</t>
        </is>
      </c>
      <c r="B323" s="2" t="inlineStr">
        <is>
          <t>ORGANO_ADMINISTRACION</t>
        </is>
      </c>
      <c r="C323" s="2" t="inlineStr">
        <is>
          <t>1444060</t>
        </is>
      </c>
      <c r="D323" s="2" t="inlineStr">
        <is>
          <t>24484525</t>
        </is>
      </c>
      <c r="E323" s="2" t="inlineStr">
        <is>
          <t>mora huaman lucas</t>
        </is>
      </c>
      <c r="F323" s="2" t="inlineStr">
        <is>
          <t>CONSEJO DE ADMINISTRACION</t>
        </is>
      </c>
      <c r="G323" s="2" t="inlineStr">
        <is>
          <t>Presidente</t>
        </is>
      </c>
      <c r="H323" s="2" t="inlineStr">
        <is>
          <t>2018-01-02</t>
        </is>
      </c>
      <c r="I323" s="2" t="inlineStr">
        <is>
          <t>2026-09-20T01:43:21.108Z</t>
        </is>
      </c>
    </row>
    <row r="324">
      <c r="A324" s="2" t="inlineStr">
        <is>
          <t>20491050960</t>
        </is>
      </c>
      <c r="B324" s="2" t="inlineStr">
        <is>
          <t>ORGANO_ADMINISTRACION</t>
        </is>
      </c>
      <c r="C324" s="2" t="inlineStr">
        <is>
          <t>1444061</t>
        </is>
      </c>
      <c r="D324" s="2" t="inlineStr">
        <is>
          <t>24462514</t>
        </is>
      </c>
      <c r="E324" s="2" t="inlineStr">
        <is>
          <t>VALDEZ PUCLA SAMUEL</t>
        </is>
      </c>
      <c r="F324" s="2" t="inlineStr">
        <is>
          <t>CONSEJO DE ADMINISTRACION</t>
        </is>
      </c>
      <c r="G324" s="2" t="inlineStr">
        <is>
          <t>Vice Presidente</t>
        </is>
      </c>
      <c r="H324" s="2" t="inlineStr">
        <is>
          <t>2018-01-02</t>
        </is>
      </c>
      <c r="I324" s="2" t="inlineStr">
        <is>
          <t>2026-09-20T01:43:21.108Z</t>
        </is>
      </c>
    </row>
    <row r="325">
      <c r="A325" s="2" t="inlineStr">
        <is>
          <t>20491050960</t>
        </is>
      </c>
      <c r="B325" s="2" t="inlineStr">
        <is>
          <t>ORGANO_ADMINISTRACION</t>
        </is>
      </c>
      <c r="C325" s="2" t="inlineStr">
        <is>
          <t>1444062</t>
        </is>
      </c>
      <c r="D325" s="2" t="inlineStr">
        <is>
          <t>24485098</t>
        </is>
      </c>
      <c r="E325" s="2" t="inlineStr">
        <is>
          <t>CRUZ QUISPE JESUS</t>
        </is>
      </c>
      <c r="F325" s="2" t="inlineStr">
        <is>
          <t>CONSEJO DE ADMINISTRACION</t>
        </is>
      </c>
      <c r="G325" s="2" t="inlineStr">
        <is>
          <t>Secretario</t>
        </is>
      </c>
      <c r="H325" s="2" t="inlineStr">
        <is>
          <t>2018-01-02</t>
        </is>
      </c>
      <c r="I325" s="2" t="inlineStr">
        <is>
          <t>2026-09-20T01:43:21.108Z</t>
        </is>
      </c>
    </row>
    <row r="326">
      <c r="A326" s="2" t="inlineStr">
        <is>
          <t>20491050960</t>
        </is>
      </c>
      <c r="B326" s="2" t="inlineStr">
        <is>
          <t>REPRESENTANTE</t>
        </is>
      </c>
      <c r="C326" s="2" t="inlineStr">
        <is>
          <t>1882128</t>
        </is>
      </c>
      <c r="D326" s="2" t="inlineStr">
        <is>
          <t>41006249</t>
        </is>
      </c>
      <c r="E326" s="2" t="inlineStr">
        <is>
          <t>JIMENEZ MENDOZA YOLANDA</t>
        </is>
      </c>
      <c r="F326" s="2" t="n"/>
      <c r="G326" s="2" t="n"/>
      <c r="H326" s="2" t="inlineStr">
        <is>
          <t>2012-06-09</t>
        </is>
      </c>
      <c r="I326" s="2" t="inlineStr">
        <is>
          <t>2026-09-20T01:43:21.108Z</t>
        </is>
      </c>
    </row>
    <row r="327">
      <c r="A327" s="2" t="inlineStr">
        <is>
          <t>20491086727</t>
        </is>
      </c>
      <c r="B327" s="2" t="inlineStr">
        <is>
          <t>ORGANO_ADMINISTRACION</t>
        </is>
      </c>
      <c r="C327" s="2" t="inlineStr">
        <is>
          <t>966477</t>
        </is>
      </c>
      <c r="D327" s="2" t="inlineStr">
        <is>
          <t>04964835</t>
        </is>
      </c>
      <c r="E327" s="2" t="inlineStr">
        <is>
          <t>CARRION MAMANI LUIS RENE</t>
        </is>
      </c>
      <c r="F327" s="2" t="inlineStr">
        <is>
          <t>CONSEJO DIRECTIVO</t>
        </is>
      </c>
      <c r="G327" s="2" t="inlineStr">
        <is>
          <t>Otros</t>
        </is>
      </c>
      <c r="H327" s="2" t="inlineStr">
        <is>
          <t>2011-11-18</t>
        </is>
      </c>
      <c r="I327" s="2" t="inlineStr">
        <is>
          <t>2026-09-20T01:43:21.108Z</t>
        </is>
      </c>
    </row>
    <row r="328">
      <c r="A328" s="2" t="inlineStr">
        <is>
          <t>20491086727</t>
        </is>
      </c>
      <c r="B328" s="2" t="inlineStr">
        <is>
          <t>ORGANO_ADMINISTRACION</t>
        </is>
      </c>
      <c r="C328" s="2" t="inlineStr">
        <is>
          <t>966478</t>
        </is>
      </c>
      <c r="D328" s="2" t="inlineStr">
        <is>
          <t>04960707</t>
        </is>
      </c>
      <c r="E328" s="2" t="inlineStr">
        <is>
          <t>CUEVA VILCA FELIX ESTEBAN</t>
        </is>
      </c>
      <c r="F328" s="2" t="inlineStr">
        <is>
          <t>CONSEJO DIRECTIVO</t>
        </is>
      </c>
      <c r="G328" s="2" t="inlineStr">
        <is>
          <t>Vice Presidente</t>
        </is>
      </c>
      <c r="H328" s="2" t="inlineStr">
        <is>
          <t>2011-11-18</t>
        </is>
      </c>
      <c r="I328" s="2" t="inlineStr">
        <is>
          <t>2026-09-20T01:43:21.108Z</t>
        </is>
      </c>
    </row>
    <row r="329">
      <c r="A329" s="2" t="inlineStr">
        <is>
          <t>20491086727</t>
        </is>
      </c>
      <c r="B329" s="2" t="inlineStr">
        <is>
          <t>ORGANO_ADMINISTRACION</t>
        </is>
      </c>
      <c r="C329" s="2" t="inlineStr">
        <is>
          <t>966479</t>
        </is>
      </c>
      <c r="D329" s="2" t="inlineStr">
        <is>
          <t>04917030</t>
        </is>
      </c>
      <c r="E329" s="2" t="inlineStr">
        <is>
          <t>HUARCAYA RAMOS VALERIO</t>
        </is>
      </c>
      <c r="F329" s="2" t="inlineStr">
        <is>
          <t>CONSEJO DIRECTIVO</t>
        </is>
      </c>
      <c r="G329" s="2" t="inlineStr">
        <is>
          <t>Secretario</t>
        </is>
      </c>
      <c r="H329" s="2" t="inlineStr">
        <is>
          <t>2011-11-18</t>
        </is>
      </c>
      <c r="I329" s="2" t="inlineStr">
        <is>
          <t>2026-09-20T01:43:21.108Z</t>
        </is>
      </c>
    </row>
    <row r="330">
      <c r="A330" s="2" t="inlineStr">
        <is>
          <t>20491086727</t>
        </is>
      </c>
      <c r="B330" s="2" t="inlineStr">
        <is>
          <t>ORGANO_ADMINISTRACION</t>
        </is>
      </c>
      <c r="C330" s="2" t="inlineStr">
        <is>
          <t>966480</t>
        </is>
      </c>
      <c r="D330" s="2" t="inlineStr">
        <is>
          <t>23856607</t>
        </is>
      </c>
      <c r="E330" s="2" t="inlineStr">
        <is>
          <t>QUISPE SALON SABINO</t>
        </is>
      </c>
      <c r="F330" s="2" t="inlineStr">
        <is>
          <t>CONSEJO DIRECTIVO</t>
        </is>
      </c>
      <c r="G330" s="2" t="inlineStr">
        <is>
          <t>Otros</t>
        </is>
      </c>
      <c r="H330" s="2" t="inlineStr">
        <is>
          <t>2011-11-18</t>
        </is>
      </c>
      <c r="I330" s="2" t="inlineStr">
        <is>
          <t>2026-09-20T01:43:21.108Z</t>
        </is>
      </c>
    </row>
    <row r="331">
      <c r="A331" s="2" t="inlineStr">
        <is>
          <t>20491086727</t>
        </is>
      </c>
      <c r="B331" s="2" t="inlineStr">
        <is>
          <t>ORGANO_ADMINISTRACION</t>
        </is>
      </c>
      <c r="C331" s="2" t="inlineStr">
        <is>
          <t>966481</t>
        </is>
      </c>
      <c r="D331" s="2" t="inlineStr">
        <is>
          <t>04960829</t>
        </is>
      </c>
      <c r="E331" s="2" t="inlineStr">
        <is>
          <t>COSTAS QUISPE AURELIO</t>
        </is>
      </c>
      <c r="F331" s="2" t="inlineStr">
        <is>
          <t>CONSEJO DIRECTIVO</t>
        </is>
      </c>
      <c r="G331" s="2" t="inlineStr">
        <is>
          <t>Otros</t>
        </is>
      </c>
      <c r="H331" s="2" t="inlineStr">
        <is>
          <t>2011-11-18</t>
        </is>
      </c>
      <c r="I331" s="2" t="inlineStr">
        <is>
          <t>2026-09-20T01:43:21.108Z</t>
        </is>
      </c>
    </row>
    <row r="332">
      <c r="A332" s="2" t="inlineStr">
        <is>
          <t>20491086727</t>
        </is>
      </c>
      <c r="B332" s="2" t="inlineStr">
        <is>
          <t>ORGANO_ADMINISTRACION</t>
        </is>
      </c>
      <c r="C332" s="2" t="inlineStr">
        <is>
          <t>966482</t>
        </is>
      </c>
      <c r="D332" s="2" t="inlineStr">
        <is>
          <t>04960645</t>
        </is>
      </c>
      <c r="E332" s="2" t="inlineStr">
        <is>
          <t>MARIÑO CALLE DORA</t>
        </is>
      </c>
      <c r="F332" s="2" t="inlineStr">
        <is>
          <t>CONSEJO DIRECTIVO</t>
        </is>
      </c>
      <c r="G332" s="2" t="inlineStr">
        <is>
          <t>Otros</t>
        </is>
      </c>
      <c r="H332" s="2" t="inlineStr">
        <is>
          <t>2011-11-18</t>
        </is>
      </c>
      <c r="I332" s="2" t="inlineStr">
        <is>
          <t>2026-09-20T01:43:21.108Z</t>
        </is>
      </c>
    </row>
    <row r="333">
      <c r="A333" s="2" t="inlineStr">
        <is>
          <t>20491086727</t>
        </is>
      </c>
      <c r="B333" s="2" t="inlineStr">
        <is>
          <t>ORGANO_ADMINISTRACION</t>
        </is>
      </c>
      <c r="C333" s="2" t="inlineStr">
        <is>
          <t>966483</t>
        </is>
      </c>
      <c r="D333" s="2" t="inlineStr">
        <is>
          <t>04810071</t>
        </is>
      </c>
      <c r="E333" s="2" t="inlineStr">
        <is>
          <t>QUISPE GAYOSO FORTUNATO</t>
        </is>
      </c>
      <c r="F333" s="2" t="inlineStr">
        <is>
          <t>CONSEJO DIRECTIVO</t>
        </is>
      </c>
      <c r="G333" s="2" t="inlineStr">
        <is>
          <t>Presidente</t>
        </is>
      </c>
      <c r="H333" s="2" t="inlineStr">
        <is>
          <t>2011-11-18</t>
        </is>
      </c>
      <c r="I333" s="2" t="inlineStr">
        <is>
          <t>2026-09-20T01:43:21.108Z</t>
        </is>
      </c>
    </row>
    <row r="334">
      <c r="A334" s="2" t="inlineStr">
        <is>
          <t>20491086727</t>
        </is>
      </c>
      <c r="B334" s="2" t="inlineStr">
        <is>
          <t>ORGANO_ADMINISTRACION</t>
        </is>
      </c>
      <c r="C334" s="2" t="inlineStr">
        <is>
          <t>966484</t>
        </is>
      </c>
      <c r="D334" s="2" t="inlineStr">
        <is>
          <t>04961140</t>
        </is>
      </c>
      <c r="E334" s="2" t="inlineStr">
        <is>
          <t>CAPA DAVILA RUFO WILIAM</t>
        </is>
      </c>
      <c r="F334" s="2" t="inlineStr">
        <is>
          <t>CONSEJO DIRECTIVO</t>
        </is>
      </c>
      <c r="G334" s="2" t="inlineStr">
        <is>
          <t>Otros</t>
        </is>
      </c>
      <c r="H334" s="2" t="inlineStr">
        <is>
          <t>2011-11-18</t>
        </is>
      </c>
      <c r="I334" s="2" t="inlineStr">
        <is>
          <t>2026-09-20T01:43:21.108Z</t>
        </is>
      </c>
    </row>
    <row r="335">
      <c r="A335" s="2" t="inlineStr">
        <is>
          <t>20491086727</t>
        </is>
      </c>
      <c r="B335" s="2" t="inlineStr">
        <is>
          <t>ORGANO_ADMINISTRACION</t>
        </is>
      </c>
      <c r="C335" s="2" t="inlineStr">
        <is>
          <t>966485</t>
        </is>
      </c>
      <c r="D335" s="2" t="inlineStr">
        <is>
          <t>04810071</t>
        </is>
      </c>
      <c r="E335" s="2" t="inlineStr">
        <is>
          <t>QUISPE GAYOSO FORTUNATO</t>
        </is>
      </c>
      <c r="F335" s="2" t="inlineStr">
        <is>
          <t>OTROS ORGANOS DE ADMINISTRACION</t>
        </is>
      </c>
      <c r="G335" s="2" t="inlineStr">
        <is>
          <t>Presidente</t>
        </is>
      </c>
      <c r="H335" s="2" t="inlineStr">
        <is>
          <t>2011-11-18</t>
        </is>
      </c>
      <c r="I335" s="2" t="inlineStr">
        <is>
          <t>2026-09-20T01:43:21.108Z</t>
        </is>
      </c>
    </row>
    <row r="336">
      <c r="A336" s="2" t="inlineStr">
        <is>
          <t>20491086727</t>
        </is>
      </c>
      <c r="B336" s="2" t="inlineStr">
        <is>
          <t>REPRESENTANTE</t>
        </is>
      </c>
      <c r="C336" s="2" t="inlineStr">
        <is>
          <t>1505354</t>
        </is>
      </c>
      <c r="D336" s="2" t="inlineStr">
        <is>
          <t>04810071</t>
        </is>
      </c>
      <c r="E336" s="2" t="inlineStr">
        <is>
          <t>QUISPE GAYOSO FORTUNATO</t>
        </is>
      </c>
      <c r="F336" s="2" t="n"/>
      <c r="G336" s="2" t="n"/>
      <c r="H336" s="2" t="inlineStr">
        <is>
          <t>2011-11-18</t>
        </is>
      </c>
      <c r="I336" s="2" t="inlineStr">
        <is>
          <t>2026-09-20T01:43:21.108Z</t>
        </is>
      </c>
    </row>
    <row r="337">
      <c r="A337" s="2" t="inlineStr">
        <is>
          <t>20491204436</t>
        </is>
      </c>
      <c r="B337" s="2" t="inlineStr">
        <is>
          <t>ORGANO_ADMINISTRACION</t>
        </is>
      </c>
      <c r="C337" s="2" t="inlineStr">
        <is>
          <t>1377548</t>
        </is>
      </c>
      <c r="D337" s="2" t="inlineStr">
        <is>
          <t>31136770</t>
        </is>
      </c>
      <c r="E337" s="2" t="inlineStr">
        <is>
          <t>HUANCACURI SORAS GRIMALDO</t>
        </is>
      </c>
      <c r="F337" s="2" t="inlineStr">
        <is>
          <t>CONSEJO DE ADMINISTRACION</t>
        </is>
      </c>
      <c r="G337" s="2" t="inlineStr">
        <is>
          <t>Secretario</t>
        </is>
      </c>
      <c r="H337" s="2" t="inlineStr">
        <is>
          <t>2017-08-10</t>
        </is>
      </c>
      <c r="I337" s="2" t="inlineStr">
        <is>
          <t>2026-09-20T01:43:21.108Z</t>
        </is>
      </c>
    </row>
    <row r="338">
      <c r="A338" s="2" t="inlineStr">
        <is>
          <t>20491204436</t>
        </is>
      </c>
      <c r="B338" s="2" t="inlineStr">
        <is>
          <t>ORGANO_ADMINISTRACION</t>
        </is>
      </c>
      <c r="C338" s="2" t="inlineStr">
        <is>
          <t>1377549</t>
        </is>
      </c>
      <c r="D338" s="2" t="inlineStr">
        <is>
          <t>46222032</t>
        </is>
      </c>
      <c r="E338" s="2" t="inlineStr">
        <is>
          <t>quito rojas ronal</t>
        </is>
      </c>
      <c r="F338" s="2" t="inlineStr">
        <is>
          <t>CONSEJO DE ADMINISTRACION</t>
        </is>
      </c>
      <c r="G338" s="2" t="inlineStr">
        <is>
          <t>Otros</t>
        </is>
      </c>
      <c r="H338" s="2" t="inlineStr">
        <is>
          <t>2017-08-10</t>
        </is>
      </c>
      <c r="I338" s="2" t="inlineStr">
        <is>
          <t>2026-09-20T01:43:21.108Z</t>
        </is>
      </c>
    </row>
    <row r="339">
      <c r="A339" s="2" t="inlineStr">
        <is>
          <t>20491204436</t>
        </is>
      </c>
      <c r="B339" s="2" t="inlineStr">
        <is>
          <t>ORGANO_ADMINISTRACION</t>
        </is>
      </c>
      <c r="C339" s="2" t="inlineStr">
        <is>
          <t>1377550</t>
        </is>
      </c>
      <c r="D339" s="2" t="inlineStr">
        <is>
          <t>80093343</t>
        </is>
      </c>
      <c r="E339" s="2" t="inlineStr">
        <is>
          <t>ANDRADA SOTO POLINARIO</t>
        </is>
      </c>
      <c r="F339" s="2" t="inlineStr">
        <is>
          <t>CONSEJO DE ADMINISTRACION</t>
        </is>
      </c>
      <c r="G339" s="2" t="inlineStr">
        <is>
          <t>Vocal</t>
        </is>
      </c>
      <c r="H339" s="2" t="inlineStr">
        <is>
          <t>2017-08-10</t>
        </is>
      </c>
      <c r="I339" s="2" t="inlineStr">
        <is>
          <t>2026-09-20T01:43:21.108Z</t>
        </is>
      </c>
    </row>
    <row r="340">
      <c r="A340" s="2" t="inlineStr">
        <is>
          <t>20491204436</t>
        </is>
      </c>
      <c r="B340" s="2" t="inlineStr">
        <is>
          <t>ORGANO_ADMINISTRACION</t>
        </is>
      </c>
      <c r="C340" s="2" t="inlineStr">
        <is>
          <t>1377551</t>
        </is>
      </c>
      <c r="D340" s="2" t="inlineStr">
        <is>
          <t>31136645</t>
        </is>
      </c>
      <c r="E340" s="2" t="inlineStr">
        <is>
          <t>PICHIHUA QUITO LEONCIO</t>
        </is>
      </c>
      <c r="F340" s="2" t="inlineStr">
        <is>
          <t>CONSEJO DE ADMINISTRACION</t>
        </is>
      </c>
      <c r="G340" s="2" t="inlineStr">
        <is>
          <t>Presidente</t>
        </is>
      </c>
      <c r="H340" s="2" t="inlineStr">
        <is>
          <t>2017-08-10</t>
        </is>
      </c>
      <c r="I340" s="2" t="inlineStr">
        <is>
          <t>2026-09-20T01:43:21.108Z</t>
        </is>
      </c>
    </row>
    <row r="341">
      <c r="A341" s="2" t="inlineStr">
        <is>
          <t>20491204436</t>
        </is>
      </c>
      <c r="B341" s="2" t="inlineStr">
        <is>
          <t>ORGANO_ADMINISTRACION</t>
        </is>
      </c>
      <c r="C341" s="2" t="inlineStr">
        <is>
          <t>1377552</t>
        </is>
      </c>
      <c r="D341" s="2" t="inlineStr">
        <is>
          <t>31185618</t>
        </is>
      </c>
      <c r="E341" s="2" t="inlineStr">
        <is>
          <t>DAMIAN MALLMA FREDY</t>
        </is>
      </c>
      <c r="F341" s="2" t="inlineStr">
        <is>
          <t>CONSEJO DE ADMINISTRACION</t>
        </is>
      </c>
      <c r="G341" s="2" t="inlineStr">
        <is>
          <t>Vice Presidente</t>
        </is>
      </c>
      <c r="H341" s="2" t="inlineStr">
        <is>
          <t>2017-08-10</t>
        </is>
      </c>
      <c r="I341" s="2" t="inlineStr">
        <is>
          <t>2026-09-20T01:43:21.108Z</t>
        </is>
      </c>
    </row>
    <row r="342">
      <c r="A342" s="2" t="inlineStr">
        <is>
          <t>20491204436</t>
        </is>
      </c>
      <c r="B342" s="2" t="inlineStr">
        <is>
          <t>ORGANO_ADMINISTRACION</t>
        </is>
      </c>
      <c r="C342" s="2" t="inlineStr">
        <is>
          <t>1377553</t>
        </is>
      </c>
      <c r="D342" s="2" t="inlineStr">
        <is>
          <t>31136575</t>
        </is>
      </c>
      <c r="E342" s="2" t="inlineStr">
        <is>
          <t>pichihua oyola teresa</t>
        </is>
      </c>
      <c r="F342" s="2" t="inlineStr">
        <is>
          <t>CONSEJO DE ADMINISTRACION</t>
        </is>
      </c>
      <c r="G342" s="2" t="inlineStr">
        <is>
          <t>Otros</t>
        </is>
      </c>
      <c r="H342" s="2" t="inlineStr">
        <is>
          <t>2017-08-10</t>
        </is>
      </c>
      <c r="I342" s="2" t="inlineStr">
        <is>
          <t>2026-09-20T01:43:21.108Z</t>
        </is>
      </c>
    </row>
    <row r="343">
      <c r="A343" s="2" t="inlineStr">
        <is>
          <t>20491204436</t>
        </is>
      </c>
      <c r="B343" s="2" t="inlineStr">
        <is>
          <t>ORGANO_ADMINISTRACION</t>
        </is>
      </c>
      <c r="C343" s="2" t="inlineStr">
        <is>
          <t>1377554</t>
        </is>
      </c>
      <c r="D343" s="2" t="inlineStr">
        <is>
          <t>31136849</t>
        </is>
      </c>
      <c r="E343" s="2" t="inlineStr">
        <is>
          <t>HUANCACURI ROMAN FLORENTINO</t>
        </is>
      </c>
      <c r="F343" s="2" t="inlineStr">
        <is>
          <t>CONSEJO DE ADMINISTRACION</t>
        </is>
      </c>
      <c r="G343" s="2" t="inlineStr">
        <is>
          <t>Vocal</t>
        </is>
      </c>
      <c r="H343" s="2" t="inlineStr">
        <is>
          <t>2017-08-10</t>
        </is>
      </c>
      <c r="I343" s="2" t="inlineStr">
        <is>
          <t>2026-09-20T01:43:21.108Z</t>
        </is>
      </c>
    </row>
    <row r="344">
      <c r="A344" s="2" t="inlineStr">
        <is>
          <t>20491204436</t>
        </is>
      </c>
      <c r="B344" s="2" t="inlineStr">
        <is>
          <t>REPRESENTANTE</t>
        </is>
      </c>
      <c r="C344" s="2" t="inlineStr">
        <is>
          <t>1826955</t>
        </is>
      </c>
      <c r="D344" s="2" t="inlineStr">
        <is>
          <t>31136645</t>
        </is>
      </c>
      <c r="E344" s="2" t="inlineStr">
        <is>
          <t>PICHIHUA QUITO LEONCIO</t>
        </is>
      </c>
      <c r="F344" s="2" t="n"/>
      <c r="G344" s="2" t="n"/>
      <c r="H344" s="2" t="inlineStr">
        <is>
          <t>2017-08-10</t>
        </is>
      </c>
      <c r="I344" s="2" t="inlineStr">
        <is>
          <t>2026-09-20T01:43:21.108Z</t>
        </is>
      </c>
    </row>
    <row r="345">
      <c r="A345" s="2" t="inlineStr">
        <is>
          <t>20493959574</t>
        </is>
      </c>
      <c r="B345" s="2" t="inlineStr">
        <is>
          <t>ORGANO_ADMINISTRACION</t>
        </is>
      </c>
      <c r="C345" s="2" t="inlineStr">
        <is>
          <t>120831</t>
        </is>
      </c>
      <c r="D345" s="2" t="inlineStr">
        <is>
          <t>44667519</t>
        </is>
      </c>
      <c r="E345" s="2" t="inlineStr">
        <is>
          <t>cardenas shupingahua marcela</t>
        </is>
      </c>
      <c r="F345" s="2" t="inlineStr">
        <is>
          <t>CONSEJO DE ADMINISTRACION</t>
        </is>
      </c>
      <c r="G345" s="2" t="inlineStr">
        <is>
          <t>Presidente</t>
        </is>
      </c>
      <c r="H345" s="2" t="inlineStr">
        <is>
          <t>2010-07-27</t>
        </is>
      </c>
      <c r="I345" s="2" t="inlineStr">
        <is>
          <t>2026-09-20T01:43:21.108Z</t>
        </is>
      </c>
    </row>
    <row r="346">
      <c r="A346" s="2" t="inlineStr">
        <is>
          <t>20493959574</t>
        </is>
      </c>
      <c r="B346" s="2" t="inlineStr">
        <is>
          <t>REPRESENTANTE</t>
        </is>
      </c>
      <c r="C346" s="2" t="inlineStr">
        <is>
          <t>792200</t>
        </is>
      </c>
      <c r="D346" s="2" t="inlineStr">
        <is>
          <t>00844719</t>
        </is>
      </c>
      <c r="E346" s="2" t="inlineStr">
        <is>
          <t>MELENDEZ CARDENAS ELENA</t>
        </is>
      </c>
      <c r="F346" s="2" t="n"/>
      <c r="G346" s="2" t="n"/>
      <c r="H346" s="2" t="inlineStr">
        <is>
          <t>2010-07-27</t>
        </is>
      </c>
      <c r="I346" s="2" t="inlineStr">
        <is>
          <t>2026-09-20T01:43:21.108Z</t>
        </is>
      </c>
    </row>
    <row r="347">
      <c r="A347" s="2" t="inlineStr">
        <is>
          <t>20493959574</t>
        </is>
      </c>
      <c r="B347" s="2" t="inlineStr">
        <is>
          <t>REPRESENTANTE</t>
        </is>
      </c>
      <c r="C347" s="2" t="inlineStr">
        <is>
          <t>792201</t>
        </is>
      </c>
      <c r="D347" s="2" t="inlineStr">
        <is>
          <t>00844719</t>
        </is>
      </c>
      <c r="E347" s="2" t="inlineStr">
        <is>
          <t>MELENDEZ CARDENAS ELENA</t>
        </is>
      </c>
      <c r="F347" s="2" t="n"/>
      <c r="G347" s="2" t="n"/>
      <c r="H347" s="2" t="inlineStr">
        <is>
          <t>2010-07-27</t>
        </is>
      </c>
      <c r="I347" s="2" t="inlineStr">
        <is>
          <t>2026-09-20T01:43:21.108Z</t>
        </is>
      </c>
    </row>
    <row r="348">
      <c r="A348" s="2" t="inlineStr">
        <is>
          <t>20494699690</t>
        </is>
      </c>
      <c r="B348" s="2" t="inlineStr">
        <is>
          <t>ORGANO_ADMINISTRACION</t>
        </is>
      </c>
      <c r="C348" s="2" t="inlineStr">
        <is>
          <t>2696618</t>
        </is>
      </c>
      <c r="D348" s="2" t="inlineStr">
        <is>
          <t>28597738</t>
        </is>
      </c>
      <c r="E348" s="2" t="inlineStr">
        <is>
          <t>curo yucra felix artemio</t>
        </is>
      </c>
      <c r="F348" s="2" t="inlineStr">
        <is>
          <t>CONSEJO DIRECTIVO</t>
        </is>
      </c>
      <c r="G348" s="2" t="inlineStr">
        <is>
          <t>Presidente</t>
        </is>
      </c>
      <c r="H348" s="2" t="inlineStr">
        <is>
          <t>2025-03-30</t>
        </is>
      </c>
      <c r="I348" s="2" t="inlineStr">
        <is>
          <t>2026-09-20T01:43:21.108Z</t>
        </is>
      </c>
    </row>
    <row r="349">
      <c r="A349" s="2" t="inlineStr">
        <is>
          <t>20494699690</t>
        </is>
      </c>
      <c r="B349" s="2" t="inlineStr">
        <is>
          <t>ORGANO_ADMINISTRACION</t>
        </is>
      </c>
      <c r="C349" s="2" t="inlineStr">
        <is>
          <t>2696619</t>
        </is>
      </c>
      <c r="D349" s="2" t="inlineStr">
        <is>
          <t>23941803</t>
        </is>
      </c>
      <c r="E349" s="2" t="inlineStr">
        <is>
          <t>huaman santa cruz benjamin</t>
        </is>
      </c>
      <c r="F349" s="2" t="inlineStr">
        <is>
          <t>CONSEJO DIRECTIVO</t>
        </is>
      </c>
      <c r="G349" s="2" t="inlineStr">
        <is>
          <t>Vice Presidente</t>
        </is>
      </c>
      <c r="H349" s="2" t="inlineStr">
        <is>
          <t>2025-03-30</t>
        </is>
      </c>
      <c r="I349" s="2" t="inlineStr">
        <is>
          <t>2026-09-20T01:43:21.108Z</t>
        </is>
      </c>
    </row>
    <row r="350">
      <c r="A350" s="2" t="inlineStr">
        <is>
          <t>20494699690</t>
        </is>
      </c>
      <c r="B350" s="2" t="inlineStr">
        <is>
          <t>ORGANO_ADMINISTRACION</t>
        </is>
      </c>
      <c r="C350" s="2" t="inlineStr">
        <is>
          <t>2696620</t>
        </is>
      </c>
      <c r="D350" s="2" t="inlineStr">
        <is>
          <t>46609224</t>
        </is>
      </c>
      <c r="E350" s="2" t="inlineStr">
        <is>
          <t>ramirez taboada yulma</t>
        </is>
      </c>
      <c r="F350" s="2" t="inlineStr">
        <is>
          <t>CONSEJO DIRECTIVO</t>
        </is>
      </c>
      <c r="G350" s="2" t="inlineStr">
        <is>
          <t>Secretario</t>
        </is>
      </c>
      <c r="H350" s="2" t="inlineStr">
        <is>
          <t>2025-03-30</t>
        </is>
      </c>
      <c r="I350" s="2" t="inlineStr">
        <is>
          <t>2026-09-20T01:43:21.108Z</t>
        </is>
      </c>
    </row>
    <row r="351">
      <c r="A351" s="2" t="inlineStr">
        <is>
          <t>20494699690</t>
        </is>
      </c>
      <c r="B351" s="2" t="inlineStr">
        <is>
          <t>ORGANO_ADMINISTRACION</t>
        </is>
      </c>
      <c r="C351" s="2" t="inlineStr">
        <is>
          <t>2696621</t>
        </is>
      </c>
      <c r="D351" s="2" t="inlineStr">
        <is>
          <t>41804971</t>
        </is>
      </c>
      <c r="E351" s="2" t="inlineStr">
        <is>
          <t>tineo muñoz alfredo</t>
        </is>
      </c>
      <c r="F351" s="2" t="inlineStr">
        <is>
          <t>CONSEJO DIRECTIVO</t>
        </is>
      </c>
      <c r="G351" s="2" t="inlineStr">
        <is>
          <t>Tesorero</t>
        </is>
      </c>
      <c r="H351" s="2" t="inlineStr">
        <is>
          <t>2025-03-30</t>
        </is>
      </c>
      <c r="I351" s="2" t="inlineStr">
        <is>
          <t>2026-09-20T01:43:21.108Z</t>
        </is>
      </c>
    </row>
    <row r="352">
      <c r="A352" s="2" t="inlineStr">
        <is>
          <t>20494699690</t>
        </is>
      </c>
      <c r="B352" s="2" t="inlineStr">
        <is>
          <t>ORGANO_ADMINISTRACION</t>
        </is>
      </c>
      <c r="C352" s="2" t="inlineStr">
        <is>
          <t>2696622</t>
        </is>
      </c>
      <c r="D352" s="2" t="inlineStr">
        <is>
          <t>23941887</t>
        </is>
      </c>
      <c r="E352" s="2" t="inlineStr">
        <is>
          <t>cruz quispe nicanor</t>
        </is>
      </c>
      <c r="F352" s="2" t="inlineStr">
        <is>
          <t>CONSEJO DIRECTIVO</t>
        </is>
      </c>
      <c r="G352" s="2" t="inlineStr">
        <is>
          <t>Fiscal</t>
        </is>
      </c>
      <c r="H352" s="2" t="inlineStr">
        <is>
          <t>2025-03-30</t>
        </is>
      </c>
      <c r="I352" s="2" t="inlineStr">
        <is>
          <t>2026-09-20T01:43:21.108Z</t>
        </is>
      </c>
    </row>
    <row r="353">
      <c r="A353" s="2" t="inlineStr">
        <is>
          <t>20494699690</t>
        </is>
      </c>
      <c r="B353" s="2" t="inlineStr">
        <is>
          <t>ORGANO_ADMINISTRACION</t>
        </is>
      </c>
      <c r="C353" s="2" t="inlineStr">
        <is>
          <t>2696623</t>
        </is>
      </c>
      <c r="D353" s="2" t="inlineStr">
        <is>
          <t>28297810</t>
        </is>
      </c>
      <c r="E353" s="2" t="inlineStr">
        <is>
          <t>geronimo moreira guillermina</t>
        </is>
      </c>
      <c r="F353" s="2" t="inlineStr">
        <is>
          <t>CONSEJO DIRECTIVO</t>
        </is>
      </c>
      <c r="G353" s="2" t="inlineStr">
        <is>
          <t>Vocal</t>
        </is>
      </c>
      <c r="H353" s="2" t="inlineStr">
        <is>
          <t>2025-03-30</t>
        </is>
      </c>
      <c r="I353" s="2" t="inlineStr">
        <is>
          <t>2026-09-20T01:43:21.108Z</t>
        </is>
      </c>
    </row>
    <row r="354">
      <c r="A354" s="2" t="inlineStr">
        <is>
          <t>20494699690</t>
        </is>
      </c>
      <c r="B354" s="2" t="inlineStr">
        <is>
          <t>REPRESENTANTE</t>
        </is>
      </c>
      <c r="C354" s="2" t="inlineStr">
        <is>
          <t>2993920</t>
        </is>
      </c>
      <c r="D354" s="2" t="inlineStr">
        <is>
          <t>28597738</t>
        </is>
      </c>
      <c r="E354" s="2" t="inlineStr">
        <is>
          <t>FELIX ARTEMIO CURO YUCRA</t>
        </is>
      </c>
      <c r="F354" s="2" t="n"/>
      <c r="G354" s="2" t="n"/>
      <c r="H354" s="2" t="inlineStr">
        <is>
          <t>2023-03-22</t>
        </is>
      </c>
      <c r="I354" s="2" t="inlineStr">
        <is>
          <t>2026-09-20T01:43:21.108Z</t>
        </is>
      </c>
    </row>
    <row r="355">
      <c r="A355" s="2" t="inlineStr">
        <is>
          <t>20494939160</t>
        </is>
      </c>
      <c r="B355" s="2" t="inlineStr">
        <is>
          <t>ORGANO_ADMINISTRACION</t>
        </is>
      </c>
      <c r="C355" s="2" t="inlineStr">
        <is>
          <t>303206</t>
        </is>
      </c>
      <c r="D355" s="2" t="inlineStr">
        <is>
          <t>28309749</t>
        </is>
      </c>
      <c r="E355" s="2" t="inlineStr">
        <is>
          <t>OCHOA GAMBOA DAVID</t>
        </is>
      </c>
      <c r="F355" s="2" t="inlineStr">
        <is>
          <t>CONSEJO DIRECTIVO</t>
        </is>
      </c>
      <c r="G355" s="2" t="inlineStr">
        <is>
          <t>Tesorero</t>
        </is>
      </c>
      <c r="H355" s="2" t="inlineStr">
        <is>
          <t>2013-01-01</t>
        </is>
      </c>
      <c r="I355" s="2" t="inlineStr">
        <is>
          <t>2026-09-20T01:43:21.108Z</t>
        </is>
      </c>
    </row>
    <row r="356">
      <c r="A356" s="2" t="inlineStr">
        <is>
          <t>20494939160</t>
        </is>
      </c>
      <c r="B356" s="2" t="inlineStr">
        <is>
          <t>ORGANO_ADMINISTRACION</t>
        </is>
      </c>
      <c r="C356" s="2" t="inlineStr">
        <is>
          <t>303207</t>
        </is>
      </c>
      <c r="D356" s="2" t="inlineStr">
        <is>
          <t>29160607</t>
        </is>
      </c>
      <c r="E356" s="2" t="inlineStr">
        <is>
          <t>NAJARRO OCHOA OSCAR JORGE</t>
        </is>
      </c>
      <c r="F356" s="2" t="inlineStr">
        <is>
          <t>CONSEJO DIRECTIVO</t>
        </is>
      </c>
      <c r="G356" s="2" t="inlineStr">
        <is>
          <t>Vice Presidente</t>
        </is>
      </c>
      <c r="H356" s="2" t="inlineStr">
        <is>
          <t>2013-01-01</t>
        </is>
      </c>
      <c r="I356" s="2" t="inlineStr">
        <is>
          <t>2026-09-20T01:43:21.108Z</t>
        </is>
      </c>
    </row>
    <row r="357">
      <c r="A357" s="2" t="inlineStr">
        <is>
          <t>20494939160</t>
        </is>
      </c>
      <c r="B357" s="2" t="inlineStr">
        <is>
          <t>ORGANO_ADMINISTRACION</t>
        </is>
      </c>
      <c r="C357" s="2" t="inlineStr">
        <is>
          <t>303208</t>
        </is>
      </c>
      <c r="D357" s="2" t="inlineStr">
        <is>
          <t>41702052</t>
        </is>
      </c>
      <c r="E357" s="2" t="inlineStr">
        <is>
          <t>NAJARRO OCHOA WALTER DIONISIO</t>
        </is>
      </c>
      <c r="F357" s="2" t="inlineStr">
        <is>
          <t>CONSEJO DIRECTIVO</t>
        </is>
      </c>
      <c r="G357" s="2" t="inlineStr">
        <is>
          <t>Secretario</t>
        </is>
      </c>
      <c r="H357" s="2" t="inlineStr">
        <is>
          <t>2013-01-01</t>
        </is>
      </c>
      <c r="I357" s="2" t="inlineStr">
        <is>
          <t>2026-09-20T01:43:21.108Z</t>
        </is>
      </c>
    </row>
    <row r="358">
      <c r="A358" s="2" t="inlineStr">
        <is>
          <t>20494939160</t>
        </is>
      </c>
      <c r="B358" s="2" t="inlineStr">
        <is>
          <t>ORGANO_ADMINISTRACION</t>
        </is>
      </c>
      <c r="C358" s="2" t="inlineStr">
        <is>
          <t>303209</t>
        </is>
      </c>
      <c r="D358" s="2" t="inlineStr">
        <is>
          <t>28469537</t>
        </is>
      </c>
      <c r="E358" s="2" t="inlineStr">
        <is>
          <t>OCHOA GAMBOA TEODOSIA</t>
        </is>
      </c>
      <c r="F358" s="2" t="inlineStr">
        <is>
          <t>CONSEJO DIRECTIVO</t>
        </is>
      </c>
      <c r="G358" s="2" t="inlineStr">
        <is>
          <t>Fiscal</t>
        </is>
      </c>
      <c r="H358" s="2" t="inlineStr">
        <is>
          <t>2013-01-01</t>
        </is>
      </c>
      <c r="I358" s="2" t="inlineStr">
        <is>
          <t>2026-09-20T01:43:21.108Z</t>
        </is>
      </c>
    </row>
    <row r="359">
      <c r="A359" s="2" t="inlineStr">
        <is>
          <t>20494939160</t>
        </is>
      </c>
      <c r="B359" s="2" t="inlineStr">
        <is>
          <t>ORGANO_ADMINISTRACION</t>
        </is>
      </c>
      <c r="C359" s="2" t="inlineStr">
        <is>
          <t>303210</t>
        </is>
      </c>
      <c r="D359" s="2" t="inlineStr">
        <is>
          <t>29168155</t>
        </is>
      </c>
      <c r="E359" s="2" t="inlineStr">
        <is>
          <t>OCHOA GAMBOA JULIO</t>
        </is>
      </c>
      <c r="F359" s="2" t="inlineStr">
        <is>
          <t>CONSEJO DIRECTIVO</t>
        </is>
      </c>
      <c r="G359" s="2" t="inlineStr">
        <is>
          <t>Presidente</t>
        </is>
      </c>
      <c r="H359" s="2" t="inlineStr">
        <is>
          <t>2013-01-01</t>
        </is>
      </c>
      <c r="I359" s="2" t="inlineStr">
        <is>
          <t>2026-09-20T01:43:21.108Z</t>
        </is>
      </c>
    </row>
    <row r="360">
      <c r="A360" s="2" t="inlineStr">
        <is>
          <t>20494939160</t>
        </is>
      </c>
      <c r="B360" s="2" t="inlineStr">
        <is>
          <t>REPRESENTANTE</t>
        </is>
      </c>
      <c r="C360" s="2" t="inlineStr">
        <is>
          <t>926684</t>
        </is>
      </c>
      <c r="D360" s="2" t="inlineStr">
        <is>
          <t>29168155</t>
        </is>
      </c>
      <c r="E360" s="2" t="inlineStr">
        <is>
          <t>OCHOA GAMBOA JULIO</t>
        </is>
      </c>
      <c r="F360" s="2" t="n"/>
      <c r="G360" s="2" t="n"/>
      <c r="H360" s="2" t="inlineStr">
        <is>
          <t>2013-01-01</t>
        </is>
      </c>
      <c r="I360" s="2" t="inlineStr">
        <is>
          <t>2026-09-20T01:43:21.108Z</t>
        </is>
      </c>
    </row>
    <row r="361">
      <c r="A361" s="2" t="inlineStr">
        <is>
          <t>20520081233</t>
        </is>
      </c>
      <c r="B361" s="2" t="inlineStr">
        <is>
          <t>ORGANO_ADMINISTRACION</t>
        </is>
      </c>
      <c r="C361" s="2" t="inlineStr">
        <is>
          <t>2155602</t>
        </is>
      </c>
      <c r="D361" s="2" t="inlineStr">
        <is>
          <t>04405495</t>
        </is>
      </c>
      <c r="E361" s="2" t="inlineStr">
        <is>
          <t>SILVERIO PORFIRIO FERNANDEZ MARCA</t>
        </is>
      </c>
      <c r="F361" s="2" t="inlineStr">
        <is>
          <t>CONSEJO DIRECTIVO</t>
        </is>
      </c>
      <c r="G361" s="2" t="inlineStr">
        <is>
          <t>Vice Presidente</t>
        </is>
      </c>
      <c r="H361" s="2" t="inlineStr">
        <is>
          <t>2021-02-02</t>
        </is>
      </c>
      <c r="I361" s="2" t="inlineStr">
        <is>
          <t>2026-09-20T01:43:21.108Z</t>
        </is>
      </c>
    </row>
    <row r="362">
      <c r="A362" s="2" t="inlineStr">
        <is>
          <t>20520081233</t>
        </is>
      </c>
      <c r="B362" s="2" t="inlineStr">
        <is>
          <t>ORGANO_ADMINISTRACION</t>
        </is>
      </c>
      <c r="C362" s="2" t="inlineStr">
        <is>
          <t>2155603</t>
        </is>
      </c>
      <c r="D362" s="2" t="inlineStr">
        <is>
          <t>04407520</t>
        </is>
      </c>
      <c r="E362" s="2" t="inlineStr">
        <is>
          <t>ROY MAXIMO MAMANIO VENTURA</t>
        </is>
      </c>
      <c r="F362" s="2" t="inlineStr">
        <is>
          <t>CONSEJO DIRECTIVO</t>
        </is>
      </c>
      <c r="G362" s="2" t="inlineStr">
        <is>
          <t>Secretario</t>
        </is>
      </c>
      <c r="H362" s="2" t="inlineStr">
        <is>
          <t>2021-02-02</t>
        </is>
      </c>
      <c r="I362" s="2" t="inlineStr">
        <is>
          <t>2026-09-20T01:43:21.108Z</t>
        </is>
      </c>
    </row>
    <row r="363">
      <c r="A363" s="2" t="inlineStr">
        <is>
          <t>20520081233</t>
        </is>
      </c>
      <c r="B363" s="2" t="inlineStr">
        <is>
          <t>ORGANO_ADMINISTRACION</t>
        </is>
      </c>
      <c r="C363" s="2" t="inlineStr">
        <is>
          <t>2155604</t>
        </is>
      </c>
      <c r="D363" s="2" t="inlineStr">
        <is>
          <t>04402561</t>
        </is>
      </c>
      <c r="E363" s="2" t="inlineStr">
        <is>
          <t>MARIA IRENE PINEDA CHOQUECOTA DE SAMANIEGO</t>
        </is>
      </c>
      <c r="F363" s="2" t="inlineStr">
        <is>
          <t>CONSEJO DIRECTIVO</t>
        </is>
      </c>
      <c r="G363" s="2" t="inlineStr">
        <is>
          <t>Tesorero</t>
        </is>
      </c>
      <c r="H363" s="2" t="inlineStr">
        <is>
          <t>2021-02-02</t>
        </is>
      </c>
      <c r="I363" s="2" t="inlineStr">
        <is>
          <t>2026-09-20T01:43:21.108Z</t>
        </is>
      </c>
    </row>
    <row r="364">
      <c r="A364" s="2" t="inlineStr">
        <is>
          <t>20520081233</t>
        </is>
      </c>
      <c r="B364" s="2" t="inlineStr">
        <is>
          <t>ORGANO_ADMINISTRACION</t>
        </is>
      </c>
      <c r="C364" s="2" t="inlineStr">
        <is>
          <t>2155605</t>
        </is>
      </c>
      <c r="D364" s="2" t="inlineStr">
        <is>
          <t>04411153</t>
        </is>
      </c>
      <c r="E364" s="2" t="inlineStr">
        <is>
          <t>ALICIA ALEJANDRINA ZUÑIGA DE COAYLA</t>
        </is>
      </c>
      <c r="F364" s="2" t="inlineStr">
        <is>
          <t>CONSEJO DIRECTIVO</t>
        </is>
      </c>
      <c r="G364" s="2" t="inlineStr">
        <is>
          <t>Fiscal</t>
        </is>
      </c>
      <c r="H364" s="2" t="inlineStr">
        <is>
          <t>2021-02-02</t>
        </is>
      </c>
      <c r="I364" s="2" t="inlineStr">
        <is>
          <t>2026-09-20T01:43:21.108Z</t>
        </is>
      </c>
    </row>
    <row r="365">
      <c r="A365" s="2" t="inlineStr">
        <is>
          <t>20520081233</t>
        </is>
      </c>
      <c r="B365" s="2" t="inlineStr">
        <is>
          <t>ORGANO_ADMINISTRACION</t>
        </is>
      </c>
      <c r="C365" s="2" t="inlineStr">
        <is>
          <t>2155606</t>
        </is>
      </c>
      <c r="D365" s="2" t="inlineStr">
        <is>
          <t>04417910</t>
        </is>
      </c>
      <c r="E365" s="2" t="inlineStr">
        <is>
          <t>RUÑETH KARINA LUIZ MURILLO</t>
        </is>
      </c>
      <c r="F365" s="2" t="inlineStr">
        <is>
          <t>CONSEJO DIRECTIVO</t>
        </is>
      </c>
      <c r="G365" s="2" t="inlineStr">
        <is>
          <t>Vocal</t>
        </is>
      </c>
      <c r="H365" s="2" t="inlineStr">
        <is>
          <t>2021-02-02</t>
        </is>
      </c>
      <c r="I365" s="2" t="inlineStr">
        <is>
          <t>2026-09-20T01:43:21.108Z</t>
        </is>
      </c>
    </row>
    <row r="366">
      <c r="A366" s="2" t="inlineStr">
        <is>
          <t>20520081233</t>
        </is>
      </c>
      <c r="B366" s="2" t="inlineStr">
        <is>
          <t>ORGANO_ADMINISTRACION</t>
        </is>
      </c>
      <c r="C366" s="2" t="inlineStr">
        <is>
          <t>2155607</t>
        </is>
      </c>
      <c r="D366" s="2" t="inlineStr">
        <is>
          <t>04421566</t>
        </is>
      </c>
      <c r="E366" s="2" t="inlineStr">
        <is>
          <t>ROSA ELENA PEÑALOZA PINTO ARIAS</t>
        </is>
      </c>
      <c r="F366" s="2" t="inlineStr">
        <is>
          <t>CONSEJO DIRECTIVO</t>
        </is>
      </c>
      <c r="G366" s="2" t="inlineStr">
        <is>
          <t>Vocal</t>
        </is>
      </c>
      <c r="H366" s="2" t="inlineStr">
        <is>
          <t>2021-02-02</t>
        </is>
      </c>
      <c r="I366" s="2" t="inlineStr">
        <is>
          <t>2026-09-20T01:43:21.108Z</t>
        </is>
      </c>
    </row>
    <row r="367">
      <c r="A367" s="2" t="inlineStr">
        <is>
          <t>20520081233</t>
        </is>
      </c>
      <c r="B367" s="2" t="inlineStr">
        <is>
          <t>ORGANO_ADMINISTRACION</t>
        </is>
      </c>
      <c r="C367" s="2" t="inlineStr">
        <is>
          <t>2155608</t>
        </is>
      </c>
      <c r="D367" s="2" t="inlineStr">
        <is>
          <t>25567151</t>
        </is>
      </c>
      <c r="E367" s="2" t="inlineStr">
        <is>
          <t>vilchez maquera sandra rita</t>
        </is>
      </c>
      <c r="F367" s="2" t="inlineStr">
        <is>
          <t>CONSEJO DIRECTIVO</t>
        </is>
      </c>
      <c r="G367" s="2" t="inlineStr">
        <is>
          <t>Presidente</t>
        </is>
      </c>
      <c r="H367" s="2" t="inlineStr">
        <is>
          <t>2021-02-02</t>
        </is>
      </c>
      <c r="I367" s="2" t="inlineStr">
        <is>
          <t>2026-09-20T01:43:21.108Z</t>
        </is>
      </c>
    </row>
    <row r="368">
      <c r="A368" s="2" t="inlineStr">
        <is>
          <t>20520081233</t>
        </is>
      </c>
      <c r="B368" s="2" t="inlineStr">
        <is>
          <t>REPRESENTANTE</t>
        </is>
      </c>
      <c r="C368" s="2" t="inlineStr">
        <is>
          <t>2499855</t>
        </is>
      </c>
      <c r="D368" s="2" t="inlineStr">
        <is>
          <t>25567151</t>
        </is>
      </c>
      <c r="E368" s="2" t="inlineStr">
        <is>
          <t>VILCHEZ MAQUERA SANDRA RITA</t>
        </is>
      </c>
      <c r="F368" s="2" t="n"/>
      <c r="G368" s="2" t="n"/>
      <c r="H368" s="2" t="inlineStr">
        <is>
          <t>2021-02-02</t>
        </is>
      </c>
      <c r="I368" s="2" t="inlineStr">
        <is>
          <t>2026-09-20T01:43:21.108Z</t>
        </is>
      </c>
    </row>
    <row r="369">
      <c r="A369" s="2" t="inlineStr">
        <is>
          <t>20525839690</t>
        </is>
      </c>
      <c r="B369" s="2" t="inlineStr">
        <is>
          <t>ORGANO_ADMINISTRACION</t>
        </is>
      </c>
      <c r="C369" s="2" t="inlineStr">
        <is>
          <t>430035</t>
        </is>
      </c>
      <c r="D369" s="2" t="inlineStr">
        <is>
          <t>03334240</t>
        </is>
      </c>
      <c r="E369" s="2" t="inlineStr">
        <is>
          <t>jorge javier montero merino</t>
        </is>
      </c>
      <c r="F369" s="2" t="inlineStr">
        <is>
          <t>CONSEJO DIRECTIVO</t>
        </is>
      </c>
      <c r="G369" s="2" t="inlineStr">
        <is>
          <t>Presidente</t>
        </is>
      </c>
      <c r="H369" s="2" t="inlineStr">
        <is>
          <t>2008-10-22</t>
        </is>
      </c>
      <c r="I369" s="2" t="inlineStr">
        <is>
          <t>2026-09-20T01:43:21.108Z</t>
        </is>
      </c>
    </row>
    <row r="370">
      <c r="A370" s="2" t="inlineStr">
        <is>
          <t>20525839690</t>
        </is>
      </c>
      <c r="B370" s="2" t="inlineStr">
        <is>
          <t>REPRESENTANTE</t>
        </is>
      </c>
      <c r="C370" s="2" t="inlineStr">
        <is>
          <t>1016624</t>
        </is>
      </c>
      <c r="D370" s="2" t="inlineStr">
        <is>
          <t>03334240</t>
        </is>
      </c>
      <c r="E370" s="2" t="inlineStr">
        <is>
          <t>JORGE JAVIER MONTERO MERINO</t>
        </is>
      </c>
      <c r="F370" s="2" t="n"/>
      <c r="G370" s="2" t="n"/>
      <c r="H370" s="2" t="inlineStr">
        <is>
          <t>2008-10-22</t>
        </is>
      </c>
      <c r="I370" s="2" t="inlineStr">
        <is>
          <t>2026-09-20T01:43:21.108Z</t>
        </is>
      </c>
    </row>
    <row r="371">
      <c r="A371" s="2" t="inlineStr">
        <is>
          <t>20526179367</t>
        </is>
      </c>
      <c r="B371" s="2" t="inlineStr">
        <is>
          <t>ORGANO_ADMINISTRACION</t>
        </is>
      </c>
      <c r="C371" s="2" t="inlineStr">
        <is>
          <t>1824326</t>
        </is>
      </c>
      <c r="D371" s="2" t="inlineStr">
        <is>
          <t>10496964</t>
        </is>
      </c>
      <c r="E371" s="2" t="inlineStr">
        <is>
          <t>GARAY MOLERO gabriel</t>
        </is>
      </c>
      <c r="F371" s="2" t="inlineStr">
        <is>
          <t>CONSEJO DE ADMINISTRACION</t>
        </is>
      </c>
      <c r="G371" s="2" t="inlineStr">
        <is>
          <t>Presidente</t>
        </is>
      </c>
      <c r="H371" s="2" t="inlineStr">
        <is>
          <t>2019-05-08</t>
        </is>
      </c>
      <c r="I371" s="2" t="inlineStr">
        <is>
          <t>2026-09-20T01:43:21.108Z</t>
        </is>
      </c>
    </row>
    <row r="372">
      <c r="A372" s="2" t="inlineStr">
        <is>
          <t>20526179367</t>
        </is>
      </c>
      <c r="B372" s="2" t="inlineStr">
        <is>
          <t>ORGANO_ADMINISTRACION</t>
        </is>
      </c>
      <c r="C372" s="2" t="inlineStr">
        <is>
          <t>1824327</t>
        </is>
      </c>
      <c r="D372" s="2" t="inlineStr">
        <is>
          <t>03334240</t>
        </is>
      </c>
      <c r="E372" s="2" t="inlineStr">
        <is>
          <t>MONTERO MERINO JORGE JAVIER</t>
        </is>
      </c>
      <c r="F372" s="2" t="inlineStr">
        <is>
          <t>CONSEJO DE ADMINISTRACION</t>
        </is>
      </c>
      <c r="G372" s="2" t="inlineStr">
        <is>
          <t>Secretario</t>
        </is>
      </c>
      <c r="H372" s="2" t="inlineStr">
        <is>
          <t>2019-05-08</t>
        </is>
      </c>
      <c r="I372" s="2" t="inlineStr">
        <is>
          <t>2026-09-20T01:43:21.108Z</t>
        </is>
      </c>
    </row>
    <row r="373">
      <c r="A373" s="2" t="inlineStr">
        <is>
          <t>20526179367</t>
        </is>
      </c>
      <c r="B373" s="2" t="inlineStr">
        <is>
          <t>ORGANO_ADMINISTRACION</t>
        </is>
      </c>
      <c r="C373" s="2" t="inlineStr">
        <is>
          <t>1824328</t>
        </is>
      </c>
      <c r="D373" s="2" t="inlineStr">
        <is>
          <t>03370685</t>
        </is>
      </c>
      <c r="E373" s="2" t="inlineStr">
        <is>
          <t>CARRASCO SILVA JUAN JOSÉ</t>
        </is>
      </c>
      <c r="F373" s="2" t="inlineStr">
        <is>
          <t>CONSEJO DE ADMINISTRACION</t>
        </is>
      </c>
      <c r="G373" s="2" t="inlineStr">
        <is>
          <t>Vice Presidente</t>
        </is>
      </c>
      <c r="H373" s="2" t="inlineStr">
        <is>
          <t>2019-05-08</t>
        </is>
      </c>
      <c r="I373" s="2" t="inlineStr">
        <is>
          <t>2026-09-20T01:43:21.108Z</t>
        </is>
      </c>
    </row>
    <row r="374">
      <c r="A374" s="2" t="inlineStr">
        <is>
          <t>20526179367</t>
        </is>
      </c>
      <c r="B374" s="2" t="inlineStr">
        <is>
          <t>ORGANO_ADMINISTRACION</t>
        </is>
      </c>
      <c r="C374" s="2" t="inlineStr">
        <is>
          <t>1824329</t>
        </is>
      </c>
      <c r="D374" s="2" t="inlineStr">
        <is>
          <t>41832438</t>
        </is>
      </c>
      <c r="E374" s="2" t="inlineStr">
        <is>
          <t>BARRANZUELA CHEVEZ LUIS ARMANDO</t>
        </is>
      </c>
      <c r="F374" s="2" t="inlineStr">
        <is>
          <t>CONSEJO DE ADMINISTRACION</t>
        </is>
      </c>
      <c r="G374" s="2" t="inlineStr">
        <is>
          <t>Vocal</t>
        </is>
      </c>
      <c r="H374" s="2" t="inlineStr">
        <is>
          <t>2019-05-08</t>
        </is>
      </c>
      <c r="I374" s="2" t="inlineStr">
        <is>
          <t>2026-09-20T01:43:21.108Z</t>
        </is>
      </c>
    </row>
    <row r="375">
      <c r="A375" s="2" t="inlineStr">
        <is>
          <t>20526179367</t>
        </is>
      </c>
      <c r="B375" s="2" t="inlineStr">
        <is>
          <t>ORGANO_ADMINISTRACION</t>
        </is>
      </c>
      <c r="C375" s="2" t="inlineStr">
        <is>
          <t>1824330</t>
        </is>
      </c>
      <c r="D375" s="2" t="inlineStr">
        <is>
          <t>44609029</t>
        </is>
      </c>
      <c r="E375" s="2" t="inlineStr">
        <is>
          <t>CORDOVA LOPEZ CESAR AUGUSTO</t>
        </is>
      </c>
      <c r="F375" s="2" t="inlineStr">
        <is>
          <t>CONSEJO DE ADMINISTRACION</t>
        </is>
      </c>
      <c r="G375" s="2" t="inlineStr">
        <is>
          <t>Vocal</t>
        </is>
      </c>
      <c r="H375" s="2" t="inlineStr">
        <is>
          <t>2019-05-08</t>
        </is>
      </c>
      <c r="I375" s="2" t="inlineStr">
        <is>
          <t>2026-09-20T01:43:21.108Z</t>
        </is>
      </c>
    </row>
    <row r="376">
      <c r="A376" s="2" t="inlineStr">
        <is>
          <t>20526179367</t>
        </is>
      </c>
      <c r="B376" s="2" t="inlineStr">
        <is>
          <t>ORGANO_ADMINISTRACION</t>
        </is>
      </c>
      <c r="C376" s="2" t="inlineStr">
        <is>
          <t>1824331</t>
        </is>
      </c>
      <c r="D376" s="2" t="inlineStr">
        <is>
          <t>03383857</t>
        </is>
      </c>
      <c r="E376" s="2" t="inlineStr">
        <is>
          <t>MÓNICA ROXILA PRIETO SANCHEZ</t>
        </is>
      </c>
      <c r="F376" s="2" t="inlineStr">
        <is>
          <t>CONSEJO DE ADMINISTRACION</t>
        </is>
      </c>
      <c r="G376" s="2" t="inlineStr">
        <is>
          <t>Vocal</t>
        </is>
      </c>
      <c r="H376" s="2" t="inlineStr">
        <is>
          <t>2019-05-08</t>
        </is>
      </c>
      <c r="I376" s="2" t="inlineStr">
        <is>
          <t>2026-09-20T01:43:21.108Z</t>
        </is>
      </c>
    </row>
    <row r="377">
      <c r="A377" s="2" t="inlineStr">
        <is>
          <t>20526179367</t>
        </is>
      </c>
      <c r="B377" s="2" t="inlineStr">
        <is>
          <t>REPRESENTANTE</t>
        </is>
      </c>
      <c r="C377" s="2" t="inlineStr">
        <is>
          <t>2205807</t>
        </is>
      </c>
      <c r="D377" s="2" t="inlineStr">
        <is>
          <t>03381411</t>
        </is>
      </c>
      <c r="E377" s="2" t="inlineStr">
        <is>
          <t>RIJALBA AREVALO ALEX</t>
        </is>
      </c>
      <c r="F377" s="2" t="n"/>
      <c r="G377" s="2" t="n"/>
      <c r="H377" s="2" t="inlineStr">
        <is>
          <t>2018-07-30</t>
        </is>
      </c>
      <c r="I377" s="2" t="inlineStr">
        <is>
          <t>2026-09-20T01:43:21.108Z</t>
        </is>
      </c>
    </row>
    <row r="378">
      <c r="A378" s="2" t="inlineStr">
        <is>
          <t>20526888686</t>
        </is>
      </c>
      <c r="B378" s="2" t="inlineStr">
        <is>
          <t>ORGANO_ADMINISTRACION</t>
        </is>
      </c>
      <c r="C378" s="2" t="inlineStr">
        <is>
          <t>1231515</t>
        </is>
      </c>
      <c r="D378" s="2" t="inlineStr">
        <is>
          <t>31485319</t>
        </is>
      </c>
      <c r="E378" s="2" t="inlineStr">
        <is>
          <t>CARDENAS QUISPE MAURO SEBASTIAN</t>
        </is>
      </c>
      <c r="F378" s="2" t="inlineStr">
        <is>
          <t>JUNTA DIRECTIVA / DIRECTIVA COMUNA</t>
        </is>
      </c>
      <c r="G378" s="2" t="inlineStr">
        <is>
          <t>Vice Presidente</t>
        </is>
      </c>
      <c r="H378" s="2" t="inlineStr">
        <is>
          <t>2015-06-11</t>
        </is>
      </c>
      <c r="I378" s="2" t="inlineStr">
        <is>
          <t>2026-09-20T01:43:21.108Z</t>
        </is>
      </c>
    </row>
    <row r="379">
      <c r="A379" s="2" t="inlineStr">
        <is>
          <t>20526888686</t>
        </is>
      </c>
      <c r="B379" s="2" t="inlineStr">
        <is>
          <t>ORGANO_ADMINISTRACION</t>
        </is>
      </c>
      <c r="C379" s="2" t="inlineStr">
        <is>
          <t>1231516</t>
        </is>
      </c>
      <c r="D379" s="2" t="inlineStr">
        <is>
          <t>80354938</t>
        </is>
      </c>
      <c r="E379" s="2" t="inlineStr">
        <is>
          <t>NAVARRO ROJAS EUGENIO</t>
        </is>
      </c>
      <c r="F379" s="2" t="inlineStr">
        <is>
          <t>JUNTA DIRECTIVA / DIRECTIVA COMUNA</t>
        </is>
      </c>
      <c r="G379" s="2" t="inlineStr">
        <is>
          <t>Secretario</t>
        </is>
      </c>
      <c r="H379" s="2" t="inlineStr">
        <is>
          <t>2015-06-11</t>
        </is>
      </c>
      <c r="I379" s="2" t="inlineStr">
        <is>
          <t>2026-09-20T01:43:21.108Z</t>
        </is>
      </c>
    </row>
    <row r="380">
      <c r="A380" s="2" t="inlineStr">
        <is>
          <t>20526888686</t>
        </is>
      </c>
      <c r="B380" s="2" t="inlineStr">
        <is>
          <t>ORGANO_ADMINISTRACION</t>
        </is>
      </c>
      <c r="C380" s="2" t="inlineStr">
        <is>
          <t>1231517</t>
        </is>
      </c>
      <c r="D380" s="2" t="inlineStr">
        <is>
          <t>31485388</t>
        </is>
      </c>
      <c r="E380" s="2" t="inlineStr">
        <is>
          <t>PAMPAS CHUMGUI  LUIS</t>
        </is>
      </c>
      <c r="F380" s="2" t="inlineStr">
        <is>
          <t>JUNTA DIRECTIVA / DIRECTIVA COMUNA</t>
        </is>
      </c>
      <c r="G380" s="2" t="inlineStr">
        <is>
          <t>Tesorero</t>
        </is>
      </c>
      <c r="H380" s="2" t="inlineStr">
        <is>
          <t>2015-06-11</t>
        </is>
      </c>
      <c r="I380" s="2" t="inlineStr">
        <is>
          <t>2026-09-20T01:43:21.108Z</t>
        </is>
      </c>
    </row>
    <row r="381">
      <c r="A381" s="2" t="inlineStr">
        <is>
          <t>20526888686</t>
        </is>
      </c>
      <c r="B381" s="2" t="inlineStr">
        <is>
          <t>ORGANO_ADMINISTRACION</t>
        </is>
      </c>
      <c r="C381" s="2" t="inlineStr">
        <is>
          <t>1231518</t>
        </is>
      </c>
      <c r="D381" s="2" t="inlineStr">
        <is>
          <t>40846305</t>
        </is>
      </c>
      <c r="E381" s="2" t="inlineStr">
        <is>
          <t>QUISPE RAMOS FIDEL</t>
        </is>
      </c>
      <c r="F381" s="2" t="inlineStr">
        <is>
          <t>JUNTA DIRECTIVA / DIRECTIVA COMUNA</t>
        </is>
      </c>
      <c r="G381" s="2" t="inlineStr">
        <is>
          <t>Presidente</t>
        </is>
      </c>
      <c r="H381" s="2" t="inlineStr">
        <is>
          <t>2015-06-11</t>
        </is>
      </c>
      <c r="I381" s="2" t="inlineStr">
        <is>
          <t>2026-09-20T01:43:21.108Z</t>
        </is>
      </c>
    </row>
    <row r="382">
      <c r="A382" s="2" t="inlineStr">
        <is>
          <t>20526888686</t>
        </is>
      </c>
      <c r="B382" s="2" t="inlineStr">
        <is>
          <t>ORGANO_ADMINISTRACION</t>
        </is>
      </c>
      <c r="C382" s="2" t="inlineStr">
        <is>
          <t>1231519</t>
        </is>
      </c>
      <c r="D382" s="2" t="inlineStr">
        <is>
          <t>10156574</t>
        </is>
      </c>
      <c r="E382" s="2" t="inlineStr">
        <is>
          <t>HUAMAN ALFARO HECTOR MANUEL</t>
        </is>
      </c>
      <c r="F382" s="2" t="inlineStr">
        <is>
          <t>JUNTA DIRECTIVA / DIRECTIVA COMUNA</t>
        </is>
      </c>
      <c r="G382" s="2" t="inlineStr">
        <is>
          <t>Otros</t>
        </is>
      </c>
      <c r="H382" s="2" t="inlineStr">
        <is>
          <t>2015-06-11</t>
        </is>
      </c>
      <c r="I382" s="2" t="inlineStr">
        <is>
          <t>2026-09-20T01:43:21.108Z</t>
        </is>
      </c>
    </row>
    <row r="383">
      <c r="A383" s="2" t="inlineStr">
        <is>
          <t>20526888686</t>
        </is>
      </c>
      <c r="B383" s="2" t="inlineStr">
        <is>
          <t>REPRESENTANTE</t>
        </is>
      </c>
      <c r="C383" s="2" t="inlineStr">
        <is>
          <t>1709514</t>
        </is>
      </c>
      <c r="D383" s="2" t="inlineStr">
        <is>
          <t>40846305</t>
        </is>
      </c>
      <c r="E383" s="2" t="inlineStr">
        <is>
          <t>QUISPE RAMOS FIDEL</t>
        </is>
      </c>
      <c r="F383" s="2" t="n"/>
      <c r="G383" s="2" t="n"/>
      <c r="H383" s="2" t="inlineStr">
        <is>
          <t>2015-06-11</t>
        </is>
      </c>
      <c r="I383" s="2" t="inlineStr">
        <is>
          <t>2026-09-20T01:43:21.108Z</t>
        </is>
      </c>
    </row>
    <row r="384">
      <c r="A384" s="2" t="inlineStr">
        <is>
          <t>20527492638</t>
        </is>
      </c>
      <c r="B384" s="2" t="inlineStr">
        <is>
          <t>ORGANO_ADMINISTRACION</t>
        </is>
      </c>
      <c r="C384" s="2" t="inlineStr">
        <is>
          <t>1463971</t>
        </is>
      </c>
      <c r="D384" s="2" t="inlineStr">
        <is>
          <t>48852223</t>
        </is>
      </c>
      <c r="E384" s="2" t="inlineStr">
        <is>
          <t>KAPATAZ RODRIGUEZ Samuel</t>
        </is>
      </c>
      <c r="F384" s="2" t="inlineStr">
        <is>
          <t>JUNTA DIRECTIVA / DIRECTIVA COMUNA</t>
        </is>
      </c>
      <c r="G384" s="2" t="inlineStr">
        <is>
          <t>Otros</t>
        </is>
      </c>
      <c r="H384" s="2" t="inlineStr">
        <is>
          <t>2015-11-15</t>
        </is>
      </c>
      <c r="I384" s="2" t="inlineStr">
        <is>
          <t>2026-09-20T01:43:21.108Z</t>
        </is>
      </c>
    </row>
    <row r="385">
      <c r="A385" s="2" t="inlineStr">
        <is>
          <t>20527492638</t>
        </is>
      </c>
      <c r="B385" s="2" t="inlineStr">
        <is>
          <t>ORGANO_ADMINISTRACION</t>
        </is>
      </c>
      <c r="C385" s="2" t="inlineStr">
        <is>
          <t>1463972</t>
        </is>
      </c>
      <c r="D385" s="2" t="inlineStr">
        <is>
          <t>23970156</t>
        </is>
      </c>
      <c r="E385" s="2" t="inlineStr">
        <is>
          <t>AUGUSTO MAVITE Mateo</t>
        </is>
      </c>
      <c r="F385" s="2" t="inlineStr">
        <is>
          <t>JUNTA DIRECTIVA / DIRECTIVA COMUNA</t>
        </is>
      </c>
      <c r="G385" s="2" t="inlineStr">
        <is>
          <t>Presidente</t>
        </is>
      </c>
      <c r="H385" s="2" t="inlineStr">
        <is>
          <t>2015-11-15</t>
        </is>
      </c>
      <c r="I385" s="2" t="inlineStr">
        <is>
          <t>2026-09-20T01:43:21.108Z</t>
        </is>
      </c>
    </row>
    <row r="386">
      <c r="A386" s="2" t="inlineStr">
        <is>
          <t>20527492638</t>
        </is>
      </c>
      <c r="B386" s="2" t="inlineStr">
        <is>
          <t>ORGANO_ADMINISTRACION</t>
        </is>
      </c>
      <c r="C386" s="2" t="inlineStr">
        <is>
          <t>1463973</t>
        </is>
      </c>
      <c r="D386" s="2" t="inlineStr">
        <is>
          <t>04961128</t>
        </is>
      </c>
      <c r="E386" s="2" t="inlineStr">
        <is>
          <t>RIOS RIVERA David</t>
        </is>
      </c>
      <c r="F386" s="2" t="inlineStr">
        <is>
          <t>JUNTA DIRECTIVA / DIRECTIVA COMUNA</t>
        </is>
      </c>
      <c r="G386" s="2" t="inlineStr">
        <is>
          <t>Vice Presidente</t>
        </is>
      </c>
      <c r="H386" s="2" t="inlineStr">
        <is>
          <t>2015-11-15</t>
        </is>
      </c>
      <c r="I386" s="2" t="inlineStr">
        <is>
          <t>2026-09-20T01:43:21.108Z</t>
        </is>
      </c>
    </row>
    <row r="387">
      <c r="A387" s="2" t="inlineStr">
        <is>
          <t>20527492638</t>
        </is>
      </c>
      <c r="B387" s="2" t="inlineStr">
        <is>
          <t>ORGANO_ADMINISTRACION</t>
        </is>
      </c>
      <c r="C387" s="2" t="inlineStr">
        <is>
          <t>1463974</t>
        </is>
      </c>
      <c r="D387" s="2" t="inlineStr">
        <is>
          <t>43893424</t>
        </is>
      </c>
      <c r="E387" s="2" t="inlineStr">
        <is>
          <t>RIVERA ITALIANO Romelia</t>
        </is>
      </c>
      <c r="F387" s="2" t="inlineStr">
        <is>
          <t>JUNTA DIRECTIVA / DIRECTIVA COMUNA</t>
        </is>
      </c>
      <c r="G387" s="2" t="inlineStr">
        <is>
          <t>Secretario</t>
        </is>
      </c>
      <c r="H387" s="2" t="inlineStr">
        <is>
          <t>2015-11-15</t>
        </is>
      </c>
      <c r="I387" s="2" t="inlineStr">
        <is>
          <t>2026-09-20T01:43:21.108Z</t>
        </is>
      </c>
    </row>
    <row r="388">
      <c r="A388" s="2" t="inlineStr">
        <is>
          <t>20527492638</t>
        </is>
      </c>
      <c r="B388" s="2" t="inlineStr">
        <is>
          <t>ORGANO_ADMINISTRACION</t>
        </is>
      </c>
      <c r="C388" s="2" t="inlineStr">
        <is>
          <t>1463975</t>
        </is>
      </c>
      <c r="D388" s="2" t="inlineStr">
        <is>
          <t>74027867</t>
        </is>
      </c>
      <c r="E388" s="2" t="inlineStr">
        <is>
          <t>ARAOZ KAPATAZ Juliana</t>
        </is>
      </c>
      <c r="F388" s="2" t="inlineStr">
        <is>
          <t>JUNTA DIRECTIVA / DIRECTIVA COMUNA</t>
        </is>
      </c>
      <c r="G388" s="2" t="inlineStr">
        <is>
          <t>Tesorero</t>
        </is>
      </c>
      <c r="H388" s="2" t="inlineStr">
        <is>
          <t>2015-11-15</t>
        </is>
      </c>
      <c r="I388" s="2" t="inlineStr">
        <is>
          <t>2026-09-20T01:43:21.108Z</t>
        </is>
      </c>
    </row>
    <row r="389">
      <c r="A389" s="2" t="inlineStr">
        <is>
          <t>20527492638</t>
        </is>
      </c>
      <c r="B389" s="2" t="inlineStr">
        <is>
          <t>ORGANO_ADMINISTRACION</t>
        </is>
      </c>
      <c r="C389" s="2" t="inlineStr">
        <is>
          <t>1463976</t>
        </is>
      </c>
      <c r="D389" s="2" t="inlineStr">
        <is>
          <t>48851647</t>
        </is>
      </c>
      <c r="E389" s="2" t="inlineStr">
        <is>
          <t>CARRION CHIQUETI Angel</t>
        </is>
      </c>
      <c r="F389" s="2" t="inlineStr">
        <is>
          <t>JUNTA DIRECTIVA / DIRECTIVA COMUNA</t>
        </is>
      </c>
      <c r="G389" s="2" t="inlineStr">
        <is>
          <t>Vocal</t>
        </is>
      </c>
      <c r="H389" s="2" t="inlineStr">
        <is>
          <t>2015-11-15</t>
        </is>
      </c>
      <c r="I389" s="2" t="inlineStr">
        <is>
          <t>2026-09-20T01:43:21.108Z</t>
        </is>
      </c>
    </row>
    <row r="390">
      <c r="A390" s="2" t="inlineStr">
        <is>
          <t>20527492638</t>
        </is>
      </c>
      <c r="B390" s="2" t="inlineStr">
        <is>
          <t>ORGANO_ADMINISTRACION</t>
        </is>
      </c>
      <c r="C390" s="2" t="inlineStr">
        <is>
          <t>1463977</t>
        </is>
      </c>
      <c r="D390" s="2" t="inlineStr">
        <is>
          <t>23970936</t>
        </is>
      </c>
      <c r="E390" s="2" t="inlineStr">
        <is>
          <t>PEREZ DIAZ GREGORIO</t>
        </is>
      </c>
      <c r="F390" s="2" t="inlineStr">
        <is>
          <t>COMITES ESPECIALIZADOS POR ACTIVIDAD Y ANEXO, SEGUN SEA EL CASO</t>
        </is>
      </c>
      <c r="G390" s="2" t="inlineStr">
        <is>
          <t>Otros</t>
        </is>
      </c>
      <c r="H390" s="2" t="inlineStr">
        <is>
          <t>2015-11-15</t>
        </is>
      </c>
      <c r="I390" s="2" t="inlineStr">
        <is>
          <t>2026-09-20T01:43:21.108Z</t>
        </is>
      </c>
    </row>
    <row r="391">
      <c r="A391" s="2" t="inlineStr">
        <is>
          <t>20527492638</t>
        </is>
      </c>
      <c r="B391" s="2" t="inlineStr">
        <is>
          <t>REPRESENTANTE</t>
        </is>
      </c>
      <c r="C391" s="2" t="inlineStr">
        <is>
          <t>1898451</t>
        </is>
      </c>
      <c r="D391" s="2" t="inlineStr">
        <is>
          <t>23970156</t>
        </is>
      </c>
      <c r="E391" s="2" t="inlineStr">
        <is>
          <t>AUGUSTO MAVITE MATEO</t>
        </is>
      </c>
      <c r="F391" s="2" t="n"/>
      <c r="G391" s="2" t="n"/>
      <c r="H391" s="2" t="inlineStr">
        <is>
          <t>2015-11-15</t>
        </is>
      </c>
      <c r="I391" s="2" t="inlineStr">
        <is>
          <t>2026-09-20T01:43:21.108Z</t>
        </is>
      </c>
    </row>
    <row r="392">
      <c r="A392" s="2" t="inlineStr">
        <is>
          <t>20527622434</t>
        </is>
      </c>
      <c r="B392" s="2" t="inlineStr">
        <is>
          <t>ORGANO_ADMINISTRACION</t>
        </is>
      </c>
      <c r="C392" s="2" t="inlineStr">
        <is>
          <t>1426287</t>
        </is>
      </c>
      <c r="D392" s="2" t="inlineStr">
        <is>
          <t>24291964</t>
        </is>
      </c>
      <c r="E392" s="2" t="inlineStr">
        <is>
          <t>FARFAN ZEVALLOS TOMAS DIOGENES</t>
        </is>
      </c>
      <c r="F392" s="2" t="inlineStr">
        <is>
          <t>CONSEJO DIRECTIVO</t>
        </is>
      </c>
      <c r="G392" s="2" t="inlineStr">
        <is>
          <t>Presidente</t>
        </is>
      </c>
      <c r="H392" s="2" t="inlineStr">
        <is>
          <t>2018-01-25</t>
        </is>
      </c>
      <c r="I392" s="2" t="inlineStr">
        <is>
          <t>2026-09-20T01:43:21.108Z</t>
        </is>
      </c>
    </row>
    <row r="393">
      <c r="A393" s="2" t="inlineStr">
        <is>
          <t>20527622434</t>
        </is>
      </c>
      <c r="B393" s="2" t="inlineStr">
        <is>
          <t>ORGANO_ADMINISTRACION</t>
        </is>
      </c>
      <c r="C393" s="2" t="inlineStr">
        <is>
          <t>1426289</t>
        </is>
      </c>
      <c r="D393" s="2" t="inlineStr">
        <is>
          <t>40198264</t>
        </is>
      </c>
      <c r="E393" s="2" t="inlineStr">
        <is>
          <t>QUISPE CCANTO PAULINA</t>
        </is>
      </c>
      <c r="F393" s="2" t="inlineStr">
        <is>
          <t>CONSEJO DIRECTIVO</t>
        </is>
      </c>
      <c r="G393" s="2" t="inlineStr">
        <is>
          <t>Vice Presidente</t>
        </is>
      </c>
      <c r="H393" s="2" t="inlineStr">
        <is>
          <t>2018-01-25</t>
        </is>
      </c>
      <c r="I393" s="2" t="inlineStr">
        <is>
          <t>2026-09-20T01:43:21.108Z</t>
        </is>
      </c>
    </row>
    <row r="394">
      <c r="A394" s="2" t="inlineStr">
        <is>
          <t>20527622434</t>
        </is>
      </c>
      <c r="B394" s="2" t="inlineStr">
        <is>
          <t>ORGANO_ADMINISTRACION</t>
        </is>
      </c>
      <c r="C394" s="2" t="inlineStr">
        <is>
          <t>1426291</t>
        </is>
      </c>
      <c r="D394" s="2" t="inlineStr">
        <is>
          <t>46587279</t>
        </is>
      </c>
      <c r="E394" s="2" t="inlineStr">
        <is>
          <t>MIRANO CUADROS TIBURCIA</t>
        </is>
      </c>
      <c r="F394" s="2" t="inlineStr">
        <is>
          <t>CONSEJO DIRECTIVO</t>
        </is>
      </c>
      <c r="G394" s="2" t="inlineStr">
        <is>
          <t>Secretario</t>
        </is>
      </c>
      <c r="H394" s="2" t="inlineStr">
        <is>
          <t>2018-01-25</t>
        </is>
      </c>
      <c r="I394" s="2" t="inlineStr">
        <is>
          <t>2026-09-20T01:43:21.108Z</t>
        </is>
      </c>
    </row>
    <row r="395">
      <c r="A395" s="2" t="inlineStr">
        <is>
          <t>20527622434</t>
        </is>
      </c>
      <c r="B395" s="2" t="inlineStr">
        <is>
          <t>ORGANO_ADMINISTRACION</t>
        </is>
      </c>
      <c r="C395" s="2" t="inlineStr">
        <is>
          <t>1426293</t>
        </is>
      </c>
      <c r="D395" s="2" t="inlineStr">
        <is>
          <t>40195761</t>
        </is>
      </c>
      <c r="E395" s="2" t="inlineStr">
        <is>
          <t>SUTTA OBLITAS ELENA</t>
        </is>
      </c>
      <c r="F395" s="2" t="inlineStr">
        <is>
          <t>CONSEJO DIRECTIVO</t>
        </is>
      </c>
      <c r="G395" s="2" t="inlineStr">
        <is>
          <t>Tesorero</t>
        </is>
      </c>
      <c r="H395" s="2" t="inlineStr">
        <is>
          <t>2018-01-25</t>
        </is>
      </c>
      <c r="I395" s="2" t="inlineStr">
        <is>
          <t>2026-09-20T01:43:21.108Z</t>
        </is>
      </c>
    </row>
    <row r="396">
      <c r="A396" s="2" t="inlineStr">
        <is>
          <t>20527622434</t>
        </is>
      </c>
      <c r="B396" s="2" t="inlineStr">
        <is>
          <t>ORGANO_ADMINISTRACION</t>
        </is>
      </c>
      <c r="C396" s="2" t="inlineStr">
        <is>
          <t>1426295</t>
        </is>
      </c>
      <c r="D396" s="2" t="inlineStr">
        <is>
          <t>24291451</t>
        </is>
      </c>
      <c r="E396" s="2" t="inlineStr">
        <is>
          <t>CCAHUAYA MAMANI JUANA</t>
        </is>
      </c>
      <c r="F396" s="2" t="inlineStr">
        <is>
          <t>CONSEJO DIRECTIVO</t>
        </is>
      </c>
      <c r="G396" s="2" t="inlineStr">
        <is>
          <t>Fiscal</t>
        </is>
      </c>
      <c r="H396" s="2" t="inlineStr">
        <is>
          <t>2018-01-25</t>
        </is>
      </c>
      <c r="I396" s="2" t="inlineStr">
        <is>
          <t>2026-09-20T01:43:21.108Z</t>
        </is>
      </c>
    </row>
    <row r="397">
      <c r="A397" s="2" t="inlineStr">
        <is>
          <t>20527622434</t>
        </is>
      </c>
      <c r="B397" s="2" t="inlineStr">
        <is>
          <t>REPRESENTANTE</t>
        </is>
      </c>
      <c r="C397" s="2" t="inlineStr">
        <is>
          <t>1867165</t>
        </is>
      </c>
      <c r="D397" s="2" t="inlineStr">
        <is>
          <t>24291964</t>
        </is>
      </c>
      <c r="E397" s="2" t="inlineStr">
        <is>
          <t>FARFAN ZEVALLOS TOMAS DIOGENES</t>
        </is>
      </c>
      <c r="F397" s="2" t="n"/>
      <c r="G397" s="2" t="n"/>
      <c r="H397" s="2" t="n"/>
      <c r="I397" s="2" t="inlineStr">
        <is>
          <t>2026-09-20T01:43:21.108Z</t>
        </is>
      </c>
    </row>
    <row r="398">
      <c r="A398" s="2" t="inlineStr">
        <is>
          <t>20528270434</t>
        </is>
      </c>
      <c r="B398" s="2" t="inlineStr">
        <is>
          <t>REPRESENTANTE</t>
        </is>
      </c>
      <c r="C398" s="2" t="inlineStr">
        <is>
          <t>290302</t>
        </is>
      </c>
      <c r="D398" s="2" t="inlineStr">
        <is>
          <t>05355649</t>
        </is>
      </c>
      <c r="E398" s="2" t="inlineStr">
        <is>
          <t>ATAC PAREDES CESAR ROSENDO</t>
        </is>
      </c>
      <c r="F398" s="2" t="n"/>
      <c r="G398" s="2" t="n"/>
      <c r="H398" s="2" t="n"/>
      <c r="I398" s="2" t="inlineStr">
        <is>
          <t>2026-09-20T01:43:21.108Z</t>
        </is>
      </c>
    </row>
    <row r="399">
      <c r="A399" s="2" t="inlineStr">
        <is>
          <t>20528270434</t>
        </is>
      </c>
      <c r="B399" s="2" t="inlineStr">
        <is>
          <t>SOCIO</t>
        </is>
      </c>
      <c r="C399" s="2" t="inlineStr">
        <is>
          <t>672090</t>
        </is>
      </c>
      <c r="D399" s="2" t="inlineStr">
        <is>
          <t>05355649</t>
        </is>
      </c>
      <c r="E399" s="2" t="inlineStr">
        <is>
          <t>ATAC PAREDES CESAR ROSENDO</t>
        </is>
      </c>
      <c r="F399" s="2" t="n"/>
      <c r="G399" s="2" t="n"/>
      <c r="H399" s="2" t="n"/>
      <c r="I399" s="2" t="inlineStr">
        <is>
          <t>2026-09-20T01:43:21.108Z</t>
        </is>
      </c>
    </row>
    <row r="400">
      <c r="A400" s="2" t="inlineStr">
        <is>
          <t>20529095971</t>
        </is>
      </c>
      <c r="B400" s="2" t="inlineStr">
        <is>
          <t>ORGANO_ADMINISTRACION</t>
        </is>
      </c>
      <c r="C400" s="2" t="inlineStr">
        <is>
          <t>1026792</t>
        </is>
      </c>
      <c r="D400" s="2" t="inlineStr">
        <is>
          <t>43598116</t>
        </is>
      </c>
      <c r="E400" s="2" t="inlineStr">
        <is>
          <t>istay trujillo judith</t>
        </is>
      </c>
      <c r="F400" s="2" t="inlineStr">
        <is>
          <t>CONSEJO DIRECTIVO</t>
        </is>
      </c>
      <c r="G400" s="2" t="inlineStr">
        <is>
          <t>Tesorero</t>
        </is>
      </c>
      <c r="H400" s="2" t="inlineStr">
        <is>
          <t>2015-09-22</t>
        </is>
      </c>
      <c r="I400" s="2" t="inlineStr">
        <is>
          <t>2026-09-20T01:43:21.108Z</t>
        </is>
      </c>
    </row>
    <row r="401">
      <c r="A401" s="2" t="inlineStr">
        <is>
          <t>20529095971</t>
        </is>
      </c>
      <c r="B401" s="2" t="inlineStr">
        <is>
          <t>ORGANO_ADMINISTRACION</t>
        </is>
      </c>
      <c r="C401" s="2" t="inlineStr">
        <is>
          <t>1026793</t>
        </is>
      </c>
      <c r="D401" s="2" t="inlineStr">
        <is>
          <t>74300973</t>
        </is>
      </c>
      <c r="E401" s="2" t="inlineStr">
        <is>
          <t>rivera alvarado elvia elvira</t>
        </is>
      </c>
      <c r="F401" s="2" t="inlineStr">
        <is>
          <t>CONSEJO DIRECTIVO</t>
        </is>
      </c>
      <c r="G401" s="2" t="inlineStr">
        <is>
          <t>Vice Presidente</t>
        </is>
      </c>
      <c r="H401" s="2" t="inlineStr">
        <is>
          <t>2015-09-22</t>
        </is>
      </c>
      <c r="I401" s="2" t="inlineStr">
        <is>
          <t>2026-09-20T01:43:21.108Z</t>
        </is>
      </c>
    </row>
    <row r="402">
      <c r="A402" s="2" t="inlineStr">
        <is>
          <t>20529095971</t>
        </is>
      </c>
      <c r="B402" s="2" t="inlineStr">
        <is>
          <t>ORGANO_ADMINISTRACION</t>
        </is>
      </c>
      <c r="C402" s="2" t="inlineStr">
        <is>
          <t>1026794</t>
        </is>
      </c>
      <c r="D402" s="2" t="inlineStr">
        <is>
          <t>48797594</t>
        </is>
      </c>
      <c r="E402" s="2" t="inlineStr">
        <is>
          <t>curi condor antonia victoria</t>
        </is>
      </c>
      <c r="F402" s="2" t="inlineStr">
        <is>
          <t>CONSEJO DIRECTIVO</t>
        </is>
      </c>
      <c r="G402" s="2" t="inlineStr">
        <is>
          <t>Vocal</t>
        </is>
      </c>
      <c r="H402" s="2" t="inlineStr">
        <is>
          <t>2015-09-22</t>
        </is>
      </c>
      <c r="I402" s="2" t="inlineStr">
        <is>
          <t>2026-09-20T01:43:21.108Z</t>
        </is>
      </c>
    </row>
    <row r="403">
      <c r="A403" s="2" t="inlineStr">
        <is>
          <t>20529095971</t>
        </is>
      </c>
      <c r="B403" s="2" t="inlineStr">
        <is>
          <t>ORGANO_ADMINISTRACION</t>
        </is>
      </c>
      <c r="C403" s="2" t="inlineStr">
        <is>
          <t>1026795</t>
        </is>
      </c>
      <c r="D403" s="2" t="inlineStr">
        <is>
          <t>40422958</t>
        </is>
      </c>
      <c r="E403" s="2" t="inlineStr">
        <is>
          <t>rivera velasquez miguel angel</t>
        </is>
      </c>
      <c r="F403" s="2" t="inlineStr">
        <is>
          <t>CONSEJO DIRECTIVO</t>
        </is>
      </c>
      <c r="G403" s="2" t="inlineStr">
        <is>
          <t>Presidente</t>
        </is>
      </c>
      <c r="H403" s="2" t="inlineStr">
        <is>
          <t>2015-09-22</t>
        </is>
      </c>
      <c r="I403" s="2" t="inlineStr">
        <is>
          <t>2026-09-20T01:43:21.108Z</t>
        </is>
      </c>
    </row>
    <row r="404">
      <c r="A404" s="2" t="inlineStr">
        <is>
          <t>20529095971</t>
        </is>
      </c>
      <c r="B404" s="2" t="inlineStr">
        <is>
          <t>ORGANO_ADMINISTRACION</t>
        </is>
      </c>
      <c r="C404" s="2" t="inlineStr">
        <is>
          <t>1026796</t>
        </is>
      </c>
      <c r="D404" s="2" t="inlineStr">
        <is>
          <t>04081718</t>
        </is>
      </c>
      <c r="E404" s="2" t="inlineStr">
        <is>
          <t>hermitaño robles edy luz</t>
        </is>
      </c>
      <c r="F404" s="2" t="inlineStr">
        <is>
          <t>CONSEJO DIRECTIVO</t>
        </is>
      </c>
      <c r="G404" s="2" t="inlineStr">
        <is>
          <t>Vocal</t>
        </is>
      </c>
      <c r="H404" s="2" t="inlineStr">
        <is>
          <t>2015-09-22</t>
        </is>
      </c>
      <c r="I404" s="2" t="inlineStr">
        <is>
          <t>2026-09-20T01:43:21.108Z</t>
        </is>
      </c>
    </row>
    <row r="405">
      <c r="A405" s="2" t="inlineStr">
        <is>
          <t>20529095971</t>
        </is>
      </c>
      <c r="B405" s="2" t="inlineStr">
        <is>
          <t>ORGANO_ADMINISTRACION</t>
        </is>
      </c>
      <c r="C405" s="2" t="inlineStr">
        <is>
          <t>1026797</t>
        </is>
      </c>
      <c r="D405" s="2" t="inlineStr">
        <is>
          <t>10709807</t>
        </is>
      </c>
      <c r="E405" s="2" t="inlineStr">
        <is>
          <t>guzman morales gregorio</t>
        </is>
      </c>
      <c r="F405" s="2" t="inlineStr">
        <is>
          <t>CONSEJO DIRECTIVO</t>
        </is>
      </c>
      <c r="G405" s="2" t="inlineStr">
        <is>
          <t>Secretario</t>
        </is>
      </c>
      <c r="H405" s="2" t="inlineStr">
        <is>
          <t>2015-09-22</t>
        </is>
      </c>
      <c r="I405" s="2" t="inlineStr">
        <is>
          <t>2026-09-20T01:43:21.108Z</t>
        </is>
      </c>
    </row>
    <row r="406">
      <c r="A406" s="2" t="inlineStr">
        <is>
          <t>20529095971</t>
        </is>
      </c>
      <c r="B406" s="2" t="inlineStr">
        <is>
          <t>ORGANO_ADMINISTRACION</t>
        </is>
      </c>
      <c r="C406" s="2" t="inlineStr">
        <is>
          <t>1026798</t>
        </is>
      </c>
      <c r="D406" s="2" t="inlineStr">
        <is>
          <t>46286719</t>
        </is>
      </c>
      <c r="E406" s="2" t="inlineStr">
        <is>
          <t>canchari gonzales fredy jhon</t>
        </is>
      </c>
      <c r="F406" s="2" t="inlineStr">
        <is>
          <t>CONSEJO DIRECTIVO</t>
        </is>
      </c>
      <c r="G406" s="2" t="inlineStr">
        <is>
          <t>Fiscal</t>
        </is>
      </c>
      <c r="H406" s="2" t="inlineStr">
        <is>
          <t>2015-09-22</t>
        </is>
      </c>
      <c r="I406" s="2" t="inlineStr">
        <is>
          <t>2026-09-20T01:43:21.108Z</t>
        </is>
      </c>
    </row>
    <row r="407">
      <c r="A407" s="2" t="inlineStr">
        <is>
          <t>20529095971</t>
        </is>
      </c>
      <c r="B407" s="2" t="inlineStr">
        <is>
          <t>REPRESENTANTE</t>
        </is>
      </c>
      <c r="C407" s="2" t="inlineStr">
        <is>
          <t>1550164</t>
        </is>
      </c>
      <c r="D407" s="2" t="inlineStr">
        <is>
          <t>40422958</t>
        </is>
      </c>
      <c r="E407" s="2" t="inlineStr">
        <is>
          <t>RIVERA VELASQUEZ MIGUEL ANGEL</t>
        </is>
      </c>
      <c r="F407" s="2" t="n"/>
      <c r="G407" s="2" t="n"/>
      <c r="H407" s="2" t="inlineStr">
        <is>
          <t>2015-09-22</t>
        </is>
      </c>
      <c r="I407" s="2" t="inlineStr">
        <is>
          <t>2026-09-20T01:43:21.108Z</t>
        </is>
      </c>
    </row>
    <row r="408">
      <c r="A408" s="2" t="inlineStr">
        <is>
          <t>20529538988</t>
        </is>
      </c>
      <c r="B408" s="2" t="inlineStr">
        <is>
          <t>ORGANO_ADMINISTRACION</t>
        </is>
      </c>
      <c r="C408" s="2" t="inlineStr">
        <is>
          <t>1498657</t>
        </is>
      </c>
      <c r="D408" s="2" t="inlineStr">
        <is>
          <t>40723260</t>
        </is>
      </c>
      <c r="E408" s="2" t="inlineStr">
        <is>
          <t>TORRES ROJAS JOSE AGUSTIN</t>
        </is>
      </c>
      <c r="F408" s="2" t="inlineStr">
        <is>
          <t>CONSEJO DE ADMINISTRACION</t>
        </is>
      </c>
      <c r="G408" s="2" t="inlineStr">
        <is>
          <t>Presidente</t>
        </is>
      </c>
      <c r="H408" s="2" t="inlineStr">
        <is>
          <t>2017-04-07</t>
        </is>
      </c>
      <c r="I408" s="2" t="inlineStr">
        <is>
          <t>2026-09-20T01:43:21.108Z</t>
        </is>
      </c>
    </row>
    <row r="409">
      <c r="A409" s="2" t="inlineStr">
        <is>
          <t>20529538988</t>
        </is>
      </c>
      <c r="B409" s="2" t="inlineStr">
        <is>
          <t>ORGANO_ADMINISTRACION</t>
        </is>
      </c>
      <c r="C409" s="2" t="inlineStr">
        <is>
          <t>1498658</t>
        </is>
      </c>
      <c r="D409" s="2" t="inlineStr">
        <is>
          <t>26942173</t>
        </is>
      </c>
      <c r="E409" s="2" t="inlineStr">
        <is>
          <t>VILLAR POLO SANTOS VICTORIANO</t>
        </is>
      </c>
      <c r="F409" s="2" t="inlineStr">
        <is>
          <t>CONSEJO DE ADMINISTRACION</t>
        </is>
      </c>
      <c r="G409" s="2" t="inlineStr">
        <is>
          <t>Vice Presidente</t>
        </is>
      </c>
      <c r="H409" s="2" t="inlineStr">
        <is>
          <t>2017-04-07</t>
        </is>
      </c>
      <c r="I409" s="2" t="inlineStr">
        <is>
          <t>2026-09-20T01:43:21.108Z</t>
        </is>
      </c>
    </row>
    <row r="410">
      <c r="A410" s="2" t="inlineStr">
        <is>
          <t>20529538988</t>
        </is>
      </c>
      <c r="B410" s="2" t="inlineStr">
        <is>
          <t>ORGANO_ADMINISTRACION</t>
        </is>
      </c>
      <c r="C410" s="2" t="inlineStr">
        <is>
          <t>1498659</t>
        </is>
      </c>
      <c r="D410" s="2" t="inlineStr">
        <is>
          <t>80457815</t>
        </is>
      </c>
      <c r="E410" s="2" t="inlineStr">
        <is>
          <t>LLANOS CASTAÑEDA JULIA</t>
        </is>
      </c>
      <c r="F410" s="2" t="inlineStr">
        <is>
          <t>CONSEJO DE ADMINISTRACION</t>
        </is>
      </c>
      <c r="G410" s="2" t="inlineStr">
        <is>
          <t>Secretario</t>
        </is>
      </c>
      <c r="H410" s="2" t="inlineStr">
        <is>
          <t>2017-04-07</t>
        </is>
      </c>
      <c r="I410" s="2" t="inlineStr">
        <is>
          <t>2026-09-20T01:43:21.108Z</t>
        </is>
      </c>
    </row>
    <row r="411">
      <c r="A411" s="2" t="inlineStr">
        <is>
          <t>20529538988</t>
        </is>
      </c>
      <c r="B411" s="2" t="inlineStr">
        <is>
          <t>ORGANO_ADMINISTRACION</t>
        </is>
      </c>
      <c r="C411" s="2" t="inlineStr">
        <is>
          <t>1498660</t>
        </is>
      </c>
      <c r="D411" s="2" t="inlineStr">
        <is>
          <t>26962434</t>
        </is>
      </c>
      <c r="E411" s="2" t="inlineStr">
        <is>
          <t>VARGAS SANCHEZ JUAN MIGUEL</t>
        </is>
      </c>
      <c r="F411" s="2" t="inlineStr">
        <is>
          <t>CONSEJO DE ADMINISTRACION</t>
        </is>
      </c>
      <c r="G411" s="2" t="inlineStr">
        <is>
          <t>Otros</t>
        </is>
      </c>
      <c r="H411" s="2" t="inlineStr">
        <is>
          <t>2017-04-07</t>
        </is>
      </c>
      <c r="I411" s="2" t="inlineStr">
        <is>
          <t>2026-09-20T01:43:21.108Z</t>
        </is>
      </c>
    </row>
    <row r="412">
      <c r="A412" s="2" t="inlineStr">
        <is>
          <t>20529538988</t>
        </is>
      </c>
      <c r="B412" s="2" t="inlineStr">
        <is>
          <t>REPRESENTANTE</t>
        </is>
      </c>
      <c r="C412" s="2" t="inlineStr">
        <is>
          <t>1926106</t>
        </is>
      </c>
      <c r="D412" s="2" t="inlineStr">
        <is>
          <t>27913513</t>
        </is>
      </c>
      <c r="E412" s="2" t="inlineStr">
        <is>
          <t>LEZAMA MENDOZA JOSE AMERICO</t>
        </is>
      </c>
      <c r="F412" s="2" t="n"/>
      <c r="G412" s="2" t="n"/>
      <c r="H412" s="2" t="inlineStr">
        <is>
          <t>2016-11-15</t>
        </is>
      </c>
      <c r="I412" s="2" t="inlineStr">
        <is>
          <t>2026-09-20T01:43:21.108Z</t>
        </is>
      </c>
    </row>
    <row r="413">
      <c r="A413" s="2" t="inlineStr">
        <is>
          <t>20531405723</t>
        </is>
      </c>
      <c r="B413" s="2" t="inlineStr">
        <is>
          <t>ORGANO_ADMINISTRACION</t>
        </is>
      </c>
      <c r="C413" s="2" t="inlineStr">
        <is>
          <t>438605</t>
        </is>
      </c>
      <c r="D413" s="2" t="inlineStr">
        <is>
          <t>01051542</t>
        </is>
      </c>
      <c r="E413" s="2" t="inlineStr">
        <is>
          <t>pomagallan rojas</t>
        </is>
      </c>
      <c r="F413" s="2" t="inlineStr">
        <is>
          <t>CONSEJO DIRECTIVO</t>
        </is>
      </c>
      <c r="G413" s="2" t="inlineStr">
        <is>
          <t>Vice Presidente</t>
        </is>
      </c>
      <c r="H413" s="2" t="inlineStr">
        <is>
          <t>2010-03-29</t>
        </is>
      </c>
      <c r="I413" s="2" t="inlineStr">
        <is>
          <t>2026-09-20T01:43:21.108Z</t>
        </is>
      </c>
    </row>
    <row r="414">
      <c r="A414" s="2" t="inlineStr">
        <is>
          <t>20531405723</t>
        </is>
      </c>
      <c r="B414" s="2" t="inlineStr">
        <is>
          <t>ORGANO_ADMINISTRACION</t>
        </is>
      </c>
      <c r="C414" s="2" t="inlineStr">
        <is>
          <t>438606</t>
        </is>
      </c>
      <c r="D414" s="2" t="inlineStr">
        <is>
          <t>41690725</t>
        </is>
      </c>
      <c r="E414" s="2" t="inlineStr">
        <is>
          <t>puelles cordova silvia</t>
        </is>
      </c>
      <c r="F414" s="2" t="inlineStr">
        <is>
          <t>CONSEJO DIRECTIVO</t>
        </is>
      </c>
      <c r="G414" s="2" t="inlineStr">
        <is>
          <t>Secretario</t>
        </is>
      </c>
      <c r="H414" s="2" t="inlineStr">
        <is>
          <t>2010-03-29</t>
        </is>
      </c>
      <c r="I414" s="2" t="inlineStr">
        <is>
          <t>2026-09-20T01:43:21.108Z</t>
        </is>
      </c>
    </row>
    <row r="415">
      <c r="A415" s="2" t="inlineStr">
        <is>
          <t>20531405723</t>
        </is>
      </c>
      <c r="B415" s="2" t="inlineStr">
        <is>
          <t>ORGANO_ADMINISTRACION</t>
        </is>
      </c>
      <c r="C415" s="2" t="inlineStr">
        <is>
          <t>438607</t>
        </is>
      </c>
      <c r="D415" s="2" t="inlineStr">
        <is>
          <t>33594878</t>
        </is>
      </c>
      <c r="E415" s="2" t="inlineStr">
        <is>
          <t>VASQUEZ FERNANDEZ JOSE AGUSTIN</t>
        </is>
      </c>
      <c r="F415" s="2" t="inlineStr">
        <is>
          <t>CONSEJO DIRECTIVO</t>
        </is>
      </c>
      <c r="G415" s="2" t="inlineStr">
        <is>
          <t>Presidente</t>
        </is>
      </c>
      <c r="H415" s="2" t="inlineStr">
        <is>
          <t>2010-03-29</t>
        </is>
      </c>
      <c r="I415" s="2" t="inlineStr">
        <is>
          <t>2026-09-20T01:43:21.108Z</t>
        </is>
      </c>
    </row>
    <row r="416">
      <c r="A416" s="2" t="inlineStr">
        <is>
          <t>20531405723</t>
        </is>
      </c>
      <c r="B416" s="2" t="inlineStr">
        <is>
          <t>REPRESENTANTE</t>
        </is>
      </c>
      <c r="C416" s="2" t="inlineStr">
        <is>
          <t>1022889</t>
        </is>
      </c>
      <c r="D416" s="2" t="inlineStr">
        <is>
          <t>40707849</t>
        </is>
      </c>
      <c r="E416" s="2" t="inlineStr">
        <is>
          <t>PRADA GUADALUPE ALVARO</t>
        </is>
      </c>
      <c r="F416" s="2" t="n"/>
      <c r="G416" s="2" t="n"/>
      <c r="H416" s="2" t="inlineStr">
        <is>
          <t>2005-06-21</t>
        </is>
      </c>
      <c r="I416" s="2" t="inlineStr">
        <is>
          <t>2026-09-20T01:43:21.108Z</t>
        </is>
      </c>
    </row>
    <row r="417">
      <c r="A417" s="2" t="inlineStr">
        <is>
          <t>20531441797</t>
        </is>
      </c>
      <c r="B417" s="2" t="inlineStr">
        <is>
          <t>ORGANO_ADMINISTRACION</t>
        </is>
      </c>
      <c r="C417" s="2" t="inlineStr">
        <is>
          <t>2586895</t>
        </is>
      </c>
      <c r="D417" s="2" t="inlineStr">
        <is>
          <t>01034237</t>
        </is>
      </c>
      <c r="E417" s="2" t="inlineStr">
        <is>
          <t>FLORES GARAZATUA GEORGE</t>
        </is>
      </c>
      <c r="F417" s="2" t="inlineStr">
        <is>
          <t>CONSEJO DE ADMINISTRACION</t>
        </is>
      </c>
      <c r="G417" s="2" t="inlineStr">
        <is>
          <t>Presidente</t>
        </is>
      </c>
      <c r="H417" s="2" t="inlineStr">
        <is>
          <t>2023-04-10</t>
        </is>
      </c>
      <c r="I417" s="2" t="inlineStr">
        <is>
          <t>2026-09-20T01:43:21.108Z</t>
        </is>
      </c>
    </row>
    <row r="418">
      <c r="A418" s="2" t="inlineStr">
        <is>
          <t>20531441797</t>
        </is>
      </c>
      <c r="B418" s="2" t="inlineStr">
        <is>
          <t>ORGANO_ADMINISTRACION</t>
        </is>
      </c>
      <c r="C418" s="2" t="inlineStr">
        <is>
          <t>2586896</t>
        </is>
      </c>
      <c r="D418" s="2" t="inlineStr">
        <is>
          <t>01083219</t>
        </is>
      </c>
      <c r="E418" s="2" t="inlineStr">
        <is>
          <t>TUANAMA CHASNAMOTE EDWIN</t>
        </is>
      </c>
      <c r="F418" s="2" t="inlineStr">
        <is>
          <t>CONSEJO DE ADMINISTRACION</t>
        </is>
      </c>
      <c r="G418" s="2" t="inlineStr">
        <is>
          <t>Vice Presidente</t>
        </is>
      </c>
      <c r="H418" s="2" t="inlineStr">
        <is>
          <t>2023-04-10</t>
        </is>
      </c>
      <c r="I418" s="2" t="inlineStr">
        <is>
          <t>2026-09-20T01:43:21.108Z</t>
        </is>
      </c>
    </row>
    <row r="419">
      <c r="A419" s="2" t="inlineStr">
        <is>
          <t>20531441797</t>
        </is>
      </c>
      <c r="B419" s="2" t="inlineStr">
        <is>
          <t>ORGANO_ADMINISTRACION</t>
        </is>
      </c>
      <c r="C419" s="2" t="inlineStr">
        <is>
          <t>2586897</t>
        </is>
      </c>
      <c r="D419" s="2" t="inlineStr">
        <is>
          <t>00954302</t>
        </is>
      </c>
      <c r="E419" s="2" t="inlineStr">
        <is>
          <t>CHUJUTALLI PINEDO CLARIBEL</t>
        </is>
      </c>
      <c r="F419" s="2" t="inlineStr">
        <is>
          <t>CONSEJO DE ADMINISTRACION</t>
        </is>
      </c>
      <c r="G419" s="2" t="inlineStr">
        <is>
          <t>Secretario</t>
        </is>
      </c>
      <c r="H419" s="2" t="inlineStr">
        <is>
          <t>2023-04-10</t>
        </is>
      </c>
      <c r="I419" s="2" t="inlineStr">
        <is>
          <t>2026-09-20T01:43:21.108Z</t>
        </is>
      </c>
    </row>
    <row r="420">
      <c r="A420" s="2" t="inlineStr">
        <is>
          <t>20531441797</t>
        </is>
      </c>
      <c r="B420" s="2" t="inlineStr">
        <is>
          <t>ORGANO_ADMINISTRACION</t>
        </is>
      </c>
      <c r="C420" s="2" t="inlineStr">
        <is>
          <t>2586898</t>
        </is>
      </c>
      <c r="D420" s="2" t="inlineStr">
        <is>
          <t>01129345</t>
        </is>
      </c>
      <c r="E420" s="2" t="inlineStr">
        <is>
          <t>RIOS CHUJANDAMA MARITZA</t>
        </is>
      </c>
      <c r="F420" s="2" t="inlineStr">
        <is>
          <t>CONSEJO DE ADMINISTRACION</t>
        </is>
      </c>
      <c r="G420" s="2" t="inlineStr">
        <is>
          <t>Vocal</t>
        </is>
      </c>
      <c r="H420" s="2" t="inlineStr">
        <is>
          <t>2023-04-10</t>
        </is>
      </c>
      <c r="I420" s="2" t="inlineStr">
        <is>
          <t>2026-09-20T01:43:21.108Z</t>
        </is>
      </c>
    </row>
    <row r="421">
      <c r="A421" s="2" t="inlineStr">
        <is>
          <t>20531441797</t>
        </is>
      </c>
      <c r="B421" s="2" t="inlineStr">
        <is>
          <t>REPRESENTANTE</t>
        </is>
      </c>
      <c r="C421" s="2" t="inlineStr">
        <is>
          <t>2892739</t>
        </is>
      </c>
      <c r="D421" s="2" t="inlineStr">
        <is>
          <t>76962657</t>
        </is>
      </c>
      <c r="E421" s="2" t="inlineStr">
        <is>
          <t>SANTOS HUANCAS DAVID</t>
        </is>
      </c>
      <c r="F421" s="2" t="n"/>
      <c r="G421" s="2" t="n"/>
      <c r="H421" s="2" t="inlineStr">
        <is>
          <t>2023-11-23</t>
        </is>
      </c>
      <c r="I421" s="2" t="inlineStr">
        <is>
          <t>2026-09-20T01:43:21.108Z</t>
        </is>
      </c>
    </row>
    <row r="422">
      <c r="A422" s="2" t="inlineStr">
        <is>
          <t>20532561397</t>
        </is>
      </c>
      <c r="B422" s="2" t="inlineStr">
        <is>
          <t>REPRESENTANTE</t>
        </is>
      </c>
      <c r="C422" s="2" t="inlineStr">
        <is>
          <t>366895</t>
        </is>
      </c>
      <c r="D422" s="2" t="inlineStr">
        <is>
          <t>04723670</t>
        </is>
      </c>
      <c r="E422" s="2" t="inlineStr">
        <is>
          <t>ASENCIO ALFARO LUIS</t>
        </is>
      </c>
      <c r="F422" s="2" t="n"/>
      <c r="G422" s="2" t="n"/>
      <c r="H422" s="2" t="n"/>
      <c r="I422" s="2" t="inlineStr">
        <is>
          <t>2026-09-20T01:43:21.108Z</t>
        </is>
      </c>
    </row>
    <row r="423">
      <c r="A423" s="2" t="inlineStr">
        <is>
          <t>20532561397</t>
        </is>
      </c>
      <c r="B423" s="2" t="inlineStr">
        <is>
          <t>REPRESENTANTE</t>
        </is>
      </c>
      <c r="C423" s="2" t="inlineStr">
        <is>
          <t>366896</t>
        </is>
      </c>
      <c r="D423" s="2" t="inlineStr">
        <is>
          <t>04723670</t>
        </is>
      </c>
      <c r="E423" s="2" t="inlineStr">
        <is>
          <t>ASENCIO ALFARO LUIS</t>
        </is>
      </c>
      <c r="F423" s="2" t="n"/>
      <c r="G423" s="2" t="n"/>
      <c r="H423" s="2" t="n"/>
      <c r="I423" s="2" t="inlineStr">
        <is>
          <t>2026-09-20T01:43:21.108Z</t>
        </is>
      </c>
    </row>
    <row r="424">
      <c r="A424" s="2" t="inlineStr">
        <is>
          <t>20532737932</t>
        </is>
      </c>
      <c r="B424" s="2" t="inlineStr">
        <is>
          <t>ORGANO_ADMINISTRACION</t>
        </is>
      </c>
      <c r="C424" s="2" t="inlineStr">
        <is>
          <t>1849505</t>
        </is>
      </c>
      <c r="D424" s="2" t="inlineStr">
        <is>
          <t>40653451</t>
        </is>
      </c>
      <c r="E424" s="2" t="inlineStr">
        <is>
          <t>NINA CATACORA LEONARDA</t>
        </is>
      </c>
      <c r="F424" s="2" t="inlineStr">
        <is>
          <t>GERENCIA</t>
        </is>
      </c>
      <c r="G424" s="2" t="inlineStr">
        <is>
          <t>Gerente General</t>
        </is>
      </c>
      <c r="H424" s="2" t="inlineStr">
        <is>
          <t>2019-01-01</t>
        </is>
      </c>
      <c r="I424" s="2" t="inlineStr">
        <is>
          <t>2026-09-20T01:43:21.108Z</t>
        </is>
      </c>
    </row>
    <row r="425">
      <c r="A425" s="2" t="inlineStr">
        <is>
          <t>20532737932</t>
        </is>
      </c>
      <c r="B425" s="2" t="inlineStr">
        <is>
          <t>ORGANO_ADMINISTRACION</t>
        </is>
      </c>
      <c r="C425" s="2" t="inlineStr">
        <is>
          <t>1849506</t>
        </is>
      </c>
      <c r="D425" s="2" t="inlineStr">
        <is>
          <t>40653451</t>
        </is>
      </c>
      <c r="E425" s="2" t="inlineStr">
        <is>
          <t>nina catacora leonarda</t>
        </is>
      </c>
      <c r="F425" s="2" t="inlineStr">
        <is>
          <t>JUNTA DE ADMINISTRACION</t>
        </is>
      </c>
      <c r="G425" s="2" t="inlineStr">
        <is>
          <t>Presidente</t>
        </is>
      </c>
      <c r="H425" s="2" t="inlineStr">
        <is>
          <t>2019-01-01</t>
        </is>
      </c>
      <c r="I425" s="2" t="inlineStr">
        <is>
          <t>2026-09-20T01:43:21.108Z</t>
        </is>
      </c>
    </row>
    <row r="426">
      <c r="A426" s="2" t="inlineStr">
        <is>
          <t>20532737932</t>
        </is>
      </c>
      <c r="B426" s="2" t="inlineStr">
        <is>
          <t>REPRESENTANTE</t>
        </is>
      </c>
      <c r="C426" s="2" t="inlineStr">
        <is>
          <t>2227702</t>
        </is>
      </c>
      <c r="D426" s="2" t="inlineStr">
        <is>
          <t>40653451</t>
        </is>
      </c>
      <c r="E426" s="2" t="inlineStr">
        <is>
          <t>NINA CATACORA LEONARDA</t>
        </is>
      </c>
      <c r="F426" s="2" t="n"/>
      <c r="G426" s="2" t="n"/>
      <c r="H426" s="2" t="inlineStr">
        <is>
          <t>2019-01-01</t>
        </is>
      </c>
      <c r="I426" s="2" t="inlineStr">
        <is>
          <t>2026-09-20T01:43:21.108Z</t>
        </is>
      </c>
    </row>
    <row r="427">
      <c r="A427" s="2" t="inlineStr">
        <is>
          <t>20532737932</t>
        </is>
      </c>
      <c r="B427" s="2" t="inlineStr">
        <is>
          <t>SOCIO</t>
        </is>
      </c>
      <c r="C427" s="2" t="inlineStr">
        <is>
          <t>4180380</t>
        </is>
      </c>
      <c r="D427" s="2" t="inlineStr">
        <is>
          <t>40653451</t>
        </is>
      </c>
      <c r="E427" s="2" t="inlineStr">
        <is>
          <t>nina catacora lonarda</t>
        </is>
      </c>
      <c r="F427" s="2" t="n"/>
      <c r="G427" s="2" t="n"/>
      <c r="H427" s="2" t="inlineStr">
        <is>
          <t>2019-01-01</t>
        </is>
      </c>
      <c r="I427" s="2" t="inlineStr">
        <is>
          <t>2026-09-20T01:43:21.108Z</t>
        </is>
      </c>
    </row>
    <row r="428">
      <c r="A428" s="2" t="inlineStr">
        <is>
          <t>20534200952</t>
        </is>
      </c>
      <c r="B428" s="2" t="inlineStr">
        <is>
          <t>REPRESENTANTE</t>
        </is>
      </c>
      <c r="C428" s="2" t="inlineStr">
        <is>
          <t>588603</t>
        </is>
      </c>
      <c r="D428" s="2" t="inlineStr">
        <is>
          <t>28218468</t>
        </is>
      </c>
      <c r="E428" s="2" t="inlineStr">
        <is>
          <t>QUICAÑO ALANYA ALEJANDRO</t>
        </is>
      </c>
      <c r="F428" s="2" t="n"/>
      <c r="G428" s="2" t="n"/>
      <c r="H428" s="2" t="n"/>
      <c r="I428" s="2" t="inlineStr">
        <is>
          <t>2026-09-20T01:43:21.108Z</t>
        </is>
      </c>
    </row>
    <row r="429">
      <c r="A429" s="2" t="inlineStr">
        <is>
          <t>20534487801</t>
        </is>
      </c>
      <c r="B429" s="2" t="inlineStr">
        <is>
          <t>ORGANO_ADMINISTRACION</t>
        </is>
      </c>
      <c r="C429" s="2" t="inlineStr">
        <is>
          <t>905130</t>
        </is>
      </c>
      <c r="D429" s="2" t="inlineStr">
        <is>
          <t>42913735</t>
        </is>
      </c>
      <c r="E429" s="2" t="inlineStr">
        <is>
          <t>CLEIDY ROXANA MITMA ESPINOZA</t>
        </is>
      </c>
      <c r="F429" s="2" t="inlineStr">
        <is>
          <t>CONSEJO DIRECTIVO</t>
        </is>
      </c>
      <c r="G429" s="2" t="inlineStr">
        <is>
          <t>Tesorero</t>
        </is>
      </c>
      <c r="H429" s="2" t="inlineStr">
        <is>
          <t>2013-10-09</t>
        </is>
      </c>
      <c r="I429" s="2" t="inlineStr">
        <is>
          <t>2026-09-20T01:43:21.108Z</t>
        </is>
      </c>
    </row>
    <row r="430">
      <c r="A430" s="2" t="inlineStr">
        <is>
          <t>20534487801</t>
        </is>
      </c>
      <c r="B430" s="2" t="inlineStr">
        <is>
          <t>ORGANO_ADMINISTRACION</t>
        </is>
      </c>
      <c r="C430" s="2" t="inlineStr">
        <is>
          <t>905131</t>
        </is>
      </c>
      <c r="D430" s="2" t="inlineStr">
        <is>
          <t>40280536</t>
        </is>
      </c>
      <c r="E430" s="2" t="inlineStr">
        <is>
          <t>ROSALVINA CCAZA QUISPE</t>
        </is>
      </c>
      <c r="F430" s="2" t="inlineStr">
        <is>
          <t>CONSEJO DIRECTIVO</t>
        </is>
      </c>
      <c r="G430" s="2" t="inlineStr">
        <is>
          <t>Fiscal</t>
        </is>
      </c>
      <c r="H430" s="2" t="inlineStr">
        <is>
          <t>2013-10-09</t>
        </is>
      </c>
      <c r="I430" s="2" t="inlineStr">
        <is>
          <t>2026-09-20T01:43:21.108Z</t>
        </is>
      </c>
    </row>
    <row r="431">
      <c r="A431" s="2" t="inlineStr">
        <is>
          <t>20534487801</t>
        </is>
      </c>
      <c r="B431" s="2" t="inlineStr">
        <is>
          <t>ORGANO_ADMINISTRACION</t>
        </is>
      </c>
      <c r="C431" s="2" t="inlineStr">
        <is>
          <t>905132</t>
        </is>
      </c>
      <c r="D431" s="2" t="inlineStr">
        <is>
          <t>10030683</t>
        </is>
      </c>
      <c r="E431" s="2" t="inlineStr">
        <is>
          <t>DELIMIRA CARMEN SAPAYLLI MURGA</t>
        </is>
      </c>
      <c r="F431" s="2" t="inlineStr">
        <is>
          <t>CONSEJO DIRECTIVO</t>
        </is>
      </c>
      <c r="G431" s="2" t="inlineStr">
        <is>
          <t>Presidente</t>
        </is>
      </c>
      <c r="H431" s="2" t="inlineStr">
        <is>
          <t>2013-10-09</t>
        </is>
      </c>
      <c r="I431" s="2" t="inlineStr">
        <is>
          <t>2026-09-20T01:43:21.108Z</t>
        </is>
      </c>
    </row>
    <row r="432">
      <c r="A432" s="2" t="inlineStr">
        <is>
          <t>20534487801</t>
        </is>
      </c>
      <c r="B432" s="2" t="inlineStr">
        <is>
          <t>ORGANO_ADMINISTRACION</t>
        </is>
      </c>
      <c r="C432" s="2" t="inlineStr">
        <is>
          <t>905133</t>
        </is>
      </c>
      <c r="D432" s="2" t="inlineStr">
        <is>
          <t>44765914</t>
        </is>
      </c>
      <c r="E432" s="2" t="inlineStr">
        <is>
          <t>FREIDY RAUL SALINAS CURI</t>
        </is>
      </c>
      <c r="F432" s="2" t="inlineStr">
        <is>
          <t>CONSEJO DIRECTIVO</t>
        </is>
      </c>
      <c r="G432" s="2" t="inlineStr">
        <is>
          <t>Vocal</t>
        </is>
      </c>
      <c r="H432" s="2" t="inlineStr">
        <is>
          <t>2013-10-09</t>
        </is>
      </c>
      <c r="I432" s="2" t="inlineStr">
        <is>
          <t>2026-09-20T01:43:21.108Z</t>
        </is>
      </c>
    </row>
    <row r="433">
      <c r="A433" s="2" t="inlineStr">
        <is>
          <t>20534487801</t>
        </is>
      </c>
      <c r="B433" s="2" t="inlineStr">
        <is>
          <t>ORGANO_ADMINISTRACION</t>
        </is>
      </c>
      <c r="C433" s="2" t="inlineStr">
        <is>
          <t>905134</t>
        </is>
      </c>
      <c r="D433" s="2" t="inlineStr">
        <is>
          <t>28996844</t>
        </is>
      </c>
      <c r="E433" s="2" t="inlineStr">
        <is>
          <t>YOLANDA IRENE FERNANDEZ CASTAÑEDA</t>
        </is>
      </c>
      <c r="F433" s="2" t="inlineStr">
        <is>
          <t>CONSEJO DIRECTIVO</t>
        </is>
      </c>
      <c r="G433" s="2" t="inlineStr">
        <is>
          <t>Vice Presidente</t>
        </is>
      </c>
      <c r="H433" s="2" t="inlineStr">
        <is>
          <t>2013-10-09</t>
        </is>
      </c>
      <c r="I433" s="2" t="inlineStr">
        <is>
          <t>2026-09-20T01:43:21.108Z</t>
        </is>
      </c>
    </row>
    <row r="434">
      <c r="A434" s="2" t="inlineStr">
        <is>
          <t>20534487801</t>
        </is>
      </c>
      <c r="B434" s="2" t="inlineStr">
        <is>
          <t>ORGANO_ADMINISTRACION</t>
        </is>
      </c>
      <c r="C434" s="2" t="inlineStr">
        <is>
          <t>905135</t>
        </is>
      </c>
      <c r="D434" s="2" t="inlineStr">
        <is>
          <t>10101457</t>
        </is>
      </c>
      <c r="E434" s="2" t="inlineStr">
        <is>
          <t>ERIKA LILIANA SUPANTA CALDERÓN</t>
        </is>
      </c>
      <c r="F434" s="2" t="inlineStr">
        <is>
          <t>CONSEJO DIRECTIVO</t>
        </is>
      </c>
      <c r="G434" s="2" t="inlineStr">
        <is>
          <t>Vocal</t>
        </is>
      </c>
      <c r="H434" s="2" t="inlineStr">
        <is>
          <t>2013-10-09</t>
        </is>
      </c>
      <c r="I434" s="2" t="inlineStr">
        <is>
          <t>2026-09-20T01:43:21.108Z</t>
        </is>
      </c>
    </row>
    <row r="435">
      <c r="A435" s="2" t="inlineStr">
        <is>
          <t>20534487801</t>
        </is>
      </c>
      <c r="B435" s="2" t="inlineStr">
        <is>
          <t>ORGANO_ADMINISTRACION</t>
        </is>
      </c>
      <c r="C435" s="2" t="inlineStr">
        <is>
          <t>905136</t>
        </is>
      </c>
      <c r="D435" s="2" t="inlineStr">
        <is>
          <t>28982336</t>
        </is>
      </c>
      <c r="E435" s="2" t="inlineStr">
        <is>
          <t>NÉRIDA GLADYS NEIRA TORRES</t>
        </is>
      </c>
      <c r="F435" s="2" t="inlineStr">
        <is>
          <t>CONSEJO DIRECTIVO</t>
        </is>
      </c>
      <c r="G435" s="2" t="inlineStr">
        <is>
          <t>Secretario</t>
        </is>
      </c>
      <c r="H435" s="2" t="inlineStr">
        <is>
          <t>2013-10-09</t>
        </is>
      </c>
      <c r="I435" s="2" t="inlineStr">
        <is>
          <t>2026-09-20T01:43:21.108Z</t>
        </is>
      </c>
    </row>
    <row r="436">
      <c r="A436" s="2" t="inlineStr">
        <is>
          <t>20534487801</t>
        </is>
      </c>
      <c r="B436" s="2" t="inlineStr">
        <is>
          <t>REPRESENTANTE</t>
        </is>
      </c>
      <c r="C436" s="2" t="inlineStr">
        <is>
          <t>1457707</t>
        </is>
      </c>
      <c r="D436" s="2" t="inlineStr">
        <is>
          <t>10030683</t>
        </is>
      </c>
      <c r="E436" s="2" t="inlineStr">
        <is>
          <t>DELIMIRA CARMEN SAPAYLLI MURGA</t>
        </is>
      </c>
      <c r="F436" s="2" t="n"/>
      <c r="G436" s="2" t="n"/>
      <c r="H436" s="2" t="inlineStr">
        <is>
          <t>2012-10-09</t>
        </is>
      </c>
      <c r="I436" s="2" t="inlineStr">
        <is>
          <t>2026-09-20T01:43:21.108Z</t>
        </is>
      </c>
    </row>
    <row r="437">
      <c r="A437" s="2" t="inlineStr">
        <is>
          <t>20534598620</t>
        </is>
      </c>
      <c r="B437" s="2" t="inlineStr">
        <is>
          <t>ORGANO_ADMINISTRACION</t>
        </is>
      </c>
      <c r="C437" s="2" t="inlineStr">
        <is>
          <t>1052372</t>
        </is>
      </c>
      <c r="D437" s="2" t="inlineStr">
        <is>
          <t>28582410</t>
        </is>
      </c>
      <c r="E437" s="2" t="inlineStr">
        <is>
          <t>HUAMANRIMACHI CCARUAYPIÑA, EULOGIO</t>
        </is>
      </c>
      <c r="F437" s="2" t="inlineStr">
        <is>
          <t>CONSEJO DIRECTIVO</t>
        </is>
      </c>
      <c r="G437" s="2" t="inlineStr">
        <is>
          <t>Secretario</t>
        </is>
      </c>
      <c r="H437" s="2" t="inlineStr">
        <is>
          <t>2015-12-20</t>
        </is>
      </c>
      <c r="I437" s="2" t="inlineStr">
        <is>
          <t>2026-09-20T01:43:21.108Z</t>
        </is>
      </c>
    </row>
    <row r="438">
      <c r="A438" s="2" t="inlineStr">
        <is>
          <t>20534598620</t>
        </is>
      </c>
      <c r="B438" s="2" t="inlineStr">
        <is>
          <t>ORGANO_ADMINISTRACION</t>
        </is>
      </c>
      <c r="C438" s="2" t="inlineStr">
        <is>
          <t>1052373</t>
        </is>
      </c>
      <c r="D438" s="2" t="inlineStr">
        <is>
          <t>28711019</t>
        </is>
      </c>
      <c r="E438" s="2" t="inlineStr">
        <is>
          <t>VILCATOMA RAMIREZ, EMILIO</t>
        </is>
      </c>
      <c r="F438" s="2" t="inlineStr">
        <is>
          <t>CONSEJO DIRECTIVO</t>
        </is>
      </c>
      <c r="G438" s="2" t="inlineStr">
        <is>
          <t>Fiscal</t>
        </is>
      </c>
      <c r="H438" s="2" t="inlineStr">
        <is>
          <t>2015-12-20</t>
        </is>
      </c>
      <c r="I438" s="2" t="inlineStr">
        <is>
          <t>2026-09-20T01:43:21.108Z</t>
        </is>
      </c>
    </row>
    <row r="439">
      <c r="A439" s="2" t="inlineStr">
        <is>
          <t>20534598620</t>
        </is>
      </c>
      <c r="B439" s="2" t="inlineStr">
        <is>
          <t>ORGANO_ADMINISTRACION</t>
        </is>
      </c>
      <c r="C439" s="2" t="inlineStr">
        <is>
          <t>1052374</t>
        </is>
      </c>
      <c r="D439" s="2" t="inlineStr">
        <is>
          <t>28296737</t>
        </is>
      </c>
      <c r="E439" s="2" t="inlineStr">
        <is>
          <t>QUISPE MAYHUA MARCIAL</t>
        </is>
      </c>
      <c r="F439" s="2" t="inlineStr">
        <is>
          <t>CONSEJO DIRECTIVO</t>
        </is>
      </c>
      <c r="G439" s="2" t="inlineStr">
        <is>
          <t>Presidente</t>
        </is>
      </c>
      <c r="H439" s="2" t="inlineStr">
        <is>
          <t>2012-01-17</t>
        </is>
      </c>
      <c r="I439" s="2" t="inlineStr">
        <is>
          <t>2026-09-20T01:43:21.108Z</t>
        </is>
      </c>
    </row>
    <row r="440">
      <c r="A440" s="2" t="inlineStr">
        <is>
          <t>20534598620</t>
        </is>
      </c>
      <c r="B440" s="2" t="inlineStr">
        <is>
          <t>ORGANO_ADMINISTRACION</t>
        </is>
      </c>
      <c r="C440" s="2" t="inlineStr">
        <is>
          <t>1052375</t>
        </is>
      </c>
      <c r="D440" s="2" t="inlineStr">
        <is>
          <t>28684445</t>
        </is>
      </c>
      <c r="E440" s="2" t="inlineStr">
        <is>
          <t>VARGAS MALHUAYZA JULIAN JUSTINIANO</t>
        </is>
      </c>
      <c r="F440" s="2" t="inlineStr">
        <is>
          <t>CONSEJO DIRECTIVO</t>
        </is>
      </c>
      <c r="G440" s="2" t="inlineStr">
        <is>
          <t>Tesorero</t>
        </is>
      </c>
      <c r="H440" s="2" t="inlineStr">
        <is>
          <t>2012-01-17</t>
        </is>
      </c>
      <c r="I440" s="2" t="inlineStr">
        <is>
          <t>2026-09-20T01:43:21.108Z</t>
        </is>
      </c>
    </row>
    <row r="441">
      <c r="A441" s="2" t="inlineStr">
        <is>
          <t>20534598620</t>
        </is>
      </c>
      <c r="B441" s="2" t="inlineStr">
        <is>
          <t>REPRESENTANTE</t>
        </is>
      </c>
      <c r="C441" s="2" t="inlineStr">
        <is>
          <t>1569321</t>
        </is>
      </c>
      <c r="D441" s="2" t="inlineStr">
        <is>
          <t>28296737</t>
        </is>
      </c>
      <c r="E441" s="2" t="inlineStr">
        <is>
          <t>QUISPE MAYHUA MARCIAL</t>
        </is>
      </c>
      <c r="F441" s="2" t="n"/>
      <c r="G441" s="2" t="n"/>
      <c r="H441" s="2" t="inlineStr">
        <is>
          <t>2012-01-17</t>
        </is>
      </c>
      <c r="I441" s="2" t="inlineStr">
        <is>
          <t>2026-09-20T01:43:21.108Z</t>
        </is>
      </c>
    </row>
    <row r="442">
      <c r="A442" s="2" t="inlineStr">
        <is>
          <t>20541732706</t>
        </is>
      </c>
      <c r="B442" s="2" t="inlineStr">
        <is>
          <t>ORGANO_ADMINISTRACION</t>
        </is>
      </c>
      <c r="C442" s="2" t="inlineStr">
        <is>
          <t>2485880</t>
        </is>
      </c>
      <c r="D442" s="2" t="inlineStr">
        <is>
          <t>32954203</t>
        </is>
      </c>
      <c r="E442" s="2" t="inlineStr">
        <is>
          <t>CERNA ESPINOZA JUAN RONAL</t>
        </is>
      </c>
      <c r="F442" s="2" t="inlineStr">
        <is>
          <t>CONSEJO DIRECTIVO</t>
        </is>
      </c>
      <c r="G442" s="2" t="inlineStr">
        <is>
          <t>Otros</t>
        </is>
      </c>
      <c r="H442" s="2" t="inlineStr">
        <is>
          <t>2023-10-08</t>
        </is>
      </c>
      <c r="I442" s="2" t="inlineStr">
        <is>
          <t>2026-09-20T01:43:21.108Z</t>
        </is>
      </c>
    </row>
    <row r="443">
      <c r="A443" s="2" t="inlineStr">
        <is>
          <t>20541732706</t>
        </is>
      </c>
      <c r="B443" s="2" t="inlineStr">
        <is>
          <t>ORGANO_ADMINISTRACION</t>
        </is>
      </c>
      <c r="C443" s="2" t="inlineStr">
        <is>
          <t>2485881</t>
        </is>
      </c>
      <c r="D443" s="2" t="inlineStr">
        <is>
          <t>32982890</t>
        </is>
      </c>
      <c r="E443" s="2" t="inlineStr">
        <is>
          <t>SALINAS DIAZ KELLY YIULIANA</t>
        </is>
      </c>
      <c r="F443" s="2" t="inlineStr">
        <is>
          <t>CONSEJO DIRECTIVO</t>
        </is>
      </c>
      <c r="G443" s="2" t="inlineStr">
        <is>
          <t>Presidente</t>
        </is>
      </c>
      <c r="H443" s="2" t="inlineStr">
        <is>
          <t>2023-10-08</t>
        </is>
      </c>
      <c r="I443" s="2" t="inlineStr">
        <is>
          <t>2026-09-20T01:43:21.108Z</t>
        </is>
      </c>
    </row>
    <row r="444">
      <c r="A444" s="2" t="inlineStr">
        <is>
          <t>20541732706</t>
        </is>
      </c>
      <c r="B444" s="2" t="inlineStr">
        <is>
          <t>ORGANO_ADMINISTRACION</t>
        </is>
      </c>
      <c r="C444" s="2" t="inlineStr">
        <is>
          <t>2485882</t>
        </is>
      </c>
      <c r="D444" s="2" t="inlineStr">
        <is>
          <t>40186130</t>
        </is>
      </c>
      <c r="E444" s="2" t="inlineStr">
        <is>
          <t>SIMPALO LOPEZ WILSON DANIEL</t>
        </is>
      </c>
      <c r="F444" s="2" t="inlineStr">
        <is>
          <t>CONSEJO DIRECTIVO</t>
        </is>
      </c>
      <c r="G444" s="2" t="inlineStr">
        <is>
          <t>Secretario</t>
        </is>
      </c>
      <c r="H444" s="2" t="inlineStr">
        <is>
          <t>2023-10-08</t>
        </is>
      </c>
      <c r="I444" s="2" t="inlineStr">
        <is>
          <t>2026-09-20T01:43:21.108Z</t>
        </is>
      </c>
    </row>
    <row r="445">
      <c r="A445" s="2" t="inlineStr">
        <is>
          <t>20541732706</t>
        </is>
      </c>
      <c r="B445" s="2" t="inlineStr">
        <is>
          <t>ORGANO_ADMINISTRACION</t>
        </is>
      </c>
      <c r="C445" s="2" t="inlineStr">
        <is>
          <t>2485883</t>
        </is>
      </c>
      <c r="D445" s="2" t="inlineStr">
        <is>
          <t>42133029</t>
        </is>
      </c>
      <c r="E445" s="2" t="inlineStr">
        <is>
          <t>MUÑOZ ABAD RENE ANGEL</t>
        </is>
      </c>
      <c r="F445" s="2" t="inlineStr">
        <is>
          <t>CONSEJO DIRECTIVO</t>
        </is>
      </c>
      <c r="G445" s="2" t="inlineStr">
        <is>
          <t>Secretario</t>
        </is>
      </c>
      <c r="H445" s="2" t="inlineStr">
        <is>
          <t>2023-10-08</t>
        </is>
      </c>
      <c r="I445" s="2" t="inlineStr">
        <is>
          <t>2026-09-20T01:43:21.108Z</t>
        </is>
      </c>
    </row>
    <row r="446">
      <c r="A446" s="2" t="inlineStr">
        <is>
          <t>20541732706</t>
        </is>
      </c>
      <c r="B446" s="2" t="inlineStr">
        <is>
          <t>REPRESENTANTE</t>
        </is>
      </c>
      <c r="C446" s="2" t="inlineStr">
        <is>
          <t>2801704</t>
        </is>
      </c>
      <c r="D446" s="2" t="inlineStr">
        <is>
          <t>32954203</t>
        </is>
      </c>
      <c r="E446" s="2" t="inlineStr">
        <is>
          <t>CERNA ESPINOZA JUAN RONAL</t>
        </is>
      </c>
      <c r="F446" s="2" t="n"/>
      <c r="G446" s="2" t="n"/>
      <c r="H446" s="2" t="inlineStr">
        <is>
          <t>2023-10-08</t>
        </is>
      </c>
      <c r="I446" s="2" t="inlineStr">
        <is>
          <t>2026-09-20T01:43:21.108Z</t>
        </is>
      </c>
    </row>
    <row r="447">
      <c r="A447" s="2" t="inlineStr">
        <is>
          <t>20542813742</t>
        </is>
      </c>
      <c r="B447" s="2" t="inlineStr">
        <is>
          <t>ORGANO_ADMINISTRACION</t>
        </is>
      </c>
      <c r="C447" s="2" t="inlineStr">
        <is>
          <t>281329</t>
        </is>
      </c>
      <c r="D447" s="2" t="inlineStr">
        <is>
          <t>25009893</t>
        </is>
      </c>
      <c r="E447" s="2" t="inlineStr">
        <is>
          <t>MINAURO VEGA ANGEL SAMUEL</t>
        </is>
      </c>
      <c r="F447" s="2" t="inlineStr">
        <is>
          <t>JUNTA DIRECTIVA / DIRECTIVA COMUNA</t>
        </is>
      </c>
      <c r="G447" s="2" t="inlineStr">
        <is>
          <t>Presidente</t>
        </is>
      </c>
      <c r="H447" s="2" t="inlineStr">
        <is>
          <t>2013-04-28</t>
        </is>
      </c>
      <c r="I447" s="2" t="inlineStr">
        <is>
          <t>2026-09-20T01:43:21.108Z</t>
        </is>
      </c>
    </row>
    <row r="448">
      <c r="A448" s="2" t="inlineStr">
        <is>
          <t>20542813742</t>
        </is>
      </c>
      <c r="B448" s="2" t="inlineStr">
        <is>
          <t>ORGANO_ADMINISTRACION</t>
        </is>
      </c>
      <c r="C448" s="2" t="inlineStr">
        <is>
          <t>281330</t>
        </is>
      </c>
      <c r="D448" s="2" t="inlineStr">
        <is>
          <t>01331014</t>
        </is>
      </c>
      <c r="E448" s="2" t="inlineStr">
        <is>
          <t>MAYE APAZA JOSE ARGELIO</t>
        </is>
      </c>
      <c r="F448" s="2" t="inlineStr">
        <is>
          <t>JUNTA DIRECTIVA / DIRECTIVA COMUNA</t>
        </is>
      </c>
      <c r="G448" s="2" t="inlineStr">
        <is>
          <t>Vice Presidente</t>
        </is>
      </c>
      <c r="H448" s="2" t="inlineStr">
        <is>
          <t>2013-04-28</t>
        </is>
      </c>
      <c r="I448" s="2" t="inlineStr">
        <is>
          <t>2026-09-20T01:43:21.108Z</t>
        </is>
      </c>
    </row>
    <row r="449">
      <c r="A449" s="2" t="inlineStr">
        <is>
          <t>20542813742</t>
        </is>
      </c>
      <c r="B449" s="2" t="inlineStr">
        <is>
          <t>ORGANO_ADMINISTRACION</t>
        </is>
      </c>
      <c r="C449" s="2" t="inlineStr">
        <is>
          <t>281331</t>
        </is>
      </c>
      <c r="D449" s="2" t="inlineStr">
        <is>
          <t>40022881</t>
        </is>
      </c>
      <c r="E449" s="2" t="inlineStr">
        <is>
          <t>TUMPAY HUANACO ALFONSO EZEQUIEL</t>
        </is>
      </c>
      <c r="F449" s="2" t="inlineStr">
        <is>
          <t>JUNTA DIRECTIVA / DIRECTIVA COMUNA</t>
        </is>
      </c>
      <c r="G449" s="2" t="inlineStr">
        <is>
          <t>Secretario</t>
        </is>
      </c>
      <c r="H449" s="2" t="inlineStr">
        <is>
          <t>2013-04-28</t>
        </is>
      </c>
      <c r="I449" s="2" t="inlineStr">
        <is>
          <t>2026-09-20T01:43:21.108Z</t>
        </is>
      </c>
    </row>
    <row r="450">
      <c r="A450" s="2" t="inlineStr">
        <is>
          <t>20542813742</t>
        </is>
      </c>
      <c r="B450" s="2" t="inlineStr">
        <is>
          <t>ORGANO_ADMINISTRACION</t>
        </is>
      </c>
      <c r="C450" s="2" t="inlineStr">
        <is>
          <t>281332</t>
        </is>
      </c>
      <c r="D450" s="2" t="inlineStr">
        <is>
          <t>24003924</t>
        </is>
      </c>
      <c r="E450" s="2" t="inlineStr">
        <is>
          <t>CONDORI CHAMPI MATEO</t>
        </is>
      </c>
      <c r="F450" s="2" t="inlineStr">
        <is>
          <t>JUNTA DIRECTIVA / DIRECTIVA COMUNA</t>
        </is>
      </c>
      <c r="G450" s="2" t="inlineStr">
        <is>
          <t>Otros</t>
        </is>
      </c>
      <c r="H450" s="2" t="inlineStr">
        <is>
          <t>2013-04-28</t>
        </is>
      </c>
      <c r="I450" s="2" t="inlineStr">
        <is>
          <t>2026-09-20T01:43:21.108Z</t>
        </is>
      </c>
    </row>
    <row r="451">
      <c r="A451" s="2" t="inlineStr">
        <is>
          <t>20542813742</t>
        </is>
      </c>
      <c r="B451" s="2" t="inlineStr">
        <is>
          <t>ORGANO_ADMINISTRACION</t>
        </is>
      </c>
      <c r="C451" s="2" t="inlineStr">
        <is>
          <t>281333</t>
        </is>
      </c>
      <c r="D451" s="2" t="inlineStr">
        <is>
          <t>01299299</t>
        </is>
      </c>
      <c r="E451" s="2" t="inlineStr">
        <is>
          <t>CHAYÑA MAYE RICARDO</t>
        </is>
      </c>
      <c r="F451" s="2" t="inlineStr">
        <is>
          <t>JUNTA DIRECTIVA / DIRECTIVA COMUNA</t>
        </is>
      </c>
      <c r="G451" s="2" t="inlineStr">
        <is>
          <t>Fiscal</t>
        </is>
      </c>
      <c r="H451" s="2" t="inlineStr">
        <is>
          <t>2013-04-28</t>
        </is>
      </c>
      <c r="I451" s="2" t="inlineStr">
        <is>
          <t>2026-09-20T01:43:21.108Z</t>
        </is>
      </c>
    </row>
    <row r="452">
      <c r="A452" s="2" t="inlineStr">
        <is>
          <t>20542813742</t>
        </is>
      </c>
      <c r="B452" s="2" t="inlineStr">
        <is>
          <t>ORGANO_ADMINISTRACION</t>
        </is>
      </c>
      <c r="C452" s="2" t="inlineStr">
        <is>
          <t>281334</t>
        </is>
      </c>
      <c r="D452" s="2" t="inlineStr">
        <is>
          <t>43959609</t>
        </is>
      </c>
      <c r="E452" s="2" t="inlineStr">
        <is>
          <t>MENDOZA VALDERRAMA ODILON</t>
        </is>
      </c>
      <c r="F452" s="2" t="inlineStr">
        <is>
          <t>JUNTA DIRECTIVA / DIRECTIVA COMUNA</t>
        </is>
      </c>
      <c r="G452" s="2" t="inlineStr">
        <is>
          <t>Fiscal</t>
        </is>
      </c>
      <c r="H452" s="2" t="inlineStr">
        <is>
          <t>2013-04-28</t>
        </is>
      </c>
      <c r="I452" s="2" t="inlineStr">
        <is>
          <t>2026-09-20T01:43:21.108Z</t>
        </is>
      </c>
    </row>
    <row r="453">
      <c r="A453" s="2" t="inlineStr">
        <is>
          <t>20542813742</t>
        </is>
      </c>
      <c r="B453" s="2" t="inlineStr">
        <is>
          <t>REPRESENTANTE</t>
        </is>
      </c>
      <c r="C453" s="2" t="inlineStr">
        <is>
          <t>911150</t>
        </is>
      </c>
      <c r="D453" s="2" t="inlineStr">
        <is>
          <t>25009893</t>
        </is>
      </c>
      <c r="E453" s="2" t="inlineStr">
        <is>
          <t>MINAURO VEGA ANGEL SAMUEL</t>
        </is>
      </c>
      <c r="F453" s="2" t="n"/>
      <c r="G453" s="2" t="n"/>
      <c r="H453" s="2" t="inlineStr">
        <is>
          <t>2013-04-28</t>
        </is>
      </c>
      <c r="I453" s="2" t="inlineStr">
        <is>
          <t>2026-09-20T01:43:21.108Z</t>
        </is>
      </c>
    </row>
    <row r="454">
      <c r="A454" s="2" t="inlineStr">
        <is>
          <t>20542825163</t>
        </is>
      </c>
      <c r="B454" s="2" t="inlineStr">
        <is>
          <t>ORGANO_ADMINISTRACION</t>
        </is>
      </c>
      <c r="C454" s="2" t="inlineStr">
        <is>
          <t>1782691</t>
        </is>
      </c>
      <c r="D454" s="2" t="inlineStr">
        <is>
          <t>25189025</t>
        </is>
      </c>
      <c r="E454" s="2" t="inlineStr">
        <is>
          <t>suny soto victor felipe</t>
        </is>
      </c>
      <c r="F454" s="2" t="inlineStr">
        <is>
          <t>CONSEJO DE ADMINISTRACION</t>
        </is>
      </c>
      <c r="G454" s="2" t="inlineStr">
        <is>
          <t>Presidente</t>
        </is>
      </c>
      <c r="H454" s="2" t="inlineStr">
        <is>
          <t>2019-04-21</t>
        </is>
      </c>
      <c r="I454" s="2" t="inlineStr">
        <is>
          <t>2026-09-20T01:43:21.108Z</t>
        </is>
      </c>
    </row>
    <row r="455">
      <c r="A455" s="2" t="inlineStr">
        <is>
          <t>20542825163</t>
        </is>
      </c>
      <c r="B455" s="2" t="inlineStr">
        <is>
          <t>ORGANO_ADMINISTRACION</t>
        </is>
      </c>
      <c r="C455" s="2" t="inlineStr">
        <is>
          <t>1782692</t>
        </is>
      </c>
      <c r="D455" s="2" t="inlineStr">
        <is>
          <t>03085575</t>
        </is>
      </c>
      <c r="E455" s="2" t="inlineStr">
        <is>
          <t>tomapasca jimenez filadelfo</t>
        </is>
      </c>
      <c r="F455" s="2" t="inlineStr">
        <is>
          <t>CONSEJO DE ADMINISTRACION</t>
        </is>
      </c>
      <c r="G455" s="2" t="inlineStr">
        <is>
          <t>Vice Presidente</t>
        </is>
      </c>
      <c r="H455" s="2" t="inlineStr">
        <is>
          <t>2019-04-21</t>
        </is>
      </c>
      <c r="I455" s="2" t="inlineStr">
        <is>
          <t>2026-09-20T01:43:21.108Z</t>
        </is>
      </c>
    </row>
    <row r="456">
      <c r="A456" s="2" t="inlineStr">
        <is>
          <t>20542825163</t>
        </is>
      </c>
      <c r="B456" s="2" t="inlineStr">
        <is>
          <t>ORGANO_ADMINISTRACION</t>
        </is>
      </c>
      <c r="C456" s="2" t="inlineStr">
        <is>
          <t>1782693</t>
        </is>
      </c>
      <c r="D456" s="2" t="inlineStr">
        <is>
          <t>04825004</t>
        </is>
      </c>
      <c r="E456" s="2" t="inlineStr">
        <is>
          <t>villagaray gutierrez walter elder</t>
        </is>
      </c>
      <c r="F456" s="2" t="inlineStr">
        <is>
          <t>CONSEJO DE ADMINISTRACION</t>
        </is>
      </c>
      <c r="G456" s="2" t="inlineStr">
        <is>
          <t>Secretario</t>
        </is>
      </c>
      <c r="H456" s="2" t="inlineStr">
        <is>
          <t>2019-04-21</t>
        </is>
      </c>
      <c r="I456" s="2" t="inlineStr">
        <is>
          <t>2026-09-20T01:43:21.108Z</t>
        </is>
      </c>
    </row>
    <row r="457">
      <c r="A457" s="2" t="inlineStr">
        <is>
          <t>20542825163</t>
        </is>
      </c>
      <c r="B457" s="2" t="inlineStr">
        <is>
          <t>ORGANO_ADMINISTRACION</t>
        </is>
      </c>
      <c r="C457" s="2" t="inlineStr">
        <is>
          <t>1782694</t>
        </is>
      </c>
      <c r="D457" s="2" t="inlineStr">
        <is>
          <t>43239923</t>
        </is>
      </c>
      <c r="E457" s="2" t="inlineStr">
        <is>
          <t>condori lopez jonny joel</t>
        </is>
      </c>
      <c r="F457" s="2" t="inlineStr">
        <is>
          <t>CONSEJO DE ADMINISTRACION</t>
        </is>
      </c>
      <c r="G457" s="2" t="inlineStr">
        <is>
          <t>Vocal</t>
        </is>
      </c>
      <c r="H457" s="2" t="inlineStr">
        <is>
          <t>2019-04-21</t>
        </is>
      </c>
      <c r="I457" s="2" t="inlineStr">
        <is>
          <t>2026-09-20T01:43:21.108Z</t>
        </is>
      </c>
    </row>
    <row r="458">
      <c r="A458" s="2" t="inlineStr">
        <is>
          <t>20542825163</t>
        </is>
      </c>
      <c r="B458" s="2" t="inlineStr">
        <is>
          <t>ORGANO_ADMINISTRACION</t>
        </is>
      </c>
      <c r="C458" s="2" t="inlineStr">
        <is>
          <t>1782695</t>
        </is>
      </c>
      <c r="D458" s="2" t="inlineStr">
        <is>
          <t>80200326</t>
        </is>
      </c>
      <c r="E458" s="2" t="inlineStr">
        <is>
          <t>mamani mamani leandra</t>
        </is>
      </c>
      <c r="F458" s="2" t="inlineStr">
        <is>
          <t>CONSEJO DE ADMINISTRACION</t>
        </is>
      </c>
      <c r="G458" s="2" t="inlineStr">
        <is>
          <t>Vocal</t>
        </is>
      </c>
      <c r="H458" s="2" t="inlineStr">
        <is>
          <t>2019-04-21</t>
        </is>
      </c>
      <c r="I458" s="2" t="inlineStr">
        <is>
          <t>2026-09-20T01:43:21.108Z</t>
        </is>
      </c>
    </row>
    <row r="459">
      <c r="A459" s="2" t="inlineStr">
        <is>
          <t>20542825163</t>
        </is>
      </c>
      <c r="B459" s="2" t="inlineStr">
        <is>
          <t>REPRESENTANTE</t>
        </is>
      </c>
      <c r="C459" s="2" t="inlineStr">
        <is>
          <t>2169778</t>
        </is>
      </c>
      <c r="D459" s="2" t="inlineStr">
        <is>
          <t>41815327</t>
        </is>
      </c>
      <c r="E459" s="2" t="inlineStr">
        <is>
          <t>LARA RIVAS JOSE LUIS</t>
        </is>
      </c>
      <c r="F459" s="2" t="n"/>
      <c r="G459" s="2" t="n"/>
      <c r="H459" s="2" t="inlineStr">
        <is>
          <t>2013-12-09</t>
        </is>
      </c>
      <c r="I459" s="2" t="inlineStr">
        <is>
          <t>2026-09-20T01:43:21.108Z</t>
        </is>
      </c>
    </row>
    <row r="460">
      <c r="A460" s="2" t="inlineStr">
        <is>
          <t>20558183552</t>
        </is>
      </c>
      <c r="B460" s="2" t="inlineStr">
        <is>
          <t>ORGANO_ADMINISTRACION</t>
        </is>
      </c>
      <c r="C460" s="2" t="inlineStr">
        <is>
          <t>2372931</t>
        </is>
      </c>
      <c r="D460" s="2" t="inlineStr">
        <is>
          <t>29641275</t>
        </is>
      </c>
      <c r="E460" s="2" t="inlineStr">
        <is>
          <t>maque achahui ambrosio</t>
        </is>
      </c>
      <c r="F460" s="2" t="inlineStr">
        <is>
          <t>CONSEJO DE ADMINISTRACION</t>
        </is>
      </c>
      <c r="G460" s="2" t="inlineStr">
        <is>
          <t>Presidente</t>
        </is>
      </c>
      <c r="H460" s="2" t="inlineStr">
        <is>
          <t>2023-04-24</t>
        </is>
      </c>
      <c r="I460" s="2" t="inlineStr">
        <is>
          <t>2026-09-20T01:43:21.108Z</t>
        </is>
      </c>
    </row>
    <row r="461">
      <c r="A461" s="2" t="inlineStr">
        <is>
          <t>20558183552</t>
        </is>
      </c>
      <c r="B461" s="2" t="inlineStr">
        <is>
          <t>ORGANO_ADMINISTRACION</t>
        </is>
      </c>
      <c r="C461" s="2" t="inlineStr">
        <is>
          <t>2372932</t>
        </is>
      </c>
      <c r="D461" s="2" t="inlineStr">
        <is>
          <t>42155646</t>
        </is>
      </c>
      <c r="E461" s="2" t="inlineStr">
        <is>
          <t>huanca uscamayta wilfredo andres</t>
        </is>
      </c>
      <c r="F461" s="2" t="inlineStr">
        <is>
          <t>CONSEJO DE ADMINISTRACION</t>
        </is>
      </c>
      <c r="G461" s="2" t="inlineStr">
        <is>
          <t>Vice Presidente</t>
        </is>
      </c>
      <c r="H461" s="2" t="inlineStr">
        <is>
          <t>2023-04-24</t>
        </is>
      </c>
      <c r="I461" s="2" t="inlineStr">
        <is>
          <t>2026-09-20T01:43:21.108Z</t>
        </is>
      </c>
    </row>
    <row r="462">
      <c r="A462" s="2" t="inlineStr">
        <is>
          <t>20558183552</t>
        </is>
      </c>
      <c r="B462" s="2" t="inlineStr">
        <is>
          <t>ORGANO_ADMINISTRACION</t>
        </is>
      </c>
      <c r="C462" s="2" t="inlineStr">
        <is>
          <t>2372933</t>
        </is>
      </c>
      <c r="D462" s="2" t="inlineStr">
        <is>
          <t>80312016</t>
        </is>
      </c>
      <c r="E462" s="2" t="inlineStr">
        <is>
          <t>sotomayor yucra fredy maximo</t>
        </is>
      </c>
      <c r="F462" s="2" t="inlineStr">
        <is>
          <t>CONSEJO DE ADMINISTRACION</t>
        </is>
      </c>
      <c r="G462" s="2" t="inlineStr">
        <is>
          <t>Secretario</t>
        </is>
      </c>
      <c r="H462" s="2" t="inlineStr">
        <is>
          <t>2023-04-24</t>
        </is>
      </c>
      <c r="I462" s="2" t="inlineStr">
        <is>
          <t>2026-09-20T01:43:21.108Z</t>
        </is>
      </c>
    </row>
    <row r="463">
      <c r="A463" s="2" t="inlineStr">
        <is>
          <t>20558183552</t>
        </is>
      </c>
      <c r="B463" s="2" t="inlineStr">
        <is>
          <t>ORGANO_ADMINISTRACION</t>
        </is>
      </c>
      <c r="C463" s="2" t="inlineStr">
        <is>
          <t>2372934</t>
        </is>
      </c>
      <c r="D463" s="2" t="inlineStr">
        <is>
          <t>30664950</t>
        </is>
      </c>
      <c r="E463" s="2" t="inlineStr">
        <is>
          <t>vilca rojas maria salome</t>
        </is>
      </c>
      <c r="F463" s="2" t="inlineStr">
        <is>
          <t>CONSEJO DE ADMINISTRACION</t>
        </is>
      </c>
      <c r="G463" s="2" t="inlineStr">
        <is>
          <t>Otros</t>
        </is>
      </c>
      <c r="H463" s="2" t="inlineStr">
        <is>
          <t>2023-04-24</t>
        </is>
      </c>
      <c r="I463" s="2" t="inlineStr">
        <is>
          <t>2026-09-20T01:43:21.108Z</t>
        </is>
      </c>
    </row>
    <row r="464">
      <c r="A464" s="2" t="inlineStr">
        <is>
          <t>20558183552</t>
        </is>
      </c>
      <c r="B464" s="2" t="inlineStr">
        <is>
          <t>REPRESENTANTE</t>
        </is>
      </c>
      <c r="C464" s="2" t="inlineStr">
        <is>
          <t>2699421</t>
        </is>
      </c>
      <c r="D464" s="2" t="inlineStr">
        <is>
          <t>30664402</t>
        </is>
      </c>
      <c r="E464" s="2" t="inlineStr">
        <is>
          <t>ESPINEL CHOQUEANCO AURELIO LUDSGARDO</t>
        </is>
      </c>
      <c r="F464" s="2" t="n"/>
      <c r="G464" s="2" t="n"/>
      <c r="H464" s="2" t="inlineStr">
        <is>
          <t>2015-10-05</t>
        </is>
      </c>
      <c r="I464" s="2" t="inlineStr">
        <is>
          <t>2026-09-20T01:43:21.108Z</t>
        </is>
      </c>
    </row>
    <row r="465">
      <c r="A465" s="2" t="inlineStr">
        <is>
          <t>20561140091</t>
        </is>
      </c>
      <c r="B465" s="2" t="inlineStr">
        <is>
          <t>ORGANO_ADMINISTRACION</t>
        </is>
      </c>
      <c r="C465" s="2" t="inlineStr">
        <is>
          <t>1911159</t>
        </is>
      </c>
      <c r="D465" s="2" t="inlineStr">
        <is>
          <t>27732036</t>
        </is>
      </c>
      <c r="E465" s="2" t="inlineStr">
        <is>
          <t>VASQUEZ TAFUR NAPOLEON</t>
        </is>
      </c>
      <c r="F465" s="2" t="inlineStr">
        <is>
          <t>CONSEJO DE ADMINISTRACION</t>
        </is>
      </c>
      <c r="G465" s="2" t="inlineStr">
        <is>
          <t>Vice Presidente</t>
        </is>
      </c>
      <c r="H465" s="2" t="inlineStr">
        <is>
          <t>2021-02-12</t>
        </is>
      </c>
      <c r="I465" s="2" t="inlineStr">
        <is>
          <t>2026-09-20T01:43:21.108Z</t>
        </is>
      </c>
    </row>
    <row r="466">
      <c r="A466" s="2" t="inlineStr">
        <is>
          <t>20561140091</t>
        </is>
      </c>
      <c r="B466" s="2" t="inlineStr">
        <is>
          <t>ORGANO_ADMINISTRACION</t>
        </is>
      </c>
      <c r="C466" s="2" t="inlineStr">
        <is>
          <t>1911160</t>
        </is>
      </c>
      <c r="D466" s="2" t="inlineStr">
        <is>
          <t>33681813</t>
        </is>
      </c>
      <c r="E466" s="2" t="inlineStr">
        <is>
          <t>CHAVEZ VEGA JOSE AUBER</t>
        </is>
      </c>
      <c r="F466" s="2" t="inlineStr">
        <is>
          <t>CONSEJO DE ADMINISTRACION</t>
        </is>
      </c>
      <c r="G466" s="2" t="inlineStr">
        <is>
          <t>Secretario</t>
        </is>
      </c>
      <c r="H466" s="2" t="inlineStr">
        <is>
          <t>2021-02-12</t>
        </is>
      </c>
      <c r="I466" s="2" t="inlineStr">
        <is>
          <t>2026-09-20T01:43:21.108Z</t>
        </is>
      </c>
    </row>
    <row r="467">
      <c r="A467" s="2" t="inlineStr">
        <is>
          <t>20561140091</t>
        </is>
      </c>
      <c r="B467" s="2" t="inlineStr">
        <is>
          <t>ORGANO_ADMINISTRACION</t>
        </is>
      </c>
      <c r="C467" s="2" t="inlineStr">
        <is>
          <t>1911161</t>
        </is>
      </c>
      <c r="D467" s="2" t="inlineStr">
        <is>
          <t>33827254</t>
        </is>
      </c>
      <c r="E467" s="2" t="inlineStr">
        <is>
          <t>SALDIVAR ROMERO IRMA</t>
        </is>
      </c>
      <c r="F467" s="2" t="inlineStr">
        <is>
          <t>CONSEJO DE ADMINISTRACION</t>
        </is>
      </c>
      <c r="G467" s="2" t="inlineStr">
        <is>
          <t>Vocal</t>
        </is>
      </c>
      <c r="H467" s="2" t="inlineStr">
        <is>
          <t>2021-02-12</t>
        </is>
      </c>
      <c r="I467" s="2" t="inlineStr">
        <is>
          <t>2026-09-20T01:43:21.108Z</t>
        </is>
      </c>
    </row>
    <row r="468">
      <c r="A468" s="2" t="inlineStr">
        <is>
          <t>20561140091</t>
        </is>
      </c>
      <c r="B468" s="2" t="inlineStr">
        <is>
          <t>ORGANO_ADMINISTRACION</t>
        </is>
      </c>
      <c r="C468" s="2" t="inlineStr">
        <is>
          <t>1911162</t>
        </is>
      </c>
      <c r="D468" s="2" t="inlineStr">
        <is>
          <t>33659713</t>
        </is>
      </c>
      <c r="E468" s="2" t="inlineStr">
        <is>
          <t>GUARNIZ NARRO ADELMO</t>
        </is>
      </c>
      <c r="F468" s="2" t="inlineStr">
        <is>
          <t>CONSEJO DE ADMINISTRACION</t>
        </is>
      </c>
      <c r="G468" s="2" t="inlineStr">
        <is>
          <t>Vocal</t>
        </is>
      </c>
      <c r="H468" s="2" t="inlineStr">
        <is>
          <t>2021-02-12</t>
        </is>
      </c>
      <c r="I468" s="2" t="inlineStr">
        <is>
          <t>2026-09-20T01:43:21.108Z</t>
        </is>
      </c>
    </row>
    <row r="469">
      <c r="A469" s="2" t="inlineStr">
        <is>
          <t>20561140091</t>
        </is>
      </c>
      <c r="B469" s="2" t="inlineStr">
        <is>
          <t>ORGANO_ADMINISTRACION</t>
        </is>
      </c>
      <c r="C469" s="2" t="inlineStr">
        <is>
          <t>1911163</t>
        </is>
      </c>
      <c r="D469" s="2" t="inlineStr">
        <is>
          <t>42001204</t>
        </is>
      </c>
      <c r="E469" s="2" t="inlineStr">
        <is>
          <t>VEGA TISNADO WILTON MESIAS</t>
        </is>
      </c>
      <c r="F469" s="2" t="inlineStr">
        <is>
          <t>CONSEJO DE ADMINISTRACION</t>
        </is>
      </c>
      <c r="G469" s="2" t="inlineStr">
        <is>
          <t>Vocal</t>
        </is>
      </c>
      <c r="H469" s="2" t="inlineStr">
        <is>
          <t>2021-02-12</t>
        </is>
      </c>
      <c r="I469" s="2" t="inlineStr">
        <is>
          <t>2026-09-20T01:43:21.108Z</t>
        </is>
      </c>
    </row>
    <row r="470">
      <c r="A470" s="2" t="inlineStr">
        <is>
          <t>20561140091</t>
        </is>
      </c>
      <c r="B470" s="2" t="inlineStr">
        <is>
          <t>ORGANO_ADMINISTRACION</t>
        </is>
      </c>
      <c r="C470" s="2" t="inlineStr">
        <is>
          <t>1911164</t>
        </is>
      </c>
      <c r="D470" s="2" t="inlineStr">
        <is>
          <t>33660649</t>
        </is>
      </c>
      <c r="E470" s="2" t="inlineStr">
        <is>
          <t>sanchez baca eduard medardo</t>
        </is>
      </c>
      <c r="F470" s="2" t="inlineStr">
        <is>
          <t>CONSEJO DE ADMINISTRACION</t>
        </is>
      </c>
      <c r="G470" s="2" t="inlineStr">
        <is>
          <t>Presidente</t>
        </is>
      </c>
      <c r="H470" s="2" t="inlineStr">
        <is>
          <t>2021-02-12</t>
        </is>
      </c>
      <c r="I470" s="2" t="inlineStr">
        <is>
          <t>2026-09-20T01:43:21.108Z</t>
        </is>
      </c>
    </row>
    <row r="471">
      <c r="A471" s="2" t="inlineStr">
        <is>
          <t>20561140091</t>
        </is>
      </c>
      <c r="B471" s="2" t="inlineStr">
        <is>
          <t>REPRESENTANTE</t>
        </is>
      </c>
      <c r="C471" s="2" t="inlineStr">
        <is>
          <t>2282068</t>
        </is>
      </c>
      <c r="D471" s="2" t="inlineStr">
        <is>
          <t>80686965</t>
        </is>
      </c>
      <c r="E471" s="2" t="inlineStr">
        <is>
          <t>SANCHEZ OLIVOS JOSE ELMER</t>
        </is>
      </c>
      <c r="F471" s="2" t="n"/>
      <c r="G471" s="2" t="n"/>
      <c r="H471" s="2" t="inlineStr">
        <is>
          <t>2013-05-10</t>
        </is>
      </c>
      <c r="I471" s="2" t="inlineStr">
        <is>
          <t>2026-09-20T01:43:21.108Z</t>
        </is>
      </c>
    </row>
    <row r="472">
      <c r="A472" s="2" t="inlineStr">
        <is>
          <t>20568071281</t>
        </is>
      </c>
      <c r="B472" s="2" t="inlineStr">
        <is>
          <t>ORGANO_ADMINISTRACION</t>
        </is>
      </c>
      <c r="C472" s="2" t="inlineStr">
        <is>
          <t>1696817</t>
        </is>
      </c>
      <c r="D472" s="2" t="inlineStr">
        <is>
          <t>04315792</t>
        </is>
      </c>
      <c r="E472" s="2" t="inlineStr">
        <is>
          <t>LOPEZ GASPAR PEDRO MATEO</t>
        </is>
      </c>
      <c r="F472" s="2" t="inlineStr">
        <is>
          <t>CONSEJO DE ADMINISTRACION</t>
        </is>
      </c>
      <c r="G472" s="2" t="inlineStr">
        <is>
          <t>Presidente</t>
        </is>
      </c>
      <c r="H472" s="2" t="inlineStr">
        <is>
          <t>2019-04-02</t>
        </is>
      </c>
      <c r="I472" s="2" t="inlineStr">
        <is>
          <t>2026-09-20T01:43:21.108Z</t>
        </is>
      </c>
    </row>
    <row r="473">
      <c r="A473" s="2" t="inlineStr">
        <is>
          <t>20568071281</t>
        </is>
      </c>
      <c r="B473" s="2" t="inlineStr">
        <is>
          <t>ORGANO_ADMINISTRACION</t>
        </is>
      </c>
      <c r="C473" s="2" t="inlineStr">
        <is>
          <t>1696818</t>
        </is>
      </c>
      <c r="D473" s="2" t="inlineStr">
        <is>
          <t>04341651</t>
        </is>
      </c>
      <c r="E473" s="2" t="inlineStr">
        <is>
          <t>VENTURO LOPEZ JORGE</t>
        </is>
      </c>
      <c r="F473" s="2" t="inlineStr">
        <is>
          <t>CONSEJO DE ADMINISTRACION</t>
        </is>
      </c>
      <c r="G473" s="2" t="inlineStr">
        <is>
          <t>Otros</t>
        </is>
      </c>
      <c r="H473" s="2" t="inlineStr">
        <is>
          <t>2019-04-02</t>
        </is>
      </c>
      <c r="I473" s="2" t="inlineStr">
        <is>
          <t>2026-09-20T01:43:21.108Z</t>
        </is>
      </c>
    </row>
    <row r="474">
      <c r="A474" s="2" t="inlineStr">
        <is>
          <t>20568071281</t>
        </is>
      </c>
      <c r="B474" s="2" t="inlineStr">
        <is>
          <t>ORGANO_ADMINISTRACION</t>
        </is>
      </c>
      <c r="C474" s="2" t="inlineStr">
        <is>
          <t>1696819</t>
        </is>
      </c>
      <c r="D474" s="2" t="inlineStr">
        <is>
          <t>04330066</t>
        </is>
      </c>
      <c r="E474" s="2" t="inlineStr">
        <is>
          <t>VALDEZ TORRES DANTE</t>
        </is>
      </c>
      <c r="F474" s="2" t="inlineStr">
        <is>
          <t>CONSEJO DE ADMINISTRACION</t>
        </is>
      </c>
      <c r="G474" s="2" t="inlineStr">
        <is>
          <t>Vocal</t>
        </is>
      </c>
      <c r="H474" s="2" t="inlineStr">
        <is>
          <t>2019-04-02</t>
        </is>
      </c>
      <c r="I474" s="2" t="inlineStr">
        <is>
          <t>2026-09-20T01:43:21.108Z</t>
        </is>
      </c>
    </row>
    <row r="475">
      <c r="A475" s="2" t="inlineStr">
        <is>
          <t>20568071281</t>
        </is>
      </c>
      <c r="B475" s="2" t="inlineStr">
        <is>
          <t>ORGANO_ADMINISTRACION</t>
        </is>
      </c>
      <c r="C475" s="2" t="inlineStr">
        <is>
          <t>1696820</t>
        </is>
      </c>
      <c r="D475" s="2" t="inlineStr">
        <is>
          <t>43201611</t>
        </is>
      </c>
      <c r="E475" s="2" t="inlineStr">
        <is>
          <t>SOLANO CHICLLA FERMIN</t>
        </is>
      </c>
      <c r="F475" s="2" t="inlineStr">
        <is>
          <t>CONSEJO DE ADMINISTRACION</t>
        </is>
      </c>
      <c r="G475" s="2" t="inlineStr">
        <is>
          <t>Secretario</t>
        </is>
      </c>
      <c r="H475" s="2" t="inlineStr">
        <is>
          <t>2019-04-02</t>
        </is>
      </c>
      <c r="I475" s="2" t="inlineStr">
        <is>
          <t>2026-09-20T01:43:21.108Z</t>
        </is>
      </c>
    </row>
    <row r="476">
      <c r="A476" s="2" t="inlineStr">
        <is>
          <t>20568071281</t>
        </is>
      </c>
      <c r="B476" s="2" t="inlineStr">
        <is>
          <t>ORGANO_ADMINISTRACION</t>
        </is>
      </c>
      <c r="C476" s="2" t="inlineStr">
        <is>
          <t>1696821</t>
        </is>
      </c>
      <c r="D476" s="2" t="inlineStr">
        <is>
          <t>04323814</t>
        </is>
      </c>
      <c r="E476" s="2" t="inlineStr">
        <is>
          <t>SOTO COLINA JUAN SANTOS</t>
        </is>
      </c>
      <c r="F476" s="2" t="inlineStr">
        <is>
          <t>CONSEJO DE ADMINISTRACION</t>
        </is>
      </c>
      <c r="G476" s="2" t="inlineStr">
        <is>
          <t>Vice Presidente</t>
        </is>
      </c>
      <c r="H476" s="2" t="inlineStr">
        <is>
          <t>2019-04-02</t>
        </is>
      </c>
      <c r="I476" s="2" t="inlineStr">
        <is>
          <t>2026-09-20T01:43:21.108Z</t>
        </is>
      </c>
    </row>
    <row r="477">
      <c r="A477" s="2" t="inlineStr">
        <is>
          <t>20568071281</t>
        </is>
      </c>
      <c r="B477" s="2" t="inlineStr">
        <is>
          <t>ORGANO_ADMINISTRACION</t>
        </is>
      </c>
      <c r="C477" s="2" t="inlineStr">
        <is>
          <t>1696822</t>
        </is>
      </c>
      <c r="D477" s="2" t="inlineStr">
        <is>
          <t>04318139</t>
        </is>
      </c>
      <c r="E477" s="2" t="inlineStr">
        <is>
          <t>SIERRA FERREL ALEJANDRO</t>
        </is>
      </c>
      <c r="F477" s="2" t="inlineStr">
        <is>
          <t>CONSEJO DE ADMINISTRACION</t>
        </is>
      </c>
      <c r="G477" s="2" t="inlineStr">
        <is>
          <t>Otros</t>
        </is>
      </c>
      <c r="H477" s="2" t="inlineStr">
        <is>
          <t>2019-04-02</t>
        </is>
      </c>
      <c r="I477" s="2" t="inlineStr">
        <is>
          <t>2026-09-20T01:43:21.108Z</t>
        </is>
      </c>
    </row>
    <row r="478">
      <c r="A478" s="2" t="inlineStr">
        <is>
          <t>20568071281</t>
        </is>
      </c>
      <c r="B478" s="2" t="inlineStr">
        <is>
          <t>ORGANO_ADMINISTRACION</t>
        </is>
      </c>
      <c r="C478" s="2" t="inlineStr">
        <is>
          <t>1696823</t>
        </is>
      </c>
      <c r="D478" s="2" t="inlineStr">
        <is>
          <t>43118046</t>
        </is>
      </c>
      <c r="E478" s="2" t="inlineStr">
        <is>
          <t>RODAS BRICEÑO JANETH</t>
        </is>
      </c>
      <c r="F478" s="2" t="inlineStr">
        <is>
          <t>CONSEJO DE ADMINISTRACION</t>
        </is>
      </c>
      <c r="G478" s="2" t="inlineStr">
        <is>
          <t>Vocal</t>
        </is>
      </c>
      <c r="H478" s="2" t="inlineStr">
        <is>
          <t>2019-04-02</t>
        </is>
      </c>
      <c r="I478" s="2" t="inlineStr">
        <is>
          <t>2026-09-20T01:43:21.108Z</t>
        </is>
      </c>
    </row>
    <row r="479">
      <c r="A479" s="2" t="inlineStr">
        <is>
          <t>20568071281</t>
        </is>
      </c>
      <c r="B479" s="2" t="inlineStr">
        <is>
          <t>REPRESENTANTE</t>
        </is>
      </c>
      <c r="C479" s="2" t="inlineStr">
        <is>
          <t>2095823</t>
        </is>
      </c>
      <c r="D479" s="2" t="inlineStr">
        <is>
          <t>04315792</t>
        </is>
      </c>
      <c r="E479" s="2" t="inlineStr">
        <is>
          <t>LOPEZ GASPAR PEDRO MATEO</t>
        </is>
      </c>
      <c r="F479" s="2" t="n"/>
      <c r="G479" s="2" t="n"/>
      <c r="H479" s="2" t="inlineStr">
        <is>
          <t>2019-04-02</t>
        </is>
      </c>
      <c r="I479" s="2" t="inlineStr">
        <is>
          <t>2026-09-20T01:43:21.108Z</t>
        </is>
      </c>
    </row>
    <row r="480">
      <c r="A480" s="2" t="inlineStr">
        <is>
          <t>20568190450</t>
        </is>
      </c>
      <c r="B480" s="2" t="inlineStr">
        <is>
          <t>ORGANO_ADMINISTRACION</t>
        </is>
      </c>
      <c r="C480" s="2" t="inlineStr">
        <is>
          <t>1076250</t>
        </is>
      </c>
      <c r="D480" s="2" t="inlineStr">
        <is>
          <t>21012110</t>
        </is>
      </c>
      <c r="E480" s="2" t="inlineStr">
        <is>
          <t>OLGA ESCUAL MAHUANCA</t>
        </is>
      </c>
      <c r="F480" s="2" t="inlineStr">
        <is>
          <t>CONSEJO DIRECTIVO</t>
        </is>
      </c>
      <c r="G480" s="2" t="inlineStr">
        <is>
          <t>Vice Presidente</t>
        </is>
      </c>
      <c r="H480" s="2" t="inlineStr">
        <is>
          <t>2016-02-01</t>
        </is>
      </c>
      <c r="I480" s="2" t="inlineStr">
        <is>
          <t>2026-09-20T01:43:21.108Z</t>
        </is>
      </c>
    </row>
    <row r="481">
      <c r="A481" s="2" t="inlineStr">
        <is>
          <t>20568190450</t>
        </is>
      </c>
      <c r="B481" s="2" t="inlineStr">
        <is>
          <t>ORGANO_ADMINISTRACION</t>
        </is>
      </c>
      <c r="C481" s="2" t="inlineStr">
        <is>
          <t>1076251</t>
        </is>
      </c>
      <c r="D481" s="2" t="inlineStr">
        <is>
          <t>43957258</t>
        </is>
      </c>
      <c r="E481" s="2" t="inlineStr">
        <is>
          <t>CLAUDIO VASQUEZ MANUEL</t>
        </is>
      </c>
      <c r="F481" s="2" t="inlineStr">
        <is>
          <t>CONSEJO DIRECTIVO</t>
        </is>
      </c>
      <c r="G481" s="2" t="inlineStr">
        <is>
          <t>Presidente</t>
        </is>
      </c>
      <c r="H481" s="2" t="inlineStr">
        <is>
          <t>2016-02-01</t>
        </is>
      </c>
      <c r="I481" s="2" t="inlineStr">
        <is>
          <t>2026-09-20T01:43:21.108Z</t>
        </is>
      </c>
    </row>
    <row r="482">
      <c r="A482" s="2" t="inlineStr">
        <is>
          <t>20568190450</t>
        </is>
      </c>
      <c r="B482" s="2" t="inlineStr">
        <is>
          <t>ORGANO_ADMINISTRACION</t>
        </is>
      </c>
      <c r="C482" s="2" t="inlineStr">
        <is>
          <t>1076252</t>
        </is>
      </c>
      <c r="D482" s="2" t="inlineStr">
        <is>
          <t>80058209</t>
        </is>
      </c>
      <c r="E482" s="2" t="inlineStr">
        <is>
          <t>RUTH ZENAIDA BUENDIA MESTOQUIARI</t>
        </is>
      </c>
      <c r="F482" s="2" t="inlineStr">
        <is>
          <t>CONSEJO DIRECTIVO</t>
        </is>
      </c>
      <c r="G482" s="2" t="inlineStr">
        <is>
          <t>Fiscal</t>
        </is>
      </c>
      <c r="H482" s="2" t="inlineStr">
        <is>
          <t>2016-02-01</t>
        </is>
      </c>
      <c r="I482" s="2" t="inlineStr">
        <is>
          <t>2026-09-20T01:43:21.108Z</t>
        </is>
      </c>
    </row>
    <row r="483">
      <c r="A483" s="2" t="inlineStr">
        <is>
          <t>20568190450</t>
        </is>
      </c>
      <c r="B483" s="2" t="inlineStr">
        <is>
          <t>ORGANO_ADMINISTRACION</t>
        </is>
      </c>
      <c r="C483" s="2" t="inlineStr">
        <is>
          <t>1076253</t>
        </is>
      </c>
      <c r="D483" s="2" t="inlineStr">
        <is>
          <t>44666829</t>
        </is>
      </c>
      <c r="E483" s="2" t="inlineStr">
        <is>
          <t>JAVIER PONCE SOTO</t>
        </is>
      </c>
      <c r="F483" s="2" t="inlineStr">
        <is>
          <t>CONSEJO DIRECTIVO</t>
        </is>
      </c>
      <c r="G483" s="2" t="inlineStr">
        <is>
          <t>Vocal</t>
        </is>
      </c>
      <c r="H483" s="2" t="inlineStr">
        <is>
          <t>2016-02-01</t>
        </is>
      </c>
      <c r="I483" s="2" t="inlineStr">
        <is>
          <t>2026-09-20T01:43:21.108Z</t>
        </is>
      </c>
    </row>
    <row r="484">
      <c r="A484" s="2" t="inlineStr">
        <is>
          <t>20568190450</t>
        </is>
      </c>
      <c r="B484" s="2" t="inlineStr">
        <is>
          <t>ORGANO_ADMINISTRACION</t>
        </is>
      </c>
      <c r="C484" s="2" t="inlineStr">
        <is>
          <t>1076254</t>
        </is>
      </c>
      <c r="D484" s="2" t="inlineStr">
        <is>
          <t>48289729</t>
        </is>
      </c>
      <c r="E484" s="2" t="inlineStr">
        <is>
          <t>LUCAS MELLAN GONZALES</t>
        </is>
      </c>
      <c r="F484" s="2" t="inlineStr">
        <is>
          <t>CONSEJO DIRECTIVO</t>
        </is>
      </c>
      <c r="G484" s="2" t="inlineStr">
        <is>
          <t>Tesorero</t>
        </is>
      </c>
      <c r="H484" s="2" t="inlineStr">
        <is>
          <t>2016-02-01</t>
        </is>
      </c>
      <c r="I484" s="2" t="inlineStr">
        <is>
          <t>2026-09-20T01:43:21.108Z</t>
        </is>
      </c>
    </row>
    <row r="485">
      <c r="A485" s="2" t="inlineStr">
        <is>
          <t>20568190450</t>
        </is>
      </c>
      <c r="B485" s="2" t="inlineStr">
        <is>
          <t>ORGANO_ADMINISTRACION</t>
        </is>
      </c>
      <c r="C485" s="2" t="inlineStr">
        <is>
          <t>1076255</t>
        </is>
      </c>
      <c r="D485" s="2" t="inlineStr">
        <is>
          <t>45696066</t>
        </is>
      </c>
      <c r="E485" s="2" t="inlineStr">
        <is>
          <t>ANGEL PEDRO VALERIO</t>
        </is>
      </c>
      <c r="F485" s="2" t="inlineStr">
        <is>
          <t>CONSEJO DIRECTIVO</t>
        </is>
      </c>
      <c r="G485" s="2" t="inlineStr">
        <is>
          <t>Secretario</t>
        </is>
      </c>
      <c r="H485" s="2" t="inlineStr">
        <is>
          <t>2016-02-01</t>
        </is>
      </c>
      <c r="I485" s="2" t="inlineStr">
        <is>
          <t>2026-09-20T01:43:21.108Z</t>
        </is>
      </c>
    </row>
    <row r="486">
      <c r="A486" s="2" t="inlineStr">
        <is>
          <t>20568190450</t>
        </is>
      </c>
      <c r="B486" s="2" t="inlineStr">
        <is>
          <t>REPRESENTANTE</t>
        </is>
      </c>
      <c r="C486" s="2" t="inlineStr">
        <is>
          <t>1587554</t>
        </is>
      </c>
      <c r="D486" s="2" t="inlineStr">
        <is>
          <t>43957258</t>
        </is>
      </c>
      <c r="E486" s="2" t="inlineStr">
        <is>
          <t>CLAUDIO VASQUEZ MANUEL</t>
        </is>
      </c>
      <c r="F486" s="2" t="n"/>
      <c r="G486" s="2" t="n"/>
      <c r="H486" s="2" t="inlineStr">
        <is>
          <t>2016-02-01</t>
        </is>
      </c>
      <c r="I486" s="2" t="inlineStr">
        <is>
          <t>2026-09-20T01:43:21.108Z</t>
        </is>
      </c>
    </row>
    <row r="487">
      <c r="A487" s="2" t="inlineStr">
        <is>
          <t>20568194951</t>
        </is>
      </c>
      <c r="B487" s="2" t="inlineStr">
        <is>
          <t>ORGANO_ADMINISTRACION</t>
        </is>
      </c>
      <c r="C487" s="2" t="inlineStr">
        <is>
          <t>1631624</t>
        </is>
      </c>
      <c r="D487" s="2" t="inlineStr">
        <is>
          <t>23098907</t>
        </is>
      </c>
      <c r="E487" s="2" t="inlineStr">
        <is>
          <t>ESPINOZA VILLANUEVA ELI</t>
        </is>
      </c>
      <c r="F487" s="2" t="inlineStr">
        <is>
          <t>CONSEJO DIRECTIVO</t>
        </is>
      </c>
      <c r="G487" s="2" t="inlineStr">
        <is>
          <t>Presidente</t>
        </is>
      </c>
      <c r="H487" s="2" t="inlineStr">
        <is>
          <t>2017-11-20</t>
        </is>
      </c>
      <c r="I487" s="2" t="inlineStr">
        <is>
          <t>2026-09-20T01:43:21.108Z</t>
        </is>
      </c>
    </row>
    <row r="488">
      <c r="A488" s="2" t="inlineStr">
        <is>
          <t>20568194951</t>
        </is>
      </c>
      <c r="B488" s="2" t="inlineStr">
        <is>
          <t>ORGANO_ADMINISTRACION</t>
        </is>
      </c>
      <c r="C488" s="2" t="inlineStr">
        <is>
          <t>1631625</t>
        </is>
      </c>
      <c r="D488" s="2" t="inlineStr">
        <is>
          <t>42585699</t>
        </is>
      </c>
      <c r="E488" s="2" t="inlineStr">
        <is>
          <t>JIMENEZ MAYTA DEMIAS</t>
        </is>
      </c>
      <c r="F488" s="2" t="inlineStr">
        <is>
          <t>CONSEJO DIRECTIVO</t>
        </is>
      </c>
      <c r="G488" s="2" t="inlineStr">
        <is>
          <t>Vice Presidente</t>
        </is>
      </c>
      <c r="H488" s="2" t="inlineStr">
        <is>
          <t>2017-11-20</t>
        </is>
      </c>
      <c r="I488" s="2" t="inlineStr">
        <is>
          <t>2026-09-20T01:43:21.108Z</t>
        </is>
      </c>
    </row>
    <row r="489">
      <c r="A489" s="2" t="inlineStr">
        <is>
          <t>20568194951</t>
        </is>
      </c>
      <c r="B489" s="2" t="inlineStr">
        <is>
          <t>ORGANO_ADMINISTRACION</t>
        </is>
      </c>
      <c r="C489" s="2" t="inlineStr">
        <is>
          <t>1631626</t>
        </is>
      </c>
      <c r="D489" s="2" t="inlineStr">
        <is>
          <t>41338783</t>
        </is>
      </c>
      <c r="E489" s="2" t="inlineStr">
        <is>
          <t>ESPIRITO MAYTA HERMINIO JULIAN</t>
        </is>
      </c>
      <c r="F489" s="2" t="inlineStr">
        <is>
          <t>CONSEJO DIRECTIVO</t>
        </is>
      </c>
      <c r="G489" s="2" t="inlineStr">
        <is>
          <t>Secretario</t>
        </is>
      </c>
      <c r="H489" s="2" t="inlineStr">
        <is>
          <t>2017-11-20</t>
        </is>
      </c>
      <c r="I489" s="2" t="inlineStr">
        <is>
          <t>2026-09-20T01:43:21.108Z</t>
        </is>
      </c>
    </row>
    <row r="490">
      <c r="A490" s="2" t="inlineStr">
        <is>
          <t>20568194951</t>
        </is>
      </c>
      <c r="B490" s="2" t="inlineStr">
        <is>
          <t>ORGANO_ADMINISTRACION</t>
        </is>
      </c>
      <c r="C490" s="2" t="inlineStr">
        <is>
          <t>1631627</t>
        </is>
      </c>
      <c r="D490" s="2" t="inlineStr">
        <is>
          <t>47354139</t>
        </is>
      </c>
      <c r="E490" s="2" t="inlineStr">
        <is>
          <t>LLAMUCO ROJAS NILVIA</t>
        </is>
      </c>
      <c r="F490" s="2" t="inlineStr">
        <is>
          <t>CONSEJO DIRECTIVO</t>
        </is>
      </c>
      <c r="G490" s="2" t="inlineStr">
        <is>
          <t>Vocal</t>
        </is>
      </c>
      <c r="H490" s="2" t="inlineStr">
        <is>
          <t>2017-11-20</t>
        </is>
      </c>
      <c r="I490" s="2" t="inlineStr">
        <is>
          <t>2026-09-20T01:43:21.108Z</t>
        </is>
      </c>
    </row>
    <row r="491">
      <c r="A491" s="2" t="inlineStr">
        <is>
          <t>20568194951</t>
        </is>
      </c>
      <c r="B491" s="2" t="inlineStr">
        <is>
          <t>ORGANO_ADMINISTRACION</t>
        </is>
      </c>
      <c r="C491" s="2" t="inlineStr">
        <is>
          <t>1631628</t>
        </is>
      </c>
      <c r="D491" s="2" t="inlineStr">
        <is>
          <t>00188163</t>
        </is>
      </c>
      <c r="E491" s="2" t="inlineStr">
        <is>
          <t>MERCADO RESALVE RAUL</t>
        </is>
      </c>
      <c r="F491" s="2" t="inlineStr">
        <is>
          <t>CONSEJO DIRECTIVO</t>
        </is>
      </c>
      <c r="G491" s="2" t="inlineStr">
        <is>
          <t>Vocal</t>
        </is>
      </c>
      <c r="H491" s="2" t="inlineStr">
        <is>
          <t>2017-11-20</t>
        </is>
      </c>
      <c r="I491" s="2" t="inlineStr">
        <is>
          <t>2026-09-20T01:43:21.108Z</t>
        </is>
      </c>
    </row>
    <row r="492">
      <c r="A492" s="2" t="inlineStr">
        <is>
          <t>20568194951</t>
        </is>
      </c>
      <c r="B492" s="2" t="inlineStr">
        <is>
          <t>REPRESENTANTE</t>
        </is>
      </c>
      <c r="C492" s="2" t="inlineStr">
        <is>
          <t>2040125</t>
        </is>
      </c>
      <c r="D492" s="2" t="inlineStr">
        <is>
          <t>23276859</t>
        </is>
      </c>
      <c r="E492" s="2" t="inlineStr">
        <is>
          <t>CHAVEZ HUAMAN VICTORIANO DOMINGO</t>
        </is>
      </c>
      <c r="F492" s="2" t="n"/>
      <c r="G492" s="2" t="n"/>
      <c r="H492" s="2" t="inlineStr">
        <is>
          <t>2011-11-30</t>
        </is>
      </c>
      <c r="I492" s="2" t="inlineStr">
        <is>
          <t>2026-09-20T01:43:21.108Z</t>
        </is>
      </c>
    </row>
    <row r="493">
      <c r="A493" s="2" t="inlineStr">
        <is>
          <t>20568246188</t>
        </is>
      </c>
      <c r="B493" s="2" t="inlineStr">
        <is>
          <t>ORGANO_ADMINISTRACION</t>
        </is>
      </c>
      <c r="C493" s="2" t="inlineStr">
        <is>
          <t>1402023</t>
        </is>
      </c>
      <c r="D493" s="2" t="inlineStr">
        <is>
          <t>43445713</t>
        </is>
      </c>
      <c r="E493" s="2" t="inlineStr">
        <is>
          <t>MANDUJANO CASTRO JOSELYN VALERI</t>
        </is>
      </c>
      <c r="F493" s="2" t="inlineStr">
        <is>
          <t>CONSEJO DIRECTIVO</t>
        </is>
      </c>
      <c r="G493" s="2" t="inlineStr">
        <is>
          <t>Presidente</t>
        </is>
      </c>
      <c r="H493" s="2" t="inlineStr">
        <is>
          <t>2017-09-27</t>
        </is>
      </c>
      <c r="I493" s="2" t="inlineStr">
        <is>
          <t>2026-09-20T01:43:21.108Z</t>
        </is>
      </c>
    </row>
    <row r="494">
      <c r="A494" s="2" t="inlineStr">
        <is>
          <t>20568246188</t>
        </is>
      </c>
      <c r="B494" s="2" t="inlineStr">
        <is>
          <t>ORGANO_ADMINISTRACION</t>
        </is>
      </c>
      <c r="C494" s="2" t="inlineStr">
        <is>
          <t>1402024</t>
        </is>
      </c>
      <c r="D494" s="2" t="inlineStr">
        <is>
          <t>45312162</t>
        </is>
      </c>
      <c r="E494" s="2" t="inlineStr">
        <is>
          <t>APACLLA CASTRO DELY DEISY</t>
        </is>
      </c>
      <c r="F494" s="2" t="inlineStr">
        <is>
          <t>CONSEJO DIRECTIVO</t>
        </is>
      </c>
      <c r="G494" s="2" t="inlineStr">
        <is>
          <t>Vocal</t>
        </is>
      </c>
      <c r="H494" s="2" t="inlineStr">
        <is>
          <t>2017-09-27</t>
        </is>
      </c>
      <c r="I494" s="2" t="inlineStr">
        <is>
          <t>2026-09-20T01:43:21.108Z</t>
        </is>
      </c>
    </row>
    <row r="495">
      <c r="A495" s="2" t="inlineStr">
        <is>
          <t>20568246188</t>
        </is>
      </c>
      <c r="B495" s="2" t="inlineStr">
        <is>
          <t>ORGANO_ADMINISTRACION</t>
        </is>
      </c>
      <c r="C495" s="2" t="inlineStr">
        <is>
          <t>1402025</t>
        </is>
      </c>
      <c r="D495" s="2" t="inlineStr">
        <is>
          <t>10702660</t>
        </is>
      </c>
      <c r="E495" s="2" t="inlineStr">
        <is>
          <t>FLORES SANCHEZ ELOY DANY</t>
        </is>
      </c>
      <c r="F495" s="2" t="inlineStr">
        <is>
          <t>CONSEJO DIRECTIVO</t>
        </is>
      </c>
      <c r="G495" s="2" t="inlineStr">
        <is>
          <t>Tesorero</t>
        </is>
      </c>
      <c r="H495" s="2" t="inlineStr">
        <is>
          <t>2017-09-27</t>
        </is>
      </c>
      <c r="I495" s="2" t="inlineStr">
        <is>
          <t>2026-09-20T01:43:21.108Z</t>
        </is>
      </c>
    </row>
    <row r="496">
      <c r="A496" s="2" t="inlineStr">
        <is>
          <t>20568246188</t>
        </is>
      </c>
      <c r="B496" s="2" t="inlineStr">
        <is>
          <t>ORGANO_ADMINISTRACION</t>
        </is>
      </c>
      <c r="C496" s="2" t="inlineStr">
        <is>
          <t>1402026</t>
        </is>
      </c>
      <c r="D496" s="2" t="inlineStr">
        <is>
          <t>20712272</t>
        </is>
      </c>
      <c r="E496" s="2" t="inlineStr">
        <is>
          <t>SANCHEZ DE FLORES ANGELICA FELICITA</t>
        </is>
      </c>
      <c r="F496" s="2" t="inlineStr">
        <is>
          <t>CONSEJO DIRECTIVO</t>
        </is>
      </c>
      <c r="G496" s="2" t="inlineStr">
        <is>
          <t>Secretario</t>
        </is>
      </c>
      <c r="H496" s="2" t="inlineStr">
        <is>
          <t>2017-09-27</t>
        </is>
      </c>
      <c r="I496" s="2" t="inlineStr">
        <is>
          <t>2026-09-20T01:43:21.108Z</t>
        </is>
      </c>
    </row>
    <row r="497">
      <c r="A497" s="2" t="inlineStr">
        <is>
          <t>20568246188</t>
        </is>
      </c>
      <c r="B497" s="2" t="inlineStr">
        <is>
          <t>REPRESENTANTE</t>
        </is>
      </c>
      <c r="C497" s="2" t="inlineStr">
        <is>
          <t>1847186</t>
        </is>
      </c>
      <c r="D497" s="2" t="inlineStr">
        <is>
          <t>43445713</t>
        </is>
      </c>
      <c r="E497" s="2" t="inlineStr">
        <is>
          <t>MANDUJANO CASTRO JOSELYN VALERI</t>
        </is>
      </c>
      <c r="F497" s="2" t="n"/>
      <c r="G497" s="2" t="n"/>
      <c r="H497" s="2" t="inlineStr">
        <is>
          <t>2011-03-26</t>
        </is>
      </c>
      <c r="I497" s="2" t="inlineStr">
        <is>
          <t>2026-09-20T01:43:21.108Z</t>
        </is>
      </c>
    </row>
    <row r="498">
      <c r="A498" s="2" t="inlineStr">
        <is>
          <t>20568549083</t>
        </is>
      </c>
      <c r="B498" s="2" t="inlineStr">
        <is>
          <t>ORGANO_ADMINISTRACION</t>
        </is>
      </c>
      <c r="C498" s="2" t="inlineStr">
        <is>
          <t>1909167</t>
        </is>
      </c>
      <c r="D498" s="2" t="inlineStr">
        <is>
          <t>45584952</t>
        </is>
      </c>
      <c r="E498" s="2" t="inlineStr">
        <is>
          <t>MALLMA LIMAYLLA ALEXANDER</t>
        </is>
      </c>
      <c r="F498" s="2" t="inlineStr">
        <is>
          <t>CONSEJO DE ADMINISTRACION</t>
        </is>
      </c>
      <c r="G498" s="2" t="inlineStr">
        <is>
          <t>Presidente</t>
        </is>
      </c>
      <c r="H498" s="2" t="inlineStr">
        <is>
          <t>2020-10-09</t>
        </is>
      </c>
      <c r="I498" s="2" t="inlineStr">
        <is>
          <t>2026-09-20T01:43:21.108Z</t>
        </is>
      </c>
    </row>
    <row r="499">
      <c r="A499" s="2" t="inlineStr">
        <is>
          <t>20568549083</t>
        </is>
      </c>
      <c r="B499" s="2" t="inlineStr">
        <is>
          <t>ORGANO_ADMINISTRACION</t>
        </is>
      </c>
      <c r="C499" s="2" t="inlineStr">
        <is>
          <t>1909168</t>
        </is>
      </c>
      <c r="D499" s="2" t="inlineStr">
        <is>
          <t>23569344</t>
        </is>
      </c>
      <c r="E499" s="2" t="inlineStr">
        <is>
          <t>EGG TAMAYO LLUBISA MAGDALENA</t>
        </is>
      </c>
      <c r="F499" s="2" t="inlineStr">
        <is>
          <t>CONSEJO DE ADMINISTRACION</t>
        </is>
      </c>
      <c r="G499" s="2" t="inlineStr">
        <is>
          <t>Vice Presidente</t>
        </is>
      </c>
      <c r="H499" s="2" t="inlineStr">
        <is>
          <t>2020-10-09</t>
        </is>
      </c>
      <c r="I499" s="2" t="inlineStr">
        <is>
          <t>2026-09-20T01:43:21.108Z</t>
        </is>
      </c>
    </row>
    <row r="500">
      <c r="A500" s="2" t="inlineStr">
        <is>
          <t>20568549083</t>
        </is>
      </c>
      <c r="B500" s="2" t="inlineStr">
        <is>
          <t>ORGANO_ADMINISTRACION</t>
        </is>
      </c>
      <c r="C500" s="2" t="inlineStr">
        <is>
          <t>1909169</t>
        </is>
      </c>
      <c r="D500" s="2" t="inlineStr">
        <is>
          <t>04305651</t>
        </is>
      </c>
      <c r="E500" s="2" t="inlineStr">
        <is>
          <t>MATEO SELANO HILDER NICOLAS</t>
        </is>
      </c>
      <c r="F500" s="2" t="inlineStr">
        <is>
          <t>CONSEJO DE ADMINISTRACION</t>
        </is>
      </c>
      <c r="G500" s="2" t="inlineStr">
        <is>
          <t>Secretario</t>
        </is>
      </c>
      <c r="H500" s="2" t="inlineStr">
        <is>
          <t>2020-10-09</t>
        </is>
      </c>
      <c r="I500" s="2" t="inlineStr">
        <is>
          <t>2026-09-20T01:43:21.108Z</t>
        </is>
      </c>
    </row>
    <row r="501">
      <c r="A501" s="2" t="inlineStr">
        <is>
          <t>20568549083</t>
        </is>
      </c>
      <c r="B501" s="2" t="inlineStr">
        <is>
          <t>ORGANO_ADMINISTRACION</t>
        </is>
      </c>
      <c r="C501" s="2" t="inlineStr">
        <is>
          <t>1909170</t>
        </is>
      </c>
      <c r="D501" s="2" t="inlineStr">
        <is>
          <t>70769913</t>
        </is>
      </c>
      <c r="E501" s="2" t="inlineStr">
        <is>
          <t>QUISPE LLIUYACC JHONY JOEL</t>
        </is>
      </c>
      <c r="F501" s="2" t="inlineStr">
        <is>
          <t>CONSEJO DE ADMINISTRACION</t>
        </is>
      </c>
      <c r="G501" s="2" t="inlineStr">
        <is>
          <t>Vocal</t>
        </is>
      </c>
      <c r="H501" s="2" t="inlineStr">
        <is>
          <t>2020-10-09</t>
        </is>
      </c>
      <c r="I501" s="2" t="inlineStr">
        <is>
          <t>2026-09-20T01:43:21.108Z</t>
        </is>
      </c>
    </row>
    <row r="502">
      <c r="A502" s="2" t="inlineStr">
        <is>
          <t>20568549083</t>
        </is>
      </c>
      <c r="B502" s="2" t="inlineStr">
        <is>
          <t>ORGANO_ADMINISTRACION</t>
        </is>
      </c>
      <c r="C502" s="2" t="inlineStr">
        <is>
          <t>1909171</t>
        </is>
      </c>
      <c r="D502" s="2" t="inlineStr">
        <is>
          <t>47595243</t>
        </is>
      </c>
      <c r="E502" s="2" t="inlineStr">
        <is>
          <t>SANCHOMA SHAÑIVOKARIN EUGENIA</t>
        </is>
      </c>
      <c r="F502" s="2" t="inlineStr">
        <is>
          <t>CONSEJO DE ADMINISTRACION</t>
        </is>
      </c>
      <c r="G502" s="2" t="inlineStr">
        <is>
          <t>Vocal</t>
        </is>
      </c>
      <c r="H502" s="2" t="inlineStr">
        <is>
          <t>2020-10-09</t>
        </is>
      </c>
      <c r="I502" s="2" t="inlineStr">
        <is>
          <t>2026-09-20T01:43:21.108Z</t>
        </is>
      </c>
    </row>
    <row r="503">
      <c r="A503" s="2" t="inlineStr">
        <is>
          <t>20568549083</t>
        </is>
      </c>
      <c r="B503" s="2" t="inlineStr">
        <is>
          <t>REPRESENTANTE</t>
        </is>
      </c>
      <c r="C503" s="2" t="inlineStr">
        <is>
          <t>2280366</t>
        </is>
      </c>
      <c r="D503" s="2" t="inlineStr">
        <is>
          <t>45584952</t>
        </is>
      </c>
      <c r="E503" s="2" t="inlineStr">
        <is>
          <t>MALLMA LIMAYLLA ALEXANDER</t>
        </is>
      </c>
      <c r="F503" s="2" t="n"/>
      <c r="G503" s="2" t="n"/>
      <c r="H503" s="2" t="inlineStr">
        <is>
          <t>2020-10-09</t>
        </is>
      </c>
      <c r="I503" s="2" t="inlineStr">
        <is>
          <t>2026-09-20T01:43:21.108Z</t>
        </is>
      </c>
    </row>
    <row r="504">
      <c r="A504" s="2" t="inlineStr">
        <is>
          <t>20568720866</t>
        </is>
      </c>
      <c r="B504" s="2" t="inlineStr">
        <is>
          <t>ORGANO_ADMINISTRACION</t>
        </is>
      </c>
      <c r="C504" s="2" t="inlineStr">
        <is>
          <t>996318</t>
        </is>
      </c>
      <c r="D504" s="2" t="inlineStr">
        <is>
          <t>40546970</t>
        </is>
      </c>
      <c r="E504" s="2" t="inlineStr">
        <is>
          <t>poma taipe candelario</t>
        </is>
      </c>
      <c r="F504" s="2" t="inlineStr">
        <is>
          <t>CONSEJO DIRECTIVO</t>
        </is>
      </c>
      <c r="G504" s="2" t="inlineStr">
        <is>
          <t>Vice Presidente</t>
        </is>
      </c>
      <c r="H504" s="2" t="inlineStr">
        <is>
          <t>2015-06-15</t>
        </is>
      </c>
      <c r="I504" s="2" t="inlineStr">
        <is>
          <t>2026-09-20T01:43:21.108Z</t>
        </is>
      </c>
    </row>
    <row r="505">
      <c r="A505" s="2" t="inlineStr">
        <is>
          <t>20568720866</t>
        </is>
      </c>
      <c r="B505" s="2" t="inlineStr">
        <is>
          <t>ORGANO_ADMINISTRACION</t>
        </is>
      </c>
      <c r="C505" s="2" t="inlineStr">
        <is>
          <t>996319</t>
        </is>
      </c>
      <c r="D505" s="2" t="inlineStr">
        <is>
          <t>40926949</t>
        </is>
      </c>
      <c r="E505" s="2" t="inlineStr">
        <is>
          <t>poma huarcaya gilmer niels</t>
        </is>
      </c>
      <c r="F505" s="2" t="inlineStr">
        <is>
          <t>CONSEJO DIRECTIVO</t>
        </is>
      </c>
      <c r="G505" s="2" t="inlineStr">
        <is>
          <t>Secretario</t>
        </is>
      </c>
      <c r="H505" s="2" t="inlineStr">
        <is>
          <t>2015-06-15</t>
        </is>
      </c>
      <c r="I505" s="2" t="inlineStr">
        <is>
          <t>2026-09-20T01:43:21.108Z</t>
        </is>
      </c>
    </row>
    <row r="506">
      <c r="A506" s="2" t="inlineStr">
        <is>
          <t>20568720866</t>
        </is>
      </c>
      <c r="B506" s="2" t="inlineStr">
        <is>
          <t>ORGANO_ADMINISTRACION</t>
        </is>
      </c>
      <c r="C506" s="2" t="inlineStr">
        <is>
          <t>996320</t>
        </is>
      </c>
      <c r="D506" s="2" t="inlineStr">
        <is>
          <t>23362059</t>
        </is>
      </c>
      <c r="E506" s="2" t="inlineStr">
        <is>
          <t>taipe chocce zocimo</t>
        </is>
      </c>
      <c r="F506" s="2" t="inlineStr">
        <is>
          <t>CONSEJO DIRECTIVO</t>
        </is>
      </c>
      <c r="G506" s="2" t="inlineStr">
        <is>
          <t>Fiscal</t>
        </is>
      </c>
      <c r="H506" s="2" t="inlineStr">
        <is>
          <t>2015-06-15</t>
        </is>
      </c>
      <c r="I506" s="2" t="inlineStr">
        <is>
          <t>2026-09-20T01:43:21.108Z</t>
        </is>
      </c>
    </row>
    <row r="507">
      <c r="A507" s="2" t="inlineStr">
        <is>
          <t>20568720866</t>
        </is>
      </c>
      <c r="B507" s="2" t="inlineStr">
        <is>
          <t>ORGANO_ADMINISTRACION</t>
        </is>
      </c>
      <c r="C507" s="2" t="inlineStr">
        <is>
          <t>996321</t>
        </is>
      </c>
      <c r="D507" s="2" t="inlineStr">
        <is>
          <t>46217836</t>
        </is>
      </c>
      <c r="E507" s="2" t="inlineStr">
        <is>
          <t>poma taipe marcos</t>
        </is>
      </c>
      <c r="F507" s="2" t="inlineStr">
        <is>
          <t>CONSEJO DIRECTIVO</t>
        </is>
      </c>
      <c r="G507" s="2" t="inlineStr">
        <is>
          <t>Presidente</t>
        </is>
      </c>
      <c r="H507" s="2" t="inlineStr">
        <is>
          <t>2015-06-15</t>
        </is>
      </c>
      <c r="I507" s="2" t="inlineStr">
        <is>
          <t>2026-09-20T01:43:21.108Z</t>
        </is>
      </c>
    </row>
    <row r="508">
      <c r="A508" s="2" t="inlineStr">
        <is>
          <t>20568720866</t>
        </is>
      </c>
      <c r="B508" s="2" t="inlineStr">
        <is>
          <t>ORGANO_ADMINISTRACION</t>
        </is>
      </c>
      <c r="C508" s="2" t="inlineStr">
        <is>
          <t>996322</t>
        </is>
      </c>
      <c r="D508" s="2" t="inlineStr">
        <is>
          <t>23361735</t>
        </is>
      </c>
      <c r="E508" s="2" t="inlineStr">
        <is>
          <t>antezana lanasca abram</t>
        </is>
      </c>
      <c r="F508" s="2" t="inlineStr">
        <is>
          <t>CONSEJO DIRECTIVO</t>
        </is>
      </c>
      <c r="G508" s="2" t="inlineStr">
        <is>
          <t>Fiscal</t>
        </is>
      </c>
      <c r="H508" s="2" t="inlineStr">
        <is>
          <t>2015-06-15</t>
        </is>
      </c>
      <c r="I508" s="2" t="inlineStr">
        <is>
          <t>2026-09-20T01:43:21.108Z</t>
        </is>
      </c>
    </row>
    <row r="509">
      <c r="A509" s="2" t="inlineStr">
        <is>
          <t>20568720866</t>
        </is>
      </c>
      <c r="B509" s="2" t="inlineStr">
        <is>
          <t>ORGANO_ADMINISTRACION</t>
        </is>
      </c>
      <c r="C509" s="2" t="inlineStr">
        <is>
          <t>996323</t>
        </is>
      </c>
      <c r="D509" s="2" t="inlineStr">
        <is>
          <t>41087446</t>
        </is>
      </c>
      <c r="E509" s="2" t="inlineStr">
        <is>
          <t>sotacuro muños raul</t>
        </is>
      </c>
      <c r="F509" s="2" t="inlineStr">
        <is>
          <t>CONSEJO DIRECTIVO</t>
        </is>
      </c>
      <c r="G509" s="2" t="inlineStr">
        <is>
          <t>Tesorero</t>
        </is>
      </c>
      <c r="H509" s="2" t="inlineStr">
        <is>
          <t>2015-06-15</t>
        </is>
      </c>
      <c r="I509" s="2" t="inlineStr">
        <is>
          <t>2026-09-20T01:43:21.108Z</t>
        </is>
      </c>
    </row>
    <row r="510">
      <c r="A510" s="2" t="inlineStr">
        <is>
          <t>20568720866</t>
        </is>
      </c>
      <c r="B510" s="2" t="inlineStr">
        <is>
          <t>REPRESENTANTE</t>
        </is>
      </c>
      <c r="C510" s="2" t="inlineStr">
        <is>
          <t>1527944</t>
        </is>
      </c>
      <c r="D510" s="2" t="inlineStr">
        <is>
          <t>46217836</t>
        </is>
      </c>
      <c r="E510" s="2" t="inlineStr">
        <is>
          <t>POMA TAIPE MARCOS</t>
        </is>
      </c>
      <c r="F510" s="2" t="n"/>
      <c r="G510" s="2" t="n"/>
      <c r="H510" s="2" t="inlineStr">
        <is>
          <t>2015-06-15</t>
        </is>
      </c>
      <c r="I510" s="2" t="inlineStr">
        <is>
          <t>2026-09-20T01:43:21.108Z</t>
        </is>
      </c>
    </row>
    <row r="511">
      <c r="A511" s="2" t="inlineStr">
        <is>
          <t>20573138202</t>
        </is>
      </c>
      <c r="B511" s="2" t="inlineStr">
        <is>
          <t>ORGANO_ADMINISTRACION</t>
        </is>
      </c>
      <c r="C511" s="2" t="inlineStr">
        <is>
          <t>255198</t>
        </is>
      </c>
      <c r="D511" s="2" t="inlineStr">
        <is>
          <t>42957300</t>
        </is>
      </c>
      <c r="E511" s="2" t="inlineStr">
        <is>
          <t>ESPIRITU LINO TEODORO</t>
        </is>
      </c>
      <c r="F511" s="2" t="inlineStr">
        <is>
          <t>CONSEJO DIRECTIVO</t>
        </is>
      </c>
      <c r="G511" s="2" t="inlineStr">
        <is>
          <t>Presidente</t>
        </is>
      </c>
      <c r="H511" s="2" t="inlineStr">
        <is>
          <t>2012-03-03</t>
        </is>
      </c>
      <c r="I511" s="2" t="inlineStr">
        <is>
          <t>2026-09-20T01:43:21.108Z</t>
        </is>
      </c>
    </row>
    <row r="512">
      <c r="A512" s="2" t="inlineStr">
        <is>
          <t>20573138202</t>
        </is>
      </c>
      <c r="B512" s="2" t="inlineStr">
        <is>
          <t>ORGANO_ADMINISTRACION</t>
        </is>
      </c>
      <c r="C512" s="2" t="inlineStr">
        <is>
          <t>255199</t>
        </is>
      </c>
      <c r="D512" s="2" t="inlineStr">
        <is>
          <t>22654179</t>
        </is>
      </c>
      <c r="E512" s="2" t="inlineStr">
        <is>
          <t>CAJAS AGUIRRE ARMANDO</t>
        </is>
      </c>
      <c r="F512" s="2" t="inlineStr">
        <is>
          <t>CONSEJO DIRECTIVO</t>
        </is>
      </c>
      <c r="G512" s="2" t="inlineStr">
        <is>
          <t>Vice Presidente</t>
        </is>
      </c>
      <c r="H512" s="2" t="inlineStr">
        <is>
          <t>2012-03-03</t>
        </is>
      </c>
      <c r="I512" s="2" t="inlineStr">
        <is>
          <t>2026-09-20T01:43:21.108Z</t>
        </is>
      </c>
    </row>
    <row r="513">
      <c r="A513" s="2" t="inlineStr">
        <is>
          <t>20573138202</t>
        </is>
      </c>
      <c r="B513" s="2" t="inlineStr">
        <is>
          <t>ORGANO_ADMINISTRACION</t>
        </is>
      </c>
      <c r="C513" s="2" t="inlineStr">
        <is>
          <t>255200</t>
        </is>
      </c>
      <c r="D513" s="2" t="inlineStr">
        <is>
          <t>41959169</t>
        </is>
      </c>
      <c r="E513" s="2" t="inlineStr">
        <is>
          <t>CLEMENTE CESPEDES CARLOS</t>
        </is>
      </c>
      <c r="F513" s="2" t="inlineStr">
        <is>
          <t>CONSEJO DIRECTIVO</t>
        </is>
      </c>
      <c r="G513" s="2" t="inlineStr">
        <is>
          <t>Tesorero</t>
        </is>
      </c>
      <c r="H513" s="2" t="inlineStr">
        <is>
          <t>2012-03-03</t>
        </is>
      </c>
      <c r="I513" s="2" t="inlineStr">
        <is>
          <t>2026-09-20T01:43:21.108Z</t>
        </is>
      </c>
    </row>
    <row r="514">
      <c r="A514" s="2" t="inlineStr">
        <is>
          <t>20573138202</t>
        </is>
      </c>
      <c r="B514" s="2" t="inlineStr">
        <is>
          <t>ORGANO_ADMINISTRACION</t>
        </is>
      </c>
      <c r="C514" s="2" t="inlineStr">
        <is>
          <t>255201</t>
        </is>
      </c>
      <c r="D514" s="2" t="inlineStr">
        <is>
          <t>23176950</t>
        </is>
      </c>
      <c r="E514" s="2" t="inlineStr">
        <is>
          <t>FABIAN EVARISTO DANIEL</t>
        </is>
      </c>
      <c r="F514" s="2" t="inlineStr">
        <is>
          <t>CONSEJO DIRECTIVO</t>
        </is>
      </c>
      <c r="G514" s="2" t="inlineStr">
        <is>
          <t>Fiscal</t>
        </is>
      </c>
      <c r="H514" s="2" t="inlineStr">
        <is>
          <t>2012-03-03</t>
        </is>
      </c>
      <c r="I514" s="2" t="inlineStr">
        <is>
          <t>2026-09-20T01:43:21.108Z</t>
        </is>
      </c>
    </row>
    <row r="515">
      <c r="A515" s="2" t="inlineStr">
        <is>
          <t>20573138202</t>
        </is>
      </c>
      <c r="B515" s="2" t="inlineStr">
        <is>
          <t>ORGANO_ADMINISTRACION</t>
        </is>
      </c>
      <c r="C515" s="2" t="inlineStr">
        <is>
          <t>255202</t>
        </is>
      </c>
      <c r="D515" s="2" t="inlineStr">
        <is>
          <t>25435478</t>
        </is>
      </c>
      <c r="E515" s="2" t="inlineStr">
        <is>
          <t>BELTRAN ZENTENO RUBER</t>
        </is>
      </c>
      <c r="F515" s="2" t="inlineStr">
        <is>
          <t>CONSEJO DIRECTIVO</t>
        </is>
      </c>
      <c r="G515" s="2" t="inlineStr">
        <is>
          <t>Secretario</t>
        </is>
      </c>
      <c r="H515" s="2" t="inlineStr">
        <is>
          <t>2012-03-03</t>
        </is>
      </c>
      <c r="I515" s="2" t="inlineStr">
        <is>
          <t>2026-09-20T01:43:21.108Z</t>
        </is>
      </c>
    </row>
    <row r="516">
      <c r="A516" s="2" t="inlineStr">
        <is>
          <t>20573138202</t>
        </is>
      </c>
      <c r="B516" s="2" t="inlineStr">
        <is>
          <t>ORGANO_ADMINISTRACION</t>
        </is>
      </c>
      <c r="C516" s="2" t="inlineStr">
        <is>
          <t>255203</t>
        </is>
      </c>
      <c r="D516" s="2" t="inlineStr">
        <is>
          <t>23008371</t>
        </is>
      </c>
      <c r="E516" s="2" t="inlineStr">
        <is>
          <t>DIEGO PONCE ANGEL</t>
        </is>
      </c>
      <c r="F516" s="2" t="inlineStr">
        <is>
          <t>CONSEJO DIRECTIVO</t>
        </is>
      </c>
      <c r="G516" s="2" t="inlineStr">
        <is>
          <t>Vocal</t>
        </is>
      </c>
      <c r="H516" s="2" t="inlineStr">
        <is>
          <t>2012-03-03</t>
        </is>
      </c>
      <c r="I516" s="2" t="inlineStr">
        <is>
          <t>2026-09-20T01:43:21.108Z</t>
        </is>
      </c>
    </row>
    <row r="517">
      <c r="A517" s="2" t="inlineStr">
        <is>
          <t>20573138202</t>
        </is>
      </c>
      <c r="B517" s="2" t="inlineStr">
        <is>
          <t>REPRESENTANTE</t>
        </is>
      </c>
      <c r="C517" s="2" t="inlineStr">
        <is>
          <t>892287</t>
        </is>
      </c>
      <c r="D517" s="2" t="inlineStr">
        <is>
          <t>42957300</t>
        </is>
      </c>
      <c r="E517" s="2" t="inlineStr">
        <is>
          <t>ESPIRITU LINO TEODORO</t>
        </is>
      </c>
      <c r="F517" s="2" t="n"/>
      <c r="G517" s="2" t="n"/>
      <c r="H517" s="2" t="inlineStr">
        <is>
          <t>2012-03-03</t>
        </is>
      </c>
      <c r="I517" s="2" t="inlineStr">
        <is>
          <t>2026-09-20T01:43:21.108Z</t>
        </is>
      </c>
    </row>
    <row r="518">
      <c r="A518" s="2" t="inlineStr">
        <is>
          <t>20574602450</t>
        </is>
      </c>
      <c r="B518" s="2" t="inlineStr">
        <is>
          <t>ORGANO_ADMINISTRACION</t>
        </is>
      </c>
      <c r="C518" s="2" t="inlineStr">
        <is>
          <t>2825938</t>
        </is>
      </c>
      <c r="D518" s="2" t="inlineStr">
        <is>
          <t>28287489</t>
        </is>
      </c>
      <c r="E518" s="2" t="inlineStr">
        <is>
          <t>VENTURA ORE JUAN</t>
        </is>
      </c>
      <c r="F518" s="2" t="inlineStr">
        <is>
          <t>CONSEJO DE ADMINISTRACION</t>
        </is>
      </c>
      <c r="G518" s="2" t="inlineStr">
        <is>
          <t>Presidente</t>
        </is>
      </c>
      <c r="H518" s="2" t="inlineStr">
        <is>
          <t>2021-05-12</t>
        </is>
      </c>
      <c r="I518" s="2" t="inlineStr">
        <is>
          <t>2026-09-20T01:43:21.108Z</t>
        </is>
      </c>
    </row>
    <row r="519">
      <c r="A519" s="2" t="inlineStr">
        <is>
          <t>20574602450</t>
        </is>
      </c>
      <c r="B519" s="2" t="inlineStr">
        <is>
          <t>ORGANO_ADMINISTRACION</t>
        </is>
      </c>
      <c r="C519" s="2" t="inlineStr">
        <is>
          <t>2825940</t>
        </is>
      </c>
      <c r="D519" s="2" t="inlineStr">
        <is>
          <t>00152355</t>
        </is>
      </c>
      <c r="E519" s="2" t="inlineStr">
        <is>
          <t>RODRIGUEZ BOLUARTE EDUARDO</t>
        </is>
      </c>
      <c r="F519" s="2" t="inlineStr">
        <is>
          <t>CONSEJO DE ADMINISTRACION</t>
        </is>
      </c>
      <c r="G519" s="2" t="inlineStr">
        <is>
          <t>Vice Presidente</t>
        </is>
      </c>
      <c r="H519" s="2" t="inlineStr">
        <is>
          <t>2021-05-12</t>
        </is>
      </c>
      <c r="I519" s="2" t="inlineStr">
        <is>
          <t>2026-09-20T01:43:21.108Z</t>
        </is>
      </c>
    </row>
    <row r="520">
      <c r="A520" s="2" t="inlineStr">
        <is>
          <t>20574602450</t>
        </is>
      </c>
      <c r="B520" s="2" t="inlineStr">
        <is>
          <t>ORGANO_ADMINISTRACION</t>
        </is>
      </c>
      <c r="C520" s="2" t="inlineStr">
        <is>
          <t>2825942</t>
        </is>
      </c>
      <c r="D520" s="2" t="inlineStr">
        <is>
          <t>20100153</t>
        </is>
      </c>
      <c r="E520" s="2" t="inlineStr">
        <is>
          <t>NAVARRO QUISPE EDWAR</t>
        </is>
      </c>
      <c r="F520" s="2" t="inlineStr">
        <is>
          <t>CONSEJO DE ADMINISTRACION</t>
        </is>
      </c>
      <c r="G520" s="2" t="inlineStr">
        <is>
          <t>Secretario</t>
        </is>
      </c>
      <c r="H520" s="2" t="inlineStr">
        <is>
          <t>2021-05-12</t>
        </is>
      </c>
      <c r="I520" s="2" t="inlineStr">
        <is>
          <t>2026-09-20T01:43:21.108Z</t>
        </is>
      </c>
    </row>
    <row r="521">
      <c r="A521" s="2" t="inlineStr">
        <is>
          <t>20574602450</t>
        </is>
      </c>
      <c r="B521" s="2" t="inlineStr">
        <is>
          <t>REPRESENTANTE</t>
        </is>
      </c>
      <c r="C521" s="2" t="inlineStr">
        <is>
          <t>3111639</t>
        </is>
      </c>
      <c r="D521" s="2" t="inlineStr">
        <is>
          <t>70420133</t>
        </is>
      </c>
      <c r="E521" s="2" t="inlineStr">
        <is>
          <t>BAEZ CARDENAS JOHN OLIVER</t>
        </is>
      </c>
      <c r="F521" s="2" t="n"/>
      <c r="G521" s="2" t="n"/>
      <c r="H521" s="2" t="inlineStr">
        <is>
          <t>2022-10-27</t>
        </is>
      </c>
      <c r="I521" s="2" t="inlineStr">
        <is>
          <t>2026-09-20T01:43:21.108Z</t>
        </is>
      </c>
    </row>
    <row r="522">
      <c r="A522" s="2" t="inlineStr">
        <is>
          <t>20574683867</t>
        </is>
      </c>
      <c r="B522" s="2" t="inlineStr">
        <is>
          <t>ORGANO_ADMINISTRACION</t>
        </is>
      </c>
      <c r="C522" s="2" t="inlineStr">
        <is>
          <t>438784</t>
        </is>
      </c>
      <c r="D522" s="2" t="inlineStr">
        <is>
          <t>28709708</t>
        </is>
      </c>
      <c r="E522" s="2" t="inlineStr">
        <is>
          <t>CHAVEZ CHACHAYMA RUBEN</t>
        </is>
      </c>
      <c r="F522" s="2" t="inlineStr">
        <is>
          <t>CONSEJO DIRECTIVO</t>
        </is>
      </c>
      <c r="G522" s="2" t="inlineStr">
        <is>
          <t>Vice Presidente</t>
        </is>
      </c>
      <c r="H522" s="2" t="inlineStr">
        <is>
          <t>2013-04-02</t>
        </is>
      </c>
      <c r="I522" s="2" t="inlineStr">
        <is>
          <t>2026-09-20T01:43:21.108Z</t>
        </is>
      </c>
    </row>
    <row r="523">
      <c r="A523" s="2" t="inlineStr">
        <is>
          <t>20574683867</t>
        </is>
      </c>
      <c r="B523" s="2" t="inlineStr">
        <is>
          <t>ORGANO_ADMINISTRACION</t>
        </is>
      </c>
      <c r="C523" s="2" t="inlineStr">
        <is>
          <t>438785</t>
        </is>
      </c>
      <c r="D523" s="2" t="inlineStr">
        <is>
          <t>28596162</t>
        </is>
      </c>
      <c r="E523" s="2" t="inlineStr">
        <is>
          <t>ROMERO VARGAS SIMON</t>
        </is>
      </c>
      <c r="F523" s="2" t="inlineStr">
        <is>
          <t>CONSEJO DIRECTIVO</t>
        </is>
      </c>
      <c r="G523" s="2" t="inlineStr">
        <is>
          <t>Secretario</t>
        </is>
      </c>
      <c r="H523" s="2" t="inlineStr">
        <is>
          <t>2013-04-02</t>
        </is>
      </c>
      <c r="I523" s="2" t="inlineStr">
        <is>
          <t>2026-09-20T01:43:21.108Z</t>
        </is>
      </c>
    </row>
    <row r="524">
      <c r="A524" s="2" t="inlineStr">
        <is>
          <t>20574683867</t>
        </is>
      </c>
      <c r="B524" s="2" t="inlineStr">
        <is>
          <t>ORGANO_ADMINISTRACION</t>
        </is>
      </c>
      <c r="C524" s="2" t="inlineStr">
        <is>
          <t>438786</t>
        </is>
      </c>
      <c r="D524" s="2" t="inlineStr">
        <is>
          <t>42796462</t>
        </is>
      </c>
      <c r="E524" s="2" t="inlineStr">
        <is>
          <t>DURAN FIGUEROA SUSUNA</t>
        </is>
      </c>
      <c r="F524" s="2" t="inlineStr">
        <is>
          <t>CONSEJO DIRECTIVO</t>
        </is>
      </c>
      <c r="G524" s="2" t="inlineStr">
        <is>
          <t>Tesorero</t>
        </is>
      </c>
      <c r="H524" s="2" t="inlineStr">
        <is>
          <t>2013-04-02</t>
        </is>
      </c>
      <c r="I524" s="2" t="inlineStr">
        <is>
          <t>2026-09-20T01:43:21.108Z</t>
        </is>
      </c>
    </row>
    <row r="525">
      <c r="A525" s="2" t="inlineStr">
        <is>
          <t>20574683867</t>
        </is>
      </c>
      <c r="B525" s="2" t="inlineStr">
        <is>
          <t>ORGANO_ADMINISTRACION</t>
        </is>
      </c>
      <c r="C525" s="2" t="inlineStr">
        <is>
          <t>438787</t>
        </is>
      </c>
      <c r="D525" s="2" t="inlineStr">
        <is>
          <t>44298161</t>
        </is>
      </c>
      <c r="E525" s="2" t="inlineStr">
        <is>
          <t>CABRERA JANAMPA FELIX</t>
        </is>
      </c>
      <c r="F525" s="2" t="inlineStr">
        <is>
          <t>CONSEJO DIRECTIVO</t>
        </is>
      </c>
      <c r="G525" s="2" t="inlineStr">
        <is>
          <t>Vocal</t>
        </is>
      </c>
      <c r="H525" s="2" t="inlineStr">
        <is>
          <t>2013-04-02</t>
        </is>
      </c>
      <c r="I525" s="2" t="inlineStr">
        <is>
          <t>2026-09-20T01:43:21.108Z</t>
        </is>
      </c>
    </row>
    <row r="526">
      <c r="A526" s="2" t="inlineStr">
        <is>
          <t>20574683867</t>
        </is>
      </c>
      <c r="B526" s="2" t="inlineStr">
        <is>
          <t>ORGANO_ADMINISTRACION</t>
        </is>
      </c>
      <c r="C526" s="2" t="inlineStr">
        <is>
          <t>438788</t>
        </is>
      </c>
      <c r="D526" s="2" t="inlineStr">
        <is>
          <t>28237380</t>
        </is>
      </c>
      <c r="E526" s="2" t="inlineStr">
        <is>
          <t>SOSA JERI ANGEL</t>
        </is>
      </c>
      <c r="F526" s="2" t="inlineStr">
        <is>
          <t>CONSEJO DIRECTIVO</t>
        </is>
      </c>
      <c r="G526" s="2" t="inlineStr">
        <is>
          <t>Fiscal</t>
        </is>
      </c>
      <c r="H526" s="2" t="inlineStr">
        <is>
          <t>2013-04-02</t>
        </is>
      </c>
      <c r="I526" s="2" t="inlineStr">
        <is>
          <t>2026-09-20T01:43:21.108Z</t>
        </is>
      </c>
    </row>
    <row r="527">
      <c r="A527" s="2" t="inlineStr">
        <is>
          <t>20574683867</t>
        </is>
      </c>
      <c r="B527" s="2" t="inlineStr">
        <is>
          <t>ORGANO_ADMINISTRACION</t>
        </is>
      </c>
      <c r="C527" s="2" t="inlineStr">
        <is>
          <t>438789</t>
        </is>
      </c>
      <c r="D527" s="2" t="inlineStr">
        <is>
          <t>80147618</t>
        </is>
      </c>
      <c r="E527" s="2" t="inlineStr">
        <is>
          <t>JANAMPA PINTA MARIO</t>
        </is>
      </c>
      <c r="F527" s="2" t="inlineStr">
        <is>
          <t>CONSEJO DIRECTIVO</t>
        </is>
      </c>
      <c r="G527" s="2" t="inlineStr">
        <is>
          <t>Presidente</t>
        </is>
      </c>
      <c r="H527" s="2" t="inlineStr">
        <is>
          <t>2013-04-02</t>
        </is>
      </c>
      <c r="I527" s="2" t="inlineStr">
        <is>
          <t>2026-09-20T01:43:21.108Z</t>
        </is>
      </c>
    </row>
    <row r="528">
      <c r="A528" s="2" t="inlineStr">
        <is>
          <t>20574683867</t>
        </is>
      </c>
      <c r="B528" s="2" t="inlineStr">
        <is>
          <t>REPRESENTANTE</t>
        </is>
      </c>
      <c r="C528" s="2" t="inlineStr">
        <is>
          <t>1023063</t>
        </is>
      </c>
      <c r="D528" s="2" t="inlineStr">
        <is>
          <t>80147618</t>
        </is>
      </c>
      <c r="E528" s="2" t="inlineStr">
        <is>
          <t>JANAMPA PINTA MARIO</t>
        </is>
      </c>
      <c r="F528" s="2" t="n"/>
      <c r="G528" s="2" t="n"/>
      <c r="H528" s="2" t="inlineStr">
        <is>
          <t>2013-04-02</t>
        </is>
      </c>
      <c r="I528" s="2" t="inlineStr">
        <is>
          <t>2026-09-20T01:43:21.108Z</t>
        </is>
      </c>
    </row>
    <row r="529">
      <c r="A529" s="2" t="inlineStr">
        <is>
          <t>20600001109</t>
        </is>
      </c>
      <c r="B529" s="2" t="inlineStr">
        <is>
          <t>ORGANO_ADMINISTRACION</t>
        </is>
      </c>
      <c r="C529" s="2" t="inlineStr">
        <is>
          <t>1751028</t>
        </is>
      </c>
      <c r="D529" s="2" t="inlineStr">
        <is>
          <t>44183743</t>
        </is>
      </c>
      <c r="E529" s="2" t="inlineStr">
        <is>
          <t>MESTANZA RIMARACHIN ELVER</t>
        </is>
      </c>
      <c r="F529" s="2" t="inlineStr">
        <is>
          <t>CONSEJO DE ADMINISTRACION</t>
        </is>
      </c>
      <c r="G529" s="2" t="inlineStr">
        <is>
          <t>Vice Presidente</t>
        </is>
      </c>
      <c r="H529" s="2" t="inlineStr">
        <is>
          <t>2019-03-25</t>
        </is>
      </c>
      <c r="I529" s="2" t="inlineStr">
        <is>
          <t>2026-09-20T01:43:21.108Z</t>
        </is>
      </c>
    </row>
    <row r="530">
      <c r="A530" s="2" t="inlineStr">
        <is>
          <t>20600001109</t>
        </is>
      </c>
      <c r="B530" s="2" t="inlineStr">
        <is>
          <t>ORGANO_ADMINISTRACION</t>
        </is>
      </c>
      <c r="C530" s="2" t="inlineStr">
        <is>
          <t>1751029</t>
        </is>
      </c>
      <c r="D530" s="2" t="inlineStr">
        <is>
          <t>46046284</t>
        </is>
      </c>
      <c r="E530" s="2" t="inlineStr">
        <is>
          <t>HERRERA BUSTAMANTE MARCOS</t>
        </is>
      </c>
      <c r="F530" s="2" t="inlineStr">
        <is>
          <t>CONSEJO DE ADMINISTRACION</t>
        </is>
      </c>
      <c r="G530" s="2" t="inlineStr">
        <is>
          <t>Secretario</t>
        </is>
      </c>
      <c r="H530" s="2" t="inlineStr">
        <is>
          <t>2019-03-25</t>
        </is>
      </c>
      <c r="I530" s="2" t="inlineStr">
        <is>
          <t>2026-09-20T01:43:21.108Z</t>
        </is>
      </c>
    </row>
    <row r="531">
      <c r="A531" s="2" t="inlineStr">
        <is>
          <t>20600001109</t>
        </is>
      </c>
      <c r="B531" s="2" t="inlineStr">
        <is>
          <t>ORGANO_ADMINISTRACION</t>
        </is>
      </c>
      <c r="C531" s="2" t="inlineStr">
        <is>
          <t>1751030</t>
        </is>
      </c>
      <c r="D531" s="2" t="inlineStr">
        <is>
          <t>16678109</t>
        </is>
      </c>
      <c r="E531" s="2" t="inlineStr">
        <is>
          <t>SILVA DIAZ NILSON</t>
        </is>
      </c>
      <c r="F531" s="2" t="inlineStr">
        <is>
          <t>CONSEJO DE ADMINISTRACION</t>
        </is>
      </c>
      <c r="G531" s="2" t="inlineStr">
        <is>
          <t>Presidente</t>
        </is>
      </c>
      <c r="H531" s="2" t="inlineStr">
        <is>
          <t>2019-03-25</t>
        </is>
      </c>
      <c r="I531" s="2" t="inlineStr">
        <is>
          <t>2026-09-20T01:43:21.108Z</t>
        </is>
      </c>
    </row>
    <row r="532">
      <c r="A532" s="2" t="inlineStr">
        <is>
          <t>20600001109</t>
        </is>
      </c>
      <c r="B532" s="2" t="inlineStr">
        <is>
          <t>ORGANO_ADMINISTRACION</t>
        </is>
      </c>
      <c r="C532" s="2" t="inlineStr">
        <is>
          <t>1751031</t>
        </is>
      </c>
      <c r="D532" s="2" t="inlineStr">
        <is>
          <t>46047519</t>
        </is>
      </c>
      <c r="E532" s="2" t="inlineStr">
        <is>
          <t>DIAZ VEGA RICHARD</t>
        </is>
      </c>
      <c r="F532" s="2" t="inlineStr">
        <is>
          <t>CONSEJO DE ADMINISTRACION</t>
        </is>
      </c>
      <c r="G532" s="2" t="inlineStr">
        <is>
          <t>Vocal</t>
        </is>
      </c>
      <c r="H532" s="2" t="inlineStr">
        <is>
          <t>2019-03-25</t>
        </is>
      </c>
      <c r="I532" s="2" t="inlineStr">
        <is>
          <t>2026-09-20T01:43:21.108Z</t>
        </is>
      </c>
    </row>
    <row r="533">
      <c r="A533" s="2" t="inlineStr">
        <is>
          <t>20600001109</t>
        </is>
      </c>
      <c r="B533" s="2" t="inlineStr">
        <is>
          <t>REPRESENTANTE</t>
        </is>
      </c>
      <c r="C533" s="2" t="inlineStr">
        <is>
          <t>2142094</t>
        </is>
      </c>
      <c r="D533" s="2" t="inlineStr">
        <is>
          <t>47215642</t>
        </is>
      </c>
      <c r="E533" s="2" t="inlineStr">
        <is>
          <t>TAPIA JULON WINKLER TONY</t>
        </is>
      </c>
      <c r="F533" s="2" t="n"/>
      <c r="G533" s="2" t="n"/>
      <c r="H533" s="2" t="inlineStr">
        <is>
          <t>2019-01-14</t>
        </is>
      </c>
      <c r="I533" s="2" t="inlineStr">
        <is>
          <t>2026-09-20T01:43:21.108Z</t>
        </is>
      </c>
    </row>
    <row r="534">
      <c r="A534" s="2" t="inlineStr">
        <is>
          <t>20600029887</t>
        </is>
      </c>
      <c r="B534" s="2" t="inlineStr">
        <is>
          <t>ORGANO_ADMINISTRACION</t>
        </is>
      </c>
      <c r="C534" s="2" t="inlineStr">
        <is>
          <t>2579174</t>
        </is>
      </c>
      <c r="D534" s="2" t="inlineStr">
        <is>
          <t>05791549</t>
        </is>
      </c>
      <c r="E534" s="2" t="inlineStr">
        <is>
          <t>de jesus vasquez diego</t>
        </is>
      </c>
      <c r="F534" s="2" t="inlineStr">
        <is>
          <t>CONSEJO DE ADMINISTRACION</t>
        </is>
      </c>
      <c r="G534" s="2" t="inlineStr">
        <is>
          <t>Vocal</t>
        </is>
      </c>
      <c r="H534" s="2" t="inlineStr">
        <is>
          <t>2021-08-16</t>
        </is>
      </c>
      <c r="I534" s="2" t="inlineStr">
        <is>
          <t>2026-09-20T01:43:21.108Z</t>
        </is>
      </c>
    </row>
    <row r="535">
      <c r="A535" s="2" t="inlineStr">
        <is>
          <t>20600029887</t>
        </is>
      </c>
      <c r="B535" s="2" t="inlineStr">
        <is>
          <t>ORGANO_ADMINISTRACION</t>
        </is>
      </c>
      <c r="C535" s="2" t="inlineStr">
        <is>
          <t>2579175</t>
        </is>
      </c>
      <c r="D535" s="2" t="inlineStr">
        <is>
          <t>70189078</t>
        </is>
      </c>
      <c r="E535" s="2" t="inlineStr">
        <is>
          <t>garcia falcon cesar antonio</t>
        </is>
      </c>
      <c r="F535" s="2" t="inlineStr">
        <is>
          <t>CONSEJO DE ADMINISTRACION</t>
        </is>
      </c>
      <c r="G535" s="2" t="inlineStr">
        <is>
          <t>Presidente</t>
        </is>
      </c>
      <c r="H535" s="2" t="inlineStr">
        <is>
          <t>2021-08-16</t>
        </is>
      </c>
      <c r="I535" s="2" t="inlineStr">
        <is>
          <t>2026-09-20T01:43:21.108Z</t>
        </is>
      </c>
    </row>
    <row r="536">
      <c r="A536" s="2" t="inlineStr">
        <is>
          <t>20600029887</t>
        </is>
      </c>
      <c r="B536" s="2" t="inlineStr">
        <is>
          <t>ORGANO_ADMINISTRACION</t>
        </is>
      </c>
      <c r="C536" s="2" t="inlineStr">
        <is>
          <t>2579176</t>
        </is>
      </c>
      <c r="D536" s="2" t="inlineStr">
        <is>
          <t>05781713</t>
        </is>
      </c>
      <c r="E536" s="2" t="inlineStr">
        <is>
          <t>llerena rodriguez de falcon laura</t>
        </is>
      </c>
      <c r="F536" s="2" t="inlineStr">
        <is>
          <t>CONSEJO DE ADMINISTRACION</t>
        </is>
      </c>
      <c r="G536" s="2" t="inlineStr">
        <is>
          <t>Vice Presidente</t>
        </is>
      </c>
      <c r="H536" s="2" t="inlineStr">
        <is>
          <t>2021-08-16</t>
        </is>
      </c>
      <c r="I536" s="2" t="inlineStr">
        <is>
          <t>2026-09-20T01:43:21.108Z</t>
        </is>
      </c>
    </row>
    <row r="537">
      <c r="A537" s="2" t="inlineStr">
        <is>
          <t>20600029887</t>
        </is>
      </c>
      <c r="B537" s="2" t="inlineStr">
        <is>
          <t>ORGANO_ADMINISTRACION</t>
        </is>
      </c>
      <c r="C537" s="2" t="inlineStr">
        <is>
          <t>2579177</t>
        </is>
      </c>
      <c r="D537" s="2" t="inlineStr">
        <is>
          <t>44214521</t>
        </is>
      </c>
      <c r="E537" s="2" t="inlineStr">
        <is>
          <t>maricahua curitima joel</t>
        </is>
      </c>
      <c r="F537" s="2" t="inlineStr">
        <is>
          <t>CONSEJO DE ADMINISTRACION</t>
        </is>
      </c>
      <c r="G537" s="2" t="inlineStr">
        <is>
          <t>Vocal</t>
        </is>
      </c>
      <c r="H537" s="2" t="inlineStr">
        <is>
          <t>2021-08-16</t>
        </is>
      </c>
      <c r="I537" s="2" t="inlineStr">
        <is>
          <t>2026-09-20T01:43:21.108Z</t>
        </is>
      </c>
    </row>
    <row r="538">
      <c r="A538" s="2" t="inlineStr">
        <is>
          <t>20600029887</t>
        </is>
      </c>
      <c r="B538" s="2" t="inlineStr">
        <is>
          <t>ORGANO_ADMINISTRACION</t>
        </is>
      </c>
      <c r="C538" s="2" t="inlineStr">
        <is>
          <t>2579178</t>
        </is>
      </c>
      <c r="D538" s="2" t="inlineStr">
        <is>
          <t>43145982</t>
        </is>
      </c>
      <c r="E538" s="2" t="inlineStr">
        <is>
          <t>palomino zorrilla fidelmina yandari</t>
        </is>
      </c>
      <c r="F538" s="2" t="inlineStr">
        <is>
          <t>CONSEJO DE ADMINISTRACION</t>
        </is>
      </c>
      <c r="G538" s="2" t="inlineStr">
        <is>
          <t>Secretario</t>
        </is>
      </c>
      <c r="H538" s="2" t="inlineStr">
        <is>
          <t>2021-08-16</t>
        </is>
      </c>
      <c r="I538" s="2" t="inlineStr">
        <is>
          <t>2026-09-20T01:43:21.108Z</t>
        </is>
      </c>
    </row>
    <row r="539">
      <c r="A539" s="2" t="inlineStr">
        <is>
          <t>20600029887</t>
        </is>
      </c>
      <c r="B539" s="2" t="inlineStr">
        <is>
          <t>ORGANO_ADMINISTRACION</t>
        </is>
      </c>
      <c r="C539" s="2" t="inlineStr">
        <is>
          <t>2579179</t>
        </is>
      </c>
      <c r="D539" s="2" t="inlineStr">
        <is>
          <t>80462547</t>
        </is>
      </c>
      <c r="E539" s="2" t="inlineStr">
        <is>
          <t>villalarga cahuachi nilsa</t>
        </is>
      </c>
      <c r="F539" s="2" t="inlineStr">
        <is>
          <t>CONSEJO DE ADMINISTRACION</t>
        </is>
      </c>
      <c r="G539" s="2" t="inlineStr">
        <is>
          <t>Otros</t>
        </is>
      </c>
      <c r="H539" s="2" t="inlineStr">
        <is>
          <t>2021-08-16</t>
        </is>
      </c>
      <c r="I539" s="2" t="inlineStr">
        <is>
          <t>2026-09-20T01:43:21.108Z</t>
        </is>
      </c>
    </row>
    <row r="540">
      <c r="A540" s="2" t="inlineStr">
        <is>
          <t>20600029887</t>
        </is>
      </c>
      <c r="B540" s="2" t="inlineStr">
        <is>
          <t>REPRESENTANTE</t>
        </is>
      </c>
      <c r="C540" s="2" t="inlineStr">
        <is>
          <t>2885747</t>
        </is>
      </c>
      <c r="D540" s="2" t="inlineStr">
        <is>
          <t>22515412</t>
        </is>
      </c>
      <c r="E540" s="2" t="inlineStr">
        <is>
          <t>REATEGUI BORGES ROSENDA</t>
        </is>
      </c>
      <c r="F540" s="2" t="n"/>
      <c r="G540" s="2" t="n"/>
      <c r="H540" s="2" t="inlineStr">
        <is>
          <t>2015-06-11</t>
        </is>
      </c>
      <c r="I540" s="2" t="inlineStr">
        <is>
          <t>2026-09-20T01:43:21.108Z</t>
        </is>
      </c>
    </row>
    <row r="541">
      <c r="A541" s="2" t="inlineStr">
        <is>
          <t>20600146689</t>
        </is>
      </c>
      <c r="B541" s="2" t="inlineStr">
        <is>
          <t>ORGANO_ADMINISTRACION</t>
        </is>
      </c>
      <c r="C541" s="2" t="inlineStr">
        <is>
          <t>1920409</t>
        </is>
      </c>
      <c r="D541" s="2" t="inlineStr">
        <is>
          <t>04800379</t>
        </is>
      </c>
      <c r="E541" s="2" t="inlineStr">
        <is>
          <t>QUISPE RAYO, AURELIO</t>
        </is>
      </c>
      <c r="F541" s="2" t="inlineStr">
        <is>
          <t>CONSEJO DE ADMINISTRACION</t>
        </is>
      </c>
      <c r="G541" s="2" t="inlineStr">
        <is>
          <t>Otros</t>
        </is>
      </c>
      <c r="H541" s="2" t="inlineStr">
        <is>
          <t>2020-11-13</t>
        </is>
      </c>
      <c r="I541" s="2" t="inlineStr">
        <is>
          <t>2026-09-20T01:43:21.108Z</t>
        </is>
      </c>
    </row>
    <row r="542">
      <c r="A542" s="2" t="inlineStr">
        <is>
          <t>20600146689</t>
        </is>
      </c>
      <c r="B542" s="2" t="inlineStr">
        <is>
          <t>ORGANO_ADMINISTRACION</t>
        </is>
      </c>
      <c r="C542" s="2" t="inlineStr">
        <is>
          <t>1920410</t>
        </is>
      </c>
      <c r="D542" s="2" t="inlineStr">
        <is>
          <t>24004961</t>
        </is>
      </c>
      <c r="E542" s="2" t="inlineStr">
        <is>
          <t>PALOMINO SANTOS, LINA</t>
        </is>
      </c>
      <c r="F542" s="2" t="inlineStr">
        <is>
          <t>CONSEJO DE ADMINISTRACION</t>
        </is>
      </c>
      <c r="G542" s="2" t="inlineStr">
        <is>
          <t>Otros</t>
        </is>
      </c>
      <c r="H542" s="2" t="inlineStr">
        <is>
          <t>2020-11-13</t>
        </is>
      </c>
      <c r="I542" s="2" t="inlineStr">
        <is>
          <t>2026-09-20T01:43:21.108Z</t>
        </is>
      </c>
    </row>
    <row r="543">
      <c r="A543" s="2" t="inlineStr">
        <is>
          <t>20600146689</t>
        </is>
      </c>
      <c r="B543" s="2" t="inlineStr">
        <is>
          <t>ORGANO_ADMINISTRACION</t>
        </is>
      </c>
      <c r="C543" s="2" t="inlineStr">
        <is>
          <t>1920411</t>
        </is>
      </c>
      <c r="D543" s="2" t="inlineStr">
        <is>
          <t>04810814</t>
        </is>
      </c>
      <c r="E543" s="2" t="inlineStr">
        <is>
          <t>VILLA FUENTES, PEDRO</t>
        </is>
      </c>
      <c r="F543" s="2" t="inlineStr">
        <is>
          <t>CONSEJO DE ADMINISTRACION</t>
        </is>
      </c>
      <c r="G543" s="2" t="inlineStr">
        <is>
          <t>Otros</t>
        </is>
      </c>
      <c r="H543" s="2" t="inlineStr">
        <is>
          <t>2020-11-13</t>
        </is>
      </c>
      <c r="I543" s="2" t="inlineStr">
        <is>
          <t>2026-09-20T01:43:21.108Z</t>
        </is>
      </c>
    </row>
    <row r="544">
      <c r="A544" s="2" t="inlineStr">
        <is>
          <t>20600146689</t>
        </is>
      </c>
      <c r="B544" s="2" t="inlineStr">
        <is>
          <t>ORGANO_ADMINISTRACION</t>
        </is>
      </c>
      <c r="C544" s="2" t="inlineStr">
        <is>
          <t>1920412</t>
        </is>
      </c>
      <c r="D544" s="2" t="inlineStr">
        <is>
          <t>04824940</t>
        </is>
      </c>
      <c r="E544" s="2" t="inlineStr">
        <is>
          <t>sanchez cruz odeon cirilio</t>
        </is>
      </c>
      <c r="F544" s="2" t="inlineStr">
        <is>
          <t>CONSEJO DE ADMINISTRACION</t>
        </is>
      </c>
      <c r="G544" s="2" t="inlineStr">
        <is>
          <t>Presidente</t>
        </is>
      </c>
      <c r="H544" s="2" t="inlineStr">
        <is>
          <t>2020-11-13</t>
        </is>
      </c>
      <c r="I544" s="2" t="inlineStr">
        <is>
          <t>2026-09-20T01:43:21.108Z</t>
        </is>
      </c>
    </row>
    <row r="545">
      <c r="A545" s="2" t="inlineStr">
        <is>
          <t>20600146689</t>
        </is>
      </c>
      <c r="B545" s="2" t="inlineStr">
        <is>
          <t>REPRESENTANTE</t>
        </is>
      </c>
      <c r="C545" s="2" t="inlineStr">
        <is>
          <t>2290810</t>
        </is>
      </c>
      <c r="D545" s="2" t="inlineStr">
        <is>
          <t>40394447</t>
        </is>
      </c>
      <c r="E545" s="2" t="inlineStr">
        <is>
          <t>ESPEJO OCHARAN YTALO GRECCO</t>
        </is>
      </c>
      <c r="F545" s="2" t="n"/>
      <c r="G545" s="2" t="n"/>
      <c r="H545" s="2" t="inlineStr">
        <is>
          <t>2019-01-08</t>
        </is>
      </c>
      <c r="I545" s="2" t="inlineStr">
        <is>
          <t>2026-09-20T01:43:21.108Z</t>
        </is>
      </c>
    </row>
    <row r="546">
      <c r="A546" s="2" t="inlineStr">
        <is>
          <t>20600200756</t>
        </is>
      </c>
      <c r="B546" s="2" t="inlineStr">
        <is>
          <t>ORGANO_ADMINISTRACION</t>
        </is>
      </c>
      <c r="C546" s="2" t="inlineStr">
        <is>
          <t>2490743</t>
        </is>
      </c>
      <c r="D546" s="2" t="inlineStr">
        <is>
          <t>43256095</t>
        </is>
      </c>
      <c r="E546" s="2" t="inlineStr">
        <is>
          <t>CARRASCO MONTENEGRO HEYLER BILBERTO</t>
        </is>
      </c>
      <c r="F546" s="2" t="inlineStr">
        <is>
          <t>CONSEJO DE ADMINISTRACION</t>
        </is>
      </c>
      <c r="G546" s="2" t="inlineStr">
        <is>
          <t>Vice Presidente</t>
        </is>
      </c>
      <c r="H546" s="2" t="inlineStr">
        <is>
          <t>2023-03-31</t>
        </is>
      </c>
      <c r="I546" s="2" t="inlineStr">
        <is>
          <t>2026-09-20T01:43:21.108Z</t>
        </is>
      </c>
    </row>
    <row r="547">
      <c r="A547" s="2" t="inlineStr">
        <is>
          <t>20600200756</t>
        </is>
      </c>
      <c r="B547" s="2" t="inlineStr">
        <is>
          <t>ORGANO_ADMINISTRACION</t>
        </is>
      </c>
      <c r="C547" s="2" t="inlineStr">
        <is>
          <t>2490744</t>
        </is>
      </c>
      <c r="D547" s="2" t="inlineStr">
        <is>
          <t>33406662</t>
        </is>
      </c>
      <c r="E547" s="2" t="inlineStr">
        <is>
          <t>BUSTOS VALDIVIA TEODORO</t>
        </is>
      </c>
      <c r="F547" s="2" t="inlineStr">
        <is>
          <t>CONSEJO DE ADMINISTRACION</t>
        </is>
      </c>
      <c r="G547" s="2" t="inlineStr">
        <is>
          <t>Secretario</t>
        </is>
      </c>
      <c r="H547" s="2" t="inlineStr">
        <is>
          <t>2023-03-31</t>
        </is>
      </c>
      <c r="I547" s="2" t="inlineStr">
        <is>
          <t>2026-09-20T01:43:21.108Z</t>
        </is>
      </c>
    </row>
    <row r="548">
      <c r="A548" s="2" t="inlineStr">
        <is>
          <t>20600200756</t>
        </is>
      </c>
      <c r="B548" s="2" t="inlineStr">
        <is>
          <t>ORGANO_ADMINISTRACION</t>
        </is>
      </c>
      <c r="C548" s="2" t="inlineStr">
        <is>
          <t>2490745</t>
        </is>
      </c>
      <c r="D548" s="2" t="inlineStr">
        <is>
          <t>46046272</t>
        </is>
      </c>
      <c r="E548" s="2" t="inlineStr">
        <is>
          <t>MESTANZA RIMARACHIN MELINA</t>
        </is>
      </c>
      <c r="F548" s="2" t="inlineStr">
        <is>
          <t>CONSEJO DE ADMINISTRACION</t>
        </is>
      </c>
      <c r="G548" s="2" t="inlineStr">
        <is>
          <t>Vocal</t>
        </is>
      </c>
      <c r="H548" s="2" t="inlineStr">
        <is>
          <t>2023-03-31</t>
        </is>
      </c>
      <c r="I548" s="2" t="inlineStr">
        <is>
          <t>2026-09-20T01:43:21.108Z</t>
        </is>
      </c>
    </row>
    <row r="549">
      <c r="A549" s="2" t="inlineStr">
        <is>
          <t>20600200756</t>
        </is>
      </c>
      <c r="B549" s="2" t="inlineStr">
        <is>
          <t>ORGANO_ADMINISTRACION</t>
        </is>
      </c>
      <c r="C549" s="2" t="inlineStr">
        <is>
          <t>2490746</t>
        </is>
      </c>
      <c r="D549" s="2" t="inlineStr">
        <is>
          <t>07765769</t>
        </is>
      </c>
      <c r="E549" s="2" t="inlineStr">
        <is>
          <t>QUISPE FERNANDEZ GRIMANEZ</t>
        </is>
      </c>
      <c r="F549" s="2" t="inlineStr">
        <is>
          <t>CONSEJO DE ADMINISTRACION</t>
        </is>
      </c>
      <c r="G549" s="2" t="inlineStr">
        <is>
          <t>Vocal</t>
        </is>
      </c>
      <c r="H549" s="2" t="inlineStr">
        <is>
          <t>2023-03-31</t>
        </is>
      </c>
      <c r="I549" s="2" t="inlineStr">
        <is>
          <t>2026-09-20T01:43:21.108Z</t>
        </is>
      </c>
    </row>
    <row r="550">
      <c r="A550" s="2" t="inlineStr">
        <is>
          <t>20600200756</t>
        </is>
      </c>
      <c r="B550" s="2" t="inlineStr">
        <is>
          <t>ORGANO_ADMINISTRACION</t>
        </is>
      </c>
      <c r="C550" s="2" t="inlineStr">
        <is>
          <t>2490747</t>
        </is>
      </c>
      <c r="D550" s="2" t="inlineStr">
        <is>
          <t>33681643</t>
        </is>
      </c>
      <c r="E550" s="2" t="inlineStr">
        <is>
          <t>YLATOMA LUMBA JUANA</t>
        </is>
      </c>
      <c r="F550" s="2" t="inlineStr">
        <is>
          <t>CONSEJO DE ADMINISTRACION</t>
        </is>
      </c>
      <c r="G550" s="2" t="inlineStr">
        <is>
          <t>Otros</t>
        </is>
      </c>
      <c r="H550" s="2" t="inlineStr">
        <is>
          <t>2023-03-31</t>
        </is>
      </c>
      <c r="I550" s="2" t="inlineStr">
        <is>
          <t>2026-09-20T01:43:21.108Z</t>
        </is>
      </c>
    </row>
    <row r="551">
      <c r="A551" s="2" t="inlineStr">
        <is>
          <t>20600200756</t>
        </is>
      </c>
      <c r="B551" s="2" t="inlineStr">
        <is>
          <t>ORGANO_ADMINISTRACION</t>
        </is>
      </c>
      <c r="C551" s="2" t="inlineStr">
        <is>
          <t>2490748</t>
        </is>
      </c>
      <c r="D551" s="2" t="inlineStr">
        <is>
          <t>33656315</t>
        </is>
      </c>
      <c r="E551" s="2" t="inlineStr">
        <is>
          <t>RODRIGUEZ GALVEZ ROBER LEIDIN</t>
        </is>
      </c>
      <c r="F551" s="2" t="inlineStr">
        <is>
          <t>CONSEJO DE ADMINISTRACION</t>
        </is>
      </c>
      <c r="G551" s="2" t="inlineStr">
        <is>
          <t>Presidente</t>
        </is>
      </c>
      <c r="H551" s="2" t="inlineStr">
        <is>
          <t>2021-04-25</t>
        </is>
      </c>
      <c r="I551" s="2" t="inlineStr">
        <is>
          <t>2026-09-20T01:43:21.108Z</t>
        </is>
      </c>
    </row>
    <row r="552">
      <c r="A552" s="2" t="inlineStr">
        <is>
          <t>20600200756</t>
        </is>
      </c>
      <c r="B552" s="2" t="inlineStr">
        <is>
          <t>REPRESENTANTE</t>
        </is>
      </c>
      <c r="C552" s="2" t="inlineStr">
        <is>
          <t>2806217</t>
        </is>
      </c>
      <c r="D552" s="2" t="inlineStr">
        <is>
          <t>01121346</t>
        </is>
      </c>
      <c r="E552" s="2" t="inlineStr">
        <is>
          <t>LOBATO HONORES YONY</t>
        </is>
      </c>
      <c r="F552" s="2" t="n"/>
      <c r="G552" s="2" t="n"/>
      <c r="H552" s="2" t="inlineStr">
        <is>
          <t>2016-07-21</t>
        </is>
      </c>
      <c r="I552" s="2" t="inlineStr">
        <is>
          <t>2026-09-20T01:43:21.108Z</t>
        </is>
      </c>
    </row>
    <row r="553">
      <c r="A553" s="2" t="inlineStr">
        <is>
          <t>20600370619</t>
        </is>
      </c>
      <c r="B553" s="2" t="inlineStr">
        <is>
          <t>ORGANO_ADMINISTRACION</t>
        </is>
      </c>
      <c r="C553" s="2" t="inlineStr">
        <is>
          <t>1408370</t>
        </is>
      </c>
      <c r="D553" s="2" t="inlineStr">
        <is>
          <t>19533615</t>
        </is>
      </c>
      <c r="E553" s="2" t="inlineStr">
        <is>
          <t>VILLALOBOS OTINIANO EULOGIO</t>
        </is>
      </c>
      <c r="F553" s="2" t="inlineStr">
        <is>
          <t>CONSEJO DE ADMINISTRACION</t>
        </is>
      </c>
      <c r="G553" s="2" t="inlineStr">
        <is>
          <t>Presidente</t>
        </is>
      </c>
      <c r="H553" s="2" t="inlineStr">
        <is>
          <t>2015-03-16</t>
        </is>
      </c>
      <c r="I553" s="2" t="inlineStr">
        <is>
          <t>2026-09-20T01:43:21.108Z</t>
        </is>
      </c>
    </row>
    <row r="554">
      <c r="A554" s="2" t="inlineStr">
        <is>
          <t>20600370619</t>
        </is>
      </c>
      <c r="B554" s="2" t="inlineStr">
        <is>
          <t>REPRESENTANTE</t>
        </is>
      </c>
      <c r="C554" s="2" t="inlineStr">
        <is>
          <t>1852446</t>
        </is>
      </c>
      <c r="D554" s="2" t="inlineStr">
        <is>
          <t>19564492</t>
        </is>
      </c>
      <c r="E554" s="2" t="inlineStr">
        <is>
          <t>CHACON AVILA PAUL</t>
        </is>
      </c>
      <c r="F554" s="2" t="n"/>
      <c r="G554" s="2" t="n"/>
      <c r="H554" s="2" t="inlineStr">
        <is>
          <t>2015-03-16</t>
        </is>
      </c>
      <c r="I554" s="2" t="inlineStr">
        <is>
          <t>2026-09-20T01:43:21.108Z</t>
        </is>
      </c>
    </row>
    <row r="555">
      <c r="A555" s="2" t="inlineStr">
        <is>
          <t>20600382064</t>
        </is>
      </c>
      <c r="B555" s="2" t="inlineStr">
        <is>
          <t>ORGANO_ADMINISTRACION</t>
        </is>
      </c>
      <c r="C555" s="2" t="inlineStr">
        <is>
          <t>1918911</t>
        </is>
      </c>
      <c r="D555" s="2" t="inlineStr">
        <is>
          <t>00124359</t>
        </is>
      </c>
      <c r="E555" s="2" t="inlineStr">
        <is>
          <t>DAVILA GRANDEZ DAVINZON</t>
        </is>
      </c>
      <c r="F555" s="2" t="inlineStr">
        <is>
          <t>CONSEJO DE ADMINISTRACION</t>
        </is>
      </c>
      <c r="G555" s="2" t="inlineStr">
        <is>
          <t>Presidente</t>
        </is>
      </c>
      <c r="H555" s="2" t="inlineStr">
        <is>
          <t>2021-03-01</t>
        </is>
      </c>
      <c r="I555" s="2" t="inlineStr">
        <is>
          <t>2026-09-20T01:43:21.108Z</t>
        </is>
      </c>
    </row>
    <row r="556">
      <c r="A556" s="2" t="inlineStr">
        <is>
          <t>20600382064</t>
        </is>
      </c>
      <c r="B556" s="2" t="inlineStr">
        <is>
          <t>ORGANO_ADMINISTRACION</t>
        </is>
      </c>
      <c r="C556" s="2" t="inlineStr">
        <is>
          <t>1918912</t>
        </is>
      </c>
      <c r="D556" s="2" t="inlineStr">
        <is>
          <t>17433274</t>
        </is>
      </c>
      <c r="E556" s="2" t="inlineStr">
        <is>
          <t>ROJAS ORDOÑEZ VICTOR CESAR</t>
        </is>
      </c>
      <c r="F556" s="2" t="inlineStr">
        <is>
          <t>CONSEJO DE ADMINISTRACION</t>
        </is>
      </c>
      <c r="G556" s="2" t="inlineStr">
        <is>
          <t>Vice Presidente</t>
        </is>
      </c>
      <c r="H556" s="2" t="inlineStr">
        <is>
          <t>2021-01-31</t>
        </is>
      </c>
      <c r="I556" s="2" t="inlineStr">
        <is>
          <t>2026-09-20T01:43:21.108Z</t>
        </is>
      </c>
    </row>
    <row r="557">
      <c r="A557" s="2" t="inlineStr">
        <is>
          <t>20600382064</t>
        </is>
      </c>
      <c r="B557" s="2" t="inlineStr">
        <is>
          <t>ORGANO_ADMINISTRACION</t>
        </is>
      </c>
      <c r="C557" s="2" t="inlineStr">
        <is>
          <t>1918913</t>
        </is>
      </c>
      <c r="D557" s="2" t="inlineStr">
        <is>
          <t>46586143</t>
        </is>
      </c>
      <c r="E557" s="2" t="inlineStr">
        <is>
          <t>CERQUERA SANCHEZ ELISEO</t>
        </is>
      </c>
      <c r="F557" s="2" t="inlineStr">
        <is>
          <t>CONSEJO DE ADMINISTRACION</t>
        </is>
      </c>
      <c r="G557" s="2" t="inlineStr">
        <is>
          <t>Secretario</t>
        </is>
      </c>
      <c r="H557" s="2" t="inlineStr">
        <is>
          <t>2021-01-31</t>
        </is>
      </c>
      <c r="I557" s="2" t="inlineStr">
        <is>
          <t>2026-09-20T01:43:21.108Z</t>
        </is>
      </c>
    </row>
    <row r="558">
      <c r="A558" s="2" t="inlineStr">
        <is>
          <t>20600382064</t>
        </is>
      </c>
      <c r="B558" s="2" t="inlineStr">
        <is>
          <t>ORGANO_ADMINISTRACION</t>
        </is>
      </c>
      <c r="C558" s="2" t="inlineStr">
        <is>
          <t>1918914</t>
        </is>
      </c>
      <c r="D558" s="2" t="inlineStr">
        <is>
          <t>43961002</t>
        </is>
      </c>
      <c r="E558" s="2" t="inlineStr">
        <is>
          <t>ALEGRIA VASQUEZ RUITER</t>
        </is>
      </c>
      <c r="F558" s="2" t="inlineStr">
        <is>
          <t>CONSEJO DE ADMINISTRACION</t>
        </is>
      </c>
      <c r="G558" s="2" t="inlineStr">
        <is>
          <t>Vocal</t>
        </is>
      </c>
      <c r="H558" s="2" t="inlineStr">
        <is>
          <t>2021-01-31</t>
        </is>
      </c>
      <c r="I558" s="2" t="inlineStr">
        <is>
          <t>2026-09-20T01:43:21.108Z</t>
        </is>
      </c>
    </row>
    <row r="559">
      <c r="A559" s="2" t="inlineStr">
        <is>
          <t>20600382064</t>
        </is>
      </c>
      <c r="B559" s="2" t="inlineStr">
        <is>
          <t>REPRESENTANTE</t>
        </is>
      </c>
      <c r="C559" s="2" t="inlineStr">
        <is>
          <t>2289490</t>
        </is>
      </c>
      <c r="D559" s="2" t="inlineStr">
        <is>
          <t>46586143</t>
        </is>
      </c>
      <c r="E559" s="2" t="inlineStr">
        <is>
          <t>CERQUERA SANCHEZ ELISEO</t>
        </is>
      </c>
      <c r="F559" s="2" t="n"/>
      <c r="G559" s="2" t="n"/>
      <c r="H559" s="2" t="inlineStr">
        <is>
          <t>2019-12-01</t>
        </is>
      </c>
      <c r="I559" s="2" t="inlineStr">
        <is>
          <t>2026-09-20T01:43:21.108Z</t>
        </is>
      </c>
    </row>
    <row r="560">
      <c r="A560" s="2" t="inlineStr">
        <is>
          <t>20600390911</t>
        </is>
      </c>
      <c r="B560" s="2" t="inlineStr">
        <is>
          <t>ORGANO_ADMINISTRACION</t>
        </is>
      </c>
      <c r="C560" s="2" t="inlineStr">
        <is>
          <t>2584465</t>
        </is>
      </c>
      <c r="D560" s="2" t="inlineStr">
        <is>
          <t>00978456</t>
        </is>
      </c>
      <c r="E560" s="2" t="inlineStr">
        <is>
          <t>iparraguirre paredes de lozano silvia elizabeth</t>
        </is>
      </c>
      <c r="F560" s="2" t="inlineStr">
        <is>
          <t>CONSEJO DE ADMINISTRACION</t>
        </is>
      </c>
      <c r="G560" s="2" t="inlineStr">
        <is>
          <t>Vice Presidente</t>
        </is>
      </c>
      <c r="H560" s="2" t="inlineStr">
        <is>
          <t>2023-03-14</t>
        </is>
      </c>
      <c r="I560" s="2" t="inlineStr">
        <is>
          <t>2026-09-20T01:43:21.108Z</t>
        </is>
      </c>
    </row>
    <row r="561">
      <c r="A561" s="2" t="inlineStr">
        <is>
          <t>20600390911</t>
        </is>
      </c>
      <c r="B561" s="2" t="inlineStr">
        <is>
          <t>ORGANO_ADMINISTRACION</t>
        </is>
      </c>
      <c r="C561" s="2" t="inlineStr">
        <is>
          <t>2584466</t>
        </is>
      </c>
      <c r="D561" s="2" t="inlineStr">
        <is>
          <t>42890270</t>
        </is>
      </c>
      <c r="E561" s="2" t="inlineStr">
        <is>
          <t>espiritu nieves aquiles</t>
        </is>
      </c>
      <c r="F561" s="2" t="inlineStr">
        <is>
          <t>CONSEJO DE ADMINISTRACION</t>
        </is>
      </c>
      <c r="G561" s="2" t="inlineStr">
        <is>
          <t>Secretario</t>
        </is>
      </c>
      <c r="H561" s="2" t="inlineStr">
        <is>
          <t>2023-03-13</t>
        </is>
      </c>
      <c r="I561" s="2" t="inlineStr">
        <is>
          <t>2026-09-20T01:43:21.108Z</t>
        </is>
      </c>
    </row>
    <row r="562">
      <c r="A562" s="2" t="inlineStr">
        <is>
          <t>20600390911</t>
        </is>
      </c>
      <c r="B562" s="2" t="inlineStr">
        <is>
          <t>ORGANO_ADMINISTRACION</t>
        </is>
      </c>
      <c r="C562" s="2" t="inlineStr">
        <is>
          <t>2584467</t>
        </is>
      </c>
      <c r="D562" s="2" t="inlineStr">
        <is>
          <t>44949335</t>
        </is>
      </c>
      <c r="E562" s="2" t="inlineStr">
        <is>
          <t>muñoz perez dione</t>
        </is>
      </c>
      <c r="F562" s="2" t="inlineStr">
        <is>
          <t>CONSEJO DE ADMINISTRACION</t>
        </is>
      </c>
      <c r="G562" s="2" t="inlineStr">
        <is>
          <t>Otros</t>
        </is>
      </c>
      <c r="H562" s="2" t="inlineStr">
        <is>
          <t>2023-03-14</t>
        </is>
      </c>
      <c r="I562" s="2" t="inlineStr">
        <is>
          <t>2026-09-20T01:43:21.108Z</t>
        </is>
      </c>
    </row>
    <row r="563">
      <c r="A563" s="2" t="inlineStr">
        <is>
          <t>20600390911</t>
        </is>
      </c>
      <c r="B563" s="2" t="inlineStr">
        <is>
          <t>ORGANO_ADMINISTRACION</t>
        </is>
      </c>
      <c r="C563" s="2" t="inlineStr">
        <is>
          <t>2584468</t>
        </is>
      </c>
      <c r="D563" s="2" t="inlineStr">
        <is>
          <t>45010628</t>
        </is>
      </c>
      <c r="E563" s="2" t="inlineStr">
        <is>
          <t>herrera miranda david jhonatan</t>
        </is>
      </c>
      <c r="F563" s="2" t="inlineStr">
        <is>
          <t>CONSEJO DE ADMINISTRACION</t>
        </is>
      </c>
      <c r="G563" s="2" t="inlineStr">
        <is>
          <t>Presidente</t>
        </is>
      </c>
      <c r="H563" s="2" t="inlineStr">
        <is>
          <t>2023-03-14</t>
        </is>
      </c>
      <c r="I563" s="2" t="inlineStr">
        <is>
          <t>2026-09-20T01:43:21.108Z</t>
        </is>
      </c>
    </row>
    <row r="564">
      <c r="A564" s="2" t="inlineStr">
        <is>
          <t>20600390911</t>
        </is>
      </c>
      <c r="B564" s="2" t="inlineStr">
        <is>
          <t>REPRESENTANTE</t>
        </is>
      </c>
      <c r="C564" s="2" t="inlineStr">
        <is>
          <t>2890546</t>
        </is>
      </c>
      <c r="D564" s="2" t="inlineStr">
        <is>
          <t>22412717</t>
        </is>
      </c>
      <c r="E564" s="2" t="inlineStr">
        <is>
          <t>PARRA Y GUERRA ERNESTO MOISES</t>
        </is>
      </c>
      <c r="F564" s="2" t="n"/>
      <c r="G564" s="2" t="n"/>
      <c r="H564" s="2" t="inlineStr">
        <is>
          <t>2018-02-15</t>
        </is>
      </c>
      <c r="I564" s="2" t="inlineStr">
        <is>
          <t>2026-09-20T01:43:21.108Z</t>
        </is>
      </c>
    </row>
    <row r="565">
      <c r="A565" s="2" t="inlineStr">
        <is>
          <t>20600558715</t>
        </is>
      </c>
      <c r="B565" s="2" t="inlineStr">
        <is>
          <t>ORGANO_ADMINISTRACION</t>
        </is>
      </c>
      <c r="C565" s="2" t="inlineStr">
        <is>
          <t>2207627</t>
        </is>
      </c>
      <c r="D565" s="2" t="inlineStr">
        <is>
          <t>44770752</t>
        </is>
      </c>
      <c r="E565" s="2" t="inlineStr">
        <is>
          <t>NATIVIDAD RODRIGUEZ ROGER RAFAEL</t>
        </is>
      </c>
      <c r="F565" s="2" t="inlineStr">
        <is>
          <t>CONSEJO DE ADMINISTRACION</t>
        </is>
      </c>
      <c r="G565" s="2" t="inlineStr">
        <is>
          <t>Presidente</t>
        </is>
      </c>
      <c r="H565" s="2" t="inlineStr">
        <is>
          <t>2020-11-22</t>
        </is>
      </c>
      <c r="I565" s="2" t="inlineStr">
        <is>
          <t>2026-09-20T01:43:21.108Z</t>
        </is>
      </c>
    </row>
    <row r="566">
      <c r="A566" s="2" t="inlineStr">
        <is>
          <t>20600558715</t>
        </is>
      </c>
      <c r="B566" s="2" t="inlineStr">
        <is>
          <t>ORGANO_ADMINISTRACION</t>
        </is>
      </c>
      <c r="C566" s="2" t="inlineStr">
        <is>
          <t>2207628</t>
        </is>
      </c>
      <c r="D566" s="2" t="inlineStr">
        <is>
          <t>46490125</t>
        </is>
      </c>
      <c r="E566" s="2" t="inlineStr">
        <is>
          <t>NATIVIDAD RODRIGUEZ CATHERIN LISBET</t>
        </is>
      </c>
      <c r="F566" s="2" t="inlineStr">
        <is>
          <t>CONSEJO DE ADMINISTRACION</t>
        </is>
      </c>
      <c r="G566" s="2" t="inlineStr">
        <is>
          <t>Vice Presidente</t>
        </is>
      </c>
      <c r="H566" s="2" t="inlineStr">
        <is>
          <t>2020-11-22</t>
        </is>
      </c>
      <c r="I566" s="2" t="inlineStr">
        <is>
          <t>2026-09-20T01:43:21.108Z</t>
        </is>
      </c>
    </row>
    <row r="567">
      <c r="A567" s="2" t="inlineStr">
        <is>
          <t>20600558715</t>
        </is>
      </c>
      <c r="B567" s="2" t="inlineStr">
        <is>
          <t>ORGANO_ADMINISTRACION</t>
        </is>
      </c>
      <c r="C567" s="2" t="inlineStr">
        <is>
          <t>2207629</t>
        </is>
      </c>
      <c r="D567" s="2" t="inlineStr">
        <is>
          <t>32380289</t>
        </is>
      </c>
      <c r="E567" s="2" t="inlineStr">
        <is>
          <t>NATIVIDAD LUNA OSWALDO FRANCISCO</t>
        </is>
      </c>
      <c r="F567" s="2" t="inlineStr">
        <is>
          <t>CONSEJO DE ADMINISTRACION</t>
        </is>
      </c>
      <c r="G567" s="2" t="inlineStr">
        <is>
          <t>Secretario</t>
        </is>
      </c>
      <c r="H567" s="2" t="inlineStr">
        <is>
          <t>2015-07-07</t>
        </is>
      </c>
      <c r="I567" s="2" t="inlineStr">
        <is>
          <t>2026-09-20T01:43:21.108Z</t>
        </is>
      </c>
    </row>
    <row r="568">
      <c r="A568" s="2" t="inlineStr">
        <is>
          <t>20600558715</t>
        </is>
      </c>
      <c r="B568" s="2" t="inlineStr">
        <is>
          <t>ORGANO_ADMINISTRACION</t>
        </is>
      </c>
      <c r="C568" s="2" t="inlineStr">
        <is>
          <t>2207630</t>
        </is>
      </c>
      <c r="D568" s="2" t="inlineStr">
        <is>
          <t>46233748</t>
        </is>
      </c>
      <c r="E568" s="2" t="inlineStr">
        <is>
          <t>POLO NATIVIDAD GERONIMO EMILIO</t>
        </is>
      </c>
      <c r="F568" s="2" t="inlineStr">
        <is>
          <t>CONSEJO DE ADMINISTRACION</t>
        </is>
      </c>
      <c r="G568" s="2" t="inlineStr">
        <is>
          <t>Otros</t>
        </is>
      </c>
      <c r="H568" s="2" t="inlineStr">
        <is>
          <t>2020-11-22</t>
        </is>
      </c>
      <c r="I568" s="2" t="inlineStr">
        <is>
          <t>2026-09-20T01:43:21.108Z</t>
        </is>
      </c>
    </row>
    <row r="569">
      <c r="A569" s="2" t="inlineStr">
        <is>
          <t>20600558715</t>
        </is>
      </c>
      <c r="B569" s="2" t="inlineStr">
        <is>
          <t>REPRESENTANTE</t>
        </is>
      </c>
      <c r="C569" s="2" t="inlineStr">
        <is>
          <t>2548235</t>
        </is>
      </c>
      <c r="D569" s="2" t="inlineStr">
        <is>
          <t>48206130</t>
        </is>
      </c>
      <c r="E569" s="2" t="inlineStr">
        <is>
          <t>YAURI GONZALEZ JHESENIA YANHINA</t>
        </is>
      </c>
      <c r="F569" s="2" t="n"/>
      <c r="G569" s="2" t="n"/>
      <c r="H569" s="2" t="inlineStr">
        <is>
          <t>2020-11-22</t>
        </is>
      </c>
      <c r="I569" s="2" t="inlineStr">
        <is>
          <t>2026-09-20T01:43:21.108Z</t>
        </is>
      </c>
    </row>
    <row r="570">
      <c r="A570" s="2" t="inlineStr">
        <is>
          <t>20600588851</t>
        </is>
      </c>
      <c r="B570" s="2" t="inlineStr">
        <is>
          <t>ORGANO_ADMINISTRACION</t>
        </is>
      </c>
      <c r="C570" s="2" t="inlineStr">
        <is>
          <t>1689820</t>
        </is>
      </c>
      <c r="D570" s="2" t="inlineStr">
        <is>
          <t>42876179</t>
        </is>
      </c>
      <c r="E570" s="2" t="inlineStr">
        <is>
          <t>esteban quispe cahuana</t>
        </is>
      </c>
      <c r="F570" s="2" t="inlineStr">
        <is>
          <t>CONSEJO DIRECTIVO</t>
        </is>
      </c>
      <c r="G570" s="2" t="inlineStr">
        <is>
          <t>Presidente</t>
        </is>
      </c>
      <c r="H570" s="2" t="inlineStr">
        <is>
          <t>2018-12-31</t>
        </is>
      </c>
      <c r="I570" s="2" t="inlineStr">
        <is>
          <t>2026-09-20T01:43:21.108Z</t>
        </is>
      </c>
    </row>
    <row r="571">
      <c r="A571" s="2" t="inlineStr">
        <is>
          <t>20600588851</t>
        </is>
      </c>
      <c r="B571" s="2" t="inlineStr">
        <is>
          <t>ORGANO_ADMINISTRACION</t>
        </is>
      </c>
      <c r="C571" s="2" t="inlineStr">
        <is>
          <t>1689821</t>
        </is>
      </c>
      <c r="D571" s="2" t="inlineStr">
        <is>
          <t>42876179</t>
        </is>
      </c>
      <c r="E571" s="2" t="inlineStr">
        <is>
          <t>quispe cahuana esteban</t>
        </is>
      </c>
      <c r="F571" s="2" t="inlineStr">
        <is>
          <t>OTROS ORGANOS DE ADMINISTRACION</t>
        </is>
      </c>
      <c r="G571" s="2" t="inlineStr">
        <is>
          <t>Presidente</t>
        </is>
      </c>
      <c r="H571" s="2" t="inlineStr">
        <is>
          <t>2019-01-01</t>
        </is>
      </c>
      <c r="I571" s="2" t="inlineStr">
        <is>
          <t>2026-09-20T01:43:21.108Z</t>
        </is>
      </c>
    </row>
    <row r="572">
      <c r="A572" s="2" t="inlineStr">
        <is>
          <t>20600588851</t>
        </is>
      </c>
      <c r="B572" s="2" t="inlineStr">
        <is>
          <t>ORGANO_ADMINISTRACION</t>
        </is>
      </c>
      <c r="C572" s="2" t="inlineStr">
        <is>
          <t>1689822</t>
        </is>
      </c>
      <c r="D572" s="2" t="inlineStr">
        <is>
          <t>20072941</t>
        </is>
      </c>
      <c r="E572" s="2" t="inlineStr">
        <is>
          <t>Sanchez roncal miguel</t>
        </is>
      </c>
      <c r="F572" s="2" t="inlineStr">
        <is>
          <t>OTROS ORGANOS DE ADMINISTRACION</t>
        </is>
      </c>
      <c r="G572" s="2" t="inlineStr">
        <is>
          <t>Vice Presidente</t>
        </is>
      </c>
      <c r="H572" s="2" t="inlineStr">
        <is>
          <t>2019-10-01</t>
        </is>
      </c>
      <c r="I572" s="2" t="inlineStr">
        <is>
          <t>2026-09-20T01:43:21.108Z</t>
        </is>
      </c>
    </row>
    <row r="573">
      <c r="A573" s="2" t="inlineStr">
        <is>
          <t>20600588851</t>
        </is>
      </c>
      <c r="B573" s="2" t="inlineStr">
        <is>
          <t>ORGANO_ADMINISTRACION</t>
        </is>
      </c>
      <c r="C573" s="2" t="inlineStr">
        <is>
          <t>1689823</t>
        </is>
      </c>
      <c r="D573" s="2" t="inlineStr">
        <is>
          <t>46684459</t>
        </is>
      </c>
      <c r="E573" s="2" t="inlineStr">
        <is>
          <t>Sanchez quispe Gabiel Roy</t>
        </is>
      </c>
      <c r="F573" s="2" t="inlineStr">
        <is>
          <t>OTROS ORGANOS DE ADMINISTRACION</t>
        </is>
      </c>
      <c r="G573" s="2" t="inlineStr">
        <is>
          <t>Secretario</t>
        </is>
      </c>
      <c r="H573" s="2" t="inlineStr">
        <is>
          <t>2019-01-01</t>
        </is>
      </c>
      <c r="I573" s="2" t="inlineStr">
        <is>
          <t>2026-09-20T01:43:21.108Z</t>
        </is>
      </c>
    </row>
    <row r="574">
      <c r="A574" s="2" t="inlineStr">
        <is>
          <t>20600588851</t>
        </is>
      </c>
      <c r="B574" s="2" t="inlineStr">
        <is>
          <t>ORGANO_ADMINISTRACION</t>
        </is>
      </c>
      <c r="C574" s="2" t="inlineStr">
        <is>
          <t>1689824</t>
        </is>
      </c>
      <c r="D574" s="2" t="inlineStr">
        <is>
          <t>19949204</t>
        </is>
      </c>
      <c r="E574" s="2" t="inlineStr">
        <is>
          <t>bravo rivera julian</t>
        </is>
      </c>
      <c r="F574" s="2" t="inlineStr">
        <is>
          <t>OTROS ORGANOS DE ADMINISTRACION</t>
        </is>
      </c>
      <c r="G574" s="2" t="inlineStr">
        <is>
          <t>Tesorero</t>
        </is>
      </c>
      <c r="H574" s="2" t="inlineStr">
        <is>
          <t>2019-09-15</t>
        </is>
      </c>
      <c r="I574" s="2" t="inlineStr">
        <is>
          <t>2026-09-20T01:43:21.108Z</t>
        </is>
      </c>
    </row>
    <row r="575">
      <c r="A575" s="2" t="inlineStr">
        <is>
          <t>20600588851</t>
        </is>
      </c>
      <c r="B575" s="2" t="inlineStr">
        <is>
          <t>ORGANO_ADMINISTRACION</t>
        </is>
      </c>
      <c r="C575" s="2" t="inlineStr">
        <is>
          <t>1689825</t>
        </is>
      </c>
      <c r="D575" s="2" t="inlineStr">
        <is>
          <t>46248140</t>
        </is>
      </c>
      <c r="E575" s="2" t="inlineStr">
        <is>
          <t>Ttito Huaman Elias</t>
        </is>
      </c>
      <c r="F575" s="2" t="inlineStr">
        <is>
          <t>OTROS ORGANOS DE ADMINISTRACION</t>
        </is>
      </c>
      <c r="G575" s="2" t="inlineStr">
        <is>
          <t>Fiscal</t>
        </is>
      </c>
      <c r="H575" s="2" t="inlineStr">
        <is>
          <t>2019-01-01</t>
        </is>
      </c>
      <c r="I575" s="2" t="inlineStr">
        <is>
          <t>2026-09-20T01:43:21.108Z</t>
        </is>
      </c>
    </row>
    <row r="576">
      <c r="A576" s="2" t="inlineStr">
        <is>
          <t>20600588851</t>
        </is>
      </c>
      <c r="B576" s="2" t="inlineStr">
        <is>
          <t>REPRESENTANTE</t>
        </is>
      </c>
      <c r="C576" s="2" t="inlineStr">
        <is>
          <t>2089793</t>
        </is>
      </c>
      <c r="D576" s="2" t="inlineStr">
        <is>
          <t>42876179</t>
        </is>
      </c>
      <c r="E576" s="2" t="inlineStr">
        <is>
          <t>ESTEBAN QUISPE CAHUANA</t>
        </is>
      </c>
      <c r="F576" s="2" t="n"/>
      <c r="G576" s="2" t="n"/>
      <c r="H576" s="2" t="inlineStr">
        <is>
          <t>2019-01-01</t>
        </is>
      </c>
      <c r="I576" s="2" t="inlineStr">
        <is>
          <t>2026-09-20T01:43:21.108Z</t>
        </is>
      </c>
    </row>
    <row r="577">
      <c r="A577" s="2" t="inlineStr">
        <is>
          <t>20600668430</t>
        </is>
      </c>
      <c r="B577" s="2" t="inlineStr">
        <is>
          <t>ORGANO_ADMINISTRACION</t>
        </is>
      </c>
      <c r="C577" s="2" t="inlineStr">
        <is>
          <t>1403441</t>
        </is>
      </c>
      <c r="D577" s="2" t="inlineStr">
        <is>
          <t>22964687</t>
        </is>
      </c>
      <c r="E577" s="2" t="inlineStr">
        <is>
          <t>MINAYA FRANCO FELICITAS OLGA</t>
        </is>
      </c>
      <c r="F577" s="2" t="inlineStr">
        <is>
          <t>CONSEJO DE ADMINISTRACION</t>
        </is>
      </c>
      <c r="G577" s="2" t="inlineStr">
        <is>
          <t>Vocal</t>
        </is>
      </c>
      <c r="H577" s="2" t="inlineStr">
        <is>
          <t>2015-07-30</t>
        </is>
      </c>
      <c r="I577" s="2" t="inlineStr">
        <is>
          <t>2026-09-20T01:43:21.108Z</t>
        </is>
      </c>
    </row>
    <row r="578">
      <c r="A578" s="2" t="inlineStr">
        <is>
          <t>20600668430</t>
        </is>
      </c>
      <c r="B578" s="2" t="inlineStr">
        <is>
          <t>ORGANO_ADMINISTRACION</t>
        </is>
      </c>
      <c r="C578" s="2" t="inlineStr">
        <is>
          <t>1403442</t>
        </is>
      </c>
      <c r="D578" s="2" t="inlineStr">
        <is>
          <t>32286840</t>
        </is>
      </c>
      <c r="E578" s="2" t="inlineStr">
        <is>
          <t>MORENO MARTEL IGNACIO</t>
        </is>
      </c>
      <c r="F578" s="2" t="inlineStr">
        <is>
          <t>CONSEJO DE ADMINISTRACION</t>
        </is>
      </c>
      <c r="G578" s="2" t="inlineStr">
        <is>
          <t>Vice Presidente</t>
        </is>
      </c>
      <c r="H578" s="2" t="inlineStr">
        <is>
          <t>2016-08-05</t>
        </is>
      </c>
      <c r="I578" s="2" t="inlineStr">
        <is>
          <t>2026-09-20T01:43:21.108Z</t>
        </is>
      </c>
    </row>
    <row r="579">
      <c r="A579" s="2" t="inlineStr">
        <is>
          <t>20600668430</t>
        </is>
      </c>
      <c r="B579" s="2" t="inlineStr">
        <is>
          <t>ORGANO_ADMINISTRACION</t>
        </is>
      </c>
      <c r="C579" s="2" t="inlineStr">
        <is>
          <t>1403443</t>
        </is>
      </c>
      <c r="D579" s="2" t="inlineStr">
        <is>
          <t>23166401</t>
        </is>
      </c>
      <c r="E579" s="2" t="inlineStr">
        <is>
          <t>AQUINO BLAS SAIDA VERONICA</t>
        </is>
      </c>
      <c r="F579" s="2" t="inlineStr">
        <is>
          <t>CONSEJO DE ADMINISTRACION</t>
        </is>
      </c>
      <c r="G579" s="2" t="inlineStr">
        <is>
          <t>Secretario</t>
        </is>
      </c>
      <c r="H579" s="2" t="inlineStr">
        <is>
          <t>2016-08-05</t>
        </is>
      </c>
      <c r="I579" s="2" t="inlineStr">
        <is>
          <t>2026-09-20T01:43:21.108Z</t>
        </is>
      </c>
    </row>
    <row r="580">
      <c r="A580" s="2" t="inlineStr">
        <is>
          <t>20600668430</t>
        </is>
      </c>
      <c r="B580" s="2" t="inlineStr">
        <is>
          <t>ORGANO_ADMINISTRACION</t>
        </is>
      </c>
      <c r="C580" s="2" t="inlineStr">
        <is>
          <t>1403444</t>
        </is>
      </c>
      <c r="D580" s="2" t="inlineStr">
        <is>
          <t>22967550</t>
        </is>
      </c>
      <c r="E580" s="2" t="inlineStr">
        <is>
          <t>CAJAS ROSALES MARIA AIDEE</t>
        </is>
      </c>
      <c r="F580" s="2" t="inlineStr">
        <is>
          <t>CONSEJO DE ADMINISTRACION</t>
        </is>
      </c>
      <c r="G580" s="2" t="inlineStr">
        <is>
          <t>Presidente</t>
        </is>
      </c>
      <c r="H580" s="2" t="inlineStr">
        <is>
          <t>2015-07-30</t>
        </is>
      </c>
      <c r="I580" s="2" t="inlineStr">
        <is>
          <t>2026-09-20T01:43:21.108Z</t>
        </is>
      </c>
    </row>
    <row r="581">
      <c r="A581" s="2" t="inlineStr">
        <is>
          <t>20600668430</t>
        </is>
      </c>
      <c r="B581" s="2" t="inlineStr">
        <is>
          <t>ORGANO_ADMINISTRACION</t>
        </is>
      </c>
      <c r="C581" s="2" t="inlineStr">
        <is>
          <t>1403445</t>
        </is>
      </c>
      <c r="D581" s="2" t="inlineStr">
        <is>
          <t>42433597</t>
        </is>
      </c>
      <c r="E581" s="2" t="inlineStr">
        <is>
          <t>ACOSTA CERVANTES MARY LUZ</t>
        </is>
      </c>
      <c r="F581" s="2" t="inlineStr">
        <is>
          <t>CONSEJO DE ADMINISTRACION</t>
        </is>
      </c>
      <c r="G581" s="2" t="inlineStr">
        <is>
          <t>Vocal</t>
        </is>
      </c>
      <c r="H581" s="2" t="inlineStr">
        <is>
          <t>2015-07-30</t>
        </is>
      </c>
      <c r="I581" s="2" t="inlineStr">
        <is>
          <t>2026-09-20T01:43:21.108Z</t>
        </is>
      </c>
    </row>
    <row r="582">
      <c r="A582" s="2" t="inlineStr">
        <is>
          <t>20600668430</t>
        </is>
      </c>
      <c r="B582" s="2" t="inlineStr">
        <is>
          <t>REPRESENTANTE</t>
        </is>
      </c>
      <c r="C582" s="2" t="inlineStr">
        <is>
          <t>1848309</t>
        </is>
      </c>
      <c r="D582" s="2" t="inlineStr">
        <is>
          <t>47948146</t>
        </is>
      </c>
      <c r="E582" s="2" t="inlineStr">
        <is>
          <t>SALAS HUAMAN JEAN DENIS</t>
        </is>
      </c>
      <c r="F582" s="2" t="n"/>
      <c r="G582" s="2" t="n"/>
      <c r="H582" s="2" t="inlineStr">
        <is>
          <t>2017-01-17</t>
        </is>
      </c>
      <c r="I582" s="2" t="inlineStr">
        <is>
          <t>2026-09-20T01:43:21.108Z</t>
        </is>
      </c>
    </row>
    <row r="583">
      <c r="A583" s="2" t="inlineStr">
        <is>
          <t>20600675487</t>
        </is>
      </c>
      <c r="B583" s="2" t="inlineStr">
        <is>
          <t>ORGANO_ADMINISTRACION</t>
        </is>
      </c>
      <c r="C583" s="2" t="inlineStr">
        <is>
          <t>1480243</t>
        </is>
      </c>
      <c r="D583" s="2" t="inlineStr">
        <is>
          <t>10221375</t>
        </is>
      </c>
      <c r="E583" s="2" t="inlineStr">
        <is>
          <t>DE LA CRUZ HUAYTALLA HERLINDA</t>
        </is>
      </c>
      <c r="F583" s="2" t="inlineStr">
        <is>
          <t>CONSEJO DIRECTIVO</t>
        </is>
      </c>
      <c r="G583" s="2" t="inlineStr">
        <is>
          <t>Tesorero</t>
        </is>
      </c>
      <c r="H583" s="2" t="inlineStr">
        <is>
          <t>2015-08-05</t>
        </is>
      </c>
      <c r="I583" s="2" t="inlineStr">
        <is>
          <t>2026-09-20T01:43:21.108Z</t>
        </is>
      </c>
    </row>
    <row r="584">
      <c r="A584" s="2" t="inlineStr">
        <is>
          <t>20600675487</t>
        </is>
      </c>
      <c r="B584" s="2" t="inlineStr">
        <is>
          <t>ORGANO_ADMINISTRACION</t>
        </is>
      </c>
      <c r="C584" s="2" t="inlineStr">
        <is>
          <t>1480244</t>
        </is>
      </c>
      <c r="D584" s="2" t="inlineStr">
        <is>
          <t>42708733</t>
        </is>
      </c>
      <c r="E584" s="2" t="inlineStr">
        <is>
          <t>CUBA BAUTISTA ROBERTO</t>
        </is>
      </c>
      <c r="F584" s="2" t="inlineStr">
        <is>
          <t>CONSEJO DIRECTIVO</t>
        </is>
      </c>
      <c r="G584" s="2" t="inlineStr">
        <is>
          <t>Vice Presidente</t>
        </is>
      </c>
      <c r="H584" s="2" t="inlineStr">
        <is>
          <t>2015-08-05</t>
        </is>
      </c>
      <c r="I584" s="2" t="inlineStr">
        <is>
          <t>2026-09-20T01:43:21.108Z</t>
        </is>
      </c>
    </row>
    <row r="585">
      <c r="A585" s="2" t="inlineStr">
        <is>
          <t>20600675487</t>
        </is>
      </c>
      <c r="B585" s="2" t="inlineStr">
        <is>
          <t>ORGANO_ADMINISTRACION</t>
        </is>
      </c>
      <c r="C585" s="2" t="inlineStr">
        <is>
          <t>1480245</t>
        </is>
      </c>
      <c r="D585" s="2" t="inlineStr">
        <is>
          <t>40785046</t>
        </is>
      </c>
      <c r="E585" s="2" t="inlineStr">
        <is>
          <t>CUBA HUAMANI SONIA</t>
        </is>
      </c>
      <c r="F585" s="2" t="inlineStr">
        <is>
          <t>CONSEJO DIRECTIVO</t>
        </is>
      </c>
      <c r="G585" s="2" t="inlineStr">
        <is>
          <t>Secretario</t>
        </is>
      </c>
      <c r="H585" s="2" t="inlineStr">
        <is>
          <t>2015-08-05</t>
        </is>
      </c>
      <c r="I585" s="2" t="inlineStr">
        <is>
          <t>2026-09-20T01:43:21.108Z</t>
        </is>
      </c>
    </row>
    <row r="586">
      <c r="A586" s="2" t="inlineStr">
        <is>
          <t>20600675487</t>
        </is>
      </c>
      <c r="B586" s="2" t="inlineStr">
        <is>
          <t>ORGANO_ADMINISTRACION</t>
        </is>
      </c>
      <c r="C586" s="2" t="inlineStr">
        <is>
          <t>1480246</t>
        </is>
      </c>
      <c r="D586" s="2" t="inlineStr">
        <is>
          <t>10446873</t>
        </is>
      </c>
      <c r="E586" s="2" t="inlineStr">
        <is>
          <t>GOMEZ MITMA WALTER</t>
        </is>
      </c>
      <c r="F586" s="2" t="inlineStr">
        <is>
          <t>CONSEJO DIRECTIVO</t>
        </is>
      </c>
      <c r="G586" s="2" t="inlineStr">
        <is>
          <t>Presidente</t>
        </is>
      </c>
      <c r="H586" s="2" t="inlineStr">
        <is>
          <t>2015-08-05</t>
        </is>
      </c>
      <c r="I586" s="2" t="inlineStr">
        <is>
          <t>2026-09-20T01:43:21.108Z</t>
        </is>
      </c>
    </row>
    <row r="587">
      <c r="A587" s="2" t="inlineStr">
        <is>
          <t>20600675487</t>
        </is>
      </c>
      <c r="B587" s="2" t="inlineStr">
        <is>
          <t>ORGANO_ADMINISTRACION</t>
        </is>
      </c>
      <c r="C587" s="2" t="inlineStr">
        <is>
          <t>1480247</t>
        </is>
      </c>
      <c r="D587" s="2" t="inlineStr">
        <is>
          <t>42620678</t>
        </is>
      </c>
      <c r="E587" s="2" t="inlineStr">
        <is>
          <t>QUISPE HUAYTALLA LUIS ALBERTO</t>
        </is>
      </c>
      <c r="F587" s="2" t="inlineStr">
        <is>
          <t>CONSEJO DIRECTIVO</t>
        </is>
      </c>
      <c r="G587" s="2" t="inlineStr">
        <is>
          <t>Vocal</t>
        </is>
      </c>
      <c r="H587" s="2" t="inlineStr">
        <is>
          <t>2015-08-05</t>
        </is>
      </c>
      <c r="I587" s="2" t="inlineStr">
        <is>
          <t>2026-09-20T01:43:21.108Z</t>
        </is>
      </c>
    </row>
    <row r="588">
      <c r="A588" s="2" t="inlineStr">
        <is>
          <t>20600675487</t>
        </is>
      </c>
      <c r="B588" s="2" t="inlineStr">
        <is>
          <t>ORGANO_ADMINISTRACION</t>
        </is>
      </c>
      <c r="C588" s="2" t="inlineStr">
        <is>
          <t>1480248</t>
        </is>
      </c>
      <c r="D588" s="2" t="inlineStr">
        <is>
          <t>45919636</t>
        </is>
      </c>
      <c r="E588" s="2" t="inlineStr">
        <is>
          <t>SUAREZ PRADO PABLO</t>
        </is>
      </c>
      <c r="F588" s="2" t="inlineStr">
        <is>
          <t>CONSEJO DIRECTIVO</t>
        </is>
      </c>
      <c r="G588" s="2" t="inlineStr">
        <is>
          <t>Fiscal</t>
        </is>
      </c>
      <c r="H588" s="2" t="inlineStr">
        <is>
          <t>2015-08-05</t>
        </is>
      </c>
      <c r="I588" s="2" t="inlineStr">
        <is>
          <t>2026-09-20T01:43:21.108Z</t>
        </is>
      </c>
    </row>
    <row r="589">
      <c r="A589" s="2" t="inlineStr">
        <is>
          <t>20600675487</t>
        </is>
      </c>
      <c r="B589" s="2" t="inlineStr">
        <is>
          <t>REPRESENTANTE</t>
        </is>
      </c>
      <c r="C589" s="2" t="inlineStr">
        <is>
          <t>1911738</t>
        </is>
      </c>
      <c r="D589" s="2" t="inlineStr">
        <is>
          <t>10446873</t>
        </is>
      </c>
      <c r="E589" s="2" t="inlineStr">
        <is>
          <t>GOMEZ MITMA WALTER</t>
        </is>
      </c>
      <c r="F589" s="2" t="n"/>
      <c r="G589" s="2" t="n"/>
      <c r="H589" s="2" t="inlineStr">
        <is>
          <t>2015-08-05</t>
        </is>
      </c>
      <c r="I589" s="2" t="inlineStr">
        <is>
          <t>2026-09-20T01:43:21.108Z</t>
        </is>
      </c>
    </row>
    <row r="590">
      <c r="A590" s="2" t="inlineStr">
        <is>
          <t>20600682386</t>
        </is>
      </c>
      <c r="B590" s="2" t="inlineStr">
        <is>
          <t>ORGANO_ADMINISTRACION</t>
        </is>
      </c>
      <c r="C590" s="2" t="inlineStr">
        <is>
          <t>2199752</t>
        </is>
      </c>
      <c r="D590" s="2" t="inlineStr">
        <is>
          <t>40490702</t>
        </is>
      </c>
      <c r="E590" s="2" t="inlineStr">
        <is>
          <t>SALAZAR GOLAC SEBASTIANA</t>
        </is>
      </c>
      <c r="F590" s="2" t="inlineStr">
        <is>
          <t>CONSEJO DIRECTIVO</t>
        </is>
      </c>
      <c r="G590" s="2" t="inlineStr">
        <is>
          <t>Presidente</t>
        </is>
      </c>
      <c r="H590" s="2" t="inlineStr">
        <is>
          <t>2021-09-05</t>
        </is>
      </c>
      <c r="I590" s="2" t="inlineStr">
        <is>
          <t>2026-09-20T01:43:21.108Z</t>
        </is>
      </c>
    </row>
    <row r="591">
      <c r="A591" s="2" t="inlineStr">
        <is>
          <t>20600682386</t>
        </is>
      </c>
      <c r="B591" s="2" t="inlineStr">
        <is>
          <t>ORGANO_ADMINISTRACION</t>
        </is>
      </c>
      <c r="C591" s="2" t="inlineStr">
        <is>
          <t>2199753</t>
        </is>
      </c>
      <c r="D591" s="2" t="inlineStr">
        <is>
          <t>45804727</t>
        </is>
      </c>
      <c r="E591" s="2" t="inlineStr">
        <is>
          <t>VELASQUEZ MARIN NELLY ELIZABETH</t>
        </is>
      </c>
      <c r="F591" s="2" t="inlineStr">
        <is>
          <t>CONSEJO DIRECTIVO</t>
        </is>
      </c>
      <c r="G591" s="2" t="inlineStr">
        <is>
          <t>Vice Presidente</t>
        </is>
      </c>
      <c r="H591" s="2" t="inlineStr">
        <is>
          <t>2021-09-05</t>
        </is>
      </c>
      <c r="I591" s="2" t="inlineStr">
        <is>
          <t>2026-09-20T01:43:21.108Z</t>
        </is>
      </c>
    </row>
    <row r="592">
      <c r="A592" s="2" t="inlineStr">
        <is>
          <t>20600682386</t>
        </is>
      </c>
      <c r="B592" s="2" t="inlineStr">
        <is>
          <t>ORGANO_ADMINISTRACION</t>
        </is>
      </c>
      <c r="C592" s="2" t="inlineStr">
        <is>
          <t>2199754</t>
        </is>
      </c>
      <c r="D592" s="2" t="inlineStr">
        <is>
          <t>41936079</t>
        </is>
      </c>
      <c r="E592" s="2" t="inlineStr">
        <is>
          <t>IBERICO PORTOCARRERO JOSE DAVID</t>
        </is>
      </c>
      <c r="F592" s="2" t="inlineStr">
        <is>
          <t>CONSEJO DIRECTIVO</t>
        </is>
      </c>
      <c r="G592" s="2" t="inlineStr">
        <is>
          <t>Secretario</t>
        </is>
      </c>
      <c r="H592" s="2" t="inlineStr">
        <is>
          <t>2021-09-05</t>
        </is>
      </c>
      <c r="I592" s="2" t="inlineStr">
        <is>
          <t>2026-09-20T01:43:21.108Z</t>
        </is>
      </c>
    </row>
    <row r="593">
      <c r="A593" s="2" t="inlineStr">
        <is>
          <t>20600682386</t>
        </is>
      </c>
      <c r="B593" s="2" t="inlineStr">
        <is>
          <t>ORGANO_ADMINISTRACION</t>
        </is>
      </c>
      <c r="C593" s="2" t="inlineStr">
        <is>
          <t>2199755</t>
        </is>
      </c>
      <c r="D593" s="2" t="inlineStr">
        <is>
          <t>44561864</t>
        </is>
      </c>
      <c r="E593" s="2" t="inlineStr">
        <is>
          <t>RUIZ DAZA JOSE NELVER</t>
        </is>
      </c>
      <c r="F593" s="2" t="inlineStr">
        <is>
          <t>CONSEJO DIRECTIVO</t>
        </is>
      </c>
      <c r="G593" s="2" t="inlineStr">
        <is>
          <t>Tesorero</t>
        </is>
      </c>
      <c r="H593" s="2" t="inlineStr">
        <is>
          <t>2021-09-05</t>
        </is>
      </c>
      <c r="I593" s="2" t="inlineStr">
        <is>
          <t>2026-09-20T01:43:21.108Z</t>
        </is>
      </c>
    </row>
    <row r="594">
      <c r="A594" s="2" t="inlineStr">
        <is>
          <t>20600682386</t>
        </is>
      </c>
      <c r="B594" s="2" t="inlineStr">
        <is>
          <t>ORGANO_ADMINISTRACION</t>
        </is>
      </c>
      <c r="C594" s="2" t="inlineStr">
        <is>
          <t>2199756</t>
        </is>
      </c>
      <c r="D594" s="2" t="inlineStr">
        <is>
          <t>40659855</t>
        </is>
      </c>
      <c r="E594" s="2" t="inlineStr">
        <is>
          <t>HUAMAN LAPIZ MERLYN</t>
        </is>
      </c>
      <c r="F594" s="2" t="inlineStr">
        <is>
          <t>CONSEJO DIRECTIVO</t>
        </is>
      </c>
      <c r="G594" s="2" t="inlineStr">
        <is>
          <t>Fiscal</t>
        </is>
      </c>
      <c r="H594" s="2" t="inlineStr">
        <is>
          <t>2021-09-05</t>
        </is>
      </c>
      <c r="I594" s="2" t="inlineStr">
        <is>
          <t>2026-09-20T01:43:21.108Z</t>
        </is>
      </c>
    </row>
    <row r="595">
      <c r="A595" s="2" t="inlineStr">
        <is>
          <t>20600682386</t>
        </is>
      </c>
      <c r="B595" s="2" t="inlineStr">
        <is>
          <t>ORGANO_ADMINISTRACION</t>
        </is>
      </c>
      <c r="C595" s="2" t="inlineStr">
        <is>
          <t>2199757</t>
        </is>
      </c>
      <c r="D595" s="2" t="inlineStr">
        <is>
          <t>33960715</t>
        </is>
      </c>
      <c r="E595" s="2" t="inlineStr">
        <is>
          <t>MONTOYA ARISTA MARITZA DOLORES</t>
        </is>
      </c>
      <c r="F595" s="2" t="inlineStr">
        <is>
          <t>CONSEJO DIRECTIVO</t>
        </is>
      </c>
      <c r="G595" s="2" t="inlineStr">
        <is>
          <t>Vocal</t>
        </is>
      </c>
      <c r="H595" s="2" t="inlineStr">
        <is>
          <t>2021-09-05</t>
        </is>
      </c>
      <c r="I595" s="2" t="inlineStr">
        <is>
          <t>2026-09-20T01:43:21.108Z</t>
        </is>
      </c>
    </row>
    <row r="596">
      <c r="A596" s="2" t="inlineStr">
        <is>
          <t>20600682386</t>
        </is>
      </c>
      <c r="B596" s="2" t="inlineStr">
        <is>
          <t>REPRESENTANTE</t>
        </is>
      </c>
      <c r="C596" s="2" t="inlineStr">
        <is>
          <t>2540628</t>
        </is>
      </c>
      <c r="D596" s="2" t="inlineStr">
        <is>
          <t>40490702</t>
        </is>
      </c>
      <c r="E596" s="2" t="inlineStr">
        <is>
          <t>SALAZAR GOLAC SEBASTIANA</t>
        </is>
      </c>
      <c r="F596" s="2" t="n"/>
      <c r="G596" s="2" t="n"/>
      <c r="H596" s="2" t="inlineStr">
        <is>
          <t>2021-09-05</t>
        </is>
      </c>
      <c r="I596" s="2" t="inlineStr">
        <is>
          <t>2026-09-20T01:43:21.108Z</t>
        </is>
      </c>
    </row>
    <row r="597">
      <c r="A597" s="2" t="inlineStr">
        <is>
          <t>20600690184</t>
        </is>
      </c>
      <c r="B597" s="2" t="inlineStr">
        <is>
          <t>ORGANO_ADMINISTRACION</t>
        </is>
      </c>
      <c r="C597" s="2" t="inlineStr">
        <is>
          <t>2596337</t>
        </is>
      </c>
      <c r="D597" s="2" t="inlineStr">
        <is>
          <t>30669714</t>
        </is>
      </c>
      <c r="E597" s="2" t="inlineStr">
        <is>
          <t>MOLLO LAZARO FRANCISCO QUIRINO</t>
        </is>
      </c>
      <c r="F597" s="2" t="inlineStr">
        <is>
          <t>DIRECTORIO</t>
        </is>
      </c>
      <c r="G597" s="2" t="inlineStr">
        <is>
          <t>Director</t>
        </is>
      </c>
      <c r="H597" s="2" t="inlineStr">
        <is>
          <t>2021-10-06</t>
        </is>
      </c>
      <c r="I597" s="2" t="inlineStr">
        <is>
          <t>2026-09-20T01:43:21.108Z</t>
        </is>
      </c>
    </row>
    <row r="598">
      <c r="A598" s="2" t="inlineStr">
        <is>
          <t>20600690184</t>
        </is>
      </c>
      <c r="B598" s="2" t="inlineStr">
        <is>
          <t>ORGANO_ADMINISTRACION</t>
        </is>
      </c>
      <c r="C598" s="2" t="inlineStr">
        <is>
          <t>2596338</t>
        </is>
      </c>
      <c r="D598" s="2" t="inlineStr">
        <is>
          <t>29515625</t>
        </is>
      </c>
      <c r="E598" s="2" t="inlineStr">
        <is>
          <t>quispe huamani francisca yanet</t>
        </is>
      </c>
      <c r="F598" s="2" t="inlineStr">
        <is>
          <t>DIRECTORIO</t>
        </is>
      </c>
      <c r="G598" s="2" t="inlineStr">
        <is>
          <t>Director</t>
        </is>
      </c>
      <c r="H598" s="2" t="inlineStr">
        <is>
          <t>2021-10-06</t>
        </is>
      </c>
      <c r="I598" s="2" t="inlineStr">
        <is>
          <t>2026-09-20T01:43:21.108Z</t>
        </is>
      </c>
    </row>
    <row r="599">
      <c r="A599" s="2" t="inlineStr">
        <is>
          <t>20600690184</t>
        </is>
      </c>
      <c r="B599" s="2" t="inlineStr">
        <is>
          <t>ORGANO_ADMINISTRACION</t>
        </is>
      </c>
      <c r="C599" s="2" t="inlineStr">
        <is>
          <t>2596339</t>
        </is>
      </c>
      <c r="D599" s="2" t="inlineStr">
        <is>
          <t>04435491</t>
        </is>
      </c>
      <c r="E599" s="2" t="inlineStr">
        <is>
          <t>maquera cuayla willian leoncio</t>
        </is>
      </c>
      <c r="F599" s="2" t="inlineStr">
        <is>
          <t>DIRECTORIO</t>
        </is>
      </c>
      <c r="G599" s="2" t="inlineStr">
        <is>
          <t>Presidente</t>
        </is>
      </c>
      <c r="H599" s="2" t="inlineStr">
        <is>
          <t>2021-10-06</t>
        </is>
      </c>
      <c r="I599" s="2" t="inlineStr">
        <is>
          <t>2026-09-20T01:43:21.108Z</t>
        </is>
      </c>
    </row>
    <row r="600">
      <c r="A600" s="2" t="inlineStr">
        <is>
          <t>20600690184</t>
        </is>
      </c>
      <c r="B600" s="2" t="inlineStr">
        <is>
          <t>ORGANO_ADMINISTRACION</t>
        </is>
      </c>
      <c r="C600" s="2" t="inlineStr">
        <is>
          <t>2596340</t>
        </is>
      </c>
      <c r="D600" s="2" t="inlineStr">
        <is>
          <t>30669714</t>
        </is>
      </c>
      <c r="E600" s="2" t="inlineStr">
        <is>
          <t>MOLLO LAZARO FRANCISCO QUIRINO</t>
        </is>
      </c>
      <c r="F600" s="2" t="inlineStr">
        <is>
          <t>GERENCIA</t>
        </is>
      </c>
      <c r="G600" s="2" t="inlineStr">
        <is>
          <t>Gerente General</t>
        </is>
      </c>
      <c r="H600" s="2" t="inlineStr">
        <is>
          <t>2021-10-06</t>
        </is>
      </c>
      <c r="I600" s="2" t="inlineStr">
        <is>
          <t>2026-09-20T01:43:21.108Z</t>
        </is>
      </c>
    </row>
    <row r="601">
      <c r="A601" s="2" t="inlineStr">
        <is>
          <t>20600690184</t>
        </is>
      </c>
      <c r="B601" s="2" t="inlineStr">
        <is>
          <t>REPRESENTANTE</t>
        </is>
      </c>
      <c r="C601" s="2" t="inlineStr">
        <is>
          <t>2901109</t>
        </is>
      </c>
      <c r="D601" s="2" t="inlineStr">
        <is>
          <t>30669714</t>
        </is>
      </c>
      <c r="E601" s="2" t="inlineStr">
        <is>
          <t>MOLLO LAZARO FRANCISCO QUIRINO</t>
        </is>
      </c>
      <c r="F601" s="2" t="n"/>
      <c r="G601" s="2" t="n"/>
      <c r="H601" s="2" t="inlineStr">
        <is>
          <t>2021-10-06</t>
        </is>
      </c>
      <c r="I601" s="2" t="inlineStr">
        <is>
          <t>2026-09-20T01:43:21.108Z</t>
        </is>
      </c>
    </row>
    <row r="602">
      <c r="A602" s="2" t="inlineStr">
        <is>
          <t>20600690184</t>
        </is>
      </c>
      <c r="B602" s="2" t="inlineStr">
        <is>
          <t>SOCIO</t>
        </is>
      </c>
      <c r="C602" s="2" t="inlineStr">
        <is>
          <t>5384601</t>
        </is>
      </c>
      <c r="D602" s="2" t="inlineStr">
        <is>
          <t>30669826</t>
        </is>
      </c>
      <c r="E602" s="2" t="inlineStr">
        <is>
          <t>valeriano valeriano marcelo</t>
        </is>
      </c>
      <c r="F602" s="2" t="n"/>
      <c r="G602" s="2" t="n"/>
      <c r="H602" s="2" t="inlineStr">
        <is>
          <t>2015-08-28</t>
        </is>
      </c>
      <c r="I602" s="2" t="inlineStr">
        <is>
          <t>2026-09-20T01:43:21.108Z</t>
        </is>
      </c>
    </row>
    <row r="603">
      <c r="A603" s="2" t="inlineStr">
        <is>
          <t>20600690184</t>
        </is>
      </c>
      <c r="B603" s="2" t="inlineStr">
        <is>
          <t>SOCIO</t>
        </is>
      </c>
      <c r="C603" s="2" t="inlineStr">
        <is>
          <t>5384602</t>
        </is>
      </c>
      <c r="D603" s="2" t="inlineStr">
        <is>
          <t>30669834</t>
        </is>
      </c>
      <c r="E603" s="2" t="inlineStr">
        <is>
          <t>valeriano mamni alejandro</t>
        </is>
      </c>
      <c r="F603" s="2" t="n"/>
      <c r="G603" s="2" t="n"/>
      <c r="H603" s="2" t="inlineStr">
        <is>
          <t>2015-08-28</t>
        </is>
      </c>
      <c r="I603" s="2" t="inlineStr">
        <is>
          <t>2026-09-20T01:43:21.108Z</t>
        </is>
      </c>
    </row>
    <row r="604">
      <c r="A604" s="2" t="inlineStr">
        <is>
          <t>20600717902</t>
        </is>
      </c>
      <c r="B604" s="2" t="inlineStr">
        <is>
          <t>ORGANO_ADMINISTRACION</t>
        </is>
      </c>
      <c r="C604" s="2" t="inlineStr">
        <is>
          <t>1648769</t>
        </is>
      </c>
      <c r="D604" s="2" t="inlineStr">
        <is>
          <t>23673769</t>
        </is>
      </c>
      <c r="E604" s="2" t="inlineStr">
        <is>
          <t>escurra chuco nelly gladys</t>
        </is>
      </c>
      <c r="F604" s="2" t="inlineStr">
        <is>
          <t>CONSEJO DE ADMINISTRACION</t>
        </is>
      </c>
      <c r="G604" s="2" t="inlineStr">
        <is>
          <t>Vocal</t>
        </is>
      </c>
      <c r="H604" s="2" t="inlineStr">
        <is>
          <t>2018-08-04</t>
        </is>
      </c>
      <c r="I604" s="2" t="inlineStr">
        <is>
          <t>2026-09-20T01:43:21.108Z</t>
        </is>
      </c>
    </row>
    <row r="605">
      <c r="A605" s="2" t="inlineStr">
        <is>
          <t>20600717902</t>
        </is>
      </c>
      <c r="B605" s="2" t="inlineStr">
        <is>
          <t>ORGANO_ADMINISTRACION</t>
        </is>
      </c>
      <c r="C605" s="2" t="inlineStr">
        <is>
          <t>1648770</t>
        </is>
      </c>
      <c r="D605" s="2" t="inlineStr">
        <is>
          <t>41661072</t>
        </is>
      </c>
      <c r="E605" s="2" t="inlineStr">
        <is>
          <t>romero guerrero ivan robert</t>
        </is>
      </c>
      <c r="F605" s="2" t="inlineStr">
        <is>
          <t>CONSEJO DE ADMINISTRACION</t>
        </is>
      </c>
      <c r="G605" s="2" t="inlineStr">
        <is>
          <t>Secretario</t>
        </is>
      </c>
      <c r="H605" s="2" t="inlineStr">
        <is>
          <t>2018-08-04</t>
        </is>
      </c>
      <c r="I605" s="2" t="inlineStr">
        <is>
          <t>2026-09-20T01:43:21.108Z</t>
        </is>
      </c>
    </row>
    <row r="606">
      <c r="A606" s="2" t="inlineStr">
        <is>
          <t>20600717902</t>
        </is>
      </c>
      <c r="B606" s="2" t="inlineStr">
        <is>
          <t>ORGANO_ADMINISTRACION</t>
        </is>
      </c>
      <c r="C606" s="2" t="inlineStr">
        <is>
          <t>1648771</t>
        </is>
      </c>
      <c r="D606" s="2" t="inlineStr">
        <is>
          <t>23683932</t>
        </is>
      </c>
      <c r="E606" s="2" t="inlineStr">
        <is>
          <t>torre perez urbano</t>
        </is>
      </c>
      <c r="F606" s="2" t="inlineStr">
        <is>
          <t>CONSEJO DE ADMINISTRACION</t>
        </is>
      </c>
      <c r="G606" s="2" t="inlineStr">
        <is>
          <t>Vice Presidente</t>
        </is>
      </c>
      <c r="H606" s="2" t="inlineStr">
        <is>
          <t>2018-08-04</t>
        </is>
      </c>
      <c r="I606" s="2" t="inlineStr">
        <is>
          <t>2026-09-20T01:43:21.108Z</t>
        </is>
      </c>
    </row>
    <row r="607">
      <c r="A607" s="2" t="inlineStr">
        <is>
          <t>20600717902</t>
        </is>
      </c>
      <c r="B607" s="2" t="inlineStr">
        <is>
          <t>ORGANO_ADMINISTRACION</t>
        </is>
      </c>
      <c r="C607" s="2" t="inlineStr">
        <is>
          <t>1648772</t>
        </is>
      </c>
      <c r="D607" s="2" t="inlineStr">
        <is>
          <t>20063698</t>
        </is>
      </c>
      <c r="E607" s="2" t="inlineStr">
        <is>
          <t>alfaro riveros edwin neil</t>
        </is>
      </c>
      <c r="F607" s="2" t="inlineStr">
        <is>
          <t>CONSEJO DE ADMINISTRACION</t>
        </is>
      </c>
      <c r="G607" s="2" t="inlineStr">
        <is>
          <t>Vocal</t>
        </is>
      </c>
      <c r="H607" s="2" t="inlineStr">
        <is>
          <t>2018-08-04</t>
        </is>
      </c>
      <c r="I607" s="2" t="inlineStr">
        <is>
          <t>2026-09-20T01:43:21.108Z</t>
        </is>
      </c>
    </row>
    <row r="608">
      <c r="A608" s="2" t="inlineStr">
        <is>
          <t>20600717902</t>
        </is>
      </c>
      <c r="B608" s="2" t="inlineStr">
        <is>
          <t>ORGANO_ADMINISTRACION</t>
        </is>
      </c>
      <c r="C608" s="2" t="inlineStr">
        <is>
          <t>1648773</t>
        </is>
      </c>
      <c r="D608" s="2" t="inlineStr">
        <is>
          <t>42915309</t>
        </is>
      </c>
      <c r="E608" s="2" t="inlineStr">
        <is>
          <t>romero bendezu elvis luis</t>
        </is>
      </c>
      <c r="F608" s="2" t="inlineStr">
        <is>
          <t>CONSEJO DE ADMINISTRACION</t>
        </is>
      </c>
      <c r="G608" s="2" t="inlineStr">
        <is>
          <t>Presidente</t>
        </is>
      </c>
      <c r="H608" s="2" t="inlineStr">
        <is>
          <t>2018-08-04</t>
        </is>
      </c>
      <c r="I608" s="2" t="inlineStr">
        <is>
          <t>2026-09-20T01:43:21.108Z</t>
        </is>
      </c>
    </row>
    <row r="609">
      <c r="A609" s="2" t="inlineStr">
        <is>
          <t>20600717902</t>
        </is>
      </c>
      <c r="B609" s="2" t="inlineStr">
        <is>
          <t>ORGANO_ADMINISTRACION</t>
        </is>
      </c>
      <c r="C609" s="2" t="inlineStr">
        <is>
          <t>1648774</t>
        </is>
      </c>
      <c r="D609" s="2" t="inlineStr">
        <is>
          <t>23673898</t>
        </is>
      </c>
      <c r="E609" s="2" t="inlineStr">
        <is>
          <t>de la cruz romero enriqueta julia</t>
        </is>
      </c>
      <c r="F609" s="2" t="inlineStr">
        <is>
          <t>CONSEJO DE ADMINISTRACION</t>
        </is>
      </c>
      <c r="G609" s="2" t="inlineStr">
        <is>
          <t>Otros</t>
        </is>
      </c>
      <c r="H609" s="2" t="inlineStr">
        <is>
          <t>2018-08-04</t>
        </is>
      </c>
      <c r="I609" s="2" t="inlineStr">
        <is>
          <t>2026-09-20T01:43:21.108Z</t>
        </is>
      </c>
    </row>
    <row r="610">
      <c r="A610" s="2" t="inlineStr">
        <is>
          <t>20600717902</t>
        </is>
      </c>
      <c r="B610" s="2" t="inlineStr">
        <is>
          <t>REPRESENTANTE</t>
        </is>
      </c>
      <c r="C610" s="2" t="inlineStr">
        <is>
          <t>2054791</t>
        </is>
      </c>
      <c r="D610" s="2" t="inlineStr">
        <is>
          <t>20074190</t>
        </is>
      </c>
      <c r="E610" s="2" t="inlineStr">
        <is>
          <t>GARAY FLORES YANET GIOVANA</t>
        </is>
      </c>
      <c r="F610" s="2" t="n"/>
      <c r="G610" s="2" t="n"/>
      <c r="H610" s="2" t="inlineStr">
        <is>
          <t>2015-08-05</t>
        </is>
      </c>
      <c r="I610" s="2" t="inlineStr">
        <is>
          <t>2026-09-20T01:43:21.108Z</t>
        </is>
      </c>
    </row>
    <row r="611">
      <c r="A611" s="2" t="inlineStr">
        <is>
          <t>20600717902</t>
        </is>
      </c>
      <c r="B611" s="2" t="inlineStr">
        <is>
          <t>REPRESENTANTE</t>
        </is>
      </c>
      <c r="C611" s="2" t="inlineStr">
        <is>
          <t>2054792</t>
        </is>
      </c>
      <c r="D611" s="2" t="inlineStr">
        <is>
          <t>42915309</t>
        </is>
      </c>
      <c r="E611" s="2" t="inlineStr">
        <is>
          <t>ROMERO BENDEZU ELVIS LUIS</t>
        </is>
      </c>
      <c r="F611" s="2" t="n"/>
      <c r="G611" s="2" t="n"/>
      <c r="H611" s="2" t="inlineStr">
        <is>
          <t>2018-08-04</t>
        </is>
      </c>
      <c r="I611" s="2" t="inlineStr">
        <is>
          <t>2026-09-20T01:43:21.108Z</t>
        </is>
      </c>
    </row>
    <row r="612">
      <c r="A612" s="2" t="inlineStr">
        <is>
          <t>20600720733</t>
        </is>
      </c>
      <c r="B612" s="2" t="inlineStr">
        <is>
          <t>REPRESENTANTE</t>
        </is>
      </c>
      <c r="C612" s="2" t="inlineStr">
        <is>
          <t>1883378</t>
        </is>
      </c>
      <c r="D612" s="2" t="inlineStr">
        <is>
          <t>22870935</t>
        </is>
      </c>
      <c r="E612" s="2" t="inlineStr">
        <is>
          <t>ANDRADE CHAGUA ADOLFO EUTEMIO</t>
        </is>
      </c>
      <c r="F612" s="2" t="n"/>
      <c r="G612" s="2" t="n"/>
      <c r="H612" s="2" t="inlineStr">
        <is>
          <t>2017-06-12</t>
        </is>
      </c>
      <c r="I612" s="2" t="inlineStr">
        <is>
          <t>2026-09-20T01:43:21.108Z</t>
        </is>
      </c>
    </row>
    <row r="613">
      <c r="A613" s="2" t="inlineStr">
        <is>
          <t>20600796683</t>
        </is>
      </c>
      <c r="B613" s="2" t="inlineStr">
        <is>
          <t>ORGANO_ADMINISTRACION</t>
        </is>
      </c>
      <c r="C613" s="2" t="inlineStr">
        <is>
          <t>1218219</t>
        </is>
      </c>
      <c r="D613" s="2" t="inlineStr">
        <is>
          <t>42686836</t>
        </is>
      </c>
      <c r="E613" s="2" t="inlineStr">
        <is>
          <t>PERCY JOEL CURINAMBE LEYVA</t>
        </is>
      </c>
      <c r="F613" s="2" t="inlineStr">
        <is>
          <t>CONSEJO DIRECTIVO</t>
        </is>
      </c>
      <c r="G613" s="2" t="inlineStr">
        <is>
          <t>Fiscal</t>
        </is>
      </c>
      <c r="H613" s="2" t="inlineStr">
        <is>
          <t>2015-08-06</t>
        </is>
      </c>
      <c r="I613" s="2" t="inlineStr">
        <is>
          <t>2026-09-20T01:43:21.108Z</t>
        </is>
      </c>
    </row>
    <row r="614">
      <c r="A614" s="2" t="inlineStr">
        <is>
          <t>20600796683</t>
        </is>
      </c>
      <c r="B614" s="2" t="inlineStr">
        <is>
          <t>ORGANO_ADMINISTRACION</t>
        </is>
      </c>
      <c r="C614" s="2" t="inlineStr">
        <is>
          <t>1218220</t>
        </is>
      </c>
      <c r="D614" s="2" t="inlineStr">
        <is>
          <t>42571201</t>
        </is>
      </c>
      <c r="E614" s="2" t="inlineStr">
        <is>
          <t>curinambe leyva fredy</t>
        </is>
      </c>
      <c r="F614" s="2" t="inlineStr">
        <is>
          <t>CONSEJO DIRECTIVO</t>
        </is>
      </c>
      <c r="G614" s="2" t="inlineStr">
        <is>
          <t>Vice Presidente</t>
        </is>
      </c>
      <c r="H614" s="2" t="inlineStr">
        <is>
          <t>2015-08-06</t>
        </is>
      </c>
      <c r="I614" s="2" t="inlineStr">
        <is>
          <t>2026-09-20T01:43:21.108Z</t>
        </is>
      </c>
    </row>
    <row r="615">
      <c r="A615" s="2" t="inlineStr">
        <is>
          <t>20600796683</t>
        </is>
      </c>
      <c r="B615" s="2" t="inlineStr">
        <is>
          <t>ORGANO_ADMINISTRACION</t>
        </is>
      </c>
      <c r="C615" s="2" t="inlineStr">
        <is>
          <t>1218221</t>
        </is>
      </c>
      <c r="D615" s="2" t="inlineStr">
        <is>
          <t>01042719</t>
        </is>
      </c>
      <c r="E615" s="2" t="inlineStr">
        <is>
          <t>LEYVA FIGUEROA ZENAIDA</t>
        </is>
      </c>
      <c r="F615" s="2" t="inlineStr">
        <is>
          <t>CONSEJO DIRECTIVO</t>
        </is>
      </c>
      <c r="G615" s="2" t="inlineStr">
        <is>
          <t>Tesorero</t>
        </is>
      </c>
      <c r="H615" s="2" t="inlineStr">
        <is>
          <t>2015-08-06</t>
        </is>
      </c>
      <c r="I615" s="2" t="inlineStr">
        <is>
          <t>2026-09-20T01:43:21.108Z</t>
        </is>
      </c>
    </row>
    <row r="616">
      <c r="A616" s="2" t="inlineStr">
        <is>
          <t>20600796683</t>
        </is>
      </c>
      <c r="B616" s="2" t="inlineStr">
        <is>
          <t>ORGANO_ADMINISTRACION</t>
        </is>
      </c>
      <c r="C616" s="2" t="inlineStr">
        <is>
          <t>1218222</t>
        </is>
      </c>
      <c r="D616" s="2" t="inlineStr">
        <is>
          <t>73620225</t>
        </is>
      </c>
      <c r="E616" s="2" t="inlineStr">
        <is>
          <t>YOVI LECID DELGADO CONDORI</t>
        </is>
      </c>
      <c r="F616" s="2" t="inlineStr">
        <is>
          <t>CONSEJO DIRECTIVO</t>
        </is>
      </c>
      <c r="G616" s="2" t="inlineStr">
        <is>
          <t>Secretario</t>
        </is>
      </c>
      <c r="H616" s="2" t="inlineStr">
        <is>
          <t>2015-08-06</t>
        </is>
      </c>
      <c r="I616" s="2" t="inlineStr">
        <is>
          <t>2026-09-20T01:43:21.108Z</t>
        </is>
      </c>
    </row>
    <row r="617">
      <c r="A617" s="2" t="inlineStr">
        <is>
          <t>20600796683</t>
        </is>
      </c>
      <c r="B617" s="2" t="inlineStr">
        <is>
          <t>ORGANO_ADMINISTRACION</t>
        </is>
      </c>
      <c r="C617" s="2" t="inlineStr">
        <is>
          <t>1218223</t>
        </is>
      </c>
      <c r="D617" s="2" t="inlineStr">
        <is>
          <t>42172396</t>
        </is>
      </c>
      <c r="E617" s="2" t="inlineStr">
        <is>
          <t>CURINAMBE LEYVA JHONNY LEODAN</t>
        </is>
      </c>
      <c r="F617" s="2" t="inlineStr">
        <is>
          <t>CONSEJO DIRECTIVO</t>
        </is>
      </c>
      <c r="G617" s="2" t="inlineStr">
        <is>
          <t>Presidente</t>
        </is>
      </c>
      <c r="H617" s="2" t="inlineStr">
        <is>
          <t>2015-08-06</t>
        </is>
      </c>
      <c r="I617" s="2" t="inlineStr">
        <is>
          <t>2026-09-20T01:43:21.108Z</t>
        </is>
      </c>
    </row>
    <row r="618">
      <c r="A618" s="2" t="inlineStr">
        <is>
          <t>20600796683</t>
        </is>
      </c>
      <c r="B618" s="2" t="inlineStr">
        <is>
          <t>ORGANO_ADMINISTRACION</t>
        </is>
      </c>
      <c r="C618" s="2" t="inlineStr">
        <is>
          <t>1218224</t>
        </is>
      </c>
      <c r="D618" s="2" t="inlineStr">
        <is>
          <t>46609909</t>
        </is>
      </c>
      <c r="E618" s="2" t="inlineStr">
        <is>
          <t>CORONEL DAVILA ANITA</t>
        </is>
      </c>
      <c r="F618" s="2" t="inlineStr">
        <is>
          <t>CONSEJO DIRECTIVO</t>
        </is>
      </c>
      <c r="G618" s="2" t="inlineStr">
        <is>
          <t>Vocal</t>
        </is>
      </c>
      <c r="H618" s="2" t="inlineStr">
        <is>
          <t>2015-08-06</t>
        </is>
      </c>
      <c r="I618" s="2" t="inlineStr">
        <is>
          <t>2026-09-20T01:43:21.108Z</t>
        </is>
      </c>
    </row>
    <row r="619">
      <c r="A619" s="2" t="inlineStr">
        <is>
          <t>20600796683</t>
        </is>
      </c>
      <c r="B619" s="2" t="inlineStr">
        <is>
          <t>REPRESENTANTE</t>
        </is>
      </c>
      <c r="C619" s="2" t="inlineStr">
        <is>
          <t>1699157</t>
        </is>
      </c>
      <c r="D619" s="2" t="inlineStr">
        <is>
          <t>42172396</t>
        </is>
      </c>
      <c r="E619" s="2" t="inlineStr">
        <is>
          <t>CURINAMBE LEYVA JHONNY LEODAN</t>
        </is>
      </c>
      <c r="F619" s="2" t="n"/>
      <c r="G619" s="2" t="n"/>
      <c r="H619" s="2" t="inlineStr">
        <is>
          <t>2015-08-06</t>
        </is>
      </c>
      <c r="I619" s="2" t="inlineStr">
        <is>
          <t>2026-09-20T01:43:21.108Z</t>
        </is>
      </c>
    </row>
    <row r="620">
      <c r="A620" s="2" t="inlineStr">
        <is>
          <t>20600801661</t>
        </is>
      </c>
      <c r="B620" s="2" t="inlineStr">
        <is>
          <t>ORGANO_ADMINISTRACION</t>
        </is>
      </c>
      <c r="C620" s="2" t="inlineStr">
        <is>
          <t>1594653</t>
        </is>
      </c>
      <c r="D620" s="2" t="inlineStr">
        <is>
          <t>02385868</t>
        </is>
      </c>
      <c r="E620" s="2" t="inlineStr">
        <is>
          <t>HUALLA CALLOHUANCA GREGORIO SERAFIN</t>
        </is>
      </c>
      <c r="F620" s="2" t="inlineStr">
        <is>
          <t>CONSEJO DE ADMINISTRACION</t>
        </is>
      </c>
      <c r="G620" s="2" t="inlineStr">
        <is>
          <t>Presidente</t>
        </is>
      </c>
      <c r="H620" s="2" t="inlineStr">
        <is>
          <t>2018-12-13</t>
        </is>
      </c>
      <c r="I620" s="2" t="inlineStr">
        <is>
          <t>2026-09-20T01:43:21.108Z</t>
        </is>
      </c>
    </row>
    <row r="621">
      <c r="A621" s="2" t="inlineStr">
        <is>
          <t>20600801661</t>
        </is>
      </c>
      <c r="B621" s="2" t="inlineStr">
        <is>
          <t>REPRESENTANTE</t>
        </is>
      </c>
      <c r="C621" s="2" t="inlineStr">
        <is>
          <t>2007973</t>
        </is>
      </c>
      <c r="D621" s="2" t="inlineStr">
        <is>
          <t>02399623</t>
        </is>
      </c>
      <c r="E621" s="2" t="inlineStr">
        <is>
          <t>COLCA HUARANCA PATRICIO</t>
        </is>
      </c>
      <c r="F621" s="2" t="n"/>
      <c r="G621" s="2" t="n"/>
      <c r="H621" s="2" t="inlineStr">
        <is>
          <t>2015-07-07</t>
        </is>
      </c>
      <c r="I621" s="2" t="inlineStr">
        <is>
          <t>2026-09-20T01:43:21.108Z</t>
        </is>
      </c>
    </row>
    <row r="622">
      <c r="A622" s="2" t="inlineStr">
        <is>
          <t>20600838947</t>
        </is>
      </c>
      <c r="B622" s="2" t="inlineStr">
        <is>
          <t>ORGANO_ADMINISTRACION</t>
        </is>
      </c>
      <c r="C622" s="2" t="inlineStr">
        <is>
          <t>2067678</t>
        </is>
      </c>
      <c r="D622" s="2" t="inlineStr">
        <is>
          <t>30670216</t>
        </is>
      </c>
      <c r="E622" s="2" t="inlineStr">
        <is>
          <t>lazaro quispe lorenzo justiniano</t>
        </is>
      </c>
      <c r="F622" s="2" t="inlineStr">
        <is>
          <t>DIRECTORIO</t>
        </is>
      </c>
      <c r="G622" s="2" t="inlineStr">
        <is>
          <t>Presidente</t>
        </is>
      </c>
      <c r="H622" s="2" t="inlineStr">
        <is>
          <t>2015-10-02</t>
        </is>
      </c>
      <c r="I622" s="2" t="inlineStr">
        <is>
          <t>2026-09-20T01:43:21.108Z</t>
        </is>
      </c>
    </row>
    <row r="623">
      <c r="A623" s="2" t="inlineStr">
        <is>
          <t>20600838947</t>
        </is>
      </c>
      <c r="B623" s="2" t="inlineStr">
        <is>
          <t>ORGANO_ADMINISTRACION</t>
        </is>
      </c>
      <c r="C623" s="2" t="inlineStr">
        <is>
          <t>2067679</t>
        </is>
      </c>
      <c r="D623" s="2" t="inlineStr">
        <is>
          <t>30669609</t>
        </is>
      </c>
      <c r="E623" s="2" t="inlineStr">
        <is>
          <t>Concha de mayta iris clemencia</t>
        </is>
      </c>
      <c r="F623" s="2" t="inlineStr">
        <is>
          <t>DIRECTORIO</t>
        </is>
      </c>
      <c r="G623" s="2" t="inlineStr">
        <is>
          <t>Otros</t>
        </is>
      </c>
      <c r="H623" s="2" t="inlineStr">
        <is>
          <t>2015-10-02</t>
        </is>
      </c>
      <c r="I623" s="2" t="inlineStr">
        <is>
          <t>2026-09-20T01:43:21.108Z</t>
        </is>
      </c>
    </row>
    <row r="624">
      <c r="A624" s="2" t="inlineStr">
        <is>
          <t>20600838947</t>
        </is>
      </c>
      <c r="B624" s="2" t="inlineStr">
        <is>
          <t>ORGANO_ADMINISTRACION</t>
        </is>
      </c>
      <c r="C624" s="2" t="inlineStr">
        <is>
          <t>2067680</t>
        </is>
      </c>
      <c r="D624" s="2" t="inlineStr">
        <is>
          <t>30672727</t>
        </is>
      </c>
      <c r="E624" s="2" t="inlineStr">
        <is>
          <t>CHOQUEPUMA CARLOS MARTIN TEODORICO</t>
        </is>
      </c>
      <c r="F624" s="2" t="inlineStr">
        <is>
          <t>DIRECTORIO</t>
        </is>
      </c>
      <c r="G624" s="2" t="inlineStr">
        <is>
          <t>Otros</t>
        </is>
      </c>
      <c r="H624" s="2" t="inlineStr">
        <is>
          <t>2015-10-02</t>
        </is>
      </c>
      <c r="I624" s="2" t="inlineStr">
        <is>
          <t>2026-09-20T01:43:21.108Z</t>
        </is>
      </c>
    </row>
    <row r="625">
      <c r="A625" s="2" t="inlineStr">
        <is>
          <t>20600838947</t>
        </is>
      </c>
      <c r="B625" s="2" t="inlineStr">
        <is>
          <t>ORGANO_ADMINISTRACION</t>
        </is>
      </c>
      <c r="C625" s="2" t="inlineStr">
        <is>
          <t>2067681</t>
        </is>
      </c>
      <c r="D625" s="2" t="inlineStr">
        <is>
          <t>30653593</t>
        </is>
      </c>
      <c r="E625" s="2" t="inlineStr">
        <is>
          <t>COLANA VIZCARRA REYNALDO JUAN</t>
        </is>
      </c>
      <c r="F625" s="2" t="inlineStr">
        <is>
          <t>DIRECTORIO</t>
        </is>
      </c>
      <c r="G625" s="2" t="inlineStr">
        <is>
          <t>Otros</t>
        </is>
      </c>
      <c r="H625" s="2" t="inlineStr">
        <is>
          <t>2015-10-02</t>
        </is>
      </c>
      <c r="I625" s="2" t="inlineStr">
        <is>
          <t>2026-09-20T01:43:21.108Z</t>
        </is>
      </c>
    </row>
    <row r="626">
      <c r="A626" s="2" t="inlineStr">
        <is>
          <t>20600838947</t>
        </is>
      </c>
      <c r="B626" s="2" t="inlineStr">
        <is>
          <t>ORGANO_ADMINISTRACION</t>
        </is>
      </c>
      <c r="C626" s="2" t="inlineStr">
        <is>
          <t>2067682</t>
        </is>
      </c>
      <c r="D626" s="2" t="inlineStr">
        <is>
          <t>02286030</t>
        </is>
      </c>
      <c r="E626" s="2" t="inlineStr">
        <is>
          <t>SANTANDER GALLEGOS JULIO CESAR</t>
        </is>
      </c>
      <c r="F626" s="2" t="inlineStr">
        <is>
          <t>DIRECTORIO</t>
        </is>
      </c>
      <c r="G626" s="2" t="inlineStr">
        <is>
          <t>Otros</t>
        </is>
      </c>
      <c r="H626" s="2" t="inlineStr">
        <is>
          <t>2015-10-02</t>
        </is>
      </c>
      <c r="I626" s="2" t="inlineStr">
        <is>
          <t>2026-09-20T01:43:21.108Z</t>
        </is>
      </c>
    </row>
    <row r="627">
      <c r="A627" s="2" t="inlineStr">
        <is>
          <t>20600838947</t>
        </is>
      </c>
      <c r="B627" s="2" t="inlineStr">
        <is>
          <t>ORGANO_ADMINISTRACION</t>
        </is>
      </c>
      <c r="C627" s="2" t="inlineStr">
        <is>
          <t>2067683</t>
        </is>
      </c>
      <c r="D627" s="2" t="inlineStr">
        <is>
          <t>30669609</t>
        </is>
      </c>
      <c r="E627" s="2" t="inlineStr">
        <is>
          <t>Concha de mayta iris clemencia</t>
        </is>
      </c>
      <c r="F627" s="2" t="inlineStr">
        <is>
          <t>GERENCIA</t>
        </is>
      </c>
      <c r="G627" s="2" t="inlineStr">
        <is>
          <t>Gerente General</t>
        </is>
      </c>
      <c r="H627" s="2" t="inlineStr">
        <is>
          <t>2015-10-02</t>
        </is>
      </c>
      <c r="I627" s="2" t="inlineStr">
        <is>
          <t>2026-09-20T01:43:21.108Z</t>
        </is>
      </c>
    </row>
    <row r="628">
      <c r="A628" s="2" t="inlineStr">
        <is>
          <t>20600838947</t>
        </is>
      </c>
      <c r="B628" s="2" t="inlineStr">
        <is>
          <t>REPRESENTANTE</t>
        </is>
      </c>
      <c r="C628" s="2" t="inlineStr">
        <is>
          <t>2422077</t>
        </is>
      </c>
      <c r="D628" s="2" t="inlineStr">
        <is>
          <t>30669609</t>
        </is>
      </c>
      <c r="E628" s="2" t="inlineStr">
        <is>
          <t>CONCHA DE MAYTA IRIS CLEMENCIA</t>
        </is>
      </c>
      <c r="F628" s="2" t="n"/>
      <c r="G628" s="2" t="n"/>
      <c r="H628" s="2" t="inlineStr">
        <is>
          <t>2015-10-02</t>
        </is>
      </c>
      <c r="I628" s="2" t="inlineStr">
        <is>
          <t>2026-09-20T01:43:21.108Z</t>
        </is>
      </c>
    </row>
    <row r="629">
      <c r="A629" s="2" t="inlineStr">
        <is>
          <t>20600838947</t>
        </is>
      </c>
      <c r="B629" s="2" t="inlineStr">
        <is>
          <t>SOCIO</t>
        </is>
      </c>
      <c r="C629" s="2" t="inlineStr">
        <is>
          <t>4535772</t>
        </is>
      </c>
      <c r="D629" s="2" t="inlineStr">
        <is>
          <t>30670216</t>
        </is>
      </c>
      <c r="E629" s="2" t="inlineStr">
        <is>
          <t>LAZARO QUISPE LORENZO JUSTINIANO</t>
        </is>
      </c>
      <c r="F629" s="2" t="n"/>
      <c r="G629" s="2" t="n"/>
      <c r="H629" s="2" t="inlineStr">
        <is>
          <t>2015-10-20</t>
        </is>
      </c>
      <c r="I629" s="2" t="inlineStr">
        <is>
          <t>2026-09-20T01:43:21.108Z</t>
        </is>
      </c>
    </row>
    <row r="630">
      <c r="A630" s="2" t="inlineStr">
        <is>
          <t>20600838947</t>
        </is>
      </c>
      <c r="B630" s="2" t="inlineStr">
        <is>
          <t>SOCIO</t>
        </is>
      </c>
      <c r="C630" s="2" t="inlineStr">
        <is>
          <t>4535773</t>
        </is>
      </c>
      <c r="D630" s="2" t="inlineStr">
        <is>
          <t>02286030</t>
        </is>
      </c>
      <c r="E630" s="2" t="inlineStr">
        <is>
          <t>SANTANDER GALLEGOS JULIO CESAR</t>
        </is>
      </c>
      <c r="F630" s="2" t="n"/>
      <c r="G630" s="2" t="n"/>
      <c r="H630" s="2" t="inlineStr">
        <is>
          <t>2022-10-20</t>
        </is>
      </c>
      <c r="I630" s="2" t="inlineStr">
        <is>
          <t>2026-09-20T01:43:21.108Z</t>
        </is>
      </c>
    </row>
    <row r="631">
      <c r="A631" s="2" t="inlineStr">
        <is>
          <t>20600874919</t>
        </is>
      </c>
      <c r="B631" s="2" t="inlineStr">
        <is>
          <t>ORGANO_ADMINISTRACION</t>
        </is>
      </c>
      <c r="C631" s="2" t="inlineStr">
        <is>
          <t>1990426</t>
        </is>
      </c>
      <c r="D631" s="2" t="inlineStr">
        <is>
          <t>26515873</t>
        </is>
      </c>
      <c r="E631" s="2" t="inlineStr">
        <is>
          <t>HERRERA COAILA EFRASIO AGRIPINO</t>
        </is>
      </c>
      <c r="F631" s="2" t="inlineStr">
        <is>
          <t>CONSEJO DE ADMINISTRACION</t>
        </is>
      </c>
      <c r="G631" s="2" t="inlineStr">
        <is>
          <t>Presidente</t>
        </is>
      </c>
      <c r="H631" s="2" t="inlineStr">
        <is>
          <t>2021-07-26</t>
        </is>
      </c>
      <c r="I631" s="2" t="inlineStr">
        <is>
          <t>2026-09-20T01:43:21.108Z</t>
        </is>
      </c>
    </row>
    <row r="632">
      <c r="A632" s="2" t="inlineStr">
        <is>
          <t>20600874919</t>
        </is>
      </c>
      <c r="B632" s="2" t="inlineStr">
        <is>
          <t>ORGANO_ADMINISTRACION</t>
        </is>
      </c>
      <c r="C632" s="2" t="inlineStr">
        <is>
          <t>1990427</t>
        </is>
      </c>
      <c r="D632" s="2" t="inlineStr">
        <is>
          <t>41598411</t>
        </is>
      </c>
      <c r="E632" s="2" t="inlineStr">
        <is>
          <t>PEREZ VEGA ELMER</t>
        </is>
      </c>
      <c r="F632" s="2" t="inlineStr">
        <is>
          <t>CONSEJO DE ADMINISTRACION</t>
        </is>
      </c>
      <c r="G632" s="2" t="inlineStr">
        <is>
          <t>Vice Presidente</t>
        </is>
      </c>
      <c r="H632" s="2" t="inlineStr">
        <is>
          <t>2021-07-26</t>
        </is>
      </c>
      <c r="I632" s="2" t="inlineStr">
        <is>
          <t>2026-09-20T01:43:21.108Z</t>
        </is>
      </c>
    </row>
    <row r="633">
      <c r="A633" s="2" t="inlineStr">
        <is>
          <t>20600874919</t>
        </is>
      </c>
      <c r="B633" s="2" t="inlineStr">
        <is>
          <t>ORGANO_ADMINISTRACION</t>
        </is>
      </c>
      <c r="C633" s="2" t="inlineStr">
        <is>
          <t>1990428</t>
        </is>
      </c>
      <c r="D633" s="2" t="inlineStr">
        <is>
          <t>25217714</t>
        </is>
      </c>
      <c r="E633" s="2" t="inlineStr">
        <is>
          <t>ARCE LLASACA HILARIO</t>
        </is>
      </c>
      <c r="F633" s="2" t="inlineStr">
        <is>
          <t>CONSEJO DE ADMINISTRACION</t>
        </is>
      </c>
      <c r="G633" s="2" t="inlineStr">
        <is>
          <t>Secretario</t>
        </is>
      </c>
      <c r="H633" s="2" t="inlineStr">
        <is>
          <t>2021-07-26</t>
        </is>
      </c>
      <c r="I633" s="2" t="inlineStr">
        <is>
          <t>2026-09-20T01:43:21.108Z</t>
        </is>
      </c>
    </row>
    <row r="634">
      <c r="A634" s="2" t="inlineStr">
        <is>
          <t>20600874919</t>
        </is>
      </c>
      <c r="B634" s="2" t="inlineStr">
        <is>
          <t>ORGANO_ADMINISTRACION</t>
        </is>
      </c>
      <c r="C634" s="2" t="inlineStr">
        <is>
          <t>1990429</t>
        </is>
      </c>
      <c r="D634" s="2" t="inlineStr">
        <is>
          <t>04808980</t>
        </is>
      </c>
      <c r="E634" s="2" t="inlineStr">
        <is>
          <t>ESPIRILLA LAZARO PABLO</t>
        </is>
      </c>
      <c r="F634" s="2" t="inlineStr">
        <is>
          <t>CONSEJO DE ADMINISTRACION</t>
        </is>
      </c>
      <c r="G634" s="2" t="inlineStr">
        <is>
          <t>Otros</t>
        </is>
      </c>
      <c r="H634" s="2" t="inlineStr">
        <is>
          <t>2021-07-26</t>
        </is>
      </c>
      <c r="I634" s="2" t="inlineStr">
        <is>
          <t>2026-09-20T01:43:21.108Z</t>
        </is>
      </c>
    </row>
    <row r="635">
      <c r="A635" s="2" t="inlineStr">
        <is>
          <t>20600874919</t>
        </is>
      </c>
      <c r="B635" s="2" t="inlineStr">
        <is>
          <t>ORGANO_ADMINISTRACION</t>
        </is>
      </c>
      <c r="C635" s="2" t="inlineStr">
        <is>
          <t>1990430</t>
        </is>
      </c>
      <c r="D635" s="2" t="inlineStr">
        <is>
          <t>04800206</t>
        </is>
      </c>
      <c r="E635" s="2" t="inlineStr">
        <is>
          <t>CASAFRANCA LOAYSA JORGE</t>
        </is>
      </c>
      <c r="F635" s="2" t="inlineStr">
        <is>
          <t>CONSEJO DE ADMINISTRACION</t>
        </is>
      </c>
      <c r="G635" s="2" t="inlineStr">
        <is>
          <t>Otros</t>
        </is>
      </c>
      <c r="H635" s="2" t="inlineStr">
        <is>
          <t>2021-07-26</t>
        </is>
      </c>
      <c r="I635" s="2" t="inlineStr">
        <is>
          <t>2026-09-20T01:43:21.108Z</t>
        </is>
      </c>
    </row>
    <row r="636">
      <c r="A636" s="2" t="inlineStr">
        <is>
          <t>20600874919</t>
        </is>
      </c>
      <c r="B636" s="2" t="inlineStr">
        <is>
          <t>ORGANO_ADMINISTRACION</t>
        </is>
      </c>
      <c r="C636" s="2" t="inlineStr">
        <is>
          <t>1990431</t>
        </is>
      </c>
      <c r="D636" s="2" t="inlineStr">
        <is>
          <t>04809047</t>
        </is>
      </c>
      <c r="E636" s="2" t="inlineStr">
        <is>
          <t>huanuiri irarica jesus carmelo</t>
        </is>
      </c>
      <c r="F636" s="2" t="inlineStr">
        <is>
          <t>CONSEJO DE ADMINISTRACION</t>
        </is>
      </c>
      <c r="G636" s="2" t="inlineStr">
        <is>
          <t>Presidente</t>
        </is>
      </c>
      <c r="H636" s="2" t="inlineStr">
        <is>
          <t>2019-08-20</t>
        </is>
      </c>
      <c r="I636" s="2" t="inlineStr">
        <is>
          <t>2026-09-20T01:43:21.108Z</t>
        </is>
      </c>
    </row>
    <row r="637">
      <c r="A637" s="2" t="inlineStr">
        <is>
          <t>20600874919</t>
        </is>
      </c>
      <c r="B637" s="2" t="inlineStr">
        <is>
          <t>ORGANO_ADMINISTRACION</t>
        </is>
      </c>
      <c r="C637" s="2" t="inlineStr">
        <is>
          <t>1990432</t>
        </is>
      </c>
      <c r="D637" s="2" t="inlineStr">
        <is>
          <t>04824945</t>
        </is>
      </c>
      <c r="E637" s="2" t="inlineStr">
        <is>
          <t>LIMA TURPO BENITO</t>
        </is>
      </c>
      <c r="F637" s="2" t="inlineStr">
        <is>
          <t>CONSEJO DE ADMINISTRACION</t>
        </is>
      </c>
      <c r="G637" s="2" t="inlineStr">
        <is>
          <t>Secretario</t>
        </is>
      </c>
      <c r="H637" s="2" t="inlineStr">
        <is>
          <t>2019-05-20</t>
        </is>
      </c>
      <c r="I637" s="2" t="inlineStr">
        <is>
          <t>2026-09-20T01:43:21.108Z</t>
        </is>
      </c>
    </row>
    <row r="638">
      <c r="A638" s="2" t="inlineStr">
        <is>
          <t>20600874919</t>
        </is>
      </c>
      <c r="B638" s="2" t="inlineStr">
        <is>
          <t>ORGANO_ADMINISTRACION</t>
        </is>
      </c>
      <c r="C638" s="2" t="inlineStr">
        <is>
          <t>1990433</t>
        </is>
      </c>
      <c r="D638" s="2" t="inlineStr">
        <is>
          <t>04824451</t>
        </is>
      </c>
      <c r="E638" s="2" t="inlineStr">
        <is>
          <t>RIVERA JUAREZ RUFINO</t>
        </is>
      </c>
      <c r="F638" s="2" t="inlineStr">
        <is>
          <t>CONSEJO DE ADMINISTRACION</t>
        </is>
      </c>
      <c r="G638" s="2" t="inlineStr">
        <is>
          <t>Otros</t>
        </is>
      </c>
      <c r="H638" s="2" t="inlineStr">
        <is>
          <t>2019-05-20</t>
        </is>
      </c>
      <c r="I638" s="2" t="inlineStr">
        <is>
          <t>2026-09-20T01:43:21.108Z</t>
        </is>
      </c>
    </row>
    <row r="639">
      <c r="A639" s="2" t="inlineStr">
        <is>
          <t>20600874919</t>
        </is>
      </c>
      <c r="B639" s="2" t="inlineStr">
        <is>
          <t>ORGANO_ADMINISTRACION</t>
        </is>
      </c>
      <c r="C639" s="2" t="inlineStr">
        <is>
          <t>1990434</t>
        </is>
      </c>
      <c r="D639" s="2" t="inlineStr">
        <is>
          <t>41781159</t>
        </is>
      </c>
      <c r="E639" s="2" t="inlineStr">
        <is>
          <t>SANCHEZ ANICETO POPELINA</t>
        </is>
      </c>
      <c r="F639" s="2" t="inlineStr">
        <is>
          <t>CONSEJO DE ADMINISTRACION</t>
        </is>
      </c>
      <c r="G639" s="2" t="inlineStr">
        <is>
          <t>Otros</t>
        </is>
      </c>
      <c r="H639" s="2" t="inlineStr">
        <is>
          <t>2019-05-20</t>
        </is>
      </c>
      <c r="I639" s="2" t="inlineStr">
        <is>
          <t>2026-09-20T01:43:21.108Z</t>
        </is>
      </c>
    </row>
    <row r="640">
      <c r="A640" s="2" t="inlineStr">
        <is>
          <t>20600874919</t>
        </is>
      </c>
      <c r="B640" s="2" t="inlineStr">
        <is>
          <t>REPRESENTANTE</t>
        </is>
      </c>
      <c r="C640" s="2" t="inlineStr">
        <is>
          <t>2353255</t>
        </is>
      </c>
      <c r="D640" s="2" t="inlineStr">
        <is>
          <t>23017213</t>
        </is>
      </c>
      <c r="E640" s="2" t="inlineStr">
        <is>
          <t>SIFUENTES MARQUEZ MACARIO</t>
        </is>
      </c>
      <c r="F640" s="2" t="n"/>
      <c r="G640" s="2" t="n"/>
      <c r="H640" s="2" t="inlineStr">
        <is>
          <t>2019-09-30</t>
        </is>
      </c>
      <c r="I640" s="2" t="inlineStr">
        <is>
          <t>2026-09-20T01:43:21.108Z</t>
        </is>
      </c>
    </row>
    <row r="641">
      <c r="A641" s="2" t="inlineStr">
        <is>
          <t>20600874919</t>
        </is>
      </c>
      <c r="B641" s="2" t="inlineStr">
        <is>
          <t>REPRESENTANTE</t>
        </is>
      </c>
      <c r="C641" s="2" t="inlineStr">
        <is>
          <t>2353256</t>
        </is>
      </c>
      <c r="D641" s="2" t="inlineStr">
        <is>
          <t>23017213</t>
        </is>
      </c>
      <c r="E641" s="2" t="inlineStr">
        <is>
          <t>SIFUENTES MARQUEZ MACARIO</t>
        </is>
      </c>
      <c r="F641" s="2" t="n"/>
      <c r="G641" s="2" t="n"/>
      <c r="H641" s="2" t="inlineStr">
        <is>
          <t>2019-08-08</t>
        </is>
      </c>
      <c r="I641" s="2" t="inlineStr">
        <is>
          <t>2026-09-20T01:43:21.108Z</t>
        </is>
      </c>
    </row>
    <row r="642">
      <c r="A642" s="2" t="inlineStr">
        <is>
          <t>20600920597</t>
        </is>
      </c>
      <c r="B642" s="2" t="inlineStr">
        <is>
          <t>ORGANO_ADMINISTRACION</t>
        </is>
      </c>
      <c r="C642" s="2" t="inlineStr">
        <is>
          <t>1837811</t>
        </is>
      </c>
      <c r="D642" s="2" t="inlineStr">
        <is>
          <t>28283135</t>
        </is>
      </c>
      <c r="E642" s="2" t="inlineStr">
        <is>
          <t>TORRES HUAMAN VICENTE</t>
        </is>
      </c>
      <c r="F642" s="2" t="inlineStr">
        <is>
          <t>CONSEJO DIRECTIVO</t>
        </is>
      </c>
      <c r="G642" s="2" t="inlineStr">
        <is>
          <t>Presidente</t>
        </is>
      </c>
      <c r="H642" s="2" t="inlineStr">
        <is>
          <t>2019-09-23</t>
        </is>
      </c>
      <c r="I642" s="2" t="inlineStr">
        <is>
          <t>2026-09-20T01:43:21.108Z</t>
        </is>
      </c>
    </row>
    <row r="643">
      <c r="A643" s="2" t="inlineStr">
        <is>
          <t>20600920597</t>
        </is>
      </c>
      <c r="B643" s="2" t="inlineStr">
        <is>
          <t>ORGANO_ADMINISTRACION</t>
        </is>
      </c>
      <c r="C643" s="2" t="inlineStr">
        <is>
          <t>1837812</t>
        </is>
      </c>
      <c r="D643" s="2" t="inlineStr">
        <is>
          <t>28598941</t>
        </is>
      </c>
      <c r="E643" s="2" t="inlineStr">
        <is>
          <t>YARANGA CARDENAS GUILLERMO</t>
        </is>
      </c>
      <c r="F643" s="2" t="inlineStr">
        <is>
          <t>CONSEJO DIRECTIVO</t>
        </is>
      </c>
      <c r="G643" s="2" t="inlineStr">
        <is>
          <t>Vice Presidente</t>
        </is>
      </c>
      <c r="H643" s="2" t="inlineStr">
        <is>
          <t>2019-09-23</t>
        </is>
      </c>
      <c r="I643" s="2" t="inlineStr">
        <is>
          <t>2026-09-20T01:43:21.108Z</t>
        </is>
      </c>
    </row>
    <row r="644">
      <c r="A644" s="2" t="inlineStr">
        <is>
          <t>20600920597</t>
        </is>
      </c>
      <c r="B644" s="2" t="inlineStr">
        <is>
          <t>ORGANO_ADMINISTRACION</t>
        </is>
      </c>
      <c r="C644" s="2" t="inlineStr">
        <is>
          <t>1837813</t>
        </is>
      </c>
      <c r="D644" s="2" t="inlineStr">
        <is>
          <t>48339464</t>
        </is>
      </c>
      <c r="E644" s="2" t="inlineStr">
        <is>
          <t>YARANGA DURAND JAVIER</t>
        </is>
      </c>
      <c r="F644" s="2" t="inlineStr">
        <is>
          <t>CONSEJO DIRECTIVO</t>
        </is>
      </c>
      <c r="G644" s="2" t="inlineStr">
        <is>
          <t>Secretario</t>
        </is>
      </c>
      <c r="H644" s="2" t="inlineStr">
        <is>
          <t>2019-09-23</t>
        </is>
      </c>
      <c r="I644" s="2" t="inlineStr">
        <is>
          <t>2026-09-20T01:43:21.108Z</t>
        </is>
      </c>
    </row>
    <row r="645">
      <c r="A645" s="2" t="inlineStr">
        <is>
          <t>20600920597</t>
        </is>
      </c>
      <c r="B645" s="2" t="inlineStr">
        <is>
          <t>ORGANO_ADMINISTRACION</t>
        </is>
      </c>
      <c r="C645" s="2" t="inlineStr">
        <is>
          <t>1837814</t>
        </is>
      </c>
      <c r="D645" s="2" t="inlineStr">
        <is>
          <t>43857620</t>
        </is>
      </c>
      <c r="E645" s="2" t="inlineStr">
        <is>
          <t>CRUZ CARDENAS BASILIA</t>
        </is>
      </c>
      <c r="F645" s="2" t="inlineStr">
        <is>
          <t>CONSEJO DIRECTIVO</t>
        </is>
      </c>
      <c r="G645" s="2" t="inlineStr">
        <is>
          <t>Tesorero</t>
        </is>
      </c>
      <c r="H645" s="2" t="inlineStr">
        <is>
          <t>2019-09-23</t>
        </is>
      </c>
      <c r="I645" s="2" t="inlineStr">
        <is>
          <t>2026-09-20T01:43:21.108Z</t>
        </is>
      </c>
    </row>
    <row r="646">
      <c r="A646" s="2" t="inlineStr">
        <is>
          <t>20600920597</t>
        </is>
      </c>
      <c r="B646" s="2" t="inlineStr">
        <is>
          <t>ORGANO_ADMINISTRACION</t>
        </is>
      </c>
      <c r="C646" s="2" t="inlineStr">
        <is>
          <t>1837815</t>
        </is>
      </c>
      <c r="D646" s="2" t="inlineStr">
        <is>
          <t>43510522</t>
        </is>
      </c>
      <c r="E646" s="2" t="inlineStr">
        <is>
          <t>BORDA PEREZ WILBER</t>
        </is>
      </c>
      <c r="F646" s="2" t="inlineStr">
        <is>
          <t>CONSEJO DIRECTIVO</t>
        </is>
      </c>
      <c r="G646" s="2" t="inlineStr">
        <is>
          <t>Vocal</t>
        </is>
      </c>
      <c r="H646" s="2" t="inlineStr">
        <is>
          <t>2019-09-23</t>
        </is>
      </c>
      <c r="I646" s="2" t="inlineStr">
        <is>
          <t>2026-09-20T01:43:21.108Z</t>
        </is>
      </c>
    </row>
    <row r="647">
      <c r="A647" s="2" t="inlineStr">
        <is>
          <t>20600920597</t>
        </is>
      </c>
      <c r="B647" s="2" t="inlineStr">
        <is>
          <t>REPRESENTANTE</t>
        </is>
      </c>
      <c r="C647" s="2" t="inlineStr">
        <is>
          <t>2217526</t>
        </is>
      </c>
      <c r="D647" s="2" t="inlineStr">
        <is>
          <t>28283135</t>
        </is>
      </c>
      <c r="E647" s="2" t="inlineStr">
        <is>
          <t>TORRES HUAMAN  VICENTE</t>
        </is>
      </c>
      <c r="F647" s="2" t="n"/>
      <c r="G647" s="2" t="n"/>
      <c r="H647" s="2" t="inlineStr">
        <is>
          <t>2019-09-23</t>
        </is>
      </c>
      <c r="I647" s="2" t="inlineStr">
        <is>
          <t>2026-09-20T01:43:21.108Z</t>
        </is>
      </c>
    </row>
    <row r="648">
      <c r="A648" s="2" t="inlineStr">
        <is>
          <t>20601006368</t>
        </is>
      </c>
      <c r="B648" s="2" t="inlineStr">
        <is>
          <t>ORGANO_ADMINISTRACION</t>
        </is>
      </c>
      <c r="C648" s="2" t="inlineStr">
        <is>
          <t>1478508</t>
        </is>
      </c>
      <c r="D648" s="2" t="inlineStr">
        <is>
          <t>40984463</t>
        </is>
      </c>
      <c r="E648" s="2" t="inlineStr">
        <is>
          <t>palimino abollaneda dario</t>
        </is>
      </c>
      <c r="F648" s="2" t="inlineStr">
        <is>
          <t>CONSEJO DE ADMINISTRACION</t>
        </is>
      </c>
      <c r="G648" s="2" t="inlineStr">
        <is>
          <t>Secretario</t>
        </is>
      </c>
      <c r="H648" s="2" t="inlineStr">
        <is>
          <t>2015-12-12</t>
        </is>
      </c>
      <c r="I648" s="2" t="inlineStr">
        <is>
          <t>2026-09-20T01:43:21.108Z</t>
        </is>
      </c>
    </row>
    <row r="649">
      <c r="A649" s="2" t="inlineStr">
        <is>
          <t>20601006368</t>
        </is>
      </c>
      <c r="B649" s="2" t="inlineStr">
        <is>
          <t>ORGANO_ADMINISTRACION</t>
        </is>
      </c>
      <c r="C649" s="2" t="inlineStr">
        <is>
          <t>1478509</t>
        </is>
      </c>
      <c r="D649" s="2" t="inlineStr">
        <is>
          <t>31171635</t>
        </is>
      </c>
      <c r="E649" s="2" t="inlineStr">
        <is>
          <t>muñoz pichihua andres avelino</t>
        </is>
      </c>
      <c r="F649" s="2" t="inlineStr">
        <is>
          <t>CONSEJO DE ADMINISTRACION</t>
        </is>
      </c>
      <c r="G649" s="2" t="inlineStr">
        <is>
          <t>Otros</t>
        </is>
      </c>
      <c r="H649" s="2" t="inlineStr">
        <is>
          <t>2015-12-12</t>
        </is>
      </c>
      <c r="I649" s="2" t="inlineStr">
        <is>
          <t>2026-09-20T01:43:21.108Z</t>
        </is>
      </c>
    </row>
    <row r="650">
      <c r="A650" s="2" t="inlineStr">
        <is>
          <t>20601006368</t>
        </is>
      </c>
      <c r="B650" s="2" t="inlineStr">
        <is>
          <t>ORGANO_ADMINISTRACION</t>
        </is>
      </c>
      <c r="C650" s="2" t="inlineStr">
        <is>
          <t>1478510</t>
        </is>
      </c>
      <c r="D650" s="2" t="inlineStr">
        <is>
          <t>80068464</t>
        </is>
      </c>
      <c r="E650" s="2" t="inlineStr">
        <is>
          <t>leguia ccoica vicente</t>
        </is>
      </c>
      <c r="F650" s="2" t="inlineStr">
        <is>
          <t>CONSEJO DE ADMINISTRACION</t>
        </is>
      </c>
      <c r="G650" s="2" t="inlineStr">
        <is>
          <t>Presidente</t>
        </is>
      </c>
      <c r="H650" s="2" t="inlineStr">
        <is>
          <t>2015-12-12</t>
        </is>
      </c>
      <c r="I650" s="2" t="inlineStr">
        <is>
          <t>2026-09-20T01:43:21.108Z</t>
        </is>
      </c>
    </row>
    <row r="651">
      <c r="A651" s="2" t="inlineStr">
        <is>
          <t>20601006368</t>
        </is>
      </c>
      <c r="B651" s="2" t="inlineStr">
        <is>
          <t>ORGANO_ADMINISTRACION</t>
        </is>
      </c>
      <c r="C651" s="2" t="inlineStr">
        <is>
          <t>1478511</t>
        </is>
      </c>
      <c r="D651" s="2" t="inlineStr">
        <is>
          <t>31031209</t>
        </is>
      </c>
      <c r="E651" s="2" t="inlineStr">
        <is>
          <t>condori cespedes german</t>
        </is>
      </c>
      <c r="F651" s="2" t="inlineStr">
        <is>
          <t>CONSEJO DE ADMINISTRACION</t>
        </is>
      </c>
      <c r="G651" s="2" t="inlineStr">
        <is>
          <t>Vice Presidente</t>
        </is>
      </c>
      <c r="H651" s="2" t="inlineStr">
        <is>
          <t>2015-12-12</t>
        </is>
      </c>
      <c r="I651" s="2" t="inlineStr">
        <is>
          <t>2026-09-20T01:43:21.108Z</t>
        </is>
      </c>
    </row>
    <row r="652">
      <c r="A652" s="2" t="inlineStr">
        <is>
          <t>20601006368</t>
        </is>
      </c>
      <c r="B652" s="2" t="inlineStr">
        <is>
          <t>REPRESENTANTE</t>
        </is>
      </c>
      <c r="C652" s="2" t="inlineStr">
        <is>
          <t>1910408</t>
        </is>
      </c>
      <c r="D652" s="2" t="inlineStr">
        <is>
          <t>44082762</t>
        </is>
      </c>
      <c r="E652" s="2" t="inlineStr">
        <is>
          <t>PALOMINO FLORES LUIS AUGUSTO</t>
        </is>
      </c>
      <c r="F652" s="2" t="n"/>
      <c r="G652" s="2" t="n"/>
      <c r="H652" s="2" t="inlineStr">
        <is>
          <t>2016-07-26</t>
        </is>
      </c>
      <c r="I652" s="2" t="inlineStr">
        <is>
          <t>2026-09-20T01:43:21.108Z</t>
        </is>
      </c>
    </row>
    <row r="653">
      <c r="A653" s="2" t="inlineStr">
        <is>
          <t>20601041830</t>
        </is>
      </c>
      <c r="B653" s="2" t="inlineStr">
        <is>
          <t>ORGANO_ADMINISTRACION</t>
        </is>
      </c>
      <c r="C653" s="2" t="inlineStr">
        <is>
          <t>1742488</t>
        </is>
      </c>
      <c r="D653" s="2" t="inlineStr">
        <is>
          <t>70298373</t>
        </is>
      </c>
      <c r="E653" s="2" t="inlineStr">
        <is>
          <t>REYMUNDO POMA DIANA</t>
        </is>
      </c>
      <c r="F653" s="2" t="inlineStr">
        <is>
          <t>CONSEJO DIRECTIVO</t>
        </is>
      </c>
      <c r="G653" s="2" t="inlineStr">
        <is>
          <t>Presidente</t>
        </is>
      </c>
      <c r="H653" s="2" t="inlineStr">
        <is>
          <t>2019-12-10</t>
        </is>
      </c>
      <c r="I653" s="2" t="inlineStr">
        <is>
          <t>2026-09-20T01:43:21.108Z</t>
        </is>
      </c>
    </row>
    <row r="654">
      <c r="A654" s="2" t="inlineStr">
        <is>
          <t>20601041830</t>
        </is>
      </c>
      <c r="B654" s="2" t="inlineStr">
        <is>
          <t>ORGANO_ADMINISTRACION</t>
        </is>
      </c>
      <c r="C654" s="2" t="inlineStr">
        <is>
          <t>1742489</t>
        </is>
      </c>
      <c r="D654" s="2" t="inlineStr">
        <is>
          <t>23379185</t>
        </is>
      </c>
      <c r="E654" s="2" t="inlineStr">
        <is>
          <t>REYMUNDO CAPCHA GREGORIA</t>
        </is>
      </c>
      <c r="F654" s="2" t="inlineStr">
        <is>
          <t>CONSEJO DIRECTIVO</t>
        </is>
      </c>
      <c r="G654" s="2" t="inlineStr">
        <is>
          <t>Vice Presidente</t>
        </is>
      </c>
      <c r="H654" s="2" t="inlineStr">
        <is>
          <t>2019-12-10</t>
        </is>
      </c>
      <c r="I654" s="2" t="inlineStr">
        <is>
          <t>2026-09-20T01:43:21.108Z</t>
        </is>
      </c>
    </row>
    <row r="655">
      <c r="A655" s="2" t="inlineStr">
        <is>
          <t>20601041830</t>
        </is>
      </c>
      <c r="B655" s="2" t="inlineStr">
        <is>
          <t>ORGANO_ADMINISTRACION</t>
        </is>
      </c>
      <c r="C655" s="2" t="inlineStr">
        <is>
          <t>1742490</t>
        </is>
      </c>
      <c r="D655" s="2" t="inlineStr">
        <is>
          <t>41387528</t>
        </is>
      </c>
      <c r="E655" s="2" t="inlineStr">
        <is>
          <t>REYMUNDO LAURA CESELIA</t>
        </is>
      </c>
      <c r="F655" s="2" t="inlineStr">
        <is>
          <t>CONSEJO DIRECTIVO</t>
        </is>
      </c>
      <c r="G655" s="2" t="inlineStr">
        <is>
          <t>Secretario</t>
        </is>
      </c>
      <c r="H655" s="2" t="inlineStr">
        <is>
          <t>2019-12-10</t>
        </is>
      </c>
      <c r="I655" s="2" t="inlineStr">
        <is>
          <t>2026-09-20T01:43:21.108Z</t>
        </is>
      </c>
    </row>
    <row r="656">
      <c r="A656" s="2" t="inlineStr">
        <is>
          <t>20601041830</t>
        </is>
      </c>
      <c r="B656" s="2" t="inlineStr">
        <is>
          <t>ORGANO_ADMINISTRACION</t>
        </is>
      </c>
      <c r="C656" s="2" t="inlineStr">
        <is>
          <t>1742491</t>
        </is>
      </c>
      <c r="D656" s="2" t="inlineStr">
        <is>
          <t>41761535</t>
        </is>
      </c>
      <c r="E656" s="2" t="inlineStr">
        <is>
          <t>ECHAVARRIA FLORES SONIA</t>
        </is>
      </c>
      <c r="F656" s="2" t="inlineStr">
        <is>
          <t>CONSEJO DIRECTIVO</t>
        </is>
      </c>
      <c r="G656" s="2" t="inlineStr">
        <is>
          <t>Tesorero</t>
        </is>
      </c>
      <c r="H656" s="2" t="inlineStr">
        <is>
          <t>2019-12-10</t>
        </is>
      </c>
      <c r="I656" s="2" t="inlineStr">
        <is>
          <t>2026-09-20T01:43:21.108Z</t>
        </is>
      </c>
    </row>
    <row r="657">
      <c r="A657" s="2" t="inlineStr">
        <is>
          <t>20601041830</t>
        </is>
      </c>
      <c r="B657" s="2" t="inlineStr">
        <is>
          <t>ORGANO_ADMINISTRACION</t>
        </is>
      </c>
      <c r="C657" s="2" t="inlineStr">
        <is>
          <t>1742492</t>
        </is>
      </c>
      <c r="D657" s="2" t="inlineStr">
        <is>
          <t>42094259</t>
        </is>
      </c>
      <c r="E657" s="2" t="inlineStr">
        <is>
          <t>ONOFRE OREJON FELICITA</t>
        </is>
      </c>
      <c r="F657" s="2" t="inlineStr">
        <is>
          <t>CONSEJO DIRECTIVO</t>
        </is>
      </c>
      <c r="G657" s="2" t="inlineStr">
        <is>
          <t>Fiscal</t>
        </is>
      </c>
      <c r="H657" s="2" t="inlineStr">
        <is>
          <t>2019-12-10</t>
        </is>
      </c>
      <c r="I657" s="2" t="inlineStr">
        <is>
          <t>2026-09-20T01:43:21.108Z</t>
        </is>
      </c>
    </row>
    <row r="658">
      <c r="A658" s="2" t="inlineStr">
        <is>
          <t>20601041830</t>
        </is>
      </c>
      <c r="B658" s="2" t="inlineStr">
        <is>
          <t>ORGANO_ADMINISTRACION</t>
        </is>
      </c>
      <c r="C658" s="2" t="inlineStr">
        <is>
          <t>1742493</t>
        </is>
      </c>
      <c r="D658" s="2" t="inlineStr">
        <is>
          <t>23362526</t>
        </is>
      </c>
      <c r="E658" s="2" t="inlineStr">
        <is>
          <t>TAIPE FLORES ANATOLIA</t>
        </is>
      </c>
      <c r="F658" s="2" t="inlineStr">
        <is>
          <t>CONSEJO DIRECTIVO</t>
        </is>
      </c>
      <c r="G658" s="2" t="inlineStr">
        <is>
          <t>Vocal</t>
        </is>
      </c>
      <c r="H658" s="2" t="inlineStr">
        <is>
          <t>2019-12-10</t>
        </is>
      </c>
      <c r="I658" s="2" t="inlineStr">
        <is>
          <t>2026-09-20T01:43:21.108Z</t>
        </is>
      </c>
    </row>
    <row r="659">
      <c r="A659" s="2" t="inlineStr">
        <is>
          <t>20601041830</t>
        </is>
      </c>
      <c r="B659" s="2" t="inlineStr">
        <is>
          <t>REPRESENTANTE</t>
        </is>
      </c>
      <c r="C659" s="2" t="inlineStr">
        <is>
          <t>2134933</t>
        </is>
      </c>
      <c r="D659" s="2" t="inlineStr">
        <is>
          <t>70298373</t>
        </is>
      </c>
      <c r="E659" s="2" t="inlineStr">
        <is>
          <t>REYMUNDO POMA DIANA</t>
        </is>
      </c>
      <c r="F659" s="2" t="n"/>
      <c r="G659" s="2" t="n"/>
      <c r="H659" s="2" t="inlineStr">
        <is>
          <t>2019-12-10</t>
        </is>
      </c>
      <c r="I659" s="2" t="inlineStr">
        <is>
          <t>2026-09-20T01:43:21.108Z</t>
        </is>
      </c>
    </row>
    <row r="660">
      <c r="A660" s="2" t="inlineStr">
        <is>
          <t>20601125715</t>
        </is>
      </c>
      <c r="B660" s="2" t="inlineStr">
        <is>
          <t>ORGANO_ADMINISTRACION</t>
        </is>
      </c>
      <c r="C660" s="2" t="inlineStr">
        <is>
          <t>2945147</t>
        </is>
      </c>
      <c r="D660" s="2" t="inlineStr">
        <is>
          <t>19558860</t>
        </is>
      </c>
      <c r="E660" s="2" t="inlineStr">
        <is>
          <t>MAURICIO CALDERON JUAN</t>
        </is>
      </c>
      <c r="F660" s="2" t="inlineStr">
        <is>
          <t>CONSEJO DE ADMINISTRACION</t>
        </is>
      </c>
      <c r="G660" s="2" t="inlineStr">
        <is>
          <t>Otros</t>
        </is>
      </c>
      <c r="H660" s="2" t="inlineStr">
        <is>
          <t>2025-03-07</t>
        </is>
      </c>
      <c r="I660" s="2" t="inlineStr">
        <is>
          <t>2026-09-20T01:43:21.108Z</t>
        </is>
      </c>
    </row>
    <row r="661">
      <c r="A661" s="2" t="inlineStr">
        <is>
          <t>20601125715</t>
        </is>
      </c>
      <c r="B661" s="2" t="inlineStr">
        <is>
          <t>ORGANO_ADMINISTRACION</t>
        </is>
      </c>
      <c r="C661" s="2" t="inlineStr">
        <is>
          <t>2945148</t>
        </is>
      </c>
      <c r="D661" s="2" t="inlineStr">
        <is>
          <t>19561182</t>
        </is>
      </c>
      <c r="E661" s="2" t="inlineStr">
        <is>
          <t>ALTAMIRANO VERGARA FRANCISCA</t>
        </is>
      </c>
      <c r="F661" s="2" t="inlineStr">
        <is>
          <t>CONSEJO DE ADMINISTRACION</t>
        </is>
      </c>
      <c r="G661" s="2" t="inlineStr">
        <is>
          <t>Presidente</t>
        </is>
      </c>
      <c r="H661" s="2" t="inlineStr">
        <is>
          <t>2025-03-07</t>
        </is>
      </c>
      <c r="I661" s="2" t="inlineStr">
        <is>
          <t>2026-09-20T01:43:21.108Z</t>
        </is>
      </c>
    </row>
    <row r="662">
      <c r="A662" s="2" t="inlineStr">
        <is>
          <t>20601125715</t>
        </is>
      </c>
      <c r="B662" s="2" t="inlineStr">
        <is>
          <t>ORGANO_ADMINISTRACION</t>
        </is>
      </c>
      <c r="C662" s="2" t="inlineStr">
        <is>
          <t>2945149</t>
        </is>
      </c>
      <c r="D662" s="2" t="inlineStr">
        <is>
          <t>19559294</t>
        </is>
      </c>
      <c r="E662" s="2" t="inlineStr">
        <is>
          <t>CAIPO PEREZ JUAN BALERIO</t>
        </is>
      </c>
      <c r="F662" s="2" t="inlineStr">
        <is>
          <t>CONSEJO DE ADMINISTRACION</t>
        </is>
      </c>
      <c r="G662" s="2" t="inlineStr">
        <is>
          <t>Vocal</t>
        </is>
      </c>
      <c r="H662" s="2" t="inlineStr">
        <is>
          <t>2025-03-07</t>
        </is>
      </c>
      <c r="I662" s="2" t="inlineStr">
        <is>
          <t>2026-09-20T01:43:21.108Z</t>
        </is>
      </c>
    </row>
    <row r="663">
      <c r="A663" s="2" t="inlineStr">
        <is>
          <t>20601125715</t>
        </is>
      </c>
      <c r="B663" s="2" t="inlineStr">
        <is>
          <t>ORGANO_ADMINISTRACION</t>
        </is>
      </c>
      <c r="C663" s="2" t="inlineStr">
        <is>
          <t>2945150</t>
        </is>
      </c>
      <c r="D663" s="2" t="inlineStr">
        <is>
          <t>19560848</t>
        </is>
      </c>
      <c r="E663" s="2" t="inlineStr">
        <is>
          <t>CERNA CASAS JUSTO MARIANO</t>
        </is>
      </c>
      <c r="F663" s="2" t="inlineStr">
        <is>
          <t>CONSEJO DE ADMINISTRACION</t>
        </is>
      </c>
      <c r="G663" s="2" t="inlineStr">
        <is>
          <t>Secretario</t>
        </is>
      </c>
      <c r="H663" s="2" t="inlineStr">
        <is>
          <t>2025-03-07</t>
        </is>
      </c>
      <c r="I663" s="2" t="inlineStr">
        <is>
          <t>2026-09-20T01:43:21.108Z</t>
        </is>
      </c>
    </row>
    <row r="664">
      <c r="A664" s="2" t="inlineStr">
        <is>
          <t>20601125715</t>
        </is>
      </c>
      <c r="B664" s="2" t="inlineStr">
        <is>
          <t>ORGANO_ADMINISTRACION</t>
        </is>
      </c>
      <c r="C664" s="2" t="inlineStr">
        <is>
          <t>2945151</t>
        </is>
      </c>
      <c r="D664" s="2" t="inlineStr">
        <is>
          <t>19562350</t>
        </is>
      </c>
      <c r="E664" s="2" t="inlineStr">
        <is>
          <t>MAURICIO CERNA ROSAS</t>
        </is>
      </c>
      <c r="F664" s="2" t="inlineStr">
        <is>
          <t>CONSEJO DE ADMINISTRACION</t>
        </is>
      </c>
      <c r="G664" s="2" t="inlineStr">
        <is>
          <t>Vocal</t>
        </is>
      </c>
      <c r="H664" s="2" t="inlineStr">
        <is>
          <t>2025-03-07</t>
        </is>
      </c>
      <c r="I664" s="2" t="inlineStr">
        <is>
          <t>2026-09-20T01:43:21.108Z</t>
        </is>
      </c>
    </row>
    <row r="665">
      <c r="A665" s="2" t="inlineStr">
        <is>
          <t>20601125715</t>
        </is>
      </c>
      <c r="B665" s="2" t="inlineStr">
        <is>
          <t>REPRESENTANTE</t>
        </is>
      </c>
      <c r="C665" s="2" t="inlineStr">
        <is>
          <t>3222690</t>
        </is>
      </c>
      <c r="D665" s="2" t="inlineStr">
        <is>
          <t>19561182</t>
        </is>
      </c>
      <c r="E665" s="2" t="inlineStr">
        <is>
          <t>ALTAMIRANO VERGARA FRANCISCA</t>
        </is>
      </c>
      <c r="F665" s="2" t="n"/>
      <c r="G665" s="2" t="n"/>
      <c r="H665" s="2" t="inlineStr">
        <is>
          <t>2025-03-07</t>
        </is>
      </c>
      <c r="I665" s="2" t="inlineStr">
        <is>
          <t>2026-09-20T01:43:21.108Z</t>
        </is>
      </c>
    </row>
    <row r="666">
      <c r="A666" s="2" t="inlineStr">
        <is>
          <t>20601154499</t>
        </is>
      </c>
      <c r="B666" s="2" t="inlineStr">
        <is>
          <t>ORGANO_ADMINISTRACION</t>
        </is>
      </c>
      <c r="C666" s="2" t="inlineStr">
        <is>
          <t>1752315</t>
        </is>
      </c>
      <c r="D666" s="2" t="inlineStr">
        <is>
          <t>44853034</t>
        </is>
      </c>
      <c r="E666" s="2" t="inlineStr">
        <is>
          <t>torres chambilla victor edwin</t>
        </is>
      </c>
      <c r="F666" s="2" t="inlineStr">
        <is>
          <t>GERENCIA</t>
        </is>
      </c>
      <c r="G666" s="2" t="inlineStr">
        <is>
          <t>Gerente General</t>
        </is>
      </c>
      <c r="H666" s="2" t="inlineStr">
        <is>
          <t>2020-06-11</t>
        </is>
      </c>
      <c r="I666" s="2" t="inlineStr">
        <is>
          <t>2026-09-20T01:43:21.108Z</t>
        </is>
      </c>
    </row>
    <row r="667">
      <c r="A667" s="2" t="inlineStr">
        <is>
          <t>20601154499</t>
        </is>
      </c>
      <c r="B667" s="2" t="inlineStr">
        <is>
          <t>REPRESENTANTE</t>
        </is>
      </c>
      <c r="C667" s="2" t="inlineStr">
        <is>
          <t>2143236</t>
        </is>
      </c>
      <c r="D667" s="2" t="inlineStr">
        <is>
          <t>44853034</t>
        </is>
      </c>
      <c r="E667" s="2" t="inlineStr">
        <is>
          <t>TORRES CHAMBILLA VICTOR</t>
        </is>
      </c>
      <c r="F667" s="2" t="n"/>
      <c r="G667" s="2" t="n"/>
      <c r="H667" s="2" t="inlineStr">
        <is>
          <t>2020-06-11</t>
        </is>
      </c>
      <c r="I667" s="2" t="inlineStr">
        <is>
          <t>2026-09-20T01:43:21.108Z</t>
        </is>
      </c>
    </row>
    <row r="668">
      <c r="A668" s="2" t="inlineStr">
        <is>
          <t>20601154499</t>
        </is>
      </c>
      <c r="B668" s="2" t="inlineStr">
        <is>
          <t>SOCIO</t>
        </is>
      </c>
      <c r="C668" s="2" t="inlineStr">
        <is>
          <t>4019839</t>
        </is>
      </c>
      <c r="D668" s="2" t="inlineStr">
        <is>
          <t>44853034</t>
        </is>
      </c>
      <c r="E668" s="2" t="inlineStr">
        <is>
          <t>torres chambilla victor edwin</t>
        </is>
      </c>
      <c r="F668" s="2" t="n"/>
      <c r="G668" s="2" t="n"/>
      <c r="H668" s="2" t="inlineStr">
        <is>
          <t>2016-02-20</t>
        </is>
      </c>
      <c r="I668" s="2" t="inlineStr">
        <is>
          <t>2026-09-20T01:43:21.108Z</t>
        </is>
      </c>
    </row>
    <row r="669">
      <c r="A669" s="2" t="inlineStr">
        <is>
          <t>20601154499</t>
        </is>
      </c>
      <c r="B669" s="2" t="inlineStr">
        <is>
          <t>SOCIO</t>
        </is>
      </c>
      <c r="C669" s="2" t="inlineStr">
        <is>
          <t>4019840</t>
        </is>
      </c>
      <c r="D669" s="2" t="inlineStr">
        <is>
          <t>00668426</t>
        </is>
      </c>
      <c r="E669" s="2" t="inlineStr">
        <is>
          <t>torres tapia victor</t>
        </is>
      </c>
      <c r="F669" s="2" t="n"/>
      <c r="G669" s="2" t="n"/>
      <c r="H669" s="2" t="inlineStr">
        <is>
          <t>2016-02-20</t>
        </is>
      </c>
      <c r="I669" s="2" t="inlineStr">
        <is>
          <t>2026-09-20T01:43:21.108Z</t>
        </is>
      </c>
    </row>
    <row r="670">
      <c r="A670" s="2" t="inlineStr">
        <is>
          <t>20601568510</t>
        </is>
      </c>
      <c r="B670" s="2" t="inlineStr">
        <is>
          <t>ORGANO_ADMINISTRACION</t>
        </is>
      </c>
      <c r="C670" s="2" t="inlineStr">
        <is>
          <t>2029952</t>
        </is>
      </c>
      <c r="D670" s="2" t="inlineStr">
        <is>
          <t>01993529</t>
        </is>
      </c>
      <c r="E670" s="2" t="inlineStr">
        <is>
          <t>tito ajahuana miguel</t>
        </is>
      </c>
      <c r="F670" s="2" t="inlineStr">
        <is>
          <t>CONSEJO DIRECTIVO</t>
        </is>
      </c>
      <c r="G670" s="2" t="inlineStr">
        <is>
          <t>Presidente</t>
        </is>
      </c>
      <c r="H670" s="2" t="inlineStr">
        <is>
          <t>2016-07-27</t>
        </is>
      </c>
      <c r="I670" s="2" t="inlineStr">
        <is>
          <t>2026-09-20T01:43:21.108Z</t>
        </is>
      </c>
    </row>
    <row r="671">
      <c r="A671" s="2" t="inlineStr">
        <is>
          <t>20601568510</t>
        </is>
      </c>
      <c r="B671" s="2" t="inlineStr">
        <is>
          <t>ORGANO_ADMINISTRACION</t>
        </is>
      </c>
      <c r="C671" s="2" t="inlineStr">
        <is>
          <t>2029953</t>
        </is>
      </c>
      <c r="D671" s="2" t="inlineStr">
        <is>
          <t>01993340</t>
        </is>
      </c>
      <c r="E671" s="2" t="inlineStr">
        <is>
          <t>APAZA FLORES VALERIANO</t>
        </is>
      </c>
      <c r="F671" s="2" t="inlineStr">
        <is>
          <t>CONSEJO DIRECTIVO</t>
        </is>
      </c>
      <c r="G671" s="2" t="inlineStr">
        <is>
          <t>Vice Presidente</t>
        </is>
      </c>
      <c r="H671" s="2" t="inlineStr">
        <is>
          <t>2016-07-27</t>
        </is>
      </c>
      <c r="I671" s="2" t="inlineStr">
        <is>
          <t>2026-09-20T01:43:21.108Z</t>
        </is>
      </c>
    </row>
    <row r="672">
      <c r="A672" s="2" t="inlineStr">
        <is>
          <t>20601568510</t>
        </is>
      </c>
      <c r="B672" s="2" t="inlineStr">
        <is>
          <t>ORGANO_ADMINISTRACION</t>
        </is>
      </c>
      <c r="C672" s="2" t="inlineStr">
        <is>
          <t>2029954</t>
        </is>
      </c>
      <c r="D672" s="2" t="inlineStr">
        <is>
          <t>01993164</t>
        </is>
      </c>
      <c r="E672" s="2" t="inlineStr">
        <is>
          <t>CASILLA IQUISE ALFREDO</t>
        </is>
      </c>
      <c r="F672" s="2" t="inlineStr">
        <is>
          <t>CONSEJO DIRECTIVO</t>
        </is>
      </c>
      <c r="G672" s="2" t="inlineStr">
        <is>
          <t>Secretario</t>
        </is>
      </c>
      <c r="H672" s="2" t="inlineStr">
        <is>
          <t>2016-07-27</t>
        </is>
      </c>
      <c r="I672" s="2" t="inlineStr">
        <is>
          <t>2026-09-20T01:43:21.108Z</t>
        </is>
      </c>
    </row>
    <row r="673">
      <c r="A673" s="2" t="inlineStr">
        <is>
          <t>20601568510</t>
        </is>
      </c>
      <c r="B673" s="2" t="inlineStr">
        <is>
          <t>ORGANO_ADMINISTRACION</t>
        </is>
      </c>
      <c r="C673" s="2" t="inlineStr">
        <is>
          <t>2029955</t>
        </is>
      </c>
      <c r="D673" s="2" t="inlineStr">
        <is>
          <t>02030209</t>
        </is>
      </c>
      <c r="E673" s="2" t="inlineStr">
        <is>
          <t>MAMANI CASILLA BRUNO</t>
        </is>
      </c>
      <c r="F673" s="2" t="inlineStr">
        <is>
          <t>CONSEJO DIRECTIVO</t>
        </is>
      </c>
      <c r="G673" s="2" t="inlineStr">
        <is>
          <t>Tesorero</t>
        </is>
      </c>
      <c r="H673" s="2" t="inlineStr">
        <is>
          <t>2016-07-27</t>
        </is>
      </c>
      <c r="I673" s="2" t="inlineStr">
        <is>
          <t>2026-09-20T01:43:21.108Z</t>
        </is>
      </c>
    </row>
    <row r="674">
      <c r="A674" s="2" t="inlineStr">
        <is>
          <t>20601568510</t>
        </is>
      </c>
      <c r="B674" s="2" t="inlineStr">
        <is>
          <t>ORGANO_ADMINISTRACION</t>
        </is>
      </c>
      <c r="C674" s="2" t="inlineStr">
        <is>
          <t>2029956</t>
        </is>
      </c>
      <c r="D674" s="2" t="inlineStr">
        <is>
          <t>02030697</t>
        </is>
      </c>
      <c r="E674" s="2" t="inlineStr">
        <is>
          <t>CHALLCO OGEDA NATALIO CELSO</t>
        </is>
      </c>
      <c r="F674" s="2" t="inlineStr">
        <is>
          <t>CONSEJO DIRECTIVO</t>
        </is>
      </c>
      <c r="G674" s="2" t="inlineStr">
        <is>
          <t>Vocal</t>
        </is>
      </c>
      <c r="H674" s="2" t="inlineStr">
        <is>
          <t>2016-07-27</t>
        </is>
      </c>
      <c r="I674" s="2" t="inlineStr">
        <is>
          <t>2026-09-20T01:43:21.108Z</t>
        </is>
      </c>
    </row>
    <row r="675">
      <c r="A675" s="2" t="inlineStr">
        <is>
          <t>20601568510</t>
        </is>
      </c>
      <c r="B675" s="2" t="inlineStr">
        <is>
          <t>ORGANO_ADMINISTRACION</t>
        </is>
      </c>
      <c r="C675" s="2" t="inlineStr">
        <is>
          <t>2029957</t>
        </is>
      </c>
      <c r="D675" s="2" t="inlineStr">
        <is>
          <t>02375576</t>
        </is>
      </c>
      <c r="E675" s="2" t="inlineStr">
        <is>
          <t>APAZA QUISPE PEDRO</t>
        </is>
      </c>
      <c r="F675" s="2" t="inlineStr">
        <is>
          <t>CONSEJO DIRECTIVO</t>
        </is>
      </c>
      <c r="G675" s="2" t="inlineStr">
        <is>
          <t>Fiscal</t>
        </is>
      </c>
      <c r="H675" s="2" t="inlineStr">
        <is>
          <t>2016-07-27</t>
        </is>
      </c>
      <c r="I675" s="2" t="inlineStr">
        <is>
          <t>2026-09-20T01:43:21.108Z</t>
        </is>
      </c>
    </row>
    <row r="676">
      <c r="A676" s="2" t="inlineStr">
        <is>
          <t>20601568510</t>
        </is>
      </c>
      <c r="B676" s="2" t="inlineStr">
        <is>
          <t>REPRESENTANTE</t>
        </is>
      </c>
      <c r="C676" s="2" t="inlineStr">
        <is>
          <t>2388686</t>
        </is>
      </c>
      <c r="D676" s="2" t="inlineStr">
        <is>
          <t>01993529</t>
        </is>
      </c>
      <c r="E676" s="2" t="inlineStr">
        <is>
          <t>TITO AJAHUANA MIGUEL</t>
        </is>
      </c>
      <c r="F676" s="2" t="n"/>
      <c r="G676" s="2" t="n"/>
      <c r="H676" s="2" t="inlineStr">
        <is>
          <t>2016-07-27</t>
        </is>
      </c>
      <c r="I676" s="2" t="inlineStr">
        <is>
          <t>2026-09-20T01:43:21.108Z</t>
        </is>
      </c>
    </row>
    <row r="677">
      <c r="A677" s="2" t="inlineStr">
        <is>
          <t>20601590621</t>
        </is>
      </c>
      <c r="B677" s="2" t="inlineStr">
        <is>
          <t>ORGANO_ADMINISTRACION</t>
        </is>
      </c>
      <c r="C677" s="2" t="inlineStr">
        <is>
          <t>1418746</t>
        </is>
      </c>
      <c r="D677" s="2" t="inlineStr">
        <is>
          <t>28303745</t>
        </is>
      </c>
      <c r="E677" s="2" t="inlineStr">
        <is>
          <t>berrocal  arango marcial</t>
        </is>
      </c>
      <c r="F677" s="2" t="inlineStr">
        <is>
          <t>CONSEJO DE ADMINISTRACION</t>
        </is>
      </c>
      <c r="G677" s="2" t="inlineStr">
        <is>
          <t>Presidente</t>
        </is>
      </c>
      <c r="H677" s="2" t="inlineStr">
        <is>
          <t>2016-06-25</t>
        </is>
      </c>
      <c r="I677" s="2" t="inlineStr">
        <is>
          <t>2026-09-20T01:43:21.108Z</t>
        </is>
      </c>
    </row>
    <row r="678">
      <c r="A678" s="2" t="inlineStr">
        <is>
          <t>20601590621</t>
        </is>
      </c>
      <c r="B678" s="2" t="inlineStr">
        <is>
          <t>REPRESENTANTE</t>
        </is>
      </c>
      <c r="C678" s="2" t="inlineStr">
        <is>
          <t>1861108</t>
        </is>
      </c>
      <c r="D678" s="2" t="inlineStr">
        <is>
          <t>28303745</t>
        </is>
      </c>
      <c r="E678" s="2" t="inlineStr">
        <is>
          <t>BERROCAL ARANGO MARCIAL</t>
        </is>
      </c>
      <c r="F678" s="2" t="n"/>
      <c r="G678" s="2" t="n"/>
      <c r="H678" s="2" t="inlineStr">
        <is>
          <t>2016-06-25</t>
        </is>
      </c>
      <c r="I678" s="2" t="inlineStr">
        <is>
          <t>2026-09-20T01:43:21.108Z</t>
        </is>
      </c>
    </row>
    <row r="679">
      <c r="A679" s="2" t="inlineStr">
        <is>
          <t>20601812151</t>
        </is>
      </c>
      <c r="B679" s="2" t="inlineStr">
        <is>
          <t>ORGANO_ADMINISTRACION</t>
        </is>
      </c>
      <c r="C679" s="2" t="inlineStr">
        <is>
          <t>1413942</t>
        </is>
      </c>
      <c r="D679" s="2" t="inlineStr">
        <is>
          <t>71203432</t>
        </is>
      </c>
      <c r="E679" s="2" t="inlineStr">
        <is>
          <t>MARIA DELIA CARRANZA GOICOCHEA</t>
        </is>
      </c>
      <c r="F679" s="2" t="inlineStr">
        <is>
          <t>CONSEJO DIRECTIVO</t>
        </is>
      </c>
      <c r="G679" s="2" t="inlineStr">
        <is>
          <t>Fiscal</t>
        </is>
      </c>
      <c r="H679" s="2" t="inlineStr">
        <is>
          <t>2016-01-05</t>
        </is>
      </c>
      <c r="I679" s="2" t="inlineStr">
        <is>
          <t>2026-09-20T01:43:21.108Z</t>
        </is>
      </c>
    </row>
    <row r="680">
      <c r="A680" s="2" t="inlineStr">
        <is>
          <t>20601812151</t>
        </is>
      </c>
      <c r="B680" s="2" t="inlineStr">
        <is>
          <t>ORGANO_ADMINISTRACION</t>
        </is>
      </c>
      <c r="C680" s="2" t="inlineStr">
        <is>
          <t>1413943</t>
        </is>
      </c>
      <c r="D680" s="2" t="inlineStr">
        <is>
          <t>72026726</t>
        </is>
      </c>
      <c r="E680" s="2" t="inlineStr">
        <is>
          <t>YAINELY ENCALADA CUBAS</t>
        </is>
      </c>
      <c r="F680" s="2" t="inlineStr">
        <is>
          <t>CONSEJO DIRECTIVO</t>
        </is>
      </c>
      <c r="G680" s="2" t="inlineStr">
        <is>
          <t>Secretario</t>
        </is>
      </c>
      <c r="H680" s="2" t="inlineStr">
        <is>
          <t>2016-01-05</t>
        </is>
      </c>
      <c r="I680" s="2" t="inlineStr">
        <is>
          <t>2026-09-20T01:43:21.108Z</t>
        </is>
      </c>
    </row>
    <row r="681">
      <c r="A681" s="2" t="inlineStr">
        <is>
          <t>20601812151</t>
        </is>
      </c>
      <c r="B681" s="2" t="inlineStr">
        <is>
          <t>ORGANO_ADMINISTRACION</t>
        </is>
      </c>
      <c r="C681" s="2" t="inlineStr">
        <is>
          <t>1413944</t>
        </is>
      </c>
      <c r="D681" s="2" t="inlineStr">
        <is>
          <t>47227131</t>
        </is>
      </c>
      <c r="E681" s="2" t="inlineStr">
        <is>
          <t>JUVER FRANK FLORES CONTRERAS</t>
        </is>
      </c>
      <c r="F681" s="2" t="inlineStr">
        <is>
          <t>CONSEJO DIRECTIVO</t>
        </is>
      </c>
      <c r="G681" s="2" t="inlineStr">
        <is>
          <t>Vice Presidente</t>
        </is>
      </c>
      <c r="H681" s="2" t="inlineStr">
        <is>
          <t>2016-01-05</t>
        </is>
      </c>
      <c r="I681" s="2" t="inlineStr">
        <is>
          <t>2026-09-20T01:43:21.108Z</t>
        </is>
      </c>
    </row>
    <row r="682">
      <c r="A682" s="2" t="inlineStr">
        <is>
          <t>20601812151</t>
        </is>
      </c>
      <c r="B682" s="2" t="inlineStr">
        <is>
          <t>ORGANO_ADMINISTRACION</t>
        </is>
      </c>
      <c r="C682" s="2" t="inlineStr">
        <is>
          <t>1413945</t>
        </is>
      </c>
      <c r="D682" s="2" t="inlineStr">
        <is>
          <t>70783341</t>
        </is>
      </c>
      <c r="E682" s="2" t="inlineStr">
        <is>
          <t>MARIA NELVA TORRES SANCHEZ</t>
        </is>
      </c>
      <c r="F682" s="2" t="inlineStr">
        <is>
          <t>CONSEJO DIRECTIVO</t>
        </is>
      </c>
      <c r="G682" s="2" t="inlineStr">
        <is>
          <t>Vocal</t>
        </is>
      </c>
      <c r="H682" s="2" t="inlineStr">
        <is>
          <t>2016-01-05</t>
        </is>
      </c>
      <c r="I682" s="2" t="inlineStr">
        <is>
          <t>2026-09-20T01:43:21.108Z</t>
        </is>
      </c>
    </row>
    <row r="683">
      <c r="A683" s="2" t="inlineStr">
        <is>
          <t>20601812151</t>
        </is>
      </c>
      <c r="B683" s="2" t="inlineStr">
        <is>
          <t>ORGANO_ADMINISTRACION</t>
        </is>
      </c>
      <c r="C683" s="2" t="inlineStr">
        <is>
          <t>1413946</t>
        </is>
      </c>
      <c r="D683" s="2" t="inlineStr">
        <is>
          <t>70776924</t>
        </is>
      </c>
      <c r="E683" s="2" t="inlineStr">
        <is>
          <t>ISMAEL DELGADO SAUCEDO</t>
        </is>
      </c>
      <c r="F683" s="2" t="inlineStr">
        <is>
          <t>CONSEJO DIRECTIVO</t>
        </is>
      </c>
      <c r="G683" s="2" t="inlineStr">
        <is>
          <t>Tesorero</t>
        </is>
      </c>
      <c r="H683" s="2" t="inlineStr">
        <is>
          <t>2016-01-05</t>
        </is>
      </c>
      <c r="I683" s="2" t="inlineStr">
        <is>
          <t>2026-09-20T01:43:21.108Z</t>
        </is>
      </c>
    </row>
    <row r="684">
      <c r="A684" s="2" t="inlineStr">
        <is>
          <t>20601812151</t>
        </is>
      </c>
      <c r="B684" s="2" t="inlineStr">
        <is>
          <t>ORGANO_ADMINISTRACION</t>
        </is>
      </c>
      <c r="C684" s="2" t="inlineStr">
        <is>
          <t>1413947</t>
        </is>
      </c>
      <c r="D684" s="2" t="inlineStr">
        <is>
          <t>45050526</t>
        </is>
      </c>
      <c r="E684" s="2" t="inlineStr">
        <is>
          <t>JOEL JAIME VEGA HEREDIA</t>
        </is>
      </c>
      <c r="F684" s="2" t="inlineStr">
        <is>
          <t>CONSEJO DIRECTIVO</t>
        </is>
      </c>
      <c r="G684" s="2" t="inlineStr">
        <is>
          <t>Presidente</t>
        </is>
      </c>
      <c r="H684" s="2" t="inlineStr">
        <is>
          <t>2016-01-05</t>
        </is>
      </c>
      <c r="I684" s="2" t="inlineStr">
        <is>
          <t>2026-09-20T01:43:21.108Z</t>
        </is>
      </c>
    </row>
    <row r="685">
      <c r="A685" s="2" t="inlineStr">
        <is>
          <t>20601812151</t>
        </is>
      </c>
      <c r="B685" s="2" t="inlineStr">
        <is>
          <t>ORGANO_ADMINISTRACION</t>
        </is>
      </c>
      <c r="C685" s="2" t="inlineStr">
        <is>
          <t>1413948</t>
        </is>
      </c>
      <c r="D685" s="2" t="inlineStr">
        <is>
          <t>46599744</t>
        </is>
      </c>
      <c r="E685" s="2" t="inlineStr">
        <is>
          <t>AURORA CARRANZA GOICOCHEA</t>
        </is>
      </c>
      <c r="F685" s="2" t="inlineStr">
        <is>
          <t>CONSEJO DIRECTIVO</t>
        </is>
      </c>
      <c r="G685" s="2" t="inlineStr">
        <is>
          <t>Vocal</t>
        </is>
      </c>
      <c r="H685" s="2" t="inlineStr">
        <is>
          <t>2016-01-05</t>
        </is>
      </c>
      <c r="I685" s="2" t="inlineStr">
        <is>
          <t>2026-09-20T01:43:21.108Z</t>
        </is>
      </c>
    </row>
    <row r="686">
      <c r="A686" s="2" t="inlineStr">
        <is>
          <t>20601812151</t>
        </is>
      </c>
      <c r="B686" s="2" t="inlineStr">
        <is>
          <t>REPRESENTANTE</t>
        </is>
      </c>
      <c r="C686" s="2" t="inlineStr">
        <is>
          <t>1857063</t>
        </is>
      </c>
      <c r="D686" s="2" t="inlineStr">
        <is>
          <t>45050526</t>
        </is>
      </c>
      <c r="E686" s="2" t="inlineStr">
        <is>
          <t>JOEL JAIME VEGA HEREDIA</t>
        </is>
      </c>
      <c r="F686" s="2" t="n"/>
      <c r="G686" s="2" t="n"/>
      <c r="H686" s="2" t="inlineStr">
        <is>
          <t>2016-01-05</t>
        </is>
      </c>
      <c r="I686" s="2" t="inlineStr">
        <is>
          <t>2026-09-20T01:43:21.108Z</t>
        </is>
      </c>
    </row>
    <row r="687">
      <c r="A687" s="2" t="inlineStr">
        <is>
          <t>20601939402</t>
        </is>
      </c>
      <c r="B687" s="2" t="inlineStr">
        <is>
          <t>ORGANO_ADMINISTRACION</t>
        </is>
      </c>
      <c r="C687" s="2" t="inlineStr">
        <is>
          <t>1803311</t>
        </is>
      </c>
      <c r="D687" s="2" t="inlineStr">
        <is>
          <t>42428987</t>
        </is>
      </c>
      <c r="E687" s="2" t="inlineStr">
        <is>
          <t>LEON GUTIERREZ BARNEY</t>
        </is>
      </c>
      <c r="F687" s="2" t="inlineStr">
        <is>
          <t>CONSEJO DE ADMINISTRACION</t>
        </is>
      </c>
      <c r="G687" s="2" t="inlineStr">
        <is>
          <t>Secretario</t>
        </is>
      </c>
      <c r="H687" s="2" t="inlineStr">
        <is>
          <t>2019-01-13</t>
        </is>
      </c>
      <c r="I687" s="2" t="inlineStr">
        <is>
          <t>2026-09-20T01:43:21.108Z</t>
        </is>
      </c>
    </row>
    <row r="688">
      <c r="A688" s="2" t="inlineStr">
        <is>
          <t>20601939402</t>
        </is>
      </c>
      <c r="B688" s="2" t="inlineStr">
        <is>
          <t>ORGANO_ADMINISTRACION</t>
        </is>
      </c>
      <c r="C688" s="2" t="inlineStr">
        <is>
          <t>1803312</t>
        </is>
      </c>
      <c r="D688" s="2" t="inlineStr">
        <is>
          <t>21002165</t>
        </is>
      </c>
      <c r="E688" s="2" t="inlineStr">
        <is>
          <t>RODRIGUEZ JUAMANGA ELAGIO</t>
        </is>
      </c>
      <c r="F688" s="2" t="inlineStr">
        <is>
          <t>CONSEJO DE ADMINISTRACION</t>
        </is>
      </c>
      <c r="G688" s="2" t="inlineStr">
        <is>
          <t>Vice Presidente</t>
        </is>
      </c>
      <c r="H688" s="2" t="inlineStr">
        <is>
          <t>2019-01-13</t>
        </is>
      </c>
      <c r="I688" s="2" t="inlineStr">
        <is>
          <t>2026-09-20T01:43:21.108Z</t>
        </is>
      </c>
    </row>
    <row r="689">
      <c r="A689" s="2" t="inlineStr">
        <is>
          <t>20601939402</t>
        </is>
      </c>
      <c r="B689" s="2" t="inlineStr">
        <is>
          <t>ORGANO_ADMINISTRACION</t>
        </is>
      </c>
      <c r="C689" s="2" t="inlineStr">
        <is>
          <t>1803313</t>
        </is>
      </c>
      <c r="D689" s="2" t="inlineStr">
        <is>
          <t>44696295</t>
        </is>
      </c>
      <c r="E689" s="2" t="inlineStr">
        <is>
          <t>AVENCHARI REATEGUI FREDY</t>
        </is>
      </c>
      <c r="F689" s="2" t="inlineStr">
        <is>
          <t>CONSEJO DE ADMINISTRACION</t>
        </is>
      </c>
      <c r="G689" s="2" t="inlineStr">
        <is>
          <t>Vocal</t>
        </is>
      </c>
      <c r="H689" s="2" t="inlineStr">
        <is>
          <t>2019-01-13</t>
        </is>
      </c>
      <c r="I689" s="2" t="inlineStr">
        <is>
          <t>2026-09-20T01:43:21.108Z</t>
        </is>
      </c>
    </row>
    <row r="690">
      <c r="A690" s="2" t="inlineStr">
        <is>
          <t>20601939402</t>
        </is>
      </c>
      <c r="B690" s="2" t="inlineStr">
        <is>
          <t>ORGANO_ADMINISTRACION</t>
        </is>
      </c>
      <c r="C690" s="2" t="inlineStr">
        <is>
          <t>1803314</t>
        </is>
      </c>
      <c r="D690" s="2" t="inlineStr">
        <is>
          <t>80084355</t>
        </is>
      </c>
      <c r="E690" s="2" t="inlineStr">
        <is>
          <t>ANTUNEZ CAMACHO FABIAN</t>
        </is>
      </c>
      <c r="F690" s="2" t="inlineStr">
        <is>
          <t>CONSEJO DE ADMINISTRACION</t>
        </is>
      </c>
      <c r="G690" s="2" t="inlineStr">
        <is>
          <t>Presidente</t>
        </is>
      </c>
      <c r="H690" s="2" t="inlineStr">
        <is>
          <t>2019-01-13</t>
        </is>
      </c>
      <c r="I690" s="2" t="inlineStr">
        <is>
          <t>2026-09-20T01:43:21.108Z</t>
        </is>
      </c>
    </row>
    <row r="691">
      <c r="A691" s="2" t="inlineStr">
        <is>
          <t>20601939402</t>
        </is>
      </c>
      <c r="B691" s="2" t="inlineStr">
        <is>
          <t>ORGANO_ADMINISTRACION</t>
        </is>
      </c>
      <c r="C691" s="2" t="inlineStr">
        <is>
          <t>1803315</t>
        </is>
      </c>
      <c r="D691" s="2" t="inlineStr">
        <is>
          <t>80083295</t>
        </is>
      </c>
      <c r="E691" s="2" t="inlineStr">
        <is>
          <t>INCANITERI CAMACHO RAUL</t>
        </is>
      </c>
      <c r="F691" s="2" t="inlineStr">
        <is>
          <t>CONSEJO DE ADMINISTRACION</t>
        </is>
      </c>
      <c r="G691" s="2" t="inlineStr">
        <is>
          <t>Fiscal</t>
        </is>
      </c>
      <c r="H691" s="2" t="inlineStr">
        <is>
          <t>2019-01-13</t>
        </is>
      </c>
      <c r="I691" s="2" t="inlineStr">
        <is>
          <t>2026-09-20T01:43:21.108Z</t>
        </is>
      </c>
    </row>
    <row r="692">
      <c r="A692" s="2" t="inlineStr">
        <is>
          <t>20601939402</t>
        </is>
      </c>
      <c r="B692" s="2" t="inlineStr">
        <is>
          <t>REPRESENTANTE</t>
        </is>
      </c>
      <c r="C692" s="2" t="inlineStr">
        <is>
          <t>2187520</t>
        </is>
      </c>
      <c r="D692" s="2" t="inlineStr">
        <is>
          <t>45518892</t>
        </is>
      </c>
      <c r="E692" s="2" t="inlineStr">
        <is>
          <t>RONCAL LLANCO JUAN FILMER</t>
        </is>
      </c>
      <c r="F692" s="2" t="n"/>
      <c r="G692" s="2" t="n"/>
      <c r="H692" s="2" t="inlineStr">
        <is>
          <t>2019-01-13</t>
        </is>
      </c>
      <c r="I692" s="2" t="inlineStr">
        <is>
          <t>2026-09-20T01:43:21.108Z</t>
        </is>
      </c>
    </row>
    <row r="693">
      <c r="A693" s="2" t="inlineStr">
        <is>
          <t>20601958911</t>
        </is>
      </c>
      <c r="B693" s="2" t="inlineStr">
        <is>
          <t>ORGANO_ADMINISTRACION</t>
        </is>
      </c>
      <c r="C693" s="2" t="inlineStr">
        <is>
          <t>2540906</t>
        </is>
      </c>
      <c r="D693" s="2" t="inlineStr">
        <is>
          <t>47207675</t>
        </is>
      </c>
      <c r="E693" s="2" t="inlineStr">
        <is>
          <t>SANCHEZ MEDINA JUAN</t>
        </is>
      </c>
      <c r="F693" s="2" t="inlineStr">
        <is>
          <t>CONSEJO DE ADMINISTRACION</t>
        </is>
      </c>
      <c r="G693" s="2" t="inlineStr">
        <is>
          <t>Presidente</t>
        </is>
      </c>
      <c r="H693" s="2" t="inlineStr">
        <is>
          <t>2023-08-19</t>
        </is>
      </c>
      <c r="I693" s="2" t="inlineStr">
        <is>
          <t>2026-09-20T01:43:21.108Z</t>
        </is>
      </c>
    </row>
    <row r="694">
      <c r="A694" s="2" t="inlineStr">
        <is>
          <t>20601958911</t>
        </is>
      </c>
      <c r="B694" s="2" t="inlineStr">
        <is>
          <t>ORGANO_ADMINISTRACION</t>
        </is>
      </c>
      <c r="C694" s="2" t="inlineStr">
        <is>
          <t>2540907</t>
        </is>
      </c>
      <c r="D694" s="2" t="inlineStr">
        <is>
          <t>43418665</t>
        </is>
      </c>
      <c r="E694" s="2" t="inlineStr">
        <is>
          <t>CUBAS FERNANDEZ ROYBERTH</t>
        </is>
      </c>
      <c r="F694" s="2" t="inlineStr">
        <is>
          <t>CONSEJO DE ADMINISTRACION</t>
        </is>
      </c>
      <c r="G694" s="2" t="inlineStr">
        <is>
          <t>Presidente</t>
        </is>
      </c>
      <c r="H694" s="2" t="inlineStr">
        <is>
          <t>2023-08-19</t>
        </is>
      </c>
      <c r="I694" s="2" t="inlineStr">
        <is>
          <t>2026-09-20T01:43:21.108Z</t>
        </is>
      </c>
    </row>
    <row r="695">
      <c r="A695" s="2" t="inlineStr">
        <is>
          <t>20601958911</t>
        </is>
      </c>
      <c r="B695" s="2" t="inlineStr">
        <is>
          <t>ORGANO_ADMINISTRACION</t>
        </is>
      </c>
      <c r="C695" s="2" t="inlineStr">
        <is>
          <t>2540908</t>
        </is>
      </c>
      <c r="D695" s="2" t="inlineStr">
        <is>
          <t>46057763</t>
        </is>
      </c>
      <c r="E695" s="2" t="inlineStr">
        <is>
          <t>CAMPOS CHAVEZ LOIDI LLOSELIN</t>
        </is>
      </c>
      <c r="F695" s="2" t="inlineStr">
        <is>
          <t>CONSEJO DE ADMINISTRACION</t>
        </is>
      </c>
      <c r="G695" s="2" t="inlineStr">
        <is>
          <t>Secretario</t>
        </is>
      </c>
      <c r="H695" s="2" t="inlineStr">
        <is>
          <t>2023-08-19</t>
        </is>
      </c>
      <c r="I695" s="2" t="inlineStr">
        <is>
          <t>2026-09-20T01:43:21.108Z</t>
        </is>
      </c>
    </row>
    <row r="696">
      <c r="A696" s="2" t="inlineStr">
        <is>
          <t>20601958911</t>
        </is>
      </c>
      <c r="B696" s="2" t="inlineStr">
        <is>
          <t>ORGANO_ADMINISTRACION</t>
        </is>
      </c>
      <c r="C696" s="2" t="inlineStr">
        <is>
          <t>2540909</t>
        </is>
      </c>
      <c r="D696" s="2" t="inlineStr">
        <is>
          <t>44548261</t>
        </is>
      </c>
      <c r="E696" s="2" t="inlineStr">
        <is>
          <t>CARLOS CESPEDEZ MELANIO</t>
        </is>
      </c>
      <c r="F696" s="2" t="inlineStr">
        <is>
          <t>CONSEJO DE ADMINISTRACION</t>
        </is>
      </c>
      <c r="G696" s="2" t="inlineStr">
        <is>
          <t>Otros</t>
        </is>
      </c>
      <c r="H696" s="2" t="inlineStr">
        <is>
          <t>2023-08-19</t>
        </is>
      </c>
      <c r="I696" s="2" t="inlineStr">
        <is>
          <t>2026-09-20T01:43:21.108Z</t>
        </is>
      </c>
    </row>
    <row r="697">
      <c r="A697" s="2" t="inlineStr">
        <is>
          <t>20601958911</t>
        </is>
      </c>
      <c r="B697" s="2" t="inlineStr">
        <is>
          <t>REPRESENTANTE</t>
        </is>
      </c>
      <c r="C697" s="2" t="inlineStr">
        <is>
          <t>2851220</t>
        </is>
      </c>
      <c r="D697" s="2" t="inlineStr">
        <is>
          <t>46642632</t>
        </is>
      </c>
      <c r="E697" s="2" t="inlineStr">
        <is>
          <t>SANCHEZ BUSTAMANTE EBER MERCEDES</t>
        </is>
      </c>
      <c r="F697" s="2" t="n"/>
      <c r="G697" s="2" t="n"/>
      <c r="H697" s="2" t="inlineStr">
        <is>
          <t>2017-02-24</t>
        </is>
      </c>
      <c r="I697" s="2" t="inlineStr">
        <is>
          <t>2026-09-20T01:43:21.108Z</t>
        </is>
      </c>
    </row>
    <row r="698">
      <c r="A698" s="2" t="inlineStr">
        <is>
          <t>20602047025</t>
        </is>
      </c>
      <c r="B698" s="2" t="inlineStr">
        <is>
          <t>ORGANO_ADMINISTRACION</t>
        </is>
      </c>
      <c r="C698" s="2" t="inlineStr">
        <is>
          <t>2538395</t>
        </is>
      </c>
      <c r="D698" s="2" t="inlineStr">
        <is>
          <t>43864942</t>
        </is>
      </c>
      <c r="E698" s="2" t="inlineStr">
        <is>
          <t>CASTILLO PEÑA MATEO</t>
        </is>
      </c>
      <c r="F698" s="2" t="inlineStr">
        <is>
          <t>CONSEJO DIRECTIVO</t>
        </is>
      </c>
      <c r="G698" s="2" t="inlineStr">
        <is>
          <t>Tesorero</t>
        </is>
      </c>
      <c r="H698" s="2" t="inlineStr">
        <is>
          <t>2023-05-25</t>
        </is>
      </c>
      <c r="I698" s="2" t="inlineStr">
        <is>
          <t>2026-09-20T01:43:21.108Z</t>
        </is>
      </c>
    </row>
    <row r="699">
      <c r="A699" s="2" t="inlineStr">
        <is>
          <t>20602047025</t>
        </is>
      </c>
      <c r="B699" s="2" t="inlineStr">
        <is>
          <t>ORGANO_ADMINISTRACION</t>
        </is>
      </c>
      <c r="C699" s="2" t="inlineStr">
        <is>
          <t>2538396</t>
        </is>
      </c>
      <c r="D699" s="2" t="inlineStr">
        <is>
          <t>00924446</t>
        </is>
      </c>
      <c r="E699" s="2" t="inlineStr">
        <is>
          <t>MELENDEZ SURITA RAMIRO</t>
        </is>
      </c>
      <c r="F699" s="2" t="inlineStr">
        <is>
          <t>CONSEJO DIRECTIVO</t>
        </is>
      </c>
      <c r="G699" s="2" t="inlineStr">
        <is>
          <t>Vice Presidente</t>
        </is>
      </c>
      <c r="H699" s="2" t="inlineStr">
        <is>
          <t>2023-05-25</t>
        </is>
      </c>
      <c r="I699" s="2" t="inlineStr">
        <is>
          <t>2026-09-20T01:43:21.108Z</t>
        </is>
      </c>
    </row>
    <row r="700">
      <c r="A700" s="2" t="inlineStr">
        <is>
          <t>20602047025</t>
        </is>
      </c>
      <c r="B700" s="2" t="inlineStr">
        <is>
          <t>ORGANO_ADMINISTRACION</t>
        </is>
      </c>
      <c r="C700" s="2" t="inlineStr">
        <is>
          <t>2538397</t>
        </is>
      </c>
      <c r="D700" s="2" t="inlineStr">
        <is>
          <t>40345208</t>
        </is>
      </c>
      <c r="E700" s="2" t="inlineStr">
        <is>
          <t>PEÑA JULCA ASUNCION</t>
        </is>
      </c>
      <c r="F700" s="2" t="inlineStr">
        <is>
          <t>CONSEJO DIRECTIVO</t>
        </is>
      </c>
      <c r="G700" s="2" t="inlineStr">
        <is>
          <t>Presidente</t>
        </is>
      </c>
      <c r="H700" s="2" t="inlineStr">
        <is>
          <t>2023-05-25</t>
        </is>
      </c>
      <c r="I700" s="2" t="inlineStr">
        <is>
          <t>2026-09-20T01:43:21.108Z</t>
        </is>
      </c>
    </row>
    <row r="701">
      <c r="A701" s="2" t="inlineStr">
        <is>
          <t>20602047025</t>
        </is>
      </c>
      <c r="B701" s="2" t="inlineStr">
        <is>
          <t>ORGANO_ADMINISTRACION</t>
        </is>
      </c>
      <c r="C701" s="2" t="inlineStr">
        <is>
          <t>2538398</t>
        </is>
      </c>
      <c r="D701" s="2" t="inlineStr">
        <is>
          <t>41165263</t>
        </is>
      </c>
      <c r="E701" s="2" t="inlineStr">
        <is>
          <t>SAAVEDRA RAMOS MARIANA</t>
        </is>
      </c>
      <c r="F701" s="2" t="inlineStr">
        <is>
          <t>CONSEJO DIRECTIVO</t>
        </is>
      </c>
      <c r="G701" s="2" t="inlineStr">
        <is>
          <t>Secretario</t>
        </is>
      </c>
      <c r="H701" s="2" t="inlineStr">
        <is>
          <t>2023-05-25</t>
        </is>
      </c>
      <c r="I701" s="2" t="inlineStr">
        <is>
          <t>2026-09-20T01:43:21.108Z</t>
        </is>
      </c>
    </row>
    <row r="702">
      <c r="A702" s="2" t="inlineStr">
        <is>
          <t>20602047025</t>
        </is>
      </c>
      <c r="B702" s="2" t="inlineStr">
        <is>
          <t>ORGANO_ADMINISTRACION</t>
        </is>
      </c>
      <c r="C702" s="2" t="inlineStr">
        <is>
          <t>2538399</t>
        </is>
      </c>
      <c r="D702" s="2" t="inlineStr">
        <is>
          <t>07631471</t>
        </is>
      </c>
      <c r="E702" s="2" t="inlineStr">
        <is>
          <t>TUANAMA FATAMA LAURA</t>
        </is>
      </c>
      <c r="F702" s="2" t="inlineStr">
        <is>
          <t>CONSEJO DIRECTIVO</t>
        </is>
      </c>
      <c r="G702" s="2" t="inlineStr">
        <is>
          <t>Vocal</t>
        </is>
      </c>
      <c r="H702" s="2" t="inlineStr">
        <is>
          <t>2023-05-25</t>
        </is>
      </c>
      <c r="I702" s="2" t="inlineStr">
        <is>
          <t>2026-09-20T01:43:21.108Z</t>
        </is>
      </c>
    </row>
    <row r="703">
      <c r="A703" s="2" t="inlineStr">
        <is>
          <t>20602047025</t>
        </is>
      </c>
      <c r="B703" s="2" t="inlineStr">
        <is>
          <t>REPRESENTANTE</t>
        </is>
      </c>
      <c r="C703" s="2" t="inlineStr">
        <is>
          <t>2848917</t>
        </is>
      </c>
      <c r="D703" s="2" t="inlineStr">
        <is>
          <t>40345208</t>
        </is>
      </c>
      <c r="E703" s="2" t="inlineStr">
        <is>
          <t>PEÑA JULCA ASUNCION</t>
        </is>
      </c>
      <c r="F703" s="2" t="n"/>
      <c r="G703" s="2" t="n"/>
      <c r="H703" s="2" t="inlineStr">
        <is>
          <t>2023-05-25</t>
        </is>
      </c>
      <c r="I703" s="2" t="inlineStr">
        <is>
          <t>2026-09-20T01:43:21.108Z</t>
        </is>
      </c>
    </row>
    <row r="704">
      <c r="A704" s="2" t="inlineStr">
        <is>
          <t>20602054480</t>
        </is>
      </c>
      <c r="B704" s="2" t="inlineStr">
        <is>
          <t>ORGANO_ADMINISTRACION</t>
        </is>
      </c>
      <c r="C704" s="2" t="inlineStr">
        <is>
          <t>2529646</t>
        </is>
      </c>
      <c r="D704" s="2" t="inlineStr">
        <is>
          <t>42678261</t>
        </is>
      </c>
      <c r="E704" s="2" t="inlineStr">
        <is>
          <t>DIAZ GONZALES GUICELA</t>
        </is>
      </c>
      <c r="F704" s="2" t="inlineStr">
        <is>
          <t>CONSEJO DE ADMINISTRACION</t>
        </is>
      </c>
      <c r="G704" s="2" t="inlineStr">
        <is>
          <t>Vocal</t>
        </is>
      </c>
      <c r="H704" s="2" t="inlineStr">
        <is>
          <t>2024-01-30</t>
        </is>
      </c>
      <c r="I704" s="2" t="inlineStr">
        <is>
          <t>2026-09-20T01:43:21.108Z</t>
        </is>
      </c>
    </row>
    <row r="705">
      <c r="A705" s="2" t="inlineStr">
        <is>
          <t>20602054480</t>
        </is>
      </c>
      <c r="B705" s="2" t="inlineStr">
        <is>
          <t>ORGANO_ADMINISTRACION</t>
        </is>
      </c>
      <c r="C705" s="2" t="inlineStr">
        <is>
          <t>2529647</t>
        </is>
      </c>
      <c r="D705" s="2" t="inlineStr">
        <is>
          <t>42342371</t>
        </is>
      </c>
      <c r="E705" s="2" t="inlineStr">
        <is>
          <t>ALFARO RODAS MARCELINA FRANCISCA</t>
        </is>
      </c>
      <c r="F705" s="2" t="inlineStr">
        <is>
          <t>CONSEJO DE ADMINISTRACION</t>
        </is>
      </c>
      <c r="G705" s="2" t="inlineStr">
        <is>
          <t>Presidente</t>
        </is>
      </c>
      <c r="H705" s="2" t="inlineStr">
        <is>
          <t>2024-01-30</t>
        </is>
      </c>
      <c r="I705" s="2" t="inlineStr">
        <is>
          <t>2026-09-20T01:43:21.108Z</t>
        </is>
      </c>
    </row>
    <row r="706">
      <c r="A706" s="2" t="inlineStr">
        <is>
          <t>20602054480</t>
        </is>
      </c>
      <c r="B706" s="2" t="inlineStr">
        <is>
          <t>ORGANO_ADMINISTRACION</t>
        </is>
      </c>
      <c r="C706" s="2" t="inlineStr">
        <is>
          <t>2529648</t>
        </is>
      </c>
      <c r="D706" s="2" t="inlineStr">
        <is>
          <t>46044870</t>
        </is>
      </c>
      <c r="E706" s="2" t="inlineStr">
        <is>
          <t>LOPEZ BALDEON ROSMERY CRISTINA</t>
        </is>
      </c>
      <c r="F706" s="2" t="inlineStr">
        <is>
          <t>CONSEJO DE ADMINISTRACION</t>
        </is>
      </c>
      <c r="G706" s="2" t="inlineStr">
        <is>
          <t>Vice Presidente</t>
        </is>
      </c>
      <c r="H706" s="2" t="inlineStr">
        <is>
          <t>2024-01-30</t>
        </is>
      </c>
      <c r="I706" s="2" t="inlineStr">
        <is>
          <t>2026-09-20T01:43:21.108Z</t>
        </is>
      </c>
    </row>
    <row r="707">
      <c r="A707" s="2" t="inlineStr">
        <is>
          <t>20602054480</t>
        </is>
      </c>
      <c r="B707" s="2" t="inlineStr">
        <is>
          <t>ORGANO_ADMINISTRACION</t>
        </is>
      </c>
      <c r="C707" s="2" t="inlineStr">
        <is>
          <t>2529649</t>
        </is>
      </c>
      <c r="D707" s="2" t="inlineStr">
        <is>
          <t>42141112</t>
        </is>
      </c>
      <c r="E707" s="2" t="inlineStr">
        <is>
          <t>ANDRADE GABANCHO DIANA GANDI</t>
        </is>
      </c>
      <c r="F707" s="2" t="inlineStr">
        <is>
          <t>CONSEJO DE ADMINISTRACION</t>
        </is>
      </c>
      <c r="G707" s="2" t="inlineStr">
        <is>
          <t>Secretario</t>
        </is>
      </c>
      <c r="H707" s="2" t="inlineStr">
        <is>
          <t>2024-01-30</t>
        </is>
      </c>
      <c r="I707" s="2" t="inlineStr">
        <is>
          <t>2026-09-20T01:43:21.108Z</t>
        </is>
      </c>
    </row>
    <row r="708">
      <c r="A708" s="2" t="inlineStr">
        <is>
          <t>20602054480</t>
        </is>
      </c>
      <c r="B708" s="2" t="inlineStr">
        <is>
          <t>ORGANO_ADMINISTRACION</t>
        </is>
      </c>
      <c r="C708" s="2" t="inlineStr">
        <is>
          <t>2529650</t>
        </is>
      </c>
      <c r="D708" s="2" t="inlineStr">
        <is>
          <t>42432741</t>
        </is>
      </c>
      <c r="E708" s="2" t="inlineStr">
        <is>
          <t>MIGUEL MARIÑO KARINA</t>
        </is>
      </c>
      <c r="F708" s="2" t="inlineStr">
        <is>
          <t>CONSEJO DE ADMINISTRACION</t>
        </is>
      </c>
      <c r="G708" s="2" t="inlineStr">
        <is>
          <t>Vocal</t>
        </is>
      </c>
      <c r="H708" s="2" t="inlineStr">
        <is>
          <t>2024-01-30</t>
        </is>
      </c>
      <c r="I708" s="2" t="inlineStr">
        <is>
          <t>2026-09-20T01:43:21.108Z</t>
        </is>
      </c>
    </row>
    <row r="709">
      <c r="A709" s="2" t="inlineStr">
        <is>
          <t>20602054480</t>
        </is>
      </c>
      <c r="B709" s="2" t="inlineStr">
        <is>
          <t>ORGANO_ADMINISTRACION</t>
        </is>
      </c>
      <c r="C709" s="2" t="inlineStr">
        <is>
          <t>2529651</t>
        </is>
      </c>
      <c r="D709" s="2" t="inlineStr">
        <is>
          <t>04329677</t>
        </is>
      </c>
      <c r="E709" s="2" t="inlineStr">
        <is>
          <t>PAQUIYAURI HUAMAN RUTH  RUTILA</t>
        </is>
      </c>
      <c r="F709" s="2" t="inlineStr">
        <is>
          <t>CONSEJO DE ADMINISTRACION</t>
        </is>
      </c>
      <c r="G709" s="2" t="inlineStr">
        <is>
          <t>Otros</t>
        </is>
      </c>
      <c r="H709" s="2" t="inlineStr">
        <is>
          <t>2024-01-30</t>
        </is>
      </c>
      <c r="I709" s="2" t="inlineStr">
        <is>
          <t>2026-09-20T01:43:21.108Z</t>
        </is>
      </c>
    </row>
    <row r="710">
      <c r="A710" s="2" t="inlineStr">
        <is>
          <t>20602054480</t>
        </is>
      </c>
      <c r="B710" s="2" t="inlineStr">
        <is>
          <t>REPRESENTANTE</t>
        </is>
      </c>
      <c r="C710" s="2" t="inlineStr">
        <is>
          <t>2840962</t>
        </is>
      </c>
      <c r="D710" s="2" t="inlineStr">
        <is>
          <t>41274194</t>
        </is>
      </c>
      <c r="E710" s="2" t="inlineStr">
        <is>
          <t>ANDRADE GABANCHO NANCY TANIA</t>
        </is>
      </c>
      <c r="F710" s="2" t="n"/>
      <c r="G710" s="2" t="n"/>
      <c r="H710" s="2" t="inlineStr">
        <is>
          <t>2021-03-10</t>
        </is>
      </c>
      <c r="I710" s="2" t="inlineStr">
        <is>
          <t>2026-09-20T01:43:21.108Z</t>
        </is>
      </c>
    </row>
    <row r="711">
      <c r="A711" s="2" t="inlineStr">
        <is>
          <t>20602161081</t>
        </is>
      </c>
      <c r="B711" s="2" t="inlineStr">
        <is>
          <t>ORGANO_ADMINISTRACION</t>
        </is>
      </c>
      <c r="C711" s="2" t="inlineStr">
        <is>
          <t>1642639</t>
        </is>
      </c>
      <c r="D711" s="2" t="inlineStr">
        <is>
          <t>09763080</t>
        </is>
      </c>
      <c r="E711" s="2" t="inlineStr">
        <is>
          <t>ROJAS BARRIOS ZULEMA</t>
        </is>
      </c>
      <c r="F711" s="2" t="inlineStr">
        <is>
          <t>CONSEJO DIRECTIVO</t>
        </is>
      </c>
      <c r="G711" s="2" t="inlineStr">
        <is>
          <t>Presidente</t>
        </is>
      </c>
      <c r="H711" s="2" t="inlineStr">
        <is>
          <t>2016-10-13</t>
        </is>
      </c>
      <c r="I711" s="2" t="inlineStr">
        <is>
          <t>2026-09-20T01:43:21.108Z</t>
        </is>
      </c>
    </row>
    <row r="712">
      <c r="A712" s="2" t="inlineStr">
        <is>
          <t>20602161081</t>
        </is>
      </c>
      <c r="B712" s="2" t="inlineStr">
        <is>
          <t>ORGANO_ADMINISTRACION</t>
        </is>
      </c>
      <c r="C712" s="2" t="inlineStr">
        <is>
          <t>1642640</t>
        </is>
      </c>
      <c r="D712" s="2" t="inlineStr">
        <is>
          <t>75456379</t>
        </is>
      </c>
      <c r="E712" s="2" t="inlineStr">
        <is>
          <t>LAMILLA ROJAS ABIGAIL</t>
        </is>
      </c>
      <c r="F712" s="2" t="inlineStr">
        <is>
          <t>CONSEJO DIRECTIVO</t>
        </is>
      </c>
      <c r="G712" s="2" t="inlineStr">
        <is>
          <t>Tesorero</t>
        </is>
      </c>
      <c r="H712" s="2" t="inlineStr">
        <is>
          <t>2016-10-13</t>
        </is>
      </c>
      <c r="I712" s="2" t="inlineStr">
        <is>
          <t>2026-09-20T01:43:21.108Z</t>
        </is>
      </c>
    </row>
    <row r="713">
      <c r="A713" s="2" t="inlineStr">
        <is>
          <t>20602161081</t>
        </is>
      </c>
      <c r="B713" s="2" t="inlineStr">
        <is>
          <t>ORGANO_ADMINISTRACION</t>
        </is>
      </c>
      <c r="C713" s="2" t="inlineStr">
        <is>
          <t>1642641</t>
        </is>
      </c>
      <c r="D713" s="2" t="inlineStr">
        <is>
          <t>75467568</t>
        </is>
      </c>
      <c r="E713" s="2" t="inlineStr">
        <is>
          <t>LAMILLA ROJAS VICTOR RAUL</t>
        </is>
      </c>
      <c r="F713" s="2" t="inlineStr">
        <is>
          <t>CONSEJO DIRECTIVO</t>
        </is>
      </c>
      <c r="G713" s="2" t="inlineStr">
        <is>
          <t>Secretario</t>
        </is>
      </c>
      <c r="H713" s="2" t="inlineStr">
        <is>
          <t>2016-10-13</t>
        </is>
      </c>
      <c r="I713" s="2" t="inlineStr">
        <is>
          <t>2026-09-20T01:43:21.108Z</t>
        </is>
      </c>
    </row>
    <row r="714">
      <c r="A714" s="2" t="inlineStr">
        <is>
          <t>20602161081</t>
        </is>
      </c>
      <c r="B714" s="2" t="inlineStr">
        <is>
          <t>REPRESENTANTE</t>
        </is>
      </c>
      <c r="C714" s="2" t="inlineStr">
        <is>
          <t>2049501</t>
        </is>
      </c>
      <c r="D714" s="2" t="inlineStr">
        <is>
          <t>09763080</t>
        </is>
      </c>
      <c r="E714" s="2" t="inlineStr">
        <is>
          <t>ROJAS BARRIOS ZULEMA</t>
        </is>
      </c>
      <c r="F714" s="2" t="n"/>
      <c r="G714" s="2" t="n"/>
      <c r="H714" s="2" t="inlineStr">
        <is>
          <t>2016-10-13</t>
        </is>
      </c>
      <c r="I714" s="2" t="inlineStr">
        <is>
          <t>2026-09-20T01:43:21.108Z</t>
        </is>
      </c>
    </row>
    <row r="715">
      <c r="A715" s="2" t="inlineStr">
        <is>
          <t>20602227244</t>
        </is>
      </c>
      <c r="B715" s="2" t="inlineStr">
        <is>
          <t>ORGANO_ADMINISTRACION</t>
        </is>
      </c>
      <c r="C715" s="2" t="inlineStr">
        <is>
          <t>1329141</t>
        </is>
      </c>
      <c r="D715" s="2" t="inlineStr">
        <is>
          <t>05372403</t>
        </is>
      </c>
      <c r="E715" s="2" t="inlineStr">
        <is>
          <t>flores simon emilton</t>
        </is>
      </c>
      <c r="F715" s="2" t="inlineStr">
        <is>
          <t>CONSEJO DIRECTIVO</t>
        </is>
      </c>
      <c r="G715" s="2" t="inlineStr">
        <is>
          <t>Presidente</t>
        </is>
      </c>
      <c r="H715" s="2" t="inlineStr">
        <is>
          <t>2016-05-14</t>
        </is>
      </c>
      <c r="I715" s="2" t="inlineStr">
        <is>
          <t>2026-09-20T01:43:21.108Z</t>
        </is>
      </c>
    </row>
    <row r="716">
      <c r="A716" s="2" t="inlineStr">
        <is>
          <t>20602227244</t>
        </is>
      </c>
      <c r="B716" s="2" t="inlineStr">
        <is>
          <t>ORGANO_ADMINISTRACION</t>
        </is>
      </c>
      <c r="C716" s="2" t="inlineStr">
        <is>
          <t>1329142</t>
        </is>
      </c>
      <c r="D716" s="2" t="inlineStr">
        <is>
          <t>23014520</t>
        </is>
      </c>
      <c r="E716" s="2" t="inlineStr">
        <is>
          <t>flores simon heraclides heliodoro</t>
        </is>
      </c>
      <c r="F716" s="2" t="inlineStr">
        <is>
          <t>CONSEJO DIRECTIVO</t>
        </is>
      </c>
      <c r="G716" s="2" t="inlineStr">
        <is>
          <t>Secretario</t>
        </is>
      </c>
      <c r="H716" s="2" t="inlineStr">
        <is>
          <t>2016-05-14</t>
        </is>
      </c>
      <c r="I716" s="2" t="inlineStr">
        <is>
          <t>2026-09-20T01:43:21.108Z</t>
        </is>
      </c>
    </row>
    <row r="717">
      <c r="A717" s="2" t="inlineStr">
        <is>
          <t>20602227244</t>
        </is>
      </c>
      <c r="B717" s="2" t="inlineStr">
        <is>
          <t>ORGANO_ADMINISTRACION</t>
        </is>
      </c>
      <c r="C717" s="2" t="inlineStr">
        <is>
          <t>1329143</t>
        </is>
      </c>
      <c r="D717" s="2" t="inlineStr">
        <is>
          <t>42730550</t>
        </is>
      </c>
      <c r="E717" s="2" t="inlineStr">
        <is>
          <t>flores simon einstein arcadio</t>
        </is>
      </c>
      <c r="F717" s="2" t="inlineStr">
        <is>
          <t>CONSEJO DIRECTIVO</t>
        </is>
      </c>
      <c r="G717" s="2" t="inlineStr">
        <is>
          <t>Tesorero</t>
        </is>
      </c>
      <c r="H717" s="2" t="inlineStr">
        <is>
          <t>2016-05-14</t>
        </is>
      </c>
      <c r="I717" s="2" t="inlineStr">
        <is>
          <t>2026-09-20T01:43:21.108Z</t>
        </is>
      </c>
    </row>
    <row r="718">
      <c r="A718" s="2" t="inlineStr">
        <is>
          <t>20602227244</t>
        </is>
      </c>
      <c r="B718" s="2" t="inlineStr">
        <is>
          <t>REPRESENTANTE</t>
        </is>
      </c>
      <c r="C718" s="2" t="inlineStr">
        <is>
          <t>1787560</t>
        </is>
      </c>
      <c r="D718" s="2" t="inlineStr">
        <is>
          <t>05372403</t>
        </is>
      </c>
      <c r="E718" s="2" t="inlineStr">
        <is>
          <t>FLORES SIMON EMILTON</t>
        </is>
      </c>
      <c r="F718" s="2" t="n"/>
      <c r="G718" s="2" t="n"/>
      <c r="H718" s="2" t="inlineStr">
        <is>
          <t>2016-05-14</t>
        </is>
      </c>
      <c r="I718" s="2" t="inlineStr">
        <is>
          <t>2026-09-20T01:43:21.108Z</t>
        </is>
      </c>
    </row>
    <row r="719">
      <c r="A719" s="2" t="inlineStr">
        <is>
          <t>20602459960</t>
        </is>
      </c>
      <c r="B719" s="2" t="inlineStr">
        <is>
          <t>ORGANO_ADMINISTRACION</t>
        </is>
      </c>
      <c r="C719" s="2" t="inlineStr">
        <is>
          <t>1413560</t>
        </is>
      </c>
      <c r="D719" s="2" t="inlineStr">
        <is>
          <t>01160189</t>
        </is>
      </c>
      <c r="E719" s="2" t="inlineStr">
        <is>
          <t>torres garcia alvaro</t>
        </is>
      </c>
      <c r="F719" s="2" t="inlineStr">
        <is>
          <t>GERENCIA</t>
        </is>
      </c>
      <c r="G719" s="2" t="inlineStr">
        <is>
          <t>Gerente General</t>
        </is>
      </c>
      <c r="H719" s="2" t="inlineStr">
        <is>
          <t>2017-08-31</t>
        </is>
      </c>
      <c r="I719" s="2" t="inlineStr">
        <is>
          <t>2026-09-20T01:43:21.108Z</t>
        </is>
      </c>
    </row>
    <row r="720">
      <c r="A720" s="2" t="inlineStr">
        <is>
          <t>20602459960</t>
        </is>
      </c>
      <c r="B720" s="2" t="inlineStr">
        <is>
          <t>REPRESENTANTE</t>
        </is>
      </c>
      <c r="C720" s="2" t="inlineStr">
        <is>
          <t>1856768</t>
        </is>
      </c>
      <c r="D720" s="2" t="inlineStr">
        <is>
          <t>01160189</t>
        </is>
      </c>
      <c r="E720" s="2" t="inlineStr">
        <is>
          <t>TORRES GARCIA ALVARO</t>
        </is>
      </c>
      <c r="F720" s="2" t="n"/>
      <c r="G720" s="2" t="n"/>
      <c r="H720" s="2" t="inlineStr">
        <is>
          <t>2017-08-31</t>
        </is>
      </c>
      <c r="I720" s="2" t="inlineStr">
        <is>
          <t>2026-09-20T01:43:21.108Z</t>
        </is>
      </c>
    </row>
    <row r="721">
      <c r="A721" s="2" t="inlineStr">
        <is>
          <t>20602459960</t>
        </is>
      </c>
      <c r="B721" s="2" t="inlineStr">
        <is>
          <t>SOCIO</t>
        </is>
      </c>
      <c r="C721" s="2" t="inlineStr">
        <is>
          <t>3504552</t>
        </is>
      </c>
      <c r="D721" s="2" t="inlineStr">
        <is>
          <t>01160189</t>
        </is>
      </c>
      <c r="E721" s="2" t="inlineStr">
        <is>
          <t>torres garcia alvaro</t>
        </is>
      </c>
      <c r="F721" s="2" t="n"/>
      <c r="G721" s="2" t="n"/>
      <c r="H721" s="2" t="inlineStr">
        <is>
          <t>2017-08-31</t>
        </is>
      </c>
      <c r="I721" s="2" t="inlineStr">
        <is>
          <t>2026-09-20T01:43:21.108Z</t>
        </is>
      </c>
    </row>
    <row r="722">
      <c r="A722" s="2" t="inlineStr">
        <is>
          <t>20602459960</t>
        </is>
      </c>
      <c r="B722" s="2" t="inlineStr">
        <is>
          <t>SOCIO</t>
        </is>
      </c>
      <c r="C722" s="2" t="inlineStr">
        <is>
          <t>3504553</t>
        </is>
      </c>
      <c r="D722" s="2" t="inlineStr">
        <is>
          <t>09748193</t>
        </is>
      </c>
      <c r="E722" s="2" t="inlineStr">
        <is>
          <t>paredes lazo norma</t>
        </is>
      </c>
      <c r="F722" s="2" t="n"/>
      <c r="G722" s="2" t="n"/>
      <c r="H722" s="2" t="inlineStr">
        <is>
          <t>2017-08-31</t>
        </is>
      </c>
      <c r="I722" s="2" t="inlineStr">
        <is>
          <t>2026-09-20T01:43:21.108Z</t>
        </is>
      </c>
    </row>
    <row r="723">
      <c r="A723" s="2" t="inlineStr">
        <is>
          <t>20602526365</t>
        </is>
      </c>
      <c r="B723" s="2" t="inlineStr">
        <is>
          <t>ORGANO_ADMINISTRACION</t>
        </is>
      </c>
      <c r="C723" s="2" t="inlineStr">
        <is>
          <t>1741444</t>
        </is>
      </c>
      <c r="D723" s="2" t="inlineStr">
        <is>
          <t>46646344</t>
        </is>
      </c>
      <c r="E723" s="2" t="inlineStr">
        <is>
          <t>Torres Sulca eliseo antenor</t>
        </is>
      </c>
      <c r="F723" s="2" t="inlineStr">
        <is>
          <t>CONSEJO DE ADMINISTRACION</t>
        </is>
      </c>
      <c r="G723" s="2" t="inlineStr">
        <is>
          <t>Presidente</t>
        </is>
      </c>
      <c r="H723" s="2" t="inlineStr">
        <is>
          <t>2017-09-20</t>
        </is>
      </c>
      <c r="I723" s="2" t="inlineStr">
        <is>
          <t>2026-09-20T01:43:21.108Z</t>
        </is>
      </c>
    </row>
    <row r="724">
      <c r="A724" s="2" t="inlineStr">
        <is>
          <t>20602526365</t>
        </is>
      </c>
      <c r="B724" s="2" t="inlineStr">
        <is>
          <t>ORGANO_ADMINISTRACION</t>
        </is>
      </c>
      <c r="C724" s="2" t="inlineStr">
        <is>
          <t>1741445</t>
        </is>
      </c>
      <c r="D724" s="2" t="inlineStr">
        <is>
          <t>42368465</t>
        </is>
      </c>
      <c r="E724" s="2" t="inlineStr">
        <is>
          <t>wilmer raul espinal de la cruz</t>
        </is>
      </c>
      <c r="F724" s="2" t="inlineStr">
        <is>
          <t>CONSEJO DE ADMINISTRACION</t>
        </is>
      </c>
      <c r="G724" s="2" t="inlineStr">
        <is>
          <t>Vice Presidente</t>
        </is>
      </c>
      <c r="H724" s="2" t="inlineStr">
        <is>
          <t>2017-09-20</t>
        </is>
      </c>
      <c r="I724" s="2" t="inlineStr">
        <is>
          <t>2026-09-20T01:43:21.108Z</t>
        </is>
      </c>
    </row>
    <row r="725">
      <c r="A725" s="2" t="inlineStr">
        <is>
          <t>20602526365</t>
        </is>
      </c>
      <c r="B725" s="2" t="inlineStr">
        <is>
          <t>ORGANO_ADMINISTRACION</t>
        </is>
      </c>
      <c r="C725" s="2" t="inlineStr">
        <is>
          <t>1741446</t>
        </is>
      </c>
      <c r="D725" s="2" t="inlineStr">
        <is>
          <t>46638413</t>
        </is>
      </c>
      <c r="E725" s="2" t="inlineStr">
        <is>
          <t>gedeon torres arauco</t>
        </is>
      </c>
      <c r="F725" s="2" t="inlineStr">
        <is>
          <t>CONSEJO DE ADMINISTRACION</t>
        </is>
      </c>
      <c r="G725" s="2" t="inlineStr">
        <is>
          <t>Secretario</t>
        </is>
      </c>
      <c r="H725" s="2" t="inlineStr">
        <is>
          <t>2017-09-20</t>
        </is>
      </c>
      <c r="I725" s="2" t="inlineStr">
        <is>
          <t>2026-09-20T01:43:21.108Z</t>
        </is>
      </c>
    </row>
    <row r="726">
      <c r="A726" s="2" t="inlineStr">
        <is>
          <t>20602526365</t>
        </is>
      </c>
      <c r="B726" s="2" t="inlineStr">
        <is>
          <t>ORGANO_ADMINISTRACION</t>
        </is>
      </c>
      <c r="C726" s="2" t="inlineStr">
        <is>
          <t>1741447</t>
        </is>
      </c>
      <c r="D726" s="2" t="inlineStr">
        <is>
          <t>23664653</t>
        </is>
      </c>
      <c r="E726" s="2" t="inlineStr">
        <is>
          <t>hector valentin torres martinez</t>
        </is>
      </c>
      <c r="F726" s="2" t="inlineStr">
        <is>
          <t>CONSEJO DE ADMINISTRACION</t>
        </is>
      </c>
      <c r="G726" s="2" t="inlineStr">
        <is>
          <t>Tesorero</t>
        </is>
      </c>
      <c r="H726" s="2" t="inlineStr">
        <is>
          <t>2017-09-20</t>
        </is>
      </c>
      <c r="I726" s="2" t="inlineStr">
        <is>
          <t>2026-09-20T01:43:21.108Z</t>
        </is>
      </c>
    </row>
    <row r="727">
      <c r="A727" s="2" t="inlineStr">
        <is>
          <t>20602526365</t>
        </is>
      </c>
      <c r="B727" s="2" t="inlineStr">
        <is>
          <t>ORGANO_ADMINISTRACION</t>
        </is>
      </c>
      <c r="C727" s="2" t="inlineStr">
        <is>
          <t>1741448</t>
        </is>
      </c>
      <c r="D727" s="2" t="inlineStr">
        <is>
          <t>10291891</t>
        </is>
      </c>
      <c r="E727" s="2" t="inlineStr">
        <is>
          <t>fredy edgar torres arauco</t>
        </is>
      </c>
      <c r="F727" s="2" t="inlineStr">
        <is>
          <t>CONSEJO DE ADMINISTRACION</t>
        </is>
      </c>
      <c r="G727" s="2" t="inlineStr">
        <is>
          <t>Vocal</t>
        </is>
      </c>
      <c r="H727" s="2" t="inlineStr">
        <is>
          <t>2017-09-20</t>
        </is>
      </c>
      <c r="I727" s="2" t="inlineStr">
        <is>
          <t>2026-09-20T01:43:21.108Z</t>
        </is>
      </c>
    </row>
    <row r="728">
      <c r="A728" s="2" t="inlineStr">
        <is>
          <t>20602526365</t>
        </is>
      </c>
      <c r="B728" s="2" t="inlineStr">
        <is>
          <t>ORGANO_ADMINISTRACION</t>
        </is>
      </c>
      <c r="C728" s="2" t="inlineStr">
        <is>
          <t>1741449</t>
        </is>
      </c>
      <c r="D728" s="2" t="inlineStr">
        <is>
          <t>46638401</t>
        </is>
      </c>
      <c r="E728" s="2" t="inlineStr">
        <is>
          <t>gedeon marlon gamboa chilingano</t>
        </is>
      </c>
      <c r="F728" s="2" t="inlineStr">
        <is>
          <t>CONSEJO DE ADMINISTRACION</t>
        </is>
      </c>
      <c r="G728" s="2" t="inlineStr">
        <is>
          <t>Otros</t>
        </is>
      </c>
      <c r="H728" s="2" t="inlineStr">
        <is>
          <t>2017-09-20</t>
        </is>
      </c>
      <c r="I728" s="2" t="inlineStr">
        <is>
          <t>2026-09-20T01:43:21.108Z</t>
        </is>
      </c>
    </row>
    <row r="729">
      <c r="A729" s="2" t="inlineStr">
        <is>
          <t>20602526365</t>
        </is>
      </c>
      <c r="B729" s="2" t="inlineStr">
        <is>
          <t>REPRESENTANTE</t>
        </is>
      </c>
      <c r="C729" s="2" t="inlineStr">
        <is>
          <t>2134049</t>
        </is>
      </c>
      <c r="D729" s="2" t="inlineStr">
        <is>
          <t>46646344</t>
        </is>
      </c>
      <c r="E729" s="2" t="inlineStr">
        <is>
          <t>TORRES SULCA ELISEO ANTENOR</t>
        </is>
      </c>
      <c r="F729" s="2" t="n"/>
      <c r="G729" s="2" t="n"/>
      <c r="H729" s="2" t="inlineStr">
        <is>
          <t>2017-09-20</t>
        </is>
      </c>
      <c r="I729" s="2" t="inlineStr">
        <is>
          <t>2026-09-20T01:43:21.108Z</t>
        </is>
      </c>
    </row>
    <row r="730">
      <c r="A730" s="2" t="inlineStr">
        <is>
          <t>20602770860</t>
        </is>
      </c>
      <c r="B730" s="2" t="inlineStr">
        <is>
          <t>ORGANO_ADMINISTRACION</t>
        </is>
      </c>
      <c r="C730" s="2" t="inlineStr">
        <is>
          <t>1594183</t>
        </is>
      </c>
      <c r="D730" s="2" t="inlineStr">
        <is>
          <t>00933511</t>
        </is>
      </c>
      <c r="E730" s="2" t="inlineStr">
        <is>
          <t>SEGURA SANTACRUZ ISABEL</t>
        </is>
      </c>
      <c r="F730" s="2" t="inlineStr">
        <is>
          <t>CONSEJO DIRECTIVO</t>
        </is>
      </c>
      <c r="G730" s="2" t="inlineStr">
        <is>
          <t>Tesorero</t>
        </is>
      </c>
      <c r="H730" s="2" t="inlineStr">
        <is>
          <t>2019-04-03</t>
        </is>
      </c>
      <c r="I730" s="2" t="inlineStr">
        <is>
          <t>2026-09-20T01:43:21.108Z</t>
        </is>
      </c>
    </row>
    <row r="731">
      <c r="A731" s="2" t="inlineStr">
        <is>
          <t>20602770860</t>
        </is>
      </c>
      <c r="B731" s="2" t="inlineStr">
        <is>
          <t>ORGANO_ADMINISTRACION</t>
        </is>
      </c>
      <c r="C731" s="2" t="inlineStr">
        <is>
          <t>1594184</t>
        </is>
      </c>
      <c r="D731" s="2" t="inlineStr">
        <is>
          <t>44621344</t>
        </is>
      </c>
      <c r="E731" s="2" t="inlineStr">
        <is>
          <t>TRIGOSO BECERRIL DANIEL</t>
        </is>
      </c>
      <c r="F731" s="2" t="inlineStr">
        <is>
          <t>CONSEJO DIRECTIVO</t>
        </is>
      </c>
      <c r="G731" s="2" t="inlineStr">
        <is>
          <t>Secretario</t>
        </is>
      </c>
      <c r="H731" s="2" t="inlineStr">
        <is>
          <t>2017-11-05</t>
        </is>
      </c>
      <c r="I731" s="2" t="inlineStr">
        <is>
          <t>2026-09-20T01:43:21.108Z</t>
        </is>
      </c>
    </row>
    <row r="732">
      <c r="A732" s="2" t="inlineStr">
        <is>
          <t>20602770860</t>
        </is>
      </c>
      <c r="B732" s="2" t="inlineStr">
        <is>
          <t>ORGANO_ADMINISTRACION</t>
        </is>
      </c>
      <c r="C732" s="2" t="inlineStr">
        <is>
          <t>1594185</t>
        </is>
      </c>
      <c r="D732" s="2" t="inlineStr">
        <is>
          <t>40921386</t>
        </is>
      </c>
      <c r="E732" s="2" t="inlineStr">
        <is>
          <t>ROMERO DELGADO FREDY RONAL</t>
        </is>
      </c>
      <c r="F732" s="2" t="inlineStr">
        <is>
          <t>CONSEJO DIRECTIVO</t>
        </is>
      </c>
      <c r="G732" s="2" t="inlineStr">
        <is>
          <t>Vocal</t>
        </is>
      </c>
      <c r="H732" s="2" t="inlineStr">
        <is>
          <t>2017-11-05</t>
        </is>
      </c>
      <c r="I732" s="2" t="inlineStr">
        <is>
          <t>2026-09-20T01:43:21.108Z</t>
        </is>
      </c>
    </row>
    <row r="733">
      <c r="A733" s="2" t="inlineStr">
        <is>
          <t>20602770860</t>
        </is>
      </c>
      <c r="B733" s="2" t="inlineStr">
        <is>
          <t>ORGANO_ADMINISTRACION</t>
        </is>
      </c>
      <c r="C733" s="2" t="inlineStr">
        <is>
          <t>1594186</t>
        </is>
      </c>
      <c r="D733" s="2" t="inlineStr">
        <is>
          <t>42696288</t>
        </is>
      </c>
      <c r="E733" s="2" t="inlineStr">
        <is>
          <t>ROMERO DELGADO WILMER ELI</t>
        </is>
      </c>
      <c r="F733" s="2" t="inlineStr">
        <is>
          <t>CONSEJO DIRECTIVO</t>
        </is>
      </c>
      <c r="G733" s="2" t="inlineStr">
        <is>
          <t>Presidente</t>
        </is>
      </c>
      <c r="H733" s="2" t="inlineStr">
        <is>
          <t>2017-11-05</t>
        </is>
      </c>
      <c r="I733" s="2" t="inlineStr">
        <is>
          <t>2026-09-20T01:43:21.108Z</t>
        </is>
      </c>
    </row>
    <row r="734">
      <c r="A734" s="2" t="inlineStr">
        <is>
          <t>20602770860</t>
        </is>
      </c>
      <c r="B734" s="2" t="inlineStr">
        <is>
          <t>ORGANO_ADMINISTRACION</t>
        </is>
      </c>
      <c r="C734" s="2" t="inlineStr">
        <is>
          <t>1594187</t>
        </is>
      </c>
      <c r="D734" s="2" t="inlineStr">
        <is>
          <t>80514829</t>
        </is>
      </c>
      <c r="E734" s="2" t="inlineStr">
        <is>
          <t>DIAZ BANCES ROBERTO</t>
        </is>
      </c>
      <c r="F734" s="2" t="inlineStr">
        <is>
          <t>CONSEJO DIRECTIVO</t>
        </is>
      </c>
      <c r="G734" s="2" t="inlineStr">
        <is>
          <t>Vocal</t>
        </is>
      </c>
      <c r="H734" s="2" t="inlineStr">
        <is>
          <t>2019-04-03</t>
        </is>
      </c>
      <c r="I734" s="2" t="inlineStr">
        <is>
          <t>2026-09-20T01:43:21.108Z</t>
        </is>
      </c>
    </row>
    <row r="735">
      <c r="A735" s="2" t="inlineStr">
        <is>
          <t>20602770860</t>
        </is>
      </c>
      <c r="B735" s="2" t="inlineStr">
        <is>
          <t>ORGANO_ADMINISTRACION</t>
        </is>
      </c>
      <c r="C735" s="2" t="inlineStr">
        <is>
          <t>1594188</t>
        </is>
      </c>
      <c r="D735" s="2" t="inlineStr">
        <is>
          <t>05387131</t>
        </is>
      </c>
      <c r="E735" s="2" t="inlineStr">
        <is>
          <t>PUA ISMIÑO HITLER</t>
        </is>
      </c>
      <c r="F735" s="2" t="inlineStr">
        <is>
          <t>CONSEJO DIRECTIVO</t>
        </is>
      </c>
      <c r="G735" s="2" t="inlineStr">
        <is>
          <t>Vice Presidente</t>
        </is>
      </c>
      <c r="H735" s="2" t="inlineStr">
        <is>
          <t>2019-04-03</t>
        </is>
      </c>
      <c r="I735" s="2" t="inlineStr">
        <is>
          <t>2026-09-20T01:43:21.108Z</t>
        </is>
      </c>
    </row>
    <row r="736">
      <c r="A736" s="2" t="inlineStr">
        <is>
          <t>20602770860</t>
        </is>
      </c>
      <c r="B736" s="2" t="inlineStr">
        <is>
          <t>ORGANO_ADMINISTRACION</t>
        </is>
      </c>
      <c r="C736" s="2" t="inlineStr">
        <is>
          <t>1594189</t>
        </is>
      </c>
      <c r="D736" s="2" t="inlineStr">
        <is>
          <t>05618132</t>
        </is>
      </c>
      <c r="E736" s="2" t="inlineStr">
        <is>
          <t>CONTRERAS CCAHUANAS TOMAS</t>
        </is>
      </c>
      <c r="F736" s="2" t="inlineStr">
        <is>
          <t>CONSEJO DIRECTIVO</t>
        </is>
      </c>
      <c r="G736" s="2" t="inlineStr">
        <is>
          <t>Fiscal</t>
        </is>
      </c>
      <c r="H736" s="2" t="inlineStr">
        <is>
          <t>2019-04-03</t>
        </is>
      </c>
      <c r="I736" s="2" t="inlineStr">
        <is>
          <t>2026-09-20T01:43:21.108Z</t>
        </is>
      </c>
    </row>
    <row r="737">
      <c r="A737" s="2" t="inlineStr">
        <is>
          <t>20602770860</t>
        </is>
      </c>
      <c r="B737" s="2" t="inlineStr">
        <is>
          <t>REPRESENTANTE</t>
        </is>
      </c>
      <c r="C737" s="2" t="inlineStr">
        <is>
          <t>2007560</t>
        </is>
      </c>
      <c r="D737" s="2" t="inlineStr">
        <is>
          <t>42696288</t>
        </is>
      </c>
      <c r="E737" s="2" t="inlineStr">
        <is>
          <t>ROMERO DELGADO WILMER ELI</t>
        </is>
      </c>
      <c r="F737" s="2" t="n"/>
      <c r="G737" s="2" t="n"/>
      <c r="H737" s="2" t="inlineStr">
        <is>
          <t>2017-11-05</t>
        </is>
      </c>
      <c r="I737" s="2" t="inlineStr">
        <is>
          <t>2026-09-20T01:43:21.108Z</t>
        </is>
      </c>
    </row>
    <row r="738">
      <c r="A738" s="2" t="inlineStr">
        <is>
          <t>20603320621</t>
        </is>
      </c>
      <c r="B738" s="2" t="inlineStr">
        <is>
          <t>ORGANO_ADMINISTRACION</t>
        </is>
      </c>
      <c r="C738" s="2" t="inlineStr">
        <is>
          <t>2643785</t>
        </is>
      </c>
      <c r="D738" s="2" t="inlineStr">
        <is>
          <t>45455550</t>
        </is>
      </c>
      <c r="E738" s="2" t="inlineStr">
        <is>
          <t>ARISTA MENDOZA ASCENCION</t>
        </is>
      </c>
      <c r="F738" s="2" t="inlineStr">
        <is>
          <t>CONSEJO DE ADMINISTRACION</t>
        </is>
      </c>
      <c r="G738" s="2" t="inlineStr">
        <is>
          <t>Presidente</t>
        </is>
      </c>
      <c r="H738" s="2" t="inlineStr">
        <is>
          <t>2024-02-17</t>
        </is>
      </c>
      <c r="I738" s="2" t="inlineStr">
        <is>
          <t>2026-09-20T01:43:21.108Z</t>
        </is>
      </c>
    </row>
    <row r="739">
      <c r="A739" s="2" t="inlineStr">
        <is>
          <t>20603320621</t>
        </is>
      </c>
      <c r="B739" s="2" t="inlineStr">
        <is>
          <t>ORGANO_ADMINISTRACION</t>
        </is>
      </c>
      <c r="C739" s="2" t="inlineStr">
        <is>
          <t>2643786</t>
        </is>
      </c>
      <c r="D739" s="2" t="inlineStr">
        <is>
          <t>33960952</t>
        </is>
      </c>
      <c r="E739" s="2" t="inlineStr">
        <is>
          <t>GRANDEZ ARISTA DIGNA MARGARITA</t>
        </is>
      </c>
      <c r="F739" s="2" t="inlineStr">
        <is>
          <t>CONSEJO DE ADMINISTRACION</t>
        </is>
      </c>
      <c r="G739" s="2" t="inlineStr">
        <is>
          <t>Vice Presidente</t>
        </is>
      </c>
      <c r="H739" s="2" t="inlineStr">
        <is>
          <t>2024-02-17</t>
        </is>
      </c>
      <c r="I739" s="2" t="inlineStr">
        <is>
          <t>2026-09-20T01:43:21.108Z</t>
        </is>
      </c>
    </row>
    <row r="740">
      <c r="A740" s="2" t="inlineStr">
        <is>
          <t>20603320621</t>
        </is>
      </c>
      <c r="B740" s="2" t="inlineStr">
        <is>
          <t>ORGANO_ADMINISTRACION</t>
        </is>
      </c>
      <c r="C740" s="2" t="inlineStr">
        <is>
          <t>2643787</t>
        </is>
      </c>
      <c r="D740" s="2" t="inlineStr">
        <is>
          <t>33945880</t>
        </is>
      </c>
      <c r="E740" s="2" t="inlineStr">
        <is>
          <t>VARGAS RUIZ DILVA MERCEDES</t>
        </is>
      </c>
      <c r="F740" s="2" t="inlineStr">
        <is>
          <t>CONSEJO DE ADMINISTRACION</t>
        </is>
      </c>
      <c r="G740" s="2" t="inlineStr">
        <is>
          <t>Vocal</t>
        </is>
      </c>
      <c r="H740" s="2" t="inlineStr">
        <is>
          <t>2024-02-17</t>
        </is>
      </c>
      <c r="I740" s="2" t="inlineStr">
        <is>
          <t>2026-09-20T01:43:21.108Z</t>
        </is>
      </c>
    </row>
    <row r="741">
      <c r="A741" s="2" t="inlineStr">
        <is>
          <t>20603320621</t>
        </is>
      </c>
      <c r="B741" s="2" t="inlineStr">
        <is>
          <t>ORGANO_ADMINISTRACION</t>
        </is>
      </c>
      <c r="C741" s="2" t="inlineStr">
        <is>
          <t>2643788</t>
        </is>
      </c>
      <c r="D741" s="2" t="inlineStr">
        <is>
          <t>33961021</t>
        </is>
      </c>
      <c r="E741" s="2" t="inlineStr">
        <is>
          <t>GOMEZ RIMACHI JUAN BAUTISTA</t>
        </is>
      </c>
      <c r="F741" s="2" t="inlineStr">
        <is>
          <t>CONSEJO DE ADMINISTRACION</t>
        </is>
      </c>
      <c r="G741" s="2" t="inlineStr">
        <is>
          <t>Vocal</t>
        </is>
      </c>
      <c r="H741" s="2" t="inlineStr">
        <is>
          <t>2024-02-17</t>
        </is>
      </c>
      <c r="I741" s="2" t="inlineStr">
        <is>
          <t>2026-09-20T01:43:21.108Z</t>
        </is>
      </c>
    </row>
    <row r="742">
      <c r="A742" s="2" t="inlineStr">
        <is>
          <t>20603320621</t>
        </is>
      </c>
      <c r="B742" s="2" t="inlineStr">
        <is>
          <t>ORGANO_ADMINISTRACION</t>
        </is>
      </c>
      <c r="C742" s="2" t="inlineStr">
        <is>
          <t>2643789</t>
        </is>
      </c>
      <c r="D742" s="2" t="inlineStr">
        <is>
          <t>42910681</t>
        </is>
      </c>
      <c r="E742" s="2" t="inlineStr">
        <is>
          <t>ROCHA ROJAS JOSE CLAUDEL</t>
        </is>
      </c>
      <c r="F742" s="2" t="inlineStr">
        <is>
          <t>CONSEJO DE ADMINISTRACION</t>
        </is>
      </c>
      <c r="G742" s="2" t="inlineStr">
        <is>
          <t>Secretario</t>
        </is>
      </c>
      <c r="H742" s="2" t="inlineStr">
        <is>
          <t>2024-02-17</t>
        </is>
      </c>
      <c r="I742" s="2" t="inlineStr">
        <is>
          <t>2026-09-20T01:43:21.108Z</t>
        </is>
      </c>
    </row>
    <row r="743">
      <c r="A743" s="2" t="inlineStr">
        <is>
          <t>20603320621</t>
        </is>
      </c>
      <c r="B743" s="2" t="inlineStr">
        <is>
          <t>REPRESENTANTE</t>
        </is>
      </c>
      <c r="C743" s="2" t="inlineStr">
        <is>
          <t>2944487</t>
        </is>
      </c>
      <c r="D743" s="2" t="inlineStr">
        <is>
          <t>46841361</t>
        </is>
      </c>
      <c r="E743" s="2" t="inlineStr">
        <is>
          <t>GRANDEZ MUÑOZ EDER ALCIDES</t>
        </is>
      </c>
      <c r="F743" s="2" t="n"/>
      <c r="G743" s="2" t="n"/>
      <c r="H743" s="2" t="inlineStr">
        <is>
          <t>2018-04-26</t>
        </is>
      </c>
      <c r="I743" s="2" t="inlineStr">
        <is>
          <t>2026-09-20T01:43:21.108Z</t>
        </is>
      </c>
    </row>
    <row r="744">
      <c r="A744" s="2" t="inlineStr">
        <is>
          <t>20603587627</t>
        </is>
      </c>
      <c r="B744" s="2" t="inlineStr">
        <is>
          <t>ORGANO_ADMINISTRACION</t>
        </is>
      </c>
      <c r="C744" s="2" t="inlineStr">
        <is>
          <t>1501069</t>
        </is>
      </c>
      <c r="D744" s="2" t="inlineStr">
        <is>
          <t>43486307</t>
        </is>
      </c>
      <c r="E744" s="2" t="inlineStr">
        <is>
          <t>CHAUCA CASTRO MANUEL LEANDRO</t>
        </is>
      </c>
      <c r="F744" s="2" t="inlineStr">
        <is>
          <t>CONSEJO DIRECTIVO</t>
        </is>
      </c>
      <c r="G744" s="2" t="inlineStr">
        <is>
          <t>Secretario</t>
        </is>
      </c>
      <c r="H744" s="2" t="inlineStr">
        <is>
          <t>2018-02-21</t>
        </is>
      </c>
      <c r="I744" s="2" t="inlineStr">
        <is>
          <t>2026-09-20T01:43:21.108Z</t>
        </is>
      </c>
    </row>
    <row r="745">
      <c r="A745" s="2" t="inlineStr">
        <is>
          <t>20603587627</t>
        </is>
      </c>
      <c r="B745" s="2" t="inlineStr">
        <is>
          <t>ORGANO_ADMINISTRACION</t>
        </is>
      </c>
      <c r="C745" s="2" t="inlineStr">
        <is>
          <t>1501070</t>
        </is>
      </c>
      <c r="D745" s="2" t="inlineStr">
        <is>
          <t>47336194</t>
        </is>
      </c>
      <c r="E745" s="2" t="inlineStr">
        <is>
          <t>FLORES HUAYNACARI JOYA MARISSA</t>
        </is>
      </c>
      <c r="F745" s="2" t="inlineStr">
        <is>
          <t>CONSEJO DIRECTIVO</t>
        </is>
      </c>
      <c r="G745" s="2" t="inlineStr">
        <is>
          <t>Tesorero</t>
        </is>
      </c>
      <c r="H745" s="2" t="inlineStr">
        <is>
          <t>2018-02-21</t>
        </is>
      </c>
      <c r="I745" s="2" t="inlineStr">
        <is>
          <t>2026-09-20T01:43:21.108Z</t>
        </is>
      </c>
    </row>
    <row r="746">
      <c r="A746" s="2" t="inlineStr">
        <is>
          <t>20603587627</t>
        </is>
      </c>
      <c r="B746" s="2" t="inlineStr">
        <is>
          <t>ORGANO_ADMINISTRACION</t>
        </is>
      </c>
      <c r="C746" s="2" t="inlineStr">
        <is>
          <t>1501071</t>
        </is>
      </c>
      <c r="D746" s="2" t="inlineStr">
        <is>
          <t>41281852</t>
        </is>
      </c>
      <c r="E746" s="2" t="inlineStr">
        <is>
          <t>CHAUCA CASTRO FRANCIS ANTONY</t>
        </is>
      </c>
      <c r="F746" s="2" t="inlineStr">
        <is>
          <t>CONSEJO DIRECTIVO</t>
        </is>
      </c>
      <c r="G746" s="2" t="inlineStr">
        <is>
          <t>Presidente</t>
        </is>
      </c>
      <c r="H746" s="2" t="inlineStr">
        <is>
          <t>2018-02-21</t>
        </is>
      </c>
      <c r="I746" s="2" t="inlineStr">
        <is>
          <t>2026-09-20T01:43:21.108Z</t>
        </is>
      </c>
    </row>
    <row r="747">
      <c r="A747" s="2" t="inlineStr">
        <is>
          <t>20603587627</t>
        </is>
      </c>
      <c r="B747" s="2" t="inlineStr">
        <is>
          <t>ORGANO_ADMINISTRACION</t>
        </is>
      </c>
      <c r="C747" s="2" t="inlineStr">
        <is>
          <t>1501072</t>
        </is>
      </c>
      <c r="D747" s="2" t="inlineStr">
        <is>
          <t>46950653</t>
        </is>
      </c>
      <c r="E747" s="2" t="inlineStr">
        <is>
          <t>SERRUCHE TAMINCHI CELSO</t>
        </is>
      </c>
      <c r="F747" s="2" t="inlineStr">
        <is>
          <t>CONSEJO DIRECTIVO</t>
        </is>
      </c>
      <c r="G747" s="2" t="inlineStr">
        <is>
          <t>Fiscal</t>
        </is>
      </c>
      <c r="H747" s="2" t="inlineStr">
        <is>
          <t>2018-02-21</t>
        </is>
      </c>
      <c r="I747" s="2" t="inlineStr">
        <is>
          <t>2026-09-20T01:43:21.108Z</t>
        </is>
      </c>
    </row>
    <row r="748">
      <c r="A748" s="2" t="inlineStr">
        <is>
          <t>20603587627</t>
        </is>
      </c>
      <c r="B748" s="2" t="inlineStr">
        <is>
          <t>ORGANO_ADMINISTRACION</t>
        </is>
      </c>
      <c r="C748" s="2" t="inlineStr">
        <is>
          <t>1501073</t>
        </is>
      </c>
      <c r="D748" s="2" t="inlineStr">
        <is>
          <t>45853392</t>
        </is>
      </c>
      <c r="E748" s="2" t="inlineStr">
        <is>
          <t>SERRUCHE TAMINCHI NANCY GISELLA</t>
        </is>
      </c>
      <c r="F748" s="2" t="inlineStr">
        <is>
          <t>CONSEJO DIRECTIVO</t>
        </is>
      </c>
      <c r="G748" s="2" t="inlineStr">
        <is>
          <t>Vice Presidente</t>
        </is>
      </c>
      <c r="H748" s="2" t="inlineStr">
        <is>
          <t>2018-02-21</t>
        </is>
      </c>
      <c r="I748" s="2" t="inlineStr">
        <is>
          <t>2026-09-20T01:43:21.108Z</t>
        </is>
      </c>
    </row>
    <row r="749">
      <c r="A749" s="2" t="inlineStr">
        <is>
          <t>20603587627</t>
        </is>
      </c>
      <c r="B749" s="2" t="inlineStr">
        <is>
          <t>REPRESENTANTE</t>
        </is>
      </c>
      <c r="C749" s="2" t="inlineStr">
        <is>
          <t>1928089</t>
        </is>
      </c>
      <c r="D749" s="2" t="inlineStr">
        <is>
          <t>41281852</t>
        </is>
      </c>
      <c r="E749" s="2" t="inlineStr">
        <is>
          <t>CHAUCA CASTRO FRANCIS ANTONY</t>
        </is>
      </c>
      <c r="F749" s="2" t="n"/>
      <c r="G749" s="2" t="n"/>
      <c r="H749" s="2" t="inlineStr">
        <is>
          <t>2018-02-21</t>
        </is>
      </c>
      <c r="I749" s="2" t="inlineStr">
        <is>
          <t>2026-09-20T01:43:21.108Z</t>
        </is>
      </c>
    </row>
    <row r="750">
      <c r="A750" s="2" t="inlineStr">
        <is>
          <t>20604151954</t>
        </is>
      </c>
      <c r="B750" s="2" t="inlineStr">
        <is>
          <t>ORGANO_ADMINISTRACION</t>
        </is>
      </c>
      <c r="C750" s="2" t="inlineStr">
        <is>
          <t>1669934</t>
        </is>
      </c>
      <c r="D750" s="2" t="inlineStr">
        <is>
          <t>01174098</t>
        </is>
      </c>
      <c r="E750" s="2" t="inlineStr">
        <is>
          <t>TORRES FERNANDEZ RICARDO</t>
        </is>
      </c>
      <c r="F750" s="2" t="inlineStr">
        <is>
          <t>CONSEJO DE ADMINISTRACION</t>
        </is>
      </c>
      <c r="G750" s="2" t="inlineStr">
        <is>
          <t>Vice Presidente</t>
        </is>
      </c>
      <c r="H750" s="2" t="inlineStr">
        <is>
          <t>2018-11-21</t>
        </is>
      </c>
      <c r="I750" s="2" t="inlineStr">
        <is>
          <t>2026-09-20T01:43:21.108Z</t>
        </is>
      </c>
    </row>
    <row r="751">
      <c r="A751" s="2" t="inlineStr">
        <is>
          <t>20604151954</t>
        </is>
      </c>
      <c r="B751" s="2" t="inlineStr">
        <is>
          <t>ORGANO_ADMINISTRACION</t>
        </is>
      </c>
      <c r="C751" s="2" t="inlineStr">
        <is>
          <t>1669935</t>
        </is>
      </c>
      <c r="D751" s="2" t="inlineStr">
        <is>
          <t>01119504</t>
        </is>
      </c>
      <c r="E751" s="2" t="inlineStr">
        <is>
          <t>TUESTA ORTIZ TITO</t>
        </is>
      </c>
      <c r="F751" s="2" t="inlineStr">
        <is>
          <t>CONSEJO DE ADMINISTRACION</t>
        </is>
      </c>
      <c r="G751" s="2" t="inlineStr">
        <is>
          <t>Otros</t>
        </is>
      </c>
      <c r="H751" s="2" t="inlineStr">
        <is>
          <t>2018-11-21</t>
        </is>
      </c>
      <c r="I751" s="2" t="inlineStr">
        <is>
          <t>2026-09-20T01:43:21.108Z</t>
        </is>
      </c>
    </row>
    <row r="752">
      <c r="A752" s="2" t="inlineStr">
        <is>
          <t>20604151954</t>
        </is>
      </c>
      <c r="B752" s="2" t="inlineStr">
        <is>
          <t>ORGANO_ADMINISTRACION</t>
        </is>
      </c>
      <c r="C752" s="2" t="inlineStr">
        <is>
          <t>1669936</t>
        </is>
      </c>
      <c r="D752" s="2" t="inlineStr">
        <is>
          <t>04820020</t>
        </is>
      </c>
      <c r="E752" s="2" t="inlineStr">
        <is>
          <t>HUALLPATINCO VALCARCEL ROSA</t>
        </is>
      </c>
      <c r="F752" s="2" t="inlineStr">
        <is>
          <t>CONSEJO DE ADMINISTRACION</t>
        </is>
      </c>
      <c r="G752" s="2" t="inlineStr">
        <is>
          <t>Otros</t>
        </is>
      </c>
      <c r="H752" s="2" t="inlineStr">
        <is>
          <t>2018-11-21</t>
        </is>
      </c>
      <c r="I752" s="2" t="inlineStr">
        <is>
          <t>2026-09-20T01:43:21.108Z</t>
        </is>
      </c>
    </row>
    <row r="753">
      <c r="A753" s="2" t="inlineStr">
        <is>
          <t>20604151954</t>
        </is>
      </c>
      <c r="B753" s="2" t="inlineStr">
        <is>
          <t>ORGANO_ADMINISTRACION</t>
        </is>
      </c>
      <c r="C753" s="2" t="inlineStr">
        <is>
          <t>1669937</t>
        </is>
      </c>
      <c r="D753" s="2" t="inlineStr">
        <is>
          <t>25019243</t>
        </is>
      </c>
      <c r="E753" s="2" t="inlineStr">
        <is>
          <t>PARIANTE ESPINOZA ROLANDO</t>
        </is>
      </c>
      <c r="F753" s="2" t="inlineStr">
        <is>
          <t>CONSEJO DE ADMINISTRACION</t>
        </is>
      </c>
      <c r="G753" s="2" t="inlineStr">
        <is>
          <t>Secretario</t>
        </is>
      </c>
      <c r="H753" s="2" t="inlineStr">
        <is>
          <t>2018-11-21</t>
        </is>
      </c>
      <c r="I753" s="2" t="inlineStr">
        <is>
          <t>2026-09-20T01:43:21.108Z</t>
        </is>
      </c>
    </row>
    <row r="754">
      <c r="A754" s="2" t="inlineStr">
        <is>
          <t>20604151954</t>
        </is>
      </c>
      <c r="B754" s="2" t="inlineStr">
        <is>
          <t>ORGANO_ADMINISTRACION</t>
        </is>
      </c>
      <c r="C754" s="2" t="inlineStr">
        <is>
          <t>1669938</t>
        </is>
      </c>
      <c r="D754" s="2" t="inlineStr">
        <is>
          <t>42315849</t>
        </is>
      </c>
      <c r="E754" s="2" t="inlineStr">
        <is>
          <t>CUITO LAROTA ERASMO</t>
        </is>
      </c>
      <c r="F754" s="2" t="inlineStr">
        <is>
          <t>CONSEJO DE ADMINISTRACION</t>
        </is>
      </c>
      <c r="G754" s="2" t="inlineStr">
        <is>
          <t>Presidente</t>
        </is>
      </c>
      <c r="H754" s="2" t="inlineStr">
        <is>
          <t>2018-11-21</t>
        </is>
      </c>
      <c r="I754" s="2" t="inlineStr">
        <is>
          <t>2026-09-20T01:43:21.108Z</t>
        </is>
      </c>
    </row>
    <row r="755">
      <c r="A755" s="2" t="inlineStr">
        <is>
          <t>20604151954</t>
        </is>
      </c>
      <c r="B755" s="2" t="inlineStr">
        <is>
          <t>REPRESENTANTE</t>
        </is>
      </c>
      <c r="C755" s="2" t="inlineStr">
        <is>
          <t>2072637</t>
        </is>
      </c>
      <c r="D755" s="2" t="inlineStr">
        <is>
          <t>44784914</t>
        </is>
      </c>
      <c r="E755" s="2" t="inlineStr">
        <is>
          <t>GOYZUETA ALBARRACIN PAUL ESTUARDO</t>
        </is>
      </c>
      <c r="F755" s="2" t="n"/>
      <c r="G755" s="2" t="n"/>
      <c r="H755" s="2" t="inlineStr">
        <is>
          <t>2018-11-21</t>
        </is>
      </c>
      <c r="I755" s="2" t="inlineStr">
        <is>
          <t>2026-09-20T01:43:21.108Z</t>
        </is>
      </c>
    </row>
    <row r="756">
      <c r="A756" s="2" t="inlineStr">
        <is>
          <t>20604419175</t>
        </is>
      </c>
      <c r="B756" s="2" t="inlineStr">
        <is>
          <t>ORGANO_ADMINISTRACION</t>
        </is>
      </c>
      <c r="C756" s="2" t="inlineStr">
        <is>
          <t>1739009</t>
        </is>
      </c>
      <c r="D756" s="2" t="inlineStr">
        <is>
          <t>20660681</t>
        </is>
      </c>
      <c r="E756" s="2" t="inlineStr">
        <is>
          <t>CERRON HINOSTROZA ABILIO PEDRO</t>
        </is>
      </c>
      <c r="F756" s="2" t="inlineStr">
        <is>
          <t>CONSEJO DIRECTIVO</t>
        </is>
      </c>
      <c r="G756" s="2" t="inlineStr">
        <is>
          <t>Presidente</t>
        </is>
      </c>
      <c r="H756" s="2" t="inlineStr">
        <is>
          <t>2019-02-18</t>
        </is>
      </c>
      <c r="I756" s="2" t="inlineStr">
        <is>
          <t>2026-09-20T01:43:21.108Z</t>
        </is>
      </c>
    </row>
    <row r="757">
      <c r="A757" s="2" t="inlineStr">
        <is>
          <t>20604419175</t>
        </is>
      </c>
      <c r="B757" s="2" t="inlineStr">
        <is>
          <t>ORGANO_ADMINISTRACION</t>
        </is>
      </c>
      <c r="C757" s="2" t="inlineStr">
        <is>
          <t>1739010</t>
        </is>
      </c>
      <c r="D757" s="2" t="inlineStr">
        <is>
          <t>20412825</t>
        </is>
      </c>
      <c r="E757" s="2" t="inlineStr">
        <is>
          <t>ALIAGA MERCADO SANTOS RAUL</t>
        </is>
      </c>
      <c r="F757" s="2" t="inlineStr">
        <is>
          <t>CONSEJO DIRECTIVO</t>
        </is>
      </c>
      <c r="G757" s="2" t="inlineStr">
        <is>
          <t>Vice Presidente</t>
        </is>
      </c>
      <c r="H757" s="2" t="inlineStr">
        <is>
          <t>2019-02-18</t>
        </is>
      </c>
      <c r="I757" s="2" t="inlineStr">
        <is>
          <t>2026-09-20T01:43:21.108Z</t>
        </is>
      </c>
    </row>
    <row r="758">
      <c r="A758" s="2" t="inlineStr">
        <is>
          <t>20604419175</t>
        </is>
      </c>
      <c r="B758" s="2" t="inlineStr">
        <is>
          <t>ORGANO_ADMINISTRACION</t>
        </is>
      </c>
      <c r="C758" s="2" t="inlineStr">
        <is>
          <t>1739011</t>
        </is>
      </c>
      <c r="D758" s="2" t="inlineStr">
        <is>
          <t>41603377</t>
        </is>
      </c>
      <c r="E758" s="2" t="inlineStr">
        <is>
          <t>VELASQUEZ ROJAS CRISTOBAL REYMUNDO</t>
        </is>
      </c>
      <c r="F758" s="2" t="inlineStr">
        <is>
          <t>CONSEJO DIRECTIVO</t>
        </is>
      </c>
      <c r="G758" s="2" t="inlineStr">
        <is>
          <t>Secretario</t>
        </is>
      </c>
      <c r="H758" s="2" t="inlineStr">
        <is>
          <t>2019-02-18</t>
        </is>
      </c>
      <c r="I758" s="2" t="inlineStr">
        <is>
          <t>2026-09-20T01:43:21.108Z</t>
        </is>
      </c>
    </row>
    <row r="759">
      <c r="A759" s="2" t="inlineStr">
        <is>
          <t>20604419175</t>
        </is>
      </c>
      <c r="B759" s="2" t="inlineStr">
        <is>
          <t>ORGANO_ADMINISTRACION</t>
        </is>
      </c>
      <c r="C759" s="2" t="inlineStr">
        <is>
          <t>1739012</t>
        </is>
      </c>
      <c r="D759" s="2" t="inlineStr">
        <is>
          <t>19948949</t>
        </is>
      </c>
      <c r="E759" s="2" t="inlineStr">
        <is>
          <t>RODRIGUEZ CHAVEZ LUVIA</t>
        </is>
      </c>
      <c r="F759" s="2" t="inlineStr">
        <is>
          <t>CONSEJO DIRECTIVO</t>
        </is>
      </c>
      <c r="G759" s="2" t="inlineStr">
        <is>
          <t>Tesorero</t>
        </is>
      </c>
      <c r="H759" s="2" t="inlineStr">
        <is>
          <t>2019-02-18</t>
        </is>
      </c>
      <c r="I759" s="2" t="inlineStr">
        <is>
          <t>2026-09-20T01:43:21.108Z</t>
        </is>
      </c>
    </row>
    <row r="760">
      <c r="A760" s="2" t="inlineStr">
        <is>
          <t>20604419175</t>
        </is>
      </c>
      <c r="B760" s="2" t="inlineStr">
        <is>
          <t>ORGANO_ADMINISTRACION</t>
        </is>
      </c>
      <c r="C760" s="2" t="inlineStr">
        <is>
          <t>1739013</t>
        </is>
      </c>
      <c r="D760" s="2" t="inlineStr">
        <is>
          <t>40919990</t>
        </is>
      </c>
      <c r="E760" s="2" t="inlineStr">
        <is>
          <t>DE LA CRUZ CRISOSTOMO ELVIS FREDDY</t>
        </is>
      </c>
      <c r="F760" s="2" t="inlineStr">
        <is>
          <t>CONSEJO DIRECTIVO</t>
        </is>
      </c>
      <c r="G760" s="2" t="inlineStr">
        <is>
          <t>Vocal</t>
        </is>
      </c>
      <c r="H760" s="2" t="inlineStr">
        <is>
          <t>2019-02-18</t>
        </is>
      </c>
      <c r="I760" s="2" t="inlineStr">
        <is>
          <t>2026-09-20T01:43:21.108Z</t>
        </is>
      </c>
    </row>
    <row r="761">
      <c r="A761" s="2" t="inlineStr">
        <is>
          <t>20604419175</t>
        </is>
      </c>
      <c r="B761" s="2" t="inlineStr">
        <is>
          <t>ORGANO_ADMINISTRACION</t>
        </is>
      </c>
      <c r="C761" s="2" t="inlineStr">
        <is>
          <t>1739014</t>
        </is>
      </c>
      <c r="D761" s="2" t="inlineStr">
        <is>
          <t>20038261</t>
        </is>
      </c>
      <c r="E761" s="2" t="inlineStr">
        <is>
          <t>FERRER CANCHARI JUAN DE DIOS LEON</t>
        </is>
      </c>
      <c r="F761" s="2" t="inlineStr">
        <is>
          <t>CONSEJO DIRECTIVO</t>
        </is>
      </c>
      <c r="G761" s="2" t="inlineStr">
        <is>
          <t>Fiscal</t>
        </is>
      </c>
      <c r="H761" s="2" t="inlineStr">
        <is>
          <t>2019-02-18</t>
        </is>
      </c>
      <c r="I761" s="2" t="inlineStr">
        <is>
          <t>2026-09-20T01:43:21.108Z</t>
        </is>
      </c>
    </row>
    <row r="762">
      <c r="A762" s="2" t="inlineStr">
        <is>
          <t>20604419175</t>
        </is>
      </c>
      <c r="B762" s="2" t="inlineStr">
        <is>
          <t>REPRESENTANTE</t>
        </is>
      </c>
      <c r="C762" s="2" t="inlineStr">
        <is>
          <t>2131940</t>
        </is>
      </c>
      <c r="D762" s="2" t="inlineStr">
        <is>
          <t>20660681</t>
        </is>
      </c>
      <c r="E762" s="2" t="inlineStr">
        <is>
          <t>CERRON HINOSTROZA ABILIO PEDRO</t>
        </is>
      </c>
      <c r="F762" s="2" t="n"/>
      <c r="G762" s="2" t="n"/>
      <c r="H762" s="2" t="inlineStr">
        <is>
          <t>2019-02-18</t>
        </is>
      </c>
      <c r="I762" s="2" t="inlineStr">
        <is>
          <t>2026-09-20T01:43:21.108Z</t>
        </is>
      </c>
    </row>
    <row r="763">
      <c r="A763" s="2" t="inlineStr">
        <is>
          <t>20604583081</t>
        </is>
      </c>
      <c r="B763" s="2" t="inlineStr">
        <is>
          <t>ORGANO_ADMINISTRACION</t>
        </is>
      </c>
      <c r="C763" s="2" t="inlineStr">
        <is>
          <t>2445546</t>
        </is>
      </c>
      <c r="D763" s="2" t="inlineStr">
        <is>
          <t>40271587</t>
        </is>
      </c>
      <c r="E763" s="2" t="inlineStr">
        <is>
          <t>DUEÑAS GONZALES WAGNER</t>
        </is>
      </c>
      <c r="F763" s="2" t="inlineStr">
        <is>
          <t>CONSEJO DIRECTIVO</t>
        </is>
      </c>
      <c r="G763" s="2" t="inlineStr">
        <is>
          <t>Presidente</t>
        </is>
      </c>
      <c r="H763" s="2" t="inlineStr">
        <is>
          <t>2023-08-18</t>
        </is>
      </c>
      <c r="I763" s="2" t="inlineStr">
        <is>
          <t>2026-09-20T01:43:21.108Z</t>
        </is>
      </c>
    </row>
    <row r="764">
      <c r="A764" s="2" t="inlineStr">
        <is>
          <t>20604583081</t>
        </is>
      </c>
      <c r="B764" s="2" t="inlineStr">
        <is>
          <t>ORGANO_ADMINISTRACION</t>
        </is>
      </c>
      <c r="C764" s="2" t="inlineStr">
        <is>
          <t>2445547</t>
        </is>
      </c>
      <c r="D764" s="2" t="inlineStr">
        <is>
          <t>45262896</t>
        </is>
      </c>
      <c r="E764" s="2" t="inlineStr">
        <is>
          <t>MACA NARO ROMMER</t>
        </is>
      </c>
      <c r="F764" s="2" t="inlineStr">
        <is>
          <t>CONSEJO DIRECTIVO</t>
        </is>
      </c>
      <c r="G764" s="2" t="inlineStr">
        <is>
          <t>Vice Presidente</t>
        </is>
      </c>
      <c r="H764" s="2" t="inlineStr">
        <is>
          <t>2023-08-18</t>
        </is>
      </c>
      <c r="I764" s="2" t="inlineStr">
        <is>
          <t>2026-09-20T01:43:21.108Z</t>
        </is>
      </c>
    </row>
    <row r="765">
      <c r="A765" s="2" t="inlineStr">
        <is>
          <t>20604583081</t>
        </is>
      </c>
      <c r="B765" s="2" t="inlineStr">
        <is>
          <t>ORGANO_ADMINISTRACION</t>
        </is>
      </c>
      <c r="C765" s="2" t="inlineStr">
        <is>
          <t>2445548</t>
        </is>
      </c>
      <c r="D765" s="2" t="inlineStr">
        <is>
          <t>42132053</t>
        </is>
      </c>
      <c r="E765" s="2" t="inlineStr">
        <is>
          <t>MACA NARO TELMO</t>
        </is>
      </c>
      <c r="F765" s="2" t="inlineStr">
        <is>
          <t>CONSEJO DIRECTIVO</t>
        </is>
      </c>
      <c r="G765" s="2" t="inlineStr">
        <is>
          <t>Secretario</t>
        </is>
      </c>
      <c r="H765" s="2" t="inlineStr">
        <is>
          <t>2023-08-18</t>
        </is>
      </c>
      <c r="I765" s="2" t="inlineStr">
        <is>
          <t>2026-09-20T01:43:21.108Z</t>
        </is>
      </c>
    </row>
    <row r="766">
      <c r="A766" s="2" t="inlineStr">
        <is>
          <t>20604583081</t>
        </is>
      </c>
      <c r="B766" s="2" t="inlineStr">
        <is>
          <t>ORGANO_ADMINISTRACION</t>
        </is>
      </c>
      <c r="C766" s="2" t="inlineStr">
        <is>
          <t>2445549</t>
        </is>
      </c>
      <c r="D766" s="2" t="inlineStr">
        <is>
          <t>44016630</t>
        </is>
      </c>
      <c r="E766" s="2" t="inlineStr">
        <is>
          <t>SOPLIN MELENDEZ LIMBER</t>
        </is>
      </c>
      <c r="F766" s="2" t="inlineStr">
        <is>
          <t>CONSEJO DIRECTIVO</t>
        </is>
      </c>
      <c r="G766" s="2" t="inlineStr">
        <is>
          <t>Tesorero</t>
        </is>
      </c>
      <c r="H766" s="2" t="inlineStr">
        <is>
          <t>2023-08-18</t>
        </is>
      </c>
      <c r="I766" s="2" t="inlineStr">
        <is>
          <t>2026-09-20T01:43:21.108Z</t>
        </is>
      </c>
    </row>
    <row r="767">
      <c r="A767" s="2" t="inlineStr">
        <is>
          <t>20604583081</t>
        </is>
      </c>
      <c r="B767" s="2" t="inlineStr">
        <is>
          <t>ORGANO_ADMINISTRACION</t>
        </is>
      </c>
      <c r="C767" s="2" t="inlineStr">
        <is>
          <t>2445550</t>
        </is>
      </c>
      <c r="D767" s="2" t="inlineStr">
        <is>
          <t>44713959</t>
        </is>
      </c>
      <c r="E767" s="2" t="inlineStr">
        <is>
          <t>GREFFA NOTENO JUAN</t>
        </is>
      </c>
      <c r="F767" s="2" t="inlineStr">
        <is>
          <t>CONSEJO DIRECTIVO</t>
        </is>
      </c>
      <c r="G767" s="2" t="inlineStr">
        <is>
          <t>Fiscal</t>
        </is>
      </c>
      <c r="H767" s="2" t="inlineStr">
        <is>
          <t>2023-08-18</t>
        </is>
      </c>
      <c r="I767" s="2" t="inlineStr">
        <is>
          <t>2026-09-20T01:43:21.108Z</t>
        </is>
      </c>
    </row>
    <row r="768">
      <c r="A768" s="2" t="inlineStr">
        <is>
          <t>20604583081</t>
        </is>
      </c>
      <c r="B768" s="2" t="inlineStr">
        <is>
          <t>ORGANO_ADMINISTRACION</t>
        </is>
      </c>
      <c r="C768" s="2" t="inlineStr">
        <is>
          <t>2445551</t>
        </is>
      </c>
      <c r="D768" s="2" t="inlineStr">
        <is>
          <t>80550937</t>
        </is>
      </c>
      <c r="E768" s="2" t="inlineStr">
        <is>
          <t>MOZOMBITE SALDAÑA CLAUDIO</t>
        </is>
      </c>
      <c r="F768" s="2" t="inlineStr">
        <is>
          <t>CONSEJO DIRECTIVO</t>
        </is>
      </c>
      <c r="G768" s="2" t="inlineStr">
        <is>
          <t>Vocal</t>
        </is>
      </c>
      <c r="H768" s="2" t="inlineStr">
        <is>
          <t>2023-08-18</t>
        </is>
      </c>
      <c r="I768" s="2" t="inlineStr">
        <is>
          <t>2026-09-20T01:43:21.108Z</t>
        </is>
      </c>
    </row>
    <row r="769">
      <c r="A769" s="2" t="inlineStr">
        <is>
          <t>20604583081</t>
        </is>
      </c>
      <c r="B769" s="2" t="inlineStr">
        <is>
          <t>ORGANO_ADMINISTRACION</t>
        </is>
      </c>
      <c r="C769" s="2" t="inlineStr">
        <is>
          <t>2445552</t>
        </is>
      </c>
      <c r="D769" s="2" t="inlineStr">
        <is>
          <t>80550043</t>
        </is>
      </c>
      <c r="E769" s="2" t="inlineStr">
        <is>
          <t>LUÑO RUiz FRANCISCO</t>
        </is>
      </c>
      <c r="F769" s="2" t="inlineStr">
        <is>
          <t>CONSEJO DIRECTIVO</t>
        </is>
      </c>
      <c r="G769" s="2" t="inlineStr">
        <is>
          <t>Vocal</t>
        </is>
      </c>
      <c r="H769" s="2" t="inlineStr">
        <is>
          <t>2023-08-18</t>
        </is>
      </c>
      <c r="I769" s="2" t="inlineStr">
        <is>
          <t>2026-09-20T01:43:21.108Z</t>
        </is>
      </c>
    </row>
    <row r="770">
      <c r="A770" s="2" t="inlineStr">
        <is>
          <t>20604583081</t>
        </is>
      </c>
      <c r="B770" s="2" t="inlineStr">
        <is>
          <t>REPRESENTANTE</t>
        </is>
      </c>
      <c r="C770" s="2" t="inlineStr">
        <is>
          <t>2764917</t>
        </is>
      </c>
      <c r="D770" s="2" t="inlineStr">
        <is>
          <t>40271587</t>
        </is>
      </c>
      <c r="E770" s="2" t="inlineStr">
        <is>
          <t>DUEÑAS GONZALES WAGNER</t>
        </is>
      </c>
      <c r="F770" s="2" t="n"/>
      <c r="G770" s="2" t="n"/>
      <c r="H770" s="2" t="inlineStr">
        <is>
          <t>2019-04-10</t>
        </is>
      </c>
      <c r="I770" s="2" t="inlineStr">
        <is>
          <t>2026-09-20T01:43:21.108Z</t>
        </is>
      </c>
    </row>
    <row r="771">
      <c r="A771" s="2" t="inlineStr">
        <is>
          <t>20604755230</t>
        </is>
      </c>
      <c r="B771" s="2" t="inlineStr">
        <is>
          <t>ORGANO_ADMINISTRACION</t>
        </is>
      </c>
      <c r="C771" s="2" t="inlineStr">
        <is>
          <t>2876913</t>
        </is>
      </c>
      <c r="D771" s="2" t="inlineStr">
        <is>
          <t>40811912</t>
        </is>
      </c>
      <c r="E771" s="2" t="inlineStr">
        <is>
          <t>CHAVEZ SALVADOR ZARA ESPERANZA</t>
        </is>
      </c>
      <c r="F771" s="2" t="inlineStr">
        <is>
          <t>CONSEJO DE ADMINISTRACION</t>
        </is>
      </c>
      <c r="G771" s="2" t="inlineStr">
        <is>
          <t>Presidente</t>
        </is>
      </c>
      <c r="H771" s="2" t="inlineStr">
        <is>
          <t>2024-02-20</t>
        </is>
      </c>
      <c r="I771" s="2" t="inlineStr">
        <is>
          <t>2026-09-20T01:43:21.108Z</t>
        </is>
      </c>
    </row>
    <row r="772">
      <c r="A772" s="2" t="inlineStr">
        <is>
          <t>20604755230</t>
        </is>
      </c>
      <c r="B772" s="2" t="inlineStr">
        <is>
          <t>ORGANO_ADMINISTRACION</t>
        </is>
      </c>
      <c r="C772" s="2" t="inlineStr">
        <is>
          <t>2876914</t>
        </is>
      </c>
      <c r="D772" s="2" t="inlineStr">
        <is>
          <t>32401322</t>
        </is>
      </c>
      <c r="E772" s="2" t="inlineStr">
        <is>
          <t>CRUZ ALEJO ELISEO ANTONIO</t>
        </is>
      </c>
      <c r="F772" s="2" t="inlineStr">
        <is>
          <t>CONSEJO DE ADMINISTRACION</t>
        </is>
      </c>
      <c r="G772" s="2" t="inlineStr">
        <is>
          <t>Secretario</t>
        </is>
      </c>
      <c r="H772" s="2" t="inlineStr">
        <is>
          <t>2024-02-20</t>
        </is>
      </c>
      <c r="I772" s="2" t="inlineStr">
        <is>
          <t>2026-09-20T01:43:21.108Z</t>
        </is>
      </c>
    </row>
    <row r="773">
      <c r="A773" s="2" t="inlineStr">
        <is>
          <t>20604755230</t>
        </is>
      </c>
      <c r="B773" s="2" t="inlineStr">
        <is>
          <t>ORGANO_ADMINISTRACION</t>
        </is>
      </c>
      <c r="C773" s="2" t="inlineStr">
        <is>
          <t>2876915</t>
        </is>
      </c>
      <c r="D773" s="2" t="inlineStr">
        <is>
          <t>32383275</t>
        </is>
      </c>
      <c r="E773" s="2" t="inlineStr">
        <is>
          <t>HUAMAN MILLA PEDRO VICTOR</t>
        </is>
      </c>
      <c r="F773" s="2" t="inlineStr">
        <is>
          <t>CONSEJO DE ADMINISTRACION</t>
        </is>
      </c>
      <c r="G773" s="2" t="inlineStr">
        <is>
          <t>Otros</t>
        </is>
      </c>
      <c r="H773" s="2" t="inlineStr">
        <is>
          <t>2024-02-20</t>
        </is>
      </c>
      <c r="I773" s="2" t="inlineStr">
        <is>
          <t>2026-09-20T01:43:21.108Z</t>
        </is>
      </c>
    </row>
    <row r="774">
      <c r="A774" s="2" t="inlineStr">
        <is>
          <t>20604755230</t>
        </is>
      </c>
      <c r="B774" s="2" t="inlineStr">
        <is>
          <t>ORGANO_ADMINISTRACION</t>
        </is>
      </c>
      <c r="C774" s="2" t="inlineStr">
        <is>
          <t>2876916</t>
        </is>
      </c>
      <c r="D774" s="2" t="inlineStr">
        <is>
          <t>32401428</t>
        </is>
      </c>
      <c r="E774" s="2" t="inlineStr">
        <is>
          <t>ORO PINEDA MARIA JUANA</t>
        </is>
      </c>
      <c r="F774" s="2" t="inlineStr">
        <is>
          <t>CONSEJO DE ADMINISTRACION</t>
        </is>
      </c>
      <c r="G774" s="2" t="inlineStr">
        <is>
          <t>Vocal</t>
        </is>
      </c>
      <c r="H774" s="2" t="inlineStr">
        <is>
          <t>2024-02-20</t>
        </is>
      </c>
      <c r="I774" s="2" t="inlineStr">
        <is>
          <t>2026-09-20T01:43:21.108Z</t>
        </is>
      </c>
    </row>
    <row r="775">
      <c r="A775" s="2" t="inlineStr">
        <is>
          <t>20604755230</t>
        </is>
      </c>
      <c r="B775" s="2" t="inlineStr">
        <is>
          <t>ORGANO_ADMINISTRACION</t>
        </is>
      </c>
      <c r="C775" s="2" t="inlineStr">
        <is>
          <t>2876917</t>
        </is>
      </c>
      <c r="D775" s="2" t="inlineStr">
        <is>
          <t>40713924</t>
        </is>
      </c>
      <c r="E775" s="2" t="inlineStr">
        <is>
          <t>PEREZ CRUZ MELVA MAGDALENA</t>
        </is>
      </c>
      <c r="F775" s="2" t="inlineStr">
        <is>
          <t>CONSEJO DE ADMINISTRACION</t>
        </is>
      </c>
      <c r="G775" s="2" t="inlineStr">
        <is>
          <t>Vice Presidente</t>
        </is>
      </c>
      <c r="H775" s="2" t="inlineStr">
        <is>
          <t>2024-02-20</t>
        </is>
      </c>
      <c r="I775" s="2" t="inlineStr">
        <is>
          <t>2026-09-20T01:43:21.108Z</t>
        </is>
      </c>
    </row>
    <row r="776">
      <c r="A776" s="2" t="inlineStr">
        <is>
          <t>20604755230</t>
        </is>
      </c>
      <c r="B776" s="2" t="inlineStr">
        <is>
          <t>REPRESENTANTE</t>
        </is>
      </c>
      <c r="C776" s="2" t="inlineStr">
        <is>
          <t>3159012</t>
        </is>
      </c>
      <c r="D776" s="2" t="inlineStr">
        <is>
          <t>40811912</t>
        </is>
      </c>
      <c r="E776" s="2" t="inlineStr">
        <is>
          <t>CHAVEZ SALVADOR ZARA ESPERANZA</t>
        </is>
      </c>
      <c r="F776" s="2" t="n"/>
      <c r="G776" s="2" t="n"/>
      <c r="H776" s="2" t="inlineStr">
        <is>
          <t>2024-02-20</t>
        </is>
      </c>
      <c r="I776" s="2" t="inlineStr">
        <is>
          <t>2026-09-20T01:43:21.108Z</t>
        </is>
      </c>
    </row>
    <row r="777">
      <c r="A777" s="2" t="inlineStr">
        <is>
          <t>20604755230</t>
        </is>
      </c>
      <c r="B777" s="2" t="inlineStr">
        <is>
          <t>REPRESENTANTE</t>
        </is>
      </c>
      <c r="C777" s="2" t="inlineStr">
        <is>
          <t>3159013</t>
        </is>
      </c>
      <c r="D777" s="2" t="inlineStr">
        <is>
          <t>70460495</t>
        </is>
      </c>
      <c r="E777" s="2" t="inlineStr">
        <is>
          <t>ROMERO ANTUNEZ JARVY TANNER</t>
        </is>
      </c>
      <c r="F777" s="2" t="n"/>
      <c r="G777" s="2" t="n"/>
      <c r="H777" s="2" t="inlineStr">
        <is>
          <t>2024-02-20</t>
        </is>
      </c>
      <c r="I777" s="2" t="inlineStr">
        <is>
          <t>2026-09-20T01:43:21.108Z</t>
        </is>
      </c>
    </row>
    <row r="778">
      <c r="A778" s="2" t="inlineStr">
        <is>
          <t>20606538465</t>
        </is>
      </c>
      <c r="B778" s="2" t="inlineStr">
        <is>
          <t>ORGANO_ADMINISTRACION</t>
        </is>
      </c>
      <c r="C778" s="2" t="inlineStr">
        <is>
          <t>2667768</t>
        </is>
      </c>
      <c r="D778" s="2" t="inlineStr">
        <is>
          <t>23683353</t>
        </is>
      </c>
      <c r="E778" s="2" t="inlineStr">
        <is>
          <t>ARAUCO NUÑEZ JUAN</t>
        </is>
      </c>
      <c r="F778" s="2" t="inlineStr">
        <is>
          <t>CONSEJO DIRECTIVO</t>
        </is>
      </c>
      <c r="G778" s="2" t="inlineStr">
        <is>
          <t>Presidente</t>
        </is>
      </c>
      <c r="H778" s="2" t="inlineStr">
        <is>
          <t>2023-11-07</t>
        </is>
      </c>
      <c r="I778" s="2" t="inlineStr">
        <is>
          <t>2026-09-20T01:43:21.108Z</t>
        </is>
      </c>
    </row>
    <row r="779">
      <c r="A779" s="2" t="inlineStr">
        <is>
          <t>20606538465</t>
        </is>
      </c>
      <c r="B779" s="2" t="inlineStr">
        <is>
          <t>ORGANO_ADMINISTRACION</t>
        </is>
      </c>
      <c r="C779" s="2" t="inlineStr">
        <is>
          <t>2667769</t>
        </is>
      </c>
      <c r="D779" s="2" t="inlineStr">
        <is>
          <t>23683208</t>
        </is>
      </c>
      <c r="E779" s="2" t="inlineStr">
        <is>
          <t>CONSUELO MIGUEL AQUELINA GERARDA</t>
        </is>
      </c>
      <c r="F779" s="2" t="inlineStr">
        <is>
          <t>CONSEJO DIRECTIVO</t>
        </is>
      </c>
      <c r="G779" s="2" t="inlineStr">
        <is>
          <t>Secretario</t>
        </is>
      </c>
      <c r="H779" s="2" t="inlineStr">
        <is>
          <t>2023-11-07</t>
        </is>
      </c>
      <c r="I779" s="2" t="inlineStr">
        <is>
          <t>2026-09-20T01:43:21.108Z</t>
        </is>
      </c>
    </row>
    <row r="780">
      <c r="A780" s="2" t="inlineStr">
        <is>
          <t>20606538465</t>
        </is>
      </c>
      <c r="B780" s="2" t="inlineStr">
        <is>
          <t>ORGANO_ADMINISTRACION</t>
        </is>
      </c>
      <c r="C780" s="2" t="inlineStr">
        <is>
          <t>2667770</t>
        </is>
      </c>
      <c r="D780" s="2" t="inlineStr">
        <is>
          <t>23683395</t>
        </is>
      </c>
      <c r="E780" s="2" t="inlineStr">
        <is>
          <t>CASTRO SEDANO AYDEE</t>
        </is>
      </c>
      <c r="F780" s="2" t="inlineStr">
        <is>
          <t>CONSEJO DIRECTIVO</t>
        </is>
      </c>
      <c r="G780" s="2" t="inlineStr">
        <is>
          <t>Tesorero</t>
        </is>
      </c>
      <c r="H780" s="2" t="inlineStr">
        <is>
          <t>2023-11-07</t>
        </is>
      </c>
      <c r="I780" s="2" t="inlineStr">
        <is>
          <t>2026-09-20T01:43:21.108Z</t>
        </is>
      </c>
    </row>
    <row r="781">
      <c r="A781" s="2" t="inlineStr">
        <is>
          <t>20606538465</t>
        </is>
      </c>
      <c r="B781" s="2" t="inlineStr">
        <is>
          <t>ORGANO_ADMINISTRACION</t>
        </is>
      </c>
      <c r="C781" s="2" t="inlineStr">
        <is>
          <t>2667771</t>
        </is>
      </c>
      <c r="D781" s="2" t="inlineStr">
        <is>
          <t>44329550</t>
        </is>
      </c>
      <c r="E781" s="2" t="inlineStr">
        <is>
          <t>MIGUEL CONSUELO ERNESTINA</t>
        </is>
      </c>
      <c r="F781" s="2" t="inlineStr">
        <is>
          <t>CONSEJO DIRECTIVO</t>
        </is>
      </c>
      <c r="G781" s="2" t="inlineStr">
        <is>
          <t>Vocal</t>
        </is>
      </c>
      <c r="H781" s="2" t="inlineStr">
        <is>
          <t>2023-11-07</t>
        </is>
      </c>
      <c r="I781" s="2" t="inlineStr">
        <is>
          <t>2026-09-20T01:43:21.108Z</t>
        </is>
      </c>
    </row>
    <row r="782">
      <c r="A782" s="2" t="inlineStr">
        <is>
          <t>20606538465</t>
        </is>
      </c>
      <c r="B782" s="2" t="inlineStr">
        <is>
          <t>REPRESENTANTE</t>
        </is>
      </c>
      <c r="C782" s="2" t="inlineStr">
        <is>
          <t>2966906</t>
        </is>
      </c>
      <c r="D782" s="2" t="inlineStr">
        <is>
          <t>23683353</t>
        </is>
      </c>
      <c r="E782" s="2" t="inlineStr">
        <is>
          <t>ARAUCO NUÑEZ JUAN</t>
        </is>
      </c>
      <c r="F782" s="2" t="n"/>
      <c r="G782" s="2" t="n"/>
      <c r="H782" s="2" t="inlineStr">
        <is>
          <t>2023-11-07</t>
        </is>
      </c>
      <c r="I782" s="2" t="inlineStr">
        <is>
          <t>2026-09-20T01:43:21.108Z</t>
        </is>
      </c>
    </row>
    <row r="783">
      <c r="A783" s="2" t="inlineStr">
        <is>
          <t>20606701846</t>
        </is>
      </c>
      <c r="B783" s="2" t="inlineStr">
        <is>
          <t>ORGANO_ADMINISTRACION</t>
        </is>
      </c>
      <c r="C783" s="2" t="inlineStr">
        <is>
          <t>1962961</t>
        </is>
      </c>
      <c r="D783" s="2" t="inlineStr">
        <is>
          <t>30665370</t>
        </is>
      </c>
      <c r="E783" s="2" t="inlineStr">
        <is>
          <t>CONDORI NOA ALIPIO</t>
        </is>
      </c>
      <c r="F783" s="2" t="inlineStr">
        <is>
          <t>CONSEJO DIRECTIVO</t>
        </is>
      </c>
      <c r="G783" s="2" t="inlineStr">
        <is>
          <t>Presidente</t>
        </is>
      </c>
      <c r="H783" s="2" t="inlineStr">
        <is>
          <t>2020-10-01</t>
        </is>
      </c>
      <c r="I783" s="2" t="inlineStr">
        <is>
          <t>2026-09-20T01:43:21.108Z</t>
        </is>
      </c>
    </row>
    <row r="784">
      <c r="A784" s="2" t="inlineStr">
        <is>
          <t>20606701846</t>
        </is>
      </c>
      <c r="B784" s="2" t="inlineStr">
        <is>
          <t>ORGANO_ADMINISTRACION</t>
        </is>
      </c>
      <c r="C784" s="2" t="inlineStr">
        <is>
          <t>1962962</t>
        </is>
      </c>
      <c r="D784" s="2" t="inlineStr">
        <is>
          <t>46297051</t>
        </is>
      </c>
      <c r="E784" s="2" t="inlineStr">
        <is>
          <t>supo condori, fidel</t>
        </is>
      </c>
      <c r="F784" s="2" t="inlineStr">
        <is>
          <t>CONSEJO DIRECTIVO</t>
        </is>
      </c>
      <c r="G784" s="2" t="inlineStr">
        <is>
          <t>Vice Presidente</t>
        </is>
      </c>
      <c r="H784" s="2" t="inlineStr">
        <is>
          <t>2020-10-01</t>
        </is>
      </c>
      <c r="I784" s="2" t="inlineStr">
        <is>
          <t>2026-09-20T01:43:21.108Z</t>
        </is>
      </c>
    </row>
    <row r="785">
      <c r="A785" s="2" t="inlineStr">
        <is>
          <t>20606701846</t>
        </is>
      </c>
      <c r="B785" s="2" t="inlineStr">
        <is>
          <t>ORGANO_ADMINISTRACION</t>
        </is>
      </c>
      <c r="C785" s="2" t="inlineStr">
        <is>
          <t>1962963</t>
        </is>
      </c>
      <c r="D785" s="2" t="inlineStr">
        <is>
          <t>40024196</t>
        </is>
      </c>
      <c r="E785" s="2" t="inlineStr">
        <is>
          <t>condori lopez, mario</t>
        </is>
      </c>
      <c r="F785" s="2" t="inlineStr">
        <is>
          <t>CONSEJO DIRECTIVO</t>
        </is>
      </c>
      <c r="G785" s="2" t="inlineStr">
        <is>
          <t>Secretario</t>
        </is>
      </c>
      <c r="H785" s="2" t="inlineStr">
        <is>
          <t>2020-10-01</t>
        </is>
      </c>
      <c r="I785" s="2" t="inlineStr">
        <is>
          <t>2026-09-20T01:43:21.108Z</t>
        </is>
      </c>
    </row>
    <row r="786">
      <c r="A786" s="2" t="inlineStr">
        <is>
          <t>20606701846</t>
        </is>
      </c>
      <c r="B786" s="2" t="inlineStr">
        <is>
          <t>ORGANO_ADMINISTRACION</t>
        </is>
      </c>
      <c r="C786" s="2" t="inlineStr">
        <is>
          <t>1962964</t>
        </is>
      </c>
      <c r="D786" s="2" t="inlineStr">
        <is>
          <t>70520562</t>
        </is>
      </c>
      <c r="E786" s="2" t="inlineStr">
        <is>
          <t>supo alvarez, dennis</t>
        </is>
      </c>
      <c r="F786" s="2" t="inlineStr">
        <is>
          <t>CONSEJO DIRECTIVO</t>
        </is>
      </c>
      <c r="G786" s="2" t="inlineStr">
        <is>
          <t>Tesorero</t>
        </is>
      </c>
      <c r="H786" s="2" t="inlineStr">
        <is>
          <t>2020-10-01</t>
        </is>
      </c>
      <c r="I786" s="2" t="inlineStr">
        <is>
          <t>2026-09-20T01:43:21.108Z</t>
        </is>
      </c>
    </row>
    <row r="787">
      <c r="A787" s="2" t="inlineStr">
        <is>
          <t>20606701846</t>
        </is>
      </c>
      <c r="B787" s="2" t="inlineStr">
        <is>
          <t>ORGANO_ADMINISTRACION</t>
        </is>
      </c>
      <c r="C787" s="2" t="inlineStr">
        <is>
          <t>1962965</t>
        </is>
      </c>
      <c r="D787" s="2" t="inlineStr">
        <is>
          <t>30665332</t>
        </is>
      </c>
      <c r="E787" s="2" t="inlineStr">
        <is>
          <t>huaypuna gutierrez, godofredo</t>
        </is>
      </c>
      <c r="F787" s="2" t="inlineStr">
        <is>
          <t>CONSEJO DIRECTIVO</t>
        </is>
      </c>
      <c r="G787" s="2" t="inlineStr">
        <is>
          <t>Fiscal</t>
        </is>
      </c>
      <c r="H787" s="2" t="inlineStr">
        <is>
          <t>2020-10-01</t>
        </is>
      </c>
      <c r="I787" s="2" t="inlineStr">
        <is>
          <t>2026-09-20T01:43:21.108Z</t>
        </is>
      </c>
    </row>
    <row r="788">
      <c r="A788" s="2" t="inlineStr">
        <is>
          <t>20606701846</t>
        </is>
      </c>
      <c r="B788" s="2" t="inlineStr">
        <is>
          <t>ORGANO_ADMINISTRACION</t>
        </is>
      </c>
      <c r="C788" s="2" t="inlineStr">
        <is>
          <t>1962966</t>
        </is>
      </c>
      <c r="D788" s="2" t="inlineStr">
        <is>
          <t>42429182</t>
        </is>
      </c>
      <c r="E788" s="2" t="inlineStr">
        <is>
          <t>sanchez mamani, rafael flavio</t>
        </is>
      </c>
      <c r="F788" s="2" t="inlineStr">
        <is>
          <t>CONSEJO DIRECTIVO</t>
        </is>
      </c>
      <c r="G788" s="2" t="inlineStr">
        <is>
          <t>Fiscal</t>
        </is>
      </c>
      <c r="H788" s="2" t="inlineStr">
        <is>
          <t>2020-10-01</t>
        </is>
      </c>
      <c r="I788" s="2" t="inlineStr">
        <is>
          <t>2026-09-20T01:43:21.108Z</t>
        </is>
      </c>
    </row>
    <row r="789">
      <c r="A789" s="2" t="inlineStr">
        <is>
          <t>20606701846</t>
        </is>
      </c>
      <c r="B789" s="2" t="inlineStr">
        <is>
          <t>REPRESENTANTE</t>
        </is>
      </c>
      <c r="C789" s="2" t="inlineStr">
        <is>
          <t>2328504</t>
        </is>
      </c>
      <c r="D789" s="2" t="inlineStr">
        <is>
          <t>30665370</t>
        </is>
      </c>
      <c r="E789" s="2" t="inlineStr">
        <is>
          <t>CONDORI NOA ALIPIO</t>
        </is>
      </c>
      <c r="F789" s="2" t="n"/>
      <c r="G789" s="2" t="n"/>
      <c r="H789" s="2" t="inlineStr">
        <is>
          <t>2020-10-01</t>
        </is>
      </c>
      <c r="I789" s="2" t="inlineStr">
        <is>
          <t>2026-09-20T01:43:21.108Z</t>
        </is>
      </c>
    </row>
    <row r="790">
      <c r="A790" s="2" t="inlineStr">
        <is>
          <t>20606942762</t>
        </is>
      </c>
      <c r="B790" s="2" t="inlineStr">
        <is>
          <t>ORGANO_ADMINISTRACION</t>
        </is>
      </c>
      <c r="C790" s="2" t="inlineStr">
        <is>
          <t>2270421</t>
        </is>
      </c>
      <c r="D790" s="2" t="inlineStr">
        <is>
          <t>44941425</t>
        </is>
      </c>
      <c r="E790" s="2" t="inlineStr">
        <is>
          <t>YACTAYO PEREZ PERCY JUNIOR</t>
        </is>
      </c>
      <c r="F790" s="2" t="inlineStr">
        <is>
          <t>CONSEJO DE ADMINISTRACION</t>
        </is>
      </c>
      <c r="G790" s="2" t="inlineStr">
        <is>
          <t>Presidente</t>
        </is>
      </c>
      <c r="H790" s="2" t="inlineStr">
        <is>
          <t>2022-08-03</t>
        </is>
      </c>
      <c r="I790" s="2" t="inlineStr">
        <is>
          <t>2026-09-20T01:43:21.108Z</t>
        </is>
      </c>
    </row>
    <row r="791">
      <c r="A791" s="2" t="inlineStr">
        <is>
          <t>20606942762</t>
        </is>
      </c>
      <c r="B791" s="2" t="inlineStr">
        <is>
          <t>ORGANO_ADMINISTRACION</t>
        </is>
      </c>
      <c r="C791" s="2" t="inlineStr">
        <is>
          <t>2270422</t>
        </is>
      </c>
      <c r="D791" s="2" t="inlineStr">
        <is>
          <t>00954201</t>
        </is>
      </c>
      <c r="E791" s="2" t="inlineStr">
        <is>
          <t>PALACIOS AGURTO ORLANDO</t>
        </is>
      </c>
      <c r="F791" s="2" t="inlineStr">
        <is>
          <t>CONSEJO DE ADMINISTRACION</t>
        </is>
      </c>
      <c r="G791" s="2" t="inlineStr">
        <is>
          <t>Vice Presidente</t>
        </is>
      </c>
      <c r="H791" s="2" t="inlineStr">
        <is>
          <t>2022-08-03</t>
        </is>
      </c>
      <c r="I791" s="2" t="inlineStr">
        <is>
          <t>2026-09-20T01:43:21.108Z</t>
        </is>
      </c>
    </row>
    <row r="792">
      <c r="A792" s="2" t="inlineStr">
        <is>
          <t>20606942762</t>
        </is>
      </c>
      <c r="B792" s="2" t="inlineStr">
        <is>
          <t>ORGANO_ADMINISTRACION</t>
        </is>
      </c>
      <c r="C792" s="2" t="inlineStr">
        <is>
          <t>2270423</t>
        </is>
      </c>
      <c r="D792" s="2" t="inlineStr">
        <is>
          <t>71836273</t>
        </is>
      </c>
      <c r="E792" s="2" t="inlineStr">
        <is>
          <t>YAJAHUANCA SANTOS JHIMY</t>
        </is>
      </c>
      <c r="F792" s="2" t="inlineStr">
        <is>
          <t>CONSEJO DE ADMINISTRACION</t>
        </is>
      </c>
      <c r="G792" s="2" t="inlineStr">
        <is>
          <t>Secretario</t>
        </is>
      </c>
      <c r="H792" s="2" t="inlineStr">
        <is>
          <t>2022-08-03</t>
        </is>
      </c>
      <c r="I792" s="2" t="inlineStr">
        <is>
          <t>2026-09-20T01:43:21.108Z</t>
        </is>
      </c>
    </row>
    <row r="793">
      <c r="A793" s="2" t="inlineStr">
        <is>
          <t>20606942762</t>
        </is>
      </c>
      <c r="B793" s="2" t="inlineStr">
        <is>
          <t>ORGANO_ADMINISTRACION</t>
        </is>
      </c>
      <c r="C793" s="2" t="inlineStr">
        <is>
          <t>2270424</t>
        </is>
      </c>
      <c r="D793" s="2" t="inlineStr">
        <is>
          <t>30580747</t>
        </is>
      </c>
      <c r="E793" s="2" t="inlineStr">
        <is>
          <t>JUSTO MUÑOZ JUAN CARLOS</t>
        </is>
      </c>
      <c r="F793" s="2" t="inlineStr">
        <is>
          <t>CONSEJO DE ADMINISTRACION</t>
        </is>
      </c>
      <c r="G793" s="2" t="inlineStr">
        <is>
          <t>Vocal</t>
        </is>
      </c>
      <c r="H793" s="2" t="inlineStr">
        <is>
          <t>2022-08-03</t>
        </is>
      </c>
      <c r="I793" s="2" t="inlineStr">
        <is>
          <t>2026-09-20T01:43:21.108Z</t>
        </is>
      </c>
    </row>
    <row r="794">
      <c r="A794" s="2" t="inlineStr">
        <is>
          <t>20606942762</t>
        </is>
      </c>
      <c r="B794" s="2" t="inlineStr">
        <is>
          <t>REPRESENTANTE</t>
        </is>
      </c>
      <c r="C794" s="2" t="inlineStr">
        <is>
          <t>2606286</t>
        </is>
      </c>
      <c r="D794" s="2" t="inlineStr">
        <is>
          <t>44941425</t>
        </is>
      </c>
      <c r="E794" s="2" t="inlineStr">
        <is>
          <t>YACTAYO PEREZ PERCY JUNIOR</t>
        </is>
      </c>
      <c r="F794" s="2" t="n"/>
      <c r="G794" s="2" t="n"/>
      <c r="H794" s="2" t="inlineStr">
        <is>
          <t>2022-08-03</t>
        </is>
      </c>
      <c r="I794" s="2" t="inlineStr">
        <is>
          <t>2026-09-20T01:43:21.108Z</t>
        </is>
      </c>
    </row>
    <row r="795">
      <c r="A795" s="2" t="inlineStr">
        <is>
          <t>20607536016</t>
        </is>
      </c>
      <c r="B795" s="2" t="inlineStr">
        <is>
          <t>ORGANO_ADMINISTRACION</t>
        </is>
      </c>
      <c r="C795" s="2" t="inlineStr">
        <is>
          <t>2562438</t>
        </is>
      </c>
      <c r="D795" s="2" t="inlineStr">
        <is>
          <t>75673788</t>
        </is>
      </c>
      <c r="E795" s="2" t="inlineStr">
        <is>
          <t>CAYAO PÉREZ DANY</t>
        </is>
      </c>
      <c r="F795" s="2" t="inlineStr">
        <is>
          <t>CONSEJO DE ADMINISTRACION</t>
        </is>
      </c>
      <c r="G795" s="2" t="inlineStr">
        <is>
          <t>Presidente</t>
        </is>
      </c>
      <c r="H795" s="2" t="inlineStr">
        <is>
          <t>2024-04-10</t>
        </is>
      </c>
      <c r="I795" s="2" t="inlineStr">
        <is>
          <t>2026-09-20T01:43:21.108Z</t>
        </is>
      </c>
    </row>
    <row r="796">
      <c r="A796" s="2" t="inlineStr">
        <is>
          <t>20607536016</t>
        </is>
      </c>
      <c r="B796" s="2" t="inlineStr">
        <is>
          <t>ORGANO_ADMINISTRACION</t>
        </is>
      </c>
      <c r="C796" s="2" t="inlineStr">
        <is>
          <t>2562439</t>
        </is>
      </c>
      <c r="D796" s="2" t="inlineStr">
        <is>
          <t>27668099</t>
        </is>
      </c>
      <c r="E796" s="2" t="inlineStr">
        <is>
          <t>FERNANDEZ VILCHEZ MARIA DELICIA</t>
        </is>
      </c>
      <c r="F796" s="2" t="inlineStr">
        <is>
          <t>CONSEJO DE ADMINISTRACION</t>
        </is>
      </c>
      <c r="G796" s="2" t="inlineStr">
        <is>
          <t>Vice Presidente</t>
        </is>
      </c>
      <c r="H796" s="2" t="inlineStr">
        <is>
          <t>2024-04-10</t>
        </is>
      </c>
      <c r="I796" s="2" t="inlineStr">
        <is>
          <t>2026-09-20T01:43:21.108Z</t>
        </is>
      </c>
    </row>
    <row r="797">
      <c r="A797" s="2" t="inlineStr">
        <is>
          <t>20607536016</t>
        </is>
      </c>
      <c r="B797" s="2" t="inlineStr">
        <is>
          <t>ORGANO_ADMINISTRACION</t>
        </is>
      </c>
      <c r="C797" s="2" t="inlineStr">
        <is>
          <t>2562440</t>
        </is>
      </c>
      <c r="D797" s="2" t="inlineStr">
        <is>
          <t>46424416</t>
        </is>
      </c>
      <c r="E797" s="2" t="inlineStr">
        <is>
          <t>MONTALBAN GUERRERO ALFONSO</t>
        </is>
      </c>
      <c r="F797" s="2" t="inlineStr">
        <is>
          <t>CONSEJO DE ADMINISTRACION</t>
        </is>
      </c>
      <c r="G797" s="2" t="inlineStr">
        <is>
          <t>Secretario</t>
        </is>
      </c>
      <c r="H797" s="2" t="inlineStr">
        <is>
          <t>2024-04-10</t>
        </is>
      </c>
      <c r="I797" s="2" t="inlineStr">
        <is>
          <t>2026-09-20T01:43:21.108Z</t>
        </is>
      </c>
    </row>
    <row r="798">
      <c r="A798" s="2" t="inlineStr">
        <is>
          <t>20607536016</t>
        </is>
      </c>
      <c r="B798" s="2" t="inlineStr">
        <is>
          <t>REPRESENTANTE</t>
        </is>
      </c>
      <c r="C798" s="2" t="inlineStr">
        <is>
          <t>2870662</t>
        </is>
      </c>
      <c r="D798" s="2" t="inlineStr">
        <is>
          <t>46937028</t>
        </is>
      </c>
      <c r="E798" s="2" t="inlineStr">
        <is>
          <t>VELA GUEVARA GIAN CARLOS</t>
        </is>
      </c>
      <c r="F798" s="2" t="n"/>
      <c r="G798" s="2" t="n"/>
      <c r="H798" s="2" t="inlineStr">
        <is>
          <t>2021-02-09</t>
        </is>
      </c>
      <c r="I798" s="2" t="inlineStr">
        <is>
          <t>2026-09-20T01:43:21.108Z</t>
        </is>
      </c>
    </row>
    <row r="799">
      <c r="A799" s="2" t="inlineStr">
        <is>
          <t>20609948044</t>
        </is>
      </c>
      <c r="B799" s="2" t="inlineStr">
        <is>
          <t>ORGANO_ADMINISTRACION</t>
        </is>
      </c>
      <c r="C799" s="2" t="inlineStr">
        <is>
          <t>2514247</t>
        </is>
      </c>
      <c r="D799" s="2" t="inlineStr">
        <is>
          <t>43336570</t>
        </is>
      </c>
      <c r="E799" s="2" t="inlineStr">
        <is>
          <t>ANDIA TOLEDO JORGE</t>
        </is>
      </c>
      <c r="F799" s="2" t="inlineStr">
        <is>
          <t>CONSEJO DE ADMINISTRACION</t>
        </is>
      </c>
      <c r="G799" s="2" t="inlineStr">
        <is>
          <t>Vocal</t>
        </is>
      </c>
      <c r="H799" s="2" t="inlineStr">
        <is>
          <t>2022-05-23</t>
        </is>
      </c>
      <c r="I799" s="2" t="inlineStr">
        <is>
          <t>2026-09-20T01:43:21.108Z</t>
        </is>
      </c>
    </row>
    <row r="800">
      <c r="A800" s="2" t="inlineStr">
        <is>
          <t>20609948044</t>
        </is>
      </c>
      <c r="B800" s="2" t="inlineStr">
        <is>
          <t>ORGANO_ADMINISTRACION</t>
        </is>
      </c>
      <c r="C800" s="2" t="inlineStr">
        <is>
          <t>2514248</t>
        </is>
      </c>
      <c r="D800" s="2" t="inlineStr">
        <is>
          <t>44246181</t>
        </is>
      </c>
      <c r="E800" s="2" t="inlineStr">
        <is>
          <t>CARLETO PURACA GUIDO</t>
        </is>
      </c>
      <c r="F800" s="2" t="inlineStr">
        <is>
          <t>CONSEJO DE ADMINISTRACION</t>
        </is>
      </c>
      <c r="G800" s="2" t="inlineStr">
        <is>
          <t>Secretario</t>
        </is>
      </c>
      <c r="H800" s="2" t="inlineStr">
        <is>
          <t>2022-05-23</t>
        </is>
      </c>
      <c r="I800" s="2" t="inlineStr">
        <is>
          <t>2026-09-20T01:43:21.108Z</t>
        </is>
      </c>
    </row>
    <row r="801">
      <c r="A801" s="2" t="inlineStr">
        <is>
          <t>20609948044</t>
        </is>
      </c>
      <c r="B801" s="2" t="inlineStr">
        <is>
          <t>ORGANO_ADMINISTRACION</t>
        </is>
      </c>
      <c r="C801" s="2" t="inlineStr">
        <is>
          <t>2514249</t>
        </is>
      </c>
      <c r="D801" s="2" t="inlineStr">
        <is>
          <t>02525876</t>
        </is>
      </c>
      <c r="E801" s="2" t="inlineStr">
        <is>
          <t>CCUNO LUQUE ANGEL</t>
        </is>
      </c>
      <c r="F801" s="2" t="inlineStr">
        <is>
          <t>CONSEJO DE ADMINISTRACION</t>
        </is>
      </c>
      <c r="G801" s="2" t="inlineStr">
        <is>
          <t>Otros</t>
        </is>
      </c>
      <c r="H801" s="2" t="inlineStr">
        <is>
          <t>2023-03-07</t>
        </is>
      </c>
      <c r="I801" s="2" t="inlineStr">
        <is>
          <t>2026-09-20T01:43:21.108Z</t>
        </is>
      </c>
    </row>
    <row r="802">
      <c r="A802" s="2" t="inlineStr">
        <is>
          <t>20609948044</t>
        </is>
      </c>
      <c r="B802" s="2" t="inlineStr">
        <is>
          <t>ORGANO_ADMINISTRACION</t>
        </is>
      </c>
      <c r="C802" s="2" t="inlineStr">
        <is>
          <t>2514250</t>
        </is>
      </c>
      <c r="D802" s="2" t="inlineStr">
        <is>
          <t>42141674</t>
        </is>
      </c>
      <c r="E802" s="2" t="inlineStr">
        <is>
          <t>HUANCA NUÑEZ CLEMENCIA</t>
        </is>
      </c>
      <c r="F802" s="2" t="inlineStr">
        <is>
          <t>CONSEJO DE ADMINISTRACION</t>
        </is>
      </c>
      <c r="G802" s="2" t="inlineStr">
        <is>
          <t>Vocal</t>
        </is>
      </c>
      <c r="H802" s="2" t="inlineStr">
        <is>
          <t>2022-05-23</t>
        </is>
      </c>
      <c r="I802" s="2" t="inlineStr">
        <is>
          <t>2026-09-20T01:43:21.108Z</t>
        </is>
      </c>
    </row>
    <row r="803">
      <c r="A803" s="2" t="inlineStr">
        <is>
          <t>20609948044</t>
        </is>
      </c>
      <c r="B803" s="2" t="inlineStr">
        <is>
          <t>ORGANO_ADMINISTRACION</t>
        </is>
      </c>
      <c r="C803" s="2" t="inlineStr">
        <is>
          <t>2514251</t>
        </is>
      </c>
      <c r="D803" s="2" t="inlineStr">
        <is>
          <t>02523634</t>
        </is>
      </c>
      <c r="E803" s="2" t="inlineStr">
        <is>
          <t>MAMANI MAYTA SERAFIN</t>
        </is>
      </c>
      <c r="F803" s="2" t="inlineStr">
        <is>
          <t>CONSEJO DE ADMINISTRACION</t>
        </is>
      </c>
      <c r="G803" s="2" t="inlineStr">
        <is>
          <t>Vice Presidente</t>
        </is>
      </c>
      <c r="H803" s="2" t="inlineStr">
        <is>
          <t>2022-05-23</t>
        </is>
      </c>
      <c r="I803" s="2" t="inlineStr">
        <is>
          <t>2026-09-20T01:43:21.108Z</t>
        </is>
      </c>
    </row>
    <row r="804">
      <c r="A804" s="2" t="inlineStr">
        <is>
          <t>20609948044</t>
        </is>
      </c>
      <c r="B804" s="2" t="inlineStr">
        <is>
          <t>ORGANO_ADMINISTRACION</t>
        </is>
      </c>
      <c r="C804" s="2" t="inlineStr">
        <is>
          <t>2514252</t>
        </is>
      </c>
      <c r="D804" s="2" t="inlineStr">
        <is>
          <t>40631668</t>
        </is>
      </c>
      <c r="E804" s="2" t="inlineStr">
        <is>
          <t>SANCA QUISPE ROLANDO</t>
        </is>
      </c>
      <c r="F804" s="2" t="inlineStr">
        <is>
          <t>CONSEJO DE ADMINISTRACION</t>
        </is>
      </c>
      <c r="G804" s="2" t="inlineStr">
        <is>
          <t>Presidente</t>
        </is>
      </c>
      <c r="H804" s="2" t="inlineStr">
        <is>
          <t>2022-05-23</t>
        </is>
      </c>
      <c r="I804" s="2" t="inlineStr">
        <is>
          <t>2026-09-20T01:43:21.108Z</t>
        </is>
      </c>
    </row>
    <row r="805">
      <c r="A805" s="2" t="inlineStr">
        <is>
          <t>20609948044</t>
        </is>
      </c>
      <c r="B805" s="2" t="inlineStr">
        <is>
          <t>REPRESENTANTE</t>
        </is>
      </c>
      <c r="C805" s="2" t="inlineStr">
        <is>
          <t>2826782</t>
        </is>
      </c>
      <c r="D805" s="2" t="inlineStr">
        <is>
          <t>02525876</t>
        </is>
      </c>
      <c r="E805" s="2" t="inlineStr">
        <is>
          <t>CCUNO LUQUE ANGEL</t>
        </is>
      </c>
      <c r="F805" s="2" t="n"/>
      <c r="G805" s="2" t="n"/>
      <c r="H805" s="2" t="inlineStr">
        <is>
          <t>2023-03-07</t>
        </is>
      </c>
      <c r="I805" s="2" t="inlineStr">
        <is>
          <t>2026-09-20T01:43:21.108Z</t>
        </is>
      </c>
    </row>
    <row r="806">
      <c r="A806" s="2" t="inlineStr">
        <is>
          <t>20611254068</t>
        </is>
      </c>
      <c r="B806" s="2" t="inlineStr">
        <is>
          <t>ORGANO_ADMINISTRACION</t>
        </is>
      </c>
      <c r="C806" s="2" t="inlineStr">
        <is>
          <t>2896219</t>
        </is>
      </c>
      <c r="D806" s="2" t="inlineStr">
        <is>
          <t>75203757</t>
        </is>
      </c>
      <c r="E806" s="2" t="inlineStr">
        <is>
          <t>ALTAMIRANO HUACHUHUILLCA NERI</t>
        </is>
      </c>
      <c r="F806" s="2" t="inlineStr">
        <is>
          <t>CONSEJO DE ADMINISTRACION</t>
        </is>
      </c>
      <c r="G806" s="2" t="inlineStr">
        <is>
          <t>Presidente</t>
        </is>
      </c>
      <c r="H806" s="2" t="inlineStr">
        <is>
          <t>2025-05-18</t>
        </is>
      </c>
      <c r="I806" s="2" t="inlineStr">
        <is>
          <t>2026-09-20T01:43:21.108Z</t>
        </is>
      </c>
    </row>
    <row r="807">
      <c r="A807" s="2" t="inlineStr">
        <is>
          <t>20611254068</t>
        </is>
      </c>
      <c r="B807" s="2" t="inlineStr">
        <is>
          <t>ORGANO_ADMINISTRACION</t>
        </is>
      </c>
      <c r="C807" s="2" t="inlineStr">
        <is>
          <t>2896220</t>
        </is>
      </c>
      <c r="D807" s="2" t="inlineStr">
        <is>
          <t>44936786</t>
        </is>
      </c>
      <c r="E807" s="2" t="inlineStr">
        <is>
          <t>BARBOZA RUIZ  MARIBEL</t>
        </is>
      </c>
      <c r="F807" s="2" t="inlineStr">
        <is>
          <t>CONSEJO DE ADMINISTRACION</t>
        </is>
      </c>
      <c r="G807" s="2" t="inlineStr">
        <is>
          <t>Vice Presidente</t>
        </is>
      </c>
      <c r="H807" s="2" t="inlineStr">
        <is>
          <t>2025-05-18</t>
        </is>
      </c>
      <c r="I807" s="2" t="inlineStr">
        <is>
          <t>2026-09-20T01:43:21.108Z</t>
        </is>
      </c>
    </row>
    <row r="808">
      <c r="A808" s="2" t="inlineStr">
        <is>
          <t>20611254068</t>
        </is>
      </c>
      <c r="B808" s="2" t="inlineStr">
        <is>
          <t>ORGANO_ADMINISTRACION</t>
        </is>
      </c>
      <c r="C808" s="2" t="inlineStr">
        <is>
          <t>2896221</t>
        </is>
      </c>
      <c r="D808" s="2" t="inlineStr">
        <is>
          <t>72158601</t>
        </is>
      </c>
      <c r="E808" s="2" t="inlineStr">
        <is>
          <t>ROJAS MERINO ROSA BERTHA</t>
        </is>
      </c>
      <c r="F808" s="2" t="inlineStr">
        <is>
          <t>CONSEJO DE ADMINISTRACION</t>
        </is>
      </c>
      <c r="G808" s="2" t="inlineStr">
        <is>
          <t>Secretario</t>
        </is>
      </c>
      <c r="H808" s="2" t="inlineStr">
        <is>
          <t>2025-05-18</t>
        </is>
      </c>
      <c r="I808" s="2" t="inlineStr">
        <is>
          <t>2026-09-20T01:43:21.108Z</t>
        </is>
      </c>
    </row>
    <row r="809">
      <c r="A809" s="2" t="inlineStr">
        <is>
          <t>20611254068</t>
        </is>
      </c>
      <c r="B809" s="2" t="inlineStr">
        <is>
          <t>ORGANO_ADMINISTRACION</t>
        </is>
      </c>
      <c r="C809" s="2" t="inlineStr">
        <is>
          <t>2896222</t>
        </is>
      </c>
      <c r="D809" s="2" t="inlineStr">
        <is>
          <t>31180337</t>
        </is>
      </c>
      <c r="E809" s="2" t="inlineStr">
        <is>
          <t>QUISPE VARGAS  RINA</t>
        </is>
      </c>
      <c r="F809" s="2" t="inlineStr">
        <is>
          <t>CONSEJO DE ADMINISTRACION</t>
        </is>
      </c>
      <c r="G809" s="2" t="inlineStr">
        <is>
          <t>Vocal</t>
        </is>
      </c>
      <c r="H809" s="2" t="inlineStr">
        <is>
          <t>2025-05-18</t>
        </is>
      </c>
      <c r="I809" s="2" t="inlineStr">
        <is>
          <t>2026-09-20T01:43:21.108Z</t>
        </is>
      </c>
    </row>
    <row r="810">
      <c r="A810" s="2" t="inlineStr">
        <is>
          <t>20611254068</t>
        </is>
      </c>
      <c r="B810" s="2" t="inlineStr">
        <is>
          <t>REPRESENTANTE</t>
        </is>
      </c>
      <c r="C810" s="2" t="inlineStr">
        <is>
          <t>3176925</t>
        </is>
      </c>
      <c r="D810" s="2" t="inlineStr">
        <is>
          <t>47466764</t>
        </is>
      </c>
      <c r="E810" s="2" t="inlineStr">
        <is>
          <t>ANALY OROSCO TITO</t>
        </is>
      </c>
      <c r="F810" s="2" t="n"/>
      <c r="G810" s="2" t="n"/>
      <c r="H810" s="2" t="inlineStr">
        <is>
          <t>2023-05-30</t>
        </is>
      </c>
      <c r="I810" s="2" t="inlineStr">
        <is>
          <t>2026-09-20T01:43:21.108Z</t>
        </is>
      </c>
    </row>
    <row r="811">
      <c r="A811" s="2" t="inlineStr">
        <is>
          <t>20611935243</t>
        </is>
      </c>
      <c r="B811" s="2" t="inlineStr">
        <is>
          <t>ORGANO_ADMINISTRACION</t>
        </is>
      </c>
      <c r="C811" s="2" t="inlineStr">
        <is>
          <t>2788872</t>
        </is>
      </c>
      <c r="D811" s="2" t="inlineStr">
        <is>
          <t>40959969</t>
        </is>
      </c>
      <c r="E811" s="2" t="inlineStr">
        <is>
          <t>CASO YUPANQUI HUGO RAUL</t>
        </is>
      </c>
      <c r="F811" s="2" t="inlineStr">
        <is>
          <t>CONSEJO DE ADMINISTRACION</t>
        </is>
      </c>
      <c r="G811" s="2" t="inlineStr">
        <is>
          <t>Presidente</t>
        </is>
      </c>
      <c r="H811" s="2" t="inlineStr">
        <is>
          <t>2025-04-03</t>
        </is>
      </c>
      <c r="I811" s="2" t="inlineStr">
        <is>
          <t>2026-09-20T01:43:21.108Z</t>
        </is>
      </c>
    </row>
    <row r="812">
      <c r="A812" s="2" t="inlineStr">
        <is>
          <t>20611935243</t>
        </is>
      </c>
      <c r="B812" s="2" t="inlineStr">
        <is>
          <t>ORGANO_ADMINISTRACION</t>
        </is>
      </c>
      <c r="C812" s="2" t="inlineStr">
        <is>
          <t>2788873</t>
        </is>
      </c>
      <c r="D812" s="2" t="inlineStr">
        <is>
          <t>48528850</t>
        </is>
      </c>
      <c r="E812" s="2" t="inlineStr">
        <is>
          <t>SIMON GUERRA ELIAS</t>
        </is>
      </c>
      <c r="F812" s="2" t="inlineStr">
        <is>
          <t>CONSEJO DE ADMINISTRACION</t>
        </is>
      </c>
      <c r="G812" s="2" t="inlineStr">
        <is>
          <t>Vice Presidente</t>
        </is>
      </c>
      <c r="H812" s="2" t="inlineStr">
        <is>
          <t>2025-04-03</t>
        </is>
      </c>
      <c r="I812" s="2" t="inlineStr">
        <is>
          <t>2026-09-20T01:43:21.108Z</t>
        </is>
      </c>
    </row>
    <row r="813">
      <c r="A813" s="2" t="inlineStr">
        <is>
          <t>20611935243</t>
        </is>
      </c>
      <c r="B813" s="2" t="inlineStr">
        <is>
          <t>ORGANO_ADMINISTRACION</t>
        </is>
      </c>
      <c r="C813" s="2" t="inlineStr">
        <is>
          <t>2788874</t>
        </is>
      </c>
      <c r="D813" s="2" t="inlineStr">
        <is>
          <t>33642392</t>
        </is>
      </c>
      <c r="E813" s="2" t="inlineStr">
        <is>
          <t>TORRES CARRASCO MARCELINO</t>
        </is>
      </c>
      <c r="F813" s="2" t="inlineStr">
        <is>
          <t>CONSEJO DE ADMINISTRACION</t>
        </is>
      </c>
      <c r="G813" s="2" t="inlineStr">
        <is>
          <t>Secretario</t>
        </is>
      </c>
      <c r="H813" s="2" t="inlineStr">
        <is>
          <t>2025-04-03</t>
        </is>
      </c>
      <c r="I813" s="2" t="inlineStr">
        <is>
          <t>2026-09-20T01:43:21.108Z</t>
        </is>
      </c>
    </row>
    <row r="814">
      <c r="A814" s="2" t="inlineStr">
        <is>
          <t>20611935243</t>
        </is>
      </c>
      <c r="B814" s="2" t="inlineStr">
        <is>
          <t>ORGANO_ADMINISTRACION</t>
        </is>
      </c>
      <c r="C814" s="2" t="inlineStr">
        <is>
          <t>2788875</t>
        </is>
      </c>
      <c r="D814" s="2" t="inlineStr">
        <is>
          <t>45567191</t>
        </is>
      </c>
      <c r="E814" s="2" t="inlineStr">
        <is>
          <t>RETIS ESPIRITU MIGUEL ANGEL</t>
        </is>
      </c>
      <c r="F814" s="2" t="inlineStr">
        <is>
          <t>CONSEJO DE ADMINISTRACION</t>
        </is>
      </c>
      <c r="G814" s="2" t="inlineStr">
        <is>
          <t>Vocal</t>
        </is>
      </c>
      <c r="H814" s="2" t="inlineStr">
        <is>
          <t>2025-04-03</t>
        </is>
      </c>
      <c r="I814" s="2" t="inlineStr">
        <is>
          <t>2026-09-20T01:43:21.108Z</t>
        </is>
      </c>
    </row>
    <row r="815">
      <c r="A815" s="2" t="inlineStr">
        <is>
          <t>20611935243</t>
        </is>
      </c>
      <c r="B815" s="2" t="inlineStr">
        <is>
          <t>ORGANO_ADMINISTRACION</t>
        </is>
      </c>
      <c r="C815" s="2" t="inlineStr">
        <is>
          <t>2788876</t>
        </is>
      </c>
      <c r="D815" s="2" t="inlineStr">
        <is>
          <t>45799728</t>
        </is>
      </c>
      <c r="E815" s="2" t="inlineStr">
        <is>
          <t>LOPEZ VILLANUEVA OLGA LUCI</t>
        </is>
      </c>
      <c r="F815" s="2" t="inlineStr">
        <is>
          <t>CONSEJO DE ADMINISTRACION</t>
        </is>
      </c>
      <c r="G815" s="2" t="inlineStr">
        <is>
          <t>Otros</t>
        </is>
      </c>
      <c r="H815" s="2" t="inlineStr">
        <is>
          <t>2025-04-03</t>
        </is>
      </c>
      <c r="I815" s="2" t="inlineStr">
        <is>
          <t>2026-09-20T01:43:21.108Z</t>
        </is>
      </c>
    </row>
    <row r="816">
      <c r="A816" s="2" t="inlineStr">
        <is>
          <t>20611935243</t>
        </is>
      </c>
      <c r="B816" s="2" t="inlineStr">
        <is>
          <t>REPRESENTANTE</t>
        </is>
      </c>
      <c r="C816" s="2" t="inlineStr">
        <is>
          <t>3077710</t>
        </is>
      </c>
      <c r="D816" s="2" t="inlineStr">
        <is>
          <t>72866272</t>
        </is>
      </c>
      <c r="E816" s="2" t="inlineStr">
        <is>
          <t>LLAMUCO MANRIQUE DEYSI</t>
        </is>
      </c>
      <c r="F816" s="2" t="n"/>
      <c r="G816" s="2" t="n"/>
      <c r="H816" s="2" t="inlineStr">
        <is>
          <t>2025-04-03</t>
        </is>
      </c>
      <c r="I816" s="2" t="inlineStr">
        <is>
          <t>2026-09-20T01:43:21.108Z</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L156"/>
  <sheetViews>
    <sheetView workbookViewId="0">
      <pane ySplit="1" topLeftCell="A158" activePane="bottomLeft" state="frozen"/>
      <selection pane="bottomLeft" activeCell="A1" sqref="A1"/>
    </sheetView>
  </sheetViews>
  <sheetFormatPr baseColWidth="10" defaultColWidth="11" defaultRowHeight="14.4"/>
  <cols>
    <col width="20.33203125" customWidth="1" min="1" max="1"/>
    <col width="59.21875" customWidth="1" min="2" max="2"/>
    <col width="29.6640625" customWidth="1" min="3" max="3"/>
    <col width="20.33203125" customWidth="1" min="4" max="9"/>
    <col width="40.77734375" customWidth="1" min="10" max="10"/>
    <col width="20.33203125" customWidth="1" min="11" max="12"/>
  </cols>
  <sheetData>
    <row r="1" ht="15" customHeight="1">
      <c r="A1" s="10" t="inlineStr">
        <is>
          <t>ruc</t>
        </is>
      </c>
      <c r="B1" s="10" t="inlineStr">
        <is>
          <t>razon_social</t>
        </is>
      </c>
      <c r="C1" s="10" t="inlineStr">
        <is>
          <t>tipo_empresa</t>
        </is>
      </c>
      <c r="D1" s="10" t="inlineStr">
        <is>
          <t>estado_sunat</t>
        </is>
      </c>
      <c r="E1" s="10" t="inlineStr">
        <is>
          <t>condicion_sunat</t>
        </is>
      </c>
      <c r="F1" s="10" t="inlineStr">
        <is>
          <t>departamento</t>
        </is>
      </c>
      <c r="G1" s="10" t="inlineStr">
        <is>
          <t>provincia</t>
        </is>
      </c>
      <c r="H1" s="10" t="inlineStr">
        <is>
          <t>distrito</t>
        </is>
      </c>
      <c r="I1" s="10" t="inlineStr">
        <is>
          <t>telefono</t>
        </is>
      </c>
      <c r="J1" s="10" t="inlineStr">
        <is>
          <t>email</t>
        </is>
      </c>
      <c r="K1" s="10" t="inlineStr">
        <is>
          <t>codigo_registro</t>
        </is>
      </c>
      <c r="L1" s="10" t="inlineStr">
        <is>
          <t>fecha_consulta</t>
        </is>
      </c>
    </row>
    <row r="2">
      <c r="A2" s="2" t="inlineStr">
        <is>
          <t>20118578415</t>
        </is>
      </c>
      <c r="B2" s="2" t="inlineStr">
        <is>
          <t>CENT.DE COOP.AGR. CAF.VALLES SANDIA LTDA</t>
        </is>
      </c>
      <c r="C2" s="2" t="inlineStr">
        <is>
          <t>COOPERATIVAS, SAIS, CAPS</t>
        </is>
      </c>
      <c r="D2" s="2" t="inlineStr">
        <is>
          <t>ACTIVO</t>
        </is>
      </c>
      <c r="E2" s="2" t="inlineStr">
        <is>
          <t>HABIDO</t>
        </is>
      </c>
      <c r="F2" s="2" t="inlineStr">
        <is>
          <t>PUNO</t>
        </is>
      </c>
      <c r="G2" s="2" t="inlineStr">
        <is>
          <t>SANDIA</t>
        </is>
      </c>
      <c r="H2" s="2" t="inlineStr">
        <is>
          <t>SAN JUAN DEL ORO</t>
        </is>
      </c>
      <c r="I2" s="2" t="inlineStr">
        <is>
          <t>980727378</t>
        </is>
      </c>
      <c r="J2" s="2" t="inlineStr">
        <is>
          <t>contabilidad@cecovasa.com</t>
        </is>
      </c>
      <c r="K2" s="2" t="inlineStr">
        <is>
          <t>S0921917</t>
        </is>
      </c>
      <c r="L2" s="2" t="inlineStr">
        <is>
          <t>2026-09-20T01:43:21.108Z</t>
        </is>
      </c>
    </row>
    <row r="3">
      <c r="A3" s="2" t="inlineStr">
        <is>
          <t>20118588135</t>
        </is>
      </c>
      <c r="B3" s="2" t="inlineStr">
        <is>
          <t>CENTRAL DE COOPERATIVAS DE SERVICIOS ESPECIALES ALPAQUERAS DE PUNO LTDA. - CECOALP</t>
        </is>
      </c>
      <c r="C3" s="2" t="inlineStr">
        <is>
          <t>COOPERATIVAS, SAIS, CAPS</t>
        </is>
      </c>
      <c r="D3" s="2" t="inlineStr">
        <is>
          <t>ACTIVO</t>
        </is>
      </c>
      <c r="E3" s="2" t="inlineStr">
        <is>
          <t>HABIDO</t>
        </is>
      </c>
      <c r="F3" s="2" t="inlineStr">
        <is>
          <t>PUNO</t>
        </is>
      </c>
      <c r="G3" s="2" t="inlineStr">
        <is>
          <t>SAN ROMAN</t>
        </is>
      </c>
      <c r="H3" s="2" t="inlineStr">
        <is>
          <t>JULIACA</t>
        </is>
      </c>
      <c r="I3" s="2" t="inlineStr">
        <is>
          <t>051328851</t>
        </is>
      </c>
      <c r="J3" s="2" t="inlineStr">
        <is>
          <t>nilvaflors@gmail.com</t>
        </is>
      </c>
      <c r="K3" s="2" t="inlineStr">
        <is>
          <t>S0148048</t>
        </is>
      </c>
      <c r="L3" s="2" t="inlineStr">
        <is>
          <t>2026-09-20T01:43:21.108Z</t>
        </is>
      </c>
    </row>
    <row r="4">
      <c r="A4" s="2" t="inlineStr">
        <is>
          <t>20119208026</t>
        </is>
      </c>
      <c r="B4" s="2" t="inlineStr">
        <is>
          <t>FONGAL TACNA</t>
        </is>
      </c>
      <c r="C4" s="2" t="inlineStr">
        <is>
          <t>ASOCIACION</t>
        </is>
      </c>
      <c r="D4" s="2" t="inlineStr">
        <is>
          <t>ACTIVO</t>
        </is>
      </c>
      <c r="E4" s="2" t="inlineStr">
        <is>
          <t>HABIDO</t>
        </is>
      </c>
      <c r="F4" s="2" t="inlineStr">
        <is>
          <t>TACNA</t>
        </is>
      </c>
      <c r="G4" s="2" t="inlineStr">
        <is>
          <t>TACNA</t>
        </is>
      </c>
      <c r="H4" s="2" t="inlineStr">
        <is>
          <t>CRL. GREG. ALBARRACIN LANCHIP</t>
        </is>
      </c>
      <c r="I4" s="2" t="inlineStr">
        <is>
          <t>052-401722</t>
        </is>
      </c>
      <c r="J4" s="2" t="inlineStr">
        <is>
          <t>john_sarmiento_4321@hotmail.es</t>
        </is>
      </c>
      <c r="K4" s="2" t="inlineStr">
        <is>
          <t>B0048031</t>
        </is>
      </c>
      <c r="L4" s="2" t="inlineStr">
        <is>
          <t>2026-09-20T01:43:21.108Z</t>
        </is>
      </c>
    </row>
    <row r="5">
      <c r="A5" s="2" t="inlineStr">
        <is>
          <t>20129156083</t>
        </is>
      </c>
      <c r="B5" s="2" t="inlineStr">
        <is>
          <t>COOP AGRARIA CAFET VALLE RIO APURIMAC</t>
        </is>
      </c>
      <c r="C5" s="2" t="inlineStr">
        <is>
          <t>COOPERATIVAS, SAIS, CAPS</t>
        </is>
      </c>
      <c r="D5" s="2" t="inlineStr">
        <is>
          <t>ACTIVO</t>
        </is>
      </c>
      <c r="E5" s="2" t="inlineStr">
        <is>
          <t>HABIDO</t>
        </is>
      </c>
      <c r="F5" s="2" t="inlineStr">
        <is>
          <t>AYACUCHO</t>
        </is>
      </c>
      <c r="G5" s="2" t="inlineStr">
        <is>
          <t>LA MAR</t>
        </is>
      </c>
      <c r="H5" s="2" t="inlineStr">
        <is>
          <t>AYNA</t>
        </is>
      </c>
      <c r="I5" s="2" t="inlineStr">
        <is>
          <t>066-325179</t>
        </is>
      </c>
      <c r="J5" s="2" t="inlineStr">
        <is>
          <t>cacvra@yahoo.es</t>
        </is>
      </c>
      <c r="K5" s="2" t="inlineStr">
        <is>
          <t>S0128686</t>
        </is>
      </c>
      <c r="L5" s="2" t="inlineStr">
        <is>
          <t>2026-09-20T01:43:21.108Z</t>
        </is>
      </c>
    </row>
    <row r="6">
      <c r="A6" s="2" t="inlineStr">
        <is>
          <t>20129529530</t>
        </is>
      </c>
      <c r="B6" s="2" t="inlineStr">
        <is>
          <t>COOP AGRARIA CAFETALERA SATIPO LTDA</t>
        </is>
      </c>
      <c r="C6" s="2" t="inlineStr">
        <is>
          <t>COOPERATIVAS, SAIS, CAPS</t>
        </is>
      </c>
      <c r="D6" s="2" t="inlineStr">
        <is>
          <t>ACTIVO</t>
        </is>
      </c>
      <c r="E6" s="2" t="inlineStr">
        <is>
          <t>HABIDO</t>
        </is>
      </c>
      <c r="F6" s="2" t="inlineStr">
        <is>
          <t>JUNIN</t>
        </is>
      </c>
      <c r="G6" s="2" t="inlineStr">
        <is>
          <t>SATIPO</t>
        </is>
      </c>
      <c r="H6" s="2" t="inlineStr">
        <is>
          <t>SATIPO</t>
        </is>
      </c>
      <c r="I6" s="2" t="inlineStr">
        <is>
          <t>545030</t>
        </is>
      </c>
      <c r="J6" s="2" t="inlineStr">
        <is>
          <t>edisondario@hotmail.com</t>
        </is>
      </c>
      <c r="K6" s="2" t="inlineStr">
        <is>
          <t>S0836027</t>
        </is>
      </c>
      <c r="L6" s="2" t="inlineStr">
        <is>
          <t>2026-09-20T01:43:21.108Z</t>
        </is>
      </c>
    </row>
    <row r="7">
      <c r="A7" s="2" t="inlineStr">
        <is>
          <t>20129830426</t>
        </is>
      </c>
      <c r="B7" s="2" t="inlineStr">
        <is>
          <t>COOPERATIVA COMUNAL HUAYLLAY LTDA 16</t>
        </is>
      </c>
      <c r="C7" s="2" t="inlineStr">
        <is>
          <t>COOPERATIVAS, SAIS, CAPS</t>
        </is>
      </c>
      <c r="D7" s="2" t="inlineStr">
        <is>
          <t>ACTIVO</t>
        </is>
      </c>
      <c r="E7" s="2" t="inlineStr">
        <is>
          <t>HABIDO</t>
        </is>
      </c>
      <c r="F7" s="2" t="inlineStr">
        <is>
          <t>PASCO</t>
        </is>
      </c>
      <c r="G7" s="2" t="inlineStr">
        <is>
          <t>PASCO</t>
        </is>
      </c>
      <c r="H7" s="2" t="inlineStr">
        <is>
          <t>HUAYLLAY</t>
        </is>
      </c>
      <c r="I7" s="2" t="n"/>
      <c r="J7" s="2" t="n"/>
      <c r="K7" s="2" t="inlineStr">
        <is>
          <t>S1069969</t>
        </is>
      </c>
      <c r="L7" s="2" t="inlineStr">
        <is>
          <t>2026-09-20T01:43:21.108Z</t>
        </is>
      </c>
    </row>
    <row r="8">
      <c r="A8" s="2" t="inlineStr">
        <is>
          <t>20131453427</t>
        </is>
      </c>
      <c r="B8" s="2" t="inlineStr">
        <is>
          <t>COOPERATIVA COMUNAL SAN PEDRO DE RACCO</t>
        </is>
      </c>
      <c r="C8" s="2" t="inlineStr">
        <is>
          <t>COOPERATIVAS, SAIS, CAPS</t>
        </is>
      </c>
      <c r="D8" s="2" t="inlineStr">
        <is>
          <t>ACTIVO</t>
        </is>
      </c>
      <c r="E8" s="2" t="inlineStr">
        <is>
          <t>HABIDO</t>
        </is>
      </c>
      <c r="F8" s="2" t="inlineStr">
        <is>
          <t>PASCO</t>
        </is>
      </c>
      <c r="G8" s="2" t="inlineStr">
        <is>
          <t>PASCO</t>
        </is>
      </c>
      <c r="H8" s="2" t="inlineStr">
        <is>
          <t>SIMON BOLIVAR</t>
        </is>
      </c>
      <c r="I8" s="2" t="n"/>
      <c r="J8" s="2" t="n"/>
      <c r="K8" s="2" t="inlineStr">
        <is>
          <t>S2342817</t>
        </is>
      </c>
      <c r="L8" s="2" t="inlineStr">
        <is>
          <t>2026-09-20T01:43:21.108Z</t>
        </is>
      </c>
    </row>
    <row r="9">
      <c r="A9" s="2" t="inlineStr">
        <is>
          <t>20132489824</t>
        </is>
      </c>
      <c r="B9" s="2" t="inlineStr">
        <is>
          <t>COOPERATIVA AGRARIA CAFETALERA CHANCAMAYO LTDA. N° 008-B-VII</t>
        </is>
      </c>
      <c r="C9" s="2" t="inlineStr">
        <is>
          <t>COOPERATIVAS, SAIS, CAPS</t>
        </is>
      </c>
      <c r="D9" s="2" t="inlineStr">
        <is>
          <t>ACTIVO</t>
        </is>
      </c>
      <c r="E9" s="2" t="inlineStr">
        <is>
          <t>HABIDO</t>
        </is>
      </c>
      <c r="F9" s="2" t="inlineStr">
        <is>
          <t>CUSCO</t>
        </is>
      </c>
      <c r="G9" s="2" t="inlineStr">
        <is>
          <t>LA CONVENCION</t>
        </is>
      </c>
      <c r="H9" s="2" t="inlineStr">
        <is>
          <t>SANTA ANA</t>
        </is>
      </c>
      <c r="I9" s="2" t="n"/>
      <c r="J9" s="2" t="n"/>
      <c r="K9" s="2" t="inlineStr">
        <is>
          <t>S0438053</t>
        </is>
      </c>
      <c r="L9" s="2" t="inlineStr">
        <is>
          <t>2026-09-20T01:43:21.108Z</t>
        </is>
      </c>
    </row>
    <row r="10">
      <c r="A10" s="2" t="inlineStr">
        <is>
          <t>20132505455</t>
        </is>
      </c>
      <c r="B10" s="2" t="inlineStr">
        <is>
          <t>COOPERATIVA AGRARIA CAFETALERA AGUILAYOC  LTDA. 084</t>
        </is>
      </c>
      <c r="C10" s="2" t="inlineStr">
        <is>
          <t>COOPERATIVAS, SAIS, CAPS</t>
        </is>
      </c>
      <c r="D10" s="2" t="inlineStr">
        <is>
          <t>ACTIVO</t>
        </is>
      </c>
      <c r="E10" s="2" t="inlineStr">
        <is>
          <t>HABIDO</t>
        </is>
      </c>
      <c r="F10" s="2" t="inlineStr">
        <is>
          <t>CUSCO</t>
        </is>
      </c>
      <c r="G10" s="2" t="inlineStr">
        <is>
          <t>LA CONVENCION</t>
        </is>
      </c>
      <c r="H10" s="2" t="inlineStr">
        <is>
          <t>SANTA ANA</t>
        </is>
      </c>
      <c r="I10" s="2" t="inlineStr">
        <is>
          <t>084282566</t>
        </is>
      </c>
      <c r="J10" s="2" t="inlineStr">
        <is>
          <t>cacaguilayoc@gmail.com</t>
        </is>
      </c>
      <c r="K10" s="2" t="inlineStr">
        <is>
          <t>S1293176</t>
        </is>
      </c>
      <c r="L10" s="2" t="inlineStr">
        <is>
          <t>2026-09-20T01:43:21.108Z</t>
        </is>
      </c>
    </row>
    <row r="11">
      <c r="A11" s="2" t="inlineStr">
        <is>
          <t>20132509795</t>
        </is>
      </c>
      <c r="B11" s="2" t="inlineStr">
        <is>
          <t>COOPERATIVA AGRARIA CAFETALERA JOSE OLAYA LTDA  N° 252</t>
        </is>
      </c>
      <c r="C11" s="2" t="inlineStr">
        <is>
          <t>COOPERATIVAS, SAIS, CAPS</t>
        </is>
      </c>
      <c r="D11" s="2" t="inlineStr">
        <is>
          <t>ACTIVO</t>
        </is>
      </c>
      <c r="E11" s="2" t="inlineStr">
        <is>
          <t>HABIDO</t>
        </is>
      </c>
      <c r="F11" s="2" t="inlineStr">
        <is>
          <t>CUSCO</t>
        </is>
      </c>
      <c r="G11" s="2" t="inlineStr">
        <is>
          <t>LA CONVENCION</t>
        </is>
      </c>
      <c r="H11" s="2" t="inlineStr">
        <is>
          <t>SANTA ANA</t>
        </is>
      </c>
      <c r="I11" s="2" t="inlineStr">
        <is>
          <t>282638</t>
        </is>
      </c>
      <c r="J11" s="2" t="inlineStr">
        <is>
          <t>252cacjoseolaya@gmail.com</t>
        </is>
      </c>
      <c r="K11" s="2" t="inlineStr">
        <is>
          <t>S0882298</t>
        </is>
      </c>
      <c r="L11" s="2" t="inlineStr">
        <is>
          <t>2026-09-20T01:43:21.108Z</t>
        </is>
      </c>
    </row>
    <row r="12">
      <c r="A12" s="2" t="inlineStr">
        <is>
          <t>20132509876</t>
        </is>
      </c>
      <c r="B12" s="2" t="inlineStr">
        <is>
          <t>COOPERATIVA AGRARIA CAFETALERA MARANURA LTDA. 129</t>
        </is>
      </c>
      <c r="C12" s="2" t="inlineStr">
        <is>
          <t>COOPERATIVAS, SAIS, CAPS</t>
        </is>
      </c>
      <c r="D12" s="2" t="inlineStr">
        <is>
          <t>ACTIVO</t>
        </is>
      </c>
      <c r="E12" s="2" t="inlineStr">
        <is>
          <t>HABIDO</t>
        </is>
      </c>
      <c r="F12" s="2" t="inlineStr">
        <is>
          <t>CUSCO</t>
        </is>
      </c>
      <c r="G12" s="2" t="inlineStr">
        <is>
          <t>LA CONVENCION</t>
        </is>
      </c>
      <c r="H12" s="2" t="inlineStr">
        <is>
          <t>MARANURA</t>
        </is>
      </c>
      <c r="I12" s="2" t="inlineStr">
        <is>
          <t>984403611</t>
        </is>
      </c>
      <c r="J12" s="2" t="inlineStr">
        <is>
          <t>CACMARANURA@HOTMAIL.COM</t>
        </is>
      </c>
      <c r="K12" s="2" t="inlineStr">
        <is>
          <t>S1112758</t>
        </is>
      </c>
      <c r="L12" s="2" t="inlineStr">
        <is>
          <t>2026-09-20T01:43:21.108Z</t>
        </is>
      </c>
    </row>
    <row r="13">
      <c r="A13" s="2" t="inlineStr">
        <is>
          <t>20132517119</t>
        </is>
      </c>
      <c r="B13" s="2" t="inlineStr">
        <is>
          <t>COOPERATIVA AGRARIA CAFETALERA MATEO PUMACAHUA LTDA N° 185</t>
        </is>
      </c>
      <c r="C13" s="2" t="inlineStr">
        <is>
          <t>COOPERATIVAS, SAIS, CAPS</t>
        </is>
      </c>
      <c r="D13" s="2" t="inlineStr">
        <is>
          <t>ACTIVO</t>
        </is>
      </c>
      <c r="E13" s="2" t="inlineStr">
        <is>
          <t>HABIDO</t>
        </is>
      </c>
      <c r="F13" s="2" t="inlineStr">
        <is>
          <t>CUSCO</t>
        </is>
      </c>
      <c r="G13" s="2" t="inlineStr">
        <is>
          <t>LA CONVENCION</t>
        </is>
      </c>
      <c r="H13" s="2" t="inlineStr">
        <is>
          <t>SANTA ANA</t>
        </is>
      </c>
      <c r="I13" s="2" t="inlineStr">
        <is>
          <t>084281110</t>
        </is>
      </c>
      <c r="J13" s="2" t="inlineStr">
        <is>
          <t>CAMARALACONVENCION_@hotmail.com</t>
        </is>
      </c>
      <c r="K13" s="2" t="inlineStr">
        <is>
          <t>S1142161</t>
        </is>
      </c>
      <c r="L13" s="2" t="inlineStr">
        <is>
          <t>2026-09-20T01:43:21.108Z</t>
        </is>
      </c>
    </row>
    <row r="14">
      <c r="A14" s="2" t="inlineStr">
        <is>
          <t>20136201132</t>
        </is>
      </c>
      <c r="B14" s="2" t="inlineStr">
        <is>
          <t>COOPERATIVA AGRARIA CAFETALERA ALTO URUBAMBA LTDA N° 239</t>
        </is>
      </c>
      <c r="C14" s="2" t="inlineStr">
        <is>
          <t>COOPERATIVAS, SAIS, CAPS</t>
        </is>
      </c>
      <c r="D14" s="2" t="inlineStr">
        <is>
          <t>ACTIVO</t>
        </is>
      </c>
      <c r="E14" s="2" t="inlineStr">
        <is>
          <t>HABIDO</t>
        </is>
      </c>
      <c r="F14" s="2" t="inlineStr">
        <is>
          <t>CUSCO</t>
        </is>
      </c>
      <c r="G14" s="2" t="inlineStr">
        <is>
          <t>LA CONVENCION</t>
        </is>
      </c>
      <c r="H14" s="2" t="inlineStr">
        <is>
          <t>SANTA ANA</t>
        </is>
      </c>
      <c r="I14" s="2" t="inlineStr">
        <is>
          <t>944257022</t>
        </is>
      </c>
      <c r="J14" s="2" t="inlineStr">
        <is>
          <t>c.a.c.altourubamba@gmail.com</t>
        </is>
      </c>
      <c r="K14" s="2" t="inlineStr">
        <is>
          <t>S0143918</t>
        </is>
      </c>
      <c r="L14" s="2" t="inlineStr">
        <is>
          <t>2026-09-20T01:43:21.108Z</t>
        </is>
      </c>
    </row>
    <row r="15">
      <c r="A15" s="2" t="inlineStr">
        <is>
          <t>20136201213</t>
        </is>
      </c>
      <c r="B15" s="2" t="inlineStr">
        <is>
          <t>CENTRAL DE COOPERATIVAS AGRARIAS CAFETALERAS COCLA LTDA. N° 281</t>
        </is>
      </c>
      <c r="C15" s="2" t="inlineStr">
        <is>
          <t>COOPERATIVAS, SAIS, CAPS</t>
        </is>
      </c>
      <c r="D15" s="2" t="inlineStr">
        <is>
          <t>ACTIVO</t>
        </is>
      </c>
      <c r="E15" s="2" t="inlineStr">
        <is>
          <t>HABIDO</t>
        </is>
      </c>
      <c r="F15" s="2" t="inlineStr">
        <is>
          <t>CUSCO</t>
        </is>
      </c>
      <c r="G15" s="2" t="inlineStr">
        <is>
          <t>LA CONVENCION</t>
        </is>
      </c>
      <c r="H15" s="2" t="inlineStr">
        <is>
          <t>SANTA ANA</t>
        </is>
      </c>
      <c r="I15" s="2" t="inlineStr">
        <is>
          <t>084-281377</t>
        </is>
      </c>
      <c r="J15" s="2" t="inlineStr">
        <is>
          <t>gerencia@cocla.pe</t>
        </is>
      </c>
      <c r="K15" s="2" t="inlineStr">
        <is>
          <t>S0552459</t>
        </is>
      </c>
      <c r="L15" s="2" t="inlineStr">
        <is>
          <t>2026-09-20T01:43:21.108Z</t>
        </is>
      </c>
    </row>
    <row r="16">
      <c r="A16" s="2" t="inlineStr">
        <is>
          <t>20140181405</t>
        </is>
      </c>
      <c r="B16" s="2" t="inlineStr">
        <is>
          <t>COOPERATIVA AGRARIA CAFETALERA LA FLORIDA</t>
        </is>
      </c>
      <c r="C16" s="2" t="inlineStr">
        <is>
          <t>COOPERATIVAS, SAIS, CAPS</t>
        </is>
      </c>
      <c r="D16" s="2" t="inlineStr">
        <is>
          <t>ACTIVO</t>
        </is>
      </c>
      <c r="E16" s="2" t="inlineStr">
        <is>
          <t>HABIDO</t>
        </is>
      </c>
      <c r="F16" s="2" t="inlineStr">
        <is>
          <t>JUNIN</t>
        </is>
      </c>
      <c r="G16" s="2" t="inlineStr">
        <is>
          <t>CHANCHAMAYO</t>
        </is>
      </c>
      <c r="H16" s="2" t="inlineStr">
        <is>
          <t>PERENE</t>
        </is>
      </c>
      <c r="I16" s="2" t="inlineStr">
        <is>
          <t>064-531190</t>
        </is>
      </c>
      <c r="J16" s="2" t="inlineStr">
        <is>
          <t>admlaflorida@spide.com</t>
        </is>
      </c>
      <c r="K16" s="2" t="inlineStr">
        <is>
          <t>S0599278</t>
        </is>
      </c>
      <c r="L16" s="2" t="inlineStr">
        <is>
          <t>2026-09-20T01:43:21.108Z</t>
        </is>
      </c>
    </row>
    <row r="17">
      <c r="A17" s="2" t="inlineStr">
        <is>
          <t>20140292657</t>
        </is>
      </c>
      <c r="B17" s="2" t="inlineStr">
        <is>
          <t>COOPERATIVA AGRARIA CAFETALERA CCOCHAPAMPA LTDA.</t>
        </is>
      </c>
      <c r="C17" s="2" t="inlineStr">
        <is>
          <t>COOPERATIVAS, SAIS, CAPS</t>
        </is>
      </c>
      <c r="D17" s="2" t="inlineStr">
        <is>
          <t>ACTIVO</t>
        </is>
      </c>
      <c r="E17" s="2" t="inlineStr">
        <is>
          <t>HABIDO</t>
        </is>
      </c>
      <c r="F17" s="2" t="inlineStr">
        <is>
          <t>CUSCO</t>
        </is>
      </c>
      <c r="G17" s="2" t="inlineStr">
        <is>
          <t>LA CONVENCION</t>
        </is>
      </c>
      <c r="H17" s="2" t="inlineStr">
        <is>
          <t>SANTA ANA</t>
        </is>
      </c>
      <c r="I17" s="2" t="inlineStr">
        <is>
          <t>958301167</t>
        </is>
      </c>
      <c r="J17" s="2" t="inlineStr">
        <is>
          <t>CONTABILIDADAGREGADOSCUSCO@HOTMAIL.COM</t>
        </is>
      </c>
      <c r="K17" s="2" t="inlineStr">
        <is>
          <t>S1370809</t>
        </is>
      </c>
      <c r="L17" s="2" t="inlineStr">
        <is>
          <t>2026-09-20T01:43:21.108Z</t>
        </is>
      </c>
    </row>
    <row r="18">
      <c r="A18" s="2" t="inlineStr">
        <is>
          <t>20143692010</t>
        </is>
      </c>
      <c r="B18" s="2" t="inlineStr">
        <is>
          <t>COOPERATIVA AGRARIA EL QUINACHO LTDA. N° 078</t>
        </is>
      </c>
      <c r="C18" s="2" t="inlineStr">
        <is>
          <t>COOPERATIVAS, SAIS, CAPS</t>
        </is>
      </c>
      <c r="D18" s="2" t="inlineStr">
        <is>
          <t>ACTIVO</t>
        </is>
      </c>
      <c r="E18" s="2" t="inlineStr">
        <is>
          <t>HABIDO</t>
        </is>
      </c>
      <c r="F18" s="2" t="inlineStr">
        <is>
          <t>AYACUCHO</t>
        </is>
      </c>
      <c r="G18" s="2" t="inlineStr">
        <is>
          <t>HUANTA</t>
        </is>
      </c>
      <c r="H18" s="2" t="inlineStr">
        <is>
          <t>SIVIA</t>
        </is>
      </c>
      <c r="I18" s="2" t="inlineStr">
        <is>
          <t>980444176</t>
        </is>
      </c>
      <c r="J18" s="2" t="inlineStr">
        <is>
          <t>astogozmemarisol@gmail.com</t>
        </is>
      </c>
      <c r="K18" s="2" t="inlineStr">
        <is>
          <t>S0758757</t>
        </is>
      </c>
      <c r="L18" s="2" t="inlineStr">
        <is>
          <t>2026-09-20T01:43:21.108Z</t>
        </is>
      </c>
    </row>
    <row r="19">
      <c r="A19" s="2" t="inlineStr">
        <is>
          <t>20145484597</t>
        </is>
      </c>
      <c r="B19" s="2" t="inlineStr">
        <is>
          <t>COOPERATIVA AGRARIA CAFETALERA SAN IGNACIO LTDA.</t>
        </is>
      </c>
      <c r="C19" s="2" t="inlineStr">
        <is>
          <t>COOPERATIVAS, SAIS, CAPS</t>
        </is>
      </c>
      <c r="D19" s="2" t="inlineStr">
        <is>
          <t>ACTIVO</t>
        </is>
      </c>
      <c r="E19" s="2" t="inlineStr">
        <is>
          <t>HABIDO</t>
        </is>
      </c>
      <c r="F19" s="2" t="inlineStr">
        <is>
          <t>PUNO</t>
        </is>
      </c>
      <c r="G19" s="2" t="inlineStr">
        <is>
          <t>SANDIA</t>
        </is>
      </c>
      <c r="H19" s="2" t="inlineStr">
        <is>
          <t>SAN PEDRO DE PUTINA PUNCO</t>
        </is>
      </c>
      <c r="I19" s="2" t="inlineStr">
        <is>
          <t>951401272</t>
        </is>
      </c>
      <c r="J19" s="2" t="n"/>
      <c r="K19" s="2" t="inlineStr">
        <is>
          <t>S0369016</t>
        </is>
      </c>
      <c r="L19" s="2" t="inlineStr">
        <is>
          <t>2026-09-20T01:43:21.108Z</t>
        </is>
      </c>
    </row>
    <row r="20">
      <c r="A20" s="2" t="inlineStr">
        <is>
          <t>20170142773</t>
        </is>
      </c>
      <c r="B20" s="2" t="inlineStr">
        <is>
          <t>COOPERATIVA AGRARIA CAFETALERA BAGUA GRANDE LIMITADA</t>
        </is>
      </c>
      <c r="C20" s="2" t="inlineStr">
        <is>
          <t>COOPERATIVAS, SAIS, CAPS</t>
        </is>
      </c>
      <c r="D20" s="2" t="inlineStr">
        <is>
          <t>ACTIVO</t>
        </is>
      </c>
      <c r="E20" s="2" t="inlineStr">
        <is>
          <t>HABIDO</t>
        </is>
      </c>
      <c r="F20" s="2" t="inlineStr">
        <is>
          <t>AMAZONAS</t>
        </is>
      </c>
      <c r="G20" s="2" t="inlineStr">
        <is>
          <t>UTCUBAMBA</t>
        </is>
      </c>
      <c r="H20" s="2" t="inlineStr">
        <is>
          <t>BAGUA GRANDE</t>
        </is>
      </c>
      <c r="I20" s="2" t="n"/>
      <c r="J20" s="2" t="n"/>
      <c r="K20" s="2" t="inlineStr">
        <is>
          <t>S1645249</t>
        </is>
      </c>
      <c r="L20" s="2" t="inlineStr">
        <is>
          <t>2026-09-20T01:43:21.108Z</t>
        </is>
      </c>
    </row>
    <row r="21">
      <c r="A21" s="2" t="inlineStr">
        <is>
          <t>20175089111</t>
        </is>
      </c>
      <c r="B21" s="2" t="inlineStr">
        <is>
          <t>COOP. AG. SOCIEDAD AGRICOLA DE INTERES SOCIAL JOSE CARLOS MARIATEGUI LTDA.N°16 SUNCHUBAMBA Y ANEXOS</t>
        </is>
      </c>
      <c r="C21" s="2" t="inlineStr">
        <is>
          <t>COOPERATIVAS, SAIS, CAPS</t>
        </is>
      </c>
      <c r="D21" s="2" t="inlineStr">
        <is>
          <t>ACTIVO</t>
        </is>
      </c>
      <c r="E21" s="2" t="inlineStr">
        <is>
          <t>HABIDO</t>
        </is>
      </c>
      <c r="F21" s="2" t="inlineStr">
        <is>
          <t>CAJAMARCA</t>
        </is>
      </c>
      <c r="G21" s="2" t="inlineStr">
        <is>
          <t>CAJAMARCA</t>
        </is>
      </c>
      <c r="H21" s="2" t="inlineStr">
        <is>
          <t>COSPAN</t>
        </is>
      </c>
      <c r="I21" s="2" t="inlineStr">
        <is>
          <t>076607101</t>
        </is>
      </c>
      <c r="J21" s="2" t="inlineStr">
        <is>
          <t>JCMRODRIGUEZ@GMAIL.COM</t>
        </is>
      </c>
      <c r="K21" s="2" t="inlineStr">
        <is>
          <t>S0170876</t>
        </is>
      </c>
      <c r="L21" s="2" t="inlineStr">
        <is>
          <t>2026-09-20T01:43:21.108Z</t>
        </is>
      </c>
    </row>
    <row r="22">
      <c r="A22" s="2" t="inlineStr">
        <is>
          <t>20323699365</t>
        </is>
      </c>
      <c r="B22" s="2" t="inlineStr">
        <is>
          <t>INVERSIONES PERUALP S.A.</t>
        </is>
      </c>
      <c r="C22" s="2" t="inlineStr">
        <is>
          <t>SOCIEDAD ANONIMA</t>
        </is>
      </c>
      <c r="D22" s="2" t="inlineStr">
        <is>
          <t>ACTIVO</t>
        </is>
      </c>
      <c r="E22" s="2" t="inlineStr">
        <is>
          <t>HABIDO</t>
        </is>
      </c>
      <c r="F22" s="2" t="inlineStr">
        <is>
          <t>PASCO</t>
        </is>
      </c>
      <c r="G22" s="2" t="inlineStr">
        <is>
          <t>OXAPAMPA</t>
        </is>
      </c>
      <c r="H22" s="2" t="inlineStr">
        <is>
          <t>CHONTABAMBA</t>
        </is>
      </c>
      <c r="I22" s="2" t="inlineStr">
        <is>
          <t>063462465</t>
        </is>
      </c>
      <c r="J22" s="2" t="inlineStr">
        <is>
          <t>jduarte@floralpperu.com</t>
        </is>
      </c>
      <c r="K22" s="2" t="inlineStr">
        <is>
          <t>B0014648</t>
        </is>
      </c>
      <c r="L22" s="2" t="inlineStr">
        <is>
          <t>2026-09-20T01:43:21.108Z</t>
        </is>
      </c>
    </row>
    <row r="23">
      <c r="A23" s="2" t="inlineStr">
        <is>
          <t>20326767400</t>
        </is>
      </c>
      <c r="B23" s="2" t="inlineStr">
        <is>
          <t>ASOC.C.DE ACOPIO D.LECHE SR.D.L.MILAGROS</t>
        </is>
      </c>
      <c r="C23" s="2" t="inlineStr">
        <is>
          <t>ASOCIACION</t>
        </is>
      </c>
      <c r="D23" s="2" t="inlineStr">
        <is>
          <t>ACTIVO</t>
        </is>
      </c>
      <c r="E23" s="2" t="inlineStr">
        <is>
          <t>HABIDO</t>
        </is>
      </c>
      <c r="F23" s="2" t="inlineStr">
        <is>
          <t>AREQUIPA</t>
        </is>
      </c>
      <c r="G23" s="2" t="inlineStr">
        <is>
          <t>CAYLLOMA</t>
        </is>
      </c>
      <c r="H23" s="2" t="inlineStr">
        <is>
          <t>LLUTA</t>
        </is>
      </c>
      <c r="I23" s="2" t="inlineStr">
        <is>
          <t>958996698</t>
        </is>
      </c>
      <c r="J23" s="2" t="inlineStr">
        <is>
          <t>calmilagroscontabilidad@hotmail.com</t>
        </is>
      </c>
      <c r="K23" s="2" t="inlineStr">
        <is>
          <t>S2943858</t>
        </is>
      </c>
      <c r="L23" s="2" t="inlineStr">
        <is>
          <t>2026-09-20T01:43:21.108Z</t>
        </is>
      </c>
    </row>
    <row r="24">
      <c r="A24" s="2" t="inlineStr">
        <is>
          <t>20352417018</t>
        </is>
      </c>
      <c r="B24" s="2" t="inlineStr">
        <is>
          <t>COOPERATIVA AGRARIA DE CACAOTEROS TECNIFICADOS DE PADRE ABAD</t>
        </is>
      </c>
      <c r="C24" s="2" t="inlineStr">
        <is>
          <t>COOPERATIVAS, SAIS, CAPS</t>
        </is>
      </c>
      <c r="D24" s="2" t="inlineStr">
        <is>
          <t>SUSPENSION TEMPORAL</t>
        </is>
      </c>
      <c r="E24" s="2" t="inlineStr">
        <is>
          <t>HABIDO</t>
        </is>
      </c>
      <c r="F24" s="2" t="inlineStr">
        <is>
          <t>UCAYALI</t>
        </is>
      </c>
      <c r="G24" s="2" t="inlineStr">
        <is>
          <t>PADRE ABAD</t>
        </is>
      </c>
      <c r="H24" s="2" t="inlineStr">
        <is>
          <t>IRAZOLA</t>
        </is>
      </c>
      <c r="I24" s="2" t="inlineStr">
        <is>
          <t>576387</t>
        </is>
      </c>
      <c r="J24" s="2" t="n"/>
      <c r="K24" s="2" t="inlineStr">
        <is>
          <t>S0374689</t>
        </is>
      </c>
      <c r="L24" s="2" t="inlineStr">
        <is>
          <t>2026-09-20T01:43:21.108Z</t>
        </is>
      </c>
    </row>
    <row r="25">
      <c r="A25" s="2" t="inlineStr">
        <is>
          <t>20352423921</t>
        </is>
      </c>
      <c r="B25" s="2" t="inlineStr">
        <is>
          <t>COOPERATIVA AGRARIA CAFETALERA DIVISORIA LTDA</t>
        </is>
      </c>
      <c r="C25" s="2" t="inlineStr">
        <is>
          <t>COOPERATIVAS, SAIS, CAPS</t>
        </is>
      </c>
      <c r="D25" s="2" t="inlineStr">
        <is>
          <t>ACTIVO</t>
        </is>
      </c>
      <c r="E25" s="2" t="inlineStr">
        <is>
          <t>HABIDO</t>
        </is>
      </c>
      <c r="F25" s="2" t="inlineStr">
        <is>
          <t>HUANUCO</t>
        </is>
      </c>
      <c r="G25" s="2" t="inlineStr">
        <is>
          <t>LEONCIO PRADO</t>
        </is>
      </c>
      <c r="H25" s="2" t="inlineStr">
        <is>
          <t>LUYANDO</t>
        </is>
      </c>
      <c r="I25" s="2" t="inlineStr">
        <is>
          <t>947595969</t>
        </is>
      </c>
      <c r="J25" s="2" t="inlineStr">
        <is>
          <t>gerencia@cacdivisoria.com</t>
        </is>
      </c>
      <c r="K25" s="2" t="inlineStr">
        <is>
          <t>S0596909</t>
        </is>
      </c>
      <c r="L25" s="2" t="inlineStr">
        <is>
          <t>2026-09-20T01:43:21.108Z</t>
        </is>
      </c>
    </row>
    <row r="26">
      <c r="A26" s="2" t="inlineStr">
        <is>
          <t>20365575674</t>
        </is>
      </c>
      <c r="B26" s="2" t="inlineStr">
        <is>
          <t>COMUNIDAD CAMPESINA SAN ANTONIO DE RANCAS</t>
        </is>
      </c>
      <c r="C26" s="2" t="inlineStr">
        <is>
          <t>COMUNIDAD CAMPESINA, NATIVA</t>
        </is>
      </c>
      <c r="D26" s="2" t="inlineStr">
        <is>
          <t>ACTIVO</t>
        </is>
      </c>
      <c r="E26" s="2" t="inlineStr">
        <is>
          <t>HABIDO</t>
        </is>
      </c>
      <c r="F26" s="2" t="inlineStr">
        <is>
          <t>PASCO</t>
        </is>
      </c>
      <c r="G26" s="2" t="inlineStr">
        <is>
          <t>PASCO</t>
        </is>
      </c>
      <c r="H26" s="2" t="inlineStr">
        <is>
          <t>SIMON BOLIVAR</t>
        </is>
      </c>
      <c r="I26" s="2" t="n"/>
      <c r="J26" s="2" t="n"/>
      <c r="K26" s="2" t="inlineStr">
        <is>
          <t>S2209855</t>
        </is>
      </c>
      <c r="L26" s="2" t="inlineStr">
        <is>
          <t>2026-09-20T01:43:21.108Z</t>
        </is>
      </c>
    </row>
    <row r="27">
      <c r="A27" s="2" t="inlineStr">
        <is>
          <t>20393152207</t>
        </is>
      </c>
      <c r="B27" s="2" t="inlineStr">
        <is>
          <t>COOPERATIVA AGRO INDUSTRIAL APCTVASH</t>
        </is>
      </c>
      <c r="C27" s="2" t="inlineStr">
        <is>
          <t>COOPERATIVAS, SAIS, CAPS</t>
        </is>
      </c>
      <c r="D27" s="2" t="inlineStr">
        <is>
          <t>ACTIVO</t>
        </is>
      </c>
      <c r="E27" s="2" t="inlineStr">
        <is>
          <t>HABIDO</t>
        </is>
      </c>
      <c r="F27" s="2" t="inlineStr">
        <is>
          <t>UCAYALI</t>
        </is>
      </c>
      <c r="G27" s="2" t="inlineStr">
        <is>
          <t>PADRE ABAD</t>
        </is>
      </c>
      <c r="H27" s="2" t="inlineStr">
        <is>
          <t>PADRE ABAD</t>
        </is>
      </c>
      <c r="I27" s="2" t="inlineStr">
        <is>
          <t>061-794794</t>
        </is>
      </c>
      <c r="J27" s="2" t="n"/>
      <c r="K27" s="2" t="inlineStr">
        <is>
          <t>S0490351</t>
        </is>
      </c>
      <c r="L27" s="2" t="inlineStr">
        <is>
          <t>2026-09-20T01:43:21.108Z</t>
        </is>
      </c>
    </row>
    <row r="28">
      <c r="A28" s="2" t="inlineStr">
        <is>
          <t>20393415062</t>
        </is>
      </c>
      <c r="B28" s="2" t="inlineStr">
        <is>
          <t>ASOCIACION AGROINDUSTRIAS PROGRESO</t>
        </is>
      </c>
      <c r="C28" s="2" t="inlineStr">
        <is>
          <t>ASOCIACION</t>
        </is>
      </c>
      <c r="D28" s="2" t="inlineStr">
        <is>
          <t>ACTIVO</t>
        </is>
      </c>
      <c r="E28" s="2" t="inlineStr">
        <is>
          <t>HABIDO</t>
        </is>
      </c>
      <c r="F28" s="2" t="inlineStr">
        <is>
          <t>UCAYALI</t>
        </is>
      </c>
      <c r="G28" s="2" t="inlineStr">
        <is>
          <t>PADRE ABAD</t>
        </is>
      </c>
      <c r="H28" s="2" t="inlineStr">
        <is>
          <t>PADRE ABAD</t>
        </is>
      </c>
      <c r="I28" s="2" t="inlineStr">
        <is>
          <t>981676442</t>
        </is>
      </c>
      <c r="J28" s="2" t="inlineStr">
        <is>
          <t>FVARASCOMITIVOS@MAIL.COM</t>
        </is>
      </c>
      <c r="K28" s="2" t="inlineStr">
        <is>
          <t>B0788802</t>
        </is>
      </c>
      <c r="L28" s="2" t="inlineStr">
        <is>
          <t>2026-09-20T01:43:21.108Z</t>
        </is>
      </c>
    </row>
    <row r="29">
      <c r="A29" s="2" t="inlineStr">
        <is>
          <t>20393449471</t>
        </is>
      </c>
      <c r="B29" s="2" t="inlineStr">
        <is>
          <t>CENTRO UNICO DE AGRICULTORES PLATANEROS DE LA PROVINCIA DE PADRE ABAD</t>
        </is>
      </c>
      <c r="C29" s="2" t="inlineStr">
        <is>
          <t>ASOCIACION</t>
        </is>
      </c>
      <c r="D29" s="2" t="inlineStr">
        <is>
          <t>BAJA DE OFICIO</t>
        </is>
      </c>
      <c r="E29" s="2" t="inlineStr">
        <is>
          <t>HABIDO</t>
        </is>
      </c>
      <c r="F29" s="2" t="inlineStr">
        <is>
          <t>UCAYALI</t>
        </is>
      </c>
      <c r="G29" s="2" t="inlineStr">
        <is>
          <t>PADRE ABAD</t>
        </is>
      </c>
      <c r="H29" s="2" t="inlineStr">
        <is>
          <t>PADRE ABAD</t>
        </is>
      </c>
      <c r="I29" s="2" t="inlineStr">
        <is>
          <t>061-961956251</t>
        </is>
      </c>
      <c r="J29" s="2" t="n"/>
      <c r="K29" s="2" t="inlineStr">
        <is>
          <t>S0433032</t>
        </is>
      </c>
      <c r="L29" s="2" t="inlineStr">
        <is>
          <t>2026-09-20T01:43:21.108Z</t>
        </is>
      </c>
    </row>
    <row r="30">
      <c r="A30" s="2" t="inlineStr">
        <is>
          <t>20393972000</t>
        </is>
      </c>
      <c r="B30" s="2" t="inlineStr">
        <is>
          <t>ASOCIACION DE MUJERES EMPRENDEDORAS FLOR DE BOQUERON</t>
        </is>
      </c>
      <c r="C30" s="2" t="inlineStr">
        <is>
          <t>ASOCIACION</t>
        </is>
      </c>
      <c r="D30" s="2" t="inlineStr">
        <is>
          <t>ACTIVO</t>
        </is>
      </c>
      <c r="E30" s="2" t="inlineStr">
        <is>
          <t>HABIDO</t>
        </is>
      </c>
      <c r="F30" s="2" t="inlineStr">
        <is>
          <t>UCAYALI</t>
        </is>
      </c>
      <c r="G30" s="2" t="inlineStr">
        <is>
          <t>PADRE ABAD</t>
        </is>
      </c>
      <c r="H30" s="2" t="inlineStr">
        <is>
          <t>BOQUERON</t>
        </is>
      </c>
      <c r="I30" s="2" t="inlineStr">
        <is>
          <t>937440761</t>
        </is>
      </c>
      <c r="J30" s="2" t="inlineStr">
        <is>
          <t>godoyyanac@gmail.com</t>
        </is>
      </c>
      <c r="K30" s="2" t="inlineStr">
        <is>
          <t>S1555602</t>
        </is>
      </c>
      <c r="L30" s="2" t="inlineStr">
        <is>
          <t>2026-09-20T01:43:21.108Z</t>
        </is>
      </c>
    </row>
    <row r="31">
      <c r="A31" s="2" t="inlineStr">
        <is>
          <t>20393981173</t>
        </is>
      </c>
      <c r="B31" s="2" t="inlineStr">
        <is>
          <t>ASOCIACION DE PRODUCTORES AGRARIOS SANTA ELENA</t>
        </is>
      </c>
      <c r="C31" s="2" t="inlineStr">
        <is>
          <t>ASOCIACION</t>
        </is>
      </c>
      <c r="D31" s="2" t="inlineStr">
        <is>
          <t>ACTIVO</t>
        </is>
      </c>
      <c r="E31" s="2" t="inlineStr">
        <is>
          <t>HABIDO</t>
        </is>
      </c>
      <c r="F31" s="2" t="inlineStr">
        <is>
          <t>UCAYALI</t>
        </is>
      </c>
      <c r="G31" s="2" t="inlineStr">
        <is>
          <t>CORONEL PORTILLO</t>
        </is>
      </c>
      <c r="H31" s="2" t="inlineStr">
        <is>
          <t>CALLERIA</t>
        </is>
      </c>
      <c r="I31" s="2" t="n"/>
      <c r="J31" s="2" t="n"/>
      <c r="K31" s="2" t="inlineStr">
        <is>
          <t>S0846945</t>
        </is>
      </c>
      <c r="L31" s="2" t="inlineStr">
        <is>
          <t>2026-09-20T01:43:21.108Z</t>
        </is>
      </c>
    </row>
    <row r="32">
      <c r="A32" s="2" t="inlineStr">
        <is>
          <t>20402648504</t>
        </is>
      </c>
      <c r="B32" s="2" t="inlineStr">
        <is>
          <t>COOPERATIVA AGRARIA KIVINAKI</t>
        </is>
      </c>
      <c r="C32" s="2" t="inlineStr">
        <is>
          <t>COOPERATIVAS, SAIS, CAPS</t>
        </is>
      </c>
      <c r="D32" s="2" t="inlineStr">
        <is>
          <t>ACTIVO</t>
        </is>
      </c>
      <c r="E32" s="2" t="inlineStr">
        <is>
          <t>HABIDO</t>
        </is>
      </c>
      <c r="F32" s="2" t="inlineStr">
        <is>
          <t>JUNIN</t>
        </is>
      </c>
      <c r="G32" s="2" t="inlineStr">
        <is>
          <t>CHANCHAMAYO</t>
        </is>
      </c>
      <c r="H32" s="2" t="inlineStr">
        <is>
          <t>PERENE</t>
        </is>
      </c>
      <c r="I32" s="2" t="n"/>
      <c r="J32" s="2" t="n"/>
      <c r="K32" s="2" t="inlineStr">
        <is>
          <t>S0750480</t>
        </is>
      </c>
      <c r="L32" s="2" t="inlineStr">
        <is>
          <t>2026-09-20T01:43:21.108Z</t>
        </is>
      </c>
    </row>
    <row r="33">
      <c r="A33" s="2" t="inlineStr">
        <is>
          <t>20404057805</t>
        </is>
      </c>
      <c r="B33" s="2" t="inlineStr">
        <is>
          <t>COOPERATIVA AGRARIA ACOPAGRO LTDA</t>
        </is>
      </c>
      <c r="C33" s="2" t="inlineStr">
        <is>
          <t>COOPERATIVAS, SAIS, CAPS</t>
        </is>
      </c>
      <c r="D33" s="2" t="inlineStr">
        <is>
          <t>ACTIVO</t>
        </is>
      </c>
      <c r="E33" s="2" t="inlineStr">
        <is>
          <t>HABIDO</t>
        </is>
      </c>
      <c r="F33" s="2" t="inlineStr">
        <is>
          <t>SAN MARTIN</t>
        </is>
      </c>
      <c r="G33" s="2" t="inlineStr">
        <is>
          <t>MARISCAL CACERES</t>
        </is>
      </c>
      <c r="H33" s="2" t="inlineStr">
        <is>
          <t>JUANJUI</t>
        </is>
      </c>
      <c r="I33" s="2" t="inlineStr">
        <is>
          <t>042545190</t>
        </is>
      </c>
      <c r="J33" s="2" t="inlineStr">
        <is>
          <t>contabilidad@acopagro.com.pe</t>
        </is>
      </c>
      <c r="K33" s="2" t="inlineStr">
        <is>
          <t>S0631562</t>
        </is>
      </c>
      <c r="L33" s="2" t="inlineStr">
        <is>
          <t>2026-09-20T01:42:58.155Z</t>
        </is>
      </c>
    </row>
    <row r="34">
      <c r="A34" s="2" t="inlineStr">
        <is>
          <t>20406542671</t>
        </is>
      </c>
      <c r="B34" s="2" t="inlineStr">
        <is>
          <t>SOCIEDAD PERUANA DE CRIADORES DE ALPACAS Y LLAMAS DE MACUSANI</t>
        </is>
      </c>
      <c r="C34" s="2" t="inlineStr">
        <is>
          <t>ASOCIACION</t>
        </is>
      </c>
      <c r="D34" s="2" t="inlineStr">
        <is>
          <t>ACTIVO</t>
        </is>
      </c>
      <c r="E34" s="2" t="inlineStr">
        <is>
          <t>HABIDO</t>
        </is>
      </c>
      <c r="F34" s="2" t="inlineStr">
        <is>
          <t>PUNO</t>
        </is>
      </c>
      <c r="G34" s="2" t="inlineStr">
        <is>
          <t>CARABAYA</t>
        </is>
      </c>
      <c r="H34" s="2" t="inlineStr">
        <is>
          <t>MACUSANI</t>
        </is>
      </c>
      <c r="I34" s="2" t="n"/>
      <c r="J34" s="2" t="n"/>
      <c r="K34" s="2" t="inlineStr">
        <is>
          <t>S1746405</t>
        </is>
      </c>
      <c r="L34" s="2" t="inlineStr">
        <is>
          <t>2026-09-20T01:43:21.108Z</t>
        </is>
      </c>
    </row>
    <row r="35">
      <c r="A35" s="2" t="inlineStr">
        <is>
          <t>20407808666</t>
        </is>
      </c>
      <c r="B35" s="2" t="inlineStr">
        <is>
          <t>COOPERATIVA AGRARIA PURIFOR - COOP PURIFOR</t>
        </is>
      </c>
      <c r="C35" s="2" t="inlineStr">
        <is>
          <t>COOPERATIVAS, SAIS, CAPS</t>
        </is>
      </c>
      <c r="D35" s="2" t="inlineStr">
        <is>
          <t>ACTIVO</t>
        </is>
      </c>
      <c r="E35" s="2" t="inlineStr">
        <is>
          <t>HABIDO</t>
        </is>
      </c>
      <c r="F35" s="2" t="inlineStr">
        <is>
          <t>ANCASH</t>
        </is>
      </c>
      <c r="G35" s="2" t="inlineStr">
        <is>
          <t>BOLOGNESI</t>
        </is>
      </c>
      <c r="H35" s="2" t="inlineStr">
        <is>
          <t>COLQUIOC</t>
        </is>
      </c>
      <c r="I35" s="2" t="inlineStr">
        <is>
          <t>985747811</t>
        </is>
      </c>
      <c r="J35" s="2" t="inlineStr">
        <is>
          <t>COOPPURIFOR@GMAIL.COM</t>
        </is>
      </c>
      <c r="K35" s="2" t="inlineStr">
        <is>
          <t>S2073812</t>
        </is>
      </c>
      <c r="L35" s="2" t="inlineStr">
        <is>
          <t>2026-09-20T01:43:21.108Z</t>
        </is>
      </c>
    </row>
    <row r="36">
      <c r="A36" s="2" t="inlineStr">
        <is>
          <t>20447688281</t>
        </is>
      </c>
      <c r="B36" s="2" t="inlineStr">
        <is>
          <t>SOCIEDAD PERUANA DE CRIADORES DE ALPACAS Y LLAMAS DE PARATIA</t>
        </is>
      </c>
      <c r="C36" s="2" t="inlineStr">
        <is>
          <t>ASOCIACION</t>
        </is>
      </c>
      <c r="D36" s="2" t="inlineStr">
        <is>
          <t>ACTIVO</t>
        </is>
      </c>
      <c r="E36" s="2" t="inlineStr">
        <is>
          <t>HABIDO</t>
        </is>
      </c>
      <c r="F36" s="2" t="inlineStr">
        <is>
          <t>PUNO</t>
        </is>
      </c>
      <c r="G36" s="2" t="inlineStr">
        <is>
          <t>LAMPA</t>
        </is>
      </c>
      <c r="H36" s="2" t="inlineStr">
        <is>
          <t>PARATIA</t>
        </is>
      </c>
      <c r="I36" s="2" t="inlineStr">
        <is>
          <t>332522</t>
        </is>
      </c>
      <c r="J36" s="2" t="inlineStr">
        <is>
          <t>CONTABLECIA@OUTLOOK.COM</t>
        </is>
      </c>
      <c r="K36" s="2" t="inlineStr">
        <is>
          <t>S0737671</t>
        </is>
      </c>
      <c r="L36" s="2" t="inlineStr">
        <is>
          <t>2026-09-20T01:43:21.108Z</t>
        </is>
      </c>
    </row>
    <row r="37">
      <c r="A37" s="2" t="inlineStr">
        <is>
          <t>20447888701</t>
        </is>
      </c>
      <c r="B37" s="2" t="inlineStr">
        <is>
          <t>COOPERATIVA AGRARIA INDUSTRIAL SAN GABAN LTDA.</t>
        </is>
      </c>
      <c r="C37" s="2" t="inlineStr">
        <is>
          <t>COOPERATIVAS, SAIS, CAPS</t>
        </is>
      </c>
      <c r="D37" s="2" t="inlineStr">
        <is>
          <t>ACTIVO</t>
        </is>
      </c>
      <c r="E37" s="2" t="inlineStr">
        <is>
          <t>HABIDO</t>
        </is>
      </c>
      <c r="F37" s="2" t="inlineStr">
        <is>
          <t>PUNO</t>
        </is>
      </c>
      <c r="G37" s="2" t="inlineStr">
        <is>
          <t>CARABAYA</t>
        </is>
      </c>
      <c r="H37" s="2" t="inlineStr">
        <is>
          <t>SAN GABAN</t>
        </is>
      </c>
      <c r="I37" s="2" t="inlineStr">
        <is>
          <t>051331522</t>
        </is>
      </c>
      <c r="J37" s="2" t="inlineStr">
        <is>
          <t>anibal_bk3@hotmail.com</t>
        </is>
      </c>
      <c r="K37" s="2" t="inlineStr">
        <is>
          <t>S0657969</t>
        </is>
      </c>
      <c r="L37" s="2" t="inlineStr">
        <is>
          <t>2026-09-20T01:43:21.108Z</t>
        </is>
      </c>
    </row>
    <row r="38">
      <c r="A38" s="2" t="inlineStr">
        <is>
          <t>20448031358</t>
        </is>
      </c>
      <c r="B38" s="2" t="inlineStr">
        <is>
          <t>ASOCIACION DE PRODUCTORES DE PAPAYA ANDINA ORGÁNICA DE LA PROVINCIA DE SANDIA</t>
        </is>
      </c>
      <c r="C38" s="2" t="inlineStr">
        <is>
          <t>ASOCIACION</t>
        </is>
      </c>
      <c r="D38" s="2" t="inlineStr">
        <is>
          <t>BAJA DE OFICIO</t>
        </is>
      </c>
      <c r="E38" s="2" t="inlineStr">
        <is>
          <t>NO HABIDO</t>
        </is>
      </c>
      <c r="F38" s="2" t="inlineStr">
        <is>
          <t>PUNO</t>
        </is>
      </c>
      <c r="G38" s="2" t="inlineStr">
        <is>
          <t>SANDIA</t>
        </is>
      </c>
      <c r="H38" s="2" t="inlineStr">
        <is>
          <t>SANDIA</t>
        </is>
      </c>
      <c r="I38" s="2" t="n"/>
      <c r="J38" s="2" t="n"/>
      <c r="K38" s="2" t="inlineStr">
        <is>
          <t>S2194874</t>
        </is>
      </c>
      <c r="L38" s="2" t="inlineStr">
        <is>
          <t>2026-09-20T01:43:21.108Z</t>
        </is>
      </c>
    </row>
    <row r="39">
      <c r="A39" s="2" t="inlineStr">
        <is>
          <t>20448277781</t>
        </is>
      </c>
      <c r="B39" s="2" t="inlineStr">
        <is>
          <t>COOPERATIVA AGRARIA INDUSTRIALIZADA CABANA LTDA</t>
        </is>
      </c>
      <c r="C39" s="2" t="inlineStr">
        <is>
          <t>COOPERATIVAS, SAIS, CAPS</t>
        </is>
      </c>
      <c r="D39" s="2" t="inlineStr">
        <is>
          <t>ACTIVO</t>
        </is>
      </c>
      <c r="E39" s="2" t="inlineStr">
        <is>
          <t>HABIDO</t>
        </is>
      </c>
      <c r="F39" s="2" t="inlineStr">
        <is>
          <t>PUNO</t>
        </is>
      </c>
      <c r="G39" s="2" t="inlineStr">
        <is>
          <t>SAN ROMAN</t>
        </is>
      </c>
      <c r="H39" s="2" t="inlineStr">
        <is>
          <t>CABANA</t>
        </is>
      </c>
      <c r="I39" s="2" t="inlineStr">
        <is>
          <t>980278888</t>
        </is>
      </c>
      <c r="J39" s="2" t="inlineStr">
        <is>
          <t>coopain.tesoreria@gmail.com</t>
        </is>
      </c>
      <c r="K39" s="2" t="inlineStr">
        <is>
          <t>S1070803</t>
        </is>
      </c>
      <c r="L39" s="2" t="inlineStr">
        <is>
          <t>2026-09-20T01:43:21.108Z</t>
        </is>
      </c>
    </row>
    <row r="40">
      <c r="A40" s="2" t="inlineStr">
        <is>
          <t>20449558902</t>
        </is>
      </c>
      <c r="B40" s="2" t="inlineStr">
        <is>
          <t>ASOCIACION CIVIL DE MANTENIMIENTO VIAL Y DESARROLLO AGROPECUARIO CALVARIO</t>
        </is>
      </c>
      <c r="C40" s="2" t="inlineStr">
        <is>
          <t>ASOCIACION</t>
        </is>
      </c>
      <c r="D40" s="2" t="inlineStr">
        <is>
          <t>ACTIVO</t>
        </is>
      </c>
      <c r="E40" s="2" t="inlineStr">
        <is>
          <t>HABIDO</t>
        </is>
      </c>
      <c r="F40" s="2" t="inlineStr">
        <is>
          <t>AYACUCHO</t>
        </is>
      </c>
      <c r="G40" s="2" t="inlineStr">
        <is>
          <t>LA MAR</t>
        </is>
      </c>
      <c r="H40" s="2" t="inlineStr">
        <is>
          <t>SAN MIGUEL</t>
        </is>
      </c>
      <c r="I40" s="2" t="inlineStr">
        <is>
          <t>966630480</t>
        </is>
      </c>
      <c r="J40" s="2" t="inlineStr">
        <is>
          <t>gpg1956@hotmail.com</t>
        </is>
      </c>
      <c r="K40" s="2" t="inlineStr">
        <is>
          <t>S0125910</t>
        </is>
      </c>
      <c r="L40" s="2" t="inlineStr">
        <is>
          <t>2026-09-20T01:43:21.108Z</t>
        </is>
      </c>
    </row>
    <row r="41">
      <c r="A41" s="2" t="inlineStr">
        <is>
          <t>20452774705</t>
        </is>
      </c>
      <c r="B41" s="2" t="inlineStr">
        <is>
          <t>COOPERATIVA AGRARIA CACAO VRAE</t>
        </is>
      </c>
      <c r="C41" s="2" t="inlineStr">
        <is>
          <t>COOPERATIVAS, SAIS, CAPS</t>
        </is>
      </c>
      <c r="D41" s="2" t="inlineStr">
        <is>
          <t>ACTIVO</t>
        </is>
      </c>
      <c r="E41" s="2" t="inlineStr">
        <is>
          <t>HABIDO</t>
        </is>
      </c>
      <c r="F41" s="2" t="inlineStr">
        <is>
          <t>CUSCO</t>
        </is>
      </c>
      <c r="G41" s="2" t="inlineStr">
        <is>
          <t>LA CONVENCION</t>
        </is>
      </c>
      <c r="H41" s="2" t="inlineStr">
        <is>
          <t>KIMBIRI</t>
        </is>
      </c>
      <c r="I41" s="2" t="inlineStr">
        <is>
          <t>921060381</t>
        </is>
      </c>
      <c r="J41" s="2" t="inlineStr">
        <is>
          <t>COOPERATIVACACAOVRAE@GMAIL.COM</t>
        </is>
      </c>
      <c r="K41" s="2" t="inlineStr">
        <is>
          <t>S0645093</t>
        </is>
      </c>
      <c r="L41" s="2" t="inlineStr">
        <is>
          <t>2026-09-20T01:43:21.108Z</t>
        </is>
      </c>
    </row>
    <row r="42">
      <c r="A42" s="2" t="inlineStr">
        <is>
          <t>20455129321</t>
        </is>
      </c>
      <c r="B42" s="2" t="inlineStr">
        <is>
          <t>ASOCIACIÓN DE CRIADORES DE ALPACAS DEL DISTRITO DE SIBAYO ASCADIS</t>
        </is>
      </c>
      <c r="C42" s="2" t="inlineStr">
        <is>
          <t>ASOCIACION</t>
        </is>
      </c>
      <c r="D42" s="2" t="inlineStr">
        <is>
          <t>BAJA PROV. POR OFICIO</t>
        </is>
      </c>
      <c r="E42" s="2" t="inlineStr">
        <is>
          <t>NO HABIDO</t>
        </is>
      </c>
      <c r="F42" s="2" t="inlineStr">
        <is>
          <t>AREQUIPA</t>
        </is>
      </c>
      <c r="G42" s="2" t="inlineStr">
        <is>
          <t>CAYLLOMA</t>
        </is>
      </c>
      <c r="H42" s="2" t="inlineStr">
        <is>
          <t>SIBAYO</t>
        </is>
      </c>
      <c r="I42" s="2" t="n"/>
      <c r="J42" s="2" t="n"/>
      <c r="K42" s="2" t="inlineStr">
        <is>
          <t>S1663828</t>
        </is>
      </c>
      <c r="L42" s="2" t="inlineStr">
        <is>
          <t>2026-09-20T01:43:21.108Z</t>
        </is>
      </c>
    </row>
    <row r="43">
      <c r="A43" s="2" t="inlineStr">
        <is>
          <t>20479728501</t>
        </is>
      </c>
      <c r="B43" s="2" t="inlineStr">
        <is>
          <t>ASOCIACION AGROPECUARIA DE MOLINOPAMPA</t>
        </is>
      </c>
      <c r="C43" s="2" t="inlineStr">
        <is>
          <t>ASOCIACION</t>
        </is>
      </c>
      <c r="D43" s="2" t="inlineStr">
        <is>
          <t>ACTIVO</t>
        </is>
      </c>
      <c r="E43" s="2" t="inlineStr">
        <is>
          <t>HABIDO</t>
        </is>
      </c>
      <c r="F43" s="2" t="inlineStr">
        <is>
          <t>AMAZONAS</t>
        </is>
      </c>
      <c r="G43" s="2" t="inlineStr">
        <is>
          <t>CHACHAPOYAS</t>
        </is>
      </c>
      <c r="H43" s="2" t="inlineStr">
        <is>
          <t>MOLINOPAMPA</t>
        </is>
      </c>
      <c r="I43" s="2" t="inlineStr">
        <is>
          <t>041-478026</t>
        </is>
      </c>
      <c r="J43" s="2" t="inlineStr">
        <is>
          <t>JULY_1@HOTMAIL.COM</t>
        </is>
      </c>
      <c r="K43" s="2" t="inlineStr">
        <is>
          <t>S0003285</t>
        </is>
      </c>
      <c r="L43" s="2" t="inlineStr">
        <is>
          <t>2026-09-20T01:43:21.108Z</t>
        </is>
      </c>
    </row>
    <row r="44">
      <c r="A44" s="2" t="inlineStr">
        <is>
          <t>20479856258</t>
        </is>
      </c>
      <c r="B44" s="2" t="inlineStr">
        <is>
          <t>ASOCIACION DE PRODUCTORES AGROPECUARIOS LUIS SOLIBARRIA</t>
        </is>
      </c>
      <c r="C44" s="2" t="inlineStr">
        <is>
          <t>ASOCIACION</t>
        </is>
      </c>
      <c r="D44" s="2" t="inlineStr">
        <is>
          <t>BAJA DE OFICIO</t>
        </is>
      </c>
      <c r="E44" s="2" t="inlineStr">
        <is>
          <t>HABIDO</t>
        </is>
      </c>
      <c r="F44" s="2" t="inlineStr">
        <is>
          <t>AMAZONAS</t>
        </is>
      </c>
      <c r="G44" s="2" t="inlineStr">
        <is>
          <t>UTCUBAMBA</t>
        </is>
      </c>
      <c r="H44" s="2" t="inlineStr">
        <is>
          <t>BAGUA GRANDE</t>
        </is>
      </c>
      <c r="I44" s="2" t="inlineStr">
        <is>
          <t>941922277</t>
        </is>
      </c>
      <c r="J44" s="2" t="inlineStr">
        <is>
          <t>vmcampos_2@hotmail.com</t>
        </is>
      </c>
      <c r="K44" s="2" t="inlineStr">
        <is>
          <t>B0003863</t>
        </is>
      </c>
      <c r="L44" s="2" t="inlineStr">
        <is>
          <t>2026-09-20T01:43:21.108Z</t>
        </is>
      </c>
    </row>
    <row r="45">
      <c r="A45" s="2" t="inlineStr">
        <is>
          <t>20480118295</t>
        </is>
      </c>
      <c r="B45" s="2" t="inlineStr">
        <is>
          <t>ASOCIACION DE PRODUCTORES AGROPECUARIOS SANTO TOMAS</t>
        </is>
      </c>
      <c r="C45" s="2" t="inlineStr">
        <is>
          <t>ASOCIACION</t>
        </is>
      </c>
      <c r="D45" s="2" t="inlineStr">
        <is>
          <t>ACTIVO</t>
        </is>
      </c>
      <c r="E45" s="2" t="inlineStr">
        <is>
          <t>HABIDO</t>
        </is>
      </c>
      <c r="F45" s="2" t="inlineStr">
        <is>
          <t>AMAZONAS</t>
        </is>
      </c>
      <c r="G45" s="2" t="inlineStr">
        <is>
          <t>LUYA</t>
        </is>
      </c>
      <c r="H45" s="2" t="inlineStr">
        <is>
          <t>SANTO TOMAS</t>
        </is>
      </c>
      <c r="I45" s="2" t="inlineStr">
        <is>
          <t>945205853</t>
        </is>
      </c>
      <c r="J45" s="2" t="inlineStr">
        <is>
          <t>marbelith_yo@hotmail.com</t>
        </is>
      </c>
      <c r="K45" s="2" t="inlineStr">
        <is>
          <t>S1580111</t>
        </is>
      </c>
      <c r="L45" s="2" t="inlineStr">
        <is>
          <t>2026-09-20T01:43:21.108Z</t>
        </is>
      </c>
    </row>
    <row r="46">
      <c r="A46" s="2" t="inlineStr">
        <is>
          <t>20480458550</t>
        </is>
      </c>
      <c r="B46" s="2" t="inlineStr">
        <is>
          <t>COOPERATIVA AGRARIA APROCAM</t>
        </is>
      </c>
      <c r="C46" s="2" t="inlineStr">
        <is>
          <t>COOPERATIVAS, SAIS, CAPS</t>
        </is>
      </c>
      <c r="D46" s="2" t="inlineStr">
        <is>
          <t>ACTIVO</t>
        </is>
      </c>
      <c r="E46" s="2" t="inlineStr">
        <is>
          <t>HABIDO</t>
        </is>
      </c>
      <c r="F46" s="2" t="inlineStr">
        <is>
          <t>AMAZONAS</t>
        </is>
      </c>
      <c r="G46" s="2" t="inlineStr">
        <is>
          <t>BAGUA</t>
        </is>
      </c>
      <c r="H46" s="2" t="inlineStr">
        <is>
          <t>BAGUA</t>
        </is>
      </c>
      <c r="I46" s="2" t="inlineStr">
        <is>
          <t>943 813 290</t>
        </is>
      </c>
      <c r="J46" s="2" t="inlineStr">
        <is>
          <t>CERTIFICACIONES.APROCAM@GMAIL.COM</t>
        </is>
      </c>
      <c r="K46" s="2" t="inlineStr">
        <is>
          <t>S1846386</t>
        </is>
      </c>
      <c r="L46" s="2" t="inlineStr">
        <is>
          <t>2026-09-20T01:43:21.108Z</t>
        </is>
      </c>
    </row>
    <row r="47">
      <c r="A47" s="2" t="inlineStr">
        <is>
          <t>20481929122</t>
        </is>
      </c>
      <c r="B47" s="2" t="inlineStr">
        <is>
          <t>ASOCIACION DE PEQUEÑOS PRODUCTORES AGROPECUARIOS PERLA DEL PARAISO</t>
        </is>
      </c>
      <c r="C47" s="2" t="inlineStr">
        <is>
          <t>ASOCIACION</t>
        </is>
      </c>
      <c r="D47" s="2" t="inlineStr">
        <is>
          <t>ACTIVO</t>
        </is>
      </c>
      <c r="E47" s="2" t="inlineStr">
        <is>
          <t>HABIDO</t>
        </is>
      </c>
      <c r="F47" s="2" t="inlineStr">
        <is>
          <t>LA LIBERTAD</t>
        </is>
      </c>
      <c r="G47" s="2" t="inlineStr">
        <is>
          <t>OTUZCO</t>
        </is>
      </c>
      <c r="H47" s="2" t="inlineStr">
        <is>
          <t>AGALLPAMPA</t>
        </is>
      </c>
      <c r="I47" s="2" t="inlineStr">
        <is>
          <t>987771691</t>
        </is>
      </c>
      <c r="J47" s="2" t="inlineStr">
        <is>
          <t>ab-luis@hotmail.com</t>
        </is>
      </c>
      <c r="K47" s="2" t="inlineStr">
        <is>
          <t>S0867961</t>
        </is>
      </c>
      <c r="L47" s="2" t="inlineStr">
        <is>
          <t>2026-09-20T01:43:21.108Z</t>
        </is>
      </c>
    </row>
    <row r="48">
      <c r="A48" s="2" t="inlineStr">
        <is>
          <t>20482423320</t>
        </is>
      </c>
      <c r="B48" s="2" t="inlineStr">
        <is>
          <t>ASOCIACION DE PRODUCTORES AGROINDUSTRIALES SANTA ROSA</t>
        </is>
      </c>
      <c r="C48" s="2" t="inlineStr">
        <is>
          <t>ASOCIACION</t>
        </is>
      </c>
      <c r="D48" s="2" t="inlineStr">
        <is>
          <t>BAJA DE OFICIO</t>
        </is>
      </c>
      <c r="E48" s="2" t="inlineStr">
        <is>
          <t>HABIDO</t>
        </is>
      </c>
      <c r="F48" s="2" t="inlineStr">
        <is>
          <t>LA LIBERTAD</t>
        </is>
      </c>
      <c r="G48" s="2" t="inlineStr">
        <is>
          <t>OTUZCO</t>
        </is>
      </c>
      <c r="H48" s="2" t="inlineStr">
        <is>
          <t>OTUZCO</t>
        </is>
      </c>
      <c r="I48" s="2" t="inlineStr">
        <is>
          <t>949704968</t>
        </is>
      </c>
      <c r="J48" s="2" t="inlineStr">
        <is>
          <t>apasanta_rosacaupar@yahoo.com</t>
        </is>
      </c>
      <c r="K48" s="2" t="inlineStr">
        <is>
          <t>S0863797</t>
        </is>
      </c>
      <c r="L48" s="2" t="inlineStr">
        <is>
          <t>2026-09-20T01:43:21.108Z</t>
        </is>
      </c>
    </row>
    <row r="49">
      <c r="A49" s="2" t="inlineStr">
        <is>
          <t>20486217830</t>
        </is>
      </c>
      <c r="B49" s="2" t="inlineStr">
        <is>
          <t>COMUNIDAD CAMPESINA DE SANTA BARBARA</t>
        </is>
      </c>
      <c r="C49" s="2" t="inlineStr">
        <is>
          <t>COMUNIDAD CAMPESINA, NATIVA</t>
        </is>
      </c>
      <c r="D49" s="2" t="inlineStr">
        <is>
          <t>ACTIVO</t>
        </is>
      </c>
      <c r="E49" s="2" t="inlineStr">
        <is>
          <t>HABIDO</t>
        </is>
      </c>
      <c r="F49" s="2" t="inlineStr">
        <is>
          <t>HUANCAVELICA</t>
        </is>
      </c>
      <c r="G49" s="2" t="inlineStr">
        <is>
          <t>HUANCAVELICA</t>
        </is>
      </c>
      <c r="H49" s="2" t="inlineStr">
        <is>
          <t>HUANCAVELICA</t>
        </is>
      </c>
      <c r="I49" s="2" t="inlineStr">
        <is>
          <t>954474824</t>
        </is>
      </c>
      <c r="J49" s="2" t="inlineStr">
        <is>
          <t>chahuayo_d@hotmail.com</t>
        </is>
      </c>
      <c r="K49" s="2" t="inlineStr">
        <is>
          <t>S0831285</t>
        </is>
      </c>
      <c r="L49" s="2" t="inlineStr">
        <is>
          <t>2026-09-20T01:43:21.108Z</t>
        </is>
      </c>
    </row>
    <row r="50">
      <c r="A50" s="2" t="inlineStr">
        <is>
          <t>20486668335</t>
        </is>
      </c>
      <c r="B50" s="2" t="inlineStr">
        <is>
          <t>COOPERATIVA AGROINDUSTRIAL SONOMORO LTDA</t>
        </is>
      </c>
      <c r="C50" s="2" t="inlineStr">
        <is>
          <t>COOPERATIVAS, SAIS, CAPS</t>
        </is>
      </c>
      <c r="D50" s="2" t="inlineStr">
        <is>
          <t>SUSPENSION TEMPORAL</t>
        </is>
      </c>
      <c r="E50" s="2" t="inlineStr">
        <is>
          <t>HABIDO</t>
        </is>
      </c>
      <c r="F50" s="2" t="inlineStr">
        <is>
          <t>JUNIN</t>
        </is>
      </c>
      <c r="G50" s="2" t="inlineStr">
        <is>
          <t>SATIPO</t>
        </is>
      </c>
      <c r="H50" s="2" t="inlineStr">
        <is>
          <t>PANGOA</t>
        </is>
      </c>
      <c r="I50" s="2" t="inlineStr">
        <is>
          <t>964557158</t>
        </is>
      </c>
      <c r="J50" s="2" t="inlineStr">
        <is>
          <t>CAISONOMORO1@HOTMail.com</t>
        </is>
      </c>
      <c r="K50" s="2" t="inlineStr">
        <is>
          <t>S1522292</t>
        </is>
      </c>
      <c r="L50" s="2" t="inlineStr">
        <is>
          <t>2026-09-20T01:43:21.108Z</t>
        </is>
      </c>
    </row>
    <row r="51">
      <c r="A51" s="2" t="inlineStr">
        <is>
          <t>20486973219</t>
        </is>
      </c>
      <c r="B51" s="2" t="inlineStr">
        <is>
          <t>COOPERATIVA AGRARIA SONOMORO DEL VRAEM LTDA</t>
        </is>
      </c>
      <c r="C51" s="2" t="inlineStr">
        <is>
          <t>COOPERATIVAS, SAIS, CAPS</t>
        </is>
      </c>
      <c r="D51" s="2" t="inlineStr">
        <is>
          <t>ACTIVO</t>
        </is>
      </c>
      <c r="E51" s="2" t="inlineStr">
        <is>
          <t>HABIDO</t>
        </is>
      </c>
      <c r="F51" s="2" t="inlineStr">
        <is>
          <t>JUNIN</t>
        </is>
      </c>
      <c r="G51" s="2" t="inlineStr">
        <is>
          <t>SATIPO</t>
        </is>
      </c>
      <c r="H51" s="2" t="inlineStr">
        <is>
          <t>PANGOA</t>
        </is>
      </c>
      <c r="I51" s="2" t="n"/>
      <c r="J51" s="2" t="n"/>
      <c r="K51" s="2" t="inlineStr">
        <is>
          <t>S3021823</t>
        </is>
      </c>
      <c r="L51" s="2" t="inlineStr">
        <is>
          <t>2026-09-20T01:43:21.108Z</t>
        </is>
      </c>
    </row>
    <row r="52">
      <c r="A52" s="2" t="inlineStr">
        <is>
          <t>20487226875</t>
        </is>
      </c>
      <c r="B52" s="2" t="inlineStr">
        <is>
          <t>ORGANIZACION CENTRAL DE PRODUCTORES DE GRANADILLAS ESPECIALES DE LA PROVINCIA DE OXAPAMPA-PASCO</t>
        </is>
      </c>
      <c r="C52" s="2" t="inlineStr">
        <is>
          <t>ASOCIACION</t>
        </is>
      </c>
      <c r="D52" s="2" t="inlineStr">
        <is>
          <t>ACTIVO</t>
        </is>
      </c>
      <c r="E52" s="2" t="inlineStr">
        <is>
          <t>HABIDO</t>
        </is>
      </c>
      <c r="F52" s="2" t="inlineStr">
        <is>
          <t>PASCO</t>
        </is>
      </c>
      <c r="G52" s="2" t="inlineStr">
        <is>
          <t>OXAPAMPA</t>
        </is>
      </c>
      <c r="H52" s="2" t="inlineStr">
        <is>
          <t>OXAPAMPA</t>
        </is>
      </c>
      <c r="I52" s="2" t="inlineStr">
        <is>
          <t>462339</t>
        </is>
      </c>
      <c r="J52" s="2" t="inlineStr">
        <is>
          <t>dapaucar@hotmail.com</t>
        </is>
      </c>
      <c r="K52" s="2" t="inlineStr">
        <is>
          <t>S0776139</t>
        </is>
      </c>
      <c r="L52" s="2" t="inlineStr">
        <is>
          <t>2026-09-20T01:43:21.108Z</t>
        </is>
      </c>
    </row>
    <row r="53">
      <c r="A53" s="2" t="inlineStr">
        <is>
          <t>20487242994</t>
        </is>
      </c>
      <c r="B53" s="2" t="inlineStr">
        <is>
          <t>COOPERATIVA AGRARIA ECOLOGICA CACAOTERA VALLE RIO ENE - COOPAVRE</t>
        </is>
      </c>
      <c r="C53" s="2" t="inlineStr">
        <is>
          <t>COOPERATIVAS, SAIS, CAPS</t>
        </is>
      </c>
      <c r="D53" s="2" t="inlineStr">
        <is>
          <t>ACTIVO</t>
        </is>
      </c>
      <c r="E53" s="2" t="inlineStr">
        <is>
          <t>HABIDO</t>
        </is>
      </c>
      <c r="F53" s="2" t="inlineStr">
        <is>
          <t>JUNIN</t>
        </is>
      </c>
      <c r="G53" s="2" t="inlineStr">
        <is>
          <t>SATIPO</t>
        </is>
      </c>
      <c r="H53" s="2" t="inlineStr">
        <is>
          <t>SATIPO</t>
        </is>
      </c>
      <c r="I53" s="2" t="inlineStr">
        <is>
          <t>064-545681</t>
        </is>
      </c>
      <c r="J53" s="2" t="inlineStr">
        <is>
          <t>COOPAVRE2010@YAHOO.COM.PE</t>
        </is>
      </c>
      <c r="K53" s="2" t="inlineStr">
        <is>
          <t>S0644488</t>
        </is>
      </c>
      <c r="L53" s="2" t="inlineStr">
        <is>
          <t>2026-09-20T01:43:21.108Z</t>
        </is>
      </c>
    </row>
    <row r="54">
      <c r="A54" s="2" t="inlineStr">
        <is>
          <t>20487558363</t>
        </is>
      </c>
      <c r="B54" s="2" t="inlineStr">
        <is>
          <t>ASOCIACION DE PRODUCTORES DE BAMBU RIO MARAÑON</t>
        </is>
      </c>
      <c r="C54" s="2" t="inlineStr">
        <is>
          <t>ASOCIACION</t>
        </is>
      </c>
      <c r="D54" s="2" t="inlineStr">
        <is>
          <t>ACTIVO</t>
        </is>
      </c>
      <c r="E54" s="2" t="inlineStr">
        <is>
          <t>HABIDO</t>
        </is>
      </c>
      <c r="F54" s="2" t="inlineStr">
        <is>
          <t>AMAZONAS</t>
        </is>
      </c>
      <c r="G54" s="2" t="inlineStr">
        <is>
          <t>BAGUA</t>
        </is>
      </c>
      <c r="H54" s="2" t="inlineStr">
        <is>
          <t>ARAMANGO</t>
        </is>
      </c>
      <c r="I54" s="2" t="n"/>
      <c r="J54" s="2" t="n"/>
      <c r="K54" s="2" t="inlineStr">
        <is>
          <t>S2958164</t>
        </is>
      </c>
      <c r="L54" s="2" t="inlineStr">
        <is>
          <t>2026-09-20T01:43:21.108Z</t>
        </is>
      </c>
    </row>
    <row r="55">
      <c r="A55" s="2" t="inlineStr">
        <is>
          <t>20487589242</t>
        </is>
      </c>
      <c r="B55" s="2" t="inlineStr">
        <is>
          <t>ASOCIACION PRODUCTORES AGROPECUARIOS CERRO NEGRO</t>
        </is>
      </c>
      <c r="C55" s="2" t="inlineStr">
        <is>
          <t>ASOCIACION</t>
        </is>
      </c>
      <c r="D55" s="2" t="inlineStr">
        <is>
          <t>BAJA DE OFICIO</t>
        </is>
      </c>
      <c r="E55" s="2" t="inlineStr">
        <is>
          <t>HABIDO</t>
        </is>
      </c>
      <c r="F55" s="2" t="inlineStr">
        <is>
          <t>LAMBAYEQUE</t>
        </is>
      </c>
      <c r="G55" s="2" t="inlineStr">
        <is>
          <t>FERREÑAFE</t>
        </is>
      </c>
      <c r="H55" s="2" t="inlineStr">
        <is>
          <t>INCAHUASI</t>
        </is>
      </c>
      <c r="I55" s="2" t="inlineStr">
        <is>
          <t>942874476</t>
        </is>
      </c>
      <c r="J55" s="2" t="inlineStr">
        <is>
          <t>carmela_1969@hotmail.com</t>
        </is>
      </c>
      <c r="K55" s="2" t="inlineStr">
        <is>
          <t>S1445116</t>
        </is>
      </c>
      <c r="L55" s="2" t="inlineStr">
        <is>
          <t>2026-09-20T01:43:21.108Z</t>
        </is>
      </c>
    </row>
    <row r="56">
      <c r="A56" s="2" t="inlineStr">
        <is>
          <t>20489293898</t>
        </is>
      </c>
      <c r="B56" s="2" t="inlineStr">
        <is>
          <t>COMUNIDAD CAMPESINA DE CHINCHE TINGO</t>
        </is>
      </c>
      <c r="C56" s="2" t="inlineStr">
        <is>
          <t>COMUNIDAD CAMPESINA, NATIVA</t>
        </is>
      </c>
      <c r="D56" s="2" t="inlineStr">
        <is>
          <t>ACTIVO</t>
        </is>
      </c>
      <c r="E56" s="2" t="inlineStr">
        <is>
          <t>HABIDO</t>
        </is>
      </c>
      <c r="F56" s="2" t="inlineStr">
        <is>
          <t>PASCO</t>
        </is>
      </c>
      <c r="G56" s="2" t="inlineStr">
        <is>
          <t>DANIEL ALCIDES CARRION</t>
        </is>
      </c>
      <c r="H56" s="2" t="inlineStr">
        <is>
          <t>YANAHUANCA</t>
        </is>
      </c>
      <c r="I56" s="2" t="inlineStr">
        <is>
          <t>985181478</t>
        </is>
      </c>
      <c r="J56" s="2" t="inlineStr">
        <is>
          <t>aldoem_cpc23300@hotmail.com</t>
        </is>
      </c>
      <c r="K56" s="2" t="inlineStr">
        <is>
          <t>S0375912</t>
        </is>
      </c>
      <c r="L56" s="2" t="inlineStr">
        <is>
          <t>2026-09-20T01:43:21.108Z</t>
        </is>
      </c>
    </row>
    <row r="57">
      <c r="A57" s="2" t="inlineStr">
        <is>
          <t>20490195301</t>
        </is>
      </c>
      <c r="B57" s="2" t="inlineStr">
        <is>
          <t>ASOCIACION DE MUJERES PRODUCTORAS SANTO DOMINGO TALLARIN DE CASA</t>
        </is>
      </c>
      <c r="C57" s="2" t="inlineStr">
        <is>
          <t>ASOCIACION</t>
        </is>
      </c>
      <c r="D57" s="2" t="inlineStr">
        <is>
          <t>ACTIVO</t>
        </is>
      </c>
      <c r="E57" s="2" t="inlineStr">
        <is>
          <t>HABIDO</t>
        </is>
      </c>
      <c r="F57" s="2" t="inlineStr">
        <is>
          <t>APURIMAC</t>
        </is>
      </c>
      <c r="G57" s="2" t="inlineStr">
        <is>
          <t>ABANCAY</t>
        </is>
      </c>
      <c r="H57" s="2" t="inlineStr">
        <is>
          <t>ABANCAY</t>
        </is>
      </c>
      <c r="I57" s="2" t="inlineStr">
        <is>
          <t>083-983677041</t>
        </is>
      </c>
      <c r="J57" s="2" t="inlineStr">
        <is>
          <t>edibarajase@hotmail.com</t>
        </is>
      </c>
      <c r="K57" s="2" t="inlineStr">
        <is>
          <t>S0563781</t>
        </is>
      </c>
      <c r="L57" s="2" t="inlineStr">
        <is>
          <t>2026-09-20T01:43:21.108Z</t>
        </is>
      </c>
    </row>
    <row r="58">
      <c r="A58" s="2" t="inlineStr">
        <is>
          <t>20490415603</t>
        </is>
      </c>
      <c r="B58" s="2" t="inlineStr">
        <is>
          <t>EJECUTOR DE CONTRATO DE ADMINISTRACION DE LA RESERVA COMUNAL AMARAKAERI - ECA AMARAKAERI</t>
        </is>
      </c>
      <c r="C58" s="2" t="inlineStr">
        <is>
          <t>ASOCIACION</t>
        </is>
      </c>
      <c r="D58" s="2" t="inlineStr">
        <is>
          <t>ACTIVO</t>
        </is>
      </c>
      <c r="E58" s="2" t="inlineStr">
        <is>
          <t>HABIDO</t>
        </is>
      </c>
      <c r="F58" s="2" t="inlineStr">
        <is>
          <t>MADRE DE DIOS</t>
        </is>
      </c>
      <c r="G58" s="2" t="inlineStr">
        <is>
          <t>TAMBOPATA</t>
        </is>
      </c>
      <c r="H58" s="2" t="inlineStr">
        <is>
          <t>TAMBOPATA</t>
        </is>
      </c>
      <c r="I58" s="2" t="inlineStr">
        <is>
          <t>082502509</t>
        </is>
      </c>
      <c r="J58" s="2" t="inlineStr">
        <is>
          <t>administracion@amarakaeri.org</t>
        </is>
      </c>
      <c r="K58" s="2" t="inlineStr">
        <is>
          <t>S1845854</t>
        </is>
      </c>
      <c r="L58" s="2" t="inlineStr">
        <is>
          <t>2026-09-20T01:43:21.108Z</t>
        </is>
      </c>
    </row>
    <row r="59">
      <c r="A59" s="2" t="inlineStr">
        <is>
          <t>20490790447</t>
        </is>
      </c>
      <c r="B59" s="2" t="inlineStr">
        <is>
          <t>COOPERATIVA SERVICIOS ESPECIALES DE LAS COMUNIDADES CAMPESINAS DE CHUMBIVILCAS LTDA - COOSE - CCCH</t>
        </is>
      </c>
      <c r="C59" s="2" t="inlineStr">
        <is>
          <t>COOPERATIVAS, SAIS, CAPS</t>
        </is>
      </c>
      <c r="D59" s="2" t="inlineStr">
        <is>
          <t>SUSPENSION TEMPORAL</t>
        </is>
      </c>
      <c r="E59" s="2" t="inlineStr">
        <is>
          <t>NO HABIDO</t>
        </is>
      </c>
      <c r="F59" s="2" t="inlineStr">
        <is>
          <t>CUSCO</t>
        </is>
      </c>
      <c r="G59" s="2" t="inlineStr">
        <is>
          <t>CHUMBIVILCAS</t>
        </is>
      </c>
      <c r="H59" s="2" t="inlineStr">
        <is>
          <t>SANTO TOMAS</t>
        </is>
      </c>
      <c r="I59" s="2" t="inlineStr">
        <is>
          <t>9663427779</t>
        </is>
      </c>
      <c r="J59" s="2" t="inlineStr">
        <is>
          <t>aleva_1919@hotmail.com</t>
        </is>
      </c>
      <c r="K59" s="2" t="inlineStr">
        <is>
          <t>S0657971</t>
        </is>
      </c>
      <c r="L59" s="2" t="inlineStr">
        <is>
          <t>2026-09-20T01:43:21.108Z</t>
        </is>
      </c>
    </row>
    <row r="60">
      <c r="A60" s="2" t="inlineStr">
        <is>
          <t>20490810146</t>
        </is>
      </c>
      <c r="B60" s="2" t="inlineStr">
        <is>
          <t>COOPERATIVA AGRARIA MACHUPICCHU LTDA - CAGMA LTDA</t>
        </is>
      </c>
      <c r="C60" s="2" t="inlineStr">
        <is>
          <t>COOPERATIVAS, SAIS, CAPS</t>
        </is>
      </c>
      <c r="D60" s="2" t="inlineStr">
        <is>
          <t>ACTIVO</t>
        </is>
      </c>
      <c r="E60" s="2" t="inlineStr">
        <is>
          <t>HABIDO</t>
        </is>
      </c>
      <c r="F60" s="2" t="inlineStr">
        <is>
          <t>APURIMAC</t>
        </is>
      </c>
      <c r="G60" s="2" t="inlineStr">
        <is>
          <t>ANDAHUAYLAS</t>
        </is>
      </c>
      <c r="H60" s="2" t="inlineStr">
        <is>
          <t>SAN JERONIMO</t>
        </is>
      </c>
      <c r="I60" s="2" t="n"/>
      <c r="J60" s="2" t="n"/>
      <c r="K60" s="2" t="inlineStr">
        <is>
          <t>S2020690</t>
        </is>
      </c>
      <c r="L60" s="2" t="inlineStr">
        <is>
          <t>2026-09-20T01:43:21.108Z</t>
        </is>
      </c>
    </row>
    <row r="61">
      <c r="A61" s="2" t="inlineStr">
        <is>
          <t>20490989871</t>
        </is>
      </c>
      <c r="B61" s="2" t="inlineStr">
        <is>
          <t>ASOCIACIÓN DE PRODUCTORES AGROPECUARIOS TUPAC AMARU - TUNGASUCA</t>
        </is>
      </c>
      <c r="C61" s="2" t="inlineStr">
        <is>
          <t>ASOCIACION</t>
        </is>
      </c>
      <c r="D61" s="2" t="inlineStr">
        <is>
          <t>ACTIVO</t>
        </is>
      </c>
      <c r="E61" s="2" t="inlineStr">
        <is>
          <t>HABIDO</t>
        </is>
      </c>
      <c r="F61" s="2" t="inlineStr">
        <is>
          <t>CUSCO</t>
        </is>
      </c>
      <c r="G61" s="2" t="inlineStr">
        <is>
          <t>CANAS</t>
        </is>
      </c>
      <c r="H61" s="2" t="inlineStr">
        <is>
          <t>TUPAC AMARU</t>
        </is>
      </c>
      <c r="I61" s="2" t="n"/>
      <c r="J61" s="2" t="n"/>
      <c r="K61" s="2" t="inlineStr">
        <is>
          <t>S1580037</t>
        </is>
      </c>
      <c r="L61" s="2" t="inlineStr">
        <is>
          <t>2026-09-20T01:43:21.108Z</t>
        </is>
      </c>
    </row>
    <row r="62">
      <c r="A62" s="2" t="inlineStr">
        <is>
          <t>20491050960</t>
        </is>
      </c>
      <c r="B62" s="2" t="inlineStr">
        <is>
          <t>COOPERATIVA AGRARIA INDUSTRIAL DEL VALLE SAGRADO AGROVAS LTDA</t>
        </is>
      </c>
      <c r="C62" s="2" t="inlineStr">
        <is>
          <t>COOPERATIVAS, SAIS, CAPS</t>
        </is>
      </c>
      <c r="D62" s="2" t="inlineStr">
        <is>
          <t>ACTIVO</t>
        </is>
      </c>
      <c r="E62" s="2" t="inlineStr">
        <is>
          <t>HABIDO</t>
        </is>
      </c>
      <c r="F62" s="2" t="inlineStr">
        <is>
          <t>CUSCO</t>
        </is>
      </c>
      <c r="G62" s="2" t="inlineStr">
        <is>
          <t>CALCA</t>
        </is>
      </c>
      <c r="H62" s="2" t="inlineStr">
        <is>
          <t>CALCA</t>
        </is>
      </c>
      <c r="I62" s="2" t="inlineStr">
        <is>
          <t>084-224772</t>
        </is>
      </c>
      <c r="J62" s="2" t="inlineStr">
        <is>
          <t>AGROVAS.CUSCO@GMAIL.COM</t>
        </is>
      </c>
      <c r="K62" s="2" t="inlineStr">
        <is>
          <t>S1245571</t>
        </is>
      </c>
      <c r="L62" s="2" t="inlineStr">
        <is>
          <t>2026-09-20T01:43:21.108Z</t>
        </is>
      </c>
    </row>
    <row r="63">
      <c r="A63" s="2" t="inlineStr">
        <is>
          <t>20491086727</t>
        </is>
      </c>
      <c r="B63" s="2" t="inlineStr">
        <is>
          <t>ASOCIACION DE PEQUEÑOS PRODUCTORES AGROPECUARIOS Y FORESTALES ORGANICOS ITAHUANIA - MANU</t>
        </is>
      </c>
      <c r="C63" s="2" t="inlineStr">
        <is>
          <t>ASOCIACION</t>
        </is>
      </c>
      <c r="D63" s="2" t="inlineStr">
        <is>
          <t>BAJA DE OFICIO</t>
        </is>
      </c>
      <c r="E63" s="2" t="inlineStr">
        <is>
          <t>HABIDO</t>
        </is>
      </c>
      <c r="F63" s="2" t="inlineStr">
        <is>
          <t>MADRE DE DIOS</t>
        </is>
      </c>
      <c r="G63" s="2" t="inlineStr">
        <is>
          <t>MANU</t>
        </is>
      </c>
      <c r="H63" s="2" t="inlineStr">
        <is>
          <t>MANU</t>
        </is>
      </c>
      <c r="I63" s="2" t="inlineStr">
        <is>
          <t>082830674</t>
        </is>
      </c>
      <c r="J63" s="2" t="inlineStr">
        <is>
          <t>fortunatoqg1960@hotmail.com</t>
        </is>
      </c>
      <c r="K63" s="2" t="inlineStr">
        <is>
          <t>S0963860</t>
        </is>
      </c>
      <c r="L63" s="2" t="inlineStr">
        <is>
          <t>2026-09-20T01:43:21.108Z</t>
        </is>
      </c>
    </row>
    <row r="64">
      <c r="A64" s="2" t="inlineStr">
        <is>
          <t>20491204436</t>
        </is>
      </c>
      <c r="B64" s="2" t="inlineStr">
        <is>
          <t>COOPERATIVA AGRARIA DE SERVICIOS MULTIPLES TESORO CHANKA DE KISHUARA - COOPAGROS - KISHUARA</t>
        </is>
      </c>
      <c r="C64" s="2" t="inlineStr">
        <is>
          <t>COOPERATIVAS, SAIS, CAPS</t>
        </is>
      </c>
      <c r="D64" s="2" t="inlineStr">
        <is>
          <t>ACTIVO</t>
        </is>
      </c>
      <c r="E64" s="2" t="inlineStr">
        <is>
          <t>HABIDO</t>
        </is>
      </c>
      <c r="F64" s="2" t="inlineStr">
        <is>
          <t>APURIMAC</t>
        </is>
      </c>
      <c r="G64" s="2" t="inlineStr">
        <is>
          <t>ANDAHUAYLAS</t>
        </is>
      </c>
      <c r="H64" s="2" t="inlineStr">
        <is>
          <t>KISHUARA</t>
        </is>
      </c>
      <c r="I64" s="2" t="inlineStr">
        <is>
          <t>961613060</t>
        </is>
      </c>
      <c r="J64" s="2" t="inlineStr">
        <is>
          <t>asotol25@hotmail.com</t>
        </is>
      </c>
      <c r="K64" s="2" t="inlineStr">
        <is>
          <t>S1188764</t>
        </is>
      </c>
      <c r="L64" s="2" t="inlineStr">
        <is>
          <t>2026-09-20T01:43:21.108Z</t>
        </is>
      </c>
    </row>
    <row r="65">
      <c r="A65" s="2" t="inlineStr">
        <is>
          <t>20493959574</t>
        </is>
      </c>
      <c r="B65" s="2" t="inlineStr">
        <is>
          <t>COOPERATIVA AGRARIA DE SERVICIOS MUJERES TECNOLOGAS CACAOTERAS DE LA PROVINCIA DE HUALLAGA LTDA</t>
        </is>
      </c>
      <c r="C65" s="2" t="inlineStr">
        <is>
          <t>COOPERATIVAS, SAIS, CAPS</t>
        </is>
      </c>
      <c r="D65" s="2" t="inlineStr">
        <is>
          <t>SUSPENSION TEMPORAL</t>
        </is>
      </c>
      <c r="E65" s="2" t="inlineStr">
        <is>
          <t>HABIDO</t>
        </is>
      </c>
      <c r="F65" s="2" t="inlineStr">
        <is>
          <t>SAN MARTIN</t>
        </is>
      </c>
      <c r="G65" s="2" t="inlineStr">
        <is>
          <t>HUALLAGA</t>
        </is>
      </c>
      <c r="H65" s="2" t="inlineStr">
        <is>
          <t>SAPOSOA</t>
        </is>
      </c>
      <c r="I65" s="2" t="inlineStr">
        <is>
          <t>996803584</t>
        </is>
      </c>
      <c r="J65" s="2" t="inlineStr">
        <is>
          <t>warmitech@hotmail.com</t>
        </is>
      </c>
      <c r="K65" s="2" t="inlineStr">
        <is>
          <t>S0653742</t>
        </is>
      </c>
      <c r="L65" s="2" t="inlineStr">
        <is>
          <t>2026-09-20T01:43:21.108Z</t>
        </is>
      </c>
    </row>
    <row r="66">
      <c r="A66" s="2" t="inlineStr">
        <is>
          <t>20494126819</t>
        </is>
      </c>
      <c r="B66" s="2" t="inlineStr">
        <is>
          <t>ASOCIACION DE PRODUCTORES AGROPECUARIOS RIO MAYO SHANAO</t>
        </is>
      </c>
      <c r="C66" s="2" t="inlineStr">
        <is>
          <t>ASOCIACION</t>
        </is>
      </c>
      <c r="D66" s="2" t="inlineStr">
        <is>
          <t>ACTIVO</t>
        </is>
      </c>
      <c r="E66" s="2" t="inlineStr">
        <is>
          <t>HABIDO</t>
        </is>
      </c>
      <c r="F66" s="2" t="inlineStr">
        <is>
          <t>SAN MARTIN</t>
        </is>
      </c>
      <c r="G66" s="2" t="inlineStr">
        <is>
          <t>LAMAS</t>
        </is>
      </c>
      <c r="H66" s="2" t="inlineStr">
        <is>
          <t>SHANAO</t>
        </is>
      </c>
      <c r="I66" s="2" t="n"/>
      <c r="J66" s="2" t="n"/>
      <c r="K66" s="2" t="inlineStr">
        <is>
          <t>S3031206</t>
        </is>
      </c>
      <c r="L66" s="2" t="inlineStr">
        <is>
          <t>2026-09-20T01:43:21.108Z</t>
        </is>
      </c>
    </row>
    <row r="67">
      <c r="A67" s="2" t="inlineStr">
        <is>
          <t>20494699690</t>
        </is>
      </c>
      <c r="B67" s="2" t="inlineStr">
        <is>
          <t>ASOCIACION DE PRODUCTORES DE CACAO ECOLOGICO DE KIMBIRI - APROCEK</t>
        </is>
      </c>
      <c r="C67" s="2" t="inlineStr">
        <is>
          <t>ASOCIACION</t>
        </is>
      </c>
      <c r="D67" s="2" t="inlineStr">
        <is>
          <t>ACTIVO</t>
        </is>
      </c>
      <c r="E67" s="2" t="inlineStr">
        <is>
          <t>HABIDO</t>
        </is>
      </c>
      <c r="F67" s="2" t="inlineStr">
        <is>
          <t>CUSCO</t>
        </is>
      </c>
      <c r="G67" s="2" t="inlineStr">
        <is>
          <t>LA CONVENCION</t>
        </is>
      </c>
      <c r="H67" s="2" t="inlineStr">
        <is>
          <t>KIMBIRI</t>
        </is>
      </c>
      <c r="I67" s="2" t="inlineStr">
        <is>
          <t>959149529</t>
        </is>
      </c>
      <c r="J67" s="2" t="inlineStr">
        <is>
          <t>aprocekvraem@gmail.com</t>
        </is>
      </c>
      <c r="K67" s="2" t="inlineStr">
        <is>
          <t>S2687914</t>
        </is>
      </c>
      <c r="L67" s="2" t="inlineStr">
        <is>
          <t>2026-09-20T01:43:21.108Z</t>
        </is>
      </c>
    </row>
    <row r="68">
      <c r="A68" s="2" t="inlineStr">
        <is>
          <t>20494939160</t>
        </is>
      </c>
      <c r="B68" s="2" t="inlineStr">
        <is>
          <t>ASOCIACION DE PRODUCTORES AGRICOLAS Y GANADEROS INTI RAYMI</t>
        </is>
      </c>
      <c r="C68" s="2" t="inlineStr">
        <is>
          <t>ASOCIACION</t>
        </is>
      </c>
      <c r="D68" s="2" t="inlineStr">
        <is>
          <t>BAJA DE OFICIO</t>
        </is>
      </c>
      <c r="E68" s="2" t="inlineStr">
        <is>
          <t>HABIDO</t>
        </is>
      </c>
      <c r="F68" s="2" t="inlineStr">
        <is>
          <t>AYACUCHO</t>
        </is>
      </c>
      <c r="G68" s="2" t="inlineStr">
        <is>
          <t>VILCAS HUAMAN</t>
        </is>
      </c>
      <c r="H68" s="2" t="inlineStr">
        <is>
          <t>VILCAS HUAMAN</t>
        </is>
      </c>
      <c r="I68" s="2" t="inlineStr">
        <is>
          <t>066313966</t>
        </is>
      </c>
      <c r="J68" s="2" t="inlineStr">
        <is>
          <t>chernestor@hotmail.com</t>
        </is>
      </c>
      <c r="K68" s="2" t="inlineStr">
        <is>
          <t>S0753920</t>
        </is>
      </c>
      <c r="L68" s="2" t="inlineStr">
        <is>
          <t>2026-09-20T01:43:21.108Z</t>
        </is>
      </c>
    </row>
    <row r="69">
      <c r="A69" s="2" t="inlineStr">
        <is>
          <t>20520081233</t>
        </is>
      </c>
      <c r="B69" s="2" t="inlineStr">
        <is>
          <t>ASOCIACION DE VITIVINICULTORES DE MOQUEGUA 'AVIMO'</t>
        </is>
      </c>
      <c r="C69" s="2" t="inlineStr">
        <is>
          <t>ASOCIACION</t>
        </is>
      </c>
      <c r="D69" s="2" t="inlineStr">
        <is>
          <t>BAJA DE OFICIO</t>
        </is>
      </c>
      <c r="E69" s="2" t="inlineStr">
        <is>
          <t>NO HABIDO</t>
        </is>
      </c>
      <c r="F69" s="2" t="inlineStr">
        <is>
          <t>MOQUEGUA</t>
        </is>
      </c>
      <c r="G69" s="2" t="inlineStr">
        <is>
          <t>MARISCAL NIETO</t>
        </is>
      </c>
      <c r="H69" s="2" t="inlineStr">
        <is>
          <t>SAN ANTONIO</t>
        </is>
      </c>
      <c r="I69" s="2" t="inlineStr">
        <is>
          <t>955614934</t>
        </is>
      </c>
      <c r="J69" s="2" t="inlineStr">
        <is>
          <t>ineyp@yahoo.com</t>
        </is>
      </c>
      <c r="K69" s="2" t="inlineStr">
        <is>
          <t>B1310119</t>
        </is>
      </c>
      <c r="L69" s="2" t="inlineStr">
        <is>
          <t>2026-09-20T01:43:21.108Z</t>
        </is>
      </c>
    </row>
    <row r="70">
      <c r="A70" s="2" t="inlineStr">
        <is>
          <t>20525839690</t>
        </is>
      </c>
      <c r="B70" s="2" t="inlineStr">
        <is>
          <t>ASOCIACION DE PRODUCTORES AGROPECUARIOS DE LA PROVINCIA DE MORROPON</t>
        </is>
      </c>
      <c r="C70" s="2" t="inlineStr">
        <is>
          <t>ASOCIACION</t>
        </is>
      </c>
      <c r="D70" s="2" t="inlineStr">
        <is>
          <t>ACTIVO</t>
        </is>
      </c>
      <c r="E70" s="2" t="inlineStr">
        <is>
          <t>HABIDO</t>
        </is>
      </c>
      <c r="F70" s="2" t="inlineStr">
        <is>
          <t>PIURA</t>
        </is>
      </c>
      <c r="G70" s="2" t="inlineStr">
        <is>
          <t>MORROPON</t>
        </is>
      </c>
      <c r="H70" s="2" t="inlineStr">
        <is>
          <t>MORROPON</t>
        </is>
      </c>
      <c r="I70" s="2" t="inlineStr">
        <is>
          <t>360286</t>
        </is>
      </c>
      <c r="J70" s="2" t="inlineStr">
        <is>
          <t>aspromor.org@gmail.com</t>
        </is>
      </c>
      <c r="K70" s="2" t="inlineStr">
        <is>
          <t>S0797321</t>
        </is>
      </c>
      <c r="L70" s="2" t="inlineStr">
        <is>
          <t>2026-09-20T01:43:21.108Z</t>
        </is>
      </c>
    </row>
    <row r="71">
      <c r="A71" s="2" t="inlineStr">
        <is>
          <t>20526179367</t>
        </is>
      </c>
      <c r="B71" s="2" t="inlineStr">
        <is>
          <t>COOPERATIVA AGRARIA DE USUARIOS ASPRAOSRA LTDA</t>
        </is>
      </c>
      <c r="C71" s="2" t="inlineStr">
        <is>
          <t>COOPERATIVAS, SAIS, CAPS</t>
        </is>
      </c>
      <c r="D71" s="2" t="inlineStr">
        <is>
          <t>ACTIVO</t>
        </is>
      </c>
      <c r="E71" s="2" t="inlineStr">
        <is>
          <t>HABIDO</t>
        </is>
      </c>
      <c r="F71" s="2" t="inlineStr">
        <is>
          <t>PIURA</t>
        </is>
      </c>
      <c r="G71" s="2" t="inlineStr">
        <is>
          <t>MORROPON</t>
        </is>
      </c>
      <c r="H71" s="2" t="inlineStr">
        <is>
          <t>BUENOS AIRES</t>
        </is>
      </c>
      <c r="I71" s="2" t="inlineStr">
        <is>
          <t>969275454</t>
        </is>
      </c>
      <c r="J71" s="2" t="inlineStr">
        <is>
          <t>ASPRAOSRA@GMAIL.COM</t>
        </is>
      </c>
      <c r="K71" s="2" t="inlineStr">
        <is>
          <t>B0969989</t>
        </is>
      </c>
      <c r="L71" s="2" t="inlineStr">
        <is>
          <t>2026-09-20T01:43:21.108Z</t>
        </is>
      </c>
    </row>
    <row r="72">
      <c r="A72" s="2" t="inlineStr">
        <is>
          <t>20526888686</t>
        </is>
      </c>
      <c r="B72" s="2" t="inlineStr">
        <is>
          <t>CENTRAL DE COMUNIDADES CAMPESINAS DE RANRACANCHA</t>
        </is>
      </c>
      <c r="C72" s="2" t="inlineStr">
        <is>
          <t>ASOCIACION</t>
        </is>
      </c>
      <c r="D72" s="2" t="inlineStr">
        <is>
          <t>SUSPENSION TEMPORAL</t>
        </is>
      </c>
      <c r="E72" s="2" t="inlineStr">
        <is>
          <t>HABIDO</t>
        </is>
      </c>
      <c r="F72" s="2" t="inlineStr">
        <is>
          <t>APURIMAC</t>
        </is>
      </c>
      <c r="G72" s="2" t="inlineStr">
        <is>
          <t>CHINCHEROS</t>
        </is>
      </c>
      <c r="H72" s="2" t="inlineStr">
        <is>
          <t>RANRACANCHA</t>
        </is>
      </c>
      <c r="I72" s="2" t="inlineStr">
        <is>
          <t>941872477</t>
        </is>
      </c>
      <c r="J72" s="2" t="inlineStr">
        <is>
          <t>JAANCONSULTORES2013@hotmail.com</t>
        </is>
      </c>
      <c r="K72" s="2" t="inlineStr">
        <is>
          <t>B0005012</t>
        </is>
      </c>
      <c r="L72" s="2" t="inlineStr">
        <is>
          <t>2026-09-20T01:43:21.108Z</t>
        </is>
      </c>
    </row>
    <row r="73">
      <c r="A73" s="2" t="inlineStr">
        <is>
          <t>20527492638</t>
        </is>
      </c>
      <c r="B73" s="2" t="inlineStr">
        <is>
          <t>COMUNIDAD NATIVA SHIPETIARI</t>
        </is>
      </c>
      <c r="C73" s="2" t="inlineStr">
        <is>
          <t>COMUNIDAD CAMPESINA, NATIVA</t>
        </is>
      </c>
      <c r="D73" s="2" t="inlineStr">
        <is>
          <t>ACTIVO</t>
        </is>
      </c>
      <c r="E73" s="2" t="inlineStr">
        <is>
          <t>HABIDO</t>
        </is>
      </c>
      <c r="F73" s="2" t="inlineStr">
        <is>
          <t>MADRE DE DIOS</t>
        </is>
      </c>
      <c r="G73" s="2" t="inlineStr">
        <is>
          <t>MANU</t>
        </is>
      </c>
      <c r="H73" s="2" t="inlineStr">
        <is>
          <t>MANU</t>
        </is>
      </c>
      <c r="I73" s="2" t="inlineStr">
        <is>
          <t>972828349</t>
        </is>
      </c>
      <c r="J73" s="2" t="inlineStr">
        <is>
          <t>mateo1augusto@hotmail.com</t>
        </is>
      </c>
      <c r="K73" s="2" t="inlineStr">
        <is>
          <t>S1261443</t>
        </is>
      </c>
      <c r="L73" s="2" t="inlineStr">
        <is>
          <t>2026-09-20T01:43:21.108Z</t>
        </is>
      </c>
    </row>
    <row r="74">
      <c r="A74" s="2" t="inlineStr">
        <is>
          <t>20527622434</t>
        </is>
      </c>
      <c r="B74" s="2" t="inlineStr">
        <is>
          <t>ASOCIACION DE PRODUCTORES LACTEOS DE CUATRO LAGUNAS POMACANCHI</t>
        </is>
      </c>
      <c r="C74" s="2" t="inlineStr">
        <is>
          <t>ASOCIACION</t>
        </is>
      </c>
      <c r="D74" s="2" t="inlineStr">
        <is>
          <t>ACTIVO</t>
        </is>
      </c>
      <c r="E74" s="2" t="inlineStr">
        <is>
          <t>HABIDO</t>
        </is>
      </c>
      <c r="F74" s="2" t="inlineStr">
        <is>
          <t>CUSCO</t>
        </is>
      </c>
      <c r="G74" s="2" t="inlineStr">
        <is>
          <t>ACOMAYO</t>
        </is>
      </c>
      <c r="H74" s="2" t="inlineStr">
        <is>
          <t>POMACANCHI</t>
        </is>
      </c>
      <c r="I74" s="2" t="inlineStr">
        <is>
          <t>930475649</t>
        </is>
      </c>
      <c r="J74" s="2" t="inlineStr">
        <is>
          <t>aprolap123@hotmail.com</t>
        </is>
      </c>
      <c r="K74" s="2" t="inlineStr">
        <is>
          <t>S0531649</t>
        </is>
      </c>
      <c r="L74" s="2" t="inlineStr">
        <is>
          <t>2026-09-20T01:43:21.108Z</t>
        </is>
      </c>
    </row>
    <row r="75">
      <c r="A75" s="2" t="inlineStr">
        <is>
          <t>20528270434</t>
        </is>
      </c>
      <c r="B75" s="2" t="inlineStr">
        <is>
          <t>ASOCIACION DE PRODUCTORES DE CAMU CAMU DE LAS CUENCAS AMAZONAS NAPO Y TIGRE</t>
        </is>
      </c>
      <c r="C75" s="2" t="inlineStr">
        <is>
          <t>ASOCIACION</t>
        </is>
      </c>
      <c r="D75" s="2" t="inlineStr">
        <is>
          <t>BAJA DE OFICIO</t>
        </is>
      </c>
      <c r="E75" s="2" t="inlineStr">
        <is>
          <t>NO HABIDO</t>
        </is>
      </c>
      <c r="F75" s="2" t="inlineStr">
        <is>
          <t>LORETO</t>
        </is>
      </c>
      <c r="G75" s="2" t="inlineStr">
        <is>
          <t>MAYNAS</t>
        </is>
      </c>
      <c r="H75" s="2" t="inlineStr">
        <is>
          <t>PUNCHANA</t>
        </is>
      </c>
      <c r="I75" s="2" t="inlineStr">
        <is>
          <t>505205</t>
        </is>
      </c>
      <c r="J75" s="2" t="n"/>
      <c r="K75" s="2" t="inlineStr">
        <is>
          <t>S0523366</t>
        </is>
      </c>
      <c r="L75" s="2" t="inlineStr">
        <is>
          <t>2026-09-20T01:43:21.108Z</t>
        </is>
      </c>
    </row>
    <row r="76">
      <c r="A76" s="2" t="inlineStr">
        <is>
          <t>20529095971</t>
        </is>
      </c>
      <c r="B76" s="2" t="inlineStr">
        <is>
          <t>ASOCIACION DE PRODUCTORES AGROPECUARIOS NUEVA ALTERNATIVA PRODUCTIVA Y PROTECCION AMBIENTAL</t>
        </is>
      </c>
      <c r="C76" s="2" t="inlineStr">
        <is>
          <t>ASOCIACION</t>
        </is>
      </c>
      <c r="D76" s="2" t="inlineStr">
        <is>
          <t>ACTIVO</t>
        </is>
      </c>
      <c r="E76" s="2" t="inlineStr">
        <is>
          <t>HABIDO</t>
        </is>
      </c>
      <c r="F76" s="2" t="inlineStr">
        <is>
          <t>PASCO</t>
        </is>
      </c>
      <c r="G76" s="2" t="inlineStr">
        <is>
          <t>DANIEL ALCIDES CARRION</t>
        </is>
      </c>
      <c r="H76" s="2" t="inlineStr">
        <is>
          <t>YANAHUANCA</t>
        </is>
      </c>
      <c r="I76" s="2" t="inlineStr">
        <is>
          <t>990664858</t>
        </is>
      </c>
      <c r="J76" s="2" t="inlineStr">
        <is>
          <t>apronappa@hotmail.com</t>
        </is>
      </c>
      <c r="K76" s="2" t="inlineStr">
        <is>
          <t>S1016692</t>
        </is>
      </c>
      <c r="L76" s="2" t="inlineStr">
        <is>
          <t>2026-09-20T01:43:21.108Z</t>
        </is>
      </c>
    </row>
    <row r="77">
      <c r="A77" s="2" t="inlineStr">
        <is>
          <t>20529538988</t>
        </is>
      </c>
      <c r="B77" s="2" t="inlineStr">
        <is>
          <t>COOPERATIVA DE SERVICIOS ESPECIALES REDES DE PRODUCTORES DE CUYES DEL CRISNEJAS</t>
        </is>
      </c>
      <c r="C77" s="2" t="inlineStr">
        <is>
          <t>COOPERATIVAS, SAIS, CAPS</t>
        </is>
      </c>
      <c r="D77" s="2" t="inlineStr">
        <is>
          <t>ACTIVO</t>
        </is>
      </c>
      <c r="E77" s="2" t="inlineStr">
        <is>
          <t>HABIDO</t>
        </is>
      </c>
      <c r="F77" s="2" t="inlineStr">
        <is>
          <t>CAJAMARCA</t>
        </is>
      </c>
      <c r="G77" s="2" t="inlineStr">
        <is>
          <t>CAJABAMBA</t>
        </is>
      </c>
      <c r="H77" s="2" t="inlineStr">
        <is>
          <t>CONDEBAMBA</t>
        </is>
      </c>
      <c r="I77" s="2" t="inlineStr">
        <is>
          <t>976036480</t>
        </is>
      </c>
      <c r="J77" s="2" t="inlineStr">
        <is>
          <t>coopredescuysms@gmail.com</t>
        </is>
      </c>
      <c r="K77" s="2" t="inlineStr">
        <is>
          <t>S1303675</t>
        </is>
      </c>
      <c r="L77" s="2" t="inlineStr">
        <is>
          <t>2026-09-20T01:43:21.108Z</t>
        </is>
      </c>
    </row>
    <row r="78">
      <c r="A78" s="2" t="inlineStr">
        <is>
          <t>20531405723</t>
        </is>
      </c>
      <c r="B78" s="2" t="inlineStr">
        <is>
          <t>COOPERATIVA DE SERVICIOS MULTIPLES ADISA NARANJOS</t>
        </is>
      </c>
      <c r="C78" s="2" t="inlineStr">
        <is>
          <t>COOPERATIVAS, SAIS, CAPS</t>
        </is>
      </c>
      <c r="D78" s="2" t="inlineStr">
        <is>
          <t>ACTIVO</t>
        </is>
      </c>
      <c r="E78" s="2" t="inlineStr">
        <is>
          <t>HABIDO</t>
        </is>
      </c>
      <c r="F78" s="2" t="inlineStr">
        <is>
          <t>SAN MARTIN</t>
        </is>
      </c>
      <c r="G78" s="2" t="inlineStr">
        <is>
          <t>RIOJA</t>
        </is>
      </c>
      <c r="H78" s="2" t="inlineStr">
        <is>
          <t>PARDO MIGUEL</t>
        </is>
      </c>
      <c r="I78" s="2" t="inlineStr">
        <is>
          <t>971191200</t>
        </is>
      </c>
      <c r="J78" s="2" t="inlineStr">
        <is>
          <t>coop.adisa@gmail.com</t>
        </is>
      </c>
      <c r="K78" s="2" t="inlineStr">
        <is>
          <t>S0203748</t>
        </is>
      </c>
      <c r="L78" s="2" t="inlineStr">
        <is>
          <t>2026-09-20T01:43:21.108Z</t>
        </is>
      </c>
    </row>
    <row r="79">
      <c r="A79" s="2" t="inlineStr">
        <is>
          <t>20531441797</t>
        </is>
      </c>
      <c r="B79" s="2" t="inlineStr">
        <is>
          <t>COOPERATIVA AGRARIA ALLIMA CACAO LTDA.</t>
        </is>
      </c>
      <c r="C79" s="2" t="inlineStr">
        <is>
          <t>COOPERATIVAS, SAIS, CAPS</t>
        </is>
      </c>
      <c r="D79" s="2" t="inlineStr">
        <is>
          <t>ACTIVO</t>
        </is>
      </c>
      <c r="E79" s="2" t="inlineStr">
        <is>
          <t>HABIDO</t>
        </is>
      </c>
      <c r="F79" s="2" t="inlineStr">
        <is>
          <t>SAN MARTIN</t>
        </is>
      </c>
      <c r="G79" s="2" t="inlineStr">
        <is>
          <t>SAN MARTIN</t>
        </is>
      </c>
      <c r="H79" s="2" t="inlineStr">
        <is>
          <t>CHAZUTA</t>
        </is>
      </c>
      <c r="I79" s="2" t="inlineStr">
        <is>
          <t>987055246</t>
        </is>
      </c>
      <c r="J79" s="2" t="inlineStr">
        <is>
          <t>allimacacao@gmail.com</t>
        </is>
      </c>
      <c r="K79" s="2" t="inlineStr">
        <is>
          <t>S2586900</t>
        </is>
      </c>
      <c r="L79" s="2" t="inlineStr">
        <is>
          <t>2026-09-20T01:43:21.108Z</t>
        </is>
      </c>
    </row>
    <row r="80">
      <c r="A80" s="2" t="inlineStr">
        <is>
          <t>20532561397</t>
        </is>
      </c>
      <c r="B80" s="2" t="inlineStr">
        <is>
          <t>COMUNIDAD CAMPESINA SAN LORENZO DE CHOJATA</t>
        </is>
      </c>
      <c r="C80" s="2" t="inlineStr">
        <is>
          <t>COMUNIDAD CAMPESINA, NATIVA</t>
        </is>
      </c>
      <c r="D80" s="2" t="inlineStr">
        <is>
          <t>ACTIVO</t>
        </is>
      </c>
      <c r="E80" s="2" t="inlineStr">
        <is>
          <t>HABIDO</t>
        </is>
      </c>
      <c r="F80" s="2" t="inlineStr">
        <is>
          <t>MOQUEGUA</t>
        </is>
      </c>
      <c r="G80" s="2" t="inlineStr">
        <is>
          <t>GENERAL SANCHEZ CERRO</t>
        </is>
      </c>
      <c r="H80" s="2" t="inlineStr">
        <is>
          <t>CHOJATA</t>
        </is>
      </c>
      <c r="I80" s="2" t="inlineStr">
        <is>
          <t>053838008</t>
        </is>
      </c>
      <c r="J80" s="2" t="inlineStr">
        <is>
          <t>MAALDONADO_RCT@HOTMAIL.COM</t>
        </is>
      </c>
      <c r="K80" s="2" t="inlineStr">
        <is>
          <t>S0575341</t>
        </is>
      </c>
      <c r="L80" s="2" t="inlineStr">
        <is>
          <t>2026-09-20T01:43:21.108Z</t>
        </is>
      </c>
    </row>
    <row r="81">
      <c r="A81" s="2" t="inlineStr">
        <is>
          <t>20532737932</t>
        </is>
      </c>
      <c r="B81" s="2" t="inlineStr">
        <is>
          <t>COMUNIDAD CAMPESINA DE ARUNTAYA</t>
        </is>
      </c>
      <c r="C81" s="2" t="inlineStr">
        <is>
          <t>COMUNIDAD CAMPESINA, NATIVA</t>
        </is>
      </c>
      <c r="D81" s="2" t="inlineStr">
        <is>
          <t>ACTIVO</t>
        </is>
      </c>
      <c r="E81" s="2" t="inlineStr">
        <is>
          <t>HABIDO</t>
        </is>
      </c>
      <c r="F81" s="2" t="inlineStr">
        <is>
          <t>MOQUEGUA</t>
        </is>
      </c>
      <c r="G81" s="2" t="inlineStr">
        <is>
          <t>MARISCAL NIETO</t>
        </is>
      </c>
      <c r="H81" s="2" t="inlineStr">
        <is>
          <t>CARUMAS</t>
        </is>
      </c>
      <c r="I81" s="2" t="n"/>
      <c r="J81" s="2" t="n"/>
      <c r="K81" s="2" t="inlineStr">
        <is>
          <t>S1682833</t>
        </is>
      </c>
      <c r="L81" s="2" t="inlineStr">
        <is>
          <t>2026-09-20T01:43:21.108Z</t>
        </is>
      </c>
    </row>
    <row r="82">
      <c r="A82" s="2" t="inlineStr">
        <is>
          <t>20534200952</t>
        </is>
      </c>
      <c r="B82" s="2" t="inlineStr">
        <is>
          <t>ASOCIACION DE GANADEROS Y PRODUCTORES LACTEOS MUSUQ ALLPACHAKA</t>
        </is>
      </c>
      <c r="C82" s="2" t="inlineStr">
        <is>
          <t>ASOCIACION</t>
        </is>
      </c>
      <c r="D82" s="2" t="inlineStr">
        <is>
          <t>ACTIVO</t>
        </is>
      </c>
      <c r="E82" s="2" t="inlineStr">
        <is>
          <t>HABIDO</t>
        </is>
      </c>
      <c r="F82" s="2" t="inlineStr">
        <is>
          <t>AYACUCHO</t>
        </is>
      </c>
      <c r="G82" s="2" t="inlineStr">
        <is>
          <t>HUAMANGA</t>
        </is>
      </c>
      <c r="H82" s="2" t="inlineStr">
        <is>
          <t>CHIARA</t>
        </is>
      </c>
      <c r="I82" s="2" t="inlineStr">
        <is>
          <t>969800976</t>
        </is>
      </c>
      <c r="J82" s="2" t="inlineStr">
        <is>
          <t>MENESES_1703@HOTMAIL.COM</t>
        </is>
      </c>
      <c r="K82" s="2" t="inlineStr">
        <is>
          <t>S0663846</t>
        </is>
      </c>
      <c r="L82" s="2" t="inlineStr">
        <is>
          <t>2026-09-20T01:43:21.108Z</t>
        </is>
      </c>
    </row>
    <row r="83">
      <c r="A83" s="2" t="inlineStr">
        <is>
          <t>20534487801</t>
        </is>
      </c>
      <c r="B83" s="2" t="inlineStr">
        <is>
          <t>ASOCIACION DE PRODUCTORES AGROINDUSTRIALES EMPRENDEDORES DE PUYUSCA - INCUYO</t>
        </is>
      </c>
      <c r="C83" s="2" t="inlineStr">
        <is>
          <t>ASOCIACION</t>
        </is>
      </c>
      <c r="D83" s="2" t="inlineStr">
        <is>
          <t>ACTIVO</t>
        </is>
      </c>
      <c r="E83" s="2" t="inlineStr">
        <is>
          <t>HABIDO</t>
        </is>
      </c>
      <c r="F83" s="2" t="inlineStr">
        <is>
          <t>AYACUCHO</t>
        </is>
      </c>
      <c r="G83" s="2" t="inlineStr">
        <is>
          <t>PARINACOCHAS</t>
        </is>
      </c>
      <c r="H83" s="2" t="inlineStr">
        <is>
          <t>PUYUSCA</t>
        </is>
      </c>
      <c r="I83" s="2" t="inlineStr">
        <is>
          <t>961627761</t>
        </is>
      </c>
      <c r="J83" s="2" t="inlineStr">
        <is>
          <t>carlos.camus@caritas.org.pe</t>
        </is>
      </c>
      <c r="K83" s="2" t="inlineStr">
        <is>
          <t>S0717137</t>
        </is>
      </c>
      <c r="L83" s="2" t="inlineStr">
        <is>
          <t>2026-09-20T01:43:21.108Z</t>
        </is>
      </c>
    </row>
    <row r="84">
      <c r="A84" s="2" t="inlineStr">
        <is>
          <t>20534598620</t>
        </is>
      </c>
      <c r="B84" s="2" t="inlineStr">
        <is>
          <t>ASOCIACION DE PRODUCTORES AGROPECUARIOS ORGANICOS DE OMAYA</t>
        </is>
      </c>
      <c r="C84" s="2" t="inlineStr">
        <is>
          <t>ASOCIACION</t>
        </is>
      </c>
      <c r="D84" s="2" t="inlineStr">
        <is>
          <t>BAJA DE OFICIO</t>
        </is>
      </c>
      <c r="E84" s="2" t="inlineStr">
        <is>
          <t>NO HABIDO</t>
        </is>
      </c>
      <c r="F84" s="2" t="inlineStr">
        <is>
          <t>CUSCO</t>
        </is>
      </c>
      <c r="G84" s="2" t="inlineStr">
        <is>
          <t>LA CONVENCION</t>
        </is>
      </c>
      <c r="H84" s="2" t="inlineStr">
        <is>
          <t>PICHARI</t>
        </is>
      </c>
      <c r="I84" s="2" t="inlineStr">
        <is>
          <t>981620580</t>
        </is>
      </c>
      <c r="J84" s="2" t="inlineStr">
        <is>
          <t>ing.ciromar@hotmail.com</t>
        </is>
      </c>
      <c r="K84" s="2" t="inlineStr">
        <is>
          <t>S0740404</t>
        </is>
      </c>
      <c r="L84" s="2" t="inlineStr">
        <is>
          <t>2026-09-20T01:43:21.108Z</t>
        </is>
      </c>
    </row>
    <row r="85">
      <c r="A85" s="2" t="inlineStr">
        <is>
          <t>20541732706</t>
        </is>
      </c>
      <c r="B85" s="2" t="inlineStr">
        <is>
          <t>SERVICIO PARA EL DESARROLLO INTEGRAL RURAL</t>
        </is>
      </c>
      <c r="C85" s="2" t="inlineStr">
        <is>
          <t>ASOCIACION</t>
        </is>
      </c>
      <c r="D85" s="2" t="inlineStr">
        <is>
          <t>ACTIVO</t>
        </is>
      </c>
      <c r="E85" s="2" t="inlineStr">
        <is>
          <t>HABIDO</t>
        </is>
      </c>
      <c r="F85" s="2" t="inlineStr">
        <is>
          <t>ANCASH</t>
        </is>
      </c>
      <c r="G85" s="2" t="inlineStr">
        <is>
          <t>SANTA</t>
        </is>
      </c>
      <c r="H85" s="2" t="inlineStr">
        <is>
          <t>MORO</t>
        </is>
      </c>
      <c r="I85" s="2" t="n"/>
      <c r="J85" s="2" t="n"/>
      <c r="K85" s="2" t="inlineStr">
        <is>
          <t>S2474132</t>
        </is>
      </c>
      <c r="L85" s="2" t="inlineStr">
        <is>
          <t>2026-09-20T01:43:21.108Z</t>
        </is>
      </c>
    </row>
    <row r="86">
      <c r="A86" s="2" t="inlineStr">
        <is>
          <t>20542251990</t>
        </is>
      </c>
      <c r="B86" s="2" t="inlineStr">
        <is>
          <t>ASOCIACION DE MUJERES EMPRENDEDORAS DE NUEVO PROGRESO</t>
        </is>
      </c>
      <c r="C86" s="2" t="inlineStr">
        <is>
          <t>ASOCIACION</t>
        </is>
      </c>
      <c r="D86" s="2" t="inlineStr">
        <is>
          <t>ACTIVO</t>
        </is>
      </c>
      <c r="E86" s="2" t="inlineStr">
        <is>
          <t>HABIDO</t>
        </is>
      </c>
      <c r="F86" s="2" t="inlineStr">
        <is>
          <t>SAN MARTIN</t>
        </is>
      </c>
      <c r="G86" s="2" t="inlineStr">
        <is>
          <t>TOCACHE</t>
        </is>
      </c>
      <c r="H86" s="2" t="inlineStr">
        <is>
          <t>NUEVO PROGRESO</t>
        </is>
      </c>
      <c r="I86" s="2" t="n"/>
      <c r="J86" s="2" t="n"/>
      <c r="K86" s="2" t="inlineStr">
        <is>
          <t>S0824999</t>
        </is>
      </c>
      <c r="L86" s="2" t="inlineStr">
        <is>
          <t>2026-09-20T01:43:21.108Z</t>
        </is>
      </c>
    </row>
    <row r="87">
      <c r="A87" s="2" t="inlineStr">
        <is>
          <t>20542813742</t>
        </is>
      </c>
      <c r="B87" s="2" t="inlineStr">
        <is>
          <t>ASOCIACION COMUNIDAD AGRARIA ARCA PACAHUARA</t>
        </is>
      </c>
      <c r="C87" s="2" t="inlineStr">
        <is>
          <t>ASOCIACION</t>
        </is>
      </c>
      <c r="D87" s="2" t="inlineStr">
        <is>
          <t>BAJA DE OFICIO</t>
        </is>
      </c>
      <c r="E87" s="2" t="inlineStr">
        <is>
          <t>HABIDO</t>
        </is>
      </c>
      <c r="F87" s="2" t="inlineStr">
        <is>
          <t>MADRE DE DIOS</t>
        </is>
      </c>
      <c r="G87" s="2" t="inlineStr">
        <is>
          <t>TAHUAMANU</t>
        </is>
      </c>
      <c r="H87" s="2" t="inlineStr">
        <is>
          <t>IBERIA</t>
        </is>
      </c>
      <c r="I87" s="2" t="inlineStr">
        <is>
          <t>982986002</t>
        </is>
      </c>
      <c r="J87" s="2" t="inlineStr">
        <is>
          <t>meesgo3008@yahoo.com.co</t>
        </is>
      </c>
      <c r="K87" s="2" t="inlineStr">
        <is>
          <t>S0761487</t>
        </is>
      </c>
      <c r="L87" s="2" t="inlineStr">
        <is>
          <t>2026-09-20T01:43:21.108Z</t>
        </is>
      </c>
    </row>
    <row r="88">
      <c r="A88" s="2" t="inlineStr">
        <is>
          <t>20542825163</t>
        </is>
      </c>
      <c r="B88" s="2" t="inlineStr">
        <is>
          <t>COOPERATIVA AGRARIA CACAO FINO AGROBOSQUE</t>
        </is>
      </c>
      <c r="C88" s="2" t="inlineStr">
        <is>
          <t>COOPERATIVAS, SAIS, CAPS</t>
        </is>
      </c>
      <c r="D88" s="2" t="inlineStr">
        <is>
          <t>ACTIVO</t>
        </is>
      </c>
      <c r="E88" s="2" t="inlineStr">
        <is>
          <t>HABIDO</t>
        </is>
      </c>
      <c r="F88" s="2" t="inlineStr">
        <is>
          <t>MADRE DE DIOS</t>
        </is>
      </c>
      <c r="G88" s="2" t="inlineStr">
        <is>
          <t>TAMBOPATA</t>
        </is>
      </c>
      <c r="H88" s="2" t="inlineStr">
        <is>
          <t>INAMBARI</t>
        </is>
      </c>
      <c r="I88" s="2" t="inlineStr">
        <is>
          <t>959329872</t>
        </is>
      </c>
      <c r="J88" s="2" t="inlineStr">
        <is>
          <t>cooperativagrobosque@gmail.com</t>
        </is>
      </c>
      <c r="K88" s="2" t="inlineStr">
        <is>
          <t>S1629618</t>
        </is>
      </c>
      <c r="L88" s="2" t="inlineStr">
        <is>
          <t>2026-09-20T01:43:21.108Z</t>
        </is>
      </c>
    </row>
    <row r="89">
      <c r="A89" s="2" t="inlineStr">
        <is>
          <t>20558183552</t>
        </is>
      </c>
      <c r="B89" s="2" t="inlineStr">
        <is>
          <t>COOPERATIVA AGRARIA DE SERVICIOS ALPAQUEROS YURAC QORI TISCO - COOPASAY TISCO</t>
        </is>
      </c>
      <c r="C89" s="2" t="inlineStr">
        <is>
          <t>COOPERATIVAS, SAIS, CAPS</t>
        </is>
      </c>
      <c r="D89" s="2" t="inlineStr">
        <is>
          <t>ACTIVO</t>
        </is>
      </c>
      <c r="E89" s="2" t="inlineStr">
        <is>
          <t>HABIDO</t>
        </is>
      </c>
      <c r="F89" s="2" t="inlineStr">
        <is>
          <t>AREQUIPA</t>
        </is>
      </c>
      <c r="G89" s="2" t="inlineStr">
        <is>
          <t>CAYLLOMA</t>
        </is>
      </c>
      <c r="H89" s="2" t="inlineStr">
        <is>
          <t>TISCO</t>
        </is>
      </c>
      <c r="I89" s="2" t="inlineStr">
        <is>
          <t>957843835</t>
        </is>
      </c>
      <c r="J89" s="2" t="inlineStr">
        <is>
          <t>sassy0206@gmail.com</t>
        </is>
      </c>
      <c r="K89" s="2" t="inlineStr">
        <is>
          <t>S2346500</t>
        </is>
      </c>
      <c r="L89" s="2" t="inlineStr">
        <is>
          <t>2026-09-20T01:43:21.108Z</t>
        </is>
      </c>
    </row>
    <row r="90">
      <c r="A90" s="2" t="inlineStr">
        <is>
          <t>20561140091</t>
        </is>
      </c>
      <c r="B90" s="2" t="inlineStr">
        <is>
          <t>COOPERATIVA AGRARIA ECOLOGICA CAFETALERA DE LONYA GRANDE</t>
        </is>
      </c>
      <c r="C90" s="2" t="inlineStr">
        <is>
          <t>COOPERATIVAS, SAIS, CAPS</t>
        </is>
      </c>
      <c r="D90" s="2" t="inlineStr">
        <is>
          <t>SUSPENSION TEMPORAL</t>
        </is>
      </c>
      <c r="E90" s="2" t="inlineStr">
        <is>
          <t>HABIDO</t>
        </is>
      </c>
      <c r="F90" s="2" t="inlineStr">
        <is>
          <t>AMAZONAS</t>
        </is>
      </c>
      <c r="G90" s="2" t="inlineStr">
        <is>
          <t>UTCUBAMBA</t>
        </is>
      </c>
      <c r="H90" s="2" t="inlineStr">
        <is>
          <t>LONYA GRANDE</t>
        </is>
      </c>
      <c r="I90" s="2" t="n"/>
      <c r="J90" s="2" t="n"/>
      <c r="K90" s="2" t="inlineStr">
        <is>
          <t>S1739327</t>
        </is>
      </c>
      <c r="L90" s="2" t="inlineStr">
        <is>
          <t>2026-09-20T01:43:21.108Z</t>
        </is>
      </c>
    </row>
    <row r="91">
      <c r="A91" s="2" t="inlineStr">
        <is>
          <t>20568071281</t>
        </is>
      </c>
      <c r="B91" s="2" t="inlineStr">
        <is>
          <t>COOPERATIVA AGRARIA CAFETALERA CEPRO YANESHA</t>
        </is>
      </c>
      <c r="C91" s="2" t="inlineStr">
        <is>
          <t>COOPERATIVAS, SAIS, CAPS</t>
        </is>
      </c>
      <c r="D91" s="2" t="inlineStr">
        <is>
          <t>ACTIVO</t>
        </is>
      </c>
      <c r="E91" s="2" t="inlineStr">
        <is>
          <t>HABIDO</t>
        </is>
      </c>
      <c r="F91" s="2" t="inlineStr">
        <is>
          <t>PASCO</t>
        </is>
      </c>
      <c r="G91" s="2" t="inlineStr">
        <is>
          <t>OXAPAMPA</t>
        </is>
      </c>
      <c r="H91" s="2" t="inlineStr">
        <is>
          <t>VILLA RICA</t>
        </is>
      </c>
      <c r="I91" s="2" t="inlineStr">
        <is>
          <t>063465073</t>
        </is>
      </c>
      <c r="J91" s="2" t="inlineStr">
        <is>
          <t>cepro-yanesha@hotmail.com</t>
        </is>
      </c>
      <c r="K91" s="2" t="inlineStr">
        <is>
          <t>S1508539</t>
        </is>
      </c>
      <c r="L91" s="2" t="inlineStr">
        <is>
          <t>2026-09-20T01:43:21.108Z</t>
        </is>
      </c>
    </row>
    <row r="92">
      <c r="A92" s="2" t="inlineStr">
        <is>
          <t>20568190450</t>
        </is>
      </c>
      <c r="B92" s="2" t="inlineStr">
        <is>
          <t>COOPERATIVA AGRARIA KEMITO ENE LTDA. - KEMITO ENE</t>
        </is>
      </c>
      <c r="C92" s="2" t="inlineStr">
        <is>
          <t>COOPERATIVAS, SAIS, CAPS</t>
        </is>
      </c>
      <c r="D92" s="2" t="inlineStr">
        <is>
          <t>ACTIVO</t>
        </is>
      </c>
      <c r="E92" s="2" t="inlineStr">
        <is>
          <t>HABIDO</t>
        </is>
      </c>
      <c r="F92" s="2" t="inlineStr">
        <is>
          <t>JUNIN</t>
        </is>
      </c>
      <c r="G92" s="2" t="inlineStr">
        <is>
          <t>SATIPO</t>
        </is>
      </c>
      <c r="H92" s="2" t="inlineStr">
        <is>
          <t>SATIPO</t>
        </is>
      </c>
      <c r="I92" s="2" t="inlineStr">
        <is>
          <t>064545670</t>
        </is>
      </c>
      <c r="J92" s="2" t="inlineStr">
        <is>
          <t>ASHANINKARIOENE@YAHOO.ES</t>
        </is>
      </c>
      <c r="K92" s="2" t="inlineStr">
        <is>
          <t>S1041022</t>
        </is>
      </c>
      <c r="L92" s="2" t="inlineStr">
        <is>
          <t>2026-09-20T01:43:21.108Z</t>
        </is>
      </c>
    </row>
    <row r="93">
      <c r="A93" s="2" t="inlineStr">
        <is>
          <t>20568194951</t>
        </is>
      </c>
      <c r="B93" s="2" t="inlineStr">
        <is>
          <t>ASOCIACION DE PRODUCTORES AGROSOSTENIBLES VILLA ECOLOGICA PERU</t>
        </is>
      </c>
      <c r="C93" s="2" t="inlineStr">
        <is>
          <t>ASOCIACION</t>
        </is>
      </c>
      <c r="D93" s="2" t="inlineStr">
        <is>
          <t>ACTIVO</t>
        </is>
      </c>
      <c r="E93" s="2" t="inlineStr">
        <is>
          <t>HABIDO</t>
        </is>
      </c>
      <c r="F93" s="2" t="inlineStr">
        <is>
          <t>JUNIN</t>
        </is>
      </c>
      <c r="G93" s="2" t="inlineStr">
        <is>
          <t>SATIPO</t>
        </is>
      </c>
      <c r="H93" s="2" t="inlineStr">
        <is>
          <t>PANGOA</t>
        </is>
      </c>
      <c r="I93" s="2" t="inlineStr">
        <is>
          <t>64 634079</t>
        </is>
      </c>
      <c r="J93" s="2" t="inlineStr">
        <is>
          <t>apsosgerente@gmail.com</t>
        </is>
      </c>
      <c r="K93" s="2" t="inlineStr">
        <is>
          <t>S1433366</t>
        </is>
      </c>
      <c r="L93" s="2" t="inlineStr">
        <is>
          <t>2026-09-20T01:43:21.108Z</t>
        </is>
      </c>
    </row>
    <row r="94">
      <c r="A94" s="2" t="inlineStr">
        <is>
          <t>20568246188</t>
        </is>
      </c>
      <c r="B94" s="2" t="inlineStr">
        <is>
          <t>ASOCIACION DE PRODUCTORES AGROPECUARIOS BOJACI DEL DISTRITO DE SINCOS - A.P.A. BOJACI - SINCOS</t>
        </is>
      </c>
      <c r="C94" s="2" t="inlineStr">
        <is>
          <t>ASOCIACION</t>
        </is>
      </c>
      <c r="D94" s="2" t="inlineStr">
        <is>
          <t>BAJA PROV. POR OFICIO</t>
        </is>
      </c>
      <c r="E94" s="2" t="inlineStr">
        <is>
          <t>HABIDO</t>
        </is>
      </c>
      <c r="F94" s="2" t="inlineStr">
        <is>
          <t>JUNIN</t>
        </is>
      </c>
      <c r="G94" s="2" t="inlineStr">
        <is>
          <t>JAUJA</t>
        </is>
      </c>
      <c r="H94" s="2" t="inlineStr">
        <is>
          <t>SINCOS</t>
        </is>
      </c>
      <c r="I94" s="2" t="inlineStr">
        <is>
          <t>977794795</t>
        </is>
      </c>
      <c r="J94" s="2" t="inlineStr">
        <is>
          <t>JOSYVAMANCAS@GMAIL.COM</t>
        </is>
      </c>
      <c r="K94" s="2" t="inlineStr">
        <is>
          <t>S1214779</t>
        </is>
      </c>
      <c r="L94" s="2" t="inlineStr">
        <is>
          <t>2026-09-20T01:43:21.108Z</t>
        </is>
      </c>
    </row>
    <row r="95">
      <c r="A95" s="2" t="inlineStr">
        <is>
          <t>20568549083</t>
        </is>
      </c>
      <c r="B95" s="2" t="inlineStr">
        <is>
          <t>COOPERATIVA AGRARIA INDUSTRIAL APASC SANCORE-PALCAZU LTDA</t>
        </is>
      </c>
      <c r="C95" s="2" t="inlineStr">
        <is>
          <t>COOPERATIVAS, SAIS, CAPS</t>
        </is>
      </c>
      <c r="D95" s="2" t="inlineStr">
        <is>
          <t>ACTIVO</t>
        </is>
      </c>
      <c r="E95" s="2" t="inlineStr">
        <is>
          <t>HABIDO</t>
        </is>
      </c>
      <c r="F95" s="2" t="inlineStr">
        <is>
          <t>PASCO</t>
        </is>
      </c>
      <c r="G95" s="2" t="inlineStr">
        <is>
          <t>OXAPAMPA</t>
        </is>
      </c>
      <c r="H95" s="2" t="inlineStr">
        <is>
          <t>PALCAZU</t>
        </is>
      </c>
      <c r="I95" s="2" t="inlineStr">
        <is>
          <t>989051612</t>
        </is>
      </c>
      <c r="J95" s="2" t="inlineStr">
        <is>
          <t>APSC.SANCORE@GMAIL.COM</t>
        </is>
      </c>
      <c r="K95" s="2" t="inlineStr">
        <is>
          <t>S1285193</t>
        </is>
      </c>
      <c r="L95" s="2" t="inlineStr">
        <is>
          <t>2026-09-20T01:43:21.108Z</t>
        </is>
      </c>
    </row>
    <row r="96">
      <c r="A96" s="2" t="inlineStr">
        <is>
          <t>20568720866</t>
        </is>
      </c>
      <c r="B96" s="2" t="inlineStr">
        <is>
          <t>ASOCIACION UNION POMAVILCA</t>
        </is>
      </c>
      <c r="C96" s="2" t="inlineStr">
        <is>
          <t>ASOCIACION</t>
        </is>
      </c>
      <c r="D96" s="2" t="inlineStr">
        <is>
          <t>ACTIVO</t>
        </is>
      </c>
      <c r="E96" s="2" t="inlineStr">
        <is>
          <t>HABIDO</t>
        </is>
      </c>
      <c r="F96" s="2" t="inlineStr">
        <is>
          <t>HUANCAVELICA</t>
        </is>
      </c>
      <c r="G96" s="2" t="inlineStr">
        <is>
          <t>ACOBAMBA</t>
        </is>
      </c>
      <c r="H96" s="2" t="inlineStr">
        <is>
          <t>ACOBAMBA</t>
        </is>
      </c>
      <c r="I96" s="2" t="inlineStr">
        <is>
          <t>931322574</t>
        </is>
      </c>
      <c r="J96" s="2" t="inlineStr">
        <is>
          <t>unionpomavilca@gmail.com</t>
        </is>
      </c>
      <c r="K96" s="2" t="inlineStr">
        <is>
          <t>S0996264</t>
        </is>
      </c>
      <c r="L96" s="2" t="inlineStr">
        <is>
          <t>2026-09-20T01:43:21.108Z</t>
        </is>
      </c>
    </row>
    <row r="97">
      <c r="A97" s="2" t="inlineStr">
        <is>
          <t>20568962282</t>
        </is>
      </c>
      <c r="B97" s="2" t="inlineStr">
        <is>
          <t>ASOCIACIÓN DE PRODUCTORES CENTRO COFFEE</t>
        </is>
      </c>
      <c r="C97" s="2" t="inlineStr">
        <is>
          <t>ASOCIACION</t>
        </is>
      </c>
      <c r="D97" s="2" t="inlineStr">
        <is>
          <t>SUSPENSION TEMPORAL</t>
        </is>
      </c>
      <c r="E97" s="2" t="inlineStr">
        <is>
          <t>HABIDO</t>
        </is>
      </c>
      <c r="F97" s="2" t="inlineStr">
        <is>
          <t>JUNIN</t>
        </is>
      </c>
      <c r="G97" s="2" t="inlineStr">
        <is>
          <t>CHANCHAMAYO</t>
        </is>
      </c>
      <c r="H97" s="2" t="inlineStr">
        <is>
          <t>PICHANAQUI</t>
        </is>
      </c>
      <c r="I97" s="2" t="n"/>
      <c r="J97" s="2" t="n"/>
      <c r="K97" s="2" t="inlineStr">
        <is>
          <t>S1070352</t>
        </is>
      </c>
      <c r="L97" s="2" t="inlineStr">
        <is>
          <t>2026-09-20T01:43:21.108Z</t>
        </is>
      </c>
    </row>
    <row r="98">
      <c r="A98" s="2" t="inlineStr">
        <is>
          <t>20572190251</t>
        </is>
      </c>
      <c r="B98" s="2" t="inlineStr">
        <is>
          <t>CENTRAL DE COOPERATIVAS AGRARIAS CACAO AROMA DE TOCACHE LTDA. (CECAT)</t>
        </is>
      </c>
      <c r="C98" s="2" t="inlineStr">
        <is>
          <t>COOPERATIVAS, SAIS, CAPS</t>
        </is>
      </c>
      <c r="D98" s="2" t="inlineStr">
        <is>
          <t>ACTIVO</t>
        </is>
      </c>
      <c r="E98" s="2" t="inlineStr">
        <is>
          <t>HABIDO</t>
        </is>
      </c>
      <c r="F98" s="2" t="inlineStr">
        <is>
          <t>SAN MARTIN</t>
        </is>
      </c>
      <c r="G98" s="2" t="inlineStr">
        <is>
          <t>TOCACHE</t>
        </is>
      </c>
      <c r="H98" s="2" t="inlineStr">
        <is>
          <t>TOCACHE</t>
        </is>
      </c>
      <c r="I98" s="2" t="n"/>
      <c r="J98" s="2" t="n"/>
      <c r="K98" s="2" t="inlineStr">
        <is>
          <t>S1215024</t>
        </is>
      </c>
      <c r="L98" s="2" t="inlineStr">
        <is>
          <t>2026-09-20T01:43:21.108Z</t>
        </is>
      </c>
    </row>
    <row r="99">
      <c r="A99" s="2" t="inlineStr">
        <is>
          <t>20573138202</t>
        </is>
      </c>
      <c r="B99" s="2" t="inlineStr">
        <is>
          <t>ASOCIACION DE PRODUCTORES AGROPECUARIOS Y FORESTALES EL ALVA DE BARTOLOME-CUCHARA</t>
        </is>
      </c>
      <c r="C99" s="2" t="inlineStr">
        <is>
          <t>ASOCIACION</t>
        </is>
      </c>
      <c r="D99" s="2" t="inlineStr">
        <is>
          <t>BAJA DE OFICIO</t>
        </is>
      </c>
      <c r="E99" s="2" t="inlineStr">
        <is>
          <t>NO HABIDO</t>
        </is>
      </c>
      <c r="F99" s="2" t="inlineStr">
        <is>
          <t>HUANUCO</t>
        </is>
      </c>
      <c r="G99" s="2" t="inlineStr">
        <is>
          <t>LEONCIO PRADO</t>
        </is>
      </c>
      <c r="H99" s="2" t="inlineStr">
        <is>
          <t>RUPA-RUPA</t>
        </is>
      </c>
      <c r="I99" s="2" t="inlineStr">
        <is>
          <t>062-962262426</t>
        </is>
      </c>
      <c r="J99" s="2" t="inlineStr">
        <is>
          <t>diagui02@hotmail.com</t>
        </is>
      </c>
      <c r="K99" s="2" t="inlineStr">
        <is>
          <t>B0339905</t>
        </is>
      </c>
      <c r="L99" s="2" t="inlineStr">
        <is>
          <t>2026-09-20T01:43:21.108Z</t>
        </is>
      </c>
    </row>
    <row r="100">
      <c r="A100" s="2" t="inlineStr">
        <is>
          <t>20574602450</t>
        </is>
      </c>
      <c r="B100" s="2" t="inlineStr">
        <is>
          <t>COOPERATIVA AGRARIA FRUTOS DEL ANDE</t>
        </is>
      </c>
      <c r="C100" s="2" t="inlineStr">
        <is>
          <t>COOPERATIVAS, SAIS, CAPS</t>
        </is>
      </c>
      <c r="D100" s="2" t="inlineStr">
        <is>
          <t>ACTIVO</t>
        </is>
      </c>
      <c r="E100" s="2" t="inlineStr">
        <is>
          <t>HABIDO</t>
        </is>
      </c>
      <c r="F100" s="2" t="inlineStr">
        <is>
          <t>AYACUCHO</t>
        </is>
      </c>
      <c r="G100" s="2" t="inlineStr">
        <is>
          <t>HUAMANGA</t>
        </is>
      </c>
      <c r="H100" s="2" t="inlineStr">
        <is>
          <t>AYACUCHO</t>
        </is>
      </c>
      <c r="I100" s="2" t="inlineStr">
        <is>
          <t>956885290</t>
        </is>
      </c>
      <c r="J100" s="2" t="inlineStr">
        <is>
          <t>ADMFRUTOSDELANDE@gmail.com</t>
        </is>
      </c>
      <c r="K100" s="2" t="inlineStr">
        <is>
          <t>S1828755</t>
        </is>
      </c>
      <c r="L100" s="2" t="inlineStr">
        <is>
          <t>2026-09-20T01:43:21.108Z</t>
        </is>
      </c>
    </row>
    <row r="101">
      <c r="A101" s="2" t="inlineStr">
        <is>
          <t>20574683867</t>
        </is>
      </c>
      <c r="B101" s="2" t="inlineStr">
        <is>
          <t>ASOCIACION DE PRODUCTORES DE PALTA VALLE TOROBAMBA</t>
        </is>
      </c>
      <c r="C101" s="2" t="inlineStr">
        <is>
          <t>ASOCIACION</t>
        </is>
      </c>
      <c r="D101" s="2" t="inlineStr">
        <is>
          <t>BAJA DE OFICIO</t>
        </is>
      </c>
      <c r="E101" s="2" t="inlineStr">
        <is>
          <t>NO HABIDO</t>
        </is>
      </c>
      <c r="F101" s="2" t="inlineStr">
        <is>
          <t>AYACUCHO</t>
        </is>
      </c>
      <c r="G101" s="2" t="inlineStr">
        <is>
          <t>HUAMANGA</t>
        </is>
      </c>
      <c r="H101" s="2" t="inlineStr">
        <is>
          <t>SAN JUAN BAUTISTA</t>
        </is>
      </c>
      <c r="I101" s="2" t="inlineStr">
        <is>
          <t>995404030</t>
        </is>
      </c>
      <c r="J101" s="2" t="inlineStr">
        <is>
          <t>gpg1956@hotmail.com</t>
        </is>
      </c>
      <c r="K101" s="2" t="inlineStr">
        <is>
          <t>S0806241</t>
        </is>
      </c>
      <c r="L101" s="2" t="inlineStr">
        <is>
          <t>2026-09-20T01:43:21.108Z</t>
        </is>
      </c>
    </row>
    <row r="102">
      <c r="A102" s="2" t="inlineStr">
        <is>
          <t>20600001109</t>
        </is>
      </c>
      <c r="B102" s="2" t="inlineStr">
        <is>
          <t>COOPERATIVA AGRARIA CAFETALERA PRODUCTORA COMERCIAL EXPORTADORA CAFE ANDES AMAZONICOS LTDA</t>
        </is>
      </c>
      <c r="C102" s="2" t="inlineStr">
        <is>
          <t>COOPERATIVAS, SAIS, CAPS</t>
        </is>
      </c>
      <c r="D102" s="2" t="inlineStr">
        <is>
          <t>ACTIVO</t>
        </is>
      </c>
      <c r="E102" s="2" t="inlineStr">
        <is>
          <t>HABIDO</t>
        </is>
      </c>
      <c r="F102" s="2" t="inlineStr">
        <is>
          <t>AMAZONAS</t>
        </is>
      </c>
      <c r="G102" s="2" t="inlineStr">
        <is>
          <t>UTCUBAMBA</t>
        </is>
      </c>
      <c r="H102" s="2" t="inlineStr">
        <is>
          <t>LONYA GRANDE</t>
        </is>
      </c>
      <c r="I102" s="2" t="inlineStr">
        <is>
          <t>973303528</t>
        </is>
      </c>
      <c r="J102" s="2" t="inlineStr">
        <is>
          <t>cacPROCECAM@GMAIL.COM</t>
        </is>
      </c>
      <c r="K102" s="2" t="inlineStr">
        <is>
          <t>S1590192</t>
        </is>
      </c>
      <c r="L102" s="2" t="inlineStr">
        <is>
          <t>2026-09-20T01:43:21.108Z</t>
        </is>
      </c>
    </row>
    <row r="103">
      <c r="A103" s="2" t="inlineStr">
        <is>
          <t>20600029887</t>
        </is>
      </c>
      <c r="B103" s="2" t="inlineStr">
        <is>
          <t>COOPERATIVA AGRARIA INTEGRAL LUZ DE LA ESPERANZA</t>
        </is>
      </c>
      <c r="C103" s="2" t="inlineStr">
        <is>
          <t>COOPERATIVAS, SAIS, CAPS</t>
        </is>
      </c>
      <c r="D103" s="2" t="inlineStr">
        <is>
          <t>ACTIVO</t>
        </is>
      </c>
      <c r="E103" s="2" t="inlineStr">
        <is>
          <t>HABIDO</t>
        </is>
      </c>
      <c r="F103" s="2" t="inlineStr">
        <is>
          <t>LORETO</t>
        </is>
      </c>
      <c r="G103" s="2" t="inlineStr">
        <is>
          <t>MARISCAL RAMON CASTILLA</t>
        </is>
      </c>
      <c r="H103" s="2" t="inlineStr">
        <is>
          <t>RAMON CASTILLA</t>
        </is>
      </c>
      <c r="I103" s="2" t="n"/>
      <c r="J103" s="2" t="n"/>
      <c r="K103" s="2" t="inlineStr">
        <is>
          <t>S2575552</t>
        </is>
      </c>
      <c r="L103" s="2" t="inlineStr">
        <is>
          <t>2026-09-20T01:43:21.108Z</t>
        </is>
      </c>
    </row>
    <row r="104">
      <c r="A104" s="2" t="inlineStr">
        <is>
          <t>20600146689</t>
        </is>
      </c>
      <c r="B104" s="2" t="inlineStr">
        <is>
          <t>COOPERATIVA AGRARIA DE SERVICIOS AGRICOLAS TAMBOPATA CANDAMO</t>
        </is>
      </c>
      <c r="C104" s="2" t="inlineStr">
        <is>
          <t>COOPERATIVAS, SAIS, CAPS</t>
        </is>
      </c>
      <c r="D104" s="2" t="inlineStr">
        <is>
          <t>ACTIVO</t>
        </is>
      </c>
      <c r="E104" s="2" t="inlineStr">
        <is>
          <t>HABIDO</t>
        </is>
      </c>
      <c r="F104" s="2" t="inlineStr">
        <is>
          <t>MADRE DE DIOS</t>
        </is>
      </c>
      <c r="G104" s="2" t="inlineStr">
        <is>
          <t>TAMBOPATA</t>
        </is>
      </c>
      <c r="H104" s="2" t="inlineStr">
        <is>
          <t>TAMBOPATA</t>
        </is>
      </c>
      <c r="I104" s="2" t="inlineStr">
        <is>
          <t>082793407</t>
        </is>
      </c>
      <c r="J104" s="2" t="inlineStr">
        <is>
          <t>CONTABILIDAD@COOPTAMBOPATA.COM</t>
        </is>
      </c>
      <c r="K104" s="2" t="inlineStr">
        <is>
          <t>S1788214</t>
        </is>
      </c>
      <c r="L104" s="2" t="inlineStr">
        <is>
          <t>2026-09-20T01:43:21.108Z</t>
        </is>
      </c>
    </row>
    <row r="105">
      <c r="A105" s="2" t="inlineStr">
        <is>
          <t>20600200756</t>
        </is>
      </c>
      <c r="B105" s="2" t="inlineStr">
        <is>
          <t>COOPERATIVA AGRARIA CAFETALERA MONTAÑA AZUL LTDA. - COOPACMA</t>
        </is>
      </c>
      <c r="C105" s="2" t="inlineStr">
        <is>
          <t>COOPERATIVAS, SAIS, CAPS</t>
        </is>
      </c>
      <c r="D105" s="2" t="inlineStr">
        <is>
          <t>ACTIVO</t>
        </is>
      </c>
      <c r="E105" s="2" t="inlineStr">
        <is>
          <t>HABIDO</t>
        </is>
      </c>
      <c r="F105" s="2" t="inlineStr">
        <is>
          <t>AMAZONAS</t>
        </is>
      </c>
      <c r="G105" s="2" t="inlineStr">
        <is>
          <t>UTCUBAMBA</t>
        </is>
      </c>
      <c r="H105" s="2" t="inlineStr">
        <is>
          <t>LONYA GRANDE</t>
        </is>
      </c>
      <c r="I105" s="2" t="inlineStr">
        <is>
          <t>968078951</t>
        </is>
      </c>
      <c r="J105" s="2" t="inlineStr">
        <is>
          <t>cajacoopacma@gmail.com</t>
        </is>
      </c>
      <c r="K105" s="2" t="inlineStr">
        <is>
          <t>S2472997</t>
        </is>
      </c>
      <c r="L105" s="2" t="inlineStr">
        <is>
          <t>2026-09-20T01:43:21.108Z</t>
        </is>
      </c>
    </row>
    <row r="106">
      <c r="A106" s="2" t="inlineStr">
        <is>
          <t>20600370619</t>
        </is>
      </c>
      <c r="B106" s="2" t="inlineStr">
        <is>
          <t>COOPERATIVA AGRARIA ALTO ANDINA CHUGAY</t>
        </is>
      </c>
      <c r="C106" s="2" t="inlineStr">
        <is>
          <t>COOPERATIVAS, SAIS, CAPS</t>
        </is>
      </c>
      <c r="D106" s="2" t="inlineStr">
        <is>
          <t>ACTIVO</t>
        </is>
      </c>
      <c r="E106" s="2" t="inlineStr">
        <is>
          <t>HABIDO</t>
        </is>
      </c>
      <c r="F106" s="2" t="inlineStr">
        <is>
          <t>LA LIBERTAD</t>
        </is>
      </c>
      <c r="G106" s="2" t="inlineStr">
        <is>
          <t>SANCHEZ CARRION</t>
        </is>
      </c>
      <c r="H106" s="2" t="inlineStr">
        <is>
          <t>CHUGAY</t>
        </is>
      </c>
      <c r="I106" s="2" t="n"/>
      <c r="J106" s="2" t="n"/>
      <c r="K106" s="2" t="inlineStr">
        <is>
          <t>S1200414</t>
        </is>
      </c>
      <c r="L106" s="2" t="inlineStr">
        <is>
          <t>2026-09-20T01:43:21.108Z</t>
        </is>
      </c>
    </row>
    <row r="107">
      <c r="A107" s="2" t="inlineStr">
        <is>
          <t>20600382064</t>
        </is>
      </c>
      <c r="B107" s="2" t="inlineStr">
        <is>
          <t>COOPERATIVA AGRARIA ECOLOGICA AGROINDUSTRIAL DE CURIMANA LTDA.</t>
        </is>
      </c>
      <c r="C107" s="2" t="inlineStr">
        <is>
          <t>COOPERATIVAS, SAIS, CAPS</t>
        </is>
      </c>
      <c r="D107" s="2" t="inlineStr">
        <is>
          <t>ACTIVO</t>
        </is>
      </c>
      <c r="E107" s="2" t="inlineStr">
        <is>
          <t>HABIDO</t>
        </is>
      </c>
      <c r="F107" s="2" t="inlineStr">
        <is>
          <t>UCAYALI</t>
        </is>
      </c>
      <c r="G107" s="2" t="inlineStr">
        <is>
          <t>PADRE ABAD</t>
        </is>
      </c>
      <c r="H107" s="2" t="inlineStr">
        <is>
          <t>CURIMANA</t>
        </is>
      </c>
      <c r="I107" s="2" t="inlineStr">
        <is>
          <t>982110324</t>
        </is>
      </c>
      <c r="J107" s="2" t="inlineStr">
        <is>
          <t>saraidavila271101@gmail.com</t>
        </is>
      </c>
      <c r="K107" s="2" t="inlineStr">
        <is>
          <t>S1787788</t>
        </is>
      </c>
      <c r="L107" s="2" t="inlineStr">
        <is>
          <t>2026-09-20T01:43:21.108Z</t>
        </is>
      </c>
    </row>
    <row r="108">
      <c r="A108" s="2" t="inlineStr">
        <is>
          <t>20600390911</t>
        </is>
      </c>
      <c r="B108" s="2" t="inlineStr">
        <is>
          <t>COOPERATIVA AGRARIA DE CACAO AROMATICO COLPA DE LOROS</t>
        </is>
      </c>
      <c r="C108" s="2" t="inlineStr">
        <is>
          <t>COOPERATIVAS, SAIS, CAPS</t>
        </is>
      </c>
      <c r="D108" s="2" t="inlineStr">
        <is>
          <t>ACTIVO</t>
        </is>
      </c>
      <c r="E108" s="2" t="inlineStr">
        <is>
          <t>HABIDO</t>
        </is>
      </c>
      <c r="F108" s="2" t="inlineStr">
        <is>
          <t>UCAYALI</t>
        </is>
      </c>
      <c r="G108" s="2" t="inlineStr">
        <is>
          <t>PADRE ABAD</t>
        </is>
      </c>
      <c r="H108" s="2" t="inlineStr">
        <is>
          <t>NESHUYA</t>
        </is>
      </c>
      <c r="I108" s="2" t="n"/>
      <c r="J108" s="2" t="n"/>
      <c r="K108" s="2" t="inlineStr">
        <is>
          <t>S2589735</t>
        </is>
      </c>
      <c r="L108" s="2" t="inlineStr">
        <is>
          <t>2026-09-20T01:43:21.108Z</t>
        </is>
      </c>
    </row>
    <row r="109">
      <c r="A109" s="2" t="inlineStr">
        <is>
          <t>20600558715</t>
        </is>
      </c>
      <c r="B109" s="2" t="inlineStr">
        <is>
          <t>COOPERATIVA AGRARIA KIWICHA WAYI LTDA</t>
        </is>
      </c>
      <c r="C109" s="2" t="inlineStr">
        <is>
          <t>COOPERATIVAS, SAIS, CAPS</t>
        </is>
      </c>
      <c r="D109" s="2" t="inlineStr">
        <is>
          <t>ACTIVO</t>
        </is>
      </c>
      <c r="E109" s="2" t="inlineStr">
        <is>
          <t>HABIDO</t>
        </is>
      </c>
      <c r="F109" s="2" t="inlineStr">
        <is>
          <t>ANCASH</t>
        </is>
      </c>
      <c r="G109" s="2" t="inlineStr">
        <is>
          <t>HUAYLAS</t>
        </is>
      </c>
      <c r="H109" s="2" t="inlineStr">
        <is>
          <t>CARAZ</t>
        </is>
      </c>
      <c r="I109" s="2" t="n"/>
      <c r="J109" s="2" t="n"/>
      <c r="K109" s="2" t="inlineStr">
        <is>
          <t>S1056733</t>
        </is>
      </c>
      <c r="L109" s="2" t="inlineStr">
        <is>
          <t>2026-09-20T01:43:21.108Z</t>
        </is>
      </c>
    </row>
    <row r="110">
      <c r="A110" s="2" t="inlineStr">
        <is>
          <t>20600588851</t>
        </is>
      </c>
      <c r="B110" s="2" t="inlineStr">
        <is>
          <t>ASOCIACION DE PRODUCTORES AGROPECUARIOS DEL VALLE DE VISTA ALEGRE - PARIAHUANCA</t>
        </is>
      </c>
      <c r="C110" s="2" t="inlineStr">
        <is>
          <t>ASOCIACION</t>
        </is>
      </c>
      <c r="D110" s="2" t="inlineStr">
        <is>
          <t>SUSPENSION TEMPORAL</t>
        </is>
      </c>
      <c r="E110" s="2" t="inlineStr">
        <is>
          <t>HABIDO</t>
        </is>
      </c>
      <c r="F110" s="2" t="inlineStr">
        <is>
          <t>JUNIN</t>
        </is>
      </c>
      <c r="G110" s="2" t="inlineStr">
        <is>
          <t>HUANCAYO</t>
        </is>
      </c>
      <c r="H110" s="2" t="inlineStr">
        <is>
          <t>PARIAHUANCA</t>
        </is>
      </c>
      <c r="I110" s="2" t="inlineStr">
        <is>
          <t>994832096</t>
        </is>
      </c>
      <c r="J110" s="2" t="inlineStr">
        <is>
          <t>agroinversol@hotmail.com</t>
        </is>
      </c>
      <c r="K110" s="2" t="inlineStr">
        <is>
          <t>S1496917</t>
        </is>
      </c>
      <c r="L110" s="2" t="inlineStr">
        <is>
          <t>2026-09-20T01:43:21.108Z</t>
        </is>
      </c>
    </row>
    <row r="111">
      <c r="A111" s="2" t="inlineStr">
        <is>
          <t>20600668430</t>
        </is>
      </c>
      <c r="B111" s="2" t="inlineStr">
        <is>
          <t>COOPERATIVA AGRARIA DEL CENTRO POBLADO DE BELLA BAJO MONZON</t>
        </is>
      </c>
      <c r="C111" s="2" t="inlineStr">
        <is>
          <t>COOPERATIVAS, SAIS, CAPS</t>
        </is>
      </c>
      <c r="D111" s="2" t="inlineStr">
        <is>
          <t>ACTIVO</t>
        </is>
      </c>
      <c r="E111" s="2" t="inlineStr">
        <is>
          <t>HABIDO</t>
        </is>
      </c>
      <c r="F111" s="2" t="inlineStr">
        <is>
          <t>HUANUCO</t>
        </is>
      </c>
      <c r="G111" s="2" t="inlineStr">
        <is>
          <t>LEONCIO PRADO</t>
        </is>
      </c>
      <c r="H111" s="2" t="inlineStr">
        <is>
          <t>MARIANO DAMASO BERAUN</t>
        </is>
      </c>
      <c r="I111" s="2" t="inlineStr">
        <is>
          <t>991235028</t>
        </is>
      </c>
      <c r="J111" s="2" t="inlineStr">
        <is>
          <t>jeansalas91@hotmail.com</t>
        </is>
      </c>
      <c r="K111" s="2" t="inlineStr">
        <is>
          <t>S1203969</t>
        </is>
      </c>
      <c r="L111" s="2" t="inlineStr">
        <is>
          <t>2026-09-20T01:43:21.108Z</t>
        </is>
      </c>
    </row>
    <row r="112">
      <c r="A112" s="2" t="inlineStr">
        <is>
          <t>20600675487</t>
        </is>
      </c>
      <c r="B112" s="2" t="inlineStr">
        <is>
          <t>ASOCIACION DE PRODUCTORES AGROPECUARIOS Y FORESTALES NUEVA URBANIZACION DE HUALLATA</t>
        </is>
      </c>
      <c r="C112" s="2" t="inlineStr">
        <is>
          <t>ASOCIACION</t>
        </is>
      </c>
      <c r="D112" s="2" t="inlineStr">
        <is>
          <t>ACTIVO</t>
        </is>
      </c>
      <c r="E112" s="2" t="inlineStr">
        <is>
          <t>HABIDO</t>
        </is>
      </c>
      <c r="F112" s="2" t="inlineStr">
        <is>
          <t>AYACUCHO</t>
        </is>
      </c>
      <c r="G112" s="2" t="inlineStr">
        <is>
          <t>CANGALLO</t>
        </is>
      </c>
      <c r="H112" s="2" t="inlineStr">
        <is>
          <t>LOS MOROCHUCOS</t>
        </is>
      </c>
      <c r="I112" s="2" t="inlineStr">
        <is>
          <t>999659383</t>
        </is>
      </c>
      <c r="J112" s="2" t="inlineStr">
        <is>
          <t>parhuana066@gmail.com</t>
        </is>
      </c>
      <c r="K112" s="2" t="inlineStr">
        <is>
          <t>B0708007</t>
        </is>
      </c>
      <c r="L112" s="2" t="inlineStr">
        <is>
          <t>2026-09-20T01:43:21.108Z</t>
        </is>
      </c>
    </row>
    <row r="113">
      <c r="A113" s="2" t="inlineStr">
        <is>
          <t>20600682386</t>
        </is>
      </c>
      <c r="B113" s="2" t="inlineStr">
        <is>
          <t>ASOCIACION DE PRODUCTORES AGROPECUARIOS VALLE VERDE DE RODRIGUEZ DE MENDOZA</t>
        </is>
      </c>
      <c r="C113" s="2" t="inlineStr">
        <is>
          <t>ASOCIACION</t>
        </is>
      </c>
      <c r="D113" s="2" t="inlineStr">
        <is>
          <t>ACTIVO</t>
        </is>
      </c>
      <c r="E113" s="2" t="inlineStr">
        <is>
          <t>HABIDO</t>
        </is>
      </c>
      <c r="F113" s="2" t="inlineStr">
        <is>
          <t>AMAZONAS</t>
        </is>
      </c>
      <c r="G113" s="2" t="inlineStr">
        <is>
          <t>RODRIGUEZ DE MENDOZA</t>
        </is>
      </c>
      <c r="H113" s="2" t="inlineStr">
        <is>
          <t>SAN NICOLAS</t>
        </is>
      </c>
      <c r="I113" s="2" t="inlineStr">
        <is>
          <t>941941869</t>
        </is>
      </c>
      <c r="J113" s="2" t="inlineStr">
        <is>
          <t>valleverde_mendoza@yahoo.es</t>
        </is>
      </c>
      <c r="K113" s="2" t="inlineStr">
        <is>
          <t>S2149859</t>
        </is>
      </c>
      <c r="L113" s="2" t="inlineStr">
        <is>
          <t>2026-09-20T01:43:21.108Z</t>
        </is>
      </c>
    </row>
    <row r="114">
      <c r="A114" s="2" t="inlineStr">
        <is>
          <t>20600690184</t>
        </is>
      </c>
      <c r="B114" s="2" t="inlineStr">
        <is>
          <t>EMPRESA AGROINDUSTRIAL Y SERVICIOS GENERALES EL PARAISO S.A.</t>
        </is>
      </c>
      <c r="C114" s="2" t="inlineStr">
        <is>
          <t>SOCIEDAD ANONIMA</t>
        </is>
      </c>
      <c r="D114" s="2" t="inlineStr">
        <is>
          <t>ACTIVO</t>
        </is>
      </c>
      <c r="E114" s="2" t="inlineStr">
        <is>
          <t>HABIDO</t>
        </is>
      </c>
      <c r="F114" s="2" t="inlineStr">
        <is>
          <t>AREQUIPA</t>
        </is>
      </c>
      <c r="G114" s="2" t="inlineStr">
        <is>
          <t>CAYLLOMA</t>
        </is>
      </c>
      <c r="H114" s="2" t="inlineStr">
        <is>
          <t>MAJES</t>
        </is>
      </c>
      <c r="I114" s="2" t="n"/>
      <c r="J114" s="2" t="n"/>
      <c r="K114" s="2" t="inlineStr">
        <is>
          <t>S2597747</t>
        </is>
      </c>
      <c r="L114" s="2" t="inlineStr">
        <is>
          <t>2026-09-20T01:43:21.108Z</t>
        </is>
      </c>
    </row>
    <row r="115">
      <c r="A115" s="2" t="inlineStr">
        <is>
          <t>20600717244</t>
        </is>
      </c>
      <c r="B115" s="2" t="inlineStr">
        <is>
          <t>COOPERATIVA AGRARIA RENACER ANDINO</t>
        </is>
      </c>
      <c r="C115" s="2" t="inlineStr">
        <is>
          <t>COOPERATIVAS, SAIS, CAPS</t>
        </is>
      </c>
      <c r="D115" s="2" t="inlineStr">
        <is>
          <t>ACTIVO</t>
        </is>
      </c>
      <c r="E115" s="2" t="inlineStr">
        <is>
          <t>HABIDO</t>
        </is>
      </c>
      <c r="F115" s="2" t="inlineStr">
        <is>
          <t>CAJAMARCA</t>
        </is>
      </c>
      <c r="G115" s="2" t="inlineStr">
        <is>
          <t>SANTA CRUZ</t>
        </is>
      </c>
      <c r="H115" s="2" t="inlineStr">
        <is>
          <t>PULAN</t>
        </is>
      </c>
      <c r="I115" s="2" t="n"/>
      <c r="J115" s="2" t="n"/>
      <c r="K115" s="2" t="inlineStr">
        <is>
          <t>S1145903</t>
        </is>
      </c>
      <c r="L115" s="2" t="inlineStr">
        <is>
          <t>2026-09-20T01:43:21.108Z</t>
        </is>
      </c>
    </row>
    <row r="116">
      <c r="A116" s="2" t="inlineStr">
        <is>
          <t>20600717902</t>
        </is>
      </c>
      <c r="B116" s="2" t="inlineStr">
        <is>
          <t>COOPERATIVA AGRARIA AGROPIA LTDA</t>
        </is>
      </c>
      <c r="C116" s="2" t="inlineStr">
        <is>
          <t>COOPERATIVAS, SAIS, CAPS</t>
        </is>
      </c>
      <c r="D116" s="2" t="inlineStr">
        <is>
          <t>ACTIVO</t>
        </is>
      </c>
      <c r="E116" s="2" t="inlineStr">
        <is>
          <t>HABIDO</t>
        </is>
      </c>
      <c r="F116" s="2" t="inlineStr">
        <is>
          <t>JUNIN</t>
        </is>
      </c>
      <c r="G116" s="2" t="inlineStr">
        <is>
          <t>HUANCAYO</t>
        </is>
      </c>
      <c r="H116" s="2" t="inlineStr">
        <is>
          <t>SAPALLANGA</t>
        </is>
      </c>
      <c r="I116" s="2" t="inlineStr">
        <is>
          <t>954001193</t>
        </is>
      </c>
      <c r="J116" s="2" t="inlineStr">
        <is>
          <t>administracion@agropiaperu.com</t>
        </is>
      </c>
      <c r="K116" s="2" t="inlineStr">
        <is>
          <t>S1455617</t>
        </is>
      </c>
      <c r="L116" s="2" t="inlineStr">
        <is>
          <t>2026-09-20T01:43:21.108Z</t>
        </is>
      </c>
    </row>
    <row r="117">
      <c r="A117" s="2" t="inlineStr">
        <is>
          <t>20600720733</t>
        </is>
      </c>
      <c r="B117" s="2" t="inlineStr">
        <is>
          <t>COOPERATIVA AGRARIA VALLE DEL MONZON CAV MONZON</t>
        </is>
      </c>
      <c r="C117" s="2" t="inlineStr">
        <is>
          <t>COOPERATIVAS, SAIS, CAPS</t>
        </is>
      </c>
      <c r="D117" s="2" t="inlineStr">
        <is>
          <t>ACTIVO</t>
        </is>
      </c>
      <c r="E117" s="2" t="inlineStr">
        <is>
          <t>HABIDO</t>
        </is>
      </c>
      <c r="F117" s="2" t="inlineStr">
        <is>
          <t>HUANUCO</t>
        </is>
      </c>
      <c r="G117" s="2" t="inlineStr">
        <is>
          <t>HUAMALIES</t>
        </is>
      </c>
      <c r="H117" s="2" t="inlineStr">
        <is>
          <t>MONZON</t>
        </is>
      </c>
      <c r="I117" s="2" t="n"/>
      <c r="J117" s="2" t="n"/>
      <c r="K117" s="2" t="inlineStr">
        <is>
          <t>S1256803</t>
        </is>
      </c>
      <c r="L117" s="2" t="inlineStr">
        <is>
          <t>2026-09-20T01:43:21.108Z</t>
        </is>
      </c>
    </row>
    <row r="118">
      <c r="A118" s="2" t="inlineStr">
        <is>
          <t>20600796683</t>
        </is>
      </c>
      <c r="B118" s="2" t="inlineStr">
        <is>
          <t>ASOCIACION DE PRODUCTORES DE CACAO SAN FRANCISCO MADRE DE DIOS</t>
        </is>
      </c>
      <c r="C118" s="2" t="inlineStr">
        <is>
          <t>ASOCIACION</t>
        </is>
      </c>
      <c r="D118" s="2" t="inlineStr">
        <is>
          <t>ACTIVO</t>
        </is>
      </c>
      <c r="E118" s="2" t="inlineStr">
        <is>
          <t>HABIDO</t>
        </is>
      </c>
      <c r="F118" s="2" t="inlineStr">
        <is>
          <t>MADRE DE DIOS</t>
        </is>
      </c>
      <c r="G118" s="2" t="inlineStr">
        <is>
          <t>TAMBOPATA</t>
        </is>
      </c>
      <c r="H118" s="2" t="inlineStr">
        <is>
          <t>TAMBOPATA</t>
        </is>
      </c>
      <c r="I118" s="2" t="inlineStr">
        <is>
          <t>944505687</t>
        </is>
      </c>
      <c r="J118" s="2" t="inlineStr">
        <is>
          <t>cacaoterossanfrancisco@gmail.com</t>
        </is>
      </c>
      <c r="K118" s="2" t="inlineStr">
        <is>
          <t>S1090780</t>
        </is>
      </c>
      <c r="L118" s="2" t="inlineStr">
        <is>
          <t>2026-09-20T01:43:21.108Z</t>
        </is>
      </c>
    </row>
    <row r="119">
      <c r="A119" s="2" t="inlineStr">
        <is>
          <t>20600801661</t>
        </is>
      </c>
      <c r="B119" s="2" t="inlineStr">
        <is>
          <t>COPAISEG SAN ROMAN LTDA</t>
        </is>
      </c>
      <c r="C119" s="2" t="inlineStr">
        <is>
          <t>COOPERATIVAS, SAIS, CAPS</t>
        </is>
      </c>
      <c r="D119" s="2" t="inlineStr">
        <is>
          <t>ACTIVO</t>
        </is>
      </c>
      <c r="E119" s="2" t="inlineStr">
        <is>
          <t>HABIDO</t>
        </is>
      </c>
      <c r="F119" s="2" t="inlineStr">
        <is>
          <t>PUNO</t>
        </is>
      </c>
      <c r="G119" s="2" t="inlineStr">
        <is>
          <t>SAN ROMAN</t>
        </is>
      </c>
      <c r="H119" s="2" t="inlineStr">
        <is>
          <t>CABANA</t>
        </is>
      </c>
      <c r="I119" s="2" t="inlineStr">
        <is>
          <t>051330952</t>
        </is>
      </c>
      <c r="J119" s="2" t="inlineStr">
        <is>
          <t>copaisegsanroman@gmail.com</t>
        </is>
      </c>
      <c r="K119" s="2" t="inlineStr">
        <is>
          <t>S1395242</t>
        </is>
      </c>
      <c r="L119" s="2" t="inlineStr">
        <is>
          <t>2026-09-20T01:43:21.108Z</t>
        </is>
      </c>
    </row>
    <row r="120">
      <c r="A120" s="2" t="inlineStr">
        <is>
          <t>20600838947</t>
        </is>
      </c>
      <c r="B120" s="2" t="inlineStr">
        <is>
          <t>PRODUCTOS LACTEOS AREQUIPA S.A.</t>
        </is>
      </c>
      <c r="C120" s="2" t="inlineStr">
        <is>
          <t>SOCIEDAD ANONIMA</t>
        </is>
      </c>
      <c r="D120" s="2" t="inlineStr">
        <is>
          <t>ACTIVO</t>
        </is>
      </c>
      <c r="E120" s="2" t="inlineStr">
        <is>
          <t>HABIDO</t>
        </is>
      </c>
      <c r="F120" s="2" t="inlineStr">
        <is>
          <t>AREQUIPA</t>
        </is>
      </c>
      <c r="G120" s="2" t="inlineStr">
        <is>
          <t>CAYLLOMA</t>
        </is>
      </c>
      <c r="H120" s="2" t="inlineStr">
        <is>
          <t>MAJES</t>
        </is>
      </c>
      <c r="I120" s="2" t="inlineStr">
        <is>
          <t>967722485</t>
        </is>
      </c>
      <c r="J120" s="2" t="inlineStr">
        <is>
          <t>plantaqueseraaspam@gmail.com</t>
        </is>
      </c>
      <c r="K120" s="2" t="inlineStr">
        <is>
          <t>S1983841</t>
        </is>
      </c>
      <c r="L120" s="2" t="inlineStr">
        <is>
          <t>2026-09-20T01:43:21.108Z</t>
        </is>
      </c>
    </row>
    <row r="121">
      <c r="A121" s="2" t="inlineStr">
        <is>
          <t>20600874919</t>
        </is>
      </c>
      <c r="B121" s="2" t="inlineStr">
        <is>
          <t>COOPERATIVA AGRARIA DE LA INTER OCEANICA LIMITADA</t>
        </is>
      </c>
      <c r="C121" s="2" t="inlineStr">
        <is>
          <t>COOPERATIVAS, SAIS, CAPS</t>
        </is>
      </c>
      <c r="D121" s="2" t="inlineStr">
        <is>
          <t>ACTIVO</t>
        </is>
      </c>
      <c r="E121" s="2" t="inlineStr">
        <is>
          <t>HABIDO</t>
        </is>
      </c>
      <c r="F121" s="2" t="inlineStr">
        <is>
          <t>MADRE DE DIOS</t>
        </is>
      </c>
      <c r="G121" s="2" t="inlineStr">
        <is>
          <t>TAMBOPATA</t>
        </is>
      </c>
      <c r="H121" s="2" t="inlineStr">
        <is>
          <t>LAS PIEDRAS</t>
        </is>
      </c>
      <c r="I121" s="2" t="n"/>
      <c r="J121" s="2" t="n"/>
      <c r="K121" s="2" t="inlineStr">
        <is>
          <t>S1474282</t>
        </is>
      </c>
      <c r="L121" s="2" t="inlineStr">
        <is>
          <t>2026-09-20T01:43:21.108Z</t>
        </is>
      </c>
    </row>
    <row r="122">
      <c r="A122" s="2" t="inlineStr">
        <is>
          <t>20600920597</t>
        </is>
      </c>
      <c r="B122" s="2" t="inlineStr">
        <is>
          <t>COOPERATIVA AGRARIA YURAQ YAKU - CAG YURAQ YAKU</t>
        </is>
      </c>
      <c r="C122" s="2" t="inlineStr">
        <is>
          <t>COOPERATIVAS, SAIS, CAPS</t>
        </is>
      </c>
      <c r="D122" s="2" t="inlineStr">
        <is>
          <t>ACTIVO</t>
        </is>
      </c>
      <c r="E122" s="2" t="inlineStr">
        <is>
          <t>HABIDO</t>
        </is>
      </c>
      <c r="F122" s="2" t="inlineStr">
        <is>
          <t>AYACUCHO</t>
        </is>
      </c>
      <c r="G122" s="2" t="inlineStr">
        <is>
          <t>LA MAR</t>
        </is>
      </c>
      <c r="H122" s="2" t="inlineStr">
        <is>
          <t>ANCHIHUAY</t>
        </is>
      </c>
      <c r="I122" s="2" t="inlineStr">
        <is>
          <t>984979705</t>
        </is>
      </c>
      <c r="J122" s="2" t="inlineStr">
        <is>
          <t>denissapardo@gmail.coM</t>
        </is>
      </c>
      <c r="K122" s="2" t="inlineStr">
        <is>
          <t>S1690158</t>
        </is>
      </c>
      <c r="L122" s="2" t="inlineStr">
        <is>
          <t>2026-09-20T01:43:21.108Z</t>
        </is>
      </c>
    </row>
    <row r="123">
      <c r="A123" s="2" t="inlineStr">
        <is>
          <t>20601006368</t>
        </is>
      </c>
      <c r="B123" s="2" t="inlineStr">
        <is>
          <t>COOPERATIVA AGRARIA DE SERVICIOS MULTIPLES SUR ANDINO - COOPSUR</t>
        </is>
      </c>
      <c r="C123" s="2" t="inlineStr">
        <is>
          <t>COOPERATIVAS, SAIS, CAPS</t>
        </is>
      </c>
      <c r="D123" s="2" t="inlineStr">
        <is>
          <t>ACTIVO</t>
        </is>
      </c>
      <c r="E123" s="2" t="inlineStr">
        <is>
          <t>HABIDO</t>
        </is>
      </c>
      <c r="F123" s="2" t="inlineStr">
        <is>
          <t>APURIMAC</t>
        </is>
      </c>
      <c r="G123" s="2" t="inlineStr">
        <is>
          <t>ANDAHUAYLAS</t>
        </is>
      </c>
      <c r="H123" s="2" t="inlineStr">
        <is>
          <t>SAN JERONIMO</t>
        </is>
      </c>
      <c r="I123" s="2" t="inlineStr">
        <is>
          <t>965888797</t>
        </is>
      </c>
      <c r="J123" s="2" t="inlineStr">
        <is>
          <t>eduardicidio99@gmail.com</t>
        </is>
      </c>
      <c r="K123" s="2" t="inlineStr">
        <is>
          <t>S1281063</t>
        </is>
      </c>
      <c r="L123" s="2" t="inlineStr">
        <is>
          <t>2026-09-20T01:43:21.108Z</t>
        </is>
      </c>
    </row>
    <row r="124">
      <c r="A124" s="2" t="inlineStr">
        <is>
          <t>20601041830</t>
        </is>
      </c>
      <c r="B124" s="2" t="inlineStr">
        <is>
          <t>ASOCIACION DE MUJERES PRODUCTORAS DE FLOR BLANCA</t>
        </is>
      </c>
      <c r="C124" s="2" t="inlineStr">
        <is>
          <t>ASOCIACION</t>
        </is>
      </c>
      <c r="D124" s="2" t="inlineStr">
        <is>
          <t>ACTIVO</t>
        </is>
      </c>
      <c r="E124" s="2" t="inlineStr">
        <is>
          <t>HABIDO</t>
        </is>
      </c>
      <c r="F124" s="2" t="inlineStr">
        <is>
          <t>HUANCAVELICA</t>
        </is>
      </c>
      <c r="G124" s="2" t="inlineStr">
        <is>
          <t>ACOBAMBA</t>
        </is>
      </c>
      <c r="H124" s="2" t="inlineStr">
        <is>
          <t>ROSARIO</t>
        </is>
      </c>
      <c r="I124" s="2" t="inlineStr">
        <is>
          <t>950571212</t>
        </is>
      </c>
      <c r="J124" s="2" t="inlineStr">
        <is>
          <t>asociacionflorblanca@hotmail.com</t>
        </is>
      </c>
      <c r="K124" s="2" t="inlineStr">
        <is>
          <t>S1582817</t>
        </is>
      </c>
      <c r="L124" s="2" t="inlineStr">
        <is>
          <t>2026-09-20T01:43:21.108Z</t>
        </is>
      </c>
    </row>
    <row r="125">
      <c r="A125" s="2" t="inlineStr">
        <is>
          <t>20601125715</t>
        </is>
      </c>
      <c r="B125" s="2" t="inlineStr">
        <is>
          <t>COOPERATIVA AGRARIA ECOLOGICA MARKAHUAMACHUCO</t>
        </is>
      </c>
      <c r="C125" s="2" t="inlineStr">
        <is>
          <t>COOPERATIVAS, SAIS, CAPS</t>
        </is>
      </c>
      <c r="D125" s="2" t="inlineStr">
        <is>
          <t>ACTIVO</t>
        </is>
      </c>
      <c r="E125" s="2" t="inlineStr">
        <is>
          <t>HABIDO</t>
        </is>
      </c>
      <c r="F125" s="2" t="inlineStr">
        <is>
          <t>LA LIBERTAD</t>
        </is>
      </c>
      <c r="G125" s="2" t="inlineStr">
        <is>
          <t>SANCHEZ CARRION</t>
        </is>
      </c>
      <c r="H125" s="2" t="inlineStr">
        <is>
          <t>HUAMACHUCO</t>
        </is>
      </c>
      <c r="I125" s="2" t="n"/>
      <c r="J125" s="2" t="n"/>
      <c r="K125" s="2" t="inlineStr">
        <is>
          <t>S3106112</t>
        </is>
      </c>
      <c r="L125" s="2" t="inlineStr">
        <is>
          <t>2026-09-20T01:43:21.108Z</t>
        </is>
      </c>
    </row>
    <row r="126">
      <c r="A126" s="2" t="inlineStr">
        <is>
          <t>20601154499</t>
        </is>
      </c>
      <c r="B126" s="2" t="inlineStr">
        <is>
          <t>GRUPO ORO MUNDO SOCIEDAD COMERCIAL DE RESPONSABILIDAD LIMITADA - GRUP. OROMUN S.R.L.</t>
        </is>
      </c>
      <c r="C126" s="2" t="inlineStr">
        <is>
          <t>SOC.COM.RESPONS. LTDA</t>
        </is>
      </c>
      <c r="D126" s="2" t="inlineStr">
        <is>
          <t>ACTIVO</t>
        </is>
      </c>
      <c r="E126" s="2" t="inlineStr">
        <is>
          <t>HABIDO</t>
        </is>
      </c>
      <c r="F126" s="2" t="inlineStr">
        <is>
          <t>TACNA</t>
        </is>
      </c>
      <c r="G126" s="2" t="inlineStr">
        <is>
          <t>TARATA</t>
        </is>
      </c>
      <c r="H126" s="2" t="inlineStr">
        <is>
          <t>ESTIQUE</t>
        </is>
      </c>
      <c r="I126" s="2" t="n"/>
      <c r="J126" s="2" t="n"/>
      <c r="K126" s="2" t="inlineStr">
        <is>
          <t>S1573759</t>
        </is>
      </c>
      <c r="L126" s="2" t="inlineStr">
        <is>
          <t>2026-09-20T01:43:21.108Z</t>
        </is>
      </c>
    </row>
    <row r="127">
      <c r="A127" s="2" t="inlineStr">
        <is>
          <t>20601568510</t>
        </is>
      </c>
      <c r="B127" s="2" t="inlineStr">
        <is>
          <t>ASOCIACION DE CRIADORES DE ALPACAS, LLAMAS Y VICUÑAS NEVADOS COJATA</t>
        </is>
      </c>
      <c r="C127" s="2" t="inlineStr">
        <is>
          <t>ASOCIACION</t>
        </is>
      </c>
      <c r="D127" s="2" t="inlineStr">
        <is>
          <t>BAJA DE OFICIO</t>
        </is>
      </c>
      <c r="E127" s="2" t="inlineStr">
        <is>
          <t>HABIDO</t>
        </is>
      </c>
      <c r="F127" s="2" t="inlineStr">
        <is>
          <t>PUNO</t>
        </is>
      </c>
      <c r="G127" s="2" t="inlineStr">
        <is>
          <t>HUANCANE</t>
        </is>
      </c>
      <c r="H127" s="2" t="inlineStr">
        <is>
          <t>COJATA</t>
        </is>
      </c>
      <c r="I127" s="2" t="n"/>
      <c r="J127" s="2" t="n"/>
      <c r="K127" s="2" t="inlineStr">
        <is>
          <t>S1928683</t>
        </is>
      </c>
      <c r="L127" s="2" t="inlineStr">
        <is>
          <t>2026-09-20T01:43:21.108Z</t>
        </is>
      </c>
    </row>
    <row r="128">
      <c r="A128" s="2" t="inlineStr">
        <is>
          <t>20601590621</t>
        </is>
      </c>
      <c r="B128" s="2" t="inlineStr">
        <is>
          <t>COOPERATIVA AGRARIA DE PRODUCTORES LOS MOROCHUCOS - CANGALLO</t>
        </is>
      </c>
      <c r="C128" s="2" t="inlineStr">
        <is>
          <t>COOPERATIVAS, SAIS, CAPS</t>
        </is>
      </c>
      <c r="D128" s="2" t="inlineStr">
        <is>
          <t>ACTIVO</t>
        </is>
      </c>
      <c r="E128" s="2" t="inlineStr">
        <is>
          <t>HABIDO</t>
        </is>
      </c>
      <c r="F128" s="2" t="inlineStr">
        <is>
          <t>AYACUCHO</t>
        </is>
      </c>
      <c r="G128" s="2" t="inlineStr">
        <is>
          <t>CANGALLO</t>
        </is>
      </c>
      <c r="H128" s="2" t="inlineStr">
        <is>
          <t>LOS MOROCHUCOS</t>
        </is>
      </c>
      <c r="I128" s="2" t="inlineStr">
        <is>
          <t>930323827</t>
        </is>
      </c>
      <c r="J128" s="2" t="inlineStr">
        <is>
          <t>coop.agrariamorochucos@gmail.com</t>
        </is>
      </c>
      <c r="K128" s="2" t="inlineStr">
        <is>
          <t>S1229975</t>
        </is>
      </c>
      <c r="L128" s="2" t="inlineStr">
        <is>
          <t>2026-09-20T01:43:21.108Z</t>
        </is>
      </c>
    </row>
    <row r="129">
      <c r="A129" s="2" t="inlineStr">
        <is>
          <t>20601812151</t>
        </is>
      </c>
      <c r="B129" s="2" t="inlineStr">
        <is>
          <t>ASOCIACION DE PRODUCTORES AGROPECUARIOS LOS EMPRENDEDORES DEL NORTE</t>
        </is>
      </c>
      <c r="C129" s="2" t="inlineStr">
        <is>
          <t>ASOCIACION</t>
        </is>
      </c>
      <c r="D129" s="2" t="inlineStr">
        <is>
          <t>BAJA DE OFICIO</t>
        </is>
      </c>
      <c r="E129" s="2" t="inlineStr">
        <is>
          <t>HABIDO</t>
        </is>
      </c>
      <c r="F129" s="2" t="inlineStr">
        <is>
          <t>CAJAMARCA</t>
        </is>
      </c>
      <c r="G129" s="2" t="inlineStr">
        <is>
          <t>CUTERVO</t>
        </is>
      </c>
      <c r="H129" s="2" t="inlineStr">
        <is>
          <t>CUTERVO</t>
        </is>
      </c>
      <c r="I129" s="2" t="inlineStr">
        <is>
          <t>970071784</t>
        </is>
      </c>
      <c r="J129" s="2" t="inlineStr">
        <is>
          <t>vega2018joel@hotmail.com</t>
        </is>
      </c>
      <c r="K129" s="2" t="inlineStr">
        <is>
          <t>S1224499</t>
        </is>
      </c>
      <c r="L129" s="2" t="inlineStr">
        <is>
          <t>2026-09-20T01:43:21.108Z</t>
        </is>
      </c>
    </row>
    <row r="130">
      <c r="A130" s="2" t="inlineStr">
        <is>
          <t>20601939402</t>
        </is>
      </c>
      <c r="B130" s="2" t="inlineStr">
        <is>
          <t>COOPERATIVA AGRARIA ASHANINKA KEMITO SANKORI LTDA</t>
        </is>
      </c>
      <c r="C130" s="2" t="inlineStr">
        <is>
          <t>COOPERATIVAS, SAIS, CAPS</t>
        </is>
      </c>
      <c r="D130" s="2" t="inlineStr">
        <is>
          <t>ACTIVO</t>
        </is>
      </c>
      <c r="E130" s="2" t="inlineStr">
        <is>
          <t>HABIDO</t>
        </is>
      </c>
      <c r="F130" s="2" t="inlineStr">
        <is>
          <t>JUNIN</t>
        </is>
      </c>
      <c r="G130" s="2" t="inlineStr">
        <is>
          <t>SATIPO</t>
        </is>
      </c>
      <c r="H130" s="2" t="inlineStr">
        <is>
          <t>SATIPO</t>
        </is>
      </c>
      <c r="I130" s="2" t="inlineStr">
        <is>
          <t>985103448</t>
        </is>
      </c>
      <c r="J130" s="2" t="inlineStr">
        <is>
          <t>cackemitosankori@gmail.com</t>
        </is>
      </c>
      <c r="K130" s="2" t="inlineStr">
        <is>
          <t>S1652541</t>
        </is>
      </c>
      <c r="L130" s="2" t="inlineStr">
        <is>
          <t>2026-09-20T01:43:21.108Z</t>
        </is>
      </c>
    </row>
    <row r="131">
      <c r="A131" s="2" t="inlineStr">
        <is>
          <t>20601958911</t>
        </is>
      </c>
      <c r="B131" s="2" t="inlineStr">
        <is>
          <t>COOPERATIVA AGRARIA CAFETALERA LAGUNA DE LOS CÓNDORES</t>
        </is>
      </c>
      <c r="C131" s="2" t="inlineStr">
        <is>
          <t>COOPERATIVAS, SAIS, CAPS</t>
        </is>
      </c>
      <c r="D131" s="2" t="inlineStr">
        <is>
          <t>ACTIVO</t>
        </is>
      </c>
      <c r="E131" s="2" t="inlineStr">
        <is>
          <t>HABIDO</t>
        </is>
      </c>
      <c r="F131" s="2" t="inlineStr">
        <is>
          <t>AMAZONAS</t>
        </is>
      </c>
      <c r="G131" s="2" t="inlineStr">
        <is>
          <t>LUYA</t>
        </is>
      </c>
      <c r="H131" s="2" t="inlineStr">
        <is>
          <t>LUYA</t>
        </is>
      </c>
      <c r="I131" s="2" t="inlineStr">
        <is>
          <t>948700173</t>
        </is>
      </c>
      <c r="J131" s="2" t="inlineStr">
        <is>
          <t>GERENCIA@COOPLDC.ORG</t>
        </is>
      </c>
      <c r="K131" s="2" t="inlineStr">
        <is>
          <t>S2514803</t>
        </is>
      </c>
      <c r="L131" s="2" t="inlineStr">
        <is>
          <t>2026-09-20T01:43:21.108Z</t>
        </is>
      </c>
    </row>
    <row r="132">
      <c r="A132" s="2" t="inlineStr">
        <is>
          <t>20602047025</t>
        </is>
      </c>
      <c r="B132" s="2" t="inlineStr">
        <is>
          <t>ASOCIACION DE MUJERES CHOCOLATERAS CHOCOLATE CORAZON DE NOLBERTH ALTO URUYA</t>
        </is>
      </c>
      <c r="C132" s="2" t="inlineStr">
        <is>
          <t>ASOCIACION</t>
        </is>
      </c>
      <c r="D132" s="2" t="inlineStr">
        <is>
          <t>ACTIVO</t>
        </is>
      </c>
      <c r="E132" s="2" t="inlineStr">
        <is>
          <t>HABIDO</t>
        </is>
      </c>
      <c r="F132" s="2" t="inlineStr">
        <is>
          <t>UCAYALI</t>
        </is>
      </c>
      <c r="G132" s="2" t="inlineStr">
        <is>
          <t>PADRE ABAD</t>
        </is>
      </c>
      <c r="H132" s="2" t="inlineStr">
        <is>
          <t>NESHUYA</t>
        </is>
      </c>
      <c r="I132" s="2" t="inlineStr">
        <is>
          <t>972465874</t>
        </is>
      </c>
      <c r="J132" s="2" t="inlineStr">
        <is>
          <t>CHOCOALTOURUYA@GMAIL.COM</t>
        </is>
      </c>
      <c r="K132" s="2" t="inlineStr">
        <is>
          <t>S2500328</t>
        </is>
      </c>
      <c r="L132" s="2" t="inlineStr">
        <is>
          <t>2026-09-20T01:43:21.108Z</t>
        </is>
      </c>
    </row>
    <row r="133">
      <c r="A133" s="2" t="inlineStr">
        <is>
          <t>20602054480</t>
        </is>
      </c>
      <c r="B133" s="2" t="inlineStr">
        <is>
          <t>COOPERATIVA AGRARIA ECOLOGICA DE MUJERES CAFETALERAS VILLA RICA</t>
        </is>
      </c>
      <c r="C133" s="2" t="inlineStr">
        <is>
          <t>COOPERATIVAS, SAIS, CAPS</t>
        </is>
      </c>
      <c r="D133" s="2" t="inlineStr">
        <is>
          <t>ACTIVO</t>
        </is>
      </c>
      <c r="E133" s="2" t="inlineStr">
        <is>
          <t>HABIDO</t>
        </is>
      </c>
      <c r="F133" s="2" t="inlineStr">
        <is>
          <t>PASCO</t>
        </is>
      </c>
      <c r="G133" s="2" t="inlineStr">
        <is>
          <t>OXAPAMPA</t>
        </is>
      </c>
      <c r="H133" s="2" t="inlineStr">
        <is>
          <t>VILLA RICA</t>
        </is>
      </c>
      <c r="I133" s="2" t="inlineStr">
        <is>
          <t>940159344</t>
        </is>
      </c>
      <c r="J133" s="2" t="inlineStr">
        <is>
          <t>CAEMCAVIR2024@HOTMAIL.COM</t>
        </is>
      </c>
      <c r="K133" s="2" t="inlineStr">
        <is>
          <t>S2522474</t>
        </is>
      </c>
      <c r="L133" s="2" t="inlineStr">
        <is>
          <t>2026-09-20T01:43:21.108Z</t>
        </is>
      </c>
    </row>
    <row r="134">
      <c r="A134" s="2" t="inlineStr">
        <is>
          <t>20602161081</t>
        </is>
      </c>
      <c r="B134" s="2" t="inlineStr">
        <is>
          <t>APROVAPERU</t>
        </is>
      </c>
      <c r="C134" s="2" t="inlineStr">
        <is>
          <t>ASOCIACION</t>
        </is>
      </c>
      <c r="D134" s="2" t="inlineStr">
        <is>
          <t>BAJA DE OFICIO</t>
        </is>
      </c>
      <c r="E134" s="2" t="inlineStr">
        <is>
          <t>HABIDO</t>
        </is>
      </c>
      <c r="F134" s="2" t="inlineStr">
        <is>
          <t>JUNIN</t>
        </is>
      </c>
      <c r="G134" s="2" t="inlineStr">
        <is>
          <t>CHANCHAMAYO</t>
        </is>
      </c>
      <c r="H134" s="2" t="inlineStr">
        <is>
          <t>PERENE</t>
        </is>
      </c>
      <c r="I134" s="2" t="inlineStr">
        <is>
          <t>988602968</t>
        </is>
      </c>
      <c r="J134" s="2" t="inlineStr">
        <is>
          <t>APROVAPERU@GMAIL.COM</t>
        </is>
      </c>
      <c r="K134" s="2" t="inlineStr">
        <is>
          <t>S1449316</t>
        </is>
      </c>
      <c r="L134" s="2" t="inlineStr">
        <is>
          <t>2026-09-20T01:43:21.108Z</t>
        </is>
      </c>
    </row>
    <row r="135">
      <c r="A135" s="2" t="inlineStr">
        <is>
          <t>20602227244</t>
        </is>
      </c>
      <c r="B135" s="2" t="inlineStr">
        <is>
          <t>ASOCIACION DE MANEJO DE BOSQUES NATURALES ESPERANZA</t>
        </is>
      </c>
      <c r="C135" s="2" t="inlineStr">
        <is>
          <t>ASOCIACION</t>
        </is>
      </c>
      <c r="D135" s="2" t="inlineStr">
        <is>
          <t>ACTIVO</t>
        </is>
      </c>
      <c r="E135" s="2" t="inlineStr">
        <is>
          <t>HABIDO</t>
        </is>
      </c>
      <c r="F135" s="2" t="inlineStr">
        <is>
          <t>LORETO</t>
        </is>
      </c>
      <c r="G135" s="2" t="inlineStr">
        <is>
          <t>LORETO</t>
        </is>
      </c>
      <c r="H135" s="2" t="inlineStr">
        <is>
          <t>PARINARI</t>
        </is>
      </c>
      <c r="I135" s="2" t="inlineStr">
        <is>
          <t>942948488</t>
        </is>
      </c>
      <c r="J135" s="2" t="inlineStr">
        <is>
          <t>floresimonemilton@gmail.com</t>
        </is>
      </c>
      <c r="K135" s="2" t="inlineStr">
        <is>
          <t>S1156252</t>
        </is>
      </c>
      <c r="L135" s="2" t="inlineStr">
        <is>
          <t>2026-09-20T01:43:21.108Z</t>
        </is>
      </c>
    </row>
    <row r="136">
      <c r="A136" s="2" t="inlineStr">
        <is>
          <t>20602459960</t>
        </is>
      </c>
      <c r="B136" s="2" t="inlineStr">
        <is>
          <t>NEGOCIOS E INVERSIONES HIROMI &amp; HECTOR S.A.C.</t>
        </is>
      </c>
      <c r="C136" s="2" t="inlineStr">
        <is>
          <t>SOCIEDAD ANONIMA CERRADA</t>
        </is>
      </c>
      <c r="D136" s="2" t="inlineStr">
        <is>
          <t>BAJA DE OFICIO</t>
        </is>
      </c>
      <c r="E136" s="2" t="inlineStr">
        <is>
          <t>HABIDO</t>
        </is>
      </c>
      <c r="F136" s="2" t="inlineStr">
        <is>
          <t>SAN MARTIN</t>
        </is>
      </c>
      <c r="G136" s="2" t="inlineStr">
        <is>
          <t>SAN MARTIN</t>
        </is>
      </c>
      <c r="H136" s="2" t="inlineStr">
        <is>
          <t>TARAPOTO</t>
        </is>
      </c>
      <c r="I136" s="2" t="inlineStr">
        <is>
          <t>9672816988</t>
        </is>
      </c>
      <c r="J136" s="2" t="inlineStr">
        <is>
          <t>danilo_20cm@hotmail.com</t>
        </is>
      </c>
      <c r="K136" s="2" t="inlineStr">
        <is>
          <t>S1223206</t>
        </is>
      </c>
      <c r="L136" s="2" t="inlineStr">
        <is>
          <t>2026-09-20T01:43:21.108Z</t>
        </is>
      </c>
    </row>
    <row r="137">
      <c r="A137" s="2" t="inlineStr">
        <is>
          <t>20602526365</t>
        </is>
      </c>
      <c r="B137" s="2" t="inlineStr">
        <is>
          <t>COOPERATIVA AGRARIA DE PRODUCTORES ORGÁNICOS DE PALTA DEL VALLE LAMBRAS VRAEM-COPPAL VRAEM</t>
        </is>
      </c>
      <c r="C137" s="2" t="inlineStr">
        <is>
          <t>COOPERATIVAS, SAIS, CAPS</t>
        </is>
      </c>
      <c r="D137" s="2" t="inlineStr">
        <is>
          <t>ACTIVO</t>
        </is>
      </c>
      <c r="E137" s="2" t="inlineStr">
        <is>
          <t>HABIDO</t>
        </is>
      </c>
      <c r="F137" s="2" t="inlineStr">
        <is>
          <t>HUANCAVELICA</t>
        </is>
      </c>
      <c r="G137" s="2" t="inlineStr">
        <is>
          <t>TAYACAJA</t>
        </is>
      </c>
      <c r="H137" s="2" t="inlineStr">
        <is>
          <t>HUACHOCOLPA</t>
        </is>
      </c>
      <c r="I137" s="2" t="inlineStr">
        <is>
          <t>944702538</t>
        </is>
      </c>
      <c r="J137" s="2" t="inlineStr">
        <is>
          <t>Coppalvalle@gmail.com</t>
        </is>
      </c>
      <c r="K137" s="2" t="inlineStr">
        <is>
          <t>S1582111</t>
        </is>
      </c>
      <c r="L137" s="2" t="inlineStr">
        <is>
          <t>2026-09-20T01:43:21.108Z</t>
        </is>
      </c>
    </row>
    <row r="138">
      <c r="A138" s="2" t="inlineStr">
        <is>
          <t>20602770860</t>
        </is>
      </c>
      <c r="B138" s="2" t="inlineStr">
        <is>
          <t>ASOCIACION DE PRODUCTORES DE ARROZ DEL VALLE DEL SHANUSI</t>
        </is>
      </c>
      <c r="C138" s="2" t="inlineStr">
        <is>
          <t>ASOCIACION</t>
        </is>
      </c>
      <c r="D138" s="2" t="inlineStr">
        <is>
          <t>ACTIVO</t>
        </is>
      </c>
      <c r="E138" s="2" t="inlineStr">
        <is>
          <t>HABIDO</t>
        </is>
      </c>
      <c r="F138" s="2" t="inlineStr">
        <is>
          <t>LORETO</t>
        </is>
      </c>
      <c r="G138" s="2" t="inlineStr">
        <is>
          <t>ALTO AMAZONAS</t>
        </is>
      </c>
      <c r="H138" s="2" t="inlineStr">
        <is>
          <t>YURIMAGUAS</t>
        </is>
      </c>
      <c r="I138" s="2" t="inlineStr">
        <is>
          <t>952903614</t>
        </is>
      </c>
      <c r="J138" s="2" t="inlineStr">
        <is>
          <t>cherylrocio.9294@gmail.com</t>
        </is>
      </c>
      <c r="K138" s="2" t="inlineStr">
        <is>
          <t>B0779828</t>
        </is>
      </c>
      <c r="L138" s="2" t="inlineStr">
        <is>
          <t>2026-09-20T01:43:21.108Z</t>
        </is>
      </c>
    </row>
    <row r="139">
      <c r="A139" s="2" t="inlineStr">
        <is>
          <t>20603320621</t>
        </is>
      </c>
      <c r="B139" s="2" t="inlineStr">
        <is>
          <t>COOPERATIVA AGRARIA CAFETALERA ALTA MONTAÑA</t>
        </is>
      </c>
      <c r="C139" s="2" t="inlineStr">
        <is>
          <t>COOPERATIVAS, SAIS, CAPS</t>
        </is>
      </c>
      <c r="D139" s="2" t="inlineStr">
        <is>
          <t>ACTIVO</t>
        </is>
      </c>
      <c r="E139" s="2" t="inlineStr">
        <is>
          <t>HABIDO</t>
        </is>
      </c>
      <c r="F139" s="2" t="inlineStr">
        <is>
          <t>AMAZONAS</t>
        </is>
      </c>
      <c r="G139" s="2" t="inlineStr">
        <is>
          <t>RODRIGUEZ DE MENDOZA</t>
        </is>
      </c>
      <c r="H139" s="2" t="inlineStr">
        <is>
          <t>HUAMBO</t>
        </is>
      </c>
      <c r="I139" s="2" t="inlineStr">
        <is>
          <t>949791984</t>
        </is>
      </c>
      <c r="J139" s="2" t="inlineStr">
        <is>
          <t>lrh0495@gmail.com</t>
        </is>
      </c>
      <c r="K139" s="2" t="inlineStr">
        <is>
          <t>S2664558</t>
        </is>
      </c>
      <c r="L139" s="2" t="inlineStr">
        <is>
          <t>2026-09-20T01:43:21.108Z</t>
        </is>
      </c>
    </row>
    <row r="140">
      <c r="A140" s="2" t="inlineStr">
        <is>
          <t>20603557825</t>
        </is>
      </c>
      <c r="B140" s="2" t="inlineStr">
        <is>
          <t>COOPERATIVA AGRARIA KAFFEE SATIPO</t>
        </is>
      </c>
      <c r="C140" s="2" t="inlineStr">
        <is>
          <t>COOPERATIVAS, SAIS, CAPS</t>
        </is>
      </c>
      <c r="D140" s="2" t="inlineStr">
        <is>
          <t>ACTIVO</t>
        </is>
      </c>
      <c r="E140" s="2" t="inlineStr">
        <is>
          <t>HABIDO</t>
        </is>
      </c>
      <c r="F140" s="2" t="inlineStr">
        <is>
          <t>JUNIN</t>
        </is>
      </c>
      <c r="G140" s="2" t="inlineStr">
        <is>
          <t>SATIPO</t>
        </is>
      </c>
      <c r="H140" s="2" t="inlineStr">
        <is>
          <t>SATIPO</t>
        </is>
      </c>
      <c r="I140" s="2" t="n"/>
      <c r="J140" s="2" t="n"/>
      <c r="K140" s="2" t="inlineStr">
        <is>
          <t>B1400555</t>
        </is>
      </c>
      <c r="L140" s="2" t="inlineStr">
        <is>
          <t>2026-09-20T01:43:21.108Z</t>
        </is>
      </c>
    </row>
    <row r="141">
      <c r="A141" s="2" t="inlineStr">
        <is>
          <t>20603587627</t>
        </is>
      </c>
      <c r="B141" s="2" t="inlineStr">
        <is>
          <t>ASOCIACION PARA LA CONSERVACION Y PRESERVACION DE LA BIODIVERSIDAD CHAUCA</t>
        </is>
      </c>
      <c r="C141" s="2" t="inlineStr">
        <is>
          <t>ASOCIACION</t>
        </is>
      </c>
      <c r="D141" s="2" t="inlineStr">
        <is>
          <t>ACTIVO</t>
        </is>
      </c>
      <c r="E141" s="2" t="inlineStr">
        <is>
          <t>HABIDO</t>
        </is>
      </c>
      <c r="F141" s="2" t="inlineStr">
        <is>
          <t>UCAYALI</t>
        </is>
      </c>
      <c r="G141" s="2" t="inlineStr">
        <is>
          <t>CORONEL PORTILLO</t>
        </is>
      </c>
      <c r="H141" s="2" t="inlineStr">
        <is>
          <t>MANANTAY</t>
        </is>
      </c>
      <c r="I141" s="2" t="inlineStr">
        <is>
          <t>993291964</t>
        </is>
      </c>
      <c r="J141" s="2" t="inlineStr">
        <is>
          <t>ANTONYCHAUCACASTRO333@GMAIL.COM</t>
        </is>
      </c>
      <c r="K141" s="2" t="inlineStr">
        <is>
          <t>S1308516</t>
        </is>
      </c>
      <c r="L141" s="2" t="inlineStr">
        <is>
          <t>2026-09-20T01:43:21.108Z</t>
        </is>
      </c>
    </row>
    <row r="142">
      <c r="A142" s="2" t="inlineStr">
        <is>
          <t>20604151954</t>
        </is>
      </c>
      <c r="B142" s="2" t="inlineStr">
        <is>
          <t>COOPERATIVA AGRARIA DE SERVICIOS MULTIPLES SUR ORIENTE - COOPSSUR ORIENTE</t>
        </is>
      </c>
      <c r="C142" s="2" t="inlineStr">
        <is>
          <t>COOPERATIVAS, SAIS, CAPS</t>
        </is>
      </c>
      <c r="D142" s="2" t="inlineStr">
        <is>
          <t>ACTIVO</t>
        </is>
      </c>
      <c r="E142" s="2" t="inlineStr">
        <is>
          <t>HABIDO</t>
        </is>
      </c>
      <c r="F142" s="2" t="inlineStr">
        <is>
          <t>MADRE DE DIOS</t>
        </is>
      </c>
      <c r="G142" s="2" t="inlineStr">
        <is>
          <t>TAMBOPATA</t>
        </is>
      </c>
      <c r="H142" s="2" t="inlineStr">
        <is>
          <t>TAMBOPATA</t>
        </is>
      </c>
      <c r="I142" s="2" t="inlineStr">
        <is>
          <t>082503628</t>
        </is>
      </c>
      <c r="J142" s="2" t="inlineStr">
        <is>
          <t>administracion@coopssur.com.pe</t>
        </is>
      </c>
      <c r="K142" s="2" t="inlineStr">
        <is>
          <t>S1475799</t>
        </is>
      </c>
      <c r="L142" s="2" t="inlineStr">
        <is>
          <t>2026-09-20T01:43:21.108Z</t>
        </is>
      </c>
    </row>
    <row r="143">
      <c r="A143" s="2" t="inlineStr">
        <is>
          <t>20604419175</t>
        </is>
      </c>
      <c r="B143" s="2" t="inlineStr">
        <is>
          <t>ASOCIACION DE PRODUCTORES AGROPECUARIOS ECOLOGICOS DE LAS ZONAS ALTO ANDINAS DE JUNIN</t>
        </is>
      </c>
      <c r="C143" s="2" t="inlineStr">
        <is>
          <t>ASOCIACION</t>
        </is>
      </c>
      <c r="D143" s="2" t="inlineStr">
        <is>
          <t>BAJA DE OFICIO</t>
        </is>
      </c>
      <c r="E143" s="2" t="inlineStr">
        <is>
          <t>HABIDO</t>
        </is>
      </c>
      <c r="F143" s="2" t="inlineStr">
        <is>
          <t>JUNIN</t>
        </is>
      </c>
      <c r="G143" s="2" t="inlineStr">
        <is>
          <t>HUANCAYO</t>
        </is>
      </c>
      <c r="H143" s="2" t="inlineStr">
        <is>
          <t>INGENIO</t>
        </is>
      </c>
      <c r="I143" s="2" t="n"/>
      <c r="J143" s="2" t="n"/>
      <c r="K143" s="2" t="inlineStr">
        <is>
          <t>S1579361</t>
        </is>
      </c>
      <c r="L143" s="2" t="inlineStr">
        <is>
          <t>2026-09-20T01:43:21.108Z</t>
        </is>
      </c>
    </row>
    <row r="144">
      <c r="A144" s="2" t="inlineStr">
        <is>
          <t>20604583081</t>
        </is>
      </c>
      <c r="B144" s="2" t="inlineStr">
        <is>
          <t>ASOCIACION AGROINDUSTRIAL COMUNIDADES UNIDAS DEL NAPO</t>
        </is>
      </c>
      <c r="C144" s="2" t="inlineStr">
        <is>
          <t>ASOCIACION</t>
        </is>
      </c>
      <c r="D144" s="2" t="inlineStr">
        <is>
          <t>BAJA DE OFICIO</t>
        </is>
      </c>
      <c r="E144" s="2" t="inlineStr">
        <is>
          <t>HABIDO</t>
        </is>
      </c>
      <c r="F144" s="2" t="inlineStr">
        <is>
          <t>LORETO</t>
        </is>
      </c>
      <c r="G144" s="2" t="inlineStr">
        <is>
          <t>MAYNAS</t>
        </is>
      </c>
      <c r="H144" s="2" t="inlineStr">
        <is>
          <t>MAZAN</t>
        </is>
      </c>
      <c r="I144" s="2" t="inlineStr">
        <is>
          <t>928394428</t>
        </is>
      </c>
      <c r="J144" s="2" t="inlineStr">
        <is>
          <t>angelo_hr@hotmail.com</t>
        </is>
      </c>
      <c r="K144" s="2" t="inlineStr">
        <is>
          <t>S2422961</t>
        </is>
      </c>
      <c r="L144" s="2" t="inlineStr">
        <is>
          <t>2026-09-20T01:43:21.108Z</t>
        </is>
      </c>
    </row>
    <row r="145">
      <c r="A145" s="2" t="inlineStr">
        <is>
          <t>20604755230</t>
        </is>
      </c>
      <c r="B145" s="2" t="inlineStr">
        <is>
          <t>COOPERATIVA AGRARIA ANDINA DE SANTA CRUZ LTDA.</t>
        </is>
      </c>
      <c r="C145" s="2" t="inlineStr">
        <is>
          <t>COOPERATIVAS, SAIS, CAPS</t>
        </is>
      </c>
      <c r="D145" s="2" t="inlineStr">
        <is>
          <t>ACTIVO</t>
        </is>
      </c>
      <c r="E145" s="2" t="inlineStr">
        <is>
          <t>HABIDO</t>
        </is>
      </c>
      <c r="F145" s="2" t="inlineStr">
        <is>
          <t>ANCASH</t>
        </is>
      </c>
      <c r="G145" s="2" t="inlineStr">
        <is>
          <t>HUAYLAS</t>
        </is>
      </c>
      <c r="H145" s="2" t="inlineStr">
        <is>
          <t>SANTA CRUZ</t>
        </is>
      </c>
      <c r="I145" s="2" t="inlineStr">
        <is>
          <t>935852386</t>
        </is>
      </c>
      <c r="J145" s="2" t="inlineStr">
        <is>
          <t>coaandinasantacruz@gmail.com</t>
        </is>
      </c>
      <c r="K145" s="2" t="inlineStr">
        <is>
          <t>S3013721</t>
        </is>
      </c>
      <c r="L145" s="2" t="inlineStr">
        <is>
          <t>2026-09-20T01:43:21.108Z</t>
        </is>
      </c>
    </row>
    <row r="146">
      <c r="A146" s="2" t="inlineStr">
        <is>
          <t>20605357122</t>
        </is>
      </c>
      <c r="B146" s="2" t="inlineStr">
        <is>
          <t>COOPERATIVA DE PRODUCCION Y SERVICIOS ESPECIALES DE LOS PRODUCTORES DE CUYES DE HUANTA-COOPROCUY HUA</t>
        </is>
      </c>
      <c r="C146" s="2" t="inlineStr">
        <is>
          <t>COOPERATIVAS, SAIS, CAPS</t>
        </is>
      </c>
      <c r="D146" s="2" t="inlineStr">
        <is>
          <t>ACTIVO</t>
        </is>
      </c>
      <c r="E146" s="2" t="inlineStr">
        <is>
          <t>HABIDO</t>
        </is>
      </c>
      <c r="F146" s="2" t="inlineStr">
        <is>
          <t>AYACUCHO</t>
        </is>
      </c>
      <c r="G146" s="2" t="inlineStr">
        <is>
          <t>HUANTA</t>
        </is>
      </c>
      <c r="H146" s="2" t="inlineStr">
        <is>
          <t>IGUAIN</t>
        </is>
      </c>
      <c r="I146" s="2" t="n"/>
      <c r="J146" s="2" t="n"/>
      <c r="K146" s="2" t="inlineStr">
        <is>
          <t>B0917062</t>
        </is>
      </c>
      <c r="L146" s="2" t="inlineStr">
        <is>
          <t>2026-09-20T01:43:21.108Z</t>
        </is>
      </c>
    </row>
    <row r="147">
      <c r="A147" s="2" t="inlineStr">
        <is>
          <t>20606214082</t>
        </is>
      </c>
      <c r="B147" s="2" t="inlineStr">
        <is>
          <t>COOPERATIVA AGRARIA QORI QUINUA TARACO LTDA</t>
        </is>
      </c>
      <c r="C147" s="2" t="inlineStr">
        <is>
          <t>COOPERATIVAS, SAIS, CAPS</t>
        </is>
      </c>
      <c r="D147" s="2" t="inlineStr">
        <is>
          <t>SUSPENSION TEMPORAL</t>
        </is>
      </c>
      <c r="E147" s="2" t="inlineStr">
        <is>
          <t>HABIDO</t>
        </is>
      </c>
      <c r="F147" s="2" t="inlineStr">
        <is>
          <t>PUNO</t>
        </is>
      </c>
      <c r="G147" s="2" t="inlineStr">
        <is>
          <t>HUANCANE</t>
        </is>
      </c>
      <c r="H147" s="2" t="inlineStr">
        <is>
          <t>TARACO</t>
        </is>
      </c>
      <c r="I147" s="2" t="n"/>
      <c r="J147" s="2" t="n"/>
      <c r="K147" s="2" t="inlineStr">
        <is>
          <t>S1653300</t>
        </is>
      </c>
      <c r="L147" s="2" t="inlineStr">
        <is>
          <t>2026-09-20T01:43:21.108Z</t>
        </is>
      </c>
    </row>
    <row r="148">
      <c r="A148" s="2" t="inlineStr">
        <is>
          <t>20606538465</t>
        </is>
      </c>
      <c r="B148" s="2" t="inlineStr">
        <is>
          <t>ASOCIACION LAS TUYAS DE CARAMPA</t>
        </is>
      </c>
      <c r="C148" s="2" t="inlineStr">
        <is>
          <t>ASOCIACION</t>
        </is>
      </c>
      <c r="D148" s="2" t="inlineStr">
        <is>
          <t>BAJA DE OFICIO</t>
        </is>
      </c>
      <c r="E148" s="2" t="inlineStr">
        <is>
          <t>HABIDO</t>
        </is>
      </c>
      <c r="F148" s="2" t="inlineStr">
        <is>
          <t>HUANCAVELICA</t>
        </is>
      </c>
      <c r="G148" s="2" t="inlineStr">
        <is>
          <t>TAYACAJA</t>
        </is>
      </c>
      <c r="H148" s="2" t="inlineStr">
        <is>
          <t>PAZOS</t>
        </is>
      </c>
      <c r="I148" s="2" t="inlineStr">
        <is>
          <t>954 100 216</t>
        </is>
      </c>
      <c r="J148" s="2" t="inlineStr">
        <is>
          <t>arauconz@gmail.com</t>
        </is>
      </c>
      <c r="K148" s="2" t="inlineStr">
        <is>
          <t>S2655826</t>
        </is>
      </c>
      <c r="L148" s="2" t="inlineStr">
        <is>
          <t>2026-09-20T01:43:21.108Z</t>
        </is>
      </c>
    </row>
    <row r="149">
      <c r="A149" s="2" t="inlineStr">
        <is>
          <t>20606701846</t>
        </is>
      </c>
      <c r="B149" s="2" t="inlineStr">
        <is>
          <t>ASOCIACION ALPACAS Y LLAMAS REGISTRADAS DE PAQUENTA</t>
        </is>
      </c>
      <c r="C149" s="2" t="inlineStr">
        <is>
          <t>ASOCIACION</t>
        </is>
      </c>
      <c r="D149" s="2" t="inlineStr">
        <is>
          <t>ACTIVO</t>
        </is>
      </c>
      <c r="E149" s="2" t="inlineStr">
        <is>
          <t>HABIDO</t>
        </is>
      </c>
      <c r="F149" s="2" t="inlineStr">
        <is>
          <t>AREQUIPA</t>
        </is>
      </c>
      <c r="G149" s="2" t="inlineStr">
        <is>
          <t>CAYLLOMA</t>
        </is>
      </c>
      <c r="H149" s="2" t="inlineStr">
        <is>
          <t>TISCO</t>
        </is>
      </c>
      <c r="I149" s="2" t="inlineStr">
        <is>
          <t>942424876</t>
        </is>
      </c>
      <c r="J149" s="2" t="inlineStr">
        <is>
          <t>condorinoaalipio@gmail.com</t>
        </is>
      </c>
      <c r="K149" s="2" t="inlineStr">
        <is>
          <t>S1700164</t>
        </is>
      </c>
      <c r="L149" s="2" t="inlineStr">
        <is>
          <t>2026-09-20T01:43:21.108Z</t>
        </is>
      </c>
    </row>
    <row r="150">
      <c r="A150" s="2" t="inlineStr">
        <is>
          <t>20606942762</t>
        </is>
      </c>
      <c r="B150" s="2" t="inlineStr">
        <is>
          <t>COOPERATIVA AGRARIA COOPSAA LTDA.</t>
        </is>
      </c>
      <c r="C150" s="2" t="inlineStr">
        <is>
          <t>COOPERATIVAS, SAIS, CAPS</t>
        </is>
      </c>
      <c r="D150" s="2" t="inlineStr">
        <is>
          <t>ACTIVO</t>
        </is>
      </c>
      <c r="E150" s="2" t="inlineStr">
        <is>
          <t>HABIDO</t>
        </is>
      </c>
      <c r="F150" s="2" t="inlineStr">
        <is>
          <t>SAN MARTIN</t>
        </is>
      </c>
      <c r="G150" s="2" t="inlineStr">
        <is>
          <t>BELLAVISTA</t>
        </is>
      </c>
      <c r="H150" s="2" t="inlineStr">
        <is>
          <t>BELLAVISTA</t>
        </is>
      </c>
      <c r="I150" s="2" t="inlineStr">
        <is>
          <t>990149930</t>
        </is>
      </c>
      <c r="J150" s="2" t="inlineStr">
        <is>
          <t>coop.arroselva@gmail.com</t>
        </is>
      </c>
      <c r="K150" s="2" t="inlineStr">
        <is>
          <t>S2228480</t>
        </is>
      </c>
      <c r="L150" s="2" t="inlineStr">
        <is>
          <t>2026-09-20T01:43:21.108Z</t>
        </is>
      </c>
    </row>
    <row r="151">
      <c r="A151" s="2" t="inlineStr">
        <is>
          <t>20607331104</t>
        </is>
      </c>
      <c r="B151" s="2" t="inlineStr">
        <is>
          <t>ASOCIACION DE PRODUCTORES AGROPECUARIOS ECOLOGICOS CRUZ DE PLATA TUTI-COLCA - AGROECOTUTI - COLCA</t>
        </is>
      </c>
      <c r="C151" s="2" t="inlineStr">
        <is>
          <t>ASOCIACION</t>
        </is>
      </c>
      <c r="D151" s="2" t="inlineStr">
        <is>
          <t>BAJA DE OFICIO</t>
        </is>
      </c>
      <c r="E151" s="2" t="inlineStr">
        <is>
          <t>HABIDO</t>
        </is>
      </c>
      <c r="F151" s="2" t="inlineStr">
        <is>
          <t>AREQUIPA</t>
        </is>
      </c>
      <c r="G151" s="2" t="inlineStr">
        <is>
          <t>CAYLLOMA</t>
        </is>
      </c>
      <c r="H151" s="2" t="inlineStr">
        <is>
          <t>TUTI</t>
        </is>
      </c>
      <c r="I151" s="2" t="n"/>
      <c r="J151" s="2" t="n"/>
      <c r="K151" s="2" t="inlineStr">
        <is>
          <t>S2342173</t>
        </is>
      </c>
      <c r="L151" s="2" t="inlineStr">
        <is>
          <t>2026-09-20T01:43:21.108Z</t>
        </is>
      </c>
    </row>
    <row r="152">
      <c r="A152" s="2" t="inlineStr">
        <is>
          <t>20607536016</t>
        </is>
      </c>
      <c r="B152" s="2" t="inlineStr">
        <is>
          <t>COOPERATIVA AGRARIA COOPAGRO LTDA - COOPERATIVA COOPAGRO</t>
        </is>
      </c>
      <c r="C152" s="2" t="inlineStr">
        <is>
          <t>COOPERATIVAS, SAIS, CAPS</t>
        </is>
      </c>
      <c r="D152" s="2" t="inlineStr">
        <is>
          <t>ACTIVO</t>
        </is>
      </c>
      <c r="E152" s="2" t="inlineStr">
        <is>
          <t>HABIDO</t>
        </is>
      </c>
      <c r="F152" s="2" t="inlineStr">
        <is>
          <t>CAJAMARCA</t>
        </is>
      </c>
      <c r="G152" s="2" t="inlineStr">
        <is>
          <t>JAEN</t>
        </is>
      </c>
      <c r="H152" s="2" t="inlineStr">
        <is>
          <t>JAEN</t>
        </is>
      </c>
      <c r="I152" s="2" t="inlineStr">
        <is>
          <t>953612634</t>
        </is>
      </c>
      <c r="J152" s="2" t="inlineStr">
        <is>
          <t>gerencia@coopagroperu.com</t>
        </is>
      </c>
      <c r="K152" s="2" t="inlineStr">
        <is>
          <t>S2562947</t>
        </is>
      </c>
      <c r="L152" s="2" t="inlineStr">
        <is>
          <t>2026-09-20T01:43:21.108Z</t>
        </is>
      </c>
    </row>
    <row r="153">
      <c r="A153" s="2" t="inlineStr">
        <is>
          <t>20609948044</t>
        </is>
      </c>
      <c r="B153" s="2" t="inlineStr">
        <is>
          <t>COOPERATIVA AGRARIA DE FRUTICULTORES DE SANDIA</t>
        </is>
      </c>
      <c r="C153" s="2" t="inlineStr">
        <is>
          <t>COOPERATIVAS, SAIS, CAPS</t>
        </is>
      </c>
      <c r="D153" s="2" t="inlineStr">
        <is>
          <t>ACTIVO</t>
        </is>
      </c>
      <c r="E153" s="2" t="inlineStr">
        <is>
          <t>HABIDO</t>
        </is>
      </c>
      <c r="F153" s="2" t="inlineStr">
        <is>
          <t>PUNO</t>
        </is>
      </c>
      <c r="G153" s="2" t="inlineStr">
        <is>
          <t>SANDIA</t>
        </is>
      </c>
      <c r="H153" s="2" t="inlineStr">
        <is>
          <t>SANDIA</t>
        </is>
      </c>
      <c r="I153" s="2" t="n"/>
      <c r="J153" s="2" t="n"/>
      <c r="K153" s="2" t="inlineStr">
        <is>
          <t>S2200147</t>
        </is>
      </c>
      <c r="L153" s="2" t="inlineStr">
        <is>
          <t>2026-09-20T01:43:21.108Z</t>
        </is>
      </c>
    </row>
    <row r="154">
      <c r="A154" s="2" t="inlineStr">
        <is>
          <t>20611254068</t>
        </is>
      </c>
      <c r="B154" s="2" t="inlineStr">
        <is>
          <t>COOPERATIVA AGRARIA WARMI TARPUY</t>
        </is>
      </c>
      <c r="C154" s="2" t="inlineStr">
        <is>
          <t>COOPERATIVAS, SAIS, CAPS</t>
        </is>
      </c>
      <c r="D154" s="2" t="inlineStr">
        <is>
          <t>ACTIVO</t>
        </is>
      </c>
      <c r="E154" s="2" t="inlineStr">
        <is>
          <t>HABIDO</t>
        </is>
      </c>
      <c r="F154" s="2" t="inlineStr">
        <is>
          <t>APURIMAC</t>
        </is>
      </c>
      <c r="G154" s="2" t="inlineStr">
        <is>
          <t>ANDAHUAYLAS</t>
        </is>
      </c>
      <c r="H154" s="2" t="inlineStr">
        <is>
          <t>SAN JERONIMO</t>
        </is>
      </c>
      <c r="I154" s="2" t="inlineStr">
        <is>
          <t>987901580</t>
        </is>
      </c>
      <c r="J154" s="2" t="inlineStr">
        <is>
          <t>cooperativawarmitarpuy@gmail.com</t>
        </is>
      </c>
      <c r="K154" s="2" t="inlineStr">
        <is>
          <t>S3078027</t>
        </is>
      </c>
      <c r="L154" s="2" t="inlineStr">
        <is>
          <t>2026-09-20T01:43:21.108Z</t>
        </is>
      </c>
    </row>
    <row r="155">
      <c r="A155" s="2" t="inlineStr">
        <is>
          <t>20611531088</t>
        </is>
      </c>
      <c r="B155" s="2" t="inlineStr">
        <is>
          <t>ASOCIACION DE AGRICULTORES INNOVADORES DE ANCASH, EDIFLOR</t>
        </is>
      </c>
      <c r="C155" s="2" t="inlineStr">
        <is>
          <t>ASOCIACION</t>
        </is>
      </c>
      <c r="D155" s="2" t="inlineStr">
        <is>
          <t>ACTIVO</t>
        </is>
      </c>
      <c r="E155" s="2" t="inlineStr">
        <is>
          <t>HABIDO</t>
        </is>
      </c>
      <c r="F155" s="2" t="inlineStr">
        <is>
          <t>ANCASH</t>
        </is>
      </c>
      <c r="G155" s="2" t="inlineStr">
        <is>
          <t>SANTA</t>
        </is>
      </c>
      <c r="H155" s="2" t="inlineStr">
        <is>
          <t>CHIMBOTE</t>
        </is>
      </c>
      <c r="I155" s="2" t="n"/>
      <c r="J155" s="2" t="n"/>
      <c r="K155" s="2" t="inlineStr">
        <is>
          <t>S3118380</t>
        </is>
      </c>
      <c r="L155" s="2" t="inlineStr">
        <is>
          <t>2026-09-20T01:43:21.108Z</t>
        </is>
      </c>
    </row>
    <row r="156">
      <c r="A156" s="2" t="inlineStr">
        <is>
          <t>20611935243</t>
        </is>
      </c>
      <c r="B156" s="2" t="inlineStr">
        <is>
          <t>COOPERATIVA AGRARIA ECOLOGICA CANIARI AMAZONICA CAECAM</t>
        </is>
      </c>
      <c r="C156" s="2" t="inlineStr">
        <is>
          <t>COOPERATIVAS, SAIS, CAPS</t>
        </is>
      </c>
      <c r="D156" s="2" t="inlineStr">
        <is>
          <t>ACTIVO</t>
        </is>
      </c>
      <c r="E156" s="2" t="inlineStr">
        <is>
          <t>HABIDO</t>
        </is>
      </c>
      <c r="F156" s="2" t="inlineStr">
        <is>
          <t>UCAYALI</t>
        </is>
      </c>
      <c r="G156" s="2" t="inlineStr">
        <is>
          <t>PADRE ABAD</t>
        </is>
      </c>
      <c r="H156" s="2" t="inlineStr">
        <is>
          <t>ALEXANDER VON HUMBOLDT</t>
        </is>
      </c>
      <c r="I156" s="2" t="inlineStr">
        <is>
          <t>969074926</t>
        </is>
      </c>
      <c r="J156" s="2" t="inlineStr">
        <is>
          <t>caecam.ucayali@gmail.com</t>
        </is>
      </c>
      <c r="K156" s="2" t="inlineStr">
        <is>
          <t>S2942652</t>
        </is>
      </c>
      <c r="L156" s="2" t="inlineStr">
        <is>
          <t>2026-09-20T01:43:21.108Z</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598"/>
  <sheetViews>
    <sheetView workbookViewId="0">
      <pane ySplit="1" topLeftCell="A227" activePane="bottomLeft" state="frozen"/>
      <selection pane="bottomLeft" activeCell="C3" sqref="C3"/>
    </sheetView>
  </sheetViews>
  <sheetFormatPr baseColWidth="10" defaultColWidth="11" defaultRowHeight="14.4"/>
  <cols>
    <col width="20.33203125" customWidth="1" min="1" max="2"/>
    <col width="105.44140625" customWidth="1" min="3" max="3"/>
    <col width="23" customWidth="1" min="4" max="4"/>
  </cols>
  <sheetData>
    <row r="1" ht="15" customHeight="1">
      <c r="A1" s="10" t="inlineStr">
        <is>
          <t>ruc</t>
        </is>
      </c>
      <c r="B1" s="10" t="inlineStr">
        <is>
          <t>registrado</t>
        </is>
      </c>
      <c r="C1" s="10" t="inlineStr">
        <is>
          <t>nombre_ppa</t>
        </is>
      </c>
      <c r="D1" s="10" t="inlineStr">
        <is>
          <t>fecha_consulta</t>
        </is>
      </c>
    </row>
    <row r="2">
      <c r="A2" s="2" t="inlineStr">
        <is>
          <t>20118578415</t>
        </is>
      </c>
      <c r="B2" s="2" t="inlineStr">
        <is>
          <t>true</t>
        </is>
      </c>
      <c r="C2" s="2" t="inlineStr">
        <is>
          <t>CENT.DE COOP.AGR. CAF.VALLES SANDIA LTDA</t>
        </is>
      </c>
      <c r="D2" s="2" t="inlineStr">
        <is>
          <t>2026-09-20T00:32:24.606Z</t>
        </is>
      </c>
    </row>
    <row r="3">
      <c r="A3" s="2" t="inlineStr">
        <is>
          <t>20118588135</t>
        </is>
      </c>
      <c r="B3" s="2" t="inlineStr">
        <is>
          <t>true</t>
        </is>
      </c>
      <c r="C3" s="2" t="inlineStr">
        <is>
          <t>CENTRAL DE COOPERATIVAS DE SERVICIOS ESPECIALES ALPAQUERAS DE PUNO LTDA. - CECOALP</t>
        </is>
      </c>
      <c r="D3" s="2" t="inlineStr">
        <is>
          <t>2026-09-20T00:32:24.606Z</t>
        </is>
      </c>
    </row>
    <row r="4">
      <c r="A4" s="2" t="inlineStr">
        <is>
          <t>20119208026</t>
        </is>
      </c>
      <c r="B4" s="2" t="inlineStr">
        <is>
          <t>true</t>
        </is>
      </c>
      <c r="C4" s="2" t="inlineStr">
        <is>
          <t>FONGAL TACNA</t>
        </is>
      </c>
      <c r="D4" s="2" t="inlineStr">
        <is>
          <t>2026-09-20T00:32:24.606Z</t>
        </is>
      </c>
    </row>
    <row r="5">
      <c r="A5" s="2" t="inlineStr">
        <is>
          <t>20129156083</t>
        </is>
      </c>
      <c r="B5" s="2" t="inlineStr">
        <is>
          <t>true</t>
        </is>
      </c>
      <c r="C5" s="2" t="inlineStr">
        <is>
          <t>COOP AGRARIA CAFET VALLE RIO APURIMAC</t>
        </is>
      </c>
      <c r="D5" s="2" t="inlineStr">
        <is>
          <t>2026-09-20T00:32:24.606Z</t>
        </is>
      </c>
    </row>
    <row r="6">
      <c r="A6" s="2" t="inlineStr">
        <is>
          <t>20129529530</t>
        </is>
      </c>
      <c r="B6" s="2" t="inlineStr">
        <is>
          <t>true</t>
        </is>
      </c>
      <c r="C6" s="2" t="inlineStr">
        <is>
          <t>COOP AGRARIA CAFETALERA SATIPO LTDA</t>
        </is>
      </c>
      <c r="D6" s="2" t="inlineStr">
        <is>
          <t>2026-09-20T00:32:24.606Z</t>
        </is>
      </c>
    </row>
    <row r="7">
      <c r="A7" s="2" t="inlineStr">
        <is>
          <t>20129772043</t>
        </is>
      </c>
      <c r="B7" s="2" t="inlineStr">
        <is>
          <t>true</t>
        </is>
      </c>
      <c r="C7" s="2" t="inlineStr">
        <is>
          <t>COOPERATIVA COMUNAL VICCO LTDA</t>
        </is>
      </c>
      <c r="D7" s="2" t="inlineStr">
        <is>
          <t>2026-09-20T00:32:24.606Z</t>
        </is>
      </c>
    </row>
    <row r="8">
      <c r="A8" s="2" t="inlineStr">
        <is>
          <t>20129830426</t>
        </is>
      </c>
      <c r="B8" s="2" t="inlineStr">
        <is>
          <t>true</t>
        </is>
      </c>
      <c r="C8" s="2" t="inlineStr">
        <is>
          <t>COOPERATIVA COMUNAL HUAYLLAY LTDA 16</t>
        </is>
      </c>
      <c r="D8" s="2" t="inlineStr">
        <is>
          <t>2026-09-20T00:32:24.606Z</t>
        </is>
      </c>
    </row>
    <row r="9">
      <c r="A9" s="2" t="inlineStr">
        <is>
          <t>20129842351</t>
        </is>
      </c>
      <c r="B9" s="2" t="inlineStr">
        <is>
          <t>true</t>
        </is>
      </c>
      <c r="C9" s="2" t="inlineStr">
        <is>
          <t>COOPERATIVA COMUNAL SAN ANTONIO DE RANCAS LTDA. 289</t>
        </is>
      </c>
      <c r="D9" s="2" t="inlineStr">
        <is>
          <t>2026-09-20T00:32:24.606Z</t>
        </is>
      </c>
    </row>
    <row r="10">
      <c r="A10" s="2" t="inlineStr">
        <is>
          <t>20131453427</t>
        </is>
      </c>
      <c r="B10" s="2" t="inlineStr">
        <is>
          <t>true</t>
        </is>
      </c>
      <c r="C10" s="2" t="inlineStr">
        <is>
          <t>COOPERATIVA COMUNAL SAN PEDRO DE RACCO</t>
        </is>
      </c>
      <c r="D10" s="2" t="inlineStr">
        <is>
          <t>2026-09-20T00:32:24.606Z</t>
        </is>
      </c>
    </row>
    <row r="11">
      <c r="A11" s="2" t="inlineStr">
        <is>
          <t>20132489824</t>
        </is>
      </c>
      <c r="B11" s="2" t="inlineStr">
        <is>
          <t>true</t>
        </is>
      </c>
      <c r="C11" s="2" t="inlineStr">
        <is>
          <t>COOPERATIVA AGRARIA CAFETALERA CHANCAMAYO LTDA. N° 008-B-VII</t>
        </is>
      </c>
      <c r="D11" s="2" t="inlineStr">
        <is>
          <t>2026-09-20T00:32:24.606Z</t>
        </is>
      </c>
    </row>
    <row r="12">
      <c r="A12" s="2" t="inlineStr">
        <is>
          <t>20132505455</t>
        </is>
      </c>
      <c r="B12" s="2" t="inlineStr">
        <is>
          <t>true</t>
        </is>
      </c>
      <c r="C12" s="2" t="inlineStr">
        <is>
          <t>COOPERATIVA AGRARIA CAFETALERA AGUILAYOC  LTDA. 084</t>
        </is>
      </c>
      <c r="D12" s="2" t="inlineStr">
        <is>
          <t>2026-09-20T00:32:24.606Z</t>
        </is>
      </c>
    </row>
    <row r="13">
      <c r="A13" s="2" t="inlineStr">
        <is>
          <t>20132509795</t>
        </is>
      </c>
      <c r="B13" s="2" t="inlineStr">
        <is>
          <t>true</t>
        </is>
      </c>
      <c r="C13" s="2" t="inlineStr">
        <is>
          <t>COOPERATIVA AGRARIA CAFETALERA JOSE OLAYA LTDA  N° 252</t>
        </is>
      </c>
      <c r="D13" s="2" t="inlineStr">
        <is>
          <t>2026-09-20T00:32:24.606Z</t>
        </is>
      </c>
    </row>
    <row r="14">
      <c r="A14" s="2" t="inlineStr">
        <is>
          <t>20132509876</t>
        </is>
      </c>
      <c r="B14" s="2" t="inlineStr">
        <is>
          <t>true</t>
        </is>
      </c>
      <c r="C14" s="2" t="inlineStr">
        <is>
          <t>COOPERATIVA AGRARIA CAFETALERA MARANURA LTDA. 129</t>
        </is>
      </c>
      <c r="D14" s="2" t="inlineStr">
        <is>
          <t>2026-09-20T00:32:24.606Z</t>
        </is>
      </c>
    </row>
    <row r="15">
      <c r="A15" s="2" t="inlineStr">
        <is>
          <t>20132517119</t>
        </is>
      </c>
      <c r="B15" s="2" t="inlineStr">
        <is>
          <t>true</t>
        </is>
      </c>
      <c r="C15" s="2" t="inlineStr">
        <is>
          <t>COOPERATIVA AGRARIA CAFETALERA MATEO PUMACAHUA LTDA N° 185</t>
        </is>
      </c>
      <c r="D15" s="2" t="inlineStr">
        <is>
          <t>2026-09-20T00:32:24.606Z</t>
        </is>
      </c>
    </row>
    <row r="16">
      <c r="A16" s="2" t="inlineStr">
        <is>
          <t>20136201132</t>
        </is>
      </c>
      <c r="B16" s="2" t="inlineStr">
        <is>
          <t>true</t>
        </is>
      </c>
      <c r="C16" s="2" t="inlineStr">
        <is>
          <t>COOPERATIVA AGRARIA CAFETALERA ALTO URUBAMBA LTDA N° 239</t>
        </is>
      </c>
      <c r="D16" s="2" t="inlineStr">
        <is>
          <t>2026-09-20T00:32:24.606Z</t>
        </is>
      </c>
    </row>
    <row r="17">
      <c r="A17" s="2" t="inlineStr">
        <is>
          <t>20136201213</t>
        </is>
      </c>
      <c r="B17" s="2" t="inlineStr">
        <is>
          <t>true</t>
        </is>
      </c>
      <c r="C17" s="2" t="inlineStr">
        <is>
          <t>CENTRAL DE COOPERATIVAS AGRARIAS CAFETALERAS COCLA LTDA. N° 281</t>
        </is>
      </c>
      <c r="D17" s="2" t="inlineStr">
        <is>
          <t>2026-09-20T00:32:24.606Z</t>
        </is>
      </c>
    </row>
    <row r="18">
      <c r="A18" s="2" t="inlineStr">
        <is>
          <t>20140181405</t>
        </is>
      </c>
      <c r="B18" s="2" t="inlineStr">
        <is>
          <t>true</t>
        </is>
      </c>
      <c r="C18" s="2" t="inlineStr">
        <is>
          <t>COOPERATIVA AGRARIA CAFETALERA LA FLORIDA</t>
        </is>
      </c>
      <c r="D18" s="2" t="inlineStr">
        <is>
          <t>2026-09-20T00:32:24.606Z</t>
        </is>
      </c>
    </row>
    <row r="19">
      <c r="A19" s="2" t="inlineStr">
        <is>
          <t>20140292657</t>
        </is>
      </c>
      <c r="B19" s="2" t="inlineStr">
        <is>
          <t>true</t>
        </is>
      </c>
      <c r="C19" s="2" t="inlineStr">
        <is>
          <t>COOPERATIVA AGRARIA CAFETALERA CCOCHAPAMPA LTDA.</t>
        </is>
      </c>
      <c r="D19" s="2" t="inlineStr">
        <is>
          <t>2026-09-20T00:32:24.606Z</t>
        </is>
      </c>
    </row>
    <row r="20">
      <c r="A20" s="2" t="inlineStr">
        <is>
          <t>20143224857</t>
        </is>
      </c>
      <c r="B20" s="2" t="inlineStr">
        <is>
          <t>true</t>
        </is>
      </c>
      <c r="C20" s="2" t="inlineStr">
        <is>
          <t>COOPERATIVA AGRARIA DE USUARIOS AMAYBAMBA PISTIPATA LTDA. N°34</t>
        </is>
      </c>
      <c r="D20" s="2" t="inlineStr">
        <is>
          <t>2026-09-20T00:32:24.606Z</t>
        </is>
      </c>
    </row>
    <row r="21">
      <c r="A21" s="2" t="inlineStr">
        <is>
          <t>20143692010</t>
        </is>
      </c>
      <c r="B21" s="2" t="inlineStr">
        <is>
          <t>true</t>
        </is>
      </c>
      <c r="C21" s="2" t="inlineStr">
        <is>
          <t>COOPERATIVA AGRARIA EL QUINACHO LTDA. N° 078</t>
        </is>
      </c>
      <c r="D21" s="2" t="inlineStr">
        <is>
          <t>2026-09-20T00:32:24.606Z</t>
        </is>
      </c>
    </row>
    <row r="22">
      <c r="A22" s="2" t="inlineStr">
        <is>
          <t>20145484597</t>
        </is>
      </c>
      <c r="B22" s="2" t="inlineStr">
        <is>
          <t>true</t>
        </is>
      </c>
      <c r="C22" s="2" t="inlineStr">
        <is>
          <t>COOPERATIVA AGRARIA CAFETALERA SAN IGNACIO LTDA.</t>
        </is>
      </c>
      <c r="D22" s="2" t="inlineStr">
        <is>
          <t>2026-09-20T00:32:24.606Z</t>
        </is>
      </c>
    </row>
    <row r="23">
      <c r="A23" s="2" t="inlineStr">
        <is>
          <t>20146696041</t>
        </is>
      </c>
      <c r="B23" s="2" t="inlineStr">
        <is>
          <t>true</t>
        </is>
      </c>
      <c r="C23" s="2" t="inlineStr">
        <is>
          <t>COOP AGRARIA CAFET JOSE GABRIEL CONDORCA</t>
        </is>
      </c>
      <c r="D23" s="2" t="inlineStr">
        <is>
          <t>2026-09-20T00:32:24.606Z</t>
        </is>
      </c>
    </row>
    <row r="24">
      <c r="A24" s="2" t="inlineStr">
        <is>
          <t>20147443120</t>
        </is>
      </c>
      <c r="B24" s="2" t="inlineStr">
        <is>
          <t>true</t>
        </is>
      </c>
      <c r="C24" s="2" t="inlineStr">
        <is>
          <t>COOPERATIVA AGRARIA CAFETALERA TIRIJUAY PAVAYOC LTDA 013-B-VII</t>
        </is>
      </c>
      <c r="D24" s="2" t="inlineStr">
        <is>
          <t>2026-09-20T00:32:24.606Z</t>
        </is>
      </c>
    </row>
    <row r="25">
      <c r="A25" s="2" t="inlineStr">
        <is>
          <t>20166786861</t>
        </is>
      </c>
      <c r="B25" s="2" t="inlineStr">
        <is>
          <t>true</t>
        </is>
      </c>
      <c r="C25" s="2" t="inlineStr">
        <is>
          <t>COMITE CENTRAL DE PRODUCTORES AGROPECUARIOS DE SAN ALEJANDRO</t>
        </is>
      </c>
      <c r="D25" s="2" t="inlineStr">
        <is>
          <t>2026-09-20T00:32:24.606Z</t>
        </is>
      </c>
    </row>
    <row r="26">
      <c r="A26" s="2" t="inlineStr">
        <is>
          <t>20170142773</t>
        </is>
      </c>
      <c r="B26" s="2" t="inlineStr">
        <is>
          <t>true</t>
        </is>
      </c>
      <c r="C26" s="2" t="inlineStr">
        <is>
          <t>COOPERATIVA AGRARIA CAFETALERA BAGUA GRANDE LIMITADA</t>
        </is>
      </c>
      <c r="D26" s="2" t="inlineStr">
        <is>
          <t>2026-09-20T00:32:24.606Z</t>
        </is>
      </c>
    </row>
    <row r="27">
      <c r="A27" s="2" t="inlineStr">
        <is>
          <t>20175089111</t>
        </is>
      </c>
      <c r="B27" s="2" t="inlineStr">
        <is>
          <t>true</t>
        </is>
      </c>
      <c r="C27" s="2" t="inlineStr">
        <is>
          <t>COOP. AG. SOCIEDAD AGRICOLA DE INTERES SOCIAL JOSE CARLOS MARIATEGUI LTDA.N°16 SUNCHUBAMBA Y ANEXOS</t>
        </is>
      </c>
      <c r="D27" s="2" t="inlineStr">
        <is>
          <t>2026-09-20T00:32:24.606Z</t>
        </is>
      </c>
    </row>
    <row r="28">
      <c r="A28" s="2" t="inlineStr">
        <is>
          <t>20183732031</t>
        </is>
      </c>
      <c r="B28" s="2" t="inlineStr">
        <is>
          <t>true</t>
        </is>
      </c>
      <c r="C28" s="2" t="inlineStr">
        <is>
          <t>ASOCIACION DE PRODUCTORES DE ROCOTO Y PRODUCTOS AGRICOLAS DE OXAPAMPA</t>
        </is>
      </c>
      <c r="D28" s="2" t="inlineStr">
        <is>
          <t>2026-09-20T00:32:24.606Z</t>
        </is>
      </c>
    </row>
    <row r="29">
      <c r="A29" s="2" t="inlineStr">
        <is>
          <t>20200880448</t>
        </is>
      </c>
      <c r="B29" s="2" t="inlineStr">
        <is>
          <t>true</t>
        </is>
      </c>
      <c r="C29" s="2" t="inlineStr">
        <is>
          <t>COOPERATIVA AGRARIA CAFETALERA JORGE CHAVEZ LTDA</t>
        </is>
      </c>
      <c r="D29" s="2" t="inlineStr">
        <is>
          <t>2026-09-20T00:32:24.606Z</t>
        </is>
      </c>
    </row>
    <row r="30">
      <c r="A30" s="2" t="inlineStr">
        <is>
          <t>20204028061</t>
        </is>
      </c>
      <c r="B30" s="2" t="inlineStr">
        <is>
          <t>true</t>
        </is>
      </c>
      <c r="C30" s="2" t="inlineStr">
        <is>
          <t>COOPERATIVA COMUNAL SAN PEDRO DE CAJAS</t>
        </is>
      </c>
      <c r="D30" s="2" t="inlineStr">
        <is>
          <t>2026-09-20T00:32:24.606Z</t>
        </is>
      </c>
    </row>
    <row r="31">
      <c r="A31" s="2" t="inlineStr">
        <is>
          <t>20287980672</t>
        </is>
      </c>
      <c r="B31" s="2" t="inlineStr">
        <is>
          <t>true</t>
        </is>
      </c>
      <c r="C31" s="2" t="inlineStr">
        <is>
          <t>COMUNIDAD NATIVA TRES ISLAS</t>
        </is>
      </c>
      <c r="D31" s="2" t="inlineStr">
        <is>
          <t>2026-09-20T00:32:24.606Z</t>
        </is>
      </c>
    </row>
    <row r="32">
      <c r="A32" s="2" t="inlineStr">
        <is>
          <t>20323699365</t>
        </is>
      </c>
      <c r="B32" s="2" t="inlineStr">
        <is>
          <t>true</t>
        </is>
      </c>
      <c r="C32" s="2" t="inlineStr">
        <is>
          <t>INVERSIONES PERUALP S.A.</t>
        </is>
      </c>
      <c r="D32" s="2" t="inlineStr">
        <is>
          <t>2026-09-20T00:32:24.606Z</t>
        </is>
      </c>
    </row>
    <row r="33">
      <c r="A33" s="2" t="inlineStr">
        <is>
          <t>20326767400</t>
        </is>
      </c>
      <c r="B33" s="2" t="inlineStr">
        <is>
          <t>true</t>
        </is>
      </c>
      <c r="C33" s="2" t="inlineStr">
        <is>
          <t>ASOC.C.DE ACOPIO D.LECHE SR.D.L.MILAGROS</t>
        </is>
      </c>
      <c r="D33" s="2" t="inlineStr">
        <is>
          <t>2026-09-20T00:32:24.606Z</t>
        </is>
      </c>
    </row>
    <row r="34">
      <c r="A34" s="2" t="inlineStr">
        <is>
          <t>20327993705</t>
        </is>
      </c>
      <c r="B34" s="2" t="inlineStr">
        <is>
          <t>true</t>
        </is>
      </c>
      <c r="C34" s="2" t="inlineStr">
        <is>
          <t>CENTRO DE ACOPIO DE LECHE LUIS PASTEUR</t>
        </is>
      </c>
      <c r="D34" s="2" t="inlineStr">
        <is>
          <t>2026-09-20T00:32:24.606Z</t>
        </is>
      </c>
    </row>
    <row r="35">
      <c r="A35" s="2" t="inlineStr">
        <is>
          <t>20352266052</t>
        </is>
      </c>
      <c r="B35" s="2" t="inlineStr">
        <is>
          <t>true</t>
        </is>
      </c>
      <c r="C35" s="2" t="inlineStr">
        <is>
          <t>ASOCIACION DE PRODUCTORES DE PALMITO DE AGUAYTIA</t>
        </is>
      </c>
      <c r="D35" s="2" t="inlineStr">
        <is>
          <t>2026-09-20T00:32:24.606Z</t>
        </is>
      </c>
    </row>
    <row r="36">
      <c r="A36" s="2" t="inlineStr">
        <is>
          <t>20352417018</t>
        </is>
      </c>
      <c r="B36" s="2" t="inlineStr">
        <is>
          <t>true</t>
        </is>
      </c>
      <c r="C36" s="2" t="inlineStr">
        <is>
          <t>COOPERATIVA AGRARIA DE CACAOTEROS TECNIFICADOS DE PADRE ABAD</t>
        </is>
      </c>
      <c r="D36" s="2" t="inlineStr">
        <is>
          <t>2026-09-20T00:32:24.606Z</t>
        </is>
      </c>
    </row>
    <row r="37">
      <c r="A37" s="2" t="inlineStr">
        <is>
          <t>20352423921</t>
        </is>
      </c>
      <c r="B37" s="2" t="inlineStr">
        <is>
          <t>true</t>
        </is>
      </c>
      <c r="C37" s="2" t="inlineStr">
        <is>
          <t>COOPERATIVA AGRARIA CAFETALERA DIVISORIA LTDA</t>
        </is>
      </c>
      <c r="D37" s="2" t="inlineStr">
        <is>
          <t>2026-09-20T00:32:24.606Z</t>
        </is>
      </c>
    </row>
    <row r="38">
      <c r="A38" s="2" t="inlineStr">
        <is>
          <t>20365575674</t>
        </is>
      </c>
      <c r="B38" s="2" t="inlineStr">
        <is>
          <t>true</t>
        </is>
      </c>
      <c r="C38" s="2" t="inlineStr">
        <is>
          <t>COMUNIDAD CAMPESINA SAN ANTONIO DE RANCAS</t>
        </is>
      </c>
      <c r="D38" s="2" t="inlineStr">
        <is>
          <t>2026-09-20T00:32:24.606Z</t>
        </is>
      </c>
    </row>
    <row r="39">
      <c r="A39" s="2" t="inlineStr">
        <is>
          <t>20393152207</t>
        </is>
      </c>
      <c r="B39" s="2" t="inlineStr">
        <is>
          <t>true</t>
        </is>
      </c>
      <c r="C39" s="2" t="inlineStr">
        <is>
          <t>COOPERATIVA AGRO INDUSTRIAL APCTVASH</t>
        </is>
      </c>
      <c r="D39" s="2" t="inlineStr">
        <is>
          <t>2026-09-20T00:32:24.606Z</t>
        </is>
      </c>
    </row>
    <row r="40">
      <c r="A40" s="2" t="inlineStr">
        <is>
          <t>20393335620</t>
        </is>
      </c>
      <c r="B40" s="2" t="inlineStr">
        <is>
          <t>true</t>
        </is>
      </c>
      <c r="C40" s="2" t="inlineStr">
        <is>
          <t>ASOCIACIÓN DE PRODUCTORES ECOLÓGICOS DEL CASERÍO SAN CRISTÓBAL DE AGUA BLANCA</t>
        </is>
      </c>
      <c r="D40" s="2" t="inlineStr">
        <is>
          <t>2026-09-20T00:32:24.606Z</t>
        </is>
      </c>
    </row>
    <row r="41">
      <c r="A41" s="2" t="inlineStr">
        <is>
          <t>20393415062</t>
        </is>
      </c>
      <c r="B41" s="2" t="inlineStr">
        <is>
          <t>true</t>
        </is>
      </c>
      <c r="C41" s="2" t="inlineStr">
        <is>
          <t>ASOCIACION AGROINDUSTRIAS PROGRESO</t>
        </is>
      </c>
      <c r="D41" s="2" t="inlineStr">
        <is>
          <t>2026-09-20T00:32:24.606Z</t>
        </is>
      </c>
    </row>
    <row r="42">
      <c r="A42" s="2" t="inlineStr">
        <is>
          <t>20393449471</t>
        </is>
      </c>
      <c r="B42" s="2" t="inlineStr">
        <is>
          <t>true</t>
        </is>
      </c>
      <c r="C42" s="2" t="inlineStr">
        <is>
          <t>CENTRO UNICO DE AGRICULTORES PLATANEROS DE LA PROVINCIA DE PADRE ABAD</t>
        </is>
      </c>
      <c r="D42" s="2" t="inlineStr">
        <is>
          <t>2026-09-20T00:32:24.606Z</t>
        </is>
      </c>
    </row>
    <row r="43">
      <c r="A43" s="2" t="inlineStr">
        <is>
          <t>20393576660</t>
        </is>
      </c>
      <c r="B43" s="2" t="inlineStr">
        <is>
          <t>true</t>
        </is>
      </c>
      <c r="C43" s="2" t="inlineStr">
        <is>
          <t>ASOCIACION DE PRODUCTORES ECOLOGICOS EL PIMENTAL</t>
        </is>
      </c>
      <c r="D43" s="2" t="inlineStr">
        <is>
          <t>2026-09-20T00:32:24.606Z</t>
        </is>
      </c>
    </row>
    <row r="44">
      <c r="A44" s="2" t="inlineStr">
        <is>
          <t>20393593670</t>
        </is>
      </c>
      <c r="B44" s="2" t="inlineStr">
        <is>
          <t>true</t>
        </is>
      </c>
      <c r="C44" s="2" t="inlineStr">
        <is>
          <t>COMITE CENTRAL CON DESARROLLO AL FUTURO DE CURIMANA</t>
        </is>
      </c>
      <c r="D44" s="2" t="inlineStr">
        <is>
          <t>2026-09-20T00:32:24.606Z</t>
        </is>
      </c>
    </row>
    <row r="45">
      <c r="A45" s="2" t="inlineStr">
        <is>
          <t>20393692228</t>
        </is>
      </c>
      <c r="B45" s="2" t="inlineStr">
        <is>
          <t>true</t>
        </is>
      </c>
      <c r="C45" s="2" t="inlineStr">
        <is>
          <t>COOPERATIVA AGRARIA CACAOTERA SAN ALEJANDRO LTDA</t>
        </is>
      </c>
      <c r="D45" s="2" t="inlineStr">
        <is>
          <t>2026-09-20T00:32:24.606Z</t>
        </is>
      </c>
    </row>
    <row r="46">
      <c r="A46" s="2" t="inlineStr">
        <is>
          <t>20393757290</t>
        </is>
      </c>
      <c r="B46" s="2" t="inlineStr">
        <is>
          <t>true</t>
        </is>
      </c>
      <c r="C46" s="2" t="inlineStr">
        <is>
          <t>ASOCIACION DE AGRICULTORES DEL CENTRO POBLADO SAN JOSE DE YARINACOCHA</t>
        </is>
      </c>
      <c r="D46" s="2" t="inlineStr">
        <is>
          <t>2026-09-20T00:32:24.606Z</t>
        </is>
      </c>
    </row>
    <row r="47">
      <c r="A47" s="2" t="inlineStr">
        <is>
          <t>20393786044</t>
        </is>
      </c>
      <c r="B47" s="2" t="inlineStr">
        <is>
          <t>true</t>
        </is>
      </c>
      <c r="C47" s="2" t="inlineStr">
        <is>
          <t>COOPERATIVA AGRARIA CAFETALERA COORDILLERA AZUL DE UCAYALI LTDA</t>
        </is>
      </c>
      <c r="D47" s="2" t="inlineStr">
        <is>
          <t>2026-09-20T00:32:24.606Z</t>
        </is>
      </c>
    </row>
    <row r="48">
      <c r="A48" s="2" t="inlineStr">
        <is>
          <t>20393816211</t>
        </is>
      </c>
      <c r="B48" s="2" t="inlineStr">
        <is>
          <t>true</t>
        </is>
      </c>
      <c r="C48" s="2" t="inlineStr">
        <is>
          <t>COOPERATIVA AGRARIA SAN JUAN BAUTISTA</t>
        </is>
      </c>
      <c r="D48" s="2" t="inlineStr">
        <is>
          <t>2026-09-20T00:32:24.606Z</t>
        </is>
      </c>
    </row>
    <row r="49">
      <c r="A49" s="2" t="inlineStr">
        <is>
          <t>20393882868</t>
        </is>
      </c>
      <c r="B49" s="2" t="inlineStr">
        <is>
          <t>true</t>
        </is>
      </c>
      <c r="C49" s="2" t="inlineStr">
        <is>
          <t>COOPERATIVA AGRARIA ASCAH</t>
        </is>
      </c>
      <c r="D49" s="2" t="inlineStr">
        <is>
          <t>2026-09-20T00:32:24.606Z</t>
        </is>
      </c>
    </row>
    <row r="50">
      <c r="A50" s="2" t="inlineStr">
        <is>
          <t>20393972000</t>
        </is>
      </c>
      <c r="B50" s="2" t="inlineStr">
        <is>
          <t>true</t>
        </is>
      </c>
      <c r="C50" s="2" t="inlineStr">
        <is>
          <t>ASOCIACION DE MUJERES EMPRENDEDORAS FLOR DE BOQUERON</t>
        </is>
      </c>
      <c r="D50" s="2" t="inlineStr">
        <is>
          <t>2026-09-20T00:32:24.606Z</t>
        </is>
      </c>
    </row>
    <row r="51">
      <c r="A51" s="2" t="inlineStr">
        <is>
          <t>20393981173</t>
        </is>
      </c>
      <c r="B51" s="2" t="inlineStr">
        <is>
          <t>true</t>
        </is>
      </c>
      <c r="C51" s="2" t="inlineStr">
        <is>
          <t>ASOCIACION DE PRODUCTORES AGRARIOS SANTA ELENA</t>
        </is>
      </c>
      <c r="D51" s="2" t="inlineStr">
        <is>
          <t>2026-09-20T00:32:24.606Z</t>
        </is>
      </c>
    </row>
    <row r="52">
      <c r="A52" s="2" t="inlineStr">
        <is>
          <t>20402648504</t>
        </is>
      </c>
      <c r="B52" s="2" t="inlineStr">
        <is>
          <t>true</t>
        </is>
      </c>
      <c r="C52" s="2" t="inlineStr">
        <is>
          <t>COOPERATIVA AGRARIA KIVINAKI</t>
        </is>
      </c>
      <c r="D52" s="2" t="inlineStr">
        <is>
          <t>2026-09-20T00:32:24.606Z</t>
        </is>
      </c>
    </row>
    <row r="53">
      <c r="A53" s="2" t="inlineStr">
        <is>
          <t>20404057805</t>
        </is>
      </c>
      <c r="B53" s="2" t="inlineStr">
        <is>
          <t>true</t>
        </is>
      </c>
      <c r="C53" s="2" t="inlineStr">
        <is>
          <t>COOPERATIVA AGRARIA ACOPAGRO LTDA</t>
        </is>
      </c>
      <c r="D53" s="2" t="inlineStr">
        <is>
          <t>2026-09-20T00:32:13.550Z</t>
        </is>
      </c>
    </row>
    <row r="54">
      <c r="A54" s="2" t="inlineStr">
        <is>
          <t>20406542671</t>
        </is>
      </c>
      <c r="B54" s="2" t="inlineStr">
        <is>
          <t>true</t>
        </is>
      </c>
      <c r="C54" s="2" t="inlineStr">
        <is>
          <t>SOCIEDAD PERUANA DE CRIADORES DE ALPACAS Y LLAMAS DE MACUSANI</t>
        </is>
      </c>
      <c r="D54" s="2" t="inlineStr">
        <is>
          <t>2026-09-20T00:32:24.606Z</t>
        </is>
      </c>
    </row>
    <row r="55">
      <c r="A55" s="2" t="inlineStr">
        <is>
          <t>20407808666</t>
        </is>
      </c>
      <c r="B55" s="2" t="inlineStr">
        <is>
          <t>true</t>
        </is>
      </c>
      <c r="C55" s="2" t="inlineStr">
        <is>
          <t>COOPERATIVA AGRARIA PURIFOR - COOP PURIFOR</t>
        </is>
      </c>
      <c r="D55" s="2" t="inlineStr">
        <is>
          <t>2026-09-20T00:32:24.606Z</t>
        </is>
      </c>
    </row>
    <row r="56">
      <c r="A56" s="2" t="inlineStr">
        <is>
          <t>20447686407</t>
        </is>
      </c>
      <c r="B56" s="2" t="inlineStr">
        <is>
          <t>true</t>
        </is>
      </c>
      <c r="C56" s="2" t="inlineStr">
        <is>
          <t>ASOCIACION DE PRODUCTORES DE PIÑA DEL VALLE DE SAN GABAN</t>
        </is>
      </c>
      <c r="D56" s="2" t="inlineStr">
        <is>
          <t>2026-09-20T00:32:24.606Z</t>
        </is>
      </c>
    </row>
    <row r="57">
      <c r="A57" s="2" t="inlineStr">
        <is>
          <t>20447688281</t>
        </is>
      </c>
      <c r="B57" s="2" t="inlineStr">
        <is>
          <t>true</t>
        </is>
      </c>
      <c r="C57" s="2" t="inlineStr">
        <is>
          <t>SOCIEDAD PERUANA DE CRIADORES DE ALPACAS Y LLAMAS DE PARATIA</t>
        </is>
      </c>
      <c r="D57" s="2" t="inlineStr">
        <is>
          <t>2026-09-20T00:32:24.606Z</t>
        </is>
      </c>
    </row>
    <row r="58">
      <c r="A58" s="2" t="inlineStr">
        <is>
          <t>20447888701</t>
        </is>
      </c>
      <c r="B58" s="2" t="inlineStr">
        <is>
          <t>true</t>
        </is>
      </c>
      <c r="C58" s="2" t="inlineStr">
        <is>
          <t>COOPERATIVA AGRARIA INDUSTRIAL SAN GABAN LTDA.</t>
        </is>
      </c>
      <c r="D58" s="2" t="inlineStr">
        <is>
          <t>2026-09-20T00:32:24.606Z</t>
        </is>
      </c>
    </row>
    <row r="59">
      <c r="A59" s="2" t="inlineStr">
        <is>
          <t>20448031358</t>
        </is>
      </c>
      <c r="B59" s="2" t="inlineStr">
        <is>
          <t>true</t>
        </is>
      </c>
      <c r="C59" s="2" t="inlineStr">
        <is>
          <t>ASOCIACION DE PRODUCTORES DE PAPAYA ANDINA ORGÁNICA DE LA PROVINCIA DE SANDIA</t>
        </is>
      </c>
      <c r="D59" s="2" t="inlineStr">
        <is>
          <t>2026-09-20T00:32:24.606Z</t>
        </is>
      </c>
    </row>
    <row r="60">
      <c r="A60" s="2" t="inlineStr">
        <is>
          <t>20448277781</t>
        </is>
      </c>
      <c r="B60" s="2" t="inlineStr">
        <is>
          <t>true</t>
        </is>
      </c>
      <c r="C60" s="2" t="inlineStr">
        <is>
          <t>COOPERATIVA AGRARIA INDUSTRIALIZADA CABANA LTDA</t>
        </is>
      </c>
      <c r="D60" s="2" t="inlineStr">
        <is>
          <t>2026-09-20T00:32:24.606Z</t>
        </is>
      </c>
    </row>
    <row r="61">
      <c r="A61" s="2" t="inlineStr">
        <is>
          <t>20448748902</t>
        </is>
      </c>
      <c r="B61" s="2" t="inlineStr">
        <is>
          <t>true</t>
        </is>
      </c>
      <c r="C61" s="2" t="inlineStr">
        <is>
          <t>INDUSTRIAS AGROALIMENTOS EL ESTABLO SOCIEDAD COMERCIAL DE RESPONSABILIDAD LIMITADA</t>
        </is>
      </c>
      <c r="D61" s="2" t="inlineStr">
        <is>
          <t>2026-09-20T00:32:24.606Z</t>
        </is>
      </c>
    </row>
    <row r="62">
      <c r="A62" s="2" t="inlineStr">
        <is>
          <t>20448766471</t>
        </is>
      </c>
      <c r="B62" s="2" t="inlineStr">
        <is>
          <t>true</t>
        </is>
      </c>
      <c r="C62" s="2" t="inlineStr">
        <is>
          <t>COOPERATIVA DE SERVICIOS SAN SANTIAGO - ACORA</t>
        </is>
      </c>
      <c r="D62" s="2" t="inlineStr">
        <is>
          <t>2026-09-20T00:32:24.606Z</t>
        </is>
      </c>
    </row>
    <row r="63">
      <c r="A63" s="2" t="inlineStr">
        <is>
          <t>20448791310</t>
        </is>
      </c>
      <c r="B63" s="2" t="inlineStr">
        <is>
          <t>true</t>
        </is>
      </c>
      <c r="C63" s="2" t="inlineStr">
        <is>
          <t>COOPERATIVA AGROINDUSTRIAL DE PRODUCTORES AGROPECUARIOS CABANA LIMITADA</t>
        </is>
      </c>
      <c r="D63" s="2" t="inlineStr">
        <is>
          <t>2026-09-20T00:32:24.606Z</t>
        </is>
      </c>
    </row>
    <row r="64">
      <c r="A64" s="2" t="inlineStr">
        <is>
          <t>20448807500</t>
        </is>
      </c>
      <c r="B64" s="2" t="inlineStr">
        <is>
          <t>true</t>
        </is>
      </c>
      <c r="C64" s="2" t="inlineStr">
        <is>
          <t>CONSORCIO ALPAQUERO PERU EXPORT</t>
        </is>
      </c>
      <c r="D64" s="2" t="inlineStr">
        <is>
          <t>2026-09-20T00:32:24.606Z</t>
        </is>
      </c>
    </row>
    <row r="65">
      <c r="A65" s="2" t="inlineStr">
        <is>
          <t>20448843051</t>
        </is>
      </c>
      <c r="B65" s="2" t="inlineStr">
        <is>
          <t>true</t>
        </is>
      </c>
      <c r="C65" s="2" t="inlineStr">
        <is>
          <t>ASOCIACION DE PRODUCTORES AGROPECUARIOS PIEDRA BLANCA DE CHALLAPAMPA</t>
        </is>
      </c>
      <c r="D65" s="2" t="inlineStr">
        <is>
          <t>2026-09-20T00:32:24.606Z</t>
        </is>
      </c>
    </row>
    <row r="66">
      <c r="A66" s="2" t="inlineStr">
        <is>
          <t>20449558902</t>
        </is>
      </c>
      <c r="B66" s="2" t="inlineStr">
        <is>
          <t>true</t>
        </is>
      </c>
      <c r="C66" s="2" t="inlineStr">
        <is>
          <t>ASOCIACION CIVIL DE MANTENIMIENTO VIAL Y DESARROLLO AGROPECUARIO CALVARIO</t>
        </is>
      </c>
      <c r="D66" s="2" t="inlineStr">
        <is>
          <t>2026-09-20T00:32:24.606Z</t>
        </is>
      </c>
    </row>
    <row r="67">
      <c r="A67" s="2" t="inlineStr">
        <is>
          <t>20450105113</t>
        </is>
      </c>
      <c r="B67" s="2" t="inlineStr">
        <is>
          <t>true</t>
        </is>
      </c>
      <c r="C67" s="2" t="inlineStr">
        <is>
          <t>COOPERATIVA AGRARIA DEL PALMITO APROPAL</t>
        </is>
      </c>
      <c r="D67" s="2" t="inlineStr">
        <is>
          <t>2026-09-20T00:32:24.606Z</t>
        </is>
      </c>
    </row>
    <row r="68">
      <c r="A68" s="2" t="inlineStr">
        <is>
          <t>20450189201</t>
        </is>
      </c>
      <c r="B68" s="2" t="inlineStr">
        <is>
          <t>true</t>
        </is>
      </c>
      <c r="C68" s="2" t="inlineStr">
        <is>
          <t>COOPERATIVA DE SERVICIOS MULTIPLES FRUTOS DE SELVA</t>
        </is>
      </c>
      <c r="D68" s="2" t="inlineStr">
        <is>
          <t>2026-09-20T00:32:24.606Z</t>
        </is>
      </c>
    </row>
    <row r="69">
      <c r="A69" s="2" t="inlineStr">
        <is>
          <t>20450207544</t>
        </is>
      </c>
      <c r="B69" s="2" t="inlineStr">
        <is>
          <t>true</t>
        </is>
      </c>
      <c r="C69" s="2" t="inlineStr">
        <is>
          <t>COOPERATIVA AGRARIA UCHIZA LTDA</t>
        </is>
      </c>
      <c r="D69" s="2" t="inlineStr">
        <is>
          <t>2026-09-20T00:32:24.606Z</t>
        </is>
      </c>
    </row>
    <row r="70">
      <c r="A70" s="2" t="inlineStr">
        <is>
          <t>20450242021</t>
        </is>
      </c>
      <c r="B70" s="2" t="inlineStr">
        <is>
          <t>true</t>
        </is>
      </c>
      <c r="C70" s="2" t="inlineStr">
        <is>
          <t>COOPERATIVA DE SERVICIOS MULTIPLES CAPEMA</t>
        </is>
      </c>
      <c r="D70" s="2" t="inlineStr">
        <is>
          <t>2026-09-20T00:32:24.606Z</t>
        </is>
      </c>
    </row>
    <row r="71">
      <c r="A71" s="2" t="inlineStr">
        <is>
          <t>20450319423</t>
        </is>
      </c>
      <c r="B71" s="2" t="inlineStr">
        <is>
          <t>true</t>
        </is>
      </c>
      <c r="C71" s="2" t="inlineStr">
        <is>
          <t>COOPERATIVA AGRARIA DE SERVICIOS MULTIPLES CAFE DONCEL</t>
        </is>
      </c>
      <c r="D71" s="2" t="inlineStr">
        <is>
          <t>2026-09-20T00:32:24.606Z</t>
        </is>
      </c>
    </row>
    <row r="72">
      <c r="A72" s="2" t="inlineStr">
        <is>
          <t>20450638791</t>
        </is>
      </c>
      <c r="B72" s="2" t="inlineStr">
        <is>
          <t>true</t>
        </is>
      </c>
      <c r="C72" s="2" t="inlineStr">
        <is>
          <t>ASOCIACION DE CASTAÑEROS DE LA RESERVA DE TAMBOPATA LOS PIONEROS - ASCART</t>
        </is>
      </c>
      <c r="D72" s="2" t="inlineStr">
        <is>
          <t>2026-09-20T00:32:24.606Z</t>
        </is>
      </c>
    </row>
    <row r="73">
      <c r="A73" s="2" t="inlineStr">
        <is>
          <t>20452774705</t>
        </is>
      </c>
      <c r="B73" s="2" t="inlineStr">
        <is>
          <t>true</t>
        </is>
      </c>
      <c r="C73" s="2" t="inlineStr">
        <is>
          <t>COOPERATIVA AGRARIA CACAO VRAE</t>
        </is>
      </c>
      <c r="D73" s="2" t="inlineStr">
        <is>
          <t>2026-09-20T00:32:24.606Z</t>
        </is>
      </c>
    </row>
    <row r="74">
      <c r="A74" s="2" t="inlineStr">
        <is>
          <t>20454319169</t>
        </is>
      </c>
      <c r="B74" s="2" t="inlineStr">
        <is>
          <t>true</t>
        </is>
      </c>
      <c r="C74" s="2" t="inlineStr">
        <is>
          <t>ASOCIACION LA JOYA AGRO EXPORT</t>
        </is>
      </c>
      <c r="D74" s="2" t="inlineStr">
        <is>
          <t>2026-09-20T00:32:24.606Z</t>
        </is>
      </c>
    </row>
    <row r="75">
      <c r="A75" s="2" t="inlineStr">
        <is>
          <t>20454864604</t>
        </is>
      </c>
      <c r="B75" s="2" t="inlineStr">
        <is>
          <t>true</t>
        </is>
      </c>
      <c r="C75" s="2" t="inlineStr">
        <is>
          <t>ASOCIACION DE PRODUCTORES AGROINDUSTRIALES SIGUAS MAJES - PRASIMEX</t>
        </is>
      </c>
      <c r="D75" s="2" t="inlineStr">
        <is>
          <t>2026-09-20T00:32:24.606Z</t>
        </is>
      </c>
    </row>
    <row r="76">
      <c r="A76" s="2" t="inlineStr">
        <is>
          <t>20455129321</t>
        </is>
      </c>
      <c r="B76" s="2" t="inlineStr">
        <is>
          <t>true</t>
        </is>
      </c>
      <c r="C76" s="2" t="inlineStr">
        <is>
          <t>ASOCIACIÓN DE CRIADORES DE ALPACAS DEL DISTRITO DE SIBAYO ASCADIS</t>
        </is>
      </c>
      <c r="D76" s="2" t="inlineStr">
        <is>
          <t>2026-09-20T00:32:24.606Z</t>
        </is>
      </c>
    </row>
    <row r="77">
      <c r="A77" s="2" t="inlineStr">
        <is>
          <t>20455429120</t>
        </is>
      </c>
      <c r="B77" s="2" t="inlineStr">
        <is>
          <t>true</t>
        </is>
      </c>
      <c r="C77" s="2" t="inlineStr">
        <is>
          <t>ASOCIACION DE PRODUCTORES AGROPECUARIOS DE AGROEXPORTACION E-4 IRRIGACION  MAJES-AREQUIPA</t>
        </is>
      </c>
      <c r="D77" s="2" t="inlineStr">
        <is>
          <t>2026-09-20T00:32:24.606Z</t>
        </is>
      </c>
    </row>
    <row r="78">
      <c r="A78" s="2" t="inlineStr">
        <is>
          <t>20479595276</t>
        </is>
      </c>
      <c r="B78" s="2" t="inlineStr">
        <is>
          <t>true</t>
        </is>
      </c>
      <c r="C78" s="2" t="inlineStr">
        <is>
          <t>COOPERATIVA AGRARIA CAFETALERA CASIL LTDA.</t>
        </is>
      </c>
      <c r="D78" s="2" t="inlineStr">
        <is>
          <t>2026-09-20T00:32:24.606Z</t>
        </is>
      </c>
    </row>
    <row r="79">
      <c r="A79" s="2" t="inlineStr">
        <is>
          <t>20479622699</t>
        </is>
      </c>
      <c r="B79" s="2" t="inlineStr">
        <is>
          <t>true</t>
        </is>
      </c>
      <c r="C79" s="2" t="inlineStr">
        <is>
          <t>COOPERATIVA AGRARIA JUAN MARCO EL PALTO</t>
        </is>
      </c>
      <c r="D79" s="2" t="inlineStr">
        <is>
          <t>2026-09-20T00:32:24.606Z</t>
        </is>
      </c>
    </row>
    <row r="80">
      <c r="A80" s="2" t="inlineStr">
        <is>
          <t>20479728501</t>
        </is>
      </c>
      <c r="B80" s="2" t="inlineStr">
        <is>
          <t>true</t>
        </is>
      </c>
      <c r="C80" s="2" t="inlineStr">
        <is>
          <t>ASOCIACION AGROPECUARIA DE MOLINOPAMPA</t>
        </is>
      </c>
      <c r="D80" s="2" t="inlineStr">
        <is>
          <t>2026-09-20T00:32:24.606Z</t>
        </is>
      </c>
    </row>
    <row r="81">
      <c r="A81" s="2" t="inlineStr">
        <is>
          <t>20479856258</t>
        </is>
      </c>
      <c r="B81" s="2" t="inlineStr">
        <is>
          <t>true</t>
        </is>
      </c>
      <c r="C81" s="2" t="inlineStr">
        <is>
          <t>ASOCIACION DE PRODUCTORES AGROPECUARIOS LUIS SOLIBARRIA</t>
        </is>
      </c>
      <c r="D81" s="2" t="inlineStr">
        <is>
          <t>2026-09-20T00:32:24.606Z</t>
        </is>
      </c>
    </row>
    <row r="82">
      <c r="A82" s="2" t="inlineStr">
        <is>
          <t>20479917141</t>
        </is>
      </c>
      <c r="B82" s="2" t="inlineStr">
        <is>
          <t>true</t>
        </is>
      </c>
      <c r="C82" s="2" t="inlineStr">
        <is>
          <t>COOPERATIVA AGRARIA CENTRAL DE PRODUCTORES DE AMAZONAS</t>
        </is>
      </c>
      <c r="D82" s="2" t="inlineStr">
        <is>
          <t>2026-09-20T00:32:24.606Z</t>
        </is>
      </c>
    </row>
    <row r="83">
      <c r="A83" s="2" t="inlineStr">
        <is>
          <t>20480118295</t>
        </is>
      </c>
      <c r="B83" s="2" t="inlineStr">
        <is>
          <t>true</t>
        </is>
      </c>
      <c r="C83" s="2" t="inlineStr">
        <is>
          <t>ASOCIACION DE PRODUCTORES AGROPECUARIOS SANTO TOMAS</t>
        </is>
      </c>
      <c r="D83" s="2" t="inlineStr">
        <is>
          <t>2026-09-20T00:32:24.606Z</t>
        </is>
      </c>
    </row>
    <row r="84">
      <c r="A84" s="2" t="inlineStr">
        <is>
          <t>20480458550</t>
        </is>
      </c>
      <c r="B84" s="2" t="inlineStr">
        <is>
          <t>true</t>
        </is>
      </c>
      <c r="C84" s="2" t="inlineStr">
        <is>
          <t>COOPERATIVA AGRARIA APROCAM</t>
        </is>
      </c>
      <c r="D84" s="2" t="inlineStr">
        <is>
          <t>2026-09-20T00:32:24.606Z</t>
        </is>
      </c>
    </row>
    <row r="85">
      <c r="A85" s="2" t="inlineStr">
        <is>
          <t>20480762895</t>
        </is>
      </c>
      <c r="B85" s="2" t="inlineStr">
        <is>
          <t>true</t>
        </is>
      </c>
      <c r="C85" s="2" t="inlineStr">
        <is>
          <t>ASOCIACION DE PRODUCTORES AGROPECUARIOS LA FLOR DE CAFE</t>
        </is>
      </c>
      <c r="D85" s="2" t="inlineStr">
        <is>
          <t>2026-09-20T00:32:24.606Z</t>
        </is>
      </c>
    </row>
    <row r="86">
      <c r="A86" s="2" t="inlineStr">
        <is>
          <t>20481402540</t>
        </is>
      </c>
      <c r="B86" s="2" t="inlineStr">
        <is>
          <t>true</t>
        </is>
      </c>
      <c r="C86" s="2" t="inlineStr">
        <is>
          <t>ASOCIACION DE APICULTORES NECTAR DE VIDA DEL VALLE CHICAMA</t>
        </is>
      </c>
      <c r="D86" s="2" t="inlineStr">
        <is>
          <t>2026-09-20T00:32:24.606Z</t>
        </is>
      </c>
    </row>
    <row r="87">
      <c r="A87" s="2" t="inlineStr">
        <is>
          <t>20481929122</t>
        </is>
      </c>
      <c r="B87" s="2" t="inlineStr">
        <is>
          <t>true</t>
        </is>
      </c>
      <c r="C87" s="2" t="inlineStr">
        <is>
          <t>ASOCIACION DE PEQUEÑOS PRODUCTORES AGROPECUARIOS PERLA DEL PARAISO</t>
        </is>
      </c>
      <c r="D87" s="2" t="inlineStr">
        <is>
          <t>2026-09-20T00:32:24.606Z</t>
        </is>
      </c>
    </row>
    <row r="88">
      <c r="A88" s="2" t="inlineStr">
        <is>
          <t>20482423320</t>
        </is>
      </c>
      <c r="B88" s="2" t="inlineStr">
        <is>
          <t>true</t>
        </is>
      </c>
      <c r="C88" s="2" t="inlineStr">
        <is>
          <t>ASOCIACION DE PRODUCTORES AGROINDUSTRIALES SANTA ROSA</t>
        </is>
      </c>
      <c r="D88" s="2" t="inlineStr">
        <is>
          <t>2026-09-20T00:32:24.606Z</t>
        </is>
      </c>
    </row>
    <row r="89">
      <c r="A89" s="2" t="inlineStr">
        <is>
          <t>20482572163</t>
        </is>
      </c>
      <c r="B89" s="2" t="inlineStr">
        <is>
          <t>true</t>
        </is>
      </c>
      <c r="C89" s="2" t="inlineStr">
        <is>
          <t>COOPERATIVA AGRARIA DE PRODUCTORES LA VICTORIA CACHICADAN - COAPROLAVIC</t>
        </is>
      </c>
      <c r="D89" s="2" t="inlineStr">
        <is>
          <t>2026-09-20T00:32:24.606Z</t>
        </is>
      </c>
    </row>
    <row r="90">
      <c r="A90" s="2" t="inlineStr">
        <is>
          <t>20484163902</t>
        </is>
      </c>
      <c r="B90" s="2" t="inlineStr">
        <is>
          <t>true</t>
        </is>
      </c>
      <c r="C90" s="2" t="inlineStr">
        <is>
          <t>COOPERATIVA AGRARIA APPROCAP LTDA</t>
        </is>
      </c>
      <c r="D90" s="2" t="inlineStr">
        <is>
          <t>2026-09-20T00:32:24.606Z</t>
        </is>
      </c>
    </row>
    <row r="91">
      <c r="A91" s="2" t="inlineStr">
        <is>
          <t>20485945815</t>
        </is>
      </c>
      <c r="B91" s="2" t="inlineStr">
        <is>
          <t>true</t>
        </is>
      </c>
      <c r="C91" s="2" t="inlineStr">
        <is>
          <t>COOPERATIVA AGRARIA CAFETALERA ECOLOGICO ALTO PALOMAR</t>
        </is>
      </c>
      <c r="D91" s="2" t="inlineStr">
        <is>
          <t>2026-09-20T00:32:24.606Z</t>
        </is>
      </c>
    </row>
    <row r="92">
      <c r="A92" s="2" t="inlineStr">
        <is>
          <t>20486049198</t>
        </is>
      </c>
      <c r="B92" s="2" t="inlineStr">
        <is>
          <t>true</t>
        </is>
      </c>
      <c r="C92" s="2" t="inlineStr">
        <is>
          <t>COOPERATIVA AGROPECUARIA DE SERVICIOS VALLE DEL CUNAS LIMITADA (CAS VALLE DEL CUNAS LTDA)</t>
        </is>
      </c>
      <c r="D92" s="2" t="inlineStr">
        <is>
          <t>2026-09-20T00:32:24.606Z</t>
        </is>
      </c>
    </row>
    <row r="93">
      <c r="A93" s="2" t="inlineStr">
        <is>
          <t>20486073145</t>
        </is>
      </c>
      <c r="B93" s="2" t="inlineStr">
        <is>
          <t>true</t>
        </is>
      </c>
      <c r="C93" s="2" t="inlineStr">
        <is>
          <t>ASOCIACION AGRO GANADERO ECOLOGICO DEL ALTO CACAZU - VILLA RICA</t>
        </is>
      </c>
      <c r="D93" s="2" t="inlineStr">
        <is>
          <t>2026-09-20T00:32:24.606Z</t>
        </is>
      </c>
    </row>
    <row r="94">
      <c r="A94" s="2" t="inlineStr">
        <is>
          <t>20486094657</t>
        </is>
      </c>
      <c r="B94" s="2" t="inlineStr">
        <is>
          <t>true</t>
        </is>
      </c>
      <c r="C94" s="2" t="inlineStr">
        <is>
          <t>ASOCIACION DE PRODUCTORES DE CAFES ESPECIALES MOUNTAIN COFFE</t>
        </is>
      </c>
      <c r="D94" s="2" t="inlineStr">
        <is>
          <t>2026-09-20T00:32:24.606Z</t>
        </is>
      </c>
    </row>
    <row r="95">
      <c r="A95" s="2" t="inlineStr">
        <is>
          <t>20486217830</t>
        </is>
      </c>
      <c r="B95" s="2" t="inlineStr">
        <is>
          <t>true</t>
        </is>
      </c>
      <c r="C95" s="2" t="inlineStr">
        <is>
          <t>COMUNIDAD CAMPESINA DE SANTA BARBARA</t>
        </is>
      </c>
      <c r="D95" s="2" t="inlineStr">
        <is>
          <t>2026-09-20T00:32:24.606Z</t>
        </is>
      </c>
    </row>
    <row r="96">
      <c r="A96" s="2" t="inlineStr">
        <is>
          <t>20486255090</t>
        </is>
      </c>
      <c r="B96" s="2" t="inlineStr">
        <is>
          <t>true</t>
        </is>
      </c>
      <c r="C96" s="2" t="inlineStr">
        <is>
          <t>COOPERATIVA AGRARIA SANGARENI</t>
        </is>
      </c>
      <c r="D96" s="2" t="inlineStr">
        <is>
          <t>2026-09-20T00:32:24.606Z</t>
        </is>
      </c>
    </row>
    <row r="97">
      <c r="A97" s="2" t="inlineStr">
        <is>
          <t>20486668335</t>
        </is>
      </c>
      <c r="B97" s="2" t="inlineStr">
        <is>
          <t>true</t>
        </is>
      </c>
      <c r="C97" s="2" t="inlineStr">
        <is>
          <t>COOPERATIVA AGROINDUSTRIAL SONOMORO LTDA</t>
        </is>
      </c>
      <c r="D97" s="2" t="inlineStr">
        <is>
          <t>2026-09-20T00:32:24.606Z</t>
        </is>
      </c>
    </row>
    <row r="98">
      <c r="A98" s="2" t="inlineStr">
        <is>
          <t>20486876019</t>
        </is>
      </c>
      <c r="B98" s="2" t="inlineStr">
        <is>
          <t>true</t>
        </is>
      </c>
      <c r="C98" s="2" t="inlineStr">
        <is>
          <t>COOPERATIVA AGROECOLOGICO INDUSTRIAL MAZAMARI LTDA</t>
        </is>
      </c>
      <c r="D98" s="2" t="inlineStr">
        <is>
          <t>2026-09-20T00:32:24.606Z</t>
        </is>
      </c>
    </row>
    <row r="99">
      <c r="A99" s="2" t="inlineStr">
        <is>
          <t>20486973219</t>
        </is>
      </c>
      <c r="B99" s="2" t="inlineStr">
        <is>
          <t>true</t>
        </is>
      </c>
      <c r="C99" s="2" t="inlineStr">
        <is>
          <t>COOPERATIVA AGRARIA SONOMORO DEL VRAEM LTDA</t>
        </is>
      </c>
      <c r="D99" s="2" t="inlineStr">
        <is>
          <t>2026-09-20T00:32:24.606Z</t>
        </is>
      </c>
    </row>
    <row r="100">
      <c r="A100" s="2" t="inlineStr">
        <is>
          <t>20487226875</t>
        </is>
      </c>
      <c r="B100" s="2" t="inlineStr">
        <is>
          <t>true</t>
        </is>
      </c>
      <c r="C100" s="2" t="inlineStr">
        <is>
          <t>ORGANIZACION CENTRAL DE PRODUCTORES DE GRANADILLAS ESPECIALES DE LA PROVINCIA DE OXAPAMPA-PASCO</t>
        </is>
      </c>
      <c r="D100" s="2" t="inlineStr">
        <is>
          <t>2026-09-20T00:32:24.606Z</t>
        </is>
      </c>
    </row>
    <row r="101">
      <c r="A101" s="2" t="inlineStr">
        <is>
          <t>20487242994</t>
        </is>
      </c>
      <c r="B101" s="2" t="inlineStr">
        <is>
          <t>true</t>
        </is>
      </c>
      <c r="C101" s="2" t="inlineStr">
        <is>
          <t>COOPERATIVA AGRARIA ECOLOGICA CACAOTERA VALLE RIO ENE - COOPAVRE</t>
        </is>
      </c>
      <c r="D101" s="2" t="inlineStr">
        <is>
          <t>2026-09-20T00:32:24.606Z</t>
        </is>
      </c>
    </row>
    <row r="102">
      <c r="A102" s="2" t="inlineStr">
        <is>
          <t>20487351343</t>
        </is>
      </c>
      <c r="B102" s="2" t="inlineStr">
        <is>
          <t>true</t>
        </is>
      </c>
      <c r="C102" s="2" t="inlineStr">
        <is>
          <t>ASOCIACION DE PRODUCTORES AGROPECUARIOS TUPAC AMARU DE CHIÑAMA</t>
        </is>
      </c>
      <c r="D102" s="2" t="inlineStr">
        <is>
          <t>2026-09-20T00:32:24.606Z</t>
        </is>
      </c>
    </row>
    <row r="103">
      <c r="A103" s="2" t="inlineStr">
        <is>
          <t>20487558363</t>
        </is>
      </c>
      <c r="B103" s="2" t="inlineStr">
        <is>
          <t>true</t>
        </is>
      </c>
      <c r="C103" s="2" t="inlineStr">
        <is>
          <t>ASOCIACION DE PRODUCTORES DE BAMBU RIO MARAÑON</t>
        </is>
      </c>
      <c r="D103" s="2" t="inlineStr">
        <is>
          <t>2026-09-20T00:32:24.606Z</t>
        </is>
      </c>
    </row>
    <row r="104">
      <c r="A104" s="2" t="inlineStr">
        <is>
          <t>20487589242</t>
        </is>
      </c>
      <c r="B104" s="2" t="inlineStr">
        <is>
          <t>true</t>
        </is>
      </c>
      <c r="C104" s="2" t="inlineStr">
        <is>
          <t>ASOCIACION PRODUCTORES AGROPECUARIOS CERRO NEGRO</t>
        </is>
      </c>
      <c r="D104" s="2" t="inlineStr">
        <is>
          <t>2026-09-20T00:32:24.606Z</t>
        </is>
      </c>
    </row>
    <row r="105">
      <c r="A105" s="2" t="inlineStr">
        <is>
          <t>20487661539</t>
        </is>
      </c>
      <c r="B105" s="2" t="inlineStr">
        <is>
          <t>true</t>
        </is>
      </c>
      <c r="C105" s="2" t="inlineStr">
        <is>
          <t>ASOCIACION DE PRODUCTORES CACAOTEROS DEL DISTRITO DE HUARANGO</t>
        </is>
      </c>
      <c r="D105" s="2" t="inlineStr">
        <is>
          <t>2026-09-20T00:32:24.606Z</t>
        </is>
      </c>
    </row>
    <row r="106">
      <c r="A106" s="2" t="inlineStr">
        <is>
          <t>20489293898</t>
        </is>
      </c>
      <c r="B106" s="2" t="inlineStr">
        <is>
          <t>true</t>
        </is>
      </c>
      <c r="C106" s="2" t="inlineStr">
        <is>
          <t>COMUNIDAD CAMPESINA DE CHINCHE TINGO</t>
        </is>
      </c>
      <c r="D106" s="2" t="inlineStr">
        <is>
          <t>2026-09-20T00:32:24.606Z</t>
        </is>
      </c>
    </row>
    <row r="107">
      <c r="A107" s="2" t="inlineStr">
        <is>
          <t>20489969221</t>
        </is>
      </c>
      <c r="B107" s="2" t="inlineStr">
        <is>
          <t>true</t>
        </is>
      </c>
      <c r="C107" s="2" t="inlineStr">
        <is>
          <t>ASOCIACION FORESTAL INDIGENA MADRE DE DIOS - AFIMAD</t>
        </is>
      </c>
      <c r="D107" s="2" t="inlineStr">
        <is>
          <t>2026-09-20T00:32:24.606Z</t>
        </is>
      </c>
    </row>
    <row r="108">
      <c r="A108" s="2" t="inlineStr">
        <is>
          <t>20490195301</t>
        </is>
      </c>
      <c r="B108" s="2" t="inlineStr">
        <is>
          <t>true</t>
        </is>
      </c>
      <c r="C108" s="2" t="inlineStr">
        <is>
          <t>ASOCIACION DE MUJERES PRODUCTORAS SANTO DOMINGO TALLARIN DE CASA</t>
        </is>
      </c>
      <c r="D108" s="2" t="inlineStr">
        <is>
          <t>2026-09-20T00:32:24.606Z</t>
        </is>
      </c>
    </row>
    <row r="109">
      <c r="A109" s="2" t="inlineStr">
        <is>
          <t>20490264397</t>
        </is>
      </c>
      <c r="B109" s="2" t="inlineStr">
        <is>
          <t>true</t>
        </is>
      </c>
      <c r="C109" s="2" t="inlineStr">
        <is>
          <t>ASOCIACION DE PRODUCTORES FRUTICOLAS Y PALTOS DEL VALLE DE LIMATAMBO</t>
        </is>
      </c>
      <c r="D109" s="2" t="inlineStr">
        <is>
          <t>2026-09-20T00:32:24.606Z</t>
        </is>
      </c>
    </row>
    <row r="110">
      <c r="A110" s="2" t="inlineStr">
        <is>
          <t>20490395653</t>
        </is>
      </c>
      <c r="B110" s="2" t="inlineStr">
        <is>
          <t>true</t>
        </is>
      </c>
      <c r="C110" s="2" t="inlineStr">
        <is>
          <t>ASOCIACION DE PRODUCTORES AGROPECUARIOS LA VICTORIA OSCCOLLO COCHARCAS</t>
        </is>
      </c>
      <c r="D110" s="2" t="inlineStr">
        <is>
          <t>2026-09-20T00:32:24.606Z</t>
        </is>
      </c>
    </row>
    <row r="111">
      <c r="A111" s="2" t="inlineStr">
        <is>
          <t>20490415603</t>
        </is>
      </c>
      <c r="B111" s="2" t="inlineStr">
        <is>
          <t>true</t>
        </is>
      </c>
      <c r="C111" s="2" t="inlineStr">
        <is>
          <t>EJECUTOR DE CONTRATO DE ADMINISTRACION DE LA RESERVA COMUNAL AMARAKAERI - ECA AMARAKAERI</t>
        </is>
      </c>
      <c r="D111" s="2" t="inlineStr">
        <is>
          <t>2026-09-20T00:32:24.606Z</t>
        </is>
      </c>
    </row>
    <row r="112">
      <c r="A112" s="2" t="inlineStr">
        <is>
          <t>20490594265</t>
        </is>
      </c>
      <c r="B112" s="2" t="inlineStr">
        <is>
          <t>true</t>
        </is>
      </c>
      <c r="C112" s="2" t="inlineStr">
        <is>
          <t>ASOCIACION DE PRODUCTORES AGROPECUARIOS ORGANICOS VALLE PAMPAS - APAOVAP</t>
        </is>
      </c>
      <c r="D112" s="2" t="inlineStr">
        <is>
          <t>2026-09-20T00:32:24.606Z</t>
        </is>
      </c>
    </row>
    <row r="113">
      <c r="A113" s="2" t="inlineStr">
        <is>
          <t>20490672835</t>
        </is>
      </c>
      <c r="B113" s="2" t="inlineStr">
        <is>
          <t>true</t>
        </is>
      </c>
      <c r="C113" s="2" t="inlineStr">
        <is>
          <t>ASOCIACION DE PRODUCTORES FLOR DE PAPA DE CHULLCUISA ALTA - ASOCIACION FLOR DE PAPA</t>
        </is>
      </c>
      <c r="D113" s="2" t="inlineStr">
        <is>
          <t>2026-09-20T00:32:24.606Z</t>
        </is>
      </c>
    </row>
    <row r="114">
      <c r="A114" s="2" t="inlineStr">
        <is>
          <t>20490726196</t>
        </is>
      </c>
      <c r="B114" s="2" t="inlineStr">
        <is>
          <t>true</t>
        </is>
      </c>
      <c r="C114" s="2" t="inlineStr">
        <is>
          <t>ASOCIACIÓN DE PRODUCTORES AGROPECUARIOS VALLESITO - CHAHUARES</t>
        </is>
      </c>
      <c r="D114" s="2" t="inlineStr">
        <is>
          <t>2026-09-20T00:32:24.606Z</t>
        </is>
      </c>
    </row>
    <row r="115">
      <c r="A115" s="2" t="inlineStr">
        <is>
          <t>20490790447</t>
        </is>
      </c>
      <c r="B115" s="2" t="inlineStr">
        <is>
          <t>true</t>
        </is>
      </c>
      <c r="C115" s="2" t="inlineStr">
        <is>
          <t>COOPERATIVA SERVICIOS ESPECIALES DE LAS COMUNIDADES CAMPESINAS DE CHUMBIVILCAS LTDA - COOSE - CCCH</t>
        </is>
      </c>
      <c r="D115" s="2" t="inlineStr">
        <is>
          <t>2026-09-20T00:32:24.606Z</t>
        </is>
      </c>
    </row>
    <row r="116">
      <c r="A116" s="2" t="inlineStr">
        <is>
          <t>20490810146</t>
        </is>
      </c>
      <c r="B116" s="2" t="inlineStr">
        <is>
          <t>true</t>
        </is>
      </c>
      <c r="C116" s="2" t="inlineStr">
        <is>
          <t>COOPERATIVA AGRARIA MACHUPICCHU LTDA - CAGMA LTDA</t>
        </is>
      </c>
      <c r="D116" s="2" t="inlineStr">
        <is>
          <t>2026-09-20T00:32:24.606Z</t>
        </is>
      </c>
    </row>
    <row r="117">
      <c r="A117" s="2" t="inlineStr">
        <is>
          <t>20490822071</t>
        </is>
      </c>
      <c r="B117" s="2" t="inlineStr">
        <is>
          <t>true</t>
        </is>
      </c>
      <c r="C117" s="2" t="inlineStr">
        <is>
          <t>ASOCIACION DE MODULOS DE MEJORAMIENTO GENETICO DE CAMELIDOS SUDAMERICANOS DE CONDOROMA</t>
        </is>
      </c>
      <c r="D117" s="2" t="inlineStr">
        <is>
          <t>2026-09-20T00:32:24.606Z</t>
        </is>
      </c>
    </row>
    <row r="118">
      <c r="A118" s="2" t="inlineStr">
        <is>
          <t>20490989871</t>
        </is>
      </c>
      <c r="B118" s="2" t="inlineStr">
        <is>
          <t>true</t>
        </is>
      </c>
      <c r="C118" s="2" t="inlineStr">
        <is>
          <t>ASOCIACIÓN DE PRODUCTORES AGROPECUARIOS TUPAC AMARU - TUNGASUCA</t>
        </is>
      </c>
      <c r="D118" s="2" t="inlineStr">
        <is>
          <t>2026-09-20T00:32:24.606Z</t>
        </is>
      </c>
    </row>
    <row r="119">
      <c r="A119" s="2" t="inlineStr">
        <is>
          <t>20491050960</t>
        </is>
      </c>
      <c r="B119" s="2" t="inlineStr">
        <is>
          <t>true</t>
        </is>
      </c>
      <c r="C119" s="2" t="inlineStr">
        <is>
          <t>COOPERATIVA AGRARIA INDUSTRIAL DEL VALLE SAGRADO AGROVAS LTDA</t>
        </is>
      </c>
      <c r="D119" s="2" t="inlineStr">
        <is>
          <t>2026-09-20T00:32:24.606Z</t>
        </is>
      </c>
    </row>
    <row r="120">
      <c r="A120" s="2" t="inlineStr">
        <is>
          <t>20491086727</t>
        </is>
      </c>
      <c r="B120" s="2" t="inlineStr">
        <is>
          <t>true</t>
        </is>
      </c>
      <c r="C120" s="2" t="inlineStr">
        <is>
          <t>ASOCIACION DE PEQUEÑOS PRODUCTORES AGROPECUARIOS Y FORESTALES ORGANICOS ITAHUANIA - MANU</t>
        </is>
      </c>
      <c r="D120" s="2" t="inlineStr">
        <is>
          <t>2026-09-20T00:32:24.606Z</t>
        </is>
      </c>
    </row>
    <row r="121">
      <c r="A121" s="2" t="inlineStr">
        <is>
          <t>20491149664</t>
        </is>
      </c>
      <c r="B121" s="2" t="inlineStr">
        <is>
          <t>true</t>
        </is>
      </c>
      <c r="C121" s="2" t="inlineStr">
        <is>
          <t>ASOCIACION DE PRODUCTORES VIRGEN DE CONCEPCION - APVC</t>
        </is>
      </c>
      <c r="D121" s="2" t="inlineStr">
        <is>
          <t>2026-09-20T00:32:24.606Z</t>
        </is>
      </c>
    </row>
    <row r="122">
      <c r="A122" s="2" t="inlineStr">
        <is>
          <t>20491164469</t>
        </is>
      </c>
      <c r="B122" s="2" t="inlineStr">
        <is>
          <t>true</t>
        </is>
      </c>
      <c r="C122" s="2" t="inlineStr">
        <is>
          <t>ASOCIACION DE PRODUCTORES AGROPECUARIOS SUMACC INTI DE HUANCABAMBA - APASIHA</t>
        </is>
      </c>
      <c r="D122" s="2" t="inlineStr">
        <is>
          <t>2026-09-20T00:32:24.606Z</t>
        </is>
      </c>
    </row>
    <row r="123">
      <c r="A123" s="2" t="inlineStr">
        <is>
          <t>20491172135</t>
        </is>
      </c>
      <c r="B123" s="2" t="inlineStr">
        <is>
          <t>true</t>
        </is>
      </c>
      <c r="C123" s="2" t="inlineStr">
        <is>
          <t>ASOCIACION DE PRODUCTORES DE ALPACAS TAMBOINCA</t>
        </is>
      </c>
      <c r="D123" s="2" t="inlineStr">
        <is>
          <t>2026-09-20T00:32:24.606Z</t>
        </is>
      </c>
    </row>
    <row r="124">
      <c r="A124" s="2" t="inlineStr">
        <is>
          <t>20491199769</t>
        </is>
      </c>
      <c r="B124" s="2" t="inlineStr">
        <is>
          <t>true</t>
        </is>
      </c>
      <c r="C124" s="2" t="inlineStr">
        <is>
          <t>ASOCIACION DE FRUTICULTORES DE LA MICROCUENCA DE ONGOY LOS AYNIS - AFRUMCO</t>
        </is>
      </c>
      <c r="D124" s="2" t="inlineStr">
        <is>
          <t>2026-09-20T00:32:24.606Z</t>
        </is>
      </c>
    </row>
    <row r="125">
      <c r="A125" s="2" t="inlineStr">
        <is>
          <t>20491204436</t>
        </is>
      </c>
      <c r="B125" s="2" t="inlineStr">
        <is>
          <t>true</t>
        </is>
      </c>
      <c r="C125" s="2" t="inlineStr">
        <is>
          <t>COOPERATIVA AGRARIA DE SERVICIOS MULTIPLES TESORO CHANKA DE KISHUARA - COOPAGROS - KISHUARA</t>
        </is>
      </c>
      <c r="D125" s="2" t="inlineStr">
        <is>
          <t>2026-09-20T00:32:24.606Z</t>
        </is>
      </c>
    </row>
    <row r="126">
      <c r="A126" s="2" t="inlineStr">
        <is>
          <t>20491248646</t>
        </is>
      </c>
      <c r="B126" s="2" t="inlineStr">
        <is>
          <t>true</t>
        </is>
      </c>
      <c r="C126" s="2" t="inlineStr">
        <is>
          <t>ASOCIACION DE PRODUCTORES AGROPECUARIOS QUISAGUI - RIO BLANCO</t>
        </is>
      </c>
      <c r="D126" s="2" t="inlineStr">
        <is>
          <t>2026-09-20T00:32:24.606Z</t>
        </is>
      </c>
    </row>
    <row r="127">
      <c r="A127" s="2" t="inlineStr">
        <is>
          <t>20491717221</t>
        </is>
      </c>
      <c r="B127" s="2" t="inlineStr">
        <is>
          <t>true</t>
        </is>
      </c>
      <c r="C127" s="2" t="inlineStr">
        <is>
          <t>DERIVADOS LACTEOS BARRETO S.R.L.</t>
        </is>
      </c>
      <c r="D127" s="2" t="inlineStr">
        <is>
          <t>2026-09-20T00:32:24.606Z</t>
        </is>
      </c>
    </row>
    <row r="128">
      <c r="A128" s="2" t="inlineStr">
        <is>
          <t>20493934822</t>
        </is>
      </c>
      <c r="B128" s="2" t="inlineStr">
        <is>
          <t>true</t>
        </is>
      </c>
      <c r="C128" s="2" t="inlineStr">
        <is>
          <t>COOPERATIVA AGRARIA NUEVO AMANECER LTDA.</t>
        </is>
      </c>
      <c r="D128" s="2" t="inlineStr">
        <is>
          <t>2026-09-20T00:32:24.606Z</t>
        </is>
      </c>
    </row>
    <row r="129">
      <c r="A129" s="2" t="inlineStr">
        <is>
          <t>20493959574</t>
        </is>
      </c>
      <c r="B129" s="2" t="inlineStr">
        <is>
          <t>true</t>
        </is>
      </c>
      <c r="C129" s="2" t="inlineStr">
        <is>
          <t>COOPERATIVA AGRARIA DE SERVICIOS MUJERES TECNOLOGAS CACAOTERAS DE LA PROVINCIA DE HUALLAGA LTDA</t>
        </is>
      </c>
      <c r="D129" s="2" t="inlineStr">
        <is>
          <t>2026-09-20T00:32:24.606Z</t>
        </is>
      </c>
    </row>
    <row r="130">
      <c r="A130" s="2" t="inlineStr">
        <is>
          <t>20494126819</t>
        </is>
      </c>
      <c r="B130" s="2" t="inlineStr">
        <is>
          <t>true</t>
        </is>
      </c>
      <c r="C130" s="2" t="inlineStr">
        <is>
          <t>ASOCIACION DE PRODUCTORES AGROPECUARIOS RIO MAYO SHANAO</t>
        </is>
      </c>
      <c r="D130" s="2" t="inlineStr">
        <is>
          <t>2026-09-20T00:32:24.606Z</t>
        </is>
      </c>
    </row>
    <row r="131">
      <c r="A131" s="2" t="inlineStr">
        <is>
          <t>20494145791</t>
        </is>
      </c>
      <c r="B131" s="2" t="inlineStr">
        <is>
          <t>true</t>
        </is>
      </c>
      <c r="C131" s="2" t="inlineStr">
        <is>
          <t>ASOCIACION ECOLOGICA Y DE PRODUCTORES AGROPECUARIOS SAN JOSE OBRERO</t>
        </is>
      </c>
      <c r="D131" s="2" t="inlineStr">
        <is>
          <t>2026-09-20T00:32:24.606Z</t>
        </is>
      </c>
    </row>
    <row r="132">
      <c r="A132" s="2" t="inlineStr">
        <is>
          <t>20494699690</t>
        </is>
      </c>
      <c r="B132" s="2" t="inlineStr">
        <is>
          <t>true</t>
        </is>
      </c>
      <c r="C132" s="2" t="inlineStr">
        <is>
          <t>ASOCIACION DE PRODUCTORES DE CACAO ECOLOGICO DE KIMBIRI - APROCEK</t>
        </is>
      </c>
      <c r="D132" s="2" t="inlineStr">
        <is>
          <t>2026-09-20T00:32:24.606Z</t>
        </is>
      </c>
    </row>
    <row r="133">
      <c r="A133" s="2" t="inlineStr">
        <is>
          <t>20494923832</t>
        </is>
      </c>
      <c r="B133" s="2" t="inlineStr">
        <is>
          <t>true</t>
        </is>
      </c>
      <c r="C133" s="2" t="inlineStr">
        <is>
          <t>ASOCIACION NUEVA ESPERANZA ALLPACHACA</t>
        </is>
      </c>
      <c r="D133" s="2" t="inlineStr">
        <is>
          <t>2026-09-20T00:32:24.606Z</t>
        </is>
      </c>
    </row>
    <row r="134">
      <c r="A134" s="2" t="inlineStr">
        <is>
          <t>20494939160</t>
        </is>
      </c>
      <c r="B134" s="2" t="inlineStr">
        <is>
          <t>true</t>
        </is>
      </c>
      <c r="C134" s="2" t="inlineStr">
        <is>
          <t>ASOCIACION DE PRODUCTORES AGRICOLAS Y GANADEROS INTI RAYMI</t>
        </is>
      </c>
      <c r="D134" s="2" t="inlineStr">
        <is>
          <t>2026-09-20T00:32:24.606Z</t>
        </is>
      </c>
    </row>
    <row r="135">
      <c r="A135" s="2" t="inlineStr">
        <is>
          <t>20495177697</t>
        </is>
      </c>
      <c r="B135" s="2" t="inlineStr">
        <is>
          <t>true</t>
        </is>
      </c>
      <c r="C135" s="2" t="inlineStr">
        <is>
          <t>ASOCIACION DE PRODUCTORES AGROPECUARIOS DE CAMAYOC</t>
        </is>
      </c>
      <c r="D135" s="2" t="inlineStr">
        <is>
          <t>2026-09-20T00:32:24.606Z</t>
        </is>
      </c>
    </row>
    <row r="136">
      <c r="A136" s="2" t="inlineStr">
        <is>
          <t>20517247805</t>
        </is>
      </c>
      <c r="B136" s="2" t="inlineStr">
        <is>
          <t>true</t>
        </is>
      </c>
      <c r="C136" s="2" t="inlineStr">
        <is>
          <t>COORDINADORA NACIONAL DE PRODUCTORES DE PAPA DEL PERU- CORPAPA</t>
        </is>
      </c>
      <c r="D136" s="2" t="inlineStr">
        <is>
          <t>2026-09-20T00:32:24.606Z</t>
        </is>
      </c>
    </row>
    <row r="137">
      <c r="A137" s="2" t="inlineStr">
        <is>
          <t>20520081152</t>
        </is>
      </c>
      <c r="B137" s="2" t="inlineStr">
        <is>
          <t>true</t>
        </is>
      </c>
      <c r="C137" s="2" t="inlineStr">
        <is>
          <t>ASOCIACION DE PRODUCTORES AGRARIOS DE SUSAPAYA</t>
        </is>
      </c>
      <c r="D137" s="2" t="inlineStr">
        <is>
          <t>2026-09-20T00:32:24.606Z</t>
        </is>
      </c>
    </row>
    <row r="138">
      <c r="A138" s="2" t="inlineStr">
        <is>
          <t>20520081233</t>
        </is>
      </c>
      <c r="B138" s="2" t="inlineStr">
        <is>
          <t>true</t>
        </is>
      </c>
      <c r="C138" s="2" t="inlineStr">
        <is>
          <t>ASOCIACION DE VITIVINICULTORES DE MOQUEGUA 'AVIMO'</t>
        </is>
      </c>
      <c r="D138" s="2" t="inlineStr">
        <is>
          <t>2026-09-20T00:32:24.606Z</t>
        </is>
      </c>
    </row>
    <row r="139">
      <c r="A139" s="2" t="inlineStr">
        <is>
          <t>20521131218</t>
        </is>
      </c>
      <c r="B139" s="2" t="inlineStr">
        <is>
          <t>true</t>
        </is>
      </c>
      <c r="C139" s="2" t="inlineStr">
        <is>
          <t>ASOCIACION DE PRODUCTORES DE TUNA Y COCHINILLA-APROTYC</t>
        </is>
      </c>
      <c r="D139" s="2" t="inlineStr">
        <is>
          <t>2026-09-20T00:32:24.606Z</t>
        </is>
      </c>
    </row>
    <row r="140">
      <c r="A140" s="2" t="inlineStr">
        <is>
          <t>20525839690</t>
        </is>
      </c>
      <c r="B140" s="2" t="inlineStr">
        <is>
          <t>true</t>
        </is>
      </c>
      <c r="C140" s="2" t="inlineStr">
        <is>
          <t>ASOCIACION DE PRODUCTORES AGROPECUARIOS DE LA PROVINCIA DE MORROPON</t>
        </is>
      </c>
      <c r="D140" s="2" t="inlineStr">
        <is>
          <t>2026-09-20T00:32:24.606Z</t>
        </is>
      </c>
    </row>
    <row r="141">
      <c r="A141" s="2" t="inlineStr">
        <is>
          <t>20525955843</t>
        </is>
      </c>
      <c r="B141" s="2" t="inlineStr">
        <is>
          <t>true</t>
        </is>
      </c>
      <c r="C141" s="2" t="inlineStr">
        <is>
          <t>COOPERATIVA AGRARIA ECOLÓGICA Y SOLIDARIA PIURA - CAES PIURA</t>
        </is>
      </c>
      <c r="D141" s="2" t="inlineStr">
        <is>
          <t>2026-09-20T00:32:24.606Z</t>
        </is>
      </c>
    </row>
    <row r="142">
      <c r="A142" s="2" t="inlineStr">
        <is>
          <t>20525969551</t>
        </is>
      </c>
      <c r="B142" s="2" t="inlineStr">
        <is>
          <t>true</t>
        </is>
      </c>
      <c r="C142" s="2" t="inlineStr">
        <is>
          <t>COOPERATIVA AGRARIA DE PRODUCTORES DE BANANO, CACAO ORGANICO Y OTROS CULTIVOS AGRARIOS LTDA</t>
        </is>
      </c>
      <c r="D142" s="2" t="inlineStr">
        <is>
          <t>2026-09-20T00:32:24.606Z</t>
        </is>
      </c>
    </row>
    <row r="143">
      <c r="A143" s="2" t="inlineStr">
        <is>
          <t>20526179367</t>
        </is>
      </c>
      <c r="B143" s="2" t="inlineStr">
        <is>
          <t>true</t>
        </is>
      </c>
      <c r="C143" s="2" t="inlineStr">
        <is>
          <t>COOPERATIVA AGRARIA DE USUARIOS ASPRAOSRA LTDA</t>
        </is>
      </c>
      <c r="D143" s="2" t="inlineStr">
        <is>
          <t>2026-09-20T00:32:24.606Z</t>
        </is>
      </c>
    </row>
    <row r="144">
      <c r="A144" s="2" t="inlineStr">
        <is>
          <t>20526514689</t>
        </is>
      </c>
      <c r="B144" s="2" t="inlineStr">
        <is>
          <t>true</t>
        </is>
      </c>
      <c r="C144" s="2" t="inlineStr">
        <is>
          <t>ASOCIACION DE PRODUCTORES AGROPECUARIOS ARTESANALES E INDUSTRIALES SAN FRANCISCO DE LOMA LARGA</t>
        </is>
      </c>
      <c r="D144" s="2" t="inlineStr">
        <is>
          <t>2026-09-20T00:32:24.606Z</t>
        </is>
      </c>
    </row>
    <row r="145">
      <c r="A145" s="2" t="inlineStr">
        <is>
          <t>20526888686</t>
        </is>
      </c>
      <c r="B145" s="2" t="inlineStr">
        <is>
          <t>true</t>
        </is>
      </c>
      <c r="C145" s="2" t="inlineStr">
        <is>
          <t>CENTRAL DE COMUNIDADES CAMPESINAS DE RANRACANCHA</t>
        </is>
      </c>
      <c r="D145" s="2" t="inlineStr">
        <is>
          <t>2026-09-20T00:32:24.606Z</t>
        </is>
      </c>
    </row>
    <row r="146">
      <c r="A146" s="2" t="inlineStr">
        <is>
          <t>20527491232</t>
        </is>
      </c>
      <c r="B146" s="2" t="inlineStr">
        <is>
          <t>true</t>
        </is>
      </c>
      <c r="C146" s="2" t="inlineStr">
        <is>
          <t>RECOLECTORES ORGANICOS DE LA NUEZ AMAZONICA DEL PERU</t>
        </is>
      </c>
      <c r="D146" s="2" t="inlineStr">
        <is>
          <t>2026-09-20T00:32:24.606Z</t>
        </is>
      </c>
    </row>
    <row r="147">
      <c r="A147" s="2" t="inlineStr">
        <is>
          <t>20527492638</t>
        </is>
      </c>
      <c r="B147" s="2" t="inlineStr">
        <is>
          <t>true</t>
        </is>
      </c>
      <c r="C147" s="2" t="inlineStr">
        <is>
          <t>COMUNIDAD NATIVA SHIPETIARI</t>
        </is>
      </c>
      <c r="D147" s="2" t="inlineStr">
        <is>
          <t>2026-09-20T00:32:24.606Z</t>
        </is>
      </c>
    </row>
    <row r="148">
      <c r="A148" s="2" t="inlineStr">
        <is>
          <t>20527504741</t>
        </is>
      </c>
      <c r="B148" s="2" t="inlineStr">
        <is>
          <t>true</t>
        </is>
      </c>
      <c r="C148" s="2" t="inlineStr">
        <is>
          <t>ASOCIACION DE AGRICULTORES DE QQUEROHUASI</t>
        </is>
      </c>
      <c r="D148" s="2" t="inlineStr">
        <is>
          <t>2026-09-20T00:32:24.606Z</t>
        </is>
      </c>
    </row>
    <row r="149">
      <c r="A149" s="2" t="inlineStr">
        <is>
          <t>20527565376</t>
        </is>
      </c>
      <c r="B149" s="2" t="inlineStr">
        <is>
          <t>true</t>
        </is>
      </c>
      <c r="C149" s="2" t="inlineStr">
        <is>
          <t>COOPERATIVA AGRARIA CAFETALERA VALLE DE INCAHUASI</t>
        </is>
      </c>
      <c r="D149" s="2" t="inlineStr">
        <is>
          <t>2026-09-20T00:32:24.606Z</t>
        </is>
      </c>
    </row>
    <row r="150">
      <c r="A150" s="2" t="inlineStr">
        <is>
          <t>20527622434</t>
        </is>
      </c>
      <c r="B150" s="2" t="inlineStr">
        <is>
          <t>true</t>
        </is>
      </c>
      <c r="C150" s="2" t="inlineStr">
        <is>
          <t>ASOCIACION DE PRODUCTORES LACTEOS DE CUATRO LAGUNAS POMACANCHI</t>
        </is>
      </c>
      <c r="D150" s="2" t="inlineStr">
        <is>
          <t>2026-09-20T00:32:24.606Z</t>
        </is>
      </c>
    </row>
    <row r="151">
      <c r="A151" s="2" t="inlineStr">
        <is>
          <t>20527644675</t>
        </is>
      </c>
      <c r="B151" s="2" t="inlineStr">
        <is>
          <t>true</t>
        </is>
      </c>
      <c r="C151" s="2" t="inlineStr">
        <is>
          <t>ASOCIACION DE PALMICULTORES SAN JUAN</t>
        </is>
      </c>
      <c r="D151" s="2" t="inlineStr">
        <is>
          <t>2026-09-20T00:32:24.606Z</t>
        </is>
      </c>
    </row>
    <row r="152">
      <c r="A152" s="2" t="inlineStr">
        <is>
          <t>20527890285</t>
        </is>
      </c>
      <c r="B152" s="2" t="inlineStr">
        <is>
          <t>true</t>
        </is>
      </c>
      <c r="C152" s="2" t="inlineStr">
        <is>
          <t>ASOCIACION DE FRUTICULTORES DEL VALLE PAMPAS- AFRUVAP</t>
        </is>
      </c>
      <c r="D152" s="2" t="inlineStr">
        <is>
          <t>2026-09-20T00:32:24.606Z</t>
        </is>
      </c>
    </row>
    <row r="153">
      <c r="A153" s="2" t="inlineStr">
        <is>
          <t>20528270434</t>
        </is>
      </c>
      <c r="B153" s="2" t="inlineStr">
        <is>
          <t>true</t>
        </is>
      </c>
      <c r="C153" s="2" t="inlineStr">
        <is>
          <t>ASOCIACION DE PRODUCTORES DE CAMU CAMU DE LAS CUENCAS AMAZONAS NAPO Y TIGRE</t>
        </is>
      </c>
      <c r="D153" s="2" t="inlineStr">
        <is>
          <t>2026-09-20T00:32:24.606Z</t>
        </is>
      </c>
    </row>
    <row r="154">
      <c r="A154" s="2" t="inlineStr">
        <is>
          <t>20528396535</t>
        </is>
      </c>
      <c r="B154" s="2" t="inlineStr">
        <is>
          <t>true</t>
        </is>
      </c>
      <c r="C154" s="2" t="inlineStr">
        <is>
          <t>ASOCIACION DE PRODUCTORES Y MANEJO DE AGUAJE</t>
        </is>
      </c>
      <c r="D154" s="2" t="inlineStr">
        <is>
          <t>2026-09-20T00:32:24.606Z</t>
        </is>
      </c>
    </row>
    <row r="155">
      <c r="A155" s="2" t="inlineStr">
        <is>
          <t>20528996214</t>
        </is>
      </c>
      <c r="B155" s="2" t="inlineStr">
        <is>
          <t>true</t>
        </is>
      </c>
      <c r="C155" s="2" t="inlineStr">
        <is>
          <t>COOPERATIVA AGRARIA CAFETALERA MILAGROS - MONZON</t>
        </is>
      </c>
      <c r="D155" s="2" t="inlineStr">
        <is>
          <t>2026-09-20T00:32:24.606Z</t>
        </is>
      </c>
    </row>
    <row r="156">
      <c r="A156" s="2" t="inlineStr">
        <is>
          <t>20529088176</t>
        </is>
      </c>
      <c r="B156" s="2" t="inlineStr">
        <is>
          <t>true</t>
        </is>
      </c>
      <c r="C156" s="2" t="inlineStr">
        <is>
          <t>PRODUCTORES ASOCIADOS DE PAPA AMARILLA TUMBAY "PAPATY"</t>
        </is>
      </c>
      <c r="D156" s="2" t="inlineStr">
        <is>
          <t>2026-09-20T00:32:24.606Z</t>
        </is>
      </c>
    </row>
    <row r="157">
      <c r="A157" s="2" t="inlineStr">
        <is>
          <t>20529095971</t>
        </is>
      </c>
      <c r="B157" s="2" t="inlineStr">
        <is>
          <t>true</t>
        </is>
      </c>
      <c r="C157" s="2" t="inlineStr">
        <is>
          <t>ASOCIACION DE PRODUCTORES AGROPECUARIOS NUEVA ALTERNATIVA PRODUCTIVA Y PROTECCION AMBIENTAL</t>
        </is>
      </c>
      <c r="D157" s="2" t="inlineStr">
        <is>
          <t>2026-09-20T00:32:24.606Z</t>
        </is>
      </c>
    </row>
    <row r="158">
      <c r="A158" s="2" t="inlineStr">
        <is>
          <t>20529126523</t>
        </is>
      </c>
      <c r="B158" s="2" t="inlineStr">
        <is>
          <t>true</t>
        </is>
      </c>
      <c r="C158" s="2" t="inlineStr">
        <is>
          <t>ASOCIACION DE PRODUCTORES AGROPECUARIOS PARAISO DE HORTENSIAS</t>
        </is>
      </c>
      <c r="D158" s="2" t="inlineStr">
        <is>
          <t>2026-09-20T00:32:24.606Z</t>
        </is>
      </c>
    </row>
    <row r="159">
      <c r="A159" s="2" t="inlineStr">
        <is>
          <t>20529538988</t>
        </is>
      </c>
      <c r="B159" s="2" t="inlineStr">
        <is>
          <t>true</t>
        </is>
      </c>
      <c r="C159" s="2" t="inlineStr">
        <is>
          <t>COOPERATIVA DE SERVICIOS ESPECIALES REDES DE PRODUCTORES DE CUYES DEL CRISNEJAS</t>
        </is>
      </c>
      <c r="D159" s="2" t="inlineStr">
        <is>
          <t>2026-09-20T00:32:24.606Z</t>
        </is>
      </c>
    </row>
    <row r="160">
      <c r="A160" s="2" t="inlineStr">
        <is>
          <t>20529801433</t>
        </is>
      </c>
      <c r="B160" s="2" t="inlineStr">
        <is>
          <t>true</t>
        </is>
      </c>
      <c r="C160" s="2" t="inlineStr">
        <is>
          <t>OPA MARAY-ULLMA SAN LORENZO</t>
        </is>
      </c>
      <c r="D160" s="2" t="inlineStr">
        <is>
          <t>2026-09-20T00:32:24.606Z</t>
        </is>
      </c>
    </row>
    <row r="161">
      <c r="A161" s="2" t="inlineStr">
        <is>
          <t>20529822350</t>
        </is>
      </c>
      <c r="B161" s="2" t="inlineStr">
        <is>
          <t>true</t>
        </is>
      </c>
      <c r="C161" s="2" t="inlineStr">
        <is>
          <t>OPA PAPAYO - LA LAGUNA</t>
        </is>
      </c>
      <c r="D161" s="2" t="inlineStr">
        <is>
          <t>2026-09-20T00:32:24.606Z</t>
        </is>
      </c>
    </row>
    <row r="162">
      <c r="A162" s="2" t="inlineStr">
        <is>
          <t>20531405723</t>
        </is>
      </c>
      <c r="B162" s="2" t="inlineStr">
        <is>
          <t>true</t>
        </is>
      </c>
      <c r="C162" s="2" t="inlineStr">
        <is>
          <t>COOPERATIVA DE SERVICIOS MULTIPLES ADISA NARANJOS</t>
        </is>
      </c>
      <c r="D162" s="2" t="inlineStr">
        <is>
          <t>2026-09-20T00:32:24.606Z</t>
        </is>
      </c>
    </row>
    <row r="163">
      <c r="A163" s="2" t="inlineStr">
        <is>
          <t>20531441797</t>
        </is>
      </c>
      <c r="B163" s="2" t="inlineStr">
        <is>
          <t>true</t>
        </is>
      </c>
      <c r="C163" s="2" t="inlineStr">
        <is>
          <t>COOPERATIVA AGRARIA ALLIMA CACAO LTDA.</t>
        </is>
      </c>
      <c r="D163" s="2" t="inlineStr">
        <is>
          <t>2026-09-20T00:32:24.606Z</t>
        </is>
      </c>
    </row>
    <row r="164">
      <c r="A164" s="2" t="inlineStr">
        <is>
          <t>20532561397</t>
        </is>
      </c>
      <c r="B164" s="2" t="inlineStr">
        <is>
          <t>true</t>
        </is>
      </c>
      <c r="C164" s="2" t="inlineStr">
        <is>
          <t>COMUNIDAD CAMPESINA SAN LORENZO DE CHOJATA</t>
        </is>
      </c>
      <c r="D164" s="2" t="inlineStr">
        <is>
          <t>2026-09-20T00:32:24.606Z</t>
        </is>
      </c>
    </row>
    <row r="165">
      <c r="A165" s="2" t="inlineStr">
        <is>
          <t>20532737932</t>
        </is>
      </c>
      <c r="B165" s="2" t="inlineStr">
        <is>
          <t>true</t>
        </is>
      </c>
      <c r="C165" s="2" t="inlineStr">
        <is>
          <t>COMUNIDAD CAMPESINA DE ARUNTAYA</t>
        </is>
      </c>
      <c r="D165" s="2" t="inlineStr">
        <is>
          <t>2026-09-20T00:32:24.606Z</t>
        </is>
      </c>
    </row>
    <row r="166">
      <c r="A166" s="2" t="inlineStr">
        <is>
          <t>20532800561</t>
        </is>
      </c>
      <c r="B166" s="2" t="inlineStr">
        <is>
          <t>true</t>
        </is>
      </c>
      <c r="C166" s="2" t="inlineStr">
        <is>
          <t>ASOCIACION DE FRUTICULTORES Y AGROINDUSTRIALES DEL VALLE CINTO LOCUMBA</t>
        </is>
      </c>
      <c r="D166" s="2" t="inlineStr">
        <is>
          <t>2026-09-20T00:32:24.606Z</t>
        </is>
      </c>
    </row>
    <row r="167">
      <c r="A167" s="2" t="inlineStr">
        <is>
          <t>20532978204</t>
        </is>
      </c>
      <c r="B167" s="2" t="inlineStr">
        <is>
          <t>true</t>
        </is>
      </c>
      <c r="C167" s="2" t="inlineStr">
        <is>
          <t>ASOCIACION DE PRODUCTORES AGROINDUSTRIALES CORAGUAYA</t>
        </is>
      </c>
      <c r="D167" s="2" t="inlineStr">
        <is>
          <t>2026-09-20T00:32:24.606Z</t>
        </is>
      </c>
    </row>
    <row r="168">
      <c r="A168" s="2" t="inlineStr">
        <is>
          <t>20533006346</t>
        </is>
      </c>
      <c r="B168" s="2" t="inlineStr">
        <is>
          <t>true</t>
        </is>
      </c>
      <c r="C168" s="2" t="inlineStr">
        <is>
          <t>ASOCIACION DE PRODUCTORES DE OREGANO MURALLA</t>
        </is>
      </c>
      <c r="D168" s="2" t="inlineStr">
        <is>
          <t>2026-09-20T00:32:24.606Z</t>
        </is>
      </c>
    </row>
    <row r="169">
      <c r="A169" s="2" t="inlineStr">
        <is>
          <t>20533263233</t>
        </is>
      </c>
      <c r="B169" s="2" t="inlineStr">
        <is>
          <t>true</t>
        </is>
      </c>
      <c r="C169" s="2" t="inlineStr">
        <is>
          <t>ASOCIACION EMPRENDEDOR DE LOS ANDES</t>
        </is>
      </c>
      <c r="D169" s="2" t="inlineStr">
        <is>
          <t>2026-09-20T00:32:24.606Z</t>
        </is>
      </c>
    </row>
    <row r="170">
      <c r="A170" s="2" t="inlineStr">
        <is>
          <t>20533718176</t>
        </is>
      </c>
      <c r="B170" s="2" t="inlineStr">
        <is>
          <t>true</t>
        </is>
      </c>
      <c r="C170" s="2" t="inlineStr">
        <is>
          <t>ASOCIACION PRODUCTORES AGROPECUARIOS SANTA ROSA DE KIMAN AYLLU</t>
        </is>
      </c>
      <c r="D170" s="2" t="inlineStr">
        <is>
          <t>2026-09-20T00:32:24.606Z</t>
        </is>
      </c>
    </row>
    <row r="171">
      <c r="A171" s="2" t="inlineStr">
        <is>
          <t>20534142146</t>
        </is>
      </c>
      <c r="B171" s="2" t="inlineStr">
        <is>
          <t>true</t>
        </is>
      </c>
      <c r="C171" s="2" t="inlineStr">
        <is>
          <t>ASOCIACION DE PRODUCTORES Y COMERCIANTES DE TARA DE PUCHKA</t>
        </is>
      </c>
      <c r="D171" s="2" t="inlineStr">
        <is>
          <t>2026-09-20T00:32:24.606Z</t>
        </is>
      </c>
    </row>
    <row r="172">
      <c r="A172" s="2" t="inlineStr">
        <is>
          <t>20534200952</t>
        </is>
      </c>
      <c r="B172" s="2" t="inlineStr">
        <is>
          <t>true</t>
        </is>
      </c>
      <c r="C172" s="2" t="inlineStr">
        <is>
          <t>ASOCIACION DE GANADEROS Y PRODUCTORES LACTEOS MUSUQ ALLPACHAKA</t>
        </is>
      </c>
      <c r="D172" s="2" t="inlineStr">
        <is>
          <t>2026-09-20T00:32:24.606Z</t>
        </is>
      </c>
    </row>
    <row r="173">
      <c r="A173" s="2" t="inlineStr">
        <is>
          <t>20534487801</t>
        </is>
      </c>
      <c r="B173" s="2" t="inlineStr">
        <is>
          <t>true</t>
        </is>
      </c>
      <c r="C173" s="2" t="inlineStr">
        <is>
          <t>ASOCIACION DE PRODUCTORES AGROINDUSTRIALES EMPRENDEDORES DE PUYUSCA - INCUYO</t>
        </is>
      </c>
      <c r="D173" s="2" t="inlineStr">
        <is>
          <t>2026-09-20T00:32:24.606Z</t>
        </is>
      </c>
    </row>
    <row r="174">
      <c r="A174" s="2" t="inlineStr">
        <is>
          <t>20534524774</t>
        </is>
      </c>
      <c r="B174" s="2" t="inlineStr">
        <is>
          <t>true</t>
        </is>
      </c>
      <c r="C174" s="2" t="inlineStr">
        <is>
          <t>COOPERATIVA AGRARIA TROPICAL ECOLOGICA DE KIMBIRI</t>
        </is>
      </c>
      <c r="D174" s="2" t="inlineStr">
        <is>
          <t>2026-09-20T00:32:24.606Z</t>
        </is>
      </c>
    </row>
    <row r="175">
      <c r="A175" s="2" t="inlineStr">
        <is>
          <t>20534560223</t>
        </is>
      </c>
      <c r="B175" s="2" t="inlineStr">
        <is>
          <t>true</t>
        </is>
      </c>
      <c r="C175" s="2" t="inlineStr">
        <is>
          <t>ASOCIACION DE PRODUCTORES AGROPECUARIOS TECNIFICADOS Y MULTISERVICIOS ARIZONA - APROATECMA</t>
        </is>
      </c>
      <c r="D175" s="2" t="inlineStr">
        <is>
          <t>2026-09-20T00:32:24.606Z</t>
        </is>
      </c>
    </row>
    <row r="176">
      <c r="A176" s="2" t="inlineStr">
        <is>
          <t>20534598620</t>
        </is>
      </c>
      <c r="B176" s="2" t="inlineStr">
        <is>
          <t>true</t>
        </is>
      </c>
      <c r="C176" s="2" t="inlineStr">
        <is>
          <t>ASOCIACION DE PRODUCTORES AGROPECUARIOS ORGANICOS DE OMAYA</t>
        </is>
      </c>
      <c r="D176" s="2" t="inlineStr">
        <is>
          <t>2026-09-20T00:32:24.606Z</t>
        </is>
      </c>
    </row>
    <row r="177">
      <c r="A177" s="2" t="inlineStr">
        <is>
          <t>20534847352</t>
        </is>
      </c>
      <c r="B177" s="2" t="inlineStr">
        <is>
          <t>true</t>
        </is>
      </c>
      <c r="C177" s="2" t="inlineStr">
        <is>
          <t>COOPERATIVA AGRARIA DE PRODUCTORES ORGANICOS DE LA SIERRA</t>
        </is>
      </c>
      <c r="D177" s="2" t="inlineStr">
        <is>
          <t>2026-09-20T00:32:24.606Z</t>
        </is>
      </c>
    </row>
    <row r="178">
      <c r="A178" s="2" t="inlineStr">
        <is>
          <t>20535132047</t>
        </is>
      </c>
      <c r="B178" s="2" t="inlineStr">
        <is>
          <t>true</t>
        </is>
      </c>
      <c r="C178" s="2" t="inlineStr">
        <is>
          <t>COMUNIDAD INDIGENA DE CCARHUANCHO</t>
        </is>
      </c>
      <c r="D178" s="2" t="inlineStr">
        <is>
          <t>2026-09-20T00:32:24.606Z</t>
        </is>
      </c>
    </row>
    <row r="179">
      <c r="A179" s="2" t="inlineStr">
        <is>
          <t>20539205600</t>
        </is>
      </c>
      <c r="B179" s="2" t="inlineStr">
        <is>
          <t>true</t>
        </is>
      </c>
      <c r="C179" s="2" t="inlineStr">
        <is>
          <t>ASOCIACION DE PRODUCTORES Y EXPORTADORES DE CAFE RODRIGUEZ DE MENDOZA</t>
        </is>
      </c>
      <c r="D179" s="2" t="inlineStr">
        <is>
          <t>2026-09-20T00:32:24.606Z</t>
        </is>
      </c>
    </row>
    <row r="180">
      <c r="A180" s="2" t="inlineStr">
        <is>
          <t>20539241665</t>
        </is>
      </c>
      <c r="B180" s="2" t="inlineStr">
        <is>
          <t>true</t>
        </is>
      </c>
      <c r="C180" s="2" t="inlineStr">
        <is>
          <t>ASOCIACION DE PRODUCTORES DE CAFES ORGANICOS Y CAFES ESPECIALES DE AMAZONAS</t>
        </is>
      </c>
      <c r="D180" s="2" t="inlineStr">
        <is>
          <t>2026-09-20T00:32:24.606Z</t>
        </is>
      </c>
    </row>
    <row r="181">
      <c r="A181" s="2" t="inlineStr">
        <is>
          <t>20539280644</t>
        </is>
      </c>
      <c r="B181" s="2" t="inlineStr">
        <is>
          <t>true</t>
        </is>
      </c>
      <c r="C181" s="2" t="inlineStr">
        <is>
          <t>ASOCIACION DE PEQUEÑOS AGRICULTORES PARA LA PRODUCCION ECOLOGICA SAN MATEO DE PENACHI</t>
        </is>
      </c>
      <c r="D181" s="2" t="inlineStr">
        <is>
          <t>2026-09-20T00:32:24.606Z</t>
        </is>
      </c>
    </row>
    <row r="182">
      <c r="A182" s="2" t="inlineStr">
        <is>
          <t>20539422881</t>
        </is>
      </c>
      <c r="B182" s="2" t="inlineStr">
        <is>
          <t>true</t>
        </is>
      </c>
      <c r="C182" s="2" t="inlineStr">
        <is>
          <t>COOPERATIVA DE SERVICIOS ESPECIALES ALPAQUEROS LOS WATAY PONCHOS DE CAYLLOMA - COSECAY</t>
        </is>
      </c>
      <c r="D182" s="2" t="inlineStr">
        <is>
          <t>2026-09-20T00:32:24.606Z</t>
        </is>
      </c>
    </row>
    <row r="183">
      <c r="A183" s="2" t="inlineStr">
        <is>
          <t>20539619595</t>
        </is>
      </c>
      <c r="B183" s="2" t="inlineStr">
        <is>
          <t>true</t>
        </is>
      </c>
      <c r="C183" s="2" t="inlineStr">
        <is>
          <t>ASOCIACION DE PRODUCTORES AGROPECUARIOS CORPAM</t>
        </is>
      </c>
      <c r="D183" s="2" t="inlineStr">
        <is>
          <t>2026-09-20T00:32:24.606Z</t>
        </is>
      </c>
    </row>
    <row r="184">
      <c r="A184" s="2" t="inlineStr">
        <is>
          <t>20539644603</t>
        </is>
      </c>
      <c r="B184" s="2" t="inlineStr">
        <is>
          <t>true</t>
        </is>
      </c>
      <c r="C184" s="2" t="inlineStr">
        <is>
          <t>ASOCIACION DE PRODUCTORES PARA LA AGROEXPORTACION DE PUQUINA</t>
        </is>
      </c>
      <c r="D184" s="2" t="inlineStr">
        <is>
          <t>2026-09-20T00:32:24.606Z</t>
        </is>
      </c>
    </row>
    <row r="185">
      <c r="A185" s="2" t="inlineStr">
        <is>
          <t>20541732706</t>
        </is>
      </c>
      <c r="B185" s="2" t="inlineStr">
        <is>
          <t>true</t>
        </is>
      </c>
      <c r="C185" s="2" t="inlineStr">
        <is>
          <t>SERVICIO PARA EL DESARROLLO INTEGRAL RURAL</t>
        </is>
      </c>
      <c r="D185" s="2" t="inlineStr">
        <is>
          <t>2026-09-20T00:32:24.606Z</t>
        </is>
      </c>
    </row>
    <row r="186">
      <c r="A186" s="2" t="inlineStr">
        <is>
          <t>20542209951</t>
        </is>
      </c>
      <c r="B186" s="2" t="inlineStr">
        <is>
          <t>true</t>
        </is>
      </c>
      <c r="C186" s="2" t="inlineStr">
        <is>
          <t>COOPERATIVA AGRARIA VALLE GRANDE</t>
        </is>
      </c>
      <c r="D186" s="2" t="inlineStr">
        <is>
          <t>2026-09-20T00:32:24.606Z</t>
        </is>
      </c>
    </row>
    <row r="187">
      <c r="A187" s="2" t="inlineStr">
        <is>
          <t>20542242222</t>
        </is>
      </c>
      <c r="B187" s="2" t="inlineStr">
        <is>
          <t>true</t>
        </is>
      </c>
      <c r="C187" s="2" t="inlineStr">
        <is>
          <t>COOPERATIVA AGROINDUSTRIAL DE CITRICULTORES - JUANJUI LTDA.</t>
        </is>
      </c>
      <c r="D187" s="2" t="inlineStr">
        <is>
          <t>2026-09-20T00:32:24.606Z</t>
        </is>
      </c>
    </row>
    <row r="188">
      <c r="A188" s="2" t="inlineStr">
        <is>
          <t>20542251990</t>
        </is>
      </c>
      <c r="B188" s="2" t="inlineStr">
        <is>
          <t>true</t>
        </is>
      </c>
      <c r="C188" s="2" t="inlineStr">
        <is>
          <t>ASOCIACION DE MUJERES EMPRENDEDORAS DE NUEVO PROGRESO</t>
        </is>
      </c>
      <c r="D188" s="2" t="inlineStr">
        <is>
          <t>2026-09-20T00:32:24.606Z</t>
        </is>
      </c>
    </row>
    <row r="189">
      <c r="A189" s="2" t="inlineStr">
        <is>
          <t>20542257416</t>
        </is>
      </c>
      <c r="B189" s="2" t="inlineStr">
        <is>
          <t>true</t>
        </is>
      </c>
      <c r="C189" s="2" t="inlineStr">
        <is>
          <t>EMPRESA INDUSTRIAL ORO VERDE SOCIEDAD ANONIMA CERRADA</t>
        </is>
      </c>
      <c r="D189" s="2" t="inlineStr">
        <is>
          <t>2026-09-20T00:32:24.606Z</t>
        </is>
      </c>
    </row>
    <row r="190">
      <c r="A190" s="2" t="inlineStr">
        <is>
          <t>20542264544</t>
        </is>
      </c>
      <c r="B190" s="2" t="inlineStr">
        <is>
          <t>true</t>
        </is>
      </c>
      <c r="C190" s="2" t="inlineStr">
        <is>
          <t>COOPERATIVA AGRARIA VALLE DEL BIAVO LTDA</t>
        </is>
      </c>
      <c r="D190" s="2" t="inlineStr">
        <is>
          <t>2026-09-20T00:32:24.606Z</t>
        </is>
      </c>
    </row>
    <row r="191">
      <c r="A191" s="2" t="inlineStr">
        <is>
          <t>20542289024</t>
        </is>
      </c>
      <c r="B191" s="2" t="inlineStr">
        <is>
          <t>true</t>
        </is>
      </c>
      <c r="C191" s="2" t="inlineStr">
        <is>
          <t>CUENCAS DEL HUALLAGA ASOCIACION DE PRODUCTORES AGROPECUARIOS</t>
        </is>
      </c>
      <c r="D191" s="2" t="inlineStr">
        <is>
          <t>2026-09-20T00:32:24.606Z</t>
        </is>
      </c>
    </row>
    <row r="192">
      <c r="A192" s="2" t="inlineStr">
        <is>
          <t>20542299330</t>
        </is>
      </c>
      <c r="B192" s="2" t="inlineStr">
        <is>
          <t>true</t>
        </is>
      </c>
      <c r="C192" s="2" t="inlineStr">
        <is>
          <t>ASOCIACION DE PRODUCTORES AGROPECUARIOS DE SHUCUSHYACU FLOR DE CACAO</t>
        </is>
      </c>
      <c r="D192" s="2" t="inlineStr">
        <is>
          <t>2026-09-20T00:32:24.606Z</t>
        </is>
      </c>
    </row>
    <row r="193">
      <c r="A193" s="2" t="inlineStr">
        <is>
          <t>20542311569</t>
        </is>
      </c>
      <c r="B193" s="2" t="inlineStr">
        <is>
          <t>true</t>
        </is>
      </c>
      <c r="C193" s="2" t="inlineStr">
        <is>
          <t>COOPERATIVA AGRARIA ACHUAR SHAKAIM LTDA</t>
        </is>
      </c>
      <c r="D193" s="2" t="inlineStr">
        <is>
          <t>2026-09-20T00:32:24.606Z</t>
        </is>
      </c>
    </row>
    <row r="194">
      <c r="A194" s="2" t="inlineStr">
        <is>
          <t>20542380455</t>
        </is>
      </c>
      <c r="B194" s="2" t="inlineStr">
        <is>
          <t>true</t>
        </is>
      </c>
      <c r="C194" s="2" t="inlineStr">
        <is>
          <t>COOPERATIVA AGRARIA ECOFOREST</t>
        </is>
      </c>
      <c r="D194" s="2" t="inlineStr">
        <is>
          <t>2026-09-20T00:32:24.606Z</t>
        </is>
      </c>
    </row>
    <row r="195">
      <c r="A195" s="2" t="inlineStr">
        <is>
          <t>20542482886</t>
        </is>
      </c>
      <c r="B195" s="2" t="inlineStr">
        <is>
          <t>true</t>
        </is>
      </c>
      <c r="C195" s="2" t="inlineStr">
        <is>
          <t>COOPERATIVA AGROINDUSTRIAL APCCA</t>
        </is>
      </c>
      <c r="D195" s="2" t="inlineStr">
        <is>
          <t>2026-09-20T00:32:24.606Z</t>
        </is>
      </c>
    </row>
    <row r="196">
      <c r="A196" s="2" t="inlineStr">
        <is>
          <t>20542594251</t>
        </is>
      </c>
      <c r="B196" s="2" t="inlineStr">
        <is>
          <t>true</t>
        </is>
      </c>
      <c r="C196" s="2" t="inlineStr">
        <is>
          <t>ASOCIACION DE PRODUCTORES SIERRA MORENA DE SANTA ANA DE PUCUNAN - HERMANOS SANCHEZ C.</t>
        </is>
      </c>
      <c r="D196" s="2" t="inlineStr">
        <is>
          <t>2026-09-20T00:32:24.606Z</t>
        </is>
      </c>
    </row>
    <row r="197">
      <c r="A197" s="2" t="inlineStr">
        <is>
          <t>20542617480</t>
        </is>
      </c>
      <c r="B197" s="2" t="inlineStr">
        <is>
          <t>true</t>
        </is>
      </c>
      <c r="C197" s="2" t="inlineStr">
        <is>
          <t>BIOINDUSTRIAS LACTEAS ESTRELLITA &amp; BELEN EMPRESA INDIVIDUAL DE RESPONSABILIDAD LIMITADA</t>
        </is>
      </c>
      <c r="D197" s="2" t="inlineStr">
        <is>
          <t>2026-09-20T00:32:24.606Z</t>
        </is>
      </c>
    </row>
    <row r="198">
      <c r="A198" s="2" t="inlineStr">
        <is>
          <t>20542813742</t>
        </is>
      </c>
      <c r="B198" s="2" t="inlineStr">
        <is>
          <t>true</t>
        </is>
      </c>
      <c r="C198" s="2" t="inlineStr">
        <is>
          <t>ASOCIACION COMUNIDAD AGRARIA ARCA PACAHUARA</t>
        </is>
      </c>
      <c r="D198" s="2" t="inlineStr">
        <is>
          <t>2026-09-20T00:32:24.606Z</t>
        </is>
      </c>
    </row>
    <row r="199">
      <c r="A199" s="2" t="inlineStr">
        <is>
          <t>20542817225</t>
        </is>
      </c>
      <c r="B199" s="2" t="inlineStr">
        <is>
          <t>true</t>
        </is>
      </c>
      <c r="C199" s="2" t="inlineStr">
        <is>
          <t>ASOCIACION DE CASTAÑEROS DE ALEGRIA - ASCA</t>
        </is>
      </c>
      <c r="D199" s="2" t="inlineStr">
        <is>
          <t>2026-09-20T00:32:24.606Z</t>
        </is>
      </c>
    </row>
    <row r="200">
      <c r="A200" s="2" t="inlineStr">
        <is>
          <t>20542825163</t>
        </is>
      </c>
      <c r="B200" s="2" t="inlineStr">
        <is>
          <t>true</t>
        </is>
      </c>
      <c r="C200" s="2" t="inlineStr">
        <is>
          <t>COOPERATIVA AGRARIA CACAO FINO AGROBOSQUE</t>
        </is>
      </c>
      <c r="D200" s="2" t="inlineStr">
        <is>
          <t>2026-09-20T00:32:24.606Z</t>
        </is>
      </c>
    </row>
    <row r="201">
      <c r="A201" s="2" t="inlineStr">
        <is>
          <t>20542827298</t>
        </is>
      </c>
      <c r="B201" s="2" t="inlineStr">
        <is>
          <t>true</t>
        </is>
      </c>
      <c r="C201" s="2" t="inlineStr">
        <is>
          <t>ASOCIACION DE AGRICULTORES AGROPECUARIOS DE LA COMUNIDAD EL PROGRESO</t>
        </is>
      </c>
      <c r="D201" s="2" t="inlineStr">
        <is>
          <t>2026-09-20T00:32:24.606Z</t>
        </is>
      </c>
    </row>
    <row r="202">
      <c r="A202" s="2" t="inlineStr">
        <is>
          <t>20558183552</t>
        </is>
      </c>
      <c r="B202" s="2" t="inlineStr">
        <is>
          <t>true</t>
        </is>
      </c>
      <c r="C202" s="2" t="inlineStr">
        <is>
          <t>COOPERATIVA AGRARIA DE SERVICIOS ALPAQUEROS YURAC QORI TISCO - COOPASAY TISCO</t>
        </is>
      </c>
      <c r="D202" s="2" t="inlineStr">
        <is>
          <t>2026-09-20T00:32:24.606Z</t>
        </is>
      </c>
    </row>
    <row r="203">
      <c r="A203" s="2" t="inlineStr">
        <is>
          <t>20559290336</t>
        </is>
      </c>
      <c r="B203" s="2" t="inlineStr">
        <is>
          <t>true</t>
        </is>
      </c>
      <c r="C203" s="2" t="inlineStr">
        <is>
          <t>CORPORACION ASOCIATIVA LA JOYA</t>
        </is>
      </c>
      <c r="D203" s="2" t="inlineStr">
        <is>
          <t>2026-09-20T00:32:24.606Z</t>
        </is>
      </c>
    </row>
    <row r="204">
      <c r="A204" s="2" t="inlineStr">
        <is>
          <t>20561140091</t>
        </is>
      </c>
      <c r="B204" s="2" t="inlineStr">
        <is>
          <t>true</t>
        </is>
      </c>
      <c r="C204" s="2" t="inlineStr">
        <is>
          <t>COOPERATIVA AGRARIA ECOLOGICA CAFETALERA DE LONYA GRANDE</t>
        </is>
      </c>
      <c r="D204" s="2" t="inlineStr">
        <is>
          <t>2026-09-20T00:32:24.606Z</t>
        </is>
      </c>
    </row>
    <row r="205">
      <c r="A205" s="2" t="inlineStr">
        <is>
          <t>20563823641</t>
        </is>
      </c>
      <c r="B205" s="2" t="inlineStr">
        <is>
          <t>true</t>
        </is>
      </c>
      <c r="C205" s="2" t="inlineStr">
        <is>
          <t>ASOCIACION PERUANA DE PRODUCTORES DE ALPACAS Y LLAMAS SPAR - DISTRITAL DE PALLPATA</t>
        </is>
      </c>
      <c r="D205" s="2" t="inlineStr">
        <is>
          <t>2026-09-20T00:32:24.606Z</t>
        </is>
      </c>
    </row>
    <row r="206">
      <c r="A206" s="2" t="inlineStr">
        <is>
          <t>20563994453</t>
        </is>
      </c>
      <c r="B206" s="2" t="inlineStr">
        <is>
          <t>true</t>
        </is>
      </c>
      <c r="C206" s="2" t="inlineStr">
        <is>
          <t>COOPERATIVA AGRARIA ADIANES DE PHINAYA CUSCO - PERU</t>
        </is>
      </c>
      <c r="D206" s="2" t="inlineStr">
        <is>
          <t>2026-09-20T00:32:24.606Z</t>
        </is>
      </c>
    </row>
    <row r="207">
      <c r="A207" s="2" t="inlineStr">
        <is>
          <t>20564032485</t>
        </is>
      </c>
      <c r="B207" s="2" t="inlineStr">
        <is>
          <t>true</t>
        </is>
      </c>
      <c r="C207" s="2" t="inlineStr">
        <is>
          <t>ASOCIACION DE PRODUCTORES ECOLOGICOS DE CACAO MEDIO URUBAMBA - IVOCHOTE</t>
        </is>
      </c>
      <c r="D207" s="2" t="inlineStr">
        <is>
          <t>2026-09-20T00:32:24.606Z</t>
        </is>
      </c>
    </row>
    <row r="208">
      <c r="A208" s="2" t="inlineStr">
        <is>
          <t>20564152031</t>
        </is>
      </c>
      <c r="B208" s="2" t="inlineStr">
        <is>
          <t>true</t>
        </is>
      </c>
      <c r="C208" s="2" t="inlineStr">
        <is>
          <t>ASOCIACION DE ARTESANOS TRES ALPAQUITAS H&amp;F</t>
        </is>
      </c>
      <c r="D208" s="2" t="inlineStr">
        <is>
          <t>2026-09-20T00:32:24.606Z</t>
        </is>
      </c>
    </row>
    <row r="209">
      <c r="A209" s="2" t="inlineStr">
        <is>
          <t>20564218589</t>
        </is>
      </c>
      <c r="B209" s="2" t="inlineStr">
        <is>
          <t>true</t>
        </is>
      </c>
      <c r="C209" s="2" t="inlineStr">
        <is>
          <t>ASOCIACIÓN DE PRODUCTORES AGROPECUARIOS MI CULLAHUATA - VELILLE</t>
        </is>
      </c>
      <c r="D209" s="2" t="inlineStr">
        <is>
          <t>2026-09-20T00:32:24.606Z</t>
        </is>
      </c>
    </row>
    <row r="210">
      <c r="A210" s="2" t="inlineStr">
        <is>
          <t>20567261523</t>
        </is>
      </c>
      <c r="B210" s="2" t="inlineStr">
        <is>
          <t>true</t>
        </is>
      </c>
      <c r="C210" s="2" t="inlineStr">
        <is>
          <t>ORGANIZACION DE MANEJO DE RECURSOS NATURALES BUENOS AIRES</t>
        </is>
      </c>
      <c r="D210" s="2" t="inlineStr">
        <is>
          <t>2026-09-20T00:32:24.606Z</t>
        </is>
      </c>
    </row>
    <row r="211">
      <c r="A211" s="2" t="inlineStr">
        <is>
          <t>20568071281</t>
        </is>
      </c>
      <c r="B211" s="2" t="inlineStr">
        <is>
          <t>true</t>
        </is>
      </c>
      <c r="C211" s="2" t="inlineStr">
        <is>
          <t>COOPERATIVA AGRARIA CAFETALERA CEPRO YANESHA</t>
        </is>
      </c>
      <c r="D211" s="2" t="inlineStr">
        <is>
          <t>2026-09-20T00:32:24.606Z</t>
        </is>
      </c>
    </row>
    <row r="212">
      <c r="A212" s="2" t="inlineStr">
        <is>
          <t>20568080948</t>
        </is>
      </c>
      <c r="B212" s="2" t="inlineStr">
        <is>
          <t>true</t>
        </is>
      </c>
      <c r="C212" s="2" t="inlineStr">
        <is>
          <t>CONSEJO REGULADOR DE LA DENOMINACION DE ORIGEN CAFE VILLA RICA - C.R.D.O. CAFE VILLA RICA</t>
        </is>
      </c>
      <c r="D212" s="2" t="inlineStr">
        <is>
          <t>2026-09-20T00:32:24.606Z</t>
        </is>
      </c>
    </row>
    <row r="213">
      <c r="A213" s="2" t="inlineStr">
        <is>
          <t>20568190450</t>
        </is>
      </c>
      <c r="B213" s="2" t="inlineStr">
        <is>
          <t>true</t>
        </is>
      </c>
      <c r="C213" s="2" t="inlineStr">
        <is>
          <t>COOPERATIVA AGRARIA KEMITO ENE LTDA. - KEMITO ENE</t>
        </is>
      </c>
      <c r="D213" s="2" t="inlineStr">
        <is>
          <t>2026-09-20T00:32:24.606Z</t>
        </is>
      </c>
    </row>
    <row r="214">
      <c r="A214" s="2" t="inlineStr">
        <is>
          <t>20568194951</t>
        </is>
      </c>
      <c r="B214" s="2" t="inlineStr">
        <is>
          <t>true</t>
        </is>
      </c>
      <c r="C214" s="2" t="inlineStr">
        <is>
          <t>ASOCIACION DE PRODUCTORES AGROSOSTENIBLES VILLA ECOLOGICA PERU</t>
        </is>
      </c>
      <c r="D214" s="2" t="inlineStr">
        <is>
          <t>2026-09-20T00:32:24.606Z</t>
        </is>
      </c>
    </row>
    <row r="215">
      <c r="A215" s="2" t="inlineStr">
        <is>
          <t>20568228368</t>
        </is>
      </c>
      <c r="B215" s="2" t="inlineStr">
        <is>
          <t>true</t>
        </is>
      </c>
      <c r="C215" s="2" t="inlineStr">
        <is>
          <t>ASOCIACION DE PRODUCTORES LACTEOS VIDA ABUNDANTE INGENIO</t>
        </is>
      </c>
      <c r="D215" s="2" t="inlineStr">
        <is>
          <t>2026-09-20T00:32:24.606Z</t>
        </is>
      </c>
    </row>
    <row r="216">
      <c r="A216" s="2" t="inlineStr">
        <is>
          <t>20568230001</t>
        </is>
      </c>
      <c r="B216" s="2" t="inlineStr">
        <is>
          <t>true</t>
        </is>
      </c>
      <c r="C216" s="2" t="inlineStr">
        <is>
          <t>CORPORACION AGROPECUARIA YANACHAGA CHEMILLEN DE OXAPAMPA - CAYCOXA</t>
        </is>
      </c>
      <c r="D216" s="2" t="inlineStr">
        <is>
          <t>2026-09-20T00:32:24.606Z</t>
        </is>
      </c>
    </row>
    <row r="217">
      <c r="A217" s="2" t="inlineStr">
        <is>
          <t>20568236034</t>
        </is>
      </c>
      <c r="B217" s="2" t="inlineStr">
        <is>
          <t>true</t>
        </is>
      </c>
      <c r="C217" s="2" t="inlineStr">
        <is>
          <t>RED DE ASOCIACIONES DE MUJERES PRODUCTORAS Y EMPRENDENDORAS DE LA PROVINCIA DE JAUJA</t>
        </is>
      </c>
      <c r="D217" s="2" t="inlineStr">
        <is>
          <t>2026-09-20T00:32:24.606Z</t>
        </is>
      </c>
    </row>
    <row r="218">
      <c r="A218" s="2" t="inlineStr">
        <is>
          <t>20568246188</t>
        </is>
      </c>
      <c r="B218" s="2" t="inlineStr">
        <is>
          <t>true</t>
        </is>
      </c>
      <c r="C218" s="2" t="inlineStr">
        <is>
          <t>ASOCIACION DE PRODUCTORES AGROPECUARIOS BOJACI DEL DISTRITO DE SINCOS - A.P.A. BOJACI - SINCOS</t>
        </is>
      </c>
      <c r="D218" s="2" t="inlineStr">
        <is>
          <t>2026-09-20T00:32:24.606Z</t>
        </is>
      </c>
    </row>
    <row r="219">
      <c r="A219" s="2" t="inlineStr">
        <is>
          <t>20568257899</t>
        </is>
      </c>
      <c r="B219" s="2" t="inlineStr">
        <is>
          <t>true</t>
        </is>
      </c>
      <c r="C219" s="2" t="inlineStr">
        <is>
          <t>ASOCIACION DE PRODUCTORES AGROPECUARIOS FORESTAL Y ECOLOGICO WANKA SUR</t>
        </is>
      </c>
      <c r="D219" s="2" t="inlineStr">
        <is>
          <t>2026-09-20T00:32:24.606Z</t>
        </is>
      </c>
    </row>
    <row r="220">
      <c r="A220" s="2" t="inlineStr">
        <is>
          <t>20568428375</t>
        </is>
      </c>
      <c r="B220" s="2" t="inlineStr">
        <is>
          <t>true</t>
        </is>
      </c>
      <c r="C220" s="2" t="inlineStr">
        <is>
          <t>COOPERATIVA AGRARIA ASHANINKA DEL VALLE PICHIS</t>
        </is>
      </c>
      <c r="D220" s="2" t="inlineStr">
        <is>
          <t>2026-09-20T00:32:24.606Z</t>
        </is>
      </c>
    </row>
    <row r="221">
      <c r="A221" s="2" t="inlineStr">
        <is>
          <t>20568466030</t>
        </is>
      </c>
      <c r="B221" s="2" t="inlineStr">
        <is>
          <t>true</t>
        </is>
      </c>
      <c r="C221" s="2" t="inlineStr">
        <is>
          <t>ASOCIACION DE PRODUCTORES AGROPECUARIOS DE AGUAS TERMALES DE PUMARANRA</t>
        </is>
      </c>
      <c r="D221" s="2" t="inlineStr">
        <is>
          <t>2026-09-20T00:32:24.606Z</t>
        </is>
      </c>
    </row>
    <row r="222">
      <c r="A222" s="2" t="inlineStr">
        <is>
          <t>20568549083</t>
        </is>
      </c>
      <c r="B222" s="2" t="inlineStr">
        <is>
          <t>true</t>
        </is>
      </c>
      <c r="C222" s="2" t="inlineStr">
        <is>
          <t>COOPERATIVA AGRARIA INDUSTRIAL APASC SANCORE-PALCAZU LTDA</t>
        </is>
      </c>
      <c r="D222" s="2" t="inlineStr">
        <is>
          <t>2026-09-20T00:32:24.606Z</t>
        </is>
      </c>
    </row>
    <row r="223">
      <c r="A223" s="2" t="inlineStr">
        <is>
          <t>20568560133</t>
        </is>
      </c>
      <c r="B223" s="2" t="inlineStr">
        <is>
          <t>true</t>
        </is>
      </c>
      <c r="C223" s="2" t="inlineStr">
        <is>
          <t>COOPERATIVA AGRARIA ECOLOGICO ALTO PALCAZU LAGUNA RAYA</t>
        </is>
      </c>
      <c r="D223" s="2" t="inlineStr">
        <is>
          <t>2026-09-20T00:32:24.606Z</t>
        </is>
      </c>
    </row>
    <row r="224">
      <c r="A224" s="2" t="inlineStr">
        <is>
          <t>20568567731</t>
        </is>
      </c>
      <c r="B224" s="2" t="inlineStr">
        <is>
          <t>true</t>
        </is>
      </c>
      <c r="C224" s="2" t="inlineStr">
        <is>
          <t>COOPERATIVA AGRARIA VILLA RICA GOLDEN COFFEE LTDA.</t>
        </is>
      </c>
      <c r="D224" s="2" t="inlineStr">
        <is>
          <t>2026-09-20T00:32:24.606Z</t>
        </is>
      </c>
    </row>
    <row r="225">
      <c r="A225" s="2" t="inlineStr">
        <is>
          <t>20568587333</t>
        </is>
      </c>
      <c r="B225" s="2" t="inlineStr">
        <is>
          <t>true</t>
        </is>
      </c>
      <c r="C225" s="2" t="inlineStr">
        <is>
          <t>ASOCIACION DE PRODUCTORES AGROECOLOGICOS UYSUS</t>
        </is>
      </c>
      <c r="D225" s="2" t="inlineStr">
        <is>
          <t>2026-09-20T00:32:24.606Z</t>
        </is>
      </c>
    </row>
    <row r="226">
      <c r="A226" s="2" t="inlineStr">
        <is>
          <t>20568609833</t>
        </is>
      </c>
      <c r="B226" s="2" t="inlineStr">
        <is>
          <t>true</t>
        </is>
      </c>
      <c r="C226" s="2" t="inlineStr">
        <is>
          <t>ASOCIACION DE MUJERES PRODUCTORAS ARTESANAS CACAO JENTARI - AMPROA CACAO JENTARI</t>
        </is>
      </c>
      <c r="D226" s="2" t="inlineStr">
        <is>
          <t>2026-09-20T00:32:24.606Z</t>
        </is>
      </c>
    </row>
    <row r="227">
      <c r="A227" s="2" t="inlineStr">
        <is>
          <t>20568720866</t>
        </is>
      </c>
      <c r="B227" s="2" t="inlineStr">
        <is>
          <t>true</t>
        </is>
      </c>
      <c r="C227" s="2" t="inlineStr">
        <is>
          <t>ASOCIACION UNION POMAVILCA</t>
        </is>
      </c>
      <c r="D227" s="2" t="inlineStr">
        <is>
          <t>2026-09-20T00:32:24.606Z</t>
        </is>
      </c>
    </row>
    <row r="228">
      <c r="A228" s="2" t="inlineStr">
        <is>
          <t>20568733411</t>
        </is>
      </c>
      <c r="B228" s="2" t="inlineStr">
        <is>
          <t>true</t>
        </is>
      </c>
      <c r="C228" s="2" t="inlineStr">
        <is>
          <t>ASOCIACIÓN DE PRODUCTORES "PIÑAS EL SAMAÑU"</t>
        </is>
      </c>
      <c r="D228" s="2" t="inlineStr">
        <is>
          <t>2026-09-20T00:32:24.606Z</t>
        </is>
      </c>
    </row>
    <row r="229">
      <c r="A229" s="2" t="inlineStr">
        <is>
          <t>20568771002</t>
        </is>
      </c>
      <c r="B229" s="2" t="inlineStr">
        <is>
          <t>true</t>
        </is>
      </c>
      <c r="C229" s="2" t="inlineStr">
        <is>
          <t>COMITÉ DE GESTIÓN DE PROYECTOS DE HUASAHUASI Y CASERÍOS - COMITÉ DE GESTIÓN HUASAHUASI</t>
        </is>
      </c>
      <c r="D229" s="2" t="inlineStr">
        <is>
          <t>2026-09-20T00:32:24.606Z</t>
        </is>
      </c>
    </row>
    <row r="230">
      <c r="A230" s="2" t="inlineStr">
        <is>
          <t>20568804709</t>
        </is>
      </c>
      <c r="B230" s="2" t="inlineStr">
        <is>
          <t>true</t>
        </is>
      </c>
      <c r="C230" s="2" t="inlineStr">
        <is>
          <t>COOPERATIVA AGRARIA MUJER ANDINA</t>
        </is>
      </c>
      <c r="D230" s="2" t="inlineStr">
        <is>
          <t>2026-09-20T00:32:24.606Z</t>
        </is>
      </c>
    </row>
    <row r="231">
      <c r="A231" s="2" t="inlineStr">
        <is>
          <t>20568858621</t>
        </is>
      </c>
      <c r="B231" s="2" t="inlineStr">
        <is>
          <t>true</t>
        </is>
      </c>
      <c r="C231" s="2" t="inlineStr">
        <is>
          <t>CENTRAL DE ORGANIZACIONES PRODUCTORAS DE CITRICOS DE LA PROVINCIA DE SATIPO</t>
        </is>
      </c>
      <c r="D231" s="2" t="inlineStr">
        <is>
          <t>2026-09-20T00:32:24.606Z</t>
        </is>
      </c>
    </row>
    <row r="232">
      <c r="A232" s="2" t="inlineStr">
        <is>
          <t>20568962282</t>
        </is>
      </c>
      <c r="B232" s="2" t="inlineStr">
        <is>
          <t>true</t>
        </is>
      </c>
      <c r="C232" s="2" t="inlineStr">
        <is>
          <t>ASOCIACIÓN DE PRODUCTORES CENTRO COFFEE</t>
        </is>
      </c>
      <c r="D232" s="2" t="inlineStr">
        <is>
          <t>2026-09-20T00:32:24.606Z</t>
        </is>
      </c>
    </row>
    <row r="233">
      <c r="A233" s="2" t="inlineStr">
        <is>
          <t>20570699700</t>
        </is>
      </c>
      <c r="B233" s="2" t="inlineStr">
        <is>
          <t>true</t>
        </is>
      </c>
      <c r="C233" s="2" t="inlineStr">
        <is>
          <t>ASOCIACION DE PRODUCTORES AGROPECUARIOS PACHARUMI</t>
        </is>
      </c>
      <c r="D233" s="2" t="inlineStr">
        <is>
          <t>2026-09-20T00:32:24.606Z</t>
        </is>
      </c>
    </row>
    <row r="234">
      <c r="A234" s="2" t="inlineStr">
        <is>
          <t>20570706927</t>
        </is>
      </c>
      <c r="B234" s="2" t="inlineStr">
        <is>
          <t>true</t>
        </is>
      </c>
      <c r="C234" s="2" t="inlineStr">
        <is>
          <t>COOPERATIVA  AGRARIA RUTAS DEL INCA</t>
        </is>
      </c>
      <c r="D234" s="2" t="inlineStr">
        <is>
          <t>2026-09-20T00:32:24.606Z</t>
        </is>
      </c>
    </row>
    <row r="235">
      <c r="A235" s="2" t="inlineStr">
        <is>
          <t>20570822242</t>
        </is>
      </c>
      <c r="B235" s="2" t="inlineStr">
        <is>
          <t>true</t>
        </is>
      </c>
      <c r="C235" s="2" t="inlineStr">
        <is>
          <t>ASOCIACION DE PRODUCTORES AGROPECUARIOS E INDUSTRIALES DEL DISTRITO DE MATARA</t>
        </is>
      </c>
      <c r="D235" s="2" t="inlineStr">
        <is>
          <t>2026-09-20T00:32:24.606Z</t>
        </is>
      </c>
    </row>
    <row r="236">
      <c r="A236" s="2" t="inlineStr">
        <is>
          <t>20570838751</t>
        </is>
      </c>
      <c r="B236" s="2" t="inlineStr">
        <is>
          <t>true</t>
        </is>
      </c>
      <c r="C236" s="2" t="inlineStr">
        <is>
          <t>ASOCIACION DE PRODUCTORES AGROPECUARIOS SHICOMUMI ICHOCAN</t>
        </is>
      </c>
      <c r="D236" s="2" t="inlineStr">
        <is>
          <t>2026-09-20T00:32:24.606Z</t>
        </is>
      </c>
    </row>
    <row r="237">
      <c r="A237" s="2" t="inlineStr">
        <is>
          <t>20570839056</t>
        </is>
      </c>
      <c r="B237" s="2" t="inlineStr">
        <is>
          <t>true</t>
        </is>
      </c>
      <c r="C237" s="2" t="inlineStr">
        <is>
          <t>ASOCIACION DE PRODUCTORES AGROPECUARIOS LOS EMPRENDEDORES DE CAJABAMBA - APALEC</t>
        </is>
      </c>
      <c r="D237" s="2" t="inlineStr">
        <is>
          <t>2026-09-20T00:32:24.606Z</t>
        </is>
      </c>
    </row>
    <row r="238">
      <c r="A238" s="2" t="inlineStr">
        <is>
          <t>20571335388</t>
        </is>
      </c>
      <c r="B238" s="2" t="inlineStr">
        <is>
          <t>true</t>
        </is>
      </c>
      <c r="C238" s="2" t="inlineStr">
        <is>
          <t>ASOCIACION DE AGRICULTORES AGROPECUARIOS SAN ISIDRO-ICHOC HUAYLAS-CARAZ</t>
        </is>
      </c>
      <c r="D238" s="2" t="inlineStr">
        <is>
          <t>2026-09-20T00:32:24.606Z</t>
        </is>
      </c>
    </row>
    <row r="239">
      <c r="A239" s="2" t="inlineStr">
        <is>
          <t>20571419301</t>
        </is>
      </c>
      <c r="B239" s="2" t="inlineStr">
        <is>
          <t>true</t>
        </is>
      </c>
      <c r="C239" s="2" t="inlineStr">
        <is>
          <t>ASOCIACION DE PRODUCTORES FRUTICOLA HUAQUISH PARARIN</t>
        </is>
      </c>
      <c r="D239" s="2" t="inlineStr">
        <is>
          <t>2026-09-20T00:32:24.606Z</t>
        </is>
      </c>
    </row>
    <row r="240">
      <c r="A240" s="2" t="inlineStr">
        <is>
          <t>20572111131</t>
        </is>
      </c>
      <c r="B240" s="2" t="inlineStr">
        <is>
          <t>true</t>
        </is>
      </c>
      <c r="C240" s="2" t="inlineStr">
        <is>
          <t>ASOCIACION DE MUJERES ORGANIZADAS CHOCO WARMIS</t>
        </is>
      </c>
      <c r="D240" s="2" t="inlineStr">
        <is>
          <t>2026-09-20T00:32:24.606Z</t>
        </is>
      </c>
    </row>
    <row r="241">
      <c r="A241" s="2" t="inlineStr">
        <is>
          <t>20572190251</t>
        </is>
      </c>
      <c r="B241" s="2" t="inlineStr">
        <is>
          <t>true</t>
        </is>
      </c>
      <c r="C241" s="2" t="inlineStr">
        <is>
          <t>CENTRAL DE COOPERATIVAS AGRARIAS CACAO AROMA DE TOCACHE LTDA. (CECAT)</t>
        </is>
      </c>
      <c r="D241" s="2" t="inlineStr">
        <is>
          <t>2026-09-20T00:32:24.606Z</t>
        </is>
      </c>
    </row>
    <row r="242">
      <c r="A242" s="2" t="inlineStr">
        <is>
          <t>20573049102</t>
        </is>
      </c>
      <c r="B242" s="2" t="inlineStr">
        <is>
          <t>true</t>
        </is>
      </c>
      <c r="C242" s="2" t="inlineStr">
        <is>
          <t>COOPERATIVA AGRARIA CACAOTERA PUERTO INCA</t>
        </is>
      </c>
      <c r="D242" s="2" t="inlineStr">
        <is>
          <t>2026-09-20T00:32:24.606Z</t>
        </is>
      </c>
    </row>
    <row r="243">
      <c r="A243" s="2" t="inlineStr">
        <is>
          <t>20573057385</t>
        </is>
      </c>
      <c r="B243" s="2" t="inlineStr">
        <is>
          <t>true</t>
        </is>
      </c>
      <c r="C243" s="2" t="inlineStr">
        <is>
          <t>COOPERATIVA AGRARIA PARAISO</t>
        </is>
      </c>
      <c r="D243" s="2" t="inlineStr">
        <is>
          <t>2026-09-20T00:32:24.606Z</t>
        </is>
      </c>
    </row>
    <row r="244">
      <c r="A244" s="2" t="inlineStr">
        <is>
          <t>20573138202</t>
        </is>
      </c>
      <c r="B244" s="2" t="inlineStr">
        <is>
          <t>true</t>
        </is>
      </c>
      <c r="C244" s="2" t="inlineStr">
        <is>
          <t>ASOCIACION DE PRODUCTORES AGROPECUARIOS Y FORESTALES EL ALVA DE BARTOLOME-CUCHARA</t>
        </is>
      </c>
      <c r="D244" s="2" t="inlineStr">
        <is>
          <t>2026-09-20T00:32:24.606Z</t>
        </is>
      </c>
    </row>
    <row r="245">
      <c r="A245" s="2" t="inlineStr">
        <is>
          <t>20573260008</t>
        </is>
      </c>
      <c r="B245" s="2" t="inlineStr">
        <is>
          <t>true</t>
        </is>
      </c>
      <c r="C245" s="2" t="inlineStr">
        <is>
          <t>COOPERATIVA AGRARIA AUCAYACU</t>
        </is>
      </c>
      <c r="D245" s="2" t="inlineStr">
        <is>
          <t>2026-09-20T00:32:24.606Z</t>
        </is>
      </c>
    </row>
    <row r="246">
      <c r="A246" s="2" t="inlineStr">
        <is>
          <t>20573325223</t>
        </is>
      </c>
      <c r="B246" s="2" t="inlineStr">
        <is>
          <t>true</t>
        </is>
      </c>
      <c r="C246" s="2" t="inlineStr">
        <is>
          <t>COOPERATIVA AGROINDUSTRIAL APROBAP</t>
        </is>
      </c>
      <c r="D246" s="2" t="inlineStr">
        <is>
          <t>2026-09-20T00:32:24.606Z</t>
        </is>
      </c>
    </row>
    <row r="247">
      <c r="A247" s="2" t="inlineStr">
        <is>
          <t>20573330651</t>
        </is>
      </c>
      <c r="B247" s="2" t="inlineStr">
        <is>
          <t>true</t>
        </is>
      </c>
      <c r="C247" s="2" t="inlineStr">
        <is>
          <t>CENTRAL DE PRODUCTORES AGROPECUARIOS DEL VALLE AGRICOLA DE PAUCARTAMBO - PASCO</t>
        </is>
      </c>
      <c r="D247" s="2" t="inlineStr">
        <is>
          <t>2026-09-20T00:32:24.606Z</t>
        </is>
      </c>
    </row>
    <row r="248">
      <c r="A248" s="2" t="inlineStr">
        <is>
          <t>20573344791</t>
        </is>
      </c>
      <c r="B248" s="2" t="inlineStr">
        <is>
          <t>true</t>
        </is>
      </c>
      <c r="C248" s="2" t="inlineStr">
        <is>
          <t>ASOCIACION AGROECOLOGICO HUANGANAPAMPA</t>
        </is>
      </c>
      <c r="D248" s="2" t="inlineStr">
        <is>
          <t>2026-09-20T00:32:24.606Z</t>
        </is>
      </c>
    </row>
    <row r="249">
      <c r="A249" s="2" t="inlineStr">
        <is>
          <t>20574602450</t>
        </is>
      </c>
      <c r="B249" s="2" t="inlineStr">
        <is>
          <t>true</t>
        </is>
      </c>
      <c r="C249" s="2" t="inlineStr">
        <is>
          <t>COOPERATIVA AGRARIA FRUTOS DEL ANDE</t>
        </is>
      </c>
      <c r="D249" s="2" t="inlineStr">
        <is>
          <t>2026-09-20T00:32:24.606Z</t>
        </is>
      </c>
    </row>
    <row r="250">
      <c r="A250" s="2" t="inlineStr">
        <is>
          <t>20574629226</t>
        </is>
      </c>
      <c r="B250" s="2" t="inlineStr">
        <is>
          <t>true</t>
        </is>
      </c>
      <c r="C250" s="2" t="inlineStr">
        <is>
          <t>ASOCIACION DE PRODUCTORES DE QUINUA Y GRANOS ANDINOS DE LA REGION AYACUCHO</t>
        </is>
      </c>
      <c r="D250" s="2" t="inlineStr">
        <is>
          <t>2026-09-20T00:32:24.606Z</t>
        </is>
      </c>
    </row>
    <row r="251">
      <c r="A251" s="2" t="inlineStr">
        <is>
          <t>20574660654</t>
        </is>
      </c>
      <c r="B251" s="2" t="inlineStr">
        <is>
          <t>true</t>
        </is>
      </c>
      <c r="C251" s="2" t="inlineStr">
        <is>
          <t>ASOCIACION DE PRODUCTORES AGROPECUARIOS UNION TAULLINO</t>
        </is>
      </c>
      <c r="D251" s="2" t="inlineStr">
        <is>
          <t>2026-09-20T00:32:24.606Z</t>
        </is>
      </c>
    </row>
    <row r="252">
      <c r="A252" s="2" t="inlineStr">
        <is>
          <t>20574683867</t>
        </is>
      </c>
      <c r="B252" s="2" t="inlineStr">
        <is>
          <t>true</t>
        </is>
      </c>
      <c r="C252" s="2" t="inlineStr">
        <is>
          <t>ASOCIACION DE PRODUCTORES DE PALTA VALLE TOROBAMBA</t>
        </is>
      </c>
      <c r="D252" s="2" t="inlineStr">
        <is>
          <t>2026-09-20T00:32:24.606Z</t>
        </is>
      </c>
    </row>
    <row r="253">
      <c r="A253" s="2" t="inlineStr">
        <is>
          <t>20574716978</t>
        </is>
      </c>
      <c r="B253" s="2" t="inlineStr">
        <is>
          <t>true</t>
        </is>
      </c>
      <c r="C253" s="2" t="inlineStr">
        <is>
          <t>ASOCIACION AGROPECUARIOS - MANCHIRI</t>
        </is>
      </c>
      <c r="D253" s="2" t="inlineStr">
        <is>
          <t>2026-09-20T00:32:24.606Z</t>
        </is>
      </c>
    </row>
    <row r="254">
      <c r="A254" s="2" t="inlineStr">
        <is>
          <t>20574734011</t>
        </is>
      </c>
      <c r="B254" s="2" t="inlineStr">
        <is>
          <t>true</t>
        </is>
      </c>
      <c r="C254" s="2" t="inlineStr">
        <is>
          <t>ASOCIACION DE PRODUCTORES AGROPECUARIOS UNIDOS AL DESARROLLO DE SANTA ROSA</t>
        </is>
      </c>
      <c r="D254" s="2" t="inlineStr">
        <is>
          <t>2026-09-20T00:32:24.606Z</t>
        </is>
      </c>
    </row>
    <row r="255">
      <c r="A255" s="2" t="inlineStr">
        <is>
          <t>20574797013</t>
        </is>
      </c>
      <c r="B255" s="2" t="inlineStr">
        <is>
          <t>true</t>
        </is>
      </c>
      <c r="C255" s="2" t="inlineStr">
        <is>
          <t>ASOCIACION DE PRODUCTORES AGROPECUARIOS DE PARAISO CENTRAL</t>
        </is>
      </c>
      <c r="D255" s="2" t="inlineStr">
        <is>
          <t>2026-09-20T00:32:24.606Z</t>
        </is>
      </c>
    </row>
    <row r="256">
      <c r="A256" s="2" t="inlineStr">
        <is>
          <t>20600001109</t>
        </is>
      </c>
      <c r="B256" s="2" t="inlineStr">
        <is>
          <t>true</t>
        </is>
      </c>
      <c r="C256" s="2" t="inlineStr">
        <is>
          <t>COOPERATIVA AGRARIA CAFETALERA PRODUCTORA COMERCIAL EXPORTADORA CAFE ANDES AMAZONICOS LTDA</t>
        </is>
      </c>
      <c r="D256" s="2" t="inlineStr">
        <is>
          <t>2026-09-20T00:32:24.606Z</t>
        </is>
      </c>
    </row>
    <row r="257">
      <c r="A257" s="2" t="inlineStr">
        <is>
          <t>20600010086</t>
        </is>
      </c>
      <c r="B257" s="2" t="inlineStr">
        <is>
          <t>true</t>
        </is>
      </c>
      <c r="C257" s="2" t="inlineStr">
        <is>
          <t>COOPERATIVA AGRARIA VALLE DEL CUCHARA LTDA</t>
        </is>
      </c>
      <c r="D257" s="2" t="inlineStr">
        <is>
          <t>2026-09-20T00:32:24.606Z</t>
        </is>
      </c>
    </row>
    <row r="258">
      <c r="A258" s="2" t="inlineStr">
        <is>
          <t>20600029887</t>
        </is>
      </c>
      <c r="B258" s="2" t="inlineStr">
        <is>
          <t>true</t>
        </is>
      </c>
      <c r="C258" s="2" t="inlineStr">
        <is>
          <t>COOPERATIVA AGRARIA INTEGRAL LUZ DE LA ESPERANZA</t>
        </is>
      </c>
      <c r="D258" s="2" t="inlineStr">
        <is>
          <t>2026-09-20T00:32:24.606Z</t>
        </is>
      </c>
    </row>
    <row r="259">
      <c r="A259" s="2" t="inlineStr">
        <is>
          <t>20600122330</t>
        </is>
      </c>
      <c r="B259" s="2" t="inlineStr">
        <is>
          <t>true</t>
        </is>
      </c>
      <c r="C259" s="2" t="inlineStr">
        <is>
          <t>COOPERATIVA AGRARIA BIO-ORGANICA CONDESUYOS - COOPABIC</t>
        </is>
      </c>
      <c r="D259" s="2" t="inlineStr">
        <is>
          <t>2026-09-20T00:32:24.606Z</t>
        </is>
      </c>
    </row>
    <row r="260">
      <c r="A260" s="2" t="inlineStr">
        <is>
          <t>20600146689</t>
        </is>
      </c>
      <c r="B260" s="2" t="inlineStr">
        <is>
          <t>true</t>
        </is>
      </c>
      <c r="C260" s="2" t="inlineStr">
        <is>
          <t>COOPERATIVA AGRARIA DE SERVICIOS AGRICOLAS TAMBOPATA CANDAMO</t>
        </is>
      </c>
      <c r="D260" s="2" t="inlineStr">
        <is>
          <t>2026-09-20T00:32:24.606Z</t>
        </is>
      </c>
    </row>
    <row r="261">
      <c r="A261" s="2" t="inlineStr">
        <is>
          <t>20600161378</t>
        </is>
      </c>
      <c r="B261" s="2" t="inlineStr">
        <is>
          <t>true</t>
        </is>
      </c>
      <c r="C261" s="2" t="inlineStr">
        <is>
          <t>COOPERATIVA AGRARIA DE AGRICULTORES HUYRO</t>
        </is>
      </c>
      <c r="D261" s="2" t="inlineStr">
        <is>
          <t>2026-09-20T00:32:24.606Z</t>
        </is>
      </c>
    </row>
    <row r="262">
      <c r="A262" s="2" t="inlineStr">
        <is>
          <t>20600164351</t>
        </is>
      </c>
      <c r="B262" s="2" t="inlineStr">
        <is>
          <t>true</t>
        </is>
      </c>
      <c r="C262" s="2" t="inlineStr">
        <is>
          <t>COOPERATIVA AGROPECUARIA DE SERVICIOS MULTIPLES EL MISTI SAN ANTONIO DE CHUCA</t>
        </is>
      </c>
      <c r="D262" s="2" t="inlineStr">
        <is>
          <t>2026-09-20T00:32:24.606Z</t>
        </is>
      </c>
    </row>
    <row r="263">
      <c r="A263" s="2" t="inlineStr">
        <is>
          <t>20600167384</t>
        </is>
      </c>
      <c r="B263" s="2" t="inlineStr">
        <is>
          <t>true</t>
        </is>
      </c>
      <c r="C263" s="2" t="inlineStr">
        <is>
          <t>CONSORCIO DE PRODUCTORES ORGANICOS DEL ANDE LIBERTEÑO</t>
        </is>
      </c>
      <c r="D263" s="2" t="inlineStr">
        <is>
          <t>2026-09-20T00:32:24.606Z</t>
        </is>
      </c>
    </row>
    <row r="264">
      <c r="A264" s="2" t="inlineStr">
        <is>
          <t>20600188616</t>
        </is>
      </c>
      <c r="B264" s="2" t="inlineStr">
        <is>
          <t>true</t>
        </is>
      </c>
      <c r="C264" s="2" t="inlineStr">
        <is>
          <t>CORPORACION LA BODEGUILLA S.A.C.</t>
        </is>
      </c>
      <c r="D264" s="2" t="inlineStr">
        <is>
          <t>2026-09-20T00:32:24.606Z</t>
        </is>
      </c>
    </row>
    <row r="265">
      <c r="A265" s="2" t="inlineStr">
        <is>
          <t>20600200756</t>
        </is>
      </c>
      <c r="B265" s="2" t="inlineStr">
        <is>
          <t>true</t>
        </is>
      </c>
      <c r="C265" s="2" t="inlineStr">
        <is>
          <t>COOPERATIVA AGRARIA CAFETALERA MONTAÑA AZUL LTDA. - COOPACMA</t>
        </is>
      </c>
      <c r="D265" s="2" t="inlineStr">
        <is>
          <t>2026-09-20T00:32:24.606Z</t>
        </is>
      </c>
    </row>
    <row r="266">
      <c r="A266" s="2" t="inlineStr">
        <is>
          <t>20600235444</t>
        </is>
      </c>
      <c r="B266" s="2" t="inlineStr">
        <is>
          <t>true</t>
        </is>
      </c>
      <c r="C266" s="2" t="inlineStr">
        <is>
          <t>COOPERATIVA AGRARIA QUEROHUAMBOS</t>
        </is>
      </c>
      <c r="D266" s="2" t="inlineStr">
        <is>
          <t>2026-09-20T00:32:24.606Z</t>
        </is>
      </c>
    </row>
    <row r="267">
      <c r="A267" s="2" t="inlineStr">
        <is>
          <t>20600250397</t>
        </is>
      </c>
      <c r="B267" s="2" t="inlineStr">
        <is>
          <t>true</t>
        </is>
      </c>
      <c r="C267" s="2" t="inlineStr">
        <is>
          <t>ASOCIACION DE PRODUCTORES DE PALTA DE MOQUEGUA PARA EXPORTACION - APPALMEX</t>
        </is>
      </c>
      <c r="D267" s="2" t="inlineStr">
        <is>
          <t>2026-09-20T00:32:24.606Z</t>
        </is>
      </c>
    </row>
    <row r="268">
      <c r="A268" s="2" t="inlineStr">
        <is>
          <t>20600256808</t>
        </is>
      </c>
      <c r="B268" s="2" t="inlineStr">
        <is>
          <t>true</t>
        </is>
      </c>
      <c r="C268" s="2" t="inlineStr">
        <is>
          <t>COOPERATIVA AGRARIA REVERENDO PADRE GERARDO COTE-UCAYALI COOPAGRA RPGC-UCAYALI</t>
        </is>
      </c>
      <c r="D268" s="2" t="inlineStr">
        <is>
          <t>2026-09-20T00:32:24.606Z</t>
        </is>
      </c>
    </row>
    <row r="269">
      <c r="A269" s="2" t="inlineStr">
        <is>
          <t>20600263286</t>
        </is>
      </c>
      <c r="B269" s="2" t="inlineStr">
        <is>
          <t>true</t>
        </is>
      </c>
      <c r="C269" s="2" t="inlineStr">
        <is>
          <t>ASOCIACIÓN DE PRODUCTORES SELVA NORORIENTAL</t>
        </is>
      </c>
      <c r="D269" s="2" t="inlineStr">
        <is>
          <t>2026-09-20T00:32:24.606Z</t>
        </is>
      </c>
    </row>
    <row r="270">
      <c r="A270" s="2" t="inlineStr">
        <is>
          <t>20600276221</t>
        </is>
      </c>
      <c r="B270" s="2" t="inlineStr">
        <is>
          <t>true</t>
        </is>
      </c>
      <c r="C270" s="2" t="inlineStr">
        <is>
          <t>COOPERATIVA AGRARIA VALLE FORTALEZA - COAVAF</t>
        </is>
      </c>
      <c r="D270" s="2" t="inlineStr">
        <is>
          <t>2026-09-20T00:32:24.606Z</t>
        </is>
      </c>
    </row>
    <row r="271">
      <c r="A271" s="2" t="inlineStr">
        <is>
          <t>20600325478</t>
        </is>
      </c>
      <c r="B271" s="2" t="inlineStr">
        <is>
          <t>true</t>
        </is>
      </c>
      <c r="C271" s="2" t="inlineStr">
        <is>
          <t>COOPERATIVA AGRARIA JALCA VERDE</t>
        </is>
      </c>
      <c r="D271" s="2" t="inlineStr">
        <is>
          <t>2026-09-20T00:32:24.606Z</t>
        </is>
      </c>
    </row>
    <row r="272">
      <c r="A272" s="2" t="inlineStr">
        <is>
          <t>20600366468</t>
        </is>
      </c>
      <c r="B272" s="2" t="inlineStr">
        <is>
          <t>true</t>
        </is>
      </c>
      <c r="C272" s="2" t="inlineStr">
        <is>
          <t>ASOCIACION UNION FORESTAL DE TARA - ASOC. UNION FORESTAL DE TARA</t>
        </is>
      </c>
      <c r="D272" s="2" t="inlineStr">
        <is>
          <t>2026-09-20T00:32:24.606Z</t>
        </is>
      </c>
    </row>
    <row r="273">
      <c r="A273" s="2" t="inlineStr">
        <is>
          <t>20600370619</t>
        </is>
      </c>
      <c r="B273" s="2" t="inlineStr">
        <is>
          <t>true</t>
        </is>
      </c>
      <c r="C273" s="2" t="inlineStr">
        <is>
          <t>COOPERATIVA AGRARIA ALTO ANDINA CHUGAY</t>
        </is>
      </c>
      <c r="D273" s="2" t="inlineStr">
        <is>
          <t>2026-09-20T00:32:24.606Z</t>
        </is>
      </c>
    </row>
    <row r="274">
      <c r="A274" s="2" t="inlineStr">
        <is>
          <t>20600382064</t>
        </is>
      </c>
      <c r="B274" s="2" t="inlineStr">
        <is>
          <t>true</t>
        </is>
      </c>
      <c r="C274" s="2" t="inlineStr">
        <is>
          <t>COOPERATIVA AGRARIA ECOLOGICA AGROINDUSTRIAL DE CURIMANA LTDA.</t>
        </is>
      </c>
      <c r="D274" s="2" t="inlineStr">
        <is>
          <t>2026-09-20T00:32:24.606Z</t>
        </is>
      </c>
    </row>
    <row r="275">
      <c r="A275" s="2" t="inlineStr">
        <is>
          <t>20600384016</t>
        </is>
      </c>
      <c r="B275" s="2" t="inlineStr">
        <is>
          <t>true</t>
        </is>
      </c>
      <c r="C275" s="2" t="inlineStr">
        <is>
          <t>CENTRAL DE PRODUCTORES AGROPECUARIOS SAN CRISTOBAL DE QUIPARACRA - PASCO</t>
        </is>
      </c>
      <c r="D275" s="2" t="inlineStr">
        <is>
          <t>2026-09-20T00:32:24.606Z</t>
        </is>
      </c>
    </row>
    <row r="276">
      <c r="A276" s="2" t="inlineStr">
        <is>
          <t>20600390911</t>
        </is>
      </c>
      <c r="B276" s="2" t="inlineStr">
        <is>
          <t>true</t>
        </is>
      </c>
      <c r="C276" s="2" t="inlineStr">
        <is>
          <t>COOPERATIVA AGRARIA DE CACAO AROMATICO COLPA DE LOROS</t>
        </is>
      </c>
      <c r="D276" s="2" t="inlineStr">
        <is>
          <t>2026-09-20T00:32:24.606Z</t>
        </is>
      </c>
    </row>
    <row r="277">
      <c r="A277" s="2" t="inlineStr">
        <is>
          <t>20600444540</t>
        </is>
      </c>
      <c r="B277" s="2" t="inlineStr">
        <is>
          <t>true</t>
        </is>
      </c>
      <c r="C277" s="2" t="inlineStr">
        <is>
          <t>ASOCIACION DE PRODUCTORES DE CHIRIMOYA LUCUMAY</t>
        </is>
      </c>
      <c r="D277" s="2" t="inlineStr">
        <is>
          <t>2026-09-20T00:32:24.606Z</t>
        </is>
      </c>
    </row>
    <row r="278">
      <c r="A278" s="2" t="inlineStr">
        <is>
          <t>20600446321</t>
        </is>
      </c>
      <c r="B278" s="2" t="inlineStr">
        <is>
          <t>true</t>
        </is>
      </c>
      <c r="C278" s="2" t="inlineStr">
        <is>
          <t>ASOCIACION DE PRODUCTORES AGROPECUARIOS DE PALTAYPATA ABANCAY</t>
        </is>
      </c>
      <c r="D278" s="2" t="inlineStr">
        <is>
          <t>2026-09-20T00:32:24.606Z</t>
        </is>
      </c>
    </row>
    <row r="279">
      <c r="A279" s="2" t="inlineStr">
        <is>
          <t>20600464915</t>
        </is>
      </c>
      <c r="B279" s="2" t="inlineStr">
        <is>
          <t>true</t>
        </is>
      </c>
      <c r="C279" s="2" t="inlineStr">
        <is>
          <t>ASOCIACIÓN TAJIMAT</t>
        </is>
      </c>
      <c r="D279" s="2" t="inlineStr">
        <is>
          <t>2026-09-20T00:32:24.606Z</t>
        </is>
      </c>
    </row>
    <row r="280">
      <c r="A280" s="2" t="inlineStr">
        <is>
          <t>20600483073</t>
        </is>
      </c>
      <c r="B280" s="2" t="inlineStr">
        <is>
          <t>true</t>
        </is>
      </c>
      <c r="C280" s="2" t="inlineStr">
        <is>
          <t>COOPERATIVA AGRARIA MAIKU MARKA-ACORA</t>
        </is>
      </c>
      <c r="D280" s="2" t="inlineStr">
        <is>
          <t>2026-09-20T00:32:24.606Z</t>
        </is>
      </c>
    </row>
    <row r="281">
      <c r="A281" s="2" t="inlineStr">
        <is>
          <t>20600490347</t>
        </is>
      </c>
      <c r="B281" s="2" t="inlineStr">
        <is>
          <t>true</t>
        </is>
      </c>
      <c r="C281" s="2" t="inlineStr">
        <is>
          <t>ASOCIACION DE PRODUCTORES AGROPECUARIOS AGROINDUSTRIALES - CIPEN</t>
        </is>
      </c>
      <c r="D281" s="2" t="inlineStr">
        <is>
          <t>2026-09-20T00:32:24.606Z</t>
        </is>
      </c>
    </row>
    <row r="282">
      <c r="A282" s="2" t="inlineStr">
        <is>
          <t>20600515412</t>
        </is>
      </c>
      <c r="B282" s="2" t="inlineStr">
        <is>
          <t>true</t>
        </is>
      </c>
      <c r="C282" s="2" t="inlineStr">
        <is>
          <t>ASOCIACION NUEVO TRIUNFO DE QUINUAPATA</t>
        </is>
      </c>
      <c r="D282" s="2" t="inlineStr">
        <is>
          <t>2026-09-20T00:32:24.606Z</t>
        </is>
      </c>
    </row>
    <row r="283">
      <c r="A283" s="2" t="inlineStr">
        <is>
          <t>20600523652</t>
        </is>
      </c>
      <c r="B283" s="2" t="inlineStr">
        <is>
          <t>true</t>
        </is>
      </c>
      <c r="C283" s="2" t="inlineStr">
        <is>
          <t>ASOCIACION AGROPECUARIA ATALAMBRA-LURICOCHA-HUANTA</t>
        </is>
      </c>
      <c r="D283" s="2" t="inlineStr">
        <is>
          <t>2026-09-20T00:32:24.606Z</t>
        </is>
      </c>
    </row>
    <row r="284">
      <c r="A284" s="2" t="inlineStr">
        <is>
          <t>20600529693</t>
        </is>
      </c>
      <c r="B284" s="2" t="inlineStr">
        <is>
          <t>true</t>
        </is>
      </c>
      <c r="C284" s="2" t="inlineStr">
        <is>
          <t>AGRO ASOCIACION Y SERVICIOS TINKUY</t>
        </is>
      </c>
      <c r="D284" s="2" t="inlineStr">
        <is>
          <t>2026-09-20T00:32:24.606Z</t>
        </is>
      </c>
    </row>
    <row r="285">
      <c r="A285" s="2" t="inlineStr">
        <is>
          <t>20600534298</t>
        </is>
      </c>
      <c r="B285" s="2" t="inlineStr">
        <is>
          <t>true</t>
        </is>
      </c>
      <c r="C285" s="2" t="inlineStr">
        <is>
          <t>ASOCIACION CULTIAGRO EXPORT LA JOYA NUEVA GENERACION</t>
        </is>
      </c>
      <c r="D285" s="2" t="inlineStr">
        <is>
          <t>2026-09-20T00:32:24.606Z</t>
        </is>
      </c>
    </row>
    <row r="286">
      <c r="A286" s="2" t="inlineStr">
        <is>
          <t>20600558715</t>
        </is>
      </c>
      <c r="B286" s="2" t="inlineStr">
        <is>
          <t>true</t>
        </is>
      </c>
      <c r="C286" s="2" t="inlineStr">
        <is>
          <t>COOPERATIVA AGRARIA KIWICHA WAYI LTDA</t>
        </is>
      </c>
      <c r="D286" s="2" t="inlineStr">
        <is>
          <t>2026-09-20T00:32:24.606Z</t>
        </is>
      </c>
    </row>
    <row r="287">
      <c r="A287" s="2" t="inlineStr">
        <is>
          <t>20600588355</t>
        </is>
      </c>
      <c r="B287" s="2" t="inlineStr">
        <is>
          <t>true</t>
        </is>
      </c>
      <c r="C287" s="2" t="inlineStr">
        <is>
          <t>COOPERATIVA AGROECOLOGICA GRANO ANDINO DISTRITO DE SARTIMBAMBA COOP GRANO ANDINO</t>
        </is>
      </c>
      <c r="D287" s="2" t="inlineStr">
        <is>
          <t>2026-09-20T00:32:24.606Z</t>
        </is>
      </c>
    </row>
    <row r="288">
      <c r="A288" s="2" t="inlineStr">
        <is>
          <t>20600588851</t>
        </is>
      </c>
      <c r="B288" s="2" t="inlineStr">
        <is>
          <t>true</t>
        </is>
      </c>
      <c r="C288" s="2" t="inlineStr">
        <is>
          <t>ASOCIACION DE PRODUCTORES AGROPECUARIOS DEL VALLE DE VISTA ALEGRE - PARIAHUANCA</t>
        </is>
      </c>
      <c r="D288" s="2" t="inlineStr">
        <is>
          <t>2026-09-20T00:32:24.606Z</t>
        </is>
      </c>
    </row>
    <row r="289">
      <c r="A289" s="2" t="inlineStr">
        <is>
          <t>20600594843</t>
        </is>
      </c>
      <c r="B289" s="2" t="inlineStr">
        <is>
          <t>true</t>
        </is>
      </c>
      <c r="C289" s="2" t="inlineStr">
        <is>
          <t>ASOCIACION DE PRODUCTORES AGROPECUARIOS EL PALTO FRONDOSO</t>
        </is>
      </c>
      <c r="D289" s="2" t="inlineStr">
        <is>
          <t>2026-09-20T00:32:24.606Z</t>
        </is>
      </c>
    </row>
    <row r="290">
      <c r="A290" s="2" t="inlineStr">
        <is>
          <t>20600604580</t>
        </is>
      </c>
      <c r="B290" s="2" t="inlineStr">
        <is>
          <t>true</t>
        </is>
      </c>
      <c r="C290" s="2" t="inlineStr">
        <is>
          <t>ASOCIACION PRODUCTORES PALTA HASS EL PORVENIR HUARACANE</t>
        </is>
      </c>
      <c r="D290" s="2" t="inlineStr">
        <is>
          <t>2026-09-20T00:32:24.606Z</t>
        </is>
      </c>
    </row>
    <row r="291">
      <c r="A291" s="2" t="inlineStr">
        <is>
          <t>20600668430</t>
        </is>
      </c>
      <c r="B291" s="2" t="inlineStr">
        <is>
          <t>true</t>
        </is>
      </c>
      <c r="C291" s="2" t="inlineStr">
        <is>
          <t>COOPERATIVA AGRARIA DEL CENTRO POBLADO DE BELLA BAJO MONZON</t>
        </is>
      </c>
      <c r="D291" s="2" t="inlineStr">
        <is>
          <t>2026-09-20T00:32:24.606Z</t>
        </is>
      </c>
    </row>
    <row r="292">
      <c r="A292" s="2" t="inlineStr">
        <is>
          <t>20600675487</t>
        </is>
      </c>
      <c r="B292" s="2" t="inlineStr">
        <is>
          <t>true</t>
        </is>
      </c>
      <c r="C292" s="2" t="inlineStr">
        <is>
          <t>ASOCIACION DE PRODUCTORES AGROPECUARIOS Y FORESTALES NUEVA URBANIZACION DE HUALLATA</t>
        </is>
      </c>
      <c r="D292" s="2" t="inlineStr">
        <is>
          <t>2026-09-20T00:32:24.606Z</t>
        </is>
      </c>
    </row>
    <row r="293">
      <c r="A293" s="2" t="inlineStr">
        <is>
          <t>20600682386</t>
        </is>
      </c>
      <c r="B293" s="2" t="inlineStr">
        <is>
          <t>true</t>
        </is>
      </c>
      <c r="C293" s="2" t="inlineStr">
        <is>
          <t>ASOCIACION DE PRODUCTORES AGROPECUARIOS VALLE VERDE DE RODRIGUEZ DE MENDOZA</t>
        </is>
      </c>
      <c r="D293" s="2" t="inlineStr">
        <is>
          <t>2026-09-20T00:32:24.606Z</t>
        </is>
      </c>
    </row>
    <row r="294">
      <c r="A294" s="2" t="inlineStr">
        <is>
          <t>20600690184</t>
        </is>
      </c>
      <c r="B294" s="2" t="inlineStr">
        <is>
          <t>true</t>
        </is>
      </c>
      <c r="C294" s="2" t="inlineStr">
        <is>
          <t>EMPRESA AGROINDUSTRIAL Y SERVICIOS GENERALES EL PARAISO S.A.</t>
        </is>
      </c>
      <c r="D294" s="2" t="inlineStr">
        <is>
          <t>2026-09-20T00:32:24.606Z</t>
        </is>
      </c>
    </row>
    <row r="295">
      <c r="A295" s="2" t="inlineStr">
        <is>
          <t>20600717244</t>
        </is>
      </c>
      <c r="B295" s="2" t="inlineStr">
        <is>
          <t>true</t>
        </is>
      </c>
      <c r="C295" s="2" t="inlineStr">
        <is>
          <t>COOPERATIVA AGRARIA RENACER ANDINO</t>
        </is>
      </c>
      <c r="D295" s="2" t="inlineStr">
        <is>
          <t>2026-09-20T00:32:24.606Z</t>
        </is>
      </c>
    </row>
    <row r="296">
      <c r="A296" s="2" t="inlineStr">
        <is>
          <t>20600717902</t>
        </is>
      </c>
      <c r="B296" s="2" t="inlineStr">
        <is>
          <t>true</t>
        </is>
      </c>
      <c r="C296" s="2" t="inlineStr">
        <is>
          <t>COOPERATIVA AGRARIA AGROPIA LTDA</t>
        </is>
      </c>
      <c r="D296" s="2" t="inlineStr">
        <is>
          <t>2026-09-20T00:32:24.606Z</t>
        </is>
      </c>
    </row>
    <row r="297">
      <c r="A297" s="2" t="inlineStr">
        <is>
          <t>20600719361</t>
        </is>
      </c>
      <c r="B297" s="2" t="inlineStr">
        <is>
          <t>true</t>
        </is>
      </c>
      <c r="C297" s="2" t="inlineStr">
        <is>
          <t>ASOCIACION AGROECOLOGICA AVANCC</t>
        </is>
      </c>
      <c r="D297" s="2" t="inlineStr">
        <is>
          <t>2026-09-20T00:32:24.606Z</t>
        </is>
      </c>
    </row>
    <row r="298">
      <c r="A298" s="2" t="inlineStr">
        <is>
          <t>20600720733</t>
        </is>
      </c>
      <c r="B298" s="2" t="inlineStr">
        <is>
          <t>true</t>
        </is>
      </c>
      <c r="C298" s="2" t="inlineStr">
        <is>
          <t>COOPERATIVA AGRARIA VALLE DEL MONZON CAV MONZON</t>
        </is>
      </c>
      <c r="D298" s="2" t="inlineStr">
        <is>
          <t>2026-09-20T00:32:24.606Z</t>
        </is>
      </c>
    </row>
    <row r="299">
      <c r="A299" s="2" t="inlineStr">
        <is>
          <t>20600726596</t>
        </is>
      </c>
      <c r="B299" s="2" t="inlineStr">
        <is>
          <t>true</t>
        </is>
      </c>
      <c r="C299" s="2" t="inlineStr">
        <is>
          <t>ASOCIACION DE PRODUCTORES AGROPECUARIOS DE LA PLANTA SAN FRANCISCO SINTIMAYO</t>
        </is>
      </c>
      <c r="D299" s="2" t="inlineStr">
        <is>
          <t>2026-09-20T00:32:24.606Z</t>
        </is>
      </c>
    </row>
    <row r="300">
      <c r="A300" s="2" t="inlineStr">
        <is>
          <t>20600727363</t>
        </is>
      </c>
      <c r="B300" s="2" t="inlineStr">
        <is>
          <t>true</t>
        </is>
      </c>
      <c r="C300" s="2" t="inlineStr">
        <is>
          <t>COORDINADORA DE PRODUCTORES DE CUYES VALLE DEL MANTARO PROCUY MANTARO</t>
        </is>
      </c>
      <c r="D300" s="2" t="inlineStr">
        <is>
          <t>2026-09-20T00:32:24.606Z</t>
        </is>
      </c>
    </row>
    <row r="301">
      <c r="A301" s="2" t="inlineStr">
        <is>
          <t>20600785541</t>
        </is>
      </c>
      <c r="B301" s="2" t="inlineStr">
        <is>
          <t>true</t>
        </is>
      </c>
      <c r="C301" s="2" t="inlineStr">
        <is>
          <t>ASOCIACION DE PRODUCTORES CAFETALEROS ANDINOS SIERRA VERDE</t>
        </is>
      </c>
      <c r="D301" s="2" t="inlineStr">
        <is>
          <t>2026-09-20T00:32:24.606Z</t>
        </is>
      </c>
    </row>
    <row r="302">
      <c r="A302" s="2" t="inlineStr">
        <is>
          <t>20600796055</t>
        </is>
      </c>
      <c r="B302" s="2" t="inlineStr">
        <is>
          <t>true</t>
        </is>
      </c>
      <c r="C302" s="2" t="inlineStr">
        <is>
          <t>ASOCIACION MULTI PRODUCTORES LA PROSPERIDAD DE VALLE PICHANAKI - APROVE PICHANAKI</t>
        </is>
      </c>
      <c r="D302" s="2" t="inlineStr">
        <is>
          <t>2026-09-20T00:32:24.606Z</t>
        </is>
      </c>
    </row>
    <row r="303">
      <c r="A303" s="2" t="inlineStr">
        <is>
          <t>20600796268</t>
        </is>
      </c>
      <c r="B303" s="2" t="inlineStr">
        <is>
          <t>true</t>
        </is>
      </c>
      <c r="C303" s="2" t="inlineStr">
        <is>
          <t>ASOCIACION DE CRIADORES DE ALPACA Y LLAMAS SPAR PITUMARCA</t>
        </is>
      </c>
      <c r="D303" s="2" t="inlineStr">
        <is>
          <t>2026-09-20T00:32:24.606Z</t>
        </is>
      </c>
    </row>
    <row r="304">
      <c r="A304" s="2" t="inlineStr">
        <is>
          <t>20600796683</t>
        </is>
      </c>
      <c r="B304" s="2" t="inlineStr">
        <is>
          <t>true</t>
        </is>
      </c>
      <c r="C304" s="2" t="inlineStr">
        <is>
          <t>ASOCIACION DE PRODUCTORES DE CACAO SAN FRANCISCO MADRE DE DIOS</t>
        </is>
      </c>
      <c r="D304" s="2" t="inlineStr">
        <is>
          <t>2026-09-20T00:32:24.606Z</t>
        </is>
      </c>
    </row>
    <row r="305">
      <c r="A305" s="2" t="inlineStr">
        <is>
          <t>20600796721</t>
        </is>
      </c>
      <c r="B305" s="2" t="inlineStr">
        <is>
          <t>true</t>
        </is>
      </c>
      <c r="C305" s="2" t="inlineStr">
        <is>
          <t>ASOCIACIÓN DE PRODUCTORES AMAZONAS - ALTO MAYO</t>
        </is>
      </c>
      <c r="D305" s="2" t="inlineStr">
        <is>
          <t>2026-09-20T00:32:24.606Z</t>
        </is>
      </c>
    </row>
    <row r="306">
      <c r="A306" s="2" t="inlineStr">
        <is>
          <t>20600801661</t>
        </is>
      </c>
      <c r="B306" s="2" t="inlineStr">
        <is>
          <t>true</t>
        </is>
      </c>
      <c r="C306" s="2" t="inlineStr">
        <is>
          <t>COPAISEG SAN ROMAN LTDA</t>
        </is>
      </c>
      <c r="D306" s="2" t="inlineStr">
        <is>
          <t>2026-09-20T00:32:24.606Z</t>
        </is>
      </c>
    </row>
    <row r="307">
      <c r="A307" s="2" t="inlineStr">
        <is>
          <t>20600836995</t>
        </is>
      </c>
      <c r="B307" s="2" t="inlineStr">
        <is>
          <t>true</t>
        </is>
      </c>
      <c r="C307" s="2" t="inlineStr">
        <is>
          <t>ASOCIACION DE PRODUCTORES AGROPECUARIOS SAN RAFAEL DE PIPISH CHALLANA - CHINCHAO</t>
        </is>
      </c>
      <c r="D307" s="2" t="inlineStr">
        <is>
          <t>2026-09-20T00:32:24.606Z</t>
        </is>
      </c>
    </row>
    <row r="308">
      <c r="A308" s="2" t="inlineStr">
        <is>
          <t>20600838947</t>
        </is>
      </c>
      <c r="B308" s="2" t="inlineStr">
        <is>
          <t>true</t>
        </is>
      </c>
      <c r="C308" s="2" t="inlineStr">
        <is>
          <t>PRODUCTOS LACTEOS AREQUIPA S.A.</t>
        </is>
      </c>
      <c r="D308" s="2" t="inlineStr">
        <is>
          <t>2026-09-20T00:32:24.606Z</t>
        </is>
      </c>
    </row>
    <row r="309">
      <c r="A309" s="2" t="inlineStr">
        <is>
          <t>20600862074</t>
        </is>
      </c>
      <c r="B309" s="2" t="inlineStr">
        <is>
          <t>true</t>
        </is>
      </c>
      <c r="C309" s="2" t="inlineStr">
        <is>
          <t>ASOCIACIÓN DE PRODUCTORES DE MANZANO ORGANICO DEL DISTRITO DE PARIACOTO</t>
        </is>
      </c>
      <c r="D309" s="2" t="inlineStr">
        <is>
          <t>2026-09-20T00:32:24.606Z</t>
        </is>
      </c>
    </row>
    <row r="310">
      <c r="A310" s="2" t="inlineStr">
        <is>
          <t>20600874919</t>
        </is>
      </c>
      <c r="B310" s="2" t="inlineStr">
        <is>
          <t>true</t>
        </is>
      </c>
      <c r="C310" s="2" t="inlineStr">
        <is>
          <t>COOPERATIVA AGRARIA DE LA INTER OCEANICA LIMITADA</t>
        </is>
      </c>
      <c r="D310" s="2" t="inlineStr">
        <is>
          <t>2026-09-20T00:32:24.606Z</t>
        </is>
      </c>
    </row>
    <row r="311">
      <c r="A311" s="2" t="inlineStr">
        <is>
          <t>20600920597</t>
        </is>
      </c>
      <c r="B311" s="2" t="inlineStr">
        <is>
          <t>true</t>
        </is>
      </c>
      <c r="C311" s="2" t="inlineStr">
        <is>
          <t>COOPERATIVA AGRARIA YURAQ YAKU - CAG YURAQ YAKU</t>
        </is>
      </c>
      <c r="D311" s="2" t="inlineStr">
        <is>
          <t>2026-09-20T00:32:24.606Z</t>
        </is>
      </c>
    </row>
    <row r="312">
      <c r="A312" s="2" t="inlineStr">
        <is>
          <t>20600964080</t>
        </is>
      </c>
      <c r="B312" s="2" t="inlineStr">
        <is>
          <t>true</t>
        </is>
      </c>
      <c r="C312" s="2" t="inlineStr">
        <is>
          <t>ASOCIACION DE AGRICULTORES KERGUERANOS</t>
        </is>
      </c>
      <c r="D312" s="2" t="inlineStr">
        <is>
          <t>2026-09-20T00:32:24.606Z</t>
        </is>
      </c>
    </row>
    <row r="313">
      <c r="A313" s="2" t="inlineStr">
        <is>
          <t>20600998847</t>
        </is>
      </c>
      <c r="B313" s="2" t="inlineStr">
        <is>
          <t>true</t>
        </is>
      </c>
      <c r="C313" s="2" t="inlineStr">
        <is>
          <t>COOPERATIVA AGROINDUSTRIAL TIERRA ANDINA APURIMAC LTDA - CATAA LTDA</t>
        </is>
      </c>
      <c r="D313" s="2" t="inlineStr">
        <is>
          <t>2026-09-20T00:32:24.606Z</t>
        </is>
      </c>
    </row>
    <row r="314">
      <c r="A314" s="2" t="inlineStr">
        <is>
          <t>20601006368</t>
        </is>
      </c>
      <c r="B314" s="2" t="inlineStr">
        <is>
          <t>true</t>
        </is>
      </c>
      <c r="C314" s="2" t="inlineStr">
        <is>
          <t>COOPERATIVA AGRARIA DE SERVICIOS MULTIPLES SUR ANDINO - COOPSUR</t>
        </is>
      </c>
      <c r="D314" s="2" t="inlineStr">
        <is>
          <t>2026-09-20T00:32:24.606Z</t>
        </is>
      </c>
    </row>
    <row r="315">
      <c r="A315" s="2" t="inlineStr">
        <is>
          <t>20601022444</t>
        </is>
      </c>
      <c r="B315" s="2" t="inlineStr">
        <is>
          <t>true</t>
        </is>
      </c>
      <c r="C315" s="2" t="inlineStr">
        <is>
          <t>CORPORACION GANADERA RAMIREZ SOCIEDAD ANONIMA CERRADA</t>
        </is>
      </c>
      <c r="D315" s="2" t="inlineStr">
        <is>
          <t>2026-09-20T00:32:24.606Z</t>
        </is>
      </c>
    </row>
    <row r="316">
      <c r="A316" s="2" t="inlineStr">
        <is>
          <t>20601041830</t>
        </is>
      </c>
      <c r="B316" s="2" t="inlineStr">
        <is>
          <t>true</t>
        </is>
      </c>
      <c r="C316" s="2" t="inlineStr">
        <is>
          <t>ASOCIACION DE MUJERES PRODUCTORAS DE FLOR BLANCA</t>
        </is>
      </c>
      <c r="D316" s="2" t="inlineStr">
        <is>
          <t>2026-09-20T00:32:24.606Z</t>
        </is>
      </c>
    </row>
    <row r="317">
      <c r="A317" s="2" t="inlineStr">
        <is>
          <t>20601043212</t>
        </is>
      </c>
      <c r="B317" s="2" t="inlineStr">
        <is>
          <t>true</t>
        </is>
      </c>
      <c r="C317" s="2" t="inlineStr">
        <is>
          <t>ASOCIACION AGROPECUARIA JATUN ÑAN-CCARHUANCHO</t>
        </is>
      </c>
      <c r="D317" s="2" t="inlineStr">
        <is>
          <t>2026-09-20T00:32:24.606Z</t>
        </is>
      </c>
    </row>
    <row r="318">
      <c r="A318" s="2" t="inlineStr">
        <is>
          <t>20601067146</t>
        </is>
      </c>
      <c r="B318" s="2" t="inlineStr">
        <is>
          <t>true</t>
        </is>
      </c>
      <c r="C318" s="2" t="inlineStr">
        <is>
          <t>COOPERATIVA AGRARIA INDUSTRIAL MONTE ALEGRE - REGION UCAYALI (CAIMARU)</t>
        </is>
      </c>
      <c r="D318" s="2" t="inlineStr">
        <is>
          <t>2026-09-20T00:32:24.606Z</t>
        </is>
      </c>
    </row>
    <row r="319">
      <c r="A319" s="2" t="inlineStr">
        <is>
          <t>20601074843</t>
        </is>
      </c>
      <c r="B319" s="2" t="inlineStr">
        <is>
          <t>true</t>
        </is>
      </c>
      <c r="C319" s="2" t="inlineStr">
        <is>
          <t>ASOCIACION DE MUJERES ALLIN LLAMKAY</t>
        </is>
      </c>
      <c r="D319" s="2" t="inlineStr">
        <is>
          <t>2026-09-20T00:32:24.606Z</t>
        </is>
      </c>
    </row>
    <row r="320">
      <c r="A320" s="2" t="inlineStr">
        <is>
          <t>20601106699</t>
        </is>
      </c>
      <c r="B320" s="2" t="inlineStr">
        <is>
          <t>true</t>
        </is>
      </c>
      <c r="C320" s="2" t="inlineStr">
        <is>
          <t>COOPERATIVA AGRARIA DE PRODUCTOS BIO ORGANICOS Y GRANOS ANDINOS DE VIRACO - COOPRORGANIC</t>
        </is>
      </c>
      <c r="D320" s="2" t="inlineStr">
        <is>
          <t>2026-09-20T00:32:24.606Z</t>
        </is>
      </c>
    </row>
    <row r="321">
      <c r="A321" s="2" t="inlineStr">
        <is>
          <t>20601119316</t>
        </is>
      </c>
      <c r="B321" s="2" t="inlineStr">
        <is>
          <t>true</t>
        </is>
      </c>
      <c r="C321" s="2" t="inlineStr">
        <is>
          <t>COOPERATIVA DE PRODUCTORES DE CACAO FINO Y DE AROMA</t>
        </is>
      </c>
      <c r="D321" s="2" t="inlineStr">
        <is>
          <t>2026-09-20T00:32:24.606Z</t>
        </is>
      </c>
    </row>
    <row r="322">
      <c r="A322" s="2" t="inlineStr">
        <is>
          <t>20601125715</t>
        </is>
      </c>
      <c r="B322" s="2" t="inlineStr">
        <is>
          <t>true</t>
        </is>
      </c>
      <c r="C322" s="2" t="inlineStr">
        <is>
          <t>COOPERATIVA AGRARIA ECOLOGICA MARKAHUAMACHUCO</t>
        </is>
      </c>
      <c r="D322" s="2" t="inlineStr">
        <is>
          <t>2026-09-20T00:32:24.606Z</t>
        </is>
      </c>
    </row>
    <row r="323">
      <c r="A323" s="2" t="inlineStr">
        <is>
          <t>20601154499</t>
        </is>
      </c>
      <c r="B323" s="2" t="inlineStr">
        <is>
          <t>true</t>
        </is>
      </c>
      <c r="C323" s="2" t="inlineStr">
        <is>
          <t>GRUPO ORO MUNDO SOCIEDAD COMERCIAL DE RESPONSABILIDAD LIMITADA - GRUP. OROMUN S.R.L.</t>
        </is>
      </c>
      <c r="D323" s="2" t="inlineStr">
        <is>
          <t>2026-09-20T00:32:24.606Z</t>
        </is>
      </c>
    </row>
    <row r="324">
      <c r="A324" s="2" t="inlineStr">
        <is>
          <t>20601186986</t>
        </is>
      </c>
      <c r="B324" s="2" t="inlineStr">
        <is>
          <t>true</t>
        </is>
      </c>
      <c r="C324" s="2" t="inlineStr">
        <is>
          <t>COOPERATIVA AGRARIA LOS AMBIENTALISTAS LTDA</t>
        </is>
      </c>
      <c r="D324" s="2" t="inlineStr">
        <is>
          <t>2026-09-20T00:32:24.606Z</t>
        </is>
      </c>
    </row>
    <row r="325">
      <c r="A325" s="2" t="inlineStr">
        <is>
          <t>20601209811</t>
        </is>
      </c>
      <c r="B325" s="2" t="inlineStr">
        <is>
          <t>true</t>
        </is>
      </c>
      <c r="C325" s="2" t="inlineStr">
        <is>
          <t>ASOCIACION DE PRODUCTORES AGROPECUARIOS Y DESTILADOS NUEVO HORIZONTE HUALLANCHI - APROAGRHU</t>
        </is>
      </c>
      <c r="D325" s="2" t="inlineStr">
        <is>
          <t>2026-09-20T00:32:24.606Z</t>
        </is>
      </c>
    </row>
    <row r="326">
      <c r="A326" s="2" t="inlineStr">
        <is>
          <t>20601306485</t>
        </is>
      </c>
      <c r="B326" s="2" t="inlineStr">
        <is>
          <t>true</t>
        </is>
      </c>
      <c r="C326" s="2" t="inlineStr">
        <is>
          <t>ASOCIACION DE PRODUCTORES AGROPECUARIOS MI HUAYLILLAS DEL DISTRITO DE CURGOS, PROVINCIA SANCHEZ CARR</t>
        </is>
      </c>
      <c r="D326" s="2" t="inlineStr">
        <is>
          <t>2026-09-20T00:32:24.606Z</t>
        </is>
      </c>
    </row>
    <row r="327">
      <c r="A327" s="2" t="inlineStr">
        <is>
          <t>20601320348</t>
        </is>
      </c>
      <c r="B327" s="2" t="inlineStr">
        <is>
          <t>true</t>
        </is>
      </c>
      <c r="C327" s="2" t="inlineStr">
        <is>
          <t>ASOCIACION DE PRODUCTORES DE PUERTO PERU - APPP</t>
        </is>
      </c>
      <c r="D327" s="2" t="inlineStr">
        <is>
          <t>2026-09-20T00:32:24.606Z</t>
        </is>
      </c>
    </row>
    <row r="328">
      <c r="A328" s="2" t="inlineStr">
        <is>
          <t>20601329159</t>
        </is>
      </c>
      <c r="B328" s="2" t="inlineStr">
        <is>
          <t>true</t>
        </is>
      </c>
      <c r="C328" s="2" t="inlineStr">
        <is>
          <t>COOPERATIVA AGRARIA CAFETALERA DE LA NACION YANESHA</t>
        </is>
      </c>
      <c r="D328" s="2" t="inlineStr">
        <is>
          <t>2026-09-20T00:32:24.606Z</t>
        </is>
      </c>
    </row>
    <row r="329">
      <c r="A329" s="2" t="inlineStr">
        <is>
          <t>20601339090</t>
        </is>
      </c>
      <c r="B329" s="2" t="inlineStr">
        <is>
          <t>true</t>
        </is>
      </c>
      <c r="C329" s="2" t="inlineStr">
        <is>
          <t>COOPERATIVA AGROINDUSTRIAL CAFETALERA CACOTERA MONZON LTDA</t>
        </is>
      </c>
      <c r="D329" s="2" t="inlineStr">
        <is>
          <t>2026-09-20T00:32:24.606Z</t>
        </is>
      </c>
    </row>
    <row r="330">
      <c r="A330" s="2" t="inlineStr">
        <is>
          <t>20601360145</t>
        </is>
      </c>
      <c r="B330" s="2" t="inlineStr">
        <is>
          <t>true</t>
        </is>
      </c>
      <c r="C330" s="2" t="inlineStr">
        <is>
          <t>COOPERATIVA AGRARIA DE PRODUCCION ORGANICA SEÑOR DE HUANCA SAN SALVADOR - CAPOSH</t>
        </is>
      </c>
      <c r="D330" s="2" t="inlineStr">
        <is>
          <t>2026-09-20T00:32:24.606Z</t>
        </is>
      </c>
    </row>
    <row r="331">
      <c r="A331" s="2" t="inlineStr">
        <is>
          <t>20601377781</t>
        </is>
      </c>
      <c r="B331" s="2" t="inlineStr">
        <is>
          <t>true</t>
        </is>
      </c>
      <c r="C331" s="2" t="inlineStr">
        <is>
          <t>COOPERATIVA AGRARIA DE PRODUCTORES DEL DISTRITO DE TAMBILLO</t>
        </is>
      </c>
      <c r="D331" s="2" t="inlineStr">
        <is>
          <t>2026-09-20T00:32:24.606Z</t>
        </is>
      </c>
    </row>
    <row r="332">
      <c r="A332" s="2" t="inlineStr">
        <is>
          <t>20601427541</t>
        </is>
      </c>
      <c r="B332" s="2" t="inlineStr">
        <is>
          <t>true</t>
        </is>
      </c>
      <c r="C332" s="2" t="inlineStr">
        <is>
          <t>COOPERATIVA AGRARIA ALPAQUERA DEL SUR LIMITADA - COOPAALSUR LTDA - COOPAALSUR LTDA</t>
        </is>
      </c>
      <c r="D332" s="2" t="inlineStr">
        <is>
          <t>2026-09-20T00:32:24.606Z</t>
        </is>
      </c>
    </row>
    <row r="333">
      <c r="A333" s="2" t="inlineStr">
        <is>
          <t>20601460166</t>
        </is>
      </c>
      <c r="B333" s="2" t="inlineStr">
        <is>
          <t>true</t>
        </is>
      </c>
      <c r="C333" s="2" t="inlineStr">
        <is>
          <t>ASOCIACION DE PEQUEÑOS PRODUCTORES AGROPECUARIOS "25 DE DICIEMBRE"</t>
        </is>
      </c>
      <c r="D333" s="2" t="inlineStr">
        <is>
          <t>2026-09-20T00:32:24.606Z</t>
        </is>
      </c>
    </row>
    <row r="334">
      <c r="A334" s="2" t="inlineStr">
        <is>
          <t>20601537771</t>
        </is>
      </c>
      <c r="B334" s="2" t="inlineStr">
        <is>
          <t>true</t>
        </is>
      </c>
      <c r="C334" s="2" t="inlineStr">
        <is>
          <t>ASOCIACION DE PRODUCTORES SOSTENIBLES EL AYNI</t>
        </is>
      </c>
      <c r="D334" s="2" t="inlineStr">
        <is>
          <t>2026-09-20T00:32:24.606Z</t>
        </is>
      </c>
    </row>
    <row r="335">
      <c r="A335" s="2" t="inlineStr">
        <is>
          <t>20601547458</t>
        </is>
      </c>
      <c r="B335" s="2" t="inlineStr">
        <is>
          <t>true</t>
        </is>
      </c>
      <c r="C335" s="2" t="inlineStr">
        <is>
          <t>ASOCIACION DE SEMILLARISTAS DE MAIZ CHOCLO VIRGEN DE LA MERCEDES DEL DISTRITO DE CHINGAS</t>
        </is>
      </c>
      <c r="D335" s="2" t="inlineStr">
        <is>
          <t>2026-09-20T00:32:24.606Z</t>
        </is>
      </c>
    </row>
    <row r="336">
      <c r="A336" s="2" t="inlineStr">
        <is>
          <t>20601558204</t>
        </is>
      </c>
      <c r="B336" s="2" t="inlineStr">
        <is>
          <t>true</t>
        </is>
      </c>
      <c r="C336" s="2" t="inlineStr">
        <is>
          <t>COOPERATIVA AGRARIA CAFETALERA OCUMAL</t>
        </is>
      </c>
      <c r="D336" s="2" t="inlineStr">
        <is>
          <t>2026-09-20T00:32:24.606Z</t>
        </is>
      </c>
    </row>
    <row r="337">
      <c r="A337" s="2" t="inlineStr">
        <is>
          <t>20601568510</t>
        </is>
      </c>
      <c r="B337" s="2" t="inlineStr">
        <is>
          <t>true</t>
        </is>
      </c>
      <c r="C337" s="2" t="inlineStr">
        <is>
          <t>ASOCIACION DE CRIADORES DE ALPACAS, LLAMAS Y VICUÑAS NEVADOS COJATA</t>
        </is>
      </c>
      <c r="D337" s="2" t="inlineStr">
        <is>
          <t>2026-09-20T00:32:24.606Z</t>
        </is>
      </c>
    </row>
    <row r="338">
      <c r="A338" s="2" t="inlineStr">
        <is>
          <t>20601575184</t>
        </is>
      </c>
      <c r="B338" s="2" t="inlineStr">
        <is>
          <t>true</t>
        </is>
      </c>
      <c r="C338" s="2" t="inlineStr">
        <is>
          <t>COOPERATIVA AGRARIA DE USUARIOS DE PEQUEÑOS PRODUCTORES DEL PERU</t>
        </is>
      </c>
      <c r="D338" s="2" t="inlineStr">
        <is>
          <t>2026-09-20T00:32:24.606Z</t>
        </is>
      </c>
    </row>
    <row r="339">
      <c r="A339" s="2" t="inlineStr">
        <is>
          <t>20601590621</t>
        </is>
      </c>
      <c r="B339" s="2" t="inlineStr">
        <is>
          <t>true</t>
        </is>
      </c>
      <c r="C339" s="2" t="inlineStr">
        <is>
          <t>COOPERATIVA AGRARIA DE PRODUCTORES LOS MOROCHUCOS - CANGALLO</t>
        </is>
      </c>
      <c r="D339" s="2" t="inlineStr">
        <is>
          <t>2026-09-20T00:32:24.606Z</t>
        </is>
      </c>
    </row>
    <row r="340">
      <c r="A340" s="2" t="inlineStr">
        <is>
          <t>20601643023</t>
        </is>
      </c>
      <c r="B340" s="2" t="inlineStr">
        <is>
          <t>true</t>
        </is>
      </c>
      <c r="C340" s="2" t="inlineStr">
        <is>
          <t>ASOC DE PRODUCTORES AGROPECUARIOS Y SERVICIOS MÚLTIPLES SAN NICOLÁS-APASMU NINABAMBA-SAN MIGUEL</t>
        </is>
      </c>
      <c r="D340" s="2" t="inlineStr">
        <is>
          <t>2026-09-20T00:32:24.606Z</t>
        </is>
      </c>
    </row>
    <row r="341">
      <c r="A341" s="2" t="inlineStr">
        <is>
          <t>20601667526</t>
        </is>
      </c>
      <c r="B341" s="2" t="inlineStr">
        <is>
          <t>true</t>
        </is>
      </c>
      <c r="C341" s="2" t="inlineStr">
        <is>
          <t>COOP BESACARI - PERU</t>
        </is>
      </c>
      <c r="D341" s="2" t="inlineStr">
        <is>
          <t>2026-09-20T00:32:24.606Z</t>
        </is>
      </c>
    </row>
    <row r="342">
      <c r="A342" s="2" t="inlineStr">
        <is>
          <t>20601812151</t>
        </is>
      </c>
      <c r="B342" s="2" t="inlineStr">
        <is>
          <t>true</t>
        </is>
      </c>
      <c r="C342" s="2" t="inlineStr">
        <is>
          <t>ASOCIACION DE PRODUCTORES AGROPECUARIOS LOS EMPRENDEDORES DEL NORTE</t>
        </is>
      </c>
      <c r="D342" s="2" t="inlineStr">
        <is>
          <t>2026-09-20T00:32:24.606Z</t>
        </is>
      </c>
    </row>
    <row r="343">
      <c r="A343" s="2" t="inlineStr">
        <is>
          <t>20601919657</t>
        </is>
      </c>
      <c r="B343" s="2" t="inlineStr">
        <is>
          <t>true</t>
        </is>
      </c>
      <c r="C343" s="2" t="inlineStr">
        <is>
          <t>COOPERATIVA AGRARIA INNOVACION  CACAO Y CAFE DEL VRAEM</t>
        </is>
      </c>
      <c r="D343" s="2" t="inlineStr">
        <is>
          <t>2026-09-20T00:32:24.606Z</t>
        </is>
      </c>
    </row>
    <row r="344">
      <c r="A344" s="2" t="inlineStr">
        <is>
          <t>20601939402</t>
        </is>
      </c>
      <c r="B344" s="2" t="inlineStr">
        <is>
          <t>true</t>
        </is>
      </c>
      <c r="C344" s="2" t="inlineStr">
        <is>
          <t>COOPERATIVA AGRARIA ASHANINKA KEMITO SANKORI LTDA</t>
        </is>
      </c>
      <c r="D344" s="2" t="inlineStr">
        <is>
          <t>2026-09-20T00:32:24.606Z</t>
        </is>
      </c>
    </row>
    <row r="345">
      <c r="A345" s="2" t="inlineStr">
        <is>
          <t>20601958911</t>
        </is>
      </c>
      <c r="B345" s="2" t="inlineStr">
        <is>
          <t>true</t>
        </is>
      </c>
      <c r="C345" s="2" t="inlineStr">
        <is>
          <t>COOPERATIVA AGRARIA CAFETALERA LAGUNA DE LOS CÓNDORES</t>
        </is>
      </c>
      <c r="D345" s="2" t="inlineStr">
        <is>
          <t>2026-09-20T00:32:24.606Z</t>
        </is>
      </c>
    </row>
    <row r="346">
      <c r="A346" s="2" t="inlineStr">
        <is>
          <t>20602025170</t>
        </is>
      </c>
      <c r="B346" s="2" t="inlineStr">
        <is>
          <t>true</t>
        </is>
      </c>
      <c r="C346" s="2" t="inlineStr">
        <is>
          <t>ASOCIACION AGRARIA LOS PIONEROS DE LA COMUNIDAD CAMPESINA DE HUALLMISH</t>
        </is>
      </c>
      <c r="D346" s="2" t="inlineStr">
        <is>
          <t>2026-09-20T00:32:24.606Z</t>
        </is>
      </c>
    </row>
    <row r="347">
      <c r="A347" s="2" t="inlineStr">
        <is>
          <t>20602047025</t>
        </is>
      </c>
      <c r="B347" s="2" t="inlineStr">
        <is>
          <t>true</t>
        </is>
      </c>
      <c r="C347" s="2" t="inlineStr">
        <is>
          <t>ASOCIACION DE MUJERES CHOCOLATERAS CHOCOLATE CORAZON DE NOLBERTH ALTO URUYA</t>
        </is>
      </c>
      <c r="D347" s="2" t="inlineStr">
        <is>
          <t>2026-09-20T00:32:24.606Z</t>
        </is>
      </c>
    </row>
    <row r="348">
      <c r="A348" s="2" t="inlineStr">
        <is>
          <t>20602054480</t>
        </is>
      </c>
      <c r="B348" s="2" t="inlineStr">
        <is>
          <t>true</t>
        </is>
      </c>
      <c r="C348" s="2" t="inlineStr">
        <is>
          <t>COOPERATIVA AGRARIA ECOLOGICA DE MUJERES CAFETALERAS VILLA RICA</t>
        </is>
      </c>
      <c r="D348" s="2" t="inlineStr">
        <is>
          <t>2026-09-20T00:32:24.606Z</t>
        </is>
      </c>
    </row>
    <row r="349">
      <c r="A349" s="2" t="inlineStr">
        <is>
          <t>20602161081</t>
        </is>
      </c>
      <c r="B349" s="2" t="inlineStr">
        <is>
          <t>true</t>
        </is>
      </c>
      <c r="C349" s="2" t="inlineStr">
        <is>
          <t>APROVAPERU</t>
        </is>
      </c>
      <c r="D349" s="2" t="inlineStr">
        <is>
          <t>2026-09-20T00:32:24.606Z</t>
        </is>
      </c>
    </row>
    <row r="350">
      <c r="A350" s="2" t="inlineStr">
        <is>
          <t>20602194265</t>
        </is>
      </c>
      <c r="B350" s="2" t="inlineStr">
        <is>
          <t>true</t>
        </is>
      </c>
      <c r="C350" s="2" t="inlineStr">
        <is>
          <t>ASOCIACION DE AGRICULTORES DE CACAO Y REFORESTADORES DE CURIMANA - AGRICARE CURIMANA</t>
        </is>
      </c>
      <c r="D350" s="2" t="inlineStr">
        <is>
          <t>2026-09-20T00:32:24.606Z</t>
        </is>
      </c>
    </row>
    <row r="351">
      <c r="A351" s="2" t="inlineStr">
        <is>
          <t>20602220355</t>
        </is>
      </c>
      <c r="B351" s="2" t="inlineStr">
        <is>
          <t>true</t>
        </is>
      </c>
      <c r="C351" s="2" t="inlineStr">
        <is>
          <t>ASOCIACION DE FRUTICULTORES DEL DISTRITO DE YANATILE ASOFRUT YANATILE</t>
        </is>
      </c>
      <c r="D351" s="2" t="inlineStr">
        <is>
          <t>2026-09-20T00:32:24.606Z</t>
        </is>
      </c>
    </row>
    <row r="352">
      <c r="A352" s="2" t="inlineStr">
        <is>
          <t>20602227244</t>
        </is>
      </c>
      <c r="B352" s="2" t="inlineStr">
        <is>
          <t>true</t>
        </is>
      </c>
      <c r="C352" s="2" t="inlineStr">
        <is>
          <t>ASOCIACION DE MANEJO DE BOSQUES NATURALES ESPERANZA</t>
        </is>
      </c>
      <c r="D352" s="2" t="inlineStr">
        <is>
          <t>2026-09-20T00:32:24.606Z</t>
        </is>
      </c>
    </row>
    <row r="353">
      <c r="A353" s="2" t="inlineStr">
        <is>
          <t>20602242464</t>
        </is>
      </c>
      <c r="B353" s="2" t="inlineStr">
        <is>
          <t>true</t>
        </is>
      </c>
      <c r="C353" s="2" t="inlineStr">
        <is>
          <t>COOPERATIVA AGROPECUARIA MARCELINO VASQUEZ HUAMAN - COOPAMAVAHU</t>
        </is>
      </c>
      <c r="D353" s="2" t="inlineStr">
        <is>
          <t>2026-09-20T00:32:24.606Z</t>
        </is>
      </c>
    </row>
    <row r="354">
      <c r="A354" s="2" t="inlineStr">
        <is>
          <t>20602249175</t>
        </is>
      </c>
      <c r="B354" s="2" t="inlineStr">
        <is>
          <t>true</t>
        </is>
      </c>
      <c r="C354" s="2" t="inlineStr">
        <is>
          <t>ASOCIACIÓN PRODUCTORES DE GANADO VACUNO Y LECHE KUNTURKANKI</t>
        </is>
      </c>
      <c r="D354" s="2" t="inlineStr">
        <is>
          <t>2026-09-20T00:32:24.606Z</t>
        </is>
      </c>
    </row>
    <row r="355">
      <c r="A355" s="2" t="inlineStr">
        <is>
          <t>20602260021</t>
        </is>
      </c>
      <c r="B355" s="2" t="inlineStr">
        <is>
          <t>true</t>
        </is>
      </c>
      <c r="C355" s="2" t="inlineStr">
        <is>
          <t>ASOCIACION DE PRODUCTORES AGROPECUARIOS SURCOS ANDINOS</t>
        </is>
      </c>
      <c r="D355" s="2" t="inlineStr">
        <is>
          <t>2026-09-20T00:32:24.606Z</t>
        </is>
      </c>
    </row>
    <row r="356">
      <c r="A356" s="2" t="inlineStr">
        <is>
          <t>20602264549</t>
        </is>
      </c>
      <c r="B356" s="2" t="inlineStr">
        <is>
          <t>true</t>
        </is>
      </c>
      <c r="C356" s="2" t="inlineStr">
        <is>
          <t>ASOCIACION DE PRODUCTORES AGROPECUARIOS 10 DE AGOSTO DE ANCOCALA</t>
        </is>
      </c>
      <c r="D356" s="2" t="inlineStr">
        <is>
          <t>2026-09-20T00:32:24.606Z</t>
        </is>
      </c>
    </row>
    <row r="357">
      <c r="A357" s="2" t="inlineStr">
        <is>
          <t>20602446019</t>
        </is>
      </c>
      <c r="B357" s="2" t="inlineStr">
        <is>
          <t>true</t>
        </is>
      </c>
      <c r="C357" s="2" t="inlineStr">
        <is>
          <t>ASOCIACION DE PRODUCTORES AGROPECUARIOS Y AGROINDUSTRIALES NUEVA ESPERANZA DE CIUTAY</t>
        </is>
      </c>
      <c r="D357" s="2" t="inlineStr">
        <is>
          <t>2026-09-20T00:32:24.606Z</t>
        </is>
      </c>
    </row>
    <row r="358">
      <c r="A358" s="2" t="inlineStr">
        <is>
          <t>20602459960</t>
        </is>
      </c>
      <c r="B358" s="2" t="inlineStr">
        <is>
          <t>true</t>
        </is>
      </c>
      <c r="C358" s="2" t="inlineStr">
        <is>
          <t>NEGOCIOS E INVERSIONES HIROMI &amp; HECTOR S.A.C.</t>
        </is>
      </c>
      <c r="D358" s="2" t="inlineStr">
        <is>
          <t>2026-09-20T00:32:24.606Z</t>
        </is>
      </c>
    </row>
    <row r="359">
      <c r="A359" s="2" t="inlineStr">
        <is>
          <t>20602488927</t>
        </is>
      </c>
      <c r="B359" s="2" t="inlineStr">
        <is>
          <t>true</t>
        </is>
      </c>
      <c r="C359" s="2" t="inlineStr">
        <is>
          <t>COOPERATIVA AGRARIA ECOLOGICO ROSAS PAMPA LTDA - CAECO ROSAS PAMPA LTDA</t>
        </is>
      </c>
      <c r="D359" s="2" t="inlineStr">
        <is>
          <t>2026-09-20T00:32:24.606Z</t>
        </is>
      </c>
    </row>
    <row r="360">
      <c r="A360" s="2" t="inlineStr">
        <is>
          <t>20602526365</t>
        </is>
      </c>
      <c r="B360" s="2" t="inlineStr">
        <is>
          <t>true</t>
        </is>
      </c>
      <c r="C360" s="2" t="inlineStr">
        <is>
          <t>COOPERATIVA AGRARIA DE PRODUCTORES ORGÁNICOS DE PALTA DEL VALLE LAMBRAS VRAEM-COPPAL VRAEM</t>
        </is>
      </c>
      <c r="D360" s="2" t="inlineStr">
        <is>
          <t>2026-09-20T00:32:24.606Z</t>
        </is>
      </c>
    </row>
    <row r="361">
      <c r="A361" s="2" t="inlineStr">
        <is>
          <t>20602544495</t>
        </is>
      </c>
      <c r="B361" s="2" t="inlineStr">
        <is>
          <t>true</t>
        </is>
      </c>
      <c r="C361" s="2" t="inlineStr">
        <is>
          <t>ASOCIACION DE PRODUCTORES ECOLOGICOS AGRARIOS DEL DISTRITO DE QUICHES PROVINCIA DE SIHUAS-ANCASH</t>
        </is>
      </c>
      <c r="D361" s="2" t="inlineStr">
        <is>
          <t>2026-09-20T00:32:24.606Z</t>
        </is>
      </c>
    </row>
    <row r="362">
      <c r="A362" s="2" t="inlineStr">
        <is>
          <t>20602545025</t>
        </is>
      </c>
      <c r="B362" s="2" t="inlineStr">
        <is>
          <t>true</t>
        </is>
      </c>
      <c r="C362" s="2" t="inlineStr">
        <is>
          <t>ASOCIACION DE PRODUCTORES AGROINDUSTRIALES ORGANICOS DE PERU ASPAGRO</t>
        </is>
      </c>
      <c r="D362" s="2" t="inlineStr">
        <is>
          <t>2026-09-20T00:32:24.606Z</t>
        </is>
      </c>
    </row>
    <row r="363">
      <c r="A363" s="2" t="inlineStr">
        <is>
          <t>20602650643</t>
        </is>
      </c>
      <c r="B363" s="2" t="inlineStr">
        <is>
          <t>true</t>
        </is>
      </c>
      <c r="C363" s="2" t="inlineStr">
        <is>
          <t>ASOCIACIÓN AGROEXPORTADORA DE LA REGIÓN SAN MARTÍN</t>
        </is>
      </c>
      <c r="D363" s="2" t="inlineStr">
        <is>
          <t>2026-09-20T00:32:24.606Z</t>
        </is>
      </c>
    </row>
    <row r="364">
      <c r="A364" s="2" t="inlineStr">
        <is>
          <t>20602682758</t>
        </is>
      </c>
      <c r="B364" s="2" t="inlineStr">
        <is>
          <t>true</t>
        </is>
      </c>
      <c r="C364" s="2" t="inlineStr">
        <is>
          <t>ASOCIACION DE PRODUCTORES DE LECHE Y DERIVADOS LACTEOS MICAELA BASTIDAS</t>
        </is>
      </c>
      <c r="D364" s="2" t="inlineStr">
        <is>
          <t>2026-09-20T00:32:24.606Z</t>
        </is>
      </c>
    </row>
    <row r="365">
      <c r="A365" s="2" t="inlineStr">
        <is>
          <t>20602684335</t>
        </is>
      </c>
      <c r="B365" s="2" t="inlineStr">
        <is>
          <t>true</t>
        </is>
      </c>
      <c r="C365" s="2" t="inlineStr">
        <is>
          <t>ASOCIACION PRODUCTORES AGROPECUARIOS MARCO VILCA ARGAMA ALTA</t>
        </is>
      </c>
      <c r="D365" s="2" t="inlineStr">
        <is>
          <t>2026-09-20T00:32:24.606Z</t>
        </is>
      </c>
    </row>
    <row r="366">
      <c r="A366" s="2" t="inlineStr">
        <is>
          <t>20602712657</t>
        </is>
      </c>
      <c r="B366" s="2" t="inlineStr">
        <is>
          <t>true</t>
        </is>
      </c>
      <c r="C366" s="2" t="inlineStr">
        <is>
          <t>COOPERATIVA AGRARIA CAFETALERA RIO TAMBO LIMITADA</t>
        </is>
      </c>
      <c r="D366" s="2" t="inlineStr">
        <is>
          <t>2026-09-20T00:32:24.606Z</t>
        </is>
      </c>
    </row>
    <row r="367">
      <c r="A367" s="2" t="inlineStr">
        <is>
          <t>20602754139</t>
        </is>
      </c>
      <c r="B367" s="2" t="inlineStr">
        <is>
          <t>true</t>
        </is>
      </c>
      <c r="C367" s="2" t="inlineStr">
        <is>
          <t>COOPERATIVA AGRARIA DE CULTIVOS ANDINOS CAJAMARCA</t>
        </is>
      </c>
      <c r="D367" s="2" t="inlineStr">
        <is>
          <t>2026-09-20T00:32:24.606Z</t>
        </is>
      </c>
    </row>
    <row r="368">
      <c r="A368" s="2" t="inlineStr">
        <is>
          <t>20602770860</t>
        </is>
      </c>
      <c r="B368" s="2" t="inlineStr">
        <is>
          <t>true</t>
        </is>
      </c>
      <c r="C368" s="2" t="inlineStr">
        <is>
          <t>ASOCIACION DE PRODUCTORES DE ARROZ DEL VALLE DEL SHANUSI</t>
        </is>
      </c>
      <c r="D368" s="2" t="inlineStr">
        <is>
          <t>2026-09-20T00:32:24.606Z</t>
        </is>
      </c>
    </row>
    <row r="369">
      <c r="A369" s="2" t="inlineStr">
        <is>
          <t>20602862764</t>
        </is>
      </c>
      <c r="B369" s="2" t="inlineStr">
        <is>
          <t>true</t>
        </is>
      </c>
      <c r="C369" s="2" t="inlineStr">
        <is>
          <t>ASOCIACION DE AGRICULTORES POZO ESPAÑOL - CULEBRAS</t>
        </is>
      </c>
      <c r="D369" s="2" t="inlineStr">
        <is>
          <t>2026-09-20T00:32:24.606Z</t>
        </is>
      </c>
    </row>
    <row r="370">
      <c r="A370" s="2" t="inlineStr">
        <is>
          <t>20602881971</t>
        </is>
      </c>
      <c r="B370" s="2" t="inlineStr">
        <is>
          <t>true</t>
        </is>
      </c>
      <c r="C370" s="2" t="inlineStr">
        <is>
          <t>ASOCIACION DE PRODUCTORES AGRARIOS DE CACAO (APAC) ECHALACPERU DE MANGURIARI</t>
        </is>
      </c>
      <c r="D370" s="2" t="inlineStr">
        <is>
          <t>2026-09-20T00:32:24.606Z</t>
        </is>
      </c>
    </row>
    <row r="371">
      <c r="A371" s="2" t="inlineStr">
        <is>
          <t>20602902235</t>
        </is>
      </c>
      <c r="B371" s="2" t="inlineStr">
        <is>
          <t>true</t>
        </is>
      </c>
      <c r="C371" s="2" t="inlineStr">
        <is>
          <t>COOPERATIVA DE PRODUCTORES AGROPECUARIOS HUALGAYOC</t>
        </is>
      </c>
      <c r="D371" s="2" t="inlineStr">
        <is>
          <t>2026-09-20T00:32:24.606Z</t>
        </is>
      </c>
    </row>
    <row r="372">
      <c r="A372" s="2" t="inlineStr">
        <is>
          <t>20602920128</t>
        </is>
      </c>
      <c r="B372" s="2" t="inlineStr">
        <is>
          <t>true</t>
        </is>
      </c>
      <c r="C372" s="2" t="inlineStr">
        <is>
          <t>COOPAINCA - ANTA</t>
        </is>
      </c>
      <c r="D372" s="2" t="inlineStr">
        <is>
          <t>2026-09-20T00:32:24.606Z</t>
        </is>
      </c>
    </row>
    <row r="373">
      <c r="A373" s="2" t="inlineStr">
        <is>
          <t>20603116373</t>
        </is>
      </c>
      <c r="B373" s="2" t="inlineStr">
        <is>
          <t>true</t>
        </is>
      </c>
      <c r="C373" s="2" t="inlineStr">
        <is>
          <t>ASOCIACION DE PRODUCTORES AGROFORESTALES ANCOMARCA</t>
        </is>
      </c>
      <c r="D373" s="2" t="inlineStr">
        <is>
          <t>2026-09-20T00:32:24.606Z</t>
        </is>
      </c>
    </row>
    <row r="374">
      <c r="A374" s="2" t="inlineStr">
        <is>
          <t>20603201150</t>
        </is>
      </c>
      <c r="B374" s="2" t="inlineStr">
        <is>
          <t>true</t>
        </is>
      </c>
      <c r="C374" s="2" t="inlineStr">
        <is>
          <t>FEDERACION AGROPECUARIA DEL DISTRITO DE UMARI</t>
        </is>
      </c>
      <c r="D374" s="2" t="inlineStr">
        <is>
          <t>2026-09-20T00:32:24.606Z</t>
        </is>
      </c>
    </row>
    <row r="375">
      <c r="A375" s="2" t="inlineStr">
        <is>
          <t>20603223421</t>
        </is>
      </c>
      <c r="B375" s="2" t="inlineStr">
        <is>
          <t>true</t>
        </is>
      </c>
      <c r="C375" s="2" t="inlineStr">
        <is>
          <t>COOPERATIVA DE PRODUCTORES AGROECOLOGICOS LA PERLA DE LOS ANDES-CALLEJON DE HUAYLAS ANCASH</t>
        </is>
      </c>
      <c r="D375" s="2" t="inlineStr">
        <is>
          <t>2026-09-20T00:32:24.606Z</t>
        </is>
      </c>
    </row>
    <row r="376">
      <c r="A376" s="2" t="inlineStr">
        <is>
          <t>20603296576</t>
        </is>
      </c>
      <c r="B376" s="2" t="inlineStr">
        <is>
          <t>true</t>
        </is>
      </c>
      <c r="C376" s="2" t="inlineStr">
        <is>
          <t>ASOCIACION DE PRODUCTORES AGROPECUARIOS Y DERIVADOS LACTEOS DE ORCOPAMPA - ORCOLAC</t>
        </is>
      </c>
      <c r="D376" s="2" t="inlineStr">
        <is>
          <t>2026-09-20T00:32:24.606Z</t>
        </is>
      </c>
    </row>
    <row r="377">
      <c r="A377" s="2" t="inlineStr">
        <is>
          <t>20603320621</t>
        </is>
      </c>
      <c r="B377" s="2" t="inlineStr">
        <is>
          <t>true</t>
        </is>
      </c>
      <c r="C377" s="2" t="inlineStr">
        <is>
          <t>COOPERATIVA AGRARIA CAFETALERA ALTA MONTAÑA</t>
        </is>
      </c>
      <c r="D377" s="2" t="inlineStr">
        <is>
          <t>2026-09-20T00:32:24.606Z</t>
        </is>
      </c>
    </row>
    <row r="378">
      <c r="A378" s="2" t="inlineStr">
        <is>
          <t>20603355017</t>
        </is>
      </c>
      <c r="B378" s="2" t="inlineStr">
        <is>
          <t>true</t>
        </is>
      </c>
      <c r="C378" s="2" t="inlineStr">
        <is>
          <t>ASOCIACION DE PRODUCTORES VALLE SUMAQ ESMERALDA</t>
        </is>
      </c>
      <c r="D378" s="2" t="inlineStr">
        <is>
          <t>2026-09-20T00:32:24.606Z</t>
        </is>
      </c>
    </row>
    <row r="379">
      <c r="A379" s="2" t="inlineStr">
        <is>
          <t>20603356404</t>
        </is>
      </c>
      <c r="B379" s="2" t="inlineStr">
        <is>
          <t>true</t>
        </is>
      </c>
      <c r="C379" s="2" t="inlineStr">
        <is>
          <t>COOPERATIVA AGROINDUSTRIAL NEBLINA DE CARPISH LIMITADA</t>
        </is>
      </c>
      <c r="D379" s="2" t="inlineStr">
        <is>
          <t>2026-09-20T00:32:24.606Z</t>
        </is>
      </c>
    </row>
    <row r="380">
      <c r="A380" s="2" t="inlineStr">
        <is>
          <t>20603368011</t>
        </is>
      </c>
      <c r="B380" s="2" t="inlineStr">
        <is>
          <t>true</t>
        </is>
      </c>
      <c r="C380" s="2" t="inlineStr">
        <is>
          <t>ASOCIACION DE AGRICULTORES PLATANEROS DE PADRE ABAD</t>
        </is>
      </c>
      <c r="D380" s="2" t="inlineStr">
        <is>
          <t>2026-09-20T00:32:24.606Z</t>
        </is>
      </c>
    </row>
    <row r="381">
      <c r="A381" s="2" t="inlineStr">
        <is>
          <t>20603478879</t>
        </is>
      </c>
      <c r="B381" s="2" t="inlineStr">
        <is>
          <t>true</t>
        </is>
      </c>
      <c r="C381" s="2" t="inlineStr">
        <is>
          <t>COOPERATIVA AGRARIA ALTO MAYO NUEVA CAJAMARCA</t>
        </is>
      </c>
      <c r="D381" s="2" t="inlineStr">
        <is>
          <t>2026-09-20T00:32:24.606Z</t>
        </is>
      </c>
    </row>
    <row r="382">
      <c r="A382" s="2" t="inlineStr">
        <is>
          <t>20603526423</t>
        </is>
      </c>
      <c r="B382" s="2" t="inlineStr">
        <is>
          <t>true</t>
        </is>
      </c>
      <c r="C382" s="2" t="inlineStr">
        <is>
          <t>COOPERATIVA AGROINDUSTRIAL PERLA DEL HUALLAGA LTDA - CAPH LTDA.</t>
        </is>
      </c>
      <c r="D382" s="2" t="inlineStr">
        <is>
          <t>2026-09-20T00:32:24.606Z</t>
        </is>
      </c>
    </row>
    <row r="383">
      <c r="A383" s="2" t="inlineStr">
        <is>
          <t>20603557825</t>
        </is>
      </c>
      <c r="B383" s="2" t="inlineStr">
        <is>
          <t>true</t>
        </is>
      </c>
      <c r="C383" s="2" t="inlineStr">
        <is>
          <t>COOPERATIVA AGRARIA KAFFEE SATIPO</t>
        </is>
      </c>
      <c r="D383" s="2" t="inlineStr">
        <is>
          <t>2026-09-20T00:32:24.606Z</t>
        </is>
      </c>
    </row>
    <row r="384">
      <c r="A384" s="2" t="inlineStr">
        <is>
          <t>20603587627</t>
        </is>
      </c>
      <c r="B384" s="2" t="inlineStr">
        <is>
          <t>true</t>
        </is>
      </c>
      <c r="C384" s="2" t="inlineStr">
        <is>
          <t>ASOCIACION PARA LA CONSERVACION Y PRESERVACION DE LA BIODIVERSIDAD CHAUCA</t>
        </is>
      </c>
      <c r="D384" s="2" t="inlineStr">
        <is>
          <t>2026-09-20T00:32:24.606Z</t>
        </is>
      </c>
    </row>
    <row r="385">
      <c r="A385" s="2" t="inlineStr">
        <is>
          <t>20603675551</t>
        </is>
      </c>
      <c r="B385" s="2" t="inlineStr">
        <is>
          <t>true</t>
        </is>
      </c>
      <c r="C385" s="2" t="inlineStr">
        <is>
          <t>ASOCIACION DE PRODUCTORES AGROPECUARIOS MADRE SELVA - LACCO YAVERO</t>
        </is>
      </c>
      <c r="D385" s="2" t="inlineStr">
        <is>
          <t>2026-09-20T00:32:24.606Z</t>
        </is>
      </c>
    </row>
    <row r="386">
      <c r="A386" s="2" t="inlineStr">
        <is>
          <t>20603676476</t>
        </is>
      </c>
      <c r="B386" s="2" t="inlineStr">
        <is>
          <t>true</t>
        </is>
      </c>
      <c r="C386" s="2" t="inlineStr">
        <is>
          <t>ASOCIACION DE PRODUCTORES AGROPECUARIOS PONGO MAYNIQUE DE LA COMUNIDAD DE CHINGUIRIATO</t>
        </is>
      </c>
      <c r="D386" s="2" t="inlineStr">
        <is>
          <t>2026-09-20T00:32:24.606Z</t>
        </is>
      </c>
    </row>
    <row r="387">
      <c r="A387" s="2" t="inlineStr">
        <is>
          <t>20603684487</t>
        </is>
      </c>
      <c r="B387" s="2" t="inlineStr">
        <is>
          <t>true</t>
        </is>
      </c>
      <c r="C387" s="2" t="inlineStr">
        <is>
          <t>ASOCIACION DE PRODUCTORES ALPAQUEROS Y ARTESANOS SANTA ROSA APAASAR</t>
        </is>
      </c>
      <c r="D387" s="2" t="inlineStr">
        <is>
          <t>2026-09-20T00:32:24.606Z</t>
        </is>
      </c>
    </row>
    <row r="388">
      <c r="A388" s="2" t="inlineStr">
        <is>
          <t>20603736703</t>
        </is>
      </c>
      <c r="B388" s="2" t="inlineStr">
        <is>
          <t>true</t>
        </is>
      </c>
      <c r="C388" s="2" t="inlineStr">
        <is>
          <t>ASOCIACION DE PRODUCTORES DE PALTOS MORO - APROPALMO</t>
        </is>
      </c>
      <c r="D388" s="2" t="inlineStr">
        <is>
          <t>2026-09-20T00:32:24.606Z</t>
        </is>
      </c>
    </row>
    <row r="389">
      <c r="A389" s="2" t="inlineStr">
        <is>
          <t>20603776616</t>
        </is>
      </c>
      <c r="B389" s="2" t="inlineStr">
        <is>
          <t>true</t>
        </is>
      </c>
      <c r="C389" s="2" t="inlineStr">
        <is>
          <t>ASOCIACION DE PRODUCTORES AGROPECUARIOS SARACOCHA</t>
        </is>
      </c>
      <c r="D389" s="2" t="inlineStr">
        <is>
          <t>2026-09-20T00:32:24.606Z</t>
        </is>
      </c>
    </row>
    <row r="390">
      <c r="A390" s="2" t="inlineStr">
        <is>
          <t>20603820691</t>
        </is>
      </c>
      <c r="B390" s="2" t="inlineStr">
        <is>
          <t>true</t>
        </is>
      </c>
      <c r="C390" s="2" t="inlineStr">
        <is>
          <t>COOPERATIVA AGRARIA DE SERVICIOS MULTIPLES CORDILLERA AZUL - CORDILLERA AZUL COOP</t>
        </is>
      </c>
      <c r="D390" s="2" t="inlineStr">
        <is>
          <t>2026-09-20T00:32:24.606Z</t>
        </is>
      </c>
    </row>
    <row r="391">
      <c r="A391" s="2" t="inlineStr">
        <is>
          <t>20603829515</t>
        </is>
      </c>
      <c r="B391" s="2" t="inlineStr">
        <is>
          <t>true</t>
        </is>
      </c>
      <c r="C391" s="2" t="inlineStr">
        <is>
          <t>ASOCIACION DE PRODUCTORES AGROPECUARIOS LOS NOGALES ALTO ITARIATO</t>
        </is>
      </c>
      <c r="D391" s="2" t="inlineStr">
        <is>
          <t>2026-09-20T00:32:24.606Z</t>
        </is>
      </c>
    </row>
    <row r="392">
      <c r="A392" s="2" t="inlineStr">
        <is>
          <t>20603836325</t>
        </is>
      </c>
      <c r="B392" s="2" t="inlineStr">
        <is>
          <t>true</t>
        </is>
      </c>
      <c r="C392" s="2" t="inlineStr">
        <is>
          <t>COOPERATIVA AGRARIA YARINACOCHA</t>
        </is>
      </c>
      <c r="D392" s="2" t="inlineStr">
        <is>
          <t>2026-09-20T00:32:24.606Z</t>
        </is>
      </c>
    </row>
    <row r="393">
      <c r="A393" s="2" t="inlineStr">
        <is>
          <t>20603842511</t>
        </is>
      </c>
      <c r="B393" s="2" t="inlineStr">
        <is>
          <t>true</t>
        </is>
      </c>
      <c r="C393" s="2" t="inlineStr">
        <is>
          <t>ASOCIACION DE PRODUCTORES AGROPECUARIOS RIQ´CHARI DE TINTINIQUIATO</t>
        </is>
      </c>
      <c r="D393" s="2" t="inlineStr">
        <is>
          <t>2026-09-20T00:32:24.606Z</t>
        </is>
      </c>
    </row>
    <row r="394">
      <c r="A394" s="2" t="inlineStr">
        <is>
          <t>20603862369</t>
        </is>
      </c>
      <c r="B394" s="2" t="inlineStr">
        <is>
          <t>true</t>
        </is>
      </c>
      <c r="C394" s="2" t="inlineStr">
        <is>
          <t>COOPERATIVA AGRARIA TROPICALS PRODUCTS</t>
        </is>
      </c>
      <c r="D394" s="2" t="inlineStr">
        <is>
          <t>2026-09-20T00:32:24.606Z</t>
        </is>
      </c>
    </row>
    <row r="395">
      <c r="A395" s="2" t="inlineStr">
        <is>
          <t>20603864060</t>
        </is>
      </c>
      <c r="B395" s="2" t="inlineStr">
        <is>
          <t>true</t>
        </is>
      </c>
      <c r="C395" s="2" t="inlineStr">
        <is>
          <t>ASOCIACION DE PRODUCTORES AGROPECUARIOS CAMPANAYOC</t>
        </is>
      </c>
      <c r="D395" s="2" t="inlineStr">
        <is>
          <t>2026-09-20T00:32:24.606Z</t>
        </is>
      </c>
    </row>
    <row r="396">
      <c r="A396" s="2" t="inlineStr">
        <is>
          <t>20603907176</t>
        </is>
      </c>
      <c r="B396" s="2" t="inlineStr">
        <is>
          <t>true</t>
        </is>
      </c>
      <c r="C396" s="2" t="inlineStr">
        <is>
          <t>COOPERATIVA AGRARIA INDUSTRIAL FRUITS PICHANAKI</t>
        </is>
      </c>
      <c r="D396" s="2" t="inlineStr">
        <is>
          <t>2026-09-20T00:32:24.606Z</t>
        </is>
      </c>
    </row>
    <row r="397">
      <c r="A397" s="2" t="inlineStr">
        <is>
          <t>20603942028</t>
        </is>
      </c>
      <c r="B397" s="2" t="inlineStr">
        <is>
          <t>true</t>
        </is>
      </c>
      <c r="C397" s="2" t="inlineStr">
        <is>
          <t>COOPERATIVA AGRARIA DE PRODUCTORES TIKANKA CHIARA-AYACUCHO</t>
        </is>
      </c>
      <c r="D397" s="2" t="inlineStr">
        <is>
          <t>2026-09-20T00:32:24.606Z</t>
        </is>
      </c>
    </row>
    <row r="398">
      <c r="A398" s="2" t="inlineStr">
        <is>
          <t>20603957033</t>
        </is>
      </c>
      <c r="B398" s="2" t="inlineStr">
        <is>
          <t>true</t>
        </is>
      </c>
      <c r="C398" s="2" t="inlineStr">
        <is>
          <t>ASOCIACIÓN DE PRODUCTORES AGROINDUSTRIALES Y SERVICIOS MÚLTIPLES HUAYNA PICCHU VRAE</t>
        </is>
      </c>
      <c r="D398" s="2" t="inlineStr">
        <is>
          <t>2026-09-20T00:32:24.606Z</t>
        </is>
      </c>
    </row>
    <row r="399">
      <c r="A399" s="2" t="inlineStr">
        <is>
          <t>20603979924</t>
        </is>
      </c>
      <c r="B399" s="2" t="inlineStr">
        <is>
          <t>true</t>
        </is>
      </c>
      <c r="C399" s="2" t="inlineStr">
        <is>
          <t>ASOCIACION DE PRODUCTORES AGROPECUARIOS MANOS A TRABAJAR PISCOBAMBA BAJA DEL DISTRITO DE OCOBAMBA</t>
        </is>
      </c>
      <c r="D399" s="2" t="inlineStr">
        <is>
          <t>2026-09-20T00:32:24.606Z</t>
        </is>
      </c>
    </row>
    <row r="400">
      <c r="A400" s="2" t="inlineStr">
        <is>
          <t>20604151954</t>
        </is>
      </c>
      <c r="B400" s="2" t="inlineStr">
        <is>
          <t>true</t>
        </is>
      </c>
      <c r="C400" s="2" t="inlineStr">
        <is>
          <t>COOPERATIVA AGRARIA DE SERVICIOS MULTIPLES SUR ORIENTE - COOPSSUR ORIENTE</t>
        </is>
      </c>
      <c r="D400" s="2" t="inlineStr">
        <is>
          <t>2026-09-20T00:32:24.606Z</t>
        </is>
      </c>
    </row>
    <row r="401">
      <c r="A401" s="2" t="inlineStr">
        <is>
          <t>20604215600</t>
        </is>
      </c>
      <c r="B401" s="2" t="inlineStr">
        <is>
          <t>true</t>
        </is>
      </c>
      <c r="C401" s="2" t="inlineStr">
        <is>
          <t>ASOCIACION DE PRODUCTORES DE CACAO ECOLOGICO DE DISTRITO DE QUELLOUNO</t>
        </is>
      </c>
      <c r="D401" s="2" t="inlineStr">
        <is>
          <t>2026-09-20T00:32:24.606Z</t>
        </is>
      </c>
    </row>
    <row r="402">
      <c r="A402" s="2" t="inlineStr">
        <is>
          <t>20604218358</t>
        </is>
      </c>
      <c r="B402" s="2" t="inlineStr">
        <is>
          <t>true</t>
        </is>
      </c>
      <c r="C402" s="2" t="inlineStr">
        <is>
          <t>COOPERATIVA AGRARIA COYAPAPI</t>
        </is>
      </c>
      <c r="D402" s="2" t="inlineStr">
        <is>
          <t>2026-09-20T00:32:24.606Z</t>
        </is>
      </c>
    </row>
    <row r="403">
      <c r="A403" s="2" t="inlineStr">
        <is>
          <t>20604309728</t>
        </is>
      </c>
      <c r="B403" s="2" t="inlineStr">
        <is>
          <t>true</t>
        </is>
      </c>
      <c r="C403" s="2" t="inlineStr">
        <is>
          <t>ASOCIACION DE PRODUCTORES CAFETALEROS AGROECOLOGICOS SAN JUAN</t>
        </is>
      </c>
      <c r="D403" s="2" t="inlineStr">
        <is>
          <t>2026-09-20T00:32:24.606Z</t>
        </is>
      </c>
    </row>
    <row r="404">
      <c r="A404" s="2" t="inlineStr">
        <is>
          <t>20604315825</t>
        </is>
      </c>
      <c r="B404" s="2" t="inlineStr">
        <is>
          <t>true</t>
        </is>
      </c>
      <c r="C404" s="2" t="inlineStr">
        <is>
          <t>ASOCIACION DE PRODUCTORES DE FLORES NATIVAS, AGROINDUSTRIALES, PISCICOLA Y MEDIO AMBIENTE - UCAYALI</t>
        </is>
      </c>
      <c r="D404" s="2" t="inlineStr">
        <is>
          <t>2026-09-20T00:32:24.606Z</t>
        </is>
      </c>
    </row>
    <row r="405">
      <c r="A405" s="2" t="inlineStr">
        <is>
          <t>20604401187</t>
        </is>
      </c>
      <c r="B405" s="2" t="inlineStr">
        <is>
          <t>true</t>
        </is>
      </c>
      <c r="C405" s="2" t="inlineStr">
        <is>
          <t>ORGANIZACION ZONAL SAN MIGUEL DEL FAIQUE</t>
        </is>
      </c>
      <c r="D405" s="2" t="inlineStr">
        <is>
          <t>2026-09-20T00:32:24.606Z</t>
        </is>
      </c>
    </row>
    <row r="406">
      <c r="A406" s="2" t="inlineStr">
        <is>
          <t>20604419175</t>
        </is>
      </c>
      <c r="B406" s="2" t="inlineStr">
        <is>
          <t>true</t>
        </is>
      </c>
      <c r="C406" s="2" t="inlineStr">
        <is>
          <t>ASOCIACION DE PRODUCTORES AGROPECUARIOS ECOLOGICOS DE LAS ZONAS ALTO ANDINAS DE JUNIN</t>
        </is>
      </c>
      <c r="D406" s="2" t="inlineStr">
        <is>
          <t>2026-09-20T00:32:24.606Z</t>
        </is>
      </c>
    </row>
    <row r="407">
      <c r="A407" s="2" t="inlineStr">
        <is>
          <t>20604495483</t>
        </is>
      </c>
      <c r="B407" s="2" t="inlineStr">
        <is>
          <t>true</t>
        </is>
      </c>
      <c r="C407" s="2" t="inlineStr">
        <is>
          <t>COOPERATIVA DE USUARIOS AGROINDUSTRIAL DE PRODUCTORES INTI RAYMI</t>
        </is>
      </c>
      <c r="D407" s="2" t="inlineStr">
        <is>
          <t>2026-09-20T00:32:24.606Z</t>
        </is>
      </c>
    </row>
    <row r="408">
      <c r="A408" s="2" t="inlineStr">
        <is>
          <t>20604583081</t>
        </is>
      </c>
      <c r="B408" s="2" t="inlineStr">
        <is>
          <t>true</t>
        </is>
      </c>
      <c r="C408" s="2" t="inlineStr">
        <is>
          <t>ASOCIACION AGROINDUSTRIAL COMUNIDADES UNIDAS DEL NAPO</t>
        </is>
      </c>
      <c r="D408" s="2" t="inlineStr">
        <is>
          <t>2026-09-20T00:32:24.606Z</t>
        </is>
      </c>
    </row>
    <row r="409">
      <c r="A409" s="2" t="inlineStr">
        <is>
          <t>20604705411</t>
        </is>
      </c>
      <c r="B409" s="2" t="inlineStr">
        <is>
          <t>true</t>
        </is>
      </c>
      <c r="C409" s="2" t="inlineStr">
        <is>
          <t>COOPERATIVA AGRARIA CRUZ DE YANAHUANCA</t>
        </is>
      </c>
      <c r="D409" s="2" t="inlineStr">
        <is>
          <t>2026-09-20T00:32:24.606Z</t>
        </is>
      </c>
    </row>
    <row r="410">
      <c r="A410" s="2" t="inlineStr">
        <is>
          <t>20604755230</t>
        </is>
      </c>
      <c r="B410" s="2" t="inlineStr">
        <is>
          <t>true</t>
        </is>
      </c>
      <c r="C410" s="2" t="inlineStr">
        <is>
          <t>COOPERATIVA AGRARIA ANDINA DE SANTA CRUZ LTDA.</t>
        </is>
      </c>
      <c r="D410" s="2" t="inlineStr">
        <is>
          <t>2026-09-20T00:32:24.606Z</t>
        </is>
      </c>
    </row>
    <row r="411">
      <c r="A411" s="2" t="inlineStr">
        <is>
          <t>20604757267</t>
        </is>
      </c>
      <c r="B411" s="2" t="inlineStr">
        <is>
          <t>true</t>
        </is>
      </c>
      <c r="C411" s="2" t="inlineStr">
        <is>
          <t>ASOCIACION DE PRODUCTORES AGROPECUARIOS CHAGRAPOCHMUÑA</t>
        </is>
      </c>
      <c r="D411" s="2" t="inlineStr">
        <is>
          <t>2026-09-20T00:32:24.606Z</t>
        </is>
      </c>
    </row>
    <row r="412">
      <c r="A412" s="2" t="inlineStr">
        <is>
          <t>20604817146</t>
        </is>
      </c>
      <c r="B412" s="2" t="inlineStr">
        <is>
          <t>true</t>
        </is>
      </c>
      <c r="C412" s="2" t="inlineStr">
        <is>
          <t>ASOCIACION DE PRODUCTORES GANADEROS, LECHEROS Y AGRICULTORA ECOLOGICA DE CUYAY - CHUQUIBAMBA</t>
        </is>
      </c>
      <c r="D412" s="2" t="inlineStr">
        <is>
          <t>2026-09-20T00:32:24.606Z</t>
        </is>
      </c>
    </row>
    <row r="413">
      <c r="A413" s="2" t="inlineStr">
        <is>
          <t>20604988200</t>
        </is>
      </c>
      <c r="B413" s="2" t="inlineStr">
        <is>
          <t>true</t>
        </is>
      </c>
      <c r="C413" s="2" t="inlineStr">
        <is>
          <t>ASOCIACION DE PRODUCTORES DE CACAO CCAPAQKILLA</t>
        </is>
      </c>
      <c r="D413" s="2" t="inlineStr">
        <is>
          <t>2026-09-20T00:32:24.606Z</t>
        </is>
      </c>
    </row>
    <row r="414">
      <c r="A414" s="2" t="inlineStr">
        <is>
          <t>20605025821</t>
        </is>
      </c>
      <c r="B414" s="2" t="inlineStr">
        <is>
          <t>true</t>
        </is>
      </c>
      <c r="C414" s="2" t="inlineStr">
        <is>
          <t>ASOCIACION PRODUCTIVA AGROECOLOGICA DE MENDOZA</t>
        </is>
      </c>
      <c r="D414" s="2" t="inlineStr">
        <is>
          <t>2026-09-20T00:32:24.606Z</t>
        </is>
      </c>
    </row>
    <row r="415">
      <c r="A415" s="2" t="inlineStr">
        <is>
          <t>20605141456</t>
        </is>
      </c>
      <c r="B415" s="2" t="inlineStr">
        <is>
          <t>true</t>
        </is>
      </c>
      <c r="C415" s="2" t="inlineStr">
        <is>
          <t>ASOCIACION CENTRAL DE PRODUCTORES AGROPECUARIOS Y ECOLOGICO DE YUYAPICHIS</t>
        </is>
      </c>
      <c r="D415" s="2" t="inlineStr">
        <is>
          <t>2026-09-20T00:32:24.606Z</t>
        </is>
      </c>
    </row>
    <row r="416">
      <c r="A416" s="2" t="inlineStr">
        <is>
          <t>20605161678</t>
        </is>
      </c>
      <c r="B416" s="2" t="inlineStr">
        <is>
          <t>true</t>
        </is>
      </c>
      <c r="C416" s="2" t="inlineStr">
        <is>
          <t>COOPERATIVA AGRARIA DE PRODUCTOS ECOLOGICOS DE PAMPACOLCA - COAPEP</t>
        </is>
      </c>
      <c r="D416" s="2" t="inlineStr">
        <is>
          <t>2026-09-20T00:32:24.606Z</t>
        </is>
      </c>
    </row>
    <row r="417">
      <c r="A417" s="2" t="inlineStr">
        <is>
          <t>20605197583</t>
        </is>
      </c>
      <c r="B417" s="2" t="inlineStr">
        <is>
          <t>true</t>
        </is>
      </c>
      <c r="C417" s="2" t="inlineStr">
        <is>
          <t>ASOCIACION DE PRODUCTORES AGROECOLOGICOS DE PARIACOTO PROMOVIENDO VIDA SALUDABLE - APAPROVIS</t>
        </is>
      </c>
      <c r="D417" s="2" t="inlineStr">
        <is>
          <t>2026-09-20T00:32:24.606Z</t>
        </is>
      </c>
    </row>
    <row r="418">
      <c r="A418" s="2" t="inlineStr">
        <is>
          <t>20605210733</t>
        </is>
      </c>
      <c r="B418" s="2" t="inlineStr">
        <is>
          <t>true</t>
        </is>
      </c>
      <c r="C418" s="2" t="inlineStr">
        <is>
          <t>ASOCIACION DE PRODUCTORES DE CITRICOS DE PIGUIATO</t>
        </is>
      </c>
      <c r="D418" s="2" t="inlineStr">
        <is>
          <t>2026-09-20T00:32:24.606Z</t>
        </is>
      </c>
    </row>
    <row r="419">
      <c r="A419" s="2" t="inlineStr">
        <is>
          <t>20605216812</t>
        </is>
      </c>
      <c r="B419" s="2" t="inlineStr">
        <is>
          <t>true</t>
        </is>
      </c>
      <c r="C419" s="2" t="inlineStr">
        <is>
          <t>ASOCIACION DE PRODUCTORES AGROPECUARIOS PAMPAS-CALLEBAMBA</t>
        </is>
      </c>
      <c r="D419" s="2" t="inlineStr">
        <is>
          <t>2026-09-20T00:32:24.606Z</t>
        </is>
      </c>
    </row>
    <row r="420">
      <c r="A420" s="2" t="inlineStr">
        <is>
          <t>20605228489</t>
        </is>
      </c>
      <c r="B420" s="2" t="inlineStr">
        <is>
          <t>true</t>
        </is>
      </c>
      <c r="C420" s="2" t="inlineStr">
        <is>
          <t>ASOCIACION AGROINDUSTRIAL DE MUJERES PRODUCTORAS DE CACAO Y CAFE DEL VRAEM-OTARI´S</t>
        </is>
      </c>
      <c r="D420" s="2" t="inlineStr">
        <is>
          <t>2026-09-20T00:32:24.606Z</t>
        </is>
      </c>
    </row>
    <row r="421">
      <c r="A421" s="2" t="inlineStr">
        <is>
          <t>20605272577</t>
        </is>
      </c>
      <c r="B421" s="2" t="inlineStr">
        <is>
          <t>true</t>
        </is>
      </c>
      <c r="C421" s="2" t="inlineStr">
        <is>
          <t>ASOCIACION AGROINDUSTRIAL ALLPA WIRAPAK</t>
        </is>
      </c>
      <c r="D421" s="2" t="inlineStr">
        <is>
          <t>2026-09-20T00:32:24.606Z</t>
        </is>
      </c>
    </row>
    <row r="422">
      <c r="A422" s="2" t="inlineStr">
        <is>
          <t>20605304479</t>
        </is>
      </c>
      <c r="B422" s="2" t="inlineStr">
        <is>
          <t>true</t>
        </is>
      </c>
      <c r="C422" s="2" t="inlineStr">
        <is>
          <t>ASOCIACION DE PRODUCTORES DE DERIVADOS LACTEOS SUMAC AUSANGATE DEL DISTRITO DE OCONGATE</t>
        </is>
      </c>
      <c r="D422" s="2" t="inlineStr">
        <is>
          <t>2026-09-20T00:32:24.606Z</t>
        </is>
      </c>
    </row>
    <row r="423">
      <c r="A423" s="2" t="inlineStr">
        <is>
          <t>20605348468</t>
        </is>
      </c>
      <c r="B423" s="2" t="inlineStr">
        <is>
          <t>true</t>
        </is>
      </c>
      <c r="C423" s="2" t="inlineStr">
        <is>
          <t>ASOCIACION DE PRODUCTORES DE LACTEOS DE CCOLCCA AUSANLAC</t>
        </is>
      </c>
      <c r="D423" s="2" t="inlineStr">
        <is>
          <t>2026-09-20T00:32:24.606Z</t>
        </is>
      </c>
    </row>
    <row r="424">
      <c r="A424" s="2" t="inlineStr">
        <is>
          <t>20605357122</t>
        </is>
      </c>
      <c r="B424" s="2" t="inlineStr">
        <is>
          <t>true</t>
        </is>
      </c>
      <c r="C424" s="2" t="inlineStr">
        <is>
          <t>COOPERATIVA DE PRODUCCION Y SERVICIOS ESPECIALES DE LOS PRODUCTORES DE CUYES DE HUANTA-COOPROCUY HUA</t>
        </is>
      </c>
      <c r="D424" s="2" t="inlineStr">
        <is>
          <t>2026-09-20T00:32:24.606Z</t>
        </is>
      </c>
    </row>
    <row r="425">
      <c r="A425" s="2" t="inlineStr">
        <is>
          <t>20605363092</t>
        </is>
      </c>
      <c r="B425" s="2" t="inlineStr">
        <is>
          <t>true</t>
        </is>
      </c>
      <c r="C425" s="2" t="inlineStr">
        <is>
          <t>ASOCIACION DE PRODUCTORES AGROPECUARIOS DE CITRICOS SAN ANTONIO DE PAMPA CONCEPCION ECHARATI-APACISA</t>
        </is>
      </c>
      <c r="D425" s="2" t="inlineStr">
        <is>
          <t>2026-09-20T00:32:24.606Z</t>
        </is>
      </c>
    </row>
    <row r="426">
      <c r="A426" s="2" t="inlineStr">
        <is>
          <t>20605371869</t>
        </is>
      </c>
      <c r="B426" s="2" t="inlineStr">
        <is>
          <t>true</t>
        </is>
      </c>
      <c r="C426" s="2" t="inlineStr">
        <is>
          <t>ASOCIACION DE AGRICULTORES DE PALTOS EN HUAMAMPALI - ALTO LARAN</t>
        </is>
      </c>
      <c r="D426" s="2" t="inlineStr">
        <is>
          <t>2026-09-20T00:32:24.606Z</t>
        </is>
      </c>
    </row>
    <row r="427">
      <c r="A427" s="2" t="inlineStr">
        <is>
          <t>20605430458</t>
        </is>
      </c>
      <c r="B427" s="2" t="inlineStr">
        <is>
          <t>true</t>
        </is>
      </c>
      <c r="C427" s="2" t="inlineStr">
        <is>
          <t>ASOCIACION DE PRODUCTORES AGROPECUARIOS "VALLE DEL MANTARO TINKUS"</t>
        </is>
      </c>
      <c r="D427" s="2" t="inlineStr">
        <is>
          <t>2026-09-20T00:32:24.606Z</t>
        </is>
      </c>
    </row>
    <row r="428">
      <c r="A428" s="2" t="inlineStr">
        <is>
          <t>20605500430</t>
        </is>
      </c>
      <c r="B428" s="2" t="inlineStr">
        <is>
          <t>true</t>
        </is>
      </c>
      <c r="C428" s="2" t="inlineStr">
        <is>
          <t>COOPERATIVA AGRARIA DE PRODUCTORES ECOLOGICOS LOS CHANKAS VALLE DEL RIO PERENE</t>
        </is>
      </c>
      <c r="D428" s="2" t="inlineStr">
        <is>
          <t>2026-09-20T00:32:24.606Z</t>
        </is>
      </c>
    </row>
    <row r="429">
      <c r="A429" s="2" t="inlineStr">
        <is>
          <t>20605520058</t>
        </is>
      </c>
      <c r="B429" s="2" t="inlineStr">
        <is>
          <t>true</t>
        </is>
      </c>
      <c r="C429" s="2" t="inlineStr">
        <is>
          <t>ASOCIACION DE PRODUCTORES AGROPECUARIOS CAPIRUSHARI DE MAZAMARI - APACM</t>
        </is>
      </c>
      <c r="D429" s="2" t="inlineStr">
        <is>
          <t>2026-09-20T00:32:24.606Z</t>
        </is>
      </c>
    </row>
    <row r="430">
      <c r="A430" s="2" t="inlineStr">
        <is>
          <t>20605564730</t>
        </is>
      </c>
      <c r="B430" s="2" t="inlineStr">
        <is>
          <t>true</t>
        </is>
      </c>
      <c r="C430" s="2" t="inlineStr">
        <is>
          <t>COOPERATIVA DE PRODUCCION ECO AYMARA-ACORA</t>
        </is>
      </c>
      <c r="D430" s="2" t="inlineStr">
        <is>
          <t>2026-09-20T00:32:24.606Z</t>
        </is>
      </c>
    </row>
    <row r="431">
      <c r="A431" s="2" t="inlineStr">
        <is>
          <t>20605600922</t>
        </is>
      </c>
      <c r="B431" s="2" t="inlineStr">
        <is>
          <t>true</t>
        </is>
      </c>
      <c r="C431" s="2" t="inlineStr">
        <is>
          <t>ASOCIACION DE PRODUCTORES AGROPECUARIOS VALLE IRIBAMBA</t>
        </is>
      </c>
      <c r="D431" s="2" t="inlineStr">
        <is>
          <t>2026-09-20T00:32:24.606Z</t>
        </is>
      </c>
    </row>
    <row r="432">
      <c r="A432" s="2" t="inlineStr">
        <is>
          <t>20605688170</t>
        </is>
      </c>
      <c r="B432" s="2" t="inlineStr">
        <is>
          <t>true</t>
        </is>
      </c>
      <c r="C432" s="2" t="inlineStr">
        <is>
          <t>COOPERATIVA AGRARIA ALEXANDER VON HUMBOLDT LTDA</t>
        </is>
      </c>
      <c r="D432" s="2" t="inlineStr">
        <is>
          <t>2026-09-20T00:32:24.606Z</t>
        </is>
      </c>
    </row>
    <row r="433">
      <c r="A433" s="2" t="inlineStr">
        <is>
          <t>20605783229</t>
        </is>
      </c>
      <c r="B433" s="2" t="inlineStr">
        <is>
          <t>true</t>
        </is>
      </c>
      <c r="C433" s="2" t="inlineStr">
        <is>
          <t>ASOCIACION DE PRODUCTORES AGROPECUARIOS LAS CATARATAS DE ILLAPANI</t>
        </is>
      </c>
      <c r="D433" s="2" t="inlineStr">
        <is>
          <t>2026-09-20T00:32:24.606Z</t>
        </is>
      </c>
    </row>
    <row r="434">
      <c r="A434" s="2" t="inlineStr">
        <is>
          <t>20605784047</t>
        </is>
      </c>
      <c r="B434" s="2" t="inlineStr">
        <is>
          <t>true</t>
        </is>
      </c>
      <c r="C434" s="2" t="inlineStr">
        <is>
          <t>ASOCIACION DE PRODUCTORES AGROPECUARIOS BUENOS AIRES KM. 2 PACARAN</t>
        </is>
      </c>
      <c r="D434" s="2" t="inlineStr">
        <is>
          <t>2026-09-20T00:32:24.606Z</t>
        </is>
      </c>
    </row>
    <row r="435">
      <c r="A435" s="2" t="inlineStr">
        <is>
          <t>20605910573</t>
        </is>
      </c>
      <c r="B435" s="2" t="inlineStr">
        <is>
          <t>true</t>
        </is>
      </c>
      <c r="C435" s="2" t="inlineStr">
        <is>
          <t>ASOCIACION DE ACOPIO Y PRODUCTORES DE GANADO - TRAPICHE</t>
        </is>
      </c>
      <c r="D435" s="2" t="inlineStr">
        <is>
          <t>2026-09-20T00:32:24.606Z</t>
        </is>
      </c>
    </row>
    <row r="436">
      <c r="A436" s="2" t="inlineStr">
        <is>
          <t>20605962450</t>
        </is>
      </c>
      <c r="B436" s="2" t="inlineStr">
        <is>
          <t>true</t>
        </is>
      </c>
      <c r="C436" s="2" t="inlineStr">
        <is>
          <t>COOPERATIVA AGRARIA ECOINDUSTRIAL DEL VALLE PAURAN</t>
        </is>
      </c>
      <c r="D436" s="2" t="inlineStr">
        <is>
          <t>2026-09-20T00:32:24.606Z</t>
        </is>
      </c>
    </row>
    <row r="437">
      <c r="A437" s="2" t="inlineStr">
        <is>
          <t>20606017406</t>
        </is>
      </c>
      <c r="B437" s="2" t="inlineStr">
        <is>
          <t>true</t>
        </is>
      </c>
      <c r="C437" s="2" t="inlineStr">
        <is>
          <t>ASOCIACION DE PRODUCTORES AGROPECUARIOS Y ARTESANALES YAWARCOCHA</t>
        </is>
      </c>
      <c r="D437" s="2" t="inlineStr">
        <is>
          <t>2026-09-20T00:32:24.606Z</t>
        </is>
      </c>
    </row>
    <row r="438">
      <c r="A438" s="2" t="inlineStr">
        <is>
          <t>20606041382</t>
        </is>
      </c>
      <c r="B438" s="2" t="inlineStr">
        <is>
          <t>true</t>
        </is>
      </c>
      <c r="C438" s="2" t="inlineStr">
        <is>
          <t>ASOCIACION AROMA DE MUJER LLAQUE</t>
        </is>
      </c>
      <c r="D438" s="2" t="inlineStr">
        <is>
          <t>2026-09-20T00:32:24.606Z</t>
        </is>
      </c>
    </row>
    <row r="439">
      <c r="A439" s="2" t="inlineStr">
        <is>
          <t>20606047364</t>
        </is>
      </c>
      <c r="B439" s="2" t="inlineStr">
        <is>
          <t>true</t>
        </is>
      </c>
      <c r="C439" s="2" t="inlineStr">
        <is>
          <t>ASOCIACIÓN AGROPECUARIO ARTESANAL E INDUSTRIAL WIÑAY LLANKAQ RACCHI AYLLO</t>
        </is>
      </c>
      <c r="D439" s="2" t="inlineStr">
        <is>
          <t>2026-09-20T00:32:24.606Z</t>
        </is>
      </c>
    </row>
    <row r="440">
      <c r="A440" s="2" t="inlineStr">
        <is>
          <t>20606101423</t>
        </is>
      </c>
      <c r="B440" s="2" t="inlineStr">
        <is>
          <t>true</t>
        </is>
      </c>
      <c r="C440" s="2" t="inlineStr">
        <is>
          <t>ASOCIACION DE PRODUCTORES AGROPECUARIOS DON LORENZO DEL DISTRITO DE SAMAN</t>
        </is>
      </c>
      <c r="D440" s="2" t="inlineStr">
        <is>
          <t>2026-09-20T00:32:24.606Z</t>
        </is>
      </c>
    </row>
    <row r="441">
      <c r="A441" s="2" t="inlineStr">
        <is>
          <t>20606161655</t>
        </is>
      </c>
      <c r="B441" s="2" t="inlineStr">
        <is>
          <t>true</t>
        </is>
      </c>
      <c r="C441" s="2" t="inlineStr">
        <is>
          <t>COOPERATIVA DE SERVICIOS ESPECIALES DE ALPAQUEROS LOS ANDES DE HUANCAVELICA - COOPAH</t>
        </is>
      </c>
      <c r="D441" s="2" t="inlineStr">
        <is>
          <t>2026-09-20T00:32:24.606Z</t>
        </is>
      </c>
    </row>
    <row r="442">
      <c r="A442" s="2" t="inlineStr">
        <is>
          <t>20606192119</t>
        </is>
      </c>
      <c r="B442" s="2" t="inlineStr">
        <is>
          <t>true</t>
        </is>
      </c>
      <c r="C442" s="2" t="inlineStr">
        <is>
          <t>ASOC. DE MUJERES AGROPECUARIAS ARTESANALES Y TURISTICA GRANJA DE CUYES VIRGEN LA ASUNTA DE CURIBAYA</t>
        </is>
      </c>
      <c r="D442" s="2" t="inlineStr">
        <is>
          <t>2026-09-20T00:32:24.606Z</t>
        </is>
      </c>
    </row>
    <row r="443">
      <c r="A443" s="2" t="inlineStr">
        <is>
          <t>20606214082</t>
        </is>
      </c>
      <c r="B443" s="2" t="inlineStr">
        <is>
          <t>true</t>
        </is>
      </c>
      <c r="C443" s="2" t="inlineStr">
        <is>
          <t>COOPERATIVA AGRARIA QORI QUINUA TARACO LTDA</t>
        </is>
      </c>
      <c r="D443" s="2" t="inlineStr">
        <is>
          <t>2026-09-20T00:32:24.606Z</t>
        </is>
      </c>
    </row>
    <row r="444">
      <c r="A444" s="2" t="inlineStr">
        <is>
          <t>20606226013</t>
        </is>
      </c>
      <c r="B444" s="2" t="inlineStr">
        <is>
          <t>true</t>
        </is>
      </c>
      <c r="C444" s="2" t="inlineStr">
        <is>
          <t>ASOCIACION DE PRODUCTORES AGROPECUARIOS CONTUCNA NUEVA GENERACION APACNG</t>
        </is>
      </c>
      <c r="D444" s="2" t="inlineStr">
        <is>
          <t>2026-09-20T00:32:24.606Z</t>
        </is>
      </c>
    </row>
    <row r="445">
      <c r="A445" s="2" t="inlineStr">
        <is>
          <t>20606257172</t>
        </is>
      </c>
      <c r="B445" s="2" t="inlineStr">
        <is>
          <t>true</t>
        </is>
      </c>
      <c r="C445" s="2" t="inlineStr">
        <is>
          <t>ASOCIACIÓN DE AGRICULTORES EXPORTADORES MAJES CON FUTURO</t>
        </is>
      </c>
      <c r="D445" s="2" t="inlineStr">
        <is>
          <t>2026-09-20T00:32:24.606Z</t>
        </is>
      </c>
    </row>
    <row r="446">
      <c r="A446" s="2" t="inlineStr">
        <is>
          <t>20606293888</t>
        </is>
      </c>
      <c r="B446" s="2" t="inlineStr">
        <is>
          <t>true</t>
        </is>
      </c>
      <c r="C446" s="2" t="inlineStr">
        <is>
          <t>ASOCIACION DE PRODUCTORES AGROPECUARIOS ORO VERDE DE SOTCCOMAYO</t>
        </is>
      </c>
      <c r="D446" s="2" t="inlineStr">
        <is>
          <t>2026-09-20T00:32:24.606Z</t>
        </is>
      </c>
    </row>
    <row r="447">
      <c r="A447" s="2" t="inlineStr">
        <is>
          <t>20606307625</t>
        </is>
      </c>
      <c r="B447" s="2" t="inlineStr">
        <is>
          <t>true</t>
        </is>
      </c>
      <c r="C447" s="2" t="inlineStr">
        <is>
          <t>ASOCIACION DE PRODUCTORES AGRICOLAS VILLA HERMOSA - CHUQUIBAMBA</t>
        </is>
      </c>
      <c r="D447" s="2" t="inlineStr">
        <is>
          <t>2026-09-20T00:32:24.606Z</t>
        </is>
      </c>
    </row>
    <row r="448">
      <c r="A448" s="2" t="inlineStr">
        <is>
          <t>20606396849</t>
        </is>
      </c>
      <c r="B448" s="2" t="inlineStr">
        <is>
          <t>true</t>
        </is>
      </c>
      <c r="C448" s="2" t="inlineStr">
        <is>
          <t>COOPERATIVA AGRARIA DE SERVICIOS MULTIPLES CAMPO VERDE DE JOSE MARIA ARGUEDAS - CASMUCAV</t>
        </is>
      </c>
      <c r="D448" s="2" t="inlineStr">
        <is>
          <t>2026-09-20T00:32:24.606Z</t>
        </is>
      </c>
    </row>
    <row r="449">
      <c r="A449" s="2" t="inlineStr">
        <is>
          <t>20606451122</t>
        </is>
      </c>
      <c r="B449" s="2" t="inlineStr">
        <is>
          <t>true</t>
        </is>
      </c>
      <c r="C449" s="2" t="inlineStr">
        <is>
          <t>ASOCIACIÓN DE PRODUCTORES CERRO BLANCO</t>
        </is>
      </c>
      <c r="D449" s="2" t="inlineStr">
        <is>
          <t>2026-09-20T00:32:24.606Z</t>
        </is>
      </c>
    </row>
    <row r="450">
      <c r="A450" s="2" t="inlineStr">
        <is>
          <t>20606485281</t>
        </is>
      </c>
      <c r="B450" s="2" t="inlineStr">
        <is>
          <t>true</t>
        </is>
      </c>
      <c r="C450" s="2" t="inlineStr">
        <is>
          <t>COOPERATIVA AGROINDUSTRIAL DE LA GRAN NACION ASHANINKA</t>
        </is>
      </c>
      <c r="D450" s="2" t="inlineStr">
        <is>
          <t>2026-09-20T00:32:24.606Z</t>
        </is>
      </c>
    </row>
    <row r="451">
      <c r="A451" s="2" t="inlineStr">
        <is>
          <t>20606497122</t>
        </is>
      </c>
      <c r="B451" s="2" t="inlineStr">
        <is>
          <t>true</t>
        </is>
      </c>
      <c r="C451" s="2" t="inlineStr">
        <is>
          <t>ASOCIACION DE PRODUCTORES AGROPECUARIOS Y FORESTALES COBARRIANOS DE SINCOS - APAFCOS</t>
        </is>
      </c>
      <c r="D451" s="2" t="inlineStr">
        <is>
          <t>2026-09-20T00:32:24.606Z</t>
        </is>
      </c>
    </row>
    <row r="452">
      <c r="A452" s="2" t="inlineStr">
        <is>
          <t>20606538465</t>
        </is>
      </c>
      <c r="B452" s="2" t="inlineStr">
        <is>
          <t>true</t>
        </is>
      </c>
      <c r="C452" s="2" t="inlineStr">
        <is>
          <t>ASOCIACION LAS TUYAS DE CARAMPA</t>
        </is>
      </c>
      <c r="D452" s="2" t="inlineStr">
        <is>
          <t>2026-09-20T00:32:24.606Z</t>
        </is>
      </c>
    </row>
    <row r="453">
      <c r="A453" s="2" t="inlineStr">
        <is>
          <t>20606556331</t>
        </is>
      </c>
      <c r="B453" s="2" t="inlineStr">
        <is>
          <t>true</t>
        </is>
      </c>
      <c r="C453" s="2" t="inlineStr">
        <is>
          <t>ASOCIACIÓN ABISEO SAN MARTIN - ASABISAM</t>
        </is>
      </c>
      <c r="D453" s="2" t="inlineStr">
        <is>
          <t>2026-09-20T00:32:24.606Z</t>
        </is>
      </c>
    </row>
    <row r="454">
      <c r="A454" s="2" t="inlineStr">
        <is>
          <t>20606590301</t>
        </is>
      </c>
      <c r="B454" s="2" t="inlineStr">
        <is>
          <t>true</t>
        </is>
      </c>
      <c r="C454" s="2" t="inlineStr">
        <is>
          <t>ASOCIACION PRODUCTORES AGROPECUARIOS DE PALTO VALLE VERDE PINCOS MATAPUQUIO</t>
        </is>
      </c>
      <c r="D454" s="2" t="inlineStr">
        <is>
          <t>2026-09-20T00:32:24.606Z</t>
        </is>
      </c>
    </row>
    <row r="455">
      <c r="A455" s="2" t="inlineStr">
        <is>
          <t>20606701846</t>
        </is>
      </c>
      <c r="B455" s="2" t="inlineStr">
        <is>
          <t>true</t>
        </is>
      </c>
      <c r="C455" s="2" t="inlineStr">
        <is>
          <t>ASOCIACION ALPACAS Y LLAMAS REGISTRADAS DE PAQUENTA</t>
        </is>
      </c>
      <c r="D455" s="2" t="inlineStr">
        <is>
          <t>2026-09-20T00:32:24.606Z</t>
        </is>
      </c>
    </row>
    <row r="456">
      <c r="A456" s="2" t="inlineStr">
        <is>
          <t>20606717475</t>
        </is>
      </c>
      <c r="B456" s="2" t="inlineStr">
        <is>
          <t>true</t>
        </is>
      </c>
      <c r="C456" s="2" t="inlineStr">
        <is>
          <t>ASOCIACION DE PEQUEÑOS PRODUCTORES AGROPECUARIOS ULLMA</t>
        </is>
      </c>
      <c r="D456" s="2" t="inlineStr">
        <is>
          <t>2026-09-20T00:32:24.606Z</t>
        </is>
      </c>
    </row>
    <row r="457">
      <c r="A457" s="2" t="inlineStr">
        <is>
          <t>20606930101</t>
        </is>
      </c>
      <c r="B457" s="2" t="inlineStr">
        <is>
          <t>true</t>
        </is>
      </c>
      <c r="C457" s="2" t="inlineStr">
        <is>
          <t>ASOCIACIÓN BOSQUE DE LAS NUWAS</t>
        </is>
      </c>
      <c r="D457" s="2" t="inlineStr">
        <is>
          <t>2026-09-20T00:32:24.606Z</t>
        </is>
      </c>
    </row>
    <row r="458">
      <c r="A458" s="2" t="inlineStr">
        <is>
          <t>20606942762</t>
        </is>
      </c>
      <c r="B458" s="2" t="inlineStr">
        <is>
          <t>true</t>
        </is>
      </c>
      <c r="C458" s="2" t="inlineStr">
        <is>
          <t>COOPERATIVA AGRARIA COOPSAA LTDA.</t>
        </is>
      </c>
      <c r="D458" s="2" t="inlineStr">
        <is>
          <t>2026-09-20T00:32:24.606Z</t>
        </is>
      </c>
    </row>
    <row r="459">
      <c r="A459" s="2" t="inlineStr">
        <is>
          <t>20607009261</t>
        </is>
      </c>
      <c r="B459" s="2" t="inlineStr">
        <is>
          <t>true</t>
        </is>
      </c>
      <c r="C459" s="2" t="inlineStr">
        <is>
          <t>ASOCIACION DE PRODUCTORES AGROPECUARIOS E INDUSTRIALES DE APALIN - AGROAPA</t>
        </is>
      </c>
      <c r="D459" s="2" t="inlineStr">
        <is>
          <t>2026-09-20T00:32:24.606Z</t>
        </is>
      </c>
    </row>
    <row r="460">
      <c r="A460" s="2" t="inlineStr">
        <is>
          <t>20607057363</t>
        </is>
      </c>
      <c r="B460" s="2" t="inlineStr">
        <is>
          <t>true</t>
        </is>
      </c>
      <c r="C460" s="2" t="inlineStr">
        <is>
          <t>ASOCIACION AGROINDUSTRIAL DE PLANTAS AROMATICAS ECOANDES</t>
        </is>
      </c>
      <c r="D460" s="2" t="inlineStr">
        <is>
          <t>2026-09-20T00:32:24.606Z</t>
        </is>
      </c>
    </row>
    <row r="461">
      <c r="A461" s="2" t="inlineStr">
        <is>
          <t>20607063576</t>
        </is>
      </c>
      <c r="B461" s="2" t="inlineStr">
        <is>
          <t>true</t>
        </is>
      </c>
      <c r="C461" s="2" t="inlineStr">
        <is>
          <t>ASOCIACIÓN DE PRODUCTORES AGROPECUARIOS CHASKAS DE HUANCALLAMA-"APACHAHUA"</t>
        </is>
      </c>
      <c r="D461" s="2" t="inlineStr">
        <is>
          <t>2026-09-20T00:32:24.606Z</t>
        </is>
      </c>
    </row>
    <row r="462">
      <c r="A462" s="2" t="inlineStr">
        <is>
          <t>20607106313</t>
        </is>
      </c>
      <c r="B462" s="2" t="inlineStr">
        <is>
          <t>true</t>
        </is>
      </c>
      <c r="C462" s="2" t="inlineStr">
        <is>
          <t>ASOCIACION DE PRODUCTORES AGROFORESTALES Y CONSERVACION NUEVA AMAZONIA - APAYCNA</t>
        </is>
      </c>
      <c r="D462" s="2" t="inlineStr">
        <is>
          <t>2026-09-20T00:32:24.606Z</t>
        </is>
      </c>
    </row>
    <row r="463">
      <c r="A463" s="2" t="inlineStr">
        <is>
          <t>20607144347</t>
        </is>
      </c>
      <c r="B463" s="2" t="inlineStr">
        <is>
          <t>true</t>
        </is>
      </c>
      <c r="C463" s="2" t="inlineStr">
        <is>
          <t>ASOCIACION NUEVO AMANECER CASERIO PURUAY BAJO</t>
        </is>
      </c>
      <c r="D463" s="2" t="inlineStr">
        <is>
          <t>2026-09-20T00:32:24.606Z</t>
        </is>
      </c>
    </row>
    <row r="464">
      <c r="A464" s="2" t="inlineStr">
        <is>
          <t>20607148881</t>
        </is>
      </c>
      <c r="B464" s="2" t="inlineStr">
        <is>
          <t>true</t>
        </is>
      </c>
      <c r="C464" s="2" t="inlineStr">
        <is>
          <t>ASOCIACION DE PRODUCTORES DE OREGANO VERDE AMANECER CHALLAVIENTO</t>
        </is>
      </c>
      <c r="D464" s="2" t="inlineStr">
        <is>
          <t>2026-09-20T00:32:24.606Z</t>
        </is>
      </c>
    </row>
    <row r="465">
      <c r="A465" s="2" t="inlineStr">
        <is>
          <t>20607264237</t>
        </is>
      </c>
      <c r="B465" s="2" t="inlineStr">
        <is>
          <t>true</t>
        </is>
      </c>
      <c r="C465" s="2" t="inlineStr">
        <is>
          <t>ASOCIACION DE PRODUCTORES AGROPECUARIOS DE AGRICULTORES DE MAIZ DE HUARO</t>
        </is>
      </c>
      <c r="D465" s="2" t="inlineStr">
        <is>
          <t>2026-09-20T00:32:24.606Z</t>
        </is>
      </c>
    </row>
    <row r="466">
      <c r="A466" s="2" t="inlineStr">
        <is>
          <t>20607265624</t>
        </is>
      </c>
      <c r="B466" s="2" t="inlineStr">
        <is>
          <t>true</t>
        </is>
      </c>
      <c r="C466" s="2" t="inlineStr">
        <is>
          <t>ASOCIACION DE PEQUEÑOS PRODUCTORES AGROPECUARIOS PENACHI-KERGUER</t>
        </is>
      </c>
      <c r="D466" s="2" t="inlineStr">
        <is>
          <t>2026-09-20T00:32:24.606Z</t>
        </is>
      </c>
    </row>
    <row r="467">
      <c r="A467" s="2" t="inlineStr">
        <is>
          <t>20607331104</t>
        </is>
      </c>
      <c r="B467" s="2" t="inlineStr">
        <is>
          <t>true</t>
        </is>
      </c>
      <c r="C467" s="2" t="inlineStr">
        <is>
          <t>ASOCIACION DE PRODUCTORES AGROPECUARIOS ECOLOGICOS CRUZ DE PLATA TUTI-COLCA - AGROECOTUTI - COLCA</t>
        </is>
      </c>
      <c r="D467" s="2" t="inlineStr">
        <is>
          <t>2026-09-20T00:32:24.606Z</t>
        </is>
      </c>
    </row>
    <row r="468">
      <c r="A468" s="2" t="inlineStr">
        <is>
          <t>20607382604</t>
        </is>
      </c>
      <c r="B468" s="2" t="inlineStr">
        <is>
          <t>true</t>
        </is>
      </c>
      <c r="C468" s="2" t="inlineStr">
        <is>
          <t>ASOCIACION DE PEQUEÑOS PRODUCTORES AGROPECUARIOS SAN LORENZO DE LALAQUIZ</t>
        </is>
      </c>
      <c r="D468" s="2" t="inlineStr">
        <is>
          <t>2026-09-20T00:32:24.606Z</t>
        </is>
      </c>
    </row>
    <row r="469">
      <c r="A469" s="2" t="inlineStr">
        <is>
          <t>20607442585</t>
        </is>
      </c>
      <c r="B469" s="2" t="inlineStr">
        <is>
          <t>true</t>
        </is>
      </c>
      <c r="C469" s="2" t="inlineStr">
        <is>
          <t>ASOCIACION AGROPECUARIA VIRGEN INMACULADA CONCEPCION DE ACOS VINCHOS - HUAMANGA</t>
        </is>
      </c>
      <c r="D469" s="2" t="inlineStr">
        <is>
          <t>2026-09-20T00:32:24.606Z</t>
        </is>
      </c>
    </row>
    <row r="470">
      <c r="A470" s="2" t="inlineStr">
        <is>
          <t>20607520748</t>
        </is>
      </c>
      <c r="B470" s="2" t="inlineStr">
        <is>
          <t>true</t>
        </is>
      </c>
      <c r="C470" s="2" t="inlineStr">
        <is>
          <t>COOPERATIVA AGRARIA DE CRIADORES DE CAMÉLIDOS ANDINOS DE LA COMUNIDAD CAMPESINA LAGUNILLAS</t>
        </is>
      </c>
      <c r="D470" s="2" t="inlineStr">
        <is>
          <t>2026-09-20T00:32:24.606Z</t>
        </is>
      </c>
    </row>
    <row r="471">
      <c r="A471" s="2" t="inlineStr">
        <is>
          <t>20607536016</t>
        </is>
      </c>
      <c r="B471" s="2" t="inlineStr">
        <is>
          <t>true</t>
        </is>
      </c>
      <c r="C471" s="2" t="inlineStr">
        <is>
          <t>COOPERATIVA AGRARIA COOPAGRO LTDA - COOPERATIVA COOPAGRO</t>
        </is>
      </c>
      <c r="D471" s="2" t="inlineStr">
        <is>
          <t>2026-09-20T00:32:24.606Z</t>
        </is>
      </c>
    </row>
    <row r="472">
      <c r="A472" s="2" t="inlineStr">
        <is>
          <t>20607558559</t>
        </is>
      </c>
      <c r="B472" s="2" t="inlineStr">
        <is>
          <t>true</t>
        </is>
      </c>
      <c r="C472" s="2" t="inlineStr">
        <is>
          <t>COOPERATIVA AGRARIA INDÍGENA AWAJUN WAMPIS TUNTANAIN LTDA</t>
        </is>
      </c>
      <c r="D472" s="2" t="inlineStr">
        <is>
          <t>2026-09-20T00:32:24.606Z</t>
        </is>
      </c>
    </row>
    <row r="473">
      <c r="A473" s="2" t="inlineStr">
        <is>
          <t>20607580023</t>
        </is>
      </c>
      <c r="B473" s="2" t="inlineStr">
        <is>
          <t>true</t>
        </is>
      </c>
      <c r="C473" s="2" t="inlineStr">
        <is>
          <t>ASOCIACION DE PRODUCTORES AGROPECUARIOS ARTESANIA Y ACUICULTURA SANTA RITA</t>
        </is>
      </c>
      <c r="D473" s="2" t="inlineStr">
        <is>
          <t>2026-09-20T00:32:24.606Z</t>
        </is>
      </c>
    </row>
    <row r="474">
      <c r="A474" s="2" t="inlineStr">
        <is>
          <t>20607660515</t>
        </is>
      </c>
      <c r="B474" s="2" t="inlineStr">
        <is>
          <t>true</t>
        </is>
      </c>
      <c r="C474" s="2" t="inlineStr">
        <is>
          <t>ASOCIACION DE PRODUCTORES OLIVICOLAS DE ILO - APROLIVO ILO</t>
        </is>
      </c>
      <c r="D474" s="2" t="inlineStr">
        <is>
          <t>2026-09-20T00:32:24.606Z</t>
        </is>
      </c>
    </row>
    <row r="475">
      <c r="A475" s="2" t="inlineStr">
        <is>
          <t>20607735761</t>
        </is>
      </c>
      <c r="B475" s="2" t="inlineStr">
        <is>
          <t>true</t>
        </is>
      </c>
      <c r="C475" s="2" t="inlineStr">
        <is>
          <t>ASOCIACION DE PRODUCTORES AGROPECUARIOS Y PLANTAS AROMATICAS SAN JUNE</t>
        </is>
      </c>
      <c r="D475" s="2" t="inlineStr">
        <is>
          <t>2026-09-20T00:32:24.606Z</t>
        </is>
      </c>
    </row>
    <row r="476">
      <c r="A476" s="2" t="inlineStr">
        <is>
          <t>20607754579</t>
        </is>
      </c>
      <c r="B476" s="2" t="inlineStr">
        <is>
          <t>true</t>
        </is>
      </c>
      <c r="C476" s="2" t="inlineStr">
        <is>
          <t>ASOCIACION DE PRODUCTORES AGROPECUARIOS HUAYLLANI APU TORRINI AYAVIRI</t>
        </is>
      </c>
      <c r="D476" s="2" t="inlineStr">
        <is>
          <t>2026-09-20T00:32:24.606Z</t>
        </is>
      </c>
    </row>
    <row r="477">
      <c r="A477" s="2" t="inlineStr">
        <is>
          <t>20607775185</t>
        </is>
      </c>
      <c r="B477" s="2" t="inlineStr">
        <is>
          <t>true</t>
        </is>
      </c>
      <c r="C477" s="2" t="inlineStr">
        <is>
          <t>ASOCIACION DE PRODUCTORES ANDINOS SOLIDARIOS-KAÑARIS</t>
        </is>
      </c>
      <c r="D477" s="2" t="inlineStr">
        <is>
          <t>2026-09-20T00:32:24.606Z</t>
        </is>
      </c>
    </row>
    <row r="478">
      <c r="A478" s="2" t="inlineStr">
        <is>
          <t>20607875724</t>
        </is>
      </c>
      <c r="B478" s="2" t="inlineStr">
        <is>
          <t>true</t>
        </is>
      </c>
      <c r="C478" s="2" t="inlineStr">
        <is>
          <t>ASOCIACION DE PRODUCTORES AGROPECUARIOS LOS ANDENES EN LA CUMBRE DE LA TIERRA</t>
        </is>
      </c>
      <c r="D478" s="2" t="inlineStr">
        <is>
          <t>2026-09-20T00:32:24.606Z</t>
        </is>
      </c>
    </row>
    <row r="479">
      <c r="A479" s="2" t="inlineStr">
        <is>
          <t>20607878413</t>
        </is>
      </c>
      <c r="B479" s="2" t="inlineStr">
        <is>
          <t>true</t>
        </is>
      </c>
      <c r="C479" s="2" t="inlineStr">
        <is>
          <t>ASOCIACION DE CRIADORES AGROPECUARIOS MULTIPLES AGUA DULCE UMAJALA - ACRAMADU</t>
        </is>
      </c>
      <c r="D479" s="2" t="inlineStr">
        <is>
          <t>2026-09-20T00:32:24.606Z</t>
        </is>
      </c>
    </row>
    <row r="480">
      <c r="A480" s="2" t="inlineStr">
        <is>
          <t>20608017501</t>
        </is>
      </c>
      <c r="B480" s="2" t="inlineStr">
        <is>
          <t>true</t>
        </is>
      </c>
      <c r="C480" s="2" t="inlineStr">
        <is>
          <t>ASOCIACION DE PLATANEROS AGROPECUARIOS DE INAMBARI</t>
        </is>
      </c>
      <c r="D480" s="2" t="inlineStr">
        <is>
          <t>2026-09-20T00:32:24.606Z</t>
        </is>
      </c>
    </row>
    <row r="481">
      <c r="A481" s="2" t="inlineStr">
        <is>
          <t>20608030949</t>
        </is>
      </c>
      <c r="B481" s="2" t="inlineStr">
        <is>
          <t>true</t>
        </is>
      </c>
      <c r="C481" s="2" t="inlineStr">
        <is>
          <t>ASOCIACION DE PRODUCTORES EL PIÑAL DE UNION PROGRESO</t>
        </is>
      </c>
      <c r="D481" s="2" t="inlineStr">
        <is>
          <t>2026-09-20T00:32:24.606Z</t>
        </is>
      </c>
    </row>
    <row r="482">
      <c r="A482" s="2" t="inlineStr">
        <is>
          <t>20608049721</t>
        </is>
      </c>
      <c r="B482" s="2" t="inlineStr">
        <is>
          <t>true</t>
        </is>
      </c>
      <c r="C482" s="2" t="inlineStr">
        <is>
          <t>ASOCIACION DE AGRICULTORES Y PRODUCTORES UIKANA SAMUNAS</t>
        </is>
      </c>
      <c r="D482" s="2" t="inlineStr">
        <is>
          <t>2026-09-20T00:32:24.606Z</t>
        </is>
      </c>
    </row>
    <row r="483">
      <c r="A483" s="2" t="inlineStr">
        <is>
          <t>20608058291</t>
        </is>
      </c>
      <c r="B483" s="2" t="inlineStr">
        <is>
          <t>true</t>
        </is>
      </c>
      <c r="C483" s="2" t="inlineStr">
        <is>
          <t>ASOCIACION AGROPECUARIA COMUNAL USHUMAYO DEL DISTRIRO UMARI ASACUDU</t>
        </is>
      </c>
      <c r="D483" s="2" t="inlineStr">
        <is>
          <t>2026-09-20T00:32:24.606Z</t>
        </is>
      </c>
    </row>
    <row r="484">
      <c r="A484" s="2" t="inlineStr">
        <is>
          <t>20608124935</t>
        </is>
      </c>
      <c r="B484" s="2" t="inlineStr">
        <is>
          <t>true</t>
        </is>
      </c>
      <c r="C484" s="2" t="inlineStr">
        <is>
          <t>ASOCIACIÓN DE PRODUCTORES AGROPECUARIOS DEL CASERÍO DE CHACHASPATA</t>
        </is>
      </c>
      <c r="D484" s="2" t="inlineStr">
        <is>
          <t>2026-09-20T00:32:24.606Z</t>
        </is>
      </c>
    </row>
    <row r="485">
      <c r="A485" s="2" t="inlineStr">
        <is>
          <t>20608190776</t>
        </is>
      </c>
      <c r="B485" s="2" t="inlineStr">
        <is>
          <t>true</t>
        </is>
      </c>
      <c r="C485" s="2" t="inlineStr">
        <is>
          <t>ASOCIACIÓN DE PRODUCTORES AGROPECUARIOS AYLLU ROMERO - ASPROAGRO ROMERO</t>
        </is>
      </c>
      <c r="D485" s="2" t="inlineStr">
        <is>
          <t>2026-09-20T00:32:24.606Z</t>
        </is>
      </c>
    </row>
    <row r="486">
      <c r="A486" s="2" t="inlineStr">
        <is>
          <t>20608206346</t>
        </is>
      </c>
      <c r="B486" s="2" t="inlineStr">
        <is>
          <t>true</t>
        </is>
      </c>
      <c r="C486" s="2" t="inlineStr">
        <is>
          <t>ASOCIACION DE PRODUCTORES AGROPECUARIOS DEL CASERIO DE PANAOCOCHA</t>
        </is>
      </c>
      <c r="D486" s="2" t="inlineStr">
        <is>
          <t>2026-09-20T00:32:24.606Z</t>
        </is>
      </c>
    </row>
    <row r="487">
      <c r="A487" s="2" t="inlineStr">
        <is>
          <t>20608235648</t>
        </is>
      </c>
      <c r="B487" s="2" t="inlineStr">
        <is>
          <t>true</t>
        </is>
      </c>
      <c r="C487" s="2" t="inlineStr">
        <is>
          <t>ASOCIACIÓN DE PRODUCTORES DE CACAO ORGÁNICO PUSHARO MANU</t>
        </is>
      </c>
      <c r="D487" s="2" t="inlineStr">
        <is>
          <t>2026-09-20T00:32:24.606Z</t>
        </is>
      </c>
    </row>
    <row r="488">
      <c r="A488" s="2" t="inlineStr">
        <is>
          <t>20608294512</t>
        </is>
      </c>
      <c r="B488" s="2" t="inlineStr">
        <is>
          <t>true</t>
        </is>
      </c>
      <c r="C488" s="2" t="inlineStr">
        <is>
          <t>COOPERATIVA AGRARIA KURI VALLE DEL SISA LTDA</t>
        </is>
      </c>
      <c r="D488" s="2" t="inlineStr">
        <is>
          <t>2026-09-20T00:32:24.606Z</t>
        </is>
      </c>
    </row>
    <row r="489">
      <c r="A489" s="2" t="inlineStr">
        <is>
          <t>20608311387</t>
        </is>
      </c>
      <c r="B489" s="2" t="inlineStr">
        <is>
          <t>true</t>
        </is>
      </c>
      <c r="C489" s="2" t="inlineStr">
        <is>
          <t>ASOCIACION DE PRODUCTORES AGRARIOS LOS TRIUNFADORES</t>
        </is>
      </c>
      <c r="D489" s="2" t="inlineStr">
        <is>
          <t>2026-09-20T00:32:24.606Z</t>
        </is>
      </c>
    </row>
    <row r="490">
      <c r="A490" s="2" t="inlineStr">
        <is>
          <t>20608389734</t>
        </is>
      </c>
      <c r="B490" s="2" t="inlineStr">
        <is>
          <t>true</t>
        </is>
      </c>
      <c r="C490" s="2" t="inlineStr">
        <is>
          <t>ASOCIACION AGROPECUARIO COMUNAL DE GOYAR PUNTA DEL DISTRITO DE UMARI</t>
        </is>
      </c>
      <c r="D490" s="2" t="inlineStr">
        <is>
          <t>2026-09-20T00:32:24.606Z</t>
        </is>
      </c>
    </row>
    <row r="491">
      <c r="A491" s="2" t="inlineStr">
        <is>
          <t>20608453815</t>
        </is>
      </c>
      <c r="B491" s="2" t="inlineStr">
        <is>
          <t>true</t>
        </is>
      </c>
      <c r="C491" s="2" t="inlineStr">
        <is>
          <t>ASOCIACIÓN AGROPECUARIA COMUNAL MIRANDO HACIA EL FUTURO DEL CASERIO DE CUCHO DEL DISTRITO DE UMARI</t>
        </is>
      </c>
      <c r="D491" s="2" t="inlineStr">
        <is>
          <t>2026-09-20T00:32:24.606Z</t>
        </is>
      </c>
    </row>
    <row r="492">
      <c r="A492" s="2" t="inlineStr">
        <is>
          <t>20608470388</t>
        </is>
      </c>
      <c r="B492" s="2" t="inlineStr">
        <is>
          <t>true</t>
        </is>
      </c>
      <c r="C492" s="2" t="inlineStr">
        <is>
          <t>ASOCIACION DE PRODUCTORES AGROPECUARIOS HUALLAHUALLANI-CURIBAYA</t>
        </is>
      </c>
      <c r="D492" s="2" t="inlineStr">
        <is>
          <t>2026-09-20T00:32:24.606Z</t>
        </is>
      </c>
    </row>
    <row r="493">
      <c r="A493" s="2" t="inlineStr">
        <is>
          <t>20608478311</t>
        </is>
      </c>
      <c r="B493" s="2" t="inlineStr">
        <is>
          <t>true</t>
        </is>
      </c>
      <c r="C493" s="2" t="inlineStr">
        <is>
          <t>COOPERATIVA AGRARIA YAKATHEO DEL AMAZONAS COOPAYAKAT</t>
        </is>
      </c>
      <c r="D493" s="2" t="inlineStr">
        <is>
          <t>2026-09-20T00:32:24.606Z</t>
        </is>
      </c>
    </row>
    <row r="494">
      <c r="A494" s="2" t="inlineStr">
        <is>
          <t>20608506706</t>
        </is>
      </c>
      <c r="B494" s="2" t="inlineStr">
        <is>
          <t>true</t>
        </is>
      </c>
      <c r="C494" s="2" t="inlineStr">
        <is>
          <t>COOPERATIVA AGRARIA SOSTENIBLE AGROPERU LTDA - CAS AGROPERU LTDA</t>
        </is>
      </c>
      <c r="D494" s="2" t="inlineStr">
        <is>
          <t>2026-09-20T00:32:24.606Z</t>
        </is>
      </c>
    </row>
    <row r="495">
      <c r="A495" s="2" t="inlineStr">
        <is>
          <t>20608517741</t>
        </is>
      </c>
      <c r="B495" s="2" t="inlineStr">
        <is>
          <t>true</t>
        </is>
      </c>
      <c r="C495" s="2" t="inlineStr">
        <is>
          <t>ASOCIACION DE PRODUCTORES AGROPECUARIOS AGROECOLOGICOS BARRIAL Y YANATILE</t>
        </is>
      </c>
      <c r="D495" s="2" t="inlineStr">
        <is>
          <t>2026-09-20T00:32:24.606Z</t>
        </is>
      </c>
    </row>
    <row r="496">
      <c r="A496" s="2" t="inlineStr">
        <is>
          <t>20608562886</t>
        </is>
      </c>
      <c r="B496" s="2" t="inlineStr">
        <is>
          <t>true</t>
        </is>
      </c>
      <c r="C496" s="2" t="inlineStr">
        <is>
          <t>FUENTE DE ACOPIO DE FIBRA DE ALPACA SURI DE ORO CAPASO</t>
        </is>
      </c>
      <c r="D496" s="2" t="inlineStr">
        <is>
          <t>2026-09-20T00:32:24.606Z</t>
        </is>
      </c>
    </row>
    <row r="497">
      <c r="A497" s="2" t="inlineStr">
        <is>
          <t>20608571648</t>
        </is>
      </c>
      <c r="B497" s="2" t="inlineStr">
        <is>
          <t>true</t>
        </is>
      </c>
      <c r="C497" s="2" t="inlineStr">
        <is>
          <t>ASOCIACION DE PRODUCTORES AGROPECUARIOS UNION CHANQUIL</t>
        </is>
      </c>
      <c r="D497" s="2" t="inlineStr">
        <is>
          <t>2026-09-20T00:32:24.606Z</t>
        </is>
      </c>
    </row>
    <row r="498">
      <c r="A498" s="2" t="inlineStr">
        <is>
          <t>20608597973</t>
        </is>
      </c>
      <c r="B498" s="2" t="inlineStr">
        <is>
          <t>true</t>
        </is>
      </c>
      <c r="C498" s="2" t="inlineStr">
        <is>
          <t>ASOCIACION AGROPECUARIA COMUNAL DE HUANIN DEL DISTRITO DE UMARI</t>
        </is>
      </c>
      <c r="D498" s="2" t="inlineStr">
        <is>
          <t>2026-09-20T00:32:24.606Z</t>
        </is>
      </c>
    </row>
    <row r="499">
      <c r="A499" s="2" t="inlineStr">
        <is>
          <t>20608609467</t>
        </is>
      </c>
      <c r="B499" s="2" t="inlineStr">
        <is>
          <t>true</t>
        </is>
      </c>
      <c r="C499" s="2" t="inlineStr">
        <is>
          <t>ASOCIACION DE PRODUCTORES FRUTICOLAS HUAQUISH POCOR - APROFRUT HUAQUISH POCOR</t>
        </is>
      </c>
      <c r="D499" s="2" t="inlineStr">
        <is>
          <t>2026-09-20T00:32:24.606Z</t>
        </is>
      </c>
    </row>
    <row r="500">
      <c r="A500" s="2" t="inlineStr">
        <is>
          <t>20608664450</t>
        </is>
      </c>
      <c r="B500" s="2" t="inlineStr">
        <is>
          <t>true</t>
        </is>
      </c>
      <c r="C500" s="2" t="inlineStr">
        <is>
          <t>COOPERATIVA AGRARIA DE SERVICIOS MULTIPLES APU RIMAQ LTDA-COOP. APU RIMAQ LTDA</t>
        </is>
      </c>
      <c r="D500" s="2" t="inlineStr">
        <is>
          <t>2026-09-20T00:32:24.606Z</t>
        </is>
      </c>
    </row>
    <row r="501">
      <c r="A501" s="2" t="inlineStr">
        <is>
          <t>20608668951</t>
        </is>
      </c>
      <c r="B501" s="2" t="inlineStr">
        <is>
          <t>true</t>
        </is>
      </c>
      <c r="C501" s="2" t="inlineStr">
        <is>
          <t>ASOCIACIÓN DE PRODUCTORES LA FRUTA DEL DRAGÓN-CHURUJA</t>
        </is>
      </c>
      <c r="D501" s="2" t="inlineStr">
        <is>
          <t>2026-09-20T00:32:24.606Z</t>
        </is>
      </c>
    </row>
    <row r="502">
      <c r="A502" s="2" t="inlineStr">
        <is>
          <t>20608699041</t>
        </is>
      </c>
      <c r="B502" s="2" t="inlineStr">
        <is>
          <t>true</t>
        </is>
      </c>
      <c r="C502" s="2" t="inlineStr">
        <is>
          <t>ASOCIACION DE PRODUCTORES AGROPECUARIOS AGROINDUSTRIALES VALLE DEL PARAISO DE TICRAPO</t>
        </is>
      </c>
      <c r="D502" s="2" t="inlineStr">
        <is>
          <t>2026-09-20T00:32:24.606Z</t>
        </is>
      </c>
    </row>
    <row r="503">
      <c r="A503" s="2" t="inlineStr">
        <is>
          <t>20608734628</t>
        </is>
      </c>
      <c r="B503" s="2" t="inlineStr">
        <is>
          <t>true</t>
        </is>
      </c>
      <c r="C503" s="2" t="inlineStr">
        <is>
          <t>ASOCIACION DE PRODUCTORES AGROPECUARIOS HUASCARAN DEL DISTRITO DE RANRAHIRCA, PROVINCIA DE YUNGAY</t>
        </is>
      </c>
      <c r="D503" s="2" t="inlineStr">
        <is>
          <t>2026-09-20T00:32:24.606Z</t>
        </is>
      </c>
    </row>
    <row r="504">
      <c r="A504" s="2" t="inlineStr">
        <is>
          <t>20608734725</t>
        </is>
      </c>
      <c r="B504" s="2" t="inlineStr">
        <is>
          <t>true</t>
        </is>
      </c>
      <c r="C504" s="2" t="inlineStr">
        <is>
          <t>ASOCIACION DE FRUCTICULTORES DE QUESQUENTO</t>
        </is>
      </c>
      <c r="D504" s="2" t="inlineStr">
        <is>
          <t>2026-09-20T00:32:24.606Z</t>
        </is>
      </c>
    </row>
    <row r="505">
      <c r="A505" s="2" t="inlineStr">
        <is>
          <t>20608748921</t>
        </is>
      </c>
      <c r="B505" s="2" t="inlineStr">
        <is>
          <t>true</t>
        </is>
      </c>
      <c r="C505" s="2" t="inlineStr">
        <is>
          <t>ASOCIACION DE PRODUCTORES AGROPECUARIOS DEL DISTRITO DE GUADALUPE, CHEPEN Y ANEXOS</t>
        </is>
      </c>
      <c r="D505" s="2" t="inlineStr">
        <is>
          <t>2026-09-20T00:32:24.606Z</t>
        </is>
      </c>
    </row>
    <row r="506">
      <c r="A506" s="2" t="inlineStr">
        <is>
          <t>20608820672</t>
        </is>
      </c>
      <c r="B506" s="2" t="inlineStr">
        <is>
          <t>true</t>
        </is>
      </c>
      <c r="C506" s="2" t="inlineStr">
        <is>
          <t>ASOCIACION AGROPECUARIA COMUNAL DEL PUEBLO DE RACO DEL DISTRITO DE UMARI</t>
        </is>
      </c>
      <c r="D506" s="2" t="inlineStr">
        <is>
          <t>2026-09-20T00:32:24.606Z</t>
        </is>
      </c>
    </row>
    <row r="507">
      <c r="A507" s="2" t="inlineStr">
        <is>
          <t>20608834746</t>
        </is>
      </c>
      <c r="B507" s="2" t="inlineStr">
        <is>
          <t>true</t>
        </is>
      </c>
      <c r="C507" s="2" t="inlineStr">
        <is>
          <t>ASOCIACION DE PRODUCTORES LAGUNA LA BOA</t>
        </is>
      </c>
      <c r="D507" s="2" t="inlineStr">
        <is>
          <t>2026-09-20T00:32:24.606Z</t>
        </is>
      </c>
    </row>
    <row r="508">
      <c r="A508" s="2" t="inlineStr">
        <is>
          <t>20608860771</t>
        </is>
      </c>
      <c r="B508" s="2" t="inlineStr">
        <is>
          <t>true</t>
        </is>
      </c>
      <c r="C508" s="2" t="inlineStr">
        <is>
          <t>ASOCIACIÓN COMUNAL AGROPECUARIA DEL CASERIO DE NIÑA COCHA</t>
        </is>
      </c>
      <c r="D508" s="2" t="inlineStr">
        <is>
          <t>2026-09-20T00:32:24.606Z</t>
        </is>
      </c>
    </row>
    <row r="509">
      <c r="A509" s="2" t="inlineStr">
        <is>
          <t>20608865927</t>
        </is>
      </c>
      <c r="B509" s="2" t="inlineStr">
        <is>
          <t>true</t>
        </is>
      </c>
      <c r="C509" s="2" t="inlineStr">
        <is>
          <t>LAS PUINAHUINAS S.A.C.</t>
        </is>
      </c>
      <c r="D509" s="2" t="inlineStr">
        <is>
          <t>2026-09-20T00:32:24.606Z</t>
        </is>
      </c>
    </row>
    <row r="510">
      <c r="A510" s="2" t="inlineStr">
        <is>
          <t>20608952315</t>
        </is>
      </c>
      <c r="B510" s="2" t="inlineStr">
        <is>
          <t>true</t>
        </is>
      </c>
      <c r="C510" s="2" t="inlineStr">
        <is>
          <t>NUMBERI S.A.C.</t>
        </is>
      </c>
      <c r="D510" s="2" t="inlineStr">
        <is>
          <t>2026-09-20T00:32:24.606Z</t>
        </is>
      </c>
    </row>
    <row r="511">
      <c r="A511" s="2" t="inlineStr">
        <is>
          <t>20609013487</t>
        </is>
      </c>
      <c r="B511" s="2" t="inlineStr">
        <is>
          <t>true</t>
        </is>
      </c>
      <c r="C511" s="2" t="inlineStr">
        <is>
          <t>ASOCIACION DE PRODUCTORES DE CHANCCAYMARCA</t>
        </is>
      </c>
      <c r="D511" s="2" t="inlineStr">
        <is>
          <t>2026-09-20T00:32:24.606Z</t>
        </is>
      </c>
    </row>
    <row r="512">
      <c r="A512" s="2" t="inlineStr">
        <is>
          <t>20609025353</t>
        </is>
      </c>
      <c r="B512" s="2" t="inlineStr">
        <is>
          <t>true</t>
        </is>
      </c>
      <c r="C512" s="2" t="inlineStr">
        <is>
          <t>ASOCIACION DE PRODUCTORES AGROPERU MANDOVA</t>
        </is>
      </c>
      <c r="D512" s="2" t="inlineStr">
        <is>
          <t>2026-09-20T00:32:24.606Z</t>
        </is>
      </c>
    </row>
    <row r="513">
      <c r="A513" s="2" t="inlineStr">
        <is>
          <t>20609057361</t>
        </is>
      </c>
      <c r="B513" s="2" t="inlineStr">
        <is>
          <t>true</t>
        </is>
      </c>
      <c r="C513" s="2" t="inlineStr">
        <is>
          <t>ASOCIACION DE PRODUCTORES AGROPECUARIOS Y LACTEOS DEL DISTRITO DE PLATERIA</t>
        </is>
      </c>
      <c r="D513" s="2" t="inlineStr">
        <is>
          <t>2026-09-20T00:32:24.606Z</t>
        </is>
      </c>
    </row>
    <row r="514">
      <c r="A514" s="2" t="inlineStr">
        <is>
          <t>20609069555</t>
        </is>
      </c>
      <c r="B514" s="2" t="inlineStr">
        <is>
          <t>true</t>
        </is>
      </c>
      <c r="C514" s="2" t="inlineStr">
        <is>
          <t>ASOCIACIÓN AGROPECUARIA TURÍSTICO INDUSTRIAL "CCORI WAYRA CHINA" DEL CASERIO DE IRHUACA</t>
        </is>
      </c>
      <c r="D514" s="2" t="inlineStr">
        <is>
          <t>2026-09-20T00:32:24.606Z</t>
        </is>
      </c>
    </row>
    <row r="515">
      <c r="A515" s="2" t="inlineStr">
        <is>
          <t>20609078074</t>
        </is>
      </c>
      <c r="B515" s="2" t="inlineStr">
        <is>
          <t>true</t>
        </is>
      </c>
      <c r="C515" s="2" t="inlineStr">
        <is>
          <t>ASOCIACION AGROPECUARIA DE CHALLHUALLA</t>
        </is>
      </c>
      <c r="D515" s="2" t="inlineStr">
        <is>
          <t>2026-09-20T00:32:24.606Z</t>
        </is>
      </c>
    </row>
    <row r="516">
      <c r="A516" s="2" t="inlineStr">
        <is>
          <t>20609119421</t>
        </is>
      </c>
      <c r="B516" s="2" t="inlineStr">
        <is>
          <t>true</t>
        </is>
      </c>
      <c r="C516" s="2" t="inlineStr">
        <is>
          <t>ASOCIACION AGROPECUARIA LLOQICHAYOCC</t>
        </is>
      </c>
      <c r="D516" s="2" t="inlineStr">
        <is>
          <t>2026-09-20T00:32:24.606Z</t>
        </is>
      </c>
    </row>
    <row r="517">
      <c r="A517" s="2" t="inlineStr">
        <is>
          <t>20609166500</t>
        </is>
      </c>
      <c r="B517" s="2" t="inlineStr">
        <is>
          <t>true</t>
        </is>
      </c>
      <c r="C517" s="2" t="inlineStr">
        <is>
          <t>ASOCIACION DE PRODUCTORES AGROPECUARIOS Y SERVICIOS TURISTICOS YURAQ - WASI</t>
        </is>
      </c>
      <c r="D517" s="2" t="inlineStr">
        <is>
          <t>2026-09-20T00:32:24.606Z</t>
        </is>
      </c>
    </row>
    <row r="518">
      <c r="A518" s="2" t="inlineStr">
        <is>
          <t>20609201259</t>
        </is>
      </c>
      <c r="B518" s="2" t="inlineStr">
        <is>
          <t>true</t>
        </is>
      </c>
      <c r="C518" s="2" t="inlineStr">
        <is>
          <t>ASOCIACION DE PRODUCTORES AGROECOLOGICOS DEL HUALLAGA</t>
        </is>
      </c>
      <c r="D518" s="2" t="inlineStr">
        <is>
          <t>2026-09-20T00:32:24.606Z</t>
        </is>
      </c>
    </row>
    <row r="519">
      <c r="A519" s="2" t="inlineStr">
        <is>
          <t>20609203359</t>
        </is>
      </c>
      <c r="B519" s="2" t="inlineStr">
        <is>
          <t>true</t>
        </is>
      </c>
      <c r="C519" s="2" t="inlineStr">
        <is>
          <t>ASOCIACION AGROPECUARIA HIJOS DE TICRAPO</t>
        </is>
      </c>
      <c r="D519" s="2" t="inlineStr">
        <is>
          <t>2026-09-20T00:32:24.606Z</t>
        </is>
      </c>
    </row>
    <row r="520">
      <c r="A520" s="2" t="inlineStr">
        <is>
          <t>20609343355</t>
        </is>
      </c>
      <c r="B520" s="2" t="inlineStr">
        <is>
          <t>true</t>
        </is>
      </c>
      <c r="C520" s="2" t="inlineStr">
        <is>
          <t>ASOCIACION DE PRODUCTORES Y EXPORTADORES FUNDO LUISA VICTORIA ASPREXFLV</t>
        </is>
      </c>
      <c r="D520" s="2" t="inlineStr">
        <is>
          <t>2026-09-20T00:32:24.606Z</t>
        </is>
      </c>
    </row>
    <row r="521">
      <c r="A521" s="2" t="inlineStr">
        <is>
          <t>20609411423</t>
        </is>
      </c>
      <c r="B521" s="2" t="inlineStr">
        <is>
          <t>true</t>
        </is>
      </c>
      <c r="C521" s="2" t="inlineStr">
        <is>
          <t>ASOCIACION DE PRODUCTORES AGROPECUARIOS ÑAUPAQMAN PURISUN DE YALAGUA</t>
        </is>
      </c>
      <c r="D521" s="2" t="inlineStr">
        <is>
          <t>2026-09-20T00:32:24.606Z</t>
        </is>
      </c>
    </row>
    <row r="522">
      <c r="A522" s="2" t="inlineStr">
        <is>
          <t>20609488621</t>
        </is>
      </c>
      <c r="B522" s="2" t="inlineStr">
        <is>
          <t>true</t>
        </is>
      </c>
      <c r="C522" s="2" t="inlineStr">
        <is>
          <t>ASOCIACION DE PRODUCTORES AGROECOLOGICOS E INDUSTRIALES SUPER CAMPO</t>
        </is>
      </c>
      <c r="D522" s="2" t="inlineStr">
        <is>
          <t>2026-09-20T00:32:24.606Z</t>
        </is>
      </c>
    </row>
    <row r="523">
      <c r="A523" s="2" t="inlineStr">
        <is>
          <t>20609518643</t>
        </is>
      </c>
      <c r="B523" s="2" t="inlineStr">
        <is>
          <t>true</t>
        </is>
      </c>
      <c r="C523" s="2" t="inlineStr">
        <is>
          <t>SOCIEDAD PERUANA DE CRIADORES DE ALPACAS Y LLAMAS REGISTRADAS DE LA REGION DE APURIMAC</t>
        </is>
      </c>
      <c r="D523" s="2" t="inlineStr">
        <is>
          <t>2026-09-20T00:32:24.606Z</t>
        </is>
      </c>
    </row>
    <row r="524">
      <c r="A524" s="2" t="inlineStr">
        <is>
          <t>20609529891</t>
        </is>
      </c>
      <c r="B524" s="2" t="inlineStr">
        <is>
          <t>true</t>
        </is>
      </c>
      <c r="C524" s="2" t="inlineStr">
        <is>
          <t>ASOCIACIÓN CENTRAL PRODUCTORES Y CRIADORES DE ALPACAS Y LLAMAS OCONGATE CUSCO-APROCALLOC</t>
        </is>
      </c>
      <c r="D524" s="2" t="inlineStr">
        <is>
          <t>2026-09-20T00:32:24.606Z</t>
        </is>
      </c>
    </row>
    <row r="525">
      <c r="A525" s="2" t="inlineStr">
        <is>
          <t>20609542129</t>
        </is>
      </c>
      <c r="B525" s="2" t="inlineStr">
        <is>
          <t>true</t>
        </is>
      </c>
      <c r="C525" s="2" t="inlineStr">
        <is>
          <t>ASOCIACIÓN DE PRODUCTORES DE GRANOS ANDINOS APURIMAQ</t>
        </is>
      </c>
      <c r="D525" s="2" t="inlineStr">
        <is>
          <t>2026-09-20T00:32:24.606Z</t>
        </is>
      </c>
    </row>
    <row r="526">
      <c r="A526" s="2" t="inlineStr">
        <is>
          <t>20609555395</t>
        </is>
      </c>
      <c r="B526" s="2" t="inlineStr">
        <is>
          <t>true</t>
        </is>
      </c>
      <c r="C526" s="2" t="inlineStr">
        <is>
          <t>COOPERATIVA AGRARIA BANAQUI CURIMANA</t>
        </is>
      </c>
      <c r="D526" s="2" t="inlineStr">
        <is>
          <t>2026-09-20T00:32:24.606Z</t>
        </is>
      </c>
    </row>
    <row r="527">
      <c r="A527" s="2" t="inlineStr">
        <is>
          <t>20609623056</t>
        </is>
      </c>
      <c r="B527" s="2" t="inlineStr">
        <is>
          <t>true</t>
        </is>
      </c>
      <c r="C527" s="2" t="inlineStr">
        <is>
          <t>ASOCIACION DE AGROPECUARIOS LLANGANUCO</t>
        </is>
      </c>
      <c r="D527" s="2" t="inlineStr">
        <is>
          <t>2026-09-20T00:32:24.606Z</t>
        </is>
      </c>
    </row>
    <row r="528">
      <c r="A528" s="2" t="inlineStr">
        <is>
          <t>20609726262</t>
        </is>
      </c>
      <c r="B528" s="2" t="inlineStr">
        <is>
          <t>true</t>
        </is>
      </c>
      <c r="C528" s="2" t="inlineStr">
        <is>
          <t>ASOCIACION CENTRAL DE PRODUCTORES LACTEOS DEL DISTRITO DE YARABAMBA</t>
        </is>
      </c>
      <c r="D528" s="2" t="inlineStr">
        <is>
          <t>2026-09-20T00:32:24.606Z</t>
        </is>
      </c>
    </row>
    <row r="529">
      <c r="A529" s="2" t="inlineStr">
        <is>
          <t>20609787202</t>
        </is>
      </c>
      <c r="B529" s="2" t="inlineStr">
        <is>
          <t>true</t>
        </is>
      </c>
      <c r="C529" s="2" t="inlineStr">
        <is>
          <t>ASOCIACION CENTRAL DE PIÑEROS AGRO TECNIFICADOS DE MADRE DE DIOS</t>
        </is>
      </c>
      <c r="D529" s="2" t="inlineStr">
        <is>
          <t>2026-09-20T00:32:24.606Z</t>
        </is>
      </c>
    </row>
    <row r="530">
      <c r="A530" s="2" t="inlineStr">
        <is>
          <t>20609813688</t>
        </is>
      </c>
      <c r="B530" s="2" t="inlineStr">
        <is>
          <t>true</t>
        </is>
      </c>
      <c r="C530" s="2" t="inlineStr">
        <is>
          <t>ASOCIACIÓN DE PRODUCTORES AGROECOLOGICO AGROPECUARIO MULTISERVICIOS ALTA SIERRA CASACOTO - TAPO</t>
        </is>
      </c>
      <c r="D530" s="2" t="inlineStr">
        <is>
          <t>2026-09-20T00:32:24.606Z</t>
        </is>
      </c>
    </row>
    <row r="531">
      <c r="A531" s="2" t="inlineStr">
        <is>
          <t>20609846314</t>
        </is>
      </c>
      <c r="B531" s="2" t="inlineStr">
        <is>
          <t>true</t>
        </is>
      </c>
      <c r="C531" s="2" t="inlineStr">
        <is>
          <t>COOPERATIVA AGRARIA DE FAMILIAS CAMPESINAS EMPRENDEDORAS Y RESILIENTES DEL PERÚ - CAFCER</t>
        </is>
      </c>
      <c r="D531" s="2" t="inlineStr">
        <is>
          <t>2026-09-20T00:32:24.606Z</t>
        </is>
      </c>
    </row>
    <row r="532">
      <c r="A532" s="2" t="inlineStr">
        <is>
          <t>20609862492</t>
        </is>
      </c>
      <c r="B532" s="2" t="inlineStr">
        <is>
          <t>true</t>
        </is>
      </c>
      <c r="C532" s="2" t="inlineStr">
        <is>
          <t>ASOCIACION DE MUJERES EMPRENDEDORAS DE LA COMUNIDAD CAMPESINA DE EXCHAJE</t>
        </is>
      </c>
      <c r="D532" s="2" t="inlineStr">
        <is>
          <t>2026-09-20T00:32:24.606Z</t>
        </is>
      </c>
    </row>
    <row r="533">
      <c r="A533" s="2" t="inlineStr">
        <is>
          <t>20609875276</t>
        </is>
      </c>
      <c r="B533" s="2" t="inlineStr">
        <is>
          <t>true</t>
        </is>
      </c>
      <c r="C533" s="2" t="inlineStr">
        <is>
          <t>ASOCIACIÓN DE PRODUCTORES DE CUY - EL OLIVO / APROCUYOL</t>
        </is>
      </c>
      <c r="D533" s="2" t="inlineStr">
        <is>
          <t>2026-09-20T00:32:24.606Z</t>
        </is>
      </c>
    </row>
    <row r="534">
      <c r="A534" s="2" t="inlineStr">
        <is>
          <t>20609917840</t>
        </is>
      </c>
      <c r="B534" s="2" t="inlineStr">
        <is>
          <t>true</t>
        </is>
      </c>
      <c r="C534" s="2" t="inlineStr">
        <is>
          <t>ASOCIACION DE PRODUCTORES REPRESA TAPASH</t>
        </is>
      </c>
      <c r="D534" s="2" t="inlineStr">
        <is>
          <t>2026-09-20T00:32:24.606Z</t>
        </is>
      </c>
    </row>
    <row r="535">
      <c r="A535" s="2" t="inlineStr">
        <is>
          <t>20609941406</t>
        </is>
      </c>
      <c r="B535" s="2" t="inlineStr">
        <is>
          <t>true</t>
        </is>
      </c>
      <c r="C535" s="2" t="inlineStr">
        <is>
          <t>COMUNIDAD NATIVA DE HUITOTOS DE FORTALEZA</t>
        </is>
      </c>
      <c r="D535" s="2" t="inlineStr">
        <is>
          <t>2026-09-20T00:32:24.606Z</t>
        </is>
      </c>
    </row>
    <row r="536">
      <c r="A536" s="2" t="inlineStr">
        <is>
          <t>20609948044</t>
        </is>
      </c>
      <c r="B536" s="2" t="inlineStr">
        <is>
          <t>true</t>
        </is>
      </c>
      <c r="C536" s="2" t="inlineStr">
        <is>
          <t>COOPERATIVA AGRARIA DE FRUTICULTORES DE SANDIA</t>
        </is>
      </c>
      <c r="D536" s="2" t="inlineStr">
        <is>
          <t>2026-09-20T00:32:24.606Z</t>
        </is>
      </c>
    </row>
    <row r="537">
      <c r="A537" s="2" t="inlineStr">
        <is>
          <t>20609979471</t>
        </is>
      </c>
      <c r="B537" s="2" t="inlineStr">
        <is>
          <t>true</t>
        </is>
      </c>
      <c r="C537" s="2" t="inlineStr">
        <is>
          <t>ASOCIACION DE PRODUCTORES AGROPECUARIOS ECOLOGICOS SAN ANTONIO HEROINAS TOLEDO</t>
        </is>
      </c>
      <c r="D537" s="2" t="inlineStr">
        <is>
          <t>2026-09-20T00:32:24.606Z</t>
        </is>
      </c>
    </row>
    <row r="538">
      <c r="A538" s="2" t="inlineStr">
        <is>
          <t>20610024085</t>
        </is>
      </c>
      <c r="B538" s="2" t="inlineStr">
        <is>
          <t>true</t>
        </is>
      </c>
      <c r="C538" s="2" t="inlineStr">
        <is>
          <t>COOPERATIVA AGRARIA DE PRODUCTORES DE PALTA HASS, DEL ANEXO DE RONDAYACU, DISTRITO DE MONOBAMBA</t>
        </is>
      </c>
      <c r="D538" s="2" t="inlineStr">
        <is>
          <t>2026-09-20T00:32:24.606Z</t>
        </is>
      </c>
    </row>
    <row r="539">
      <c r="A539" s="2" t="inlineStr">
        <is>
          <t>20610032185</t>
        </is>
      </c>
      <c r="B539" s="2" t="inlineStr">
        <is>
          <t>true</t>
        </is>
      </c>
      <c r="C539" s="2" t="inlineStr">
        <is>
          <t>ASOCIACION DE PRODUCTORES SOSTENIBLES AWAJUN DEL MARAÑON</t>
        </is>
      </c>
      <c r="D539" s="2" t="inlineStr">
        <is>
          <t>2026-09-20T00:32:24.606Z</t>
        </is>
      </c>
    </row>
    <row r="540">
      <c r="A540" s="2" t="inlineStr">
        <is>
          <t>20610124977</t>
        </is>
      </c>
      <c r="B540" s="2" t="inlineStr">
        <is>
          <t>true</t>
        </is>
      </c>
      <c r="C540" s="2" t="inlineStr">
        <is>
          <t>ASOCIACION DE PRODUCTORES ALPAQUEROS PISCICULTORES Y ARTESANOS DEL DISTRITO DE CAYLLOMA</t>
        </is>
      </c>
      <c r="D540" s="2" t="inlineStr">
        <is>
          <t>2026-09-20T00:32:24.606Z</t>
        </is>
      </c>
    </row>
    <row r="541">
      <c r="A541" s="2" t="inlineStr">
        <is>
          <t>20610159789</t>
        </is>
      </c>
      <c r="B541" s="2" t="inlineStr">
        <is>
          <t>true</t>
        </is>
      </c>
      <c r="C541" s="2" t="inlineStr">
        <is>
          <t>ASOCIACION DE PRODUCTORES AGROPECUARIOS NUEVO MILENIO DE CHUQUIBAMBA - APANMIC</t>
        </is>
      </c>
      <c r="D541" s="2" t="inlineStr">
        <is>
          <t>2026-09-20T00:32:24.606Z</t>
        </is>
      </c>
    </row>
    <row r="542">
      <c r="A542" s="2" t="inlineStr">
        <is>
          <t>20610286519</t>
        </is>
      </c>
      <c r="B542" s="2" t="inlineStr">
        <is>
          <t>true</t>
        </is>
      </c>
      <c r="C542" s="2" t="inlineStr">
        <is>
          <t>COOPERATIVA AGRARIA LINE COFFEE MARAÑÓN - LINE COFFEE MARAÑON</t>
        </is>
      </c>
      <c r="D542" s="2" t="inlineStr">
        <is>
          <t>2026-09-20T00:32:24.606Z</t>
        </is>
      </c>
    </row>
    <row r="543">
      <c r="A543" s="2" t="inlineStr">
        <is>
          <t>20610507701</t>
        </is>
      </c>
      <c r="B543" s="2" t="inlineStr">
        <is>
          <t>true</t>
        </is>
      </c>
      <c r="C543" s="2" t="inlineStr">
        <is>
          <t>ASOCIACION DE RECOLECTORES DE CASTAÑA ORGANICA DE MADRE DE DIOS - ARCOMAD</t>
        </is>
      </c>
      <c r="D543" s="2" t="inlineStr">
        <is>
          <t>2026-09-20T00:32:24.606Z</t>
        </is>
      </c>
    </row>
    <row r="544">
      <c r="A544" s="2" t="inlineStr">
        <is>
          <t>20610524231</t>
        </is>
      </c>
      <c r="B544" s="2" t="inlineStr">
        <is>
          <t>true</t>
        </is>
      </c>
      <c r="C544" s="2" t="inlineStr">
        <is>
          <t>COOPERATIVA AGRARIA ARTESANAL ORO ANDINO DE PARIA - CAAOPAR</t>
        </is>
      </c>
      <c r="D544" s="2" t="inlineStr">
        <is>
          <t>2026-09-20T00:32:24.606Z</t>
        </is>
      </c>
    </row>
    <row r="545">
      <c r="A545" s="2" t="inlineStr">
        <is>
          <t>20610555811</t>
        </is>
      </c>
      <c r="B545" s="2" t="inlineStr">
        <is>
          <t>true</t>
        </is>
      </c>
      <c r="C545" s="2" t="inlineStr">
        <is>
          <t>COOPERATIVA AGRARIA TOTORAL</t>
        </is>
      </c>
      <c r="D545" s="2" t="inlineStr">
        <is>
          <t>2026-09-20T00:32:24.606Z</t>
        </is>
      </c>
    </row>
    <row r="546">
      <c r="A546" s="2" t="inlineStr">
        <is>
          <t>20610585184</t>
        </is>
      </c>
      <c r="B546" s="2" t="inlineStr">
        <is>
          <t>true</t>
        </is>
      </c>
      <c r="C546" s="2" t="inlineStr">
        <is>
          <t>COOPERATIVA AGRARIA DEL DESARROLLO ARTESANAL DE FIBRA DE ALPACA DE PICHCCAHUASI</t>
        </is>
      </c>
      <c r="D546" s="2" t="inlineStr">
        <is>
          <t>2026-09-20T00:32:24.606Z</t>
        </is>
      </c>
    </row>
    <row r="547">
      <c r="A547" s="2" t="inlineStr">
        <is>
          <t>20610592474</t>
        </is>
      </c>
      <c r="B547" s="2" t="inlineStr">
        <is>
          <t>true</t>
        </is>
      </c>
      <c r="C547" s="2" t="inlineStr">
        <is>
          <t>ASOCIACION DE PRODUCTORES AGROPECUARIOS PIEDRA TROMPA</t>
        </is>
      </c>
      <c r="D547" s="2" t="inlineStr">
        <is>
          <t>2026-09-20T00:32:24.606Z</t>
        </is>
      </c>
    </row>
    <row r="548">
      <c r="A548" s="2" t="inlineStr">
        <is>
          <t>20610598880</t>
        </is>
      </c>
      <c r="B548" s="2" t="inlineStr">
        <is>
          <t>true</t>
        </is>
      </c>
      <c r="C548" s="2" t="inlineStr">
        <is>
          <t>COOPERATIVA AGRARIA INTERANDINO</t>
        </is>
      </c>
      <c r="D548" s="2" t="inlineStr">
        <is>
          <t>2026-09-20T00:32:24.606Z</t>
        </is>
      </c>
    </row>
    <row r="549">
      <c r="A549" s="2" t="inlineStr">
        <is>
          <t>20610739491</t>
        </is>
      </c>
      <c r="B549" s="2" t="inlineStr">
        <is>
          <t>true</t>
        </is>
      </c>
      <c r="C549" s="2" t="inlineStr">
        <is>
          <t>ASOCIACION DE PRODUCTORES AGROPECUARIOS DON ANDRES-AMAZONAS</t>
        </is>
      </c>
      <c r="D549" s="2" t="inlineStr">
        <is>
          <t>2026-09-20T00:32:24.606Z</t>
        </is>
      </c>
    </row>
    <row r="550">
      <c r="A550" s="2" t="inlineStr">
        <is>
          <t>20610739505</t>
        </is>
      </c>
      <c r="B550" s="2" t="inlineStr">
        <is>
          <t>true</t>
        </is>
      </c>
      <c r="C550" s="2" t="inlineStr">
        <is>
          <t>COOPERATIVA AGRARIA HUAYHUASH</t>
        </is>
      </c>
      <c r="D550" s="2" t="inlineStr">
        <is>
          <t>2026-09-20T00:32:24.606Z</t>
        </is>
      </c>
    </row>
    <row r="551">
      <c r="A551" s="2" t="inlineStr">
        <is>
          <t>20610772553</t>
        </is>
      </c>
      <c r="B551" s="2" t="inlineStr">
        <is>
          <t>true</t>
        </is>
      </c>
      <c r="C551" s="2" t="inlineStr">
        <is>
          <t>ASOCIACION DE MUJERES CAFICULTORAS DE CHINYAMA</t>
        </is>
      </c>
      <c r="D551" s="2" t="inlineStr">
        <is>
          <t>2026-09-20T00:32:24.606Z</t>
        </is>
      </c>
    </row>
    <row r="552">
      <c r="A552" s="2" t="inlineStr">
        <is>
          <t>20611055669</t>
        </is>
      </c>
      <c r="B552" s="2" t="inlineStr">
        <is>
          <t>true</t>
        </is>
      </c>
      <c r="C552" s="2" t="inlineStr">
        <is>
          <t>ASOCIACION DE EMPRENDEDORES VIRGEN NATIVIDAD DE EXCHAJE</t>
        </is>
      </c>
      <c r="D552" s="2" t="inlineStr">
        <is>
          <t>2026-09-20T00:32:24.606Z</t>
        </is>
      </c>
    </row>
    <row r="553">
      <c r="A553" s="2" t="inlineStr">
        <is>
          <t>20611065044</t>
        </is>
      </c>
      <c r="B553" s="2" t="inlineStr">
        <is>
          <t>true</t>
        </is>
      </c>
      <c r="C553" s="2" t="inlineStr">
        <is>
          <t>ASOCIACIÓN DE PRODUCTORES LOS SEMBRADORES DE HUARIBAMBA</t>
        </is>
      </c>
      <c r="D553" s="2" t="inlineStr">
        <is>
          <t>2026-09-20T00:32:24.606Z</t>
        </is>
      </c>
    </row>
    <row r="554">
      <c r="A554" s="2" t="inlineStr">
        <is>
          <t>20611080817</t>
        </is>
      </c>
      <c r="B554" s="2" t="inlineStr">
        <is>
          <t>true</t>
        </is>
      </c>
      <c r="C554" s="2" t="inlineStr">
        <is>
          <t>ASOCIACION DE PRODUCTORES OCCIDENTAL DE QUERAL</t>
        </is>
      </c>
      <c r="D554" s="2" t="inlineStr">
        <is>
          <t>2026-09-20T00:32:24.606Z</t>
        </is>
      </c>
    </row>
    <row r="555">
      <c r="A555" s="2" t="inlineStr">
        <is>
          <t>20611141298</t>
        </is>
      </c>
      <c r="B555" s="2" t="inlineStr">
        <is>
          <t>true</t>
        </is>
      </c>
      <c r="C555" s="2" t="inlineStr">
        <is>
          <t>COOPERATIVA AGRARIA GANADERA DE CAMELIDOS SUDAMERICANOS 24 DE SETIEMBRE DE CONDURIRI</t>
        </is>
      </c>
      <c r="D555" s="2" t="inlineStr">
        <is>
          <t>2026-09-20T00:32:24.606Z</t>
        </is>
      </c>
    </row>
    <row r="556">
      <c r="A556" s="2" t="inlineStr">
        <is>
          <t>20611142162</t>
        </is>
      </c>
      <c r="B556" s="2" t="inlineStr">
        <is>
          <t>true</t>
        </is>
      </c>
      <c r="C556" s="2" t="inlineStr">
        <is>
          <t>ASOCIACION DE PRODUCTORES AGROPECUARIOS MUSOQ ALLPA DE PICHOS</t>
        </is>
      </c>
      <c r="D556" s="2" t="inlineStr">
        <is>
          <t>2026-09-20T00:32:24.606Z</t>
        </is>
      </c>
    </row>
    <row r="557">
      <c r="A557" s="2" t="inlineStr">
        <is>
          <t>20611153571</t>
        </is>
      </c>
      <c r="B557" s="2" t="inlineStr">
        <is>
          <t>true</t>
        </is>
      </c>
      <c r="C557" s="2" t="inlineStr">
        <is>
          <t>ASOCIACION DE PRODUCTORES DE MANGO Y PALTA - SANTIAGO DE HUIÑA - VALLE HUARMEY</t>
        </is>
      </c>
      <c r="D557" s="2" t="inlineStr">
        <is>
          <t>2026-09-20T00:32:24.606Z</t>
        </is>
      </c>
    </row>
    <row r="558">
      <c r="A558" s="2" t="inlineStr">
        <is>
          <t>20611180625</t>
        </is>
      </c>
      <c r="B558" s="2" t="inlineStr">
        <is>
          <t>true</t>
        </is>
      </c>
      <c r="C558" s="2" t="inlineStr">
        <is>
          <t>ASOCIACION DE PRODUCTORES AGROPECUARIOS-ISCOCUCHO - APROAGRI</t>
        </is>
      </c>
      <c r="D558" s="2" t="inlineStr">
        <is>
          <t>2026-09-20T00:32:24.606Z</t>
        </is>
      </c>
    </row>
    <row r="559">
      <c r="A559" s="2" t="inlineStr">
        <is>
          <t>20611182661</t>
        </is>
      </c>
      <c r="B559" s="2" t="inlineStr">
        <is>
          <t>true</t>
        </is>
      </c>
      <c r="C559" s="2" t="inlineStr">
        <is>
          <t>COOPERATIVA AGRARIA PITAHAYA AMAZONAS</t>
        </is>
      </c>
      <c r="D559" s="2" t="inlineStr">
        <is>
          <t>2026-09-20T00:32:24.606Z</t>
        </is>
      </c>
    </row>
    <row r="560">
      <c r="A560" s="2" t="inlineStr">
        <is>
          <t>20611198923</t>
        </is>
      </c>
      <c r="B560" s="2" t="inlineStr">
        <is>
          <t>true</t>
        </is>
      </c>
      <c r="C560" s="2" t="inlineStr">
        <is>
          <t>COOPERATIVA AGRARIA LAND PERÚ</t>
        </is>
      </c>
      <c r="D560" s="2" t="inlineStr">
        <is>
          <t>2026-09-20T00:32:24.606Z</t>
        </is>
      </c>
    </row>
    <row r="561">
      <c r="A561" s="2" t="inlineStr">
        <is>
          <t>20611254068</t>
        </is>
      </c>
      <c r="B561" s="2" t="inlineStr">
        <is>
          <t>true</t>
        </is>
      </c>
      <c r="C561" s="2" t="inlineStr">
        <is>
          <t>COOPERATIVA AGRARIA WARMI TARPUY</t>
        </is>
      </c>
      <c r="D561" s="2" t="inlineStr">
        <is>
          <t>2026-09-20T00:32:24.606Z</t>
        </is>
      </c>
    </row>
    <row r="562">
      <c r="A562" s="2" t="inlineStr">
        <is>
          <t>20611321482</t>
        </is>
      </c>
      <c r="B562" s="2" t="inlineStr">
        <is>
          <t>true</t>
        </is>
      </c>
      <c r="C562" s="2" t="inlineStr">
        <is>
          <t>COOPERATIVA AGRARIA LOS GANADEROS DE MARCABAL</t>
        </is>
      </c>
      <c r="D562" s="2" t="inlineStr">
        <is>
          <t>2026-09-20T00:32:24.606Z</t>
        </is>
      </c>
    </row>
    <row r="563">
      <c r="A563" s="2" t="inlineStr">
        <is>
          <t>20611340002</t>
        </is>
      </c>
      <c r="B563" s="2" t="inlineStr">
        <is>
          <t>true</t>
        </is>
      </c>
      <c r="C563" s="2" t="inlineStr">
        <is>
          <t>COOPERATIVA AGRARIA INTERCULTURAL CAFE PUI PUI LTDA</t>
        </is>
      </c>
      <c r="D563" s="2" t="inlineStr">
        <is>
          <t>2026-09-20T00:32:24.606Z</t>
        </is>
      </c>
    </row>
    <row r="564">
      <c r="A564" s="2" t="inlineStr">
        <is>
          <t>20611444053</t>
        </is>
      </c>
      <c r="B564" s="2" t="inlineStr">
        <is>
          <t>true</t>
        </is>
      </c>
      <c r="C564" s="2" t="inlineStr">
        <is>
          <t>ASOCIACION DE PRODUCTORES AGROPECUARIOS Y AGROINDUSTRIALES VIZCACHANI</t>
        </is>
      </c>
      <c r="D564" s="2" t="inlineStr">
        <is>
          <t>2026-09-20T00:32:24.606Z</t>
        </is>
      </c>
    </row>
    <row r="565">
      <c r="A565" s="2" t="inlineStr">
        <is>
          <t>20611451602</t>
        </is>
      </c>
      <c r="B565" s="2" t="inlineStr">
        <is>
          <t>true</t>
        </is>
      </c>
      <c r="C565" s="2" t="inlineStr">
        <is>
          <t>ASOCIACION SUMAQ URPIKUNA DE COALAQUE</t>
        </is>
      </c>
      <c r="D565" s="2" t="inlineStr">
        <is>
          <t>2026-09-20T00:32:24.606Z</t>
        </is>
      </c>
    </row>
    <row r="566">
      <c r="A566" s="2" t="inlineStr">
        <is>
          <t>20611472529</t>
        </is>
      </c>
      <c r="B566" s="2" t="inlineStr">
        <is>
          <t>true</t>
        </is>
      </c>
      <c r="C566" s="2" t="inlineStr">
        <is>
          <t>COOPERATIVA AGRARIA ALTO ANDINO CULTA-ACORA</t>
        </is>
      </c>
      <c r="D566" s="2" t="inlineStr">
        <is>
          <t>2026-09-20T00:32:24.606Z</t>
        </is>
      </c>
    </row>
    <row r="567">
      <c r="A567" s="2" t="inlineStr">
        <is>
          <t>20611480262</t>
        </is>
      </c>
      <c r="B567" s="2" t="inlineStr">
        <is>
          <t>true</t>
        </is>
      </c>
      <c r="C567" s="2" t="inlineStr">
        <is>
          <t>COOPERATIVA AGRARIA SAN CRISTOBAL DE COALLACA - CABANILLAS</t>
        </is>
      </c>
      <c r="D567" s="2" t="inlineStr">
        <is>
          <t>2026-09-20T00:32:24.606Z</t>
        </is>
      </c>
    </row>
    <row r="568">
      <c r="A568" s="2" t="inlineStr">
        <is>
          <t>20611510731</t>
        </is>
      </c>
      <c r="B568" s="2" t="inlineStr">
        <is>
          <t>true</t>
        </is>
      </c>
      <c r="C568" s="2" t="inlineStr">
        <is>
          <t>AGROPECUARIO FORESTAL E INDUSTRIAL VALLE NUEVO - AFI VALLE NUEVO</t>
        </is>
      </c>
      <c r="D568" s="2" t="inlineStr">
        <is>
          <t>2026-09-20T00:32:24.606Z</t>
        </is>
      </c>
    </row>
    <row r="569">
      <c r="A569" s="2" t="inlineStr">
        <is>
          <t>20611531088</t>
        </is>
      </c>
      <c r="B569" s="2" t="inlineStr">
        <is>
          <t>true</t>
        </is>
      </c>
      <c r="C569" s="2" t="inlineStr">
        <is>
          <t>ASOCIACION DE AGRICULTORES INNOVADORES DE ANCASH, EDIFLOR</t>
        </is>
      </c>
      <c r="D569" s="2" t="inlineStr">
        <is>
          <t>2026-09-20T00:32:24.606Z</t>
        </is>
      </c>
    </row>
    <row r="570">
      <c r="A570" s="2" t="inlineStr">
        <is>
          <t>20611567449</t>
        </is>
      </c>
      <c r="B570" s="2" t="inlineStr">
        <is>
          <t>true</t>
        </is>
      </c>
      <c r="C570" s="2" t="inlineStr">
        <is>
          <t>COOPERATIVA AGRARIA PROCUY MANTARO LTDA</t>
        </is>
      </c>
      <c r="D570" s="2" t="inlineStr">
        <is>
          <t>2026-09-20T00:32:24.606Z</t>
        </is>
      </c>
    </row>
    <row r="571">
      <c r="A571" s="2" t="inlineStr">
        <is>
          <t>20611631686</t>
        </is>
      </c>
      <c r="B571" s="2" t="inlineStr">
        <is>
          <t>true</t>
        </is>
      </c>
      <c r="C571" s="2" t="inlineStr">
        <is>
          <t>COOPERATIVA AGRARIA EMPRENDEDORAS Y DEFENSORAS FRUTOS DEL VALLE</t>
        </is>
      </c>
      <c r="D571" s="2" t="inlineStr">
        <is>
          <t>2026-09-20T00:32:24.606Z</t>
        </is>
      </c>
    </row>
    <row r="572">
      <c r="A572" s="2" t="inlineStr">
        <is>
          <t>20611650524</t>
        </is>
      </c>
      <c r="B572" s="2" t="inlineStr">
        <is>
          <t>true</t>
        </is>
      </c>
      <c r="C572" s="2" t="inlineStr">
        <is>
          <t>ASOCIACION DE PRODUCTORES AGROPECUARIOS INCACHAQUI-ISCOCUCHO</t>
        </is>
      </c>
      <c r="D572" s="2" t="inlineStr">
        <is>
          <t>2026-09-20T00:32:24.606Z</t>
        </is>
      </c>
    </row>
    <row r="573">
      <c r="A573" s="2" t="inlineStr">
        <is>
          <t>20611831570</t>
        </is>
      </c>
      <c r="B573" s="2" t="inlineStr">
        <is>
          <t>true</t>
        </is>
      </c>
      <c r="C573" s="2" t="inlineStr">
        <is>
          <t>ASOCIACION JUNTOS POR UN SUEÑO VERDE</t>
        </is>
      </c>
      <c r="D573" s="2" t="inlineStr">
        <is>
          <t>2026-09-20T00:32:24.606Z</t>
        </is>
      </c>
    </row>
    <row r="574">
      <c r="A574" s="2" t="inlineStr">
        <is>
          <t>20611854553</t>
        </is>
      </c>
      <c r="B574" s="2" t="inlineStr">
        <is>
          <t>true</t>
        </is>
      </c>
      <c r="C574" s="2" t="inlineStr">
        <is>
          <t>COOPERATIVA AGRARIA EL SEMBRADOR</t>
        </is>
      </c>
      <c r="D574" s="2" t="inlineStr">
        <is>
          <t>2026-09-20T00:32:24.606Z</t>
        </is>
      </c>
    </row>
    <row r="575">
      <c r="A575" s="2" t="inlineStr">
        <is>
          <t>20611935243</t>
        </is>
      </c>
      <c r="B575" s="2" t="inlineStr">
        <is>
          <t>true</t>
        </is>
      </c>
      <c r="C575" s="2" t="inlineStr">
        <is>
          <t>COOPERATIVA AGRARIA ECOLOGICA CANIARI AMAZONICA CAECAM</t>
        </is>
      </c>
      <c r="D575" s="2" t="inlineStr">
        <is>
          <t>2026-09-20T00:32:24.606Z</t>
        </is>
      </c>
    </row>
    <row r="576">
      <c r="A576" s="2" t="inlineStr">
        <is>
          <t>20611967056</t>
        </is>
      </c>
      <c r="B576" s="2" t="inlineStr">
        <is>
          <t>true</t>
        </is>
      </c>
      <c r="C576" s="2" t="inlineStr">
        <is>
          <t>COOPERATIVA AGRARIA NUEVA ESPERANZA DE RANCHOPAMPA - PATALA</t>
        </is>
      </c>
      <c r="D576" s="2" t="inlineStr">
        <is>
          <t>2026-09-20T00:32:24.606Z</t>
        </is>
      </c>
    </row>
    <row r="577">
      <c r="A577" s="2" t="inlineStr">
        <is>
          <t>20612023655</t>
        </is>
      </c>
      <c r="B577" s="2" t="inlineStr">
        <is>
          <t>true</t>
        </is>
      </c>
      <c r="C577" s="2" t="inlineStr">
        <is>
          <t>ASOCIACION DE PRODUCTORES AGROPECUARIOS Y APICULTORES MARCABALINOS</t>
        </is>
      </c>
      <c r="D577" s="2" t="inlineStr">
        <is>
          <t>2026-09-20T00:32:24.606Z</t>
        </is>
      </c>
    </row>
    <row r="578">
      <c r="A578" s="2" t="inlineStr">
        <is>
          <t>20612079111</t>
        </is>
      </c>
      <c r="B578" s="2" t="inlineStr">
        <is>
          <t>true</t>
        </is>
      </c>
      <c r="C578" s="2" t="inlineStr">
        <is>
          <t>ASOCIACIÒN AGROPECUARIA FUTUROS DE HUAIRAG DEL DISTRITO DE UMARI</t>
        </is>
      </c>
      <c r="D578" s="2" t="inlineStr">
        <is>
          <t>2026-09-20T00:32:24.606Z</t>
        </is>
      </c>
    </row>
    <row r="579">
      <c r="A579" s="2" t="inlineStr">
        <is>
          <t>20612142361</t>
        </is>
      </c>
      <c r="B579" s="2" t="inlineStr">
        <is>
          <t>true</t>
        </is>
      </c>
      <c r="C579" s="2" t="inlineStr">
        <is>
          <t>ASOCIACIÓN DE PRODUCTORES AGROPECUARIOS SIN FRONTERAS DE VILLA GLORIA</t>
        </is>
      </c>
      <c r="D579" s="2" t="inlineStr">
        <is>
          <t>2026-09-20T00:32:24.606Z</t>
        </is>
      </c>
    </row>
    <row r="580">
      <c r="A580" s="2" t="inlineStr">
        <is>
          <t>20612229105</t>
        </is>
      </c>
      <c r="B580" s="2" t="inlineStr">
        <is>
          <t>true</t>
        </is>
      </c>
      <c r="C580" s="2" t="inlineStr">
        <is>
          <t>ASOCIACION DE PRODUCTORES AGROPECUARIOS Y VECINOS COLINDANTES DE LA PLANTA COMPRESORA KAMANI ABRA</t>
        </is>
      </c>
      <c r="D580" s="2" t="inlineStr">
        <is>
          <t>2026-09-20T00:32:24.606Z</t>
        </is>
      </c>
    </row>
    <row r="581">
      <c r="A581" s="2" t="inlineStr">
        <is>
          <t>20612331821</t>
        </is>
      </c>
      <c r="B581" s="2" t="inlineStr">
        <is>
          <t>true</t>
        </is>
      </c>
      <c r="C581" s="2" t="inlineStr">
        <is>
          <t>ASOCIACIÓN DE MUJERES LAS FLORES DE LUYA</t>
        </is>
      </c>
      <c r="D581" s="2" t="inlineStr">
        <is>
          <t>2026-09-20T00:32:24.606Z</t>
        </is>
      </c>
    </row>
    <row r="582">
      <c r="A582" s="2" t="inlineStr">
        <is>
          <t>20612380571</t>
        </is>
      </c>
      <c r="B582" s="2" t="inlineStr">
        <is>
          <t>true</t>
        </is>
      </c>
      <c r="C582" s="2" t="inlineStr">
        <is>
          <t>ASOCIACION DE PRODUCTORES AGROPECUARIOS, GANADEROS, CHAQUILBAMBA, LA LECHERIA</t>
        </is>
      </c>
      <c r="D582" s="2" t="inlineStr">
        <is>
          <t>2026-09-20T00:32:24.606Z</t>
        </is>
      </c>
    </row>
    <row r="583">
      <c r="A583" s="2" t="inlineStr">
        <is>
          <t>20612473626</t>
        </is>
      </c>
      <c r="B583" s="2" t="inlineStr">
        <is>
          <t>true</t>
        </is>
      </c>
      <c r="C583" s="2" t="inlineStr">
        <is>
          <t>ASOCIACION DE PRODUCTORES PRODUCTIVOS  MISHKI MUYU DEL MEDIO TIGRE</t>
        </is>
      </c>
      <c r="D583" s="2" t="inlineStr">
        <is>
          <t>2026-09-20T00:32:24.606Z</t>
        </is>
      </c>
    </row>
    <row r="584">
      <c r="A584" s="2" t="inlineStr">
        <is>
          <t>20612512320</t>
        </is>
      </c>
      <c r="B584" s="2" t="inlineStr">
        <is>
          <t>true</t>
        </is>
      </c>
      <c r="C584" s="2" t="inlineStr">
        <is>
          <t>ASOC. DE PRODUCTORES AGROPECUARIOS INDUSTRIALES Y CADENAS PRODUCTIVAS JAHUAY LA RINCONADA QUERAPI</t>
        </is>
      </c>
      <c r="D584" s="2" t="inlineStr">
        <is>
          <t>2026-09-20T00:32:24.606Z</t>
        </is>
      </c>
    </row>
    <row r="585">
      <c r="A585" s="2" t="inlineStr">
        <is>
          <t>20612596833</t>
        </is>
      </c>
      <c r="B585" s="2" t="inlineStr">
        <is>
          <t>true</t>
        </is>
      </c>
      <c r="C585" s="2" t="inlineStr">
        <is>
          <t>ASOCIACION DE PRODUCTORES AGRICOLAS SUMAC SARA DEL DISTRITO DE LUCRE</t>
        </is>
      </c>
      <c r="D585" s="2" t="inlineStr">
        <is>
          <t>2026-09-20T00:32:24.606Z</t>
        </is>
      </c>
    </row>
    <row r="586">
      <c r="A586" s="2" t="inlineStr">
        <is>
          <t>20612601462</t>
        </is>
      </c>
      <c r="B586" s="2" t="inlineStr">
        <is>
          <t>true</t>
        </is>
      </c>
      <c r="C586" s="2" t="inlineStr">
        <is>
          <t>COOPERATIVA AGRARIA DE PRODUCCION ORGANICA DE USUARIOS CHANKILLO COOPAGROCHANKILLO</t>
        </is>
      </c>
      <c r="D586" s="2" t="inlineStr">
        <is>
          <t>2026-09-20T00:32:24.606Z</t>
        </is>
      </c>
    </row>
    <row r="587">
      <c r="A587" s="2" t="inlineStr">
        <is>
          <t>20612652075</t>
        </is>
      </c>
      <c r="B587" s="2" t="inlineStr">
        <is>
          <t>true</t>
        </is>
      </c>
      <c r="C587" s="2" t="inlineStr">
        <is>
          <t>COOPERATIVA AGROINDUSTRIAL DE BAMBU DE LA REGION AMAZONAS</t>
        </is>
      </c>
      <c r="D587" s="2" t="inlineStr">
        <is>
          <t>2026-09-20T00:32:24.606Z</t>
        </is>
      </c>
    </row>
    <row r="588">
      <c r="A588" s="2" t="inlineStr">
        <is>
          <t>20612751111</t>
        </is>
      </c>
      <c r="B588" s="2" t="inlineStr">
        <is>
          <t>true</t>
        </is>
      </c>
      <c r="C588" s="2" t="inlineStr">
        <is>
          <t>COOPERATIVA AGRARIA INDUSTRIAL VALLE VERDE SELVA CENTRAL</t>
        </is>
      </c>
      <c r="D588" s="2" t="inlineStr">
        <is>
          <t>2026-09-20T00:32:24.606Z</t>
        </is>
      </c>
    </row>
    <row r="589">
      <c r="A589" s="2" t="inlineStr">
        <is>
          <t>20612779598</t>
        </is>
      </c>
      <c r="B589" s="2" t="inlineStr">
        <is>
          <t>true</t>
        </is>
      </c>
      <c r="C589" s="2" t="inlineStr">
        <is>
          <t>COOPERATIVA AGRARIA TIAMBRA VALLE HUASAHUASI</t>
        </is>
      </c>
      <c r="D589" s="2" t="inlineStr">
        <is>
          <t>2026-09-20T00:32:24.606Z</t>
        </is>
      </c>
    </row>
    <row r="590">
      <c r="A590" s="2" t="inlineStr">
        <is>
          <t>20612976857</t>
        </is>
      </c>
      <c r="B590" s="2" t="inlineStr">
        <is>
          <t>true</t>
        </is>
      </c>
      <c r="C590" s="2" t="inlineStr">
        <is>
          <t>COOPERATIVA AGRARIA YALPA LIMITADA</t>
        </is>
      </c>
      <c r="D590" s="2" t="inlineStr">
        <is>
          <t>2026-09-20T00:32:24.606Z</t>
        </is>
      </c>
    </row>
    <row r="591">
      <c r="A591" s="2" t="inlineStr">
        <is>
          <t>20612982407</t>
        </is>
      </c>
      <c r="B591" s="2" t="inlineStr">
        <is>
          <t>true</t>
        </is>
      </c>
      <c r="C591" s="2" t="inlineStr">
        <is>
          <t>ASOCIACION DE PRODUCTORES DE CAMU CAMU DE VILLA LAGUNAS</t>
        </is>
      </c>
      <c r="D591" s="2" t="inlineStr">
        <is>
          <t>2026-09-20T00:32:24.606Z</t>
        </is>
      </c>
    </row>
    <row r="592">
      <c r="A592" s="2" t="inlineStr">
        <is>
          <t>20613016253</t>
        </is>
      </c>
      <c r="B592" s="2" t="inlineStr">
        <is>
          <t>true</t>
        </is>
      </c>
      <c r="C592" s="2" t="inlineStr">
        <is>
          <t>ASOCIACION DE PRODUCTORES MULTIPLES AGRARIOS DEL DISTRITO DE INCLAN</t>
        </is>
      </c>
      <c r="D592" s="2" t="inlineStr">
        <is>
          <t>2026-09-20T00:32:24.606Z</t>
        </is>
      </c>
    </row>
    <row r="593">
      <c r="A593" s="2" t="inlineStr">
        <is>
          <t>20613037595</t>
        </is>
      </c>
      <c r="B593" s="2" t="inlineStr">
        <is>
          <t>true</t>
        </is>
      </c>
      <c r="C593" s="2" t="inlineStr">
        <is>
          <t>ASOCIACION DE PRODUCTORES PALTO MARCAHUASI-MOLLEPATA</t>
        </is>
      </c>
      <c r="D593" s="2" t="inlineStr">
        <is>
          <t>2026-09-20T00:32:24.606Z</t>
        </is>
      </c>
    </row>
    <row r="594">
      <c r="A594" s="2" t="inlineStr">
        <is>
          <t>20613068075</t>
        </is>
      </c>
      <c r="B594" s="2" t="inlineStr">
        <is>
          <t>true</t>
        </is>
      </c>
      <c r="C594" s="2" t="inlineStr">
        <is>
          <t>ASOCIACIÓN DE PRODUCTORES AGROPECUARIOS CORAZON DE LA SELVA - APROAGROCOSEL</t>
        </is>
      </c>
      <c r="D594" s="2" t="inlineStr">
        <is>
          <t>2026-09-20T00:32:24.606Z</t>
        </is>
      </c>
    </row>
    <row r="595">
      <c r="A595" s="2" t="inlineStr">
        <is>
          <t>20613233106</t>
        </is>
      </c>
      <c r="B595" s="2" t="inlineStr">
        <is>
          <t>true</t>
        </is>
      </c>
      <c r="C595" s="2" t="inlineStr">
        <is>
          <t>ASOCIACION DE PRODUCTORES FRUTICOLAS QUIACA</t>
        </is>
      </c>
      <c r="D595" s="2" t="inlineStr">
        <is>
          <t>2026-09-20T00:32:24.606Z</t>
        </is>
      </c>
    </row>
    <row r="596">
      <c r="A596" s="2" t="inlineStr">
        <is>
          <t>20613667203</t>
        </is>
      </c>
      <c r="B596" s="2" t="inlineStr">
        <is>
          <t>true</t>
        </is>
      </c>
      <c r="C596" s="2" t="inlineStr">
        <is>
          <t>ASOCIACION DE PRODUCTORES AGROINDUSTRIALES HACIENDA SAN JOSE DE LA VILLA DE YARABAMBA</t>
        </is>
      </c>
      <c r="D596" s="2" t="inlineStr">
        <is>
          <t>2026-09-20T00:32:24.606Z</t>
        </is>
      </c>
    </row>
    <row r="597">
      <c r="A597" s="2" t="inlineStr">
        <is>
          <t>20613899287</t>
        </is>
      </c>
      <c r="B597" s="2" t="inlineStr">
        <is>
          <t>true</t>
        </is>
      </c>
      <c r="C597" s="2" t="inlineStr">
        <is>
          <t>COOPERATIVA AGRARIA AGROFRUTOS ORGANICOS</t>
        </is>
      </c>
      <c r="D597" s="2" t="inlineStr">
        <is>
          <t>2026-09-20T00:32:24.606Z</t>
        </is>
      </c>
    </row>
    <row r="598">
      <c r="A598" s="2" t="inlineStr">
        <is>
          <t>20613911279</t>
        </is>
      </c>
      <c r="B598" s="2" t="inlineStr">
        <is>
          <t>true</t>
        </is>
      </c>
      <c r="C598" s="2" t="inlineStr">
        <is>
          <t>COOPERATIVA AGRARIA ARTESANAL CCORI PACCO DE INGAHUASI - PILPICHACA</t>
        </is>
      </c>
      <c r="D598" s="2" t="inlineStr">
        <is>
          <t>2026-09-20T00:32:24.606Z</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K959"/>
  <sheetViews>
    <sheetView workbookViewId="0">
      <pane ySplit="1" topLeftCell="A938" activePane="bottomLeft" state="frozen"/>
      <selection pane="bottomLeft" activeCell="A1" sqref="A1"/>
    </sheetView>
  </sheetViews>
  <sheetFormatPr baseColWidth="10" defaultColWidth="11" defaultRowHeight="14.4"/>
  <cols>
    <col width="18.5546875" customWidth="1" min="1" max="1"/>
    <col width="9.21875" customWidth="1" min="2" max="2"/>
    <col width="19" customWidth="1" min="3" max="3"/>
    <col width="18.5546875" customWidth="1" min="4" max="4"/>
    <col width="27.77734375" customWidth="1" min="5" max="5"/>
    <col width="18.5546875" customWidth="1" min="6" max="6"/>
    <col width="51.88671875" customWidth="1" min="7" max="7"/>
    <col width="18.5546875" customWidth="1" min="8" max="8"/>
    <col width="31.44140625" customWidth="1" min="9" max="9"/>
    <col width="18.5546875" customWidth="1" min="10" max="10"/>
    <col width="27.77734375" customWidth="1" min="11" max="11"/>
  </cols>
  <sheetData>
    <row r="1" ht="15" customHeight="1">
      <c r="A1" s="10" t="inlineStr">
        <is>
          <t>ruc</t>
        </is>
      </c>
      <c r="B1" s="10" t="inlineStr">
        <is>
          <t>anio</t>
        </is>
      </c>
      <c r="C1" s="12" t="inlineStr">
        <is>
          <t>mes</t>
        </is>
      </c>
      <c r="D1" s="10" t="inlineStr">
        <is>
          <t>aduana_codigo</t>
        </is>
      </c>
      <c r="E1" s="10" t="inlineStr">
        <is>
          <t>aduana_nombre</t>
        </is>
      </c>
      <c r="F1" s="10" t="inlineStr">
        <is>
          <t>agente_codigo</t>
        </is>
      </c>
      <c r="G1" s="10" t="inlineStr">
        <is>
          <t>agente_nombre</t>
        </is>
      </c>
      <c r="H1" s="10" t="inlineStr">
        <is>
          <t>pais_codigo</t>
        </is>
      </c>
      <c r="I1" s="10" t="inlineStr">
        <is>
          <t>pais_nombre</t>
        </is>
      </c>
      <c r="J1" s="13" t="inlineStr">
        <is>
          <t>fob_usd</t>
        </is>
      </c>
      <c r="K1" s="10" t="inlineStr">
        <is>
          <t>fecha_consulta</t>
        </is>
      </c>
    </row>
    <row r="2">
      <c r="A2" s="2" t="inlineStr">
        <is>
          <t>20118578415</t>
        </is>
      </c>
      <c r="B2" s="2" t="inlineStr">
        <is>
          <t>2025</t>
        </is>
      </c>
      <c r="C2" s="6" t="n">
        <v>1</v>
      </c>
      <c r="D2" s="2" t="inlineStr">
        <is>
          <t>118</t>
        </is>
      </c>
      <c r="E2" s="2" t="inlineStr">
        <is>
          <t>MARITIMA DEL CALLAO</t>
        </is>
      </c>
      <c r="F2" s="2" t="inlineStr">
        <is>
          <t>5901</t>
        </is>
      </c>
      <c r="G2" s="2" t="inlineStr">
        <is>
          <t>GRUPO PML S.A.C AGENTES DE ADUANAS</t>
        </is>
      </c>
      <c r="H2" s="2" t="inlineStr">
        <is>
          <t>DE</t>
        </is>
      </c>
      <c r="I2" s="2" t="inlineStr">
        <is>
          <t>GERMANY</t>
        </is>
      </c>
      <c r="J2" s="8" t="n">
        <v>181575</v>
      </c>
      <c r="K2" s="2" t="inlineStr">
        <is>
          <t>2026-09-19T23:27:29.864Z</t>
        </is>
      </c>
    </row>
    <row r="3">
      <c r="A3" s="2" t="inlineStr">
        <is>
          <t>20118578415</t>
        </is>
      </c>
      <c r="B3" s="2" t="inlineStr">
        <is>
          <t>2025</t>
        </is>
      </c>
      <c r="C3" s="6" t="n">
        <v>1</v>
      </c>
      <c r="D3" s="2" t="inlineStr">
        <is>
          <t>118</t>
        </is>
      </c>
      <c r="E3" s="2" t="inlineStr">
        <is>
          <t>MARITIMA DEL CALLAO</t>
        </is>
      </c>
      <c r="F3" s="2" t="inlineStr">
        <is>
          <t>5901</t>
        </is>
      </c>
      <c r="G3" s="2" t="inlineStr">
        <is>
          <t>GRUPO PML S.A.C AGENTES DE ADUANAS</t>
        </is>
      </c>
      <c r="H3" s="2" t="inlineStr">
        <is>
          <t>US</t>
        </is>
      </c>
      <c r="I3" s="2" t="inlineStr">
        <is>
          <t>UNITED STATES</t>
        </is>
      </c>
      <c r="J3" s="8" t="n">
        <v>150582.03</v>
      </c>
      <c r="K3" s="2" t="inlineStr">
        <is>
          <t>2026-09-19T23:27:29.864Z</t>
        </is>
      </c>
    </row>
    <row r="4">
      <c r="A4" s="2" t="inlineStr">
        <is>
          <t>20118578415</t>
        </is>
      </c>
      <c r="B4" s="2" t="inlineStr">
        <is>
          <t>2025</t>
        </is>
      </c>
      <c r="C4" s="6" t="n">
        <v>8</v>
      </c>
      <c r="D4" s="2" t="inlineStr">
        <is>
          <t>118</t>
        </is>
      </c>
      <c r="E4" s="2" t="inlineStr">
        <is>
          <t>MARITIMA DEL CALLAO</t>
        </is>
      </c>
      <c r="F4" s="2" t="inlineStr">
        <is>
          <t>5901</t>
        </is>
      </c>
      <c r="G4" s="2" t="inlineStr">
        <is>
          <t>GRUPO PML S.A.C AGENTES DE ADUANAS</t>
        </is>
      </c>
      <c r="H4" s="2" t="inlineStr">
        <is>
          <t>DE</t>
        </is>
      </c>
      <c r="I4" s="2" t="inlineStr">
        <is>
          <t>GERMANY</t>
        </is>
      </c>
      <c r="J4" s="8" t="n">
        <v>253017.77</v>
      </c>
      <c r="K4" s="2" t="inlineStr">
        <is>
          <t>2026-09-19T23:27:29.864Z</t>
        </is>
      </c>
    </row>
    <row r="5">
      <c r="A5" s="2" t="inlineStr">
        <is>
          <t>20118578415</t>
        </is>
      </c>
      <c r="B5" s="2" t="inlineStr">
        <is>
          <t>2025</t>
        </is>
      </c>
      <c r="C5" s="6" t="n">
        <v>9</v>
      </c>
      <c r="D5" s="2" t="inlineStr">
        <is>
          <t>118</t>
        </is>
      </c>
      <c r="E5" s="2" t="inlineStr">
        <is>
          <t>MARITIMA DEL CALLAO</t>
        </is>
      </c>
      <c r="F5" s="2" t="inlineStr">
        <is>
          <t>5901</t>
        </is>
      </c>
      <c r="G5" s="2" t="inlineStr">
        <is>
          <t>GRUPO PML S.A.C AGENTES DE ADUANAS</t>
        </is>
      </c>
      <c r="H5" s="2" t="inlineStr">
        <is>
          <t>DE</t>
        </is>
      </c>
      <c r="I5" s="2" t="inlineStr">
        <is>
          <t>GERMANY</t>
        </is>
      </c>
      <c r="J5" s="8" t="n">
        <v>127091.03</v>
      </c>
      <c r="K5" s="2" t="inlineStr">
        <is>
          <t>2026-09-19T23:27:29.864Z</t>
        </is>
      </c>
    </row>
    <row r="6">
      <c r="A6" s="2" t="inlineStr">
        <is>
          <t>20118578415</t>
        </is>
      </c>
      <c r="B6" s="2" t="inlineStr">
        <is>
          <t>2025</t>
        </is>
      </c>
      <c r="C6" s="6" t="n">
        <v>9</v>
      </c>
      <c r="D6" s="2" t="inlineStr">
        <is>
          <t>118</t>
        </is>
      </c>
      <c r="E6" s="2" t="inlineStr">
        <is>
          <t>MARITIMA DEL CALLAO</t>
        </is>
      </c>
      <c r="F6" s="2" t="inlineStr">
        <is>
          <t>5901</t>
        </is>
      </c>
      <c r="G6" s="2" t="inlineStr">
        <is>
          <t>GRUPO PML S.A.C AGENTES DE ADUANAS</t>
        </is>
      </c>
      <c r="H6" s="2" t="inlineStr">
        <is>
          <t>IE</t>
        </is>
      </c>
      <c r="I6" s="2" t="inlineStr">
        <is>
          <t>IRELAND</t>
        </is>
      </c>
      <c r="J6" s="8" t="n">
        <v>130267.09</v>
      </c>
      <c r="K6" s="2" t="inlineStr">
        <is>
          <t>2026-09-19T23:27:29.864Z</t>
        </is>
      </c>
    </row>
    <row r="7">
      <c r="A7" s="2" t="inlineStr">
        <is>
          <t>20118578415</t>
        </is>
      </c>
      <c r="B7" s="2" t="inlineStr">
        <is>
          <t>2025</t>
        </is>
      </c>
      <c r="C7" s="6" t="n">
        <v>10</v>
      </c>
      <c r="D7" s="2" t="inlineStr">
        <is>
          <t>118</t>
        </is>
      </c>
      <c r="E7" s="2" t="inlineStr">
        <is>
          <t>MARITIMA DEL CALLAO</t>
        </is>
      </c>
      <c r="F7" s="2" t="inlineStr">
        <is>
          <t>5901</t>
        </is>
      </c>
      <c r="G7" s="2" t="inlineStr">
        <is>
          <t>GRUPO PML S.A.C AGENTES DE ADUANAS</t>
        </is>
      </c>
      <c r="H7" s="2" t="inlineStr">
        <is>
          <t>IE</t>
        </is>
      </c>
      <c r="I7" s="2" t="inlineStr">
        <is>
          <t>IRELAND</t>
        </is>
      </c>
      <c r="J7" s="8" t="n">
        <v>156161.54</v>
      </c>
      <c r="K7" s="2" t="inlineStr">
        <is>
          <t>2026-09-19T23:27:29.864Z</t>
        </is>
      </c>
    </row>
    <row r="8">
      <c r="A8" s="2" t="inlineStr">
        <is>
          <t>20118578415</t>
        </is>
      </c>
      <c r="B8" s="2" t="inlineStr">
        <is>
          <t>2025</t>
        </is>
      </c>
      <c r="C8" s="6" t="n">
        <v>11</v>
      </c>
      <c r="D8" s="2" t="inlineStr">
        <is>
          <t>118</t>
        </is>
      </c>
      <c r="E8" s="2" t="inlineStr">
        <is>
          <t>MARITIMA DEL CALLAO</t>
        </is>
      </c>
      <c r="F8" s="2" t="inlineStr">
        <is>
          <t>5901</t>
        </is>
      </c>
      <c r="G8" s="2" t="inlineStr">
        <is>
          <t>GRUPO PML S.A.C AGENTES DE ADUANAS</t>
        </is>
      </c>
      <c r="H8" s="2" t="inlineStr">
        <is>
          <t>DE</t>
        </is>
      </c>
      <c r="I8" s="2" t="inlineStr">
        <is>
          <t>GERMANY</t>
        </is>
      </c>
      <c r="J8" s="8" t="n">
        <v>196165.05</v>
      </c>
      <c r="K8" s="2" t="inlineStr">
        <is>
          <t>2026-09-19T23:27:29.864Z</t>
        </is>
      </c>
    </row>
    <row r="9">
      <c r="A9" s="2" t="inlineStr">
        <is>
          <t>20118578415</t>
        </is>
      </c>
      <c r="B9" s="2" t="inlineStr">
        <is>
          <t>2025</t>
        </is>
      </c>
      <c r="C9" s="6" t="n">
        <v>12</v>
      </c>
      <c r="D9" s="2" t="inlineStr">
        <is>
          <t>118</t>
        </is>
      </c>
      <c r="E9" s="2" t="inlineStr">
        <is>
          <t>MARITIMA DEL CALLAO</t>
        </is>
      </c>
      <c r="F9" s="2" t="inlineStr">
        <is>
          <t>5901</t>
        </is>
      </c>
      <c r="G9" s="2" t="inlineStr">
        <is>
          <t>GRUPO PML S.A.C AGENTES DE ADUANAS</t>
        </is>
      </c>
      <c r="H9" s="2" t="inlineStr">
        <is>
          <t>DE</t>
        </is>
      </c>
      <c r="I9" s="2" t="inlineStr">
        <is>
          <t>GERMANY</t>
        </is>
      </c>
      <c r="J9" s="8" t="n">
        <v>264624.33</v>
      </c>
      <c r="K9" s="2" t="inlineStr">
        <is>
          <t>2026-09-19T23:27:29.864Z</t>
        </is>
      </c>
    </row>
    <row r="10">
      <c r="A10" s="2" t="inlineStr">
        <is>
          <t>20118578415</t>
        </is>
      </c>
      <c r="B10" s="2" t="inlineStr">
        <is>
          <t>2025</t>
        </is>
      </c>
      <c r="C10" s="6" t="n">
        <v>12</v>
      </c>
      <c r="D10" s="2" t="inlineStr">
        <is>
          <t>118</t>
        </is>
      </c>
      <c r="E10" s="2" t="inlineStr">
        <is>
          <t>MARITIMA DEL CALLAO</t>
        </is>
      </c>
      <c r="F10" s="2" t="inlineStr">
        <is>
          <t>5901</t>
        </is>
      </c>
      <c r="G10" s="2" t="inlineStr">
        <is>
          <t>GRUPO PML S.A.C AGENTES DE ADUANAS</t>
        </is>
      </c>
      <c r="H10" s="2" t="inlineStr">
        <is>
          <t>BE</t>
        </is>
      </c>
      <c r="I10" s="2" t="inlineStr">
        <is>
          <t>BELGIUM</t>
        </is>
      </c>
      <c r="J10" s="8" t="n">
        <v>333020.36</v>
      </c>
      <c r="K10" s="2" t="inlineStr">
        <is>
          <t>2026-09-19T23:27:29.864Z</t>
        </is>
      </c>
    </row>
    <row r="11">
      <c r="A11" s="2" t="inlineStr">
        <is>
          <t>20118578415</t>
        </is>
      </c>
      <c r="B11" s="2" t="inlineStr">
        <is>
          <t>2025</t>
        </is>
      </c>
      <c r="C11" s="6" t="n">
        <v>12</v>
      </c>
      <c r="D11" s="2" t="inlineStr">
        <is>
          <t>118</t>
        </is>
      </c>
      <c r="E11" s="2" t="inlineStr">
        <is>
          <t>MARITIMA DEL CALLAO</t>
        </is>
      </c>
      <c r="F11" s="2" t="inlineStr">
        <is>
          <t>5901</t>
        </is>
      </c>
      <c r="G11" s="2" t="inlineStr">
        <is>
          <t>GRUPO PML S.A.C AGENTES DE ADUANAS</t>
        </is>
      </c>
      <c r="H11" s="2" t="inlineStr">
        <is>
          <t>IE</t>
        </is>
      </c>
      <c r="I11" s="2" t="inlineStr">
        <is>
          <t>IRELAND</t>
        </is>
      </c>
      <c r="J11" s="8" t="n">
        <v>156119.71</v>
      </c>
      <c r="K11" s="2" t="inlineStr">
        <is>
          <t>2026-09-19T23:27:29.864Z</t>
        </is>
      </c>
    </row>
    <row r="12">
      <c r="A12" s="2" t="inlineStr">
        <is>
          <t>20118578415</t>
        </is>
      </c>
      <c r="B12" s="2" t="inlineStr">
        <is>
          <t>2025</t>
        </is>
      </c>
      <c r="C12" s="6" t="n">
        <v>12</v>
      </c>
      <c r="D12" s="2" t="inlineStr">
        <is>
          <t>118</t>
        </is>
      </c>
      <c r="E12" s="2" t="inlineStr">
        <is>
          <t>MARITIMA DEL CALLAO</t>
        </is>
      </c>
      <c r="F12" s="2" t="inlineStr">
        <is>
          <t>5901</t>
        </is>
      </c>
      <c r="G12" s="2" t="inlineStr">
        <is>
          <t>GRUPO PML S.A.C AGENTES DE ADUANAS</t>
        </is>
      </c>
      <c r="H12" s="2" t="inlineStr">
        <is>
          <t>GB</t>
        </is>
      </c>
      <c r="I12" s="2" t="inlineStr">
        <is>
          <t>UNITED KINGDOM</t>
        </is>
      </c>
      <c r="J12" s="8" t="n">
        <v>156119.71</v>
      </c>
      <c r="K12" s="2" t="inlineStr">
        <is>
          <t>2026-09-19T23:27:29.864Z</t>
        </is>
      </c>
    </row>
    <row r="13">
      <c r="A13" s="2" t="inlineStr">
        <is>
          <t>20118578415</t>
        </is>
      </c>
      <c r="B13" s="2" t="inlineStr">
        <is>
          <t>2026</t>
        </is>
      </c>
      <c r="C13" s="6" t="n">
        <v>1</v>
      </c>
      <c r="D13" s="2" t="inlineStr">
        <is>
          <t>118</t>
        </is>
      </c>
      <c r="E13" s="2" t="inlineStr">
        <is>
          <t>MARITIMA DEL CALLAO</t>
        </is>
      </c>
      <c r="F13" s="2" t="inlineStr">
        <is>
          <t>5901</t>
        </is>
      </c>
      <c r="G13" s="2" t="inlineStr">
        <is>
          <t>GRUPO PML S.A.C AGENTES DE ADUANAS</t>
        </is>
      </c>
      <c r="H13" s="2" t="inlineStr">
        <is>
          <t>US</t>
        </is>
      </c>
      <c r="I13" s="2" t="inlineStr">
        <is>
          <t>UNITED STATES</t>
        </is>
      </c>
      <c r="J13" s="8" t="n">
        <v>457370.96</v>
      </c>
      <c r="K13" s="2" t="inlineStr">
        <is>
          <t>2026-09-19T23:27:29.864Z</t>
        </is>
      </c>
    </row>
    <row r="14">
      <c r="A14" s="2" t="inlineStr">
        <is>
          <t>20118578415</t>
        </is>
      </c>
      <c r="B14" s="2" t="inlineStr">
        <is>
          <t>2026</t>
        </is>
      </c>
      <c r="C14" s="6" t="n">
        <v>2</v>
      </c>
      <c r="D14" s="2" t="inlineStr">
        <is>
          <t>118</t>
        </is>
      </c>
      <c r="E14" s="2" t="inlineStr">
        <is>
          <t>MARITIMA DEL CALLAO</t>
        </is>
      </c>
      <c r="F14" s="2" t="inlineStr">
        <is>
          <t>5901</t>
        </is>
      </c>
      <c r="G14" s="2" t="inlineStr">
        <is>
          <t>GRUPO PML S.A.C AGENTES DE ADUANAS</t>
        </is>
      </c>
      <c r="H14" s="2" t="inlineStr">
        <is>
          <t>AU</t>
        </is>
      </c>
      <c r="I14" s="2" t="inlineStr">
        <is>
          <t>AUSTRALIA</t>
        </is>
      </c>
      <c r="J14" s="8" t="n">
        <v>159314.19</v>
      </c>
      <c r="K14" s="2" t="inlineStr">
        <is>
          <t>2026-09-19T23:27:29.864Z</t>
        </is>
      </c>
    </row>
    <row r="15">
      <c r="A15" s="2" t="inlineStr">
        <is>
          <t>20118578415</t>
        </is>
      </c>
      <c r="B15" s="2" t="inlineStr">
        <is>
          <t>2026</t>
        </is>
      </c>
      <c r="C15" s="6" t="n">
        <v>2</v>
      </c>
      <c r="D15" s="2" t="inlineStr">
        <is>
          <t>118</t>
        </is>
      </c>
      <c r="E15" s="2" t="inlineStr">
        <is>
          <t>MARITIMA DEL CALLAO</t>
        </is>
      </c>
      <c r="F15" s="2" t="inlineStr">
        <is>
          <t>5901</t>
        </is>
      </c>
      <c r="G15" s="2" t="inlineStr">
        <is>
          <t>GRUPO PML S.A.C AGENTES DE ADUANAS</t>
        </is>
      </c>
      <c r="H15" s="2" t="inlineStr">
        <is>
          <t>DE</t>
        </is>
      </c>
      <c r="I15" s="2" t="inlineStr">
        <is>
          <t>GERMANY</t>
        </is>
      </c>
      <c r="J15" s="8" t="n">
        <v>393324.32</v>
      </c>
      <c r="K15" s="2" t="inlineStr">
        <is>
          <t>2026-09-19T23:27:29.864Z</t>
        </is>
      </c>
    </row>
    <row r="16">
      <c r="A16" s="2" t="inlineStr">
        <is>
          <t>20118578415</t>
        </is>
      </c>
      <c r="B16" s="2" t="inlineStr">
        <is>
          <t>2026</t>
        </is>
      </c>
      <c r="C16" s="6" t="n">
        <v>2</v>
      </c>
      <c r="D16" s="2" t="inlineStr">
        <is>
          <t>118</t>
        </is>
      </c>
      <c r="E16" s="2" t="inlineStr">
        <is>
          <t>MARITIMA DEL CALLAO</t>
        </is>
      </c>
      <c r="F16" s="2" t="inlineStr">
        <is>
          <t>5901</t>
        </is>
      </c>
      <c r="G16" s="2" t="inlineStr">
        <is>
          <t>GRUPO PML S.A.C AGENTES DE ADUANAS</t>
        </is>
      </c>
      <c r="H16" s="2" t="inlineStr">
        <is>
          <t>US</t>
        </is>
      </c>
      <c r="I16" s="2" t="inlineStr">
        <is>
          <t>UNITED STATES</t>
        </is>
      </c>
      <c r="J16" s="8" t="n">
        <v>218050.52</v>
      </c>
      <c r="K16" s="2" t="inlineStr">
        <is>
          <t>2026-09-19T23:27:29.864Z</t>
        </is>
      </c>
    </row>
    <row r="17">
      <c r="A17" s="2" t="inlineStr">
        <is>
          <t>20129529530</t>
        </is>
      </c>
      <c r="B17" s="2" t="inlineStr">
        <is>
          <t>2025</t>
        </is>
      </c>
      <c r="C17" s="6" t="n">
        <v>2</v>
      </c>
      <c r="D17" s="2" t="inlineStr">
        <is>
          <t>118</t>
        </is>
      </c>
      <c r="E17" s="2" t="inlineStr">
        <is>
          <t>MARITIMA DEL CALLAO</t>
        </is>
      </c>
      <c r="F17" s="2" t="inlineStr">
        <is>
          <t>6180</t>
        </is>
      </c>
      <c r="G17" s="2" t="inlineStr">
        <is>
          <t>IJI S.A.C. AGENTES DE ADUANA</t>
        </is>
      </c>
      <c r="H17" s="2" t="inlineStr">
        <is>
          <t>BE</t>
        </is>
      </c>
      <c r="I17" s="2" t="inlineStr">
        <is>
          <t>BELGIUM</t>
        </is>
      </c>
      <c r="J17" s="8" t="n">
        <v>294654.44</v>
      </c>
      <c r="K17" s="2" t="inlineStr">
        <is>
          <t>2026-09-19T23:27:29.864Z</t>
        </is>
      </c>
    </row>
    <row r="18">
      <c r="A18" s="2" t="inlineStr">
        <is>
          <t>20129529530</t>
        </is>
      </c>
      <c r="B18" s="2" t="inlineStr">
        <is>
          <t>2025</t>
        </is>
      </c>
      <c r="C18" s="6" t="n">
        <v>5</v>
      </c>
      <c r="D18" s="2" t="inlineStr">
        <is>
          <t>118</t>
        </is>
      </c>
      <c r="E18" s="2" t="inlineStr">
        <is>
          <t>MARITIMA DEL CALLAO</t>
        </is>
      </c>
      <c r="F18" s="2" t="inlineStr">
        <is>
          <t>6180</t>
        </is>
      </c>
      <c r="G18" s="2" t="inlineStr">
        <is>
          <t>IJI S.A.C. AGENTES DE ADUANA</t>
        </is>
      </c>
      <c r="H18" s="2" t="inlineStr">
        <is>
          <t>BE</t>
        </is>
      </c>
      <c r="I18" s="2" t="inlineStr">
        <is>
          <t>BELGIUM</t>
        </is>
      </c>
      <c r="J18" s="8" t="n">
        <v>256484.28</v>
      </c>
      <c r="K18" s="2" t="inlineStr">
        <is>
          <t>2026-09-19T23:27:29.864Z</t>
        </is>
      </c>
    </row>
    <row r="19">
      <c r="A19" s="2" t="inlineStr">
        <is>
          <t>20129529530</t>
        </is>
      </c>
      <c r="B19" s="2" t="inlineStr">
        <is>
          <t>2025</t>
        </is>
      </c>
      <c r="C19" s="6" t="n">
        <v>5</v>
      </c>
      <c r="D19" s="2" t="inlineStr">
        <is>
          <t>118</t>
        </is>
      </c>
      <c r="E19" s="2" t="inlineStr">
        <is>
          <t>MARITIMA DEL CALLAO</t>
        </is>
      </c>
      <c r="F19" s="2" t="inlineStr">
        <is>
          <t>6982</t>
        </is>
      </c>
      <c r="G19" s="2" t="inlineStr">
        <is>
          <t>JS PERU AGENCIA DE ADUANA S.A.C.</t>
        </is>
      </c>
      <c r="H19" s="2" t="inlineStr">
        <is>
          <t>DE</t>
        </is>
      </c>
      <c r="I19" s="2" t="inlineStr">
        <is>
          <t>GERMANY</t>
        </is>
      </c>
      <c r="J19" s="8" t="n">
        <v>359707.34</v>
      </c>
      <c r="K19" s="2" t="inlineStr">
        <is>
          <t>2026-09-19T23:27:29.864Z</t>
        </is>
      </c>
    </row>
    <row r="20">
      <c r="A20" s="2" t="inlineStr">
        <is>
          <t>20129529530</t>
        </is>
      </c>
      <c r="B20" s="2" t="inlineStr">
        <is>
          <t>2025</t>
        </is>
      </c>
      <c r="C20" s="6" t="n">
        <v>7</v>
      </c>
      <c r="D20" s="2" t="inlineStr">
        <is>
          <t>118</t>
        </is>
      </c>
      <c r="E20" s="2" t="inlineStr">
        <is>
          <t>MARITIMA DEL CALLAO</t>
        </is>
      </c>
      <c r="F20" s="2" t="inlineStr">
        <is>
          <t>7378</t>
        </is>
      </c>
      <c r="G20" s="2" t="inlineStr">
        <is>
          <t>SAN MIGUEL ADUANAS S.A.C.</t>
        </is>
      </c>
      <c r="H20" s="2" t="inlineStr">
        <is>
          <t>DE</t>
        </is>
      </c>
      <c r="I20" s="2" t="inlineStr">
        <is>
          <t>GERMANY</t>
        </is>
      </c>
      <c r="J20" s="8" t="n">
        <v>767853.36</v>
      </c>
      <c r="K20" s="2" t="inlineStr">
        <is>
          <t>2026-09-19T23:27:29.864Z</t>
        </is>
      </c>
    </row>
    <row r="21">
      <c r="A21" s="2" t="inlineStr">
        <is>
          <t>20129529530</t>
        </is>
      </c>
      <c r="B21" s="2" t="inlineStr">
        <is>
          <t>2025</t>
        </is>
      </c>
      <c r="C21" s="6" t="n">
        <v>7</v>
      </c>
      <c r="D21" s="2" t="inlineStr">
        <is>
          <t>118</t>
        </is>
      </c>
      <c r="E21" s="2" t="inlineStr">
        <is>
          <t>MARITIMA DEL CALLAO</t>
        </is>
      </c>
      <c r="F21" s="2" t="inlineStr">
        <is>
          <t>6982</t>
        </is>
      </c>
      <c r="G21" s="2" t="inlineStr">
        <is>
          <t>JS PERU AGENCIA DE ADUANA S.A.C.</t>
        </is>
      </c>
      <c r="H21" s="2" t="inlineStr">
        <is>
          <t>DE</t>
        </is>
      </c>
      <c r="I21" s="2" t="inlineStr">
        <is>
          <t>GERMANY</t>
        </is>
      </c>
      <c r="J21" s="8" t="n">
        <v>607836.74</v>
      </c>
      <c r="K21" s="2" t="inlineStr">
        <is>
          <t>2026-09-19T23:27:29.864Z</t>
        </is>
      </c>
    </row>
    <row r="22">
      <c r="A22" s="2" t="inlineStr">
        <is>
          <t>20129529530</t>
        </is>
      </c>
      <c r="B22" s="2" t="inlineStr">
        <is>
          <t>2025</t>
        </is>
      </c>
      <c r="C22" s="6" t="n">
        <v>7</v>
      </c>
      <c r="D22" s="2" t="inlineStr">
        <is>
          <t>118</t>
        </is>
      </c>
      <c r="E22" s="2" t="inlineStr">
        <is>
          <t>MARITIMA DEL CALLAO</t>
        </is>
      </c>
      <c r="F22" s="2" t="inlineStr">
        <is>
          <t>6180</t>
        </is>
      </c>
      <c r="G22" s="2" t="inlineStr">
        <is>
          <t>IJI S.A.C. AGENTES DE ADUANA</t>
        </is>
      </c>
      <c r="H22" s="2" t="inlineStr">
        <is>
          <t>BE</t>
        </is>
      </c>
      <c r="I22" s="2" t="inlineStr">
        <is>
          <t>BELGIUM</t>
        </is>
      </c>
      <c r="J22" s="8" t="n">
        <v>539109.55</v>
      </c>
      <c r="K22" s="2" t="inlineStr">
        <is>
          <t>2026-09-19T23:27:29.864Z</t>
        </is>
      </c>
    </row>
    <row r="23">
      <c r="A23" s="2" t="inlineStr">
        <is>
          <t>20129529530</t>
        </is>
      </c>
      <c r="B23" s="2" t="inlineStr">
        <is>
          <t>2025</t>
        </is>
      </c>
      <c r="C23" s="6" t="n">
        <v>8</v>
      </c>
      <c r="D23" s="2" t="inlineStr">
        <is>
          <t>118</t>
        </is>
      </c>
      <c r="E23" s="2" t="inlineStr">
        <is>
          <t>MARITIMA DEL CALLAO</t>
        </is>
      </c>
      <c r="F23" s="2" t="inlineStr">
        <is>
          <t>6180</t>
        </is>
      </c>
      <c r="G23" s="2" t="inlineStr">
        <is>
          <t>IJI S.A.C. AGENTES DE ADUANA</t>
        </is>
      </c>
      <c r="H23" s="2" t="inlineStr">
        <is>
          <t>BE</t>
        </is>
      </c>
      <c r="I23" s="2" t="inlineStr">
        <is>
          <t>BELGIUM</t>
        </is>
      </c>
      <c r="J23" s="8" t="n">
        <v>235083.57</v>
      </c>
      <c r="K23" s="2" t="inlineStr">
        <is>
          <t>2026-09-19T23:27:29.864Z</t>
        </is>
      </c>
    </row>
    <row r="24">
      <c r="A24" s="2" t="inlineStr">
        <is>
          <t>20129529530</t>
        </is>
      </c>
      <c r="B24" s="2" t="inlineStr">
        <is>
          <t>2025</t>
        </is>
      </c>
      <c r="C24" s="6" t="n">
        <v>8</v>
      </c>
      <c r="D24" s="2" t="inlineStr">
        <is>
          <t>118</t>
        </is>
      </c>
      <c r="E24" s="2" t="inlineStr">
        <is>
          <t>MARITIMA DEL CALLAO</t>
        </is>
      </c>
      <c r="F24" s="2" t="inlineStr">
        <is>
          <t>6982</t>
        </is>
      </c>
      <c r="G24" s="2" t="inlineStr">
        <is>
          <t>JS PERU AGENCIA DE ADUANA S.A.C.</t>
        </is>
      </c>
      <c r="H24" s="2" t="inlineStr">
        <is>
          <t>DE</t>
        </is>
      </c>
      <c r="I24" s="2" t="inlineStr">
        <is>
          <t>GERMANY</t>
        </is>
      </c>
      <c r="J24" s="8" t="n">
        <v>443357.08</v>
      </c>
      <c r="K24" s="2" t="inlineStr">
        <is>
          <t>2026-09-19T23:27:29.864Z</t>
        </is>
      </c>
    </row>
    <row r="25">
      <c r="A25" s="2" t="inlineStr">
        <is>
          <t>20129529530</t>
        </is>
      </c>
      <c r="B25" s="2" t="inlineStr">
        <is>
          <t>2025</t>
        </is>
      </c>
      <c r="C25" s="6" t="n">
        <v>8</v>
      </c>
      <c r="D25" s="2" t="inlineStr">
        <is>
          <t>118</t>
        </is>
      </c>
      <c r="E25" s="2" t="inlineStr">
        <is>
          <t>MARITIMA DEL CALLAO</t>
        </is>
      </c>
      <c r="F25" s="2" t="inlineStr">
        <is>
          <t>7378</t>
        </is>
      </c>
      <c r="G25" s="2" t="inlineStr">
        <is>
          <t>SAN MIGUEL ADUANAS S.A.C.</t>
        </is>
      </c>
      <c r="H25" s="2" t="inlineStr">
        <is>
          <t>DE</t>
        </is>
      </c>
      <c r="I25" s="2" t="inlineStr">
        <is>
          <t>GERMANY</t>
        </is>
      </c>
      <c r="J25" s="8" t="n">
        <v>465185.98</v>
      </c>
      <c r="K25" s="2" t="inlineStr">
        <is>
          <t>2026-09-19T23:27:29.864Z</t>
        </is>
      </c>
    </row>
    <row r="26">
      <c r="A26" s="2" t="inlineStr">
        <is>
          <t>20129529530</t>
        </is>
      </c>
      <c r="B26" s="2" t="inlineStr">
        <is>
          <t>2025</t>
        </is>
      </c>
      <c r="C26" s="6" t="n">
        <v>9</v>
      </c>
      <c r="D26" s="2" t="inlineStr">
        <is>
          <t>118</t>
        </is>
      </c>
      <c r="E26" s="2" t="inlineStr">
        <is>
          <t>MARITIMA DEL CALLAO</t>
        </is>
      </c>
      <c r="F26" s="2" t="inlineStr">
        <is>
          <t>7378</t>
        </is>
      </c>
      <c r="G26" s="2" t="inlineStr">
        <is>
          <t>SAN MIGUEL ADUANAS S.A.C.</t>
        </is>
      </c>
      <c r="H26" s="2" t="inlineStr">
        <is>
          <t>DE</t>
        </is>
      </c>
      <c r="I26" s="2" t="inlineStr">
        <is>
          <t>GERMANY</t>
        </is>
      </c>
      <c r="J26" s="8" t="n">
        <v>287613.41</v>
      </c>
      <c r="K26" s="2" t="inlineStr">
        <is>
          <t>2026-09-19T23:27:29.864Z</t>
        </is>
      </c>
    </row>
    <row r="27">
      <c r="A27" s="2" t="inlineStr">
        <is>
          <t>20129529530</t>
        </is>
      </c>
      <c r="B27" s="2" t="inlineStr">
        <is>
          <t>2025</t>
        </is>
      </c>
      <c r="C27" s="6" t="n">
        <v>9</v>
      </c>
      <c r="D27" s="2" t="inlineStr">
        <is>
          <t>118</t>
        </is>
      </c>
      <c r="E27" s="2" t="inlineStr">
        <is>
          <t>MARITIMA DEL CALLAO</t>
        </is>
      </c>
      <c r="F27" s="2" t="inlineStr">
        <is>
          <t>6180</t>
        </is>
      </c>
      <c r="G27" s="2" t="inlineStr">
        <is>
          <t>IJI S.A.C. AGENTES DE ADUANA</t>
        </is>
      </c>
      <c r="H27" s="2" t="inlineStr">
        <is>
          <t>BE</t>
        </is>
      </c>
      <c r="I27" s="2" t="inlineStr">
        <is>
          <t>BELGIUM</t>
        </is>
      </c>
      <c r="J27" s="8" t="n">
        <v>225507.64</v>
      </c>
      <c r="K27" s="2" t="inlineStr">
        <is>
          <t>2026-09-19T23:27:29.864Z</t>
        </is>
      </c>
    </row>
    <row r="28">
      <c r="A28" s="2" t="inlineStr">
        <is>
          <t>20129529530</t>
        </is>
      </c>
      <c r="B28" s="2" t="inlineStr">
        <is>
          <t>2025</t>
        </is>
      </c>
      <c r="C28" s="6" t="n">
        <v>9</v>
      </c>
      <c r="D28" s="2" t="inlineStr">
        <is>
          <t>118</t>
        </is>
      </c>
      <c r="E28" s="2" t="inlineStr">
        <is>
          <t>MARITIMA DEL CALLAO</t>
        </is>
      </c>
      <c r="F28" s="2" t="inlineStr">
        <is>
          <t>6982</t>
        </is>
      </c>
      <c r="G28" s="2" t="inlineStr">
        <is>
          <t>JS PERU AGENCIA DE ADUANA S.A.C.</t>
        </is>
      </c>
      <c r="H28" s="2" t="inlineStr">
        <is>
          <t>DE</t>
        </is>
      </c>
      <c r="I28" s="2" t="inlineStr">
        <is>
          <t>GERMANY</t>
        </is>
      </c>
      <c r="J28" s="8" t="n">
        <v>271321.79</v>
      </c>
      <c r="K28" s="2" t="inlineStr">
        <is>
          <t>2026-09-19T23:27:29.864Z</t>
        </is>
      </c>
    </row>
    <row r="29">
      <c r="A29" s="2" t="inlineStr">
        <is>
          <t>20129529530</t>
        </is>
      </c>
      <c r="B29" s="2" t="inlineStr">
        <is>
          <t>2025</t>
        </is>
      </c>
      <c r="C29" s="6" t="n">
        <v>10</v>
      </c>
      <c r="D29" s="2" t="inlineStr">
        <is>
          <t>118</t>
        </is>
      </c>
      <c r="E29" s="2" t="inlineStr">
        <is>
          <t>MARITIMA DEL CALLAO</t>
        </is>
      </c>
      <c r="F29" s="2" t="inlineStr">
        <is>
          <t>6982</t>
        </is>
      </c>
      <c r="G29" s="2" t="inlineStr">
        <is>
          <t>JS PERU AGENCIA DE ADUANA S.A.C.</t>
        </is>
      </c>
      <c r="H29" s="2" t="inlineStr">
        <is>
          <t>DE</t>
        </is>
      </c>
      <c r="I29" s="2" t="inlineStr">
        <is>
          <t>GERMANY</t>
        </is>
      </c>
      <c r="J29" s="8" t="n">
        <v>715788.04</v>
      </c>
      <c r="K29" s="2" t="inlineStr">
        <is>
          <t>2026-09-19T23:27:29.864Z</t>
        </is>
      </c>
    </row>
    <row r="30">
      <c r="A30" s="2" t="inlineStr">
        <is>
          <t>20129529530</t>
        </is>
      </c>
      <c r="B30" s="2" t="inlineStr">
        <is>
          <t>2025</t>
        </is>
      </c>
      <c r="C30" s="6" t="n">
        <v>11</v>
      </c>
      <c r="D30" s="2" t="inlineStr">
        <is>
          <t>118</t>
        </is>
      </c>
      <c r="E30" s="2" t="inlineStr">
        <is>
          <t>MARITIMA DEL CALLAO</t>
        </is>
      </c>
      <c r="F30" s="2" t="inlineStr">
        <is>
          <t>6982</t>
        </is>
      </c>
      <c r="G30" s="2" t="inlineStr">
        <is>
          <t>JS PERU AGENCIA DE ADUANA S.A.C.</t>
        </is>
      </c>
      <c r="H30" s="2" t="inlineStr">
        <is>
          <t>DE</t>
        </is>
      </c>
      <c r="I30" s="2" t="inlineStr">
        <is>
          <t>GERMANY</t>
        </is>
      </c>
      <c r="J30" s="8" t="n">
        <v>369493.92</v>
      </c>
      <c r="K30" s="2" t="inlineStr">
        <is>
          <t>2026-09-19T23:27:29.864Z</t>
        </is>
      </c>
    </row>
    <row r="31">
      <c r="A31" s="2" t="inlineStr">
        <is>
          <t>20129529530</t>
        </is>
      </c>
      <c r="B31" s="2" t="inlineStr">
        <is>
          <t>2025</t>
        </is>
      </c>
      <c r="C31" s="6" t="n">
        <v>11</v>
      </c>
      <c r="D31" s="2" t="inlineStr">
        <is>
          <t>118</t>
        </is>
      </c>
      <c r="E31" s="2" t="inlineStr">
        <is>
          <t>MARITIMA DEL CALLAO</t>
        </is>
      </c>
      <c r="F31" s="2" t="inlineStr">
        <is>
          <t>6982</t>
        </is>
      </c>
      <c r="G31" s="2" t="inlineStr">
        <is>
          <t>JS PERU AGENCIA DE ADUANA S.A.C.</t>
        </is>
      </c>
      <c r="H31" s="2" t="inlineStr">
        <is>
          <t>US</t>
        </is>
      </c>
      <c r="I31" s="2" t="inlineStr">
        <is>
          <t>UNITED STATES</t>
        </is>
      </c>
      <c r="J31" s="8" t="n">
        <v>159800.97</v>
      </c>
      <c r="K31" s="2" t="inlineStr">
        <is>
          <t>2026-09-19T23:27:29.864Z</t>
        </is>
      </c>
    </row>
    <row r="32">
      <c r="A32" s="2" t="inlineStr">
        <is>
          <t>20129529530</t>
        </is>
      </c>
      <c r="B32" s="2" t="inlineStr">
        <is>
          <t>2025</t>
        </is>
      </c>
      <c r="C32" s="6" t="n">
        <v>11</v>
      </c>
      <c r="D32" s="2" t="inlineStr">
        <is>
          <t>118</t>
        </is>
      </c>
      <c r="E32" s="2" t="inlineStr">
        <is>
          <t>MARITIMA DEL CALLAO</t>
        </is>
      </c>
      <c r="F32" s="2" t="inlineStr">
        <is>
          <t>7378</t>
        </is>
      </c>
      <c r="G32" s="2" t="inlineStr">
        <is>
          <t>SAN MIGUEL ADUANAS S.A.C.</t>
        </is>
      </c>
      <c r="H32" s="2" t="inlineStr">
        <is>
          <t>DE</t>
        </is>
      </c>
      <c r="I32" s="2" t="inlineStr">
        <is>
          <t>GERMANY</t>
        </is>
      </c>
      <c r="J32" s="8" t="n">
        <v>653231.85</v>
      </c>
      <c r="K32" s="2" t="inlineStr">
        <is>
          <t>2026-09-19T23:27:29.864Z</t>
        </is>
      </c>
    </row>
    <row r="33">
      <c r="A33" s="2" t="inlineStr">
        <is>
          <t>20129529530</t>
        </is>
      </c>
      <c r="B33" s="2" t="inlineStr">
        <is>
          <t>2025</t>
        </is>
      </c>
      <c r="C33" s="6" t="n">
        <v>12</v>
      </c>
      <c r="D33" s="2" t="inlineStr">
        <is>
          <t>118</t>
        </is>
      </c>
      <c r="E33" s="2" t="inlineStr">
        <is>
          <t>MARITIMA DEL CALLAO</t>
        </is>
      </c>
      <c r="F33" s="2" t="inlineStr">
        <is>
          <t>6982</t>
        </is>
      </c>
      <c r="G33" s="2" t="inlineStr">
        <is>
          <t>JS PERU AGENCIA DE ADUANA S.A.C.</t>
        </is>
      </c>
      <c r="H33" s="2" t="inlineStr">
        <is>
          <t>DE</t>
        </is>
      </c>
      <c r="I33" s="2" t="inlineStr">
        <is>
          <t>GERMANY</t>
        </is>
      </c>
      <c r="J33" s="8" t="n">
        <v>163832.12</v>
      </c>
      <c r="K33" s="2" t="inlineStr">
        <is>
          <t>2026-09-19T23:27:29.864Z</t>
        </is>
      </c>
    </row>
    <row r="34">
      <c r="A34" s="2" t="inlineStr">
        <is>
          <t>20129529530</t>
        </is>
      </c>
      <c r="B34" s="2" t="inlineStr">
        <is>
          <t>2026</t>
        </is>
      </c>
      <c r="C34" s="6" t="n">
        <v>2</v>
      </c>
      <c r="D34" s="2" t="inlineStr">
        <is>
          <t>118</t>
        </is>
      </c>
      <c r="E34" s="2" t="inlineStr">
        <is>
          <t>MARITIMA DEL CALLAO</t>
        </is>
      </c>
      <c r="F34" s="2" t="inlineStr">
        <is>
          <t>6180</t>
        </is>
      </c>
      <c r="G34" s="2" t="inlineStr">
        <is>
          <t>IJI S.A.C. AGENTES DE ADUANA</t>
        </is>
      </c>
      <c r="H34" s="2" t="inlineStr">
        <is>
          <t>BE</t>
        </is>
      </c>
      <c r="I34" s="2" t="inlineStr">
        <is>
          <t>BELGIUM</t>
        </is>
      </c>
      <c r="J34" s="8" t="n">
        <v>153669.88</v>
      </c>
      <c r="K34" s="2" t="inlineStr">
        <is>
          <t>2026-09-19T23:27:29.864Z</t>
        </is>
      </c>
    </row>
    <row r="35">
      <c r="A35" s="2" t="inlineStr">
        <is>
          <t>20129529530</t>
        </is>
      </c>
      <c r="B35" s="2" t="inlineStr">
        <is>
          <t>2026</t>
        </is>
      </c>
      <c r="C35" s="6" t="n">
        <v>4</v>
      </c>
      <c r="D35" s="2" t="inlineStr">
        <is>
          <t>118</t>
        </is>
      </c>
      <c r="E35" s="2" t="inlineStr">
        <is>
          <t>MARITIMA DEL CALLAO</t>
        </is>
      </c>
      <c r="F35" s="2" t="inlineStr">
        <is>
          <t>6180</t>
        </is>
      </c>
      <c r="G35" s="2" t="inlineStr">
        <is>
          <t>IJI S.A.C. AGENTES DE ADUANA</t>
        </is>
      </c>
      <c r="H35" s="2" t="inlineStr">
        <is>
          <t>NL</t>
        </is>
      </c>
      <c r="I35" s="2" t="inlineStr">
        <is>
          <t>NETHERLANDS</t>
        </is>
      </c>
      <c r="J35" s="8" t="n">
        <v>107489.98</v>
      </c>
      <c r="K35" s="2" t="inlineStr">
        <is>
          <t>2026-09-19T23:27:29.864Z</t>
        </is>
      </c>
    </row>
    <row r="36">
      <c r="A36" s="2" t="inlineStr">
        <is>
          <t>20132509795</t>
        </is>
      </c>
      <c r="B36" s="2" t="inlineStr">
        <is>
          <t>2025</t>
        </is>
      </c>
      <c r="C36" s="6" t="n">
        <v>8</v>
      </c>
      <c r="D36" s="2" t="inlineStr">
        <is>
          <t>118</t>
        </is>
      </c>
      <c r="E36" s="2" t="inlineStr">
        <is>
          <t>MARITIMA DEL CALLAO</t>
        </is>
      </c>
      <c r="F36" s="2" t="inlineStr">
        <is>
          <t>5901</t>
        </is>
      </c>
      <c r="G36" s="2" t="inlineStr">
        <is>
          <t>GRUPO PML S.A.C AGENTES DE ADUANAS</t>
        </is>
      </c>
      <c r="H36" s="2" t="inlineStr">
        <is>
          <t>GB</t>
        </is>
      </c>
      <c r="I36" s="2" t="inlineStr">
        <is>
          <t>UNITED KINGDOM</t>
        </is>
      </c>
      <c r="J36" s="8" t="n">
        <v>121314.87</v>
      </c>
      <c r="K36" s="2" t="inlineStr">
        <is>
          <t>2026-09-19T23:27:29.864Z</t>
        </is>
      </c>
    </row>
    <row r="37">
      <c r="A37" s="2" t="inlineStr">
        <is>
          <t>20132509795</t>
        </is>
      </c>
      <c r="B37" s="2" t="inlineStr">
        <is>
          <t>2025</t>
        </is>
      </c>
      <c r="C37" s="6" t="n">
        <v>8</v>
      </c>
      <c r="D37" s="2" t="inlineStr">
        <is>
          <t>118</t>
        </is>
      </c>
      <c r="E37" s="2" t="inlineStr">
        <is>
          <t>MARITIMA DEL CALLAO</t>
        </is>
      </c>
      <c r="F37" s="2" t="inlineStr">
        <is>
          <t>4795</t>
        </is>
      </c>
      <c r="G37" s="2" t="inlineStr">
        <is>
          <t>A. HARTRODT ADUANAS S.A.C.</t>
        </is>
      </c>
      <c r="H37" s="2" t="inlineStr">
        <is>
          <t>NL</t>
        </is>
      </c>
      <c r="I37" s="2" t="inlineStr">
        <is>
          <t>NETHERLANDS</t>
        </is>
      </c>
      <c r="J37" s="8" t="n">
        <v>127778.61</v>
      </c>
      <c r="K37" s="2" t="inlineStr">
        <is>
          <t>2026-09-19T23:27:29.864Z</t>
        </is>
      </c>
    </row>
    <row r="38">
      <c r="A38" s="2" t="inlineStr">
        <is>
          <t>20132509795</t>
        </is>
      </c>
      <c r="B38" s="2" t="inlineStr">
        <is>
          <t>2025</t>
        </is>
      </c>
      <c r="C38" s="6" t="n">
        <v>11</v>
      </c>
      <c r="D38" s="2" t="inlineStr">
        <is>
          <t>118</t>
        </is>
      </c>
      <c r="E38" s="2" t="inlineStr">
        <is>
          <t>MARITIMA DEL CALLAO</t>
        </is>
      </c>
      <c r="F38" s="2" t="inlineStr">
        <is>
          <t>5901</t>
        </is>
      </c>
      <c r="G38" s="2" t="inlineStr">
        <is>
          <t>GRUPO PML S.A.C AGENTES DE ADUANAS</t>
        </is>
      </c>
      <c r="H38" s="2" t="inlineStr">
        <is>
          <t>DE</t>
        </is>
      </c>
      <c r="I38" s="2" t="inlineStr">
        <is>
          <t>GERMANY</t>
        </is>
      </c>
      <c r="J38" s="8" t="n">
        <v>376336.35</v>
      </c>
      <c r="K38" s="2" t="inlineStr">
        <is>
          <t>2026-09-19T23:27:29.864Z</t>
        </is>
      </c>
    </row>
    <row r="39">
      <c r="A39" s="2" t="inlineStr">
        <is>
          <t>20132509795</t>
        </is>
      </c>
      <c r="B39" s="2" t="inlineStr">
        <is>
          <t>2025</t>
        </is>
      </c>
      <c r="C39" s="6" t="n">
        <v>12</v>
      </c>
      <c r="D39" s="2" t="inlineStr">
        <is>
          <t>118</t>
        </is>
      </c>
      <c r="E39" s="2" t="inlineStr">
        <is>
          <t>MARITIMA DEL CALLAO</t>
        </is>
      </c>
      <c r="F39" s="2" t="inlineStr">
        <is>
          <t>5901</t>
        </is>
      </c>
      <c r="G39" s="2" t="inlineStr">
        <is>
          <t>GRUPO PML S.A.C AGENTES DE ADUANAS</t>
        </is>
      </c>
      <c r="H39" s="2" t="inlineStr">
        <is>
          <t>DE</t>
        </is>
      </c>
      <c r="I39" s="2" t="inlineStr">
        <is>
          <t>GERMANY</t>
        </is>
      </c>
      <c r="J39" s="8" t="n">
        <v>217308.81</v>
      </c>
      <c r="K39" s="2" t="inlineStr">
        <is>
          <t>2026-09-19T23:27:29.864Z</t>
        </is>
      </c>
    </row>
    <row r="40">
      <c r="A40" s="2" t="inlineStr">
        <is>
          <t>20132509795</t>
        </is>
      </c>
      <c r="B40" s="2" t="inlineStr">
        <is>
          <t>2025</t>
        </is>
      </c>
      <c r="C40" s="6" t="n">
        <v>12</v>
      </c>
      <c r="D40" s="2" t="inlineStr">
        <is>
          <t>118</t>
        </is>
      </c>
      <c r="E40" s="2" t="inlineStr">
        <is>
          <t>MARITIMA DEL CALLAO</t>
        </is>
      </c>
      <c r="F40" s="2" t="inlineStr">
        <is>
          <t>5901</t>
        </is>
      </c>
      <c r="G40" s="2" t="inlineStr">
        <is>
          <t>GRUPO PML S.A.C AGENTES DE ADUANAS</t>
        </is>
      </c>
      <c r="H40" s="2" t="inlineStr">
        <is>
          <t>TR</t>
        </is>
      </c>
      <c r="I40" s="2" t="inlineStr">
        <is>
          <t>TURKEY</t>
        </is>
      </c>
      <c r="J40" s="8" t="n">
        <v>196360.77</v>
      </c>
      <c r="K40" s="2" t="inlineStr">
        <is>
          <t>2026-09-19T23:27:29.864Z</t>
        </is>
      </c>
    </row>
    <row r="41">
      <c r="A41" s="2" t="inlineStr">
        <is>
          <t>20132509876</t>
        </is>
      </c>
      <c r="B41" s="2" t="inlineStr">
        <is>
          <t>2025</t>
        </is>
      </c>
      <c r="C41" s="6" t="n">
        <v>11</v>
      </c>
      <c r="D41" s="2" t="inlineStr">
        <is>
          <t>118</t>
        </is>
      </c>
      <c r="E41" s="2" t="inlineStr">
        <is>
          <t>MARITIMA DEL CALLAO</t>
        </is>
      </c>
      <c r="F41" s="2" t="inlineStr">
        <is>
          <t>6982</t>
        </is>
      </c>
      <c r="G41" s="2" t="inlineStr">
        <is>
          <t>JS PERU AGENCIA DE ADUANA S.A.C.</t>
        </is>
      </c>
      <c r="H41" s="2" t="inlineStr">
        <is>
          <t>JP</t>
        </is>
      </c>
      <c r="I41" s="2" t="inlineStr">
        <is>
          <t>JAPAN</t>
        </is>
      </c>
      <c r="J41" s="8" t="n">
        <v>406699.75</v>
      </c>
      <c r="K41" s="2" t="inlineStr">
        <is>
          <t>2026-09-19T23:27:29.864Z</t>
        </is>
      </c>
    </row>
    <row r="42">
      <c r="A42" s="2" t="inlineStr">
        <is>
          <t>20132509876</t>
        </is>
      </c>
      <c r="B42" s="2" t="inlineStr">
        <is>
          <t>2026</t>
        </is>
      </c>
      <c r="C42" s="6" t="n">
        <v>1</v>
      </c>
      <c r="D42" s="2" t="inlineStr">
        <is>
          <t>118</t>
        </is>
      </c>
      <c r="E42" s="2" t="inlineStr">
        <is>
          <t>MARITIMA DEL CALLAO</t>
        </is>
      </c>
      <c r="F42" s="2" t="inlineStr">
        <is>
          <t>6982</t>
        </is>
      </c>
      <c r="G42" s="2" t="inlineStr">
        <is>
          <t>JS PERU AGENCIA DE ADUANA S.A.C.</t>
        </is>
      </c>
      <c r="H42" s="2" t="inlineStr">
        <is>
          <t>JP</t>
        </is>
      </c>
      <c r="I42" s="2" t="inlineStr">
        <is>
          <t>JAPAN</t>
        </is>
      </c>
      <c r="J42" s="8" t="n">
        <v>610049.62</v>
      </c>
      <c r="K42" s="2" t="inlineStr">
        <is>
          <t>2026-09-19T23:27:29.864Z</t>
        </is>
      </c>
    </row>
    <row r="43">
      <c r="A43" s="2" t="inlineStr">
        <is>
          <t>20136201132</t>
        </is>
      </c>
      <c r="B43" s="2" t="inlineStr">
        <is>
          <t>2025</t>
        </is>
      </c>
      <c r="C43" s="6" t="n">
        <v>5</v>
      </c>
      <c r="D43" s="2" t="inlineStr">
        <is>
          <t>118</t>
        </is>
      </c>
      <c r="E43" s="2" t="inlineStr">
        <is>
          <t>MARITIMA DEL CALLAO</t>
        </is>
      </c>
      <c r="F43" s="2" t="inlineStr">
        <is>
          <t>6982</t>
        </is>
      </c>
      <c r="G43" s="2" t="inlineStr">
        <is>
          <t>JS PERU AGENCIA DE ADUANA S.A.C.</t>
        </is>
      </c>
      <c r="H43" s="2" t="inlineStr">
        <is>
          <t>NL</t>
        </is>
      </c>
      <c r="I43" s="2" t="inlineStr">
        <is>
          <t>NETHERLANDS</t>
        </is>
      </c>
      <c r="J43" s="8" t="n">
        <v>131250</v>
      </c>
      <c r="K43" s="2" t="inlineStr">
        <is>
          <t>2026-09-19T23:27:29.864Z</t>
        </is>
      </c>
    </row>
    <row r="44">
      <c r="A44" s="2" t="inlineStr">
        <is>
          <t>20136201132</t>
        </is>
      </c>
      <c r="B44" s="2" t="inlineStr">
        <is>
          <t>2025</t>
        </is>
      </c>
      <c r="C44" s="6" t="n">
        <v>7</v>
      </c>
      <c r="D44" s="2" t="inlineStr">
        <is>
          <t>118</t>
        </is>
      </c>
      <c r="E44" s="2" t="inlineStr">
        <is>
          <t>MARITIMA DEL CALLAO</t>
        </is>
      </c>
      <c r="F44" s="2" t="inlineStr">
        <is>
          <t>6982</t>
        </is>
      </c>
      <c r="G44" s="2" t="inlineStr">
        <is>
          <t>JS PERU AGENCIA DE ADUANA S.A.C.</t>
        </is>
      </c>
      <c r="H44" s="2" t="inlineStr">
        <is>
          <t>NL</t>
        </is>
      </c>
      <c r="I44" s="2" t="inlineStr">
        <is>
          <t>NETHERLANDS</t>
        </is>
      </c>
      <c r="J44" s="8" t="n">
        <v>123718.3</v>
      </c>
      <c r="K44" s="2" t="inlineStr">
        <is>
          <t>2026-09-19T23:27:29.864Z</t>
        </is>
      </c>
    </row>
    <row r="45">
      <c r="A45" s="2" t="inlineStr">
        <is>
          <t>20136201132</t>
        </is>
      </c>
      <c r="B45" s="2" t="inlineStr">
        <is>
          <t>2025</t>
        </is>
      </c>
      <c r="C45" s="6" t="n">
        <v>10</v>
      </c>
      <c r="D45" s="2" t="inlineStr">
        <is>
          <t>118</t>
        </is>
      </c>
      <c r="E45" s="2" t="inlineStr">
        <is>
          <t>MARITIMA DEL CALLAO</t>
        </is>
      </c>
      <c r="F45" s="2" t="inlineStr">
        <is>
          <t>5901</t>
        </is>
      </c>
      <c r="G45" s="2" t="inlineStr">
        <is>
          <t>GRUPO PML S.A.C AGENTES DE ADUANAS</t>
        </is>
      </c>
      <c r="H45" s="2" t="inlineStr">
        <is>
          <t>US</t>
        </is>
      </c>
      <c r="I45" s="2" t="inlineStr">
        <is>
          <t>UNITED STATES</t>
        </is>
      </c>
      <c r="J45" s="8" t="n">
        <v>130099.73</v>
      </c>
      <c r="K45" s="2" t="inlineStr">
        <is>
          <t>2026-09-19T23:27:29.864Z</t>
        </is>
      </c>
    </row>
    <row r="46">
      <c r="A46" s="2" t="inlineStr">
        <is>
          <t>20136201132</t>
        </is>
      </c>
      <c r="B46" s="2" t="inlineStr">
        <is>
          <t>2025</t>
        </is>
      </c>
      <c r="C46" s="6" t="n">
        <v>11</v>
      </c>
      <c r="D46" s="2" t="inlineStr">
        <is>
          <t>118</t>
        </is>
      </c>
      <c r="E46" s="2" t="inlineStr">
        <is>
          <t>MARITIMA DEL CALLAO</t>
        </is>
      </c>
      <c r="F46" s="2" t="inlineStr">
        <is>
          <t>5901</t>
        </is>
      </c>
      <c r="G46" s="2" t="inlineStr">
        <is>
          <t>GRUPO PML S.A.C AGENTES DE ADUANAS</t>
        </is>
      </c>
      <c r="H46" s="2" t="inlineStr">
        <is>
          <t>FR</t>
        </is>
      </c>
      <c r="I46" s="2" t="inlineStr">
        <is>
          <t>FRANCE</t>
        </is>
      </c>
      <c r="J46" s="8" t="n">
        <v>176155.77</v>
      </c>
      <c r="K46" s="2" t="inlineStr">
        <is>
          <t>2026-09-19T23:27:29.864Z</t>
        </is>
      </c>
    </row>
    <row r="47">
      <c r="A47" s="2" t="inlineStr">
        <is>
          <t>20136201213</t>
        </is>
      </c>
      <c r="B47" s="2" t="inlineStr">
        <is>
          <t>2025</t>
        </is>
      </c>
      <c r="C47" s="6" t="n">
        <v>1</v>
      </c>
      <c r="D47" s="2" t="inlineStr">
        <is>
          <t>118</t>
        </is>
      </c>
      <c r="E47" s="2" t="inlineStr">
        <is>
          <t>MARITIMA DEL CALLAO</t>
        </is>
      </c>
      <c r="F47" s="2" t="inlineStr">
        <is>
          <t>5901</t>
        </is>
      </c>
      <c r="G47" s="2" t="inlineStr">
        <is>
          <t>GRUPO PML S.A.C AGENTES DE ADUANAS</t>
        </is>
      </c>
      <c r="H47" s="2" t="inlineStr">
        <is>
          <t>CA</t>
        </is>
      </c>
      <c r="I47" s="2" t="inlineStr">
        <is>
          <t>CANADA</t>
        </is>
      </c>
      <c r="J47" s="8" t="n">
        <v>116933.14</v>
      </c>
      <c r="K47" s="2" t="inlineStr">
        <is>
          <t>2026-09-19T23:27:29.864Z</t>
        </is>
      </c>
    </row>
    <row r="48">
      <c r="A48" s="2" t="inlineStr">
        <is>
          <t>20136201213</t>
        </is>
      </c>
      <c r="B48" s="2" t="inlineStr">
        <is>
          <t>2025</t>
        </is>
      </c>
      <c r="C48" s="6" t="n">
        <v>1</v>
      </c>
      <c r="D48" s="2" t="inlineStr">
        <is>
          <t>118</t>
        </is>
      </c>
      <c r="E48" s="2" t="inlineStr">
        <is>
          <t>MARITIMA DEL CALLAO</t>
        </is>
      </c>
      <c r="F48" s="2" t="inlineStr">
        <is>
          <t>4795</t>
        </is>
      </c>
      <c r="G48" s="2" t="inlineStr">
        <is>
          <t>A. HARTRODT ADUANAS S.A.C.</t>
        </is>
      </c>
      <c r="H48" s="2" t="inlineStr">
        <is>
          <t>US</t>
        </is>
      </c>
      <c r="I48" s="2" t="inlineStr">
        <is>
          <t>UNITED STATES</t>
        </is>
      </c>
      <c r="J48" s="8" t="n">
        <v>146414.45</v>
      </c>
      <c r="K48" s="2" t="inlineStr">
        <is>
          <t>2026-09-19T23:27:29.864Z</t>
        </is>
      </c>
    </row>
    <row r="49">
      <c r="A49" s="2" t="inlineStr">
        <is>
          <t>20136201213</t>
        </is>
      </c>
      <c r="B49" s="2" t="inlineStr">
        <is>
          <t>2025</t>
        </is>
      </c>
      <c r="C49" s="6" t="n">
        <v>2</v>
      </c>
      <c r="D49" s="2" t="inlineStr">
        <is>
          <t>118</t>
        </is>
      </c>
      <c r="E49" s="2" t="inlineStr">
        <is>
          <t>MARITIMA DEL CALLAO</t>
        </is>
      </c>
      <c r="F49" s="2" t="inlineStr">
        <is>
          <t>6158</t>
        </is>
      </c>
      <c r="G49" s="2" t="inlineStr">
        <is>
          <t>AGENCIA DE ADUANA MACROMAR S.A.</t>
        </is>
      </c>
      <c r="H49" s="2" t="inlineStr">
        <is>
          <t>DE</t>
        </is>
      </c>
      <c r="I49" s="2" t="inlineStr">
        <is>
          <t>GERMANY</t>
        </is>
      </c>
      <c r="J49" s="8" t="n">
        <v>9676.559999999999</v>
      </c>
      <c r="K49" s="2" t="inlineStr">
        <is>
          <t>2026-09-19T23:27:29.864Z</t>
        </is>
      </c>
    </row>
    <row r="50">
      <c r="A50" s="2" t="inlineStr">
        <is>
          <t>20136201213</t>
        </is>
      </c>
      <c r="B50" s="2" t="inlineStr">
        <is>
          <t>2025</t>
        </is>
      </c>
      <c r="C50" s="6" t="n">
        <v>7</v>
      </c>
      <c r="D50" s="2" t="inlineStr">
        <is>
          <t>118</t>
        </is>
      </c>
      <c r="E50" s="2" t="inlineStr">
        <is>
          <t>MARITIMA DEL CALLAO</t>
        </is>
      </c>
      <c r="F50" s="2" t="inlineStr">
        <is>
          <t>6158</t>
        </is>
      </c>
      <c r="G50" s="2" t="inlineStr">
        <is>
          <t>AGENCIA DE ADUANA MACROMAR S.A.</t>
        </is>
      </c>
      <c r="H50" s="2" t="inlineStr">
        <is>
          <t>US</t>
        </is>
      </c>
      <c r="I50" s="2" t="inlineStr">
        <is>
          <t>UNITED STATES</t>
        </is>
      </c>
      <c r="J50" s="8" t="n">
        <v>135956.28</v>
      </c>
      <c r="K50" s="2" t="inlineStr">
        <is>
          <t>2026-09-19T23:27:29.864Z</t>
        </is>
      </c>
    </row>
    <row r="51">
      <c r="A51" s="2" t="inlineStr">
        <is>
          <t>20136201213</t>
        </is>
      </c>
      <c r="B51" s="2" t="inlineStr">
        <is>
          <t>2025</t>
        </is>
      </c>
      <c r="C51" s="6" t="n">
        <v>8</v>
      </c>
      <c r="D51" s="2" t="inlineStr">
        <is>
          <t>118</t>
        </is>
      </c>
      <c r="E51" s="2" t="inlineStr">
        <is>
          <t>MARITIMA DEL CALLAO</t>
        </is>
      </c>
      <c r="F51" s="2" t="inlineStr">
        <is>
          <t>6158</t>
        </is>
      </c>
      <c r="G51" s="2" t="inlineStr">
        <is>
          <t>AGENCIA DE ADUANA MACROMAR S.A.</t>
        </is>
      </c>
      <c r="H51" s="2" t="inlineStr">
        <is>
          <t>US</t>
        </is>
      </c>
      <c r="I51" s="2" t="inlineStr">
        <is>
          <t>UNITED STATES</t>
        </is>
      </c>
      <c r="J51" s="8" t="n">
        <v>119223.2</v>
      </c>
      <c r="K51" s="2" t="inlineStr">
        <is>
          <t>2026-09-19T23:27:29.864Z</t>
        </is>
      </c>
    </row>
    <row r="52">
      <c r="A52" s="2" t="inlineStr">
        <is>
          <t>20136201213</t>
        </is>
      </c>
      <c r="B52" s="2" t="inlineStr">
        <is>
          <t>2025</t>
        </is>
      </c>
      <c r="C52" s="6" t="n">
        <v>9</v>
      </c>
      <c r="D52" s="2" t="inlineStr">
        <is>
          <t>118</t>
        </is>
      </c>
      <c r="E52" s="2" t="inlineStr">
        <is>
          <t>MARITIMA DEL CALLAO</t>
        </is>
      </c>
      <c r="F52" s="2" t="inlineStr">
        <is>
          <t>6158</t>
        </is>
      </c>
      <c r="G52" s="2" t="inlineStr">
        <is>
          <t>AGENCIA DE ADUANA MACROMAR S.A.</t>
        </is>
      </c>
      <c r="H52" s="2" t="inlineStr">
        <is>
          <t>US</t>
        </is>
      </c>
      <c r="I52" s="2" t="inlineStr">
        <is>
          <t>UNITED STATES</t>
        </is>
      </c>
      <c r="J52" s="8" t="n">
        <v>250996.21</v>
      </c>
      <c r="K52" s="2" t="inlineStr">
        <is>
          <t>2026-09-19T23:27:29.864Z</t>
        </is>
      </c>
    </row>
    <row r="53">
      <c r="A53" s="2" t="inlineStr">
        <is>
          <t>20136201213</t>
        </is>
      </c>
      <c r="B53" s="2" t="inlineStr">
        <is>
          <t>2025</t>
        </is>
      </c>
      <c r="C53" s="6" t="n">
        <v>10</v>
      </c>
      <c r="D53" s="2" t="inlineStr">
        <is>
          <t>118</t>
        </is>
      </c>
      <c r="E53" s="2" t="inlineStr">
        <is>
          <t>MARITIMA DEL CALLAO</t>
        </is>
      </c>
      <c r="F53" s="2" t="inlineStr">
        <is>
          <t>6158</t>
        </is>
      </c>
      <c r="G53" s="2" t="inlineStr">
        <is>
          <t>AGENCIA DE ADUANA MACROMAR S.A.</t>
        </is>
      </c>
      <c r="H53" s="2" t="inlineStr">
        <is>
          <t>JP</t>
        </is>
      </c>
      <c r="I53" s="2" t="inlineStr">
        <is>
          <t>JAPAN</t>
        </is>
      </c>
      <c r="J53" s="8" t="n">
        <v>130125.6</v>
      </c>
      <c r="K53" s="2" t="inlineStr">
        <is>
          <t>2026-09-19T23:27:29.864Z</t>
        </is>
      </c>
    </row>
    <row r="54">
      <c r="A54" s="2" t="inlineStr">
        <is>
          <t>20136201213</t>
        </is>
      </c>
      <c r="B54" s="2" t="inlineStr">
        <is>
          <t>2025</t>
        </is>
      </c>
      <c r="C54" s="6" t="n">
        <v>10</v>
      </c>
      <c r="D54" s="2" t="inlineStr">
        <is>
          <t>118</t>
        </is>
      </c>
      <c r="E54" s="2" t="inlineStr">
        <is>
          <t>MARITIMA DEL CALLAO</t>
        </is>
      </c>
      <c r="F54" s="2" t="inlineStr">
        <is>
          <t>6158</t>
        </is>
      </c>
      <c r="G54" s="2" t="inlineStr">
        <is>
          <t>AGENCIA DE ADUANA MACROMAR S.A.</t>
        </is>
      </c>
      <c r="H54" s="2" t="inlineStr">
        <is>
          <t>US</t>
        </is>
      </c>
      <c r="I54" s="2" t="inlineStr">
        <is>
          <t>UNITED STATES</t>
        </is>
      </c>
      <c r="J54" s="8" t="n">
        <v>499781.23</v>
      </c>
      <c r="K54" s="2" t="inlineStr">
        <is>
          <t>2026-09-19T23:27:29.864Z</t>
        </is>
      </c>
    </row>
    <row r="55">
      <c r="A55" s="2" t="inlineStr">
        <is>
          <t>20136201213</t>
        </is>
      </c>
      <c r="B55" s="2" t="inlineStr">
        <is>
          <t>2025</t>
        </is>
      </c>
      <c r="C55" s="6" t="n">
        <v>10</v>
      </c>
      <c r="D55" s="2" t="inlineStr">
        <is>
          <t>118</t>
        </is>
      </c>
      <c r="E55" s="2" t="inlineStr">
        <is>
          <t>MARITIMA DEL CALLAO</t>
        </is>
      </c>
      <c r="F55" s="2" t="inlineStr">
        <is>
          <t>6158</t>
        </is>
      </c>
      <c r="G55" s="2" t="inlineStr">
        <is>
          <t>AGENCIA DE ADUANA MACROMAR S.A.</t>
        </is>
      </c>
      <c r="H55" s="2" t="inlineStr">
        <is>
          <t>FR</t>
        </is>
      </c>
      <c r="I55" s="2" t="inlineStr">
        <is>
          <t>FRANCE</t>
        </is>
      </c>
      <c r="J55" s="8" t="n">
        <v>161641.56</v>
      </c>
      <c r="K55" s="2" t="inlineStr">
        <is>
          <t>2026-09-19T23:27:29.864Z</t>
        </is>
      </c>
    </row>
    <row r="56">
      <c r="A56" s="2" t="inlineStr">
        <is>
          <t>20136201213</t>
        </is>
      </c>
      <c r="B56" s="2" t="inlineStr">
        <is>
          <t>2025</t>
        </is>
      </c>
      <c r="C56" s="6" t="n">
        <v>10</v>
      </c>
      <c r="D56" s="2" t="inlineStr">
        <is>
          <t>118</t>
        </is>
      </c>
      <c r="E56" s="2" t="inlineStr">
        <is>
          <t>MARITIMA DEL CALLAO</t>
        </is>
      </c>
      <c r="F56" s="2" t="inlineStr">
        <is>
          <t>5901</t>
        </is>
      </c>
      <c r="G56" s="2" t="inlineStr">
        <is>
          <t>GRUPO PML S.A.C AGENTES DE ADUANAS</t>
        </is>
      </c>
      <c r="H56" s="2" t="inlineStr">
        <is>
          <t>DE</t>
        </is>
      </c>
      <c r="I56" s="2" t="inlineStr">
        <is>
          <t>GERMANY</t>
        </is>
      </c>
      <c r="J56" s="8" t="n">
        <v>167330.8</v>
      </c>
      <c r="K56" s="2" t="inlineStr">
        <is>
          <t>2026-09-19T23:27:29.864Z</t>
        </is>
      </c>
    </row>
    <row r="57">
      <c r="A57" s="2" t="inlineStr">
        <is>
          <t>20136201213</t>
        </is>
      </c>
      <c r="B57" s="2" t="inlineStr">
        <is>
          <t>2025</t>
        </is>
      </c>
      <c r="C57" s="6" t="n">
        <v>11</v>
      </c>
      <c r="D57" s="2" t="inlineStr">
        <is>
          <t>118</t>
        </is>
      </c>
      <c r="E57" s="2" t="inlineStr">
        <is>
          <t>MARITIMA DEL CALLAO</t>
        </is>
      </c>
      <c r="F57" s="2" t="inlineStr">
        <is>
          <t>6158</t>
        </is>
      </c>
      <c r="G57" s="2" t="inlineStr">
        <is>
          <t>AGENCIA DE ADUANA MACROMAR S.A.</t>
        </is>
      </c>
      <c r="H57" s="2" t="inlineStr">
        <is>
          <t>US</t>
        </is>
      </c>
      <c r="I57" s="2" t="inlineStr">
        <is>
          <t>UNITED STATES</t>
        </is>
      </c>
      <c r="J57" s="8" t="n">
        <v>187096.75</v>
      </c>
      <c r="K57" s="2" t="inlineStr">
        <is>
          <t>2026-09-19T23:27:29.864Z</t>
        </is>
      </c>
    </row>
    <row r="58">
      <c r="A58" s="2" t="inlineStr">
        <is>
          <t>20136201213</t>
        </is>
      </c>
      <c r="B58" s="2" t="inlineStr">
        <is>
          <t>2025</t>
        </is>
      </c>
      <c r="C58" s="6" t="n">
        <v>11</v>
      </c>
      <c r="D58" s="2" t="inlineStr">
        <is>
          <t>118</t>
        </is>
      </c>
      <c r="E58" s="2" t="inlineStr">
        <is>
          <t>MARITIMA DEL CALLAO</t>
        </is>
      </c>
      <c r="F58" s="2" t="inlineStr">
        <is>
          <t>6158</t>
        </is>
      </c>
      <c r="G58" s="2" t="inlineStr">
        <is>
          <t>AGENCIA DE ADUANA MACROMAR S.A.</t>
        </is>
      </c>
      <c r="H58" s="2" t="inlineStr">
        <is>
          <t>FR</t>
        </is>
      </c>
      <c r="I58" s="2" t="inlineStr">
        <is>
          <t>FRANCE</t>
        </is>
      </c>
      <c r="J58" s="8" t="n">
        <v>327926.54</v>
      </c>
      <c r="K58" s="2" t="inlineStr">
        <is>
          <t>2026-09-19T23:27:29.864Z</t>
        </is>
      </c>
    </row>
    <row r="59">
      <c r="A59" s="2" t="inlineStr">
        <is>
          <t>20136201213</t>
        </is>
      </c>
      <c r="B59" s="2" t="inlineStr">
        <is>
          <t>2025</t>
        </is>
      </c>
      <c r="C59" s="6" t="n">
        <v>12</v>
      </c>
      <c r="D59" s="2" t="inlineStr">
        <is>
          <t>118</t>
        </is>
      </c>
      <c r="E59" s="2" t="inlineStr">
        <is>
          <t>MARITIMA DEL CALLAO</t>
        </is>
      </c>
      <c r="F59" s="2" t="inlineStr">
        <is>
          <t>6158</t>
        </is>
      </c>
      <c r="G59" s="2" t="inlineStr">
        <is>
          <t>AGENCIA DE ADUANA MACROMAR S.A.</t>
        </is>
      </c>
      <c r="H59" s="2" t="inlineStr">
        <is>
          <t>US</t>
        </is>
      </c>
      <c r="I59" s="2" t="inlineStr">
        <is>
          <t>UNITED STATES</t>
        </is>
      </c>
      <c r="J59" s="8" t="n">
        <v>69441.88</v>
      </c>
      <c r="K59" s="2" t="inlineStr">
        <is>
          <t>2026-09-19T23:27:29.864Z</t>
        </is>
      </c>
    </row>
    <row r="60">
      <c r="A60" s="2" t="inlineStr">
        <is>
          <t>20136201213</t>
        </is>
      </c>
      <c r="B60" s="2" t="inlineStr">
        <is>
          <t>2025</t>
        </is>
      </c>
      <c r="C60" s="6" t="n">
        <v>12</v>
      </c>
      <c r="D60" s="2" t="inlineStr">
        <is>
          <t>118</t>
        </is>
      </c>
      <c r="E60" s="2" t="inlineStr">
        <is>
          <t>MARITIMA DEL CALLAO</t>
        </is>
      </c>
      <c r="F60" s="2" t="inlineStr">
        <is>
          <t>6158</t>
        </is>
      </c>
      <c r="G60" s="2" t="inlineStr">
        <is>
          <t>AGENCIA DE ADUANA MACROMAR S.A.</t>
        </is>
      </c>
      <c r="H60" s="2" t="inlineStr">
        <is>
          <t>JP</t>
        </is>
      </c>
      <c r="I60" s="2" t="inlineStr">
        <is>
          <t>JAPAN</t>
        </is>
      </c>
      <c r="J60" s="8" t="n">
        <v>172655.8</v>
      </c>
      <c r="K60" s="2" t="inlineStr">
        <is>
          <t>2026-09-19T23:27:29.864Z</t>
        </is>
      </c>
    </row>
    <row r="61">
      <c r="A61" s="2" t="inlineStr">
        <is>
          <t>20136201213</t>
        </is>
      </c>
      <c r="B61" s="2" t="inlineStr">
        <is>
          <t>2025</t>
        </is>
      </c>
      <c r="C61" s="6" t="n">
        <v>12</v>
      </c>
      <c r="D61" s="2" t="inlineStr">
        <is>
          <t>118</t>
        </is>
      </c>
      <c r="E61" s="2" t="inlineStr">
        <is>
          <t>MARITIMA DEL CALLAO</t>
        </is>
      </c>
      <c r="F61" s="2" t="inlineStr">
        <is>
          <t>5901</t>
        </is>
      </c>
      <c r="G61" s="2" t="inlineStr">
        <is>
          <t>GRUPO PML S.A.C AGENTES DE ADUANAS</t>
        </is>
      </c>
      <c r="H61" s="2" t="inlineStr">
        <is>
          <t>DE</t>
        </is>
      </c>
      <c r="I61" s="2" t="inlineStr">
        <is>
          <t>GERMANY</t>
        </is>
      </c>
      <c r="J61" s="8" t="n">
        <v>163147.53</v>
      </c>
      <c r="K61" s="2" t="inlineStr">
        <is>
          <t>2026-09-19T23:27:29.864Z</t>
        </is>
      </c>
    </row>
    <row r="62">
      <c r="A62" s="2" t="inlineStr">
        <is>
          <t>20136201213</t>
        </is>
      </c>
      <c r="B62" s="2" t="inlineStr">
        <is>
          <t>2025</t>
        </is>
      </c>
      <c r="C62" s="6" t="n">
        <v>12</v>
      </c>
      <c r="D62" s="2" t="inlineStr">
        <is>
          <t>118</t>
        </is>
      </c>
      <c r="E62" s="2" t="inlineStr">
        <is>
          <t>MARITIMA DEL CALLAO</t>
        </is>
      </c>
      <c r="F62" s="2" t="inlineStr">
        <is>
          <t>5901</t>
        </is>
      </c>
      <c r="G62" s="2" t="inlineStr">
        <is>
          <t>GRUPO PML S.A.C AGENTES DE ADUANAS</t>
        </is>
      </c>
      <c r="H62" s="2" t="inlineStr">
        <is>
          <t>JP</t>
        </is>
      </c>
      <c r="I62" s="2" t="inlineStr">
        <is>
          <t>JAPAN</t>
        </is>
      </c>
      <c r="J62" s="8" t="n">
        <v>175003.84</v>
      </c>
      <c r="K62" s="2" t="inlineStr">
        <is>
          <t>2026-09-19T23:27:29.864Z</t>
        </is>
      </c>
    </row>
    <row r="63">
      <c r="A63" s="2" t="inlineStr">
        <is>
          <t>20136201213</t>
        </is>
      </c>
      <c r="B63" s="2" t="inlineStr">
        <is>
          <t>2026</t>
        </is>
      </c>
      <c r="C63" s="6" t="n">
        <v>2</v>
      </c>
      <c r="D63" s="2" t="inlineStr">
        <is>
          <t>118</t>
        </is>
      </c>
      <c r="E63" s="2" t="inlineStr">
        <is>
          <t>MARITIMA DEL CALLAO</t>
        </is>
      </c>
      <c r="F63" s="2" t="inlineStr">
        <is>
          <t>6621</t>
        </is>
      </c>
      <c r="G63" s="2" t="inlineStr">
        <is>
          <t>DESPACHOS Y SERVICIOS ADUANEROS S.A.C.</t>
        </is>
      </c>
      <c r="H63" s="2" t="inlineStr">
        <is>
          <t>US</t>
        </is>
      </c>
      <c r="I63" s="2" t="inlineStr">
        <is>
          <t>UNITED STATES</t>
        </is>
      </c>
      <c r="J63" s="8" t="n">
        <v>101437.67</v>
      </c>
      <c r="K63" s="2" t="inlineStr">
        <is>
          <t>2026-09-19T23:27:29.864Z</t>
        </is>
      </c>
    </row>
    <row r="64">
      <c r="A64" s="2" t="inlineStr">
        <is>
          <t>20136201213</t>
        </is>
      </c>
      <c r="B64" s="2" t="inlineStr">
        <is>
          <t>2026</t>
        </is>
      </c>
      <c r="C64" s="6" t="n">
        <v>3</v>
      </c>
      <c r="D64" s="2" t="inlineStr">
        <is>
          <t>118</t>
        </is>
      </c>
      <c r="E64" s="2" t="inlineStr">
        <is>
          <t>MARITIMA DEL CALLAO</t>
        </is>
      </c>
      <c r="F64" s="2" t="inlineStr">
        <is>
          <t>6158</t>
        </is>
      </c>
      <c r="G64" s="2" t="inlineStr">
        <is>
          <t>AGENCIA DE ADUANA MACROMAR S.A.</t>
        </is>
      </c>
      <c r="H64" s="2" t="inlineStr">
        <is>
          <t>DE</t>
        </is>
      </c>
      <c r="I64" s="2" t="inlineStr">
        <is>
          <t>GERMANY</t>
        </is>
      </c>
      <c r="J64" s="8" t="n">
        <v>10697.92</v>
      </c>
      <c r="K64" s="2" t="inlineStr">
        <is>
          <t>2026-09-19T23:27:29.864Z</t>
        </is>
      </c>
    </row>
    <row r="65">
      <c r="A65" s="2" t="inlineStr">
        <is>
          <t>20136201213</t>
        </is>
      </c>
      <c r="B65" s="2" t="inlineStr">
        <is>
          <t>2026</t>
        </is>
      </c>
      <c r="C65" s="6" t="n">
        <v>3</v>
      </c>
      <c r="D65" s="2" t="inlineStr">
        <is>
          <t>118</t>
        </is>
      </c>
      <c r="E65" s="2" t="inlineStr">
        <is>
          <t>MARITIMA DEL CALLAO</t>
        </is>
      </c>
      <c r="F65" s="2" t="inlineStr">
        <is>
          <t>6158</t>
        </is>
      </c>
      <c r="G65" s="2" t="inlineStr">
        <is>
          <t>AGENCIA DE ADUANA MACROMAR S.A.</t>
        </is>
      </c>
      <c r="H65" s="2" t="inlineStr">
        <is>
          <t>FR</t>
        </is>
      </c>
      <c r="I65" s="2" t="inlineStr">
        <is>
          <t>FRANCE</t>
        </is>
      </c>
      <c r="J65" s="8" t="n">
        <v>53970.27</v>
      </c>
      <c r="K65" s="2" t="inlineStr">
        <is>
          <t>2026-09-19T23:27:29.864Z</t>
        </is>
      </c>
    </row>
    <row r="66">
      <c r="A66" s="2" t="inlineStr">
        <is>
          <t>20140181405</t>
        </is>
      </c>
      <c r="B66" s="2" t="inlineStr">
        <is>
          <t>2025</t>
        </is>
      </c>
      <c r="C66" s="6" t="n">
        <v>6</v>
      </c>
      <c r="D66" s="2" t="inlineStr">
        <is>
          <t>118</t>
        </is>
      </c>
      <c r="E66" s="2" t="inlineStr">
        <is>
          <t>MARITIMA DEL CALLAO</t>
        </is>
      </c>
      <c r="F66" s="2" t="inlineStr">
        <is>
          <t>7558</t>
        </is>
      </c>
      <c r="G66" s="2" t="inlineStr">
        <is>
          <t>DESPACHOS ADUANEROS CHAVIMOCHIC SAC</t>
        </is>
      </c>
      <c r="H66" s="2" t="inlineStr">
        <is>
          <t>CA</t>
        </is>
      </c>
      <c r="I66" s="2" t="inlineStr">
        <is>
          <t>CANADA</t>
        </is>
      </c>
      <c r="J66" s="8" t="n">
        <v>161662.52</v>
      </c>
      <c r="K66" s="2" t="inlineStr">
        <is>
          <t>2026-09-19T23:27:29.864Z</t>
        </is>
      </c>
    </row>
    <row r="67">
      <c r="A67" s="2" t="inlineStr">
        <is>
          <t>20140181405</t>
        </is>
      </c>
      <c r="B67" s="2" t="inlineStr">
        <is>
          <t>2025</t>
        </is>
      </c>
      <c r="C67" s="6" t="n">
        <v>6</v>
      </c>
      <c r="D67" s="2" t="inlineStr">
        <is>
          <t>118</t>
        </is>
      </c>
      <c r="E67" s="2" t="inlineStr">
        <is>
          <t>MARITIMA DEL CALLAO</t>
        </is>
      </c>
      <c r="F67" s="2" t="inlineStr">
        <is>
          <t>7558</t>
        </is>
      </c>
      <c r="G67" s="2" t="inlineStr">
        <is>
          <t>DESPACHOS ADUANEROS CHAVIMOCHIC SAC</t>
        </is>
      </c>
      <c r="H67" s="2" t="inlineStr">
        <is>
          <t>GP</t>
        </is>
      </c>
      <c r="I67" s="2" t="inlineStr">
        <is>
          <t>GUADELOUPE</t>
        </is>
      </c>
      <c r="J67" s="8" t="n">
        <v>153335.91</v>
      </c>
      <c r="K67" s="2" t="inlineStr">
        <is>
          <t>2026-09-19T23:27:29.864Z</t>
        </is>
      </c>
    </row>
    <row r="68">
      <c r="A68" s="2" t="inlineStr">
        <is>
          <t>20140181405</t>
        </is>
      </c>
      <c r="B68" s="2" t="inlineStr">
        <is>
          <t>2025</t>
        </is>
      </c>
      <c r="C68" s="6" t="n">
        <v>7</v>
      </c>
      <c r="D68" s="2" t="inlineStr">
        <is>
          <t>118</t>
        </is>
      </c>
      <c r="E68" s="2" t="inlineStr">
        <is>
          <t>MARITIMA DEL CALLAO</t>
        </is>
      </c>
      <c r="F68" s="2" t="inlineStr">
        <is>
          <t>7558</t>
        </is>
      </c>
      <c r="G68" s="2" t="inlineStr">
        <is>
          <t>DESPACHOS ADUANEROS CHAVIMOCHIC SAC</t>
        </is>
      </c>
      <c r="H68" s="2" t="inlineStr">
        <is>
          <t>MX</t>
        </is>
      </c>
      <c r="I68" s="2" t="inlineStr">
        <is>
          <t>MEXICO</t>
        </is>
      </c>
      <c r="J68" s="8" t="n">
        <v>287139.75</v>
      </c>
      <c r="K68" s="2" t="inlineStr">
        <is>
          <t>2026-09-19T23:27:29.864Z</t>
        </is>
      </c>
    </row>
    <row r="69">
      <c r="A69" s="2" t="inlineStr">
        <is>
          <t>20140181405</t>
        </is>
      </c>
      <c r="B69" s="2" t="inlineStr">
        <is>
          <t>2025</t>
        </is>
      </c>
      <c r="C69" s="6" t="n">
        <v>7</v>
      </c>
      <c r="D69" s="2" t="inlineStr">
        <is>
          <t>118</t>
        </is>
      </c>
      <c r="E69" s="2" t="inlineStr">
        <is>
          <t>MARITIMA DEL CALLAO</t>
        </is>
      </c>
      <c r="F69" s="2" t="inlineStr">
        <is>
          <t>7558</t>
        </is>
      </c>
      <c r="G69" s="2" t="inlineStr">
        <is>
          <t>DESPACHOS ADUANEROS CHAVIMOCHIC SAC</t>
        </is>
      </c>
      <c r="H69" s="2" t="inlineStr">
        <is>
          <t>US</t>
        </is>
      </c>
      <c r="I69" s="2" t="inlineStr">
        <is>
          <t>UNITED STATES</t>
        </is>
      </c>
      <c r="J69" s="8" t="n">
        <v>133446.36</v>
      </c>
      <c r="K69" s="2" t="inlineStr">
        <is>
          <t>2026-09-19T23:27:29.864Z</t>
        </is>
      </c>
    </row>
    <row r="70">
      <c r="A70" s="2" t="inlineStr">
        <is>
          <t>20140181405</t>
        </is>
      </c>
      <c r="B70" s="2" t="inlineStr">
        <is>
          <t>2025</t>
        </is>
      </c>
      <c r="C70" s="6" t="n">
        <v>8</v>
      </c>
      <c r="D70" s="2" t="inlineStr">
        <is>
          <t>118</t>
        </is>
      </c>
      <c r="E70" s="2" t="inlineStr">
        <is>
          <t>MARITIMA DEL CALLAO</t>
        </is>
      </c>
      <c r="F70" s="2" t="inlineStr">
        <is>
          <t>7558</t>
        </is>
      </c>
      <c r="G70" s="2" t="inlineStr">
        <is>
          <t>DESPACHOS ADUANEROS CHAVIMOCHIC SAC</t>
        </is>
      </c>
      <c r="H70" s="2" t="inlineStr">
        <is>
          <t>CA</t>
        </is>
      </c>
      <c r="I70" s="2" t="inlineStr">
        <is>
          <t>CANADA</t>
        </is>
      </c>
      <c r="J70" s="8" t="n">
        <v>128184.38</v>
      </c>
      <c r="K70" s="2" t="inlineStr">
        <is>
          <t>2026-09-19T23:27:29.864Z</t>
        </is>
      </c>
    </row>
    <row r="71">
      <c r="A71" s="2" t="inlineStr">
        <is>
          <t>20140181405</t>
        </is>
      </c>
      <c r="B71" s="2" t="inlineStr">
        <is>
          <t>2025</t>
        </is>
      </c>
      <c r="C71" s="6" t="n">
        <v>8</v>
      </c>
      <c r="D71" s="2" t="inlineStr">
        <is>
          <t>118</t>
        </is>
      </c>
      <c r="E71" s="2" t="inlineStr">
        <is>
          <t>MARITIMA DEL CALLAO</t>
        </is>
      </c>
      <c r="F71" s="2" t="inlineStr">
        <is>
          <t>7558</t>
        </is>
      </c>
      <c r="G71" s="2" t="inlineStr">
        <is>
          <t>DESPACHOS ADUANEROS CHAVIMOCHIC SAC</t>
        </is>
      </c>
      <c r="H71" s="2" t="inlineStr">
        <is>
          <t>US</t>
        </is>
      </c>
      <c r="I71" s="2" t="inlineStr">
        <is>
          <t>UNITED STATES</t>
        </is>
      </c>
      <c r="J71" s="8" t="n">
        <v>412704.44</v>
      </c>
      <c r="K71" s="2" t="inlineStr">
        <is>
          <t>2026-09-19T23:27:29.864Z</t>
        </is>
      </c>
    </row>
    <row r="72">
      <c r="A72" s="2" t="inlineStr">
        <is>
          <t>20140181405</t>
        </is>
      </c>
      <c r="B72" s="2" t="inlineStr">
        <is>
          <t>2025</t>
        </is>
      </c>
      <c r="C72" s="6" t="n">
        <v>9</v>
      </c>
      <c r="D72" s="2" t="inlineStr">
        <is>
          <t>118</t>
        </is>
      </c>
      <c r="E72" s="2" t="inlineStr">
        <is>
          <t>MARITIMA DEL CALLAO</t>
        </is>
      </c>
      <c r="F72" s="2" t="inlineStr">
        <is>
          <t>7558</t>
        </is>
      </c>
      <c r="G72" s="2" t="inlineStr">
        <is>
          <t>DESPACHOS ADUANEROS CHAVIMOCHIC SAC</t>
        </is>
      </c>
      <c r="H72" s="2" t="inlineStr">
        <is>
          <t>CA</t>
        </is>
      </c>
      <c r="I72" s="2" t="inlineStr">
        <is>
          <t>CANADA</t>
        </is>
      </c>
      <c r="J72" s="8" t="n">
        <v>145323.75</v>
      </c>
      <c r="K72" s="2" t="inlineStr">
        <is>
          <t>2026-09-19T23:27:29.864Z</t>
        </is>
      </c>
    </row>
    <row r="73">
      <c r="A73" s="2" t="inlineStr">
        <is>
          <t>20140181405</t>
        </is>
      </c>
      <c r="B73" s="2" t="inlineStr">
        <is>
          <t>2025</t>
        </is>
      </c>
      <c r="C73" s="6" t="n">
        <v>9</v>
      </c>
      <c r="D73" s="2" t="inlineStr">
        <is>
          <t>118</t>
        </is>
      </c>
      <c r="E73" s="2" t="inlineStr">
        <is>
          <t>MARITIMA DEL CALLAO</t>
        </is>
      </c>
      <c r="F73" s="2" t="inlineStr">
        <is>
          <t>7558</t>
        </is>
      </c>
      <c r="G73" s="2" t="inlineStr">
        <is>
          <t>DESPACHOS ADUANEROS CHAVIMOCHIC SAC</t>
        </is>
      </c>
      <c r="H73" s="2" t="inlineStr">
        <is>
          <t>US</t>
        </is>
      </c>
      <c r="I73" s="2" t="inlineStr">
        <is>
          <t>UNITED STATES</t>
        </is>
      </c>
      <c r="J73" s="8" t="n">
        <v>336730.91</v>
      </c>
      <c r="K73" s="2" t="inlineStr">
        <is>
          <t>2026-09-19T23:27:29.864Z</t>
        </is>
      </c>
    </row>
    <row r="74">
      <c r="A74" s="2" t="inlineStr">
        <is>
          <t>20140181405</t>
        </is>
      </c>
      <c r="B74" s="2" t="inlineStr">
        <is>
          <t>2025</t>
        </is>
      </c>
      <c r="C74" s="6" t="n">
        <v>9</v>
      </c>
      <c r="D74" s="2" t="inlineStr">
        <is>
          <t>118</t>
        </is>
      </c>
      <c r="E74" s="2" t="inlineStr">
        <is>
          <t>MARITIMA DEL CALLAO</t>
        </is>
      </c>
      <c r="F74" s="2" t="inlineStr">
        <is>
          <t>7558</t>
        </is>
      </c>
      <c r="G74" s="2" t="inlineStr">
        <is>
          <t>DESPACHOS ADUANEROS CHAVIMOCHIC SAC</t>
        </is>
      </c>
      <c r="H74" s="2" t="inlineStr">
        <is>
          <t>GP</t>
        </is>
      </c>
      <c r="I74" s="2" t="inlineStr">
        <is>
          <t>GUADELOUPE</t>
        </is>
      </c>
      <c r="J74" s="8" t="n">
        <v>113176.54</v>
      </c>
      <c r="K74" s="2" t="inlineStr">
        <is>
          <t>2026-09-19T23:27:29.864Z</t>
        </is>
      </c>
    </row>
    <row r="75">
      <c r="A75" s="2" t="inlineStr">
        <is>
          <t>20140181405</t>
        </is>
      </c>
      <c r="B75" s="2" t="inlineStr">
        <is>
          <t>2025</t>
        </is>
      </c>
      <c r="C75" s="6" t="n">
        <v>10</v>
      </c>
      <c r="D75" s="2" t="inlineStr">
        <is>
          <t>118</t>
        </is>
      </c>
      <c r="E75" s="2" t="inlineStr">
        <is>
          <t>MARITIMA DEL CALLAO</t>
        </is>
      </c>
      <c r="F75" s="2" t="inlineStr">
        <is>
          <t>7558</t>
        </is>
      </c>
      <c r="G75" s="2" t="inlineStr">
        <is>
          <t>DESPACHOS ADUANEROS CHAVIMOCHIC SAC</t>
        </is>
      </c>
      <c r="H75" s="2" t="inlineStr">
        <is>
          <t>US</t>
        </is>
      </c>
      <c r="I75" s="2" t="inlineStr">
        <is>
          <t>UNITED STATES</t>
        </is>
      </c>
      <c r="J75" s="8" t="n">
        <v>521727</v>
      </c>
      <c r="K75" s="2" t="inlineStr">
        <is>
          <t>2026-09-19T23:27:29.864Z</t>
        </is>
      </c>
    </row>
    <row r="76">
      <c r="A76" s="2" t="inlineStr">
        <is>
          <t>20140181405</t>
        </is>
      </c>
      <c r="B76" s="2" t="inlineStr">
        <is>
          <t>2025</t>
        </is>
      </c>
      <c r="C76" s="6" t="n">
        <v>10</v>
      </c>
      <c r="D76" s="2" t="inlineStr">
        <is>
          <t>118</t>
        </is>
      </c>
      <c r="E76" s="2" t="inlineStr">
        <is>
          <t>MARITIMA DEL CALLAO</t>
        </is>
      </c>
      <c r="F76" s="2" t="inlineStr">
        <is>
          <t>7558</t>
        </is>
      </c>
      <c r="G76" s="2" t="inlineStr">
        <is>
          <t>DESPACHOS ADUANEROS CHAVIMOCHIC SAC</t>
        </is>
      </c>
      <c r="H76" s="2" t="inlineStr">
        <is>
          <t>JP</t>
        </is>
      </c>
      <c r="I76" s="2" t="inlineStr">
        <is>
          <t>JAPAN</t>
        </is>
      </c>
      <c r="J76" s="8" t="n">
        <v>328373.59</v>
      </c>
      <c r="K76" s="2" t="inlineStr">
        <is>
          <t>2026-09-19T23:27:29.864Z</t>
        </is>
      </c>
    </row>
    <row r="77">
      <c r="A77" s="2" t="inlineStr">
        <is>
          <t>20140181405</t>
        </is>
      </c>
      <c r="B77" s="2" t="inlineStr">
        <is>
          <t>2025</t>
        </is>
      </c>
      <c r="C77" s="6" t="n">
        <v>11</v>
      </c>
      <c r="D77" s="2" t="inlineStr">
        <is>
          <t>118</t>
        </is>
      </c>
      <c r="E77" s="2" t="inlineStr">
        <is>
          <t>MARITIMA DEL CALLAO</t>
        </is>
      </c>
      <c r="F77" s="2" t="inlineStr">
        <is>
          <t>7558</t>
        </is>
      </c>
      <c r="G77" s="2" t="inlineStr">
        <is>
          <t>DESPACHOS ADUANEROS CHAVIMOCHIC SAC</t>
        </is>
      </c>
      <c r="H77" s="2" t="inlineStr">
        <is>
          <t>GP</t>
        </is>
      </c>
      <c r="I77" s="2" t="inlineStr">
        <is>
          <t>GUADELOUPE</t>
        </is>
      </c>
      <c r="J77" s="8" t="n">
        <v>155526.42</v>
      </c>
      <c r="K77" s="2" t="inlineStr">
        <is>
          <t>2026-09-19T23:27:29.864Z</t>
        </is>
      </c>
    </row>
    <row r="78">
      <c r="A78" s="2" t="inlineStr">
        <is>
          <t>20140181405</t>
        </is>
      </c>
      <c r="B78" s="2" t="inlineStr">
        <is>
          <t>2026</t>
        </is>
      </c>
      <c r="C78" s="6" t="n">
        <v>3</v>
      </c>
      <c r="D78" s="2" t="inlineStr">
        <is>
          <t>235</t>
        </is>
      </c>
      <c r="E78" s="2" t="inlineStr">
        <is>
          <t>AEREA DEL CALLAO</t>
        </is>
      </c>
      <c r="F78" s="2" t="inlineStr">
        <is>
          <t>6676</t>
        </is>
      </c>
      <c r="G78" s="2" t="inlineStr">
        <is>
          <t>EUROADUANAS S.A.C. AGENCIA DE ADUANA</t>
        </is>
      </c>
      <c r="H78" s="2" t="inlineStr">
        <is>
          <t>TR</t>
        </is>
      </c>
      <c r="I78" s="2" t="inlineStr">
        <is>
          <t>TURKEY</t>
        </is>
      </c>
      <c r="J78" s="8" t="n">
        <v>410.04</v>
      </c>
      <c r="K78" s="2" t="inlineStr">
        <is>
          <t>2026-09-19T23:27:29.864Z</t>
        </is>
      </c>
    </row>
    <row r="79">
      <c r="A79" s="2" t="inlineStr">
        <is>
          <t>20140181405</t>
        </is>
      </c>
      <c r="B79" s="2" t="inlineStr">
        <is>
          <t>2026</t>
        </is>
      </c>
      <c r="C79" s="6" t="n">
        <v>4</v>
      </c>
      <c r="D79" s="2" t="inlineStr">
        <is>
          <t>118</t>
        </is>
      </c>
      <c r="E79" s="2" t="inlineStr">
        <is>
          <t>MARITIMA DEL CALLAO</t>
        </is>
      </c>
      <c r="F79" s="2" t="inlineStr">
        <is>
          <t>7558</t>
        </is>
      </c>
      <c r="G79" s="2" t="inlineStr">
        <is>
          <t>DESPACHOS ADUANEROS CHAVIMOCHIC SAC</t>
        </is>
      </c>
      <c r="H79" s="2" t="inlineStr">
        <is>
          <t>GP</t>
        </is>
      </c>
      <c r="I79" s="2" t="inlineStr">
        <is>
          <t>GUADELOUPE</t>
        </is>
      </c>
      <c r="J79" s="8" t="n">
        <v>66924.74000000001</v>
      </c>
      <c r="K79" s="2" t="inlineStr">
        <is>
          <t>2026-09-19T23:27:29.864Z</t>
        </is>
      </c>
    </row>
    <row r="80">
      <c r="A80" s="2" t="inlineStr">
        <is>
          <t>20143692010</t>
        </is>
      </c>
      <c r="B80" s="2" t="inlineStr">
        <is>
          <t>2025</t>
        </is>
      </c>
      <c r="C80" s="6" t="n">
        <v>1</v>
      </c>
      <c r="D80" s="2" t="inlineStr">
        <is>
          <t>118</t>
        </is>
      </c>
      <c r="E80" s="2" t="inlineStr">
        <is>
          <t>MARITIMA DEL CALLAO</t>
        </is>
      </c>
      <c r="F80" s="2" t="inlineStr">
        <is>
          <t>6982</t>
        </is>
      </c>
      <c r="G80" s="2" t="inlineStr">
        <is>
          <t>JS PERU AGENCIA DE ADUANA S.A.C.</t>
        </is>
      </c>
      <c r="H80" s="2" t="inlineStr">
        <is>
          <t>NL</t>
        </is>
      </c>
      <c r="I80" s="2" t="inlineStr">
        <is>
          <t>NETHERLANDS</t>
        </is>
      </c>
      <c r="J80" s="8" t="n">
        <v>202888.21</v>
      </c>
      <c r="K80" s="2" t="inlineStr">
        <is>
          <t>2026-09-19T23:27:29.864Z</t>
        </is>
      </c>
    </row>
    <row r="81">
      <c r="A81" s="2" t="inlineStr">
        <is>
          <t>20143692010</t>
        </is>
      </c>
      <c r="B81" s="2" t="inlineStr">
        <is>
          <t>2025</t>
        </is>
      </c>
      <c r="C81" s="6" t="n">
        <v>6</v>
      </c>
      <c r="D81" s="2" t="inlineStr">
        <is>
          <t>118</t>
        </is>
      </c>
      <c r="E81" s="2" t="inlineStr">
        <is>
          <t>MARITIMA DEL CALLAO</t>
        </is>
      </c>
      <c r="F81" s="2" t="inlineStr">
        <is>
          <t>6982</t>
        </is>
      </c>
      <c r="G81" s="2" t="inlineStr">
        <is>
          <t>JS PERU AGENCIA DE ADUANA S.A.C.</t>
        </is>
      </c>
      <c r="H81" s="2" t="inlineStr">
        <is>
          <t>BE</t>
        </is>
      </c>
      <c r="I81" s="2" t="inlineStr">
        <is>
          <t>BELGIUM</t>
        </is>
      </c>
      <c r="J81" s="8" t="n">
        <v>239962.03</v>
      </c>
      <c r="K81" s="2" t="inlineStr">
        <is>
          <t>2026-09-19T23:27:29.864Z</t>
        </is>
      </c>
    </row>
    <row r="82">
      <c r="A82" s="2" t="inlineStr">
        <is>
          <t>20143692010</t>
        </is>
      </c>
      <c r="B82" s="2" t="inlineStr">
        <is>
          <t>2025</t>
        </is>
      </c>
      <c r="C82" s="6" t="n">
        <v>7</v>
      </c>
      <c r="D82" s="2" t="inlineStr">
        <is>
          <t>118</t>
        </is>
      </c>
      <c r="E82" s="2" t="inlineStr">
        <is>
          <t>MARITIMA DEL CALLAO</t>
        </is>
      </c>
      <c r="F82" s="2" t="inlineStr">
        <is>
          <t>6982</t>
        </is>
      </c>
      <c r="G82" s="2" t="inlineStr">
        <is>
          <t>JS PERU AGENCIA DE ADUANA S.A.C.</t>
        </is>
      </c>
      <c r="H82" s="2" t="inlineStr">
        <is>
          <t>IT</t>
        </is>
      </c>
      <c r="I82" s="2" t="inlineStr">
        <is>
          <t>ITALY</t>
        </is>
      </c>
      <c r="J82" s="8" t="n">
        <v>236078.33</v>
      </c>
      <c r="K82" s="2" t="inlineStr">
        <is>
          <t>2026-09-19T23:27:29.864Z</t>
        </is>
      </c>
    </row>
    <row r="83">
      <c r="A83" s="2" t="inlineStr">
        <is>
          <t>20143692010</t>
        </is>
      </c>
      <c r="B83" s="2" t="inlineStr">
        <is>
          <t>2025</t>
        </is>
      </c>
      <c r="C83" s="6" t="n">
        <v>9</v>
      </c>
      <c r="D83" s="2" t="inlineStr">
        <is>
          <t>118</t>
        </is>
      </c>
      <c r="E83" s="2" t="inlineStr">
        <is>
          <t>MARITIMA DEL CALLAO</t>
        </is>
      </c>
      <c r="F83" s="2" t="inlineStr">
        <is>
          <t>6982</t>
        </is>
      </c>
      <c r="G83" s="2" t="inlineStr">
        <is>
          <t>JS PERU AGENCIA DE ADUANA S.A.C.</t>
        </is>
      </c>
      <c r="H83" s="2" t="inlineStr">
        <is>
          <t>BE</t>
        </is>
      </c>
      <c r="I83" s="2" t="inlineStr">
        <is>
          <t>BELGIUM</t>
        </is>
      </c>
      <c r="J83" s="8" t="n">
        <v>836097.64</v>
      </c>
      <c r="K83" s="2" t="inlineStr">
        <is>
          <t>2026-09-19T23:27:29.864Z</t>
        </is>
      </c>
    </row>
    <row r="84">
      <c r="A84" s="2" t="inlineStr">
        <is>
          <t>20143692010</t>
        </is>
      </c>
      <c r="B84" s="2" t="inlineStr">
        <is>
          <t>2025</t>
        </is>
      </c>
      <c r="C84" s="6" t="n">
        <v>10</v>
      </c>
      <c r="D84" s="2" t="inlineStr">
        <is>
          <t>118</t>
        </is>
      </c>
      <c r="E84" s="2" t="inlineStr">
        <is>
          <t>MARITIMA DEL CALLAO</t>
        </is>
      </c>
      <c r="F84" s="2" t="inlineStr">
        <is>
          <t>6982</t>
        </is>
      </c>
      <c r="G84" s="2" t="inlineStr">
        <is>
          <t>JS PERU AGENCIA DE ADUANA S.A.C.</t>
        </is>
      </c>
      <c r="H84" s="2" t="inlineStr">
        <is>
          <t>BE</t>
        </is>
      </c>
      <c r="I84" s="2" t="inlineStr">
        <is>
          <t>BELGIUM</t>
        </is>
      </c>
      <c r="J84" s="8" t="n">
        <v>218741.48</v>
      </c>
      <c r="K84" s="2" t="inlineStr">
        <is>
          <t>2026-09-19T23:27:29.864Z</t>
        </is>
      </c>
    </row>
    <row r="85">
      <c r="A85" s="2" t="inlineStr">
        <is>
          <t>20143692010</t>
        </is>
      </c>
      <c r="B85" s="2" t="inlineStr">
        <is>
          <t>2025</t>
        </is>
      </c>
      <c r="C85" s="6" t="n">
        <v>11</v>
      </c>
      <c r="D85" s="2" t="inlineStr">
        <is>
          <t>118</t>
        </is>
      </c>
      <c r="E85" s="2" t="inlineStr">
        <is>
          <t>MARITIMA DEL CALLAO</t>
        </is>
      </c>
      <c r="F85" s="2" t="inlineStr">
        <is>
          <t>6982</t>
        </is>
      </c>
      <c r="G85" s="2" t="inlineStr">
        <is>
          <t>JS PERU AGENCIA DE ADUANA S.A.C.</t>
        </is>
      </c>
      <c r="H85" s="2" t="inlineStr">
        <is>
          <t>BE</t>
        </is>
      </c>
      <c r="I85" s="2" t="inlineStr">
        <is>
          <t>BELGIUM</t>
        </is>
      </c>
      <c r="J85" s="8" t="n">
        <v>171843.14</v>
      </c>
      <c r="K85" s="2" t="inlineStr">
        <is>
          <t>2026-09-19T23:27:29.864Z</t>
        </is>
      </c>
    </row>
    <row r="86">
      <c r="A86" s="2" t="inlineStr">
        <is>
          <t>20143692010</t>
        </is>
      </c>
      <c r="B86" s="2" t="inlineStr">
        <is>
          <t>2025</t>
        </is>
      </c>
      <c r="C86" s="6" t="n">
        <v>11</v>
      </c>
      <c r="D86" s="2" t="inlineStr">
        <is>
          <t>118</t>
        </is>
      </c>
      <c r="E86" s="2" t="inlineStr">
        <is>
          <t>MARITIMA DEL CALLAO</t>
        </is>
      </c>
      <c r="F86" s="2" t="inlineStr">
        <is>
          <t>6982</t>
        </is>
      </c>
      <c r="G86" s="2" t="inlineStr">
        <is>
          <t>JS PERU AGENCIA DE ADUANA S.A.C.</t>
        </is>
      </c>
      <c r="H86" s="2" t="inlineStr">
        <is>
          <t>NL</t>
        </is>
      </c>
      <c r="I86" s="2" t="inlineStr">
        <is>
          <t>NETHERLANDS</t>
        </is>
      </c>
      <c r="J86" s="8" t="n">
        <v>363559.02</v>
      </c>
      <c r="K86" s="2" t="inlineStr">
        <is>
          <t>2026-09-19T23:27:29.864Z</t>
        </is>
      </c>
    </row>
    <row r="87">
      <c r="A87" s="2" t="inlineStr">
        <is>
          <t>20143692010</t>
        </is>
      </c>
      <c r="B87" s="2" t="inlineStr">
        <is>
          <t>2026</t>
        </is>
      </c>
      <c r="C87" s="6" t="n">
        <v>5</v>
      </c>
      <c r="D87" s="2" t="inlineStr">
        <is>
          <t>118</t>
        </is>
      </c>
      <c r="E87" s="2" t="inlineStr">
        <is>
          <t>MARITIMA DEL CALLAO</t>
        </is>
      </c>
      <c r="F87" s="2" t="inlineStr">
        <is>
          <t>6982</t>
        </is>
      </c>
      <c r="G87" s="2" t="inlineStr">
        <is>
          <t>JS PERU AGENCIA DE ADUANA S.A.C.</t>
        </is>
      </c>
      <c r="H87" s="2" t="inlineStr">
        <is>
          <t>BE</t>
        </is>
      </c>
      <c r="I87" s="2" t="inlineStr">
        <is>
          <t>BELGIUM</t>
        </is>
      </c>
      <c r="J87" s="8" t="n">
        <v>109193.16</v>
      </c>
      <c r="K87" s="2" t="inlineStr">
        <is>
          <t>2026-09-19T23:27:29.864Z</t>
        </is>
      </c>
    </row>
    <row r="88">
      <c r="A88" s="2" t="inlineStr">
        <is>
          <t>20170142773</t>
        </is>
      </c>
      <c r="B88" s="2" t="inlineStr">
        <is>
          <t>2025</t>
        </is>
      </c>
      <c r="C88" s="6" t="n">
        <v>5</v>
      </c>
      <c r="D88" s="2" t="inlineStr">
        <is>
          <t>046</t>
        </is>
      </c>
      <c r="E88" s="2" t="inlineStr">
        <is>
          <t>PAITA</t>
        </is>
      </c>
      <c r="F88" s="2" t="inlineStr">
        <is>
          <t>5901</t>
        </is>
      </c>
      <c r="G88" s="2" t="inlineStr">
        <is>
          <t>GRUPO PML S.A.C AGENTES DE ADUANAS</t>
        </is>
      </c>
      <c r="H88" s="2" t="inlineStr">
        <is>
          <t>US</t>
        </is>
      </c>
      <c r="I88" s="2" t="inlineStr">
        <is>
          <t>UNITED STATES</t>
        </is>
      </c>
      <c r="J88" s="8" t="n">
        <v>303430.48</v>
      </c>
      <c r="K88" s="2" t="inlineStr">
        <is>
          <t>2026-09-19T23:27:29.864Z</t>
        </is>
      </c>
    </row>
    <row r="89">
      <c r="A89" s="2" t="inlineStr">
        <is>
          <t>20170142773</t>
        </is>
      </c>
      <c r="B89" s="2" t="inlineStr">
        <is>
          <t>2025</t>
        </is>
      </c>
      <c r="C89" s="6" t="n">
        <v>6</v>
      </c>
      <c r="D89" s="2" t="inlineStr">
        <is>
          <t>046</t>
        </is>
      </c>
      <c r="E89" s="2" t="inlineStr">
        <is>
          <t>PAITA</t>
        </is>
      </c>
      <c r="F89" s="2" t="inlineStr">
        <is>
          <t>5901</t>
        </is>
      </c>
      <c r="G89" s="2" t="inlineStr">
        <is>
          <t>GRUPO PML S.A.C AGENTES DE ADUANAS</t>
        </is>
      </c>
      <c r="H89" s="2" t="inlineStr">
        <is>
          <t>US</t>
        </is>
      </c>
      <c r="I89" s="2" t="inlineStr">
        <is>
          <t>UNITED STATES</t>
        </is>
      </c>
      <c r="J89" s="8" t="n">
        <v>816548.4300000001</v>
      </c>
      <c r="K89" s="2" t="inlineStr">
        <is>
          <t>2026-09-19T23:27:29.864Z</t>
        </is>
      </c>
    </row>
    <row r="90">
      <c r="A90" s="2" t="inlineStr">
        <is>
          <t>20170142773</t>
        </is>
      </c>
      <c r="B90" s="2" t="inlineStr">
        <is>
          <t>2025</t>
        </is>
      </c>
      <c r="C90" s="6" t="n">
        <v>7</v>
      </c>
      <c r="D90" s="2" t="inlineStr">
        <is>
          <t>046</t>
        </is>
      </c>
      <c r="E90" s="2" t="inlineStr">
        <is>
          <t>PAITA</t>
        </is>
      </c>
      <c r="F90" s="2" t="inlineStr">
        <is>
          <t>5901</t>
        </is>
      </c>
      <c r="G90" s="2" t="inlineStr">
        <is>
          <t>GRUPO PML S.A.C AGENTES DE ADUANAS</t>
        </is>
      </c>
      <c r="H90" s="2" t="inlineStr">
        <is>
          <t>CA</t>
        </is>
      </c>
      <c r="I90" s="2" t="inlineStr">
        <is>
          <t>CANADA</t>
        </is>
      </c>
      <c r="J90" s="8" t="n">
        <v>342506</v>
      </c>
      <c r="K90" s="2" t="inlineStr">
        <is>
          <t>2026-09-19T23:27:29.864Z</t>
        </is>
      </c>
    </row>
    <row r="91">
      <c r="A91" s="2" t="inlineStr">
        <is>
          <t>20170142773</t>
        </is>
      </c>
      <c r="B91" s="2" t="inlineStr">
        <is>
          <t>2025</t>
        </is>
      </c>
      <c r="C91" s="6" t="n">
        <v>7</v>
      </c>
      <c r="D91" s="2" t="inlineStr">
        <is>
          <t>046</t>
        </is>
      </c>
      <c r="E91" s="2" t="inlineStr">
        <is>
          <t>PAITA</t>
        </is>
      </c>
      <c r="F91" s="2" t="inlineStr">
        <is>
          <t>5901</t>
        </is>
      </c>
      <c r="G91" s="2" t="inlineStr">
        <is>
          <t>GRUPO PML S.A.C AGENTES DE ADUANAS</t>
        </is>
      </c>
      <c r="H91" s="2" t="inlineStr">
        <is>
          <t>IE</t>
        </is>
      </c>
      <c r="I91" s="2" t="inlineStr">
        <is>
          <t>IRELAND</t>
        </is>
      </c>
      <c r="J91" s="8" t="n">
        <v>403451.4</v>
      </c>
      <c r="K91" s="2" t="inlineStr">
        <is>
          <t>2026-09-19T23:27:29.864Z</t>
        </is>
      </c>
    </row>
    <row r="92">
      <c r="A92" s="2" t="inlineStr">
        <is>
          <t>20170142773</t>
        </is>
      </c>
      <c r="B92" s="2" t="inlineStr">
        <is>
          <t>2025</t>
        </is>
      </c>
      <c r="C92" s="6" t="n">
        <v>7</v>
      </c>
      <c r="D92" s="2" t="inlineStr">
        <is>
          <t>046</t>
        </is>
      </c>
      <c r="E92" s="2" t="inlineStr">
        <is>
          <t>PAITA</t>
        </is>
      </c>
      <c r="F92" s="2" t="inlineStr">
        <is>
          <t>5901</t>
        </is>
      </c>
      <c r="G92" s="2" t="inlineStr">
        <is>
          <t>GRUPO PML S.A.C AGENTES DE ADUANAS</t>
        </is>
      </c>
      <c r="H92" s="2" t="inlineStr">
        <is>
          <t>US</t>
        </is>
      </c>
      <c r="I92" s="2" t="inlineStr">
        <is>
          <t>UNITED STATES</t>
        </is>
      </c>
      <c r="J92" s="8" t="n">
        <v>484480.61</v>
      </c>
      <c r="K92" s="2" t="inlineStr">
        <is>
          <t>2026-09-19T23:27:29.864Z</t>
        </is>
      </c>
    </row>
    <row r="93">
      <c r="A93" s="2" t="inlineStr">
        <is>
          <t>20170142773</t>
        </is>
      </c>
      <c r="B93" s="2" t="inlineStr">
        <is>
          <t>2025</t>
        </is>
      </c>
      <c r="C93" s="6" t="n">
        <v>8</v>
      </c>
      <c r="D93" s="2" t="inlineStr">
        <is>
          <t>046</t>
        </is>
      </c>
      <c r="E93" s="2" t="inlineStr">
        <is>
          <t>PAITA</t>
        </is>
      </c>
      <c r="F93" s="2" t="inlineStr">
        <is>
          <t>5901</t>
        </is>
      </c>
      <c r="G93" s="2" t="inlineStr">
        <is>
          <t>GRUPO PML S.A.C AGENTES DE ADUANAS</t>
        </is>
      </c>
      <c r="H93" s="2" t="inlineStr">
        <is>
          <t>US</t>
        </is>
      </c>
      <c r="I93" s="2" t="inlineStr">
        <is>
          <t>UNITED STATES</t>
        </is>
      </c>
      <c r="J93" s="8" t="n">
        <v>127648.13</v>
      </c>
      <c r="K93" s="2" t="inlineStr">
        <is>
          <t>2026-09-19T23:27:29.864Z</t>
        </is>
      </c>
    </row>
    <row r="94">
      <c r="A94" s="2" t="inlineStr">
        <is>
          <t>20170142773</t>
        </is>
      </c>
      <c r="B94" s="2" t="inlineStr">
        <is>
          <t>2025</t>
        </is>
      </c>
      <c r="C94" s="6" t="n">
        <v>9</v>
      </c>
      <c r="D94" s="2" t="inlineStr">
        <is>
          <t>046</t>
        </is>
      </c>
      <c r="E94" s="2" t="inlineStr">
        <is>
          <t>PAITA</t>
        </is>
      </c>
      <c r="F94" s="2" t="inlineStr">
        <is>
          <t>5901</t>
        </is>
      </c>
      <c r="G94" s="2" t="inlineStr">
        <is>
          <t>GRUPO PML S.A.C AGENTES DE ADUANAS</t>
        </is>
      </c>
      <c r="H94" s="2" t="inlineStr">
        <is>
          <t>US</t>
        </is>
      </c>
      <c r="I94" s="2" t="inlineStr">
        <is>
          <t>UNITED STATES</t>
        </is>
      </c>
      <c r="J94" s="8" t="n">
        <v>1507045.32</v>
      </c>
      <c r="K94" s="2" t="inlineStr">
        <is>
          <t>2026-09-19T23:27:29.864Z</t>
        </is>
      </c>
    </row>
    <row r="95">
      <c r="A95" s="2" t="inlineStr">
        <is>
          <t>20170142773</t>
        </is>
      </c>
      <c r="B95" s="2" t="inlineStr">
        <is>
          <t>2025</t>
        </is>
      </c>
      <c r="C95" s="6" t="n">
        <v>9</v>
      </c>
      <c r="D95" s="2" t="inlineStr">
        <is>
          <t>046</t>
        </is>
      </c>
      <c r="E95" s="2" t="inlineStr">
        <is>
          <t>PAITA</t>
        </is>
      </c>
      <c r="F95" s="2" t="inlineStr">
        <is>
          <t>5901</t>
        </is>
      </c>
      <c r="G95" s="2" t="inlineStr">
        <is>
          <t>GRUPO PML S.A.C AGENTES DE ADUANAS</t>
        </is>
      </c>
      <c r="H95" s="2" t="inlineStr">
        <is>
          <t>IE</t>
        </is>
      </c>
      <c r="I95" s="2" t="inlineStr">
        <is>
          <t>IRELAND</t>
        </is>
      </c>
      <c r="J95" s="8" t="n">
        <v>130391.23</v>
      </c>
      <c r="K95" s="2" t="inlineStr">
        <is>
          <t>2026-09-19T23:27:29.864Z</t>
        </is>
      </c>
    </row>
    <row r="96">
      <c r="A96" s="2" t="inlineStr">
        <is>
          <t>20170142773</t>
        </is>
      </c>
      <c r="B96" s="2" t="inlineStr">
        <is>
          <t>2025</t>
        </is>
      </c>
      <c r="C96" s="6" t="n">
        <v>9</v>
      </c>
      <c r="D96" s="2" t="inlineStr">
        <is>
          <t>046</t>
        </is>
      </c>
      <c r="E96" s="2" t="inlineStr">
        <is>
          <t>PAITA</t>
        </is>
      </c>
      <c r="F96" s="2" t="inlineStr">
        <is>
          <t>5901</t>
        </is>
      </c>
      <c r="G96" s="2" t="inlineStr">
        <is>
          <t>GRUPO PML S.A.C AGENTES DE ADUANAS</t>
        </is>
      </c>
      <c r="H96" s="2" t="inlineStr">
        <is>
          <t>CA</t>
        </is>
      </c>
      <c r="I96" s="2" t="inlineStr">
        <is>
          <t>CANADA</t>
        </is>
      </c>
      <c r="J96" s="8" t="n">
        <v>117799.71</v>
      </c>
      <c r="K96" s="2" t="inlineStr">
        <is>
          <t>2026-09-19T23:27:29.864Z</t>
        </is>
      </c>
    </row>
    <row r="97">
      <c r="A97" s="2" t="inlineStr">
        <is>
          <t>20170142773</t>
        </is>
      </c>
      <c r="B97" s="2" t="inlineStr">
        <is>
          <t>2025</t>
        </is>
      </c>
      <c r="C97" s="6" t="n">
        <v>10</v>
      </c>
      <c r="D97" s="2" t="inlineStr">
        <is>
          <t>046</t>
        </is>
      </c>
      <c r="E97" s="2" t="inlineStr">
        <is>
          <t>PAITA</t>
        </is>
      </c>
      <c r="F97" s="2" t="inlineStr">
        <is>
          <t>5901</t>
        </is>
      </c>
      <c r="G97" s="2" t="inlineStr">
        <is>
          <t>GRUPO PML S.A.C AGENTES DE ADUANAS</t>
        </is>
      </c>
      <c r="H97" s="2" t="inlineStr">
        <is>
          <t>CA</t>
        </is>
      </c>
      <c r="I97" s="2" t="inlineStr">
        <is>
          <t>CANADA</t>
        </is>
      </c>
      <c r="J97" s="8" t="n">
        <v>177249.84</v>
      </c>
      <c r="K97" s="2" t="inlineStr">
        <is>
          <t>2026-09-19T23:27:29.864Z</t>
        </is>
      </c>
    </row>
    <row r="98">
      <c r="A98" s="2" t="inlineStr">
        <is>
          <t>20170142773</t>
        </is>
      </c>
      <c r="B98" s="2" t="inlineStr">
        <is>
          <t>2025</t>
        </is>
      </c>
      <c r="C98" s="6" t="n">
        <v>10</v>
      </c>
      <c r="D98" s="2" t="inlineStr">
        <is>
          <t>046</t>
        </is>
      </c>
      <c r="E98" s="2" t="inlineStr">
        <is>
          <t>PAITA</t>
        </is>
      </c>
      <c r="F98" s="2" t="inlineStr">
        <is>
          <t>5901</t>
        </is>
      </c>
      <c r="G98" s="2" t="inlineStr">
        <is>
          <t>GRUPO PML S.A.C AGENTES DE ADUANAS</t>
        </is>
      </c>
      <c r="H98" s="2" t="inlineStr">
        <is>
          <t>US</t>
        </is>
      </c>
      <c r="I98" s="2" t="inlineStr">
        <is>
          <t>UNITED STATES</t>
        </is>
      </c>
      <c r="J98" s="8" t="n">
        <v>722225</v>
      </c>
      <c r="K98" s="2" t="inlineStr">
        <is>
          <t>2026-09-19T23:27:29.864Z</t>
        </is>
      </c>
    </row>
    <row r="99">
      <c r="A99" s="2" t="inlineStr">
        <is>
          <t>20170142773</t>
        </is>
      </c>
      <c r="B99" s="2" t="inlineStr">
        <is>
          <t>2025</t>
        </is>
      </c>
      <c r="C99" s="6" t="n">
        <v>10</v>
      </c>
      <c r="D99" s="2" t="inlineStr">
        <is>
          <t>046</t>
        </is>
      </c>
      <c r="E99" s="2" t="inlineStr">
        <is>
          <t>PAITA</t>
        </is>
      </c>
      <c r="F99" s="2" t="inlineStr">
        <is>
          <t>5901</t>
        </is>
      </c>
      <c r="G99" s="2" t="inlineStr">
        <is>
          <t>GRUPO PML S.A.C AGENTES DE ADUANAS</t>
        </is>
      </c>
      <c r="H99" s="2" t="inlineStr">
        <is>
          <t>IE</t>
        </is>
      </c>
      <c r="I99" s="2" t="inlineStr">
        <is>
          <t>IRELAND</t>
        </is>
      </c>
      <c r="J99" s="8" t="n">
        <v>409416.68</v>
      </c>
      <c r="K99" s="2" t="inlineStr">
        <is>
          <t>2026-09-19T23:27:29.864Z</t>
        </is>
      </c>
    </row>
    <row r="100">
      <c r="A100" s="2" t="inlineStr">
        <is>
          <t>20170142773</t>
        </is>
      </c>
      <c r="B100" s="2" t="inlineStr">
        <is>
          <t>2025</t>
        </is>
      </c>
      <c r="C100" s="6" t="n">
        <v>11</v>
      </c>
      <c r="D100" s="2" t="inlineStr">
        <is>
          <t>046</t>
        </is>
      </c>
      <c r="E100" s="2" t="inlineStr">
        <is>
          <t>PAITA</t>
        </is>
      </c>
      <c r="F100" s="2" t="inlineStr">
        <is>
          <t>5901</t>
        </is>
      </c>
      <c r="G100" s="2" t="inlineStr">
        <is>
          <t>GRUPO PML S.A.C AGENTES DE ADUANAS</t>
        </is>
      </c>
      <c r="H100" s="2" t="inlineStr">
        <is>
          <t>US</t>
        </is>
      </c>
      <c r="I100" s="2" t="inlineStr">
        <is>
          <t>UNITED STATES</t>
        </is>
      </c>
      <c r="J100" s="8" t="n">
        <v>305229.27</v>
      </c>
      <c r="K100" s="2" t="inlineStr">
        <is>
          <t>2026-09-19T23:27:29.864Z</t>
        </is>
      </c>
    </row>
    <row r="101">
      <c r="A101" s="2" t="inlineStr">
        <is>
          <t>20170142773</t>
        </is>
      </c>
      <c r="B101" s="2" t="inlineStr">
        <is>
          <t>2025</t>
        </is>
      </c>
      <c r="C101" s="6" t="n">
        <v>12</v>
      </c>
      <c r="D101" s="2" t="inlineStr">
        <is>
          <t>046</t>
        </is>
      </c>
      <c r="E101" s="2" t="inlineStr">
        <is>
          <t>PAITA</t>
        </is>
      </c>
      <c r="F101" s="2" t="inlineStr">
        <is>
          <t>5901</t>
        </is>
      </c>
      <c r="G101" s="2" t="inlineStr">
        <is>
          <t>GRUPO PML S.A.C AGENTES DE ADUANAS</t>
        </is>
      </c>
      <c r="H101" s="2" t="inlineStr">
        <is>
          <t>US</t>
        </is>
      </c>
      <c r="I101" s="2" t="inlineStr">
        <is>
          <t>UNITED STATES</t>
        </is>
      </c>
      <c r="J101" s="8" t="n">
        <v>291968.43</v>
      </c>
      <c r="K101" s="2" t="inlineStr">
        <is>
          <t>2026-09-19T23:27:29.864Z</t>
        </is>
      </c>
    </row>
    <row r="102">
      <c r="A102" s="2" t="inlineStr">
        <is>
          <t>20170142773</t>
        </is>
      </c>
      <c r="B102" s="2" t="inlineStr">
        <is>
          <t>2026</t>
        </is>
      </c>
      <c r="C102" s="6" t="n">
        <v>1</v>
      </c>
      <c r="D102" s="2" t="inlineStr">
        <is>
          <t>046</t>
        </is>
      </c>
      <c r="E102" s="2" t="inlineStr">
        <is>
          <t>PAITA</t>
        </is>
      </c>
      <c r="F102" s="2" t="inlineStr">
        <is>
          <t>5901</t>
        </is>
      </c>
      <c r="G102" s="2" t="inlineStr">
        <is>
          <t>GRUPO PML S.A.C AGENTES DE ADUANAS</t>
        </is>
      </c>
      <c r="H102" s="2" t="inlineStr">
        <is>
          <t>US</t>
        </is>
      </c>
      <c r="I102" s="2" t="inlineStr">
        <is>
          <t>UNITED STATES</t>
        </is>
      </c>
      <c r="J102" s="8" t="n">
        <v>161117.05</v>
      </c>
      <c r="K102" s="2" t="inlineStr">
        <is>
          <t>2026-09-19T23:27:29.864Z</t>
        </is>
      </c>
    </row>
    <row r="103">
      <c r="A103" s="2" t="inlineStr">
        <is>
          <t>20170142773</t>
        </is>
      </c>
      <c r="B103" s="2" t="inlineStr">
        <is>
          <t>2026</t>
        </is>
      </c>
      <c r="C103" s="6" t="n">
        <v>5</v>
      </c>
      <c r="D103" s="2" t="inlineStr">
        <is>
          <t>046</t>
        </is>
      </c>
      <c r="E103" s="2" t="inlineStr">
        <is>
          <t>PAITA</t>
        </is>
      </c>
      <c r="F103" s="2" t="inlineStr">
        <is>
          <t>5901</t>
        </is>
      </c>
      <c r="G103" s="2" t="inlineStr">
        <is>
          <t>GRUPO PML S.A.C AGENTES DE ADUANAS</t>
        </is>
      </c>
      <c r="H103" s="2" t="inlineStr">
        <is>
          <t>US</t>
        </is>
      </c>
      <c r="I103" s="2" t="inlineStr">
        <is>
          <t>UNITED STATES</t>
        </is>
      </c>
      <c r="J103" s="8" t="n">
        <v>241267.7</v>
      </c>
      <c r="K103" s="2" t="inlineStr">
        <is>
          <t>2026-09-19T23:27:29.864Z</t>
        </is>
      </c>
    </row>
    <row r="104">
      <c r="A104" s="2" t="inlineStr">
        <is>
          <t>20402648504</t>
        </is>
      </c>
      <c r="B104" s="2" t="inlineStr">
        <is>
          <t>2025</t>
        </is>
      </c>
      <c r="C104" s="6" t="n">
        <v>6</v>
      </c>
      <c r="D104" s="2" t="inlineStr">
        <is>
          <t>118</t>
        </is>
      </c>
      <c r="E104" s="2" t="inlineStr">
        <is>
          <t>MARITIMA DEL CALLAO</t>
        </is>
      </c>
      <c r="F104" s="2" t="inlineStr">
        <is>
          <t>4795</t>
        </is>
      </c>
      <c r="G104" s="2" t="inlineStr">
        <is>
          <t>A. HARTRODT ADUANAS S.A.C.</t>
        </is>
      </c>
      <c r="H104" s="2" t="inlineStr">
        <is>
          <t>DE</t>
        </is>
      </c>
      <c r="I104" s="2" t="inlineStr">
        <is>
          <t>GERMANY</t>
        </is>
      </c>
      <c r="J104" s="8" t="n">
        <v>295372.53</v>
      </c>
      <c r="K104" s="2" t="inlineStr">
        <is>
          <t>2026-09-19T23:27:29.864Z</t>
        </is>
      </c>
    </row>
    <row r="105">
      <c r="A105" s="2" t="inlineStr">
        <is>
          <t>20402648504</t>
        </is>
      </c>
      <c r="B105" s="2" t="inlineStr">
        <is>
          <t>2025</t>
        </is>
      </c>
      <c r="C105" s="6" t="n">
        <v>7</v>
      </c>
      <c r="D105" s="2" t="inlineStr">
        <is>
          <t>118</t>
        </is>
      </c>
      <c r="E105" s="2" t="inlineStr">
        <is>
          <t>MARITIMA DEL CALLAO</t>
        </is>
      </c>
      <c r="F105" s="2" t="inlineStr">
        <is>
          <t>4795</t>
        </is>
      </c>
      <c r="G105" s="2" t="inlineStr">
        <is>
          <t>A. HARTRODT ADUANAS S.A.C.</t>
        </is>
      </c>
      <c r="H105" s="2" t="inlineStr">
        <is>
          <t>DE</t>
        </is>
      </c>
      <c r="I105" s="2" t="inlineStr">
        <is>
          <t>GERMANY</t>
        </is>
      </c>
      <c r="J105" s="8" t="n">
        <v>281318.3</v>
      </c>
      <c r="K105" s="2" t="inlineStr">
        <is>
          <t>2026-09-19T23:27:29.864Z</t>
        </is>
      </c>
    </row>
    <row r="106">
      <c r="A106" s="2" t="inlineStr">
        <is>
          <t>20402648504</t>
        </is>
      </c>
      <c r="B106" s="2" t="inlineStr">
        <is>
          <t>2025</t>
        </is>
      </c>
      <c r="C106" s="6" t="n">
        <v>8</v>
      </c>
      <c r="D106" s="2" t="inlineStr">
        <is>
          <t>118</t>
        </is>
      </c>
      <c r="E106" s="2" t="inlineStr">
        <is>
          <t>MARITIMA DEL CALLAO</t>
        </is>
      </c>
      <c r="F106" s="2" t="inlineStr">
        <is>
          <t>4795</t>
        </is>
      </c>
      <c r="G106" s="2" t="inlineStr">
        <is>
          <t>A. HARTRODT ADUANAS S.A.C.</t>
        </is>
      </c>
      <c r="H106" s="2" t="inlineStr">
        <is>
          <t>US</t>
        </is>
      </c>
      <c r="I106" s="2" t="inlineStr">
        <is>
          <t>UNITED STATES</t>
        </is>
      </c>
      <c r="J106" s="8" t="n">
        <v>247046.25</v>
      </c>
      <c r="K106" s="2" t="inlineStr">
        <is>
          <t>2026-09-19T23:27:29.864Z</t>
        </is>
      </c>
    </row>
    <row r="107">
      <c r="A107" s="2" t="inlineStr">
        <is>
          <t>20402648504</t>
        </is>
      </c>
      <c r="B107" s="2" t="inlineStr">
        <is>
          <t>2025</t>
        </is>
      </c>
      <c r="C107" s="6" t="n">
        <v>9</v>
      </c>
      <c r="D107" s="2" t="inlineStr">
        <is>
          <t>118</t>
        </is>
      </c>
      <c r="E107" s="2" t="inlineStr">
        <is>
          <t>MARITIMA DEL CALLAO</t>
        </is>
      </c>
      <c r="F107" s="2" t="inlineStr">
        <is>
          <t>4795</t>
        </is>
      </c>
      <c r="G107" s="2" t="inlineStr">
        <is>
          <t>A. HARTRODT ADUANAS S.A.C.</t>
        </is>
      </c>
      <c r="H107" s="2" t="inlineStr">
        <is>
          <t>DE</t>
        </is>
      </c>
      <c r="I107" s="2" t="inlineStr">
        <is>
          <t>GERMANY</t>
        </is>
      </c>
      <c r="J107" s="8" t="n">
        <v>168962.47</v>
      </c>
      <c r="K107" s="2" t="inlineStr">
        <is>
          <t>2026-09-19T23:27:29.864Z</t>
        </is>
      </c>
    </row>
    <row r="108">
      <c r="A108" s="2" t="inlineStr">
        <is>
          <t>20402648504</t>
        </is>
      </c>
      <c r="B108" s="2" t="inlineStr">
        <is>
          <t>2025</t>
        </is>
      </c>
      <c r="C108" s="6" t="n">
        <v>9</v>
      </c>
      <c r="D108" s="2" t="inlineStr">
        <is>
          <t>118</t>
        </is>
      </c>
      <c r="E108" s="2" t="inlineStr">
        <is>
          <t>MARITIMA DEL CALLAO</t>
        </is>
      </c>
      <c r="F108" s="2" t="inlineStr">
        <is>
          <t>4795</t>
        </is>
      </c>
      <c r="G108" s="2" t="inlineStr">
        <is>
          <t>A. HARTRODT ADUANAS S.A.C.</t>
        </is>
      </c>
      <c r="H108" s="2" t="inlineStr">
        <is>
          <t>US</t>
        </is>
      </c>
      <c r="I108" s="2" t="inlineStr">
        <is>
          <t>UNITED STATES</t>
        </is>
      </c>
      <c r="J108" s="8" t="n">
        <v>251336.26</v>
      </c>
      <c r="K108" s="2" t="inlineStr">
        <is>
          <t>2026-09-19T23:27:29.864Z</t>
        </is>
      </c>
    </row>
    <row r="109">
      <c r="A109" s="2" t="inlineStr">
        <is>
          <t>20404057805</t>
        </is>
      </c>
      <c r="B109" s="2" t="inlineStr">
        <is>
          <t>2025</t>
        </is>
      </c>
      <c r="C109" s="6" t="n">
        <v>1</v>
      </c>
      <c r="D109" s="2" t="inlineStr">
        <is>
          <t>118</t>
        </is>
      </c>
      <c r="E109" s="2" t="inlineStr">
        <is>
          <t>MARITIMA DEL CALLAO</t>
        </is>
      </c>
      <c r="F109" s="2" t="inlineStr">
        <is>
          <t>7378</t>
        </is>
      </c>
      <c r="G109" s="2" t="inlineStr">
        <is>
          <t>SAN MIGUEL ADUANAS S.A.C.</t>
        </is>
      </c>
      <c r="H109" s="2" t="inlineStr">
        <is>
          <t>NL</t>
        </is>
      </c>
      <c r="I109" s="2" t="inlineStr">
        <is>
          <t>NETHERLANDS</t>
        </is>
      </c>
      <c r="J109" s="8" t="n">
        <v>218209.28</v>
      </c>
      <c r="K109" s="2" t="inlineStr">
        <is>
          <t>2026-09-19T22:58:10.718Z</t>
        </is>
      </c>
    </row>
    <row r="110">
      <c r="A110" s="2" t="inlineStr">
        <is>
          <t>20404057805</t>
        </is>
      </c>
      <c r="B110" s="2" t="inlineStr">
        <is>
          <t>2025</t>
        </is>
      </c>
      <c r="C110" s="6" t="n">
        <v>2</v>
      </c>
      <c r="D110" s="2" t="inlineStr">
        <is>
          <t>118</t>
        </is>
      </c>
      <c r="E110" s="2" t="inlineStr">
        <is>
          <t>MARITIMA DEL CALLAO</t>
        </is>
      </c>
      <c r="F110" s="2" t="inlineStr">
        <is>
          <t>7378</t>
        </is>
      </c>
      <c r="G110" s="2" t="inlineStr">
        <is>
          <t>SAN MIGUEL ADUANAS S.A.C.</t>
        </is>
      </c>
      <c r="H110" s="2" t="inlineStr">
        <is>
          <t>NL</t>
        </is>
      </c>
      <c r="I110" s="2" t="inlineStr">
        <is>
          <t>NETHERLANDS</t>
        </is>
      </c>
      <c r="J110" s="8" t="n">
        <v>218209.28</v>
      </c>
      <c r="K110" s="2" t="inlineStr">
        <is>
          <t>2026-09-19T22:58:10.718Z</t>
        </is>
      </c>
    </row>
    <row r="111">
      <c r="A111" s="2" t="inlineStr">
        <is>
          <t>20404057805</t>
        </is>
      </c>
      <c r="B111" s="2" t="inlineStr">
        <is>
          <t>2025</t>
        </is>
      </c>
      <c r="C111" s="6" t="n">
        <v>2</v>
      </c>
      <c r="D111" s="2" t="inlineStr">
        <is>
          <t>118</t>
        </is>
      </c>
      <c r="E111" s="2" t="inlineStr">
        <is>
          <t>MARITIMA DEL CALLAO</t>
        </is>
      </c>
      <c r="F111" s="2" t="inlineStr">
        <is>
          <t>7378</t>
        </is>
      </c>
      <c r="G111" s="2" t="inlineStr">
        <is>
          <t>SAN MIGUEL ADUANAS S.A.C.</t>
        </is>
      </c>
      <c r="H111" s="2" t="inlineStr">
        <is>
          <t>BE</t>
        </is>
      </c>
      <c r="I111" s="2" t="inlineStr">
        <is>
          <t>BELGIUM</t>
        </is>
      </c>
      <c r="J111" s="8" t="n">
        <v>924518.4</v>
      </c>
      <c r="K111" s="2" t="inlineStr">
        <is>
          <t>2026-09-19T22:58:10.718Z</t>
        </is>
      </c>
    </row>
    <row r="112">
      <c r="A112" s="2" t="inlineStr">
        <is>
          <t>20404057805</t>
        </is>
      </c>
      <c r="B112" s="2" t="inlineStr">
        <is>
          <t>2025</t>
        </is>
      </c>
      <c r="C112" s="6" t="n">
        <v>6</v>
      </c>
      <c r="D112" s="2" t="inlineStr">
        <is>
          <t>118</t>
        </is>
      </c>
      <c r="E112" s="2" t="inlineStr">
        <is>
          <t>MARITIMA DEL CALLAO</t>
        </is>
      </c>
      <c r="F112" s="2" t="inlineStr">
        <is>
          <t>7378</t>
        </is>
      </c>
      <c r="G112" s="2" t="inlineStr">
        <is>
          <t>SAN MIGUEL ADUANAS S.A.C.</t>
        </is>
      </c>
      <c r="H112" s="2" t="inlineStr">
        <is>
          <t>CH</t>
        </is>
      </c>
      <c r="I112" s="2" t="inlineStr">
        <is>
          <t>SWITZERLAND</t>
        </is>
      </c>
      <c r="J112" s="8" t="n">
        <v>182464</v>
      </c>
      <c r="K112" s="2" t="inlineStr">
        <is>
          <t>2026-09-19T22:58:10.718Z</t>
        </is>
      </c>
    </row>
    <row r="113">
      <c r="A113" s="2" t="inlineStr">
        <is>
          <t>20404057805</t>
        </is>
      </c>
      <c r="B113" s="2" t="inlineStr">
        <is>
          <t>2025</t>
        </is>
      </c>
      <c r="C113" s="6" t="n">
        <v>6</v>
      </c>
      <c r="D113" s="2" t="inlineStr">
        <is>
          <t>118</t>
        </is>
      </c>
      <c r="E113" s="2" t="inlineStr">
        <is>
          <t>MARITIMA DEL CALLAO</t>
        </is>
      </c>
      <c r="F113" s="2" t="inlineStr">
        <is>
          <t>7378</t>
        </is>
      </c>
      <c r="G113" s="2" t="inlineStr">
        <is>
          <t>SAN MIGUEL ADUANAS S.A.C.</t>
        </is>
      </c>
      <c r="H113" s="2" t="inlineStr">
        <is>
          <t>BE</t>
        </is>
      </c>
      <c r="I113" s="2" t="inlineStr">
        <is>
          <t>BELGIUM</t>
        </is>
      </c>
      <c r="J113" s="8" t="n">
        <v>462259.2</v>
      </c>
      <c r="K113" s="2" t="inlineStr">
        <is>
          <t>2026-09-19T22:58:10.718Z</t>
        </is>
      </c>
    </row>
    <row r="114">
      <c r="A114" s="2" t="inlineStr">
        <is>
          <t>20404057805</t>
        </is>
      </c>
      <c r="B114" s="2" t="inlineStr">
        <is>
          <t>2025</t>
        </is>
      </c>
      <c r="C114" s="6" t="n">
        <v>7</v>
      </c>
      <c r="D114" s="2" t="inlineStr">
        <is>
          <t>118</t>
        </is>
      </c>
      <c r="E114" s="2" t="inlineStr">
        <is>
          <t>MARITIMA DEL CALLAO</t>
        </is>
      </c>
      <c r="F114" s="2" t="inlineStr">
        <is>
          <t>7378</t>
        </is>
      </c>
      <c r="G114" s="2" t="inlineStr">
        <is>
          <t>SAN MIGUEL ADUANAS S.A.C.</t>
        </is>
      </c>
      <c r="H114" s="2" t="inlineStr">
        <is>
          <t>NL</t>
        </is>
      </c>
      <c r="I114" s="2" t="inlineStr">
        <is>
          <t>NETHERLANDS</t>
        </is>
      </c>
      <c r="J114" s="8" t="n">
        <v>2801572.86</v>
      </c>
      <c r="K114" s="2" t="inlineStr">
        <is>
          <t>2026-09-19T22:58:10.718Z</t>
        </is>
      </c>
    </row>
    <row r="115">
      <c r="A115" s="2" t="inlineStr">
        <is>
          <t>20404057805</t>
        </is>
      </c>
      <c r="B115" s="2" t="inlineStr">
        <is>
          <t>2025</t>
        </is>
      </c>
      <c r="C115" s="6" t="n">
        <v>7</v>
      </c>
      <c r="D115" s="2" t="inlineStr">
        <is>
          <t>118</t>
        </is>
      </c>
      <c r="E115" s="2" t="inlineStr">
        <is>
          <t>MARITIMA DEL CALLAO</t>
        </is>
      </c>
      <c r="F115" s="2" t="inlineStr">
        <is>
          <t>7378</t>
        </is>
      </c>
      <c r="G115" s="2" t="inlineStr">
        <is>
          <t>SAN MIGUEL ADUANAS S.A.C.</t>
        </is>
      </c>
      <c r="H115" s="2" t="inlineStr">
        <is>
          <t>BE</t>
        </is>
      </c>
      <c r="I115" s="2" t="inlineStr">
        <is>
          <t>BELGIUM</t>
        </is>
      </c>
      <c r="J115" s="8" t="n">
        <v>1413634.56</v>
      </c>
      <c r="K115" s="2" t="inlineStr">
        <is>
          <t>2026-09-19T22:58:10.718Z</t>
        </is>
      </c>
    </row>
    <row r="116">
      <c r="A116" s="2" t="inlineStr">
        <is>
          <t>20404057805</t>
        </is>
      </c>
      <c r="B116" s="2" t="inlineStr">
        <is>
          <t>2025</t>
        </is>
      </c>
      <c r="C116" s="6" t="n">
        <v>8</v>
      </c>
      <c r="D116" s="2" t="inlineStr">
        <is>
          <t>118</t>
        </is>
      </c>
      <c r="E116" s="2" t="inlineStr">
        <is>
          <t>MARITIMA DEL CALLAO</t>
        </is>
      </c>
      <c r="F116" s="2" t="inlineStr">
        <is>
          <t>7378</t>
        </is>
      </c>
      <c r="G116" s="2" t="inlineStr">
        <is>
          <t>SAN MIGUEL ADUANAS S.A.C.</t>
        </is>
      </c>
      <c r="H116" s="2" t="inlineStr">
        <is>
          <t>NL</t>
        </is>
      </c>
      <c r="I116" s="2" t="inlineStr">
        <is>
          <t>NETHERLANDS</t>
        </is>
      </c>
      <c r="J116" s="8" t="n">
        <v>3361504.51</v>
      </c>
      <c r="K116" s="2" t="inlineStr">
        <is>
          <t>2026-09-19T22:58:10.718Z</t>
        </is>
      </c>
    </row>
    <row r="117">
      <c r="A117" s="2" t="inlineStr">
        <is>
          <t>20404057805</t>
        </is>
      </c>
      <c r="B117" s="2" t="inlineStr">
        <is>
          <t>2025</t>
        </is>
      </c>
      <c r="C117" s="6" t="n">
        <v>8</v>
      </c>
      <c r="D117" s="2" t="inlineStr">
        <is>
          <t>118</t>
        </is>
      </c>
      <c r="E117" s="2" t="inlineStr">
        <is>
          <t>MARITIMA DEL CALLAO</t>
        </is>
      </c>
      <c r="F117" s="2" t="inlineStr">
        <is>
          <t>7378</t>
        </is>
      </c>
      <c r="G117" s="2" t="inlineStr">
        <is>
          <t>SAN MIGUEL ADUANAS S.A.C.</t>
        </is>
      </c>
      <c r="H117" s="2" t="inlineStr">
        <is>
          <t>BE</t>
        </is>
      </c>
      <c r="I117" s="2" t="inlineStr">
        <is>
          <t>BELGIUM</t>
        </is>
      </c>
      <c r="J117" s="8" t="n">
        <v>245107.2</v>
      </c>
      <c r="K117" s="2" t="inlineStr">
        <is>
          <t>2026-09-19T22:58:10.718Z</t>
        </is>
      </c>
    </row>
    <row r="118">
      <c r="A118" s="2" t="inlineStr">
        <is>
          <t>20404057805</t>
        </is>
      </c>
      <c r="B118" s="2" t="inlineStr">
        <is>
          <t>2025</t>
        </is>
      </c>
      <c r="C118" s="6" t="n">
        <v>8</v>
      </c>
      <c r="D118" s="2" t="inlineStr">
        <is>
          <t>118</t>
        </is>
      </c>
      <c r="E118" s="2" t="inlineStr">
        <is>
          <t>MARITIMA DEL CALLAO</t>
        </is>
      </c>
      <c r="F118" s="2" t="inlineStr">
        <is>
          <t>7378</t>
        </is>
      </c>
      <c r="G118" s="2" t="inlineStr">
        <is>
          <t>SAN MIGUEL ADUANAS S.A.C.</t>
        </is>
      </c>
      <c r="H118" s="2" t="inlineStr">
        <is>
          <t>IT</t>
        </is>
      </c>
      <c r="I118" s="2" t="inlineStr">
        <is>
          <t>ITALY</t>
        </is>
      </c>
      <c r="J118" s="8" t="n">
        <v>239229.44</v>
      </c>
      <c r="K118" s="2" t="inlineStr">
        <is>
          <t>2026-09-19T22:58:10.718Z</t>
        </is>
      </c>
    </row>
    <row r="119">
      <c r="A119" s="2" t="inlineStr">
        <is>
          <t>20404057805</t>
        </is>
      </c>
      <c r="B119" s="2" t="inlineStr">
        <is>
          <t>2025</t>
        </is>
      </c>
      <c r="C119" s="6" t="n">
        <v>9</v>
      </c>
      <c r="D119" s="2" t="inlineStr">
        <is>
          <t>118</t>
        </is>
      </c>
      <c r="E119" s="2" t="inlineStr">
        <is>
          <t>MARITIMA DEL CALLAO</t>
        </is>
      </c>
      <c r="F119" s="2" t="inlineStr">
        <is>
          <t>7378</t>
        </is>
      </c>
      <c r="G119" s="2" t="inlineStr">
        <is>
          <t>SAN MIGUEL ADUANAS S.A.C.</t>
        </is>
      </c>
      <c r="H119" s="2" t="inlineStr">
        <is>
          <t>BE</t>
        </is>
      </c>
      <c r="I119" s="2" t="inlineStr">
        <is>
          <t>BELGIUM</t>
        </is>
      </c>
      <c r="J119" s="8" t="n">
        <v>1980281.6</v>
      </c>
      <c r="K119" s="2" t="inlineStr">
        <is>
          <t>2026-09-19T22:58:10.718Z</t>
        </is>
      </c>
    </row>
    <row r="120">
      <c r="A120" s="2" t="inlineStr">
        <is>
          <t>20404057805</t>
        </is>
      </c>
      <c r="B120" s="2" t="inlineStr">
        <is>
          <t>2025</t>
        </is>
      </c>
      <c r="C120" s="6" t="n">
        <v>9</v>
      </c>
      <c r="D120" s="2" t="inlineStr">
        <is>
          <t>118</t>
        </is>
      </c>
      <c r="E120" s="2" t="inlineStr">
        <is>
          <t>MARITIMA DEL CALLAO</t>
        </is>
      </c>
      <c r="F120" s="2" t="inlineStr">
        <is>
          <t>7378</t>
        </is>
      </c>
      <c r="G120" s="2" t="inlineStr">
        <is>
          <t>SAN MIGUEL ADUANAS S.A.C.</t>
        </is>
      </c>
      <c r="H120" s="2" t="inlineStr">
        <is>
          <t>NL</t>
        </is>
      </c>
      <c r="I120" s="2" t="inlineStr">
        <is>
          <t>NETHERLANDS</t>
        </is>
      </c>
      <c r="J120" s="8" t="n">
        <v>2788791.04</v>
      </c>
      <c r="K120" s="2" t="inlineStr">
        <is>
          <t>2026-09-19T22:58:10.718Z</t>
        </is>
      </c>
    </row>
    <row r="121">
      <c r="A121" s="2" t="inlineStr">
        <is>
          <t>20404057805</t>
        </is>
      </c>
      <c r="B121" s="2" t="inlineStr">
        <is>
          <t>2025</t>
        </is>
      </c>
      <c r="C121" s="6" t="n">
        <v>10</v>
      </c>
      <c r="D121" s="2" t="inlineStr">
        <is>
          <t>118</t>
        </is>
      </c>
      <c r="E121" s="2" t="inlineStr">
        <is>
          <t>MARITIMA DEL CALLAO</t>
        </is>
      </c>
      <c r="F121" s="2" t="inlineStr">
        <is>
          <t>7378</t>
        </is>
      </c>
      <c r="G121" s="2" t="inlineStr">
        <is>
          <t>SAN MIGUEL ADUANAS S.A.C.</t>
        </is>
      </c>
      <c r="H121" s="2" t="inlineStr">
        <is>
          <t>BE</t>
        </is>
      </c>
      <c r="I121" s="2" t="inlineStr">
        <is>
          <t>BELGIUM</t>
        </is>
      </c>
      <c r="J121" s="8" t="n">
        <v>133472</v>
      </c>
      <c r="K121" s="2" t="inlineStr">
        <is>
          <t>2026-09-19T22:58:10.718Z</t>
        </is>
      </c>
    </row>
    <row r="122">
      <c r="A122" s="2" t="inlineStr">
        <is>
          <t>20404057805</t>
        </is>
      </c>
      <c r="B122" s="2" t="inlineStr">
        <is>
          <t>2025</t>
        </is>
      </c>
      <c r="C122" s="6" t="n">
        <v>10</v>
      </c>
      <c r="D122" s="2" t="inlineStr">
        <is>
          <t>118</t>
        </is>
      </c>
      <c r="E122" s="2" t="inlineStr">
        <is>
          <t>MARITIMA DEL CALLAO</t>
        </is>
      </c>
      <c r="F122" s="2" t="inlineStr">
        <is>
          <t>7378</t>
        </is>
      </c>
      <c r="G122" s="2" t="inlineStr">
        <is>
          <t>SAN MIGUEL ADUANAS S.A.C.</t>
        </is>
      </c>
      <c r="H122" s="2" t="inlineStr">
        <is>
          <t>NL</t>
        </is>
      </c>
      <c r="I122" s="2" t="inlineStr">
        <is>
          <t>NETHERLANDS</t>
        </is>
      </c>
      <c r="J122" s="8" t="n">
        <v>1947935.74</v>
      </c>
      <c r="K122" s="2" t="inlineStr">
        <is>
          <t>2026-09-19T22:58:10.718Z</t>
        </is>
      </c>
    </row>
    <row r="123">
      <c r="A123" s="2" t="inlineStr">
        <is>
          <t>20404057805</t>
        </is>
      </c>
      <c r="B123" s="2" t="inlineStr">
        <is>
          <t>2025</t>
        </is>
      </c>
      <c r="C123" s="6" t="n">
        <v>11</v>
      </c>
      <c r="D123" s="2" t="inlineStr">
        <is>
          <t>118</t>
        </is>
      </c>
      <c r="E123" s="2" t="inlineStr">
        <is>
          <t>MARITIMA DEL CALLAO</t>
        </is>
      </c>
      <c r="F123" s="2" t="inlineStr">
        <is>
          <t>7378</t>
        </is>
      </c>
      <c r="G123" s="2" t="inlineStr">
        <is>
          <t>SAN MIGUEL ADUANAS S.A.C.</t>
        </is>
      </c>
      <c r="H123" s="2" t="inlineStr">
        <is>
          <t>NL</t>
        </is>
      </c>
      <c r="I123" s="2" t="inlineStr">
        <is>
          <t>NETHERLANDS</t>
        </is>
      </c>
      <c r="J123" s="8" t="n">
        <v>1699129.6</v>
      </c>
      <c r="K123" s="2" t="inlineStr">
        <is>
          <t>2026-09-19T22:58:10.718Z</t>
        </is>
      </c>
    </row>
    <row r="124">
      <c r="A124" s="2" t="inlineStr">
        <is>
          <t>20404057805</t>
        </is>
      </c>
      <c r="B124" s="2" t="inlineStr">
        <is>
          <t>2026</t>
        </is>
      </c>
      <c r="C124" s="6" t="n">
        <v>1</v>
      </c>
      <c r="D124" s="2" t="inlineStr">
        <is>
          <t>118</t>
        </is>
      </c>
      <c r="E124" s="2" t="inlineStr">
        <is>
          <t>MARITIMA DEL CALLAO</t>
        </is>
      </c>
      <c r="F124" s="2" t="inlineStr">
        <is>
          <t>7378</t>
        </is>
      </c>
      <c r="G124" s="2" t="inlineStr">
        <is>
          <t>SAN MIGUEL ADUANAS S.A.C.</t>
        </is>
      </c>
      <c r="H124" s="2" t="inlineStr">
        <is>
          <t>CH</t>
        </is>
      </c>
      <c r="I124" s="2" t="inlineStr">
        <is>
          <t>SWITZERLAND</t>
        </is>
      </c>
      <c r="J124" s="8" t="n">
        <v>385132.8</v>
      </c>
      <c r="K124" s="2" t="inlineStr">
        <is>
          <t>2026-09-19T22:58:10.718Z</t>
        </is>
      </c>
    </row>
    <row r="125">
      <c r="A125" s="2" t="inlineStr">
        <is>
          <t>20404057805</t>
        </is>
      </c>
      <c r="B125" s="2" t="inlineStr">
        <is>
          <t>2026</t>
        </is>
      </c>
      <c r="C125" s="6" t="n">
        <v>1</v>
      </c>
      <c r="D125" s="2" t="inlineStr">
        <is>
          <t>118</t>
        </is>
      </c>
      <c r="E125" s="2" t="inlineStr">
        <is>
          <t>MARITIMA DEL CALLAO</t>
        </is>
      </c>
      <c r="F125" s="2" t="inlineStr">
        <is>
          <t>7378</t>
        </is>
      </c>
      <c r="G125" s="2" t="inlineStr">
        <is>
          <t>SAN MIGUEL ADUANAS S.A.C.</t>
        </is>
      </c>
      <c r="H125" s="2" t="inlineStr">
        <is>
          <t>BE</t>
        </is>
      </c>
      <c r="I125" s="2" t="inlineStr">
        <is>
          <t>BELGIUM</t>
        </is>
      </c>
      <c r="J125" s="8" t="n">
        <v>229632</v>
      </c>
      <c r="K125" s="2" t="inlineStr">
        <is>
          <t>2026-09-19T22:58:10.718Z</t>
        </is>
      </c>
    </row>
    <row r="126">
      <c r="A126" s="2" t="inlineStr">
        <is>
          <t>20404057805</t>
        </is>
      </c>
      <c r="B126" s="2" t="inlineStr">
        <is>
          <t>2026</t>
        </is>
      </c>
      <c r="C126" s="6" t="n">
        <v>2</v>
      </c>
      <c r="D126" s="2" t="inlineStr">
        <is>
          <t>118</t>
        </is>
      </c>
      <c r="E126" s="2" t="inlineStr">
        <is>
          <t>MARITIMA DEL CALLAO</t>
        </is>
      </c>
      <c r="F126" s="2" t="inlineStr">
        <is>
          <t>7378</t>
        </is>
      </c>
      <c r="G126" s="2" t="inlineStr">
        <is>
          <t>SAN MIGUEL ADUANAS S.A.C.</t>
        </is>
      </c>
      <c r="H126" s="2" t="inlineStr">
        <is>
          <t>NL</t>
        </is>
      </c>
      <c r="I126" s="2" t="inlineStr">
        <is>
          <t>NETHERLANDS</t>
        </is>
      </c>
      <c r="J126" s="8" t="n">
        <v>311001.6</v>
      </c>
      <c r="K126" s="2" t="inlineStr">
        <is>
          <t>2026-09-19T22:58:10.718Z</t>
        </is>
      </c>
    </row>
    <row r="127">
      <c r="A127" s="2" t="inlineStr">
        <is>
          <t>20448277781</t>
        </is>
      </c>
      <c r="B127" s="2" t="inlineStr">
        <is>
          <t>2025</t>
        </is>
      </c>
      <c r="C127" s="6" t="n">
        <v>1</v>
      </c>
      <c r="D127" s="2" t="inlineStr">
        <is>
          <t>118</t>
        </is>
      </c>
      <c r="E127" s="2" t="inlineStr">
        <is>
          <t>MARITIMA DEL CALLAO</t>
        </is>
      </c>
      <c r="F127" s="2" t="inlineStr">
        <is>
          <t>0221</t>
        </is>
      </c>
      <c r="G127" s="2" t="inlineStr">
        <is>
          <t>PALACIOS &amp; ASOCIADOS AGENTES DE ADUANA S.A</t>
        </is>
      </c>
      <c r="H127" s="2" t="inlineStr">
        <is>
          <t>FR</t>
        </is>
      </c>
      <c r="I127" s="2" t="inlineStr">
        <is>
          <t>FRANCE</t>
        </is>
      </c>
      <c r="J127" s="8" t="n">
        <v>82574.99000000001</v>
      </c>
      <c r="K127" s="2" t="inlineStr">
        <is>
          <t>2026-09-19T23:27:29.864Z</t>
        </is>
      </c>
    </row>
    <row r="128">
      <c r="A128" s="2" t="inlineStr">
        <is>
          <t>20448277781</t>
        </is>
      </c>
      <c r="B128" s="2" t="inlineStr">
        <is>
          <t>2025</t>
        </is>
      </c>
      <c r="C128" s="6" t="n">
        <v>2</v>
      </c>
      <c r="D128" s="2" t="inlineStr">
        <is>
          <t>118</t>
        </is>
      </c>
      <c r="E128" s="2" t="inlineStr">
        <is>
          <t>MARITIMA DEL CALLAO</t>
        </is>
      </c>
      <c r="F128" s="2" t="inlineStr">
        <is>
          <t>0221</t>
        </is>
      </c>
      <c r="G128" s="2" t="inlineStr">
        <is>
          <t>PALACIOS &amp; ASOCIADOS AGENTES DE ADUANA S.A</t>
        </is>
      </c>
      <c r="H128" s="2" t="inlineStr">
        <is>
          <t>FR</t>
        </is>
      </c>
      <c r="I128" s="2" t="inlineStr">
        <is>
          <t>FRANCE</t>
        </is>
      </c>
      <c r="J128" s="8" t="n">
        <v>65712.60000000001</v>
      </c>
      <c r="K128" s="2" t="inlineStr">
        <is>
          <t>2026-09-19T23:27:29.864Z</t>
        </is>
      </c>
    </row>
    <row r="129">
      <c r="A129" s="2" t="inlineStr">
        <is>
          <t>20448277781</t>
        </is>
      </c>
      <c r="B129" s="2" t="inlineStr">
        <is>
          <t>2025</t>
        </is>
      </c>
      <c r="C129" s="6" t="n">
        <v>3</v>
      </c>
      <c r="D129" s="2" t="inlineStr">
        <is>
          <t>118</t>
        </is>
      </c>
      <c r="E129" s="2" t="inlineStr">
        <is>
          <t>MARITIMA DEL CALLAO</t>
        </is>
      </c>
      <c r="F129" s="2" t="inlineStr">
        <is>
          <t>0221</t>
        </is>
      </c>
      <c r="G129" s="2" t="inlineStr">
        <is>
          <t>PALACIOS &amp; ASOCIADOS AGENTES DE ADUANA S.A</t>
        </is>
      </c>
      <c r="H129" s="2" t="inlineStr">
        <is>
          <t>FR</t>
        </is>
      </c>
      <c r="I129" s="2" t="inlineStr">
        <is>
          <t>FRANCE</t>
        </is>
      </c>
      <c r="J129" s="8" t="n">
        <v>72640.8</v>
      </c>
      <c r="K129" s="2" t="inlineStr">
        <is>
          <t>2026-09-19T23:27:29.864Z</t>
        </is>
      </c>
    </row>
    <row r="130">
      <c r="A130" s="2" t="inlineStr">
        <is>
          <t>20448277781</t>
        </is>
      </c>
      <c r="B130" s="2" t="inlineStr">
        <is>
          <t>2025</t>
        </is>
      </c>
      <c r="C130" s="6" t="n">
        <v>8</v>
      </c>
      <c r="D130" s="2" t="inlineStr">
        <is>
          <t>118</t>
        </is>
      </c>
      <c r="E130" s="2" t="inlineStr">
        <is>
          <t>MARITIMA DEL CALLAO</t>
        </is>
      </c>
      <c r="F130" s="2" t="inlineStr">
        <is>
          <t>0221</t>
        </is>
      </c>
      <c r="G130" s="2" t="inlineStr">
        <is>
          <t>PALACIOS &amp; ASOCIADOS AGENTES DE ADUANA S.A</t>
        </is>
      </c>
      <c r="H130" s="2" t="inlineStr">
        <is>
          <t>FR</t>
        </is>
      </c>
      <c r="I130" s="2" t="inlineStr">
        <is>
          <t>FRANCE</t>
        </is>
      </c>
      <c r="J130" s="8" t="n">
        <v>86088.99000000001</v>
      </c>
      <c r="K130" s="2" t="inlineStr">
        <is>
          <t>2026-09-19T23:27:29.864Z</t>
        </is>
      </c>
    </row>
    <row r="131">
      <c r="A131" s="2" t="inlineStr">
        <is>
          <t>20448277781</t>
        </is>
      </c>
      <c r="B131" s="2" t="inlineStr">
        <is>
          <t>2025</t>
        </is>
      </c>
      <c r="C131" s="6" t="n">
        <v>10</v>
      </c>
      <c r="D131" s="2" t="inlineStr">
        <is>
          <t>118</t>
        </is>
      </c>
      <c r="E131" s="2" t="inlineStr">
        <is>
          <t>MARITIMA DEL CALLAO</t>
        </is>
      </c>
      <c r="F131" s="2" t="inlineStr">
        <is>
          <t>0221</t>
        </is>
      </c>
      <c r="G131" s="2" t="inlineStr">
        <is>
          <t>PALACIOS &amp; ASOCIADOS AGENTES DE ADUANA S.A</t>
        </is>
      </c>
      <c r="H131" s="2" t="inlineStr">
        <is>
          <t>FR</t>
        </is>
      </c>
      <c r="I131" s="2" t="inlineStr">
        <is>
          <t>FRANCE</t>
        </is>
      </c>
      <c r="J131" s="8" t="n">
        <v>86519.99000000001</v>
      </c>
      <c r="K131" s="2" t="inlineStr">
        <is>
          <t>2026-09-19T23:27:29.864Z</t>
        </is>
      </c>
    </row>
    <row r="132">
      <c r="A132" s="2" t="inlineStr">
        <is>
          <t>20448277781</t>
        </is>
      </c>
      <c r="B132" s="2" t="inlineStr">
        <is>
          <t>2025</t>
        </is>
      </c>
      <c r="C132" s="6" t="n">
        <v>12</v>
      </c>
      <c r="D132" s="2" t="inlineStr">
        <is>
          <t>118</t>
        </is>
      </c>
      <c r="E132" s="2" t="inlineStr">
        <is>
          <t>MARITIMA DEL CALLAO</t>
        </is>
      </c>
      <c r="F132" s="2" t="inlineStr">
        <is>
          <t>0221</t>
        </is>
      </c>
      <c r="G132" s="2" t="inlineStr">
        <is>
          <t>PALACIOS &amp; ASOCIADOS AGENTES DE ADUANA S.A</t>
        </is>
      </c>
      <c r="H132" s="2" t="inlineStr">
        <is>
          <t>FR</t>
        </is>
      </c>
      <c r="I132" s="2" t="inlineStr">
        <is>
          <t>FRANCE</t>
        </is>
      </c>
      <c r="J132" s="8" t="n">
        <v>85750.78999999999</v>
      </c>
      <c r="K132" s="2" t="inlineStr">
        <is>
          <t>2026-09-19T23:27:29.864Z</t>
        </is>
      </c>
    </row>
    <row r="133">
      <c r="A133" s="2" t="inlineStr">
        <is>
          <t>20448277781</t>
        </is>
      </c>
      <c r="B133" s="2" t="inlineStr">
        <is>
          <t>2026</t>
        </is>
      </c>
      <c r="C133" s="6" t="n">
        <v>1</v>
      </c>
      <c r="D133" s="2" t="inlineStr">
        <is>
          <t>118</t>
        </is>
      </c>
      <c r="E133" s="2" t="inlineStr">
        <is>
          <t>MARITIMA DEL CALLAO</t>
        </is>
      </c>
      <c r="F133" s="2" t="inlineStr">
        <is>
          <t>0221</t>
        </is>
      </c>
      <c r="G133" s="2" t="inlineStr">
        <is>
          <t>PALACIOS &amp; ASOCIADOS AGENTES DE ADUANA S.A</t>
        </is>
      </c>
      <c r="H133" s="2" t="inlineStr">
        <is>
          <t>FR</t>
        </is>
      </c>
      <c r="I133" s="2" t="inlineStr">
        <is>
          <t>FRANCE</t>
        </is>
      </c>
      <c r="J133" s="8" t="n">
        <v>63080</v>
      </c>
      <c r="K133" s="2" t="inlineStr">
        <is>
          <t>2026-09-19T23:27:29.864Z</t>
        </is>
      </c>
    </row>
    <row r="134">
      <c r="A134" s="2" t="inlineStr">
        <is>
          <t>20450105113</t>
        </is>
      </c>
      <c r="B134" s="2" t="inlineStr">
        <is>
          <t>2025</t>
        </is>
      </c>
      <c r="C134" s="6" t="n">
        <v>1</v>
      </c>
      <c r="D134" s="2" t="inlineStr">
        <is>
          <t>046</t>
        </is>
      </c>
      <c r="E134" s="2" t="inlineStr">
        <is>
          <t>PAITA</t>
        </is>
      </c>
      <c r="F134" s="2" t="inlineStr">
        <is>
          <t>6158</t>
        </is>
      </c>
      <c r="G134" s="2" t="inlineStr">
        <is>
          <t>AGENCIA DE ADUANA MACROMAR S.A.</t>
        </is>
      </c>
      <c r="H134" s="2" t="inlineStr">
        <is>
          <t>FR</t>
        </is>
      </c>
      <c r="I134" s="2" t="inlineStr">
        <is>
          <t>FRANCE</t>
        </is>
      </c>
      <c r="J134" s="8" t="n">
        <v>88901.39999999999</v>
      </c>
      <c r="K134" s="2" t="inlineStr">
        <is>
          <t>2026-09-19T23:27:29.864Z</t>
        </is>
      </c>
    </row>
    <row r="135">
      <c r="A135" s="2" t="inlineStr">
        <is>
          <t>20450105113</t>
        </is>
      </c>
      <c r="B135" s="2" t="inlineStr">
        <is>
          <t>2025</t>
        </is>
      </c>
      <c r="C135" s="6" t="n">
        <v>2</v>
      </c>
      <c r="D135" s="2" t="inlineStr">
        <is>
          <t>046</t>
        </is>
      </c>
      <c r="E135" s="2" t="inlineStr">
        <is>
          <t>PAITA</t>
        </is>
      </c>
      <c r="F135" s="2" t="inlineStr">
        <is>
          <t>6158</t>
        </is>
      </c>
      <c r="G135" s="2" t="inlineStr">
        <is>
          <t>AGENCIA DE ADUANA MACROMAR S.A.</t>
        </is>
      </c>
      <c r="H135" s="2" t="inlineStr">
        <is>
          <t>FR</t>
        </is>
      </c>
      <c r="I135" s="2" t="inlineStr">
        <is>
          <t>FRANCE</t>
        </is>
      </c>
      <c r="J135" s="8" t="n">
        <v>93362.8</v>
      </c>
      <c r="K135" s="2" t="inlineStr">
        <is>
          <t>2026-09-19T23:27:29.864Z</t>
        </is>
      </c>
    </row>
    <row r="136">
      <c r="A136" s="2" t="inlineStr">
        <is>
          <t>20450105113</t>
        </is>
      </c>
      <c r="B136" s="2" t="inlineStr">
        <is>
          <t>2025</t>
        </is>
      </c>
      <c r="C136" s="6" t="n">
        <v>3</v>
      </c>
      <c r="D136" s="2" t="inlineStr">
        <is>
          <t>046</t>
        </is>
      </c>
      <c r="E136" s="2" t="inlineStr">
        <is>
          <t>PAITA</t>
        </is>
      </c>
      <c r="F136" s="2" t="inlineStr">
        <is>
          <t>6158</t>
        </is>
      </c>
      <c r="G136" s="2" t="inlineStr">
        <is>
          <t>AGENCIA DE ADUANA MACROMAR S.A.</t>
        </is>
      </c>
      <c r="H136" s="2" t="inlineStr">
        <is>
          <t>FR</t>
        </is>
      </c>
      <c r="I136" s="2" t="inlineStr">
        <is>
          <t>FRANCE</t>
        </is>
      </c>
      <c r="J136" s="8" t="n">
        <v>50248.6</v>
      </c>
      <c r="K136" s="2" t="inlineStr">
        <is>
          <t>2026-09-19T23:27:29.864Z</t>
        </is>
      </c>
    </row>
    <row r="137">
      <c r="A137" s="2" t="inlineStr">
        <is>
          <t>20450105113</t>
        </is>
      </c>
      <c r="B137" s="2" t="inlineStr">
        <is>
          <t>2025</t>
        </is>
      </c>
      <c r="C137" s="6" t="n">
        <v>3</v>
      </c>
      <c r="D137" s="2" t="inlineStr">
        <is>
          <t>046</t>
        </is>
      </c>
      <c r="E137" s="2" t="inlineStr">
        <is>
          <t>PAITA</t>
        </is>
      </c>
      <c r="F137" s="2" t="inlineStr">
        <is>
          <t>6158</t>
        </is>
      </c>
      <c r="G137" s="2" t="inlineStr">
        <is>
          <t>AGENCIA DE ADUANA MACROMAR S.A.</t>
        </is>
      </c>
      <c r="H137" s="2" t="inlineStr">
        <is>
          <t>BE</t>
        </is>
      </c>
      <c r="I137" s="2" t="inlineStr">
        <is>
          <t>BELGIUM</t>
        </is>
      </c>
      <c r="J137" s="8" t="n">
        <v>59846</v>
      </c>
      <c r="K137" s="2" t="inlineStr">
        <is>
          <t>2026-09-19T23:27:29.864Z</t>
        </is>
      </c>
    </row>
    <row r="138">
      <c r="A138" s="2" t="inlineStr">
        <is>
          <t>20450105113</t>
        </is>
      </c>
      <c r="B138" s="2" t="inlineStr">
        <is>
          <t>2025</t>
        </is>
      </c>
      <c r="C138" s="6" t="n">
        <v>4</v>
      </c>
      <c r="D138" s="2" t="inlineStr">
        <is>
          <t>046</t>
        </is>
      </c>
      <c r="E138" s="2" t="inlineStr">
        <is>
          <t>PAITA</t>
        </is>
      </c>
      <c r="F138" s="2" t="inlineStr">
        <is>
          <t>6158</t>
        </is>
      </c>
      <c r="G138" s="2" t="inlineStr">
        <is>
          <t>AGENCIA DE ADUANA MACROMAR S.A.</t>
        </is>
      </c>
      <c r="H138" s="2" t="inlineStr">
        <is>
          <t>FR</t>
        </is>
      </c>
      <c r="I138" s="2" t="inlineStr">
        <is>
          <t>FRANCE</t>
        </is>
      </c>
      <c r="J138" s="8" t="n">
        <v>50426.2</v>
      </c>
      <c r="K138" s="2" t="inlineStr">
        <is>
          <t>2026-09-19T23:27:29.864Z</t>
        </is>
      </c>
    </row>
    <row r="139">
      <c r="A139" s="2" t="inlineStr">
        <is>
          <t>20450105113</t>
        </is>
      </c>
      <c r="B139" s="2" t="inlineStr">
        <is>
          <t>2025</t>
        </is>
      </c>
      <c r="C139" s="6" t="n">
        <v>5</v>
      </c>
      <c r="D139" s="2" t="inlineStr">
        <is>
          <t>046</t>
        </is>
      </c>
      <c r="E139" s="2" t="inlineStr">
        <is>
          <t>PAITA</t>
        </is>
      </c>
      <c r="F139" s="2" t="inlineStr">
        <is>
          <t>6158</t>
        </is>
      </c>
      <c r="G139" s="2" t="inlineStr">
        <is>
          <t>AGENCIA DE ADUANA MACROMAR S.A.</t>
        </is>
      </c>
      <c r="H139" s="2" t="inlineStr">
        <is>
          <t>FR</t>
        </is>
      </c>
      <c r="I139" s="2" t="inlineStr">
        <is>
          <t>FRANCE</t>
        </is>
      </c>
      <c r="J139" s="8" t="n">
        <v>47270.4</v>
      </c>
      <c r="K139" s="2" t="inlineStr">
        <is>
          <t>2026-09-19T23:27:29.864Z</t>
        </is>
      </c>
    </row>
    <row r="140">
      <c r="A140" s="2" t="inlineStr">
        <is>
          <t>20450105113</t>
        </is>
      </c>
      <c r="B140" s="2" t="inlineStr">
        <is>
          <t>2025</t>
        </is>
      </c>
      <c r="C140" s="6" t="n">
        <v>6</v>
      </c>
      <c r="D140" s="2" t="inlineStr">
        <is>
          <t>046</t>
        </is>
      </c>
      <c r="E140" s="2" t="inlineStr">
        <is>
          <t>PAITA</t>
        </is>
      </c>
      <c r="F140" s="2" t="inlineStr">
        <is>
          <t>6158</t>
        </is>
      </c>
      <c r="G140" s="2" t="inlineStr">
        <is>
          <t>AGENCIA DE ADUANA MACROMAR S.A.</t>
        </is>
      </c>
      <c r="H140" s="2" t="inlineStr">
        <is>
          <t>FR</t>
        </is>
      </c>
      <c r="I140" s="2" t="inlineStr">
        <is>
          <t>FRANCE</t>
        </is>
      </c>
      <c r="J140" s="8" t="n">
        <v>60480</v>
      </c>
      <c r="K140" s="2" t="inlineStr">
        <is>
          <t>2026-09-19T23:27:29.864Z</t>
        </is>
      </c>
    </row>
    <row r="141">
      <c r="A141" s="2" t="inlineStr">
        <is>
          <t>20450105113</t>
        </is>
      </c>
      <c r="B141" s="2" t="inlineStr">
        <is>
          <t>2025</t>
        </is>
      </c>
      <c r="C141" s="6" t="n">
        <v>8</v>
      </c>
      <c r="D141" s="2" t="inlineStr">
        <is>
          <t>046</t>
        </is>
      </c>
      <c r="E141" s="2" t="inlineStr">
        <is>
          <t>PAITA</t>
        </is>
      </c>
      <c r="F141" s="2" t="inlineStr">
        <is>
          <t>6158</t>
        </is>
      </c>
      <c r="G141" s="2" t="inlineStr">
        <is>
          <t>AGENCIA DE ADUANA MACROMAR S.A.</t>
        </is>
      </c>
      <c r="H141" s="2" t="inlineStr">
        <is>
          <t>FR</t>
        </is>
      </c>
      <c r="I141" s="2" t="inlineStr">
        <is>
          <t>FRANCE</t>
        </is>
      </c>
      <c r="J141" s="8" t="n">
        <v>93116.60000000001</v>
      </c>
      <c r="K141" s="2" t="inlineStr">
        <is>
          <t>2026-09-19T23:27:29.864Z</t>
        </is>
      </c>
    </row>
    <row r="142">
      <c r="A142" s="2" t="inlineStr">
        <is>
          <t>20450105113</t>
        </is>
      </c>
      <c r="B142" s="2" t="inlineStr">
        <is>
          <t>2025</t>
        </is>
      </c>
      <c r="C142" s="6" t="n">
        <v>10</v>
      </c>
      <c r="D142" s="2" t="inlineStr">
        <is>
          <t>046</t>
        </is>
      </c>
      <c r="E142" s="2" t="inlineStr">
        <is>
          <t>PAITA</t>
        </is>
      </c>
      <c r="F142" s="2" t="inlineStr">
        <is>
          <t>6158</t>
        </is>
      </c>
      <c r="G142" s="2" t="inlineStr">
        <is>
          <t>AGENCIA DE ADUANA MACROMAR S.A.</t>
        </is>
      </c>
      <c r="H142" s="2" t="inlineStr">
        <is>
          <t>FR</t>
        </is>
      </c>
      <c r="I142" s="2" t="inlineStr">
        <is>
          <t>FRANCE</t>
        </is>
      </c>
      <c r="J142" s="8" t="n">
        <v>20304</v>
      </c>
      <c r="K142" s="2" t="inlineStr">
        <is>
          <t>2026-09-19T23:27:29.864Z</t>
        </is>
      </c>
    </row>
    <row r="143">
      <c r="A143" s="2" t="inlineStr">
        <is>
          <t>20450105113</t>
        </is>
      </c>
      <c r="B143" s="2" t="inlineStr">
        <is>
          <t>2025</t>
        </is>
      </c>
      <c r="C143" s="6" t="n">
        <v>10</v>
      </c>
      <c r="D143" s="2" t="inlineStr">
        <is>
          <t>046</t>
        </is>
      </c>
      <c r="E143" s="2" t="inlineStr">
        <is>
          <t>PAITA</t>
        </is>
      </c>
      <c r="F143" s="2" t="inlineStr">
        <is>
          <t>6158</t>
        </is>
      </c>
      <c r="G143" s="2" t="inlineStr">
        <is>
          <t>AGENCIA DE ADUANA MACROMAR S.A.</t>
        </is>
      </c>
      <c r="H143" s="2" t="inlineStr">
        <is>
          <t>LB</t>
        </is>
      </c>
      <c r="I143" s="2" t="inlineStr">
        <is>
          <t>LEBANON</t>
        </is>
      </c>
      <c r="J143" s="8" t="n">
        <v>51300</v>
      </c>
      <c r="K143" s="2" t="inlineStr">
        <is>
          <t>2026-09-19T23:27:29.864Z</t>
        </is>
      </c>
    </row>
    <row r="144">
      <c r="A144" s="2" t="inlineStr">
        <is>
          <t>20450105113</t>
        </is>
      </c>
      <c r="B144" s="2" t="inlineStr">
        <is>
          <t>2025</t>
        </is>
      </c>
      <c r="C144" s="6" t="n">
        <v>11</v>
      </c>
      <c r="D144" s="2" t="inlineStr">
        <is>
          <t>046</t>
        </is>
      </c>
      <c r="E144" s="2" t="inlineStr">
        <is>
          <t>PAITA</t>
        </is>
      </c>
      <c r="F144" s="2" t="inlineStr">
        <is>
          <t>6158</t>
        </is>
      </c>
      <c r="G144" s="2" t="inlineStr">
        <is>
          <t>AGENCIA DE ADUANA MACROMAR S.A.</t>
        </is>
      </c>
      <c r="H144" s="2" t="inlineStr">
        <is>
          <t>FR</t>
        </is>
      </c>
      <c r="I144" s="2" t="inlineStr">
        <is>
          <t>FRANCE</t>
        </is>
      </c>
      <c r="J144" s="8" t="n">
        <v>50426.2</v>
      </c>
      <c r="K144" s="2" t="inlineStr">
        <is>
          <t>2026-09-19T23:27:29.864Z</t>
        </is>
      </c>
    </row>
    <row r="145">
      <c r="A145" s="2" t="inlineStr">
        <is>
          <t>20450105113</t>
        </is>
      </c>
      <c r="B145" s="2" t="inlineStr">
        <is>
          <t>2025</t>
        </is>
      </c>
      <c r="C145" s="6" t="n">
        <v>12</v>
      </c>
      <c r="D145" s="2" t="inlineStr">
        <is>
          <t>046</t>
        </is>
      </c>
      <c r="E145" s="2" t="inlineStr">
        <is>
          <t>PAITA</t>
        </is>
      </c>
      <c r="F145" s="2" t="inlineStr">
        <is>
          <t>6158</t>
        </is>
      </c>
      <c r="G145" s="2" t="inlineStr">
        <is>
          <t>AGENCIA DE ADUANA MACROMAR S.A.</t>
        </is>
      </c>
      <c r="H145" s="2" t="inlineStr">
        <is>
          <t>FR</t>
        </is>
      </c>
      <c r="I145" s="2" t="inlineStr">
        <is>
          <t>FRANCE</t>
        </is>
      </c>
      <c r="J145" s="8" t="n">
        <v>44370</v>
      </c>
      <c r="K145" s="2" t="inlineStr">
        <is>
          <t>2026-09-19T23:27:29.864Z</t>
        </is>
      </c>
    </row>
    <row r="146">
      <c r="A146" s="2" t="inlineStr">
        <is>
          <t>20450105113</t>
        </is>
      </c>
      <c r="B146" s="2" t="inlineStr">
        <is>
          <t>2026</t>
        </is>
      </c>
      <c r="C146" s="6" t="n">
        <v>1</v>
      </c>
      <c r="D146" s="2" t="inlineStr">
        <is>
          <t>046</t>
        </is>
      </c>
      <c r="E146" s="2" t="inlineStr">
        <is>
          <t>PAITA</t>
        </is>
      </c>
      <c r="F146" s="2" t="inlineStr">
        <is>
          <t>9056</t>
        </is>
      </c>
      <c r="G146" s="2" t="inlineStr">
        <is>
          <t>MARINA LOGISTICS S.A.C.</t>
        </is>
      </c>
      <c r="H146" s="2" t="inlineStr">
        <is>
          <t>FR</t>
        </is>
      </c>
      <c r="I146" s="2" t="inlineStr">
        <is>
          <t>FRANCE</t>
        </is>
      </c>
      <c r="J146" s="8" t="n">
        <v>25501.99</v>
      </c>
      <c r="K146" s="2" t="inlineStr">
        <is>
          <t>2026-09-19T23:27:29.864Z</t>
        </is>
      </c>
    </row>
    <row r="147">
      <c r="A147" s="2" t="inlineStr">
        <is>
          <t>20450105113</t>
        </is>
      </c>
      <c r="B147" s="2" t="inlineStr">
        <is>
          <t>2026</t>
        </is>
      </c>
      <c r="C147" s="6" t="n">
        <v>3</v>
      </c>
      <c r="D147" s="2" t="inlineStr">
        <is>
          <t>046</t>
        </is>
      </c>
      <c r="E147" s="2" t="inlineStr">
        <is>
          <t>PAITA</t>
        </is>
      </c>
      <c r="F147" s="2" t="inlineStr">
        <is>
          <t>6158</t>
        </is>
      </c>
      <c r="G147" s="2" t="inlineStr">
        <is>
          <t>AGENCIA DE ADUANA MACROMAR S.A.</t>
        </is>
      </c>
      <c r="H147" s="2" t="inlineStr">
        <is>
          <t>FR</t>
        </is>
      </c>
      <c r="I147" s="2" t="inlineStr">
        <is>
          <t>FRANCE</t>
        </is>
      </c>
      <c r="J147" s="8" t="n">
        <v>50426.2</v>
      </c>
      <c r="K147" s="2" t="inlineStr">
        <is>
          <t>2026-09-19T23:27:29.864Z</t>
        </is>
      </c>
    </row>
    <row r="148">
      <c r="A148" s="2" t="inlineStr">
        <is>
          <t>20450105113</t>
        </is>
      </c>
      <c r="B148" s="2" t="inlineStr">
        <is>
          <t>2026</t>
        </is>
      </c>
      <c r="C148" s="6" t="n">
        <v>3</v>
      </c>
      <c r="D148" s="2" t="inlineStr">
        <is>
          <t>046</t>
        </is>
      </c>
      <c r="E148" s="2" t="inlineStr">
        <is>
          <t>PAITA</t>
        </is>
      </c>
      <c r="F148" s="2" t="inlineStr">
        <is>
          <t>6158</t>
        </is>
      </c>
      <c r="G148" s="2" t="inlineStr">
        <is>
          <t>AGENCIA DE ADUANA MACROMAR S.A.</t>
        </is>
      </c>
      <c r="H148" s="2" t="inlineStr">
        <is>
          <t>ES</t>
        </is>
      </c>
      <c r="I148" s="2" t="inlineStr">
        <is>
          <t>SPAIN</t>
        </is>
      </c>
      <c r="J148" s="8" t="n">
        <v>40111.5</v>
      </c>
      <c r="K148" s="2" t="inlineStr">
        <is>
          <t>2026-09-19T23:27:29.864Z</t>
        </is>
      </c>
    </row>
    <row r="149">
      <c r="A149" s="2" t="inlineStr">
        <is>
          <t>20452774705</t>
        </is>
      </c>
      <c r="B149" s="2" t="inlineStr">
        <is>
          <t>2025</t>
        </is>
      </c>
      <c r="C149" s="6" t="n">
        <v>1</v>
      </c>
      <c r="D149" s="2" t="inlineStr">
        <is>
          <t>118</t>
        </is>
      </c>
      <c r="E149" s="2" t="inlineStr">
        <is>
          <t>MARITIMA DEL CALLAO</t>
        </is>
      </c>
      <c r="F149" s="2" t="inlineStr">
        <is>
          <t>6982</t>
        </is>
      </c>
      <c r="G149" s="2" t="inlineStr">
        <is>
          <t>JS PERU AGENCIA DE ADUANA S.A.C.</t>
        </is>
      </c>
      <c r="H149" s="2" t="inlineStr">
        <is>
          <t>IT</t>
        </is>
      </c>
      <c r="I149" s="2" t="inlineStr">
        <is>
          <t>ITALY</t>
        </is>
      </c>
      <c r="J149" s="8" t="n">
        <v>253357.96</v>
      </c>
      <c r="K149" s="2" t="inlineStr">
        <is>
          <t>2026-09-19T23:27:29.864Z</t>
        </is>
      </c>
    </row>
    <row r="150">
      <c r="A150" s="2" t="inlineStr">
        <is>
          <t>20452774705</t>
        </is>
      </c>
      <c r="B150" s="2" t="inlineStr">
        <is>
          <t>2025</t>
        </is>
      </c>
      <c r="C150" s="6" t="n">
        <v>1</v>
      </c>
      <c r="D150" s="2" t="inlineStr">
        <is>
          <t>118</t>
        </is>
      </c>
      <c r="E150" s="2" t="inlineStr">
        <is>
          <t>MARITIMA DEL CALLAO</t>
        </is>
      </c>
      <c r="F150" s="2" t="inlineStr">
        <is>
          <t>6982</t>
        </is>
      </c>
      <c r="G150" s="2" t="inlineStr">
        <is>
          <t>JS PERU AGENCIA DE ADUANA S.A.C.</t>
        </is>
      </c>
      <c r="H150" s="2" t="inlineStr">
        <is>
          <t>DE</t>
        </is>
      </c>
      <c r="I150" s="2" t="inlineStr">
        <is>
          <t>GERMANY</t>
        </is>
      </c>
      <c r="J150" s="8" t="n">
        <v>246284.44</v>
      </c>
      <c r="K150" s="2" t="inlineStr">
        <is>
          <t>2026-09-19T23:27:29.864Z</t>
        </is>
      </c>
    </row>
    <row r="151">
      <c r="A151" s="2" t="inlineStr">
        <is>
          <t>20452774705</t>
        </is>
      </c>
      <c r="B151" s="2" t="inlineStr">
        <is>
          <t>2025</t>
        </is>
      </c>
      <c r="C151" s="6" t="n">
        <v>2</v>
      </c>
      <c r="D151" s="2" t="inlineStr">
        <is>
          <t>118</t>
        </is>
      </c>
      <c r="E151" s="2" t="inlineStr">
        <is>
          <t>MARITIMA DEL CALLAO</t>
        </is>
      </c>
      <c r="F151" s="2" t="inlineStr">
        <is>
          <t>6982</t>
        </is>
      </c>
      <c r="G151" s="2" t="inlineStr">
        <is>
          <t>JS PERU AGENCIA DE ADUANA S.A.C.</t>
        </is>
      </c>
      <c r="H151" s="2" t="inlineStr">
        <is>
          <t>NL</t>
        </is>
      </c>
      <c r="I151" s="2" t="inlineStr">
        <is>
          <t>NETHERLANDS</t>
        </is>
      </c>
      <c r="J151" s="8" t="n">
        <v>238198.8</v>
      </c>
      <c r="K151" s="2" t="inlineStr">
        <is>
          <t>2026-09-19T23:27:29.864Z</t>
        </is>
      </c>
    </row>
    <row r="152">
      <c r="A152" s="2" t="inlineStr">
        <is>
          <t>20452774705</t>
        </is>
      </c>
      <c r="B152" s="2" t="inlineStr">
        <is>
          <t>2025</t>
        </is>
      </c>
      <c r="C152" s="6" t="n">
        <v>9</v>
      </c>
      <c r="D152" s="2" t="inlineStr">
        <is>
          <t>118</t>
        </is>
      </c>
      <c r="E152" s="2" t="inlineStr">
        <is>
          <t>MARITIMA DEL CALLAO</t>
        </is>
      </c>
      <c r="F152" s="2" t="inlineStr">
        <is>
          <t>6982</t>
        </is>
      </c>
      <c r="G152" s="2" t="inlineStr">
        <is>
          <t>JS PERU AGENCIA DE ADUANA S.A.C.</t>
        </is>
      </c>
      <c r="H152" s="2" t="inlineStr">
        <is>
          <t>DE</t>
        </is>
      </c>
      <c r="I152" s="2" t="inlineStr">
        <is>
          <t>GERMANY</t>
        </is>
      </c>
      <c r="J152" s="8" t="n">
        <v>142427.5</v>
      </c>
      <c r="K152" s="2" t="inlineStr">
        <is>
          <t>2026-09-19T23:27:29.864Z</t>
        </is>
      </c>
    </row>
    <row r="153">
      <c r="A153" s="2" t="inlineStr">
        <is>
          <t>20452774705</t>
        </is>
      </c>
      <c r="B153" s="2" t="inlineStr">
        <is>
          <t>2025</t>
        </is>
      </c>
      <c r="C153" s="6" t="n">
        <v>12</v>
      </c>
      <c r="D153" s="2" t="inlineStr">
        <is>
          <t>118</t>
        </is>
      </c>
      <c r="E153" s="2" t="inlineStr">
        <is>
          <t>MARITIMA DEL CALLAO</t>
        </is>
      </c>
      <c r="F153" s="2" t="inlineStr">
        <is>
          <t>6982</t>
        </is>
      </c>
      <c r="G153" s="2" t="inlineStr">
        <is>
          <t>JS PERU AGENCIA DE ADUANA S.A.C.</t>
        </is>
      </c>
      <c r="H153" s="2" t="inlineStr">
        <is>
          <t>DE</t>
        </is>
      </c>
      <c r="I153" s="2" t="inlineStr">
        <is>
          <t>GERMANY</t>
        </is>
      </c>
      <c r="J153" s="8" t="n">
        <v>144831</v>
      </c>
      <c r="K153" s="2" t="inlineStr">
        <is>
          <t>2026-09-19T23:27:29.864Z</t>
        </is>
      </c>
    </row>
    <row r="154">
      <c r="A154" s="2" t="inlineStr">
        <is>
          <t>20452774705</t>
        </is>
      </c>
      <c r="B154" s="2" t="inlineStr">
        <is>
          <t>2025</t>
        </is>
      </c>
      <c r="C154" s="6" t="n">
        <v>12</v>
      </c>
      <c r="D154" s="2" t="inlineStr">
        <is>
          <t>118</t>
        </is>
      </c>
      <c r="E154" s="2" t="inlineStr">
        <is>
          <t>MARITIMA DEL CALLAO</t>
        </is>
      </c>
      <c r="F154" s="2" t="inlineStr">
        <is>
          <t>6982</t>
        </is>
      </c>
      <c r="G154" s="2" t="inlineStr">
        <is>
          <t>JS PERU AGENCIA DE ADUANA S.A.C.</t>
        </is>
      </c>
      <c r="H154" s="2" t="inlineStr">
        <is>
          <t>US</t>
        </is>
      </c>
      <c r="I154" s="2" t="inlineStr">
        <is>
          <t>UNITED STATES</t>
        </is>
      </c>
      <c r="J154" s="8" t="n">
        <v>77051.52</v>
      </c>
      <c r="K154" s="2" t="inlineStr">
        <is>
          <t>2026-09-19T23:27:29.864Z</t>
        </is>
      </c>
    </row>
    <row r="155">
      <c r="A155" s="2" t="inlineStr">
        <is>
          <t>20452774705</t>
        </is>
      </c>
      <c r="B155" s="2" t="inlineStr">
        <is>
          <t>2026</t>
        </is>
      </c>
      <c r="C155" s="6" t="n">
        <v>4</v>
      </c>
      <c r="D155" s="2" t="inlineStr">
        <is>
          <t>118</t>
        </is>
      </c>
      <c r="E155" s="2" t="inlineStr">
        <is>
          <t>MARITIMA DEL CALLAO</t>
        </is>
      </c>
      <c r="F155" s="2" t="inlineStr">
        <is>
          <t>6982</t>
        </is>
      </c>
      <c r="G155" s="2" t="inlineStr">
        <is>
          <t>JS PERU AGENCIA DE ADUANA S.A.C.</t>
        </is>
      </c>
      <c r="H155" s="2" t="inlineStr">
        <is>
          <t>BE</t>
        </is>
      </c>
      <c r="I155" s="2" t="inlineStr">
        <is>
          <t>BELGIUM</t>
        </is>
      </c>
      <c r="J155" s="8" t="n">
        <v>829301.48</v>
      </c>
      <c r="K155" s="2" t="inlineStr">
        <is>
          <t>2026-09-19T23:27:29.864Z</t>
        </is>
      </c>
    </row>
    <row r="156">
      <c r="A156" s="2" t="inlineStr">
        <is>
          <t>20479595276</t>
        </is>
      </c>
      <c r="B156" s="2" t="inlineStr">
        <is>
          <t>2025</t>
        </is>
      </c>
      <c r="C156" s="6" t="n">
        <v>1</v>
      </c>
      <c r="D156" s="2" t="inlineStr">
        <is>
          <t>046</t>
        </is>
      </c>
      <c r="E156" s="2" t="inlineStr">
        <is>
          <t>PAITA</t>
        </is>
      </c>
      <c r="F156" s="2" t="inlineStr">
        <is>
          <t>5901</t>
        </is>
      </c>
      <c r="G156" s="2" t="inlineStr">
        <is>
          <t>GRUPO PML S.A.C AGENTES DE ADUANAS</t>
        </is>
      </c>
      <c r="H156" s="2" t="inlineStr">
        <is>
          <t>JP</t>
        </is>
      </c>
      <c r="I156" s="2" t="inlineStr">
        <is>
          <t>JAPAN</t>
        </is>
      </c>
      <c r="J156" s="8" t="n">
        <v>389217.09</v>
      </c>
      <c r="K156" s="2" t="inlineStr">
        <is>
          <t>2026-09-19T23:27:29.864Z</t>
        </is>
      </c>
    </row>
    <row r="157">
      <c r="A157" s="2" t="inlineStr">
        <is>
          <t>20479595276</t>
        </is>
      </c>
      <c r="B157" s="2" t="inlineStr">
        <is>
          <t>2025</t>
        </is>
      </c>
      <c r="C157" s="6" t="n">
        <v>3</v>
      </c>
      <c r="D157" s="2" t="inlineStr">
        <is>
          <t>046</t>
        </is>
      </c>
      <c r="E157" s="2" t="inlineStr">
        <is>
          <t>PAITA</t>
        </is>
      </c>
      <c r="F157" s="2" t="inlineStr">
        <is>
          <t>5901</t>
        </is>
      </c>
      <c r="G157" s="2" t="inlineStr">
        <is>
          <t>GRUPO PML S.A.C AGENTES DE ADUANAS</t>
        </is>
      </c>
      <c r="H157" s="2" t="inlineStr">
        <is>
          <t>JP</t>
        </is>
      </c>
      <c r="I157" s="2" t="inlineStr">
        <is>
          <t>JAPAN</t>
        </is>
      </c>
      <c r="J157" s="8" t="n">
        <v>389046.24</v>
      </c>
      <c r="K157" s="2" t="inlineStr">
        <is>
          <t>2026-09-19T23:27:29.864Z</t>
        </is>
      </c>
    </row>
    <row r="158">
      <c r="A158" s="2" t="inlineStr">
        <is>
          <t>20479595276</t>
        </is>
      </c>
      <c r="B158" s="2" t="inlineStr">
        <is>
          <t>2025</t>
        </is>
      </c>
      <c r="C158" s="6" t="n">
        <v>8</v>
      </c>
      <c r="D158" s="2" t="inlineStr">
        <is>
          <t>046</t>
        </is>
      </c>
      <c r="E158" s="2" t="inlineStr">
        <is>
          <t>PAITA</t>
        </is>
      </c>
      <c r="F158" s="2" t="inlineStr">
        <is>
          <t>5901</t>
        </is>
      </c>
      <c r="G158" s="2" t="inlineStr">
        <is>
          <t>GRUPO PML S.A.C AGENTES DE ADUANAS</t>
        </is>
      </c>
      <c r="H158" s="2" t="inlineStr">
        <is>
          <t>SE</t>
        </is>
      </c>
      <c r="I158" s="2" t="inlineStr">
        <is>
          <t>SWEDEN</t>
        </is>
      </c>
      <c r="J158" s="8" t="n">
        <v>306968.47</v>
      </c>
      <c r="K158" s="2" t="inlineStr">
        <is>
          <t>2026-09-19T23:27:29.864Z</t>
        </is>
      </c>
    </row>
    <row r="159">
      <c r="A159" s="2" t="inlineStr">
        <is>
          <t>20479595276</t>
        </is>
      </c>
      <c r="B159" s="2" t="inlineStr">
        <is>
          <t>2025</t>
        </is>
      </c>
      <c r="C159" s="6" t="n">
        <v>8</v>
      </c>
      <c r="D159" s="2" t="inlineStr">
        <is>
          <t>046</t>
        </is>
      </c>
      <c r="E159" s="2" t="inlineStr">
        <is>
          <t>PAITA</t>
        </is>
      </c>
      <c r="F159" s="2" t="inlineStr">
        <is>
          <t>5901</t>
        </is>
      </c>
      <c r="G159" s="2" t="inlineStr">
        <is>
          <t>GRUPO PML S.A.C AGENTES DE ADUANAS</t>
        </is>
      </c>
      <c r="H159" s="2" t="inlineStr">
        <is>
          <t>CA</t>
        </is>
      </c>
      <c r="I159" s="2" t="inlineStr">
        <is>
          <t>CANADA</t>
        </is>
      </c>
      <c r="J159" s="8" t="n">
        <v>248737.28</v>
      </c>
      <c r="K159" s="2" t="inlineStr">
        <is>
          <t>2026-09-19T23:27:29.864Z</t>
        </is>
      </c>
    </row>
    <row r="160">
      <c r="A160" s="2" t="inlineStr">
        <is>
          <t>20479595276</t>
        </is>
      </c>
      <c r="B160" s="2" t="inlineStr">
        <is>
          <t>2025</t>
        </is>
      </c>
      <c r="C160" s="6" t="n">
        <v>8</v>
      </c>
      <c r="D160" s="2" t="inlineStr">
        <is>
          <t>046</t>
        </is>
      </c>
      <c r="E160" s="2" t="inlineStr">
        <is>
          <t>PAITA</t>
        </is>
      </c>
      <c r="F160" s="2" t="inlineStr">
        <is>
          <t>5901</t>
        </is>
      </c>
      <c r="G160" s="2" t="inlineStr">
        <is>
          <t>GRUPO PML S.A.C AGENTES DE ADUANAS</t>
        </is>
      </c>
      <c r="H160" s="2" t="inlineStr">
        <is>
          <t>US</t>
        </is>
      </c>
      <c r="I160" s="2" t="inlineStr">
        <is>
          <t>UNITED STATES</t>
        </is>
      </c>
      <c r="J160" s="8" t="n">
        <v>125650.26</v>
      </c>
      <c r="K160" s="2" t="inlineStr">
        <is>
          <t>2026-09-19T23:27:29.864Z</t>
        </is>
      </c>
    </row>
    <row r="161">
      <c r="A161" s="2" t="inlineStr">
        <is>
          <t>20479595276</t>
        </is>
      </c>
      <c r="B161" s="2" t="inlineStr">
        <is>
          <t>2025</t>
        </is>
      </c>
      <c r="C161" s="6" t="n">
        <v>9</v>
      </c>
      <c r="D161" s="2" t="inlineStr">
        <is>
          <t>046</t>
        </is>
      </c>
      <c r="E161" s="2" t="inlineStr">
        <is>
          <t>PAITA</t>
        </is>
      </c>
      <c r="F161" s="2" t="inlineStr">
        <is>
          <t>5901</t>
        </is>
      </c>
      <c r="G161" s="2" t="inlineStr">
        <is>
          <t>GRUPO PML S.A.C AGENTES DE ADUANAS</t>
        </is>
      </c>
      <c r="H161" s="2" t="inlineStr">
        <is>
          <t>US</t>
        </is>
      </c>
      <c r="I161" s="2" t="inlineStr">
        <is>
          <t>UNITED STATES</t>
        </is>
      </c>
      <c r="J161" s="8" t="n">
        <v>170884.35</v>
      </c>
      <c r="K161" s="2" t="inlineStr">
        <is>
          <t>2026-09-19T23:27:29.864Z</t>
        </is>
      </c>
    </row>
    <row r="162">
      <c r="A162" s="2" t="inlineStr">
        <is>
          <t>20479595276</t>
        </is>
      </c>
      <c r="B162" s="2" t="inlineStr">
        <is>
          <t>2025</t>
        </is>
      </c>
      <c r="C162" s="6" t="n">
        <v>9</v>
      </c>
      <c r="D162" s="2" t="inlineStr">
        <is>
          <t>046</t>
        </is>
      </c>
      <c r="E162" s="2" t="inlineStr">
        <is>
          <t>PAITA</t>
        </is>
      </c>
      <c r="F162" s="2" t="inlineStr">
        <is>
          <t>7620</t>
        </is>
      </c>
      <c r="G162" s="2" t="inlineStr">
        <is>
          <t>TRANSITARIO INTERNACIONAL MULTIMODAL SAC</t>
        </is>
      </c>
      <c r="H162" s="2" t="inlineStr">
        <is>
          <t>US</t>
        </is>
      </c>
      <c r="I162" s="2" t="inlineStr">
        <is>
          <t>UNITED STATES</t>
        </is>
      </c>
      <c r="J162" s="8" t="n">
        <v>355578.04</v>
      </c>
      <c r="K162" s="2" t="inlineStr">
        <is>
          <t>2026-09-19T23:27:29.864Z</t>
        </is>
      </c>
    </row>
    <row r="163">
      <c r="A163" s="2" t="inlineStr">
        <is>
          <t>20479595276</t>
        </is>
      </c>
      <c r="B163" s="2" t="inlineStr">
        <is>
          <t>2025</t>
        </is>
      </c>
      <c r="C163" s="6" t="n">
        <v>9</v>
      </c>
      <c r="D163" s="2" t="inlineStr">
        <is>
          <t>046</t>
        </is>
      </c>
      <c r="E163" s="2" t="inlineStr">
        <is>
          <t>PAITA</t>
        </is>
      </c>
      <c r="F163" s="2" t="inlineStr">
        <is>
          <t>5901</t>
        </is>
      </c>
      <c r="G163" s="2" t="inlineStr">
        <is>
          <t>GRUPO PML S.A.C AGENTES DE ADUANAS</t>
        </is>
      </c>
      <c r="H163" s="2" t="inlineStr">
        <is>
          <t>CA</t>
        </is>
      </c>
      <c r="I163" s="2" t="inlineStr">
        <is>
          <t>CANADA</t>
        </is>
      </c>
      <c r="J163" s="8" t="n">
        <v>172489.66</v>
      </c>
      <c r="K163" s="2" t="inlineStr">
        <is>
          <t>2026-09-19T23:27:29.864Z</t>
        </is>
      </c>
    </row>
    <row r="164">
      <c r="A164" s="2" t="inlineStr">
        <is>
          <t>20479595276</t>
        </is>
      </c>
      <c r="B164" s="2" t="inlineStr">
        <is>
          <t>2025</t>
        </is>
      </c>
      <c r="C164" s="6" t="n">
        <v>10</v>
      </c>
      <c r="D164" s="2" t="inlineStr">
        <is>
          <t>046</t>
        </is>
      </c>
      <c r="E164" s="2" t="inlineStr">
        <is>
          <t>PAITA</t>
        </is>
      </c>
      <c r="F164" s="2" t="inlineStr">
        <is>
          <t>5901</t>
        </is>
      </c>
      <c r="G164" s="2" t="inlineStr">
        <is>
          <t>GRUPO PML S.A.C AGENTES DE ADUANAS</t>
        </is>
      </c>
      <c r="H164" s="2" t="inlineStr">
        <is>
          <t>JP</t>
        </is>
      </c>
      <c r="I164" s="2" t="inlineStr">
        <is>
          <t>JAPAN</t>
        </is>
      </c>
      <c r="J164" s="8" t="n">
        <v>470000.41</v>
      </c>
      <c r="K164" s="2" t="inlineStr">
        <is>
          <t>2026-09-19T23:27:29.864Z</t>
        </is>
      </c>
    </row>
    <row r="165">
      <c r="A165" s="2" t="inlineStr">
        <is>
          <t>20479595276</t>
        </is>
      </c>
      <c r="B165" s="2" t="inlineStr">
        <is>
          <t>2025</t>
        </is>
      </c>
      <c r="C165" s="6" t="n">
        <v>11</v>
      </c>
      <c r="D165" s="2" t="inlineStr">
        <is>
          <t>046</t>
        </is>
      </c>
      <c r="E165" s="2" t="inlineStr">
        <is>
          <t>PAITA</t>
        </is>
      </c>
      <c r="F165" s="2" t="inlineStr">
        <is>
          <t>5901</t>
        </is>
      </c>
      <c r="G165" s="2" t="inlineStr">
        <is>
          <t>GRUPO PML S.A.C AGENTES DE ADUANAS</t>
        </is>
      </c>
      <c r="H165" s="2" t="inlineStr">
        <is>
          <t>JP</t>
        </is>
      </c>
      <c r="I165" s="2" t="inlineStr">
        <is>
          <t>JAPAN</t>
        </is>
      </c>
      <c r="J165" s="8" t="n">
        <v>627493.96</v>
      </c>
      <c r="K165" s="2" t="inlineStr">
        <is>
          <t>2026-09-19T23:27:29.864Z</t>
        </is>
      </c>
    </row>
    <row r="166">
      <c r="A166" s="2" t="inlineStr">
        <is>
          <t>20479917141</t>
        </is>
      </c>
      <c r="B166" s="2" t="inlineStr">
        <is>
          <t>2025</t>
        </is>
      </c>
      <c r="C166" s="6" t="n">
        <v>6</v>
      </c>
      <c r="D166" s="2" t="inlineStr">
        <is>
          <t>046</t>
        </is>
      </c>
      <c r="E166" s="2" t="inlineStr">
        <is>
          <t>PAITA</t>
        </is>
      </c>
      <c r="F166" s="2" t="inlineStr">
        <is>
          <t>6982</t>
        </is>
      </c>
      <c r="G166" s="2" t="inlineStr">
        <is>
          <t>JS PERU AGENCIA DE ADUANA S.A.C.</t>
        </is>
      </c>
      <c r="H166" s="2" t="inlineStr">
        <is>
          <t>IT</t>
        </is>
      </c>
      <c r="I166" s="2" t="inlineStr">
        <is>
          <t>ITALY</t>
        </is>
      </c>
      <c r="J166" s="8" t="n">
        <v>109928.98</v>
      </c>
      <c r="K166" s="2" t="inlineStr">
        <is>
          <t>2026-09-19T23:27:29.864Z</t>
        </is>
      </c>
    </row>
    <row r="167">
      <c r="A167" s="2" t="inlineStr">
        <is>
          <t>20479917141</t>
        </is>
      </c>
      <c r="B167" s="2" t="inlineStr">
        <is>
          <t>2025</t>
        </is>
      </c>
      <c r="C167" s="6" t="n">
        <v>9</v>
      </c>
      <c r="D167" s="2" t="inlineStr">
        <is>
          <t>046</t>
        </is>
      </c>
      <c r="E167" s="2" t="inlineStr">
        <is>
          <t>PAITA</t>
        </is>
      </c>
      <c r="F167" s="2" t="inlineStr">
        <is>
          <t>6982</t>
        </is>
      </c>
      <c r="G167" s="2" t="inlineStr">
        <is>
          <t>JS PERU AGENCIA DE ADUANA S.A.C.</t>
        </is>
      </c>
      <c r="H167" s="2" t="inlineStr">
        <is>
          <t>US</t>
        </is>
      </c>
      <c r="I167" s="2" t="inlineStr">
        <is>
          <t>UNITED STATES</t>
        </is>
      </c>
      <c r="J167" s="8" t="n">
        <v>135203</v>
      </c>
      <c r="K167" s="2" t="inlineStr">
        <is>
          <t>2026-09-19T23:27:29.864Z</t>
        </is>
      </c>
    </row>
    <row r="168">
      <c r="A168" s="2" t="inlineStr">
        <is>
          <t>20479917141</t>
        </is>
      </c>
      <c r="B168" s="2" t="inlineStr">
        <is>
          <t>2025</t>
        </is>
      </c>
      <c r="C168" s="6" t="n">
        <v>12</v>
      </c>
      <c r="D168" s="2" t="inlineStr">
        <is>
          <t>046</t>
        </is>
      </c>
      <c r="E168" s="2" t="inlineStr">
        <is>
          <t>PAITA</t>
        </is>
      </c>
      <c r="F168" s="2" t="inlineStr">
        <is>
          <t>6982</t>
        </is>
      </c>
      <c r="G168" s="2" t="inlineStr">
        <is>
          <t>JS PERU AGENCIA DE ADUANA S.A.C.</t>
        </is>
      </c>
      <c r="H168" s="2" t="inlineStr">
        <is>
          <t>IT</t>
        </is>
      </c>
      <c r="I168" s="2" t="inlineStr">
        <is>
          <t>ITALY</t>
        </is>
      </c>
      <c r="J168" s="8" t="n">
        <v>132750</v>
      </c>
      <c r="K168" s="2" t="inlineStr">
        <is>
          <t>2026-09-19T23:27:29.864Z</t>
        </is>
      </c>
    </row>
    <row r="169">
      <c r="A169" s="2" t="inlineStr">
        <is>
          <t>20480458550</t>
        </is>
      </c>
      <c r="B169" s="2" t="inlineStr">
        <is>
          <t>2025</t>
        </is>
      </c>
      <c r="C169" s="6" t="n">
        <v>6</v>
      </c>
      <c r="D169" s="2" t="inlineStr">
        <is>
          <t>046</t>
        </is>
      </c>
      <c r="E169" s="2" t="inlineStr">
        <is>
          <t>PAITA</t>
        </is>
      </c>
      <c r="F169" s="2" t="inlineStr">
        <is>
          <t>6982</t>
        </is>
      </c>
      <c r="G169" s="2" t="inlineStr">
        <is>
          <t>JS PERU AGENCIA DE ADUANA S.A.C.</t>
        </is>
      </c>
      <c r="H169" s="2" t="inlineStr">
        <is>
          <t>IT</t>
        </is>
      </c>
      <c r="I169" s="2" t="inlineStr">
        <is>
          <t>ITALY</t>
        </is>
      </c>
      <c r="J169" s="8" t="n">
        <v>139919.68</v>
      </c>
      <c r="K169" s="2" t="inlineStr">
        <is>
          <t>2026-09-19T23:27:29.864Z</t>
        </is>
      </c>
    </row>
    <row r="170">
      <c r="A170" s="2" t="inlineStr">
        <is>
          <t>20480458550</t>
        </is>
      </c>
      <c r="B170" s="2" t="inlineStr">
        <is>
          <t>2025</t>
        </is>
      </c>
      <c r="C170" s="6" t="n">
        <v>7</v>
      </c>
      <c r="D170" s="2" t="inlineStr">
        <is>
          <t>046</t>
        </is>
      </c>
      <c r="E170" s="2" t="inlineStr">
        <is>
          <t>PAITA</t>
        </is>
      </c>
      <c r="F170" s="2" t="inlineStr">
        <is>
          <t>6982</t>
        </is>
      </c>
      <c r="G170" s="2" t="inlineStr">
        <is>
          <t>JS PERU AGENCIA DE ADUANA S.A.C.</t>
        </is>
      </c>
      <c r="H170" s="2" t="inlineStr">
        <is>
          <t>IT</t>
        </is>
      </c>
      <c r="I170" s="2" t="inlineStr">
        <is>
          <t>ITALY</t>
        </is>
      </c>
      <c r="J170" s="8" t="n">
        <v>234491.58</v>
      </c>
      <c r="K170" s="2" t="inlineStr">
        <is>
          <t>2026-09-19T23:27:29.864Z</t>
        </is>
      </c>
    </row>
    <row r="171">
      <c r="A171" s="2" t="inlineStr">
        <is>
          <t>20480458550</t>
        </is>
      </c>
      <c r="B171" s="2" t="inlineStr">
        <is>
          <t>2025</t>
        </is>
      </c>
      <c r="C171" s="6" t="n">
        <v>8</v>
      </c>
      <c r="D171" s="2" t="inlineStr">
        <is>
          <t>046</t>
        </is>
      </c>
      <c r="E171" s="2" t="inlineStr">
        <is>
          <t>PAITA</t>
        </is>
      </c>
      <c r="F171" s="2" t="inlineStr">
        <is>
          <t>6982</t>
        </is>
      </c>
      <c r="G171" s="2" t="inlineStr">
        <is>
          <t>JS PERU AGENCIA DE ADUANA S.A.C.</t>
        </is>
      </c>
      <c r="H171" s="2" t="inlineStr">
        <is>
          <t>IT</t>
        </is>
      </c>
      <c r="I171" s="2" t="inlineStr">
        <is>
          <t>ITALY</t>
        </is>
      </c>
      <c r="J171" s="8" t="n">
        <v>117857.18</v>
      </c>
      <c r="K171" s="2" t="inlineStr">
        <is>
          <t>2026-09-19T23:27:29.864Z</t>
        </is>
      </c>
    </row>
    <row r="172">
      <c r="A172" s="2" t="inlineStr">
        <is>
          <t>20480458550</t>
        </is>
      </c>
      <c r="B172" s="2" t="inlineStr">
        <is>
          <t>2025</t>
        </is>
      </c>
      <c r="C172" s="6" t="n">
        <v>8</v>
      </c>
      <c r="D172" s="2" t="inlineStr">
        <is>
          <t>046</t>
        </is>
      </c>
      <c r="E172" s="2" t="inlineStr">
        <is>
          <t>PAITA</t>
        </is>
      </c>
      <c r="F172" s="2" t="inlineStr">
        <is>
          <t>6982</t>
        </is>
      </c>
      <c r="G172" s="2" t="inlineStr">
        <is>
          <t>JS PERU AGENCIA DE ADUANA S.A.C.</t>
        </is>
      </c>
      <c r="H172" s="2" t="inlineStr">
        <is>
          <t>BE</t>
        </is>
      </c>
      <c r="I172" s="2" t="inlineStr">
        <is>
          <t>BELGIUM</t>
        </is>
      </c>
      <c r="J172" s="8" t="n">
        <v>151918</v>
      </c>
      <c r="K172" s="2" t="inlineStr">
        <is>
          <t>2026-09-19T23:27:29.864Z</t>
        </is>
      </c>
    </row>
    <row r="173">
      <c r="A173" s="2" t="inlineStr">
        <is>
          <t>20480458550</t>
        </is>
      </c>
      <c r="B173" s="2" t="inlineStr">
        <is>
          <t>2025</t>
        </is>
      </c>
      <c r="C173" s="6" t="n">
        <v>9</v>
      </c>
      <c r="D173" s="2" t="inlineStr">
        <is>
          <t>046</t>
        </is>
      </c>
      <c r="E173" s="2" t="inlineStr">
        <is>
          <t>PAITA</t>
        </is>
      </c>
      <c r="F173" s="2" t="inlineStr">
        <is>
          <t>6982</t>
        </is>
      </c>
      <c r="G173" s="2" t="inlineStr">
        <is>
          <t>JS PERU AGENCIA DE ADUANA S.A.C.</t>
        </is>
      </c>
      <c r="H173" s="2" t="inlineStr">
        <is>
          <t>IT</t>
        </is>
      </c>
      <c r="I173" s="2" t="inlineStr">
        <is>
          <t>ITALY</t>
        </is>
      </c>
      <c r="J173" s="8" t="n">
        <v>125737.57</v>
      </c>
      <c r="K173" s="2" t="inlineStr">
        <is>
          <t>2026-09-19T23:27:29.864Z</t>
        </is>
      </c>
    </row>
    <row r="174">
      <c r="A174" s="2" t="inlineStr">
        <is>
          <t>20480458550</t>
        </is>
      </c>
      <c r="B174" s="2" t="inlineStr">
        <is>
          <t>2025</t>
        </is>
      </c>
      <c r="C174" s="6" t="n">
        <v>11</v>
      </c>
      <c r="D174" s="2" t="inlineStr">
        <is>
          <t>046</t>
        </is>
      </c>
      <c r="E174" s="2" t="inlineStr">
        <is>
          <t>PAITA</t>
        </is>
      </c>
      <c r="F174" s="2" t="inlineStr">
        <is>
          <t>6982</t>
        </is>
      </c>
      <c r="G174" s="2" t="inlineStr">
        <is>
          <t>JS PERU AGENCIA DE ADUANA S.A.C.</t>
        </is>
      </c>
      <c r="H174" s="2" t="inlineStr">
        <is>
          <t>IT</t>
        </is>
      </c>
      <c r="I174" s="2" t="inlineStr">
        <is>
          <t>ITALY</t>
        </is>
      </c>
      <c r="J174" s="8" t="n">
        <v>77686</v>
      </c>
      <c r="K174" s="2" t="inlineStr">
        <is>
          <t>2026-09-19T23:27:29.864Z</t>
        </is>
      </c>
    </row>
    <row r="175">
      <c r="A175" s="2" t="inlineStr">
        <is>
          <t>20480458550</t>
        </is>
      </c>
      <c r="B175" s="2" t="inlineStr">
        <is>
          <t>2025</t>
        </is>
      </c>
      <c r="C175" s="6" t="n">
        <v>12</v>
      </c>
      <c r="D175" s="2" t="inlineStr">
        <is>
          <t>046</t>
        </is>
      </c>
      <c r="E175" s="2" t="inlineStr">
        <is>
          <t>PAITA</t>
        </is>
      </c>
      <c r="F175" s="2" t="inlineStr">
        <is>
          <t>6982</t>
        </is>
      </c>
      <c r="G175" s="2" t="inlineStr">
        <is>
          <t>JS PERU AGENCIA DE ADUANA S.A.C.</t>
        </is>
      </c>
      <c r="H175" s="2" t="inlineStr">
        <is>
          <t>BE</t>
        </is>
      </c>
      <c r="I175" s="2" t="inlineStr">
        <is>
          <t>BELGIUM</t>
        </is>
      </c>
      <c r="J175" s="8" t="n">
        <v>206095.21</v>
      </c>
      <c r="K175" s="2" t="inlineStr">
        <is>
          <t>2026-09-19T23:27:29.864Z</t>
        </is>
      </c>
    </row>
    <row r="176">
      <c r="A176" s="2" t="inlineStr">
        <is>
          <t>20480458550</t>
        </is>
      </c>
      <c r="B176" s="2" t="inlineStr">
        <is>
          <t>2026</t>
        </is>
      </c>
      <c r="C176" s="6" t="n">
        <v>2</v>
      </c>
      <c r="D176" s="2" t="inlineStr">
        <is>
          <t>046</t>
        </is>
      </c>
      <c r="E176" s="2" t="inlineStr">
        <is>
          <t>PAITA</t>
        </is>
      </c>
      <c r="F176" s="2" t="inlineStr">
        <is>
          <t>6982</t>
        </is>
      </c>
      <c r="G176" s="2" t="inlineStr">
        <is>
          <t>JS PERU AGENCIA DE ADUANA S.A.C.</t>
        </is>
      </c>
      <c r="H176" s="2" t="inlineStr">
        <is>
          <t>IT</t>
        </is>
      </c>
      <c r="I176" s="2" t="inlineStr">
        <is>
          <t>ITALY</t>
        </is>
      </c>
      <c r="J176" s="8" t="n">
        <v>88218.84</v>
      </c>
      <c r="K176" s="2" t="inlineStr">
        <is>
          <t>2026-09-19T23:27:29.864Z</t>
        </is>
      </c>
    </row>
    <row r="177">
      <c r="A177" s="2" t="inlineStr">
        <is>
          <t>20480458550</t>
        </is>
      </c>
      <c r="B177" s="2" t="inlineStr">
        <is>
          <t>2026</t>
        </is>
      </c>
      <c r="C177" s="6" t="n">
        <v>4</v>
      </c>
      <c r="D177" s="2" t="inlineStr">
        <is>
          <t>046</t>
        </is>
      </c>
      <c r="E177" s="2" t="inlineStr">
        <is>
          <t>PAITA</t>
        </is>
      </c>
      <c r="F177" s="2" t="inlineStr">
        <is>
          <t>6982</t>
        </is>
      </c>
      <c r="G177" s="2" t="inlineStr">
        <is>
          <t>JS PERU AGENCIA DE ADUANA S.A.C.</t>
        </is>
      </c>
      <c r="H177" s="2" t="inlineStr">
        <is>
          <t>IT</t>
        </is>
      </c>
      <c r="I177" s="2" t="inlineStr">
        <is>
          <t>ITALY</t>
        </is>
      </c>
      <c r="J177" s="8" t="n">
        <v>45575</v>
      </c>
      <c r="K177" s="2" t="inlineStr">
        <is>
          <t>2026-09-19T23:27:29.864Z</t>
        </is>
      </c>
    </row>
    <row r="178">
      <c r="A178" s="2" t="inlineStr">
        <is>
          <t>20484163902</t>
        </is>
      </c>
      <c r="B178" s="2" t="inlineStr">
        <is>
          <t>2025</t>
        </is>
      </c>
      <c r="C178" s="6" t="n">
        <v>4</v>
      </c>
      <c r="D178" s="2" t="inlineStr">
        <is>
          <t>046</t>
        </is>
      </c>
      <c r="E178" s="2" t="inlineStr">
        <is>
          <t>PAITA</t>
        </is>
      </c>
      <c r="F178" s="2" t="inlineStr">
        <is>
          <t>5708</t>
        </is>
      </c>
      <c r="G178" s="2" t="inlineStr">
        <is>
          <t>DOGANA SA AGENTES AFIANZADOS DE ADUANAS</t>
        </is>
      </c>
      <c r="H178" s="2" t="inlineStr">
        <is>
          <t>ES</t>
        </is>
      </c>
      <c r="I178" s="2" t="inlineStr">
        <is>
          <t>SPAIN</t>
        </is>
      </c>
      <c r="J178" s="8" t="n">
        <v>152000</v>
      </c>
      <c r="K178" s="2" t="inlineStr">
        <is>
          <t>2026-09-19T23:27:29.864Z</t>
        </is>
      </c>
    </row>
    <row r="179">
      <c r="A179" s="2" t="inlineStr">
        <is>
          <t>20484163902</t>
        </is>
      </c>
      <c r="B179" s="2" t="inlineStr">
        <is>
          <t>2025</t>
        </is>
      </c>
      <c r="C179" s="6" t="n">
        <v>6</v>
      </c>
      <c r="D179" s="2" t="inlineStr">
        <is>
          <t>046</t>
        </is>
      </c>
      <c r="E179" s="2" t="inlineStr">
        <is>
          <t>PAITA</t>
        </is>
      </c>
      <c r="F179" s="2" t="inlineStr">
        <is>
          <t>5708</t>
        </is>
      </c>
      <c r="G179" s="2" t="inlineStr">
        <is>
          <t>DOGANA SA AGENTES AFIANZADOS DE ADUANAS</t>
        </is>
      </c>
      <c r="H179" s="2" t="inlineStr">
        <is>
          <t>ES</t>
        </is>
      </c>
      <c r="I179" s="2" t="inlineStr">
        <is>
          <t>SPAIN</t>
        </is>
      </c>
      <c r="J179" s="8" t="n">
        <v>152000</v>
      </c>
      <c r="K179" s="2" t="inlineStr">
        <is>
          <t>2026-09-19T23:27:29.864Z</t>
        </is>
      </c>
    </row>
    <row r="180">
      <c r="A180" s="2" t="inlineStr">
        <is>
          <t>20484163902</t>
        </is>
      </c>
      <c r="B180" s="2" t="inlineStr">
        <is>
          <t>2025</t>
        </is>
      </c>
      <c r="C180" s="6" t="n">
        <v>8</v>
      </c>
      <c r="D180" s="2" t="inlineStr">
        <is>
          <t>046</t>
        </is>
      </c>
      <c r="E180" s="2" t="inlineStr">
        <is>
          <t>PAITA</t>
        </is>
      </c>
      <c r="F180" s="2" t="inlineStr">
        <is>
          <t>5708</t>
        </is>
      </c>
      <c r="G180" s="2" t="inlineStr">
        <is>
          <t>DOGANA SA AGENTES AFIANZADOS DE ADUANAS</t>
        </is>
      </c>
      <c r="H180" s="2" t="inlineStr">
        <is>
          <t>ES</t>
        </is>
      </c>
      <c r="I180" s="2" t="inlineStr">
        <is>
          <t>SPAIN</t>
        </is>
      </c>
      <c r="J180" s="8" t="n">
        <v>143400</v>
      </c>
      <c r="K180" s="2" t="inlineStr">
        <is>
          <t>2026-09-19T23:27:29.864Z</t>
        </is>
      </c>
    </row>
    <row r="181">
      <c r="A181" s="2" t="inlineStr">
        <is>
          <t>20484163902</t>
        </is>
      </c>
      <c r="B181" s="2" t="inlineStr">
        <is>
          <t>2026</t>
        </is>
      </c>
      <c r="C181" s="6" t="n">
        <v>4</v>
      </c>
      <c r="D181" s="2" t="inlineStr">
        <is>
          <t>046</t>
        </is>
      </c>
      <c r="E181" s="2" t="inlineStr">
        <is>
          <t>PAITA</t>
        </is>
      </c>
      <c r="F181" s="2" t="inlineStr">
        <is>
          <t>5708</t>
        </is>
      </c>
      <c r="G181" s="2" t="inlineStr">
        <is>
          <t>DOGANA SA AGENTES AFIANZADOS DE ADUANAS</t>
        </is>
      </c>
      <c r="H181" s="2" t="inlineStr">
        <is>
          <t>ES</t>
        </is>
      </c>
      <c r="I181" s="2" t="inlineStr">
        <is>
          <t>SPAIN</t>
        </is>
      </c>
      <c r="J181" s="8" t="n">
        <v>137000</v>
      </c>
      <c r="K181" s="2" t="inlineStr">
        <is>
          <t>2026-09-19T23:27:29.864Z</t>
        </is>
      </c>
    </row>
    <row r="182">
      <c r="A182" s="2" t="inlineStr">
        <is>
          <t>20486255090</t>
        </is>
      </c>
      <c r="B182" s="2" t="inlineStr">
        <is>
          <t>2025</t>
        </is>
      </c>
      <c r="C182" s="6" t="n">
        <v>1</v>
      </c>
      <c r="D182" s="2" t="inlineStr">
        <is>
          <t>118</t>
        </is>
      </c>
      <c r="E182" s="2" t="inlineStr">
        <is>
          <t>MARITIMA DEL CALLAO</t>
        </is>
      </c>
      <c r="F182" s="2" t="inlineStr">
        <is>
          <t>1676</t>
        </is>
      </c>
      <c r="G182" s="2" t="inlineStr">
        <is>
          <t>HUGO GADEA VILLAR S.A. AG ADUANAS</t>
        </is>
      </c>
      <c r="H182" s="2" t="inlineStr">
        <is>
          <t>DE</t>
        </is>
      </c>
      <c r="I182" s="2" t="inlineStr">
        <is>
          <t>GERMANY</t>
        </is>
      </c>
      <c r="J182" s="8" t="n">
        <v>806405.37</v>
      </c>
      <c r="K182" s="2" t="inlineStr">
        <is>
          <t>2026-09-19T23:27:29.864Z</t>
        </is>
      </c>
    </row>
    <row r="183">
      <c r="A183" s="2" t="inlineStr">
        <is>
          <t>20486255090</t>
        </is>
      </c>
      <c r="B183" s="2" t="inlineStr">
        <is>
          <t>2025</t>
        </is>
      </c>
      <c r="C183" s="6" t="n">
        <v>4</v>
      </c>
      <c r="D183" s="2" t="inlineStr">
        <is>
          <t>118</t>
        </is>
      </c>
      <c r="E183" s="2" t="inlineStr">
        <is>
          <t>MARITIMA DEL CALLAO</t>
        </is>
      </c>
      <c r="F183" s="2" t="inlineStr">
        <is>
          <t>1676</t>
        </is>
      </c>
      <c r="G183" s="2" t="inlineStr">
        <is>
          <t>HUGO GADEA VILLAR S.A. AG ADUANAS</t>
        </is>
      </c>
      <c r="H183" s="2" t="inlineStr">
        <is>
          <t>DE</t>
        </is>
      </c>
      <c r="I183" s="2" t="inlineStr">
        <is>
          <t>GERMANY</t>
        </is>
      </c>
      <c r="J183" s="8" t="n">
        <v>487843.57</v>
      </c>
      <c r="K183" s="2" t="inlineStr">
        <is>
          <t>2026-09-19T23:27:29.864Z</t>
        </is>
      </c>
    </row>
    <row r="184">
      <c r="A184" s="2" t="inlineStr">
        <is>
          <t>20486255090</t>
        </is>
      </c>
      <c r="B184" s="2" t="inlineStr">
        <is>
          <t>2025</t>
        </is>
      </c>
      <c r="C184" s="6" t="n">
        <v>6</v>
      </c>
      <c r="D184" s="2" t="inlineStr">
        <is>
          <t>118</t>
        </is>
      </c>
      <c r="E184" s="2" t="inlineStr">
        <is>
          <t>MARITIMA DEL CALLAO</t>
        </is>
      </c>
      <c r="F184" s="2" t="inlineStr">
        <is>
          <t>1676</t>
        </is>
      </c>
      <c r="G184" s="2" t="inlineStr">
        <is>
          <t>HUGO GADEA VILLAR S.A. AG ADUANAS</t>
        </is>
      </c>
      <c r="H184" s="2" t="inlineStr">
        <is>
          <t>DE</t>
        </is>
      </c>
      <c r="I184" s="2" t="inlineStr">
        <is>
          <t>GERMANY</t>
        </is>
      </c>
      <c r="J184" s="8" t="n">
        <v>350307.13</v>
      </c>
      <c r="K184" s="2" t="inlineStr">
        <is>
          <t>2026-09-19T23:27:29.864Z</t>
        </is>
      </c>
    </row>
    <row r="185">
      <c r="A185" s="2" t="inlineStr">
        <is>
          <t>20486255090</t>
        </is>
      </c>
      <c r="B185" s="2" t="inlineStr">
        <is>
          <t>2025</t>
        </is>
      </c>
      <c r="C185" s="6" t="n">
        <v>7</v>
      </c>
      <c r="D185" s="2" t="inlineStr">
        <is>
          <t>118</t>
        </is>
      </c>
      <c r="E185" s="2" t="inlineStr">
        <is>
          <t>MARITIMA DEL CALLAO</t>
        </is>
      </c>
      <c r="F185" s="2" t="inlineStr">
        <is>
          <t>1676</t>
        </is>
      </c>
      <c r="G185" s="2" t="inlineStr">
        <is>
          <t>HUGO GADEA VILLAR S.A. AG ADUANAS</t>
        </is>
      </c>
      <c r="H185" s="2" t="inlineStr">
        <is>
          <t>US</t>
        </is>
      </c>
      <c r="I185" s="2" t="inlineStr">
        <is>
          <t>UNITED STATES</t>
        </is>
      </c>
      <c r="J185" s="8" t="n">
        <v>257229.35</v>
      </c>
      <c r="K185" s="2" t="inlineStr">
        <is>
          <t>2026-09-19T23:27:29.864Z</t>
        </is>
      </c>
    </row>
    <row r="186">
      <c r="A186" s="2" t="inlineStr">
        <is>
          <t>20486255090</t>
        </is>
      </c>
      <c r="B186" s="2" t="inlineStr">
        <is>
          <t>2025</t>
        </is>
      </c>
      <c r="C186" s="6" t="n">
        <v>7</v>
      </c>
      <c r="D186" s="2" t="inlineStr">
        <is>
          <t>118</t>
        </is>
      </c>
      <c r="E186" s="2" t="inlineStr">
        <is>
          <t>MARITIMA DEL CALLAO</t>
        </is>
      </c>
      <c r="F186" s="2" t="inlineStr">
        <is>
          <t>1676</t>
        </is>
      </c>
      <c r="G186" s="2" t="inlineStr">
        <is>
          <t>HUGO GADEA VILLAR S.A. AG ADUANAS</t>
        </is>
      </c>
      <c r="H186" s="2" t="inlineStr">
        <is>
          <t>DE</t>
        </is>
      </c>
      <c r="I186" s="2" t="inlineStr">
        <is>
          <t>GERMANY</t>
        </is>
      </c>
      <c r="J186" s="8" t="n">
        <v>901496.45</v>
      </c>
      <c r="K186" s="2" t="inlineStr">
        <is>
          <t>2026-09-19T23:27:29.864Z</t>
        </is>
      </c>
    </row>
    <row r="187">
      <c r="A187" s="2" t="inlineStr">
        <is>
          <t>20486255090</t>
        </is>
      </c>
      <c r="B187" s="2" t="inlineStr">
        <is>
          <t>2025</t>
        </is>
      </c>
      <c r="C187" s="6" t="n">
        <v>8</v>
      </c>
      <c r="D187" s="2" t="inlineStr">
        <is>
          <t>118</t>
        </is>
      </c>
      <c r="E187" s="2" t="inlineStr">
        <is>
          <t>MARITIMA DEL CALLAO</t>
        </is>
      </c>
      <c r="F187" s="2" t="inlineStr">
        <is>
          <t>1676</t>
        </is>
      </c>
      <c r="G187" s="2" t="inlineStr">
        <is>
          <t>HUGO GADEA VILLAR S.A. AG ADUANAS</t>
        </is>
      </c>
      <c r="H187" s="2" t="inlineStr">
        <is>
          <t>DE</t>
        </is>
      </c>
      <c r="I187" s="2" t="inlineStr">
        <is>
          <t>GERMANY</t>
        </is>
      </c>
      <c r="J187" s="8" t="n">
        <v>1431867.54</v>
      </c>
      <c r="K187" s="2" t="inlineStr">
        <is>
          <t>2026-09-19T23:27:29.864Z</t>
        </is>
      </c>
    </row>
    <row r="188">
      <c r="A188" s="2" t="inlineStr">
        <is>
          <t>20486255090</t>
        </is>
      </c>
      <c r="B188" s="2" t="inlineStr">
        <is>
          <t>2025</t>
        </is>
      </c>
      <c r="C188" s="6" t="n">
        <v>9</v>
      </c>
      <c r="D188" s="2" t="inlineStr">
        <is>
          <t>118</t>
        </is>
      </c>
      <c r="E188" s="2" t="inlineStr">
        <is>
          <t>MARITIMA DEL CALLAO</t>
        </is>
      </c>
      <c r="F188" s="2" t="inlineStr">
        <is>
          <t>1676</t>
        </is>
      </c>
      <c r="G188" s="2" t="inlineStr">
        <is>
          <t>HUGO GADEA VILLAR S.A. AG ADUANAS</t>
        </is>
      </c>
      <c r="H188" s="2" t="inlineStr">
        <is>
          <t>DE</t>
        </is>
      </c>
      <c r="I188" s="2" t="inlineStr">
        <is>
          <t>GERMANY</t>
        </is>
      </c>
      <c r="J188" s="8" t="n">
        <v>1539264.29</v>
      </c>
      <c r="K188" s="2" t="inlineStr">
        <is>
          <t>2026-09-19T23:27:29.864Z</t>
        </is>
      </c>
    </row>
    <row r="189">
      <c r="A189" s="2" t="inlineStr">
        <is>
          <t>20486255090</t>
        </is>
      </c>
      <c r="B189" s="2" t="inlineStr">
        <is>
          <t>2025</t>
        </is>
      </c>
      <c r="C189" s="6" t="n">
        <v>9</v>
      </c>
      <c r="D189" s="2" t="inlineStr">
        <is>
          <t>118</t>
        </is>
      </c>
      <c r="E189" s="2" t="inlineStr">
        <is>
          <t>MARITIMA DEL CALLAO</t>
        </is>
      </c>
      <c r="F189" s="2" t="inlineStr">
        <is>
          <t>1676</t>
        </is>
      </c>
      <c r="G189" s="2" t="inlineStr">
        <is>
          <t>HUGO GADEA VILLAR S.A. AG ADUANAS</t>
        </is>
      </c>
      <c r="H189" s="2" t="inlineStr">
        <is>
          <t>US</t>
        </is>
      </c>
      <c r="I189" s="2" t="inlineStr">
        <is>
          <t>UNITED STATES</t>
        </is>
      </c>
      <c r="J189" s="8" t="n">
        <v>384777.29</v>
      </c>
      <c r="K189" s="2" t="inlineStr">
        <is>
          <t>2026-09-19T23:27:29.864Z</t>
        </is>
      </c>
    </row>
    <row r="190">
      <c r="A190" s="2" t="inlineStr">
        <is>
          <t>20486255090</t>
        </is>
      </c>
      <c r="B190" s="2" t="inlineStr">
        <is>
          <t>2025</t>
        </is>
      </c>
      <c r="C190" s="6" t="n">
        <v>10</v>
      </c>
      <c r="D190" s="2" t="inlineStr">
        <is>
          <t>118</t>
        </is>
      </c>
      <c r="E190" s="2" t="inlineStr">
        <is>
          <t>MARITIMA DEL CALLAO</t>
        </is>
      </c>
      <c r="F190" s="2" t="inlineStr">
        <is>
          <t>1676</t>
        </is>
      </c>
      <c r="G190" s="2" t="inlineStr">
        <is>
          <t>HUGO GADEA VILLAR S.A. AG ADUANAS</t>
        </is>
      </c>
      <c r="H190" s="2" t="inlineStr">
        <is>
          <t>CA</t>
        </is>
      </c>
      <c r="I190" s="2" t="inlineStr">
        <is>
          <t>CANADA</t>
        </is>
      </c>
      <c r="J190" s="8" t="n">
        <v>336795.16</v>
      </c>
      <c r="K190" s="2" t="inlineStr">
        <is>
          <t>2026-09-19T23:27:29.864Z</t>
        </is>
      </c>
    </row>
    <row r="191">
      <c r="A191" s="2" t="inlineStr">
        <is>
          <t>20486255090</t>
        </is>
      </c>
      <c r="B191" s="2" t="inlineStr">
        <is>
          <t>2025</t>
        </is>
      </c>
      <c r="C191" s="6" t="n">
        <v>10</v>
      </c>
      <c r="D191" s="2" t="inlineStr">
        <is>
          <t>118</t>
        </is>
      </c>
      <c r="E191" s="2" t="inlineStr">
        <is>
          <t>MARITIMA DEL CALLAO</t>
        </is>
      </c>
      <c r="F191" s="2" t="inlineStr">
        <is>
          <t>1676</t>
        </is>
      </c>
      <c r="G191" s="2" t="inlineStr">
        <is>
          <t>HUGO GADEA VILLAR S.A. AG ADUANAS</t>
        </is>
      </c>
      <c r="H191" s="2" t="inlineStr">
        <is>
          <t>DE</t>
        </is>
      </c>
      <c r="I191" s="2" t="inlineStr">
        <is>
          <t>GERMANY</t>
        </is>
      </c>
      <c r="J191" s="8" t="n">
        <v>166413.95</v>
      </c>
      <c r="K191" s="2" t="inlineStr">
        <is>
          <t>2026-09-19T23:27:29.864Z</t>
        </is>
      </c>
    </row>
    <row r="192">
      <c r="A192" s="2" t="inlineStr">
        <is>
          <t>20486255090</t>
        </is>
      </c>
      <c r="B192" s="2" t="inlineStr">
        <is>
          <t>2025</t>
        </is>
      </c>
      <c r="C192" s="6" t="n">
        <v>10</v>
      </c>
      <c r="D192" s="2" t="inlineStr">
        <is>
          <t>118</t>
        </is>
      </c>
      <c r="E192" s="2" t="inlineStr">
        <is>
          <t>MARITIMA DEL CALLAO</t>
        </is>
      </c>
      <c r="F192" s="2" t="inlineStr">
        <is>
          <t>1676</t>
        </is>
      </c>
      <c r="G192" s="2" t="inlineStr">
        <is>
          <t>HUGO GADEA VILLAR S.A. AG ADUANAS</t>
        </is>
      </c>
      <c r="H192" s="2" t="inlineStr">
        <is>
          <t>US</t>
        </is>
      </c>
      <c r="I192" s="2" t="inlineStr">
        <is>
          <t>UNITED STATES</t>
        </is>
      </c>
      <c r="J192" s="8" t="n">
        <v>485761.45</v>
      </c>
      <c r="K192" s="2" t="inlineStr">
        <is>
          <t>2026-09-19T23:27:29.864Z</t>
        </is>
      </c>
    </row>
    <row r="193">
      <c r="A193" s="2" t="inlineStr">
        <is>
          <t>20486255090</t>
        </is>
      </c>
      <c r="B193" s="2" t="inlineStr">
        <is>
          <t>2025</t>
        </is>
      </c>
      <c r="C193" s="6" t="n">
        <v>11</v>
      </c>
      <c r="D193" s="2" t="inlineStr">
        <is>
          <t>118</t>
        </is>
      </c>
      <c r="E193" s="2" t="inlineStr">
        <is>
          <t>MARITIMA DEL CALLAO</t>
        </is>
      </c>
      <c r="F193" s="2" t="inlineStr">
        <is>
          <t>1676</t>
        </is>
      </c>
      <c r="G193" s="2" t="inlineStr">
        <is>
          <t>HUGO GADEA VILLAR S.A. AG ADUANAS</t>
        </is>
      </c>
      <c r="H193" s="2" t="inlineStr">
        <is>
          <t>US</t>
        </is>
      </c>
      <c r="I193" s="2" t="inlineStr">
        <is>
          <t>UNITED STATES</t>
        </is>
      </c>
      <c r="J193" s="8" t="n">
        <v>327968.46</v>
      </c>
      <c r="K193" s="2" t="inlineStr">
        <is>
          <t>2026-09-19T23:27:29.864Z</t>
        </is>
      </c>
    </row>
    <row r="194">
      <c r="A194" s="2" t="inlineStr">
        <is>
          <t>20486255090</t>
        </is>
      </c>
      <c r="B194" s="2" t="inlineStr">
        <is>
          <t>2025</t>
        </is>
      </c>
      <c r="C194" s="6" t="n">
        <v>12</v>
      </c>
      <c r="D194" s="2" t="inlineStr">
        <is>
          <t>118</t>
        </is>
      </c>
      <c r="E194" s="2" t="inlineStr">
        <is>
          <t>MARITIMA DEL CALLAO</t>
        </is>
      </c>
      <c r="F194" s="2" t="inlineStr">
        <is>
          <t>1676</t>
        </is>
      </c>
      <c r="G194" s="2" t="inlineStr">
        <is>
          <t>HUGO GADEA VILLAR S.A. AG ADUANAS</t>
        </is>
      </c>
      <c r="H194" s="2" t="inlineStr">
        <is>
          <t>US</t>
        </is>
      </c>
      <c r="I194" s="2" t="inlineStr">
        <is>
          <t>UNITED STATES</t>
        </is>
      </c>
      <c r="J194" s="8" t="n">
        <v>329641.78</v>
      </c>
      <c r="K194" s="2" t="inlineStr">
        <is>
          <t>2026-09-19T23:27:29.864Z</t>
        </is>
      </c>
    </row>
    <row r="195">
      <c r="A195" s="2" t="inlineStr">
        <is>
          <t>20486255090</t>
        </is>
      </c>
      <c r="B195" s="2" t="inlineStr">
        <is>
          <t>2025</t>
        </is>
      </c>
      <c r="C195" s="6" t="n">
        <v>12</v>
      </c>
      <c r="D195" s="2" t="inlineStr">
        <is>
          <t>118</t>
        </is>
      </c>
      <c r="E195" s="2" t="inlineStr">
        <is>
          <t>MARITIMA DEL CALLAO</t>
        </is>
      </c>
      <c r="F195" s="2" t="inlineStr">
        <is>
          <t>1676</t>
        </is>
      </c>
      <c r="G195" s="2" t="inlineStr">
        <is>
          <t>HUGO GADEA VILLAR S.A. AG ADUANAS</t>
        </is>
      </c>
      <c r="H195" s="2" t="inlineStr">
        <is>
          <t>DE</t>
        </is>
      </c>
      <c r="I195" s="2" t="inlineStr">
        <is>
          <t>GERMANY</t>
        </is>
      </c>
      <c r="J195" s="8" t="n">
        <v>184824.52</v>
      </c>
      <c r="K195" s="2" t="inlineStr">
        <is>
          <t>2026-09-19T23:27:29.864Z</t>
        </is>
      </c>
    </row>
    <row r="196">
      <c r="A196" s="2" t="inlineStr">
        <is>
          <t>20486973219</t>
        </is>
      </c>
      <c r="B196" s="2" t="inlineStr">
        <is>
          <t>2025</t>
        </is>
      </c>
      <c r="C196" s="6" t="n">
        <v>1</v>
      </c>
      <c r="D196" s="2" t="inlineStr">
        <is>
          <t>118</t>
        </is>
      </c>
      <c r="E196" s="2" t="inlineStr">
        <is>
          <t>MARITIMA DEL CALLAO</t>
        </is>
      </c>
      <c r="F196" s="2" t="inlineStr">
        <is>
          <t>6982</t>
        </is>
      </c>
      <c r="G196" s="2" t="inlineStr">
        <is>
          <t>JS PERU AGENCIA DE ADUANA S.A.C.</t>
        </is>
      </c>
      <c r="H196" s="2" t="inlineStr">
        <is>
          <t>BE</t>
        </is>
      </c>
      <c r="I196" s="2" t="inlineStr">
        <is>
          <t>BELGIUM</t>
        </is>
      </c>
      <c r="J196" s="8" t="n">
        <v>122286.56</v>
      </c>
      <c r="K196" s="2" t="inlineStr">
        <is>
          <t>2026-09-19T23:27:29.864Z</t>
        </is>
      </c>
    </row>
    <row r="197">
      <c r="A197" s="2" t="inlineStr">
        <is>
          <t>20486973219</t>
        </is>
      </c>
      <c r="B197" s="2" t="inlineStr">
        <is>
          <t>2025</t>
        </is>
      </c>
      <c r="C197" s="6" t="n">
        <v>1</v>
      </c>
      <c r="D197" s="2" t="inlineStr">
        <is>
          <t>118</t>
        </is>
      </c>
      <c r="E197" s="2" t="inlineStr">
        <is>
          <t>MARITIMA DEL CALLAO</t>
        </is>
      </c>
      <c r="F197" s="2" t="inlineStr">
        <is>
          <t>6982</t>
        </is>
      </c>
      <c r="G197" s="2" t="inlineStr">
        <is>
          <t>JS PERU AGENCIA DE ADUANA S.A.C.</t>
        </is>
      </c>
      <c r="H197" s="2" t="inlineStr">
        <is>
          <t>IT</t>
        </is>
      </c>
      <c r="I197" s="2" t="inlineStr">
        <is>
          <t>ITALY</t>
        </is>
      </c>
      <c r="J197" s="8" t="n">
        <v>1204429.68</v>
      </c>
      <c r="K197" s="2" t="inlineStr">
        <is>
          <t>2026-09-19T23:27:29.864Z</t>
        </is>
      </c>
    </row>
    <row r="198">
      <c r="A198" s="2" t="inlineStr">
        <is>
          <t>20486973219</t>
        </is>
      </c>
      <c r="B198" s="2" t="inlineStr">
        <is>
          <t>2025</t>
        </is>
      </c>
      <c r="C198" s="6" t="n">
        <v>1</v>
      </c>
      <c r="D198" s="2" t="inlineStr">
        <is>
          <t>118</t>
        </is>
      </c>
      <c r="E198" s="2" t="inlineStr">
        <is>
          <t>MARITIMA DEL CALLAO</t>
        </is>
      </c>
      <c r="F198" s="2" t="inlineStr">
        <is>
          <t>6982</t>
        </is>
      </c>
      <c r="G198" s="2" t="inlineStr">
        <is>
          <t>JS PERU AGENCIA DE ADUANA S.A.C.</t>
        </is>
      </c>
      <c r="H198" s="2" t="inlineStr">
        <is>
          <t>NL</t>
        </is>
      </c>
      <c r="I198" s="2" t="inlineStr">
        <is>
          <t>NETHERLANDS</t>
        </is>
      </c>
      <c r="J198" s="8" t="n">
        <v>226819.92</v>
      </c>
      <c r="K198" s="2" t="inlineStr">
        <is>
          <t>2026-09-19T23:27:29.864Z</t>
        </is>
      </c>
    </row>
    <row r="199">
      <c r="A199" s="2" t="inlineStr">
        <is>
          <t>20486973219</t>
        </is>
      </c>
      <c r="B199" s="2" t="inlineStr">
        <is>
          <t>2025</t>
        </is>
      </c>
      <c r="C199" s="6" t="n">
        <v>2</v>
      </c>
      <c r="D199" s="2" t="inlineStr">
        <is>
          <t>118</t>
        </is>
      </c>
      <c r="E199" s="2" t="inlineStr">
        <is>
          <t>MARITIMA DEL CALLAO</t>
        </is>
      </c>
      <c r="F199" s="2" t="inlineStr">
        <is>
          <t>6982</t>
        </is>
      </c>
      <c r="G199" s="2" t="inlineStr">
        <is>
          <t>JS PERU AGENCIA DE ADUANA S.A.C.</t>
        </is>
      </c>
      <c r="H199" s="2" t="inlineStr">
        <is>
          <t>IT</t>
        </is>
      </c>
      <c r="I199" s="2" t="inlineStr">
        <is>
          <t>ITALY</t>
        </is>
      </c>
      <c r="J199" s="8" t="n">
        <v>2120642.91</v>
      </c>
      <c r="K199" s="2" t="inlineStr">
        <is>
          <t>2026-09-19T23:27:29.864Z</t>
        </is>
      </c>
    </row>
    <row r="200">
      <c r="A200" s="2" t="inlineStr">
        <is>
          <t>20486973219</t>
        </is>
      </c>
      <c r="B200" s="2" t="inlineStr">
        <is>
          <t>2025</t>
        </is>
      </c>
      <c r="C200" s="6" t="n">
        <v>3</v>
      </c>
      <c r="D200" s="2" t="inlineStr">
        <is>
          <t>118</t>
        </is>
      </c>
      <c r="E200" s="2" t="inlineStr">
        <is>
          <t>MARITIMA DEL CALLAO</t>
        </is>
      </c>
      <c r="F200" s="2" t="inlineStr">
        <is>
          <t>6982</t>
        </is>
      </c>
      <c r="G200" s="2" t="inlineStr">
        <is>
          <t>JS PERU AGENCIA DE ADUANA S.A.C.</t>
        </is>
      </c>
      <c r="H200" s="2" t="inlineStr">
        <is>
          <t>IT</t>
        </is>
      </c>
      <c r="I200" s="2" t="inlineStr">
        <is>
          <t>ITALY</t>
        </is>
      </c>
      <c r="J200" s="8" t="n">
        <v>269079.5</v>
      </c>
      <c r="K200" s="2" t="inlineStr">
        <is>
          <t>2026-09-19T23:27:29.864Z</t>
        </is>
      </c>
    </row>
    <row r="201">
      <c r="A201" s="2" t="inlineStr">
        <is>
          <t>20486973219</t>
        </is>
      </c>
      <c r="B201" s="2" t="inlineStr">
        <is>
          <t>2025</t>
        </is>
      </c>
      <c r="C201" s="6" t="n">
        <v>6</v>
      </c>
      <c r="D201" s="2" t="inlineStr">
        <is>
          <t>118</t>
        </is>
      </c>
      <c r="E201" s="2" t="inlineStr">
        <is>
          <t>MARITIMA DEL CALLAO</t>
        </is>
      </c>
      <c r="F201" s="2" t="inlineStr">
        <is>
          <t>6982</t>
        </is>
      </c>
      <c r="G201" s="2" t="inlineStr">
        <is>
          <t>JS PERU AGENCIA DE ADUANA S.A.C.</t>
        </is>
      </c>
      <c r="H201" s="2" t="inlineStr">
        <is>
          <t>BE</t>
        </is>
      </c>
      <c r="I201" s="2" t="inlineStr">
        <is>
          <t>BELGIUM</t>
        </is>
      </c>
      <c r="J201" s="8" t="n">
        <v>955959.3</v>
      </c>
      <c r="K201" s="2" t="inlineStr">
        <is>
          <t>2026-09-19T23:27:29.864Z</t>
        </is>
      </c>
    </row>
    <row r="202">
      <c r="A202" s="2" t="inlineStr">
        <is>
          <t>20486973219</t>
        </is>
      </c>
      <c r="B202" s="2" t="inlineStr">
        <is>
          <t>2025</t>
        </is>
      </c>
      <c r="C202" s="6" t="n">
        <v>6</v>
      </c>
      <c r="D202" s="2" t="inlineStr">
        <is>
          <t>118</t>
        </is>
      </c>
      <c r="E202" s="2" t="inlineStr">
        <is>
          <t>MARITIMA DEL CALLAO</t>
        </is>
      </c>
      <c r="F202" s="2" t="inlineStr">
        <is>
          <t>6982</t>
        </is>
      </c>
      <c r="G202" s="2" t="inlineStr">
        <is>
          <t>JS PERU AGENCIA DE ADUANA S.A.C.</t>
        </is>
      </c>
      <c r="H202" s="2" t="inlineStr">
        <is>
          <t>IT</t>
        </is>
      </c>
      <c r="I202" s="2" t="inlineStr">
        <is>
          <t>ITALY</t>
        </is>
      </c>
      <c r="J202" s="8" t="n">
        <v>1465115.03</v>
      </c>
      <c r="K202" s="2" t="inlineStr">
        <is>
          <t>2026-09-19T23:27:29.864Z</t>
        </is>
      </c>
    </row>
    <row r="203">
      <c r="A203" s="2" t="inlineStr">
        <is>
          <t>20486973219</t>
        </is>
      </c>
      <c r="B203" s="2" t="inlineStr">
        <is>
          <t>2025</t>
        </is>
      </c>
      <c r="C203" s="6" t="n">
        <v>7</v>
      </c>
      <c r="D203" s="2" t="inlineStr">
        <is>
          <t>118</t>
        </is>
      </c>
      <c r="E203" s="2" t="inlineStr">
        <is>
          <t>MARITIMA DEL CALLAO</t>
        </is>
      </c>
      <c r="F203" s="2" t="inlineStr">
        <is>
          <t>6982</t>
        </is>
      </c>
      <c r="G203" s="2" t="inlineStr">
        <is>
          <t>JS PERU AGENCIA DE ADUANA S.A.C.</t>
        </is>
      </c>
      <c r="H203" s="2" t="inlineStr">
        <is>
          <t>IT</t>
        </is>
      </c>
      <c r="I203" s="2" t="inlineStr">
        <is>
          <t>ITALY</t>
        </is>
      </c>
      <c r="J203" s="8" t="n">
        <v>1509525.91</v>
      </c>
      <c r="K203" s="2" t="inlineStr">
        <is>
          <t>2026-09-19T23:27:29.864Z</t>
        </is>
      </c>
    </row>
    <row r="204">
      <c r="A204" s="2" t="inlineStr">
        <is>
          <t>20486973219</t>
        </is>
      </c>
      <c r="B204" s="2" t="inlineStr">
        <is>
          <t>2025</t>
        </is>
      </c>
      <c r="C204" s="6" t="n">
        <v>7</v>
      </c>
      <c r="D204" s="2" t="inlineStr">
        <is>
          <t>118</t>
        </is>
      </c>
      <c r="E204" s="2" t="inlineStr">
        <is>
          <t>MARITIMA DEL CALLAO</t>
        </is>
      </c>
      <c r="F204" s="2" t="inlineStr">
        <is>
          <t>6982</t>
        </is>
      </c>
      <c r="G204" s="2" t="inlineStr">
        <is>
          <t>JS PERU AGENCIA DE ADUANA S.A.C.</t>
        </is>
      </c>
      <c r="H204" s="2" t="inlineStr">
        <is>
          <t>NL</t>
        </is>
      </c>
      <c r="I204" s="2" t="inlineStr">
        <is>
          <t>NETHERLANDS</t>
        </is>
      </c>
      <c r="J204" s="8" t="n">
        <v>242522.96</v>
      </c>
      <c r="K204" s="2" t="inlineStr">
        <is>
          <t>2026-09-19T23:27:29.864Z</t>
        </is>
      </c>
    </row>
    <row r="205">
      <c r="A205" s="2" t="inlineStr">
        <is>
          <t>20486973219</t>
        </is>
      </c>
      <c r="B205" s="2" t="inlineStr">
        <is>
          <t>2025</t>
        </is>
      </c>
      <c r="C205" s="6" t="n">
        <v>7</v>
      </c>
      <c r="D205" s="2" t="inlineStr">
        <is>
          <t>118</t>
        </is>
      </c>
      <c r="E205" s="2" t="inlineStr">
        <is>
          <t>MARITIMA DEL CALLAO</t>
        </is>
      </c>
      <c r="F205" s="2" t="inlineStr">
        <is>
          <t>6982</t>
        </is>
      </c>
      <c r="G205" s="2" t="inlineStr">
        <is>
          <t>JS PERU AGENCIA DE ADUANA S.A.C.</t>
        </is>
      </c>
      <c r="H205" s="2" t="inlineStr">
        <is>
          <t>BE</t>
        </is>
      </c>
      <c r="I205" s="2" t="inlineStr">
        <is>
          <t>BELGIUM</t>
        </is>
      </c>
      <c r="J205" s="8" t="n">
        <v>961400.02</v>
      </c>
      <c r="K205" s="2" t="inlineStr">
        <is>
          <t>2026-09-19T23:27:29.864Z</t>
        </is>
      </c>
    </row>
    <row r="206">
      <c r="A206" s="2" t="inlineStr">
        <is>
          <t>20486973219</t>
        </is>
      </c>
      <c r="B206" s="2" t="inlineStr">
        <is>
          <t>2025</t>
        </is>
      </c>
      <c r="C206" s="6" t="n">
        <v>8</v>
      </c>
      <c r="D206" s="2" t="inlineStr">
        <is>
          <t>118</t>
        </is>
      </c>
      <c r="E206" s="2" t="inlineStr">
        <is>
          <t>MARITIMA DEL CALLAO</t>
        </is>
      </c>
      <c r="F206" s="2" t="inlineStr">
        <is>
          <t>6982</t>
        </is>
      </c>
      <c r="G206" s="2" t="inlineStr">
        <is>
          <t>JS PERU AGENCIA DE ADUANA S.A.C.</t>
        </is>
      </c>
      <c r="H206" s="2" t="inlineStr">
        <is>
          <t>BE</t>
        </is>
      </c>
      <c r="I206" s="2" t="inlineStr">
        <is>
          <t>BELGIUM</t>
        </is>
      </c>
      <c r="J206" s="8" t="n">
        <v>668260.3</v>
      </c>
      <c r="K206" s="2" t="inlineStr">
        <is>
          <t>2026-09-19T23:27:29.864Z</t>
        </is>
      </c>
    </row>
    <row r="207">
      <c r="A207" s="2" t="inlineStr">
        <is>
          <t>20486973219</t>
        </is>
      </c>
      <c r="B207" s="2" t="inlineStr">
        <is>
          <t>2025</t>
        </is>
      </c>
      <c r="C207" s="6" t="n">
        <v>8</v>
      </c>
      <c r="D207" s="2" t="inlineStr">
        <is>
          <t>118</t>
        </is>
      </c>
      <c r="E207" s="2" t="inlineStr">
        <is>
          <t>MARITIMA DEL CALLAO</t>
        </is>
      </c>
      <c r="F207" s="2" t="inlineStr">
        <is>
          <t>6982</t>
        </is>
      </c>
      <c r="G207" s="2" t="inlineStr">
        <is>
          <t>JS PERU AGENCIA DE ADUANA S.A.C.</t>
        </is>
      </c>
      <c r="H207" s="2" t="inlineStr">
        <is>
          <t>IT</t>
        </is>
      </c>
      <c r="I207" s="2" t="inlineStr">
        <is>
          <t>ITALY</t>
        </is>
      </c>
      <c r="J207" s="8" t="n">
        <v>4030623.39</v>
      </c>
      <c r="K207" s="2" t="inlineStr">
        <is>
          <t>2026-09-19T23:27:29.864Z</t>
        </is>
      </c>
    </row>
    <row r="208">
      <c r="A208" s="2" t="inlineStr">
        <is>
          <t>20486973219</t>
        </is>
      </c>
      <c r="B208" s="2" t="inlineStr">
        <is>
          <t>2025</t>
        </is>
      </c>
      <c r="C208" s="6" t="n">
        <v>8</v>
      </c>
      <c r="D208" s="2" t="inlineStr">
        <is>
          <t>118</t>
        </is>
      </c>
      <c r="E208" s="2" t="inlineStr">
        <is>
          <t>MARITIMA DEL CALLAO</t>
        </is>
      </c>
      <c r="F208" s="2" t="inlineStr">
        <is>
          <t>6982</t>
        </is>
      </c>
      <c r="G208" s="2" t="inlineStr">
        <is>
          <t>JS PERU AGENCIA DE ADUANA S.A.C.</t>
        </is>
      </c>
      <c r="H208" s="2" t="inlineStr">
        <is>
          <t>NL</t>
        </is>
      </c>
      <c r="I208" s="2" t="inlineStr">
        <is>
          <t>NETHERLANDS</t>
        </is>
      </c>
      <c r="J208" s="8" t="n">
        <v>227091.13</v>
      </c>
      <c r="K208" s="2" t="inlineStr">
        <is>
          <t>2026-09-19T23:27:29.864Z</t>
        </is>
      </c>
    </row>
    <row r="209">
      <c r="A209" s="2" t="inlineStr">
        <is>
          <t>20486973219</t>
        </is>
      </c>
      <c r="B209" s="2" t="inlineStr">
        <is>
          <t>2025</t>
        </is>
      </c>
      <c r="C209" s="6" t="n">
        <v>9</v>
      </c>
      <c r="D209" s="2" t="inlineStr">
        <is>
          <t>118</t>
        </is>
      </c>
      <c r="E209" s="2" t="inlineStr">
        <is>
          <t>MARITIMA DEL CALLAO</t>
        </is>
      </c>
      <c r="F209" s="2" t="inlineStr">
        <is>
          <t>6982</t>
        </is>
      </c>
      <c r="G209" s="2" t="inlineStr">
        <is>
          <t>JS PERU AGENCIA DE ADUANA S.A.C.</t>
        </is>
      </c>
      <c r="H209" s="2" t="inlineStr">
        <is>
          <t>NL</t>
        </is>
      </c>
      <c r="I209" s="2" t="inlineStr">
        <is>
          <t>NETHERLANDS</t>
        </is>
      </c>
      <c r="J209" s="8" t="n">
        <v>484949.3</v>
      </c>
      <c r="K209" s="2" t="inlineStr">
        <is>
          <t>2026-09-19T23:27:29.864Z</t>
        </is>
      </c>
    </row>
    <row r="210">
      <c r="A210" s="2" t="inlineStr">
        <is>
          <t>20486973219</t>
        </is>
      </c>
      <c r="B210" s="2" t="inlineStr">
        <is>
          <t>2025</t>
        </is>
      </c>
      <c r="C210" s="6" t="n">
        <v>9</v>
      </c>
      <c r="D210" s="2" t="inlineStr">
        <is>
          <t>118</t>
        </is>
      </c>
      <c r="E210" s="2" t="inlineStr">
        <is>
          <t>MARITIMA DEL CALLAO</t>
        </is>
      </c>
      <c r="F210" s="2" t="inlineStr">
        <is>
          <t>6982</t>
        </is>
      </c>
      <c r="G210" s="2" t="inlineStr">
        <is>
          <t>JS PERU AGENCIA DE ADUANA S.A.C.</t>
        </is>
      </c>
      <c r="H210" s="2" t="inlineStr">
        <is>
          <t>CA</t>
        </is>
      </c>
      <c r="I210" s="2" t="inlineStr">
        <is>
          <t>CANADA</t>
        </is>
      </c>
      <c r="J210" s="8" t="n">
        <v>106592.97</v>
      </c>
      <c r="K210" s="2" t="inlineStr">
        <is>
          <t>2026-09-19T23:27:29.864Z</t>
        </is>
      </c>
    </row>
    <row r="211">
      <c r="A211" s="2" t="inlineStr">
        <is>
          <t>20486973219</t>
        </is>
      </c>
      <c r="B211" s="2" t="inlineStr">
        <is>
          <t>2025</t>
        </is>
      </c>
      <c r="C211" s="6" t="n">
        <v>9</v>
      </c>
      <c r="D211" s="2" t="inlineStr">
        <is>
          <t>118</t>
        </is>
      </c>
      <c r="E211" s="2" t="inlineStr">
        <is>
          <t>MARITIMA DEL CALLAO</t>
        </is>
      </c>
      <c r="F211" s="2" t="inlineStr">
        <is>
          <t>6982</t>
        </is>
      </c>
      <c r="G211" s="2" t="inlineStr">
        <is>
          <t>JS PERU AGENCIA DE ADUANA S.A.C.</t>
        </is>
      </c>
      <c r="H211" s="2" t="inlineStr">
        <is>
          <t>BE</t>
        </is>
      </c>
      <c r="I211" s="2" t="inlineStr">
        <is>
          <t>BELGIUM</t>
        </is>
      </c>
      <c r="J211" s="8" t="n">
        <v>447212.5</v>
      </c>
      <c r="K211" s="2" t="inlineStr">
        <is>
          <t>2026-09-19T23:27:29.864Z</t>
        </is>
      </c>
    </row>
    <row r="212">
      <c r="A212" s="2" t="inlineStr">
        <is>
          <t>20486973219</t>
        </is>
      </c>
      <c r="B212" s="2" t="inlineStr">
        <is>
          <t>2025</t>
        </is>
      </c>
      <c r="C212" s="6" t="n">
        <v>9</v>
      </c>
      <c r="D212" s="2" t="inlineStr">
        <is>
          <t>118</t>
        </is>
      </c>
      <c r="E212" s="2" t="inlineStr">
        <is>
          <t>MARITIMA DEL CALLAO</t>
        </is>
      </c>
      <c r="F212" s="2" t="inlineStr">
        <is>
          <t>6982</t>
        </is>
      </c>
      <c r="G212" s="2" t="inlineStr">
        <is>
          <t>JS PERU AGENCIA DE ADUANA S.A.C.</t>
        </is>
      </c>
      <c r="H212" s="2" t="inlineStr">
        <is>
          <t>IT</t>
        </is>
      </c>
      <c r="I212" s="2" t="inlineStr">
        <is>
          <t>ITALY</t>
        </is>
      </c>
      <c r="J212" s="8" t="n">
        <v>402319.58</v>
      </c>
      <c r="K212" s="2" t="inlineStr">
        <is>
          <t>2026-09-19T23:27:29.864Z</t>
        </is>
      </c>
    </row>
    <row r="213">
      <c r="A213" s="2" t="inlineStr">
        <is>
          <t>20486973219</t>
        </is>
      </c>
      <c r="B213" s="2" t="inlineStr">
        <is>
          <t>2025</t>
        </is>
      </c>
      <c r="C213" s="6" t="n">
        <v>10</v>
      </c>
      <c r="D213" s="2" t="inlineStr">
        <is>
          <t>118</t>
        </is>
      </c>
      <c r="E213" s="2" t="inlineStr">
        <is>
          <t>MARITIMA DEL CALLAO</t>
        </is>
      </c>
      <c r="F213" s="2" t="inlineStr">
        <is>
          <t>6982</t>
        </is>
      </c>
      <c r="G213" s="2" t="inlineStr">
        <is>
          <t>JS PERU AGENCIA DE ADUANA S.A.C.</t>
        </is>
      </c>
      <c r="H213" s="2" t="inlineStr">
        <is>
          <t>IT</t>
        </is>
      </c>
      <c r="I213" s="2" t="inlineStr">
        <is>
          <t>ITALY</t>
        </is>
      </c>
      <c r="J213" s="8" t="n">
        <v>169344.16</v>
      </c>
      <c r="K213" s="2" t="inlineStr">
        <is>
          <t>2026-09-19T23:27:29.864Z</t>
        </is>
      </c>
    </row>
    <row r="214">
      <c r="A214" s="2" t="inlineStr">
        <is>
          <t>20486973219</t>
        </is>
      </c>
      <c r="B214" s="2" t="inlineStr">
        <is>
          <t>2025</t>
        </is>
      </c>
      <c r="C214" s="6" t="n">
        <v>10</v>
      </c>
      <c r="D214" s="2" t="inlineStr">
        <is>
          <t>118</t>
        </is>
      </c>
      <c r="E214" s="2" t="inlineStr">
        <is>
          <t>MARITIMA DEL CALLAO</t>
        </is>
      </c>
      <c r="F214" s="2" t="inlineStr">
        <is>
          <t>6982</t>
        </is>
      </c>
      <c r="G214" s="2" t="inlineStr">
        <is>
          <t>JS PERU AGENCIA DE ADUANA S.A.C.</t>
        </is>
      </c>
      <c r="H214" s="2" t="inlineStr">
        <is>
          <t>NL</t>
        </is>
      </c>
      <c r="I214" s="2" t="inlineStr">
        <is>
          <t>NETHERLANDS</t>
        </is>
      </c>
      <c r="J214" s="8" t="n">
        <v>453320.74</v>
      </c>
      <c r="K214" s="2" t="inlineStr">
        <is>
          <t>2026-09-19T23:27:29.864Z</t>
        </is>
      </c>
    </row>
    <row r="215">
      <c r="A215" s="2" t="inlineStr">
        <is>
          <t>20486973219</t>
        </is>
      </c>
      <c r="B215" s="2" t="inlineStr">
        <is>
          <t>2025</t>
        </is>
      </c>
      <c r="C215" s="6" t="n">
        <v>11</v>
      </c>
      <c r="D215" s="2" t="inlineStr">
        <is>
          <t>118</t>
        </is>
      </c>
      <c r="E215" s="2" t="inlineStr">
        <is>
          <t>MARITIMA DEL CALLAO</t>
        </is>
      </c>
      <c r="F215" s="2" t="inlineStr">
        <is>
          <t>6982</t>
        </is>
      </c>
      <c r="G215" s="2" t="inlineStr">
        <is>
          <t>JS PERU AGENCIA DE ADUANA S.A.C.</t>
        </is>
      </c>
      <c r="H215" s="2" t="inlineStr">
        <is>
          <t>BE</t>
        </is>
      </c>
      <c r="I215" s="2" t="inlineStr">
        <is>
          <t>BELGIUM</t>
        </is>
      </c>
      <c r="J215" s="8" t="n">
        <v>807735.24</v>
      </c>
      <c r="K215" s="2" t="inlineStr">
        <is>
          <t>2026-09-19T23:27:29.864Z</t>
        </is>
      </c>
    </row>
    <row r="216">
      <c r="A216" s="2" t="inlineStr">
        <is>
          <t>20486973219</t>
        </is>
      </c>
      <c r="B216" s="2" t="inlineStr">
        <is>
          <t>2025</t>
        </is>
      </c>
      <c r="C216" s="6" t="n">
        <v>11</v>
      </c>
      <c r="D216" s="2" t="inlineStr">
        <is>
          <t>118</t>
        </is>
      </c>
      <c r="E216" s="2" t="inlineStr">
        <is>
          <t>MARITIMA DEL CALLAO</t>
        </is>
      </c>
      <c r="F216" s="2" t="inlineStr">
        <is>
          <t>6982</t>
        </is>
      </c>
      <c r="G216" s="2" t="inlineStr">
        <is>
          <t>JS PERU AGENCIA DE ADUANA S.A.C.</t>
        </is>
      </c>
      <c r="H216" s="2" t="inlineStr">
        <is>
          <t>NL</t>
        </is>
      </c>
      <c r="I216" s="2" t="inlineStr">
        <is>
          <t>NETHERLANDS</t>
        </is>
      </c>
      <c r="J216" s="8" t="n">
        <v>227593.54</v>
      </c>
      <c r="K216" s="2" t="inlineStr">
        <is>
          <t>2026-09-19T23:27:29.864Z</t>
        </is>
      </c>
    </row>
    <row r="217">
      <c r="A217" s="2" t="inlineStr">
        <is>
          <t>20486973219</t>
        </is>
      </c>
      <c r="B217" s="2" t="inlineStr">
        <is>
          <t>2025</t>
        </is>
      </c>
      <c r="C217" s="6" t="n">
        <v>11</v>
      </c>
      <c r="D217" s="2" t="inlineStr">
        <is>
          <t>118</t>
        </is>
      </c>
      <c r="E217" s="2" t="inlineStr">
        <is>
          <t>MARITIMA DEL CALLAO</t>
        </is>
      </c>
      <c r="F217" s="2" t="inlineStr">
        <is>
          <t>6982</t>
        </is>
      </c>
      <c r="G217" s="2" t="inlineStr">
        <is>
          <t>JS PERU AGENCIA DE ADUANA S.A.C.</t>
        </is>
      </c>
      <c r="H217" s="2" t="inlineStr">
        <is>
          <t>IT</t>
        </is>
      </c>
      <c r="I217" s="2" t="inlineStr">
        <is>
          <t>ITALY</t>
        </is>
      </c>
      <c r="J217" s="8" t="n">
        <v>984387.45</v>
      </c>
      <c r="K217" s="2" t="inlineStr">
        <is>
          <t>2026-09-19T23:27:29.864Z</t>
        </is>
      </c>
    </row>
    <row r="218">
      <c r="A218" s="2" t="inlineStr">
        <is>
          <t>20486973219</t>
        </is>
      </c>
      <c r="B218" s="2" t="inlineStr">
        <is>
          <t>2025</t>
        </is>
      </c>
      <c r="C218" s="6" t="n">
        <v>12</v>
      </c>
      <c r="D218" s="2" t="inlineStr">
        <is>
          <t>118</t>
        </is>
      </c>
      <c r="E218" s="2" t="inlineStr">
        <is>
          <t>MARITIMA DEL CALLAO</t>
        </is>
      </c>
      <c r="F218" s="2" t="inlineStr">
        <is>
          <t>6982</t>
        </is>
      </c>
      <c r="G218" s="2" t="inlineStr">
        <is>
          <t>JS PERU AGENCIA DE ADUANA S.A.C.</t>
        </is>
      </c>
      <c r="H218" s="2" t="inlineStr">
        <is>
          <t>NL</t>
        </is>
      </c>
      <c r="I218" s="2" t="inlineStr">
        <is>
          <t>NETHERLANDS</t>
        </is>
      </c>
      <c r="J218" s="8" t="n">
        <v>588465.24</v>
      </c>
      <c r="K218" s="2" t="inlineStr">
        <is>
          <t>2026-09-19T23:27:29.864Z</t>
        </is>
      </c>
    </row>
    <row r="219">
      <c r="A219" s="2" t="inlineStr">
        <is>
          <t>20486973219</t>
        </is>
      </c>
      <c r="B219" s="2" t="inlineStr">
        <is>
          <t>2026</t>
        </is>
      </c>
      <c r="C219" s="6" t="n">
        <v>1</v>
      </c>
      <c r="D219" s="2" t="inlineStr">
        <is>
          <t>118</t>
        </is>
      </c>
      <c r="E219" s="2" t="inlineStr">
        <is>
          <t>MARITIMA DEL CALLAO</t>
        </is>
      </c>
      <c r="F219" s="2" t="inlineStr">
        <is>
          <t>6982</t>
        </is>
      </c>
      <c r="G219" s="2" t="inlineStr">
        <is>
          <t>JS PERU AGENCIA DE ADUANA S.A.C.</t>
        </is>
      </c>
      <c r="H219" s="2" t="inlineStr">
        <is>
          <t>IT</t>
        </is>
      </c>
      <c r="I219" s="2" t="inlineStr">
        <is>
          <t>ITALY</t>
        </is>
      </c>
      <c r="J219" s="8" t="n">
        <v>329120.66</v>
      </c>
      <c r="K219" s="2" t="inlineStr">
        <is>
          <t>2026-09-19T23:27:29.864Z</t>
        </is>
      </c>
    </row>
    <row r="220">
      <c r="A220" s="2" t="inlineStr">
        <is>
          <t>20486973219</t>
        </is>
      </c>
      <c r="B220" s="2" t="inlineStr">
        <is>
          <t>2026</t>
        </is>
      </c>
      <c r="C220" s="6" t="n">
        <v>2</v>
      </c>
      <c r="D220" s="2" t="inlineStr">
        <is>
          <t>118</t>
        </is>
      </c>
      <c r="E220" s="2" t="inlineStr">
        <is>
          <t>MARITIMA DEL CALLAO</t>
        </is>
      </c>
      <c r="F220" s="2" t="inlineStr">
        <is>
          <t>6982</t>
        </is>
      </c>
      <c r="G220" s="2" t="inlineStr">
        <is>
          <t>JS PERU AGENCIA DE ADUANA S.A.C.</t>
        </is>
      </c>
      <c r="H220" s="2" t="inlineStr">
        <is>
          <t>NL</t>
        </is>
      </c>
      <c r="I220" s="2" t="inlineStr">
        <is>
          <t>NETHERLANDS</t>
        </is>
      </c>
      <c r="J220" s="8" t="n">
        <v>270231.12</v>
      </c>
      <c r="K220" s="2" t="inlineStr">
        <is>
          <t>2026-09-19T23:27:29.864Z</t>
        </is>
      </c>
    </row>
    <row r="221">
      <c r="A221" s="2" t="inlineStr">
        <is>
          <t>20486973219</t>
        </is>
      </c>
      <c r="B221" s="2" t="inlineStr">
        <is>
          <t>2026</t>
        </is>
      </c>
      <c r="C221" s="6" t="n">
        <v>2</v>
      </c>
      <c r="D221" s="2" t="inlineStr">
        <is>
          <t>118</t>
        </is>
      </c>
      <c r="E221" s="2" t="inlineStr">
        <is>
          <t>MARITIMA DEL CALLAO</t>
        </is>
      </c>
      <c r="F221" s="2" t="inlineStr">
        <is>
          <t>6982</t>
        </is>
      </c>
      <c r="G221" s="2" t="inlineStr">
        <is>
          <t>JS PERU AGENCIA DE ADUANA S.A.C.</t>
        </is>
      </c>
      <c r="H221" s="2" t="inlineStr">
        <is>
          <t>BE</t>
        </is>
      </c>
      <c r="I221" s="2" t="inlineStr">
        <is>
          <t>BELGIUM</t>
        </is>
      </c>
      <c r="J221" s="8" t="n">
        <v>166290.35</v>
      </c>
      <c r="K221" s="2" t="inlineStr">
        <is>
          <t>2026-09-19T23:27:29.864Z</t>
        </is>
      </c>
    </row>
    <row r="222">
      <c r="A222" s="2" t="inlineStr">
        <is>
          <t>20486973219</t>
        </is>
      </c>
      <c r="B222" s="2" t="inlineStr">
        <is>
          <t>2026</t>
        </is>
      </c>
      <c r="C222" s="6" t="n">
        <v>3</v>
      </c>
      <c r="D222" s="2" t="inlineStr">
        <is>
          <t>118</t>
        </is>
      </c>
      <c r="E222" s="2" t="inlineStr">
        <is>
          <t>MARITIMA DEL CALLAO</t>
        </is>
      </c>
      <c r="F222" s="2" t="inlineStr">
        <is>
          <t>6982</t>
        </is>
      </c>
      <c r="G222" s="2" t="inlineStr">
        <is>
          <t>JS PERU AGENCIA DE ADUANA S.A.C.</t>
        </is>
      </c>
      <c r="H222" s="2" t="inlineStr">
        <is>
          <t>IT</t>
        </is>
      </c>
      <c r="I222" s="2" t="inlineStr">
        <is>
          <t>ITALY</t>
        </is>
      </c>
      <c r="J222" s="8" t="n">
        <v>176054.9</v>
      </c>
      <c r="K222" s="2" t="inlineStr">
        <is>
          <t>2026-09-19T23:27:29.864Z</t>
        </is>
      </c>
    </row>
    <row r="223">
      <c r="A223" s="2" t="inlineStr">
        <is>
          <t>20486973219</t>
        </is>
      </c>
      <c r="B223" s="2" t="inlineStr">
        <is>
          <t>2026</t>
        </is>
      </c>
      <c r="C223" s="6" t="n">
        <v>4</v>
      </c>
      <c r="D223" s="2" t="inlineStr">
        <is>
          <t>118</t>
        </is>
      </c>
      <c r="E223" s="2" t="inlineStr">
        <is>
          <t>MARITIMA DEL CALLAO</t>
        </is>
      </c>
      <c r="F223" s="2" t="inlineStr">
        <is>
          <t>6982</t>
        </is>
      </c>
      <c r="G223" s="2" t="inlineStr">
        <is>
          <t>JS PERU AGENCIA DE ADUANA S.A.C.</t>
        </is>
      </c>
      <c r="H223" s="2" t="inlineStr">
        <is>
          <t>IT</t>
        </is>
      </c>
      <c r="I223" s="2" t="inlineStr">
        <is>
          <t>ITALY</t>
        </is>
      </c>
      <c r="J223" s="8" t="n">
        <v>463674.87</v>
      </c>
      <c r="K223" s="2" t="inlineStr">
        <is>
          <t>2026-09-19T23:27:29.864Z</t>
        </is>
      </c>
    </row>
    <row r="224">
      <c r="A224" s="2" t="inlineStr">
        <is>
          <t>20487242994</t>
        </is>
      </c>
      <c r="B224" s="2" t="inlineStr">
        <is>
          <t>2025</t>
        </is>
      </c>
      <c r="C224" s="6" t="n">
        <v>2</v>
      </c>
      <c r="D224" s="2" t="inlineStr">
        <is>
          <t>118</t>
        </is>
      </c>
      <c r="E224" s="2" t="inlineStr">
        <is>
          <t>MARITIMA DEL CALLAO</t>
        </is>
      </c>
      <c r="F224" s="2" t="inlineStr">
        <is>
          <t>7378</t>
        </is>
      </c>
      <c r="G224" s="2" t="inlineStr">
        <is>
          <t>SAN MIGUEL ADUANAS S.A.C.</t>
        </is>
      </c>
      <c r="H224" s="2" t="inlineStr">
        <is>
          <t>NL</t>
        </is>
      </c>
      <c r="I224" s="2" t="inlineStr">
        <is>
          <t>NETHERLANDS</t>
        </is>
      </c>
      <c r="J224" s="8" t="n">
        <v>119761.6</v>
      </c>
      <c r="K224" s="2" t="inlineStr">
        <is>
          <t>2026-09-19T23:27:29.864Z</t>
        </is>
      </c>
    </row>
    <row r="225">
      <c r="A225" s="2" t="inlineStr">
        <is>
          <t>20487242994</t>
        </is>
      </c>
      <c r="B225" s="2" t="inlineStr">
        <is>
          <t>2025</t>
        </is>
      </c>
      <c r="C225" s="6" t="n">
        <v>7</v>
      </c>
      <c r="D225" s="2" t="inlineStr">
        <is>
          <t>118</t>
        </is>
      </c>
      <c r="E225" s="2" t="inlineStr">
        <is>
          <t>MARITIMA DEL CALLAO</t>
        </is>
      </c>
      <c r="F225" s="2" t="inlineStr">
        <is>
          <t>7378</t>
        </is>
      </c>
      <c r="G225" s="2" t="inlineStr">
        <is>
          <t>SAN MIGUEL ADUANAS S.A.C.</t>
        </is>
      </c>
      <c r="H225" s="2" t="inlineStr">
        <is>
          <t>NL</t>
        </is>
      </c>
      <c r="I225" s="2" t="inlineStr">
        <is>
          <t>NETHERLANDS</t>
        </is>
      </c>
      <c r="J225" s="8" t="n">
        <v>252654.28</v>
      </c>
      <c r="K225" s="2" t="inlineStr">
        <is>
          <t>2026-09-19T23:27:29.864Z</t>
        </is>
      </c>
    </row>
    <row r="226">
      <c r="A226" s="2" t="inlineStr">
        <is>
          <t>20487242994</t>
        </is>
      </c>
      <c r="B226" s="2" t="inlineStr">
        <is>
          <t>2025</t>
        </is>
      </c>
      <c r="C226" s="6" t="n">
        <v>8</v>
      </c>
      <c r="D226" s="2" t="inlineStr">
        <is>
          <t>118</t>
        </is>
      </c>
      <c r="E226" s="2" t="inlineStr">
        <is>
          <t>MARITIMA DEL CALLAO</t>
        </is>
      </c>
      <c r="F226" s="2" t="inlineStr">
        <is>
          <t>7378</t>
        </is>
      </c>
      <c r="G226" s="2" t="inlineStr">
        <is>
          <t>SAN MIGUEL ADUANAS S.A.C.</t>
        </is>
      </c>
      <c r="H226" s="2" t="inlineStr">
        <is>
          <t>NL</t>
        </is>
      </c>
      <c r="I226" s="2" t="inlineStr">
        <is>
          <t>NETHERLANDS</t>
        </is>
      </c>
      <c r="J226" s="8" t="n">
        <v>231085.44</v>
      </c>
      <c r="K226" s="2" t="inlineStr">
        <is>
          <t>2026-09-19T23:27:29.864Z</t>
        </is>
      </c>
    </row>
    <row r="227">
      <c r="A227" s="2" t="inlineStr">
        <is>
          <t>20487242994</t>
        </is>
      </c>
      <c r="B227" s="2" t="inlineStr">
        <is>
          <t>2025</t>
        </is>
      </c>
      <c r="C227" s="6" t="n">
        <v>9</v>
      </c>
      <c r="D227" s="2" t="inlineStr">
        <is>
          <t>118</t>
        </is>
      </c>
      <c r="E227" s="2" t="inlineStr">
        <is>
          <t>MARITIMA DEL CALLAO</t>
        </is>
      </c>
      <c r="F227" s="2" t="inlineStr">
        <is>
          <t>7378</t>
        </is>
      </c>
      <c r="G227" s="2" t="inlineStr">
        <is>
          <t>SAN MIGUEL ADUANAS S.A.C.</t>
        </is>
      </c>
      <c r="H227" s="2" t="inlineStr">
        <is>
          <t>NL</t>
        </is>
      </c>
      <c r="I227" s="2" t="inlineStr">
        <is>
          <t>NETHERLANDS</t>
        </is>
      </c>
      <c r="J227" s="8" t="n">
        <v>211742.72</v>
      </c>
      <c r="K227" s="2" t="inlineStr">
        <is>
          <t>2026-09-19T23:27:29.864Z</t>
        </is>
      </c>
    </row>
    <row r="228">
      <c r="A228" s="2" t="inlineStr">
        <is>
          <t>20487242994</t>
        </is>
      </c>
      <c r="B228" s="2" t="inlineStr">
        <is>
          <t>2025</t>
        </is>
      </c>
      <c r="C228" s="6" t="n">
        <v>9</v>
      </c>
      <c r="D228" s="2" t="inlineStr">
        <is>
          <t>118</t>
        </is>
      </c>
      <c r="E228" s="2" t="inlineStr">
        <is>
          <t>MARITIMA DEL CALLAO</t>
        </is>
      </c>
      <c r="F228" s="2" t="inlineStr">
        <is>
          <t>7378</t>
        </is>
      </c>
      <c r="G228" s="2" t="inlineStr">
        <is>
          <t>SAN MIGUEL ADUANAS S.A.C.</t>
        </is>
      </c>
      <c r="H228" s="2" t="inlineStr">
        <is>
          <t>IT</t>
        </is>
      </c>
      <c r="I228" s="2" t="inlineStr">
        <is>
          <t>ITALY</t>
        </is>
      </c>
      <c r="J228" s="8" t="n">
        <v>455737.08</v>
      </c>
      <c r="K228" s="2" t="inlineStr">
        <is>
          <t>2026-09-19T23:27:29.864Z</t>
        </is>
      </c>
    </row>
    <row r="229">
      <c r="A229" s="2" t="inlineStr">
        <is>
          <t>20487242994</t>
        </is>
      </c>
      <c r="B229" s="2" t="inlineStr">
        <is>
          <t>2026</t>
        </is>
      </c>
      <c r="C229" s="6" t="n">
        <v>2</v>
      </c>
      <c r="D229" s="2" t="inlineStr">
        <is>
          <t>118</t>
        </is>
      </c>
      <c r="E229" s="2" t="inlineStr">
        <is>
          <t>MARITIMA DEL CALLAO</t>
        </is>
      </c>
      <c r="F229" s="2" t="inlineStr">
        <is>
          <t>7378</t>
        </is>
      </c>
      <c r="G229" s="2" t="inlineStr">
        <is>
          <t>SAN MIGUEL ADUANAS S.A.C.</t>
        </is>
      </c>
      <c r="H229" s="2" t="inlineStr">
        <is>
          <t>NL</t>
        </is>
      </c>
      <c r="I229" s="2" t="inlineStr">
        <is>
          <t>NETHERLANDS</t>
        </is>
      </c>
      <c r="J229" s="8" t="n">
        <v>201507.42</v>
      </c>
      <c r="K229" s="2" t="inlineStr">
        <is>
          <t>2026-09-19T23:27:29.864Z</t>
        </is>
      </c>
    </row>
    <row r="230">
      <c r="A230" s="2" t="inlineStr">
        <is>
          <t>20525955843</t>
        </is>
      </c>
      <c r="B230" s="2" t="inlineStr">
        <is>
          <t>2025</t>
        </is>
      </c>
      <c r="C230" s="6" t="n">
        <v>1</v>
      </c>
      <c r="D230" s="2" t="inlineStr">
        <is>
          <t>046</t>
        </is>
      </c>
      <c r="E230" s="2" t="inlineStr">
        <is>
          <t>PAITA</t>
        </is>
      </c>
      <c r="F230" s="2" t="inlineStr">
        <is>
          <t>6158</t>
        </is>
      </c>
      <c r="G230" s="2" t="inlineStr">
        <is>
          <t>AGENCIA DE ADUANA MACROMAR S.A.</t>
        </is>
      </c>
      <c r="H230" s="2" t="inlineStr">
        <is>
          <t>ES</t>
        </is>
      </c>
      <c r="I230" s="2" t="inlineStr">
        <is>
          <t>SPAIN</t>
        </is>
      </c>
      <c r="J230" s="8" t="n">
        <v>47866.44</v>
      </c>
      <c r="K230" s="2" t="inlineStr">
        <is>
          <t>2026-09-19T23:27:29.864Z</t>
        </is>
      </c>
    </row>
    <row r="231">
      <c r="A231" s="2" t="inlineStr">
        <is>
          <t>20525955843</t>
        </is>
      </c>
      <c r="B231" s="2" t="inlineStr">
        <is>
          <t>2025</t>
        </is>
      </c>
      <c r="C231" s="6" t="n">
        <v>1</v>
      </c>
      <c r="D231" s="2" t="inlineStr">
        <is>
          <t>046</t>
        </is>
      </c>
      <c r="E231" s="2" t="inlineStr">
        <is>
          <t>PAITA</t>
        </is>
      </c>
      <c r="F231" s="2" t="inlineStr">
        <is>
          <t>6158</t>
        </is>
      </c>
      <c r="G231" s="2" t="inlineStr">
        <is>
          <t>AGENCIA DE ADUANA MACROMAR S.A.</t>
        </is>
      </c>
      <c r="H231" s="2" t="inlineStr">
        <is>
          <t>FR</t>
        </is>
      </c>
      <c r="I231" s="2" t="inlineStr">
        <is>
          <t>FRANCE</t>
        </is>
      </c>
      <c r="J231" s="8" t="n">
        <v>144345.6</v>
      </c>
      <c r="K231" s="2" t="inlineStr">
        <is>
          <t>2026-09-19T23:27:29.864Z</t>
        </is>
      </c>
    </row>
    <row r="232">
      <c r="A232" s="2" t="inlineStr">
        <is>
          <t>20525955843</t>
        </is>
      </c>
      <c r="B232" s="2" t="inlineStr">
        <is>
          <t>2025</t>
        </is>
      </c>
      <c r="C232" s="6" t="n">
        <v>2</v>
      </c>
      <c r="D232" s="2" t="inlineStr">
        <is>
          <t>046</t>
        </is>
      </c>
      <c r="E232" s="2" t="inlineStr">
        <is>
          <t>PAITA</t>
        </is>
      </c>
      <c r="F232" s="2" t="inlineStr">
        <is>
          <t>6158</t>
        </is>
      </c>
      <c r="G232" s="2" t="inlineStr">
        <is>
          <t>AGENCIA DE ADUANA MACROMAR S.A.</t>
        </is>
      </c>
      <c r="H232" s="2" t="inlineStr">
        <is>
          <t>FR</t>
        </is>
      </c>
      <c r="I232" s="2" t="inlineStr">
        <is>
          <t>FRANCE</t>
        </is>
      </c>
      <c r="J232" s="8" t="n">
        <v>144345.6</v>
      </c>
      <c r="K232" s="2" t="inlineStr">
        <is>
          <t>2026-09-19T23:27:29.864Z</t>
        </is>
      </c>
    </row>
    <row r="233">
      <c r="A233" s="2" t="inlineStr">
        <is>
          <t>20525955843</t>
        </is>
      </c>
      <c r="B233" s="2" t="inlineStr">
        <is>
          <t>2025</t>
        </is>
      </c>
      <c r="C233" s="6" t="n">
        <v>3</v>
      </c>
      <c r="D233" s="2" t="inlineStr">
        <is>
          <t>046</t>
        </is>
      </c>
      <c r="E233" s="2" t="inlineStr">
        <is>
          <t>PAITA</t>
        </is>
      </c>
      <c r="F233" s="2" t="inlineStr">
        <is>
          <t>6158</t>
        </is>
      </c>
      <c r="G233" s="2" t="inlineStr">
        <is>
          <t>AGENCIA DE ADUANA MACROMAR S.A.</t>
        </is>
      </c>
      <c r="H233" s="2" t="inlineStr">
        <is>
          <t>FR</t>
        </is>
      </c>
      <c r="I233" s="2" t="inlineStr">
        <is>
          <t>FRANCE</t>
        </is>
      </c>
      <c r="J233" s="8" t="n">
        <v>72172.8</v>
      </c>
      <c r="K233" s="2" t="inlineStr">
        <is>
          <t>2026-09-19T23:27:29.864Z</t>
        </is>
      </c>
    </row>
    <row r="234">
      <c r="A234" s="2" t="inlineStr">
        <is>
          <t>20525955843</t>
        </is>
      </c>
      <c r="B234" s="2" t="inlineStr">
        <is>
          <t>2025</t>
        </is>
      </c>
      <c r="C234" s="6" t="n">
        <v>4</v>
      </c>
      <c r="D234" s="2" t="inlineStr">
        <is>
          <t>046</t>
        </is>
      </c>
      <c r="E234" s="2" t="inlineStr">
        <is>
          <t>PAITA</t>
        </is>
      </c>
      <c r="F234" s="2" t="inlineStr">
        <is>
          <t>6158</t>
        </is>
      </c>
      <c r="G234" s="2" t="inlineStr">
        <is>
          <t>AGENCIA DE ADUANA MACROMAR S.A.</t>
        </is>
      </c>
      <c r="H234" s="2" t="inlineStr">
        <is>
          <t>FR</t>
        </is>
      </c>
      <c r="I234" s="2" t="inlineStr">
        <is>
          <t>FRANCE</t>
        </is>
      </c>
      <c r="J234" s="8" t="n">
        <v>144345.6</v>
      </c>
      <c r="K234" s="2" t="inlineStr">
        <is>
          <t>2026-09-19T23:27:29.864Z</t>
        </is>
      </c>
    </row>
    <row r="235">
      <c r="A235" s="2" t="inlineStr">
        <is>
          <t>20525955843</t>
        </is>
      </c>
      <c r="B235" s="2" t="inlineStr">
        <is>
          <t>2025</t>
        </is>
      </c>
      <c r="C235" s="6" t="n">
        <v>5</v>
      </c>
      <c r="D235" s="2" t="inlineStr">
        <is>
          <t>046</t>
        </is>
      </c>
      <c r="E235" s="2" t="inlineStr">
        <is>
          <t>PAITA</t>
        </is>
      </c>
      <c r="F235" s="2" t="inlineStr">
        <is>
          <t>6158</t>
        </is>
      </c>
      <c r="G235" s="2" t="inlineStr">
        <is>
          <t>AGENCIA DE ADUANA MACROMAR S.A.</t>
        </is>
      </c>
      <c r="H235" s="2" t="inlineStr">
        <is>
          <t>ES</t>
        </is>
      </c>
      <c r="I235" s="2" t="inlineStr">
        <is>
          <t>SPAIN</t>
        </is>
      </c>
      <c r="J235" s="8" t="n">
        <v>50876</v>
      </c>
      <c r="K235" s="2" t="inlineStr">
        <is>
          <t>2026-09-19T23:27:29.864Z</t>
        </is>
      </c>
    </row>
    <row r="236">
      <c r="A236" s="2" t="inlineStr">
        <is>
          <t>20525955843</t>
        </is>
      </c>
      <c r="B236" s="2" t="inlineStr">
        <is>
          <t>2025</t>
        </is>
      </c>
      <c r="C236" s="6" t="n">
        <v>5</v>
      </c>
      <c r="D236" s="2" t="inlineStr">
        <is>
          <t>046</t>
        </is>
      </c>
      <c r="E236" s="2" t="inlineStr">
        <is>
          <t>PAITA</t>
        </is>
      </c>
      <c r="F236" s="2" t="inlineStr">
        <is>
          <t>6158</t>
        </is>
      </c>
      <c r="G236" s="2" t="inlineStr">
        <is>
          <t>AGENCIA DE ADUANA MACROMAR S.A.</t>
        </is>
      </c>
      <c r="H236" s="2" t="inlineStr">
        <is>
          <t>FR</t>
        </is>
      </c>
      <c r="I236" s="2" t="inlineStr">
        <is>
          <t>FRANCE</t>
        </is>
      </c>
      <c r="J236" s="8" t="n">
        <v>72172.8</v>
      </c>
      <c r="K236" s="2" t="inlineStr">
        <is>
          <t>2026-09-19T23:27:29.864Z</t>
        </is>
      </c>
    </row>
    <row r="237">
      <c r="A237" s="2" t="inlineStr">
        <is>
          <t>20525955843</t>
        </is>
      </c>
      <c r="B237" s="2" t="inlineStr">
        <is>
          <t>2025</t>
        </is>
      </c>
      <c r="C237" s="6" t="n">
        <v>6</v>
      </c>
      <c r="D237" s="2" t="inlineStr">
        <is>
          <t>046</t>
        </is>
      </c>
      <c r="E237" s="2" t="inlineStr">
        <is>
          <t>PAITA</t>
        </is>
      </c>
      <c r="F237" s="2" t="inlineStr">
        <is>
          <t>6158</t>
        </is>
      </c>
      <c r="G237" s="2" t="inlineStr">
        <is>
          <t>AGENCIA DE ADUANA MACROMAR S.A.</t>
        </is>
      </c>
      <c r="H237" s="2" t="inlineStr">
        <is>
          <t>ES</t>
        </is>
      </c>
      <c r="I237" s="2" t="inlineStr">
        <is>
          <t>SPAIN</t>
        </is>
      </c>
      <c r="J237" s="8" t="n">
        <v>96570.21000000001</v>
      </c>
      <c r="K237" s="2" t="inlineStr">
        <is>
          <t>2026-09-19T23:27:29.864Z</t>
        </is>
      </c>
    </row>
    <row r="238">
      <c r="A238" s="2" t="inlineStr">
        <is>
          <t>20525955843</t>
        </is>
      </c>
      <c r="B238" s="2" t="inlineStr">
        <is>
          <t>2025</t>
        </is>
      </c>
      <c r="C238" s="6" t="n">
        <v>6</v>
      </c>
      <c r="D238" s="2" t="inlineStr">
        <is>
          <t>046</t>
        </is>
      </c>
      <c r="E238" s="2" t="inlineStr">
        <is>
          <t>PAITA</t>
        </is>
      </c>
      <c r="F238" s="2" t="inlineStr">
        <is>
          <t>6158</t>
        </is>
      </c>
      <c r="G238" s="2" t="inlineStr">
        <is>
          <t>AGENCIA DE ADUANA MACROMAR S.A.</t>
        </is>
      </c>
      <c r="H238" s="2" t="inlineStr">
        <is>
          <t>FR</t>
        </is>
      </c>
      <c r="I238" s="2" t="inlineStr">
        <is>
          <t>FRANCE</t>
        </is>
      </c>
      <c r="J238" s="8" t="n">
        <v>38629</v>
      </c>
      <c r="K238" s="2" t="inlineStr">
        <is>
          <t>2026-09-19T23:27:29.864Z</t>
        </is>
      </c>
    </row>
    <row r="239">
      <c r="A239" s="2" t="inlineStr">
        <is>
          <t>20525955843</t>
        </is>
      </c>
      <c r="B239" s="2" t="inlineStr">
        <is>
          <t>2025</t>
        </is>
      </c>
      <c r="C239" s="6" t="n">
        <v>7</v>
      </c>
      <c r="D239" s="2" t="inlineStr">
        <is>
          <t>046</t>
        </is>
      </c>
      <c r="E239" s="2" t="inlineStr">
        <is>
          <t>PAITA</t>
        </is>
      </c>
      <c r="F239" s="2" t="inlineStr">
        <is>
          <t>6158</t>
        </is>
      </c>
      <c r="G239" s="2" t="inlineStr">
        <is>
          <t>AGENCIA DE ADUANA MACROMAR S.A.</t>
        </is>
      </c>
      <c r="H239" s="2" t="inlineStr">
        <is>
          <t>ES</t>
        </is>
      </c>
      <c r="I239" s="2" t="inlineStr">
        <is>
          <t>SPAIN</t>
        </is>
      </c>
      <c r="J239" s="8" t="n">
        <v>39546.83</v>
      </c>
      <c r="K239" s="2" t="inlineStr">
        <is>
          <t>2026-09-19T23:27:29.864Z</t>
        </is>
      </c>
    </row>
    <row r="240">
      <c r="A240" s="2" t="inlineStr">
        <is>
          <t>20525955843</t>
        </is>
      </c>
      <c r="B240" s="2" t="inlineStr">
        <is>
          <t>2025</t>
        </is>
      </c>
      <c r="C240" s="6" t="n">
        <v>7</v>
      </c>
      <c r="D240" s="2" t="inlineStr">
        <is>
          <t>046</t>
        </is>
      </c>
      <c r="E240" s="2" t="inlineStr">
        <is>
          <t>PAITA</t>
        </is>
      </c>
      <c r="F240" s="2" t="inlineStr">
        <is>
          <t>6158</t>
        </is>
      </c>
      <c r="G240" s="2" t="inlineStr">
        <is>
          <t>AGENCIA DE ADUANA MACROMAR S.A.</t>
        </is>
      </c>
      <c r="H240" s="2" t="inlineStr">
        <is>
          <t>FR</t>
        </is>
      </c>
      <c r="I240" s="2" t="inlineStr">
        <is>
          <t>FRANCE</t>
        </is>
      </c>
      <c r="J240" s="8" t="n">
        <v>98608</v>
      </c>
      <c r="K240" s="2" t="inlineStr">
        <is>
          <t>2026-09-19T23:27:29.864Z</t>
        </is>
      </c>
    </row>
    <row r="241">
      <c r="A241" s="2" t="inlineStr">
        <is>
          <t>20525955843</t>
        </is>
      </c>
      <c r="B241" s="2" t="inlineStr">
        <is>
          <t>2025</t>
        </is>
      </c>
      <c r="C241" s="6" t="n">
        <v>8</v>
      </c>
      <c r="D241" s="2" t="inlineStr">
        <is>
          <t>046</t>
        </is>
      </c>
      <c r="E241" s="2" t="inlineStr">
        <is>
          <t>PAITA</t>
        </is>
      </c>
      <c r="F241" s="2" t="inlineStr">
        <is>
          <t>6158</t>
        </is>
      </c>
      <c r="G241" s="2" t="inlineStr">
        <is>
          <t>AGENCIA DE ADUANA MACROMAR S.A.</t>
        </is>
      </c>
      <c r="H241" s="2" t="inlineStr">
        <is>
          <t>ES</t>
        </is>
      </c>
      <c r="I241" s="2" t="inlineStr">
        <is>
          <t>SPAIN</t>
        </is>
      </c>
      <c r="J241" s="8" t="n">
        <v>72865.89999999999</v>
      </c>
      <c r="K241" s="2" t="inlineStr">
        <is>
          <t>2026-09-19T23:27:29.864Z</t>
        </is>
      </c>
    </row>
    <row r="242">
      <c r="A242" s="2" t="inlineStr">
        <is>
          <t>20525955843</t>
        </is>
      </c>
      <c r="B242" s="2" t="inlineStr">
        <is>
          <t>2025</t>
        </is>
      </c>
      <c r="C242" s="6" t="n">
        <v>8</v>
      </c>
      <c r="D242" s="2" t="inlineStr">
        <is>
          <t>046</t>
        </is>
      </c>
      <c r="E242" s="2" t="inlineStr">
        <is>
          <t>PAITA</t>
        </is>
      </c>
      <c r="F242" s="2" t="inlineStr">
        <is>
          <t>6158</t>
        </is>
      </c>
      <c r="G242" s="2" t="inlineStr">
        <is>
          <t>AGENCIA DE ADUANA MACROMAR S.A.</t>
        </is>
      </c>
      <c r="H242" s="2" t="inlineStr">
        <is>
          <t>FR</t>
        </is>
      </c>
      <c r="I242" s="2" t="inlineStr">
        <is>
          <t>FRANCE</t>
        </is>
      </c>
      <c r="J242" s="8" t="n">
        <v>144345.6</v>
      </c>
      <c r="K242" s="2" t="inlineStr">
        <is>
          <t>2026-09-19T23:27:29.864Z</t>
        </is>
      </c>
    </row>
    <row r="243">
      <c r="A243" s="2" t="inlineStr">
        <is>
          <t>20525955843</t>
        </is>
      </c>
      <c r="B243" s="2" t="inlineStr">
        <is>
          <t>2025</t>
        </is>
      </c>
      <c r="C243" s="6" t="n">
        <v>9</v>
      </c>
      <c r="D243" s="2" t="inlineStr">
        <is>
          <t>046</t>
        </is>
      </c>
      <c r="E243" s="2" t="inlineStr">
        <is>
          <t>PAITA</t>
        </is>
      </c>
      <c r="F243" s="2" t="inlineStr">
        <is>
          <t>6158</t>
        </is>
      </c>
      <c r="G243" s="2" t="inlineStr">
        <is>
          <t>AGENCIA DE ADUANA MACROMAR S.A.</t>
        </is>
      </c>
      <c r="H243" s="2" t="inlineStr">
        <is>
          <t>ES</t>
        </is>
      </c>
      <c r="I243" s="2" t="inlineStr">
        <is>
          <t>SPAIN</t>
        </is>
      </c>
      <c r="J243" s="8" t="n">
        <v>53452</v>
      </c>
      <c r="K243" s="2" t="inlineStr">
        <is>
          <t>2026-09-19T23:27:29.864Z</t>
        </is>
      </c>
    </row>
    <row r="244">
      <c r="A244" s="2" t="inlineStr">
        <is>
          <t>20525955843</t>
        </is>
      </c>
      <c r="B244" s="2" t="inlineStr">
        <is>
          <t>2025</t>
        </is>
      </c>
      <c r="C244" s="6" t="n">
        <v>9</v>
      </c>
      <c r="D244" s="2" t="inlineStr">
        <is>
          <t>046</t>
        </is>
      </c>
      <c r="E244" s="2" t="inlineStr">
        <is>
          <t>PAITA</t>
        </is>
      </c>
      <c r="F244" s="2" t="inlineStr">
        <is>
          <t>6158</t>
        </is>
      </c>
      <c r="G244" s="2" t="inlineStr">
        <is>
          <t>AGENCIA DE ADUANA MACROMAR S.A.</t>
        </is>
      </c>
      <c r="H244" s="2" t="inlineStr">
        <is>
          <t>FR</t>
        </is>
      </c>
      <c r="I244" s="2" t="inlineStr">
        <is>
          <t>FRANCE</t>
        </is>
      </c>
      <c r="J244" s="8" t="n">
        <v>216518.4</v>
      </c>
      <c r="K244" s="2" t="inlineStr">
        <is>
          <t>2026-09-19T23:27:29.864Z</t>
        </is>
      </c>
    </row>
    <row r="245">
      <c r="A245" s="2" t="inlineStr">
        <is>
          <t>20525955843</t>
        </is>
      </c>
      <c r="B245" s="2" t="inlineStr">
        <is>
          <t>2025</t>
        </is>
      </c>
      <c r="C245" s="6" t="n">
        <v>10</v>
      </c>
      <c r="D245" s="2" t="inlineStr">
        <is>
          <t>046</t>
        </is>
      </c>
      <c r="E245" s="2" t="inlineStr">
        <is>
          <t>PAITA</t>
        </is>
      </c>
      <c r="F245" s="2" t="inlineStr">
        <is>
          <t>6158</t>
        </is>
      </c>
      <c r="G245" s="2" t="inlineStr">
        <is>
          <t>AGENCIA DE ADUANA MACROMAR S.A.</t>
        </is>
      </c>
      <c r="H245" s="2" t="inlineStr">
        <is>
          <t>ES</t>
        </is>
      </c>
      <c r="I245" s="2" t="inlineStr">
        <is>
          <t>SPAIN</t>
        </is>
      </c>
      <c r="J245" s="8" t="n">
        <v>49491.68</v>
      </c>
      <c r="K245" s="2" t="inlineStr">
        <is>
          <t>2026-09-19T23:27:29.864Z</t>
        </is>
      </c>
    </row>
    <row r="246">
      <c r="A246" s="2" t="inlineStr">
        <is>
          <t>20525955843</t>
        </is>
      </c>
      <c r="B246" s="2" t="inlineStr">
        <is>
          <t>2025</t>
        </is>
      </c>
      <c r="C246" s="6" t="n">
        <v>10</v>
      </c>
      <c r="D246" s="2" t="inlineStr">
        <is>
          <t>046</t>
        </is>
      </c>
      <c r="E246" s="2" t="inlineStr">
        <is>
          <t>PAITA</t>
        </is>
      </c>
      <c r="F246" s="2" t="inlineStr">
        <is>
          <t>6158</t>
        </is>
      </c>
      <c r="G246" s="2" t="inlineStr">
        <is>
          <t>AGENCIA DE ADUANA MACROMAR S.A.</t>
        </is>
      </c>
      <c r="H246" s="2" t="inlineStr">
        <is>
          <t>FR</t>
        </is>
      </c>
      <c r="I246" s="2" t="inlineStr">
        <is>
          <t>FRANCE</t>
        </is>
      </c>
      <c r="J246" s="8" t="n">
        <v>144345.6</v>
      </c>
      <c r="K246" s="2" t="inlineStr">
        <is>
          <t>2026-09-19T23:27:29.864Z</t>
        </is>
      </c>
    </row>
    <row r="247">
      <c r="A247" s="2" t="inlineStr">
        <is>
          <t>20525955843</t>
        </is>
      </c>
      <c r="B247" s="2" t="inlineStr">
        <is>
          <t>2025</t>
        </is>
      </c>
      <c r="C247" s="6" t="n">
        <v>11</v>
      </c>
      <c r="D247" s="2" t="inlineStr">
        <is>
          <t>046</t>
        </is>
      </c>
      <c r="E247" s="2" t="inlineStr">
        <is>
          <t>PAITA</t>
        </is>
      </c>
      <c r="F247" s="2" t="inlineStr">
        <is>
          <t>6158</t>
        </is>
      </c>
      <c r="G247" s="2" t="inlineStr">
        <is>
          <t>AGENCIA DE ADUANA MACROMAR S.A.</t>
        </is>
      </c>
      <c r="H247" s="2" t="inlineStr">
        <is>
          <t>ES</t>
        </is>
      </c>
      <c r="I247" s="2" t="inlineStr">
        <is>
          <t>SPAIN</t>
        </is>
      </c>
      <c r="J247" s="8" t="n">
        <v>53452</v>
      </c>
      <c r="K247" s="2" t="inlineStr">
        <is>
          <t>2026-09-19T23:27:29.864Z</t>
        </is>
      </c>
    </row>
    <row r="248">
      <c r="A248" s="2" t="inlineStr">
        <is>
          <t>20525955843</t>
        </is>
      </c>
      <c r="B248" s="2" t="inlineStr">
        <is>
          <t>2025</t>
        </is>
      </c>
      <c r="C248" s="6" t="n">
        <v>11</v>
      </c>
      <c r="D248" s="2" t="inlineStr">
        <is>
          <t>046</t>
        </is>
      </c>
      <c r="E248" s="2" t="inlineStr">
        <is>
          <t>PAITA</t>
        </is>
      </c>
      <c r="F248" s="2" t="inlineStr">
        <is>
          <t>6158</t>
        </is>
      </c>
      <c r="G248" s="2" t="inlineStr">
        <is>
          <t>AGENCIA DE ADUANA MACROMAR S.A.</t>
        </is>
      </c>
      <c r="H248" s="2" t="inlineStr">
        <is>
          <t>FR</t>
        </is>
      </c>
      <c r="I248" s="2" t="inlineStr">
        <is>
          <t>FRANCE</t>
        </is>
      </c>
      <c r="J248" s="8" t="n">
        <v>320233.2</v>
      </c>
      <c r="K248" s="2" t="inlineStr">
        <is>
          <t>2026-09-19T23:27:29.864Z</t>
        </is>
      </c>
    </row>
    <row r="249">
      <c r="A249" s="2" t="inlineStr">
        <is>
          <t>20525955843</t>
        </is>
      </c>
      <c r="B249" s="2" t="inlineStr">
        <is>
          <t>2025</t>
        </is>
      </c>
      <c r="C249" s="6" t="n">
        <v>12</v>
      </c>
      <c r="D249" s="2" t="inlineStr">
        <is>
          <t>046</t>
        </is>
      </c>
      <c r="E249" s="2" t="inlineStr">
        <is>
          <t>PAITA</t>
        </is>
      </c>
      <c r="F249" s="2" t="inlineStr">
        <is>
          <t>6158</t>
        </is>
      </c>
      <c r="G249" s="2" t="inlineStr">
        <is>
          <t>AGENCIA DE ADUANA MACROMAR S.A.</t>
        </is>
      </c>
      <c r="H249" s="2" t="inlineStr">
        <is>
          <t>ES</t>
        </is>
      </c>
      <c r="I249" s="2" t="inlineStr">
        <is>
          <t>SPAIN</t>
        </is>
      </c>
      <c r="J249" s="8" t="n">
        <v>41353.4</v>
      </c>
      <c r="K249" s="2" t="inlineStr">
        <is>
          <t>2026-09-19T23:27:29.864Z</t>
        </is>
      </c>
    </row>
    <row r="250">
      <c r="A250" s="2" t="inlineStr">
        <is>
          <t>20525955843</t>
        </is>
      </c>
      <c r="B250" s="2" t="inlineStr">
        <is>
          <t>2025</t>
        </is>
      </c>
      <c r="C250" s="6" t="n">
        <v>12</v>
      </c>
      <c r="D250" s="2" t="inlineStr">
        <is>
          <t>046</t>
        </is>
      </c>
      <c r="E250" s="2" t="inlineStr">
        <is>
          <t>PAITA</t>
        </is>
      </c>
      <c r="F250" s="2" t="inlineStr">
        <is>
          <t>6158</t>
        </is>
      </c>
      <c r="G250" s="2" t="inlineStr">
        <is>
          <t>AGENCIA DE ADUANA MACROMAR S.A.</t>
        </is>
      </c>
      <c r="H250" s="2" t="inlineStr">
        <is>
          <t>FR</t>
        </is>
      </c>
      <c r="I250" s="2" t="inlineStr">
        <is>
          <t>FRANCE</t>
        </is>
      </c>
      <c r="J250" s="8" t="n">
        <v>216518.4</v>
      </c>
      <c r="K250" s="2" t="inlineStr">
        <is>
          <t>2026-09-19T23:27:29.864Z</t>
        </is>
      </c>
    </row>
    <row r="251">
      <c r="A251" s="2" t="inlineStr">
        <is>
          <t>20525955843</t>
        </is>
      </c>
      <c r="B251" s="2" t="inlineStr">
        <is>
          <t>2026</t>
        </is>
      </c>
      <c r="C251" s="6" t="n">
        <v>1</v>
      </c>
      <c r="D251" s="2" t="inlineStr">
        <is>
          <t>046</t>
        </is>
      </c>
      <c r="E251" s="2" t="inlineStr">
        <is>
          <t>PAITA</t>
        </is>
      </c>
      <c r="F251" s="2" t="inlineStr">
        <is>
          <t>6158</t>
        </is>
      </c>
      <c r="G251" s="2" t="inlineStr">
        <is>
          <t>AGENCIA DE ADUANA MACROMAR S.A.</t>
        </is>
      </c>
      <c r="H251" s="2" t="inlineStr">
        <is>
          <t>ES</t>
        </is>
      </c>
      <c r="I251" s="2" t="inlineStr">
        <is>
          <t>SPAIN</t>
        </is>
      </c>
      <c r="J251" s="8" t="n">
        <v>52793.98</v>
      </c>
      <c r="K251" s="2" t="inlineStr">
        <is>
          <t>2026-09-19T23:27:29.864Z</t>
        </is>
      </c>
    </row>
    <row r="252">
      <c r="A252" s="2" t="inlineStr">
        <is>
          <t>20525955843</t>
        </is>
      </c>
      <c r="B252" s="2" t="inlineStr">
        <is>
          <t>2026</t>
        </is>
      </c>
      <c r="C252" s="6" t="n">
        <v>1</v>
      </c>
      <c r="D252" s="2" t="inlineStr">
        <is>
          <t>046</t>
        </is>
      </c>
      <c r="E252" s="2" t="inlineStr">
        <is>
          <t>PAITA</t>
        </is>
      </c>
      <c r="F252" s="2" t="inlineStr">
        <is>
          <t>6158</t>
        </is>
      </c>
      <c r="G252" s="2" t="inlineStr">
        <is>
          <t>AGENCIA DE ADUANA MACROMAR S.A.</t>
        </is>
      </c>
      <c r="H252" s="2" t="inlineStr">
        <is>
          <t>FR</t>
        </is>
      </c>
      <c r="I252" s="2" t="inlineStr">
        <is>
          <t>FRANCE</t>
        </is>
      </c>
      <c r="J252" s="8" t="n">
        <v>72172.8</v>
      </c>
      <c r="K252" s="2" t="inlineStr">
        <is>
          <t>2026-09-19T23:27:29.864Z</t>
        </is>
      </c>
    </row>
    <row r="253">
      <c r="A253" s="2" t="inlineStr">
        <is>
          <t>20525955843</t>
        </is>
      </c>
      <c r="B253" s="2" t="inlineStr">
        <is>
          <t>2026</t>
        </is>
      </c>
      <c r="C253" s="6" t="n">
        <v>2</v>
      </c>
      <c r="D253" s="2" t="inlineStr">
        <is>
          <t>046</t>
        </is>
      </c>
      <c r="E253" s="2" t="inlineStr">
        <is>
          <t>PAITA</t>
        </is>
      </c>
      <c r="F253" s="2" t="inlineStr">
        <is>
          <t>6158</t>
        </is>
      </c>
      <c r="G253" s="2" t="inlineStr">
        <is>
          <t>AGENCIA DE ADUANA MACROMAR S.A.</t>
        </is>
      </c>
      <c r="H253" s="2" t="inlineStr">
        <is>
          <t>FR</t>
        </is>
      </c>
      <c r="I253" s="2" t="inlineStr">
        <is>
          <t>FRANCE</t>
        </is>
      </c>
      <c r="J253" s="8" t="n">
        <v>144345.6</v>
      </c>
      <c r="K253" s="2" t="inlineStr">
        <is>
          <t>2026-09-19T23:27:29.864Z</t>
        </is>
      </c>
    </row>
    <row r="254">
      <c r="A254" s="2" t="inlineStr">
        <is>
          <t>20525955843</t>
        </is>
      </c>
      <c r="B254" s="2" t="inlineStr">
        <is>
          <t>2026</t>
        </is>
      </c>
      <c r="C254" s="6" t="n">
        <v>2</v>
      </c>
      <c r="D254" s="2" t="inlineStr">
        <is>
          <t>046</t>
        </is>
      </c>
      <c r="E254" s="2" t="inlineStr">
        <is>
          <t>PAITA</t>
        </is>
      </c>
      <c r="F254" s="2" t="inlineStr">
        <is>
          <t>6158</t>
        </is>
      </c>
      <c r="G254" s="2" t="inlineStr">
        <is>
          <t>AGENCIA DE ADUANA MACROMAR S.A.</t>
        </is>
      </c>
      <c r="H254" s="2" t="inlineStr">
        <is>
          <t>ES</t>
        </is>
      </c>
      <c r="I254" s="2" t="inlineStr">
        <is>
          <t>SPAIN</t>
        </is>
      </c>
      <c r="J254" s="8" t="n">
        <v>52481.26</v>
      </c>
      <c r="K254" s="2" t="inlineStr">
        <is>
          <t>2026-09-19T23:27:29.864Z</t>
        </is>
      </c>
    </row>
    <row r="255">
      <c r="A255" s="2" t="inlineStr">
        <is>
          <t>20525955843</t>
        </is>
      </c>
      <c r="B255" s="2" t="inlineStr">
        <is>
          <t>2026</t>
        </is>
      </c>
      <c r="C255" s="6" t="n">
        <v>3</v>
      </c>
      <c r="D255" s="2" t="inlineStr">
        <is>
          <t>046</t>
        </is>
      </c>
      <c r="E255" s="2" t="inlineStr">
        <is>
          <t>PAITA</t>
        </is>
      </c>
      <c r="F255" s="2" t="inlineStr">
        <is>
          <t>6158</t>
        </is>
      </c>
      <c r="G255" s="2" t="inlineStr">
        <is>
          <t>AGENCIA DE ADUANA MACROMAR S.A.</t>
        </is>
      </c>
      <c r="H255" s="2" t="inlineStr">
        <is>
          <t>ES</t>
        </is>
      </c>
      <c r="I255" s="2" t="inlineStr">
        <is>
          <t>SPAIN</t>
        </is>
      </c>
      <c r="J255" s="8" t="n">
        <v>136029.86</v>
      </c>
      <c r="K255" s="2" t="inlineStr">
        <is>
          <t>2026-09-19T23:27:29.864Z</t>
        </is>
      </c>
    </row>
    <row r="256">
      <c r="A256" s="2" t="inlineStr">
        <is>
          <t>20525955843</t>
        </is>
      </c>
      <c r="B256" s="2" t="inlineStr">
        <is>
          <t>2026</t>
        </is>
      </c>
      <c r="C256" s="6" t="n">
        <v>4</v>
      </c>
      <c r="D256" s="2" t="inlineStr">
        <is>
          <t>046</t>
        </is>
      </c>
      <c r="E256" s="2" t="inlineStr">
        <is>
          <t>PAITA</t>
        </is>
      </c>
      <c r="F256" s="2" t="inlineStr">
        <is>
          <t>6158</t>
        </is>
      </c>
      <c r="G256" s="2" t="inlineStr">
        <is>
          <t>AGENCIA DE ADUANA MACROMAR S.A.</t>
        </is>
      </c>
      <c r="H256" s="2" t="inlineStr">
        <is>
          <t>FR</t>
        </is>
      </c>
      <c r="I256" s="2" t="inlineStr">
        <is>
          <t>FRANCE</t>
        </is>
      </c>
      <c r="J256" s="8" t="n">
        <v>257329.8</v>
      </c>
      <c r="K256" s="2" t="inlineStr">
        <is>
          <t>2026-09-19T23:27:29.864Z</t>
        </is>
      </c>
    </row>
    <row r="257">
      <c r="A257" s="2" t="inlineStr">
        <is>
          <t>20525969551</t>
        </is>
      </c>
      <c r="B257" s="2" t="inlineStr">
        <is>
          <t>2025</t>
        </is>
      </c>
      <c r="C257" s="6" t="n">
        <v>1</v>
      </c>
      <c r="D257" s="2" t="inlineStr">
        <is>
          <t>046</t>
        </is>
      </c>
      <c r="E257" s="2" t="inlineStr">
        <is>
          <t>PAITA</t>
        </is>
      </c>
      <c r="F257" s="2" t="inlineStr">
        <is>
          <t>4939</t>
        </is>
      </c>
      <c r="G257" s="2" t="inlineStr">
        <is>
          <t>AXIS GL AGENCIA DE ADUANA S.A.C</t>
        </is>
      </c>
      <c r="H257" s="2" t="inlineStr">
        <is>
          <t>BE</t>
        </is>
      </c>
      <c r="I257" s="2" t="inlineStr">
        <is>
          <t>BELGIUM</t>
        </is>
      </c>
      <c r="J257" s="8" t="n">
        <v>75600</v>
      </c>
      <c r="K257" s="2" t="inlineStr">
        <is>
          <t>2026-09-19T23:27:29.864Z</t>
        </is>
      </c>
    </row>
    <row r="258">
      <c r="A258" s="2" t="inlineStr">
        <is>
          <t>20525969551</t>
        </is>
      </c>
      <c r="B258" s="2" t="inlineStr">
        <is>
          <t>2025</t>
        </is>
      </c>
      <c r="C258" s="6" t="n">
        <v>2</v>
      </c>
      <c r="D258" s="2" t="inlineStr">
        <is>
          <t>046</t>
        </is>
      </c>
      <c r="E258" s="2" t="inlineStr">
        <is>
          <t>PAITA</t>
        </is>
      </c>
      <c r="F258" s="2" t="inlineStr">
        <is>
          <t>4939</t>
        </is>
      </c>
      <c r="G258" s="2" t="inlineStr">
        <is>
          <t>AXIS GL AGENCIA DE ADUANA S.A.C</t>
        </is>
      </c>
      <c r="H258" s="2" t="inlineStr">
        <is>
          <t>NL</t>
        </is>
      </c>
      <c r="I258" s="2" t="inlineStr">
        <is>
          <t>NETHERLANDS</t>
        </is>
      </c>
      <c r="J258" s="8" t="n">
        <v>15120</v>
      </c>
      <c r="K258" s="2" t="inlineStr">
        <is>
          <t>2026-09-19T23:27:29.864Z</t>
        </is>
      </c>
    </row>
    <row r="259">
      <c r="A259" s="2" t="inlineStr">
        <is>
          <t>20525969551</t>
        </is>
      </c>
      <c r="B259" s="2" t="inlineStr">
        <is>
          <t>2025</t>
        </is>
      </c>
      <c r="C259" s="6" t="n">
        <v>2</v>
      </c>
      <c r="D259" s="2" t="inlineStr">
        <is>
          <t>046</t>
        </is>
      </c>
      <c r="E259" s="2" t="inlineStr">
        <is>
          <t>PAITA</t>
        </is>
      </c>
      <c r="F259" s="2" t="inlineStr">
        <is>
          <t>4939</t>
        </is>
      </c>
      <c r="G259" s="2" t="inlineStr">
        <is>
          <t>AXIS GL AGENCIA DE ADUANA S.A.C</t>
        </is>
      </c>
      <c r="H259" s="2" t="inlineStr">
        <is>
          <t>BE</t>
        </is>
      </c>
      <c r="I259" s="2" t="inlineStr">
        <is>
          <t>BELGIUM</t>
        </is>
      </c>
      <c r="J259" s="8" t="n">
        <v>15120</v>
      </c>
      <c r="K259" s="2" t="inlineStr">
        <is>
          <t>2026-09-19T23:27:29.864Z</t>
        </is>
      </c>
    </row>
    <row r="260">
      <c r="A260" s="2" t="inlineStr">
        <is>
          <t>20526179367</t>
        </is>
      </c>
      <c r="B260" s="2" t="inlineStr">
        <is>
          <t>2025</t>
        </is>
      </c>
      <c r="C260" s="6" t="n">
        <v>1</v>
      </c>
      <c r="D260" s="2" t="inlineStr">
        <is>
          <t>046</t>
        </is>
      </c>
      <c r="E260" s="2" t="inlineStr">
        <is>
          <t>PAITA</t>
        </is>
      </c>
      <c r="F260" s="2" t="inlineStr">
        <is>
          <t>4939</t>
        </is>
      </c>
      <c r="G260" s="2" t="inlineStr">
        <is>
          <t>AXIS GL AGENCIA DE ADUANA S.A.C</t>
        </is>
      </c>
      <c r="H260" s="2" t="inlineStr">
        <is>
          <t>NL</t>
        </is>
      </c>
      <c r="I260" s="2" t="inlineStr">
        <is>
          <t>NETHERLANDS</t>
        </is>
      </c>
      <c r="J260" s="8" t="n">
        <v>150876</v>
      </c>
      <c r="K260" s="2" t="inlineStr">
        <is>
          <t>2026-09-19T23:27:29.864Z</t>
        </is>
      </c>
    </row>
    <row r="261">
      <c r="A261" s="2" t="inlineStr">
        <is>
          <t>20526179367</t>
        </is>
      </c>
      <c r="B261" s="2" t="inlineStr">
        <is>
          <t>2025</t>
        </is>
      </c>
      <c r="C261" s="6" t="n">
        <v>1</v>
      </c>
      <c r="D261" s="2" t="inlineStr">
        <is>
          <t>046</t>
        </is>
      </c>
      <c r="E261" s="2" t="inlineStr">
        <is>
          <t>PAITA</t>
        </is>
      </c>
      <c r="F261" s="2" t="inlineStr">
        <is>
          <t>4939</t>
        </is>
      </c>
      <c r="G261" s="2" t="inlineStr">
        <is>
          <t>AXIS GL AGENCIA DE ADUANA S.A.C</t>
        </is>
      </c>
      <c r="H261" s="2" t="inlineStr">
        <is>
          <t>BE</t>
        </is>
      </c>
      <c r="I261" s="2" t="inlineStr">
        <is>
          <t>BELGIUM</t>
        </is>
      </c>
      <c r="J261" s="8" t="n">
        <v>120798</v>
      </c>
      <c r="K261" s="2" t="inlineStr">
        <is>
          <t>2026-09-19T23:27:29.864Z</t>
        </is>
      </c>
    </row>
    <row r="262">
      <c r="A262" s="2" t="inlineStr">
        <is>
          <t>20526179367</t>
        </is>
      </c>
      <c r="B262" s="2" t="inlineStr">
        <is>
          <t>2025</t>
        </is>
      </c>
      <c r="C262" s="6" t="n">
        <v>2</v>
      </c>
      <c r="D262" s="2" t="inlineStr">
        <is>
          <t>046</t>
        </is>
      </c>
      <c r="E262" s="2" t="inlineStr">
        <is>
          <t>PAITA</t>
        </is>
      </c>
      <c r="F262" s="2" t="inlineStr">
        <is>
          <t>4939</t>
        </is>
      </c>
      <c r="G262" s="2" t="inlineStr">
        <is>
          <t>AXIS GL AGENCIA DE ADUANA S.A.C</t>
        </is>
      </c>
      <c r="H262" s="2" t="inlineStr">
        <is>
          <t>NL</t>
        </is>
      </c>
      <c r="I262" s="2" t="inlineStr">
        <is>
          <t>NETHERLANDS</t>
        </is>
      </c>
      <c r="J262" s="8" t="n">
        <v>75600</v>
      </c>
      <c r="K262" s="2" t="inlineStr">
        <is>
          <t>2026-09-19T23:27:29.864Z</t>
        </is>
      </c>
    </row>
    <row r="263">
      <c r="A263" s="2" t="inlineStr">
        <is>
          <t>20526179367</t>
        </is>
      </c>
      <c r="B263" s="2" t="inlineStr">
        <is>
          <t>2025</t>
        </is>
      </c>
      <c r="C263" s="6" t="n">
        <v>2</v>
      </c>
      <c r="D263" s="2" t="inlineStr">
        <is>
          <t>046</t>
        </is>
      </c>
      <c r="E263" s="2" t="inlineStr">
        <is>
          <t>PAITA</t>
        </is>
      </c>
      <c r="F263" s="2" t="inlineStr">
        <is>
          <t>4939</t>
        </is>
      </c>
      <c r="G263" s="2" t="inlineStr">
        <is>
          <t>AXIS GL AGENCIA DE ADUANA S.A.C</t>
        </is>
      </c>
      <c r="H263" s="2" t="inlineStr">
        <is>
          <t>BE</t>
        </is>
      </c>
      <c r="I263" s="2" t="inlineStr">
        <is>
          <t>BELGIUM</t>
        </is>
      </c>
      <c r="J263" s="8" t="n">
        <v>176200</v>
      </c>
      <c r="K263" s="2" t="inlineStr">
        <is>
          <t>2026-09-19T23:27:29.864Z</t>
        </is>
      </c>
    </row>
    <row r="264">
      <c r="A264" s="2" t="inlineStr">
        <is>
          <t>20526179367</t>
        </is>
      </c>
      <c r="B264" s="2" t="inlineStr">
        <is>
          <t>2025</t>
        </is>
      </c>
      <c r="C264" s="6" t="n">
        <v>3</v>
      </c>
      <c r="D264" s="2" t="inlineStr">
        <is>
          <t>046</t>
        </is>
      </c>
      <c r="E264" s="2" t="inlineStr">
        <is>
          <t>PAITA</t>
        </is>
      </c>
      <c r="F264" s="2" t="inlineStr">
        <is>
          <t>4939</t>
        </is>
      </c>
      <c r="G264" s="2" t="inlineStr">
        <is>
          <t>AXIS GL AGENCIA DE ADUANA S.A.C</t>
        </is>
      </c>
      <c r="H264" s="2" t="inlineStr">
        <is>
          <t>BE</t>
        </is>
      </c>
      <c r="I264" s="2" t="inlineStr">
        <is>
          <t>BELGIUM</t>
        </is>
      </c>
      <c r="J264" s="8" t="n">
        <v>166320</v>
      </c>
      <c r="K264" s="2" t="inlineStr">
        <is>
          <t>2026-09-19T23:27:29.864Z</t>
        </is>
      </c>
    </row>
    <row r="265">
      <c r="A265" s="2" t="inlineStr">
        <is>
          <t>20526179367</t>
        </is>
      </c>
      <c r="B265" s="2" t="inlineStr">
        <is>
          <t>2025</t>
        </is>
      </c>
      <c r="C265" s="6" t="n">
        <v>3</v>
      </c>
      <c r="D265" s="2" t="inlineStr">
        <is>
          <t>046</t>
        </is>
      </c>
      <c r="E265" s="2" t="inlineStr">
        <is>
          <t>PAITA</t>
        </is>
      </c>
      <c r="F265" s="2" t="inlineStr">
        <is>
          <t>4939</t>
        </is>
      </c>
      <c r="G265" s="2" t="inlineStr">
        <is>
          <t>AXIS GL AGENCIA DE ADUANA S.A.C</t>
        </is>
      </c>
      <c r="H265" s="2" t="inlineStr">
        <is>
          <t>NL</t>
        </is>
      </c>
      <c r="I265" s="2" t="inlineStr">
        <is>
          <t>NETHERLANDS</t>
        </is>
      </c>
      <c r="J265" s="8" t="n">
        <v>136080</v>
      </c>
      <c r="K265" s="2" t="inlineStr">
        <is>
          <t>2026-09-19T23:27:29.864Z</t>
        </is>
      </c>
    </row>
    <row r="266">
      <c r="A266" s="2" t="inlineStr">
        <is>
          <t>20526179367</t>
        </is>
      </c>
      <c r="B266" s="2" t="inlineStr">
        <is>
          <t>2025</t>
        </is>
      </c>
      <c r="C266" s="6" t="n">
        <v>4</v>
      </c>
      <c r="D266" s="2" t="inlineStr">
        <is>
          <t>046</t>
        </is>
      </c>
      <c r="E266" s="2" t="inlineStr">
        <is>
          <t>PAITA</t>
        </is>
      </c>
      <c r="F266" s="2" t="inlineStr">
        <is>
          <t>4939</t>
        </is>
      </c>
      <c r="G266" s="2" t="inlineStr">
        <is>
          <t>AXIS GL AGENCIA DE ADUANA S.A.C</t>
        </is>
      </c>
      <c r="H266" s="2" t="inlineStr">
        <is>
          <t>NL</t>
        </is>
      </c>
      <c r="I266" s="2" t="inlineStr">
        <is>
          <t>NETHERLANDS</t>
        </is>
      </c>
      <c r="J266" s="8" t="n">
        <v>99424</v>
      </c>
      <c r="K266" s="2" t="inlineStr">
        <is>
          <t>2026-09-19T23:27:29.864Z</t>
        </is>
      </c>
    </row>
    <row r="267">
      <c r="A267" s="2" t="inlineStr">
        <is>
          <t>20526179367</t>
        </is>
      </c>
      <c r="B267" s="2" t="inlineStr">
        <is>
          <t>2025</t>
        </is>
      </c>
      <c r="C267" s="6" t="n">
        <v>4</v>
      </c>
      <c r="D267" s="2" t="inlineStr">
        <is>
          <t>046</t>
        </is>
      </c>
      <c r="E267" s="2" t="inlineStr">
        <is>
          <t>PAITA</t>
        </is>
      </c>
      <c r="F267" s="2" t="inlineStr">
        <is>
          <t>4939</t>
        </is>
      </c>
      <c r="G267" s="2" t="inlineStr">
        <is>
          <t>AXIS GL AGENCIA DE ADUANA S.A.C</t>
        </is>
      </c>
      <c r="H267" s="2" t="inlineStr">
        <is>
          <t>BE</t>
        </is>
      </c>
      <c r="I267" s="2" t="inlineStr">
        <is>
          <t>BELGIUM</t>
        </is>
      </c>
      <c r="J267" s="8" t="n">
        <v>115720</v>
      </c>
      <c r="K267" s="2" t="inlineStr">
        <is>
          <t>2026-09-19T23:27:29.864Z</t>
        </is>
      </c>
    </row>
    <row r="268">
      <c r="A268" s="2" t="inlineStr">
        <is>
          <t>20526179367</t>
        </is>
      </c>
      <c r="B268" s="2" t="inlineStr">
        <is>
          <t>2025</t>
        </is>
      </c>
      <c r="C268" s="6" t="n">
        <v>5</v>
      </c>
      <c r="D268" s="2" t="inlineStr">
        <is>
          <t>046</t>
        </is>
      </c>
      <c r="E268" s="2" t="inlineStr">
        <is>
          <t>PAITA</t>
        </is>
      </c>
      <c r="F268" s="2" t="inlineStr">
        <is>
          <t>4939</t>
        </is>
      </c>
      <c r="G268" s="2" t="inlineStr">
        <is>
          <t>AXIS GL AGENCIA DE ADUANA S.A.C</t>
        </is>
      </c>
      <c r="H268" s="2" t="inlineStr">
        <is>
          <t>NL</t>
        </is>
      </c>
      <c r="I268" s="2" t="inlineStr">
        <is>
          <t>NETHERLANDS</t>
        </is>
      </c>
      <c r="J268" s="8" t="n">
        <v>15120</v>
      </c>
      <c r="K268" s="2" t="inlineStr">
        <is>
          <t>2026-09-19T23:27:29.864Z</t>
        </is>
      </c>
    </row>
    <row r="269">
      <c r="A269" s="2" t="inlineStr">
        <is>
          <t>20526179367</t>
        </is>
      </c>
      <c r="B269" s="2" t="inlineStr">
        <is>
          <t>2025</t>
        </is>
      </c>
      <c r="C269" s="6" t="n">
        <v>5</v>
      </c>
      <c r="D269" s="2" t="inlineStr">
        <is>
          <t>046</t>
        </is>
      </c>
      <c r="E269" s="2" t="inlineStr">
        <is>
          <t>PAITA</t>
        </is>
      </c>
      <c r="F269" s="2" t="inlineStr">
        <is>
          <t>4939</t>
        </is>
      </c>
      <c r="G269" s="2" t="inlineStr">
        <is>
          <t>AXIS GL AGENCIA DE ADUANA S.A.C</t>
        </is>
      </c>
      <c r="H269" s="2" t="inlineStr">
        <is>
          <t>BE</t>
        </is>
      </c>
      <c r="I269" s="2" t="inlineStr">
        <is>
          <t>BELGIUM</t>
        </is>
      </c>
      <c r="J269" s="8" t="n">
        <v>161080</v>
      </c>
      <c r="K269" s="2" t="inlineStr">
        <is>
          <t>2026-09-19T23:27:29.864Z</t>
        </is>
      </c>
    </row>
    <row r="270">
      <c r="A270" s="2" t="inlineStr">
        <is>
          <t>20526179367</t>
        </is>
      </c>
      <c r="B270" s="2" t="inlineStr">
        <is>
          <t>2025</t>
        </is>
      </c>
      <c r="C270" s="6" t="n">
        <v>6</v>
      </c>
      <c r="D270" s="2" t="inlineStr">
        <is>
          <t>046</t>
        </is>
      </c>
      <c r="E270" s="2" t="inlineStr">
        <is>
          <t>PAITA</t>
        </is>
      </c>
      <c r="F270" s="2" t="inlineStr">
        <is>
          <t>4939</t>
        </is>
      </c>
      <c r="G270" s="2" t="inlineStr">
        <is>
          <t>AXIS GL AGENCIA DE ADUANA S.A.C</t>
        </is>
      </c>
      <c r="H270" s="2" t="inlineStr">
        <is>
          <t>BE</t>
        </is>
      </c>
      <c r="I270" s="2" t="inlineStr">
        <is>
          <t>BELGIUM</t>
        </is>
      </c>
      <c r="J270" s="8" t="n">
        <v>103536</v>
      </c>
      <c r="K270" s="2" t="inlineStr">
        <is>
          <t>2026-09-19T23:27:29.864Z</t>
        </is>
      </c>
    </row>
    <row r="271">
      <c r="A271" s="2" t="inlineStr">
        <is>
          <t>20526179367</t>
        </is>
      </c>
      <c r="B271" s="2" t="inlineStr">
        <is>
          <t>2025</t>
        </is>
      </c>
      <c r="C271" s="6" t="n">
        <v>6</v>
      </c>
      <c r="D271" s="2" t="inlineStr">
        <is>
          <t>046</t>
        </is>
      </c>
      <c r="E271" s="2" t="inlineStr">
        <is>
          <t>PAITA</t>
        </is>
      </c>
      <c r="F271" s="2" t="inlineStr">
        <is>
          <t>4939</t>
        </is>
      </c>
      <c r="G271" s="2" t="inlineStr">
        <is>
          <t>AXIS GL AGENCIA DE ADUANA S.A.C</t>
        </is>
      </c>
      <c r="H271" s="2" t="inlineStr">
        <is>
          <t>NL</t>
        </is>
      </c>
      <c r="I271" s="2" t="inlineStr">
        <is>
          <t>NETHERLANDS</t>
        </is>
      </c>
      <c r="J271" s="8" t="n">
        <v>108000</v>
      </c>
      <c r="K271" s="2" t="inlineStr">
        <is>
          <t>2026-09-19T23:27:29.864Z</t>
        </is>
      </c>
    </row>
    <row r="272">
      <c r="A272" s="2" t="inlineStr">
        <is>
          <t>20526179367</t>
        </is>
      </c>
      <c r="B272" s="2" t="inlineStr">
        <is>
          <t>2025</t>
        </is>
      </c>
      <c r="C272" s="6" t="n">
        <v>7</v>
      </c>
      <c r="D272" s="2" t="inlineStr">
        <is>
          <t>046</t>
        </is>
      </c>
      <c r="E272" s="2" t="inlineStr">
        <is>
          <t>PAITA</t>
        </is>
      </c>
      <c r="F272" s="2" t="inlineStr">
        <is>
          <t>4939</t>
        </is>
      </c>
      <c r="G272" s="2" t="inlineStr">
        <is>
          <t>AXIS GL AGENCIA DE ADUANA S.A.C</t>
        </is>
      </c>
      <c r="H272" s="2" t="inlineStr">
        <is>
          <t>BE</t>
        </is>
      </c>
      <c r="I272" s="2" t="inlineStr">
        <is>
          <t>BELGIUM</t>
        </is>
      </c>
      <c r="J272" s="8" t="n">
        <v>45360</v>
      </c>
      <c r="K272" s="2" t="inlineStr">
        <is>
          <t>2026-09-19T23:27:29.864Z</t>
        </is>
      </c>
    </row>
    <row r="273">
      <c r="A273" s="2" t="inlineStr">
        <is>
          <t>20526179367</t>
        </is>
      </c>
      <c r="B273" s="2" t="inlineStr">
        <is>
          <t>2025</t>
        </is>
      </c>
      <c r="C273" s="6" t="n">
        <v>7</v>
      </c>
      <c r="D273" s="2" t="inlineStr">
        <is>
          <t>046</t>
        </is>
      </c>
      <c r="E273" s="2" t="inlineStr">
        <is>
          <t>PAITA</t>
        </is>
      </c>
      <c r="F273" s="2" t="inlineStr">
        <is>
          <t>4939</t>
        </is>
      </c>
      <c r="G273" s="2" t="inlineStr">
        <is>
          <t>AXIS GL AGENCIA DE ADUANA S.A.C</t>
        </is>
      </c>
      <c r="H273" s="2" t="inlineStr">
        <is>
          <t>NL</t>
        </is>
      </c>
      <c r="I273" s="2" t="inlineStr">
        <is>
          <t>NETHERLANDS</t>
        </is>
      </c>
      <c r="J273" s="8" t="n">
        <v>136080</v>
      </c>
      <c r="K273" s="2" t="inlineStr">
        <is>
          <t>2026-09-19T23:27:29.864Z</t>
        </is>
      </c>
    </row>
    <row r="274">
      <c r="A274" s="2" t="inlineStr">
        <is>
          <t>20526179367</t>
        </is>
      </c>
      <c r="B274" s="2" t="inlineStr">
        <is>
          <t>2025</t>
        </is>
      </c>
      <c r="C274" s="6" t="n">
        <v>8</v>
      </c>
      <c r="D274" s="2" t="inlineStr">
        <is>
          <t>046</t>
        </is>
      </c>
      <c r="E274" s="2" t="inlineStr">
        <is>
          <t>PAITA</t>
        </is>
      </c>
      <c r="F274" s="2" t="inlineStr">
        <is>
          <t>4939</t>
        </is>
      </c>
      <c r="G274" s="2" t="inlineStr">
        <is>
          <t>AXIS GL AGENCIA DE ADUANA S.A.C</t>
        </is>
      </c>
      <c r="H274" s="2" t="inlineStr">
        <is>
          <t>BE</t>
        </is>
      </c>
      <c r="I274" s="2" t="inlineStr">
        <is>
          <t>BELGIUM</t>
        </is>
      </c>
      <c r="J274" s="8" t="n">
        <v>120960</v>
      </c>
      <c r="K274" s="2" t="inlineStr">
        <is>
          <t>2026-09-19T23:27:29.864Z</t>
        </is>
      </c>
    </row>
    <row r="275">
      <c r="A275" s="2" t="inlineStr">
        <is>
          <t>20526179367</t>
        </is>
      </c>
      <c r="B275" s="2" t="inlineStr">
        <is>
          <t>2025</t>
        </is>
      </c>
      <c r="C275" s="6" t="n">
        <v>8</v>
      </c>
      <c r="D275" s="2" t="inlineStr">
        <is>
          <t>046</t>
        </is>
      </c>
      <c r="E275" s="2" t="inlineStr">
        <is>
          <t>PAITA</t>
        </is>
      </c>
      <c r="F275" s="2" t="inlineStr">
        <is>
          <t>4939</t>
        </is>
      </c>
      <c r="G275" s="2" t="inlineStr">
        <is>
          <t>AXIS GL AGENCIA DE ADUANA S.A.C</t>
        </is>
      </c>
      <c r="H275" s="2" t="inlineStr">
        <is>
          <t>NL</t>
        </is>
      </c>
      <c r="I275" s="2" t="inlineStr">
        <is>
          <t>NETHERLANDS</t>
        </is>
      </c>
      <c r="J275" s="8" t="n">
        <v>151200</v>
      </c>
      <c r="K275" s="2" t="inlineStr">
        <is>
          <t>2026-09-19T23:27:29.864Z</t>
        </is>
      </c>
    </row>
    <row r="276">
      <c r="A276" s="2" t="inlineStr">
        <is>
          <t>20526179367</t>
        </is>
      </c>
      <c r="B276" s="2" t="inlineStr">
        <is>
          <t>2025</t>
        </is>
      </c>
      <c r="C276" s="6" t="n">
        <v>9</v>
      </c>
      <c r="D276" s="2" t="inlineStr">
        <is>
          <t>046</t>
        </is>
      </c>
      <c r="E276" s="2" t="inlineStr">
        <is>
          <t>PAITA</t>
        </is>
      </c>
      <c r="F276" s="2" t="inlineStr">
        <is>
          <t>4939</t>
        </is>
      </c>
      <c r="G276" s="2" t="inlineStr">
        <is>
          <t>AXIS GL AGENCIA DE ADUANA S.A.C</t>
        </is>
      </c>
      <c r="H276" s="2" t="inlineStr">
        <is>
          <t>DE</t>
        </is>
      </c>
      <c r="I276" s="2" t="inlineStr">
        <is>
          <t>GERMANY</t>
        </is>
      </c>
      <c r="J276" s="8" t="n">
        <v>120960</v>
      </c>
      <c r="K276" s="2" t="inlineStr">
        <is>
          <t>2026-09-19T23:27:29.864Z</t>
        </is>
      </c>
    </row>
    <row r="277">
      <c r="A277" s="2" t="inlineStr">
        <is>
          <t>20526179367</t>
        </is>
      </c>
      <c r="B277" s="2" t="inlineStr">
        <is>
          <t>2025</t>
        </is>
      </c>
      <c r="C277" s="6" t="n">
        <v>9</v>
      </c>
      <c r="D277" s="2" t="inlineStr">
        <is>
          <t>046</t>
        </is>
      </c>
      <c r="E277" s="2" t="inlineStr">
        <is>
          <t>PAITA</t>
        </is>
      </c>
      <c r="F277" s="2" t="inlineStr">
        <is>
          <t>4939</t>
        </is>
      </c>
      <c r="G277" s="2" t="inlineStr">
        <is>
          <t>AXIS GL AGENCIA DE ADUANA S.A.C</t>
        </is>
      </c>
      <c r="H277" s="2" t="inlineStr">
        <is>
          <t>NL</t>
        </is>
      </c>
      <c r="I277" s="2" t="inlineStr">
        <is>
          <t>NETHERLANDS</t>
        </is>
      </c>
      <c r="J277" s="8" t="n">
        <v>130840</v>
      </c>
      <c r="K277" s="2" t="inlineStr">
        <is>
          <t>2026-09-19T23:27:29.864Z</t>
        </is>
      </c>
    </row>
    <row r="278">
      <c r="A278" s="2" t="inlineStr">
        <is>
          <t>20526179367</t>
        </is>
      </c>
      <c r="B278" s="2" t="inlineStr">
        <is>
          <t>2025</t>
        </is>
      </c>
      <c r="C278" s="6" t="n">
        <v>10</v>
      </c>
      <c r="D278" s="2" t="inlineStr">
        <is>
          <t>046</t>
        </is>
      </c>
      <c r="E278" s="2" t="inlineStr">
        <is>
          <t>PAITA</t>
        </is>
      </c>
      <c r="F278" s="2" t="inlineStr">
        <is>
          <t>4939</t>
        </is>
      </c>
      <c r="G278" s="2" t="inlineStr">
        <is>
          <t>AXIS GL AGENCIA DE ADUANA S.A.C</t>
        </is>
      </c>
      <c r="H278" s="2" t="inlineStr">
        <is>
          <t>DE</t>
        </is>
      </c>
      <c r="I278" s="2" t="inlineStr">
        <is>
          <t>GERMANY</t>
        </is>
      </c>
      <c r="J278" s="8" t="n">
        <v>221560</v>
      </c>
      <c r="K278" s="2" t="inlineStr">
        <is>
          <t>2026-09-19T23:27:29.864Z</t>
        </is>
      </c>
    </row>
    <row r="279">
      <c r="A279" s="2" t="inlineStr">
        <is>
          <t>20526179367</t>
        </is>
      </c>
      <c r="B279" s="2" t="inlineStr">
        <is>
          <t>2025</t>
        </is>
      </c>
      <c r="C279" s="6" t="n">
        <v>10</v>
      </c>
      <c r="D279" s="2" t="inlineStr">
        <is>
          <t>046</t>
        </is>
      </c>
      <c r="E279" s="2" t="inlineStr">
        <is>
          <t>PAITA</t>
        </is>
      </c>
      <c r="F279" s="2" t="inlineStr">
        <is>
          <t>4939</t>
        </is>
      </c>
      <c r="G279" s="2" t="inlineStr">
        <is>
          <t>AXIS GL AGENCIA DE ADUANA S.A.C</t>
        </is>
      </c>
      <c r="H279" s="2" t="inlineStr">
        <is>
          <t>NL</t>
        </is>
      </c>
      <c r="I279" s="2" t="inlineStr">
        <is>
          <t>NETHERLANDS</t>
        </is>
      </c>
      <c r="J279" s="8" t="n">
        <v>30240</v>
      </c>
      <c r="K279" s="2" t="inlineStr">
        <is>
          <t>2026-09-19T23:27:29.864Z</t>
        </is>
      </c>
    </row>
    <row r="280">
      <c r="A280" s="2" t="inlineStr">
        <is>
          <t>20526179367</t>
        </is>
      </c>
      <c r="B280" s="2" t="inlineStr">
        <is>
          <t>2025</t>
        </is>
      </c>
      <c r="C280" s="6" t="n">
        <v>11</v>
      </c>
      <c r="D280" s="2" t="inlineStr">
        <is>
          <t>046</t>
        </is>
      </c>
      <c r="E280" s="2" t="inlineStr">
        <is>
          <t>PAITA</t>
        </is>
      </c>
      <c r="F280" s="2" t="inlineStr">
        <is>
          <t>4939</t>
        </is>
      </c>
      <c r="G280" s="2" t="inlineStr">
        <is>
          <t>AXIS GL AGENCIA DE ADUANA S.A.C</t>
        </is>
      </c>
      <c r="H280" s="2" t="inlineStr">
        <is>
          <t>NL</t>
        </is>
      </c>
      <c r="I280" s="2" t="inlineStr">
        <is>
          <t>NETHERLANDS</t>
        </is>
      </c>
      <c r="J280" s="8" t="n">
        <v>30240</v>
      </c>
      <c r="K280" s="2" t="inlineStr">
        <is>
          <t>2026-09-19T23:27:29.864Z</t>
        </is>
      </c>
    </row>
    <row r="281">
      <c r="A281" s="2" t="inlineStr">
        <is>
          <t>20526179367</t>
        </is>
      </c>
      <c r="B281" s="2" t="inlineStr">
        <is>
          <t>2025</t>
        </is>
      </c>
      <c r="C281" s="6" t="n">
        <v>11</v>
      </c>
      <c r="D281" s="2" t="inlineStr">
        <is>
          <t>046</t>
        </is>
      </c>
      <c r="E281" s="2" t="inlineStr">
        <is>
          <t>PAITA</t>
        </is>
      </c>
      <c r="F281" s="2" t="inlineStr">
        <is>
          <t>4939</t>
        </is>
      </c>
      <c r="G281" s="2" t="inlineStr">
        <is>
          <t>AXIS GL AGENCIA DE ADUANA S.A.C</t>
        </is>
      </c>
      <c r="H281" s="2" t="inlineStr">
        <is>
          <t>BE</t>
        </is>
      </c>
      <c r="I281" s="2" t="inlineStr">
        <is>
          <t>BELGIUM</t>
        </is>
      </c>
      <c r="J281" s="8" t="n">
        <v>60480</v>
      </c>
      <c r="K281" s="2" t="inlineStr">
        <is>
          <t>2026-09-19T23:27:29.864Z</t>
        </is>
      </c>
    </row>
    <row r="282">
      <c r="A282" s="2" t="inlineStr">
        <is>
          <t>20526179367</t>
        </is>
      </c>
      <c r="B282" s="2" t="inlineStr">
        <is>
          <t>2025</t>
        </is>
      </c>
      <c r="C282" s="6" t="n">
        <v>11</v>
      </c>
      <c r="D282" s="2" t="inlineStr">
        <is>
          <t>046</t>
        </is>
      </c>
      <c r="E282" s="2" t="inlineStr">
        <is>
          <t>PAITA</t>
        </is>
      </c>
      <c r="F282" s="2" t="inlineStr">
        <is>
          <t>4939</t>
        </is>
      </c>
      <c r="G282" s="2" t="inlineStr">
        <is>
          <t>AXIS GL AGENCIA DE ADUANA S.A.C</t>
        </is>
      </c>
      <c r="H282" s="2" t="inlineStr">
        <is>
          <t>DE</t>
        </is>
      </c>
      <c r="I282" s="2" t="inlineStr">
        <is>
          <t>GERMANY</t>
        </is>
      </c>
      <c r="J282" s="8" t="n">
        <v>166320</v>
      </c>
      <c r="K282" s="2" t="inlineStr">
        <is>
          <t>2026-09-19T23:27:29.864Z</t>
        </is>
      </c>
    </row>
    <row r="283">
      <c r="A283" s="2" t="inlineStr">
        <is>
          <t>20526179367</t>
        </is>
      </c>
      <c r="B283" s="2" t="inlineStr">
        <is>
          <t>2025</t>
        </is>
      </c>
      <c r="C283" s="6" t="n">
        <v>12</v>
      </c>
      <c r="D283" s="2" t="inlineStr">
        <is>
          <t>046</t>
        </is>
      </c>
      <c r="E283" s="2" t="inlineStr">
        <is>
          <t>PAITA</t>
        </is>
      </c>
      <c r="F283" s="2" t="inlineStr">
        <is>
          <t>4939</t>
        </is>
      </c>
      <c r="G283" s="2" t="inlineStr">
        <is>
          <t>AXIS GL AGENCIA DE ADUANA S.A.C</t>
        </is>
      </c>
      <c r="H283" s="2" t="inlineStr">
        <is>
          <t>NL</t>
        </is>
      </c>
      <c r="I283" s="2" t="inlineStr">
        <is>
          <t>NETHERLANDS</t>
        </is>
      </c>
      <c r="J283" s="8" t="n">
        <v>120960</v>
      </c>
      <c r="K283" s="2" t="inlineStr">
        <is>
          <t>2026-09-19T23:27:29.864Z</t>
        </is>
      </c>
    </row>
    <row r="284">
      <c r="A284" s="2" t="inlineStr">
        <is>
          <t>20526179367</t>
        </is>
      </c>
      <c r="B284" s="2" t="inlineStr">
        <is>
          <t>2025</t>
        </is>
      </c>
      <c r="C284" s="6" t="n">
        <v>12</v>
      </c>
      <c r="D284" s="2" t="inlineStr">
        <is>
          <t>046</t>
        </is>
      </c>
      <c r="E284" s="2" t="inlineStr">
        <is>
          <t>PAITA</t>
        </is>
      </c>
      <c r="F284" s="2" t="inlineStr">
        <is>
          <t>4939</t>
        </is>
      </c>
      <c r="G284" s="2" t="inlineStr">
        <is>
          <t>AXIS GL AGENCIA DE ADUANA S.A.C</t>
        </is>
      </c>
      <c r="H284" s="2" t="inlineStr">
        <is>
          <t>BE</t>
        </is>
      </c>
      <c r="I284" s="2" t="inlineStr">
        <is>
          <t>BELGIUM</t>
        </is>
      </c>
      <c r="J284" s="8" t="n">
        <v>166320</v>
      </c>
      <c r="K284" s="2" t="inlineStr">
        <is>
          <t>2026-09-19T23:27:29.864Z</t>
        </is>
      </c>
    </row>
    <row r="285">
      <c r="A285" s="2" t="inlineStr">
        <is>
          <t>20526179367</t>
        </is>
      </c>
      <c r="B285" s="2" t="inlineStr">
        <is>
          <t>2026</t>
        </is>
      </c>
      <c r="C285" s="6" t="n">
        <v>1</v>
      </c>
      <c r="D285" s="2" t="inlineStr">
        <is>
          <t>046</t>
        </is>
      </c>
      <c r="E285" s="2" t="inlineStr">
        <is>
          <t>PAITA</t>
        </is>
      </c>
      <c r="F285" s="2" t="inlineStr">
        <is>
          <t>4939</t>
        </is>
      </c>
      <c r="G285" s="2" t="inlineStr">
        <is>
          <t>AXIS GL AGENCIA DE ADUANA S.A.C</t>
        </is>
      </c>
      <c r="H285" s="2" t="inlineStr">
        <is>
          <t>DE</t>
        </is>
      </c>
      <c r="I285" s="2" t="inlineStr">
        <is>
          <t>GERMANY</t>
        </is>
      </c>
      <c r="J285" s="8" t="n">
        <v>94608</v>
      </c>
      <c r="K285" s="2" t="inlineStr">
        <is>
          <t>2026-09-19T23:27:29.864Z</t>
        </is>
      </c>
    </row>
    <row r="286">
      <c r="A286" s="2" t="inlineStr">
        <is>
          <t>20526179367</t>
        </is>
      </c>
      <c r="B286" s="2" t="inlineStr">
        <is>
          <t>2026</t>
        </is>
      </c>
      <c r="C286" s="6" t="n">
        <v>1</v>
      </c>
      <c r="D286" s="2" t="inlineStr">
        <is>
          <t>046</t>
        </is>
      </c>
      <c r="E286" s="2" t="inlineStr">
        <is>
          <t>PAITA</t>
        </is>
      </c>
      <c r="F286" s="2" t="inlineStr">
        <is>
          <t>4939</t>
        </is>
      </c>
      <c r="G286" s="2" t="inlineStr">
        <is>
          <t>AXIS GL AGENCIA DE ADUANA S.A.C</t>
        </is>
      </c>
      <c r="H286" s="2" t="inlineStr">
        <is>
          <t>NL</t>
        </is>
      </c>
      <c r="I286" s="2" t="inlineStr">
        <is>
          <t>NETHERLANDS</t>
        </is>
      </c>
      <c r="J286" s="8" t="n">
        <v>62935.2</v>
      </c>
      <c r="K286" s="2" t="inlineStr">
        <is>
          <t>2026-09-19T23:27:29.864Z</t>
        </is>
      </c>
    </row>
    <row r="287">
      <c r="A287" s="2" t="inlineStr">
        <is>
          <t>20526179367</t>
        </is>
      </c>
      <c r="B287" s="2" t="inlineStr">
        <is>
          <t>2026</t>
        </is>
      </c>
      <c r="C287" s="6" t="n">
        <v>1</v>
      </c>
      <c r="D287" s="2" t="inlineStr">
        <is>
          <t>046</t>
        </is>
      </c>
      <c r="E287" s="2" t="inlineStr">
        <is>
          <t>PAITA</t>
        </is>
      </c>
      <c r="F287" s="2" t="inlineStr">
        <is>
          <t>4939</t>
        </is>
      </c>
      <c r="G287" s="2" t="inlineStr">
        <is>
          <t>AXIS GL AGENCIA DE ADUANA S.A.C</t>
        </is>
      </c>
      <c r="H287" s="2" t="inlineStr">
        <is>
          <t>BE</t>
        </is>
      </c>
      <c r="I287" s="2" t="inlineStr">
        <is>
          <t>BELGIUM</t>
        </is>
      </c>
      <c r="J287" s="8" t="n">
        <v>157680</v>
      </c>
      <c r="K287" s="2" t="inlineStr">
        <is>
          <t>2026-09-19T23:27:29.864Z</t>
        </is>
      </c>
    </row>
    <row r="288">
      <c r="A288" s="2" t="inlineStr">
        <is>
          <t>20526179367</t>
        </is>
      </c>
      <c r="B288" s="2" t="inlineStr">
        <is>
          <t>2026</t>
        </is>
      </c>
      <c r="C288" s="6" t="n">
        <v>2</v>
      </c>
      <c r="D288" s="2" t="inlineStr">
        <is>
          <t>046</t>
        </is>
      </c>
      <c r="E288" s="2" t="inlineStr">
        <is>
          <t>PAITA</t>
        </is>
      </c>
      <c r="F288" s="2" t="inlineStr">
        <is>
          <t>4939</t>
        </is>
      </c>
      <c r="G288" s="2" t="inlineStr">
        <is>
          <t>AXIS GL AGENCIA DE ADUANA S.A.C</t>
        </is>
      </c>
      <c r="H288" s="2" t="inlineStr">
        <is>
          <t>NL</t>
        </is>
      </c>
      <c r="I288" s="2" t="inlineStr">
        <is>
          <t>NETHERLANDS</t>
        </is>
      </c>
      <c r="J288" s="8" t="n">
        <v>15768</v>
      </c>
      <c r="K288" s="2" t="inlineStr">
        <is>
          <t>2026-09-19T23:27:29.864Z</t>
        </is>
      </c>
    </row>
    <row r="289">
      <c r="A289" s="2" t="inlineStr">
        <is>
          <t>20526179367</t>
        </is>
      </c>
      <c r="B289" s="2" t="inlineStr">
        <is>
          <t>2026</t>
        </is>
      </c>
      <c r="C289" s="6" t="n">
        <v>2</v>
      </c>
      <c r="D289" s="2" t="inlineStr">
        <is>
          <t>046</t>
        </is>
      </c>
      <c r="E289" s="2" t="inlineStr">
        <is>
          <t>PAITA</t>
        </is>
      </c>
      <c r="F289" s="2" t="inlineStr">
        <is>
          <t>4939</t>
        </is>
      </c>
      <c r="G289" s="2" t="inlineStr">
        <is>
          <t>AXIS GL AGENCIA DE ADUANA S.A.C</t>
        </is>
      </c>
      <c r="H289" s="2" t="inlineStr">
        <is>
          <t>DE</t>
        </is>
      </c>
      <c r="I289" s="2" t="inlineStr">
        <is>
          <t>GERMANY</t>
        </is>
      </c>
      <c r="J289" s="8" t="n">
        <v>94608</v>
      </c>
      <c r="K289" s="2" t="inlineStr">
        <is>
          <t>2026-09-19T23:27:29.864Z</t>
        </is>
      </c>
    </row>
    <row r="290">
      <c r="A290" s="2" t="inlineStr">
        <is>
          <t>20526179367</t>
        </is>
      </c>
      <c r="B290" s="2" t="inlineStr">
        <is>
          <t>2026</t>
        </is>
      </c>
      <c r="C290" s="6" t="n">
        <v>2</v>
      </c>
      <c r="D290" s="2" t="inlineStr">
        <is>
          <t>046</t>
        </is>
      </c>
      <c r="E290" s="2" t="inlineStr">
        <is>
          <t>PAITA</t>
        </is>
      </c>
      <c r="F290" s="2" t="inlineStr">
        <is>
          <t>4939</t>
        </is>
      </c>
      <c r="G290" s="2" t="inlineStr">
        <is>
          <t>AXIS GL AGENCIA DE ADUANA S.A.C</t>
        </is>
      </c>
      <c r="H290" s="2" t="inlineStr">
        <is>
          <t>BE</t>
        </is>
      </c>
      <c r="I290" s="2" t="inlineStr">
        <is>
          <t>BELGIUM</t>
        </is>
      </c>
      <c r="J290" s="8" t="n">
        <v>126144</v>
      </c>
      <c r="K290" s="2" t="inlineStr">
        <is>
          <t>2026-09-19T23:27:29.864Z</t>
        </is>
      </c>
    </row>
    <row r="291">
      <c r="A291" s="2" t="inlineStr">
        <is>
          <t>20526179367</t>
        </is>
      </c>
      <c r="B291" s="2" t="inlineStr">
        <is>
          <t>2026</t>
        </is>
      </c>
      <c r="C291" s="6" t="n">
        <v>3</v>
      </c>
      <c r="D291" s="2" t="inlineStr">
        <is>
          <t>046</t>
        </is>
      </c>
      <c r="E291" s="2" t="inlineStr">
        <is>
          <t>PAITA</t>
        </is>
      </c>
      <c r="F291" s="2" t="inlineStr">
        <is>
          <t>4939</t>
        </is>
      </c>
      <c r="G291" s="2" t="inlineStr">
        <is>
          <t>AXIS GL AGENCIA DE ADUANA S.A.C</t>
        </is>
      </c>
      <c r="H291" s="2" t="inlineStr">
        <is>
          <t>NL</t>
        </is>
      </c>
      <c r="I291" s="2" t="inlineStr">
        <is>
          <t>NETHERLANDS</t>
        </is>
      </c>
      <c r="J291" s="8" t="n">
        <v>31536</v>
      </c>
      <c r="K291" s="2" t="inlineStr">
        <is>
          <t>2026-09-19T23:27:29.864Z</t>
        </is>
      </c>
    </row>
    <row r="292">
      <c r="A292" s="2" t="inlineStr">
        <is>
          <t>20526179367</t>
        </is>
      </c>
      <c r="B292" s="2" t="inlineStr">
        <is>
          <t>2026</t>
        </is>
      </c>
      <c r="C292" s="6" t="n">
        <v>3</v>
      </c>
      <c r="D292" s="2" t="inlineStr">
        <is>
          <t>046</t>
        </is>
      </c>
      <c r="E292" s="2" t="inlineStr">
        <is>
          <t>PAITA</t>
        </is>
      </c>
      <c r="F292" s="2" t="inlineStr">
        <is>
          <t>4939</t>
        </is>
      </c>
      <c r="G292" s="2" t="inlineStr">
        <is>
          <t>AXIS GL AGENCIA DE ADUANA S.A.C</t>
        </is>
      </c>
      <c r="H292" s="2" t="inlineStr">
        <is>
          <t>DE</t>
        </is>
      </c>
      <c r="I292" s="2" t="inlineStr">
        <is>
          <t>GERMANY</t>
        </is>
      </c>
      <c r="J292" s="8" t="n">
        <v>134376</v>
      </c>
      <c r="K292" s="2" t="inlineStr">
        <is>
          <t>2026-09-19T23:27:29.864Z</t>
        </is>
      </c>
    </row>
    <row r="293">
      <c r="A293" s="2" t="inlineStr">
        <is>
          <t>20526179367</t>
        </is>
      </c>
      <c r="B293" s="2" t="inlineStr">
        <is>
          <t>2026</t>
        </is>
      </c>
      <c r="C293" s="6" t="n">
        <v>3</v>
      </c>
      <c r="D293" s="2" t="inlineStr">
        <is>
          <t>046</t>
        </is>
      </c>
      <c r="E293" s="2" t="inlineStr">
        <is>
          <t>PAITA</t>
        </is>
      </c>
      <c r="F293" s="2" t="inlineStr">
        <is>
          <t>4939</t>
        </is>
      </c>
      <c r="G293" s="2" t="inlineStr">
        <is>
          <t>AXIS GL AGENCIA DE ADUANA S.A.C</t>
        </is>
      </c>
      <c r="H293" s="2" t="inlineStr">
        <is>
          <t>BE</t>
        </is>
      </c>
      <c r="I293" s="2" t="inlineStr">
        <is>
          <t>BELGIUM</t>
        </is>
      </c>
      <c r="J293" s="8" t="n">
        <v>126144</v>
      </c>
      <c r="K293" s="2" t="inlineStr">
        <is>
          <t>2026-09-19T23:27:29.864Z</t>
        </is>
      </c>
    </row>
    <row r="294">
      <c r="A294" s="2" t="inlineStr">
        <is>
          <t>20526179367</t>
        </is>
      </c>
      <c r="B294" s="2" t="inlineStr">
        <is>
          <t>2026</t>
        </is>
      </c>
      <c r="C294" s="6" t="n">
        <v>4</v>
      </c>
      <c r="D294" s="2" t="inlineStr">
        <is>
          <t>046</t>
        </is>
      </c>
      <c r="E294" s="2" t="inlineStr">
        <is>
          <t>PAITA</t>
        </is>
      </c>
      <c r="F294" s="2" t="inlineStr">
        <is>
          <t>4939</t>
        </is>
      </c>
      <c r="G294" s="2" t="inlineStr">
        <is>
          <t>AXIS GL AGENCIA DE ADUANA S.A.C</t>
        </is>
      </c>
      <c r="H294" s="2" t="inlineStr">
        <is>
          <t>BE</t>
        </is>
      </c>
      <c r="I294" s="2" t="inlineStr">
        <is>
          <t>BELGIUM</t>
        </is>
      </c>
      <c r="J294" s="8" t="n">
        <v>126144</v>
      </c>
      <c r="K294" s="2" t="inlineStr">
        <is>
          <t>2026-09-19T23:27:29.864Z</t>
        </is>
      </c>
    </row>
    <row r="295">
      <c r="A295" s="2" t="inlineStr">
        <is>
          <t>20526179367</t>
        </is>
      </c>
      <c r="B295" s="2" t="inlineStr">
        <is>
          <t>2026</t>
        </is>
      </c>
      <c r="C295" s="6" t="n">
        <v>4</v>
      </c>
      <c r="D295" s="2" t="inlineStr">
        <is>
          <t>046</t>
        </is>
      </c>
      <c r="E295" s="2" t="inlineStr">
        <is>
          <t>PAITA</t>
        </is>
      </c>
      <c r="F295" s="2" t="inlineStr">
        <is>
          <t>4939</t>
        </is>
      </c>
      <c r="G295" s="2" t="inlineStr">
        <is>
          <t>AXIS GL AGENCIA DE ADUANA S.A.C</t>
        </is>
      </c>
      <c r="H295" s="2" t="inlineStr">
        <is>
          <t>DE</t>
        </is>
      </c>
      <c r="I295" s="2" t="inlineStr">
        <is>
          <t>GERMANY</t>
        </is>
      </c>
      <c r="J295" s="8" t="n">
        <v>121238.4</v>
      </c>
      <c r="K295" s="2" t="inlineStr">
        <is>
          <t>2026-09-19T23:27:29.864Z</t>
        </is>
      </c>
    </row>
    <row r="296">
      <c r="A296" s="2" t="inlineStr">
        <is>
          <t>20526179367</t>
        </is>
      </c>
      <c r="B296" s="2" t="inlineStr">
        <is>
          <t>2026</t>
        </is>
      </c>
      <c r="C296" s="6" t="n">
        <v>5</v>
      </c>
      <c r="D296" s="2" t="inlineStr">
        <is>
          <t>046</t>
        </is>
      </c>
      <c r="E296" s="2" t="inlineStr">
        <is>
          <t>PAITA</t>
        </is>
      </c>
      <c r="F296" s="2" t="inlineStr">
        <is>
          <t>4939</t>
        </is>
      </c>
      <c r="G296" s="2" t="inlineStr">
        <is>
          <t>AXIS GL AGENCIA DE ADUANA S.A.C</t>
        </is>
      </c>
      <c r="H296" s="2" t="inlineStr">
        <is>
          <t>DE</t>
        </is>
      </c>
      <c r="I296" s="2" t="inlineStr">
        <is>
          <t>GERMANY</t>
        </is>
      </c>
      <c r="J296" s="8" t="n">
        <v>56536</v>
      </c>
      <c r="K296" s="2" t="inlineStr">
        <is>
          <t>2026-09-19T23:27:29.864Z</t>
        </is>
      </c>
    </row>
    <row r="297">
      <c r="A297" s="2" t="inlineStr">
        <is>
          <t>20526179367</t>
        </is>
      </c>
      <c r="B297" s="2" t="inlineStr">
        <is>
          <t>2026</t>
        </is>
      </c>
      <c r="C297" s="6" t="n">
        <v>5</v>
      </c>
      <c r="D297" s="2" t="inlineStr">
        <is>
          <t>046</t>
        </is>
      </c>
      <c r="E297" s="2" t="inlineStr">
        <is>
          <t>PAITA</t>
        </is>
      </c>
      <c r="F297" s="2" t="inlineStr">
        <is>
          <t>4939</t>
        </is>
      </c>
      <c r="G297" s="2" t="inlineStr">
        <is>
          <t>AXIS GL AGENCIA DE ADUANA S.A.C</t>
        </is>
      </c>
      <c r="H297" s="2" t="inlineStr">
        <is>
          <t>BE</t>
        </is>
      </c>
      <c r="I297" s="2" t="inlineStr">
        <is>
          <t>BELGIUM</t>
        </is>
      </c>
      <c r="J297" s="8" t="n">
        <v>63072</v>
      </c>
      <c r="K297" s="2" t="inlineStr">
        <is>
          <t>2026-09-19T23:27:29.864Z</t>
        </is>
      </c>
    </row>
    <row r="298">
      <c r="A298" s="2" t="inlineStr">
        <is>
          <t>20527491232</t>
        </is>
      </c>
      <c r="B298" s="2" t="inlineStr">
        <is>
          <t>2025</t>
        </is>
      </c>
      <c r="C298" s="6" t="n">
        <v>7</v>
      </c>
      <c r="D298" s="2" t="inlineStr">
        <is>
          <t>118</t>
        </is>
      </c>
      <c r="E298" s="2" t="inlineStr">
        <is>
          <t>MARITIMA DEL CALLAO</t>
        </is>
      </c>
      <c r="F298" s="2" t="inlineStr">
        <is>
          <t>9637</t>
        </is>
      </c>
      <c r="G298" s="2" t="inlineStr">
        <is>
          <t>TRANSMODAL ADUANAS SOCIEDAD ANONIMA CERRADA</t>
        </is>
      </c>
      <c r="H298" s="2" t="inlineStr">
        <is>
          <t>FR</t>
        </is>
      </c>
      <c r="I298" s="2" t="inlineStr">
        <is>
          <t>FRANCE</t>
        </is>
      </c>
      <c r="J298" s="8" t="n">
        <v>248500</v>
      </c>
      <c r="K298" s="2" t="inlineStr">
        <is>
          <t>2026-09-19T23:27:29.864Z</t>
        </is>
      </c>
    </row>
    <row r="299">
      <c r="A299" s="2" t="inlineStr">
        <is>
          <t>20527565376</t>
        </is>
      </c>
      <c r="B299" s="2" t="inlineStr">
        <is>
          <t>2025</t>
        </is>
      </c>
      <c r="C299" s="6" t="n">
        <v>1</v>
      </c>
      <c r="D299" s="2" t="inlineStr">
        <is>
          <t>118</t>
        </is>
      </c>
      <c r="E299" s="2" t="inlineStr">
        <is>
          <t>MARITIMA DEL CALLAO</t>
        </is>
      </c>
      <c r="F299" s="2" t="inlineStr">
        <is>
          <t>7378</t>
        </is>
      </c>
      <c r="G299" s="2" t="inlineStr">
        <is>
          <t>SAN MIGUEL ADUANAS S.A.C.</t>
        </is>
      </c>
      <c r="H299" s="2" t="inlineStr">
        <is>
          <t>DE</t>
        </is>
      </c>
      <c r="I299" s="2" t="inlineStr">
        <is>
          <t>GERMANY</t>
        </is>
      </c>
      <c r="J299" s="8" t="n">
        <v>109867.95</v>
      </c>
      <c r="K299" s="2" t="inlineStr">
        <is>
          <t>2026-09-19T23:27:29.864Z</t>
        </is>
      </c>
    </row>
    <row r="300">
      <c r="A300" s="2" t="inlineStr">
        <is>
          <t>20527565376</t>
        </is>
      </c>
      <c r="B300" s="2" t="inlineStr">
        <is>
          <t>2025</t>
        </is>
      </c>
      <c r="C300" s="6" t="n">
        <v>1</v>
      </c>
      <c r="D300" s="2" t="inlineStr">
        <is>
          <t>118</t>
        </is>
      </c>
      <c r="E300" s="2" t="inlineStr">
        <is>
          <t>MARITIMA DEL CALLAO</t>
        </is>
      </c>
      <c r="F300" s="2" t="inlineStr">
        <is>
          <t>6982</t>
        </is>
      </c>
      <c r="G300" s="2" t="inlineStr">
        <is>
          <t>JS PERU AGENCIA DE ADUANA S.A.C.</t>
        </is>
      </c>
      <c r="H300" s="2" t="inlineStr">
        <is>
          <t>US</t>
        </is>
      </c>
      <c r="I300" s="2" t="inlineStr">
        <is>
          <t>UNITED STATES</t>
        </is>
      </c>
      <c r="J300" s="8" t="n">
        <v>91954.95</v>
      </c>
      <c r="K300" s="2" t="inlineStr">
        <is>
          <t>2026-09-19T23:27:29.864Z</t>
        </is>
      </c>
    </row>
    <row r="301">
      <c r="A301" s="2" t="inlineStr">
        <is>
          <t>20527565376</t>
        </is>
      </c>
      <c r="B301" s="2" t="inlineStr">
        <is>
          <t>2025</t>
        </is>
      </c>
      <c r="C301" s="6" t="n">
        <v>2</v>
      </c>
      <c r="D301" s="2" t="inlineStr">
        <is>
          <t>118</t>
        </is>
      </c>
      <c r="E301" s="2" t="inlineStr">
        <is>
          <t>MARITIMA DEL CALLAO</t>
        </is>
      </c>
      <c r="F301" s="2" t="inlineStr">
        <is>
          <t>7378</t>
        </is>
      </c>
      <c r="G301" s="2" t="inlineStr">
        <is>
          <t>SAN MIGUEL ADUANAS S.A.C.</t>
        </is>
      </c>
      <c r="H301" s="2" t="inlineStr">
        <is>
          <t>JP</t>
        </is>
      </c>
      <c r="I301" s="2" t="inlineStr">
        <is>
          <t>JAPAN</t>
        </is>
      </c>
      <c r="J301" s="8" t="n">
        <v>74918.5</v>
      </c>
      <c r="K301" s="2" t="inlineStr">
        <is>
          <t>2026-09-19T23:27:29.864Z</t>
        </is>
      </c>
    </row>
    <row r="302">
      <c r="A302" s="2" t="inlineStr">
        <is>
          <t>20527565376</t>
        </is>
      </c>
      <c r="B302" s="2" t="inlineStr">
        <is>
          <t>2025</t>
        </is>
      </c>
      <c r="C302" s="6" t="n">
        <v>2</v>
      </c>
      <c r="D302" s="2" t="inlineStr">
        <is>
          <t>118</t>
        </is>
      </c>
      <c r="E302" s="2" t="inlineStr">
        <is>
          <t>MARITIMA DEL CALLAO</t>
        </is>
      </c>
      <c r="F302" s="2" t="inlineStr">
        <is>
          <t>7378</t>
        </is>
      </c>
      <c r="G302" s="2" t="inlineStr">
        <is>
          <t>SAN MIGUEL ADUANAS S.A.C.</t>
        </is>
      </c>
      <c r="H302" s="2" t="inlineStr">
        <is>
          <t>BE</t>
        </is>
      </c>
      <c r="I302" s="2" t="inlineStr">
        <is>
          <t>BELGIUM</t>
        </is>
      </c>
      <c r="J302" s="8" t="n">
        <v>130588.76</v>
      </c>
      <c r="K302" s="2" t="inlineStr">
        <is>
          <t>2026-09-19T23:27:29.864Z</t>
        </is>
      </c>
    </row>
    <row r="303">
      <c r="A303" s="2" t="inlineStr">
        <is>
          <t>20527565376</t>
        </is>
      </c>
      <c r="B303" s="2" t="inlineStr">
        <is>
          <t>2025</t>
        </is>
      </c>
      <c r="C303" s="6" t="n">
        <v>2</v>
      </c>
      <c r="D303" s="2" t="inlineStr">
        <is>
          <t>235</t>
        </is>
      </c>
      <c r="E303" s="2" t="inlineStr">
        <is>
          <t>AEREA DEL CALLAO</t>
        </is>
      </c>
      <c r="F303" s="2" t="inlineStr">
        <is>
          <t>6982</t>
        </is>
      </c>
      <c r="G303" s="2" t="inlineStr">
        <is>
          <t>JS PERU AGENCIA DE ADUANA S.A.C.</t>
        </is>
      </c>
      <c r="H303" s="2" t="inlineStr">
        <is>
          <t>US</t>
        </is>
      </c>
      <c r="I303" s="2" t="inlineStr">
        <is>
          <t>UNITED STATES</t>
        </is>
      </c>
      <c r="J303" s="8" t="n">
        <v>43910.66</v>
      </c>
      <c r="K303" s="2" t="inlineStr">
        <is>
          <t>2026-09-19T23:27:29.864Z</t>
        </is>
      </c>
    </row>
    <row r="304">
      <c r="A304" s="2" t="inlineStr">
        <is>
          <t>20527565376</t>
        </is>
      </c>
      <c r="B304" s="2" t="inlineStr">
        <is>
          <t>2025</t>
        </is>
      </c>
      <c r="C304" s="6" t="n">
        <v>7</v>
      </c>
      <c r="D304" s="2" t="inlineStr">
        <is>
          <t>118</t>
        </is>
      </c>
      <c r="E304" s="2" t="inlineStr">
        <is>
          <t>MARITIMA DEL CALLAO</t>
        </is>
      </c>
      <c r="F304" s="2" t="inlineStr">
        <is>
          <t>7378</t>
        </is>
      </c>
      <c r="G304" s="2" t="inlineStr">
        <is>
          <t>SAN MIGUEL ADUANAS S.A.C.</t>
        </is>
      </c>
      <c r="H304" s="2" t="inlineStr">
        <is>
          <t>US</t>
        </is>
      </c>
      <c r="I304" s="2" t="inlineStr">
        <is>
          <t>UNITED STATES</t>
        </is>
      </c>
      <c r="J304" s="8" t="n">
        <v>83247.13</v>
      </c>
      <c r="K304" s="2" t="inlineStr">
        <is>
          <t>2026-09-19T23:27:29.864Z</t>
        </is>
      </c>
    </row>
    <row r="305">
      <c r="A305" s="2" t="inlineStr">
        <is>
          <t>20527565376</t>
        </is>
      </c>
      <c r="B305" s="2" t="inlineStr">
        <is>
          <t>2025</t>
        </is>
      </c>
      <c r="C305" s="6" t="n">
        <v>8</v>
      </c>
      <c r="D305" s="2" t="inlineStr">
        <is>
          <t>118</t>
        </is>
      </c>
      <c r="E305" s="2" t="inlineStr">
        <is>
          <t>MARITIMA DEL CALLAO</t>
        </is>
      </c>
      <c r="F305" s="2" t="inlineStr">
        <is>
          <t>7378</t>
        </is>
      </c>
      <c r="G305" s="2" t="inlineStr">
        <is>
          <t>SAN MIGUEL ADUANAS S.A.C.</t>
        </is>
      </c>
      <c r="H305" s="2" t="inlineStr">
        <is>
          <t>DE</t>
        </is>
      </c>
      <c r="I305" s="2" t="inlineStr">
        <is>
          <t>GERMANY</t>
        </is>
      </c>
      <c r="J305" s="8" t="n">
        <v>753787.6800000001</v>
      </c>
      <c r="K305" s="2" t="inlineStr">
        <is>
          <t>2026-09-19T23:27:29.864Z</t>
        </is>
      </c>
    </row>
    <row r="306">
      <c r="A306" s="2" t="inlineStr">
        <is>
          <t>20527565376</t>
        </is>
      </c>
      <c r="B306" s="2" t="inlineStr">
        <is>
          <t>2025</t>
        </is>
      </c>
      <c r="C306" s="6" t="n">
        <v>9</v>
      </c>
      <c r="D306" s="2" t="inlineStr">
        <is>
          <t>118</t>
        </is>
      </c>
      <c r="E306" s="2" t="inlineStr">
        <is>
          <t>MARITIMA DEL CALLAO</t>
        </is>
      </c>
      <c r="F306" s="2" t="inlineStr">
        <is>
          <t>7378</t>
        </is>
      </c>
      <c r="G306" s="2" t="inlineStr">
        <is>
          <t>SAN MIGUEL ADUANAS S.A.C.</t>
        </is>
      </c>
      <c r="H306" s="2" t="inlineStr">
        <is>
          <t>DE</t>
        </is>
      </c>
      <c r="I306" s="2" t="inlineStr">
        <is>
          <t>GERMANY</t>
        </is>
      </c>
      <c r="J306" s="8" t="n">
        <v>850695.09</v>
      </c>
      <c r="K306" s="2" t="inlineStr">
        <is>
          <t>2026-09-19T23:27:29.864Z</t>
        </is>
      </c>
    </row>
    <row r="307">
      <c r="A307" s="2" t="inlineStr">
        <is>
          <t>20527565376</t>
        </is>
      </c>
      <c r="B307" s="2" t="inlineStr">
        <is>
          <t>2025</t>
        </is>
      </c>
      <c r="C307" s="6" t="n">
        <v>10</v>
      </c>
      <c r="D307" s="2" t="inlineStr">
        <is>
          <t>118</t>
        </is>
      </c>
      <c r="E307" s="2" t="inlineStr">
        <is>
          <t>MARITIMA DEL CALLAO</t>
        </is>
      </c>
      <c r="F307" s="2" t="inlineStr">
        <is>
          <t>7378</t>
        </is>
      </c>
      <c r="G307" s="2" t="inlineStr">
        <is>
          <t>SAN MIGUEL ADUANAS S.A.C.</t>
        </is>
      </c>
      <c r="H307" s="2" t="inlineStr">
        <is>
          <t>DE</t>
        </is>
      </c>
      <c r="I307" s="2" t="inlineStr">
        <is>
          <t>GERMANY</t>
        </is>
      </c>
      <c r="J307" s="8" t="n">
        <v>1129004.42</v>
      </c>
      <c r="K307" s="2" t="inlineStr">
        <is>
          <t>2026-09-19T23:27:29.864Z</t>
        </is>
      </c>
    </row>
    <row r="308">
      <c r="A308" s="2" t="inlineStr">
        <is>
          <t>20527565376</t>
        </is>
      </c>
      <c r="B308" s="2" t="inlineStr">
        <is>
          <t>2025</t>
        </is>
      </c>
      <c r="C308" s="6" t="n">
        <v>10</v>
      </c>
      <c r="D308" s="2" t="inlineStr">
        <is>
          <t>118</t>
        </is>
      </c>
      <c r="E308" s="2" t="inlineStr">
        <is>
          <t>MARITIMA DEL CALLAO</t>
        </is>
      </c>
      <c r="F308" s="2" t="inlineStr">
        <is>
          <t>7378</t>
        </is>
      </c>
      <c r="G308" s="2" t="inlineStr">
        <is>
          <t>SAN MIGUEL ADUANAS S.A.C.</t>
        </is>
      </c>
      <c r="H308" s="2" t="inlineStr">
        <is>
          <t>DK</t>
        </is>
      </c>
      <c r="I308" s="2" t="inlineStr">
        <is>
          <t>DENMARK</t>
        </is>
      </c>
      <c r="J308" s="8" t="n">
        <v>158964.37</v>
      </c>
      <c r="K308" s="2" t="inlineStr">
        <is>
          <t>2026-09-19T23:27:29.864Z</t>
        </is>
      </c>
    </row>
    <row r="309">
      <c r="A309" s="2" t="inlineStr">
        <is>
          <t>20527565376</t>
        </is>
      </c>
      <c r="B309" s="2" t="inlineStr">
        <is>
          <t>2025</t>
        </is>
      </c>
      <c r="C309" s="6" t="n">
        <v>10</v>
      </c>
      <c r="D309" s="2" t="inlineStr">
        <is>
          <t>118</t>
        </is>
      </c>
      <c r="E309" s="2" t="inlineStr">
        <is>
          <t>MARITIMA DEL CALLAO</t>
        </is>
      </c>
      <c r="F309" s="2" t="inlineStr">
        <is>
          <t>7378</t>
        </is>
      </c>
      <c r="G309" s="2" t="inlineStr">
        <is>
          <t>SAN MIGUEL ADUANAS S.A.C.</t>
        </is>
      </c>
      <c r="H309" s="2" t="inlineStr">
        <is>
          <t>US</t>
        </is>
      </c>
      <c r="I309" s="2" t="inlineStr">
        <is>
          <t>UNITED STATES</t>
        </is>
      </c>
      <c r="J309" s="8" t="n">
        <v>159361.78</v>
      </c>
      <c r="K309" s="2" t="inlineStr">
        <is>
          <t>2026-09-19T23:27:29.864Z</t>
        </is>
      </c>
    </row>
    <row r="310">
      <c r="A310" s="2" t="inlineStr">
        <is>
          <t>20527565376</t>
        </is>
      </c>
      <c r="B310" s="2" t="inlineStr">
        <is>
          <t>2025</t>
        </is>
      </c>
      <c r="C310" s="6" t="n">
        <v>11</v>
      </c>
      <c r="D310" s="2" t="inlineStr">
        <is>
          <t>118</t>
        </is>
      </c>
      <c r="E310" s="2" t="inlineStr">
        <is>
          <t>MARITIMA DEL CALLAO</t>
        </is>
      </c>
      <c r="F310" s="2" t="inlineStr">
        <is>
          <t>7378</t>
        </is>
      </c>
      <c r="G310" s="2" t="inlineStr">
        <is>
          <t>SAN MIGUEL ADUANAS S.A.C.</t>
        </is>
      </c>
      <c r="H310" s="2" t="inlineStr">
        <is>
          <t>JP</t>
        </is>
      </c>
      <c r="I310" s="2" t="inlineStr">
        <is>
          <t>JAPAN</t>
        </is>
      </c>
      <c r="J310" s="8" t="n">
        <v>200003.13</v>
      </c>
      <c r="K310" s="2" t="inlineStr">
        <is>
          <t>2026-09-19T23:27:29.864Z</t>
        </is>
      </c>
    </row>
    <row r="311">
      <c r="A311" s="2" t="inlineStr">
        <is>
          <t>20527565376</t>
        </is>
      </c>
      <c r="B311" s="2" t="inlineStr">
        <is>
          <t>2025</t>
        </is>
      </c>
      <c r="C311" s="6" t="n">
        <v>11</v>
      </c>
      <c r="D311" s="2" t="inlineStr">
        <is>
          <t>118</t>
        </is>
      </c>
      <c r="E311" s="2" t="inlineStr">
        <is>
          <t>MARITIMA DEL CALLAO</t>
        </is>
      </c>
      <c r="F311" s="2" t="inlineStr">
        <is>
          <t>7378</t>
        </is>
      </c>
      <c r="G311" s="2" t="inlineStr">
        <is>
          <t>SAN MIGUEL ADUANAS S.A.C.</t>
        </is>
      </c>
      <c r="H311" s="2" t="inlineStr">
        <is>
          <t>US</t>
        </is>
      </c>
      <c r="I311" s="2" t="inlineStr">
        <is>
          <t>UNITED STATES</t>
        </is>
      </c>
      <c r="J311" s="8" t="n">
        <v>168353.83</v>
      </c>
      <c r="K311" s="2" t="inlineStr">
        <is>
          <t>2026-09-19T23:27:29.864Z</t>
        </is>
      </c>
    </row>
    <row r="312">
      <c r="A312" s="2" t="inlineStr">
        <is>
          <t>20527565376</t>
        </is>
      </c>
      <c r="B312" s="2" t="inlineStr">
        <is>
          <t>2025</t>
        </is>
      </c>
      <c r="C312" s="6" t="n">
        <v>11</v>
      </c>
      <c r="D312" s="2" t="inlineStr">
        <is>
          <t>118</t>
        </is>
      </c>
      <c r="E312" s="2" t="inlineStr">
        <is>
          <t>MARITIMA DEL CALLAO</t>
        </is>
      </c>
      <c r="F312" s="2" t="inlineStr">
        <is>
          <t>7378</t>
        </is>
      </c>
      <c r="G312" s="2" t="inlineStr">
        <is>
          <t>SAN MIGUEL ADUANAS S.A.C.</t>
        </is>
      </c>
      <c r="H312" s="2" t="inlineStr">
        <is>
          <t>DE</t>
        </is>
      </c>
      <c r="I312" s="2" t="inlineStr">
        <is>
          <t>GERMANY</t>
        </is>
      </c>
      <c r="J312" s="8" t="n">
        <v>333323.15</v>
      </c>
      <c r="K312" s="2" t="inlineStr">
        <is>
          <t>2026-09-19T23:27:29.864Z</t>
        </is>
      </c>
    </row>
    <row r="313">
      <c r="A313" s="2" t="inlineStr">
        <is>
          <t>20527565376</t>
        </is>
      </c>
      <c r="B313" s="2" t="inlineStr">
        <is>
          <t>2025</t>
        </is>
      </c>
      <c r="C313" s="6" t="n">
        <v>11</v>
      </c>
      <c r="D313" s="2" t="inlineStr">
        <is>
          <t>118</t>
        </is>
      </c>
      <c r="E313" s="2" t="inlineStr">
        <is>
          <t>MARITIMA DEL CALLAO</t>
        </is>
      </c>
      <c r="F313" s="2" t="inlineStr">
        <is>
          <t>7378</t>
        </is>
      </c>
      <c r="G313" s="2" t="inlineStr">
        <is>
          <t>SAN MIGUEL ADUANAS S.A.C.</t>
        </is>
      </c>
      <c r="H313" s="2" t="inlineStr">
        <is>
          <t>BE</t>
        </is>
      </c>
      <c r="I313" s="2" t="inlineStr">
        <is>
          <t>BELGIUM</t>
        </is>
      </c>
      <c r="J313" s="8" t="n">
        <v>177116.77</v>
      </c>
      <c r="K313" s="2" t="inlineStr">
        <is>
          <t>2026-09-19T23:27:29.864Z</t>
        </is>
      </c>
    </row>
    <row r="314">
      <c r="A314" s="2" t="inlineStr">
        <is>
          <t>20527565376</t>
        </is>
      </c>
      <c r="B314" s="2" t="inlineStr">
        <is>
          <t>2025</t>
        </is>
      </c>
      <c r="C314" s="6" t="n">
        <v>11</v>
      </c>
      <c r="D314" s="2" t="inlineStr">
        <is>
          <t>118</t>
        </is>
      </c>
      <c r="E314" s="2" t="inlineStr">
        <is>
          <t>MARITIMA DEL CALLAO</t>
        </is>
      </c>
      <c r="F314" s="2" t="inlineStr">
        <is>
          <t>6982</t>
        </is>
      </c>
      <c r="G314" s="2" t="inlineStr">
        <is>
          <t>JS PERU AGENCIA DE ADUANA S.A.C.</t>
        </is>
      </c>
      <c r="H314" s="2" t="inlineStr">
        <is>
          <t>CA</t>
        </is>
      </c>
      <c r="I314" s="2" t="inlineStr">
        <is>
          <t>CANADA</t>
        </is>
      </c>
      <c r="J314" s="8" t="n">
        <v>180715.49</v>
      </c>
      <c r="K314" s="2" t="inlineStr">
        <is>
          <t>2026-09-19T23:27:29.864Z</t>
        </is>
      </c>
    </row>
    <row r="315">
      <c r="A315" s="2" t="inlineStr">
        <is>
          <t>20527565376</t>
        </is>
      </c>
      <c r="B315" s="2" t="inlineStr">
        <is>
          <t>2025</t>
        </is>
      </c>
      <c r="C315" s="6" t="n">
        <v>12</v>
      </c>
      <c r="D315" s="2" t="inlineStr">
        <is>
          <t>118</t>
        </is>
      </c>
      <c r="E315" s="2" t="inlineStr">
        <is>
          <t>MARITIMA DEL CALLAO</t>
        </is>
      </c>
      <c r="F315" s="2" t="inlineStr">
        <is>
          <t>7378</t>
        </is>
      </c>
      <c r="G315" s="2" t="inlineStr">
        <is>
          <t>SAN MIGUEL ADUANAS S.A.C.</t>
        </is>
      </c>
      <c r="H315" s="2" t="inlineStr">
        <is>
          <t>US</t>
        </is>
      </c>
      <c r="I315" s="2" t="inlineStr">
        <is>
          <t>UNITED STATES</t>
        </is>
      </c>
      <c r="J315" s="8" t="n">
        <v>410367.84</v>
      </c>
      <c r="K315" s="2" t="inlineStr">
        <is>
          <t>2026-09-19T23:27:29.864Z</t>
        </is>
      </c>
    </row>
    <row r="316">
      <c r="A316" s="2" t="inlineStr">
        <is>
          <t>20527565376</t>
        </is>
      </c>
      <c r="B316" s="2" t="inlineStr">
        <is>
          <t>2025</t>
        </is>
      </c>
      <c r="C316" s="6" t="n">
        <v>12</v>
      </c>
      <c r="D316" s="2" t="inlineStr">
        <is>
          <t>118</t>
        </is>
      </c>
      <c r="E316" s="2" t="inlineStr">
        <is>
          <t>MARITIMA DEL CALLAO</t>
        </is>
      </c>
      <c r="F316" s="2" t="inlineStr">
        <is>
          <t>7378</t>
        </is>
      </c>
      <c r="G316" s="2" t="inlineStr">
        <is>
          <t>SAN MIGUEL ADUANAS S.A.C.</t>
        </is>
      </c>
      <c r="H316" s="2" t="inlineStr">
        <is>
          <t>DE</t>
        </is>
      </c>
      <c r="I316" s="2" t="inlineStr">
        <is>
          <t>GERMANY</t>
        </is>
      </c>
      <c r="J316" s="8" t="n">
        <v>508792.42</v>
      </c>
      <c r="K316" s="2" t="inlineStr">
        <is>
          <t>2026-09-19T23:27:29.864Z</t>
        </is>
      </c>
    </row>
    <row r="317">
      <c r="A317" s="2" t="inlineStr">
        <is>
          <t>20527565376</t>
        </is>
      </c>
      <c r="B317" s="2" t="inlineStr">
        <is>
          <t>2025</t>
        </is>
      </c>
      <c r="C317" s="6" t="n">
        <v>12</v>
      </c>
      <c r="D317" s="2" t="inlineStr">
        <is>
          <t>118</t>
        </is>
      </c>
      <c r="E317" s="2" t="inlineStr">
        <is>
          <t>MARITIMA DEL CALLAO</t>
        </is>
      </c>
      <c r="F317" s="2" t="inlineStr">
        <is>
          <t>7378</t>
        </is>
      </c>
      <c r="G317" s="2" t="inlineStr">
        <is>
          <t>SAN MIGUEL ADUANAS S.A.C.</t>
        </is>
      </c>
      <c r="H317" s="2" t="inlineStr">
        <is>
          <t>BE</t>
        </is>
      </c>
      <c r="I317" s="2" t="inlineStr">
        <is>
          <t>BELGIUM</t>
        </is>
      </c>
      <c r="J317" s="8" t="n">
        <v>120091.89</v>
      </c>
      <c r="K317" s="2" t="inlineStr">
        <is>
          <t>2026-09-19T23:27:29.864Z</t>
        </is>
      </c>
    </row>
    <row r="318">
      <c r="A318" s="2" t="inlineStr">
        <is>
          <t>20527565376</t>
        </is>
      </c>
      <c r="B318" s="2" t="inlineStr">
        <is>
          <t>2026</t>
        </is>
      </c>
      <c r="C318" s="6" t="n">
        <v>1</v>
      </c>
      <c r="D318" s="2" t="inlineStr">
        <is>
          <t>118</t>
        </is>
      </c>
      <c r="E318" s="2" t="inlineStr">
        <is>
          <t>MARITIMA DEL CALLAO</t>
        </is>
      </c>
      <c r="F318" s="2" t="inlineStr">
        <is>
          <t>7378</t>
        </is>
      </c>
      <c r="G318" s="2" t="inlineStr">
        <is>
          <t>SAN MIGUEL ADUANAS S.A.C.</t>
        </is>
      </c>
      <c r="H318" s="2" t="inlineStr">
        <is>
          <t>SE</t>
        </is>
      </c>
      <c r="I318" s="2" t="inlineStr">
        <is>
          <t>SWEDEN</t>
        </is>
      </c>
      <c r="J318" s="8" t="n">
        <v>167711.22</v>
      </c>
      <c r="K318" s="2" t="inlineStr">
        <is>
          <t>2026-09-19T23:27:29.864Z</t>
        </is>
      </c>
    </row>
    <row r="319">
      <c r="A319" s="2" t="inlineStr">
        <is>
          <t>20527565376</t>
        </is>
      </c>
      <c r="B319" s="2" t="inlineStr">
        <is>
          <t>2026</t>
        </is>
      </c>
      <c r="C319" s="6" t="n">
        <v>1</v>
      </c>
      <c r="D319" s="2" t="inlineStr">
        <is>
          <t>118</t>
        </is>
      </c>
      <c r="E319" s="2" t="inlineStr">
        <is>
          <t>MARITIMA DEL CALLAO</t>
        </is>
      </c>
      <c r="F319" s="2" t="inlineStr">
        <is>
          <t>7378</t>
        </is>
      </c>
      <c r="G319" s="2" t="inlineStr">
        <is>
          <t>SAN MIGUEL ADUANAS S.A.C.</t>
        </is>
      </c>
      <c r="H319" s="2" t="inlineStr">
        <is>
          <t>US</t>
        </is>
      </c>
      <c r="I319" s="2" t="inlineStr">
        <is>
          <t>UNITED STATES</t>
        </is>
      </c>
      <c r="J319" s="8" t="n">
        <v>474487.03</v>
      </c>
      <c r="K319" s="2" t="inlineStr">
        <is>
          <t>2026-09-19T23:27:29.864Z</t>
        </is>
      </c>
    </row>
    <row r="320">
      <c r="A320" s="2" t="inlineStr">
        <is>
          <t>20527565376</t>
        </is>
      </c>
      <c r="B320" s="2" t="inlineStr">
        <is>
          <t>2026</t>
        </is>
      </c>
      <c r="C320" s="6" t="n">
        <v>1</v>
      </c>
      <c r="D320" s="2" t="inlineStr">
        <is>
          <t>118</t>
        </is>
      </c>
      <c r="E320" s="2" t="inlineStr">
        <is>
          <t>MARITIMA DEL CALLAO</t>
        </is>
      </c>
      <c r="F320" s="2" t="inlineStr">
        <is>
          <t>5901</t>
        </is>
      </c>
      <c r="G320" s="2" t="inlineStr">
        <is>
          <t>GRUPO PML S.A.C AGENTES DE ADUANAS</t>
        </is>
      </c>
      <c r="H320" s="2" t="inlineStr">
        <is>
          <t>CA</t>
        </is>
      </c>
      <c r="I320" s="2" t="inlineStr">
        <is>
          <t>CANADA</t>
        </is>
      </c>
      <c r="J320" s="8" t="n">
        <v>173603.98</v>
      </c>
      <c r="K320" s="2" t="inlineStr">
        <is>
          <t>2026-09-19T23:27:29.864Z</t>
        </is>
      </c>
    </row>
    <row r="321">
      <c r="A321" s="2" t="inlineStr">
        <is>
          <t>20527565376</t>
        </is>
      </c>
      <c r="B321" s="2" t="inlineStr">
        <is>
          <t>2026</t>
        </is>
      </c>
      <c r="C321" s="6" t="n">
        <v>2</v>
      </c>
      <c r="D321" s="2" t="inlineStr">
        <is>
          <t>118</t>
        </is>
      </c>
      <c r="E321" s="2" t="inlineStr">
        <is>
          <t>MARITIMA DEL CALLAO</t>
        </is>
      </c>
      <c r="F321" s="2" t="inlineStr">
        <is>
          <t>7378</t>
        </is>
      </c>
      <c r="G321" s="2" t="inlineStr">
        <is>
          <t>SAN MIGUEL ADUANAS S.A.C.</t>
        </is>
      </c>
      <c r="H321" s="2" t="inlineStr">
        <is>
          <t>JP</t>
        </is>
      </c>
      <c r="I321" s="2" t="inlineStr">
        <is>
          <t>JAPAN</t>
        </is>
      </c>
      <c r="J321" s="8" t="n">
        <v>74994.58</v>
      </c>
      <c r="K321" s="2" t="inlineStr">
        <is>
          <t>2026-09-19T23:27:29.864Z</t>
        </is>
      </c>
    </row>
    <row r="322">
      <c r="A322" s="2" t="inlineStr">
        <is>
          <t>20527565376</t>
        </is>
      </c>
      <c r="B322" s="2" t="inlineStr">
        <is>
          <t>2026</t>
        </is>
      </c>
      <c r="C322" s="6" t="n">
        <v>2</v>
      </c>
      <c r="D322" s="2" t="inlineStr">
        <is>
          <t>118</t>
        </is>
      </c>
      <c r="E322" s="2" t="inlineStr">
        <is>
          <t>MARITIMA DEL CALLAO</t>
        </is>
      </c>
      <c r="F322" s="2" t="inlineStr">
        <is>
          <t>5901</t>
        </is>
      </c>
      <c r="G322" s="2" t="inlineStr">
        <is>
          <t>GRUPO PML S.A.C AGENTES DE ADUANAS</t>
        </is>
      </c>
      <c r="H322" s="2" t="inlineStr">
        <is>
          <t>FR</t>
        </is>
      </c>
      <c r="I322" s="2" t="inlineStr">
        <is>
          <t>FRANCE</t>
        </is>
      </c>
      <c r="J322" s="8" t="n">
        <v>77318.17</v>
      </c>
      <c r="K322" s="2" t="inlineStr">
        <is>
          <t>2026-09-19T23:27:29.864Z</t>
        </is>
      </c>
    </row>
    <row r="323">
      <c r="A323" s="2" t="inlineStr">
        <is>
          <t>20527565376</t>
        </is>
      </c>
      <c r="B323" s="2" t="inlineStr">
        <is>
          <t>2026</t>
        </is>
      </c>
      <c r="C323" s="6" t="n">
        <v>2</v>
      </c>
      <c r="D323" s="2" t="inlineStr">
        <is>
          <t>118</t>
        </is>
      </c>
      <c r="E323" s="2" t="inlineStr">
        <is>
          <t>MARITIMA DEL CALLAO</t>
        </is>
      </c>
      <c r="F323" s="2" t="inlineStr">
        <is>
          <t>7378</t>
        </is>
      </c>
      <c r="G323" s="2" t="inlineStr">
        <is>
          <t>SAN MIGUEL ADUANAS S.A.C.</t>
        </is>
      </c>
      <c r="H323" s="2" t="inlineStr">
        <is>
          <t>BE</t>
        </is>
      </c>
      <c r="I323" s="2" t="inlineStr">
        <is>
          <t>BELGIUM</t>
        </is>
      </c>
      <c r="J323" s="8" t="n">
        <v>268516.96</v>
      </c>
      <c r="K323" s="2" t="inlineStr">
        <is>
          <t>2026-09-19T23:27:29.864Z</t>
        </is>
      </c>
    </row>
    <row r="324">
      <c r="A324" s="2" t="inlineStr">
        <is>
          <t>20527565376</t>
        </is>
      </c>
      <c r="B324" s="2" t="inlineStr">
        <is>
          <t>2026</t>
        </is>
      </c>
      <c r="C324" s="6" t="n">
        <v>2</v>
      </c>
      <c r="D324" s="2" t="inlineStr">
        <is>
          <t>118</t>
        </is>
      </c>
      <c r="E324" s="2" t="inlineStr">
        <is>
          <t>MARITIMA DEL CALLAO</t>
        </is>
      </c>
      <c r="F324" s="2" t="inlineStr">
        <is>
          <t>7378</t>
        </is>
      </c>
      <c r="G324" s="2" t="inlineStr">
        <is>
          <t>SAN MIGUEL ADUANAS S.A.C.</t>
        </is>
      </c>
      <c r="H324" s="2" t="inlineStr">
        <is>
          <t>DE</t>
        </is>
      </c>
      <c r="I324" s="2" t="inlineStr">
        <is>
          <t>GERMANY</t>
        </is>
      </c>
      <c r="J324" s="8" t="n">
        <v>170175.53</v>
      </c>
      <c r="K324" s="2" t="inlineStr">
        <is>
          <t>2026-09-19T23:27:29.864Z</t>
        </is>
      </c>
    </row>
    <row r="325">
      <c r="A325" s="2" t="inlineStr">
        <is>
          <t>20527565376</t>
        </is>
      </c>
      <c r="B325" s="2" t="inlineStr">
        <is>
          <t>2026</t>
        </is>
      </c>
      <c r="C325" s="6" t="n">
        <v>3</v>
      </c>
      <c r="D325" s="2" t="inlineStr">
        <is>
          <t>235</t>
        </is>
      </c>
      <c r="E325" s="2" t="inlineStr">
        <is>
          <t>AEREA DEL CALLAO</t>
        </is>
      </c>
      <c r="F325" s="2" t="inlineStr">
        <is>
          <t>7378</t>
        </is>
      </c>
      <c r="G325" s="2" t="inlineStr">
        <is>
          <t>SAN MIGUEL ADUANAS S.A.C.</t>
        </is>
      </c>
      <c r="H325" s="2" t="inlineStr">
        <is>
          <t>JP</t>
        </is>
      </c>
      <c r="I325" s="2" t="inlineStr">
        <is>
          <t>JAPAN</t>
        </is>
      </c>
      <c r="J325" s="8" t="n">
        <v>46320.17</v>
      </c>
      <c r="K325" s="2" t="inlineStr">
        <is>
          <t>2026-09-19T23:27:29.864Z</t>
        </is>
      </c>
    </row>
    <row r="326">
      <c r="A326" s="2" t="inlineStr">
        <is>
          <t>20542209951</t>
        </is>
      </c>
      <c r="B326" s="2" t="inlineStr">
        <is>
          <t>2025</t>
        </is>
      </c>
      <c r="C326" s="6" t="n">
        <v>1</v>
      </c>
      <c r="D326" s="2" t="inlineStr">
        <is>
          <t>046</t>
        </is>
      </c>
      <c r="E326" s="2" t="inlineStr">
        <is>
          <t>PAITA</t>
        </is>
      </c>
      <c r="F326" s="2" t="inlineStr">
        <is>
          <t>5901</t>
        </is>
      </c>
      <c r="G326" s="2" t="inlineStr">
        <is>
          <t>GRUPO PML S.A.C AGENTES DE ADUANAS</t>
        </is>
      </c>
      <c r="H326" s="2" t="inlineStr">
        <is>
          <t>BE</t>
        </is>
      </c>
      <c r="I326" s="2" t="inlineStr">
        <is>
          <t>BELGIUM</t>
        </is>
      </c>
      <c r="J326" s="8" t="n">
        <v>124241.88</v>
      </c>
      <c r="K326" s="2" t="inlineStr">
        <is>
          <t>2026-09-19T23:27:29.864Z</t>
        </is>
      </c>
    </row>
    <row r="327">
      <c r="A327" s="2" t="inlineStr">
        <is>
          <t>20542209951</t>
        </is>
      </c>
      <c r="B327" s="2" t="inlineStr">
        <is>
          <t>2025</t>
        </is>
      </c>
      <c r="C327" s="6" t="n">
        <v>6</v>
      </c>
      <c r="D327" s="2" t="inlineStr">
        <is>
          <t>046</t>
        </is>
      </c>
      <c r="E327" s="2" t="inlineStr">
        <is>
          <t>PAITA</t>
        </is>
      </c>
      <c r="F327" s="2" t="inlineStr">
        <is>
          <t>5901</t>
        </is>
      </c>
      <c r="G327" s="2" t="inlineStr">
        <is>
          <t>GRUPO PML S.A.C AGENTES DE ADUANAS</t>
        </is>
      </c>
      <c r="H327" s="2" t="inlineStr">
        <is>
          <t>CA</t>
        </is>
      </c>
      <c r="I327" s="2" t="inlineStr">
        <is>
          <t>CANADA</t>
        </is>
      </c>
      <c r="J327" s="8" t="n">
        <v>793655.33</v>
      </c>
      <c r="K327" s="2" t="inlineStr">
        <is>
          <t>2026-09-19T23:27:29.864Z</t>
        </is>
      </c>
    </row>
    <row r="328">
      <c r="A328" s="2" t="inlineStr">
        <is>
          <t>20542209951</t>
        </is>
      </c>
      <c r="B328" s="2" t="inlineStr">
        <is>
          <t>2025</t>
        </is>
      </c>
      <c r="C328" s="6" t="n">
        <v>7</v>
      </c>
      <c r="D328" s="2" t="inlineStr">
        <is>
          <t>046</t>
        </is>
      </c>
      <c r="E328" s="2" t="inlineStr">
        <is>
          <t>PAITA</t>
        </is>
      </c>
      <c r="F328" s="2" t="inlineStr">
        <is>
          <t>5901</t>
        </is>
      </c>
      <c r="G328" s="2" t="inlineStr">
        <is>
          <t>GRUPO PML S.A.C AGENTES DE ADUANAS</t>
        </is>
      </c>
      <c r="H328" s="2" t="inlineStr">
        <is>
          <t>GB</t>
        </is>
      </c>
      <c r="I328" s="2" t="inlineStr">
        <is>
          <t>UNITED KINGDOM</t>
        </is>
      </c>
      <c r="J328" s="8" t="n">
        <v>154779.47</v>
      </c>
      <c r="K328" s="2" t="inlineStr">
        <is>
          <t>2026-09-19T23:27:29.864Z</t>
        </is>
      </c>
    </row>
    <row r="329">
      <c r="A329" s="2" t="inlineStr">
        <is>
          <t>20542209951</t>
        </is>
      </c>
      <c r="B329" s="2" t="inlineStr">
        <is>
          <t>2025</t>
        </is>
      </c>
      <c r="C329" s="6" t="n">
        <v>7</v>
      </c>
      <c r="D329" s="2" t="inlineStr">
        <is>
          <t>046</t>
        </is>
      </c>
      <c r="E329" s="2" t="inlineStr">
        <is>
          <t>PAITA</t>
        </is>
      </c>
      <c r="F329" s="2" t="inlineStr">
        <is>
          <t>5901</t>
        </is>
      </c>
      <c r="G329" s="2" t="inlineStr">
        <is>
          <t>GRUPO PML S.A.C AGENTES DE ADUANAS</t>
        </is>
      </c>
      <c r="H329" s="2" t="inlineStr">
        <is>
          <t>CA</t>
        </is>
      </c>
      <c r="I329" s="2" t="inlineStr">
        <is>
          <t>CANADA</t>
        </is>
      </c>
      <c r="J329" s="8" t="n">
        <v>159414.63</v>
      </c>
      <c r="K329" s="2" t="inlineStr">
        <is>
          <t>2026-09-19T23:27:29.864Z</t>
        </is>
      </c>
    </row>
    <row r="330">
      <c r="A330" s="2" t="inlineStr">
        <is>
          <t>20542209951</t>
        </is>
      </c>
      <c r="B330" s="2" t="inlineStr">
        <is>
          <t>2025</t>
        </is>
      </c>
      <c r="C330" s="6" t="n">
        <v>7</v>
      </c>
      <c r="D330" s="2" t="inlineStr">
        <is>
          <t>046</t>
        </is>
      </c>
      <c r="E330" s="2" t="inlineStr">
        <is>
          <t>PAITA</t>
        </is>
      </c>
      <c r="F330" s="2" t="inlineStr">
        <is>
          <t>5901</t>
        </is>
      </c>
      <c r="G330" s="2" t="inlineStr">
        <is>
          <t>GRUPO PML S.A.C AGENTES DE ADUANAS</t>
        </is>
      </c>
      <c r="H330" s="2" t="inlineStr">
        <is>
          <t>BE</t>
        </is>
      </c>
      <c r="I330" s="2" t="inlineStr">
        <is>
          <t>BELGIUM</t>
        </is>
      </c>
      <c r="J330" s="8" t="n">
        <v>159150.93</v>
      </c>
      <c r="K330" s="2" t="inlineStr">
        <is>
          <t>2026-09-19T23:27:29.864Z</t>
        </is>
      </c>
    </row>
    <row r="331">
      <c r="A331" s="2" t="inlineStr">
        <is>
          <t>20542209951</t>
        </is>
      </c>
      <c r="B331" s="2" t="inlineStr">
        <is>
          <t>2025</t>
        </is>
      </c>
      <c r="C331" s="6" t="n">
        <v>7</v>
      </c>
      <c r="D331" s="2" t="inlineStr">
        <is>
          <t>046</t>
        </is>
      </c>
      <c r="E331" s="2" t="inlineStr">
        <is>
          <t>PAITA</t>
        </is>
      </c>
      <c r="F331" s="2" t="inlineStr">
        <is>
          <t>5901</t>
        </is>
      </c>
      <c r="G331" s="2" t="inlineStr">
        <is>
          <t>GRUPO PML S.A.C AGENTES DE ADUANAS</t>
        </is>
      </c>
      <c r="H331" s="2" t="inlineStr">
        <is>
          <t>NL</t>
        </is>
      </c>
      <c r="I331" s="2" t="inlineStr">
        <is>
          <t>NETHERLANDS</t>
        </is>
      </c>
      <c r="J331" s="8" t="n">
        <v>152832.35</v>
      </c>
      <c r="K331" s="2" t="inlineStr">
        <is>
          <t>2026-09-19T23:27:29.864Z</t>
        </is>
      </c>
    </row>
    <row r="332">
      <c r="A332" s="2" t="inlineStr">
        <is>
          <t>20542209951</t>
        </is>
      </c>
      <c r="B332" s="2" t="inlineStr">
        <is>
          <t>2025</t>
        </is>
      </c>
      <c r="C332" s="6" t="n">
        <v>8</v>
      </c>
      <c r="D332" s="2" t="inlineStr">
        <is>
          <t>046</t>
        </is>
      </c>
      <c r="E332" s="2" t="inlineStr">
        <is>
          <t>PAITA</t>
        </is>
      </c>
      <c r="F332" s="2" t="inlineStr">
        <is>
          <t>5901</t>
        </is>
      </c>
      <c r="G332" s="2" t="inlineStr">
        <is>
          <t>GRUPO PML S.A.C AGENTES DE ADUANAS</t>
        </is>
      </c>
      <c r="H332" s="2" t="inlineStr">
        <is>
          <t>SE</t>
        </is>
      </c>
      <c r="I332" s="2" t="inlineStr">
        <is>
          <t>SWEDEN</t>
        </is>
      </c>
      <c r="J332" s="8" t="n">
        <v>134623.9</v>
      </c>
      <c r="K332" s="2" t="inlineStr">
        <is>
          <t>2026-09-19T23:27:29.864Z</t>
        </is>
      </c>
    </row>
    <row r="333">
      <c r="A333" s="2" t="inlineStr">
        <is>
          <t>20542209951</t>
        </is>
      </c>
      <c r="B333" s="2" t="inlineStr">
        <is>
          <t>2025</t>
        </is>
      </c>
      <c r="C333" s="6" t="n">
        <v>8</v>
      </c>
      <c r="D333" s="2" t="inlineStr">
        <is>
          <t>046</t>
        </is>
      </c>
      <c r="E333" s="2" t="inlineStr">
        <is>
          <t>PAITA</t>
        </is>
      </c>
      <c r="F333" s="2" t="inlineStr">
        <is>
          <t>5901</t>
        </is>
      </c>
      <c r="G333" s="2" t="inlineStr">
        <is>
          <t>GRUPO PML S.A.C AGENTES DE ADUANAS</t>
        </is>
      </c>
      <c r="H333" s="2" t="inlineStr">
        <is>
          <t>GB</t>
        </is>
      </c>
      <c r="I333" s="2" t="inlineStr">
        <is>
          <t>UNITED KINGDOM</t>
        </is>
      </c>
      <c r="J333" s="8" t="n">
        <v>467078.3</v>
      </c>
      <c r="K333" s="2" t="inlineStr">
        <is>
          <t>2026-09-19T23:27:29.864Z</t>
        </is>
      </c>
    </row>
    <row r="334">
      <c r="A334" s="2" t="inlineStr">
        <is>
          <t>20542209951</t>
        </is>
      </c>
      <c r="B334" s="2" t="inlineStr">
        <is>
          <t>2025</t>
        </is>
      </c>
      <c r="C334" s="6" t="n">
        <v>8</v>
      </c>
      <c r="D334" s="2" t="inlineStr">
        <is>
          <t>046</t>
        </is>
      </c>
      <c r="E334" s="2" t="inlineStr">
        <is>
          <t>PAITA</t>
        </is>
      </c>
      <c r="F334" s="2" t="inlineStr">
        <is>
          <t>5901</t>
        </is>
      </c>
      <c r="G334" s="2" t="inlineStr">
        <is>
          <t>GRUPO PML S.A.C AGENTES DE ADUANAS</t>
        </is>
      </c>
      <c r="H334" s="2" t="inlineStr">
        <is>
          <t>BE</t>
        </is>
      </c>
      <c r="I334" s="2" t="inlineStr">
        <is>
          <t>BELGIUM</t>
        </is>
      </c>
      <c r="J334" s="8" t="n">
        <v>585168.33</v>
      </c>
      <c r="K334" s="2" t="inlineStr">
        <is>
          <t>2026-09-19T23:27:29.864Z</t>
        </is>
      </c>
    </row>
    <row r="335">
      <c r="A335" s="2" t="inlineStr">
        <is>
          <t>20542209951</t>
        </is>
      </c>
      <c r="B335" s="2" t="inlineStr">
        <is>
          <t>2025</t>
        </is>
      </c>
      <c r="C335" s="6" t="n">
        <v>8</v>
      </c>
      <c r="D335" s="2" t="inlineStr">
        <is>
          <t>046</t>
        </is>
      </c>
      <c r="E335" s="2" t="inlineStr">
        <is>
          <t>PAITA</t>
        </is>
      </c>
      <c r="F335" s="2" t="inlineStr">
        <is>
          <t>5901</t>
        </is>
      </c>
      <c r="G335" s="2" t="inlineStr">
        <is>
          <t>GRUPO PML S.A.C AGENTES DE ADUANAS</t>
        </is>
      </c>
      <c r="H335" s="2" t="inlineStr">
        <is>
          <t>CA</t>
        </is>
      </c>
      <c r="I335" s="2" t="inlineStr">
        <is>
          <t>CANADA</t>
        </is>
      </c>
      <c r="J335" s="8" t="n">
        <v>537237.66</v>
      </c>
      <c r="K335" s="2" t="inlineStr">
        <is>
          <t>2026-09-19T23:27:29.864Z</t>
        </is>
      </c>
    </row>
    <row r="336">
      <c r="A336" s="2" t="inlineStr">
        <is>
          <t>20542209951</t>
        </is>
      </c>
      <c r="B336" s="2" t="inlineStr">
        <is>
          <t>2025</t>
        </is>
      </c>
      <c r="C336" s="6" t="n">
        <v>9</v>
      </c>
      <c r="D336" s="2" t="inlineStr">
        <is>
          <t>046</t>
        </is>
      </c>
      <c r="E336" s="2" t="inlineStr">
        <is>
          <t>PAITA</t>
        </is>
      </c>
      <c r="F336" s="2" t="inlineStr">
        <is>
          <t>5901</t>
        </is>
      </c>
      <c r="G336" s="2" t="inlineStr">
        <is>
          <t>GRUPO PML S.A.C AGENTES DE ADUANAS</t>
        </is>
      </c>
      <c r="H336" s="2" t="inlineStr">
        <is>
          <t>BE</t>
        </is>
      </c>
      <c r="I336" s="2" t="inlineStr">
        <is>
          <t>BELGIUM</t>
        </is>
      </c>
      <c r="J336" s="8" t="n">
        <v>905870.62</v>
      </c>
      <c r="K336" s="2" t="inlineStr">
        <is>
          <t>2026-09-19T23:27:29.864Z</t>
        </is>
      </c>
    </row>
    <row r="337">
      <c r="A337" s="2" t="inlineStr">
        <is>
          <t>20542209951</t>
        </is>
      </c>
      <c r="B337" s="2" t="inlineStr">
        <is>
          <t>2025</t>
        </is>
      </c>
      <c r="C337" s="6" t="n">
        <v>9</v>
      </c>
      <c r="D337" s="2" t="inlineStr">
        <is>
          <t>046</t>
        </is>
      </c>
      <c r="E337" s="2" t="inlineStr">
        <is>
          <t>PAITA</t>
        </is>
      </c>
      <c r="F337" s="2" t="inlineStr">
        <is>
          <t>5901</t>
        </is>
      </c>
      <c r="G337" s="2" t="inlineStr">
        <is>
          <t>GRUPO PML S.A.C AGENTES DE ADUANAS</t>
        </is>
      </c>
      <c r="H337" s="2" t="inlineStr">
        <is>
          <t>DE</t>
        </is>
      </c>
      <c r="I337" s="2" t="inlineStr">
        <is>
          <t>GERMANY</t>
        </is>
      </c>
      <c r="J337" s="8" t="n">
        <v>163944.53</v>
      </c>
      <c r="K337" s="2" t="inlineStr">
        <is>
          <t>2026-09-19T23:27:29.864Z</t>
        </is>
      </c>
    </row>
    <row r="338">
      <c r="A338" s="2" t="inlineStr">
        <is>
          <t>20542209951</t>
        </is>
      </c>
      <c r="B338" s="2" t="inlineStr">
        <is>
          <t>2025</t>
        </is>
      </c>
      <c r="C338" s="6" t="n">
        <v>9</v>
      </c>
      <c r="D338" s="2" t="inlineStr">
        <is>
          <t>046</t>
        </is>
      </c>
      <c r="E338" s="2" t="inlineStr">
        <is>
          <t>PAITA</t>
        </is>
      </c>
      <c r="F338" s="2" t="inlineStr">
        <is>
          <t>5901</t>
        </is>
      </c>
      <c r="G338" s="2" t="inlineStr">
        <is>
          <t>GRUPO PML S.A.C AGENTES DE ADUANAS</t>
        </is>
      </c>
      <c r="H338" s="2" t="inlineStr">
        <is>
          <t>GB</t>
        </is>
      </c>
      <c r="I338" s="2" t="inlineStr">
        <is>
          <t>UNITED KINGDOM</t>
        </is>
      </c>
      <c r="J338" s="8" t="n">
        <v>1102824.38</v>
      </c>
      <c r="K338" s="2" t="inlineStr">
        <is>
          <t>2026-09-19T23:27:29.864Z</t>
        </is>
      </c>
    </row>
    <row r="339">
      <c r="A339" s="2" t="inlineStr">
        <is>
          <t>20542209951</t>
        </is>
      </c>
      <c r="B339" s="2" t="inlineStr">
        <is>
          <t>2025</t>
        </is>
      </c>
      <c r="C339" s="6" t="n">
        <v>9</v>
      </c>
      <c r="D339" s="2" t="inlineStr">
        <is>
          <t>046</t>
        </is>
      </c>
      <c r="E339" s="2" t="inlineStr">
        <is>
          <t>PAITA</t>
        </is>
      </c>
      <c r="F339" s="2" t="inlineStr">
        <is>
          <t>5901</t>
        </is>
      </c>
      <c r="G339" s="2" t="inlineStr">
        <is>
          <t>GRUPO PML S.A.C AGENTES DE ADUANAS</t>
        </is>
      </c>
      <c r="H339" s="2" t="inlineStr">
        <is>
          <t>SE</t>
        </is>
      </c>
      <c r="I339" s="2" t="inlineStr">
        <is>
          <t>SWEDEN</t>
        </is>
      </c>
      <c r="J339" s="8" t="n">
        <v>294301.53</v>
      </c>
      <c r="K339" s="2" t="inlineStr">
        <is>
          <t>2026-09-19T23:27:29.864Z</t>
        </is>
      </c>
    </row>
    <row r="340">
      <c r="A340" s="2" t="inlineStr">
        <is>
          <t>20542209951</t>
        </is>
      </c>
      <c r="B340" s="2" t="inlineStr">
        <is>
          <t>2025</t>
        </is>
      </c>
      <c r="C340" s="6" t="n">
        <v>10</v>
      </c>
      <c r="D340" s="2" t="inlineStr">
        <is>
          <t>046</t>
        </is>
      </c>
      <c r="E340" s="2" t="inlineStr">
        <is>
          <t>PAITA</t>
        </is>
      </c>
      <c r="F340" s="2" t="inlineStr">
        <is>
          <t>5901</t>
        </is>
      </c>
      <c r="G340" s="2" t="inlineStr">
        <is>
          <t>GRUPO PML S.A.C AGENTES DE ADUANAS</t>
        </is>
      </c>
      <c r="H340" s="2" t="inlineStr">
        <is>
          <t>US</t>
        </is>
      </c>
      <c r="I340" s="2" t="inlineStr">
        <is>
          <t>UNITED STATES</t>
        </is>
      </c>
      <c r="J340" s="8" t="n">
        <v>359239.57</v>
      </c>
      <c r="K340" s="2" t="inlineStr">
        <is>
          <t>2026-09-19T23:27:29.864Z</t>
        </is>
      </c>
    </row>
    <row r="341">
      <c r="A341" s="2" t="inlineStr">
        <is>
          <t>20542209951</t>
        </is>
      </c>
      <c r="B341" s="2" t="inlineStr">
        <is>
          <t>2025</t>
        </is>
      </c>
      <c r="C341" s="6" t="n">
        <v>10</v>
      </c>
      <c r="D341" s="2" t="inlineStr">
        <is>
          <t>046</t>
        </is>
      </c>
      <c r="E341" s="2" t="inlineStr">
        <is>
          <t>PAITA</t>
        </is>
      </c>
      <c r="F341" s="2" t="inlineStr">
        <is>
          <t>5901</t>
        </is>
      </c>
      <c r="G341" s="2" t="inlineStr">
        <is>
          <t>GRUPO PML S.A.C AGENTES DE ADUANAS</t>
        </is>
      </c>
      <c r="H341" s="2" t="inlineStr">
        <is>
          <t>BE</t>
        </is>
      </c>
      <c r="I341" s="2" t="inlineStr">
        <is>
          <t>BELGIUM</t>
        </is>
      </c>
      <c r="J341" s="8" t="n">
        <v>167140.89</v>
      </c>
      <c r="K341" s="2" t="inlineStr">
        <is>
          <t>2026-09-19T23:27:29.864Z</t>
        </is>
      </c>
    </row>
    <row r="342">
      <c r="A342" s="2" t="inlineStr">
        <is>
          <t>20542209951</t>
        </is>
      </c>
      <c r="B342" s="2" t="inlineStr">
        <is>
          <t>2025</t>
        </is>
      </c>
      <c r="C342" s="6" t="n">
        <v>11</v>
      </c>
      <c r="D342" s="2" t="inlineStr">
        <is>
          <t>046</t>
        </is>
      </c>
      <c r="E342" s="2" t="inlineStr">
        <is>
          <t>PAITA</t>
        </is>
      </c>
      <c r="F342" s="2" t="inlineStr">
        <is>
          <t>5901</t>
        </is>
      </c>
      <c r="G342" s="2" t="inlineStr">
        <is>
          <t>GRUPO PML S.A.C AGENTES DE ADUANAS</t>
        </is>
      </c>
      <c r="H342" s="2" t="inlineStr">
        <is>
          <t>FR</t>
        </is>
      </c>
      <c r="I342" s="2" t="inlineStr">
        <is>
          <t>FRANCE</t>
        </is>
      </c>
      <c r="J342" s="8" t="n">
        <v>177277.5</v>
      </c>
      <c r="K342" s="2" t="inlineStr">
        <is>
          <t>2026-09-19T23:27:29.864Z</t>
        </is>
      </c>
    </row>
    <row r="343">
      <c r="A343" s="2" t="inlineStr">
        <is>
          <t>20542209951</t>
        </is>
      </c>
      <c r="B343" s="2" t="inlineStr">
        <is>
          <t>2025</t>
        </is>
      </c>
      <c r="C343" s="6" t="n">
        <v>11</v>
      </c>
      <c r="D343" s="2" t="inlineStr">
        <is>
          <t>046</t>
        </is>
      </c>
      <c r="E343" s="2" t="inlineStr">
        <is>
          <t>PAITA</t>
        </is>
      </c>
      <c r="F343" s="2" t="inlineStr">
        <is>
          <t>5901</t>
        </is>
      </c>
      <c r="G343" s="2" t="inlineStr">
        <is>
          <t>GRUPO PML S.A.C AGENTES DE ADUANAS</t>
        </is>
      </c>
      <c r="H343" s="2" t="inlineStr">
        <is>
          <t>SE</t>
        </is>
      </c>
      <c r="I343" s="2" t="inlineStr">
        <is>
          <t>SWEDEN</t>
        </is>
      </c>
      <c r="J343" s="8" t="n">
        <v>2723471.34</v>
      </c>
      <c r="K343" s="2" t="inlineStr">
        <is>
          <t>2026-09-19T23:27:29.864Z</t>
        </is>
      </c>
    </row>
    <row r="344">
      <c r="A344" s="2" t="inlineStr">
        <is>
          <t>20542209951</t>
        </is>
      </c>
      <c r="B344" s="2" t="inlineStr">
        <is>
          <t>2025</t>
        </is>
      </c>
      <c r="C344" s="6" t="n">
        <v>12</v>
      </c>
      <c r="D344" s="2" t="inlineStr">
        <is>
          <t>046</t>
        </is>
      </c>
      <c r="E344" s="2" t="inlineStr">
        <is>
          <t>PAITA</t>
        </is>
      </c>
      <c r="F344" s="2" t="inlineStr">
        <is>
          <t>5901</t>
        </is>
      </c>
      <c r="G344" s="2" t="inlineStr">
        <is>
          <t>GRUPO PML S.A.C AGENTES DE ADUANAS</t>
        </is>
      </c>
      <c r="H344" s="2" t="inlineStr">
        <is>
          <t>SE</t>
        </is>
      </c>
      <c r="I344" s="2" t="inlineStr">
        <is>
          <t>SWEDEN</t>
        </is>
      </c>
      <c r="J344" s="8" t="n">
        <v>1957291.12</v>
      </c>
      <c r="K344" s="2" t="inlineStr">
        <is>
          <t>2026-09-19T23:27:29.864Z</t>
        </is>
      </c>
    </row>
    <row r="345">
      <c r="A345" s="2" t="inlineStr">
        <is>
          <t>20542209951</t>
        </is>
      </c>
      <c r="B345" s="2" t="inlineStr">
        <is>
          <t>2025</t>
        </is>
      </c>
      <c r="C345" s="6" t="n">
        <v>12</v>
      </c>
      <c r="D345" s="2" t="inlineStr">
        <is>
          <t>046</t>
        </is>
      </c>
      <c r="E345" s="2" t="inlineStr">
        <is>
          <t>PAITA</t>
        </is>
      </c>
      <c r="F345" s="2" t="inlineStr">
        <is>
          <t>5901</t>
        </is>
      </c>
      <c r="G345" s="2" t="inlineStr">
        <is>
          <t>GRUPO PML S.A.C AGENTES DE ADUANAS</t>
        </is>
      </c>
      <c r="H345" s="2" t="inlineStr">
        <is>
          <t>US</t>
        </is>
      </c>
      <c r="I345" s="2" t="inlineStr">
        <is>
          <t>UNITED STATES</t>
        </is>
      </c>
      <c r="J345" s="8" t="n">
        <v>181085.84</v>
      </c>
      <c r="K345" s="2" t="inlineStr">
        <is>
          <t>2026-09-19T23:27:29.864Z</t>
        </is>
      </c>
    </row>
    <row r="346">
      <c r="A346" s="2" t="inlineStr">
        <is>
          <t>20542209951</t>
        </is>
      </c>
      <c r="B346" s="2" t="inlineStr">
        <is>
          <t>2025</t>
        </is>
      </c>
      <c r="C346" s="6" t="n">
        <v>12</v>
      </c>
      <c r="D346" s="2" t="inlineStr">
        <is>
          <t>046</t>
        </is>
      </c>
      <c r="E346" s="2" t="inlineStr">
        <is>
          <t>PAITA</t>
        </is>
      </c>
      <c r="F346" s="2" t="inlineStr">
        <is>
          <t>5901</t>
        </is>
      </c>
      <c r="G346" s="2" t="inlineStr">
        <is>
          <t>GRUPO PML S.A.C AGENTES DE ADUANAS</t>
        </is>
      </c>
      <c r="H346" s="2" t="inlineStr">
        <is>
          <t>GB</t>
        </is>
      </c>
      <c r="I346" s="2" t="inlineStr">
        <is>
          <t>UNITED KINGDOM</t>
        </is>
      </c>
      <c r="J346" s="8" t="n">
        <v>328591.52</v>
      </c>
      <c r="K346" s="2" t="inlineStr">
        <is>
          <t>2026-09-19T23:27:29.864Z</t>
        </is>
      </c>
    </row>
    <row r="347">
      <c r="A347" s="2" t="inlineStr">
        <is>
          <t>20542209951</t>
        </is>
      </c>
      <c r="B347" s="2" t="inlineStr">
        <is>
          <t>2025</t>
        </is>
      </c>
      <c r="C347" s="6" t="n">
        <v>12</v>
      </c>
      <c r="D347" s="2" t="inlineStr">
        <is>
          <t>046</t>
        </is>
      </c>
      <c r="E347" s="2" t="inlineStr">
        <is>
          <t>PAITA</t>
        </is>
      </c>
      <c r="F347" s="2" t="inlineStr">
        <is>
          <t>5901</t>
        </is>
      </c>
      <c r="G347" s="2" t="inlineStr">
        <is>
          <t>GRUPO PML S.A.C AGENTES DE ADUANAS</t>
        </is>
      </c>
      <c r="H347" s="2" t="inlineStr">
        <is>
          <t>DE</t>
        </is>
      </c>
      <c r="I347" s="2" t="inlineStr">
        <is>
          <t>GERMANY</t>
        </is>
      </c>
      <c r="J347" s="8" t="n">
        <v>1223411.8</v>
      </c>
      <c r="K347" s="2" t="inlineStr">
        <is>
          <t>2026-09-19T23:27:29.864Z</t>
        </is>
      </c>
    </row>
    <row r="348">
      <c r="A348" s="2" t="inlineStr">
        <is>
          <t>20542209951</t>
        </is>
      </c>
      <c r="B348" s="2" t="inlineStr">
        <is>
          <t>2026</t>
        </is>
      </c>
      <c r="C348" s="6" t="n">
        <v>2</v>
      </c>
      <c r="D348" s="2" t="inlineStr">
        <is>
          <t>046</t>
        </is>
      </c>
      <c r="E348" s="2" t="inlineStr">
        <is>
          <t>PAITA</t>
        </is>
      </c>
      <c r="F348" s="2" t="inlineStr">
        <is>
          <t>5901</t>
        </is>
      </c>
      <c r="G348" s="2" t="inlineStr">
        <is>
          <t>GRUPO PML S.A.C AGENTES DE ADUANAS</t>
        </is>
      </c>
      <c r="H348" s="2" t="inlineStr">
        <is>
          <t>US</t>
        </is>
      </c>
      <c r="I348" s="2" t="inlineStr">
        <is>
          <t>UNITED STATES</t>
        </is>
      </c>
      <c r="J348" s="8" t="n">
        <v>259360.17</v>
      </c>
      <c r="K348" s="2" t="inlineStr">
        <is>
          <t>2026-09-19T23:27:29.864Z</t>
        </is>
      </c>
    </row>
    <row r="349">
      <c r="A349" s="2" t="inlineStr">
        <is>
          <t>20542209951</t>
        </is>
      </c>
      <c r="B349" s="2" t="inlineStr">
        <is>
          <t>2026</t>
        </is>
      </c>
      <c r="C349" s="6" t="n">
        <v>5</v>
      </c>
      <c r="D349" s="2" t="inlineStr">
        <is>
          <t>046</t>
        </is>
      </c>
      <c r="E349" s="2" t="inlineStr">
        <is>
          <t>PAITA</t>
        </is>
      </c>
      <c r="F349" s="2" t="inlineStr">
        <is>
          <t>5901</t>
        </is>
      </c>
      <c r="G349" s="2" t="inlineStr">
        <is>
          <t>GRUPO PML S.A.C AGENTES DE ADUANAS</t>
        </is>
      </c>
      <c r="H349" s="2" t="inlineStr">
        <is>
          <t>BE</t>
        </is>
      </c>
      <c r="I349" s="2" t="inlineStr">
        <is>
          <t>BELGIUM</t>
        </is>
      </c>
      <c r="J349" s="8" t="n">
        <v>134415</v>
      </c>
      <c r="K349" s="2" t="inlineStr">
        <is>
          <t>2026-09-19T23:27:29.864Z</t>
        </is>
      </c>
    </row>
    <row r="350">
      <c r="A350" s="2" t="inlineStr">
        <is>
          <t>20542257416</t>
        </is>
      </c>
      <c r="B350" s="2" t="inlineStr">
        <is>
          <t>2025</t>
        </is>
      </c>
      <c r="C350" s="6" t="n">
        <v>1</v>
      </c>
      <c r="D350" s="2" t="inlineStr">
        <is>
          <t>118</t>
        </is>
      </c>
      <c r="E350" s="2" t="inlineStr">
        <is>
          <t>MARITIMA DEL CALLAO</t>
        </is>
      </c>
      <c r="F350" s="2" t="inlineStr">
        <is>
          <t>7378</t>
        </is>
      </c>
      <c r="G350" s="2" t="inlineStr">
        <is>
          <t>SAN MIGUEL ADUANAS S.A.C.</t>
        </is>
      </c>
      <c r="H350" s="2" t="inlineStr">
        <is>
          <t>ES</t>
        </is>
      </c>
      <c r="I350" s="2" t="inlineStr">
        <is>
          <t>SPAIN</t>
        </is>
      </c>
      <c r="J350" s="8" t="n">
        <v>238000</v>
      </c>
      <c r="K350" s="2" t="inlineStr">
        <is>
          <t>2026-09-19T23:27:29.864Z</t>
        </is>
      </c>
    </row>
    <row r="351">
      <c r="A351" s="2" t="inlineStr">
        <is>
          <t>20542257416</t>
        </is>
      </c>
      <c r="B351" s="2" t="inlineStr">
        <is>
          <t>2025</t>
        </is>
      </c>
      <c r="C351" s="6" t="n">
        <v>5</v>
      </c>
      <c r="D351" s="2" t="inlineStr">
        <is>
          <t>118</t>
        </is>
      </c>
      <c r="E351" s="2" t="inlineStr">
        <is>
          <t>MARITIMA DEL CALLAO</t>
        </is>
      </c>
      <c r="F351" s="2" t="inlineStr">
        <is>
          <t>7378</t>
        </is>
      </c>
      <c r="G351" s="2" t="inlineStr">
        <is>
          <t>SAN MIGUEL ADUANAS S.A.C.</t>
        </is>
      </c>
      <c r="H351" s="2" t="inlineStr">
        <is>
          <t>US</t>
        </is>
      </c>
      <c r="I351" s="2" t="inlineStr">
        <is>
          <t>UNITED STATES</t>
        </is>
      </c>
      <c r="J351" s="8" t="n">
        <v>229775</v>
      </c>
      <c r="K351" s="2" t="inlineStr">
        <is>
          <t>2026-09-19T23:27:29.864Z</t>
        </is>
      </c>
    </row>
    <row r="352">
      <c r="A352" s="2" t="inlineStr">
        <is>
          <t>20542257416</t>
        </is>
      </c>
      <c r="B352" s="2" t="inlineStr">
        <is>
          <t>2025</t>
        </is>
      </c>
      <c r="C352" s="6" t="n">
        <v>5</v>
      </c>
      <c r="D352" s="2" t="inlineStr">
        <is>
          <t>118</t>
        </is>
      </c>
      <c r="E352" s="2" t="inlineStr">
        <is>
          <t>MARITIMA DEL CALLAO</t>
        </is>
      </c>
      <c r="F352" s="2" t="inlineStr">
        <is>
          <t>7378</t>
        </is>
      </c>
      <c r="G352" s="2" t="inlineStr">
        <is>
          <t>SAN MIGUEL ADUANAS S.A.C.</t>
        </is>
      </c>
      <c r="H352" s="2" t="inlineStr">
        <is>
          <t>ES</t>
        </is>
      </c>
      <c r="I352" s="2" t="inlineStr">
        <is>
          <t>SPAIN</t>
        </is>
      </c>
      <c r="J352" s="8" t="n">
        <v>232850</v>
      </c>
      <c r="K352" s="2" t="inlineStr">
        <is>
          <t>2026-09-19T23:27:29.864Z</t>
        </is>
      </c>
    </row>
    <row r="353">
      <c r="A353" s="2" t="inlineStr">
        <is>
          <t>20542257416</t>
        </is>
      </c>
      <c r="B353" s="2" t="inlineStr">
        <is>
          <t>2025</t>
        </is>
      </c>
      <c r="C353" s="6" t="n">
        <v>6</v>
      </c>
      <c r="D353" s="2" t="inlineStr">
        <is>
          <t>118</t>
        </is>
      </c>
      <c r="E353" s="2" t="inlineStr">
        <is>
          <t>MARITIMA DEL CALLAO</t>
        </is>
      </c>
      <c r="F353" s="2" t="inlineStr">
        <is>
          <t>7378</t>
        </is>
      </c>
      <c r="G353" s="2" t="inlineStr">
        <is>
          <t>SAN MIGUEL ADUANAS S.A.C.</t>
        </is>
      </c>
      <c r="H353" s="2" t="inlineStr">
        <is>
          <t>ES</t>
        </is>
      </c>
      <c r="I353" s="2" t="inlineStr">
        <is>
          <t>SPAIN</t>
        </is>
      </c>
      <c r="J353" s="8" t="n">
        <v>248625</v>
      </c>
      <c r="K353" s="2" t="inlineStr">
        <is>
          <t>2026-09-19T23:27:29.864Z</t>
        </is>
      </c>
    </row>
    <row r="354">
      <c r="A354" s="2" t="inlineStr">
        <is>
          <t>20542257416</t>
        </is>
      </c>
      <c r="B354" s="2" t="inlineStr">
        <is>
          <t>2025</t>
        </is>
      </c>
      <c r="C354" s="6" t="n">
        <v>7</v>
      </c>
      <c r="D354" s="2" t="inlineStr">
        <is>
          <t>118</t>
        </is>
      </c>
      <c r="E354" s="2" t="inlineStr">
        <is>
          <t>MARITIMA DEL CALLAO</t>
        </is>
      </c>
      <c r="F354" s="2" t="inlineStr">
        <is>
          <t>7378</t>
        </is>
      </c>
      <c r="G354" s="2" t="inlineStr">
        <is>
          <t>SAN MIGUEL ADUANAS S.A.C.</t>
        </is>
      </c>
      <c r="H354" s="2" t="inlineStr">
        <is>
          <t>US</t>
        </is>
      </c>
      <c r="I354" s="2" t="inlineStr">
        <is>
          <t>UNITED STATES</t>
        </is>
      </c>
      <c r="J354" s="8" t="n">
        <v>922525</v>
      </c>
      <c r="K354" s="2" t="inlineStr">
        <is>
          <t>2026-09-19T23:27:29.864Z</t>
        </is>
      </c>
    </row>
    <row r="355">
      <c r="A355" s="2" t="inlineStr">
        <is>
          <t>20542257416</t>
        </is>
      </c>
      <c r="B355" s="2" t="inlineStr">
        <is>
          <t>2025</t>
        </is>
      </c>
      <c r="C355" s="6" t="n">
        <v>8</v>
      </c>
      <c r="D355" s="2" t="inlineStr">
        <is>
          <t>118</t>
        </is>
      </c>
      <c r="E355" s="2" t="inlineStr">
        <is>
          <t>MARITIMA DEL CALLAO</t>
        </is>
      </c>
      <c r="F355" s="2" t="inlineStr">
        <is>
          <t>7378</t>
        </is>
      </c>
      <c r="G355" s="2" t="inlineStr">
        <is>
          <t>SAN MIGUEL ADUANAS S.A.C.</t>
        </is>
      </c>
      <c r="H355" s="2" t="inlineStr">
        <is>
          <t>NL</t>
        </is>
      </c>
      <c r="I355" s="2" t="inlineStr">
        <is>
          <t>NETHERLANDS</t>
        </is>
      </c>
      <c r="J355" s="8" t="n">
        <v>311475</v>
      </c>
      <c r="K355" s="2" t="inlineStr">
        <is>
          <t>2026-09-19T23:27:29.864Z</t>
        </is>
      </c>
    </row>
    <row r="356">
      <c r="A356" s="2" t="inlineStr">
        <is>
          <t>20542257416</t>
        </is>
      </c>
      <c r="B356" s="2" t="inlineStr">
        <is>
          <t>2025</t>
        </is>
      </c>
      <c r="C356" s="6" t="n">
        <v>8</v>
      </c>
      <c r="D356" s="2" t="inlineStr">
        <is>
          <t>118</t>
        </is>
      </c>
      <c r="E356" s="2" t="inlineStr">
        <is>
          <t>MARITIMA DEL CALLAO</t>
        </is>
      </c>
      <c r="F356" s="2" t="inlineStr">
        <is>
          <t>7378</t>
        </is>
      </c>
      <c r="G356" s="2" t="inlineStr">
        <is>
          <t>SAN MIGUEL ADUANAS S.A.C.</t>
        </is>
      </c>
      <c r="H356" s="2" t="inlineStr">
        <is>
          <t>EE</t>
        </is>
      </c>
      <c r="I356" s="2" t="inlineStr">
        <is>
          <t>ESTONIA</t>
        </is>
      </c>
      <c r="J356" s="8" t="n">
        <v>178500</v>
      </c>
      <c r="K356" s="2" t="inlineStr">
        <is>
          <t>2026-09-19T23:27:29.864Z</t>
        </is>
      </c>
    </row>
    <row r="357">
      <c r="A357" s="2" t="inlineStr">
        <is>
          <t>20542257416</t>
        </is>
      </c>
      <c r="B357" s="2" t="inlineStr">
        <is>
          <t>2025</t>
        </is>
      </c>
      <c r="C357" s="6" t="n">
        <v>9</v>
      </c>
      <c r="D357" s="2" t="inlineStr">
        <is>
          <t>118</t>
        </is>
      </c>
      <c r="E357" s="2" t="inlineStr">
        <is>
          <t>MARITIMA DEL CALLAO</t>
        </is>
      </c>
      <c r="F357" s="2" t="inlineStr">
        <is>
          <t>7378</t>
        </is>
      </c>
      <c r="G357" s="2" t="inlineStr">
        <is>
          <t>SAN MIGUEL ADUANAS S.A.C.</t>
        </is>
      </c>
      <c r="H357" s="2" t="inlineStr">
        <is>
          <t>EE</t>
        </is>
      </c>
      <c r="I357" s="2" t="inlineStr">
        <is>
          <t>ESTONIA</t>
        </is>
      </c>
      <c r="J357" s="8" t="n">
        <v>196300</v>
      </c>
      <c r="K357" s="2" t="inlineStr">
        <is>
          <t>2026-09-19T23:27:29.864Z</t>
        </is>
      </c>
    </row>
    <row r="358">
      <c r="A358" s="2" t="inlineStr">
        <is>
          <t>20542257416</t>
        </is>
      </c>
      <c r="B358" s="2" t="inlineStr">
        <is>
          <t>2026</t>
        </is>
      </c>
      <c r="C358" s="6" t="n">
        <v>2</v>
      </c>
      <c r="D358" s="2" t="inlineStr">
        <is>
          <t>118</t>
        </is>
      </c>
      <c r="E358" s="2" t="inlineStr">
        <is>
          <t>MARITIMA DEL CALLAO</t>
        </is>
      </c>
      <c r="F358" s="2" t="inlineStr">
        <is>
          <t>7378</t>
        </is>
      </c>
      <c r="G358" s="2" t="inlineStr">
        <is>
          <t>SAN MIGUEL ADUANAS S.A.C.</t>
        </is>
      </c>
      <c r="H358" s="2" t="inlineStr">
        <is>
          <t>NL</t>
        </is>
      </c>
      <c r="I358" s="2" t="inlineStr">
        <is>
          <t>NETHERLANDS</t>
        </is>
      </c>
      <c r="J358" s="8" t="n">
        <v>102400</v>
      </c>
      <c r="K358" s="2" t="inlineStr">
        <is>
          <t>2026-09-19T23:27:29.864Z</t>
        </is>
      </c>
    </row>
    <row r="359">
      <c r="A359" s="2" t="inlineStr">
        <is>
          <t>20542257416</t>
        </is>
      </c>
      <c r="B359" s="2" t="inlineStr">
        <is>
          <t>2026</t>
        </is>
      </c>
      <c r="C359" s="6" t="n">
        <v>3</v>
      </c>
      <c r="D359" s="2" t="inlineStr">
        <is>
          <t>118</t>
        </is>
      </c>
      <c r="E359" s="2" t="inlineStr">
        <is>
          <t>MARITIMA DEL CALLAO</t>
        </is>
      </c>
      <c r="F359" s="2" t="inlineStr">
        <is>
          <t>7378</t>
        </is>
      </c>
      <c r="G359" s="2" t="inlineStr">
        <is>
          <t>SAN MIGUEL ADUANAS S.A.C.</t>
        </is>
      </c>
      <c r="H359" s="2" t="inlineStr">
        <is>
          <t>NL</t>
        </is>
      </c>
      <c r="I359" s="2" t="inlineStr">
        <is>
          <t>NETHERLANDS</t>
        </is>
      </c>
      <c r="J359" s="8" t="n">
        <v>84125</v>
      </c>
      <c r="K359" s="2" t="inlineStr">
        <is>
          <t>2026-09-19T23:27:29.864Z</t>
        </is>
      </c>
    </row>
    <row r="360">
      <c r="A360" s="2" t="inlineStr">
        <is>
          <t>20542257416</t>
        </is>
      </c>
      <c r="B360" s="2" t="inlineStr">
        <is>
          <t>2026</t>
        </is>
      </c>
      <c r="C360" s="6" t="n">
        <v>3</v>
      </c>
      <c r="D360" s="2" t="inlineStr">
        <is>
          <t>118</t>
        </is>
      </c>
      <c r="E360" s="2" t="inlineStr">
        <is>
          <t>MARITIMA DEL CALLAO</t>
        </is>
      </c>
      <c r="F360" s="2" t="inlineStr">
        <is>
          <t>7378</t>
        </is>
      </c>
      <c r="G360" s="2" t="inlineStr">
        <is>
          <t>SAN MIGUEL ADUANAS S.A.C.</t>
        </is>
      </c>
      <c r="H360" s="2" t="inlineStr">
        <is>
          <t>US</t>
        </is>
      </c>
      <c r="I360" s="2" t="inlineStr">
        <is>
          <t>UNITED STATES</t>
        </is>
      </c>
      <c r="J360" s="8" t="n">
        <v>81500</v>
      </c>
      <c r="K360" s="2" t="inlineStr">
        <is>
          <t>2026-09-19T23:27:29.864Z</t>
        </is>
      </c>
    </row>
    <row r="361">
      <c r="A361" s="2" t="inlineStr">
        <is>
          <t>20542264544</t>
        </is>
      </c>
      <c r="B361" s="2" t="inlineStr">
        <is>
          <t>2025</t>
        </is>
      </c>
      <c r="C361" s="6" t="n">
        <v>8</v>
      </c>
      <c r="D361" s="2" t="inlineStr">
        <is>
          <t>046</t>
        </is>
      </c>
      <c r="E361" s="2" t="inlineStr">
        <is>
          <t>PAITA</t>
        </is>
      </c>
      <c r="F361" s="2" t="inlineStr">
        <is>
          <t>7620</t>
        </is>
      </c>
      <c r="G361" s="2" t="inlineStr">
        <is>
          <t>TRANSITARIO INTERNACIONAL MULTIMODAL SAC</t>
        </is>
      </c>
      <c r="H361" s="2" t="inlineStr">
        <is>
          <t>BE</t>
        </is>
      </c>
      <c r="I361" s="2" t="inlineStr">
        <is>
          <t>BELGIUM</t>
        </is>
      </c>
      <c r="J361" s="8" t="n">
        <v>118803.7</v>
      </c>
      <c r="K361" s="2" t="inlineStr">
        <is>
          <t>2026-09-19T23:27:29.864Z</t>
        </is>
      </c>
    </row>
    <row r="362">
      <c r="A362" s="2" t="inlineStr">
        <is>
          <t>20542264544</t>
        </is>
      </c>
      <c r="B362" s="2" t="inlineStr">
        <is>
          <t>2025</t>
        </is>
      </c>
      <c r="C362" s="6" t="n">
        <v>9</v>
      </c>
      <c r="D362" s="2" t="inlineStr">
        <is>
          <t>046</t>
        </is>
      </c>
      <c r="E362" s="2" t="inlineStr">
        <is>
          <t>PAITA</t>
        </is>
      </c>
      <c r="F362" s="2" t="inlineStr">
        <is>
          <t>7620</t>
        </is>
      </c>
      <c r="G362" s="2" t="inlineStr">
        <is>
          <t>TRANSITARIO INTERNACIONAL MULTIMODAL SAC</t>
        </is>
      </c>
      <c r="H362" s="2" t="inlineStr">
        <is>
          <t>BE</t>
        </is>
      </c>
      <c r="I362" s="2" t="inlineStr">
        <is>
          <t>BELGIUM</t>
        </is>
      </c>
      <c r="J362" s="8" t="n">
        <v>128006.81</v>
      </c>
      <c r="K362" s="2" t="inlineStr">
        <is>
          <t>2026-09-19T23:27:29.864Z</t>
        </is>
      </c>
    </row>
    <row r="363">
      <c r="A363" s="2" t="inlineStr">
        <is>
          <t>20542264544</t>
        </is>
      </c>
      <c r="B363" s="2" t="inlineStr">
        <is>
          <t>2025</t>
        </is>
      </c>
      <c r="C363" s="6" t="n">
        <v>10</v>
      </c>
      <c r="D363" s="2" t="inlineStr">
        <is>
          <t>046</t>
        </is>
      </c>
      <c r="E363" s="2" t="inlineStr">
        <is>
          <t>PAITA</t>
        </is>
      </c>
      <c r="F363" s="2" t="inlineStr">
        <is>
          <t>7620</t>
        </is>
      </c>
      <c r="G363" s="2" t="inlineStr">
        <is>
          <t>TRANSITARIO INTERNACIONAL MULTIMODAL SAC</t>
        </is>
      </c>
      <c r="H363" s="2" t="inlineStr">
        <is>
          <t>BE</t>
        </is>
      </c>
      <c r="I363" s="2" t="inlineStr">
        <is>
          <t>BELGIUM</t>
        </is>
      </c>
      <c r="J363" s="8" t="n">
        <v>513615.79</v>
      </c>
      <c r="K363" s="2" t="inlineStr">
        <is>
          <t>2026-09-19T23:27:29.864Z</t>
        </is>
      </c>
    </row>
    <row r="364">
      <c r="A364" s="2" t="inlineStr">
        <is>
          <t>20542264544</t>
        </is>
      </c>
      <c r="B364" s="2" t="inlineStr">
        <is>
          <t>2025</t>
        </is>
      </c>
      <c r="C364" s="6" t="n">
        <v>11</v>
      </c>
      <c r="D364" s="2" t="inlineStr">
        <is>
          <t>046</t>
        </is>
      </c>
      <c r="E364" s="2" t="inlineStr">
        <is>
          <t>PAITA</t>
        </is>
      </c>
      <c r="F364" s="2" t="inlineStr">
        <is>
          <t>7620</t>
        </is>
      </c>
      <c r="G364" s="2" t="inlineStr">
        <is>
          <t>TRANSITARIO INTERNACIONAL MULTIMODAL SAC</t>
        </is>
      </c>
      <c r="H364" s="2" t="inlineStr">
        <is>
          <t>BE</t>
        </is>
      </c>
      <c r="I364" s="2" t="inlineStr">
        <is>
          <t>BELGIUM</t>
        </is>
      </c>
      <c r="J364" s="8" t="n">
        <v>273811.3</v>
      </c>
      <c r="K364" s="2" t="inlineStr">
        <is>
          <t>2026-09-19T23:27:29.864Z</t>
        </is>
      </c>
    </row>
    <row r="365">
      <c r="A365" s="2" t="inlineStr">
        <is>
          <t>20542264544</t>
        </is>
      </c>
      <c r="B365" s="2" t="inlineStr">
        <is>
          <t>2026</t>
        </is>
      </c>
      <c r="C365" s="6" t="n">
        <v>2</v>
      </c>
      <c r="D365" s="2" t="inlineStr">
        <is>
          <t>046</t>
        </is>
      </c>
      <c r="E365" s="2" t="inlineStr">
        <is>
          <t>PAITA</t>
        </is>
      </c>
      <c r="F365" s="2" t="inlineStr">
        <is>
          <t>7620</t>
        </is>
      </c>
      <c r="G365" s="2" t="inlineStr">
        <is>
          <t>TRANSITARIO INTERNACIONAL MULTIMODAL SAC</t>
        </is>
      </c>
      <c r="H365" s="2" t="inlineStr">
        <is>
          <t>BE</t>
        </is>
      </c>
      <c r="I365" s="2" t="inlineStr">
        <is>
          <t>BELGIUM</t>
        </is>
      </c>
      <c r="J365" s="8" t="n">
        <v>153362.86</v>
      </c>
      <c r="K365" s="2" t="inlineStr">
        <is>
          <t>2026-09-19T23:27:29.864Z</t>
        </is>
      </c>
    </row>
    <row r="366">
      <c r="A366" s="2" t="inlineStr">
        <is>
          <t>20542289024</t>
        </is>
      </c>
      <c r="B366" s="2" t="inlineStr">
        <is>
          <t>2025</t>
        </is>
      </c>
      <c r="C366" s="6" t="n">
        <v>1</v>
      </c>
      <c r="D366" s="2" t="inlineStr">
        <is>
          <t>118</t>
        </is>
      </c>
      <c r="E366" s="2" t="inlineStr">
        <is>
          <t>MARITIMA DEL CALLAO</t>
        </is>
      </c>
      <c r="F366" s="2" t="inlineStr">
        <is>
          <t>6982</t>
        </is>
      </c>
      <c r="G366" s="2" t="inlineStr">
        <is>
          <t>JS PERU AGENCIA DE ADUANA S.A.C.</t>
        </is>
      </c>
      <c r="H366" s="2" t="inlineStr">
        <is>
          <t>IT</t>
        </is>
      </c>
      <c r="I366" s="2" t="inlineStr">
        <is>
          <t>ITALY</t>
        </is>
      </c>
      <c r="J366" s="8" t="n">
        <v>4710105.48</v>
      </c>
      <c r="K366" s="2" t="inlineStr">
        <is>
          <t>2026-09-19T23:27:29.864Z</t>
        </is>
      </c>
    </row>
    <row r="367">
      <c r="A367" s="2" t="inlineStr">
        <is>
          <t>20542289024</t>
        </is>
      </c>
      <c r="B367" s="2" t="inlineStr">
        <is>
          <t>2025</t>
        </is>
      </c>
      <c r="C367" s="6" t="n">
        <v>2</v>
      </c>
      <c r="D367" s="2" t="inlineStr">
        <is>
          <t>118</t>
        </is>
      </c>
      <c r="E367" s="2" t="inlineStr">
        <is>
          <t>MARITIMA DEL CALLAO</t>
        </is>
      </c>
      <c r="F367" s="2" t="inlineStr">
        <is>
          <t>6982</t>
        </is>
      </c>
      <c r="G367" s="2" t="inlineStr">
        <is>
          <t>JS PERU AGENCIA DE ADUANA S.A.C.</t>
        </is>
      </c>
      <c r="H367" s="2" t="inlineStr">
        <is>
          <t>IT</t>
        </is>
      </c>
      <c r="I367" s="2" t="inlineStr">
        <is>
          <t>ITALY</t>
        </is>
      </c>
      <c r="J367" s="8" t="n">
        <v>1989335.88</v>
      </c>
      <c r="K367" s="2" t="inlineStr">
        <is>
          <t>2026-09-19T23:27:29.864Z</t>
        </is>
      </c>
    </row>
    <row r="368">
      <c r="A368" s="2" t="inlineStr">
        <is>
          <t>20542289024</t>
        </is>
      </c>
      <c r="B368" s="2" t="inlineStr">
        <is>
          <t>2025</t>
        </is>
      </c>
      <c r="C368" s="6" t="n">
        <v>2</v>
      </c>
      <c r="D368" s="2" t="inlineStr">
        <is>
          <t>118</t>
        </is>
      </c>
      <c r="E368" s="2" t="inlineStr">
        <is>
          <t>MARITIMA DEL CALLAO</t>
        </is>
      </c>
      <c r="F368" s="2" t="inlineStr">
        <is>
          <t>6982</t>
        </is>
      </c>
      <c r="G368" s="2" t="inlineStr">
        <is>
          <t>JS PERU AGENCIA DE ADUANA S.A.C.</t>
        </is>
      </c>
      <c r="H368" s="2" t="inlineStr">
        <is>
          <t>BE</t>
        </is>
      </c>
      <c r="I368" s="2" t="inlineStr">
        <is>
          <t>BELGIUM</t>
        </is>
      </c>
      <c r="J368" s="8" t="n">
        <v>117391.89</v>
      </c>
      <c r="K368" s="2" t="inlineStr">
        <is>
          <t>2026-09-19T23:27:29.864Z</t>
        </is>
      </c>
    </row>
    <row r="369">
      <c r="A369" s="2" t="inlineStr">
        <is>
          <t>20542289024</t>
        </is>
      </c>
      <c r="B369" s="2" t="inlineStr">
        <is>
          <t>2025</t>
        </is>
      </c>
      <c r="C369" s="6" t="n">
        <v>3</v>
      </c>
      <c r="D369" s="2" t="inlineStr">
        <is>
          <t>118</t>
        </is>
      </c>
      <c r="E369" s="2" t="inlineStr">
        <is>
          <t>MARITIMA DEL CALLAO</t>
        </is>
      </c>
      <c r="F369" s="2" t="inlineStr">
        <is>
          <t>6982</t>
        </is>
      </c>
      <c r="G369" s="2" t="inlineStr">
        <is>
          <t>JS PERU AGENCIA DE ADUANA S.A.C.</t>
        </is>
      </c>
      <c r="H369" s="2" t="inlineStr">
        <is>
          <t>IT</t>
        </is>
      </c>
      <c r="I369" s="2" t="inlineStr">
        <is>
          <t>ITALY</t>
        </is>
      </c>
      <c r="J369" s="8" t="n">
        <v>968617.8199999999</v>
      </c>
      <c r="K369" s="2" t="inlineStr">
        <is>
          <t>2026-09-19T23:27:29.864Z</t>
        </is>
      </c>
    </row>
    <row r="370">
      <c r="A370" s="2" t="inlineStr">
        <is>
          <t>20542289024</t>
        </is>
      </c>
      <c r="B370" s="2" t="inlineStr">
        <is>
          <t>2025</t>
        </is>
      </c>
      <c r="C370" s="6" t="n">
        <v>4</v>
      </c>
      <c r="D370" s="2" t="inlineStr">
        <is>
          <t>118</t>
        </is>
      </c>
      <c r="E370" s="2" t="inlineStr">
        <is>
          <t>MARITIMA DEL CALLAO</t>
        </is>
      </c>
      <c r="F370" s="2" t="inlineStr">
        <is>
          <t>6982</t>
        </is>
      </c>
      <c r="G370" s="2" t="inlineStr">
        <is>
          <t>JS PERU AGENCIA DE ADUANA S.A.C.</t>
        </is>
      </c>
      <c r="H370" s="2" t="inlineStr">
        <is>
          <t>IT</t>
        </is>
      </c>
      <c r="I370" s="2" t="inlineStr">
        <is>
          <t>ITALY</t>
        </is>
      </c>
      <c r="J370" s="8" t="n">
        <v>1449281.4</v>
      </c>
      <c r="K370" s="2" t="inlineStr">
        <is>
          <t>2026-09-19T23:27:29.864Z</t>
        </is>
      </c>
    </row>
    <row r="371">
      <c r="A371" s="2" t="inlineStr">
        <is>
          <t>20542289024</t>
        </is>
      </c>
      <c r="B371" s="2" t="inlineStr">
        <is>
          <t>2025</t>
        </is>
      </c>
      <c r="C371" s="6" t="n">
        <v>5</v>
      </c>
      <c r="D371" s="2" t="inlineStr">
        <is>
          <t>118</t>
        </is>
      </c>
      <c r="E371" s="2" t="inlineStr">
        <is>
          <t>MARITIMA DEL CALLAO</t>
        </is>
      </c>
      <c r="F371" s="2" t="inlineStr">
        <is>
          <t>6982</t>
        </is>
      </c>
      <c r="G371" s="2" t="inlineStr">
        <is>
          <t>JS PERU AGENCIA DE ADUANA S.A.C.</t>
        </is>
      </c>
      <c r="H371" s="2" t="inlineStr">
        <is>
          <t>IT</t>
        </is>
      </c>
      <c r="I371" s="2" t="inlineStr">
        <is>
          <t>ITALY</t>
        </is>
      </c>
      <c r="J371" s="8" t="n">
        <v>2234805.7</v>
      </c>
      <c r="K371" s="2" t="inlineStr">
        <is>
          <t>2026-09-19T23:27:29.864Z</t>
        </is>
      </c>
    </row>
    <row r="372">
      <c r="A372" s="2" t="inlineStr">
        <is>
          <t>20542289024</t>
        </is>
      </c>
      <c r="B372" s="2" t="inlineStr">
        <is>
          <t>2025</t>
        </is>
      </c>
      <c r="C372" s="6" t="n">
        <v>6</v>
      </c>
      <c r="D372" s="2" t="inlineStr">
        <is>
          <t>118</t>
        </is>
      </c>
      <c r="E372" s="2" t="inlineStr">
        <is>
          <t>MARITIMA DEL CALLAO</t>
        </is>
      </c>
      <c r="F372" s="2" t="inlineStr">
        <is>
          <t>6982</t>
        </is>
      </c>
      <c r="G372" s="2" t="inlineStr">
        <is>
          <t>JS PERU AGENCIA DE ADUANA S.A.C.</t>
        </is>
      </c>
      <c r="H372" s="2" t="inlineStr">
        <is>
          <t>BE</t>
        </is>
      </c>
      <c r="I372" s="2" t="inlineStr">
        <is>
          <t>BELGIUM</t>
        </is>
      </c>
      <c r="J372" s="8" t="n">
        <v>124065.46</v>
      </c>
      <c r="K372" s="2" t="inlineStr">
        <is>
          <t>2026-09-19T23:27:29.864Z</t>
        </is>
      </c>
    </row>
    <row r="373">
      <c r="A373" s="2" t="inlineStr">
        <is>
          <t>20542289024</t>
        </is>
      </c>
      <c r="B373" s="2" t="inlineStr">
        <is>
          <t>2025</t>
        </is>
      </c>
      <c r="C373" s="6" t="n">
        <v>6</v>
      </c>
      <c r="D373" s="2" t="inlineStr">
        <is>
          <t>118</t>
        </is>
      </c>
      <c r="E373" s="2" t="inlineStr">
        <is>
          <t>MARITIMA DEL CALLAO</t>
        </is>
      </c>
      <c r="F373" s="2" t="inlineStr">
        <is>
          <t>6982</t>
        </is>
      </c>
      <c r="G373" s="2" t="inlineStr">
        <is>
          <t>JS PERU AGENCIA DE ADUANA S.A.C.</t>
        </is>
      </c>
      <c r="H373" s="2" t="inlineStr">
        <is>
          <t>IT</t>
        </is>
      </c>
      <c r="I373" s="2" t="inlineStr">
        <is>
          <t>ITALY</t>
        </is>
      </c>
      <c r="J373" s="8" t="n">
        <v>2490738.3</v>
      </c>
      <c r="K373" s="2" t="inlineStr">
        <is>
          <t>2026-09-19T23:27:29.864Z</t>
        </is>
      </c>
    </row>
    <row r="374">
      <c r="A374" s="2" t="inlineStr">
        <is>
          <t>20542289024</t>
        </is>
      </c>
      <c r="B374" s="2" t="inlineStr">
        <is>
          <t>2025</t>
        </is>
      </c>
      <c r="C374" s="6" t="n">
        <v>7</v>
      </c>
      <c r="D374" s="2" t="inlineStr">
        <is>
          <t>118</t>
        </is>
      </c>
      <c r="E374" s="2" t="inlineStr">
        <is>
          <t>MARITIMA DEL CALLAO</t>
        </is>
      </c>
      <c r="F374" s="2" t="inlineStr">
        <is>
          <t>6982</t>
        </is>
      </c>
      <c r="G374" s="2" t="inlineStr">
        <is>
          <t>JS PERU AGENCIA DE ADUANA S.A.C.</t>
        </is>
      </c>
      <c r="H374" s="2" t="inlineStr">
        <is>
          <t>IT</t>
        </is>
      </c>
      <c r="I374" s="2" t="inlineStr">
        <is>
          <t>ITALY</t>
        </is>
      </c>
      <c r="J374" s="8" t="n">
        <v>2658434.96</v>
      </c>
      <c r="K374" s="2" t="inlineStr">
        <is>
          <t>2026-09-19T23:27:29.864Z</t>
        </is>
      </c>
    </row>
    <row r="375">
      <c r="A375" s="2" t="inlineStr">
        <is>
          <t>20542289024</t>
        </is>
      </c>
      <c r="B375" s="2" t="inlineStr">
        <is>
          <t>2025</t>
        </is>
      </c>
      <c r="C375" s="6" t="n">
        <v>7</v>
      </c>
      <c r="D375" s="2" t="inlineStr">
        <is>
          <t>235</t>
        </is>
      </c>
      <c r="E375" s="2" t="inlineStr">
        <is>
          <t>AEREA DEL CALLAO</t>
        </is>
      </c>
      <c r="F375" s="2" t="inlineStr">
        <is>
          <t>6982</t>
        </is>
      </c>
      <c r="G375" s="2" t="inlineStr">
        <is>
          <t>JS PERU AGENCIA DE ADUANA S.A.C.</t>
        </is>
      </c>
      <c r="H375" s="2" t="inlineStr">
        <is>
          <t>IT</t>
        </is>
      </c>
      <c r="I375" s="2" t="inlineStr">
        <is>
          <t>ITALY</t>
        </is>
      </c>
      <c r="J375" s="8" t="n">
        <v>300</v>
      </c>
      <c r="K375" s="2" t="inlineStr">
        <is>
          <t>2026-09-19T23:27:29.864Z</t>
        </is>
      </c>
    </row>
    <row r="376">
      <c r="A376" s="2" t="inlineStr">
        <is>
          <t>20542289024</t>
        </is>
      </c>
      <c r="B376" s="2" t="inlineStr">
        <is>
          <t>2025</t>
        </is>
      </c>
      <c r="C376" s="6" t="n">
        <v>8</v>
      </c>
      <c r="D376" s="2" t="inlineStr">
        <is>
          <t>118</t>
        </is>
      </c>
      <c r="E376" s="2" t="inlineStr">
        <is>
          <t>MARITIMA DEL CALLAO</t>
        </is>
      </c>
      <c r="F376" s="2" t="inlineStr">
        <is>
          <t>6982</t>
        </is>
      </c>
      <c r="G376" s="2" t="inlineStr">
        <is>
          <t>JS PERU AGENCIA DE ADUANA S.A.C.</t>
        </is>
      </c>
      <c r="H376" s="2" t="inlineStr">
        <is>
          <t>IT</t>
        </is>
      </c>
      <c r="I376" s="2" t="inlineStr">
        <is>
          <t>ITALY</t>
        </is>
      </c>
      <c r="J376" s="8" t="n">
        <v>3246822.18</v>
      </c>
      <c r="K376" s="2" t="inlineStr">
        <is>
          <t>2026-09-19T23:27:29.864Z</t>
        </is>
      </c>
    </row>
    <row r="377">
      <c r="A377" s="2" t="inlineStr">
        <is>
          <t>20542289024</t>
        </is>
      </c>
      <c r="B377" s="2" t="inlineStr">
        <is>
          <t>2025</t>
        </is>
      </c>
      <c r="C377" s="6" t="n">
        <v>8</v>
      </c>
      <c r="D377" s="2" t="inlineStr">
        <is>
          <t>118</t>
        </is>
      </c>
      <c r="E377" s="2" t="inlineStr">
        <is>
          <t>MARITIMA DEL CALLAO</t>
        </is>
      </c>
      <c r="F377" s="2" t="inlineStr">
        <is>
          <t>6982</t>
        </is>
      </c>
      <c r="G377" s="2" t="inlineStr">
        <is>
          <t>JS PERU AGENCIA DE ADUANA S.A.C.</t>
        </is>
      </c>
      <c r="H377" s="2" t="inlineStr">
        <is>
          <t>NL</t>
        </is>
      </c>
      <c r="I377" s="2" t="inlineStr">
        <is>
          <t>NETHERLANDS</t>
        </is>
      </c>
      <c r="J377" s="8" t="n">
        <v>208007.25</v>
      </c>
      <c r="K377" s="2" t="inlineStr">
        <is>
          <t>2026-09-19T23:27:29.864Z</t>
        </is>
      </c>
    </row>
    <row r="378">
      <c r="A378" s="2" t="inlineStr">
        <is>
          <t>20542289024</t>
        </is>
      </c>
      <c r="B378" s="2" t="inlineStr">
        <is>
          <t>2025</t>
        </is>
      </c>
      <c r="C378" s="6" t="n">
        <v>8</v>
      </c>
      <c r="D378" s="2" t="inlineStr">
        <is>
          <t>118</t>
        </is>
      </c>
      <c r="E378" s="2" t="inlineStr">
        <is>
          <t>MARITIMA DEL CALLAO</t>
        </is>
      </c>
      <c r="F378" s="2" t="inlineStr">
        <is>
          <t>6982</t>
        </is>
      </c>
      <c r="G378" s="2" t="inlineStr">
        <is>
          <t>JS PERU AGENCIA DE ADUANA S.A.C.</t>
        </is>
      </c>
      <c r="H378" s="2" t="inlineStr">
        <is>
          <t>BE</t>
        </is>
      </c>
      <c r="I378" s="2" t="inlineStr">
        <is>
          <t>BELGIUM</t>
        </is>
      </c>
      <c r="J378" s="8" t="n">
        <v>172845.96</v>
      </c>
      <c r="K378" s="2" t="inlineStr">
        <is>
          <t>2026-09-19T23:27:29.864Z</t>
        </is>
      </c>
    </row>
    <row r="379">
      <c r="A379" s="2" t="inlineStr">
        <is>
          <t>20542289024</t>
        </is>
      </c>
      <c r="B379" s="2" t="inlineStr">
        <is>
          <t>2025</t>
        </is>
      </c>
      <c r="C379" s="6" t="n">
        <v>9</v>
      </c>
      <c r="D379" s="2" t="inlineStr">
        <is>
          <t>118</t>
        </is>
      </c>
      <c r="E379" s="2" t="inlineStr">
        <is>
          <t>MARITIMA DEL CALLAO</t>
        </is>
      </c>
      <c r="F379" s="2" t="inlineStr">
        <is>
          <t>6982</t>
        </is>
      </c>
      <c r="G379" s="2" t="inlineStr">
        <is>
          <t>JS PERU AGENCIA DE ADUANA S.A.C.</t>
        </is>
      </c>
      <c r="H379" s="2" t="inlineStr">
        <is>
          <t>IT</t>
        </is>
      </c>
      <c r="I379" s="2" t="inlineStr">
        <is>
          <t>ITALY</t>
        </is>
      </c>
      <c r="J379" s="8" t="n">
        <v>630290.37</v>
      </c>
      <c r="K379" s="2" t="inlineStr">
        <is>
          <t>2026-09-19T23:27:29.864Z</t>
        </is>
      </c>
    </row>
    <row r="380">
      <c r="A380" s="2" t="inlineStr">
        <is>
          <t>20542289024</t>
        </is>
      </c>
      <c r="B380" s="2" t="inlineStr">
        <is>
          <t>2025</t>
        </is>
      </c>
      <c r="C380" s="6" t="n">
        <v>10</v>
      </c>
      <c r="D380" s="2" t="inlineStr">
        <is>
          <t>118</t>
        </is>
      </c>
      <c r="E380" s="2" t="inlineStr">
        <is>
          <t>MARITIMA DEL CALLAO</t>
        </is>
      </c>
      <c r="F380" s="2" t="inlineStr">
        <is>
          <t>6982</t>
        </is>
      </c>
      <c r="G380" s="2" t="inlineStr">
        <is>
          <t>JS PERU AGENCIA DE ADUANA S.A.C.</t>
        </is>
      </c>
      <c r="H380" s="2" t="inlineStr">
        <is>
          <t>IT</t>
        </is>
      </c>
      <c r="I380" s="2" t="inlineStr">
        <is>
          <t>ITALY</t>
        </is>
      </c>
      <c r="J380" s="8" t="n">
        <v>834064.65</v>
      </c>
      <c r="K380" s="2" t="inlineStr">
        <is>
          <t>2026-09-19T23:27:29.864Z</t>
        </is>
      </c>
    </row>
    <row r="381">
      <c r="A381" s="2" t="inlineStr">
        <is>
          <t>20542289024</t>
        </is>
      </c>
      <c r="B381" s="2" t="inlineStr">
        <is>
          <t>2025</t>
        </is>
      </c>
      <c r="C381" s="6" t="n">
        <v>10</v>
      </c>
      <c r="D381" s="2" t="inlineStr">
        <is>
          <t>118</t>
        </is>
      </c>
      <c r="E381" s="2" t="inlineStr">
        <is>
          <t>MARITIMA DEL CALLAO</t>
        </is>
      </c>
      <c r="F381" s="2" t="inlineStr">
        <is>
          <t>6982</t>
        </is>
      </c>
      <c r="G381" s="2" t="inlineStr">
        <is>
          <t>JS PERU AGENCIA DE ADUANA S.A.C.</t>
        </is>
      </c>
      <c r="H381" s="2" t="inlineStr">
        <is>
          <t>BE</t>
        </is>
      </c>
      <c r="I381" s="2" t="inlineStr">
        <is>
          <t>BELGIUM</t>
        </is>
      </c>
      <c r="J381" s="8" t="n">
        <v>207512.25</v>
      </c>
      <c r="K381" s="2" t="inlineStr">
        <is>
          <t>2026-09-19T23:27:29.864Z</t>
        </is>
      </c>
    </row>
    <row r="382">
      <c r="A382" s="2" t="inlineStr">
        <is>
          <t>20542289024</t>
        </is>
      </c>
      <c r="B382" s="2" t="inlineStr">
        <is>
          <t>2025</t>
        </is>
      </c>
      <c r="C382" s="6" t="n">
        <v>11</v>
      </c>
      <c r="D382" s="2" t="inlineStr">
        <is>
          <t>118</t>
        </is>
      </c>
      <c r="E382" s="2" t="inlineStr">
        <is>
          <t>MARITIMA DEL CALLAO</t>
        </is>
      </c>
      <c r="F382" s="2" t="inlineStr">
        <is>
          <t>6982</t>
        </is>
      </c>
      <c r="G382" s="2" t="inlineStr">
        <is>
          <t>JS PERU AGENCIA DE ADUANA S.A.C.</t>
        </is>
      </c>
      <c r="H382" s="2" t="inlineStr">
        <is>
          <t>IT</t>
        </is>
      </c>
      <c r="I382" s="2" t="inlineStr">
        <is>
          <t>ITALY</t>
        </is>
      </c>
      <c r="J382" s="8" t="n">
        <v>289648.36</v>
      </c>
      <c r="K382" s="2" t="inlineStr">
        <is>
          <t>2026-09-19T23:27:29.864Z</t>
        </is>
      </c>
    </row>
    <row r="383">
      <c r="A383" s="2" t="inlineStr">
        <is>
          <t>20542289024</t>
        </is>
      </c>
      <c r="B383" s="2" t="inlineStr">
        <is>
          <t>2025</t>
        </is>
      </c>
      <c r="C383" s="6" t="n">
        <v>12</v>
      </c>
      <c r="D383" s="2" t="inlineStr">
        <is>
          <t>118</t>
        </is>
      </c>
      <c r="E383" s="2" t="inlineStr">
        <is>
          <t>MARITIMA DEL CALLAO</t>
        </is>
      </c>
      <c r="F383" s="2" t="inlineStr">
        <is>
          <t>6982</t>
        </is>
      </c>
      <c r="G383" s="2" t="inlineStr">
        <is>
          <t>JS PERU AGENCIA DE ADUANA S.A.C.</t>
        </is>
      </c>
      <c r="H383" s="2" t="inlineStr">
        <is>
          <t>IT</t>
        </is>
      </c>
      <c r="I383" s="2" t="inlineStr">
        <is>
          <t>ITALY</t>
        </is>
      </c>
      <c r="J383" s="8" t="n">
        <v>569425.59</v>
      </c>
      <c r="K383" s="2" t="inlineStr">
        <is>
          <t>2026-09-19T23:27:29.864Z</t>
        </is>
      </c>
    </row>
    <row r="384">
      <c r="A384" s="2" t="inlineStr">
        <is>
          <t>20542289024</t>
        </is>
      </c>
      <c r="B384" s="2" t="inlineStr">
        <is>
          <t>2025</t>
        </is>
      </c>
      <c r="C384" s="6" t="n">
        <v>12</v>
      </c>
      <c r="D384" s="2" t="inlineStr">
        <is>
          <t>118</t>
        </is>
      </c>
      <c r="E384" s="2" t="inlineStr">
        <is>
          <t>MARITIMA DEL CALLAO</t>
        </is>
      </c>
      <c r="F384" s="2" t="inlineStr">
        <is>
          <t>6982</t>
        </is>
      </c>
      <c r="G384" s="2" t="inlineStr">
        <is>
          <t>JS PERU AGENCIA DE ADUANA S.A.C.</t>
        </is>
      </c>
      <c r="H384" s="2" t="inlineStr">
        <is>
          <t>NL</t>
        </is>
      </c>
      <c r="I384" s="2" t="inlineStr">
        <is>
          <t>NETHERLANDS</t>
        </is>
      </c>
      <c r="J384" s="8" t="n">
        <v>71119.12</v>
      </c>
      <c r="K384" s="2" t="inlineStr">
        <is>
          <t>2026-09-19T23:27:29.864Z</t>
        </is>
      </c>
    </row>
    <row r="385">
      <c r="A385" s="2" t="inlineStr">
        <is>
          <t>20542289024</t>
        </is>
      </c>
      <c r="B385" s="2" t="inlineStr">
        <is>
          <t>2026</t>
        </is>
      </c>
      <c r="C385" s="6" t="n">
        <v>1</v>
      </c>
      <c r="D385" s="2" t="inlineStr">
        <is>
          <t>118</t>
        </is>
      </c>
      <c r="E385" s="2" t="inlineStr">
        <is>
          <t>MARITIMA DEL CALLAO</t>
        </is>
      </c>
      <c r="F385" s="2" t="inlineStr">
        <is>
          <t>6982</t>
        </is>
      </c>
      <c r="G385" s="2" t="inlineStr">
        <is>
          <t>JS PERU AGENCIA DE ADUANA S.A.C.</t>
        </is>
      </c>
      <c r="H385" s="2" t="inlineStr">
        <is>
          <t>IT</t>
        </is>
      </c>
      <c r="I385" s="2" t="inlineStr">
        <is>
          <t>ITALY</t>
        </is>
      </c>
      <c r="J385" s="8" t="n">
        <v>450506.84</v>
      </c>
      <c r="K385" s="2" t="inlineStr">
        <is>
          <t>2026-09-19T23:27:29.864Z</t>
        </is>
      </c>
    </row>
    <row r="386">
      <c r="A386" s="2" t="inlineStr">
        <is>
          <t>20542289024</t>
        </is>
      </c>
      <c r="B386" s="2" t="inlineStr">
        <is>
          <t>2026</t>
        </is>
      </c>
      <c r="C386" s="6" t="n">
        <v>2</v>
      </c>
      <c r="D386" s="2" t="inlineStr">
        <is>
          <t>118</t>
        </is>
      </c>
      <c r="E386" s="2" t="inlineStr">
        <is>
          <t>MARITIMA DEL CALLAO</t>
        </is>
      </c>
      <c r="F386" s="2" t="inlineStr">
        <is>
          <t>6982</t>
        </is>
      </c>
      <c r="G386" s="2" t="inlineStr">
        <is>
          <t>JS PERU AGENCIA DE ADUANA S.A.C.</t>
        </is>
      </c>
      <c r="H386" s="2" t="inlineStr">
        <is>
          <t>IT</t>
        </is>
      </c>
      <c r="I386" s="2" t="inlineStr">
        <is>
          <t>ITALY</t>
        </is>
      </c>
      <c r="J386" s="8" t="n">
        <v>304591.4</v>
      </c>
      <c r="K386" s="2" t="inlineStr">
        <is>
          <t>2026-09-19T23:27:29.864Z</t>
        </is>
      </c>
    </row>
    <row r="387">
      <c r="A387" s="2" t="inlineStr">
        <is>
          <t>20542289024</t>
        </is>
      </c>
      <c r="B387" s="2" t="inlineStr">
        <is>
          <t>2026</t>
        </is>
      </c>
      <c r="C387" s="6" t="n">
        <v>4</v>
      </c>
      <c r="D387" s="2" t="inlineStr">
        <is>
          <t>118</t>
        </is>
      </c>
      <c r="E387" s="2" t="inlineStr">
        <is>
          <t>MARITIMA DEL CALLAO</t>
        </is>
      </c>
      <c r="F387" s="2" t="inlineStr">
        <is>
          <t>6982</t>
        </is>
      </c>
      <c r="G387" s="2" t="inlineStr">
        <is>
          <t>JS PERU AGENCIA DE ADUANA S.A.C.</t>
        </is>
      </c>
      <c r="H387" s="2" t="inlineStr">
        <is>
          <t>IT</t>
        </is>
      </c>
      <c r="I387" s="2" t="inlineStr">
        <is>
          <t>ITALY</t>
        </is>
      </c>
      <c r="J387" s="8" t="n">
        <v>557520.96</v>
      </c>
      <c r="K387" s="2" t="inlineStr">
        <is>
          <t>2026-09-19T23:27:29.864Z</t>
        </is>
      </c>
    </row>
    <row r="388">
      <c r="A388" s="2" t="inlineStr">
        <is>
          <t>20542380455</t>
        </is>
      </c>
      <c r="B388" s="2" t="inlineStr">
        <is>
          <t>2025</t>
        </is>
      </c>
      <c r="C388" s="6" t="n">
        <v>1</v>
      </c>
      <c r="D388" s="2" t="inlineStr">
        <is>
          <t>046</t>
        </is>
      </c>
      <c r="E388" s="2" t="inlineStr">
        <is>
          <t>PAITA</t>
        </is>
      </c>
      <c r="F388" s="2" t="inlineStr">
        <is>
          <t>7620</t>
        </is>
      </c>
      <c r="G388" s="2" t="inlineStr">
        <is>
          <t>TRANSITARIO INTERNACIONAL MULTIMODAL SAC</t>
        </is>
      </c>
      <c r="H388" s="2" t="inlineStr">
        <is>
          <t>CA</t>
        </is>
      </c>
      <c r="I388" s="2" t="inlineStr">
        <is>
          <t>CANADA</t>
        </is>
      </c>
      <c r="J388" s="8" t="n">
        <v>252456.32</v>
      </c>
      <c r="K388" s="2" t="inlineStr">
        <is>
          <t>2026-09-19T23:27:29.864Z</t>
        </is>
      </c>
    </row>
    <row r="389">
      <c r="A389" s="2" t="inlineStr">
        <is>
          <t>20542380455</t>
        </is>
      </c>
      <c r="B389" s="2" t="inlineStr">
        <is>
          <t>2025</t>
        </is>
      </c>
      <c r="C389" s="6" t="n">
        <v>6</v>
      </c>
      <c r="D389" s="2" t="inlineStr">
        <is>
          <t>046</t>
        </is>
      </c>
      <c r="E389" s="2" t="inlineStr">
        <is>
          <t>PAITA</t>
        </is>
      </c>
      <c r="F389" s="2" t="inlineStr">
        <is>
          <t>5901</t>
        </is>
      </c>
      <c r="G389" s="2" t="inlineStr">
        <is>
          <t>GRUPO PML S.A.C AGENTES DE ADUANAS</t>
        </is>
      </c>
      <c r="H389" s="2" t="inlineStr">
        <is>
          <t>BE</t>
        </is>
      </c>
      <c r="I389" s="2" t="inlineStr">
        <is>
          <t>BELGIUM</t>
        </is>
      </c>
      <c r="J389" s="8" t="n">
        <v>160637.44</v>
      </c>
      <c r="K389" s="2" t="inlineStr">
        <is>
          <t>2026-09-19T23:27:29.864Z</t>
        </is>
      </c>
    </row>
    <row r="390">
      <c r="A390" s="2" t="inlineStr">
        <is>
          <t>20542380455</t>
        </is>
      </c>
      <c r="B390" s="2" t="inlineStr">
        <is>
          <t>2025</t>
        </is>
      </c>
      <c r="C390" s="6" t="n">
        <v>6</v>
      </c>
      <c r="D390" s="2" t="inlineStr">
        <is>
          <t>046</t>
        </is>
      </c>
      <c r="E390" s="2" t="inlineStr">
        <is>
          <t>PAITA</t>
        </is>
      </c>
      <c r="F390" s="2" t="inlineStr">
        <is>
          <t>5901</t>
        </is>
      </c>
      <c r="G390" s="2" t="inlineStr">
        <is>
          <t>GRUPO PML S.A.C AGENTES DE ADUANAS</t>
        </is>
      </c>
      <c r="H390" s="2" t="inlineStr">
        <is>
          <t>DK</t>
        </is>
      </c>
      <c r="I390" s="2" t="inlineStr">
        <is>
          <t>DENMARK</t>
        </is>
      </c>
      <c r="J390" s="8" t="n">
        <v>166935.15</v>
      </c>
      <c r="K390" s="2" t="inlineStr">
        <is>
          <t>2026-09-19T23:27:29.864Z</t>
        </is>
      </c>
    </row>
    <row r="391">
      <c r="A391" s="2" t="inlineStr">
        <is>
          <t>20542380455</t>
        </is>
      </c>
      <c r="B391" s="2" t="inlineStr">
        <is>
          <t>2025</t>
        </is>
      </c>
      <c r="C391" s="6" t="n">
        <v>6</v>
      </c>
      <c r="D391" s="2" t="inlineStr">
        <is>
          <t>046</t>
        </is>
      </c>
      <c r="E391" s="2" t="inlineStr">
        <is>
          <t>PAITA</t>
        </is>
      </c>
      <c r="F391" s="2" t="inlineStr">
        <is>
          <t>7620</t>
        </is>
      </c>
      <c r="G391" s="2" t="inlineStr">
        <is>
          <t>TRANSITARIO INTERNACIONAL MULTIMODAL SAC</t>
        </is>
      </c>
      <c r="H391" s="2" t="inlineStr">
        <is>
          <t>FR</t>
        </is>
      </c>
      <c r="I391" s="2" t="inlineStr">
        <is>
          <t>FRANCE</t>
        </is>
      </c>
      <c r="J391" s="8" t="n">
        <v>173266.97</v>
      </c>
      <c r="K391" s="2" t="inlineStr">
        <is>
          <t>2026-09-19T23:27:29.864Z</t>
        </is>
      </c>
    </row>
    <row r="392">
      <c r="A392" s="2" t="inlineStr">
        <is>
          <t>20542380455</t>
        </is>
      </c>
      <c r="B392" s="2" t="inlineStr">
        <is>
          <t>2025</t>
        </is>
      </c>
      <c r="C392" s="6" t="n">
        <v>6</v>
      </c>
      <c r="D392" s="2" t="inlineStr">
        <is>
          <t>046</t>
        </is>
      </c>
      <c r="E392" s="2" t="inlineStr">
        <is>
          <t>PAITA</t>
        </is>
      </c>
      <c r="F392" s="2" t="inlineStr">
        <is>
          <t>7620</t>
        </is>
      </c>
      <c r="G392" s="2" t="inlineStr">
        <is>
          <t>TRANSITARIO INTERNACIONAL MULTIMODAL SAC</t>
        </is>
      </c>
      <c r="H392" s="2" t="inlineStr">
        <is>
          <t>GB</t>
        </is>
      </c>
      <c r="I392" s="2" t="inlineStr">
        <is>
          <t>UNITED KINGDOM</t>
        </is>
      </c>
      <c r="J392" s="8" t="n">
        <v>165864.94</v>
      </c>
      <c r="K392" s="2" t="inlineStr">
        <is>
          <t>2026-09-19T23:27:29.864Z</t>
        </is>
      </c>
    </row>
    <row r="393">
      <c r="A393" s="2" t="inlineStr">
        <is>
          <t>20542380455</t>
        </is>
      </c>
      <c r="B393" s="2" t="inlineStr">
        <is>
          <t>2025</t>
        </is>
      </c>
      <c r="C393" s="6" t="n">
        <v>6</v>
      </c>
      <c r="D393" s="2" t="inlineStr">
        <is>
          <t>046</t>
        </is>
      </c>
      <c r="E393" s="2" t="inlineStr">
        <is>
          <t>PAITA</t>
        </is>
      </c>
      <c r="F393" s="2" t="inlineStr">
        <is>
          <t>7620</t>
        </is>
      </c>
      <c r="G393" s="2" t="inlineStr">
        <is>
          <t>TRANSITARIO INTERNACIONAL MULTIMODAL SAC</t>
        </is>
      </c>
      <c r="H393" s="2" t="inlineStr">
        <is>
          <t>US</t>
        </is>
      </c>
      <c r="I393" s="2" t="inlineStr">
        <is>
          <t>UNITED STATES</t>
        </is>
      </c>
      <c r="J393" s="8" t="n">
        <v>289502.96</v>
      </c>
      <c r="K393" s="2" t="inlineStr">
        <is>
          <t>2026-09-19T23:27:29.864Z</t>
        </is>
      </c>
    </row>
    <row r="394">
      <c r="A394" s="2" t="inlineStr">
        <is>
          <t>20542380455</t>
        </is>
      </c>
      <c r="B394" s="2" t="inlineStr">
        <is>
          <t>2025</t>
        </is>
      </c>
      <c r="C394" s="6" t="n">
        <v>7</v>
      </c>
      <c r="D394" s="2" t="inlineStr">
        <is>
          <t>046</t>
        </is>
      </c>
      <c r="E394" s="2" t="inlineStr">
        <is>
          <t>PAITA</t>
        </is>
      </c>
      <c r="F394" s="2" t="inlineStr">
        <is>
          <t>7620</t>
        </is>
      </c>
      <c r="G394" s="2" t="inlineStr">
        <is>
          <t>TRANSITARIO INTERNACIONAL MULTIMODAL SAC</t>
        </is>
      </c>
      <c r="H394" s="2" t="inlineStr">
        <is>
          <t>CA</t>
        </is>
      </c>
      <c r="I394" s="2" t="inlineStr">
        <is>
          <t>CANADA</t>
        </is>
      </c>
      <c r="J394" s="8" t="n">
        <v>129454.11</v>
      </c>
      <c r="K394" s="2" t="inlineStr">
        <is>
          <t>2026-09-19T23:27:29.864Z</t>
        </is>
      </c>
    </row>
    <row r="395">
      <c r="A395" s="2" t="inlineStr">
        <is>
          <t>20542380455</t>
        </is>
      </c>
      <c r="B395" s="2" t="inlineStr">
        <is>
          <t>2025</t>
        </is>
      </c>
      <c r="C395" s="6" t="n">
        <v>7</v>
      </c>
      <c r="D395" s="2" t="inlineStr">
        <is>
          <t>046</t>
        </is>
      </c>
      <c r="E395" s="2" t="inlineStr">
        <is>
          <t>PAITA</t>
        </is>
      </c>
      <c r="F395" s="2" t="inlineStr">
        <is>
          <t>5901</t>
        </is>
      </c>
      <c r="G395" s="2" t="inlineStr">
        <is>
          <t>GRUPO PML S.A.C AGENTES DE ADUANAS</t>
        </is>
      </c>
      <c r="H395" s="2" t="inlineStr">
        <is>
          <t>BE</t>
        </is>
      </c>
      <c r="I395" s="2" t="inlineStr">
        <is>
          <t>BELGIUM</t>
        </is>
      </c>
      <c r="J395" s="8" t="n">
        <v>128327.4</v>
      </c>
      <c r="K395" s="2" t="inlineStr">
        <is>
          <t>2026-09-19T23:27:29.864Z</t>
        </is>
      </c>
    </row>
    <row r="396">
      <c r="A396" s="2" t="inlineStr">
        <is>
          <t>20542380455</t>
        </is>
      </c>
      <c r="B396" s="2" t="inlineStr">
        <is>
          <t>2025</t>
        </is>
      </c>
      <c r="C396" s="6" t="n">
        <v>7</v>
      </c>
      <c r="D396" s="2" t="inlineStr">
        <is>
          <t>046</t>
        </is>
      </c>
      <c r="E396" s="2" t="inlineStr">
        <is>
          <t>PAITA</t>
        </is>
      </c>
      <c r="F396" s="2" t="inlineStr">
        <is>
          <t>7620</t>
        </is>
      </c>
      <c r="G396" s="2" t="inlineStr">
        <is>
          <t>TRANSITARIO INTERNACIONAL MULTIMODAL SAC</t>
        </is>
      </c>
      <c r="H396" s="2" t="inlineStr">
        <is>
          <t>BE</t>
        </is>
      </c>
      <c r="I396" s="2" t="inlineStr">
        <is>
          <t>BELGIUM</t>
        </is>
      </c>
      <c r="J396" s="8" t="n">
        <v>141079.38</v>
      </c>
      <c r="K396" s="2" t="inlineStr">
        <is>
          <t>2026-09-19T23:27:29.864Z</t>
        </is>
      </c>
    </row>
    <row r="397">
      <c r="A397" s="2" t="inlineStr">
        <is>
          <t>20542380455</t>
        </is>
      </c>
      <c r="B397" s="2" t="inlineStr">
        <is>
          <t>2025</t>
        </is>
      </c>
      <c r="C397" s="6" t="n">
        <v>7</v>
      </c>
      <c r="D397" s="2" t="inlineStr">
        <is>
          <t>046</t>
        </is>
      </c>
      <c r="E397" s="2" t="inlineStr">
        <is>
          <t>PAITA</t>
        </is>
      </c>
      <c r="F397" s="2" t="inlineStr">
        <is>
          <t>7620</t>
        </is>
      </c>
      <c r="G397" s="2" t="inlineStr">
        <is>
          <t>TRANSITARIO INTERNACIONAL MULTIMODAL SAC</t>
        </is>
      </c>
      <c r="H397" s="2" t="inlineStr">
        <is>
          <t>US</t>
        </is>
      </c>
      <c r="I397" s="2" t="inlineStr">
        <is>
          <t>UNITED STATES</t>
        </is>
      </c>
      <c r="J397" s="8" t="n">
        <v>148898.51</v>
      </c>
      <c r="K397" s="2" t="inlineStr">
        <is>
          <t>2026-09-19T23:27:29.864Z</t>
        </is>
      </c>
    </row>
    <row r="398">
      <c r="A398" s="2" t="inlineStr">
        <is>
          <t>20542380455</t>
        </is>
      </c>
      <c r="B398" s="2" t="inlineStr">
        <is>
          <t>2025</t>
        </is>
      </c>
      <c r="C398" s="6" t="n">
        <v>7</v>
      </c>
      <c r="D398" s="2" t="inlineStr">
        <is>
          <t>046</t>
        </is>
      </c>
      <c r="E398" s="2" t="inlineStr">
        <is>
          <t>PAITA</t>
        </is>
      </c>
      <c r="F398" s="2" t="inlineStr">
        <is>
          <t>7620</t>
        </is>
      </c>
      <c r="G398" s="2" t="inlineStr">
        <is>
          <t>TRANSITARIO INTERNACIONAL MULTIMODAL SAC</t>
        </is>
      </c>
      <c r="H398" s="2" t="inlineStr">
        <is>
          <t>DE</t>
        </is>
      </c>
      <c r="I398" s="2" t="inlineStr">
        <is>
          <t>GERMANY</t>
        </is>
      </c>
      <c r="J398" s="8" t="n">
        <v>240588.86</v>
      </c>
      <c r="K398" s="2" t="inlineStr">
        <is>
          <t>2026-09-19T23:27:29.864Z</t>
        </is>
      </c>
    </row>
    <row r="399">
      <c r="A399" s="2" t="inlineStr">
        <is>
          <t>20542380455</t>
        </is>
      </c>
      <c r="B399" s="2" t="inlineStr">
        <is>
          <t>2025</t>
        </is>
      </c>
      <c r="C399" s="6" t="n">
        <v>7</v>
      </c>
      <c r="D399" s="2" t="inlineStr">
        <is>
          <t>046</t>
        </is>
      </c>
      <c r="E399" s="2" t="inlineStr">
        <is>
          <t>PAITA</t>
        </is>
      </c>
      <c r="F399" s="2" t="inlineStr">
        <is>
          <t>7620</t>
        </is>
      </c>
      <c r="G399" s="2" t="inlineStr">
        <is>
          <t>TRANSITARIO INTERNACIONAL MULTIMODAL SAC</t>
        </is>
      </c>
      <c r="H399" s="2" t="inlineStr">
        <is>
          <t>GB</t>
        </is>
      </c>
      <c r="I399" s="2" t="inlineStr">
        <is>
          <t>UNITED KINGDOM</t>
        </is>
      </c>
      <c r="J399" s="8" t="n">
        <v>278310.19</v>
      </c>
      <c r="K399" s="2" t="inlineStr">
        <is>
          <t>2026-09-19T23:27:29.864Z</t>
        </is>
      </c>
    </row>
    <row r="400">
      <c r="A400" s="2" t="inlineStr">
        <is>
          <t>20542380455</t>
        </is>
      </c>
      <c r="B400" s="2" t="inlineStr">
        <is>
          <t>2025</t>
        </is>
      </c>
      <c r="C400" s="6" t="n">
        <v>8</v>
      </c>
      <c r="D400" s="2" t="inlineStr">
        <is>
          <t>046</t>
        </is>
      </c>
      <c r="E400" s="2" t="inlineStr">
        <is>
          <t>PAITA</t>
        </is>
      </c>
      <c r="F400" s="2" t="inlineStr">
        <is>
          <t>7620</t>
        </is>
      </c>
      <c r="G400" s="2" t="inlineStr">
        <is>
          <t>TRANSITARIO INTERNACIONAL MULTIMODAL SAC</t>
        </is>
      </c>
      <c r="H400" s="2" t="inlineStr">
        <is>
          <t>BE</t>
        </is>
      </c>
      <c r="I400" s="2" t="inlineStr">
        <is>
          <t>BELGIUM</t>
        </is>
      </c>
      <c r="J400" s="8" t="n">
        <v>118678.19</v>
      </c>
      <c r="K400" s="2" t="inlineStr">
        <is>
          <t>2026-09-19T23:27:29.864Z</t>
        </is>
      </c>
    </row>
    <row r="401">
      <c r="A401" s="2" t="inlineStr">
        <is>
          <t>20542380455</t>
        </is>
      </c>
      <c r="B401" s="2" t="inlineStr">
        <is>
          <t>2025</t>
        </is>
      </c>
      <c r="C401" s="6" t="n">
        <v>8</v>
      </c>
      <c r="D401" s="2" t="inlineStr">
        <is>
          <t>046</t>
        </is>
      </c>
      <c r="E401" s="2" t="inlineStr">
        <is>
          <t>PAITA</t>
        </is>
      </c>
      <c r="F401" s="2" t="inlineStr">
        <is>
          <t>5901</t>
        </is>
      </c>
      <c r="G401" s="2" t="inlineStr">
        <is>
          <t>GRUPO PML S.A.C AGENTES DE ADUANAS</t>
        </is>
      </c>
      <c r="H401" s="2" t="inlineStr">
        <is>
          <t>DK</t>
        </is>
      </c>
      <c r="I401" s="2" t="inlineStr">
        <is>
          <t>DENMARK</t>
        </is>
      </c>
      <c r="J401" s="8" t="n">
        <v>326659.87</v>
      </c>
      <c r="K401" s="2" t="inlineStr">
        <is>
          <t>2026-09-19T23:27:29.864Z</t>
        </is>
      </c>
    </row>
    <row r="402">
      <c r="A402" s="2" t="inlineStr">
        <is>
          <t>20542380455</t>
        </is>
      </c>
      <c r="B402" s="2" t="inlineStr">
        <is>
          <t>2025</t>
        </is>
      </c>
      <c r="C402" s="6" t="n">
        <v>8</v>
      </c>
      <c r="D402" s="2" t="inlineStr">
        <is>
          <t>046</t>
        </is>
      </c>
      <c r="E402" s="2" t="inlineStr">
        <is>
          <t>PAITA</t>
        </is>
      </c>
      <c r="F402" s="2" t="inlineStr">
        <is>
          <t>7620</t>
        </is>
      </c>
      <c r="G402" s="2" t="inlineStr">
        <is>
          <t>TRANSITARIO INTERNACIONAL MULTIMODAL SAC</t>
        </is>
      </c>
      <c r="H402" s="2" t="inlineStr">
        <is>
          <t>GB</t>
        </is>
      </c>
      <c r="I402" s="2" t="inlineStr">
        <is>
          <t>UNITED KINGDOM</t>
        </is>
      </c>
      <c r="J402" s="8" t="n">
        <v>577871.1899999999</v>
      </c>
      <c r="K402" s="2" t="inlineStr">
        <is>
          <t>2026-09-19T23:27:29.864Z</t>
        </is>
      </c>
    </row>
    <row r="403">
      <c r="A403" s="2" t="inlineStr">
        <is>
          <t>20542380455</t>
        </is>
      </c>
      <c r="B403" s="2" t="inlineStr">
        <is>
          <t>2025</t>
        </is>
      </c>
      <c r="C403" s="6" t="n">
        <v>8</v>
      </c>
      <c r="D403" s="2" t="inlineStr">
        <is>
          <t>046</t>
        </is>
      </c>
      <c r="E403" s="2" t="inlineStr">
        <is>
          <t>PAITA</t>
        </is>
      </c>
      <c r="F403" s="2" t="inlineStr">
        <is>
          <t>7620</t>
        </is>
      </c>
      <c r="G403" s="2" t="inlineStr">
        <is>
          <t>TRANSITARIO INTERNACIONAL MULTIMODAL SAC</t>
        </is>
      </c>
      <c r="H403" s="2" t="inlineStr">
        <is>
          <t>SE</t>
        </is>
      </c>
      <c r="I403" s="2" t="inlineStr">
        <is>
          <t>SWEDEN</t>
        </is>
      </c>
      <c r="J403" s="8" t="n">
        <v>151762.5</v>
      </c>
      <c r="K403" s="2" t="inlineStr">
        <is>
          <t>2026-09-19T23:27:29.864Z</t>
        </is>
      </c>
    </row>
    <row r="404">
      <c r="A404" s="2" t="inlineStr">
        <is>
          <t>20542380455</t>
        </is>
      </c>
      <c r="B404" s="2" t="inlineStr">
        <is>
          <t>2025</t>
        </is>
      </c>
      <c r="C404" s="6" t="n">
        <v>8</v>
      </c>
      <c r="D404" s="2" t="inlineStr">
        <is>
          <t>046</t>
        </is>
      </c>
      <c r="E404" s="2" t="inlineStr">
        <is>
          <t>PAITA</t>
        </is>
      </c>
      <c r="F404" s="2" t="inlineStr">
        <is>
          <t>7620</t>
        </is>
      </c>
      <c r="G404" s="2" t="inlineStr">
        <is>
          <t>TRANSITARIO INTERNACIONAL MULTIMODAL SAC</t>
        </is>
      </c>
      <c r="H404" s="2" t="inlineStr">
        <is>
          <t>CA</t>
        </is>
      </c>
      <c r="I404" s="2" t="inlineStr">
        <is>
          <t>CANADA</t>
        </is>
      </c>
      <c r="J404" s="8" t="n">
        <v>226213.78</v>
      </c>
      <c r="K404" s="2" t="inlineStr">
        <is>
          <t>2026-09-19T23:27:29.864Z</t>
        </is>
      </c>
    </row>
    <row r="405">
      <c r="A405" s="2" t="inlineStr">
        <is>
          <t>20542380455</t>
        </is>
      </c>
      <c r="B405" s="2" t="inlineStr">
        <is>
          <t>2025</t>
        </is>
      </c>
      <c r="C405" s="6" t="n">
        <v>9</v>
      </c>
      <c r="D405" s="2" t="inlineStr">
        <is>
          <t>046</t>
        </is>
      </c>
      <c r="E405" s="2" t="inlineStr">
        <is>
          <t>PAITA</t>
        </is>
      </c>
      <c r="F405" s="2" t="inlineStr">
        <is>
          <t>7620</t>
        </is>
      </c>
      <c r="G405" s="2" t="inlineStr">
        <is>
          <t>TRANSITARIO INTERNACIONAL MULTIMODAL SAC</t>
        </is>
      </c>
      <c r="H405" s="2" t="inlineStr">
        <is>
          <t>DE</t>
        </is>
      </c>
      <c r="I405" s="2" t="inlineStr">
        <is>
          <t>GERMANY</t>
        </is>
      </c>
      <c r="J405" s="8" t="n">
        <v>602562.26</v>
      </c>
      <c r="K405" s="2" t="inlineStr">
        <is>
          <t>2026-09-19T23:27:29.864Z</t>
        </is>
      </c>
    </row>
    <row r="406">
      <c r="A406" s="2" t="inlineStr">
        <is>
          <t>20542380455</t>
        </is>
      </c>
      <c r="B406" s="2" t="inlineStr">
        <is>
          <t>2025</t>
        </is>
      </c>
      <c r="C406" s="6" t="n">
        <v>9</v>
      </c>
      <c r="D406" s="2" t="inlineStr">
        <is>
          <t>046</t>
        </is>
      </c>
      <c r="E406" s="2" t="inlineStr">
        <is>
          <t>PAITA</t>
        </is>
      </c>
      <c r="F406" s="2" t="inlineStr">
        <is>
          <t>7620</t>
        </is>
      </c>
      <c r="G406" s="2" t="inlineStr">
        <is>
          <t>TRANSITARIO INTERNACIONAL MULTIMODAL SAC</t>
        </is>
      </c>
      <c r="H406" s="2" t="inlineStr">
        <is>
          <t>US</t>
        </is>
      </c>
      <c r="I406" s="2" t="inlineStr">
        <is>
          <t>UNITED STATES</t>
        </is>
      </c>
      <c r="J406" s="8" t="n">
        <v>146491.78</v>
      </c>
      <c r="K406" s="2" t="inlineStr">
        <is>
          <t>2026-09-19T23:27:29.864Z</t>
        </is>
      </c>
    </row>
    <row r="407">
      <c r="A407" s="2" t="inlineStr">
        <is>
          <t>20542380455</t>
        </is>
      </c>
      <c r="B407" s="2" t="inlineStr">
        <is>
          <t>2025</t>
        </is>
      </c>
      <c r="C407" s="6" t="n">
        <v>9</v>
      </c>
      <c r="D407" s="2" t="inlineStr">
        <is>
          <t>046</t>
        </is>
      </c>
      <c r="E407" s="2" t="inlineStr">
        <is>
          <t>PAITA</t>
        </is>
      </c>
      <c r="F407" s="2" t="inlineStr">
        <is>
          <t>7620</t>
        </is>
      </c>
      <c r="G407" s="2" t="inlineStr">
        <is>
          <t>TRANSITARIO INTERNACIONAL MULTIMODAL SAC</t>
        </is>
      </c>
      <c r="H407" s="2" t="inlineStr">
        <is>
          <t>SE</t>
        </is>
      </c>
      <c r="I407" s="2" t="inlineStr">
        <is>
          <t>SWEDEN</t>
        </is>
      </c>
      <c r="J407" s="8" t="n">
        <v>297313.15</v>
      </c>
      <c r="K407" s="2" t="inlineStr">
        <is>
          <t>2026-09-19T23:27:29.864Z</t>
        </is>
      </c>
    </row>
    <row r="408">
      <c r="A408" s="2" t="inlineStr">
        <is>
          <t>20542380455</t>
        </is>
      </c>
      <c r="B408" s="2" t="inlineStr">
        <is>
          <t>2025</t>
        </is>
      </c>
      <c r="C408" s="6" t="n">
        <v>9</v>
      </c>
      <c r="D408" s="2" t="inlineStr">
        <is>
          <t>046</t>
        </is>
      </c>
      <c r="E408" s="2" t="inlineStr">
        <is>
          <t>PAITA</t>
        </is>
      </c>
      <c r="F408" s="2" t="inlineStr">
        <is>
          <t>7620</t>
        </is>
      </c>
      <c r="G408" s="2" t="inlineStr">
        <is>
          <t>TRANSITARIO INTERNACIONAL MULTIMODAL SAC</t>
        </is>
      </c>
      <c r="H408" s="2" t="inlineStr">
        <is>
          <t>CA</t>
        </is>
      </c>
      <c r="I408" s="2" t="inlineStr">
        <is>
          <t>CANADA</t>
        </is>
      </c>
      <c r="J408" s="8" t="n">
        <v>278374.84</v>
      </c>
      <c r="K408" s="2" t="inlineStr">
        <is>
          <t>2026-09-19T23:27:29.864Z</t>
        </is>
      </c>
    </row>
    <row r="409">
      <c r="A409" s="2" t="inlineStr">
        <is>
          <t>20542380455</t>
        </is>
      </c>
      <c r="B409" s="2" t="inlineStr">
        <is>
          <t>2025</t>
        </is>
      </c>
      <c r="C409" s="6" t="n">
        <v>10</v>
      </c>
      <c r="D409" s="2" t="inlineStr">
        <is>
          <t>046</t>
        </is>
      </c>
      <c r="E409" s="2" t="inlineStr">
        <is>
          <t>PAITA</t>
        </is>
      </c>
      <c r="F409" s="2" t="inlineStr">
        <is>
          <t>7620</t>
        </is>
      </c>
      <c r="G409" s="2" t="inlineStr">
        <is>
          <t>TRANSITARIO INTERNACIONAL MULTIMODAL SAC</t>
        </is>
      </c>
      <c r="H409" s="2" t="inlineStr">
        <is>
          <t>BE</t>
        </is>
      </c>
      <c r="I409" s="2" t="inlineStr">
        <is>
          <t>BELGIUM</t>
        </is>
      </c>
      <c r="J409" s="8" t="n">
        <v>1498751.88</v>
      </c>
      <c r="K409" s="2" t="inlineStr">
        <is>
          <t>2026-09-19T23:27:29.864Z</t>
        </is>
      </c>
    </row>
    <row r="410">
      <c r="A410" s="2" t="inlineStr">
        <is>
          <t>20542380455</t>
        </is>
      </c>
      <c r="B410" s="2" t="inlineStr">
        <is>
          <t>2025</t>
        </is>
      </c>
      <c r="C410" s="6" t="n">
        <v>10</v>
      </c>
      <c r="D410" s="2" t="inlineStr">
        <is>
          <t>046</t>
        </is>
      </c>
      <c r="E410" s="2" t="inlineStr">
        <is>
          <t>PAITA</t>
        </is>
      </c>
      <c r="F410" s="2" t="inlineStr">
        <is>
          <t>7620</t>
        </is>
      </c>
      <c r="G410" s="2" t="inlineStr">
        <is>
          <t>TRANSITARIO INTERNACIONAL MULTIMODAL SAC</t>
        </is>
      </c>
      <c r="H410" s="2" t="inlineStr">
        <is>
          <t>CA</t>
        </is>
      </c>
      <c r="I410" s="2" t="inlineStr">
        <is>
          <t>CANADA</t>
        </is>
      </c>
      <c r="J410" s="8" t="n">
        <v>883516.6800000001</v>
      </c>
      <c r="K410" s="2" t="inlineStr">
        <is>
          <t>2026-09-19T23:27:29.864Z</t>
        </is>
      </c>
    </row>
    <row r="411">
      <c r="A411" s="2" t="inlineStr">
        <is>
          <t>20542380455</t>
        </is>
      </c>
      <c r="B411" s="2" t="inlineStr">
        <is>
          <t>2025</t>
        </is>
      </c>
      <c r="C411" s="6" t="n">
        <v>10</v>
      </c>
      <c r="D411" s="2" t="inlineStr">
        <is>
          <t>046</t>
        </is>
      </c>
      <c r="E411" s="2" t="inlineStr">
        <is>
          <t>PAITA</t>
        </is>
      </c>
      <c r="F411" s="2" t="inlineStr">
        <is>
          <t>7620</t>
        </is>
      </c>
      <c r="G411" s="2" t="inlineStr">
        <is>
          <t>TRANSITARIO INTERNACIONAL MULTIMODAL SAC</t>
        </is>
      </c>
      <c r="H411" s="2" t="inlineStr">
        <is>
          <t>SE</t>
        </is>
      </c>
      <c r="I411" s="2" t="inlineStr">
        <is>
          <t>SWEDEN</t>
        </is>
      </c>
      <c r="J411" s="8" t="n">
        <v>279150.64</v>
      </c>
      <c r="K411" s="2" t="inlineStr">
        <is>
          <t>2026-09-19T23:27:29.864Z</t>
        </is>
      </c>
    </row>
    <row r="412">
      <c r="A412" s="2" t="inlineStr">
        <is>
          <t>20542380455</t>
        </is>
      </c>
      <c r="B412" s="2" t="inlineStr">
        <is>
          <t>2025</t>
        </is>
      </c>
      <c r="C412" s="6" t="n">
        <v>10</v>
      </c>
      <c r="D412" s="2" t="inlineStr">
        <is>
          <t>046</t>
        </is>
      </c>
      <c r="E412" s="2" t="inlineStr">
        <is>
          <t>PAITA</t>
        </is>
      </c>
      <c r="F412" s="2" t="inlineStr">
        <is>
          <t>7620</t>
        </is>
      </c>
      <c r="G412" s="2" t="inlineStr">
        <is>
          <t>TRANSITARIO INTERNACIONAL MULTIMODAL SAC</t>
        </is>
      </c>
      <c r="H412" s="2" t="inlineStr">
        <is>
          <t>US</t>
        </is>
      </c>
      <c r="I412" s="2" t="inlineStr">
        <is>
          <t>UNITED STATES</t>
        </is>
      </c>
      <c r="J412" s="8" t="n">
        <v>457234.04</v>
      </c>
      <c r="K412" s="2" t="inlineStr">
        <is>
          <t>2026-09-19T23:27:29.864Z</t>
        </is>
      </c>
    </row>
    <row r="413">
      <c r="A413" s="2" t="inlineStr">
        <is>
          <t>20542380455</t>
        </is>
      </c>
      <c r="B413" s="2" t="inlineStr">
        <is>
          <t>2025</t>
        </is>
      </c>
      <c r="C413" s="6" t="n">
        <v>11</v>
      </c>
      <c r="D413" s="2" t="inlineStr">
        <is>
          <t>046</t>
        </is>
      </c>
      <c r="E413" s="2" t="inlineStr">
        <is>
          <t>PAITA</t>
        </is>
      </c>
      <c r="F413" s="2" t="inlineStr">
        <is>
          <t>5901</t>
        </is>
      </c>
      <c r="G413" s="2" t="inlineStr">
        <is>
          <t>GRUPO PML S.A.C AGENTES DE ADUANAS</t>
        </is>
      </c>
      <c r="H413" s="2" t="inlineStr">
        <is>
          <t>US</t>
        </is>
      </c>
      <c r="I413" s="2" t="inlineStr">
        <is>
          <t>UNITED STATES</t>
        </is>
      </c>
      <c r="J413" s="8" t="n">
        <v>75419.39</v>
      </c>
      <c r="K413" s="2" t="inlineStr">
        <is>
          <t>2026-09-19T23:27:29.864Z</t>
        </is>
      </c>
    </row>
    <row r="414">
      <c r="A414" s="2" t="inlineStr">
        <is>
          <t>20542380455</t>
        </is>
      </c>
      <c r="B414" s="2" t="inlineStr">
        <is>
          <t>2025</t>
        </is>
      </c>
      <c r="C414" s="6" t="n">
        <v>11</v>
      </c>
      <c r="D414" s="2" t="inlineStr">
        <is>
          <t>046</t>
        </is>
      </c>
      <c r="E414" s="2" t="inlineStr">
        <is>
          <t>PAITA</t>
        </is>
      </c>
      <c r="F414" s="2" t="inlineStr">
        <is>
          <t>5901</t>
        </is>
      </c>
      <c r="G414" s="2" t="inlineStr">
        <is>
          <t>GRUPO PML S.A.C AGENTES DE ADUANAS</t>
        </is>
      </c>
      <c r="H414" s="2" t="inlineStr">
        <is>
          <t>SE</t>
        </is>
      </c>
      <c r="I414" s="2" t="inlineStr">
        <is>
          <t>SWEDEN</t>
        </is>
      </c>
      <c r="J414" s="8" t="n">
        <v>156256.41</v>
      </c>
      <c r="K414" s="2" t="inlineStr">
        <is>
          <t>2026-09-19T23:27:29.864Z</t>
        </is>
      </c>
    </row>
    <row r="415">
      <c r="A415" s="2" t="inlineStr">
        <is>
          <t>20542380455</t>
        </is>
      </c>
      <c r="B415" s="2" t="inlineStr">
        <is>
          <t>2025</t>
        </is>
      </c>
      <c r="C415" s="6" t="n">
        <v>11</v>
      </c>
      <c r="D415" s="2" t="inlineStr">
        <is>
          <t>046</t>
        </is>
      </c>
      <c r="E415" s="2" t="inlineStr">
        <is>
          <t>PAITA</t>
        </is>
      </c>
      <c r="F415" s="2" t="inlineStr">
        <is>
          <t>7620</t>
        </is>
      </c>
      <c r="G415" s="2" t="inlineStr">
        <is>
          <t>TRANSITARIO INTERNACIONAL MULTIMODAL SAC</t>
        </is>
      </c>
      <c r="H415" s="2" t="inlineStr">
        <is>
          <t>SE</t>
        </is>
      </c>
      <c r="I415" s="2" t="inlineStr">
        <is>
          <t>SWEDEN</t>
        </is>
      </c>
      <c r="J415" s="8" t="n">
        <v>195796.27</v>
      </c>
      <c r="K415" s="2" t="inlineStr">
        <is>
          <t>2026-09-19T23:27:29.864Z</t>
        </is>
      </c>
    </row>
    <row r="416">
      <c r="A416" s="2" t="inlineStr">
        <is>
          <t>20542380455</t>
        </is>
      </c>
      <c r="B416" s="2" t="inlineStr">
        <is>
          <t>2025</t>
        </is>
      </c>
      <c r="C416" s="6" t="n">
        <v>11</v>
      </c>
      <c r="D416" s="2" t="inlineStr">
        <is>
          <t>046</t>
        </is>
      </c>
      <c r="E416" s="2" t="inlineStr">
        <is>
          <t>PAITA</t>
        </is>
      </c>
      <c r="F416" s="2" t="inlineStr">
        <is>
          <t>7620</t>
        </is>
      </c>
      <c r="G416" s="2" t="inlineStr">
        <is>
          <t>TRANSITARIO INTERNACIONAL MULTIMODAL SAC</t>
        </is>
      </c>
      <c r="H416" s="2" t="inlineStr">
        <is>
          <t>US</t>
        </is>
      </c>
      <c r="I416" s="2" t="inlineStr">
        <is>
          <t>UNITED STATES</t>
        </is>
      </c>
      <c r="J416" s="8" t="n">
        <v>169789.71</v>
      </c>
      <c r="K416" s="2" t="inlineStr">
        <is>
          <t>2026-09-19T23:27:29.864Z</t>
        </is>
      </c>
    </row>
    <row r="417">
      <c r="A417" s="2" t="inlineStr">
        <is>
          <t>20542380455</t>
        </is>
      </c>
      <c r="B417" s="2" t="inlineStr">
        <is>
          <t>2025</t>
        </is>
      </c>
      <c r="C417" s="6" t="n">
        <v>12</v>
      </c>
      <c r="D417" s="2" t="inlineStr">
        <is>
          <t>046</t>
        </is>
      </c>
      <c r="E417" s="2" t="inlineStr">
        <is>
          <t>PAITA</t>
        </is>
      </c>
      <c r="F417" s="2" t="inlineStr">
        <is>
          <t>7620</t>
        </is>
      </c>
      <c r="G417" s="2" t="inlineStr">
        <is>
          <t>TRANSITARIO INTERNACIONAL MULTIMODAL SAC</t>
        </is>
      </c>
      <c r="H417" s="2" t="inlineStr">
        <is>
          <t>US</t>
        </is>
      </c>
      <c r="I417" s="2" t="inlineStr">
        <is>
          <t>UNITED STATES</t>
        </is>
      </c>
      <c r="J417" s="8" t="n">
        <v>476587.09</v>
      </c>
      <c r="K417" s="2" t="inlineStr">
        <is>
          <t>2026-09-19T23:27:29.864Z</t>
        </is>
      </c>
    </row>
    <row r="418">
      <c r="A418" s="2" t="inlineStr">
        <is>
          <t>20542380455</t>
        </is>
      </c>
      <c r="B418" s="2" t="inlineStr">
        <is>
          <t>2025</t>
        </is>
      </c>
      <c r="C418" s="6" t="n">
        <v>12</v>
      </c>
      <c r="D418" s="2" t="inlineStr">
        <is>
          <t>046</t>
        </is>
      </c>
      <c r="E418" s="2" t="inlineStr">
        <is>
          <t>PAITA</t>
        </is>
      </c>
      <c r="F418" s="2" t="inlineStr">
        <is>
          <t>7620</t>
        </is>
      </c>
      <c r="G418" s="2" t="inlineStr">
        <is>
          <t>TRANSITARIO INTERNACIONAL MULTIMODAL SAC</t>
        </is>
      </c>
      <c r="H418" s="2" t="inlineStr">
        <is>
          <t>SE</t>
        </is>
      </c>
      <c r="I418" s="2" t="inlineStr">
        <is>
          <t>SWEDEN</t>
        </is>
      </c>
      <c r="J418" s="8" t="n">
        <v>955098</v>
      </c>
      <c r="K418" s="2" t="inlineStr">
        <is>
          <t>2026-09-19T23:27:29.864Z</t>
        </is>
      </c>
    </row>
    <row r="419">
      <c r="A419" s="2" t="inlineStr">
        <is>
          <t>20542380455</t>
        </is>
      </c>
      <c r="B419" s="2" t="inlineStr">
        <is>
          <t>2026</t>
        </is>
      </c>
      <c r="C419" s="6" t="n">
        <v>1</v>
      </c>
      <c r="D419" s="2" t="inlineStr">
        <is>
          <t>046</t>
        </is>
      </c>
      <c r="E419" s="2" t="inlineStr">
        <is>
          <t>PAITA</t>
        </is>
      </c>
      <c r="F419" s="2" t="inlineStr">
        <is>
          <t>7620</t>
        </is>
      </c>
      <c r="G419" s="2" t="inlineStr">
        <is>
          <t>TRANSITARIO INTERNACIONAL MULTIMODAL SAC</t>
        </is>
      </c>
      <c r="H419" s="2" t="inlineStr">
        <is>
          <t>BE</t>
        </is>
      </c>
      <c r="I419" s="2" t="inlineStr">
        <is>
          <t>BELGIUM</t>
        </is>
      </c>
      <c r="J419" s="8" t="n">
        <v>157698.75</v>
      </c>
      <c r="K419" s="2" t="inlineStr">
        <is>
          <t>2026-09-19T23:27:29.864Z</t>
        </is>
      </c>
    </row>
    <row r="420">
      <c r="A420" s="2" t="inlineStr">
        <is>
          <t>20542380455</t>
        </is>
      </c>
      <c r="B420" s="2" t="inlineStr">
        <is>
          <t>2026</t>
        </is>
      </c>
      <c r="C420" s="6" t="n">
        <v>1</v>
      </c>
      <c r="D420" s="2" t="inlineStr">
        <is>
          <t>046</t>
        </is>
      </c>
      <c r="E420" s="2" t="inlineStr">
        <is>
          <t>PAITA</t>
        </is>
      </c>
      <c r="F420" s="2" t="inlineStr">
        <is>
          <t>7620</t>
        </is>
      </c>
      <c r="G420" s="2" t="inlineStr">
        <is>
          <t>TRANSITARIO INTERNACIONAL MULTIMODAL SAC</t>
        </is>
      </c>
      <c r="H420" s="2" t="inlineStr">
        <is>
          <t>US</t>
        </is>
      </c>
      <c r="I420" s="2" t="inlineStr">
        <is>
          <t>UNITED STATES</t>
        </is>
      </c>
      <c r="J420" s="8" t="n">
        <v>152474.12</v>
      </c>
      <c r="K420" s="2" t="inlineStr">
        <is>
          <t>2026-09-19T23:27:29.864Z</t>
        </is>
      </c>
    </row>
    <row r="421">
      <c r="A421" s="2" t="inlineStr">
        <is>
          <t>20542380455</t>
        </is>
      </c>
      <c r="B421" s="2" t="inlineStr">
        <is>
          <t>2026</t>
        </is>
      </c>
      <c r="C421" s="6" t="n">
        <v>3</v>
      </c>
      <c r="D421" s="2" t="inlineStr">
        <is>
          <t>046</t>
        </is>
      </c>
      <c r="E421" s="2" t="inlineStr">
        <is>
          <t>PAITA</t>
        </is>
      </c>
      <c r="F421" s="2" t="inlineStr">
        <is>
          <t>7620</t>
        </is>
      </c>
      <c r="G421" s="2" t="inlineStr">
        <is>
          <t>TRANSITARIO INTERNACIONAL MULTIMODAL SAC</t>
        </is>
      </c>
      <c r="H421" s="2" t="inlineStr">
        <is>
          <t>FR</t>
        </is>
      </c>
      <c r="I421" s="2" t="inlineStr">
        <is>
          <t>FRANCE</t>
        </is>
      </c>
      <c r="J421" s="8" t="n">
        <v>382856.73</v>
      </c>
      <c r="K421" s="2" t="inlineStr">
        <is>
          <t>2026-09-19T23:27:29.864Z</t>
        </is>
      </c>
    </row>
    <row r="422">
      <c r="A422" s="2" t="inlineStr">
        <is>
          <t>20542380455</t>
        </is>
      </c>
      <c r="B422" s="2" t="inlineStr">
        <is>
          <t>2026</t>
        </is>
      </c>
      <c r="C422" s="6" t="n">
        <v>4</v>
      </c>
      <c r="D422" s="2" t="inlineStr">
        <is>
          <t>046</t>
        </is>
      </c>
      <c r="E422" s="2" t="inlineStr">
        <is>
          <t>PAITA</t>
        </is>
      </c>
      <c r="F422" s="2" t="inlineStr">
        <is>
          <t>7620</t>
        </is>
      </c>
      <c r="G422" s="2" t="inlineStr">
        <is>
          <t>TRANSITARIO INTERNACIONAL MULTIMODAL SAC</t>
        </is>
      </c>
      <c r="H422" s="2" t="inlineStr">
        <is>
          <t>US</t>
        </is>
      </c>
      <c r="I422" s="2" t="inlineStr">
        <is>
          <t>UNITED STATES</t>
        </is>
      </c>
      <c r="J422" s="8" t="n">
        <v>119677.23</v>
      </c>
      <c r="K422" s="2" t="inlineStr">
        <is>
          <t>2026-09-19T23:27:29.864Z</t>
        </is>
      </c>
    </row>
    <row r="423">
      <c r="A423" s="2" t="inlineStr">
        <is>
          <t>20568071281</t>
        </is>
      </c>
      <c r="B423" s="2" t="inlineStr">
        <is>
          <t>2025</t>
        </is>
      </c>
      <c r="C423" s="6" t="n">
        <v>3</v>
      </c>
      <c r="D423" s="2" t="inlineStr">
        <is>
          <t>118</t>
        </is>
      </c>
      <c r="E423" s="2" t="inlineStr">
        <is>
          <t>MARITIMA DEL CALLAO</t>
        </is>
      </c>
      <c r="F423" s="2" t="inlineStr">
        <is>
          <t>4957</t>
        </is>
      </c>
      <c r="G423" s="2" t="inlineStr">
        <is>
          <t>FAR ADUANAS S.A.C.</t>
        </is>
      </c>
      <c r="H423" s="2" t="inlineStr">
        <is>
          <t>DE</t>
        </is>
      </c>
      <c r="I423" s="2" t="inlineStr">
        <is>
          <t>GERMANY</t>
        </is>
      </c>
      <c r="J423" s="8" t="n">
        <v>166038.25</v>
      </c>
      <c r="K423" s="2" t="inlineStr">
        <is>
          <t>2026-09-19T23:27:29.864Z</t>
        </is>
      </c>
    </row>
    <row r="424">
      <c r="A424" s="2" t="inlineStr">
        <is>
          <t>20568071281</t>
        </is>
      </c>
      <c r="B424" s="2" t="inlineStr">
        <is>
          <t>2026</t>
        </is>
      </c>
      <c r="C424" s="6" t="n">
        <v>4</v>
      </c>
      <c r="D424" s="2" t="inlineStr">
        <is>
          <t>118</t>
        </is>
      </c>
      <c r="E424" s="2" t="inlineStr">
        <is>
          <t>MARITIMA DEL CALLAO</t>
        </is>
      </c>
      <c r="F424" s="2" t="inlineStr">
        <is>
          <t>4957</t>
        </is>
      </c>
      <c r="G424" s="2" t="inlineStr">
        <is>
          <t>FAR ADUANAS S.A.C.</t>
        </is>
      </c>
      <c r="H424" s="2" t="inlineStr">
        <is>
          <t>DK</t>
        </is>
      </c>
      <c r="I424" s="2" t="inlineStr">
        <is>
          <t>DENMARK</t>
        </is>
      </c>
      <c r="J424" s="8" t="n">
        <v>277276.5</v>
      </c>
      <c r="K424" s="2" t="inlineStr">
        <is>
          <t>2026-09-19T23:27:29.864Z</t>
        </is>
      </c>
    </row>
    <row r="425">
      <c r="A425" s="2" t="inlineStr">
        <is>
          <t>20568190450</t>
        </is>
      </c>
      <c r="B425" s="2" t="inlineStr">
        <is>
          <t>2025</t>
        </is>
      </c>
      <c r="C425" s="6" t="n">
        <v>2</v>
      </c>
      <c r="D425" s="2" t="inlineStr">
        <is>
          <t>235</t>
        </is>
      </c>
      <c r="E425" s="2" t="inlineStr">
        <is>
          <t>AEREA DEL CALLAO</t>
        </is>
      </c>
      <c r="F425" s="2" t="inlineStr">
        <is>
          <t>5708</t>
        </is>
      </c>
      <c r="G425" s="2" t="inlineStr">
        <is>
          <t>DOGANA SA AGENTES AFIANZADOS DE ADUANAS</t>
        </is>
      </c>
      <c r="H425" s="2" t="inlineStr">
        <is>
          <t>GB</t>
        </is>
      </c>
      <c r="I425" s="2" t="inlineStr">
        <is>
          <t>UNITED KINGDOM</t>
        </is>
      </c>
      <c r="J425" s="8" t="n">
        <v>10654.9</v>
      </c>
      <c r="K425" s="2" t="inlineStr">
        <is>
          <t>2026-09-19T23:27:29.864Z</t>
        </is>
      </c>
    </row>
    <row r="426">
      <c r="A426" s="2" t="inlineStr">
        <is>
          <t>20568190450</t>
        </is>
      </c>
      <c r="B426" s="2" t="inlineStr">
        <is>
          <t>2025</t>
        </is>
      </c>
      <c r="C426" s="6" t="n">
        <v>3</v>
      </c>
      <c r="D426" s="2" t="inlineStr">
        <is>
          <t>235</t>
        </is>
      </c>
      <c r="E426" s="2" t="inlineStr">
        <is>
          <t>AEREA DEL CALLAO</t>
        </is>
      </c>
      <c r="F426" s="2" t="inlineStr">
        <is>
          <t>5708</t>
        </is>
      </c>
      <c r="G426" s="2" t="inlineStr">
        <is>
          <t>DOGANA SA AGENTES AFIANZADOS DE ADUANAS</t>
        </is>
      </c>
      <c r="H426" s="2" t="inlineStr">
        <is>
          <t>GB</t>
        </is>
      </c>
      <c r="I426" s="2" t="inlineStr">
        <is>
          <t>UNITED KINGDOM</t>
        </is>
      </c>
      <c r="J426" s="8" t="n">
        <v>33293.6</v>
      </c>
      <c r="K426" s="2" t="inlineStr">
        <is>
          <t>2026-09-19T23:27:29.864Z</t>
        </is>
      </c>
    </row>
    <row r="427">
      <c r="A427" s="2" t="inlineStr">
        <is>
          <t>20568190450</t>
        </is>
      </c>
      <c r="B427" s="2" t="inlineStr">
        <is>
          <t>2025</t>
        </is>
      </c>
      <c r="C427" s="6" t="n">
        <v>5</v>
      </c>
      <c r="D427" s="2" t="inlineStr">
        <is>
          <t>235</t>
        </is>
      </c>
      <c r="E427" s="2" t="inlineStr">
        <is>
          <t>AEREA DEL CALLAO</t>
        </is>
      </c>
      <c r="F427" s="2" t="inlineStr">
        <is>
          <t>5708</t>
        </is>
      </c>
      <c r="G427" s="2" t="inlineStr">
        <is>
          <t>DOGANA SA AGENTES AFIANZADOS DE ADUANAS</t>
        </is>
      </c>
      <c r="H427" s="2" t="inlineStr">
        <is>
          <t>GB</t>
        </is>
      </c>
      <c r="I427" s="2" t="inlineStr">
        <is>
          <t>UNITED KINGDOM</t>
        </is>
      </c>
      <c r="J427" s="8" t="n">
        <v>13790</v>
      </c>
      <c r="K427" s="2" t="inlineStr">
        <is>
          <t>2026-09-19T23:27:29.864Z</t>
        </is>
      </c>
    </row>
    <row r="428">
      <c r="A428" s="2" t="inlineStr">
        <is>
          <t>20568190450</t>
        </is>
      </c>
      <c r="B428" s="2" t="inlineStr">
        <is>
          <t>2025</t>
        </is>
      </c>
      <c r="C428" s="6" t="n">
        <v>7</v>
      </c>
      <c r="D428" s="2" t="inlineStr">
        <is>
          <t>118</t>
        </is>
      </c>
      <c r="E428" s="2" t="inlineStr">
        <is>
          <t>MARITIMA DEL CALLAO</t>
        </is>
      </c>
      <c r="F428" s="2" t="inlineStr">
        <is>
          <t>6676</t>
        </is>
      </c>
      <c r="G428" s="2" t="inlineStr">
        <is>
          <t>EUROADUANAS S.A.C. AGENCIA DE ADUANA</t>
        </is>
      </c>
      <c r="H428" s="2" t="inlineStr">
        <is>
          <t>NZ</t>
        </is>
      </c>
      <c r="I428" s="2" t="inlineStr">
        <is>
          <t>NEW ZEALAND</t>
        </is>
      </c>
      <c r="J428" s="8" t="n">
        <v>7963.2</v>
      </c>
      <c r="K428" s="2" t="inlineStr">
        <is>
          <t>2026-09-19T23:27:29.864Z</t>
        </is>
      </c>
    </row>
    <row r="429">
      <c r="A429" s="2" t="inlineStr">
        <is>
          <t>20568190450</t>
        </is>
      </c>
      <c r="B429" s="2" t="inlineStr">
        <is>
          <t>2026</t>
        </is>
      </c>
      <c r="C429" s="6" t="n">
        <v>3</v>
      </c>
      <c r="D429" s="2" t="inlineStr">
        <is>
          <t>235</t>
        </is>
      </c>
      <c r="E429" s="2" t="inlineStr">
        <is>
          <t>AEREA DEL CALLAO</t>
        </is>
      </c>
      <c r="F429" s="2" t="inlineStr">
        <is>
          <t>5708</t>
        </is>
      </c>
      <c r="G429" s="2" t="inlineStr">
        <is>
          <t>DOGANA SA AGENTES AFIANZADOS DE ADUANAS</t>
        </is>
      </c>
      <c r="H429" s="2" t="inlineStr">
        <is>
          <t>GB</t>
        </is>
      </c>
      <c r="I429" s="2" t="inlineStr">
        <is>
          <t>UNITED KINGDOM</t>
        </is>
      </c>
      <c r="J429" s="8" t="n">
        <v>8390</v>
      </c>
      <c r="K429" s="2" t="inlineStr">
        <is>
          <t>2026-09-19T23:27:29.864Z</t>
        </is>
      </c>
    </row>
    <row r="430">
      <c r="A430" s="2" t="inlineStr">
        <is>
          <t>20568194951</t>
        </is>
      </c>
      <c r="B430" s="2" t="inlineStr">
        <is>
          <t>2025</t>
        </is>
      </c>
      <c r="C430" s="6" t="n">
        <v>1</v>
      </c>
      <c r="D430" s="2" t="inlineStr">
        <is>
          <t>118</t>
        </is>
      </c>
      <c r="E430" s="2" t="inlineStr">
        <is>
          <t>MARITIMA DEL CALLAO</t>
        </is>
      </c>
      <c r="F430" s="2" t="inlineStr">
        <is>
          <t>4795</t>
        </is>
      </c>
      <c r="G430" s="2" t="inlineStr">
        <is>
          <t>A. HARTRODT ADUANAS S.A.C.</t>
        </is>
      </c>
      <c r="H430" s="2" t="inlineStr">
        <is>
          <t>DE</t>
        </is>
      </c>
      <c r="I430" s="2" t="inlineStr">
        <is>
          <t>GERMANY</t>
        </is>
      </c>
      <c r="J430" s="8" t="n">
        <v>329970.18</v>
      </c>
      <c r="K430" s="2" t="inlineStr">
        <is>
          <t>2026-09-19T23:27:29.864Z</t>
        </is>
      </c>
    </row>
    <row r="431">
      <c r="A431" s="2" t="inlineStr">
        <is>
          <t>20568194951</t>
        </is>
      </c>
      <c r="B431" s="2" t="inlineStr">
        <is>
          <t>2025</t>
        </is>
      </c>
      <c r="C431" s="6" t="n">
        <v>1</v>
      </c>
      <c r="D431" s="2" t="inlineStr">
        <is>
          <t>118</t>
        </is>
      </c>
      <c r="E431" s="2" t="inlineStr">
        <is>
          <t>MARITIMA DEL CALLAO</t>
        </is>
      </c>
      <c r="F431" s="2" t="inlineStr">
        <is>
          <t>5901</t>
        </is>
      </c>
      <c r="G431" s="2" t="inlineStr">
        <is>
          <t>GRUPO PML S.A.C AGENTES DE ADUANAS</t>
        </is>
      </c>
      <c r="H431" s="2" t="inlineStr">
        <is>
          <t>IT</t>
        </is>
      </c>
      <c r="I431" s="2" t="inlineStr">
        <is>
          <t>ITALY</t>
        </is>
      </c>
      <c r="J431" s="8" t="n">
        <v>911451.4300000001</v>
      </c>
      <c r="K431" s="2" t="inlineStr">
        <is>
          <t>2026-09-19T23:27:29.864Z</t>
        </is>
      </c>
    </row>
    <row r="432">
      <c r="A432" s="2" t="inlineStr">
        <is>
          <t>20568194951</t>
        </is>
      </c>
      <c r="B432" s="2" t="inlineStr">
        <is>
          <t>2025</t>
        </is>
      </c>
      <c r="C432" s="6" t="n">
        <v>2</v>
      </c>
      <c r="D432" s="2" t="inlineStr">
        <is>
          <t>118</t>
        </is>
      </c>
      <c r="E432" s="2" t="inlineStr">
        <is>
          <t>MARITIMA DEL CALLAO</t>
        </is>
      </c>
      <c r="F432" s="2" t="inlineStr">
        <is>
          <t>5901</t>
        </is>
      </c>
      <c r="G432" s="2" t="inlineStr">
        <is>
          <t>GRUPO PML S.A.C AGENTES DE ADUANAS</t>
        </is>
      </c>
      <c r="H432" s="2" t="inlineStr">
        <is>
          <t>IT</t>
        </is>
      </c>
      <c r="I432" s="2" t="inlineStr">
        <is>
          <t>ITALY</t>
        </is>
      </c>
      <c r="J432" s="8" t="n">
        <v>215561.63</v>
      </c>
      <c r="K432" s="2" t="inlineStr">
        <is>
          <t>2026-09-19T23:27:29.864Z</t>
        </is>
      </c>
    </row>
    <row r="433">
      <c r="A433" s="2" t="inlineStr">
        <is>
          <t>20568194951</t>
        </is>
      </c>
      <c r="B433" s="2" t="inlineStr">
        <is>
          <t>2025</t>
        </is>
      </c>
      <c r="C433" s="6" t="n">
        <v>8</v>
      </c>
      <c r="D433" s="2" t="inlineStr">
        <is>
          <t>118</t>
        </is>
      </c>
      <c r="E433" s="2" t="inlineStr">
        <is>
          <t>MARITIMA DEL CALLAO</t>
        </is>
      </c>
      <c r="F433" s="2" t="inlineStr">
        <is>
          <t>4795</t>
        </is>
      </c>
      <c r="G433" s="2" t="inlineStr">
        <is>
          <t>A. HARTRODT ADUANAS S.A.C.</t>
        </is>
      </c>
      <c r="H433" s="2" t="inlineStr">
        <is>
          <t>US</t>
        </is>
      </c>
      <c r="I433" s="2" t="inlineStr">
        <is>
          <t>UNITED STATES</t>
        </is>
      </c>
      <c r="J433" s="8" t="n">
        <v>239283.11</v>
      </c>
      <c r="K433" s="2" t="inlineStr">
        <is>
          <t>2026-09-19T23:27:29.864Z</t>
        </is>
      </c>
    </row>
    <row r="434">
      <c r="A434" s="2" t="inlineStr">
        <is>
          <t>20568194951</t>
        </is>
      </c>
      <c r="B434" s="2" t="inlineStr">
        <is>
          <t>2025</t>
        </is>
      </c>
      <c r="C434" s="6" t="n">
        <v>8</v>
      </c>
      <c r="D434" s="2" t="inlineStr">
        <is>
          <t>118</t>
        </is>
      </c>
      <c r="E434" s="2" t="inlineStr">
        <is>
          <t>MARITIMA DEL CALLAO</t>
        </is>
      </c>
      <c r="F434" s="2" t="inlineStr">
        <is>
          <t>2143</t>
        </is>
      </c>
      <c r="G434" s="2" t="inlineStr">
        <is>
          <t>AGENCIA DE ADUANA TRANSOCEANIC S.A.</t>
        </is>
      </c>
      <c r="H434" s="2" t="inlineStr">
        <is>
          <t>US</t>
        </is>
      </c>
      <c r="I434" s="2" t="inlineStr">
        <is>
          <t>UNITED STATES</t>
        </is>
      </c>
      <c r="J434" s="8" t="n">
        <v>130036.98</v>
      </c>
      <c r="K434" s="2" t="inlineStr">
        <is>
          <t>2026-09-19T23:27:29.864Z</t>
        </is>
      </c>
    </row>
    <row r="435">
      <c r="A435" s="2" t="inlineStr">
        <is>
          <t>20568194951</t>
        </is>
      </c>
      <c r="B435" s="2" t="inlineStr">
        <is>
          <t>2025</t>
        </is>
      </c>
      <c r="C435" s="6" t="n">
        <v>9</v>
      </c>
      <c r="D435" s="2" t="inlineStr">
        <is>
          <t>118</t>
        </is>
      </c>
      <c r="E435" s="2" t="inlineStr">
        <is>
          <t>MARITIMA DEL CALLAO</t>
        </is>
      </c>
      <c r="F435" s="2" t="inlineStr">
        <is>
          <t>2143</t>
        </is>
      </c>
      <c r="G435" s="2" t="inlineStr">
        <is>
          <t>AGENCIA DE ADUANA TRANSOCEANIC S.A.</t>
        </is>
      </c>
      <c r="H435" s="2" t="inlineStr">
        <is>
          <t>US</t>
        </is>
      </c>
      <c r="I435" s="2" t="inlineStr">
        <is>
          <t>UNITED STATES</t>
        </is>
      </c>
      <c r="J435" s="8" t="n">
        <v>1150964.29</v>
      </c>
      <c r="K435" s="2" t="inlineStr">
        <is>
          <t>2026-09-19T23:27:29.864Z</t>
        </is>
      </c>
    </row>
    <row r="436">
      <c r="A436" s="2" t="inlineStr">
        <is>
          <t>20568194951</t>
        </is>
      </c>
      <c r="B436" s="2" t="inlineStr">
        <is>
          <t>2025</t>
        </is>
      </c>
      <c r="C436" s="6" t="n">
        <v>9</v>
      </c>
      <c r="D436" s="2" t="inlineStr">
        <is>
          <t>118</t>
        </is>
      </c>
      <c r="E436" s="2" t="inlineStr">
        <is>
          <t>MARITIMA DEL CALLAO</t>
        </is>
      </c>
      <c r="F436" s="2" t="inlineStr">
        <is>
          <t>2143</t>
        </is>
      </c>
      <c r="G436" s="2" t="inlineStr">
        <is>
          <t>AGENCIA DE ADUANA TRANSOCEANIC S.A.</t>
        </is>
      </c>
      <c r="H436" s="2" t="inlineStr">
        <is>
          <t>IT</t>
        </is>
      </c>
      <c r="I436" s="2" t="inlineStr">
        <is>
          <t>ITALY</t>
        </is>
      </c>
      <c r="J436" s="8" t="n">
        <v>400590.6</v>
      </c>
      <c r="K436" s="2" t="inlineStr">
        <is>
          <t>2026-09-19T23:27:29.864Z</t>
        </is>
      </c>
    </row>
    <row r="437">
      <c r="A437" s="2" t="inlineStr">
        <is>
          <t>20568194951</t>
        </is>
      </c>
      <c r="B437" s="2" t="inlineStr">
        <is>
          <t>2025</t>
        </is>
      </c>
      <c r="C437" s="6" t="n">
        <v>10</v>
      </c>
      <c r="D437" s="2" t="inlineStr">
        <is>
          <t>118</t>
        </is>
      </c>
      <c r="E437" s="2" t="inlineStr">
        <is>
          <t>MARITIMA DEL CALLAO</t>
        </is>
      </c>
      <c r="F437" s="2" t="inlineStr">
        <is>
          <t>2143</t>
        </is>
      </c>
      <c r="G437" s="2" t="inlineStr">
        <is>
          <t>AGENCIA DE ADUANA TRANSOCEANIC S.A.</t>
        </is>
      </c>
      <c r="H437" s="2" t="inlineStr">
        <is>
          <t>IT</t>
        </is>
      </c>
      <c r="I437" s="2" t="inlineStr">
        <is>
          <t>ITALY</t>
        </is>
      </c>
      <c r="J437" s="8" t="n">
        <v>337084.82</v>
      </c>
      <c r="K437" s="2" t="inlineStr">
        <is>
          <t>2026-09-19T23:27:29.864Z</t>
        </is>
      </c>
    </row>
    <row r="438">
      <c r="A438" s="2" t="inlineStr">
        <is>
          <t>20568194951</t>
        </is>
      </c>
      <c r="B438" s="2" t="inlineStr">
        <is>
          <t>2025</t>
        </is>
      </c>
      <c r="C438" s="6" t="n">
        <v>10</v>
      </c>
      <c r="D438" s="2" t="inlineStr">
        <is>
          <t>118</t>
        </is>
      </c>
      <c r="E438" s="2" t="inlineStr">
        <is>
          <t>MARITIMA DEL CALLAO</t>
        </is>
      </c>
      <c r="F438" s="2" t="inlineStr">
        <is>
          <t>2143</t>
        </is>
      </c>
      <c r="G438" s="2" t="inlineStr">
        <is>
          <t>AGENCIA DE ADUANA TRANSOCEANIC S.A.</t>
        </is>
      </c>
      <c r="H438" s="2" t="inlineStr">
        <is>
          <t>US</t>
        </is>
      </c>
      <c r="I438" s="2" t="inlineStr">
        <is>
          <t>UNITED STATES</t>
        </is>
      </c>
      <c r="J438" s="8" t="n">
        <v>601421.76</v>
      </c>
      <c r="K438" s="2" t="inlineStr">
        <is>
          <t>2026-09-19T23:27:29.864Z</t>
        </is>
      </c>
    </row>
    <row r="439">
      <c r="A439" s="2" t="inlineStr">
        <is>
          <t>20568194951</t>
        </is>
      </c>
      <c r="B439" s="2" t="inlineStr">
        <is>
          <t>2025</t>
        </is>
      </c>
      <c r="C439" s="6" t="n">
        <v>11</v>
      </c>
      <c r="D439" s="2" t="inlineStr">
        <is>
          <t>118</t>
        </is>
      </c>
      <c r="E439" s="2" t="inlineStr">
        <is>
          <t>MARITIMA DEL CALLAO</t>
        </is>
      </c>
      <c r="F439" s="2" t="inlineStr">
        <is>
          <t>5901</t>
        </is>
      </c>
      <c r="G439" s="2" t="inlineStr">
        <is>
          <t>GRUPO PML S.A.C AGENTES DE ADUANAS</t>
        </is>
      </c>
      <c r="H439" s="2" t="inlineStr">
        <is>
          <t>US</t>
        </is>
      </c>
      <c r="I439" s="2" t="inlineStr">
        <is>
          <t>UNITED STATES</t>
        </is>
      </c>
      <c r="J439" s="8" t="n">
        <v>170197</v>
      </c>
      <c r="K439" s="2" t="inlineStr">
        <is>
          <t>2026-09-19T23:27:29.864Z</t>
        </is>
      </c>
    </row>
    <row r="440">
      <c r="A440" s="2" t="inlineStr">
        <is>
          <t>20568194951</t>
        </is>
      </c>
      <c r="B440" s="2" t="inlineStr">
        <is>
          <t>2025</t>
        </is>
      </c>
      <c r="C440" s="6" t="n">
        <v>11</v>
      </c>
      <c r="D440" s="2" t="inlineStr">
        <is>
          <t>118</t>
        </is>
      </c>
      <c r="E440" s="2" t="inlineStr">
        <is>
          <t>MARITIMA DEL CALLAO</t>
        </is>
      </c>
      <c r="F440" s="2" t="inlineStr">
        <is>
          <t>5901</t>
        </is>
      </c>
      <c r="G440" s="2" t="inlineStr">
        <is>
          <t>GRUPO PML S.A.C AGENTES DE ADUANAS</t>
        </is>
      </c>
      <c r="H440" s="2" t="inlineStr">
        <is>
          <t>CA</t>
        </is>
      </c>
      <c r="I440" s="2" t="inlineStr">
        <is>
          <t>CANADA</t>
        </is>
      </c>
      <c r="J440" s="8" t="n">
        <v>164266.56</v>
      </c>
      <c r="K440" s="2" t="inlineStr">
        <is>
          <t>2026-09-19T23:27:29.864Z</t>
        </is>
      </c>
    </row>
    <row r="441">
      <c r="A441" s="2" t="inlineStr">
        <is>
          <t>20568194951</t>
        </is>
      </c>
      <c r="B441" s="2" t="inlineStr">
        <is>
          <t>2025</t>
        </is>
      </c>
      <c r="C441" s="6" t="n">
        <v>12</v>
      </c>
      <c r="D441" s="2" t="inlineStr">
        <is>
          <t>118</t>
        </is>
      </c>
      <c r="E441" s="2" t="inlineStr">
        <is>
          <t>MARITIMA DEL CALLAO</t>
        </is>
      </c>
      <c r="F441" s="2" t="inlineStr">
        <is>
          <t>2143</t>
        </is>
      </c>
      <c r="G441" s="2" t="inlineStr">
        <is>
          <t>AGENCIA DE ADUANA TRANSOCEANIC S.A.</t>
        </is>
      </c>
      <c r="H441" s="2" t="inlineStr">
        <is>
          <t>IT</t>
        </is>
      </c>
      <c r="I441" s="2" t="inlineStr">
        <is>
          <t>ITALY</t>
        </is>
      </c>
      <c r="J441" s="8" t="n">
        <v>304715.78</v>
      </c>
      <c r="K441" s="2" t="inlineStr">
        <is>
          <t>2026-09-19T23:27:29.864Z</t>
        </is>
      </c>
    </row>
    <row r="442">
      <c r="A442" s="2" t="inlineStr">
        <is>
          <t>20568194951</t>
        </is>
      </c>
      <c r="B442" s="2" t="inlineStr">
        <is>
          <t>2025</t>
        </is>
      </c>
      <c r="C442" s="6" t="n">
        <v>12</v>
      </c>
      <c r="D442" s="2" t="inlineStr">
        <is>
          <t>118</t>
        </is>
      </c>
      <c r="E442" s="2" t="inlineStr">
        <is>
          <t>MARITIMA DEL CALLAO</t>
        </is>
      </c>
      <c r="F442" s="2" t="inlineStr">
        <is>
          <t>5901</t>
        </is>
      </c>
      <c r="G442" s="2" t="inlineStr">
        <is>
          <t>GRUPO PML S.A.C AGENTES DE ADUANAS</t>
        </is>
      </c>
      <c r="H442" s="2" t="inlineStr">
        <is>
          <t>US</t>
        </is>
      </c>
      <c r="I442" s="2" t="inlineStr">
        <is>
          <t>UNITED STATES</t>
        </is>
      </c>
      <c r="J442" s="8" t="n">
        <v>166096.39</v>
      </c>
      <c r="K442" s="2" t="inlineStr">
        <is>
          <t>2026-09-19T23:27:29.864Z</t>
        </is>
      </c>
    </row>
    <row r="443">
      <c r="A443" s="2" t="inlineStr">
        <is>
          <t>20568194951</t>
        </is>
      </c>
      <c r="B443" s="2" t="inlineStr">
        <is>
          <t>2026</t>
        </is>
      </c>
      <c r="C443" s="6" t="n">
        <v>5</v>
      </c>
      <c r="D443" s="2" t="inlineStr">
        <is>
          <t>118</t>
        </is>
      </c>
      <c r="E443" s="2" t="inlineStr">
        <is>
          <t>MARITIMA DEL CALLAO</t>
        </is>
      </c>
      <c r="F443" s="2" t="inlineStr">
        <is>
          <t>2143</t>
        </is>
      </c>
      <c r="G443" s="2" t="inlineStr">
        <is>
          <t>AGENCIA DE ADUANA TRANSOCEANIC S.A.</t>
        </is>
      </c>
      <c r="H443" s="2" t="inlineStr">
        <is>
          <t>US</t>
        </is>
      </c>
      <c r="I443" s="2" t="inlineStr">
        <is>
          <t>UNITED STATES</t>
        </is>
      </c>
      <c r="J443" s="8" t="n">
        <v>116692.35</v>
      </c>
      <c r="K443" s="2" t="inlineStr">
        <is>
          <t>2026-09-19T23:27:29.864Z</t>
        </is>
      </c>
    </row>
    <row r="444">
      <c r="A444" s="2" t="inlineStr">
        <is>
          <t>20568194951</t>
        </is>
      </c>
      <c r="B444" s="2" t="inlineStr">
        <is>
          <t>2026</t>
        </is>
      </c>
      <c r="C444" s="6" t="n">
        <v>5</v>
      </c>
      <c r="D444" s="2" t="inlineStr">
        <is>
          <t>118</t>
        </is>
      </c>
      <c r="E444" s="2" t="inlineStr">
        <is>
          <t>MARITIMA DEL CALLAO</t>
        </is>
      </c>
      <c r="F444" s="2" t="inlineStr">
        <is>
          <t>2143</t>
        </is>
      </c>
      <c r="G444" s="2" t="inlineStr">
        <is>
          <t>AGENCIA DE ADUANA TRANSOCEANIC S.A.</t>
        </is>
      </c>
      <c r="H444" s="2" t="inlineStr">
        <is>
          <t>CA</t>
        </is>
      </c>
      <c r="I444" s="2" t="inlineStr">
        <is>
          <t>CANADA</t>
        </is>
      </c>
      <c r="J444" s="8" t="n">
        <v>116692.35</v>
      </c>
      <c r="K444" s="2" t="inlineStr">
        <is>
          <t>2026-09-19T23:27:29.864Z</t>
        </is>
      </c>
    </row>
    <row r="445">
      <c r="A445" s="2" t="inlineStr">
        <is>
          <t>20570706927</t>
        </is>
      </c>
      <c r="B445" s="2" t="inlineStr">
        <is>
          <t>2025</t>
        </is>
      </c>
      <c r="C445" s="6" t="n">
        <v>1</v>
      </c>
      <c r="D445" s="2" t="inlineStr">
        <is>
          <t>046</t>
        </is>
      </c>
      <c r="E445" s="2" t="inlineStr">
        <is>
          <t>PAITA</t>
        </is>
      </c>
      <c r="F445" s="2" t="inlineStr">
        <is>
          <t>5901</t>
        </is>
      </c>
      <c r="G445" s="2" t="inlineStr">
        <is>
          <t>GRUPO PML S.A.C AGENTES DE ADUANAS</t>
        </is>
      </c>
      <c r="H445" s="2" t="inlineStr">
        <is>
          <t>US</t>
        </is>
      </c>
      <c r="I445" s="2" t="inlineStr">
        <is>
          <t>UNITED STATES</t>
        </is>
      </c>
      <c r="J445" s="8" t="n">
        <v>126784.87</v>
      </c>
      <c r="K445" s="2" t="inlineStr">
        <is>
          <t>2026-09-19T23:27:29.864Z</t>
        </is>
      </c>
    </row>
    <row r="446">
      <c r="A446" s="2" t="inlineStr">
        <is>
          <t>20570706927</t>
        </is>
      </c>
      <c r="B446" s="2" t="inlineStr">
        <is>
          <t>2025</t>
        </is>
      </c>
      <c r="C446" s="6" t="n">
        <v>1</v>
      </c>
      <c r="D446" s="2" t="inlineStr">
        <is>
          <t>046</t>
        </is>
      </c>
      <c r="E446" s="2" t="inlineStr">
        <is>
          <t>PAITA</t>
        </is>
      </c>
      <c r="F446" s="2" t="inlineStr">
        <is>
          <t>5901</t>
        </is>
      </c>
      <c r="G446" s="2" t="inlineStr">
        <is>
          <t>GRUPO PML S.A.C AGENTES DE ADUANAS</t>
        </is>
      </c>
      <c r="H446" s="2" t="inlineStr">
        <is>
          <t>BE</t>
        </is>
      </c>
      <c r="I446" s="2" t="inlineStr">
        <is>
          <t>BELGIUM</t>
        </is>
      </c>
      <c r="J446" s="8" t="n">
        <v>209832.89</v>
      </c>
      <c r="K446" s="2" t="inlineStr">
        <is>
          <t>2026-09-19T23:27:29.864Z</t>
        </is>
      </c>
    </row>
    <row r="447">
      <c r="A447" s="2" t="inlineStr">
        <is>
          <t>20570706927</t>
        </is>
      </c>
      <c r="B447" s="2" t="inlineStr">
        <is>
          <t>2025</t>
        </is>
      </c>
      <c r="C447" s="6" t="n">
        <v>6</v>
      </c>
      <c r="D447" s="2" t="inlineStr">
        <is>
          <t>046</t>
        </is>
      </c>
      <c r="E447" s="2" t="inlineStr">
        <is>
          <t>PAITA</t>
        </is>
      </c>
      <c r="F447" s="2" t="inlineStr">
        <is>
          <t>5901</t>
        </is>
      </c>
      <c r="G447" s="2" t="inlineStr">
        <is>
          <t>GRUPO PML S.A.C AGENTES DE ADUANAS</t>
        </is>
      </c>
      <c r="H447" s="2" t="inlineStr">
        <is>
          <t>BE</t>
        </is>
      </c>
      <c r="I447" s="2" t="inlineStr">
        <is>
          <t>BELGIUM</t>
        </is>
      </c>
      <c r="J447" s="8" t="n">
        <v>296301.27</v>
      </c>
      <c r="K447" s="2" t="inlineStr">
        <is>
          <t>2026-09-19T23:27:29.864Z</t>
        </is>
      </c>
    </row>
    <row r="448">
      <c r="A448" s="2" t="inlineStr">
        <is>
          <t>20570706927</t>
        </is>
      </c>
      <c r="B448" s="2" t="inlineStr">
        <is>
          <t>2025</t>
        </is>
      </c>
      <c r="C448" s="6" t="n">
        <v>8</v>
      </c>
      <c r="D448" s="2" t="inlineStr">
        <is>
          <t>046</t>
        </is>
      </c>
      <c r="E448" s="2" t="inlineStr">
        <is>
          <t>PAITA</t>
        </is>
      </c>
      <c r="F448" s="2" t="inlineStr">
        <is>
          <t>5901</t>
        </is>
      </c>
      <c r="G448" s="2" t="inlineStr">
        <is>
          <t>GRUPO PML S.A.C AGENTES DE ADUANAS</t>
        </is>
      </c>
      <c r="H448" s="2" t="inlineStr">
        <is>
          <t>BE</t>
        </is>
      </c>
      <c r="I448" s="2" t="inlineStr">
        <is>
          <t>BELGIUM</t>
        </is>
      </c>
      <c r="J448" s="8" t="n">
        <v>441536.66</v>
      </c>
      <c r="K448" s="2" t="inlineStr">
        <is>
          <t>2026-09-19T23:27:29.864Z</t>
        </is>
      </c>
    </row>
    <row r="449">
      <c r="A449" s="2" t="inlineStr">
        <is>
          <t>20570706927</t>
        </is>
      </c>
      <c r="B449" s="2" t="inlineStr">
        <is>
          <t>2025</t>
        </is>
      </c>
      <c r="C449" s="6" t="n">
        <v>9</v>
      </c>
      <c r="D449" s="2" t="inlineStr">
        <is>
          <t>046</t>
        </is>
      </c>
      <c r="E449" s="2" t="inlineStr">
        <is>
          <t>PAITA</t>
        </is>
      </c>
      <c r="F449" s="2" t="inlineStr">
        <is>
          <t>5901</t>
        </is>
      </c>
      <c r="G449" s="2" t="inlineStr">
        <is>
          <t>GRUPO PML S.A.C AGENTES DE ADUANAS</t>
        </is>
      </c>
      <c r="H449" s="2" t="inlineStr">
        <is>
          <t>US</t>
        </is>
      </c>
      <c r="I449" s="2" t="inlineStr">
        <is>
          <t>UNITED STATES</t>
        </is>
      </c>
      <c r="J449" s="8" t="n">
        <v>728269.48</v>
      </c>
      <c r="K449" s="2" t="inlineStr">
        <is>
          <t>2026-09-19T23:27:29.864Z</t>
        </is>
      </c>
    </row>
    <row r="450">
      <c r="A450" s="2" t="inlineStr">
        <is>
          <t>20570706927</t>
        </is>
      </c>
      <c r="B450" s="2" t="inlineStr">
        <is>
          <t>2025</t>
        </is>
      </c>
      <c r="C450" s="6" t="n">
        <v>9</v>
      </c>
      <c r="D450" s="2" t="inlineStr">
        <is>
          <t>046</t>
        </is>
      </c>
      <c r="E450" s="2" t="inlineStr">
        <is>
          <t>PAITA</t>
        </is>
      </c>
      <c r="F450" s="2" t="inlineStr">
        <is>
          <t>5901</t>
        </is>
      </c>
      <c r="G450" s="2" t="inlineStr">
        <is>
          <t>GRUPO PML S.A.C AGENTES DE ADUANAS</t>
        </is>
      </c>
      <c r="H450" s="2" t="inlineStr">
        <is>
          <t>BE</t>
        </is>
      </c>
      <c r="I450" s="2" t="inlineStr">
        <is>
          <t>BELGIUM</t>
        </is>
      </c>
      <c r="J450" s="8" t="n">
        <v>415855.21</v>
      </c>
      <c r="K450" s="2" t="inlineStr">
        <is>
          <t>2026-09-19T23:27:29.864Z</t>
        </is>
      </c>
    </row>
    <row r="451">
      <c r="A451" s="2" t="inlineStr">
        <is>
          <t>20570706927</t>
        </is>
      </c>
      <c r="B451" s="2" t="inlineStr">
        <is>
          <t>2025</t>
        </is>
      </c>
      <c r="C451" s="6" t="n">
        <v>10</v>
      </c>
      <c r="D451" s="2" t="inlineStr">
        <is>
          <t>046</t>
        </is>
      </c>
      <c r="E451" s="2" t="inlineStr">
        <is>
          <t>PAITA</t>
        </is>
      </c>
      <c r="F451" s="2" t="inlineStr">
        <is>
          <t>5901</t>
        </is>
      </c>
      <c r="G451" s="2" t="inlineStr">
        <is>
          <t>GRUPO PML S.A.C AGENTES DE ADUANAS</t>
        </is>
      </c>
      <c r="H451" s="2" t="inlineStr">
        <is>
          <t>BE</t>
        </is>
      </c>
      <c r="I451" s="2" t="inlineStr">
        <is>
          <t>BELGIUM</t>
        </is>
      </c>
      <c r="J451" s="8" t="n">
        <v>609783.6800000001</v>
      </c>
      <c r="K451" s="2" t="inlineStr">
        <is>
          <t>2026-09-19T23:27:29.864Z</t>
        </is>
      </c>
    </row>
    <row r="452">
      <c r="A452" s="2" t="inlineStr">
        <is>
          <t>20570706927</t>
        </is>
      </c>
      <c r="B452" s="2" t="inlineStr">
        <is>
          <t>2025</t>
        </is>
      </c>
      <c r="C452" s="6" t="n">
        <v>10</v>
      </c>
      <c r="D452" s="2" t="inlineStr">
        <is>
          <t>046</t>
        </is>
      </c>
      <c r="E452" s="2" t="inlineStr">
        <is>
          <t>PAITA</t>
        </is>
      </c>
      <c r="F452" s="2" t="inlineStr">
        <is>
          <t>5901</t>
        </is>
      </c>
      <c r="G452" s="2" t="inlineStr">
        <is>
          <t>GRUPO PML S.A.C AGENTES DE ADUANAS</t>
        </is>
      </c>
      <c r="H452" s="2" t="inlineStr">
        <is>
          <t>DE</t>
        </is>
      </c>
      <c r="I452" s="2" t="inlineStr">
        <is>
          <t>GERMANY</t>
        </is>
      </c>
      <c r="J452" s="8" t="n">
        <v>192057.79</v>
      </c>
      <c r="K452" s="2" t="inlineStr">
        <is>
          <t>2026-09-19T23:27:29.864Z</t>
        </is>
      </c>
    </row>
    <row r="453">
      <c r="A453" s="2" t="inlineStr">
        <is>
          <t>20570706927</t>
        </is>
      </c>
      <c r="B453" s="2" t="inlineStr">
        <is>
          <t>2025</t>
        </is>
      </c>
      <c r="C453" s="6" t="n">
        <v>10</v>
      </c>
      <c r="D453" s="2" t="inlineStr">
        <is>
          <t>046</t>
        </is>
      </c>
      <c r="E453" s="2" t="inlineStr">
        <is>
          <t>PAITA</t>
        </is>
      </c>
      <c r="F453" s="2" t="inlineStr">
        <is>
          <t>5901</t>
        </is>
      </c>
      <c r="G453" s="2" t="inlineStr">
        <is>
          <t>GRUPO PML S.A.C AGENTES DE ADUANAS</t>
        </is>
      </c>
      <c r="H453" s="2" t="inlineStr">
        <is>
          <t>US</t>
        </is>
      </c>
      <c r="I453" s="2" t="inlineStr">
        <is>
          <t>UNITED STATES</t>
        </is>
      </c>
      <c r="J453" s="8" t="n">
        <v>408287.3</v>
      </c>
      <c r="K453" s="2" t="inlineStr">
        <is>
          <t>2026-09-19T23:27:29.864Z</t>
        </is>
      </c>
    </row>
    <row r="454">
      <c r="A454" s="2" t="inlineStr">
        <is>
          <t>20570706927</t>
        </is>
      </c>
      <c r="B454" s="2" t="inlineStr">
        <is>
          <t>2025</t>
        </is>
      </c>
      <c r="C454" s="6" t="n">
        <v>11</v>
      </c>
      <c r="D454" s="2" t="inlineStr">
        <is>
          <t>046</t>
        </is>
      </c>
      <c r="E454" s="2" t="inlineStr">
        <is>
          <t>PAITA</t>
        </is>
      </c>
      <c r="F454" s="2" t="inlineStr">
        <is>
          <t>5901</t>
        </is>
      </c>
      <c r="G454" s="2" t="inlineStr">
        <is>
          <t>GRUPO PML S.A.C AGENTES DE ADUANAS</t>
        </is>
      </c>
      <c r="H454" s="2" t="inlineStr">
        <is>
          <t>US</t>
        </is>
      </c>
      <c r="I454" s="2" t="inlineStr">
        <is>
          <t>UNITED STATES</t>
        </is>
      </c>
      <c r="J454" s="8" t="n">
        <v>359805.76</v>
      </c>
      <c r="K454" s="2" t="inlineStr">
        <is>
          <t>2026-09-19T23:27:29.864Z</t>
        </is>
      </c>
    </row>
    <row r="455">
      <c r="A455" s="2" t="inlineStr">
        <is>
          <t>20570706927</t>
        </is>
      </c>
      <c r="B455" s="2" t="inlineStr">
        <is>
          <t>2025</t>
        </is>
      </c>
      <c r="C455" s="6" t="n">
        <v>11</v>
      </c>
      <c r="D455" s="2" t="inlineStr">
        <is>
          <t>046</t>
        </is>
      </c>
      <c r="E455" s="2" t="inlineStr">
        <is>
          <t>PAITA</t>
        </is>
      </c>
      <c r="F455" s="2" t="inlineStr">
        <is>
          <t>5901</t>
        </is>
      </c>
      <c r="G455" s="2" t="inlineStr">
        <is>
          <t>GRUPO PML S.A.C AGENTES DE ADUANAS</t>
        </is>
      </c>
      <c r="H455" s="2" t="inlineStr">
        <is>
          <t>BE</t>
        </is>
      </c>
      <c r="I455" s="2" t="inlineStr">
        <is>
          <t>BELGIUM</t>
        </is>
      </c>
      <c r="J455" s="8" t="n">
        <v>440570.9</v>
      </c>
      <c r="K455" s="2" t="inlineStr">
        <is>
          <t>2026-09-19T23:27:29.864Z</t>
        </is>
      </c>
    </row>
    <row r="456">
      <c r="A456" s="2" t="inlineStr">
        <is>
          <t>20570706927</t>
        </is>
      </c>
      <c r="B456" s="2" t="inlineStr">
        <is>
          <t>2025</t>
        </is>
      </c>
      <c r="C456" s="6" t="n">
        <v>11</v>
      </c>
      <c r="D456" s="2" t="inlineStr">
        <is>
          <t>046</t>
        </is>
      </c>
      <c r="E456" s="2" t="inlineStr">
        <is>
          <t>PAITA</t>
        </is>
      </c>
      <c r="F456" s="2" t="inlineStr">
        <is>
          <t>5901</t>
        </is>
      </c>
      <c r="G456" s="2" t="inlineStr">
        <is>
          <t>GRUPO PML S.A.C AGENTES DE ADUANAS</t>
        </is>
      </c>
      <c r="H456" s="2" t="inlineStr">
        <is>
          <t>NL</t>
        </is>
      </c>
      <c r="I456" s="2" t="inlineStr">
        <is>
          <t>NETHERLANDS</t>
        </is>
      </c>
      <c r="J456" s="8" t="n">
        <v>147484.8</v>
      </c>
      <c r="K456" s="2" t="inlineStr">
        <is>
          <t>2026-09-19T23:27:29.864Z</t>
        </is>
      </c>
    </row>
    <row r="457">
      <c r="A457" s="2" t="inlineStr">
        <is>
          <t>20570706927</t>
        </is>
      </c>
      <c r="B457" s="2" t="inlineStr">
        <is>
          <t>2025</t>
        </is>
      </c>
      <c r="C457" s="6" t="n">
        <v>12</v>
      </c>
      <c r="D457" s="2" t="inlineStr">
        <is>
          <t>046</t>
        </is>
      </c>
      <c r="E457" s="2" t="inlineStr">
        <is>
          <t>PAITA</t>
        </is>
      </c>
      <c r="F457" s="2" t="inlineStr">
        <is>
          <t>5901</t>
        </is>
      </c>
      <c r="G457" s="2" t="inlineStr">
        <is>
          <t>GRUPO PML S.A.C AGENTES DE ADUANAS</t>
        </is>
      </c>
      <c r="H457" s="2" t="inlineStr">
        <is>
          <t>BE</t>
        </is>
      </c>
      <c r="I457" s="2" t="inlineStr">
        <is>
          <t>BELGIUM</t>
        </is>
      </c>
      <c r="J457" s="8" t="n">
        <v>174282.69</v>
      </c>
      <c r="K457" s="2" t="inlineStr">
        <is>
          <t>2026-09-19T23:27:29.864Z</t>
        </is>
      </c>
    </row>
    <row r="458">
      <c r="A458" s="2" t="inlineStr">
        <is>
          <t>20570706927</t>
        </is>
      </c>
      <c r="B458" s="2" t="inlineStr">
        <is>
          <t>2025</t>
        </is>
      </c>
      <c r="C458" s="6" t="n">
        <v>12</v>
      </c>
      <c r="D458" s="2" t="inlineStr">
        <is>
          <t>046</t>
        </is>
      </c>
      <c r="E458" s="2" t="inlineStr">
        <is>
          <t>PAITA</t>
        </is>
      </c>
      <c r="F458" s="2" t="inlineStr">
        <is>
          <t>5901</t>
        </is>
      </c>
      <c r="G458" s="2" t="inlineStr">
        <is>
          <t>GRUPO PML S.A.C AGENTES DE ADUANAS</t>
        </is>
      </c>
      <c r="H458" s="2" t="inlineStr">
        <is>
          <t>DE</t>
        </is>
      </c>
      <c r="I458" s="2" t="inlineStr">
        <is>
          <t>GERMANY</t>
        </is>
      </c>
      <c r="J458" s="8" t="n">
        <v>188802.45</v>
      </c>
      <c r="K458" s="2" t="inlineStr">
        <is>
          <t>2026-09-19T23:27:29.864Z</t>
        </is>
      </c>
    </row>
    <row r="459">
      <c r="A459" s="2" t="inlineStr">
        <is>
          <t>20570706927</t>
        </is>
      </c>
      <c r="B459" s="2" t="inlineStr">
        <is>
          <t>2025</t>
        </is>
      </c>
      <c r="C459" s="6" t="n">
        <v>12</v>
      </c>
      <c r="D459" s="2" t="inlineStr">
        <is>
          <t>046</t>
        </is>
      </c>
      <c r="E459" s="2" t="inlineStr">
        <is>
          <t>PAITA</t>
        </is>
      </c>
      <c r="F459" s="2" t="inlineStr">
        <is>
          <t>5901</t>
        </is>
      </c>
      <c r="G459" s="2" t="inlineStr">
        <is>
          <t>GRUPO PML S.A.C AGENTES DE ADUANAS</t>
        </is>
      </c>
      <c r="H459" s="2" t="inlineStr">
        <is>
          <t>US</t>
        </is>
      </c>
      <c r="I459" s="2" t="inlineStr">
        <is>
          <t>UNITED STATES</t>
        </is>
      </c>
      <c r="J459" s="8" t="n">
        <v>947363.9399999999</v>
      </c>
      <c r="K459" s="2" t="inlineStr">
        <is>
          <t>2026-09-19T23:27:29.864Z</t>
        </is>
      </c>
    </row>
    <row r="460">
      <c r="A460" s="2" t="inlineStr">
        <is>
          <t>20570706927</t>
        </is>
      </c>
      <c r="B460" s="2" t="inlineStr">
        <is>
          <t>2026</t>
        </is>
      </c>
      <c r="C460" s="6" t="n">
        <v>1</v>
      </c>
      <c r="D460" s="2" t="inlineStr">
        <is>
          <t>046</t>
        </is>
      </c>
      <c r="E460" s="2" t="inlineStr">
        <is>
          <t>PAITA</t>
        </is>
      </c>
      <c r="F460" s="2" t="inlineStr">
        <is>
          <t>5901</t>
        </is>
      </c>
      <c r="G460" s="2" t="inlineStr">
        <is>
          <t>GRUPO PML S.A.C AGENTES DE ADUANAS</t>
        </is>
      </c>
      <c r="H460" s="2" t="inlineStr">
        <is>
          <t>BE</t>
        </is>
      </c>
      <c r="I460" s="2" t="inlineStr">
        <is>
          <t>BELGIUM</t>
        </is>
      </c>
      <c r="J460" s="8" t="n">
        <v>134397.1</v>
      </c>
      <c r="K460" s="2" t="inlineStr">
        <is>
          <t>2026-09-19T23:27:29.864Z</t>
        </is>
      </c>
    </row>
    <row r="461">
      <c r="A461" s="2" t="inlineStr">
        <is>
          <t>20570706927</t>
        </is>
      </c>
      <c r="B461" s="2" t="inlineStr">
        <is>
          <t>2026</t>
        </is>
      </c>
      <c r="C461" s="6" t="n">
        <v>1</v>
      </c>
      <c r="D461" s="2" t="inlineStr">
        <is>
          <t>046</t>
        </is>
      </c>
      <c r="E461" s="2" t="inlineStr">
        <is>
          <t>PAITA</t>
        </is>
      </c>
      <c r="F461" s="2" t="inlineStr">
        <is>
          <t>5901</t>
        </is>
      </c>
      <c r="G461" s="2" t="inlineStr">
        <is>
          <t>GRUPO PML S.A.C AGENTES DE ADUANAS</t>
        </is>
      </c>
      <c r="H461" s="2" t="inlineStr">
        <is>
          <t>US</t>
        </is>
      </c>
      <c r="I461" s="2" t="inlineStr">
        <is>
          <t>UNITED STATES</t>
        </is>
      </c>
      <c r="J461" s="8" t="n">
        <v>187866.88</v>
      </c>
      <c r="K461" s="2" t="inlineStr">
        <is>
          <t>2026-09-19T23:27:29.864Z</t>
        </is>
      </c>
    </row>
    <row r="462">
      <c r="A462" s="2" t="inlineStr">
        <is>
          <t>20570706927</t>
        </is>
      </c>
      <c r="B462" s="2" t="inlineStr">
        <is>
          <t>2026</t>
        </is>
      </c>
      <c r="C462" s="6" t="n">
        <v>1</v>
      </c>
      <c r="D462" s="2" t="inlineStr">
        <is>
          <t>046</t>
        </is>
      </c>
      <c r="E462" s="2" t="inlineStr">
        <is>
          <t>PAITA</t>
        </is>
      </c>
      <c r="F462" s="2" t="inlineStr">
        <is>
          <t>5901</t>
        </is>
      </c>
      <c r="G462" s="2" t="inlineStr">
        <is>
          <t>GRUPO PML S.A.C AGENTES DE ADUANAS</t>
        </is>
      </c>
      <c r="H462" s="2" t="inlineStr">
        <is>
          <t>SA</t>
        </is>
      </c>
      <c r="I462" s="2" t="inlineStr">
        <is>
          <t>SAUDI ARABIA</t>
        </is>
      </c>
      <c r="J462" s="8" t="n">
        <v>191745.97</v>
      </c>
      <c r="K462" s="2" t="inlineStr">
        <is>
          <t>2026-09-19T23:27:29.864Z</t>
        </is>
      </c>
    </row>
    <row r="463">
      <c r="A463" s="2" t="inlineStr">
        <is>
          <t>20570706927</t>
        </is>
      </c>
      <c r="B463" s="2" t="inlineStr">
        <is>
          <t>2026</t>
        </is>
      </c>
      <c r="C463" s="6" t="n">
        <v>1</v>
      </c>
      <c r="D463" s="2" t="inlineStr">
        <is>
          <t>046</t>
        </is>
      </c>
      <c r="E463" s="2" t="inlineStr">
        <is>
          <t>PAITA</t>
        </is>
      </c>
      <c r="F463" s="2" t="inlineStr">
        <is>
          <t>5901</t>
        </is>
      </c>
      <c r="G463" s="2" t="inlineStr">
        <is>
          <t>GRUPO PML S.A.C AGENTES DE ADUANAS</t>
        </is>
      </c>
      <c r="H463" s="2" t="inlineStr">
        <is>
          <t>HK</t>
        </is>
      </c>
      <c r="I463" s="2" t="inlineStr">
        <is>
          <t>HONG KONG</t>
        </is>
      </c>
      <c r="J463" s="8" t="n">
        <v>14054.47</v>
      </c>
      <c r="K463" s="2" t="inlineStr">
        <is>
          <t>2026-09-19T23:27:29.864Z</t>
        </is>
      </c>
    </row>
    <row r="464">
      <c r="A464" s="2" t="inlineStr">
        <is>
          <t>20570706927</t>
        </is>
      </c>
      <c r="B464" s="2" t="inlineStr">
        <is>
          <t>2026</t>
        </is>
      </c>
      <c r="C464" s="6" t="n">
        <v>2</v>
      </c>
      <c r="D464" s="2" t="inlineStr">
        <is>
          <t>046</t>
        </is>
      </c>
      <c r="E464" s="2" t="inlineStr">
        <is>
          <t>PAITA</t>
        </is>
      </c>
      <c r="F464" s="2" t="inlineStr">
        <is>
          <t>5901</t>
        </is>
      </c>
      <c r="G464" s="2" t="inlineStr">
        <is>
          <t>GRUPO PML S.A.C AGENTES DE ADUANAS</t>
        </is>
      </c>
      <c r="H464" s="2" t="inlineStr">
        <is>
          <t>US</t>
        </is>
      </c>
      <c r="I464" s="2" t="inlineStr">
        <is>
          <t>UNITED STATES</t>
        </is>
      </c>
      <c r="J464" s="8" t="n">
        <v>163375.81</v>
      </c>
      <c r="K464" s="2" t="inlineStr">
        <is>
          <t>2026-09-19T23:27:29.864Z</t>
        </is>
      </c>
    </row>
    <row r="465">
      <c r="A465" s="2" t="inlineStr">
        <is>
          <t>20570706927</t>
        </is>
      </c>
      <c r="B465" s="2" t="inlineStr">
        <is>
          <t>2026</t>
        </is>
      </c>
      <c r="C465" s="6" t="n">
        <v>3</v>
      </c>
      <c r="D465" s="2" t="inlineStr">
        <is>
          <t>118</t>
        </is>
      </c>
      <c r="E465" s="2" t="inlineStr">
        <is>
          <t>MARITIMA DEL CALLAO</t>
        </is>
      </c>
      <c r="F465" s="2" t="inlineStr">
        <is>
          <t>5901</t>
        </is>
      </c>
      <c r="G465" s="2" t="inlineStr">
        <is>
          <t>GRUPO PML S.A.C AGENTES DE ADUANAS</t>
        </is>
      </c>
      <c r="H465" s="2" t="inlineStr">
        <is>
          <t>JP</t>
        </is>
      </c>
      <c r="I465" s="2" t="inlineStr">
        <is>
          <t>JAPAN</t>
        </is>
      </c>
      <c r="J465" s="8" t="n">
        <v>43353.92</v>
      </c>
      <c r="K465" s="2" t="inlineStr">
        <is>
          <t>2026-09-19T23:27:29.864Z</t>
        </is>
      </c>
    </row>
    <row r="466">
      <c r="A466" s="2" t="inlineStr">
        <is>
          <t>20572190251</t>
        </is>
      </c>
      <c r="B466" s="2" t="inlineStr">
        <is>
          <t>2025</t>
        </is>
      </c>
      <c r="C466" s="6" t="n">
        <v>1</v>
      </c>
      <c r="D466" s="2" t="inlineStr">
        <is>
          <t>118</t>
        </is>
      </c>
      <c r="E466" s="2" t="inlineStr">
        <is>
          <t>MARITIMA DEL CALLAO</t>
        </is>
      </c>
      <c r="F466" s="2" t="inlineStr">
        <is>
          <t>6982</t>
        </is>
      </c>
      <c r="G466" s="2" t="inlineStr">
        <is>
          <t>JS PERU AGENCIA DE ADUANA S.A.C.</t>
        </is>
      </c>
      <c r="H466" s="2" t="inlineStr">
        <is>
          <t>EE</t>
        </is>
      </c>
      <c r="I466" s="2" t="inlineStr">
        <is>
          <t>ESTONIA</t>
        </is>
      </c>
      <c r="J466" s="8" t="n">
        <v>461217.34</v>
      </c>
      <c r="K466" s="2" t="inlineStr">
        <is>
          <t>2026-09-19T23:27:29.864Z</t>
        </is>
      </c>
    </row>
    <row r="467">
      <c r="A467" s="2" t="inlineStr">
        <is>
          <t>20572190251</t>
        </is>
      </c>
      <c r="B467" s="2" t="inlineStr">
        <is>
          <t>2025</t>
        </is>
      </c>
      <c r="C467" s="6" t="n">
        <v>5</v>
      </c>
      <c r="D467" s="2" t="inlineStr">
        <is>
          <t>118</t>
        </is>
      </c>
      <c r="E467" s="2" t="inlineStr">
        <is>
          <t>MARITIMA DEL CALLAO</t>
        </is>
      </c>
      <c r="F467" s="2" t="inlineStr">
        <is>
          <t>6982</t>
        </is>
      </c>
      <c r="G467" s="2" t="inlineStr">
        <is>
          <t>JS PERU AGENCIA DE ADUANA S.A.C.</t>
        </is>
      </c>
      <c r="H467" s="2" t="inlineStr">
        <is>
          <t>PH</t>
        </is>
      </c>
      <c r="I467" s="2" t="inlineStr">
        <is>
          <t>PHILIPPINES</t>
        </is>
      </c>
      <c r="J467" s="8" t="n">
        <v>222963.84</v>
      </c>
      <c r="K467" s="2" t="inlineStr">
        <is>
          <t>2026-09-19T23:27:29.864Z</t>
        </is>
      </c>
    </row>
    <row r="468">
      <c r="A468" s="2" t="inlineStr">
        <is>
          <t>20572190251</t>
        </is>
      </c>
      <c r="B468" s="2" t="inlineStr">
        <is>
          <t>2025</t>
        </is>
      </c>
      <c r="C468" s="6" t="n">
        <v>7</v>
      </c>
      <c r="D468" s="2" t="inlineStr">
        <is>
          <t>118</t>
        </is>
      </c>
      <c r="E468" s="2" t="inlineStr">
        <is>
          <t>MARITIMA DEL CALLAO</t>
        </is>
      </c>
      <c r="F468" s="2" t="inlineStr">
        <is>
          <t>6982</t>
        </is>
      </c>
      <c r="G468" s="2" t="inlineStr">
        <is>
          <t>JS PERU AGENCIA DE ADUANA S.A.C.</t>
        </is>
      </c>
      <c r="H468" s="2" t="inlineStr">
        <is>
          <t>NL</t>
        </is>
      </c>
      <c r="I468" s="2" t="inlineStr">
        <is>
          <t>NETHERLANDS</t>
        </is>
      </c>
      <c r="J468" s="8" t="n">
        <v>840476.12</v>
      </c>
      <c r="K468" s="2" t="inlineStr">
        <is>
          <t>2026-09-19T23:27:29.864Z</t>
        </is>
      </c>
    </row>
    <row r="469">
      <c r="A469" s="2" t="inlineStr">
        <is>
          <t>20572190251</t>
        </is>
      </c>
      <c r="B469" s="2" t="inlineStr">
        <is>
          <t>2025</t>
        </is>
      </c>
      <c r="C469" s="6" t="n">
        <v>8</v>
      </c>
      <c r="D469" s="2" t="inlineStr">
        <is>
          <t>118</t>
        </is>
      </c>
      <c r="E469" s="2" t="inlineStr">
        <is>
          <t>MARITIMA DEL CALLAO</t>
        </is>
      </c>
      <c r="F469" s="2" t="inlineStr">
        <is>
          <t>6982</t>
        </is>
      </c>
      <c r="G469" s="2" t="inlineStr">
        <is>
          <t>JS PERU AGENCIA DE ADUANA S.A.C.</t>
        </is>
      </c>
      <c r="H469" s="2" t="inlineStr">
        <is>
          <t>ES</t>
        </is>
      </c>
      <c r="I469" s="2" t="inlineStr">
        <is>
          <t>SPAIN</t>
        </is>
      </c>
      <c r="J469" s="8" t="n">
        <v>160625.03</v>
      </c>
      <c r="K469" s="2" t="inlineStr">
        <is>
          <t>2026-09-19T23:27:29.864Z</t>
        </is>
      </c>
    </row>
    <row r="470">
      <c r="A470" s="2" t="inlineStr">
        <is>
          <t>20572190251</t>
        </is>
      </c>
      <c r="B470" s="2" t="inlineStr">
        <is>
          <t>2025</t>
        </is>
      </c>
      <c r="C470" s="6" t="n">
        <v>9</v>
      </c>
      <c r="D470" s="2" t="inlineStr">
        <is>
          <t>118</t>
        </is>
      </c>
      <c r="E470" s="2" t="inlineStr">
        <is>
          <t>MARITIMA DEL CALLAO</t>
        </is>
      </c>
      <c r="F470" s="2" t="inlineStr">
        <is>
          <t>6982</t>
        </is>
      </c>
      <c r="G470" s="2" t="inlineStr">
        <is>
          <t>JS PERU AGENCIA DE ADUANA S.A.C.</t>
        </is>
      </c>
      <c r="H470" s="2" t="inlineStr">
        <is>
          <t>US</t>
        </is>
      </c>
      <c r="I470" s="2" t="inlineStr">
        <is>
          <t>UNITED STATES</t>
        </is>
      </c>
      <c r="J470" s="8" t="n">
        <v>351916.02</v>
      </c>
      <c r="K470" s="2" t="inlineStr">
        <is>
          <t>2026-09-19T23:27:29.864Z</t>
        </is>
      </c>
    </row>
    <row r="471">
      <c r="A471" s="2" t="inlineStr">
        <is>
          <t>20572190251</t>
        </is>
      </c>
      <c r="B471" s="2" t="inlineStr">
        <is>
          <t>2026</t>
        </is>
      </c>
      <c r="C471" s="6" t="n">
        <v>2</v>
      </c>
      <c r="D471" s="2" t="inlineStr">
        <is>
          <t>118</t>
        </is>
      </c>
      <c r="E471" s="2" t="inlineStr">
        <is>
          <t>MARITIMA DEL CALLAO</t>
        </is>
      </c>
      <c r="F471" s="2" t="inlineStr">
        <is>
          <t>6982</t>
        </is>
      </c>
      <c r="G471" s="2" t="inlineStr">
        <is>
          <t>JS PERU AGENCIA DE ADUANA S.A.C.</t>
        </is>
      </c>
      <c r="H471" s="2" t="inlineStr">
        <is>
          <t>ES</t>
        </is>
      </c>
      <c r="I471" s="2" t="inlineStr">
        <is>
          <t>SPAIN</t>
        </is>
      </c>
      <c r="J471" s="8" t="n">
        <v>215206.4</v>
      </c>
      <c r="K471" s="2" t="inlineStr">
        <is>
          <t>2026-09-19T23:27:29.864Z</t>
        </is>
      </c>
    </row>
    <row r="472">
      <c r="A472" s="2" t="inlineStr">
        <is>
          <t>20574602450</t>
        </is>
      </c>
      <c r="B472" s="2" t="inlineStr">
        <is>
          <t>2025</t>
        </is>
      </c>
      <c r="C472" s="6" t="n">
        <v>4</v>
      </c>
      <c r="D472" s="2" t="inlineStr">
        <is>
          <t>118</t>
        </is>
      </c>
      <c r="E472" s="2" t="inlineStr">
        <is>
          <t>MARITIMA DEL CALLAO</t>
        </is>
      </c>
      <c r="F472" s="2" t="inlineStr">
        <is>
          <t>5901</t>
        </is>
      </c>
      <c r="G472" s="2" t="inlineStr">
        <is>
          <t>GRUPO PML S.A.C AGENTES DE ADUANAS</t>
        </is>
      </c>
      <c r="H472" s="2" t="inlineStr">
        <is>
          <t>FR</t>
        </is>
      </c>
      <c r="I472" s="2" t="inlineStr">
        <is>
          <t>FRANCE</t>
        </is>
      </c>
      <c r="J472" s="8" t="n">
        <v>86000</v>
      </c>
      <c r="K472" s="2" t="inlineStr">
        <is>
          <t>2026-09-19T23:27:29.864Z</t>
        </is>
      </c>
    </row>
    <row r="473">
      <c r="A473" s="2" t="inlineStr">
        <is>
          <t>20574602450</t>
        </is>
      </c>
      <c r="B473" s="2" t="inlineStr">
        <is>
          <t>2025</t>
        </is>
      </c>
      <c r="C473" s="6" t="n">
        <v>9</v>
      </c>
      <c r="D473" s="2" t="inlineStr">
        <is>
          <t>118</t>
        </is>
      </c>
      <c r="E473" s="2" t="inlineStr">
        <is>
          <t>MARITIMA DEL CALLAO</t>
        </is>
      </c>
      <c r="F473" s="2" t="inlineStr">
        <is>
          <t>5901</t>
        </is>
      </c>
      <c r="G473" s="2" t="inlineStr">
        <is>
          <t>GRUPO PML S.A.C AGENTES DE ADUANAS</t>
        </is>
      </c>
      <c r="H473" s="2" t="inlineStr">
        <is>
          <t>FR</t>
        </is>
      </c>
      <c r="I473" s="2" t="inlineStr">
        <is>
          <t>FRANCE</t>
        </is>
      </c>
      <c r="J473" s="8" t="n">
        <v>114232.78</v>
      </c>
      <c r="K473" s="2" t="inlineStr">
        <is>
          <t>2026-09-19T23:27:29.864Z</t>
        </is>
      </c>
    </row>
    <row r="474">
      <c r="A474" s="2" t="inlineStr">
        <is>
          <t>20574602450</t>
        </is>
      </c>
      <c r="B474" s="2" t="inlineStr">
        <is>
          <t>2025</t>
        </is>
      </c>
      <c r="C474" s="6" t="n">
        <v>10</v>
      </c>
      <c r="D474" s="2" t="inlineStr">
        <is>
          <t>118</t>
        </is>
      </c>
      <c r="E474" s="2" t="inlineStr">
        <is>
          <t>MARITIMA DEL CALLAO</t>
        </is>
      </c>
      <c r="F474" s="2" t="inlineStr">
        <is>
          <t>5901</t>
        </is>
      </c>
      <c r="G474" s="2" t="inlineStr">
        <is>
          <t>GRUPO PML S.A.C AGENTES DE ADUANAS</t>
        </is>
      </c>
      <c r="H474" s="2" t="inlineStr">
        <is>
          <t>FR</t>
        </is>
      </c>
      <c r="I474" s="2" t="inlineStr">
        <is>
          <t>FRANCE</t>
        </is>
      </c>
      <c r="J474" s="8" t="n">
        <v>86000</v>
      </c>
      <c r="K474" s="2" t="inlineStr">
        <is>
          <t>2026-09-19T23:27:29.864Z</t>
        </is>
      </c>
    </row>
    <row r="475">
      <c r="A475" s="2" t="inlineStr">
        <is>
          <t>20574602450</t>
        </is>
      </c>
      <c r="B475" s="2" t="inlineStr">
        <is>
          <t>2025</t>
        </is>
      </c>
      <c r="C475" s="6" t="n">
        <v>11</v>
      </c>
      <c r="D475" s="2" t="inlineStr">
        <is>
          <t>118</t>
        </is>
      </c>
      <c r="E475" s="2" t="inlineStr">
        <is>
          <t>MARITIMA DEL CALLAO</t>
        </is>
      </c>
      <c r="F475" s="2" t="inlineStr">
        <is>
          <t>7558</t>
        </is>
      </c>
      <c r="G475" s="2" t="inlineStr">
        <is>
          <t>DESPACHOS ADUANEROS CHAVIMOCHIC SAC</t>
        </is>
      </c>
      <c r="H475" s="2" t="inlineStr">
        <is>
          <t>FR</t>
        </is>
      </c>
      <c r="I475" s="2" t="inlineStr">
        <is>
          <t>FRANCE</t>
        </is>
      </c>
      <c r="J475" s="8" t="n">
        <v>21600</v>
      </c>
      <c r="K475" s="2" t="inlineStr">
        <is>
          <t>2026-09-19T23:27:29.864Z</t>
        </is>
      </c>
    </row>
    <row r="476">
      <c r="A476" s="2" t="inlineStr">
        <is>
          <t>20574602450</t>
        </is>
      </c>
      <c r="B476" s="2" t="inlineStr">
        <is>
          <t>2026</t>
        </is>
      </c>
      <c r="C476" s="6" t="n">
        <v>1</v>
      </c>
      <c r="D476" s="2" t="inlineStr">
        <is>
          <t>118</t>
        </is>
      </c>
      <c r="E476" s="2" t="inlineStr">
        <is>
          <t>MARITIMA DEL CALLAO</t>
        </is>
      </c>
      <c r="F476" s="2" t="inlineStr">
        <is>
          <t>5901</t>
        </is>
      </c>
      <c r="G476" s="2" t="inlineStr">
        <is>
          <t>GRUPO PML S.A.C AGENTES DE ADUANAS</t>
        </is>
      </c>
      <c r="H476" s="2" t="inlineStr">
        <is>
          <t>FR</t>
        </is>
      </c>
      <c r="I476" s="2" t="inlineStr">
        <is>
          <t>FRANCE</t>
        </is>
      </c>
      <c r="J476" s="8" t="n">
        <v>97760</v>
      </c>
      <c r="K476" s="2" t="inlineStr">
        <is>
          <t>2026-09-19T23:27:29.864Z</t>
        </is>
      </c>
    </row>
    <row r="477">
      <c r="A477" s="2" t="inlineStr">
        <is>
          <t>20574602450</t>
        </is>
      </c>
      <c r="B477" s="2" t="inlineStr">
        <is>
          <t>2026</t>
        </is>
      </c>
      <c r="C477" s="6" t="n">
        <v>5</v>
      </c>
      <c r="D477" s="2" t="inlineStr">
        <is>
          <t>118</t>
        </is>
      </c>
      <c r="E477" s="2" t="inlineStr">
        <is>
          <t>MARITIMA DEL CALLAO</t>
        </is>
      </c>
      <c r="F477" s="2" t="inlineStr">
        <is>
          <t>5901</t>
        </is>
      </c>
      <c r="G477" s="2" t="inlineStr">
        <is>
          <t>GRUPO PML S.A.C AGENTES DE ADUANAS</t>
        </is>
      </c>
      <c r="H477" s="2" t="inlineStr">
        <is>
          <t>FR</t>
        </is>
      </c>
      <c r="I477" s="2" t="inlineStr">
        <is>
          <t>FRANCE</t>
        </is>
      </c>
      <c r="J477" s="8" t="n">
        <v>97760</v>
      </c>
      <c r="K477" s="2" t="inlineStr">
        <is>
          <t>2026-09-19T23:27:29.864Z</t>
        </is>
      </c>
    </row>
    <row r="478">
      <c r="A478" s="2" t="inlineStr">
        <is>
          <t>20600263286</t>
        </is>
      </c>
      <c r="B478" s="2" t="inlineStr">
        <is>
          <t>2025</t>
        </is>
      </c>
      <c r="C478" s="6" t="n">
        <v>5</v>
      </c>
      <c r="D478" s="2" t="inlineStr">
        <is>
          <t>046</t>
        </is>
      </c>
      <c r="E478" s="2" t="inlineStr">
        <is>
          <t>PAITA</t>
        </is>
      </c>
      <c r="F478" s="2" t="inlineStr">
        <is>
          <t>5910</t>
        </is>
      </c>
      <c r="G478" s="2" t="inlineStr">
        <is>
          <t>ADM ADUANAS S.A.C.</t>
        </is>
      </c>
      <c r="H478" s="2" t="inlineStr">
        <is>
          <t>US</t>
        </is>
      </c>
      <c r="I478" s="2" t="inlineStr">
        <is>
          <t>UNITED STATES</t>
        </is>
      </c>
      <c r="J478" s="8" t="n">
        <v>155262.1</v>
      </c>
      <c r="K478" s="2" t="inlineStr">
        <is>
          <t>2026-09-19T23:27:29.864Z</t>
        </is>
      </c>
    </row>
    <row r="479">
      <c r="A479" s="2" t="inlineStr">
        <is>
          <t>20600263286</t>
        </is>
      </c>
      <c r="B479" s="2" t="inlineStr">
        <is>
          <t>2025</t>
        </is>
      </c>
      <c r="C479" s="6" t="n">
        <v>6</v>
      </c>
      <c r="D479" s="2" t="inlineStr">
        <is>
          <t>046</t>
        </is>
      </c>
      <c r="E479" s="2" t="inlineStr">
        <is>
          <t>PAITA</t>
        </is>
      </c>
      <c r="F479" s="2" t="inlineStr">
        <is>
          <t>5910</t>
        </is>
      </c>
      <c r="G479" s="2" t="inlineStr">
        <is>
          <t>ADM ADUANAS S.A.C.</t>
        </is>
      </c>
      <c r="H479" s="2" t="inlineStr">
        <is>
          <t>DK</t>
        </is>
      </c>
      <c r="I479" s="2" t="inlineStr">
        <is>
          <t>DENMARK</t>
        </is>
      </c>
      <c r="J479" s="8" t="n">
        <v>189388.11</v>
      </c>
      <c r="K479" s="2" t="inlineStr">
        <is>
          <t>2026-09-19T23:27:29.864Z</t>
        </is>
      </c>
    </row>
    <row r="480">
      <c r="A480" s="2" t="inlineStr">
        <is>
          <t>20600263286</t>
        </is>
      </c>
      <c r="B480" s="2" t="inlineStr">
        <is>
          <t>2025</t>
        </is>
      </c>
      <c r="C480" s="6" t="n">
        <v>6</v>
      </c>
      <c r="D480" s="2" t="inlineStr">
        <is>
          <t>046</t>
        </is>
      </c>
      <c r="E480" s="2" t="inlineStr">
        <is>
          <t>PAITA</t>
        </is>
      </c>
      <c r="F480" s="2" t="inlineStr">
        <is>
          <t>5910</t>
        </is>
      </c>
      <c r="G480" s="2" t="inlineStr">
        <is>
          <t>ADM ADUANAS S.A.C.</t>
        </is>
      </c>
      <c r="H480" s="2" t="inlineStr">
        <is>
          <t>US</t>
        </is>
      </c>
      <c r="I480" s="2" t="inlineStr">
        <is>
          <t>UNITED STATES</t>
        </is>
      </c>
      <c r="J480" s="8" t="n">
        <v>159382.63</v>
      </c>
      <c r="K480" s="2" t="inlineStr">
        <is>
          <t>2026-09-19T23:27:29.864Z</t>
        </is>
      </c>
    </row>
    <row r="481">
      <c r="A481" s="2" t="inlineStr">
        <is>
          <t>20600263286</t>
        </is>
      </c>
      <c r="B481" s="2" t="inlineStr">
        <is>
          <t>2025</t>
        </is>
      </c>
      <c r="C481" s="6" t="n">
        <v>6</v>
      </c>
      <c r="D481" s="2" t="inlineStr">
        <is>
          <t>046</t>
        </is>
      </c>
      <c r="E481" s="2" t="inlineStr">
        <is>
          <t>PAITA</t>
        </is>
      </c>
      <c r="F481" s="2" t="inlineStr">
        <is>
          <t>5910</t>
        </is>
      </c>
      <c r="G481" s="2" t="inlineStr">
        <is>
          <t>ADM ADUANAS S.A.C.</t>
        </is>
      </c>
      <c r="H481" s="2" t="inlineStr">
        <is>
          <t>BE</t>
        </is>
      </c>
      <c r="I481" s="2" t="inlineStr">
        <is>
          <t>BELGIUM</t>
        </is>
      </c>
      <c r="J481" s="8" t="n">
        <v>489214.6</v>
      </c>
      <c r="K481" s="2" t="inlineStr">
        <is>
          <t>2026-09-19T23:27:29.864Z</t>
        </is>
      </c>
    </row>
    <row r="482">
      <c r="A482" s="2" t="inlineStr">
        <is>
          <t>20600263286</t>
        </is>
      </c>
      <c r="B482" s="2" t="inlineStr">
        <is>
          <t>2025</t>
        </is>
      </c>
      <c r="C482" s="6" t="n">
        <v>7</v>
      </c>
      <c r="D482" s="2" t="inlineStr">
        <is>
          <t>046</t>
        </is>
      </c>
      <c r="E482" s="2" t="inlineStr">
        <is>
          <t>PAITA</t>
        </is>
      </c>
      <c r="F482" s="2" t="inlineStr">
        <is>
          <t>5910</t>
        </is>
      </c>
      <c r="G482" s="2" t="inlineStr">
        <is>
          <t>ADM ADUANAS S.A.C.</t>
        </is>
      </c>
      <c r="H482" s="2" t="inlineStr">
        <is>
          <t>BE</t>
        </is>
      </c>
      <c r="I482" s="2" t="inlineStr">
        <is>
          <t>BELGIUM</t>
        </is>
      </c>
      <c r="J482" s="8" t="n">
        <v>351166.64</v>
      </c>
      <c r="K482" s="2" t="inlineStr">
        <is>
          <t>2026-09-19T23:27:29.864Z</t>
        </is>
      </c>
    </row>
    <row r="483">
      <c r="A483" s="2" t="inlineStr">
        <is>
          <t>20600263286</t>
        </is>
      </c>
      <c r="B483" s="2" t="inlineStr">
        <is>
          <t>2025</t>
        </is>
      </c>
      <c r="C483" s="6" t="n">
        <v>7</v>
      </c>
      <c r="D483" s="2" t="inlineStr">
        <is>
          <t>046</t>
        </is>
      </c>
      <c r="E483" s="2" t="inlineStr">
        <is>
          <t>PAITA</t>
        </is>
      </c>
      <c r="F483" s="2" t="inlineStr">
        <is>
          <t>5910</t>
        </is>
      </c>
      <c r="G483" s="2" t="inlineStr">
        <is>
          <t>ADM ADUANAS S.A.C.</t>
        </is>
      </c>
      <c r="H483" s="2" t="inlineStr">
        <is>
          <t>SE</t>
        </is>
      </c>
      <c r="I483" s="2" t="inlineStr">
        <is>
          <t>SWEDEN</t>
        </is>
      </c>
      <c r="J483" s="8" t="n">
        <v>291155.68</v>
      </c>
      <c r="K483" s="2" t="inlineStr">
        <is>
          <t>2026-09-19T23:27:29.864Z</t>
        </is>
      </c>
    </row>
    <row r="484">
      <c r="A484" s="2" t="inlineStr">
        <is>
          <t>20600263286</t>
        </is>
      </c>
      <c r="B484" s="2" t="inlineStr">
        <is>
          <t>2025</t>
        </is>
      </c>
      <c r="C484" s="6" t="n">
        <v>8</v>
      </c>
      <c r="D484" s="2" t="inlineStr">
        <is>
          <t>046</t>
        </is>
      </c>
      <c r="E484" s="2" t="inlineStr">
        <is>
          <t>PAITA</t>
        </is>
      </c>
      <c r="F484" s="2" t="inlineStr">
        <is>
          <t>5910</t>
        </is>
      </c>
      <c r="G484" s="2" t="inlineStr">
        <is>
          <t>ADM ADUANAS S.A.C.</t>
        </is>
      </c>
      <c r="H484" s="2" t="inlineStr">
        <is>
          <t>AU</t>
        </is>
      </c>
      <c r="I484" s="2" t="inlineStr">
        <is>
          <t>AUSTRALIA</t>
        </is>
      </c>
      <c r="J484" s="8" t="n">
        <v>139624.1</v>
      </c>
      <c r="K484" s="2" t="inlineStr">
        <is>
          <t>2026-09-19T23:27:29.864Z</t>
        </is>
      </c>
    </row>
    <row r="485">
      <c r="A485" s="2" t="inlineStr">
        <is>
          <t>20600263286</t>
        </is>
      </c>
      <c r="B485" s="2" t="inlineStr">
        <is>
          <t>2025</t>
        </is>
      </c>
      <c r="C485" s="6" t="n">
        <v>8</v>
      </c>
      <c r="D485" s="2" t="inlineStr">
        <is>
          <t>046</t>
        </is>
      </c>
      <c r="E485" s="2" t="inlineStr">
        <is>
          <t>PAITA</t>
        </is>
      </c>
      <c r="F485" s="2" t="inlineStr">
        <is>
          <t>5910</t>
        </is>
      </c>
      <c r="G485" s="2" t="inlineStr">
        <is>
          <t>ADM ADUANAS S.A.C.</t>
        </is>
      </c>
      <c r="H485" s="2" t="inlineStr">
        <is>
          <t>SE</t>
        </is>
      </c>
      <c r="I485" s="2" t="inlineStr">
        <is>
          <t>SWEDEN</t>
        </is>
      </c>
      <c r="J485" s="8" t="n">
        <v>147859.77</v>
      </c>
      <c r="K485" s="2" t="inlineStr">
        <is>
          <t>2026-09-19T23:27:29.864Z</t>
        </is>
      </c>
    </row>
    <row r="486">
      <c r="A486" s="2" t="inlineStr">
        <is>
          <t>20600263286</t>
        </is>
      </c>
      <c r="B486" s="2" t="inlineStr">
        <is>
          <t>2025</t>
        </is>
      </c>
      <c r="C486" s="6" t="n">
        <v>8</v>
      </c>
      <c r="D486" s="2" t="inlineStr">
        <is>
          <t>046</t>
        </is>
      </c>
      <c r="E486" s="2" t="inlineStr">
        <is>
          <t>PAITA</t>
        </is>
      </c>
      <c r="F486" s="2" t="inlineStr">
        <is>
          <t>5910</t>
        </is>
      </c>
      <c r="G486" s="2" t="inlineStr">
        <is>
          <t>ADM ADUANAS S.A.C.</t>
        </is>
      </c>
      <c r="H486" s="2" t="inlineStr">
        <is>
          <t>US</t>
        </is>
      </c>
      <c r="I486" s="2" t="inlineStr">
        <is>
          <t>UNITED STATES</t>
        </is>
      </c>
      <c r="J486" s="8" t="n">
        <v>337704.38</v>
      </c>
      <c r="K486" s="2" t="inlineStr">
        <is>
          <t>2026-09-19T23:27:29.864Z</t>
        </is>
      </c>
    </row>
    <row r="487">
      <c r="A487" s="2" t="inlineStr">
        <is>
          <t>20600263286</t>
        </is>
      </c>
      <c r="B487" s="2" t="inlineStr">
        <is>
          <t>2025</t>
        </is>
      </c>
      <c r="C487" s="6" t="n">
        <v>9</v>
      </c>
      <c r="D487" s="2" t="inlineStr">
        <is>
          <t>046</t>
        </is>
      </c>
      <c r="E487" s="2" t="inlineStr">
        <is>
          <t>PAITA</t>
        </is>
      </c>
      <c r="F487" s="2" t="inlineStr">
        <is>
          <t>5910</t>
        </is>
      </c>
      <c r="G487" s="2" t="inlineStr">
        <is>
          <t>ADM ADUANAS S.A.C.</t>
        </is>
      </c>
      <c r="H487" s="2" t="inlineStr">
        <is>
          <t>DE</t>
        </is>
      </c>
      <c r="I487" s="2" t="inlineStr">
        <is>
          <t>GERMANY</t>
        </is>
      </c>
      <c r="J487" s="8" t="n">
        <v>109525.65</v>
      </c>
      <c r="K487" s="2" t="inlineStr">
        <is>
          <t>2026-09-19T23:27:29.864Z</t>
        </is>
      </c>
    </row>
    <row r="488">
      <c r="A488" s="2" t="inlineStr">
        <is>
          <t>20600263286</t>
        </is>
      </c>
      <c r="B488" s="2" t="inlineStr">
        <is>
          <t>2025</t>
        </is>
      </c>
      <c r="C488" s="6" t="n">
        <v>9</v>
      </c>
      <c r="D488" s="2" t="inlineStr">
        <is>
          <t>046</t>
        </is>
      </c>
      <c r="E488" s="2" t="inlineStr">
        <is>
          <t>PAITA</t>
        </is>
      </c>
      <c r="F488" s="2" t="inlineStr">
        <is>
          <t>5910</t>
        </is>
      </c>
      <c r="G488" s="2" t="inlineStr">
        <is>
          <t>ADM ADUANAS S.A.C.</t>
        </is>
      </c>
      <c r="H488" s="2" t="inlineStr">
        <is>
          <t>US</t>
        </is>
      </c>
      <c r="I488" s="2" t="inlineStr">
        <is>
          <t>UNITED STATES</t>
        </is>
      </c>
      <c r="J488" s="8" t="n">
        <v>303971.71</v>
      </c>
      <c r="K488" s="2" t="inlineStr">
        <is>
          <t>2026-09-19T23:27:29.864Z</t>
        </is>
      </c>
    </row>
    <row r="489">
      <c r="A489" s="2" t="inlineStr">
        <is>
          <t>20600263286</t>
        </is>
      </c>
      <c r="B489" s="2" t="inlineStr">
        <is>
          <t>2025</t>
        </is>
      </c>
      <c r="C489" s="6" t="n">
        <v>9</v>
      </c>
      <c r="D489" s="2" t="inlineStr">
        <is>
          <t>046</t>
        </is>
      </c>
      <c r="E489" s="2" t="inlineStr">
        <is>
          <t>PAITA</t>
        </is>
      </c>
      <c r="F489" s="2" t="inlineStr">
        <is>
          <t>5910</t>
        </is>
      </c>
      <c r="G489" s="2" t="inlineStr">
        <is>
          <t>ADM ADUANAS S.A.C.</t>
        </is>
      </c>
      <c r="H489" s="2" t="inlineStr">
        <is>
          <t>SE</t>
        </is>
      </c>
      <c r="I489" s="2" t="inlineStr">
        <is>
          <t>SWEDEN</t>
        </is>
      </c>
      <c r="J489" s="8" t="n">
        <v>285223.05</v>
      </c>
      <c r="K489" s="2" t="inlineStr">
        <is>
          <t>2026-09-19T23:27:29.864Z</t>
        </is>
      </c>
    </row>
    <row r="490">
      <c r="A490" s="2" t="inlineStr">
        <is>
          <t>20600263286</t>
        </is>
      </c>
      <c r="B490" s="2" t="inlineStr">
        <is>
          <t>2025</t>
        </is>
      </c>
      <c r="C490" s="6" t="n">
        <v>9</v>
      </c>
      <c r="D490" s="2" t="inlineStr">
        <is>
          <t>046</t>
        </is>
      </c>
      <c r="E490" s="2" t="inlineStr">
        <is>
          <t>PAITA</t>
        </is>
      </c>
      <c r="F490" s="2" t="inlineStr">
        <is>
          <t>5910</t>
        </is>
      </c>
      <c r="G490" s="2" t="inlineStr">
        <is>
          <t>ADM ADUANAS S.A.C.</t>
        </is>
      </c>
      <c r="H490" s="2" t="inlineStr">
        <is>
          <t>AU</t>
        </is>
      </c>
      <c r="I490" s="2" t="inlineStr">
        <is>
          <t>AUSTRALIA</t>
        </is>
      </c>
      <c r="J490" s="8" t="n">
        <v>428292.03</v>
      </c>
      <c r="K490" s="2" t="inlineStr">
        <is>
          <t>2026-09-19T23:27:29.864Z</t>
        </is>
      </c>
    </row>
    <row r="491">
      <c r="A491" s="2" t="inlineStr">
        <is>
          <t>20600263286</t>
        </is>
      </c>
      <c r="B491" s="2" t="inlineStr">
        <is>
          <t>2025</t>
        </is>
      </c>
      <c r="C491" s="6" t="n">
        <v>10</v>
      </c>
      <c r="D491" s="2" t="inlineStr">
        <is>
          <t>046</t>
        </is>
      </c>
      <c r="E491" s="2" t="inlineStr">
        <is>
          <t>PAITA</t>
        </is>
      </c>
      <c r="F491" s="2" t="inlineStr">
        <is>
          <t>5910</t>
        </is>
      </c>
      <c r="G491" s="2" t="inlineStr">
        <is>
          <t>ADM ADUANAS S.A.C.</t>
        </is>
      </c>
      <c r="H491" s="2" t="inlineStr">
        <is>
          <t>DE</t>
        </is>
      </c>
      <c r="I491" s="2" t="inlineStr">
        <is>
          <t>GERMANY</t>
        </is>
      </c>
      <c r="J491" s="8" t="n">
        <v>195910.29</v>
      </c>
      <c r="K491" s="2" t="inlineStr">
        <is>
          <t>2026-09-19T23:27:29.864Z</t>
        </is>
      </c>
    </row>
    <row r="492">
      <c r="A492" s="2" t="inlineStr">
        <is>
          <t>20600263286</t>
        </is>
      </c>
      <c r="B492" s="2" t="inlineStr">
        <is>
          <t>2025</t>
        </is>
      </c>
      <c r="C492" s="6" t="n">
        <v>10</v>
      </c>
      <c r="D492" s="2" t="inlineStr">
        <is>
          <t>046</t>
        </is>
      </c>
      <c r="E492" s="2" t="inlineStr">
        <is>
          <t>PAITA</t>
        </is>
      </c>
      <c r="F492" s="2" t="inlineStr">
        <is>
          <t>5910</t>
        </is>
      </c>
      <c r="G492" s="2" t="inlineStr">
        <is>
          <t>ADM ADUANAS S.A.C.</t>
        </is>
      </c>
      <c r="H492" s="2" t="inlineStr">
        <is>
          <t>US</t>
        </is>
      </c>
      <c r="I492" s="2" t="inlineStr">
        <is>
          <t>UNITED STATES</t>
        </is>
      </c>
      <c r="J492" s="8" t="n">
        <v>387903.37</v>
      </c>
      <c r="K492" s="2" t="inlineStr">
        <is>
          <t>2026-09-19T23:27:29.864Z</t>
        </is>
      </c>
    </row>
    <row r="493">
      <c r="A493" s="2" t="inlineStr">
        <is>
          <t>20600263286</t>
        </is>
      </c>
      <c r="B493" s="2" t="inlineStr">
        <is>
          <t>2025</t>
        </is>
      </c>
      <c r="C493" s="6" t="n">
        <v>11</v>
      </c>
      <c r="D493" s="2" t="inlineStr">
        <is>
          <t>046</t>
        </is>
      </c>
      <c r="E493" s="2" t="inlineStr">
        <is>
          <t>PAITA</t>
        </is>
      </c>
      <c r="F493" s="2" t="inlineStr">
        <is>
          <t>5910</t>
        </is>
      </c>
      <c r="G493" s="2" t="inlineStr">
        <is>
          <t>ADM ADUANAS S.A.C.</t>
        </is>
      </c>
      <c r="H493" s="2" t="inlineStr">
        <is>
          <t>CO</t>
        </is>
      </c>
      <c r="I493" s="2" t="inlineStr">
        <is>
          <t>COLOMBIA</t>
        </is>
      </c>
      <c r="J493" s="8" t="n">
        <v>182983.68</v>
      </c>
      <c r="K493" s="2" t="inlineStr">
        <is>
          <t>2026-09-19T23:27:29.864Z</t>
        </is>
      </c>
    </row>
    <row r="494">
      <c r="A494" s="2" t="inlineStr">
        <is>
          <t>20600390911</t>
        </is>
      </c>
      <c r="B494" s="2" t="inlineStr">
        <is>
          <t>2025</t>
        </is>
      </c>
      <c r="C494" s="6" t="n">
        <v>3</v>
      </c>
      <c r="D494" s="2" t="inlineStr">
        <is>
          <t>118</t>
        </is>
      </c>
      <c r="E494" s="2" t="inlineStr">
        <is>
          <t>MARITIMA DEL CALLAO</t>
        </is>
      </c>
      <c r="F494" s="2" t="inlineStr">
        <is>
          <t>6180</t>
        </is>
      </c>
      <c r="G494" s="2" t="inlineStr">
        <is>
          <t>IJI S.A.C. AGENTES DE ADUANA</t>
        </is>
      </c>
      <c r="H494" s="2" t="inlineStr">
        <is>
          <t>BE</t>
        </is>
      </c>
      <c r="I494" s="2" t="inlineStr">
        <is>
          <t>BELGIUM</t>
        </is>
      </c>
      <c r="J494" s="8" t="n">
        <v>600437.29</v>
      </c>
      <c r="K494" s="2" t="inlineStr">
        <is>
          <t>2026-09-19T23:27:29.864Z</t>
        </is>
      </c>
    </row>
    <row r="495">
      <c r="A495" s="2" t="inlineStr">
        <is>
          <t>20600390911</t>
        </is>
      </c>
      <c r="B495" s="2" t="inlineStr">
        <is>
          <t>2025</t>
        </is>
      </c>
      <c r="C495" s="6" t="n">
        <v>5</v>
      </c>
      <c r="D495" s="2" t="inlineStr">
        <is>
          <t>118</t>
        </is>
      </c>
      <c r="E495" s="2" t="inlineStr">
        <is>
          <t>MARITIMA DEL CALLAO</t>
        </is>
      </c>
      <c r="F495" s="2" t="inlineStr">
        <is>
          <t>6180</t>
        </is>
      </c>
      <c r="G495" s="2" t="inlineStr">
        <is>
          <t>IJI S.A.C. AGENTES DE ADUANA</t>
        </is>
      </c>
      <c r="H495" s="2" t="inlineStr">
        <is>
          <t>BE</t>
        </is>
      </c>
      <c r="I495" s="2" t="inlineStr">
        <is>
          <t>BELGIUM</t>
        </is>
      </c>
      <c r="J495" s="8" t="n">
        <v>1025434.57</v>
      </c>
      <c r="K495" s="2" t="inlineStr">
        <is>
          <t>2026-09-19T23:27:29.864Z</t>
        </is>
      </c>
    </row>
    <row r="496">
      <c r="A496" s="2" t="inlineStr">
        <is>
          <t>20600390911</t>
        </is>
      </c>
      <c r="B496" s="2" t="inlineStr">
        <is>
          <t>2025</t>
        </is>
      </c>
      <c r="C496" s="6" t="n">
        <v>6</v>
      </c>
      <c r="D496" s="2" t="inlineStr">
        <is>
          <t>118</t>
        </is>
      </c>
      <c r="E496" s="2" t="inlineStr">
        <is>
          <t>MARITIMA DEL CALLAO</t>
        </is>
      </c>
      <c r="F496" s="2" t="inlineStr">
        <is>
          <t>6180</t>
        </is>
      </c>
      <c r="G496" s="2" t="inlineStr">
        <is>
          <t>IJI S.A.C. AGENTES DE ADUANA</t>
        </is>
      </c>
      <c r="H496" s="2" t="inlineStr">
        <is>
          <t>BE</t>
        </is>
      </c>
      <c r="I496" s="2" t="inlineStr">
        <is>
          <t>BELGIUM</t>
        </is>
      </c>
      <c r="J496" s="8" t="n">
        <v>1499327.72</v>
      </c>
      <c r="K496" s="2" t="inlineStr">
        <is>
          <t>2026-09-19T23:27:29.864Z</t>
        </is>
      </c>
    </row>
    <row r="497">
      <c r="A497" s="2" t="inlineStr">
        <is>
          <t>20600390911</t>
        </is>
      </c>
      <c r="B497" s="2" t="inlineStr">
        <is>
          <t>2025</t>
        </is>
      </c>
      <c r="C497" s="6" t="n">
        <v>7</v>
      </c>
      <c r="D497" s="2" t="inlineStr">
        <is>
          <t>118</t>
        </is>
      </c>
      <c r="E497" s="2" t="inlineStr">
        <is>
          <t>MARITIMA DEL CALLAO</t>
        </is>
      </c>
      <c r="F497" s="2" t="inlineStr">
        <is>
          <t>6180</t>
        </is>
      </c>
      <c r="G497" s="2" t="inlineStr">
        <is>
          <t>IJI S.A.C. AGENTES DE ADUANA</t>
        </is>
      </c>
      <c r="H497" s="2" t="inlineStr">
        <is>
          <t>BE</t>
        </is>
      </c>
      <c r="I497" s="2" t="inlineStr">
        <is>
          <t>BELGIUM</t>
        </is>
      </c>
      <c r="J497" s="8" t="n">
        <v>3844218.33</v>
      </c>
      <c r="K497" s="2" t="inlineStr">
        <is>
          <t>2026-09-19T23:27:29.864Z</t>
        </is>
      </c>
    </row>
    <row r="498">
      <c r="A498" s="2" t="inlineStr">
        <is>
          <t>20600390911</t>
        </is>
      </c>
      <c r="B498" s="2" t="inlineStr">
        <is>
          <t>2025</t>
        </is>
      </c>
      <c r="C498" s="6" t="n">
        <v>8</v>
      </c>
      <c r="D498" s="2" t="inlineStr">
        <is>
          <t>118</t>
        </is>
      </c>
      <c r="E498" s="2" t="inlineStr">
        <is>
          <t>MARITIMA DEL CALLAO</t>
        </is>
      </c>
      <c r="F498" s="2" t="inlineStr">
        <is>
          <t>6180</t>
        </is>
      </c>
      <c r="G498" s="2" t="inlineStr">
        <is>
          <t>IJI S.A.C. AGENTES DE ADUANA</t>
        </is>
      </c>
      <c r="H498" s="2" t="inlineStr">
        <is>
          <t>BE</t>
        </is>
      </c>
      <c r="I498" s="2" t="inlineStr">
        <is>
          <t>BELGIUM</t>
        </is>
      </c>
      <c r="J498" s="8" t="n">
        <v>3388605.11</v>
      </c>
      <c r="K498" s="2" t="inlineStr">
        <is>
          <t>2026-09-19T23:27:29.864Z</t>
        </is>
      </c>
    </row>
    <row r="499">
      <c r="A499" s="2" t="inlineStr">
        <is>
          <t>20600390911</t>
        </is>
      </c>
      <c r="B499" s="2" t="inlineStr">
        <is>
          <t>2025</t>
        </is>
      </c>
      <c r="C499" s="6" t="n">
        <v>9</v>
      </c>
      <c r="D499" s="2" t="inlineStr">
        <is>
          <t>118</t>
        </is>
      </c>
      <c r="E499" s="2" t="inlineStr">
        <is>
          <t>MARITIMA DEL CALLAO</t>
        </is>
      </c>
      <c r="F499" s="2" t="inlineStr">
        <is>
          <t>6180</t>
        </is>
      </c>
      <c r="G499" s="2" t="inlineStr">
        <is>
          <t>IJI S.A.C. AGENTES DE ADUANA</t>
        </is>
      </c>
      <c r="H499" s="2" t="inlineStr">
        <is>
          <t>BE</t>
        </is>
      </c>
      <c r="I499" s="2" t="inlineStr">
        <is>
          <t>BELGIUM</t>
        </is>
      </c>
      <c r="J499" s="8" t="n">
        <v>915927.13</v>
      </c>
      <c r="K499" s="2" t="inlineStr">
        <is>
          <t>2026-09-19T23:27:29.864Z</t>
        </is>
      </c>
    </row>
    <row r="500">
      <c r="A500" s="2" t="inlineStr">
        <is>
          <t>20600390911</t>
        </is>
      </c>
      <c r="B500" s="2" t="inlineStr">
        <is>
          <t>2025</t>
        </is>
      </c>
      <c r="C500" s="6" t="n">
        <v>10</v>
      </c>
      <c r="D500" s="2" t="inlineStr">
        <is>
          <t>118</t>
        </is>
      </c>
      <c r="E500" s="2" t="inlineStr">
        <is>
          <t>MARITIMA DEL CALLAO</t>
        </is>
      </c>
      <c r="F500" s="2" t="inlineStr">
        <is>
          <t>6180</t>
        </is>
      </c>
      <c r="G500" s="2" t="inlineStr">
        <is>
          <t>IJI S.A.C. AGENTES DE ADUANA</t>
        </is>
      </c>
      <c r="H500" s="2" t="inlineStr">
        <is>
          <t>BE</t>
        </is>
      </c>
      <c r="I500" s="2" t="inlineStr">
        <is>
          <t>BELGIUM</t>
        </is>
      </c>
      <c r="J500" s="8" t="n">
        <v>425825.24</v>
      </c>
      <c r="K500" s="2" t="inlineStr">
        <is>
          <t>2026-09-19T23:27:29.864Z</t>
        </is>
      </c>
    </row>
    <row r="501">
      <c r="A501" s="2" t="inlineStr">
        <is>
          <t>20600390911</t>
        </is>
      </c>
      <c r="B501" s="2" t="inlineStr">
        <is>
          <t>2025</t>
        </is>
      </c>
      <c r="C501" s="6" t="n">
        <v>12</v>
      </c>
      <c r="D501" s="2" t="inlineStr">
        <is>
          <t>118</t>
        </is>
      </c>
      <c r="E501" s="2" t="inlineStr">
        <is>
          <t>MARITIMA DEL CALLAO</t>
        </is>
      </c>
      <c r="F501" s="2" t="inlineStr">
        <is>
          <t>6180</t>
        </is>
      </c>
      <c r="G501" s="2" t="inlineStr">
        <is>
          <t>IJI S.A.C. AGENTES DE ADUANA</t>
        </is>
      </c>
      <c r="H501" s="2" t="inlineStr">
        <is>
          <t>BE</t>
        </is>
      </c>
      <c r="I501" s="2" t="inlineStr">
        <is>
          <t>BELGIUM</t>
        </is>
      </c>
      <c r="J501" s="8" t="n">
        <v>745245.4300000001</v>
      </c>
      <c r="K501" s="2" t="inlineStr">
        <is>
          <t>2026-09-19T23:27:29.864Z</t>
        </is>
      </c>
    </row>
    <row r="502">
      <c r="A502" s="2" t="inlineStr">
        <is>
          <t>20600390911</t>
        </is>
      </c>
      <c r="B502" s="2" t="inlineStr">
        <is>
          <t>2026</t>
        </is>
      </c>
      <c r="C502" s="6" t="n">
        <v>2</v>
      </c>
      <c r="D502" s="2" t="inlineStr">
        <is>
          <t>118</t>
        </is>
      </c>
      <c r="E502" s="2" t="inlineStr">
        <is>
          <t>MARITIMA DEL CALLAO</t>
        </is>
      </c>
      <c r="F502" s="2" t="inlineStr">
        <is>
          <t>6180</t>
        </is>
      </c>
      <c r="G502" s="2" t="inlineStr">
        <is>
          <t>IJI S.A.C. AGENTES DE ADUANA</t>
        </is>
      </c>
      <c r="H502" s="2" t="inlineStr">
        <is>
          <t>BE</t>
        </is>
      </c>
      <c r="I502" s="2" t="inlineStr">
        <is>
          <t>BELGIUM</t>
        </is>
      </c>
      <c r="J502" s="8" t="n">
        <v>326211.31</v>
      </c>
      <c r="K502" s="2" t="inlineStr">
        <is>
          <t>2026-09-19T23:27:29.864Z</t>
        </is>
      </c>
    </row>
    <row r="503">
      <c r="A503" s="2" t="inlineStr">
        <is>
          <t>20600390911</t>
        </is>
      </c>
      <c r="B503" s="2" t="inlineStr">
        <is>
          <t>2026</t>
        </is>
      </c>
      <c r="C503" s="6" t="n">
        <v>3</v>
      </c>
      <c r="D503" s="2" t="inlineStr">
        <is>
          <t>118</t>
        </is>
      </c>
      <c r="E503" s="2" t="inlineStr">
        <is>
          <t>MARITIMA DEL CALLAO</t>
        </is>
      </c>
      <c r="F503" s="2" t="inlineStr">
        <is>
          <t>6180</t>
        </is>
      </c>
      <c r="G503" s="2" t="inlineStr">
        <is>
          <t>IJI S.A.C. AGENTES DE ADUANA</t>
        </is>
      </c>
      <c r="H503" s="2" t="inlineStr">
        <is>
          <t>BE</t>
        </is>
      </c>
      <c r="I503" s="2" t="inlineStr">
        <is>
          <t>BELGIUM</t>
        </is>
      </c>
      <c r="J503" s="8" t="n">
        <v>451233.5</v>
      </c>
      <c r="K503" s="2" t="inlineStr">
        <is>
          <t>2026-09-19T23:27:29.864Z</t>
        </is>
      </c>
    </row>
    <row r="504">
      <c r="A504" s="2" t="inlineStr">
        <is>
          <t>20600390911</t>
        </is>
      </c>
      <c r="B504" s="2" t="inlineStr">
        <is>
          <t>2026</t>
        </is>
      </c>
      <c r="C504" s="6" t="n">
        <v>4</v>
      </c>
      <c r="D504" s="2" t="inlineStr">
        <is>
          <t>118</t>
        </is>
      </c>
      <c r="E504" s="2" t="inlineStr">
        <is>
          <t>MARITIMA DEL CALLAO</t>
        </is>
      </c>
      <c r="F504" s="2" t="inlineStr">
        <is>
          <t>6180</t>
        </is>
      </c>
      <c r="G504" s="2" t="inlineStr">
        <is>
          <t>IJI S.A.C. AGENTES DE ADUANA</t>
        </is>
      </c>
      <c r="H504" s="2" t="inlineStr">
        <is>
          <t>BE</t>
        </is>
      </c>
      <c r="I504" s="2" t="inlineStr">
        <is>
          <t>BELGIUM</t>
        </is>
      </c>
      <c r="J504" s="8" t="n">
        <v>115238.56</v>
      </c>
      <c r="K504" s="2" t="inlineStr">
        <is>
          <t>2026-09-19T23:27:29.864Z</t>
        </is>
      </c>
    </row>
    <row r="505">
      <c r="A505" s="2" t="inlineStr">
        <is>
          <t>20600390911</t>
        </is>
      </c>
      <c r="B505" s="2" t="inlineStr">
        <is>
          <t>2026</t>
        </is>
      </c>
      <c r="C505" s="6" t="n">
        <v>4</v>
      </c>
      <c r="D505" s="2" t="inlineStr">
        <is>
          <t>118</t>
        </is>
      </c>
      <c r="E505" s="2" t="inlineStr">
        <is>
          <t>MARITIMA DEL CALLAO</t>
        </is>
      </c>
      <c r="F505" s="2" t="inlineStr">
        <is>
          <t>6621</t>
        </is>
      </c>
      <c r="G505" s="2" t="inlineStr">
        <is>
          <t>DESPACHOS Y SERVICIOS ADUANEROS S.A.C.</t>
        </is>
      </c>
      <c r="H505" s="2" t="inlineStr">
        <is>
          <t>BE</t>
        </is>
      </c>
      <c r="I505" s="2" t="inlineStr">
        <is>
          <t>BELGIUM</t>
        </is>
      </c>
      <c r="J505" s="8" t="n">
        <v>99840</v>
      </c>
      <c r="K505" s="2" t="inlineStr">
        <is>
          <t>2026-09-19T23:27:29.864Z</t>
        </is>
      </c>
    </row>
    <row r="506">
      <c r="A506" s="2" t="inlineStr">
        <is>
          <t>20600682386</t>
        </is>
      </c>
      <c r="B506" s="2" t="inlineStr">
        <is>
          <t>2025</t>
        </is>
      </c>
      <c r="C506" s="6" t="n">
        <v>1</v>
      </c>
      <c r="D506" s="2" t="inlineStr">
        <is>
          <t>046</t>
        </is>
      </c>
      <c r="E506" s="2" t="inlineStr">
        <is>
          <t>PAITA</t>
        </is>
      </c>
      <c r="F506" s="2" t="inlineStr">
        <is>
          <t>7558</t>
        </is>
      </c>
      <c r="G506" s="2" t="inlineStr">
        <is>
          <t>DESPACHOS ADUANEROS CHAVIMOCHIC SAC</t>
        </is>
      </c>
      <c r="H506" s="2" t="inlineStr">
        <is>
          <t>BE</t>
        </is>
      </c>
      <c r="I506" s="2" t="inlineStr">
        <is>
          <t>BELGIUM</t>
        </is>
      </c>
      <c r="J506" s="8" t="n">
        <v>199541.81</v>
      </c>
      <c r="K506" s="2" t="inlineStr">
        <is>
          <t>2026-09-19T23:27:29.864Z</t>
        </is>
      </c>
    </row>
    <row r="507">
      <c r="A507" s="2" t="inlineStr">
        <is>
          <t>20600682386</t>
        </is>
      </c>
      <c r="B507" s="2" t="inlineStr">
        <is>
          <t>2025</t>
        </is>
      </c>
      <c r="C507" s="6" t="n">
        <v>7</v>
      </c>
      <c r="D507" s="2" t="inlineStr">
        <is>
          <t>046</t>
        </is>
      </c>
      <c r="E507" s="2" t="inlineStr">
        <is>
          <t>PAITA</t>
        </is>
      </c>
      <c r="F507" s="2" t="inlineStr">
        <is>
          <t>7558</t>
        </is>
      </c>
      <c r="G507" s="2" t="inlineStr">
        <is>
          <t>DESPACHOS ADUANEROS CHAVIMOCHIC SAC</t>
        </is>
      </c>
      <c r="H507" s="2" t="inlineStr">
        <is>
          <t>DE</t>
        </is>
      </c>
      <c r="I507" s="2" t="inlineStr">
        <is>
          <t>GERMANY</t>
        </is>
      </c>
      <c r="J507" s="8" t="n">
        <v>512284.58</v>
      </c>
      <c r="K507" s="2" t="inlineStr">
        <is>
          <t>2026-09-19T23:27:29.864Z</t>
        </is>
      </c>
    </row>
    <row r="508">
      <c r="A508" s="2" t="inlineStr">
        <is>
          <t>20600682386</t>
        </is>
      </c>
      <c r="B508" s="2" t="inlineStr">
        <is>
          <t>2025</t>
        </is>
      </c>
      <c r="C508" s="6" t="n">
        <v>7</v>
      </c>
      <c r="D508" s="2" t="inlineStr">
        <is>
          <t>046</t>
        </is>
      </c>
      <c r="E508" s="2" t="inlineStr">
        <is>
          <t>PAITA</t>
        </is>
      </c>
      <c r="F508" s="2" t="inlineStr">
        <is>
          <t>7558</t>
        </is>
      </c>
      <c r="G508" s="2" t="inlineStr">
        <is>
          <t>DESPACHOS ADUANEROS CHAVIMOCHIC SAC</t>
        </is>
      </c>
      <c r="H508" s="2" t="inlineStr">
        <is>
          <t>FR</t>
        </is>
      </c>
      <c r="I508" s="2" t="inlineStr">
        <is>
          <t>FRANCE</t>
        </is>
      </c>
      <c r="J508" s="8" t="n">
        <v>147309.75</v>
      </c>
      <c r="K508" s="2" t="inlineStr">
        <is>
          <t>2026-09-19T23:27:29.864Z</t>
        </is>
      </c>
    </row>
    <row r="509">
      <c r="A509" s="2" t="inlineStr">
        <is>
          <t>20600682386</t>
        </is>
      </c>
      <c r="B509" s="2" t="inlineStr">
        <is>
          <t>2025</t>
        </is>
      </c>
      <c r="C509" s="6" t="n">
        <v>8</v>
      </c>
      <c r="D509" s="2" t="inlineStr">
        <is>
          <t>046</t>
        </is>
      </c>
      <c r="E509" s="2" t="inlineStr">
        <is>
          <t>PAITA</t>
        </is>
      </c>
      <c r="F509" s="2" t="inlineStr">
        <is>
          <t>7558</t>
        </is>
      </c>
      <c r="G509" s="2" t="inlineStr">
        <is>
          <t>DESPACHOS ADUANEROS CHAVIMOCHIC SAC</t>
        </is>
      </c>
      <c r="H509" s="2" t="inlineStr">
        <is>
          <t>NL</t>
        </is>
      </c>
      <c r="I509" s="2" t="inlineStr">
        <is>
          <t>NETHERLANDS</t>
        </is>
      </c>
      <c r="J509" s="8" t="n">
        <v>143381.64</v>
      </c>
      <c r="K509" s="2" t="inlineStr">
        <is>
          <t>2026-09-19T23:27:29.864Z</t>
        </is>
      </c>
    </row>
    <row r="510">
      <c r="A510" s="2" t="inlineStr">
        <is>
          <t>20600682386</t>
        </is>
      </c>
      <c r="B510" s="2" t="inlineStr">
        <is>
          <t>2025</t>
        </is>
      </c>
      <c r="C510" s="6" t="n">
        <v>8</v>
      </c>
      <c r="D510" s="2" t="inlineStr">
        <is>
          <t>046</t>
        </is>
      </c>
      <c r="E510" s="2" t="inlineStr">
        <is>
          <t>PAITA</t>
        </is>
      </c>
      <c r="F510" s="2" t="inlineStr">
        <is>
          <t>5901</t>
        </is>
      </c>
      <c r="G510" s="2" t="inlineStr">
        <is>
          <t>GRUPO PML S.A.C AGENTES DE ADUANAS</t>
        </is>
      </c>
      <c r="H510" s="2" t="inlineStr">
        <is>
          <t>DE</t>
        </is>
      </c>
      <c r="I510" s="2" t="inlineStr">
        <is>
          <t>GERMANY</t>
        </is>
      </c>
      <c r="J510" s="8" t="n">
        <v>636594.9300000001</v>
      </c>
      <c r="K510" s="2" t="inlineStr">
        <is>
          <t>2026-09-19T23:27:29.864Z</t>
        </is>
      </c>
    </row>
    <row r="511">
      <c r="A511" s="2" t="inlineStr">
        <is>
          <t>20600682386</t>
        </is>
      </c>
      <c r="B511" s="2" t="inlineStr">
        <is>
          <t>2025</t>
        </is>
      </c>
      <c r="C511" s="6" t="n">
        <v>8</v>
      </c>
      <c r="D511" s="2" t="inlineStr">
        <is>
          <t>046</t>
        </is>
      </c>
      <c r="E511" s="2" t="inlineStr">
        <is>
          <t>PAITA</t>
        </is>
      </c>
      <c r="F511" s="2" t="inlineStr">
        <is>
          <t>7558</t>
        </is>
      </c>
      <c r="G511" s="2" t="inlineStr">
        <is>
          <t>DESPACHOS ADUANEROS CHAVIMOCHIC SAC</t>
        </is>
      </c>
      <c r="H511" s="2" t="inlineStr">
        <is>
          <t>FR</t>
        </is>
      </c>
      <c r="I511" s="2" t="inlineStr">
        <is>
          <t>FRANCE</t>
        </is>
      </c>
      <c r="J511" s="8" t="n">
        <v>220224.19</v>
      </c>
      <c r="K511" s="2" t="inlineStr">
        <is>
          <t>2026-09-19T23:27:29.864Z</t>
        </is>
      </c>
    </row>
    <row r="512">
      <c r="A512" s="2" t="inlineStr">
        <is>
          <t>20600682386</t>
        </is>
      </c>
      <c r="B512" s="2" t="inlineStr">
        <is>
          <t>2025</t>
        </is>
      </c>
      <c r="C512" s="6" t="n">
        <v>9</v>
      </c>
      <c r="D512" s="2" t="inlineStr">
        <is>
          <t>046</t>
        </is>
      </c>
      <c r="E512" s="2" t="inlineStr">
        <is>
          <t>PAITA</t>
        </is>
      </c>
      <c r="F512" s="2" t="inlineStr">
        <is>
          <t>7558</t>
        </is>
      </c>
      <c r="G512" s="2" t="inlineStr">
        <is>
          <t>DESPACHOS ADUANEROS CHAVIMOCHIC SAC</t>
        </is>
      </c>
      <c r="H512" s="2" t="inlineStr">
        <is>
          <t>BE</t>
        </is>
      </c>
      <c r="I512" s="2" t="inlineStr">
        <is>
          <t>BELGIUM</t>
        </is>
      </c>
      <c r="J512" s="8" t="n">
        <v>175728.06</v>
      </c>
      <c r="K512" s="2" t="inlineStr">
        <is>
          <t>2026-09-19T23:27:29.864Z</t>
        </is>
      </c>
    </row>
    <row r="513">
      <c r="A513" s="2" t="inlineStr">
        <is>
          <t>20600682386</t>
        </is>
      </c>
      <c r="B513" s="2" t="inlineStr">
        <is>
          <t>2025</t>
        </is>
      </c>
      <c r="C513" s="6" t="n">
        <v>9</v>
      </c>
      <c r="D513" s="2" t="inlineStr">
        <is>
          <t>046</t>
        </is>
      </c>
      <c r="E513" s="2" t="inlineStr">
        <is>
          <t>PAITA</t>
        </is>
      </c>
      <c r="F513" s="2" t="inlineStr">
        <is>
          <t>7558</t>
        </is>
      </c>
      <c r="G513" s="2" t="inlineStr">
        <is>
          <t>DESPACHOS ADUANEROS CHAVIMOCHIC SAC</t>
        </is>
      </c>
      <c r="H513" s="2" t="inlineStr">
        <is>
          <t>DE</t>
        </is>
      </c>
      <c r="I513" s="2" t="inlineStr">
        <is>
          <t>GERMANY</t>
        </is>
      </c>
      <c r="J513" s="8" t="n">
        <v>387164.68</v>
      </c>
      <c r="K513" s="2" t="inlineStr">
        <is>
          <t>2026-09-19T23:27:29.864Z</t>
        </is>
      </c>
    </row>
    <row r="514">
      <c r="A514" s="2" t="inlineStr">
        <is>
          <t>20600682386</t>
        </is>
      </c>
      <c r="B514" s="2" t="inlineStr">
        <is>
          <t>2025</t>
        </is>
      </c>
      <c r="C514" s="6" t="n">
        <v>9</v>
      </c>
      <c r="D514" s="2" t="inlineStr">
        <is>
          <t>046</t>
        </is>
      </c>
      <c r="E514" s="2" t="inlineStr">
        <is>
          <t>PAITA</t>
        </is>
      </c>
      <c r="F514" s="2" t="inlineStr">
        <is>
          <t>7558</t>
        </is>
      </c>
      <c r="G514" s="2" t="inlineStr">
        <is>
          <t>DESPACHOS ADUANEROS CHAVIMOCHIC SAC</t>
        </is>
      </c>
      <c r="H514" s="2" t="inlineStr">
        <is>
          <t>NL</t>
        </is>
      </c>
      <c r="I514" s="2" t="inlineStr">
        <is>
          <t>NETHERLANDS</t>
        </is>
      </c>
      <c r="J514" s="8" t="n">
        <v>151852.75</v>
      </c>
      <c r="K514" s="2" t="inlineStr">
        <is>
          <t>2026-09-19T23:27:29.864Z</t>
        </is>
      </c>
    </row>
    <row r="515">
      <c r="A515" s="2" t="inlineStr">
        <is>
          <t>20600682386</t>
        </is>
      </c>
      <c r="B515" s="2" t="inlineStr">
        <is>
          <t>2025</t>
        </is>
      </c>
      <c r="C515" s="6" t="n">
        <v>10</v>
      </c>
      <c r="D515" s="2" t="inlineStr">
        <is>
          <t>046</t>
        </is>
      </c>
      <c r="E515" s="2" t="inlineStr">
        <is>
          <t>PAITA</t>
        </is>
      </c>
      <c r="F515" s="2" t="inlineStr">
        <is>
          <t>7558</t>
        </is>
      </c>
      <c r="G515" s="2" t="inlineStr">
        <is>
          <t>DESPACHOS ADUANEROS CHAVIMOCHIC SAC</t>
        </is>
      </c>
      <c r="H515" s="2" t="inlineStr">
        <is>
          <t>DE</t>
        </is>
      </c>
      <c r="I515" s="2" t="inlineStr">
        <is>
          <t>GERMANY</t>
        </is>
      </c>
      <c r="J515" s="8" t="n">
        <v>342058.8</v>
      </c>
      <c r="K515" s="2" t="inlineStr">
        <is>
          <t>2026-09-19T23:27:29.864Z</t>
        </is>
      </c>
    </row>
    <row r="516">
      <c r="A516" s="2" t="inlineStr">
        <is>
          <t>20600682386</t>
        </is>
      </c>
      <c r="B516" s="2" t="inlineStr">
        <is>
          <t>2025</t>
        </is>
      </c>
      <c r="C516" s="6" t="n">
        <v>10</v>
      </c>
      <c r="D516" s="2" t="inlineStr">
        <is>
          <t>046</t>
        </is>
      </c>
      <c r="E516" s="2" t="inlineStr">
        <is>
          <t>PAITA</t>
        </is>
      </c>
      <c r="F516" s="2" t="inlineStr">
        <is>
          <t>7558</t>
        </is>
      </c>
      <c r="G516" s="2" t="inlineStr">
        <is>
          <t>DESPACHOS ADUANEROS CHAVIMOCHIC SAC</t>
        </is>
      </c>
      <c r="H516" s="2" t="inlineStr">
        <is>
          <t>NL</t>
        </is>
      </c>
      <c r="I516" s="2" t="inlineStr">
        <is>
          <t>NETHERLANDS</t>
        </is>
      </c>
      <c r="J516" s="8" t="n">
        <v>125184.4</v>
      </c>
      <c r="K516" s="2" t="inlineStr">
        <is>
          <t>2026-09-19T23:27:29.864Z</t>
        </is>
      </c>
    </row>
    <row r="517">
      <c r="A517" s="2" t="inlineStr">
        <is>
          <t>20600682386</t>
        </is>
      </c>
      <c r="B517" s="2" t="inlineStr">
        <is>
          <t>2025</t>
        </is>
      </c>
      <c r="C517" s="6" t="n">
        <v>10</v>
      </c>
      <c r="D517" s="2" t="inlineStr">
        <is>
          <t>046</t>
        </is>
      </c>
      <c r="E517" s="2" t="inlineStr">
        <is>
          <t>PAITA</t>
        </is>
      </c>
      <c r="F517" s="2" t="inlineStr">
        <is>
          <t>5901</t>
        </is>
      </c>
      <c r="G517" s="2" t="inlineStr">
        <is>
          <t>GRUPO PML S.A.C AGENTES DE ADUANAS</t>
        </is>
      </c>
      <c r="H517" s="2" t="inlineStr">
        <is>
          <t>CA</t>
        </is>
      </c>
      <c r="I517" s="2" t="inlineStr">
        <is>
          <t>CANADA</t>
        </is>
      </c>
      <c r="J517" s="8" t="n">
        <v>161244.14</v>
      </c>
      <c r="K517" s="2" t="inlineStr">
        <is>
          <t>2026-09-19T23:27:29.864Z</t>
        </is>
      </c>
    </row>
    <row r="518">
      <c r="A518" s="2" t="inlineStr">
        <is>
          <t>20600682386</t>
        </is>
      </c>
      <c r="B518" s="2" t="inlineStr">
        <is>
          <t>2025</t>
        </is>
      </c>
      <c r="C518" s="6" t="n">
        <v>11</v>
      </c>
      <c r="D518" s="2" t="inlineStr">
        <is>
          <t>046</t>
        </is>
      </c>
      <c r="E518" s="2" t="inlineStr">
        <is>
          <t>PAITA</t>
        </is>
      </c>
      <c r="F518" s="2" t="inlineStr">
        <is>
          <t>7558</t>
        </is>
      </c>
      <c r="G518" s="2" t="inlineStr">
        <is>
          <t>DESPACHOS ADUANEROS CHAVIMOCHIC SAC</t>
        </is>
      </c>
      <c r="H518" s="2" t="inlineStr">
        <is>
          <t>DE</t>
        </is>
      </c>
      <c r="I518" s="2" t="inlineStr">
        <is>
          <t>GERMANY</t>
        </is>
      </c>
      <c r="J518" s="8" t="n">
        <v>172117.24</v>
      </c>
      <c r="K518" s="2" t="inlineStr">
        <is>
          <t>2026-09-19T23:27:29.864Z</t>
        </is>
      </c>
    </row>
    <row r="519">
      <c r="A519" s="2" t="inlineStr">
        <is>
          <t>20600682386</t>
        </is>
      </c>
      <c r="B519" s="2" t="inlineStr">
        <is>
          <t>2026</t>
        </is>
      </c>
      <c r="C519" s="6" t="n">
        <v>1</v>
      </c>
      <c r="D519" s="2" t="inlineStr">
        <is>
          <t>046</t>
        </is>
      </c>
      <c r="E519" s="2" t="inlineStr">
        <is>
          <t>PAITA</t>
        </is>
      </c>
      <c r="F519" s="2" t="inlineStr">
        <is>
          <t>7558</t>
        </is>
      </c>
      <c r="G519" s="2" t="inlineStr">
        <is>
          <t>DESPACHOS ADUANEROS CHAVIMOCHIC SAC</t>
        </is>
      </c>
      <c r="H519" s="2" t="inlineStr">
        <is>
          <t>DE</t>
        </is>
      </c>
      <c r="I519" s="2" t="inlineStr">
        <is>
          <t>GERMANY</t>
        </is>
      </c>
      <c r="J519" s="8" t="n">
        <v>513259.32</v>
      </c>
      <c r="K519" s="2" t="inlineStr">
        <is>
          <t>2026-09-19T23:27:29.864Z</t>
        </is>
      </c>
    </row>
    <row r="520">
      <c r="A520" s="2" t="inlineStr">
        <is>
          <t>20600717902</t>
        </is>
      </c>
      <c r="B520" s="2" t="inlineStr">
        <is>
          <t>2025</t>
        </is>
      </c>
      <c r="C520" s="6" t="n">
        <v>2</v>
      </c>
      <c r="D520" s="2" t="inlineStr">
        <is>
          <t>118</t>
        </is>
      </c>
      <c r="E520" s="2" t="inlineStr">
        <is>
          <t>MARITIMA DEL CALLAO</t>
        </is>
      </c>
      <c r="F520" s="2" t="inlineStr">
        <is>
          <t>1351</t>
        </is>
      </c>
      <c r="G520" s="2" t="inlineStr">
        <is>
          <t>JOSE V. MOLFINO S.A. AGENTES DE ADUANA</t>
        </is>
      </c>
      <c r="H520" s="2" t="inlineStr">
        <is>
          <t>FR</t>
        </is>
      </c>
      <c r="I520" s="2" t="inlineStr">
        <is>
          <t>FRANCE</t>
        </is>
      </c>
      <c r="J520" s="8" t="n">
        <v>11642.4</v>
      </c>
      <c r="K520" s="2" t="inlineStr">
        <is>
          <t>2026-09-19T23:27:29.864Z</t>
        </is>
      </c>
    </row>
    <row r="521">
      <c r="A521" s="2" t="inlineStr">
        <is>
          <t>20600717902</t>
        </is>
      </c>
      <c r="B521" s="2" t="inlineStr">
        <is>
          <t>2025</t>
        </is>
      </c>
      <c r="C521" s="6" t="n">
        <v>4</v>
      </c>
      <c r="D521" s="2" t="inlineStr">
        <is>
          <t>118</t>
        </is>
      </c>
      <c r="E521" s="2" t="inlineStr">
        <is>
          <t>MARITIMA DEL CALLAO</t>
        </is>
      </c>
      <c r="F521" s="2" t="inlineStr">
        <is>
          <t>1351</t>
        </is>
      </c>
      <c r="G521" s="2" t="inlineStr">
        <is>
          <t>JOSE V. MOLFINO S.A. AGENTES DE ADUANA</t>
        </is>
      </c>
      <c r="H521" s="2" t="inlineStr">
        <is>
          <t>DE</t>
        </is>
      </c>
      <c r="I521" s="2" t="inlineStr">
        <is>
          <t>GERMANY</t>
        </is>
      </c>
      <c r="J521" s="8" t="n">
        <v>27751.25</v>
      </c>
      <c r="K521" s="2" t="inlineStr">
        <is>
          <t>2026-09-19T23:27:29.864Z</t>
        </is>
      </c>
    </row>
    <row r="522">
      <c r="A522" s="2" t="inlineStr">
        <is>
          <t>20600717902</t>
        </is>
      </c>
      <c r="B522" s="2" t="inlineStr">
        <is>
          <t>2025</t>
        </is>
      </c>
      <c r="C522" s="6" t="n">
        <v>5</v>
      </c>
      <c r="D522" s="2" t="inlineStr">
        <is>
          <t>118</t>
        </is>
      </c>
      <c r="E522" s="2" t="inlineStr">
        <is>
          <t>MARITIMA DEL CALLAO</t>
        </is>
      </c>
      <c r="F522" s="2" t="inlineStr">
        <is>
          <t>1351</t>
        </is>
      </c>
      <c r="G522" s="2" t="inlineStr">
        <is>
          <t>JOSE V. MOLFINO S.A. AGENTES DE ADUANA</t>
        </is>
      </c>
      <c r="H522" s="2" t="inlineStr">
        <is>
          <t>DE</t>
        </is>
      </c>
      <c r="I522" s="2" t="inlineStr">
        <is>
          <t>GERMANY</t>
        </is>
      </c>
      <c r="J522" s="8" t="n">
        <v>32219.04</v>
      </c>
      <c r="K522" s="2" t="inlineStr">
        <is>
          <t>2026-09-19T23:27:29.864Z</t>
        </is>
      </c>
    </row>
    <row r="523">
      <c r="A523" s="2" t="inlineStr">
        <is>
          <t>20600717902</t>
        </is>
      </c>
      <c r="B523" s="2" t="inlineStr">
        <is>
          <t>2025</t>
        </is>
      </c>
      <c r="C523" s="6" t="n">
        <v>6</v>
      </c>
      <c r="D523" s="2" t="inlineStr">
        <is>
          <t>118</t>
        </is>
      </c>
      <c r="E523" s="2" t="inlineStr">
        <is>
          <t>MARITIMA DEL CALLAO</t>
        </is>
      </c>
      <c r="F523" s="2" t="inlineStr">
        <is>
          <t>1351</t>
        </is>
      </c>
      <c r="G523" s="2" t="inlineStr">
        <is>
          <t>JOSE V. MOLFINO S.A. AGENTES DE ADUANA</t>
        </is>
      </c>
      <c r="H523" s="2" t="inlineStr">
        <is>
          <t>FR</t>
        </is>
      </c>
      <c r="I523" s="2" t="inlineStr">
        <is>
          <t>FRANCE</t>
        </is>
      </c>
      <c r="J523" s="8" t="n">
        <v>11543.87</v>
      </c>
      <c r="K523" s="2" t="inlineStr">
        <is>
          <t>2026-09-19T23:27:29.864Z</t>
        </is>
      </c>
    </row>
    <row r="524">
      <c r="A524" s="2" t="inlineStr">
        <is>
          <t>20600717902</t>
        </is>
      </c>
      <c r="B524" s="2" t="inlineStr">
        <is>
          <t>2025</t>
        </is>
      </c>
      <c r="C524" s="6" t="n">
        <v>6</v>
      </c>
      <c r="D524" s="2" t="inlineStr">
        <is>
          <t>118</t>
        </is>
      </c>
      <c r="E524" s="2" t="inlineStr">
        <is>
          <t>MARITIMA DEL CALLAO</t>
        </is>
      </c>
      <c r="F524" s="2" t="inlineStr">
        <is>
          <t>1351</t>
        </is>
      </c>
      <c r="G524" s="2" t="inlineStr">
        <is>
          <t>JOSE V. MOLFINO S.A. AGENTES DE ADUANA</t>
        </is>
      </c>
      <c r="H524" s="2" t="inlineStr">
        <is>
          <t>DE</t>
        </is>
      </c>
      <c r="I524" s="2" t="inlineStr">
        <is>
          <t>GERMANY</t>
        </is>
      </c>
      <c r="J524" s="8" t="n">
        <v>28400.4</v>
      </c>
      <c r="K524" s="2" t="inlineStr">
        <is>
          <t>2026-09-19T23:27:29.864Z</t>
        </is>
      </c>
    </row>
    <row r="525">
      <c r="A525" s="2" t="inlineStr">
        <is>
          <t>20600717902</t>
        </is>
      </c>
      <c r="B525" s="2" t="inlineStr">
        <is>
          <t>2025</t>
        </is>
      </c>
      <c r="C525" s="6" t="n">
        <v>7</v>
      </c>
      <c r="D525" s="2" t="inlineStr">
        <is>
          <t>118</t>
        </is>
      </c>
      <c r="E525" s="2" t="inlineStr">
        <is>
          <t>MARITIMA DEL CALLAO</t>
        </is>
      </c>
      <c r="F525" s="2" t="inlineStr">
        <is>
          <t>1351</t>
        </is>
      </c>
      <c r="G525" s="2" t="inlineStr">
        <is>
          <t>JOSE V. MOLFINO S.A. AGENTES DE ADUANA</t>
        </is>
      </c>
      <c r="H525" s="2" t="inlineStr">
        <is>
          <t>DE</t>
        </is>
      </c>
      <c r="I525" s="2" t="inlineStr">
        <is>
          <t>GERMANY</t>
        </is>
      </c>
      <c r="J525" s="8" t="n">
        <v>62151.85</v>
      </c>
      <c r="K525" s="2" t="inlineStr">
        <is>
          <t>2026-09-19T23:27:29.864Z</t>
        </is>
      </c>
    </row>
    <row r="526">
      <c r="A526" s="2" t="inlineStr">
        <is>
          <t>20600717902</t>
        </is>
      </c>
      <c r="B526" s="2" t="inlineStr">
        <is>
          <t>2025</t>
        </is>
      </c>
      <c r="C526" s="6" t="n">
        <v>8</v>
      </c>
      <c r="D526" s="2" t="inlineStr">
        <is>
          <t>118</t>
        </is>
      </c>
      <c r="E526" s="2" t="inlineStr">
        <is>
          <t>MARITIMA DEL CALLAO</t>
        </is>
      </c>
      <c r="F526" s="2" t="inlineStr">
        <is>
          <t>1351</t>
        </is>
      </c>
      <c r="G526" s="2" t="inlineStr">
        <is>
          <t>JOSE V. MOLFINO S.A. AGENTES DE ADUANA</t>
        </is>
      </c>
      <c r="H526" s="2" t="inlineStr">
        <is>
          <t>FR</t>
        </is>
      </c>
      <c r="I526" s="2" t="inlineStr">
        <is>
          <t>FRANCE</t>
        </is>
      </c>
      <c r="J526" s="8" t="n">
        <v>10920.1</v>
      </c>
      <c r="K526" s="2" t="inlineStr">
        <is>
          <t>2026-09-19T23:27:29.864Z</t>
        </is>
      </c>
    </row>
    <row r="527">
      <c r="A527" s="2" t="inlineStr">
        <is>
          <t>20600717902</t>
        </is>
      </c>
      <c r="B527" s="2" t="inlineStr">
        <is>
          <t>2025</t>
        </is>
      </c>
      <c r="C527" s="6" t="n">
        <v>10</v>
      </c>
      <c r="D527" s="2" t="inlineStr">
        <is>
          <t>118</t>
        </is>
      </c>
      <c r="E527" s="2" t="inlineStr">
        <is>
          <t>MARITIMA DEL CALLAO</t>
        </is>
      </c>
      <c r="F527" s="2" t="inlineStr">
        <is>
          <t>1351</t>
        </is>
      </c>
      <c r="G527" s="2" t="inlineStr">
        <is>
          <t>JOSE V. MOLFINO S.A. AGENTES DE ADUANA</t>
        </is>
      </c>
      <c r="H527" s="2" t="inlineStr">
        <is>
          <t>FR</t>
        </is>
      </c>
      <c r="I527" s="2" t="inlineStr">
        <is>
          <t>FRANCE</t>
        </is>
      </c>
      <c r="J527" s="8" t="n">
        <v>18436.1</v>
      </c>
      <c r="K527" s="2" t="inlineStr">
        <is>
          <t>2026-09-19T23:27:29.864Z</t>
        </is>
      </c>
    </row>
    <row r="528">
      <c r="A528" s="2" t="inlineStr">
        <is>
          <t>20600717902</t>
        </is>
      </c>
      <c r="B528" s="2" t="inlineStr">
        <is>
          <t>2025</t>
        </is>
      </c>
      <c r="C528" s="6" t="n">
        <v>11</v>
      </c>
      <c r="D528" s="2" t="inlineStr">
        <is>
          <t>118</t>
        </is>
      </c>
      <c r="E528" s="2" t="inlineStr">
        <is>
          <t>MARITIMA DEL CALLAO</t>
        </is>
      </c>
      <c r="F528" s="2" t="inlineStr">
        <is>
          <t>1351</t>
        </is>
      </c>
      <c r="G528" s="2" t="inlineStr">
        <is>
          <t>JOSE V. MOLFINO S.A. AGENTES DE ADUANA</t>
        </is>
      </c>
      <c r="H528" s="2" t="inlineStr">
        <is>
          <t>DE</t>
        </is>
      </c>
      <c r="I528" s="2" t="inlineStr">
        <is>
          <t>GERMANY</t>
        </is>
      </c>
      <c r="J528" s="8" t="n">
        <v>37925.98</v>
      </c>
      <c r="K528" s="2" t="inlineStr">
        <is>
          <t>2026-09-19T23:27:29.864Z</t>
        </is>
      </c>
    </row>
    <row r="529">
      <c r="A529" s="2" t="inlineStr">
        <is>
          <t>20600785541</t>
        </is>
      </c>
      <c r="B529" s="2" t="inlineStr">
        <is>
          <t>2025</t>
        </is>
      </c>
      <c r="C529" s="6" t="n">
        <v>6</v>
      </c>
      <c r="D529" s="2" t="inlineStr">
        <is>
          <t>046</t>
        </is>
      </c>
      <c r="E529" s="2" t="inlineStr">
        <is>
          <t>PAITA</t>
        </is>
      </c>
      <c r="F529" s="2" t="inlineStr">
        <is>
          <t>7620</t>
        </is>
      </c>
      <c r="G529" s="2" t="inlineStr">
        <is>
          <t>TRANSITARIO INTERNACIONAL MULTIMODAL SAC</t>
        </is>
      </c>
      <c r="H529" s="2" t="inlineStr">
        <is>
          <t>US</t>
        </is>
      </c>
      <c r="I529" s="2" t="inlineStr">
        <is>
          <t>UNITED STATES</t>
        </is>
      </c>
      <c r="J529" s="8" t="n">
        <v>162141.93</v>
      </c>
      <c r="K529" s="2" t="inlineStr">
        <is>
          <t>2026-09-19T23:27:29.864Z</t>
        </is>
      </c>
    </row>
    <row r="530">
      <c r="A530" s="2" t="inlineStr">
        <is>
          <t>20600785541</t>
        </is>
      </c>
      <c r="B530" s="2" t="inlineStr">
        <is>
          <t>2025</t>
        </is>
      </c>
      <c r="C530" s="6" t="n">
        <v>8</v>
      </c>
      <c r="D530" s="2" t="inlineStr">
        <is>
          <t>046</t>
        </is>
      </c>
      <c r="E530" s="2" t="inlineStr">
        <is>
          <t>PAITA</t>
        </is>
      </c>
      <c r="F530" s="2" t="inlineStr">
        <is>
          <t>7620</t>
        </is>
      </c>
      <c r="G530" s="2" t="inlineStr">
        <is>
          <t>TRANSITARIO INTERNACIONAL MULTIMODAL SAC</t>
        </is>
      </c>
      <c r="H530" s="2" t="inlineStr">
        <is>
          <t>US</t>
        </is>
      </c>
      <c r="I530" s="2" t="inlineStr">
        <is>
          <t>UNITED STATES</t>
        </is>
      </c>
      <c r="J530" s="8" t="n">
        <v>122365.13</v>
      </c>
      <c r="K530" s="2" t="inlineStr">
        <is>
          <t>2026-09-19T23:27:29.864Z</t>
        </is>
      </c>
    </row>
    <row r="531">
      <c r="A531" s="2" t="inlineStr">
        <is>
          <t>20600785541</t>
        </is>
      </c>
      <c r="B531" s="2" t="inlineStr">
        <is>
          <t>2026</t>
        </is>
      </c>
      <c r="C531" s="6" t="n">
        <v>1</v>
      </c>
      <c r="D531" s="2" t="inlineStr">
        <is>
          <t>046</t>
        </is>
      </c>
      <c r="E531" s="2" t="inlineStr">
        <is>
          <t>PAITA</t>
        </is>
      </c>
      <c r="F531" s="2" t="inlineStr">
        <is>
          <t>7620</t>
        </is>
      </c>
      <c r="G531" s="2" t="inlineStr">
        <is>
          <t>TRANSITARIO INTERNACIONAL MULTIMODAL SAC</t>
        </is>
      </c>
      <c r="H531" s="2" t="inlineStr">
        <is>
          <t>US</t>
        </is>
      </c>
      <c r="I531" s="2" t="inlineStr">
        <is>
          <t>UNITED STATES</t>
        </is>
      </c>
      <c r="J531" s="8" t="n">
        <v>179921.82</v>
      </c>
      <c r="K531" s="2" t="inlineStr">
        <is>
          <t>2026-09-19T23:27:29.864Z</t>
        </is>
      </c>
    </row>
    <row r="532">
      <c r="A532" s="2" t="inlineStr">
        <is>
          <t>20600796721</t>
        </is>
      </c>
      <c r="B532" s="2" t="inlineStr">
        <is>
          <t>2025</t>
        </is>
      </c>
      <c r="C532" s="6" t="n">
        <v>4</v>
      </c>
      <c r="D532" s="2" t="inlineStr">
        <is>
          <t>046</t>
        </is>
      </c>
      <c r="E532" s="2" t="inlineStr">
        <is>
          <t>PAITA</t>
        </is>
      </c>
      <c r="F532" s="2" t="inlineStr">
        <is>
          <t>5901</t>
        </is>
      </c>
      <c r="G532" s="2" t="inlineStr">
        <is>
          <t>GRUPO PML S.A.C AGENTES DE ADUANAS</t>
        </is>
      </c>
      <c r="H532" s="2" t="inlineStr">
        <is>
          <t>BE</t>
        </is>
      </c>
      <c r="I532" s="2" t="inlineStr">
        <is>
          <t>BELGIUM</t>
        </is>
      </c>
      <c r="J532" s="8" t="n">
        <v>170098.98</v>
      </c>
      <c r="K532" s="2" t="inlineStr">
        <is>
          <t>2026-09-19T23:27:29.864Z</t>
        </is>
      </c>
    </row>
    <row r="533">
      <c r="A533" s="2" t="inlineStr">
        <is>
          <t>20600796721</t>
        </is>
      </c>
      <c r="B533" s="2" t="inlineStr">
        <is>
          <t>2025</t>
        </is>
      </c>
      <c r="C533" s="6" t="n">
        <v>7</v>
      </c>
      <c r="D533" s="2" t="inlineStr">
        <is>
          <t>046</t>
        </is>
      </c>
      <c r="E533" s="2" t="inlineStr">
        <is>
          <t>PAITA</t>
        </is>
      </c>
      <c r="F533" s="2" t="inlineStr">
        <is>
          <t>5901</t>
        </is>
      </c>
      <c r="G533" s="2" t="inlineStr">
        <is>
          <t>GRUPO PML S.A.C AGENTES DE ADUANAS</t>
        </is>
      </c>
      <c r="H533" s="2" t="inlineStr">
        <is>
          <t>IT</t>
        </is>
      </c>
      <c r="I533" s="2" t="inlineStr">
        <is>
          <t>ITALY</t>
        </is>
      </c>
      <c r="J533" s="8" t="n">
        <v>139900.75</v>
      </c>
      <c r="K533" s="2" t="inlineStr">
        <is>
          <t>2026-09-19T23:27:29.864Z</t>
        </is>
      </c>
    </row>
    <row r="534">
      <c r="A534" s="2" t="inlineStr">
        <is>
          <t>20600796721</t>
        </is>
      </c>
      <c r="B534" s="2" t="inlineStr">
        <is>
          <t>2025</t>
        </is>
      </c>
      <c r="C534" s="6" t="n">
        <v>7</v>
      </c>
      <c r="D534" s="2" t="inlineStr">
        <is>
          <t>046</t>
        </is>
      </c>
      <c r="E534" s="2" t="inlineStr">
        <is>
          <t>PAITA</t>
        </is>
      </c>
      <c r="F534" s="2" t="inlineStr">
        <is>
          <t>5901</t>
        </is>
      </c>
      <c r="G534" s="2" t="inlineStr">
        <is>
          <t>GRUPO PML S.A.C AGENTES DE ADUANAS</t>
        </is>
      </c>
      <c r="H534" s="2" t="inlineStr">
        <is>
          <t>NL</t>
        </is>
      </c>
      <c r="I534" s="2" t="inlineStr">
        <is>
          <t>NETHERLANDS</t>
        </is>
      </c>
      <c r="J534" s="8" t="n">
        <v>117489.03</v>
      </c>
      <c r="K534" s="2" t="inlineStr">
        <is>
          <t>2026-09-19T23:27:29.864Z</t>
        </is>
      </c>
    </row>
    <row r="535">
      <c r="A535" s="2" t="inlineStr">
        <is>
          <t>20600796721</t>
        </is>
      </c>
      <c r="B535" s="2" t="inlineStr">
        <is>
          <t>2025</t>
        </is>
      </c>
      <c r="C535" s="6" t="n">
        <v>9</v>
      </c>
      <c r="D535" s="2" t="inlineStr">
        <is>
          <t>046</t>
        </is>
      </c>
      <c r="E535" s="2" t="inlineStr">
        <is>
          <t>PAITA</t>
        </is>
      </c>
      <c r="F535" s="2" t="inlineStr">
        <is>
          <t>7558</t>
        </is>
      </c>
      <c r="G535" s="2" t="inlineStr">
        <is>
          <t>DESPACHOS ADUANEROS CHAVIMOCHIC SAC</t>
        </is>
      </c>
      <c r="H535" s="2" t="inlineStr">
        <is>
          <t>SE</t>
        </is>
      </c>
      <c r="I535" s="2" t="inlineStr">
        <is>
          <t>SWEDEN</t>
        </is>
      </c>
      <c r="J535" s="8" t="n">
        <v>138732.49</v>
      </c>
      <c r="K535" s="2" t="inlineStr">
        <is>
          <t>2026-09-19T23:27:29.864Z</t>
        </is>
      </c>
    </row>
    <row r="536">
      <c r="A536" s="2" t="inlineStr">
        <is>
          <t>20600796721</t>
        </is>
      </c>
      <c r="B536" s="2" t="inlineStr">
        <is>
          <t>2025</t>
        </is>
      </c>
      <c r="C536" s="6" t="n">
        <v>9</v>
      </c>
      <c r="D536" s="2" t="inlineStr">
        <is>
          <t>046</t>
        </is>
      </c>
      <c r="E536" s="2" t="inlineStr">
        <is>
          <t>PAITA</t>
        </is>
      </c>
      <c r="F536" s="2" t="inlineStr">
        <is>
          <t>5901</t>
        </is>
      </c>
      <c r="G536" s="2" t="inlineStr">
        <is>
          <t>GRUPO PML S.A.C AGENTES DE ADUANAS</t>
        </is>
      </c>
      <c r="H536" s="2" t="inlineStr">
        <is>
          <t>BE</t>
        </is>
      </c>
      <c r="I536" s="2" t="inlineStr">
        <is>
          <t>BELGIUM</t>
        </is>
      </c>
      <c r="J536" s="8" t="n">
        <v>384763.77</v>
      </c>
      <c r="K536" s="2" t="inlineStr">
        <is>
          <t>2026-09-19T23:27:29.864Z</t>
        </is>
      </c>
    </row>
    <row r="537">
      <c r="A537" s="2" t="inlineStr">
        <is>
          <t>20600796721</t>
        </is>
      </c>
      <c r="B537" s="2" t="inlineStr">
        <is>
          <t>2025</t>
        </is>
      </c>
      <c r="C537" s="6" t="n">
        <v>9</v>
      </c>
      <c r="D537" s="2" t="inlineStr">
        <is>
          <t>046</t>
        </is>
      </c>
      <c r="E537" s="2" t="inlineStr">
        <is>
          <t>PAITA</t>
        </is>
      </c>
      <c r="F537" s="2" t="inlineStr">
        <is>
          <t>5901</t>
        </is>
      </c>
      <c r="G537" s="2" t="inlineStr">
        <is>
          <t>GRUPO PML S.A.C AGENTES DE ADUANAS</t>
        </is>
      </c>
      <c r="H537" s="2" t="inlineStr">
        <is>
          <t>SE</t>
        </is>
      </c>
      <c r="I537" s="2" t="inlineStr">
        <is>
          <t>SWEDEN</t>
        </is>
      </c>
      <c r="J537" s="8" t="n">
        <v>148795.17</v>
      </c>
      <c r="K537" s="2" t="inlineStr">
        <is>
          <t>2026-09-19T23:27:29.864Z</t>
        </is>
      </c>
    </row>
    <row r="538">
      <c r="A538" s="2" t="inlineStr">
        <is>
          <t>20600796721</t>
        </is>
      </c>
      <c r="B538" s="2" t="inlineStr">
        <is>
          <t>2025</t>
        </is>
      </c>
      <c r="C538" s="6" t="n">
        <v>11</v>
      </c>
      <c r="D538" s="2" t="inlineStr">
        <is>
          <t>046</t>
        </is>
      </c>
      <c r="E538" s="2" t="inlineStr">
        <is>
          <t>PAITA</t>
        </is>
      </c>
      <c r="F538" s="2" t="inlineStr">
        <is>
          <t>5901</t>
        </is>
      </c>
      <c r="G538" s="2" t="inlineStr">
        <is>
          <t>GRUPO PML S.A.C AGENTES DE ADUANAS</t>
        </is>
      </c>
      <c r="H538" s="2" t="inlineStr">
        <is>
          <t>CA</t>
        </is>
      </c>
      <c r="I538" s="2" t="inlineStr">
        <is>
          <t>CANADA</t>
        </is>
      </c>
      <c r="J538" s="8" t="n">
        <v>325458.42</v>
      </c>
      <c r="K538" s="2" t="inlineStr">
        <is>
          <t>2026-09-19T23:27:29.864Z</t>
        </is>
      </c>
    </row>
    <row r="539">
      <c r="A539" s="2" t="inlineStr">
        <is>
          <t>20600796721</t>
        </is>
      </c>
      <c r="B539" s="2" t="inlineStr">
        <is>
          <t>2026</t>
        </is>
      </c>
      <c r="C539" s="6" t="n">
        <v>2</v>
      </c>
      <c r="D539" s="2" t="inlineStr">
        <is>
          <t>046</t>
        </is>
      </c>
      <c r="E539" s="2" t="inlineStr">
        <is>
          <t>PAITA</t>
        </is>
      </c>
      <c r="F539" s="2" t="inlineStr">
        <is>
          <t>7558</t>
        </is>
      </c>
      <c r="G539" s="2" t="inlineStr">
        <is>
          <t>DESPACHOS ADUANEROS CHAVIMOCHIC SAC</t>
        </is>
      </c>
      <c r="H539" s="2" t="inlineStr">
        <is>
          <t>US</t>
        </is>
      </c>
      <c r="I539" s="2" t="inlineStr">
        <is>
          <t>UNITED STATES</t>
        </is>
      </c>
      <c r="J539" s="8" t="n">
        <v>115876.63</v>
      </c>
      <c r="K539" s="2" t="inlineStr">
        <is>
          <t>2026-09-19T23:27:29.864Z</t>
        </is>
      </c>
    </row>
    <row r="540">
      <c r="A540" s="2" t="inlineStr">
        <is>
          <t>20600796721</t>
        </is>
      </c>
      <c r="B540" s="2" t="inlineStr">
        <is>
          <t>2026</t>
        </is>
      </c>
      <c r="C540" s="6" t="n">
        <v>5</v>
      </c>
      <c r="D540" s="2" t="inlineStr">
        <is>
          <t>046</t>
        </is>
      </c>
      <c r="E540" s="2" t="inlineStr">
        <is>
          <t>PAITA</t>
        </is>
      </c>
      <c r="F540" s="2" t="inlineStr">
        <is>
          <t>9628</t>
        </is>
      </c>
      <c r="G540" s="2" t="inlineStr">
        <is>
          <t>TEAM TRANSPORT ADUANA S.A.C.</t>
        </is>
      </c>
      <c r="H540" s="2" t="inlineStr">
        <is>
          <t>US</t>
        </is>
      </c>
      <c r="I540" s="2" t="inlineStr">
        <is>
          <t>UNITED STATES</t>
        </is>
      </c>
      <c r="J540" s="8" t="n">
        <v>248486.35</v>
      </c>
      <c r="K540" s="2" t="inlineStr">
        <is>
          <t>2026-09-19T23:27:29.864Z</t>
        </is>
      </c>
    </row>
    <row r="541">
      <c r="A541" s="2" t="inlineStr">
        <is>
          <t>20601958911</t>
        </is>
      </c>
      <c r="B541" s="2" t="inlineStr">
        <is>
          <t>2025</t>
        </is>
      </c>
      <c r="C541" s="6" t="n">
        <v>5</v>
      </c>
      <c r="D541" s="2" t="inlineStr">
        <is>
          <t>046</t>
        </is>
      </c>
      <c r="E541" s="2" t="inlineStr">
        <is>
          <t>PAITA</t>
        </is>
      </c>
      <c r="F541" s="2" t="inlineStr">
        <is>
          <t>7558</t>
        </is>
      </c>
      <c r="G541" s="2" t="inlineStr">
        <is>
          <t>DESPACHOS ADUANEROS CHAVIMOCHIC SAC</t>
        </is>
      </c>
      <c r="H541" s="2" t="inlineStr">
        <is>
          <t>US</t>
        </is>
      </c>
      <c r="I541" s="2" t="inlineStr">
        <is>
          <t>UNITED STATES</t>
        </is>
      </c>
      <c r="J541" s="8" t="n">
        <v>453213.37</v>
      </c>
      <c r="K541" s="2" t="inlineStr">
        <is>
          <t>2026-09-19T23:27:29.864Z</t>
        </is>
      </c>
    </row>
    <row r="542">
      <c r="A542" s="2" t="inlineStr">
        <is>
          <t>20601958911</t>
        </is>
      </c>
      <c r="B542" s="2" t="inlineStr">
        <is>
          <t>2025</t>
        </is>
      </c>
      <c r="C542" s="6" t="n">
        <v>5</v>
      </c>
      <c r="D542" s="2" t="inlineStr">
        <is>
          <t>046</t>
        </is>
      </c>
      <c r="E542" s="2" t="inlineStr">
        <is>
          <t>PAITA</t>
        </is>
      </c>
      <c r="F542" s="2" t="inlineStr">
        <is>
          <t>7620</t>
        </is>
      </c>
      <c r="G542" s="2" t="inlineStr">
        <is>
          <t>TRANSITARIO INTERNACIONAL MULTIMODAL SAC</t>
        </is>
      </c>
      <c r="H542" s="2" t="inlineStr">
        <is>
          <t>US</t>
        </is>
      </c>
      <c r="I542" s="2" t="inlineStr">
        <is>
          <t>UNITED STATES</t>
        </is>
      </c>
      <c r="J542" s="8" t="n">
        <v>479575.13</v>
      </c>
      <c r="K542" s="2" t="inlineStr">
        <is>
          <t>2026-09-19T23:27:29.864Z</t>
        </is>
      </c>
    </row>
    <row r="543">
      <c r="A543" s="2" t="inlineStr">
        <is>
          <t>20601958911</t>
        </is>
      </c>
      <c r="B543" s="2" t="inlineStr">
        <is>
          <t>2025</t>
        </is>
      </c>
      <c r="C543" s="6" t="n">
        <v>5</v>
      </c>
      <c r="D543" s="2" t="inlineStr">
        <is>
          <t>046</t>
        </is>
      </c>
      <c r="E543" s="2" t="inlineStr">
        <is>
          <t>PAITA</t>
        </is>
      </c>
      <c r="F543" s="2" t="inlineStr">
        <is>
          <t>7558</t>
        </is>
      </c>
      <c r="G543" s="2" t="inlineStr">
        <is>
          <t>DESPACHOS ADUANEROS CHAVIMOCHIC SAC</t>
        </is>
      </c>
      <c r="H543" s="2" t="inlineStr">
        <is>
          <t>AU</t>
        </is>
      </c>
      <c r="I543" s="2" t="inlineStr">
        <is>
          <t>AUSTRALIA</t>
        </is>
      </c>
      <c r="J543" s="8" t="n">
        <v>154801.8</v>
      </c>
      <c r="K543" s="2" t="inlineStr">
        <is>
          <t>2026-09-19T23:27:29.864Z</t>
        </is>
      </c>
    </row>
    <row r="544">
      <c r="A544" s="2" t="inlineStr">
        <is>
          <t>20601958911</t>
        </is>
      </c>
      <c r="B544" s="2" t="inlineStr">
        <is>
          <t>2025</t>
        </is>
      </c>
      <c r="C544" s="6" t="n">
        <v>6</v>
      </c>
      <c r="D544" s="2" t="inlineStr">
        <is>
          <t>046</t>
        </is>
      </c>
      <c r="E544" s="2" t="inlineStr">
        <is>
          <t>PAITA</t>
        </is>
      </c>
      <c r="F544" s="2" t="inlineStr">
        <is>
          <t>7558</t>
        </is>
      </c>
      <c r="G544" s="2" t="inlineStr">
        <is>
          <t>DESPACHOS ADUANEROS CHAVIMOCHIC SAC</t>
        </is>
      </c>
      <c r="H544" s="2" t="inlineStr">
        <is>
          <t>CA</t>
        </is>
      </c>
      <c r="I544" s="2" t="inlineStr">
        <is>
          <t>CANADA</t>
        </is>
      </c>
      <c r="J544" s="8" t="n">
        <v>141833.67</v>
      </c>
      <c r="K544" s="2" t="inlineStr">
        <is>
          <t>2026-09-19T23:27:29.864Z</t>
        </is>
      </c>
    </row>
    <row r="545">
      <c r="A545" s="2" t="inlineStr">
        <is>
          <t>20601958911</t>
        </is>
      </c>
      <c r="B545" s="2" t="inlineStr">
        <is>
          <t>2025</t>
        </is>
      </c>
      <c r="C545" s="6" t="n">
        <v>6</v>
      </c>
      <c r="D545" s="2" t="inlineStr">
        <is>
          <t>046</t>
        </is>
      </c>
      <c r="E545" s="2" t="inlineStr">
        <is>
          <t>PAITA</t>
        </is>
      </c>
      <c r="F545" s="2" t="inlineStr">
        <is>
          <t>7620</t>
        </is>
      </c>
      <c r="G545" s="2" t="inlineStr">
        <is>
          <t>TRANSITARIO INTERNACIONAL MULTIMODAL SAC</t>
        </is>
      </c>
      <c r="H545" s="2" t="inlineStr">
        <is>
          <t>US</t>
        </is>
      </c>
      <c r="I545" s="2" t="inlineStr">
        <is>
          <t>UNITED STATES</t>
        </is>
      </c>
      <c r="J545" s="8" t="n">
        <v>155615.63</v>
      </c>
      <c r="K545" s="2" t="inlineStr">
        <is>
          <t>2026-09-19T23:27:29.864Z</t>
        </is>
      </c>
    </row>
    <row r="546">
      <c r="A546" s="2" t="inlineStr">
        <is>
          <t>20601958911</t>
        </is>
      </c>
      <c r="B546" s="2" t="inlineStr">
        <is>
          <t>2025</t>
        </is>
      </c>
      <c r="C546" s="6" t="n">
        <v>6</v>
      </c>
      <c r="D546" s="2" t="inlineStr">
        <is>
          <t>046</t>
        </is>
      </c>
      <c r="E546" s="2" t="inlineStr">
        <is>
          <t>PAITA</t>
        </is>
      </c>
      <c r="F546" s="2" t="inlineStr">
        <is>
          <t>7558</t>
        </is>
      </c>
      <c r="G546" s="2" t="inlineStr">
        <is>
          <t>DESPACHOS ADUANEROS CHAVIMOCHIC SAC</t>
        </is>
      </c>
      <c r="H546" s="2" t="inlineStr">
        <is>
          <t>US</t>
        </is>
      </c>
      <c r="I546" s="2" t="inlineStr">
        <is>
          <t>UNITED STATES</t>
        </is>
      </c>
      <c r="J546" s="8" t="n">
        <v>117027.02</v>
      </c>
      <c r="K546" s="2" t="inlineStr">
        <is>
          <t>2026-09-19T23:27:29.864Z</t>
        </is>
      </c>
    </row>
    <row r="547">
      <c r="A547" s="2" t="inlineStr">
        <is>
          <t>20601958911</t>
        </is>
      </c>
      <c r="B547" s="2" t="inlineStr">
        <is>
          <t>2025</t>
        </is>
      </c>
      <c r="C547" s="6" t="n">
        <v>6</v>
      </c>
      <c r="D547" s="2" t="inlineStr">
        <is>
          <t>046</t>
        </is>
      </c>
      <c r="E547" s="2" t="inlineStr">
        <is>
          <t>PAITA</t>
        </is>
      </c>
      <c r="F547" s="2" t="inlineStr">
        <is>
          <t>7558</t>
        </is>
      </c>
      <c r="G547" s="2" t="inlineStr">
        <is>
          <t>DESPACHOS ADUANEROS CHAVIMOCHIC SAC</t>
        </is>
      </c>
      <c r="H547" s="2" t="inlineStr">
        <is>
          <t>BE</t>
        </is>
      </c>
      <c r="I547" s="2" t="inlineStr">
        <is>
          <t>BELGIUM</t>
        </is>
      </c>
      <c r="J547" s="8" t="n">
        <v>169992.94</v>
      </c>
      <c r="K547" s="2" t="inlineStr">
        <is>
          <t>2026-09-19T23:27:29.864Z</t>
        </is>
      </c>
    </row>
    <row r="548">
      <c r="A548" s="2" t="inlineStr">
        <is>
          <t>20601958911</t>
        </is>
      </c>
      <c r="B548" s="2" t="inlineStr">
        <is>
          <t>2025</t>
        </is>
      </c>
      <c r="C548" s="6" t="n">
        <v>6</v>
      </c>
      <c r="D548" s="2" t="inlineStr">
        <is>
          <t>046</t>
        </is>
      </c>
      <c r="E548" s="2" t="inlineStr">
        <is>
          <t>PAITA</t>
        </is>
      </c>
      <c r="F548" s="2" t="inlineStr">
        <is>
          <t>7558</t>
        </is>
      </c>
      <c r="G548" s="2" t="inlineStr">
        <is>
          <t>DESPACHOS ADUANEROS CHAVIMOCHIC SAC</t>
        </is>
      </c>
      <c r="H548" s="2" t="inlineStr">
        <is>
          <t>AU</t>
        </is>
      </c>
      <c r="I548" s="2" t="inlineStr">
        <is>
          <t>AUSTRALIA</t>
        </is>
      </c>
      <c r="J548" s="8" t="n">
        <v>320419.84</v>
      </c>
      <c r="K548" s="2" t="inlineStr">
        <is>
          <t>2026-09-19T23:27:29.864Z</t>
        </is>
      </c>
    </row>
    <row r="549">
      <c r="A549" s="2" t="inlineStr">
        <is>
          <t>20601958911</t>
        </is>
      </c>
      <c r="B549" s="2" t="inlineStr">
        <is>
          <t>2025</t>
        </is>
      </c>
      <c r="C549" s="6" t="n">
        <v>7</v>
      </c>
      <c r="D549" s="2" t="inlineStr">
        <is>
          <t>046</t>
        </is>
      </c>
      <c r="E549" s="2" t="inlineStr">
        <is>
          <t>PAITA</t>
        </is>
      </c>
      <c r="F549" s="2" t="inlineStr">
        <is>
          <t>7558</t>
        </is>
      </c>
      <c r="G549" s="2" t="inlineStr">
        <is>
          <t>DESPACHOS ADUANEROS CHAVIMOCHIC SAC</t>
        </is>
      </c>
      <c r="H549" s="2" t="inlineStr">
        <is>
          <t>NZ</t>
        </is>
      </c>
      <c r="I549" s="2" t="inlineStr">
        <is>
          <t>NEW ZEALAND</t>
        </is>
      </c>
      <c r="J549" s="8" t="n">
        <v>143402.54</v>
      </c>
      <c r="K549" s="2" t="inlineStr">
        <is>
          <t>2026-09-19T23:27:29.864Z</t>
        </is>
      </c>
    </row>
    <row r="550">
      <c r="A550" s="2" t="inlineStr">
        <is>
          <t>20601958911</t>
        </is>
      </c>
      <c r="B550" s="2" t="inlineStr">
        <is>
          <t>2025</t>
        </is>
      </c>
      <c r="C550" s="6" t="n">
        <v>7</v>
      </c>
      <c r="D550" s="2" t="inlineStr">
        <is>
          <t>046</t>
        </is>
      </c>
      <c r="E550" s="2" t="inlineStr">
        <is>
          <t>PAITA</t>
        </is>
      </c>
      <c r="F550" s="2" t="inlineStr">
        <is>
          <t>7558</t>
        </is>
      </c>
      <c r="G550" s="2" t="inlineStr">
        <is>
          <t>DESPACHOS ADUANEROS CHAVIMOCHIC SAC</t>
        </is>
      </c>
      <c r="H550" s="2" t="inlineStr">
        <is>
          <t>AU</t>
        </is>
      </c>
      <c r="I550" s="2" t="inlineStr">
        <is>
          <t>AUSTRALIA</t>
        </is>
      </c>
      <c r="J550" s="8" t="n">
        <v>124649.36</v>
      </c>
      <c r="K550" s="2" t="inlineStr">
        <is>
          <t>2026-09-19T23:27:29.864Z</t>
        </is>
      </c>
    </row>
    <row r="551">
      <c r="A551" s="2" t="inlineStr">
        <is>
          <t>20601958911</t>
        </is>
      </c>
      <c r="B551" s="2" t="inlineStr">
        <is>
          <t>2025</t>
        </is>
      </c>
      <c r="C551" s="6" t="n">
        <v>7</v>
      </c>
      <c r="D551" s="2" t="inlineStr">
        <is>
          <t>046</t>
        </is>
      </c>
      <c r="E551" s="2" t="inlineStr">
        <is>
          <t>PAITA</t>
        </is>
      </c>
      <c r="F551" s="2" t="inlineStr">
        <is>
          <t>7558</t>
        </is>
      </c>
      <c r="G551" s="2" t="inlineStr">
        <is>
          <t>DESPACHOS ADUANEROS CHAVIMOCHIC SAC</t>
        </is>
      </c>
      <c r="H551" s="2" t="inlineStr">
        <is>
          <t>BE</t>
        </is>
      </c>
      <c r="I551" s="2" t="inlineStr">
        <is>
          <t>BELGIUM</t>
        </is>
      </c>
      <c r="J551" s="8" t="n">
        <v>181125</v>
      </c>
      <c r="K551" s="2" t="inlineStr">
        <is>
          <t>2026-09-19T23:27:29.864Z</t>
        </is>
      </c>
    </row>
    <row r="552">
      <c r="A552" s="2" t="inlineStr">
        <is>
          <t>20601958911</t>
        </is>
      </c>
      <c r="B552" s="2" t="inlineStr">
        <is>
          <t>2025</t>
        </is>
      </c>
      <c r="C552" s="6" t="n">
        <v>7</v>
      </c>
      <c r="D552" s="2" t="inlineStr">
        <is>
          <t>046</t>
        </is>
      </c>
      <c r="E552" s="2" t="inlineStr">
        <is>
          <t>PAITA</t>
        </is>
      </c>
      <c r="F552" s="2" t="inlineStr">
        <is>
          <t>7558</t>
        </is>
      </c>
      <c r="G552" s="2" t="inlineStr">
        <is>
          <t>DESPACHOS ADUANEROS CHAVIMOCHIC SAC</t>
        </is>
      </c>
      <c r="H552" s="2" t="inlineStr">
        <is>
          <t>US</t>
        </is>
      </c>
      <c r="I552" s="2" t="inlineStr">
        <is>
          <t>UNITED STATES</t>
        </is>
      </c>
      <c r="J552" s="8" t="n">
        <v>410596.62</v>
      </c>
      <c r="K552" s="2" t="inlineStr">
        <is>
          <t>2026-09-19T23:27:29.864Z</t>
        </is>
      </c>
    </row>
    <row r="553">
      <c r="A553" s="2" t="inlineStr">
        <is>
          <t>20601958911</t>
        </is>
      </c>
      <c r="B553" s="2" t="inlineStr">
        <is>
          <t>2025</t>
        </is>
      </c>
      <c r="C553" s="6" t="n">
        <v>8</v>
      </c>
      <c r="D553" s="2" t="inlineStr">
        <is>
          <t>046</t>
        </is>
      </c>
      <c r="E553" s="2" t="inlineStr">
        <is>
          <t>PAITA</t>
        </is>
      </c>
      <c r="F553" s="2" t="inlineStr">
        <is>
          <t>7558</t>
        </is>
      </c>
      <c r="G553" s="2" t="inlineStr">
        <is>
          <t>DESPACHOS ADUANEROS CHAVIMOCHIC SAC</t>
        </is>
      </c>
      <c r="H553" s="2" t="inlineStr">
        <is>
          <t>BE</t>
        </is>
      </c>
      <c r="I553" s="2" t="inlineStr">
        <is>
          <t>BELGIUM</t>
        </is>
      </c>
      <c r="J553" s="8" t="n">
        <v>430047.9</v>
      </c>
      <c r="K553" s="2" t="inlineStr">
        <is>
          <t>2026-09-19T23:27:29.864Z</t>
        </is>
      </c>
    </row>
    <row r="554">
      <c r="A554" s="2" t="inlineStr">
        <is>
          <t>20601958911</t>
        </is>
      </c>
      <c r="B554" s="2" t="inlineStr">
        <is>
          <t>2025</t>
        </is>
      </c>
      <c r="C554" s="6" t="n">
        <v>8</v>
      </c>
      <c r="D554" s="2" t="inlineStr">
        <is>
          <t>046</t>
        </is>
      </c>
      <c r="E554" s="2" t="inlineStr">
        <is>
          <t>PAITA</t>
        </is>
      </c>
      <c r="F554" s="2" t="inlineStr">
        <is>
          <t>7620</t>
        </is>
      </c>
      <c r="G554" s="2" t="inlineStr">
        <is>
          <t>TRANSITARIO INTERNACIONAL MULTIMODAL SAC</t>
        </is>
      </c>
      <c r="H554" s="2" t="inlineStr">
        <is>
          <t>BE</t>
        </is>
      </c>
      <c r="I554" s="2" t="inlineStr">
        <is>
          <t>BELGIUM</t>
        </is>
      </c>
      <c r="J554" s="8" t="n">
        <v>131202.6</v>
      </c>
      <c r="K554" s="2" t="inlineStr">
        <is>
          <t>2026-09-19T23:27:29.864Z</t>
        </is>
      </c>
    </row>
    <row r="555">
      <c r="A555" s="2" t="inlineStr">
        <is>
          <t>20601958911</t>
        </is>
      </c>
      <c r="B555" s="2" t="inlineStr">
        <is>
          <t>2025</t>
        </is>
      </c>
      <c r="C555" s="6" t="n">
        <v>8</v>
      </c>
      <c r="D555" s="2" t="inlineStr">
        <is>
          <t>046</t>
        </is>
      </c>
      <c r="E555" s="2" t="inlineStr">
        <is>
          <t>PAITA</t>
        </is>
      </c>
      <c r="F555" s="2" t="inlineStr">
        <is>
          <t>7558</t>
        </is>
      </c>
      <c r="G555" s="2" t="inlineStr">
        <is>
          <t>DESPACHOS ADUANEROS CHAVIMOCHIC SAC</t>
        </is>
      </c>
      <c r="H555" s="2" t="inlineStr">
        <is>
          <t>US</t>
        </is>
      </c>
      <c r="I555" s="2" t="inlineStr">
        <is>
          <t>UNITED STATES</t>
        </is>
      </c>
      <c r="J555" s="8" t="n">
        <v>837678.67</v>
      </c>
      <c r="K555" s="2" t="inlineStr">
        <is>
          <t>2026-09-19T23:27:29.864Z</t>
        </is>
      </c>
    </row>
    <row r="556">
      <c r="A556" s="2" t="inlineStr">
        <is>
          <t>20601958911</t>
        </is>
      </c>
      <c r="B556" s="2" t="inlineStr">
        <is>
          <t>2025</t>
        </is>
      </c>
      <c r="C556" s="6" t="n">
        <v>9</v>
      </c>
      <c r="D556" s="2" t="inlineStr">
        <is>
          <t>046</t>
        </is>
      </c>
      <c r="E556" s="2" t="inlineStr">
        <is>
          <t>PAITA</t>
        </is>
      </c>
      <c r="F556" s="2" t="inlineStr">
        <is>
          <t>7620</t>
        </is>
      </c>
      <c r="G556" s="2" t="inlineStr">
        <is>
          <t>TRANSITARIO INTERNACIONAL MULTIMODAL SAC</t>
        </is>
      </c>
      <c r="H556" s="2" t="inlineStr">
        <is>
          <t>US</t>
        </is>
      </c>
      <c r="I556" s="2" t="inlineStr">
        <is>
          <t>UNITED STATES</t>
        </is>
      </c>
      <c r="J556" s="8" t="n">
        <v>122716.26</v>
      </c>
      <c r="K556" s="2" t="inlineStr">
        <is>
          <t>2026-09-19T23:27:29.864Z</t>
        </is>
      </c>
    </row>
    <row r="557">
      <c r="A557" s="2" t="inlineStr">
        <is>
          <t>20601958911</t>
        </is>
      </c>
      <c r="B557" s="2" t="inlineStr">
        <is>
          <t>2025</t>
        </is>
      </c>
      <c r="C557" s="6" t="n">
        <v>9</v>
      </c>
      <c r="D557" s="2" t="inlineStr">
        <is>
          <t>046</t>
        </is>
      </c>
      <c r="E557" s="2" t="inlineStr">
        <is>
          <t>PAITA</t>
        </is>
      </c>
      <c r="F557" s="2" t="inlineStr">
        <is>
          <t>7558</t>
        </is>
      </c>
      <c r="G557" s="2" t="inlineStr">
        <is>
          <t>DESPACHOS ADUANEROS CHAVIMOCHIC SAC</t>
        </is>
      </c>
      <c r="H557" s="2" t="inlineStr">
        <is>
          <t>NZ</t>
        </is>
      </c>
      <c r="I557" s="2" t="inlineStr">
        <is>
          <t>NEW ZEALAND</t>
        </is>
      </c>
      <c r="J557" s="8" t="n">
        <v>133759.97</v>
      </c>
      <c r="K557" s="2" t="inlineStr">
        <is>
          <t>2026-09-19T23:27:29.864Z</t>
        </is>
      </c>
    </row>
    <row r="558">
      <c r="A558" s="2" t="inlineStr">
        <is>
          <t>20601958911</t>
        </is>
      </c>
      <c r="B558" s="2" t="inlineStr">
        <is>
          <t>2025</t>
        </is>
      </c>
      <c r="C558" s="6" t="n">
        <v>9</v>
      </c>
      <c r="D558" s="2" t="inlineStr">
        <is>
          <t>046</t>
        </is>
      </c>
      <c r="E558" s="2" t="inlineStr">
        <is>
          <t>PAITA</t>
        </is>
      </c>
      <c r="F558" s="2" t="inlineStr">
        <is>
          <t>7558</t>
        </is>
      </c>
      <c r="G558" s="2" t="inlineStr">
        <is>
          <t>DESPACHOS ADUANEROS CHAVIMOCHIC SAC</t>
        </is>
      </c>
      <c r="H558" s="2" t="inlineStr">
        <is>
          <t>US</t>
        </is>
      </c>
      <c r="I558" s="2" t="inlineStr">
        <is>
          <t>UNITED STATES</t>
        </is>
      </c>
      <c r="J558" s="8" t="n">
        <v>612727.95</v>
      </c>
      <c r="K558" s="2" t="inlineStr">
        <is>
          <t>2026-09-19T23:27:29.864Z</t>
        </is>
      </c>
    </row>
    <row r="559">
      <c r="A559" s="2" t="inlineStr">
        <is>
          <t>20601958911</t>
        </is>
      </c>
      <c r="B559" s="2" t="inlineStr">
        <is>
          <t>2025</t>
        </is>
      </c>
      <c r="C559" s="6" t="n">
        <v>10</v>
      </c>
      <c r="D559" s="2" t="inlineStr">
        <is>
          <t>046</t>
        </is>
      </c>
      <c r="E559" s="2" t="inlineStr">
        <is>
          <t>PAITA</t>
        </is>
      </c>
      <c r="F559" s="2" t="inlineStr">
        <is>
          <t>7558</t>
        </is>
      </c>
      <c r="G559" s="2" t="inlineStr">
        <is>
          <t>DESPACHOS ADUANEROS CHAVIMOCHIC SAC</t>
        </is>
      </c>
      <c r="H559" s="2" t="inlineStr">
        <is>
          <t>US</t>
        </is>
      </c>
      <c r="I559" s="2" t="inlineStr">
        <is>
          <t>UNITED STATES</t>
        </is>
      </c>
      <c r="J559" s="8" t="n">
        <v>941258.87</v>
      </c>
      <c r="K559" s="2" t="inlineStr">
        <is>
          <t>2026-09-19T23:27:29.864Z</t>
        </is>
      </c>
    </row>
    <row r="560">
      <c r="A560" s="2" t="inlineStr">
        <is>
          <t>20601958911</t>
        </is>
      </c>
      <c r="B560" s="2" t="inlineStr">
        <is>
          <t>2025</t>
        </is>
      </c>
      <c r="C560" s="6" t="n">
        <v>10</v>
      </c>
      <c r="D560" s="2" t="inlineStr">
        <is>
          <t>046</t>
        </is>
      </c>
      <c r="E560" s="2" t="inlineStr">
        <is>
          <t>PAITA</t>
        </is>
      </c>
      <c r="F560" s="2" t="inlineStr">
        <is>
          <t>7558</t>
        </is>
      </c>
      <c r="G560" s="2" t="inlineStr">
        <is>
          <t>DESPACHOS ADUANEROS CHAVIMOCHIC SAC</t>
        </is>
      </c>
      <c r="H560" s="2" t="inlineStr">
        <is>
          <t>CA</t>
        </is>
      </c>
      <c r="I560" s="2" t="inlineStr">
        <is>
          <t>CANADA</t>
        </is>
      </c>
      <c r="J560" s="8" t="n">
        <v>358841.02</v>
      </c>
      <c r="K560" s="2" t="inlineStr">
        <is>
          <t>2026-09-19T23:27:29.864Z</t>
        </is>
      </c>
    </row>
    <row r="561">
      <c r="A561" s="2" t="inlineStr">
        <is>
          <t>20601958911</t>
        </is>
      </c>
      <c r="B561" s="2" t="inlineStr">
        <is>
          <t>2025</t>
        </is>
      </c>
      <c r="C561" s="6" t="n">
        <v>10</v>
      </c>
      <c r="D561" s="2" t="inlineStr">
        <is>
          <t>046</t>
        </is>
      </c>
      <c r="E561" s="2" t="inlineStr">
        <is>
          <t>PAITA</t>
        </is>
      </c>
      <c r="F561" s="2" t="inlineStr">
        <is>
          <t>7620</t>
        </is>
      </c>
      <c r="G561" s="2" t="inlineStr">
        <is>
          <t>TRANSITARIO INTERNACIONAL MULTIMODAL SAC</t>
        </is>
      </c>
      <c r="H561" s="2" t="inlineStr">
        <is>
          <t>US</t>
        </is>
      </c>
      <c r="I561" s="2" t="inlineStr">
        <is>
          <t>UNITED STATES</t>
        </is>
      </c>
      <c r="J561" s="8" t="n">
        <v>593020.55</v>
      </c>
      <c r="K561" s="2" t="inlineStr">
        <is>
          <t>2026-09-19T23:27:29.864Z</t>
        </is>
      </c>
    </row>
    <row r="562">
      <c r="A562" s="2" t="inlineStr">
        <is>
          <t>20601958911</t>
        </is>
      </c>
      <c r="B562" s="2" t="inlineStr">
        <is>
          <t>2025</t>
        </is>
      </c>
      <c r="C562" s="6" t="n">
        <v>11</v>
      </c>
      <c r="D562" s="2" t="inlineStr">
        <is>
          <t>046</t>
        </is>
      </c>
      <c r="E562" s="2" t="inlineStr">
        <is>
          <t>PAITA</t>
        </is>
      </c>
      <c r="F562" s="2" t="inlineStr">
        <is>
          <t>7620</t>
        </is>
      </c>
      <c r="G562" s="2" t="inlineStr">
        <is>
          <t>TRANSITARIO INTERNACIONAL MULTIMODAL SAC</t>
        </is>
      </c>
      <c r="H562" s="2" t="inlineStr">
        <is>
          <t>US</t>
        </is>
      </c>
      <c r="I562" s="2" t="inlineStr">
        <is>
          <t>UNITED STATES</t>
        </is>
      </c>
      <c r="J562" s="8" t="n">
        <v>471559.27</v>
      </c>
      <c r="K562" s="2" t="inlineStr">
        <is>
          <t>2026-09-19T23:27:29.864Z</t>
        </is>
      </c>
    </row>
    <row r="563">
      <c r="A563" s="2" t="inlineStr">
        <is>
          <t>20601958911</t>
        </is>
      </c>
      <c r="B563" s="2" t="inlineStr">
        <is>
          <t>2025</t>
        </is>
      </c>
      <c r="C563" s="6" t="n">
        <v>11</v>
      </c>
      <c r="D563" s="2" t="inlineStr">
        <is>
          <t>046</t>
        </is>
      </c>
      <c r="E563" s="2" t="inlineStr">
        <is>
          <t>PAITA</t>
        </is>
      </c>
      <c r="F563" s="2" t="inlineStr">
        <is>
          <t>7558</t>
        </is>
      </c>
      <c r="G563" s="2" t="inlineStr">
        <is>
          <t>DESPACHOS ADUANEROS CHAVIMOCHIC SAC</t>
        </is>
      </c>
      <c r="H563" s="2" t="inlineStr">
        <is>
          <t>US</t>
        </is>
      </c>
      <c r="I563" s="2" t="inlineStr">
        <is>
          <t>UNITED STATES</t>
        </is>
      </c>
      <c r="J563" s="8" t="n">
        <v>630337.29</v>
      </c>
      <c r="K563" s="2" t="inlineStr">
        <is>
          <t>2026-09-19T23:27:29.864Z</t>
        </is>
      </c>
    </row>
    <row r="564">
      <c r="A564" s="2" t="inlineStr">
        <is>
          <t>20601958911</t>
        </is>
      </c>
      <c r="B564" s="2" t="inlineStr">
        <is>
          <t>2025</t>
        </is>
      </c>
      <c r="C564" s="6" t="n">
        <v>11</v>
      </c>
      <c r="D564" s="2" t="inlineStr">
        <is>
          <t>046</t>
        </is>
      </c>
      <c r="E564" s="2" t="inlineStr">
        <is>
          <t>PAITA</t>
        </is>
      </c>
      <c r="F564" s="2" t="inlineStr">
        <is>
          <t>7558</t>
        </is>
      </c>
      <c r="G564" s="2" t="inlineStr">
        <is>
          <t>DESPACHOS ADUANEROS CHAVIMOCHIC SAC</t>
        </is>
      </c>
      <c r="H564" s="2" t="inlineStr">
        <is>
          <t>CA</t>
        </is>
      </c>
      <c r="I564" s="2" t="inlineStr">
        <is>
          <t>CANADA</t>
        </is>
      </c>
      <c r="J564" s="8" t="n">
        <v>313519.46</v>
      </c>
      <c r="K564" s="2" t="inlineStr">
        <is>
          <t>2026-09-19T23:27:29.864Z</t>
        </is>
      </c>
    </row>
    <row r="565">
      <c r="A565" s="2" t="inlineStr">
        <is>
          <t>20601958911</t>
        </is>
      </c>
      <c r="B565" s="2" t="inlineStr">
        <is>
          <t>2025</t>
        </is>
      </c>
      <c r="C565" s="6" t="n">
        <v>12</v>
      </c>
      <c r="D565" s="2" t="inlineStr">
        <is>
          <t>046</t>
        </is>
      </c>
      <c r="E565" s="2" t="inlineStr">
        <is>
          <t>PAITA</t>
        </is>
      </c>
      <c r="F565" s="2" t="inlineStr">
        <is>
          <t>7620</t>
        </is>
      </c>
      <c r="G565" s="2" t="inlineStr">
        <is>
          <t>TRANSITARIO INTERNACIONAL MULTIMODAL SAC</t>
        </is>
      </c>
      <c r="H565" s="2" t="inlineStr">
        <is>
          <t>US</t>
        </is>
      </c>
      <c r="I565" s="2" t="inlineStr">
        <is>
          <t>UNITED STATES</t>
        </is>
      </c>
      <c r="J565" s="8" t="n">
        <v>325224.62</v>
      </c>
      <c r="K565" s="2" t="inlineStr">
        <is>
          <t>2026-09-19T23:27:29.864Z</t>
        </is>
      </c>
    </row>
    <row r="566">
      <c r="A566" s="2" t="inlineStr">
        <is>
          <t>20601958911</t>
        </is>
      </c>
      <c r="B566" s="2" t="inlineStr">
        <is>
          <t>2025</t>
        </is>
      </c>
      <c r="C566" s="6" t="n">
        <v>12</v>
      </c>
      <c r="D566" s="2" t="inlineStr">
        <is>
          <t>046</t>
        </is>
      </c>
      <c r="E566" s="2" t="inlineStr">
        <is>
          <t>PAITA</t>
        </is>
      </c>
      <c r="F566" s="2" t="inlineStr">
        <is>
          <t>7558</t>
        </is>
      </c>
      <c r="G566" s="2" t="inlineStr">
        <is>
          <t>DESPACHOS ADUANEROS CHAVIMOCHIC SAC</t>
        </is>
      </c>
      <c r="H566" s="2" t="inlineStr">
        <is>
          <t>IT</t>
        </is>
      </c>
      <c r="I566" s="2" t="inlineStr">
        <is>
          <t>ITALY</t>
        </is>
      </c>
      <c r="J566" s="8" t="n">
        <v>145703.35</v>
      </c>
      <c r="K566" s="2" t="inlineStr">
        <is>
          <t>2026-09-19T23:27:29.864Z</t>
        </is>
      </c>
    </row>
    <row r="567">
      <c r="A567" s="2" t="inlineStr">
        <is>
          <t>20601958911</t>
        </is>
      </c>
      <c r="B567" s="2" t="inlineStr">
        <is>
          <t>2025</t>
        </is>
      </c>
      <c r="C567" s="6" t="n">
        <v>12</v>
      </c>
      <c r="D567" s="2" t="inlineStr">
        <is>
          <t>046</t>
        </is>
      </c>
      <c r="E567" s="2" t="inlineStr">
        <is>
          <t>PAITA</t>
        </is>
      </c>
      <c r="F567" s="2" t="inlineStr">
        <is>
          <t>7558</t>
        </is>
      </c>
      <c r="G567" s="2" t="inlineStr">
        <is>
          <t>DESPACHOS ADUANEROS CHAVIMOCHIC SAC</t>
        </is>
      </c>
      <c r="H567" s="2" t="inlineStr">
        <is>
          <t>US</t>
        </is>
      </c>
      <c r="I567" s="2" t="inlineStr">
        <is>
          <t>UNITED STATES</t>
        </is>
      </c>
      <c r="J567" s="8" t="n">
        <v>637271.95</v>
      </c>
      <c r="K567" s="2" t="inlineStr">
        <is>
          <t>2026-09-19T23:27:29.864Z</t>
        </is>
      </c>
    </row>
    <row r="568">
      <c r="A568" s="2" t="inlineStr">
        <is>
          <t>20601958911</t>
        </is>
      </c>
      <c r="B568" s="2" t="inlineStr">
        <is>
          <t>2026</t>
        </is>
      </c>
      <c r="C568" s="6" t="n">
        <v>1</v>
      </c>
      <c r="D568" s="2" t="inlineStr">
        <is>
          <t>046</t>
        </is>
      </c>
      <c r="E568" s="2" t="inlineStr">
        <is>
          <t>PAITA</t>
        </is>
      </c>
      <c r="F568" s="2" t="inlineStr">
        <is>
          <t>7620</t>
        </is>
      </c>
      <c r="G568" s="2" t="inlineStr">
        <is>
          <t>TRANSITARIO INTERNACIONAL MULTIMODAL SAC</t>
        </is>
      </c>
      <c r="H568" s="2" t="inlineStr">
        <is>
          <t>US</t>
        </is>
      </c>
      <c r="I568" s="2" t="inlineStr">
        <is>
          <t>UNITED STATES</t>
        </is>
      </c>
      <c r="J568" s="8" t="n">
        <v>154571.88</v>
      </c>
      <c r="K568" s="2" t="inlineStr">
        <is>
          <t>2026-09-19T23:27:29.864Z</t>
        </is>
      </c>
    </row>
    <row r="569">
      <c r="A569" s="2" t="inlineStr">
        <is>
          <t>20601958911</t>
        </is>
      </c>
      <c r="B569" s="2" t="inlineStr">
        <is>
          <t>2026</t>
        </is>
      </c>
      <c r="C569" s="6" t="n">
        <v>1</v>
      </c>
      <c r="D569" s="2" t="inlineStr">
        <is>
          <t>046</t>
        </is>
      </c>
      <c r="E569" s="2" t="inlineStr">
        <is>
          <t>PAITA</t>
        </is>
      </c>
      <c r="F569" s="2" t="inlineStr">
        <is>
          <t>7558</t>
        </is>
      </c>
      <c r="G569" s="2" t="inlineStr">
        <is>
          <t>DESPACHOS ADUANEROS CHAVIMOCHIC SAC</t>
        </is>
      </c>
      <c r="H569" s="2" t="inlineStr">
        <is>
          <t>US</t>
        </is>
      </c>
      <c r="I569" s="2" t="inlineStr">
        <is>
          <t>UNITED STATES</t>
        </is>
      </c>
      <c r="J569" s="8" t="n">
        <v>423371.51</v>
      </c>
      <c r="K569" s="2" t="inlineStr">
        <is>
          <t>2026-09-19T23:27:29.864Z</t>
        </is>
      </c>
    </row>
    <row r="570">
      <c r="A570" s="2" t="inlineStr">
        <is>
          <t>20601958911</t>
        </is>
      </c>
      <c r="B570" s="2" t="inlineStr">
        <is>
          <t>2026</t>
        </is>
      </c>
      <c r="C570" s="6" t="n">
        <v>1</v>
      </c>
      <c r="D570" s="2" t="inlineStr">
        <is>
          <t>046</t>
        </is>
      </c>
      <c r="E570" s="2" t="inlineStr">
        <is>
          <t>PAITA</t>
        </is>
      </c>
      <c r="F570" s="2" t="inlineStr">
        <is>
          <t>7558</t>
        </is>
      </c>
      <c r="G570" s="2" t="inlineStr">
        <is>
          <t>DESPACHOS ADUANEROS CHAVIMOCHIC SAC</t>
        </is>
      </c>
      <c r="H570" s="2" t="inlineStr">
        <is>
          <t>DE</t>
        </is>
      </c>
      <c r="I570" s="2" t="inlineStr">
        <is>
          <t>GERMANY</t>
        </is>
      </c>
      <c r="J570" s="8" t="n">
        <v>177582.35</v>
      </c>
      <c r="K570" s="2" t="inlineStr">
        <is>
          <t>2026-09-19T23:27:29.864Z</t>
        </is>
      </c>
    </row>
    <row r="571">
      <c r="A571" s="2" t="inlineStr">
        <is>
          <t>20601958911</t>
        </is>
      </c>
      <c r="B571" s="2" t="inlineStr">
        <is>
          <t>2026</t>
        </is>
      </c>
      <c r="C571" s="6" t="n">
        <v>2</v>
      </c>
      <c r="D571" s="2" t="inlineStr">
        <is>
          <t>046</t>
        </is>
      </c>
      <c r="E571" s="2" t="inlineStr">
        <is>
          <t>PAITA</t>
        </is>
      </c>
      <c r="F571" s="2" t="inlineStr">
        <is>
          <t>7558</t>
        </is>
      </c>
      <c r="G571" s="2" t="inlineStr">
        <is>
          <t>DESPACHOS ADUANEROS CHAVIMOCHIC SAC</t>
        </is>
      </c>
      <c r="H571" s="2" t="inlineStr">
        <is>
          <t>US</t>
        </is>
      </c>
      <c r="I571" s="2" t="inlineStr">
        <is>
          <t>UNITED STATES</t>
        </is>
      </c>
      <c r="J571" s="8" t="n">
        <v>292494.35</v>
      </c>
      <c r="K571" s="2" t="inlineStr">
        <is>
          <t>2026-09-19T23:27:29.864Z</t>
        </is>
      </c>
    </row>
    <row r="572">
      <c r="A572" s="2" t="inlineStr">
        <is>
          <t>20601958911</t>
        </is>
      </c>
      <c r="B572" s="2" t="inlineStr">
        <is>
          <t>2026</t>
        </is>
      </c>
      <c r="C572" s="6" t="n">
        <v>2</v>
      </c>
      <c r="D572" s="2" t="inlineStr">
        <is>
          <t>046</t>
        </is>
      </c>
      <c r="E572" s="2" t="inlineStr">
        <is>
          <t>PAITA</t>
        </is>
      </c>
      <c r="F572" s="2" t="inlineStr">
        <is>
          <t>7620</t>
        </is>
      </c>
      <c r="G572" s="2" t="inlineStr">
        <is>
          <t>TRANSITARIO INTERNACIONAL MULTIMODAL SAC</t>
        </is>
      </c>
      <c r="H572" s="2" t="inlineStr">
        <is>
          <t>US</t>
        </is>
      </c>
      <c r="I572" s="2" t="inlineStr">
        <is>
          <t>UNITED STATES</t>
        </is>
      </c>
      <c r="J572" s="8" t="n">
        <v>145954.18</v>
      </c>
      <c r="K572" s="2" t="inlineStr">
        <is>
          <t>2026-09-19T23:27:29.864Z</t>
        </is>
      </c>
    </row>
    <row r="573">
      <c r="A573" s="2" t="inlineStr">
        <is>
          <t>20601958911</t>
        </is>
      </c>
      <c r="B573" s="2" t="inlineStr">
        <is>
          <t>2026</t>
        </is>
      </c>
      <c r="C573" s="6" t="n">
        <v>3</v>
      </c>
      <c r="D573" s="2" t="inlineStr">
        <is>
          <t>046</t>
        </is>
      </c>
      <c r="E573" s="2" t="inlineStr">
        <is>
          <t>PAITA</t>
        </is>
      </c>
      <c r="F573" s="2" t="inlineStr">
        <is>
          <t>7558</t>
        </is>
      </c>
      <c r="G573" s="2" t="inlineStr">
        <is>
          <t>DESPACHOS ADUANEROS CHAVIMOCHIC SAC</t>
        </is>
      </c>
      <c r="H573" s="2" t="inlineStr">
        <is>
          <t>KR</t>
        </is>
      </c>
      <c r="I573" s="2" t="inlineStr">
        <is>
          <t>KOREA, REPUBLIC OF</t>
        </is>
      </c>
      <c r="J573" s="8" t="n">
        <v>161746.19</v>
      </c>
      <c r="K573" s="2" t="inlineStr">
        <is>
          <t>2026-09-19T23:27:29.864Z</t>
        </is>
      </c>
    </row>
    <row r="574">
      <c r="A574" s="2" t="inlineStr">
        <is>
          <t>20601958911</t>
        </is>
      </c>
      <c r="B574" s="2" t="inlineStr">
        <is>
          <t>2026</t>
        </is>
      </c>
      <c r="C574" s="6" t="n">
        <v>3</v>
      </c>
      <c r="D574" s="2" t="inlineStr">
        <is>
          <t>046</t>
        </is>
      </c>
      <c r="E574" s="2" t="inlineStr">
        <is>
          <t>PAITA</t>
        </is>
      </c>
      <c r="F574" s="2" t="inlineStr">
        <is>
          <t>7620</t>
        </is>
      </c>
      <c r="G574" s="2" t="inlineStr">
        <is>
          <t>TRANSITARIO INTERNACIONAL MULTIMODAL SAC</t>
        </is>
      </c>
      <c r="H574" s="2" t="inlineStr">
        <is>
          <t>US</t>
        </is>
      </c>
      <c r="I574" s="2" t="inlineStr">
        <is>
          <t>UNITED STATES</t>
        </is>
      </c>
      <c r="J574" s="8" t="n">
        <v>139093.77</v>
      </c>
      <c r="K574" s="2" t="inlineStr">
        <is>
          <t>2026-09-19T23:27:29.864Z</t>
        </is>
      </c>
    </row>
    <row r="575">
      <c r="A575" s="2" t="inlineStr">
        <is>
          <t>20601958911</t>
        </is>
      </c>
      <c r="B575" s="2" t="inlineStr">
        <is>
          <t>2026</t>
        </is>
      </c>
      <c r="C575" s="6" t="n">
        <v>4</v>
      </c>
      <c r="D575" s="2" t="inlineStr">
        <is>
          <t>046</t>
        </is>
      </c>
      <c r="E575" s="2" t="inlineStr">
        <is>
          <t>PAITA</t>
        </is>
      </c>
      <c r="F575" s="2" t="inlineStr">
        <is>
          <t>7558</t>
        </is>
      </c>
      <c r="G575" s="2" t="inlineStr">
        <is>
          <t>DESPACHOS ADUANEROS CHAVIMOCHIC SAC</t>
        </is>
      </c>
      <c r="H575" s="2" t="inlineStr">
        <is>
          <t>US</t>
        </is>
      </c>
      <c r="I575" s="2" t="inlineStr">
        <is>
          <t>UNITED STATES</t>
        </is>
      </c>
      <c r="J575" s="8" t="n">
        <v>231732.33</v>
      </c>
      <c r="K575" s="2" t="inlineStr">
        <is>
          <t>2026-09-19T23:27:29.864Z</t>
        </is>
      </c>
    </row>
    <row r="576">
      <c r="A576" s="2" t="inlineStr">
        <is>
          <t>20601958911</t>
        </is>
      </c>
      <c r="B576" s="2" t="inlineStr">
        <is>
          <t>2026</t>
        </is>
      </c>
      <c r="C576" s="6" t="n">
        <v>4</v>
      </c>
      <c r="D576" s="2" t="inlineStr">
        <is>
          <t>046</t>
        </is>
      </c>
      <c r="E576" s="2" t="inlineStr">
        <is>
          <t>PAITA</t>
        </is>
      </c>
      <c r="F576" s="2" t="inlineStr">
        <is>
          <t>7620</t>
        </is>
      </c>
      <c r="G576" s="2" t="inlineStr">
        <is>
          <t>TRANSITARIO INTERNACIONAL MULTIMODAL SAC</t>
        </is>
      </c>
      <c r="H576" s="2" t="inlineStr">
        <is>
          <t>US</t>
        </is>
      </c>
      <c r="I576" s="2" t="inlineStr">
        <is>
          <t>UNITED STATES</t>
        </is>
      </c>
      <c r="J576" s="8" t="n">
        <v>121440.37</v>
      </c>
      <c r="K576" s="2" t="inlineStr">
        <is>
          <t>2026-09-19T23:27:29.864Z</t>
        </is>
      </c>
    </row>
    <row r="577">
      <c r="A577" s="2" t="inlineStr">
        <is>
          <t>20602054480</t>
        </is>
      </c>
      <c r="B577" s="2" t="inlineStr">
        <is>
          <t>2025</t>
        </is>
      </c>
      <c r="C577" s="6" t="n">
        <v>1</v>
      </c>
      <c r="D577" s="2" t="inlineStr">
        <is>
          <t>118</t>
        </is>
      </c>
      <c r="E577" s="2" t="inlineStr">
        <is>
          <t>MARITIMA DEL CALLAO</t>
        </is>
      </c>
      <c r="F577" s="2" t="inlineStr">
        <is>
          <t>5901</t>
        </is>
      </c>
      <c r="G577" s="2" t="inlineStr">
        <is>
          <t>GRUPO PML S.A.C AGENTES DE ADUANAS</t>
        </is>
      </c>
      <c r="H577" s="2" t="inlineStr">
        <is>
          <t>DE</t>
        </is>
      </c>
      <c r="I577" s="2" t="inlineStr">
        <is>
          <t>GERMANY</t>
        </is>
      </c>
      <c r="J577" s="8" t="n">
        <v>94922.13</v>
      </c>
      <c r="K577" s="2" t="inlineStr">
        <is>
          <t>2026-09-19T23:27:29.864Z</t>
        </is>
      </c>
    </row>
    <row r="578">
      <c r="A578" s="2" t="inlineStr">
        <is>
          <t>20602054480</t>
        </is>
      </c>
      <c r="B578" s="2" t="inlineStr">
        <is>
          <t>2025</t>
        </is>
      </c>
      <c r="C578" s="6" t="n">
        <v>10</v>
      </c>
      <c r="D578" s="2" t="inlineStr">
        <is>
          <t>118</t>
        </is>
      </c>
      <c r="E578" s="2" t="inlineStr">
        <is>
          <t>MARITIMA DEL CALLAO</t>
        </is>
      </c>
      <c r="F578" s="2" t="inlineStr">
        <is>
          <t>7648</t>
        </is>
      </c>
      <c r="G578" s="2" t="inlineStr">
        <is>
          <t>CL ADUANA S.A.C.</t>
        </is>
      </c>
      <c r="H578" s="2" t="inlineStr">
        <is>
          <t>DE</t>
        </is>
      </c>
      <c r="I578" s="2" t="inlineStr">
        <is>
          <t>GERMANY</t>
        </is>
      </c>
      <c r="J578" s="8" t="n">
        <v>344083.51</v>
      </c>
      <c r="K578" s="2" t="inlineStr">
        <is>
          <t>2026-09-19T23:27:29.864Z</t>
        </is>
      </c>
    </row>
    <row r="579">
      <c r="A579" s="2" t="inlineStr">
        <is>
          <t>20602054480</t>
        </is>
      </c>
      <c r="B579" s="2" t="inlineStr">
        <is>
          <t>2025</t>
        </is>
      </c>
      <c r="C579" s="6" t="n">
        <v>11</v>
      </c>
      <c r="D579" s="2" t="inlineStr">
        <is>
          <t>118</t>
        </is>
      </c>
      <c r="E579" s="2" t="inlineStr">
        <is>
          <t>MARITIMA DEL CALLAO</t>
        </is>
      </c>
      <c r="F579" s="2" t="inlineStr">
        <is>
          <t>7648</t>
        </is>
      </c>
      <c r="G579" s="2" t="inlineStr">
        <is>
          <t>CL ADUANA S.A.C.</t>
        </is>
      </c>
      <c r="H579" s="2" t="inlineStr">
        <is>
          <t>DE</t>
        </is>
      </c>
      <c r="I579" s="2" t="inlineStr">
        <is>
          <t>GERMANY</t>
        </is>
      </c>
      <c r="J579" s="8" t="n">
        <v>205603.93</v>
      </c>
      <c r="K579" s="2" t="inlineStr">
        <is>
          <t>2026-09-19T23:27:29.864Z</t>
        </is>
      </c>
    </row>
    <row r="580">
      <c r="A580" s="2" t="inlineStr">
        <is>
          <t>20602054480</t>
        </is>
      </c>
      <c r="B580" s="2" t="inlineStr">
        <is>
          <t>2025</t>
        </is>
      </c>
      <c r="C580" s="6" t="n">
        <v>11</v>
      </c>
      <c r="D580" s="2" t="inlineStr">
        <is>
          <t>118</t>
        </is>
      </c>
      <c r="E580" s="2" t="inlineStr">
        <is>
          <t>MARITIMA DEL CALLAO</t>
        </is>
      </c>
      <c r="F580" s="2" t="inlineStr">
        <is>
          <t>7648</t>
        </is>
      </c>
      <c r="G580" s="2" t="inlineStr">
        <is>
          <t>CL ADUANA S.A.C.</t>
        </is>
      </c>
      <c r="H580" s="2" t="inlineStr">
        <is>
          <t>BE</t>
        </is>
      </c>
      <c r="I580" s="2" t="inlineStr">
        <is>
          <t>BELGIUM</t>
        </is>
      </c>
      <c r="J580" s="8" t="n">
        <v>181491.18</v>
      </c>
      <c r="K580" s="2" t="inlineStr">
        <is>
          <t>2026-09-19T23:27:29.864Z</t>
        </is>
      </c>
    </row>
    <row r="581">
      <c r="A581" s="2" t="inlineStr">
        <is>
          <t>20602650643</t>
        </is>
      </c>
      <c r="B581" s="2" t="inlineStr">
        <is>
          <t>2025</t>
        </is>
      </c>
      <c r="C581" s="6" t="n">
        <v>5</v>
      </c>
      <c r="D581" s="2" t="inlineStr">
        <is>
          <t>046</t>
        </is>
      </c>
      <c r="E581" s="2" t="inlineStr">
        <is>
          <t>PAITA</t>
        </is>
      </c>
      <c r="F581" s="2" t="inlineStr">
        <is>
          <t>5901</t>
        </is>
      </c>
      <c r="G581" s="2" t="inlineStr">
        <is>
          <t>GRUPO PML S.A.C AGENTES DE ADUANAS</t>
        </is>
      </c>
      <c r="H581" s="2" t="inlineStr">
        <is>
          <t>IE</t>
        </is>
      </c>
      <c r="I581" s="2" t="inlineStr">
        <is>
          <t>IRELAND</t>
        </is>
      </c>
      <c r="J581" s="8" t="n">
        <v>163900.56</v>
      </c>
      <c r="K581" s="2" t="inlineStr">
        <is>
          <t>2026-09-19T23:27:29.864Z</t>
        </is>
      </c>
    </row>
    <row r="582">
      <c r="A582" s="2" t="inlineStr">
        <is>
          <t>20602650643</t>
        </is>
      </c>
      <c r="B582" s="2" t="inlineStr">
        <is>
          <t>2025</t>
        </is>
      </c>
      <c r="C582" s="6" t="n">
        <v>5</v>
      </c>
      <c r="D582" s="2" t="inlineStr">
        <is>
          <t>046</t>
        </is>
      </c>
      <c r="E582" s="2" t="inlineStr">
        <is>
          <t>PAITA</t>
        </is>
      </c>
      <c r="F582" s="2" t="inlineStr">
        <is>
          <t>5901</t>
        </is>
      </c>
      <c r="G582" s="2" t="inlineStr">
        <is>
          <t>GRUPO PML S.A.C AGENTES DE ADUANAS</t>
        </is>
      </c>
      <c r="H582" s="2" t="inlineStr">
        <is>
          <t>BE</t>
        </is>
      </c>
      <c r="I582" s="2" t="inlineStr">
        <is>
          <t>BELGIUM</t>
        </is>
      </c>
      <c r="J582" s="8" t="n">
        <v>168690.4</v>
      </c>
      <c r="K582" s="2" t="inlineStr">
        <is>
          <t>2026-09-19T23:27:29.864Z</t>
        </is>
      </c>
    </row>
    <row r="583">
      <c r="A583" s="2" t="inlineStr">
        <is>
          <t>20602650643</t>
        </is>
      </c>
      <c r="B583" s="2" t="inlineStr">
        <is>
          <t>2025</t>
        </is>
      </c>
      <c r="C583" s="6" t="n">
        <v>6</v>
      </c>
      <c r="D583" s="2" t="inlineStr">
        <is>
          <t>046</t>
        </is>
      </c>
      <c r="E583" s="2" t="inlineStr">
        <is>
          <t>PAITA</t>
        </is>
      </c>
      <c r="F583" s="2" t="inlineStr">
        <is>
          <t>7558</t>
        </is>
      </c>
      <c r="G583" s="2" t="inlineStr">
        <is>
          <t>DESPACHOS ADUANEROS CHAVIMOCHIC SAC</t>
        </is>
      </c>
      <c r="H583" s="2" t="inlineStr">
        <is>
          <t>CA</t>
        </is>
      </c>
      <c r="I583" s="2" t="inlineStr">
        <is>
          <t>CANADA</t>
        </is>
      </c>
      <c r="J583" s="8" t="n">
        <v>157500.15</v>
      </c>
      <c r="K583" s="2" t="inlineStr">
        <is>
          <t>2026-09-19T23:27:29.864Z</t>
        </is>
      </c>
    </row>
    <row r="584">
      <c r="A584" s="2" t="inlineStr">
        <is>
          <t>20602650643</t>
        </is>
      </c>
      <c r="B584" s="2" t="inlineStr">
        <is>
          <t>2025</t>
        </is>
      </c>
      <c r="C584" s="6" t="n">
        <v>6</v>
      </c>
      <c r="D584" s="2" t="inlineStr">
        <is>
          <t>046</t>
        </is>
      </c>
      <c r="E584" s="2" t="inlineStr">
        <is>
          <t>PAITA</t>
        </is>
      </c>
      <c r="F584" s="2" t="inlineStr">
        <is>
          <t>5901</t>
        </is>
      </c>
      <c r="G584" s="2" t="inlineStr">
        <is>
          <t>GRUPO PML S.A.C AGENTES DE ADUANAS</t>
        </is>
      </c>
      <c r="H584" s="2" t="inlineStr">
        <is>
          <t>SE</t>
        </is>
      </c>
      <c r="I584" s="2" t="inlineStr">
        <is>
          <t>SWEDEN</t>
        </is>
      </c>
      <c r="J584" s="8" t="n">
        <v>346831.2</v>
      </c>
      <c r="K584" s="2" t="inlineStr">
        <is>
          <t>2026-09-19T23:27:29.864Z</t>
        </is>
      </c>
    </row>
    <row r="585">
      <c r="A585" s="2" t="inlineStr">
        <is>
          <t>20602650643</t>
        </is>
      </c>
      <c r="B585" s="2" t="inlineStr">
        <is>
          <t>2025</t>
        </is>
      </c>
      <c r="C585" s="6" t="n">
        <v>6</v>
      </c>
      <c r="D585" s="2" t="inlineStr">
        <is>
          <t>046</t>
        </is>
      </c>
      <c r="E585" s="2" t="inlineStr">
        <is>
          <t>PAITA</t>
        </is>
      </c>
      <c r="F585" s="2" t="inlineStr">
        <is>
          <t>7558</t>
        </is>
      </c>
      <c r="G585" s="2" t="inlineStr">
        <is>
          <t>DESPACHOS ADUANEROS CHAVIMOCHIC SAC</t>
        </is>
      </c>
      <c r="H585" s="2" t="inlineStr">
        <is>
          <t>GB</t>
        </is>
      </c>
      <c r="I585" s="2" t="inlineStr">
        <is>
          <t>UNITED KINGDOM</t>
        </is>
      </c>
      <c r="J585" s="8" t="n">
        <v>142377.62</v>
      </c>
      <c r="K585" s="2" t="inlineStr">
        <is>
          <t>2026-09-19T23:27:29.864Z</t>
        </is>
      </c>
    </row>
    <row r="586">
      <c r="A586" s="2" t="inlineStr">
        <is>
          <t>20602650643</t>
        </is>
      </c>
      <c r="B586" s="2" t="inlineStr">
        <is>
          <t>2025</t>
        </is>
      </c>
      <c r="C586" s="6" t="n">
        <v>7</v>
      </c>
      <c r="D586" s="2" t="inlineStr">
        <is>
          <t>046</t>
        </is>
      </c>
      <c r="E586" s="2" t="inlineStr">
        <is>
          <t>PAITA</t>
        </is>
      </c>
      <c r="F586" s="2" t="inlineStr">
        <is>
          <t>5901</t>
        </is>
      </c>
      <c r="G586" s="2" t="inlineStr">
        <is>
          <t>GRUPO PML S.A.C AGENTES DE ADUANAS</t>
        </is>
      </c>
      <c r="H586" s="2" t="inlineStr">
        <is>
          <t>DK</t>
        </is>
      </c>
      <c r="I586" s="2" t="inlineStr">
        <is>
          <t>DENMARK</t>
        </is>
      </c>
      <c r="J586" s="8" t="n">
        <v>314216.85</v>
      </c>
      <c r="K586" s="2" t="inlineStr">
        <is>
          <t>2026-09-19T23:27:29.864Z</t>
        </is>
      </c>
    </row>
    <row r="587">
      <c r="A587" s="2" t="inlineStr">
        <is>
          <t>20602650643</t>
        </is>
      </c>
      <c r="B587" s="2" t="inlineStr">
        <is>
          <t>2025</t>
        </is>
      </c>
      <c r="C587" s="6" t="n">
        <v>7</v>
      </c>
      <c r="D587" s="2" t="inlineStr">
        <is>
          <t>046</t>
        </is>
      </c>
      <c r="E587" s="2" t="inlineStr">
        <is>
          <t>PAITA</t>
        </is>
      </c>
      <c r="F587" s="2" t="inlineStr">
        <is>
          <t>5901</t>
        </is>
      </c>
      <c r="G587" s="2" t="inlineStr">
        <is>
          <t>GRUPO PML S.A.C AGENTES DE ADUANAS</t>
        </is>
      </c>
      <c r="H587" s="2" t="inlineStr">
        <is>
          <t>BE</t>
        </is>
      </c>
      <c r="I587" s="2" t="inlineStr">
        <is>
          <t>BELGIUM</t>
        </is>
      </c>
      <c r="J587" s="8" t="n">
        <v>344984.92</v>
      </c>
      <c r="K587" s="2" t="inlineStr">
        <is>
          <t>2026-09-19T23:27:29.864Z</t>
        </is>
      </c>
    </row>
    <row r="588">
      <c r="A588" s="2" t="inlineStr">
        <is>
          <t>20602650643</t>
        </is>
      </c>
      <c r="B588" s="2" t="inlineStr">
        <is>
          <t>2025</t>
        </is>
      </c>
      <c r="C588" s="6" t="n">
        <v>7</v>
      </c>
      <c r="D588" s="2" t="inlineStr">
        <is>
          <t>046</t>
        </is>
      </c>
      <c r="E588" s="2" t="inlineStr">
        <is>
          <t>PAITA</t>
        </is>
      </c>
      <c r="F588" s="2" t="inlineStr">
        <is>
          <t>5901</t>
        </is>
      </c>
      <c r="G588" s="2" t="inlineStr">
        <is>
          <t>GRUPO PML S.A.C AGENTES DE ADUANAS</t>
        </is>
      </c>
      <c r="H588" s="2" t="inlineStr">
        <is>
          <t>NO</t>
        </is>
      </c>
      <c r="I588" s="2" t="inlineStr">
        <is>
          <t>NORWAY</t>
        </is>
      </c>
      <c r="J588" s="8" t="n">
        <v>301271.54</v>
      </c>
      <c r="K588" s="2" t="inlineStr">
        <is>
          <t>2026-09-19T23:27:29.864Z</t>
        </is>
      </c>
    </row>
    <row r="589">
      <c r="A589" s="2" t="inlineStr">
        <is>
          <t>20602650643</t>
        </is>
      </c>
      <c r="B589" s="2" t="inlineStr">
        <is>
          <t>2025</t>
        </is>
      </c>
      <c r="C589" s="6" t="n">
        <v>7</v>
      </c>
      <c r="D589" s="2" t="inlineStr">
        <is>
          <t>046</t>
        </is>
      </c>
      <c r="E589" s="2" t="inlineStr">
        <is>
          <t>PAITA</t>
        </is>
      </c>
      <c r="F589" s="2" t="inlineStr">
        <is>
          <t>7558</t>
        </is>
      </c>
      <c r="G589" s="2" t="inlineStr">
        <is>
          <t>DESPACHOS ADUANEROS CHAVIMOCHIC SAC</t>
        </is>
      </c>
      <c r="H589" s="2" t="inlineStr">
        <is>
          <t>CA</t>
        </is>
      </c>
      <c r="I589" s="2" t="inlineStr">
        <is>
          <t>CANADA</t>
        </is>
      </c>
      <c r="J589" s="8" t="n">
        <v>146979.23</v>
      </c>
      <c r="K589" s="2" t="inlineStr">
        <is>
          <t>2026-09-19T23:27:29.864Z</t>
        </is>
      </c>
    </row>
    <row r="590">
      <c r="A590" s="2" t="inlineStr">
        <is>
          <t>20602650643</t>
        </is>
      </c>
      <c r="B590" s="2" t="inlineStr">
        <is>
          <t>2025</t>
        </is>
      </c>
      <c r="C590" s="6" t="n">
        <v>7</v>
      </c>
      <c r="D590" s="2" t="inlineStr">
        <is>
          <t>046</t>
        </is>
      </c>
      <c r="E590" s="2" t="inlineStr">
        <is>
          <t>PAITA</t>
        </is>
      </c>
      <c r="F590" s="2" t="inlineStr">
        <is>
          <t>7558</t>
        </is>
      </c>
      <c r="G590" s="2" t="inlineStr">
        <is>
          <t>DESPACHOS ADUANEROS CHAVIMOCHIC SAC</t>
        </is>
      </c>
      <c r="H590" s="2" t="inlineStr">
        <is>
          <t>US</t>
        </is>
      </c>
      <c r="I590" s="2" t="inlineStr">
        <is>
          <t>UNITED STATES</t>
        </is>
      </c>
      <c r="J590" s="8" t="n">
        <v>148025.04</v>
      </c>
      <c r="K590" s="2" t="inlineStr">
        <is>
          <t>2026-09-19T23:27:29.864Z</t>
        </is>
      </c>
    </row>
    <row r="591">
      <c r="A591" s="2" t="inlineStr">
        <is>
          <t>20602650643</t>
        </is>
      </c>
      <c r="B591" s="2" t="inlineStr">
        <is>
          <t>2025</t>
        </is>
      </c>
      <c r="C591" s="6" t="n">
        <v>8</v>
      </c>
      <c r="D591" s="2" t="inlineStr">
        <is>
          <t>046</t>
        </is>
      </c>
      <c r="E591" s="2" t="inlineStr">
        <is>
          <t>PAITA</t>
        </is>
      </c>
      <c r="F591" s="2" t="inlineStr">
        <is>
          <t>5901</t>
        </is>
      </c>
      <c r="G591" s="2" t="inlineStr">
        <is>
          <t>GRUPO PML S.A.C AGENTES DE ADUANAS</t>
        </is>
      </c>
      <c r="H591" s="2" t="inlineStr">
        <is>
          <t>BE</t>
        </is>
      </c>
      <c r="I591" s="2" t="inlineStr">
        <is>
          <t>BELGIUM</t>
        </is>
      </c>
      <c r="J591" s="8" t="n">
        <v>524445.27</v>
      </c>
      <c r="K591" s="2" t="inlineStr">
        <is>
          <t>2026-09-19T23:27:29.864Z</t>
        </is>
      </c>
    </row>
    <row r="592">
      <c r="A592" s="2" t="inlineStr">
        <is>
          <t>20602650643</t>
        </is>
      </c>
      <c r="B592" s="2" t="inlineStr">
        <is>
          <t>2025</t>
        </is>
      </c>
      <c r="C592" s="6" t="n">
        <v>8</v>
      </c>
      <c r="D592" s="2" t="inlineStr">
        <is>
          <t>046</t>
        </is>
      </c>
      <c r="E592" s="2" t="inlineStr">
        <is>
          <t>PAITA</t>
        </is>
      </c>
      <c r="F592" s="2" t="inlineStr">
        <is>
          <t>7620</t>
        </is>
      </c>
      <c r="G592" s="2" t="inlineStr">
        <is>
          <t>TRANSITARIO INTERNACIONAL MULTIMODAL SAC</t>
        </is>
      </c>
      <c r="H592" s="2" t="inlineStr">
        <is>
          <t>NL</t>
        </is>
      </c>
      <c r="I592" s="2" t="inlineStr">
        <is>
          <t>NETHERLANDS</t>
        </is>
      </c>
      <c r="J592" s="8" t="n">
        <v>137523.12</v>
      </c>
      <c r="K592" s="2" t="inlineStr">
        <is>
          <t>2026-09-19T23:27:29.864Z</t>
        </is>
      </c>
    </row>
    <row r="593">
      <c r="A593" s="2" t="inlineStr">
        <is>
          <t>20602650643</t>
        </is>
      </c>
      <c r="B593" s="2" t="inlineStr">
        <is>
          <t>2025</t>
        </is>
      </c>
      <c r="C593" s="6" t="n">
        <v>8</v>
      </c>
      <c r="D593" s="2" t="inlineStr">
        <is>
          <t>046</t>
        </is>
      </c>
      <c r="E593" s="2" t="inlineStr">
        <is>
          <t>PAITA</t>
        </is>
      </c>
      <c r="F593" s="2" t="inlineStr">
        <is>
          <t>5901</t>
        </is>
      </c>
      <c r="G593" s="2" t="inlineStr">
        <is>
          <t>GRUPO PML S.A.C AGENTES DE ADUANAS</t>
        </is>
      </c>
      <c r="H593" s="2" t="inlineStr">
        <is>
          <t>US</t>
        </is>
      </c>
      <c r="I593" s="2" t="inlineStr">
        <is>
          <t>UNITED STATES</t>
        </is>
      </c>
      <c r="J593" s="8" t="n">
        <v>269611.81</v>
      </c>
      <c r="K593" s="2" t="inlineStr">
        <is>
          <t>2026-09-19T23:27:29.864Z</t>
        </is>
      </c>
    </row>
    <row r="594">
      <c r="A594" s="2" t="inlineStr">
        <is>
          <t>20602650643</t>
        </is>
      </c>
      <c r="B594" s="2" t="inlineStr">
        <is>
          <t>2025</t>
        </is>
      </c>
      <c r="C594" s="6" t="n">
        <v>9</v>
      </c>
      <c r="D594" s="2" t="inlineStr">
        <is>
          <t>046</t>
        </is>
      </c>
      <c r="E594" s="2" t="inlineStr">
        <is>
          <t>PAITA</t>
        </is>
      </c>
      <c r="F594" s="2" t="inlineStr">
        <is>
          <t>7620</t>
        </is>
      </c>
      <c r="G594" s="2" t="inlineStr">
        <is>
          <t>TRANSITARIO INTERNACIONAL MULTIMODAL SAC</t>
        </is>
      </c>
      <c r="H594" s="2" t="inlineStr">
        <is>
          <t>BE</t>
        </is>
      </c>
      <c r="I594" s="2" t="inlineStr">
        <is>
          <t>BELGIUM</t>
        </is>
      </c>
      <c r="J594" s="8" t="n">
        <v>135775.27</v>
      </c>
      <c r="K594" s="2" t="inlineStr">
        <is>
          <t>2026-09-19T23:27:29.864Z</t>
        </is>
      </c>
    </row>
    <row r="595">
      <c r="A595" s="2" t="inlineStr">
        <is>
          <t>20602650643</t>
        </is>
      </c>
      <c r="B595" s="2" t="inlineStr">
        <is>
          <t>2025</t>
        </is>
      </c>
      <c r="C595" s="6" t="n">
        <v>9</v>
      </c>
      <c r="D595" s="2" t="inlineStr">
        <is>
          <t>046</t>
        </is>
      </c>
      <c r="E595" s="2" t="inlineStr">
        <is>
          <t>PAITA</t>
        </is>
      </c>
      <c r="F595" s="2" t="inlineStr">
        <is>
          <t>5901</t>
        </is>
      </c>
      <c r="G595" s="2" t="inlineStr">
        <is>
          <t>GRUPO PML S.A.C AGENTES DE ADUANAS</t>
        </is>
      </c>
      <c r="H595" s="2" t="inlineStr">
        <is>
          <t>BE</t>
        </is>
      </c>
      <c r="I595" s="2" t="inlineStr">
        <is>
          <t>BELGIUM</t>
        </is>
      </c>
      <c r="J595" s="8" t="n">
        <v>124653.86</v>
      </c>
      <c r="K595" s="2" t="inlineStr">
        <is>
          <t>2026-09-19T23:27:29.864Z</t>
        </is>
      </c>
    </row>
    <row r="596">
      <c r="A596" s="2" t="inlineStr">
        <is>
          <t>20602650643</t>
        </is>
      </c>
      <c r="B596" s="2" t="inlineStr">
        <is>
          <t>2025</t>
        </is>
      </c>
      <c r="C596" s="6" t="n">
        <v>9</v>
      </c>
      <c r="D596" s="2" t="inlineStr">
        <is>
          <t>046</t>
        </is>
      </c>
      <c r="E596" s="2" t="inlineStr">
        <is>
          <t>PAITA</t>
        </is>
      </c>
      <c r="F596" s="2" t="inlineStr">
        <is>
          <t>5901</t>
        </is>
      </c>
      <c r="G596" s="2" t="inlineStr">
        <is>
          <t>GRUPO PML S.A.C AGENTES DE ADUANAS</t>
        </is>
      </c>
      <c r="H596" s="2" t="inlineStr">
        <is>
          <t>DE</t>
        </is>
      </c>
      <c r="I596" s="2" t="inlineStr">
        <is>
          <t>GERMANY</t>
        </is>
      </c>
      <c r="J596" s="8" t="n">
        <v>399275.75</v>
      </c>
      <c r="K596" s="2" t="inlineStr">
        <is>
          <t>2026-09-19T23:27:29.864Z</t>
        </is>
      </c>
    </row>
    <row r="597">
      <c r="A597" s="2" t="inlineStr">
        <is>
          <t>20602650643</t>
        </is>
      </c>
      <c r="B597" s="2" t="inlineStr">
        <is>
          <t>2025</t>
        </is>
      </c>
      <c r="C597" s="6" t="n">
        <v>9</v>
      </c>
      <c r="D597" s="2" t="inlineStr">
        <is>
          <t>046</t>
        </is>
      </c>
      <c r="E597" s="2" t="inlineStr">
        <is>
          <t>PAITA</t>
        </is>
      </c>
      <c r="F597" s="2" t="inlineStr">
        <is>
          <t>5901</t>
        </is>
      </c>
      <c r="G597" s="2" t="inlineStr">
        <is>
          <t>GRUPO PML S.A.C AGENTES DE ADUANAS</t>
        </is>
      </c>
      <c r="H597" s="2" t="inlineStr">
        <is>
          <t>DK</t>
        </is>
      </c>
      <c r="I597" s="2" t="inlineStr">
        <is>
          <t>DENMARK</t>
        </is>
      </c>
      <c r="J597" s="8" t="n">
        <v>134625.26</v>
      </c>
      <c r="K597" s="2" t="inlineStr">
        <is>
          <t>2026-09-19T23:27:29.864Z</t>
        </is>
      </c>
    </row>
    <row r="598">
      <c r="A598" s="2" t="inlineStr">
        <is>
          <t>20602650643</t>
        </is>
      </c>
      <c r="B598" s="2" t="inlineStr">
        <is>
          <t>2025</t>
        </is>
      </c>
      <c r="C598" s="6" t="n">
        <v>9</v>
      </c>
      <c r="D598" s="2" t="inlineStr">
        <is>
          <t>046</t>
        </is>
      </c>
      <c r="E598" s="2" t="inlineStr">
        <is>
          <t>PAITA</t>
        </is>
      </c>
      <c r="F598" s="2" t="inlineStr">
        <is>
          <t>5901</t>
        </is>
      </c>
      <c r="G598" s="2" t="inlineStr">
        <is>
          <t>GRUPO PML S.A.C AGENTES DE ADUANAS</t>
        </is>
      </c>
      <c r="H598" s="2" t="inlineStr">
        <is>
          <t>MX</t>
        </is>
      </c>
      <c r="I598" s="2" t="inlineStr">
        <is>
          <t>MEXICO</t>
        </is>
      </c>
      <c r="J598" s="8" t="n">
        <v>320438.56</v>
      </c>
      <c r="K598" s="2" t="inlineStr">
        <is>
          <t>2026-09-19T23:27:29.864Z</t>
        </is>
      </c>
    </row>
    <row r="599">
      <c r="A599" s="2" t="inlineStr">
        <is>
          <t>20602650643</t>
        </is>
      </c>
      <c r="B599" s="2" t="inlineStr">
        <is>
          <t>2025</t>
        </is>
      </c>
      <c r="C599" s="6" t="n">
        <v>9</v>
      </c>
      <c r="D599" s="2" t="inlineStr">
        <is>
          <t>046</t>
        </is>
      </c>
      <c r="E599" s="2" t="inlineStr">
        <is>
          <t>PAITA</t>
        </is>
      </c>
      <c r="F599" s="2" t="inlineStr">
        <is>
          <t>5901</t>
        </is>
      </c>
      <c r="G599" s="2" t="inlineStr">
        <is>
          <t>GRUPO PML S.A.C AGENTES DE ADUANAS</t>
        </is>
      </c>
      <c r="H599" s="2" t="inlineStr">
        <is>
          <t>SE</t>
        </is>
      </c>
      <c r="I599" s="2" t="inlineStr">
        <is>
          <t>SWEDEN</t>
        </is>
      </c>
      <c r="J599" s="8" t="n">
        <v>704251.54</v>
      </c>
      <c r="K599" s="2" t="inlineStr">
        <is>
          <t>2026-09-19T23:27:29.864Z</t>
        </is>
      </c>
    </row>
    <row r="600">
      <c r="A600" s="2" t="inlineStr">
        <is>
          <t>20602650643</t>
        </is>
      </c>
      <c r="B600" s="2" t="inlineStr">
        <is>
          <t>2025</t>
        </is>
      </c>
      <c r="C600" s="6" t="n">
        <v>10</v>
      </c>
      <c r="D600" s="2" t="inlineStr">
        <is>
          <t>046</t>
        </is>
      </c>
      <c r="E600" s="2" t="inlineStr">
        <is>
          <t>PAITA</t>
        </is>
      </c>
      <c r="F600" s="2" t="inlineStr">
        <is>
          <t>7620</t>
        </is>
      </c>
      <c r="G600" s="2" t="inlineStr">
        <is>
          <t>TRANSITARIO INTERNACIONAL MULTIMODAL SAC</t>
        </is>
      </c>
      <c r="H600" s="2" t="inlineStr">
        <is>
          <t>BE</t>
        </is>
      </c>
      <c r="I600" s="2" t="inlineStr">
        <is>
          <t>BELGIUM</t>
        </is>
      </c>
      <c r="J600" s="8" t="n">
        <v>279883.62</v>
      </c>
      <c r="K600" s="2" t="inlineStr">
        <is>
          <t>2026-09-19T23:27:29.864Z</t>
        </is>
      </c>
    </row>
    <row r="601">
      <c r="A601" s="2" t="inlineStr">
        <is>
          <t>20602650643</t>
        </is>
      </c>
      <c r="B601" s="2" t="inlineStr">
        <is>
          <t>2025</t>
        </is>
      </c>
      <c r="C601" s="6" t="n">
        <v>10</v>
      </c>
      <c r="D601" s="2" t="inlineStr">
        <is>
          <t>046</t>
        </is>
      </c>
      <c r="E601" s="2" t="inlineStr">
        <is>
          <t>PAITA</t>
        </is>
      </c>
      <c r="F601" s="2" t="inlineStr">
        <is>
          <t>5901</t>
        </is>
      </c>
      <c r="G601" s="2" t="inlineStr">
        <is>
          <t>GRUPO PML S.A.C AGENTES DE ADUANAS</t>
        </is>
      </c>
      <c r="H601" s="2" t="inlineStr">
        <is>
          <t>BE</t>
        </is>
      </c>
      <c r="I601" s="2" t="inlineStr">
        <is>
          <t>BELGIUM</t>
        </is>
      </c>
      <c r="J601" s="8" t="n">
        <v>436167.7</v>
      </c>
      <c r="K601" s="2" t="inlineStr">
        <is>
          <t>2026-09-19T23:27:29.864Z</t>
        </is>
      </c>
    </row>
    <row r="602">
      <c r="A602" s="2" t="inlineStr">
        <is>
          <t>20602650643</t>
        </is>
      </c>
      <c r="B602" s="2" t="inlineStr">
        <is>
          <t>2025</t>
        </is>
      </c>
      <c r="C602" s="6" t="n">
        <v>10</v>
      </c>
      <c r="D602" s="2" t="inlineStr">
        <is>
          <t>046</t>
        </is>
      </c>
      <c r="E602" s="2" t="inlineStr">
        <is>
          <t>PAITA</t>
        </is>
      </c>
      <c r="F602" s="2" t="inlineStr">
        <is>
          <t>5901</t>
        </is>
      </c>
      <c r="G602" s="2" t="inlineStr">
        <is>
          <t>GRUPO PML S.A.C AGENTES DE ADUANAS</t>
        </is>
      </c>
      <c r="H602" s="2" t="inlineStr">
        <is>
          <t>MX</t>
        </is>
      </c>
      <c r="I602" s="2" t="inlineStr">
        <is>
          <t>MEXICO</t>
        </is>
      </c>
      <c r="J602" s="8" t="n">
        <v>160219.28</v>
      </c>
      <c r="K602" s="2" t="inlineStr">
        <is>
          <t>2026-09-19T23:27:29.864Z</t>
        </is>
      </c>
    </row>
    <row r="603">
      <c r="A603" s="2" t="inlineStr">
        <is>
          <t>20602650643</t>
        </is>
      </c>
      <c r="B603" s="2" t="inlineStr">
        <is>
          <t>2025</t>
        </is>
      </c>
      <c r="C603" s="6" t="n">
        <v>11</v>
      </c>
      <c r="D603" s="2" t="inlineStr">
        <is>
          <t>046</t>
        </is>
      </c>
      <c r="E603" s="2" t="inlineStr">
        <is>
          <t>PAITA</t>
        </is>
      </c>
      <c r="F603" s="2" t="inlineStr">
        <is>
          <t>5901</t>
        </is>
      </c>
      <c r="G603" s="2" t="inlineStr">
        <is>
          <t>GRUPO PML S.A.C AGENTES DE ADUANAS</t>
        </is>
      </c>
      <c r="H603" s="2" t="inlineStr">
        <is>
          <t>MX</t>
        </is>
      </c>
      <c r="I603" s="2" t="inlineStr">
        <is>
          <t>MEXICO</t>
        </is>
      </c>
      <c r="J603" s="8" t="n">
        <v>165239.2</v>
      </c>
      <c r="K603" s="2" t="inlineStr">
        <is>
          <t>2026-09-19T23:27:29.864Z</t>
        </is>
      </c>
    </row>
    <row r="604">
      <c r="A604" s="2" t="inlineStr">
        <is>
          <t>20602650643</t>
        </is>
      </c>
      <c r="B604" s="2" t="inlineStr">
        <is>
          <t>2025</t>
        </is>
      </c>
      <c r="C604" s="6" t="n">
        <v>11</v>
      </c>
      <c r="D604" s="2" t="inlineStr">
        <is>
          <t>046</t>
        </is>
      </c>
      <c r="E604" s="2" t="inlineStr">
        <is>
          <t>PAITA</t>
        </is>
      </c>
      <c r="F604" s="2" t="inlineStr">
        <is>
          <t>5901</t>
        </is>
      </c>
      <c r="G604" s="2" t="inlineStr">
        <is>
          <t>GRUPO PML S.A.C AGENTES DE ADUANAS</t>
        </is>
      </c>
      <c r="H604" s="2" t="inlineStr">
        <is>
          <t>BE</t>
        </is>
      </c>
      <c r="I604" s="2" t="inlineStr">
        <is>
          <t>BELGIUM</t>
        </is>
      </c>
      <c r="J604" s="8" t="n">
        <v>510326.01</v>
      </c>
      <c r="K604" s="2" t="inlineStr">
        <is>
          <t>2026-09-19T23:27:29.864Z</t>
        </is>
      </c>
    </row>
    <row r="605">
      <c r="A605" s="2" t="inlineStr">
        <is>
          <t>20602650643</t>
        </is>
      </c>
      <c r="B605" s="2" t="inlineStr">
        <is>
          <t>2025</t>
        </is>
      </c>
      <c r="C605" s="6" t="n">
        <v>11</v>
      </c>
      <c r="D605" s="2" t="inlineStr">
        <is>
          <t>046</t>
        </is>
      </c>
      <c r="E605" s="2" t="inlineStr">
        <is>
          <t>PAITA</t>
        </is>
      </c>
      <c r="F605" s="2" t="inlineStr">
        <is>
          <t>5901</t>
        </is>
      </c>
      <c r="G605" s="2" t="inlineStr">
        <is>
          <t>GRUPO PML S.A.C AGENTES DE ADUANAS</t>
        </is>
      </c>
      <c r="H605" s="2" t="inlineStr">
        <is>
          <t>GB</t>
        </is>
      </c>
      <c r="I605" s="2" t="inlineStr">
        <is>
          <t>UNITED KINGDOM</t>
        </is>
      </c>
      <c r="J605" s="8" t="n">
        <v>165239.2</v>
      </c>
      <c r="K605" s="2" t="inlineStr">
        <is>
          <t>2026-09-19T23:27:29.864Z</t>
        </is>
      </c>
    </row>
    <row r="606">
      <c r="A606" s="2" t="inlineStr">
        <is>
          <t>20602650643</t>
        </is>
      </c>
      <c r="B606" s="2" t="inlineStr">
        <is>
          <t>2026</t>
        </is>
      </c>
      <c r="C606" s="6" t="n">
        <v>1</v>
      </c>
      <c r="D606" s="2" t="inlineStr">
        <is>
          <t>046</t>
        </is>
      </c>
      <c r="E606" s="2" t="inlineStr">
        <is>
          <t>PAITA</t>
        </is>
      </c>
      <c r="F606" s="2" t="inlineStr">
        <is>
          <t>5901</t>
        </is>
      </c>
      <c r="G606" s="2" t="inlineStr">
        <is>
          <t>GRUPO PML S.A.C AGENTES DE ADUANAS</t>
        </is>
      </c>
      <c r="H606" s="2" t="inlineStr">
        <is>
          <t>GB</t>
        </is>
      </c>
      <c r="I606" s="2" t="inlineStr">
        <is>
          <t>UNITED KINGDOM</t>
        </is>
      </c>
      <c r="J606" s="8" t="n">
        <v>134408.49</v>
      </c>
      <c r="K606" s="2" t="inlineStr">
        <is>
          <t>2026-09-19T23:27:29.864Z</t>
        </is>
      </c>
    </row>
    <row r="607">
      <c r="A607" s="2" t="inlineStr">
        <is>
          <t>20603320621</t>
        </is>
      </c>
      <c r="B607" s="2" t="inlineStr">
        <is>
          <t>2025</t>
        </is>
      </c>
      <c r="C607" s="6" t="n">
        <v>12</v>
      </c>
      <c r="D607" s="2" t="inlineStr">
        <is>
          <t>046</t>
        </is>
      </c>
      <c r="E607" s="2" t="inlineStr">
        <is>
          <t>PAITA</t>
        </is>
      </c>
      <c r="F607" s="2" t="inlineStr">
        <is>
          <t>5901</t>
        </is>
      </c>
      <c r="G607" s="2" t="inlineStr">
        <is>
          <t>GRUPO PML S.A.C AGENTES DE ADUANAS</t>
        </is>
      </c>
      <c r="H607" s="2" t="inlineStr">
        <is>
          <t>HR</t>
        </is>
      </c>
      <c r="I607" s="2" t="inlineStr">
        <is>
          <t>CROATIA</t>
        </is>
      </c>
      <c r="J607" s="8" t="n">
        <v>161000</v>
      </c>
      <c r="K607" s="2" t="inlineStr">
        <is>
          <t>2026-09-19T23:27:29.864Z</t>
        </is>
      </c>
    </row>
    <row r="608">
      <c r="A608" s="2" t="inlineStr">
        <is>
          <t>20603557825</t>
        </is>
      </c>
      <c r="B608" s="2" t="inlineStr">
        <is>
          <t>2025</t>
        </is>
      </c>
      <c r="C608" s="6" t="n">
        <v>10</v>
      </c>
      <c r="D608" s="2" t="inlineStr">
        <is>
          <t>118</t>
        </is>
      </c>
      <c r="E608" s="2" t="inlineStr">
        <is>
          <t>MARITIMA DEL CALLAO</t>
        </is>
      </c>
      <c r="F608" s="2" t="inlineStr">
        <is>
          <t>7378</t>
        </is>
      </c>
      <c r="G608" s="2" t="inlineStr">
        <is>
          <t>SAN MIGUEL ADUANAS S.A.C.</t>
        </is>
      </c>
      <c r="H608" s="2" t="inlineStr">
        <is>
          <t>GB</t>
        </is>
      </c>
      <c r="I608" s="2" t="inlineStr">
        <is>
          <t>UNITED KINGDOM</t>
        </is>
      </c>
      <c r="J608" s="8" t="n">
        <v>124585.29</v>
      </c>
      <c r="K608" s="2" t="inlineStr">
        <is>
          <t>2026-09-19T23:27:29.864Z</t>
        </is>
      </c>
    </row>
    <row r="609">
      <c r="A609" s="2" t="inlineStr">
        <is>
          <t>20603820691</t>
        </is>
      </c>
      <c r="B609" s="2" t="inlineStr">
        <is>
          <t>2025</t>
        </is>
      </c>
      <c r="C609" s="6" t="n">
        <v>8</v>
      </c>
      <c r="D609" s="2" t="inlineStr">
        <is>
          <t>118</t>
        </is>
      </c>
      <c r="E609" s="2" t="inlineStr">
        <is>
          <t>MARITIMA DEL CALLAO</t>
        </is>
      </c>
      <c r="F609" s="2" t="inlineStr">
        <is>
          <t>4939</t>
        </is>
      </c>
      <c r="G609" s="2" t="inlineStr">
        <is>
          <t>AXIS GL AGENCIA DE ADUANA S.A.C</t>
        </is>
      </c>
      <c r="H609" s="2" t="inlineStr">
        <is>
          <t>NL</t>
        </is>
      </c>
      <c r="I609" s="2" t="inlineStr">
        <is>
          <t>NETHERLANDS</t>
        </is>
      </c>
      <c r="J609" s="8" t="n">
        <v>173080</v>
      </c>
      <c r="K609" s="2" t="inlineStr">
        <is>
          <t>2026-09-19T23:27:29.864Z</t>
        </is>
      </c>
    </row>
    <row r="610">
      <c r="A610" s="2" t="inlineStr">
        <is>
          <t>20603820691</t>
        </is>
      </c>
      <c r="B610" s="2" t="inlineStr">
        <is>
          <t>2025</t>
        </is>
      </c>
      <c r="C610" s="6" t="n">
        <v>8</v>
      </c>
      <c r="D610" s="2" t="inlineStr">
        <is>
          <t>046</t>
        </is>
      </c>
      <c r="E610" s="2" t="inlineStr">
        <is>
          <t>PAITA</t>
        </is>
      </c>
      <c r="F610" s="2" t="inlineStr">
        <is>
          <t>5901</t>
        </is>
      </c>
      <c r="G610" s="2" t="inlineStr">
        <is>
          <t>GRUPO PML S.A.C AGENTES DE ADUANAS</t>
        </is>
      </c>
      <c r="H610" s="2" t="inlineStr">
        <is>
          <t>BE</t>
        </is>
      </c>
      <c r="I610" s="2" t="inlineStr">
        <is>
          <t>BELGIUM</t>
        </is>
      </c>
      <c r="J610" s="8" t="n">
        <v>130381.17</v>
      </c>
      <c r="K610" s="2" t="inlineStr">
        <is>
          <t>2026-09-19T23:27:29.864Z</t>
        </is>
      </c>
    </row>
    <row r="611">
      <c r="A611" s="2" t="inlineStr">
        <is>
          <t>20603820691</t>
        </is>
      </c>
      <c r="B611" s="2" t="inlineStr">
        <is>
          <t>2025</t>
        </is>
      </c>
      <c r="C611" s="6" t="n">
        <v>9</v>
      </c>
      <c r="D611" s="2" t="inlineStr">
        <is>
          <t>046</t>
        </is>
      </c>
      <c r="E611" s="2" t="inlineStr">
        <is>
          <t>PAITA</t>
        </is>
      </c>
      <c r="F611" s="2" t="inlineStr">
        <is>
          <t>5901</t>
        </is>
      </c>
      <c r="G611" s="2" t="inlineStr">
        <is>
          <t>GRUPO PML S.A.C AGENTES DE ADUANAS</t>
        </is>
      </c>
      <c r="H611" s="2" t="inlineStr">
        <is>
          <t>US</t>
        </is>
      </c>
      <c r="I611" s="2" t="inlineStr">
        <is>
          <t>UNITED STATES</t>
        </is>
      </c>
      <c r="J611" s="8" t="n">
        <v>118498.42</v>
      </c>
      <c r="K611" s="2" t="inlineStr">
        <is>
          <t>2026-09-19T23:27:29.864Z</t>
        </is>
      </c>
    </row>
    <row r="612">
      <c r="A612" s="2" t="inlineStr">
        <is>
          <t>20603820691</t>
        </is>
      </c>
      <c r="B612" s="2" t="inlineStr">
        <is>
          <t>2025</t>
        </is>
      </c>
      <c r="C612" s="6" t="n">
        <v>9</v>
      </c>
      <c r="D612" s="2" t="inlineStr">
        <is>
          <t>046</t>
        </is>
      </c>
      <c r="E612" s="2" t="inlineStr">
        <is>
          <t>PAITA</t>
        </is>
      </c>
      <c r="F612" s="2" t="inlineStr">
        <is>
          <t>5901</t>
        </is>
      </c>
      <c r="G612" s="2" t="inlineStr">
        <is>
          <t>GRUPO PML S.A.C AGENTES DE ADUANAS</t>
        </is>
      </c>
      <c r="H612" s="2" t="inlineStr">
        <is>
          <t>BE</t>
        </is>
      </c>
      <c r="I612" s="2" t="inlineStr">
        <is>
          <t>BELGIUM</t>
        </is>
      </c>
      <c r="J612" s="8" t="n">
        <v>128053.75</v>
      </c>
      <c r="K612" s="2" t="inlineStr">
        <is>
          <t>2026-09-19T23:27:29.864Z</t>
        </is>
      </c>
    </row>
    <row r="613">
      <c r="A613" s="2" t="inlineStr">
        <is>
          <t>20603820691</t>
        </is>
      </c>
      <c r="B613" s="2" t="inlineStr">
        <is>
          <t>2025</t>
        </is>
      </c>
      <c r="C613" s="6" t="n">
        <v>10</v>
      </c>
      <c r="D613" s="2" t="inlineStr">
        <is>
          <t>046</t>
        </is>
      </c>
      <c r="E613" s="2" t="inlineStr">
        <is>
          <t>PAITA</t>
        </is>
      </c>
      <c r="F613" s="2" t="inlineStr">
        <is>
          <t>5901</t>
        </is>
      </c>
      <c r="G613" s="2" t="inlineStr">
        <is>
          <t>GRUPO PML S.A.C AGENTES DE ADUANAS</t>
        </is>
      </c>
      <c r="H613" s="2" t="inlineStr">
        <is>
          <t>DE</t>
        </is>
      </c>
      <c r="I613" s="2" t="inlineStr">
        <is>
          <t>GERMANY</t>
        </is>
      </c>
      <c r="J613" s="8" t="n">
        <v>163582.94</v>
      </c>
      <c r="K613" s="2" t="inlineStr">
        <is>
          <t>2026-09-19T23:27:29.864Z</t>
        </is>
      </c>
    </row>
    <row r="614">
      <c r="A614" s="2" t="inlineStr">
        <is>
          <t>20603820691</t>
        </is>
      </c>
      <c r="B614" s="2" t="inlineStr">
        <is>
          <t>2025</t>
        </is>
      </c>
      <c r="C614" s="6" t="n">
        <v>11</v>
      </c>
      <c r="D614" s="2" t="inlineStr">
        <is>
          <t>046</t>
        </is>
      </c>
      <c r="E614" s="2" t="inlineStr">
        <is>
          <t>PAITA</t>
        </is>
      </c>
      <c r="F614" s="2" t="inlineStr">
        <is>
          <t>5901</t>
        </is>
      </c>
      <c r="G614" s="2" t="inlineStr">
        <is>
          <t>GRUPO PML S.A.C AGENTES DE ADUANAS</t>
        </is>
      </c>
      <c r="H614" s="2" t="inlineStr">
        <is>
          <t>US</t>
        </is>
      </c>
      <c r="I614" s="2" t="inlineStr">
        <is>
          <t>UNITED STATES</t>
        </is>
      </c>
      <c r="J614" s="8" t="n">
        <v>183398.67</v>
      </c>
      <c r="K614" s="2" t="inlineStr">
        <is>
          <t>2026-09-19T23:27:29.864Z</t>
        </is>
      </c>
    </row>
    <row r="615">
      <c r="A615" s="2" t="inlineStr">
        <is>
          <t>20603820691</t>
        </is>
      </c>
      <c r="B615" s="2" t="inlineStr">
        <is>
          <t>2026</t>
        </is>
      </c>
      <c r="C615" s="6" t="n">
        <v>3</v>
      </c>
      <c r="D615" s="2" t="inlineStr">
        <is>
          <t>118</t>
        </is>
      </c>
      <c r="E615" s="2" t="inlineStr">
        <is>
          <t>MARITIMA DEL CALLAO</t>
        </is>
      </c>
      <c r="F615" s="2" t="inlineStr">
        <is>
          <t>4939</t>
        </is>
      </c>
      <c r="G615" s="2" t="inlineStr">
        <is>
          <t>AXIS GL AGENCIA DE ADUANA S.A.C</t>
        </is>
      </c>
      <c r="H615" s="2" t="inlineStr">
        <is>
          <t>US</t>
        </is>
      </c>
      <c r="I615" s="2" t="inlineStr">
        <is>
          <t>UNITED STATES</t>
        </is>
      </c>
      <c r="J615" s="8" t="n">
        <v>46349.03</v>
      </c>
      <c r="K615" s="2" t="inlineStr">
        <is>
          <t>2026-09-19T23:27:29.864Z</t>
        </is>
      </c>
    </row>
    <row r="616">
      <c r="A616" s="2" t="inlineStr">
        <is>
          <t>20603820691</t>
        </is>
      </c>
      <c r="B616" s="2" t="inlineStr">
        <is>
          <t>2026</t>
        </is>
      </c>
      <c r="C616" s="6" t="n">
        <v>4</v>
      </c>
      <c r="D616" s="2" t="inlineStr">
        <is>
          <t>046</t>
        </is>
      </c>
      <c r="E616" s="2" t="inlineStr">
        <is>
          <t>PAITA</t>
        </is>
      </c>
      <c r="F616" s="2" t="inlineStr">
        <is>
          <t>5901</t>
        </is>
      </c>
      <c r="G616" s="2" t="inlineStr">
        <is>
          <t>GRUPO PML S.A.C AGENTES DE ADUANAS</t>
        </is>
      </c>
      <c r="H616" s="2" t="inlineStr">
        <is>
          <t>BE</t>
        </is>
      </c>
      <c r="I616" s="2" t="inlineStr">
        <is>
          <t>BELGIUM</t>
        </is>
      </c>
      <c r="J616" s="8" t="n">
        <v>257782.58</v>
      </c>
      <c r="K616" s="2" t="inlineStr">
        <is>
          <t>2026-09-19T23:27:29.864Z</t>
        </is>
      </c>
    </row>
    <row r="617">
      <c r="A617" s="2" t="inlineStr">
        <is>
          <t>20603862369</t>
        </is>
      </c>
      <c r="B617" s="2" t="inlineStr">
        <is>
          <t>2025</t>
        </is>
      </c>
      <c r="C617" s="6" t="n">
        <v>11</v>
      </c>
      <c r="D617" s="2" t="inlineStr">
        <is>
          <t>118</t>
        </is>
      </c>
      <c r="E617" s="2" t="inlineStr">
        <is>
          <t>MARITIMA DEL CALLAO</t>
        </is>
      </c>
      <c r="F617" s="2" t="inlineStr">
        <is>
          <t>5901</t>
        </is>
      </c>
      <c r="G617" s="2" t="inlineStr">
        <is>
          <t>GRUPO PML S.A.C AGENTES DE ADUANAS</t>
        </is>
      </c>
      <c r="H617" s="2" t="inlineStr">
        <is>
          <t>DK</t>
        </is>
      </c>
      <c r="I617" s="2" t="inlineStr">
        <is>
          <t>DENMARK</t>
        </is>
      </c>
      <c r="J617" s="8" t="n">
        <v>151198.32</v>
      </c>
      <c r="K617" s="2" t="inlineStr">
        <is>
          <t>2026-09-19T23:27:29.864Z</t>
        </is>
      </c>
    </row>
    <row r="618">
      <c r="A618" s="2" t="inlineStr">
        <is>
          <t>20603862369</t>
        </is>
      </c>
      <c r="B618" s="2" t="inlineStr">
        <is>
          <t>2026</t>
        </is>
      </c>
      <c r="C618" s="6" t="n">
        <v>4</v>
      </c>
      <c r="D618" s="2" t="inlineStr">
        <is>
          <t>118</t>
        </is>
      </c>
      <c r="E618" s="2" t="inlineStr">
        <is>
          <t>MARITIMA DEL CALLAO</t>
        </is>
      </c>
      <c r="F618" s="2" t="inlineStr">
        <is>
          <t>5901</t>
        </is>
      </c>
      <c r="G618" s="2" t="inlineStr">
        <is>
          <t>GRUPO PML S.A.C AGENTES DE ADUANAS</t>
        </is>
      </c>
      <c r="H618" s="2" t="inlineStr">
        <is>
          <t>DK</t>
        </is>
      </c>
      <c r="I618" s="2" t="inlineStr">
        <is>
          <t>DENMARK</t>
        </is>
      </c>
      <c r="J618" s="8" t="n">
        <v>181356.84</v>
      </c>
      <c r="K618" s="2" t="inlineStr">
        <is>
          <t>2026-09-19T23:27:29.864Z</t>
        </is>
      </c>
    </row>
    <row r="619">
      <c r="A619" s="2" t="inlineStr">
        <is>
          <t>20603907176</t>
        </is>
      </c>
      <c r="B619" s="2" t="inlineStr">
        <is>
          <t>2025</t>
        </is>
      </c>
      <c r="C619" s="6" t="n">
        <v>7</v>
      </c>
      <c r="D619" s="2" t="inlineStr">
        <is>
          <t>118</t>
        </is>
      </c>
      <c r="E619" s="2" t="inlineStr">
        <is>
          <t>MARITIMA DEL CALLAO</t>
        </is>
      </c>
      <c r="F619" s="2" t="inlineStr">
        <is>
          <t>7620</t>
        </is>
      </c>
      <c r="G619" s="2" t="inlineStr">
        <is>
          <t>TRANSITARIO INTERNACIONAL MULTIMODAL SAC</t>
        </is>
      </c>
      <c r="H619" s="2" t="inlineStr">
        <is>
          <t>ES</t>
        </is>
      </c>
      <c r="I619" s="2" t="inlineStr">
        <is>
          <t>SPAIN</t>
        </is>
      </c>
      <c r="J619" s="8" t="n">
        <v>29120</v>
      </c>
      <c r="K619" s="2" t="inlineStr">
        <is>
          <t>2026-09-19T23:27:29.864Z</t>
        </is>
      </c>
    </row>
    <row r="620">
      <c r="A620" s="2" t="inlineStr">
        <is>
          <t>20603907176</t>
        </is>
      </c>
      <c r="B620" s="2" t="inlineStr">
        <is>
          <t>2025</t>
        </is>
      </c>
      <c r="C620" s="6" t="n">
        <v>9</v>
      </c>
      <c r="D620" s="2" t="inlineStr">
        <is>
          <t>118</t>
        </is>
      </c>
      <c r="E620" s="2" t="inlineStr">
        <is>
          <t>MARITIMA DEL CALLAO</t>
        </is>
      </c>
      <c r="F620" s="2" t="inlineStr">
        <is>
          <t>8593</t>
        </is>
      </c>
      <c r="G620" s="2" t="inlineStr">
        <is>
          <t>AG INTERNATIONAL FREIGHT FORWARDER SOCIEDAD ANONIMA CERR</t>
        </is>
      </c>
      <c r="H620" s="2" t="inlineStr">
        <is>
          <t>NL</t>
        </is>
      </c>
      <c r="I620" s="2" t="inlineStr">
        <is>
          <t>NETHERLANDS</t>
        </is>
      </c>
      <c r="J620" s="8" t="n">
        <v>85500</v>
      </c>
      <c r="K620" s="2" t="inlineStr">
        <is>
          <t>2026-09-19T23:27:29.864Z</t>
        </is>
      </c>
    </row>
    <row r="621">
      <c r="A621" s="2" t="inlineStr">
        <is>
          <t>20603907176</t>
        </is>
      </c>
      <c r="B621" s="2" t="inlineStr">
        <is>
          <t>2025</t>
        </is>
      </c>
      <c r="C621" s="6" t="n">
        <v>9</v>
      </c>
      <c r="D621" s="2" t="inlineStr">
        <is>
          <t>118</t>
        </is>
      </c>
      <c r="E621" s="2" t="inlineStr">
        <is>
          <t>MARITIMA DEL CALLAO</t>
        </is>
      </c>
      <c r="F621" s="2" t="inlineStr">
        <is>
          <t>8700</t>
        </is>
      </c>
      <c r="G621" s="2" t="inlineStr">
        <is>
          <t>TPP ADUANAS S.A.C.-TPPA S.A.C.</t>
        </is>
      </c>
      <c r="H621" s="2" t="inlineStr">
        <is>
          <t>NL</t>
        </is>
      </c>
      <c r="I621" s="2" t="inlineStr">
        <is>
          <t>NETHERLANDS</t>
        </is>
      </c>
      <c r="J621" s="8" t="n">
        <v>29160</v>
      </c>
      <c r="K621" s="2" t="inlineStr">
        <is>
          <t>2026-09-19T23:27:29.864Z</t>
        </is>
      </c>
    </row>
    <row r="622">
      <c r="A622" s="2" t="inlineStr">
        <is>
          <t>20603907176</t>
        </is>
      </c>
      <c r="B622" s="2" t="inlineStr">
        <is>
          <t>2025</t>
        </is>
      </c>
      <c r="C622" s="6" t="n">
        <v>10</v>
      </c>
      <c r="D622" s="2" t="inlineStr">
        <is>
          <t>118</t>
        </is>
      </c>
      <c r="E622" s="2" t="inlineStr">
        <is>
          <t>MARITIMA DEL CALLAO</t>
        </is>
      </c>
      <c r="F622" s="2" t="inlineStr">
        <is>
          <t>8700</t>
        </is>
      </c>
      <c r="G622" s="2" t="inlineStr">
        <is>
          <t>TPP ADUANAS S.A.C.-TPPA S.A.C.</t>
        </is>
      </c>
      <c r="H622" s="2" t="inlineStr">
        <is>
          <t>NL</t>
        </is>
      </c>
      <c r="I622" s="2" t="inlineStr">
        <is>
          <t>NETHERLANDS</t>
        </is>
      </c>
      <c r="J622" s="8" t="n">
        <v>113060</v>
      </c>
      <c r="K622" s="2" t="inlineStr">
        <is>
          <t>2026-09-19T23:27:29.864Z</t>
        </is>
      </c>
    </row>
    <row r="623">
      <c r="A623" s="2" t="inlineStr">
        <is>
          <t>20603907176</t>
        </is>
      </c>
      <c r="B623" s="2" t="inlineStr">
        <is>
          <t>2025</t>
        </is>
      </c>
      <c r="C623" s="6" t="n">
        <v>10</v>
      </c>
      <c r="D623" s="2" t="inlineStr">
        <is>
          <t>118</t>
        </is>
      </c>
      <c r="E623" s="2" t="inlineStr">
        <is>
          <t>MARITIMA DEL CALLAO</t>
        </is>
      </c>
      <c r="F623" s="2" t="inlineStr">
        <is>
          <t>8593</t>
        </is>
      </c>
      <c r="G623" s="2" t="inlineStr">
        <is>
          <t>AG INTERNATIONAL FREIGHT FORWARDER SOCIEDAD ANONIMA CERR</t>
        </is>
      </c>
      <c r="H623" s="2" t="inlineStr">
        <is>
          <t>NL</t>
        </is>
      </c>
      <c r="I623" s="2" t="inlineStr">
        <is>
          <t>NETHERLANDS</t>
        </is>
      </c>
      <c r="J623" s="8" t="n">
        <v>54860</v>
      </c>
      <c r="K623" s="2" t="inlineStr">
        <is>
          <t>2026-09-19T23:27:29.864Z</t>
        </is>
      </c>
    </row>
    <row r="624">
      <c r="A624" s="2" t="inlineStr">
        <is>
          <t>20603907176</t>
        </is>
      </c>
      <c r="B624" s="2" t="inlineStr">
        <is>
          <t>2025</t>
        </is>
      </c>
      <c r="C624" s="6" t="n">
        <v>12</v>
      </c>
      <c r="D624" s="2" t="inlineStr">
        <is>
          <t>118</t>
        </is>
      </c>
      <c r="E624" s="2" t="inlineStr">
        <is>
          <t>MARITIMA DEL CALLAO</t>
        </is>
      </c>
      <c r="F624" s="2" t="inlineStr">
        <is>
          <t>4993</t>
        </is>
      </c>
      <c r="G624" s="2" t="inlineStr">
        <is>
          <t>CLP OPERADOR LOGISTICO S.A.C</t>
        </is>
      </c>
      <c r="H624" s="2" t="inlineStr">
        <is>
          <t>NL</t>
        </is>
      </c>
      <c r="I624" s="2" t="inlineStr">
        <is>
          <t>NETHERLANDS</t>
        </is>
      </c>
      <c r="J624" s="8" t="n">
        <v>32000</v>
      </c>
      <c r="K624" s="2" t="inlineStr">
        <is>
          <t>2026-09-19T23:27:29.864Z</t>
        </is>
      </c>
    </row>
    <row r="625">
      <c r="A625" s="2" t="inlineStr">
        <is>
          <t>20603957033</t>
        </is>
      </c>
      <c r="B625" s="2" t="inlineStr">
        <is>
          <t>2025</t>
        </is>
      </c>
      <c r="C625" s="6" t="n">
        <v>6</v>
      </c>
      <c r="D625" s="2" t="inlineStr">
        <is>
          <t>118</t>
        </is>
      </c>
      <c r="E625" s="2" t="inlineStr">
        <is>
          <t>MARITIMA DEL CALLAO</t>
        </is>
      </c>
      <c r="F625" s="2" t="inlineStr">
        <is>
          <t>8593</t>
        </is>
      </c>
      <c r="G625" s="2" t="inlineStr">
        <is>
          <t>AG INTERNATIONAL FREIGHT FORWARDER SOCIEDAD ANONIMA CERR</t>
        </is>
      </c>
      <c r="H625" s="2" t="inlineStr">
        <is>
          <t>US</t>
        </is>
      </c>
      <c r="I625" s="2" t="inlineStr">
        <is>
          <t>UNITED STATES</t>
        </is>
      </c>
      <c r="J625" s="8" t="n">
        <v>28548</v>
      </c>
      <c r="K625" s="2" t="inlineStr">
        <is>
          <t>2026-09-19T23:27:29.864Z</t>
        </is>
      </c>
    </row>
    <row r="626">
      <c r="A626" s="2" t="inlineStr">
        <is>
          <t>20603957033</t>
        </is>
      </c>
      <c r="B626" s="2" t="inlineStr">
        <is>
          <t>2025</t>
        </is>
      </c>
      <c r="C626" s="6" t="n">
        <v>6</v>
      </c>
      <c r="D626" s="2" t="inlineStr">
        <is>
          <t>235</t>
        </is>
      </c>
      <c r="E626" s="2" t="inlineStr">
        <is>
          <t>AEREA DEL CALLAO</t>
        </is>
      </c>
      <c r="F626" s="2" t="inlineStr">
        <is>
          <t>6946</t>
        </is>
      </c>
      <c r="G626" s="2" t="inlineStr">
        <is>
          <t>LIP ADUANAS S.A.</t>
        </is>
      </c>
      <c r="H626" s="2" t="inlineStr">
        <is>
          <t>DE</t>
        </is>
      </c>
      <c r="I626" s="2" t="inlineStr">
        <is>
          <t>GERMANY</t>
        </is>
      </c>
      <c r="J626" s="8" t="n">
        <v>14760</v>
      </c>
      <c r="K626" s="2" t="inlineStr">
        <is>
          <t>2026-09-19T23:27:29.864Z</t>
        </is>
      </c>
    </row>
    <row r="627">
      <c r="A627" s="2" t="inlineStr">
        <is>
          <t>20603957033</t>
        </is>
      </c>
      <c r="B627" s="2" t="inlineStr">
        <is>
          <t>2025</t>
        </is>
      </c>
      <c r="C627" s="6" t="n">
        <v>7</v>
      </c>
      <c r="D627" s="2" t="inlineStr">
        <is>
          <t>118</t>
        </is>
      </c>
      <c r="E627" s="2" t="inlineStr">
        <is>
          <t>MARITIMA DEL CALLAO</t>
        </is>
      </c>
      <c r="F627" s="2" t="inlineStr">
        <is>
          <t>8593</t>
        </is>
      </c>
      <c r="G627" s="2" t="inlineStr">
        <is>
          <t>AG INTERNATIONAL FREIGHT FORWARDER SOCIEDAD ANONIMA CERR</t>
        </is>
      </c>
      <c r="H627" s="2" t="inlineStr">
        <is>
          <t>US</t>
        </is>
      </c>
      <c r="I627" s="2" t="inlineStr">
        <is>
          <t>UNITED STATES</t>
        </is>
      </c>
      <c r="J627" s="8" t="n">
        <v>88081.5</v>
      </c>
      <c r="K627" s="2" t="inlineStr">
        <is>
          <t>2026-09-19T23:27:29.864Z</t>
        </is>
      </c>
    </row>
    <row r="628">
      <c r="A628" s="2" t="inlineStr">
        <is>
          <t>20603957033</t>
        </is>
      </c>
      <c r="B628" s="2" t="inlineStr">
        <is>
          <t>2025</t>
        </is>
      </c>
      <c r="C628" s="6" t="n">
        <v>8</v>
      </c>
      <c r="D628" s="2" t="inlineStr">
        <is>
          <t>118</t>
        </is>
      </c>
      <c r="E628" s="2" t="inlineStr">
        <is>
          <t>MARITIMA DEL CALLAO</t>
        </is>
      </c>
      <c r="F628" s="2" t="inlineStr">
        <is>
          <t>8593</t>
        </is>
      </c>
      <c r="G628" s="2" t="inlineStr">
        <is>
          <t>AG INTERNATIONAL FREIGHT FORWARDER SOCIEDAD ANONIMA CERR</t>
        </is>
      </c>
      <c r="H628" s="2" t="inlineStr">
        <is>
          <t>US</t>
        </is>
      </c>
      <c r="I628" s="2" t="inlineStr">
        <is>
          <t>UNITED STATES</t>
        </is>
      </c>
      <c r="J628" s="8" t="n">
        <v>144435</v>
      </c>
      <c r="K628" s="2" t="inlineStr">
        <is>
          <t>2026-09-19T23:27:29.864Z</t>
        </is>
      </c>
    </row>
    <row r="629">
      <c r="A629" s="2" t="inlineStr">
        <is>
          <t>20603957033</t>
        </is>
      </c>
      <c r="B629" s="2" t="inlineStr">
        <is>
          <t>2025</t>
        </is>
      </c>
      <c r="C629" s="6" t="n">
        <v>9</v>
      </c>
      <c r="D629" s="2" t="inlineStr">
        <is>
          <t>118</t>
        </is>
      </c>
      <c r="E629" s="2" t="inlineStr">
        <is>
          <t>MARITIMA DEL CALLAO</t>
        </is>
      </c>
      <c r="F629" s="2" t="inlineStr">
        <is>
          <t>8593</t>
        </is>
      </c>
      <c r="G629" s="2" t="inlineStr">
        <is>
          <t>AG INTERNATIONAL FREIGHT FORWARDER SOCIEDAD ANONIMA CERR</t>
        </is>
      </c>
      <c r="H629" s="2" t="inlineStr">
        <is>
          <t>NL</t>
        </is>
      </c>
      <c r="I629" s="2" t="inlineStr">
        <is>
          <t>NETHERLANDS</t>
        </is>
      </c>
      <c r="J629" s="8" t="n">
        <v>26100</v>
      </c>
      <c r="K629" s="2" t="inlineStr">
        <is>
          <t>2026-09-19T23:27:29.864Z</t>
        </is>
      </c>
    </row>
    <row r="630">
      <c r="A630" s="2" t="inlineStr">
        <is>
          <t>20603957033</t>
        </is>
      </c>
      <c r="B630" s="2" t="inlineStr">
        <is>
          <t>2025</t>
        </is>
      </c>
      <c r="C630" s="6" t="n">
        <v>9</v>
      </c>
      <c r="D630" s="2" t="inlineStr">
        <is>
          <t>118</t>
        </is>
      </c>
      <c r="E630" s="2" t="inlineStr">
        <is>
          <t>MARITIMA DEL CALLAO</t>
        </is>
      </c>
      <c r="F630" s="2" t="inlineStr">
        <is>
          <t>8593</t>
        </is>
      </c>
      <c r="G630" s="2" t="inlineStr">
        <is>
          <t>AG INTERNATIONAL FREIGHT FORWARDER SOCIEDAD ANONIMA CERR</t>
        </is>
      </c>
      <c r="H630" s="2" t="inlineStr">
        <is>
          <t>US</t>
        </is>
      </c>
      <c r="I630" s="2" t="inlineStr">
        <is>
          <t>UNITED STATES</t>
        </is>
      </c>
      <c r="J630" s="8" t="n">
        <v>57615</v>
      </c>
      <c r="K630" s="2" t="inlineStr">
        <is>
          <t>2026-09-19T23:27:29.864Z</t>
        </is>
      </c>
    </row>
    <row r="631">
      <c r="A631" s="2" t="inlineStr">
        <is>
          <t>20603957033</t>
        </is>
      </c>
      <c r="B631" s="2" t="inlineStr">
        <is>
          <t>2025</t>
        </is>
      </c>
      <c r="C631" s="6" t="n">
        <v>10</v>
      </c>
      <c r="D631" s="2" t="inlineStr">
        <is>
          <t>118</t>
        </is>
      </c>
      <c r="E631" s="2" t="inlineStr">
        <is>
          <t>MARITIMA DEL CALLAO</t>
        </is>
      </c>
      <c r="F631" s="2" t="inlineStr">
        <is>
          <t>8593</t>
        </is>
      </c>
      <c r="G631" s="2" t="inlineStr">
        <is>
          <t>AG INTERNATIONAL FREIGHT FORWARDER SOCIEDAD ANONIMA CERR</t>
        </is>
      </c>
      <c r="H631" s="2" t="inlineStr">
        <is>
          <t>US</t>
        </is>
      </c>
      <c r="I631" s="2" t="inlineStr">
        <is>
          <t>UNITED STATES</t>
        </is>
      </c>
      <c r="J631" s="8" t="n">
        <v>97453.17</v>
      </c>
      <c r="K631" s="2" t="inlineStr">
        <is>
          <t>2026-09-19T23:27:29.864Z</t>
        </is>
      </c>
    </row>
    <row r="632">
      <c r="A632" s="2" t="inlineStr">
        <is>
          <t>20603957033</t>
        </is>
      </c>
      <c r="B632" s="2" t="inlineStr">
        <is>
          <t>2025</t>
        </is>
      </c>
      <c r="C632" s="6" t="n">
        <v>11</v>
      </c>
      <c r="D632" s="2" t="inlineStr">
        <is>
          <t>118</t>
        </is>
      </c>
      <c r="E632" s="2" t="inlineStr">
        <is>
          <t>MARITIMA DEL CALLAO</t>
        </is>
      </c>
      <c r="F632" s="2" t="inlineStr">
        <is>
          <t>8593</t>
        </is>
      </c>
      <c r="G632" s="2" t="inlineStr">
        <is>
          <t>AG INTERNATIONAL FREIGHT FORWARDER SOCIEDAD ANONIMA CERR</t>
        </is>
      </c>
      <c r="H632" s="2" t="inlineStr">
        <is>
          <t>US</t>
        </is>
      </c>
      <c r="I632" s="2" t="inlineStr">
        <is>
          <t>UNITED STATES</t>
        </is>
      </c>
      <c r="J632" s="8" t="n">
        <v>31516</v>
      </c>
      <c r="K632" s="2" t="inlineStr">
        <is>
          <t>2026-09-19T23:27:29.864Z</t>
        </is>
      </c>
    </row>
    <row r="633">
      <c r="A633" s="2" t="inlineStr">
        <is>
          <t>20603957033</t>
        </is>
      </c>
      <c r="B633" s="2" t="inlineStr">
        <is>
          <t>2025</t>
        </is>
      </c>
      <c r="C633" s="6" t="n">
        <v>11</v>
      </c>
      <c r="D633" s="2" t="inlineStr">
        <is>
          <t>118</t>
        </is>
      </c>
      <c r="E633" s="2" t="inlineStr">
        <is>
          <t>MARITIMA DEL CALLAO</t>
        </is>
      </c>
      <c r="F633" s="2" t="inlineStr">
        <is>
          <t>9411</t>
        </is>
      </c>
      <c r="G633" s="2" t="inlineStr">
        <is>
          <t>CROSSADUANAS S.A.C.</t>
        </is>
      </c>
      <c r="H633" s="2" t="inlineStr">
        <is>
          <t>US</t>
        </is>
      </c>
      <c r="I633" s="2" t="inlineStr">
        <is>
          <t>UNITED STATES</t>
        </is>
      </c>
      <c r="J633" s="8" t="n">
        <v>126064</v>
      </c>
      <c r="K633" s="2" t="inlineStr">
        <is>
          <t>2026-09-19T23:27:29.864Z</t>
        </is>
      </c>
    </row>
    <row r="634">
      <c r="A634" s="2" t="inlineStr">
        <is>
          <t>20603957033</t>
        </is>
      </c>
      <c r="B634" s="2" t="inlineStr">
        <is>
          <t>2025</t>
        </is>
      </c>
      <c r="C634" s="6" t="n">
        <v>12</v>
      </c>
      <c r="D634" s="2" t="inlineStr">
        <is>
          <t>118</t>
        </is>
      </c>
      <c r="E634" s="2" t="inlineStr">
        <is>
          <t>MARITIMA DEL CALLAO</t>
        </is>
      </c>
      <c r="F634" s="2" t="inlineStr">
        <is>
          <t>3282</t>
        </is>
      </c>
      <c r="G634" s="2" t="inlineStr">
        <is>
          <t>BOXPOOL AGENCIA DE ADUANAS S.A.C.</t>
        </is>
      </c>
      <c r="H634" s="2" t="inlineStr">
        <is>
          <t>US</t>
        </is>
      </c>
      <c r="I634" s="2" t="inlineStr">
        <is>
          <t>UNITED STATES</t>
        </is>
      </c>
      <c r="J634" s="8" t="n">
        <v>168724</v>
      </c>
      <c r="K634" s="2" t="inlineStr">
        <is>
          <t>2026-09-19T23:27:29.864Z</t>
        </is>
      </c>
    </row>
    <row r="635">
      <c r="A635" s="2" t="inlineStr">
        <is>
          <t>20603957033</t>
        </is>
      </c>
      <c r="B635" s="2" t="inlineStr">
        <is>
          <t>2026</t>
        </is>
      </c>
      <c r="C635" s="6" t="n">
        <v>1</v>
      </c>
      <c r="D635" s="2" t="inlineStr">
        <is>
          <t>118</t>
        </is>
      </c>
      <c r="E635" s="2" t="inlineStr">
        <is>
          <t>MARITIMA DEL CALLAO</t>
        </is>
      </c>
      <c r="F635" s="2" t="inlineStr">
        <is>
          <t>3282</t>
        </is>
      </c>
      <c r="G635" s="2" t="inlineStr">
        <is>
          <t>BOXPOOL AGENCIA DE ADUANAS S.A.C.</t>
        </is>
      </c>
      <c r="H635" s="2" t="inlineStr">
        <is>
          <t>US</t>
        </is>
      </c>
      <c r="I635" s="2" t="inlineStr">
        <is>
          <t>UNITED STATES</t>
        </is>
      </c>
      <c r="J635" s="8" t="n">
        <v>211191.99</v>
      </c>
      <c r="K635" s="2" t="inlineStr">
        <is>
          <t>2026-09-19T23:27:29.864Z</t>
        </is>
      </c>
    </row>
    <row r="636">
      <c r="A636" s="2" t="inlineStr">
        <is>
          <t>20603957033</t>
        </is>
      </c>
      <c r="B636" s="2" t="inlineStr">
        <is>
          <t>2026</t>
        </is>
      </c>
      <c r="C636" s="6" t="n">
        <v>2</v>
      </c>
      <c r="D636" s="2" t="inlineStr">
        <is>
          <t>118</t>
        </is>
      </c>
      <c r="E636" s="2" t="inlineStr">
        <is>
          <t>MARITIMA DEL CALLAO</t>
        </is>
      </c>
      <c r="F636" s="2" t="inlineStr">
        <is>
          <t>9056</t>
        </is>
      </c>
      <c r="G636" s="2" t="inlineStr">
        <is>
          <t>MARINA LOGISTICS S.A.C.</t>
        </is>
      </c>
      <c r="H636" s="2" t="inlineStr">
        <is>
          <t>US</t>
        </is>
      </c>
      <c r="I636" s="2" t="inlineStr">
        <is>
          <t>UNITED STATES</t>
        </is>
      </c>
      <c r="J636" s="8" t="n">
        <v>10300</v>
      </c>
      <c r="K636" s="2" t="inlineStr">
        <is>
          <t>2026-09-19T23:27:29.864Z</t>
        </is>
      </c>
    </row>
    <row r="637">
      <c r="A637" s="2" t="inlineStr">
        <is>
          <t>20603957033</t>
        </is>
      </c>
      <c r="B637" s="2" t="inlineStr">
        <is>
          <t>2026</t>
        </is>
      </c>
      <c r="C637" s="6" t="n">
        <v>2</v>
      </c>
      <c r="D637" s="2" t="inlineStr">
        <is>
          <t>118</t>
        </is>
      </c>
      <c r="E637" s="2" t="inlineStr">
        <is>
          <t>MARITIMA DEL CALLAO</t>
        </is>
      </c>
      <c r="F637" s="2" t="inlineStr">
        <is>
          <t>3282</t>
        </is>
      </c>
      <c r="G637" s="2" t="inlineStr">
        <is>
          <t>BOXPOOL AGENCIA DE ADUANAS S.A.C.</t>
        </is>
      </c>
      <c r="H637" s="2" t="inlineStr">
        <is>
          <t>US</t>
        </is>
      </c>
      <c r="I637" s="2" t="inlineStr">
        <is>
          <t>UNITED STATES</t>
        </is>
      </c>
      <c r="J637" s="8" t="n">
        <v>152311.49</v>
      </c>
      <c r="K637" s="2" t="inlineStr">
        <is>
          <t>2026-09-19T23:27:29.864Z</t>
        </is>
      </c>
    </row>
    <row r="638">
      <c r="A638" s="2" t="inlineStr">
        <is>
          <t>20604151954</t>
        </is>
      </c>
      <c r="B638" s="2" t="inlineStr">
        <is>
          <t>2025</t>
        </is>
      </c>
      <c r="C638" s="6" t="n">
        <v>7</v>
      </c>
      <c r="D638" s="2" t="inlineStr">
        <is>
          <t>118</t>
        </is>
      </c>
      <c r="E638" s="2" t="inlineStr">
        <is>
          <t>MARITIMA DEL CALLAO</t>
        </is>
      </c>
      <c r="F638" s="2" t="inlineStr">
        <is>
          <t>6982</t>
        </is>
      </c>
      <c r="G638" s="2" t="inlineStr">
        <is>
          <t>JS PERU AGENCIA DE ADUANA S.A.C.</t>
        </is>
      </c>
      <c r="H638" s="2" t="inlineStr">
        <is>
          <t>BE</t>
        </is>
      </c>
      <c r="I638" s="2" t="inlineStr">
        <is>
          <t>BELGIUM</t>
        </is>
      </c>
      <c r="J638" s="8" t="n">
        <v>121420.8</v>
      </c>
      <c r="K638" s="2" t="inlineStr">
        <is>
          <t>2026-09-19T23:27:29.864Z</t>
        </is>
      </c>
    </row>
    <row r="639">
      <c r="A639" s="2" t="inlineStr">
        <is>
          <t>20604151954</t>
        </is>
      </c>
      <c r="B639" s="2" t="inlineStr">
        <is>
          <t>2025</t>
        </is>
      </c>
      <c r="C639" s="6" t="n">
        <v>10</v>
      </c>
      <c r="D639" s="2" t="inlineStr">
        <is>
          <t>118</t>
        </is>
      </c>
      <c r="E639" s="2" t="inlineStr">
        <is>
          <t>MARITIMA DEL CALLAO</t>
        </is>
      </c>
      <c r="F639" s="2" t="inlineStr">
        <is>
          <t>6676</t>
        </is>
      </c>
      <c r="G639" s="2" t="inlineStr">
        <is>
          <t>EUROADUANAS S.A.C. AGENCIA DE ADUANA</t>
        </is>
      </c>
      <c r="H639" s="2" t="inlineStr">
        <is>
          <t>BE</t>
        </is>
      </c>
      <c r="I639" s="2" t="inlineStr">
        <is>
          <t>BELGIUM</t>
        </is>
      </c>
      <c r="J639" s="8" t="n">
        <v>152012</v>
      </c>
      <c r="K639" s="2" t="inlineStr">
        <is>
          <t>2026-09-19T23:27:29.864Z</t>
        </is>
      </c>
    </row>
    <row r="640">
      <c r="A640" s="2" t="inlineStr">
        <is>
          <t>20604151954</t>
        </is>
      </c>
      <c r="B640" s="2" t="inlineStr">
        <is>
          <t>2026</t>
        </is>
      </c>
      <c r="C640" s="6" t="n">
        <v>3</v>
      </c>
      <c r="D640" s="2" t="inlineStr">
        <is>
          <t>118</t>
        </is>
      </c>
      <c r="E640" s="2" t="inlineStr">
        <is>
          <t>MARITIMA DEL CALLAO</t>
        </is>
      </c>
      <c r="F640" s="2" t="inlineStr">
        <is>
          <t>6676</t>
        </is>
      </c>
      <c r="G640" s="2" t="inlineStr">
        <is>
          <t>EUROADUANAS S.A.C. AGENCIA DE ADUANA</t>
        </is>
      </c>
      <c r="H640" s="2" t="inlineStr">
        <is>
          <t>BE</t>
        </is>
      </c>
      <c r="I640" s="2" t="inlineStr">
        <is>
          <t>BELGIUM</t>
        </is>
      </c>
      <c r="J640" s="8" t="n">
        <v>63040</v>
      </c>
      <c r="K640" s="2" t="inlineStr">
        <is>
          <t>2026-09-19T23:27:29.864Z</t>
        </is>
      </c>
    </row>
    <row r="641">
      <c r="A641" s="2" t="inlineStr">
        <is>
          <t>20604309728</t>
        </is>
      </c>
      <c r="B641" s="2" t="inlineStr">
        <is>
          <t>2025</t>
        </is>
      </c>
      <c r="C641" s="6" t="n">
        <v>1</v>
      </c>
      <c r="D641" s="2" t="inlineStr">
        <is>
          <t>046</t>
        </is>
      </c>
      <c r="E641" s="2" t="inlineStr">
        <is>
          <t>PAITA</t>
        </is>
      </c>
      <c r="F641" s="2" t="inlineStr">
        <is>
          <t>9056</t>
        </is>
      </c>
      <c r="G641" s="2" t="inlineStr">
        <is>
          <t>MARINA LOGISTICS S.A.C.</t>
        </is>
      </c>
      <c r="H641" s="2" t="inlineStr">
        <is>
          <t>TW</t>
        </is>
      </c>
      <c r="I641" s="2" t="inlineStr">
        <is>
          <t>TAIWAN, PROVINCE OF CHINA</t>
        </is>
      </c>
      <c r="J641" s="8" t="n">
        <v>7275.18</v>
      </c>
      <c r="K641" s="2" t="inlineStr">
        <is>
          <t>2026-09-19T23:27:29.864Z</t>
        </is>
      </c>
    </row>
    <row r="642">
      <c r="A642" s="2" t="inlineStr">
        <is>
          <t>20605500430</t>
        </is>
      </c>
      <c r="B642" s="2" t="inlineStr">
        <is>
          <t>2025</t>
        </is>
      </c>
      <c r="C642" s="6" t="n">
        <v>10</v>
      </c>
      <c r="D642" s="2" t="inlineStr">
        <is>
          <t>118</t>
        </is>
      </c>
      <c r="E642" s="2" t="inlineStr">
        <is>
          <t>MARITIMA DEL CALLAO</t>
        </is>
      </c>
      <c r="F642" s="2" t="inlineStr">
        <is>
          <t>5901</t>
        </is>
      </c>
      <c r="G642" s="2" t="inlineStr">
        <is>
          <t>GRUPO PML S.A.C AGENTES DE ADUANAS</t>
        </is>
      </c>
      <c r="H642" s="2" t="inlineStr">
        <is>
          <t>US</t>
        </is>
      </c>
      <c r="I642" s="2" t="inlineStr">
        <is>
          <t>UNITED STATES</t>
        </is>
      </c>
      <c r="J642" s="8" t="n">
        <v>147669.48</v>
      </c>
      <c r="K642" s="2" t="inlineStr">
        <is>
          <t>2026-09-19T23:27:29.864Z</t>
        </is>
      </c>
    </row>
    <row r="643">
      <c r="A643" s="2" t="inlineStr">
        <is>
          <t>20606451122</t>
        </is>
      </c>
      <c r="B643" s="2" t="inlineStr">
        <is>
          <t>2025</t>
        </is>
      </c>
      <c r="C643" s="6" t="n">
        <v>6</v>
      </c>
      <c r="D643" s="2" t="inlineStr">
        <is>
          <t>046</t>
        </is>
      </c>
      <c r="E643" s="2" t="inlineStr">
        <is>
          <t>PAITA</t>
        </is>
      </c>
      <c r="F643" s="2" t="inlineStr">
        <is>
          <t>7620</t>
        </is>
      </c>
      <c r="G643" s="2" t="inlineStr">
        <is>
          <t>TRANSITARIO INTERNACIONAL MULTIMODAL SAC</t>
        </is>
      </c>
      <c r="H643" s="2" t="inlineStr">
        <is>
          <t>US</t>
        </is>
      </c>
      <c r="I643" s="2" t="inlineStr">
        <is>
          <t>UNITED STATES</t>
        </is>
      </c>
      <c r="J643" s="8" t="n">
        <v>156897.58</v>
      </c>
      <c r="K643" s="2" t="inlineStr">
        <is>
          <t>2026-09-19T23:27:29.864Z</t>
        </is>
      </c>
    </row>
    <row r="644">
      <c r="A644" s="2" t="inlineStr">
        <is>
          <t>20606451122</t>
        </is>
      </c>
      <c r="B644" s="2" t="inlineStr">
        <is>
          <t>2025</t>
        </is>
      </c>
      <c r="C644" s="6" t="n">
        <v>7</v>
      </c>
      <c r="D644" s="2" t="inlineStr">
        <is>
          <t>046</t>
        </is>
      </c>
      <c r="E644" s="2" t="inlineStr">
        <is>
          <t>PAITA</t>
        </is>
      </c>
      <c r="F644" s="2" t="inlineStr">
        <is>
          <t>7620</t>
        </is>
      </c>
      <c r="G644" s="2" t="inlineStr">
        <is>
          <t>TRANSITARIO INTERNACIONAL MULTIMODAL SAC</t>
        </is>
      </c>
      <c r="H644" s="2" t="inlineStr">
        <is>
          <t>US</t>
        </is>
      </c>
      <c r="I644" s="2" t="inlineStr">
        <is>
          <t>UNITED STATES</t>
        </is>
      </c>
      <c r="J644" s="8" t="n">
        <v>146034</v>
      </c>
      <c r="K644" s="2" t="inlineStr">
        <is>
          <t>2026-09-19T23:27:29.864Z</t>
        </is>
      </c>
    </row>
    <row r="645">
      <c r="A645" s="2" t="inlineStr">
        <is>
          <t>20606451122</t>
        </is>
      </c>
      <c r="B645" s="2" t="inlineStr">
        <is>
          <t>2025</t>
        </is>
      </c>
      <c r="C645" s="6" t="n">
        <v>8</v>
      </c>
      <c r="D645" s="2" t="inlineStr">
        <is>
          <t>118</t>
        </is>
      </c>
      <c r="E645" s="2" t="inlineStr">
        <is>
          <t>MARITIMA DEL CALLAO</t>
        </is>
      </c>
      <c r="F645" s="2" t="inlineStr">
        <is>
          <t>5901</t>
        </is>
      </c>
      <c r="G645" s="2" t="inlineStr">
        <is>
          <t>GRUPO PML S.A.C AGENTES DE ADUANAS</t>
        </is>
      </c>
      <c r="H645" s="2" t="inlineStr">
        <is>
          <t>HK</t>
        </is>
      </c>
      <c r="I645" s="2" t="inlineStr">
        <is>
          <t>HONG KONG</t>
        </is>
      </c>
      <c r="J645" s="8" t="n">
        <v>3956.93</v>
      </c>
      <c r="K645" s="2" t="inlineStr">
        <is>
          <t>2026-09-19T23:27:29.864Z</t>
        </is>
      </c>
    </row>
    <row r="646">
      <c r="A646" s="2" t="inlineStr">
        <is>
          <t>20606451122</t>
        </is>
      </c>
      <c r="B646" s="2" t="inlineStr">
        <is>
          <t>2025</t>
        </is>
      </c>
      <c r="C646" s="6" t="n">
        <v>10</v>
      </c>
      <c r="D646" s="2" t="inlineStr">
        <is>
          <t>046</t>
        </is>
      </c>
      <c r="E646" s="2" t="inlineStr">
        <is>
          <t>PAITA</t>
        </is>
      </c>
      <c r="F646" s="2" t="inlineStr">
        <is>
          <t>5901</t>
        </is>
      </c>
      <c r="G646" s="2" t="inlineStr">
        <is>
          <t>GRUPO PML S.A.C AGENTES DE ADUANAS</t>
        </is>
      </c>
      <c r="H646" s="2" t="inlineStr">
        <is>
          <t>US</t>
        </is>
      </c>
      <c r="I646" s="2" t="inlineStr">
        <is>
          <t>UNITED STATES</t>
        </is>
      </c>
      <c r="J646" s="8" t="n">
        <v>366454.46</v>
      </c>
      <c r="K646" s="2" t="inlineStr">
        <is>
          <t>2026-09-19T23:27:29.864Z</t>
        </is>
      </c>
    </row>
    <row r="647">
      <c r="A647" s="2" t="inlineStr">
        <is>
          <t>20606451122</t>
        </is>
      </c>
      <c r="B647" s="2" t="inlineStr">
        <is>
          <t>2025</t>
        </is>
      </c>
      <c r="C647" s="6" t="n">
        <v>11</v>
      </c>
      <c r="D647" s="2" t="inlineStr">
        <is>
          <t>046</t>
        </is>
      </c>
      <c r="E647" s="2" t="inlineStr">
        <is>
          <t>PAITA</t>
        </is>
      </c>
      <c r="F647" s="2" t="inlineStr">
        <is>
          <t>5901</t>
        </is>
      </c>
      <c r="G647" s="2" t="inlineStr">
        <is>
          <t>GRUPO PML S.A.C AGENTES DE ADUANAS</t>
        </is>
      </c>
      <c r="H647" s="2" t="inlineStr">
        <is>
          <t>NO</t>
        </is>
      </c>
      <c r="I647" s="2" t="inlineStr">
        <is>
          <t>NORWAY</t>
        </is>
      </c>
      <c r="J647" s="8" t="n">
        <v>191304.88</v>
      </c>
      <c r="K647" s="2" t="inlineStr">
        <is>
          <t>2026-09-19T23:27:29.864Z</t>
        </is>
      </c>
    </row>
    <row r="648">
      <c r="A648" s="2" t="inlineStr">
        <is>
          <t>20606451122</t>
        </is>
      </c>
      <c r="B648" s="2" t="inlineStr">
        <is>
          <t>2026</t>
        </is>
      </c>
      <c r="C648" s="6" t="n">
        <v>1</v>
      </c>
      <c r="D648" s="2" t="inlineStr">
        <is>
          <t>046</t>
        </is>
      </c>
      <c r="E648" s="2" t="inlineStr">
        <is>
          <t>PAITA</t>
        </is>
      </c>
      <c r="F648" s="2" t="inlineStr">
        <is>
          <t>5901</t>
        </is>
      </c>
      <c r="G648" s="2" t="inlineStr">
        <is>
          <t>GRUPO PML S.A.C AGENTES DE ADUANAS</t>
        </is>
      </c>
      <c r="H648" s="2" t="inlineStr">
        <is>
          <t>DK</t>
        </is>
      </c>
      <c r="I648" s="2" t="inlineStr">
        <is>
          <t>DENMARK</t>
        </is>
      </c>
      <c r="J648" s="8" t="n">
        <v>76135.47</v>
      </c>
      <c r="K648" s="2" t="inlineStr">
        <is>
          <t>2026-09-19T23:27:29.864Z</t>
        </is>
      </c>
    </row>
    <row r="649">
      <c r="A649" s="2" t="inlineStr">
        <is>
          <t>20607536016</t>
        </is>
      </c>
      <c r="B649" s="2" t="inlineStr">
        <is>
          <t>2025</t>
        </is>
      </c>
      <c r="C649" s="6" t="n">
        <v>1</v>
      </c>
      <c r="D649" s="2" t="inlineStr">
        <is>
          <t>046</t>
        </is>
      </c>
      <c r="E649" s="2" t="inlineStr">
        <is>
          <t>PAITA</t>
        </is>
      </c>
      <c r="F649" s="2" t="inlineStr">
        <is>
          <t>5901</t>
        </is>
      </c>
      <c r="G649" s="2" t="inlineStr">
        <is>
          <t>GRUPO PML S.A.C AGENTES DE ADUANAS</t>
        </is>
      </c>
      <c r="H649" s="2" t="inlineStr">
        <is>
          <t>FR</t>
        </is>
      </c>
      <c r="I649" s="2" t="inlineStr">
        <is>
          <t>FRANCE</t>
        </is>
      </c>
      <c r="J649" s="8" t="n">
        <v>123406.61</v>
      </c>
      <c r="K649" s="2" t="inlineStr">
        <is>
          <t>2026-09-19T23:27:29.864Z</t>
        </is>
      </c>
    </row>
    <row r="650">
      <c r="A650" s="2" t="inlineStr">
        <is>
          <t>20607536016</t>
        </is>
      </c>
      <c r="B650" s="2" t="inlineStr">
        <is>
          <t>2025</t>
        </is>
      </c>
      <c r="C650" s="6" t="n">
        <v>3</v>
      </c>
      <c r="D650" s="2" t="inlineStr">
        <is>
          <t>046</t>
        </is>
      </c>
      <c r="E650" s="2" t="inlineStr">
        <is>
          <t>PAITA</t>
        </is>
      </c>
      <c r="F650" s="2" t="inlineStr">
        <is>
          <t>5901</t>
        </is>
      </c>
      <c r="G650" s="2" t="inlineStr">
        <is>
          <t>GRUPO PML S.A.C AGENTES DE ADUANAS</t>
        </is>
      </c>
      <c r="H650" s="2" t="inlineStr">
        <is>
          <t>CA</t>
        </is>
      </c>
      <c r="I650" s="2" t="inlineStr">
        <is>
          <t>CANADA</t>
        </is>
      </c>
      <c r="J650" s="8" t="n">
        <v>188247.15</v>
      </c>
      <c r="K650" s="2" t="inlineStr">
        <is>
          <t>2026-09-19T23:27:29.864Z</t>
        </is>
      </c>
    </row>
    <row r="651">
      <c r="A651" s="2" t="inlineStr">
        <is>
          <t>20607536016</t>
        </is>
      </c>
      <c r="B651" s="2" t="inlineStr">
        <is>
          <t>2025</t>
        </is>
      </c>
      <c r="C651" s="6" t="n">
        <v>9</v>
      </c>
      <c r="D651" s="2" t="inlineStr">
        <is>
          <t>046</t>
        </is>
      </c>
      <c r="E651" s="2" t="inlineStr">
        <is>
          <t>PAITA</t>
        </is>
      </c>
      <c r="F651" s="2" t="inlineStr">
        <is>
          <t>5901</t>
        </is>
      </c>
      <c r="G651" s="2" t="inlineStr">
        <is>
          <t>GRUPO PML S.A.C AGENTES DE ADUANAS</t>
        </is>
      </c>
      <c r="H651" s="2" t="inlineStr">
        <is>
          <t>FR</t>
        </is>
      </c>
      <c r="I651" s="2" t="inlineStr">
        <is>
          <t>FRANCE</t>
        </is>
      </c>
      <c r="J651" s="8" t="n">
        <v>271747.36</v>
      </c>
      <c r="K651" s="2" t="inlineStr">
        <is>
          <t>2026-09-19T23:27:29.864Z</t>
        </is>
      </c>
    </row>
    <row r="652">
      <c r="A652" s="2" t="inlineStr">
        <is>
          <t>20607536016</t>
        </is>
      </c>
      <c r="B652" s="2" t="inlineStr">
        <is>
          <t>2025</t>
        </is>
      </c>
      <c r="C652" s="6" t="n">
        <v>10</v>
      </c>
      <c r="D652" s="2" t="inlineStr">
        <is>
          <t>046</t>
        </is>
      </c>
      <c r="E652" s="2" t="inlineStr">
        <is>
          <t>PAITA</t>
        </is>
      </c>
      <c r="F652" s="2" t="inlineStr">
        <is>
          <t>5901</t>
        </is>
      </c>
      <c r="G652" s="2" t="inlineStr">
        <is>
          <t>GRUPO PML S.A.C AGENTES DE ADUANAS</t>
        </is>
      </c>
      <c r="H652" s="2" t="inlineStr">
        <is>
          <t>FR</t>
        </is>
      </c>
      <c r="I652" s="2" t="inlineStr">
        <is>
          <t>FRANCE</t>
        </is>
      </c>
      <c r="J652" s="8" t="n">
        <v>499984.94</v>
      </c>
      <c r="K652" s="2" t="inlineStr">
        <is>
          <t>2026-09-19T23:27:29.864Z</t>
        </is>
      </c>
    </row>
    <row r="653">
      <c r="A653" s="2" t="inlineStr">
        <is>
          <t>20607536016</t>
        </is>
      </c>
      <c r="B653" s="2" t="inlineStr">
        <is>
          <t>2025</t>
        </is>
      </c>
      <c r="C653" s="6" t="n">
        <v>11</v>
      </c>
      <c r="D653" s="2" t="inlineStr">
        <is>
          <t>046</t>
        </is>
      </c>
      <c r="E653" s="2" t="inlineStr">
        <is>
          <t>PAITA</t>
        </is>
      </c>
      <c r="F653" s="2" t="inlineStr">
        <is>
          <t>5901</t>
        </is>
      </c>
      <c r="G653" s="2" t="inlineStr">
        <is>
          <t>GRUPO PML S.A.C AGENTES DE ADUANAS</t>
        </is>
      </c>
      <c r="H653" s="2" t="inlineStr">
        <is>
          <t>MX</t>
        </is>
      </c>
      <c r="I653" s="2" t="inlineStr">
        <is>
          <t>MEXICO</t>
        </is>
      </c>
      <c r="J653" s="8" t="n">
        <v>549251.17</v>
      </c>
      <c r="K653" s="2" t="inlineStr">
        <is>
          <t>2026-09-19T23:27:29.864Z</t>
        </is>
      </c>
    </row>
    <row r="654">
      <c r="A654" s="2" t="inlineStr">
        <is>
          <t>20607536016</t>
        </is>
      </c>
      <c r="B654" s="2" t="inlineStr">
        <is>
          <t>2025</t>
        </is>
      </c>
      <c r="C654" s="6" t="n">
        <v>12</v>
      </c>
      <c r="D654" s="2" t="inlineStr">
        <is>
          <t>046</t>
        </is>
      </c>
      <c r="E654" s="2" t="inlineStr">
        <is>
          <t>PAITA</t>
        </is>
      </c>
      <c r="F654" s="2" t="inlineStr">
        <is>
          <t>5901</t>
        </is>
      </c>
      <c r="G654" s="2" t="inlineStr">
        <is>
          <t>GRUPO PML S.A.C AGENTES DE ADUANAS</t>
        </is>
      </c>
      <c r="H654" s="2" t="inlineStr">
        <is>
          <t>FR</t>
        </is>
      </c>
      <c r="I654" s="2" t="inlineStr">
        <is>
          <t>FRANCE</t>
        </is>
      </c>
      <c r="J654" s="8" t="n">
        <v>346933.46</v>
      </c>
      <c r="K654" s="2" t="inlineStr">
        <is>
          <t>2026-09-19T23:27:29.864Z</t>
        </is>
      </c>
    </row>
    <row r="655">
      <c r="A655" s="2" t="inlineStr">
        <is>
          <t>20608294512</t>
        </is>
      </c>
      <c r="B655" s="2" t="inlineStr">
        <is>
          <t>2026</t>
        </is>
      </c>
      <c r="C655" s="6" t="n">
        <v>1</v>
      </c>
      <c r="D655" s="2" t="inlineStr">
        <is>
          <t>235</t>
        </is>
      </c>
      <c r="E655" s="2" t="inlineStr">
        <is>
          <t>AEREA DEL CALLAO</t>
        </is>
      </c>
      <c r="F655" s="2" t="inlineStr">
        <is>
          <t>6982</t>
        </is>
      </c>
      <c r="G655" s="2" t="inlineStr">
        <is>
          <t>JS PERU AGENCIA DE ADUANA S.A.C.</t>
        </is>
      </c>
      <c r="H655" s="2" t="inlineStr">
        <is>
          <t>AR</t>
        </is>
      </c>
      <c r="I655" s="2" t="inlineStr">
        <is>
          <t>ARGENTINA</t>
        </is>
      </c>
      <c r="J655" s="8" t="n">
        <v>1</v>
      </c>
      <c r="K655" s="2" t="inlineStr">
        <is>
          <t>2026-09-19T23:27:29.864Z</t>
        </is>
      </c>
    </row>
    <row r="656">
      <c r="A656" s="2" t="inlineStr">
        <is>
          <t>20608294512</t>
        </is>
      </c>
      <c r="B656" s="2" t="inlineStr">
        <is>
          <t>2026</t>
        </is>
      </c>
      <c r="C656" s="6" t="n">
        <v>3</v>
      </c>
      <c r="D656" s="2" t="inlineStr">
        <is>
          <t>118</t>
        </is>
      </c>
      <c r="E656" s="2" t="inlineStr">
        <is>
          <t>MARITIMA DEL CALLAO</t>
        </is>
      </c>
      <c r="F656" s="2" t="inlineStr">
        <is>
          <t>6982</t>
        </is>
      </c>
      <c r="G656" s="2" t="inlineStr">
        <is>
          <t>JS PERU AGENCIA DE ADUANA S.A.C.</t>
        </is>
      </c>
      <c r="H656" s="2" t="inlineStr">
        <is>
          <t>UY</t>
        </is>
      </c>
      <c r="I656" s="2" t="inlineStr">
        <is>
          <t>URUGUAY</t>
        </is>
      </c>
      <c r="J656" s="8" t="n">
        <v>4096</v>
      </c>
      <c r="K656" s="2" t="inlineStr">
        <is>
          <t>2026-09-19T23:27:29.864Z</t>
        </is>
      </c>
    </row>
    <row r="657">
      <c r="A657" s="2" t="inlineStr">
        <is>
          <t>20608478311</t>
        </is>
      </c>
      <c r="B657" s="2" t="inlineStr">
        <is>
          <t>2025</t>
        </is>
      </c>
      <c r="C657" s="6" t="n">
        <v>3</v>
      </c>
      <c r="D657" s="2" t="inlineStr">
        <is>
          <t>235</t>
        </is>
      </c>
      <c r="E657" s="2" t="inlineStr">
        <is>
          <t>AEREA DEL CALLAO</t>
        </is>
      </c>
      <c r="F657" s="2" t="inlineStr">
        <is>
          <t>6946</t>
        </is>
      </c>
      <c r="G657" s="2" t="inlineStr">
        <is>
          <t>LIP ADUANAS S.A.</t>
        </is>
      </c>
      <c r="H657" s="2" t="inlineStr">
        <is>
          <t>CH</t>
        </is>
      </c>
      <c r="I657" s="2" t="inlineStr">
        <is>
          <t>SWITZERLAND</t>
        </is>
      </c>
      <c r="J657" s="8" t="n">
        <v>19111.5</v>
      </c>
      <c r="K657" s="2" t="inlineStr">
        <is>
          <t>2026-09-19T23:27:29.864Z</t>
        </is>
      </c>
    </row>
    <row r="658">
      <c r="A658" s="2" t="inlineStr">
        <is>
          <t>20609555395</t>
        </is>
      </c>
      <c r="B658" s="2" t="inlineStr">
        <is>
          <t>2025</t>
        </is>
      </c>
      <c r="C658" s="6" t="n">
        <v>6</v>
      </c>
      <c r="D658" s="2" t="inlineStr">
        <is>
          <t>118</t>
        </is>
      </c>
      <c r="E658" s="2" t="inlineStr">
        <is>
          <t>MARITIMA DEL CALLAO</t>
        </is>
      </c>
      <c r="F658" s="2" t="inlineStr">
        <is>
          <t>6982</t>
        </is>
      </c>
      <c r="G658" s="2" t="inlineStr">
        <is>
          <t>JS PERU AGENCIA DE ADUANA S.A.C.</t>
        </is>
      </c>
      <c r="H658" s="2" t="inlineStr">
        <is>
          <t>IT</t>
        </is>
      </c>
      <c r="I658" s="2" t="inlineStr">
        <is>
          <t>ITALY</t>
        </is>
      </c>
      <c r="J658" s="8" t="n">
        <v>253177.92</v>
      </c>
      <c r="K658" s="2" t="inlineStr">
        <is>
          <t>2026-09-19T23:27:29.864Z</t>
        </is>
      </c>
    </row>
    <row r="659">
      <c r="A659" s="2" t="inlineStr">
        <is>
          <t>20609555395</t>
        </is>
      </c>
      <c r="B659" s="2" t="inlineStr">
        <is>
          <t>2025</t>
        </is>
      </c>
      <c r="C659" s="6" t="n">
        <v>7</v>
      </c>
      <c r="D659" s="2" t="inlineStr">
        <is>
          <t>118</t>
        </is>
      </c>
      <c r="E659" s="2" t="inlineStr">
        <is>
          <t>MARITIMA DEL CALLAO</t>
        </is>
      </c>
      <c r="F659" s="2" t="inlineStr">
        <is>
          <t>6982</t>
        </is>
      </c>
      <c r="G659" s="2" t="inlineStr">
        <is>
          <t>JS PERU AGENCIA DE ADUANA S.A.C.</t>
        </is>
      </c>
      <c r="H659" s="2" t="inlineStr">
        <is>
          <t>IT</t>
        </is>
      </c>
      <c r="I659" s="2" t="inlineStr">
        <is>
          <t>ITALY</t>
        </is>
      </c>
      <c r="J659" s="8" t="n">
        <v>213102.29</v>
      </c>
      <c r="K659" s="2" t="inlineStr">
        <is>
          <t>2026-09-19T23:27:29.864Z</t>
        </is>
      </c>
    </row>
    <row r="660">
      <c r="A660" s="2" t="inlineStr">
        <is>
          <t>20609555395</t>
        </is>
      </c>
      <c r="B660" s="2" t="inlineStr">
        <is>
          <t>2025</t>
        </is>
      </c>
      <c r="C660" s="6" t="n">
        <v>7</v>
      </c>
      <c r="D660" s="2" t="inlineStr">
        <is>
          <t>118</t>
        </is>
      </c>
      <c r="E660" s="2" t="inlineStr">
        <is>
          <t>MARITIMA DEL CALLAO</t>
        </is>
      </c>
      <c r="F660" s="2" t="inlineStr">
        <is>
          <t>6982</t>
        </is>
      </c>
      <c r="G660" s="2" t="inlineStr">
        <is>
          <t>JS PERU AGENCIA DE ADUANA S.A.C.</t>
        </is>
      </c>
      <c r="H660" s="2" t="inlineStr">
        <is>
          <t>NL</t>
        </is>
      </c>
      <c r="I660" s="2" t="inlineStr">
        <is>
          <t>NETHERLANDS</t>
        </is>
      </c>
      <c r="J660" s="8" t="n">
        <v>245662.2</v>
      </c>
      <c r="K660" s="2" t="inlineStr">
        <is>
          <t>2026-09-19T23:27:29.864Z</t>
        </is>
      </c>
    </row>
    <row r="661">
      <c r="A661" s="2" t="inlineStr">
        <is>
          <t>20609555395</t>
        </is>
      </c>
      <c r="B661" s="2" t="inlineStr">
        <is>
          <t>2025</t>
        </is>
      </c>
      <c r="C661" s="6" t="n">
        <v>8</v>
      </c>
      <c r="D661" s="2" t="inlineStr">
        <is>
          <t>118</t>
        </is>
      </c>
      <c r="E661" s="2" t="inlineStr">
        <is>
          <t>MARITIMA DEL CALLAO</t>
        </is>
      </c>
      <c r="F661" s="2" t="inlineStr">
        <is>
          <t>6982</t>
        </is>
      </c>
      <c r="G661" s="2" t="inlineStr">
        <is>
          <t>JS PERU AGENCIA DE ADUANA S.A.C.</t>
        </is>
      </c>
      <c r="H661" s="2" t="inlineStr">
        <is>
          <t>IT</t>
        </is>
      </c>
      <c r="I661" s="2" t="inlineStr">
        <is>
          <t>ITALY</t>
        </is>
      </c>
      <c r="J661" s="8" t="n">
        <v>212086.72</v>
      </c>
      <c r="K661" s="2" t="inlineStr">
        <is>
          <t>2026-09-19T23:27:29.864Z</t>
        </is>
      </c>
    </row>
    <row r="662">
      <c r="A662" s="2" t="inlineStr">
        <is>
          <t>20609555395</t>
        </is>
      </c>
      <c r="B662" s="2" t="inlineStr">
        <is>
          <t>2025</t>
        </is>
      </c>
      <c r="C662" s="6" t="n">
        <v>10</v>
      </c>
      <c r="D662" s="2" t="inlineStr">
        <is>
          <t>118</t>
        </is>
      </c>
      <c r="E662" s="2" t="inlineStr">
        <is>
          <t>MARITIMA DEL CALLAO</t>
        </is>
      </c>
      <c r="F662" s="2" t="inlineStr">
        <is>
          <t>6982</t>
        </is>
      </c>
      <c r="G662" s="2" t="inlineStr">
        <is>
          <t>JS PERU AGENCIA DE ADUANA S.A.C.</t>
        </is>
      </c>
      <c r="H662" s="2" t="inlineStr">
        <is>
          <t>IT</t>
        </is>
      </c>
      <c r="I662" s="2" t="inlineStr">
        <is>
          <t>ITALY</t>
        </is>
      </c>
      <c r="J662" s="8" t="n">
        <v>184518.69</v>
      </c>
      <c r="K662" s="2" t="inlineStr">
        <is>
          <t>2026-09-19T23:27:29.864Z</t>
        </is>
      </c>
    </row>
    <row r="663">
      <c r="A663" s="2" t="inlineStr">
        <is>
          <t>20609555395</t>
        </is>
      </c>
      <c r="B663" s="2" t="inlineStr">
        <is>
          <t>2025</t>
        </is>
      </c>
      <c r="C663" s="6" t="n">
        <v>12</v>
      </c>
      <c r="D663" s="2" t="inlineStr">
        <is>
          <t>118</t>
        </is>
      </c>
      <c r="E663" s="2" t="inlineStr">
        <is>
          <t>MARITIMA DEL CALLAO</t>
        </is>
      </c>
      <c r="F663" s="2" t="inlineStr">
        <is>
          <t>6982</t>
        </is>
      </c>
      <c r="G663" s="2" t="inlineStr">
        <is>
          <t>JS PERU AGENCIA DE ADUANA S.A.C.</t>
        </is>
      </c>
      <c r="H663" s="2" t="inlineStr">
        <is>
          <t>IT</t>
        </is>
      </c>
      <c r="I663" s="2" t="inlineStr">
        <is>
          <t>ITALY</t>
        </is>
      </c>
      <c r="J663" s="8" t="n">
        <v>156714.08</v>
      </c>
      <c r="K663" s="2" t="inlineStr">
        <is>
          <t>2026-09-19T23:27:29.864Z</t>
        </is>
      </c>
    </row>
    <row r="664">
      <c r="A664" s="2" t="inlineStr">
        <is>
          <t>20611198923</t>
        </is>
      </c>
      <c r="B664" s="2" t="inlineStr">
        <is>
          <t>2025</t>
        </is>
      </c>
      <c r="C664" s="6" t="n">
        <v>1</v>
      </c>
      <c r="D664" s="2" t="inlineStr">
        <is>
          <t>118</t>
        </is>
      </c>
      <c r="E664" s="2" t="inlineStr">
        <is>
          <t>MARITIMA DEL CALLAO</t>
        </is>
      </c>
      <c r="F664" s="2" t="inlineStr">
        <is>
          <t>4920</t>
        </is>
      </c>
      <c r="G664" s="2" t="inlineStr">
        <is>
          <t>TLI ADUANAS S.A.C.</t>
        </is>
      </c>
      <c r="H664" s="2" t="inlineStr">
        <is>
          <t>NL</t>
        </is>
      </c>
      <c r="I664" s="2" t="inlineStr">
        <is>
          <t>NETHERLANDS</t>
        </is>
      </c>
      <c r="J664" s="8" t="n">
        <v>35064</v>
      </c>
      <c r="K664" s="2" t="inlineStr">
        <is>
          <t>2026-09-19T23:27:29.864Z</t>
        </is>
      </c>
    </row>
    <row r="665">
      <c r="A665" s="2" t="inlineStr">
        <is>
          <t>20611198923</t>
        </is>
      </c>
      <c r="B665" s="2" t="inlineStr">
        <is>
          <t>2025</t>
        </is>
      </c>
      <c r="C665" s="6" t="n">
        <v>2</v>
      </c>
      <c r="D665" s="2" t="inlineStr">
        <is>
          <t>118</t>
        </is>
      </c>
      <c r="E665" s="2" t="inlineStr">
        <is>
          <t>MARITIMA DEL CALLAO</t>
        </is>
      </c>
      <c r="F665" s="2" t="inlineStr">
        <is>
          <t>4920</t>
        </is>
      </c>
      <c r="G665" s="2" t="inlineStr">
        <is>
          <t>TLI ADUANAS S.A.C.</t>
        </is>
      </c>
      <c r="H665" s="2" t="inlineStr">
        <is>
          <t>NL</t>
        </is>
      </c>
      <c r="I665" s="2" t="inlineStr">
        <is>
          <t>NETHERLANDS</t>
        </is>
      </c>
      <c r="J665" s="8" t="n">
        <v>152800.29</v>
      </c>
      <c r="K665" s="2" t="inlineStr">
        <is>
          <t>2026-09-19T23:27:29.864Z</t>
        </is>
      </c>
    </row>
    <row r="666">
      <c r="A666" s="2" t="inlineStr">
        <is>
          <t>20611198923</t>
        </is>
      </c>
      <c r="B666" s="2" t="inlineStr">
        <is>
          <t>2025</t>
        </is>
      </c>
      <c r="C666" s="6" t="n">
        <v>3</v>
      </c>
      <c r="D666" s="2" t="inlineStr">
        <is>
          <t>118</t>
        </is>
      </c>
      <c r="E666" s="2" t="inlineStr">
        <is>
          <t>MARITIMA DEL CALLAO</t>
        </is>
      </c>
      <c r="F666" s="2" t="inlineStr">
        <is>
          <t>4920</t>
        </is>
      </c>
      <c r="G666" s="2" t="inlineStr">
        <is>
          <t>TLI ADUANAS S.A.C.</t>
        </is>
      </c>
      <c r="H666" s="2" t="inlineStr">
        <is>
          <t>NL</t>
        </is>
      </c>
      <c r="I666" s="2" t="inlineStr">
        <is>
          <t>NETHERLANDS</t>
        </is>
      </c>
      <c r="J666" s="8" t="n">
        <v>33228</v>
      </c>
      <c r="K666" s="2" t="inlineStr">
        <is>
          <t>2026-09-19T23:27:29.864Z</t>
        </is>
      </c>
    </row>
    <row r="667">
      <c r="A667" s="2" t="inlineStr">
        <is>
          <t>20611198923</t>
        </is>
      </c>
      <c r="B667" s="2" t="inlineStr">
        <is>
          <t>2025</t>
        </is>
      </c>
      <c r="C667" s="6" t="n">
        <v>4</v>
      </c>
      <c r="D667" s="2" t="inlineStr">
        <is>
          <t>118</t>
        </is>
      </c>
      <c r="E667" s="2" t="inlineStr">
        <is>
          <t>MARITIMA DEL CALLAO</t>
        </is>
      </c>
      <c r="F667" s="2" t="inlineStr">
        <is>
          <t>4920</t>
        </is>
      </c>
      <c r="G667" s="2" t="inlineStr">
        <is>
          <t>TLI ADUANAS S.A.C.</t>
        </is>
      </c>
      <c r="H667" s="2" t="inlineStr">
        <is>
          <t>NL</t>
        </is>
      </c>
      <c r="I667" s="2" t="inlineStr">
        <is>
          <t>NETHERLANDS</t>
        </is>
      </c>
      <c r="J667" s="8" t="n">
        <v>33804</v>
      </c>
      <c r="K667" s="2" t="inlineStr">
        <is>
          <t>2026-09-19T23:27:29.864Z</t>
        </is>
      </c>
    </row>
    <row r="668">
      <c r="A668" s="2" t="inlineStr">
        <is>
          <t>20611254068</t>
        </is>
      </c>
      <c r="B668" s="2" t="inlineStr">
        <is>
          <t>2025</t>
        </is>
      </c>
      <c r="C668" s="6" t="n">
        <v>7</v>
      </c>
      <c r="D668" s="2" t="inlineStr">
        <is>
          <t>118</t>
        </is>
      </c>
      <c r="E668" s="2" t="inlineStr">
        <is>
          <t>MARITIMA DEL CALLAO</t>
        </is>
      </c>
      <c r="F668" s="2" t="inlineStr">
        <is>
          <t>9637</t>
        </is>
      </c>
      <c r="G668" s="2" t="inlineStr">
        <is>
          <t>TRANSMODAL ADUANAS SOCIEDAD ANONIMA CERRADA</t>
        </is>
      </c>
      <c r="H668" s="2" t="inlineStr">
        <is>
          <t>US</t>
        </is>
      </c>
      <c r="I668" s="2" t="inlineStr">
        <is>
          <t>UNITED STATES</t>
        </is>
      </c>
      <c r="J668" s="8" t="n">
        <v>68584.32000000001</v>
      </c>
      <c r="K668" s="2" t="inlineStr">
        <is>
          <t>2026-09-19T23:27:29.864Z</t>
        </is>
      </c>
    </row>
    <row r="669">
      <c r="A669" s="2" t="inlineStr">
        <is>
          <t>20611254068</t>
        </is>
      </c>
      <c r="B669" s="2" t="inlineStr">
        <is>
          <t>2026</t>
        </is>
      </c>
      <c r="C669" s="6" t="n">
        <v>3</v>
      </c>
      <c r="D669" s="2" t="inlineStr">
        <is>
          <t>118</t>
        </is>
      </c>
      <c r="E669" s="2" t="inlineStr">
        <is>
          <t>MARITIMA DEL CALLAO</t>
        </is>
      </c>
      <c r="F669" s="2" t="inlineStr">
        <is>
          <t>9637</t>
        </is>
      </c>
      <c r="G669" s="2" t="inlineStr">
        <is>
          <t>TRANSMODAL ADUANAS SOCIEDAD ANONIMA CERRADA</t>
        </is>
      </c>
      <c r="H669" s="2" t="inlineStr">
        <is>
          <t>NL</t>
        </is>
      </c>
      <c r="I669" s="2" t="inlineStr">
        <is>
          <t>NETHERLANDS</t>
        </is>
      </c>
      <c r="J669" s="8" t="n">
        <v>72000</v>
      </c>
      <c r="K669" s="2" t="inlineStr">
        <is>
          <t>2026-09-19T23:27:29.864Z</t>
        </is>
      </c>
    </row>
    <row r="670">
      <c r="A670" s="2" t="inlineStr">
        <is>
          <t>20611935243</t>
        </is>
      </c>
      <c r="B670" s="2" t="inlineStr">
        <is>
          <t>2025</t>
        </is>
      </c>
      <c r="C670" s="6" t="n">
        <v>1</v>
      </c>
      <c r="D670" s="2" t="inlineStr">
        <is>
          <t>118</t>
        </is>
      </c>
      <c r="E670" s="2" t="inlineStr">
        <is>
          <t>MARITIMA DEL CALLAO</t>
        </is>
      </c>
      <c r="F670" s="2" t="inlineStr">
        <is>
          <t>2143</t>
        </is>
      </c>
      <c r="G670" s="2" t="inlineStr">
        <is>
          <t>AGENCIA DE ADUANA TRANSOCEANIC S.A.</t>
        </is>
      </c>
      <c r="H670" s="2" t="inlineStr">
        <is>
          <t>US</t>
        </is>
      </c>
      <c r="I670" s="2" t="inlineStr">
        <is>
          <t>UNITED STATES</t>
        </is>
      </c>
      <c r="J670" s="8" t="n">
        <v>465724.84</v>
      </c>
      <c r="K670" s="2" t="inlineStr">
        <is>
          <t>2026-09-19T23:27:29.864Z</t>
        </is>
      </c>
    </row>
    <row r="671">
      <c r="A671" s="2" t="inlineStr">
        <is>
          <t>20611935243</t>
        </is>
      </c>
      <c r="B671" s="2" t="inlineStr">
        <is>
          <t>2025</t>
        </is>
      </c>
      <c r="C671" s="6" t="n">
        <v>6</v>
      </c>
      <c r="D671" s="2" t="inlineStr">
        <is>
          <t>118</t>
        </is>
      </c>
      <c r="E671" s="2" t="inlineStr">
        <is>
          <t>MARITIMA DEL CALLAO</t>
        </is>
      </c>
      <c r="F671" s="2" t="inlineStr">
        <is>
          <t>2143</t>
        </is>
      </c>
      <c r="G671" s="2" t="inlineStr">
        <is>
          <t>AGENCIA DE ADUANA TRANSOCEANIC S.A.</t>
        </is>
      </c>
      <c r="H671" s="2" t="inlineStr">
        <is>
          <t>NL</t>
        </is>
      </c>
      <c r="I671" s="2" t="inlineStr">
        <is>
          <t>NETHERLANDS</t>
        </is>
      </c>
      <c r="J671" s="8" t="n">
        <v>528034.88</v>
      </c>
      <c r="K671" s="2" t="inlineStr">
        <is>
          <t>2026-09-19T23:27:29.864Z</t>
        </is>
      </c>
    </row>
    <row r="672">
      <c r="A672" s="2" t="inlineStr">
        <is>
          <t>20611935243</t>
        </is>
      </c>
      <c r="B672" s="2" t="inlineStr">
        <is>
          <t>2025</t>
        </is>
      </c>
      <c r="C672" s="6" t="n">
        <v>7</v>
      </c>
      <c r="D672" s="2" t="inlineStr">
        <is>
          <t>118</t>
        </is>
      </c>
      <c r="E672" s="2" t="inlineStr">
        <is>
          <t>MARITIMA DEL CALLAO</t>
        </is>
      </c>
      <c r="F672" s="2" t="inlineStr">
        <is>
          <t>2143</t>
        </is>
      </c>
      <c r="G672" s="2" t="inlineStr">
        <is>
          <t>AGENCIA DE ADUANA TRANSOCEANIC S.A.</t>
        </is>
      </c>
      <c r="H672" s="2" t="inlineStr">
        <is>
          <t>IT</t>
        </is>
      </c>
      <c r="I672" s="2" t="inlineStr">
        <is>
          <t>ITALY</t>
        </is>
      </c>
      <c r="J672" s="8" t="n">
        <v>846755.33</v>
      </c>
      <c r="K672" s="2" t="inlineStr">
        <is>
          <t>2026-09-19T23:27:29.864Z</t>
        </is>
      </c>
    </row>
    <row r="673">
      <c r="A673" s="2" t="inlineStr">
        <is>
          <t>20611935243</t>
        </is>
      </c>
      <c r="B673" s="2" t="inlineStr">
        <is>
          <t>2025</t>
        </is>
      </c>
      <c r="C673" s="6" t="n">
        <v>7</v>
      </c>
      <c r="D673" s="2" t="inlineStr">
        <is>
          <t>118</t>
        </is>
      </c>
      <c r="E673" s="2" t="inlineStr">
        <is>
          <t>MARITIMA DEL CALLAO</t>
        </is>
      </c>
      <c r="F673" s="2" t="inlineStr">
        <is>
          <t>2143</t>
        </is>
      </c>
      <c r="G673" s="2" t="inlineStr">
        <is>
          <t>AGENCIA DE ADUANA TRANSOCEANIC S.A.</t>
        </is>
      </c>
      <c r="H673" s="2" t="inlineStr">
        <is>
          <t>NL</t>
        </is>
      </c>
      <c r="I673" s="2" t="inlineStr">
        <is>
          <t>NETHERLANDS</t>
        </is>
      </c>
      <c r="J673" s="8" t="n">
        <v>924845.5699999999</v>
      </c>
      <c r="K673" s="2" t="inlineStr">
        <is>
          <t>2026-09-19T23:27:29.864Z</t>
        </is>
      </c>
    </row>
    <row r="674">
      <c r="A674" s="2" t="inlineStr">
        <is>
          <t>20611935243</t>
        </is>
      </c>
      <c r="B674" s="2" t="inlineStr">
        <is>
          <t>2025</t>
        </is>
      </c>
      <c r="C674" s="6" t="n">
        <v>7</v>
      </c>
      <c r="D674" s="2" t="inlineStr">
        <is>
          <t>118</t>
        </is>
      </c>
      <c r="E674" s="2" t="inlineStr">
        <is>
          <t>MARITIMA DEL CALLAO</t>
        </is>
      </c>
      <c r="F674" s="2" t="inlineStr">
        <is>
          <t>2143</t>
        </is>
      </c>
      <c r="G674" s="2" t="inlineStr">
        <is>
          <t>AGENCIA DE ADUANA TRANSOCEANIC S.A.</t>
        </is>
      </c>
      <c r="H674" s="2" t="inlineStr">
        <is>
          <t>US</t>
        </is>
      </c>
      <c r="I674" s="2" t="inlineStr">
        <is>
          <t>UNITED STATES</t>
        </is>
      </c>
      <c r="J674" s="8" t="n">
        <v>213856.9</v>
      </c>
      <c r="K674" s="2" t="inlineStr">
        <is>
          <t>2026-09-19T23:27:29.864Z</t>
        </is>
      </c>
    </row>
    <row r="675">
      <c r="A675" s="2" t="inlineStr">
        <is>
          <t>20611935243</t>
        </is>
      </c>
      <c r="B675" s="2" t="inlineStr">
        <is>
          <t>2025</t>
        </is>
      </c>
      <c r="C675" s="6" t="n">
        <v>7</v>
      </c>
      <c r="D675" s="2" t="inlineStr">
        <is>
          <t>118</t>
        </is>
      </c>
      <c r="E675" s="2" t="inlineStr">
        <is>
          <t>MARITIMA DEL CALLAO</t>
        </is>
      </c>
      <c r="F675" s="2" t="inlineStr">
        <is>
          <t>6180</t>
        </is>
      </c>
      <c r="G675" s="2" t="inlineStr">
        <is>
          <t>IJI S.A.C. AGENTES DE ADUANA</t>
        </is>
      </c>
      <c r="H675" s="2" t="inlineStr">
        <is>
          <t>NL</t>
        </is>
      </c>
      <c r="I675" s="2" t="inlineStr">
        <is>
          <t>NETHERLANDS</t>
        </is>
      </c>
      <c r="J675" s="8" t="n">
        <v>812018.55</v>
      </c>
      <c r="K675" s="2" t="inlineStr">
        <is>
          <t>2026-09-19T23:27:29.864Z</t>
        </is>
      </c>
    </row>
    <row r="676">
      <c r="A676" s="2" t="inlineStr">
        <is>
          <t>20611935243</t>
        </is>
      </c>
      <c r="B676" s="2" t="inlineStr">
        <is>
          <t>2025</t>
        </is>
      </c>
      <c r="C676" s="6" t="n">
        <v>8</v>
      </c>
      <c r="D676" s="2" t="inlineStr">
        <is>
          <t>118</t>
        </is>
      </c>
      <c r="E676" s="2" t="inlineStr">
        <is>
          <t>MARITIMA DEL CALLAO</t>
        </is>
      </c>
      <c r="F676" s="2" t="inlineStr">
        <is>
          <t>2143</t>
        </is>
      </c>
      <c r="G676" s="2" t="inlineStr">
        <is>
          <t>AGENCIA DE ADUANA TRANSOCEANIC S.A.</t>
        </is>
      </c>
      <c r="H676" s="2" t="inlineStr">
        <is>
          <t>IT</t>
        </is>
      </c>
      <c r="I676" s="2" t="inlineStr">
        <is>
          <t>ITALY</t>
        </is>
      </c>
      <c r="J676" s="8" t="n">
        <v>1161841.54</v>
      </c>
      <c r="K676" s="2" t="inlineStr">
        <is>
          <t>2026-09-19T23:27:29.864Z</t>
        </is>
      </c>
    </row>
    <row r="677">
      <c r="A677" s="2" t="inlineStr">
        <is>
          <t>20611935243</t>
        </is>
      </c>
      <c r="B677" s="2" t="inlineStr">
        <is>
          <t>2025</t>
        </is>
      </c>
      <c r="C677" s="6" t="n">
        <v>8</v>
      </c>
      <c r="D677" s="2" t="inlineStr">
        <is>
          <t>118</t>
        </is>
      </c>
      <c r="E677" s="2" t="inlineStr">
        <is>
          <t>MARITIMA DEL CALLAO</t>
        </is>
      </c>
      <c r="F677" s="2" t="inlineStr">
        <is>
          <t>6180</t>
        </is>
      </c>
      <c r="G677" s="2" t="inlineStr">
        <is>
          <t>IJI S.A.C. AGENTES DE ADUANA</t>
        </is>
      </c>
      <c r="H677" s="2" t="inlineStr">
        <is>
          <t>NL</t>
        </is>
      </c>
      <c r="I677" s="2" t="inlineStr">
        <is>
          <t>NETHERLANDS</t>
        </is>
      </c>
      <c r="J677" s="8" t="n">
        <v>1329148.47</v>
      </c>
      <c r="K677" s="2" t="inlineStr">
        <is>
          <t>2026-09-19T23:27:29.864Z</t>
        </is>
      </c>
    </row>
    <row r="678">
      <c r="A678" s="2" t="inlineStr">
        <is>
          <t>20611935243</t>
        </is>
      </c>
      <c r="B678" s="2" t="inlineStr">
        <is>
          <t>2025</t>
        </is>
      </c>
      <c r="C678" s="6" t="n">
        <v>9</v>
      </c>
      <c r="D678" s="2" t="inlineStr">
        <is>
          <t>118</t>
        </is>
      </c>
      <c r="E678" s="2" t="inlineStr">
        <is>
          <t>MARITIMA DEL CALLAO</t>
        </is>
      </c>
      <c r="F678" s="2" t="inlineStr">
        <is>
          <t>2143</t>
        </is>
      </c>
      <c r="G678" s="2" t="inlineStr">
        <is>
          <t>AGENCIA DE ADUANA TRANSOCEANIC S.A.</t>
        </is>
      </c>
      <c r="H678" s="2" t="inlineStr">
        <is>
          <t>IT</t>
        </is>
      </c>
      <c r="I678" s="2" t="inlineStr">
        <is>
          <t>ITALY</t>
        </is>
      </c>
      <c r="J678" s="8" t="n">
        <v>683401.05</v>
      </c>
      <c r="K678" s="2" t="inlineStr">
        <is>
          <t>2026-09-19T23:27:29.864Z</t>
        </is>
      </c>
    </row>
    <row r="679">
      <c r="A679" s="2" t="inlineStr">
        <is>
          <t>20611935243</t>
        </is>
      </c>
      <c r="B679" s="2" t="inlineStr">
        <is>
          <t>2025</t>
        </is>
      </c>
      <c r="C679" s="6" t="n">
        <v>11</v>
      </c>
      <c r="D679" s="2" t="inlineStr">
        <is>
          <t>118</t>
        </is>
      </c>
      <c r="E679" s="2" t="inlineStr">
        <is>
          <t>MARITIMA DEL CALLAO</t>
        </is>
      </c>
      <c r="F679" s="2" t="inlineStr">
        <is>
          <t>2143</t>
        </is>
      </c>
      <c r="G679" s="2" t="inlineStr">
        <is>
          <t>AGENCIA DE ADUANA TRANSOCEANIC S.A.</t>
        </is>
      </c>
      <c r="H679" s="2" t="inlineStr">
        <is>
          <t>IT</t>
        </is>
      </c>
      <c r="I679" s="2" t="inlineStr">
        <is>
          <t>ITALY</t>
        </is>
      </c>
      <c r="J679" s="8" t="n">
        <v>430894.46</v>
      </c>
      <c r="K679" s="2" t="inlineStr">
        <is>
          <t>2026-09-19T23:27:29.864Z</t>
        </is>
      </c>
    </row>
    <row r="680">
      <c r="A680" s="2" t="inlineStr">
        <is>
          <t>20611935243</t>
        </is>
      </c>
      <c r="B680" s="2" t="inlineStr">
        <is>
          <t>2025</t>
        </is>
      </c>
      <c r="C680" s="6" t="n">
        <v>12</v>
      </c>
      <c r="D680" s="2" t="inlineStr">
        <is>
          <t>118</t>
        </is>
      </c>
      <c r="E680" s="2" t="inlineStr">
        <is>
          <t>MARITIMA DEL CALLAO</t>
        </is>
      </c>
      <c r="F680" s="2" t="inlineStr">
        <is>
          <t>2143</t>
        </is>
      </c>
      <c r="G680" s="2" t="inlineStr">
        <is>
          <t>AGENCIA DE ADUANA TRANSOCEANIC S.A.</t>
        </is>
      </c>
      <c r="H680" s="2" t="inlineStr">
        <is>
          <t>IT</t>
        </is>
      </c>
      <c r="I680" s="2" t="inlineStr">
        <is>
          <t>ITALY</t>
        </is>
      </c>
      <c r="J680" s="8" t="n">
        <v>326813.44</v>
      </c>
      <c r="K680" s="2" t="inlineStr">
        <is>
          <t>2026-09-19T23:27:29.864Z</t>
        </is>
      </c>
    </row>
    <row r="681">
      <c r="A681" s="2" t="inlineStr">
        <is>
          <t>20612331821</t>
        </is>
      </c>
      <c r="B681" s="2" t="inlineStr">
        <is>
          <t>2025</t>
        </is>
      </c>
      <c r="C681" s="6" t="n">
        <v>9</v>
      </c>
      <c r="D681" s="2" t="inlineStr">
        <is>
          <t>046</t>
        </is>
      </c>
      <c r="E681" s="2" t="inlineStr">
        <is>
          <t>PAITA</t>
        </is>
      </c>
      <c r="F681" s="2" t="inlineStr">
        <is>
          <t>7558</t>
        </is>
      </c>
      <c r="G681" s="2" t="inlineStr">
        <is>
          <t>DESPACHOS ADUANEROS CHAVIMOCHIC SAC</t>
        </is>
      </c>
      <c r="H681" s="2" t="inlineStr">
        <is>
          <t>US</t>
        </is>
      </c>
      <c r="I681" s="2" t="inlineStr">
        <is>
          <t>UNITED STATES</t>
        </is>
      </c>
      <c r="J681" s="8" t="n">
        <v>300233.07</v>
      </c>
      <c r="K681" s="2" t="inlineStr">
        <is>
          <t>2026-09-19T23:27:29.864Z</t>
        </is>
      </c>
    </row>
    <row r="682">
      <c r="A682" t="inlineStr">
        <is>
          <t>20600717902</t>
        </is>
      </c>
      <c r="B682" t="inlineStr">
        <is>
          <t>2024</t>
        </is>
      </c>
      <c r="C682" t="n">
        <v>4</v>
      </c>
      <c r="D682" t="inlineStr">
        <is>
          <t>118</t>
        </is>
      </c>
      <c r="E682" t="inlineStr">
        <is>
          <t>MARITIMA DEL CALLAO</t>
        </is>
      </c>
      <c r="G682" t="inlineStr">
        <is>
          <t>JOSE V. MOLFINO S.A. AGENTES DE ADUANA</t>
        </is>
      </c>
      <c r="H682" t="inlineStr">
        <is>
          <t>FR</t>
        </is>
      </c>
      <c r="I682" t="inlineStr">
        <is>
          <t>FRANCE</t>
        </is>
      </c>
      <c r="J682" t="n">
        <v>30080.11</v>
      </c>
      <c r="K682" t="inlineStr">
        <is>
          <t>2026-09-17T22:12:33.000Z</t>
        </is>
      </c>
    </row>
    <row r="683">
      <c r="A683" t="inlineStr">
        <is>
          <t>20600717902</t>
        </is>
      </c>
      <c r="B683" t="inlineStr">
        <is>
          <t>2024</t>
        </is>
      </c>
      <c r="C683" t="n">
        <v>8</v>
      </c>
      <c r="D683" t="inlineStr">
        <is>
          <t>118</t>
        </is>
      </c>
      <c r="E683" t="inlineStr">
        <is>
          <t>MARITIMA DEL CALLAO</t>
        </is>
      </c>
      <c r="G683" t="inlineStr">
        <is>
          <t>JOSE V. MOLFINO S.A. AGENTES DE ADUANA</t>
        </is>
      </c>
      <c r="H683" t="inlineStr">
        <is>
          <t>DE</t>
        </is>
      </c>
      <c r="I683" t="inlineStr">
        <is>
          <t>GERMANY</t>
        </is>
      </c>
      <c r="J683" t="n">
        <v>38559.36</v>
      </c>
      <c r="K683" t="inlineStr">
        <is>
          <t>2026-09-17T22:12:33.000Z</t>
        </is>
      </c>
    </row>
    <row r="684">
      <c r="A684" t="inlineStr">
        <is>
          <t>20600717902</t>
        </is>
      </c>
      <c r="B684" t="inlineStr">
        <is>
          <t>2024</t>
        </is>
      </c>
      <c r="C684" t="n">
        <v>7</v>
      </c>
      <c r="D684" t="inlineStr">
        <is>
          <t>118</t>
        </is>
      </c>
      <c r="E684" t="inlineStr">
        <is>
          <t>MARITIMA DEL CALLAO</t>
        </is>
      </c>
      <c r="G684" t="inlineStr">
        <is>
          <t>JOSE V. MOLFINO S.A. AGENTES DE ADUANA</t>
        </is>
      </c>
      <c r="H684" t="inlineStr">
        <is>
          <t>DE</t>
        </is>
      </c>
      <c r="I684" t="inlineStr">
        <is>
          <t>GERMANY</t>
        </is>
      </c>
      <c r="J684" t="n">
        <v>54619.23</v>
      </c>
      <c r="K684" t="inlineStr">
        <is>
          <t>2026-09-17T22:12:33.000Z</t>
        </is>
      </c>
    </row>
    <row r="685">
      <c r="A685" t="inlineStr">
        <is>
          <t>20600717902</t>
        </is>
      </c>
      <c r="B685" t="inlineStr">
        <is>
          <t>2024</t>
        </is>
      </c>
      <c r="C685" t="n">
        <v>7</v>
      </c>
      <c r="D685" t="inlineStr">
        <is>
          <t>118</t>
        </is>
      </c>
      <c r="E685" t="inlineStr">
        <is>
          <t>MARITIMA DEL CALLAO</t>
        </is>
      </c>
      <c r="G685" t="inlineStr">
        <is>
          <t>JOSE V. MOLFINO S.A. AGENTES DE ADUANA</t>
        </is>
      </c>
      <c r="H685" t="inlineStr">
        <is>
          <t>IL</t>
        </is>
      </c>
      <c r="I685" t="inlineStr">
        <is>
          <t>ISRAEL</t>
        </is>
      </c>
      <c r="J685" t="n">
        <v>22200</v>
      </c>
      <c r="K685" t="inlineStr">
        <is>
          <t>2026-09-17T22:12:33.000Z</t>
        </is>
      </c>
    </row>
    <row r="686">
      <c r="A686" t="inlineStr">
        <is>
          <t>20600717902</t>
        </is>
      </c>
      <c r="B686" t="inlineStr">
        <is>
          <t>2024</t>
        </is>
      </c>
      <c r="C686" t="n">
        <v>5</v>
      </c>
      <c r="D686" t="inlineStr">
        <is>
          <t>118</t>
        </is>
      </c>
      <c r="E686" t="inlineStr">
        <is>
          <t>MARITIMA DEL CALLAO</t>
        </is>
      </c>
      <c r="G686" t="inlineStr">
        <is>
          <t>JOSE V. MOLFINO S.A. AGENTES DE ADUANA</t>
        </is>
      </c>
      <c r="H686" t="inlineStr">
        <is>
          <t>DE</t>
        </is>
      </c>
      <c r="I686" t="inlineStr">
        <is>
          <t>GERMANY</t>
        </is>
      </c>
      <c r="J686" t="n">
        <v>61650.77</v>
      </c>
      <c r="K686" t="inlineStr">
        <is>
          <t>2026-09-17T22:12:33.000Z</t>
        </is>
      </c>
    </row>
    <row r="687">
      <c r="A687" t="inlineStr">
        <is>
          <t>20600717902</t>
        </is>
      </c>
      <c r="B687" t="inlineStr">
        <is>
          <t>2024</t>
        </is>
      </c>
      <c r="C687" t="n">
        <v>10</v>
      </c>
      <c r="D687" t="inlineStr">
        <is>
          <t>118</t>
        </is>
      </c>
      <c r="E687" t="inlineStr">
        <is>
          <t>MARITIMA DEL CALLAO</t>
        </is>
      </c>
      <c r="G687" t="inlineStr">
        <is>
          <t>JOSE V. MOLFINO S.A. AGENTES DE ADUANA</t>
        </is>
      </c>
      <c r="H687" t="inlineStr">
        <is>
          <t>DE</t>
        </is>
      </c>
      <c r="I687" t="inlineStr">
        <is>
          <t>GERMANY</t>
        </is>
      </c>
      <c r="J687" t="n">
        <v>14515.2</v>
      </c>
      <c r="K687" t="inlineStr">
        <is>
          <t>2026-09-17T22:12:33.000Z</t>
        </is>
      </c>
    </row>
    <row r="688">
      <c r="A688" t="inlineStr">
        <is>
          <t>20600717902</t>
        </is>
      </c>
      <c r="B688" t="inlineStr">
        <is>
          <t>2024</t>
        </is>
      </c>
      <c r="C688" t="n">
        <v>9</v>
      </c>
      <c r="D688" t="inlineStr">
        <is>
          <t>118</t>
        </is>
      </c>
      <c r="E688" t="inlineStr">
        <is>
          <t>MARITIMA DEL CALLAO</t>
        </is>
      </c>
      <c r="G688" t="inlineStr">
        <is>
          <t>JOSE V. MOLFINO S.A. AGENTES DE ADUANA</t>
        </is>
      </c>
      <c r="H688" t="inlineStr">
        <is>
          <t>DE</t>
        </is>
      </c>
      <c r="I688" t="inlineStr">
        <is>
          <t>GERMANY</t>
        </is>
      </c>
      <c r="J688" t="n">
        <v>41152.08</v>
      </c>
      <c r="K688" t="inlineStr">
        <is>
          <t>2026-09-17T22:12:33.000Z</t>
        </is>
      </c>
    </row>
    <row r="689">
      <c r="A689" t="inlineStr">
        <is>
          <t>20600717902</t>
        </is>
      </c>
      <c r="B689" t="inlineStr">
        <is>
          <t>2024</t>
        </is>
      </c>
      <c r="C689" t="n">
        <v>9</v>
      </c>
      <c r="D689" t="inlineStr">
        <is>
          <t>118</t>
        </is>
      </c>
      <c r="E689" t="inlineStr">
        <is>
          <t>MARITIMA DEL CALLAO</t>
        </is>
      </c>
      <c r="G689" t="inlineStr">
        <is>
          <t>JOSE V. MOLFINO S.A. AGENTES DE ADUANA</t>
        </is>
      </c>
      <c r="H689" t="inlineStr">
        <is>
          <t>FR</t>
        </is>
      </c>
      <c r="I689" t="inlineStr">
        <is>
          <t>FRANCE</t>
        </is>
      </c>
      <c r="J689" t="n">
        <v>18234.91</v>
      </c>
      <c r="K689" t="inlineStr">
        <is>
          <t>2026-09-17T22:12:33.000Z</t>
        </is>
      </c>
    </row>
    <row r="690">
      <c r="A690" t="inlineStr">
        <is>
          <t>20601958911</t>
        </is>
      </c>
      <c r="B690" t="inlineStr">
        <is>
          <t>2024</t>
        </is>
      </c>
      <c r="C690" t="n">
        <v>8</v>
      </c>
      <c r="D690" t="inlineStr">
        <is>
          <t>046</t>
        </is>
      </c>
      <c r="E690" t="inlineStr">
        <is>
          <t>PAITA</t>
        </is>
      </c>
      <c r="G690" t="inlineStr">
        <is>
          <t>GRUPO PML S.A.C  AGENTES DE ADUANAS</t>
        </is>
      </c>
      <c r="H690" t="inlineStr">
        <is>
          <t>BE</t>
        </is>
      </c>
      <c r="I690" t="inlineStr">
        <is>
          <t>BELGIUM</t>
        </is>
      </c>
      <c r="J690" t="n">
        <v>85539.33</v>
      </c>
      <c r="K690" t="inlineStr">
        <is>
          <t>2026-09-17T22:12:33.000Z</t>
        </is>
      </c>
    </row>
    <row r="691">
      <c r="A691" t="inlineStr">
        <is>
          <t>20601958911</t>
        </is>
      </c>
      <c r="B691" t="inlineStr">
        <is>
          <t>2024</t>
        </is>
      </c>
      <c r="C691" t="n">
        <v>8</v>
      </c>
      <c r="D691" t="inlineStr">
        <is>
          <t>046</t>
        </is>
      </c>
      <c r="E691" t="inlineStr">
        <is>
          <t>PAITA</t>
        </is>
      </c>
      <c r="G691" t="inlineStr">
        <is>
          <t>AGENCIA DE ADUANA MACROMAR S.A.</t>
        </is>
      </c>
      <c r="H691" t="inlineStr">
        <is>
          <t>DE</t>
        </is>
      </c>
      <c r="I691" t="inlineStr">
        <is>
          <t>GERMANY</t>
        </is>
      </c>
      <c r="J691" t="n">
        <v>81306.48</v>
      </c>
      <c r="K691" t="inlineStr">
        <is>
          <t>2026-09-17T22:12:33.000Z</t>
        </is>
      </c>
    </row>
    <row r="692">
      <c r="A692" t="inlineStr">
        <is>
          <t>20601958911</t>
        </is>
      </c>
      <c r="B692" t="inlineStr">
        <is>
          <t>2024</t>
        </is>
      </c>
      <c r="C692" t="n">
        <v>8</v>
      </c>
      <c r="D692" t="inlineStr">
        <is>
          <t>046</t>
        </is>
      </c>
      <c r="E692" t="inlineStr">
        <is>
          <t>PAITA</t>
        </is>
      </c>
      <c r="G692" t="inlineStr">
        <is>
          <t>AGENCIA DE ADUANA MACROMAR S.A.</t>
        </is>
      </c>
      <c r="H692" t="inlineStr">
        <is>
          <t>US</t>
        </is>
      </c>
      <c r="I692" t="inlineStr">
        <is>
          <t>UNITED STATES</t>
        </is>
      </c>
      <c r="J692" t="n">
        <v>73479.16</v>
      </c>
      <c r="K692" t="inlineStr">
        <is>
          <t>2026-09-17T22:12:33.000Z</t>
        </is>
      </c>
    </row>
    <row r="693">
      <c r="A693" t="inlineStr">
        <is>
          <t>20601958911</t>
        </is>
      </c>
      <c r="B693" t="inlineStr">
        <is>
          <t>2024</t>
        </is>
      </c>
      <c r="C693" t="n">
        <v>8</v>
      </c>
      <c r="D693" t="inlineStr">
        <is>
          <t>046</t>
        </is>
      </c>
      <c r="E693" t="inlineStr">
        <is>
          <t>PAITA</t>
        </is>
      </c>
      <c r="G693" t="inlineStr">
        <is>
          <t>OLIMPEX AGENCIA DE ADUANA S.A.C.</t>
        </is>
      </c>
      <c r="H693" t="inlineStr">
        <is>
          <t>US</t>
        </is>
      </c>
      <c r="I693" t="inlineStr">
        <is>
          <t>UNITED STATES</t>
        </is>
      </c>
      <c r="J693" t="n">
        <v>630169.3199999999</v>
      </c>
      <c r="K693" t="inlineStr">
        <is>
          <t>2026-09-17T22:12:33.000Z</t>
        </is>
      </c>
    </row>
    <row r="694">
      <c r="A694" t="inlineStr">
        <is>
          <t>20601958911</t>
        </is>
      </c>
      <c r="B694" t="inlineStr">
        <is>
          <t>2024</t>
        </is>
      </c>
      <c r="C694" t="n">
        <v>12</v>
      </c>
      <c r="D694" t="inlineStr">
        <is>
          <t>046</t>
        </is>
      </c>
      <c r="E694" t="inlineStr">
        <is>
          <t>PAITA</t>
        </is>
      </c>
      <c r="G694" t="inlineStr">
        <is>
          <t>AGENCIA DE ADUANA MACROMAR S.A.</t>
        </is>
      </c>
      <c r="H694" t="inlineStr">
        <is>
          <t>US</t>
        </is>
      </c>
      <c r="I694" t="inlineStr">
        <is>
          <t>UNITED STATES</t>
        </is>
      </c>
      <c r="J694" t="n">
        <v>85966.23</v>
      </c>
      <c r="K694" t="inlineStr">
        <is>
          <t>2026-09-17T22:12:33.000Z</t>
        </is>
      </c>
    </row>
    <row r="695">
      <c r="A695" t="inlineStr">
        <is>
          <t>20601958911</t>
        </is>
      </c>
      <c r="B695" t="inlineStr">
        <is>
          <t>2024</t>
        </is>
      </c>
      <c r="C695" t="n">
        <v>1</v>
      </c>
      <c r="D695" t="inlineStr">
        <is>
          <t>046</t>
        </is>
      </c>
      <c r="E695" t="inlineStr">
        <is>
          <t>PAITA</t>
        </is>
      </c>
      <c r="G695" t="inlineStr">
        <is>
          <t>OLIMPEX AGENCIA DE ADUANA S.A.C.</t>
        </is>
      </c>
      <c r="H695" t="inlineStr">
        <is>
          <t>US</t>
        </is>
      </c>
      <c r="I695" t="inlineStr">
        <is>
          <t>UNITED STATES</t>
        </is>
      </c>
      <c r="J695" t="n">
        <v>155701.36</v>
      </c>
      <c r="K695" t="inlineStr">
        <is>
          <t>2026-09-17T22:12:33.000Z</t>
        </is>
      </c>
    </row>
    <row r="696">
      <c r="A696" t="inlineStr">
        <is>
          <t>20601958911</t>
        </is>
      </c>
      <c r="B696" t="inlineStr">
        <is>
          <t>2024</t>
        </is>
      </c>
      <c r="C696" t="n">
        <v>1</v>
      </c>
      <c r="D696" t="inlineStr">
        <is>
          <t>046</t>
        </is>
      </c>
      <c r="E696" t="inlineStr">
        <is>
          <t>PAITA</t>
        </is>
      </c>
      <c r="G696" t="inlineStr">
        <is>
          <t>TRANSITARIO INTERNACIONAL MULTIMODAL SAC</t>
        </is>
      </c>
      <c r="H696" t="inlineStr">
        <is>
          <t>DE</t>
        </is>
      </c>
      <c r="I696" t="inlineStr">
        <is>
          <t>GERMANY</t>
        </is>
      </c>
      <c r="J696" t="n">
        <v>68078.74000000001</v>
      </c>
      <c r="K696" t="inlineStr">
        <is>
          <t>2026-09-17T22:12:33.000Z</t>
        </is>
      </c>
    </row>
    <row r="697">
      <c r="A697" t="inlineStr">
        <is>
          <t>20601958911</t>
        </is>
      </c>
      <c r="B697" t="inlineStr">
        <is>
          <t>2024</t>
        </is>
      </c>
      <c r="C697" t="n">
        <v>2</v>
      </c>
      <c r="D697" t="inlineStr">
        <is>
          <t>046</t>
        </is>
      </c>
      <c r="E697" t="inlineStr">
        <is>
          <t>PAITA</t>
        </is>
      </c>
      <c r="G697" t="inlineStr">
        <is>
          <t>TRANSITARIO INTERNACIONAL MULTIMODAL SAC</t>
        </is>
      </c>
      <c r="H697" t="inlineStr">
        <is>
          <t>US</t>
        </is>
      </c>
      <c r="I697" t="inlineStr">
        <is>
          <t>UNITED STATES</t>
        </is>
      </c>
      <c r="J697" t="n">
        <v>81364.53</v>
      </c>
      <c r="K697" t="inlineStr">
        <is>
          <t>2026-09-17T22:12:33.000Z</t>
        </is>
      </c>
    </row>
    <row r="698">
      <c r="A698" t="inlineStr">
        <is>
          <t>20601958911</t>
        </is>
      </c>
      <c r="B698" t="inlineStr">
        <is>
          <t>2024</t>
        </is>
      </c>
      <c r="C698" t="n">
        <v>7</v>
      </c>
      <c r="D698" t="inlineStr">
        <is>
          <t>046</t>
        </is>
      </c>
      <c r="E698" t="inlineStr">
        <is>
          <t>PAITA</t>
        </is>
      </c>
      <c r="G698" t="inlineStr">
        <is>
          <t>OLIMPEX AGENCIA DE ADUANA S.A.C.</t>
        </is>
      </c>
      <c r="H698" t="inlineStr">
        <is>
          <t>US</t>
        </is>
      </c>
      <c r="I698" t="inlineStr">
        <is>
          <t>UNITED STATES</t>
        </is>
      </c>
      <c r="J698" t="n">
        <v>188100.61</v>
      </c>
      <c r="K698" t="inlineStr">
        <is>
          <t>2026-09-17T22:12:33.000Z</t>
        </is>
      </c>
    </row>
    <row r="699">
      <c r="A699" t="inlineStr">
        <is>
          <t>20601958911</t>
        </is>
      </c>
      <c r="B699" t="inlineStr">
        <is>
          <t>2024</t>
        </is>
      </c>
      <c r="C699" t="n">
        <v>3</v>
      </c>
      <c r="D699" t="inlineStr">
        <is>
          <t>046</t>
        </is>
      </c>
      <c r="E699" t="inlineStr">
        <is>
          <t>PAITA</t>
        </is>
      </c>
      <c r="G699" t="inlineStr">
        <is>
          <t>TRANSITARIO INTERNACIONAL MULTIMODAL SAC</t>
        </is>
      </c>
      <c r="H699" t="inlineStr">
        <is>
          <t>US</t>
        </is>
      </c>
      <c r="I699" t="inlineStr">
        <is>
          <t>UNITED STATES</t>
        </is>
      </c>
      <c r="J699" t="n">
        <v>86635.55</v>
      </c>
      <c r="K699" t="inlineStr">
        <is>
          <t>2026-09-17T22:12:33.000Z</t>
        </is>
      </c>
    </row>
    <row r="700">
      <c r="A700" t="inlineStr">
        <is>
          <t>20601958911</t>
        </is>
      </c>
      <c r="B700" t="inlineStr">
        <is>
          <t>2024</t>
        </is>
      </c>
      <c r="C700" t="n">
        <v>5</v>
      </c>
      <c r="D700" t="inlineStr">
        <is>
          <t>046</t>
        </is>
      </c>
      <c r="E700" t="inlineStr">
        <is>
          <t>PAITA</t>
        </is>
      </c>
      <c r="G700" t="inlineStr">
        <is>
          <t>DESPACHOS ADUANEROS CHAVIMOCHIC SAC</t>
        </is>
      </c>
      <c r="H700" t="inlineStr">
        <is>
          <t>IT</t>
        </is>
      </c>
      <c r="I700" t="inlineStr">
        <is>
          <t>ITALY</t>
        </is>
      </c>
      <c r="J700" t="n">
        <v>104857.5</v>
      </c>
      <c r="K700" t="inlineStr">
        <is>
          <t>2026-09-17T22:12:33.000Z</t>
        </is>
      </c>
    </row>
    <row r="701">
      <c r="A701" t="inlineStr">
        <is>
          <t>20601958911</t>
        </is>
      </c>
      <c r="B701" t="inlineStr">
        <is>
          <t>2024</t>
        </is>
      </c>
      <c r="C701" t="n">
        <v>11</v>
      </c>
      <c r="D701" t="inlineStr">
        <is>
          <t>046</t>
        </is>
      </c>
      <c r="E701" t="inlineStr">
        <is>
          <t>PAITA</t>
        </is>
      </c>
      <c r="G701" t="inlineStr">
        <is>
          <t>OLIMPEX AGENCIA DE ADUANA S.A.C.</t>
        </is>
      </c>
      <c r="H701" t="inlineStr">
        <is>
          <t>US</t>
        </is>
      </c>
      <c r="I701" t="inlineStr">
        <is>
          <t>UNITED STATES</t>
        </is>
      </c>
      <c r="J701" t="n">
        <v>89459.25999999999</v>
      </c>
      <c r="K701" t="inlineStr">
        <is>
          <t>2026-09-17T22:12:33.000Z</t>
        </is>
      </c>
    </row>
    <row r="702">
      <c r="A702" t="inlineStr">
        <is>
          <t>20601958911</t>
        </is>
      </c>
      <c r="B702" t="inlineStr">
        <is>
          <t>2024</t>
        </is>
      </c>
      <c r="C702" t="n">
        <v>11</v>
      </c>
      <c r="D702" t="inlineStr">
        <is>
          <t>046</t>
        </is>
      </c>
      <c r="E702" t="inlineStr">
        <is>
          <t>PAITA</t>
        </is>
      </c>
      <c r="G702" t="inlineStr">
        <is>
          <t>TRANSITARIO INTERNACIONAL MULTIMODAL SAC</t>
        </is>
      </c>
      <c r="H702" t="inlineStr">
        <is>
          <t>SE</t>
        </is>
      </c>
      <c r="I702" t="inlineStr">
        <is>
          <t>SWEDEN</t>
        </is>
      </c>
      <c r="J702" t="n">
        <v>123398.75</v>
      </c>
      <c r="K702" t="inlineStr">
        <is>
          <t>2026-09-17T22:12:33.000Z</t>
        </is>
      </c>
    </row>
    <row r="703">
      <c r="A703" t="inlineStr">
        <is>
          <t>20601958911</t>
        </is>
      </c>
      <c r="B703" t="inlineStr">
        <is>
          <t>2024</t>
        </is>
      </c>
      <c r="C703" t="n">
        <v>11</v>
      </c>
      <c r="D703" t="inlineStr">
        <is>
          <t>046</t>
        </is>
      </c>
      <c r="E703" t="inlineStr">
        <is>
          <t>PAITA</t>
        </is>
      </c>
      <c r="G703" t="inlineStr">
        <is>
          <t>TRANSITARIO INTERNACIONAL MULTIMODAL SAC</t>
        </is>
      </c>
      <c r="H703" t="inlineStr">
        <is>
          <t>US</t>
        </is>
      </c>
      <c r="I703" t="inlineStr">
        <is>
          <t>UNITED STATES</t>
        </is>
      </c>
      <c r="J703" t="n">
        <v>118261.08</v>
      </c>
      <c r="K703" t="inlineStr">
        <is>
          <t>2026-09-17T22:12:33.000Z</t>
        </is>
      </c>
    </row>
    <row r="704">
      <c r="A704" t="inlineStr">
        <is>
          <t>20601958911</t>
        </is>
      </c>
      <c r="B704" t="inlineStr">
        <is>
          <t>2024</t>
        </is>
      </c>
      <c r="C704" t="n">
        <v>10</v>
      </c>
      <c r="D704" t="inlineStr">
        <is>
          <t>046</t>
        </is>
      </c>
      <c r="E704" t="inlineStr">
        <is>
          <t>PAITA</t>
        </is>
      </c>
      <c r="G704" t="inlineStr">
        <is>
          <t>OLIMPEX AGENCIA DE ADUANA S.A.C.</t>
        </is>
      </c>
      <c r="H704" t="inlineStr">
        <is>
          <t>US</t>
        </is>
      </c>
      <c r="I704" t="inlineStr">
        <is>
          <t>UNITED STATES</t>
        </is>
      </c>
      <c r="J704" t="n">
        <v>514057.1</v>
      </c>
      <c r="K704" t="inlineStr">
        <is>
          <t>2026-09-17T22:12:33.000Z</t>
        </is>
      </c>
    </row>
    <row r="705">
      <c r="A705" t="inlineStr">
        <is>
          <t>20601958911</t>
        </is>
      </c>
      <c r="B705" t="inlineStr">
        <is>
          <t>2024</t>
        </is>
      </c>
      <c r="C705" t="n">
        <v>9</v>
      </c>
      <c r="D705" t="inlineStr">
        <is>
          <t>046</t>
        </is>
      </c>
      <c r="E705" t="inlineStr">
        <is>
          <t>PAITA</t>
        </is>
      </c>
      <c r="G705" t="inlineStr">
        <is>
          <t>AGENCIA DE ADUANA MACROMAR S.A.</t>
        </is>
      </c>
      <c r="H705" t="inlineStr">
        <is>
          <t>DE</t>
        </is>
      </c>
      <c r="I705" t="inlineStr">
        <is>
          <t>GERMANY</t>
        </is>
      </c>
      <c r="J705" t="n">
        <v>94788.75</v>
      </c>
      <c r="K705" t="inlineStr">
        <is>
          <t>2026-09-17T22:12:33.000Z</t>
        </is>
      </c>
    </row>
    <row r="706">
      <c r="A706" t="inlineStr">
        <is>
          <t>20574602450</t>
        </is>
      </c>
      <c r="B706" t="inlineStr">
        <is>
          <t>2024</t>
        </is>
      </c>
      <c r="C706" t="n">
        <v>8</v>
      </c>
      <c r="D706" t="inlineStr">
        <is>
          <t>118</t>
        </is>
      </c>
      <c r="E706" t="inlineStr">
        <is>
          <t>MARITIMA DEL CALLAO</t>
        </is>
      </c>
      <c r="G706" t="inlineStr">
        <is>
          <t>GRUPO PML S.A.C  AGENTES DE ADUANAS</t>
        </is>
      </c>
      <c r="H706" t="inlineStr">
        <is>
          <t>FR</t>
        </is>
      </c>
      <c r="I706" t="inlineStr">
        <is>
          <t>FRANCE</t>
        </is>
      </c>
      <c r="J706" t="n">
        <v>81600</v>
      </c>
      <c r="K706" t="inlineStr">
        <is>
          <t>2026-09-17T22:12:33.000Z</t>
        </is>
      </c>
    </row>
    <row r="707">
      <c r="A707" t="inlineStr">
        <is>
          <t>20574602450</t>
        </is>
      </c>
      <c r="B707" t="inlineStr">
        <is>
          <t>2024</t>
        </is>
      </c>
      <c r="C707" t="n">
        <v>12</v>
      </c>
      <c r="D707" t="inlineStr">
        <is>
          <t>118</t>
        </is>
      </c>
      <c r="E707" t="inlineStr">
        <is>
          <t>MARITIMA DEL CALLAO</t>
        </is>
      </c>
      <c r="G707" t="inlineStr">
        <is>
          <t>GRUPO PML S.A.C  AGENTES DE ADUANAS</t>
        </is>
      </c>
      <c r="H707" t="inlineStr">
        <is>
          <t>FR</t>
        </is>
      </c>
      <c r="I707" t="inlineStr">
        <is>
          <t>FRANCE</t>
        </is>
      </c>
      <c r="J707" t="n">
        <v>86000</v>
      </c>
      <c r="K707" t="inlineStr">
        <is>
          <t>2026-09-17T22:12:33.000Z</t>
        </is>
      </c>
    </row>
    <row r="708">
      <c r="A708" t="inlineStr">
        <is>
          <t>20574602450</t>
        </is>
      </c>
      <c r="B708" t="inlineStr">
        <is>
          <t>2024</t>
        </is>
      </c>
      <c r="C708" t="n">
        <v>2</v>
      </c>
      <c r="D708" t="inlineStr">
        <is>
          <t>118</t>
        </is>
      </c>
      <c r="E708" t="inlineStr">
        <is>
          <t>MARITIMA DEL CALLAO</t>
        </is>
      </c>
      <c r="G708" t="inlineStr">
        <is>
          <t>GRUPO PML S.A.C  AGENTES DE ADUANAS</t>
        </is>
      </c>
      <c r="H708" t="inlineStr">
        <is>
          <t>FR</t>
        </is>
      </c>
      <c r="I708" t="inlineStr">
        <is>
          <t>FRANCE</t>
        </is>
      </c>
      <c r="J708" t="n">
        <v>50960</v>
      </c>
      <c r="K708" t="inlineStr">
        <is>
          <t>2026-09-17T22:12:33.000Z</t>
        </is>
      </c>
    </row>
    <row r="709">
      <c r="A709" t="inlineStr">
        <is>
          <t>20607536016</t>
        </is>
      </c>
      <c r="B709" t="inlineStr">
        <is>
          <t>2024</t>
        </is>
      </c>
      <c r="C709" t="n">
        <v>12</v>
      </c>
      <c r="D709" t="inlineStr">
        <is>
          <t>046</t>
        </is>
      </c>
      <c r="E709" t="inlineStr">
        <is>
          <t>PAITA</t>
        </is>
      </c>
      <c r="G709" t="inlineStr">
        <is>
          <t>GRUPO PML S.A.C  AGENTES DE ADUANAS</t>
        </is>
      </c>
      <c r="H709" t="inlineStr">
        <is>
          <t>CA</t>
        </is>
      </c>
      <c r="I709" t="inlineStr">
        <is>
          <t>CANADA</t>
        </is>
      </c>
      <c r="J709" t="n">
        <v>85338.71000000001</v>
      </c>
      <c r="K709" t="inlineStr">
        <is>
          <t>2026-09-17T22:12:33.000Z</t>
        </is>
      </c>
    </row>
    <row r="710">
      <c r="A710" t="inlineStr">
        <is>
          <t>20607536016</t>
        </is>
      </c>
      <c r="B710" t="inlineStr">
        <is>
          <t>2024</t>
        </is>
      </c>
      <c r="C710" t="n">
        <v>12</v>
      </c>
      <c r="D710" t="inlineStr">
        <is>
          <t>046</t>
        </is>
      </c>
      <c r="E710" t="inlineStr">
        <is>
          <t>PAITA</t>
        </is>
      </c>
      <c r="G710" t="inlineStr">
        <is>
          <t>GRUPO PML S.A.C  AGENTES DE ADUANAS</t>
        </is>
      </c>
      <c r="H710" t="inlineStr">
        <is>
          <t>FR</t>
        </is>
      </c>
      <c r="I710" t="inlineStr">
        <is>
          <t>FRANCE</t>
        </is>
      </c>
      <c r="J710" t="n">
        <v>135956.43</v>
      </c>
      <c r="K710" t="inlineStr">
        <is>
          <t>2026-09-17T22:12:33.000Z</t>
        </is>
      </c>
    </row>
    <row r="711">
      <c r="A711" t="inlineStr">
        <is>
          <t>20607536016</t>
        </is>
      </c>
      <c r="B711" t="inlineStr">
        <is>
          <t>2024</t>
        </is>
      </c>
      <c r="C711" t="n">
        <v>12</v>
      </c>
      <c r="D711" t="inlineStr">
        <is>
          <t>046</t>
        </is>
      </c>
      <c r="E711" t="inlineStr">
        <is>
          <t>PAITA</t>
        </is>
      </c>
      <c r="G711" t="inlineStr">
        <is>
          <t>TRANSITARIO INTERNACIONAL MULTIMODAL SAC</t>
        </is>
      </c>
      <c r="H711" t="inlineStr">
        <is>
          <t>DE</t>
        </is>
      </c>
      <c r="I711" t="inlineStr">
        <is>
          <t>GERMANY</t>
        </is>
      </c>
      <c r="J711" t="n">
        <v>254951.04</v>
      </c>
      <c r="K711" t="inlineStr">
        <is>
          <t>2026-09-17T22:12:33.000Z</t>
        </is>
      </c>
    </row>
    <row r="712">
      <c r="A712" t="inlineStr">
        <is>
          <t>20607536016</t>
        </is>
      </c>
      <c r="B712" t="inlineStr">
        <is>
          <t>2024</t>
        </is>
      </c>
      <c r="C712" t="n">
        <v>6</v>
      </c>
      <c r="D712" t="inlineStr">
        <is>
          <t>046</t>
        </is>
      </c>
      <c r="E712" t="inlineStr">
        <is>
          <t>PAITA</t>
        </is>
      </c>
      <c r="G712" t="inlineStr">
        <is>
          <t>TRANSITARIO INTERNACIONAL MULTIMODAL SAC</t>
        </is>
      </c>
      <c r="H712" t="inlineStr">
        <is>
          <t>GP</t>
        </is>
      </c>
      <c r="I712" t="inlineStr">
        <is>
          <t>GUADELOUPE</t>
        </is>
      </c>
      <c r="J712" t="n">
        <v>77398.19</v>
      </c>
      <c r="K712" t="inlineStr">
        <is>
          <t>2026-09-17T22:12:33.000Z</t>
        </is>
      </c>
    </row>
    <row r="713">
      <c r="A713" t="inlineStr">
        <is>
          <t>20607536016</t>
        </is>
      </c>
      <c r="B713" t="inlineStr">
        <is>
          <t>2024</t>
        </is>
      </c>
      <c r="C713" t="n">
        <v>3</v>
      </c>
      <c r="D713" t="inlineStr">
        <is>
          <t>046</t>
        </is>
      </c>
      <c r="E713" t="inlineStr">
        <is>
          <t>PAITA</t>
        </is>
      </c>
      <c r="G713" t="inlineStr">
        <is>
          <t>GRUPO PML S.A.C  AGENTES DE ADUANAS</t>
        </is>
      </c>
      <c r="H713" t="inlineStr">
        <is>
          <t>BE</t>
        </is>
      </c>
      <c r="I713" t="inlineStr">
        <is>
          <t>BELGIUM</t>
        </is>
      </c>
      <c r="J713" t="n">
        <v>78037.09</v>
      </c>
      <c r="K713" t="inlineStr">
        <is>
          <t>2026-09-17T22:12:33.000Z</t>
        </is>
      </c>
    </row>
    <row r="714">
      <c r="A714" t="inlineStr">
        <is>
          <t>20607536016</t>
        </is>
      </c>
      <c r="B714" t="inlineStr">
        <is>
          <t>2024</t>
        </is>
      </c>
      <c r="C714" t="n">
        <v>9</v>
      </c>
      <c r="D714" t="inlineStr">
        <is>
          <t>046</t>
        </is>
      </c>
      <c r="E714" t="inlineStr">
        <is>
          <t>PAITA</t>
        </is>
      </c>
      <c r="G714" t="inlineStr">
        <is>
          <t>GRUPO PML S.A.C  AGENTES DE ADUANAS</t>
        </is>
      </c>
      <c r="H714" t="inlineStr">
        <is>
          <t>CA</t>
        </is>
      </c>
      <c r="I714" t="inlineStr">
        <is>
          <t>CANADA</t>
        </is>
      </c>
      <c r="J714" t="n">
        <v>83602.64999999999</v>
      </c>
      <c r="K714" t="inlineStr">
        <is>
          <t>2026-09-17T22:12:33.000Z</t>
        </is>
      </c>
    </row>
    <row r="715">
      <c r="A715" t="inlineStr">
        <is>
          <t>20607536016</t>
        </is>
      </c>
      <c r="B715" t="inlineStr">
        <is>
          <t>2024</t>
        </is>
      </c>
      <c r="C715" t="n">
        <v>9</v>
      </c>
      <c r="D715" t="inlineStr">
        <is>
          <t>046</t>
        </is>
      </c>
      <c r="E715" t="inlineStr">
        <is>
          <t>PAITA</t>
        </is>
      </c>
      <c r="G715" t="inlineStr">
        <is>
          <t>GRUPO PML S.A.C  AGENTES DE ADUANAS</t>
        </is>
      </c>
      <c r="H715" t="inlineStr">
        <is>
          <t>FR</t>
        </is>
      </c>
      <c r="I715" t="inlineStr">
        <is>
          <t>FRANCE</t>
        </is>
      </c>
      <c r="J715" t="n">
        <v>97804.97</v>
      </c>
      <c r="K715" t="inlineStr">
        <is>
          <t>2026-09-17T22:12:33.000Z</t>
        </is>
      </c>
    </row>
    <row r="716">
      <c r="A716" t="inlineStr">
        <is>
          <t>20607536016</t>
        </is>
      </c>
      <c r="B716" t="inlineStr">
        <is>
          <t>2024</t>
        </is>
      </c>
      <c r="C716" t="n">
        <v>9</v>
      </c>
      <c r="D716" t="inlineStr">
        <is>
          <t>046</t>
        </is>
      </c>
      <c r="E716" t="inlineStr">
        <is>
          <t>PAITA</t>
        </is>
      </c>
      <c r="G716" t="inlineStr">
        <is>
          <t>GRUPO PML S.A.C  AGENTES DE ADUANAS</t>
        </is>
      </c>
      <c r="H716" t="inlineStr">
        <is>
          <t>SE</t>
        </is>
      </c>
      <c r="I716" t="inlineStr">
        <is>
          <t>SWEDEN</t>
        </is>
      </c>
      <c r="J716" t="n">
        <v>209559.25</v>
      </c>
      <c r="K716" t="inlineStr">
        <is>
          <t>2026-09-17T22:12:33.000Z</t>
        </is>
      </c>
    </row>
    <row r="717">
      <c r="A717" t="inlineStr">
        <is>
          <t>20527565376</t>
        </is>
      </c>
      <c r="B717" t="inlineStr">
        <is>
          <t>2024</t>
        </is>
      </c>
      <c r="C717" t="n">
        <v>8</v>
      </c>
      <c r="D717" t="inlineStr">
        <is>
          <t>118</t>
        </is>
      </c>
      <c r="E717" t="inlineStr">
        <is>
          <t>MARITIMA DEL CALLAO</t>
        </is>
      </c>
      <c r="G717" t="inlineStr">
        <is>
          <t>SAN MIGUEL ADUANAS S.A.C.</t>
        </is>
      </c>
      <c r="H717" t="inlineStr">
        <is>
          <t>DE</t>
        </is>
      </c>
      <c r="I717" t="inlineStr">
        <is>
          <t>GERMANY</t>
        </is>
      </c>
      <c r="J717" t="n">
        <v>314307.06</v>
      </c>
      <c r="K717" t="inlineStr">
        <is>
          <t>2026-09-17T22:12:33.000Z</t>
        </is>
      </c>
    </row>
    <row r="718">
      <c r="A718" t="inlineStr">
        <is>
          <t>20527565376</t>
        </is>
      </c>
      <c r="B718" t="inlineStr">
        <is>
          <t>2024</t>
        </is>
      </c>
      <c r="C718" t="n">
        <v>12</v>
      </c>
      <c r="D718" t="inlineStr">
        <is>
          <t>118</t>
        </is>
      </c>
      <c r="E718" t="inlineStr">
        <is>
          <t>MARITIMA DEL CALLAO</t>
        </is>
      </c>
      <c r="G718" t="inlineStr">
        <is>
          <t>JS PERU AGENCIA DE ADUANA S.A.C.</t>
        </is>
      </c>
      <c r="H718" t="inlineStr">
        <is>
          <t>US</t>
        </is>
      </c>
      <c r="I718" t="inlineStr">
        <is>
          <t>UNITED STATES</t>
        </is>
      </c>
      <c r="J718" t="n">
        <v>83246.25999999999</v>
      </c>
      <c r="K718" t="inlineStr">
        <is>
          <t>2026-09-17T22:12:33.000Z</t>
        </is>
      </c>
    </row>
    <row r="719">
      <c r="A719" t="inlineStr">
        <is>
          <t>20527565376</t>
        </is>
      </c>
      <c r="B719" t="inlineStr">
        <is>
          <t>2024</t>
        </is>
      </c>
      <c r="C719" t="n">
        <v>12</v>
      </c>
      <c r="D719" t="inlineStr">
        <is>
          <t>118</t>
        </is>
      </c>
      <c r="E719" t="inlineStr">
        <is>
          <t>MARITIMA DEL CALLAO</t>
        </is>
      </c>
      <c r="G719" t="inlineStr">
        <is>
          <t>SAN MIGUEL ADUANAS S.A.C.</t>
        </is>
      </c>
      <c r="H719" t="inlineStr">
        <is>
          <t>SE</t>
        </is>
      </c>
      <c r="I719" t="inlineStr">
        <is>
          <t>SWEDEN</t>
        </is>
      </c>
      <c r="J719" t="n">
        <v>108765.1</v>
      </c>
      <c r="K719" t="inlineStr">
        <is>
          <t>2026-09-17T22:12:33.000Z</t>
        </is>
      </c>
    </row>
    <row r="720">
      <c r="A720" t="inlineStr">
        <is>
          <t>20527565376</t>
        </is>
      </c>
      <c r="B720" t="inlineStr">
        <is>
          <t>2024</t>
        </is>
      </c>
      <c r="C720" t="n">
        <v>12</v>
      </c>
      <c r="D720" t="inlineStr">
        <is>
          <t>118</t>
        </is>
      </c>
      <c r="E720" t="inlineStr">
        <is>
          <t>MARITIMA DEL CALLAO</t>
        </is>
      </c>
      <c r="G720" t="inlineStr">
        <is>
          <t>SAN MIGUEL ADUANAS S.A.C.</t>
        </is>
      </c>
      <c r="H720" t="inlineStr">
        <is>
          <t>US</t>
        </is>
      </c>
      <c r="I720" t="inlineStr">
        <is>
          <t>UNITED STATES</t>
        </is>
      </c>
      <c r="J720" t="n">
        <v>267803.63</v>
      </c>
      <c r="K720" t="inlineStr">
        <is>
          <t>2026-09-17T22:12:33.000Z</t>
        </is>
      </c>
    </row>
    <row r="721">
      <c r="A721" t="inlineStr">
        <is>
          <t>20527565376</t>
        </is>
      </c>
      <c r="B721" t="inlineStr">
        <is>
          <t>2024</t>
        </is>
      </c>
      <c r="C721" t="n">
        <v>1</v>
      </c>
      <c r="D721" t="inlineStr">
        <is>
          <t>118</t>
        </is>
      </c>
      <c r="E721" t="inlineStr">
        <is>
          <t>MARITIMA DEL CALLAO</t>
        </is>
      </c>
      <c r="G721" t="inlineStr">
        <is>
          <t>SAN MIGUEL ADUANAS S.A.C.</t>
        </is>
      </c>
      <c r="H721" t="inlineStr">
        <is>
          <t>US</t>
        </is>
      </c>
      <c r="I721" t="inlineStr">
        <is>
          <t>UNITED STATES</t>
        </is>
      </c>
      <c r="J721" t="n">
        <v>238591</v>
      </c>
      <c r="K721" t="inlineStr">
        <is>
          <t>2026-09-17T22:12:33.000Z</t>
        </is>
      </c>
    </row>
    <row r="722">
      <c r="A722" t="inlineStr">
        <is>
          <t>20527565376</t>
        </is>
      </c>
      <c r="B722" t="inlineStr">
        <is>
          <t>2024</t>
        </is>
      </c>
      <c r="C722" t="n">
        <v>2</v>
      </c>
      <c r="D722" t="inlineStr">
        <is>
          <t>118</t>
        </is>
      </c>
      <c r="E722" t="inlineStr">
        <is>
          <t>MARITIMA DEL CALLAO</t>
        </is>
      </c>
      <c r="G722" t="inlineStr">
        <is>
          <t>SAN MIGUEL ADUANAS S.A.C.</t>
        </is>
      </c>
      <c r="H722" t="inlineStr">
        <is>
          <t>JP</t>
        </is>
      </c>
      <c r="I722" t="inlineStr">
        <is>
          <t>JAPAN</t>
        </is>
      </c>
      <c r="J722" t="n">
        <v>87620.42</v>
      </c>
      <c r="K722" t="inlineStr">
        <is>
          <t>2026-09-17T22:12:33.000Z</t>
        </is>
      </c>
    </row>
    <row r="723">
      <c r="A723" t="inlineStr">
        <is>
          <t>20527565376</t>
        </is>
      </c>
      <c r="B723" t="inlineStr">
        <is>
          <t>2024</t>
        </is>
      </c>
      <c r="C723" t="n">
        <v>7</v>
      </c>
      <c r="D723" t="inlineStr">
        <is>
          <t>118</t>
        </is>
      </c>
      <c r="E723" t="inlineStr">
        <is>
          <t>MARITIMA DEL CALLAO</t>
        </is>
      </c>
      <c r="G723" t="inlineStr">
        <is>
          <t>SAN MIGUEL ADUANAS S.A.C.</t>
        </is>
      </c>
      <c r="H723" t="inlineStr">
        <is>
          <t>DE</t>
        </is>
      </c>
      <c r="I723" t="inlineStr">
        <is>
          <t>GERMANY</t>
        </is>
      </c>
      <c r="J723" t="n">
        <v>316845</v>
      </c>
      <c r="K723" t="inlineStr">
        <is>
          <t>2026-09-17T22:12:33.000Z</t>
        </is>
      </c>
    </row>
    <row r="724">
      <c r="A724" t="inlineStr">
        <is>
          <t>20527565376</t>
        </is>
      </c>
      <c r="B724" t="inlineStr">
        <is>
          <t>2024</t>
        </is>
      </c>
      <c r="C724" t="n">
        <v>6</v>
      </c>
      <c r="D724" t="inlineStr">
        <is>
          <t>118</t>
        </is>
      </c>
      <c r="E724" t="inlineStr">
        <is>
          <t>MARITIMA DEL CALLAO</t>
        </is>
      </c>
      <c r="G724" t="inlineStr">
        <is>
          <t>SAN MIGUEL ADUANAS S.A.C.</t>
        </is>
      </c>
      <c r="H724" t="inlineStr">
        <is>
          <t>CL</t>
        </is>
      </c>
      <c r="I724" t="inlineStr">
        <is>
          <t>CHILE</t>
        </is>
      </c>
      <c r="J724" t="n">
        <v>33572.02</v>
      </c>
      <c r="K724" t="inlineStr">
        <is>
          <t>2026-09-17T22:12:33.000Z</t>
        </is>
      </c>
    </row>
    <row r="725">
      <c r="A725" t="inlineStr">
        <is>
          <t>20527565376</t>
        </is>
      </c>
      <c r="B725" t="inlineStr">
        <is>
          <t>2024</t>
        </is>
      </c>
      <c r="C725" t="n">
        <v>11</v>
      </c>
      <c r="D725" t="inlineStr">
        <is>
          <t>118</t>
        </is>
      </c>
      <c r="E725" t="inlineStr">
        <is>
          <t>MARITIMA DEL CALLAO</t>
        </is>
      </c>
      <c r="G725" t="inlineStr">
        <is>
          <t>JS PERU AGENCIA DE ADUANA S.A.C.</t>
        </is>
      </c>
      <c r="H725" t="inlineStr">
        <is>
          <t>TW</t>
        </is>
      </c>
      <c r="I725" t="inlineStr">
        <is>
          <t>TAIWAN, PROVINCE OF CHINA</t>
        </is>
      </c>
      <c r="J725" t="n">
        <v>75575.89</v>
      </c>
      <c r="K725" t="inlineStr">
        <is>
          <t>2026-09-17T22:12:33.000Z</t>
        </is>
      </c>
    </row>
    <row r="726">
      <c r="A726" t="inlineStr">
        <is>
          <t>20527565376</t>
        </is>
      </c>
      <c r="B726" t="inlineStr">
        <is>
          <t>2024</t>
        </is>
      </c>
      <c r="C726" t="n">
        <v>11</v>
      </c>
      <c r="D726" t="inlineStr">
        <is>
          <t>118</t>
        </is>
      </c>
      <c r="E726" t="inlineStr">
        <is>
          <t>MARITIMA DEL CALLAO</t>
        </is>
      </c>
      <c r="G726" t="inlineStr">
        <is>
          <t>JS PERU AGENCIA DE ADUANA S.A.C.</t>
        </is>
      </c>
      <c r="H726" t="inlineStr">
        <is>
          <t>US</t>
        </is>
      </c>
      <c r="I726" t="inlineStr">
        <is>
          <t>UNITED STATES</t>
        </is>
      </c>
      <c r="J726" t="n">
        <v>129680.1</v>
      </c>
      <c r="K726" t="inlineStr">
        <is>
          <t>2026-09-17T22:12:33.000Z</t>
        </is>
      </c>
    </row>
    <row r="727">
      <c r="A727" t="inlineStr">
        <is>
          <t>20527565376</t>
        </is>
      </c>
      <c r="B727" t="inlineStr">
        <is>
          <t>2024</t>
        </is>
      </c>
      <c r="C727" t="n">
        <v>11</v>
      </c>
      <c r="D727" t="inlineStr">
        <is>
          <t>118</t>
        </is>
      </c>
      <c r="E727" t="inlineStr">
        <is>
          <t>MARITIMA DEL CALLAO</t>
        </is>
      </c>
      <c r="G727" t="inlineStr">
        <is>
          <t>SAN MIGUEL ADUANAS S.A.C.</t>
        </is>
      </c>
      <c r="H727" t="inlineStr">
        <is>
          <t>DE</t>
        </is>
      </c>
      <c r="I727" t="inlineStr">
        <is>
          <t>GERMANY</t>
        </is>
      </c>
      <c r="J727" t="n">
        <v>679127.67</v>
      </c>
      <c r="K727" t="inlineStr">
        <is>
          <t>2026-09-17T22:12:33.000Z</t>
        </is>
      </c>
    </row>
    <row r="728">
      <c r="A728" t="inlineStr">
        <is>
          <t>20527565376</t>
        </is>
      </c>
      <c r="B728" t="inlineStr">
        <is>
          <t>2024</t>
        </is>
      </c>
      <c r="C728" t="n">
        <v>11</v>
      </c>
      <c r="D728" t="inlineStr">
        <is>
          <t>118</t>
        </is>
      </c>
      <c r="E728" t="inlineStr">
        <is>
          <t>MARITIMA DEL CALLAO</t>
        </is>
      </c>
      <c r="G728" t="inlineStr">
        <is>
          <t>SAN MIGUEL ADUANAS S.A.C.</t>
        </is>
      </c>
      <c r="H728" t="inlineStr">
        <is>
          <t>JP</t>
        </is>
      </c>
      <c r="I728" t="inlineStr">
        <is>
          <t>JAPAN</t>
        </is>
      </c>
      <c r="J728" t="n">
        <v>131834.23</v>
      </c>
      <c r="K728" t="inlineStr">
        <is>
          <t>2026-09-17T22:12:33.000Z</t>
        </is>
      </c>
    </row>
    <row r="729">
      <c r="A729" t="inlineStr">
        <is>
          <t>20527565376</t>
        </is>
      </c>
      <c r="B729" t="inlineStr">
        <is>
          <t>2024</t>
        </is>
      </c>
      <c r="C729" t="n">
        <v>11</v>
      </c>
      <c r="D729" t="inlineStr">
        <is>
          <t>118</t>
        </is>
      </c>
      <c r="E729" t="inlineStr">
        <is>
          <t>MARITIMA DEL CALLAO</t>
        </is>
      </c>
      <c r="G729" t="inlineStr">
        <is>
          <t>SAN MIGUEL ADUANAS S.A.C.</t>
        </is>
      </c>
      <c r="H729" t="inlineStr">
        <is>
          <t>US</t>
        </is>
      </c>
      <c r="I729" t="inlineStr">
        <is>
          <t>UNITED STATES</t>
        </is>
      </c>
      <c r="J729" t="n">
        <v>149280.41</v>
      </c>
      <c r="K729" t="inlineStr">
        <is>
          <t>2026-09-17T22:12:33.000Z</t>
        </is>
      </c>
    </row>
    <row r="730">
      <c r="A730" t="inlineStr">
        <is>
          <t>20527565376</t>
        </is>
      </c>
      <c r="B730" t="inlineStr">
        <is>
          <t>2024</t>
        </is>
      </c>
      <c r="C730" t="n">
        <v>10</v>
      </c>
      <c r="D730" t="inlineStr">
        <is>
          <t>118</t>
        </is>
      </c>
      <c r="E730" t="inlineStr">
        <is>
          <t>MARITIMA DEL CALLAO</t>
        </is>
      </c>
      <c r="G730" t="inlineStr">
        <is>
          <t>JS PERU AGENCIA DE ADUANA S.A.C.</t>
        </is>
      </c>
      <c r="H730" t="inlineStr">
        <is>
          <t>US</t>
        </is>
      </c>
      <c r="I730" t="inlineStr">
        <is>
          <t>UNITED STATES</t>
        </is>
      </c>
      <c r="J730" t="n">
        <v>117967.06</v>
      </c>
      <c r="K730" t="inlineStr">
        <is>
          <t>2026-09-17T22:12:33.000Z</t>
        </is>
      </c>
    </row>
    <row r="731">
      <c r="A731" t="inlineStr">
        <is>
          <t>20527565376</t>
        </is>
      </c>
      <c r="B731" t="inlineStr">
        <is>
          <t>2024</t>
        </is>
      </c>
      <c r="C731" t="n">
        <v>10</v>
      </c>
      <c r="D731" t="inlineStr">
        <is>
          <t>118</t>
        </is>
      </c>
      <c r="E731" t="inlineStr">
        <is>
          <t>MARITIMA DEL CALLAO</t>
        </is>
      </c>
      <c r="G731" t="inlineStr">
        <is>
          <t>SAN MIGUEL ADUANAS S.A.C.</t>
        </is>
      </c>
      <c r="H731" t="inlineStr">
        <is>
          <t>DE</t>
        </is>
      </c>
      <c r="I731" t="inlineStr">
        <is>
          <t>GERMANY</t>
        </is>
      </c>
      <c r="J731" t="n">
        <v>334874.77</v>
      </c>
      <c r="K731" t="inlineStr">
        <is>
          <t>2026-09-17T22:12:33.000Z</t>
        </is>
      </c>
    </row>
    <row r="732">
      <c r="A732" t="inlineStr">
        <is>
          <t>20527565376</t>
        </is>
      </c>
      <c r="B732" t="inlineStr">
        <is>
          <t>2024</t>
        </is>
      </c>
      <c r="C732" t="n">
        <v>10</v>
      </c>
      <c r="D732" t="inlineStr">
        <is>
          <t>118</t>
        </is>
      </c>
      <c r="E732" t="inlineStr">
        <is>
          <t>MARITIMA DEL CALLAO</t>
        </is>
      </c>
      <c r="G732" t="inlineStr">
        <is>
          <t>SAN MIGUEL ADUANAS S.A.C.</t>
        </is>
      </c>
      <c r="H732" t="inlineStr">
        <is>
          <t>FR</t>
        </is>
      </c>
      <c r="I732" t="inlineStr">
        <is>
          <t>FRANCE</t>
        </is>
      </c>
      <c r="J732" t="n">
        <v>60934.06</v>
      </c>
      <c r="K732" t="inlineStr">
        <is>
          <t>2026-09-17T22:12:33.000Z</t>
        </is>
      </c>
    </row>
    <row r="733">
      <c r="A733" t="inlineStr">
        <is>
          <t>20527565376</t>
        </is>
      </c>
      <c r="B733" t="inlineStr">
        <is>
          <t>2024</t>
        </is>
      </c>
      <c r="C733" t="n">
        <v>10</v>
      </c>
      <c r="D733" t="inlineStr">
        <is>
          <t>118</t>
        </is>
      </c>
      <c r="E733" t="inlineStr">
        <is>
          <t>MARITIMA DEL CALLAO</t>
        </is>
      </c>
      <c r="G733" t="inlineStr">
        <is>
          <t>SAN MIGUEL ADUANAS S.A.C.</t>
        </is>
      </c>
      <c r="H733" t="inlineStr">
        <is>
          <t>US</t>
        </is>
      </c>
      <c r="I733" t="inlineStr">
        <is>
          <t>UNITED STATES</t>
        </is>
      </c>
      <c r="J733" t="n">
        <v>253820.09</v>
      </c>
      <c r="K733" t="inlineStr">
        <is>
          <t>2026-09-17T22:12:33.000Z</t>
        </is>
      </c>
    </row>
    <row r="734">
      <c r="A734" t="inlineStr">
        <is>
          <t>20527565376</t>
        </is>
      </c>
      <c r="B734" t="inlineStr">
        <is>
          <t>2024</t>
        </is>
      </c>
      <c r="C734" t="n">
        <v>9</v>
      </c>
      <c r="D734" t="inlineStr">
        <is>
          <t>118</t>
        </is>
      </c>
      <c r="E734" t="inlineStr">
        <is>
          <t>MARITIMA DEL CALLAO</t>
        </is>
      </c>
      <c r="G734" t="inlineStr">
        <is>
          <t>SAN MIGUEL ADUANAS S.A.C.</t>
        </is>
      </c>
      <c r="H734" t="inlineStr">
        <is>
          <t>DE</t>
        </is>
      </c>
      <c r="I734" t="inlineStr">
        <is>
          <t>GERMANY</t>
        </is>
      </c>
      <c r="J734" t="n">
        <v>224892.73</v>
      </c>
      <c r="K734" t="inlineStr">
        <is>
          <t>2026-09-17T22:12:33.000Z</t>
        </is>
      </c>
    </row>
    <row r="735">
      <c r="A735" t="inlineStr">
        <is>
          <t>20526179367</t>
        </is>
      </c>
      <c r="B735" t="inlineStr">
        <is>
          <t>2024</t>
        </is>
      </c>
      <c r="C735" t="n">
        <v>4</v>
      </c>
      <c r="D735" t="inlineStr">
        <is>
          <t>046</t>
        </is>
      </c>
      <c r="E735" t="inlineStr">
        <is>
          <t>PAITA</t>
        </is>
      </c>
      <c r="G735" t="inlineStr">
        <is>
          <t>AXIS GL AGENCIA DE ADUANA S.A.C</t>
        </is>
      </c>
      <c r="H735" t="inlineStr">
        <is>
          <t>DE</t>
        </is>
      </c>
      <c r="I735" t="inlineStr">
        <is>
          <t>GERMANY</t>
        </is>
      </c>
      <c r="J735" t="n">
        <v>29916</v>
      </c>
      <c r="K735" t="inlineStr">
        <is>
          <t>2026-09-17T22:12:33.000Z</t>
        </is>
      </c>
    </row>
    <row r="736">
      <c r="A736" t="inlineStr">
        <is>
          <t>20526179367</t>
        </is>
      </c>
      <c r="B736" t="inlineStr">
        <is>
          <t>2024</t>
        </is>
      </c>
      <c r="C736" t="n">
        <v>4</v>
      </c>
      <c r="D736" t="inlineStr">
        <is>
          <t>046</t>
        </is>
      </c>
      <c r="E736" t="inlineStr">
        <is>
          <t>PAITA</t>
        </is>
      </c>
      <c r="G736" t="inlineStr">
        <is>
          <t>AXIS GL AGENCIA DE ADUANA S.A.C</t>
        </is>
      </c>
      <c r="H736" t="inlineStr">
        <is>
          <t>NL</t>
        </is>
      </c>
      <c r="I736" t="inlineStr">
        <is>
          <t>NETHERLANDS</t>
        </is>
      </c>
      <c r="J736" t="n">
        <v>104706</v>
      </c>
      <c r="K736" t="inlineStr">
        <is>
          <t>2026-09-17T22:12:33.000Z</t>
        </is>
      </c>
    </row>
    <row r="737">
      <c r="A737" t="inlineStr">
        <is>
          <t>20526179367</t>
        </is>
      </c>
      <c r="B737" t="inlineStr">
        <is>
          <t>2024</t>
        </is>
      </c>
      <c r="C737" t="n">
        <v>8</v>
      </c>
      <c r="D737" t="inlineStr">
        <is>
          <t>046</t>
        </is>
      </c>
      <c r="E737" t="inlineStr">
        <is>
          <t>PAITA</t>
        </is>
      </c>
      <c r="G737" t="inlineStr">
        <is>
          <t>AXIS GL AGENCIA DE ADUANA S.A.C</t>
        </is>
      </c>
      <c r="H737" t="inlineStr">
        <is>
          <t>NL</t>
        </is>
      </c>
      <c r="I737" t="inlineStr">
        <is>
          <t>NETHERLANDS</t>
        </is>
      </c>
      <c r="J737" t="n">
        <v>164538</v>
      </c>
      <c r="K737" t="inlineStr">
        <is>
          <t>2026-09-17T22:12:33.000Z</t>
        </is>
      </c>
    </row>
    <row r="738">
      <c r="A738" t="inlineStr">
        <is>
          <t>20526179367</t>
        </is>
      </c>
      <c r="B738" t="inlineStr">
        <is>
          <t>2024</t>
        </is>
      </c>
      <c r="C738" t="n">
        <v>12</v>
      </c>
      <c r="D738" t="inlineStr">
        <is>
          <t>046</t>
        </is>
      </c>
      <c r="E738" t="inlineStr">
        <is>
          <t>PAITA</t>
        </is>
      </c>
      <c r="G738" t="inlineStr">
        <is>
          <t>AXIS GL AGENCIA DE ADUANA S.A.C</t>
        </is>
      </c>
      <c r="H738" t="inlineStr">
        <is>
          <t>BE</t>
        </is>
      </c>
      <c r="I738" t="inlineStr">
        <is>
          <t>BELGIUM</t>
        </is>
      </c>
      <c r="J738" t="n">
        <v>149580</v>
      </c>
      <c r="K738" t="inlineStr">
        <is>
          <t>2026-09-17T22:12:33.000Z</t>
        </is>
      </c>
    </row>
    <row r="739">
      <c r="A739" t="inlineStr">
        <is>
          <t>20526179367</t>
        </is>
      </c>
      <c r="B739" t="inlineStr">
        <is>
          <t>2024</t>
        </is>
      </c>
      <c r="C739" t="n">
        <v>12</v>
      </c>
      <c r="D739" t="inlineStr">
        <is>
          <t>046</t>
        </is>
      </c>
      <c r="E739" t="inlineStr">
        <is>
          <t>PAITA</t>
        </is>
      </c>
      <c r="G739" t="inlineStr">
        <is>
          <t>AXIS GL AGENCIA DE ADUANA S.A.C</t>
        </is>
      </c>
      <c r="H739" t="inlineStr">
        <is>
          <t>NL</t>
        </is>
      </c>
      <c r="I739" t="inlineStr">
        <is>
          <t>NETHERLANDS</t>
        </is>
      </c>
      <c r="J739" t="n">
        <v>74790</v>
      </c>
      <c r="K739" t="inlineStr">
        <is>
          <t>2026-09-17T22:12:33.000Z</t>
        </is>
      </c>
    </row>
    <row r="740">
      <c r="A740" t="inlineStr">
        <is>
          <t>20526179367</t>
        </is>
      </c>
      <c r="B740" t="inlineStr">
        <is>
          <t>2024</t>
        </is>
      </c>
      <c r="C740" t="n">
        <v>1</v>
      </c>
      <c r="D740" t="inlineStr">
        <is>
          <t>046</t>
        </is>
      </c>
      <c r="E740" t="inlineStr">
        <is>
          <t>PAITA</t>
        </is>
      </c>
      <c r="G740" t="inlineStr">
        <is>
          <t>AXIS GL AGENCIA DE ADUANA S.A.C</t>
        </is>
      </c>
      <c r="H740" t="inlineStr">
        <is>
          <t>DE</t>
        </is>
      </c>
      <c r="I740" t="inlineStr">
        <is>
          <t>GERMANY</t>
        </is>
      </c>
      <c r="J740" t="n">
        <v>119664</v>
      </c>
      <c r="K740" t="inlineStr">
        <is>
          <t>2026-09-17T22:12:33.000Z</t>
        </is>
      </c>
    </row>
    <row r="741">
      <c r="A741" t="inlineStr">
        <is>
          <t>20526179367</t>
        </is>
      </c>
      <c r="B741" t="inlineStr">
        <is>
          <t>2024</t>
        </is>
      </c>
      <c r="C741" t="n">
        <v>1</v>
      </c>
      <c r="D741" t="inlineStr">
        <is>
          <t>046</t>
        </is>
      </c>
      <c r="E741" t="inlineStr">
        <is>
          <t>PAITA</t>
        </is>
      </c>
      <c r="G741" t="inlineStr">
        <is>
          <t>AXIS GL AGENCIA DE ADUANA S.A.C</t>
        </is>
      </c>
      <c r="H741" t="inlineStr">
        <is>
          <t>NL</t>
        </is>
      </c>
      <c r="I741" t="inlineStr">
        <is>
          <t>NETHERLANDS</t>
        </is>
      </c>
      <c r="J741" t="n">
        <v>200934</v>
      </c>
      <c r="K741" t="inlineStr">
        <is>
          <t>2026-09-17T22:12:33.000Z</t>
        </is>
      </c>
    </row>
    <row r="742">
      <c r="A742" t="inlineStr">
        <is>
          <t>20526179367</t>
        </is>
      </c>
      <c r="B742" t="inlineStr">
        <is>
          <t>2024</t>
        </is>
      </c>
      <c r="C742" t="n">
        <v>2</v>
      </c>
      <c r="D742" t="inlineStr">
        <is>
          <t>046</t>
        </is>
      </c>
      <c r="E742" t="inlineStr">
        <is>
          <t>PAITA</t>
        </is>
      </c>
      <c r="G742" t="inlineStr">
        <is>
          <t>AXIS GL AGENCIA DE ADUANA S.A.C</t>
        </is>
      </c>
      <c r="H742" t="inlineStr">
        <is>
          <t>DE</t>
        </is>
      </c>
      <c r="I742" t="inlineStr">
        <is>
          <t>GERMANY</t>
        </is>
      </c>
      <c r="J742" t="n">
        <v>239328</v>
      </c>
      <c r="K742" t="inlineStr">
        <is>
          <t>2026-09-17T22:12:33.000Z</t>
        </is>
      </c>
    </row>
    <row r="743">
      <c r="A743" t="inlineStr">
        <is>
          <t>20526179367</t>
        </is>
      </c>
      <c r="B743" t="inlineStr">
        <is>
          <t>2024</t>
        </is>
      </c>
      <c r="C743" t="n">
        <v>2</v>
      </c>
      <c r="D743" t="inlineStr">
        <is>
          <t>046</t>
        </is>
      </c>
      <c r="E743" t="inlineStr">
        <is>
          <t>PAITA</t>
        </is>
      </c>
      <c r="G743" t="inlineStr">
        <is>
          <t>AXIS GL AGENCIA DE ADUANA S.A.C</t>
        </is>
      </c>
      <c r="H743" t="inlineStr">
        <is>
          <t>NL</t>
        </is>
      </c>
      <c r="I743" t="inlineStr">
        <is>
          <t>NETHERLANDS</t>
        </is>
      </c>
      <c r="J743" t="n">
        <v>59832</v>
      </c>
      <c r="K743" t="inlineStr">
        <is>
          <t>2026-09-17T22:12:33.000Z</t>
        </is>
      </c>
    </row>
    <row r="744">
      <c r="A744" t="inlineStr">
        <is>
          <t>20526179367</t>
        </is>
      </c>
      <c r="B744" t="inlineStr">
        <is>
          <t>2024</t>
        </is>
      </c>
      <c r="C744" t="n">
        <v>7</v>
      </c>
      <c r="D744" t="inlineStr">
        <is>
          <t>046</t>
        </is>
      </c>
      <c r="E744" t="inlineStr">
        <is>
          <t>PAITA</t>
        </is>
      </c>
      <c r="G744" t="inlineStr">
        <is>
          <t>AXIS GL AGENCIA DE ADUANA S.A.C</t>
        </is>
      </c>
      <c r="H744" t="inlineStr">
        <is>
          <t>NL</t>
        </is>
      </c>
      <c r="I744" t="inlineStr">
        <is>
          <t>NETHERLANDS</t>
        </is>
      </c>
      <c r="J744" t="n">
        <v>179496</v>
      </c>
      <c r="K744" t="inlineStr">
        <is>
          <t>2026-09-17T22:12:33.000Z</t>
        </is>
      </c>
    </row>
    <row r="745">
      <c r="A745" t="inlineStr">
        <is>
          <t>20526179367</t>
        </is>
      </c>
      <c r="B745" t="inlineStr">
        <is>
          <t>2024</t>
        </is>
      </c>
      <c r="C745" t="n">
        <v>6</v>
      </c>
      <c r="D745" t="inlineStr">
        <is>
          <t>046</t>
        </is>
      </c>
      <c r="E745" t="inlineStr">
        <is>
          <t>PAITA</t>
        </is>
      </c>
      <c r="G745" t="inlineStr">
        <is>
          <t>AXIS GL AGENCIA DE ADUANA S.A.C</t>
        </is>
      </c>
      <c r="H745" t="inlineStr">
        <is>
          <t>NL</t>
        </is>
      </c>
      <c r="I745" t="inlineStr">
        <is>
          <t>NETHERLANDS</t>
        </is>
      </c>
      <c r="J745" t="n">
        <v>179496</v>
      </c>
      <c r="K745" t="inlineStr">
        <is>
          <t>2026-09-17T22:12:33.000Z</t>
        </is>
      </c>
    </row>
    <row r="746">
      <c r="A746" t="inlineStr">
        <is>
          <t>20526179367</t>
        </is>
      </c>
      <c r="B746" t="inlineStr">
        <is>
          <t>2024</t>
        </is>
      </c>
      <c r="C746" t="n">
        <v>3</v>
      </c>
      <c r="D746" t="inlineStr">
        <is>
          <t>046</t>
        </is>
      </c>
      <c r="E746" t="inlineStr">
        <is>
          <t>PAITA</t>
        </is>
      </c>
      <c r="G746" t="inlineStr">
        <is>
          <t>AXIS GL AGENCIA DE ADUANA S.A.C</t>
        </is>
      </c>
      <c r="H746" t="inlineStr">
        <is>
          <t>DE</t>
        </is>
      </c>
      <c r="I746" t="inlineStr">
        <is>
          <t>GERMANY</t>
        </is>
      </c>
      <c r="J746" t="n">
        <v>146671.5</v>
      </c>
      <c r="K746" t="inlineStr">
        <is>
          <t>2026-09-17T22:12:33.000Z</t>
        </is>
      </c>
    </row>
    <row r="747">
      <c r="A747" t="inlineStr">
        <is>
          <t>20526179367</t>
        </is>
      </c>
      <c r="B747" t="inlineStr">
        <is>
          <t>2024</t>
        </is>
      </c>
      <c r="C747" t="n">
        <v>3</v>
      </c>
      <c r="D747" t="inlineStr">
        <is>
          <t>046</t>
        </is>
      </c>
      <c r="E747" t="inlineStr">
        <is>
          <t>PAITA</t>
        </is>
      </c>
      <c r="G747" t="inlineStr">
        <is>
          <t>AXIS GL AGENCIA DE ADUANA S.A.C</t>
        </is>
      </c>
      <c r="H747" t="inlineStr">
        <is>
          <t>NL</t>
        </is>
      </c>
      <c r="I747" t="inlineStr">
        <is>
          <t>NETHERLANDS</t>
        </is>
      </c>
      <c r="J747" t="n">
        <v>179496</v>
      </c>
      <c r="K747" t="inlineStr">
        <is>
          <t>2026-09-17T22:12:33.000Z</t>
        </is>
      </c>
    </row>
    <row r="748">
      <c r="A748" t="inlineStr">
        <is>
          <t>20526179367</t>
        </is>
      </c>
      <c r="B748" t="inlineStr">
        <is>
          <t>2024</t>
        </is>
      </c>
      <c r="C748" t="n">
        <v>5</v>
      </c>
      <c r="D748" t="inlineStr">
        <is>
          <t>046</t>
        </is>
      </c>
      <c r="E748" t="inlineStr">
        <is>
          <t>PAITA</t>
        </is>
      </c>
      <c r="G748" t="inlineStr">
        <is>
          <t>AXIS GL AGENCIA DE ADUANA S.A.C</t>
        </is>
      </c>
      <c r="H748" t="inlineStr">
        <is>
          <t>NL</t>
        </is>
      </c>
      <c r="I748" t="inlineStr">
        <is>
          <t>NETHERLANDS</t>
        </is>
      </c>
      <c r="J748" t="n">
        <v>134622</v>
      </c>
      <c r="K748" t="inlineStr">
        <is>
          <t>2026-09-17T22:12:33.000Z</t>
        </is>
      </c>
    </row>
    <row r="749">
      <c r="A749" t="inlineStr">
        <is>
          <t>20526179367</t>
        </is>
      </c>
      <c r="B749" t="inlineStr">
        <is>
          <t>2024</t>
        </is>
      </c>
      <c r="C749" t="n">
        <v>11</v>
      </c>
      <c r="D749" t="inlineStr">
        <is>
          <t>046</t>
        </is>
      </c>
      <c r="E749" t="inlineStr">
        <is>
          <t>PAITA</t>
        </is>
      </c>
      <c r="G749" t="inlineStr">
        <is>
          <t>AXIS GL AGENCIA DE ADUANA S.A.C</t>
        </is>
      </c>
      <c r="H749" t="inlineStr">
        <is>
          <t>BE</t>
        </is>
      </c>
      <c r="I749" t="inlineStr">
        <is>
          <t>BELGIUM</t>
        </is>
      </c>
      <c r="J749" t="n">
        <v>104706</v>
      </c>
      <c r="K749" t="inlineStr">
        <is>
          <t>2026-09-17T22:12:33.000Z</t>
        </is>
      </c>
    </row>
    <row r="750">
      <c r="A750" t="inlineStr">
        <is>
          <t>20526179367</t>
        </is>
      </c>
      <c r="B750" t="inlineStr">
        <is>
          <t>2024</t>
        </is>
      </c>
      <c r="C750" t="n">
        <v>11</v>
      </c>
      <c r="D750" t="inlineStr">
        <is>
          <t>046</t>
        </is>
      </c>
      <c r="E750" t="inlineStr">
        <is>
          <t>PAITA</t>
        </is>
      </c>
      <c r="G750" t="inlineStr">
        <is>
          <t>AXIS GL AGENCIA DE ADUANA S.A.C</t>
        </is>
      </c>
      <c r="H750" t="inlineStr">
        <is>
          <t>NL</t>
        </is>
      </c>
      <c r="I750" t="inlineStr">
        <is>
          <t>NETHERLANDS</t>
        </is>
      </c>
      <c r="J750" t="n">
        <v>134622</v>
      </c>
      <c r="K750" t="inlineStr">
        <is>
          <t>2026-09-17T22:12:33.000Z</t>
        </is>
      </c>
    </row>
    <row r="751">
      <c r="A751" t="inlineStr">
        <is>
          <t>20526179367</t>
        </is>
      </c>
      <c r="B751" t="inlineStr">
        <is>
          <t>2024</t>
        </is>
      </c>
      <c r="C751" t="n">
        <v>10</v>
      </c>
      <c r="D751" t="inlineStr">
        <is>
          <t>046</t>
        </is>
      </c>
      <c r="E751" t="inlineStr">
        <is>
          <t>PAITA</t>
        </is>
      </c>
      <c r="G751" t="inlineStr">
        <is>
          <t>AXIS GL AGENCIA DE ADUANA S.A.C</t>
        </is>
      </c>
      <c r="H751" t="inlineStr">
        <is>
          <t>BE</t>
        </is>
      </c>
      <c r="I751" t="inlineStr">
        <is>
          <t>BELGIUM</t>
        </is>
      </c>
      <c r="J751" t="n">
        <v>119664</v>
      </c>
      <c r="K751" t="inlineStr">
        <is>
          <t>2026-09-17T22:12:33.000Z</t>
        </is>
      </c>
    </row>
    <row r="752">
      <c r="A752" t="inlineStr">
        <is>
          <t>20526179367</t>
        </is>
      </c>
      <c r="B752" t="inlineStr">
        <is>
          <t>2024</t>
        </is>
      </c>
      <c r="C752" t="n">
        <v>10</v>
      </c>
      <c r="D752" t="inlineStr">
        <is>
          <t>046</t>
        </is>
      </c>
      <c r="E752" t="inlineStr">
        <is>
          <t>PAITA</t>
        </is>
      </c>
      <c r="G752" t="inlineStr">
        <is>
          <t>AXIS GL AGENCIA DE ADUANA S.A.C</t>
        </is>
      </c>
      <c r="H752" t="inlineStr">
        <is>
          <t>NL</t>
        </is>
      </c>
      <c r="I752" t="inlineStr">
        <is>
          <t>NETHERLANDS</t>
        </is>
      </c>
      <c r="J752" t="n">
        <v>59832</v>
      </c>
      <c r="K752" t="inlineStr">
        <is>
          <t>2026-09-17T22:12:33.000Z</t>
        </is>
      </c>
    </row>
    <row r="753">
      <c r="A753" t="inlineStr">
        <is>
          <t>20526179367</t>
        </is>
      </c>
      <c r="B753" t="inlineStr">
        <is>
          <t>2024</t>
        </is>
      </c>
      <c r="C753" t="n">
        <v>9</v>
      </c>
      <c r="D753" t="inlineStr">
        <is>
          <t>046</t>
        </is>
      </c>
      <c r="E753" t="inlineStr">
        <is>
          <t>PAITA</t>
        </is>
      </c>
      <c r="G753" t="inlineStr">
        <is>
          <t>AXIS GL AGENCIA DE ADUANA S.A.C</t>
        </is>
      </c>
      <c r="H753" t="inlineStr">
        <is>
          <t>BE</t>
        </is>
      </c>
      <c r="I753" t="inlineStr">
        <is>
          <t>BELGIUM</t>
        </is>
      </c>
      <c r="J753" t="n">
        <v>119664</v>
      </c>
      <c r="K753" t="inlineStr">
        <is>
          <t>2026-09-17T22:12:33.000Z</t>
        </is>
      </c>
    </row>
    <row r="754">
      <c r="A754" t="inlineStr">
        <is>
          <t>20526179367</t>
        </is>
      </c>
      <c r="B754" t="inlineStr">
        <is>
          <t>2024</t>
        </is>
      </c>
      <c r="C754" t="n">
        <v>9</v>
      </c>
      <c r="D754" t="inlineStr">
        <is>
          <t>046</t>
        </is>
      </c>
      <c r="E754" t="inlineStr">
        <is>
          <t>PAITA</t>
        </is>
      </c>
      <c r="G754" t="inlineStr">
        <is>
          <t>AXIS GL AGENCIA DE ADUANA S.A.C</t>
        </is>
      </c>
      <c r="H754" t="inlineStr">
        <is>
          <t>NL</t>
        </is>
      </c>
      <c r="I754" t="inlineStr">
        <is>
          <t>NETHERLANDS</t>
        </is>
      </c>
      <c r="J754" t="n">
        <v>135702</v>
      </c>
      <c r="K754" t="inlineStr">
        <is>
          <t>2026-09-17T22:12:33.000Z</t>
        </is>
      </c>
    </row>
    <row r="755">
      <c r="A755" t="inlineStr">
        <is>
          <t>20600390911</t>
        </is>
      </c>
      <c r="B755" t="inlineStr">
        <is>
          <t>2024</t>
        </is>
      </c>
      <c r="C755" t="n">
        <v>4</v>
      </c>
      <c r="D755" t="inlineStr">
        <is>
          <t>118</t>
        </is>
      </c>
      <c r="E755" t="inlineStr">
        <is>
          <t>MARITIMA DEL CALLAO</t>
        </is>
      </c>
      <c r="G755" t="inlineStr">
        <is>
          <t>IJI S.A.C. AGENTES DE ADUANA</t>
        </is>
      </c>
      <c r="H755" t="inlineStr">
        <is>
          <t>BE</t>
        </is>
      </c>
      <c r="I755" t="inlineStr">
        <is>
          <t>BELGIUM</t>
        </is>
      </c>
      <c r="J755" t="n">
        <v>147076.65</v>
      </c>
      <c r="K755" t="inlineStr">
        <is>
          <t>2026-09-17T22:12:33.000Z</t>
        </is>
      </c>
    </row>
    <row r="756">
      <c r="A756" t="inlineStr">
        <is>
          <t>20600390911</t>
        </is>
      </c>
      <c r="B756" t="inlineStr">
        <is>
          <t>2024</t>
        </is>
      </c>
      <c r="C756" t="n">
        <v>8</v>
      </c>
      <c r="D756" t="inlineStr">
        <is>
          <t>118</t>
        </is>
      </c>
      <c r="E756" t="inlineStr">
        <is>
          <t>MARITIMA DEL CALLAO</t>
        </is>
      </c>
      <c r="G756" t="inlineStr">
        <is>
          <t>IJI S.A.C. AGENTES DE ADUANA</t>
        </is>
      </c>
      <c r="H756" t="inlineStr">
        <is>
          <t>BE</t>
        </is>
      </c>
      <c r="I756" t="inlineStr">
        <is>
          <t>BELGIUM</t>
        </is>
      </c>
      <c r="J756" t="n">
        <v>1642969.59</v>
      </c>
      <c r="K756" t="inlineStr">
        <is>
          <t>2026-09-17T22:12:33.000Z</t>
        </is>
      </c>
    </row>
    <row r="757">
      <c r="A757" t="inlineStr">
        <is>
          <t>20600390911</t>
        </is>
      </c>
      <c r="B757" t="inlineStr">
        <is>
          <t>2024</t>
        </is>
      </c>
      <c r="C757" t="n">
        <v>12</v>
      </c>
      <c r="D757" t="inlineStr">
        <is>
          <t>118</t>
        </is>
      </c>
      <c r="E757" t="inlineStr">
        <is>
          <t>MARITIMA DEL CALLAO</t>
        </is>
      </c>
      <c r="G757" t="inlineStr">
        <is>
          <t>IJI S.A.C. AGENTES DE ADUANA</t>
        </is>
      </c>
      <c r="H757" t="inlineStr">
        <is>
          <t>BE</t>
        </is>
      </c>
      <c r="I757" t="inlineStr">
        <is>
          <t>BELGIUM</t>
        </is>
      </c>
      <c r="J757" t="n">
        <v>440172.3</v>
      </c>
      <c r="K757" t="inlineStr">
        <is>
          <t>2026-09-17T22:12:33.000Z</t>
        </is>
      </c>
    </row>
    <row r="758">
      <c r="A758" t="inlineStr">
        <is>
          <t>20600390911</t>
        </is>
      </c>
      <c r="B758" t="inlineStr">
        <is>
          <t>2024</t>
        </is>
      </c>
      <c r="C758" t="n">
        <v>7</v>
      </c>
      <c r="D758" t="inlineStr">
        <is>
          <t>118</t>
        </is>
      </c>
      <c r="E758" t="inlineStr">
        <is>
          <t>MARITIMA DEL CALLAO</t>
        </is>
      </c>
      <c r="G758" t="inlineStr">
        <is>
          <t>IJI S.A.C. AGENTES DE ADUANA</t>
        </is>
      </c>
      <c r="H758" t="inlineStr">
        <is>
          <t>BE</t>
        </is>
      </c>
      <c r="I758" t="inlineStr">
        <is>
          <t>BELGIUM</t>
        </is>
      </c>
      <c r="J758" t="n">
        <v>1909704.99</v>
      </c>
      <c r="K758" t="inlineStr">
        <is>
          <t>2026-09-17T22:12:33.000Z</t>
        </is>
      </c>
    </row>
    <row r="759">
      <c r="A759" t="inlineStr">
        <is>
          <t>20600390911</t>
        </is>
      </c>
      <c r="B759" t="inlineStr">
        <is>
          <t>2024</t>
        </is>
      </c>
      <c r="C759" t="n">
        <v>6</v>
      </c>
      <c r="D759" t="inlineStr">
        <is>
          <t>118</t>
        </is>
      </c>
      <c r="E759" t="inlineStr">
        <is>
          <t>MARITIMA DEL CALLAO</t>
        </is>
      </c>
      <c r="G759" t="inlineStr">
        <is>
          <t>IJI S.A.C. AGENTES DE ADUANA</t>
        </is>
      </c>
      <c r="H759" t="inlineStr">
        <is>
          <t>BE</t>
        </is>
      </c>
      <c r="I759" t="inlineStr">
        <is>
          <t>BELGIUM</t>
        </is>
      </c>
      <c r="J759" t="n">
        <v>401032.67</v>
      </c>
      <c r="K759" t="inlineStr">
        <is>
          <t>2026-09-17T22:12:33.000Z</t>
        </is>
      </c>
    </row>
    <row r="760">
      <c r="A760" t="inlineStr">
        <is>
          <t>20600390911</t>
        </is>
      </c>
      <c r="B760" t="inlineStr">
        <is>
          <t>2024</t>
        </is>
      </c>
      <c r="C760" t="n">
        <v>3</v>
      </c>
      <c r="D760" t="inlineStr">
        <is>
          <t>118</t>
        </is>
      </c>
      <c r="E760" t="inlineStr">
        <is>
          <t>MARITIMA DEL CALLAO</t>
        </is>
      </c>
      <c r="G760" t="inlineStr">
        <is>
          <t>IJI S.A.C. AGENTES DE ADUANA</t>
        </is>
      </c>
      <c r="H760" t="inlineStr">
        <is>
          <t>BE</t>
        </is>
      </c>
      <c r="I760" t="inlineStr">
        <is>
          <t>BELGIUM</t>
        </is>
      </c>
      <c r="J760" t="n">
        <v>362511.17</v>
      </c>
      <c r="K760" t="inlineStr">
        <is>
          <t>2026-09-17T22:12:33.000Z</t>
        </is>
      </c>
    </row>
    <row r="761">
      <c r="A761" t="inlineStr">
        <is>
          <t>20600390911</t>
        </is>
      </c>
      <c r="B761" t="inlineStr">
        <is>
          <t>2024</t>
        </is>
      </c>
      <c r="C761" t="n">
        <v>5</v>
      </c>
      <c r="D761" t="inlineStr">
        <is>
          <t>118</t>
        </is>
      </c>
      <c r="E761" t="inlineStr">
        <is>
          <t>MARITIMA DEL CALLAO</t>
        </is>
      </c>
      <c r="G761" t="inlineStr">
        <is>
          <t>IJI S.A.C. AGENTES DE ADUANA</t>
        </is>
      </c>
      <c r="H761" t="inlineStr">
        <is>
          <t>BE</t>
        </is>
      </c>
      <c r="I761" t="inlineStr">
        <is>
          <t>BELGIUM</t>
        </is>
      </c>
      <c r="J761" t="n">
        <v>522847.94</v>
      </c>
      <c r="K761" t="inlineStr">
        <is>
          <t>2026-09-17T22:12:33.000Z</t>
        </is>
      </c>
    </row>
    <row r="762">
      <c r="A762" t="inlineStr">
        <is>
          <t>20600390911</t>
        </is>
      </c>
      <c r="B762" t="inlineStr">
        <is>
          <t>2024</t>
        </is>
      </c>
      <c r="C762" t="n">
        <v>11</v>
      </c>
      <c r="D762" t="inlineStr">
        <is>
          <t>118</t>
        </is>
      </c>
      <c r="E762" t="inlineStr">
        <is>
          <t>MARITIMA DEL CALLAO</t>
        </is>
      </c>
      <c r="G762" t="inlineStr">
        <is>
          <t>IJI S.A.C. AGENTES DE ADUANA</t>
        </is>
      </c>
      <c r="H762" t="inlineStr">
        <is>
          <t>BE</t>
        </is>
      </c>
      <c r="I762" t="inlineStr">
        <is>
          <t>BELGIUM</t>
        </is>
      </c>
      <c r="J762" t="n">
        <v>407110.77</v>
      </c>
      <c r="K762" t="inlineStr">
        <is>
          <t>2026-09-17T22:12:33.000Z</t>
        </is>
      </c>
    </row>
    <row r="763">
      <c r="A763" t="inlineStr">
        <is>
          <t>20600390911</t>
        </is>
      </c>
      <c r="B763" t="inlineStr">
        <is>
          <t>2024</t>
        </is>
      </c>
      <c r="C763" t="n">
        <v>10</v>
      </c>
      <c r="D763" t="inlineStr">
        <is>
          <t>118</t>
        </is>
      </c>
      <c r="E763" t="inlineStr">
        <is>
          <t>MARITIMA DEL CALLAO</t>
        </is>
      </c>
      <c r="G763" t="inlineStr">
        <is>
          <t>IJI S.A.C. AGENTES DE ADUANA</t>
        </is>
      </c>
      <c r="H763" t="inlineStr">
        <is>
          <t>BE</t>
        </is>
      </c>
      <c r="I763" t="inlineStr">
        <is>
          <t>BELGIUM</t>
        </is>
      </c>
      <c r="J763" t="n">
        <v>647092</v>
      </c>
      <c r="K763" t="inlineStr">
        <is>
          <t>2026-09-17T22:12:33.000Z</t>
        </is>
      </c>
    </row>
    <row r="764">
      <c r="A764" t="inlineStr">
        <is>
          <t>20600390911</t>
        </is>
      </c>
      <c r="B764" t="inlineStr">
        <is>
          <t>2024</t>
        </is>
      </c>
      <c r="C764" t="n">
        <v>9</v>
      </c>
      <c r="D764" t="inlineStr">
        <is>
          <t>118</t>
        </is>
      </c>
      <c r="E764" t="inlineStr">
        <is>
          <t>MARITIMA DEL CALLAO</t>
        </is>
      </c>
      <c r="G764" t="inlineStr">
        <is>
          <t>IJI S.A.C. AGENTES DE ADUANA</t>
        </is>
      </c>
      <c r="H764" t="inlineStr">
        <is>
          <t>BE</t>
        </is>
      </c>
      <c r="I764" t="inlineStr">
        <is>
          <t>BELGIUM</t>
        </is>
      </c>
      <c r="J764" t="n">
        <v>1315658.55</v>
      </c>
      <c r="K764" t="inlineStr">
        <is>
          <t>2026-09-17T22:12:33.000Z</t>
        </is>
      </c>
    </row>
    <row r="765">
      <c r="A765" t="inlineStr">
        <is>
          <t>20531441797</t>
        </is>
      </c>
      <c r="B765" t="inlineStr">
        <is>
          <t>2024</t>
        </is>
      </c>
      <c r="C765" t="n">
        <v>11</v>
      </c>
      <c r="D765" t="inlineStr">
        <is>
          <t>235</t>
        </is>
      </c>
      <c r="E765" t="inlineStr">
        <is>
          <t>AEREA DEL CALLAO</t>
        </is>
      </c>
      <c r="G765" t="inlineStr">
        <is>
          <t>LIP ADUANAS S.A.</t>
        </is>
      </c>
      <c r="H765" t="inlineStr">
        <is>
          <t>CH</t>
        </is>
      </c>
      <c r="I765" t="inlineStr">
        <is>
          <t>SWITZERLAND</t>
        </is>
      </c>
      <c r="J765" t="n">
        <v>1984.05</v>
      </c>
      <c r="K765" t="inlineStr">
        <is>
          <t>2026-09-17T22:12:33.000Z</t>
        </is>
      </c>
    </row>
    <row r="766">
      <c r="A766" t="inlineStr">
        <is>
          <t>20484163902</t>
        </is>
      </c>
      <c r="B766" t="inlineStr">
        <is>
          <t>2024</t>
        </is>
      </c>
      <c r="C766" t="n">
        <v>12</v>
      </c>
      <c r="D766" t="inlineStr">
        <is>
          <t>046</t>
        </is>
      </c>
      <c r="E766" t="inlineStr">
        <is>
          <t>PAITA</t>
        </is>
      </c>
      <c r="G766" t="inlineStr">
        <is>
          <t>DOGANA SA AGENTES AFIANZADOS DE ADUANAS</t>
        </is>
      </c>
      <c r="H766" t="inlineStr">
        <is>
          <t>ES</t>
        </is>
      </c>
      <c r="I766" t="inlineStr">
        <is>
          <t>SPAIN</t>
        </is>
      </c>
      <c r="J766" t="n">
        <v>136600</v>
      </c>
      <c r="K766" t="inlineStr">
        <is>
          <t>2026-09-17T22:12:33.000Z</t>
        </is>
      </c>
    </row>
    <row r="767">
      <c r="A767" t="inlineStr">
        <is>
          <t>20484163902</t>
        </is>
      </c>
      <c r="B767" t="inlineStr">
        <is>
          <t>2024</t>
        </is>
      </c>
      <c r="C767" t="n">
        <v>7</v>
      </c>
      <c r="D767" t="inlineStr">
        <is>
          <t>046</t>
        </is>
      </c>
      <c r="E767" t="inlineStr">
        <is>
          <t>PAITA</t>
        </is>
      </c>
      <c r="G767" t="inlineStr">
        <is>
          <t>DOGANA SA AGENTES AFIANZADOS DE ADUANAS</t>
        </is>
      </c>
      <c r="H767" t="inlineStr">
        <is>
          <t>ES</t>
        </is>
      </c>
      <c r="I767" t="inlineStr">
        <is>
          <t>SPAIN</t>
        </is>
      </c>
      <c r="J767" t="n">
        <v>96000</v>
      </c>
      <c r="K767" t="inlineStr">
        <is>
          <t>2026-09-17T22:12:33.000Z</t>
        </is>
      </c>
    </row>
    <row r="768">
      <c r="A768" t="inlineStr">
        <is>
          <t>20486255090</t>
        </is>
      </c>
      <c r="B768" t="inlineStr">
        <is>
          <t>2024</t>
        </is>
      </c>
      <c r="C768" t="n">
        <v>8</v>
      </c>
      <c r="D768" t="inlineStr">
        <is>
          <t>118</t>
        </is>
      </c>
      <c r="E768" t="inlineStr">
        <is>
          <t>MARITIMA DEL CALLAO</t>
        </is>
      </c>
      <c r="G768" t="inlineStr">
        <is>
          <t>HUGO GADEA VILLAR S.A. AG ADUANAS</t>
        </is>
      </c>
      <c r="H768" t="inlineStr">
        <is>
          <t>DE</t>
        </is>
      </c>
      <c r="I768" t="inlineStr">
        <is>
          <t>GERMANY</t>
        </is>
      </c>
      <c r="J768" t="n">
        <v>952451.8</v>
      </c>
      <c r="K768" t="inlineStr">
        <is>
          <t>2026-09-17T22:12:33.000Z</t>
        </is>
      </c>
    </row>
    <row r="769">
      <c r="A769" t="inlineStr">
        <is>
          <t>20486255090</t>
        </is>
      </c>
      <c r="B769" t="inlineStr">
        <is>
          <t>2024</t>
        </is>
      </c>
      <c r="C769" t="n">
        <v>7</v>
      </c>
      <c r="D769" t="inlineStr">
        <is>
          <t>118</t>
        </is>
      </c>
      <c r="E769" t="inlineStr">
        <is>
          <t>MARITIMA DEL CALLAO</t>
        </is>
      </c>
      <c r="G769" t="inlineStr">
        <is>
          <t>HUGO GADEA VILLAR S.A. AG ADUANAS</t>
        </is>
      </c>
      <c r="H769" t="inlineStr">
        <is>
          <t>DE</t>
        </is>
      </c>
      <c r="I769" t="inlineStr">
        <is>
          <t>GERMANY</t>
        </is>
      </c>
      <c r="J769" t="n">
        <v>828972.22</v>
      </c>
      <c r="K769" t="inlineStr">
        <is>
          <t>2026-09-17T22:12:33.000Z</t>
        </is>
      </c>
    </row>
    <row r="770">
      <c r="A770" t="inlineStr">
        <is>
          <t>20486255090</t>
        </is>
      </c>
      <c r="B770" t="inlineStr">
        <is>
          <t>2024</t>
        </is>
      </c>
      <c r="C770" t="n">
        <v>11</v>
      </c>
      <c r="D770" t="inlineStr">
        <is>
          <t>118</t>
        </is>
      </c>
      <c r="E770" t="inlineStr">
        <is>
          <t>MARITIMA DEL CALLAO</t>
        </is>
      </c>
      <c r="G770" t="inlineStr">
        <is>
          <t>HUGO GADEA VILLAR S.A. AG ADUANAS</t>
        </is>
      </c>
      <c r="H770" t="inlineStr">
        <is>
          <t>DE</t>
        </is>
      </c>
      <c r="I770" t="inlineStr">
        <is>
          <t>GERMANY</t>
        </is>
      </c>
      <c r="J770" t="n">
        <v>1282338.31</v>
      </c>
      <c r="K770" t="inlineStr">
        <is>
          <t>2026-09-17T22:12:33.000Z</t>
        </is>
      </c>
    </row>
    <row r="771">
      <c r="A771" t="inlineStr">
        <is>
          <t>20486255090</t>
        </is>
      </c>
      <c r="B771" t="inlineStr">
        <is>
          <t>2024</t>
        </is>
      </c>
      <c r="C771" t="n">
        <v>10</v>
      </c>
      <c r="D771" t="inlineStr">
        <is>
          <t>118</t>
        </is>
      </c>
      <c r="E771" t="inlineStr">
        <is>
          <t>MARITIMA DEL CALLAO</t>
        </is>
      </c>
      <c r="G771" t="inlineStr">
        <is>
          <t>HUGO GADEA VILLAR S.A. AG ADUANAS</t>
        </is>
      </c>
      <c r="H771" t="inlineStr">
        <is>
          <t>DE</t>
        </is>
      </c>
      <c r="I771" t="inlineStr">
        <is>
          <t>GERMANY</t>
        </is>
      </c>
      <c r="J771" t="n">
        <v>339107.37</v>
      </c>
      <c r="K771" t="inlineStr">
        <is>
          <t>2026-09-17T22:12:33.000Z</t>
        </is>
      </c>
    </row>
    <row r="772">
      <c r="A772" t="inlineStr">
        <is>
          <t>20486255090</t>
        </is>
      </c>
      <c r="B772" t="inlineStr">
        <is>
          <t>2024</t>
        </is>
      </c>
      <c r="C772" t="n">
        <v>10</v>
      </c>
      <c r="D772" t="inlineStr">
        <is>
          <t>118</t>
        </is>
      </c>
      <c r="E772" t="inlineStr">
        <is>
          <t>MARITIMA DEL CALLAO</t>
        </is>
      </c>
      <c r="G772" t="inlineStr">
        <is>
          <t>HUGO GADEA VILLAR S.A. AG ADUANAS</t>
        </is>
      </c>
      <c r="H772" t="inlineStr">
        <is>
          <t>GB</t>
        </is>
      </c>
      <c r="I772" t="inlineStr">
        <is>
          <t>UNITED KINGDOM</t>
        </is>
      </c>
      <c r="J772" t="n">
        <v>120706.39</v>
      </c>
      <c r="K772" t="inlineStr">
        <is>
          <t>2026-09-17T22:12:33.000Z</t>
        </is>
      </c>
    </row>
    <row r="773">
      <c r="A773" t="inlineStr">
        <is>
          <t>20486255090</t>
        </is>
      </c>
      <c r="B773" t="inlineStr">
        <is>
          <t>2024</t>
        </is>
      </c>
      <c r="C773" t="n">
        <v>9</v>
      </c>
      <c r="D773" t="inlineStr">
        <is>
          <t>118</t>
        </is>
      </c>
      <c r="E773" t="inlineStr">
        <is>
          <t>MARITIMA DEL CALLAO</t>
        </is>
      </c>
      <c r="G773" t="inlineStr">
        <is>
          <t>HUGO GADEA VILLAR S.A. AG ADUANAS</t>
        </is>
      </c>
      <c r="H773" t="inlineStr">
        <is>
          <t>DE</t>
        </is>
      </c>
      <c r="I773" t="inlineStr">
        <is>
          <t>GERMANY</t>
        </is>
      </c>
      <c r="J773" t="n">
        <v>1693519.65</v>
      </c>
      <c r="K773" t="inlineStr">
        <is>
          <t>2026-09-17T22:12:33.000Z</t>
        </is>
      </c>
    </row>
    <row r="774">
      <c r="A774" t="inlineStr">
        <is>
          <t>20604151954</t>
        </is>
      </c>
      <c r="B774" t="inlineStr">
        <is>
          <t>2024</t>
        </is>
      </c>
      <c r="C774" t="n">
        <v>3</v>
      </c>
      <c r="D774" t="inlineStr">
        <is>
          <t>118</t>
        </is>
      </c>
      <c r="E774" t="inlineStr">
        <is>
          <t>MARITIMA DEL CALLAO</t>
        </is>
      </c>
      <c r="G774" t="inlineStr">
        <is>
          <t>JS PERU AGENCIA DE ADUANA S.A.C.</t>
        </is>
      </c>
      <c r="H774" t="inlineStr">
        <is>
          <t>FR</t>
        </is>
      </c>
      <c r="I774" t="inlineStr">
        <is>
          <t>FRANCE</t>
        </is>
      </c>
      <c r="J774" t="n">
        <v>10799.94</v>
      </c>
      <c r="K774" t="inlineStr">
        <is>
          <t>2026-09-17T22:12:33.000Z</t>
        </is>
      </c>
    </row>
    <row r="775">
      <c r="A775" t="inlineStr">
        <is>
          <t>20604151954</t>
        </is>
      </c>
      <c r="B775" t="inlineStr">
        <is>
          <t>2024</t>
        </is>
      </c>
      <c r="C775" t="n">
        <v>11</v>
      </c>
      <c r="D775" t="inlineStr">
        <is>
          <t>118</t>
        </is>
      </c>
      <c r="E775" t="inlineStr">
        <is>
          <t>MARITIMA DEL CALLAO</t>
        </is>
      </c>
      <c r="G775" t="inlineStr">
        <is>
          <t>JS PERU AGENCIA DE ADUANA S.A.C.</t>
        </is>
      </c>
      <c r="H775" t="inlineStr">
        <is>
          <t>BE</t>
        </is>
      </c>
      <c r="I775" t="inlineStr">
        <is>
          <t>BELGIUM</t>
        </is>
      </c>
      <c r="J775" t="n">
        <v>196688.64</v>
      </c>
      <c r="K775" t="inlineStr">
        <is>
          <t>2026-09-17T22:12:33.000Z</t>
        </is>
      </c>
    </row>
    <row r="776">
      <c r="A776" t="inlineStr">
        <is>
          <t>20570706927</t>
        </is>
      </c>
      <c r="B776" t="inlineStr">
        <is>
          <t>2024</t>
        </is>
      </c>
      <c r="C776" t="n">
        <v>8</v>
      </c>
      <c r="D776" t="inlineStr">
        <is>
          <t>046</t>
        </is>
      </c>
      <c r="E776" t="inlineStr">
        <is>
          <t>PAITA</t>
        </is>
      </c>
      <c r="G776" t="inlineStr">
        <is>
          <t>GRUPO PML S.A.C  AGENTES DE ADUANAS</t>
        </is>
      </c>
      <c r="H776" t="inlineStr">
        <is>
          <t>BE</t>
        </is>
      </c>
      <c r="I776" t="inlineStr">
        <is>
          <t>BELGIUM</t>
        </is>
      </c>
      <c r="J776" t="n">
        <v>259832.9</v>
      </c>
      <c r="K776" t="inlineStr">
        <is>
          <t>2026-09-17T22:12:33.000Z</t>
        </is>
      </c>
    </row>
    <row r="777">
      <c r="A777" t="inlineStr">
        <is>
          <t>20570706927</t>
        </is>
      </c>
      <c r="B777" t="inlineStr">
        <is>
          <t>2024</t>
        </is>
      </c>
      <c r="C777" t="n">
        <v>8</v>
      </c>
      <c r="D777" t="inlineStr">
        <is>
          <t>046</t>
        </is>
      </c>
      <c r="E777" t="inlineStr">
        <is>
          <t>PAITA</t>
        </is>
      </c>
      <c r="G777" t="inlineStr">
        <is>
          <t>GRUPO PML S.A.C  AGENTES DE ADUANAS</t>
        </is>
      </c>
      <c r="H777" t="inlineStr">
        <is>
          <t>DE</t>
        </is>
      </c>
      <c r="I777" t="inlineStr">
        <is>
          <t>GERMANY</t>
        </is>
      </c>
      <c r="J777" t="n">
        <v>515244.92</v>
      </c>
      <c r="K777" t="inlineStr">
        <is>
          <t>2026-09-17T22:12:33.000Z</t>
        </is>
      </c>
    </row>
    <row r="778">
      <c r="A778" t="inlineStr">
        <is>
          <t>20570706927</t>
        </is>
      </c>
      <c r="B778" t="inlineStr">
        <is>
          <t>2024</t>
        </is>
      </c>
      <c r="C778" t="n">
        <v>8</v>
      </c>
      <c r="D778" t="inlineStr">
        <is>
          <t>046</t>
        </is>
      </c>
      <c r="E778" t="inlineStr">
        <is>
          <t>PAITA</t>
        </is>
      </c>
      <c r="G778" t="inlineStr">
        <is>
          <t>GRUPO PML S.A.C  AGENTES DE ADUANAS</t>
        </is>
      </c>
      <c r="H778" t="inlineStr">
        <is>
          <t>NL</t>
        </is>
      </c>
      <c r="I778" t="inlineStr">
        <is>
          <t>NETHERLANDS</t>
        </is>
      </c>
      <c r="J778" t="n">
        <v>114811.78</v>
      </c>
      <c r="K778" t="inlineStr">
        <is>
          <t>2026-09-17T22:12:33.000Z</t>
        </is>
      </c>
    </row>
    <row r="779">
      <c r="A779" t="inlineStr">
        <is>
          <t>20570706927</t>
        </is>
      </c>
      <c r="B779" t="inlineStr">
        <is>
          <t>2024</t>
        </is>
      </c>
      <c r="C779" t="n">
        <v>8</v>
      </c>
      <c r="D779" t="inlineStr">
        <is>
          <t>046</t>
        </is>
      </c>
      <c r="E779" t="inlineStr">
        <is>
          <t>PAITA</t>
        </is>
      </c>
      <c r="G779" t="inlineStr">
        <is>
          <t>GRUPO PML S.A.C  AGENTES DE ADUANAS</t>
        </is>
      </c>
      <c r="H779" t="inlineStr">
        <is>
          <t>US</t>
        </is>
      </c>
      <c r="I779" t="inlineStr">
        <is>
          <t>UNITED STATES</t>
        </is>
      </c>
      <c r="J779" t="n">
        <v>206280.92</v>
      </c>
      <c r="K779" t="inlineStr">
        <is>
          <t>2026-09-17T22:12:33.000Z</t>
        </is>
      </c>
    </row>
    <row r="780">
      <c r="A780" t="inlineStr">
        <is>
          <t>20570706927</t>
        </is>
      </c>
      <c r="B780" t="inlineStr">
        <is>
          <t>2024</t>
        </is>
      </c>
      <c r="C780" t="n">
        <v>12</v>
      </c>
      <c r="D780" t="inlineStr">
        <is>
          <t>046</t>
        </is>
      </c>
      <c r="E780" t="inlineStr">
        <is>
          <t>PAITA</t>
        </is>
      </c>
      <c r="G780" t="inlineStr">
        <is>
          <t>GRUPO PML S.A.C  AGENTES DE ADUANAS</t>
        </is>
      </c>
      <c r="H780" t="inlineStr">
        <is>
          <t>BE</t>
        </is>
      </c>
      <c r="I780" t="inlineStr">
        <is>
          <t>BELGIUM</t>
        </is>
      </c>
      <c r="J780" t="n">
        <v>218503.67</v>
      </c>
      <c r="K780" t="inlineStr">
        <is>
          <t>2026-09-17T22:12:33.000Z</t>
        </is>
      </c>
    </row>
    <row r="781">
      <c r="A781" t="inlineStr">
        <is>
          <t>20570706927</t>
        </is>
      </c>
      <c r="B781" t="inlineStr">
        <is>
          <t>2024</t>
        </is>
      </c>
      <c r="C781" t="n">
        <v>12</v>
      </c>
      <c r="D781" t="inlineStr">
        <is>
          <t>046</t>
        </is>
      </c>
      <c r="E781" t="inlineStr">
        <is>
          <t>PAITA</t>
        </is>
      </c>
      <c r="G781" t="inlineStr">
        <is>
          <t>GRUPO PML S.A.C  AGENTES DE ADUANAS</t>
        </is>
      </c>
      <c r="H781" t="inlineStr">
        <is>
          <t>DE</t>
        </is>
      </c>
      <c r="I781" t="inlineStr">
        <is>
          <t>GERMANY</t>
        </is>
      </c>
      <c r="J781" t="n">
        <v>195290.34</v>
      </c>
      <c r="K781" t="inlineStr">
        <is>
          <t>2026-09-17T22:12:33.000Z</t>
        </is>
      </c>
    </row>
    <row r="782">
      <c r="A782" t="inlineStr">
        <is>
          <t>20570706927</t>
        </is>
      </c>
      <c r="B782" t="inlineStr">
        <is>
          <t>2024</t>
        </is>
      </c>
      <c r="C782" t="n">
        <v>12</v>
      </c>
      <c r="D782" t="inlineStr">
        <is>
          <t>046</t>
        </is>
      </c>
      <c r="E782" t="inlineStr">
        <is>
          <t>PAITA</t>
        </is>
      </c>
      <c r="G782" t="inlineStr">
        <is>
          <t>GRUPO PML S.A.C  AGENTES DE ADUANAS</t>
        </is>
      </c>
      <c r="H782" t="inlineStr">
        <is>
          <t>US</t>
        </is>
      </c>
      <c r="I782" t="inlineStr">
        <is>
          <t>UNITED STATES</t>
        </is>
      </c>
      <c r="J782" t="n">
        <v>70738.2</v>
      </c>
      <c r="K782" t="inlineStr">
        <is>
          <t>2026-09-17T22:12:33.000Z</t>
        </is>
      </c>
    </row>
    <row r="783">
      <c r="A783" t="inlineStr">
        <is>
          <t>20570706927</t>
        </is>
      </c>
      <c r="B783" t="inlineStr">
        <is>
          <t>2024</t>
        </is>
      </c>
      <c r="C783" t="n">
        <v>7</v>
      </c>
      <c r="D783" t="inlineStr">
        <is>
          <t>046</t>
        </is>
      </c>
      <c r="E783" t="inlineStr">
        <is>
          <t>PAITA</t>
        </is>
      </c>
      <c r="G783" t="inlineStr">
        <is>
          <t>GRUPO PML S.A.C  AGENTES DE ADUANAS</t>
        </is>
      </c>
      <c r="H783" t="inlineStr">
        <is>
          <t>BE</t>
        </is>
      </c>
      <c r="I783" t="inlineStr">
        <is>
          <t>BELGIUM</t>
        </is>
      </c>
      <c r="J783" t="n">
        <v>354502.02</v>
      </c>
      <c r="K783" t="inlineStr">
        <is>
          <t>2026-09-17T22:12:33.000Z</t>
        </is>
      </c>
    </row>
    <row r="784">
      <c r="A784" t="inlineStr">
        <is>
          <t>20570706927</t>
        </is>
      </c>
      <c r="B784" t="inlineStr">
        <is>
          <t>2024</t>
        </is>
      </c>
      <c r="C784" t="n">
        <v>11</v>
      </c>
      <c r="D784" t="inlineStr">
        <is>
          <t>046</t>
        </is>
      </c>
      <c r="E784" t="inlineStr">
        <is>
          <t>PAITA</t>
        </is>
      </c>
      <c r="G784" t="inlineStr">
        <is>
          <t>GRUPO PML S.A.C  AGENTES DE ADUANAS</t>
        </is>
      </c>
      <c r="H784" t="inlineStr">
        <is>
          <t>BE</t>
        </is>
      </c>
      <c r="I784" t="inlineStr">
        <is>
          <t>BELGIUM</t>
        </is>
      </c>
      <c r="J784" t="n">
        <v>191624.25</v>
      </c>
      <c r="K784" t="inlineStr">
        <is>
          <t>2026-09-17T22:12:33.000Z</t>
        </is>
      </c>
    </row>
    <row r="785">
      <c r="A785" t="inlineStr">
        <is>
          <t>20570706927</t>
        </is>
      </c>
      <c r="B785" t="inlineStr">
        <is>
          <t>2024</t>
        </is>
      </c>
      <c r="C785" t="n">
        <v>11</v>
      </c>
      <c r="D785" t="inlineStr">
        <is>
          <t>046</t>
        </is>
      </c>
      <c r="E785" t="inlineStr">
        <is>
          <t>PAITA</t>
        </is>
      </c>
      <c r="G785" t="inlineStr">
        <is>
          <t>GRUPO PML S.A.C  AGENTES DE ADUANAS</t>
        </is>
      </c>
      <c r="H785" t="inlineStr">
        <is>
          <t>US</t>
        </is>
      </c>
      <c r="I785" t="inlineStr">
        <is>
          <t>UNITED STATES</t>
        </is>
      </c>
      <c r="J785" t="n">
        <v>102223.94</v>
      </c>
      <c r="K785" t="inlineStr">
        <is>
          <t>2026-09-17T22:12:33.000Z</t>
        </is>
      </c>
    </row>
    <row r="786">
      <c r="A786" t="inlineStr">
        <is>
          <t>20570706927</t>
        </is>
      </c>
      <c r="B786" t="inlineStr">
        <is>
          <t>2024</t>
        </is>
      </c>
      <c r="C786" t="n">
        <v>10</v>
      </c>
      <c r="D786" t="inlineStr">
        <is>
          <t>046</t>
        </is>
      </c>
      <c r="E786" t="inlineStr">
        <is>
          <t>PAITA</t>
        </is>
      </c>
      <c r="G786" t="inlineStr">
        <is>
          <t>GRUPO PML S.A.C  AGENTES DE ADUANAS</t>
        </is>
      </c>
      <c r="H786" t="inlineStr">
        <is>
          <t>BE</t>
        </is>
      </c>
      <c r="I786" t="inlineStr">
        <is>
          <t>BELGIUM</t>
        </is>
      </c>
      <c r="J786" t="n">
        <v>308908.62</v>
      </c>
      <c r="K786" t="inlineStr">
        <is>
          <t>2026-09-17T22:12:33.000Z</t>
        </is>
      </c>
    </row>
    <row r="787">
      <c r="A787" t="inlineStr">
        <is>
          <t>20570706927</t>
        </is>
      </c>
      <c r="B787" t="inlineStr">
        <is>
          <t>2024</t>
        </is>
      </c>
      <c r="C787" t="n">
        <v>10</v>
      </c>
      <c r="D787" t="inlineStr">
        <is>
          <t>046</t>
        </is>
      </c>
      <c r="E787" t="inlineStr">
        <is>
          <t>PAITA</t>
        </is>
      </c>
      <c r="G787" t="inlineStr">
        <is>
          <t>GRUPO PML S.A.C  AGENTES DE ADUANAS</t>
        </is>
      </c>
      <c r="H787" t="inlineStr">
        <is>
          <t>MX</t>
        </is>
      </c>
      <c r="I787" t="inlineStr">
        <is>
          <t>MEXICO</t>
        </is>
      </c>
      <c r="J787" t="n">
        <v>110438.36</v>
      </c>
      <c r="K787" t="inlineStr">
        <is>
          <t>2026-09-17T22:12:33.000Z</t>
        </is>
      </c>
    </row>
    <row r="788">
      <c r="A788" t="inlineStr">
        <is>
          <t>20570706927</t>
        </is>
      </c>
      <c r="B788" t="inlineStr">
        <is>
          <t>2024</t>
        </is>
      </c>
      <c r="C788" t="n">
        <v>10</v>
      </c>
      <c r="D788" t="inlineStr">
        <is>
          <t>046</t>
        </is>
      </c>
      <c r="E788" t="inlineStr">
        <is>
          <t>PAITA</t>
        </is>
      </c>
      <c r="G788" t="inlineStr">
        <is>
          <t>GRUPO PML S.A.C  AGENTES DE ADUANAS</t>
        </is>
      </c>
      <c r="H788" t="inlineStr">
        <is>
          <t>US</t>
        </is>
      </c>
      <c r="I788" t="inlineStr">
        <is>
          <t>UNITED STATES</t>
        </is>
      </c>
      <c r="J788" t="n">
        <v>225554.38</v>
      </c>
      <c r="K788" t="inlineStr">
        <is>
          <t>2026-09-17T22:12:33.000Z</t>
        </is>
      </c>
    </row>
    <row r="789">
      <c r="A789" t="inlineStr">
        <is>
          <t>20570706927</t>
        </is>
      </c>
      <c r="B789" t="inlineStr">
        <is>
          <t>2024</t>
        </is>
      </c>
      <c r="C789" t="n">
        <v>9</v>
      </c>
      <c r="D789" t="inlineStr">
        <is>
          <t>046</t>
        </is>
      </c>
      <c r="E789" t="inlineStr">
        <is>
          <t>PAITA</t>
        </is>
      </c>
      <c r="G789" t="inlineStr">
        <is>
          <t>GRUPO PML S.A.C  AGENTES DE ADUANAS</t>
        </is>
      </c>
      <c r="H789" t="inlineStr">
        <is>
          <t>DE</t>
        </is>
      </c>
      <c r="I789" t="inlineStr">
        <is>
          <t>GERMANY</t>
        </is>
      </c>
      <c r="J789" t="n">
        <v>101311.23</v>
      </c>
      <c r="K789" t="inlineStr">
        <is>
          <t>2026-09-17T22:12:33.000Z</t>
        </is>
      </c>
    </row>
    <row r="790">
      <c r="A790" t="inlineStr">
        <is>
          <t>20570706927</t>
        </is>
      </c>
      <c r="B790" t="inlineStr">
        <is>
          <t>2024</t>
        </is>
      </c>
      <c r="C790" t="n">
        <v>9</v>
      </c>
      <c r="D790" t="inlineStr">
        <is>
          <t>046</t>
        </is>
      </c>
      <c r="E790" t="inlineStr">
        <is>
          <t>PAITA</t>
        </is>
      </c>
      <c r="G790" t="inlineStr">
        <is>
          <t>GRUPO PML S.A.C  AGENTES DE ADUANAS</t>
        </is>
      </c>
      <c r="H790" t="inlineStr">
        <is>
          <t>US</t>
        </is>
      </c>
      <c r="I790" t="inlineStr">
        <is>
          <t>UNITED STATES</t>
        </is>
      </c>
      <c r="J790" t="n">
        <v>188262.43</v>
      </c>
      <c r="K790" t="inlineStr">
        <is>
          <t>2026-09-17T22:12:33.000Z</t>
        </is>
      </c>
    </row>
    <row r="791">
      <c r="A791" t="inlineStr">
        <is>
          <t>20136201132</t>
        </is>
      </c>
      <c r="B791" t="inlineStr">
        <is>
          <t>2024</t>
        </is>
      </c>
      <c r="C791" t="n">
        <v>1</v>
      </c>
      <c r="D791" t="inlineStr">
        <is>
          <t>118</t>
        </is>
      </c>
      <c r="E791" t="inlineStr">
        <is>
          <t>MARITIMA DEL CALLAO</t>
        </is>
      </c>
      <c r="G791" t="inlineStr">
        <is>
          <t>GRUPO PML S.A.C  AGENTES DE ADUANAS</t>
        </is>
      </c>
      <c r="H791" t="inlineStr">
        <is>
          <t>JP</t>
        </is>
      </c>
      <c r="I791" t="inlineStr">
        <is>
          <t>JAPAN</t>
        </is>
      </c>
      <c r="J791" t="n">
        <v>7670.56</v>
      </c>
      <c r="K791" t="inlineStr">
        <is>
          <t>2026-09-17T22:12:33.000Z</t>
        </is>
      </c>
    </row>
    <row r="792">
      <c r="A792" t="inlineStr">
        <is>
          <t>20136201132</t>
        </is>
      </c>
      <c r="B792" t="inlineStr">
        <is>
          <t>2024</t>
        </is>
      </c>
      <c r="C792" t="n">
        <v>10</v>
      </c>
      <c r="D792" t="inlineStr">
        <is>
          <t>118</t>
        </is>
      </c>
      <c r="E792" t="inlineStr">
        <is>
          <t>MARITIMA DEL CALLAO</t>
        </is>
      </c>
      <c r="G792" t="inlineStr">
        <is>
          <t>JS PERU AGENCIA DE ADUANA S.A.C.</t>
        </is>
      </c>
      <c r="H792" t="inlineStr">
        <is>
          <t>NL</t>
        </is>
      </c>
      <c r="I792" t="inlineStr">
        <is>
          <t>NETHERLANDS</t>
        </is>
      </c>
      <c r="J792" t="n">
        <v>112500</v>
      </c>
      <c r="K792" t="inlineStr">
        <is>
          <t>2026-09-17T22:12:33.000Z</t>
        </is>
      </c>
    </row>
    <row r="793">
      <c r="A793" t="inlineStr">
        <is>
          <t>20525955843</t>
        </is>
      </c>
      <c r="B793" t="inlineStr">
        <is>
          <t>2024</t>
        </is>
      </c>
      <c r="C793" t="n">
        <v>4</v>
      </c>
      <c r="D793" t="inlineStr">
        <is>
          <t>046</t>
        </is>
      </c>
      <c r="E793" t="inlineStr">
        <is>
          <t>PAITA</t>
        </is>
      </c>
      <c r="G793" t="inlineStr">
        <is>
          <t>AGENCIA DE ADUANA MACROMAR S.A.</t>
        </is>
      </c>
      <c r="H793" t="inlineStr">
        <is>
          <t>FR</t>
        </is>
      </c>
      <c r="I793" t="inlineStr">
        <is>
          <t>FRANCE</t>
        </is>
      </c>
      <c r="J793" t="n">
        <v>34714</v>
      </c>
      <c r="K793" t="inlineStr">
        <is>
          <t>2026-09-17T22:12:33.000Z</t>
        </is>
      </c>
    </row>
    <row r="794">
      <c r="A794" t="inlineStr">
        <is>
          <t>20525955843</t>
        </is>
      </c>
      <c r="B794" t="inlineStr">
        <is>
          <t>2024</t>
        </is>
      </c>
      <c r="C794" t="n">
        <v>8</v>
      </c>
      <c r="D794" t="inlineStr">
        <is>
          <t>118</t>
        </is>
      </c>
      <c r="E794" t="inlineStr">
        <is>
          <t>MARITIMA DEL CALLAO</t>
        </is>
      </c>
      <c r="G794" t="inlineStr">
        <is>
          <t>GRUPO PML S.A.C  AGENTES DE ADUANAS</t>
        </is>
      </c>
      <c r="H794" t="inlineStr">
        <is>
          <t>FR</t>
        </is>
      </c>
      <c r="I794" t="inlineStr">
        <is>
          <t>FRANCE</t>
        </is>
      </c>
      <c r="J794" t="n">
        <v>10800</v>
      </c>
      <c r="K794" t="inlineStr">
        <is>
          <t>2026-09-17T22:12:33.000Z</t>
        </is>
      </c>
    </row>
    <row r="795">
      <c r="A795" t="inlineStr">
        <is>
          <t>20525955843</t>
        </is>
      </c>
      <c r="B795" t="inlineStr">
        <is>
          <t>2024</t>
        </is>
      </c>
      <c r="C795" t="n">
        <v>8</v>
      </c>
      <c r="D795" t="inlineStr">
        <is>
          <t>046</t>
        </is>
      </c>
      <c r="E795" t="inlineStr">
        <is>
          <t>PAITA</t>
        </is>
      </c>
      <c r="G795" t="inlineStr">
        <is>
          <t>AGENCIA DE ADUANA MACROMAR S.A.</t>
        </is>
      </c>
      <c r="H795" t="inlineStr">
        <is>
          <t>FR</t>
        </is>
      </c>
      <c r="I795" t="inlineStr">
        <is>
          <t>FRANCE</t>
        </is>
      </c>
      <c r="J795" t="n">
        <v>108157.8</v>
      </c>
      <c r="K795" t="inlineStr">
        <is>
          <t>2026-09-17T22:12:33.000Z</t>
        </is>
      </c>
    </row>
    <row r="796">
      <c r="A796" t="inlineStr">
        <is>
          <t>20525955843</t>
        </is>
      </c>
      <c r="B796" t="inlineStr">
        <is>
          <t>2024</t>
        </is>
      </c>
      <c r="C796" t="n">
        <v>12</v>
      </c>
      <c r="D796" t="inlineStr">
        <is>
          <t>046</t>
        </is>
      </c>
      <c r="E796" t="inlineStr">
        <is>
          <t>PAITA</t>
        </is>
      </c>
      <c r="G796" t="inlineStr">
        <is>
          <t>AGENCIA DE ADUANA MACROMAR S.A.</t>
        </is>
      </c>
      <c r="H796" t="inlineStr">
        <is>
          <t>ES</t>
        </is>
      </c>
      <c r="I796" t="inlineStr">
        <is>
          <t>SPAIN</t>
        </is>
      </c>
      <c r="J796" t="n">
        <v>101752</v>
      </c>
      <c r="K796" t="inlineStr">
        <is>
          <t>2026-09-17T22:12:33.000Z</t>
        </is>
      </c>
    </row>
    <row r="797">
      <c r="A797" t="inlineStr">
        <is>
          <t>20525955843</t>
        </is>
      </c>
      <c r="B797" t="inlineStr">
        <is>
          <t>2024</t>
        </is>
      </c>
      <c r="C797" t="n">
        <v>12</v>
      </c>
      <c r="D797" t="inlineStr">
        <is>
          <t>046</t>
        </is>
      </c>
      <c r="E797" t="inlineStr">
        <is>
          <t>PAITA</t>
        </is>
      </c>
      <c r="G797" t="inlineStr">
        <is>
          <t>AGENCIA DE ADUANA MACROMAR S.A.</t>
        </is>
      </c>
      <c r="H797" t="inlineStr">
        <is>
          <t>NL</t>
        </is>
      </c>
      <c r="I797" t="inlineStr">
        <is>
          <t>NETHERLANDS</t>
        </is>
      </c>
      <c r="J797" t="n">
        <v>72172.8</v>
      </c>
      <c r="K797" t="inlineStr">
        <is>
          <t>2026-09-17T22:12:33.000Z</t>
        </is>
      </c>
    </row>
    <row r="798">
      <c r="A798" t="inlineStr">
        <is>
          <t>20525955843</t>
        </is>
      </c>
      <c r="B798" t="inlineStr">
        <is>
          <t>2024</t>
        </is>
      </c>
      <c r="C798" t="n">
        <v>1</v>
      </c>
      <c r="D798" t="inlineStr">
        <is>
          <t>118</t>
        </is>
      </c>
      <c r="E798" t="inlineStr">
        <is>
          <t>MARITIMA DEL CALLAO</t>
        </is>
      </c>
      <c r="G798" t="inlineStr">
        <is>
          <t>AGENCIA DE ADUANA MACROMAR S.A.</t>
        </is>
      </c>
      <c r="H798" t="inlineStr">
        <is>
          <t>IT</t>
        </is>
      </c>
      <c r="I798" t="inlineStr">
        <is>
          <t>ITALY</t>
        </is>
      </c>
      <c r="J798" t="n">
        <v>3500</v>
      </c>
      <c r="K798" t="inlineStr">
        <is>
          <t>2026-09-17T22:12:33.000Z</t>
        </is>
      </c>
    </row>
    <row r="799">
      <c r="A799" t="inlineStr">
        <is>
          <t>20525955843</t>
        </is>
      </c>
      <c r="B799" t="inlineStr">
        <is>
          <t>2024</t>
        </is>
      </c>
      <c r="C799" t="n">
        <v>2</v>
      </c>
      <c r="D799" t="inlineStr">
        <is>
          <t>118</t>
        </is>
      </c>
      <c r="E799" t="inlineStr">
        <is>
          <t>MARITIMA DEL CALLAO</t>
        </is>
      </c>
      <c r="G799" t="inlineStr">
        <is>
          <t>GRUPO PML S.A.C  AGENTES DE ADUANAS</t>
        </is>
      </c>
      <c r="H799" t="inlineStr">
        <is>
          <t>ES</t>
        </is>
      </c>
      <c r="I799" t="inlineStr">
        <is>
          <t>SPAIN</t>
        </is>
      </c>
      <c r="J799" t="n">
        <v>20250</v>
      </c>
      <c r="K799" t="inlineStr">
        <is>
          <t>2026-09-17T22:12:33.000Z</t>
        </is>
      </c>
    </row>
    <row r="800">
      <c r="A800" t="inlineStr">
        <is>
          <t>20525955843</t>
        </is>
      </c>
      <c r="B800" t="inlineStr">
        <is>
          <t>2024</t>
        </is>
      </c>
      <c r="C800" t="n">
        <v>2</v>
      </c>
      <c r="D800" t="inlineStr">
        <is>
          <t>046</t>
        </is>
      </c>
      <c r="E800" t="inlineStr">
        <is>
          <t>PAITA</t>
        </is>
      </c>
      <c r="G800" t="inlineStr">
        <is>
          <t>AGENCIA DE ADUANA MACROMAR S.A.</t>
        </is>
      </c>
      <c r="H800" t="inlineStr">
        <is>
          <t>FR</t>
        </is>
      </c>
      <c r="I800" t="inlineStr">
        <is>
          <t>FRANCE</t>
        </is>
      </c>
      <c r="J800" t="n">
        <v>72172.8</v>
      </c>
      <c r="K800" t="inlineStr">
        <is>
          <t>2026-09-17T22:12:33.000Z</t>
        </is>
      </c>
    </row>
    <row r="801">
      <c r="A801" t="inlineStr">
        <is>
          <t>20525955843</t>
        </is>
      </c>
      <c r="B801" t="inlineStr">
        <is>
          <t>2024</t>
        </is>
      </c>
      <c r="C801" t="n">
        <v>6</v>
      </c>
      <c r="D801" t="inlineStr">
        <is>
          <t>046</t>
        </is>
      </c>
      <c r="E801" t="inlineStr">
        <is>
          <t>PAITA</t>
        </is>
      </c>
      <c r="G801" t="inlineStr">
        <is>
          <t>AGENCIA DE ADUANA MACROMAR S.A.</t>
        </is>
      </c>
      <c r="H801" t="inlineStr">
        <is>
          <t>FR</t>
        </is>
      </c>
      <c r="I801" t="inlineStr">
        <is>
          <t>FRANCE</t>
        </is>
      </c>
      <c r="J801" t="n">
        <v>37890.72</v>
      </c>
      <c r="K801" t="inlineStr">
        <is>
          <t>2026-09-17T22:12:33.000Z</t>
        </is>
      </c>
    </row>
    <row r="802">
      <c r="A802" t="inlineStr">
        <is>
          <t>20525955843</t>
        </is>
      </c>
      <c r="B802" t="inlineStr">
        <is>
          <t>2024</t>
        </is>
      </c>
      <c r="C802" t="n">
        <v>3</v>
      </c>
      <c r="D802" t="inlineStr">
        <is>
          <t>046</t>
        </is>
      </c>
      <c r="E802" t="inlineStr">
        <is>
          <t>PAITA</t>
        </is>
      </c>
      <c r="G802" t="inlineStr">
        <is>
          <t>AGENCIA DE ADUANA MACROMAR S.A.</t>
        </is>
      </c>
      <c r="H802" t="inlineStr">
        <is>
          <t>FR</t>
        </is>
      </c>
      <c r="I802" t="inlineStr">
        <is>
          <t>FRANCE</t>
        </is>
      </c>
      <c r="J802" t="n">
        <v>72172.8</v>
      </c>
      <c r="K802" t="inlineStr">
        <is>
          <t>2026-09-17T22:12:33.000Z</t>
        </is>
      </c>
    </row>
    <row r="803">
      <c r="A803" t="inlineStr">
        <is>
          <t>20525955843</t>
        </is>
      </c>
      <c r="B803" t="inlineStr">
        <is>
          <t>2024</t>
        </is>
      </c>
      <c r="C803" t="n">
        <v>11</v>
      </c>
      <c r="D803" t="inlineStr">
        <is>
          <t>046</t>
        </is>
      </c>
      <c r="E803" t="inlineStr">
        <is>
          <t>PAITA</t>
        </is>
      </c>
      <c r="G803" t="inlineStr">
        <is>
          <t>AGENCIA DE ADUANA MACROMAR S.A.</t>
        </is>
      </c>
      <c r="H803" t="inlineStr">
        <is>
          <t>ES</t>
        </is>
      </c>
      <c r="I803" t="inlineStr">
        <is>
          <t>SPAIN</t>
        </is>
      </c>
      <c r="J803" t="n">
        <v>50876</v>
      </c>
      <c r="K803" t="inlineStr">
        <is>
          <t>2026-09-17T22:12:33.000Z</t>
        </is>
      </c>
    </row>
    <row r="804">
      <c r="A804" t="inlineStr">
        <is>
          <t>20525955843</t>
        </is>
      </c>
      <c r="B804" t="inlineStr">
        <is>
          <t>2024</t>
        </is>
      </c>
      <c r="C804" t="n">
        <v>11</v>
      </c>
      <c r="D804" t="inlineStr">
        <is>
          <t>046</t>
        </is>
      </c>
      <c r="E804" t="inlineStr">
        <is>
          <t>PAITA</t>
        </is>
      </c>
      <c r="G804" t="inlineStr">
        <is>
          <t>AGENCIA DE ADUANA MACROMAR S.A.</t>
        </is>
      </c>
      <c r="H804" t="inlineStr">
        <is>
          <t>FR</t>
        </is>
      </c>
      <c r="I804" t="inlineStr">
        <is>
          <t>FRANCE</t>
        </is>
      </c>
      <c r="J804" t="n">
        <v>72172.8</v>
      </c>
      <c r="K804" t="inlineStr">
        <is>
          <t>2026-09-17T22:12:33.000Z</t>
        </is>
      </c>
    </row>
    <row r="805">
      <c r="A805" t="inlineStr">
        <is>
          <t>20525955843</t>
        </is>
      </c>
      <c r="B805" t="inlineStr">
        <is>
          <t>2024</t>
        </is>
      </c>
      <c r="C805" t="n">
        <v>10</v>
      </c>
      <c r="D805" t="inlineStr">
        <is>
          <t>046</t>
        </is>
      </c>
      <c r="E805" t="inlineStr">
        <is>
          <t>PAITA</t>
        </is>
      </c>
      <c r="G805" t="inlineStr">
        <is>
          <t>AGENCIA DE ADUANA MACROMAR S.A.</t>
        </is>
      </c>
      <c r="H805" t="inlineStr">
        <is>
          <t>ES</t>
        </is>
      </c>
      <c r="I805" t="inlineStr">
        <is>
          <t>SPAIN</t>
        </is>
      </c>
      <c r="J805" t="n">
        <v>47844.4</v>
      </c>
      <c r="K805" t="inlineStr">
        <is>
          <t>2026-09-17T22:12:33.000Z</t>
        </is>
      </c>
    </row>
    <row r="806">
      <c r="A806" t="inlineStr">
        <is>
          <t>20525955843</t>
        </is>
      </c>
      <c r="B806" t="inlineStr">
        <is>
          <t>2024</t>
        </is>
      </c>
      <c r="C806" t="n">
        <v>10</v>
      </c>
      <c r="D806" t="inlineStr">
        <is>
          <t>046</t>
        </is>
      </c>
      <c r="E806" t="inlineStr">
        <is>
          <t>PAITA</t>
        </is>
      </c>
      <c r="G806" t="inlineStr">
        <is>
          <t>AGENCIA DE ADUANA MACROMAR S.A.</t>
        </is>
      </c>
      <c r="H806" t="inlineStr">
        <is>
          <t>FR</t>
        </is>
      </c>
      <c r="I806" t="inlineStr">
        <is>
          <t>FRANCE</t>
        </is>
      </c>
      <c r="J806" t="n">
        <v>109762.8</v>
      </c>
      <c r="K806" t="inlineStr">
        <is>
          <t>2026-09-17T22:12:33.000Z</t>
        </is>
      </c>
    </row>
    <row r="807">
      <c r="A807" t="inlineStr">
        <is>
          <t>20525955843</t>
        </is>
      </c>
      <c r="B807" t="inlineStr">
        <is>
          <t>2024</t>
        </is>
      </c>
      <c r="C807" t="n">
        <v>9</v>
      </c>
      <c r="D807" t="inlineStr">
        <is>
          <t>046</t>
        </is>
      </c>
      <c r="E807" t="inlineStr">
        <is>
          <t>PAITA</t>
        </is>
      </c>
      <c r="G807" t="inlineStr">
        <is>
          <t>AGENCIA DE ADUANA MACROMAR S.A.</t>
        </is>
      </c>
      <c r="H807" t="inlineStr">
        <is>
          <t>ES</t>
        </is>
      </c>
      <c r="I807" t="inlineStr">
        <is>
          <t>SPAIN</t>
        </is>
      </c>
      <c r="J807" t="n">
        <v>45748.19</v>
      </c>
      <c r="K807" t="inlineStr">
        <is>
          <t>2026-09-17T22:12:33.000Z</t>
        </is>
      </c>
    </row>
    <row r="808">
      <c r="A808" t="inlineStr">
        <is>
          <t>20525955843</t>
        </is>
      </c>
      <c r="B808" t="inlineStr">
        <is>
          <t>2024</t>
        </is>
      </c>
      <c r="C808" t="n">
        <v>9</v>
      </c>
      <c r="D808" t="inlineStr">
        <is>
          <t>046</t>
        </is>
      </c>
      <c r="E808" t="inlineStr">
        <is>
          <t>PAITA</t>
        </is>
      </c>
      <c r="G808" t="inlineStr">
        <is>
          <t>AGENCIA DE ADUANA MACROMAR S.A.</t>
        </is>
      </c>
      <c r="H808" t="inlineStr">
        <is>
          <t>FR</t>
        </is>
      </c>
      <c r="I808" t="inlineStr">
        <is>
          <t>FRANCE</t>
        </is>
      </c>
      <c r="J808" t="n">
        <v>72172.8</v>
      </c>
      <c r="K808" t="inlineStr">
        <is>
          <t>2026-09-17T22:12:33.000Z</t>
        </is>
      </c>
    </row>
    <row r="809">
      <c r="A809" t="inlineStr">
        <is>
          <t>20170142773</t>
        </is>
      </c>
      <c r="B809" t="inlineStr">
        <is>
          <t>2024</t>
        </is>
      </c>
      <c r="C809" t="n">
        <v>8</v>
      </c>
      <c r="D809" t="inlineStr">
        <is>
          <t>046</t>
        </is>
      </c>
      <c r="E809" t="inlineStr">
        <is>
          <t>PAITA</t>
        </is>
      </c>
      <c r="G809" t="inlineStr">
        <is>
          <t>GRUPO PML S.A.C  AGENTES DE ADUANAS</t>
        </is>
      </c>
      <c r="H809" t="inlineStr">
        <is>
          <t>DE</t>
        </is>
      </c>
      <c r="I809" t="inlineStr">
        <is>
          <t>GERMANY</t>
        </is>
      </c>
      <c r="J809" t="n">
        <v>97343.73</v>
      </c>
      <c r="K809" t="inlineStr">
        <is>
          <t>2026-09-17T22:12:33.000Z</t>
        </is>
      </c>
    </row>
    <row r="810">
      <c r="A810" t="inlineStr">
        <is>
          <t>20170142773</t>
        </is>
      </c>
      <c r="B810" t="inlineStr">
        <is>
          <t>2024</t>
        </is>
      </c>
      <c r="C810" t="n">
        <v>8</v>
      </c>
      <c r="D810" t="inlineStr">
        <is>
          <t>046</t>
        </is>
      </c>
      <c r="E810" t="inlineStr">
        <is>
          <t>PAITA</t>
        </is>
      </c>
      <c r="G810" t="inlineStr">
        <is>
          <t>GRUPO PML S.A.C  AGENTES DE ADUANAS</t>
        </is>
      </c>
      <c r="H810" t="inlineStr">
        <is>
          <t>IE</t>
        </is>
      </c>
      <c r="I810" t="inlineStr">
        <is>
          <t>IRELAND</t>
        </is>
      </c>
      <c r="J810" t="n">
        <v>97343.73</v>
      </c>
      <c r="K810" t="inlineStr">
        <is>
          <t>2026-09-17T22:12:33.000Z</t>
        </is>
      </c>
    </row>
    <row r="811">
      <c r="A811" t="inlineStr">
        <is>
          <t>20170142773</t>
        </is>
      </c>
      <c r="B811" t="inlineStr">
        <is>
          <t>2024</t>
        </is>
      </c>
      <c r="C811" t="n">
        <v>8</v>
      </c>
      <c r="D811" t="inlineStr">
        <is>
          <t>046</t>
        </is>
      </c>
      <c r="E811" t="inlineStr">
        <is>
          <t>PAITA</t>
        </is>
      </c>
      <c r="G811" t="inlineStr">
        <is>
          <t>GRUPO PML S.A.C  AGENTES DE ADUANAS</t>
        </is>
      </c>
      <c r="H811" t="inlineStr">
        <is>
          <t>US</t>
        </is>
      </c>
      <c r="I811" t="inlineStr">
        <is>
          <t>UNITED STATES</t>
        </is>
      </c>
      <c r="J811" t="n">
        <v>791970.13</v>
      </c>
      <c r="K811" t="inlineStr">
        <is>
          <t>2026-09-17T22:12:33.000Z</t>
        </is>
      </c>
    </row>
    <row r="812">
      <c r="A812" t="inlineStr">
        <is>
          <t>20170142773</t>
        </is>
      </c>
      <c r="B812" t="inlineStr">
        <is>
          <t>2024</t>
        </is>
      </c>
      <c r="C812" t="n">
        <v>1</v>
      </c>
      <c r="D812" t="inlineStr">
        <is>
          <t>046</t>
        </is>
      </c>
      <c r="E812" t="inlineStr">
        <is>
          <t>PAITA</t>
        </is>
      </c>
      <c r="G812" t="inlineStr">
        <is>
          <t>AGENCIA DE ADUANA MACROMAR S.A.</t>
        </is>
      </c>
      <c r="H812" t="inlineStr">
        <is>
          <t>GB</t>
        </is>
      </c>
      <c r="I812" t="inlineStr">
        <is>
          <t>UNITED KINGDOM</t>
        </is>
      </c>
      <c r="J812" t="n">
        <v>76553.08</v>
      </c>
      <c r="K812" t="inlineStr">
        <is>
          <t>2026-09-17T22:12:33.000Z</t>
        </is>
      </c>
    </row>
    <row r="813">
      <c r="A813" t="inlineStr">
        <is>
          <t>20170142773</t>
        </is>
      </c>
      <c r="B813" t="inlineStr">
        <is>
          <t>2024</t>
        </is>
      </c>
      <c r="C813" t="n">
        <v>2</v>
      </c>
      <c r="D813" t="inlineStr">
        <is>
          <t>046</t>
        </is>
      </c>
      <c r="E813" t="inlineStr">
        <is>
          <t>PAITA</t>
        </is>
      </c>
      <c r="G813" t="inlineStr">
        <is>
          <t>AGENCIA DE ADUANA MACROMAR S.A.</t>
        </is>
      </c>
      <c r="H813" t="inlineStr">
        <is>
          <t>TR</t>
        </is>
      </c>
      <c r="I813" t="inlineStr">
        <is>
          <t>TURKEY</t>
        </is>
      </c>
      <c r="J813" t="n">
        <v>82912.5</v>
      </c>
      <c r="K813" t="inlineStr">
        <is>
          <t>2026-09-17T22:12:33.000Z</t>
        </is>
      </c>
    </row>
    <row r="814">
      <c r="A814" t="inlineStr">
        <is>
          <t>20170142773</t>
        </is>
      </c>
      <c r="B814" t="inlineStr">
        <is>
          <t>2024</t>
        </is>
      </c>
      <c r="C814" t="n">
        <v>7</v>
      </c>
      <c r="D814" t="inlineStr">
        <is>
          <t>046</t>
        </is>
      </c>
      <c r="E814" t="inlineStr">
        <is>
          <t>PAITA</t>
        </is>
      </c>
      <c r="G814" t="inlineStr">
        <is>
          <t>GRUPO PML S.A.C  AGENTES DE ADUANAS</t>
        </is>
      </c>
      <c r="H814" t="inlineStr">
        <is>
          <t>DE</t>
        </is>
      </c>
      <c r="I814" t="inlineStr">
        <is>
          <t>GERMANY</t>
        </is>
      </c>
      <c r="J814" t="n">
        <v>96214.25999999999</v>
      </c>
      <c r="K814" t="inlineStr">
        <is>
          <t>2026-09-17T22:12:33.000Z</t>
        </is>
      </c>
    </row>
    <row r="815">
      <c r="A815" t="inlineStr">
        <is>
          <t>20170142773</t>
        </is>
      </c>
      <c r="B815" t="inlineStr">
        <is>
          <t>2024</t>
        </is>
      </c>
      <c r="C815" t="n">
        <v>7</v>
      </c>
      <c r="D815" t="inlineStr">
        <is>
          <t>046</t>
        </is>
      </c>
      <c r="E815" t="inlineStr">
        <is>
          <t>PAITA</t>
        </is>
      </c>
      <c r="G815" t="inlineStr">
        <is>
          <t>GRUPO PML S.A.C  AGENTES DE ADUANAS</t>
        </is>
      </c>
      <c r="H815" t="inlineStr">
        <is>
          <t>IE</t>
        </is>
      </c>
      <c r="I815" t="inlineStr">
        <is>
          <t>IRELAND</t>
        </is>
      </c>
      <c r="J815" t="n">
        <v>96423.42</v>
      </c>
      <c r="K815" t="inlineStr">
        <is>
          <t>2026-09-17T22:12:33.000Z</t>
        </is>
      </c>
    </row>
    <row r="816">
      <c r="A816" t="inlineStr">
        <is>
          <t>20170142773</t>
        </is>
      </c>
      <c r="B816" t="inlineStr">
        <is>
          <t>2024</t>
        </is>
      </c>
      <c r="C816" t="n">
        <v>6</v>
      </c>
      <c r="D816" t="inlineStr">
        <is>
          <t>046</t>
        </is>
      </c>
      <c r="E816" t="inlineStr">
        <is>
          <t>PAITA</t>
        </is>
      </c>
      <c r="G816" t="inlineStr">
        <is>
          <t>GRUPO PML S.A.C  AGENTES DE ADUANAS</t>
        </is>
      </c>
      <c r="H816" t="inlineStr">
        <is>
          <t>US</t>
        </is>
      </c>
      <c r="I816" t="inlineStr">
        <is>
          <t>UNITED STATES</t>
        </is>
      </c>
      <c r="J816" t="n">
        <v>79481.34</v>
      </c>
      <c r="K816" t="inlineStr">
        <is>
          <t>2026-09-17T22:12:33.000Z</t>
        </is>
      </c>
    </row>
    <row r="817">
      <c r="A817" t="inlineStr">
        <is>
          <t>20170142773</t>
        </is>
      </c>
      <c r="B817" t="inlineStr">
        <is>
          <t>2024</t>
        </is>
      </c>
      <c r="C817" t="n">
        <v>11</v>
      </c>
      <c r="D817" t="inlineStr">
        <is>
          <t>046</t>
        </is>
      </c>
      <c r="E817" t="inlineStr">
        <is>
          <t>PAITA</t>
        </is>
      </c>
      <c r="G817" t="inlineStr">
        <is>
          <t>GRUPO PML S.A.C  AGENTES DE ADUANAS</t>
        </is>
      </c>
      <c r="H817" t="inlineStr">
        <is>
          <t>BE</t>
        </is>
      </c>
      <c r="I817" t="inlineStr">
        <is>
          <t>BELGIUM</t>
        </is>
      </c>
      <c r="J817" t="n">
        <v>179750</v>
      </c>
      <c r="K817" t="inlineStr">
        <is>
          <t>2026-09-17T22:12:33.000Z</t>
        </is>
      </c>
    </row>
    <row r="818">
      <c r="A818" t="inlineStr">
        <is>
          <t>20170142773</t>
        </is>
      </c>
      <c r="B818" t="inlineStr">
        <is>
          <t>2024</t>
        </is>
      </c>
      <c r="C818" t="n">
        <v>10</v>
      </c>
      <c r="D818" t="inlineStr">
        <is>
          <t>046</t>
        </is>
      </c>
      <c r="E818" t="inlineStr">
        <is>
          <t>PAITA</t>
        </is>
      </c>
      <c r="G818" t="inlineStr">
        <is>
          <t>GRUPO PML S.A.C  AGENTES DE ADUANAS</t>
        </is>
      </c>
      <c r="H818" t="inlineStr">
        <is>
          <t>US</t>
        </is>
      </c>
      <c r="I818" t="inlineStr">
        <is>
          <t>UNITED STATES</t>
        </is>
      </c>
      <c r="J818" t="n">
        <v>264062.05</v>
      </c>
      <c r="K818" t="inlineStr">
        <is>
          <t>2026-09-17T22:12:33.000Z</t>
        </is>
      </c>
    </row>
    <row r="819">
      <c r="A819" t="inlineStr">
        <is>
          <t>20170142773</t>
        </is>
      </c>
      <c r="B819" t="inlineStr">
        <is>
          <t>2024</t>
        </is>
      </c>
      <c r="C819" t="n">
        <v>9</v>
      </c>
      <c r="D819" t="inlineStr">
        <is>
          <t>046</t>
        </is>
      </c>
      <c r="E819" t="inlineStr">
        <is>
          <t>PAITA</t>
        </is>
      </c>
      <c r="G819" t="inlineStr">
        <is>
          <t>GRUPO PML S.A.C  AGENTES DE ADUANAS</t>
        </is>
      </c>
      <c r="H819" t="inlineStr">
        <is>
          <t>BE</t>
        </is>
      </c>
      <c r="I819" t="inlineStr">
        <is>
          <t>BELGIUM</t>
        </is>
      </c>
      <c r="J819" t="n">
        <v>149750</v>
      </c>
      <c r="K819" t="inlineStr">
        <is>
          <t>2026-09-17T22:12:33.000Z</t>
        </is>
      </c>
    </row>
    <row r="820">
      <c r="A820" t="inlineStr">
        <is>
          <t>20170142773</t>
        </is>
      </c>
      <c r="B820" t="inlineStr">
        <is>
          <t>2024</t>
        </is>
      </c>
      <c r="C820" t="n">
        <v>9</v>
      </c>
      <c r="D820" t="inlineStr">
        <is>
          <t>046</t>
        </is>
      </c>
      <c r="E820" t="inlineStr">
        <is>
          <t>PAITA</t>
        </is>
      </c>
      <c r="G820" t="inlineStr">
        <is>
          <t>GRUPO PML S.A.C  AGENTES DE ADUANAS</t>
        </is>
      </c>
      <c r="H820" t="inlineStr">
        <is>
          <t>IE</t>
        </is>
      </c>
      <c r="I820" t="inlineStr">
        <is>
          <t>IRELAND</t>
        </is>
      </c>
      <c r="J820" t="n">
        <v>100585.73</v>
      </c>
      <c r="K820" t="inlineStr">
        <is>
          <t>2026-09-17T22:12:33.000Z</t>
        </is>
      </c>
    </row>
    <row r="821">
      <c r="A821" t="inlineStr">
        <is>
          <t>20170142773</t>
        </is>
      </c>
      <c r="B821" t="inlineStr">
        <is>
          <t>2024</t>
        </is>
      </c>
      <c r="C821" t="n">
        <v>9</v>
      </c>
      <c r="D821" t="inlineStr">
        <is>
          <t>046</t>
        </is>
      </c>
      <c r="E821" t="inlineStr">
        <is>
          <t>PAITA</t>
        </is>
      </c>
      <c r="G821" t="inlineStr">
        <is>
          <t>GRUPO PML S.A.C  AGENTES DE ADUANAS</t>
        </is>
      </c>
      <c r="H821" t="inlineStr">
        <is>
          <t>US</t>
        </is>
      </c>
      <c r="I821" t="inlineStr">
        <is>
          <t>UNITED STATES</t>
        </is>
      </c>
      <c r="J821" t="n">
        <v>416591.63</v>
      </c>
      <c r="K821" t="inlineStr">
        <is>
          <t>2026-09-17T22:12:33.000Z</t>
        </is>
      </c>
    </row>
    <row r="822">
      <c r="A822" t="inlineStr">
        <is>
          <t>20136201213</t>
        </is>
      </c>
      <c r="B822" t="inlineStr">
        <is>
          <t>2024</t>
        </is>
      </c>
      <c r="C822" t="n">
        <v>12</v>
      </c>
      <c r="D822" t="inlineStr">
        <is>
          <t>118</t>
        </is>
      </c>
      <c r="E822" t="inlineStr">
        <is>
          <t>MARITIMA DEL CALLAO</t>
        </is>
      </c>
      <c r="G822" t="inlineStr">
        <is>
          <t>GRUPO PML S.A.C  AGENTES DE ADUANAS</t>
        </is>
      </c>
      <c r="H822" t="inlineStr">
        <is>
          <t>CA</t>
        </is>
      </c>
      <c r="I822" t="inlineStr">
        <is>
          <t>CANADA</t>
        </is>
      </c>
      <c r="J822" t="n">
        <v>269140.24</v>
      </c>
      <c r="K822" t="inlineStr">
        <is>
          <t>2026-09-17T22:12:33.000Z</t>
        </is>
      </c>
    </row>
    <row r="823">
      <c r="A823" t="inlineStr">
        <is>
          <t>20136201213</t>
        </is>
      </c>
      <c r="B823" t="inlineStr">
        <is>
          <t>2024</t>
        </is>
      </c>
      <c r="C823" t="n">
        <v>12</v>
      </c>
      <c r="D823" t="inlineStr">
        <is>
          <t>118</t>
        </is>
      </c>
      <c r="E823" t="inlineStr">
        <is>
          <t>MARITIMA DEL CALLAO</t>
        </is>
      </c>
      <c r="G823" t="inlineStr">
        <is>
          <t>GRUPO PML S.A.C  AGENTES DE ADUANAS</t>
        </is>
      </c>
      <c r="H823" t="inlineStr">
        <is>
          <t>JP</t>
        </is>
      </c>
      <c r="I823" t="inlineStr">
        <is>
          <t>JAPAN</t>
        </is>
      </c>
      <c r="J823" t="n">
        <v>103167.04</v>
      </c>
      <c r="K823" t="inlineStr">
        <is>
          <t>2026-09-17T22:12:33.000Z</t>
        </is>
      </c>
    </row>
    <row r="824">
      <c r="A824" t="inlineStr">
        <is>
          <t>20136201213</t>
        </is>
      </c>
      <c r="B824" t="inlineStr">
        <is>
          <t>2024</t>
        </is>
      </c>
      <c r="C824" t="n">
        <v>12</v>
      </c>
      <c r="D824" t="inlineStr">
        <is>
          <t>118</t>
        </is>
      </c>
      <c r="E824" t="inlineStr">
        <is>
          <t>MARITIMA DEL CALLAO</t>
        </is>
      </c>
      <c r="G824" t="inlineStr">
        <is>
          <t>GRUPO PML S.A.C  AGENTES DE ADUANAS</t>
        </is>
      </c>
      <c r="H824" t="inlineStr">
        <is>
          <t>US</t>
        </is>
      </c>
      <c r="I824" t="inlineStr">
        <is>
          <t>UNITED STATES</t>
        </is>
      </c>
      <c r="J824" t="n">
        <v>55371.28</v>
      </c>
      <c r="K824" t="inlineStr">
        <is>
          <t>2026-09-17T22:12:33.000Z</t>
        </is>
      </c>
    </row>
    <row r="825">
      <c r="A825" t="inlineStr">
        <is>
          <t>20136201213</t>
        </is>
      </c>
      <c r="B825" t="inlineStr">
        <is>
          <t>2024</t>
        </is>
      </c>
      <c r="C825" t="n">
        <v>1</v>
      </c>
      <c r="D825" t="inlineStr">
        <is>
          <t>118</t>
        </is>
      </c>
      <c r="E825" t="inlineStr">
        <is>
          <t>MARITIMA DEL CALLAO</t>
        </is>
      </c>
      <c r="G825" t="inlineStr">
        <is>
          <t>GRUPO PML S.A.C  AGENTES DE ADUANAS</t>
        </is>
      </c>
      <c r="H825" t="inlineStr">
        <is>
          <t>JP</t>
        </is>
      </c>
      <c r="I825" t="inlineStr">
        <is>
          <t>JAPAN</t>
        </is>
      </c>
      <c r="J825" t="n">
        <v>98292.11</v>
      </c>
      <c r="K825" t="inlineStr">
        <is>
          <t>2026-09-17T22:12:33.000Z</t>
        </is>
      </c>
    </row>
    <row r="826">
      <c r="A826" t="inlineStr">
        <is>
          <t>20136201213</t>
        </is>
      </c>
      <c r="B826" t="inlineStr">
        <is>
          <t>2024</t>
        </is>
      </c>
      <c r="C826" t="n">
        <v>2</v>
      </c>
      <c r="D826" t="inlineStr">
        <is>
          <t>118</t>
        </is>
      </c>
      <c r="E826" t="inlineStr">
        <is>
          <t>MARITIMA DEL CALLAO</t>
        </is>
      </c>
      <c r="G826" t="inlineStr">
        <is>
          <t>GRUPO PML S.A.C  AGENTES DE ADUANAS</t>
        </is>
      </c>
      <c r="H826" t="inlineStr">
        <is>
          <t>US</t>
        </is>
      </c>
      <c r="I826" t="inlineStr">
        <is>
          <t>UNITED STATES</t>
        </is>
      </c>
      <c r="J826" t="n">
        <v>83247.07000000001</v>
      </c>
      <c r="K826" t="inlineStr">
        <is>
          <t>2026-09-17T22:12:33.000Z</t>
        </is>
      </c>
    </row>
    <row r="827">
      <c r="A827" t="inlineStr">
        <is>
          <t>20136201213</t>
        </is>
      </c>
      <c r="B827" t="inlineStr">
        <is>
          <t>2024</t>
        </is>
      </c>
      <c r="C827" t="n">
        <v>3</v>
      </c>
      <c r="D827" t="inlineStr">
        <is>
          <t>118</t>
        </is>
      </c>
      <c r="E827" t="inlineStr">
        <is>
          <t>MARITIMA DEL CALLAO</t>
        </is>
      </c>
      <c r="G827" t="inlineStr">
        <is>
          <t>A. HARTRODT ADUANAS S.A.C.</t>
        </is>
      </c>
      <c r="H827" t="inlineStr">
        <is>
          <t>US</t>
        </is>
      </c>
      <c r="I827" t="inlineStr">
        <is>
          <t>UNITED STATES</t>
        </is>
      </c>
      <c r="J827" t="n">
        <v>48527.01</v>
      </c>
      <c r="K827" t="inlineStr">
        <is>
          <t>2026-09-17T22:12:33.000Z</t>
        </is>
      </c>
    </row>
    <row r="828">
      <c r="A828" t="inlineStr">
        <is>
          <t>20136201213</t>
        </is>
      </c>
      <c r="B828" t="inlineStr">
        <is>
          <t>2024</t>
        </is>
      </c>
      <c r="C828" t="n">
        <v>3</v>
      </c>
      <c r="D828" t="inlineStr">
        <is>
          <t>118</t>
        </is>
      </c>
      <c r="E828" t="inlineStr">
        <is>
          <t>MARITIMA DEL CALLAO</t>
        </is>
      </c>
      <c r="G828" t="inlineStr">
        <is>
          <t>GRUPO PML S.A.C  AGENTES DE ADUANAS</t>
        </is>
      </c>
      <c r="H828" t="inlineStr">
        <is>
          <t>JP</t>
        </is>
      </c>
      <c r="I828" t="inlineStr">
        <is>
          <t>JAPAN</t>
        </is>
      </c>
      <c r="J828" t="n">
        <v>123407.13</v>
      </c>
      <c r="K828" t="inlineStr">
        <is>
          <t>2026-09-17T22:12:33.000Z</t>
        </is>
      </c>
    </row>
    <row r="829">
      <c r="A829" t="inlineStr">
        <is>
          <t>20136201213</t>
        </is>
      </c>
      <c r="B829" t="inlineStr">
        <is>
          <t>2024</t>
        </is>
      </c>
      <c r="C829" t="n">
        <v>11</v>
      </c>
      <c r="D829" t="inlineStr">
        <is>
          <t>118</t>
        </is>
      </c>
      <c r="E829" t="inlineStr">
        <is>
          <t>MARITIMA DEL CALLAO</t>
        </is>
      </c>
      <c r="G829" t="inlineStr">
        <is>
          <t>GRUPO PML S.A.C  AGENTES DE ADUANAS</t>
        </is>
      </c>
      <c r="H829" t="inlineStr">
        <is>
          <t>JP</t>
        </is>
      </c>
      <c r="I829" t="inlineStr">
        <is>
          <t>JAPAN</t>
        </is>
      </c>
      <c r="J829" t="n">
        <v>345666.19</v>
      </c>
      <c r="K829" t="inlineStr">
        <is>
          <t>2026-09-17T22:12:33.000Z</t>
        </is>
      </c>
    </row>
    <row r="830">
      <c r="A830" t="inlineStr">
        <is>
          <t>20136201213</t>
        </is>
      </c>
      <c r="B830" t="inlineStr">
        <is>
          <t>2024</t>
        </is>
      </c>
      <c r="C830" t="n">
        <v>10</v>
      </c>
      <c r="D830" t="inlineStr">
        <is>
          <t>118</t>
        </is>
      </c>
      <c r="E830" t="inlineStr">
        <is>
          <t>MARITIMA DEL CALLAO</t>
        </is>
      </c>
      <c r="G830" t="inlineStr">
        <is>
          <t>GRUPO PML S.A.C  AGENTES DE ADUANAS</t>
        </is>
      </c>
      <c r="H830" t="inlineStr">
        <is>
          <t>JP</t>
        </is>
      </c>
      <c r="I830" t="inlineStr">
        <is>
          <t>JAPAN</t>
        </is>
      </c>
      <c r="J830" t="n">
        <v>121315.5</v>
      </c>
      <c r="K830" t="inlineStr">
        <is>
          <t>2026-09-17T22:12:33.000Z</t>
        </is>
      </c>
    </row>
    <row r="831">
      <c r="A831" t="inlineStr">
        <is>
          <t>20136201213</t>
        </is>
      </c>
      <c r="B831" t="inlineStr">
        <is>
          <t>2024</t>
        </is>
      </c>
      <c r="C831" t="n">
        <v>10</v>
      </c>
      <c r="D831" t="inlineStr">
        <is>
          <t>118</t>
        </is>
      </c>
      <c r="E831" t="inlineStr">
        <is>
          <t>MARITIMA DEL CALLAO</t>
        </is>
      </c>
      <c r="G831" t="inlineStr">
        <is>
          <t>GRUPO PML S.A.C  AGENTES DE ADUANAS</t>
        </is>
      </c>
      <c r="H831" t="inlineStr">
        <is>
          <t>US</t>
        </is>
      </c>
      <c r="I831" t="inlineStr">
        <is>
          <t>UNITED STATES</t>
        </is>
      </c>
      <c r="J831" t="n">
        <v>198020.8</v>
      </c>
      <c r="K831" t="inlineStr">
        <is>
          <t>2026-09-17T22:12:33.000Z</t>
        </is>
      </c>
    </row>
    <row r="832">
      <c r="A832" t="inlineStr">
        <is>
          <t>20129529530</t>
        </is>
      </c>
      <c r="B832" t="inlineStr">
        <is>
          <t>2024</t>
        </is>
      </c>
      <c r="C832" t="n">
        <v>8</v>
      </c>
      <c r="D832" t="inlineStr">
        <is>
          <t>118</t>
        </is>
      </c>
      <c r="E832" t="inlineStr">
        <is>
          <t>MARITIMA DEL CALLAO</t>
        </is>
      </c>
      <c r="G832" t="inlineStr">
        <is>
          <t>IJI S.A.C. AGENTES DE ADUANA</t>
        </is>
      </c>
      <c r="H832" t="inlineStr">
        <is>
          <t>BE</t>
        </is>
      </c>
      <c r="I832" t="inlineStr">
        <is>
          <t>BELGIUM</t>
        </is>
      </c>
      <c r="J832" t="n">
        <v>248061.13</v>
      </c>
      <c r="K832" t="inlineStr">
        <is>
          <t>2026-09-17T22:12:33.000Z</t>
        </is>
      </c>
    </row>
    <row r="833">
      <c r="A833" t="inlineStr">
        <is>
          <t>20129529530</t>
        </is>
      </c>
      <c r="B833" t="inlineStr">
        <is>
          <t>2024</t>
        </is>
      </c>
      <c r="C833" t="n">
        <v>8</v>
      </c>
      <c r="D833" t="inlineStr">
        <is>
          <t>118</t>
        </is>
      </c>
      <c r="E833" t="inlineStr">
        <is>
          <t>MARITIMA DEL CALLAO</t>
        </is>
      </c>
      <c r="G833" t="inlineStr">
        <is>
          <t>SAN MIGUEL ADUANAS S.A.C.</t>
        </is>
      </c>
      <c r="H833" t="inlineStr">
        <is>
          <t>DE</t>
        </is>
      </c>
      <c r="I833" t="inlineStr">
        <is>
          <t>GERMANY</t>
        </is>
      </c>
      <c r="J833" t="n">
        <v>389151.65</v>
      </c>
      <c r="K833" t="inlineStr">
        <is>
          <t>2026-09-17T22:12:33.000Z</t>
        </is>
      </c>
    </row>
    <row r="834">
      <c r="A834" t="inlineStr">
        <is>
          <t>20129529530</t>
        </is>
      </c>
      <c r="B834" t="inlineStr">
        <is>
          <t>2024</t>
        </is>
      </c>
      <c r="C834" t="n">
        <v>1</v>
      </c>
      <c r="D834" t="inlineStr">
        <is>
          <t>118</t>
        </is>
      </c>
      <c r="E834" t="inlineStr">
        <is>
          <t>MARITIMA DEL CALLAO</t>
        </is>
      </c>
      <c r="G834" t="inlineStr">
        <is>
          <t>IJI S.A.C. AGENTES DE ADUANA</t>
        </is>
      </c>
      <c r="H834" t="inlineStr">
        <is>
          <t>BE</t>
        </is>
      </c>
      <c r="I834" t="inlineStr">
        <is>
          <t>BELGIUM</t>
        </is>
      </c>
      <c r="J834" t="n">
        <v>122137.6</v>
      </c>
      <c r="K834" t="inlineStr">
        <is>
          <t>2026-09-17T22:12:33.000Z</t>
        </is>
      </c>
    </row>
    <row r="835">
      <c r="A835" t="inlineStr">
        <is>
          <t>20129529530</t>
        </is>
      </c>
      <c r="B835" t="inlineStr">
        <is>
          <t>2024</t>
        </is>
      </c>
      <c r="C835" t="n">
        <v>6</v>
      </c>
      <c r="D835" t="inlineStr">
        <is>
          <t>118</t>
        </is>
      </c>
      <c r="E835" t="inlineStr">
        <is>
          <t>MARITIMA DEL CALLAO</t>
        </is>
      </c>
      <c r="G835" t="inlineStr">
        <is>
          <t>SAN MIGUEL ADUANAS S.A.C.</t>
        </is>
      </c>
      <c r="H835" t="inlineStr">
        <is>
          <t>DE</t>
        </is>
      </c>
      <c r="I835" t="inlineStr">
        <is>
          <t>GERMANY</t>
        </is>
      </c>
      <c r="J835" t="n">
        <v>366835.97</v>
      </c>
      <c r="K835" t="inlineStr">
        <is>
          <t>2026-09-17T22:12:33.000Z</t>
        </is>
      </c>
    </row>
    <row r="836">
      <c r="A836" t="inlineStr">
        <is>
          <t>20129529530</t>
        </is>
      </c>
      <c r="B836" t="inlineStr">
        <is>
          <t>2024</t>
        </is>
      </c>
      <c r="C836" t="n">
        <v>11</v>
      </c>
      <c r="D836" t="inlineStr">
        <is>
          <t>118</t>
        </is>
      </c>
      <c r="E836" t="inlineStr">
        <is>
          <t>MARITIMA DEL CALLAO</t>
        </is>
      </c>
      <c r="G836" t="inlineStr">
        <is>
          <t>JS PERU AGENCIA DE ADUANA S.A.C.</t>
        </is>
      </c>
      <c r="H836" t="inlineStr">
        <is>
          <t>DE</t>
        </is>
      </c>
      <c r="I836" t="inlineStr">
        <is>
          <t>GERMANY</t>
        </is>
      </c>
      <c r="J836" t="n">
        <v>283671.44</v>
      </c>
      <c r="K836" t="inlineStr">
        <is>
          <t>2026-09-17T22:12:33.000Z</t>
        </is>
      </c>
    </row>
    <row r="837">
      <c r="A837" t="inlineStr">
        <is>
          <t>20129529530</t>
        </is>
      </c>
      <c r="B837" t="inlineStr">
        <is>
          <t>2024</t>
        </is>
      </c>
      <c r="C837" t="n">
        <v>10</v>
      </c>
      <c r="D837" t="inlineStr">
        <is>
          <t>118</t>
        </is>
      </c>
      <c r="E837" t="inlineStr">
        <is>
          <t>MARITIMA DEL CALLAO</t>
        </is>
      </c>
      <c r="G837" t="inlineStr">
        <is>
          <t>JS PERU AGENCIA DE ADUANA S.A.C.</t>
        </is>
      </c>
      <c r="H837" t="inlineStr">
        <is>
          <t>DE</t>
        </is>
      </c>
      <c r="I837" t="inlineStr">
        <is>
          <t>GERMANY</t>
        </is>
      </c>
      <c r="J837" t="n">
        <v>244150.93</v>
      </c>
      <c r="K837" t="inlineStr">
        <is>
          <t>2026-09-17T22:12:33.000Z</t>
        </is>
      </c>
    </row>
    <row r="838">
      <c r="A838" t="inlineStr">
        <is>
          <t>20129529530</t>
        </is>
      </c>
      <c r="B838" t="inlineStr">
        <is>
          <t>2024</t>
        </is>
      </c>
      <c r="C838" t="n">
        <v>10</v>
      </c>
      <c r="D838" t="inlineStr">
        <is>
          <t>118</t>
        </is>
      </c>
      <c r="E838" t="inlineStr">
        <is>
          <t>MARITIMA DEL CALLAO</t>
        </is>
      </c>
      <c r="G838" t="inlineStr">
        <is>
          <t>SAN MIGUEL ADUANAS S.A.C.</t>
        </is>
      </c>
      <c r="H838" t="inlineStr">
        <is>
          <t>DE</t>
        </is>
      </c>
      <c r="I838" t="inlineStr">
        <is>
          <t>GERMANY</t>
        </is>
      </c>
      <c r="J838" t="n">
        <v>226398.71</v>
      </c>
      <c r="K838" t="inlineStr">
        <is>
          <t>2026-09-17T22:12:33.000Z</t>
        </is>
      </c>
    </row>
    <row r="839">
      <c r="A839" t="inlineStr">
        <is>
          <t>20129529530</t>
        </is>
      </c>
      <c r="B839" t="inlineStr">
        <is>
          <t>2024</t>
        </is>
      </c>
      <c r="C839" t="n">
        <v>9</v>
      </c>
      <c r="D839" t="inlineStr">
        <is>
          <t>118</t>
        </is>
      </c>
      <c r="E839" t="inlineStr">
        <is>
          <t>MARITIMA DEL CALLAO</t>
        </is>
      </c>
      <c r="G839" t="inlineStr">
        <is>
          <t>IJI S.A.C. AGENTES DE ADUANA</t>
        </is>
      </c>
      <c r="H839" t="inlineStr">
        <is>
          <t>BE</t>
        </is>
      </c>
      <c r="I839" t="inlineStr">
        <is>
          <t>BELGIUM</t>
        </is>
      </c>
      <c r="J839" t="n">
        <v>232152.33</v>
      </c>
      <c r="K839" t="inlineStr">
        <is>
          <t>2026-09-17T22:12:33.000Z</t>
        </is>
      </c>
    </row>
    <row r="840">
      <c r="A840" t="inlineStr">
        <is>
          <t>20129529530</t>
        </is>
      </c>
      <c r="B840" t="inlineStr">
        <is>
          <t>2024</t>
        </is>
      </c>
      <c r="C840" t="n">
        <v>9</v>
      </c>
      <c r="D840" t="inlineStr">
        <is>
          <t>118</t>
        </is>
      </c>
      <c r="E840" t="inlineStr">
        <is>
          <t>MARITIMA DEL CALLAO</t>
        </is>
      </c>
      <c r="G840" t="inlineStr">
        <is>
          <t>SAN MIGUEL ADUANAS S.A.C.</t>
        </is>
      </c>
      <c r="H840" t="inlineStr">
        <is>
          <t>DE</t>
        </is>
      </c>
      <c r="I840" t="inlineStr">
        <is>
          <t>GERMANY</t>
        </is>
      </c>
      <c r="J840" t="n">
        <v>414386.42</v>
      </c>
      <c r="K840" t="inlineStr">
        <is>
          <t>2026-09-17T22:12:33.000Z</t>
        </is>
      </c>
    </row>
    <row r="841">
      <c r="A841" t="inlineStr">
        <is>
          <t>20603557825</t>
        </is>
      </c>
      <c r="B841" t="inlineStr">
        <is>
          <t>2024</t>
        </is>
      </c>
      <c r="C841" t="n">
        <v>2</v>
      </c>
      <c r="D841" t="inlineStr">
        <is>
          <t>118</t>
        </is>
      </c>
      <c r="E841" t="inlineStr">
        <is>
          <t>MARITIMA DEL CALLAO</t>
        </is>
      </c>
      <c r="G841" t="inlineStr">
        <is>
          <t>SAN MIGUEL ADUANAS S.A.C.</t>
        </is>
      </c>
      <c r="H841" t="inlineStr">
        <is>
          <t>GB</t>
        </is>
      </c>
      <c r="I841" t="inlineStr">
        <is>
          <t>UNITED KINGDOM</t>
        </is>
      </c>
      <c r="J841" t="n">
        <v>128753.53</v>
      </c>
      <c r="K841" t="inlineStr">
        <is>
          <t>2026-09-17T22:12:33.000Z</t>
        </is>
      </c>
    </row>
    <row r="842">
      <c r="A842" t="inlineStr">
        <is>
          <t>20603557825</t>
        </is>
      </c>
      <c r="B842" t="inlineStr">
        <is>
          <t>2024</t>
        </is>
      </c>
      <c r="C842" t="n">
        <v>10</v>
      </c>
      <c r="D842" t="inlineStr">
        <is>
          <t>118</t>
        </is>
      </c>
      <c r="E842" t="inlineStr">
        <is>
          <t>MARITIMA DEL CALLAO</t>
        </is>
      </c>
      <c r="G842" t="inlineStr">
        <is>
          <t>SAN MIGUEL ADUANAS S.A.C.</t>
        </is>
      </c>
      <c r="H842" t="inlineStr">
        <is>
          <t>GB</t>
        </is>
      </c>
      <c r="I842" t="inlineStr">
        <is>
          <t>UNITED KINGDOM</t>
        </is>
      </c>
      <c r="J842" t="n">
        <v>124783.18</v>
      </c>
      <c r="K842" t="inlineStr">
        <is>
          <t>2026-09-17T22:12:33.000Z</t>
        </is>
      </c>
    </row>
    <row r="843">
      <c r="A843" t="inlineStr">
        <is>
          <t>20143692010</t>
        </is>
      </c>
      <c r="B843" t="inlineStr">
        <is>
          <t>2024</t>
        </is>
      </c>
      <c r="C843" t="n">
        <v>8</v>
      </c>
      <c r="D843" t="inlineStr">
        <is>
          <t>118</t>
        </is>
      </c>
      <c r="E843" t="inlineStr">
        <is>
          <t>MARITIMA DEL CALLAO</t>
        </is>
      </c>
      <c r="G843" t="inlineStr">
        <is>
          <t>JS PERU AGENCIA DE ADUANA S.A.C.</t>
        </is>
      </c>
      <c r="H843" t="inlineStr">
        <is>
          <t>BE</t>
        </is>
      </c>
      <c r="I843" t="inlineStr">
        <is>
          <t>BELGIUM</t>
        </is>
      </c>
      <c r="J843" t="n">
        <v>210446.28</v>
      </c>
      <c r="K843" t="inlineStr">
        <is>
          <t>2026-09-17T22:12:33.000Z</t>
        </is>
      </c>
    </row>
    <row r="844">
      <c r="A844" t="inlineStr">
        <is>
          <t>20143692010</t>
        </is>
      </c>
      <c r="B844" t="inlineStr">
        <is>
          <t>2024</t>
        </is>
      </c>
      <c r="C844" t="n">
        <v>7</v>
      </c>
      <c r="D844" t="inlineStr">
        <is>
          <t>118</t>
        </is>
      </c>
      <c r="E844" t="inlineStr">
        <is>
          <t>MARITIMA DEL CALLAO</t>
        </is>
      </c>
      <c r="G844" t="inlineStr">
        <is>
          <t>JS PERU AGENCIA DE ADUANA S.A.C.</t>
        </is>
      </c>
      <c r="H844" t="inlineStr">
        <is>
          <t>BE</t>
        </is>
      </c>
      <c r="I844" t="inlineStr">
        <is>
          <t>BELGIUM</t>
        </is>
      </c>
      <c r="J844" t="n">
        <v>518506.37</v>
      </c>
      <c r="K844" t="inlineStr">
        <is>
          <t>2026-09-17T22:12:33.000Z</t>
        </is>
      </c>
    </row>
    <row r="845">
      <c r="A845" t="inlineStr">
        <is>
          <t>20143692010</t>
        </is>
      </c>
      <c r="B845" t="inlineStr">
        <is>
          <t>2024</t>
        </is>
      </c>
      <c r="C845" t="n">
        <v>6</v>
      </c>
      <c r="D845" t="inlineStr">
        <is>
          <t>118</t>
        </is>
      </c>
      <c r="E845" t="inlineStr">
        <is>
          <t>MARITIMA DEL CALLAO</t>
        </is>
      </c>
      <c r="G845" t="inlineStr">
        <is>
          <t>JS PERU AGENCIA DE ADUANA S.A.C.</t>
        </is>
      </c>
      <c r="H845" t="inlineStr">
        <is>
          <t>BE</t>
        </is>
      </c>
      <c r="I845" t="inlineStr">
        <is>
          <t>BELGIUM</t>
        </is>
      </c>
      <c r="J845" t="n">
        <v>268011.86</v>
      </c>
      <c r="K845" t="inlineStr">
        <is>
          <t>2026-09-17T22:12:33.000Z</t>
        </is>
      </c>
    </row>
    <row r="846">
      <c r="A846" t="inlineStr">
        <is>
          <t>20143692010</t>
        </is>
      </c>
      <c r="B846" t="inlineStr">
        <is>
          <t>2024</t>
        </is>
      </c>
      <c r="C846" t="n">
        <v>10</v>
      </c>
      <c r="D846" t="inlineStr">
        <is>
          <t>118</t>
        </is>
      </c>
      <c r="E846" t="inlineStr">
        <is>
          <t>MARITIMA DEL CALLAO</t>
        </is>
      </c>
      <c r="G846" t="inlineStr">
        <is>
          <t>JS PERU AGENCIA DE ADUANA S.A.C.</t>
        </is>
      </c>
      <c r="H846" t="inlineStr">
        <is>
          <t>BE</t>
        </is>
      </c>
      <c r="I846" t="inlineStr">
        <is>
          <t>BELGIUM</t>
        </is>
      </c>
      <c r="J846" t="n">
        <v>427836.95</v>
      </c>
      <c r="K846" t="inlineStr">
        <is>
          <t>2026-09-17T22:12:33.000Z</t>
        </is>
      </c>
    </row>
    <row r="847">
      <c r="A847" t="inlineStr">
        <is>
          <t>20143692010</t>
        </is>
      </c>
      <c r="B847" t="inlineStr">
        <is>
          <t>2024</t>
        </is>
      </c>
      <c r="C847" t="n">
        <v>9</v>
      </c>
      <c r="D847" t="inlineStr">
        <is>
          <t>118</t>
        </is>
      </c>
      <c r="E847" t="inlineStr">
        <is>
          <t>MARITIMA DEL CALLAO</t>
        </is>
      </c>
      <c r="G847" t="inlineStr">
        <is>
          <t>JS PERU AGENCIA DE ADUANA S.A.C.</t>
        </is>
      </c>
      <c r="H847" t="inlineStr">
        <is>
          <t>BE</t>
        </is>
      </c>
      <c r="I847" t="inlineStr">
        <is>
          <t>BELGIUM</t>
        </is>
      </c>
      <c r="J847" t="n">
        <v>16500</v>
      </c>
      <c r="K847" t="inlineStr">
        <is>
          <t>2026-09-17T22:12:33.000Z</t>
        </is>
      </c>
    </row>
    <row r="848">
      <c r="A848" t="inlineStr">
        <is>
          <t>20143692010</t>
        </is>
      </c>
      <c r="B848" t="inlineStr">
        <is>
          <t>2024</t>
        </is>
      </c>
      <c r="C848" t="n">
        <v>9</v>
      </c>
      <c r="D848" t="inlineStr">
        <is>
          <t>118</t>
        </is>
      </c>
      <c r="E848" t="inlineStr">
        <is>
          <t>MARITIMA DEL CALLAO</t>
        </is>
      </c>
      <c r="G848" t="inlineStr">
        <is>
          <t>JS PERU AGENCIA DE ADUANA S.A.C.</t>
        </is>
      </c>
      <c r="H848" t="inlineStr">
        <is>
          <t>NL</t>
        </is>
      </c>
      <c r="I848" t="inlineStr">
        <is>
          <t>NETHERLANDS</t>
        </is>
      </c>
      <c r="J848" t="n">
        <v>211030.19</v>
      </c>
      <c r="K848" t="inlineStr">
        <is>
          <t>2026-09-17T22:12:33.000Z</t>
        </is>
      </c>
    </row>
    <row r="849">
      <c r="A849" t="inlineStr">
        <is>
          <t>20132509876</t>
        </is>
      </c>
      <c r="B849" t="inlineStr">
        <is>
          <t>2024</t>
        </is>
      </c>
      <c r="C849" t="n">
        <v>12</v>
      </c>
      <c r="D849" t="inlineStr">
        <is>
          <t>118</t>
        </is>
      </c>
      <c r="E849" t="inlineStr">
        <is>
          <t>MARITIMA DEL CALLAO</t>
        </is>
      </c>
      <c r="G849" t="inlineStr">
        <is>
          <t>JS PERU AGENCIA DE ADUANA S.A.C.</t>
        </is>
      </c>
      <c r="H849" t="inlineStr">
        <is>
          <t>JP</t>
        </is>
      </c>
      <c r="I849" t="inlineStr">
        <is>
          <t>JAPAN</t>
        </is>
      </c>
      <c r="J849" t="n">
        <v>438806.55</v>
      </c>
      <c r="K849" t="inlineStr">
        <is>
          <t>2026-09-17T22:12:33.000Z</t>
        </is>
      </c>
    </row>
    <row r="850">
      <c r="A850" t="inlineStr">
        <is>
          <t>20132509876</t>
        </is>
      </c>
      <c r="B850" t="inlineStr">
        <is>
          <t>2024</t>
        </is>
      </c>
      <c r="C850" t="n">
        <v>1</v>
      </c>
      <c r="D850" t="inlineStr">
        <is>
          <t>118</t>
        </is>
      </c>
      <c r="E850" t="inlineStr">
        <is>
          <t>MARITIMA DEL CALLAO</t>
        </is>
      </c>
      <c r="G850" t="inlineStr">
        <is>
          <t>JS PERU AGENCIA DE ADUANA S.A.C.</t>
        </is>
      </c>
      <c r="H850" t="inlineStr">
        <is>
          <t>JP</t>
        </is>
      </c>
      <c r="I850" t="inlineStr">
        <is>
          <t>JAPAN</t>
        </is>
      </c>
      <c r="J850" t="n">
        <v>234264.41</v>
      </c>
      <c r="K850" t="inlineStr">
        <is>
          <t>2026-09-17T22:12:33.000Z</t>
        </is>
      </c>
    </row>
    <row r="851">
      <c r="A851" t="inlineStr">
        <is>
          <t>20118578415</t>
        </is>
      </c>
      <c r="B851" t="inlineStr">
        <is>
          <t>2024</t>
        </is>
      </c>
      <c r="C851" t="n">
        <v>8</v>
      </c>
      <c r="D851" t="inlineStr">
        <is>
          <t>118</t>
        </is>
      </c>
      <c r="E851" t="inlineStr">
        <is>
          <t>MARITIMA DEL CALLAO</t>
        </is>
      </c>
      <c r="G851" t="inlineStr">
        <is>
          <t>GRUPO PML S.A.C  AGENTES DE ADUANAS</t>
        </is>
      </c>
      <c r="H851" t="inlineStr">
        <is>
          <t>DE</t>
        </is>
      </c>
      <c r="I851" t="inlineStr">
        <is>
          <t>GERMANY</t>
        </is>
      </c>
      <c r="J851" t="n">
        <v>206193.48</v>
      </c>
      <c r="K851" t="inlineStr">
        <is>
          <t>2026-09-17T22:12:33.000Z</t>
        </is>
      </c>
    </row>
    <row r="852">
      <c r="A852" t="inlineStr">
        <is>
          <t>20118578415</t>
        </is>
      </c>
      <c r="B852" t="inlineStr">
        <is>
          <t>2024</t>
        </is>
      </c>
      <c r="C852" t="n">
        <v>12</v>
      </c>
      <c r="D852" t="inlineStr">
        <is>
          <t>118</t>
        </is>
      </c>
      <c r="E852" t="inlineStr">
        <is>
          <t>MARITIMA DEL CALLAO</t>
        </is>
      </c>
      <c r="G852" t="inlineStr">
        <is>
          <t>GRUPO PML S.A.C  AGENTES DE ADUANAS</t>
        </is>
      </c>
      <c r="H852" t="inlineStr">
        <is>
          <t>BE</t>
        </is>
      </c>
      <c r="I852" t="inlineStr">
        <is>
          <t>BELGIUM</t>
        </is>
      </c>
      <c r="J852" t="n">
        <v>107865</v>
      </c>
      <c r="K852" t="inlineStr">
        <is>
          <t>2026-09-17T22:12:33.000Z</t>
        </is>
      </c>
    </row>
    <row r="853">
      <c r="A853" t="inlineStr">
        <is>
          <t>20118578415</t>
        </is>
      </c>
      <c r="B853" t="inlineStr">
        <is>
          <t>2024</t>
        </is>
      </c>
      <c r="C853" t="n">
        <v>12</v>
      </c>
      <c r="D853" t="inlineStr">
        <is>
          <t>118</t>
        </is>
      </c>
      <c r="E853" t="inlineStr">
        <is>
          <t>MARITIMA DEL CALLAO</t>
        </is>
      </c>
      <c r="G853" t="inlineStr">
        <is>
          <t>GRUPO PML S.A.C  AGENTES DE ADUANAS</t>
        </is>
      </c>
      <c r="H853" t="inlineStr">
        <is>
          <t>CA</t>
        </is>
      </c>
      <c r="I853" t="inlineStr">
        <is>
          <t>CANADA</t>
        </is>
      </c>
      <c r="J853" t="n">
        <v>207490.28</v>
      </c>
      <c r="K853" t="inlineStr">
        <is>
          <t>2026-09-17T22:12:33.000Z</t>
        </is>
      </c>
    </row>
    <row r="854">
      <c r="A854" t="inlineStr">
        <is>
          <t>20118578415</t>
        </is>
      </c>
      <c r="B854" t="inlineStr">
        <is>
          <t>2024</t>
        </is>
      </c>
      <c r="C854" t="n">
        <v>12</v>
      </c>
      <c r="D854" t="inlineStr">
        <is>
          <t>118</t>
        </is>
      </c>
      <c r="E854" t="inlineStr">
        <is>
          <t>MARITIMA DEL CALLAO</t>
        </is>
      </c>
      <c r="G854" t="inlineStr">
        <is>
          <t>GRUPO PML S.A.C  AGENTES DE ADUANAS</t>
        </is>
      </c>
      <c r="H854" t="inlineStr">
        <is>
          <t>DE</t>
        </is>
      </c>
      <c r="I854" t="inlineStr">
        <is>
          <t>GERMANY</t>
        </is>
      </c>
      <c r="J854" t="n">
        <v>116234.1</v>
      </c>
      <c r="K854" t="inlineStr">
        <is>
          <t>2026-09-17T22:12:33.000Z</t>
        </is>
      </c>
    </row>
    <row r="855">
      <c r="A855" t="inlineStr">
        <is>
          <t>20118578415</t>
        </is>
      </c>
      <c r="B855" t="inlineStr">
        <is>
          <t>2024</t>
        </is>
      </c>
      <c r="C855" t="n">
        <v>2</v>
      </c>
      <c r="D855" t="inlineStr">
        <is>
          <t>118</t>
        </is>
      </c>
      <c r="E855" t="inlineStr">
        <is>
          <t>MARITIMA DEL CALLAO</t>
        </is>
      </c>
      <c r="G855" t="inlineStr">
        <is>
          <t>GRUPO PML S.A.C  AGENTES DE ADUANAS</t>
        </is>
      </c>
      <c r="H855" t="inlineStr">
        <is>
          <t>GB</t>
        </is>
      </c>
      <c r="I855" t="inlineStr">
        <is>
          <t>UNITED KINGDOM</t>
        </is>
      </c>
      <c r="J855" t="n">
        <v>230485.52</v>
      </c>
      <c r="K855" t="inlineStr">
        <is>
          <t>2026-09-17T22:12:33.000Z</t>
        </is>
      </c>
    </row>
    <row r="856">
      <c r="A856" t="inlineStr">
        <is>
          <t>20118578415</t>
        </is>
      </c>
      <c r="B856" t="inlineStr">
        <is>
          <t>2024</t>
        </is>
      </c>
      <c r="C856" t="n">
        <v>3</v>
      </c>
      <c r="D856" t="inlineStr">
        <is>
          <t>118</t>
        </is>
      </c>
      <c r="E856" t="inlineStr">
        <is>
          <t>MARITIMA DEL CALLAO</t>
        </is>
      </c>
      <c r="G856" t="inlineStr">
        <is>
          <t>GRUPO PML S.A.C  AGENTES DE ADUANAS</t>
        </is>
      </c>
      <c r="H856" t="inlineStr">
        <is>
          <t>IE</t>
        </is>
      </c>
      <c r="I856" t="inlineStr">
        <is>
          <t>IRELAND</t>
        </is>
      </c>
      <c r="J856" t="n">
        <v>218042.04</v>
      </c>
      <c r="K856" t="inlineStr">
        <is>
          <t>2026-09-17T22:12:33.000Z</t>
        </is>
      </c>
    </row>
    <row r="857">
      <c r="A857" t="inlineStr">
        <is>
          <t>20118578415</t>
        </is>
      </c>
      <c r="B857" t="inlineStr">
        <is>
          <t>2024</t>
        </is>
      </c>
      <c r="C857" t="n">
        <v>5</v>
      </c>
      <c r="D857" t="inlineStr">
        <is>
          <t>118</t>
        </is>
      </c>
      <c r="E857" t="inlineStr">
        <is>
          <t>MARITIMA DEL CALLAO</t>
        </is>
      </c>
      <c r="G857" t="inlineStr">
        <is>
          <t>GRUPO PML S.A.C  AGENTES DE ADUANAS</t>
        </is>
      </c>
      <c r="H857" t="inlineStr">
        <is>
          <t>DE</t>
        </is>
      </c>
      <c r="I857" t="inlineStr">
        <is>
          <t>GERMANY</t>
        </is>
      </c>
      <c r="J857" t="n">
        <v>469905.25</v>
      </c>
      <c r="K857" t="inlineStr">
        <is>
          <t>2026-09-17T22:12:33.000Z</t>
        </is>
      </c>
    </row>
    <row r="858">
      <c r="A858" t="inlineStr">
        <is>
          <t>20118578415</t>
        </is>
      </c>
      <c r="B858" t="inlineStr">
        <is>
          <t>2024</t>
        </is>
      </c>
      <c r="C858" t="n">
        <v>11</v>
      </c>
      <c r="D858" t="inlineStr">
        <is>
          <t>118</t>
        </is>
      </c>
      <c r="E858" t="inlineStr">
        <is>
          <t>MARITIMA DEL CALLAO</t>
        </is>
      </c>
      <c r="G858" t="inlineStr">
        <is>
          <t>GRUPO PML S.A.C  AGENTES DE ADUANAS</t>
        </is>
      </c>
      <c r="H858" t="inlineStr">
        <is>
          <t>BE</t>
        </is>
      </c>
      <c r="I858" t="inlineStr">
        <is>
          <t>BELGIUM</t>
        </is>
      </c>
      <c r="J858" t="n">
        <v>111553.91</v>
      </c>
      <c r="K858" t="inlineStr">
        <is>
          <t>2026-09-17T22:12:33.000Z</t>
        </is>
      </c>
    </row>
    <row r="859">
      <c r="A859" t="inlineStr">
        <is>
          <t>20118578415</t>
        </is>
      </c>
      <c r="B859" t="inlineStr">
        <is>
          <t>2024</t>
        </is>
      </c>
      <c r="C859" t="n">
        <v>10</v>
      </c>
      <c r="D859" t="inlineStr">
        <is>
          <t>118</t>
        </is>
      </c>
      <c r="E859" t="inlineStr">
        <is>
          <t>MARITIMA DEL CALLAO</t>
        </is>
      </c>
      <c r="G859" t="inlineStr">
        <is>
          <t>GRUPO PML S.A.C  AGENTES DE ADUANAS</t>
        </is>
      </c>
      <c r="H859" t="inlineStr">
        <is>
          <t>GB</t>
        </is>
      </c>
      <c r="I859" t="inlineStr">
        <is>
          <t>UNITED KINGDOM</t>
        </is>
      </c>
      <c r="J859" t="n">
        <v>106673.43</v>
      </c>
      <c r="K859" t="inlineStr">
        <is>
          <t>2026-09-17T22:12:33.000Z</t>
        </is>
      </c>
    </row>
    <row r="860">
      <c r="A860" t="inlineStr">
        <is>
          <t>20132509795</t>
        </is>
      </c>
      <c r="B860" t="inlineStr">
        <is>
          <t>2024</t>
        </is>
      </c>
      <c r="C860" t="n">
        <v>8</v>
      </c>
      <c r="D860" t="inlineStr">
        <is>
          <t>118</t>
        </is>
      </c>
      <c r="E860" t="inlineStr">
        <is>
          <t>MARITIMA DEL CALLAO</t>
        </is>
      </c>
      <c r="G860" t="inlineStr">
        <is>
          <t>GRUPO PML S.A.C  AGENTES DE ADUANAS</t>
        </is>
      </c>
      <c r="H860" t="inlineStr">
        <is>
          <t>DE</t>
        </is>
      </c>
      <c r="I860" t="inlineStr">
        <is>
          <t>GERMANY</t>
        </is>
      </c>
      <c r="J860" t="n">
        <v>86706.91</v>
      </c>
      <c r="K860" t="inlineStr">
        <is>
          <t>2026-09-17T22:12:33.000Z</t>
        </is>
      </c>
    </row>
    <row r="861">
      <c r="A861" t="inlineStr">
        <is>
          <t>20132509795</t>
        </is>
      </c>
      <c r="B861" t="inlineStr">
        <is>
          <t>2024</t>
        </is>
      </c>
      <c r="C861" t="n">
        <v>12</v>
      </c>
      <c r="D861" t="inlineStr">
        <is>
          <t>118</t>
        </is>
      </c>
      <c r="E861" t="inlineStr">
        <is>
          <t>MARITIMA DEL CALLAO</t>
        </is>
      </c>
      <c r="G861" t="inlineStr">
        <is>
          <t>A. HARTRODT ADUANAS S.A.C.</t>
        </is>
      </c>
      <c r="H861" t="inlineStr">
        <is>
          <t>NL</t>
        </is>
      </c>
      <c r="I861" t="inlineStr">
        <is>
          <t>NETHERLANDS</t>
        </is>
      </c>
      <c r="J861" t="n">
        <v>114088.05</v>
      </c>
      <c r="K861" t="inlineStr">
        <is>
          <t>2026-09-17T22:12:33.000Z</t>
        </is>
      </c>
    </row>
    <row r="862">
      <c r="A862" t="inlineStr">
        <is>
          <t>20132509795</t>
        </is>
      </c>
      <c r="B862" t="inlineStr">
        <is>
          <t>2024</t>
        </is>
      </c>
      <c r="C862" t="n">
        <v>1</v>
      </c>
      <c r="D862" t="inlineStr">
        <is>
          <t>118</t>
        </is>
      </c>
      <c r="E862" t="inlineStr">
        <is>
          <t>MARITIMA DEL CALLAO</t>
        </is>
      </c>
      <c r="G862" t="inlineStr">
        <is>
          <t>A. HARTRODT ADUANAS S.A.C.</t>
        </is>
      </c>
      <c r="H862" t="inlineStr">
        <is>
          <t>GB</t>
        </is>
      </c>
      <c r="I862" t="inlineStr">
        <is>
          <t>UNITED KINGDOM</t>
        </is>
      </c>
      <c r="J862" t="n">
        <v>70278.24000000001</v>
      </c>
      <c r="K862" t="inlineStr">
        <is>
          <t>2026-09-17T22:12:33.000Z</t>
        </is>
      </c>
    </row>
    <row r="863">
      <c r="A863" t="inlineStr">
        <is>
          <t>20132509795</t>
        </is>
      </c>
      <c r="B863" t="inlineStr">
        <is>
          <t>2024</t>
        </is>
      </c>
      <c r="C863" t="n">
        <v>1</v>
      </c>
      <c r="D863" t="inlineStr">
        <is>
          <t>118</t>
        </is>
      </c>
      <c r="E863" t="inlineStr">
        <is>
          <t>MARITIMA DEL CALLAO</t>
        </is>
      </c>
      <c r="G863" t="inlineStr">
        <is>
          <t>GRUPO PML S.A.C  AGENTES DE ADUANAS</t>
        </is>
      </c>
      <c r="H863" t="inlineStr">
        <is>
          <t>DE</t>
        </is>
      </c>
      <c r="I863" t="inlineStr">
        <is>
          <t>GERMANY</t>
        </is>
      </c>
      <c r="J863" t="n">
        <v>249349.12</v>
      </c>
      <c r="K863" t="inlineStr">
        <is>
          <t>2026-09-17T22:12:33.000Z</t>
        </is>
      </c>
    </row>
    <row r="864">
      <c r="A864" t="inlineStr">
        <is>
          <t>20132509795</t>
        </is>
      </c>
      <c r="B864" t="inlineStr">
        <is>
          <t>2024</t>
        </is>
      </c>
      <c r="C864" t="n">
        <v>2</v>
      </c>
      <c r="D864" t="inlineStr">
        <is>
          <t>118</t>
        </is>
      </c>
      <c r="E864" t="inlineStr">
        <is>
          <t>MARITIMA DEL CALLAO</t>
        </is>
      </c>
      <c r="G864" t="inlineStr">
        <is>
          <t>GRUPO PML S.A.C  AGENTES DE ADUANAS</t>
        </is>
      </c>
      <c r="H864" t="inlineStr">
        <is>
          <t>DE</t>
        </is>
      </c>
      <c r="I864" t="inlineStr">
        <is>
          <t>GERMANY</t>
        </is>
      </c>
      <c r="J864" t="n">
        <v>124674.57</v>
      </c>
      <c r="K864" t="inlineStr">
        <is>
          <t>2026-09-17T22:12:33.000Z</t>
        </is>
      </c>
    </row>
    <row r="865">
      <c r="A865" t="inlineStr">
        <is>
          <t>20132509795</t>
        </is>
      </c>
      <c r="B865" t="inlineStr">
        <is>
          <t>2024</t>
        </is>
      </c>
      <c r="C865" t="n">
        <v>11</v>
      </c>
      <c r="D865" t="inlineStr">
        <is>
          <t>118</t>
        </is>
      </c>
      <c r="E865" t="inlineStr">
        <is>
          <t>MARITIMA DEL CALLAO</t>
        </is>
      </c>
      <c r="G865" t="inlineStr">
        <is>
          <t>A. HARTRODT ADUANAS S.A.C.</t>
        </is>
      </c>
      <c r="H865" t="inlineStr">
        <is>
          <t>GB</t>
        </is>
      </c>
      <c r="I865" t="inlineStr">
        <is>
          <t>UNITED KINGDOM</t>
        </is>
      </c>
      <c r="J865" t="n">
        <v>130976.9</v>
      </c>
      <c r="K865" t="inlineStr">
        <is>
          <t>2026-09-17T22:12:33.000Z</t>
        </is>
      </c>
    </row>
    <row r="866">
      <c r="A866" t="inlineStr">
        <is>
          <t>20132509795</t>
        </is>
      </c>
      <c r="B866" t="inlineStr">
        <is>
          <t>2024</t>
        </is>
      </c>
      <c r="C866" t="n">
        <v>11</v>
      </c>
      <c r="D866" t="inlineStr">
        <is>
          <t>118</t>
        </is>
      </c>
      <c r="E866" t="inlineStr">
        <is>
          <t>MARITIMA DEL CALLAO</t>
        </is>
      </c>
      <c r="G866" t="inlineStr">
        <is>
          <t>GRUPO PML S.A.C  AGENTES DE ADUANAS</t>
        </is>
      </c>
      <c r="H866" t="inlineStr">
        <is>
          <t>DE</t>
        </is>
      </c>
      <c r="I866" t="inlineStr">
        <is>
          <t>GERMANY</t>
        </is>
      </c>
      <c r="J866" t="n">
        <v>140319.8</v>
      </c>
      <c r="K866" t="inlineStr">
        <is>
          <t>2026-09-17T22:12:33.000Z</t>
        </is>
      </c>
    </row>
    <row r="867">
      <c r="A867" t="inlineStr">
        <is>
          <t>20132509795</t>
        </is>
      </c>
      <c r="B867" t="inlineStr">
        <is>
          <t>2024</t>
        </is>
      </c>
      <c r="C867" t="n">
        <v>10</v>
      </c>
      <c r="D867" t="inlineStr">
        <is>
          <t>118</t>
        </is>
      </c>
      <c r="E867" t="inlineStr">
        <is>
          <t>MARITIMA DEL CALLAO</t>
        </is>
      </c>
      <c r="G867" t="inlineStr">
        <is>
          <t>GRUPO PML S.A.C  AGENTES DE ADUANAS</t>
        </is>
      </c>
      <c r="H867" t="inlineStr">
        <is>
          <t>AU</t>
        </is>
      </c>
      <c r="I867" t="inlineStr">
        <is>
          <t>AUSTRALIA</t>
        </is>
      </c>
      <c r="J867" t="n">
        <v>126333.5</v>
      </c>
      <c r="K867" t="inlineStr">
        <is>
          <t>2026-09-17T22:12:33.000Z</t>
        </is>
      </c>
    </row>
    <row r="868">
      <c r="A868" t="inlineStr">
        <is>
          <t>20132509795</t>
        </is>
      </c>
      <c r="B868" t="inlineStr">
        <is>
          <t>2024</t>
        </is>
      </c>
      <c r="C868" t="n">
        <v>9</v>
      </c>
      <c r="D868" t="inlineStr">
        <is>
          <t>118</t>
        </is>
      </c>
      <c r="E868" t="inlineStr">
        <is>
          <t>MARITIMA DEL CALLAO</t>
        </is>
      </c>
      <c r="G868" t="inlineStr">
        <is>
          <t>GRUPO PML S.A.C  AGENTES DE ADUANAS</t>
        </is>
      </c>
      <c r="H868" t="inlineStr">
        <is>
          <t>DE</t>
        </is>
      </c>
      <c r="I868" t="inlineStr">
        <is>
          <t>GERMANY</t>
        </is>
      </c>
      <c r="J868" t="n">
        <v>395257</v>
      </c>
      <c r="K868" t="inlineStr">
        <is>
          <t>2026-09-17T22:12:33.000Z</t>
        </is>
      </c>
    </row>
    <row r="869">
      <c r="A869" t="inlineStr">
        <is>
          <t>20140181405</t>
        </is>
      </c>
      <c r="B869" t="inlineStr">
        <is>
          <t>2024</t>
        </is>
      </c>
      <c r="C869" t="n">
        <v>8</v>
      </c>
      <c r="D869" t="inlineStr">
        <is>
          <t>118</t>
        </is>
      </c>
      <c r="E869" t="inlineStr">
        <is>
          <t>MARITIMA DEL CALLAO</t>
        </is>
      </c>
      <c r="G869" t="inlineStr">
        <is>
          <t>DESPACHOS ADUANEROS CHAVIMOCHIC SAC</t>
        </is>
      </c>
      <c r="H869" t="inlineStr">
        <is>
          <t>MX</t>
        </is>
      </c>
      <c r="I869" t="inlineStr">
        <is>
          <t>MEXICO</t>
        </is>
      </c>
      <c r="J869" t="n">
        <v>103138.55</v>
      </c>
      <c r="K869" t="inlineStr">
        <is>
          <t>2026-09-17T22:12:33.000Z</t>
        </is>
      </c>
    </row>
    <row r="870">
      <c r="A870" t="inlineStr">
        <is>
          <t>20140181405</t>
        </is>
      </c>
      <c r="B870" t="inlineStr">
        <is>
          <t>2024</t>
        </is>
      </c>
      <c r="C870" t="n">
        <v>8</v>
      </c>
      <c r="D870" t="inlineStr">
        <is>
          <t>118</t>
        </is>
      </c>
      <c r="E870" t="inlineStr">
        <is>
          <t>MARITIMA DEL CALLAO</t>
        </is>
      </c>
      <c r="G870" t="inlineStr">
        <is>
          <t>DESPACHOS ADUANEROS CHAVIMOCHIC SAC</t>
        </is>
      </c>
      <c r="H870" t="inlineStr">
        <is>
          <t>US</t>
        </is>
      </c>
      <c r="I870" t="inlineStr">
        <is>
          <t>UNITED STATES</t>
        </is>
      </c>
      <c r="J870" t="n">
        <v>258074.62</v>
      </c>
      <c r="K870" t="inlineStr">
        <is>
          <t>2026-09-17T22:12:33.000Z</t>
        </is>
      </c>
    </row>
    <row r="871">
      <c r="A871" t="inlineStr">
        <is>
          <t>20140181405</t>
        </is>
      </c>
      <c r="B871" t="inlineStr">
        <is>
          <t>2024</t>
        </is>
      </c>
      <c r="C871" t="n">
        <v>7</v>
      </c>
      <c r="D871" t="inlineStr">
        <is>
          <t>118</t>
        </is>
      </c>
      <c r="E871" t="inlineStr">
        <is>
          <t>MARITIMA DEL CALLAO</t>
        </is>
      </c>
      <c r="G871" t="inlineStr">
        <is>
          <t>DESPACHOS ADUANEROS CHAVIMOCHIC SAC</t>
        </is>
      </c>
      <c r="H871" t="inlineStr">
        <is>
          <t>US</t>
        </is>
      </c>
      <c r="I871" t="inlineStr">
        <is>
          <t>UNITED STATES</t>
        </is>
      </c>
      <c r="J871" t="n">
        <v>164905.22</v>
      </c>
      <c r="K871" t="inlineStr">
        <is>
          <t>2026-09-17T22:12:33.000Z</t>
        </is>
      </c>
    </row>
    <row r="872">
      <c r="A872" t="inlineStr">
        <is>
          <t>20140181405</t>
        </is>
      </c>
      <c r="B872" t="inlineStr">
        <is>
          <t>2024</t>
        </is>
      </c>
      <c r="C872" t="n">
        <v>6</v>
      </c>
      <c r="D872" t="inlineStr">
        <is>
          <t>118</t>
        </is>
      </c>
      <c r="E872" t="inlineStr">
        <is>
          <t>MARITIMA DEL CALLAO</t>
        </is>
      </c>
      <c r="G872" t="inlineStr">
        <is>
          <t>DESPACHOS ADUANEROS CHAVIMOCHIC SAC</t>
        </is>
      </c>
      <c r="H872" t="inlineStr">
        <is>
          <t>BE</t>
        </is>
      </c>
      <c r="I872" t="inlineStr">
        <is>
          <t>BELGIUM</t>
        </is>
      </c>
      <c r="J872" t="n">
        <v>86593.71000000001</v>
      </c>
      <c r="K872" t="inlineStr">
        <is>
          <t>2026-09-17T22:12:33.000Z</t>
        </is>
      </c>
    </row>
    <row r="873">
      <c r="A873" t="inlineStr">
        <is>
          <t>20140181405</t>
        </is>
      </c>
      <c r="B873" t="inlineStr">
        <is>
          <t>2024</t>
        </is>
      </c>
      <c r="C873" t="n">
        <v>6</v>
      </c>
      <c r="D873" t="inlineStr">
        <is>
          <t>118</t>
        </is>
      </c>
      <c r="E873" t="inlineStr">
        <is>
          <t>MARITIMA DEL CALLAO</t>
        </is>
      </c>
      <c r="G873" t="inlineStr">
        <is>
          <t>DESPACHOS ADUANEROS CHAVIMOCHIC SAC</t>
        </is>
      </c>
      <c r="H873" t="inlineStr">
        <is>
          <t>US</t>
        </is>
      </c>
      <c r="I873" t="inlineStr">
        <is>
          <t>UNITED STATES</t>
        </is>
      </c>
      <c r="J873" t="n">
        <v>91327.5</v>
      </c>
      <c r="K873" t="inlineStr">
        <is>
          <t>2026-09-17T22:12:33.000Z</t>
        </is>
      </c>
    </row>
    <row r="874">
      <c r="A874" t="inlineStr">
        <is>
          <t>20140181405</t>
        </is>
      </c>
      <c r="B874" t="inlineStr">
        <is>
          <t>2024</t>
        </is>
      </c>
      <c r="C874" t="n">
        <v>11</v>
      </c>
      <c r="D874" t="inlineStr">
        <is>
          <t>118</t>
        </is>
      </c>
      <c r="E874" t="inlineStr">
        <is>
          <t>MARITIMA DEL CALLAO</t>
        </is>
      </c>
      <c r="G874" t="inlineStr">
        <is>
          <t>DESPACHOS ADUANEROS CHAVIMOCHIC SAC</t>
        </is>
      </c>
      <c r="H874" t="inlineStr">
        <is>
          <t>US</t>
        </is>
      </c>
      <c r="I874" t="inlineStr">
        <is>
          <t>UNITED STATES</t>
        </is>
      </c>
      <c r="J874" t="n">
        <v>271069.47</v>
      </c>
      <c r="K874" t="inlineStr">
        <is>
          <t>2026-09-17T22:12:33.000Z</t>
        </is>
      </c>
    </row>
    <row r="875">
      <c r="A875" t="inlineStr">
        <is>
          <t>20140181405</t>
        </is>
      </c>
      <c r="B875" t="inlineStr">
        <is>
          <t>2024</t>
        </is>
      </c>
      <c r="C875" t="n">
        <v>9</v>
      </c>
      <c r="D875" t="inlineStr">
        <is>
          <t>118</t>
        </is>
      </c>
      <c r="E875" t="inlineStr">
        <is>
          <t>MARITIMA DEL CALLAO</t>
        </is>
      </c>
      <c r="G875" t="inlineStr">
        <is>
          <t>DESPACHOS ADUANEROS CHAVIMOCHIC SAC</t>
        </is>
      </c>
      <c r="H875" t="inlineStr">
        <is>
          <t>BE</t>
        </is>
      </c>
      <c r="I875" t="inlineStr">
        <is>
          <t>BELGIUM</t>
        </is>
      </c>
      <c r="J875" t="n">
        <v>69023.98</v>
      </c>
      <c r="K875" t="inlineStr">
        <is>
          <t>2026-09-17T22:12:33.000Z</t>
        </is>
      </c>
    </row>
    <row r="876">
      <c r="A876" t="inlineStr">
        <is>
          <t>20140181405</t>
        </is>
      </c>
      <c r="B876" t="inlineStr">
        <is>
          <t>2024</t>
        </is>
      </c>
      <c r="C876" t="n">
        <v>9</v>
      </c>
      <c r="D876" t="inlineStr">
        <is>
          <t>118</t>
        </is>
      </c>
      <c r="E876" t="inlineStr">
        <is>
          <t>MARITIMA DEL CALLAO</t>
        </is>
      </c>
      <c r="G876" t="inlineStr">
        <is>
          <t>DESPACHOS ADUANEROS CHAVIMOCHIC SAC</t>
        </is>
      </c>
      <c r="H876" t="inlineStr">
        <is>
          <t>US</t>
        </is>
      </c>
      <c r="I876" t="inlineStr">
        <is>
          <t>UNITED STATES</t>
        </is>
      </c>
      <c r="J876" t="n">
        <v>214183.49</v>
      </c>
      <c r="K876" t="inlineStr">
        <is>
          <t>2026-09-17T22:12:33.000Z</t>
        </is>
      </c>
    </row>
    <row r="877">
      <c r="A877" t="inlineStr">
        <is>
          <t>20601558204</t>
        </is>
      </c>
      <c r="B877" t="inlineStr">
        <is>
          <t>2024</t>
        </is>
      </c>
      <c r="C877" t="n">
        <v>8</v>
      </c>
      <c r="D877" t="inlineStr">
        <is>
          <t>046</t>
        </is>
      </c>
      <c r="E877" t="inlineStr">
        <is>
          <t>PAITA</t>
        </is>
      </c>
      <c r="G877" t="inlineStr">
        <is>
          <t>GRUPO PML S.A.C  AGENTES DE ADUANAS</t>
        </is>
      </c>
      <c r="H877" t="inlineStr">
        <is>
          <t>US</t>
        </is>
      </c>
      <c r="I877" t="inlineStr">
        <is>
          <t>UNITED STATES</t>
        </is>
      </c>
      <c r="J877" t="n">
        <v>101788.97</v>
      </c>
      <c r="K877" t="inlineStr">
        <is>
          <t>2026-09-17T22:12:33.000Z</t>
        </is>
      </c>
    </row>
    <row r="878">
      <c r="A878" t="inlineStr">
        <is>
          <t>20601558204</t>
        </is>
      </c>
      <c r="B878" t="inlineStr">
        <is>
          <t>2024</t>
        </is>
      </c>
      <c r="C878" t="n">
        <v>12</v>
      </c>
      <c r="D878" t="inlineStr">
        <is>
          <t>046</t>
        </is>
      </c>
      <c r="E878" t="inlineStr">
        <is>
          <t>PAITA</t>
        </is>
      </c>
      <c r="G878" t="inlineStr">
        <is>
          <t>GRUPO PML S.A.C  AGENTES DE ADUANAS</t>
        </is>
      </c>
      <c r="H878" t="inlineStr">
        <is>
          <t>US</t>
        </is>
      </c>
      <c r="I878" t="inlineStr">
        <is>
          <t>UNITED STATES</t>
        </is>
      </c>
      <c r="J878" t="n">
        <v>229873.51</v>
      </c>
      <c r="K878" t="inlineStr">
        <is>
          <t>2026-09-17T22:12:33.000Z</t>
        </is>
      </c>
    </row>
    <row r="879">
      <c r="A879" t="inlineStr">
        <is>
          <t>20601558204</t>
        </is>
      </c>
      <c r="B879" t="inlineStr">
        <is>
          <t>2024</t>
        </is>
      </c>
      <c r="C879" t="n">
        <v>9</v>
      </c>
      <c r="D879" t="inlineStr">
        <is>
          <t>046</t>
        </is>
      </c>
      <c r="E879" t="inlineStr">
        <is>
          <t>PAITA</t>
        </is>
      </c>
      <c r="G879" t="inlineStr">
        <is>
          <t>GRUPO PML S.A.C  AGENTES DE ADUANAS</t>
        </is>
      </c>
      <c r="H879" t="inlineStr">
        <is>
          <t>US</t>
        </is>
      </c>
      <c r="I879" t="inlineStr">
        <is>
          <t>UNITED STATES</t>
        </is>
      </c>
      <c r="J879" t="n">
        <v>110776.87</v>
      </c>
      <c r="K879" t="inlineStr">
        <is>
          <t>2026-09-17T22:12:33.000Z</t>
        </is>
      </c>
    </row>
    <row r="880">
      <c r="A880" t="inlineStr">
        <is>
          <t>20479595276</t>
        </is>
      </c>
      <c r="B880" t="inlineStr">
        <is>
          <t>2024</t>
        </is>
      </c>
      <c r="C880" t="n">
        <v>1</v>
      </c>
      <c r="D880" t="inlineStr">
        <is>
          <t>118</t>
        </is>
      </c>
      <c r="E880" t="inlineStr">
        <is>
          <t>MARITIMA DEL CALLAO</t>
        </is>
      </c>
      <c r="G880" t="inlineStr">
        <is>
          <t>GRUPO PML S.A.C  AGENTES DE ADUANAS</t>
        </is>
      </c>
      <c r="H880" t="inlineStr">
        <is>
          <t>KR</t>
        </is>
      </c>
      <c r="I880" t="inlineStr">
        <is>
          <t>KOREA, REPUBLIC OF</t>
        </is>
      </c>
      <c r="J880" t="n">
        <v>12592.5</v>
      </c>
      <c r="K880" t="inlineStr">
        <is>
          <t>2026-09-17T22:12:33.000Z</t>
        </is>
      </c>
    </row>
    <row r="881">
      <c r="A881" t="inlineStr">
        <is>
          <t>20479595276</t>
        </is>
      </c>
      <c r="B881" t="inlineStr">
        <is>
          <t>2024</t>
        </is>
      </c>
      <c r="C881" t="n">
        <v>1</v>
      </c>
      <c r="D881" t="inlineStr">
        <is>
          <t>118</t>
        </is>
      </c>
      <c r="E881" t="inlineStr">
        <is>
          <t>MARITIMA DEL CALLAO</t>
        </is>
      </c>
      <c r="G881" t="inlineStr">
        <is>
          <t>GRUPO PML S.A.C  AGENTES DE ADUANAS</t>
        </is>
      </c>
      <c r="H881" t="inlineStr">
        <is>
          <t>US</t>
        </is>
      </c>
      <c r="I881" t="inlineStr">
        <is>
          <t>UNITED STATES</t>
        </is>
      </c>
      <c r="J881" t="n">
        <v>7392.98</v>
      </c>
      <c r="K881" t="inlineStr">
        <is>
          <t>2026-09-17T22:12:33.000Z</t>
        </is>
      </c>
    </row>
    <row r="882">
      <c r="A882" t="inlineStr">
        <is>
          <t>20479595276</t>
        </is>
      </c>
      <c r="B882" t="inlineStr">
        <is>
          <t>2024</t>
        </is>
      </c>
      <c r="C882" t="n">
        <v>2</v>
      </c>
      <c r="D882" t="inlineStr">
        <is>
          <t>046</t>
        </is>
      </c>
      <c r="E882" t="inlineStr">
        <is>
          <t>PAITA</t>
        </is>
      </c>
      <c r="G882" t="inlineStr">
        <is>
          <t>GRUPO PML S.A.C  AGENTES DE ADUANAS</t>
        </is>
      </c>
      <c r="H882" t="inlineStr">
        <is>
          <t>JP</t>
        </is>
      </c>
      <c r="I882" t="inlineStr">
        <is>
          <t>JAPAN</t>
        </is>
      </c>
      <c r="J882" t="n">
        <v>338846.73</v>
      </c>
      <c r="K882" t="inlineStr">
        <is>
          <t>2026-09-17T22:12:33.000Z</t>
        </is>
      </c>
    </row>
    <row r="883">
      <c r="A883" t="inlineStr">
        <is>
          <t>20479595276</t>
        </is>
      </c>
      <c r="B883" t="inlineStr">
        <is>
          <t>2024</t>
        </is>
      </c>
      <c r="C883" t="n">
        <v>7</v>
      </c>
      <c r="D883" t="inlineStr">
        <is>
          <t>046</t>
        </is>
      </c>
      <c r="E883" t="inlineStr">
        <is>
          <t>PAITA</t>
        </is>
      </c>
      <c r="G883" t="inlineStr">
        <is>
          <t>GRUPO PML S.A.C  AGENTES DE ADUANAS</t>
        </is>
      </c>
      <c r="H883" t="inlineStr">
        <is>
          <t>BE</t>
        </is>
      </c>
      <c r="I883" t="inlineStr">
        <is>
          <t>BELGIUM</t>
        </is>
      </c>
      <c r="J883" t="n">
        <v>108612.94</v>
      </c>
      <c r="K883" t="inlineStr">
        <is>
          <t>2026-09-17T22:12:33.000Z</t>
        </is>
      </c>
    </row>
    <row r="884">
      <c r="A884" t="inlineStr">
        <is>
          <t>20479595276</t>
        </is>
      </c>
      <c r="B884" t="inlineStr">
        <is>
          <t>2024</t>
        </is>
      </c>
      <c r="C884" t="n">
        <v>7</v>
      </c>
      <c r="D884" t="inlineStr">
        <is>
          <t>046</t>
        </is>
      </c>
      <c r="E884" t="inlineStr">
        <is>
          <t>PAITA</t>
        </is>
      </c>
      <c r="G884" t="inlineStr">
        <is>
          <t>GRUPO PML S.A.C  AGENTES DE ADUANAS</t>
        </is>
      </c>
      <c r="H884" t="inlineStr">
        <is>
          <t>DE</t>
        </is>
      </c>
      <c r="I884" t="inlineStr">
        <is>
          <t>GERMANY</t>
        </is>
      </c>
      <c r="J884" t="n">
        <v>395058.43</v>
      </c>
      <c r="K884" t="inlineStr">
        <is>
          <t>2026-09-17T22:12:33.000Z</t>
        </is>
      </c>
    </row>
    <row r="885">
      <c r="A885" t="inlineStr">
        <is>
          <t>20479595276</t>
        </is>
      </c>
      <c r="B885" t="inlineStr">
        <is>
          <t>2024</t>
        </is>
      </c>
      <c r="C885" t="n">
        <v>7</v>
      </c>
      <c r="D885" t="inlineStr">
        <is>
          <t>046</t>
        </is>
      </c>
      <c r="E885" t="inlineStr">
        <is>
          <t>PAITA</t>
        </is>
      </c>
      <c r="G885" t="inlineStr">
        <is>
          <t>GRUPO PML S.A.C  AGENTES DE ADUANAS</t>
        </is>
      </c>
      <c r="H885" t="inlineStr">
        <is>
          <t>US</t>
        </is>
      </c>
      <c r="I885" t="inlineStr">
        <is>
          <t>UNITED STATES</t>
        </is>
      </c>
      <c r="J885" t="n">
        <v>91575.62</v>
      </c>
      <c r="K885" t="inlineStr">
        <is>
          <t>2026-09-17T22:12:33.000Z</t>
        </is>
      </c>
    </row>
    <row r="886">
      <c r="A886" t="inlineStr">
        <is>
          <t>20479595276</t>
        </is>
      </c>
      <c r="B886" t="inlineStr">
        <is>
          <t>2024</t>
        </is>
      </c>
      <c r="C886" t="n">
        <v>9</v>
      </c>
      <c r="D886" t="inlineStr">
        <is>
          <t>046</t>
        </is>
      </c>
      <c r="E886" t="inlineStr">
        <is>
          <t>PAITA</t>
        </is>
      </c>
      <c r="G886" t="inlineStr">
        <is>
          <t>GRUPO PML S.A.C  AGENTES DE ADUANAS</t>
        </is>
      </c>
      <c r="H886" t="inlineStr">
        <is>
          <t>PT</t>
        </is>
      </c>
      <c r="I886" t="inlineStr">
        <is>
          <t>PORTUGAL</t>
        </is>
      </c>
      <c r="J886" t="n">
        <v>112263.8</v>
      </c>
      <c r="K886" t="inlineStr">
        <is>
          <t>2026-09-17T22:12:33.000Z</t>
        </is>
      </c>
    </row>
    <row r="887">
      <c r="A887" t="inlineStr">
        <is>
          <t>20479595276</t>
        </is>
      </c>
      <c r="B887" t="inlineStr">
        <is>
          <t>2024</t>
        </is>
      </c>
      <c r="C887" t="n">
        <v>9</v>
      </c>
      <c r="D887" t="inlineStr">
        <is>
          <t>046</t>
        </is>
      </c>
      <c r="E887" t="inlineStr">
        <is>
          <t>PAITA</t>
        </is>
      </c>
      <c r="G887" t="inlineStr">
        <is>
          <t>GRUPO PML S.A.C  AGENTES DE ADUANAS</t>
        </is>
      </c>
      <c r="H887" t="inlineStr">
        <is>
          <t>SE</t>
        </is>
      </c>
      <c r="I887" t="inlineStr">
        <is>
          <t>SWEDEN</t>
        </is>
      </c>
      <c r="J887" t="n">
        <v>112263.79</v>
      </c>
      <c r="K887" t="inlineStr">
        <is>
          <t>2026-09-17T22:12:33.000Z</t>
        </is>
      </c>
    </row>
    <row r="888">
      <c r="A888" t="inlineStr">
        <is>
          <t>20479595276</t>
        </is>
      </c>
      <c r="B888" t="inlineStr">
        <is>
          <t>2024</t>
        </is>
      </c>
      <c r="C888" t="n">
        <v>9</v>
      </c>
      <c r="D888" t="inlineStr">
        <is>
          <t>046</t>
        </is>
      </c>
      <c r="E888" t="inlineStr">
        <is>
          <t>PAITA</t>
        </is>
      </c>
      <c r="G888" t="inlineStr">
        <is>
          <t>GRUPO PML S.A.C  AGENTES DE ADUANAS</t>
        </is>
      </c>
      <c r="H888" t="inlineStr">
        <is>
          <t>US</t>
        </is>
      </c>
      <c r="I888" t="inlineStr">
        <is>
          <t>UNITED STATES</t>
        </is>
      </c>
      <c r="J888" t="n">
        <v>103906.38</v>
      </c>
      <c r="K888" t="inlineStr">
        <is>
          <t>2026-09-17T22:12:33.000Z</t>
        </is>
      </c>
    </row>
    <row r="889">
      <c r="A889" t="inlineStr">
        <is>
          <t>20479917141</t>
        </is>
      </c>
      <c r="B889" t="inlineStr">
        <is>
          <t>2024</t>
        </is>
      </c>
      <c r="C889" t="n">
        <v>4</v>
      </c>
      <c r="D889" t="inlineStr">
        <is>
          <t>046</t>
        </is>
      </c>
      <c r="E889" t="inlineStr">
        <is>
          <t>PAITA</t>
        </is>
      </c>
      <c r="G889" t="inlineStr">
        <is>
          <t>GRUPO PML S.A.C  AGENTES DE ADUANAS</t>
        </is>
      </c>
      <c r="H889" t="inlineStr">
        <is>
          <t>IT</t>
        </is>
      </c>
      <c r="I889" t="inlineStr">
        <is>
          <t>ITALY</t>
        </is>
      </c>
      <c r="J889" t="n">
        <v>283071</v>
      </c>
      <c r="K889" t="inlineStr">
        <is>
          <t>2026-09-17T22:12:33.000Z</t>
        </is>
      </c>
    </row>
    <row r="890">
      <c r="A890" t="inlineStr">
        <is>
          <t>20479917141</t>
        </is>
      </c>
      <c r="B890" t="inlineStr">
        <is>
          <t>2024</t>
        </is>
      </c>
      <c r="C890" t="n">
        <v>7</v>
      </c>
      <c r="D890" t="inlineStr">
        <is>
          <t>046</t>
        </is>
      </c>
      <c r="E890" t="inlineStr">
        <is>
          <t>PAITA</t>
        </is>
      </c>
      <c r="G890" t="inlineStr">
        <is>
          <t>JS PERU AGENCIA DE ADUANA S.A.C.</t>
        </is>
      </c>
      <c r="H890" t="inlineStr">
        <is>
          <t>IT</t>
        </is>
      </c>
      <c r="I890" t="inlineStr">
        <is>
          <t>ITALY</t>
        </is>
      </c>
      <c r="J890" t="n">
        <v>201578.45</v>
      </c>
      <c r="K890" t="inlineStr">
        <is>
          <t>2026-09-17T22:12:33.000Z</t>
        </is>
      </c>
    </row>
    <row r="891">
      <c r="A891" t="inlineStr">
        <is>
          <t>20479917141</t>
        </is>
      </c>
      <c r="B891" t="inlineStr">
        <is>
          <t>2024</t>
        </is>
      </c>
      <c r="C891" t="n">
        <v>5</v>
      </c>
      <c r="D891" t="inlineStr">
        <is>
          <t>046</t>
        </is>
      </c>
      <c r="E891" t="inlineStr">
        <is>
          <t>PAITA</t>
        </is>
      </c>
      <c r="G891" t="inlineStr">
        <is>
          <t>JS PERU AGENCIA DE ADUANA S.A.C.</t>
        </is>
      </c>
      <c r="H891" t="inlineStr">
        <is>
          <t>US</t>
        </is>
      </c>
      <c r="I891" t="inlineStr">
        <is>
          <t>UNITED STATES</t>
        </is>
      </c>
      <c r="J891" t="n">
        <v>251683</v>
      </c>
      <c r="K891" t="inlineStr">
        <is>
          <t>2026-09-17T22:12:33.000Z</t>
        </is>
      </c>
    </row>
    <row r="892">
      <c r="A892" t="inlineStr">
        <is>
          <t>20479917141</t>
        </is>
      </c>
      <c r="B892" t="inlineStr">
        <is>
          <t>2024</t>
        </is>
      </c>
      <c r="C892" t="n">
        <v>11</v>
      </c>
      <c r="D892" t="inlineStr">
        <is>
          <t>046</t>
        </is>
      </c>
      <c r="E892" t="inlineStr">
        <is>
          <t>PAITA</t>
        </is>
      </c>
      <c r="G892" t="inlineStr">
        <is>
          <t>JS PERU AGENCIA DE ADUANA S.A.C.</t>
        </is>
      </c>
      <c r="H892" t="inlineStr">
        <is>
          <t>IT</t>
        </is>
      </c>
      <c r="I892" t="inlineStr">
        <is>
          <t>ITALY</t>
        </is>
      </c>
      <c r="J892" t="n">
        <v>61000.85</v>
      </c>
      <c r="K892" t="inlineStr">
        <is>
          <t>2026-09-17T22:12:33.000Z</t>
        </is>
      </c>
    </row>
    <row r="893">
      <c r="A893" t="inlineStr">
        <is>
          <t>20480458550</t>
        </is>
      </c>
      <c r="B893" t="inlineStr">
        <is>
          <t>2024</t>
        </is>
      </c>
      <c r="C893" t="n">
        <v>8</v>
      </c>
      <c r="D893" t="inlineStr">
        <is>
          <t>046</t>
        </is>
      </c>
      <c r="E893" t="inlineStr">
        <is>
          <t>PAITA</t>
        </is>
      </c>
      <c r="G893" t="inlineStr">
        <is>
          <t>JS PERU AGENCIA DE ADUANA S.A.C.</t>
        </is>
      </c>
      <c r="H893" t="inlineStr">
        <is>
          <t>IT</t>
        </is>
      </c>
      <c r="I893" t="inlineStr">
        <is>
          <t>ITALY</t>
        </is>
      </c>
      <c r="J893" t="n">
        <v>193440</v>
      </c>
      <c r="K893" t="inlineStr">
        <is>
          <t>2026-09-17T22:12:33.000Z</t>
        </is>
      </c>
    </row>
    <row r="894">
      <c r="A894" t="inlineStr">
        <is>
          <t>20480458550</t>
        </is>
      </c>
      <c r="B894" t="inlineStr">
        <is>
          <t>2024</t>
        </is>
      </c>
      <c r="C894" t="n">
        <v>7</v>
      </c>
      <c r="D894" t="inlineStr">
        <is>
          <t>046</t>
        </is>
      </c>
      <c r="E894" t="inlineStr">
        <is>
          <t>PAITA</t>
        </is>
      </c>
      <c r="G894" t="inlineStr">
        <is>
          <t>JS PERU AGENCIA DE ADUANA S.A.C.</t>
        </is>
      </c>
      <c r="H894" t="inlineStr">
        <is>
          <t>IT</t>
        </is>
      </c>
      <c r="I894" t="inlineStr">
        <is>
          <t>ITALY</t>
        </is>
      </c>
      <c r="J894" t="n">
        <v>125274.7</v>
      </c>
      <c r="K894" t="inlineStr">
        <is>
          <t>2026-09-17T22:12:33.000Z</t>
        </is>
      </c>
    </row>
    <row r="895">
      <c r="A895" t="inlineStr">
        <is>
          <t>20480458550</t>
        </is>
      </c>
      <c r="B895" t="inlineStr">
        <is>
          <t>2024</t>
        </is>
      </c>
      <c r="C895" t="n">
        <v>6</v>
      </c>
      <c r="D895" t="inlineStr">
        <is>
          <t>046</t>
        </is>
      </c>
      <c r="E895" t="inlineStr">
        <is>
          <t>PAITA</t>
        </is>
      </c>
      <c r="G895" t="inlineStr">
        <is>
          <t>JS PERU AGENCIA DE ADUANA S.A.C.</t>
        </is>
      </c>
      <c r="H895" t="inlineStr">
        <is>
          <t>IT</t>
        </is>
      </c>
      <c r="I895" t="inlineStr">
        <is>
          <t>ITALY</t>
        </is>
      </c>
      <c r="J895" t="n">
        <v>120380.38</v>
      </c>
      <c r="K895" t="inlineStr">
        <is>
          <t>2026-09-17T22:12:33.000Z</t>
        </is>
      </c>
    </row>
    <row r="896">
      <c r="A896" t="inlineStr">
        <is>
          <t>20480458550</t>
        </is>
      </c>
      <c r="B896" t="inlineStr">
        <is>
          <t>2024</t>
        </is>
      </c>
      <c r="C896" t="n">
        <v>11</v>
      </c>
      <c r="D896" t="inlineStr">
        <is>
          <t>046</t>
        </is>
      </c>
      <c r="E896" t="inlineStr">
        <is>
          <t>PAITA</t>
        </is>
      </c>
      <c r="G896" t="inlineStr">
        <is>
          <t>JS PERU AGENCIA DE ADUANA S.A.C.</t>
        </is>
      </c>
      <c r="H896" t="inlineStr">
        <is>
          <t>IT</t>
        </is>
      </c>
      <c r="I896" t="inlineStr">
        <is>
          <t>ITALY</t>
        </is>
      </c>
      <c r="J896" t="n">
        <v>57835.84</v>
      </c>
      <c r="K896" t="inlineStr">
        <is>
          <t>2026-09-17T22:12:33.000Z</t>
        </is>
      </c>
    </row>
    <row r="897">
      <c r="A897" t="inlineStr">
        <is>
          <t>20542380455</t>
        </is>
      </c>
      <c r="B897" t="inlineStr">
        <is>
          <t>2024</t>
        </is>
      </c>
      <c r="C897" t="n">
        <v>8</v>
      </c>
      <c r="D897" t="inlineStr">
        <is>
          <t>046</t>
        </is>
      </c>
      <c r="E897" t="inlineStr">
        <is>
          <t>PAITA</t>
        </is>
      </c>
      <c r="G897" t="inlineStr">
        <is>
          <t>GRUPO PML S.A.C  AGENTES DE ADUANAS</t>
        </is>
      </c>
      <c r="H897" t="inlineStr">
        <is>
          <t>BE</t>
        </is>
      </c>
      <c r="I897" t="inlineStr">
        <is>
          <t>BELGIUM</t>
        </is>
      </c>
      <c r="J897" t="n">
        <v>112605.93</v>
      </c>
      <c r="K897" t="inlineStr">
        <is>
          <t>2026-09-17T22:12:33.000Z</t>
        </is>
      </c>
    </row>
    <row r="898">
      <c r="A898" t="inlineStr">
        <is>
          <t>20542380455</t>
        </is>
      </c>
      <c r="B898" t="inlineStr">
        <is>
          <t>2024</t>
        </is>
      </c>
      <c r="C898" t="n">
        <v>8</v>
      </c>
      <c r="D898" t="inlineStr">
        <is>
          <t>046</t>
        </is>
      </c>
      <c r="E898" t="inlineStr">
        <is>
          <t>PAITA</t>
        </is>
      </c>
      <c r="G898" t="inlineStr">
        <is>
          <t>GRUPO PML S.A.C  AGENTES DE ADUANAS</t>
        </is>
      </c>
      <c r="H898" t="inlineStr">
        <is>
          <t>IT</t>
        </is>
      </c>
      <c r="I898" t="inlineStr">
        <is>
          <t>ITALY</t>
        </is>
      </c>
      <c r="J898" t="n">
        <v>60720</v>
      </c>
      <c r="K898" t="inlineStr">
        <is>
          <t>2026-09-17T22:12:33.000Z</t>
        </is>
      </c>
    </row>
    <row r="899">
      <c r="A899" t="inlineStr">
        <is>
          <t>20542380455</t>
        </is>
      </c>
      <c r="B899" t="inlineStr">
        <is>
          <t>2024</t>
        </is>
      </c>
      <c r="C899" t="n">
        <v>8</v>
      </c>
      <c r="D899" t="inlineStr">
        <is>
          <t>046</t>
        </is>
      </c>
      <c r="E899" t="inlineStr">
        <is>
          <t>PAITA</t>
        </is>
      </c>
      <c r="G899" t="inlineStr">
        <is>
          <t>GRUPO PML S.A.C  AGENTES DE ADUANAS</t>
        </is>
      </c>
      <c r="H899" t="inlineStr">
        <is>
          <t>US</t>
        </is>
      </c>
      <c r="I899" t="inlineStr">
        <is>
          <t>UNITED STATES</t>
        </is>
      </c>
      <c r="J899" t="n">
        <v>511553.85</v>
      </c>
      <c r="K899" t="inlineStr">
        <is>
          <t>2026-09-17T22:12:33.000Z</t>
        </is>
      </c>
    </row>
    <row r="900">
      <c r="A900" t="inlineStr">
        <is>
          <t>20542380455</t>
        </is>
      </c>
      <c r="B900" t="inlineStr">
        <is>
          <t>2024</t>
        </is>
      </c>
      <c r="C900" t="n">
        <v>8</v>
      </c>
      <c r="D900" t="inlineStr">
        <is>
          <t>046</t>
        </is>
      </c>
      <c r="E900" t="inlineStr">
        <is>
          <t>PAITA</t>
        </is>
      </c>
      <c r="G900" t="inlineStr">
        <is>
          <t>TRANSITARIO INTERNACIONAL MULTIMODAL SAC</t>
        </is>
      </c>
      <c r="H900" t="inlineStr">
        <is>
          <t>BE</t>
        </is>
      </c>
      <c r="I900" t="inlineStr">
        <is>
          <t>BELGIUM</t>
        </is>
      </c>
      <c r="J900" t="n">
        <v>107456.25</v>
      </c>
      <c r="K900" t="inlineStr">
        <is>
          <t>2026-09-17T22:12:33.000Z</t>
        </is>
      </c>
    </row>
    <row r="901">
      <c r="A901" t="inlineStr">
        <is>
          <t>20542380455</t>
        </is>
      </c>
      <c r="B901" t="inlineStr">
        <is>
          <t>2024</t>
        </is>
      </c>
      <c r="C901" t="n">
        <v>8</v>
      </c>
      <c r="D901" t="inlineStr">
        <is>
          <t>046</t>
        </is>
      </c>
      <c r="E901" t="inlineStr">
        <is>
          <t>PAITA</t>
        </is>
      </c>
      <c r="G901" t="inlineStr">
        <is>
          <t>TRANSITARIO INTERNACIONAL MULTIMODAL SAC</t>
        </is>
      </c>
      <c r="H901" t="inlineStr">
        <is>
          <t>CA</t>
        </is>
      </c>
      <c r="I901" t="inlineStr">
        <is>
          <t>CANADA</t>
        </is>
      </c>
      <c r="J901" t="n">
        <v>441570.16</v>
      </c>
      <c r="K901" t="inlineStr">
        <is>
          <t>2026-09-17T22:12:33.000Z</t>
        </is>
      </c>
    </row>
    <row r="902">
      <c r="A902" t="inlineStr">
        <is>
          <t>20542380455</t>
        </is>
      </c>
      <c r="B902" t="inlineStr">
        <is>
          <t>2024</t>
        </is>
      </c>
      <c r="C902" t="n">
        <v>8</v>
      </c>
      <c r="D902" t="inlineStr">
        <is>
          <t>046</t>
        </is>
      </c>
      <c r="E902" t="inlineStr">
        <is>
          <t>PAITA</t>
        </is>
      </c>
      <c r="G902" t="inlineStr">
        <is>
          <t>TRANSITARIO INTERNACIONAL MULTIMODAL SAC</t>
        </is>
      </c>
      <c r="H902" t="inlineStr">
        <is>
          <t>DE</t>
        </is>
      </c>
      <c r="I902" t="inlineStr">
        <is>
          <t>GERMANY</t>
        </is>
      </c>
      <c r="J902" t="n">
        <v>334932.73</v>
      </c>
      <c r="K902" t="inlineStr">
        <is>
          <t>2026-09-17T22:12:33.000Z</t>
        </is>
      </c>
    </row>
    <row r="903">
      <c r="A903" t="inlineStr">
        <is>
          <t>20542380455</t>
        </is>
      </c>
      <c r="B903" t="inlineStr">
        <is>
          <t>2024</t>
        </is>
      </c>
      <c r="C903" t="n">
        <v>8</v>
      </c>
      <c r="D903" t="inlineStr">
        <is>
          <t>046</t>
        </is>
      </c>
      <c r="E903" t="inlineStr">
        <is>
          <t>PAITA</t>
        </is>
      </c>
      <c r="G903" t="inlineStr">
        <is>
          <t>TRANSITARIO INTERNACIONAL MULTIMODAL SAC</t>
        </is>
      </c>
      <c r="H903" t="inlineStr">
        <is>
          <t>ES</t>
        </is>
      </c>
      <c r="I903" t="inlineStr">
        <is>
          <t>SPAIN</t>
        </is>
      </c>
      <c r="J903" t="n">
        <v>93349.60000000001</v>
      </c>
      <c r="K903" t="inlineStr">
        <is>
          <t>2026-09-17T22:12:33.000Z</t>
        </is>
      </c>
    </row>
    <row r="904">
      <c r="A904" t="inlineStr">
        <is>
          <t>20542380455</t>
        </is>
      </c>
      <c r="B904" t="inlineStr">
        <is>
          <t>2024</t>
        </is>
      </c>
      <c r="C904" t="n">
        <v>1</v>
      </c>
      <c r="D904" t="inlineStr">
        <is>
          <t>046</t>
        </is>
      </c>
      <c r="E904" t="inlineStr">
        <is>
          <t>PAITA</t>
        </is>
      </c>
      <c r="G904" t="inlineStr">
        <is>
          <t>GRUPO PML S.A.C  AGENTES DE ADUANAS</t>
        </is>
      </c>
      <c r="H904" t="inlineStr">
        <is>
          <t>DE</t>
        </is>
      </c>
      <c r="I904" t="inlineStr">
        <is>
          <t>GERMANY</t>
        </is>
      </c>
      <c r="J904" t="n">
        <v>77603.39999999999</v>
      </c>
      <c r="K904" t="inlineStr">
        <is>
          <t>2026-09-17T22:12:33.000Z</t>
        </is>
      </c>
    </row>
    <row r="905">
      <c r="A905" t="inlineStr">
        <is>
          <t>20542380455</t>
        </is>
      </c>
      <c r="B905" t="inlineStr">
        <is>
          <t>2024</t>
        </is>
      </c>
      <c r="C905" t="n">
        <v>1</v>
      </c>
      <c r="D905" t="inlineStr">
        <is>
          <t>046</t>
        </is>
      </c>
      <c r="E905" t="inlineStr">
        <is>
          <t>PAITA</t>
        </is>
      </c>
      <c r="G905" t="inlineStr">
        <is>
          <t>GRUPO PML S.A.C  AGENTES DE ADUANAS</t>
        </is>
      </c>
      <c r="H905" t="inlineStr">
        <is>
          <t>GB</t>
        </is>
      </c>
      <c r="I905" t="inlineStr">
        <is>
          <t>UNITED KINGDOM</t>
        </is>
      </c>
      <c r="J905" t="n">
        <v>58606.14</v>
      </c>
      <c r="K905" t="inlineStr">
        <is>
          <t>2026-09-17T22:12:33.000Z</t>
        </is>
      </c>
    </row>
    <row r="906">
      <c r="A906" t="inlineStr">
        <is>
          <t>20542380455</t>
        </is>
      </c>
      <c r="B906" t="inlineStr">
        <is>
          <t>2024</t>
        </is>
      </c>
      <c r="C906" t="n">
        <v>1</v>
      </c>
      <c r="D906" t="inlineStr">
        <is>
          <t>046</t>
        </is>
      </c>
      <c r="E906" t="inlineStr">
        <is>
          <t>PAITA</t>
        </is>
      </c>
      <c r="G906" t="inlineStr">
        <is>
          <t>TRANSITARIO INTERNACIONAL MULTIMODAL SAC</t>
        </is>
      </c>
      <c r="H906" t="inlineStr">
        <is>
          <t>BE</t>
        </is>
      </c>
      <c r="I906" t="inlineStr">
        <is>
          <t>BELGIUM</t>
        </is>
      </c>
      <c r="J906" t="n">
        <v>412793.38</v>
      </c>
      <c r="K906" t="inlineStr">
        <is>
          <t>2026-09-17T22:12:33.000Z</t>
        </is>
      </c>
    </row>
    <row r="907">
      <c r="A907" t="inlineStr">
        <is>
          <t>20542380455</t>
        </is>
      </c>
      <c r="B907" t="inlineStr">
        <is>
          <t>2024</t>
        </is>
      </c>
      <c r="C907" t="n">
        <v>1</v>
      </c>
      <c r="D907" t="inlineStr">
        <is>
          <t>046</t>
        </is>
      </c>
      <c r="E907" t="inlineStr">
        <is>
          <t>PAITA</t>
        </is>
      </c>
      <c r="G907" t="inlineStr">
        <is>
          <t>TRANSITARIO INTERNACIONAL MULTIMODAL SAC</t>
        </is>
      </c>
      <c r="H907" t="inlineStr">
        <is>
          <t>CA</t>
        </is>
      </c>
      <c r="I907" t="inlineStr">
        <is>
          <t>CANADA</t>
        </is>
      </c>
      <c r="J907" t="n">
        <v>156173.86</v>
      </c>
      <c r="K907" t="inlineStr">
        <is>
          <t>2026-09-17T22:12:33.000Z</t>
        </is>
      </c>
    </row>
    <row r="908">
      <c r="A908" t="inlineStr">
        <is>
          <t>20542380455</t>
        </is>
      </c>
      <c r="B908" t="inlineStr">
        <is>
          <t>2024</t>
        </is>
      </c>
      <c r="C908" t="n">
        <v>7</v>
      </c>
      <c r="D908" t="inlineStr">
        <is>
          <t>046</t>
        </is>
      </c>
      <c r="E908" t="inlineStr">
        <is>
          <t>PAITA</t>
        </is>
      </c>
      <c r="G908" t="inlineStr">
        <is>
          <t>GRUPO PML S.A.C  AGENTES DE ADUANAS</t>
        </is>
      </c>
      <c r="H908" t="inlineStr">
        <is>
          <t>IT</t>
        </is>
      </c>
      <c r="I908" t="inlineStr">
        <is>
          <t>ITALY</t>
        </is>
      </c>
      <c r="J908" t="n">
        <v>60720</v>
      </c>
      <c r="K908" t="inlineStr">
        <is>
          <t>2026-09-17T22:12:33.000Z</t>
        </is>
      </c>
    </row>
    <row r="909">
      <c r="A909" t="inlineStr">
        <is>
          <t>20542380455</t>
        </is>
      </c>
      <c r="B909" t="inlineStr">
        <is>
          <t>2024</t>
        </is>
      </c>
      <c r="C909" t="n">
        <v>7</v>
      </c>
      <c r="D909" t="inlineStr">
        <is>
          <t>046</t>
        </is>
      </c>
      <c r="E909" t="inlineStr">
        <is>
          <t>PAITA</t>
        </is>
      </c>
      <c r="G909" t="inlineStr">
        <is>
          <t>TRANSITARIO INTERNACIONAL MULTIMODAL SAC</t>
        </is>
      </c>
      <c r="H909" t="inlineStr">
        <is>
          <t>DE</t>
        </is>
      </c>
      <c r="I909" t="inlineStr">
        <is>
          <t>GERMANY</t>
        </is>
      </c>
      <c r="J909" t="n">
        <v>302130.71</v>
      </c>
      <c r="K909" t="inlineStr">
        <is>
          <t>2026-09-17T22:12:33.000Z</t>
        </is>
      </c>
    </row>
    <row r="910">
      <c r="A910" t="inlineStr">
        <is>
          <t>20542380455</t>
        </is>
      </c>
      <c r="B910" t="inlineStr">
        <is>
          <t>2024</t>
        </is>
      </c>
      <c r="C910" t="n">
        <v>6</v>
      </c>
      <c r="D910" t="inlineStr">
        <is>
          <t>046</t>
        </is>
      </c>
      <c r="E910" t="inlineStr">
        <is>
          <t>PAITA</t>
        </is>
      </c>
      <c r="G910" t="inlineStr">
        <is>
          <t>TRANSITARIO INTERNACIONAL MULTIMODAL SAC</t>
        </is>
      </c>
      <c r="H910" t="inlineStr">
        <is>
          <t>BE</t>
        </is>
      </c>
      <c r="I910" t="inlineStr">
        <is>
          <t>BELGIUM</t>
        </is>
      </c>
      <c r="J910" t="n">
        <v>97350</v>
      </c>
      <c r="K910" t="inlineStr">
        <is>
          <t>2026-09-17T22:12:33.000Z</t>
        </is>
      </c>
    </row>
    <row r="911">
      <c r="A911" t="inlineStr">
        <is>
          <t>20542380455</t>
        </is>
      </c>
      <c r="B911" t="inlineStr">
        <is>
          <t>2024</t>
        </is>
      </c>
      <c r="C911" t="n">
        <v>6</v>
      </c>
      <c r="D911" t="inlineStr">
        <is>
          <t>046</t>
        </is>
      </c>
      <c r="E911" t="inlineStr">
        <is>
          <t>PAITA</t>
        </is>
      </c>
      <c r="G911" t="inlineStr">
        <is>
          <t>TRANSITARIO INTERNACIONAL MULTIMODAL SAC</t>
        </is>
      </c>
      <c r="H911" t="inlineStr">
        <is>
          <t>CA</t>
        </is>
      </c>
      <c r="I911" t="inlineStr">
        <is>
          <t>CANADA</t>
        </is>
      </c>
      <c r="J911" t="n">
        <v>97092.75</v>
      </c>
      <c r="K911" t="inlineStr">
        <is>
          <t>2026-09-17T22:12:33.000Z</t>
        </is>
      </c>
    </row>
    <row r="912">
      <c r="A912" t="inlineStr">
        <is>
          <t>20542380455</t>
        </is>
      </c>
      <c r="B912" t="inlineStr">
        <is>
          <t>2024</t>
        </is>
      </c>
      <c r="C912" t="n">
        <v>6</v>
      </c>
      <c r="D912" t="inlineStr">
        <is>
          <t>046</t>
        </is>
      </c>
      <c r="E912" t="inlineStr">
        <is>
          <t>PAITA</t>
        </is>
      </c>
      <c r="G912" t="inlineStr">
        <is>
          <t>TRANSITARIO INTERNACIONAL MULTIMODAL SAC</t>
        </is>
      </c>
      <c r="H912" t="inlineStr">
        <is>
          <t>SE</t>
        </is>
      </c>
      <c r="I912" t="inlineStr">
        <is>
          <t>SWEDEN</t>
        </is>
      </c>
      <c r="J912" t="n">
        <v>102695.65</v>
      </c>
      <c r="K912" t="inlineStr">
        <is>
          <t>2026-09-17T22:12:33.000Z</t>
        </is>
      </c>
    </row>
    <row r="913">
      <c r="A913" t="inlineStr">
        <is>
          <t>20542380455</t>
        </is>
      </c>
      <c r="B913" t="inlineStr">
        <is>
          <t>2024</t>
        </is>
      </c>
      <c r="C913" t="n">
        <v>5</v>
      </c>
      <c r="D913" t="inlineStr">
        <is>
          <t>046</t>
        </is>
      </c>
      <c r="E913" t="inlineStr">
        <is>
          <t>PAITA</t>
        </is>
      </c>
      <c r="G913" t="inlineStr">
        <is>
          <t>GRUPO PML S.A.C  AGENTES DE ADUANAS</t>
        </is>
      </c>
      <c r="H913" t="inlineStr">
        <is>
          <t>GB</t>
        </is>
      </c>
      <c r="I913" t="inlineStr">
        <is>
          <t>UNITED KINGDOM</t>
        </is>
      </c>
      <c r="J913" t="n">
        <v>76409.25999999999</v>
      </c>
      <c r="K913" t="inlineStr">
        <is>
          <t>2026-09-17T22:12:33.000Z</t>
        </is>
      </c>
    </row>
    <row r="914">
      <c r="A914" t="inlineStr">
        <is>
          <t>20542380455</t>
        </is>
      </c>
      <c r="B914" t="inlineStr">
        <is>
          <t>2024</t>
        </is>
      </c>
      <c r="C914" t="n">
        <v>11</v>
      </c>
      <c r="D914" t="inlineStr">
        <is>
          <t>046</t>
        </is>
      </c>
      <c r="E914" t="inlineStr">
        <is>
          <t>PAITA</t>
        </is>
      </c>
      <c r="G914" t="inlineStr">
        <is>
          <t>TRANSITARIO INTERNACIONAL MULTIMODAL SAC</t>
        </is>
      </c>
      <c r="H914" t="inlineStr">
        <is>
          <t>SE</t>
        </is>
      </c>
      <c r="I914" t="inlineStr">
        <is>
          <t>SWEDEN</t>
        </is>
      </c>
      <c r="J914" t="n">
        <v>352302.88</v>
      </c>
      <c r="K914" t="inlineStr">
        <is>
          <t>2026-09-17T22:12:33.000Z</t>
        </is>
      </c>
    </row>
    <row r="915">
      <c r="A915" t="inlineStr">
        <is>
          <t>20542380455</t>
        </is>
      </c>
      <c r="B915" t="inlineStr">
        <is>
          <t>2024</t>
        </is>
      </c>
      <c r="C915" t="n">
        <v>10</v>
      </c>
      <c r="D915" t="inlineStr">
        <is>
          <t>046</t>
        </is>
      </c>
      <c r="E915" t="inlineStr">
        <is>
          <t>PAITA</t>
        </is>
      </c>
      <c r="G915" t="inlineStr">
        <is>
          <t>TRANSITARIO INTERNACIONAL MULTIMODAL SAC</t>
        </is>
      </c>
      <c r="H915" t="inlineStr">
        <is>
          <t>CA</t>
        </is>
      </c>
      <c r="I915" t="inlineStr">
        <is>
          <t>CANADA</t>
        </is>
      </c>
      <c r="J915" t="n">
        <v>471547.8</v>
      </c>
      <c r="K915" t="inlineStr">
        <is>
          <t>2026-09-17T22:12:33.000Z</t>
        </is>
      </c>
    </row>
    <row r="916">
      <c r="A916" t="inlineStr">
        <is>
          <t>20542380455</t>
        </is>
      </c>
      <c r="B916" t="inlineStr">
        <is>
          <t>2024</t>
        </is>
      </c>
      <c r="C916" t="n">
        <v>10</v>
      </c>
      <c r="D916" t="inlineStr">
        <is>
          <t>046</t>
        </is>
      </c>
      <c r="E916" t="inlineStr">
        <is>
          <t>PAITA</t>
        </is>
      </c>
      <c r="G916" t="inlineStr">
        <is>
          <t>TRANSITARIO INTERNACIONAL MULTIMODAL SAC</t>
        </is>
      </c>
      <c r="H916" t="inlineStr">
        <is>
          <t>DE</t>
        </is>
      </c>
      <c r="I916" t="inlineStr">
        <is>
          <t>GERMANY</t>
        </is>
      </c>
      <c r="J916" t="n">
        <v>616653.26</v>
      </c>
      <c r="K916" t="inlineStr">
        <is>
          <t>2026-09-17T22:12:33.000Z</t>
        </is>
      </c>
    </row>
    <row r="917">
      <c r="A917" t="inlineStr">
        <is>
          <t>20542380455</t>
        </is>
      </c>
      <c r="B917" t="inlineStr">
        <is>
          <t>2024</t>
        </is>
      </c>
      <c r="C917" t="n">
        <v>10</v>
      </c>
      <c r="D917" t="inlineStr">
        <is>
          <t>046</t>
        </is>
      </c>
      <c r="E917" t="inlineStr">
        <is>
          <t>PAITA</t>
        </is>
      </c>
      <c r="G917" t="inlineStr">
        <is>
          <t>TRANSITARIO INTERNACIONAL MULTIMODAL SAC</t>
        </is>
      </c>
      <c r="H917" t="inlineStr">
        <is>
          <t>SE</t>
        </is>
      </c>
      <c r="I917" t="inlineStr">
        <is>
          <t>SWEDEN</t>
        </is>
      </c>
      <c r="J917" t="n">
        <v>120168</v>
      </c>
      <c r="K917" t="inlineStr">
        <is>
          <t>2026-09-17T22:12:33.000Z</t>
        </is>
      </c>
    </row>
    <row r="918">
      <c r="A918" t="inlineStr">
        <is>
          <t>20542380455</t>
        </is>
      </c>
      <c r="B918" t="inlineStr">
        <is>
          <t>2024</t>
        </is>
      </c>
      <c r="C918" t="n">
        <v>9</v>
      </c>
      <c r="D918" t="inlineStr">
        <is>
          <t>046</t>
        </is>
      </c>
      <c r="E918" t="inlineStr">
        <is>
          <t>PAITA</t>
        </is>
      </c>
      <c r="G918" t="inlineStr">
        <is>
          <t>TRANSITARIO INTERNACIONAL MULTIMODAL SAC</t>
        </is>
      </c>
      <c r="H918" t="inlineStr">
        <is>
          <t>BE</t>
        </is>
      </c>
      <c r="I918" t="inlineStr">
        <is>
          <t>BELGIUM</t>
        </is>
      </c>
      <c r="J918" t="n">
        <v>111007.59</v>
      </c>
      <c r="K918" t="inlineStr">
        <is>
          <t>2026-09-17T22:12:33.000Z</t>
        </is>
      </c>
    </row>
    <row r="919">
      <c r="A919" t="inlineStr">
        <is>
          <t>20542380455</t>
        </is>
      </c>
      <c r="B919" t="inlineStr">
        <is>
          <t>2024</t>
        </is>
      </c>
      <c r="C919" t="n">
        <v>9</v>
      </c>
      <c r="D919" t="inlineStr">
        <is>
          <t>046</t>
        </is>
      </c>
      <c r="E919" t="inlineStr">
        <is>
          <t>PAITA</t>
        </is>
      </c>
      <c r="G919" t="inlineStr">
        <is>
          <t>TRANSITARIO INTERNACIONAL MULTIMODAL SAC</t>
        </is>
      </c>
      <c r="H919" t="inlineStr">
        <is>
          <t>DE</t>
        </is>
      </c>
      <c r="I919" t="inlineStr">
        <is>
          <t>GERMANY</t>
        </is>
      </c>
      <c r="J919" t="n">
        <v>1048284.54</v>
      </c>
      <c r="K919" t="inlineStr">
        <is>
          <t>2026-09-17T22:12:33.000Z</t>
        </is>
      </c>
    </row>
    <row r="920">
      <c r="A920" t="inlineStr">
        <is>
          <t>20542380455</t>
        </is>
      </c>
      <c r="B920" t="inlineStr">
        <is>
          <t>2024</t>
        </is>
      </c>
      <c r="C920" t="n">
        <v>9</v>
      </c>
      <c r="D920" t="inlineStr">
        <is>
          <t>046</t>
        </is>
      </c>
      <c r="E920" t="inlineStr">
        <is>
          <t>PAITA</t>
        </is>
      </c>
      <c r="G920" t="inlineStr">
        <is>
          <t>TRANSITARIO INTERNACIONAL MULTIMODAL SAC</t>
        </is>
      </c>
      <c r="H920" t="inlineStr">
        <is>
          <t>US</t>
        </is>
      </c>
      <c r="I920" t="inlineStr">
        <is>
          <t>UNITED STATES</t>
        </is>
      </c>
      <c r="J920" t="n">
        <v>105722.02</v>
      </c>
      <c r="K920" t="inlineStr">
        <is>
          <t>2026-09-17T22:12:33.000Z</t>
        </is>
      </c>
    </row>
    <row r="921">
      <c r="A921" t="inlineStr">
        <is>
          <t>20487242994</t>
        </is>
      </c>
      <c r="B921" t="inlineStr">
        <is>
          <t>2024</t>
        </is>
      </c>
      <c r="C921" t="n">
        <v>8</v>
      </c>
      <c r="D921" t="inlineStr">
        <is>
          <t>118</t>
        </is>
      </c>
      <c r="E921" t="inlineStr">
        <is>
          <t>MARITIMA DEL CALLAO</t>
        </is>
      </c>
      <c r="G921" t="inlineStr">
        <is>
          <t>SAN MIGUEL ADUANAS S.A.C.</t>
        </is>
      </c>
      <c r="H921" t="inlineStr">
        <is>
          <t>IT</t>
        </is>
      </c>
      <c r="I921" t="inlineStr">
        <is>
          <t>ITALY</t>
        </is>
      </c>
      <c r="J921" t="n">
        <v>202405.43</v>
      </c>
      <c r="K921" t="inlineStr">
        <is>
          <t>2026-09-17T22:12:33.000Z</t>
        </is>
      </c>
    </row>
    <row r="922">
      <c r="A922" t="inlineStr">
        <is>
          <t>20487242994</t>
        </is>
      </c>
      <c r="B922" t="inlineStr">
        <is>
          <t>2024</t>
        </is>
      </c>
      <c r="C922" t="n">
        <v>11</v>
      </c>
      <c r="D922" t="inlineStr">
        <is>
          <t>118</t>
        </is>
      </c>
      <c r="E922" t="inlineStr">
        <is>
          <t>MARITIMA DEL CALLAO</t>
        </is>
      </c>
      <c r="G922" t="inlineStr">
        <is>
          <t>SAN MIGUEL ADUANAS S.A.C.</t>
        </is>
      </c>
      <c r="H922" t="inlineStr">
        <is>
          <t>IT</t>
        </is>
      </c>
      <c r="I922" t="inlineStr">
        <is>
          <t>ITALY</t>
        </is>
      </c>
      <c r="J922" t="n">
        <v>196890.62</v>
      </c>
      <c r="K922" t="inlineStr">
        <is>
          <t>2026-09-17T22:12:33.000Z</t>
        </is>
      </c>
    </row>
    <row r="923">
      <c r="A923" t="inlineStr">
        <is>
          <t>20487242994</t>
        </is>
      </c>
      <c r="B923" t="inlineStr">
        <is>
          <t>2024</t>
        </is>
      </c>
      <c r="C923" t="n">
        <v>9</v>
      </c>
      <c r="D923" t="inlineStr">
        <is>
          <t>118</t>
        </is>
      </c>
      <c r="E923" t="inlineStr">
        <is>
          <t>MARITIMA DEL CALLAO</t>
        </is>
      </c>
      <c r="G923" t="inlineStr">
        <is>
          <t>SAN MIGUEL ADUANAS S.A.C.</t>
        </is>
      </c>
      <c r="H923" t="inlineStr">
        <is>
          <t>IT</t>
        </is>
      </c>
      <c r="I923" t="inlineStr">
        <is>
          <t>ITALY</t>
        </is>
      </c>
      <c r="J923" t="n">
        <v>209901.31</v>
      </c>
      <c r="K923" t="inlineStr">
        <is>
          <t>2026-09-17T22:12:33.000Z</t>
        </is>
      </c>
    </row>
    <row r="924">
      <c r="A924" t="inlineStr">
        <is>
          <t>20487242994</t>
        </is>
      </c>
      <c r="B924" t="inlineStr">
        <is>
          <t>2024</t>
        </is>
      </c>
      <c r="C924" t="n">
        <v>9</v>
      </c>
      <c r="D924" t="inlineStr">
        <is>
          <t>118</t>
        </is>
      </c>
      <c r="E924" t="inlineStr">
        <is>
          <t>MARITIMA DEL CALLAO</t>
        </is>
      </c>
      <c r="G924" t="inlineStr">
        <is>
          <t>SAN MIGUEL ADUANAS S.A.C.</t>
        </is>
      </c>
      <c r="H924" t="inlineStr">
        <is>
          <t>NL</t>
        </is>
      </c>
      <c r="I924" t="inlineStr">
        <is>
          <t>NETHERLANDS</t>
        </is>
      </c>
      <c r="J924" t="n">
        <v>209292.8</v>
      </c>
      <c r="K924" t="inlineStr">
        <is>
          <t>2026-09-17T22:12:33.000Z</t>
        </is>
      </c>
    </row>
    <row r="925">
      <c r="A925" t="inlineStr">
        <is>
          <t>20572190251</t>
        </is>
      </c>
      <c r="B925" t="inlineStr">
        <is>
          <t>2024</t>
        </is>
      </c>
      <c r="C925" t="n">
        <v>8</v>
      </c>
      <c r="D925" t="inlineStr">
        <is>
          <t>118</t>
        </is>
      </c>
      <c r="E925" t="inlineStr">
        <is>
          <t>MARITIMA DEL CALLAO</t>
        </is>
      </c>
      <c r="G925" t="inlineStr">
        <is>
          <t>JS PERU AGENCIA DE ADUANA S.A.C.</t>
        </is>
      </c>
      <c r="H925" t="inlineStr">
        <is>
          <t>EE</t>
        </is>
      </c>
      <c r="I925" t="inlineStr">
        <is>
          <t>ESTONIA</t>
        </is>
      </c>
      <c r="J925" t="n">
        <v>207073.6</v>
      </c>
      <c r="K925" t="inlineStr">
        <is>
          <t>2026-09-17T22:12:33.000Z</t>
        </is>
      </c>
    </row>
    <row r="926">
      <c r="A926" t="inlineStr">
        <is>
          <t>20572190251</t>
        </is>
      </c>
      <c r="B926" t="inlineStr">
        <is>
          <t>2024</t>
        </is>
      </c>
      <c r="C926" t="n">
        <v>12</v>
      </c>
      <c r="D926" t="inlineStr">
        <is>
          <t>118</t>
        </is>
      </c>
      <c r="E926" t="inlineStr">
        <is>
          <t>MARITIMA DEL CALLAO</t>
        </is>
      </c>
      <c r="G926" t="inlineStr">
        <is>
          <t>JS PERU AGENCIA DE ADUANA S.A.C.</t>
        </is>
      </c>
      <c r="H926" t="inlineStr">
        <is>
          <t>ID</t>
        </is>
      </c>
      <c r="I926" t="inlineStr">
        <is>
          <t>INDONESIA</t>
        </is>
      </c>
      <c r="J926" t="n">
        <v>220511.49</v>
      </c>
      <c r="K926" t="inlineStr">
        <is>
          <t>2026-09-17T22:12:33.000Z</t>
        </is>
      </c>
    </row>
    <row r="927">
      <c r="A927" t="inlineStr">
        <is>
          <t>20572190251</t>
        </is>
      </c>
      <c r="B927" t="inlineStr">
        <is>
          <t>2024</t>
        </is>
      </c>
      <c r="C927" t="n">
        <v>1</v>
      </c>
      <c r="D927" t="inlineStr">
        <is>
          <t>118</t>
        </is>
      </c>
      <c r="E927" t="inlineStr">
        <is>
          <t>MARITIMA DEL CALLAO</t>
        </is>
      </c>
      <c r="G927" t="inlineStr">
        <is>
          <t>JS PERU AGENCIA DE ADUANA S.A.C.</t>
        </is>
      </c>
      <c r="H927" t="inlineStr">
        <is>
          <t>IT</t>
        </is>
      </c>
      <c r="I927" t="inlineStr">
        <is>
          <t>ITALY</t>
        </is>
      </c>
      <c r="J927" t="n">
        <v>108806.32</v>
      </c>
      <c r="K927" t="inlineStr">
        <is>
          <t>2026-09-17T22:12:33.000Z</t>
        </is>
      </c>
    </row>
    <row r="928">
      <c r="A928" t="inlineStr">
        <is>
          <t>20572190251</t>
        </is>
      </c>
      <c r="B928" t="inlineStr">
        <is>
          <t>2024</t>
        </is>
      </c>
      <c r="C928" t="n">
        <v>11</v>
      </c>
      <c r="D928" t="inlineStr">
        <is>
          <t>118</t>
        </is>
      </c>
      <c r="E928" t="inlineStr">
        <is>
          <t>MARITIMA DEL CALLAO</t>
        </is>
      </c>
      <c r="G928" t="inlineStr">
        <is>
          <t>JS PERU AGENCIA DE ADUANA S.A.C.</t>
        </is>
      </c>
      <c r="H928" t="inlineStr">
        <is>
          <t>ID</t>
        </is>
      </c>
      <c r="I928" t="inlineStr">
        <is>
          <t>INDONESIA</t>
        </is>
      </c>
      <c r="J928" t="n">
        <v>402385.92</v>
      </c>
      <c r="K928" t="inlineStr">
        <is>
          <t>2026-09-17T22:12:33.000Z</t>
        </is>
      </c>
    </row>
    <row r="929">
      <c r="A929" t="inlineStr">
        <is>
          <t>20572190251</t>
        </is>
      </c>
      <c r="B929" t="inlineStr">
        <is>
          <t>2024</t>
        </is>
      </c>
      <c r="C929" t="n">
        <v>10</v>
      </c>
      <c r="D929" t="inlineStr">
        <is>
          <t>118</t>
        </is>
      </c>
      <c r="E929" t="inlineStr">
        <is>
          <t>MARITIMA DEL CALLAO</t>
        </is>
      </c>
      <c r="G929" t="inlineStr">
        <is>
          <t>JS PERU AGENCIA DE ADUANA S.A.C.</t>
        </is>
      </c>
      <c r="H929" t="inlineStr">
        <is>
          <t>EE</t>
        </is>
      </c>
      <c r="I929" t="inlineStr">
        <is>
          <t>ESTONIA</t>
        </is>
      </c>
      <c r="J929" t="n">
        <v>193435.52</v>
      </c>
      <c r="K929" t="inlineStr">
        <is>
          <t>2026-09-17T22:12:33.000Z</t>
        </is>
      </c>
    </row>
    <row r="930">
      <c r="A930" t="inlineStr">
        <is>
          <t>20572190251</t>
        </is>
      </c>
      <c r="B930" t="inlineStr">
        <is>
          <t>2024</t>
        </is>
      </c>
      <c r="C930" t="n">
        <v>10</v>
      </c>
      <c r="D930" t="inlineStr">
        <is>
          <t>118</t>
        </is>
      </c>
      <c r="E930" t="inlineStr">
        <is>
          <t>MARITIMA DEL CALLAO</t>
        </is>
      </c>
      <c r="G930" t="inlineStr">
        <is>
          <t>JS PERU AGENCIA DE ADUANA S.A.C.</t>
        </is>
      </c>
      <c r="H930" t="inlineStr">
        <is>
          <t>NL</t>
        </is>
      </c>
      <c r="I930" t="inlineStr">
        <is>
          <t>NETHERLANDS</t>
        </is>
      </c>
      <c r="J930" t="n">
        <v>393327.23</v>
      </c>
      <c r="K930" t="inlineStr">
        <is>
          <t>2026-09-17T22:12:33.000Z</t>
        </is>
      </c>
    </row>
    <row r="931">
      <c r="A931" t="inlineStr">
        <is>
          <t>20568190450</t>
        </is>
      </c>
      <c r="B931" t="inlineStr">
        <is>
          <t>2024</t>
        </is>
      </c>
      <c r="C931" t="n">
        <v>7</v>
      </c>
      <c r="D931" t="inlineStr">
        <is>
          <t>235</t>
        </is>
      </c>
      <c r="E931" t="inlineStr">
        <is>
          <t>AEREA DEL CALLAO</t>
        </is>
      </c>
      <c r="G931" t="inlineStr">
        <is>
          <t>CORPORACION MAREC - AGENCIA DE ADUANA S.A.C.</t>
        </is>
      </c>
      <c r="H931" t="inlineStr">
        <is>
          <t>GB</t>
        </is>
      </c>
      <c r="I931" t="inlineStr">
        <is>
          <t>UNITED KINGDOM</t>
        </is>
      </c>
      <c r="J931" t="n">
        <v>13297.28</v>
      </c>
      <c r="K931" t="inlineStr">
        <is>
          <t>2026-09-17T22:12:33.000Z</t>
        </is>
      </c>
    </row>
    <row r="932">
      <c r="A932" t="inlineStr">
        <is>
          <t>20568190450</t>
        </is>
      </c>
      <c r="B932" t="inlineStr">
        <is>
          <t>2024</t>
        </is>
      </c>
      <c r="C932" t="n">
        <v>11</v>
      </c>
      <c r="D932" t="inlineStr">
        <is>
          <t>235</t>
        </is>
      </c>
      <c r="E932" t="inlineStr">
        <is>
          <t>AEREA DEL CALLAO</t>
        </is>
      </c>
      <c r="G932" t="inlineStr">
        <is>
          <t>DOGANA SA AGENTES AFIANZADOS DE ADUANAS</t>
        </is>
      </c>
      <c r="H932" t="inlineStr">
        <is>
          <t>GB</t>
        </is>
      </c>
      <c r="I932" t="inlineStr">
        <is>
          <t>UNITED KINGDOM</t>
        </is>
      </c>
      <c r="J932" t="n">
        <v>8679</v>
      </c>
      <c r="K932" t="inlineStr">
        <is>
          <t>2026-09-17T22:12:33.000Z</t>
        </is>
      </c>
    </row>
    <row r="933">
      <c r="A933" t="inlineStr">
        <is>
          <t>20568190450</t>
        </is>
      </c>
      <c r="B933" t="inlineStr">
        <is>
          <t>2024</t>
        </is>
      </c>
      <c r="C933" t="n">
        <v>10</v>
      </c>
      <c r="D933" t="inlineStr">
        <is>
          <t>235</t>
        </is>
      </c>
      <c r="E933" t="inlineStr">
        <is>
          <t>AEREA DEL CALLAO</t>
        </is>
      </c>
      <c r="G933" t="inlineStr">
        <is>
          <t>DOGANA SA AGENTES AFIANZADOS DE ADUANAS</t>
        </is>
      </c>
      <c r="H933" t="inlineStr">
        <is>
          <t>GB</t>
        </is>
      </c>
      <c r="I933" t="inlineStr">
        <is>
          <t>UNITED KINGDOM</t>
        </is>
      </c>
      <c r="J933" t="n">
        <v>8779.5</v>
      </c>
      <c r="K933" t="inlineStr">
        <is>
          <t>2026-09-17T22:12:33.000Z</t>
        </is>
      </c>
    </row>
    <row r="934">
      <c r="A934" t="inlineStr">
        <is>
          <t>20568190450</t>
        </is>
      </c>
      <c r="B934" t="inlineStr">
        <is>
          <t>2024</t>
        </is>
      </c>
      <c r="C934" t="n">
        <v>9</v>
      </c>
      <c r="D934" t="inlineStr">
        <is>
          <t>235</t>
        </is>
      </c>
      <c r="E934" t="inlineStr">
        <is>
          <t>AEREA DEL CALLAO</t>
        </is>
      </c>
      <c r="G934" t="inlineStr">
        <is>
          <t>DOGANA SA AGENTES AFIANZADOS DE ADUANAS</t>
        </is>
      </c>
      <c r="H934" t="inlineStr">
        <is>
          <t>GB</t>
        </is>
      </c>
      <c r="I934" t="inlineStr">
        <is>
          <t>UNITED KINGDOM</t>
        </is>
      </c>
      <c r="J934" t="n">
        <v>8619.5</v>
      </c>
      <c r="K934" t="inlineStr">
        <is>
          <t>2026-09-17T22:12:33.000Z</t>
        </is>
      </c>
    </row>
    <row r="935">
      <c r="A935" t="inlineStr">
        <is>
          <t>20486973219</t>
        </is>
      </c>
      <c r="B935" t="inlineStr">
        <is>
          <t>2024</t>
        </is>
      </c>
      <c r="C935" t="n">
        <v>4</v>
      </c>
      <c r="D935" t="inlineStr">
        <is>
          <t>118</t>
        </is>
      </c>
      <c r="E935" t="inlineStr">
        <is>
          <t>MARITIMA DEL CALLAO</t>
        </is>
      </c>
      <c r="G935" t="inlineStr">
        <is>
          <t>JS PERU AGENCIA DE ADUANA S.A.C.</t>
        </is>
      </c>
      <c r="H935" t="inlineStr">
        <is>
          <t>BE</t>
        </is>
      </c>
      <c r="I935" t="inlineStr">
        <is>
          <t>BELGIUM</t>
        </is>
      </c>
      <c r="J935" t="n">
        <v>138181.06</v>
      </c>
      <c r="K935" t="inlineStr">
        <is>
          <t>2026-09-17T22:12:33.000Z</t>
        </is>
      </c>
    </row>
    <row r="936">
      <c r="A936" t="inlineStr">
        <is>
          <t>20486973219</t>
        </is>
      </c>
      <c r="B936" t="inlineStr">
        <is>
          <t>2024</t>
        </is>
      </c>
      <c r="C936" t="n">
        <v>8</v>
      </c>
      <c r="D936" t="inlineStr">
        <is>
          <t>118</t>
        </is>
      </c>
      <c r="E936" t="inlineStr">
        <is>
          <t>MARITIMA DEL CALLAO</t>
        </is>
      </c>
      <c r="G936" t="inlineStr">
        <is>
          <t>JS PERU AGENCIA DE ADUANA S.A.C.</t>
        </is>
      </c>
      <c r="H936" t="inlineStr">
        <is>
          <t>IT</t>
        </is>
      </c>
      <c r="I936" t="inlineStr">
        <is>
          <t>ITALY</t>
        </is>
      </c>
      <c r="J936" t="n">
        <v>1830043.98</v>
      </c>
      <c r="K936" t="inlineStr">
        <is>
          <t>2026-09-17T22:12:33.000Z</t>
        </is>
      </c>
    </row>
    <row r="937">
      <c r="A937" t="inlineStr">
        <is>
          <t>20486973219</t>
        </is>
      </c>
      <c r="B937" t="inlineStr">
        <is>
          <t>2024</t>
        </is>
      </c>
      <c r="C937" t="n">
        <v>1</v>
      </c>
      <c r="D937" t="inlineStr">
        <is>
          <t>118</t>
        </is>
      </c>
      <c r="E937" t="inlineStr">
        <is>
          <t>MARITIMA DEL CALLAO</t>
        </is>
      </c>
      <c r="G937" t="inlineStr">
        <is>
          <t>JS PERU AGENCIA DE ADUANA S.A.C.</t>
        </is>
      </c>
      <c r="H937" t="inlineStr">
        <is>
          <t>IT</t>
        </is>
      </c>
      <c r="I937" t="inlineStr">
        <is>
          <t>ITALY</t>
        </is>
      </c>
      <c r="J937" t="n">
        <v>230492.42</v>
      </c>
      <c r="K937" t="inlineStr">
        <is>
          <t>2026-09-17T22:12:33.000Z</t>
        </is>
      </c>
    </row>
    <row r="938">
      <c r="A938" t="inlineStr">
        <is>
          <t>20486973219</t>
        </is>
      </c>
      <c r="B938" t="inlineStr">
        <is>
          <t>2024</t>
        </is>
      </c>
      <c r="C938" t="n">
        <v>2</v>
      </c>
      <c r="D938" t="inlineStr">
        <is>
          <t>118</t>
        </is>
      </c>
      <c r="E938" t="inlineStr">
        <is>
          <t>MARITIMA DEL CALLAO</t>
        </is>
      </c>
      <c r="G938" t="inlineStr">
        <is>
          <t>JS PERU AGENCIA DE ADUANA S.A.C.</t>
        </is>
      </c>
      <c r="H938" t="inlineStr">
        <is>
          <t>IT</t>
        </is>
      </c>
      <c r="I938" t="inlineStr">
        <is>
          <t>ITALY</t>
        </is>
      </c>
      <c r="J938" t="n">
        <v>142745.25</v>
      </c>
      <c r="K938" t="inlineStr">
        <is>
          <t>2026-09-17T22:12:33.000Z</t>
        </is>
      </c>
    </row>
    <row r="939">
      <c r="A939" t="inlineStr">
        <is>
          <t>20486973219</t>
        </is>
      </c>
      <c r="B939" t="inlineStr">
        <is>
          <t>2024</t>
        </is>
      </c>
      <c r="C939" t="n">
        <v>7</v>
      </c>
      <c r="D939" t="inlineStr">
        <is>
          <t>118</t>
        </is>
      </c>
      <c r="E939" t="inlineStr">
        <is>
          <t>MARITIMA DEL CALLAO</t>
        </is>
      </c>
      <c r="G939" t="inlineStr">
        <is>
          <t>JS PERU AGENCIA DE ADUANA S.A.C.</t>
        </is>
      </c>
      <c r="H939" t="inlineStr">
        <is>
          <t>BE</t>
        </is>
      </c>
      <c r="I939" t="inlineStr">
        <is>
          <t>BELGIUM</t>
        </is>
      </c>
      <c r="J939" t="n">
        <v>226742.3</v>
      </c>
      <c r="K939" t="inlineStr">
        <is>
          <t>2026-09-17T22:12:33.000Z</t>
        </is>
      </c>
    </row>
    <row r="940">
      <c r="A940" t="inlineStr">
        <is>
          <t>20486973219</t>
        </is>
      </c>
      <c r="B940" t="inlineStr">
        <is>
          <t>2024</t>
        </is>
      </c>
      <c r="C940" t="n">
        <v>7</v>
      </c>
      <c r="D940" t="inlineStr">
        <is>
          <t>118</t>
        </is>
      </c>
      <c r="E940" t="inlineStr">
        <is>
          <t>MARITIMA DEL CALLAO</t>
        </is>
      </c>
      <c r="G940" t="inlineStr">
        <is>
          <t>JS PERU AGENCIA DE ADUANA S.A.C.</t>
        </is>
      </c>
      <c r="H940" t="inlineStr">
        <is>
          <t>IT</t>
        </is>
      </c>
      <c r="I940" t="inlineStr">
        <is>
          <t>ITALY</t>
        </is>
      </c>
      <c r="J940" t="n">
        <v>2271001.46</v>
      </c>
      <c r="K940" t="inlineStr">
        <is>
          <t>2026-09-17T22:12:33.000Z</t>
        </is>
      </c>
    </row>
    <row r="941">
      <c r="A941" t="inlineStr">
        <is>
          <t>20486973219</t>
        </is>
      </c>
      <c r="B941" t="inlineStr">
        <is>
          <t>2024</t>
        </is>
      </c>
      <c r="C941" t="n">
        <v>7</v>
      </c>
      <c r="D941" t="inlineStr">
        <is>
          <t>118</t>
        </is>
      </c>
      <c r="E941" t="inlineStr">
        <is>
          <t>MARITIMA DEL CALLAO</t>
        </is>
      </c>
      <c r="G941" t="inlineStr">
        <is>
          <t>JS PERU AGENCIA DE ADUANA S.A.C.</t>
        </is>
      </c>
      <c r="H941" t="inlineStr">
        <is>
          <t>NL</t>
        </is>
      </c>
      <c r="I941" t="inlineStr">
        <is>
          <t>NETHERLANDS</t>
        </is>
      </c>
      <c r="J941" t="n">
        <v>441782.56</v>
      </c>
      <c r="K941" t="inlineStr">
        <is>
          <t>2026-09-17T22:12:33.000Z</t>
        </is>
      </c>
    </row>
    <row r="942">
      <c r="A942" t="inlineStr">
        <is>
          <t>20486973219</t>
        </is>
      </c>
      <c r="B942" t="inlineStr">
        <is>
          <t>2024</t>
        </is>
      </c>
      <c r="C942" t="n">
        <v>6</v>
      </c>
      <c r="D942" t="inlineStr">
        <is>
          <t>118</t>
        </is>
      </c>
      <c r="E942" t="inlineStr">
        <is>
          <t>MARITIMA DEL CALLAO</t>
        </is>
      </c>
      <c r="G942" t="inlineStr">
        <is>
          <t>JS PERU AGENCIA DE ADUANA S.A.C.</t>
        </is>
      </c>
      <c r="H942" t="inlineStr">
        <is>
          <t>BE</t>
        </is>
      </c>
      <c r="I942" t="inlineStr">
        <is>
          <t>BELGIUM</t>
        </is>
      </c>
      <c r="J942" t="n">
        <v>516032.69</v>
      </c>
      <c r="K942" t="inlineStr">
        <is>
          <t>2026-09-17T22:12:33.000Z</t>
        </is>
      </c>
    </row>
    <row r="943">
      <c r="A943" t="inlineStr">
        <is>
          <t>20486973219</t>
        </is>
      </c>
      <c r="B943" t="inlineStr">
        <is>
          <t>2024</t>
        </is>
      </c>
      <c r="C943" t="n">
        <v>6</v>
      </c>
      <c r="D943" t="inlineStr">
        <is>
          <t>118</t>
        </is>
      </c>
      <c r="E943" t="inlineStr">
        <is>
          <t>MARITIMA DEL CALLAO</t>
        </is>
      </c>
      <c r="G943" t="inlineStr">
        <is>
          <t>JS PERU AGENCIA DE ADUANA S.A.C.</t>
        </is>
      </c>
      <c r="H943" t="inlineStr">
        <is>
          <t>IT</t>
        </is>
      </c>
      <c r="I943" t="inlineStr">
        <is>
          <t>ITALY</t>
        </is>
      </c>
      <c r="J943" t="n">
        <v>463086.53</v>
      </c>
      <c r="K943" t="inlineStr">
        <is>
          <t>2026-09-17T22:12:33.000Z</t>
        </is>
      </c>
    </row>
    <row r="944">
      <c r="A944" t="inlineStr">
        <is>
          <t>20486973219</t>
        </is>
      </c>
      <c r="B944" t="inlineStr">
        <is>
          <t>2024</t>
        </is>
      </c>
      <c r="C944" t="n">
        <v>6</v>
      </c>
      <c r="D944" t="inlineStr">
        <is>
          <t>118</t>
        </is>
      </c>
      <c r="E944" t="inlineStr">
        <is>
          <t>MARITIMA DEL CALLAO</t>
        </is>
      </c>
      <c r="G944" t="inlineStr">
        <is>
          <t>JS PERU AGENCIA DE ADUANA S.A.C.</t>
        </is>
      </c>
      <c r="H944" t="inlineStr">
        <is>
          <t>NL</t>
        </is>
      </c>
      <c r="I944" t="inlineStr">
        <is>
          <t>NETHERLANDS</t>
        </is>
      </c>
      <c r="J944" t="n">
        <v>765438.61</v>
      </c>
      <c r="K944" t="inlineStr">
        <is>
          <t>2026-09-17T22:12:33.000Z</t>
        </is>
      </c>
    </row>
    <row r="945">
      <c r="A945" t="inlineStr">
        <is>
          <t>20486973219</t>
        </is>
      </c>
      <c r="B945" t="inlineStr">
        <is>
          <t>2024</t>
        </is>
      </c>
      <c r="C945" t="n">
        <v>11</v>
      </c>
      <c r="D945" t="inlineStr">
        <is>
          <t>118</t>
        </is>
      </c>
      <c r="E945" t="inlineStr">
        <is>
          <t>MARITIMA DEL CALLAO</t>
        </is>
      </c>
      <c r="G945" t="inlineStr">
        <is>
          <t>JS PERU AGENCIA DE ADUANA S.A.C.</t>
        </is>
      </c>
      <c r="H945" t="inlineStr">
        <is>
          <t>BE</t>
        </is>
      </c>
      <c r="I945" t="inlineStr">
        <is>
          <t>BELGIUM</t>
        </is>
      </c>
      <c r="J945" t="n">
        <v>212421.38</v>
      </c>
      <c r="K945" t="inlineStr">
        <is>
          <t>2026-09-17T22:12:33.000Z</t>
        </is>
      </c>
    </row>
    <row r="946">
      <c r="A946" t="inlineStr">
        <is>
          <t>20486973219</t>
        </is>
      </c>
      <c r="B946" t="inlineStr">
        <is>
          <t>2024</t>
        </is>
      </c>
      <c r="C946" t="n">
        <v>11</v>
      </c>
      <c r="D946" t="inlineStr">
        <is>
          <t>118</t>
        </is>
      </c>
      <c r="E946" t="inlineStr">
        <is>
          <t>MARITIMA DEL CALLAO</t>
        </is>
      </c>
      <c r="G946" t="inlineStr">
        <is>
          <t>JS PERU AGENCIA DE ADUANA S.A.C.</t>
        </is>
      </c>
      <c r="H946" t="inlineStr">
        <is>
          <t>IT</t>
        </is>
      </c>
      <c r="I946" t="inlineStr">
        <is>
          <t>ITALY</t>
        </is>
      </c>
      <c r="J946" t="n">
        <v>212730.95</v>
      </c>
      <c r="K946" t="inlineStr">
        <is>
          <t>2026-09-17T22:12:33.000Z</t>
        </is>
      </c>
    </row>
    <row r="947">
      <c r="A947" t="inlineStr">
        <is>
          <t>20486973219</t>
        </is>
      </c>
      <c r="B947" t="inlineStr">
        <is>
          <t>2024</t>
        </is>
      </c>
      <c r="C947" t="n">
        <v>11</v>
      </c>
      <c r="D947" t="inlineStr">
        <is>
          <t>118</t>
        </is>
      </c>
      <c r="E947" t="inlineStr">
        <is>
          <t>MARITIMA DEL CALLAO</t>
        </is>
      </c>
      <c r="G947" t="inlineStr">
        <is>
          <t>JS PERU AGENCIA DE ADUANA S.A.C.</t>
        </is>
      </c>
      <c r="H947" t="inlineStr">
        <is>
          <t>NL</t>
        </is>
      </c>
      <c r="I947" t="inlineStr">
        <is>
          <t>NETHERLANDS</t>
        </is>
      </c>
      <c r="J947" t="n">
        <v>576167.95</v>
      </c>
      <c r="K947" t="inlineStr">
        <is>
          <t>2026-09-17T22:12:33.000Z</t>
        </is>
      </c>
    </row>
    <row r="948">
      <c r="A948" t="inlineStr">
        <is>
          <t>20486973219</t>
        </is>
      </c>
      <c r="B948" t="inlineStr">
        <is>
          <t>2024</t>
        </is>
      </c>
      <c r="C948" t="n">
        <v>10</v>
      </c>
      <c r="D948" t="inlineStr">
        <is>
          <t>118</t>
        </is>
      </c>
      <c r="E948" t="inlineStr">
        <is>
          <t>MARITIMA DEL CALLAO</t>
        </is>
      </c>
      <c r="G948" t="inlineStr">
        <is>
          <t>JS PERU AGENCIA DE ADUANA S.A.C.</t>
        </is>
      </c>
      <c r="H948" t="inlineStr">
        <is>
          <t>BE</t>
        </is>
      </c>
      <c r="I948" t="inlineStr">
        <is>
          <t>BELGIUM</t>
        </is>
      </c>
      <c r="J948" t="n">
        <v>206593.02</v>
      </c>
      <c r="K948" t="inlineStr">
        <is>
          <t>2026-09-17T22:12:33.000Z</t>
        </is>
      </c>
    </row>
    <row r="949">
      <c r="A949" t="inlineStr">
        <is>
          <t>20486973219</t>
        </is>
      </c>
      <c r="B949" t="inlineStr">
        <is>
          <t>2024</t>
        </is>
      </c>
      <c r="C949" t="n">
        <v>10</v>
      </c>
      <c r="D949" t="inlineStr">
        <is>
          <t>118</t>
        </is>
      </c>
      <c r="E949" t="inlineStr">
        <is>
          <t>MARITIMA DEL CALLAO</t>
        </is>
      </c>
      <c r="G949" t="inlineStr">
        <is>
          <t>JS PERU AGENCIA DE ADUANA S.A.C.</t>
        </is>
      </c>
      <c r="H949" t="inlineStr">
        <is>
          <t>IT</t>
        </is>
      </c>
      <c r="I949" t="inlineStr">
        <is>
          <t>ITALY</t>
        </is>
      </c>
      <c r="J949" t="n">
        <v>577683.99</v>
      </c>
      <c r="K949" t="inlineStr">
        <is>
          <t>2026-09-17T22:12:33.000Z</t>
        </is>
      </c>
    </row>
    <row r="950">
      <c r="A950" t="inlineStr">
        <is>
          <t>20486973219</t>
        </is>
      </c>
      <c r="B950" t="inlineStr">
        <is>
          <t>2024</t>
        </is>
      </c>
      <c r="C950" t="n">
        <v>9</v>
      </c>
      <c r="D950" t="inlineStr">
        <is>
          <t>118</t>
        </is>
      </c>
      <c r="E950" t="inlineStr">
        <is>
          <t>MARITIMA DEL CALLAO</t>
        </is>
      </c>
      <c r="G950" t="inlineStr">
        <is>
          <t>JS PERU AGENCIA DE ADUANA S.A.C.</t>
        </is>
      </c>
      <c r="H950" t="inlineStr">
        <is>
          <t>BE</t>
        </is>
      </c>
      <c r="I950" t="inlineStr">
        <is>
          <t>BELGIUM</t>
        </is>
      </c>
      <c r="J950" t="n">
        <v>201969.83</v>
      </c>
      <c r="K950" t="inlineStr">
        <is>
          <t>2026-09-17T22:12:33.000Z</t>
        </is>
      </c>
    </row>
    <row r="951">
      <c r="A951" t="inlineStr">
        <is>
          <t>20486973219</t>
        </is>
      </c>
      <c r="B951" t="inlineStr">
        <is>
          <t>2024</t>
        </is>
      </c>
      <c r="C951" t="n">
        <v>9</v>
      </c>
      <c r="D951" t="inlineStr">
        <is>
          <t>118</t>
        </is>
      </c>
      <c r="E951" t="inlineStr">
        <is>
          <t>MARITIMA DEL CALLAO</t>
        </is>
      </c>
      <c r="G951" t="inlineStr">
        <is>
          <t>JS PERU AGENCIA DE ADUANA S.A.C.</t>
        </is>
      </c>
      <c r="H951" t="inlineStr">
        <is>
          <t>IT</t>
        </is>
      </c>
      <c r="I951" t="inlineStr">
        <is>
          <t>ITALY</t>
        </is>
      </c>
      <c r="J951" t="n">
        <v>819282.05</v>
      </c>
      <c r="K951" t="inlineStr">
        <is>
          <t>2026-09-17T22:12:33.000Z</t>
        </is>
      </c>
    </row>
    <row r="952">
      <c r="A952" t="inlineStr">
        <is>
          <t>20486973219</t>
        </is>
      </c>
      <c r="B952" t="inlineStr">
        <is>
          <t>2024</t>
        </is>
      </c>
      <c r="C952" t="n">
        <v>9</v>
      </c>
      <c r="D952" t="inlineStr">
        <is>
          <t>118</t>
        </is>
      </c>
      <c r="E952" t="inlineStr">
        <is>
          <t>MARITIMA DEL CALLAO</t>
        </is>
      </c>
      <c r="G952" t="inlineStr">
        <is>
          <t>JS PERU AGENCIA DE ADUANA S.A.C.</t>
        </is>
      </c>
      <c r="H952" t="inlineStr">
        <is>
          <t>NL</t>
        </is>
      </c>
      <c r="I952" t="inlineStr">
        <is>
          <t>NETHERLANDS</t>
        </is>
      </c>
      <c r="J952" t="n">
        <v>428847.82</v>
      </c>
      <c r="K952" t="inlineStr">
        <is>
          <t>2026-09-17T22:12:33.000Z</t>
        </is>
      </c>
    </row>
    <row r="953">
      <c r="A953" t="inlineStr">
        <is>
          <t>20568071281</t>
        </is>
      </c>
      <c r="B953" t="inlineStr">
        <is>
          <t>2024</t>
        </is>
      </c>
      <c r="C953" t="n">
        <v>8</v>
      </c>
      <c r="D953" t="inlineStr">
        <is>
          <t>118</t>
        </is>
      </c>
      <c r="E953" t="inlineStr">
        <is>
          <t>MARITIMA DEL CALLAO</t>
        </is>
      </c>
      <c r="G953" t="inlineStr">
        <is>
          <t>FAR ADUANAS S.A.C.</t>
        </is>
      </c>
      <c r="H953" t="inlineStr">
        <is>
          <t>BE</t>
        </is>
      </c>
      <c r="I953" t="inlineStr">
        <is>
          <t>BELGIUM</t>
        </is>
      </c>
      <c r="J953" t="n">
        <v>299141.58</v>
      </c>
      <c r="K953" t="inlineStr">
        <is>
          <t>2026-09-17T22:12:33.000Z</t>
        </is>
      </c>
    </row>
    <row r="954">
      <c r="A954" t="inlineStr">
        <is>
          <t>20568071281</t>
        </is>
      </c>
      <c r="B954" t="inlineStr">
        <is>
          <t>2024</t>
        </is>
      </c>
      <c r="C954" t="n">
        <v>1</v>
      </c>
      <c r="D954" t="inlineStr">
        <is>
          <t>118</t>
        </is>
      </c>
      <c r="E954" t="inlineStr">
        <is>
          <t>MARITIMA DEL CALLAO</t>
        </is>
      </c>
      <c r="G954" t="inlineStr">
        <is>
          <t>FAR ADUANAS S.A.C.</t>
        </is>
      </c>
      <c r="H954" t="inlineStr">
        <is>
          <t>BE</t>
        </is>
      </c>
      <c r="I954" t="inlineStr">
        <is>
          <t>BELGIUM</t>
        </is>
      </c>
      <c r="J954" t="n">
        <v>81396.85000000001</v>
      </c>
      <c r="K954" t="inlineStr">
        <is>
          <t>2026-09-17T22:12:33.000Z</t>
        </is>
      </c>
    </row>
    <row r="955">
      <c r="A955" t="inlineStr">
        <is>
          <t>20568071281</t>
        </is>
      </c>
      <c r="B955" t="inlineStr">
        <is>
          <t>2024</t>
        </is>
      </c>
      <c r="C955" t="n">
        <v>1</v>
      </c>
      <c r="D955" t="inlineStr">
        <is>
          <t>118</t>
        </is>
      </c>
      <c r="E955" t="inlineStr">
        <is>
          <t>MARITIMA DEL CALLAO</t>
        </is>
      </c>
      <c r="G955" t="inlineStr">
        <is>
          <t>FAR ADUANAS S.A.C.</t>
        </is>
      </c>
      <c r="H955" t="inlineStr">
        <is>
          <t>DE</t>
        </is>
      </c>
      <c r="I955" t="inlineStr">
        <is>
          <t>GERMANY</t>
        </is>
      </c>
      <c r="J955" t="n">
        <v>75298.78999999999</v>
      </c>
      <c r="K955" t="inlineStr">
        <is>
          <t>2026-09-17T22:12:33.000Z</t>
        </is>
      </c>
    </row>
    <row r="956">
      <c r="A956" t="inlineStr">
        <is>
          <t>20568071281</t>
        </is>
      </c>
      <c r="B956" t="inlineStr">
        <is>
          <t>2024</t>
        </is>
      </c>
      <c r="C956" t="n">
        <v>6</v>
      </c>
      <c r="D956" t="inlineStr">
        <is>
          <t>118</t>
        </is>
      </c>
      <c r="E956" t="inlineStr">
        <is>
          <t>MARITIMA DEL CALLAO</t>
        </is>
      </c>
      <c r="G956" t="inlineStr">
        <is>
          <t>FAR ADUANAS S.A.C.</t>
        </is>
      </c>
      <c r="H956" t="inlineStr">
        <is>
          <t>DE</t>
        </is>
      </c>
      <c r="I956" t="inlineStr">
        <is>
          <t>GERMANY</t>
        </is>
      </c>
      <c r="J956" t="n">
        <v>78036.92999999999</v>
      </c>
      <c r="K956" t="inlineStr">
        <is>
          <t>2026-09-17T22:12:33.000Z</t>
        </is>
      </c>
    </row>
    <row r="957">
      <c r="A957" t="inlineStr">
        <is>
          <t>20568071281</t>
        </is>
      </c>
      <c r="B957" t="inlineStr">
        <is>
          <t>2024</t>
        </is>
      </c>
      <c r="C957" t="n">
        <v>3</v>
      </c>
      <c r="D957" t="inlineStr">
        <is>
          <t>118</t>
        </is>
      </c>
      <c r="E957" t="inlineStr">
        <is>
          <t>MARITIMA DEL CALLAO</t>
        </is>
      </c>
      <c r="G957" t="inlineStr">
        <is>
          <t>FAR ADUANAS S.A.C.</t>
        </is>
      </c>
      <c r="H957" t="inlineStr">
        <is>
          <t>BE</t>
        </is>
      </c>
      <c r="I957" t="inlineStr">
        <is>
          <t>BELGIUM</t>
        </is>
      </c>
      <c r="J957" t="n">
        <v>312147.74</v>
      </c>
      <c r="K957" t="inlineStr">
        <is>
          <t>2026-09-17T22:12:33.000Z</t>
        </is>
      </c>
    </row>
    <row r="958">
      <c r="A958" t="inlineStr">
        <is>
          <t>20568071281</t>
        </is>
      </c>
      <c r="B958" t="inlineStr">
        <is>
          <t>2024</t>
        </is>
      </c>
      <c r="C958" t="n">
        <v>5</v>
      </c>
      <c r="D958" t="inlineStr">
        <is>
          <t>046</t>
        </is>
      </c>
      <c r="E958" t="inlineStr">
        <is>
          <t>PAITA</t>
        </is>
      </c>
      <c r="G958" t="inlineStr">
        <is>
          <t>CORPORACION LOGISTICA ADUANERA S.A.C.</t>
        </is>
      </c>
      <c r="H958" t="inlineStr">
        <is>
          <t>DE</t>
        </is>
      </c>
      <c r="I958" t="inlineStr">
        <is>
          <t>GERMANY</t>
        </is>
      </c>
      <c r="J958" t="n">
        <v>58768.56</v>
      </c>
      <c r="K958" t="inlineStr">
        <is>
          <t>2026-09-17T22:12:33.000Z</t>
        </is>
      </c>
    </row>
    <row r="959">
      <c r="A959" t="inlineStr">
        <is>
          <t>20568071281</t>
        </is>
      </c>
      <c r="B959" t="inlineStr">
        <is>
          <t>2024</t>
        </is>
      </c>
      <c r="C959" t="n">
        <v>10</v>
      </c>
      <c r="D959" t="inlineStr">
        <is>
          <t>118</t>
        </is>
      </c>
      <c r="E959" t="inlineStr">
        <is>
          <t>MARITIMA DEL CALLAO</t>
        </is>
      </c>
      <c r="G959" t="inlineStr">
        <is>
          <t>FAR ADUANAS S.A.C.</t>
        </is>
      </c>
      <c r="H959" t="inlineStr">
        <is>
          <t>DE</t>
        </is>
      </c>
      <c r="I959" t="inlineStr">
        <is>
          <t>GERMANY</t>
        </is>
      </c>
      <c r="J959" t="n">
        <v>87618.50999999999</v>
      </c>
      <c r="K959" t="inlineStr">
        <is>
          <t>2026-09-17T22:12:33.000Z</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M70"/>
  <sheetViews>
    <sheetView workbookViewId="0">
      <pane ySplit="1" topLeftCell="A10" activePane="bottomLeft" state="frozen"/>
      <selection pane="bottomLeft" activeCell="A10" sqref="A10"/>
    </sheetView>
  </sheetViews>
  <sheetFormatPr baseColWidth="10" defaultColWidth="11" defaultRowHeight="14.4"/>
  <cols>
    <col width="18.5546875" customWidth="1" min="1" max="1"/>
    <col width="55.5546875" customWidth="1" min="2" max="2"/>
    <col width="18.5546875" customWidth="1" min="3" max="3"/>
    <col width="20.33203125" customWidth="1" min="4" max="6"/>
    <col width="18.5546875" customWidth="1" min="7" max="8"/>
    <col width="8.5546875" customWidth="1" min="9" max="9"/>
    <col width="19.44140625" customWidth="1" min="10" max="10"/>
    <col width="12.44140625" customWidth="1" min="11" max="11"/>
    <col width="25.109375" customWidth="1" min="12" max="12"/>
    <col width="27.77734375" customWidth="1" min="13" max="13"/>
  </cols>
  <sheetData>
    <row r="1" ht="15" customHeight="1">
      <c r="A1" s="10" t="inlineStr">
        <is>
          <t>ruc</t>
        </is>
      </c>
      <c r="B1" s="10" t="inlineStr">
        <is>
          <t>razon_social</t>
        </is>
      </c>
      <c r="C1" s="10" t="inlineStr">
        <is>
          <t>n_operaciones</t>
        </is>
      </c>
      <c r="D1" s="10" t="inlineStr">
        <is>
          <t>fob_total_usd</t>
        </is>
      </c>
      <c r="E1" s="10" t="n">
        <v>2025</v>
      </c>
      <c r="F1" s="10" t="n">
        <v>2026</v>
      </c>
      <c r="G1" s="10" t="inlineStr">
        <is>
          <t>primer_periodo</t>
        </is>
      </c>
      <c r="H1" s="10" t="inlineStr">
        <is>
          <t>ultimo_periodo</t>
        </is>
      </c>
      <c r="I1" s="10" t="inlineStr">
        <is>
          <t>n_paises</t>
        </is>
      </c>
      <c r="J1" s="10" t="inlineStr">
        <is>
          <t>paises_destino</t>
        </is>
      </c>
      <c r="K1" s="10" t="inlineStr">
        <is>
          <t>aduanas</t>
        </is>
      </c>
      <c r="L1" s="10" t="inlineStr">
        <is>
          <t>agentes_aduana</t>
        </is>
      </c>
      <c r="M1" s="10" t="inlineStr">
        <is>
          <t>fecha_consulta</t>
        </is>
      </c>
    </row>
    <row r="2">
      <c r="A2">
        <f t="array" ref="A2:A67">_xlfn._xlws.SORT(_xlfn.UNIQUE(_xlfn._xlws.FILTER(RUC_FOB!$A$2:$A$5000,RUC_FOB!$A$2:$A$5000&lt;&gt;"")))</f>
        <v/>
      </c>
      <c r="B2">
        <f>IFERROR(_xlfn.XLOOKUP($A2,RUC_OECE!$A$2:$A$598,RUC_OECE!$B$2:$B$598),"")</f>
        <v/>
      </c>
      <c r="C2">
        <f>COUNTIFS(RUC_FOB!$A$2:$A$5000,$A2)</f>
        <v/>
      </c>
      <c r="D2" s="8">
        <f>SUMIFS(RUC_FOB!$J$2:$J$5000,RUC_FOB!$A$2:$A$5000,$A2)</f>
        <v/>
      </c>
      <c r="E2" s="8">
        <f>SUMIFS(RUC_FOB!$J$2:$J$5000,RUC_FOB!$A$2:$A$5000,$A2,RUC_FOB!$B$2:$B$5000,E$1)</f>
        <v/>
      </c>
      <c r="F2" s="8">
        <f>SUMIFS(RUC_FOB!$J$2:$J$5000,RUC_FOB!$A$2:$A$5000,$A2,RUC_FOB!$B$2:$B$5000,F$1)</f>
        <v/>
      </c>
      <c r="G2" s="11">
        <f t="array" ref="G2">MIN(_xlfn._xlws.FILTER(RUC_FOB!$B$2:$B$5000*100+RUC_FOB!$C$2:$C$5000,RUC_FOB!$A$2:$A$5000=$A2))</f>
        <v/>
      </c>
      <c r="H2" s="11">
        <f t="array" ref="H2">MAX(_xlfn._xlws.FILTER(RUC_FOB!$B$2:$B$5000*100+RUC_FOB!$C$2:$C$5000,RUC_FOB!$A$2:$A$5000=$A2))</f>
        <v/>
      </c>
      <c r="I2">
        <f t="array" ref="I2">ROWS(_xlfn.UNIQUE(_xlfn._xlws.FILTER(RUC_FOB!$I$2:$I$5000,RUC_FOB!$A$2:$A$5000=$A2)))</f>
        <v/>
      </c>
    </row>
    <row r="3">
      <c r="A3" t="inlineStr">
        <is>
          <t>20129529530</t>
        </is>
      </c>
      <c r="B3">
        <f>IFERROR(_xlfn.XLOOKUP($A3,RUC_OECE!$A$2:$A$598,RUC_OECE!$B$2:$B$598),"")</f>
        <v/>
      </c>
      <c r="C3">
        <f>COUNTIFS(RUC_FOB!$A$2:$A$5000,$A3)</f>
        <v/>
      </c>
      <c r="D3" s="8">
        <f>SUMIFS(RUC_FOB!$J$2:$J$5000,RUC_FOB!$A$2:$A$5000,$A3)</f>
        <v/>
      </c>
      <c r="E3" s="8">
        <f>SUMIFS(RUC_FOB!$J$2:$J$5000,RUC_FOB!$A$2:$A$5000,$A3,RUC_FOB!$B$2:$B$5000,E$1)</f>
        <v/>
      </c>
      <c r="F3" s="8">
        <f>SUMIFS(RUC_FOB!$J$2:$J$5000,RUC_FOB!$A$2:$A$5000,$A3,RUC_FOB!$B$2:$B$5000,F$1)</f>
        <v/>
      </c>
      <c r="G3" s="11">
        <f t="array" ref="G3">MIN(_xlfn._xlws.FILTER(RUC_FOB!$B$2:$B$5000*100+RUC_FOB!$C$2:$C$5000,RUC_FOB!$A$2:$A$5000=$A3))</f>
        <v/>
      </c>
      <c r="H3" s="11">
        <f t="array" ref="H3">MAX(_xlfn._xlws.FILTER(RUC_FOB!$B$2:$B$5000*100+RUC_FOB!$C$2:$C$5000,RUC_FOB!$A$2:$A$5000=$A3))</f>
        <v/>
      </c>
      <c r="I3">
        <f t="array" ref="I3">ROWS(_xlfn.UNIQUE(_xlfn._xlws.FILTER(RUC_FOB!$I$2:$I$5000,RUC_FOB!$A$2:$A$5000=$A3)))</f>
        <v/>
      </c>
    </row>
    <row r="4">
      <c r="A4" t="inlineStr">
        <is>
          <t>20132509795</t>
        </is>
      </c>
      <c r="B4">
        <f>IFERROR(_xlfn.XLOOKUP($A4,RUC_OECE!$A$2:$A$598,RUC_OECE!$B$2:$B$598),"")</f>
        <v/>
      </c>
      <c r="C4">
        <f>COUNTIFS(RUC_FOB!$A$2:$A$5000,$A4)</f>
        <v/>
      </c>
      <c r="D4" s="8">
        <f>SUMIFS(RUC_FOB!$J$2:$J$5000,RUC_FOB!$A$2:$A$5000,$A4)</f>
        <v/>
      </c>
      <c r="E4" s="8">
        <f>SUMIFS(RUC_FOB!$J$2:$J$5000,RUC_FOB!$A$2:$A$5000,$A4,RUC_FOB!$B$2:$B$5000,E$1)</f>
        <v/>
      </c>
      <c r="F4" s="8">
        <f>SUMIFS(RUC_FOB!$J$2:$J$5000,RUC_FOB!$A$2:$A$5000,$A4,RUC_FOB!$B$2:$B$5000,F$1)</f>
        <v/>
      </c>
      <c r="G4" s="11">
        <f t="array" ref="G4">MIN(_xlfn._xlws.FILTER(RUC_FOB!$B$2:$B$5000*100+RUC_FOB!$C$2:$C$5000,RUC_FOB!$A$2:$A$5000=$A4))</f>
        <v/>
      </c>
      <c r="H4" s="11">
        <f t="array" ref="H4">MAX(_xlfn._xlws.FILTER(RUC_FOB!$B$2:$B$5000*100+RUC_FOB!$C$2:$C$5000,RUC_FOB!$A$2:$A$5000=$A4))</f>
        <v/>
      </c>
      <c r="I4">
        <f t="array" ref="I4">ROWS(_xlfn.UNIQUE(_xlfn._xlws.FILTER(RUC_FOB!$I$2:$I$5000,RUC_FOB!$A$2:$A$5000=$A4)))</f>
        <v/>
      </c>
    </row>
    <row r="5">
      <c r="A5" t="inlineStr">
        <is>
          <t>20132509876</t>
        </is>
      </c>
      <c r="B5">
        <f>IFERROR(_xlfn.XLOOKUP($A5,RUC_OECE!$A$2:$A$598,RUC_OECE!$B$2:$B$598),"")</f>
        <v/>
      </c>
      <c r="C5">
        <f>COUNTIFS(RUC_FOB!$A$2:$A$5000,$A5)</f>
        <v/>
      </c>
      <c r="D5" s="8">
        <f>SUMIFS(RUC_FOB!$J$2:$J$5000,RUC_FOB!$A$2:$A$5000,$A5)</f>
        <v/>
      </c>
      <c r="E5" s="8">
        <f>SUMIFS(RUC_FOB!$J$2:$J$5000,RUC_FOB!$A$2:$A$5000,$A5,RUC_FOB!$B$2:$B$5000,E$1)</f>
        <v/>
      </c>
      <c r="F5" s="8">
        <f>SUMIFS(RUC_FOB!$J$2:$J$5000,RUC_FOB!$A$2:$A$5000,$A5,RUC_FOB!$B$2:$B$5000,F$1)</f>
        <v/>
      </c>
      <c r="G5" s="11">
        <f t="array" ref="G5">MIN(_xlfn._xlws.FILTER(RUC_FOB!$B$2:$B$5000*100+RUC_FOB!$C$2:$C$5000,RUC_FOB!$A$2:$A$5000=$A5))</f>
        <v/>
      </c>
      <c r="H5" s="11">
        <f t="array" ref="H5">MAX(_xlfn._xlws.FILTER(RUC_FOB!$B$2:$B$5000*100+RUC_FOB!$C$2:$C$5000,RUC_FOB!$A$2:$A$5000=$A5))</f>
        <v/>
      </c>
      <c r="I5">
        <f t="array" ref="I5">ROWS(_xlfn.UNIQUE(_xlfn._xlws.FILTER(RUC_FOB!$I$2:$I$5000,RUC_FOB!$A$2:$A$5000=$A5)))</f>
        <v/>
      </c>
    </row>
    <row r="6">
      <c r="A6" t="inlineStr">
        <is>
          <t>20136201132</t>
        </is>
      </c>
      <c r="B6">
        <f>IFERROR(_xlfn.XLOOKUP($A6,RUC_OECE!$A$2:$A$598,RUC_OECE!$B$2:$B$598),"")</f>
        <v/>
      </c>
      <c r="C6">
        <f>COUNTIFS(RUC_FOB!$A$2:$A$5000,$A6)</f>
        <v/>
      </c>
      <c r="D6" s="8">
        <f>SUMIFS(RUC_FOB!$J$2:$J$5000,RUC_FOB!$A$2:$A$5000,$A6)</f>
        <v/>
      </c>
      <c r="E6" s="8">
        <f>SUMIFS(RUC_FOB!$J$2:$J$5000,RUC_FOB!$A$2:$A$5000,$A6,RUC_FOB!$B$2:$B$5000,E$1)</f>
        <v/>
      </c>
      <c r="F6" s="8">
        <f>SUMIFS(RUC_FOB!$J$2:$J$5000,RUC_FOB!$A$2:$A$5000,$A6,RUC_FOB!$B$2:$B$5000,F$1)</f>
        <v/>
      </c>
      <c r="G6" s="11">
        <f t="array" ref="G6">MIN(_xlfn._xlws.FILTER(RUC_FOB!$B$2:$B$5000*100+RUC_FOB!$C$2:$C$5000,RUC_FOB!$A$2:$A$5000=$A6))</f>
        <v/>
      </c>
      <c r="H6" s="11">
        <f t="array" ref="H6">MAX(_xlfn._xlws.FILTER(RUC_FOB!$B$2:$B$5000*100+RUC_FOB!$C$2:$C$5000,RUC_FOB!$A$2:$A$5000=$A6))</f>
        <v/>
      </c>
      <c r="I6">
        <f t="array" ref="I6">ROWS(_xlfn.UNIQUE(_xlfn._xlws.FILTER(RUC_FOB!$I$2:$I$5000,RUC_FOB!$A$2:$A$5000=$A6)))</f>
        <v/>
      </c>
    </row>
    <row r="7">
      <c r="A7" t="inlineStr">
        <is>
          <t>20136201213</t>
        </is>
      </c>
      <c r="B7">
        <f>IFERROR(_xlfn.XLOOKUP($A7,RUC_OECE!$A$2:$A$598,RUC_OECE!$B$2:$B$598),"")</f>
        <v/>
      </c>
      <c r="C7">
        <f>COUNTIFS(RUC_FOB!$A$2:$A$5000,$A7)</f>
        <v/>
      </c>
      <c r="D7" s="8">
        <f>SUMIFS(RUC_FOB!$J$2:$J$5000,RUC_FOB!$A$2:$A$5000,$A7)</f>
        <v/>
      </c>
      <c r="E7" s="8">
        <f>SUMIFS(RUC_FOB!$J$2:$J$5000,RUC_FOB!$A$2:$A$5000,$A7,RUC_FOB!$B$2:$B$5000,E$1)</f>
        <v/>
      </c>
      <c r="F7" s="8">
        <f>SUMIFS(RUC_FOB!$J$2:$J$5000,RUC_FOB!$A$2:$A$5000,$A7,RUC_FOB!$B$2:$B$5000,F$1)</f>
        <v/>
      </c>
      <c r="G7" s="11">
        <f t="array" ref="G7">MIN(_xlfn._xlws.FILTER(RUC_FOB!$B$2:$B$5000*100+RUC_FOB!$C$2:$C$5000,RUC_FOB!$A$2:$A$5000=$A7))</f>
        <v/>
      </c>
      <c r="H7" s="11">
        <f t="array" ref="H7">MAX(_xlfn._xlws.FILTER(RUC_FOB!$B$2:$B$5000*100+RUC_FOB!$C$2:$C$5000,RUC_FOB!$A$2:$A$5000=$A7))</f>
        <v/>
      </c>
      <c r="I7">
        <f t="array" ref="I7">ROWS(_xlfn.UNIQUE(_xlfn._xlws.FILTER(RUC_FOB!$I$2:$I$5000,RUC_FOB!$A$2:$A$5000=$A7)))</f>
        <v/>
      </c>
    </row>
    <row r="8">
      <c r="A8" t="inlineStr">
        <is>
          <t>20140181405</t>
        </is>
      </c>
      <c r="B8">
        <f>IFERROR(_xlfn.XLOOKUP($A8,RUC_OECE!$A$2:$A$598,RUC_OECE!$B$2:$B$598),"")</f>
        <v/>
      </c>
      <c r="C8">
        <f>COUNTIFS(RUC_FOB!$A$2:$A$5000,$A8)</f>
        <v/>
      </c>
      <c r="D8" s="8">
        <f>SUMIFS(RUC_FOB!$J$2:$J$5000,RUC_FOB!$A$2:$A$5000,$A8)</f>
        <v/>
      </c>
      <c r="E8" s="8">
        <f>SUMIFS(RUC_FOB!$J$2:$J$5000,RUC_FOB!$A$2:$A$5000,$A8,RUC_FOB!$B$2:$B$5000,E$1)</f>
        <v/>
      </c>
      <c r="F8" s="8">
        <f>SUMIFS(RUC_FOB!$J$2:$J$5000,RUC_FOB!$A$2:$A$5000,$A8,RUC_FOB!$B$2:$B$5000,F$1)</f>
        <v/>
      </c>
      <c r="G8" s="11">
        <f t="array" ref="G8">MIN(_xlfn._xlws.FILTER(RUC_FOB!$B$2:$B$5000*100+RUC_FOB!$C$2:$C$5000,RUC_FOB!$A$2:$A$5000=$A8))</f>
        <v/>
      </c>
      <c r="H8" s="11">
        <f t="array" ref="H8">MAX(_xlfn._xlws.FILTER(RUC_FOB!$B$2:$B$5000*100+RUC_FOB!$C$2:$C$5000,RUC_FOB!$A$2:$A$5000=$A8))</f>
        <v/>
      </c>
      <c r="I8">
        <f t="array" ref="I8">ROWS(_xlfn.UNIQUE(_xlfn._xlws.FILTER(RUC_FOB!$I$2:$I$5000,RUC_FOB!$A$2:$A$5000=$A8)))</f>
        <v/>
      </c>
    </row>
    <row r="9">
      <c r="A9" t="inlineStr">
        <is>
          <t>20143692010</t>
        </is>
      </c>
      <c r="B9">
        <f>IFERROR(_xlfn.XLOOKUP($A9,RUC_OECE!$A$2:$A$598,RUC_OECE!$B$2:$B$598),"")</f>
        <v/>
      </c>
      <c r="C9">
        <f>COUNTIFS(RUC_FOB!$A$2:$A$5000,$A9)</f>
        <v/>
      </c>
      <c r="D9" s="8">
        <f>SUMIFS(RUC_FOB!$J$2:$J$5000,RUC_FOB!$A$2:$A$5000,$A9)</f>
        <v/>
      </c>
      <c r="E9" s="8">
        <f>SUMIFS(RUC_FOB!$J$2:$J$5000,RUC_FOB!$A$2:$A$5000,$A9,RUC_FOB!$B$2:$B$5000,E$1)</f>
        <v/>
      </c>
      <c r="F9" s="8">
        <f>SUMIFS(RUC_FOB!$J$2:$J$5000,RUC_FOB!$A$2:$A$5000,$A9,RUC_FOB!$B$2:$B$5000,F$1)</f>
        <v/>
      </c>
      <c r="G9" s="11">
        <f t="array" ref="G9">MIN(_xlfn._xlws.FILTER(RUC_FOB!$B$2:$B$5000*100+RUC_FOB!$C$2:$C$5000,RUC_FOB!$A$2:$A$5000=$A9))</f>
        <v/>
      </c>
      <c r="H9" s="11">
        <f t="array" ref="H9">MAX(_xlfn._xlws.FILTER(RUC_FOB!$B$2:$B$5000*100+RUC_FOB!$C$2:$C$5000,RUC_FOB!$A$2:$A$5000=$A9))</f>
        <v/>
      </c>
      <c r="I9">
        <f t="array" ref="I9">ROWS(_xlfn.UNIQUE(_xlfn._xlws.FILTER(RUC_FOB!$I$2:$I$5000,RUC_FOB!$A$2:$A$5000=$A9)))</f>
        <v/>
      </c>
    </row>
    <row r="10">
      <c r="A10" t="inlineStr">
        <is>
          <t>20170142773</t>
        </is>
      </c>
      <c r="B10">
        <f>IFERROR(_xlfn.XLOOKUP($A10,RUC_OECE!$A$2:$A$598,RUC_OECE!$B$2:$B$598),"")</f>
        <v/>
      </c>
      <c r="C10">
        <f>COUNTIFS(RUC_FOB!$A$2:$A$5000,$A10)</f>
        <v/>
      </c>
      <c r="D10" s="8">
        <f>SUMIFS(RUC_FOB!$J$2:$J$5000,RUC_FOB!$A$2:$A$5000,$A10)</f>
        <v/>
      </c>
      <c r="E10" s="8">
        <f>SUMIFS(RUC_FOB!$J$2:$J$5000,RUC_FOB!$A$2:$A$5000,$A10,RUC_FOB!$B$2:$B$5000,E$1)</f>
        <v/>
      </c>
      <c r="F10" s="8">
        <f>SUMIFS(RUC_FOB!$J$2:$J$5000,RUC_FOB!$A$2:$A$5000,$A10,RUC_FOB!$B$2:$B$5000,F$1)</f>
        <v/>
      </c>
      <c r="G10" s="11">
        <f t="array" ref="G10">MIN(_xlfn._xlws.FILTER(RUC_FOB!$B$2:$B$5000*100+RUC_FOB!$C$2:$C$5000,RUC_FOB!$A$2:$A$5000=$A10))</f>
        <v/>
      </c>
      <c r="H10" s="11">
        <f t="array" ref="H10">MAX(_xlfn._xlws.FILTER(RUC_FOB!$B$2:$B$5000*100+RUC_FOB!$C$2:$C$5000,RUC_FOB!$A$2:$A$5000=$A10))</f>
        <v/>
      </c>
      <c r="I10">
        <f t="array" ref="I10">ROWS(_xlfn.UNIQUE(_xlfn._xlws.FILTER(RUC_FOB!$I$2:$I$5000,RUC_FOB!$A$2:$A$5000=$A10)))</f>
        <v/>
      </c>
    </row>
    <row r="11">
      <c r="A11" t="inlineStr">
        <is>
          <t>20402648504</t>
        </is>
      </c>
      <c r="B11">
        <f>IFERROR(_xlfn.XLOOKUP($A11,RUC_OECE!$A$2:$A$598,RUC_OECE!$B$2:$B$598),"")</f>
        <v/>
      </c>
      <c r="C11">
        <f>COUNTIFS(RUC_FOB!$A$2:$A$5000,$A11)</f>
        <v/>
      </c>
      <c r="D11" s="8">
        <f>SUMIFS(RUC_FOB!$J$2:$J$5000,RUC_FOB!$A$2:$A$5000,$A11)</f>
        <v/>
      </c>
      <c r="E11" s="8">
        <f>SUMIFS(RUC_FOB!$J$2:$J$5000,RUC_FOB!$A$2:$A$5000,$A11,RUC_FOB!$B$2:$B$5000,E$1)</f>
        <v/>
      </c>
      <c r="F11" s="8">
        <f>SUMIFS(RUC_FOB!$J$2:$J$5000,RUC_FOB!$A$2:$A$5000,$A11,RUC_FOB!$B$2:$B$5000,F$1)</f>
        <v/>
      </c>
      <c r="G11" s="11">
        <f t="array" ref="G11">MIN(_xlfn._xlws.FILTER(RUC_FOB!$B$2:$B$5000*100+RUC_FOB!$C$2:$C$5000,RUC_FOB!$A$2:$A$5000=$A11))</f>
        <v/>
      </c>
      <c r="H11" s="11">
        <f t="array" ref="H11">MAX(_xlfn._xlws.FILTER(RUC_FOB!$B$2:$B$5000*100+RUC_FOB!$C$2:$C$5000,RUC_FOB!$A$2:$A$5000=$A11))</f>
        <v/>
      </c>
      <c r="I11">
        <f t="array" ref="I11">ROWS(_xlfn.UNIQUE(_xlfn._xlws.FILTER(RUC_FOB!$I$2:$I$5000,RUC_FOB!$A$2:$A$5000=$A11)))</f>
        <v/>
      </c>
    </row>
    <row r="12">
      <c r="A12" t="inlineStr">
        <is>
          <t>20404057805</t>
        </is>
      </c>
      <c r="B12">
        <f>IFERROR(_xlfn.XLOOKUP($A12,RUC_OECE!$A$2:$A$598,RUC_OECE!$B$2:$B$598),"")</f>
        <v/>
      </c>
      <c r="C12">
        <f>COUNTIFS(RUC_FOB!$A$2:$A$5000,$A12)</f>
        <v/>
      </c>
      <c r="D12" s="8">
        <f>SUMIFS(RUC_FOB!$J$2:$J$5000,RUC_FOB!$A$2:$A$5000,$A12)</f>
        <v/>
      </c>
      <c r="E12" s="8">
        <f>SUMIFS(RUC_FOB!$J$2:$J$5000,RUC_FOB!$A$2:$A$5000,$A12,RUC_FOB!$B$2:$B$5000,E$1)</f>
        <v/>
      </c>
      <c r="F12" s="8">
        <f>SUMIFS(RUC_FOB!$J$2:$J$5000,RUC_FOB!$A$2:$A$5000,$A12,RUC_FOB!$B$2:$B$5000,F$1)</f>
        <v/>
      </c>
      <c r="G12" s="11">
        <f t="array" ref="G12">MIN(_xlfn._xlws.FILTER(RUC_FOB!$B$2:$B$5000*100+RUC_FOB!$C$2:$C$5000,RUC_FOB!$A$2:$A$5000=$A12))</f>
        <v/>
      </c>
      <c r="H12" s="11">
        <f t="array" ref="H12">MAX(_xlfn._xlws.FILTER(RUC_FOB!$B$2:$B$5000*100+RUC_FOB!$C$2:$C$5000,RUC_FOB!$A$2:$A$5000=$A12))</f>
        <v/>
      </c>
      <c r="I12">
        <f t="array" ref="I12">ROWS(_xlfn.UNIQUE(_xlfn._xlws.FILTER(RUC_FOB!$I$2:$I$5000,RUC_FOB!$A$2:$A$5000=$A12)))</f>
        <v/>
      </c>
    </row>
    <row r="13">
      <c r="A13" t="inlineStr">
        <is>
          <t>20448277781</t>
        </is>
      </c>
      <c r="B13">
        <f>IFERROR(_xlfn.XLOOKUP($A13,RUC_OECE!$A$2:$A$598,RUC_OECE!$B$2:$B$598),"")</f>
        <v/>
      </c>
      <c r="C13">
        <f>COUNTIFS(RUC_FOB!$A$2:$A$5000,$A13)</f>
        <v/>
      </c>
      <c r="D13" s="8">
        <f>SUMIFS(RUC_FOB!$J$2:$J$5000,RUC_FOB!$A$2:$A$5000,$A13)</f>
        <v/>
      </c>
      <c r="E13" s="8">
        <f>SUMIFS(RUC_FOB!$J$2:$J$5000,RUC_FOB!$A$2:$A$5000,$A13,RUC_FOB!$B$2:$B$5000,E$1)</f>
        <v/>
      </c>
      <c r="F13" s="8">
        <f>SUMIFS(RUC_FOB!$J$2:$J$5000,RUC_FOB!$A$2:$A$5000,$A13,RUC_FOB!$B$2:$B$5000,F$1)</f>
        <v/>
      </c>
      <c r="G13" s="11">
        <f t="array" ref="G13">MIN(_xlfn._xlws.FILTER(RUC_FOB!$B$2:$B$5000*100+RUC_FOB!$C$2:$C$5000,RUC_FOB!$A$2:$A$5000=$A13))</f>
        <v/>
      </c>
      <c r="H13" s="11">
        <f t="array" ref="H13">MAX(_xlfn._xlws.FILTER(RUC_FOB!$B$2:$B$5000*100+RUC_FOB!$C$2:$C$5000,RUC_FOB!$A$2:$A$5000=$A13))</f>
        <v/>
      </c>
      <c r="I13">
        <f t="array" ref="I13">ROWS(_xlfn.UNIQUE(_xlfn._xlws.FILTER(RUC_FOB!$I$2:$I$5000,RUC_FOB!$A$2:$A$5000=$A13)))</f>
        <v/>
      </c>
    </row>
    <row r="14">
      <c r="A14" t="inlineStr">
        <is>
          <t>20450105113</t>
        </is>
      </c>
      <c r="B14">
        <f>IFERROR(_xlfn.XLOOKUP($A14,RUC_OECE!$A$2:$A$598,RUC_OECE!$B$2:$B$598),"")</f>
        <v/>
      </c>
      <c r="C14">
        <f>COUNTIFS(RUC_FOB!$A$2:$A$5000,$A14)</f>
        <v/>
      </c>
      <c r="D14" s="8">
        <f>SUMIFS(RUC_FOB!$J$2:$J$5000,RUC_FOB!$A$2:$A$5000,$A14)</f>
        <v/>
      </c>
      <c r="E14" s="8">
        <f>SUMIFS(RUC_FOB!$J$2:$J$5000,RUC_FOB!$A$2:$A$5000,$A14,RUC_FOB!$B$2:$B$5000,E$1)</f>
        <v/>
      </c>
      <c r="F14" s="8">
        <f>SUMIFS(RUC_FOB!$J$2:$J$5000,RUC_FOB!$A$2:$A$5000,$A14,RUC_FOB!$B$2:$B$5000,F$1)</f>
        <v/>
      </c>
      <c r="G14" s="11">
        <f t="array" ref="G14">MIN(_xlfn._xlws.FILTER(RUC_FOB!$B$2:$B$5000*100+RUC_FOB!$C$2:$C$5000,RUC_FOB!$A$2:$A$5000=$A14))</f>
        <v/>
      </c>
      <c r="H14" s="11">
        <f t="array" ref="H14">MAX(_xlfn._xlws.FILTER(RUC_FOB!$B$2:$B$5000*100+RUC_FOB!$C$2:$C$5000,RUC_FOB!$A$2:$A$5000=$A14))</f>
        <v/>
      </c>
      <c r="I14">
        <f t="array" ref="I14">ROWS(_xlfn.UNIQUE(_xlfn._xlws.FILTER(RUC_FOB!$I$2:$I$5000,RUC_FOB!$A$2:$A$5000=$A14)))</f>
        <v/>
      </c>
    </row>
    <row r="15">
      <c r="A15" t="inlineStr">
        <is>
          <t>20452774705</t>
        </is>
      </c>
      <c r="B15">
        <f>IFERROR(_xlfn.XLOOKUP($A15,RUC_OECE!$A$2:$A$598,RUC_OECE!$B$2:$B$598),"")</f>
        <v/>
      </c>
      <c r="C15">
        <f>COUNTIFS(RUC_FOB!$A$2:$A$5000,$A15)</f>
        <v/>
      </c>
      <c r="D15" s="8">
        <f>SUMIFS(RUC_FOB!$J$2:$J$5000,RUC_FOB!$A$2:$A$5000,$A15)</f>
        <v/>
      </c>
      <c r="E15" s="8">
        <f>SUMIFS(RUC_FOB!$J$2:$J$5000,RUC_FOB!$A$2:$A$5000,$A15,RUC_FOB!$B$2:$B$5000,E$1)</f>
        <v/>
      </c>
      <c r="F15" s="8">
        <f>SUMIFS(RUC_FOB!$J$2:$J$5000,RUC_FOB!$A$2:$A$5000,$A15,RUC_FOB!$B$2:$B$5000,F$1)</f>
        <v/>
      </c>
      <c r="G15" s="11">
        <f t="array" ref="G15">MIN(_xlfn._xlws.FILTER(RUC_FOB!$B$2:$B$5000*100+RUC_FOB!$C$2:$C$5000,RUC_FOB!$A$2:$A$5000=$A15))</f>
        <v/>
      </c>
      <c r="H15" s="11">
        <f t="array" ref="H15">MAX(_xlfn._xlws.FILTER(RUC_FOB!$B$2:$B$5000*100+RUC_FOB!$C$2:$C$5000,RUC_FOB!$A$2:$A$5000=$A15))</f>
        <v/>
      </c>
      <c r="I15">
        <f t="array" ref="I15">ROWS(_xlfn.UNIQUE(_xlfn._xlws.FILTER(RUC_FOB!$I$2:$I$5000,RUC_FOB!$A$2:$A$5000=$A15)))</f>
        <v/>
      </c>
    </row>
    <row r="16">
      <c r="A16" t="inlineStr">
        <is>
          <t>20479595276</t>
        </is>
      </c>
      <c r="B16">
        <f>IFERROR(_xlfn.XLOOKUP($A16,RUC_OECE!$A$2:$A$598,RUC_OECE!$B$2:$B$598),"")</f>
        <v/>
      </c>
      <c r="C16">
        <f>COUNTIFS(RUC_FOB!$A$2:$A$5000,$A16)</f>
        <v/>
      </c>
      <c r="D16" s="8">
        <f>SUMIFS(RUC_FOB!$J$2:$J$5000,RUC_FOB!$A$2:$A$5000,$A16)</f>
        <v/>
      </c>
      <c r="E16" s="8">
        <f>SUMIFS(RUC_FOB!$J$2:$J$5000,RUC_FOB!$A$2:$A$5000,$A16,RUC_FOB!$B$2:$B$5000,E$1)</f>
        <v/>
      </c>
      <c r="F16" s="8">
        <f>SUMIFS(RUC_FOB!$J$2:$J$5000,RUC_FOB!$A$2:$A$5000,$A16,RUC_FOB!$B$2:$B$5000,F$1)</f>
        <v/>
      </c>
      <c r="G16" s="11">
        <f t="array" ref="G16">MIN(_xlfn._xlws.FILTER(RUC_FOB!$B$2:$B$5000*100+RUC_FOB!$C$2:$C$5000,RUC_FOB!$A$2:$A$5000=$A16))</f>
        <v/>
      </c>
      <c r="H16" s="11">
        <f t="array" ref="H16">MAX(_xlfn._xlws.FILTER(RUC_FOB!$B$2:$B$5000*100+RUC_FOB!$C$2:$C$5000,RUC_FOB!$A$2:$A$5000=$A16))</f>
        <v/>
      </c>
      <c r="I16">
        <f t="array" ref="I16">ROWS(_xlfn.UNIQUE(_xlfn._xlws.FILTER(RUC_FOB!$I$2:$I$5000,RUC_FOB!$A$2:$A$5000=$A16)))</f>
        <v/>
      </c>
    </row>
    <row r="17">
      <c r="A17" t="inlineStr">
        <is>
          <t>20479917141</t>
        </is>
      </c>
      <c r="B17">
        <f>IFERROR(_xlfn.XLOOKUP($A17,RUC_OECE!$A$2:$A$598,RUC_OECE!$B$2:$B$598),"")</f>
        <v/>
      </c>
      <c r="C17">
        <f>COUNTIFS(RUC_FOB!$A$2:$A$5000,$A17)</f>
        <v/>
      </c>
      <c r="D17" s="8">
        <f>SUMIFS(RUC_FOB!$J$2:$J$5000,RUC_FOB!$A$2:$A$5000,$A17)</f>
        <v/>
      </c>
      <c r="E17" s="8">
        <f>SUMIFS(RUC_FOB!$J$2:$J$5000,RUC_FOB!$A$2:$A$5000,$A17,RUC_FOB!$B$2:$B$5000,E$1)</f>
        <v/>
      </c>
      <c r="F17" s="8">
        <f>SUMIFS(RUC_FOB!$J$2:$J$5000,RUC_FOB!$A$2:$A$5000,$A17,RUC_FOB!$B$2:$B$5000,F$1)</f>
        <v/>
      </c>
      <c r="G17" s="11">
        <f t="array" ref="G17">MIN(_xlfn._xlws.FILTER(RUC_FOB!$B$2:$B$5000*100+RUC_FOB!$C$2:$C$5000,RUC_FOB!$A$2:$A$5000=$A17))</f>
        <v/>
      </c>
      <c r="H17" s="11">
        <f t="array" ref="H17">MAX(_xlfn._xlws.FILTER(RUC_FOB!$B$2:$B$5000*100+RUC_FOB!$C$2:$C$5000,RUC_FOB!$A$2:$A$5000=$A17))</f>
        <v/>
      </c>
      <c r="I17">
        <f t="array" ref="I17">ROWS(_xlfn.UNIQUE(_xlfn._xlws.FILTER(RUC_FOB!$I$2:$I$5000,RUC_FOB!$A$2:$A$5000=$A17)))</f>
        <v/>
      </c>
    </row>
    <row r="18">
      <c r="A18" t="inlineStr">
        <is>
          <t>20480458550</t>
        </is>
      </c>
      <c r="B18">
        <f>IFERROR(_xlfn.XLOOKUP($A18,RUC_OECE!$A$2:$A$598,RUC_OECE!$B$2:$B$598),"")</f>
        <v/>
      </c>
      <c r="C18">
        <f>COUNTIFS(RUC_FOB!$A$2:$A$5000,$A18)</f>
        <v/>
      </c>
      <c r="D18" s="8">
        <f>SUMIFS(RUC_FOB!$J$2:$J$5000,RUC_FOB!$A$2:$A$5000,$A18)</f>
        <v/>
      </c>
      <c r="E18" s="8">
        <f>SUMIFS(RUC_FOB!$J$2:$J$5000,RUC_FOB!$A$2:$A$5000,$A18,RUC_FOB!$B$2:$B$5000,E$1)</f>
        <v/>
      </c>
      <c r="F18" s="8">
        <f>SUMIFS(RUC_FOB!$J$2:$J$5000,RUC_FOB!$A$2:$A$5000,$A18,RUC_FOB!$B$2:$B$5000,F$1)</f>
        <v/>
      </c>
      <c r="G18" s="11">
        <f t="array" ref="G18">MIN(_xlfn._xlws.FILTER(RUC_FOB!$B$2:$B$5000*100+RUC_FOB!$C$2:$C$5000,RUC_FOB!$A$2:$A$5000=$A18))</f>
        <v/>
      </c>
      <c r="H18" s="11">
        <f t="array" ref="H18">MAX(_xlfn._xlws.FILTER(RUC_FOB!$B$2:$B$5000*100+RUC_FOB!$C$2:$C$5000,RUC_FOB!$A$2:$A$5000=$A18))</f>
        <v/>
      </c>
      <c r="I18">
        <f t="array" ref="I18">ROWS(_xlfn.UNIQUE(_xlfn._xlws.FILTER(RUC_FOB!$I$2:$I$5000,RUC_FOB!$A$2:$A$5000=$A18)))</f>
        <v/>
      </c>
    </row>
    <row r="19">
      <c r="A19" t="inlineStr">
        <is>
          <t>20484163902</t>
        </is>
      </c>
      <c r="B19">
        <f>IFERROR(_xlfn.XLOOKUP($A19,RUC_OECE!$A$2:$A$598,RUC_OECE!$B$2:$B$598),"")</f>
        <v/>
      </c>
      <c r="C19">
        <f>COUNTIFS(RUC_FOB!$A$2:$A$5000,$A19)</f>
        <v/>
      </c>
      <c r="D19" s="8">
        <f>SUMIFS(RUC_FOB!$J$2:$J$5000,RUC_FOB!$A$2:$A$5000,$A19)</f>
        <v/>
      </c>
      <c r="E19" s="8">
        <f>SUMIFS(RUC_FOB!$J$2:$J$5000,RUC_FOB!$A$2:$A$5000,$A19,RUC_FOB!$B$2:$B$5000,E$1)</f>
        <v/>
      </c>
      <c r="F19" s="8">
        <f>SUMIFS(RUC_FOB!$J$2:$J$5000,RUC_FOB!$A$2:$A$5000,$A19,RUC_FOB!$B$2:$B$5000,F$1)</f>
        <v/>
      </c>
      <c r="G19" s="11">
        <f t="array" ref="G19">MIN(_xlfn._xlws.FILTER(RUC_FOB!$B$2:$B$5000*100+RUC_FOB!$C$2:$C$5000,RUC_FOB!$A$2:$A$5000=$A19))</f>
        <v/>
      </c>
      <c r="H19" s="11">
        <f t="array" ref="H19">MAX(_xlfn._xlws.FILTER(RUC_FOB!$B$2:$B$5000*100+RUC_FOB!$C$2:$C$5000,RUC_FOB!$A$2:$A$5000=$A19))</f>
        <v/>
      </c>
      <c r="I19">
        <f t="array" ref="I19">ROWS(_xlfn.UNIQUE(_xlfn._xlws.FILTER(RUC_FOB!$I$2:$I$5000,RUC_FOB!$A$2:$A$5000=$A19)))</f>
        <v/>
      </c>
    </row>
    <row r="20">
      <c r="A20" t="inlineStr">
        <is>
          <t>20486255090</t>
        </is>
      </c>
      <c r="B20">
        <f>IFERROR(_xlfn.XLOOKUP($A20,RUC_OECE!$A$2:$A$598,RUC_OECE!$B$2:$B$598),"")</f>
        <v/>
      </c>
      <c r="C20">
        <f>COUNTIFS(RUC_FOB!$A$2:$A$5000,$A20)</f>
        <v/>
      </c>
      <c r="D20" s="8">
        <f>SUMIFS(RUC_FOB!$J$2:$J$5000,RUC_FOB!$A$2:$A$5000,$A20)</f>
        <v/>
      </c>
      <c r="E20" s="8">
        <f>SUMIFS(RUC_FOB!$J$2:$J$5000,RUC_FOB!$A$2:$A$5000,$A20,RUC_FOB!$B$2:$B$5000,E$1)</f>
        <v/>
      </c>
      <c r="F20" s="8">
        <f>SUMIFS(RUC_FOB!$J$2:$J$5000,RUC_FOB!$A$2:$A$5000,$A20,RUC_FOB!$B$2:$B$5000,F$1)</f>
        <v/>
      </c>
      <c r="G20" s="11">
        <f t="array" ref="G20">MIN(_xlfn._xlws.FILTER(RUC_FOB!$B$2:$B$5000*100+RUC_FOB!$C$2:$C$5000,RUC_FOB!$A$2:$A$5000=$A20))</f>
        <v/>
      </c>
      <c r="H20" s="11">
        <f t="array" ref="H20">MAX(_xlfn._xlws.FILTER(RUC_FOB!$B$2:$B$5000*100+RUC_FOB!$C$2:$C$5000,RUC_FOB!$A$2:$A$5000=$A20))</f>
        <v/>
      </c>
      <c r="I20">
        <f t="array" ref="I20">ROWS(_xlfn.UNIQUE(_xlfn._xlws.FILTER(RUC_FOB!$I$2:$I$5000,RUC_FOB!$A$2:$A$5000=$A20)))</f>
        <v/>
      </c>
    </row>
    <row r="21">
      <c r="A21" t="inlineStr">
        <is>
          <t>20486973219</t>
        </is>
      </c>
      <c r="B21">
        <f>IFERROR(_xlfn.XLOOKUP($A21,RUC_OECE!$A$2:$A$598,RUC_OECE!$B$2:$B$598),"")</f>
        <v/>
      </c>
      <c r="C21">
        <f>COUNTIFS(RUC_FOB!$A$2:$A$5000,$A21)</f>
        <v/>
      </c>
      <c r="D21" s="8">
        <f>SUMIFS(RUC_FOB!$J$2:$J$5000,RUC_FOB!$A$2:$A$5000,$A21)</f>
        <v/>
      </c>
      <c r="E21" s="8">
        <f>SUMIFS(RUC_FOB!$J$2:$J$5000,RUC_FOB!$A$2:$A$5000,$A21,RUC_FOB!$B$2:$B$5000,E$1)</f>
        <v/>
      </c>
      <c r="F21" s="8">
        <f>SUMIFS(RUC_FOB!$J$2:$J$5000,RUC_FOB!$A$2:$A$5000,$A21,RUC_FOB!$B$2:$B$5000,F$1)</f>
        <v/>
      </c>
      <c r="G21" s="11">
        <f t="array" ref="G21">MIN(_xlfn._xlws.FILTER(RUC_FOB!$B$2:$B$5000*100+RUC_FOB!$C$2:$C$5000,RUC_FOB!$A$2:$A$5000=$A21))</f>
        <v/>
      </c>
      <c r="H21" s="11">
        <f t="array" ref="H21">MAX(_xlfn._xlws.FILTER(RUC_FOB!$B$2:$B$5000*100+RUC_FOB!$C$2:$C$5000,RUC_FOB!$A$2:$A$5000=$A21))</f>
        <v/>
      </c>
      <c r="I21">
        <f t="array" ref="I21">ROWS(_xlfn.UNIQUE(_xlfn._xlws.FILTER(RUC_FOB!$I$2:$I$5000,RUC_FOB!$A$2:$A$5000=$A21)))</f>
        <v/>
      </c>
    </row>
    <row r="22">
      <c r="A22" t="inlineStr">
        <is>
          <t>20487242994</t>
        </is>
      </c>
      <c r="B22">
        <f>IFERROR(_xlfn.XLOOKUP($A22,RUC_OECE!$A$2:$A$598,RUC_OECE!$B$2:$B$598),"")</f>
        <v/>
      </c>
      <c r="C22">
        <f>COUNTIFS(RUC_FOB!$A$2:$A$5000,$A22)</f>
        <v/>
      </c>
      <c r="D22" s="8">
        <f>SUMIFS(RUC_FOB!$J$2:$J$5000,RUC_FOB!$A$2:$A$5000,$A22)</f>
        <v/>
      </c>
      <c r="E22" s="8">
        <f>SUMIFS(RUC_FOB!$J$2:$J$5000,RUC_FOB!$A$2:$A$5000,$A22,RUC_FOB!$B$2:$B$5000,E$1)</f>
        <v/>
      </c>
      <c r="F22" s="8">
        <f>SUMIFS(RUC_FOB!$J$2:$J$5000,RUC_FOB!$A$2:$A$5000,$A22,RUC_FOB!$B$2:$B$5000,F$1)</f>
        <v/>
      </c>
      <c r="G22" s="11">
        <f t="array" ref="G22">MIN(_xlfn._xlws.FILTER(RUC_FOB!$B$2:$B$5000*100+RUC_FOB!$C$2:$C$5000,RUC_FOB!$A$2:$A$5000=$A22))</f>
        <v/>
      </c>
      <c r="H22" s="11">
        <f t="array" ref="H22">MAX(_xlfn._xlws.FILTER(RUC_FOB!$B$2:$B$5000*100+RUC_FOB!$C$2:$C$5000,RUC_FOB!$A$2:$A$5000=$A22))</f>
        <v/>
      </c>
      <c r="I22">
        <f t="array" ref="I22">ROWS(_xlfn.UNIQUE(_xlfn._xlws.FILTER(RUC_FOB!$I$2:$I$5000,RUC_FOB!$A$2:$A$5000=$A22)))</f>
        <v/>
      </c>
    </row>
    <row r="23">
      <c r="A23" t="inlineStr">
        <is>
          <t>20525955843</t>
        </is>
      </c>
      <c r="B23">
        <f>IFERROR(_xlfn.XLOOKUP($A23,RUC_OECE!$A$2:$A$598,RUC_OECE!$B$2:$B$598),"")</f>
        <v/>
      </c>
      <c r="C23">
        <f>COUNTIFS(RUC_FOB!$A$2:$A$5000,$A23)</f>
        <v/>
      </c>
      <c r="D23" s="8">
        <f>SUMIFS(RUC_FOB!$J$2:$J$5000,RUC_FOB!$A$2:$A$5000,$A23)</f>
        <v/>
      </c>
      <c r="E23" s="8">
        <f>SUMIFS(RUC_FOB!$J$2:$J$5000,RUC_FOB!$A$2:$A$5000,$A23,RUC_FOB!$B$2:$B$5000,E$1)</f>
        <v/>
      </c>
      <c r="F23" s="8">
        <f>SUMIFS(RUC_FOB!$J$2:$J$5000,RUC_FOB!$A$2:$A$5000,$A23,RUC_FOB!$B$2:$B$5000,F$1)</f>
        <v/>
      </c>
      <c r="G23" s="11">
        <f t="array" ref="G23">MIN(_xlfn._xlws.FILTER(RUC_FOB!$B$2:$B$5000*100+RUC_FOB!$C$2:$C$5000,RUC_FOB!$A$2:$A$5000=$A23))</f>
        <v/>
      </c>
      <c r="H23" s="11">
        <f t="array" ref="H23">MAX(_xlfn._xlws.FILTER(RUC_FOB!$B$2:$B$5000*100+RUC_FOB!$C$2:$C$5000,RUC_FOB!$A$2:$A$5000=$A23))</f>
        <v/>
      </c>
      <c r="I23">
        <f t="array" ref="I23">ROWS(_xlfn.UNIQUE(_xlfn._xlws.FILTER(RUC_FOB!$I$2:$I$5000,RUC_FOB!$A$2:$A$5000=$A23)))</f>
        <v/>
      </c>
    </row>
    <row r="24">
      <c r="A24" t="inlineStr">
        <is>
          <t>20525969551</t>
        </is>
      </c>
      <c r="B24">
        <f>IFERROR(_xlfn.XLOOKUP($A24,RUC_OECE!$A$2:$A$598,RUC_OECE!$B$2:$B$598),"")</f>
        <v/>
      </c>
      <c r="C24">
        <f>COUNTIFS(RUC_FOB!$A$2:$A$5000,$A24)</f>
        <v/>
      </c>
      <c r="D24" s="8">
        <f>SUMIFS(RUC_FOB!$J$2:$J$5000,RUC_FOB!$A$2:$A$5000,$A24)</f>
        <v/>
      </c>
      <c r="E24" s="8">
        <f>SUMIFS(RUC_FOB!$J$2:$J$5000,RUC_FOB!$A$2:$A$5000,$A24,RUC_FOB!$B$2:$B$5000,E$1)</f>
        <v/>
      </c>
      <c r="F24" s="8">
        <f>SUMIFS(RUC_FOB!$J$2:$J$5000,RUC_FOB!$A$2:$A$5000,$A24,RUC_FOB!$B$2:$B$5000,F$1)</f>
        <v/>
      </c>
      <c r="G24" s="11">
        <f t="array" ref="G24">MIN(_xlfn._xlws.FILTER(RUC_FOB!$B$2:$B$5000*100+RUC_FOB!$C$2:$C$5000,RUC_FOB!$A$2:$A$5000=$A24))</f>
        <v/>
      </c>
      <c r="H24" s="11">
        <f t="array" ref="H24">MAX(_xlfn._xlws.FILTER(RUC_FOB!$B$2:$B$5000*100+RUC_FOB!$C$2:$C$5000,RUC_FOB!$A$2:$A$5000=$A24))</f>
        <v/>
      </c>
      <c r="I24">
        <f t="array" ref="I24">ROWS(_xlfn.UNIQUE(_xlfn._xlws.FILTER(RUC_FOB!$I$2:$I$5000,RUC_FOB!$A$2:$A$5000=$A24)))</f>
        <v/>
      </c>
    </row>
    <row r="25">
      <c r="A25" t="inlineStr">
        <is>
          <t>20526179367</t>
        </is>
      </c>
      <c r="B25">
        <f>IFERROR(_xlfn.XLOOKUP($A25,RUC_OECE!$A$2:$A$598,RUC_OECE!$B$2:$B$598),"")</f>
        <v/>
      </c>
      <c r="C25">
        <f>COUNTIFS(RUC_FOB!$A$2:$A$5000,$A25)</f>
        <v/>
      </c>
      <c r="D25" s="8">
        <f>SUMIFS(RUC_FOB!$J$2:$J$5000,RUC_FOB!$A$2:$A$5000,$A25)</f>
        <v/>
      </c>
      <c r="E25" s="8">
        <f>SUMIFS(RUC_FOB!$J$2:$J$5000,RUC_FOB!$A$2:$A$5000,$A25,RUC_FOB!$B$2:$B$5000,E$1)</f>
        <v/>
      </c>
      <c r="F25" s="8">
        <f>SUMIFS(RUC_FOB!$J$2:$J$5000,RUC_FOB!$A$2:$A$5000,$A25,RUC_FOB!$B$2:$B$5000,F$1)</f>
        <v/>
      </c>
      <c r="G25" s="11">
        <f t="array" ref="G25">MIN(_xlfn._xlws.FILTER(RUC_FOB!$B$2:$B$5000*100+RUC_FOB!$C$2:$C$5000,RUC_FOB!$A$2:$A$5000=$A25))</f>
        <v/>
      </c>
      <c r="H25" s="11">
        <f t="array" ref="H25">MAX(_xlfn._xlws.FILTER(RUC_FOB!$B$2:$B$5000*100+RUC_FOB!$C$2:$C$5000,RUC_FOB!$A$2:$A$5000=$A25))</f>
        <v/>
      </c>
      <c r="I25">
        <f t="array" ref="I25">ROWS(_xlfn.UNIQUE(_xlfn._xlws.FILTER(RUC_FOB!$I$2:$I$5000,RUC_FOB!$A$2:$A$5000=$A25)))</f>
        <v/>
      </c>
    </row>
    <row r="26">
      <c r="A26" t="inlineStr">
        <is>
          <t>20527491232</t>
        </is>
      </c>
      <c r="B26">
        <f>IFERROR(_xlfn.XLOOKUP($A26,RUC_OECE!$A$2:$A$598,RUC_OECE!$B$2:$B$598),"")</f>
        <v/>
      </c>
      <c r="C26">
        <f>COUNTIFS(RUC_FOB!$A$2:$A$5000,$A26)</f>
        <v/>
      </c>
      <c r="D26" s="8">
        <f>SUMIFS(RUC_FOB!$J$2:$J$5000,RUC_FOB!$A$2:$A$5000,$A26)</f>
        <v/>
      </c>
      <c r="E26" s="8">
        <f>SUMIFS(RUC_FOB!$J$2:$J$5000,RUC_FOB!$A$2:$A$5000,$A26,RUC_FOB!$B$2:$B$5000,E$1)</f>
        <v/>
      </c>
      <c r="F26" s="8">
        <f>SUMIFS(RUC_FOB!$J$2:$J$5000,RUC_FOB!$A$2:$A$5000,$A26,RUC_FOB!$B$2:$B$5000,F$1)</f>
        <v/>
      </c>
      <c r="G26" s="11">
        <f t="array" ref="G26">MIN(_xlfn._xlws.FILTER(RUC_FOB!$B$2:$B$5000*100+RUC_FOB!$C$2:$C$5000,RUC_FOB!$A$2:$A$5000=$A26))</f>
        <v/>
      </c>
      <c r="H26" s="11">
        <f t="array" ref="H26">MAX(_xlfn._xlws.FILTER(RUC_FOB!$B$2:$B$5000*100+RUC_FOB!$C$2:$C$5000,RUC_FOB!$A$2:$A$5000=$A26))</f>
        <v/>
      </c>
      <c r="I26">
        <f t="array" ref="I26">ROWS(_xlfn.UNIQUE(_xlfn._xlws.FILTER(RUC_FOB!$I$2:$I$5000,RUC_FOB!$A$2:$A$5000=$A26)))</f>
        <v/>
      </c>
    </row>
    <row r="27">
      <c r="A27" t="inlineStr">
        <is>
          <t>20527565376</t>
        </is>
      </c>
      <c r="B27">
        <f>IFERROR(_xlfn.XLOOKUP($A27,RUC_OECE!$A$2:$A$598,RUC_OECE!$B$2:$B$598),"")</f>
        <v/>
      </c>
      <c r="C27">
        <f>COUNTIFS(RUC_FOB!$A$2:$A$5000,$A27)</f>
        <v/>
      </c>
      <c r="D27" s="8">
        <f>SUMIFS(RUC_FOB!$J$2:$J$5000,RUC_FOB!$A$2:$A$5000,$A27)</f>
        <v/>
      </c>
      <c r="E27" s="8">
        <f>SUMIFS(RUC_FOB!$J$2:$J$5000,RUC_FOB!$A$2:$A$5000,$A27,RUC_FOB!$B$2:$B$5000,E$1)</f>
        <v/>
      </c>
      <c r="F27" s="8">
        <f>SUMIFS(RUC_FOB!$J$2:$J$5000,RUC_FOB!$A$2:$A$5000,$A27,RUC_FOB!$B$2:$B$5000,F$1)</f>
        <v/>
      </c>
      <c r="G27" s="11">
        <f t="array" ref="G27">MIN(_xlfn._xlws.FILTER(RUC_FOB!$B$2:$B$5000*100+RUC_FOB!$C$2:$C$5000,RUC_FOB!$A$2:$A$5000=$A27))</f>
        <v/>
      </c>
      <c r="H27" s="11">
        <f t="array" ref="H27">MAX(_xlfn._xlws.FILTER(RUC_FOB!$B$2:$B$5000*100+RUC_FOB!$C$2:$C$5000,RUC_FOB!$A$2:$A$5000=$A27))</f>
        <v/>
      </c>
      <c r="I27">
        <f t="array" ref="I27">ROWS(_xlfn.UNIQUE(_xlfn._xlws.FILTER(RUC_FOB!$I$2:$I$5000,RUC_FOB!$A$2:$A$5000=$A27)))</f>
        <v/>
      </c>
    </row>
    <row r="28">
      <c r="A28" t="inlineStr">
        <is>
          <t>20531441797</t>
        </is>
      </c>
      <c r="B28">
        <f>IFERROR(_xlfn.XLOOKUP($A28,RUC_OECE!$A$2:$A$598,RUC_OECE!$B$2:$B$598),"")</f>
        <v/>
      </c>
      <c r="C28">
        <f>COUNTIFS(RUC_FOB!$A$2:$A$5000,$A28)</f>
        <v/>
      </c>
      <c r="D28" s="8">
        <f>SUMIFS(RUC_FOB!$J$2:$J$5000,RUC_FOB!$A$2:$A$5000,$A28)</f>
        <v/>
      </c>
      <c r="E28" s="8">
        <f>SUMIFS(RUC_FOB!$J$2:$J$5000,RUC_FOB!$A$2:$A$5000,$A28,RUC_FOB!$B$2:$B$5000,E$1)</f>
        <v/>
      </c>
      <c r="F28" s="8">
        <f>SUMIFS(RUC_FOB!$J$2:$J$5000,RUC_FOB!$A$2:$A$5000,$A28,RUC_FOB!$B$2:$B$5000,F$1)</f>
        <v/>
      </c>
      <c r="G28" s="11">
        <f t="array" ref="G28">MIN(_xlfn._xlws.FILTER(RUC_FOB!$B$2:$B$5000*100+RUC_FOB!$C$2:$C$5000,RUC_FOB!$A$2:$A$5000=$A28))</f>
        <v/>
      </c>
      <c r="H28" s="11">
        <f t="array" ref="H28">MAX(_xlfn._xlws.FILTER(RUC_FOB!$B$2:$B$5000*100+RUC_FOB!$C$2:$C$5000,RUC_FOB!$A$2:$A$5000=$A28))</f>
        <v/>
      </c>
      <c r="I28">
        <f t="array" ref="I28">ROWS(_xlfn.UNIQUE(_xlfn._xlws.FILTER(RUC_FOB!$I$2:$I$5000,RUC_FOB!$A$2:$A$5000=$A28)))</f>
        <v/>
      </c>
    </row>
    <row r="29">
      <c r="A29" t="inlineStr">
        <is>
          <t>20542209951</t>
        </is>
      </c>
      <c r="B29">
        <f>IFERROR(_xlfn.XLOOKUP($A29,RUC_OECE!$A$2:$A$598,RUC_OECE!$B$2:$B$598),"")</f>
        <v/>
      </c>
      <c r="C29">
        <f>COUNTIFS(RUC_FOB!$A$2:$A$5000,$A29)</f>
        <v/>
      </c>
      <c r="D29" s="8">
        <f>SUMIFS(RUC_FOB!$J$2:$J$5000,RUC_FOB!$A$2:$A$5000,$A29)</f>
        <v/>
      </c>
      <c r="E29" s="8">
        <f>SUMIFS(RUC_FOB!$J$2:$J$5000,RUC_FOB!$A$2:$A$5000,$A29,RUC_FOB!$B$2:$B$5000,E$1)</f>
        <v/>
      </c>
      <c r="F29" s="8">
        <f>SUMIFS(RUC_FOB!$J$2:$J$5000,RUC_FOB!$A$2:$A$5000,$A29,RUC_FOB!$B$2:$B$5000,F$1)</f>
        <v/>
      </c>
      <c r="G29" s="11">
        <f t="array" ref="G29">MIN(_xlfn._xlws.FILTER(RUC_FOB!$B$2:$B$5000*100+RUC_FOB!$C$2:$C$5000,RUC_FOB!$A$2:$A$5000=$A29))</f>
        <v/>
      </c>
      <c r="H29" s="11">
        <f t="array" ref="H29">MAX(_xlfn._xlws.FILTER(RUC_FOB!$B$2:$B$5000*100+RUC_FOB!$C$2:$C$5000,RUC_FOB!$A$2:$A$5000=$A29))</f>
        <v/>
      </c>
      <c r="I29">
        <f t="array" ref="I29">ROWS(_xlfn.UNIQUE(_xlfn._xlws.FILTER(RUC_FOB!$I$2:$I$5000,RUC_FOB!$A$2:$A$5000=$A29)))</f>
        <v/>
      </c>
    </row>
    <row r="30">
      <c r="A30" t="inlineStr">
        <is>
          <t>20542257416</t>
        </is>
      </c>
      <c r="B30">
        <f>IFERROR(_xlfn.XLOOKUP($A30,RUC_OECE!$A$2:$A$598,RUC_OECE!$B$2:$B$598),"")</f>
        <v/>
      </c>
      <c r="C30">
        <f>COUNTIFS(RUC_FOB!$A$2:$A$5000,$A30)</f>
        <v/>
      </c>
      <c r="D30" s="8">
        <f>SUMIFS(RUC_FOB!$J$2:$J$5000,RUC_FOB!$A$2:$A$5000,$A30)</f>
        <v/>
      </c>
      <c r="E30" s="8">
        <f>SUMIFS(RUC_FOB!$J$2:$J$5000,RUC_FOB!$A$2:$A$5000,$A30,RUC_FOB!$B$2:$B$5000,E$1)</f>
        <v/>
      </c>
      <c r="F30" s="8">
        <f>SUMIFS(RUC_FOB!$J$2:$J$5000,RUC_FOB!$A$2:$A$5000,$A30,RUC_FOB!$B$2:$B$5000,F$1)</f>
        <v/>
      </c>
      <c r="G30" s="11">
        <f t="array" ref="G30">MIN(_xlfn._xlws.FILTER(RUC_FOB!$B$2:$B$5000*100+RUC_FOB!$C$2:$C$5000,RUC_FOB!$A$2:$A$5000=$A30))</f>
        <v/>
      </c>
      <c r="H30" s="11">
        <f t="array" ref="H30">MAX(_xlfn._xlws.FILTER(RUC_FOB!$B$2:$B$5000*100+RUC_FOB!$C$2:$C$5000,RUC_FOB!$A$2:$A$5000=$A30))</f>
        <v/>
      </c>
      <c r="I30">
        <f t="array" ref="I30">ROWS(_xlfn.UNIQUE(_xlfn._xlws.FILTER(RUC_FOB!$I$2:$I$5000,RUC_FOB!$A$2:$A$5000=$A30)))</f>
        <v/>
      </c>
    </row>
    <row r="31">
      <c r="A31" t="inlineStr">
        <is>
          <t>20542264544</t>
        </is>
      </c>
      <c r="B31">
        <f>IFERROR(_xlfn.XLOOKUP($A31,RUC_OECE!$A$2:$A$598,RUC_OECE!$B$2:$B$598),"")</f>
        <v/>
      </c>
      <c r="C31">
        <f>COUNTIFS(RUC_FOB!$A$2:$A$5000,$A31)</f>
        <v/>
      </c>
      <c r="D31" s="8">
        <f>SUMIFS(RUC_FOB!$J$2:$J$5000,RUC_FOB!$A$2:$A$5000,$A31)</f>
        <v/>
      </c>
      <c r="E31" s="8">
        <f>SUMIFS(RUC_FOB!$J$2:$J$5000,RUC_FOB!$A$2:$A$5000,$A31,RUC_FOB!$B$2:$B$5000,E$1)</f>
        <v/>
      </c>
      <c r="F31" s="8">
        <f>SUMIFS(RUC_FOB!$J$2:$J$5000,RUC_FOB!$A$2:$A$5000,$A31,RUC_FOB!$B$2:$B$5000,F$1)</f>
        <v/>
      </c>
      <c r="G31" s="11">
        <f t="array" ref="G31">MIN(_xlfn._xlws.FILTER(RUC_FOB!$B$2:$B$5000*100+RUC_FOB!$C$2:$C$5000,RUC_FOB!$A$2:$A$5000=$A31))</f>
        <v/>
      </c>
      <c r="H31" s="11">
        <f t="array" ref="H31">MAX(_xlfn._xlws.FILTER(RUC_FOB!$B$2:$B$5000*100+RUC_FOB!$C$2:$C$5000,RUC_FOB!$A$2:$A$5000=$A31))</f>
        <v/>
      </c>
      <c r="I31">
        <f t="array" ref="I31">ROWS(_xlfn.UNIQUE(_xlfn._xlws.FILTER(RUC_FOB!$I$2:$I$5000,RUC_FOB!$A$2:$A$5000=$A31)))</f>
        <v/>
      </c>
    </row>
    <row r="32">
      <c r="A32" t="inlineStr">
        <is>
          <t>20542289024</t>
        </is>
      </c>
      <c r="B32">
        <f>IFERROR(_xlfn.XLOOKUP($A32,RUC_OECE!$A$2:$A$598,RUC_OECE!$B$2:$B$598),"")</f>
        <v/>
      </c>
      <c r="C32">
        <f>COUNTIFS(RUC_FOB!$A$2:$A$5000,$A32)</f>
        <v/>
      </c>
      <c r="D32" s="8">
        <f>SUMIFS(RUC_FOB!$J$2:$J$5000,RUC_FOB!$A$2:$A$5000,$A32)</f>
        <v/>
      </c>
      <c r="E32" s="8">
        <f>SUMIFS(RUC_FOB!$J$2:$J$5000,RUC_FOB!$A$2:$A$5000,$A32,RUC_FOB!$B$2:$B$5000,E$1)</f>
        <v/>
      </c>
      <c r="F32" s="8">
        <f>SUMIFS(RUC_FOB!$J$2:$J$5000,RUC_FOB!$A$2:$A$5000,$A32,RUC_FOB!$B$2:$B$5000,F$1)</f>
        <v/>
      </c>
      <c r="G32" s="11">
        <f t="array" ref="G32">MIN(_xlfn._xlws.FILTER(RUC_FOB!$B$2:$B$5000*100+RUC_FOB!$C$2:$C$5000,RUC_FOB!$A$2:$A$5000=$A32))</f>
        <v/>
      </c>
      <c r="H32" s="11">
        <f t="array" ref="H32">MAX(_xlfn._xlws.FILTER(RUC_FOB!$B$2:$B$5000*100+RUC_FOB!$C$2:$C$5000,RUC_FOB!$A$2:$A$5000=$A32))</f>
        <v/>
      </c>
      <c r="I32">
        <f t="array" ref="I32">ROWS(_xlfn.UNIQUE(_xlfn._xlws.FILTER(RUC_FOB!$I$2:$I$5000,RUC_FOB!$A$2:$A$5000=$A32)))</f>
        <v/>
      </c>
    </row>
    <row r="33">
      <c r="A33" t="inlineStr">
        <is>
          <t>20542380455</t>
        </is>
      </c>
      <c r="B33">
        <f>IFERROR(_xlfn.XLOOKUP($A33,RUC_OECE!$A$2:$A$598,RUC_OECE!$B$2:$B$598),"")</f>
        <v/>
      </c>
      <c r="C33">
        <f>COUNTIFS(RUC_FOB!$A$2:$A$5000,$A33)</f>
        <v/>
      </c>
      <c r="D33" s="8">
        <f>SUMIFS(RUC_FOB!$J$2:$J$5000,RUC_FOB!$A$2:$A$5000,$A33)</f>
        <v/>
      </c>
      <c r="E33" s="8">
        <f>SUMIFS(RUC_FOB!$J$2:$J$5000,RUC_FOB!$A$2:$A$5000,$A33,RUC_FOB!$B$2:$B$5000,E$1)</f>
        <v/>
      </c>
      <c r="F33" s="8">
        <f>SUMIFS(RUC_FOB!$J$2:$J$5000,RUC_FOB!$A$2:$A$5000,$A33,RUC_FOB!$B$2:$B$5000,F$1)</f>
        <v/>
      </c>
      <c r="G33" s="11">
        <f t="array" ref="G33">MIN(_xlfn._xlws.FILTER(RUC_FOB!$B$2:$B$5000*100+RUC_FOB!$C$2:$C$5000,RUC_FOB!$A$2:$A$5000=$A33))</f>
        <v/>
      </c>
      <c r="H33" s="11">
        <f t="array" ref="H33">MAX(_xlfn._xlws.FILTER(RUC_FOB!$B$2:$B$5000*100+RUC_FOB!$C$2:$C$5000,RUC_FOB!$A$2:$A$5000=$A33))</f>
        <v/>
      </c>
      <c r="I33">
        <f t="array" ref="I33">ROWS(_xlfn.UNIQUE(_xlfn._xlws.FILTER(RUC_FOB!$I$2:$I$5000,RUC_FOB!$A$2:$A$5000=$A33)))</f>
        <v/>
      </c>
    </row>
    <row r="34">
      <c r="A34" t="inlineStr">
        <is>
          <t>20568071281</t>
        </is>
      </c>
      <c r="B34">
        <f>IFERROR(_xlfn.XLOOKUP($A34,RUC_OECE!$A$2:$A$598,RUC_OECE!$B$2:$B$598),"")</f>
        <v/>
      </c>
      <c r="C34">
        <f>COUNTIFS(RUC_FOB!$A$2:$A$5000,$A34)</f>
        <v/>
      </c>
      <c r="D34" s="8">
        <f>SUMIFS(RUC_FOB!$J$2:$J$5000,RUC_FOB!$A$2:$A$5000,$A34)</f>
        <v/>
      </c>
      <c r="E34" s="8">
        <f>SUMIFS(RUC_FOB!$J$2:$J$5000,RUC_FOB!$A$2:$A$5000,$A34,RUC_FOB!$B$2:$B$5000,E$1)</f>
        <v/>
      </c>
      <c r="F34" s="8">
        <f>SUMIFS(RUC_FOB!$J$2:$J$5000,RUC_FOB!$A$2:$A$5000,$A34,RUC_FOB!$B$2:$B$5000,F$1)</f>
        <v/>
      </c>
      <c r="G34" s="11">
        <f t="array" ref="G34">MIN(_xlfn._xlws.FILTER(RUC_FOB!$B$2:$B$5000*100+RUC_FOB!$C$2:$C$5000,RUC_FOB!$A$2:$A$5000=$A34))</f>
        <v/>
      </c>
      <c r="H34" s="11">
        <f t="array" ref="H34">MAX(_xlfn._xlws.FILTER(RUC_FOB!$B$2:$B$5000*100+RUC_FOB!$C$2:$C$5000,RUC_FOB!$A$2:$A$5000=$A34))</f>
        <v/>
      </c>
      <c r="I34">
        <f t="array" ref="I34">ROWS(_xlfn.UNIQUE(_xlfn._xlws.FILTER(RUC_FOB!$I$2:$I$5000,RUC_FOB!$A$2:$A$5000=$A34)))</f>
        <v/>
      </c>
    </row>
    <row r="35">
      <c r="A35" t="inlineStr">
        <is>
          <t>20568190450</t>
        </is>
      </c>
      <c r="B35">
        <f>IFERROR(_xlfn.XLOOKUP($A35,RUC_OECE!$A$2:$A$598,RUC_OECE!$B$2:$B$598),"")</f>
        <v/>
      </c>
      <c r="C35">
        <f>COUNTIFS(RUC_FOB!$A$2:$A$5000,$A35)</f>
        <v/>
      </c>
      <c r="D35" s="8">
        <f>SUMIFS(RUC_FOB!$J$2:$J$5000,RUC_FOB!$A$2:$A$5000,$A35)</f>
        <v/>
      </c>
      <c r="E35" s="8">
        <f>SUMIFS(RUC_FOB!$J$2:$J$5000,RUC_FOB!$A$2:$A$5000,$A35,RUC_FOB!$B$2:$B$5000,E$1)</f>
        <v/>
      </c>
      <c r="F35" s="8">
        <f>SUMIFS(RUC_FOB!$J$2:$J$5000,RUC_FOB!$A$2:$A$5000,$A35,RUC_FOB!$B$2:$B$5000,F$1)</f>
        <v/>
      </c>
      <c r="G35" s="11">
        <f t="array" ref="G35">MIN(_xlfn._xlws.FILTER(RUC_FOB!$B$2:$B$5000*100+RUC_FOB!$C$2:$C$5000,RUC_FOB!$A$2:$A$5000=$A35))</f>
        <v/>
      </c>
      <c r="H35" s="11">
        <f t="array" ref="H35">MAX(_xlfn._xlws.FILTER(RUC_FOB!$B$2:$B$5000*100+RUC_FOB!$C$2:$C$5000,RUC_FOB!$A$2:$A$5000=$A35))</f>
        <v/>
      </c>
      <c r="I35">
        <f t="array" ref="I35">ROWS(_xlfn.UNIQUE(_xlfn._xlws.FILTER(RUC_FOB!$I$2:$I$5000,RUC_FOB!$A$2:$A$5000=$A35)))</f>
        <v/>
      </c>
    </row>
    <row r="36">
      <c r="A36" t="inlineStr">
        <is>
          <t>20568194951</t>
        </is>
      </c>
      <c r="B36">
        <f>IFERROR(_xlfn.XLOOKUP($A36,RUC_OECE!$A$2:$A$598,RUC_OECE!$B$2:$B$598),"")</f>
        <v/>
      </c>
      <c r="C36">
        <f>COUNTIFS(RUC_FOB!$A$2:$A$5000,$A36)</f>
        <v/>
      </c>
      <c r="D36" s="8">
        <f>SUMIFS(RUC_FOB!$J$2:$J$5000,RUC_FOB!$A$2:$A$5000,$A36)</f>
        <v/>
      </c>
      <c r="E36" s="8">
        <f>SUMIFS(RUC_FOB!$J$2:$J$5000,RUC_FOB!$A$2:$A$5000,$A36,RUC_FOB!$B$2:$B$5000,E$1)</f>
        <v/>
      </c>
      <c r="F36" s="8">
        <f>SUMIFS(RUC_FOB!$J$2:$J$5000,RUC_FOB!$A$2:$A$5000,$A36,RUC_FOB!$B$2:$B$5000,F$1)</f>
        <v/>
      </c>
      <c r="G36" s="11">
        <f t="array" ref="G36">MIN(_xlfn._xlws.FILTER(RUC_FOB!$B$2:$B$5000*100+RUC_FOB!$C$2:$C$5000,RUC_FOB!$A$2:$A$5000=$A36))</f>
        <v/>
      </c>
      <c r="H36" s="11">
        <f t="array" ref="H36">MAX(_xlfn._xlws.FILTER(RUC_FOB!$B$2:$B$5000*100+RUC_FOB!$C$2:$C$5000,RUC_FOB!$A$2:$A$5000=$A36))</f>
        <v/>
      </c>
      <c r="I36">
        <f t="array" ref="I36">ROWS(_xlfn.UNIQUE(_xlfn._xlws.FILTER(RUC_FOB!$I$2:$I$5000,RUC_FOB!$A$2:$A$5000=$A36)))</f>
        <v/>
      </c>
    </row>
    <row r="37">
      <c r="A37" t="inlineStr">
        <is>
          <t>20570706927</t>
        </is>
      </c>
      <c r="B37">
        <f>IFERROR(_xlfn.XLOOKUP($A37,RUC_OECE!$A$2:$A$598,RUC_OECE!$B$2:$B$598),"")</f>
        <v/>
      </c>
      <c r="C37">
        <f>COUNTIFS(RUC_FOB!$A$2:$A$5000,$A37)</f>
        <v/>
      </c>
      <c r="D37" s="8">
        <f>SUMIFS(RUC_FOB!$J$2:$J$5000,RUC_FOB!$A$2:$A$5000,$A37)</f>
        <v/>
      </c>
      <c r="E37" s="8">
        <f>SUMIFS(RUC_FOB!$J$2:$J$5000,RUC_FOB!$A$2:$A$5000,$A37,RUC_FOB!$B$2:$B$5000,E$1)</f>
        <v/>
      </c>
      <c r="F37" s="8">
        <f>SUMIFS(RUC_FOB!$J$2:$J$5000,RUC_FOB!$A$2:$A$5000,$A37,RUC_FOB!$B$2:$B$5000,F$1)</f>
        <v/>
      </c>
      <c r="G37" s="11">
        <f t="array" ref="G37">MIN(_xlfn._xlws.FILTER(RUC_FOB!$B$2:$B$5000*100+RUC_FOB!$C$2:$C$5000,RUC_FOB!$A$2:$A$5000=$A37))</f>
        <v/>
      </c>
      <c r="H37" s="11">
        <f t="array" ref="H37">MAX(_xlfn._xlws.FILTER(RUC_FOB!$B$2:$B$5000*100+RUC_FOB!$C$2:$C$5000,RUC_FOB!$A$2:$A$5000=$A37))</f>
        <v/>
      </c>
      <c r="I37">
        <f t="array" ref="I37">ROWS(_xlfn.UNIQUE(_xlfn._xlws.FILTER(RUC_FOB!$I$2:$I$5000,RUC_FOB!$A$2:$A$5000=$A37)))</f>
        <v/>
      </c>
    </row>
    <row r="38">
      <c r="A38" t="inlineStr">
        <is>
          <t>20572190251</t>
        </is>
      </c>
      <c r="B38">
        <f>IFERROR(_xlfn.XLOOKUP($A38,RUC_OECE!$A$2:$A$598,RUC_OECE!$B$2:$B$598),"")</f>
        <v/>
      </c>
      <c r="C38">
        <f>COUNTIFS(RUC_FOB!$A$2:$A$5000,$A38)</f>
        <v/>
      </c>
      <c r="D38" s="8">
        <f>SUMIFS(RUC_FOB!$J$2:$J$5000,RUC_FOB!$A$2:$A$5000,$A38)</f>
        <v/>
      </c>
      <c r="E38" s="8">
        <f>SUMIFS(RUC_FOB!$J$2:$J$5000,RUC_FOB!$A$2:$A$5000,$A38,RUC_FOB!$B$2:$B$5000,E$1)</f>
        <v/>
      </c>
      <c r="F38" s="8">
        <f>SUMIFS(RUC_FOB!$J$2:$J$5000,RUC_FOB!$A$2:$A$5000,$A38,RUC_FOB!$B$2:$B$5000,F$1)</f>
        <v/>
      </c>
      <c r="G38" s="11">
        <f t="array" ref="G38">MIN(_xlfn._xlws.FILTER(RUC_FOB!$B$2:$B$5000*100+RUC_FOB!$C$2:$C$5000,RUC_FOB!$A$2:$A$5000=$A38))</f>
        <v/>
      </c>
      <c r="H38" s="11">
        <f t="array" ref="H38">MAX(_xlfn._xlws.FILTER(RUC_FOB!$B$2:$B$5000*100+RUC_FOB!$C$2:$C$5000,RUC_FOB!$A$2:$A$5000=$A38))</f>
        <v/>
      </c>
      <c r="I38">
        <f t="array" ref="I38">ROWS(_xlfn.UNIQUE(_xlfn._xlws.FILTER(RUC_FOB!$I$2:$I$5000,RUC_FOB!$A$2:$A$5000=$A38)))</f>
        <v/>
      </c>
    </row>
    <row r="39">
      <c r="A39" t="inlineStr">
        <is>
          <t>20574602450</t>
        </is>
      </c>
      <c r="B39">
        <f>IFERROR(_xlfn.XLOOKUP($A39,RUC_OECE!$A$2:$A$598,RUC_OECE!$B$2:$B$598),"")</f>
        <v/>
      </c>
      <c r="C39">
        <f>COUNTIFS(RUC_FOB!$A$2:$A$5000,$A39)</f>
        <v/>
      </c>
      <c r="D39" s="8">
        <f>SUMIFS(RUC_FOB!$J$2:$J$5000,RUC_FOB!$A$2:$A$5000,$A39)</f>
        <v/>
      </c>
      <c r="E39" s="8">
        <f>SUMIFS(RUC_FOB!$J$2:$J$5000,RUC_FOB!$A$2:$A$5000,$A39,RUC_FOB!$B$2:$B$5000,E$1)</f>
        <v/>
      </c>
      <c r="F39" s="8">
        <f>SUMIFS(RUC_FOB!$J$2:$J$5000,RUC_FOB!$A$2:$A$5000,$A39,RUC_FOB!$B$2:$B$5000,F$1)</f>
        <v/>
      </c>
      <c r="G39" s="11">
        <f t="array" ref="G39">MIN(_xlfn._xlws.FILTER(RUC_FOB!$B$2:$B$5000*100+RUC_FOB!$C$2:$C$5000,RUC_FOB!$A$2:$A$5000=$A39))</f>
        <v/>
      </c>
      <c r="H39" s="11">
        <f t="array" ref="H39">MAX(_xlfn._xlws.FILTER(RUC_FOB!$B$2:$B$5000*100+RUC_FOB!$C$2:$C$5000,RUC_FOB!$A$2:$A$5000=$A39))</f>
        <v/>
      </c>
      <c r="I39">
        <f t="array" ref="I39">ROWS(_xlfn.UNIQUE(_xlfn._xlws.FILTER(RUC_FOB!$I$2:$I$5000,RUC_FOB!$A$2:$A$5000=$A39)))</f>
        <v/>
      </c>
    </row>
    <row r="40">
      <c r="A40" t="inlineStr">
        <is>
          <t>20600263286</t>
        </is>
      </c>
      <c r="B40">
        <f>IFERROR(_xlfn.XLOOKUP($A40,RUC_OECE!$A$2:$A$598,RUC_OECE!$B$2:$B$598),"")</f>
        <v/>
      </c>
      <c r="C40">
        <f>COUNTIFS(RUC_FOB!$A$2:$A$5000,$A40)</f>
        <v/>
      </c>
      <c r="D40" s="8">
        <f>SUMIFS(RUC_FOB!$J$2:$J$5000,RUC_FOB!$A$2:$A$5000,$A40)</f>
        <v/>
      </c>
      <c r="E40" s="8">
        <f>SUMIFS(RUC_FOB!$J$2:$J$5000,RUC_FOB!$A$2:$A$5000,$A40,RUC_FOB!$B$2:$B$5000,E$1)</f>
        <v/>
      </c>
      <c r="F40" s="8">
        <f>SUMIFS(RUC_FOB!$J$2:$J$5000,RUC_FOB!$A$2:$A$5000,$A40,RUC_FOB!$B$2:$B$5000,F$1)</f>
        <v/>
      </c>
      <c r="G40" s="11">
        <f t="array" ref="G40">MIN(_xlfn._xlws.FILTER(RUC_FOB!$B$2:$B$5000*100+RUC_FOB!$C$2:$C$5000,RUC_FOB!$A$2:$A$5000=$A40))</f>
        <v/>
      </c>
      <c r="H40" s="11">
        <f t="array" ref="H40">MAX(_xlfn._xlws.FILTER(RUC_FOB!$B$2:$B$5000*100+RUC_FOB!$C$2:$C$5000,RUC_FOB!$A$2:$A$5000=$A40))</f>
        <v/>
      </c>
      <c r="I40">
        <f t="array" ref="I40">ROWS(_xlfn.UNIQUE(_xlfn._xlws.FILTER(RUC_FOB!$I$2:$I$5000,RUC_FOB!$A$2:$A$5000=$A40)))</f>
        <v/>
      </c>
    </row>
    <row r="41">
      <c r="A41" t="inlineStr">
        <is>
          <t>20600390911</t>
        </is>
      </c>
      <c r="B41">
        <f>IFERROR(_xlfn.XLOOKUP($A41,RUC_OECE!$A$2:$A$598,RUC_OECE!$B$2:$B$598),"")</f>
        <v/>
      </c>
      <c r="C41">
        <f>COUNTIFS(RUC_FOB!$A$2:$A$5000,$A41)</f>
        <v/>
      </c>
      <c r="D41" s="8">
        <f>SUMIFS(RUC_FOB!$J$2:$J$5000,RUC_FOB!$A$2:$A$5000,$A41)</f>
        <v/>
      </c>
      <c r="E41" s="8">
        <f>SUMIFS(RUC_FOB!$J$2:$J$5000,RUC_FOB!$A$2:$A$5000,$A41,RUC_FOB!$B$2:$B$5000,E$1)</f>
        <v/>
      </c>
      <c r="F41" s="8">
        <f>SUMIFS(RUC_FOB!$J$2:$J$5000,RUC_FOB!$A$2:$A$5000,$A41,RUC_FOB!$B$2:$B$5000,F$1)</f>
        <v/>
      </c>
      <c r="G41" s="11">
        <f t="array" ref="G41">MIN(_xlfn._xlws.FILTER(RUC_FOB!$B$2:$B$5000*100+RUC_FOB!$C$2:$C$5000,RUC_FOB!$A$2:$A$5000=$A41))</f>
        <v/>
      </c>
      <c r="H41" s="11">
        <f t="array" ref="H41">MAX(_xlfn._xlws.FILTER(RUC_FOB!$B$2:$B$5000*100+RUC_FOB!$C$2:$C$5000,RUC_FOB!$A$2:$A$5000=$A41))</f>
        <v/>
      </c>
      <c r="I41">
        <f t="array" ref="I41">ROWS(_xlfn.UNIQUE(_xlfn._xlws.FILTER(RUC_FOB!$I$2:$I$5000,RUC_FOB!$A$2:$A$5000=$A41)))</f>
        <v/>
      </c>
    </row>
    <row r="42">
      <c r="A42" t="inlineStr">
        <is>
          <t>20600682386</t>
        </is>
      </c>
      <c r="B42">
        <f>IFERROR(_xlfn.XLOOKUP($A42,RUC_OECE!$A$2:$A$598,RUC_OECE!$B$2:$B$598),"")</f>
        <v/>
      </c>
      <c r="C42">
        <f>COUNTIFS(RUC_FOB!$A$2:$A$5000,$A42)</f>
        <v/>
      </c>
      <c r="D42" s="8">
        <f>SUMIFS(RUC_FOB!$J$2:$J$5000,RUC_FOB!$A$2:$A$5000,$A42)</f>
        <v/>
      </c>
      <c r="E42" s="8">
        <f>SUMIFS(RUC_FOB!$J$2:$J$5000,RUC_FOB!$A$2:$A$5000,$A42,RUC_FOB!$B$2:$B$5000,E$1)</f>
        <v/>
      </c>
      <c r="F42" s="8">
        <f>SUMIFS(RUC_FOB!$J$2:$J$5000,RUC_FOB!$A$2:$A$5000,$A42,RUC_FOB!$B$2:$B$5000,F$1)</f>
        <v/>
      </c>
      <c r="G42" s="11">
        <f t="array" ref="G42">MIN(_xlfn._xlws.FILTER(RUC_FOB!$B$2:$B$5000*100+RUC_FOB!$C$2:$C$5000,RUC_FOB!$A$2:$A$5000=$A42))</f>
        <v/>
      </c>
      <c r="H42" s="11">
        <f t="array" ref="H42">MAX(_xlfn._xlws.FILTER(RUC_FOB!$B$2:$B$5000*100+RUC_FOB!$C$2:$C$5000,RUC_FOB!$A$2:$A$5000=$A42))</f>
        <v/>
      </c>
      <c r="I42">
        <f t="array" ref="I42">ROWS(_xlfn.UNIQUE(_xlfn._xlws.FILTER(RUC_FOB!$I$2:$I$5000,RUC_FOB!$A$2:$A$5000=$A42)))</f>
        <v/>
      </c>
    </row>
    <row r="43">
      <c r="A43" t="inlineStr">
        <is>
          <t>20600717902</t>
        </is>
      </c>
      <c r="B43">
        <f>IFERROR(_xlfn.XLOOKUP($A43,RUC_OECE!$A$2:$A$598,RUC_OECE!$B$2:$B$598),"")</f>
        <v/>
      </c>
      <c r="C43">
        <f>COUNTIFS(RUC_FOB!$A$2:$A$5000,$A43)</f>
        <v/>
      </c>
      <c r="D43" s="8">
        <f>SUMIFS(RUC_FOB!$J$2:$J$5000,RUC_FOB!$A$2:$A$5000,$A43)</f>
        <v/>
      </c>
      <c r="E43" s="8">
        <f>SUMIFS(RUC_FOB!$J$2:$J$5000,RUC_FOB!$A$2:$A$5000,$A43,RUC_FOB!$B$2:$B$5000,E$1)</f>
        <v/>
      </c>
      <c r="F43" s="8">
        <f>SUMIFS(RUC_FOB!$J$2:$J$5000,RUC_FOB!$A$2:$A$5000,$A43,RUC_FOB!$B$2:$B$5000,F$1)</f>
        <v/>
      </c>
      <c r="G43" s="11">
        <f t="array" ref="G43">MIN(_xlfn._xlws.FILTER(RUC_FOB!$B$2:$B$5000*100+RUC_FOB!$C$2:$C$5000,RUC_FOB!$A$2:$A$5000=$A43))</f>
        <v/>
      </c>
      <c r="H43" s="11">
        <f t="array" ref="H43">MAX(_xlfn._xlws.FILTER(RUC_FOB!$B$2:$B$5000*100+RUC_FOB!$C$2:$C$5000,RUC_FOB!$A$2:$A$5000=$A43))</f>
        <v/>
      </c>
      <c r="I43">
        <f t="array" ref="I43">ROWS(_xlfn.UNIQUE(_xlfn._xlws.FILTER(RUC_FOB!$I$2:$I$5000,RUC_FOB!$A$2:$A$5000=$A43)))</f>
        <v/>
      </c>
    </row>
    <row r="44">
      <c r="A44" t="inlineStr">
        <is>
          <t>20600785541</t>
        </is>
      </c>
      <c r="B44">
        <f>IFERROR(_xlfn.XLOOKUP($A44,RUC_OECE!$A$2:$A$598,RUC_OECE!$B$2:$B$598),"")</f>
        <v/>
      </c>
      <c r="C44">
        <f>COUNTIFS(RUC_FOB!$A$2:$A$5000,$A44)</f>
        <v/>
      </c>
      <c r="D44" s="8">
        <f>SUMIFS(RUC_FOB!$J$2:$J$5000,RUC_FOB!$A$2:$A$5000,$A44)</f>
        <v/>
      </c>
      <c r="E44" s="8">
        <f>SUMIFS(RUC_FOB!$J$2:$J$5000,RUC_FOB!$A$2:$A$5000,$A44,RUC_FOB!$B$2:$B$5000,E$1)</f>
        <v/>
      </c>
      <c r="F44" s="8">
        <f>SUMIFS(RUC_FOB!$J$2:$J$5000,RUC_FOB!$A$2:$A$5000,$A44,RUC_FOB!$B$2:$B$5000,F$1)</f>
        <v/>
      </c>
      <c r="G44" s="11">
        <f t="array" ref="G44">MIN(_xlfn._xlws.FILTER(RUC_FOB!$B$2:$B$5000*100+RUC_FOB!$C$2:$C$5000,RUC_FOB!$A$2:$A$5000=$A44))</f>
        <v/>
      </c>
      <c r="H44" s="11">
        <f t="array" ref="H44">MAX(_xlfn._xlws.FILTER(RUC_FOB!$B$2:$B$5000*100+RUC_FOB!$C$2:$C$5000,RUC_FOB!$A$2:$A$5000=$A44))</f>
        <v/>
      </c>
      <c r="I44">
        <f t="array" ref="I44">ROWS(_xlfn.UNIQUE(_xlfn._xlws.FILTER(RUC_FOB!$I$2:$I$5000,RUC_FOB!$A$2:$A$5000=$A44)))</f>
        <v/>
      </c>
    </row>
    <row r="45">
      <c r="A45" t="inlineStr">
        <is>
          <t>20600796721</t>
        </is>
      </c>
      <c r="B45">
        <f>IFERROR(_xlfn.XLOOKUP($A45,RUC_OECE!$A$2:$A$598,RUC_OECE!$B$2:$B$598),"")</f>
        <v/>
      </c>
      <c r="C45">
        <f>COUNTIFS(RUC_FOB!$A$2:$A$5000,$A45)</f>
        <v/>
      </c>
      <c r="D45" s="8">
        <f>SUMIFS(RUC_FOB!$J$2:$J$5000,RUC_FOB!$A$2:$A$5000,$A45)</f>
        <v/>
      </c>
      <c r="E45" s="8">
        <f>SUMIFS(RUC_FOB!$J$2:$J$5000,RUC_FOB!$A$2:$A$5000,$A45,RUC_FOB!$B$2:$B$5000,E$1)</f>
        <v/>
      </c>
      <c r="F45" s="8">
        <f>SUMIFS(RUC_FOB!$J$2:$J$5000,RUC_FOB!$A$2:$A$5000,$A45,RUC_FOB!$B$2:$B$5000,F$1)</f>
        <v/>
      </c>
      <c r="G45" s="11">
        <f t="array" ref="G45">MIN(_xlfn._xlws.FILTER(RUC_FOB!$B$2:$B$5000*100+RUC_FOB!$C$2:$C$5000,RUC_FOB!$A$2:$A$5000=$A45))</f>
        <v/>
      </c>
      <c r="H45" s="11">
        <f t="array" ref="H45">MAX(_xlfn._xlws.FILTER(RUC_FOB!$B$2:$B$5000*100+RUC_FOB!$C$2:$C$5000,RUC_FOB!$A$2:$A$5000=$A45))</f>
        <v/>
      </c>
      <c r="I45">
        <f t="array" ref="I45">ROWS(_xlfn.UNIQUE(_xlfn._xlws.FILTER(RUC_FOB!$I$2:$I$5000,RUC_FOB!$A$2:$A$5000=$A45)))</f>
        <v/>
      </c>
    </row>
    <row r="46">
      <c r="A46" t="inlineStr">
        <is>
          <t>20601558204</t>
        </is>
      </c>
      <c r="B46">
        <f>IFERROR(_xlfn.XLOOKUP($A46,RUC_OECE!$A$2:$A$598,RUC_OECE!$B$2:$B$598),"")</f>
        <v/>
      </c>
      <c r="C46">
        <f>COUNTIFS(RUC_FOB!$A$2:$A$5000,$A46)</f>
        <v/>
      </c>
      <c r="D46" s="8">
        <f>SUMIFS(RUC_FOB!$J$2:$J$5000,RUC_FOB!$A$2:$A$5000,$A46)</f>
        <v/>
      </c>
      <c r="E46" s="8">
        <f>SUMIFS(RUC_FOB!$J$2:$J$5000,RUC_FOB!$A$2:$A$5000,$A46,RUC_FOB!$B$2:$B$5000,E$1)</f>
        <v/>
      </c>
      <c r="F46" s="8">
        <f>SUMIFS(RUC_FOB!$J$2:$J$5000,RUC_FOB!$A$2:$A$5000,$A46,RUC_FOB!$B$2:$B$5000,F$1)</f>
        <v/>
      </c>
      <c r="G46" s="11">
        <f t="array" ref="G46">MIN(_xlfn._xlws.FILTER(RUC_FOB!$B$2:$B$5000*100+RUC_FOB!$C$2:$C$5000,RUC_FOB!$A$2:$A$5000=$A46))</f>
        <v/>
      </c>
      <c r="H46" s="11">
        <f t="array" ref="H46">MAX(_xlfn._xlws.FILTER(RUC_FOB!$B$2:$B$5000*100+RUC_FOB!$C$2:$C$5000,RUC_FOB!$A$2:$A$5000=$A46))</f>
        <v/>
      </c>
      <c r="I46">
        <f t="array" ref="I46">ROWS(_xlfn.UNIQUE(_xlfn._xlws.FILTER(RUC_FOB!$I$2:$I$5000,RUC_FOB!$A$2:$A$5000=$A46)))</f>
        <v/>
      </c>
    </row>
    <row r="47">
      <c r="A47" t="inlineStr">
        <is>
          <t>20601958911</t>
        </is>
      </c>
      <c r="B47">
        <f>IFERROR(_xlfn.XLOOKUP($A47,RUC_OECE!$A$2:$A$598,RUC_OECE!$B$2:$B$598),"")</f>
        <v/>
      </c>
      <c r="C47">
        <f>COUNTIFS(RUC_FOB!$A$2:$A$5000,$A47)</f>
        <v/>
      </c>
      <c r="D47" s="8">
        <f>SUMIFS(RUC_FOB!$J$2:$J$5000,RUC_FOB!$A$2:$A$5000,$A47)</f>
        <v/>
      </c>
      <c r="E47" s="8">
        <f>SUMIFS(RUC_FOB!$J$2:$J$5000,RUC_FOB!$A$2:$A$5000,$A47,RUC_FOB!$B$2:$B$5000,E$1)</f>
        <v/>
      </c>
      <c r="F47" s="8">
        <f>SUMIFS(RUC_FOB!$J$2:$J$5000,RUC_FOB!$A$2:$A$5000,$A47,RUC_FOB!$B$2:$B$5000,F$1)</f>
        <v/>
      </c>
      <c r="G47" s="11">
        <f t="array" ref="G47">MIN(_xlfn._xlws.FILTER(RUC_FOB!$B$2:$B$5000*100+RUC_FOB!$C$2:$C$5000,RUC_FOB!$A$2:$A$5000=$A47))</f>
        <v/>
      </c>
      <c r="H47" s="11">
        <f t="array" ref="H47">MAX(_xlfn._xlws.FILTER(RUC_FOB!$B$2:$B$5000*100+RUC_FOB!$C$2:$C$5000,RUC_FOB!$A$2:$A$5000=$A47))</f>
        <v/>
      </c>
      <c r="I47">
        <f t="array" ref="I47">ROWS(_xlfn.UNIQUE(_xlfn._xlws.FILTER(RUC_FOB!$I$2:$I$5000,RUC_FOB!$A$2:$A$5000=$A47)))</f>
        <v/>
      </c>
    </row>
    <row r="48">
      <c r="A48" t="inlineStr">
        <is>
          <t>20602054480</t>
        </is>
      </c>
      <c r="B48">
        <f>IFERROR(_xlfn.XLOOKUP($A48,RUC_OECE!$A$2:$A$598,RUC_OECE!$B$2:$B$598),"")</f>
        <v/>
      </c>
      <c r="C48">
        <f>COUNTIFS(RUC_FOB!$A$2:$A$5000,$A48)</f>
        <v/>
      </c>
      <c r="D48" s="8">
        <f>SUMIFS(RUC_FOB!$J$2:$J$5000,RUC_FOB!$A$2:$A$5000,$A48)</f>
        <v/>
      </c>
      <c r="E48" s="8">
        <f>SUMIFS(RUC_FOB!$J$2:$J$5000,RUC_FOB!$A$2:$A$5000,$A48,RUC_FOB!$B$2:$B$5000,E$1)</f>
        <v/>
      </c>
      <c r="F48" s="8">
        <f>SUMIFS(RUC_FOB!$J$2:$J$5000,RUC_FOB!$A$2:$A$5000,$A48,RUC_FOB!$B$2:$B$5000,F$1)</f>
        <v/>
      </c>
      <c r="G48" s="11">
        <f t="array" ref="G48">MIN(_xlfn._xlws.FILTER(RUC_FOB!$B$2:$B$5000*100+RUC_FOB!$C$2:$C$5000,RUC_FOB!$A$2:$A$5000=$A48))</f>
        <v/>
      </c>
      <c r="H48" s="11">
        <f t="array" ref="H48">MAX(_xlfn._xlws.FILTER(RUC_FOB!$B$2:$B$5000*100+RUC_FOB!$C$2:$C$5000,RUC_FOB!$A$2:$A$5000=$A48))</f>
        <v/>
      </c>
      <c r="I48">
        <f t="array" ref="I48">ROWS(_xlfn.UNIQUE(_xlfn._xlws.FILTER(RUC_FOB!$I$2:$I$5000,RUC_FOB!$A$2:$A$5000=$A48)))</f>
        <v/>
      </c>
    </row>
    <row r="49">
      <c r="A49" t="inlineStr">
        <is>
          <t>20602650643</t>
        </is>
      </c>
      <c r="B49">
        <f>IFERROR(_xlfn.XLOOKUP($A49,RUC_OECE!$A$2:$A$598,RUC_OECE!$B$2:$B$598),"")</f>
        <v/>
      </c>
      <c r="C49">
        <f>COUNTIFS(RUC_FOB!$A$2:$A$5000,$A49)</f>
        <v/>
      </c>
      <c r="D49" s="8">
        <f>SUMIFS(RUC_FOB!$J$2:$J$5000,RUC_FOB!$A$2:$A$5000,$A49)</f>
        <v/>
      </c>
      <c r="E49" s="8">
        <f>SUMIFS(RUC_FOB!$J$2:$J$5000,RUC_FOB!$A$2:$A$5000,$A49,RUC_FOB!$B$2:$B$5000,E$1)</f>
        <v/>
      </c>
      <c r="F49" s="8">
        <f>SUMIFS(RUC_FOB!$J$2:$J$5000,RUC_FOB!$A$2:$A$5000,$A49,RUC_FOB!$B$2:$B$5000,F$1)</f>
        <v/>
      </c>
      <c r="G49" s="11">
        <f t="array" ref="G49">MIN(_xlfn._xlws.FILTER(RUC_FOB!$B$2:$B$5000*100+RUC_FOB!$C$2:$C$5000,RUC_FOB!$A$2:$A$5000=$A49))</f>
        <v/>
      </c>
      <c r="H49" s="11">
        <f t="array" ref="H49">MAX(_xlfn._xlws.FILTER(RUC_FOB!$B$2:$B$5000*100+RUC_FOB!$C$2:$C$5000,RUC_FOB!$A$2:$A$5000=$A49))</f>
        <v/>
      </c>
      <c r="I49">
        <f t="array" ref="I49">ROWS(_xlfn.UNIQUE(_xlfn._xlws.FILTER(RUC_FOB!$I$2:$I$5000,RUC_FOB!$A$2:$A$5000=$A49)))</f>
        <v/>
      </c>
    </row>
    <row r="50">
      <c r="A50" t="inlineStr">
        <is>
          <t>20603320621</t>
        </is>
      </c>
      <c r="B50">
        <f>IFERROR(_xlfn.XLOOKUP($A50,RUC_OECE!$A$2:$A$598,RUC_OECE!$B$2:$B$598),"")</f>
        <v/>
      </c>
      <c r="C50">
        <f>COUNTIFS(RUC_FOB!$A$2:$A$5000,$A50)</f>
        <v/>
      </c>
      <c r="D50" s="8">
        <f>SUMIFS(RUC_FOB!$J$2:$J$5000,RUC_FOB!$A$2:$A$5000,$A50)</f>
        <v/>
      </c>
      <c r="E50" s="8">
        <f>SUMIFS(RUC_FOB!$J$2:$J$5000,RUC_FOB!$A$2:$A$5000,$A50,RUC_FOB!$B$2:$B$5000,E$1)</f>
        <v/>
      </c>
      <c r="F50" s="8">
        <f>SUMIFS(RUC_FOB!$J$2:$J$5000,RUC_FOB!$A$2:$A$5000,$A50,RUC_FOB!$B$2:$B$5000,F$1)</f>
        <v/>
      </c>
      <c r="G50" s="11">
        <f t="array" ref="G50">MIN(_xlfn._xlws.FILTER(RUC_FOB!$B$2:$B$5000*100+RUC_FOB!$C$2:$C$5000,RUC_FOB!$A$2:$A$5000=$A50))</f>
        <v/>
      </c>
      <c r="H50" s="11">
        <f t="array" ref="H50">MAX(_xlfn._xlws.FILTER(RUC_FOB!$B$2:$B$5000*100+RUC_FOB!$C$2:$C$5000,RUC_FOB!$A$2:$A$5000=$A50))</f>
        <v/>
      </c>
      <c r="I50">
        <f t="array" ref="I50">ROWS(_xlfn.UNIQUE(_xlfn._xlws.FILTER(RUC_FOB!$I$2:$I$5000,RUC_FOB!$A$2:$A$5000=$A50)))</f>
        <v/>
      </c>
    </row>
    <row r="51">
      <c r="A51" t="inlineStr">
        <is>
          <t>20603557825</t>
        </is>
      </c>
      <c r="B51">
        <f>IFERROR(_xlfn.XLOOKUP($A51,RUC_OECE!$A$2:$A$598,RUC_OECE!$B$2:$B$598),"")</f>
        <v/>
      </c>
      <c r="C51">
        <f>COUNTIFS(RUC_FOB!$A$2:$A$5000,$A51)</f>
        <v/>
      </c>
      <c r="D51" s="8">
        <f>SUMIFS(RUC_FOB!$J$2:$J$5000,RUC_FOB!$A$2:$A$5000,$A51)</f>
        <v/>
      </c>
      <c r="E51" s="8">
        <f>SUMIFS(RUC_FOB!$J$2:$J$5000,RUC_FOB!$A$2:$A$5000,$A51,RUC_FOB!$B$2:$B$5000,E$1)</f>
        <v/>
      </c>
      <c r="F51" s="8">
        <f>SUMIFS(RUC_FOB!$J$2:$J$5000,RUC_FOB!$A$2:$A$5000,$A51,RUC_FOB!$B$2:$B$5000,F$1)</f>
        <v/>
      </c>
      <c r="G51" s="11">
        <f t="array" ref="G51">MIN(_xlfn._xlws.FILTER(RUC_FOB!$B$2:$B$5000*100+RUC_FOB!$C$2:$C$5000,RUC_FOB!$A$2:$A$5000=$A51))</f>
        <v/>
      </c>
      <c r="H51" s="11">
        <f t="array" ref="H51">MAX(_xlfn._xlws.FILTER(RUC_FOB!$B$2:$B$5000*100+RUC_FOB!$C$2:$C$5000,RUC_FOB!$A$2:$A$5000=$A51))</f>
        <v/>
      </c>
      <c r="I51">
        <f t="array" ref="I51">ROWS(_xlfn.UNIQUE(_xlfn._xlws.FILTER(RUC_FOB!$I$2:$I$5000,RUC_FOB!$A$2:$A$5000=$A51)))</f>
        <v/>
      </c>
    </row>
    <row r="52">
      <c r="A52" t="inlineStr">
        <is>
          <t>20603820691</t>
        </is>
      </c>
      <c r="B52">
        <f>IFERROR(_xlfn.XLOOKUP($A52,RUC_OECE!$A$2:$A$598,RUC_OECE!$B$2:$B$598),"")</f>
        <v/>
      </c>
      <c r="C52">
        <f>COUNTIFS(RUC_FOB!$A$2:$A$5000,$A52)</f>
        <v/>
      </c>
      <c r="D52" s="8">
        <f>SUMIFS(RUC_FOB!$J$2:$J$5000,RUC_FOB!$A$2:$A$5000,$A52)</f>
        <v/>
      </c>
      <c r="E52" s="8">
        <f>SUMIFS(RUC_FOB!$J$2:$J$5000,RUC_FOB!$A$2:$A$5000,$A52,RUC_FOB!$B$2:$B$5000,E$1)</f>
        <v/>
      </c>
      <c r="F52" s="8">
        <f>SUMIFS(RUC_FOB!$J$2:$J$5000,RUC_FOB!$A$2:$A$5000,$A52,RUC_FOB!$B$2:$B$5000,F$1)</f>
        <v/>
      </c>
      <c r="G52" s="11">
        <f t="array" ref="G52">MIN(_xlfn._xlws.FILTER(RUC_FOB!$B$2:$B$5000*100+RUC_FOB!$C$2:$C$5000,RUC_FOB!$A$2:$A$5000=$A52))</f>
        <v/>
      </c>
      <c r="H52" s="11">
        <f t="array" ref="H52">MAX(_xlfn._xlws.FILTER(RUC_FOB!$B$2:$B$5000*100+RUC_FOB!$C$2:$C$5000,RUC_FOB!$A$2:$A$5000=$A52))</f>
        <v/>
      </c>
      <c r="I52">
        <f t="array" ref="I52">ROWS(_xlfn.UNIQUE(_xlfn._xlws.FILTER(RUC_FOB!$I$2:$I$5000,RUC_FOB!$A$2:$A$5000=$A52)))</f>
        <v/>
      </c>
    </row>
    <row r="53">
      <c r="A53" t="inlineStr">
        <is>
          <t>20603862369</t>
        </is>
      </c>
      <c r="B53">
        <f>IFERROR(_xlfn.XLOOKUP($A53,RUC_OECE!$A$2:$A$598,RUC_OECE!$B$2:$B$598),"")</f>
        <v/>
      </c>
      <c r="C53">
        <f>COUNTIFS(RUC_FOB!$A$2:$A$5000,$A53)</f>
        <v/>
      </c>
      <c r="D53" s="8">
        <f>SUMIFS(RUC_FOB!$J$2:$J$5000,RUC_FOB!$A$2:$A$5000,$A53)</f>
        <v/>
      </c>
      <c r="E53" s="8">
        <f>SUMIFS(RUC_FOB!$J$2:$J$5000,RUC_FOB!$A$2:$A$5000,$A53,RUC_FOB!$B$2:$B$5000,E$1)</f>
        <v/>
      </c>
      <c r="F53" s="8">
        <f>SUMIFS(RUC_FOB!$J$2:$J$5000,RUC_FOB!$A$2:$A$5000,$A53,RUC_FOB!$B$2:$B$5000,F$1)</f>
        <v/>
      </c>
      <c r="G53" s="11">
        <f t="array" ref="G53">MIN(_xlfn._xlws.FILTER(RUC_FOB!$B$2:$B$5000*100+RUC_FOB!$C$2:$C$5000,RUC_FOB!$A$2:$A$5000=$A53))</f>
        <v/>
      </c>
      <c r="H53" s="11">
        <f t="array" ref="H53">MAX(_xlfn._xlws.FILTER(RUC_FOB!$B$2:$B$5000*100+RUC_FOB!$C$2:$C$5000,RUC_FOB!$A$2:$A$5000=$A53))</f>
        <v/>
      </c>
      <c r="I53">
        <f t="array" ref="I53">ROWS(_xlfn.UNIQUE(_xlfn._xlws.FILTER(RUC_FOB!$I$2:$I$5000,RUC_FOB!$A$2:$A$5000=$A53)))</f>
        <v/>
      </c>
    </row>
    <row r="54">
      <c r="A54" t="inlineStr">
        <is>
          <t>20603907176</t>
        </is>
      </c>
      <c r="B54">
        <f>IFERROR(_xlfn.XLOOKUP($A54,RUC_OECE!$A$2:$A$598,RUC_OECE!$B$2:$B$598),"")</f>
        <v/>
      </c>
      <c r="C54">
        <f>COUNTIFS(RUC_FOB!$A$2:$A$5000,$A54)</f>
        <v/>
      </c>
      <c r="D54" s="8">
        <f>SUMIFS(RUC_FOB!$J$2:$J$5000,RUC_FOB!$A$2:$A$5000,$A54)</f>
        <v/>
      </c>
      <c r="E54" s="8">
        <f>SUMIFS(RUC_FOB!$J$2:$J$5000,RUC_FOB!$A$2:$A$5000,$A54,RUC_FOB!$B$2:$B$5000,E$1)</f>
        <v/>
      </c>
      <c r="F54" s="8">
        <f>SUMIFS(RUC_FOB!$J$2:$J$5000,RUC_FOB!$A$2:$A$5000,$A54,RUC_FOB!$B$2:$B$5000,F$1)</f>
        <v/>
      </c>
      <c r="G54" s="11">
        <f t="array" ref="G54">MIN(_xlfn._xlws.FILTER(RUC_FOB!$B$2:$B$5000*100+RUC_FOB!$C$2:$C$5000,RUC_FOB!$A$2:$A$5000=$A54))</f>
        <v/>
      </c>
      <c r="H54" s="11">
        <f t="array" ref="H54">MAX(_xlfn._xlws.FILTER(RUC_FOB!$B$2:$B$5000*100+RUC_FOB!$C$2:$C$5000,RUC_FOB!$A$2:$A$5000=$A54))</f>
        <v/>
      </c>
      <c r="I54">
        <f t="array" ref="I54">ROWS(_xlfn.UNIQUE(_xlfn._xlws.FILTER(RUC_FOB!$I$2:$I$5000,RUC_FOB!$A$2:$A$5000=$A54)))</f>
        <v/>
      </c>
    </row>
    <row r="55">
      <c r="A55" t="inlineStr">
        <is>
          <t>20603957033</t>
        </is>
      </c>
      <c r="B55">
        <f>IFERROR(_xlfn.XLOOKUP($A55,RUC_OECE!$A$2:$A$598,RUC_OECE!$B$2:$B$598),"")</f>
        <v/>
      </c>
      <c r="C55">
        <f>COUNTIFS(RUC_FOB!$A$2:$A$5000,$A55)</f>
        <v/>
      </c>
      <c r="D55" s="8">
        <f>SUMIFS(RUC_FOB!$J$2:$J$5000,RUC_FOB!$A$2:$A$5000,$A55)</f>
        <v/>
      </c>
      <c r="E55" s="8">
        <f>SUMIFS(RUC_FOB!$J$2:$J$5000,RUC_FOB!$A$2:$A$5000,$A55,RUC_FOB!$B$2:$B$5000,E$1)</f>
        <v/>
      </c>
      <c r="F55" s="8">
        <f>SUMIFS(RUC_FOB!$J$2:$J$5000,RUC_FOB!$A$2:$A$5000,$A55,RUC_FOB!$B$2:$B$5000,F$1)</f>
        <v/>
      </c>
      <c r="G55" s="11">
        <f t="array" ref="G55">MIN(_xlfn._xlws.FILTER(RUC_FOB!$B$2:$B$5000*100+RUC_FOB!$C$2:$C$5000,RUC_FOB!$A$2:$A$5000=$A55))</f>
        <v/>
      </c>
      <c r="H55" s="11">
        <f t="array" ref="H55">MAX(_xlfn._xlws.FILTER(RUC_FOB!$B$2:$B$5000*100+RUC_FOB!$C$2:$C$5000,RUC_FOB!$A$2:$A$5000=$A55))</f>
        <v/>
      </c>
      <c r="I55">
        <f t="array" ref="I55">ROWS(_xlfn.UNIQUE(_xlfn._xlws.FILTER(RUC_FOB!$I$2:$I$5000,RUC_FOB!$A$2:$A$5000=$A55)))</f>
        <v/>
      </c>
    </row>
    <row r="56">
      <c r="A56" t="inlineStr">
        <is>
          <t>20604151954</t>
        </is>
      </c>
      <c r="B56">
        <f>IFERROR(_xlfn.XLOOKUP($A56,RUC_OECE!$A$2:$A$598,RUC_OECE!$B$2:$B$598),"")</f>
        <v/>
      </c>
      <c r="C56">
        <f>COUNTIFS(RUC_FOB!$A$2:$A$5000,$A56)</f>
        <v/>
      </c>
      <c r="D56" s="8">
        <f>SUMIFS(RUC_FOB!$J$2:$J$5000,RUC_FOB!$A$2:$A$5000,$A56)</f>
        <v/>
      </c>
      <c r="E56" s="8">
        <f>SUMIFS(RUC_FOB!$J$2:$J$5000,RUC_FOB!$A$2:$A$5000,$A56,RUC_FOB!$B$2:$B$5000,E$1)</f>
        <v/>
      </c>
      <c r="F56" s="8">
        <f>SUMIFS(RUC_FOB!$J$2:$J$5000,RUC_FOB!$A$2:$A$5000,$A56,RUC_FOB!$B$2:$B$5000,F$1)</f>
        <v/>
      </c>
      <c r="G56" s="11">
        <f t="array" ref="G56">MIN(_xlfn._xlws.FILTER(RUC_FOB!$B$2:$B$5000*100+RUC_FOB!$C$2:$C$5000,RUC_FOB!$A$2:$A$5000=$A56))</f>
        <v/>
      </c>
      <c r="H56" s="11">
        <f t="array" ref="H56">MAX(_xlfn._xlws.FILTER(RUC_FOB!$B$2:$B$5000*100+RUC_FOB!$C$2:$C$5000,RUC_FOB!$A$2:$A$5000=$A56))</f>
        <v/>
      </c>
      <c r="I56">
        <f t="array" ref="I56">ROWS(_xlfn.UNIQUE(_xlfn._xlws.FILTER(RUC_FOB!$I$2:$I$5000,RUC_FOB!$A$2:$A$5000=$A56)))</f>
        <v/>
      </c>
    </row>
    <row r="57">
      <c r="A57" t="inlineStr">
        <is>
          <t>20604309728</t>
        </is>
      </c>
      <c r="B57">
        <f>IFERROR(_xlfn.XLOOKUP($A57,RUC_OECE!$A$2:$A$598,RUC_OECE!$B$2:$B$598),"")</f>
        <v/>
      </c>
      <c r="C57">
        <f>COUNTIFS(RUC_FOB!$A$2:$A$5000,$A57)</f>
        <v/>
      </c>
      <c r="D57" s="8">
        <f>SUMIFS(RUC_FOB!$J$2:$J$5000,RUC_FOB!$A$2:$A$5000,$A57)</f>
        <v/>
      </c>
      <c r="E57" s="8">
        <f>SUMIFS(RUC_FOB!$J$2:$J$5000,RUC_FOB!$A$2:$A$5000,$A57,RUC_FOB!$B$2:$B$5000,E$1)</f>
        <v/>
      </c>
      <c r="F57" s="8">
        <f>SUMIFS(RUC_FOB!$J$2:$J$5000,RUC_FOB!$A$2:$A$5000,$A57,RUC_FOB!$B$2:$B$5000,F$1)</f>
        <v/>
      </c>
      <c r="G57" s="11">
        <f t="array" ref="G57">MIN(_xlfn._xlws.FILTER(RUC_FOB!$B$2:$B$5000*100+RUC_FOB!$C$2:$C$5000,RUC_FOB!$A$2:$A$5000=$A57))</f>
        <v/>
      </c>
      <c r="H57" s="11">
        <f t="array" ref="H57">MAX(_xlfn._xlws.FILTER(RUC_FOB!$B$2:$B$5000*100+RUC_FOB!$C$2:$C$5000,RUC_FOB!$A$2:$A$5000=$A57))</f>
        <v/>
      </c>
      <c r="I57">
        <f t="array" ref="I57">ROWS(_xlfn.UNIQUE(_xlfn._xlws.FILTER(RUC_FOB!$I$2:$I$5000,RUC_FOB!$A$2:$A$5000=$A57)))</f>
        <v/>
      </c>
    </row>
    <row r="58">
      <c r="A58" t="inlineStr">
        <is>
          <t>20605500430</t>
        </is>
      </c>
      <c r="B58">
        <f>IFERROR(_xlfn.XLOOKUP($A58,RUC_OECE!$A$2:$A$598,RUC_OECE!$B$2:$B$598),"")</f>
        <v/>
      </c>
      <c r="C58">
        <f>COUNTIFS(RUC_FOB!$A$2:$A$5000,$A58)</f>
        <v/>
      </c>
      <c r="D58" s="8">
        <f>SUMIFS(RUC_FOB!$J$2:$J$5000,RUC_FOB!$A$2:$A$5000,$A58)</f>
        <v/>
      </c>
      <c r="E58" s="8">
        <f>SUMIFS(RUC_FOB!$J$2:$J$5000,RUC_FOB!$A$2:$A$5000,$A58,RUC_FOB!$B$2:$B$5000,E$1)</f>
        <v/>
      </c>
      <c r="F58" s="8">
        <f>SUMIFS(RUC_FOB!$J$2:$J$5000,RUC_FOB!$A$2:$A$5000,$A58,RUC_FOB!$B$2:$B$5000,F$1)</f>
        <v/>
      </c>
      <c r="G58" s="11">
        <f t="array" ref="G58">MIN(_xlfn._xlws.FILTER(RUC_FOB!$B$2:$B$5000*100+RUC_FOB!$C$2:$C$5000,RUC_FOB!$A$2:$A$5000=$A58))</f>
        <v/>
      </c>
      <c r="H58" s="11">
        <f t="array" ref="H58">MAX(_xlfn._xlws.FILTER(RUC_FOB!$B$2:$B$5000*100+RUC_FOB!$C$2:$C$5000,RUC_FOB!$A$2:$A$5000=$A58))</f>
        <v/>
      </c>
      <c r="I58">
        <f t="array" ref="I58">ROWS(_xlfn.UNIQUE(_xlfn._xlws.FILTER(RUC_FOB!$I$2:$I$5000,RUC_FOB!$A$2:$A$5000=$A58)))</f>
        <v/>
      </c>
    </row>
    <row r="59">
      <c r="A59" t="inlineStr">
        <is>
          <t>20606451122</t>
        </is>
      </c>
      <c r="B59">
        <f>IFERROR(_xlfn.XLOOKUP($A59,RUC_OECE!$A$2:$A$598,RUC_OECE!$B$2:$B$598),"")</f>
        <v/>
      </c>
      <c r="C59">
        <f>COUNTIFS(RUC_FOB!$A$2:$A$5000,$A59)</f>
        <v/>
      </c>
      <c r="D59" s="8">
        <f>SUMIFS(RUC_FOB!$J$2:$J$5000,RUC_FOB!$A$2:$A$5000,$A59)</f>
        <v/>
      </c>
      <c r="E59" s="8">
        <f>SUMIFS(RUC_FOB!$J$2:$J$5000,RUC_FOB!$A$2:$A$5000,$A59,RUC_FOB!$B$2:$B$5000,E$1)</f>
        <v/>
      </c>
      <c r="F59" s="8">
        <f>SUMIFS(RUC_FOB!$J$2:$J$5000,RUC_FOB!$A$2:$A$5000,$A59,RUC_FOB!$B$2:$B$5000,F$1)</f>
        <v/>
      </c>
      <c r="G59" s="11">
        <f t="array" ref="G59">MIN(_xlfn._xlws.FILTER(RUC_FOB!$B$2:$B$5000*100+RUC_FOB!$C$2:$C$5000,RUC_FOB!$A$2:$A$5000=$A59))</f>
        <v/>
      </c>
      <c r="H59" s="11">
        <f t="array" ref="H59">MAX(_xlfn._xlws.FILTER(RUC_FOB!$B$2:$B$5000*100+RUC_FOB!$C$2:$C$5000,RUC_FOB!$A$2:$A$5000=$A59))</f>
        <v/>
      </c>
      <c r="I59">
        <f t="array" ref="I59">ROWS(_xlfn.UNIQUE(_xlfn._xlws.FILTER(RUC_FOB!$I$2:$I$5000,RUC_FOB!$A$2:$A$5000=$A59)))</f>
        <v/>
      </c>
    </row>
    <row r="60">
      <c r="A60" t="inlineStr">
        <is>
          <t>20607536016</t>
        </is>
      </c>
      <c r="B60">
        <f>IFERROR(_xlfn.XLOOKUP($A60,RUC_OECE!$A$2:$A$598,RUC_OECE!$B$2:$B$598),"")</f>
        <v/>
      </c>
      <c r="C60">
        <f>COUNTIFS(RUC_FOB!$A$2:$A$5000,$A60)</f>
        <v/>
      </c>
      <c r="D60" s="8">
        <f>SUMIFS(RUC_FOB!$J$2:$J$5000,RUC_FOB!$A$2:$A$5000,$A60)</f>
        <v/>
      </c>
      <c r="E60" s="8">
        <f>SUMIFS(RUC_FOB!$J$2:$J$5000,RUC_FOB!$A$2:$A$5000,$A60,RUC_FOB!$B$2:$B$5000,E$1)</f>
        <v/>
      </c>
      <c r="F60" s="8">
        <f>SUMIFS(RUC_FOB!$J$2:$J$5000,RUC_FOB!$A$2:$A$5000,$A60,RUC_FOB!$B$2:$B$5000,F$1)</f>
        <v/>
      </c>
      <c r="G60" s="11">
        <f t="array" ref="G60">MIN(_xlfn._xlws.FILTER(RUC_FOB!$B$2:$B$5000*100+RUC_FOB!$C$2:$C$5000,RUC_FOB!$A$2:$A$5000=$A60))</f>
        <v/>
      </c>
      <c r="H60" s="11">
        <f t="array" ref="H60">MAX(_xlfn._xlws.FILTER(RUC_FOB!$B$2:$B$5000*100+RUC_FOB!$C$2:$C$5000,RUC_FOB!$A$2:$A$5000=$A60))</f>
        <v/>
      </c>
      <c r="I60">
        <f t="array" ref="I60">ROWS(_xlfn.UNIQUE(_xlfn._xlws.FILTER(RUC_FOB!$I$2:$I$5000,RUC_FOB!$A$2:$A$5000=$A60)))</f>
        <v/>
      </c>
    </row>
    <row r="61">
      <c r="A61" t="inlineStr">
        <is>
          <t>20608294512</t>
        </is>
      </c>
      <c r="B61">
        <f>IFERROR(_xlfn.XLOOKUP($A61,RUC_OECE!$A$2:$A$598,RUC_OECE!$B$2:$B$598),"")</f>
        <v/>
      </c>
      <c r="C61">
        <f>COUNTIFS(RUC_FOB!$A$2:$A$5000,$A61)</f>
        <v/>
      </c>
      <c r="D61" s="8">
        <f>SUMIFS(RUC_FOB!$J$2:$J$5000,RUC_FOB!$A$2:$A$5000,$A61)</f>
        <v/>
      </c>
      <c r="E61" s="8">
        <f>SUMIFS(RUC_FOB!$J$2:$J$5000,RUC_FOB!$A$2:$A$5000,$A61,RUC_FOB!$B$2:$B$5000,E$1)</f>
        <v/>
      </c>
      <c r="F61" s="8">
        <f>SUMIFS(RUC_FOB!$J$2:$J$5000,RUC_FOB!$A$2:$A$5000,$A61,RUC_FOB!$B$2:$B$5000,F$1)</f>
        <v/>
      </c>
      <c r="G61" s="11">
        <f t="array" ref="G61">MIN(_xlfn._xlws.FILTER(RUC_FOB!$B$2:$B$5000*100+RUC_FOB!$C$2:$C$5000,RUC_FOB!$A$2:$A$5000=$A61))</f>
        <v/>
      </c>
      <c r="H61" s="11">
        <f t="array" ref="H61">MAX(_xlfn._xlws.FILTER(RUC_FOB!$B$2:$B$5000*100+RUC_FOB!$C$2:$C$5000,RUC_FOB!$A$2:$A$5000=$A61))</f>
        <v/>
      </c>
      <c r="I61">
        <f t="array" ref="I61">ROWS(_xlfn.UNIQUE(_xlfn._xlws.FILTER(RUC_FOB!$I$2:$I$5000,RUC_FOB!$A$2:$A$5000=$A61)))</f>
        <v/>
      </c>
    </row>
    <row r="62">
      <c r="A62" t="inlineStr">
        <is>
          <t>20608478311</t>
        </is>
      </c>
      <c r="B62">
        <f>IFERROR(_xlfn.XLOOKUP($A62,RUC_OECE!$A$2:$A$598,RUC_OECE!$B$2:$B$598),"")</f>
        <v/>
      </c>
      <c r="C62">
        <f>COUNTIFS(RUC_FOB!$A$2:$A$5000,$A62)</f>
        <v/>
      </c>
      <c r="D62" s="8">
        <f>SUMIFS(RUC_FOB!$J$2:$J$5000,RUC_FOB!$A$2:$A$5000,$A62)</f>
        <v/>
      </c>
      <c r="E62" s="8">
        <f>SUMIFS(RUC_FOB!$J$2:$J$5000,RUC_FOB!$A$2:$A$5000,$A62,RUC_FOB!$B$2:$B$5000,E$1)</f>
        <v/>
      </c>
      <c r="F62" s="8">
        <f>SUMIFS(RUC_FOB!$J$2:$J$5000,RUC_FOB!$A$2:$A$5000,$A62,RUC_FOB!$B$2:$B$5000,F$1)</f>
        <v/>
      </c>
      <c r="G62" s="11">
        <f t="array" ref="G62">MIN(_xlfn._xlws.FILTER(RUC_FOB!$B$2:$B$5000*100+RUC_FOB!$C$2:$C$5000,RUC_FOB!$A$2:$A$5000=$A62))</f>
        <v/>
      </c>
      <c r="H62" s="11">
        <f t="array" ref="H62">MAX(_xlfn._xlws.FILTER(RUC_FOB!$B$2:$B$5000*100+RUC_FOB!$C$2:$C$5000,RUC_FOB!$A$2:$A$5000=$A62))</f>
        <v/>
      </c>
      <c r="I62">
        <f t="array" ref="I62">ROWS(_xlfn.UNIQUE(_xlfn._xlws.FILTER(RUC_FOB!$I$2:$I$5000,RUC_FOB!$A$2:$A$5000=$A62)))</f>
        <v/>
      </c>
    </row>
    <row r="63">
      <c r="A63" t="inlineStr">
        <is>
          <t>20609555395</t>
        </is>
      </c>
      <c r="B63">
        <f>IFERROR(_xlfn.XLOOKUP($A63,RUC_OECE!$A$2:$A$598,RUC_OECE!$B$2:$B$598),"")</f>
        <v/>
      </c>
      <c r="C63">
        <f>COUNTIFS(RUC_FOB!$A$2:$A$5000,$A63)</f>
        <v/>
      </c>
      <c r="D63" s="8">
        <f>SUMIFS(RUC_FOB!$J$2:$J$5000,RUC_FOB!$A$2:$A$5000,$A63)</f>
        <v/>
      </c>
      <c r="E63" s="8">
        <f>SUMIFS(RUC_FOB!$J$2:$J$5000,RUC_FOB!$A$2:$A$5000,$A63,RUC_FOB!$B$2:$B$5000,E$1)</f>
        <v/>
      </c>
      <c r="F63" s="8">
        <f>SUMIFS(RUC_FOB!$J$2:$J$5000,RUC_FOB!$A$2:$A$5000,$A63,RUC_FOB!$B$2:$B$5000,F$1)</f>
        <v/>
      </c>
      <c r="G63" s="11">
        <f t="array" ref="G63">MIN(_xlfn._xlws.FILTER(RUC_FOB!$B$2:$B$5000*100+RUC_FOB!$C$2:$C$5000,RUC_FOB!$A$2:$A$5000=$A63))</f>
        <v/>
      </c>
      <c r="H63" s="11">
        <f t="array" ref="H63">MAX(_xlfn._xlws.FILTER(RUC_FOB!$B$2:$B$5000*100+RUC_FOB!$C$2:$C$5000,RUC_FOB!$A$2:$A$5000=$A63))</f>
        <v/>
      </c>
      <c r="I63">
        <f t="array" ref="I63">ROWS(_xlfn.UNIQUE(_xlfn._xlws.FILTER(RUC_FOB!$I$2:$I$5000,RUC_FOB!$A$2:$A$5000=$A63)))</f>
        <v/>
      </c>
    </row>
    <row r="64">
      <c r="A64" t="inlineStr">
        <is>
          <t>20611198923</t>
        </is>
      </c>
      <c r="B64">
        <f>IFERROR(_xlfn.XLOOKUP($A64,RUC_OECE!$A$2:$A$598,RUC_OECE!$B$2:$B$598),"")</f>
        <v/>
      </c>
      <c r="C64">
        <f>COUNTIFS(RUC_FOB!$A$2:$A$5000,$A64)</f>
        <v/>
      </c>
      <c r="D64" s="8">
        <f>SUMIFS(RUC_FOB!$J$2:$J$5000,RUC_FOB!$A$2:$A$5000,$A64)</f>
        <v/>
      </c>
      <c r="E64" s="8">
        <f>SUMIFS(RUC_FOB!$J$2:$J$5000,RUC_FOB!$A$2:$A$5000,$A64,RUC_FOB!$B$2:$B$5000,E$1)</f>
        <v/>
      </c>
      <c r="F64" s="8">
        <f>SUMIFS(RUC_FOB!$J$2:$J$5000,RUC_FOB!$A$2:$A$5000,$A64,RUC_FOB!$B$2:$B$5000,F$1)</f>
        <v/>
      </c>
      <c r="G64" s="11">
        <f t="array" ref="G64">MIN(_xlfn._xlws.FILTER(RUC_FOB!$B$2:$B$5000*100+RUC_FOB!$C$2:$C$5000,RUC_FOB!$A$2:$A$5000=$A64))</f>
        <v/>
      </c>
      <c r="H64" s="11">
        <f t="array" ref="H64">MAX(_xlfn._xlws.FILTER(RUC_FOB!$B$2:$B$5000*100+RUC_FOB!$C$2:$C$5000,RUC_FOB!$A$2:$A$5000=$A64))</f>
        <v/>
      </c>
      <c r="I64">
        <f t="array" ref="I64">ROWS(_xlfn.UNIQUE(_xlfn._xlws.FILTER(RUC_FOB!$I$2:$I$5000,RUC_FOB!$A$2:$A$5000=$A64)))</f>
        <v/>
      </c>
    </row>
    <row r="65">
      <c r="A65" t="inlineStr">
        <is>
          <t>20611254068</t>
        </is>
      </c>
      <c r="B65">
        <f>IFERROR(_xlfn.XLOOKUP($A65,RUC_OECE!$A$2:$A$598,RUC_OECE!$B$2:$B$598),"")</f>
        <v/>
      </c>
      <c r="C65">
        <f>COUNTIFS(RUC_FOB!$A$2:$A$5000,$A65)</f>
        <v/>
      </c>
      <c r="D65" s="8">
        <f>SUMIFS(RUC_FOB!$J$2:$J$5000,RUC_FOB!$A$2:$A$5000,$A65)</f>
        <v/>
      </c>
      <c r="E65" s="8">
        <f>SUMIFS(RUC_FOB!$J$2:$J$5000,RUC_FOB!$A$2:$A$5000,$A65,RUC_FOB!$B$2:$B$5000,E$1)</f>
        <v/>
      </c>
      <c r="F65" s="8">
        <f>SUMIFS(RUC_FOB!$J$2:$J$5000,RUC_FOB!$A$2:$A$5000,$A65,RUC_FOB!$B$2:$B$5000,F$1)</f>
        <v/>
      </c>
      <c r="G65" s="11">
        <f t="array" ref="G65">MIN(_xlfn._xlws.FILTER(RUC_FOB!$B$2:$B$5000*100+RUC_FOB!$C$2:$C$5000,RUC_FOB!$A$2:$A$5000=$A65))</f>
        <v/>
      </c>
      <c r="H65" s="11">
        <f t="array" ref="H65">MAX(_xlfn._xlws.FILTER(RUC_FOB!$B$2:$B$5000*100+RUC_FOB!$C$2:$C$5000,RUC_FOB!$A$2:$A$5000=$A65))</f>
        <v/>
      </c>
      <c r="I65">
        <f t="array" ref="I65">ROWS(_xlfn.UNIQUE(_xlfn._xlws.FILTER(RUC_FOB!$I$2:$I$5000,RUC_FOB!$A$2:$A$5000=$A65)))</f>
        <v/>
      </c>
    </row>
    <row r="66">
      <c r="A66" t="inlineStr">
        <is>
          <t>20611935243</t>
        </is>
      </c>
      <c r="B66">
        <f>IFERROR(_xlfn.XLOOKUP($A66,RUC_OECE!$A$2:$A$598,RUC_OECE!$B$2:$B$598),"")</f>
        <v/>
      </c>
      <c r="C66">
        <f>COUNTIFS(RUC_FOB!$A$2:$A$5000,$A66)</f>
        <v/>
      </c>
      <c r="D66" s="8">
        <f>SUMIFS(RUC_FOB!$J$2:$J$5000,RUC_FOB!$A$2:$A$5000,$A66)</f>
        <v/>
      </c>
      <c r="E66" s="8">
        <f>SUMIFS(RUC_FOB!$J$2:$J$5000,RUC_FOB!$A$2:$A$5000,$A66,RUC_FOB!$B$2:$B$5000,E$1)</f>
        <v/>
      </c>
      <c r="F66" s="8">
        <f>SUMIFS(RUC_FOB!$J$2:$J$5000,RUC_FOB!$A$2:$A$5000,$A66,RUC_FOB!$B$2:$B$5000,F$1)</f>
        <v/>
      </c>
      <c r="G66" s="11">
        <f t="array" ref="G66">MIN(_xlfn._xlws.FILTER(RUC_FOB!$B$2:$B$5000*100+RUC_FOB!$C$2:$C$5000,RUC_FOB!$A$2:$A$5000=$A66))</f>
        <v/>
      </c>
      <c r="H66" s="11">
        <f t="array" ref="H66">MAX(_xlfn._xlws.FILTER(RUC_FOB!$B$2:$B$5000*100+RUC_FOB!$C$2:$C$5000,RUC_FOB!$A$2:$A$5000=$A66))</f>
        <v/>
      </c>
      <c r="I66">
        <f t="array" ref="I66">ROWS(_xlfn.UNIQUE(_xlfn._xlws.FILTER(RUC_FOB!$I$2:$I$5000,RUC_FOB!$A$2:$A$5000=$A66)))</f>
        <v/>
      </c>
    </row>
    <row r="67">
      <c r="A67" t="inlineStr">
        <is>
          <t>20612331821</t>
        </is>
      </c>
      <c r="B67">
        <f>IFERROR(_xlfn.XLOOKUP($A67,RUC_OECE!$A$2:$A$598,RUC_OECE!$B$2:$B$598),"")</f>
        <v/>
      </c>
      <c r="C67">
        <f>COUNTIFS(RUC_FOB!$A$2:$A$5000,$A67)</f>
        <v/>
      </c>
      <c r="D67" s="8">
        <f>SUMIFS(RUC_FOB!$J$2:$J$5000,RUC_FOB!$A$2:$A$5000,$A67)</f>
        <v/>
      </c>
      <c r="E67" s="8">
        <f>SUMIFS(RUC_FOB!$J$2:$J$5000,RUC_FOB!$A$2:$A$5000,$A67,RUC_FOB!$B$2:$B$5000,E$1)</f>
        <v/>
      </c>
      <c r="F67" s="8">
        <f>SUMIFS(RUC_FOB!$J$2:$J$5000,RUC_FOB!$A$2:$A$5000,$A67,RUC_FOB!$B$2:$B$5000,F$1)</f>
        <v/>
      </c>
      <c r="G67" s="11">
        <f t="array" ref="G67">MIN(_xlfn._xlws.FILTER(RUC_FOB!$B$2:$B$5000*100+RUC_FOB!$C$2:$C$5000,RUC_FOB!$A$2:$A$5000=$A67))</f>
        <v/>
      </c>
      <c r="H67" s="11">
        <f t="array" ref="H67">MAX(_xlfn._xlws.FILTER(RUC_FOB!$B$2:$B$5000*100+RUC_FOB!$C$2:$C$5000,RUC_FOB!$A$2:$A$5000=$A67))</f>
        <v/>
      </c>
      <c r="I67">
        <f t="array" ref="I67">ROWS(_xlfn.UNIQUE(_xlfn._xlws.FILTER(RUC_FOB!$I$2:$I$5000,RUC_FOB!$A$2:$A$5000=$A67)))</f>
        <v/>
      </c>
    </row>
    <row r="68" ht="15" customHeight="1">
      <c r="A68" s="360" t="n"/>
      <c r="D68" s="8" t="n"/>
      <c r="E68" s="8" t="n"/>
      <c r="F68" s="8" t="n"/>
    </row>
    <row r="69">
      <c r="A69" s="361" t="inlineStr">
        <is>
          <t>TOTAL (fila de control — NO es un RUC, excluir de sumas de rango)</t>
        </is>
      </c>
      <c r="C69">
        <f>SUM(C2:C67)</f>
        <v/>
      </c>
      <c r="D69">
        <f>SUM(D2:D67)</f>
        <v/>
      </c>
      <c r="E69">
        <f>SUM(E2:E67)</f>
        <v/>
      </c>
      <c r="F69">
        <f>SUM(F2:F67)</f>
        <v/>
      </c>
    </row>
    <row r="70">
      <c r="A70" s="361" t="inlineStr">
        <is>
          <t>Control vs RUC_FOB</t>
        </is>
      </c>
      <c r="C70">
        <f>C69-COUNTA(RUC_FOB!A2:A5000)</f>
        <v/>
      </c>
      <c r="D70">
        <f>D69-SUM(RUC_FOB!J2:J5000)</f>
        <v/>
      </c>
    </row>
  </sheetData>
  <pageMargins left="0.7" right="0.7" top="0.75" bottom="0.75" header="0.3" footer="0.3"/>
  <pageSetup orientation="portrait"/>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J156"/>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codigo_registro</t>
        </is>
      </c>
      <c r="C1" s="1" t="inlineStr">
        <is>
          <t>capitulo</t>
        </is>
      </c>
      <c r="D1" s="1" t="inlineStr">
        <is>
          <t>razon_social</t>
        </is>
      </c>
      <c r="E1" s="1" t="inlineStr">
        <is>
          <t>estado_sunat</t>
        </is>
      </c>
      <c r="F1" s="1" t="inlineStr">
        <is>
          <t>condicion_sunat</t>
        </is>
      </c>
      <c r="G1" s="7" t="inlineStr">
        <is>
          <t>vigencia_hasta</t>
        </is>
      </c>
      <c r="H1" s="7" t="inlineStr">
        <is>
          <t>nro_constancia</t>
        </is>
      </c>
      <c r="I1" s="1" t="inlineStr">
        <is>
          <t>fuente</t>
        </is>
      </c>
      <c r="J1" s="1" t="inlineStr">
        <is>
          <t>fecha_consulta</t>
        </is>
      </c>
    </row>
    <row r="2">
      <c r="A2">
        <f t="array" ref="A2:A156">_xlfn._xlws.SORT(_xlfn._xlws.FILTER(RNP!$A$2:$A$5000,RNP!$A$2:$A$5000&lt;&gt;""))</f>
        <v/>
      </c>
      <c r="B2">
        <f t="array" ref="B2:B156">_xlfn.XLOOKUP(_xlfn.ANCHORARRAY(A2),RNP!$A$2:$A$5000,RNP!$K$2:$K$5000,"")</f>
        <v/>
      </c>
      <c r="C2">
        <f t="array" ref="C2:C156">IF(LEFT(_xlfn.ANCHORARRAY(B2),1)="S","Servicios",IF(LEFT(_xlfn.ANCHORARRAY(B2),1)="B","Bienes",""))</f>
        <v/>
      </c>
      <c r="D2">
        <f t="array" ref="D2:D156">_xlfn.XLOOKUP(_xlfn.ANCHORARRAY(A2),RNP!$A$2:$A$5000,RNP!$B$2:$B$5000,"")</f>
        <v/>
      </c>
      <c r="E2">
        <f t="array" ref="E2:E156">_xlfn.XLOOKUP(_xlfn.ANCHORARRAY(A2),RNP!$A$2:$A$5000,RNP!$D$2:$D$5000,"")</f>
        <v/>
      </c>
      <c r="F2">
        <f t="array" ref="F2:F156">_xlfn.XLOOKUP(_xlfn.ANCHORARRAY(A2),RNP!$A$2:$A$5000,RNP!$E$2:$E$5000,"")</f>
        <v/>
      </c>
      <c r="I2">
        <f t="array" ref="I2:I156">IF(_xlfn.ANCHORARRAY(A2)&lt;&gt;"","RNP (OECE) - ficha inscritos","")</f>
        <v/>
      </c>
      <c r="J2">
        <f t="array" ref="J2:J156">_xlfn.XLOOKUP(_xlfn.ANCHORARRAY(A2),RNP!$A$2:$A$5000,RNP!$L$2:$L$5000,"")</f>
        <v/>
      </c>
    </row>
    <row r="3">
      <c r="A3" t="inlineStr">
        <is>
          <t>20118588135</t>
        </is>
      </c>
      <c r="B3" t="inlineStr">
        <is>
          <t>S0148048</t>
        </is>
      </c>
      <c r="C3" t="inlineStr">
        <is>
          <t>Servicios</t>
        </is>
      </c>
      <c r="D3" t="inlineStr">
        <is>
          <t>CENTRAL DE COOPERATIVAS DE SERVICIOS ESPECIALES ALPAQUERAS DE PUNO LTDA. - CECOALP</t>
        </is>
      </c>
      <c r="E3" t="inlineStr">
        <is>
          <t>ACTIVO</t>
        </is>
      </c>
      <c r="F3" t="inlineStr">
        <is>
          <t>HABIDO</t>
        </is>
      </c>
      <c r="I3" t="inlineStr">
        <is>
          <t>RNP (OECE) - ficha inscritos</t>
        </is>
      </c>
      <c r="J3" t="inlineStr">
        <is>
          <t>2026-09-20T01:43:21.108Z</t>
        </is>
      </c>
    </row>
    <row r="4">
      <c r="A4" t="inlineStr">
        <is>
          <t>20119208026</t>
        </is>
      </c>
      <c r="B4" t="inlineStr">
        <is>
          <t>B0048031</t>
        </is>
      </c>
      <c r="C4" t="inlineStr">
        <is>
          <t>Bienes</t>
        </is>
      </c>
      <c r="D4" t="inlineStr">
        <is>
          <t>FONGAL TACNA</t>
        </is>
      </c>
      <c r="E4" t="inlineStr">
        <is>
          <t>ACTIVO</t>
        </is>
      </c>
      <c r="F4" t="inlineStr">
        <is>
          <t>HABIDO</t>
        </is>
      </c>
      <c r="I4" t="inlineStr">
        <is>
          <t>RNP (OECE) - ficha inscritos</t>
        </is>
      </c>
      <c r="J4" t="inlineStr">
        <is>
          <t>2026-09-20T01:43:21.108Z</t>
        </is>
      </c>
    </row>
    <row r="5">
      <c r="A5" t="inlineStr">
        <is>
          <t>20129156083</t>
        </is>
      </c>
      <c r="B5" t="inlineStr">
        <is>
          <t>S0128686</t>
        </is>
      </c>
      <c r="C5" t="inlineStr">
        <is>
          <t>Servicios</t>
        </is>
      </c>
      <c r="D5" t="inlineStr">
        <is>
          <t>COOP AGRARIA CAFET VALLE RIO APURIMAC</t>
        </is>
      </c>
      <c r="E5" t="inlineStr">
        <is>
          <t>ACTIVO</t>
        </is>
      </c>
      <c r="F5" t="inlineStr">
        <is>
          <t>HABIDO</t>
        </is>
      </c>
      <c r="I5" t="inlineStr">
        <is>
          <t>RNP (OECE) - ficha inscritos</t>
        </is>
      </c>
      <c r="J5" t="inlineStr">
        <is>
          <t>2026-09-20T01:43:21.108Z</t>
        </is>
      </c>
    </row>
    <row r="6">
      <c r="A6" t="inlineStr">
        <is>
          <t>20129529530</t>
        </is>
      </c>
      <c r="B6" t="inlineStr">
        <is>
          <t>S0836027</t>
        </is>
      </c>
      <c r="C6" t="inlineStr">
        <is>
          <t>Servicios</t>
        </is>
      </c>
      <c r="D6" t="inlineStr">
        <is>
          <t>COOP AGRARIA CAFETALERA SATIPO LTDA</t>
        </is>
      </c>
      <c r="E6" t="inlineStr">
        <is>
          <t>ACTIVO</t>
        </is>
      </c>
      <c r="F6" t="inlineStr">
        <is>
          <t>HABIDO</t>
        </is>
      </c>
      <c r="I6" t="inlineStr">
        <is>
          <t>RNP (OECE) - ficha inscritos</t>
        </is>
      </c>
      <c r="J6" t="inlineStr">
        <is>
          <t>2026-09-20T01:43:21.108Z</t>
        </is>
      </c>
    </row>
    <row r="7">
      <c r="A7" t="inlineStr">
        <is>
          <t>20129830426</t>
        </is>
      </c>
      <c r="B7" t="inlineStr">
        <is>
          <t>S1069969</t>
        </is>
      </c>
      <c r="C7" t="inlineStr">
        <is>
          <t>Servicios</t>
        </is>
      </c>
      <c r="D7" t="inlineStr">
        <is>
          <t>COOPERATIVA COMUNAL HUAYLLAY LTDA 16</t>
        </is>
      </c>
      <c r="E7" t="inlineStr">
        <is>
          <t>ACTIVO</t>
        </is>
      </c>
      <c r="F7" t="inlineStr">
        <is>
          <t>HABIDO</t>
        </is>
      </c>
      <c r="I7" t="inlineStr">
        <is>
          <t>RNP (OECE) - ficha inscritos</t>
        </is>
      </c>
      <c r="J7" t="inlineStr">
        <is>
          <t>2026-09-20T01:43:21.108Z</t>
        </is>
      </c>
    </row>
    <row r="8">
      <c r="A8" t="inlineStr">
        <is>
          <t>20131453427</t>
        </is>
      </c>
      <c r="B8" t="inlineStr">
        <is>
          <t>S2342817</t>
        </is>
      </c>
      <c r="C8" t="inlineStr">
        <is>
          <t>Servicios</t>
        </is>
      </c>
      <c r="D8" t="inlineStr">
        <is>
          <t>COOPERATIVA COMUNAL SAN PEDRO DE RACCO</t>
        </is>
      </c>
      <c r="E8" t="inlineStr">
        <is>
          <t>ACTIVO</t>
        </is>
      </c>
      <c r="F8" t="inlineStr">
        <is>
          <t>HABIDO</t>
        </is>
      </c>
      <c r="I8" t="inlineStr">
        <is>
          <t>RNP (OECE) - ficha inscritos</t>
        </is>
      </c>
      <c r="J8" t="inlineStr">
        <is>
          <t>2026-09-20T01:43:21.108Z</t>
        </is>
      </c>
    </row>
    <row r="9">
      <c r="A9" t="inlineStr">
        <is>
          <t>20132489824</t>
        </is>
      </c>
      <c r="B9" t="inlineStr">
        <is>
          <t>S0438053</t>
        </is>
      </c>
      <c r="C9" t="inlineStr">
        <is>
          <t>Servicios</t>
        </is>
      </c>
      <c r="D9" t="inlineStr">
        <is>
          <t>COOPERATIVA AGRARIA CAFETALERA CHANCAMAYO LTDA. N° 008-B-VII</t>
        </is>
      </c>
      <c r="E9" t="inlineStr">
        <is>
          <t>ACTIVO</t>
        </is>
      </c>
      <c r="F9" t="inlineStr">
        <is>
          <t>HABIDO</t>
        </is>
      </c>
      <c r="I9" t="inlineStr">
        <is>
          <t>RNP (OECE) - ficha inscritos</t>
        </is>
      </c>
      <c r="J9" t="inlineStr">
        <is>
          <t>2026-09-20T01:43:21.108Z</t>
        </is>
      </c>
    </row>
    <row r="10">
      <c r="A10" t="inlineStr">
        <is>
          <t>20132505455</t>
        </is>
      </c>
      <c r="B10" t="inlineStr">
        <is>
          <t>S1293176</t>
        </is>
      </c>
      <c r="C10" t="inlineStr">
        <is>
          <t>Servicios</t>
        </is>
      </c>
      <c r="D10" t="inlineStr">
        <is>
          <t>COOPERATIVA AGRARIA CAFETALERA AGUILAYOC  LTDA. 084</t>
        </is>
      </c>
      <c r="E10" t="inlineStr">
        <is>
          <t>ACTIVO</t>
        </is>
      </c>
      <c r="F10" t="inlineStr">
        <is>
          <t>HABIDO</t>
        </is>
      </c>
      <c r="I10" t="inlineStr">
        <is>
          <t>RNP (OECE) - ficha inscritos</t>
        </is>
      </c>
      <c r="J10" t="inlineStr">
        <is>
          <t>2026-09-20T01:43:21.108Z</t>
        </is>
      </c>
    </row>
    <row r="11">
      <c r="A11" t="inlineStr">
        <is>
          <t>20132509795</t>
        </is>
      </c>
      <c r="B11" t="inlineStr">
        <is>
          <t>S0882298</t>
        </is>
      </c>
      <c r="C11" t="inlineStr">
        <is>
          <t>Servicios</t>
        </is>
      </c>
      <c r="D11" t="inlineStr">
        <is>
          <t>COOPERATIVA AGRARIA CAFETALERA JOSE OLAYA LTDA  N° 252</t>
        </is>
      </c>
      <c r="E11" t="inlineStr">
        <is>
          <t>ACTIVO</t>
        </is>
      </c>
      <c r="F11" t="inlineStr">
        <is>
          <t>HABIDO</t>
        </is>
      </c>
      <c r="I11" t="inlineStr">
        <is>
          <t>RNP (OECE) - ficha inscritos</t>
        </is>
      </c>
      <c r="J11" t="inlineStr">
        <is>
          <t>2026-09-20T01:43:21.108Z</t>
        </is>
      </c>
    </row>
    <row r="12">
      <c r="A12" t="inlineStr">
        <is>
          <t>20132509876</t>
        </is>
      </c>
      <c r="B12" t="inlineStr">
        <is>
          <t>S1112758</t>
        </is>
      </c>
      <c r="C12" t="inlineStr">
        <is>
          <t>Servicios</t>
        </is>
      </c>
      <c r="D12" t="inlineStr">
        <is>
          <t>COOPERATIVA AGRARIA CAFETALERA MARANURA LTDA. 129</t>
        </is>
      </c>
      <c r="E12" t="inlineStr">
        <is>
          <t>ACTIVO</t>
        </is>
      </c>
      <c r="F12" t="inlineStr">
        <is>
          <t>HABIDO</t>
        </is>
      </c>
      <c r="I12" t="inlineStr">
        <is>
          <t>RNP (OECE) - ficha inscritos</t>
        </is>
      </c>
      <c r="J12" t="inlineStr">
        <is>
          <t>2026-09-20T01:43:21.108Z</t>
        </is>
      </c>
    </row>
    <row r="13">
      <c r="A13" t="inlineStr">
        <is>
          <t>20132517119</t>
        </is>
      </c>
      <c r="B13" t="inlineStr">
        <is>
          <t>S1142161</t>
        </is>
      </c>
      <c r="C13" t="inlineStr">
        <is>
          <t>Servicios</t>
        </is>
      </c>
      <c r="D13" t="inlineStr">
        <is>
          <t>COOPERATIVA AGRARIA CAFETALERA MATEO PUMACAHUA LTDA N° 185</t>
        </is>
      </c>
      <c r="E13" t="inlineStr">
        <is>
          <t>ACTIVO</t>
        </is>
      </c>
      <c r="F13" t="inlineStr">
        <is>
          <t>HABIDO</t>
        </is>
      </c>
      <c r="I13" t="inlineStr">
        <is>
          <t>RNP (OECE) - ficha inscritos</t>
        </is>
      </c>
      <c r="J13" t="inlineStr">
        <is>
          <t>2026-09-20T01:43:21.108Z</t>
        </is>
      </c>
    </row>
    <row r="14">
      <c r="A14" t="inlineStr">
        <is>
          <t>20136201132</t>
        </is>
      </c>
      <c r="B14" t="inlineStr">
        <is>
          <t>S0143918</t>
        </is>
      </c>
      <c r="C14" t="inlineStr">
        <is>
          <t>Servicios</t>
        </is>
      </c>
      <c r="D14" t="inlineStr">
        <is>
          <t>COOPERATIVA AGRARIA CAFETALERA ALTO URUBAMBA LTDA N° 239</t>
        </is>
      </c>
      <c r="E14" t="inlineStr">
        <is>
          <t>ACTIVO</t>
        </is>
      </c>
      <c r="F14" t="inlineStr">
        <is>
          <t>HABIDO</t>
        </is>
      </c>
      <c r="I14" t="inlineStr">
        <is>
          <t>RNP (OECE) - ficha inscritos</t>
        </is>
      </c>
      <c r="J14" t="inlineStr">
        <is>
          <t>2026-09-20T01:43:21.108Z</t>
        </is>
      </c>
    </row>
    <row r="15">
      <c r="A15" t="inlineStr">
        <is>
          <t>20136201213</t>
        </is>
      </c>
      <c r="B15" t="inlineStr">
        <is>
          <t>S0552459</t>
        </is>
      </c>
      <c r="C15" t="inlineStr">
        <is>
          <t>Servicios</t>
        </is>
      </c>
      <c r="D15" t="inlineStr">
        <is>
          <t>CENTRAL DE COOPERATIVAS AGRARIAS CAFETALERAS COCLA LTDA. N° 281</t>
        </is>
      </c>
      <c r="E15" t="inlineStr">
        <is>
          <t>ACTIVO</t>
        </is>
      </c>
      <c r="F15" t="inlineStr">
        <is>
          <t>HABIDO</t>
        </is>
      </c>
      <c r="I15" t="inlineStr">
        <is>
          <t>RNP (OECE) - ficha inscritos</t>
        </is>
      </c>
      <c r="J15" t="inlineStr">
        <is>
          <t>2026-09-20T01:43:21.108Z</t>
        </is>
      </c>
    </row>
    <row r="16">
      <c r="A16" t="inlineStr">
        <is>
          <t>20140181405</t>
        </is>
      </c>
      <c r="B16" t="inlineStr">
        <is>
          <t>S0599278</t>
        </is>
      </c>
      <c r="C16" t="inlineStr">
        <is>
          <t>Servicios</t>
        </is>
      </c>
      <c r="D16" t="inlineStr">
        <is>
          <t>COOPERATIVA AGRARIA CAFETALERA LA FLORIDA</t>
        </is>
      </c>
      <c r="E16" t="inlineStr">
        <is>
          <t>ACTIVO</t>
        </is>
      </c>
      <c r="F16" t="inlineStr">
        <is>
          <t>HABIDO</t>
        </is>
      </c>
      <c r="I16" t="inlineStr">
        <is>
          <t>RNP (OECE) - ficha inscritos</t>
        </is>
      </c>
      <c r="J16" t="inlineStr">
        <is>
          <t>2026-09-20T01:43:21.108Z</t>
        </is>
      </c>
    </row>
    <row r="17">
      <c r="A17" t="inlineStr">
        <is>
          <t>20140292657</t>
        </is>
      </c>
      <c r="B17" t="inlineStr">
        <is>
          <t>S1370809</t>
        </is>
      </c>
      <c r="C17" t="inlineStr">
        <is>
          <t>Servicios</t>
        </is>
      </c>
      <c r="D17" t="inlineStr">
        <is>
          <t>COOPERATIVA AGRARIA CAFETALERA CCOCHAPAMPA LTDA.</t>
        </is>
      </c>
      <c r="E17" t="inlineStr">
        <is>
          <t>ACTIVO</t>
        </is>
      </c>
      <c r="F17" t="inlineStr">
        <is>
          <t>HABIDO</t>
        </is>
      </c>
      <c r="I17" t="inlineStr">
        <is>
          <t>RNP (OECE) - ficha inscritos</t>
        </is>
      </c>
      <c r="J17" t="inlineStr">
        <is>
          <t>2026-09-20T01:43:21.108Z</t>
        </is>
      </c>
    </row>
    <row r="18">
      <c r="A18" t="inlineStr">
        <is>
          <t>20143692010</t>
        </is>
      </c>
      <c r="B18" t="inlineStr">
        <is>
          <t>S0758757</t>
        </is>
      </c>
      <c r="C18" t="inlineStr">
        <is>
          <t>Servicios</t>
        </is>
      </c>
      <c r="D18" t="inlineStr">
        <is>
          <t>COOPERATIVA AGRARIA EL QUINACHO LTDA. N° 078</t>
        </is>
      </c>
      <c r="E18" t="inlineStr">
        <is>
          <t>ACTIVO</t>
        </is>
      </c>
      <c r="F18" t="inlineStr">
        <is>
          <t>HABIDO</t>
        </is>
      </c>
      <c r="I18" t="inlineStr">
        <is>
          <t>RNP (OECE) - ficha inscritos</t>
        </is>
      </c>
      <c r="J18" t="inlineStr">
        <is>
          <t>2026-09-20T01:43:21.108Z</t>
        </is>
      </c>
    </row>
    <row r="19">
      <c r="A19" t="inlineStr">
        <is>
          <t>20145484597</t>
        </is>
      </c>
      <c r="B19" t="inlineStr">
        <is>
          <t>S0369016</t>
        </is>
      </c>
      <c r="C19" t="inlineStr">
        <is>
          <t>Servicios</t>
        </is>
      </c>
      <c r="D19" t="inlineStr">
        <is>
          <t>COOPERATIVA AGRARIA CAFETALERA SAN IGNACIO LTDA.</t>
        </is>
      </c>
      <c r="E19" t="inlineStr">
        <is>
          <t>ACTIVO</t>
        </is>
      </c>
      <c r="F19" t="inlineStr">
        <is>
          <t>HABIDO</t>
        </is>
      </c>
      <c r="I19" t="inlineStr">
        <is>
          <t>RNP (OECE) - ficha inscritos</t>
        </is>
      </c>
      <c r="J19" t="inlineStr">
        <is>
          <t>2026-09-20T01:43:21.108Z</t>
        </is>
      </c>
    </row>
    <row r="20">
      <c r="A20" t="inlineStr">
        <is>
          <t>20170142773</t>
        </is>
      </c>
      <c r="B20" t="inlineStr">
        <is>
          <t>S1645249</t>
        </is>
      </c>
      <c r="C20" t="inlineStr">
        <is>
          <t>Servicios</t>
        </is>
      </c>
      <c r="D20" t="inlineStr">
        <is>
          <t>COOPERATIVA AGRARIA CAFETALERA BAGUA GRANDE LIMITADA</t>
        </is>
      </c>
      <c r="E20" t="inlineStr">
        <is>
          <t>ACTIVO</t>
        </is>
      </c>
      <c r="F20" t="inlineStr">
        <is>
          <t>HABIDO</t>
        </is>
      </c>
      <c r="I20" t="inlineStr">
        <is>
          <t>RNP (OECE) - ficha inscritos</t>
        </is>
      </c>
      <c r="J20" t="inlineStr">
        <is>
          <t>2026-09-20T01:43:21.108Z</t>
        </is>
      </c>
    </row>
    <row r="21">
      <c r="A21" t="inlineStr">
        <is>
          <t>20175089111</t>
        </is>
      </c>
      <c r="B21" t="inlineStr">
        <is>
          <t>S0170876</t>
        </is>
      </c>
      <c r="C21" t="inlineStr">
        <is>
          <t>Servicios</t>
        </is>
      </c>
      <c r="D21" t="inlineStr">
        <is>
          <t>COOP. AG. SOCIEDAD AGRICOLA DE INTERES SOCIAL JOSE CARLOS MARIATEGUI LTDA.N°16 SUNCHUBAMBA Y ANEXOS</t>
        </is>
      </c>
      <c r="E21" t="inlineStr">
        <is>
          <t>ACTIVO</t>
        </is>
      </c>
      <c r="F21" t="inlineStr">
        <is>
          <t>HABIDO</t>
        </is>
      </c>
      <c r="I21" t="inlineStr">
        <is>
          <t>RNP (OECE) - ficha inscritos</t>
        </is>
      </c>
      <c r="J21" t="inlineStr">
        <is>
          <t>2026-09-20T01:43:21.108Z</t>
        </is>
      </c>
    </row>
    <row r="22">
      <c r="A22" t="inlineStr">
        <is>
          <t>20323699365</t>
        </is>
      </c>
      <c r="B22" t="inlineStr">
        <is>
          <t>B0014648</t>
        </is>
      </c>
      <c r="C22" t="inlineStr">
        <is>
          <t>Bienes</t>
        </is>
      </c>
      <c r="D22" t="inlineStr">
        <is>
          <t>INVERSIONES PERUALP S.A.</t>
        </is>
      </c>
      <c r="E22" t="inlineStr">
        <is>
          <t>ACTIVO</t>
        </is>
      </c>
      <c r="F22" t="inlineStr">
        <is>
          <t>HABIDO</t>
        </is>
      </c>
      <c r="I22" t="inlineStr">
        <is>
          <t>RNP (OECE) - ficha inscritos</t>
        </is>
      </c>
      <c r="J22" t="inlineStr">
        <is>
          <t>2026-09-20T01:43:21.108Z</t>
        </is>
      </c>
    </row>
    <row r="23">
      <c r="A23" t="inlineStr">
        <is>
          <t>20326767400</t>
        </is>
      </c>
      <c r="B23" t="inlineStr">
        <is>
          <t>S2943858</t>
        </is>
      </c>
      <c r="C23" t="inlineStr">
        <is>
          <t>Servicios</t>
        </is>
      </c>
      <c r="D23" t="inlineStr">
        <is>
          <t>ASOC.C.DE ACOPIO D.LECHE SR.D.L.MILAGROS</t>
        </is>
      </c>
      <c r="E23" t="inlineStr">
        <is>
          <t>ACTIVO</t>
        </is>
      </c>
      <c r="F23" t="inlineStr">
        <is>
          <t>HABIDO</t>
        </is>
      </c>
      <c r="I23" t="inlineStr">
        <is>
          <t>RNP (OECE) - ficha inscritos</t>
        </is>
      </c>
      <c r="J23" t="inlineStr">
        <is>
          <t>2026-09-20T01:43:21.108Z</t>
        </is>
      </c>
    </row>
    <row r="24">
      <c r="A24" t="inlineStr">
        <is>
          <t>20352417018</t>
        </is>
      </c>
      <c r="B24" t="inlineStr">
        <is>
          <t>S0374689</t>
        </is>
      </c>
      <c r="C24" t="inlineStr">
        <is>
          <t>Servicios</t>
        </is>
      </c>
      <c r="D24" t="inlineStr">
        <is>
          <t>COOPERATIVA AGRARIA DE CACAOTEROS TECNIFICADOS DE PADRE ABAD</t>
        </is>
      </c>
      <c r="E24" t="inlineStr">
        <is>
          <t>SUSPENSION TEMPORAL</t>
        </is>
      </c>
      <c r="F24" t="inlineStr">
        <is>
          <t>HABIDO</t>
        </is>
      </c>
      <c r="I24" t="inlineStr">
        <is>
          <t>RNP (OECE) - ficha inscritos</t>
        </is>
      </c>
      <c r="J24" t="inlineStr">
        <is>
          <t>2026-09-20T01:43:21.108Z</t>
        </is>
      </c>
    </row>
    <row r="25">
      <c r="A25" t="inlineStr">
        <is>
          <t>20352423921</t>
        </is>
      </c>
      <c r="B25" t="inlineStr">
        <is>
          <t>S0596909</t>
        </is>
      </c>
      <c r="C25" t="inlineStr">
        <is>
          <t>Servicios</t>
        </is>
      </c>
      <c r="D25" t="inlineStr">
        <is>
          <t>COOPERATIVA AGRARIA CAFETALERA DIVISORIA LTDA</t>
        </is>
      </c>
      <c r="E25" t="inlineStr">
        <is>
          <t>ACTIVO</t>
        </is>
      </c>
      <c r="F25" t="inlineStr">
        <is>
          <t>HABIDO</t>
        </is>
      </c>
      <c r="I25" t="inlineStr">
        <is>
          <t>RNP (OECE) - ficha inscritos</t>
        </is>
      </c>
      <c r="J25" t="inlineStr">
        <is>
          <t>2026-09-20T01:43:21.108Z</t>
        </is>
      </c>
    </row>
    <row r="26">
      <c r="A26" t="inlineStr">
        <is>
          <t>20365575674</t>
        </is>
      </c>
      <c r="B26" t="inlineStr">
        <is>
          <t>S2209855</t>
        </is>
      </c>
      <c r="C26" t="inlineStr">
        <is>
          <t>Servicios</t>
        </is>
      </c>
      <c r="D26" t="inlineStr">
        <is>
          <t>COMUNIDAD CAMPESINA SAN ANTONIO DE RANCAS</t>
        </is>
      </c>
      <c r="E26" t="inlineStr">
        <is>
          <t>ACTIVO</t>
        </is>
      </c>
      <c r="F26" t="inlineStr">
        <is>
          <t>HABIDO</t>
        </is>
      </c>
      <c r="I26" t="inlineStr">
        <is>
          <t>RNP (OECE) - ficha inscritos</t>
        </is>
      </c>
      <c r="J26" t="inlineStr">
        <is>
          <t>2026-09-20T01:43:21.108Z</t>
        </is>
      </c>
    </row>
    <row r="27">
      <c r="A27" t="inlineStr">
        <is>
          <t>20393152207</t>
        </is>
      </c>
      <c r="B27" t="inlineStr">
        <is>
          <t>S0490351</t>
        </is>
      </c>
      <c r="C27" t="inlineStr">
        <is>
          <t>Servicios</t>
        </is>
      </c>
      <c r="D27" t="inlineStr">
        <is>
          <t>COOPERATIVA AGRO INDUSTRIAL APCTVASH</t>
        </is>
      </c>
      <c r="E27" t="inlineStr">
        <is>
          <t>ACTIVO</t>
        </is>
      </c>
      <c r="F27" t="inlineStr">
        <is>
          <t>HABIDO</t>
        </is>
      </c>
      <c r="I27" t="inlineStr">
        <is>
          <t>RNP (OECE) - ficha inscritos</t>
        </is>
      </c>
      <c r="J27" t="inlineStr">
        <is>
          <t>2026-09-20T01:43:21.108Z</t>
        </is>
      </c>
    </row>
    <row r="28">
      <c r="A28" t="inlineStr">
        <is>
          <t>20393415062</t>
        </is>
      </c>
      <c r="B28" t="inlineStr">
        <is>
          <t>B0788802</t>
        </is>
      </c>
      <c r="C28" t="inlineStr">
        <is>
          <t>Bienes</t>
        </is>
      </c>
      <c r="D28" t="inlineStr">
        <is>
          <t>ASOCIACION AGROINDUSTRIAS PROGRESO</t>
        </is>
      </c>
      <c r="E28" t="inlineStr">
        <is>
          <t>ACTIVO</t>
        </is>
      </c>
      <c r="F28" t="inlineStr">
        <is>
          <t>HABIDO</t>
        </is>
      </c>
      <c r="I28" t="inlineStr">
        <is>
          <t>RNP (OECE) - ficha inscritos</t>
        </is>
      </c>
      <c r="J28" t="inlineStr">
        <is>
          <t>2026-09-20T01:43:21.108Z</t>
        </is>
      </c>
    </row>
    <row r="29">
      <c r="A29" t="inlineStr">
        <is>
          <t>20393449471</t>
        </is>
      </c>
      <c r="B29" t="inlineStr">
        <is>
          <t>S0433032</t>
        </is>
      </c>
      <c r="C29" t="inlineStr">
        <is>
          <t>Servicios</t>
        </is>
      </c>
      <c r="D29" t="inlineStr">
        <is>
          <t>CENTRO UNICO DE AGRICULTORES PLATANEROS DE LA PROVINCIA DE PADRE ABAD</t>
        </is>
      </c>
      <c r="E29" t="inlineStr">
        <is>
          <t>BAJA DE OFICIO</t>
        </is>
      </c>
      <c r="F29" t="inlineStr">
        <is>
          <t>HABIDO</t>
        </is>
      </c>
      <c r="I29" t="inlineStr">
        <is>
          <t>RNP (OECE) - ficha inscritos</t>
        </is>
      </c>
      <c r="J29" t="inlineStr">
        <is>
          <t>2026-09-20T01:43:21.108Z</t>
        </is>
      </c>
    </row>
    <row r="30">
      <c r="A30" t="inlineStr">
        <is>
          <t>20393972000</t>
        </is>
      </c>
      <c r="B30" t="inlineStr">
        <is>
          <t>S1555602</t>
        </is>
      </c>
      <c r="C30" t="inlineStr">
        <is>
          <t>Servicios</t>
        </is>
      </c>
      <c r="D30" t="inlineStr">
        <is>
          <t>ASOCIACION DE MUJERES EMPRENDEDORAS FLOR DE BOQUERON</t>
        </is>
      </c>
      <c r="E30" t="inlineStr">
        <is>
          <t>ACTIVO</t>
        </is>
      </c>
      <c r="F30" t="inlineStr">
        <is>
          <t>HABIDO</t>
        </is>
      </c>
      <c r="I30" t="inlineStr">
        <is>
          <t>RNP (OECE) - ficha inscritos</t>
        </is>
      </c>
      <c r="J30" t="inlineStr">
        <is>
          <t>2026-09-20T01:43:21.108Z</t>
        </is>
      </c>
    </row>
    <row r="31">
      <c r="A31" t="inlineStr">
        <is>
          <t>20393981173</t>
        </is>
      </c>
      <c r="B31" t="inlineStr">
        <is>
          <t>S0846945</t>
        </is>
      </c>
      <c r="C31" t="inlineStr">
        <is>
          <t>Servicios</t>
        </is>
      </c>
      <c r="D31" t="inlineStr">
        <is>
          <t>ASOCIACION DE PRODUCTORES AGRARIOS SANTA ELENA</t>
        </is>
      </c>
      <c r="E31" t="inlineStr">
        <is>
          <t>ACTIVO</t>
        </is>
      </c>
      <c r="F31" t="inlineStr">
        <is>
          <t>HABIDO</t>
        </is>
      </c>
      <c r="I31" t="inlineStr">
        <is>
          <t>RNP (OECE) - ficha inscritos</t>
        </is>
      </c>
      <c r="J31" t="inlineStr">
        <is>
          <t>2026-09-20T01:43:21.108Z</t>
        </is>
      </c>
    </row>
    <row r="32">
      <c r="A32" t="inlineStr">
        <is>
          <t>20402648504</t>
        </is>
      </c>
      <c r="B32" t="inlineStr">
        <is>
          <t>S0750480</t>
        </is>
      </c>
      <c r="C32" t="inlineStr">
        <is>
          <t>Servicios</t>
        </is>
      </c>
      <c r="D32" t="inlineStr">
        <is>
          <t>COOPERATIVA AGRARIA KIVINAKI</t>
        </is>
      </c>
      <c r="E32" t="inlineStr">
        <is>
          <t>ACTIVO</t>
        </is>
      </c>
      <c r="F32" t="inlineStr">
        <is>
          <t>HABIDO</t>
        </is>
      </c>
      <c r="I32" t="inlineStr">
        <is>
          <t>RNP (OECE) - ficha inscritos</t>
        </is>
      </c>
      <c r="J32" t="inlineStr">
        <is>
          <t>2026-09-20T01:43:21.108Z</t>
        </is>
      </c>
    </row>
    <row r="33">
      <c r="A33" t="inlineStr">
        <is>
          <t>20404057805</t>
        </is>
      </c>
      <c r="B33" t="inlineStr">
        <is>
          <t>S0631562</t>
        </is>
      </c>
      <c r="C33" t="inlineStr">
        <is>
          <t>Servicios</t>
        </is>
      </c>
      <c r="D33" t="inlineStr">
        <is>
          <t>COOPERATIVA AGRARIA ACOPAGRO LTDA</t>
        </is>
      </c>
      <c r="E33" t="inlineStr">
        <is>
          <t>ACTIVO</t>
        </is>
      </c>
      <c r="F33" t="inlineStr">
        <is>
          <t>HABIDO</t>
        </is>
      </c>
      <c r="I33" t="inlineStr">
        <is>
          <t>RNP (OECE) - ficha inscritos</t>
        </is>
      </c>
      <c r="J33" t="inlineStr">
        <is>
          <t>2026-09-20T01:42:58.155Z</t>
        </is>
      </c>
    </row>
    <row r="34">
      <c r="A34" t="inlineStr">
        <is>
          <t>20406542671</t>
        </is>
      </c>
      <c r="B34" t="inlineStr">
        <is>
          <t>S1746405</t>
        </is>
      </c>
      <c r="C34" t="inlineStr">
        <is>
          <t>Servicios</t>
        </is>
      </c>
      <c r="D34" t="inlineStr">
        <is>
          <t>SOCIEDAD PERUANA DE CRIADORES DE ALPACAS Y LLAMAS DE MACUSANI</t>
        </is>
      </c>
      <c r="E34" t="inlineStr">
        <is>
          <t>ACTIVO</t>
        </is>
      </c>
      <c r="F34" t="inlineStr">
        <is>
          <t>HABIDO</t>
        </is>
      </c>
      <c r="I34" t="inlineStr">
        <is>
          <t>RNP (OECE) - ficha inscritos</t>
        </is>
      </c>
      <c r="J34" t="inlineStr">
        <is>
          <t>2026-09-20T01:43:21.108Z</t>
        </is>
      </c>
    </row>
    <row r="35">
      <c r="A35" t="inlineStr">
        <is>
          <t>20407808666</t>
        </is>
      </c>
      <c r="B35" t="inlineStr">
        <is>
          <t>S2073812</t>
        </is>
      </c>
      <c r="C35" t="inlineStr">
        <is>
          <t>Servicios</t>
        </is>
      </c>
      <c r="D35" t="inlineStr">
        <is>
          <t>COOPERATIVA AGRARIA PURIFOR - COOP PURIFOR</t>
        </is>
      </c>
      <c r="E35" t="inlineStr">
        <is>
          <t>ACTIVO</t>
        </is>
      </c>
      <c r="F35" t="inlineStr">
        <is>
          <t>HABIDO</t>
        </is>
      </c>
      <c r="I35" t="inlineStr">
        <is>
          <t>RNP (OECE) - ficha inscritos</t>
        </is>
      </c>
      <c r="J35" t="inlineStr">
        <is>
          <t>2026-09-20T01:43:21.108Z</t>
        </is>
      </c>
    </row>
    <row r="36">
      <c r="A36" t="inlineStr">
        <is>
          <t>20447688281</t>
        </is>
      </c>
      <c r="B36" t="inlineStr">
        <is>
          <t>S0737671</t>
        </is>
      </c>
      <c r="C36" t="inlineStr">
        <is>
          <t>Servicios</t>
        </is>
      </c>
      <c r="D36" t="inlineStr">
        <is>
          <t>SOCIEDAD PERUANA DE CRIADORES DE ALPACAS Y LLAMAS DE PARATIA</t>
        </is>
      </c>
      <c r="E36" t="inlineStr">
        <is>
          <t>ACTIVO</t>
        </is>
      </c>
      <c r="F36" t="inlineStr">
        <is>
          <t>HABIDO</t>
        </is>
      </c>
      <c r="I36" t="inlineStr">
        <is>
          <t>RNP (OECE) - ficha inscritos</t>
        </is>
      </c>
      <c r="J36" t="inlineStr">
        <is>
          <t>2026-09-20T01:43:21.108Z</t>
        </is>
      </c>
    </row>
    <row r="37">
      <c r="A37" t="inlineStr">
        <is>
          <t>20447888701</t>
        </is>
      </c>
      <c r="B37" t="inlineStr">
        <is>
          <t>S0657969</t>
        </is>
      </c>
      <c r="C37" t="inlineStr">
        <is>
          <t>Servicios</t>
        </is>
      </c>
      <c r="D37" t="inlineStr">
        <is>
          <t>COOPERATIVA AGRARIA INDUSTRIAL SAN GABAN LTDA.</t>
        </is>
      </c>
      <c r="E37" t="inlineStr">
        <is>
          <t>ACTIVO</t>
        </is>
      </c>
      <c r="F37" t="inlineStr">
        <is>
          <t>HABIDO</t>
        </is>
      </c>
      <c r="I37" t="inlineStr">
        <is>
          <t>RNP (OECE) - ficha inscritos</t>
        </is>
      </c>
      <c r="J37" t="inlineStr">
        <is>
          <t>2026-09-20T01:43:21.108Z</t>
        </is>
      </c>
    </row>
    <row r="38">
      <c r="A38" t="inlineStr">
        <is>
          <t>20448031358</t>
        </is>
      </c>
      <c r="B38" t="inlineStr">
        <is>
          <t>S2194874</t>
        </is>
      </c>
      <c r="C38" t="inlineStr">
        <is>
          <t>Servicios</t>
        </is>
      </c>
      <c r="D38" t="inlineStr">
        <is>
          <t>ASOCIACION DE PRODUCTORES DE PAPAYA ANDINA ORGÁNICA DE LA PROVINCIA DE SANDIA</t>
        </is>
      </c>
      <c r="E38" t="inlineStr">
        <is>
          <t>BAJA DE OFICIO</t>
        </is>
      </c>
      <c r="F38" t="inlineStr">
        <is>
          <t>NO HABIDO</t>
        </is>
      </c>
      <c r="I38" t="inlineStr">
        <is>
          <t>RNP (OECE) - ficha inscritos</t>
        </is>
      </c>
      <c r="J38" t="inlineStr">
        <is>
          <t>2026-09-20T01:43:21.108Z</t>
        </is>
      </c>
    </row>
    <row r="39">
      <c r="A39" t="inlineStr">
        <is>
          <t>20448277781</t>
        </is>
      </c>
      <c r="B39" t="inlineStr">
        <is>
          <t>S1070803</t>
        </is>
      </c>
      <c r="C39" t="inlineStr">
        <is>
          <t>Servicios</t>
        </is>
      </c>
      <c r="D39" t="inlineStr">
        <is>
          <t>COOPERATIVA AGRARIA INDUSTRIALIZADA CABANA LTDA</t>
        </is>
      </c>
      <c r="E39" t="inlineStr">
        <is>
          <t>ACTIVO</t>
        </is>
      </c>
      <c r="F39" t="inlineStr">
        <is>
          <t>HABIDO</t>
        </is>
      </c>
      <c r="I39" t="inlineStr">
        <is>
          <t>RNP (OECE) - ficha inscritos</t>
        </is>
      </c>
      <c r="J39" t="inlineStr">
        <is>
          <t>2026-09-20T01:43:21.108Z</t>
        </is>
      </c>
    </row>
    <row r="40">
      <c r="A40" t="inlineStr">
        <is>
          <t>20449558902</t>
        </is>
      </c>
      <c r="B40" t="inlineStr">
        <is>
          <t>S0125910</t>
        </is>
      </c>
      <c r="C40" t="inlineStr">
        <is>
          <t>Servicios</t>
        </is>
      </c>
      <c r="D40" t="inlineStr">
        <is>
          <t>ASOCIACION CIVIL DE MANTENIMIENTO VIAL Y DESARROLLO AGROPECUARIO CALVARIO</t>
        </is>
      </c>
      <c r="E40" t="inlineStr">
        <is>
          <t>ACTIVO</t>
        </is>
      </c>
      <c r="F40" t="inlineStr">
        <is>
          <t>HABIDO</t>
        </is>
      </c>
      <c r="I40" t="inlineStr">
        <is>
          <t>RNP (OECE) - ficha inscritos</t>
        </is>
      </c>
      <c r="J40" t="inlineStr">
        <is>
          <t>2026-09-20T01:43:21.108Z</t>
        </is>
      </c>
    </row>
    <row r="41">
      <c r="A41" t="inlineStr">
        <is>
          <t>20452774705</t>
        </is>
      </c>
      <c r="B41" t="inlineStr">
        <is>
          <t>S0645093</t>
        </is>
      </c>
      <c r="C41" t="inlineStr">
        <is>
          <t>Servicios</t>
        </is>
      </c>
      <c r="D41" t="inlineStr">
        <is>
          <t>COOPERATIVA AGRARIA CACAO VRAE</t>
        </is>
      </c>
      <c r="E41" t="inlineStr">
        <is>
          <t>ACTIVO</t>
        </is>
      </c>
      <c r="F41" t="inlineStr">
        <is>
          <t>HABIDO</t>
        </is>
      </c>
      <c r="I41" t="inlineStr">
        <is>
          <t>RNP (OECE) - ficha inscritos</t>
        </is>
      </c>
      <c r="J41" t="inlineStr">
        <is>
          <t>2026-09-20T01:43:21.108Z</t>
        </is>
      </c>
    </row>
    <row r="42">
      <c r="A42" t="inlineStr">
        <is>
          <t>20455129321</t>
        </is>
      </c>
      <c r="B42" t="inlineStr">
        <is>
          <t>S1663828</t>
        </is>
      </c>
      <c r="C42" t="inlineStr">
        <is>
          <t>Servicios</t>
        </is>
      </c>
      <c r="D42" t="inlineStr">
        <is>
          <t>ASOCIACIÓN DE CRIADORES DE ALPACAS DEL DISTRITO DE SIBAYO ASCADIS</t>
        </is>
      </c>
      <c r="E42" t="inlineStr">
        <is>
          <t>BAJA PROV. POR OFICIO</t>
        </is>
      </c>
      <c r="F42" t="inlineStr">
        <is>
          <t>NO HABIDO</t>
        </is>
      </c>
      <c r="I42" t="inlineStr">
        <is>
          <t>RNP (OECE) - ficha inscritos</t>
        </is>
      </c>
      <c r="J42" t="inlineStr">
        <is>
          <t>2026-09-20T01:43:21.108Z</t>
        </is>
      </c>
    </row>
    <row r="43">
      <c r="A43" t="inlineStr">
        <is>
          <t>20479728501</t>
        </is>
      </c>
      <c r="B43" t="inlineStr">
        <is>
          <t>S0003285</t>
        </is>
      </c>
      <c r="C43" t="inlineStr">
        <is>
          <t>Servicios</t>
        </is>
      </c>
      <c r="D43" t="inlineStr">
        <is>
          <t>ASOCIACION AGROPECUARIA DE MOLINOPAMPA</t>
        </is>
      </c>
      <c r="E43" t="inlineStr">
        <is>
          <t>ACTIVO</t>
        </is>
      </c>
      <c r="F43" t="inlineStr">
        <is>
          <t>HABIDO</t>
        </is>
      </c>
      <c r="I43" t="inlineStr">
        <is>
          <t>RNP (OECE) - ficha inscritos</t>
        </is>
      </c>
      <c r="J43" t="inlineStr">
        <is>
          <t>2026-09-20T01:43:21.108Z</t>
        </is>
      </c>
    </row>
    <row r="44">
      <c r="A44" t="inlineStr">
        <is>
          <t>20479856258</t>
        </is>
      </c>
      <c r="B44" t="inlineStr">
        <is>
          <t>B0003863</t>
        </is>
      </c>
      <c r="C44" t="inlineStr">
        <is>
          <t>Bienes</t>
        </is>
      </c>
      <c r="D44" t="inlineStr">
        <is>
          <t>ASOCIACION DE PRODUCTORES AGROPECUARIOS LUIS SOLIBARRIA</t>
        </is>
      </c>
      <c r="E44" t="inlineStr">
        <is>
          <t>BAJA DE OFICIO</t>
        </is>
      </c>
      <c r="F44" t="inlineStr">
        <is>
          <t>HABIDO</t>
        </is>
      </c>
      <c r="I44" t="inlineStr">
        <is>
          <t>RNP (OECE) - ficha inscritos</t>
        </is>
      </c>
      <c r="J44" t="inlineStr">
        <is>
          <t>2026-09-20T01:43:21.108Z</t>
        </is>
      </c>
    </row>
    <row r="45">
      <c r="A45" t="inlineStr">
        <is>
          <t>20480118295</t>
        </is>
      </c>
      <c r="B45" t="inlineStr">
        <is>
          <t>S1580111</t>
        </is>
      </c>
      <c r="C45" t="inlineStr">
        <is>
          <t>Servicios</t>
        </is>
      </c>
      <c r="D45" t="inlineStr">
        <is>
          <t>ASOCIACION DE PRODUCTORES AGROPECUARIOS SANTO TOMAS</t>
        </is>
      </c>
      <c r="E45" t="inlineStr">
        <is>
          <t>ACTIVO</t>
        </is>
      </c>
      <c r="F45" t="inlineStr">
        <is>
          <t>HABIDO</t>
        </is>
      </c>
      <c r="I45" t="inlineStr">
        <is>
          <t>RNP (OECE) - ficha inscritos</t>
        </is>
      </c>
      <c r="J45" t="inlineStr">
        <is>
          <t>2026-09-20T01:43:21.108Z</t>
        </is>
      </c>
    </row>
    <row r="46">
      <c r="A46" t="inlineStr">
        <is>
          <t>20480458550</t>
        </is>
      </c>
      <c r="B46" t="inlineStr">
        <is>
          <t>S1846386</t>
        </is>
      </c>
      <c r="C46" t="inlineStr">
        <is>
          <t>Servicios</t>
        </is>
      </c>
      <c r="D46" t="inlineStr">
        <is>
          <t>COOPERATIVA AGRARIA APROCAM</t>
        </is>
      </c>
      <c r="E46" t="inlineStr">
        <is>
          <t>ACTIVO</t>
        </is>
      </c>
      <c r="F46" t="inlineStr">
        <is>
          <t>HABIDO</t>
        </is>
      </c>
      <c r="I46" t="inlineStr">
        <is>
          <t>RNP (OECE) - ficha inscritos</t>
        </is>
      </c>
      <c r="J46" t="inlineStr">
        <is>
          <t>2026-09-20T01:43:21.108Z</t>
        </is>
      </c>
    </row>
    <row r="47">
      <c r="A47" t="inlineStr">
        <is>
          <t>20481929122</t>
        </is>
      </c>
      <c r="B47" t="inlineStr">
        <is>
          <t>S0867961</t>
        </is>
      </c>
      <c r="C47" t="inlineStr">
        <is>
          <t>Servicios</t>
        </is>
      </c>
      <c r="D47" t="inlineStr">
        <is>
          <t>ASOCIACION DE PEQUEÑOS PRODUCTORES AGROPECUARIOS PERLA DEL PARAISO</t>
        </is>
      </c>
      <c r="E47" t="inlineStr">
        <is>
          <t>ACTIVO</t>
        </is>
      </c>
      <c r="F47" t="inlineStr">
        <is>
          <t>HABIDO</t>
        </is>
      </c>
      <c r="I47" t="inlineStr">
        <is>
          <t>RNP (OECE) - ficha inscritos</t>
        </is>
      </c>
      <c r="J47" t="inlineStr">
        <is>
          <t>2026-09-20T01:43:21.108Z</t>
        </is>
      </c>
    </row>
    <row r="48">
      <c r="A48" t="inlineStr">
        <is>
          <t>20482423320</t>
        </is>
      </c>
      <c r="B48" t="inlineStr">
        <is>
          <t>S0863797</t>
        </is>
      </c>
      <c r="C48" t="inlineStr">
        <is>
          <t>Servicios</t>
        </is>
      </c>
      <c r="D48" t="inlineStr">
        <is>
          <t>ASOCIACION DE PRODUCTORES AGROINDUSTRIALES SANTA ROSA</t>
        </is>
      </c>
      <c r="E48" t="inlineStr">
        <is>
          <t>BAJA DE OFICIO</t>
        </is>
      </c>
      <c r="F48" t="inlineStr">
        <is>
          <t>HABIDO</t>
        </is>
      </c>
      <c r="I48" t="inlineStr">
        <is>
          <t>RNP (OECE) - ficha inscritos</t>
        </is>
      </c>
      <c r="J48" t="inlineStr">
        <is>
          <t>2026-09-20T01:43:21.108Z</t>
        </is>
      </c>
    </row>
    <row r="49">
      <c r="A49" t="inlineStr">
        <is>
          <t>20486217830</t>
        </is>
      </c>
      <c r="B49" t="inlineStr">
        <is>
          <t>S0831285</t>
        </is>
      </c>
      <c r="C49" t="inlineStr">
        <is>
          <t>Servicios</t>
        </is>
      </c>
      <c r="D49" t="inlineStr">
        <is>
          <t>COMUNIDAD CAMPESINA DE SANTA BARBARA</t>
        </is>
      </c>
      <c r="E49" t="inlineStr">
        <is>
          <t>ACTIVO</t>
        </is>
      </c>
      <c r="F49" t="inlineStr">
        <is>
          <t>HABIDO</t>
        </is>
      </c>
      <c r="I49" t="inlineStr">
        <is>
          <t>RNP (OECE) - ficha inscritos</t>
        </is>
      </c>
      <c r="J49" t="inlineStr">
        <is>
          <t>2026-09-20T01:43:21.108Z</t>
        </is>
      </c>
    </row>
    <row r="50">
      <c r="A50" t="inlineStr">
        <is>
          <t>20486668335</t>
        </is>
      </c>
      <c r="B50" t="inlineStr">
        <is>
          <t>S1522292</t>
        </is>
      </c>
      <c r="C50" t="inlineStr">
        <is>
          <t>Servicios</t>
        </is>
      </c>
      <c r="D50" t="inlineStr">
        <is>
          <t>COOPERATIVA AGROINDUSTRIAL SONOMORO LTDA</t>
        </is>
      </c>
      <c r="E50" t="inlineStr">
        <is>
          <t>SUSPENSION TEMPORAL</t>
        </is>
      </c>
      <c r="F50" t="inlineStr">
        <is>
          <t>HABIDO</t>
        </is>
      </c>
      <c r="I50" t="inlineStr">
        <is>
          <t>RNP (OECE) - ficha inscritos</t>
        </is>
      </c>
      <c r="J50" t="inlineStr">
        <is>
          <t>2026-09-20T01:43:21.108Z</t>
        </is>
      </c>
    </row>
    <row r="51">
      <c r="A51" t="inlineStr">
        <is>
          <t>20486973219</t>
        </is>
      </c>
      <c r="B51" t="inlineStr">
        <is>
          <t>S3021823</t>
        </is>
      </c>
      <c r="C51" t="inlineStr">
        <is>
          <t>Servicios</t>
        </is>
      </c>
      <c r="D51" t="inlineStr">
        <is>
          <t>COOPERATIVA AGRARIA SONOMORO DEL VRAEM LTDA</t>
        </is>
      </c>
      <c r="E51" t="inlineStr">
        <is>
          <t>ACTIVO</t>
        </is>
      </c>
      <c r="F51" t="inlineStr">
        <is>
          <t>HABIDO</t>
        </is>
      </c>
      <c r="I51" t="inlineStr">
        <is>
          <t>RNP (OECE) - ficha inscritos</t>
        </is>
      </c>
      <c r="J51" t="inlineStr">
        <is>
          <t>2026-09-20T01:43:21.108Z</t>
        </is>
      </c>
    </row>
    <row r="52">
      <c r="A52" t="inlineStr">
        <is>
          <t>20487226875</t>
        </is>
      </c>
      <c r="B52" t="inlineStr">
        <is>
          <t>S0776139</t>
        </is>
      </c>
      <c r="C52" t="inlineStr">
        <is>
          <t>Servicios</t>
        </is>
      </c>
      <c r="D52" t="inlineStr">
        <is>
          <t>ORGANIZACION CENTRAL DE PRODUCTORES DE GRANADILLAS ESPECIALES DE LA PROVINCIA DE OXAPAMPA-PASCO</t>
        </is>
      </c>
      <c r="E52" t="inlineStr">
        <is>
          <t>ACTIVO</t>
        </is>
      </c>
      <c r="F52" t="inlineStr">
        <is>
          <t>HABIDO</t>
        </is>
      </c>
      <c r="I52" t="inlineStr">
        <is>
          <t>RNP (OECE) - ficha inscritos</t>
        </is>
      </c>
      <c r="J52" t="inlineStr">
        <is>
          <t>2026-09-20T01:43:21.108Z</t>
        </is>
      </c>
    </row>
    <row r="53">
      <c r="A53" t="inlineStr">
        <is>
          <t>20487242994</t>
        </is>
      </c>
      <c r="B53" t="inlineStr">
        <is>
          <t>S0644488</t>
        </is>
      </c>
      <c r="C53" t="inlineStr">
        <is>
          <t>Servicios</t>
        </is>
      </c>
      <c r="D53" t="inlineStr">
        <is>
          <t>COOPERATIVA AGRARIA ECOLOGICA CACAOTERA VALLE RIO ENE - COOPAVRE</t>
        </is>
      </c>
      <c r="E53" t="inlineStr">
        <is>
          <t>ACTIVO</t>
        </is>
      </c>
      <c r="F53" t="inlineStr">
        <is>
          <t>HABIDO</t>
        </is>
      </c>
      <c r="I53" t="inlineStr">
        <is>
          <t>RNP (OECE) - ficha inscritos</t>
        </is>
      </c>
      <c r="J53" t="inlineStr">
        <is>
          <t>2026-09-20T01:43:21.108Z</t>
        </is>
      </c>
    </row>
    <row r="54">
      <c r="A54" t="inlineStr">
        <is>
          <t>20487558363</t>
        </is>
      </c>
      <c r="B54" t="inlineStr">
        <is>
          <t>S2958164</t>
        </is>
      </c>
      <c r="C54" t="inlineStr">
        <is>
          <t>Servicios</t>
        </is>
      </c>
      <c r="D54" t="inlineStr">
        <is>
          <t>ASOCIACION DE PRODUCTORES DE BAMBU RIO MARAÑON</t>
        </is>
      </c>
      <c r="E54" t="inlineStr">
        <is>
          <t>ACTIVO</t>
        </is>
      </c>
      <c r="F54" t="inlineStr">
        <is>
          <t>HABIDO</t>
        </is>
      </c>
      <c r="I54" t="inlineStr">
        <is>
          <t>RNP (OECE) - ficha inscritos</t>
        </is>
      </c>
      <c r="J54" t="inlineStr">
        <is>
          <t>2026-09-20T01:43:21.108Z</t>
        </is>
      </c>
    </row>
    <row r="55">
      <c r="A55" t="inlineStr">
        <is>
          <t>20487589242</t>
        </is>
      </c>
      <c r="B55" t="inlineStr">
        <is>
          <t>S1445116</t>
        </is>
      </c>
      <c r="C55" t="inlineStr">
        <is>
          <t>Servicios</t>
        </is>
      </c>
      <c r="D55" t="inlineStr">
        <is>
          <t>ASOCIACION PRODUCTORES AGROPECUARIOS CERRO NEGRO</t>
        </is>
      </c>
      <c r="E55" t="inlineStr">
        <is>
          <t>BAJA DE OFICIO</t>
        </is>
      </c>
      <c r="F55" t="inlineStr">
        <is>
          <t>HABIDO</t>
        </is>
      </c>
      <c r="I55" t="inlineStr">
        <is>
          <t>RNP (OECE) - ficha inscritos</t>
        </is>
      </c>
      <c r="J55" t="inlineStr">
        <is>
          <t>2026-09-20T01:43:21.108Z</t>
        </is>
      </c>
    </row>
    <row r="56">
      <c r="A56" t="inlineStr">
        <is>
          <t>20489293898</t>
        </is>
      </c>
      <c r="B56" t="inlineStr">
        <is>
          <t>S0375912</t>
        </is>
      </c>
      <c r="C56" t="inlineStr">
        <is>
          <t>Servicios</t>
        </is>
      </c>
      <c r="D56" t="inlineStr">
        <is>
          <t>COMUNIDAD CAMPESINA DE CHINCHE TINGO</t>
        </is>
      </c>
      <c r="E56" t="inlineStr">
        <is>
          <t>ACTIVO</t>
        </is>
      </c>
      <c r="F56" t="inlineStr">
        <is>
          <t>HABIDO</t>
        </is>
      </c>
      <c r="I56" t="inlineStr">
        <is>
          <t>RNP (OECE) - ficha inscritos</t>
        </is>
      </c>
      <c r="J56" t="inlineStr">
        <is>
          <t>2026-09-20T01:43:21.108Z</t>
        </is>
      </c>
    </row>
    <row r="57">
      <c r="A57" t="inlineStr">
        <is>
          <t>20490195301</t>
        </is>
      </c>
      <c r="B57" t="inlineStr">
        <is>
          <t>S0563781</t>
        </is>
      </c>
      <c r="C57" t="inlineStr">
        <is>
          <t>Servicios</t>
        </is>
      </c>
      <c r="D57" t="inlineStr">
        <is>
          <t>ASOCIACION DE MUJERES PRODUCTORAS SANTO DOMINGO TALLARIN DE CASA</t>
        </is>
      </c>
      <c r="E57" t="inlineStr">
        <is>
          <t>ACTIVO</t>
        </is>
      </c>
      <c r="F57" t="inlineStr">
        <is>
          <t>HABIDO</t>
        </is>
      </c>
      <c r="I57" t="inlineStr">
        <is>
          <t>RNP (OECE) - ficha inscritos</t>
        </is>
      </c>
      <c r="J57" t="inlineStr">
        <is>
          <t>2026-09-20T01:43:21.108Z</t>
        </is>
      </c>
    </row>
    <row r="58">
      <c r="A58" t="inlineStr">
        <is>
          <t>20490415603</t>
        </is>
      </c>
      <c r="B58" t="inlineStr">
        <is>
          <t>S1845854</t>
        </is>
      </c>
      <c r="C58" t="inlineStr">
        <is>
          <t>Servicios</t>
        </is>
      </c>
      <c r="D58" t="inlineStr">
        <is>
          <t>EJECUTOR DE CONTRATO DE ADMINISTRACION DE LA RESERVA COMUNAL AMARAKAERI - ECA AMARAKAERI</t>
        </is>
      </c>
      <c r="E58" t="inlineStr">
        <is>
          <t>ACTIVO</t>
        </is>
      </c>
      <c r="F58" t="inlineStr">
        <is>
          <t>HABIDO</t>
        </is>
      </c>
      <c r="I58" t="inlineStr">
        <is>
          <t>RNP (OECE) - ficha inscritos</t>
        </is>
      </c>
      <c r="J58" t="inlineStr">
        <is>
          <t>2026-09-20T01:43:21.108Z</t>
        </is>
      </c>
    </row>
    <row r="59">
      <c r="A59" t="inlineStr">
        <is>
          <t>20490790447</t>
        </is>
      </c>
      <c r="B59" t="inlineStr">
        <is>
          <t>S0657971</t>
        </is>
      </c>
      <c r="C59" t="inlineStr">
        <is>
          <t>Servicios</t>
        </is>
      </c>
      <c r="D59" t="inlineStr">
        <is>
          <t>COOPERATIVA SERVICIOS ESPECIALES DE LAS COMUNIDADES CAMPESINAS DE CHUMBIVILCAS LTDA - COOSE - CCCH</t>
        </is>
      </c>
      <c r="E59" t="inlineStr">
        <is>
          <t>SUSPENSION TEMPORAL</t>
        </is>
      </c>
      <c r="F59" t="inlineStr">
        <is>
          <t>NO HABIDO</t>
        </is>
      </c>
      <c r="I59" t="inlineStr">
        <is>
          <t>RNP (OECE) - ficha inscritos</t>
        </is>
      </c>
      <c r="J59" t="inlineStr">
        <is>
          <t>2026-09-20T01:43:21.108Z</t>
        </is>
      </c>
    </row>
    <row r="60">
      <c r="A60" t="inlineStr">
        <is>
          <t>20490810146</t>
        </is>
      </c>
      <c r="B60" t="inlineStr">
        <is>
          <t>S2020690</t>
        </is>
      </c>
      <c r="C60" t="inlineStr">
        <is>
          <t>Servicios</t>
        </is>
      </c>
      <c r="D60" t="inlineStr">
        <is>
          <t>COOPERATIVA AGRARIA MACHUPICCHU LTDA - CAGMA LTDA</t>
        </is>
      </c>
      <c r="E60" t="inlineStr">
        <is>
          <t>ACTIVO</t>
        </is>
      </c>
      <c r="F60" t="inlineStr">
        <is>
          <t>HABIDO</t>
        </is>
      </c>
      <c r="I60" t="inlineStr">
        <is>
          <t>RNP (OECE) - ficha inscritos</t>
        </is>
      </c>
      <c r="J60" t="inlineStr">
        <is>
          <t>2026-09-20T01:43:21.108Z</t>
        </is>
      </c>
    </row>
    <row r="61">
      <c r="A61" t="inlineStr">
        <is>
          <t>20490989871</t>
        </is>
      </c>
      <c r="B61" t="inlineStr">
        <is>
          <t>S1580037</t>
        </is>
      </c>
      <c r="C61" t="inlineStr">
        <is>
          <t>Servicios</t>
        </is>
      </c>
      <c r="D61" t="inlineStr">
        <is>
          <t>ASOCIACIÓN DE PRODUCTORES AGROPECUARIOS TUPAC AMARU - TUNGASUCA</t>
        </is>
      </c>
      <c r="E61" t="inlineStr">
        <is>
          <t>ACTIVO</t>
        </is>
      </c>
      <c r="F61" t="inlineStr">
        <is>
          <t>HABIDO</t>
        </is>
      </c>
      <c r="I61" t="inlineStr">
        <is>
          <t>RNP (OECE) - ficha inscritos</t>
        </is>
      </c>
      <c r="J61" t="inlineStr">
        <is>
          <t>2026-09-20T01:43:21.108Z</t>
        </is>
      </c>
    </row>
    <row r="62">
      <c r="A62" t="inlineStr">
        <is>
          <t>20491050960</t>
        </is>
      </c>
      <c r="B62" t="inlineStr">
        <is>
          <t>S1245571</t>
        </is>
      </c>
      <c r="C62" t="inlineStr">
        <is>
          <t>Servicios</t>
        </is>
      </c>
      <c r="D62" t="inlineStr">
        <is>
          <t>COOPERATIVA AGRARIA INDUSTRIAL DEL VALLE SAGRADO AGROVAS LTDA</t>
        </is>
      </c>
      <c r="E62" t="inlineStr">
        <is>
          <t>ACTIVO</t>
        </is>
      </c>
      <c r="F62" t="inlineStr">
        <is>
          <t>HABIDO</t>
        </is>
      </c>
      <c r="I62" t="inlineStr">
        <is>
          <t>RNP (OECE) - ficha inscritos</t>
        </is>
      </c>
      <c r="J62" t="inlineStr">
        <is>
          <t>2026-09-20T01:43:21.108Z</t>
        </is>
      </c>
    </row>
    <row r="63">
      <c r="A63" t="inlineStr">
        <is>
          <t>20491086727</t>
        </is>
      </c>
      <c r="B63" t="inlineStr">
        <is>
          <t>S0963860</t>
        </is>
      </c>
      <c r="C63" t="inlineStr">
        <is>
          <t>Servicios</t>
        </is>
      </c>
      <c r="D63" t="inlineStr">
        <is>
          <t>ASOCIACION DE PEQUEÑOS PRODUCTORES AGROPECUARIOS Y FORESTALES ORGANICOS ITAHUANIA - MANU</t>
        </is>
      </c>
      <c r="E63" t="inlineStr">
        <is>
          <t>BAJA DE OFICIO</t>
        </is>
      </c>
      <c r="F63" t="inlineStr">
        <is>
          <t>HABIDO</t>
        </is>
      </c>
      <c r="I63" t="inlineStr">
        <is>
          <t>RNP (OECE) - ficha inscritos</t>
        </is>
      </c>
      <c r="J63" t="inlineStr">
        <is>
          <t>2026-09-20T01:43:21.108Z</t>
        </is>
      </c>
    </row>
    <row r="64">
      <c r="A64" t="inlineStr">
        <is>
          <t>20491204436</t>
        </is>
      </c>
      <c r="B64" t="inlineStr">
        <is>
          <t>S1188764</t>
        </is>
      </c>
      <c r="C64" t="inlineStr">
        <is>
          <t>Servicios</t>
        </is>
      </c>
      <c r="D64" t="inlineStr">
        <is>
          <t>COOPERATIVA AGRARIA DE SERVICIOS MULTIPLES TESORO CHANKA DE KISHUARA - COOPAGROS - KISHUARA</t>
        </is>
      </c>
      <c r="E64" t="inlineStr">
        <is>
          <t>ACTIVO</t>
        </is>
      </c>
      <c r="F64" t="inlineStr">
        <is>
          <t>HABIDO</t>
        </is>
      </c>
      <c r="I64" t="inlineStr">
        <is>
          <t>RNP (OECE) - ficha inscritos</t>
        </is>
      </c>
      <c r="J64" t="inlineStr">
        <is>
          <t>2026-09-20T01:43:21.108Z</t>
        </is>
      </c>
    </row>
    <row r="65">
      <c r="A65" t="inlineStr">
        <is>
          <t>20493959574</t>
        </is>
      </c>
      <c r="B65" t="inlineStr">
        <is>
          <t>S0653742</t>
        </is>
      </c>
      <c r="C65" t="inlineStr">
        <is>
          <t>Servicios</t>
        </is>
      </c>
      <c r="D65" t="inlineStr">
        <is>
          <t>COOPERATIVA AGRARIA DE SERVICIOS MUJERES TECNOLOGAS CACAOTERAS DE LA PROVINCIA DE HUALLAGA LTDA</t>
        </is>
      </c>
      <c r="E65" t="inlineStr">
        <is>
          <t>SUSPENSION TEMPORAL</t>
        </is>
      </c>
      <c r="F65" t="inlineStr">
        <is>
          <t>HABIDO</t>
        </is>
      </c>
      <c r="I65" t="inlineStr">
        <is>
          <t>RNP (OECE) - ficha inscritos</t>
        </is>
      </c>
      <c r="J65" t="inlineStr">
        <is>
          <t>2026-09-20T01:43:21.108Z</t>
        </is>
      </c>
    </row>
    <row r="66">
      <c r="A66" t="inlineStr">
        <is>
          <t>20494126819</t>
        </is>
      </c>
      <c r="B66" t="inlineStr">
        <is>
          <t>S3031206</t>
        </is>
      </c>
      <c r="C66" t="inlineStr">
        <is>
          <t>Servicios</t>
        </is>
      </c>
      <c r="D66" t="inlineStr">
        <is>
          <t>ASOCIACION DE PRODUCTORES AGROPECUARIOS RIO MAYO SHANAO</t>
        </is>
      </c>
      <c r="E66" t="inlineStr">
        <is>
          <t>ACTIVO</t>
        </is>
      </c>
      <c r="F66" t="inlineStr">
        <is>
          <t>HABIDO</t>
        </is>
      </c>
      <c r="I66" t="inlineStr">
        <is>
          <t>RNP (OECE) - ficha inscritos</t>
        </is>
      </c>
      <c r="J66" t="inlineStr">
        <is>
          <t>2026-09-20T01:43:21.108Z</t>
        </is>
      </c>
    </row>
    <row r="67">
      <c r="A67" t="inlineStr">
        <is>
          <t>20494699690</t>
        </is>
      </c>
      <c r="B67" t="inlineStr">
        <is>
          <t>S2687914</t>
        </is>
      </c>
      <c r="C67" t="inlineStr">
        <is>
          <t>Servicios</t>
        </is>
      </c>
      <c r="D67" t="inlineStr">
        <is>
          <t>ASOCIACION DE PRODUCTORES DE CACAO ECOLOGICO DE KIMBIRI - APROCEK</t>
        </is>
      </c>
      <c r="E67" t="inlineStr">
        <is>
          <t>ACTIVO</t>
        </is>
      </c>
      <c r="F67" t="inlineStr">
        <is>
          <t>HABIDO</t>
        </is>
      </c>
      <c r="I67" t="inlineStr">
        <is>
          <t>RNP (OECE) - ficha inscritos</t>
        </is>
      </c>
      <c r="J67" t="inlineStr">
        <is>
          <t>2026-09-20T01:43:21.108Z</t>
        </is>
      </c>
    </row>
    <row r="68">
      <c r="A68" t="inlineStr">
        <is>
          <t>20494939160</t>
        </is>
      </c>
      <c r="B68" t="inlineStr">
        <is>
          <t>S0753920</t>
        </is>
      </c>
      <c r="C68" t="inlineStr">
        <is>
          <t>Servicios</t>
        </is>
      </c>
      <c r="D68" t="inlineStr">
        <is>
          <t>ASOCIACION DE PRODUCTORES AGRICOLAS Y GANADEROS INTI RAYMI</t>
        </is>
      </c>
      <c r="E68" t="inlineStr">
        <is>
          <t>BAJA DE OFICIO</t>
        </is>
      </c>
      <c r="F68" t="inlineStr">
        <is>
          <t>HABIDO</t>
        </is>
      </c>
      <c r="I68" t="inlineStr">
        <is>
          <t>RNP (OECE) - ficha inscritos</t>
        </is>
      </c>
      <c r="J68" t="inlineStr">
        <is>
          <t>2026-09-20T01:43:21.108Z</t>
        </is>
      </c>
    </row>
    <row r="69">
      <c r="A69" t="inlineStr">
        <is>
          <t>20520081233</t>
        </is>
      </c>
      <c r="B69" t="inlineStr">
        <is>
          <t>B1310119</t>
        </is>
      </c>
      <c r="C69" t="inlineStr">
        <is>
          <t>Bienes</t>
        </is>
      </c>
      <c r="D69" t="inlineStr">
        <is>
          <t>ASOCIACION DE VITIVINICULTORES DE MOQUEGUA 'AVIMO'</t>
        </is>
      </c>
      <c r="E69" t="inlineStr">
        <is>
          <t>BAJA DE OFICIO</t>
        </is>
      </c>
      <c r="F69" t="inlineStr">
        <is>
          <t>NO HABIDO</t>
        </is>
      </c>
      <c r="I69" t="inlineStr">
        <is>
          <t>RNP (OECE) - ficha inscritos</t>
        </is>
      </c>
      <c r="J69" t="inlineStr">
        <is>
          <t>2026-09-20T01:43:21.108Z</t>
        </is>
      </c>
    </row>
    <row r="70">
      <c r="A70" t="inlineStr">
        <is>
          <t>20525839690</t>
        </is>
      </c>
      <c r="B70" t="inlineStr">
        <is>
          <t>S0797321</t>
        </is>
      </c>
      <c r="C70" t="inlineStr">
        <is>
          <t>Servicios</t>
        </is>
      </c>
      <c r="D70" t="inlineStr">
        <is>
          <t>ASOCIACION DE PRODUCTORES AGROPECUARIOS DE LA PROVINCIA DE MORROPON</t>
        </is>
      </c>
      <c r="E70" t="inlineStr">
        <is>
          <t>ACTIVO</t>
        </is>
      </c>
      <c r="F70" t="inlineStr">
        <is>
          <t>HABIDO</t>
        </is>
      </c>
      <c r="I70" t="inlineStr">
        <is>
          <t>RNP (OECE) - ficha inscritos</t>
        </is>
      </c>
      <c r="J70" t="inlineStr">
        <is>
          <t>2026-09-20T01:43:21.108Z</t>
        </is>
      </c>
    </row>
    <row r="71">
      <c r="A71" t="inlineStr">
        <is>
          <t>20526179367</t>
        </is>
      </c>
      <c r="B71" t="inlineStr">
        <is>
          <t>B0969989</t>
        </is>
      </c>
      <c r="C71" t="inlineStr">
        <is>
          <t>Bienes</t>
        </is>
      </c>
      <c r="D71" t="inlineStr">
        <is>
          <t>COOPERATIVA AGRARIA DE USUARIOS ASPRAOSRA LTDA</t>
        </is>
      </c>
      <c r="E71" t="inlineStr">
        <is>
          <t>ACTIVO</t>
        </is>
      </c>
      <c r="F71" t="inlineStr">
        <is>
          <t>HABIDO</t>
        </is>
      </c>
      <c r="I71" t="inlineStr">
        <is>
          <t>RNP (OECE) - ficha inscritos</t>
        </is>
      </c>
      <c r="J71" t="inlineStr">
        <is>
          <t>2026-09-20T01:43:21.108Z</t>
        </is>
      </c>
    </row>
    <row r="72">
      <c r="A72" t="inlineStr">
        <is>
          <t>20526888686</t>
        </is>
      </c>
      <c r="B72" t="inlineStr">
        <is>
          <t>B0005012</t>
        </is>
      </c>
      <c r="C72" t="inlineStr">
        <is>
          <t>Bienes</t>
        </is>
      </c>
      <c r="D72" t="inlineStr">
        <is>
          <t>CENTRAL DE COMUNIDADES CAMPESINAS DE RANRACANCHA</t>
        </is>
      </c>
      <c r="E72" t="inlineStr">
        <is>
          <t>SUSPENSION TEMPORAL</t>
        </is>
      </c>
      <c r="F72" t="inlineStr">
        <is>
          <t>HABIDO</t>
        </is>
      </c>
      <c r="I72" t="inlineStr">
        <is>
          <t>RNP (OECE) - ficha inscritos</t>
        </is>
      </c>
      <c r="J72" t="inlineStr">
        <is>
          <t>2026-09-20T01:43:21.108Z</t>
        </is>
      </c>
    </row>
    <row r="73">
      <c r="A73" t="inlineStr">
        <is>
          <t>20527492638</t>
        </is>
      </c>
      <c r="B73" t="inlineStr">
        <is>
          <t>S1261443</t>
        </is>
      </c>
      <c r="C73" t="inlineStr">
        <is>
          <t>Servicios</t>
        </is>
      </c>
      <c r="D73" t="inlineStr">
        <is>
          <t>COMUNIDAD NATIVA SHIPETIARI</t>
        </is>
      </c>
      <c r="E73" t="inlineStr">
        <is>
          <t>ACTIVO</t>
        </is>
      </c>
      <c r="F73" t="inlineStr">
        <is>
          <t>HABIDO</t>
        </is>
      </c>
      <c r="I73" t="inlineStr">
        <is>
          <t>RNP (OECE) - ficha inscritos</t>
        </is>
      </c>
      <c r="J73" t="inlineStr">
        <is>
          <t>2026-09-20T01:43:21.108Z</t>
        </is>
      </c>
    </row>
    <row r="74">
      <c r="A74" t="inlineStr">
        <is>
          <t>20527622434</t>
        </is>
      </c>
      <c r="B74" t="inlineStr">
        <is>
          <t>S0531649</t>
        </is>
      </c>
      <c r="C74" t="inlineStr">
        <is>
          <t>Servicios</t>
        </is>
      </c>
      <c r="D74" t="inlineStr">
        <is>
          <t>ASOCIACION DE PRODUCTORES LACTEOS DE CUATRO LAGUNAS POMACANCHI</t>
        </is>
      </c>
      <c r="E74" t="inlineStr">
        <is>
          <t>ACTIVO</t>
        </is>
      </c>
      <c r="F74" t="inlineStr">
        <is>
          <t>HABIDO</t>
        </is>
      </c>
      <c r="I74" t="inlineStr">
        <is>
          <t>RNP (OECE) - ficha inscritos</t>
        </is>
      </c>
      <c r="J74" t="inlineStr">
        <is>
          <t>2026-09-20T01:43:21.108Z</t>
        </is>
      </c>
    </row>
    <row r="75">
      <c r="A75" t="inlineStr">
        <is>
          <t>20528270434</t>
        </is>
      </c>
      <c r="B75" t="inlineStr">
        <is>
          <t>S0523366</t>
        </is>
      </c>
      <c r="C75" t="inlineStr">
        <is>
          <t>Servicios</t>
        </is>
      </c>
      <c r="D75" t="inlineStr">
        <is>
          <t>ASOCIACION DE PRODUCTORES DE CAMU CAMU DE LAS CUENCAS AMAZONAS NAPO Y TIGRE</t>
        </is>
      </c>
      <c r="E75" t="inlineStr">
        <is>
          <t>BAJA DE OFICIO</t>
        </is>
      </c>
      <c r="F75" t="inlineStr">
        <is>
          <t>NO HABIDO</t>
        </is>
      </c>
      <c r="I75" t="inlineStr">
        <is>
          <t>RNP (OECE) - ficha inscritos</t>
        </is>
      </c>
      <c r="J75" t="inlineStr">
        <is>
          <t>2026-09-20T01:43:21.108Z</t>
        </is>
      </c>
    </row>
    <row r="76">
      <c r="A76" t="inlineStr">
        <is>
          <t>20529095971</t>
        </is>
      </c>
      <c r="B76" t="inlineStr">
        <is>
          <t>S1016692</t>
        </is>
      </c>
      <c r="C76" t="inlineStr">
        <is>
          <t>Servicios</t>
        </is>
      </c>
      <c r="D76" t="inlineStr">
        <is>
          <t>ASOCIACION DE PRODUCTORES AGROPECUARIOS NUEVA ALTERNATIVA PRODUCTIVA Y PROTECCION AMBIENTAL</t>
        </is>
      </c>
      <c r="E76" t="inlineStr">
        <is>
          <t>ACTIVO</t>
        </is>
      </c>
      <c r="F76" t="inlineStr">
        <is>
          <t>HABIDO</t>
        </is>
      </c>
      <c r="I76" t="inlineStr">
        <is>
          <t>RNP (OECE) - ficha inscritos</t>
        </is>
      </c>
      <c r="J76" t="inlineStr">
        <is>
          <t>2026-09-20T01:43:21.108Z</t>
        </is>
      </c>
    </row>
    <row r="77">
      <c r="A77" t="inlineStr">
        <is>
          <t>20529538988</t>
        </is>
      </c>
      <c r="B77" t="inlineStr">
        <is>
          <t>S1303675</t>
        </is>
      </c>
      <c r="C77" t="inlineStr">
        <is>
          <t>Servicios</t>
        </is>
      </c>
      <c r="D77" t="inlineStr">
        <is>
          <t>COOPERATIVA DE SERVICIOS ESPECIALES REDES DE PRODUCTORES DE CUYES DEL CRISNEJAS</t>
        </is>
      </c>
      <c r="E77" t="inlineStr">
        <is>
          <t>ACTIVO</t>
        </is>
      </c>
      <c r="F77" t="inlineStr">
        <is>
          <t>HABIDO</t>
        </is>
      </c>
      <c r="I77" t="inlineStr">
        <is>
          <t>RNP (OECE) - ficha inscritos</t>
        </is>
      </c>
      <c r="J77" t="inlineStr">
        <is>
          <t>2026-09-20T01:43:21.108Z</t>
        </is>
      </c>
    </row>
    <row r="78">
      <c r="A78" t="inlineStr">
        <is>
          <t>20531405723</t>
        </is>
      </c>
      <c r="B78" t="inlineStr">
        <is>
          <t>S0203748</t>
        </is>
      </c>
      <c r="C78" t="inlineStr">
        <is>
          <t>Servicios</t>
        </is>
      </c>
      <c r="D78" t="inlineStr">
        <is>
          <t>COOPERATIVA DE SERVICIOS MULTIPLES ADISA NARANJOS</t>
        </is>
      </c>
      <c r="E78" t="inlineStr">
        <is>
          <t>ACTIVO</t>
        </is>
      </c>
      <c r="F78" t="inlineStr">
        <is>
          <t>HABIDO</t>
        </is>
      </c>
      <c r="I78" t="inlineStr">
        <is>
          <t>RNP (OECE) - ficha inscritos</t>
        </is>
      </c>
      <c r="J78" t="inlineStr">
        <is>
          <t>2026-09-20T01:43:21.108Z</t>
        </is>
      </c>
    </row>
    <row r="79">
      <c r="A79" t="inlineStr">
        <is>
          <t>20531441797</t>
        </is>
      </c>
      <c r="B79" t="inlineStr">
        <is>
          <t>S2586900</t>
        </is>
      </c>
      <c r="C79" t="inlineStr">
        <is>
          <t>Servicios</t>
        </is>
      </c>
      <c r="D79" t="inlineStr">
        <is>
          <t>COOPERATIVA AGRARIA ALLIMA CACAO LTDA.</t>
        </is>
      </c>
      <c r="E79" t="inlineStr">
        <is>
          <t>ACTIVO</t>
        </is>
      </c>
      <c r="F79" t="inlineStr">
        <is>
          <t>HABIDO</t>
        </is>
      </c>
      <c r="I79" t="inlineStr">
        <is>
          <t>RNP (OECE) - ficha inscritos</t>
        </is>
      </c>
      <c r="J79" t="inlineStr">
        <is>
          <t>2026-09-20T01:43:21.108Z</t>
        </is>
      </c>
    </row>
    <row r="80">
      <c r="A80" t="inlineStr">
        <is>
          <t>20532561397</t>
        </is>
      </c>
      <c r="B80" t="inlineStr">
        <is>
          <t>S0575341</t>
        </is>
      </c>
      <c r="C80" t="inlineStr">
        <is>
          <t>Servicios</t>
        </is>
      </c>
      <c r="D80" t="inlineStr">
        <is>
          <t>COMUNIDAD CAMPESINA SAN LORENZO DE CHOJATA</t>
        </is>
      </c>
      <c r="E80" t="inlineStr">
        <is>
          <t>ACTIVO</t>
        </is>
      </c>
      <c r="F80" t="inlineStr">
        <is>
          <t>HABIDO</t>
        </is>
      </c>
      <c r="I80" t="inlineStr">
        <is>
          <t>RNP (OECE) - ficha inscritos</t>
        </is>
      </c>
      <c r="J80" t="inlineStr">
        <is>
          <t>2026-09-20T01:43:21.108Z</t>
        </is>
      </c>
    </row>
    <row r="81">
      <c r="A81" t="inlineStr">
        <is>
          <t>20532737932</t>
        </is>
      </c>
      <c r="B81" t="inlineStr">
        <is>
          <t>S1682833</t>
        </is>
      </c>
      <c r="C81" t="inlineStr">
        <is>
          <t>Servicios</t>
        </is>
      </c>
      <c r="D81" t="inlineStr">
        <is>
          <t>COMUNIDAD CAMPESINA DE ARUNTAYA</t>
        </is>
      </c>
      <c r="E81" t="inlineStr">
        <is>
          <t>ACTIVO</t>
        </is>
      </c>
      <c r="F81" t="inlineStr">
        <is>
          <t>HABIDO</t>
        </is>
      </c>
      <c r="I81" t="inlineStr">
        <is>
          <t>RNP (OECE) - ficha inscritos</t>
        </is>
      </c>
      <c r="J81" t="inlineStr">
        <is>
          <t>2026-09-20T01:43:21.108Z</t>
        </is>
      </c>
    </row>
    <row r="82">
      <c r="A82" t="inlineStr">
        <is>
          <t>20534200952</t>
        </is>
      </c>
      <c r="B82" t="inlineStr">
        <is>
          <t>S0663846</t>
        </is>
      </c>
      <c r="C82" t="inlineStr">
        <is>
          <t>Servicios</t>
        </is>
      </c>
      <c r="D82" t="inlineStr">
        <is>
          <t>ASOCIACION DE GANADEROS Y PRODUCTORES LACTEOS MUSUQ ALLPACHAKA</t>
        </is>
      </c>
      <c r="E82" t="inlineStr">
        <is>
          <t>ACTIVO</t>
        </is>
      </c>
      <c r="F82" t="inlineStr">
        <is>
          <t>HABIDO</t>
        </is>
      </c>
      <c r="I82" t="inlineStr">
        <is>
          <t>RNP (OECE) - ficha inscritos</t>
        </is>
      </c>
      <c r="J82" t="inlineStr">
        <is>
          <t>2026-09-20T01:43:21.108Z</t>
        </is>
      </c>
    </row>
    <row r="83">
      <c r="A83" t="inlineStr">
        <is>
          <t>20534487801</t>
        </is>
      </c>
      <c r="B83" t="inlineStr">
        <is>
          <t>S0717137</t>
        </is>
      </c>
      <c r="C83" t="inlineStr">
        <is>
          <t>Servicios</t>
        </is>
      </c>
      <c r="D83" t="inlineStr">
        <is>
          <t>ASOCIACION DE PRODUCTORES AGROINDUSTRIALES EMPRENDEDORES DE PUYUSCA - INCUYO</t>
        </is>
      </c>
      <c r="E83" t="inlineStr">
        <is>
          <t>ACTIVO</t>
        </is>
      </c>
      <c r="F83" t="inlineStr">
        <is>
          <t>HABIDO</t>
        </is>
      </c>
      <c r="I83" t="inlineStr">
        <is>
          <t>RNP (OECE) - ficha inscritos</t>
        </is>
      </c>
      <c r="J83" t="inlineStr">
        <is>
          <t>2026-09-20T01:43:21.108Z</t>
        </is>
      </c>
    </row>
    <row r="84">
      <c r="A84" t="inlineStr">
        <is>
          <t>20534598620</t>
        </is>
      </c>
      <c r="B84" t="inlineStr">
        <is>
          <t>S0740404</t>
        </is>
      </c>
      <c r="C84" t="inlineStr">
        <is>
          <t>Servicios</t>
        </is>
      </c>
      <c r="D84" t="inlineStr">
        <is>
          <t>ASOCIACION DE PRODUCTORES AGROPECUARIOS ORGANICOS DE OMAYA</t>
        </is>
      </c>
      <c r="E84" t="inlineStr">
        <is>
          <t>BAJA DE OFICIO</t>
        </is>
      </c>
      <c r="F84" t="inlineStr">
        <is>
          <t>NO HABIDO</t>
        </is>
      </c>
      <c r="I84" t="inlineStr">
        <is>
          <t>RNP (OECE) - ficha inscritos</t>
        </is>
      </c>
      <c r="J84" t="inlineStr">
        <is>
          <t>2026-09-20T01:43:21.108Z</t>
        </is>
      </c>
    </row>
    <row r="85">
      <c r="A85" t="inlineStr">
        <is>
          <t>20541732706</t>
        </is>
      </c>
      <c r="B85" t="inlineStr">
        <is>
          <t>S2474132</t>
        </is>
      </c>
      <c r="C85" t="inlineStr">
        <is>
          <t>Servicios</t>
        </is>
      </c>
      <c r="D85" t="inlineStr">
        <is>
          <t>SERVICIO PARA EL DESARROLLO INTEGRAL RURAL</t>
        </is>
      </c>
      <c r="E85" t="inlineStr">
        <is>
          <t>ACTIVO</t>
        </is>
      </c>
      <c r="F85" t="inlineStr">
        <is>
          <t>HABIDO</t>
        </is>
      </c>
      <c r="I85" t="inlineStr">
        <is>
          <t>RNP (OECE) - ficha inscritos</t>
        </is>
      </c>
      <c r="J85" t="inlineStr">
        <is>
          <t>2026-09-20T01:43:21.108Z</t>
        </is>
      </c>
    </row>
    <row r="86">
      <c r="A86" t="inlineStr">
        <is>
          <t>20542251990</t>
        </is>
      </c>
      <c r="B86" t="inlineStr">
        <is>
          <t>S0824999</t>
        </is>
      </c>
      <c r="C86" t="inlineStr">
        <is>
          <t>Servicios</t>
        </is>
      </c>
      <c r="D86" t="inlineStr">
        <is>
          <t>ASOCIACION DE MUJERES EMPRENDEDORAS DE NUEVO PROGRESO</t>
        </is>
      </c>
      <c r="E86" t="inlineStr">
        <is>
          <t>ACTIVO</t>
        </is>
      </c>
      <c r="F86" t="inlineStr">
        <is>
          <t>HABIDO</t>
        </is>
      </c>
      <c r="I86" t="inlineStr">
        <is>
          <t>RNP (OECE) - ficha inscritos</t>
        </is>
      </c>
      <c r="J86" t="inlineStr">
        <is>
          <t>2026-09-20T01:43:21.108Z</t>
        </is>
      </c>
    </row>
    <row r="87">
      <c r="A87" t="inlineStr">
        <is>
          <t>20542813742</t>
        </is>
      </c>
      <c r="B87" t="inlineStr">
        <is>
          <t>S0761487</t>
        </is>
      </c>
      <c r="C87" t="inlineStr">
        <is>
          <t>Servicios</t>
        </is>
      </c>
      <c r="D87" t="inlineStr">
        <is>
          <t>ASOCIACION COMUNIDAD AGRARIA ARCA PACAHUARA</t>
        </is>
      </c>
      <c r="E87" t="inlineStr">
        <is>
          <t>BAJA DE OFICIO</t>
        </is>
      </c>
      <c r="F87" t="inlineStr">
        <is>
          <t>HABIDO</t>
        </is>
      </c>
      <c r="I87" t="inlineStr">
        <is>
          <t>RNP (OECE) - ficha inscritos</t>
        </is>
      </c>
      <c r="J87" t="inlineStr">
        <is>
          <t>2026-09-20T01:43:21.108Z</t>
        </is>
      </c>
    </row>
    <row r="88">
      <c r="A88" t="inlineStr">
        <is>
          <t>20542825163</t>
        </is>
      </c>
      <c r="B88" t="inlineStr">
        <is>
          <t>S1629618</t>
        </is>
      </c>
      <c r="C88" t="inlineStr">
        <is>
          <t>Servicios</t>
        </is>
      </c>
      <c r="D88" t="inlineStr">
        <is>
          <t>COOPERATIVA AGRARIA CACAO FINO AGROBOSQUE</t>
        </is>
      </c>
      <c r="E88" t="inlineStr">
        <is>
          <t>ACTIVO</t>
        </is>
      </c>
      <c r="F88" t="inlineStr">
        <is>
          <t>HABIDO</t>
        </is>
      </c>
      <c r="I88" t="inlineStr">
        <is>
          <t>RNP (OECE) - ficha inscritos</t>
        </is>
      </c>
      <c r="J88" t="inlineStr">
        <is>
          <t>2026-09-20T01:43:21.108Z</t>
        </is>
      </c>
    </row>
    <row r="89">
      <c r="A89" t="inlineStr">
        <is>
          <t>20558183552</t>
        </is>
      </c>
      <c r="B89" t="inlineStr">
        <is>
          <t>S2346500</t>
        </is>
      </c>
      <c r="C89" t="inlineStr">
        <is>
          <t>Servicios</t>
        </is>
      </c>
      <c r="D89" t="inlineStr">
        <is>
          <t>COOPERATIVA AGRARIA DE SERVICIOS ALPAQUEROS YURAC QORI TISCO - COOPASAY TISCO</t>
        </is>
      </c>
      <c r="E89" t="inlineStr">
        <is>
          <t>ACTIVO</t>
        </is>
      </c>
      <c r="F89" t="inlineStr">
        <is>
          <t>HABIDO</t>
        </is>
      </c>
      <c r="I89" t="inlineStr">
        <is>
          <t>RNP (OECE) - ficha inscritos</t>
        </is>
      </c>
      <c r="J89" t="inlineStr">
        <is>
          <t>2026-09-20T01:43:21.108Z</t>
        </is>
      </c>
    </row>
    <row r="90">
      <c r="A90" t="inlineStr">
        <is>
          <t>20561140091</t>
        </is>
      </c>
      <c r="B90" t="inlineStr">
        <is>
          <t>S1739327</t>
        </is>
      </c>
      <c r="C90" t="inlineStr">
        <is>
          <t>Servicios</t>
        </is>
      </c>
      <c r="D90" t="inlineStr">
        <is>
          <t>COOPERATIVA AGRARIA ECOLOGICA CAFETALERA DE LONYA GRANDE</t>
        </is>
      </c>
      <c r="E90" t="inlineStr">
        <is>
          <t>SUSPENSION TEMPORAL</t>
        </is>
      </c>
      <c r="F90" t="inlineStr">
        <is>
          <t>HABIDO</t>
        </is>
      </c>
      <c r="I90" t="inlineStr">
        <is>
          <t>RNP (OECE) - ficha inscritos</t>
        </is>
      </c>
      <c r="J90" t="inlineStr">
        <is>
          <t>2026-09-20T01:43:21.108Z</t>
        </is>
      </c>
    </row>
    <row r="91">
      <c r="A91" t="inlineStr">
        <is>
          <t>20568071281</t>
        </is>
      </c>
      <c r="B91" t="inlineStr">
        <is>
          <t>S1508539</t>
        </is>
      </c>
      <c r="C91" t="inlineStr">
        <is>
          <t>Servicios</t>
        </is>
      </c>
      <c r="D91" t="inlineStr">
        <is>
          <t>COOPERATIVA AGRARIA CAFETALERA CEPRO YANESHA</t>
        </is>
      </c>
      <c r="E91" t="inlineStr">
        <is>
          <t>ACTIVO</t>
        </is>
      </c>
      <c r="F91" t="inlineStr">
        <is>
          <t>HABIDO</t>
        </is>
      </c>
      <c r="I91" t="inlineStr">
        <is>
          <t>RNP (OECE) - ficha inscritos</t>
        </is>
      </c>
      <c r="J91" t="inlineStr">
        <is>
          <t>2026-09-20T01:43:21.108Z</t>
        </is>
      </c>
    </row>
    <row r="92">
      <c r="A92" t="inlineStr">
        <is>
          <t>20568190450</t>
        </is>
      </c>
      <c r="B92" t="inlineStr">
        <is>
          <t>S1041022</t>
        </is>
      </c>
      <c r="C92" t="inlineStr">
        <is>
          <t>Servicios</t>
        </is>
      </c>
      <c r="D92" t="inlineStr">
        <is>
          <t>COOPERATIVA AGRARIA KEMITO ENE LTDA. - KEMITO ENE</t>
        </is>
      </c>
      <c r="E92" t="inlineStr">
        <is>
          <t>ACTIVO</t>
        </is>
      </c>
      <c r="F92" t="inlineStr">
        <is>
          <t>HABIDO</t>
        </is>
      </c>
      <c r="I92" t="inlineStr">
        <is>
          <t>RNP (OECE) - ficha inscritos</t>
        </is>
      </c>
      <c r="J92" t="inlineStr">
        <is>
          <t>2026-09-20T01:43:21.108Z</t>
        </is>
      </c>
    </row>
    <row r="93">
      <c r="A93" t="inlineStr">
        <is>
          <t>20568194951</t>
        </is>
      </c>
      <c r="B93" t="inlineStr">
        <is>
          <t>S1433366</t>
        </is>
      </c>
      <c r="C93" t="inlineStr">
        <is>
          <t>Servicios</t>
        </is>
      </c>
      <c r="D93" t="inlineStr">
        <is>
          <t>ASOCIACION DE PRODUCTORES AGROSOSTENIBLES VILLA ECOLOGICA PERU</t>
        </is>
      </c>
      <c r="E93" t="inlineStr">
        <is>
          <t>ACTIVO</t>
        </is>
      </c>
      <c r="F93" t="inlineStr">
        <is>
          <t>HABIDO</t>
        </is>
      </c>
      <c r="I93" t="inlineStr">
        <is>
          <t>RNP (OECE) - ficha inscritos</t>
        </is>
      </c>
      <c r="J93" t="inlineStr">
        <is>
          <t>2026-09-20T01:43:21.108Z</t>
        </is>
      </c>
    </row>
    <row r="94">
      <c r="A94" t="inlineStr">
        <is>
          <t>20568246188</t>
        </is>
      </c>
      <c r="B94" t="inlineStr">
        <is>
          <t>S1214779</t>
        </is>
      </c>
      <c r="C94" t="inlineStr">
        <is>
          <t>Servicios</t>
        </is>
      </c>
      <c r="D94" t="inlineStr">
        <is>
          <t>ASOCIACION DE PRODUCTORES AGROPECUARIOS BOJACI DEL DISTRITO DE SINCOS - A.P.A. BOJACI - SINCOS</t>
        </is>
      </c>
      <c r="E94" t="inlineStr">
        <is>
          <t>BAJA PROV. POR OFICIO</t>
        </is>
      </c>
      <c r="F94" t="inlineStr">
        <is>
          <t>HABIDO</t>
        </is>
      </c>
      <c r="I94" t="inlineStr">
        <is>
          <t>RNP (OECE) - ficha inscritos</t>
        </is>
      </c>
      <c r="J94" t="inlineStr">
        <is>
          <t>2026-09-20T01:43:21.108Z</t>
        </is>
      </c>
    </row>
    <row r="95">
      <c r="A95" t="inlineStr">
        <is>
          <t>20568549083</t>
        </is>
      </c>
      <c r="B95" t="inlineStr">
        <is>
          <t>S1285193</t>
        </is>
      </c>
      <c r="C95" t="inlineStr">
        <is>
          <t>Servicios</t>
        </is>
      </c>
      <c r="D95" t="inlineStr">
        <is>
          <t>COOPERATIVA AGRARIA INDUSTRIAL APASC SANCORE-PALCAZU LTDA</t>
        </is>
      </c>
      <c r="E95" t="inlineStr">
        <is>
          <t>ACTIVO</t>
        </is>
      </c>
      <c r="F95" t="inlineStr">
        <is>
          <t>HABIDO</t>
        </is>
      </c>
      <c r="I95" t="inlineStr">
        <is>
          <t>RNP (OECE) - ficha inscritos</t>
        </is>
      </c>
      <c r="J95" t="inlineStr">
        <is>
          <t>2026-09-20T01:43:21.108Z</t>
        </is>
      </c>
    </row>
    <row r="96">
      <c r="A96" t="inlineStr">
        <is>
          <t>20568720866</t>
        </is>
      </c>
      <c r="B96" t="inlineStr">
        <is>
          <t>S0996264</t>
        </is>
      </c>
      <c r="C96" t="inlineStr">
        <is>
          <t>Servicios</t>
        </is>
      </c>
      <c r="D96" t="inlineStr">
        <is>
          <t>ASOCIACION UNION POMAVILCA</t>
        </is>
      </c>
      <c r="E96" t="inlineStr">
        <is>
          <t>ACTIVO</t>
        </is>
      </c>
      <c r="F96" t="inlineStr">
        <is>
          <t>HABIDO</t>
        </is>
      </c>
      <c r="I96" t="inlineStr">
        <is>
          <t>RNP (OECE) - ficha inscritos</t>
        </is>
      </c>
      <c r="J96" t="inlineStr">
        <is>
          <t>2026-09-20T01:43:21.108Z</t>
        </is>
      </c>
    </row>
    <row r="97">
      <c r="A97" t="inlineStr">
        <is>
          <t>20568962282</t>
        </is>
      </c>
      <c r="B97" t="inlineStr">
        <is>
          <t>S1070352</t>
        </is>
      </c>
      <c r="C97" t="inlineStr">
        <is>
          <t>Servicios</t>
        </is>
      </c>
      <c r="D97" t="inlineStr">
        <is>
          <t>ASOCIACIÓN DE PRODUCTORES CENTRO COFFEE</t>
        </is>
      </c>
      <c r="E97" t="inlineStr">
        <is>
          <t>SUSPENSION TEMPORAL</t>
        </is>
      </c>
      <c r="F97" t="inlineStr">
        <is>
          <t>HABIDO</t>
        </is>
      </c>
      <c r="I97" t="inlineStr">
        <is>
          <t>RNP (OECE) - ficha inscritos</t>
        </is>
      </c>
      <c r="J97" t="inlineStr">
        <is>
          <t>2026-09-20T01:43:21.108Z</t>
        </is>
      </c>
    </row>
    <row r="98">
      <c r="A98" t="inlineStr">
        <is>
          <t>20572190251</t>
        </is>
      </c>
      <c r="B98" t="inlineStr">
        <is>
          <t>S1215024</t>
        </is>
      </c>
      <c r="C98" t="inlineStr">
        <is>
          <t>Servicios</t>
        </is>
      </c>
      <c r="D98" t="inlineStr">
        <is>
          <t>CENTRAL DE COOPERATIVAS AGRARIAS CACAO AROMA DE TOCACHE LTDA. (CECAT)</t>
        </is>
      </c>
      <c r="E98" t="inlineStr">
        <is>
          <t>ACTIVO</t>
        </is>
      </c>
      <c r="F98" t="inlineStr">
        <is>
          <t>HABIDO</t>
        </is>
      </c>
      <c r="I98" t="inlineStr">
        <is>
          <t>RNP (OECE) - ficha inscritos</t>
        </is>
      </c>
      <c r="J98" t="inlineStr">
        <is>
          <t>2026-09-20T01:43:21.108Z</t>
        </is>
      </c>
    </row>
    <row r="99">
      <c r="A99" t="inlineStr">
        <is>
          <t>20573138202</t>
        </is>
      </c>
      <c r="B99" t="inlineStr">
        <is>
          <t>B0339905</t>
        </is>
      </c>
      <c r="C99" t="inlineStr">
        <is>
          <t>Bienes</t>
        </is>
      </c>
      <c r="D99" t="inlineStr">
        <is>
          <t>ASOCIACION DE PRODUCTORES AGROPECUARIOS Y FORESTALES EL ALVA DE BARTOLOME-CUCHARA</t>
        </is>
      </c>
      <c r="E99" t="inlineStr">
        <is>
          <t>BAJA DE OFICIO</t>
        </is>
      </c>
      <c r="F99" t="inlineStr">
        <is>
          <t>NO HABIDO</t>
        </is>
      </c>
      <c r="I99" t="inlineStr">
        <is>
          <t>RNP (OECE) - ficha inscritos</t>
        </is>
      </c>
      <c r="J99" t="inlineStr">
        <is>
          <t>2026-09-20T01:43:21.108Z</t>
        </is>
      </c>
    </row>
    <row r="100">
      <c r="A100" t="inlineStr">
        <is>
          <t>20574602450</t>
        </is>
      </c>
      <c r="B100" t="inlineStr">
        <is>
          <t>S1828755</t>
        </is>
      </c>
      <c r="C100" t="inlineStr">
        <is>
          <t>Servicios</t>
        </is>
      </c>
      <c r="D100" t="inlineStr">
        <is>
          <t>COOPERATIVA AGRARIA FRUTOS DEL ANDE</t>
        </is>
      </c>
      <c r="E100" t="inlineStr">
        <is>
          <t>ACTIVO</t>
        </is>
      </c>
      <c r="F100" t="inlineStr">
        <is>
          <t>HABIDO</t>
        </is>
      </c>
      <c r="I100" t="inlineStr">
        <is>
          <t>RNP (OECE) - ficha inscritos</t>
        </is>
      </c>
      <c r="J100" t="inlineStr">
        <is>
          <t>2026-09-20T01:43:21.108Z</t>
        </is>
      </c>
    </row>
    <row r="101">
      <c r="A101" t="inlineStr">
        <is>
          <t>20574683867</t>
        </is>
      </c>
      <c r="B101" t="inlineStr">
        <is>
          <t>S0806241</t>
        </is>
      </c>
      <c r="C101" t="inlineStr">
        <is>
          <t>Servicios</t>
        </is>
      </c>
      <c r="D101" t="inlineStr">
        <is>
          <t>ASOCIACION DE PRODUCTORES DE PALTA VALLE TOROBAMBA</t>
        </is>
      </c>
      <c r="E101" t="inlineStr">
        <is>
          <t>BAJA DE OFICIO</t>
        </is>
      </c>
      <c r="F101" t="inlineStr">
        <is>
          <t>NO HABIDO</t>
        </is>
      </c>
      <c r="I101" t="inlineStr">
        <is>
          <t>RNP (OECE) - ficha inscritos</t>
        </is>
      </c>
      <c r="J101" t="inlineStr">
        <is>
          <t>2026-09-20T01:43:21.108Z</t>
        </is>
      </c>
    </row>
    <row r="102">
      <c r="A102" t="inlineStr">
        <is>
          <t>20600001109</t>
        </is>
      </c>
      <c r="B102" t="inlineStr">
        <is>
          <t>S1590192</t>
        </is>
      </c>
      <c r="C102" t="inlineStr">
        <is>
          <t>Servicios</t>
        </is>
      </c>
      <c r="D102" t="inlineStr">
        <is>
          <t>COOPERATIVA AGRARIA CAFETALERA PRODUCTORA COMERCIAL EXPORTADORA CAFE ANDES AMAZONICOS LTDA</t>
        </is>
      </c>
      <c r="E102" t="inlineStr">
        <is>
          <t>ACTIVO</t>
        </is>
      </c>
      <c r="F102" t="inlineStr">
        <is>
          <t>HABIDO</t>
        </is>
      </c>
      <c r="I102" t="inlineStr">
        <is>
          <t>RNP (OECE) - ficha inscritos</t>
        </is>
      </c>
      <c r="J102" t="inlineStr">
        <is>
          <t>2026-09-20T01:43:21.108Z</t>
        </is>
      </c>
    </row>
    <row r="103">
      <c r="A103" t="inlineStr">
        <is>
          <t>20600029887</t>
        </is>
      </c>
      <c r="B103" t="inlineStr">
        <is>
          <t>S2575552</t>
        </is>
      </c>
      <c r="C103" t="inlineStr">
        <is>
          <t>Servicios</t>
        </is>
      </c>
      <c r="D103" t="inlineStr">
        <is>
          <t>COOPERATIVA AGRARIA INTEGRAL LUZ DE LA ESPERANZA</t>
        </is>
      </c>
      <c r="E103" t="inlineStr">
        <is>
          <t>ACTIVO</t>
        </is>
      </c>
      <c r="F103" t="inlineStr">
        <is>
          <t>HABIDO</t>
        </is>
      </c>
      <c r="I103" t="inlineStr">
        <is>
          <t>RNP (OECE) - ficha inscritos</t>
        </is>
      </c>
      <c r="J103" t="inlineStr">
        <is>
          <t>2026-09-20T01:43:21.108Z</t>
        </is>
      </c>
    </row>
    <row r="104">
      <c r="A104" t="inlineStr">
        <is>
          <t>20600146689</t>
        </is>
      </c>
      <c r="B104" t="inlineStr">
        <is>
          <t>S1788214</t>
        </is>
      </c>
      <c r="C104" t="inlineStr">
        <is>
          <t>Servicios</t>
        </is>
      </c>
      <c r="D104" t="inlineStr">
        <is>
          <t>COOPERATIVA AGRARIA DE SERVICIOS AGRICOLAS TAMBOPATA CANDAMO</t>
        </is>
      </c>
      <c r="E104" t="inlineStr">
        <is>
          <t>ACTIVO</t>
        </is>
      </c>
      <c r="F104" t="inlineStr">
        <is>
          <t>HABIDO</t>
        </is>
      </c>
      <c r="I104" t="inlineStr">
        <is>
          <t>RNP (OECE) - ficha inscritos</t>
        </is>
      </c>
      <c r="J104" t="inlineStr">
        <is>
          <t>2026-09-20T01:43:21.108Z</t>
        </is>
      </c>
    </row>
    <row r="105">
      <c r="A105" t="inlineStr">
        <is>
          <t>20600200756</t>
        </is>
      </c>
      <c r="B105" t="inlineStr">
        <is>
          <t>S2472997</t>
        </is>
      </c>
      <c r="C105" t="inlineStr">
        <is>
          <t>Servicios</t>
        </is>
      </c>
      <c r="D105" t="inlineStr">
        <is>
          <t>COOPERATIVA AGRARIA CAFETALERA MONTAÑA AZUL LTDA. - COOPACMA</t>
        </is>
      </c>
      <c r="E105" t="inlineStr">
        <is>
          <t>ACTIVO</t>
        </is>
      </c>
      <c r="F105" t="inlineStr">
        <is>
          <t>HABIDO</t>
        </is>
      </c>
      <c r="I105" t="inlineStr">
        <is>
          <t>RNP (OECE) - ficha inscritos</t>
        </is>
      </c>
      <c r="J105" t="inlineStr">
        <is>
          <t>2026-09-20T01:43:21.108Z</t>
        </is>
      </c>
    </row>
    <row r="106">
      <c r="A106" t="inlineStr">
        <is>
          <t>20600370619</t>
        </is>
      </c>
      <c r="B106" t="inlineStr">
        <is>
          <t>S1200414</t>
        </is>
      </c>
      <c r="C106" t="inlineStr">
        <is>
          <t>Servicios</t>
        </is>
      </c>
      <c r="D106" t="inlineStr">
        <is>
          <t>COOPERATIVA AGRARIA ALTO ANDINA CHUGAY</t>
        </is>
      </c>
      <c r="E106" t="inlineStr">
        <is>
          <t>ACTIVO</t>
        </is>
      </c>
      <c r="F106" t="inlineStr">
        <is>
          <t>HABIDO</t>
        </is>
      </c>
      <c r="I106" t="inlineStr">
        <is>
          <t>RNP (OECE) - ficha inscritos</t>
        </is>
      </c>
      <c r="J106" t="inlineStr">
        <is>
          <t>2026-09-20T01:43:21.108Z</t>
        </is>
      </c>
    </row>
    <row r="107">
      <c r="A107" t="inlineStr">
        <is>
          <t>20600382064</t>
        </is>
      </c>
      <c r="B107" t="inlineStr">
        <is>
          <t>S1787788</t>
        </is>
      </c>
      <c r="C107" t="inlineStr">
        <is>
          <t>Servicios</t>
        </is>
      </c>
      <c r="D107" t="inlineStr">
        <is>
          <t>COOPERATIVA AGRARIA ECOLOGICA AGROINDUSTRIAL DE CURIMANA LTDA.</t>
        </is>
      </c>
      <c r="E107" t="inlineStr">
        <is>
          <t>ACTIVO</t>
        </is>
      </c>
      <c r="F107" t="inlineStr">
        <is>
          <t>HABIDO</t>
        </is>
      </c>
      <c r="I107" t="inlineStr">
        <is>
          <t>RNP (OECE) - ficha inscritos</t>
        </is>
      </c>
      <c r="J107" t="inlineStr">
        <is>
          <t>2026-09-20T01:43:21.108Z</t>
        </is>
      </c>
    </row>
    <row r="108">
      <c r="A108" t="inlineStr">
        <is>
          <t>20600390911</t>
        </is>
      </c>
      <c r="B108" t="inlineStr">
        <is>
          <t>S2589735</t>
        </is>
      </c>
      <c r="C108" t="inlineStr">
        <is>
          <t>Servicios</t>
        </is>
      </c>
      <c r="D108" t="inlineStr">
        <is>
          <t>COOPERATIVA AGRARIA DE CACAO AROMATICO COLPA DE LOROS</t>
        </is>
      </c>
      <c r="E108" t="inlineStr">
        <is>
          <t>ACTIVO</t>
        </is>
      </c>
      <c r="F108" t="inlineStr">
        <is>
          <t>HABIDO</t>
        </is>
      </c>
      <c r="I108" t="inlineStr">
        <is>
          <t>RNP (OECE) - ficha inscritos</t>
        </is>
      </c>
      <c r="J108" t="inlineStr">
        <is>
          <t>2026-09-20T01:43:21.108Z</t>
        </is>
      </c>
    </row>
    <row r="109">
      <c r="A109" t="inlineStr">
        <is>
          <t>20600558715</t>
        </is>
      </c>
      <c r="B109" t="inlineStr">
        <is>
          <t>S1056733</t>
        </is>
      </c>
      <c r="C109" t="inlineStr">
        <is>
          <t>Servicios</t>
        </is>
      </c>
      <c r="D109" t="inlineStr">
        <is>
          <t>COOPERATIVA AGRARIA KIWICHA WAYI LTDA</t>
        </is>
      </c>
      <c r="E109" t="inlineStr">
        <is>
          <t>ACTIVO</t>
        </is>
      </c>
      <c r="F109" t="inlineStr">
        <is>
          <t>HABIDO</t>
        </is>
      </c>
      <c r="I109" t="inlineStr">
        <is>
          <t>RNP (OECE) - ficha inscritos</t>
        </is>
      </c>
      <c r="J109" t="inlineStr">
        <is>
          <t>2026-09-20T01:43:21.108Z</t>
        </is>
      </c>
    </row>
    <row r="110">
      <c r="A110" t="inlineStr">
        <is>
          <t>20600588851</t>
        </is>
      </c>
      <c r="B110" t="inlineStr">
        <is>
          <t>S1496917</t>
        </is>
      </c>
      <c r="C110" t="inlineStr">
        <is>
          <t>Servicios</t>
        </is>
      </c>
      <c r="D110" t="inlineStr">
        <is>
          <t>ASOCIACION DE PRODUCTORES AGROPECUARIOS DEL VALLE DE VISTA ALEGRE - PARIAHUANCA</t>
        </is>
      </c>
      <c r="E110" t="inlineStr">
        <is>
          <t>SUSPENSION TEMPORAL</t>
        </is>
      </c>
      <c r="F110" t="inlineStr">
        <is>
          <t>HABIDO</t>
        </is>
      </c>
      <c r="I110" t="inlineStr">
        <is>
          <t>RNP (OECE) - ficha inscritos</t>
        </is>
      </c>
      <c r="J110" t="inlineStr">
        <is>
          <t>2026-09-20T01:43:21.108Z</t>
        </is>
      </c>
    </row>
    <row r="111">
      <c r="A111" t="inlineStr">
        <is>
          <t>20600668430</t>
        </is>
      </c>
      <c r="B111" t="inlineStr">
        <is>
          <t>S1203969</t>
        </is>
      </c>
      <c r="C111" t="inlineStr">
        <is>
          <t>Servicios</t>
        </is>
      </c>
      <c r="D111" t="inlineStr">
        <is>
          <t>COOPERATIVA AGRARIA DEL CENTRO POBLADO DE BELLA BAJO MONZON</t>
        </is>
      </c>
      <c r="E111" t="inlineStr">
        <is>
          <t>ACTIVO</t>
        </is>
      </c>
      <c r="F111" t="inlineStr">
        <is>
          <t>HABIDO</t>
        </is>
      </c>
      <c r="I111" t="inlineStr">
        <is>
          <t>RNP (OECE) - ficha inscritos</t>
        </is>
      </c>
      <c r="J111" t="inlineStr">
        <is>
          <t>2026-09-20T01:43:21.108Z</t>
        </is>
      </c>
    </row>
    <row r="112">
      <c r="A112" t="inlineStr">
        <is>
          <t>20600675487</t>
        </is>
      </c>
      <c r="B112" t="inlineStr">
        <is>
          <t>B0708007</t>
        </is>
      </c>
      <c r="C112" t="inlineStr">
        <is>
          <t>Bienes</t>
        </is>
      </c>
      <c r="D112" t="inlineStr">
        <is>
          <t>ASOCIACION DE PRODUCTORES AGROPECUARIOS Y FORESTALES NUEVA URBANIZACION DE HUALLATA</t>
        </is>
      </c>
      <c r="E112" t="inlineStr">
        <is>
          <t>ACTIVO</t>
        </is>
      </c>
      <c r="F112" t="inlineStr">
        <is>
          <t>HABIDO</t>
        </is>
      </c>
      <c r="I112" t="inlineStr">
        <is>
          <t>RNP (OECE) - ficha inscritos</t>
        </is>
      </c>
      <c r="J112" t="inlineStr">
        <is>
          <t>2026-09-20T01:43:21.108Z</t>
        </is>
      </c>
    </row>
    <row r="113">
      <c r="A113" t="inlineStr">
        <is>
          <t>20600682386</t>
        </is>
      </c>
      <c r="B113" t="inlineStr">
        <is>
          <t>S2149859</t>
        </is>
      </c>
      <c r="C113" t="inlineStr">
        <is>
          <t>Servicios</t>
        </is>
      </c>
      <c r="D113" t="inlineStr">
        <is>
          <t>ASOCIACION DE PRODUCTORES AGROPECUARIOS VALLE VERDE DE RODRIGUEZ DE MENDOZA</t>
        </is>
      </c>
      <c r="E113" t="inlineStr">
        <is>
          <t>ACTIVO</t>
        </is>
      </c>
      <c r="F113" t="inlineStr">
        <is>
          <t>HABIDO</t>
        </is>
      </c>
      <c r="I113" t="inlineStr">
        <is>
          <t>RNP (OECE) - ficha inscritos</t>
        </is>
      </c>
      <c r="J113" t="inlineStr">
        <is>
          <t>2026-09-20T01:43:21.108Z</t>
        </is>
      </c>
    </row>
    <row r="114">
      <c r="A114" t="inlineStr">
        <is>
          <t>20600690184</t>
        </is>
      </c>
      <c r="B114" t="inlineStr">
        <is>
          <t>S2597747</t>
        </is>
      </c>
      <c r="C114" t="inlineStr">
        <is>
          <t>Servicios</t>
        </is>
      </c>
      <c r="D114" t="inlineStr">
        <is>
          <t>EMPRESA AGROINDUSTRIAL Y SERVICIOS GENERALES EL PARAISO S.A.</t>
        </is>
      </c>
      <c r="E114" t="inlineStr">
        <is>
          <t>ACTIVO</t>
        </is>
      </c>
      <c r="F114" t="inlineStr">
        <is>
          <t>HABIDO</t>
        </is>
      </c>
      <c r="I114" t="inlineStr">
        <is>
          <t>RNP (OECE) - ficha inscritos</t>
        </is>
      </c>
      <c r="J114" t="inlineStr">
        <is>
          <t>2026-09-20T01:43:21.108Z</t>
        </is>
      </c>
    </row>
    <row r="115">
      <c r="A115" t="inlineStr">
        <is>
          <t>20600717244</t>
        </is>
      </c>
      <c r="B115" t="inlineStr">
        <is>
          <t>S1145903</t>
        </is>
      </c>
      <c r="C115" t="inlineStr">
        <is>
          <t>Servicios</t>
        </is>
      </c>
      <c r="D115" t="inlineStr">
        <is>
          <t>COOPERATIVA AGRARIA RENACER ANDINO</t>
        </is>
      </c>
      <c r="E115" t="inlineStr">
        <is>
          <t>ACTIVO</t>
        </is>
      </c>
      <c r="F115" t="inlineStr">
        <is>
          <t>HABIDO</t>
        </is>
      </c>
      <c r="I115" t="inlineStr">
        <is>
          <t>RNP (OECE) - ficha inscritos</t>
        </is>
      </c>
      <c r="J115" t="inlineStr">
        <is>
          <t>2026-09-20T01:43:21.108Z</t>
        </is>
      </c>
    </row>
    <row r="116">
      <c r="A116" t="inlineStr">
        <is>
          <t>20600717902</t>
        </is>
      </c>
      <c r="B116" t="inlineStr">
        <is>
          <t>S1455617</t>
        </is>
      </c>
      <c r="C116" t="inlineStr">
        <is>
          <t>Servicios</t>
        </is>
      </c>
      <c r="D116" t="inlineStr">
        <is>
          <t>COOPERATIVA AGRARIA AGROPIA LTDA</t>
        </is>
      </c>
      <c r="E116" t="inlineStr">
        <is>
          <t>ACTIVO</t>
        </is>
      </c>
      <c r="F116" t="inlineStr">
        <is>
          <t>HABIDO</t>
        </is>
      </c>
      <c r="I116" t="inlineStr">
        <is>
          <t>RNP (OECE) - ficha inscritos</t>
        </is>
      </c>
      <c r="J116" t="inlineStr">
        <is>
          <t>2026-09-20T01:43:21.108Z</t>
        </is>
      </c>
    </row>
    <row r="117">
      <c r="A117" t="inlineStr">
        <is>
          <t>20600720733</t>
        </is>
      </c>
      <c r="B117" t="inlineStr">
        <is>
          <t>S1256803</t>
        </is>
      </c>
      <c r="C117" t="inlineStr">
        <is>
          <t>Servicios</t>
        </is>
      </c>
      <c r="D117" t="inlineStr">
        <is>
          <t>COOPERATIVA AGRARIA VALLE DEL MONZON CAV MONZON</t>
        </is>
      </c>
      <c r="E117" t="inlineStr">
        <is>
          <t>ACTIVO</t>
        </is>
      </c>
      <c r="F117" t="inlineStr">
        <is>
          <t>HABIDO</t>
        </is>
      </c>
      <c r="I117" t="inlineStr">
        <is>
          <t>RNP (OECE) - ficha inscritos</t>
        </is>
      </c>
      <c r="J117" t="inlineStr">
        <is>
          <t>2026-09-20T01:43:21.108Z</t>
        </is>
      </c>
    </row>
    <row r="118">
      <c r="A118" t="inlineStr">
        <is>
          <t>20600796683</t>
        </is>
      </c>
      <c r="B118" t="inlineStr">
        <is>
          <t>S1090780</t>
        </is>
      </c>
      <c r="C118" t="inlineStr">
        <is>
          <t>Servicios</t>
        </is>
      </c>
      <c r="D118" t="inlineStr">
        <is>
          <t>ASOCIACION DE PRODUCTORES DE CACAO SAN FRANCISCO MADRE DE DIOS</t>
        </is>
      </c>
      <c r="E118" t="inlineStr">
        <is>
          <t>ACTIVO</t>
        </is>
      </c>
      <c r="F118" t="inlineStr">
        <is>
          <t>HABIDO</t>
        </is>
      </c>
      <c r="I118" t="inlineStr">
        <is>
          <t>RNP (OECE) - ficha inscritos</t>
        </is>
      </c>
      <c r="J118" t="inlineStr">
        <is>
          <t>2026-09-20T01:43:21.108Z</t>
        </is>
      </c>
    </row>
    <row r="119">
      <c r="A119" t="inlineStr">
        <is>
          <t>20600801661</t>
        </is>
      </c>
      <c r="B119" t="inlineStr">
        <is>
          <t>S1395242</t>
        </is>
      </c>
      <c r="C119" t="inlineStr">
        <is>
          <t>Servicios</t>
        </is>
      </c>
      <c r="D119" t="inlineStr">
        <is>
          <t>COPAISEG SAN ROMAN LTDA</t>
        </is>
      </c>
      <c r="E119" t="inlineStr">
        <is>
          <t>ACTIVO</t>
        </is>
      </c>
      <c r="F119" t="inlineStr">
        <is>
          <t>HABIDO</t>
        </is>
      </c>
      <c r="I119" t="inlineStr">
        <is>
          <t>RNP (OECE) - ficha inscritos</t>
        </is>
      </c>
      <c r="J119" t="inlineStr">
        <is>
          <t>2026-09-20T01:43:21.108Z</t>
        </is>
      </c>
    </row>
    <row r="120">
      <c r="A120" t="inlineStr">
        <is>
          <t>20600838947</t>
        </is>
      </c>
      <c r="B120" t="inlineStr">
        <is>
          <t>S1983841</t>
        </is>
      </c>
      <c r="C120" t="inlineStr">
        <is>
          <t>Servicios</t>
        </is>
      </c>
      <c r="D120" t="inlineStr">
        <is>
          <t>PRODUCTOS LACTEOS AREQUIPA S.A.</t>
        </is>
      </c>
      <c r="E120" t="inlineStr">
        <is>
          <t>ACTIVO</t>
        </is>
      </c>
      <c r="F120" t="inlineStr">
        <is>
          <t>HABIDO</t>
        </is>
      </c>
      <c r="I120" t="inlineStr">
        <is>
          <t>RNP (OECE) - ficha inscritos</t>
        </is>
      </c>
      <c r="J120" t="inlineStr">
        <is>
          <t>2026-09-20T01:43:21.108Z</t>
        </is>
      </c>
    </row>
    <row r="121">
      <c r="A121" t="inlineStr">
        <is>
          <t>20600874919</t>
        </is>
      </c>
      <c r="B121" t="inlineStr">
        <is>
          <t>S1474282</t>
        </is>
      </c>
      <c r="C121" t="inlineStr">
        <is>
          <t>Servicios</t>
        </is>
      </c>
      <c r="D121" t="inlineStr">
        <is>
          <t>COOPERATIVA AGRARIA DE LA INTER OCEANICA LIMITADA</t>
        </is>
      </c>
      <c r="E121" t="inlineStr">
        <is>
          <t>ACTIVO</t>
        </is>
      </c>
      <c r="F121" t="inlineStr">
        <is>
          <t>HABIDO</t>
        </is>
      </c>
      <c r="I121" t="inlineStr">
        <is>
          <t>RNP (OECE) - ficha inscritos</t>
        </is>
      </c>
      <c r="J121" t="inlineStr">
        <is>
          <t>2026-09-20T01:43:21.108Z</t>
        </is>
      </c>
    </row>
    <row r="122">
      <c r="A122" t="inlineStr">
        <is>
          <t>20600920597</t>
        </is>
      </c>
      <c r="B122" t="inlineStr">
        <is>
          <t>S1690158</t>
        </is>
      </c>
      <c r="C122" t="inlineStr">
        <is>
          <t>Servicios</t>
        </is>
      </c>
      <c r="D122" t="inlineStr">
        <is>
          <t>COOPERATIVA AGRARIA YURAQ YAKU - CAG YURAQ YAKU</t>
        </is>
      </c>
      <c r="E122" t="inlineStr">
        <is>
          <t>ACTIVO</t>
        </is>
      </c>
      <c r="F122" t="inlineStr">
        <is>
          <t>HABIDO</t>
        </is>
      </c>
      <c r="I122" t="inlineStr">
        <is>
          <t>RNP (OECE) - ficha inscritos</t>
        </is>
      </c>
      <c r="J122" t="inlineStr">
        <is>
          <t>2026-09-20T01:43:21.108Z</t>
        </is>
      </c>
    </row>
    <row r="123">
      <c r="A123" t="inlineStr">
        <is>
          <t>20601006368</t>
        </is>
      </c>
      <c r="B123" t="inlineStr">
        <is>
          <t>S1281063</t>
        </is>
      </c>
      <c r="C123" t="inlineStr">
        <is>
          <t>Servicios</t>
        </is>
      </c>
      <c r="D123" t="inlineStr">
        <is>
          <t>COOPERATIVA AGRARIA DE SERVICIOS MULTIPLES SUR ANDINO - COOPSUR</t>
        </is>
      </c>
      <c r="E123" t="inlineStr">
        <is>
          <t>ACTIVO</t>
        </is>
      </c>
      <c r="F123" t="inlineStr">
        <is>
          <t>HABIDO</t>
        </is>
      </c>
      <c r="I123" t="inlineStr">
        <is>
          <t>RNP (OECE) - ficha inscritos</t>
        </is>
      </c>
      <c r="J123" t="inlineStr">
        <is>
          <t>2026-09-20T01:43:21.108Z</t>
        </is>
      </c>
    </row>
    <row r="124">
      <c r="A124" t="inlineStr">
        <is>
          <t>20601041830</t>
        </is>
      </c>
      <c r="B124" t="inlineStr">
        <is>
          <t>S1582817</t>
        </is>
      </c>
      <c r="C124" t="inlineStr">
        <is>
          <t>Servicios</t>
        </is>
      </c>
      <c r="D124" t="inlineStr">
        <is>
          <t>ASOCIACION DE MUJERES PRODUCTORAS DE FLOR BLANCA</t>
        </is>
      </c>
      <c r="E124" t="inlineStr">
        <is>
          <t>ACTIVO</t>
        </is>
      </c>
      <c r="F124" t="inlineStr">
        <is>
          <t>HABIDO</t>
        </is>
      </c>
      <c r="I124" t="inlineStr">
        <is>
          <t>RNP (OECE) - ficha inscritos</t>
        </is>
      </c>
      <c r="J124" t="inlineStr">
        <is>
          <t>2026-09-20T01:43:21.108Z</t>
        </is>
      </c>
    </row>
    <row r="125">
      <c r="A125" t="inlineStr">
        <is>
          <t>20601125715</t>
        </is>
      </c>
      <c r="B125" t="inlineStr">
        <is>
          <t>S3106112</t>
        </is>
      </c>
      <c r="C125" t="inlineStr">
        <is>
          <t>Servicios</t>
        </is>
      </c>
      <c r="D125" t="inlineStr">
        <is>
          <t>COOPERATIVA AGRARIA ECOLOGICA MARKAHUAMACHUCO</t>
        </is>
      </c>
      <c r="E125" t="inlineStr">
        <is>
          <t>ACTIVO</t>
        </is>
      </c>
      <c r="F125" t="inlineStr">
        <is>
          <t>HABIDO</t>
        </is>
      </c>
      <c r="I125" t="inlineStr">
        <is>
          <t>RNP (OECE) - ficha inscritos</t>
        </is>
      </c>
      <c r="J125" t="inlineStr">
        <is>
          <t>2026-09-20T01:43:21.108Z</t>
        </is>
      </c>
    </row>
    <row r="126">
      <c r="A126" t="inlineStr">
        <is>
          <t>20601154499</t>
        </is>
      </c>
      <c r="B126" t="inlineStr">
        <is>
          <t>S1573759</t>
        </is>
      </c>
      <c r="C126" t="inlineStr">
        <is>
          <t>Servicios</t>
        </is>
      </c>
      <c r="D126" t="inlineStr">
        <is>
          <t>GRUPO ORO MUNDO SOCIEDAD COMERCIAL DE RESPONSABILIDAD LIMITADA - GRUP. OROMUN S.R.L.</t>
        </is>
      </c>
      <c r="E126" t="inlineStr">
        <is>
          <t>ACTIVO</t>
        </is>
      </c>
      <c r="F126" t="inlineStr">
        <is>
          <t>HABIDO</t>
        </is>
      </c>
      <c r="I126" t="inlineStr">
        <is>
          <t>RNP (OECE) - ficha inscritos</t>
        </is>
      </c>
      <c r="J126" t="inlineStr">
        <is>
          <t>2026-09-20T01:43:21.108Z</t>
        </is>
      </c>
    </row>
    <row r="127">
      <c r="A127" t="inlineStr">
        <is>
          <t>20601568510</t>
        </is>
      </c>
      <c r="B127" t="inlineStr">
        <is>
          <t>S1928683</t>
        </is>
      </c>
      <c r="C127" t="inlineStr">
        <is>
          <t>Servicios</t>
        </is>
      </c>
      <c r="D127" t="inlineStr">
        <is>
          <t>ASOCIACION DE CRIADORES DE ALPACAS, LLAMAS Y VICUÑAS NEVADOS COJATA</t>
        </is>
      </c>
      <c r="E127" t="inlineStr">
        <is>
          <t>BAJA DE OFICIO</t>
        </is>
      </c>
      <c r="F127" t="inlineStr">
        <is>
          <t>HABIDO</t>
        </is>
      </c>
      <c r="I127" t="inlineStr">
        <is>
          <t>RNP (OECE) - ficha inscritos</t>
        </is>
      </c>
      <c r="J127" t="inlineStr">
        <is>
          <t>2026-09-20T01:43:21.108Z</t>
        </is>
      </c>
    </row>
    <row r="128">
      <c r="A128" t="inlineStr">
        <is>
          <t>20601590621</t>
        </is>
      </c>
      <c r="B128" t="inlineStr">
        <is>
          <t>S1229975</t>
        </is>
      </c>
      <c r="C128" t="inlineStr">
        <is>
          <t>Servicios</t>
        </is>
      </c>
      <c r="D128" t="inlineStr">
        <is>
          <t>COOPERATIVA AGRARIA DE PRODUCTORES LOS MOROCHUCOS - CANGALLO</t>
        </is>
      </c>
      <c r="E128" t="inlineStr">
        <is>
          <t>ACTIVO</t>
        </is>
      </c>
      <c r="F128" t="inlineStr">
        <is>
          <t>HABIDO</t>
        </is>
      </c>
      <c r="I128" t="inlineStr">
        <is>
          <t>RNP (OECE) - ficha inscritos</t>
        </is>
      </c>
      <c r="J128" t="inlineStr">
        <is>
          <t>2026-09-20T01:43:21.108Z</t>
        </is>
      </c>
    </row>
    <row r="129">
      <c r="A129" t="inlineStr">
        <is>
          <t>20601812151</t>
        </is>
      </c>
      <c r="B129" t="inlineStr">
        <is>
          <t>S1224499</t>
        </is>
      </c>
      <c r="C129" t="inlineStr">
        <is>
          <t>Servicios</t>
        </is>
      </c>
      <c r="D129" t="inlineStr">
        <is>
          <t>ASOCIACION DE PRODUCTORES AGROPECUARIOS LOS EMPRENDEDORES DEL NORTE</t>
        </is>
      </c>
      <c r="E129" t="inlineStr">
        <is>
          <t>BAJA DE OFICIO</t>
        </is>
      </c>
      <c r="F129" t="inlineStr">
        <is>
          <t>HABIDO</t>
        </is>
      </c>
      <c r="I129" t="inlineStr">
        <is>
          <t>RNP (OECE) - ficha inscritos</t>
        </is>
      </c>
      <c r="J129" t="inlineStr">
        <is>
          <t>2026-09-20T01:43:21.108Z</t>
        </is>
      </c>
    </row>
    <row r="130">
      <c r="A130" t="inlineStr">
        <is>
          <t>20601939402</t>
        </is>
      </c>
      <c r="B130" t="inlineStr">
        <is>
          <t>S1652541</t>
        </is>
      </c>
      <c r="C130" t="inlineStr">
        <is>
          <t>Servicios</t>
        </is>
      </c>
      <c r="D130" t="inlineStr">
        <is>
          <t>COOPERATIVA AGRARIA ASHANINKA KEMITO SANKORI LTDA</t>
        </is>
      </c>
      <c r="E130" t="inlineStr">
        <is>
          <t>ACTIVO</t>
        </is>
      </c>
      <c r="F130" t="inlineStr">
        <is>
          <t>HABIDO</t>
        </is>
      </c>
      <c r="I130" t="inlineStr">
        <is>
          <t>RNP (OECE) - ficha inscritos</t>
        </is>
      </c>
      <c r="J130" t="inlineStr">
        <is>
          <t>2026-09-20T01:43:21.108Z</t>
        </is>
      </c>
    </row>
    <row r="131">
      <c r="A131" t="inlineStr">
        <is>
          <t>20601958911</t>
        </is>
      </c>
      <c r="B131" t="inlineStr">
        <is>
          <t>S2514803</t>
        </is>
      </c>
      <c r="C131" t="inlineStr">
        <is>
          <t>Servicios</t>
        </is>
      </c>
      <c r="D131" t="inlineStr">
        <is>
          <t>COOPERATIVA AGRARIA CAFETALERA LAGUNA DE LOS CÓNDORES</t>
        </is>
      </c>
      <c r="E131" t="inlineStr">
        <is>
          <t>ACTIVO</t>
        </is>
      </c>
      <c r="F131" t="inlineStr">
        <is>
          <t>HABIDO</t>
        </is>
      </c>
      <c r="I131" t="inlineStr">
        <is>
          <t>RNP (OECE) - ficha inscritos</t>
        </is>
      </c>
      <c r="J131" t="inlineStr">
        <is>
          <t>2026-09-20T01:43:21.108Z</t>
        </is>
      </c>
    </row>
    <row r="132">
      <c r="A132" t="inlineStr">
        <is>
          <t>20602047025</t>
        </is>
      </c>
      <c r="B132" t="inlineStr">
        <is>
          <t>S2500328</t>
        </is>
      </c>
      <c r="C132" t="inlineStr">
        <is>
          <t>Servicios</t>
        </is>
      </c>
      <c r="D132" t="inlineStr">
        <is>
          <t>ASOCIACION DE MUJERES CHOCOLATERAS CHOCOLATE CORAZON DE NOLBERTH ALTO URUYA</t>
        </is>
      </c>
      <c r="E132" t="inlineStr">
        <is>
          <t>ACTIVO</t>
        </is>
      </c>
      <c r="F132" t="inlineStr">
        <is>
          <t>HABIDO</t>
        </is>
      </c>
      <c r="I132" t="inlineStr">
        <is>
          <t>RNP (OECE) - ficha inscritos</t>
        </is>
      </c>
      <c r="J132" t="inlineStr">
        <is>
          <t>2026-09-20T01:43:21.108Z</t>
        </is>
      </c>
    </row>
    <row r="133">
      <c r="A133" t="inlineStr">
        <is>
          <t>20602054480</t>
        </is>
      </c>
      <c r="B133" t="inlineStr">
        <is>
          <t>S2522474</t>
        </is>
      </c>
      <c r="C133" t="inlineStr">
        <is>
          <t>Servicios</t>
        </is>
      </c>
      <c r="D133" t="inlineStr">
        <is>
          <t>COOPERATIVA AGRARIA ECOLOGICA DE MUJERES CAFETALERAS VILLA RICA</t>
        </is>
      </c>
      <c r="E133" t="inlineStr">
        <is>
          <t>ACTIVO</t>
        </is>
      </c>
      <c r="F133" t="inlineStr">
        <is>
          <t>HABIDO</t>
        </is>
      </c>
      <c r="I133" t="inlineStr">
        <is>
          <t>RNP (OECE) - ficha inscritos</t>
        </is>
      </c>
      <c r="J133" t="inlineStr">
        <is>
          <t>2026-09-20T01:43:21.108Z</t>
        </is>
      </c>
    </row>
    <row r="134">
      <c r="A134" t="inlineStr">
        <is>
          <t>20602161081</t>
        </is>
      </c>
      <c r="B134" t="inlineStr">
        <is>
          <t>S1449316</t>
        </is>
      </c>
      <c r="C134" t="inlineStr">
        <is>
          <t>Servicios</t>
        </is>
      </c>
      <c r="D134" t="inlineStr">
        <is>
          <t>APROVAPERU</t>
        </is>
      </c>
      <c r="E134" t="inlineStr">
        <is>
          <t>BAJA DE OFICIO</t>
        </is>
      </c>
      <c r="F134" t="inlineStr">
        <is>
          <t>HABIDO</t>
        </is>
      </c>
      <c r="I134" t="inlineStr">
        <is>
          <t>RNP (OECE) - ficha inscritos</t>
        </is>
      </c>
      <c r="J134" t="inlineStr">
        <is>
          <t>2026-09-20T01:43:21.108Z</t>
        </is>
      </c>
    </row>
    <row r="135">
      <c r="A135" t="inlineStr">
        <is>
          <t>20602227244</t>
        </is>
      </c>
      <c r="B135" t="inlineStr">
        <is>
          <t>S1156252</t>
        </is>
      </c>
      <c r="C135" t="inlineStr">
        <is>
          <t>Servicios</t>
        </is>
      </c>
      <c r="D135" t="inlineStr">
        <is>
          <t>ASOCIACION DE MANEJO DE BOSQUES NATURALES ESPERANZA</t>
        </is>
      </c>
      <c r="E135" t="inlineStr">
        <is>
          <t>ACTIVO</t>
        </is>
      </c>
      <c r="F135" t="inlineStr">
        <is>
          <t>HABIDO</t>
        </is>
      </c>
      <c r="I135" t="inlineStr">
        <is>
          <t>RNP (OECE) - ficha inscritos</t>
        </is>
      </c>
      <c r="J135" t="inlineStr">
        <is>
          <t>2026-09-20T01:43:21.108Z</t>
        </is>
      </c>
    </row>
    <row r="136">
      <c r="A136" t="inlineStr">
        <is>
          <t>20602459960</t>
        </is>
      </c>
      <c r="B136" t="inlineStr">
        <is>
          <t>S1223206</t>
        </is>
      </c>
      <c r="C136" t="inlineStr">
        <is>
          <t>Servicios</t>
        </is>
      </c>
      <c r="D136" t="inlineStr">
        <is>
          <t>NEGOCIOS E INVERSIONES HIROMI &amp; HECTOR S.A.C.</t>
        </is>
      </c>
      <c r="E136" t="inlineStr">
        <is>
          <t>BAJA DE OFICIO</t>
        </is>
      </c>
      <c r="F136" t="inlineStr">
        <is>
          <t>HABIDO</t>
        </is>
      </c>
      <c r="I136" t="inlineStr">
        <is>
          <t>RNP (OECE) - ficha inscritos</t>
        </is>
      </c>
      <c r="J136" t="inlineStr">
        <is>
          <t>2026-09-20T01:43:21.108Z</t>
        </is>
      </c>
    </row>
    <row r="137">
      <c r="A137" t="inlineStr">
        <is>
          <t>20602526365</t>
        </is>
      </c>
      <c r="B137" t="inlineStr">
        <is>
          <t>S1582111</t>
        </is>
      </c>
      <c r="C137" t="inlineStr">
        <is>
          <t>Servicios</t>
        </is>
      </c>
      <c r="D137" t="inlineStr">
        <is>
          <t>COOPERATIVA AGRARIA DE PRODUCTORES ORGÁNICOS DE PALTA DEL VALLE LAMBRAS VRAEM-COPPAL VRAEM</t>
        </is>
      </c>
      <c r="E137" t="inlineStr">
        <is>
          <t>ACTIVO</t>
        </is>
      </c>
      <c r="F137" t="inlineStr">
        <is>
          <t>HABIDO</t>
        </is>
      </c>
      <c r="I137" t="inlineStr">
        <is>
          <t>RNP (OECE) - ficha inscritos</t>
        </is>
      </c>
      <c r="J137" t="inlineStr">
        <is>
          <t>2026-09-20T01:43:21.108Z</t>
        </is>
      </c>
    </row>
    <row r="138">
      <c r="A138" t="inlineStr">
        <is>
          <t>20602770860</t>
        </is>
      </c>
      <c r="B138" t="inlineStr">
        <is>
          <t>B0779828</t>
        </is>
      </c>
      <c r="C138" t="inlineStr">
        <is>
          <t>Bienes</t>
        </is>
      </c>
      <c r="D138" t="inlineStr">
        <is>
          <t>ASOCIACION DE PRODUCTORES DE ARROZ DEL VALLE DEL SHANUSI</t>
        </is>
      </c>
      <c r="E138" t="inlineStr">
        <is>
          <t>ACTIVO</t>
        </is>
      </c>
      <c r="F138" t="inlineStr">
        <is>
          <t>HABIDO</t>
        </is>
      </c>
      <c r="I138" t="inlineStr">
        <is>
          <t>RNP (OECE) - ficha inscritos</t>
        </is>
      </c>
      <c r="J138" t="inlineStr">
        <is>
          <t>2026-09-20T01:43:21.108Z</t>
        </is>
      </c>
    </row>
    <row r="139">
      <c r="A139" t="inlineStr">
        <is>
          <t>20603320621</t>
        </is>
      </c>
      <c r="B139" t="inlineStr">
        <is>
          <t>S2664558</t>
        </is>
      </c>
      <c r="C139" t="inlineStr">
        <is>
          <t>Servicios</t>
        </is>
      </c>
      <c r="D139" t="inlineStr">
        <is>
          <t>COOPERATIVA AGRARIA CAFETALERA ALTA MONTAÑA</t>
        </is>
      </c>
      <c r="E139" t="inlineStr">
        <is>
          <t>ACTIVO</t>
        </is>
      </c>
      <c r="F139" t="inlineStr">
        <is>
          <t>HABIDO</t>
        </is>
      </c>
      <c r="I139" t="inlineStr">
        <is>
          <t>RNP (OECE) - ficha inscritos</t>
        </is>
      </c>
      <c r="J139" t="inlineStr">
        <is>
          <t>2026-09-20T01:43:21.108Z</t>
        </is>
      </c>
    </row>
    <row r="140">
      <c r="A140" t="inlineStr">
        <is>
          <t>20603557825</t>
        </is>
      </c>
      <c r="B140" t="inlineStr">
        <is>
          <t>B1400555</t>
        </is>
      </c>
      <c r="C140" t="inlineStr">
        <is>
          <t>Bienes</t>
        </is>
      </c>
      <c r="D140" t="inlineStr">
        <is>
          <t>COOPERATIVA AGRARIA KAFFEE SATIPO</t>
        </is>
      </c>
      <c r="E140" t="inlineStr">
        <is>
          <t>ACTIVO</t>
        </is>
      </c>
      <c r="F140" t="inlineStr">
        <is>
          <t>HABIDO</t>
        </is>
      </c>
      <c r="I140" t="inlineStr">
        <is>
          <t>RNP (OECE) - ficha inscritos</t>
        </is>
      </c>
      <c r="J140" t="inlineStr">
        <is>
          <t>2026-09-20T01:43:21.108Z</t>
        </is>
      </c>
    </row>
    <row r="141">
      <c r="A141" t="inlineStr">
        <is>
          <t>20603587627</t>
        </is>
      </c>
      <c r="B141" t="inlineStr">
        <is>
          <t>S1308516</t>
        </is>
      </c>
      <c r="C141" t="inlineStr">
        <is>
          <t>Servicios</t>
        </is>
      </c>
      <c r="D141" t="inlineStr">
        <is>
          <t>ASOCIACION PARA LA CONSERVACION Y PRESERVACION DE LA BIODIVERSIDAD CHAUCA</t>
        </is>
      </c>
      <c r="E141" t="inlineStr">
        <is>
          <t>ACTIVO</t>
        </is>
      </c>
      <c r="F141" t="inlineStr">
        <is>
          <t>HABIDO</t>
        </is>
      </c>
      <c r="I141" t="inlineStr">
        <is>
          <t>RNP (OECE) - ficha inscritos</t>
        </is>
      </c>
      <c r="J141" t="inlineStr">
        <is>
          <t>2026-09-20T01:43:21.108Z</t>
        </is>
      </c>
    </row>
    <row r="142">
      <c r="A142" t="inlineStr">
        <is>
          <t>20604151954</t>
        </is>
      </c>
      <c r="B142" t="inlineStr">
        <is>
          <t>S1475799</t>
        </is>
      </c>
      <c r="C142" t="inlineStr">
        <is>
          <t>Servicios</t>
        </is>
      </c>
      <c r="D142" t="inlineStr">
        <is>
          <t>COOPERATIVA AGRARIA DE SERVICIOS MULTIPLES SUR ORIENTE - COOPSSUR ORIENTE</t>
        </is>
      </c>
      <c r="E142" t="inlineStr">
        <is>
          <t>ACTIVO</t>
        </is>
      </c>
      <c r="F142" t="inlineStr">
        <is>
          <t>HABIDO</t>
        </is>
      </c>
      <c r="I142" t="inlineStr">
        <is>
          <t>RNP (OECE) - ficha inscritos</t>
        </is>
      </c>
      <c r="J142" t="inlineStr">
        <is>
          <t>2026-09-20T01:43:21.108Z</t>
        </is>
      </c>
    </row>
    <row r="143">
      <c r="A143" t="inlineStr">
        <is>
          <t>20604419175</t>
        </is>
      </c>
      <c r="B143" t="inlineStr">
        <is>
          <t>S1579361</t>
        </is>
      </c>
      <c r="C143" t="inlineStr">
        <is>
          <t>Servicios</t>
        </is>
      </c>
      <c r="D143" t="inlineStr">
        <is>
          <t>ASOCIACION DE PRODUCTORES AGROPECUARIOS ECOLOGICOS DE LAS ZONAS ALTO ANDINAS DE JUNIN</t>
        </is>
      </c>
      <c r="E143" t="inlineStr">
        <is>
          <t>BAJA DE OFICIO</t>
        </is>
      </c>
      <c r="F143" t="inlineStr">
        <is>
          <t>HABIDO</t>
        </is>
      </c>
      <c r="I143" t="inlineStr">
        <is>
          <t>RNP (OECE) - ficha inscritos</t>
        </is>
      </c>
      <c r="J143" t="inlineStr">
        <is>
          <t>2026-09-20T01:43:21.108Z</t>
        </is>
      </c>
    </row>
    <row r="144">
      <c r="A144" t="inlineStr">
        <is>
          <t>20604583081</t>
        </is>
      </c>
      <c r="B144" t="inlineStr">
        <is>
          <t>S2422961</t>
        </is>
      </c>
      <c r="C144" t="inlineStr">
        <is>
          <t>Servicios</t>
        </is>
      </c>
      <c r="D144" t="inlineStr">
        <is>
          <t>ASOCIACION AGROINDUSTRIAL COMUNIDADES UNIDAS DEL NAPO</t>
        </is>
      </c>
      <c r="E144" t="inlineStr">
        <is>
          <t>BAJA DE OFICIO</t>
        </is>
      </c>
      <c r="F144" t="inlineStr">
        <is>
          <t>HABIDO</t>
        </is>
      </c>
      <c r="I144" t="inlineStr">
        <is>
          <t>RNP (OECE) - ficha inscritos</t>
        </is>
      </c>
      <c r="J144" t="inlineStr">
        <is>
          <t>2026-09-20T01:43:21.108Z</t>
        </is>
      </c>
    </row>
    <row r="145">
      <c r="A145" t="inlineStr">
        <is>
          <t>20604755230</t>
        </is>
      </c>
      <c r="B145" t="inlineStr">
        <is>
          <t>S3013721</t>
        </is>
      </c>
      <c r="C145" t="inlineStr">
        <is>
          <t>Servicios</t>
        </is>
      </c>
      <c r="D145" t="inlineStr">
        <is>
          <t>COOPERATIVA AGRARIA ANDINA DE SANTA CRUZ LTDA.</t>
        </is>
      </c>
      <c r="E145" t="inlineStr">
        <is>
          <t>ACTIVO</t>
        </is>
      </c>
      <c r="F145" t="inlineStr">
        <is>
          <t>HABIDO</t>
        </is>
      </c>
      <c r="I145" t="inlineStr">
        <is>
          <t>RNP (OECE) - ficha inscritos</t>
        </is>
      </c>
      <c r="J145" t="inlineStr">
        <is>
          <t>2026-09-20T01:43:21.108Z</t>
        </is>
      </c>
    </row>
    <row r="146">
      <c r="A146" t="inlineStr">
        <is>
          <t>20605357122</t>
        </is>
      </c>
      <c r="B146" t="inlineStr">
        <is>
          <t>B0917062</t>
        </is>
      </c>
      <c r="C146" t="inlineStr">
        <is>
          <t>Bienes</t>
        </is>
      </c>
      <c r="D146" t="inlineStr">
        <is>
          <t>COOPERATIVA DE PRODUCCION Y SERVICIOS ESPECIALES DE LOS PRODUCTORES DE CUYES DE HUANTA-COOPROCUY HUA</t>
        </is>
      </c>
      <c r="E146" t="inlineStr">
        <is>
          <t>ACTIVO</t>
        </is>
      </c>
      <c r="F146" t="inlineStr">
        <is>
          <t>HABIDO</t>
        </is>
      </c>
      <c r="I146" t="inlineStr">
        <is>
          <t>RNP (OECE) - ficha inscritos</t>
        </is>
      </c>
      <c r="J146" t="inlineStr">
        <is>
          <t>2026-09-20T01:43:21.108Z</t>
        </is>
      </c>
    </row>
    <row r="147">
      <c r="A147" t="inlineStr">
        <is>
          <t>20606214082</t>
        </is>
      </c>
      <c r="B147" t="inlineStr">
        <is>
          <t>S1653300</t>
        </is>
      </c>
      <c r="C147" t="inlineStr">
        <is>
          <t>Servicios</t>
        </is>
      </c>
      <c r="D147" t="inlineStr">
        <is>
          <t>COOPERATIVA AGRARIA QORI QUINUA TARACO LTDA</t>
        </is>
      </c>
      <c r="E147" t="inlineStr">
        <is>
          <t>SUSPENSION TEMPORAL</t>
        </is>
      </c>
      <c r="F147" t="inlineStr">
        <is>
          <t>HABIDO</t>
        </is>
      </c>
      <c r="I147" t="inlineStr">
        <is>
          <t>RNP (OECE) - ficha inscritos</t>
        </is>
      </c>
      <c r="J147" t="inlineStr">
        <is>
          <t>2026-09-20T01:43:21.108Z</t>
        </is>
      </c>
    </row>
    <row r="148">
      <c r="A148" t="inlineStr">
        <is>
          <t>20606538465</t>
        </is>
      </c>
      <c r="B148" t="inlineStr">
        <is>
          <t>S2655826</t>
        </is>
      </c>
      <c r="C148" t="inlineStr">
        <is>
          <t>Servicios</t>
        </is>
      </c>
      <c r="D148" t="inlineStr">
        <is>
          <t>ASOCIACION LAS TUYAS DE CARAMPA</t>
        </is>
      </c>
      <c r="E148" t="inlineStr">
        <is>
          <t>BAJA DE OFICIO</t>
        </is>
      </c>
      <c r="F148" t="inlineStr">
        <is>
          <t>HABIDO</t>
        </is>
      </c>
      <c r="I148" t="inlineStr">
        <is>
          <t>RNP (OECE) - ficha inscritos</t>
        </is>
      </c>
      <c r="J148" t="inlineStr">
        <is>
          <t>2026-09-20T01:43:21.108Z</t>
        </is>
      </c>
    </row>
    <row r="149">
      <c r="A149" t="inlineStr">
        <is>
          <t>20606701846</t>
        </is>
      </c>
      <c r="B149" t="inlineStr">
        <is>
          <t>S1700164</t>
        </is>
      </c>
      <c r="C149" t="inlineStr">
        <is>
          <t>Servicios</t>
        </is>
      </c>
      <c r="D149" t="inlineStr">
        <is>
          <t>ASOCIACION ALPACAS Y LLAMAS REGISTRADAS DE PAQUENTA</t>
        </is>
      </c>
      <c r="E149" t="inlineStr">
        <is>
          <t>ACTIVO</t>
        </is>
      </c>
      <c r="F149" t="inlineStr">
        <is>
          <t>HABIDO</t>
        </is>
      </c>
      <c r="I149" t="inlineStr">
        <is>
          <t>RNP (OECE) - ficha inscritos</t>
        </is>
      </c>
      <c r="J149" t="inlineStr">
        <is>
          <t>2026-09-20T01:43:21.108Z</t>
        </is>
      </c>
    </row>
    <row r="150">
      <c r="A150" t="inlineStr">
        <is>
          <t>20606942762</t>
        </is>
      </c>
      <c r="B150" t="inlineStr">
        <is>
          <t>S2228480</t>
        </is>
      </c>
      <c r="C150" t="inlineStr">
        <is>
          <t>Servicios</t>
        </is>
      </c>
      <c r="D150" t="inlineStr">
        <is>
          <t>COOPERATIVA AGRARIA COOPSAA LTDA.</t>
        </is>
      </c>
      <c r="E150" t="inlineStr">
        <is>
          <t>ACTIVO</t>
        </is>
      </c>
      <c r="F150" t="inlineStr">
        <is>
          <t>HABIDO</t>
        </is>
      </c>
      <c r="I150" t="inlineStr">
        <is>
          <t>RNP (OECE) - ficha inscritos</t>
        </is>
      </c>
      <c r="J150" t="inlineStr">
        <is>
          <t>2026-09-20T01:43:21.108Z</t>
        </is>
      </c>
    </row>
    <row r="151">
      <c r="A151" t="inlineStr">
        <is>
          <t>20607331104</t>
        </is>
      </c>
      <c r="B151" t="inlineStr">
        <is>
          <t>S2342173</t>
        </is>
      </c>
      <c r="C151" t="inlineStr">
        <is>
          <t>Servicios</t>
        </is>
      </c>
      <c r="D151" t="inlineStr">
        <is>
          <t>ASOCIACION DE PRODUCTORES AGROPECUARIOS ECOLOGICOS CRUZ DE PLATA TUTI-COLCA - AGROECOTUTI - COLCA</t>
        </is>
      </c>
      <c r="E151" t="inlineStr">
        <is>
          <t>BAJA DE OFICIO</t>
        </is>
      </c>
      <c r="F151" t="inlineStr">
        <is>
          <t>HABIDO</t>
        </is>
      </c>
      <c r="I151" t="inlineStr">
        <is>
          <t>RNP (OECE) - ficha inscritos</t>
        </is>
      </c>
      <c r="J151" t="inlineStr">
        <is>
          <t>2026-09-20T01:43:21.108Z</t>
        </is>
      </c>
    </row>
    <row r="152">
      <c r="A152" t="inlineStr">
        <is>
          <t>20607536016</t>
        </is>
      </c>
      <c r="B152" t="inlineStr">
        <is>
          <t>S2562947</t>
        </is>
      </c>
      <c r="C152" t="inlineStr">
        <is>
          <t>Servicios</t>
        </is>
      </c>
      <c r="D152" t="inlineStr">
        <is>
          <t>COOPERATIVA AGRARIA COOPAGRO LTDA - COOPERATIVA COOPAGRO</t>
        </is>
      </c>
      <c r="E152" t="inlineStr">
        <is>
          <t>ACTIVO</t>
        </is>
      </c>
      <c r="F152" t="inlineStr">
        <is>
          <t>HABIDO</t>
        </is>
      </c>
      <c r="I152" t="inlineStr">
        <is>
          <t>RNP (OECE) - ficha inscritos</t>
        </is>
      </c>
      <c r="J152" t="inlineStr">
        <is>
          <t>2026-09-20T01:43:21.108Z</t>
        </is>
      </c>
    </row>
    <row r="153">
      <c r="A153" t="inlineStr">
        <is>
          <t>20609948044</t>
        </is>
      </c>
      <c r="B153" t="inlineStr">
        <is>
          <t>S2200147</t>
        </is>
      </c>
      <c r="C153" t="inlineStr">
        <is>
          <t>Servicios</t>
        </is>
      </c>
      <c r="D153" t="inlineStr">
        <is>
          <t>COOPERATIVA AGRARIA DE FRUTICULTORES DE SANDIA</t>
        </is>
      </c>
      <c r="E153" t="inlineStr">
        <is>
          <t>ACTIVO</t>
        </is>
      </c>
      <c r="F153" t="inlineStr">
        <is>
          <t>HABIDO</t>
        </is>
      </c>
      <c r="I153" t="inlineStr">
        <is>
          <t>RNP (OECE) - ficha inscritos</t>
        </is>
      </c>
      <c r="J153" t="inlineStr">
        <is>
          <t>2026-09-20T01:43:21.108Z</t>
        </is>
      </c>
    </row>
    <row r="154">
      <c r="A154" t="inlineStr">
        <is>
          <t>20611254068</t>
        </is>
      </c>
      <c r="B154" t="inlineStr">
        <is>
          <t>S3078027</t>
        </is>
      </c>
      <c r="C154" t="inlineStr">
        <is>
          <t>Servicios</t>
        </is>
      </c>
      <c r="D154" t="inlineStr">
        <is>
          <t>COOPERATIVA AGRARIA WARMI TARPUY</t>
        </is>
      </c>
      <c r="E154" t="inlineStr">
        <is>
          <t>ACTIVO</t>
        </is>
      </c>
      <c r="F154" t="inlineStr">
        <is>
          <t>HABIDO</t>
        </is>
      </c>
      <c r="I154" t="inlineStr">
        <is>
          <t>RNP (OECE) - ficha inscritos</t>
        </is>
      </c>
      <c r="J154" t="inlineStr">
        <is>
          <t>2026-09-20T01:43:21.108Z</t>
        </is>
      </c>
    </row>
    <row r="155">
      <c r="A155" t="inlineStr">
        <is>
          <t>20611531088</t>
        </is>
      </c>
      <c r="B155" t="inlineStr">
        <is>
          <t>S3118380</t>
        </is>
      </c>
      <c r="C155" t="inlineStr">
        <is>
          <t>Servicios</t>
        </is>
      </c>
      <c r="D155" t="inlineStr">
        <is>
          <t>ASOCIACION DE AGRICULTORES INNOVADORES DE ANCASH, EDIFLOR</t>
        </is>
      </c>
      <c r="E155" t="inlineStr">
        <is>
          <t>ACTIVO</t>
        </is>
      </c>
      <c r="F155" t="inlineStr">
        <is>
          <t>HABIDO</t>
        </is>
      </c>
      <c r="I155" t="inlineStr">
        <is>
          <t>RNP (OECE) - ficha inscritos</t>
        </is>
      </c>
      <c r="J155" t="inlineStr">
        <is>
          <t>2026-09-20T01:43:21.108Z</t>
        </is>
      </c>
    </row>
    <row r="156">
      <c r="A156" t="inlineStr">
        <is>
          <t>20611935243</t>
        </is>
      </c>
      <c r="B156" t="inlineStr">
        <is>
          <t>S2942652</t>
        </is>
      </c>
      <c r="C156" t="inlineStr">
        <is>
          <t>Servicios</t>
        </is>
      </c>
      <c r="D156" t="inlineStr">
        <is>
          <t>COOPERATIVA AGRARIA ECOLOGICA CANIARI AMAZONICA CAECAM</t>
        </is>
      </c>
      <c r="E156" t="inlineStr">
        <is>
          <t>ACTIVO</t>
        </is>
      </c>
      <c r="F156" t="inlineStr">
        <is>
          <t>HABIDO</t>
        </is>
      </c>
      <c r="I156" t="inlineStr">
        <is>
          <t>RNP (OECE) - ficha inscritos</t>
        </is>
      </c>
      <c r="J156" t="inlineStr">
        <is>
          <t>2026-09-20T01:43:21.108Z</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F598"/>
  <sheetViews>
    <sheetView workbookViewId="0">
      <pane ySplit="1" topLeftCell="A203" activePane="bottomLeft" state="frozen"/>
      <selection pane="bottomLeft" activeCell="D1" sqref="D1"/>
    </sheetView>
  </sheetViews>
  <sheetFormatPr baseColWidth="10" defaultColWidth="11" defaultRowHeight="14.4"/>
  <cols>
    <col width="73.88671875" customWidth="1" min="3" max="3"/>
  </cols>
  <sheetData>
    <row r="1" ht="15" customHeight="1">
      <c r="A1" s="1" t="inlineStr">
        <is>
          <t>ruc</t>
        </is>
      </c>
      <c r="B1" s="1" t="inlineStr">
        <is>
          <t>registrado_ppa</t>
        </is>
      </c>
      <c r="C1" s="1" t="inlineStr">
        <is>
          <t>nombre_ppa</t>
        </is>
      </c>
      <c r="D1" s="7" t="inlineStr">
        <is>
          <t>fecha_empadronamiento</t>
        </is>
      </c>
      <c r="E1" s="1" t="inlineStr">
        <is>
          <t>fuente</t>
        </is>
      </c>
      <c r="F1" s="1" t="inlineStr">
        <is>
          <t>fecha_consulta</t>
        </is>
      </c>
    </row>
    <row r="2">
      <c r="A2">
        <f t="array" ref="A2:A598">_xlfn._xlws.SORT(_xlfn._xlws.FILTER(RUC_PPA!$A$2:$A$5000,RUC_PPA!$A$2:$A$5000&lt;&gt;""))</f>
        <v/>
      </c>
      <c r="B2">
        <f t="array" ref="B2:B598">_xlfn.LET(_xlpm.v,_xlfn.XLOOKUP(_xlfn.ANCHORARRAY(A2),RUC_PPA!$A$2:$A$5000,RUC_PPA!$B$2:$B$5000,""),IF((_xlpm.v=TRUE)+(_xlpm.v="true"),"SI",IF((_xlpm.v=FALSE)+(_xlpm.v="false"),"NO","")))</f>
        <v/>
      </c>
      <c r="C2">
        <f t="array" ref="C2:C598">_xlfn.XLOOKUP(_xlfn.ANCHORARRAY(A2),RUC_PPA!$A$2:$A$5000,RUC_PPA!$C$2:$C$5000,"")</f>
        <v/>
      </c>
      <c r="E2">
        <f t="array" ref="E2:E598">IF(_xlfn.ANCHORARRAY(A2)&lt;&gt;"","MIDAGRI - Padrón de Productores Agrarios","")</f>
        <v/>
      </c>
      <c r="F2">
        <f t="array" ref="F2:F598">_xlfn.XLOOKUP(_xlfn.ANCHORARRAY(A2),RUC_PPA!$A$2:$A$5000,RUC_PPA!$D$2:$D$5000,"")</f>
        <v/>
      </c>
    </row>
    <row r="3">
      <c r="A3" t="inlineStr">
        <is>
          <t>20118588135</t>
        </is>
      </c>
      <c r="B3" t="inlineStr">
        <is>
          <t>SI</t>
        </is>
      </c>
      <c r="C3" t="inlineStr">
        <is>
          <t>CENTRAL DE COOPERATIVAS DE SERVICIOS ESPECIALES ALPAQUERAS DE PUNO LTDA. - CECOALP</t>
        </is>
      </c>
      <c r="E3" t="inlineStr">
        <is>
          <t>MIDAGRI - Padrón de Productores Agrarios</t>
        </is>
      </c>
      <c r="F3" t="inlineStr">
        <is>
          <t>2026-09-20T00:32:24.606Z</t>
        </is>
      </c>
    </row>
    <row r="4">
      <c r="A4" t="inlineStr">
        <is>
          <t>20119208026</t>
        </is>
      </c>
      <c r="B4" t="inlineStr">
        <is>
          <t>SI</t>
        </is>
      </c>
      <c r="C4" t="inlineStr">
        <is>
          <t>FONGAL TACNA</t>
        </is>
      </c>
      <c r="E4" t="inlineStr">
        <is>
          <t>MIDAGRI - Padrón de Productores Agrarios</t>
        </is>
      </c>
      <c r="F4" t="inlineStr">
        <is>
          <t>2026-09-20T00:32:24.606Z</t>
        </is>
      </c>
    </row>
    <row r="5">
      <c r="A5" t="inlineStr">
        <is>
          <t>20129156083</t>
        </is>
      </c>
      <c r="B5" t="inlineStr">
        <is>
          <t>SI</t>
        </is>
      </c>
      <c r="C5" t="inlineStr">
        <is>
          <t>COOP AGRARIA CAFET VALLE RIO APURIMAC</t>
        </is>
      </c>
      <c r="E5" t="inlineStr">
        <is>
          <t>MIDAGRI - Padrón de Productores Agrarios</t>
        </is>
      </c>
      <c r="F5" t="inlineStr">
        <is>
          <t>2026-09-20T00:32:24.606Z</t>
        </is>
      </c>
    </row>
    <row r="6">
      <c r="A6" t="inlineStr">
        <is>
          <t>20129529530</t>
        </is>
      </c>
      <c r="B6" t="inlineStr">
        <is>
          <t>SI</t>
        </is>
      </c>
      <c r="C6" t="inlineStr">
        <is>
          <t>COOP AGRARIA CAFETALERA SATIPO LTDA</t>
        </is>
      </c>
      <c r="E6" t="inlineStr">
        <is>
          <t>MIDAGRI - Padrón de Productores Agrarios</t>
        </is>
      </c>
      <c r="F6" t="inlineStr">
        <is>
          <t>2026-09-20T00:32:24.606Z</t>
        </is>
      </c>
    </row>
    <row r="7">
      <c r="A7" t="inlineStr">
        <is>
          <t>20129772043</t>
        </is>
      </c>
      <c r="B7" t="inlineStr">
        <is>
          <t>SI</t>
        </is>
      </c>
      <c r="C7" t="inlineStr">
        <is>
          <t>COOPERATIVA COMUNAL VICCO LTDA</t>
        </is>
      </c>
      <c r="E7" t="inlineStr">
        <is>
          <t>MIDAGRI - Padrón de Productores Agrarios</t>
        </is>
      </c>
      <c r="F7" t="inlineStr">
        <is>
          <t>2026-09-20T00:32:24.606Z</t>
        </is>
      </c>
    </row>
    <row r="8">
      <c r="A8" t="inlineStr">
        <is>
          <t>20129830426</t>
        </is>
      </c>
      <c r="B8" t="inlineStr">
        <is>
          <t>SI</t>
        </is>
      </c>
      <c r="C8" t="inlineStr">
        <is>
          <t>COOPERATIVA COMUNAL HUAYLLAY LTDA 16</t>
        </is>
      </c>
      <c r="E8" t="inlineStr">
        <is>
          <t>MIDAGRI - Padrón de Productores Agrarios</t>
        </is>
      </c>
      <c r="F8" t="inlineStr">
        <is>
          <t>2026-09-20T00:32:24.606Z</t>
        </is>
      </c>
    </row>
    <row r="9">
      <c r="A9" t="inlineStr">
        <is>
          <t>20129842351</t>
        </is>
      </c>
      <c r="B9" t="inlineStr">
        <is>
          <t>SI</t>
        </is>
      </c>
      <c r="C9" t="inlineStr">
        <is>
          <t>COOPERATIVA COMUNAL SAN ANTONIO DE RANCAS LTDA. 289</t>
        </is>
      </c>
      <c r="E9" t="inlineStr">
        <is>
          <t>MIDAGRI - Padrón de Productores Agrarios</t>
        </is>
      </c>
      <c r="F9" t="inlineStr">
        <is>
          <t>2026-09-20T00:32:24.606Z</t>
        </is>
      </c>
    </row>
    <row r="10">
      <c r="A10" t="inlineStr">
        <is>
          <t>20131453427</t>
        </is>
      </c>
      <c r="B10" t="inlineStr">
        <is>
          <t>SI</t>
        </is>
      </c>
      <c r="C10" t="inlineStr">
        <is>
          <t>COOPERATIVA COMUNAL SAN PEDRO DE RACCO</t>
        </is>
      </c>
      <c r="E10" t="inlineStr">
        <is>
          <t>MIDAGRI - Padrón de Productores Agrarios</t>
        </is>
      </c>
      <c r="F10" t="inlineStr">
        <is>
          <t>2026-09-20T00:32:24.606Z</t>
        </is>
      </c>
    </row>
    <row r="11">
      <c r="A11" t="inlineStr">
        <is>
          <t>20132489824</t>
        </is>
      </c>
      <c r="B11" t="inlineStr">
        <is>
          <t>SI</t>
        </is>
      </c>
      <c r="C11" t="inlineStr">
        <is>
          <t>COOPERATIVA AGRARIA CAFETALERA CHANCAMAYO LTDA. N° 008-B-VII</t>
        </is>
      </c>
      <c r="E11" t="inlineStr">
        <is>
          <t>MIDAGRI - Padrón de Productores Agrarios</t>
        </is>
      </c>
      <c r="F11" t="inlineStr">
        <is>
          <t>2026-09-20T00:32:24.606Z</t>
        </is>
      </c>
    </row>
    <row r="12">
      <c r="A12" t="inlineStr">
        <is>
          <t>20132505455</t>
        </is>
      </c>
      <c r="B12" t="inlineStr">
        <is>
          <t>SI</t>
        </is>
      </c>
      <c r="C12" t="inlineStr">
        <is>
          <t>COOPERATIVA AGRARIA CAFETALERA AGUILAYOC  LTDA. 084</t>
        </is>
      </c>
      <c r="E12" t="inlineStr">
        <is>
          <t>MIDAGRI - Padrón de Productores Agrarios</t>
        </is>
      </c>
      <c r="F12" t="inlineStr">
        <is>
          <t>2026-09-20T00:32:24.606Z</t>
        </is>
      </c>
    </row>
    <row r="13">
      <c r="A13" t="inlineStr">
        <is>
          <t>20132509795</t>
        </is>
      </c>
      <c r="B13" t="inlineStr">
        <is>
          <t>SI</t>
        </is>
      </c>
      <c r="C13" t="inlineStr">
        <is>
          <t>COOPERATIVA AGRARIA CAFETALERA JOSE OLAYA LTDA  N° 252</t>
        </is>
      </c>
      <c r="E13" t="inlineStr">
        <is>
          <t>MIDAGRI - Padrón de Productores Agrarios</t>
        </is>
      </c>
      <c r="F13" t="inlineStr">
        <is>
          <t>2026-09-20T00:32:24.606Z</t>
        </is>
      </c>
    </row>
    <row r="14">
      <c r="A14" t="inlineStr">
        <is>
          <t>20132509876</t>
        </is>
      </c>
      <c r="B14" t="inlineStr">
        <is>
          <t>SI</t>
        </is>
      </c>
      <c r="C14" t="inlineStr">
        <is>
          <t>COOPERATIVA AGRARIA CAFETALERA MARANURA LTDA. 129</t>
        </is>
      </c>
      <c r="E14" t="inlineStr">
        <is>
          <t>MIDAGRI - Padrón de Productores Agrarios</t>
        </is>
      </c>
      <c r="F14" t="inlineStr">
        <is>
          <t>2026-09-20T00:32:24.606Z</t>
        </is>
      </c>
    </row>
    <row r="15">
      <c r="A15" t="inlineStr">
        <is>
          <t>20132517119</t>
        </is>
      </c>
      <c r="B15" t="inlineStr">
        <is>
          <t>SI</t>
        </is>
      </c>
      <c r="C15" t="inlineStr">
        <is>
          <t>COOPERATIVA AGRARIA CAFETALERA MATEO PUMACAHUA LTDA N° 185</t>
        </is>
      </c>
      <c r="E15" t="inlineStr">
        <is>
          <t>MIDAGRI - Padrón de Productores Agrarios</t>
        </is>
      </c>
      <c r="F15" t="inlineStr">
        <is>
          <t>2026-09-20T00:32:24.606Z</t>
        </is>
      </c>
    </row>
    <row r="16">
      <c r="A16" t="inlineStr">
        <is>
          <t>20136201132</t>
        </is>
      </c>
      <c r="B16" t="inlineStr">
        <is>
          <t>SI</t>
        </is>
      </c>
      <c r="C16" t="inlineStr">
        <is>
          <t>COOPERATIVA AGRARIA CAFETALERA ALTO URUBAMBA LTDA N° 239</t>
        </is>
      </c>
      <c r="E16" t="inlineStr">
        <is>
          <t>MIDAGRI - Padrón de Productores Agrarios</t>
        </is>
      </c>
      <c r="F16" t="inlineStr">
        <is>
          <t>2026-09-20T00:32:24.606Z</t>
        </is>
      </c>
    </row>
    <row r="17">
      <c r="A17" t="inlineStr">
        <is>
          <t>20136201213</t>
        </is>
      </c>
      <c r="B17" t="inlineStr">
        <is>
          <t>SI</t>
        </is>
      </c>
      <c r="C17" t="inlineStr">
        <is>
          <t>CENTRAL DE COOPERATIVAS AGRARIAS CAFETALERAS COCLA LTDA. N° 281</t>
        </is>
      </c>
      <c r="E17" t="inlineStr">
        <is>
          <t>MIDAGRI - Padrón de Productores Agrarios</t>
        </is>
      </c>
      <c r="F17" t="inlineStr">
        <is>
          <t>2026-09-20T00:32:24.606Z</t>
        </is>
      </c>
    </row>
    <row r="18">
      <c r="A18" t="inlineStr">
        <is>
          <t>20140181405</t>
        </is>
      </c>
      <c r="B18" t="inlineStr">
        <is>
          <t>SI</t>
        </is>
      </c>
      <c r="C18" t="inlineStr">
        <is>
          <t>COOPERATIVA AGRARIA CAFETALERA LA FLORIDA</t>
        </is>
      </c>
      <c r="E18" t="inlineStr">
        <is>
          <t>MIDAGRI - Padrón de Productores Agrarios</t>
        </is>
      </c>
      <c r="F18" t="inlineStr">
        <is>
          <t>2026-09-20T00:32:24.606Z</t>
        </is>
      </c>
    </row>
    <row r="19">
      <c r="A19" t="inlineStr">
        <is>
          <t>20140292657</t>
        </is>
      </c>
      <c r="B19" t="inlineStr">
        <is>
          <t>SI</t>
        </is>
      </c>
      <c r="C19" t="inlineStr">
        <is>
          <t>COOPERATIVA AGRARIA CAFETALERA CCOCHAPAMPA LTDA.</t>
        </is>
      </c>
      <c r="E19" t="inlineStr">
        <is>
          <t>MIDAGRI - Padrón de Productores Agrarios</t>
        </is>
      </c>
      <c r="F19" t="inlineStr">
        <is>
          <t>2026-09-20T00:32:24.606Z</t>
        </is>
      </c>
    </row>
    <row r="20">
      <c r="A20" t="inlineStr">
        <is>
          <t>20143224857</t>
        </is>
      </c>
      <c r="B20" t="inlineStr">
        <is>
          <t>SI</t>
        </is>
      </c>
      <c r="C20" t="inlineStr">
        <is>
          <t>COOPERATIVA AGRARIA DE USUARIOS AMAYBAMBA PISTIPATA LTDA. N°34</t>
        </is>
      </c>
      <c r="E20" t="inlineStr">
        <is>
          <t>MIDAGRI - Padrón de Productores Agrarios</t>
        </is>
      </c>
      <c r="F20" t="inlineStr">
        <is>
          <t>2026-09-20T00:32:24.606Z</t>
        </is>
      </c>
    </row>
    <row r="21">
      <c r="A21" t="inlineStr">
        <is>
          <t>20143692010</t>
        </is>
      </c>
      <c r="B21" t="inlineStr">
        <is>
          <t>SI</t>
        </is>
      </c>
      <c r="C21" t="inlineStr">
        <is>
          <t>COOPERATIVA AGRARIA EL QUINACHO LTDA. N° 078</t>
        </is>
      </c>
      <c r="E21" t="inlineStr">
        <is>
          <t>MIDAGRI - Padrón de Productores Agrarios</t>
        </is>
      </c>
      <c r="F21" t="inlineStr">
        <is>
          <t>2026-09-20T00:32:24.606Z</t>
        </is>
      </c>
    </row>
    <row r="22">
      <c r="A22" t="inlineStr">
        <is>
          <t>20145484597</t>
        </is>
      </c>
      <c r="B22" t="inlineStr">
        <is>
          <t>SI</t>
        </is>
      </c>
      <c r="C22" t="inlineStr">
        <is>
          <t>COOPERATIVA AGRARIA CAFETALERA SAN IGNACIO LTDA.</t>
        </is>
      </c>
      <c r="E22" t="inlineStr">
        <is>
          <t>MIDAGRI - Padrón de Productores Agrarios</t>
        </is>
      </c>
      <c r="F22" t="inlineStr">
        <is>
          <t>2026-09-20T00:32:24.606Z</t>
        </is>
      </c>
    </row>
    <row r="23">
      <c r="A23" t="inlineStr">
        <is>
          <t>20146696041</t>
        </is>
      </c>
      <c r="B23" t="inlineStr">
        <is>
          <t>SI</t>
        </is>
      </c>
      <c r="C23" t="inlineStr">
        <is>
          <t>COOP AGRARIA CAFET JOSE GABRIEL CONDORCA</t>
        </is>
      </c>
      <c r="E23" t="inlineStr">
        <is>
          <t>MIDAGRI - Padrón de Productores Agrarios</t>
        </is>
      </c>
      <c r="F23" t="inlineStr">
        <is>
          <t>2026-09-20T00:32:24.606Z</t>
        </is>
      </c>
    </row>
    <row r="24">
      <c r="A24" t="inlineStr">
        <is>
          <t>20147443120</t>
        </is>
      </c>
      <c r="B24" t="inlineStr">
        <is>
          <t>SI</t>
        </is>
      </c>
      <c r="C24" t="inlineStr">
        <is>
          <t>COOPERATIVA AGRARIA CAFETALERA TIRIJUAY PAVAYOC LTDA 013-B-VII</t>
        </is>
      </c>
      <c r="E24" t="inlineStr">
        <is>
          <t>MIDAGRI - Padrón de Productores Agrarios</t>
        </is>
      </c>
      <c r="F24" t="inlineStr">
        <is>
          <t>2026-09-20T00:32:24.606Z</t>
        </is>
      </c>
    </row>
    <row r="25">
      <c r="A25" t="inlineStr">
        <is>
          <t>20166786861</t>
        </is>
      </c>
      <c r="B25" t="inlineStr">
        <is>
          <t>SI</t>
        </is>
      </c>
      <c r="C25" t="inlineStr">
        <is>
          <t>COMITE CENTRAL DE PRODUCTORES AGROPECUARIOS DE SAN ALEJANDRO</t>
        </is>
      </c>
      <c r="E25" t="inlineStr">
        <is>
          <t>MIDAGRI - Padrón de Productores Agrarios</t>
        </is>
      </c>
      <c r="F25" t="inlineStr">
        <is>
          <t>2026-09-20T00:32:24.606Z</t>
        </is>
      </c>
    </row>
    <row r="26">
      <c r="A26" t="inlineStr">
        <is>
          <t>20170142773</t>
        </is>
      </c>
      <c r="B26" t="inlineStr">
        <is>
          <t>SI</t>
        </is>
      </c>
      <c r="C26" t="inlineStr">
        <is>
          <t>COOPERATIVA AGRARIA CAFETALERA BAGUA GRANDE LIMITADA</t>
        </is>
      </c>
      <c r="E26" t="inlineStr">
        <is>
          <t>MIDAGRI - Padrón de Productores Agrarios</t>
        </is>
      </c>
      <c r="F26" t="inlineStr">
        <is>
          <t>2026-09-20T00:32:24.606Z</t>
        </is>
      </c>
    </row>
    <row r="27">
      <c r="A27" t="inlineStr">
        <is>
          <t>20175089111</t>
        </is>
      </c>
      <c r="B27" t="inlineStr">
        <is>
          <t>SI</t>
        </is>
      </c>
      <c r="C27" t="inlineStr">
        <is>
          <t>COOP. AG. SOCIEDAD AGRICOLA DE INTERES SOCIAL JOSE CARLOS MARIATEGUI LTDA.N°16 SUNCHUBAMBA Y ANEXOS</t>
        </is>
      </c>
      <c r="E27" t="inlineStr">
        <is>
          <t>MIDAGRI - Padrón de Productores Agrarios</t>
        </is>
      </c>
      <c r="F27" t="inlineStr">
        <is>
          <t>2026-09-20T00:32:24.606Z</t>
        </is>
      </c>
    </row>
    <row r="28">
      <c r="A28" t="inlineStr">
        <is>
          <t>20183732031</t>
        </is>
      </c>
      <c r="B28" t="inlineStr">
        <is>
          <t>SI</t>
        </is>
      </c>
      <c r="C28" t="inlineStr">
        <is>
          <t>ASOCIACION DE PRODUCTORES DE ROCOTO Y PRODUCTOS AGRICOLAS DE OXAPAMPA</t>
        </is>
      </c>
      <c r="E28" t="inlineStr">
        <is>
          <t>MIDAGRI - Padrón de Productores Agrarios</t>
        </is>
      </c>
      <c r="F28" t="inlineStr">
        <is>
          <t>2026-09-20T00:32:24.606Z</t>
        </is>
      </c>
    </row>
    <row r="29">
      <c r="A29" t="inlineStr">
        <is>
          <t>20200880448</t>
        </is>
      </c>
      <c r="B29" t="inlineStr">
        <is>
          <t>SI</t>
        </is>
      </c>
      <c r="C29" t="inlineStr">
        <is>
          <t>COOPERATIVA AGRARIA CAFETALERA JORGE CHAVEZ LTDA</t>
        </is>
      </c>
      <c r="E29" t="inlineStr">
        <is>
          <t>MIDAGRI - Padrón de Productores Agrarios</t>
        </is>
      </c>
      <c r="F29" t="inlineStr">
        <is>
          <t>2026-09-20T00:32:24.606Z</t>
        </is>
      </c>
    </row>
    <row r="30">
      <c r="A30" t="inlineStr">
        <is>
          <t>20204028061</t>
        </is>
      </c>
      <c r="B30" t="inlineStr">
        <is>
          <t>SI</t>
        </is>
      </c>
      <c r="C30" t="inlineStr">
        <is>
          <t>COOPERATIVA COMUNAL SAN PEDRO DE CAJAS</t>
        </is>
      </c>
      <c r="E30" t="inlineStr">
        <is>
          <t>MIDAGRI - Padrón de Productores Agrarios</t>
        </is>
      </c>
      <c r="F30" t="inlineStr">
        <is>
          <t>2026-09-20T00:32:24.606Z</t>
        </is>
      </c>
    </row>
    <row r="31">
      <c r="A31" t="inlineStr">
        <is>
          <t>20287980672</t>
        </is>
      </c>
      <c r="B31" t="inlineStr">
        <is>
          <t>SI</t>
        </is>
      </c>
      <c r="C31" t="inlineStr">
        <is>
          <t>COMUNIDAD NATIVA TRES ISLAS</t>
        </is>
      </c>
      <c r="E31" t="inlineStr">
        <is>
          <t>MIDAGRI - Padrón de Productores Agrarios</t>
        </is>
      </c>
      <c r="F31" t="inlineStr">
        <is>
          <t>2026-09-20T00:32:24.606Z</t>
        </is>
      </c>
    </row>
    <row r="32">
      <c r="A32" t="inlineStr">
        <is>
          <t>20323699365</t>
        </is>
      </c>
      <c r="B32" t="inlineStr">
        <is>
          <t>SI</t>
        </is>
      </c>
      <c r="C32" t="inlineStr">
        <is>
          <t>INVERSIONES PERUALP S.A.</t>
        </is>
      </c>
      <c r="E32" t="inlineStr">
        <is>
          <t>MIDAGRI - Padrón de Productores Agrarios</t>
        </is>
      </c>
      <c r="F32" t="inlineStr">
        <is>
          <t>2026-09-20T00:32:24.606Z</t>
        </is>
      </c>
    </row>
    <row r="33">
      <c r="A33" t="inlineStr">
        <is>
          <t>20326767400</t>
        </is>
      </c>
      <c r="B33" t="inlineStr">
        <is>
          <t>SI</t>
        </is>
      </c>
      <c r="C33" t="inlineStr">
        <is>
          <t>ASOC.C.DE ACOPIO D.LECHE SR.D.L.MILAGROS</t>
        </is>
      </c>
      <c r="E33" t="inlineStr">
        <is>
          <t>MIDAGRI - Padrón de Productores Agrarios</t>
        </is>
      </c>
      <c r="F33" t="inlineStr">
        <is>
          <t>2026-09-20T00:32:24.606Z</t>
        </is>
      </c>
    </row>
    <row r="34">
      <c r="A34" t="inlineStr">
        <is>
          <t>20327993705</t>
        </is>
      </c>
      <c r="B34" t="inlineStr">
        <is>
          <t>SI</t>
        </is>
      </c>
      <c r="C34" t="inlineStr">
        <is>
          <t>CENTRO DE ACOPIO DE LECHE LUIS PASTEUR</t>
        </is>
      </c>
      <c r="E34" t="inlineStr">
        <is>
          <t>MIDAGRI - Padrón de Productores Agrarios</t>
        </is>
      </c>
      <c r="F34" t="inlineStr">
        <is>
          <t>2026-09-20T00:32:24.606Z</t>
        </is>
      </c>
    </row>
    <row r="35">
      <c r="A35" t="inlineStr">
        <is>
          <t>20352266052</t>
        </is>
      </c>
      <c r="B35" t="inlineStr">
        <is>
          <t>SI</t>
        </is>
      </c>
      <c r="C35" t="inlineStr">
        <is>
          <t>ASOCIACION DE PRODUCTORES DE PALMITO DE AGUAYTIA</t>
        </is>
      </c>
      <c r="E35" t="inlineStr">
        <is>
          <t>MIDAGRI - Padrón de Productores Agrarios</t>
        </is>
      </c>
      <c r="F35" t="inlineStr">
        <is>
          <t>2026-09-20T00:32:24.606Z</t>
        </is>
      </c>
    </row>
    <row r="36">
      <c r="A36" t="inlineStr">
        <is>
          <t>20352417018</t>
        </is>
      </c>
      <c r="B36" t="inlineStr">
        <is>
          <t>SI</t>
        </is>
      </c>
      <c r="C36" t="inlineStr">
        <is>
          <t>COOPERATIVA AGRARIA DE CACAOTEROS TECNIFICADOS DE PADRE ABAD</t>
        </is>
      </c>
      <c r="E36" t="inlineStr">
        <is>
          <t>MIDAGRI - Padrón de Productores Agrarios</t>
        </is>
      </c>
      <c r="F36" t="inlineStr">
        <is>
          <t>2026-09-20T00:32:24.606Z</t>
        </is>
      </c>
    </row>
    <row r="37">
      <c r="A37" t="inlineStr">
        <is>
          <t>20352423921</t>
        </is>
      </c>
      <c r="B37" t="inlineStr">
        <is>
          <t>SI</t>
        </is>
      </c>
      <c r="C37" t="inlineStr">
        <is>
          <t>COOPERATIVA AGRARIA CAFETALERA DIVISORIA LTDA</t>
        </is>
      </c>
      <c r="E37" t="inlineStr">
        <is>
          <t>MIDAGRI - Padrón de Productores Agrarios</t>
        </is>
      </c>
      <c r="F37" t="inlineStr">
        <is>
          <t>2026-09-20T00:32:24.606Z</t>
        </is>
      </c>
    </row>
    <row r="38">
      <c r="A38" t="inlineStr">
        <is>
          <t>20365575674</t>
        </is>
      </c>
      <c r="B38" t="inlineStr">
        <is>
          <t>SI</t>
        </is>
      </c>
      <c r="C38" t="inlineStr">
        <is>
          <t>COMUNIDAD CAMPESINA SAN ANTONIO DE RANCAS</t>
        </is>
      </c>
      <c r="E38" t="inlineStr">
        <is>
          <t>MIDAGRI - Padrón de Productores Agrarios</t>
        </is>
      </c>
      <c r="F38" t="inlineStr">
        <is>
          <t>2026-09-20T00:32:24.606Z</t>
        </is>
      </c>
    </row>
    <row r="39">
      <c r="A39" t="inlineStr">
        <is>
          <t>20393152207</t>
        </is>
      </c>
      <c r="B39" t="inlineStr">
        <is>
          <t>SI</t>
        </is>
      </c>
      <c r="C39" t="inlineStr">
        <is>
          <t>COOPERATIVA AGRO INDUSTRIAL APCTVASH</t>
        </is>
      </c>
      <c r="E39" t="inlineStr">
        <is>
          <t>MIDAGRI - Padrón de Productores Agrarios</t>
        </is>
      </c>
      <c r="F39" t="inlineStr">
        <is>
          <t>2026-09-20T00:32:24.606Z</t>
        </is>
      </c>
    </row>
    <row r="40">
      <c r="A40" t="inlineStr">
        <is>
          <t>20393335620</t>
        </is>
      </c>
      <c r="B40" t="inlineStr">
        <is>
          <t>SI</t>
        </is>
      </c>
      <c r="C40" t="inlineStr">
        <is>
          <t>ASOCIACIÓN DE PRODUCTORES ECOLÓGICOS DEL CASERÍO SAN CRISTÓBAL DE AGUA BLANCA</t>
        </is>
      </c>
      <c r="E40" t="inlineStr">
        <is>
          <t>MIDAGRI - Padrón de Productores Agrarios</t>
        </is>
      </c>
      <c r="F40" t="inlineStr">
        <is>
          <t>2026-09-20T00:32:24.606Z</t>
        </is>
      </c>
    </row>
    <row r="41">
      <c r="A41" t="inlineStr">
        <is>
          <t>20393415062</t>
        </is>
      </c>
      <c r="B41" t="inlineStr">
        <is>
          <t>SI</t>
        </is>
      </c>
      <c r="C41" t="inlineStr">
        <is>
          <t>ASOCIACION AGROINDUSTRIAS PROGRESO</t>
        </is>
      </c>
      <c r="E41" t="inlineStr">
        <is>
          <t>MIDAGRI - Padrón de Productores Agrarios</t>
        </is>
      </c>
      <c r="F41" t="inlineStr">
        <is>
          <t>2026-09-20T00:32:24.606Z</t>
        </is>
      </c>
    </row>
    <row r="42">
      <c r="A42" t="inlineStr">
        <is>
          <t>20393449471</t>
        </is>
      </c>
      <c r="B42" t="inlineStr">
        <is>
          <t>SI</t>
        </is>
      </c>
      <c r="C42" t="inlineStr">
        <is>
          <t>CENTRO UNICO DE AGRICULTORES PLATANEROS DE LA PROVINCIA DE PADRE ABAD</t>
        </is>
      </c>
      <c r="E42" t="inlineStr">
        <is>
          <t>MIDAGRI - Padrón de Productores Agrarios</t>
        </is>
      </c>
      <c r="F42" t="inlineStr">
        <is>
          <t>2026-09-20T00:32:24.606Z</t>
        </is>
      </c>
    </row>
    <row r="43">
      <c r="A43" t="inlineStr">
        <is>
          <t>20393576660</t>
        </is>
      </c>
      <c r="B43" t="inlineStr">
        <is>
          <t>SI</t>
        </is>
      </c>
      <c r="C43" t="inlineStr">
        <is>
          <t>ASOCIACION DE PRODUCTORES ECOLOGICOS EL PIMENTAL</t>
        </is>
      </c>
      <c r="E43" t="inlineStr">
        <is>
          <t>MIDAGRI - Padrón de Productores Agrarios</t>
        </is>
      </c>
      <c r="F43" t="inlineStr">
        <is>
          <t>2026-09-20T00:32:24.606Z</t>
        </is>
      </c>
    </row>
    <row r="44">
      <c r="A44" t="inlineStr">
        <is>
          <t>20393593670</t>
        </is>
      </c>
      <c r="B44" t="inlineStr">
        <is>
          <t>SI</t>
        </is>
      </c>
      <c r="C44" t="inlineStr">
        <is>
          <t>COMITE CENTRAL CON DESARROLLO AL FUTURO DE CURIMANA</t>
        </is>
      </c>
      <c r="E44" t="inlineStr">
        <is>
          <t>MIDAGRI - Padrón de Productores Agrarios</t>
        </is>
      </c>
      <c r="F44" t="inlineStr">
        <is>
          <t>2026-09-20T00:32:24.606Z</t>
        </is>
      </c>
    </row>
    <row r="45">
      <c r="A45" t="inlineStr">
        <is>
          <t>20393692228</t>
        </is>
      </c>
      <c r="B45" t="inlineStr">
        <is>
          <t>SI</t>
        </is>
      </c>
      <c r="C45" t="inlineStr">
        <is>
          <t>COOPERATIVA AGRARIA CACAOTERA SAN ALEJANDRO LTDA</t>
        </is>
      </c>
      <c r="E45" t="inlineStr">
        <is>
          <t>MIDAGRI - Padrón de Productores Agrarios</t>
        </is>
      </c>
      <c r="F45" t="inlineStr">
        <is>
          <t>2026-09-20T00:32:24.606Z</t>
        </is>
      </c>
    </row>
    <row r="46">
      <c r="A46" t="inlineStr">
        <is>
          <t>20393757290</t>
        </is>
      </c>
      <c r="B46" t="inlineStr">
        <is>
          <t>SI</t>
        </is>
      </c>
      <c r="C46" t="inlineStr">
        <is>
          <t>ASOCIACION DE AGRICULTORES DEL CENTRO POBLADO SAN JOSE DE YARINACOCHA</t>
        </is>
      </c>
      <c r="E46" t="inlineStr">
        <is>
          <t>MIDAGRI - Padrón de Productores Agrarios</t>
        </is>
      </c>
      <c r="F46" t="inlineStr">
        <is>
          <t>2026-09-20T00:32:24.606Z</t>
        </is>
      </c>
    </row>
    <row r="47">
      <c r="A47" t="inlineStr">
        <is>
          <t>20393786044</t>
        </is>
      </c>
      <c r="B47" t="inlineStr">
        <is>
          <t>SI</t>
        </is>
      </c>
      <c r="C47" t="inlineStr">
        <is>
          <t>COOPERATIVA AGRARIA CAFETALERA COORDILLERA AZUL DE UCAYALI LTDA</t>
        </is>
      </c>
      <c r="E47" t="inlineStr">
        <is>
          <t>MIDAGRI - Padrón de Productores Agrarios</t>
        </is>
      </c>
      <c r="F47" t="inlineStr">
        <is>
          <t>2026-09-20T00:32:24.606Z</t>
        </is>
      </c>
    </row>
    <row r="48">
      <c r="A48" t="inlineStr">
        <is>
          <t>20393816211</t>
        </is>
      </c>
      <c r="B48" t="inlineStr">
        <is>
          <t>SI</t>
        </is>
      </c>
      <c r="C48" t="inlineStr">
        <is>
          <t>COOPERATIVA AGRARIA SAN JUAN BAUTISTA</t>
        </is>
      </c>
      <c r="E48" t="inlineStr">
        <is>
          <t>MIDAGRI - Padrón de Productores Agrarios</t>
        </is>
      </c>
      <c r="F48" t="inlineStr">
        <is>
          <t>2026-09-20T00:32:24.606Z</t>
        </is>
      </c>
    </row>
    <row r="49">
      <c r="A49" t="inlineStr">
        <is>
          <t>20393882868</t>
        </is>
      </c>
      <c r="B49" t="inlineStr">
        <is>
          <t>SI</t>
        </is>
      </c>
      <c r="C49" t="inlineStr">
        <is>
          <t>COOPERATIVA AGRARIA ASCAH</t>
        </is>
      </c>
      <c r="E49" t="inlineStr">
        <is>
          <t>MIDAGRI - Padrón de Productores Agrarios</t>
        </is>
      </c>
      <c r="F49" t="inlineStr">
        <is>
          <t>2026-09-20T00:32:24.606Z</t>
        </is>
      </c>
    </row>
    <row r="50">
      <c r="A50" t="inlineStr">
        <is>
          <t>20393972000</t>
        </is>
      </c>
      <c r="B50" t="inlineStr">
        <is>
          <t>SI</t>
        </is>
      </c>
      <c r="C50" t="inlineStr">
        <is>
          <t>ASOCIACION DE MUJERES EMPRENDEDORAS FLOR DE BOQUERON</t>
        </is>
      </c>
      <c r="E50" t="inlineStr">
        <is>
          <t>MIDAGRI - Padrón de Productores Agrarios</t>
        </is>
      </c>
      <c r="F50" t="inlineStr">
        <is>
          <t>2026-09-20T00:32:24.606Z</t>
        </is>
      </c>
    </row>
    <row r="51">
      <c r="A51" t="inlineStr">
        <is>
          <t>20393981173</t>
        </is>
      </c>
      <c r="B51" t="inlineStr">
        <is>
          <t>SI</t>
        </is>
      </c>
      <c r="C51" t="inlineStr">
        <is>
          <t>ASOCIACION DE PRODUCTORES AGRARIOS SANTA ELENA</t>
        </is>
      </c>
      <c r="E51" t="inlineStr">
        <is>
          <t>MIDAGRI - Padrón de Productores Agrarios</t>
        </is>
      </c>
      <c r="F51" t="inlineStr">
        <is>
          <t>2026-09-20T00:32:24.606Z</t>
        </is>
      </c>
    </row>
    <row r="52">
      <c r="A52" t="inlineStr">
        <is>
          <t>20402648504</t>
        </is>
      </c>
      <c r="B52" t="inlineStr">
        <is>
          <t>SI</t>
        </is>
      </c>
      <c r="C52" t="inlineStr">
        <is>
          <t>COOPERATIVA AGRARIA KIVINAKI</t>
        </is>
      </c>
      <c r="E52" t="inlineStr">
        <is>
          <t>MIDAGRI - Padrón de Productores Agrarios</t>
        </is>
      </c>
      <c r="F52" t="inlineStr">
        <is>
          <t>2026-09-20T00:32:24.606Z</t>
        </is>
      </c>
    </row>
    <row r="53">
      <c r="A53" t="inlineStr">
        <is>
          <t>20404057805</t>
        </is>
      </c>
      <c r="B53" t="inlineStr">
        <is>
          <t>SI</t>
        </is>
      </c>
      <c r="C53" t="inlineStr">
        <is>
          <t>COOPERATIVA AGRARIA ACOPAGRO LTDA</t>
        </is>
      </c>
      <c r="E53" t="inlineStr">
        <is>
          <t>MIDAGRI - Padrón de Productores Agrarios</t>
        </is>
      </c>
      <c r="F53" t="inlineStr">
        <is>
          <t>2026-09-20T00:32:13.550Z</t>
        </is>
      </c>
    </row>
    <row r="54">
      <c r="A54" t="inlineStr">
        <is>
          <t>20406542671</t>
        </is>
      </c>
      <c r="B54" t="inlineStr">
        <is>
          <t>SI</t>
        </is>
      </c>
      <c r="C54" t="inlineStr">
        <is>
          <t>SOCIEDAD PERUANA DE CRIADORES DE ALPACAS Y LLAMAS DE MACUSANI</t>
        </is>
      </c>
      <c r="E54" t="inlineStr">
        <is>
          <t>MIDAGRI - Padrón de Productores Agrarios</t>
        </is>
      </c>
      <c r="F54" t="inlineStr">
        <is>
          <t>2026-09-20T00:32:24.606Z</t>
        </is>
      </c>
    </row>
    <row r="55">
      <c r="A55" t="inlineStr">
        <is>
          <t>20407808666</t>
        </is>
      </c>
      <c r="B55" t="inlineStr">
        <is>
          <t>SI</t>
        </is>
      </c>
      <c r="C55" t="inlineStr">
        <is>
          <t>COOPERATIVA AGRARIA PURIFOR - COOP PURIFOR</t>
        </is>
      </c>
      <c r="E55" t="inlineStr">
        <is>
          <t>MIDAGRI - Padrón de Productores Agrarios</t>
        </is>
      </c>
      <c r="F55" t="inlineStr">
        <is>
          <t>2026-09-20T00:32:24.606Z</t>
        </is>
      </c>
    </row>
    <row r="56">
      <c r="A56" t="inlineStr">
        <is>
          <t>20447686407</t>
        </is>
      </c>
      <c r="B56" t="inlineStr">
        <is>
          <t>SI</t>
        </is>
      </c>
      <c r="C56" t="inlineStr">
        <is>
          <t>ASOCIACION DE PRODUCTORES DE PIÑA DEL VALLE DE SAN GABAN</t>
        </is>
      </c>
      <c r="E56" t="inlineStr">
        <is>
          <t>MIDAGRI - Padrón de Productores Agrarios</t>
        </is>
      </c>
      <c r="F56" t="inlineStr">
        <is>
          <t>2026-09-20T00:32:24.606Z</t>
        </is>
      </c>
    </row>
    <row r="57">
      <c r="A57" t="inlineStr">
        <is>
          <t>20447688281</t>
        </is>
      </c>
      <c r="B57" t="inlineStr">
        <is>
          <t>SI</t>
        </is>
      </c>
      <c r="C57" t="inlineStr">
        <is>
          <t>SOCIEDAD PERUANA DE CRIADORES DE ALPACAS Y LLAMAS DE PARATIA</t>
        </is>
      </c>
      <c r="E57" t="inlineStr">
        <is>
          <t>MIDAGRI - Padrón de Productores Agrarios</t>
        </is>
      </c>
      <c r="F57" t="inlineStr">
        <is>
          <t>2026-09-20T00:32:24.606Z</t>
        </is>
      </c>
    </row>
    <row r="58">
      <c r="A58" t="inlineStr">
        <is>
          <t>20447888701</t>
        </is>
      </c>
      <c r="B58" t="inlineStr">
        <is>
          <t>SI</t>
        </is>
      </c>
      <c r="C58" t="inlineStr">
        <is>
          <t>COOPERATIVA AGRARIA INDUSTRIAL SAN GABAN LTDA.</t>
        </is>
      </c>
      <c r="E58" t="inlineStr">
        <is>
          <t>MIDAGRI - Padrón de Productores Agrarios</t>
        </is>
      </c>
      <c r="F58" t="inlineStr">
        <is>
          <t>2026-09-20T00:32:24.606Z</t>
        </is>
      </c>
    </row>
    <row r="59">
      <c r="A59" t="inlineStr">
        <is>
          <t>20448031358</t>
        </is>
      </c>
      <c r="B59" t="inlineStr">
        <is>
          <t>SI</t>
        </is>
      </c>
      <c r="C59" t="inlineStr">
        <is>
          <t>ASOCIACION DE PRODUCTORES DE PAPAYA ANDINA ORGÁNICA DE LA PROVINCIA DE SANDIA</t>
        </is>
      </c>
      <c r="E59" t="inlineStr">
        <is>
          <t>MIDAGRI - Padrón de Productores Agrarios</t>
        </is>
      </c>
      <c r="F59" t="inlineStr">
        <is>
          <t>2026-09-20T00:32:24.606Z</t>
        </is>
      </c>
    </row>
    <row r="60">
      <c r="A60" t="inlineStr">
        <is>
          <t>20448277781</t>
        </is>
      </c>
      <c r="B60" t="inlineStr">
        <is>
          <t>SI</t>
        </is>
      </c>
      <c r="C60" t="inlineStr">
        <is>
          <t>COOPERATIVA AGRARIA INDUSTRIALIZADA CABANA LTDA</t>
        </is>
      </c>
      <c r="E60" t="inlineStr">
        <is>
          <t>MIDAGRI - Padrón de Productores Agrarios</t>
        </is>
      </c>
      <c r="F60" t="inlineStr">
        <is>
          <t>2026-09-20T00:32:24.606Z</t>
        </is>
      </c>
    </row>
    <row r="61">
      <c r="A61" t="inlineStr">
        <is>
          <t>20448748902</t>
        </is>
      </c>
      <c r="B61" t="inlineStr">
        <is>
          <t>SI</t>
        </is>
      </c>
      <c r="C61" t="inlineStr">
        <is>
          <t>INDUSTRIAS AGROALIMENTOS EL ESTABLO SOCIEDAD COMERCIAL DE RESPONSABILIDAD LIMITADA</t>
        </is>
      </c>
      <c r="E61" t="inlineStr">
        <is>
          <t>MIDAGRI - Padrón de Productores Agrarios</t>
        </is>
      </c>
      <c r="F61" t="inlineStr">
        <is>
          <t>2026-09-20T00:32:24.606Z</t>
        </is>
      </c>
    </row>
    <row r="62">
      <c r="A62" t="inlineStr">
        <is>
          <t>20448766471</t>
        </is>
      </c>
      <c r="B62" t="inlineStr">
        <is>
          <t>SI</t>
        </is>
      </c>
      <c r="C62" t="inlineStr">
        <is>
          <t>COOPERATIVA DE SERVICIOS SAN SANTIAGO - ACORA</t>
        </is>
      </c>
      <c r="E62" t="inlineStr">
        <is>
          <t>MIDAGRI - Padrón de Productores Agrarios</t>
        </is>
      </c>
      <c r="F62" t="inlineStr">
        <is>
          <t>2026-09-20T00:32:24.606Z</t>
        </is>
      </c>
    </row>
    <row r="63">
      <c r="A63" t="inlineStr">
        <is>
          <t>20448791310</t>
        </is>
      </c>
      <c r="B63" t="inlineStr">
        <is>
          <t>SI</t>
        </is>
      </c>
      <c r="C63" t="inlineStr">
        <is>
          <t>COOPERATIVA AGROINDUSTRIAL DE PRODUCTORES AGROPECUARIOS CABANA LIMITADA</t>
        </is>
      </c>
      <c r="E63" t="inlineStr">
        <is>
          <t>MIDAGRI - Padrón de Productores Agrarios</t>
        </is>
      </c>
      <c r="F63" t="inlineStr">
        <is>
          <t>2026-09-20T00:32:24.606Z</t>
        </is>
      </c>
    </row>
    <row r="64">
      <c r="A64" t="inlineStr">
        <is>
          <t>20448807500</t>
        </is>
      </c>
      <c r="B64" t="inlineStr">
        <is>
          <t>SI</t>
        </is>
      </c>
      <c r="C64" t="inlineStr">
        <is>
          <t>CONSORCIO ALPAQUERO PERU EXPORT</t>
        </is>
      </c>
      <c r="E64" t="inlineStr">
        <is>
          <t>MIDAGRI - Padrón de Productores Agrarios</t>
        </is>
      </c>
      <c r="F64" t="inlineStr">
        <is>
          <t>2026-09-20T00:32:24.606Z</t>
        </is>
      </c>
    </row>
    <row r="65">
      <c r="A65" t="inlineStr">
        <is>
          <t>20448843051</t>
        </is>
      </c>
      <c r="B65" t="inlineStr">
        <is>
          <t>SI</t>
        </is>
      </c>
      <c r="C65" t="inlineStr">
        <is>
          <t>ASOCIACION DE PRODUCTORES AGROPECUARIOS PIEDRA BLANCA DE CHALLAPAMPA</t>
        </is>
      </c>
      <c r="E65" t="inlineStr">
        <is>
          <t>MIDAGRI - Padrón de Productores Agrarios</t>
        </is>
      </c>
      <c r="F65" t="inlineStr">
        <is>
          <t>2026-09-20T00:32:24.606Z</t>
        </is>
      </c>
    </row>
    <row r="66">
      <c r="A66" t="inlineStr">
        <is>
          <t>20449558902</t>
        </is>
      </c>
      <c r="B66" t="inlineStr">
        <is>
          <t>SI</t>
        </is>
      </c>
      <c r="C66" t="inlineStr">
        <is>
          <t>ASOCIACION CIVIL DE MANTENIMIENTO VIAL Y DESARROLLO AGROPECUARIO CALVARIO</t>
        </is>
      </c>
      <c r="E66" t="inlineStr">
        <is>
          <t>MIDAGRI - Padrón de Productores Agrarios</t>
        </is>
      </c>
      <c r="F66" t="inlineStr">
        <is>
          <t>2026-09-20T00:32:24.606Z</t>
        </is>
      </c>
    </row>
    <row r="67">
      <c r="A67" t="inlineStr">
        <is>
          <t>20450105113</t>
        </is>
      </c>
      <c r="B67" t="inlineStr">
        <is>
          <t>SI</t>
        </is>
      </c>
      <c r="C67" t="inlineStr">
        <is>
          <t>COOPERATIVA AGRARIA DEL PALMITO APROPAL</t>
        </is>
      </c>
      <c r="E67" t="inlineStr">
        <is>
          <t>MIDAGRI - Padrón de Productores Agrarios</t>
        </is>
      </c>
      <c r="F67" t="inlineStr">
        <is>
          <t>2026-09-20T00:32:24.606Z</t>
        </is>
      </c>
    </row>
    <row r="68">
      <c r="A68" t="inlineStr">
        <is>
          <t>20450189201</t>
        </is>
      </c>
      <c r="B68" t="inlineStr">
        <is>
          <t>SI</t>
        </is>
      </c>
      <c r="C68" t="inlineStr">
        <is>
          <t>COOPERATIVA DE SERVICIOS MULTIPLES FRUTOS DE SELVA</t>
        </is>
      </c>
      <c r="E68" t="inlineStr">
        <is>
          <t>MIDAGRI - Padrón de Productores Agrarios</t>
        </is>
      </c>
      <c r="F68" t="inlineStr">
        <is>
          <t>2026-09-20T00:32:24.606Z</t>
        </is>
      </c>
    </row>
    <row r="69">
      <c r="A69" t="inlineStr">
        <is>
          <t>20450207544</t>
        </is>
      </c>
      <c r="B69" t="inlineStr">
        <is>
          <t>SI</t>
        </is>
      </c>
      <c r="C69" t="inlineStr">
        <is>
          <t>COOPERATIVA AGRARIA UCHIZA LTDA</t>
        </is>
      </c>
      <c r="E69" t="inlineStr">
        <is>
          <t>MIDAGRI - Padrón de Productores Agrarios</t>
        </is>
      </c>
      <c r="F69" t="inlineStr">
        <is>
          <t>2026-09-20T00:32:24.606Z</t>
        </is>
      </c>
    </row>
    <row r="70">
      <c r="A70" t="inlineStr">
        <is>
          <t>20450242021</t>
        </is>
      </c>
      <c r="B70" t="inlineStr">
        <is>
          <t>SI</t>
        </is>
      </c>
      <c r="C70" t="inlineStr">
        <is>
          <t>COOPERATIVA DE SERVICIOS MULTIPLES CAPEMA</t>
        </is>
      </c>
      <c r="E70" t="inlineStr">
        <is>
          <t>MIDAGRI - Padrón de Productores Agrarios</t>
        </is>
      </c>
      <c r="F70" t="inlineStr">
        <is>
          <t>2026-09-20T00:32:24.606Z</t>
        </is>
      </c>
    </row>
    <row r="71">
      <c r="A71" t="inlineStr">
        <is>
          <t>20450319423</t>
        </is>
      </c>
      <c r="B71" t="inlineStr">
        <is>
          <t>SI</t>
        </is>
      </c>
      <c r="C71" t="inlineStr">
        <is>
          <t>COOPERATIVA AGRARIA DE SERVICIOS MULTIPLES CAFE DONCEL</t>
        </is>
      </c>
      <c r="E71" t="inlineStr">
        <is>
          <t>MIDAGRI - Padrón de Productores Agrarios</t>
        </is>
      </c>
      <c r="F71" t="inlineStr">
        <is>
          <t>2026-09-20T00:32:24.606Z</t>
        </is>
      </c>
    </row>
    <row r="72">
      <c r="A72" t="inlineStr">
        <is>
          <t>20450638791</t>
        </is>
      </c>
      <c r="B72" t="inlineStr">
        <is>
          <t>SI</t>
        </is>
      </c>
      <c r="C72" t="inlineStr">
        <is>
          <t>ASOCIACION DE CASTAÑEROS DE LA RESERVA DE TAMBOPATA LOS PIONEROS - ASCART</t>
        </is>
      </c>
      <c r="E72" t="inlineStr">
        <is>
          <t>MIDAGRI - Padrón de Productores Agrarios</t>
        </is>
      </c>
      <c r="F72" t="inlineStr">
        <is>
          <t>2026-09-20T00:32:24.606Z</t>
        </is>
      </c>
    </row>
    <row r="73">
      <c r="A73" t="inlineStr">
        <is>
          <t>20452774705</t>
        </is>
      </c>
      <c r="B73" t="inlineStr">
        <is>
          <t>SI</t>
        </is>
      </c>
      <c r="C73" t="inlineStr">
        <is>
          <t>COOPERATIVA AGRARIA CACAO VRAE</t>
        </is>
      </c>
      <c r="E73" t="inlineStr">
        <is>
          <t>MIDAGRI - Padrón de Productores Agrarios</t>
        </is>
      </c>
      <c r="F73" t="inlineStr">
        <is>
          <t>2026-09-20T00:32:24.606Z</t>
        </is>
      </c>
    </row>
    <row r="74">
      <c r="A74" t="inlineStr">
        <is>
          <t>20454319169</t>
        </is>
      </c>
      <c r="B74" t="inlineStr">
        <is>
          <t>SI</t>
        </is>
      </c>
      <c r="C74" t="inlineStr">
        <is>
          <t>ASOCIACION LA JOYA AGRO EXPORT</t>
        </is>
      </c>
      <c r="E74" t="inlineStr">
        <is>
          <t>MIDAGRI - Padrón de Productores Agrarios</t>
        </is>
      </c>
      <c r="F74" t="inlineStr">
        <is>
          <t>2026-09-20T00:32:24.606Z</t>
        </is>
      </c>
    </row>
    <row r="75">
      <c r="A75" t="inlineStr">
        <is>
          <t>20454864604</t>
        </is>
      </c>
      <c r="B75" t="inlineStr">
        <is>
          <t>SI</t>
        </is>
      </c>
      <c r="C75" t="inlineStr">
        <is>
          <t>ASOCIACION DE PRODUCTORES AGROINDUSTRIALES SIGUAS MAJES - PRASIMEX</t>
        </is>
      </c>
      <c r="E75" t="inlineStr">
        <is>
          <t>MIDAGRI - Padrón de Productores Agrarios</t>
        </is>
      </c>
      <c r="F75" t="inlineStr">
        <is>
          <t>2026-09-20T00:32:24.606Z</t>
        </is>
      </c>
    </row>
    <row r="76">
      <c r="A76" t="inlineStr">
        <is>
          <t>20455129321</t>
        </is>
      </c>
      <c r="B76" t="inlineStr">
        <is>
          <t>SI</t>
        </is>
      </c>
      <c r="C76" t="inlineStr">
        <is>
          <t>ASOCIACIÓN DE CRIADORES DE ALPACAS DEL DISTRITO DE SIBAYO ASCADIS</t>
        </is>
      </c>
      <c r="E76" t="inlineStr">
        <is>
          <t>MIDAGRI - Padrón de Productores Agrarios</t>
        </is>
      </c>
      <c r="F76" t="inlineStr">
        <is>
          <t>2026-09-20T00:32:24.606Z</t>
        </is>
      </c>
    </row>
    <row r="77">
      <c r="A77" t="inlineStr">
        <is>
          <t>20455429120</t>
        </is>
      </c>
      <c r="B77" t="inlineStr">
        <is>
          <t>SI</t>
        </is>
      </c>
      <c r="C77" t="inlineStr">
        <is>
          <t>ASOCIACION DE PRODUCTORES AGROPECUARIOS DE AGROEXPORTACION E-4 IRRIGACION  MAJES-AREQUIPA</t>
        </is>
      </c>
      <c r="E77" t="inlineStr">
        <is>
          <t>MIDAGRI - Padrón de Productores Agrarios</t>
        </is>
      </c>
      <c r="F77" t="inlineStr">
        <is>
          <t>2026-09-20T00:32:24.606Z</t>
        </is>
      </c>
    </row>
    <row r="78">
      <c r="A78" t="inlineStr">
        <is>
          <t>20479595276</t>
        </is>
      </c>
      <c r="B78" t="inlineStr">
        <is>
          <t>SI</t>
        </is>
      </c>
      <c r="C78" t="inlineStr">
        <is>
          <t>COOPERATIVA AGRARIA CAFETALERA CASIL LTDA.</t>
        </is>
      </c>
      <c r="E78" t="inlineStr">
        <is>
          <t>MIDAGRI - Padrón de Productores Agrarios</t>
        </is>
      </c>
      <c r="F78" t="inlineStr">
        <is>
          <t>2026-09-20T00:32:24.606Z</t>
        </is>
      </c>
    </row>
    <row r="79">
      <c r="A79" t="inlineStr">
        <is>
          <t>20479622699</t>
        </is>
      </c>
      <c r="B79" t="inlineStr">
        <is>
          <t>SI</t>
        </is>
      </c>
      <c r="C79" t="inlineStr">
        <is>
          <t>COOPERATIVA AGRARIA JUAN MARCO EL PALTO</t>
        </is>
      </c>
      <c r="E79" t="inlineStr">
        <is>
          <t>MIDAGRI - Padrón de Productores Agrarios</t>
        </is>
      </c>
      <c r="F79" t="inlineStr">
        <is>
          <t>2026-09-20T00:32:24.606Z</t>
        </is>
      </c>
    </row>
    <row r="80">
      <c r="A80" t="inlineStr">
        <is>
          <t>20479728501</t>
        </is>
      </c>
      <c r="B80" t="inlineStr">
        <is>
          <t>SI</t>
        </is>
      </c>
      <c r="C80" t="inlineStr">
        <is>
          <t>ASOCIACION AGROPECUARIA DE MOLINOPAMPA</t>
        </is>
      </c>
      <c r="E80" t="inlineStr">
        <is>
          <t>MIDAGRI - Padrón de Productores Agrarios</t>
        </is>
      </c>
      <c r="F80" t="inlineStr">
        <is>
          <t>2026-09-20T00:32:24.606Z</t>
        </is>
      </c>
    </row>
    <row r="81">
      <c r="A81" t="inlineStr">
        <is>
          <t>20479856258</t>
        </is>
      </c>
      <c r="B81" t="inlineStr">
        <is>
          <t>SI</t>
        </is>
      </c>
      <c r="C81" t="inlineStr">
        <is>
          <t>ASOCIACION DE PRODUCTORES AGROPECUARIOS LUIS SOLIBARRIA</t>
        </is>
      </c>
      <c r="E81" t="inlineStr">
        <is>
          <t>MIDAGRI - Padrón de Productores Agrarios</t>
        </is>
      </c>
      <c r="F81" t="inlineStr">
        <is>
          <t>2026-09-20T00:32:24.606Z</t>
        </is>
      </c>
    </row>
    <row r="82">
      <c r="A82" t="inlineStr">
        <is>
          <t>20479917141</t>
        </is>
      </c>
      <c r="B82" t="inlineStr">
        <is>
          <t>SI</t>
        </is>
      </c>
      <c r="C82" t="inlineStr">
        <is>
          <t>COOPERATIVA AGRARIA CENTRAL DE PRODUCTORES DE AMAZONAS</t>
        </is>
      </c>
      <c r="E82" t="inlineStr">
        <is>
          <t>MIDAGRI - Padrón de Productores Agrarios</t>
        </is>
      </c>
      <c r="F82" t="inlineStr">
        <is>
          <t>2026-09-20T00:32:24.606Z</t>
        </is>
      </c>
    </row>
    <row r="83">
      <c r="A83" t="inlineStr">
        <is>
          <t>20480118295</t>
        </is>
      </c>
      <c r="B83" t="inlineStr">
        <is>
          <t>SI</t>
        </is>
      </c>
      <c r="C83" t="inlineStr">
        <is>
          <t>ASOCIACION DE PRODUCTORES AGROPECUARIOS SANTO TOMAS</t>
        </is>
      </c>
      <c r="E83" t="inlineStr">
        <is>
          <t>MIDAGRI - Padrón de Productores Agrarios</t>
        </is>
      </c>
      <c r="F83" t="inlineStr">
        <is>
          <t>2026-09-20T00:32:24.606Z</t>
        </is>
      </c>
    </row>
    <row r="84">
      <c r="A84" t="inlineStr">
        <is>
          <t>20480458550</t>
        </is>
      </c>
      <c r="B84" t="inlineStr">
        <is>
          <t>SI</t>
        </is>
      </c>
      <c r="C84" t="inlineStr">
        <is>
          <t>COOPERATIVA AGRARIA APROCAM</t>
        </is>
      </c>
      <c r="E84" t="inlineStr">
        <is>
          <t>MIDAGRI - Padrón de Productores Agrarios</t>
        </is>
      </c>
      <c r="F84" t="inlineStr">
        <is>
          <t>2026-09-20T00:32:24.606Z</t>
        </is>
      </c>
    </row>
    <row r="85">
      <c r="A85" t="inlineStr">
        <is>
          <t>20480762895</t>
        </is>
      </c>
      <c r="B85" t="inlineStr">
        <is>
          <t>SI</t>
        </is>
      </c>
      <c r="C85" t="inlineStr">
        <is>
          <t>ASOCIACION DE PRODUCTORES AGROPECUARIOS LA FLOR DE CAFE</t>
        </is>
      </c>
      <c r="E85" t="inlineStr">
        <is>
          <t>MIDAGRI - Padrón de Productores Agrarios</t>
        </is>
      </c>
      <c r="F85" t="inlineStr">
        <is>
          <t>2026-09-20T00:32:24.606Z</t>
        </is>
      </c>
    </row>
    <row r="86">
      <c r="A86" t="inlineStr">
        <is>
          <t>20481402540</t>
        </is>
      </c>
      <c r="B86" t="inlineStr">
        <is>
          <t>SI</t>
        </is>
      </c>
      <c r="C86" t="inlineStr">
        <is>
          <t>ASOCIACION DE APICULTORES NECTAR DE VIDA DEL VALLE CHICAMA</t>
        </is>
      </c>
      <c r="E86" t="inlineStr">
        <is>
          <t>MIDAGRI - Padrón de Productores Agrarios</t>
        </is>
      </c>
      <c r="F86" t="inlineStr">
        <is>
          <t>2026-09-20T00:32:24.606Z</t>
        </is>
      </c>
    </row>
    <row r="87">
      <c r="A87" t="inlineStr">
        <is>
          <t>20481929122</t>
        </is>
      </c>
      <c r="B87" t="inlineStr">
        <is>
          <t>SI</t>
        </is>
      </c>
      <c r="C87" t="inlineStr">
        <is>
          <t>ASOCIACION DE PEQUEÑOS PRODUCTORES AGROPECUARIOS PERLA DEL PARAISO</t>
        </is>
      </c>
      <c r="E87" t="inlineStr">
        <is>
          <t>MIDAGRI - Padrón de Productores Agrarios</t>
        </is>
      </c>
      <c r="F87" t="inlineStr">
        <is>
          <t>2026-09-20T00:32:24.606Z</t>
        </is>
      </c>
    </row>
    <row r="88">
      <c r="A88" t="inlineStr">
        <is>
          <t>20482423320</t>
        </is>
      </c>
      <c r="B88" t="inlineStr">
        <is>
          <t>SI</t>
        </is>
      </c>
      <c r="C88" t="inlineStr">
        <is>
          <t>ASOCIACION DE PRODUCTORES AGROINDUSTRIALES SANTA ROSA</t>
        </is>
      </c>
      <c r="E88" t="inlineStr">
        <is>
          <t>MIDAGRI - Padrón de Productores Agrarios</t>
        </is>
      </c>
      <c r="F88" t="inlineStr">
        <is>
          <t>2026-09-20T00:32:24.606Z</t>
        </is>
      </c>
    </row>
    <row r="89">
      <c r="A89" t="inlineStr">
        <is>
          <t>20482572163</t>
        </is>
      </c>
      <c r="B89" t="inlineStr">
        <is>
          <t>SI</t>
        </is>
      </c>
      <c r="C89" t="inlineStr">
        <is>
          <t>COOPERATIVA AGRARIA DE PRODUCTORES LA VICTORIA CACHICADAN - COAPROLAVIC</t>
        </is>
      </c>
      <c r="E89" t="inlineStr">
        <is>
          <t>MIDAGRI - Padrón de Productores Agrarios</t>
        </is>
      </c>
      <c r="F89" t="inlineStr">
        <is>
          <t>2026-09-20T00:32:24.606Z</t>
        </is>
      </c>
    </row>
    <row r="90">
      <c r="A90" t="inlineStr">
        <is>
          <t>20484163902</t>
        </is>
      </c>
      <c r="B90" t="inlineStr">
        <is>
          <t>SI</t>
        </is>
      </c>
      <c r="C90" t="inlineStr">
        <is>
          <t>COOPERATIVA AGRARIA APPROCAP LTDA</t>
        </is>
      </c>
      <c r="E90" t="inlineStr">
        <is>
          <t>MIDAGRI - Padrón de Productores Agrarios</t>
        </is>
      </c>
      <c r="F90" t="inlineStr">
        <is>
          <t>2026-09-20T00:32:24.606Z</t>
        </is>
      </c>
    </row>
    <row r="91">
      <c r="A91" t="inlineStr">
        <is>
          <t>20485945815</t>
        </is>
      </c>
      <c r="B91" t="inlineStr">
        <is>
          <t>SI</t>
        </is>
      </c>
      <c r="C91" t="inlineStr">
        <is>
          <t>COOPERATIVA AGRARIA CAFETALERA ECOLOGICO ALTO PALOMAR</t>
        </is>
      </c>
      <c r="E91" t="inlineStr">
        <is>
          <t>MIDAGRI - Padrón de Productores Agrarios</t>
        </is>
      </c>
      <c r="F91" t="inlineStr">
        <is>
          <t>2026-09-20T00:32:24.606Z</t>
        </is>
      </c>
    </row>
    <row r="92">
      <c r="A92" t="inlineStr">
        <is>
          <t>20486049198</t>
        </is>
      </c>
      <c r="B92" t="inlineStr">
        <is>
          <t>SI</t>
        </is>
      </c>
      <c r="C92" t="inlineStr">
        <is>
          <t>COOPERATIVA AGROPECUARIA DE SERVICIOS VALLE DEL CUNAS LIMITADA (CAS VALLE DEL CUNAS LTDA)</t>
        </is>
      </c>
      <c r="E92" t="inlineStr">
        <is>
          <t>MIDAGRI - Padrón de Productores Agrarios</t>
        </is>
      </c>
      <c r="F92" t="inlineStr">
        <is>
          <t>2026-09-20T00:32:24.606Z</t>
        </is>
      </c>
    </row>
    <row r="93">
      <c r="A93" t="inlineStr">
        <is>
          <t>20486073145</t>
        </is>
      </c>
      <c r="B93" t="inlineStr">
        <is>
          <t>SI</t>
        </is>
      </c>
      <c r="C93" t="inlineStr">
        <is>
          <t>ASOCIACION AGRO GANADERO ECOLOGICO DEL ALTO CACAZU - VILLA RICA</t>
        </is>
      </c>
      <c r="E93" t="inlineStr">
        <is>
          <t>MIDAGRI - Padrón de Productores Agrarios</t>
        </is>
      </c>
      <c r="F93" t="inlineStr">
        <is>
          <t>2026-09-20T00:32:24.606Z</t>
        </is>
      </c>
    </row>
    <row r="94">
      <c r="A94" t="inlineStr">
        <is>
          <t>20486094657</t>
        </is>
      </c>
      <c r="B94" t="inlineStr">
        <is>
          <t>SI</t>
        </is>
      </c>
      <c r="C94" t="inlineStr">
        <is>
          <t>ASOCIACION DE PRODUCTORES DE CAFES ESPECIALES MOUNTAIN COFFE</t>
        </is>
      </c>
      <c r="E94" t="inlineStr">
        <is>
          <t>MIDAGRI - Padrón de Productores Agrarios</t>
        </is>
      </c>
      <c r="F94" t="inlineStr">
        <is>
          <t>2026-09-20T00:32:24.606Z</t>
        </is>
      </c>
    </row>
    <row r="95">
      <c r="A95" t="inlineStr">
        <is>
          <t>20486217830</t>
        </is>
      </c>
      <c r="B95" t="inlineStr">
        <is>
          <t>SI</t>
        </is>
      </c>
      <c r="C95" t="inlineStr">
        <is>
          <t>COMUNIDAD CAMPESINA DE SANTA BARBARA</t>
        </is>
      </c>
      <c r="E95" t="inlineStr">
        <is>
          <t>MIDAGRI - Padrón de Productores Agrarios</t>
        </is>
      </c>
      <c r="F95" t="inlineStr">
        <is>
          <t>2026-09-20T00:32:24.606Z</t>
        </is>
      </c>
    </row>
    <row r="96">
      <c r="A96" t="inlineStr">
        <is>
          <t>20486255090</t>
        </is>
      </c>
      <c r="B96" t="inlineStr">
        <is>
          <t>SI</t>
        </is>
      </c>
      <c r="C96" t="inlineStr">
        <is>
          <t>COOPERATIVA AGRARIA SANGARENI</t>
        </is>
      </c>
      <c r="E96" t="inlineStr">
        <is>
          <t>MIDAGRI - Padrón de Productores Agrarios</t>
        </is>
      </c>
      <c r="F96" t="inlineStr">
        <is>
          <t>2026-09-20T00:32:24.606Z</t>
        </is>
      </c>
    </row>
    <row r="97">
      <c r="A97" t="inlineStr">
        <is>
          <t>20486668335</t>
        </is>
      </c>
      <c r="B97" t="inlineStr">
        <is>
          <t>SI</t>
        </is>
      </c>
      <c r="C97" t="inlineStr">
        <is>
          <t>COOPERATIVA AGROINDUSTRIAL SONOMORO LTDA</t>
        </is>
      </c>
      <c r="E97" t="inlineStr">
        <is>
          <t>MIDAGRI - Padrón de Productores Agrarios</t>
        </is>
      </c>
      <c r="F97" t="inlineStr">
        <is>
          <t>2026-09-20T00:32:24.606Z</t>
        </is>
      </c>
    </row>
    <row r="98">
      <c r="A98" t="inlineStr">
        <is>
          <t>20486876019</t>
        </is>
      </c>
      <c r="B98" t="inlineStr">
        <is>
          <t>SI</t>
        </is>
      </c>
      <c r="C98" t="inlineStr">
        <is>
          <t>COOPERATIVA AGROECOLOGICO INDUSTRIAL MAZAMARI LTDA</t>
        </is>
      </c>
      <c r="E98" t="inlineStr">
        <is>
          <t>MIDAGRI - Padrón de Productores Agrarios</t>
        </is>
      </c>
      <c r="F98" t="inlineStr">
        <is>
          <t>2026-09-20T00:32:24.606Z</t>
        </is>
      </c>
    </row>
    <row r="99">
      <c r="A99" t="inlineStr">
        <is>
          <t>20486973219</t>
        </is>
      </c>
      <c r="B99" t="inlineStr">
        <is>
          <t>SI</t>
        </is>
      </c>
      <c r="C99" t="inlineStr">
        <is>
          <t>COOPERATIVA AGRARIA SONOMORO DEL VRAEM LTDA</t>
        </is>
      </c>
      <c r="E99" t="inlineStr">
        <is>
          <t>MIDAGRI - Padrón de Productores Agrarios</t>
        </is>
      </c>
      <c r="F99" t="inlineStr">
        <is>
          <t>2026-09-20T00:32:24.606Z</t>
        </is>
      </c>
    </row>
    <row r="100">
      <c r="A100" t="inlineStr">
        <is>
          <t>20487226875</t>
        </is>
      </c>
      <c r="B100" t="inlineStr">
        <is>
          <t>SI</t>
        </is>
      </c>
      <c r="C100" t="inlineStr">
        <is>
          <t>ORGANIZACION CENTRAL DE PRODUCTORES DE GRANADILLAS ESPECIALES DE LA PROVINCIA DE OXAPAMPA-PASCO</t>
        </is>
      </c>
      <c r="E100" t="inlineStr">
        <is>
          <t>MIDAGRI - Padrón de Productores Agrarios</t>
        </is>
      </c>
      <c r="F100" t="inlineStr">
        <is>
          <t>2026-09-20T00:32:24.606Z</t>
        </is>
      </c>
    </row>
    <row r="101">
      <c r="A101" t="inlineStr">
        <is>
          <t>20487242994</t>
        </is>
      </c>
      <c r="B101" t="inlineStr">
        <is>
          <t>SI</t>
        </is>
      </c>
      <c r="C101" t="inlineStr">
        <is>
          <t>COOPERATIVA AGRARIA ECOLOGICA CACAOTERA VALLE RIO ENE - COOPAVRE</t>
        </is>
      </c>
      <c r="E101" t="inlineStr">
        <is>
          <t>MIDAGRI - Padrón de Productores Agrarios</t>
        </is>
      </c>
      <c r="F101" t="inlineStr">
        <is>
          <t>2026-09-20T00:32:24.606Z</t>
        </is>
      </c>
    </row>
    <row r="102">
      <c r="A102" t="inlineStr">
        <is>
          <t>20487351343</t>
        </is>
      </c>
      <c r="B102" t="inlineStr">
        <is>
          <t>SI</t>
        </is>
      </c>
      <c r="C102" t="inlineStr">
        <is>
          <t>ASOCIACION DE PRODUCTORES AGROPECUARIOS TUPAC AMARU DE CHIÑAMA</t>
        </is>
      </c>
      <c r="E102" t="inlineStr">
        <is>
          <t>MIDAGRI - Padrón de Productores Agrarios</t>
        </is>
      </c>
      <c r="F102" t="inlineStr">
        <is>
          <t>2026-09-20T00:32:24.606Z</t>
        </is>
      </c>
    </row>
    <row r="103">
      <c r="A103" t="inlineStr">
        <is>
          <t>20487558363</t>
        </is>
      </c>
      <c r="B103" t="inlineStr">
        <is>
          <t>SI</t>
        </is>
      </c>
      <c r="C103" t="inlineStr">
        <is>
          <t>ASOCIACION DE PRODUCTORES DE BAMBU RIO MARAÑON</t>
        </is>
      </c>
      <c r="E103" t="inlineStr">
        <is>
          <t>MIDAGRI - Padrón de Productores Agrarios</t>
        </is>
      </c>
      <c r="F103" t="inlineStr">
        <is>
          <t>2026-09-20T00:32:24.606Z</t>
        </is>
      </c>
    </row>
    <row r="104">
      <c r="A104" t="inlineStr">
        <is>
          <t>20487589242</t>
        </is>
      </c>
      <c r="B104" t="inlineStr">
        <is>
          <t>SI</t>
        </is>
      </c>
      <c r="C104" t="inlineStr">
        <is>
          <t>ASOCIACION PRODUCTORES AGROPECUARIOS CERRO NEGRO</t>
        </is>
      </c>
      <c r="E104" t="inlineStr">
        <is>
          <t>MIDAGRI - Padrón de Productores Agrarios</t>
        </is>
      </c>
      <c r="F104" t="inlineStr">
        <is>
          <t>2026-09-20T00:32:24.606Z</t>
        </is>
      </c>
    </row>
    <row r="105">
      <c r="A105" t="inlineStr">
        <is>
          <t>20487661539</t>
        </is>
      </c>
      <c r="B105" t="inlineStr">
        <is>
          <t>SI</t>
        </is>
      </c>
      <c r="C105" t="inlineStr">
        <is>
          <t>ASOCIACION DE PRODUCTORES CACAOTEROS DEL DISTRITO DE HUARANGO</t>
        </is>
      </c>
      <c r="E105" t="inlineStr">
        <is>
          <t>MIDAGRI - Padrón de Productores Agrarios</t>
        </is>
      </c>
      <c r="F105" t="inlineStr">
        <is>
          <t>2026-09-20T00:32:24.606Z</t>
        </is>
      </c>
    </row>
    <row r="106">
      <c r="A106" t="inlineStr">
        <is>
          <t>20489293898</t>
        </is>
      </c>
      <c r="B106" t="inlineStr">
        <is>
          <t>SI</t>
        </is>
      </c>
      <c r="C106" t="inlineStr">
        <is>
          <t>COMUNIDAD CAMPESINA DE CHINCHE TINGO</t>
        </is>
      </c>
      <c r="E106" t="inlineStr">
        <is>
          <t>MIDAGRI - Padrón de Productores Agrarios</t>
        </is>
      </c>
      <c r="F106" t="inlineStr">
        <is>
          <t>2026-09-20T00:32:24.606Z</t>
        </is>
      </c>
    </row>
    <row r="107">
      <c r="A107" t="inlineStr">
        <is>
          <t>20489969221</t>
        </is>
      </c>
      <c r="B107" t="inlineStr">
        <is>
          <t>SI</t>
        </is>
      </c>
      <c r="C107" t="inlineStr">
        <is>
          <t>ASOCIACION FORESTAL INDIGENA MADRE DE DIOS - AFIMAD</t>
        </is>
      </c>
      <c r="E107" t="inlineStr">
        <is>
          <t>MIDAGRI - Padrón de Productores Agrarios</t>
        </is>
      </c>
      <c r="F107" t="inlineStr">
        <is>
          <t>2026-09-20T00:32:24.606Z</t>
        </is>
      </c>
    </row>
    <row r="108">
      <c r="A108" t="inlineStr">
        <is>
          <t>20490195301</t>
        </is>
      </c>
      <c r="B108" t="inlineStr">
        <is>
          <t>SI</t>
        </is>
      </c>
      <c r="C108" t="inlineStr">
        <is>
          <t>ASOCIACION DE MUJERES PRODUCTORAS SANTO DOMINGO TALLARIN DE CASA</t>
        </is>
      </c>
      <c r="E108" t="inlineStr">
        <is>
          <t>MIDAGRI - Padrón de Productores Agrarios</t>
        </is>
      </c>
      <c r="F108" t="inlineStr">
        <is>
          <t>2026-09-20T00:32:24.606Z</t>
        </is>
      </c>
    </row>
    <row r="109">
      <c r="A109" t="inlineStr">
        <is>
          <t>20490264397</t>
        </is>
      </c>
      <c r="B109" t="inlineStr">
        <is>
          <t>SI</t>
        </is>
      </c>
      <c r="C109" t="inlineStr">
        <is>
          <t>ASOCIACION DE PRODUCTORES FRUTICOLAS Y PALTOS DEL VALLE DE LIMATAMBO</t>
        </is>
      </c>
      <c r="E109" t="inlineStr">
        <is>
          <t>MIDAGRI - Padrón de Productores Agrarios</t>
        </is>
      </c>
      <c r="F109" t="inlineStr">
        <is>
          <t>2026-09-20T00:32:24.606Z</t>
        </is>
      </c>
    </row>
    <row r="110">
      <c r="A110" t="inlineStr">
        <is>
          <t>20490395653</t>
        </is>
      </c>
      <c r="B110" t="inlineStr">
        <is>
          <t>SI</t>
        </is>
      </c>
      <c r="C110" t="inlineStr">
        <is>
          <t>ASOCIACION DE PRODUCTORES AGROPECUARIOS LA VICTORIA OSCCOLLO COCHARCAS</t>
        </is>
      </c>
      <c r="E110" t="inlineStr">
        <is>
          <t>MIDAGRI - Padrón de Productores Agrarios</t>
        </is>
      </c>
      <c r="F110" t="inlineStr">
        <is>
          <t>2026-09-20T00:32:24.606Z</t>
        </is>
      </c>
    </row>
    <row r="111">
      <c r="A111" t="inlineStr">
        <is>
          <t>20490415603</t>
        </is>
      </c>
      <c r="B111" t="inlineStr">
        <is>
          <t>SI</t>
        </is>
      </c>
      <c r="C111" t="inlineStr">
        <is>
          <t>EJECUTOR DE CONTRATO DE ADMINISTRACION DE LA RESERVA COMUNAL AMARAKAERI - ECA AMARAKAERI</t>
        </is>
      </c>
      <c r="E111" t="inlineStr">
        <is>
          <t>MIDAGRI - Padrón de Productores Agrarios</t>
        </is>
      </c>
      <c r="F111" t="inlineStr">
        <is>
          <t>2026-09-20T00:32:24.606Z</t>
        </is>
      </c>
    </row>
    <row r="112">
      <c r="A112" t="inlineStr">
        <is>
          <t>20490594265</t>
        </is>
      </c>
      <c r="B112" t="inlineStr">
        <is>
          <t>SI</t>
        </is>
      </c>
      <c r="C112" t="inlineStr">
        <is>
          <t>ASOCIACION DE PRODUCTORES AGROPECUARIOS ORGANICOS VALLE PAMPAS - APAOVAP</t>
        </is>
      </c>
      <c r="E112" t="inlineStr">
        <is>
          <t>MIDAGRI - Padrón de Productores Agrarios</t>
        </is>
      </c>
      <c r="F112" t="inlineStr">
        <is>
          <t>2026-09-20T00:32:24.606Z</t>
        </is>
      </c>
    </row>
    <row r="113">
      <c r="A113" t="inlineStr">
        <is>
          <t>20490672835</t>
        </is>
      </c>
      <c r="B113" t="inlineStr">
        <is>
          <t>SI</t>
        </is>
      </c>
      <c r="C113" t="inlineStr">
        <is>
          <t>ASOCIACION DE PRODUCTORES FLOR DE PAPA DE CHULLCUISA ALTA - ASOCIACION FLOR DE PAPA</t>
        </is>
      </c>
      <c r="E113" t="inlineStr">
        <is>
          <t>MIDAGRI - Padrón de Productores Agrarios</t>
        </is>
      </c>
      <c r="F113" t="inlineStr">
        <is>
          <t>2026-09-20T00:32:24.606Z</t>
        </is>
      </c>
    </row>
    <row r="114">
      <c r="A114" t="inlineStr">
        <is>
          <t>20490726196</t>
        </is>
      </c>
      <c r="B114" t="inlineStr">
        <is>
          <t>SI</t>
        </is>
      </c>
      <c r="C114" t="inlineStr">
        <is>
          <t>ASOCIACIÓN DE PRODUCTORES AGROPECUARIOS VALLESITO - CHAHUARES</t>
        </is>
      </c>
      <c r="E114" t="inlineStr">
        <is>
          <t>MIDAGRI - Padrón de Productores Agrarios</t>
        </is>
      </c>
      <c r="F114" t="inlineStr">
        <is>
          <t>2026-09-20T00:32:24.606Z</t>
        </is>
      </c>
    </row>
    <row r="115">
      <c r="A115" t="inlineStr">
        <is>
          <t>20490790447</t>
        </is>
      </c>
      <c r="B115" t="inlineStr">
        <is>
          <t>SI</t>
        </is>
      </c>
      <c r="C115" t="inlineStr">
        <is>
          <t>COOPERATIVA SERVICIOS ESPECIALES DE LAS COMUNIDADES CAMPESINAS DE CHUMBIVILCAS LTDA - COOSE - CCCH</t>
        </is>
      </c>
      <c r="E115" t="inlineStr">
        <is>
          <t>MIDAGRI - Padrón de Productores Agrarios</t>
        </is>
      </c>
      <c r="F115" t="inlineStr">
        <is>
          <t>2026-09-20T00:32:24.606Z</t>
        </is>
      </c>
    </row>
    <row r="116">
      <c r="A116" t="inlineStr">
        <is>
          <t>20490810146</t>
        </is>
      </c>
      <c r="B116" t="inlineStr">
        <is>
          <t>SI</t>
        </is>
      </c>
      <c r="C116" t="inlineStr">
        <is>
          <t>COOPERATIVA AGRARIA MACHUPICCHU LTDA - CAGMA LTDA</t>
        </is>
      </c>
      <c r="E116" t="inlineStr">
        <is>
          <t>MIDAGRI - Padrón de Productores Agrarios</t>
        </is>
      </c>
      <c r="F116" t="inlineStr">
        <is>
          <t>2026-09-20T00:32:24.606Z</t>
        </is>
      </c>
    </row>
    <row r="117">
      <c r="A117" t="inlineStr">
        <is>
          <t>20490822071</t>
        </is>
      </c>
      <c r="B117" t="inlineStr">
        <is>
          <t>SI</t>
        </is>
      </c>
      <c r="C117" t="inlineStr">
        <is>
          <t>ASOCIACION DE MODULOS DE MEJORAMIENTO GENETICO DE CAMELIDOS SUDAMERICANOS DE CONDOROMA</t>
        </is>
      </c>
      <c r="E117" t="inlineStr">
        <is>
          <t>MIDAGRI - Padrón de Productores Agrarios</t>
        </is>
      </c>
      <c r="F117" t="inlineStr">
        <is>
          <t>2026-09-20T00:32:24.606Z</t>
        </is>
      </c>
    </row>
    <row r="118">
      <c r="A118" t="inlineStr">
        <is>
          <t>20490989871</t>
        </is>
      </c>
      <c r="B118" t="inlineStr">
        <is>
          <t>SI</t>
        </is>
      </c>
      <c r="C118" t="inlineStr">
        <is>
          <t>ASOCIACIÓN DE PRODUCTORES AGROPECUARIOS TUPAC AMARU - TUNGASUCA</t>
        </is>
      </c>
      <c r="E118" t="inlineStr">
        <is>
          <t>MIDAGRI - Padrón de Productores Agrarios</t>
        </is>
      </c>
      <c r="F118" t="inlineStr">
        <is>
          <t>2026-09-20T00:32:24.606Z</t>
        </is>
      </c>
    </row>
    <row r="119">
      <c r="A119" t="inlineStr">
        <is>
          <t>20491050960</t>
        </is>
      </c>
      <c r="B119" t="inlineStr">
        <is>
          <t>SI</t>
        </is>
      </c>
      <c r="C119" t="inlineStr">
        <is>
          <t>COOPERATIVA AGRARIA INDUSTRIAL DEL VALLE SAGRADO AGROVAS LTDA</t>
        </is>
      </c>
      <c r="E119" t="inlineStr">
        <is>
          <t>MIDAGRI - Padrón de Productores Agrarios</t>
        </is>
      </c>
      <c r="F119" t="inlineStr">
        <is>
          <t>2026-09-20T00:32:24.606Z</t>
        </is>
      </c>
    </row>
    <row r="120">
      <c r="A120" t="inlineStr">
        <is>
          <t>20491086727</t>
        </is>
      </c>
      <c r="B120" t="inlineStr">
        <is>
          <t>SI</t>
        </is>
      </c>
      <c r="C120" t="inlineStr">
        <is>
          <t>ASOCIACION DE PEQUEÑOS PRODUCTORES AGROPECUARIOS Y FORESTALES ORGANICOS ITAHUANIA - MANU</t>
        </is>
      </c>
      <c r="E120" t="inlineStr">
        <is>
          <t>MIDAGRI - Padrón de Productores Agrarios</t>
        </is>
      </c>
      <c r="F120" t="inlineStr">
        <is>
          <t>2026-09-20T00:32:24.606Z</t>
        </is>
      </c>
    </row>
    <row r="121">
      <c r="A121" t="inlineStr">
        <is>
          <t>20491149664</t>
        </is>
      </c>
      <c r="B121" t="inlineStr">
        <is>
          <t>SI</t>
        </is>
      </c>
      <c r="C121" t="inlineStr">
        <is>
          <t>ASOCIACION DE PRODUCTORES VIRGEN DE CONCEPCION - APVC</t>
        </is>
      </c>
      <c r="E121" t="inlineStr">
        <is>
          <t>MIDAGRI - Padrón de Productores Agrarios</t>
        </is>
      </c>
      <c r="F121" t="inlineStr">
        <is>
          <t>2026-09-20T00:32:24.606Z</t>
        </is>
      </c>
    </row>
    <row r="122">
      <c r="A122" t="inlineStr">
        <is>
          <t>20491164469</t>
        </is>
      </c>
      <c r="B122" t="inlineStr">
        <is>
          <t>SI</t>
        </is>
      </c>
      <c r="C122" t="inlineStr">
        <is>
          <t>ASOCIACION DE PRODUCTORES AGROPECUARIOS SUMACC INTI DE HUANCABAMBA - APASIHA</t>
        </is>
      </c>
      <c r="E122" t="inlineStr">
        <is>
          <t>MIDAGRI - Padrón de Productores Agrarios</t>
        </is>
      </c>
      <c r="F122" t="inlineStr">
        <is>
          <t>2026-09-20T00:32:24.606Z</t>
        </is>
      </c>
    </row>
    <row r="123">
      <c r="A123" t="inlineStr">
        <is>
          <t>20491172135</t>
        </is>
      </c>
      <c r="B123" t="inlineStr">
        <is>
          <t>SI</t>
        </is>
      </c>
      <c r="C123" t="inlineStr">
        <is>
          <t>ASOCIACION DE PRODUCTORES DE ALPACAS TAMBOINCA</t>
        </is>
      </c>
      <c r="E123" t="inlineStr">
        <is>
          <t>MIDAGRI - Padrón de Productores Agrarios</t>
        </is>
      </c>
      <c r="F123" t="inlineStr">
        <is>
          <t>2026-09-20T00:32:24.606Z</t>
        </is>
      </c>
    </row>
    <row r="124">
      <c r="A124" t="inlineStr">
        <is>
          <t>20491199769</t>
        </is>
      </c>
      <c r="B124" t="inlineStr">
        <is>
          <t>SI</t>
        </is>
      </c>
      <c r="C124" t="inlineStr">
        <is>
          <t>ASOCIACION DE FRUTICULTORES DE LA MICROCUENCA DE ONGOY LOS AYNIS - AFRUMCO</t>
        </is>
      </c>
      <c r="E124" t="inlineStr">
        <is>
          <t>MIDAGRI - Padrón de Productores Agrarios</t>
        </is>
      </c>
      <c r="F124" t="inlineStr">
        <is>
          <t>2026-09-20T00:32:24.606Z</t>
        </is>
      </c>
    </row>
    <row r="125">
      <c r="A125" t="inlineStr">
        <is>
          <t>20491204436</t>
        </is>
      </c>
      <c r="B125" t="inlineStr">
        <is>
          <t>SI</t>
        </is>
      </c>
      <c r="C125" t="inlineStr">
        <is>
          <t>COOPERATIVA AGRARIA DE SERVICIOS MULTIPLES TESORO CHANKA DE KISHUARA - COOPAGROS - KISHUARA</t>
        </is>
      </c>
      <c r="E125" t="inlineStr">
        <is>
          <t>MIDAGRI - Padrón de Productores Agrarios</t>
        </is>
      </c>
      <c r="F125" t="inlineStr">
        <is>
          <t>2026-09-20T00:32:24.606Z</t>
        </is>
      </c>
    </row>
    <row r="126">
      <c r="A126" t="inlineStr">
        <is>
          <t>20491248646</t>
        </is>
      </c>
      <c r="B126" t="inlineStr">
        <is>
          <t>SI</t>
        </is>
      </c>
      <c r="C126" t="inlineStr">
        <is>
          <t>ASOCIACION DE PRODUCTORES AGROPECUARIOS QUISAGUI - RIO BLANCO</t>
        </is>
      </c>
      <c r="E126" t="inlineStr">
        <is>
          <t>MIDAGRI - Padrón de Productores Agrarios</t>
        </is>
      </c>
      <c r="F126" t="inlineStr">
        <is>
          <t>2026-09-20T00:32:24.606Z</t>
        </is>
      </c>
    </row>
    <row r="127">
      <c r="A127" t="inlineStr">
        <is>
          <t>20491717221</t>
        </is>
      </c>
      <c r="B127" t="inlineStr">
        <is>
          <t>SI</t>
        </is>
      </c>
      <c r="C127" t="inlineStr">
        <is>
          <t>DERIVADOS LACTEOS BARRETO S.R.L.</t>
        </is>
      </c>
      <c r="E127" t="inlineStr">
        <is>
          <t>MIDAGRI - Padrón de Productores Agrarios</t>
        </is>
      </c>
      <c r="F127" t="inlineStr">
        <is>
          <t>2026-09-20T00:32:24.606Z</t>
        </is>
      </c>
    </row>
    <row r="128">
      <c r="A128" t="inlineStr">
        <is>
          <t>20493934822</t>
        </is>
      </c>
      <c r="B128" t="inlineStr">
        <is>
          <t>SI</t>
        </is>
      </c>
      <c r="C128" t="inlineStr">
        <is>
          <t>COOPERATIVA AGRARIA NUEVO AMANECER LTDA.</t>
        </is>
      </c>
      <c r="E128" t="inlineStr">
        <is>
          <t>MIDAGRI - Padrón de Productores Agrarios</t>
        </is>
      </c>
      <c r="F128" t="inlineStr">
        <is>
          <t>2026-09-20T00:32:24.606Z</t>
        </is>
      </c>
    </row>
    <row r="129">
      <c r="A129" t="inlineStr">
        <is>
          <t>20493959574</t>
        </is>
      </c>
      <c r="B129" t="inlineStr">
        <is>
          <t>SI</t>
        </is>
      </c>
      <c r="C129" t="inlineStr">
        <is>
          <t>COOPERATIVA AGRARIA DE SERVICIOS MUJERES TECNOLOGAS CACAOTERAS DE LA PROVINCIA DE HUALLAGA LTDA</t>
        </is>
      </c>
      <c r="E129" t="inlineStr">
        <is>
          <t>MIDAGRI - Padrón de Productores Agrarios</t>
        </is>
      </c>
      <c r="F129" t="inlineStr">
        <is>
          <t>2026-09-20T00:32:24.606Z</t>
        </is>
      </c>
    </row>
    <row r="130">
      <c r="A130" t="inlineStr">
        <is>
          <t>20494126819</t>
        </is>
      </c>
      <c r="B130" t="inlineStr">
        <is>
          <t>SI</t>
        </is>
      </c>
      <c r="C130" t="inlineStr">
        <is>
          <t>ASOCIACION DE PRODUCTORES AGROPECUARIOS RIO MAYO SHANAO</t>
        </is>
      </c>
      <c r="E130" t="inlineStr">
        <is>
          <t>MIDAGRI - Padrón de Productores Agrarios</t>
        </is>
      </c>
      <c r="F130" t="inlineStr">
        <is>
          <t>2026-09-20T00:32:24.606Z</t>
        </is>
      </c>
    </row>
    <row r="131">
      <c r="A131" t="inlineStr">
        <is>
          <t>20494145791</t>
        </is>
      </c>
      <c r="B131" t="inlineStr">
        <is>
          <t>SI</t>
        </is>
      </c>
      <c r="C131" t="inlineStr">
        <is>
          <t>ASOCIACION ECOLOGICA Y DE PRODUCTORES AGROPECUARIOS SAN JOSE OBRERO</t>
        </is>
      </c>
      <c r="E131" t="inlineStr">
        <is>
          <t>MIDAGRI - Padrón de Productores Agrarios</t>
        </is>
      </c>
      <c r="F131" t="inlineStr">
        <is>
          <t>2026-09-20T00:32:24.606Z</t>
        </is>
      </c>
    </row>
    <row r="132">
      <c r="A132" t="inlineStr">
        <is>
          <t>20494699690</t>
        </is>
      </c>
      <c r="B132" t="inlineStr">
        <is>
          <t>SI</t>
        </is>
      </c>
      <c r="C132" t="inlineStr">
        <is>
          <t>ASOCIACION DE PRODUCTORES DE CACAO ECOLOGICO DE KIMBIRI - APROCEK</t>
        </is>
      </c>
      <c r="E132" t="inlineStr">
        <is>
          <t>MIDAGRI - Padrón de Productores Agrarios</t>
        </is>
      </c>
      <c r="F132" t="inlineStr">
        <is>
          <t>2026-09-20T00:32:24.606Z</t>
        </is>
      </c>
    </row>
    <row r="133">
      <c r="A133" t="inlineStr">
        <is>
          <t>20494923832</t>
        </is>
      </c>
      <c r="B133" t="inlineStr">
        <is>
          <t>SI</t>
        </is>
      </c>
      <c r="C133" t="inlineStr">
        <is>
          <t>ASOCIACION NUEVA ESPERANZA ALLPACHACA</t>
        </is>
      </c>
      <c r="E133" t="inlineStr">
        <is>
          <t>MIDAGRI - Padrón de Productores Agrarios</t>
        </is>
      </c>
      <c r="F133" t="inlineStr">
        <is>
          <t>2026-09-20T00:32:24.606Z</t>
        </is>
      </c>
    </row>
    <row r="134">
      <c r="A134" t="inlineStr">
        <is>
          <t>20494939160</t>
        </is>
      </c>
      <c r="B134" t="inlineStr">
        <is>
          <t>SI</t>
        </is>
      </c>
      <c r="C134" t="inlineStr">
        <is>
          <t>ASOCIACION DE PRODUCTORES AGRICOLAS Y GANADEROS INTI RAYMI</t>
        </is>
      </c>
      <c r="E134" t="inlineStr">
        <is>
          <t>MIDAGRI - Padrón de Productores Agrarios</t>
        </is>
      </c>
      <c r="F134" t="inlineStr">
        <is>
          <t>2026-09-20T00:32:24.606Z</t>
        </is>
      </c>
    </row>
    <row r="135">
      <c r="A135" t="inlineStr">
        <is>
          <t>20495177697</t>
        </is>
      </c>
      <c r="B135" t="inlineStr">
        <is>
          <t>SI</t>
        </is>
      </c>
      <c r="C135" t="inlineStr">
        <is>
          <t>ASOCIACION DE PRODUCTORES AGROPECUARIOS DE CAMAYOC</t>
        </is>
      </c>
      <c r="E135" t="inlineStr">
        <is>
          <t>MIDAGRI - Padrón de Productores Agrarios</t>
        </is>
      </c>
      <c r="F135" t="inlineStr">
        <is>
          <t>2026-09-20T00:32:24.606Z</t>
        </is>
      </c>
    </row>
    <row r="136">
      <c r="A136" t="inlineStr">
        <is>
          <t>20517247805</t>
        </is>
      </c>
      <c r="B136" t="inlineStr">
        <is>
          <t>SI</t>
        </is>
      </c>
      <c r="C136" t="inlineStr">
        <is>
          <t>COORDINADORA NACIONAL DE PRODUCTORES DE PAPA DEL PERU- CORPAPA</t>
        </is>
      </c>
      <c r="E136" t="inlineStr">
        <is>
          <t>MIDAGRI - Padrón de Productores Agrarios</t>
        </is>
      </c>
      <c r="F136" t="inlineStr">
        <is>
          <t>2026-09-20T00:32:24.606Z</t>
        </is>
      </c>
    </row>
    <row r="137">
      <c r="A137" t="inlineStr">
        <is>
          <t>20520081152</t>
        </is>
      </c>
      <c r="B137" t="inlineStr">
        <is>
          <t>SI</t>
        </is>
      </c>
      <c r="C137" t="inlineStr">
        <is>
          <t>ASOCIACION DE PRODUCTORES AGRARIOS DE SUSAPAYA</t>
        </is>
      </c>
      <c r="E137" t="inlineStr">
        <is>
          <t>MIDAGRI - Padrón de Productores Agrarios</t>
        </is>
      </c>
      <c r="F137" t="inlineStr">
        <is>
          <t>2026-09-20T00:32:24.606Z</t>
        </is>
      </c>
    </row>
    <row r="138">
      <c r="A138" t="inlineStr">
        <is>
          <t>20520081233</t>
        </is>
      </c>
      <c r="B138" t="inlineStr">
        <is>
          <t>SI</t>
        </is>
      </c>
      <c r="C138" t="inlineStr">
        <is>
          <t>ASOCIACION DE VITIVINICULTORES DE MOQUEGUA 'AVIMO'</t>
        </is>
      </c>
      <c r="E138" t="inlineStr">
        <is>
          <t>MIDAGRI - Padrón de Productores Agrarios</t>
        </is>
      </c>
      <c r="F138" t="inlineStr">
        <is>
          <t>2026-09-20T00:32:24.606Z</t>
        </is>
      </c>
    </row>
    <row r="139">
      <c r="A139" t="inlineStr">
        <is>
          <t>20521131218</t>
        </is>
      </c>
      <c r="B139" t="inlineStr">
        <is>
          <t>SI</t>
        </is>
      </c>
      <c r="C139" t="inlineStr">
        <is>
          <t>ASOCIACION DE PRODUCTORES DE TUNA Y COCHINILLA-APROTYC</t>
        </is>
      </c>
      <c r="E139" t="inlineStr">
        <is>
          <t>MIDAGRI - Padrón de Productores Agrarios</t>
        </is>
      </c>
      <c r="F139" t="inlineStr">
        <is>
          <t>2026-09-20T00:32:24.606Z</t>
        </is>
      </c>
    </row>
    <row r="140">
      <c r="A140" t="inlineStr">
        <is>
          <t>20525839690</t>
        </is>
      </c>
      <c r="B140" t="inlineStr">
        <is>
          <t>SI</t>
        </is>
      </c>
      <c r="C140" t="inlineStr">
        <is>
          <t>ASOCIACION DE PRODUCTORES AGROPECUARIOS DE LA PROVINCIA DE MORROPON</t>
        </is>
      </c>
      <c r="E140" t="inlineStr">
        <is>
          <t>MIDAGRI - Padrón de Productores Agrarios</t>
        </is>
      </c>
      <c r="F140" t="inlineStr">
        <is>
          <t>2026-09-20T00:32:24.606Z</t>
        </is>
      </c>
    </row>
    <row r="141">
      <c r="A141" t="inlineStr">
        <is>
          <t>20525955843</t>
        </is>
      </c>
      <c r="B141" t="inlineStr">
        <is>
          <t>SI</t>
        </is>
      </c>
      <c r="C141" t="inlineStr">
        <is>
          <t>COOPERATIVA AGRARIA ECOLÓGICA Y SOLIDARIA PIURA - CAES PIURA</t>
        </is>
      </c>
      <c r="E141" t="inlineStr">
        <is>
          <t>MIDAGRI - Padrón de Productores Agrarios</t>
        </is>
      </c>
      <c r="F141" t="inlineStr">
        <is>
          <t>2026-09-20T00:32:24.606Z</t>
        </is>
      </c>
    </row>
    <row r="142">
      <c r="A142" t="inlineStr">
        <is>
          <t>20525969551</t>
        </is>
      </c>
      <c r="B142" t="inlineStr">
        <is>
          <t>SI</t>
        </is>
      </c>
      <c r="C142" t="inlineStr">
        <is>
          <t>COOPERATIVA AGRARIA DE PRODUCTORES DE BANANO, CACAO ORGANICO Y OTROS CULTIVOS AGRARIOS LTDA</t>
        </is>
      </c>
      <c r="E142" t="inlineStr">
        <is>
          <t>MIDAGRI - Padrón de Productores Agrarios</t>
        </is>
      </c>
      <c r="F142" t="inlineStr">
        <is>
          <t>2026-09-20T00:32:24.606Z</t>
        </is>
      </c>
    </row>
    <row r="143">
      <c r="A143" t="inlineStr">
        <is>
          <t>20526179367</t>
        </is>
      </c>
      <c r="B143" t="inlineStr">
        <is>
          <t>SI</t>
        </is>
      </c>
      <c r="C143" t="inlineStr">
        <is>
          <t>COOPERATIVA AGRARIA DE USUARIOS ASPRAOSRA LTDA</t>
        </is>
      </c>
      <c r="E143" t="inlineStr">
        <is>
          <t>MIDAGRI - Padrón de Productores Agrarios</t>
        </is>
      </c>
      <c r="F143" t="inlineStr">
        <is>
          <t>2026-09-20T00:32:24.606Z</t>
        </is>
      </c>
    </row>
    <row r="144">
      <c r="A144" t="inlineStr">
        <is>
          <t>20526514689</t>
        </is>
      </c>
      <c r="B144" t="inlineStr">
        <is>
          <t>SI</t>
        </is>
      </c>
      <c r="C144" t="inlineStr">
        <is>
          <t>ASOCIACION DE PRODUCTORES AGROPECUARIOS ARTESANALES E INDUSTRIALES SAN FRANCISCO DE LOMA LARGA</t>
        </is>
      </c>
      <c r="E144" t="inlineStr">
        <is>
          <t>MIDAGRI - Padrón de Productores Agrarios</t>
        </is>
      </c>
      <c r="F144" t="inlineStr">
        <is>
          <t>2026-09-20T00:32:24.606Z</t>
        </is>
      </c>
    </row>
    <row r="145">
      <c r="A145" t="inlineStr">
        <is>
          <t>20526888686</t>
        </is>
      </c>
      <c r="B145" t="inlineStr">
        <is>
          <t>SI</t>
        </is>
      </c>
      <c r="C145" t="inlineStr">
        <is>
          <t>CENTRAL DE COMUNIDADES CAMPESINAS DE RANRACANCHA</t>
        </is>
      </c>
      <c r="E145" t="inlineStr">
        <is>
          <t>MIDAGRI - Padrón de Productores Agrarios</t>
        </is>
      </c>
      <c r="F145" t="inlineStr">
        <is>
          <t>2026-09-20T00:32:24.606Z</t>
        </is>
      </c>
    </row>
    <row r="146">
      <c r="A146" t="inlineStr">
        <is>
          <t>20527491232</t>
        </is>
      </c>
      <c r="B146" t="inlineStr">
        <is>
          <t>SI</t>
        </is>
      </c>
      <c r="C146" t="inlineStr">
        <is>
          <t>RECOLECTORES ORGANICOS DE LA NUEZ AMAZONICA DEL PERU</t>
        </is>
      </c>
      <c r="E146" t="inlineStr">
        <is>
          <t>MIDAGRI - Padrón de Productores Agrarios</t>
        </is>
      </c>
      <c r="F146" t="inlineStr">
        <is>
          <t>2026-09-20T00:32:24.606Z</t>
        </is>
      </c>
    </row>
    <row r="147">
      <c r="A147" t="inlineStr">
        <is>
          <t>20527492638</t>
        </is>
      </c>
      <c r="B147" t="inlineStr">
        <is>
          <t>SI</t>
        </is>
      </c>
      <c r="C147" t="inlineStr">
        <is>
          <t>COMUNIDAD NATIVA SHIPETIARI</t>
        </is>
      </c>
      <c r="E147" t="inlineStr">
        <is>
          <t>MIDAGRI - Padrón de Productores Agrarios</t>
        </is>
      </c>
      <c r="F147" t="inlineStr">
        <is>
          <t>2026-09-20T00:32:24.606Z</t>
        </is>
      </c>
    </row>
    <row r="148">
      <c r="A148" t="inlineStr">
        <is>
          <t>20527504741</t>
        </is>
      </c>
      <c r="B148" t="inlineStr">
        <is>
          <t>SI</t>
        </is>
      </c>
      <c r="C148" t="inlineStr">
        <is>
          <t>ASOCIACION DE AGRICULTORES DE QQUEROHUASI</t>
        </is>
      </c>
      <c r="E148" t="inlineStr">
        <is>
          <t>MIDAGRI - Padrón de Productores Agrarios</t>
        </is>
      </c>
      <c r="F148" t="inlineStr">
        <is>
          <t>2026-09-20T00:32:24.606Z</t>
        </is>
      </c>
    </row>
    <row r="149">
      <c r="A149" t="inlineStr">
        <is>
          <t>20527565376</t>
        </is>
      </c>
      <c r="B149" t="inlineStr">
        <is>
          <t>SI</t>
        </is>
      </c>
      <c r="C149" t="inlineStr">
        <is>
          <t>COOPERATIVA AGRARIA CAFETALERA VALLE DE INCAHUASI</t>
        </is>
      </c>
      <c r="E149" t="inlineStr">
        <is>
          <t>MIDAGRI - Padrón de Productores Agrarios</t>
        </is>
      </c>
      <c r="F149" t="inlineStr">
        <is>
          <t>2026-09-20T00:32:24.606Z</t>
        </is>
      </c>
    </row>
    <row r="150">
      <c r="A150" t="inlineStr">
        <is>
          <t>20527622434</t>
        </is>
      </c>
      <c r="B150" t="inlineStr">
        <is>
          <t>SI</t>
        </is>
      </c>
      <c r="C150" t="inlineStr">
        <is>
          <t>ASOCIACION DE PRODUCTORES LACTEOS DE CUATRO LAGUNAS POMACANCHI</t>
        </is>
      </c>
      <c r="E150" t="inlineStr">
        <is>
          <t>MIDAGRI - Padrón de Productores Agrarios</t>
        </is>
      </c>
      <c r="F150" t="inlineStr">
        <is>
          <t>2026-09-20T00:32:24.606Z</t>
        </is>
      </c>
    </row>
    <row r="151">
      <c r="A151" t="inlineStr">
        <is>
          <t>20527644675</t>
        </is>
      </c>
      <c r="B151" t="inlineStr">
        <is>
          <t>SI</t>
        </is>
      </c>
      <c r="C151" t="inlineStr">
        <is>
          <t>ASOCIACION DE PALMICULTORES SAN JUAN</t>
        </is>
      </c>
      <c r="E151" t="inlineStr">
        <is>
          <t>MIDAGRI - Padrón de Productores Agrarios</t>
        </is>
      </c>
      <c r="F151" t="inlineStr">
        <is>
          <t>2026-09-20T00:32:24.606Z</t>
        </is>
      </c>
    </row>
    <row r="152">
      <c r="A152" t="inlineStr">
        <is>
          <t>20527890285</t>
        </is>
      </c>
      <c r="B152" t="inlineStr">
        <is>
          <t>SI</t>
        </is>
      </c>
      <c r="C152" t="inlineStr">
        <is>
          <t>ASOCIACION DE FRUTICULTORES DEL VALLE PAMPAS- AFRUVAP</t>
        </is>
      </c>
      <c r="E152" t="inlineStr">
        <is>
          <t>MIDAGRI - Padrón de Productores Agrarios</t>
        </is>
      </c>
      <c r="F152" t="inlineStr">
        <is>
          <t>2026-09-20T00:32:24.606Z</t>
        </is>
      </c>
    </row>
    <row r="153">
      <c r="A153" t="inlineStr">
        <is>
          <t>20528270434</t>
        </is>
      </c>
      <c r="B153" t="inlineStr">
        <is>
          <t>SI</t>
        </is>
      </c>
      <c r="C153" t="inlineStr">
        <is>
          <t>ASOCIACION DE PRODUCTORES DE CAMU CAMU DE LAS CUENCAS AMAZONAS NAPO Y TIGRE</t>
        </is>
      </c>
      <c r="E153" t="inlineStr">
        <is>
          <t>MIDAGRI - Padrón de Productores Agrarios</t>
        </is>
      </c>
      <c r="F153" t="inlineStr">
        <is>
          <t>2026-09-20T00:32:24.606Z</t>
        </is>
      </c>
    </row>
    <row r="154">
      <c r="A154" t="inlineStr">
        <is>
          <t>20528396535</t>
        </is>
      </c>
      <c r="B154" t="inlineStr">
        <is>
          <t>SI</t>
        </is>
      </c>
      <c r="C154" t="inlineStr">
        <is>
          <t>ASOCIACION DE PRODUCTORES Y MANEJO DE AGUAJE</t>
        </is>
      </c>
      <c r="E154" t="inlineStr">
        <is>
          <t>MIDAGRI - Padrón de Productores Agrarios</t>
        </is>
      </c>
      <c r="F154" t="inlineStr">
        <is>
          <t>2026-09-20T00:32:24.606Z</t>
        </is>
      </c>
    </row>
    <row r="155">
      <c r="A155" t="inlineStr">
        <is>
          <t>20528996214</t>
        </is>
      </c>
      <c r="B155" t="inlineStr">
        <is>
          <t>SI</t>
        </is>
      </c>
      <c r="C155" t="inlineStr">
        <is>
          <t>COOPERATIVA AGRARIA CAFETALERA MILAGROS - MONZON</t>
        </is>
      </c>
      <c r="E155" t="inlineStr">
        <is>
          <t>MIDAGRI - Padrón de Productores Agrarios</t>
        </is>
      </c>
      <c r="F155" t="inlineStr">
        <is>
          <t>2026-09-20T00:32:24.606Z</t>
        </is>
      </c>
    </row>
    <row r="156">
      <c r="A156" t="inlineStr">
        <is>
          <t>20529088176</t>
        </is>
      </c>
      <c r="B156" t="inlineStr">
        <is>
          <t>SI</t>
        </is>
      </c>
      <c r="C156" t="inlineStr">
        <is>
          <t>PRODUCTORES ASOCIADOS DE PAPA AMARILLA TUMBAY "PAPATY"</t>
        </is>
      </c>
      <c r="E156" t="inlineStr">
        <is>
          <t>MIDAGRI - Padrón de Productores Agrarios</t>
        </is>
      </c>
      <c r="F156" t="inlineStr">
        <is>
          <t>2026-09-20T00:32:24.606Z</t>
        </is>
      </c>
    </row>
    <row r="157">
      <c r="A157" t="inlineStr">
        <is>
          <t>20529095971</t>
        </is>
      </c>
      <c r="B157" t="inlineStr">
        <is>
          <t>SI</t>
        </is>
      </c>
      <c r="C157" t="inlineStr">
        <is>
          <t>ASOCIACION DE PRODUCTORES AGROPECUARIOS NUEVA ALTERNATIVA PRODUCTIVA Y PROTECCION AMBIENTAL</t>
        </is>
      </c>
      <c r="E157" t="inlineStr">
        <is>
          <t>MIDAGRI - Padrón de Productores Agrarios</t>
        </is>
      </c>
      <c r="F157" t="inlineStr">
        <is>
          <t>2026-09-20T00:32:24.606Z</t>
        </is>
      </c>
    </row>
    <row r="158">
      <c r="A158" t="inlineStr">
        <is>
          <t>20529126523</t>
        </is>
      </c>
      <c r="B158" t="inlineStr">
        <is>
          <t>SI</t>
        </is>
      </c>
      <c r="C158" t="inlineStr">
        <is>
          <t>ASOCIACION DE PRODUCTORES AGROPECUARIOS PARAISO DE HORTENSIAS</t>
        </is>
      </c>
      <c r="E158" t="inlineStr">
        <is>
          <t>MIDAGRI - Padrón de Productores Agrarios</t>
        </is>
      </c>
      <c r="F158" t="inlineStr">
        <is>
          <t>2026-09-20T00:32:24.606Z</t>
        </is>
      </c>
    </row>
    <row r="159">
      <c r="A159" t="inlineStr">
        <is>
          <t>20529538988</t>
        </is>
      </c>
      <c r="B159" t="inlineStr">
        <is>
          <t>SI</t>
        </is>
      </c>
      <c r="C159" t="inlineStr">
        <is>
          <t>COOPERATIVA DE SERVICIOS ESPECIALES REDES DE PRODUCTORES DE CUYES DEL CRISNEJAS</t>
        </is>
      </c>
      <c r="E159" t="inlineStr">
        <is>
          <t>MIDAGRI - Padrón de Productores Agrarios</t>
        </is>
      </c>
      <c r="F159" t="inlineStr">
        <is>
          <t>2026-09-20T00:32:24.606Z</t>
        </is>
      </c>
    </row>
    <row r="160">
      <c r="A160" t="inlineStr">
        <is>
          <t>20529801433</t>
        </is>
      </c>
      <c r="B160" t="inlineStr">
        <is>
          <t>SI</t>
        </is>
      </c>
      <c r="C160" t="inlineStr">
        <is>
          <t>OPA MARAY-ULLMA SAN LORENZO</t>
        </is>
      </c>
      <c r="E160" t="inlineStr">
        <is>
          <t>MIDAGRI - Padrón de Productores Agrarios</t>
        </is>
      </c>
      <c r="F160" t="inlineStr">
        <is>
          <t>2026-09-20T00:32:24.606Z</t>
        </is>
      </c>
    </row>
    <row r="161">
      <c r="A161" t="inlineStr">
        <is>
          <t>20529822350</t>
        </is>
      </c>
      <c r="B161" t="inlineStr">
        <is>
          <t>SI</t>
        </is>
      </c>
      <c r="C161" t="inlineStr">
        <is>
          <t>OPA PAPAYO - LA LAGUNA</t>
        </is>
      </c>
      <c r="E161" t="inlineStr">
        <is>
          <t>MIDAGRI - Padrón de Productores Agrarios</t>
        </is>
      </c>
      <c r="F161" t="inlineStr">
        <is>
          <t>2026-09-20T00:32:24.606Z</t>
        </is>
      </c>
    </row>
    <row r="162">
      <c r="A162" t="inlineStr">
        <is>
          <t>20531405723</t>
        </is>
      </c>
      <c r="B162" t="inlineStr">
        <is>
          <t>SI</t>
        </is>
      </c>
      <c r="C162" t="inlineStr">
        <is>
          <t>COOPERATIVA DE SERVICIOS MULTIPLES ADISA NARANJOS</t>
        </is>
      </c>
      <c r="E162" t="inlineStr">
        <is>
          <t>MIDAGRI - Padrón de Productores Agrarios</t>
        </is>
      </c>
      <c r="F162" t="inlineStr">
        <is>
          <t>2026-09-20T00:32:24.606Z</t>
        </is>
      </c>
    </row>
    <row r="163">
      <c r="A163" t="inlineStr">
        <is>
          <t>20531441797</t>
        </is>
      </c>
      <c r="B163" t="inlineStr">
        <is>
          <t>SI</t>
        </is>
      </c>
      <c r="C163" t="inlineStr">
        <is>
          <t>COOPERATIVA AGRARIA ALLIMA CACAO LTDA.</t>
        </is>
      </c>
      <c r="E163" t="inlineStr">
        <is>
          <t>MIDAGRI - Padrón de Productores Agrarios</t>
        </is>
      </c>
      <c r="F163" t="inlineStr">
        <is>
          <t>2026-09-20T00:32:24.606Z</t>
        </is>
      </c>
    </row>
    <row r="164">
      <c r="A164" t="inlineStr">
        <is>
          <t>20532561397</t>
        </is>
      </c>
      <c r="B164" t="inlineStr">
        <is>
          <t>SI</t>
        </is>
      </c>
      <c r="C164" t="inlineStr">
        <is>
          <t>COMUNIDAD CAMPESINA SAN LORENZO DE CHOJATA</t>
        </is>
      </c>
      <c r="E164" t="inlineStr">
        <is>
          <t>MIDAGRI - Padrón de Productores Agrarios</t>
        </is>
      </c>
      <c r="F164" t="inlineStr">
        <is>
          <t>2026-09-20T00:32:24.606Z</t>
        </is>
      </c>
    </row>
    <row r="165">
      <c r="A165" t="inlineStr">
        <is>
          <t>20532737932</t>
        </is>
      </c>
      <c r="B165" t="inlineStr">
        <is>
          <t>SI</t>
        </is>
      </c>
      <c r="C165" t="inlineStr">
        <is>
          <t>COMUNIDAD CAMPESINA DE ARUNTAYA</t>
        </is>
      </c>
      <c r="E165" t="inlineStr">
        <is>
          <t>MIDAGRI - Padrón de Productores Agrarios</t>
        </is>
      </c>
      <c r="F165" t="inlineStr">
        <is>
          <t>2026-09-20T00:32:24.606Z</t>
        </is>
      </c>
    </row>
    <row r="166">
      <c r="A166" t="inlineStr">
        <is>
          <t>20532800561</t>
        </is>
      </c>
      <c r="B166" t="inlineStr">
        <is>
          <t>SI</t>
        </is>
      </c>
      <c r="C166" t="inlineStr">
        <is>
          <t>ASOCIACION DE FRUTICULTORES Y AGROINDUSTRIALES DEL VALLE CINTO LOCUMBA</t>
        </is>
      </c>
      <c r="E166" t="inlineStr">
        <is>
          <t>MIDAGRI - Padrón de Productores Agrarios</t>
        </is>
      </c>
      <c r="F166" t="inlineStr">
        <is>
          <t>2026-09-20T00:32:24.606Z</t>
        </is>
      </c>
    </row>
    <row r="167">
      <c r="A167" t="inlineStr">
        <is>
          <t>20532978204</t>
        </is>
      </c>
      <c r="B167" t="inlineStr">
        <is>
          <t>SI</t>
        </is>
      </c>
      <c r="C167" t="inlineStr">
        <is>
          <t>ASOCIACION DE PRODUCTORES AGROINDUSTRIALES CORAGUAYA</t>
        </is>
      </c>
      <c r="E167" t="inlineStr">
        <is>
          <t>MIDAGRI - Padrón de Productores Agrarios</t>
        </is>
      </c>
      <c r="F167" t="inlineStr">
        <is>
          <t>2026-09-20T00:32:24.606Z</t>
        </is>
      </c>
    </row>
    <row r="168">
      <c r="A168" t="inlineStr">
        <is>
          <t>20533006346</t>
        </is>
      </c>
      <c r="B168" t="inlineStr">
        <is>
          <t>SI</t>
        </is>
      </c>
      <c r="C168" t="inlineStr">
        <is>
          <t>ASOCIACION DE PRODUCTORES DE OREGANO MURALLA</t>
        </is>
      </c>
      <c r="E168" t="inlineStr">
        <is>
          <t>MIDAGRI - Padrón de Productores Agrarios</t>
        </is>
      </c>
      <c r="F168" t="inlineStr">
        <is>
          <t>2026-09-20T00:32:24.606Z</t>
        </is>
      </c>
    </row>
    <row r="169">
      <c r="A169" t="inlineStr">
        <is>
          <t>20533263233</t>
        </is>
      </c>
      <c r="B169" t="inlineStr">
        <is>
          <t>SI</t>
        </is>
      </c>
      <c r="C169" t="inlineStr">
        <is>
          <t>ASOCIACION EMPRENDEDOR DE LOS ANDES</t>
        </is>
      </c>
      <c r="E169" t="inlineStr">
        <is>
          <t>MIDAGRI - Padrón de Productores Agrarios</t>
        </is>
      </c>
      <c r="F169" t="inlineStr">
        <is>
          <t>2026-09-20T00:32:24.606Z</t>
        </is>
      </c>
    </row>
    <row r="170">
      <c r="A170" t="inlineStr">
        <is>
          <t>20533718176</t>
        </is>
      </c>
      <c r="B170" t="inlineStr">
        <is>
          <t>SI</t>
        </is>
      </c>
      <c r="C170" t="inlineStr">
        <is>
          <t>ASOCIACION PRODUCTORES AGROPECUARIOS SANTA ROSA DE KIMAN AYLLU</t>
        </is>
      </c>
      <c r="E170" t="inlineStr">
        <is>
          <t>MIDAGRI - Padrón de Productores Agrarios</t>
        </is>
      </c>
      <c r="F170" t="inlineStr">
        <is>
          <t>2026-09-20T00:32:24.606Z</t>
        </is>
      </c>
    </row>
    <row r="171">
      <c r="A171" t="inlineStr">
        <is>
          <t>20534142146</t>
        </is>
      </c>
      <c r="B171" t="inlineStr">
        <is>
          <t>SI</t>
        </is>
      </c>
      <c r="C171" t="inlineStr">
        <is>
          <t>ASOCIACION DE PRODUCTORES Y COMERCIANTES DE TARA DE PUCHKA</t>
        </is>
      </c>
      <c r="E171" t="inlineStr">
        <is>
          <t>MIDAGRI - Padrón de Productores Agrarios</t>
        </is>
      </c>
      <c r="F171" t="inlineStr">
        <is>
          <t>2026-09-20T00:32:24.606Z</t>
        </is>
      </c>
    </row>
    <row r="172">
      <c r="A172" t="inlineStr">
        <is>
          <t>20534200952</t>
        </is>
      </c>
      <c r="B172" t="inlineStr">
        <is>
          <t>SI</t>
        </is>
      </c>
      <c r="C172" t="inlineStr">
        <is>
          <t>ASOCIACION DE GANADEROS Y PRODUCTORES LACTEOS MUSUQ ALLPACHAKA</t>
        </is>
      </c>
      <c r="E172" t="inlineStr">
        <is>
          <t>MIDAGRI - Padrón de Productores Agrarios</t>
        </is>
      </c>
      <c r="F172" t="inlineStr">
        <is>
          <t>2026-09-20T00:32:24.606Z</t>
        </is>
      </c>
    </row>
    <row r="173">
      <c r="A173" t="inlineStr">
        <is>
          <t>20534487801</t>
        </is>
      </c>
      <c r="B173" t="inlineStr">
        <is>
          <t>SI</t>
        </is>
      </c>
      <c r="C173" t="inlineStr">
        <is>
          <t>ASOCIACION DE PRODUCTORES AGROINDUSTRIALES EMPRENDEDORES DE PUYUSCA - INCUYO</t>
        </is>
      </c>
      <c r="E173" t="inlineStr">
        <is>
          <t>MIDAGRI - Padrón de Productores Agrarios</t>
        </is>
      </c>
      <c r="F173" t="inlineStr">
        <is>
          <t>2026-09-20T00:32:24.606Z</t>
        </is>
      </c>
    </row>
    <row r="174">
      <c r="A174" t="inlineStr">
        <is>
          <t>20534524774</t>
        </is>
      </c>
      <c r="B174" t="inlineStr">
        <is>
          <t>SI</t>
        </is>
      </c>
      <c r="C174" t="inlineStr">
        <is>
          <t>COOPERATIVA AGRARIA TROPICAL ECOLOGICA DE KIMBIRI</t>
        </is>
      </c>
      <c r="E174" t="inlineStr">
        <is>
          <t>MIDAGRI - Padrón de Productores Agrarios</t>
        </is>
      </c>
      <c r="F174" t="inlineStr">
        <is>
          <t>2026-09-20T00:32:24.606Z</t>
        </is>
      </c>
    </row>
    <row r="175">
      <c r="A175" t="inlineStr">
        <is>
          <t>20534560223</t>
        </is>
      </c>
      <c r="B175" t="inlineStr">
        <is>
          <t>SI</t>
        </is>
      </c>
      <c r="C175" t="inlineStr">
        <is>
          <t>ASOCIACION DE PRODUCTORES AGROPECUARIOS TECNIFICADOS Y MULTISERVICIOS ARIZONA - APROATECMA</t>
        </is>
      </c>
      <c r="E175" t="inlineStr">
        <is>
          <t>MIDAGRI - Padrón de Productores Agrarios</t>
        </is>
      </c>
      <c r="F175" t="inlineStr">
        <is>
          <t>2026-09-20T00:32:24.606Z</t>
        </is>
      </c>
    </row>
    <row r="176">
      <c r="A176" t="inlineStr">
        <is>
          <t>20534598620</t>
        </is>
      </c>
      <c r="B176" t="inlineStr">
        <is>
          <t>SI</t>
        </is>
      </c>
      <c r="C176" t="inlineStr">
        <is>
          <t>ASOCIACION DE PRODUCTORES AGROPECUARIOS ORGANICOS DE OMAYA</t>
        </is>
      </c>
      <c r="E176" t="inlineStr">
        <is>
          <t>MIDAGRI - Padrón de Productores Agrarios</t>
        </is>
      </c>
      <c r="F176" t="inlineStr">
        <is>
          <t>2026-09-20T00:32:24.606Z</t>
        </is>
      </c>
    </row>
    <row r="177">
      <c r="A177" t="inlineStr">
        <is>
          <t>20534847352</t>
        </is>
      </c>
      <c r="B177" t="inlineStr">
        <is>
          <t>SI</t>
        </is>
      </c>
      <c r="C177" t="inlineStr">
        <is>
          <t>COOPERATIVA AGRARIA DE PRODUCTORES ORGANICOS DE LA SIERRA</t>
        </is>
      </c>
      <c r="E177" t="inlineStr">
        <is>
          <t>MIDAGRI - Padrón de Productores Agrarios</t>
        </is>
      </c>
      <c r="F177" t="inlineStr">
        <is>
          <t>2026-09-20T00:32:24.606Z</t>
        </is>
      </c>
    </row>
    <row r="178">
      <c r="A178" t="inlineStr">
        <is>
          <t>20535132047</t>
        </is>
      </c>
      <c r="B178" t="inlineStr">
        <is>
          <t>SI</t>
        </is>
      </c>
      <c r="C178" t="inlineStr">
        <is>
          <t>COMUNIDAD INDIGENA DE CCARHUANCHO</t>
        </is>
      </c>
      <c r="E178" t="inlineStr">
        <is>
          <t>MIDAGRI - Padrón de Productores Agrarios</t>
        </is>
      </c>
      <c r="F178" t="inlineStr">
        <is>
          <t>2026-09-20T00:32:24.606Z</t>
        </is>
      </c>
    </row>
    <row r="179">
      <c r="A179" t="inlineStr">
        <is>
          <t>20539205600</t>
        </is>
      </c>
      <c r="B179" t="inlineStr">
        <is>
          <t>SI</t>
        </is>
      </c>
      <c r="C179" t="inlineStr">
        <is>
          <t>ASOCIACION DE PRODUCTORES Y EXPORTADORES DE CAFE RODRIGUEZ DE MENDOZA</t>
        </is>
      </c>
      <c r="E179" t="inlineStr">
        <is>
          <t>MIDAGRI - Padrón de Productores Agrarios</t>
        </is>
      </c>
      <c r="F179" t="inlineStr">
        <is>
          <t>2026-09-20T00:32:24.606Z</t>
        </is>
      </c>
    </row>
    <row r="180">
      <c r="A180" t="inlineStr">
        <is>
          <t>20539241665</t>
        </is>
      </c>
      <c r="B180" t="inlineStr">
        <is>
          <t>SI</t>
        </is>
      </c>
      <c r="C180" t="inlineStr">
        <is>
          <t>ASOCIACION DE PRODUCTORES DE CAFES ORGANICOS Y CAFES ESPECIALES DE AMAZONAS</t>
        </is>
      </c>
      <c r="E180" t="inlineStr">
        <is>
          <t>MIDAGRI - Padrón de Productores Agrarios</t>
        </is>
      </c>
      <c r="F180" t="inlineStr">
        <is>
          <t>2026-09-20T00:32:24.606Z</t>
        </is>
      </c>
    </row>
    <row r="181">
      <c r="A181" t="inlineStr">
        <is>
          <t>20539280644</t>
        </is>
      </c>
      <c r="B181" t="inlineStr">
        <is>
          <t>SI</t>
        </is>
      </c>
      <c r="C181" t="inlineStr">
        <is>
          <t>ASOCIACION DE PEQUEÑOS AGRICULTORES PARA LA PRODUCCION ECOLOGICA SAN MATEO DE PENACHI</t>
        </is>
      </c>
      <c r="E181" t="inlineStr">
        <is>
          <t>MIDAGRI - Padrón de Productores Agrarios</t>
        </is>
      </c>
      <c r="F181" t="inlineStr">
        <is>
          <t>2026-09-20T00:32:24.606Z</t>
        </is>
      </c>
    </row>
    <row r="182">
      <c r="A182" t="inlineStr">
        <is>
          <t>20539422881</t>
        </is>
      </c>
      <c r="B182" t="inlineStr">
        <is>
          <t>SI</t>
        </is>
      </c>
      <c r="C182" t="inlineStr">
        <is>
          <t>COOPERATIVA DE SERVICIOS ESPECIALES ALPAQUEROS LOS WATAY PONCHOS DE CAYLLOMA - COSECAY</t>
        </is>
      </c>
      <c r="E182" t="inlineStr">
        <is>
          <t>MIDAGRI - Padrón de Productores Agrarios</t>
        </is>
      </c>
      <c r="F182" t="inlineStr">
        <is>
          <t>2026-09-20T00:32:24.606Z</t>
        </is>
      </c>
    </row>
    <row r="183">
      <c r="A183" t="inlineStr">
        <is>
          <t>20539619595</t>
        </is>
      </c>
      <c r="B183" t="inlineStr">
        <is>
          <t>SI</t>
        </is>
      </c>
      <c r="C183" t="inlineStr">
        <is>
          <t>ASOCIACION DE PRODUCTORES AGROPECUARIOS CORPAM</t>
        </is>
      </c>
      <c r="E183" t="inlineStr">
        <is>
          <t>MIDAGRI - Padrón de Productores Agrarios</t>
        </is>
      </c>
      <c r="F183" t="inlineStr">
        <is>
          <t>2026-09-20T00:32:24.606Z</t>
        </is>
      </c>
    </row>
    <row r="184">
      <c r="A184" t="inlineStr">
        <is>
          <t>20539644603</t>
        </is>
      </c>
      <c r="B184" t="inlineStr">
        <is>
          <t>SI</t>
        </is>
      </c>
      <c r="C184" t="inlineStr">
        <is>
          <t>ASOCIACION DE PRODUCTORES PARA LA AGROEXPORTACION DE PUQUINA</t>
        </is>
      </c>
      <c r="E184" t="inlineStr">
        <is>
          <t>MIDAGRI - Padrón de Productores Agrarios</t>
        </is>
      </c>
      <c r="F184" t="inlineStr">
        <is>
          <t>2026-09-20T00:32:24.606Z</t>
        </is>
      </c>
    </row>
    <row r="185">
      <c r="A185" t="inlineStr">
        <is>
          <t>20541732706</t>
        </is>
      </c>
      <c r="B185" t="inlineStr">
        <is>
          <t>SI</t>
        </is>
      </c>
      <c r="C185" t="inlineStr">
        <is>
          <t>SERVICIO PARA EL DESARROLLO INTEGRAL RURAL</t>
        </is>
      </c>
      <c r="E185" t="inlineStr">
        <is>
          <t>MIDAGRI - Padrón de Productores Agrarios</t>
        </is>
      </c>
      <c r="F185" t="inlineStr">
        <is>
          <t>2026-09-20T00:32:24.606Z</t>
        </is>
      </c>
    </row>
    <row r="186">
      <c r="A186" t="inlineStr">
        <is>
          <t>20542209951</t>
        </is>
      </c>
      <c r="B186" t="inlineStr">
        <is>
          <t>SI</t>
        </is>
      </c>
      <c r="C186" t="inlineStr">
        <is>
          <t>COOPERATIVA AGRARIA VALLE GRANDE</t>
        </is>
      </c>
      <c r="E186" t="inlineStr">
        <is>
          <t>MIDAGRI - Padrón de Productores Agrarios</t>
        </is>
      </c>
      <c r="F186" t="inlineStr">
        <is>
          <t>2026-09-20T00:32:24.606Z</t>
        </is>
      </c>
    </row>
    <row r="187">
      <c r="A187" t="inlineStr">
        <is>
          <t>20542242222</t>
        </is>
      </c>
      <c r="B187" t="inlineStr">
        <is>
          <t>SI</t>
        </is>
      </c>
      <c r="C187" t="inlineStr">
        <is>
          <t>COOPERATIVA AGROINDUSTRIAL DE CITRICULTORES - JUANJUI LTDA.</t>
        </is>
      </c>
      <c r="E187" t="inlineStr">
        <is>
          <t>MIDAGRI - Padrón de Productores Agrarios</t>
        </is>
      </c>
      <c r="F187" t="inlineStr">
        <is>
          <t>2026-09-20T00:32:24.606Z</t>
        </is>
      </c>
    </row>
    <row r="188">
      <c r="A188" t="inlineStr">
        <is>
          <t>20542251990</t>
        </is>
      </c>
      <c r="B188" t="inlineStr">
        <is>
          <t>SI</t>
        </is>
      </c>
      <c r="C188" t="inlineStr">
        <is>
          <t>ASOCIACION DE MUJERES EMPRENDEDORAS DE NUEVO PROGRESO</t>
        </is>
      </c>
      <c r="E188" t="inlineStr">
        <is>
          <t>MIDAGRI - Padrón de Productores Agrarios</t>
        </is>
      </c>
      <c r="F188" t="inlineStr">
        <is>
          <t>2026-09-20T00:32:24.606Z</t>
        </is>
      </c>
    </row>
    <row r="189">
      <c r="A189" t="inlineStr">
        <is>
          <t>20542257416</t>
        </is>
      </c>
      <c r="B189" t="inlineStr">
        <is>
          <t>SI</t>
        </is>
      </c>
      <c r="C189" t="inlineStr">
        <is>
          <t>EMPRESA INDUSTRIAL ORO VERDE SOCIEDAD ANONIMA CERRADA</t>
        </is>
      </c>
      <c r="E189" t="inlineStr">
        <is>
          <t>MIDAGRI - Padrón de Productores Agrarios</t>
        </is>
      </c>
      <c r="F189" t="inlineStr">
        <is>
          <t>2026-09-20T00:32:24.606Z</t>
        </is>
      </c>
    </row>
    <row r="190">
      <c r="A190" t="inlineStr">
        <is>
          <t>20542264544</t>
        </is>
      </c>
      <c r="B190" t="inlineStr">
        <is>
          <t>SI</t>
        </is>
      </c>
      <c r="C190" t="inlineStr">
        <is>
          <t>COOPERATIVA AGRARIA VALLE DEL BIAVO LTDA</t>
        </is>
      </c>
      <c r="E190" t="inlineStr">
        <is>
          <t>MIDAGRI - Padrón de Productores Agrarios</t>
        </is>
      </c>
      <c r="F190" t="inlineStr">
        <is>
          <t>2026-09-20T00:32:24.606Z</t>
        </is>
      </c>
    </row>
    <row r="191">
      <c r="A191" t="inlineStr">
        <is>
          <t>20542289024</t>
        </is>
      </c>
      <c r="B191" t="inlineStr">
        <is>
          <t>SI</t>
        </is>
      </c>
      <c r="C191" t="inlineStr">
        <is>
          <t>CUENCAS DEL HUALLAGA ASOCIACION DE PRODUCTORES AGROPECUARIOS</t>
        </is>
      </c>
      <c r="E191" t="inlineStr">
        <is>
          <t>MIDAGRI - Padrón de Productores Agrarios</t>
        </is>
      </c>
      <c r="F191" t="inlineStr">
        <is>
          <t>2026-09-20T00:32:24.606Z</t>
        </is>
      </c>
    </row>
    <row r="192">
      <c r="A192" t="inlineStr">
        <is>
          <t>20542299330</t>
        </is>
      </c>
      <c r="B192" t="inlineStr">
        <is>
          <t>SI</t>
        </is>
      </c>
      <c r="C192" t="inlineStr">
        <is>
          <t>ASOCIACION DE PRODUCTORES AGROPECUARIOS DE SHUCUSHYACU FLOR DE CACAO</t>
        </is>
      </c>
      <c r="E192" t="inlineStr">
        <is>
          <t>MIDAGRI - Padrón de Productores Agrarios</t>
        </is>
      </c>
      <c r="F192" t="inlineStr">
        <is>
          <t>2026-09-20T00:32:24.606Z</t>
        </is>
      </c>
    </row>
    <row r="193">
      <c r="A193" t="inlineStr">
        <is>
          <t>20542311569</t>
        </is>
      </c>
      <c r="B193" t="inlineStr">
        <is>
          <t>SI</t>
        </is>
      </c>
      <c r="C193" t="inlineStr">
        <is>
          <t>COOPERATIVA AGRARIA ACHUAR SHAKAIM LTDA</t>
        </is>
      </c>
      <c r="E193" t="inlineStr">
        <is>
          <t>MIDAGRI - Padrón de Productores Agrarios</t>
        </is>
      </c>
      <c r="F193" t="inlineStr">
        <is>
          <t>2026-09-20T00:32:24.606Z</t>
        </is>
      </c>
    </row>
    <row r="194">
      <c r="A194" t="inlineStr">
        <is>
          <t>20542380455</t>
        </is>
      </c>
      <c r="B194" t="inlineStr">
        <is>
          <t>SI</t>
        </is>
      </c>
      <c r="C194" t="inlineStr">
        <is>
          <t>COOPERATIVA AGRARIA ECOFOREST</t>
        </is>
      </c>
      <c r="E194" t="inlineStr">
        <is>
          <t>MIDAGRI - Padrón de Productores Agrarios</t>
        </is>
      </c>
      <c r="F194" t="inlineStr">
        <is>
          <t>2026-09-20T00:32:24.606Z</t>
        </is>
      </c>
    </row>
    <row r="195">
      <c r="A195" t="inlineStr">
        <is>
          <t>20542482886</t>
        </is>
      </c>
      <c r="B195" t="inlineStr">
        <is>
          <t>SI</t>
        </is>
      </c>
      <c r="C195" t="inlineStr">
        <is>
          <t>COOPERATIVA AGROINDUSTRIAL APCCA</t>
        </is>
      </c>
      <c r="E195" t="inlineStr">
        <is>
          <t>MIDAGRI - Padrón de Productores Agrarios</t>
        </is>
      </c>
      <c r="F195" t="inlineStr">
        <is>
          <t>2026-09-20T00:32:24.606Z</t>
        </is>
      </c>
    </row>
    <row r="196">
      <c r="A196" t="inlineStr">
        <is>
          <t>20542594251</t>
        </is>
      </c>
      <c r="B196" t="inlineStr">
        <is>
          <t>SI</t>
        </is>
      </c>
      <c r="C196" t="inlineStr">
        <is>
          <t>ASOCIACION DE PRODUCTORES SIERRA MORENA DE SANTA ANA DE PUCUNAN - HERMANOS SANCHEZ C.</t>
        </is>
      </c>
      <c r="E196" t="inlineStr">
        <is>
          <t>MIDAGRI - Padrón de Productores Agrarios</t>
        </is>
      </c>
      <c r="F196" t="inlineStr">
        <is>
          <t>2026-09-20T00:32:24.606Z</t>
        </is>
      </c>
    </row>
    <row r="197">
      <c r="A197" t="inlineStr">
        <is>
          <t>20542617480</t>
        </is>
      </c>
      <c r="B197" t="inlineStr">
        <is>
          <t>SI</t>
        </is>
      </c>
      <c r="C197" t="inlineStr">
        <is>
          <t>BIOINDUSTRIAS LACTEAS ESTRELLITA &amp; BELEN EMPRESA INDIVIDUAL DE RESPONSABILIDAD LIMITADA</t>
        </is>
      </c>
      <c r="E197" t="inlineStr">
        <is>
          <t>MIDAGRI - Padrón de Productores Agrarios</t>
        </is>
      </c>
      <c r="F197" t="inlineStr">
        <is>
          <t>2026-09-20T00:32:24.606Z</t>
        </is>
      </c>
    </row>
    <row r="198">
      <c r="A198" t="inlineStr">
        <is>
          <t>20542813742</t>
        </is>
      </c>
      <c r="B198" t="inlineStr">
        <is>
          <t>SI</t>
        </is>
      </c>
      <c r="C198" t="inlineStr">
        <is>
          <t>ASOCIACION COMUNIDAD AGRARIA ARCA PACAHUARA</t>
        </is>
      </c>
      <c r="E198" t="inlineStr">
        <is>
          <t>MIDAGRI - Padrón de Productores Agrarios</t>
        </is>
      </c>
      <c r="F198" t="inlineStr">
        <is>
          <t>2026-09-20T00:32:24.606Z</t>
        </is>
      </c>
    </row>
    <row r="199">
      <c r="A199" t="inlineStr">
        <is>
          <t>20542817225</t>
        </is>
      </c>
      <c r="B199" t="inlineStr">
        <is>
          <t>SI</t>
        </is>
      </c>
      <c r="C199" t="inlineStr">
        <is>
          <t>ASOCIACION DE CASTAÑEROS DE ALEGRIA - ASCA</t>
        </is>
      </c>
      <c r="E199" t="inlineStr">
        <is>
          <t>MIDAGRI - Padrón de Productores Agrarios</t>
        </is>
      </c>
      <c r="F199" t="inlineStr">
        <is>
          <t>2026-09-20T00:32:24.606Z</t>
        </is>
      </c>
    </row>
    <row r="200">
      <c r="A200" t="inlineStr">
        <is>
          <t>20542825163</t>
        </is>
      </c>
      <c r="B200" t="inlineStr">
        <is>
          <t>SI</t>
        </is>
      </c>
      <c r="C200" t="inlineStr">
        <is>
          <t>COOPERATIVA AGRARIA CACAO FINO AGROBOSQUE</t>
        </is>
      </c>
      <c r="E200" t="inlineStr">
        <is>
          <t>MIDAGRI - Padrón de Productores Agrarios</t>
        </is>
      </c>
      <c r="F200" t="inlineStr">
        <is>
          <t>2026-09-20T00:32:24.606Z</t>
        </is>
      </c>
    </row>
    <row r="201">
      <c r="A201" t="inlineStr">
        <is>
          <t>20542827298</t>
        </is>
      </c>
      <c r="B201" t="inlineStr">
        <is>
          <t>SI</t>
        </is>
      </c>
      <c r="C201" t="inlineStr">
        <is>
          <t>ASOCIACION DE AGRICULTORES AGROPECUARIOS DE LA COMUNIDAD EL PROGRESO</t>
        </is>
      </c>
      <c r="E201" t="inlineStr">
        <is>
          <t>MIDAGRI - Padrón de Productores Agrarios</t>
        </is>
      </c>
      <c r="F201" t="inlineStr">
        <is>
          <t>2026-09-20T00:32:24.606Z</t>
        </is>
      </c>
    </row>
    <row r="202">
      <c r="A202" t="inlineStr">
        <is>
          <t>20558183552</t>
        </is>
      </c>
      <c r="B202" t="inlineStr">
        <is>
          <t>SI</t>
        </is>
      </c>
      <c r="C202" t="inlineStr">
        <is>
          <t>COOPERATIVA AGRARIA DE SERVICIOS ALPAQUEROS YURAC QORI TISCO - COOPASAY TISCO</t>
        </is>
      </c>
      <c r="E202" t="inlineStr">
        <is>
          <t>MIDAGRI - Padrón de Productores Agrarios</t>
        </is>
      </c>
      <c r="F202" t="inlineStr">
        <is>
          <t>2026-09-20T00:32:24.606Z</t>
        </is>
      </c>
    </row>
    <row r="203">
      <c r="A203" t="inlineStr">
        <is>
          <t>20559290336</t>
        </is>
      </c>
      <c r="B203" t="inlineStr">
        <is>
          <t>SI</t>
        </is>
      </c>
      <c r="C203" t="inlineStr">
        <is>
          <t>CORPORACION ASOCIATIVA LA JOYA</t>
        </is>
      </c>
      <c r="E203" t="inlineStr">
        <is>
          <t>MIDAGRI - Padrón de Productores Agrarios</t>
        </is>
      </c>
      <c r="F203" t="inlineStr">
        <is>
          <t>2026-09-20T00:32:24.606Z</t>
        </is>
      </c>
    </row>
    <row r="204">
      <c r="A204" t="inlineStr">
        <is>
          <t>20561140091</t>
        </is>
      </c>
      <c r="B204" t="inlineStr">
        <is>
          <t>SI</t>
        </is>
      </c>
      <c r="C204" t="inlineStr">
        <is>
          <t>COOPERATIVA AGRARIA ECOLOGICA CAFETALERA DE LONYA GRANDE</t>
        </is>
      </c>
      <c r="E204" t="inlineStr">
        <is>
          <t>MIDAGRI - Padrón de Productores Agrarios</t>
        </is>
      </c>
      <c r="F204" t="inlineStr">
        <is>
          <t>2026-09-20T00:32:24.606Z</t>
        </is>
      </c>
    </row>
    <row r="205">
      <c r="A205" t="inlineStr">
        <is>
          <t>20563823641</t>
        </is>
      </c>
      <c r="B205" t="inlineStr">
        <is>
          <t>SI</t>
        </is>
      </c>
      <c r="C205" t="inlineStr">
        <is>
          <t>ASOCIACION PERUANA DE PRODUCTORES DE ALPACAS Y LLAMAS SPAR - DISTRITAL DE PALLPATA</t>
        </is>
      </c>
      <c r="E205" t="inlineStr">
        <is>
          <t>MIDAGRI - Padrón de Productores Agrarios</t>
        </is>
      </c>
      <c r="F205" t="inlineStr">
        <is>
          <t>2026-09-20T00:32:24.606Z</t>
        </is>
      </c>
    </row>
    <row r="206">
      <c r="A206" t="inlineStr">
        <is>
          <t>20563994453</t>
        </is>
      </c>
      <c r="B206" t="inlineStr">
        <is>
          <t>SI</t>
        </is>
      </c>
      <c r="C206" t="inlineStr">
        <is>
          <t>COOPERATIVA AGRARIA ADIANES DE PHINAYA CUSCO - PERU</t>
        </is>
      </c>
      <c r="E206" t="inlineStr">
        <is>
          <t>MIDAGRI - Padrón de Productores Agrarios</t>
        </is>
      </c>
      <c r="F206" t="inlineStr">
        <is>
          <t>2026-09-20T00:32:24.606Z</t>
        </is>
      </c>
    </row>
    <row r="207">
      <c r="A207" t="inlineStr">
        <is>
          <t>20564032485</t>
        </is>
      </c>
      <c r="B207" t="inlineStr">
        <is>
          <t>SI</t>
        </is>
      </c>
      <c r="C207" t="inlineStr">
        <is>
          <t>ASOCIACION DE PRODUCTORES ECOLOGICOS DE CACAO MEDIO URUBAMBA - IVOCHOTE</t>
        </is>
      </c>
      <c r="E207" t="inlineStr">
        <is>
          <t>MIDAGRI - Padrón de Productores Agrarios</t>
        </is>
      </c>
      <c r="F207" t="inlineStr">
        <is>
          <t>2026-09-20T00:32:24.606Z</t>
        </is>
      </c>
    </row>
    <row r="208">
      <c r="A208" t="inlineStr">
        <is>
          <t>20564152031</t>
        </is>
      </c>
      <c r="B208" t="inlineStr">
        <is>
          <t>SI</t>
        </is>
      </c>
      <c r="C208" t="inlineStr">
        <is>
          <t>ASOCIACION DE ARTESANOS TRES ALPAQUITAS H&amp;F</t>
        </is>
      </c>
      <c r="E208" t="inlineStr">
        <is>
          <t>MIDAGRI - Padrón de Productores Agrarios</t>
        </is>
      </c>
      <c r="F208" t="inlineStr">
        <is>
          <t>2026-09-20T00:32:24.606Z</t>
        </is>
      </c>
    </row>
    <row r="209">
      <c r="A209" t="inlineStr">
        <is>
          <t>20564218589</t>
        </is>
      </c>
      <c r="B209" t="inlineStr">
        <is>
          <t>SI</t>
        </is>
      </c>
      <c r="C209" t="inlineStr">
        <is>
          <t>ASOCIACIÓN DE PRODUCTORES AGROPECUARIOS MI CULLAHUATA - VELILLE</t>
        </is>
      </c>
      <c r="E209" t="inlineStr">
        <is>
          <t>MIDAGRI - Padrón de Productores Agrarios</t>
        </is>
      </c>
      <c r="F209" t="inlineStr">
        <is>
          <t>2026-09-20T00:32:24.606Z</t>
        </is>
      </c>
    </row>
    <row r="210">
      <c r="A210" t="inlineStr">
        <is>
          <t>20567261523</t>
        </is>
      </c>
      <c r="B210" t="inlineStr">
        <is>
          <t>SI</t>
        </is>
      </c>
      <c r="C210" t="inlineStr">
        <is>
          <t>ORGANIZACION DE MANEJO DE RECURSOS NATURALES BUENOS AIRES</t>
        </is>
      </c>
      <c r="E210" t="inlineStr">
        <is>
          <t>MIDAGRI - Padrón de Productores Agrarios</t>
        </is>
      </c>
      <c r="F210" t="inlineStr">
        <is>
          <t>2026-09-20T00:32:24.606Z</t>
        </is>
      </c>
    </row>
    <row r="211">
      <c r="A211" t="inlineStr">
        <is>
          <t>20568071281</t>
        </is>
      </c>
      <c r="B211" t="inlineStr">
        <is>
          <t>SI</t>
        </is>
      </c>
      <c r="C211" t="inlineStr">
        <is>
          <t>COOPERATIVA AGRARIA CAFETALERA CEPRO YANESHA</t>
        </is>
      </c>
      <c r="E211" t="inlineStr">
        <is>
          <t>MIDAGRI - Padrón de Productores Agrarios</t>
        </is>
      </c>
      <c r="F211" t="inlineStr">
        <is>
          <t>2026-09-20T00:32:24.606Z</t>
        </is>
      </c>
    </row>
    <row r="212">
      <c r="A212" t="inlineStr">
        <is>
          <t>20568080948</t>
        </is>
      </c>
      <c r="B212" t="inlineStr">
        <is>
          <t>SI</t>
        </is>
      </c>
      <c r="C212" t="inlineStr">
        <is>
          <t>CONSEJO REGULADOR DE LA DENOMINACION DE ORIGEN CAFE VILLA RICA - C.R.D.O. CAFE VILLA RICA</t>
        </is>
      </c>
      <c r="E212" t="inlineStr">
        <is>
          <t>MIDAGRI - Padrón de Productores Agrarios</t>
        </is>
      </c>
      <c r="F212" t="inlineStr">
        <is>
          <t>2026-09-20T00:32:24.606Z</t>
        </is>
      </c>
    </row>
    <row r="213">
      <c r="A213" t="inlineStr">
        <is>
          <t>20568190450</t>
        </is>
      </c>
      <c r="B213" t="inlineStr">
        <is>
          <t>SI</t>
        </is>
      </c>
      <c r="C213" t="inlineStr">
        <is>
          <t>COOPERATIVA AGRARIA KEMITO ENE LTDA. - KEMITO ENE</t>
        </is>
      </c>
      <c r="E213" t="inlineStr">
        <is>
          <t>MIDAGRI - Padrón de Productores Agrarios</t>
        </is>
      </c>
      <c r="F213" t="inlineStr">
        <is>
          <t>2026-09-20T00:32:24.606Z</t>
        </is>
      </c>
    </row>
    <row r="214">
      <c r="A214" t="inlineStr">
        <is>
          <t>20568194951</t>
        </is>
      </c>
      <c r="B214" t="inlineStr">
        <is>
          <t>SI</t>
        </is>
      </c>
      <c r="C214" t="inlineStr">
        <is>
          <t>ASOCIACION DE PRODUCTORES AGROSOSTENIBLES VILLA ECOLOGICA PERU</t>
        </is>
      </c>
      <c r="E214" t="inlineStr">
        <is>
          <t>MIDAGRI - Padrón de Productores Agrarios</t>
        </is>
      </c>
      <c r="F214" t="inlineStr">
        <is>
          <t>2026-09-20T00:32:24.606Z</t>
        </is>
      </c>
    </row>
    <row r="215">
      <c r="A215" t="inlineStr">
        <is>
          <t>20568228368</t>
        </is>
      </c>
      <c r="B215" t="inlineStr">
        <is>
          <t>SI</t>
        </is>
      </c>
      <c r="C215" t="inlineStr">
        <is>
          <t>ASOCIACION DE PRODUCTORES LACTEOS VIDA ABUNDANTE INGENIO</t>
        </is>
      </c>
      <c r="E215" t="inlineStr">
        <is>
          <t>MIDAGRI - Padrón de Productores Agrarios</t>
        </is>
      </c>
      <c r="F215" t="inlineStr">
        <is>
          <t>2026-09-20T00:32:24.606Z</t>
        </is>
      </c>
    </row>
    <row r="216">
      <c r="A216" t="inlineStr">
        <is>
          <t>20568230001</t>
        </is>
      </c>
      <c r="B216" t="inlineStr">
        <is>
          <t>SI</t>
        </is>
      </c>
      <c r="C216" t="inlineStr">
        <is>
          <t>CORPORACION AGROPECUARIA YANACHAGA CHEMILLEN DE OXAPAMPA - CAYCOXA</t>
        </is>
      </c>
      <c r="E216" t="inlineStr">
        <is>
          <t>MIDAGRI - Padrón de Productores Agrarios</t>
        </is>
      </c>
      <c r="F216" t="inlineStr">
        <is>
          <t>2026-09-20T00:32:24.606Z</t>
        </is>
      </c>
    </row>
    <row r="217">
      <c r="A217" t="inlineStr">
        <is>
          <t>20568236034</t>
        </is>
      </c>
      <c r="B217" t="inlineStr">
        <is>
          <t>SI</t>
        </is>
      </c>
      <c r="C217" t="inlineStr">
        <is>
          <t>RED DE ASOCIACIONES DE MUJERES PRODUCTORAS Y EMPRENDENDORAS DE LA PROVINCIA DE JAUJA</t>
        </is>
      </c>
      <c r="E217" t="inlineStr">
        <is>
          <t>MIDAGRI - Padrón de Productores Agrarios</t>
        </is>
      </c>
      <c r="F217" t="inlineStr">
        <is>
          <t>2026-09-20T00:32:24.606Z</t>
        </is>
      </c>
    </row>
    <row r="218">
      <c r="A218" t="inlineStr">
        <is>
          <t>20568246188</t>
        </is>
      </c>
      <c r="B218" t="inlineStr">
        <is>
          <t>SI</t>
        </is>
      </c>
      <c r="C218" t="inlineStr">
        <is>
          <t>ASOCIACION DE PRODUCTORES AGROPECUARIOS BOJACI DEL DISTRITO DE SINCOS - A.P.A. BOJACI - SINCOS</t>
        </is>
      </c>
      <c r="E218" t="inlineStr">
        <is>
          <t>MIDAGRI - Padrón de Productores Agrarios</t>
        </is>
      </c>
      <c r="F218" t="inlineStr">
        <is>
          <t>2026-09-20T00:32:24.606Z</t>
        </is>
      </c>
    </row>
    <row r="219">
      <c r="A219" t="inlineStr">
        <is>
          <t>20568257899</t>
        </is>
      </c>
      <c r="B219" t="inlineStr">
        <is>
          <t>SI</t>
        </is>
      </c>
      <c r="C219" t="inlineStr">
        <is>
          <t>ASOCIACION DE PRODUCTORES AGROPECUARIOS FORESTAL Y ECOLOGICO WANKA SUR</t>
        </is>
      </c>
      <c r="E219" t="inlineStr">
        <is>
          <t>MIDAGRI - Padrón de Productores Agrarios</t>
        </is>
      </c>
      <c r="F219" t="inlineStr">
        <is>
          <t>2026-09-20T00:32:24.606Z</t>
        </is>
      </c>
    </row>
    <row r="220">
      <c r="A220" t="inlineStr">
        <is>
          <t>20568428375</t>
        </is>
      </c>
      <c r="B220" t="inlineStr">
        <is>
          <t>SI</t>
        </is>
      </c>
      <c r="C220" t="inlineStr">
        <is>
          <t>COOPERATIVA AGRARIA ASHANINKA DEL VALLE PICHIS</t>
        </is>
      </c>
      <c r="E220" t="inlineStr">
        <is>
          <t>MIDAGRI - Padrón de Productores Agrarios</t>
        </is>
      </c>
      <c r="F220" t="inlineStr">
        <is>
          <t>2026-09-20T00:32:24.606Z</t>
        </is>
      </c>
    </row>
    <row r="221">
      <c r="A221" t="inlineStr">
        <is>
          <t>20568466030</t>
        </is>
      </c>
      <c r="B221" t="inlineStr">
        <is>
          <t>SI</t>
        </is>
      </c>
      <c r="C221" t="inlineStr">
        <is>
          <t>ASOCIACION DE PRODUCTORES AGROPECUARIOS DE AGUAS TERMALES DE PUMARANRA</t>
        </is>
      </c>
      <c r="E221" t="inlineStr">
        <is>
          <t>MIDAGRI - Padrón de Productores Agrarios</t>
        </is>
      </c>
      <c r="F221" t="inlineStr">
        <is>
          <t>2026-09-20T00:32:24.606Z</t>
        </is>
      </c>
    </row>
    <row r="222">
      <c r="A222" t="inlineStr">
        <is>
          <t>20568549083</t>
        </is>
      </c>
      <c r="B222" t="inlineStr">
        <is>
          <t>SI</t>
        </is>
      </c>
      <c r="C222" t="inlineStr">
        <is>
          <t>COOPERATIVA AGRARIA INDUSTRIAL APASC SANCORE-PALCAZU LTDA</t>
        </is>
      </c>
      <c r="E222" t="inlineStr">
        <is>
          <t>MIDAGRI - Padrón de Productores Agrarios</t>
        </is>
      </c>
      <c r="F222" t="inlineStr">
        <is>
          <t>2026-09-20T00:32:24.606Z</t>
        </is>
      </c>
    </row>
    <row r="223">
      <c r="A223" t="inlineStr">
        <is>
          <t>20568560133</t>
        </is>
      </c>
      <c r="B223" t="inlineStr">
        <is>
          <t>SI</t>
        </is>
      </c>
      <c r="C223" t="inlineStr">
        <is>
          <t>COOPERATIVA AGRARIA ECOLOGICO ALTO PALCAZU LAGUNA RAYA</t>
        </is>
      </c>
      <c r="E223" t="inlineStr">
        <is>
          <t>MIDAGRI - Padrón de Productores Agrarios</t>
        </is>
      </c>
      <c r="F223" t="inlineStr">
        <is>
          <t>2026-09-20T00:32:24.606Z</t>
        </is>
      </c>
    </row>
    <row r="224">
      <c r="A224" t="inlineStr">
        <is>
          <t>20568567731</t>
        </is>
      </c>
      <c r="B224" t="inlineStr">
        <is>
          <t>SI</t>
        </is>
      </c>
      <c r="C224" t="inlineStr">
        <is>
          <t>COOPERATIVA AGRARIA VILLA RICA GOLDEN COFFEE LTDA.</t>
        </is>
      </c>
      <c r="E224" t="inlineStr">
        <is>
          <t>MIDAGRI - Padrón de Productores Agrarios</t>
        </is>
      </c>
      <c r="F224" t="inlineStr">
        <is>
          <t>2026-09-20T00:32:24.606Z</t>
        </is>
      </c>
    </row>
    <row r="225">
      <c r="A225" t="inlineStr">
        <is>
          <t>20568587333</t>
        </is>
      </c>
      <c r="B225" t="inlineStr">
        <is>
          <t>SI</t>
        </is>
      </c>
      <c r="C225" t="inlineStr">
        <is>
          <t>ASOCIACION DE PRODUCTORES AGROECOLOGICOS UYSUS</t>
        </is>
      </c>
      <c r="E225" t="inlineStr">
        <is>
          <t>MIDAGRI - Padrón de Productores Agrarios</t>
        </is>
      </c>
      <c r="F225" t="inlineStr">
        <is>
          <t>2026-09-20T00:32:24.606Z</t>
        </is>
      </c>
    </row>
    <row r="226">
      <c r="A226" t="inlineStr">
        <is>
          <t>20568609833</t>
        </is>
      </c>
      <c r="B226" t="inlineStr">
        <is>
          <t>SI</t>
        </is>
      </c>
      <c r="C226" t="inlineStr">
        <is>
          <t>ASOCIACION DE MUJERES PRODUCTORAS ARTESANAS CACAO JENTARI - AMPROA CACAO JENTARI</t>
        </is>
      </c>
      <c r="E226" t="inlineStr">
        <is>
          <t>MIDAGRI - Padrón de Productores Agrarios</t>
        </is>
      </c>
      <c r="F226" t="inlineStr">
        <is>
          <t>2026-09-20T00:32:24.606Z</t>
        </is>
      </c>
    </row>
    <row r="227">
      <c r="A227" t="inlineStr">
        <is>
          <t>20568720866</t>
        </is>
      </c>
      <c r="B227" t="inlineStr">
        <is>
          <t>SI</t>
        </is>
      </c>
      <c r="C227" t="inlineStr">
        <is>
          <t>ASOCIACION UNION POMAVILCA</t>
        </is>
      </c>
      <c r="E227" t="inlineStr">
        <is>
          <t>MIDAGRI - Padrón de Productores Agrarios</t>
        </is>
      </c>
      <c r="F227" t="inlineStr">
        <is>
          <t>2026-09-20T00:32:24.606Z</t>
        </is>
      </c>
    </row>
    <row r="228">
      <c r="A228" t="inlineStr">
        <is>
          <t>20568733411</t>
        </is>
      </c>
      <c r="B228" t="inlineStr">
        <is>
          <t>SI</t>
        </is>
      </c>
      <c r="C228" t="inlineStr">
        <is>
          <t>ASOCIACIÓN DE PRODUCTORES "PIÑAS EL SAMAÑU"</t>
        </is>
      </c>
      <c r="E228" t="inlineStr">
        <is>
          <t>MIDAGRI - Padrón de Productores Agrarios</t>
        </is>
      </c>
      <c r="F228" t="inlineStr">
        <is>
          <t>2026-09-20T00:32:24.606Z</t>
        </is>
      </c>
    </row>
    <row r="229">
      <c r="A229" t="inlineStr">
        <is>
          <t>20568771002</t>
        </is>
      </c>
      <c r="B229" t="inlineStr">
        <is>
          <t>SI</t>
        </is>
      </c>
      <c r="C229" t="inlineStr">
        <is>
          <t>COMITÉ DE GESTIÓN DE PROYECTOS DE HUASAHUASI Y CASERÍOS - COMITÉ DE GESTIÓN HUASAHUASI</t>
        </is>
      </c>
      <c r="E229" t="inlineStr">
        <is>
          <t>MIDAGRI - Padrón de Productores Agrarios</t>
        </is>
      </c>
      <c r="F229" t="inlineStr">
        <is>
          <t>2026-09-20T00:32:24.606Z</t>
        </is>
      </c>
    </row>
    <row r="230">
      <c r="A230" t="inlineStr">
        <is>
          <t>20568804709</t>
        </is>
      </c>
      <c r="B230" t="inlineStr">
        <is>
          <t>SI</t>
        </is>
      </c>
      <c r="C230" t="inlineStr">
        <is>
          <t>COOPERATIVA AGRARIA MUJER ANDINA</t>
        </is>
      </c>
      <c r="E230" t="inlineStr">
        <is>
          <t>MIDAGRI - Padrón de Productores Agrarios</t>
        </is>
      </c>
      <c r="F230" t="inlineStr">
        <is>
          <t>2026-09-20T00:32:24.606Z</t>
        </is>
      </c>
    </row>
    <row r="231">
      <c r="A231" t="inlineStr">
        <is>
          <t>20568858621</t>
        </is>
      </c>
      <c r="B231" t="inlineStr">
        <is>
          <t>SI</t>
        </is>
      </c>
      <c r="C231" t="inlineStr">
        <is>
          <t>CENTRAL DE ORGANIZACIONES PRODUCTORAS DE CITRICOS DE LA PROVINCIA DE SATIPO</t>
        </is>
      </c>
      <c r="E231" t="inlineStr">
        <is>
          <t>MIDAGRI - Padrón de Productores Agrarios</t>
        </is>
      </c>
      <c r="F231" t="inlineStr">
        <is>
          <t>2026-09-20T00:32:24.606Z</t>
        </is>
      </c>
    </row>
    <row r="232">
      <c r="A232" t="inlineStr">
        <is>
          <t>20568962282</t>
        </is>
      </c>
      <c r="B232" t="inlineStr">
        <is>
          <t>SI</t>
        </is>
      </c>
      <c r="C232" t="inlineStr">
        <is>
          <t>ASOCIACIÓN DE PRODUCTORES CENTRO COFFEE</t>
        </is>
      </c>
      <c r="E232" t="inlineStr">
        <is>
          <t>MIDAGRI - Padrón de Productores Agrarios</t>
        </is>
      </c>
      <c r="F232" t="inlineStr">
        <is>
          <t>2026-09-20T00:32:24.606Z</t>
        </is>
      </c>
    </row>
    <row r="233">
      <c r="A233" t="inlineStr">
        <is>
          <t>20570699700</t>
        </is>
      </c>
      <c r="B233" t="inlineStr">
        <is>
          <t>SI</t>
        </is>
      </c>
      <c r="C233" t="inlineStr">
        <is>
          <t>ASOCIACION DE PRODUCTORES AGROPECUARIOS PACHARUMI</t>
        </is>
      </c>
      <c r="E233" t="inlineStr">
        <is>
          <t>MIDAGRI - Padrón de Productores Agrarios</t>
        </is>
      </c>
      <c r="F233" t="inlineStr">
        <is>
          <t>2026-09-20T00:32:24.606Z</t>
        </is>
      </c>
    </row>
    <row r="234">
      <c r="A234" t="inlineStr">
        <is>
          <t>20570706927</t>
        </is>
      </c>
      <c r="B234" t="inlineStr">
        <is>
          <t>SI</t>
        </is>
      </c>
      <c r="C234" t="inlineStr">
        <is>
          <t>COOPERATIVA  AGRARIA RUTAS DEL INCA</t>
        </is>
      </c>
      <c r="E234" t="inlineStr">
        <is>
          <t>MIDAGRI - Padrón de Productores Agrarios</t>
        </is>
      </c>
      <c r="F234" t="inlineStr">
        <is>
          <t>2026-09-20T00:32:24.606Z</t>
        </is>
      </c>
    </row>
    <row r="235">
      <c r="A235" t="inlineStr">
        <is>
          <t>20570822242</t>
        </is>
      </c>
      <c r="B235" t="inlineStr">
        <is>
          <t>SI</t>
        </is>
      </c>
      <c r="C235" t="inlineStr">
        <is>
          <t>ASOCIACION DE PRODUCTORES AGROPECUARIOS E INDUSTRIALES DEL DISTRITO DE MATARA</t>
        </is>
      </c>
      <c r="E235" t="inlineStr">
        <is>
          <t>MIDAGRI - Padrón de Productores Agrarios</t>
        </is>
      </c>
      <c r="F235" t="inlineStr">
        <is>
          <t>2026-09-20T00:32:24.606Z</t>
        </is>
      </c>
    </row>
    <row r="236">
      <c r="A236" t="inlineStr">
        <is>
          <t>20570838751</t>
        </is>
      </c>
      <c r="B236" t="inlineStr">
        <is>
          <t>SI</t>
        </is>
      </c>
      <c r="C236" t="inlineStr">
        <is>
          <t>ASOCIACION DE PRODUCTORES AGROPECUARIOS SHICOMUMI ICHOCAN</t>
        </is>
      </c>
      <c r="E236" t="inlineStr">
        <is>
          <t>MIDAGRI - Padrón de Productores Agrarios</t>
        </is>
      </c>
      <c r="F236" t="inlineStr">
        <is>
          <t>2026-09-20T00:32:24.606Z</t>
        </is>
      </c>
    </row>
    <row r="237">
      <c r="A237" t="inlineStr">
        <is>
          <t>20570839056</t>
        </is>
      </c>
      <c r="B237" t="inlineStr">
        <is>
          <t>SI</t>
        </is>
      </c>
      <c r="C237" t="inlineStr">
        <is>
          <t>ASOCIACION DE PRODUCTORES AGROPECUARIOS LOS EMPRENDEDORES DE CAJABAMBA - APALEC</t>
        </is>
      </c>
      <c r="E237" t="inlineStr">
        <is>
          <t>MIDAGRI - Padrón de Productores Agrarios</t>
        </is>
      </c>
      <c r="F237" t="inlineStr">
        <is>
          <t>2026-09-20T00:32:24.606Z</t>
        </is>
      </c>
    </row>
    <row r="238">
      <c r="A238" t="inlineStr">
        <is>
          <t>20571335388</t>
        </is>
      </c>
      <c r="B238" t="inlineStr">
        <is>
          <t>SI</t>
        </is>
      </c>
      <c r="C238" t="inlineStr">
        <is>
          <t>ASOCIACION DE AGRICULTORES AGROPECUARIOS SAN ISIDRO-ICHOC HUAYLAS-CARAZ</t>
        </is>
      </c>
      <c r="E238" t="inlineStr">
        <is>
          <t>MIDAGRI - Padrón de Productores Agrarios</t>
        </is>
      </c>
      <c r="F238" t="inlineStr">
        <is>
          <t>2026-09-20T00:32:24.606Z</t>
        </is>
      </c>
    </row>
    <row r="239">
      <c r="A239" t="inlineStr">
        <is>
          <t>20571419301</t>
        </is>
      </c>
      <c r="B239" t="inlineStr">
        <is>
          <t>SI</t>
        </is>
      </c>
      <c r="C239" t="inlineStr">
        <is>
          <t>ASOCIACION DE PRODUCTORES FRUTICOLA HUAQUISH PARARIN</t>
        </is>
      </c>
      <c r="E239" t="inlineStr">
        <is>
          <t>MIDAGRI - Padrón de Productores Agrarios</t>
        </is>
      </c>
      <c r="F239" t="inlineStr">
        <is>
          <t>2026-09-20T00:32:24.606Z</t>
        </is>
      </c>
    </row>
    <row r="240">
      <c r="A240" t="inlineStr">
        <is>
          <t>20572111131</t>
        </is>
      </c>
      <c r="B240" t="inlineStr">
        <is>
          <t>SI</t>
        </is>
      </c>
      <c r="C240" t="inlineStr">
        <is>
          <t>ASOCIACION DE MUJERES ORGANIZADAS CHOCO WARMIS</t>
        </is>
      </c>
      <c r="E240" t="inlineStr">
        <is>
          <t>MIDAGRI - Padrón de Productores Agrarios</t>
        </is>
      </c>
      <c r="F240" t="inlineStr">
        <is>
          <t>2026-09-20T00:32:24.606Z</t>
        </is>
      </c>
    </row>
    <row r="241">
      <c r="A241" t="inlineStr">
        <is>
          <t>20572190251</t>
        </is>
      </c>
      <c r="B241" t="inlineStr">
        <is>
          <t>SI</t>
        </is>
      </c>
      <c r="C241" t="inlineStr">
        <is>
          <t>CENTRAL DE COOPERATIVAS AGRARIAS CACAO AROMA DE TOCACHE LTDA. (CECAT)</t>
        </is>
      </c>
      <c r="E241" t="inlineStr">
        <is>
          <t>MIDAGRI - Padrón de Productores Agrarios</t>
        </is>
      </c>
      <c r="F241" t="inlineStr">
        <is>
          <t>2026-09-20T00:32:24.606Z</t>
        </is>
      </c>
    </row>
    <row r="242">
      <c r="A242" t="inlineStr">
        <is>
          <t>20573049102</t>
        </is>
      </c>
      <c r="B242" t="inlineStr">
        <is>
          <t>SI</t>
        </is>
      </c>
      <c r="C242" t="inlineStr">
        <is>
          <t>COOPERATIVA AGRARIA CACAOTERA PUERTO INCA</t>
        </is>
      </c>
      <c r="E242" t="inlineStr">
        <is>
          <t>MIDAGRI - Padrón de Productores Agrarios</t>
        </is>
      </c>
      <c r="F242" t="inlineStr">
        <is>
          <t>2026-09-20T00:32:24.606Z</t>
        </is>
      </c>
    </row>
    <row r="243">
      <c r="A243" t="inlineStr">
        <is>
          <t>20573057385</t>
        </is>
      </c>
      <c r="B243" t="inlineStr">
        <is>
          <t>SI</t>
        </is>
      </c>
      <c r="C243" t="inlineStr">
        <is>
          <t>COOPERATIVA AGRARIA PARAISO</t>
        </is>
      </c>
      <c r="E243" t="inlineStr">
        <is>
          <t>MIDAGRI - Padrón de Productores Agrarios</t>
        </is>
      </c>
      <c r="F243" t="inlineStr">
        <is>
          <t>2026-09-20T00:32:24.606Z</t>
        </is>
      </c>
    </row>
    <row r="244">
      <c r="A244" t="inlineStr">
        <is>
          <t>20573138202</t>
        </is>
      </c>
      <c r="B244" t="inlineStr">
        <is>
          <t>SI</t>
        </is>
      </c>
      <c r="C244" t="inlineStr">
        <is>
          <t>ASOCIACION DE PRODUCTORES AGROPECUARIOS Y FORESTALES EL ALVA DE BARTOLOME-CUCHARA</t>
        </is>
      </c>
      <c r="E244" t="inlineStr">
        <is>
          <t>MIDAGRI - Padrón de Productores Agrarios</t>
        </is>
      </c>
      <c r="F244" t="inlineStr">
        <is>
          <t>2026-09-20T00:32:24.606Z</t>
        </is>
      </c>
    </row>
    <row r="245">
      <c r="A245" t="inlineStr">
        <is>
          <t>20573260008</t>
        </is>
      </c>
      <c r="B245" t="inlineStr">
        <is>
          <t>SI</t>
        </is>
      </c>
      <c r="C245" t="inlineStr">
        <is>
          <t>COOPERATIVA AGRARIA AUCAYACU</t>
        </is>
      </c>
      <c r="E245" t="inlineStr">
        <is>
          <t>MIDAGRI - Padrón de Productores Agrarios</t>
        </is>
      </c>
      <c r="F245" t="inlineStr">
        <is>
          <t>2026-09-20T00:32:24.606Z</t>
        </is>
      </c>
    </row>
    <row r="246">
      <c r="A246" t="inlineStr">
        <is>
          <t>20573325223</t>
        </is>
      </c>
      <c r="B246" t="inlineStr">
        <is>
          <t>SI</t>
        </is>
      </c>
      <c r="C246" t="inlineStr">
        <is>
          <t>COOPERATIVA AGROINDUSTRIAL APROBAP</t>
        </is>
      </c>
      <c r="E246" t="inlineStr">
        <is>
          <t>MIDAGRI - Padrón de Productores Agrarios</t>
        </is>
      </c>
      <c r="F246" t="inlineStr">
        <is>
          <t>2026-09-20T00:32:24.606Z</t>
        </is>
      </c>
    </row>
    <row r="247">
      <c r="A247" t="inlineStr">
        <is>
          <t>20573330651</t>
        </is>
      </c>
      <c r="B247" t="inlineStr">
        <is>
          <t>SI</t>
        </is>
      </c>
      <c r="C247" t="inlineStr">
        <is>
          <t>CENTRAL DE PRODUCTORES AGROPECUARIOS DEL VALLE AGRICOLA DE PAUCARTAMBO - PASCO</t>
        </is>
      </c>
      <c r="E247" t="inlineStr">
        <is>
          <t>MIDAGRI - Padrón de Productores Agrarios</t>
        </is>
      </c>
      <c r="F247" t="inlineStr">
        <is>
          <t>2026-09-20T00:32:24.606Z</t>
        </is>
      </c>
    </row>
    <row r="248">
      <c r="A248" t="inlineStr">
        <is>
          <t>20573344791</t>
        </is>
      </c>
      <c r="B248" t="inlineStr">
        <is>
          <t>SI</t>
        </is>
      </c>
      <c r="C248" t="inlineStr">
        <is>
          <t>ASOCIACION AGROECOLOGICO HUANGANAPAMPA</t>
        </is>
      </c>
      <c r="E248" t="inlineStr">
        <is>
          <t>MIDAGRI - Padrón de Productores Agrarios</t>
        </is>
      </c>
      <c r="F248" t="inlineStr">
        <is>
          <t>2026-09-20T00:32:24.606Z</t>
        </is>
      </c>
    </row>
    <row r="249">
      <c r="A249" t="inlineStr">
        <is>
          <t>20574602450</t>
        </is>
      </c>
      <c r="B249" t="inlineStr">
        <is>
          <t>SI</t>
        </is>
      </c>
      <c r="C249" t="inlineStr">
        <is>
          <t>COOPERATIVA AGRARIA FRUTOS DEL ANDE</t>
        </is>
      </c>
      <c r="E249" t="inlineStr">
        <is>
          <t>MIDAGRI - Padrón de Productores Agrarios</t>
        </is>
      </c>
      <c r="F249" t="inlineStr">
        <is>
          <t>2026-09-20T00:32:24.606Z</t>
        </is>
      </c>
    </row>
    <row r="250">
      <c r="A250" t="inlineStr">
        <is>
          <t>20574629226</t>
        </is>
      </c>
      <c r="B250" t="inlineStr">
        <is>
          <t>SI</t>
        </is>
      </c>
      <c r="C250" t="inlineStr">
        <is>
          <t>ASOCIACION DE PRODUCTORES DE QUINUA Y GRANOS ANDINOS DE LA REGION AYACUCHO</t>
        </is>
      </c>
      <c r="E250" t="inlineStr">
        <is>
          <t>MIDAGRI - Padrón de Productores Agrarios</t>
        </is>
      </c>
      <c r="F250" t="inlineStr">
        <is>
          <t>2026-09-20T00:32:24.606Z</t>
        </is>
      </c>
    </row>
    <row r="251">
      <c r="A251" t="inlineStr">
        <is>
          <t>20574660654</t>
        </is>
      </c>
      <c r="B251" t="inlineStr">
        <is>
          <t>SI</t>
        </is>
      </c>
      <c r="C251" t="inlineStr">
        <is>
          <t>ASOCIACION DE PRODUCTORES AGROPECUARIOS UNION TAULLINO</t>
        </is>
      </c>
      <c r="E251" t="inlineStr">
        <is>
          <t>MIDAGRI - Padrón de Productores Agrarios</t>
        </is>
      </c>
      <c r="F251" t="inlineStr">
        <is>
          <t>2026-09-20T00:32:24.606Z</t>
        </is>
      </c>
    </row>
    <row r="252">
      <c r="A252" t="inlineStr">
        <is>
          <t>20574683867</t>
        </is>
      </c>
      <c r="B252" t="inlineStr">
        <is>
          <t>SI</t>
        </is>
      </c>
      <c r="C252" t="inlineStr">
        <is>
          <t>ASOCIACION DE PRODUCTORES DE PALTA VALLE TOROBAMBA</t>
        </is>
      </c>
      <c r="E252" t="inlineStr">
        <is>
          <t>MIDAGRI - Padrón de Productores Agrarios</t>
        </is>
      </c>
      <c r="F252" t="inlineStr">
        <is>
          <t>2026-09-20T00:32:24.606Z</t>
        </is>
      </c>
    </row>
    <row r="253">
      <c r="A253" t="inlineStr">
        <is>
          <t>20574716978</t>
        </is>
      </c>
      <c r="B253" t="inlineStr">
        <is>
          <t>SI</t>
        </is>
      </c>
      <c r="C253" t="inlineStr">
        <is>
          <t>ASOCIACION AGROPECUARIOS - MANCHIRI</t>
        </is>
      </c>
      <c r="E253" t="inlineStr">
        <is>
          <t>MIDAGRI - Padrón de Productores Agrarios</t>
        </is>
      </c>
      <c r="F253" t="inlineStr">
        <is>
          <t>2026-09-20T00:32:24.606Z</t>
        </is>
      </c>
    </row>
    <row r="254">
      <c r="A254" t="inlineStr">
        <is>
          <t>20574734011</t>
        </is>
      </c>
      <c r="B254" t="inlineStr">
        <is>
          <t>SI</t>
        </is>
      </c>
      <c r="C254" t="inlineStr">
        <is>
          <t>ASOCIACION DE PRODUCTORES AGROPECUARIOS UNIDOS AL DESARROLLO DE SANTA ROSA</t>
        </is>
      </c>
      <c r="E254" t="inlineStr">
        <is>
          <t>MIDAGRI - Padrón de Productores Agrarios</t>
        </is>
      </c>
      <c r="F254" t="inlineStr">
        <is>
          <t>2026-09-20T00:32:24.606Z</t>
        </is>
      </c>
    </row>
    <row r="255">
      <c r="A255" t="inlineStr">
        <is>
          <t>20574797013</t>
        </is>
      </c>
      <c r="B255" t="inlineStr">
        <is>
          <t>SI</t>
        </is>
      </c>
      <c r="C255" t="inlineStr">
        <is>
          <t>ASOCIACION DE PRODUCTORES AGROPECUARIOS DE PARAISO CENTRAL</t>
        </is>
      </c>
      <c r="E255" t="inlineStr">
        <is>
          <t>MIDAGRI - Padrón de Productores Agrarios</t>
        </is>
      </c>
      <c r="F255" t="inlineStr">
        <is>
          <t>2026-09-20T00:32:24.606Z</t>
        </is>
      </c>
    </row>
    <row r="256">
      <c r="A256" t="inlineStr">
        <is>
          <t>20600001109</t>
        </is>
      </c>
      <c r="B256" t="inlineStr">
        <is>
          <t>SI</t>
        </is>
      </c>
      <c r="C256" t="inlineStr">
        <is>
          <t>COOPERATIVA AGRARIA CAFETALERA PRODUCTORA COMERCIAL EXPORTADORA CAFE ANDES AMAZONICOS LTDA</t>
        </is>
      </c>
      <c r="E256" t="inlineStr">
        <is>
          <t>MIDAGRI - Padrón de Productores Agrarios</t>
        </is>
      </c>
      <c r="F256" t="inlineStr">
        <is>
          <t>2026-09-20T00:32:24.606Z</t>
        </is>
      </c>
    </row>
    <row r="257">
      <c r="A257" t="inlineStr">
        <is>
          <t>20600010086</t>
        </is>
      </c>
      <c r="B257" t="inlineStr">
        <is>
          <t>SI</t>
        </is>
      </c>
      <c r="C257" t="inlineStr">
        <is>
          <t>COOPERATIVA AGRARIA VALLE DEL CUCHARA LTDA</t>
        </is>
      </c>
      <c r="E257" t="inlineStr">
        <is>
          <t>MIDAGRI - Padrón de Productores Agrarios</t>
        </is>
      </c>
      <c r="F257" t="inlineStr">
        <is>
          <t>2026-09-20T00:32:24.606Z</t>
        </is>
      </c>
    </row>
    <row r="258">
      <c r="A258" t="inlineStr">
        <is>
          <t>20600029887</t>
        </is>
      </c>
      <c r="B258" t="inlineStr">
        <is>
          <t>SI</t>
        </is>
      </c>
      <c r="C258" t="inlineStr">
        <is>
          <t>COOPERATIVA AGRARIA INTEGRAL LUZ DE LA ESPERANZA</t>
        </is>
      </c>
      <c r="E258" t="inlineStr">
        <is>
          <t>MIDAGRI - Padrón de Productores Agrarios</t>
        </is>
      </c>
      <c r="F258" t="inlineStr">
        <is>
          <t>2026-09-20T00:32:24.606Z</t>
        </is>
      </c>
    </row>
    <row r="259">
      <c r="A259" t="inlineStr">
        <is>
          <t>20600122330</t>
        </is>
      </c>
      <c r="B259" t="inlineStr">
        <is>
          <t>SI</t>
        </is>
      </c>
      <c r="C259" t="inlineStr">
        <is>
          <t>COOPERATIVA AGRARIA BIO-ORGANICA CONDESUYOS - COOPABIC</t>
        </is>
      </c>
      <c r="E259" t="inlineStr">
        <is>
          <t>MIDAGRI - Padrón de Productores Agrarios</t>
        </is>
      </c>
      <c r="F259" t="inlineStr">
        <is>
          <t>2026-09-20T00:32:24.606Z</t>
        </is>
      </c>
    </row>
    <row r="260">
      <c r="A260" t="inlineStr">
        <is>
          <t>20600146689</t>
        </is>
      </c>
      <c r="B260" t="inlineStr">
        <is>
          <t>SI</t>
        </is>
      </c>
      <c r="C260" t="inlineStr">
        <is>
          <t>COOPERATIVA AGRARIA DE SERVICIOS AGRICOLAS TAMBOPATA CANDAMO</t>
        </is>
      </c>
      <c r="E260" t="inlineStr">
        <is>
          <t>MIDAGRI - Padrón de Productores Agrarios</t>
        </is>
      </c>
      <c r="F260" t="inlineStr">
        <is>
          <t>2026-09-20T00:32:24.606Z</t>
        </is>
      </c>
    </row>
    <row r="261">
      <c r="A261" t="inlineStr">
        <is>
          <t>20600161378</t>
        </is>
      </c>
      <c r="B261" t="inlineStr">
        <is>
          <t>SI</t>
        </is>
      </c>
      <c r="C261" t="inlineStr">
        <is>
          <t>COOPERATIVA AGRARIA DE AGRICULTORES HUYRO</t>
        </is>
      </c>
      <c r="E261" t="inlineStr">
        <is>
          <t>MIDAGRI - Padrón de Productores Agrarios</t>
        </is>
      </c>
      <c r="F261" t="inlineStr">
        <is>
          <t>2026-09-20T00:32:24.606Z</t>
        </is>
      </c>
    </row>
    <row r="262">
      <c r="A262" t="inlineStr">
        <is>
          <t>20600164351</t>
        </is>
      </c>
      <c r="B262" t="inlineStr">
        <is>
          <t>SI</t>
        </is>
      </c>
      <c r="C262" t="inlineStr">
        <is>
          <t>COOPERATIVA AGROPECUARIA DE SERVICIOS MULTIPLES EL MISTI SAN ANTONIO DE CHUCA</t>
        </is>
      </c>
      <c r="E262" t="inlineStr">
        <is>
          <t>MIDAGRI - Padrón de Productores Agrarios</t>
        </is>
      </c>
      <c r="F262" t="inlineStr">
        <is>
          <t>2026-09-20T00:32:24.606Z</t>
        </is>
      </c>
    </row>
    <row r="263">
      <c r="A263" t="inlineStr">
        <is>
          <t>20600167384</t>
        </is>
      </c>
      <c r="B263" t="inlineStr">
        <is>
          <t>SI</t>
        </is>
      </c>
      <c r="C263" t="inlineStr">
        <is>
          <t>CONSORCIO DE PRODUCTORES ORGANICOS DEL ANDE LIBERTEÑO</t>
        </is>
      </c>
      <c r="E263" t="inlineStr">
        <is>
          <t>MIDAGRI - Padrón de Productores Agrarios</t>
        </is>
      </c>
      <c r="F263" t="inlineStr">
        <is>
          <t>2026-09-20T00:32:24.606Z</t>
        </is>
      </c>
    </row>
    <row r="264">
      <c r="A264" t="inlineStr">
        <is>
          <t>20600188616</t>
        </is>
      </c>
      <c r="B264" t="inlineStr">
        <is>
          <t>SI</t>
        </is>
      </c>
      <c r="C264" t="inlineStr">
        <is>
          <t>CORPORACION LA BODEGUILLA S.A.C.</t>
        </is>
      </c>
      <c r="E264" t="inlineStr">
        <is>
          <t>MIDAGRI - Padrón de Productores Agrarios</t>
        </is>
      </c>
      <c r="F264" t="inlineStr">
        <is>
          <t>2026-09-20T00:32:24.606Z</t>
        </is>
      </c>
    </row>
    <row r="265">
      <c r="A265" t="inlineStr">
        <is>
          <t>20600200756</t>
        </is>
      </c>
      <c r="B265" t="inlineStr">
        <is>
          <t>SI</t>
        </is>
      </c>
      <c r="C265" t="inlineStr">
        <is>
          <t>COOPERATIVA AGRARIA CAFETALERA MONTAÑA AZUL LTDA. - COOPACMA</t>
        </is>
      </c>
      <c r="E265" t="inlineStr">
        <is>
          <t>MIDAGRI - Padrón de Productores Agrarios</t>
        </is>
      </c>
      <c r="F265" t="inlineStr">
        <is>
          <t>2026-09-20T00:32:24.606Z</t>
        </is>
      </c>
    </row>
    <row r="266">
      <c r="A266" t="inlineStr">
        <is>
          <t>20600235444</t>
        </is>
      </c>
      <c r="B266" t="inlineStr">
        <is>
          <t>SI</t>
        </is>
      </c>
      <c r="C266" t="inlineStr">
        <is>
          <t>COOPERATIVA AGRARIA QUEROHUAMBOS</t>
        </is>
      </c>
      <c r="E266" t="inlineStr">
        <is>
          <t>MIDAGRI - Padrón de Productores Agrarios</t>
        </is>
      </c>
      <c r="F266" t="inlineStr">
        <is>
          <t>2026-09-20T00:32:24.606Z</t>
        </is>
      </c>
    </row>
    <row r="267">
      <c r="A267" t="inlineStr">
        <is>
          <t>20600250397</t>
        </is>
      </c>
      <c r="B267" t="inlineStr">
        <is>
          <t>SI</t>
        </is>
      </c>
      <c r="C267" t="inlineStr">
        <is>
          <t>ASOCIACION DE PRODUCTORES DE PALTA DE MOQUEGUA PARA EXPORTACION - APPALMEX</t>
        </is>
      </c>
      <c r="E267" t="inlineStr">
        <is>
          <t>MIDAGRI - Padrón de Productores Agrarios</t>
        </is>
      </c>
      <c r="F267" t="inlineStr">
        <is>
          <t>2026-09-20T00:32:24.606Z</t>
        </is>
      </c>
    </row>
    <row r="268">
      <c r="A268" t="inlineStr">
        <is>
          <t>20600256808</t>
        </is>
      </c>
      <c r="B268" t="inlineStr">
        <is>
          <t>SI</t>
        </is>
      </c>
      <c r="C268" t="inlineStr">
        <is>
          <t>COOPERATIVA AGRARIA REVERENDO PADRE GERARDO COTE-UCAYALI COOPAGRA RPGC-UCAYALI</t>
        </is>
      </c>
      <c r="E268" t="inlineStr">
        <is>
          <t>MIDAGRI - Padrón de Productores Agrarios</t>
        </is>
      </c>
      <c r="F268" t="inlineStr">
        <is>
          <t>2026-09-20T00:32:24.606Z</t>
        </is>
      </c>
    </row>
    <row r="269">
      <c r="A269" t="inlineStr">
        <is>
          <t>20600263286</t>
        </is>
      </c>
      <c r="B269" t="inlineStr">
        <is>
          <t>SI</t>
        </is>
      </c>
      <c r="C269" t="inlineStr">
        <is>
          <t>ASOCIACIÓN DE PRODUCTORES SELVA NORORIENTAL</t>
        </is>
      </c>
      <c r="E269" t="inlineStr">
        <is>
          <t>MIDAGRI - Padrón de Productores Agrarios</t>
        </is>
      </c>
      <c r="F269" t="inlineStr">
        <is>
          <t>2026-09-20T00:32:24.606Z</t>
        </is>
      </c>
    </row>
    <row r="270">
      <c r="A270" t="inlineStr">
        <is>
          <t>20600276221</t>
        </is>
      </c>
      <c r="B270" t="inlineStr">
        <is>
          <t>SI</t>
        </is>
      </c>
      <c r="C270" t="inlineStr">
        <is>
          <t>COOPERATIVA AGRARIA VALLE FORTALEZA - COAVAF</t>
        </is>
      </c>
      <c r="E270" t="inlineStr">
        <is>
          <t>MIDAGRI - Padrón de Productores Agrarios</t>
        </is>
      </c>
      <c r="F270" t="inlineStr">
        <is>
          <t>2026-09-20T00:32:24.606Z</t>
        </is>
      </c>
    </row>
    <row r="271">
      <c r="A271" t="inlineStr">
        <is>
          <t>20600325478</t>
        </is>
      </c>
      <c r="B271" t="inlineStr">
        <is>
          <t>SI</t>
        </is>
      </c>
      <c r="C271" t="inlineStr">
        <is>
          <t>COOPERATIVA AGRARIA JALCA VERDE</t>
        </is>
      </c>
      <c r="E271" t="inlineStr">
        <is>
          <t>MIDAGRI - Padrón de Productores Agrarios</t>
        </is>
      </c>
      <c r="F271" t="inlineStr">
        <is>
          <t>2026-09-20T00:32:24.606Z</t>
        </is>
      </c>
    </row>
    <row r="272">
      <c r="A272" t="inlineStr">
        <is>
          <t>20600366468</t>
        </is>
      </c>
      <c r="B272" t="inlineStr">
        <is>
          <t>SI</t>
        </is>
      </c>
      <c r="C272" t="inlineStr">
        <is>
          <t>ASOCIACION UNION FORESTAL DE TARA - ASOC. UNION FORESTAL DE TARA</t>
        </is>
      </c>
      <c r="E272" t="inlineStr">
        <is>
          <t>MIDAGRI - Padrón de Productores Agrarios</t>
        </is>
      </c>
      <c r="F272" t="inlineStr">
        <is>
          <t>2026-09-20T00:32:24.606Z</t>
        </is>
      </c>
    </row>
    <row r="273">
      <c r="A273" t="inlineStr">
        <is>
          <t>20600370619</t>
        </is>
      </c>
      <c r="B273" t="inlineStr">
        <is>
          <t>SI</t>
        </is>
      </c>
      <c r="C273" t="inlineStr">
        <is>
          <t>COOPERATIVA AGRARIA ALTO ANDINA CHUGAY</t>
        </is>
      </c>
      <c r="E273" t="inlineStr">
        <is>
          <t>MIDAGRI - Padrón de Productores Agrarios</t>
        </is>
      </c>
      <c r="F273" t="inlineStr">
        <is>
          <t>2026-09-20T00:32:24.606Z</t>
        </is>
      </c>
    </row>
    <row r="274">
      <c r="A274" t="inlineStr">
        <is>
          <t>20600382064</t>
        </is>
      </c>
      <c r="B274" t="inlineStr">
        <is>
          <t>SI</t>
        </is>
      </c>
      <c r="C274" t="inlineStr">
        <is>
          <t>COOPERATIVA AGRARIA ECOLOGICA AGROINDUSTRIAL DE CURIMANA LTDA.</t>
        </is>
      </c>
      <c r="E274" t="inlineStr">
        <is>
          <t>MIDAGRI - Padrón de Productores Agrarios</t>
        </is>
      </c>
      <c r="F274" t="inlineStr">
        <is>
          <t>2026-09-20T00:32:24.606Z</t>
        </is>
      </c>
    </row>
    <row r="275">
      <c r="A275" t="inlineStr">
        <is>
          <t>20600384016</t>
        </is>
      </c>
      <c r="B275" t="inlineStr">
        <is>
          <t>SI</t>
        </is>
      </c>
      <c r="C275" t="inlineStr">
        <is>
          <t>CENTRAL DE PRODUCTORES AGROPECUARIOS SAN CRISTOBAL DE QUIPARACRA - PASCO</t>
        </is>
      </c>
      <c r="E275" t="inlineStr">
        <is>
          <t>MIDAGRI - Padrón de Productores Agrarios</t>
        </is>
      </c>
      <c r="F275" t="inlineStr">
        <is>
          <t>2026-09-20T00:32:24.606Z</t>
        </is>
      </c>
    </row>
    <row r="276">
      <c r="A276" t="inlineStr">
        <is>
          <t>20600390911</t>
        </is>
      </c>
      <c r="B276" t="inlineStr">
        <is>
          <t>SI</t>
        </is>
      </c>
      <c r="C276" t="inlineStr">
        <is>
          <t>COOPERATIVA AGRARIA DE CACAO AROMATICO COLPA DE LOROS</t>
        </is>
      </c>
      <c r="E276" t="inlineStr">
        <is>
          <t>MIDAGRI - Padrón de Productores Agrarios</t>
        </is>
      </c>
      <c r="F276" t="inlineStr">
        <is>
          <t>2026-09-20T00:32:24.606Z</t>
        </is>
      </c>
    </row>
    <row r="277">
      <c r="A277" t="inlineStr">
        <is>
          <t>20600444540</t>
        </is>
      </c>
      <c r="B277" t="inlineStr">
        <is>
          <t>SI</t>
        </is>
      </c>
      <c r="C277" t="inlineStr">
        <is>
          <t>ASOCIACION DE PRODUCTORES DE CHIRIMOYA LUCUMAY</t>
        </is>
      </c>
      <c r="E277" t="inlineStr">
        <is>
          <t>MIDAGRI - Padrón de Productores Agrarios</t>
        </is>
      </c>
      <c r="F277" t="inlineStr">
        <is>
          <t>2026-09-20T00:32:24.606Z</t>
        </is>
      </c>
    </row>
    <row r="278">
      <c r="A278" t="inlineStr">
        <is>
          <t>20600446321</t>
        </is>
      </c>
      <c r="B278" t="inlineStr">
        <is>
          <t>SI</t>
        </is>
      </c>
      <c r="C278" t="inlineStr">
        <is>
          <t>ASOCIACION DE PRODUCTORES AGROPECUARIOS DE PALTAYPATA ABANCAY</t>
        </is>
      </c>
      <c r="E278" t="inlineStr">
        <is>
          <t>MIDAGRI - Padrón de Productores Agrarios</t>
        </is>
      </c>
      <c r="F278" t="inlineStr">
        <is>
          <t>2026-09-20T00:32:24.606Z</t>
        </is>
      </c>
    </row>
    <row r="279">
      <c r="A279" t="inlineStr">
        <is>
          <t>20600464915</t>
        </is>
      </c>
      <c r="B279" t="inlineStr">
        <is>
          <t>SI</t>
        </is>
      </c>
      <c r="C279" t="inlineStr">
        <is>
          <t>ASOCIACIÓN TAJIMAT</t>
        </is>
      </c>
      <c r="E279" t="inlineStr">
        <is>
          <t>MIDAGRI - Padrón de Productores Agrarios</t>
        </is>
      </c>
      <c r="F279" t="inlineStr">
        <is>
          <t>2026-09-20T00:32:24.606Z</t>
        </is>
      </c>
    </row>
    <row r="280">
      <c r="A280" t="inlineStr">
        <is>
          <t>20600483073</t>
        </is>
      </c>
      <c r="B280" t="inlineStr">
        <is>
          <t>SI</t>
        </is>
      </c>
      <c r="C280" t="inlineStr">
        <is>
          <t>COOPERATIVA AGRARIA MAIKU MARKA-ACORA</t>
        </is>
      </c>
      <c r="E280" t="inlineStr">
        <is>
          <t>MIDAGRI - Padrón de Productores Agrarios</t>
        </is>
      </c>
      <c r="F280" t="inlineStr">
        <is>
          <t>2026-09-20T00:32:24.606Z</t>
        </is>
      </c>
    </row>
    <row r="281">
      <c r="A281" t="inlineStr">
        <is>
          <t>20600490347</t>
        </is>
      </c>
      <c r="B281" t="inlineStr">
        <is>
          <t>SI</t>
        </is>
      </c>
      <c r="C281" t="inlineStr">
        <is>
          <t>ASOCIACION DE PRODUCTORES AGROPECUARIOS AGROINDUSTRIALES - CIPEN</t>
        </is>
      </c>
      <c r="E281" t="inlineStr">
        <is>
          <t>MIDAGRI - Padrón de Productores Agrarios</t>
        </is>
      </c>
      <c r="F281" t="inlineStr">
        <is>
          <t>2026-09-20T00:32:24.606Z</t>
        </is>
      </c>
    </row>
    <row r="282">
      <c r="A282" t="inlineStr">
        <is>
          <t>20600515412</t>
        </is>
      </c>
      <c r="B282" t="inlineStr">
        <is>
          <t>SI</t>
        </is>
      </c>
      <c r="C282" t="inlineStr">
        <is>
          <t>ASOCIACION NUEVO TRIUNFO DE QUINUAPATA</t>
        </is>
      </c>
      <c r="E282" t="inlineStr">
        <is>
          <t>MIDAGRI - Padrón de Productores Agrarios</t>
        </is>
      </c>
      <c r="F282" t="inlineStr">
        <is>
          <t>2026-09-20T00:32:24.606Z</t>
        </is>
      </c>
    </row>
    <row r="283">
      <c r="A283" t="inlineStr">
        <is>
          <t>20600523652</t>
        </is>
      </c>
      <c r="B283" t="inlineStr">
        <is>
          <t>SI</t>
        </is>
      </c>
      <c r="C283" t="inlineStr">
        <is>
          <t>ASOCIACION AGROPECUARIA ATALAMBRA-LURICOCHA-HUANTA</t>
        </is>
      </c>
      <c r="E283" t="inlineStr">
        <is>
          <t>MIDAGRI - Padrón de Productores Agrarios</t>
        </is>
      </c>
      <c r="F283" t="inlineStr">
        <is>
          <t>2026-09-20T00:32:24.606Z</t>
        </is>
      </c>
    </row>
    <row r="284">
      <c r="A284" t="inlineStr">
        <is>
          <t>20600529693</t>
        </is>
      </c>
      <c r="B284" t="inlineStr">
        <is>
          <t>SI</t>
        </is>
      </c>
      <c r="C284" t="inlineStr">
        <is>
          <t>AGRO ASOCIACION Y SERVICIOS TINKUY</t>
        </is>
      </c>
      <c r="E284" t="inlineStr">
        <is>
          <t>MIDAGRI - Padrón de Productores Agrarios</t>
        </is>
      </c>
      <c r="F284" t="inlineStr">
        <is>
          <t>2026-09-20T00:32:24.606Z</t>
        </is>
      </c>
    </row>
    <row r="285">
      <c r="A285" t="inlineStr">
        <is>
          <t>20600534298</t>
        </is>
      </c>
      <c r="B285" t="inlineStr">
        <is>
          <t>SI</t>
        </is>
      </c>
      <c r="C285" t="inlineStr">
        <is>
          <t>ASOCIACION CULTIAGRO EXPORT LA JOYA NUEVA GENERACION</t>
        </is>
      </c>
      <c r="E285" t="inlineStr">
        <is>
          <t>MIDAGRI - Padrón de Productores Agrarios</t>
        </is>
      </c>
      <c r="F285" t="inlineStr">
        <is>
          <t>2026-09-20T00:32:24.606Z</t>
        </is>
      </c>
    </row>
    <row r="286">
      <c r="A286" t="inlineStr">
        <is>
          <t>20600558715</t>
        </is>
      </c>
      <c r="B286" t="inlineStr">
        <is>
          <t>SI</t>
        </is>
      </c>
      <c r="C286" t="inlineStr">
        <is>
          <t>COOPERATIVA AGRARIA KIWICHA WAYI LTDA</t>
        </is>
      </c>
      <c r="E286" t="inlineStr">
        <is>
          <t>MIDAGRI - Padrón de Productores Agrarios</t>
        </is>
      </c>
      <c r="F286" t="inlineStr">
        <is>
          <t>2026-09-20T00:32:24.606Z</t>
        </is>
      </c>
    </row>
    <row r="287">
      <c r="A287" t="inlineStr">
        <is>
          <t>20600588355</t>
        </is>
      </c>
      <c r="B287" t="inlineStr">
        <is>
          <t>SI</t>
        </is>
      </c>
      <c r="C287" t="inlineStr">
        <is>
          <t>COOPERATIVA AGROECOLOGICA GRANO ANDINO DISTRITO DE SARTIMBAMBA COOP GRANO ANDINO</t>
        </is>
      </c>
      <c r="E287" t="inlineStr">
        <is>
          <t>MIDAGRI - Padrón de Productores Agrarios</t>
        </is>
      </c>
      <c r="F287" t="inlineStr">
        <is>
          <t>2026-09-20T00:32:24.606Z</t>
        </is>
      </c>
    </row>
    <row r="288">
      <c r="A288" t="inlineStr">
        <is>
          <t>20600588851</t>
        </is>
      </c>
      <c r="B288" t="inlineStr">
        <is>
          <t>SI</t>
        </is>
      </c>
      <c r="C288" t="inlineStr">
        <is>
          <t>ASOCIACION DE PRODUCTORES AGROPECUARIOS DEL VALLE DE VISTA ALEGRE - PARIAHUANCA</t>
        </is>
      </c>
      <c r="E288" t="inlineStr">
        <is>
          <t>MIDAGRI - Padrón de Productores Agrarios</t>
        </is>
      </c>
      <c r="F288" t="inlineStr">
        <is>
          <t>2026-09-20T00:32:24.606Z</t>
        </is>
      </c>
    </row>
    <row r="289">
      <c r="A289" t="inlineStr">
        <is>
          <t>20600594843</t>
        </is>
      </c>
      <c r="B289" t="inlineStr">
        <is>
          <t>SI</t>
        </is>
      </c>
      <c r="C289" t="inlineStr">
        <is>
          <t>ASOCIACION DE PRODUCTORES AGROPECUARIOS EL PALTO FRONDOSO</t>
        </is>
      </c>
      <c r="E289" t="inlineStr">
        <is>
          <t>MIDAGRI - Padrón de Productores Agrarios</t>
        </is>
      </c>
      <c r="F289" t="inlineStr">
        <is>
          <t>2026-09-20T00:32:24.606Z</t>
        </is>
      </c>
    </row>
    <row r="290">
      <c r="A290" t="inlineStr">
        <is>
          <t>20600604580</t>
        </is>
      </c>
      <c r="B290" t="inlineStr">
        <is>
          <t>SI</t>
        </is>
      </c>
      <c r="C290" t="inlineStr">
        <is>
          <t>ASOCIACION PRODUCTORES PALTA HASS EL PORVENIR HUARACANE</t>
        </is>
      </c>
      <c r="E290" t="inlineStr">
        <is>
          <t>MIDAGRI - Padrón de Productores Agrarios</t>
        </is>
      </c>
      <c r="F290" t="inlineStr">
        <is>
          <t>2026-09-20T00:32:24.606Z</t>
        </is>
      </c>
    </row>
    <row r="291">
      <c r="A291" t="inlineStr">
        <is>
          <t>20600668430</t>
        </is>
      </c>
      <c r="B291" t="inlineStr">
        <is>
          <t>SI</t>
        </is>
      </c>
      <c r="C291" t="inlineStr">
        <is>
          <t>COOPERATIVA AGRARIA DEL CENTRO POBLADO DE BELLA BAJO MONZON</t>
        </is>
      </c>
      <c r="E291" t="inlineStr">
        <is>
          <t>MIDAGRI - Padrón de Productores Agrarios</t>
        </is>
      </c>
      <c r="F291" t="inlineStr">
        <is>
          <t>2026-09-20T00:32:24.606Z</t>
        </is>
      </c>
    </row>
    <row r="292">
      <c r="A292" t="inlineStr">
        <is>
          <t>20600675487</t>
        </is>
      </c>
      <c r="B292" t="inlineStr">
        <is>
          <t>SI</t>
        </is>
      </c>
      <c r="C292" t="inlineStr">
        <is>
          <t>ASOCIACION DE PRODUCTORES AGROPECUARIOS Y FORESTALES NUEVA URBANIZACION DE HUALLATA</t>
        </is>
      </c>
      <c r="E292" t="inlineStr">
        <is>
          <t>MIDAGRI - Padrón de Productores Agrarios</t>
        </is>
      </c>
      <c r="F292" t="inlineStr">
        <is>
          <t>2026-09-20T00:32:24.606Z</t>
        </is>
      </c>
    </row>
    <row r="293">
      <c r="A293" t="inlineStr">
        <is>
          <t>20600682386</t>
        </is>
      </c>
      <c r="B293" t="inlineStr">
        <is>
          <t>SI</t>
        </is>
      </c>
      <c r="C293" t="inlineStr">
        <is>
          <t>ASOCIACION DE PRODUCTORES AGROPECUARIOS VALLE VERDE DE RODRIGUEZ DE MENDOZA</t>
        </is>
      </c>
      <c r="E293" t="inlineStr">
        <is>
          <t>MIDAGRI - Padrón de Productores Agrarios</t>
        </is>
      </c>
      <c r="F293" t="inlineStr">
        <is>
          <t>2026-09-20T00:32:24.606Z</t>
        </is>
      </c>
    </row>
    <row r="294">
      <c r="A294" t="inlineStr">
        <is>
          <t>20600690184</t>
        </is>
      </c>
      <c r="B294" t="inlineStr">
        <is>
          <t>SI</t>
        </is>
      </c>
      <c r="C294" t="inlineStr">
        <is>
          <t>EMPRESA AGROINDUSTRIAL Y SERVICIOS GENERALES EL PARAISO S.A.</t>
        </is>
      </c>
      <c r="E294" t="inlineStr">
        <is>
          <t>MIDAGRI - Padrón de Productores Agrarios</t>
        </is>
      </c>
      <c r="F294" t="inlineStr">
        <is>
          <t>2026-09-20T00:32:24.606Z</t>
        </is>
      </c>
    </row>
    <row r="295">
      <c r="A295" t="inlineStr">
        <is>
          <t>20600717244</t>
        </is>
      </c>
      <c r="B295" t="inlineStr">
        <is>
          <t>SI</t>
        </is>
      </c>
      <c r="C295" t="inlineStr">
        <is>
          <t>COOPERATIVA AGRARIA RENACER ANDINO</t>
        </is>
      </c>
      <c r="E295" t="inlineStr">
        <is>
          <t>MIDAGRI - Padrón de Productores Agrarios</t>
        </is>
      </c>
      <c r="F295" t="inlineStr">
        <is>
          <t>2026-09-20T00:32:24.606Z</t>
        </is>
      </c>
    </row>
    <row r="296">
      <c r="A296" t="inlineStr">
        <is>
          <t>20600717902</t>
        </is>
      </c>
      <c r="B296" t="inlineStr">
        <is>
          <t>SI</t>
        </is>
      </c>
      <c r="C296" t="inlineStr">
        <is>
          <t>COOPERATIVA AGRARIA AGROPIA LTDA</t>
        </is>
      </c>
      <c r="E296" t="inlineStr">
        <is>
          <t>MIDAGRI - Padrón de Productores Agrarios</t>
        </is>
      </c>
      <c r="F296" t="inlineStr">
        <is>
          <t>2026-09-20T00:32:24.606Z</t>
        </is>
      </c>
    </row>
    <row r="297">
      <c r="A297" t="inlineStr">
        <is>
          <t>20600719361</t>
        </is>
      </c>
      <c r="B297" t="inlineStr">
        <is>
          <t>SI</t>
        </is>
      </c>
      <c r="C297" t="inlineStr">
        <is>
          <t>ASOCIACION AGROECOLOGICA AVANCC</t>
        </is>
      </c>
      <c r="E297" t="inlineStr">
        <is>
          <t>MIDAGRI - Padrón de Productores Agrarios</t>
        </is>
      </c>
      <c r="F297" t="inlineStr">
        <is>
          <t>2026-09-20T00:32:24.606Z</t>
        </is>
      </c>
    </row>
    <row r="298">
      <c r="A298" t="inlineStr">
        <is>
          <t>20600720733</t>
        </is>
      </c>
      <c r="B298" t="inlineStr">
        <is>
          <t>SI</t>
        </is>
      </c>
      <c r="C298" t="inlineStr">
        <is>
          <t>COOPERATIVA AGRARIA VALLE DEL MONZON CAV MONZON</t>
        </is>
      </c>
      <c r="E298" t="inlineStr">
        <is>
          <t>MIDAGRI - Padrón de Productores Agrarios</t>
        </is>
      </c>
      <c r="F298" t="inlineStr">
        <is>
          <t>2026-09-20T00:32:24.606Z</t>
        </is>
      </c>
    </row>
    <row r="299">
      <c r="A299" t="inlineStr">
        <is>
          <t>20600726596</t>
        </is>
      </c>
      <c r="B299" t="inlineStr">
        <is>
          <t>SI</t>
        </is>
      </c>
      <c r="C299" t="inlineStr">
        <is>
          <t>ASOCIACION DE PRODUCTORES AGROPECUARIOS DE LA PLANTA SAN FRANCISCO SINTIMAYO</t>
        </is>
      </c>
      <c r="E299" t="inlineStr">
        <is>
          <t>MIDAGRI - Padrón de Productores Agrarios</t>
        </is>
      </c>
      <c r="F299" t="inlineStr">
        <is>
          <t>2026-09-20T00:32:24.606Z</t>
        </is>
      </c>
    </row>
    <row r="300">
      <c r="A300" t="inlineStr">
        <is>
          <t>20600727363</t>
        </is>
      </c>
      <c r="B300" t="inlineStr">
        <is>
          <t>SI</t>
        </is>
      </c>
      <c r="C300" t="inlineStr">
        <is>
          <t>COORDINADORA DE PRODUCTORES DE CUYES VALLE DEL MANTARO PROCUY MANTARO</t>
        </is>
      </c>
      <c r="E300" t="inlineStr">
        <is>
          <t>MIDAGRI - Padrón de Productores Agrarios</t>
        </is>
      </c>
      <c r="F300" t="inlineStr">
        <is>
          <t>2026-09-20T00:32:24.606Z</t>
        </is>
      </c>
    </row>
    <row r="301">
      <c r="A301" t="inlineStr">
        <is>
          <t>20600785541</t>
        </is>
      </c>
      <c r="B301" t="inlineStr">
        <is>
          <t>SI</t>
        </is>
      </c>
      <c r="C301" t="inlineStr">
        <is>
          <t>ASOCIACION DE PRODUCTORES CAFETALEROS ANDINOS SIERRA VERDE</t>
        </is>
      </c>
      <c r="E301" t="inlineStr">
        <is>
          <t>MIDAGRI - Padrón de Productores Agrarios</t>
        </is>
      </c>
      <c r="F301" t="inlineStr">
        <is>
          <t>2026-09-20T00:32:24.606Z</t>
        </is>
      </c>
    </row>
    <row r="302">
      <c r="A302" t="inlineStr">
        <is>
          <t>20600796055</t>
        </is>
      </c>
      <c r="B302" t="inlineStr">
        <is>
          <t>SI</t>
        </is>
      </c>
      <c r="C302" t="inlineStr">
        <is>
          <t>ASOCIACION MULTI PRODUCTORES LA PROSPERIDAD DE VALLE PICHANAKI - APROVE PICHANAKI</t>
        </is>
      </c>
      <c r="E302" t="inlineStr">
        <is>
          <t>MIDAGRI - Padrón de Productores Agrarios</t>
        </is>
      </c>
      <c r="F302" t="inlineStr">
        <is>
          <t>2026-09-20T00:32:24.606Z</t>
        </is>
      </c>
    </row>
    <row r="303">
      <c r="A303" t="inlineStr">
        <is>
          <t>20600796268</t>
        </is>
      </c>
      <c r="B303" t="inlineStr">
        <is>
          <t>SI</t>
        </is>
      </c>
      <c r="C303" t="inlineStr">
        <is>
          <t>ASOCIACION DE CRIADORES DE ALPACA Y LLAMAS SPAR PITUMARCA</t>
        </is>
      </c>
      <c r="E303" t="inlineStr">
        <is>
          <t>MIDAGRI - Padrón de Productores Agrarios</t>
        </is>
      </c>
      <c r="F303" t="inlineStr">
        <is>
          <t>2026-09-20T00:32:24.606Z</t>
        </is>
      </c>
    </row>
    <row r="304">
      <c r="A304" t="inlineStr">
        <is>
          <t>20600796683</t>
        </is>
      </c>
      <c r="B304" t="inlineStr">
        <is>
          <t>SI</t>
        </is>
      </c>
      <c r="C304" t="inlineStr">
        <is>
          <t>ASOCIACION DE PRODUCTORES DE CACAO SAN FRANCISCO MADRE DE DIOS</t>
        </is>
      </c>
      <c r="E304" t="inlineStr">
        <is>
          <t>MIDAGRI - Padrón de Productores Agrarios</t>
        </is>
      </c>
      <c r="F304" t="inlineStr">
        <is>
          <t>2026-09-20T00:32:24.606Z</t>
        </is>
      </c>
    </row>
    <row r="305">
      <c r="A305" t="inlineStr">
        <is>
          <t>20600796721</t>
        </is>
      </c>
      <c r="B305" t="inlineStr">
        <is>
          <t>SI</t>
        </is>
      </c>
      <c r="C305" t="inlineStr">
        <is>
          <t>ASOCIACIÓN DE PRODUCTORES AMAZONAS - ALTO MAYO</t>
        </is>
      </c>
      <c r="E305" t="inlineStr">
        <is>
          <t>MIDAGRI - Padrón de Productores Agrarios</t>
        </is>
      </c>
      <c r="F305" t="inlineStr">
        <is>
          <t>2026-09-20T00:32:24.606Z</t>
        </is>
      </c>
    </row>
    <row r="306">
      <c r="A306" t="inlineStr">
        <is>
          <t>20600801661</t>
        </is>
      </c>
      <c r="B306" t="inlineStr">
        <is>
          <t>SI</t>
        </is>
      </c>
      <c r="C306" t="inlineStr">
        <is>
          <t>COPAISEG SAN ROMAN LTDA</t>
        </is>
      </c>
      <c r="E306" t="inlineStr">
        <is>
          <t>MIDAGRI - Padrón de Productores Agrarios</t>
        </is>
      </c>
      <c r="F306" t="inlineStr">
        <is>
          <t>2026-09-20T00:32:24.606Z</t>
        </is>
      </c>
    </row>
    <row r="307">
      <c r="A307" t="inlineStr">
        <is>
          <t>20600836995</t>
        </is>
      </c>
      <c r="B307" t="inlineStr">
        <is>
          <t>SI</t>
        </is>
      </c>
      <c r="C307" t="inlineStr">
        <is>
          <t>ASOCIACION DE PRODUCTORES AGROPECUARIOS SAN RAFAEL DE PIPISH CHALLANA - CHINCHAO</t>
        </is>
      </c>
      <c r="E307" t="inlineStr">
        <is>
          <t>MIDAGRI - Padrón de Productores Agrarios</t>
        </is>
      </c>
      <c r="F307" t="inlineStr">
        <is>
          <t>2026-09-20T00:32:24.606Z</t>
        </is>
      </c>
    </row>
    <row r="308">
      <c r="A308" t="inlineStr">
        <is>
          <t>20600838947</t>
        </is>
      </c>
      <c r="B308" t="inlineStr">
        <is>
          <t>SI</t>
        </is>
      </c>
      <c r="C308" t="inlineStr">
        <is>
          <t>PRODUCTOS LACTEOS AREQUIPA S.A.</t>
        </is>
      </c>
      <c r="E308" t="inlineStr">
        <is>
          <t>MIDAGRI - Padrón de Productores Agrarios</t>
        </is>
      </c>
      <c r="F308" t="inlineStr">
        <is>
          <t>2026-09-20T00:32:24.606Z</t>
        </is>
      </c>
    </row>
    <row r="309">
      <c r="A309" t="inlineStr">
        <is>
          <t>20600862074</t>
        </is>
      </c>
      <c r="B309" t="inlineStr">
        <is>
          <t>SI</t>
        </is>
      </c>
      <c r="C309" t="inlineStr">
        <is>
          <t>ASOCIACIÓN DE PRODUCTORES DE MANZANO ORGANICO DEL DISTRITO DE PARIACOTO</t>
        </is>
      </c>
      <c r="E309" t="inlineStr">
        <is>
          <t>MIDAGRI - Padrón de Productores Agrarios</t>
        </is>
      </c>
      <c r="F309" t="inlineStr">
        <is>
          <t>2026-09-20T00:32:24.606Z</t>
        </is>
      </c>
    </row>
    <row r="310">
      <c r="A310" t="inlineStr">
        <is>
          <t>20600874919</t>
        </is>
      </c>
      <c r="B310" t="inlineStr">
        <is>
          <t>SI</t>
        </is>
      </c>
      <c r="C310" t="inlineStr">
        <is>
          <t>COOPERATIVA AGRARIA DE LA INTER OCEANICA LIMITADA</t>
        </is>
      </c>
      <c r="E310" t="inlineStr">
        <is>
          <t>MIDAGRI - Padrón de Productores Agrarios</t>
        </is>
      </c>
      <c r="F310" t="inlineStr">
        <is>
          <t>2026-09-20T00:32:24.606Z</t>
        </is>
      </c>
    </row>
    <row r="311">
      <c r="A311" t="inlineStr">
        <is>
          <t>20600920597</t>
        </is>
      </c>
      <c r="B311" t="inlineStr">
        <is>
          <t>SI</t>
        </is>
      </c>
      <c r="C311" t="inlineStr">
        <is>
          <t>COOPERATIVA AGRARIA YURAQ YAKU - CAG YURAQ YAKU</t>
        </is>
      </c>
      <c r="E311" t="inlineStr">
        <is>
          <t>MIDAGRI - Padrón de Productores Agrarios</t>
        </is>
      </c>
      <c r="F311" t="inlineStr">
        <is>
          <t>2026-09-20T00:32:24.606Z</t>
        </is>
      </c>
    </row>
    <row r="312">
      <c r="A312" t="inlineStr">
        <is>
          <t>20600964080</t>
        </is>
      </c>
      <c r="B312" t="inlineStr">
        <is>
          <t>SI</t>
        </is>
      </c>
      <c r="C312" t="inlineStr">
        <is>
          <t>ASOCIACION DE AGRICULTORES KERGUERANOS</t>
        </is>
      </c>
      <c r="E312" t="inlineStr">
        <is>
          <t>MIDAGRI - Padrón de Productores Agrarios</t>
        </is>
      </c>
      <c r="F312" t="inlineStr">
        <is>
          <t>2026-09-20T00:32:24.606Z</t>
        </is>
      </c>
    </row>
    <row r="313">
      <c r="A313" t="inlineStr">
        <is>
          <t>20600998847</t>
        </is>
      </c>
      <c r="B313" t="inlineStr">
        <is>
          <t>SI</t>
        </is>
      </c>
      <c r="C313" t="inlineStr">
        <is>
          <t>COOPERATIVA AGROINDUSTRIAL TIERRA ANDINA APURIMAC LTDA - CATAA LTDA</t>
        </is>
      </c>
      <c r="E313" t="inlineStr">
        <is>
          <t>MIDAGRI - Padrón de Productores Agrarios</t>
        </is>
      </c>
      <c r="F313" t="inlineStr">
        <is>
          <t>2026-09-20T00:32:24.606Z</t>
        </is>
      </c>
    </row>
    <row r="314">
      <c r="A314" t="inlineStr">
        <is>
          <t>20601006368</t>
        </is>
      </c>
      <c r="B314" t="inlineStr">
        <is>
          <t>SI</t>
        </is>
      </c>
      <c r="C314" t="inlineStr">
        <is>
          <t>COOPERATIVA AGRARIA DE SERVICIOS MULTIPLES SUR ANDINO - COOPSUR</t>
        </is>
      </c>
      <c r="E314" t="inlineStr">
        <is>
          <t>MIDAGRI - Padrón de Productores Agrarios</t>
        </is>
      </c>
      <c r="F314" t="inlineStr">
        <is>
          <t>2026-09-20T00:32:24.606Z</t>
        </is>
      </c>
    </row>
    <row r="315">
      <c r="A315" t="inlineStr">
        <is>
          <t>20601022444</t>
        </is>
      </c>
      <c r="B315" t="inlineStr">
        <is>
          <t>SI</t>
        </is>
      </c>
      <c r="C315" t="inlineStr">
        <is>
          <t>CORPORACION GANADERA RAMIREZ SOCIEDAD ANONIMA CERRADA</t>
        </is>
      </c>
      <c r="E315" t="inlineStr">
        <is>
          <t>MIDAGRI - Padrón de Productores Agrarios</t>
        </is>
      </c>
      <c r="F315" t="inlineStr">
        <is>
          <t>2026-09-20T00:32:24.606Z</t>
        </is>
      </c>
    </row>
    <row r="316">
      <c r="A316" t="inlineStr">
        <is>
          <t>20601041830</t>
        </is>
      </c>
      <c r="B316" t="inlineStr">
        <is>
          <t>SI</t>
        </is>
      </c>
      <c r="C316" t="inlineStr">
        <is>
          <t>ASOCIACION DE MUJERES PRODUCTORAS DE FLOR BLANCA</t>
        </is>
      </c>
      <c r="E316" t="inlineStr">
        <is>
          <t>MIDAGRI - Padrón de Productores Agrarios</t>
        </is>
      </c>
      <c r="F316" t="inlineStr">
        <is>
          <t>2026-09-20T00:32:24.606Z</t>
        </is>
      </c>
    </row>
    <row r="317">
      <c r="A317" t="inlineStr">
        <is>
          <t>20601043212</t>
        </is>
      </c>
      <c r="B317" t="inlineStr">
        <is>
          <t>SI</t>
        </is>
      </c>
      <c r="C317" t="inlineStr">
        <is>
          <t>ASOCIACION AGROPECUARIA JATUN ÑAN-CCARHUANCHO</t>
        </is>
      </c>
      <c r="E317" t="inlineStr">
        <is>
          <t>MIDAGRI - Padrón de Productores Agrarios</t>
        </is>
      </c>
      <c r="F317" t="inlineStr">
        <is>
          <t>2026-09-20T00:32:24.606Z</t>
        </is>
      </c>
    </row>
    <row r="318">
      <c r="A318" t="inlineStr">
        <is>
          <t>20601067146</t>
        </is>
      </c>
      <c r="B318" t="inlineStr">
        <is>
          <t>SI</t>
        </is>
      </c>
      <c r="C318" t="inlineStr">
        <is>
          <t>COOPERATIVA AGRARIA INDUSTRIAL MONTE ALEGRE - REGION UCAYALI (CAIMARU)</t>
        </is>
      </c>
      <c r="E318" t="inlineStr">
        <is>
          <t>MIDAGRI - Padrón de Productores Agrarios</t>
        </is>
      </c>
      <c r="F318" t="inlineStr">
        <is>
          <t>2026-09-20T00:32:24.606Z</t>
        </is>
      </c>
    </row>
    <row r="319">
      <c r="A319" t="inlineStr">
        <is>
          <t>20601074843</t>
        </is>
      </c>
      <c r="B319" t="inlineStr">
        <is>
          <t>SI</t>
        </is>
      </c>
      <c r="C319" t="inlineStr">
        <is>
          <t>ASOCIACION DE MUJERES ALLIN LLAMKAY</t>
        </is>
      </c>
      <c r="E319" t="inlineStr">
        <is>
          <t>MIDAGRI - Padrón de Productores Agrarios</t>
        </is>
      </c>
      <c r="F319" t="inlineStr">
        <is>
          <t>2026-09-20T00:32:24.606Z</t>
        </is>
      </c>
    </row>
    <row r="320">
      <c r="A320" t="inlineStr">
        <is>
          <t>20601106699</t>
        </is>
      </c>
      <c r="B320" t="inlineStr">
        <is>
          <t>SI</t>
        </is>
      </c>
      <c r="C320" t="inlineStr">
        <is>
          <t>COOPERATIVA AGRARIA DE PRODUCTOS BIO ORGANICOS Y GRANOS ANDINOS DE VIRACO - COOPRORGANIC</t>
        </is>
      </c>
      <c r="E320" t="inlineStr">
        <is>
          <t>MIDAGRI - Padrón de Productores Agrarios</t>
        </is>
      </c>
      <c r="F320" t="inlineStr">
        <is>
          <t>2026-09-20T00:32:24.606Z</t>
        </is>
      </c>
    </row>
    <row r="321">
      <c r="A321" t="inlineStr">
        <is>
          <t>20601119316</t>
        </is>
      </c>
      <c r="B321" t="inlineStr">
        <is>
          <t>SI</t>
        </is>
      </c>
      <c r="C321" t="inlineStr">
        <is>
          <t>COOPERATIVA DE PRODUCTORES DE CACAO FINO Y DE AROMA</t>
        </is>
      </c>
      <c r="E321" t="inlineStr">
        <is>
          <t>MIDAGRI - Padrón de Productores Agrarios</t>
        </is>
      </c>
      <c r="F321" t="inlineStr">
        <is>
          <t>2026-09-20T00:32:24.606Z</t>
        </is>
      </c>
    </row>
    <row r="322">
      <c r="A322" t="inlineStr">
        <is>
          <t>20601125715</t>
        </is>
      </c>
      <c r="B322" t="inlineStr">
        <is>
          <t>SI</t>
        </is>
      </c>
      <c r="C322" t="inlineStr">
        <is>
          <t>COOPERATIVA AGRARIA ECOLOGICA MARKAHUAMACHUCO</t>
        </is>
      </c>
      <c r="E322" t="inlineStr">
        <is>
          <t>MIDAGRI - Padrón de Productores Agrarios</t>
        </is>
      </c>
      <c r="F322" t="inlineStr">
        <is>
          <t>2026-09-20T00:32:24.606Z</t>
        </is>
      </c>
    </row>
    <row r="323">
      <c r="A323" t="inlineStr">
        <is>
          <t>20601154499</t>
        </is>
      </c>
      <c r="B323" t="inlineStr">
        <is>
          <t>SI</t>
        </is>
      </c>
      <c r="C323" t="inlineStr">
        <is>
          <t>GRUPO ORO MUNDO SOCIEDAD COMERCIAL DE RESPONSABILIDAD LIMITADA - GRUP. OROMUN S.R.L.</t>
        </is>
      </c>
      <c r="E323" t="inlineStr">
        <is>
          <t>MIDAGRI - Padrón de Productores Agrarios</t>
        </is>
      </c>
      <c r="F323" t="inlineStr">
        <is>
          <t>2026-09-20T00:32:24.606Z</t>
        </is>
      </c>
    </row>
    <row r="324">
      <c r="A324" t="inlineStr">
        <is>
          <t>20601186986</t>
        </is>
      </c>
      <c r="B324" t="inlineStr">
        <is>
          <t>SI</t>
        </is>
      </c>
      <c r="C324" t="inlineStr">
        <is>
          <t>COOPERATIVA AGRARIA LOS AMBIENTALISTAS LTDA</t>
        </is>
      </c>
      <c r="E324" t="inlineStr">
        <is>
          <t>MIDAGRI - Padrón de Productores Agrarios</t>
        </is>
      </c>
      <c r="F324" t="inlineStr">
        <is>
          <t>2026-09-20T00:32:24.606Z</t>
        </is>
      </c>
    </row>
    <row r="325">
      <c r="A325" t="inlineStr">
        <is>
          <t>20601209811</t>
        </is>
      </c>
      <c r="B325" t="inlineStr">
        <is>
          <t>SI</t>
        </is>
      </c>
      <c r="C325" t="inlineStr">
        <is>
          <t>ASOCIACION DE PRODUCTORES AGROPECUARIOS Y DESTILADOS NUEVO HORIZONTE HUALLANCHI - APROAGRHU</t>
        </is>
      </c>
      <c r="E325" t="inlineStr">
        <is>
          <t>MIDAGRI - Padrón de Productores Agrarios</t>
        </is>
      </c>
      <c r="F325" t="inlineStr">
        <is>
          <t>2026-09-20T00:32:24.606Z</t>
        </is>
      </c>
    </row>
    <row r="326">
      <c r="A326" t="inlineStr">
        <is>
          <t>20601306485</t>
        </is>
      </c>
      <c r="B326" t="inlineStr">
        <is>
          <t>SI</t>
        </is>
      </c>
      <c r="C326" t="inlineStr">
        <is>
          <t>ASOCIACION DE PRODUCTORES AGROPECUARIOS MI HUAYLILLAS DEL DISTRITO DE CURGOS, PROVINCIA SANCHEZ CARR</t>
        </is>
      </c>
      <c r="E326" t="inlineStr">
        <is>
          <t>MIDAGRI - Padrón de Productores Agrarios</t>
        </is>
      </c>
      <c r="F326" t="inlineStr">
        <is>
          <t>2026-09-20T00:32:24.606Z</t>
        </is>
      </c>
    </row>
    <row r="327">
      <c r="A327" t="inlineStr">
        <is>
          <t>20601320348</t>
        </is>
      </c>
      <c r="B327" t="inlineStr">
        <is>
          <t>SI</t>
        </is>
      </c>
      <c r="C327" t="inlineStr">
        <is>
          <t>ASOCIACION DE PRODUCTORES DE PUERTO PERU - APPP</t>
        </is>
      </c>
      <c r="E327" t="inlineStr">
        <is>
          <t>MIDAGRI - Padrón de Productores Agrarios</t>
        </is>
      </c>
      <c r="F327" t="inlineStr">
        <is>
          <t>2026-09-20T00:32:24.606Z</t>
        </is>
      </c>
    </row>
    <row r="328">
      <c r="A328" t="inlineStr">
        <is>
          <t>20601329159</t>
        </is>
      </c>
      <c r="B328" t="inlineStr">
        <is>
          <t>SI</t>
        </is>
      </c>
      <c r="C328" t="inlineStr">
        <is>
          <t>COOPERATIVA AGRARIA CAFETALERA DE LA NACION YANESHA</t>
        </is>
      </c>
      <c r="E328" t="inlineStr">
        <is>
          <t>MIDAGRI - Padrón de Productores Agrarios</t>
        </is>
      </c>
      <c r="F328" t="inlineStr">
        <is>
          <t>2026-09-20T00:32:24.606Z</t>
        </is>
      </c>
    </row>
    <row r="329">
      <c r="A329" t="inlineStr">
        <is>
          <t>20601339090</t>
        </is>
      </c>
      <c r="B329" t="inlineStr">
        <is>
          <t>SI</t>
        </is>
      </c>
      <c r="C329" t="inlineStr">
        <is>
          <t>COOPERATIVA AGROINDUSTRIAL CAFETALERA CACOTERA MONZON LTDA</t>
        </is>
      </c>
      <c r="E329" t="inlineStr">
        <is>
          <t>MIDAGRI - Padrón de Productores Agrarios</t>
        </is>
      </c>
      <c r="F329" t="inlineStr">
        <is>
          <t>2026-09-20T00:32:24.606Z</t>
        </is>
      </c>
    </row>
    <row r="330">
      <c r="A330" t="inlineStr">
        <is>
          <t>20601360145</t>
        </is>
      </c>
      <c r="B330" t="inlineStr">
        <is>
          <t>SI</t>
        </is>
      </c>
      <c r="C330" t="inlineStr">
        <is>
          <t>COOPERATIVA AGRARIA DE PRODUCCION ORGANICA SEÑOR DE HUANCA SAN SALVADOR - CAPOSH</t>
        </is>
      </c>
      <c r="E330" t="inlineStr">
        <is>
          <t>MIDAGRI - Padrón de Productores Agrarios</t>
        </is>
      </c>
      <c r="F330" t="inlineStr">
        <is>
          <t>2026-09-20T00:32:24.606Z</t>
        </is>
      </c>
    </row>
    <row r="331">
      <c r="A331" t="inlineStr">
        <is>
          <t>20601377781</t>
        </is>
      </c>
      <c r="B331" t="inlineStr">
        <is>
          <t>SI</t>
        </is>
      </c>
      <c r="C331" t="inlineStr">
        <is>
          <t>COOPERATIVA AGRARIA DE PRODUCTORES DEL DISTRITO DE TAMBILLO</t>
        </is>
      </c>
      <c r="E331" t="inlineStr">
        <is>
          <t>MIDAGRI - Padrón de Productores Agrarios</t>
        </is>
      </c>
      <c r="F331" t="inlineStr">
        <is>
          <t>2026-09-20T00:32:24.606Z</t>
        </is>
      </c>
    </row>
    <row r="332">
      <c r="A332" t="inlineStr">
        <is>
          <t>20601427541</t>
        </is>
      </c>
      <c r="B332" t="inlineStr">
        <is>
          <t>SI</t>
        </is>
      </c>
      <c r="C332" t="inlineStr">
        <is>
          <t>COOPERATIVA AGRARIA ALPAQUERA DEL SUR LIMITADA - COOPAALSUR LTDA - COOPAALSUR LTDA</t>
        </is>
      </c>
      <c r="E332" t="inlineStr">
        <is>
          <t>MIDAGRI - Padrón de Productores Agrarios</t>
        </is>
      </c>
      <c r="F332" t="inlineStr">
        <is>
          <t>2026-09-20T00:32:24.606Z</t>
        </is>
      </c>
    </row>
    <row r="333">
      <c r="A333" t="inlineStr">
        <is>
          <t>20601460166</t>
        </is>
      </c>
      <c r="B333" t="inlineStr">
        <is>
          <t>SI</t>
        </is>
      </c>
      <c r="C333" t="inlineStr">
        <is>
          <t>ASOCIACION DE PEQUEÑOS PRODUCTORES AGROPECUARIOS "25 DE DICIEMBRE"</t>
        </is>
      </c>
      <c r="E333" t="inlineStr">
        <is>
          <t>MIDAGRI - Padrón de Productores Agrarios</t>
        </is>
      </c>
      <c r="F333" t="inlineStr">
        <is>
          <t>2026-09-20T00:32:24.606Z</t>
        </is>
      </c>
    </row>
    <row r="334">
      <c r="A334" t="inlineStr">
        <is>
          <t>20601537771</t>
        </is>
      </c>
      <c r="B334" t="inlineStr">
        <is>
          <t>SI</t>
        </is>
      </c>
      <c r="C334" t="inlineStr">
        <is>
          <t>ASOCIACION DE PRODUCTORES SOSTENIBLES EL AYNI</t>
        </is>
      </c>
      <c r="E334" t="inlineStr">
        <is>
          <t>MIDAGRI - Padrón de Productores Agrarios</t>
        </is>
      </c>
      <c r="F334" t="inlineStr">
        <is>
          <t>2026-09-20T00:32:24.606Z</t>
        </is>
      </c>
    </row>
    <row r="335">
      <c r="A335" t="inlineStr">
        <is>
          <t>20601547458</t>
        </is>
      </c>
      <c r="B335" t="inlineStr">
        <is>
          <t>SI</t>
        </is>
      </c>
      <c r="C335" t="inlineStr">
        <is>
          <t>ASOCIACION DE SEMILLARISTAS DE MAIZ CHOCLO VIRGEN DE LA MERCEDES DEL DISTRITO DE CHINGAS</t>
        </is>
      </c>
      <c r="E335" t="inlineStr">
        <is>
          <t>MIDAGRI - Padrón de Productores Agrarios</t>
        </is>
      </c>
      <c r="F335" t="inlineStr">
        <is>
          <t>2026-09-20T00:32:24.606Z</t>
        </is>
      </c>
    </row>
    <row r="336">
      <c r="A336" t="inlineStr">
        <is>
          <t>20601558204</t>
        </is>
      </c>
      <c r="B336" t="inlineStr">
        <is>
          <t>SI</t>
        </is>
      </c>
      <c r="C336" t="inlineStr">
        <is>
          <t>COOPERATIVA AGRARIA CAFETALERA OCUMAL</t>
        </is>
      </c>
      <c r="E336" t="inlineStr">
        <is>
          <t>MIDAGRI - Padrón de Productores Agrarios</t>
        </is>
      </c>
      <c r="F336" t="inlineStr">
        <is>
          <t>2026-09-20T00:32:24.606Z</t>
        </is>
      </c>
    </row>
    <row r="337">
      <c r="A337" t="inlineStr">
        <is>
          <t>20601568510</t>
        </is>
      </c>
      <c r="B337" t="inlineStr">
        <is>
          <t>SI</t>
        </is>
      </c>
      <c r="C337" t="inlineStr">
        <is>
          <t>ASOCIACION DE CRIADORES DE ALPACAS, LLAMAS Y VICUÑAS NEVADOS COJATA</t>
        </is>
      </c>
      <c r="E337" t="inlineStr">
        <is>
          <t>MIDAGRI - Padrón de Productores Agrarios</t>
        </is>
      </c>
      <c r="F337" t="inlineStr">
        <is>
          <t>2026-09-20T00:32:24.606Z</t>
        </is>
      </c>
    </row>
    <row r="338">
      <c r="A338" t="inlineStr">
        <is>
          <t>20601575184</t>
        </is>
      </c>
      <c r="B338" t="inlineStr">
        <is>
          <t>SI</t>
        </is>
      </c>
      <c r="C338" t="inlineStr">
        <is>
          <t>COOPERATIVA AGRARIA DE USUARIOS DE PEQUEÑOS PRODUCTORES DEL PERU</t>
        </is>
      </c>
      <c r="E338" t="inlineStr">
        <is>
          <t>MIDAGRI - Padrón de Productores Agrarios</t>
        </is>
      </c>
      <c r="F338" t="inlineStr">
        <is>
          <t>2026-09-20T00:32:24.606Z</t>
        </is>
      </c>
    </row>
    <row r="339">
      <c r="A339" t="inlineStr">
        <is>
          <t>20601590621</t>
        </is>
      </c>
      <c r="B339" t="inlineStr">
        <is>
          <t>SI</t>
        </is>
      </c>
      <c r="C339" t="inlineStr">
        <is>
          <t>COOPERATIVA AGRARIA DE PRODUCTORES LOS MOROCHUCOS - CANGALLO</t>
        </is>
      </c>
      <c r="E339" t="inlineStr">
        <is>
          <t>MIDAGRI - Padrón de Productores Agrarios</t>
        </is>
      </c>
      <c r="F339" t="inlineStr">
        <is>
          <t>2026-09-20T00:32:24.606Z</t>
        </is>
      </c>
    </row>
    <row r="340">
      <c r="A340" t="inlineStr">
        <is>
          <t>20601643023</t>
        </is>
      </c>
      <c r="B340" t="inlineStr">
        <is>
          <t>SI</t>
        </is>
      </c>
      <c r="C340" t="inlineStr">
        <is>
          <t>ASOC DE PRODUCTORES AGROPECUARIOS Y SERVICIOS MÚLTIPLES SAN NICOLÁS-APASMU NINABAMBA-SAN MIGUEL</t>
        </is>
      </c>
      <c r="E340" t="inlineStr">
        <is>
          <t>MIDAGRI - Padrón de Productores Agrarios</t>
        </is>
      </c>
      <c r="F340" t="inlineStr">
        <is>
          <t>2026-09-20T00:32:24.606Z</t>
        </is>
      </c>
    </row>
    <row r="341">
      <c r="A341" t="inlineStr">
        <is>
          <t>20601667526</t>
        </is>
      </c>
      <c r="B341" t="inlineStr">
        <is>
          <t>SI</t>
        </is>
      </c>
      <c r="C341" t="inlineStr">
        <is>
          <t>COOP BESACARI - PERU</t>
        </is>
      </c>
      <c r="E341" t="inlineStr">
        <is>
          <t>MIDAGRI - Padrón de Productores Agrarios</t>
        </is>
      </c>
      <c r="F341" t="inlineStr">
        <is>
          <t>2026-09-20T00:32:24.606Z</t>
        </is>
      </c>
    </row>
    <row r="342">
      <c r="A342" t="inlineStr">
        <is>
          <t>20601812151</t>
        </is>
      </c>
      <c r="B342" t="inlineStr">
        <is>
          <t>SI</t>
        </is>
      </c>
      <c r="C342" t="inlineStr">
        <is>
          <t>ASOCIACION DE PRODUCTORES AGROPECUARIOS LOS EMPRENDEDORES DEL NORTE</t>
        </is>
      </c>
      <c r="E342" t="inlineStr">
        <is>
          <t>MIDAGRI - Padrón de Productores Agrarios</t>
        </is>
      </c>
      <c r="F342" t="inlineStr">
        <is>
          <t>2026-09-20T00:32:24.606Z</t>
        </is>
      </c>
    </row>
    <row r="343">
      <c r="A343" t="inlineStr">
        <is>
          <t>20601919657</t>
        </is>
      </c>
      <c r="B343" t="inlineStr">
        <is>
          <t>SI</t>
        </is>
      </c>
      <c r="C343" t="inlineStr">
        <is>
          <t>COOPERATIVA AGRARIA INNOVACION  CACAO Y CAFE DEL VRAEM</t>
        </is>
      </c>
      <c r="E343" t="inlineStr">
        <is>
          <t>MIDAGRI - Padrón de Productores Agrarios</t>
        </is>
      </c>
      <c r="F343" t="inlineStr">
        <is>
          <t>2026-09-20T00:32:24.606Z</t>
        </is>
      </c>
    </row>
    <row r="344">
      <c r="A344" t="inlineStr">
        <is>
          <t>20601939402</t>
        </is>
      </c>
      <c r="B344" t="inlineStr">
        <is>
          <t>SI</t>
        </is>
      </c>
      <c r="C344" t="inlineStr">
        <is>
          <t>COOPERATIVA AGRARIA ASHANINKA KEMITO SANKORI LTDA</t>
        </is>
      </c>
      <c r="E344" t="inlineStr">
        <is>
          <t>MIDAGRI - Padrón de Productores Agrarios</t>
        </is>
      </c>
      <c r="F344" t="inlineStr">
        <is>
          <t>2026-09-20T00:32:24.606Z</t>
        </is>
      </c>
    </row>
    <row r="345">
      <c r="A345" t="inlineStr">
        <is>
          <t>20601958911</t>
        </is>
      </c>
      <c r="B345" t="inlineStr">
        <is>
          <t>SI</t>
        </is>
      </c>
      <c r="C345" t="inlineStr">
        <is>
          <t>COOPERATIVA AGRARIA CAFETALERA LAGUNA DE LOS CÓNDORES</t>
        </is>
      </c>
      <c r="E345" t="inlineStr">
        <is>
          <t>MIDAGRI - Padrón de Productores Agrarios</t>
        </is>
      </c>
      <c r="F345" t="inlineStr">
        <is>
          <t>2026-09-20T00:32:24.606Z</t>
        </is>
      </c>
    </row>
    <row r="346">
      <c r="A346" t="inlineStr">
        <is>
          <t>20602025170</t>
        </is>
      </c>
      <c r="B346" t="inlineStr">
        <is>
          <t>SI</t>
        </is>
      </c>
      <c r="C346" t="inlineStr">
        <is>
          <t>ASOCIACION AGRARIA LOS PIONEROS DE LA COMUNIDAD CAMPESINA DE HUALLMISH</t>
        </is>
      </c>
      <c r="E346" t="inlineStr">
        <is>
          <t>MIDAGRI - Padrón de Productores Agrarios</t>
        </is>
      </c>
      <c r="F346" t="inlineStr">
        <is>
          <t>2026-09-20T00:32:24.606Z</t>
        </is>
      </c>
    </row>
    <row r="347">
      <c r="A347" t="inlineStr">
        <is>
          <t>20602047025</t>
        </is>
      </c>
      <c r="B347" t="inlineStr">
        <is>
          <t>SI</t>
        </is>
      </c>
      <c r="C347" t="inlineStr">
        <is>
          <t>ASOCIACION DE MUJERES CHOCOLATERAS CHOCOLATE CORAZON DE NOLBERTH ALTO URUYA</t>
        </is>
      </c>
      <c r="E347" t="inlineStr">
        <is>
          <t>MIDAGRI - Padrón de Productores Agrarios</t>
        </is>
      </c>
      <c r="F347" t="inlineStr">
        <is>
          <t>2026-09-20T00:32:24.606Z</t>
        </is>
      </c>
    </row>
    <row r="348">
      <c r="A348" t="inlineStr">
        <is>
          <t>20602054480</t>
        </is>
      </c>
      <c r="B348" t="inlineStr">
        <is>
          <t>SI</t>
        </is>
      </c>
      <c r="C348" t="inlineStr">
        <is>
          <t>COOPERATIVA AGRARIA ECOLOGICA DE MUJERES CAFETALERAS VILLA RICA</t>
        </is>
      </c>
      <c r="E348" t="inlineStr">
        <is>
          <t>MIDAGRI - Padrón de Productores Agrarios</t>
        </is>
      </c>
      <c r="F348" t="inlineStr">
        <is>
          <t>2026-09-20T00:32:24.606Z</t>
        </is>
      </c>
    </row>
    <row r="349">
      <c r="A349" t="inlineStr">
        <is>
          <t>20602161081</t>
        </is>
      </c>
      <c r="B349" t="inlineStr">
        <is>
          <t>SI</t>
        </is>
      </c>
      <c r="C349" t="inlineStr">
        <is>
          <t>APROVAPERU</t>
        </is>
      </c>
      <c r="E349" t="inlineStr">
        <is>
          <t>MIDAGRI - Padrón de Productores Agrarios</t>
        </is>
      </c>
      <c r="F349" t="inlineStr">
        <is>
          <t>2026-09-20T00:32:24.606Z</t>
        </is>
      </c>
    </row>
    <row r="350">
      <c r="A350" t="inlineStr">
        <is>
          <t>20602194265</t>
        </is>
      </c>
      <c r="B350" t="inlineStr">
        <is>
          <t>SI</t>
        </is>
      </c>
      <c r="C350" t="inlineStr">
        <is>
          <t>ASOCIACION DE AGRICULTORES DE CACAO Y REFORESTADORES DE CURIMANA - AGRICARE CURIMANA</t>
        </is>
      </c>
      <c r="E350" t="inlineStr">
        <is>
          <t>MIDAGRI - Padrón de Productores Agrarios</t>
        </is>
      </c>
      <c r="F350" t="inlineStr">
        <is>
          <t>2026-09-20T00:32:24.606Z</t>
        </is>
      </c>
    </row>
    <row r="351">
      <c r="A351" t="inlineStr">
        <is>
          <t>20602220355</t>
        </is>
      </c>
      <c r="B351" t="inlineStr">
        <is>
          <t>SI</t>
        </is>
      </c>
      <c r="C351" t="inlineStr">
        <is>
          <t>ASOCIACION DE FRUTICULTORES DEL DISTRITO DE YANATILE ASOFRUT YANATILE</t>
        </is>
      </c>
      <c r="E351" t="inlineStr">
        <is>
          <t>MIDAGRI - Padrón de Productores Agrarios</t>
        </is>
      </c>
      <c r="F351" t="inlineStr">
        <is>
          <t>2026-09-20T00:32:24.606Z</t>
        </is>
      </c>
    </row>
    <row r="352">
      <c r="A352" t="inlineStr">
        <is>
          <t>20602227244</t>
        </is>
      </c>
      <c r="B352" t="inlineStr">
        <is>
          <t>SI</t>
        </is>
      </c>
      <c r="C352" t="inlineStr">
        <is>
          <t>ASOCIACION DE MANEJO DE BOSQUES NATURALES ESPERANZA</t>
        </is>
      </c>
      <c r="E352" t="inlineStr">
        <is>
          <t>MIDAGRI - Padrón de Productores Agrarios</t>
        </is>
      </c>
      <c r="F352" t="inlineStr">
        <is>
          <t>2026-09-20T00:32:24.606Z</t>
        </is>
      </c>
    </row>
    <row r="353">
      <c r="A353" t="inlineStr">
        <is>
          <t>20602242464</t>
        </is>
      </c>
      <c r="B353" t="inlineStr">
        <is>
          <t>SI</t>
        </is>
      </c>
      <c r="C353" t="inlineStr">
        <is>
          <t>COOPERATIVA AGROPECUARIA MARCELINO VASQUEZ HUAMAN - COOPAMAVAHU</t>
        </is>
      </c>
      <c r="E353" t="inlineStr">
        <is>
          <t>MIDAGRI - Padrón de Productores Agrarios</t>
        </is>
      </c>
      <c r="F353" t="inlineStr">
        <is>
          <t>2026-09-20T00:32:24.606Z</t>
        </is>
      </c>
    </row>
    <row r="354">
      <c r="A354" t="inlineStr">
        <is>
          <t>20602249175</t>
        </is>
      </c>
      <c r="B354" t="inlineStr">
        <is>
          <t>SI</t>
        </is>
      </c>
      <c r="C354" t="inlineStr">
        <is>
          <t>ASOCIACIÓN PRODUCTORES DE GANADO VACUNO Y LECHE KUNTURKANKI</t>
        </is>
      </c>
      <c r="E354" t="inlineStr">
        <is>
          <t>MIDAGRI - Padrón de Productores Agrarios</t>
        </is>
      </c>
      <c r="F354" t="inlineStr">
        <is>
          <t>2026-09-20T00:32:24.606Z</t>
        </is>
      </c>
    </row>
    <row r="355">
      <c r="A355" t="inlineStr">
        <is>
          <t>20602260021</t>
        </is>
      </c>
      <c r="B355" t="inlineStr">
        <is>
          <t>SI</t>
        </is>
      </c>
      <c r="C355" t="inlineStr">
        <is>
          <t>ASOCIACION DE PRODUCTORES AGROPECUARIOS SURCOS ANDINOS</t>
        </is>
      </c>
      <c r="E355" t="inlineStr">
        <is>
          <t>MIDAGRI - Padrón de Productores Agrarios</t>
        </is>
      </c>
      <c r="F355" t="inlineStr">
        <is>
          <t>2026-09-20T00:32:24.606Z</t>
        </is>
      </c>
    </row>
    <row r="356">
      <c r="A356" t="inlineStr">
        <is>
          <t>20602264549</t>
        </is>
      </c>
      <c r="B356" t="inlineStr">
        <is>
          <t>SI</t>
        </is>
      </c>
      <c r="C356" t="inlineStr">
        <is>
          <t>ASOCIACION DE PRODUCTORES AGROPECUARIOS 10 DE AGOSTO DE ANCOCALA</t>
        </is>
      </c>
      <c r="E356" t="inlineStr">
        <is>
          <t>MIDAGRI - Padrón de Productores Agrarios</t>
        </is>
      </c>
      <c r="F356" t="inlineStr">
        <is>
          <t>2026-09-20T00:32:24.606Z</t>
        </is>
      </c>
    </row>
    <row r="357">
      <c r="A357" t="inlineStr">
        <is>
          <t>20602446019</t>
        </is>
      </c>
      <c r="B357" t="inlineStr">
        <is>
          <t>SI</t>
        </is>
      </c>
      <c r="C357" t="inlineStr">
        <is>
          <t>ASOCIACION DE PRODUCTORES AGROPECUARIOS Y AGROINDUSTRIALES NUEVA ESPERANZA DE CIUTAY</t>
        </is>
      </c>
      <c r="E357" t="inlineStr">
        <is>
          <t>MIDAGRI - Padrón de Productores Agrarios</t>
        </is>
      </c>
      <c r="F357" t="inlineStr">
        <is>
          <t>2026-09-20T00:32:24.606Z</t>
        </is>
      </c>
    </row>
    <row r="358">
      <c r="A358" t="inlineStr">
        <is>
          <t>20602459960</t>
        </is>
      </c>
      <c r="B358" t="inlineStr">
        <is>
          <t>SI</t>
        </is>
      </c>
      <c r="C358" t="inlineStr">
        <is>
          <t>NEGOCIOS E INVERSIONES HIROMI &amp; HECTOR S.A.C.</t>
        </is>
      </c>
      <c r="E358" t="inlineStr">
        <is>
          <t>MIDAGRI - Padrón de Productores Agrarios</t>
        </is>
      </c>
      <c r="F358" t="inlineStr">
        <is>
          <t>2026-09-20T00:32:24.606Z</t>
        </is>
      </c>
    </row>
    <row r="359">
      <c r="A359" t="inlineStr">
        <is>
          <t>20602488927</t>
        </is>
      </c>
      <c r="B359" t="inlineStr">
        <is>
          <t>SI</t>
        </is>
      </c>
      <c r="C359" t="inlineStr">
        <is>
          <t>COOPERATIVA AGRARIA ECOLOGICO ROSAS PAMPA LTDA - CAECO ROSAS PAMPA LTDA</t>
        </is>
      </c>
      <c r="E359" t="inlineStr">
        <is>
          <t>MIDAGRI - Padrón de Productores Agrarios</t>
        </is>
      </c>
      <c r="F359" t="inlineStr">
        <is>
          <t>2026-09-20T00:32:24.606Z</t>
        </is>
      </c>
    </row>
    <row r="360">
      <c r="A360" t="inlineStr">
        <is>
          <t>20602526365</t>
        </is>
      </c>
      <c r="B360" t="inlineStr">
        <is>
          <t>SI</t>
        </is>
      </c>
      <c r="C360" t="inlineStr">
        <is>
          <t>COOPERATIVA AGRARIA DE PRODUCTORES ORGÁNICOS DE PALTA DEL VALLE LAMBRAS VRAEM-COPPAL VRAEM</t>
        </is>
      </c>
      <c r="E360" t="inlineStr">
        <is>
          <t>MIDAGRI - Padrón de Productores Agrarios</t>
        </is>
      </c>
      <c r="F360" t="inlineStr">
        <is>
          <t>2026-09-20T00:32:24.606Z</t>
        </is>
      </c>
    </row>
    <row r="361">
      <c r="A361" t="inlineStr">
        <is>
          <t>20602544495</t>
        </is>
      </c>
      <c r="B361" t="inlineStr">
        <is>
          <t>SI</t>
        </is>
      </c>
      <c r="C361" t="inlineStr">
        <is>
          <t>ASOCIACION DE PRODUCTORES ECOLOGICOS AGRARIOS DEL DISTRITO DE QUICHES PROVINCIA DE SIHUAS-ANCASH</t>
        </is>
      </c>
      <c r="E361" t="inlineStr">
        <is>
          <t>MIDAGRI - Padrón de Productores Agrarios</t>
        </is>
      </c>
      <c r="F361" t="inlineStr">
        <is>
          <t>2026-09-20T00:32:24.606Z</t>
        </is>
      </c>
    </row>
    <row r="362">
      <c r="A362" t="inlineStr">
        <is>
          <t>20602545025</t>
        </is>
      </c>
      <c r="B362" t="inlineStr">
        <is>
          <t>SI</t>
        </is>
      </c>
      <c r="C362" t="inlineStr">
        <is>
          <t>ASOCIACION DE PRODUCTORES AGROINDUSTRIALES ORGANICOS DE PERU ASPAGRO</t>
        </is>
      </c>
      <c r="E362" t="inlineStr">
        <is>
          <t>MIDAGRI - Padrón de Productores Agrarios</t>
        </is>
      </c>
      <c r="F362" t="inlineStr">
        <is>
          <t>2026-09-20T00:32:24.606Z</t>
        </is>
      </c>
    </row>
    <row r="363">
      <c r="A363" t="inlineStr">
        <is>
          <t>20602650643</t>
        </is>
      </c>
      <c r="B363" t="inlineStr">
        <is>
          <t>SI</t>
        </is>
      </c>
      <c r="C363" t="inlineStr">
        <is>
          <t>ASOCIACIÓN AGROEXPORTADORA DE LA REGIÓN SAN MARTÍN</t>
        </is>
      </c>
      <c r="E363" t="inlineStr">
        <is>
          <t>MIDAGRI - Padrón de Productores Agrarios</t>
        </is>
      </c>
      <c r="F363" t="inlineStr">
        <is>
          <t>2026-09-20T00:32:24.606Z</t>
        </is>
      </c>
    </row>
    <row r="364">
      <c r="A364" t="inlineStr">
        <is>
          <t>20602682758</t>
        </is>
      </c>
      <c r="B364" t="inlineStr">
        <is>
          <t>SI</t>
        </is>
      </c>
      <c r="C364" t="inlineStr">
        <is>
          <t>ASOCIACION DE PRODUCTORES DE LECHE Y DERIVADOS LACTEOS MICAELA BASTIDAS</t>
        </is>
      </c>
      <c r="E364" t="inlineStr">
        <is>
          <t>MIDAGRI - Padrón de Productores Agrarios</t>
        </is>
      </c>
      <c r="F364" t="inlineStr">
        <is>
          <t>2026-09-20T00:32:24.606Z</t>
        </is>
      </c>
    </row>
    <row r="365">
      <c r="A365" t="inlineStr">
        <is>
          <t>20602684335</t>
        </is>
      </c>
      <c r="B365" t="inlineStr">
        <is>
          <t>SI</t>
        </is>
      </c>
      <c r="C365" t="inlineStr">
        <is>
          <t>ASOCIACION PRODUCTORES AGROPECUARIOS MARCO VILCA ARGAMA ALTA</t>
        </is>
      </c>
      <c r="E365" t="inlineStr">
        <is>
          <t>MIDAGRI - Padrón de Productores Agrarios</t>
        </is>
      </c>
      <c r="F365" t="inlineStr">
        <is>
          <t>2026-09-20T00:32:24.606Z</t>
        </is>
      </c>
    </row>
    <row r="366">
      <c r="A366" t="inlineStr">
        <is>
          <t>20602712657</t>
        </is>
      </c>
      <c r="B366" t="inlineStr">
        <is>
          <t>SI</t>
        </is>
      </c>
      <c r="C366" t="inlineStr">
        <is>
          <t>COOPERATIVA AGRARIA CAFETALERA RIO TAMBO LIMITADA</t>
        </is>
      </c>
      <c r="E366" t="inlineStr">
        <is>
          <t>MIDAGRI - Padrón de Productores Agrarios</t>
        </is>
      </c>
      <c r="F366" t="inlineStr">
        <is>
          <t>2026-09-20T00:32:24.606Z</t>
        </is>
      </c>
    </row>
    <row r="367">
      <c r="A367" t="inlineStr">
        <is>
          <t>20602754139</t>
        </is>
      </c>
      <c r="B367" t="inlineStr">
        <is>
          <t>SI</t>
        </is>
      </c>
      <c r="C367" t="inlineStr">
        <is>
          <t>COOPERATIVA AGRARIA DE CULTIVOS ANDINOS CAJAMARCA</t>
        </is>
      </c>
      <c r="E367" t="inlineStr">
        <is>
          <t>MIDAGRI - Padrón de Productores Agrarios</t>
        </is>
      </c>
      <c r="F367" t="inlineStr">
        <is>
          <t>2026-09-20T00:32:24.606Z</t>
        </is>
      </c>
    </row>
    <row r="368">
      <c r="A368" t="inlineStr">
        <is>
          <t>20602770860</t>
        </is>
      </c>
      <c r="B368" t="inlineStr">
        <is>
          <t>SI</t>
        </is>
      </c>
      <c r="C368" t="inlineStr">
        <is>
          <t>ASOCIACION DE PRODUCTORES DE ARROZ DEL VALLE DEL SHANUSI</t>
        </is>
      </c>
      <c r="E368" t="inlineStr">
        <is>
          <t>MIDAGRI - Padrón de Productores Agrarios</t>
        </is>
      </c>
      <c r="F368" t="inlineStr">
        <is>
          <t>2026-09-20T00:32:24.606Z</t>
        </is>
      </c>
    </row>
    <row r="369">
      <c r="A369" t="inlineStr">
        <is>
          <t>20602862764</t>
        </is>
      </c>
      <c r="B369" t="inlineStr">
        <is>
          <t>SI</t>
        </is>
      </c>
      <c r="C369" t="inlineStr">
        <is>
          <t>ASOCIACION DE AGRICULTORES POZO ESPAÑOL - CULEBRAS</t>
        </is>
      </c>
      <c r="E369" t="inlineStr">
        <is>
          <t>MIDAGRI - Padrón de Productores Agrarios</t>
        </is>
      </c>
      <c r="F369" t="inlineStr">
        <is>
          <t>2026-09-20T00:32:24.606Z</t>
        </is>
      </c>
    </row>
    <row r="370">
      <c r="A370" t="inlineStr">
        <is>
          <t>20602881971</t>
        </is>
      </c>
      <c r="B370" t="inlineStr">
        <is>
          <t>SI</t>
        </is>
      </c>
      <c r="C370" t="inlineStr">
        <is>
          <t>ASOCIACION DE PRODUCTORES AGRARIOS DE CACAO (APAC) ECHALACPERU DE MANGURIARI</t>
        </is>
      </c>
      <c r="E370" t="inlineStr">
        <is>
          <t>MIDAGRI - Padrón de Productores Agrarios</t>
        </is>
      </c>
      <c r="F370" t="inlineStr">
        <is>
          <t>2026-09-20T00:32:24.606Z</t>
        </is>
      </c>
    </row>
    <row r="371">
      <c r="A371" t="inlineStr">
        <is>
          <t>20602902235</t>
        </is>
      </c>
      <c r="B371" t="inlineStr">
        <is>
          <t>SI</t>
        </is>
      </c>
      <c r="C371" t="inlineStr">
        <is>
          <t>COOPERATIVA DE PRODUCTORES AGROPECUARIOS HUALGAYOC</t>
        </is>
      </c>
      <c r="E371" t="inlineStr">
        <is>
          <t>MIDAGRI - Padrón de Productores Agrarios</t>
        </is>
      </c>
      <c r="F371" t="inlineStr">
        <is>
          <t>2026-09-20T00:32:24.606Z</t>
        </is>
      </c>
    </row>
    <row r="372">
      <c r="A372" t="inlineStr">
        <is>
          <t>20602920128</t>
        </is>
      </c>
      <c r="B372" t="inlineStr">
        <is>
          <t>SI</t>
        </is>
      </c>
      <c r="C372" t="inlineStr">
        <is>
          <t>COOPAINCA - ANTA</t>
        </is>
      </c>
      <c r="E372" t="inlineStr">
        <is>
          <t>MIDAGRI - Padrón de Productores Agrarios</t>
        </is>
      </c>
      <c r="F372" t="inlineStr">
        <is>
          <t>2026-09-20T00:32:24.606Z</t>
        </is>
      </c>
    </row>
    <row r="373">
      <c r="A373" t="inlineStr">
        <is>
          <t>20603116373</t>
        </is>
      </c>
      <c r="B373" t="inlineStr">
        <is>
          <t>SI</t>
        </is>
      </c>
      <c r="C373" t="inlineStr">
        <is>
          <t>ASOCIACION DE PRODUCTORES AGROFORESTALES ANCOMARCA</t>
        </is>
      </c>
      <c r="E373" t="inlineStr">
        <is>
          <t>MIDAGRI - Padrón de Productores Agrarios</t>
        </is>
      </c>
      <c r="F373" t="inlineStr">
        <is>
          <t>2026-09-20T00:32:24.606Z</t>
        </is>
      </c>
    </row>
    <row r="374">
      <c r="A374" t="inlineStr">
        <is>
          <t>20603201150</t>
        </is>
      </c>
      <c r="B374" t="inlineStr">
        <is>
          <t>SI</t>
        </is>
      </c>
      <c r="C374" t="inlineStr">
        <is>
          <t>FEDERACION AGROPECUARIA DEL DISTRITO DE UMARI</t>
        </is>
      </c>
      <c r="E374" t="inlineStr">
        <is>
          <t>MIDAGRI - Padrón de Productores Agrarios</t>
        </is>
      </c>
      <c r="F374" t="inlineStr">
        <is>
          <t>2026-09-20T00:32:24.606Z</t>
        </is>
      </c>
    </row>
    <row r="375">
      <c r="A375" t="inlineStr">
        <is>
          <t>20603223421</t>
        </is>
      </c>
      <c r="B375" t="inlineStr">
        <is>
          <t>SI</t>
        </is>
      </c>
      <c r="C375" t="inlineStr">
        <is>
          <t>COOPERATIVA DE PRODUCTORES AGROECOLOGICOS LA PERLA DE LOS ANDES-CALLEJON DE HUAYLAS ANCASH</t>
        </is>
      </c>
      <c r="E375" t="inlineStr">
        <is>
          <t>MIDAGRI - Padrón de Productores Agrarios</t>
        </is>
      </c>
      <c r="F375" t="inlineStr">
        <is>
          <t>2026-09-20T00:32:24.606Z</t>
        </is>
      </c>
    </row>
    <row r="376">
      <c r="A376" t="inlineStr">
        <is>
          <t>20603296576</t>
        </is>
      </c>
      <c r="B376" t="inlineStr">
        <is>
          <t>SI</t>
        </is>
      </c>
      <c r="C376" t="inlineStr">
        <is>
          <t>ASOCIACION DE PRODUCTORES AGROPECUARIOS Y DERIVADOS LACTEOS DE ORCOPAMPA - ORCOLAC</t>
        </is>
      </c>
      <c r="E376" t="inlineStr">
        <is>
          <t>MIDAGRI - Padrón de Productores Agrarios</t>
        </is>
      </c>
      <c r="F376" t="inlineStr">
        <is>
          <t>2026-09-20T00:32:24.606Z</t>
        </is>
      </c>
    </row>
    <row r="377">
      <c r="A377" t="inlineStr">
        <is>
          <t>20603320621</t>
        </is>
      </c>
      <c r="B377" t="inlineStr">
        <is>
          <t>SI</t>
        </is>
      </c>
      <c r="C377" t="inlineStr">
        <is>
          <t>COOPERATIVA AGRARIA CAFETALERA ALTA MONTAÑA</t>
        </is>
      </c>
      <c r="E377" t="inlineStr">
        <is>
          <t>MIDAGRI - Padrón de Productores Agrarios</t>
        </is>
      </c>
      <c r="F377" t="inlineStr">
        <is>
          <t>2026-09-20T00:32:24.606Z</t>
        </is>
      </c>
    </row>
    <row r="378">
      <c r="A378" t="inlineStr">
        <is>
          <t>20603355017</t>
        </is>
      </c>
      <c r="B378" t="inlineStr">
        <is>
          <t>SI</t>
        </is>
      </c>
      <c r="C378" t="inlineStr">
        <is>
          <t>ASOCIACION DE PRODUCTORES VALLE SUMAQ ESMERALDA</t>
        </is>
      </c>
      <c r="E378" t="inlineStr">
        <is>
          <t>MIDAGRI - Padrón de Productores Agrarios</t>
        </is>
      </c>
      <c r="F378" t="inlineStr">
        <is>
          <t>2026-09-20T00:32:24.606Z</t>
        </is>
      </c>
    </row>
    <row r="379">
      <c r="A379" t="inlineStr">
        <is>
          <t>20603356404</t>
        </is>
      </c>
      <c r="B379" t="inlineStr">
        <is>
          <t>SI</t>
        </is>
      </c>
      <c r="C379" t="inlineStr">
        <is>
          <t>COOPERATIVA AGROINDUSTRIAL NEBLINA DE CARPISH LIMITADA</t>
        </is>
      </c>
      <c r="E379" t="inlineStr">
        <is>
          <t>MIDAGRI - Padrón de Productores Agrarios</t>
        </is>
      </c>
      <c r="F379" t="inlineStr">
        <is>
          <t>2026-09-20T00:32:24.606Z</t>
        </is>
      </c>
    </row>
    <row r="380">
      <c r="A380" t="inlineStr">
        <is>
          <t>20603368011</t>
        </is>
      </c>
      <c r="B380" t="inlineStr">
        <is>
          <t>SI</t>
        </is>
      </c>
      <c r="C380" t="inlineStr">
        <is>
          <t>ASOCIACION DE AGRICULTORES PLATANEROS DE PADRE ABAD</t>
        </is>
      </c>
      <c r="E380" t="inlineStr">
        <is>
          <t>MIDAGRI - Padrón de Productores Agrarios</t>
        </is>
      </c>
      <c r="F380" t="inlineStr">
        <is>
          <t>2026-09-20T00:32:24.606Z</t>
        </is>
      </c>
    </row>
    <row r="381">
      <c r="A381" t="inlineStr">
        <is>
          <t>20603478879</t>
        </is>
      </c>
      <c r="B381" t="inlineStr">
        <is>
          <t>SI</t>
        </is>
      </c>
      <c r="C381" t="inlineStr">
        <is>
          <t>COOPERATIVA AGRARIA ALTO MAYO NUEVA CAJAMARCA</t>
        </is>
      </c>
      <c r="E381" t="inlineStr">
        <is>
          <t>MIDAGRI - Padrón de Productores Agrarios</t>
        </is>
      </c>
      <c r="F381" t="inlineStr">
        <is>
          <t>2026-09-20T00:32:24.606Z</t>
        </is>
      </c>
    </row>
    <row r="382">
      <c r="A382" t="inlineStr">
        <is>
          <t>20603526423</t>
        </is>
      </c>
      <c r="B382" t="inlineStr">
        <is>
          <t>SI</t>
        </is>
      </c>
      <c r="C382" t="inlineStr">
        <is>
          <t>COOPERATIVA AGROINDUSTRIAL PERLA DEL HUALLAGA LTDA - CAPH LTDA.</t>
        </is>
      </c>
      <c r="E382" t="inlineStr">
        <is>
          <t>MIDAGRI - Padrón de Productores Agrarios</t>
        </is>
      </c>
      <c r="F382" t="inlineStr">
        <is>
          <t>2026-09-20T00:32:24.606Z</t>
        </is>
      </c>
    </row>
    <row r="383">
      <c r="A383" t="inlineStr">
        <is>
          <t>20603557825</t>
        </is>
      </c>
      <c r="B383" t="inlineStr">
        <is>
          <t>SI</t>
        </is>
      </c>
      <c r="C383" t="inlineStr">
        <is>
          <t>COOPERATIVA AGRARIA KAFFEE SATIPO</t>
        </is>
      </c>
      <c r="E383" t="inlineStr">
        <is>
          <t>MIDAGRI - Padrón de Productores Agrarios</t>
        </is>
      </c>
      <c r="F383" t="inlineStr">
        <is>
          <t>2026-09-20T00:32:24.606Z</t>
        </is>
      </c>
    </row>
    <row r="384">
      <c r="A384" t="inlineStr">
        <is>
          <t>20603587627</t>
        </is>
      </c>
      <c r="B384" t="inlineStr">
        <is>
          <t>SI</t>
        </is>
      </c>
      <c r="C384" t="inlineStr">
        <is>
          <t>ASOCIACION PARA LA CONSERVACION Y PRESERVACION DE LA BIODIVERSIDAD CHAUCA</t>
        </is>
      </c>
      <c r="E384" t="inlineStr">
        <is>
          <t>MIDAGRI - Padrón de Productores Agrarios</t>
        </is>
      </c>
      <c r="F384" t="inlineStr">
        <is>
          <t>2026-09-20T00:32:24.606Z</t>
        </is>
      </c>
    </row>
    <row r="385">
      <c r="A385" t="inlineStr">
        <is>
          <t>20603675551</t>
        </is>
      </c>
      <c r="B385" t="inlineStr">
        <is>
          <t>SI</t>
        </is>
      </c>
      <c r="C385" t="inlineStr">
        <is>
          <t>ASOCIACION DE PRODUCTORES AGROPECUARIOS MADRE SELVA - LACCO YAVERO</t>
        </is>
      </c>
      <c r="E385" t="inlineStr">
        <is>
          <t>MIDAGRI - Padrón de Productores Agrarios</t>
        </is>
      </c>
      <c r="F385" t="inlineStr">
        <is>
          <t>2026-09-20T00:32:24.606Z</t>
        </is>
      </c>
    </row>
    <row r="386">
      <c r="A386" t="inlineStr">
        <is>
          <t>20603676476</t>
        </is>
      </c>
      <c r="B386" t="inlineStr">
        <is>
          <t>SI</t>
        </is>
      </c>
      <c r="C386" t="inlineStr">
        <is>
          <t>ASOCIACION DE PRODUCTORES AGROPECUARIOS PONGO MAYNIQUE DE LA COMUNIDAD DE CHINGUIRIATO</t>
        </is>
      </c>
      <c r="E386" t="inlineStr">
        <is>
          <t>MIDAGRI - Padrón de Productores Agrarios</t>
        </is>
      </c>
      <c r="F386" t="inlineStr">
        <is>
          <t>2026-09-20T00:32:24.606Z</t>
        </is>
      </c>
    </row>
    <row r="387">
      <c r="A387" t="inlineStr">
        <is>
          <t>20603684487</t>
        </is>
      </c>
      <c r="B387" t="inlineStr">
        <is>
          <t>SI</t>
        </is>
      </c>
      <c r="C387" t="inlineStr">
        <is>
          <t>ASOCIACION DE PRODUCTORES ALPAQUEROS Y ARTESANOS SANTA ROSA APAASAR</t>
        </is>
      </c>
      <c r="E387" t="inlineStr">
        <is>
          <t>MIDAGRI - Padrón de Productores Agrarios</t>
        </is>
      </c>
      <c r="F387" t="inlineStr">
        <is>
          <t>2026-09-20T00:32:24.606Z</t>
        </is>
      </c>
    </row>
    <row r="388">
      <c r="A388" t="inlineStr">
        <is>
          <t>20603736703</t>
        </is>
      </c>
      <c r="B388" t="inlineStr">
        <is>
          <t>SI</t>
        </is>
      </c>
      <c r="C388" t="inlineStr">
        <is>
          <t>ASOCIACION DE PRODUCTORES DE PALTOS MORO - APROPALMO</t>
        </is>
      </c>
      <c r="E388" t="inlineStr">
        <is>
          <t>MIDAGRI - Padrón de Productores Agrarios</t>
        </is>
      </c>
      <c r="F388" t="inlineStr">
        <is>
          <t>2026-09-20T00:32:24.606Z</t>
        </is>
      </c>
    </row>
    <row r="389">
      <c r="A389" t="inlineStr">
        <is>
          <t>20603776616</t>
        </is>
      </c>
      <c r="B389" t="inlineStr">
        <is>
          <t>SI</t>
        </is>
      </c>
      <c r="C389" t="inlineStr">
        <is>
          <t>ASOCIACION DE PRODUCTORES AGROPECUARIOS SARACOCHA</t>
        </is>
      </c>
      <c r="E389" t="inlineStr">
        <is>
          <t>MIDAGRI - Padrón de Productores Agrarios</t>
        </is>
      </c>
      <c r="F389" t="inlineStr">
        <is>
          <t>2026-09-20T00:32:24.606Z</t>
        </is>
      </c>
    </row>
    <row r="390">
      <c r="A390" t="inlineStr">
        <is>
          <t>20603820691</t>
        </is>
      </c>
      <c r="B390" t="inlineStr">
        <is>
          <t>SI</t>
        </is>
      </c>
      <c r="C390" t="inlineStr">
        <is>
          <t>COOPERATIVA AGRARIA DE SERVICIOS MULTIPLES CORDILLERA AZUL - CORDILLERA AZUL COOP</t>
        </is>
      </c>
      <c r="E390" t="inlineStr">
        <is>
          <t>MIDAGRI - Padrón de Productores Agrarios</t>
        </is>
      </c>
      <c r="F390" t="inlineStr">
        <is>
          <t>2026-09-20T00:32:24.606Z</t>
        </is>
      </c>
    </row>
    <row r="391">
      <c r="A391" t="inlineStr">
        <is>
          <t>20603829515</t>
        </is>
      </c>
      <c r="B391" t="inlineStr">
        <is>
          <t>SI</t>
        </is>
      </c>
      <c r="C391" t="inlineStr">
        <is>
          <t>ASOCIACION DE PRODUCTORES AGROPECUARIOS LOS NOGALES ALTO ITARIATO</t>
        </is>
      </c>
      <c r="E391" t="inlineStr">
        <is>
          <t>MIDAGRI - Padrón de Productores Agrarios</t>
        </is>
      </c>
      <c r="F391" t="inlineStr">
        <is>
          <t>2026-09-20T00:32:24.606Z</t>
        </is>
      </c>
    </row>
    <row r="392">
      <c r="A392" t="inlineStr">
        <is>
          <t>20603836325</t>
        </is>
      </c>
      <c r="B392" t="inlineStr">
        <is>
          <t>SI</t>
        </is>
      </c>
      <c r="C392" t="inlineStr">
        <is>
          <t>COOPERATIVA AGRARIA YARINACOCHA</t>
        </is>
      </c>
      <c r="E392" t="inlineStr">
        <is>
          <t>MIDAGRI - Padrón de Productores Agrarios</t>
        </is>
      </c>
      <c r="F392" t="inlineStr">
        <is>
          <t>2026-09-20T00:32:24.606Z</t>
        </is>
      </c>
    </row>
    <row r="393">
      <c r="A393" t="inlineStr">
        <is>
          <t>20603842511</t>
        </is>
      </c>
      <c r="B393" t="inlineStr">
        <is>
          <t>SI</t>
        </is>
      </c>
      <c r="C393" t="inlineStr">
        <is>
          <t>ASOCIACION DE PRODUCTORES AGROPECUARIOS RIQ´CHARI DE TINTINIQUIATO</t>
        </is>
      </c>
      <c r="E393" t="inlineStr">
        <is>
          <t>MIDAGRI - Padrón de Productores Agrarios</t>
        </is>
      </c>
      <c r="F393" t="inlineStr">
        <is>
          <t>2026-09-20T00:32:24.606Z</t>
        </is>
      </c>
    </row>
    <row r="394">
      <c r="A394" t="inlineStr">
        <is>
          <t>20603862369</t>
        </is>
      </c>
      <c r="B394" t="inlineStr">
        <is>
          <t>SI</t>
        </is>
      </c>
      <c r="C394" t="inlineStr">
        <is>
          <t>COOPERATIVA AGRARIA TROPICALS PRODUCTS</t>
        </is>
      </c>
      <c r="E394" t="inlineStr">
        <is>
          <t>MIDAGRI - Padrón de Productores Agrarios</t>
        </is>
      </c>
      <c r="F394" t="inlineStr">
        <is>
          <t>2026-09-20T00:32:24.606Z</t>
        </is>
      </c>
    </row>
    <row r="395">
      <c r="A395" t="inlineStr">
        <is>
          <t>20603864060</t>
        </is>
      </c>
      <c r="B395" t="inlineStr">
        <is>
          <t>SI</t>
        </is>
      </c>
      <c r="C395" t="inlineStr">
        <is>
          <t>ASOCIACION DE PRODUCTORES AGROPECUARIOS CAMPANAYOC</t>
        </is>
      </c>
      <c r="E395" t="inlineStr">
        <is>
          <t>MIDAGRI - Padrón de Productores Agrarios</t>
        </is>
      </c>
      <c r="F395" t="inlineStr">
        <is>
          <t>2026-09-20T00:32:24.606Z</t>
        </is>
      </c>
    </row>
    <row r="396">
      <c r="A396" t="inlineStr">
        <is>
          <t>20603907176</t>
        </is>
      </c>
      <c r="B396" t="inlineStr">
        <is>
          <t>SI</t>
        </is>
      </c>
      <c r="C396" t="inlineStr">
        <is>
          <t>COOPERATIVA AGRARIA INDUSTRIAL FRUITS PICHANAKI</t>
        </is>
      </c>
      <c r="E396" t="inlineStr">
        <is>
          <t>MIDAGRI - Padrón de Productores Agrarios</t>
        </is>
      </c>
      <c r="F396" t="inlineStr">
        <is>
          <t>2026-09-20T00:32:24.606Z</t>
        </is>
      </c>
    </row>
    <row r="397">
      <c r="A397" t="inlineStr">
        <is>
          <t>20603942028</t>
        </is>
      </c>
      <c r="B397" t="inlineStr">
        <is>
          <t>SI</t>
        </is>
      </c>
      <c r="C397" t="inlineStr">
        <is>
          <t>COOPERATIVA AGRARIA DE PRODUCTORES TIKANKA CHIARA-AYACUCHO</t>
        </is>
      </c>
      <c r="E397" t="inlineStr">
        <is>
          <t>MIDAGRI - Padrón de Productores Agrarios</t>
        </is>
      </c>
      <c r="F397" t="inlineStr">
        <is>
          <t>2026-09-20T00:32:24.606Z</t>
        </is>
      </c>
    </row>
    <row r="398">
      <c r="A398" t="inlineStr">
        <is>
          <t>20603957033</t>
        </is>
      </c>
      <c r="B398" t="inlineStr">
        <is>
          <t>SI</t>
        </is>
      </c>
      <c r="C398" t="inlineStr">
        <is>
          <t>ASOCIACIÓN DE PRODUCTORES AGROINDUSTRIALES Y SERVICIOS MÚLTIPLES HUAYNA PICCHU VRAE</t>
        </is>
      </c>
      <c r="E398" t="inlineStr">
        <is>
          <t>MIDAGRI - Padrón de Productores Agrarios</t>
        </is>
      </c>
      <c r="F398" t="inlineStr">
        <is>
          <t>2026-09-20T00:32:24.606Z</t>
        </is>
      </c>
    </row>
    <row r="399">
      <c r="A399" t="inlineStr">
        <is>
          <t>20603979924</t>
        </is>
      </c>
      <c r="B399" t="inlineStr">
        <is>
          <t>SI</t>
        </is>
      </c>
      <c r="C399" t="inlineStr">
        <is>
          <t>ASOCIACION DE PRODUCTORES AGROPECUARIOS MANOS A TRABAJAR PISCOBAMBA BAJA DEL DISTRITO DE OCOBAMBA</t>
        </is>
      </c>
      <c r="E399" t="inlineStr">
        <is>
          <t>MIDAGRI - Padrón de Productores Agrarios</t>
        </is>
      </c>
      <c r="F399" t="inlineStr">
        <is>
          <t>2026-09-20T00:32:24.606Z</t>
        </is>
      </c>
    </row>
    <row r="400">
      <c r="A400" t="inlineStr">
        <is>
          <t>20604151954</t>
        </is>
      </c>
      <c r="B400" t="inlineStr">
        <is>
          <t>SI</t>
        </is>
      </c>
      <c r="C400" t="inlineStr">
        <is>
          <t>COOPERATIVA AGRARIA DE SERVICIOS MULTIPLES SUR ORIENTE - COOPSSUR ORIENTE</t>
        </is>
      </c>
      <c r="E400" t="inlineStr">
        <is>
          <t>MIDAGRI - Padrón de Productores Agrarios</t>
        </is>
      </c>
      <c r="F400" t="inlineStr">
        <is>
          <t>2026-09-20T00:32:24.606Z</t>
        </is>
      </c>
    </row>
    <row r="401">
      <c r="A401" t="inlineStr">
        <is>
          <t>20604215600</t>
        </is>
      </c>
      <c r="B401" t="inlineStr">
        <is>
          <t>SI</t>
        </is>
      </c>
      <c r="C401" t="inlineStr">
        <is>
          <t>ASOCIACION DE PRODUCTORES DE CACAO ECOLOGICO DE DISTRITO DE QUELLOUNO</t>
        </is>
      </c>
      <c r="E401" t="inlineStr">
        <is>
          <t>MIDAGRI - Padrón de Productores Agrarios</t>
        </is>
      </c>
      <c r="F401" t="inlineStr">
        <is>
          <t>2026-09-20T00:32:24.606Z</t>
        </is>
      </c>
    </row>
    <row r="402">
      <c r="A402" t="inlineStr">
        <is>
          <t>20604218358</t>
        </is>
      </c>
      <c r="B402" t="inlineStr">
        <is>
          <t>SI</t>
        </is>
      </c>
      <c r="C402" t="inlineStr">
        <is>
          <t>COOPERATIVA AGRARIA COYAPAPI</t>
        </is>
      </c>
      <c r="E402" t="inlineStr">
        <is>
          <t>MIDAGRI - Padrón de Productores Agrarios</t>
        </is>
      </c>
      <c r="F402" t="inlineStr">
        <is>
          <t>2026-09-20T00:32:24.606Z</t>
        </is>
      </c>
    </row>
    <row r="403">
      <c r="A403" t="inlineStr">
        <is>
          <t>20604309728</t>
        </is>
      </c>
      <c r="B403" t="inlineStr">
        <is>
          <t>SI</t>
        </is>
      </c>
      <c r="C403" t="inlineStr">
        <is>
          <t>ASOCIACION DE PRODUCTORES CAFETALEROS AGROECOLOGICOS SAN JUAN</t>
        </is>
      </c>
      <c r="E403" t="inlineStr">
        <is>
          <t>MIDAGRI - Padrón de Productores Agrarios</t>
        </is>
      </c>
      <c r="F403" t="inlineStr">
        <is>
          <t>2026-09-20T00:32:24.606Z</t>
        </is>
      </c>
    </row>
    <row r="404">
      <c r="A404" t="inlineStr">
        <is>
          <t>20604315825</t>
        </is>
      </c>
      <c r="B404" t="inlineStr">
        <is>
          <t>SI</t>
        </is>
      </c>
      <c r="C404" t="inlineStr">
        <is>
          <t>ASOCIACION DE PRODUCTORES DE FLORES NATIVAS, AGROINDUSTRIALES, PISCICOLA Y MEDIO AMBIENTE - UCAYALI</t>
        </is>
      </c>
      <c r="E404" t="inlineStr">
        <is>
          <t>MIDAGRI - Padrón de Productores Agrarios</t>
        </is>
      </c>
      <c r="F404" t="inlineStr">
        <is>
          <t>2026-09-20T00:32:24.606Z</t>
        </is>
      </c>
    </row>
    <row r="405">
      <c r="A405" t="inlineStr">
        <is>
          <t>20604401187</t>
        </is>
      </c>
      <c r="B405" t="inlineStr">
        <is>
          <t>SI</t>
        </is>
      </c>
      <c r="C405" t="inlineStr">
        <is>
          <t>ORGANIZACION ZONAL SAN MIGUEL DEL FAIQUE</t>
        </is>
      </c>
      <c r="E405" t="inlineStr">
        <is>
          <t>MIDAGRI - Padrón de Productores Agrarios</t>
        </is>
      </c>
      <c r="F405" t="inlineStr">
        <is>
          <t>2026-09-20T00:32:24.606Z</t>
        </is>
      </c>
    </row>
    <row r="406">
      <c r="A406" t="inlineStr">
        <is>
          <t>20604419175</t>
        </is>
      </c>
      <c r="B406" t="inlineStr">
        <is>
          <t>SI</t>
        </is>
      </c>
      <c r="C406" t="inlineStr">
        <is>
          <t>ASOCIACION DE PRODUCTORES AGROPECUARIOS ECOLOGICOS DE LAS ZONAS ALTO ANDINAS DE JUNIN</t>
        </is>
      </c>
      <c r="E406" t="inlineStr">
        <is>
          <t>MIDAGRI - Padrón de Productores Agrarios</t>
        </is>
      </c>
      <c r="F406" t="inlineStr">
        <is>
          <t>2026-09-20T00:32:24.606Z</t>
        </is>
      </c>
    </row>
    <row r="407">
      <c r="A407" t="inlineStr">
        <is>
          <t>20604495483</t>
        </is>
      </c>
      <c r="B407" t="inlineStr">
        <is>
          <t>SI</t>
        </is>
      </c>
      <c r="C407" t="inlineStr">
        <is>
          <t>COOPERATIVA DE USUARIOS AGROINDUSTRIAL DE PRODUCTORES INTI RAYMI</t>
        </is>
      </c>
      <c r="E407" t="inlineStr">
        <is>
          <t>MIDAGRI - Padrón de Productores Agrarios</t>
        </is>
      </c>
      <c r="F407" t="inlineStr">
        <is>
          <t>2026-09-20T00:32:24.606Z</t>
        </is>
      </c>
    </row>
    <row r="408">
      <c r="A408" t="inlineStr">
        <is>
          <t>20604583081</t>
        </is>
      </c>
      <c r="B408" t="inlineStr">
        <is>
          <t>SI</t>
        </is>
      </c>
      <c r="C408" t="inlineStr">
        <is>
          <t>ASOCIACION AGROINDUSTRIAL COMUNIDADES UNIDAS DEL NAPO</t>
        </is>
      </c>
      <c r="E408" t="inlineStr">
        <is>
          <t>MIDAGRI - Padrón de Productores Agrarios</t>
        </is>
      </c>
      <c r="F408" t="inlineStr">
        <is>
          <t>2026-09-20T00:32:24.606Z</t>
        </is>
      </c>
    </row>
    <row r="409">
      <c r="A409" t="inlineStr">
        <is>
          <t>20604705411</t>
        </is>
      </c>
      <c r="B409" t="inlineStr">
        <is>
          <t>SI</t>
        </is>
      </c>
      <c r="C409" t="inlineStr">
        <is>
          <t>COOPERATIVA AGRARIA CRUZ DE YANAHUANCA</t>
        </is>
      </c>
      <c r="E409" t="inlineStr">
        <is>
          <t>MIDAGRI - Padrón de Productores Agrarios</t>
        </is>
      </c>
      <c r="F409" t="inlineStr">
        <is>
          <t>2026-09-20T00:32:24.606Z</t>
        </is>
      </c>
    </row>
    <row r="410">
      <c r="A410" t="inlineStr">
        <is>
          <t>20604755230</t>
        </is>
      </c>
      <c r="B410" t="inlineStr">
        <is>
          <t>SI</t>
        </is>
      </c>
      <c r="C410" t="inlineStr">
        <is>
          <t>COOPERATIVA AGRARIA ANDINA DE SANTA CRUZ LTDA.</t>
        </is>
      </c>
      <c r="E410" t="inlineStr">
        <is>
          <t>MIDAGRI - Padrón de Productores Agrarios</t>
        </is>
      </c>
      <c r="F410" t="inlineStr">
        <is>
          <t>2026-09-20T00:32:24.606Z</t>
        </is>
      </c>
    </row>
    <row r="411">
      <c r="A411" t="inlineStr">
        <is>
          <t>20604757267</t>
        </is>
      </c>
      <c r="B411" t="inlineStr">
        <is>
          <t>SI</t>
        </is>
      </c>
      <c r="C411" t="inlineStr">
        <is>
          <t>ASOCIACION DE PRODUCTORES AGROPECUARIOS CHAGRAPOCHMUÑA</t>
        </is>
      </c>
      <c r="E411" t="inlineStr">
        <is>
          <t>MIDAGRI - Padrón de Productores Agrarios</t>
        </is>
      </c>
      <c r="F411" t="inlineStr">
        <is>
          <t>2026-09-20T00:32:24.606Z</t>
        </is>
      </c>
    </row>
    <row r="412">
      <c r="A412" t="inlineStr">
        <is>
          <t>20604817146</t>
        </is>
      </c>
      <c r="B412" t="inlineStr">
        <is>
          <t>SI</t>
        </is>
      </c>
      <c r="C412" t="inlineStr">
        <is>
          <t>ASOCIACION DE PRODUCTORES GANADEROS, LECHEROS Y AGRICULTORA ECOLOGICA DE CUYAY - CHUQUIBAMBA</t>
        </is>
      </c>
      <c r="E412" t="inlineStr">
        <is>
          <t>MIDAGRI - Padrón de Productores Agrarios</t>
        </is>
      </c>
      <c r="F412" t="inlineStr">
        <is>
          <t>2026-09-20T00:32:24.606Z</t>
        </is>
      </c>
    </row>
    <row r="413">
      <c r="A413" t="inlineStr">
        <is>
          <t>20604988200</t>
        </is>
      </c>
      <c r="B413" t="inlineStr">
        <is>
          <t>SI</t>
        </is>
      </c>
      <c r="C413" t="inlineStr">
        <is>
          <t>ASOCIACION DE PRODUCTORES DE CACAO CCAPAQKILLA</t>
        </is>
      </c>
      <c r="E413" t="inlineStr">
        <is>
          <t>MIDAGRI - Padrón de Productores Agrarios</t>
        </is>
      </c>
      <c r="F413" t="inlineStr">
        <is>
          <t>2026-09-20T00:32:24.606Z</t>
        </is>
      </c>
    </row>
    <row r="414">
      <c r="A414" t="inlineStr">
        <is>
          <t>20605025821</t>
        </is>
      </c>
      <c r="B414" t="inlineStr">
        <is>
          <t>SI</t>
        </is>
      </c>
      <c r="C414" t="inlineStr">
        <is>
          <t>ASOCIACION PRODUCTIVA AGROECOLOGICA DE MENDOZA</t>
        </is>
      </c>
      <c r="E414" t="inlineStr">
        <is>
          <t>MIDAGRI - Padrón de Productores Agrarios</t>
        </is>
      </c>
      <c r="F414" t="inlineStr">
        <is>
          <t>2026-09-20T00:32:24.606Z</t>
        </is>
      </c>
    </row>
    <row r="415">
      <c r="A415" t="inlineStr">
        <is>
          <t>20605141456</t>
        </is>
      </c>
      <c r="B415" t="inlineStr">
        <is>
          <t>SI</t>
        </is>
      </c>
      <c r="C415" t="inlineStr">
        <is>
          <t>ASOCIACION CENTRAL DE PRODUCTORES AGROPECUARIOS Y ECOLOGICO DE YUYAPICHIS</t>
        </is>
      </c>
      <c r="E415" t="inlineStr">
        <is>
          <t>MIDAGRI - Padrón de Productores Agrarios</t>
        </is>
      </c>
      <c r="F415" t="inlineStr">
        <is>
          <t>2026-09-20T00:32:24.606Z</t>
        </is>
      </c>
    </row>
    <row r="416">
      <c r="A416" t="inlineStr">
        <is>
          <t>20605161678</t>
        </is>
      </c>
      <c r="B416" t="inlineStr">
        <is>
          <t>SI</t>
        </is>
      </c>
      <c r="C416" t="inlineStr">
        <is>
          <t>COOPERATIVA AGRARIA DE PRODUCTOS ECOLOGICOS DE PAMPACOLCA - COAPEP</t>
        </is>
      </c>
      <c r="E416" t="inlineStr">
        <is>
          <t>MIDAGRI - Padrón de Productores Agrarios</t>
        </is>
      </c>
      <c r="F416" t="inlineStr">
        <is>
          <t>2026-09-20T00:32:24.606Z</t>
        </is>
      </c>
    </row>
    <row r="417">
      <c r="A417" t="inlineStr">
        <is>
          <t>20605197583</t>
        </is>
      </c>
      <c r="B417" t="inlineStr">
        <is>
          <t>SI</t>
        </is>
      </c>
      <c r="C417" t="inlineStr">
        <is>
          <t>ASOCIACION DE PRODUCTORES AGROECOLOGICOS DE PARIACOTO PROMOVIENDO VIDA SALUDABLE - APAPROVIS</t>
        </is>
      </c>
      <c r="E417" t="inlineStr">
        <is>
          <t>MIDAGRI - Padrón de Productores Agrarios</t>
        </is>
      </c>
      <c r="F417" t="inlineStr">
        <is>
          <t>2026-09-20T00:32:24.606Z</t>
        </is>
      </c>
    </row>
    <row r="418">
      <c r="A418" t="inlineStr">
        <is>
          <t>20605210733</t>
        </is>
      </c>
      <c r="B418" t="inlineStr">
        <is>
          <t>SI</t>
        </is>
      </c>
      <c r="C418" t="inlineStr">
        <is>
          <t>ASOCIACION DE PRODUCTORES DE CITRICOS DE PIGUIATO</t>
        </is>
      </c>
      <c r="E418" t="inlineStr">
        <is>
          <t>MIDAGRI - Padrón de Productores Agrarios</t>
        </is>
      </c>
      <c r="F418" t="inlineStr">
        <is>
          <t>2026-09-20T00:32:24.606Z</t>
        </is>
      </c>
    </row>
    <row r="419">
      <c r="A419" t="inlineStr">
        <is>
          <t>20605216812</t>
        </is>
      </c>
      <c r="B419" t="inlineStr">
        <is>
          <t>SI</t>
        </is>
      </c>
      <c r="C419" t="inlineStr">
        <is>
          <t>ASOCIACION DE PRODUCTORES AGROPECUARIOS PAMPAS-CALLEBAMBA</t>
        </is>
      </c>
      <c r="E419" t="inlineStr">
        <is>
          <t>MIDAGRI - Padrón de Productores Agrarios</t>
        </is>
      </c>
      <c r="F419" t="inlineStr">
        <is>
          <t>2026-09-20T00:32:24.606Z</t>
        </is>
      </c>
    </row>
    <row r="420">
      <c r="A420" t="inlineStr">
        <is>
          <t>20605228489</t>
        </is>
      </c>
      <c r="B420" t="inlineStr">
        <is>
          <t>SI</t>
        </is>
      </c>
      <c r="C420" t="inlineStr">
        <is>
          <t>ASOCIACION AGROINDUSTRIAL DE MUJERES PRODUCTORAS DE CACAO Y CAFE DEL VRAEM-OTARI´S</t>
        </is>
      </c>
      <c r="E420" t="inlineStr">
        <is>
          <t>MIDAGRI - Padrón de Productores Agrarios</t>
        </is>
      </c>
      <c r="F420" t="inlineStr">
        <is>
          <t>2026-09-20T00:32:24.606Z</t>
        </is>
      </c>
    </row>
    <row r="421">
      <c r="A421" t="inlineStr">
        <is>
          <t>20605272577</t>
        </is>
      </c>
      <c r="B421" t="inlineStr">
        <is>
          <t>SI</t>
        </is>
      </c>
      <c r="C421" t="inlineStr">
        <is>
          <t>ASOCIACION AGROINDUSTRIAL ALLPA WIRAPAK</t>
        </is>
      </c>
      <c r="E421" t="inlineStr">
        <is>
          <t>MIDAGRI - Padrón de Productores Agrarios</t>
        </is>
      </c>
      <c r="F421" t="inlineStr">
        <is>
          <t>2026-09-20T00:32:24.606Z</t>
        </is>
      </c>
    </row>
    <row r="422">
      <c r="A422" t="inlineStr">
        <is>
          <t>20605304479</t>
        </is>
      </c>
      <c r="B422" t="inlineStr">
        <is>
          <t>SI</t>
        </is>
      </c>
      <c r="C422" t="inlineStr">
        <is>
          <t>ASOCIACION DE PRODUCTORES DE DERIVADOS LACTEOS SUMAC AUSANGATE DEL DISTRITO DE OCONGATE</t>
        </is>
      </c>
      <c r="E422" t="inlineStr">
        <is>
          <t>MIDAGRI - Padrón de Productores Agrarios</t>
        </is>
      </c>
      <c r="F422" t="inlineStr">
        <is>
          <t>2026-09-20T00:32:24.606Z</t>
        </is>
      </c>
    </row>
    <row r="423">
      <c r="A423" t="inlineStr">
        <is>
          <t>20605348468</t>
        </is>
      </c>
      <c r="B423" t="inlineStr">
        <is>
          <t>SI</t>
        </is>
      </c>
      <c r="C423" t="inlineStr">
        <is>
          <t>ASOCIACION DE PRODUCTORES DE LACTEOS DE CCOLCCA AUSANLAC</t>
        </is>
      </c>
      <c r="E423" t="inlineStr">
        <is>
          <t>MIDAGRI - Padrón de Productores Agrarios</t>
        </is>
      </c>
      <c r="F423" t="inlineStr">
        <is>
          <t>2026-09-20T00:32:24.606Z</t>
        </is>
      </c>
    </row>
    <row r="424">
      <c r="A424" t="inlineStr">
        <is>
          <t>20605357122</t>
        </is>
      </c>
      <c r="B424" t="inlineStr">
        <is>
          <t>SI</t>
        </is>
      </c>
      <c r="C424" t="inlineStr">
        <is>
          <t>COOPERATIVA DE PRODUCCION Y SERVICIOS ESPECIALES DE LOS PRODUCTORES DE CUYES DE HUANTA-COOPROCUY HUA</t>
        </is>
      </c>
      <c r="E424" t="inlineStr">
        <is>
          <t>MIDAGRI - Padrón de Productores Agrarios</t>
        </is>
      </c>
      <c r="F424" t="inlineStr">
        <is>
          <t>2026-09-20T00:32:24.606Z</t>
        </is>
      </c>
    </row>
    <row r="425">
      <c r="A425" t="inlineStr">
        <is>
          <t>20605363092</t>
        </is>
      </c>
      <c r="B425" t="inlineStr">
        <is>
          <t>SI</t>
        </is>
      </c>
      <c r="C425" t="inlineStr">
        <is>
          <t>ASOCIACION DE PRODUCTORES AGROPECUARIOS DE CITRICOS SAN ANTONIO DE PAMPA CONCEPCION ECHARATI-APACISA</t>
        </is>
      </c>
      <c r="E425" t="inlineStr">
        <is>
          <t>MIDAGRI - Padrón de Productores Agrarios</t>
        </is>
      </c>
      <c r="F425" t="inlineStr">
        <is>
          <t>2026-09-20T00:32:24.606Z</t>
        </is>
      </c>
    </row>
    <row r="426">
      <c r="A426" t="inlineStr">
        <is>
          <t>20605371869</t>
        </is>
      </c>
      <c r="B426" t="inlineStr">
        <is>
          <t>SI</t>
        </is>
      </c>
      <c r="C426" t="inlineStr">
        <is>
          <t>ASOCIACION DE AGRICULTORES DE PALTOS EN HUAMAMPALI - ALTO LARAN</t>
        </is>
      </c>
      <c r="E426" t="inlineStr">
        <is>
          <t>MIDAGRI - Padrón de Productores Agrarios</t>
        </is>
      </c>
      <c r="F426" t="inlineStr">
        <is>
          <t>2026-09-20T00:32:24.606Z</t>
        </is>
      </c>
    </row>
    <row r="427">
      <c r="A427" t="inlineStr">
        <is>
          <t>20605430458</t>
        </is>
      </c>
      <c r="B427" t="inlineStr">
        <is>
          <t>SI</t>
        </is>
      </c>
      <c r="C427" t="inlineStr">
        <is>
          <t>ASOCIACION DE PRODUCTORES AGROPECUARIOS "VALLE DEL MANTARO TINKUS"</t>
        </is>
      </c>
      <c r="E427" t="inlineStr">
        <is>
          <t>MIDAGRI - Padrón de Productores Agrarios</t>
        </is>
      </c>
      <c r="F427" t="inlineStr">
        <is>
          <t>2026-09-20T00:32:24.606Z</t>
        </is>
      </c>
    </row>
    <row r="428">
      <c r="A428" t="inlineStr">
        <is>
          <t>20605500430</t>
        </is>
      </c>
      <c r="B428" t="inlineStr">
        <is>
          <t>SI</t>
        </is>
      </c>
      <c r="C428" t="inlineStr">
        <is>
          <t>COOPERATIVA AGRARIA DE PRODUCTORES ECOLOGICOS LOS CHANKAS VALLE DEL RIO PERENE</t>
        </is>
      </c>
      <c r="E428" t="inlineStr">
        <is>
          <t>MIDAGRI - Padrón de Productores Agrarios</t>
        </is>
      </c>
      <c r="F428" t="inlineStr">
        <is>
          <t>2026-09-20T00:32:24.606Z</t>
        </is>
      </c>
    </row>
    <row r="429">
      <c r="A429" t="inlineStr">
        <is>
          <t>20605520058</t>
        </is>
      </c>
      <c r="B429" t="inlineStr">
        <is>
          <t>SI</t>
        </is>
      </c>
      <c r="C429" t="inlineStr">
        <is>
          <t>ASOCIACION DE PRODUCTORES AGROPECUARIOS CAPIRUSHARI DE MAZAMARI - APACM</t>
        </is>
      </c>
      <c r="E429" t="inlineStr">
        <is>
          <t>MIDAGRI - Padrón de Productores Agrarios</t>
        </is>
      </c>
      <c r="F429" t="inlineStr">
        <is>
          <t>2026-09-20T00:32:24.606Z</t>
        </is>
      </c>
    </row>
    <row r="430">
      <c r="A430" t="inlineStr">
        <is>
          <t>20605564730</t>
        </is>
      </c>
      <c r="B430" t="inlineStr">
        <is>
          <t>SI</t>
        </is>
      </c>
      <c r="C430" t="inlineStr">
        <is>
          <t>COOPERATIVA DE PRODUCCION ECO AYMARA-ACORA</t>
        </is>
      </c>
      <c r="E430" t="inlineStr">
        <is>
          <t>MIDAGRI - Padrón de Productores Agrarios</t>
        </is>
      </c>
      <c r="F430" t="inlineStr">
        <is>
          <t>2026-09-20T00:32:24.606Z</t>
        </is>
      </c>
    </row>
    <row r="431">
      <c r="A431" t="inlineStr">
        <is>
          <t>20605600922</t>
        </is>
      </c>
      <c r="B431" t="inlineStr">
        <is>
          <t>SI</t>
        </is>
      </c>
      <c r="C431" t="inlineStr">
        <is>
          <t>ASOCIACION DE PRODUCTORES AGROPECUARIOS VALLE IRIBAMBA</t>
        </is>
      </c>
      <c r="E431" t="inlineStr">
        <is>
          <t>MIDAGRI - Padrón de Productores Agrarios</t>
        </is>
      </c>
      <c r="F431" t="inlineStr">
        <is>
          <t>2026-09-20T00:32:24.606Z</t>
        </is>
      </c>
    </row>
    <row r="432">
      <c r="A432" t="inlineStr">
        <is>
          <t>20605688170</t>
        </is>
      </c>
      <c r="B432" t="inlineStr">
        <is>
          <t>SI</t>
        </is>
      </c>
      <c r="C432" t="inlineStr">
        <is>
          <t>COOPERATIVA AGRARIA ALEXANDER VON HUMBOLDT LTDA</t>
        </is>
      </c>
      <c r="E432" t="inlineStr">
        <is>
          <t>MIDAGRI - Padrón de Productores Agrarios</t>
        </is>
      </c>
      <c r="F432" t="inlineStr">
        <is>
          <t>2026-09-20T00:32:24.606Z</t>
        </is>
      </c>
    </row>
    <row r="433">
      <c r="A433" t="inlineStr">
        <is>
          <t>20605783229</t>
        </is>
      </c>
      <c r="B433" t="inlineStr">
        <is>
          <t>SI</t>
        </is>
      </c>
      <c r="C433" t="inlineStr">
        <is>
          <t>ASOCIACION DE PRODUCTORES AGROPECUARIOS LAS CATARATAS DE ILLAPANI</t>
        </is>
      </c>
      <c r="E433" t="inlineStr">
        <is>
          <t>MIDAGRI - Padrón de Productores Agrarios</t>
        </is>
      </c>
      <c r="F433" t="inlineStr">
        <is>
          <t>2026-09-20T00:32:24.606Z</t>
        </is>
      </c>
    </row>
    <row r="434">
      <c r="A434" t="inlineStr">
        <is>
          <t>20605784047</t>
        </is>
      </c>
      <c r="B434" t="inlineStr">
        <is>
          <t>SI</t>
        </is>
      </c>
      <c r="C434" t="inlineStr">
        <is>
          <t>ASOCIACION DE PRODUCTORES AGROPECUARIOS BUENOS AIRES KM. 2 PACARAN</t>
        </is>
      </c>
      <c r="E434" t="inlineStr">
        <is>
          <t>MIDAGRI - Padrón de Productores Agrarios</t>
        </is>
      </c>
      <c r="F434" t="inlineStr">
        <is>
          <t>2026-09-20T00:32:24.606Z</t>
        </is>
      </c>
    </row>
    <row r="435">
      <c r="A435" t="inlineStr">
        <is>
          <t>20605910573</t>
        </is>
      </c>
      <c r="B435" t="inlineStr">
        <is>
          <t>SI</t>
        </is>
      </c>
      <c r="C435" t="inlineStr">
        <is>
          <t>ASOCIACION DE ACOPIO Y PRODUCTORES DE GANADO - TRAPICHE</t>
        </is>
      </c>
      <c r="E435" t="inlineStr">
        <is>
          <t>MIDAGRI - Padrón de Productores Agrarios</t>
        </is>
      </c>
      <c r="F435" t="inlineStr">
        <is>
          <t>2026-09-20T00:32:24.606Z</t>
        </is>
      </c>
    </row>
    <row r="436">
      <c r="A436" t="inlineStr">
        <is>
          <t>20605962450</t>
        </is>
      </c>
      <c r="B436" t="inlineStr">
        <is>
          <t>SI</t>
        </is>
      </c>
      <c r="C436" t="inlineStr">
        <is>
          <t>COOPERATIVA AGRARIA ECOINDUSTRIAL DEL VALLE PAURAN</t>
        </is>
      </c>
      <c r="E436" t="inlineStr">
        <is>
          <t>MIDAGRI - Padrón de Productores Agrarios</t>
        </is>
      </c>
      <c r="F436" t="inlineStr">
        <is>
          <t>2026-09-20T00:32:24.606Z</t>
        </is>
      </c>
    </row>
    <row r="437">
      <c r="A437" t="inlineStr">
        <is>
          <t>20606017406</t>
        </is>
      </c>
      <c r="B437" t="inlineStr">
        <is>
          <t>SI</t>
        </is>
      </c>
      <c r="C437" t="inlineStr">
        <is>
          <t>ASOCIACION DE PRODUCTORES AGROPECUARIOS Y ARTESANALES YAWARCOCHA</t>
        </is>
      </c>
      <c r="E437" t="inlineStr">
        <is>
          <t>MIDAGRI - Padrón de Productores Agrarios</t>
        </is>
      </c>
      <c r="F437" t="inlineStr">
        <is>
          <t>2026-09-20T00:32:24.606Z</t>
        </is>
      </c>
    </row>
    <row r="438">
      <c r="A438" t="inlineStr">
        <is>
          <t>20606041382</t>
        </is>
      </c>
      <c r="B438" t="inlineStr">
        <is>
          <t>SI</t>
        </is>
      </c>
      <c r="C438" t="inlineStr">
        <is>
          <t>ASOCIACION AROMA DE MUJER LLAQUE</t>
        </is>
      </c>
      <c r="E438" t="inlineStr">
        <is>
          <t>MIDAGRI - Padrón de Productores Agrarios</t>
        </is>
      </c>
      <c r="F438" t="inlineStr">
        <is>
          <t>2026-09-20T00:32:24.606Z</t>
        </is>
      </c>
    </row>
    <row r="439">
      <c r="A439" t="inlineStr">
        <is>
          <t>20606047364</t>
        </is>
      </c>
      <c r="B439" t="inlineStr">
        <is>
          <t>SI</t>
        </is>
      </c>
      <c r="C439" t="inlineStr">
        <is>
          <t>ASOCIACIÓN AGROPECUARIO ARTESANAL E INDUSTRIAL WIÑAY LLANKAQ RACCHI AYLLO</t>
        </is>
      </c>
      <c r="E439" t="inlineStr">
        <is>
          <t>MIDAGRI - Padrón de Productores Agrarios</t>
        </is>
      </c>
      <c r="F439" t="inlineStr">
        <is>
          <t>2026-09-20T00:32:24.606Z</t>
        </is>
      </c>
    </row>
    <row r="440">
      <c r="A440" t="inlineStr">
        <is>
          <t>20606101423</t>
        </is>
      </c>
      <c r="B440" t="inlineStr">
        <is>
          <t>SI</t>
        </is>
      </c>
      <c r="C440" t="inlineStr">
        <is>
          <t>ASOCIACION DE PRODUCTORES AGROPECUARIOS DON LORENZO DEL DISTRITO DE SAMAN</t>
        </is>
      </c>
      <c r="E440" t="inlineStr">
        <is>
          <t>MIDAGRI - Padrón de Productores Agrarios</t>
        </is>
      </c>
      <c r="F440" t="inlineStr">
        <is>
          <t>2026-09-20T00:32:24.606Z</t>
        </is>
      </c>
    </row>
    <row r="441">
      <c r="A441" t="inlineStr">
        <is>
          <t>20606161655</t>
        </is>
      </c>
      <c r="B441" t="inlineStr">
        <is>
          <t>SI</t>
        </is>
      </c>
      <c r="C441" t="inlineStr">
        <is>
          <t>COOPERATIVA DE SERVICIOS ESPECIALES DE ALPAQUEROS LOS ANDES DE HUANCAVELICA - COOPAH</t>
        </is>
      </c>
      <c r="E441" t="inlineStr">
        <is>
          <t>MIDAGRI - Padrón de Productores Agrarios</t>
        </is>
      </c>
      <c r="F441" t="inlineStr">
        <is>
          <t>2026-09-20T00:32:24.606Z</t>
        </is>
      </c>
    </row>
    <row r="442">
      <c r="A442" t="inlineStr">
        <is>
          <t>20606192119</t>
        </is>
      </c>
      <c r="B442" t="inlineStr">
        <is>
          <t>SI</t>
        </is>
      </c>
      <c r="C442" t="inlineStr">
        <is>
          <t>ASOC. DE MUJERES AGROPECUARIAS ARTESANALES Y TURISTICA GRANJA DE CUYES VIRGEN LA ASUNTA DE CURIBAYA</t>
        </is>
      </c>
      <c r="E442" t="inlineStr">
        <is>
          <t>MIDAGRI - Padrón de Productores Agrarios</t>
        </is>
      </c>
      <c r="F442" t="inlineStr">
        <is>
          <t>2026-09-20T00:32:24.606Z</t>
        </is>
      </c>
    </row>
    <row r="443">
      <c r="A443" t="inlineStr">
        <is>
          <t>20606214082</t>
        </is>
      </c>
      <c r="B443" t="inlineStr">
        <is>
          <t>SI</t>
        </is>
      </c>
      <c r="C443" t="inlineStr">
        <is>
          <t>COOPERATIVA AGRARIA QORI QUINUA TARACO LTDA</t>
        </is>
      </c>
      <c r="E443" t="inlineStr">
        <is>
          <t>MIDAGRI - Padrón de Productores Agrarios</t>
        </is>
      </c>
      <c r="F443" t="inlineStr">
        <is>
          <t>2026-09-20T00:32:24.606Z</t>
        </is>
      </c>
    </row>
    <row r="444">
      <c r="A444" t="inlineStr">
        <is>
          <t>20606226013</t>
        </is>
      </c>
      <c r="B444" t="inlineStr">
        <is>
          <t>SI</t>
        </is>
      </c>
      <c r="C444" t="inlineStr">
        <is>
          <t>ASOCIACION DE PRODUCTORES AGROPECUARIOS CONTUCNA NUEVA GENERACION APACNG</t>
        </is>
      </c>
      <c r="E444" t="inlineStr">
        <is>
          <t>MIDAGRI - Padrón de Productores Agrarios</t>
        </is>
      </c>
      <c r="F444" t="inlineStr">
        <is>
          <t>2026-09-20T00:32:24.606Z</t>
        </is>
      </c>
    </row>
    <row r="445">
      <c r="A445" t="inlineStr">
        <is>
          <t>20606257172</t>
        </is>
      </c>
      <c r="B445" t="inlineStr">
        <is>
          <t>SI</t>
        </is>
      </c>
      <c r="C445" t="inlineStr">
        <is>
          <t>ASOCIACIÓN DE AGRICULTORES EXPORTADORES MAJES CON FUTURO</t>
        </is>
      </c>
      <c r="E445" t="inlineStr">
        <is>
          <t>MIDAGRI - Padrón de Productores Agrarios</t>
        </is>
      </c>
      <c r="F445" t="inlineStr">
        <is>
          <t>2026-09-20T00:32:24.606Z</t>
        </is>
      </c>
    </row>
    <row r="446">
      <c r="A446" t="inlineStr">
        <is>
          <t>20606293888</t>
        </is>
      </c>
      <c r="B446" t="inlineStr">
        <is>
          <t>SI</t>
        </is>
      </c>
      <c r="C446" t="inlineStr">
        <is>
          <t>ASOCIACION DE PRODUCTORES AGROPECUARIOS ORO VERDE DE SOTCCOMAYO</t>
        </is>
      </c>
      <c r="E446" t="inlineStr">
        <is>
          <t>MIDAGRI - Padrón de Productores Agrarios</t>
        </is>
      </c>
      <c r="F446" t="inlineStr">
        <is>
          <t>2026-09-20T00:32:24.606Z</t>
        </is>
      </c>
    </row>
    <row r="447">
      <c r="A447" t="inlineStr">
        <is>
          <t>20606307625</t>
        </is>
      </c>
      <c r="B447" t="inlineStr">
        <is>
          <t>SI</t>
        </is>
      </c>
      <c r="C447" t="inlineStr">
        <is>
          <t>ASOCIACION DE PRODUCTORES AGRICOLAS VILLA HERMOSA - CHUQUIBAMBA</t>
        </is>
      </c>
      <c r="E447" t="inlineStr">
        <is>
          <t>MIDAGRI - Padrón de Productores Agrarios</t>
        </is>
      </c>
      <c r="F447" t="inlineStr">
        <is>
          <t>2026-09-20T00:32:24.606Z</t>
        </is>
      </c>
    </row>
    <row r="448">
      <c r="A448" t="inlineStr">
        <is>
          <t>20606396849</t>
        </is>
      </c>
      <c r="B448" t="inlineStr">
        <is>
          <t>SI</t>
        </is>
      </c>
      <c r="C448" t="inlineStr">
        <is>
          <t>COOPERATIVA AGRARIA DE SERVICIOS MULTIPLES CAMPO VERDE DE JOSE MARIA ARGUEDAS - CASMUCAV</t>
        </is>
      </c>
      <c r="E448" t="inlineStr">
        <is>
          <t>MIDAGRI - Padrón de Productores Agrarios</t>
        </is>
      </c>
      <c r="F448" t="inlineStr">
        <is>
          <t>2026-09-20T00:32:24.606Z</t>
        </is>
      </c>
    </row>
    <row r="449">
      <c r="A449" t="inlineStr">
        <is>
          <t>20606451122</t>
        </is>
      </c>
      <c r="B449" t="inlineStr">
        <is>
          <t>SI</t>
        </is>
      </c>
      <c r="C449" t="inlineStr">
        <is>
          <t>ASOCIACIÓN DE PRODUCTORES CERRO BLANCO</t>
        </is>
      </c>
      <c r="E449" t="inlineStr">
        <is>
          <t>MIDAGRI - Padrón de Productores Agrarios</t>
        </is>
      </c>
      <c r="F449" t="inlineStr">
        <is>
          <t>2026-09-20T00:32:24.606Z</t>
        </is>
      </c>
    </row>
    <row r="450">
      <c r="A450" t="inlineStr">
        <is>
          <t>20606485281</t>
        </is>
      </c>
      <c r="B450" t="inlineStr">
        <is>
          <t>SI</t>
        </is>
      </c>
      <c r="C450" t="inlineStr">
        <is>
          <t>COOPERATIVA AGROINDUSTRIAL DE LA GRAN NACION ASHANINKA</t>
        </is>
      </c>
      <c r="E450" t="inlineStr">
        <is>
          <t>MIDAGRI - Padrón de Productores Agrarios</t>
        </is>
      </c>
      <c r="F450" t="inlineStr">
        <is>
          <t>2026-09-20T00:32:24.606Z</t>
        </is>
      </c>
    </row>
    <row r="451">
      <c r="A451" t="inlineStr">
        <is>
          <t>20606497122</t>
        </is>
      </c>
      <c r="B451" t="inlineStr">
        <is>
          <t>SI</t>
        </is>
      </c>
      <c r="C451" t="inlineStr">
        <is>
          <t>ASOCIACION DE PRODUCTORES AGROPECUARIOS Y FORESTALES COBARRIANOS DE SINCOS - APAFCOS</t>
        </is>
      </c>
      <c r="E451" t="inlineStr">
        <is>
          <t>MIDAGRI - Padrón de Productores Agrarios</t>
        </is>
      </c>
      <c r="F451" t="inlineStr">
        <is>
          <t>2026-09-20T00:32:24.606Z</t>
        </is>
      </c>
    </row>
    <row r="452">
      <c r="A452" t="inlineStr">
        <is>
          <t>20606538465</t>
        </is>
      </c>
      <c r="B452" t="inlineStr">
        <is>
          <t>SI</t>
        </is>
      </c>
      <c r="C452" t="inlineStr">
        <is>
          <t>ASOCIACION LAS TUYAS DE CARAMPA</t>
        </is>
      </c>
      <c r="E452" t="inlineStr">
        <is>
          <t>MIDAGRI - Padrón de Productores Agrarios</t>
        </is>
      </c>
      <c r="F452" t="inlineStr">
        <is>
          <t>2026-09-20T00:32:24.606Z</t>
        </is>
      </c>
    </row>
    <row r="453">
      <c r="A453" t="inlineStr">
        <is>
          <t>20606556331</t>
        </is>
      </c>
      <c r="B453" t="inlineStr">
        <is>
          <t>SI</t>
        </is>
      </c>
      <c r="C453" t="inlineStr">
        <is>
          <t>ASOCIACIÓN ABISEO SAN MARTIN - ASABISAM</t>
        </is>
      </c>
      <c r="E453" t="inlineStr">
        <is>
          <t>MIDAGRI - Padrón de Productores Agrarios</t>
        </is>
      </c>
      <c r="F453" t="inlineStr">
        <is>
          <t>2026-09-20T00:32:24.606Z</t>
        </is>
      </c>
    </row>
    <row r="454">
      <c r="A454" t="inlineStr">
        <is>
          <t>20606590301</t>
        </is>
      </c>
      <c r="B454" t="inlineStr">
        <is>
          <t>SI</t>
        </is>
      </c>
      <c r="C454" t="inlineStr">
        <is>
          <t>ASOCIACION PRODUCTORES AGROPECUARIOS DE PALTO VALLE VERDE PINCOS MATAPUQUIO</t>
        </is>
      </c>
      <c r="E454" t="inlineStr">
        <is>
          <t>MIDAGRI - Padrón de Productores Agrarios</t>
        </is>
      </c>
      <c r="F454" t="inlineStr">
        <is>
          <t>2026-09-20T00:32:24.606Z</t>
        </is>
      </c>
    </row>
    <row r="455">
      <c r="A455" t="inlineStr">
        <is>
          <t>20606701846</t>
        </is>
      </c>
      <c r="B455" t="inlineStr">
        <is>
          <t>SI</t>
        </is>
      </c>
      <c r="C455" t="inlineStr">
        <is>
          <t>ASOCIACION ALPACAS Y LLAMAS REGISTRADAS DE PAQUENTA</t>
        </is>
      </c>
      <c r="E455" t="inlineStr">
        <is>
          <t>MIDAGRI - Padrón de Productores Agrarios</t>
        </is>
      </c>
      <c r="F455" t="inlineStr">
        <is>
          <t>2026-09-20T00:32:24.606Z</t>
        </is>
      </c>
    </row>
    <row r="456">
      <c r="A456" t="inlineStr">
        <is>
          <t>20606717475</t>
        </is>
      </c>
      <c r="B456" t="inlineStr">
        <is>
          <t>SI</t>
        </is>
      </c>
      <c r="C456" t="inlineStr">
        <is>
          <t>ASOCIACION DE PEQUEÑOS PRODUCTORES AGROPECUARIOS ULLMA</t>
        </is>
      </c>
      <c r="E456" t="inlineStr">
        <is>
          <t>MIDAGRI - Padrón de Productores Agrarios</t>
        </is>
      </c>
      <c r="F456" t="inlineStr">
        <is>
          <t>2026-09-20T00:32:24.606Z</t>
        </is>
      </c>
    </row>
    <row r="457">
      <c r="A457" t="inlineStr">
        <is>
          <t>20606930101</t>
        </is>
      </c>
      <c r="B457" t="inlineStr">
        <is>
          <t>SI</t>
        </is>
      </c>
      <c r="C457" t="inlineStr">
        <is>
          <t>ASOCIACIÓN BOSQUE DE LAS NUWAS</t>
        </is>
      </c>
      <c r="E457" t="inlineStr">
        <is>
          <t>MIDAGRI - Padrón de Productores Agrarios</t>
        </is>
      </c>
      <c r="F457" t="inlineStr">
        <is>
          <t>2026-09-20T00:32:24.606Z</t>
        </is>
      </c>
    </row>
    <row r="458">
      <c r="A458" t="inlineStr">
        <is>
          <t>20606942762</t>
        </is>
      </c>
      <c r="B458" t="inlineStr">
        <is>
          <t>SI</t>
        </is>
      </c>
      <c r="C458" t="inlineStr">
        <is>
          <t>COOPERATIVA AGRARIA COOPSAA LTDA.</t>
        </is>
      </c>
      <c r="E458" t="inlineStr">
        <is>
          <t>MIDAGRI - Padrón de Productores Agrarios</t>
        </is>
      </c>
      <c r="F458" t="inlineStr">
        <is>
          <t>2026-09-20T00:32:24.606Z</t>
        </is>
      </c>
    </row>
    <row r="459">
      <c r="A459" t="inlineStr">
        <is>
          <t>20607009261</t>
        </is>
      </c>
      <c r="B459" t="inlineStr">
        <is>
          <t>SI</t>
        </is>
      </c>
      <c r="C459" t="inlineStr">
        <is>
          <t>ASOCIACION DE PRODUCTORES AGROPECUARIOS E INDUSTRIALES DE APALIN - AGROAPA</t>
        </is>
      </c>
      <c r="E459" t="inlineStr">
        <is>
          <t>MIDAGRI - Padrón de Productores Agrarios</t>
        </is>
      </c>
      <c r="F459" t="inlineStr">
        <is>
          <t>2026-09-20T00:32:24.606Z</t>
        </is>
      </c>
    </row>
    <row r="460">
      <c r="A460" t="inlineStr">
        <is>
          <t>20607057363</t>
        </is>
      </c>
      <c r="B460" t="inlineStr">
        <is>
          <t>SI</t>
        </is>
      </c>
      <c r="C460" t="inlineStr">
        <is>
          <t>ASOCIACION AGROINDUSTRIAL DE PLANTAS AROMATICAS ECOANDES</t>
        </is>
      </c>
      <c r="E460" t="inlineStr">
        <is>
          <t>MIDAGRI - Padrón de Productores Agrarios</t>
        </is>
      </c>
      <c r="F460" t="inlineStr">
        <is>
          <t>2026-09-20T00:32:24.606Z</t>
        </is>
      </c>
    </row>
    <row r="461">
      <c r="A461" t="inlineStr">
        <is>
          <t>20607063576</t>
        </is>
      </c>
      <c r="B461" t="inlineStr">
        <is>
          <t>SI</t>
        </is>
      </c>
      <c r="C461" t="inlineStr">
        <is>
          <t>ASOCIACIÓN DE PRODUCTORES AGROPECUARIOS CHASKAS DE HUANCALLAMA-"APACHAHUA"</t>
        </is>
      </c>
      <c r="E461" t="inlineStr">
        <is>
          <t>MIDAGRI - Padrón de Productores Agrarios</t>
        </is>
      </c>
      <c r="F461" t="inlineStr">
        <is>
          <t>2026-09-20T00:32:24.606Z</t>
        </is>
      </c>
    </row>
    <row r="462">
      <c r="A462" t="inlineStr">
        <is>
          <t>20607106313</t>
        </is>
      </c>
      <c r="B462" t="inlineStr">
        <is>
          <t>SI</t>
        </is>
      </c>
      <c r="C462" t="inlineStr">
        <is>
          <t>ASOCIACION DE PRODUCTORES AGROFORESTALES Y CONSERVACION NUEVA AMAZONIA - APAYCNA</t>
        </is>
      </c>
      <c r="E462" t="inlineStr">
        <is>
          <t>MIDAGRI - Padrón de Productores Agrarios</t>
        </is>
      </c>
      <c r="F462" t="inlineStr">
        <is>
          <t>2026-09-20T00:32:24.606Z</t>
        </is>
      </c>
    </row>
    <row r="463">
      <c r="A463" t="inlineStr">
        <is>
          <t>20607144347</t>
        </is>
      </c>
      <c r="B463" t="inlineStr">
        <is>
          <t>SI</t>
        </is>
      </c>
      <c r="C463" t="inlineStr">
        <is>
          <t>ASOCIACION NUEVO AMANECER CASERIO PURUAY BAJO</t>
        </is>
      </c>
      <c r="E463" t="inlineStr">
        <is>
          <t>MIDAGRI - Padrón de Productores Agrarios</t>
        </is>
      </c>
      <c r="F463" t="inlineStr">
        <is>
          <t>2026-09-20T00:32:24.606Z</t>
        </is>
      </c>
    </row>
    <row r="464">
      <c r="A464" t="inlineStr">
        <is>
          <t>20607148881</t>
        </is>
      </c>
      <c r="B464" t="inlineStr">
        <is>
          <t>SI</t>
        </is>
      </c>
      <c r="C464" t="inlineStr">
        <is>
          <t>ASOCIACION DE PRODUCTORES DE OREGANO VERDE AMANECER CHALLAVIENTO</t>
        </is>
      </c>
      <c r="E464" t="inlineStr">
        <is>
          <t>MIDAGRI - Padrón de Productores Agrarios</t>
        </is>
      </c>
      <c r="F464" t="inlineStr">
        <is>
          <t>2026-09-20T00:32:24.606Z</t>
        </is>
      </c>
    </row>
    <row r="465">
      <c r="A465" t="inlineStr">
        <is>
          <t>20607264237</t>
        </is>
      </c>
      <c r="B465" t="inlineStr">
        <is>
          <t>SI</t>
        </is>
      </c>
      <c r="C465" t="inlineStr">
        <is>
          <t>ASOCIACION DE PRODUCTORES AGROPECUARIOS DE AGRICULTORES DE MAIZ DE HUARO</t>
        </is>
      </c>
      <c r="E465" t="inlineStr">
        <is>
          <t>MIDAGRI - Padrón de Productores Agrarios</t>
        </is>
      </c>
      <c r="F465" t="inlineStr">
        <is>
          <t>2026-09-20T00:32:24.606Z</t>
        </is>
      </c>
    </row>
    <row r="466">
      <c r="A466" t="inlineStr">
        <is>
          <t>20607265624</t>
        </is>
      </c>
      <c r="B466" t="inlineStr">
        <is>
          <t>SI</t>
        </is>
      </c>
      <c r="C466" t="inlineStr">
        <is>
          <t>ASOCIACION DE PEQUEÑOS PRODUCTORES AGROPECUARIOS PENACHI-KERGUER</t>
        </is>
      </c>
      <c r="E466" t="inlineStr">
        <is>
          <t>MIDAGRI - Padrón de Productores Agrarios</t>
        </is>
      </c>
      <c r="F466" t="inlineStr">
        <is>
          <t>2026-09-20T00:32:24.606Z</t>
        </is>
      </c>
    </row>
    <row r="467">
      <c r="A467" t="inlineStr">
        <is>
          <t>20607331104</t>
        </is>
      </c>
      <c r="B467" t="inlineStr">
        <is>
          <t>SI</t>
        </is>
      </c>
      <c r="C467" t="inlineStr">
        <is>
          <t>ASOCIACION DE PRODUCTORES AGROPECUARIOS ECOLOGICOS CRUZ DE PLATA TUTI-COLCA - AGROECOTUTI - COLCA</t>
        </is>
      </c>
      <c r="E467" t="inlineStr">
        <is>
          <t>MIDAGRI - Padrón de Productores Agrarios</t>
        </is>
      </c>
      <c r="F467" t="inlineStr">
        <is>
          <t>2026-09-20T00:32:24.606Z</t>
        </is>
      </c>
    </row>
    <row r="468">
      <c r="A468" t="inlineStr">
        <is>
          <t>20607382604</t>
        </is>
      </c>
      <c r="B468" t="inlineStr">
        <is>
          <t>SI</t>
        </is>
      </c>
      <c r="C468" t="inlineStr">
        <is>
          <t>ASOCIACION DE PEQUEÑOS PRODUCTORES AGROPECUARIOS SAN LORENZO DE LALAQUIZ</t>
        </is>
      </c>
      <c r="E468" t="inlineStr">
        <is>
          <t>MIDAGRI - Padrón de Productores Agrarios</t>
        </is>
      </c>
      <c r="F468" t="inlineStr">
        <is>
          <t>2026-09-20T00:32:24.606Z</t>
        </is>
      </c>
    </row>
    <row r="469">
      <c r="A469" t="inlineStr">
        <is>
          <t>20607442585</t>
        </is>
      </c>
      <c r="B469" t="inlineStr">
        <is>
          <t>SI</t>
        </is>
      </c>
      <c r="C469" t="inlineStr">
        <is>
          <t>ASOCIACION AGROPECUARIA VIRGEN INMACULADA CONCEPCION DE ACOS VINCHOS - HUAMANGA</t>
        </is>
      </c>
      <c r="E469" t="inlineStr">
        <is>
          <t>MIDAGRI - Padrón de Productores Agrarios</t>
        </is>
      </c>
      <c r="F469" t="inlineStr">
        <is>
          <t>2026-09-20T00:32:24.606Z</t>
        </is>
      </c>
    </row>
    <row r="470">
      <c r="A470" t="inlineStr">
        <is>
          <t>20607520748</t>
        </is>
      </c>
      <c r="B470" t="inlineStr">
        <is>
          <t>SI</t>
        </is>
      </c>
      <c r="C470" t="inlineStr">
        <is>
          <t>COOPERATIVA AGRARIA DE CRIADORES DE CAMÉLIDOS ANDINOS DE LA COMUNIDAD CAMPESINA LAGUNILLAS</t>
        </is>
      </c>
      <c r="E470" t="inlineStr">
        <is>
          <t>MIDAGRI - Padrón de Productores Agrarios</t>
        </is>
      </c>
      <c r="F470" t="inlineStr">
        <is>
          <t>2026-09-20T00:32:24.606Z</t>
        </is>
      </c>
    </row>
    <row r="471">
      <c r="A471" t="inlineStr">
        <is>
          <t>20607536016</t>
        </is>
      </c>
      <c r="B471" t="inlineStr">
        <is>
          <t>SI</t>
        </is>
      </c>
      <c r="C471" t="inlineStr">
        <is>
          <t>COOPERATIVA AGRARIA COOPAGRO LTDA - COOPERATIVA COOPAGRO</t>
        </is>
      </c>
      <c r="E471" t="inlineStr">
        <is>
          <t>MIDAGRI - Padrón de Productores Agrarios</t>
        </is>
      </c>
      <c r="F471" t="inlineStr">
        <is>
          <t>2026-09-20T00:32:24.606Z</t>
        </is>
      </c>
    </row>
    <row r="472">
      <c r="A472" t="inlineStr">
        <is>
          <t>20607558559</t>
        </is>
      </c>
      <c r="B472" t="inlineStr">
        <is>
          <t>SI</t>
        </is>
      </c>
      <c r="C472" t="inlineStr">
        <is>
          <t>COOPERATIVA AGRARIA INDÍGENA AWAJUN WAMPIS TUNTANAIN LTDA</t>
        </is>
      </c>
      <c r="E472" t="inlineStr">
        <is>
          <t>MIDAGRI - Padrón de Productores Agrarios</t>
        </is>
      </c>
      <c r="F472" t="inlineStr">
        <is>
          <t>2026-09-20T00:32:24.606Z</t>
        </is>
      </c>
    </row>
    <row r="473">
      <c r="A473" t="inlineStr">
        <is>
          <t>20607580023</t>
        </is>
      </c>
      <c r="B473" t="inlineStr">
        <is>
          <t>SI</t>
        </is>
      </c>
      <c r="C473" t="inlineStr">
        <is>
          <t>ASOCIACION DE PRODUCTORES AGROPECUARIOS ARTESANIA Y ACUICULTURA SANTA RITA</t>
        </is>
      </c>
      <c r="E473" t="inlineStr">
        <is>
          <t>MIDAGRI - Padrón de Productores Agrarios</t>
        </is>
      </c>
      <c r="F473" t="inlineStr">
        <is>
          <t>2026-09-20T00:32:24.606Z</t>
        </is>
      </c>
    </row>
    <row r="474">
      <c r="A474" t="inlineStr">
        <is>
          <t>20607660515</t>
        </is>
      </c>
      <c r="B474" t="inlineStr">
        <is>
          <t>SI</t>
        </is>
      </c>
      <c r="C474" t="inlineStr">
        <is>
          <t>ASOCIACION DE PRODUCTORES OLIVICOLAS DE ILO - APROLIVO ILO</t>
        </is>
      </c>
      <c r="E474" t="inlineStr">
        <is>
          <t>MIDAGRI - Padrón de Productores Agrarios</t>
        </is>
      </c>
      <c r="F474" t="inlineStr">
        <is>
          <t>2026-09-20T00:32:24.606Z</t>
        </is>
      </c>
    </row>
    <row r="475">
      <c r="A475" t="inlineStr">
        <is>
          <t>20607735761</t>
        </is>
      </c>
      <c r="B475" t="inlineStr">
        <is>
          <t>SI</t>
        </is>
      </c>
      <c r="C475" t="inlineStr">
        <is>
          <t>ASOCIACION DE PRODUCTORES AGROPECUARIOS Y PLANTAS AROMATICAS SAN JUNE</t>
        </is>
      </c>
      <c r="E475" t="inlineStr">
        <is>
          <t>MIDAGRI - Padrón de Productores Agrarios</t>
        </is>
      </c>
      <c r="F475" t="inlineStr">
        <is>
          <t>2026-09-20T00:32:24.606Z</t>
        </is>
      </c>
    </row>
    <row r="476">
      <c r="A476" t="inlineStr">
        <is>
          <t>20607754579</t>
        </is>
      </c>
      <c r="B476" t="inlineStr">
        <is>
          <t>SI</t>
        </is>
      </c>
      <c r="C476" t="inlineStr">
        <is>
          <t>ASOCIACION DE PRODUCTORES AGROPECUARIOS HUAYLLANI APU TORRINI AYAVIRI</t>
        </is>
      </c>
      <c r="E476" t="inlineStr">
        <is>
          <t>MIDAGRI - Padrón de Productores Agrarios</t>
        </is>
      </c>
      <c r="F476" t="inlineStr">
        <is>
          <t>2026-09-20T00:32:24.606Z</t>
        </is>
      </c>
    </row>
    <row r="477">
      <c r="A477" t="inlineStr">
        <is>
          <t>20607775185</t>
        </is>
      </c>
      <c r="B477" t="inlineStr">
        <is>
          <t>SI</t>
        </is>
      </c>
      <c r="C477" t="inlineStr">
        <is>
          <t>ASOCIACION DE PRODUCTORES ANDINOS SOLIDARIOS-KAÑARIS</t>
        </is>
      </c>
      <c r="E477" t="inlineStr">
        <is>
          <t>MIDAGRI - Padrón de Productores Agrarios</t>
        </is>
      </c>
      <c r="F477" t="inlineStr">
        <is>
          <t>2026-09-20T00:32:24.606Z</t>
        </is>
      </c>
    </row>
    <row r="478">
      <c r="A478" t="inlineStr">
        <is>
          <t>20607875724</t>
        </is>
      </c>
      <c r="B478" t="inlineStr">
        <is>
          <t>SI</t>
        </is>
      </c>
      <c r="C478" t="inlineStr">
        <is>
          <t>ASOCIACION DE PRODUCTORES AGROPECUARIOS LOS ANDENES EN LA CUMBRE DE LA TIERRA</t>
        </is>
      </c>
      <c r="E478" t="inlineStr">
        <is>
          <t>MIDAGRI - Padrón de Productores Agrarios</t>
        </is>
      </c>
      <c r="F478" t="inlineStr">
        <is>
          <t>2026-09-20T00:32:24.606Z</t>
        </is>
      </c>
    </row>
    <row r="479">
      <c r="A479" t="inlineStr">
        <is>
          <t>20607878413</t>
        </is>
      </c>
      <c r="B479" t="inlineStr">
        <is>
          <t>SI</t>
        </is>
      </c>
      <c r="C479" t="inlineStr">
        <is>
          <t>ASOCIACION DE CRIADORES AGROPECUARIOS MULTIPLES AGUA DULCE UMAJALA - ACRAMADU</t>
        </is>
      </c>
      <c r="E479" t="inlineStr">
        <is>
          <t>MIDAGRI - Padrón de Productores Agrarios</t>
        </is>
      </c>
      <c r="F479" t="inlineStr">
        <is>
          <t>2026-09-20T00:32:24.606Z</t>
        </is>
      </c>
    </row>
    <row r="480">
      <c r="A480" t="inlineStr">
        <is>
          <t>20608017501</t>
        </is>
      </c>
      <c r="B480" t="inlineStr">
        <is>
          <t>SI</t>
        </is>
      </c>
      <c r="C480" t="inlineStr">
        <is>
          <t>ASOCIACION DE PLATANEROS AGROPECUARIOS DE INAMBARI</t>
        </is>
      </c>
      <c r="E480" t="inlineStr">
        <is>
          <t>MIDAGRI - Padrón de Productores Agrarios</t>
        </is>
      </c>
      <c r="F480" t="inlineStr">
        <is>
          <t>2026-09-20T00:32:24.606Z</t>
        </is>
      </c>
    </row>
    <row r="481">
      <c r="A481" t="inlineStr">
        <is>
          <t>20608030949</t>
        </is>
      </c>
      <c r="B481" t="inlineStr">
        <is>
          <t>SI</t>
        </is>
      </c>
      <c r="C481" t="inlineStr">
        <is>
          <t>ASOCIACION DE PRODUCTORES EL PIÑAL DE UNION PROGRESO</t>
        </is>
      </c>
      <c r="E481" t="inlineStr">
        <is>
          <t>MIDAGRI - Padrón de Productores Agrarios</t>
        </is>
      </c>
      <c r="F481" t="inlineStr">
        <is>
          <t>2026-09-20T00:32:24.606Z</t>
        </is>
      </c>
    </row>
    <row r="482">
      <c r="A482" t="inlineStr">
        <is>
          <t>20608049721</t>
        </is>
      </c>
      <c r="B482" t="inlineStr">
        <is>
          <t>SI</t>
        </is>
      </c>
      <c r="C482" t="inlineStr">
        <is>
          <t>ASOCIACION DE AGRICULTORES Y PRODUCTORES UIKANA SAMUNAS</t>
        </is>
      </c>
      <c r="E482" t="inlineStr">
        <is>
          <t>MIDAGRI - Padrón de Productores Agrarios</t>
        </is>
      </c>
      <c r="F482" t="inlineStr">
        <is>
          <t>2026-09-20T00:32:24.606Z</t>
        </is>
      </c>
    </row>
    <row r="483">
      <c r="A483" t="inlineStr">
        <is>
          <t>20608058291</t>
        </is>
      </c>
      <c r="B483" t="inlineStr">
        <is>
          <t>SI</t>
        </is>
      </c>
      <c r="C483" t="inlineStr">
        <is>
          <t>ASOCIACION AGROPECUARIA COMUNAL USHUMAYO DEL DISTRIRO UMARI ASACUDU</t>
        </is>
      </c>
      <c r="E483" t="inlineStr">
        <is>
          <t>MIDAGRI - Padrón de Productores Agrarios</t>
        </is>
      </c>
      <c r="F483" t="inlineStr">
        <is>
          <t>2026-09-20T00:32:24.606Z</t>
        </is>
      </c>
    </row>
    <row r="484">
      <c r="A484" t="inlineStr">
        <is>
          <t>20608124935</t>
        </is>
      </c>
      <c r="B484" t="inlineStr">
        <is>
          <t>SI</t>
        </is>
      </c>
      <c r="C484" t="inlineStr">
        <is>
          <t>ASOCIACIÓN DE PRODUCTORES AGROPECUARIOS DEL CASERÍO DE CHACHASPATA</t>
        </is>
      </c>
      <c r="E484" t="inlineStr">
        <is>
          <t>MIDAGRI - Padrón de Productores Agrarios</t>
        </is>
      </c>
      <c r="F484" t="inlineStr">
        <is>
          <t>2026-09-20T00:32:24.606Z</t>
        </is>
      </c>
    </row>
    <row r="485">
      <c r="A485" t="inlineStr">
        <is>
          <t>20608190776</t>
        </is>
      </c>
      <c r="B485" t="inlineStr">
        <is>
          <t>SI</t>
        </is>
      </c>
      <c r="C485" t="inlineStr">
        <is>
          <t>ASOCIACIÓN DE PRODUCTORES AGROPECUARIOS AYLLU ROMERO - ASPROAGRO ROMERO</t>
        </is>
      </c>
      <c r="E485" t="inlineStr">
        <is>
          <t>MIDAGRI - Padrón de Productores Agrarios</t>
        </is>
      </c>
      <c r="F485" t="inlineStr">
        <is>
          <t>2026-09-20T00:32:24.606Z</t>
        </is>
      </c>
    </row>
    <row r="486">
      <c r="A486" t="inlineStr">
        <is>
          <t>20608206346</t>
        </is>
      </c>
      <c r="B486" t="inlineStr">
        <is>
          <t>SI</t>
        </is>
      </c>
      <c r="C486" t="inlineStr">
        <is>
          <t>ASOCIACION DE PRODUCTORES AGROPECUARIOS DEL CASERIO DE PANAOCOCHA</t>
        </is>
      </c>
      <c r="E486" t="inlineStr">
        <is>
          <t>MIDAGRI - Padrón de Productores Agrarios</t>
        </is>
      </c>
      <c r="F486" t="inlineStr">
        <is>
          <t>2026-09-20T00:32:24.606Z</t>
        </is>
      </c>
    </row>
    <row r="487">
      <c r="A487" t="inlineStr">
        <is>
          <t>20608235648</t>
        </is>
      </c>
      <c r="B487" t="inlineStr">
        <is>
          <t>SI</t>
        </is>
      </c>
      <c r="C487" t="inlineStr">
        <is>
          <t>ASOCIACIÓN DE PRODUCTORES DE CACAO ORGÁNICO PUSHARO MANU</t>
        </is>
      </c>
      <c r="E487" t="inlineStr">
        <is>
          <t>MIDAGRI - Padrón de Productores Agrarios</t>
        </is>
      </c>
      <c r="F487" t="inlineStr">
        <is>
          <t>2026-09-20T00:32:24.606Z</t>
        </is>
      </c>
    </row>
    <row r="488">
      <c r="A488" t="inlineStr">
        <is>
          <t>20608294512</t>
        </is>
      </c>
      <c r="B488" t="inlineStr">
        <is>
          <t>SI</t>
        </is>
      </c>
      <c r="C488" t="inlineStr">
        <is>
          <t>COOPERATIVA AGRARIA KURI VALLE DEL SISA LTDA</t>
        </is>
      </c>
      <c r="E488" t="inlineStr">
        <is>
          <t>MIDAGRI - Padrón de Productores Agrarios</t>
        </is>
      </c>
      <c r="F488" t="inlineStr">
        <is>
          <t>2026-09-20T00:32:24.606Z</t>
        </is>
      </c>
    </row>
    <row r="489">
      <c r="A489" t="inlineStr">
        <is>
          <t>20608311387</t>
        </is>
      </c>
      <c r="B489" t="inlineStr">
        <is>
          <t>SI</t>
        </is>
      </c>
      <c r="C489" t="inlineStr">
        <is>
          <t>ASOCIACION DE PRODUCTORES AGRARIOS LOS TRIUNFADORES</t>
        </is>
      </c>
      <c r="E489" t="inlineStr">
        <is>
          <t>MIDAGRI - Padrón de Productores Agrarios</t>
        </is>
      </c>
      <c r="F489" t="inlineStr">
        <is>
          <t>2026-09-20T00:32:24.606Z</t>
        </is>
      </c>
    </row>
    <row r="490">
      <c r="A490" t="inlineStr">
        <is>
          <t>20608389734</t>
        </is>
      </c>
      <c r="B490" t="inlineStr">
        <is>
          <t>SI</t>
        </is>
      </c>
      <c r="C490" t="inlineStr">
        <is>
          <t>ASOCIACION AGROPECUARIO COMUNAL DE GOYAR PUNTA DEL DISTRITO DE UMARI</t>
        </is>
      </c>
      <c r="E490" t="inlineStr">
        <is>
          <t>MIDAGRI - Padrón de Productores Agrarios</t>
        </is>
      </c>
      <c r="F490" t="inlineStr">
        <is>
          <t>2026-09-20T00:32:24.606Z</t>
        </is>
      </c>
    </row>
    <row r="491">
      <c r="A491" t="inlineStr">
        <is>
          <t>20608453815</t>
        </is>
      </c>
      <c r="B491" t="inlineStr">
        <is>
          <t>SI</t>
        </is>
      </c>
      <c r="C491" t="inlineStr">
        <is>
          <t>ASOCIACIÓN AGROPECUARIA COMUNAL MIRANDO HACIA EL FUTURO DEL CASERIO DE CUCHO DEL DISTRITO DE UMARI</t>
        </is>
      </c>
      <c r="E491" t="inlineStr">
        <is>
          <t>MIDAGRI - Padrón de Productores Agrarios</t>
        </is>
      </c>
      <c r="F491" t="inlineStr">
        <is>
          <t>2026-09-20T00:32:24.606Z</t>
        </is>
      </c>
    </row>
    <row r="492">
      <c r="A492" t="inlineStr">
        <is>
          <t>20608470388</t>
        </is>
      </c>
      <c r="B492" t="inlineStr">
        <is>
          <t>SI</t>
        </is>
      </c>
      <c r="C492" t="inlineStr">
        <is>
          <t>ASOCIACION DE PRODUCTORES AGROPECUARIOS HUALLAHUALLANI-CURIBAYA</t>
        </is>
      </c>
      <c r="E492" t="inlineStr">
        <is>
          <t>MIDAGRI - Padrón de Productores Agrarios</t>
        </is>
      </c>
      <c r="F492" t="inlineStr">
        <is>
          <t>2026-09-20T00:32:24.606Z</t>
        </is>
      </c>
    </row>
    <row r="493">
      <c r="A493" t="inlineStr">
        <is>
          <t>20608478311</t>
        </is>
      </c>
      <c r="B493" t="inlineStr">
        <is>
          <t>SI</t>
        </is>
      </c>
      <c r="C493" t="inlineStr">
        <is>
          <t>COOPERATIVA AGRARIA YAKATHEO DEL AMAZONAS COOPAYAKAT</t>
        </is>
      </c>
      <c r="E493" t="inlineStr">
        <is>
          <t>MIDAGRI - Padrón de Productores Agrarios</t>
        </is>
      </c>
      <c r="F493" t="inlineStr">
        <is>
          <t>2026-09-20T00:32:24.606Z</t>
        </is>
      </c>
    </row>
    <row r="494">
      <c r="A494" t="inlineStr">
        <is>
          <t>20608506706</t>
        </is>
      </c>
      <c r="B494" t="inlineStr">
        <is>
          <t>SI</t>
        </is>
      </c>
      <c r="C494" t="inlineStr">
        <is>
          <t>COOPERATIVA AGRARIA SOSTENIBLE AGROPERU LTDA - CAS AGROPERU LTDA</t>
        </is>
      </c>
      <c r="E494" t="inlineStr">
        <is>
          <t>MIDAGRI - Padrón de Productores Agrarios</t>
        </is>
      </c>
      <c r="F494" t="inlineStr">
        <is>
          <t>2026-09-20T00:32:24.606Z</t>
        </is>
      </c>
    </row>
    <row r="495">
      <c r="A495" t="inlineStr">
        <is>
          <t>20608517741</t>
        </is>
      </c>
      <c r="B495" t="inlineStr">
        <is>
          <t>SI</t>
        </is>
      </c>
      <c r="C495" t="inlineStr">
        <is>
          <t>ASOCIACION DE PRODUCTORES AGROPECUARIOS AGROECOLOGICOS BARRIAL Y YANATILE</t>
        </is>
      </c>
      <c r="E495" t="inlineStr">
        <is>
          <t>MIDAGRI - Padrón de Productores Agrarios</t>
        </is>
      </c>
      <c r="F495" t="inlineStr">
        <is>
          <t>2026-09-20T00:32:24.606Z</t>
        </is>
      </c>
    </row>
    <row r="496">
      <c r="A496" t="inlineStr">
        <is>
          <t>20608562886</t>
        </is>
      </c>
      <c r="B496" t="inlineStr">
        <is>
          <t>SI</t>
        </is>
      </c>
      <c r="C496" t="inlineStr">
        <is>
          <t>FUENTE DE ACOPIO DE FIBRA DE ALPACA SURI DE ORO CAPASO</t>
        </is>
      </c>
      <c r="E496" t="inlineStr">
        <is>
          <t>MIDAGRI - Padrón de Productores Agrarios</t>
        </is>
      </c>
      <c r="F496" t="inlineStr">
        <is>
          <t>2026-09-20T00:32:24.606Z</t>
        </is>
      </c>
    </row>
    <row r="497">
      <c r="A497" t="inlineStr">
        <is>
          <t>20608571648</t>
        </is>
      </c>
      <c r="B497" t="inlineStr">
        <is>
          <t>SI</t>
        </is>
      </c>
      <c r="C497" t="inlineStr">
        <is>
          <t>ASOCIACION DE PRODUCTORES AGROPECUARIOS UNION CHANQUIL</t>
        </is>
      </c>
      <c r="E497" t="inlineStr">
        <is>
          <t>MIDAGRI - Padrón de Productores Agrarios</t>
        </is>
      </c>
      <c r="F497" t="inlineStr">
        <is>
          <t>2026-09-20T00:32:24.606Z</t>
        </is>
      </c>
    </row>
    <row r="498">
      <c r="A498" t="inlineStr">
        <is>
          <t>20608597973</t>
        </is>
      </c>
      <c r="B498" t="inlineStr">
        <is>
          <t>SI</t>
        </is>
      </c>
      <c r="C498" t="inlineStr">
        <is>
          <t>ASOCIACION AGROPECUARIA COMUNAL DE HUANIN DEL DISTRITO DE UMARI</t>
        </is>
      </c>
      <c r="E498" t="inlineStr">
        <is>
          <t>MIDAGRI - Padrón de Productores Agrarios</t>
        </is>
      </c>
      <c r="F498" t="inlineStr">
        <is>
          <t>2026-09-20T00:32:24.606Z</t>
        </is>
      </c>
    </row>
    <row r="499">
      <c r="A499" t="inlineStr">
        <is>
          <t>20608609467</t>
        </is>
      </c>
      <c r="B499" t="inlineStr">
        <is>
          <t>SI</t>
        </is>
      </c>
      <c r="C499" t="inlineStr">
        <is>
          <t>ASOCIACION DE PRODUCTORES FRUTICOLAS HUAQUISH POCOR - APROFRUT HUAQUISH POCOR</t>
        </is>
      </c>
      <c r="E499" t="inlineStr">
        <is>
          <t>MIDAGRI - Padrón de Productores Agrarios</t>
        </is>
      </c>
      <c r="F499" t="inlineStr">
        <is>
          <t>2026-09-20T00:32:24.606Z</t>
        </is>
      </c>
    </row>
    <row r="500">
      <c r="A500" t="inlineStr">
        <is>
          <t>20608664450</t>
        </is>
      </c>
      <c r="B500" t="inlineStr">
        <is>
          <t>SI</t>
        </is>
      </c>
      <c r="C500" t="inlineStr">
        <is>
          <t>COOPERATIVA AGRARIA DE SERVICIOS MULTIPLES APU RIMAQ LTDA-COOP. APU RIMAQ LTDA</t>
        </is>
      </c>
      <c r="E500" t="inlineStr">
        <is>
          <t>MIDAGRI - Padrón de Productores Agrarios</t>
        </is>
      </c>
      <c r="F500" t="inlineStr">
        <is>
          <t>2026-09-20T00:32:24.606Z</t>
        </is>
      </c>
    </row>
    <row r="501">
      <c r="A501" t="inlineStr">
        <is>
          <t>20608668951</t>
        </is>
      </c>
      <c r="B501" t="inlineStr">
        <is>
          <t>SI</t>
        </is>
      </c>
      <c r="C501" t="inlineStr">
        <is>
          <t>ASOCIACIÓN DE PRODUCTORES LA FRUTA DEL DRAGÓN-CHURUJA</t>
        </is>
      </c>
      <c r="E501" t="inlineStr">
        <is>
          <t>MIDAGRI - Padrón de Productores Agrarios</t>
        </is>
      </c>
      <c r="F501" t="inlineStr">
        <is>
          <t>2026-09-20T00:32:24.606Z</t>
        </is>
      </c>
    </row>
    <row r="502">
      <c r="A502" t="inlineStr">
        <is>
          <t>20608699041</t>
        </is>
      </c>
      <c r="B502" t="inlineStr">
        <is>
          <t>SI</t>
        </is>
      </c>
      <c r="C502" t="inlineStr">
        <is>
          <t>ASOCIACION DE PRODUCTORES AGROPECUARIOS AGROINDUSTRIALES VALLE DEL PARAISO DE TICRAPO</t>
        </is>
      </c>
      <c r="E502" t="inlineStr">
        <is>
          <t>MIDAGRI - Padrón de Productores Agrarios</t>
        </is>
      </c>
      <c r="F502" t="inlineStr">
        <is>
          <t>2026-09-20T00:32:24.606Z</t>
        </is>
      </c>
    </row>
    <row r="503">
      <c r="A503" t="inlineStr">
        <is>
          <t>20608734628</t>
        </is>
      </c>
      <c r="B503" t="inlineStr">
        <is>
          <t>SI</t>
        </is>
      </c>
      <c r="C503" t="inlineStr">
        <is>
          <t>ASOCIACION DE PRODUCTORES AGROPECUARIOS HUASCARAN DEL DISTRITO DE RANRAHIRCA, PROVINCIA DE YUNGAY</t>
        </is>
      </c>
      <c r="E503" t="inlineStr">
        <is>
          <t>MIDAGRI - Padrón de Productores Agrarios</t>
        </is>
      </c>
      <c r="F503" t="inlineStr">
        <is>
          <t>2026-09-20T00:32:24.606Z</t>
        </is>
      </c>
    </row>
    <row r="504">
      <c r="A504" t="inlineStr">
        <is>
          <t>20608734725</t>
        </is>
      </c>
      <c r="B504" t="inlineStr">
        <is>
          <t>SI</t>
        </is>
      </c>
      <c r="C504" t="inlineStr">
        <is>
          <t>ASOCIACION DE FRUCTICULTORES DE QUESQUENTO</t>
        </is>
      </c>
      <c r="E504" t="inlineStr">
        <is>
          <t>MIDAGRI - Padrón de Productores Agrarios</t>
        </is>
      </c>
      <c r="F504" t="inlineStr">
        <is>
          <t>2026-09-20T00:32:24.606Z</t>
        </is>
      </c>
    </row>
    <row r="505">
      <c r="A505" t="inlineStr">
        <is>
          <t>20608748921</t>
        </is>
      </c>
      <c r="B505" t="inlineStr">
        <is>
          <t>SI</t>
        </is>
      </c>
      <c r="C505" t="inlineStr">
        <is>
          <t>ASOCIACION DE PRODUCTORES AGROPECUARIOS DEL DISTRITO DE GUADALUPE, CHEPEN Y ANEXOS</t>
        </is>
      </c>
      <c r="E505" t="inlineStr">
        <is>
          <t>MIDAGRI - Padrón de Productores Agrarios</t>
        </is>
      </c>
      <c r="F505" t="inlineStr">
        <is>
          <t>2026-09-20T00:32:24.606Z</t>
        </is>
      </c>
    </row>
    <row r="506">
      <c r="A506" t="inlineStr">
        <is>
          <t>20608820672</t>
        </is>
      </c>
      <c r="B506" t="inlineStr">
        <is>
          <t>SI</t>
        </is>
      </c>
      <c r="C506" t="inlineStr">
        <is>
          <t>ASOCIACION AGROPECUARIA COMUNAL DEL PUEBLO DE RACO DEL DISTRITO DE UMARI</t>
        </is>
      </c>
      <c r="E506" t="inlineStr">
        <is>
          <t>MIDAGRI - Padrón de Productores Agrarios</t>
        </is>
      </c>
      <c r="F506" t="inlineStr">
        <is>
          <t>2026-09-20T00:32:24.606Z</t>
        </is>
      </c>
    </row>
    <row r="507">
      <c r="A507" t="inlineStr">
        <is>
          <t>20608834746</t>
        </is>
      </c>
      <c r="B507" t="inlineStr">
        <is>
          <t>SI</t>
        </is>
      </c>
      <c r="C507" t="inlineStr">
        <is>
          <t>ASOCIACION DE PRODUCTORES LAGUNA LA BOA</t>
        </is>
      </c>
      <c r="E507" t="inlineStr">
        <is>
          <t>MIDAGRI - Padrón de Productores Agrarios</t>
        </is>
      </c>
      <c r="F507" t="inlineStr">
        <is>
          <t>2026-09-20T00:32:24.606Z</t>
        </is>
      </c>
    </row>
    <row r="508">
      <c r="A508" t="inlineStr">
        <is>
          <t>20608860771</t>
        </is>
      </c>
      <c r="B508" t="inlineStr">
        <is>
          <t>SI</t>
        </is>
      </c>
      <c r="C508" t="inlineStr">
        <is>
          <t>ASOCIACIÓN COMUNAL AGROPECUARIA DEL CASERIO DE NIÑA COCHA</t>
        </is>
      </c>
      <c r="E508" t="inlineStr">
        <is>
          <t>MIDAGRI - Padrón de Productores Agrarios</t>
        </is>
      </c>
      <c r="F508" t="inlineStr">
        <is>
          <t>2026-09-20T00:32:24.606Z</t>
        </is>
      </c>
    </row>
    <row r="509">
      <c r="A509" t="inlineStr">
        <is>
          <t>20608865927</t>
        </is>
      </c>
      <c r="B509" t="inlineStr">
        <is>
          <t>SI</t>
        </is>
      </c>
      <c r="C509" t="inlineStr">
        <is>
          <t>LAS PUINAHUINAS S.A.C.</t>
        </is>
      </c>
      <c r="E509" t="inlineStr">
        <is>
          <t>MIDAGRI - Padrón de Productores Agrarios</t>
        </is>
      </c>
      <c r="F509" t="inlineStr">
        <is>
          <t>2026-09-20T00:32:24.606Z</t>
        </is>
      </c>
    </row>
    <row r="510">
      <c r="A510" t="inlineStr">
        <is>
          <t>20608952315</t>
        </is>
      </c>
      <c r="B510" t="inlineStr">
        <is>
          <t>SI</t>
        </is>
      </c>
      <c r="C510" t="inlineStr">
        <is>
          <t>NUMBERI S.A.C.</t>
        </is>
      </c>
      <c r="E510" t="inlineStr">
        <is>
          <t>MIDAGRI - Padrón de Productores Agrarios</t>
        </is>
      </c>
      <c r="F510" t="inlineStr">
        <is>
          <t>2026-09-20T00:32:24.606Z</t>
        </is>
      </c>
    </row>
    <row r="511">
      <c r="A511" t="inlineStr">
        <is>
          <t>20609013487</t>
        </is>
      </c>
      <c r="B511" t="inlineStr">
        <is>
          <t>SI</t>
        </is>
      </c>
      <c r="C511" t="inlineStr">
        <is>
          <t>ASOCIACION DE PRODUCTORES DE CHANCCAYMARCA</t>
        </is>
      </c>
      <c r="E511" t="inlineStr">
        <is>
          <t>MIDAGRI - Padrón de Productores Agrarios</t>
        </is>
      </c>
      <c r="F511" t="inlineStr">
        <is>
          <t>2026-09-20T00:32:24.606Z</t>
        </is>
      </c>
    </row>
    <row r="512">
      <c r="A512" t="inlineStr">
        <is>
          <t>20609025353</t>
        </is>
      </c>
      <c r="B512" t="inlineStr">
        <is>
          <t>SI</t>
        </is>
      </c>
      <c r="C512" t="inlineStr">
        <is>
          <t>ASOCIACION DE PRODUCTORES AGROPERU MANDOVA</t>
        </is>
      </c>
      <c r="E512" t="inlineStr">
        <is>
          <t>MIDAGRI - Padrón de Productores Agrarios</t>
        </is>
      </c>
      <c r="F512" t="inlineStr">
        <is>
          <t>2026-09-20T00:32:24.606Z</t>
        </is>
      </c>
    </row>
    <row r="513">
      <c r="A513" t="inlineStr">
        <is>
          <t>20609057361</t>
        </is>
      </c>
      <c r="B513" t="inlineStr">
        <is>
          <t>SI</t>
        </is>
      </c>
      <c r="C513" t="inlineStr">
        <is>
          <t>ASOCIACION DE PRODUCTORES AGROPECUARIOS Y LACTEOS DEL DISTRITO DE PLATERIA</t>
        </is>
      </c>
      <c r="E513" t="inlineStr">
        <is>
          <t>MIDAGRI - Padrón de Productores Agrarios</t>
        </is>
      </c>
      <c r="F513" t="inlineStr">
        <is>
          <t>2026-09-20T00:32:24.606Z</t>
        </is>
      </c>
    </row>
    <row r="514">
      <c r="A514" t="inlineStr">
        <is>
          <t>20609069555</t>
        </is>
      </c>
      <c r="B514" t="inlineStr">
        <is>
          <t>SI</t>
        </is>
      </c>
      <c r="C514" t="inlineStr">
        <is>
          <t>ASOCIACIÓN AGROPECUARIA TURÍSTICO INDUSTRIAL "CCORI WAYRA CHINA" DEL CASERIO DE IRHUACA</t>
        </is>
      </c>
      <c r="E514" t="inlineStr">
        <is>
          <t>MIDAGRI - Padrón de Productores Agrarios</t>
        </is>
      </c>
      <c r="F514" t="inlineStr">
        <is>
          <t>2026-09-20T00:32:24.606Z</t>
        </is>
      </c>
    </row>
    <row r="515">
      <c r="A515" t="inlineStr">
        <is>
          <t>20609078074</t>
        </is>
      </c>
      <c r="B515" t="inlineStr">
        <is>
          <t>SI</t>
        </is>
      </c>
      <c r="C515" t="inlineStr">
        <is>
          <t>ASOCIACION AGROPECUARIA DE CHALLHUALLA</t>
        </is>
      </c>
      <c r="E515" t="inlineStr">
        <is>
          <t>MIDAGRI - Padrón de Productores Agrarios</t>
        </is>
      </c>
      <c r="F515" t="inlineStr">
        <is>
          <t>2026-09-20T00:32:24.606Z</t>
        </is>
      </c>
    </row>
    <row r="516">
      <c r="A516" t="inlineStr">
        <is>
          <t>20609119421</t>
        </is>
      </c>
      <c r="B516" t="inlineStr">
        <is>
          <t>SI</t>
        </is>
      </c>
      <c r="C516" t="inlineStr">
        <is>
          <t>ASOCIACION AGROPECUARIA LLOQICHAYOCC</t>
        </is>
      </c>
      <c r="E516" t="inlineStr">
        <is>
          <t>MIDAGRI - Padrón de Productores Agrarios</t>
        </is>
      </c>
      <c r="F516" t="inlineStr">
        <is>
          <t>2026-09-20T00:32:24.606Z</t>
        </is>
      </c>
    </row>
    <row r="517">
      <c r="A517" t="inlineStr">
        <is>
          <t>20609166500</t>
        </is>
      </c>
      <c r="B517" t="inlineStr">
        <is>
          <t>SI</t>
        </is>
      </c>
      <c r="C517" t="inlineStr">
        <is>
          <t>ASOCIACION DE PRODUCTORES AGROPECUARIOS Y SERVICIOS TURISTICOS YURAQ - WASI</t>
        </is>
      </c>
      <c r="E517" t="inlineStr">
        <is>
          <t>MIDAGRI - Padrón de Productores Agrarios</t>
        </is>
      </c>
      <c r="F517" t="inlineStr">
        <is>
          <t>2026-09-20T00:32:24.606Z</t>
        </is>
      </c>
    </row>
    <row r="518">
      <c r="A518" t="inlineStr">
        <is>
          <t>20609201259</t>
        </is>
      </c>
      <c r="B518" t="inlineStr">
        <is>
          <t>SI</t>
        </is>
      </c>
      <c r="C518" t="inlineStr">
        <is>
          <t>ASOCIACION DE PRODUCTORES AGROECOLOGICOS DEL HUALLAGA</t>
        </is>
      </c>
      <c r="E518" t="inlineStr">
        <is>
          <t>MIDAGRI - Padrón de Productores Agrarios</t>
        </is>
      </c>
      <c r="F518" t="inlineStr">
        <is>
          <t>2026-09-20T00:32:24.606Z</t>
        </is>
      </c>
    </row>
    <row r="519">
      <c r="A519" t="inlineStr">
        <is>
          <t>20609203359</t>
        </is>
      </c>
      <c r="B519" t="inlineStr">
        <is>
          <t>SI</t>
        </is>
      </c>
      <c r="C519" t="inlineStr">
        <is>
          <t>ASOCIACION AGROPECUARIA HIJOS DE TICRAPO</t>
        </is>
      </c>
      <c r="E519" t="inlineStr">
        <is>
          <t>MIDAGRI - Padrón de Productores Agrarios</t>
        </is>
      </c>
      <c r="F519" t="inlineStr">
        <is>
          <t>2026-09-20T00:32:24.606Z</t>
        </is>
      </c>
    </row>
    <row r="520">
      <c r="A520" t="inlineStr">
        <is>
          <t>20609343355</t>
        </is>
      </c>
      <c r="B520" t="inlineStr">
        <is>
          <t>SI</t>
        </is>
      </c>
      <c r="C520" t="inlineStr">
        <is>
          <t>ASOCIACION DE PRODUCTORES Y EXPORTADORES FUNDO LUISA VICTORIA ASPREXFLV</t>
        </is>
      </c>
      <c r="E520" t="inlineStr">
        <is>
          <t>MIDAGRI - Padrón de Productores Agrarios</t>
        </is>
      </c>
      <c r="F520" t="inlineStr">
        <is>
          <t>2026-09-20T00:32:24.606Z</t>
        </is>
      </c>
    </row>
    <row r="521">
      <c r="A521" t="inlineStr">
        <is>
          <t>20609411423</t>
        </is>
      </c>
      <c r="B521" t="inlineStr">
        <is>
          <t>SI</t>
        </is>
      </c>
      <c r="C521" t="inlineStr">
        <is>
          <t>ASOCIACION DE PRODUCTORES AGROPECUARIOS ÑAUPAQMAN PURISUN DE YALAGUA</t>
        </is>
      </c>
      <c r="E521" t="inlineStr">
        <is>
          <t>MIDAGRI - Padrón de Productores Agrarios</t>
        </is>
      </c>
      <c r="F521" t="inlineStr">
        <is>
          <t>2026-09-20T00:32:24.606Z</t>
        </is>
      </c>
    </row>
    <row r="522">
      <c r="A522" t="inlineStr">
        <is>
          <t>20609488621</t>
        </is>
      </c>
      <c r="B522" t="inlineStr">
        <is>
          <t>SI</t>
        </is>
      </c>
      <c r="C522" t="inlineStr">
        <is>
          <t>ASOCIACION DE PRODUCTORES AGROECOLOGICOS E INDUSTRIALES SUPER CAMPO</t>
        </is>
      </c>
      <c r="E522" t="inlineStr">
        <is>
          <t>MIDAGRI - Padrón de Productores Agrarios</t>
        </is>
      </c>
      <c r="F522" t="inlineStr">
        <is>
          <t>2026-09-20T00:32:24.606Z</t>
        </is>
      </c>
    </row>
    <row r="523">
      <c r="A523" t="inlineStr">
        <is>
          <t>20609518643</t>
        </is>
      </c>
      <c r="B523" t="inlineStr">
        <is>
          <t>SI</t>
        </is>
      </c>
      <c r="C523" t="inlineStr">
        <is>
          <t>SOCIEDAD PERUANA DE CRIADORES DE ALPACAS Y LLAMAS REGISTRADAS DE LA REGION DE APURIMAC</t>
        </is>
      </c>
      <c r="E523" t="inlineStr">
        <is>
          <t>MIDAGRI - Padrón de Productores Agrarios</t>
        </is>
      </c>
      <c r="F523" t="inlineStr">
        <is>
          <t>2026-09-20T00:32:24.606Z</t>
        </is>
      </c>
    </row>
    <row r="524">
      <c r="A524" t="inlineStr">
        <is>
          <t>20609529891</t>
        </is>
      </c>
      <c r="B524" t="inlineStr">
        <is>
          <t>SI</t>
        </is>
      </c>
      <c r="C524" t="inlineStr">
        <is>
          <t>ASOCIACIÓN CENTRAL PRODUCTORES Y CRIADORES DE ALPACAS Y LLAMAS OCONGATE CUSCO-APROCALLOC</t>
        </is>
      </c>
      <c r="E524" t="inlineStr">
        <is>
          <t>MIDAGRI - Padrón de Productores Agrarios</t>
        </is>
      </c>
      <c r="F524" t="inlineStr">
        <is>
          <t>2026-09-20T00:32:24.606Z</t>
        </is>
      </c>
    </row>
    <row r="525">
      <c r="A525" t="inlineStr">
        <is>
          <t>20609542129</t>
        </is>
      </c>
      <c r="B525" t="inlineStr">
        <is>
          <t>SI</t>
        </is>
      </c>
      <c r="C525" t="inlineStr">
        <is>
          <t>ASOCIACIÓN DE PRODUCTORES DE GRANOS ANDINOS APURIMAQ</t>
        </is>
      </c>
      <c r="E525" t="inlineStr">
        <is>
          <t>MIDAGRI - Padrón de Productores Agrarios</t>
        </is>
      </c>
      <c r="F525" t="inlineStr">
        <is>
          <t>2026-09-20T00:32:24.606Z</t>
        </is>
      </c>
    </row>
    <row r="526">
      <c r="A526" t="inlineStr">
        <is>
          <t>20609555395</t>
        </is>
      </c>
      <c r="B526" t="inlineStr">
        <is>
          <t>SI</t>
        </is>
      </c>
      <c r="C526" t="inlineStr">
        <is>
          <t>COOPERATIVA AGRARIA BANAQUI CURIMANA</t>
        </is>
      </c>
      <c r="E526" t="inlineStr">
        <is>
          <t>MIDAGRI - Padrón de Productores Agrarios</t>
        </is>
      </c>
      <c r="F526" t="inlineStr">
        <is>
          <t>2026-09-20T00:32:24.606Z</t>
        </is>
      </c>
    </row>
    <row r="527">
      <c r="A527" t="inlineStr">
        <is>
          <t>20609623056</t>
        </is>
      </c>
      <c r="B527" t="inlineStr">
        <is>
          <t>SI</t>
        </is>
      </c>
      <c r="C527" t="inlineStr">
        <is>
          <t>ASOCIACION DE AGROPECUARIOS LLANGANUCO</t>
        </is>
      </c>
      <c r="E527" t="inlineStr">
        <is>
          <t>MIDAGRI - Padrón de Productores Agrarios</t>
        </is>
      </c>
      <c r="F527" t="inlineStr">
        <is>
          <t>2026-09-20T00:32:24.606Z</t>
        </is>
      </c>
    </row>
    <row r="528">
      <c r="A528" t="inlineStr">
        <is>
          <t>20609726262</t>
        </is>
      </c>
      <c r="B528" t="inlineStr">
        <is>
          <t>SI</t>
        </is>
      </c>
      <c r="C528" t="inlineStr">
        <is>
          <t>ASOCIACION CENTRAL DE PRODUCTORES LACTEOS DEL DISTRITO DE YARABAMBA</t>
        </is>
      </c>
      <c r="E528" t="inlineStr">
        <is>
          <t>MIDAGRI - Padrón de Productores Agrarios</t>
        </is>
      </c>
      <c r="F528" t="inlineStr">
        <is>
          <t>2026-09-20T00:32:24.606Z</t>
        </is>
      </c>
    </row>
    <row r="529">
      <c r="A529" t="inlineStr">
        <is>
          <t>20609787202</t>
        </is>
      </c>
      <c r="B529" t="inlineStr">
        <is>
          <t>SI</t>
        </is>
      </c>
      <c r="C529" t="inlineStr">
        <is>
          <t>ASOCIACION CENTRAL DE PIÑEROS AGRO TECNIFICADOS DE MADRE DE DIOS</t>
        </is>
      </c>
      <c r="E529" t="inlineStr">
        <is>
          <t>MIDAGRI - Padrón de Productores Agrarios</t>
        </is>
      </c>
      <c r="F529" t="inlineStr">
        <is>
          <t>2026-09-20T00:32:24.606Z</t>
        </is>
      </c>
    </row>
    <row r="530">
      <c r="A530" t="inlineStr">
        <is>
          <t>20609813688</t>
        </is>
      </c>
      <c r="B530" t="inlineStr">
        <is>
          <t>SI</t>
        </is>
      </c>
      <c r="C530" t="inlineStr">
        <is>
          <t>ASOCIACIÓN DE PRODUCTORES AGROECOLOGICO AGROPECUARIO MULTISERVICIOS ALTA SIERRA CASACOTO - TAPO</t>
        </is>
      </c>
      <c r="E530" t="inlineStr">
        <is>
          <t>MIDAGRI - Padrón de Productores Agrarios</t>
        </is>
      </c>
      <c r="F530" t="inlineStr">
        <is>
          <t>2026-09-20T00:32:24.606Z</t>
        </is>
      </c>
    </row>
    <row r="531">
      <c r="A531" t="inlineStr">
        <is>
          <t>20609846314</t>
        </is>
      </c>
      <c r="B531" t="inlineStr">
        <is>
          <t>SI</t>
        </is>
      </c>
      <c r="C531" t="inlineStr">
        <is>
          <t>COOPERATIVA AGRARIA DE FAMILIAS CAMPESINAS EMPRENDEDORAS Y RESILIENTES DEL PERÚ - CAFCER</t>
        </is>
      </c>
      <c r="E531" t="inlineStr">
        <is>
          <t>MIDAGRI - Padrón de Productores Agrarios</t>
        </is>
      </c>
      <c r="F531" t="inlineStr">
        <is>
          <t>2026-09-20T00:32:24.606Z</t>
        </is>
      </c>
    </row>
    <row r="532">
      <c r="A532" t="inlineStr">
        <is>
          <t>20609862492</t>
        </is>
      </c>
      <c r="B532" t="inlineStr">
        <is>
          <t>SI</t>
        </is>
      </c>
      <c r="C532" t="inlineStr">
        <is>
          <t>ASOCIACION DE MUJERES EMPRENDEDORAS DE LA COMUNIDAD CAMPESINA DE EXCHAJE</t>
        </is>
      </c>
      <c r="E532" t="inlineStr">
        <is>
          <t>MIDAGRI - Padrón de Productores Agrarios</t>
        </is>
      </c>
      <c r="F532" t="inlineStr">
        <is>
          <t>2026-09-20T00:32:24.606Z</t>
        </is>
      </c>
    </row>
    <row r="533">
      <c r="A533" t="inlineStr">
        <is>
          <t>20609875276</t>
        </is>
      </c>
      <c r="B533" t="inlineStr">
        <is>
          <t>SI</t>
        </is>
      </c>
      <c r="C533" t="inlineStr">
        <is>
          <t>ASOCIACIÓN DE PRODUCTORES DE CUY - EL OLIVO / APROCUYOL</t>
        </is>
      </c>
      <c r="E533" t="inlineStr">
        <is>
          <t>MIDAGRI - Padrón de Productores Agrarios</t>
        </is>
      </c>
      <c r="F533" t="inlineStr">
        <is>
          <t>2026-09-20T00:32:24.606Z</t>
        </is>
      </c>
    </row>
    <row r="534">
      <c r="A534" t="inlineStr">
        <is>
          <t>20609917840</t>
        </is>
      </c>
      <c r="B534" t="inlineStr">
        <is>
          <t>SI</t>
        </is>
      </c>
      <c r="C534" t="inlineStr">
        <is>
          <t>ASOCIACION DE PRODUCTORES REPRESA TAPASH</t>
        </is>
      </c>
      <c r="E534" t="inlineStr">
        <is>
          <t>MIDAGRI - Padrón de Productores Agrarios</t>
        </is>
      </c>
      <c r="F534" t="inlineStr">
        <is>
          <t>2026-09-20T00:32:24.606Z</t>
        </is>
      </c>
    </row>
    <row r="535">
      <c r="A535" t="inlineStr">
        <is>
          <t>20609941406</t>
        </is>
      </c>
      <c r="B535" t="inlineStr">
        <is>
          <t>SI</t>
        </is>
      </c>
      <c r="C535" t="inlineStr">
        <is>
          <t>COMUNIDAD NATIVA DE HUITOTOS DE FORTALEZA</t>
        </is>
      </c>
      <c r="E535" t="inlineStr">
        <is>
          <t>MIDAGRI - Padrón de Productores Agrarios</t>
        </is>
      </c>
      <c r="F535" t="inlineStr">
        <is>
          <t>2026-09-20T00:32:24.606Z</t>
        </is>
      </c>
    </row>
    <row r="536">
      <c r="A536" t="inlineStr">
        <is>
          <t>20609948044</t>
        </is>
      </c>
      <c r="B536" t="inlineStr">
        <is>
          <t>SI</t>
        </is>
      </c>
      <c r="C536" t="inlineStr">
        <is>
          <t>COOPERATIVA AGRARIA DE FRUTICULTORES DE SANDIA</t>
        </is>
      </c>
      <c r="E536" t="inlineStr">
        <is>
          <t>MIDAGRI - Padrón de Productores Agrarios</t>
        </is>
      </c>
      <c r="F536" t="inlineStr">
        <is>
          <t>2026-09-20T00:32:24.606Z</t>
        </is>
      </c>
    </row>
    <row r="537">
      <c r="A537" t="inlineStr">
        <is>
          <t>20609979471</t>
        </is>
      </c>
      <c r="B537" t="inlineStr">
        <is>
          <t>SI</t>
        </is>
      </c>
      <c r="C537" t="inlineStr">
        <is>
          <t>ASOCIACION DE PRODUCTORES AGROPECUARIOS ECOLOGICOS SAN ANTONIO HEROINAS TOLEDO</t>
        </is>
      </c>
      <c r="E537" t="inlineStr">
        <is>
          <t>MIDAGRI - Padrón de Productores Agrarios</t>
        </is>
      </c>
      <c r="F537" t="inlineStr">
        <is>
          <t>2026-09-20T00:32:24.606Z</t>
        </is>
      </c>
    </row>
    <row r="538">
      <c r="A538" t="inlineStr">
        <is>
          <t>20610024085</t>
        </is>
      </c>
      <c r="B538" t="inlineStr">
        <is>
          <t>SI</t>
        </is>
      </c>
      <c r="C538" t="inlineStr">
        <is>
          <t>COOPERATIVA AGRARIA DE PRODUCTORES DE PALTA HASS, DEL ANEXO DE RONDAYACU, DISTRITO DE MONOBAMBA</t>
        </is>
      </c>
      <c r="E538" t="inlineStr">
        <is>
          <t>MIDAGRI - Padrón de Productores Agrarios</t>
        </is>
      </c>
      <c r="F538" t="inlineStr">
        <is>
          <t>2026-09-20T00:32:24.606Z</t>
        </is>
      </c>
    </row>
    <row r="539">
      <c r="A539" t="inlineStr">
        <is>
          <t>20610032185</t>
        </is>
      </c>
      <c r="B539" t="inlineStr">
        <is>
          <t>SI</t>
        </is>
      </c>
      <c r="C539" t="inlineStr">
        <is>
          <t>ASOCIACION DE PRODUCTORES SOSTENIBLES AWAJUN DEL MARAÑON</t>
        </is>
      </c>
      <c r="E539" t="inlineStr">
        <is>
          <t>MIDAGRI - Padrón de Productores Agrarios</t>
        </is>
      </c>
      <c r="F539" t="inlineStr">
        <is>
          <t>2026-09-20T00:32:24.606Z</t>
        </is>
      </c>
    </row>
    <row r="540">
      <c r="A540" t="inlineStr">
        <is>
          <t>20610124977</t>
        </is>
      </c>
      <c r="B540" t="inlineStr">
        <is>
          <t>SI</t>
        </is>
      </c>
      <c r="C540" t="inlineStr">
        <is>
          <t>ASOCIACION DE PRODUCTORES ALPAQUEROS PISCICULTORES Y ARTESANOS DEL DISTRITO DE CAYLLOMA</t>
        </is>
      </c>
      <c r="E540" t="inlineStr">
        <is>
          <t>MIDAGRI - Padrón de Productores Agrarios</t>
        </is>
      </c>
      <c r="F540" t="inlineStr">
        <is>
          <t>2026-09-20T00:32:24.606Z</t>
        </is>
      </c>
    </row>
    <row r="541">
      <c r="A541" t="inlineStr">
        <is>
          <t>20610159789</t>
        </is>
      </c>
      <c r="B541" t="inlineStr">
        <is>
          <t>SI</t>
        </is>
      </c>
      <c r="C541" t="inlineStr">
        <is>
          <t>ASOCIACION DE PRODUCTORES AGROPECUARIOS NUEVO MILENIO DE CHUQUIBAMBA - APANMIC</t>
        </is>
      </c>
      <c r="E541" t="inlineStr">
        <is>
          <t>MIDAGRI - Padrón de Productores Agrarios</t>
        </is>
      </c>
      <c r="F541" t="inlineStr">
        <is>
          <t>2026-09-20T00:32:24.606Z</t>
        </is>
      </c>
    </row>
    <row r="542">
      <c r="A542" t="inlineStr">
        <is>
          <t>20610286519</t>
        </is>
      </c>
      <c r="B542" t="inlineStr">
        <is>
          <t>SI</t>
        </is>
      </c>
      <c r="C542" t="inlineStr">
        <is>
          <t>COOPERATIVA AGRARIA LINE COFFEE MARAÑÓN - LINE COFFEE MARAÑON</t>
        </is>
      </c>
      <c r="E542" t="inlineStr">
        <is>
          <t>MIDAGRI - Padrón de Productores Agrarios</t>
        </is>
      </c>
      <c r="F542" t="inlineStr">
        <is>
          <t>2026-09-20T00:32:24.606Z</t>
        </is>
      </c>
    </row>
    <row r="543">
      <c r="A543" t="inlineStr">
        <is>
          <t>20610507701</t>
        </is>
      </c>
      <c r="B543" t="inlineStr">
        <is>
          <t>SI</t>
        </is>
      </c>
      <c r="C543" t="inlineStr">
        <is>
          <t>ASOCIACION DE RECOLECTORES DE CASTAÑA ORGANICA DE MADRE DE DIOS - ARCOMAD</t>
        </is>
      </c>
      <c r="E543" t="inlineStr">
        <is>
          <t>MIDAGRI - Padrón de Productores Agrarios</t>
        </is>
      </c>
      <c r="F543" t="inlineStr">
        <is>
          <t>2026-09-20T00:32:24.606Z</t>
        </is>
      </c>
    </row>
    <row r="544">
      <c r="A544" t="inlineStr">
        <is>
          <t>20610524231</t>
        </is>
      </c>
      <c r="B544" t="inlineStr">
        <is>
          <t>SI</t>
        </is>
      </c>
      <c r="C544" t="inlineStr">
        <is>
          <t>COOPERATIVA AGRARIA ARTESANAL ORO ANDINO DE PARIA - CAAOPAR</t>
        </is>
      </c>
      <c r="E544" t="inlineStr">
        <is>
          <t>MIDAGRI - Padrón de Productores Agrarios</t>
        </is>
      </c>
      <c r="F544" t="inlineStr">
        <is>
          <t>2026-09-20T00:32:24.606Z</t>
        </is>
      </c>
    </row>
    <row r="545">
      <c r="A545" t="inlineStr">
        <is>
          <t>20610555811</t>
        </is>
      </c>
      <c r="B545" t="inlineStr">
        <is>
          <t>SI</t>
        </is>
      </c>
      <c r="C545" t="inlineStr">
        <is>
          <t>COOPERATIVA AGRARIA TOTORAL</t>
        </is>
      </c>
      <c r="E545" t="inlineStr">
        <is>
          <t>MIDAGRI - Padrón de Productores Agrarios</t>
        </is>
      </c>
      <c r="F545" t="inlineStr">
        <is>
          <t>2026-09-20T00:32:24.606Z</t>
        </is>
      </c>
    </row>
    <row r="546">
      <c r="A546" t="inlineStr">
        <is>
          <t>20610585184</t>
        </is>
      </c>
      <c r="B546" t="inlineStr">
        <is>
          <t>SI</t>
        </is>
      </c>
      <c r="C546" t="inlineStr">
        <is>
          <t>COOPERATIVA AGRARIA DEL DESARROLLO ARTESANAL DE FIBRA DE ALPACA DE PICHCCAHUASI</t>
        </is>
      </c>
      <c r="E546" t="inlineStr">
        <is>
          <t>MIDAGRI - Padrón de Productores Agrarios</t>
        </is>
      </c>
      <c r="F546" t="inlineStr">
        <is>
          <t>2026-09-20T00:32:24.606Z</t>
        </is>
      </c>
    </row>
    <row r="547">
      <c r="A547" t="inlineStr">
        <is>
          <t>20610592474</t>
        </is>
      </c>
      <c r="B547" t="inlineStr">
        <is>
          <t>SI</t>
        </is>
      </c>
      <c r="C547" t="inlineStr">
        <is>
          <t>ASOCIACION DE PRODUCTORES AGROPECUARIOS PIEDRA TROMPA</t>
        </is>
      </c>
      <c r="E547" t="inlineStr">
        <is>
          <t>MIDAGRI - Padrón de Productores Agrarios</t>
        </is>
      </c>
      <c r="F547" t="inlineStr">
        <is>
          <t>2026-09-20T00:32:24.606Z</t>
        </is>
      </c>
    </row>
    <row r="548">
      <c r="A548" t="inlineStr">
        <is>
          <t>20610598880</t>
        </is>
      </c>
      <c r="B548" t="inlineStr">
        <is>
          <t>SI</t>
        </is>
      </c>
      <c r="C548" t="inlineStr">
        <is>
          <t>COOPERATIVA AGRARIA INTERANDINO</t>
        </is>
      </c>
      <c r="E548" t="inlineStr">
        <is>
          <t>MIDAGRI - Padrón de Productores Agrarios</t>
        </is>
      </c>
      <c r="F548" t="inlineStr">
        <is>
          <t>2026-09-20T00:32:24.606Z</t>
        </is>
      </c>
    </row>
    <row r="549">
      <c r="A549" t="inlineStr">
        <is>
          <t>20610739491</t>
        </is>
      </c>
      <c r="B549" t="inlineStr">
        <is>
          <t>SI</t>
        </is>
      </c>
      <c r="C549" t="inlineStr">
        <is>
          <t>ASOCIACION DE PRODUCTORES AGROPECUARIOS DON ANDRES-AMAZONAS</t>
        </is>
      </c>
      <c r="E549" t="inlineStr">
        <is>
          <t>MIDAGRI - Padrón de Productores Agrarios</t>
        </is>
      </c>
      <c r="F549" t="inlineStr">
        <is>
          <t>2026-09-20T00:32:24.606Z</t>
        </is>
      </c>
    </row>
    <row r="550">
      <c r="A550" t="inlineStr">
        <is>
          <t>20610739505</t>
        </is>
      </c>
      <c r="B550" t="inlineStr">
        <is>
          <t>SI</t>
        </is>
      </c>
      <c r="C550" t="inlineStr">
        <is>
          <t>COOPERATIVA AGRARIA HUAYHUASH</t>
        </is>
      </c>
      <c r="E550" t="inlineStr">
        <is>
          <t>MIDAGRI - Padrón de Productores Agrarios</t>
        </is>
      </c>
      <c r="F550" t="inlineStr">
        <is>
          <t>2026-09-20T00:32:24.606Z</t>
        </is>
      </c>
    </row>
    <row r="551">
      <c r="A551" t="inlineStr">
        <is>
          <t>20610772553</t>
        </is>
      </c>
      <c r="B551" t="inlineStr">
        <is>
          <t>SI</t>
        </is>
      </c>
      <c r="C551" t="inlineStr">
        <is>
          <t>ASOCIACION DE MUJERES CAFICULTORAS DE CHINYAMA</t>
        </is>
      </c>
      <c r="E551" t="inlineStr">
        <is>
          <t>MIDAGRI - Padrón de Productores Agrarios</t>
        </is>
      </c>
      <c r="F551" t="inlineStr">
        <is>
          <t>2026-09-20T00:32:24.606Z</t>
        </is>
      </c>
    </row>
    <row r="552">
      <c r="A552" t="inlineStr">
        <is>
          <t>20611055669</t>
        </is>
      </c>
      <c r="B552" t="inlineStr">
        <is>
          <t>SI</t>
        </is>
      </c>
      <c r="C552" t="inlineStr">
        <is>
          <t>ASOCIACION DE EMPRENDEDORES VIRGEN NATIVIDAD DE EXCHAJE</t>
        </is>
      </c>
      <c r="E552" t="inlineStr">
        <is>
          <t>MIDAGRI - Padrón de Productores Agrarios</t>
        </is>
      </c>
      <c r="F552" t="inlineStr">
        <is>
          <t>2026-09-20T00:32:24.606Z</t>
        </is>
      </c>
    </row>
    <row r="553">
      <c r="A553" t="inlineStr">
        <is>
          <t>20611065044</t>
        </is>
      </c>
      <c r="B553" t="inlineStr">
        <is>
          <t>SI</t>
        </is>
      </c>
      <c r="C553" t="inlineStr">
        <is>
          <t>ASOCIACIÓN DE PRODUCTORES LOS SEMBRADORES DE HUARIBAMBA</t>
        </is>
      </c>
      <c r="E553" t="inlineStr">
        <is>
          <t>MIDAGRI - Padrón de Productores Agrarios</t>
        </is>
      </c>
      <c r="F553" t="inlineStr">
        <is>
          <t>2026-09-20T00:32:24.606Z</t>
        </is>
      </c>
    </row>
    <row r="554">
      <c r="A554" t="inlineStr">
        <is>
          <t>20611080817</t>
        </is>
      </c>
      <c r="B554" t="inlineStr">
        <is>
          <t>SI</t>
        </is>
      </c>
      <c r="C554" t="inlineStr">
        <is>
          <t>ASOCIACION DE PRODUCTORES OCCIDENTAL DE QUERAL</t>
        </is>
      </c>
      <c r="E554" t="inlineStr">
        <is>
          <t>MIDAGRI - Padrón de Productores Agrarios</t>
        </is>
      </c>
      <c r="F554" t="inlineStr">
        <is>
          <t>2026-09-20T00:32:24.606Z</t>
        </is>
      </c>
    </row>
    <row r="555">
      <c r="A555" t="inlineStr">
        <is>
          <t>20611141298</t>
        </is>
      </c>
      <c r="B555" t="inlineStr">
        <is>
          <t>SI</t>
        </is>
      </c>
      <c r="C555" t="inlineStr">
        <is>
          <t>COOPERATIVA AGRARIA GANADERA DE CAMELIDOS SUDAMERICANOS 24 DE SETIEMBRE DE CONDURIRI</t>
        </is>
      </c>
      <c r="E555" t="inlineStr">
        <is>
          <t>MIDAGRI - Padrón de Productores Agrarios</t>
        </is>
      </c>
      <c r="F555" t="inlineStr">
        <is>
          <t>2026-09-20T00:32:24.606Z</t>
        </is>
      </c>
    </row>
    <row r="556">
      <c r="A556" t="inlineStr">
        <is>
          <t>20611142162</t>
        </is>
      </c>
      <c r="B556" t="inlineStr">
        <is>
          <t>SI</t>
        </is>
      </c>
      <c r="C556" t="inlineStr">
        <is>
          <t>ASOCIACION DE PRODUCTORES AGROPECUARIOS MUSOQ ALLPA DE PICHOS</t>
        </is>
      </c>
      <c r="E556" t="inlineStr">
        <is>
          <t>MIDAGRI - Padrón de Productores Agrarios</t>
        </is>
      </c>
      <c r="F556" t="inlineStr">
        <is>
          <t>2026-09-20T00:32:24.606Z</t>
        </is>
      </c>
    </row>
    <row r="557">
      <c r="A557" t="inlineStr">
        <is>
          <t>20611153571</t>
        </is>
      </c>
      <c r="B557" t="inlineStr">
        <is>
          <t>SI</t>
        </is>
      </c>
      <c r="C557" t="inlineStr">
        <is>
          <t>ASOCIACION DE PRODUCTORES DE MANGO Y PALTA - SANTIAGO DE HUIÑA - VALLE HUARMEY</t>
        </is>
      </c>
      <c r="E557" t="inlineStr">
        <is>
          <t>MIDAGRI - Padrón de Productores Agrarios</t>
        </is>
      </c>
      <c r="F557" t="inlineStr">
        <is>
          <t>2026-09-20T00:32:24.606Z</t>
        </is>
      </c>
    </row>
    <row r="558">
      <c r="A558" t="inlineStr">
        <is>
          <t>20611180625</t>
        </is>
      </c>
      <c r="B558" t="inlineStr">
        <is>
          <t>SI</t>
        </is>
      </c>
      <c r="C558" t="inlineStr">
        <is>
          <t>ASOCIACION DE PRODUCTORES AGROPECUARIOS-ISCOCUCHO - APROAGRI</t>
        </is>
      </c>
      <c r="E558" t="inlineStr">
        <is>
          <t>MIDAGRI - Padrón de Productores Agrarios</t>
        </is>
      </c>
      <c r="F558" t="inlineStr">
        <is>
          <t>2026-09-20T00:32:24.606Z</t>
        </is>
      </c>
    </row>
    <row r="559">
      <c r="A559" t="inlineStr">
        <is>
          <t>20611182661</t>
        </is>
      </c>
      <c r="B559" t="inlineStr">
        <is>
          <t>SI</t>
        </is>
      </c>
      <c r="C559" t="inlineStr">
        <is>
          <t>COOPERATIVA AGRARIA PITAHAYA AMAZONAS</t>
        </is>
      </c>
      <c r="E559" t="inlineStr">
        <is>
          <t>MIDAGRI - Padrón de Productores Agrarios</t>
        </is>
      </c>
      <c r="F559" t="inlineStr">
        <is>
          <t>2026-09-20T00:32:24.606Z</t>
        </is>
      </c>
    </row>
    <row r="560">
      <c r="A560" t="inlineStr">
        <is>
          <t>20611198923</t>
        </is>
      </c>
      <c r="B560" t="inlineStr">
        <is>
          <t>SI</t>
        </is>
      </c>
      <c r="C560" t="inlineStr">
        <is>
          <t>COOPERATIVA AGRARIA LAND PERÚ</t>
        </is>
      </c>
      <c r="E560" t="inlineStr">
        <is>
          <t>MIDAGRI - Padrón de Productores Agrarios</t>
        </is>
      </c>
      <c r="F560" t="inlineStr">
        <is>
          <t>2026-09-20T00:32:24.606Z</t>
        </is>
      </c>
    </row>
    <row r="561">
      <c r="A561" t="inlineStr">
        <is>
          <t>20611254068</t>
        </is>
      </c>
      <c r="B561" t="inlineStr">
        <is>
          <t>SI</t>
        </is>
      </c>
      <c r="C561" t="inlineStr">
        <is>
          <t>COOPERATIVA AGRARIA WARMI TARPUY</t>
        </is>
      </c>
      <c r="E561" t="inlineStr">
        <is>
          <t>MIDAGRI - Padrón de Productores Agrarios</t>
        </is>
      </c>
      <c r="F561" t="inlineStr">
        <is>
          <t>2026-09-20T00:32:24.606Z</t>
        </is>
      </c>
    </row>
    <row r="562">
      <c r="A562" t="inlineStr">
        <is>
          <t>20611321482</t>
        </is>
      </c>
      <c r="B562" t="inlineStr">
        <is>
          <t>SI</t>
        </is>
      </c>
      <c r="C562" t="inlineStr">
        <is>
          <t>COOPERATIVA AGRARIA LOS GANADEROS DE MARCABAL</t>
        </is>
      </c>
      <c r="E562" t="inlineStr">
        <is>
          <t>MIDAGRI - Padrón de Productores Agrarios</t>
        </is>
      </c>
      <c r="F562" t="inlineStr">
        <is>
          <t>2026-09-20T00:32:24.606Z</t>
        </is>
      </c>
    </row>
    <row r="563">
      <c r="A563" t="inlineStr">
        <is>
          <t>20611340002</t>
        </is>
      </c>
      <c r="B563" t="inlineStr">
        <is>
          <t>SI</t>
        </is>
      </c>
      <c r="C563" t="inlineStr">
        <is>
          <t>COOPERATIVA AGRARIA INTERCULTURAL CAFE PUI PUI LTDA</t>
        </is>
      </c>
      <c r="E563" t="inlineStr">
        <is>
          <t>MIDAGRI - Padrón de Productores Agrarios</t>
        </is>
      </c>
      <c r="F563" t="inlineStr">
        <is>
          <t>2026-09-20T00:32:24.606Z</t>
        </is>
      </c>
    </row>
    <row r="564">
      <c r="A564" t="inlineStr">
        <is>
          <t>20611444053</t>
        </is>
      </c>
      <c r="B564" t="inlineStr">
        <is>
          <t>SI</t>
        </is>
      </c>
      <c r="C564" t="inlineStr">
        <is>
          <t>ASOCIACION DE PRODUCTORES AGROPECUARIOS Y AGROINDUSTRIALES VIZCACHANI</t>
        </is>
      </c>
      <c r="E564" t="inlineStr">
        <is>
          <t>MIDAGRI - Padrón de Productores Agrarios</t>
        </is>
      </c>
      <c r="F564" t="inlineStr">
        <is>
          <t>2026-09-20T00:32:24.606Z</t>
        </is>
      </c>
    </row>
    <row r="565">
      <c r="A565" t="inlineStr">
        <is>
          <t>20611451602</t>
        </is>
      </c>
      <c r="B565" t="inlineStr">
        <is>
          <t>SI</t>
        </is>
      </c>
      <c r="C565" t="inlineStr">
        <is>
          <t>ASOCIACION SUMAQ URPIKUNA DE COALAQUE</t>
        </is>
      </c>
      <c r="E565" t="inlineStr">
        <is>
          <t>MIDAGRI - Padrón de Productores Agrarios</t>
        </is>
      </c>
      <c r="F565" t="inlineStr">
        <is>
          <t>2026-09-20T00:32:24.606Z</t>
        </is>
      </c>
    </row>
    <row r="566">
      <c r="A566" t="inlineStr">
        <is>
          <t>20611472529</t>
        </is>
      </c>
      <c r="B566" t="inlineStr">
        <is>
          <t>SI</t>
        </is>
      </c>
      <c r="C566" t="inlineStr">
        <is>
          <t>COOPERATIVA AGRARIA ALTO ANDINO CULTA-ACORA</t>
        </is>
      </c>
      <c r="E566" t="inlineStr">
        <is>
          <t>MIDAGRI - Padrón de Productores Agrarios</t>
        </is>
      </c>
      <c r="F566" t="inlineStr">
        <is>
          <t>2026-09-20T00:32:24.606Z</t>
        </is>
      </c>
    </row>
    <row r="567">
      <c r="A567" t="inlineStr">
        <is>
          <t>20611480262</t>
        </is>
      </c>
      <c r="B567" t="inlineStr">
        <is>
          <t>SI</t>
        </is>
      </c>
      <c r="C567" t="inlineStr">
        <is>
          <t>COOPERATIVA AGRARIA SAN CRISTOBAL DE COALLACA - CABANILLAS</t>
        </is>
      </c>
      <c r="E567" t="inlineStr">
        <is>
          <t>MIDAGRI - Padrón de Productores Agrarios</t>
        </is>
      </c>
      <c r="F567" t="inlineStr">
        <is>
          <t>2026-09-20T00:32:24.606Z</t>
        </is>
      </c>
    </row>
    <row r="568">
      <c r="A568" t="inlineStr">
        <is>
          <t>20611510731</t>
        </is>
      </c>
      <c r="B568" t="inlineStr">
        <is>
          <t>SI</t>
        </is>
      </c>
      <c r="C568" t="inlineStr">
        <is>
          <t>AGROPECUARIO FORESTAL E INDUSTRIAL VALLE NUEVO - AFI VALLE NUEVO</t>
        </is>
      </c>
      <c r="E568" t="inlineStr">
        <is>
          <t>MIDAGRI - Padrón de Productores Agrarios</t>
        </is>
      </c>
      <c r="F568" t="inlineStr">
        <is>
          <t>2026-09-20T00:32:24.606Z</t>
        </is>
      </c>
    </row>
    <row r="569">
      <c r="A569" t="inlineStr">
        <is>
          <t>20611531088</t>
        </is>
      </c>
      <c r="B569" t="inlineStr">
        <is>
          <t>SI</t>
        </is>
      </c>
      <c r="C569" t="inlineStr">
        <is>
          <t>ASOCIACION DE AGRICULTORES INNOVADORES DE ANCASH, EDIFLOR</t>
        </is>
      </c>
      <c r="E569" t="inlineStr">
        <is>
          <t>MIDAGRI - Padrón de Productores Agrarios</t>
        </is>
      </c>
      <c r="F569" t="inlineStr">
        <is>
          <t>2026-09-20T00:32:24.606Z</t>
        </is>
      </c>
    </row>
    <row r="570">
      <c r="A570" t="inlineStr">
        <is>
          <t>20611567449</t>
        </is>
      </c>
      <c r="B570" t="inlineStr">
        <is>
          <t>SI</t>
        </is>
      </c>
      <c r="C570" t="inlineStr">
        <is>
          <t>COOPERATIVA AGRARIA PROCUY MANTARO LTDA</t>
        </is>
      </c>
      <c r="E570" t="inlineStr">
        <is>
          <t>MIDAGRI - Padrón de Productores Agrarios</t>
        </is>
      </c>
      <c r="F570" t="inlineStr">
        <is>
          <t>2026-09-20T00:32:24.606Z</t>
        </is>
      </c>
    </row>
    <row r="571">
      <c r="A571" t="inlineStr">
        <is>
          <t>20611631686</t>
        </is>
      </c>
      <c r="B571" t="inlineStr">
        <is>
          <t>SI</t>
        </is>
      </c>
      <c r="C571" t="inlineStr">
        <is>
          <t>COOPERATIVA AGRARIA EMPRENDEDORAS Y DEFENSORAS FRUTOS DEL VALLE</t>
        </is>
      </c>
      <c r="E571" t="inlineStr">
        <is>
          <t>MIDAGRI - Padrón de Productores Agrarios</t>
        </is>
      </c>
      <c r="F571" t="inlineStr">
        <is>
          <t>2026-09-20T00:32:24.606Z</t>
        </is>
      </c>
    </row>
    <row r="572">
      <c r="A572" t="inlineStr">
        <is>
          <t>20611650524</t>
        </is>
      </c>
      <c r="B572" t="inlineStr">
        <is>
          <t>SI</t>
        </is>
      </c>
      <c r="C572" t="inlineStr">
        <is>
          <t>ASOCIACION DE PRODUCTORES AGROPECUARIOS INCACHAQUI-ISCOCUCHO</t>
        </is>
      </c>
      <c r="E572" t="inlineStr">
        <is>
          <t>MIDAGRI - Padrón de Productores Agrarios</t>
        </is>
      </c>
      <c r="F572" t="inlineStr">
        <is>
          <t>2026-09-20T00:32:24.606Z</t>
        </is>
      </c>
    </row>
    <row r="573">
      <c r="A573" t="inlineStr">
        <is>
          <t>20611831570</t>
        </is>
      </c>
      <c r="B573" t="inlineStr">
        <is>
          <t>SI</t>
        </is>
      </c>
      <c r="C573" t="inlineStr">
        <is>
          <t>ASOCIACION JUNTOS POR UN SUEÑO VERDE</t>
        </is>
      </c>
      <c r="E573" t="inlineStr">
        <is>
          <t>MIDAGRI - Padrón de Productores Agrarios</t>
        </is>
      </c>
      <c r="F573" t="inlineStr">
        <is>
          <t>2026-09-20T00:32:24.606Z</t>
        </is>
      </c>
    </row>
    <row r="574">
      <c r="A574" t="inlineStr">
        <is>
          <t>20611854553</t>
        </is>
      </c>
      <c r="B574" t="inlineStr">
        <is>
          <t>SI</t>
        </is>
      </c>
      <c r="C574" t="inlineStr">
        <is>
          <t>COOPERATIVA AGRARIA EL SEMBRADOR</t>
        </is>
      </c>
      <c r="E574" t="inlineStr">
        <is>
          <t>MIDAGRI - Padrón de Productores Agrarios</t>
        </is>
      </c>
      <c r="F574" t="inlineStr">
        <is>
          <t>2026-09-20T00:32:24.606Z</t>
        </is>
      </c>
    </row>
    <row r="575">
      <c r="A575" t="inlineStr">
        <is>
          <t>20611935243</t>
        </is>
      </c>
      <c r="B575" t="inlineStr">
        <is>
          <t>SI</t>
        </is>
      </c>
      <c r="C575" t="inlineStr">
        <is>
          <t>COOPERATIVA AGRARIA ECOLOGICA CANIARI AMAZONICA CAECAM</t>
        </is>
      </c>
      <c r="E575" t="inlineStr">
        <is>
          <t>MIDAGRI - Padrón de Productores Agrarios</t>
        </is>
      </c>
      <c r="F575" t="inlineStr">
        <is>
          <t>2026-09-20T00:32:24.606Z</t>
        </is>
      </c>
    </row>
    <row r="576">
      <c r="A576" t="inlineStr">
        <is>
          <t>20611967056</t>
        </is>
      </c>
      <c r="B576" t="inlineStr">
        <is>
          <t>SI</t>
        </is>
      </c>
      <c r="C576" t="inlineStr">
        <is>
          <t>COOPERATIVA AGRARIA NUEVA ESPERANZA DE RANCHOPAMPA - PATALA</t>
        </is>
      </c>
      <c r="E576" t="inlineStr">
        <is>
          <t>MIDAGRI - Padrón de Productores Agrarios</t>
        </is>
      </c>
      <c r="F576" t="inlineStr">
        <is>
          <t>2026-09-20T00:32:24.606Z</t>
        </is>
      </c>
    </row>
    <row r="577">
      <c r="A577" t="inlineStr">
        <is>
          <t>20612023655</t>
        </is>
      </c>
      <c r="B577" t="inlineStr">
        <is>
          <t>SI</t>
        </is>
      </c>
      <c r="C577" t="inlineStr">
        <is>
          <t>ASOCIACION DE PRODUCTORES AGROPECUARIOS Y APICULTORES MARCABALINOS</t>
        </is>
      </c>
      <c r="E577" t="inlineStr">
        <is>
          <t>MIDAGRI - Padrón de Productores Agrarios</t>
        </is>
      </c>
      <c r="F577" t="inlineStr">
        <is>
          <t>2026-09-20T00:32:24.606Z</t>
        </is>
      </c>
    </row>
    <row r="578">
      <c r="A578" t="inlineStr">
        <is>
          <t>20612079111</t>
        </is>
      </c>
      <c r="B578" t="inlineStr">
        <is>
          <t>SI</t>
        </is>
      </c>
      <c r="C578" t="inlineStr">
        <is>
          <t>ASOCIACIÒN AGROPECUARIA FUTUROS DE HUAIRAG DEL DISTRITO DE UMARI</t>
        </is>
      </c>
      <c r="E578" t="inlineStr">
        <is>
          <t>MIDAGRI - Padrón de Productores Agrarios</t>
        </is>
      </c>
      <c r="F578" t="inlineStr">
        <is>
          <t>2026-09-20T00:32:24.606Z</t>
        </is>
      </c>
    </row>
    <row r="579">
      <c r="A579" t="inlineStr">
        <is>
          <t>20612142361</t>
        </is>
      </c>
      <c r="B579" t="inlineStr">
        <is>
          <t>SI</t>
        </is>
      </c>
      <c r="C579" t="inlineStr">
        <is>
          <t>ASOCIACIÓN DE PRODUCTORES AGROPECUARIOS SIN FRONTERAS DE VILLA GLORIA</t>
        </is>
      </c>
      <c r="E579" t="inlineStr">
        <is>
          <t>MIDAGRI - Padrón de Productores Agrarios</t>
        </is>
      </c>
      <c r="F579" t="inlineStr">
        <is>
          <t>2026-09-20T00:32:24.606Z</t>
        </is>
      </c>
    </row>
    <row r="580">
      <c r="A580" t="inlineStr">
        <is>
          <t>20612229105</t>
        </is>
      </c>
      <c r="B580" t="inlineStr">
        <is>
          <t>SI</t>
        </is>
      </c>
      <c r="C580" t="inlineStr">
        <is>
          <t>ASOCIACION DE PRODUCTORES AGROPECUARIOS Y VECINOS COLINDANTES DE LA PLANTA COMPRESORA KAMANI ABRA</t>
        </is>
      </c>
      <c r="E580" t="inlineStr">
        <is>
          <t>MIDAGRI - Padrón de Productores Agrarios</t>
        </is>
      </c>
      <c r="F580" t="inlineStr">
        <is>
          <t>2026-09-20T00:32:24.606Z</t>
        </is>
      </c>
    </row>
    <row r="581">
      <c r="A581" t="inlineStr">
        <is>
          <t>20612331821</t>
        </is>
      </c>
      <c r="B581" t="inlineStr">
        <is>
          <t>SI</t>
        </is>
      </c>
      <c r="C581" t="inlineStr">
        <is>
          <t>ASOCIACIÓN DE MUJERES LAS FLORES DE LUYA</t>
        </is>
      </c>
      <c r="E581" t="inlineStr">
        <is>
          <t>MIDAGRI - Padrón de Productores Agrarios</t>
        </is>
      </c>
      <c r="F581" t="inlineStr">
        <is>
          <t>2026-09-20T00:32:24.606Z</t>
        </is>
      </c>
    </row>
    <row r="582">
      <c r="A582" t="inlineStr">
        <is>
          <t>20612380571</t>
        </is>
      </c>
      <c r="B582" t="inlineStr">
        <is>
          <t>SI</t>
        </is>
      </c>
      <c r="C582" t="inlineStr">
        <is>
          <t>ASOCIACION DE PRODUCTORES AGROPECUARIOS, GANADEROS, CHAQUILBAMBA, LA LECHERIA</t>
        </is>
      </c>
      <c r="E582" t="inlineStr">
        <is>
          <t>MIDAGRI - Padrón de Productores Agrarios</t>
        </is>
      </c>
      <c r="F582" t="inlineStr">
        <is>
          <t>2026-09-20T00:32:24.606Z</t>
        </is>
      </c>
    </row>
    <row r="583">
      <c r="A583" t="inlineStr">
        <is>
          <t>20612473626</t>
        </is>
      </c>
      <c r="B583" t="inlineStr">
        <is>
          <t>SI</t>
        </is>
      </c>
      <c r="C583" t="inlineStr">
        <is>
          <t>ASOCIACION DE PRODUCTORES PRODUCTIVOS  MISHKI MUYU DEL MEDIO TIGRE</t>
        </is>
      </c>
      <c r="E583" t="inlineStr">
        <is>
          <t>MIDAGRI - Padrón de Productores Agrarios</t>
        </is>
      </c>
      <c r="F583" t="inlineStr">
        <is>
          <t>2026-09-20T00:32:24.606Z</t>
        </is>
      </c>
    </row>
    <row r="584">
      <c r="A584" t="inlineStr">
        <is>
          <t>20612512320</t>
        </is>
      </c>
      <c r="B584" t="inlineStr">
        <is>
          <t>SI</t>
        </is>
      </c>
      <c r="C584" t="inlineStr">
        <is>
          <t>ASOC. DE PRODUCTORES AGROPECUARIOS INDUSTRIALES Y CADENAS PRODUCTIVAS JAHUAY LA RINCONADA QUERAPI</t>
        </is>
      </c>
      <c r="E584" t="inlineStr">
        <is>
          <t>MIDAGRI - Padrón de Productores Agrarios</t>
        </is>
      </c>
      <c r="F584" t="inlineStr">
        <is>
          <t>2026-09-20T00:32:24.606Z</t>
        </is>
      </c>
    </row>
    <row r="585">
      <c r="A585" t="inlineStr">
        <is>
          <t>20612596833</t>
        </is>
      </c>
      <c r="B585" t="inlineStr">
        <is>
          <t>SI</t>
        </is>
      </c>
      <c r="C585" t="inlineStr">
        <is>
          <t>ASOCIACION DE PRODUCTORES AGRICOLAS SUMAC SARA DEL DISTRITO DE LUCRE</t>
        </is>
      </c>
      <c r="E585" t="inlineStr">
        <is>
          <t>MIDAGRI - Padrón de Productores Agrarios</t>
        </is>
      </c>
      <c r="F585" t="inlineStr">
        <is>
          <t>2026-09-20T00:32:24.606Z</t>
        </is>
      </c>
    </row>
    <row r="586">
      <c r="A586" t="inlineStr">
        <is>
          <t>20612601462</t>
        </is>
      </c>
      <c r="B586" t="inlineStr">
        <is>
          <t>SI</t>
        </is>
      </c>
      <c r="C586" t="inlineStr">
        <is>
          <t>COOPERATIVA AGRARIA DE PRODUCCION ORGANICA DE USUARIOS CHANKILLO COOPAGROCHANKILLO</t>
        </is>
      </c>
      <c r="E586" t="inlineStr">
        <is>
          <t>MIDAGRI - Padrón de Productores Agrarios</t>
        </is>
      </c>
      <c r="F586" t="inlineStr">
        <is>
          <t>2026-09-20T00:32:24.606Z</t>
        </is>
      </c>
    </row>
    <row r="587">
      <c r="A587" t="inlineStr">
        <is>
          <t>20612652075</t>
        </is>
      </c>
      <c r="B587" t="inlineStr">
        <is>
          <t>SI</t>
        </is>
      </c>
      <c r="C587" t="inlineStr">
        <is>
          <t>COOPERATIVA AGROINDUSTRIAL DE BAMBU DE LA REGION AMAZONAS</t>
        </is>
      </c>
      <c r="E587" t="inlineStr">
        <is>
          <t>MIDAGRI - Padrón de Productores Agrarios</t>
        </is>
      </c>
      <c r="F587" t="inlineStr">
        <is>
          <t>2026-09-20T00:32:24.606Z</t>
        </is>
      </c>
    </row>
    <row r="588">
      <c r="A588" t="inlineStr">
        <is>
          <t>20612751111</t>
        </is>
      </c>
      <c r="B588" t="inlineStr">
        <is>
          <t>SI</t>
        </is>
      </c>
      <c r="C588" t="inlineStr">
        <is>
          <t>COOPERATIVA AGRARIA INDUSTRIAL VALLE VERDE SELVA CENTRAL</t>
        </is>
      </c>
      <c r="E588" t="inlineStr">
        <is>
          <t>MIDAGRI - Padrón de Productores Agrarios</t>
        </is>
      </c>
      <c r="F588" t="inlineStr">
        <is>
          <t>2026-09-20T00:32:24.606Z</t>
        </is>
      </c>
    </row>
    <row r="589">
      <c r="A589" t="inlineStr">
        <is>
          <t>20612779598</t>
        </is>
      </c>
      <c r="B589" t="inlineStr">
        <is>
          <t>SI</t>
        </is>
      </c>
      <c r="C589" t="inlineStr">
        <is>
          <t>COOPERATIVA AGRARIA TIAMBRA VALLE HUASAHUASI</t>
        </is>
      </c>
      <c r="E589" t="inlineStr">
        <is>
          <t>MIDAGRI - Padrón de Productores Agrarios</t>
        </is>
      </c>
      <c r="F589" t="inlineStr">
        <is>
          <t>2026-09-20T00:32:24.606Z</t>
        </is>
      </c>
    </row>
    <row r="590">
      <c r="A590" t="inlineStr">
        <is>
          <t>20612976857</t>
        </is>
      </c>
      <c r="B590" t="inlineStr">
        <is>
          <t>SI</t>
        </is>
      </c>
      <c r="C590" t="inlineStr">
        <is>
          <t>COOPERATIVA AGRARIA YALPA LIMITADA</t>
        </is>
      </c>
      <c r="E590" t="inlineStr">
        <is>
          <t>MIDAGRI - Padrón de Productores Agrarios</t>
        </is>
      </c>
      <c r="F590" t="inlineStr">
        <is>
          <t>2026-09-20T00:32:24.606Z</t>
        </is>
      </c>
    </row>
    <row r="591">
      <c r="A591" t="inlineStr">
        <is>
          <t>20612982407</t>
        </is>
      </c>
      <c r="B591" t="inlineStr">
        <is>
          <t>SI</t>
        </is>
      </c>
      <c r="C591" t="inlineStr">
        <is>
          <t>ASOCIACION DE PRODUCTORES DE CAMU CAMU DE VILLA LAGUNAS</t>
        </is>
      </c>
      <c r="E591" t="inlineStr">
        <is>
          <t>MIDAGRI - Padrón de Productores Agrarios</t>
        </is>
      </c>
      <c r="F591" t="inlineStr">
        <is>
          <t>2026-09-20T00:32:24.606Z</t>
        </is>
      </c>
    </row>
    <row r="592">
      <c r="A592" t="inlineStr">
        <is>
          <t>20613016253</t>
        </is>
      </c>
      <c r="B592" t="inlineStr">
        <is>
          <t>SI</t>
        </is>
      </c>
      <c r="C592" t="inlineStr">
        <is>
          <t>ASOCIACION DE PRODUCTORES MULTIPLES AGRARIOS DEL DISTRITO DE INCLAN</t>
        </is>
      </c>
      <c r="E592" t="inlineStr">
        <is>
          <t>MIDAGRI - Padrón de Productores Agrarios</t>
        </is>
      </c>
      <c r="F592" t="inlineStr">
        <is>
          <t>2026-09-20T00:32:24.606Z</t>
        </is>
      </c>
    </row>
    <row r="593">
      <c r="A593" t="inlineStr">
        <is>
          <t>20613037595</t>
        </is>
      </c>
      <c r="B593" t="inlineStr">
        <is>
          <t>SI</t>
        </is>
      </c>
      <c r="C593" t="inlineStr">
        <is>
          <t>ASOCIACION DE PRODUCTORES PALTO MARCAHUASI-MOLLEPATA</t>
        </is>
      </c>
      <c r="E593" t="inlineStr">
        <is>
          <t>MIDAGRI - Padrón de Productores Agrarios</t>
        </is>
      </c>
      <c r="F593" t="inlineStr">
        <is>
          <t>2026-09-20T00:32:24.606Z</t>
        </is>
      </c>
    </row>
    <row r="594">
      <c r="A594" t="inlineStr">
        <is>
          <t>20613068075</t>
        </is>
      </c>
      <c r="B594" t="inlineStr">
        <is>
          <t>SI</t>
        </is>
      </c>
      <c r="C594" t="inlineStr">
        <is>
          <t>ASOCIACIÓN DE PRODUCTORES AGROPECUARIOS CORAZON DE LA SELVA - APROAGROCOSEL</t>
        </is>
      </c>
      <c r="E594" t="inlineStr">
        <is>
          <t>MIDAGRI - Padrón de Productores Agrarios</t>
        </is>
      </c>
      <c r="F594" t="inlineStr">
        <is>
          <t>2026-09-20T00:32:24.606Z</t>
        </is>
      </c>
    </row>
    <row r="595">
      <c r="A595" t="inlineStr">
        <is>
          <t>20613233106</t>
        </is>
      </c>
      <c r="B595" t="inlineStr">
        <is>
          <t>SI</t>
        </is>
      </c>
      <c r="C595" t="inlineStr">
        <is>
          <t>ASOCIACION DE PRODUCTORES FRUTICOLAS QUIACA</t>
        </is>
      </c>
      <c r="E595" t="inlineStr">
        <is>
          <t>MIDAGRI - Padrón de Productores Agrarios</t>
        </is>
      </c>
      <c r="F595" t="inlineStr">
        <is>
          <t>2026-09-20T00:32:24.606Z</t>
        </is>
      </c>
    </row>
    <row r="596">
      <c r="A596" t="inlineStr">
        <is>
          <t>20613667203</t>
        </is>
      </c>
      <c r="B596" t="inlineStr">
        <is>
          <t>SI</t>
        </is>
      </c>
      <c r="C596" t="inlineStr">
        <is>
          <t>ASOCIACION DE PRODUCTORES AGROINDUSTRIALES HACIENDA SAN JOSE DE LA VILLA DE YARABAMBA</t>
        </is>
      </c>
      <c r="E596" t="inlineStr">
        <is>
          <t>MIDAGRI - Padrón de Productores Agrarios</t>
        </is>
      </c>
      <c r="F596" t="inlineStr">
        <is>
          <t>2026-09-20T00:32:24.606Z</t>
        </is>
      </c>
    </row>
    <row r="597">
      <c r="A597" t="inlineStr">
        <is>
          <t>20613899287</t>
        </is>
      </c>
      <c r="B597" t="inlineStr">
        <is>
          <t>SI</t>
        </is>
      </c>
      <c r="C597" t="inlineStr">
        <is>
          <t>COOPERATIVA AGRARIA AGROFRUTOS ORGANICOS</t>
        </is>
      </c>
      <c r="E597" t="inlineStr">
        <is>
          <t>MIDAGRI - Padrón de Productores Agrarios</t>
        </is>
      </c>
      <c r="F597" t="inlineStr">
        <is>
          <t>2026-09-20T00:32:24.606Z</t>
        </is>
      </c>
    </row>
    <row r="598">
      <c r="A598" t="inlineStr">
        <is>
          <t>20613911279</t>
        </is>
      </c>
      <c r="B598" t="inlineStr">
        <is>
          <t>SI</t>
        </is>
      </c>
      <c r="C598" t="inlineStr">
        <is>
          <t>COOPERATIVA AGRARIA ARTESANAL CCORI PACCO DE INGAHUASI - PILPICHACA</t>
        </is>
      </c>
      <c r="E598" t="inlineStr">
        <is>
          <t>MIDAGRI - Padrón de Productores Agrarios</t>
        </is>
      </c>
      <c r="F598" t="inlineStr">
        <is>
          <t>2026-09-20T00:32:24.606Z</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K2000"/>
  <sheetViews>
    <sheetView workbookViewId="0">
      <pane ySplit="1" topLeftCell="A2" activePane="bottomLeft" state="frozen"/>
      <selection pane="bottomLeft" activeCell="A1" sqref="A1"/>
    </sheetView>
  </sheetViews>
  <sheetFormatPr baseColWidth="10" defaultColWidth="11" defaultRowHeight="14.4"/>
  <cols>
    <col width="16" customWidth="1" min="7" max="7"/>
  </cols>
  <sheetData>
    <row r="1" ht="15" customHeight="1">
      <c r="A1" s="1" t="inlineStr">
        <is>
          <t>ruc</t>
        </is>
      </c>
      <c r="B1" s="1" t="inlineStr">
        <is>
          <t>dni</t>
        </is>
      </c>
      <c r="C1" s="1" t="inlineStr">
        <is>
          <t>nombre</t>
        </is>
      </c>
      <c r="D1" s="1" t="inlineStr">
        <is>
          <t>rol</t>
        </is>
      </c>
      <c r="E1" s="1" t="inlineStr">
        <is>
          <t>tipo_organo</t>
        </is>
      </c>
      <c r="F1" s="1" t="inlineStr">
        <is>
          <t>cargo</t>
        </is>
      </c>
      <c r="G1" s="1" t="inlineStr">
        <is>
          <t>fecha_ingreso</t>
        </is>
      </c>
      <c r="H1" s="1" t="inlineStr">
        <is>
          <t>fecha_fin</t>
        </is>
      </c>
      <c r="I1" s="1" t="inlineStr">
        <is>
          <t>vigente</t>
        </is>
      </c>
      <c r="J1" s="1" t="inlineStr">
        <is>
          <t>source_id</t>
        </is>
      </c>
      <c r="K1" s="1" t="inlineStr">
        <is>
          <t>fecha_consulta</t>
        </is>
      </c>
    </row>
    <row r="2">
      <c r="A2">
        <f t="array" ref="A2:A816">_xlfn.LET(_xlpm.t,_xlfn._xlws.FILTER(RUC_OECE_PERSONAS!$A$2:$A$5000,RUC_OECE_PERSONAS!$A$2:$A$5000&lt;&gt;""),IF(_xlpm.t="","",_xlpm.t))</f>
        <v/>
      </c>
      <c r="B2">
        <f t="array" ref="B2:B816">_xlfn.LET(_xlpm.t,_xlfn._xlws.FILTER(RUC_OECE_PERSONAS!$D$2:$D$5000,RUC_OECE_PERSONAS!$A$2:$A$5000&lt;&gt;""),IF(_xlpm.t="","",_xlpm.t))</f>
        <v/>
      </c>
      <c r="C2">
        <f t="array" ref="C2:C816">_xlfn.LET(_xlpm.t,_xlfn._xlws.FILTER(RUC_OECE_PERSONAS!$E$2:$E$5000,RUC_OECE_PERSONAS!$A$2:$A$5000&lt;&gt;""),IF(_xlpm.t="","",_xlpm.t))</f>
        <v/>
      </c>
      <c r="D2">
        <f t="array" ref="D2:D816">_xlfn.LET(_xlpm.t,_xlfn._xlws.FILTER(RUC_OECE_PERSONAS!$B$2:$B$5000,RUC_OECE_PERSONAS!$A$2:$A$5000&lt;&gt;""),IF(_xlpm.t="","",_xlpm.t))</f>
        <v/>
      </c>
      <c r="E2">
        <f t="array" ref="E2:E816">_xlfn.LET(_xlpm.t,_xlfn._xlws.FILTER(RUC_OECE_PERSONAS!$F$2:$F$5000,RUC_OECE_PERSONAS!$A$2:$A$5000&lt;&gt;""),IF(_xlpm.t="","",_xlpm.t))</f>
        <v/>
      </c>
      <c r="F2">
        <f t="array" ref="F2:F816">_xlfn.LET(_xlpm.t,_xlfn._xlws.FILTER(RUC_OECE_PERSONAS!$G$2:$G$5000,RUC_OECE_PERSONAS!$A$2:$A$5000&lt;&gt;""),IF(_xlpm.t="","",_xlpm.t))</f>
        <v/>
      </c>
      <c r="G2" s="9">
        <f t="array" ref="G2:G816">_xlfn.LET(_xlpm.t,_xlfn._xlws.FILTER(RUC_OECE_PERSONAS!$H$2:$H$5000,RUC_OECE_PERSONAS!$A$2:$A$5000&lt;&gt;""),IFERROR(DATE(LEFT(_xlpm.t,4),MID(_xlpm.t,6,2),MID(_xlpm.t,9,2)),""))</f>
        <v/>
      </c>
      <c r="H2" s="9">
        <f t="array" ref="H2:H816">_xlfn.MAP(_xlfn.ANCHORARRAY(A2),_xlfn.ANCHORARRAY(D2),_xlfn.ANCHORARRAY(F2),_xlfn.ANCHORARRAY(G2),_xlfn.ANCHORARRAY(I2),_xlfn.LAMBDA(_xlpm.a,_xlpm.d,_xlpm.f,_xlpm.g,_xlpm.v,_xlfn.LET(_xlpm.n,_xlfn.MINIFS(_xlfn.ANCHORARRAY(G2),_xlfn.ANCHORARRAY(A2),_xlpm.a,_xlfn.ANCHORARRAY(D2),_xlpm.d,_xlfn.ANCHORARRAY(F2),_xlpm.f,_xlfn.ANCHORARRAY(G2),"&gt;"&amp;N(_xlpm.g)),IF(OR(_xlpm.v="SI",_xlpm.n=0),"",_xlpm.n))))</f>
        <v/>
      </c>
      <c r="I2">
        <f t="array" ref="I2:I816">_xlfn.MAP(_xlfn.ANCHORARRAY(A2),_xlfn.ANCHORARRAY(D2),_xlfn.ANCHORARRAY(F2),_xlfn.ANCHORARRAY(G2),_xlfn.LAMBDA(_xlpm.a,_xlpm.d,_xlpm.f,_xlpm.g,IF(N(_xlpm.g)&gt;=_xlfn.MAXIFS(_xlfn.ANCHORARRAY(G2),_xlfn.ANCHORARRAY(A2),_xlpm.a,_xlfn.ANCHORARRAY(D2),_xlpm.d,_xlfn.ANCHORARRAY(F2),_xlpm.f),"SI","NO")))</f>
        <v/>
      </c>
      <c r="J2">
        <f t="array" ref="J2:J816">_xlfn.LET(_xlpm.t,_xlfn._xlws.FILTER(RUC_OECE_PERSONAS!$C$2:$C$5000,RUC_OECE_PERSONAS!$A$2:$A$5000&lt;&gt;""),IF(_xlpm.t="","",_xlpm.t))</f>
        <v/>
      </c>
      <c r="K2">
        <f t="array" ref="K2:K816">_xlfn.LET(_xlpm.t,_xlfn._xlws.FILTER(RUC_OECE_PERSONAS!$I$2:$I$5000,RUC_OECE_PERSONAS!$A$2:$A$5000&lt;&gt;""),IF(_xlpm.t="","",_xlpm.t))</f>
        <v/>
      </c>
    </row>
    <row r="3">
      <c r="A3" t="inlineStr">
        <is>
          <t>20118578415</t>
        </is>
      </c>
      <c r="B3" t="inlineStr">
        <is>
          <t>02552250</t>
        </is>
      </c>
      <c r="C3" t="inlineStr">
        <is>
          <t>GOMEZ COLQUE FIDEL</t>
        </is>
      </c>
      <c r="D3" t="inlineStr">
        <is>
          <t>ORGANO_ADMINISTRACION</t>
        </is>
      </c>
      <c r="E3" t="inlineStr">
        <is>
          <t>CONSEJO DE ADMINISTRACION</t>
        </is>
      </c>
      <c r="F3" t="inlineStr">
        <is>
          <t>Vice Presidente</t>
        </is>
      </c>
      <c r="G3" s="9" t="n">
        <v>44562</v>
      </c>
      <c r="H3" s="9" t="str"/>
      <c r="I3" t="inlineStr">
        <is>
          <t>SI</t>
        </is>
      </c>
      <c r="J3" t="inlineStr">
        <is>
          <t>2027690</t>
        </is>
      </c>
      <c r="K3" t="inlineStr">
        <is>
          <t>2026-09-20T01:43:21.108Z</t>
        </is>
      </c>
    </row>
    <row r="4">
      <c r="A4" t="inlineStr">
        <is>
          <t>20118578415</t>
        </is>
      </c>
      <c r="B4" t="inlineStr">
        <is>
          <t>02555345</t>
        </is>
      </c>
      <c r="C4" t="inlineStr">
        <is>
          <t>HUANCCO MAMANI BELARMINO</t>
        </is>
      </c>
      <c r="D4" t="inlineStr">
        <is>
          <t>ORGANO_ADMINISTRACION</t>
        </is>
      </c>
      <c r="E4" t="inlineStr">
        <is>
          <t>CONSEJO DE ADMINISTRACION</t>
        </is>
      </c>
      <c r="F4" t="inlineStr">
        <is>
          <t>Secretario</t>
        </is>
      </c>
      <c r="G4" s="9" t="n">
        <v>44562</v>
      </c>
      <c r="H4" s="9" t="str"/>
      <c r="I4" t="inlineStr">
        <is>
          <t>SI</t>
        </is>
      </c>
      <c r="J4" t="inlineStr">
        <is>
          <t>2027691</t>
        </is>
      </c>
      <c r="K4" t="inlineStr">
        <is>
          <t>2026-09-20T01:43:21.108Z</t>
        </is>
      </c>
    </row>
    <row r="5">
      <c r="A5" t="inlineStr">
        <is>
          <t>20118578415</t>
        </is>
      </c>
      <c r="B5" t="inlineStr">
        <is>
          <t>02541358</t>
        </is>
      </c>
      <c r="C5" t="inlineStr">
        <is>
          <t>GOMEZ GOYZUETA GREGORIO</t>
        </is>
      </c>
      <c r="D5" t="inlineStr">
        <is>
          <t>ORGANO_ADMINISTRACION</t>
        </is>
      </c>
      <c r="E5" t="inlineStr">
        <is>
          <t>CONSEJO DE ADMINISTRACION</t>
        </is>
      </c>
      <c r="F5" t="inlineStr">
        <is>
          <t>Vocal</t>
        </is>
      </c>
      <c r="G5" s="9" t="n">
        <v>44562</v>
      </c>
      <c r="H5" s="9" t="str"/>
      <c r="I5" t="inlineStr">
        <is>
          <t>SI</t>
        </is>
      </c>
      <c r="J5" t="inlineStr">
        <is>
          <t>2027692</t>
        </is>
      </c>
      <c r="K5" t="inlineStr">
        <is>
          <t>2026-09-20T01:43:21.108Z</t>
        </is>
      </c>
    </row>
    <row r="6">
      <c r="A6" t="inlineStr">
        <is>
          <t>20118578415</t>
        </is>
      </c>
      <c r="B6" t="inlineStr">
        <is>
          <t>02553692</t>
        </is>
      </c>
      <c r="C6" t="inlineStr">
        <is>
          <t>MONTIALE CANAZA JAIME</t>
        </is>
      </c>
      <c r="D6" t="inlineStr">
        <is>
          <t>ORGANO_ADMINISTRACION</t>
        </is>
      </c>
      <c r="E6" t="inlineStr">
        <is>
          <t>CONSEJO DE ADMINISTRACION</t>
        </is>
      </c>
      <c r="F6" t="inlineStr">
        <is>
          <t>Vocal</t>
        </is>
      </c>
      <c r="G6" s="9" t="n">
        <v>44562</v>
      </c>
      <c r="H6" s="9" t="str"/>
      <c r="I6" t="inlineStr">
        <is>
          <t>SI</t>
        </is>
      </c>
      <c r="J6" t="inlineStr">
        <is>
          <t>2027693</t>
        </is>
      </c>
      <c r="K6" t="inlineStr">
        <is>
          <t>2026-09-20T01:43:21.108Z</t>
        </is>
      </c>
    </row>
    <row r="7">
      <c r="A7" t="inlineStr">
        <is>
          <t>20118578415</t>
        </is>
      </c>
      <c r="B7" t="inlineStr">
        <is>
          <t>02041338</t>
        </is>
      </c>
      <c r="C7" t="inlineStr">
        <is>
          <t>ENRIQUEZ CHAMBI ALFREDO</t>
        </is>
      </c>
      <c r="D7" t="inlineStr">
        <is>
          <t>ORGANO_ADMINISTRACION</t>
        </is>
      </c>
      <c r="E7" t="inlineStr">
        <is>
          <t>CONSEJO DE ADMINISTRACION</t>
        </is>
      </c>
      <c r="F7" t="inlineStr">
        <is>
          <t>Otros</t>
        </is>
      </c>
      <c r="G7" s="9" t="n">
        <v>44562</v>
      </c>
      <c r="H7" s="9" t="str"/>
      <c r="I7" t="inlineStr">
        <is>
          <t>SI</t>
        </is>
      </c>
      <c r="J7" t="inlineStr">
        <is>
          <t>2027694</t>
        </is>
      </c>
      <c r="K7" t="inlineStr">
        <is>
          <t>2026-09-20T01:43:21.108Z</t>
        </is>
      </c>
    </row>
    <row r="8">
      <c r="A8" t="inlineStr">
        <is>
          <t>20118578415</t>
        </is>
      </c>
      <c r="B8" t="inlineStr">
        <is>
          <t>02524036</t>
        </is>
      </c>
      <c r="C8" t="inlineStr">
        <is>
          <t>MAMANI APAZA PABLO</t>
        </is>
      </c>
      <c r="D8" t="inlineStr">
        <is>
          <t>ORGANO_ADMINISTRACION</t>
        </is>
      </c>
      <c r="E8" t="inlineStr">
        <is>
          <t>CONSEJO DE ADMINISTRACION</t>
        </is>
      </c>
      <c r="F8" t="inlineStr">
        <is>
          <t>Otros</t>
        </is>
      </c>
      <c r="G8" s="9" t="n">
        <v>44562</v>
      </c>
      <c r="H8" s="9" t="str"/>
      <c r="I8" t="inlineStr">
        <is>
          <t>SI</t>
        </is>
      </c>
      <c r="J8" t="inlineStr">
        <is>
          <t>2027695</t>
        </is>
      </c>
      <c r="K8" t="inlineStr">
        <is>
          <t>2026-09-20T01:43:21.108Z</t>
        </is>
      </c>
    </row>
    <row r="9">
      <c r="A9" t="inlineStr">
        <is>
          <t>20118578415</t>
        </is>
      </c>
      <c r="B9" t="inlineStr">
        <is>
          <t>42238477</t>
        </is>
      </c>
      <c r="C9" t="inlineStr">
        <is>
          <t>PARCCO SOTO HERACLIO HUMBERTO</t>
        </is>
      </c>
      <c r="D9" t="inlineStr">
        <is>
          <t>REPRESENTANTE</t>
        </is>
      </c>
      <c r="G9" s="9" t="n">
        <v>44562</v>
      </c>
      <c r="H9" s="9" t="str"/>
      <c r="I9" t="inlineStr">
        <is>
          <t>SI</t>
        </is>
      </c>
      <c r="J9" t="inlineStr">
        <is>
          <t>2386682</t>
        </is>
      </c>
      <c r="K9" t="inlineStr">
        <is>
          <t>2026-09-20T01:43:21.108Z</t>
        </is>
      </c>
    </row>
    <row r="10">
      <c r="A10" t="inlineStr">
        <is>
          <t>20118588135</t>
        </is>
      </c>
      <c r="B10" t="inlineStr">
        <is>
          <t>41122430</t>
        </is>
      </c>
      <c r="C10" t="inlineStr">
        <is>
          <t>MULLISACA CARCAHUSTO EPIFANIO</t>
        </is>
      </c>
      <c r="D10" t="inlineStr">
        <is>
          <t>ORGANO_ADMINISTRACION</t>
        </is>
      </c>
      <c r="E10" t="inlineStr">
        <is>
          <t>CONSEJO DE ADMINISTRACION</t>
        </is>
      </c>
      <c r="F10" t="inlineStr">
        <is>
          <t>Vice Presidente</t>
        </is>
      </c>
      <c r="G10" s="9" t="n">
        <v>42430</v>
      </c>
      <c r="H10" s="9" t="str"/>
      <c r="I10" t="inlineStr">
        <is>
          <t>SI</t>
        </is>
      </c>
      <c r="J10" t="inlineStr">
        <is>
          <t>1089094</t>
        </is>
      </c>
      <c r="K10" t="inlineStr">
        <is>
          <t>2026-09-20T01:43:21.108Z</t>
        </is>
      </c>
    </row>
    <row r="11">
      <c r="A11" t="inlineStr">
        <is>
          <t>20118588135</t>
        </is>
      </c>
      <c r="B11" t="inlineStr">
        <is>
          <t>01992437</t>
        </is>
      </c>
      <c r="C11" t="inlineStr">
        <is>
          <t>MAMANI OJEDA PEDRO LAUREANO</t>
        </is>
      </c>
      <c r="D11" t="inlineStr">
        <is>
          <t>ORGANO_ADMINISTRACION</t>
        </is>
      </c>
      <c r="E11" t="inlineStr">
        <is>
          <t>CONSEJO DE ADMINISTRACION</t>
        </is>
      </c>
      <c r="F11" t="inlineStr">
        <is>
          <t>Presidente</t>
        </is>
      </c>
      <c r="G11" s="9" t="n">
        <v>42430</v>
      </c>
      <c r="H11" s="9" t="str"/>
      <c r="I11" t="inlineStr">
        <is>
          <t>SI</t>
        </is>
      </c>
      <c r="J11" t="inlineStr">
        <is>
          <t>1089095</t>
        </is>
      </c>
      <c r="K11" t="inlineStr">
        <is>
          <t>2026-09-20T01:43:21.108Z</t>
        </is>
      </c>
    </row>
    <row r="12">
      <c r="A12" t="inlineStr">
        <is>
          <t>20118588135</t>
        </is>
      </c>
      <c r="B12" t="inlineStr">
        <is>
          <t>02526350</t>
        </is>
      </c>
      <c r="C12" t="inlineStr">
        <is>
          <t>RAMOS OCHOCHOQUE MARCELINO</t>
        </is>
      </c>
      <c r="D12" t="inlineStr">
        <is>
          <t>ORGANO_ADMINISTRACION</t>
        </is>
      </c>
      <c r="E12" t="inlineStr">
        <is>
          <t>CONSEJO DE ADMINISTRACION</t>
        </is>
      </c>
      <c r="F12" t="inlineStr">
        <is>
          <t>Secretario</t>
        </is>
      </c>
      <c r="G12" s="9" t="n">
        <v>42430</v>
      </c>
      <c r="H12" s="9" t="str"/>
      <c r="I12" t="inlineStr">
        <is>
          <t>SI</t>
        </is>
      </c>
      <c r="J12" t="inlineStr">
        <is>
          <t>1089096</t>
        </is>
      </c>
      <c r="K12" t="inlineStr">
        <is>
          <t>2026-09-20T01:43:21.108Z</t>
        </is>
      </c>
    </row>
    <row r="13">
      <c r="A13" t="inlineStr">
        <is>
          <t>20118588135</t>
        </is>
      </c>
      <c r="B13" t="inlineStr">
        <is>
          <t>02526319</t>
        </is>
      </c>
      <c r="C13" t="inlineStr">
        <is>
          <t>LOPEZ MULLISACA CESAR</t>
        </is>
      </c>
      <c r="D13" t="inlineStr">
        <is>
          <t>REPRESENTANTE</t>
        </is>
      </c>
      <c r="G13" s="9" t="n">
        <v>41698</v>
      </c>
      <c r="H13" s="9" t="str"/>
      <c r="I13" t="inlineStr">
        <is>
          <t>SI</t>
        </is>
      </c>
      <c r="J13" t="inlineStr">
        <is>
          <t>1597566</t>
        </is>
      </c>
      <c r="K13" t="inlineStr">
        <is>
          <t>2026-09-20T01:43:21.108Z</t>
        </is>
      </c>
    </row>
    <row r="14">
      <c r="A14" t="inlineStr">
        <is>
          <t>20119208026</t>
        </is>
      </c>
      <c r="B14" t="inlineStr">
        <is>
          <t>00460975</t>
        </is>
      </c>
      <c r="C14" t="inlineStr">
        <is>
          <t>MAMANI MAMANI VICTOR</t>
        </is>
      </c>
      <c r="D14" t="inlineStr">
        <is>
          <t>ORGANO_ADMINISTRACION</t>
        </is>
      </c>
      <c r="E14" t="inlineStr">
        <is>
          <t>CONSEJO DIRECTIVO</t>
        </is>
      </c>
      <c r="F14" t="inlineStr">
        <is>
          <t>Presidente</t>
        </is>
      </c>
      <c r="G14" s="9" t="n">
        <v>43423</v>
      </c>
      <c r="H14" s="9" t="str"/>
      <c r="I14" t="inlineStr">
        <is>
          <t>SI</t>
        </is>
      </c>
      <c r="J14" t="inlineStr">
        <is>
          <t>1705015</t>
        </is>
      </c>
      <c r="K14" t="inlineStr">
        <is>
          <t>2026-09-20T01:43:21.108Z</t>
        </is>
      </c>
    </row>
    <row r="15">
      <c r="A15" t="inlineStr">
        <is>
          <t>20119208026</t>
        </is>
      </c>
      <c r="B15" t="inlineStr">
        <is>
          <t>00427219</t>
        </is>
      </c>
      <c r="C15" t="inlineStr">
        <is>
          <t>CASO FLORES ROSENDO EUDOCIO</t>
        </is>
      </c>
      <c r="D15" t="inlineStr">
        <is>
          <t>ORGANO_ADMINISTRACION</t>
        </is>
      </c>
      <c r="E15" t="inlineStr">
        <is>
          <t>CONSEJO DIRECTIVO</t>
        </is>
      </c>
      <c r="F15" t="inlineStr">
        <is>
          <t>Vice Presidente</t>
        </is>
      </c>
      <c r="G15" s="9" t="n">
        <v>43423</v>
      </c>
      <c r="H15" s="9" t="str"/>
      <c r="I15" t="inlineStr">
        <is>
          <t>SI</t>
        </is>
      </c>
      <c r="J15" t="inlineStr">
        <is>
          <t>1705016</t>
        </is>
      </c>
      <c r="K15" t="inlineStr">
        <is>
          <t>2026-09-20T01:43:21.108Z</t>
        </is>
      </c>
    </row>
    <row r="16">
      <c r="A16" t="inlineStr">
        <is>
          <t>20119208026</t>
        </is>
      </c>
      <c r="B16" t="inlineStr">
        <is>
          <t>00460531</t>
        </is>
      </c>
      <c r="C16" t="inlineStr">
        <is>
          <t>CAHUANA VILLANUEVA WUILZON</t>
        </is>
      </c>
      <c r="D16" t="inlineStr">
        <is>
          <t>ORGANO_ADMINISTRACION</t>
        </is>
      </c>
      <c r="E16" t="inlineStr">
        <is>
          <t>CONSEJO DIRECTIVO</t>
        </is>
      </c>
      <c r="F16" t="inlineStr">
        <is>
          <t>Secretario</t>
        </is>
      </c>
      <c r="G16" s="9" t="n">
        <v>43423</v>
      </c>
      <c r="H16" s="9" t="str"/>
      <c r="I16" t="inlineStr">
        <is>
          <t>SI</t>
        </is>
      </c>
      <c r="J16" t="inlineStr">
        <is>
          <t>1705017</t>
        </is>
      </c>
      <c r="K16" t="inlineStr">
        <is>
          <t>2026-09-20T01:43:21.108Z</t>
        </is>
      </c>
    </row>
    <row r="17">
      <c r="A17" t="inlineStr">
        <is>
          <t>20119208026</t>
        </is>
      </c>
      <c r="B17" t="inlineStr">
        <is>
          <t>00429533</t>
        </is>
      </c>
      <c r="C17" t="inlineStr">
        <is>
          <t>SARMIENTO QUISPE JOHN EDGAR</t>
        </is>
      </c>
      <c r="D17" t="inlineStr">
        <is>
          <t>ORGANO_ADMINISTRACION</t>
        </is>
      </c>
      <c r="E17" t="inlineStr">
        <is>
          <t>CONSEJO DIRECTIVO</t>
        </is>
      </c>
      <c r="F17" t="inlineStr">
        <is>
          <t>Tesorero</t>
        </is>
      </c>
      <c r="G17" s="9" t="n">
        <v>43423</v>
      </c>
      <c r="H17" s="9" t="str"/>
      <c r="I17" t="inlineStr">
        <is>
          <t>SI</t>
        </is>
      </c>
      <c r="J17" t="inlineStr">
        <is>
          <t>1705018</t>
        </is>
      </c>
      <c r="K17" t="inlineStr">
        <is>
          <t>2026-09-20T01:43:21.108Z</t>
        </is>
      </c>
    </row>
    <row r="18">
      <c r="A18" t="inlineStr">
        <is>
          <t>20119208026</t>
        </is>
      </c>
      <c r="B18" t="inlineStr">
        <is>
          <t>00460506</t>
        </is>
      </c>
      <c r="C18" t="inlineStr">
        <is>
          <t>MALAGA CUTIPE JOSE LUIS ANTONIO</t>
        </is>
      </c>
      <c r="D18" t="inlineStr">
        <is>
          <t>ORGANO_ADMINISTRACION</t>
        </is>
      </c>
      <c r="E18" t="inlineStr">
        <is>
          <t>CONSEJO DIRECTIVO</t>
        </is>
      </c>
      <c r="F18" t="inlineStr">
        <is>
          <t>Vocal</t>
        </is>
      </c>
      <c r="G18" s="9" t="n">
        <v>43423</v>
      </c>
      <c r="H18" s="9" t="str"/>
      <c r="I18" t="inlineStr">
        <is>
          <t>SI</t>
        </is>
      </c>
      <c r="J18" t="inlineStr">
        <is>
          <t>1705019</t>
        </is>
      </c>
      <c r="K18" t="inlineStr">
        <is>
          <t>2026-09-20T01:43:21.108Z</t>
        </is>
      </c>
    </row>
    <row r="19">
      <c r="A19" t="inlineStr">
        <is>
          <t>20119208026</t>
        </is>
      </c>
      <c r="B19" t="inlineStr">
        <is>
          <t>41639159</t>
        </is>
      </c>
      <c r="C19" t="inlineStr">
        <is>
          <t>CUTIPA CAHUANA HAYDE MARITZA</t>
        </is>
      </c>
      <c r="D19" t="inlineStr">
        <is>
          <t>ORGANO_ADMINISTRACION</t>
        </is>
      </c>
      <c r="E19" t="inlineStr">
        <is>
          <t>CONSEJO DIRECTIVO</t>
        </is>
      </c>
      <c r="F19" t="inlineStr">
        <is>
          <t>Vocal</t>
        </is>
      </c>
      <c r="G19" s="9" t="n">
        <v>43423</v>
      </c>
      <c r="H19" s="9" t="str"/>
      <c r="I19" t="inlineStr">
        <is>
          <t>SI</t>
        </is>
      </c>
      <c r="J19" t="inlineStr">
        <is>
          <t>1705020</t>
        </is>
      </c>
      <c r="K19" t="inlineStr">
        <is>
          <t>2026-09-20T01:43:21.108Z</t>
        </is>
      </c>
    </row>
    <row r="20">
      <c r="A20" t="inlineStr">
        <is>
          <t>20119208026</t>
        </is>
      </c>
      <c r="B20" t="inlineStr">
        <is>
          <t>00460975</t>
        </is>
      </c>
      <c r="C20" t="inlineStr">
        <is>
          <t>MAMANI MAMANI VICTOR</t>
        </is>
      </c>
      <c r="D20" t="inlineStr">
        <is>
          <t>REPRESENTANTE</t>
        </is>
      </c>
      <c r="G20" s="9" t="str"/>
      <c r="H20" s="9" t="str"/>
      <c r="I20" t="inlineStr">
        <is>
          <t>SI</t>
        </is>
      </c>
      <c r="J20" t="inlineStr">
        <is>
          <t>2102791</t>
        </is>
      </c>
      <c r="K20" t="inlineStr">
        <is>
          <t>2026-09-20T01:43:21.108Z</t>
        </is>
      </c>
    </row>
    <row r="21">
      <c r="A21" t="inlineStr">
        <is>
          <t>20129156083</t>
        </is>
      </c>
      <c r="B21" t="inlineStr">
        <is>
          <t>48733389</t>
        </is>
      </c>
      <c r="C21" t="inlineStr">
        <is>
          <t>ICHACCAYA MANCILLA MICHAEL</t>
        </is>
      </c>
      <c r="D21" t="inlineStr">
        <is>
          <t>ORGANO_ADMINISTRACION</t>
        </is>
      </c>
      <c r="E21" t="inlineStr">
        <is>
          <t>CONSEJO DE ADMINISTRACION</t>
        </is>
      </c>
      <c r="F21" t="inlineStr">
        <is>
          <t>Vocal</t>
        </is>
      </c>
      <c r="G21" s="9" t="n">
        <v>42379</v>
      </c>
      <c r="H21" s="9" t="str"/>
      <c r="I21" t="inlineStr">
        <is>
          <t>SI</t>
        </is>
      </c>
      <c r="J21" t="inlineStr">
        <is>
          <t>1120941</t>
        </is>
      </c>
      <c r="K21" t="inlineStr">
        <is>
          <t>2026-09-20T01:43:21.108Z</t>
        </is>
      </c>
    </row>
    <row r="22">
      <c r="A22" t="inlineStr">
        <is>
          <t>20129156083</t>
        </is>
      </c>
      <c r="B22" t="inlineStr">
        <is>
          <t>28566669</t>
        </is>
      </c>
      <c r="C22" t="inlineStr">
        <is>
          <t>PEREZ ROBLES VICTOR MARCIANO</t>
        </is>
      </c>
      <c r="D22" t="inlineStr">
        <is>
          <t>ORGANO_ADMINISTRACION</t>
        </is>
      </c>
      <c r="E22" t="inlineStr">
        <is>
          <t>CONSEJO DE ADMINISTRACION</t>
        </is>
      </c>
      <c r="F22" t="inlineStr">
        <is>
          <t>Vocal</t>
        </is>
      </c>
      <c r="G22" s="9" t="n">
        <v>42379</v>
      </c>
      <c r="H22" s="9" t="str"/>
      <c r="I22" t="inlineStr">
        <is>
          <t>SI</t>
        </is>
      </c>
      <c r="J22" t="inlineStr">
        <is>
          <t>1120942</t>
        </is>
      </c>
      <c r="K22" t="inlineStr">
        <is>
          <t>2026-09-20T01:43:21.108Z</t>
        </is>
      </c>
    </row>
    <row r="23">
      <c r="A23" t="inlineStr">
        <is>
          <t>20129156083</t>
        </is>
      </c>
      <c r="B23" t="inlineStr">
        <is>
          <t>28689597</t>
        </is>
      </c>
      <c r="C23" t="inlineStr">
        <is>
          <t>PARIONA GARCIA GREGORIO</t>
        </is>
      </c>
      <c r="D23" t="inlineStr">
        <is>
          <t>ORGANO_ADMINISTRACION</t>
        </is>
      </c>
      <c r="E23" t="inlineStr">
        <is>
          <t>CONSEJO DE ADMINISTRACION</t>
        </is>
      </c>
      <c r="F23" t="inlineStr">
        <is>
          <t>Vice Presidente</t>
        </is>
      </c>
      <c r="G23" s="9" t="n">
        <v>42379</v>
      </c>
      <c r="H23" s="9" t="str"/>
      <c r="I23" t="inlineStr">
        <is>
          <t>SI</t>
        </is>
      </c>
      <c r="J23" t="inlineStr">
        <is>
          <t>1120943</t>
        </is>
      </c>
      <c r="K23" t="inlineStr">
        <is>
          <t>2026-09-20T01:43:21.108Z</t>
        </is>
      </c>
    </row>
    <row r="24">
      <c r="A24" t="inlineStr">
        <is>
          <t>20129156083</t>
        </is>
      </c>
      <c r="B24" t="inlineStr">
        <is>
          <t>28716642</t>
        </is>
      </c>
      <c r="C24" t="inlineStr">
        <is>
          <t>MARTINEZ ESCRIBA FELIX</t>
        </is>
      </c>
      <c r="D24" t="inlineStr">
        <is>
          <t>ORGANO_ADMINISTRACION</t>
        </is>
      </c>
      <c r="E24" t="inlineStr">
        <is>
          <t>CONSEJO DE ADMINISTRACION</t>
        </is>
      </c>
      <c r="F24" t="inlineStr">
        <is>
          <t>Vocal</t>
        </is>
      </c>
      <c r="G24" s="9" t="n">
        <v>42379</v>
      </c>
      <c r="H24" s="9" t="str"/>
      <c r="I24" t="inlineStr">
        <is>
          <t>SI</t>
        </is>
      </c>
      <c r="J24" t="inlineStr">
        <is>
          <t>1120944</t>
        </is>
      </c>
      <c r="K24" t="inlineStr">
        <is>
          <t>2026-09-20T01:43:21.108Z</t>
        </is>
      </c>
    </row>
    <row r="25">
      <c r="A25" t="inlineStr">
        <is>
          <t>20129156083</t>
        </is>
      </c>
      <c r="B25" t="inlineStr">
        <is>
          <t>23941803</t>
        </is>
      </c>
      <c r="C25" t="inlineStr">
        <is>
          <t>HUAMAN SANTA CRUZ BENJAMIN</t>
        </is>
      </c>
      <c r="D25" t="inlineStr">
        <is>
          <t>ORGANO_ADMINISTRACION</t>
        </is>
      </c>
      <c r="E25" t="inlineStr">
        <is>
          <t>CONSEJO DE ADMINISTRACION</t>
        </is>
      </c>
      <c r="F25" t="inlineStr">
        <is>
          <t>Presidente</t>
        </is>
      </c>
      <c r="G25" s="9" t="n">
        <v>42379</v>
      </c>
      <c r="H25" s="9" t="str"/>
      <c r="I25" t="inlineStr">
        <is>
          <t>SI</t>
        </is>
      </c>
      <c r="J25" t="inlineStr">
        <is>
          <t>1120945</t>
        </is>
      </c>
      <c r="K25" t="inlineStr">
        <is>
          <t>2026-09-20T01:43:21.108Z</t>
        </is>
      </c>
    </row>
    <row r="26">
      <c r="A26" t="inlineStr">
        <is>
          <t>20129156083</t>
        </is>
      </c>
      <c r="B26" t="inlineStr">
        <is>
          <t>28200578</t>
        </is>
      </c>
      <c r="C26" t="inlineStr">
        <is>
          <t>POZO VICAÑA VICTOR</t>
        </is>
      </c>
      <c r="D26" t="inlineStr">
        <is>
          <t>ORGANO_ADMINISTRACION</t>
        </is>
      </c>
      <c r="E26" t="inlineStr">
        <is>
          <t>CONSEJO DE ADMINISTRACION</t>
        </is>
      </c>
      <c r="F26" t="inlineStr">
        <is>
          <t>Vocal</t>
        </is>
      </c>
      <c r="G26" s="9" t="n">
        <v>42379</v>
      </c>
      <c r="H26" s="9" t="str"/>
      <c r="I26" t="inlineStr">
        <is>
          <t>SI</t>
        </is>
      </c>
      <c r="J26" t="inlineStr">
        <is>
          <t>1120946</t>
        </is>
      </c>
      <c r="K26" t="inlineStr">
        <is>
          <t>2026-09-20T01:43:21.108Z</t>
        </is>
      </c>
    </row>
    <row r="27">
      <c r="A27" t="inlineStr">
        <is>
          <t>20129156083</t>
        </is>
      </c>
      <c r="B27" t="inlineStr">
        <is>
          <t>28599276</t>
        </is>
      </c>
      <c r="C27" t="inlineStr">
        <is>
          <t>VALLADOLIT PAUCAR WILFREDO</t>
        </is>
      </c>
      <c r="D27" t="inlineStr">
        <is>
          <t>ORGANO_ADMINISTRACION</t>
        </is>
      </c>
      <c r="E27" t="inlineStr">
        <is>
          <t>CONSEJO DE ADMINISTRACION</t>
        </is>
      </c>
      <c r="F27" t="inlineStr">
        <is>
          <t>Secretario</t>
        </is>
      </c>
      <c r="G27" s="9" t="n">
        <v>42379</v>
      </c>
      <c r="H27" s="9" t="str"/>
      <c r="I27" t="inlineStr">
        <is>
          <t>SI</t>
        </is>
      </c>
      <c r="J27" t="inlineStr">
        <is>
          <t>1120947</t>
        </is>
      </c>
      <c r="K27" t="inlineStr">
        <is>
          <t>2026-09-20T01:43:21.108Z</t>
        </is>
      </c>
    </row>
    <row r="28">
      <c r="A28" t="inlineStr">
        <is>
          <t>20129156083</t>
        </is>
      </c>
      <c r="B28" t="inlineStr">
        <is>
          <t>28270185</t>
        </is>
      </c>
      <c r="C28" t="inlineStr">
        <is>
          <t>ZAMALLOA BRAVO HERNAN</t>
        </is>
      </c>
      <c r="D28" t="inlineStr">
        <is>
          <t>REPRESENTANTE</t>
        </is>
      </c>
      <c r="G28" s="9" t="n">
        <v>41800</v>
      </c>
      <c r="H28" s="9" t="str"/>
      <c r="I28" t="inlineStr">
        <is>
          <t>SI</t>
        </is>
      </c>
      <c r="J28" t="inlineStr">
        <is>
          <t>1622499</t>
        </is>
      </c>
      <c r="K28" t="inlineStr">
        <is>
          <t>2026-09-20T01:43:21.108Z</t>
        </is>
      </c>
    </row>
    <row r="29">
      <c r="A29" t="inlineStr">
        <is>
          <t>20129529530</t>
        </is>
      </c>
      <c r="B29" t="inlineStr">
        <is>
          <t>20991945</t>
        </is>
      </c>
      <c r="C29" t="inlineStr">
        <is>
          <t>RODRIGUEZ CUADRADO CARLOS</t>
        </is>
      </c>
      <c r="D29" t="inlineStr">
        <is>
          <t>ORGANO_ADMINISTRACION</t>
        </is>
      </c>
      <c r="E29" t="inlineStr">
        <is>
          <t>CONSEJO DE ADMINISTRACION</t>
        </is>
      </c>
      <c r="F29" t="inlineStr">
        <is>
          <t>Vocal</t>
        </is>
      </c>
      <c r="G29" s="9" t="n">
        <v>42092</v>
      </c>
      <c r="H29" s="9" t="str"/>
      <c r="I29" t="inlineStr">
        <is>
          <t>SI</t>
        </is>
      </c>
      <c r="J29" t="inlineStr">
        <is>
          <t>959593</t>
        </is>
      </c>
      <c r="K29" t="inlineStr">
        <is>
          <t>2026-09-20T01:43:21.108Z</t>
        </is>
      </c>
    </row>
    <row r="30">
      <c r="A30" t="inlineStr">
        <is>
          <t>20129529530</t>
        </is>
      </c>
      <c r="B30" t="inlineStr">
        <is>
          <t>42944894</t>
        </is>
      </c>
      <c r="C30" t="inlineStr">
        <is>
          <t>GUTARRA MANTARI HECTOR SAMUEL</t>
        </is>
      </c>
      <c r="D30" t="inlineStr">
        <is>
          <t>ORGANO_ADMINISTRACION</t>
        </is>
      </c>
      <c r="E30" t="inlineStr">
        <is>
          <t>CONSEJO DE ADMINISTRACION</t>
        </is>
      </c>
      <c r="F30" t="inlineStr">
        <is>
          <t>Vocal</t>
        </is>
      </c>
      <c r="G30" s="9" t="n">
        <v>42092</v>
      </c>
      <c r="H30" s="9" t="str"/>
      <c r="I30" t="inlineStr">
        <is>
          <t>SI</t>
        </is>
      </c>
      <c r="J30" t="inlineStr">
        <is>
          <t>959594</t>
        </is>
      </c>
      <c r="K30" t="inlineStr">
        <is>
          <t>2026-09-20T01:43:21.108Z</t>
        </is>
      </c>
    </row>
    <row r="31">
      <c r="A31" t="inlineStr">
        <is>
          <t>20129529530</t>
        </is>
      </c>
      <c r="B31" t="inlineStr">
        <is>
          <t>20962770</t>
        </is>
      </c>
      <c r="C31" t="inlineStr">
        <is>
          <t>MANRIQUE PAYANO MAURELIO AMADO</t>
        </is>
      </c>
      <c r="D31" t="inlineStr">
        <is>
          <t>ORGANO_ADMINISTRACION</t>
        </is>
      </c>
      <c r="E31" t="inlineStr">
        <is>
          <t>CONSEJO DE ADMINISTRACION</t>
        </is>
      </c>
      <c r="F31" t="inlineStr">
        <is>
          <t>Vice Presidente</t>
        </is>
      </c>
      <c r="G31" s="9" t="n">
        <v>42092</v>
      </c>
      <c r="H31" s="9" t="str"/>
      <c r="I31" t="inlineStr">
        <is>
          <t>SI</t>
        </is>
      </c>
      <c r="J31" t="inlineStr">
        <is>
          <t>959595</t>
        </is>
      </c>
      <c r="K31" t="inlineStr">
        <is>
          <t>2026-09-20T01:43:21.108Z</t>
        </is>
      </c>
    </row>
    <row r="32">
      <c r="A32" t="inlineStr">
        <is>
          <t>20129529530</t>
        </is>
      </c>
      <c r="B32" t="inlineStr">
        <is>
          <t>20998116</t>
        </is>
      </c>
      <c r="C32" t="inlineStr">
        <is>
          <t>PARDO CRISTOBAL GILDA CLELIA</t>
        </is>
      </c>
      <c r="D32" t="inlineStr">
        <is>
          <t>ORGANO_ADMINISTRACION</t>
        </is>
      </c>
      <c r="E32" t="inlineStr">
        <is>
          <t>CONSEJO DE ADMINISTRACION</t>
        </is>
      </c>
      <c r="F32" t="inlineStr">
        <is>
          <t>Otros</t>
        </is>
      </c>
      <c r="G32" s="9" t="n">
        <v>42092</v>
      </c>
      <c r="H32" s="9" t="str"/>
      <c r="I32" t="inlineStr">
        <is>
          <t>SI</t>
        </is>
      </c>
      <c r="J32" t="inlineStr">
        <is>
          <t>959596</t>
        </is>
      </c>
      <c r="K32" t="inlineStr">
        <is>
          <t>2026-09-20T01:43:21.108Z</t>
        </is>
      </c>
    </row>
    <row r="33">
      <c r="A33" t="inlineStr">
        <is>
          <t>20129529530</t>
        </is>
      </c>
      <c r="B33" t="inlineStr">
        <is>
          <t>20968491</t>
        </is>
      </c>
      <c r="C33" t="inlineStr">
        <is>
          <t>LOYOLA MARTINEZ ROSA ELVIRA</t>
        </is>
      </c>
      <c r="D33" t="inlineStr">
        <is>
          <t>ORGANO_ADMINISTRACION</t>
        </is>
      </c>
      <c r="E33" t="inlineStr">
        <is>
          <t>CONSEJO DE ADMINISTRACION</t>
        </is>
      </c>
      <c r="F33" t="inlineStr">
        <is>
          <t>Secretario</t>
        </is>
      </c>
      <c r="G33" s="9" t="n">
        <v>42092</v>
      </c>
      <c r="H33" s="9" t="str"/>
      <c r="I33" t="inlineStr">
        <is>
          <t>SI</t>
        </is>
      </c>
      <c r="J33" t="inlineStr">
        <is>
          <t>959597</t>
        </is>
      </c>
      <c r="K33" t="inlineStr">
        <is>
          <t>2026-09-20T01:43:21.108Z</t>
        </is>
      </c>
    </row>
    <row r="34">
      <c r="A34" t="inlineStr">
        <is>
          <t>20129529530</t>
        </is>
      </c>
      <c r="B34" t="inlineStr">
        <is>
          <t>21010715</t>
        </is>
      </c>
      <c r="C34" t="inlineStr">
        <is>
          <t>HUARCAYA HUINCHO AGAPITO</t>
        </is>
      </c>
      <c r="D34" t="inlineStr">
        <is>
          <t>ORGANO_ADMINISTRACION</t>
        </is>
      </c>
      <c r="E34" t="inlineStr">
        <is>
          <t>CONSEJO DE ADMINISTRACION</t>
        </is>
      </c>
      <c r="F34" t="inlineStr">
        <is>
          <t>Presidente</t>
        </is>
      </c>
      <c r="G34" s="9" t="n">
        <v>42092</v>
      </c>
      <c r="H34" s="9" t="str"/>
      <c r="I34" t="inlineStr">
        <is>
          <t>SI</t>
        </is>
      </c>
      <c r="J34" t="inlineStr">
        <is>
          <t>959598</t>
        </is>
      </c>
      <c r="K34" t="inlineStr">
        <is>
          <t>2026-09-20T01:43:21.108Z</t>
        </is>
      </c>
    </row>
    <row r="35">
      <c r="A35" t="inlineStr">
        <is>
          <t>20129529530</t>
        </is>
      </c>
      <c r="B35" t="inlineStr">
        <is>
          <t>41891678</t>
        </is>
      </c>
      <c r="C35" t="inlineStr">
        <is>
          <t>MANRIQUE HUAMANLAZO PETER ROBINZON</t>
        </is>
      </c>
      <c r="D35" t="inlineStr">
        <is>
          <t>ORGANO_ADMINISTRACION</t>
        </is>
      </c>
      <c r="E35" t="inlineStr">
        <is>
          <t>CONSEJO DE ADMINISTRACION</t>
        </is>
      </c>
      <c r="F35" t="inlineStr">
        <is>
          <t>Otros</t>
        </is>
      </c>
      <c r="G35" s="9" t="n">
        <v>42092</v>
      </c>
      <c r="H35" s="9" t="str"/>
      <c r="I35" t="inlineStr">
        <is>
          <t>SI</t>
        </is>
      </c>
      <c r="J35" t="inlineStr">
        <is>
          <t>959599</t>
        </is>
      </c>
      <c r="K35" t="inlineStr">
        <is>
          <t>2026-09-20T01:43:21.108Z</t>
        </is>
      </c>
    </row>
    <row r="36">
      <c r="A36" t="inlineStr">
        <is>
          <t>20129529530</t>
        </is>
      </c>
      <c r="B36" t="inlineStr">
        <is>
          <t>42793422</t>
        </is>
      </c>
      <c r="C36" t="inlineStr">
        <is>
          <t>AYALA LOMBARDI JOSEPH OSCAR JOHNNATAN</t>
        </is>
      </c>
      <c r="D36" t="inlineStr">
        <is>
          <t>REPRESENTANTE</t>
        </is>
      </c>
      <c r="G36" s="9" t="n">
        <v>42161</v>
      </c>
      <c r="H36" s="9" t="str"/>
      <c r="I36" t="inlineStr">
        <is>
          <t>SI</t>
        </is>
      </c>
      <c r="J36" t="inlineStr">
        <is>
          <t>1499760</t>
        </is>
      </c>
      <c r="K36" t="inlineStr">
        <is>
          <t>2026-09-20T01:43:21.108Z</t>
        </is>
      </c>
    </row>
    <row r="37">
      <c r="A37" t="inlineStr">
        <is>
          <t>20132505455</t>
        </is>
      </c>
      <c r="B37" t="inlineStr">
        <is>
          <t>24941660</t>
        </is>
      </c>
      <c r="C37" t="inlineStr">
        <is>
          <t>santa cruz muñoz jose</t>
        </is>
      </c>
      <c r="D37" t="inlineStr">
        <is>
          <t>ORGANO_ADMINISTRACION</t>
        </is>
      </c>
      <c r="E37" t="inlineStr">
        <is>
          <t>CONSEJO DE ADMINISTRACION</t>
        </is>
      </c>
      <c r="F37" t="inlineStr">
        <is>
          <t>Vice Presidente</t>
        </is>
      </c>
      <c r="G37" s="9" t="n">
        <v>43190</v>
      </c>
      <c r="H37" s="9" t="str"/>
      <c r="I37" t="inlineStr">
        <is>
          <t>SI</t>
        </is>
      </c>
      <c r="J37" t="inlineStr">
        <is>
          <t>1492179</t>
        </is>
      </c>
      <c r="K37" t="inlineStr">
        <is>
          <t>2026-09-20T01:43:21.108Z</t>
        </is>
      </c>
    </row>
    <row r="38">
      <c r="A38" t="inlineStr">
        <is>
          <t>20132505455</t>
        </is>
      </c>
      <c r="B38" t="inlineStr">
        <is>
          <t>24954283</t>
        </is>
      </c>
      <c r="C38" t="inlineStr">
        <is>
          <t>alfaro sanchezpaulino</t>
        </is>
      </c>
      <c r="D38" t="inlineStr">
        <is>
          <t>ORGANO_ADMINISTRACION</t>
        </is>
      </c>
      <c r="E38" t="inlineStr">
        <is>
          <t>CONSEJO DE ADMINISTRACION</t>
        </is>
      </c>
      <c r="F38" t="inlineStr">
        <is>
          <t>Secretario</t>
        </is>
      </c>
      <c r="G38" s="9" t="n">
        <v>43190</v>
      </c>
      <c r="H38" s="9" t="str"/>
      <c r="I38" t="inlineStr">
        <is>
          <t>SI</t>
        </is>
      </c>
      <c r="J38" t="inlineStr">
        <is>
          <t>1492180</t>
        </is>
      </c>
      <c r="K38" t="inlineStr">
        <is>
          <t>2026-09-20T01:43:21.108Z</t>
        </is>
      </c>
    </row>
    <row r="39">
      <c r="A39" t="inlineStr">
        <is>
          <t>20132505455</t>
        </is>
      </c>
      <c r="B39" t="inlineStr">
        <is>
          <t>23903510</t>
        </is>
      </c>
      <c r="C39" t="inlineStr">
        <is>
          <t>mora candia walter</t>
        </is>
      </c>
      <c r="D39" t="inlineStr">
        <is>
          <t>ORGANO_ADMINISTRACION</t>
        </is>
      </c>
      <c r="E39" t="inlineStr">
        <is>
          <t>CONSEJO DE ADMINISTRACION</t>
        </is>
      </c>
      <c r="F39" t="inlineStr">
        <is>
          <t>Presidente</t>
        </is>
      </c>
      <c r="G39" s="9" t="n">
        <v>43190</v>
      </c>
      <c r="H39" s="9" t="str"/>
      <c r="I39" t="inlineStr">
        <is>
          <t>SI</t>
        </is>
      </c>
      <c r="J39" t="inlineStr">
        <is>
          <t>1492181</t>
        </is>
      </c>
      <c r="K39" t="inlineStr">
        <is>
          <t>2026-09-20T01:43:21.108Z</t>
        </is>
      </c>
    </row>
    <row r="40">
      <c r="A40" t="inlineStr">
        <is>
          <t>20132505455</t>
        </is>
      </c>
      <c r="B40" t="inlineStr">
        <is>
          <t>25199343</t>
        </is>
      </c>
      <c r="C40" t="inlineStr">
        <is>
          <t>HUISA HUARCAYA JOSEFINA</t>
        </is>
      </c>
      <c r="D40" t="inlineStr">
        <is>
          <t>ORGANO_ADMINISTRACION</t>
        </is>
      </c>
      <c r="E40" t="inlineStr">
        <is>
          <t>CONSEJO DE ADMINISTRACION</t>
        </is>
      </c>
      <c r="F40" t="inlineStr">
        <is>
          <t>Vocal</t>
        </is>
      </c>
      <c r="G40" s="9" t="n">
        <v>43190</v>
      </c>
      <c r="H40" s="9" t="str"/>
      <c r="I40" t="inlineStr">
        <is>
          <t>SI</t>
        </is>
      </c>
      <c r="J40" t="inlineStr">
        <is>
          <t>1492182</t>
        </is>
      </c>
      <c r="K40" t="inlineStr">
        <is>
          <t>2026-09-20T01:43:21.108Z</t>
        </is>
      </c>
    </row>
    <row r="41">
      <c r="A41" t="inlineStr">
        <is>
          <t>20132505455</t>
        </is>
      </c>
      <c r="B41" t="inlineStr">
        <is>
          <t>24953397</t>
        </is>
      </c>
      <c r="C41" t="inlineStr">
        <is>
          <t>BACA CACERES JULIO</t>
        </is>
      </c>
      <c r="D41" t="inlineStr">
        <is>
          <t>ORGANO_ADMINISTRACION</t>
        </is>
      </c>
      <c r="E41" t="inlineStr">
        <is>
          <t>CONSEJO DE ADMINISTRACION</t>
        </is>
      </c>
      <c r="F41" t="inlineStr">
        <is>
          <t>Vocal</t>
        </is>
      </c>
      <c r="G41" s="9" t="n">
        <v>43190</v>
      </c>
      <c r="H41" s="9" t="str"/>
      <c r="I41" t="inlineStr">
        <is>
          <t>SI</t>
        </is>
      </c>
      <c r="J41" t="inlineStr">
        <is>
          <t>1492183</t>
        </is>
      </c>
      <c r="K41" t="inlineStr">
        <is>
          <t>2026-09-20T01:43:21.108Z</t>
        </is>
      </c>
    </row>
    <row r="42">
      <c r="A42" t="inlineStr">
        <is>
          <t>20132505455</t>
        </is>
      </c>
      <c r="B42" t="inlineStr">
        <is>
          <t>23861150</t>
        </is>
      </c>
      <c r="C42" t="inlineStr">
        <is>
          <t>GIBAJA CRUZ YOLANDA</t>
        </is>
      </c>
      <c r="D42" t="inlineStr">
        <is>
          <t>REPRESENTANTE</t>
        </is>
      </c>
      <c r="G42" s="9" t="n">
        <v>42495</v>
      </c>
      <c r="H42" s="9" t="str"/>
      <c r="I42" t="inlineStr">
        <is>
          <t>SI</t>
        </is>
      </c>
      <c r="J42" t="inlineStr">
        <is>
          <t>1921378</t>
        </is>
      </c>
      <c r="K42" t="inlineStr">
        <is>
          <t>2026-09-20T01:43:21.108Z</t>
        </is>
      </c>
    </row>
    <row r="43">
      <c r="A43" t="inlineStr">
        <is>
          <t>20132509795</t>
        </is>
      </c>
      <c r="B43" t="inlineStr">
        <is>
          <t>24994362</t>
        </is>
      </c>
      <c r="C43" t="inlineStr">
        <is>
          <t>PEZO TTUPA PERCY</t>
        </is>
      </c>
      <c r="D43" t="inlineStr">
        <is>
          <t>ORGANO_ADMINISTRACION</t>
        </is>
      </c>
      <c r="E43" t="inlineStr">
        <is>
          <t>CONSEJO DE ADMINISTRACION</t>
        </is>
      </c>
      <c r="F43" t="inlineStr">
        <is>
          <t>Presidente</t>
        </is>
      </c>
      <c r="G43" s="9" t="n">
        <v>43197</v>
      </c>
      <c r="H43" s="9" t="str"/>
      <c r="I43" t="inlineStr">
        <is>
          <t>SI</t>
        </is>
      </c>
      <c r="J43" t="inlineStr">
        <is>
          <t>1479672</t>
        </is>
      </c>
      <c r="K43" t="inlineStr">
        <is>
          <t>2026-09-20T01:43:21.108Z</t>
        </is>
      </c>
    </row>
    <row r="44">
      <c r="A44" t="inlineStr">
        <is>
          <t>20132509795</t>
        </is>
      </c>
      <c r="B44" t="inlineStr">
        <is>
          <t>24475109</t>
        </is>
      </c>
      <c r="C44" t="inlineStr">
        <is>
          <t>ROMERO CARBAJAL CAUDIO</t>
        </is>
      </c>
      <c r="D44" t="inlineStr">
        <is>
          <t>ORGANO_ADMINISTRACION</t>
        </is>
      </c>
      <c r="E44" t="inlineStr">
        <is>
          <t>CONSEJO DE ADMINISTRACION</t>
        </is>
      </c>
      <c r="F44" t="inlineStr">
        <is>
          <t>Vice Presidente</t>
        </is>
      </c>
      <c r="G44" s="9" t="n">
        <v>43197</v>
      </c>
      <c r="H44" s="9" t="str"/>
      <c r="I44" t="inlineStr">
        <is>
          <t>SI</t>
        </is>
      </c>
      <c r="J44" t="inlineStr">
        <is>
          <t>1479673</t>
        </is>
      </c>
      <c r="K44" t="inlineStr">
        <is>
          <t>2026-09-20T01:43:21.108Z</t>
        </is>
      </c>
    </row>
    <row r="45">
      <c r="A45" t="inlineStr">
        <is>
          <t>20132509795</t>
        </is>
      </c>
      <c r="B45" t="inlineStr">
        <is>
          <t>40259696</t>
        </is>
      </c>
      <c r="C45" t="inlineStr">
        <is>
          <t>CONDORI ESPINOZA HILDA</t>
        </is>
      </c>
      <c r="D45" t="inlineStr">
        <is>
          <t>ORGANO_ADMINISTRACION</t>
        </is>
      </c>
      <c r="E45" t="inlineStr">
        <is>
          <t>CONSEJO DE ADMINISTRACION</t>
        </is>
      </c>
      <c r="F45" t="inlineStr">
        <is>
          <t>Vocal</t>
        </is>
      </c>
      <c r="G45" s="9" t="n">
        <v>43197</v>
      </c>
      <c r="H45" s="9" t="str"/>
      <c r="I45" t="inlineStr">
        <is>
          <t>SI</t>
        </is>
      </c>
      <c r="J45" t="inlineStr">
        <is>
          <t>1479674</t>
        </is>
      </c>
      <c r="K45" t="inlineStr">
        <is>
          <t>2026-09-20T01:43:21.108Z</t>
        </is>
      </c>
    </row>
    <row r="46">
      <c r="A46" t="inlineStr">
        <is>
          <t>20132509795</t>
        </is>
      </c>
      <c r="B46" t="inlineStr">
        <is>
          <t>23936595</t>
        </is>
      </c>
      <c r="C46" t="inlineStr">
        <is>
          <t>lizarraga avendaño hilarion</t>
        </is>
      </c>
      <c r="D46" t="inlineStr">
        <is>
          <t>ORGANO_ADMINISTRACION</t>
        </is>
      </c>
      <c r="E46" t="inlineStr">
        <is>
          <t>CONSEJO DE ADMINISTRACION</t>
        </is>
      </c>
      <c r="F46" t="inlineStr">
        <is>
          <t>Vocal</t>
        </is>
      </c>
      <c r="G46" s="9" t="n">
        <v>43197</v>
      </c>
      <c r="H46" s="9" t="str"/>
      <c r="I46" t="inlineStr">
        <is>
          <t>SI</t>
        </is>
      </c>
      <c r="J46" t="inlineStr">
        <is>
          <t>1479675</t>
        </is>
      </c>
      <c r="K46" t="inlineStr">
        <is>
          <t>2026-09-20T01:43:21.108Z</t>
        </is>
      </c>
    </row>
    <row r="47">
      <c r="A47" t="inlineStr">
        <is>
          <t>20132509795</t>
        </is>
      </c>
      <c r="B47" t="inlineStr">
        <is>
          <t>24985465</t>
        </is>
      </c>
      <c r="C47" t="inlineStr">
        <is>
          <t>ALLENDE VILLAVIVENCIO AUGUSTO</t>
        </is>
      </c>
      <c r="D47" t="inlineStr">
        <is>
          <t>ORGANO_ADMINISTRACION</t>
        </is>
      </c>
      <c r="E47" t="inlineStr">
        <is>
          <t>CONSEJO DE ADMINISTRACION</t>
        </is>
      </c>
      <c r="F47" t="inlineStr">
        <is>
          <t>Otros</t>
        </is>
      </c>
      <c r="G47" s="9" t="n">
        <v>43197</v>
      </c>
      <c r="H47" s="9" t="str"/>
      <c r="I47" t="inlineStr">
        <is>
          <t>SI</t>
        </is>
      </c>
      <c r="J47" t="inlineStr">
        <is>
          <t>1479676</t>
        </is>
      </c>
      <c r="K47" t="inlineStr">
        <is>
          <t>2026-09-20T01:43:21.108Z</t>
        </is>
      </c>
    </row>
    <row r="48">
      <c r="A48" t="inlineStr">
        <is>
          <t>20132509795</t>
        </is>
      </c>
      <c r="B48" t="inlineStr">
        <is>
          <t>24970066</t>
        </is>
      </c>
      <c r="C48" t="inlineStr">
        <is>
          <t>condori rojas evangelino</t>
        </is>
      </c>
      <c r="D48" t="inlineStr">
        <is>
          <t>ORGANO_ADMINISTRACION</t>
        </is>
      </c>
      <c r="E48" t="inlineStr">
        <is>
          <t>CONSEJO DE ADMINISTRACION</t>
        </is>
      </c>
      <c r="F48" t="inlineStr">
        <is>
          <t>Secretario</t>
        </is>
      </c>
      <c r="G48" s="9" t="n">
        <v>43197</v>
      </c>
      <c r="H48" s="9" t="str"/>
      <c r="I48" t="inlineStr">
        <is>
          <t>SI</t>
        </is>
      </c>
      <c r="J48" t="inlineStr">
        <is>
          <t>1479677</t>
        </is>
      </c>
      <c r="K48" t="inlineStr">
        <is>
          <t>2026-09-20T01:43:21.108Z</t>
        </is>
      </c>
    </row>
    <row r="49">
      <c r="A49" t="inlineStr">
        <is>
          <t>20132509795</t>
        </is>
      </c>
      <c r="B49" t="inlineStr">
        <is>
          <t>23972044</t>
        </is>
      </c>
      <c r="C49" t="inlineStr">
        <is>
          <t>MOSCOSO CONDORI WENSESLAO</t>
        </is>
      </c>
      <c r="D49" t="inlineStr">
        <is>
          <t>ORGANO_ADMINISTRACION</t>
        </is>
      </c>
      <c r="E49" t="inlineStr">
        <is>
          <t>CONSEJO DE ADMINISTRACION</t>
        </is>
      </c>
      <c r="F49" t="inlineStr">
        <is>
          <t>Otros</t>
        </is>
      </c>
      <c r="G49" s="9" t="n">
        <v>43197</v>
      </c>
      <c r="H49" s="9" t="str"/>
      <c r="I49" t="inlineStr">
        <is>
          <t>SI</t>
        </is>
      </c>
      <c r="J49" t="inlineStr">
        <is>
          <t>1479678</t>
        </is>
      </c>
      <c r="K49" t="inlineStr">
        <is>
          <t>2026-09-20T01:43:21.108Z</t>
        </is>
      </c>
    </row>
    <row r="50">
      <c r="A50" t="inlineStr">
        <is>
          <t>20132509795</t>
        </is>
      </c>
      <c r="B50" t="inlineStr">
        <is>
          <t>23977719</t>
        </is>
      </c>
      <c r="C50" t="inlineStr">
        <is>
          <t>HERRERA PAULLO LEONID</t>
        </is>
      </c>
      <c r="D50" t="inlineStr">
        <is>
          <t>REPRESENTANTE</t>
        </is>
      </c>
      <c r="G50" s="9" t="n">
        <v>38837</v>
      </c>
      <c r="H50" s="9" t="str"/>
      <c r="I50" t="inlineStr">
        <is>
          <t>SI</t>
        </is>
      </c>
      <c r="J50" t="inlineStr">
        <is>
          <t>1911312</t>
        </is>
      </c>
      <c r="K50" t="inlineStr">
        <is>
          <t>2026-09-20T01:43:21.108Z</t>
        </is>
      </c>
    </row>
    <row r="51">
      <c r="A51" t="inlineStr">
        <is>
          <t>20132509876</t>
        </is>
      </c>
      <c r="B51" t="inlineStr">
        <is>
          <t>24969291</t>
        </is>
      </c>
      <c r="C51" t="inlineStr">
        <is>
          <t>huaman delgado silvestre</t>
        </is>
      </c>
      <c r="D51" t="inlineStr">
        <is>
          <t>ORGANO_ADMINISTRACION</t>
        </is>
      </c>
      <c r="E51" t="inlineStr">
        <is>
          <t>CONSEJO DE ADMINISTRACION</t>
        </is>
      </c>
      <c r="F51" t="inlineStr">
        <is>
          <t>Presidente</t>
        </is>
      </c>
      <c r="G51" s="9" t="n">
        <v>42476</v>
      </c>
      <c r="H51" s="9" t="str"/>
      <c r="I51" t="inlineStr">
        <is>
          <t>SI</t>
        </is>
      </c>
      <c r="J51" t="inlineStr">
        <is>
          <t>1260846</t>
        </is>
      </c>
      <c r="K51" t="inlineStr">
        <is>
          <t>2026-09-20T01:43:21.108Z</t>
        </is>
      </c>
    </row>
    <row r="52">
      <c r="A52" t="inlineStr">
        <is>
          <t>20132509876</t>
        </is>
      </c>
      <c r="B52" t="inlineStr">
        <is>
          <t>24968616</t>
        </is>
      </c>
      <c r="C52" t="inlineStr">
        <is>
          <t>gonzales illpa encarnacion</t>
        </is>
      </c>
      <c r="D52" t="inlineStr">
        <is>
          <t>ORGANO_ADMINISTRACION</t>
        </is>
      </c>
      <c r="E52" t="inlineStr">
        <is>
          <t>CONSEJO DE ADMINISTRACION</t>
        </is>
      </c>
      <c r="F52" t="inlineStr">
        <is>
          <t>Vocal</t>
        </is>
      </c>
      <c r="G52" s="9" t="n">
        <v>42476</v>
      </c>
      <c r="H52" s="9" t="str"/>
      <c r="I52" t="inlineStr">
        <is>
          <t>SI</t>
        </is>
      </c>
      <c r="J52" t="inlineStr">
        <is>
          <t>1260847</t>
        </is>
      </c>
      <c r="K52" t="inlineStr">
        <is>
          <t>2026-09-20T01:43:21.108Z</t>
        </is>
      </c>
    </row>
    <row r="53">
      <c r="A53" t="inlineStr">
        <is>
          <t>20132509876</t>
        </is>
      </c>
      <c r="B53" t="inlineStr">
        <is>
          <t>24968954</t>
        </is>
      </c>
      <c r="C53" t="inlineStr">
        <is>
          <t>VITORINO ORUE CELEDONIA</t>
        </is>
      </c>
      <c r="D53" t="inlineStr">
        <is>
          <t>ORGANO_ADMINISTRACION</t>
        </is>
      </c>
      <c r="E53" t="inlineStr">
        <is>
          <t>CONSEJO DE ADMINISTRACION</t>
        </is>
      </c>
      <c r="F53" t="inlineStr">
        <is>
          <t>Vice Presidente</t>
        </is>
      </c>
      <c r="G53" s="9" t="n">
        <v>42476</v>
      </c>
      <c r="H53" s="9" t="str"/>
      <c r="I53" t="inlineStr">
        <is>
          <t>SI</t>
        </is>
      </c>
      <c r="J53" t="inlineStr">
        <is>
          <t>1260848</t>
        </is>
      </c>
      <c r="K53" t="inlineStr">
        <is>
          <t>2026-09-20T01:43:21.108Z</t>
        </is>
      </c>
    </row>
    <row r="54">
      <c r="A54" t="inlineStr">
        <is>
          <t>20132509876</t>
        </is>
      </c>
      <c r="B54" t="inlineStr">
        <is>
          <t>24954751</t>
        </is>
      </c>
      <c r="C54" t="inlineStr">
        <is>
          <t>QUINTANILLA MUÑIZ LEONIDAS</t>
        </is>
      </c>
      <c r="D54" t="inlineStr">
        <is>
          <t>ORGANO_ADMINISTRACION</t>
        </is>
      </c>
      <c r="E54" t="inlineStr">
        <is>
          <t>CONSEJO DE ADMINISTRACION</t>
        </is>
      </c>
      <c r="F54" t="inlineStr">
        <is>
          <t>Secretario</t>
        </is>
      </c>
      <c r="G54" s="9" t="n">
        <v>42476</v>
      </c>
      <c r="H54" s="9" t="str"/>
      <c r="I54" t="inlineStr">
        <is>
          <t>SI</t>
        </is>
      </c>
      <c r="J54" t="inlineStr">
        <is>
          <t>1260849</t>
        </is>
      </c>
      <c r="K54" t="inlineStr">
        <is>
          <t>2026-09-20T01:43:21.108Z</t>
        </is>
      </c>
    </row>
    <row r="55">
      <c r="A55" t="inlineStr">
        <is>
          <t>20132509876</t>
        </is>
      </c>
      <c r="B55" t="inlineStr">
        <is>
          <t>24966814</t>
        </is>
      </c>
      <c r="C55" t="inlineStr">
        <is>
          <t>FIGUEROA GUEVARA ROGELIA</t>
        </is>
      </c>
      <c r="D55" t="inlineStr">
        <is>
          <t>ORGANO_ADMINISTRACION</t>
        </is>
      </c>
      <c r="E55" t="inlineStr">
        <is>
          <t>CONSEJO DE ADMINISTRACION</t>
        </is>
      </c>
      <c r="F55" t="inlineStr">
        <is>
          <t>Vocal</t>
        </is>
      </c>
      <c r="G55" s="9" t="n">
        <v>42476</v>
      </c>
      <c r="H55" s="9" t="str"/>
      <c r="I55" t="inlineStr">
        <is>
          <t>SI</t>
        </is>
      </c>
      <c r="J55" t="inlineStr">
        <is>
          <t>1260850</t>
        </is>
      </c>
      <c r="K55" t="inlineStr">
        <is>
          <t>2026-09-20T01:43:21.108Z</t>
        </is>
      </c>
    </row>
    <row r="56">
      <c r="A56" t="inlineStr">
        <is>
          <t>20132509876</t>
        </is>
      </c>
      <c r="B56" t="inlineStr">
        <is>
          <t>23971703</t>
        </is>
      </c>
      <c r="C56" t="inlineStr">
        <is>
          <t>PIMENTEL CONDORI LUDGARDO</t>
        </is>
      </c>
      <c r="D56" t="inlineStr">
        <is>
          <t>REPRESENTANTE</t>
        </is>
      </c>
      <c r="G56" s="9" t="n">
        <v>42530</v>
      </c>
      <c r="H56" s="9" t="str"/>
      <c r="I56" t="inlineStr">
        <is>
          <t>SI</t>
        </is>
      </c>
      <c r="J56" t="inlineStr">
        <is>
          <t>1732780</t>
        </is>
      </c>
      <c r="K56" t="inlineStr">
        <is>
          <t>2026-09-20T01:43:21.108Z</t>
        </is>
      </c>
    </row>
    <row r="57">
      <c r="A57" t="inlineStr">
        <is>
          <t>20132517119</t>
        </is>
      </c>
      <c r="B57" t="inlineStr">
        <is>
          <t>24940699</t>
        </is>
      </c>
      <c r="C57" t="inlineStr">
        <is>
          <t>VALDEZ VALENCIA REMIGIO</t>
        </is>
      </c>
      <c r="D57" t="inlineStr">
        <is>
          <t>ORGANO_ADMINISTRACION</t>
        </is>
      </c>
      <c r="E57" t="inlineStr">
        <is>
          <t>CONSEJO DE ADMINISTRACION</t>
        </is>
      </c>
      <c r="F57" t="inlineStr">
        <is>
          <t>Presidente</t>
        </is>
      </c>
      <c r="G57" s="9" t="n">
        <v>42519</v>
      </c>
      <c r="H57" s="9" t="str"/>
      <c r="I57" t="inlineStr">
        <is>
          <t>SI</t>
        </is>
      </c>
      <c r="J57" t="inlineStr">
        <is>
          <t>1336916</t>
        </is>
      </c>
      <c r="K57" t="inlineStr">
        <is>
          <t>2026-09-20T01:43:21.108Z</t>
        </is>
      </c>
    </row>
    <row r="58">
      <c r="A58" t="inlineStr">
        <is>
          <t>20132517119</t>
        </is>
      </c>
      <c r="B58" t="inlineStr">
        <is>
          <t>24949238</t>
        </is>
      </c>
      <c r="C58" t="inlineStr">
        <is>
          <t>PEDRAZA HUAMAN CIRILO SEGUNDO</t>
        </is>
      </c>
      <c r="D58" t="inlineStr">
        <is>
          <t>ORGANO_ADMINISTRACION</t>
        </is>
      </c>
      <c r="E58" t="inlineStr">
        <is>
          <t>CONSEJO DE ADMINISTRACION</t>
        </is>
      </c>
      <c r="F58" t="inlineStr">
        <is>
          <t>Vice Presidente</t>
        </is>
      </c>
      <c r="G58" s="9" t="n">
        <v>42519</v>
      </c>
      <c r="H58" s="9" t="str"/>
      <c r="I58" t="inlineStr">
        <is>
          <t>SI</t>
        </is>
      </c>
      <c r="J58" t="inlineStr">
        <is>
          <t>1336917</t>
        </is>
      </c>
      <c r="K58" t="inlineStr">
        <is>
          <t>2026-09-20T01:43:21.108Z</t>
        </is>
      </c>
    </row>
    <row r="59">
      <c r="A59" t="inlineStr">
        <is>
          <t>20132517119</t>
        </is>
      </c>
      <c r="B59" t="inlineStr">
        <is>
          <t>24946819</t>
        </is>
      </c>
      <c r="C59" t="inlineStr">
        <is>
          <t>CUELLAR DE MUÑOZ ROSA</t>
        </is>
      </c>
      <c r="D59" t="inlineStr">
        <is>
          <t>ORGANO_ADMINISTRACION</t>
        </is>
      </c>
      <c r="E59" t="inlineStr">
        <is>
          <t>CONSEJO DE ADMINISTRACION</t>
        </is>
      </c>
      <c r="F59" t="inlineStr">
        <is>
          <t>Secretario</t>
        </is>
      </c>
      <c r="G59" s="9" t="n">
        <v>42519</v>
      </c>
      <c r="H59" s="9" t="str"/>
      <c r="I59" t="inlineStr">
        <is>
          <t>SI</t>
        </is>
      </c>
      <c r="J59" t="inlineStr">
        <is>
          <t>1336918</t>
        </is>
      </c>
      <c r="K59" t="inlineStr">
        <is>
          <t>2026-09-20T01:43:21.108Z</t>
        </is>
      </c>
    </row>
    <row r="60">
      <c r="A60" t="inlineStr">
        <is>
          <t>20132517119</t>
        </is>
      </c>
      <c r="B60" t="inlineStr">
        <is>
          <t>24960268</t>
        </is>
      </c>
      <c r="C60" t="inlineStr">
        <is>
          <t>OLIVERA GUTIERREZ FROILAN</t>
        </is>
      </c>
      <c r="D60" t="inlineStr">
        <is>
          <t>ORGANO_ADMINISTRACION</t>
        </is>
      </c>
      <c r="E60" t="inlineStr">
        <is>
          <t>CONSEJO DE ADMINISTRACION</t>
        </is>
      </c>
      <c r="F60" t="inlineStr">
        <is>
          <t>Vocal</t>
        </is>
      </c>
      <c r="G60" s="9" t="n">
        <v>42519</v>
      </c>
      <c r="H60" s="9" t="str"/>
      <c r="I60" t="inlineStr">
        <is>
          <t>SI</t>
        </is>
      </c>
      <c r="J60" t="inlineStr">
        <is>
          <t>1336919</t>
        </is>
      </c>
      <c r="K60" t="inlineStr">
        <is>
          <t>2026-09-20T01:43:21.108Z</t>
        </is>
      </c>
    </row>
    <row r="61">
      <c r="A61" t="inlineStr">
        <is>
          <t>20132517119</t>
        </is>
      </c>
      <c r="B61" t="inlineStr">
        <is>
          <t>24944338</t>
        </is>
      </c>
      <c r="C61" t="inlineStr">
        <is>
          <t>MORVELI HUILLCA JOSE</t>
        </is>
      </c>
      <c r="D61" t="inlineStr">
        <is>
          <t>ORGANO_ADMINISTRACION</t>
        </is>
      </c>
      <c r="E61" t="inlineStr">
        <is>
          <t>CONSEJO DE ADMINISTRACION</t>
        </is>
      </c>
      <c r="F61" t="inlineStr">
        <is>
          <t>Vocal</t>
        </is>
      </c>
      <c r="G61" s="9" t="n">
        <v>42519</v>
      </c>
      <c r="H61" s="9" t="str"/>
      <c r="I61" t="inlineStr">
        <is>
          <t>SI</t>
        </is>
      </c>
      <c r="J61" t="inlineStr">
        <is>
          <t>1336920</t>
        </is>
      </c>
      <c r="K61" t="inlineStr">
        <is>
          <t>2026-09-20T01:43:21.108Z</t>
        </is>
      </c>
    </row>
    <row r="62">
      <c r="A62" t="inlineStr">
        <is>
          <t>20132517119</t>
        </is>
      </c>
      <c r="B62" t="inlineStr">
        <is>
          <t>41017784</t>
        </is>
      </c>
      <c r="C62" t="inlineStr">
        <is>
          <t>JOHN ERIC MOLINA HERRERA</t>
        </is>
      </c>
      <c r="D62" t="inlineStr">
        <is>
          <t>REPRESENTANTE</t>
        </is>
      </c>
      <c r="G62" s="9" t="n">
        <v>42822</v>
      </c>
      <c r="H62" s="9" t="str"/>
      <c r="I62" t="inlineStr">
        <is>
          <t>SI</t>
        </is>
      </c>
      <c r="J62" t="inlineStr">
        <is>
          <t>1793753</t>
        </is>
      </c>
      <c r="K62" t="inlineStr">
        <is>
          <t>2026-09-20T01:43:21.108Z</t>
        </is>
      </c>
    </row>
    <row r="63">
      <c r="A63" t="inlineStr">
        <is>
          <t>20136201132</t>
        </is>
      </c>
      <c r="B63" t="inlineStr">
        <is>
          <t>40744767</t>
        </is>
      </c>
      <c r="C63" t="inlineStr">
        <is>
          <t>CIRILO QUISPE ILLA</t>
        </is>
      </c>
      <c r="D63" t="inlineStr">
        <is>
          <t>ORGANO_ADMINISTRACION</t>
        </is>
      </c>
      <c r="E63" t="inlineStr">
        <is>
          <t>CONSEJO DE ADMINISTRACION</t>
        </is>
      </c>
      <c r="F63" t="inlineStr">
        <is>
          <t>Presidente</t>
        </is>
      </c>
      <c r="G63" s="9" t="n">
        <v>43571</v>
      </c>
      <c r="H63" s="9" t="str"/>
      <c r="I63" t="inlineStr">
        <is>
          <t>SI</t>
        </is>
      </c>
      <c r="J63" t="inlineStr">
        <is>
          <t>1839238</t>
        </is>
      </c>
      <c r="K63" t="inlineStr">
        <is>
          <t>2026-09-20T01:43:21.108Z</t>
        </is>
      </c>
    </row>
    <row r="64">
      <c r="A64" t="inlineStr">
        <is>
          <t>20136201132</t>
        </is>
      </c>
      <c r="B64" t="inlineStr">
        <is>
          <t>24970200</t>
        </is>
      </c>
      <c r="C64" t="inlineStr">
        <is>
          <t>JAVIER CONDORI RAMOS</t>
        </is>
      </c>
      <c r="D64" t="inlineStr">
        <is>
          <t>ORGANO_ADMINISTRACION</t>
        </is>
      </c>
      <c r="E64" t="inlineStr">
        <is>
          <t>CONSEJO DE ADMINISTRACION</t>
        </is>
      </c>
      <c r="F64" t="inlineStr">
        <is>
          <t>Vice Presidente</t>
        </is>
      </c>
      <c r="G64" s="9" t="n">
        <v>43571</v>
      </c>
      <c r="H64" s="9" t="str"/>
      <c r="I64" t="inlineStr">
        <is>
          <t>SI</t>
        </is>
      </c>
      <c r="J64" t="inlineStr">
        <is>
          <t>1839239</t>
        </is>
      </c>
      <c r="K64" t="inlineStr">
        <is>
          <t>2026-09-20T01:43:21.108Z</t>
        </is>
      </c>
    </row>
    <row r="65">
      <c r="A65" t="inlineStr">
        <is>
          <t>20136201132</t>
        </is>
      </c>
      <c r="B65" t="inlineStr">
        <is>
          <t>42543315</t>
        </is>
      </c>
      <c r="C65" t="inlineStr">
        <is>
          <t>RONALD  ESCOBEDO GAMARRA</t>
        </is>
      </c>
      <c r="D65" t="inlineStr">
        <is>
          <t>ORGANO_ADMINISTRACION</t>
        </is>
      </c>
      <c r="E65" t="inlineStr">
        <is>
          <t>CONSEJO DE ADMINISTRACION</t>
        </is>
      </c>
      <c r="F65" t="inlineStr">
        <is>
          <t>Secretario</t>
        </is>
      </c>
      <c r="G65" s="9" t="n">
        <v>43571</v>
      </c>
      <c r="H65" s="9" t="str"/>
      <c r="I65" t="inlineStr">
        <is>
          <t>SI</t>
        </is>
      </c>
      <c r="J65" t="inlineStr">
        <is>
          <t>1839240</t>
        </is>
      </c>
      <c r="K65" t="inlineStr">
        <is>
          <t>2026-09-20T01:43:21.108Z</t>
        </is>
      </c>
    </row>
    <row r="66">
      <c r="A66" t="inlineStr">
        <is>
          <t>20136201132</t>
        </is>
      </c>
      <c r="B66" t="inlineStr">
        <is>
          <t>24980955</t>
        </is>
      </c>
      <c r="C66" t="inlineStr">
        <is>
          <t>LEONCIA CUADROS CHAHUAYO</t>
        </is>
      </c>
      <c r="D66" t="inlineStr">
        <is>
          <t>ORGANO_ADMINISTRACION</t>
        </is>
      </c>
      <c r="E66" t="inlineStr">
        <is>
          <t>CONSEJO DE ADMINISTRACION</t>
        </is>
      </c>
      <c r="F66" t="inlineStr">
        <is>
          <t>Vocal</t>
        </is>
      </c>
      <c r="G66" s="9" t="n">
        <v>43571</v>
      </c>
      <c r="H66" s="9" t="str"/>
      <c r="I66" t="inlineStr">
        <is>
          <t>SI</t>
        </is>
      </c>
      <c r="J66" t="inlineStr">
        <is>
          <t>1839241</t>
        </is>
      </c>
      <c r="K66" t="inlineStr">
        <is>
          <t>2026-09-20T01:43:21.108Z</t>
        </is>
      </c>
    </row>
    <row r="67">
      <c r="A67" t="inlineStr">
        <is>
          <t>20136201132</t>
        </is>
      </c>
      <c r="B67" t="inlineStr">
        <is>
          <t>24992124</t>
        </is>
      </c>
      <c r="C67" t="inlineStr">
        <is>
          <t>ELIAS ROJAS CASTRO</t>
        </is>
      </c>
      <c r="D67" t="inlineStr">
        <is>
          <t>ORGANO_ADMINISTRACION</t>
        </is>
      </c>
      <c r="E67" t="inlineStr">
        <is>
          <t>CONSEJO DE ADMINISTRACION</t>
        </is>
      </c>
      <c r="F67" t="inlineStr">
        <is>
          <t>Vocal</t>
        </is>
      </c>
      <c r="G67" s="9" t="n">
        <v>43571</v>
      </c>
      <c r="H67" s="9" t="str"/>
      <c r="I67" t="inlineStr">
        <is>
          <t>SI</t>
        </is>
      </c>
      <c r="J67" t="inlineStr">
        <is>
          <t>1839242</t>
        </is>
      </c>
      <c r="K67" t="inlineStr">
        <is>
          <t>2026-09-20T01:43:21.108Z</t>
        </is>
      </c>
    </row>
    <row r="68">
      <c r="A68" t="inlineStr">
        <is>
          <t>20136201132</t>
        </is>
      </c>
      <c r="B68" t="inlineStr">
        <is>
          <t>24981752</t>
        </is>
      </c>
      <c r="C68" t="inlineStr">
        <is>
          <t>FLOREZ PALOMINO JOSE</t>
        </is>
      </c>
      <c r="D68" t="inlineStr">
        <is>
          <t>REPRESENTANTE</t>
        </is>
      </c>
      <c r="G68" s="9" t="n">
        <v>43020</v>
      </c>
      <c r="H68" s="9" t="str"/>
      <c r="I68" t="inlineStr">
        <is>
          <t>SI</t>
        </is>
      </c>
      <c r="J68" t="inlineStr">
        <is>
          <t>2218755</t>
        </is>
      </c>
      <c r="K68" t="inlineStr">
        <is>
          <t>2026-09-20T01:43:21.108Z</t>
        </is>
      </c>
    </row>
    <row r="69">
      <c r="A69" t="inlineStr">
        <is>
          <t>20136201213</t>
        </is>
      </c>
      <c r="B69" t="inlineStr">
        <is>
          <t>24977961</t>
        </is>
      </c>
      <c r="C69" t="inlineStr">
        <is>
          <t>aguilar lozano guillermo</t>
        </is>
      </c>
      <c r="D69" t="inlineStr">
        <is>
          <t>ORGANO_ADMINISTRACION</t>
        </is>
      </c>
      <c r="E69" t="inlineStr">
        <is>
          <t>CONSEJO DE ADMINISTRACION</t>
        </is>
      </c>
      <c r="F69" t="inlineStr">
        <is>
          <t>Presidente</t>
        </is>
      </c>
      <c r="G69" s="9" t="n">
        <v>42170</v>
      </c>
      <c r="H69" s="9" t="str"/>
      <c r="I69" t="inlineStr">
        <is>
          <t>SI</t>
        </is>
      </c>
      <c r="J69" t="inlineStr">
        <is>
          <t>974823</t>
        </is>
      </c>
      <c r="K69" t="inlineStr">
        <is>
          <t>2026-09-20T01:43:21.108Z</t>
        </is>
      </c>
    </row>
    <row r="70">
      <c r="A70" t="inlineStr">
        <is>
          <t>20136201213</t>
        </is>
      </c>
      <c r="B70" t="inlineStr">
        <is>
          <t>25321390</t>
        </is>
      </c>
      <c r="C70" t="inlineStr">
        <is>
          <t>luna suarez peter</t>
        </is>
      </c>
      <c r="D70" t="inlineStr">
        <is>
          <t>ORGANO_ADMINISTRACION</t>
        </is>
      </c>
      <c r="E70" t="inlineStr">
        <is>
          <t>CONSEJO DE ADMINISTRACION</t>
        </is>
      </c>
      <c r="F70" t="inlineStr">
        <is>
          <t>Vocal</t>
        </is>
      </c>
      <c r="G70" s="9" t="n">
        <v>42170</v>
      </c>
      <c r="H70" s="9" t="str"/>
      <c r="I70" t="inlineStr">
        <is>
          <t>SI</t>
        </is>
      </c>
      <c r="J70" t="inlineStr">
        <is>
          <t>974824</t>
        </is>
      </c>
      <c r="K70" t="inlineStr">
        <is>
          <t>2026-09-20T01:43:21.108Z</t>
        </is>
      </c>
    </row>
    <row r="71">
      <c r="A71" t="inlineStr">
        <is>
          <t>20136201213</t>
        </is>
      </c>
      <c r="B71" t="inlineStr">
        <is>
          <t>24941901</t>
        </is>
      </c>
      <c r="C71" t="inlineStr">
        <is>
          <t>mellado delgado enrique</t>
        </is>
      </c>
      <c r="D71" t="inlineStr">
        <is>
          <t>ORGANO_ADMINISTRACION</t>
        </is>
      </c>
      <c r="E71" t="inlineStr">
        <is>
          <t>CONSEJO DE ADMINISTRACION</t>
        </is>
      </c>
      <c r="F71" t="inlineStr">
        <is>
          <t>Secretario</t>
        </is>
      </c>
      <c r="G71" s="9" t="n">
        <v>42170</v>
      </c>
      <c r="H71" s="9" t="str"/>
      <c r="I71" t="inlineStr">
        <is>
          <t>SI</t>
        </is>
      </c>
      <c r="J71" t="inlineStr">
        <is>
          <t>974825</t>
        </is>
      </c>
      <c r="K71" t="inlineStr">
        <is>
          <t>2026-09-20T01:43:21.108Z</t>
        </is>
      </c>
    </row>
    <row r="72">
      <c r="A72" t="inlineStr">
        <is>
          <t>20136201213</t>
        </is>
      </c>
      <c r="B72" t="inlineStr">
        <is>
          <t>23824630</t>
        </is>
      </c>
      <c r="C72" t="inlineStr">
        <is>
          <t>vargas oviedo antonio</t>
        </is>
      </c>
      <c r="D72" t="inlineStr">
        <is>
          <t>ORGANO_ADMINISTRACION</t>
        </is>
      </c>
      <c r="E72" t="inlineStr">
        <is>
          <t>CONSEJO DE ADMINISTRACION</t>
        </is>
      </c>
      <c r="F72" t="inlineStr">
        <is>
          <t>Vice Presidente</t>
        </is>
      </c>
      <c r="G72" s="9" t="n">
        <v>42170</v>
      </c>
      <c r="H72" s="9" t="str"/>
      <c r="I72" t="inlineStr">
        <is>
          <t>SI</t>
        </is>
      </c>
      <c r="J72" t="inlineStr">
        <is>
          <t>974826</t>
        </is>
      </c>
      <c r="K72" t="inlineStr">
        <is>
          <t>2026-09-20T01:43:21.108Z</t>
        </is>
      </c>
    </row>
    <row r="73">
      <c r="A73" t="inlineStr">
        <is>
          <t>20136201213</t>
        </is>
      </c>
      <c r="B73" t="inlineStr">
        <is>
          <t>24949836</t>
        </is>
      </c>
      <c r="C73" t="inlineStr">
        <is>
          <t>santander cisneros andres</t>
        </is>
      </c>
      <c r="D73" t="inlineStr">
        <is>
          <t>ORGANO_ADMINISTRACION</t>
        </is>
      </c>
      <c r="E73" t="inlineStr">
        <is>
          <t>CONSEJO DE ADMINISTRACION</t>
        </is>
      </c>
      <c r="F73" t="inlineStr">
        <is>
          <t>Vocal</t>
        </is>
      </c>
      <c r="G73" s="9" t="n">
        <v>42170</v>
      </c>
      <c r="H73" s="9" t="str"/>
      <c r="I73" t="inlineStr">
        <is>
          <t>SI</t>
        </is>
      </c>
      <c r="J73" t="inlineStr">
        <is>
          <t>974827</t>
        </is>
      </c>
      <c r="K73" t="inlineStr">
        <is>
          <t>2026-09-20T01:43:21.108Z</t>
        </is>
      </c>
    </row>
    <row r="74">
      <c r="A74" t="inlineStr">
        <is>
          <t>20136201213</t>
        </is>
      </c>
      <c r="B74" t="inlineStr">
        <is>
          <t>40465713</t>
        </is>
      </c>
      <c r="C74" t="inlineStr">
        <is>
          <t>CURI LEON TANY</t>
        </is>
      </c>
      <c r="D74" t="inlineStr">
        <is>
          <t>REPRESENTANTE</t>
        </is>
      </c>
      <c r="G74" s="9" t="n">
        <v>41717</v>
      </c>
      <c r="H74" s="9" t="str"/>
      <c r="I74" t="inlineStr">
        <is>
          <t>SI</t>
        </is>
      </c>
      <c r="J74" t="inlineStr">
        <is>
          <t>1512019</t>
        </is>
      </c>
      <c r="K74" t="inlineStr">
        <is>
          <t>2026-09-20T01:43:21.108Z</t>
        </is>
      </c>
    </row>
    <row r="75">
      <c r="A75" t="inlineStr">
        <is>
          <t>20140181405</t>
        </is>
      </c>
      <c r="B75" t="inlineStr">
        <is>
          <t>10512339</t>
        </is>
      </c>
      <c r="C75" t="inlineStr">
        <is>
          <t>RIVAS PEÑA CESAR</t>
        </is>
      </c>
      <c r="D75" t="inlineStr">
        <is>
          <t>REPRESENTANTE</t>
        </is>
      </c>
      <c r="G75" s="9" t="str"/>
      <c r="H75" s="9" t="str"/>
      <c r="I75" t="inlineStr">
        <is>
          <t>SI</t>
        </is>
      </c>
      <c r="J75" t="inlineStr">
        <is>
          <t>440686</t>
        </is>
      </c>
      <c r="K75" t="inlineStr">
        <is>
          <t>2026-09-20T01:43:21.108Z</t>
        </is>
      </c>
    </row>
    <row r="76">
      <c r="A76" t="inlineStr">
        <is>
          <t>20140292657</t>
        </is>
      </c>
      <c r="B76" t="inlineStr">
        <is>
          <t>24997698</t>
        </is>
      </c>
      <c r="C76" t="inlineStr">
        <is>
          <t>aguilar masias gabriel</t>
        </is>
      </c>
      <c r="D76" t="inlineStr">
        <is>
          <t>ORGANO_ADMINISTRACION</t>
        </is>
      </c>
      <c r="E76" t="inlineStr">
        <is>
          <t>CONSEJO DE ADMINISTRACION</t>
        </is>
      </c>
      <c r="F76" t="inlineStr">
        <is>
          <t>Presidente</t>
        </is>
      </c>
      <c r="G76" s="9" t="n">
        <v>43191</v>
      </c>
      <c r="H76" s="9" t="str"/>
      <c r="I76" t="inlineStr">
        <is>
          <t>SI</t>
        </is>
      </c>
      <c r="J76" t="inlineStr">
        <is>
          <t>1575178</t>
        </is>
      </c>
      <c r="K76" t="inlineStr">
        <is>
          <t>2026-09-20T01:43:21.108Z</t>
        </is>
      </c>
    </row>
    <row r="77">
      <c r="A77" t="inlineStr">
        <is>
          <t>20140292657</t>
        </is>
      </c>
      <c r="B77" t="inlineStr">
        <is>
          <t>24973242</t>
        </is>
      </c>
      <c r="C77" t="inlineStr">
        <is>
          <t>huisa santander dionicio</t>
        </is>
      </c>
      <c r="D77" t="inlineStr">
        <is>
          <t>ORGANO_ADMINISTRACION</t>
        </is>
      </c>
      <c r="E77" t="inlineStr">
        <is>
          <t>CONSEJO DE ADMINISTRACION</t>
        </is>
      </c>
      <c r="F77" t="inlineStr">
        <is>
          <t>Vice Presidente</t>
        </is>
      </c>
      <c r="G77" s="9" t="n">
        <v>43191</v>
      </c>
      <c r="H77" s="9" t="str"/>
      <c r="I77" t="inlineStr">
        <is>
          <t>SI</t>
        </is>
      </c>
      <c r="J77" t="inlineStr">
        <is>
          <t>1575179</t>
        </is>
      </c>
      <c r="K77" t="inlineStr">
        <is>
          <t>2026-09-20T01:43:21.108Z</t>
        </is>
      </c>
    </row>
    <row r="78">
      <c r="A78" t="inlineStr">
        <is>
          <t>20140292657</t>
        </is>
      </c>
      <c r="B78" t="inlineStr">
        <is>
          <t>24973957</t>
        </is>
      </c>
      <c r="C78" t="inlineStr">
        <is>
          <t>calvo huaman laureano</t>
        </is>
      </c>
      <c r="D78" t="inlineStr">
        <is>
          <t>ORGANO_ADMINISTRACION</t>
        </is>
      </c>
      <c r="E78" t="inlineStr">
        <is>
          <t>CONSEJO DE ADMINISTRACION</t>
        </is>
      </c>
      <c r="F78" t="inlineStr">
        <is>
          <t>Secretario</t>
        </is>
      </c>
      <c r="G78" s="9" t="n">
        <v>43191</v>
      </c>
      <c r="H78" s="9" t="str"/>
      <c r="I78" t="inlineStr">
        <is>
          <t>SI</t>
        </is>
      </c>
      <c r="J78" t="inlineStr">
        <is>
          <t>1575180</t>
        </is>
      </c>
      <c r="K78" t="inlineStr">
        <is>
          <t>2026-09-20T01:43:21.108Z</t>
        </is>
      </c>
    </row>
    <row r="79">
      <c r="A79" t="inlineStr">
        <is>
          <t>20140292657</t>
        </is>
      </c>
      <c r="B79" t="inlineStr">
        <is>
          <t>24986040</t>
        </is>
      </c>
      <c r="C79" t="inlineStr">
        <is>
          <t>fuentes oviedo carlos</t>
        </is>
      </c>
      <c r="D79" t="inlineStr">
        <is>
          <t>ORGANO_ADMINISTRACION</t>
        </is>
      </c>
      <c r="E79" t="inlineStr">
        <is>
          <t>CONSEJO DE ADMINISTRACION</t>
        </is>
      </c>
      <c r="F79" t="inlineStr">
        <is>
          <t>Vocal</t>
        </is>
      </c>
      <c r="G79" s="9" t="n">
        <v>43191</v>
      </c>
      <c r="H79" s="9" t="str"/>
      <c r="I79" t="inlineStr">
        <is>
          <t>SI</t>
        </is>
      </c>
      <c r="J79" t="inlineStr">
        <is>
          <t>1575181</t>
        </is>
      </c>
      <c r="K79" t="inlineStr">
        <is>
          <t>2026-09-20T01:43:21.108Z</t>
        </is>
      </c>
    </row>
    <row r="80">
      <c r="A80" t="inlineStr">
        <is>
          <t>20140292657</t>
        </is>
      </c>
      <c r="B80" t="inlineStr">
        <is>
          <t>24973650</t>
        </is>
      </c>
      <c r="C80" t="inlineStr">
        <is>
          <t>cano mollehuanca angelino</t>
        </is>
      </c>
      <c r="D80" t="inlineStr">
        <is>
          <t>ORGANO_ADMINISTRACION</t>
        </is>
      </c>
      <c r="E80" t="inlineStr">
        <is>
          <t>CONSEJO DE ADMINISTRACION</t>
        </is>
      </c>
      <c r="F80" t="inlineStr">
        <is>
          <t>Vocal</t>
        </is>
      </c>
      <c r="G80" s="9" t="n">
        <v>43191</v>
      </c>
      <c r="H80" s="9" t="str"/>
      <c r="I80" t="inlineStr">
        <is>
          <t>SI</t>
        </is>
      </c>
      <c r="J80" t="inlineStr">
        <is>
          <t>1575182</t>
        </is>
      </c>
      <c r="K80" t="inlineStr">
        <is>
          <t>2026-09-20T01:43:21.108Z</t>
        </is>
      </c>
    </row>
    <row r="81">
      <c r="A81" t="inlineStr">
        <is>
          <t>20140292657</t>
        </is>
      </c>
      <c r="B81" t="inlineStr">
        <is>
          <t>24976864</t>
        </is>
      </c>
      <c r="C81" t="inlineStr">
        <is>
          <t>llanos taco modesto</t>
        </is>
      </c>
      <c r="D81" t="inlineStr">
        <is>
          <t>ORGANO_ADMINISTRACION</t>
        </is>
      </c>
      <c r="E81" t="inlineStr">
        <is>
          <t>CONSEJO DE ADMINISTRACION</t>
        </is>
      </c>
      <c r="F81" t="inlineStr">
        <is>
          <t>Otros</t>
        </is>
      </c>
      <c r="G81" s="9" t="n">
        <v>43191</v>
      </c>
      <c r="H81" s="9" t="str"/>
      <c r="I81" t="inlineStr">
        <is>
          <t>SI</t>
        </is>
      </c>
      <c r="J81" t="inlineStr">
        <is>
          <t>1575183</t>
        </is>
      </c>
      <c r="K81" t="inlineStr">
        <is>
          <t>2026-09-20T01:43:21.108Z</t>
        </is>
      </c>
    </row>
    <row r="82">
      <c r="A82" t="inlineStr">
        <is>
          <t>20140292657</t>
        </is>
      </c>
      <c r="B82" t="inlineStr">
        <is>
          <t>24972851</t>
        </is>
      </c>
      <c r="C82" t="inlineStr">
        <is>
          <t>aviles muños timoteo</t>
        </is>
      </c>
      <c r="D82" t="inlineStr">
        <is>
          <t>ORGANO_ADMINISTRACION</t>
        </is>
      </c>
      <c r="E82" t="inlineStr">
        <is>
          <t>CONSEJO DE ADMINISTRACION</t>
        </is>
      </c>
      <c r="F82" t="inlineStr">
        <is>
          <t>Otros</t>
        </is>
      </c>
      <c r="G82" s="9" t="n">
        <v>43191</v>
      </c>
      <c r="H82" s="9" t="str"/>
      <c r="I82" t="inlineStr">
        <is>
          <t>SI</t>
        </is>
      </c>
      <c r="J82" t="inlineStr">
        <is>
          <t>1575184</t>
        </is>
      </c>
      <c r="K82" t="inlineStr">
        <is>
          <t>2026-09-20T01:43:21.108Z</t>
        </is>
      </c>
    </row>
    <row r="83">
      <c r="A83" t="inlineStr">
        <is>
          <t>20140292657</t>
        </is>
      </c>
      <c r="B83" t="inlineStr">
        <is>
          <t>23971703</t>
        </is>
      </c>
      <c r="C83" t="inlineStr">
        <is>
          <t>PIMENTEL CONDORI LUDGARDO</t>
        </is>
      </c>
      <c r="D83" t="inlineStr">
        <is>
          <t>REPRESENTANTE</t>
        </is>
      </c>
      <c r="G83" s="9" t="n">
        <v>43199</v>
      </c>
      <c r="H83" s="9" t="str"/>
      <c r="I83" t="inlineStr">
        <is>
          <t>SI</t>
        </is>
      </c>
      <c r="J83" t="inlineStr">
        <is>
          <t>1990911</t>
        </is>
      </c>
      <c r="K83" t="inlineStr">
        <is>
          <t>2026-09-20T01:43:21.108Z</t>
        </is>
      </c>
    </row>
    <row r="84">
      <c r="A84" t="inlineStr">
        <is>
          <t>20143692010</t>
        </is>
      </c>
      <c r="B84" t="inlineStr">
        <is>
          <t>42425509</t>
        </is>
      </c>
      <c r="C84" t="inlineStr">
        <is>
          <t>LAPA ÑAHUINCCOPA EFRAIN</t>
        </is>
      </c>
      <c r="D84" t="inlineStr">
        <is>
          <t>ORGANO_ADMINISTRACION</t>
        </is>
      </c>
      <c r="E84" t="inlineStr">
        <is>
          <t>CONSEJO DE ADMINISTRACION</t>
        </is>
      </c>
      <c r="F84" t="inlineStr">
        <is>
          <t>Presidente</t>
        </is>
      </c>
      <c r="G84" s="9" t="n">
        <v>43900</v>
      </c>
      <c r="H84" s="9" t="str"/>
      <c r="I84" t="inlineStr">
        <is>
          <t>SI</t>
        </is>
      </c>
      <c r="J84" t="inlineStr">
        <is>
          <t>2035748</t>
        </is>
      </c>
      <c r="K84" t="inlineStr">
        <is>
          <t>2026-09-20T01:43:21.108Z</t>
        </is>
      </c>
    </row>
    <row r="85">
      <c r="A85" t="inlineStr">
        <is>
          <t>20143692010</t>
        </is>
      </c>
      <c r="B85" t="inlineStr">
        <is>
          <t>08424782</t>
        </is>
      </c>
      <c r="C85" t="inlineStr">
        <is>
          <t>MORALES PAREDES ALEJANDRO</t>
        </is>
      </c>
      <c r="D85" t="inlineStr">
        <is>
          <t>ORGANO_ADMINISTRACION</t>
        </is>
      </c>
      <c r="E85" t="inlineStr">
        <is>
          <t>CONSEJO DE ADMINISTRACION</t>
        </is>
      </c>
      <c r="F85" t="inlineStr">
        <is>
          <t>Vice Presidente</t>
        </is>
      </c>
      <c r="G85" s="9" t="n">
        <v>43900</v>
      </c>
      <c r="H85" s="9" t="str"/>
      <c r="I85" t="inlineStr">
        <is>
          <t>SI</t>
        </is>
      </c>
      <c r="J85" t="inlineStr">
        <is>
          <t>2035749</t>
        </is>
      </c>
      <c r="K85" t="inlineStr">
        <is>
          <t>2026-09-20T01:43:21.108Z</t>
        </is>
      </c>
    </row>
    <row r="86">
      <c r="A86" t="inlineStr">
        <is>
          <t>20143692010</t>
        </is>
      </c>
      <c r="B86" t="inlineStr">
        <is>
          <t>80108436</t>
        </is>
      </c>
      <c r="C86" t="inlineStr">
        <is>
          <t>NALVARTE CARDENAS MARDONIO</t>
        </is>
      </c>
      <c r="D86" t="inlineStr">
        <is>
          <t>ORGANO_ADMINISTRACION</t>
        </is>
      </c>
      <c r="E86" t="inlineStr">
        <is>
          <t>CONSEJO DE ADMINISTRACION</t>
        </is>
      </c>
      <c r="F86" t="inlineStr">
        <is>
          <t>Secretario</t>
        </is>
      </c>
      <c r="G86" s="9" t="n">
        <v>43900</v>
      </c>
      <c r="H86" s="9" t="str"/>
      <c r="I86" t="inlineStr">
        <is>
          <t>SI</t>
        </is>
      </c>
      <c r="J86" t="inlineStr">
        <is>
          <t>2035750</t>
        </is>
      </c>
      <c r="K86" t="inlineStr">
        <is>
          <t>2026-09-20T01:43:21.108Z</t>
        </is>
      </c>
    </row>
    <row r="87">
      <c r="A87" t="inlineStr">
        <is>
          <t>20143692010</t>
        </is>
      </c>
      <c r="B87" t="inlineStr">
        <is>
          <t>20037569</t>
        </is>
      </c>
      <c r="C87" t="inlineStr">
        <is>
          <t>SANTIVAÑEZ SANCHEZ NENE LUIS</t>
        </is>
      </c>
      <c r="D87" t="inlineStr">
        <is>
          <t>REPRESENTANTE</t>
        </is>
      </c>
      <c r="G87" s="9" t="n">
        <v>42102</v>
      </c>
      <c r="H87" s="9" t="str"/>
      <c r="I87" t="inlineStr">
        <is>
          <t>SI</t>
        </is>
      </c>
      <c r="J87" t="inlineStr">
        <is>
          <t>2393855</t>
        </is>
      </c>
      <c r="K87" t="inlineStr">
        <is>
          <t>2026-09-20T01:43:21.108Z</t>
        </is>
      </c>
    </row>
    <row r="88">
      <c r="A88" t="inlineStr">
        <is>
          <t>20145484597</t>
        </is>
      </c>
      <c r="B88" t="inlineStr">
        <is>
          <t>02049419</t>
        </is>
      </c>
      <c r="C88" t="inlineStr">
        <is>
          <t>BLANCO CHIARA ADOLFO</t>
        </is>
      </c>
      <c r="D88" t="inlineStr">
        <is>
          <t>REPRESENTANTE</t>
        </is>
      </c>
      <c r="G88" s="9" t="str"/>
      <c r="H88" s="9" t="str"/>
      <c r="I88" t="inlineStr">
        <is>
          <t>SI</t>
        </is>
      </c>
      <c r="J88" t="inlineStr">
        <is>
          <t>261259</t>
        </is>
      </c>
      <c r="K88" t="inlineStr">
        <is>
          <t>2026-09-20T01:43:21.108Z</t>
        </is>
      </c>
    </row>
    <row r="89">
      <c r="A89" t="inlineStr">
        <is>
          <t>20145484597</t>
        </is>
      </c>
      <c r="B89" t="inlineStr">
        <is>
          <t>02556360</t>
        </is>
      </c>
      <c r="C89" t="inlineStr">
        <is>
          <t>LIPA SUCASAIRE PABLO</t>
        </is>
      </c>
      <c r="D89" t="inlineStr">
        <is>
          <t>SOCIO</t>
        </is>
      </c>
      <c r="G89" s="9" t="str"/>
      <c r="H89" s="9" t="str"/>
      <c r="I89" t="inlineStr">
        <is>
          <t>SI</t>
        </is>
      </c>
      <c r="J89" t="inlineStr">
        <is>
          <t>611222</t>
        </is>
      </c>
      <c r="K89" t="inlineStr">
        <is>
          <t>2026-09-20T01:43:21.108Z</t>
        </is>
      </c>
    </row>
    <row r="90">
      <c r="A90" t="inlineStr">
        <is>
          <t>20145484597</t>
        </is>
      </c>
      <c r="B90" t="inlineStr">
        <is>
          <t>02041447</t>
        </is>
      </c>
      <c r="C90" t="inlineStr">
        <is>
          <t>MAMANI APAZA FIDEL</t>
        </is>
      </c>
      <c r="D90" t="inlineStr">
        <is>
          <t>SOCIO</t>
        </is>
      </c>
      <c r="G90" s="9" t="str"/>
      <c r="H90" s="9" t="str"/>
      <c r="I90" t="inlineStr">
        <is>
          <t>SI</t>
        </is>
      </c>
      <c r="J90" t="inlineStr">
        <is>
          <t>611223</t>
        </is>
      </c>
      <c r="K90" t="inlineStr">
        <is>
          <t>2026-09-20T01:43:21.108Z</t>
        </is>
      </c>
    </row>
    <row r="91">
      <c r="A91" t="inlineStr">
        <is>
          <t>20145484597</t>
        </is>
      </c>
      <c r="B91" t="inlineStr">
        <is>
          <t>02050950</t>
        </is>
      </c>
      <c r="C91" t="inlineStr">
        <is>
          <t>LIMACHI CAÑAZACA VICTORIANO</t>
        </is>
      </c>
      <c r="D91" t="inlineStr">
        <is>
          <t>SOCIO</t>
        </is>
      </c>
      <c r="G91" s="9" t="str"/>
      <c r="H91" s="9" t="str"/>
      <c r="I91" t="inlineStr">
        <is>
          <t>SI</t>
        </is>
      </c>
      <c r="J91" t="inlineStr">
        <is>
          <t>611224</t>
        </is>
      </c>
      <c r="K91" t="inlineStr">
        <is>
          <t>2026-09-20T01:43:21.108Z</t>
        </is>
      </c>
    </row>
    <row r="92">
      <c r="A92" t="inlineStr">
        <is>
          <t>20145484597</t>
        </is>
      </c>
      <c r="B92" t="inlineStr">
        <is>
          <t>02055557</t>
        </is>
      </c>
      <c r="C92" t="inlineStr">
        <is>
          <t>QUISPE MAMANI CRISOSTOMO</t>
        </is>
      </c>
      <c r="D92" t="inlineStr">
        <is>
          <t>SOCIO</t>
        </is>
      </c>
      <c r="G92" s="9" t="str"/>
      <c r="H92" s="9" t="str"/>
      <c r="I92" t="inlineStr">
        <is>
          <t>SI</t>
        </is>
      </c>
      <c r="J92" t="inlineStr">
        <is>
          <t>611225</t>
        </is>
      </c>
      <c r="K92" t="inlineStr">
        <is>
          <t>2026-09-20T01:43:21.108Z</t>
        </is>
      </c>
    </row>
    <row r="93">
      <c r="A93" t="inlineStr">
        <is>
          <t>20145484597</t>
        </is>
      </c>
      <c r="B93" t="inlineStr">
        <is>
          <t>80043807</t>
        </is>
      </c>
      <c r="C93" t="inlineStr">
        <is>
          <t>MAMANI COAQUIRA GERONIMO</t>
        </is>
      </c>
      <c r="D93" t="inlineStr">
        <is>
          <t>SOCIO</t>
        </is>
      </c>
      <c r="G93" s="9" t="str"/>
      <c r="H93" s="9" t="str"/>
      <c r="I93" t="inlineStr">
        <is>
          <t>SI</t>
        </is>
      </c>
      <c r="J93" t="inlineStr">
        <is>
          <t>611226</t>
        </is>
      </c>
      <c r="K93" t="inlineStr">
        <is>
          <t>2026-09-20T01:43:21.108Z</t>
        </is>
      </c>
    </row>
    <row r="94">
      <c r="A94" t="inlineStr">
        <is>
          <t>20170142773</t>
        </is>
      </c>
      <c r="B94" t="inlineStr">
        <is>
          <t>33826727</t>
        </is>
      </c>
      <c r="C94" t="inlineStr">
        <is>
          <t>saavedra gonzales clodomiro</t>
        </is>
      </c>
      <c r="D94" t="inlineStr">
        <is>
          <t>ORGANO_ADMINISTRACION</t>
        </is>
      </c>
      <c r="E94" t="inlineStr">
        <is>
          <t>CONSEJO DE ADMINISTRACION</t>
        </is>
      </c>
      <c r="F94" t="inlineStr">
        <is>
          <t>Presidente</t>
        </is>
      </c>
      <c r="G94" s="9" t="n">
        <v>43512</v>
      </c>
      <c r="H94" s="9" t="str"/>
      <c r="I94" t="inlineStr">
        <is>
          <t>SI</t>
        </is>
      </c>
      <c r="J94" t="inlineStr">
        <is>
          <t>1804686</t>
        </is>
      </c>
      <c r="K94" t="inlineStr">
        <is>
          <t>2026-09-20T01:43:21.108Z</t>
        </is>
      </c>
    </row>
    <row r="95">
      <c r="A95" t="inlineStr">
        <is>
          <t>20170142773</t>
        </is>
      </c>
      <c r="B95" t="inlineStr">
        <is>
          <t>33648441</t>
        </is>
      </c>
      <c r="C95" t="inlineStr">
        <is>
          <t>torres herrera luis alberto</t>
        </is>
      </c>
      <c r="D95" t="inlineStr">
        <is>
          <t>ORGANO_ADMINISTRACION</t>
        </is>
      </c>
      <c r="E95" t="inlineStr">
        <is>
          <t>CONSEJO DE ADMINISTRACION</t>
        </is>
      </c>
      <c r="F95" t="inlineStr">
        <is>
          <t>Vice Presidente</t>
        </is>
      </c>
      <c r="G95" s="9" t="n">
        <v>43512</v>
      </c>
      <c r="H95" s="9" t="str"/>
      <c r="I95" t="inlineStr">
        <is>
          <t>SI</t>
        </is>
      </c>
      <c r="J95" t="inlineStr">
        <is>
          <t>1804687</t>
        </is>
      </c>
      <c r="K95" t="inlineStr">
        <is>
          <t>2026-09-20T01:43:21.108Z</t>
        </is>
      </c>
    </row>
    <row r="96">
      <c r="A96" t="inlineStr">
        <is>
          <t>20170142773</t>
        </is>
      </c>
      <c r="B96" t="inlineStr">
        <is>
          <t>42474993</t>
        </is>
      </c>
      <c r="C96" t="inlineStr">
        <is>
          <t>arevalo izquierdo wilton</t>
        </is>
      </c>
      <c r="D96" t="inlineStr">
        <is>
          <t>ORGANO_ADMINISTRACION</t>
        </is>
      </c>
      <c r="E96" t="inlineStr">
        <is>
          <t>CONSEJO DE ADMINISTRACION</t>
        </is>
      </c>
      <c r="F96" t="inlineStr">
        <is>
          <t>Secretario</t>
        </is>
      </c>
      <c r="G96" s="9" t="n">
        <v>43512</v>
      </c>
      <c r="H96" s="9" t="str"/>
      <c r="I96" t="inlineStr">
        <is>
          <t>SI</t>
        </is>
      </c>
      <c r="J96" t="inlineStr">
        <is>
          <t>1804688</t>
        </is>
      </c>
      <c r="K96" t="inlineStr">
        <is>
          <t>2026-09-20T01:43:21.108Z</t>
        </is>
      </c>
    </row>
    <row r="97">
      <c r="A97" t="inlineStr">
        <is>
          <t>20170142773</t>
        </is>
      </c>
      <c r="B97" t="inlineStr">
        <is>
          <t>02805109</t>
        </is>
      </c>
      <c r="C97" t="inlineStr">
        <is>
          <t>TALLEDO TORRES RAUL MANUEL</t>
        </is>
      </c>
      <c r="D97" t="inlineStr">
        <is>
          <t>REPRESENTANTE</t>
        </is>
      </c>
      <c r="G97" s="9" t="n">
        <v>43173</v>
      </c>
      <c r="H97" s="9" t="str"/>
      <c r="I97" t="inlineStr">
        <is>
          <t>SI</t>
        </is>
      </c>
      <c r="J97" t="inlineStr">
        <is>
          <t>2188667</t>
        </is>
      </c>
      <c r="K97" t="inlineStr">
        <is>
          <t>2026-09-20T01:43:21.108Z</t>
        </is>
      </c>
    </row>
    <row r="98">
      <c r="A98" t="inlineStr">
        <is>
          <t>20175089111</t>
        </is>
      </c>
      <c r="B98" t="inlineStr">
        <is>
          <t>26643834</t>
        </is>
      </c>
      <c r="C98" t="inlineStr">
        <is>
          <t>sanchez gaitan esteban</t>
        </is>
      </c>
      <c r="D98" t="inlineStr">
        <is>
          <t>ORGANO_ADMINISTRACION</t>
        </is>
      </c>
      <c r="E98" t="inlineStr">
        <is>
          <t>CONSEJO DE ADMINISTRACION</t>
        </is>
      </c>
      <c r="F98" t="inlineStr">
        <is>
          <t>Presidente</t>
        </is>
      </c>
      <c r="G98" s="9" t="n">
        <v>42626</v>
      </c>
      <c r="H98" s="9" t="str"/>
      <c r="I98" t="inlineStr">
        <is>
          <t>SI</t>
        </is>
      </c>
      <c r="J98" t="inlineStr">
        <is>
          <t>1230840</t>
        </is>
      </c>
      <c r="K98" t="inlineStr">
        <is>
          <t>2026-09-20T01:43:21.108Z</t>
        </is>
      </c>
    </row>
    <row r="99">
      <c r="A99" t="inlineStr">
        <is>
          <t>20175089111</t>
        </is>
      </c>
      <c r="B99" t="inlineStr">
        <is>
          <t>26642896</t>
        </is>
      </c>
      <c r="C99" t="inlineStr">
        <is>
          <t>castillo caballero manuel</t>
        </is>
      </c>
      <c r="D99" t="inlineStr">
        <is>
          <t>ORGANO_ADMINISTRACION</t>
        </is>
      </c>
      <c r="E99" t="inlineStr">
        <is>
          <t>CONSEJO DE ADMINISTRACION</t>
        </is>
      </c>
      <c r="F99" t="inlineStr">
        <is>
          <t>Secretario</t>
        </is>
      </c>
      <c r="G99" s="9" t="n">
        <v>42626</v>
      </c>
      <c r="H99" s="9" t="str"/>
      <c r="I99" t="inlineStr">
        <is>
          <t>SI</t>
        </is>
      </c>
      <c r="J99" t="inlineStr">
        <is>
          <t>1230841</t>
        </is>
      </c>
      <c r="K99" t="inlineStr">
        <is>
          <t>2026-09-20T01:43:21.108Z</t>
        </is>
      </c>
    </row>
    <row r="100">
      <c r="A100" t="inlineStr">
        <is>
          <t>20175089111</t>
        </is>
      </c>
      <c r="B100" t="inlineStr">
        <is>
          <t>26671546</t>
        </is>
      </c>
      <c r="C100" t="inlineStr">
        <is>
          <t>ocas vásquez ruperto</t>
        </is>
      </c>
      <c r="D100" t="inlineStr">
        <is>
          <t>ORGANO_ADMINISTRACION</t>
        </is>
      </c>
      <c r="E100" t="inlineStr">
        <is>
          <t>CONSEJO DE ADMINISTRACION</t>
        </is>
      </c>
      <c r="F100" t="inlineStr">
        <is>
          <t>Vice Presidente</t>
        </is>
      </c>
      <c r="G100" s="9" t="n">
        <v>42626</v>
      </c>
      <c r="H100" s="9" t="str"/>
      <c r="I100" t="inlineStr">
        <is>
          <t>SI</t>
        </is>
      </c>
      <c r="J100" t="inlineStr">
        <is>
          <t>1230842</t>
        </is>
      </c>
      <c r="K100" t="inlineStr">
        <is>
          <t>2026-09-20T01:43:21.108Z</t>
        </is>
      </c>
    </row>
    <row r="101">
      <c r="A101" t="inlineStr">
        <is>
          <t>20175089111</t>
        </is>
      </c>
      <c r="B101" t="inlineStr">
        <is>
          <t>26650949</t>
        </is>
      </c>
      <c r="C101" t="inlineStr">
        <is>
          <t>mendoza terrones julio</t>
        </is>
      </c>
      <c r="D101" t="inlineStr">
        <is>
          <t>ORGANO_ADMINISTRACION</t>
        </is>
      </c>
      <c r="E101" t="inlineStr">
        <is>
          <t>CONSEJO DE ADMINISTRACION</t>
        </is>
      </c>
      <c r="F101" t="inlineStr">
        <is>
          <t>Vocal</t>
        </is>
      </c>
      <c r="G101" s="9" t="n">
        <v>42626</v>
      </c>
      <c r="H101" s="9" t="str"/>
      <c r="I101" t="inlineStr">
        <is>
          <t>SI</t>
        </is>
      </c>
      <c r="J101" t="inlineStr">
        <is>
          <t>1230843</t>
        </is>
      </c>
      <c r="K101" t="inlineStr">
        <is>
          <t>2026-09-20T01:43:21.108Z</t>
        </is>
      </c>
    </row>
    <row r="102">
      <c r="A102" t="inlineStr">
        <is>
          <t>20175089111</t>
        </is>
      </c>
      <c r="B102" t="inlineStr">
        <is>
          <t>26642850</t>
        </is>
      </c>
      <c r="C102" t="inlineStr">
        <is>
          <t>vera mendoza walter</t>
        </is>
      </c>
      <c r="D102" t="inlineStr">
        <is>
          <t>ORGANO_ADMINISTRACION</t>
        </is>
      </c>
      <c r="E102" t="inlineStr">
        <is>
          <t>CONSEJO DE ADMINISTRACION</t>
        </is>
      </c>
      <c r="F102" t="inlineStr">
        <is>
          <t>Otros</t>
        </is>
      </c>
      <c r="G102" s="9" t="n">
        <v>42626</v>
      </c>
      <c r="H102" s="9" t="str"/>
      <c r="I102" t="inlineStr">
        <is>
          <t>SI</t>
        </is>
      </c>
      <c r="J102" t="inlineStr">
        <is>
          <t>1230844</t>
        </is>
      </c>
      <c r="K102" t="inlineStr">
        <is>
          <t>2026-09-20T01:43:21.108Z</t>
        </is>
      </c>
    </row>
    <row r="103">
      <c r="A103" t="inlineStr">
        <is>
          <t>20175089111</t>
        </is>
      </c>
      <c r="B103" t="inlineStr">
        <is>
          <t>26643823</t>
        </is>
      </c>
      <c r="C103" t="inlineStr">
        <is>
          <t>fernandez chavez marcelino</t>
        </is>
      </c>
      <c r="D103" t="inlineStr">
        <is>
          <t>ORGANO_ADMINISTRACION</t>
        </is>
      </c>
      <c r="E103" t="inlineStr">
        <is>
          <t>CONSEJO DE ADMINISTRACION</t>
        </is>
      </c>
      <c r="F103" t="inlineStr">
        <is>
          <t>Otros</t>
        </is>
      </c>
      <c r="G103" s="9" t="n">
        <v>42626</v>
      </c>
      <c r="H103" s="9" t="str"/>
      <c r="I103" t="inlineStr">
        <is>
          <t>SI</t>
        </is>
      </c>
      <c r="J103" t="inlineStr">
        <is>
          <t>1230845</t>
        </is>
      </c>
      <c r="K103" t="inlineStr">
        <is>
          <t>2026-09-20T01:43:21.108Z</t>
        </is>
      </c>
    </row>
    <row r="104">
      <c r="A104" t="inlineStr">
        <is>
          <t>20175089111</t>
        </is>
      </c>
      <c r="B104" t="inlineStr">
        <is>
          <t>26722764</t>
        </is>
      </c>
      <c r="C104" t="inlineStr">
        <is>
          <t>ALCALDE INFANTE JORGE LUIS</t>
        </is>
      </c>
      <c r="D104" t="inlineStr">
        <is>
          <t>REPRESENTANTE</t>
        </is>
      </c>
      <c r="G104" s="9" t="n">
        <v>42731</v>
      </c>
      <c r="H104" s="9" t="str"/>
      <c r="I104" t="inlineStr">
        <is>
          <t>SI</t>
        </is>
      </c>
      <c r="J104" t="inlineStr">
        <is>
          <t>1708991</t>
        </is>
      </c>
      <c r="K104" t="inlineStr">
        <is>
          <t>2026-09-20T01:43:21.108Z</t>
        </is>
      </c>
    </row>
    <row r="105">
      <c r="A105" t="inlineStr">
        <is>
          <t>20323699365</t>
        </is>
      </c>
      <c r="B105" t="inlineStr">
        <is>
          <t>04305330</t>
        </is>
      </c>
      <c r="C105" t="inlineStr">
        <is>
          <t>MARIN FREY, HELGA SARA</t>
        </is>
      </c>
      <c r="D105" t="inlineStr">
        <is>
          <t>ORGANO_ADMINISTRACION</t>
        </is>
      </c>
      <c r="E105" t="inlineStr">
        <is>
          <t>DIRECTORIO</t>
        </is>
      </c>
      <c r="F105" t="inlineStr">
        <is>
          <t>Presidente</t>
        </is>
      </c>
      <c r="G105" s="9" t="n">
        <v>41478</v>
      </c>
      <c r="H105" s="9" t="str"/>
      <c r="I105" t="inlineStr">
        <is>
          <t>SI</t>
        </is>
      </c>
      <c r="J105" t="inlineStr">
        <is>
          <t>674815</t>
        </is>
      </c>
      <c r="K105" t="inlineStr">
        <is>
          <t>2026-09-20T01:43:21.108Z</t>
        </is>
      </c>
    </row>
    <row r="106">
      <c r="A106" t="inlineStr">
        <is>
          <t>20323699365</t>
        </is>
      </c>
      <c r="B106" t="inlineStr">
        <is>
          <t>04338769</t>
        </is>
      </c>
      <c r="C106" t="inlineStr">
        <is>
          <t>MARIN FREY, JAIME ALFREDO</t>
        </is>
      </c>
      <c r="D106" t="inlineStr">
        <is>
          <t>ORGANO_ADMINISTRACION</t>
        </is>
      </c>
      <c r="E106" t="inlineStr">
        <is>
          <t>DIRECTORIO</t>
        </is>
      </c>
      <c r="F106" t="inlineStr">
        <is>
          <t>Director</t>
        </is>
      </c>
      <c r="G106" s="9" t="n">
        <v>41478</v>
      </c>
      <c r="H106" s="9" t="str"/>
      <c r="I106" t="inlineStr">
        <is>
          <t>SI</t>
        </is>
      </c>
      <c r="J106" t="inlineStr">
        <is>
          <t>674816</t>
        </is>
      </c>
      <c r="K106" t="inlineStr">
        <is>
          <t>2026-09-20T01:43:21.108Z</t>
        </is>
      </c>
    </row>
    <row r="107">
      <c r="A107" t="inlineStr">
        <is>
          <t>20323699365</t>
        </is>
      </c>
      <c r="B107" t="inlineStr">
        <is>
          <t>04306732</t>
        </is>
      </c>
      <c r="C107" t="inlineStr">
        <is>
          <t>CASIMIRO DE RUFFNER, VIRGINIA NORIA</t>
        </is>
      </c>
      <c r="D107" t="inlineStr">
        <is>
          <t>ORGANO_ADMINISTRACION</t>
        </is>
      </c>
      <c r="E107" t="inlineStr">
        <is>
          <t>DIRECTORIO</t>
        </is>
      </c>
      <c r="F107" t="inlineStr">
        <is>
          <t>Director</t>
        </is>
      </c>
      <c r="G107" s="9" t="n">
        <v>41478</v>
      </c>
      <c r="H107" s="9" t="str"/>
      <c r="I107" t="inlineStr">
        <is>
          <t>SI</t>
        </is>
      </c>
      <c r="J107" t="inlineStr">
        <is>
          <t>674817</t>
        </is>
      </c>
      <c r="K107" t="inlineStr">
        <is>
          <t>2026-09-20T01:43:21.108Z</t>
        </is>
      </c>
    </row>
    <row r="108">
      <c r="A108" t="inlineStr">
        <is>
          <t>20323699365</t>
        </is>
      </c>
      <c r="B108" t="inlineStr">
        <is>
          <t>04304826</t>
        </is>
      </c>
      <c r="C108" t="inlineStr">
        <is>
          <t>CANO DE VERDE, ESPERANZA</t>
        </is>
      </c>
      <c r="D108" t="inlineStr">
        <is>
          <t>ORGANO_ADMINISTRACION</t>
        </is>
      </c>
      <c r="E108" t="inlineStr">
        <is>
          <t>DIRECTORIO</t>
        </is>
      </c>
      <c r="F108" t="inlineStr">
        <is>
          <t>Director</t>
        </is>
      </c>
      <c r="G108" s="9" t="n">
        <v>41478</v>
      </c>
      <c r="H108" s="9" t="str"/>
      <c r="I108" t="inlineStr">
        <is>
          <t>SI</t>
        </is>
      </c>
      <c r="J108" t="inlineStr">
        <is>
          <t>674818</t>
        </is>
      </c>
      <c r="K108" t="inlineStr">
        <is>
          <t>2026-09-20T01:43:21.108Z</t>
        </is>
      </c>
    </row>
    <row r="109">
      <c r="A109" t="inlineStr">
        <is>
          <t>20323699365</t>
        </is>
      </c>
      <c r="B109" t="inlineStr">
        <is>
          <t>04301955</t>
        </is>
      </c>
      <c r="C109" t="inlineStr">
        <is>
          <t>JIMENEZ QUISPE, EDGARDO ALBERTO</t>
        </is>
      </c>
      <c r="D109" t="inlineStr">
        <is>
          <t>ORGANO_ADMINISTRACION</t>
        </is>
      </c>
      <c r="E109" t="inlineStr">
        <is>
          <t>DIRECTORIO</t>
        </is>
      </c>
      <c r="F109" t="inlineStr">
        <is>
          <t>Director</t>
        </is>
      </c>
      <c r="G109" s="9" t="n">
        <v>41478</v>
      </c>
      <c r="H109" s="9" t="str"/>
      <c r="I109" t="inlineStr">
        <is>
          <t>SI</t>
        </is>
      </c>
      <c r="J109" t="inlineStr">
        <is>
          <t>674819</t>
        </is>
      </c>
      <c r="K109" t="inlineStr">
        <is>
          <t>2026-09-20T01:43:21.108Z</t>
        </is>
      </c>
    </row>
    <row r="110">
      <c r="A110" t="inlineStr">
        <is>
          <t>20323699365</t>
        </is>
      </c>
      <c r="B110" t="inlineStr">
        <is>
          <t>04338769</t>
        </is>
      </c>
      <c r="C110" t="inlineStr">
        <is>
          <t>JAIME ALBERTO MARIN FREY</t>
        </is>
      </c>
      <c r="D110" t="inlineStr">
        <is>
          <t>ORGANO_ADMINISTRACION</t>
        </is>
      </c>
      <c r="E110" t="inlineStr">
        <is>
          <t>GERENCIA</t>
        </is>
      </c>
      <c r="F110" t="inlineStr">
        <is>
          <t>Gerente General</t>
        </is>
      </c>
      <c r="G110" s="9" t="n">
        <v>39778</v>
      </c>
      <c r="H110" s="9" t="str"/>
      <c r="I110" t="inlineStr">
        <is>
          <t>SI</t>
        </is>
      </c>
      <c r="J110" t="inlineStr">
        <is>
          <t>674820</t>
        </is>
      </c>
      <c r="K110" t="inlineStr">
        <is>
          <t>2026-09-20T01:43:21.108Z</t>
        </is>
      </c>
    </row>
    <row r="111">
      <c r="A111" t="inlineStr">
        <is>
          <t>20323699365</t>
        </is>
      </c>
      <c r="B111" t="inlineStr">
        <is>
          <t>04338769</t>
        </is>
      </c>
      <c r="C111" t="inlineStr">
        <is>
          <t>MARIN FREY, JAIME ALFREDO</t>
        </is>
      </c>
      <c r="D111" t="inlineStr">
        <is>
          <t>REPRESENTANTE</t>
        </is>
      </c>
      <c r="G111" s="9" t="n">
        <v>39778</v>
      </c>
      <c r="H111" s="9" t="str"/>
      <c r="I111" t="inlineStr">
        <is>
          <t>SI</t>
        </is>
      </c>
      <c r="J111" t="inlineStr">
        <is>
          <t>1284572</t>
        </is>
      </c>
      <c r="K111" t="inlineStr">
        <is>
          <t>2026-09-20T01:43:21.108Z</t>
        </is>
      </c>
    </row>
    <row r="112">
      <c r="A112" t="inlineStr">
        <is>
          <t>20323699365</t>
        </is>
      </c>
      <c r="B112" t="inlineStr">
        <is>
          <t>04305456</t>
        </is>
      </c>
      <c r="C112" t="inlineStr">
        <is>
          <t>MARIN FREY, CESAR ALBERTO</t>
        </is>
      </c>
      <c r="D112" t="inlineStr">
        <is>
          <t>SOCIO</t>
        </is>
      </c>
      <c r="G112" s="9" t="n">
        <v>41253</v>
      </c>
      <c r="H112" s="9" t="n">
        <v>41357</v>
      </c>
      <c r="I112" t="inlineStr">
        <is>
          <t>NO</t>
        </is>
      </c>
      <c r="J112" t="inlineStr">
        <is>
          <t>2416324</t>
        </is>
      </c>
      <c r="K112" t="inlineStr">
        <is>
          <t>2026-09-20T01:43:21.108Z</t>
        </is>
      </c>
    </row>
    <row r="113">
      <c r="A113" t="inlineStr">
        <is>
          <t>20323699365</t>
        </is>
      </c>
      <c r="B113" t="inlineStr">
        <is>
          <t>CCHN576NF</t>
        </is>
      </c>
      <c r="C113" t="inlineStr">
        <is>
          <t>MERTSCH-GLOCKER, BETTINA</t>
        </is>
      </c>
      <c r="D113" t="inlineStr">
        <is>
          <t>SOCIO</t>
        </is>
      </c>
      <c r="G113" s="9" t="n">
        <v>41357</v>
      </c>
      <c r="H113" s="9" t="str"/>
      <c r="I113" t="inlineStr">
        <is>
          <t>SI</t>
        </is>
      </c>
      <c r="J113" t="inlineStr">
        <is>
          <t>2416325</t>
        </is>
      </c>
      <c r="K113" t="inlineStr">
        <is>
          <t>2026-09-20T01:43:21.108Z</t>
        </is>
      </c>
    </row>
    <row r="114">
      <c r="A114" t="inlineStr">
        <is>
          <t>20323699365</t>
        </is>
      </c>
      <c r="B114" t="inlineStr">
        <is>
          <t>04301502</t>
        </is>
      </c>
      <c r="C114" t="inlineStr">
        <is>
          <t>VERDE HASSINGER, ALBERTO</t>
        </is>
      </c>
      <c r="D114" t="inlineStr">
        <is>
          <t>SOCIO</t>
        </is>
      </c>
      <c r="G114" s="9" t="n">
        <v>36026</v>
      </c>
      <c r="H114" s="9" t="n">
        <v>36419</v>
      </c>
      <c r="I114" t="inlineStr">
        <is>
          <t>NO</t>
        </is>
      </c>
      <c r="J114" t="inlineStr">
        <is>
          <t>2416326</t>
        </is>
      </c>
      <c r="K114" t="inlineStr">
        <is>
          <t>2026-09-20T01:43:21.108Z</t>
        </is>
      </c>
    </row>
    <row r="115">
      <c r="A115" t="inlineStr">
        <is>
          <t>20323699365</t>
        </is>
      </c>
      <c r="B115" t="inlineStr">
        <is>
          <t>04338927</t>
        </is>
      </c>
      <c r="C115" t="inlineStr">
        <is>
          <t>HASSINGER RAMOS, CARLOS WAGNER</t>
        </is>
      </c>
      <c r="D115" t="inlineStr">
        <is>
          <t>SOCIO</t>
        </is>
      </c>
      <c r="G115" s="9" t="n">
        <v>40515</v>
      </c>
      <c r="H115" s="9" t="n">
        <v>41253</v>
      </c>
      <c r="I115" t="inlineStr">
        <is>
          <t>NO</t>
        </is>
      </c>
      <c r="J115" t="inlineStr">
        <is>
          <t>2416327</t>
        </is>
      </c>
      <c r="K115" t="inlineStr">
        <is>
          <t>2026-09-20T01:43:21.108Z</t>
        </is>
      </c>
    </row>
    <row r="116">
      <c r="A116" t="inlineStr">
        <is>
          <t>20323699365</t>
        </is>
      </c>
      <c r="B116" t="inlineStr">
        <is>
          <t>04339409</t>
        </is>
      </c>
      <c r="C116" t="inlineStr">
        <is>
          <t>CARRANZA LOSSIO, JOSE LUIS</t>
        </is>
      </c>
      <c r="D116" t="inlineStr">
        <is>
          <t>SOCIO</t>
        </is>
      </c>
      <c r="G116" s="9" t="n">
        <v>36026</v>
      </c>
      <c r="H116" s="9" t="n">
        <v>36419</v>
      </c>
      <c r="I116" t="inlineStr">
        <is>
          <t>NO</t>
        </is>
      </c>
      <c r="J116" t="inlineStr">
        <is>
          <t>2416328</t>
        </is>
      </c>
      <c r="K116" t="inlineStr">
        <is>
          <t>2026-09-20T01:43:21.108Z</t>
        </is>
      </c>
    </row>
    <row r="117">
      <c r="A117" t="inlineStr">
        <is>
          <t>20323699365</t>
        </is>
      </c>
      <c r="B117" t="inlineStr">
        <is>
          <t>04304201</t>
        </is>
      </c>
      <c r="C117" t="inlineStr">
        <is>
          <t>MARIN FREY, JULIA ELENA</t>
        </is>
      </c>
      <c r="D117" t="inlineStr">
        <is>
          <t>SOCIO</t>
        </is>
      </c>
      <c r="G117" s="9" t="n">
        <v>36026</v>
      </c>
      <c r="H117" s="9" t="n">
        <v>36419</v>
      </c>
      <c r="I117" t="inlineStr">
        <is>
          <t>NO</t>
        </is>
      </c>
      <c r="J117" t="inlineStr">
        <is>
          <t>2416329</t>
        </is>
      </c>
      <c r="K117" t="inlineStr">
        <is>
          <t>2026-09-20T01:43:21.108Z</t>
        </is>
      </c>
    </row>
    <row r="118">
      <c r="A118" t="inlineStr">
        <is>
          <t>20323699365</t>
        </is>
      </c>
      <c r="B118" t="inlineStr">
        <is>
          <t>04306732</t>
        </is>
      </c>
      <c r="C118" t="inlineStr">
        <is>
          <t>CASIMIRO DE RUFFNER, VIRGINIA NORIA</t>
        </is>
      </c>
      <c r="D118" t="inlineStr">
        <is>
          <t>SOCIO</t>
        </is>
      </c>
      <c r="G118" s="9" t="n">
        <v>36026</v>
      </c>
      <c r="H118" s="9" t="n">
        <v>36419</v>
      </c>
      <c r="I118" t="inlineStr">
        <is>
          <t>NO</t>
        </is>
      </c>
      <c r="J118" t="inlineStr">
        <is>
          <t>2416330</t>
        </is>
      </c>
      <c r="K118" t="inlineStr">
        <is>
          <t>2026-09-20T01:43:21.108Z</t>
        </is>
      </c>
    </row>
    <row r="119">
      <c r="A119" t="inlineStr">
        <is>
          <t>20323699365</t>
        </is>
      </c>
      <c r="B119" t="inlineStr">
        <is>
          <t>04303357</t>
        </is>
      </c>
      <c r="C119" t="inlineStr">
        <is>
          <t>MARIN SANCHEZ, JULIO CESAR</t>
        </is>
      </c>
      <c r="D119" t="inlineStr">
        <is>
          <t>SOCIO</t>
        </is>
      </c>
      <c r="G119" s="9" t="n">
        <v>36026</v>
      </c>
      <c r="H119" s="9" t="n">
        <v>36419</v>
      </c>
      <c r="I119" t="inlineStr">
        <is>
          <t>NO</t>
        </is>
      </c>
      <c r="J119" t="inlineStr">
        <is>
          <t>2416331</t>
        </is>
      </c>
      <c r="K119" t="inlineStr">
        <is>
          <t>2026-09-20T01:43:21.108Z</t>
        </is>
      </c>
    </row>
    <row r="120">
      <c r="A120" t="inlineStr">
        <is>
          <t>20323699365</t>
        </is>
      </c>
      <c r="B120" t="inlineStr">
        <is>
          <t>04305330</t>
        </is>
      </c>
      <c r="C120" t="inlineStr">
        <is>
          <t>MARIN FREY, HELGA SARA</t>
        </is>
      </c>
      <c r="D120" t="inlineStr">
        <is>
          <t>SOCIO</t>
        </is>
      </c>
      <c r="G120" s="9" t="n">
        <v>36026</v>
      </c>
      <c r="H120" s="9" t="n">
        <v>36419</v>
      </c>
      <c r="I120" t="inlineStr">
        <is>
          <t>NO</t>
        </is>
      </c>
      <c r="J120" t="inlineStr">
        <is>
          <t>2416332</t>
        </is>
      </c>
      <c r="K120" t="inlineStr">
        <is>
          <t>2026-09-20T01:43:21.108Z</t>
        </is>
      </c>
    </row>
    <row r="121">
      <c r="A121" t="inlineStr">
        <is>
          <t>20323699365</t>
        </is>
      </c>
      <c r="B121" t="inlineStr">
        <is>
          <t>04301955</t>
        </is>
      </c>
      <c r="C121" t="inlineStr">
        <is>
          <t>JIMENEZ QUISPE, EDGARDO ALBERTO</t>
        </is>
      </c>
      <c r="D121" t="inlineStr">
        <is>
          <t>SOCIO</t>
        </is>
      </c>
      <c r="G121" s="9" t="n">
        <v>36026</v>
      </c>
      <c r="H121" s="9" t="n">
        <v>36419</v>
      </c>
      <c r="I121" t="inlineStr">
        <is>
          <t>NO</t>
        </is>
      </c>
      <c r="J121" t="inlineStr">
        <is>
          <t>2416333</t>
        </is>
      </c>
      <c r="K121" t="inlineStr">
        <is>
          <t>2026-09-20T01:43:21.108Z</t>
        </is>
      </c>
    </row>
    <row r="122">
      <c r="A122" t="inlineStr">
        <is>
          <t>20323699365</t>
        </is>
      </c>
      <c r="B122" t="inlineStr">
        <is>
          <t>04338769</t>
        </is>
      </c>
      <c r="C122" t="inlineStr">
        <is>
          <t>MARIN FREY, JAIME ALFREDO</t>
        </is>
      </c>
      <c r="D122" t="inlineStr">
        <is>
          <t>SOCIO</t>
        </is>
      </c>
      <c r="G122" s="9" t="n">
        <v>36026</v>
      </c>
      <c r="H122" s="9" t="n">
        <v>36419</v>
      </c>
      <c r="I122" t="inlineStr">
        <is>
          <t>NO</t>
        </is>
      </c>
      <c r="J122" t="inlineStr">
        <is>
          <t>2416334</t>
        </is>
      </c>
      <c r="K122" t="inlineStr">
        <is>
          <t>2026-09-20T01:43:21.108Z</t>
        </is>
      </c>
    </row>
    <row r="123">
      <c r="A123" t="inlineStr">
        <is>
          <t>20323699365</t>
        </is>
      </c>
      <c r="B123" t="inlineStr">
        <is>
          <t>04302740</t>
        </is>
      </c>
      <c r="C123" t="inlineStr">
        <is>
          <t>FREY DE MARIN, FRIDA</t>
        </is>
      </c>
      <c r="D123" t="inlineStr">
        <is>
          <t>SOCIO</t>
        </is>
      </c>
      <c r="G123" s="9" t="n">
        <v>36026</v>
      </c>
      <c r="H123" s="9" t="n">
        <v>36419</v>
      </c>
      <c r="I123" t="inlineStr">
        <is>
          <t>NO</t>
        </is>
      </c>
      <c r="J123" t="inlineStr">
        <is>
          <t>2416335</t>
        </is>
      </c>
      <c r="K123" t="inlineStr">
        <is>
          <t>2026-09-20T01:43:21.108Z</t>
        </is>
      </c>
    </row>
    <row r="124">
      <c r="A124" t="inlineStr">
        <is>
          <t>20323699365</t>
        </is>
      </c>
      <c r="B124" t="inlineStr">
        <is>
          <t>10900675630</t>
        </is>
      </c>
      <c r="C124" t="inlineStr">
        <is>
          <t>FLORALP S.A.</t>
        </is>
      </c>
      <c r="D124" t="inlineStr">
        <is>
          <t>SOCIO</t>
        </is>
      </c>
      <c r="G124" s="9" t="n">
        <v>36419</v>
      </c>
      <c r="H124" s="9" t="n">
        <v>40515</v>
      </c>
      <c r="I124" t="inlineStr">
        <is>
          <t>NO</t>
        </is>
      </c>
      <c r="J124" t="inlineStr">
        <is>
          <t>2416336</t>
        </is>
      </c>
      <c r="K124" t="inlineStr">
        <is>
          <t>2026-09-20T01:43:21.108Z</t>
        </is>
      </c>
    </row>
    <row r="125">
      <c r="A125" t="inlineStr">
        <is>
          <t>20326767400</t>
        </is>
      </c>
      <c r="B125" t="inlineStr">
        <is>
          <t>29244227</t>
        </is>
      </c>
      <c r="C125" t="inlineStr">
        <is>
          <t>OBANDO DE GUZMAN LILIA MARIA</t>
        </is>
      </c>
      <c r="D125" t="inlineStr">
        <is>
          <t>ORGANO_ADMINISTRACION</t>
        </is>
      </c>
      <c r="E125" t="inlineStr">
        <is>
          <t>CONSEJO DIRECTIVO</t>
        </is>
      </c>
      <c r="F125" t="inlineStr">
        <is>
          <t>Presidente</t>
        </is>
      </c>
      <c r="G125" s="9" t="n">
        <v>45311</v>
      </c>
      <c r="H125" s="9" t="str"/>
      <c r="I125" t="inlineStr">
        <is>
          <t>SI</t>
        </is>
      </c>
      <c r="J125" t="inlineStr">
        <is>
          <t>2788339</t>
        </is>
      </c>
      <c r="K125" t="inlineStr">
        <is>
          <t>2026-09-20T01:43:21.108Z</t>
        </is>
      </c>
    </row>
    <row r="126">
      <c r="A126" t="inlineStr">
        <is>
          <t>20326767400</t>
        </is>
      </c>
      <c r="B126" t="inlineStr">
        <is>
          <t>29509878</t>
        </is>
      </c>
      <c r="C126" t="inlineStr">
        <is>
          <t>APAZA MAMANI ANICETO PLACIDO</t>
        </is>
      </c>
      <c r="D126" t="inlineStr">
        <is>
          <t>ORGANO_ADMINISTRACION</t>
        </is>
      </c>
      <c r="E126" t="inlineStr">
        <is>
          <t>CONSEJO DIRECTIVO</t>
        </is>
      </c>
      <c r="F126" t="inlineStr">
        <is>
          <t>Vice Presidente</t>
        </is>
      </c>
      <c r="G126" s="9" t="n">
        <v>45311</v>
      </c>
      <c r="H126" s="9" t="str"/>
      <c r="I126" t="inlineStr">
        <is>
          <t>SI</t>
        </is>
      </c>
      <c r="J126" t="inlineStr">
        <is>
          <t>2788340</t>
        </is>
      </c>
      <c r="K126" t="inlineStr">
        <is>
          <t>2026-09-20T01:43:21.108Z</t>
        </is>
      </c>
    </row>
    <row r="127">
      <c r="A127" t="inlineStr">
        <is>
          <t>20326767400</t>
        </is>
      </c>
      <c r="B127" t="inlineStr">
        <is>
          <t>29472487</t>
        </is>
      </c>
      <c r="C127" t="inlineStr">
        <is>
          <t>CALDERON DE HUARACHA IRMA ANTONIA</t>
        </is>
      </c>
      <c r="D127" t="inlineStr">
        <is>
          <t>ORGANO_ADMINISTRACION</t>
        </is>
      </c>
      <c r="E127" t="inlineStr">
        <is>
          <t>CONSEJO DIRECTIVO</t>
        </is>
      </c>
      <c r="F127" t="inlineStr">
        <is>
          <t>Tesorero</t>
        </is>
      </c>
      <c r="G127" s="9" t="n">
        <v>45311</v>
      </c>
      <c r="H127" s="9" t="str"/>
      <c r="I127" t="inlineStr">
        <is>
          <t>SI</t>
        </is>
      </c>
      <c r="J127" t="inlineStr">
        <is>
          <t>2788341</t>
        </is>
      </c>
      <c r="K127" t="inlineStr">
        <is>
          <t>2026-09-20T01:43:21.108Z</t>
        </is>
      </c>
    </row>
    <row r="128">
      <c r="A128" t="inlineStr">
        <is>
          <t>20326767400</t>
        </is>
      </c>
      <c r="B128" t="inlineStr">
        <is>
          <t>29288301</t>
        </is>
      </c>
      <c r="C128" t="inlineStr">
        <is>
          <t>VALDIVIA AVALOS WILBERT ISIDRO ALFREDO</t>
        </is>
      </c>
      <c r="D128" t="inlineStr">
        <is>
          <t>ORGANO_ADMINISTRACION</t>
        </is>
      </c>
      <c r="E128" t="inlineStr">
        <is>
          <t>CONSEJO DIRECTIVO</t>
        </is>
      </c>
      <c r="F128" t="inlineStr">
        <is>
          <t>Secretario</t>
        </is>
      </c>
      <c r="G128" s="9" t="n">
        <v>45311</v>
      </c>
      <c r="H128" s="9" t="str"/>
      <c r="I128" t="inlineStr">
        <is>
          <t>SI</t>
        </is>
      </c>
      <c r="J128" t="inlineStr">
        <is>
          <t>2788342</t>
        </is>
      </c>
      <c r="K128" t="inlineStr">
        <is>
          <t>2026-09-20T01:43:21.108Z</t>
        </is>
      </c>
    </row>
    <row r="129">
      <c r="A129" t="inlineStr">
        <is>
          <t>20326767400</t>
        </is>
      </c>
      <c r="B129" t="inlineStr">
        <is>
          <t>29595282</t>
        </is>
      </c>
      <c r="C129" t="inlineStr">
        <is>
          <t>ARAPA FIGUEROA ADELMA</t>
        </is>
      </c>
      <c r="D129" t="inlineStr">
        <is>
          <t>ORGANO_ADMINISTRACION</t>
        </is>
      </c>
      <c r="E129" t="inlineStr">
        <is>
          <t>CONSEJO DIRECTIVO</t>
        </is>
      </c>
      <c r="F129" t="inlineStr">
        <is>
          <t>Vocal</t>
        </is>
      </c>
      <c r="G129" s="9" t="n">
        <v>45311</v>
      </c>
      <c r="H129" s="9" t="str"/>
      <c r="I129" t="inlineStr">
        <is>
          <t>SI</t>
        </is>
      </c>
      <c r="J129" t="inlineStr">
        <is>
          <t>2788343</t>
        </is>
      </c>
      <c r="K129" t="inlineStr">
        <is>
          <t>2026-09-20T01:43:21.108Z</t>
        </is>
      </c>
    </row>
    <row r="130">
      <c r="A130" t="inlineStr">
        <is>
          <t>20326767400</t>
        </is>
      </c>
      <c r="B130" t="inlineStr">
        <is>
          <t>30653551</t>
        </is>
      </c>
      <c r="C130" t="inlineStr">
        <is>
          <t>MEDINA MEDINA EMILIO RICARDO</t>
        </is>
      </c>
      <c r="D130" t="inlineStr">
        <is>
          <t>ORGANO_ADMINISTRACION</t>
        </is>
      </c>
      <c r="E130" t="inlineStr">
        <is>
          <t>CONSEJO DIRECTIVO</t>
        </is>
      </c>
      <c r="F130" t="inlineStr">
        <is>
          <t>Vocal</t>
        </is>
      </c>
      <c r="G130" s="9" t="n">
        <v>45311</v>
      </c>
      <c r="H130" s="9" t="str"/>
      <c r="I130" t="inlineStr">
        <is>
          <t>SI</t>
        </is>
      </c>
      <c r="J130" t="inlineStr">
        <is>
          <t>2788344</t>
        </is>
      </c>
      <c r="K130" t="inlineStr">
        <is>
          <t>2026-09-20T01:43:21.108Z</t>
        </is>
      </c>
    </row>
    <row r="131">
      <c r="A131" t="inlineStr">
        <is>
          <t>20326767400</t>
        </is>
      </c>
      <c r="B131" t="inlineStr">
        <is>
          <t>30672759</t>
        </is>
      </c>
      <c r="C131" t="inlineStr">
        <is>
          <t>CACERES RETAMOZO ROBERTA DOROTEA</t>
        </is>
      </c>
      <c r="D131" t="inlineStr">
        <is>
          <t>ORGANO_ADMINISTRACION</t>
        </is>
      </c>
      <c r="E131" t="inlineStr">
        <is>
          <t>CONSEJO DIRECTIVO</t>
        </is>
      </c>
      <c r="F131" t="inlineStr">
        <is>
          <t>Vocal</t>
        </is>
      </c>
      <c r="G131" s="9" t="n">
        <v>45311</v>
      </c>
      <c r="H131" s="9" t="str"/>
      <c r="I131" t="inlineStr">
        <is>
          <t>SI</t>
        </is>
      </c>
      <c r="J131" t="inlineStr">
        <is>
          <t>2788345</t>
        </is>
      </c>
      <c r="K131" t="inlineStr">
        <is>
          <t>2026-09-20T01:43:21.108Z</t>
        </is>
      </c>
    </row>
    <row r="132">
      <c r="A132" t="inlineStr">
        <is>
          <t>20326767400</t>
        </is>
      </c>
      <c r="B132" t="inlineStr">
        <is>
          <t>29244227</t>
        </is>
      </c>
      <c r="C132" t="inlineStr">
        <is>
          <t>OBANDO DE GUZMAN LILIA MARIA</t>
        </is>
      </c>
      <c r="D132" t="inlineStr">
        <is>
          <t>REPRESENTANTE</t>
        </is>
      </c>
      <c r="G132" s="9" t="n">
        <v>45311</v>
      </c>
      <c r="H132" s="9" t="str"/>
      <c r="I132" t="inlineStr">
        <is>
          <t>SI</t>
        </is>
      </c>
      <c r="J132" t="inlineStr">
        <is>
          <t>3077268</t>
        </is>
      </c>
      <c r="K132" t="inlineStr">
        <is>
          <t>2026-09-20T01:43:21.108Z</t>
        </is>
      </c>
    </row>
    <row r="133">
      <c r="A133" t="inlineStr">
        <is>
          <t>20352417018</t>
        </is>
      </c>
      <c r="B133" t="inlineStr">
        <is>
          <t>22482363</t>
        </is>
      </c>
      <c r="C133" t="inlineStr">
        <is>
          <t>ESPIRITU PRUDENCIO JACINTO GUILLERMO</t>
        </is>
      </c>
      <c r="D133" t="inlineStr">
        <is>
          <t>REPRESENTANTE</t>
        </is>
      </c>
      <c r="G133" s="9" t="str"/>
      <c r="H133" s="9" t="str"/>
      <c r="I133" t="inlineStr">
        <is>
          <t>SI</t>
        </is>
      </c>
      <c r="J133" t="inlineStr">
        <is>
          <t>147548</t>
        </is>
      </c>
      <c r="K133" t="inlineStr">
        <is>
          <t>2026-09-20T01:43:21.108Z</t>
        </is>
      </c>
    </row>
    <row r="134">
      <c r="A134" t="inlineStr">
        <is>
          <t>20352417018</t>
        </is>
      </c>
      <c r="B134" t="inlineStr">
        <is>
          <t>22482363</t>
        </is>
      </c>
      <c r="C134" t="inlineStr">
        <is>
          <t>ESPIRITU PRUDENCIO JACINTO GUILLERMO</t>
        </is>
      </c>
      <c r="D134" t="inlineStr">
        <is>
          <t>SOCIO</t>
        </is>
      </c>
      <c r="G134" s="9" t="str"/>
      <c r="H134" s="9" t="str"/>
      <c r="I134" t="inlineStr">
        <is>
          <t>SI</t>
        </is>
      </c>
      <c r="J134" t="inlineStr">
        <is>
          <t>371255</t>
        </is>
      </c>
      <c r="K134" t="inlineStr">
        <is>
          <t>2026-09-20T01:43:21.108Z</t>
        </is>
      </c>
    </row>
    <row r="135">
      <c r="A135" t="inlineStr">
        <is>
          <t>20352417018</t>
        </is>
      </c>
      <c r="B135" t="inlineStr">
        <is>
          <t>00182998</t>
        </is>
      </c>
      <c r="C135" t="inlineStr">
        <is>
          <t>ALEJO ARECHE ALBINO</t>
        </is>
      </c>
      <c r="D135" t="inlineStr">
        <is>
          <t>SOCIO</t>
        </is>
      </c>
      <c r="G135" s="9" t="str"/>
      <c r="H135" s="9" t="str"/>
      <c r="I135" t="inlineStr">
        <is>
          <t>SI</t>
        </is>
      </c>
      <c r="J135" t="inlineStr">
        <is>
          <t>371256</t>
        </is>
      </c>
      <c r="K135" t="inlineStr">
        <is>
          <t>2026-09-20T01:43:21.108Z</t>
        </is>
      </c>
    </row>
    <row r="136">
      <c r="A136" t="inlineStr">
        <is>
          <t>20352417018</t>
        </is>
      </c>
      <c r="B136" t="inlineStr">
        <is>
          <t>80617231</t>
        </is>
      </c>
      <c r="C136" t="inlineStr">
        <is>
          <t>AVALOS REYES GILBER HERNAN</t>
        </is>
      </c>
      <c r="D136" t="inlineStr">
        <is>
          <t>SOCIO</t>
        </is>
      </c>
      <c r="G136" s="9" t="str"/>
      <c r="H136" s="9" t="str"/>
      <c r="I136" t="inlineStr">
        <is>
          <t>SI</t>
        </is>
      </c>
      <c r="J136" t="inlineStr">
        <is>
          <t>371257</t>
        </is>
      </c>
      <c r="K136" t="inlineStr">
        <is>
          <t>2026-09-20T01:43:21.108Z</t>
        </is>
      </c>
    </row>
    <row r="137">
      <c r="A137" t="inlineStr">
        <is>
          <t>20352417018</t>
        </is>
      </c>
      <c r="B137" t="inlineStr">
        <is>
          <t>00173670</t>
        </is>
      </c>
      <c r="C137" t="inlineStr">
        <is>
          <t>CAMACHO ARVI CIPRIANO</t>
        </is>
      </c>
      <c r="D137" t="inlineStr">
        <is>
          <t>SOCIO</t>
        </is>
      </c>
      <c r="G137" s="9" t="str"/>
      <c r="H137" s="9" t="str"/>
      <c r="I137" t="inlineStr">
        <is>
          <t>SI</t>
        </is>
      </c>
      <c r="J137" t="inlineStr">
        <is>
          <t>371258</t>
        </is>
      </c>
      <c r="K137" t="inlineStr">
        <is>
          <t>2026-09-20T01:43:21.108Z</t>
        </is>
      </c>
    </row>
    <row r="138">
      <c r="A138" t="inlineStr">
        <is>
          <t>20352417018</t>
        </is>
      </c>
      <c r="B138" t="inlineStr">
        <is>
          <t>22882831</t>
        </is>
      </c>
      <c r="C138" t="inlineStr">
        <is>
          <t>MEJIA MURGA HERACLIO LUBEN</t>
        </is>
      </c>
      <c r="D138" t="inlineStr">
        <is>
          <t>SOCIO</t>
        </is>
      </c>
      <c r="G138" s="9" t="str"/>
      <c r="H138" s="9" t="str"/>
      <c r="I138" t="inlineStr">
        <is>
          <t>SI</t>
        </is>
      </c>
      <c r="J138" t="inlineStr">
        <is>
          <t>371259</t>
        </is>
      </c>
      <c r="K138" t="inlineStr">
        <is>
          <t>2026-09-20T01:43:21.108Z</t>
        </is>
      </c>
    </row>
    <row r="139">
      <c r="A139" t="inlineStr">
        <is>
          <t>20352417018</t>
        </is>
      </c>
      <c r="B139" t="inlineStr">
        <is>
          <t>00182930</t>
        </is>
      </c>
      <c r="C139" t="inlineStr">
        <is>
          <t>NAVARRO PEREZ SONIA</t>
        </is>
      </c>
      <c r="D139" t="inlineStr">
        <is>
          <t>SOCIO</t>
        </is>
      </c>
      <c r="G139" s="9" t="str"/>
      <c r="H139" s="9" t="str"/>
      <c r="I139" t="inlineStr">
        <is>
          <t>SI</t>
        </is>
      </c>
      <c r="J139" t="inlineStr">
        <is>
          <t>371260</t>
        </is>
      </c>
      <c r="K139" t="inlineStr">
        <is>
          <t>2026-09-20T01:43:21.108Z</t>
        </is>
      </c>
    </row>
    <row r="140">
      <c r="A140" t="inlineStr">
        <is>
          <t>20352417018</t>
        </is>
      </c>
      <c r="B140" t="inlineStr">
        <is>
          <t>43757485</t>
        </is>
      </c>
      <c r="C140" t="inlineStr">
        <is>
          <t>SERNA BETETA ARTURO</t>
        </is>
      </c>
      <c r="D140" t="inlineStr">
        <is>
          <t>SOCIO</t>
        </is>
      </c>
      <c r="G140" s="9" t="str"/>
      <c r="H140" s="9" t="str"/>
      <c r="I140" t="inlineStr">
        <is>
          <t>SI</t>
        </is>
      </c>
      <c r="J140" t="inlineStr">
        <is>
          <t>371261</t>
        </is>
      </c>
      <c r="K140" t="inlineStr">
        <is>
          <t>2026-09-20T01:43:21.108Z</t>
        </is>
      </c>
    </row>
    <row r="141">
      <c r="A141" t="inlineStr">
        <is>
          <t>20352423921</t>
        </is>
      </c>
      <c r="B141" t="inlineStr">
        <is>
          <t>23020077</t>
        </is>
      </c>
      <c r="C141" t="inlineStr">
        <is>
          <t>ALFARO RODRIGUEZ EDWIN ENRIQUE</t>
        </is>
      </c>
      <c r="D141" t="inlineStr">
        <is>
          <t>ORGANO_ADMINISTRACION</t>
        </is>
      </c>
      <c r="E141" t="inlineStr">
        <is>
          <t>CONSEJO DE ADMINISTRACION</t>
        </is>
      </c>
      <c r="F141" t="inlineStr">
        <is>
          <t>Vice Presidente</t>
        </is>
      </c>
      <c r="G141" s="9" t="n">
        <v>42353</v>
      </c>
      <c r="H141" s="9" t="str"/>
      <c r="I141" t="inlineStr">
        <is>
          <t>SI</t>
        </is>
      </c>
      <c r="J141" t="inlineStr">
        <is>
          <t>944982</t>
        </is>
      </c>
      <c r="K141" t="inlineStr">
        <is>
          <t>2026-09-20T01:43:21.108Z</t>
        </is>
      </c>
    </row>
    <row r="142">
      <c r="A142" t="inlineStr">
        <is>
          <t>20352423921</t>
        </is>
      </c>
      <c r="B142" t="inlineStr">
        <is>
          <t>20702969</t>
        </is>
      </c>
      <c r="C142" t="inlineStr">
        <is>
          <t>PARRA CABALLERO MARIO AQUILES</t>
        </is>
      </c>
      <c r="D142" t="inlineStr">
        <is>
          <t>ORGANO_ADMINISTRACION</t>
        </is>
      </c>
      <c r="E142" t="inlineStr">
        <is>
          <t>CONSEJO DE ADMINISTRACION</t>
        </is>
      </c>
      <c r="F142" t="inlineStr">
        <is>
          <t>Presidente</t>
        </is>
      </c>
      <c r="G142" s="9" t="n">
        <v>42353</v>
      </c>
      <c r="H142" s="9" t="str"/>
      <c r="I142" t="inlineStr">
        <is>
          <t>SI</t>
        </is>
      </c>
      <c r="J142" t="inlineStr">
        <is>
          <t>944983</t>
        </is>
      </c>
      <c r="K142" t="inlineStr">
        <is>
          <t>2026-09-20T01:43:21.108Z</t>
        </is>
      </c>
    </row>
    <row r="143">
      <c r="A143" t="inlineStr">
        <is>
          <t>20352423921</t>
        </is>
      </c>
      <c r="B143" t="inlineStr">
        <is>
          <t>06798838</t>
        </is>
      </c>
      <c r="C143" t="inlineStr">
        <is>
          <t>PANTOJA MOREYRA ZENAIDA GUDELIA</t>
        </is>
      </c>
      <c r="D143" t="inlineStr">
        <is>
          <t>ORGANO_ADMINISTRACION</t>
        </is>
      </c>
      <c r="E143" t="inlineStr">
        <is>
          <t>CONSEJO DE ADMINISTRACION</t>
        </is>
      </c>
      <c r="F143" t="inlineStr">
        <is>
          <t>Secretario</t>
        </is>
      </c>
      <c r="G143" s="9" t="n">
        <v>42353</v>
      </c>
      <c r="H143" s="9" t="str"/>
      <c r="I143" t="inlineStr">
        <is>
          <t>SI</t>
        </is>
      </c>
      <c r="J143" t="inlineStr">
        <is>
          <t>944984</t>
        </is>
      </c>
      <c r="K143" t="inlineStr">
        <is>
          <t>2026-09-20T01:43:21.108Z</t>
        </is>
      </c>
    </row>
    <row r="144">
      <c r="A144" t="inlineStr">
        <is>
          <t>20352423921</t>
        </is>
      </c>
      <c r="B144" t="inlineStr">
        <is>
          <t>22736602</t>
        </is>
      </c>
      <c r="C144" t="inlineStr">
        <is>
          <t>CARRILLO SANCHEZ GAMANIEL CRESENCION</t>
        </is>
      </c>
      <c r="D144" t="inlineStr">
        <is>
          <t>ORGANO_ADMINISTRACION</t>
        </is>
      </c>
      <c r="E144" t="inlineStr">
        <is>
          <t>CONSEJO DE ADMINISTRACION</t>
        </is>
      </c>
      <c r="F144" t="inlineStr">
        <is>
          <t>Vocal</t>
        </is>
      </c>
      <c r="G144" s="9" t="n">
        <v>42353</v>
      </c>
      <c r="H144" s="9" t="str"/>
      <c r="I144" t="inlineStr">
        <is>
          <t>SI</t>
        </is>
      </c>
      <c r="J144" t="inlineStr">
        <is>
          <t>944985</t>
        </is>
      </c>
      <c r="K144" t="inlineStr">
        <is>
          <t>2026-09-20T01:43:21.108Z</t>
        </is>
      </c>
    </row>
    <row r="145">
      <c r="A145" t="inlineStr">
        <is>
          <t>20352423921</t>
        </is>
      </c>
      <c r="B145" t="inlineStr">
        <is>
          <t>09332704</t>
        </is>
      </c>
      <c r="C145" t="inlineStr">
        <is>
          <t>PONCE FERRARI NELITA</t>
        </is>
      </c>
      <c r="D145" t="inlineStr">
        <is>
          <t>ORGANO_ADMINISTRACION</t>
        </is>
      </c>
      <c r="E145" t="inlineStr">
        <is>
          <t>CONSEJO DE ADMINISTRACION</t>
        </is>
      </c>
      <c r="F145" t="inlineStr">
        <is>
          <t>Vocal</t>
        </is>
      </c>
      <c r="G145" s="9" t="n">
        <v>42353</v>
      </c>
      <c r="H145" s="9" t="str"/>
      <c r="I145" t="inlineStr">
        <is>
          <t>SI</t>
        </is>
      </c>
      <c r="J145" t="inlineStr">
        <is>
          <t>944986</t>
        </is>
      </c>
      <c r="K145" t="inlineStr">
        <is>
          <t>2026-09-20T01:43:21.108Z</t>
        </is>
      </c>
    </row>
    <row r="146">
      <c r="A146" t="inlineStr">
        <is>
          <t>20352423921</t>
        </is>
      </c>
      <c r="B146" t="inlineStr">
        <is>
          <t>40367155</t>
        </is>
      </c>
      <c r="C146" t="inlineStr">
        <is>
          <t>RODRIGUEZ CIRIACO EUGENIO MARIO</t>
        </is>
      </c>
      <c r="D146" t="inlineStr">
        <is>
          <t>REPRESENTANTE</t>
        </is>
      </c>
      <c r="G146" s="9" t="n">
        <v>41640</v>
      </c>
      <c r="H146" s="9" t="str"/>
      <c r="I146" t="inlineStr">
        <is>
          <t>SI</t>
        </is>
      </c>
      <c r="J146" t="inlineStr">
        <is>
          <t>1488485</t>
        </is>
      </c>
      <c r="K146" t="inlineStr">
        <is>
          <t>2026-09-20T01:43:21.108Z</t>
        </is>
      </c>
    </row>
    <row r="147">
      <c r="A147" t="inlineStr">
        <is>
          <t>20365575674</t>
        </is>
      </c>
      <c r="B147" t="inlineStr">
        <is>
          <t>04045388</t>
        </is>
      </c>
      <c r="C147" t="inlineStr">
        <is>
          <t>ROBLES CHAVEZ PERCY GODOFREDO</t>
        </is>
      </c>
      <c r="D147" t="inlineStr">
        <is>
          <t>ORGANO_ADMINISTRACION</t>
        </is>
      </c>
      <c r="E147" t="inlineStr">
        <is>
          <t>JUNTA DIRECTIVA / DIRECTIVA COMUNA</t>
        </is>
      </c>
      <c r="F147" t="inlineStr">
        <is>
          <t>Presidente</t>
        </is>
      </c>
      <c r="G147" s="9" t="n">
        <v>44935</v>
      </c>
      <c r="H147" s="9" t="str"/>
      <c r="I147" t="inlineStr">
        <is>
          <t>SI</t>
        </is>
      </c>
      <c r="J147" t="inlineStr">
        <is>
          <t>2254546</t>
        </is>
      </c>
      <c r="K147" t="inlineStr">
        <is>
          <t>2026-09-20T01:43:21.108Z</t>
        </is>
      </c>
    </row>
    <row r="148">
      <c r="A148" t="inlineStr">
        <is>
          <t>20365575674</t>
        </is>
      </c>
      <c r="B148" t="inlineStr">
        <is>
          <t>04045388</t>
        </is>
      </c>
      <c r="C148" t="inlineStr">
        <is>
          <t>ROBLES CHAVEZ PERCY GODOFREDO</t>
        </is>
      </c>
      <c r="D148" t="inlineStr">
        <is>
          <t>ORGANO_ADMINISTRACION</t>
        </is>
      </c>
      <c r="E148" t="inlineStr">
        <is>
          <t>COMITES ESPECIALIZADOS POR ACTIVIDAD Y ANEXO, SEGUN SEA EL CASO</t>
        </is>
      </c>
      <c r="F148" t="inlineStr">
        <is>
          <t>Presidente</t>
        </is>
      </c>
      <c r="G148" s="9" t="n">
        <v>44935</v>
      </c>
      <c r="H148" s="9" t="str"/>
      <c r="I148" t="inlineStr">
        <is>
          <t>SI</t>
        </is>
      </c>
      <c r="J148" t="inlineStr">
        <is>
          <t>2254547</t>
        </is>
      </c>
      <c r="K148" t="inlineStr">
        <is>
          <t>2026-09-20T01:43:21.108Z</t>
        </is>
      </c>
    </row>
    <row r="149">
      <c r="A149" t="inlineStr">
        <is>
          <t>20365575674</t>
        </is>
      </c>
      <c r="B149" t="inlineStr">
        <is>
          <t>04045388</t>
        </is>
      </c>
      <c r="C149" t="inlineStr">
        <is>
          <t>04045388</t>
        </is>
      </c>
      <c r="D149" t="inlineStr">
        <is>
          <t>REPRESENTANTE</t>
        </is>
      </c>
      <c r="G149" s="9" t="n">
        <v>44935</v>
      </c>
      <c r="H149" s="9" t="str"/>
      <c r="I149" t="inlineStr">
        <is>
          <t>SI</t>
        </is>
      </c>
      <c r="J149" t="inlineStr">
        <is>
          <t>2591478</t>
        </is>
      </c>
      <c r="K149" t="inlineStr">
        <is>
          <t>2026-09-20T01:43:21.108Z</t>
        </is>
      </c>
    </row>
    <row r="150">
      <c r="A150" t="inlineStr">
        <is>
          <t>20393152207</t>
        </is>
      </c>
      <c r="B150" t="inlineStr">
        <is>
          <t>00156282</t>
        </is>
      </c>
      <c r="C150" t="inlineStr">
        <is>
          <t>GARCIA GUTIERREZ GERMAN</t>
        </is>
      </c>
      <c r="D150" t="inlineStr">
        <is>
          <t>REPRESENTANTE</t>
        </is>
      </c>
      <c r="G150" s="9" t="str"/>
      <c r="H150" s="9" t="str"/>
      <c r="I150" t="inlineStr">
        <is>
          <t>SI</t>
        </is>
      </c>
      <c r="J150" t="inlineStr">
        <is>
          <t>239497</t>
        </is>
      </c>
      <c r="K150" t="inlineStr">
        <is>
          <t>2026-09-20T01:43:21.108Z</t>
        </is>
      </c>
    </row>
    <row r="151">
      <c r="A151" t="inlineStr">
        <is>
          <t>20393152207</t>
        </is>
      </c>
      <c r="B151" t="inlineStr">
        <is>
          <t>00156282</t>
        </is>
      </c>
      <c r="C151" t="inlineStr">
        <is>
          <t>GARCIA GUTIERREZ GERMAN</t>
        </is>
      </c>
      <c r="D151" t="inlineStr">
        <is>
          <t>SOCIO</t>
        </is>
      </c>
      <c r="G151" s="9" t="str"/>
      <c r="H151" s="9" t="str"/>
      <c r="I151" t="inlineStr">
        <is>
          <t>SI</t>
        </is>
      </c>
      <c r="J151" t="inlineStr">
        <is>
          <t>565693</t>
        </is>
      </c>
      <c r="K151" t="inlineStr">
        <is>
          <t>2026-09-20T01:43:21.108Z</t>
        </is>
      </c>
    </row>
    <row r="152">
      <c r="A152" t="inlineStr">
        <is>
          <t>20393415062</t>
        </is>
      </c>
      <c r="B152" t="inlineStr">
        <is>
          <t>00172470</t>
        </is>
      </c>
      <c r="C152" t="inlineStr">
        <is>
          <t>vargas cometivos francisco</t>
        </is>
      </c>
      <c r="D152" t="inlineStr">
        <is>
          <t>ORGANO_ADMINISTRACION</t>
        </is>
      </c>
      <c r="E152" t="inlineStr">
        <is>
          <t>CONSEJO DIRECTIVO</t>
        </is>
      </c>
      <c r="F152" t="inlineStr">
        <is>
          <t>Presidente</t>
        </is>
      </c>
      <c r="G152" s="9" t="n">
        <v>42801</v>
      </c>
      <c r="H152" s="9" t="str"/>
      <c r="I152" t="inlineStr">
        <is>
          <t>SI</t>
        </is>
      </c>
      <c r="J152" t="inlineStr">
        <is>
          <t>1603980</t>
        </is>
      </c>
      <c r="K152" t="inlineStr">
        <is>
          <t>2026-09-20T01:43:21.108Z</t>
        </is>
      </c>
    </row>
    <row r="153">
      <c r="A153" t="inlineStr">
        <is>
          <t>20393415062</t>
        </is>
      </c>
      <c r="B153" t="inlineStr">
        <is>
          <t>09180809</t>
        </is>
      </c>
      <c r="C153" t="inlineStr">
        <is>
          <t>ACOSTA DE SOUZA ELSA</t>
        </is>
      </c>
      <c r="D153" t="inlineStr">
        <is>
          <t>ORGANO_ADMINISTRACION</t>
        </is>
      </c>
      <c r="E153" t="inlineStr">
        <is>
          <t>CONSEJO DIRECTIVO</t>
        </is>
      </c>
      <c r="F153" t="inlineStr">
        <is>
          <t>Vice Presidente</t>
        </is>
      </c>
      <c r="G153" s="9" t="n">
        <v>42801</v>
      </c>
      <c r="H153" s="9" t="str"/>
      <c r="I153" t="inlineStr">
        <is>
          <t>SI</t>
        </is>
      </c>
      <c r="J153" t="inlineStr">
        <is>
          <t>1603981</t>
        </is>
      </c>
      <c r="K153" t="inlineStr">
        <is>
          <t>2026-09-20T01:43:21.108Z</t>
        </is>
      </c>
    </row>
    <row r="154">
      <c r="A154" t="inlineStr">
        <is>
          <t>20393415062</t>
        </is>
      </c>
      <c r="B154" t="inlineStr">
        <is>
          <t>44174065</t>
        </is>
      </c>
      <c r="C154" t="inlineStr">
        <is>
          <t>VILLAR DAVILA BANY ABIGAIL</t>
        </is>
      </c>
      <c r="D154" t="inlineStr">
        <is>
          <t>ORGANO_ADMINISTRACION</t>
        </is>
      </c>
      <c r="E154" t="inlineStr">
        <is>
          <t>CONSEJO DIRECTIVO</t>
        </is>
      </c>
      <c r="F154" t="inlineStr">
        <is>
          <t>Secretario</t>
        </is>
      </c>
      <c r="G154" s="9" t="n">
        <v>42801</v>
      </c>
      <c r="H154" s="9" t="str"/>
      <c r="I154" t="inlineStr">
        <is>
          <t>SI</t>
        </is>
      </c>
      <c r="J154" t="inlineStr">
        <is>
          <t>1603982</t>
        </is>
      </c>
      <c r="K154" t="inlineStr">
        <is>
          <t>2026-09-20T01:43:21.108Z</t>
        </is>
      </c>
    </row>
    <row r="155">
      <c r="A155" t="inlineStr">
        <is>
          <t>20393415062</t>
        </is>
      </c>
      <c r="B155" t="inlineStr">
        <is>
          <t>45579812</t>
        </is>
      </c>
      <c r="C155" t="inlineStr">
        <is>
          <t>AQUINO ORDOÑEZ YULIANA</t>
        </is>
      </c>
      <c r="D155" t="inlineStr">
        <is>
          <t>ORGANO_ADMINISTRACION</t>
        </is>
      </c>
      <c r="E155" t="inlineStr">
        <is>
          <t>CONSEJO DIRECTIVO</t>
        </is>
      </c>
      <c r="F155" t="inlineStr">
        <is>
          <t>Tesorero</t>
        </is>
      </c>
      <c r="G155" s="9" t="n">
        <v>42801</v>
      </c>
      <c r="H155" s="9" t="str"/>
      <c r="I155" t="inlineStr">
        <is>
          <t>SI</t>
        </is>
      </c>
      <c r="J155" t="inlineStr">
        <is>
          <t>1603983</t>
        </is>
      </c>
      <c r="K155" t="inlineStr">
        <is>
          <t>2026-09-20T01:43:21.108Z</t>
        </is>
      </c>
    </row>
    <row r="156">
      <c r="A156" t="inlineStr">
        <is>
          <t>20393415062</t>
        </is>
      </c>
      <c r="B156" t="inlineStr">
        <is>
          <t>80142536</t>
        </is>
      </c>
      <c r="C156" t="inlineStr">
        <is>
          <t>PACAYA BOLIVAR MARCO ANTONIO</t>
        </is>
      </c>
      <c r="D156" t="inlineStr">
        <is>
          <t>ORGANO_ADMINISTRACION</t>
        </is>
      </c>
      <c r="E156" t="inlineStr">
        <is>
          <t>CONSEJO DIRECTIVO</t>
        </is>
      </c>
      <c r="F156" t="inlineStr">
        <is>
          <t>Fiscal</t>
        </is>
      </c>
      <c r="G156" s="9" t="n">
        <v>42801</v>
      </c>
      <c r="H156" s="9" t="str"/>
      <c r="I156" t="inlineStr">
        <is>
          <t>SI</t>
        </is>
      </c>
      <c r="J156" t="inlineStr">
        <is>
          <t>1603984</t>
        </is>
      </c>
      <c r="K156" t="inlineStr">
        <is>
          <t>2026-09-20T01:43:21.108Z</t>
        </is>
      </c>
    </row>
    <row r="157">
      <c r="A157" t="inlineStr">
        <is>
          <t>20393415062</t>
        </is>
      </c>
      <c r="B157" t="inlineStr">
        <is>
          <t>71892962</t>
        </is>
      </c>
      <c r="C157" t="inlineStr">
        <is>
          <t>FASABI RODRIGUEZ MERY VANESSA</t>
        </is>
      </c>
      <c r="D157" t="inlineStr">
        <is>
          <t>ORGANO_ADMINISTRACION</t>
        </is>
      </c>
      <c r="E157" t="inlineStr">
        <is>
          <t>CONSEJO DIRECTIVO</t>
        </is>
      </c>
      <c r="F157" t="inlineStr">
        <is>
          <t>Vocal</t>
        </is>
      </c>
      <c r="G157" s="9" t="n">
        <v>42801</v>
      </c>
      <c r="H157" s="9" t="str"/>
      <c r="I157" t="inlineStr">
        <is>
          <t>SI</t>
        </is>
      </c>
      <c r="J157" t="inlineStr">
        <is>
          <t>1603985</t>
        </is>
      </c>
      <c r="K157" t="inlineStr">
        <is>
          <t>2026-09-20T01:43:21.108Z</t>
        </is>
      </c>
    </row>
    <row r="158">
      <c r="A158" t="inlineStr">
        <is>
          <t>20393415062</t>
        </is>
      </c>
      <c r="B158" t="inlineStr">
        <is>
          <t>00172470</t>
        </is>
      </c>
      <c r="C158" t="inlineStr">
        <is>
          <t>FRANCISCO VARAS COMETIVOS</t>
        </is>
      </c>
      <c r="D158" t="inlineStr">
        <is>
          <t>REPRESENTANTE</t>
        </is>
      </c>
      <c r="G158" s="9" t="n">
        <v>43566</v>
      </c>
      <c r="H158" s="9" t="str"/>
      <c r="I158" t="inlineStr">
        <is>
          <t>SI</t>
        </is>
      </c>
      <c r="J158" t="inlineStr">
        <is>
          <t>2016313</t>
        </is>
      </c>
      <c r="K158" t="inlineStr">
        <is>
          <t>2026-09-20T01:43:21.108Z</t>
        </is>
      </c>
    </row>
    <row r="159">
      <c r="A159" t="inlineStr">
        <is>
          <t>20393449471</t>
        </is>
      </c>
      <c r="B159" t="inlineStr">
        <is>
          <t>22460084</t>
        </is>
      </c>
      <c r="C159" t="inlineStr">
        <is>
          <t>ESPINOZA GONZALES VICTOR</t>
        </is>
      </c>
      <c r="D159" t="inlineStr">
        <is>
          <t>REPRESENTANTE</t>
        </is>
      </c>
      <c r="G159" s="9" t="str"/>
      <c r="H159" s="9" t="str"/>
      <c r="I159" t="inlineStr">
        <is>
          <t>SI</t>
        </is>
      </c>
      <c r="J159" t="inlineStr">
        <is>
          <t>196538</t>
        </is>
      </c>
      <c r="K159" t="inlineStr">
        <is>
          <t>2026-09-20T01:43:21.108Z</t>
        </is>
      </c>
    </row>
    <row r="160">
      <c r="A160" t="inlineStr">
        <is>
          <t>20393972000</t>
        </is>
      </c>
      <c r="B160" t="inlineStr">
        <is>
          <t>29627412</t>
        </is>
      </c>
      <c r="C160" t="inlineStr">
        <is>
          <t>GOMEZ DE ABRIL NOEMI EULOGIA</t>
        </is>
      </c>
      <c r="D160" t="inlineStr">
        <is>
          <t>ORGANO_ADMINISTRACION</t>
        </is>
      </c>
      <c r="E160" t="inlineStr">
        <is>
          <t>CONSEJO DIRECTIVO</t>
        </is>
      </c>
      <c r="F160" t="inlineStr">
        <is>
          <t>Vice Presidente</t>
        </is>
      </c>
      <c r="G160" s="9" t="n">
        <v>43473</v>
      </c>
      <c r="H160" s="9" t="str"/>
      <c r="I160" t="inlineStr">
        <is>
          <t>SI</t>
        </is>
      </c>
      <c r="J160" t="inlineStr">
        <is>
          <t>1731527</t>
        </is>
      </c>
      <c r="K160" t="inlineStr">
        <is>
          <t>2026-09-20T01:43:21.108Z</t>
        </is>
      </c>
    </row>
    <row r="161">
      <c r="A161" t="inlineStr">
        <is>
          <t>20393972000</t>
        </is>
      </c>
      <c r="B161" t="inlineStr">
        <is>
          <t>22485675</t>
        </is>
      </c>
      <c r="C161" t="inlineStr">
        <is>
          <t>LINO SIMON CRECENCIANA</t>
        </is>
      </c>
      <c r="D161" t="inlineStr">
        <is>
          <t>ORGANO_ADMINISTRACION</t>
        </is>
      </c>
      <c r="E161" t="inlineStr">
        <is>
          <t>CONSEJO DIRECTIVO</t>
        </is>
      </c>
      <c r="F161" t="inlineStr">
        <is>
          <t>Tesorero</t>
        </is>
      </c>
      <c r="G161" s="9" t="n">
        <v>43473</v>
      </c>
      <c r="H161" s="9" t="str"/>
      <c r="I161" t="inlineStr">
        <is>
          <t>SI</t>
        </is>
      </c>
      <c r="J161" t="inlineStr">
        <is>
          <t>1731528</t>
        </is>
      </c>
      <c r="K161" t="inlineStr">
        <is>
          <t>2026-09-20T01:43:21.108Z</t>
        </is>
      </c>
    </row>
    <row r="162">
      <c r="A162" t="inlineStr">
        <is>
          <t>20393972000</t>
        </is>
      </c>
      <c r="B162" t="inlineStr">
        <is>
          <t>45175705</t>
        </is>
      </c>
      <c r="C162" t="inlineStr">
        <is>
          <t>GODOY YANAC NILDA</t>
        </is>
      </c>
      <c r="D162" t="inlineStr">
        <is>
          <t>ORGANO_ADMINISTRACION</t>
        </is>
      </c>
      <c r="E162" t="inlineStr">
        <is>
          <t>CONSEJO DIRECTIVO</t>
        </is>
      </c>
      <c r="F162" t="inlineStr">
        <is>
          <t>Presidente</t>
        </is>
      </c>
      <c r="G162" s="9" t="n">
        <v>43473</v>
      </c>
      <c r="H162" s="9" t="str"/>
      <c r="I162" t="inlineStr">
        <is>
          <t>SI</t>
        </is>
      </c>
      <c r="J162" t="inlineStr">
        <is>
          <t>1731529</t>
        </is>
      </c>
      <c r="K162" t="inlineStr">
        <is>
          <t>2026-09-20T01:43:21.108Z</t>
        </is>
      </c>
    </row>
    <row r="163">
      <c r="A163" t="inlineStr">
        <is>
          <t>20393972000</t>
        </is>
      </c>
      <c r="B163" t="inlineStr">
        <is>
          <t>76621763</t>
        </is>
      </c>
      <c r="C163" t="inlineStr">
        <is>
          <t>GARAY HUACHO JHANET ESTEFANI</t>
        </is>
      </c>
      <c r="D163" t="inlineStr">
        <is>
          <t>ORGANO_ADMINISTRACION</t>
        </is>
      </c>
      <c r="E163" t="inlineStr">
        <is>
          <t>CONSEJO DIRECTIVO</t>
        </is>
      </c>
      <c r="F163" t="inlineStr">
        <is>
          <t>Secretario</t>
        </is>
      </c>
      <c r="G163" s="9" t="n">
        <v>43473</v>
      </c>
      <c r="H163" s="9" t="str"/>
      <c r="I163" t="inlineStr">
        <is>
          <t>SI</t>
        </is>
      </c>
      <c r="J163" t="inlineStr">
        <is>
          <t>1731530</t>
        </is>
      </c>
      <c r="K163" t="inlineStr">
        <is>
          <t>2026-09-20T01:43:21.108Z</t>
        </is>
      </c>
    </row>
    <row r="164">
      <c r="A164" t="inlineStr">
        <is>
          <t>20393972000</t>
        </is>
      </c>
      <c r="B164" t="inlineStr">
        <is>
          <t>47712372</t>
        </is>
      </c>
      <c r="C164" t="inlineStr">
        <is>
          <t>MATEO YLLATOPA DOMINGA</t>
        </is>
      </c>
      <c r="D164" t="inlineStr">
        <is>
          <t>ORGANO_ADMINISTRACION</t>
        </is>
      </c>
      <c r="E164" t="inlineStr">
        <is>
          <t>CONSEJO DIRECTIVO</t>
        </is>
      </c>
      <c r="F164" t="inlineStr">
        <is>
          <t>Fiscal</t>
        </is>
      </c>
      <c r="G164" s="9" t="n">
        <v>43473</v>
      </c>
      <c r="H164" s="9" t="str"/>
      <c r="I164" t="inlineStr">
        <is>
          <t>SI</t>
        </is>
      </c>
      <c r="J164" t="inlineStr">
        <is>
          <t>1731531</t>
        </is>
      </c>
      <c r="K164" t="inlineStr">
        <is>
          <t>2026-09-20T01:43:21.108Z</t>
        </is>
      </c>
    </row>
    <row r="165">
      <c r="A165" t="inlineStr">
        <is>
          <t>20393972000</t>
        </is>
      </c>
      <c r="B165" t="inlineStr">
        <is>
          <t>41544778</t>
        </is>
      </c>
      <c r="C165" t="inlineStr">
        <is>
          <t>GODOY YANAC GENOVEVA</t>
        </is>
      </c>
      <c r="D165" t="inlineStr">
        <is>
          <t>ORGANO_ADMINISTRACION</t>
        </is>
      </c>
      <c r="E165" t="inlineStr">
        <is>
          <t>CONSEJO DIRECTIVO</t>
        </is>
      </c>
      <c r="F165" t="inlineStr">
        <is>
          <t>Vocal</t>
        </is>
      </c>
      <c r="G165" s="9" t="n">
        <v>43473</v>
      </c>
      <c r="H165" s="9" t="str"/>
      <c r="I165" t="inlineStr">
        <is>
          <t>SI</t>
        </is>
      </c>
      <c r="J165" t="inlineStr">
        <is>
          <t>1731532</t>
        </is>
      </c>
      <c r="K165" t="inlineStr">
        <is>
          <t>2026-09-20T01:43:21.108Z</t>
        </is>
      </c>
    </row>
    <row r="166">
      <c r="A166" t="inlineStr">
        <is>
          <t>20393972000</t>
        </is>
      </c>
      <c r="B166" t="inlineStr">
        <is>
          <t>45175705</t>
        </is>
      </c>
      <c r="C166" t="inlineStr">
        <is>
          <t>GODOY YANAC NILDA</t>
        </is>
      </c>
      <c r="D166" t="inlineStr">
        <is>
          <t>REPRESENTANTE</t>
        </is>
      </c>
      <c r="G166" s="9" t="n">
        <v>43473</v>
      </c>
      <c r="H166" s="9" t="str"/>
      <c r="I166" t="inlineStr">
        <is>
          <t>SI</t>
        </is>
      </c>
      <c r="J166" t="inlineStr">
        <is>
          <t>2125412</t>
        </is>
      </c>
      <c r="K166" t="inlineStr">
        <is>
          <t>2026-09-20T01:43:21.108Z</t>
        </is>
      </c>
    </row>
    <row r="167">
      <c r="A167" t="inlineStr">
        <is>
          <t>20393981173</t>
        </is>
      </c>
      <c r="B167" t="inlineStr">
        <is>
          <t>41109144</t>
        </is>
      </c>
      <c r="C167" t="inlineStr">
        <is>
          <t>LOPEZ HARO, RICARLOS NILSON</t>
        </is>
      </c>
      <c r="D167" t="inlineStr">
        <is>
          <t>ORGANO_ADMINISTRACION</t>
        </is>
      </c>
      <c r="E167" t="inlineStr">
        <is>
          <t>CONSEJO DIRECTIVO</t>
        </is>
      </c>
      <c r="F167" t="inlineStr">
        <is>
          <t>Presidente</t>
        </is>
      </c>
      <c r="G167" s="9" t="n">
        <v>41585</v>
      </c>
      <c r="H167" s="9" t="str"/>
      <c r="I167" t="inlineStr">
        <is>
          <t>SI</t>
        </is>
      </c>
      <c r="J167" t="inlineStr">
        <is>
          <t>2285420</t>
        </is>
      </c>
      <c r="K167" t="inlineStr">
        <is>
          <t>2026-09-20T01:43:21.108Z</t>
        </is>
      </c>
    </row>
    <row r="168">
      <c r="A168" t="inlineStr">
        <is>
          <t>20393981173</t>
        </is>
      </c>
      <c r="B168" t="inlineStr">
        <is>
          <t>41109144</t>
        </is>
      </c>
      <c r="C168" t="inlineStr">
        <is>
          <t>LOPEZ HARO, RICARLOS NILSON</t>
        </is>
      </c>
      <c r="D168" t="inlineStr">
        <is>
          <t>REPRESENTANTE</t>
        </is>
      </c>
      <c r="G168" s="9" t="n">
        <v>41619</v>
      </c>
      <c r="H168" s="9" t="str"/>
      <c r="I168" t="inlineStr">
        <is>
          <t>SI</t>
        </is>
      </c>
      <c r="J168" t="inlineStr">
        <is>
          <t>2620168</t>
        </is>
      </c>
      <c r="K168" t="inlineStr">
        <is>
          <t>2026-09-20T01:43:21.108Z</t>
        </is>
      </c>
    </row>
    <row r="169">
      <c r="A169" t="inlineStr">
        <is>
          <t>20404057805</t>
        </is>
      </c>
      <c r="B169" t="inlineStr">
        <is>
          <t>43297198</t>
        </is>
      </c>
      <c r="C169" t="inlineStr">
        <is>
          <t>LANARES SALAS MARTHA</t>
        </is>
      </c>
      <c r="D169" t="inlineStr">
        <is>
          <t>ORGANO_ADMINISTRACION</t>
        </is>
      </c>
      <c r="E169" t="inlineStr">
        <is>
          <t>CONSEJO DE ADMINISTRACION</t>
        </is>
      </c>
      <c r="F169" t="inlineStr">
        <is>
          <t>Presidente</t>
        </is>
      </c>
      <c r="G169" s="9" t="n">
        <v>45378</v>
      </c>
      <c r="H169" s="9" t="str"/>
      <c r="I169" t="inlineStr">
        <is>
          <t>SI</t>
        </is>
      </c>
      <c r="J169" t="inlineStr">
        <is>
          <t>2579228</t>
        </is>
      </c>
      <c r="K169" t="inlineStr">
        <is>
          <t>2026-09-20T01:42:58.155Z</t>
        </is>
      </c>
    </row>
    <row r="170">
      <c r="A170" t="inlineStr">
        <is>
          <t>20404057805</t>
        </is>
      </c>
      <c r="B170" t="inlineStr">
        <is>
          <t>46445025</t>
        </is>
      </c>
      <c r="C170" t="inlineStr">
        <is>
          <t>ALVERCA HUAMAN FERNANDO</t>
        </is>
      </c>
      <c r="D170" t="inlineStr">
        <is>
          <t>ORGANO_ADMINISTRACION</t>
        </is>
      </c>
      <c r="E170" t="inlineStr">
        <is>
          <t>CONSEJO DE ADMINISTRACION</t>
        </is>
      </c>
      <c r="F170" t="inlineStr">
        <is>
          <t>Vice Presidente</t>
        </is>
      </c>
      <c r="G170" s="9" t="n">
        <v>45378</v>
      </c>
      <c r="H170" s="9" t="str"/>
      <c r="I170" t="inlineStr">
        <is>
          <t>SI</t>
        </is>
      </c>
      <c r="J170" t="inlineStr">
        <is>
          <t>2579229</t>
        </is>
      </c>
      <c r="K170" t="inlineStr">
        <is>
          <t>2026-09-20T01:42:58.155Z</t>
        </is>
      </c>
    </row>
    <row r="171">
      <c r="A171" t="inlineStr">
        <is>
          <t>20404057805</t>
        </is>
      </c>
      <c r="B171" t="inlineStr">
        <is>
          <t>01004225</t>
        </is>
      </c>
      <c r="C171" t="inlineStr">
        <is>
          <t>PINCHI TAFUR PAULO SANTIAGO</t>
        </is>
      </c>
      <c r="D171" t="inlineStr">
        <is>
          <t>ORGANO_ADMINISTRACION</t>
        </is>
      </c>
      <c r="E171" t="inlineStr">
        <is>
          <t>CONSEJO DE ADMINISTRACION</t>
        </is>
      </c>
      <c r="F171" t="inlineStr">
        <is>
          <t>Secretario</t>
        </is>
      </c>
      <c r="G171" s="9" t="n">
        <v>45010</v>
      </c>
      <c r="H171" s="9" t="str"/>
      <c r="I171" t="inlineStr">
        <is>
          <t>SI</t>
        </is>
      </c>
      <c r="J171" t="inlineStr">
        <is>
          <t>2579230</t>
        </is>
      </c>
      <c r="K171" t="inlineStr">
        <is>
          <t>2026-09-20T01:42:58.155Z</t>
        </is>
      </c>
    </row>
    <row r="172">
      <c r="A172" t="inlineStr">
        <is>
          <t>20404057805</t>
        </is>
      </c>
      <c r="B172" t="inlineStr">
        <is>
          <t>42012435</t>
        </is>
      </c>
      <c r="C172" t="inlineStr">
        <is>
          <t>SOLSOL COMETIVOS KELY</t>
        </is>
      </c>
      <c r="D172" t="inlineStr">
        <is>
          <t>ORGANO_ADMINISTRACION</t>
        </is>
      </c>
      <c r="E172" t="inlineStr">
        <is>
          <t>CONSEJO DE ADMINISTRACION</t>
        </is>
      </c>
      <c r="F172" t="inlineStr">
        <is>
          <t>Vocal</t>
        </is>
      </c>
      <c r="G172" s="9" t="n">
        <v>45378</v>
      </c>
      <c r="H172" s="9" t="str"/>
      <c r="I172" t="inlineStr">
        <is>
          <t>SI</t>
        </is>
      </c>
      <c r="J172" t="inlineStr">
        <is>
          <t>2579231</t>
        </is>
      </c>
      <c r="K172" t="inlineStr">
        <is>
          <t>2026-09-20T01:42:58.155Z</t>
        </is>
      </c>
    </row>
    <row r="173">
      <c r="A173" t="inlineStr">
        <is>
          <t>20404057805</t>
        </is>
      </c>
      <c r="B173" t="inlineStr">
        <is>
          <t>00981246</t>
        </is>
      </c>
      <c r="C173" t="inlineStr">
        <is>
          <t>PEREZ CRUZ WILFREDO</t>
        </is>
      </c>
      <c r="D173" t="inlineStr">
        <is>
          <t>ORGANO_ADMINISTRACION</t>
        </is>
      </c>
      <c r="E173" t="inlineStr">
        <is>
          <t>CONSEJO DE ADMINISTRACION</t>
        </is>
      </c>
      <c r="F173" t="inlineStr">
        <is>
          <t>Vocal</t>
        </is>
      </c>
      <c r="G173" s="9" t="n">
        <v>45378</v>
      </c>
      <c r="H173" s="9" t="str"/>
      <c r="I173" t="inlineStr">
        <is>
          <t>SI</t>
        </is>
      </c>
      <c r="J173" t="inlineStr">
        <is>
          <t>2579232</t>
        </is>
      </c>
      <c r="K173" t="inlineStr">
        <is>
          <t>2026-09-20T01:42:58.155Z</t>
        </is>
      </c>
    </row>
    <row r="174">
      <c r="A174" t="inlineStr">
        <is>
          <t>20404057805</t>
        </is>
      </c>
      <c r="B174" t="inlineStr">
        <is>
          <t>40076851</t>
        </is>
      </c>
      <c r="C174" t="inlineStr">
        <is>
          <t>CABALLERO GONZALES RODIL</t>
        </is>
      </c>
      <c r="D174" t="inlineStr">
        <is>
          <t>ORGANO_ADMINISTRACION</t>
        </is>
      </c>
      <c r="E174" t="inlineStr">
        <is>
          <t>CONSEJO DE ADMINISTRACION</t>
        </is>
      </c>
      <c r="F174" t="inlineStr">
        <is>
          <t>Otros</t>
        </is>
      </c>
      <c r="G174" s="9" t="n">
        <v>45378</v>
      </c>
      <c r="H174" s="9" t="str"/>
      <c r="I174" t="inlineStr">
        <is>
          <t>SI</t>
        </is>
      </c>
      <c r="J174" t="inlineStr">
        <is>
          <t>2579233</t>
        </is>
      </c>
      <c r="K174" t="inlineStr">
        <is>
          <t>2026-09-20T01:42:58.155Z</t>
        </is>
      </c>
    </row>
    <row r="175">
      <c r="A175" t="inlineStr">
        <is>
          <t>20404057805</t>
        </is>
      </c>
      <c r="B175" t="inlineStr">
        <is>
          <t>22999374</t>
        </is>
      </c>
      <c r="C175" t="inlineStr">
        <is>
          <t>RIOS NUÑEZ SEGUNDO GONZALO</t>
        </is>
      </c>
      <c r="D175" t="inlineStr">
        <is>
          <t>REPRESENTANTE</t>
        </is>
      </c>
      <c r="G175" s="9" t="n">
        <v>35633</v>
      </c>
      <c r="H175" s="9" t="str"/>
      <c r="I175" t="inlineStr">
        <is>
          <t>SI</t>
        </is>
      </c>
      <c r="J175" t="inlineStr">
        <is>
          <t>2885791</t>
        </is>
      </c>
      <c r="K175" t="inlineStr">
        <is>
          <t>2026-09-20T01:42:58.155Z</t>
        </is>
      </c>
    </row>
    <row r="176">
      <c r="A176" t="inlineStr">
        <is>
          <t>20406542671</t>
        </is>
      </c>
      <c r="B176" t="inlineStr">
        <is>
          <t>01705800</t>
        </is>
      </c>
      <c r="C176" t="inlineStr">
        <is>
          <t>QUISPE CCUNO SACARIAS</t>
        </is>
      </c>
      <c r="D176" t="inlineStr">
        <is>
          <t>ORGANO_ADMINISTRACION</t>
        </is>
      </c>
      <c r="E176" t="inlineStr">
        <is>
          <t>CONSEJO DIRECTIVO</t>
        </is>
      </c>
      <c r="F176" t="inlineStr">
        <is>
          <t>Vice Presidente</t>
        </is>
      </c>
      <c r="G176" s="9" t="n">
        <v>43317</v>
      </c>
      <c r="H176" s="9" t="str"/>
      <c r="I176" t="inlineStr">
        <is>
          <t>SI</t>
        </is>
      </c>
      <c r="J176" t="inlineStr">
        <is>
          <t>1883016</t>
        </is>
      </c>
      <c r="K176" t="inlineStr">
        <is>
          <t>2026-09-20T01:43:21.108Z</t>
        </is>
      </c>
    </row>
    <row r="177">
      <c r="A177" t="inlineStr">
        <is>
          <t>20406542671</t>
        </is>
      </c>
      <c r="B177" t="inlineStr">
        <is>
          <t>42562258</t>
        </is>
      </c>
      <c r="C177" t="inlineStr">
        <is>
          <t>ROSELLO VILCA WALDIR FREDY</t>
        </is>
      </c>
      <c r="D177" t="inlineStr">
        <is>
          <t>REPRESENTANTE</t>
        </is>
      </c>
      <c r="G177" s="9" t="n">
        <v>43317</v>
      </c>
      <c r="H177" s="9" t="str"/>
      <c r="I177" t="inlineStr">
        <is>
          <t>SI</t>
        </is>
      </c>
      <c r="J177" t="inlineStr">
        <is>
          <t>2257199</t>
        </is>
      </c>
      <c r="K177" t="inlineStr">
        <is>
          <t>2026-09-20T01:43:21.108Z</t>
        </is>
      </c>
    </row>
    <row r="178">
      <c r="A178" t="inlineStr">
        <is>
          <t>20407808666</t>
        </is>
      </c>
      <c r="B178" t="inlineStr">
        <is>
          <t>31923971</t>
        </is>
      </c>
      <c r="C178" t="inlineStr">
        <is>
          <t>DIAZ MELGAREJO ALBERTO</t>
        </is>
      </c>
      <c r="D178" t="inlineStr">
        <is>
          <t>ORGANO_ADMINISTRACION</t>
        </is>
      </c>
      <c r="E178" t="inlineStr">
        <is>
          <t>CONSEJO DE ADMINISTRACION</t>
        </is>
      </c>
      <c r="F178" t="inlineStr">
        <is>
          <t>Vocal</t>
        </is>
      </c>
      <c r="G178" s="9" t="n">
        <v>44270</v>
      </c>
      <c r="H178" s="9" t="str"/>
      <c r="I178" t="inlineStr">
        <is>
          <t>SI</t>
        </is>
      </c>
      <c r="J178" t="inlineStr">
        <is>
          <t>2169242</t>
        </is>
      </c>
      <c r="K178" t="inlineStr">
        <is>
          <t>2026-09-20T01:43:21.108Z</t>
        </is>
      </c>
    </row>
    <row r="179">
      <c r="A179" t="inlineStr">
        <is>
          <t>20407808666</t>
        </is>
      </c>
      <c r="B179" t="inlineStr">
        <is>
          <t>31664271</t>
        </is>
      </c>
      <c r="C179" t="inlineStr">
        <is>
          <t>HUERTA REYNALTE RAFAEL DINO</t>
        </is>
      </c>
      <c r="D179" t="inlineStr">
        <is>
          <t>ORGANO_ADMINISTRACION</t>
        </is>
      </c>
      <c r="E179" t="inlineStr">
        <is>
          <t>CONSEJO DE ADMINISTRACION</t>
        </is>
      </c>
      <c r="F179" t="inlineStr">
        <is>
          <t>Presidente</t>
        </is>
      </c>
      <c r="G179" s="9" t="n">
        <v>44270</v>
      </c>
      <c r="H179" s="9" t="str"/>
      <c r="I179" t="inlineStr">
        <is>
          <t>SI</t>
        </is>
      </c>
      <c r="J179" t="inlineStr">
        <is>
          <t>2169244</t>
        </is>
      </c>
      <c r="K179" t="inlineStr">
        <is>
          <t>2026-09-20T01:43:21.108Z</t>
        </is>
      </c>
    </row>
    <row r="180">
      <c r="A180" t="inlineStr">
        <is>
          <t>20407808666</t>
        </is>
      </c>
      <c r="B180" t="inlineStr">
        <is>
          <t>06910265</t>
        </is>
      </c>
      <c r="C180" t="inlineStr">
        <is>
          <t>SERAFIN SAMANEZ ROGER HORLEANS</t>
        </is>
      </c>
      <c r="D180" t="inlineStr">
        <is>
          <t>ORGANO_ADMINISTRACION</t>
        </is>
      </c>
      <c r="E180" t="inlineStr">
        <is>
          <t>CONSEJO DE ADMINISTRACION</t>
        </is>
      </c>
      <c r="F180" t="inlineStr">
        <is>
          <t>Vocal</t>
        </is>
      </c>
      <c r="G180" s="9" t="n">
        <v>44270</v>
      </c>
      <c r="H180" s="9" t="str"/>
      <c r="I180" t="inlineStr">
        <is>
          <t>SI</t>
        </is>
      </c>
      <c r="J180" t="inlineStr">
        <is>
          <t>2169246</t>
        </is>
      </c>
      <c r="K180" t="inlineStr">
        <is>
          <t>2026-09-20T01:43:21.108Z</t>
        </is>
      </c>
    </row>
    <row r="181">
      <c r="A181" t="inlineStr">
        <is>
          <t>20407808666</t>
        </is>
      </c>
      <c r="B181" t="inlineStr">
        <is>
          <t>41318319</t>
        </is>
      </c>
      <c r="C181" t="inlineStr">
        <is>
          <t>ROJAS FLORES TANIA ISABEL</t>
        </is>
      </c>
      <c r="D181" t="inlineStr">
        <is>
          <t>ORGANO_ADMINISTRACION</t>
        </is>
      </c>
      <c r="E181" t="inlineStr">
        <is>
          <t>CONSEJO DE ADMINISTRACION</t>
        </is>
      </c>
      <c r="F181" t="inlineStr">
        <is>
          <t>Vice Presidente</t>
        </is>
      </c>
      <c r="G181" s="9" t="n">
        <v>44270</v>
      </c>
      <c r="H181" s="9" t="str"/>
      <c r="I181" t="inlineStr">
        <is>
          <t>SI</t>
        </is>
      </c>
      <c r="J181" t="inlineStr">
        <is>
          <t>2169248</t>
        </is>
      </c>
      <c r="K181" t="inlineStr">
        <is>
          <t>2026-09-20T01:43:21.108Z</t>
        </is>
      </c>
    </row>
    <row r="182">
      <c r="A182" t="inlineStr">
        <is>
          <t>20407808666</t>
        </is>
      </c>
      <c r="B182" t="inlineStr">
        <is>
          <t>44415821</t>
        </is>
      </c>
      <c r="C182" t="inlineStr">
        <is>
          <t>ORDOÑEZ QUIJANO JESSICA ANA</t>
        </is>
      </c>
      <c r="D182" t="inlineStr">
        <is>
          <t>ORGANO_ADMINISTRACION</t>
        </is>
      </c>
      <c r="E182" t="inlineStr">
        <is>
          <t>CONSEJO DE ADMINISTRACION</t>
        </is>
      </c>
      <c r="F182" t="inlineStr">
        <is>
          <t>Secretario</t>
        </is>
      </c>
      <c r="G182" s="9" t="n">
        <v>44270</v>
      </c>
      <c r="H182" s="9" t="str"/>
      <c r="I182" t="inlineStr">
        <is>
          <t>SI</t>
        </is>
      </c>
      <c r="J182" t="inlineStr">
        <is>
          <t>2169250</t>
        </is>
      </c>
      <c r="K182" t="inlineStr">
        <is>
          <t>2026-09-20T01:43:21.108Z</t>
        </is>
      </c>
    </row>
    <row r="183">
      <c r="A183" t="inlineStr">
        <is>
          <t>20407808666</t>
        </is>
      </c>
      <c r="B183" t="inlineStr">
        <is>
          <t>40071406</t>
        </is>
      </c>
      <c r="C183" t="inlineStr">
        <is>
          <t>GUILLEN INOCENTE FERNANDO</t>
        </is>
      </c>
      <c r="D183" t="inlineStr">
        <is>
          <t>REPRESENTANTE</t>
        </is>
      </c>
      <c r="G183" s="9" t="n">
        <v>43395</v>
      </c>
      <c r="H183" s="9" t="str"/>
      <c r="I183" t="inlineStr">
        <is>
          <t>SI</t>
        </is>
      </c>
      <c r="J183" t="inlineStr">
        <is>
          <t>2512459</t>
        </is>
      </c>
      <c r="K183" t="inlineStr">
        <is>
          <t>2026-09-20T01:43:21.108Z</t>
        </is>
      </c>
    </row>
    <row r="184">
      <c r="A184" t="inlineStr">
        <is>
          <t>20447688281</t>
        </is>
      </c>
      <c r="B184" t="inlineStr">
        <is>
          <t>02173651</t>
        </is>
      </c>
      <c r="C184" t="inlineStr">
        <is>
          <t>CAJIA CUTIPA JACINTO VALERIO</t>
        </is>
      </c>
      <c r="D184" t="inlineStr">
        <is>
          <t>ORGANO_ADMINISTRACION</t>
        </is>
      </c>
      <c r="E184" t="inlineStr">
        <is>
          <t>CONSEJO DIRECTIVO</t>
        </is>
      </c>
      <c r="F184" t="inlineStr">
        <is>
          <t>Presidente</t>
        </is>
      </c>
      <c r="G184" s="9" t="n">
        <v>41145</v>
      </c>
      <c r="H184" s="9" t="str"/>
      <c r="I184" t="inlineStr">
        <is>
          <t>SI</t>
        </is>
      </c>
      <c r="J184" t="inlineStr">
        <is>
          <t>133416</t>
        </is>
      </c>
      <c r="K184" t="inlineStr">
        <is>
          <t>2026-09-20T01:43:21.108Z</t>
        </is>
      </c>
    </row>
    <row r="185">
      <c r="A185" t="inlineStr">
        <is>
          <t>20447688281</t>
        </is>
      </c>
      <c r="B185" t="inlineStr">
        <is>
          <t>02158479</t>
        </is>
      </c>
      <c r="C185" t="inlineStr">
        <is>
          <t>Colque Cajia MERCEDES</t>
        </is>
      </c>
      <c r="D185" t="inlineStr">
        <is>
          <t>ORGANO_ADMINISTRACION</t>
        </is>
      </c>
      <c r="E185" t="inlineStr">
        <is>
          <t>CONSEJO DIRECTIVO</t>
        </is>
      </c>
      <c r="F185" t="inlineStr">
        <is>
          <t>Vice Presidente</t>
        </is>
      </c>
      <c r="G185" s="9" t="n">
        <v>41145</v>
      </c>
      <c r="H185" s="9" t="str"/>
      <c r="I185" t="inlineStr">
        <is>
          <t>SI</t>
        </is>
      </c>
      <c r="J185" t="inlineStr">
        <is>
          <t>133417</t>
        </is>
      </c>
      <c r="K185" t="inlineStr">
        <is>
          <t>2026-09-20T01:43:21.108Z</t>
        </is>
      </c>
    </row>
    <row r="186">
      <c r="A186" t="inlineStr">
        <is>
          <t>20447688281</t>
        </is>
      </c>
      <c r="B186" t="inlineStr">
        <is>
          <t>02158008</t>
        </is>
      </c>
      <c r="C186" t="inlineStr">
        <is>
          <t>Ligue Vilca Victor Marciano</t>
        </is>
      </c>
      <c r="D186" t="inlineStr">
        <is>
          <t>ORGANO_ADMINISTRACION</t>
        </is>
      </c>
      <c r="E186" t="inlineStr">
        <is>
          <t>CONSEJO DIRECTIVO</t>
        </is>
      </c>
      <c r="F186" t="inlineStr">
        <is>
          <t>Secretario</t>
        </is>
      </c>
      <c r="G186" s="9" t="n">
        <v>41145</v>
      </c>
      <c r="H186" s="9" t="str"/>
      <c r="I186" t="inlineStr">
        <is>
          <t>SI</t>
        </is>
      </c>
      <c r="J186" t="inlineStr">
        <is>
          <t>133418</t>
        </is>
      </c>
      <c r="K186" t="inlineStr">
        <is>
          <t>2026-09-20T01:43:21.108Z</t>
        </is>
      </c>
    </row>
    <row r="187">
      <c r="A187" t="inlineStr">
        <is>
          <t>20447688281</t>
        </is>
      </c>
      <c r="B187" t="inlineStr">
        <is>
          <t>02158400</t>
        </is>
      </c>
      <c r="C187" t="inlineStr">
        <is>
          <t>Huayta de Choque Fidela Alejandra</t>
        </is>
      </c>
      <c r="D187" t="inlineStr">
        <is>
          <t>ORGANO_ADMINISTRACION</t>
        </is>
      </c>
      <c r="E187" t="inlineStr">
        <is>
          <t>CONSEJO DIRECTIVO</t>
        </is>
      </c>
      <c r="F187" t="inlineStr">
        <is>
          <t>Tesorero</t>
        </is>
      </c>
      <c r="G187" s="9" t="n">
        <v>41145</v>
      </c>
      <c r="H187" s="9" t="str"/>
      <c r="I187" t="inlineStr">
        <is>
          <t>SI</t>
        </is>
      </c>
      <c r="J187" t="inlineStr">
        <is>
          <t>133419</t>
        </is>
      </c>
      <c r="K187" t="inlineStr">
        <is>
          <t>2026-09-20T01:43:21.108Z</t>
        </is>
      </c>
    </row>
    <row r="188">
      <c r="A188" t="inlineStr">
        <is>
          <t>20447688281</t>
        </is>
      </c>
      <c r="B188" t="inlineStr">
        <is>
          <t>02158384</t>
        </is>
      </c>
      <c r="C188" t="inlineStr">
        <is>
          <t>Vilca Cabana Elvirio</t>
        </is>
      </c>
      <c r="D188" t="inlineStr">
        <is>
          <t>ORGANO_ADMINISTRACION</t>
        </is>
      </c>
      <c r="E188" t="inlineStr">
        <is>
          <t>CONSEJO DIRECTIVO</t>
        </is>
      </c>
      <c r="F188" t="inlineStr">
        <is>
          <t>Fiscal</t>
        </is>
      </c>
      <c r="G188" s="9" t="n">
        <v>41145</v>
      </c>
      <c r="H188" s="9" t="str"/>
      <c r="I188" t="inlineStr">
        <is>
          <t>SI</t>
        </is>
      </c>
      <c r="J188" t="inlineStr">
        <is>
          <t>133420</t>
        </is>
      </c>
      <c r="K188" t="inlineStr">
        <is>
          <t>2026-09-20T01:43:21.108Z</t>
        </is>
      </c>
    </row>
    <row r="189">
      <c r="A189" t="inlineStr">
        <is>
          <t>20447688281</t>
        </is>
      </c>
      <c r="B189" t="inlineStr">
        <is>
          <t>02169627</t>
        </is>
      </c>
      <c r="C189" t="inlineStr">
        <is>
          <t>Cabana Ligue Reynaldo Edmundo</t>
        </is>
      </c>
      <c r="D189" t="inlineStr">
        <is>
          <t>ORGANO_ADMINISTRACION</t>
        </is>
      </c>
      <c r="E189" t="inlineStr">
        <is>
          <t>CONSEJO DIRECTIVO</t>
        </is>
      </c>
      <c r="F189" t="inlineStr">
        <is>
          <t>Vocal</t>
        </is>
      </c>
      <c r="G189" s="9" t="n">
        <v>41145</v>
      </c>
      <c r="H189" s="9" t="str"/>
      <c r="I189" t="inlineStr">
        <is>
          <t>SI</t>
        </is>
      </c>
      <c r="J189" t="inlineStr">
        <is>
          <t>133421</t>
        </is>
      </c>
      <c r="K189" t="inlineStr">
        <is>
          <t>2026-09-20T01:43:21.108Z</t>
        </is>
      </c>
    </row>
    <row r="190">
      <c r="A190" t="inlineStr">
        <is>
          <t>20447688281</t>
        </is>
      </c>
      <c r="B190" t="inlineStr">
        <is>
          <t>02173651</t>
        </is>
      </c>
      <c r="C190" t="inlineStr">
        <is>
          <t>CAJIA CUTIPA JACINTO VALERIO</t>
        </is>
      </c>
      <c r="D190" t="inlineStr">
        <is>
          <t>REPRESENTANTE</t>
        </is>
      </c>
      <c r="G190" s="9" t="n">
        <v>41145</v>
      </c>
      <c r="H190" s="9" t="str"/>
      <c r="I190" t="inlineStr">
        <is>
          <t>SI</t>
        </is>
      </c>
      <c r="J190" t="inlineStr">
        <is>
          <t>802315</t>
        </is>
      </c>
      <c r="K190" t="inlineStr">
        <is>
          <t>2026-09-20T01:43:21.108Z</t>
        </is>
      </c>
    </row>
    <row r="191">
      <c r="A191" t="inlineStr">
        <is>
          <t>20447888701</t>
        </is>
      </c>
      <c r="B191" t="inlineStr">
        <is>
          <t>44581731</t>
        </is>
      </c>
      <c r="C191" t="inlineStr">
        <is>
          <t>miguel gabriel bustinza montesinos</t>
        </is>
      </c>
      <c r="D191" t="inlineStr">
        <is>
          <t>ORGANO_ADMINISTRACION</t>
        </is>
      </c>
      <c r="E191" t="inlineStr">
        <is>
          <t>CONSEJO DE ADMINISTRACION</t>
        </is>
      </c>
      <c r="F191" t="inlineStr">
        <is>
          <t>Presidente</t>
        </is>
      </c>
      <c r="G191" s="9" t="n">
        <v>42755</v>
      </c>
      <c r="H191" s="9" t="str"/>
      <c r="I191" t="inlineStr">
        <is>
          <t>SI</t>
        </is>
      </c>
      <c r="J191" t="inlineStr">
        <is>
          <t>1364853</t>
        </is>
      </c>
      <c r="K191" t="inlineStr">
        <is>
          <t>2026-09-20T01:43:21.108Z</t>
        </is>
      </c>
    </row>
    <row r="192">
      <c r="A192" t="inlineStr">
        <is>
          <t>20447888701</t>
        </is>
      </c>
      <c r="B192" t="inlineStr">
        <is>
          <t>16798887</t>
        </is>
      </c>
      <c r="C192" t="inlineStr">
        <is>
          <t>jose santos castillo huaman</t>
        </is>
      </c>
      <c r="D192" t="inlineStr">
        <is>
          <t>ORGANO_ADMINISTRACION</t>
        </is>
      </c>
      <c r="E192" t="inlineStr">
        <is>
          <t>CONSEJO DE ADMINISTRACION</t>
        </is>
      </c>
      <c r="F192" t="inlineStr">
        <is>
          <t>Vice Presidente</t>
        </is>
      </c>
      <c r="G192" s="9" t="n">
        <v>42755</v>
      </c>
      <c r="H192" s="9" t="str"/>
      <c r="I192" t="inlineStr">
        <is>
          <t>SI</t>
        </is>
      </c>
      <c r="J192" t="inlineStr">
        <is>
          <t>1364854</t>
        </is>
      </c>
      <c r="K192" t="inlineStr">
        <is>
          <t>2026-09-20T01:43:21.108Z</t>
        </is>
      </c>
    </row>
    <row r="193">
      <c r="A193" t="inlineStr">
        <is>
          <t>20447888701</t>
        </is>
      </c>
      <c r="B193" t="inlineStr">
        <is>
          <t>71061760</t>
        </is>
      </c>
      <c r="C193" t="inlineStr">
        <is>
          <t>hipolito llanos mamani</t>
        </is>
      </c>
      <c r="D193" t="inlineStr">
        <is>
          <t>ORGANO_ADMINISTRACION</t>
        </is>
      </c>
      <c r="E193" t="inlineStr">
        <is>
          <t>CONSEJO DE ADMINISTRACION</t>
        </is>
      </c>
      <c r="F193" t="inlineStr">
        <is>
          <t>Secretario</t>
        </is>
      </c>
      <c r="G193" s="9" t="n">
        <v>42755</v>
      </c>
      <c r="H193" s="9" t="str"/>
      <c r="I193" t="inlineStr">
        <is>
          <t>SI</t>
        </is>
      </c>
      <c r="J193" t="inlineStr">
        <is>
          <t>1364855</t>
        </is>
      </c>
      <c r="K193" t="inlineStr">
        <is>
          <t>2026-09-20T01:43:21.108Z</t>
        </is>
      </c>
    </row>
    <row r="194">
      <c r="A194" t="inlineStr">
        <is>
          <t>20447888701</t>
        </is>
      </c>
      <c r="B194" t="inlineStr">
        <is>
          <t>44046794</t>
        </is>
      </c>
      <c r="C194" t="inlineStr">
        <is>
          <t>efrain quispe turpo</t>
        </is>
      </c>
      <c r="D194" t="inlineStr">
        <is>
          <t>ORGANO_ADMINISTRACION</t>
        </is>
      </c>
      <c r="E194" t="inlineStr">
        <is>
          <t>CONSEJO DE ADMINISTRACION</t>
        </is>
      </c>
      <c r="F194" t="inlineStr">
        <is>
          <t>Vocal</t>
        </is>
      </c>
      <c r="G194" s="9" t="n">
        <v>42755</v>
      </c>
      <c r="H194" s="9" t="str"/>
      <c r="I194" t="inlineStr">
        <is>
          <t>SI</t>
        </is>
      </c>
      <c r="J194" t="inlineStr">
        <is>
          <t>1364856</t>
        </is>
      </c>
      <c r="K194" t="inlineStr">
        <is>
          <t>2026-09-20T01:43:21.108Z</t>
        </is>
      </c>
    </row>
    <row r="195">
      <c r="A195" t="inlineStr">
        <is>
          <t>20447888701</t>
        </is>
      </c>
      <c r="B195" t="inlineStr">
        <is>
          <t>70818019</t>
        </is>
      </c>
      <c r="C195" t="inlineStr">
        <is>
          <t>tania quispe pilco</t>
        </is>
      </c>
      <c r="D195" t="inlineStr">
        <is>
          <t>ORGANO_ADMINISTRACION</t>
        </is>
      </c>
      <c r="E195" t="inlineStr">
        <is>
          <t>CONSEJO DE ADMINISTRACION</t>
        </is>
      </c>
      <c r="F195" t="inlineStr">
        <is>
          <t>Otros</t>
        </is>
      </c>
      <c r="G195" s="9" t="n">
        <v>42755</v>
      </c>
      <c r="H195" s="9" t="str"/>
      <c r="I195" t="inlineStr">
        <is>
          <t>SI</t>
        </is>
      </c>
      <c r="J195" t="inlineStr">
        <is>
          <t>1364857</t>
        </is>
      </c>
      <c r="K195" t="inlineStr">
        <is>
          <t>2026-09-20T01:43:21.108Z</t>
        </is>
      </c>
    </row>
    <row r="196">
      <c r="A196" t="inlineStr">
        <is>
          <t>20447888701</t>
        </is>
      </c>
      <c r="B196" t="inlineStr">
        <is>
          <t>43050791</t>
        </is>
      </c>
      <c r="C196" t="inlineStr">
        <is>
          <t>MACHACA PARI ALI NEAL</t>
        </is>
      </c>
      <c r="D196" t="inlineStr">
        <is>
          <t>REPRESENTANTE</t>
        </is>
      </c>
      <c r="G196" s="9" t="n">
        <v>42881</v>
      </c>
      <c r="H196" s="9" t="str"/>
      <c r="I196" t="inlineStr">
        <is>
          <t>SI</t>
        </is>
      </c>
      <c r="J196" t="inlineStr">
        <is>
          <t>1816581</t>
        </is>
      </c>
      <c r="K196" t="inlineStr">
        <is>
          <t>2026-09-20T01:43:21.108Z</t>
        </is>
      </c>
    </row>
    <row r="197">
      <c r="A197" t="inlineStr">
        <is>
          <t>20448031358</t>
        </is>
      </c>
      <c r="B197" t="inlineStr">
        <is>
          <t>40631668</t>
        </is>
      </c>
      <c r="C197" t="inlineStr">
        <is>
          <t>SANCA QUISPE ROLANDO</t>
        </is>
      </c>
      <c r="D197" t="inlineStr">
        <is>
          <t>ORGANO_ADMINISTRACION</t>
        </is>
      </c>
      <c r="E197" t="inlineStr">
        <is>
          <t>CONSEJO DIRECTIVO</t>
        </is>
      </c>
      <c r="F197" t="inlineStr">
        <is>
          <t>Presidente</t>
        </is>
      </c>
      <c r="G197" s="9" t="n">
        <v>44484</v>
      </c>
      <c r="H197" s="9" t="str"/>
      <c r="I197" t="inlineStr">
        <is>
          <t>SI</t>
        </is>
      </c>
      <c r="J197" t="inlineStr">
        <is>
          <t>2235070</t>
        </is>
      </c>
      <c r="K197" t="inlineStr">
        <is>
          <t>2026-09-20T01:43:21.108Z</t>
        </is>
      </c>
    </row>
    <row r="198">
      <c r="A198" t="inlineStr">
        <is>
          <t>20448031358</t>
        </is>
      </c>
      <c r="B198" t="inlineStr">
        <is>
          <t>40631668</t>
        </is>
      </c>
      <c r="C198" t="inlineStr">
        <is>
          <t>SANCA QUISPE ROLANDO</t>
        </is>
      </c>
      <c r="D198" t="inlineStr">
        <is>
          <t>REPRESENTANTE</t>
        </is>
      </c>
      <c r="G198" s="9" t="n">
        <v>44484</v>
      </c>
      <c r="H198" s="9" t="str"/>
      <c r="I198" t="inlineStr">
        <is>
          <t>SI</t>
        </is>
      </c>
      <c r="J198" t="inlineStr">
        <is>
          <t>2573635</t>
        </is>
      </c>
      <c r="K198" t="inlineStr">
        <is>
          <t>2026-09-20T01:43:21.108Z</t>
        </is>
      </c>
    </row>
    <row r="199">
      <c r="A199" t="inlineStr">
        <is>
          <t>20448277781</t>
        </is>
      </c>
      <c r="B199" t="inlineStr">
        <is>
          <t>44746374</t>
        </is>
      </c>
      <c r="C199" t="inlineStr">
        <is>
          <t>MIRANDA ALEJO RUFO</t>
        </is>
      </c>
      <c r="D199" t="inlineStr">
        <is>
          <t>ORGANO_ADMINISTRACION</t>
        </is>
      </c>
      <c r="E199" t="inlineStr">
        <is>
          <t>CONSEJO DE ADMINISTRACION</t>
        </is>
      </c>
      <c r="F199" t="inlineStr">
        <is>
          <t>Presidente</t>
        </is>
      </c>
      <c r="G199" s="9" t="n">
        <v>42563</v>
      </c>
      <c r="H199" s="9" t="str"/>
      <c r="I199" t="inlineStr">
        <is>
          <t>SI</t>
        </is>
      </c>
      <c r="J199" t="inlineStr">
        <is>
          <t>1167823</t>
        </is>
      </c>
      <c r="K199" t="inlineStr">
        <is>
          <t>2026-09-20T01:43:21.108Z</t>
        </is>
      </c>
    </row>
    <row r="200">
      <c r="A200" t="inlineStr">
        <is>
          <t>20448277781</t>
        </is>
      </c>
      <c r="B200" t="inlineStr">
        <is>
          <t>40574157</t>
        </is>
      </c>
      <c r="C200" t="inlineStr">
        <is>
          <t>PUMA QUISPE GLADYS</t>
        </is>
      </c>
      <c r="D200" t="inlineStr">
        <is>
          <t>ORGANO_ADMINISTRACION</t>
        </is>
      </c>
      <c r="E200" t="inlineStr">
        <is>
          <t>CONSEJO DE ADMINISTRACION</t>
        </is>
      </c>
      <c r="F200" t="inlineStr">
        <is>
          <t>Vice Presidente</t>
        </is>
      </c>
      <c r="G200" s="9" t="n">
        <v>42563</v>
      </c>
      <c r="H200" s="9" t="str"/>
      <c r="I200" t="inlineStr">
        <is>
          <t>SI</t>
        </is>
      </c>
      <c r="J200" t="inlineStr">
        <is>
          <t>1167824</t>
        </is>
      </c>
      <c r="K200" t="inlineStr">
        <is>
          <t>2026-09-20T01:43:21.108Z</t>
        </is>
      </c>
    </row>
    <row r="201">
      <c r="A201" t="inlineStr">
        <is>
          <t>20448277781</t>
        </is>
      </c>
      <c r="B201" t="inlineStr">
        <is>
          <t>02445169</t>
        </is>
      </c>
      <c r="C201" t="inlineStr">
        <is>
          <t>ALEJO FLORES LOLA</t>
        </is>
      </c>
      <c r="D201" t="inlineStr">
        <is>
          <t>ORGANO_ADMINISTRACION</t>
        </is>
      </c>
      <c r="E201" t="inlineStr">
        <is>
          <t>CONSEJO DE ADMINISTRACION</t>
        </is>
      </c>
      <c r="F201" t="inlineStr">
        <is>
          <t>Secretario</t>
        </is>
      </c>
      <c r="G201" s="9" t="n">
        <v>42563</v>
      </c>
      <c r="H201" s="9" t="str"/>
      <c r="I201" t="inlineStr">
        <is>
          <t>SI</t>
        </is>
      </c>
      <c r="J201" t="inlineStr">
        <is>
          <t>1167825</t>
        </is>
      </c>
      <c r="K201" t="inlineStr">
        <is>
          <t>2026-09-20T01:43:21.108Z</t>
        </is>
      </c>
    </row>
    <row r="202">
      <c r="A202" t="inlineStr">
        <is>
          <t>20448277781</t>
        </is>
      </c>
      <c r="B202" t="inlineStr">
        <is>
          <t>02434593</t>
        </is>
      </c>
      <c r="C202" t="inlineStr">
        <is>
          <t>COILA PARICAHUA ABELARDO</t>
        </is>
      </c>
      <c r="D202" t="inlineStr">
        <is>
          <t>REPRESENTANTE</t>
        </is>
      </c>
      <c r="G202" s="9" t="n">
        <v>41584</v>
      </c>
      <c r="H202" s="9" t="str"/>
      <c r="I202" t="inlineStr">
        <is>
          <t>SI</t>
        </is>
      </c>
      <c r="J202" t="inlineStr">
        <is>
          <t>1659612</t>
        </is>
      </c>
      <c r="K202" t="inlineStr">
        <is>
          <t>2026-09-20T01:43:21.108Z</t>
        </is>
      </c>
    </row>
    <row r="203">
      <c r="A203" t="inlineStr">
        <is>
          <t>20449558902</t>
        </is>
      </c>
      <c r="B203" t="inlineStr">
        <is>
          <t>28241746</t>
        </is>
      </c>
      <c r="C203" t="inlineStr">
        <is>
          <t>CHAVEZ NOLASCO ESTEBAN</t>
        </is>
      </c>
      <c r="D203" t="inlineStr">
        <is>
          <t>ORGANO_ADMINISTRACION</t>
        </is>
      </c>
      <c r="E203" t="inlineStr">
        <is>
          <t>CONSEJO DIRECTIVO</t>
        </is>
      </c>
      <c r="F203" t="inlineStr">
        <is>
          <t>Secretario</t>
        </is>
      </c>
      <c r="G203" s="9" t="n">
        <v>42380</v>
      </c>
      <c r="H203" s="9" t="str"/>
      <c r="I203" t="inlineStr">
        <is>
          <t>SI</t>
        </is>
      </c>
      <c r="J203" t="inlineStr">
        <is>
          <t>992255</t>
        </is>
      </c>
      <c r="K203" t="inlineStr">
        <is>
          <t>2026-09-20T01:43:21.108Z</t>
        </is>
      </c>
    </row>
    <row r="204">
      <c r="A204" t="inlineStr">
        <is>
          <t>20449558902</t>
        </is>
      </c>
      <c r="B204" t="inlineStr">
        <is>
          <t>28596615</t>
        </is>
      </c>
      <c r="C204" t="inlineStr">
        <is>
          <t>SANTA CRUZ CANALES NESTOR</t>
        </is>
      </c>
      <c r="D204" t="inlineStr">
        <is>
          <t>ORGANO_ADMINISTRACION</t>
        </is>
      </c>
      <c r="E204" t="inlineStr">
        <is>
          <t>CONSEJO DIRECTIVO</t>
        </is>
      </c>
      <c r="F204" t="inlineStr">
        <is>
          <t>Tesorero</t>
        </is>
      </c>
      <c r="G204" s="9" t="n">
        <v>42379</v>
      </c>
      <c r="H204" s="9" t="str"/>
      <c r="I204" t="inlineStr">
        <is>
          <t>SI</t>
        </is>
      </c>
      <c r="J204" t="inlineStr">
        <is>
          <t>992256</t>
        </is>
      </c>
      <c r="K204" t="inlineStr">
        <is>
          <t>2026-09-20T01:43:21.108Z</t>
        </is>
      </c>
    </row>
    <row r="205">
      <c r="A205" t="inlineStr">
        <is>
          <t>20449558902</t>
        </is>
      </c>
      <c r="B205" t="inlineStr">
        <is>
          <t>28710446</t>
        </is>
      </c>
      <c r="C205" t="inlineStr">
        <is>
          <t>GUTIERREZ QUISPE LOURDES</t>
        </is>
      </c>
      <c r="D205" t="inlineStr">
        <is>
          <t>ORGANO_ADMINISTRACION</t>
        </is>
      </c>
      <c r="E205" t="inlineStr">
        <is>
          <t>CONSEJO DIRECTIVO</t>
        </is>
      </c>
      <c r="F205" t="inlineStr">
        <is>
          <t>Vocal</t>
        </is>
      </c>
      <c r="G205" s="9" t="n">
        <v>42379</v>
      </c>
      <c r="H205" s="9" t="str"/>
      <c r="I205" t="inlineStr">
        <is>
          <t>SI</t>
        </is>
      </c>
      <c r="J205" t="inlineStr">
        <is>
          <t>992257</t>
        </is>
      </c>
      <c r="K205" t="inlineStr">
        <is>
          <t>2026-09-20T01:43:21.108Z</t>
        </is>
      </c>
    </row>
    <row r="206">
      <c r="A206" t="inlineStr">
        <is>
          <t>20449558902</t>
        </is>
      </c>
      <c r="B206" t="inlineStr">
        <is>
          <t>28311429</t>
        </is>
      </c>
      <c r="C206" t="inlineStr">
        <is>
          <t>CRISTAN VILCHEZ JUAN</t>
        </is>
      </c>
      <c r="D206" t="inlineStr">
        <is>
          <t>ORGANO_ADMINISTRACION</t>
        </is>
      </c>
      <c r="E206" t="inlineStr">
        <is>
          <t>CONSEJO DIRECTIVO</t>
        </is>
      </c>
      <c r="F206" t="inlineStr">
        <is>
          <t>Fiscal</t>
        </is>
      </c>
      <c r="G206" s="9" t="n">
        <v>42379</v>
      </c>
      <c r="H206" s="9" t="str"/>
      <c r="I206" t="inlineStr">
        <is>
          <t>SI</t>
        </is>
      </c>
      <c r="J206" t="inlineStr">
        <is>
          <t>992258</t>
        </is>
      </c>
      <c r="K206" t="inlineStr">
        <is>
          <t>2026-09-20T01:43:21.108Z</t>
        </is>
      </c>
    </row>
    <row r="207">
      <c r="A207" t="inlineStr">
        <is>
          <t>20449558902</t>
        </is>
      </c>
      <c r="B207" t="inlineStr">
        <is>
          <t>28596173</t>
        </is>
      </c>
      <c r="C207" t="inlineStr">
        <is>
          <t>NAVARRO CANALES CIPRIANO</t>
        </is>
      </c>
      <c r="D207" t="inlineStr">
        <is>
          <t>ORGANO_ADMINISTRACION</t>
        </is>
      </c>
      <c r="E207" t="inlineStr">
        <is>
          <t>CONSEJO DIRECTIVO</t>
        </is>
      </c>
      <c r="F207" t="inlineStr">
        <is>
          <t>Presidente</t>
        </is>
      </c>
      <c r="G207" s="9" t="n">
        <v>42379</v>
      </c>
      <c r="H207" s="9" t="str"/>
      <c r="I207" t="inlineStr">
        <is>
          <t>SI</t>
        </is>
      </c>
      <c r="J207" t="inlineStr">
        <is>
          <t>992259</t>
        </is>
      </c>
      <c r="K207" t="inlineStr">
        <is>
          <t>2026-09-20T01:43:21.108Z</t>
        </is>
      </c>
    </row>
    <row r="208">
      <c r="A208" t="inlineStr">
        <is>
          <t>20449558902</t>
        </is>
      </c>
      <c r="B208" t="inlineStr">
        <is>
          <t>28596173</t>
        </is>
      </c>
      <c r="C208" t="inlineStr">
        <is>
          <t>NAVARRO CANALES CIPRIANO</t>
        </is>
      </c>
      <c r="D208" t="inlineStr">
        <is>
          <t>REPRESENTANTE</t>
        </is>
      </c>
      <c r="G208" s="9" t="n">
        <v>42380</v>
      </c>
      <c r="H208" s="9" t="str"/>
      <c r="I208" t="inlineStr">
        <is>
          <t>SI</t>
        </is>
      </c>
      <c r="J208" t="inlineStr">
        <is>
          <t>1525084</t>
        </is>
      </c>
      <c r="K208" t="inlineStr">
        <is>
          <t>2026-09-20T01:43:21.108Z</t>
        </is>
      </c>
    </row>
    <row r="209">
      <c r="A209" t="inlineStr">
        <is>
          <t>20452774705</t>
        </is>
      </c>
      <c r="B209" t="inlineStr">
        <is>
          <t>23927316</t>
        </is>
      </c>
      <c r="C209" t="inlineStr">
        <is>
          <t>EPIFANIO TITO SULCA</t>
        </is>
      </c>
      <c r="D209" t="inlineStr">
        <is>
          <t>ORGANO_ADMINISTRACION</t>
        </is>
      </c>
      <c r="E209" t="inlineStr">
        <is>
          <t>CONSEJO DIRECTIVO</t>
        </is>
      </c>
      <c r="F209" t="inlineStr">
        <is>
          <t>Presidente</t>
        </is>
      </c>
      <c r="G209" s="9" t="n">
        <v>45010</v>
      </c>
      <c r="H209" s="9" t="str"/>
      <c r="I209" t="inlineStr">
        <is>
          <t>SI</t>
        </is>
      </c>
      <c r="J209" t="inlineStr">
        <is>
          <t>2389905</t>
        </is>
      </c>
      <c r="K209" t="inlineStr">
        <is>
          <t>2026-09-20T01:43:21.108Z</t>
        </is>
      </c>
    </row>
    <row r="210">
      <c r="A210" t="inlineStr">
        <is>
          <t>20452774705</t>
        </is>
      </c>
      <c r="B210" t="inlineStr">
        <is>
          <t>80108046</t>
        </is>
      </c>
      <c r="C210" t="inlineStr">
        <is>
          <t>LEONCIO MIGUEL PEREZ</t>
        </is>
      </c>
      <c r="D210" t="inlineStr">
        <is>
          <t>ORGANO_ADMINISTRACION</t>
        </is>
      </c>
      <c r="E210" t="inlineStr">
        <is>
          <t>CONSEJO DIRECTIVO</t>
        </is>
      </c>
      <c r="F210" t="inlineStr">
        <is>
          <t>Vice Presidente</t>
        </is>
      </c>
      <c r="G210" s="9" t="n">
        <v>45010</v>
      </c>
      <c r="H210" s="9" t="str"/>
      <c r="I210" t="inlineStr">
        <is>
          <t>SI</t>
        </is>
      </c>
      <c r="J210" t="inlineStr">
        <is>
          <t>2389906</t>
        </is>
      </c>
      <c r="K210" t="inlineStr">
        <is>
          <t>2026-09-20T01:43:21.108Z</t>
        </is>
      </c>
    </row>
    <row r="211">
      <c r="A211" t="inlineStr">
        <is>
          <t>20452774705</t>
        </is>
      </c>
      <c r="B211" t="inlineStr">
        <is>
          <t>25008306</t>
        </is>
      </c>
      <c r="C211" t="inlineStr">
        <is>
          <t>FREDY ISAAC LIMACO CARPIO</t>
        </is>
      </c>
      <c r="D211" t="inlineStr">
        <is>
          <t>ORGANO_ADMINISTRACION</t>
        </is>
      </c>
      <c r="E211" t="inlineStr">
        <is>
          <t>CONSEJO DIRECTIVO</t>
        </is>
      </c>
      <c r="F211" t="inlineStr">
        <is>
          <t>Secretario</t>
        </is>
      </c>
      <c r="G211" s="9" t="n">
        <v>45010</v>
      </c>
      <c r="H211" s="9" t="str"/>
      <c r="I211" t="inlineStr">
        <is>
          <t>SI</t>
        </is>
      </c>
      <c r="J211" t="inlineStr">
        <is>
          <t>2389907</t>
        </is>
      </c>
      <c r="K211" t="inlineStr">
        <is>
          <t>2026-09-20T01:43:21.108Z</t>
        </is>
      </c>
    </row>
    <row r="212">
      <c r="A212" t="inlineStr">
        <is>
          <t>20452774705</t>
        </is>
      </c>
      <c r="B212" t="inlineStr">
        <is>
          <t>28605538</t>
        </is>
      </c>
      <c r="C212" t="inlineStr">
        <is>
          <t>VICTOR EULOGIO AGUILAR VELASQUEZ</t>
        </is>
      </c>
      <c r="D212" t="inlineStr">
        <is>
          <t>ORGANO_ADMINISTRACION</t>
        </is>
      </c>
      <c r="E212" t="inlineStr">
        <is>
          <t>CONSEJO DIRECTIVO</t>
        </is>
      </c>
      <c r="F212" t="inlineStr">
        <is>
          <t>Tesorero</t>
        </is>
      </c>
      <c r="G212" s="9" t="n">
        <v>45010</v>
      </c>
      <c r="H212" s="9" t="str"/>
      <c r="I212" t="inlineStr">
        <is>
          <t>SI</t>
        </is>
      </c>
      <c r="J212" t="inlineStr">
        <is>
          <t>2389908</t>
        </is>
      </c>
      <c r="K212" t="inlineStr">
        <is>
          <t>2026-09-20T01:43:21.108Z</t>
        </is>
      </c>
    </row>
    <row r="213">
      <c r="A213" t="inlineStr">
        <is>
          <t>20452774705</t>
        </is>
      </c>
      <c r="B213" t="inlineStr">
        <is>
          <t>28298997</t>
        </is>
      </c>
      <c r="C213" t="inlineStr">
        <is>
          <t>ROSITA ARQUINIEGO PICHARDO</t>
        </is>
      </c>
      <c r="D213" t="inlineStr">
        <is>
          <t>ORGANO_ADMINISTRACION</t>
        </is>
      </c>
      <c r="E213" t="inlineStr">
        <is>
          <t>CONSEJO DIRECTIVO</t>
        </is>
      </c>
      <c r="F213" t="inlineStr">
        <is>
          <t>Vocal</t>
        </is>
      </c>
      <c r="G213" s="9" t="n">
        <v>45010</v>
      </c>
      <c r="H213" s="9" t="str"/>
      <c r="I213" t="inlineStr">
        <is>
          <t>SI</t>
        </is>
      </c>
      <c r="J213" t="inlineStr">
        <is>
          <t>2389909</t>
        </is>
      </c>
      <c r="K213" t="inlineStr">
        <is>
          <t>2026-09-20T01:43:21.108Z</t>
        </is>
      </c>
    </row>
    <row r="214">
      <c r="A214" t="inlineStr">
        <is>
          <t>20452774705</t>
        </is>
      </c>
      <c r="B214" t="inlineStr">
        <is>
          <t>07999060</t>
        </is>
      </c>
      <c r="C214" t="inlineStr">
        <is>
          <t>ENCARNA DURAND DE RODRIGUEZ</t>
        </is>
      </c>
      <c r="D214" t="inlineStr">
        <is>
          <t>ORGANO_ADMINISTRACION</t>
        </is>
      </c>
      <c r="E214" t="inlineStr">
        <is>
          <t>CONSEJO DIRECTIVO</t>
        </is>
      </c>
      <c r="F214" t="inlineStr">
        <is>
          <t>Vocal</t>
        </is>
      </c>
      <c r="G214" s="9" t="n">
        <v>45010</v>
      </c>
      <c r="H214" s="9" t="str"/>
      <c r="I214" t="inlineStr">
        <is>
          <t>SI</t>
        </is>
      </c>
      <c r="J214" t="inlineStr">
        <is>
          <t>2389910</t>
        </is>
      </c>
      <c r="K214" t="inlineStr">
        <is>
          <t>2026-09-20T01:43:21.108Z</t>
        </is>
      </c>
    </row>
    <row r="215">
      <c r="A215" t="inlineStr">
        <is>
          <t>20452774705</t>
        </is>
      </c>
      <c r="B215" t="inlineStr">
        <is>
          <t>00256035</t>
        </is>
      </c>
      <c r="C215" t="inlineStr">
        <is>
          <t>RIVERA OCHOA MARCO ANTONIO</t>
        </is>
      </c>
      <c r="D215" t="inlineStr">
        <is>
          <t>REPRESENTANTE</t>
        </is>
      </c>
      <c r="G215" s="9" t="n">
        <v>43718</v>
      </c>
      <c r="H215" s="9" t="str"/>
      <c r="I215" t="inlineStr">
        <is>
          <t>SI</t>
        </is>
      </c>
      <c r="J215" t="inlineStr">
        <is>
          <t>2714851</t>
        </is>
      </c>
      <c r="K215" t="inlineStr">
        <is>
          <t>2026-09-20T01:43:21.108Z</t>
        </is>
      </c>
    </row>
    <row r="216">
      <c r="A216" t="inlineStr">
        <is>
          <t>20479728501</t>
        </is>
      </c>
      <c r="B216" t="inlineStr">
        <is>
          <t>33422760</t>
        </is>
      </c>
      <c r="C216" t="inlineStr">
        <is>
          <t>CABAÑAS CALAMPA EMIGNO TEODORO</t>
        </is>
      </c>
      <c r="D216" t="inlineStr">
        <is>
          <t>ORGANO_ADMINISTRACION</t>
        </is>
      </c>
      <c r="E216" t="inlineStr">
        <is>
          <t>CONSEJO DIRECTIVO</t>
        </is>
      </c>
      <c r="F216" t="inlineStr">
        <is>
          <t>Presidente</t>
        </is>
      </c>
      <c r="G216" s="9" t="n">
        <v>43186</v>
      </c>
      <c r="H216" s="9" t="str"/>
      <c r="I216" t="inlineStr">
        <is>
          <t>SI</t>
        </is>
      </c>
      <c r="J216" t="inlineStr">
        <is>
          <t>1576104</t>
        </is>
      </c>
      <c r="K216" t="inlineStr">
        <is>
          <t>2026-09-20T01:43:21.108Z</t>
        </is>
      </c>
    </row>
    <row r="217">
      <c r="A217" t="inlineStr">
        <is>
          <t>20479728501</t>
        </is>
      </c>
      <c r="B217" t="inlineStr">
        <is>
          <t>33423142</t>
        </is>
      </c>
      <c r="C217" t="inlineStr">
        <is>
          <t>BUSTOS MONTOYA ORFA</t>
        </is>
      </c>
      <c r="D217" t="inlineStr">
        <is>
          <t>ORGANO_ADMINISTRACION</t>
        </is>
      </c>
      <c r="E217" t="inlineStr">
        <is>
          <t>CONSEJO DIRECTIVO</t>
        </is>
      </c>
      <c r="F217" t="inlineStr">
        <is>
          <t>Vice Presidente</t>
        </is>
      </c>
      <c r="G217" s="9" t="n">
        <v>43186</v>
      </c>
      <c r="H217" s="9" t="str"/>
      <c r="I217" t="inlineStr">
        <is>
          <t>SI</t>
        </is>
      </c>
      <c r="J217" t="inlineStr">
        <is>
          <t>1576105</t>
        </is>
      </c>
      <c r="K217" t="inlineStr">
        <is>
          <t>2026-09-20T01:43:21.108Z</t>
        </is>
      </c>
    </row>
    <row r="218">
      <c r="A218" t="inlineStr">
        <is>
          <t>20479728501</t>
        </is>
      </c>
      <c r="B218" t="inlineStr">
        <is>
          <t>33423208</t>
        </is>
      </c>
      <c r="C218" t="inlineStr">
        <is>
          <t>MONTOYA MAS LUISA ANILU</t>
        </is>
      </c>
      <c r="D218" t="inlineStr">
        <is>
          <t>ORGANO_ADMINISTRACION</t>
        </is>
      </c>
      <c r="E218" t="inlineStr">
        <is>
          <t>CONSEJO DIRECTIVO</t>
        </is>
      </c>
      <c r="F218" t="inlineStr">
        <is>
          <t>Secretario</t>
        </is>
      </c>
      <c r="G218" s="9" t="n">
        <v>43186</v>
      </c>
      <c r="H218" s="9" t="str"/>
      <c r="I218" t="inlineStr">
        <is>
          <t>SI</t>
        </is>
      </c>
      <c r="J218" t="inlineStr">
        <is>
          <t>1576106</t>
        </is>
      </c>
      <c r="K218" t="inlineStr">
        <is>
          <t>2026-09-20T01:43:21.108Z</t>
        </is>
      </c>
    </row>
    <row r="219">
      <c r="A219" t="inlineStr">
        <is>
          <t>20479728501</t>
        </is>
      </c>
      <c r="B219" t="inlineStr">
        <is>
          <t>09823152</t>
        </is>
      </c>
      <c r="C219" t="inlineStr">
        <is>
          <t>INGA TRIGOSO JESUS MERCEDES</t>
        </is>
      </c>
      <c r="D219" t="inlineStr">
        <is>
          <t>ORGANO_ADMINISTRACION</t>
        </is>
      </c>
      <c r="E219" t="inlineStr">
        <is>
          <t>CONSEJO DIRECTIVO</t>
        </is>
      </c>
      <c r="F219" t="inlineStr">
        <is>
          <t>Tesorero</t>
        </is>
      </c>
      <c r="G219" s="9" t="n">
        <v>43186</v>
      </c>
      <c r="H219" s="9" t="str"/>
      <c r="I219" t="inlineStr">
        <is>
          <t>SI</t>
        </is>
      </c>
      <c r="J219" t="inlineStr">
        <is>
          <t>1576107</t>
        </is>
      </c>
      <c r="K219" t="inlineStr">
        <is>
          <t>2026-09-20T01:43:21.108Z</t>
        </is>
      </c>
    </row>
    <row r="220">
      <c r="A220" t="inlineStr">
        <is>
          <t>20479728501</t>
        </is>
      </c>
      <c r="B220" t="inlineStr">
        <is>
          <t>33423292</t>
        </is>
      </c>
      <c r="C220" t="inlineStr">
        <is>
          <t>SALAZAR MAS ORFA</t>
        </is>
      </c>
      <c r="D220" t="inlineStr">
        <is>
          <t>ORGANO_ADMINISTRACION</t>
        </is>
      </c>
      <c r="E220" t="inlineStr">
        <is>
          <t>CONSEJO DIRECTIVO</t>
        </is>
      </c>
      <c r="F220" t="inlineStr">
        <is>
          <t>Vocal</t>
        </is>
      </c>
      <c r="G220" s="9" t="n">
        <v>43186</v>
      </c>
      <c r="H220" s="9" t="str"/>
      <c r="I220" t="inlineStr">
        <is>
          <t>SI</t>
        </is>
      </c>
      <c r="J220" t="inlineStr">
        <is>
          <t>1576108</t>
        </is>
      </c>
      <c r="K220" t="inlineStr">
        <is>
          <t>2026-09-20T01:43:21.108Z</t>
        </is>
      </c>
    </row>
    <row r="221">
      <c r="A221" t="inlineStr">
        <is>
          <t>20479728501</t>
        </is>
      </c>
      <c r="B221" t="inlineStr">
        <is>
          <t>33423096</t>
        </is>
      </c>
      <c r="C221" t="inlineStr">
        <is>
          <t>LAPIZ PINEDO ELVIA</t>
        </is>
      </c>
      <c r="D221" t="inlineStr">
        <is>
          <t>ORGANO_ADMINISTRACION</t>
        </is>
      </c>
      <c r="E221" t="inlineStr">
        <is>
          <t>CONSEJO DIRECTIVO</t>
        </is>
      </c>
      <c r="F221" t="inlineStr">
        <is>
          <t>Vocal</t>
        </is>
      </c>
      <c r="G221" s="9" t="n">
        <v>43186</v>
      </c>
      <c r="H221" s="9" t="str"/>
      <c r="I221" t="inlineStr">
        <is>
          <t>SI</t>
        </is>
      </c>
      <c r="J221" t="inlineStr">
        <is>
          <t>1576109</t>
        </is>
      </c>
      <c r="K221" t="inlineStr">
        <is>
          <t>2026-09-20T01:43:21.108Z</t>
        </is>
      </c>
    </row>
    <row r="222">
      <c r="A222" t="inlineStr">
        <is>
          <t>20479728501</t>
        </is>
      </c>
      <c r="B222" t="inlineStr">
        <is>
          <t>33422760</t>
        </is>
      </c>
      <c r="C222" t="inlineStr">
        <is>
          <t>CABAÑAS CALAMPA EMIGNO TEODORO</t>
        </is>
      </c>
      <c r="D222" t="inlineStr">
        <is>
          <t>REPRESENTANTE</t>
        </is>
      </c>
      <c r="G222" s="9" t="n">
        <v>43186</v>
      </c>
      <c r="H222" s="9" t="str"/>
      <c r="I222" t="inlineStr">
        <is>
          <t>SI</t>
        </is>
      </c>
      <c r="J222" t="inlineStr">
        <is>
          <t>1991730</t>
        </is>
      </c>
      <c r="K222" t="inlineStr">
        <is>
          <t>2026-09-20T01:43:21.108Z</t>
        </is>
      </c>
    </row>
    <row r="223">
      <c r="A223" t="inlineStr">
        <is>
          <t>20479856258</t>
        </is>
      </c>
      <c r="B223" t="inlineStr">
        <is>
          <t>40705242</t>
        </is>
      </c>
      <c r="C223" t="inlineStr">
        <is>
          <t>LLOCYA MORE JUANA</t>
        </is>
      </c>
      <c r="D223" t="inlineStr">
        <is>
          <t>ORGANO_ADMINISTRACION</t>
        </is>
      </c>
      <c r="E223" t="inlineStr">
        <is>
          <t>CONSEJO DIRECTIVO</t>
        </is>
      </c>
      <c r="F223" t="inlineStr">
        <is>
          <t>Secretario</t>
        </is>
      </c>
      <c r="G223" s="9" t="n">
        <v>41758</v>
      </c>
      <c r="H223" s="9" t="str"/>
      <c r="I223" t="inlineStr">
        <is>
          <t>SI</t>
        </is>
      </c>
      <c r="J223" t="inlineStr">
        <is>
          <t>983415</t>
        </is>
      </c>
      <c r="K223" t="inlineStr">
        <is>
          <t>2026-09-20T01:43:21.108Z</t>
        </is>
      </c>
    </row>
    <row r="224">
      <c r="A224" t="inlineStr">
        <is>
          <t>20479856258</t>
        </is>
      </c>
      <c r="B224" t="inlineStr">
        <is>
          <t>33671728</t>
        </is>
      </c>
      <c r="C224" t="inlineStr">
        <is>
          <t>FLORES SALVADOR ADALBERTO</t>
        </is>
      </c>
      <c r="D224" t="inlineStr">
        <is>
          <t>ORGANO_ADMINISTRACION</t>
        </is>
      </c>
      <c r="E224" t="inlineStr">
        <is>
          <t>CONSEJO DIRECTIVO</t>
        </is>
      </c>
      <c r="F224" t="inlineStr">
        <is>
          <t>Presidente</t>
        </is>
      </c>
      <c r="G224" s="9" t="n">
        <v>41758</v>
      </c>
      <c r="H224" s="9" t="str"/>
      <c r="I224" t="inlineStr">
        <is>
          <t>SI</t>
        </is>
      </c>
      <c r="J224" t="inlineStr">
        <is>
          <t>983416</t>
        </is>
      </c>
      <c r="K224" t="inlineStr">
        <is>
          <t>2026-09-20T01:43:21.108Z</t>
        </is>
      </c>
    </row>
    <row r="225">
      <c r="A225" t="inlineStr">
        <is>
          <t>20479856258</t>
        </is>
      </c>
      <c r="B225" t="inlineStr">
        <is>
          <t>33643385</t>
        </is>
      </c>
      <c r="C225" t="inlineStr">
        <is>
          <t>MIJAHUANGA JIMENEZ JOSE EVELIO</t>
        </is>
      </c>
      <c r="D225" t="inlineStr">
        <is>
          <t>ORGANO_ADMINISTRACION</t>
        </is>
      </c>
      <c r="E225" t="inlineStr">
        <is>
          <t>CONSEJO DIRECTIVO</t>
        </is>
      </c>
      <c r="F225" t="inlineStr">
        <is>
          <t>Tesorero</t>
        </is>
      </c>
      <c r="G225" s="9" t="n">
        <v>41758</v>
      </c>
      <c r="H225" s="9" t="str"/>
      <c r="I225" t="inlineStr">
        <is>
          <t>SI</t>
        </is>
      </c>
      <c r="J225" t="inlineStr">
        <is>
          <t>983417</t>
        </is>
      </c>
      <c r="K225" t="inlineStr">
        <is>
          <t>2026-09-20T01:43:21.108Z</t>
        </is>
      </c>
    </row>
    <row r="226">
      <c r="A226" t="inlineStr">
        <is>
          <t>20479856258</t>
        </is>
      </c>
      <c r="B226" t="inlineStr">
        <is>
          <t>45644763</t>
        </is>
      </c>
      <c r="C226" t="inlineStr">
        <is>
          <t>PARIHUAMAN JIMENEZ DORIS RUTH</t>
        </is>
      </c>
      <c r="D226" t="inlineStr">
        <is>
          <t>ORGANO_ADMINISTRACION</t>
        </is>
      </c>
      <c r="E226" t="inlineStr">
        <is>
          <t>CONSEJO DIRECTIVO</t>
        </is>
      </c>
      <c r="F226" t="inlineStr">
        <is>
          <t>Fiscal</t>
        </is>
      </c>
      <c r="G226" s="9" t="n">
        <v>41758</v>
      </c>
      <c r="H226" s="9" t="str"/>
      <c r="I226" t="inlineStr">
        <is>
          <t>SI</t>
        </is>
      </c>
      <c r="J226" t="inlineStr">
        <is>
          <t>983418</t>
        </is>
      </c>
      <c r="K226" t="inlineStr">
        <is>
          <t>2026-09-20T01:43:21.108Z</t>
        </is>
      </c>
    </row>
    <row r="227">
      <c r="A227" t="inlineStr">
        <is>
          <t>20479856258</t>
        </is>
      </c>
      <c r="B227" t="inlineStr">
        <is>
          <t>33671728</t>
        </is>
      </c>
      <c r="C227" t="inlineStr">
        <is>
          <t>FLORES SALVADOR ADALBERTO</t>
        </is>
      </c>
      <c r="D227" t="inlineStr">
        <is>
          <t>REPRESENTANTE</t>
        </is>
      </c>
      <c r="G227" s="9" t="n">
        <v>41758</v>
      </c>
      <c r="H227" s="9" t="str"/>
      <c r="I227" t="inlineStr">
        <is>
          <t>SI</t>
        </is>
      </c>
      <c r="J227" t="inlineStr">
        <is>
          <t>1518764</t>
        </is>
      </c>
      <c r="K227" t="inlineStr">
        <is>
          <t>2026-09-20T01:43:21.108Z</t>
        </is>
      </c>
    </row>
    <row r="228">
      <c r="A228" t="inlineStr">
        <is>
          <t>20480118295</t>
        </is>
      </c>
      <c r="B228" t="inlineStr">
        <is>
          <t>43208175</t>
        </is>
      </c>
      <c r="C228" t="inlineStr">
        <is>
          <t>TAFUR MUÑOZ PERSHING FERNANDO</t>
        </is>
      </c>
      <c r="D228" t="inlineStr">
        <is>
          <t>ORGANO_ADMINISTRACION</t>
        </is>
      </c>
      <c r="E228" t="inlineStr">
        <is>
          <t>CONSEJO DIRECTIVO</t>
        </is>
      </c>
      <c r="F228" t="inlineStr">
        <is>
          <t>Fiscal</t>
        </is>
      </c>
      <c r="G228" s="9" t="n">
        <v>43817</v>
      </c>
      <c r="H228" s="9" t="str"/>
      <c r="I228" t="inlineStr">
        <is>
          <t>SI</t>
        </is>
      </c>
      <c r="J228" t="inlineStr">
        <is>
          <t>2004394</t>
        </is>
      </c>
      <c r="K228" t="inlineStr">
        <is>
          <t>2026-09-20T01:43:21.108Z</t>
        </is>
      </c>
    </row>
    <row r="229">
      <c r="A229" t="inlineStr">
        <is>
          <t>20480118295</t>
        </is>
      </c>
      <c r="B229" t="inlineStr">
        <is>
          <t>33806540</t>
        </is>
      </c>
      <c r="C229" t="inlineStr">
        <is>
          <t>TAUCHA CHAUCA FELIPE</t>
        </is>
      </c>
      <c r="D229" t="inlineStr">
        <is>
          <t>ORGANO_ADMINISTRACION</t>
        </is>
      </c>
      <c r="E229" t="inlineStr">
        <is>
          <t>CONSEJO DIRECTIVO</t>
        </is>
      </c>
      <c r="F229" t="inlineStr">
        <is>
          <t>Presidente</t>
        </is>
      </c>
      <c r="G229" s="9" t="n">
        <v>43817</v>
      </c>
      <c r="H229" s="9" t="str"/>
      <c r="I229" t="inlineStr">
        <is>
          <t>SI</t>
        </is>
      </c>
      <c r="J229" t="inlineStr">
        <is>
          <t>2004395</t>
        </is>
      </c>
      <c r="K229" t="inlineStr">
        <is>
          <t>2026-09-20T01:43:21.108Z</t>
        </is>
      </c>
    </row>
    <row r="230">
      <c r="A230" t="inlineStr">
        <is>
          <t>20480118295</t>
        </is>
      </c>
      <c r="B230" t="inlineStr">
        <is>
          <t>33406350</t>
        </is>
      </c>
      <c r="C230" t="inlineStr">
        <is>
          <t>VIGO SANCHEZ FIDENCIO</t>
        </is>
      </c>
      <c r="D230" t="inlineStr">
        <is>
          <t>ORGANO_ADMINISTRACION</t>
        </is>
      </c>
      <c r="E230" t="inlineStr">
        <is>
          <t>CONSEJO DIRECTIVO</t>
        </is>
      </c>
      <c r="F230" t="inlineStr">
        <is>
          <t>Vice Presidente</t>
        </is>
      </c>
      <c r="G230" s="9" t="n">
        <v>43817</v>
      </c>
      <c r="H230" s="9" t="str"/>
      <c r="I230" t="inlineStr">
        <is>
          <t>SI</t>
        </is>
      </c>
      <c r="J230" t="inlineStr">
        <is>
          <t>2004396</t>
        </is>
      </c>
      <c r="K230" t="inlineStr">
        <is>
          <t>2026-09-20T01:43:21.108Z</t>
        </is>
      </c>
    </row>
    <row r="231">
      <c r="A231" t="inlineStr">
        <is>
          <t>20480118295</t>
        </is>
      </c>
      <c r="B231" t="inlineStr">
        <is>
          <t>33805214</t>
        </is>
      </c>
      <c r="C231" t="inlineStr">
        <is>
          <t>COLLANTES SALON LUCILA</t>
        </is>
      </c>
      <c r="D231" t="inlineStr">
        <is>
          <t>ORGANO_ADMINISTRACION</t>
        </is>
      </c>
      <c r="E231" t="inlineStr">
        <is>
          <t>CONSEJO DIRECTIVO</t>
        </is>
      </c>
      <c r="F231" t="inlineStr">
        <is>
          <t>Tesorero</t>
        </is>
      </c>
      <c r="G231" s="9" t="n">
        <v>43817</v>
      </c>
      <c r="H231" s="9" t="str"/>
      <c r="I231" t="inlineStr">
        <is>
          <t>SI</t>
        </is>
      </c>
      <c r="J231" t="inlineStr">
        <is>
          <t>2004397</t>
        </is>
      </c>
      <c r="K231" t="inlineStr">
        <is>
          <t>2026-09-20T01:43:21.108Z</t>
        </is>
      </c>
    </row>
    <row r="232">
      <c r="A232" t="inlineStr">
        <is>
          <t>20480118295</t>
        </is>
      </c>
      <c r="B232" t="inlineStr">
        <is>
          <t>45003014</t>
        </is>
      </c>
      <c r="C232" t="inlineStr">
        <is>
          <t>ALVA TAUCA EFRAIN</t>
        </is>
      </c>
      <c r="D232" t="inlineStr">
        <is>
          <t>ORGANO_ADMINISTRACION</t>
        </is>
      </c>
      <c r="E232" t="inlineStr">
        <is>
          <t>CONSEJO DIRECTIVO</t>
        </is>
      </c>
      <c r="F232" t="inlineStr">
        <is>
          <t>Vocal</t>
        </is>
      </c>
      <c r="G232" s="9" t="n">
        <v>43817</v>
      </c>
      <c r="H232" s="9" t="str"/>
      <c r="I232" t="inlineStr">
        <is>
          <t>SI</t>
        </is>
      </c>
      <c r="J232" t="inlineStr">
        <is>
          <t>2004398</t>
        </is>
      </c>
      <c r="K232" t="inlineStr">
        <is>
          <t>2026-09-20T01:43:21.108Z</t>
        </is>
      </c>
    </row>
    <row r="233">
      <c r="A233" t="inlineStr">
        <is>
          <t>20480118295</t>
        </is>
      </c>
      <c r="B233" t="inlineStr">
        <is>
          <t>09912965</t>
        </is>
      </c>
      <c r="C233" t="inlineStr">
        <is>
          <t>RITUYA PORTOCARRERA SANTOS ANGELA</t>
        </is>
      </c>
      <c r="D233" t="inlineStr">
        <is>
          <t>ORGANO_ADMINISTRACION</t>
        </is>
      </c>
      <c r="E233" t="inlineStr">
        <is>
          <t>CONSEJO DIRECTIVO</t>
        </is>
      </c>
      <c r="F233" t="inlineStr">
        <is>
          <t>Secretario</t>
        </is>
      </c>
      <c r="G233" s="9" t="n">
        <v>43817</v>
      </c>
      <c r="H233" s="9" t="str"/>
      <c r="I233" t="inlineStr">
        <is>
          <t>SI</t>
        </is>
      </c>
      <c r="J233" t="inlineStr">
        <is>
          <t>2004399</t>
        </is>
      </c>
      <c r="K233" t="inlineStr">
        <is>
          <t>2026-09-20T01:43:21.108Z</t>
        </is>
      </c>
    </row>
    <row r="234">
      <c r="A234" t="inlineStr">
        <is>
          <t>20480118295</t>
        </is>
      </c>
      <c r="B234" t="inlineStr">
        <is>
          <t>33401957</t>
        </is>
      </c>
      <c r="C234" t="inlineStr">
        <is>
          <t>TAFUR VARGAS ROBERTO</t>
        </is>
      </c>
      <c r="D234" t="inlineStr">
        <is>
          <t>ORGANO_ADMINISTRACION</t>
        </is>
      </c>
      <c r="E234" t="inlineStr">
        <is>
          <t>CONSEJO DIRECTIVO</t>
        </is>
      </c>
      <c r="F234" t="inlineStr">
        <is>
          <t>Vocal</t>
        </is>
      </c>
      <c r="G234" s="9" t="n">
        <v>43817</v>
      </c>
      <c r="H234" s="9" t="str"/>
      <c r="I234" t="inlineStr">
        <is>
          <t>SI</t>
        </is>
      </c>
      <c r="J234" t="inlineStr">
        <is>
          <t>2004400</t>
        </is>
      </c>
      <c r="K234" t="inlineStr">
        <is>
          <t>2026-09-20T01:43:21.108Z</t>
        </is>
      </c>
    </row>
    <row r="235">
      <c r="A235" t="inlineStr">
        <is>
          <t>20480118295</t>
        </is>
      </c>
      <c r="B235" t="inlineStr">
        <is>
          <t>33806540</t>
        </is>
      </c>
      <c r="C235" t="inlineStr">
        <is>
          <t>TAUCA CHAUCA FELIPE</t>
        </is>
      </c>
      <c r="D235" t="inlineStr">
        <is>
          <t>REPRESENTANTE</t>
        </is>
      </c>
      <c r="G235" s="9" t="n">
        <v>43817</v>
      </c>
      <c r="H235" s="9" t="str"/>
      <c r="I235" t="inlineStr">
        <is>
          <t>SI</t>
        </is>
      </c>
      <c r="J235" t="inlineStr">
        <is>
          <t>2365561</t>
        </is>
      </c>
      <c r="K235" t="inlineStr">
        <is>
          <t>2026-09-20T01:43:21.108Z</t>
        </is>
      </c>
    </row>
    <row r="236">
      <c r="A236" t="inlineStr">
        <is>
          <t>20480458550</t>
        </is>
      </c>
      <c r="B236" t="inlineStr">
        <is>
          <t>33594687</t>
        </is>
      </c>
      <c r="C236" t="inlineStr">
        <is>
          <t>SANTOS CRUZ FLORES</t>
        </is>
      </c>
      <c r="D236" t="inlineStr">
        <is>
          <t>ORGANO_ADMINISTRACION</t>
        </is>
      </c>
      <c r="E236" t="inlineStr">
        <is>
          <t>CONSEJO DE ADMINISTRACION</t>
        </is>
      </c>
      <c r="F236" t="inlineStr">
        <is>
          <t>Presidente</t>
        </is>
      </c>
      <c r="G236" s="9" t="n">
        <v>45016</v>
      </c>
      <c r="H236" s="9" t="str"/>
      <c r="I236" t="inlineStr">
        <is>
          <t>SI</t>
        </is>
      </c>
      <c r="J236" t="inlineStr">
        <is>
          <t>2488427</t>
        </is>
      </c>
      <c r="K236" t="inlineStr">
        <is>
          <t>2026-09-20T01:43:21.108Z</t>
        </is>
      </c>
    </row>
    <row r="237">
      <c r="A237" t="inlineStr">
        <is>
          <t>20480458550</t>
        </is>
      </c>
      <c r="B237" t="inlineStr">
        <is>
          <t>33577343</t>
        </is>
      </c>
      <c r="C237" t="inlineStr">
        <is>
          <t>FRANCISCO MENDOZA ARRASCUE</t>
        </is>
      </c>
      <c r="D237" t="inlineStr">
        <is>
          <t>ORGANO_ADMINISTRACION</t>
        </is>
      </c>
      <c r="E237" t="inlineStr">
        <is>
          <t>CONSEJO DE ADMINISTRACION</t>
        </is>
      </c>
      <c r="F237" t="inlineStr">
        <is>
          <t>Vice Presidente</t>
        </is>
      </c>
      <c r="G237" s="9" t="n">
        <v>45016</v>
      </c>
      <c r="H237" s="9" t="str"/>
      <c r="I237" t="inlineStr">
        <is>
          <t>SI</t>
        </is>
      </c>
      <c r="J237" t="inlineStr">
        <is>
          <t>2488428</t>
        </is>
      </c>
      <c r="K237" t="inlineStr">
        <is>
          <t>2026-09-20T01:43:21.108Z</t>
        </is>
      </c>
    </row>
    <row r="238">
      <c r="A238" t="inlineStr">
        <is>
          <t>20480458550</t>
        </is>
      </c>
      <c r="B238" t="inlineStr">
        <is>
          <t>33587243</t>
        </is>
      </c>
      <c r="C238" t="inlineStr">
        <is>
          <t>JOSE WALTER LLAMO QUEVEDO</t>
        </is>
      </c>
      <c r="D238" t="inlineStr">
        <is>
          <t>ORGANO_ADMINISTRACION</t>
        </is>
      </c>
      <c r="E238" t="inlineStr">
        <is>
          <t>CONSEJO DE ADMINISTRACION</t>
        </is>
      </c>
      <c r="F238" t="inlineStr">
        <is>
          <t>Secretario</t>
        </is>
      </c>
      <c r="G238" s="9" t="n">
        <v>45016</v>
      </c>
      <c r="H238" s="9" t="str"/>
      <c r="I238" t="inlineStr">
        <is>
          <t>SI</t>
        </is>
      </c>
      <c r="J238" t="inlineStr">
        <is>
          <t>2488429</t>
        </is>
      </c>
      <c r="K238" t="inlineStr">
        <is>
          <t>2026-09-20T01:43:21.108Z</t>
        </is>
      </c>
    </row>
    <row r="239">
      <c r="A239" t="inlineStr">
        <is>
          <t>20480458550</t>
        </is>
      </c>
      <c r="B239" t="inlineStr">
        <is>
          <t>33570219</t>
        </is>
      </c>
      <c r="C239" t="inlineStr">
        <is>
          <t>GERMAN RODAS MONTENEGRO</t>
        </is>
      </c>
      <c r="D239" t="inlineStr">
        <is>
          <t>ORGANO_ADMINISTRACION</t>
        </is>
      </c>
      <c r="E239" t="inlineStr">
        <is>
          <t>CONSEJO DE ADMINISTRACION</t>
        </is>
      </c>
      <c r="F239" t="inlineStr">
        <is>
          <t>Vocal</t>
        </is>
      </c>
      <c r="G239" s="9" t="n">
        <v>45016</v>
      </c>
      <c r="H239" s="9" t="str"/>
      <c r="I239" t="inlineStr">
        <is>
          <t>SI</t>
        </is>
      </c>
      <c r="J239" t="inlineStr">
        <is>
          <t>2488430</t>
        </is>
      </c>
      <c r="K239" t="inlineStr">
        <is>
          <t>2026-09-20T01:43:21.108Z</t>
        </is>
      </c>
    </row>
    <row r="240">
      <c r="A240" t="inlineStr">
        <is>
          <t>20480458550</t>
        </is>
      </c>
      <c r="B240" t="inlineStr">
        <is>
          <t>46817110</t>
        </is>
      </c>
      <c r="C240" t="inlineStr">
        <is>
          <t>MIRIAM NELLY ESPINOZA DELGADO</t>
        </is>
      </c>
      <c r="D240" t="inlineStr">
        <is>
          <t>ORGANO_ADMINISTRACION</t>
        </is>
      </c>
      <c r="E240" t="inlineStr">
        <is>
          <t>CONSEJO DE ADMINISTRACION</t>
        </is>
      </c>
      <c r="F240" t="inlineStr">
        <is>
          <t>Vocal</t>
        </is>
      </c>
      <c r="G240" s="9" t="n">
        <v>45016</v>
      </c>
      <c r="H240" s="9" t="str"/>
      <c r="I240" t="inlineStr">
        <is>
          <t>SI</t>
        </is>
      </c>
      <c r="J240" t="inlineStr">
        <is>
          <t>2488431</t>
        </is>
      </c>
      <c r="K240" t="inlineStr">
        <is>
          <t>2026-09-20T01:43:21.108Z</t>
        </is>
      </c>
    </row>
    <row r="241">
      <c r="A241" t="inlineStr">
        <is>
          <t>20480458550</t>
        </is>
      </c>
      <c r="B241" t="inlineStr">
        <is>
          <t>33596395</t>
        </is>
      </c>
      <c r="C241" t="inlineStr">
        <is>
          <t>LUCHA ESAMAT WASMIG</t>
        </is>
      </c>
      <c r="D241" t="inlineStr">
        <is>
          <t>ORGANO_ADMINISTRACION</t>
        </is>
      </c>
      <c r="E241" t="inlineStr">
        <is>
          <t>CONSEJO DE ADMINISTRACION</t>
        </is>
      </c>
      <c r="F241" t="inlineStr">
        <is>
          <t>Otros</t>
        </is>
      </c>
      <c r="G241" s="9" t="n">
        <v>45016</v>
      </c>
      <c r="H241" s="9" t="str"/>
      <c r="I241" t="inlineStr">
        <is>
          <t>SI</t>
        </is>
      </c>
      <c r="J241" t="inlineStr">
        <is>
          <t>2488432</t>
        </is>
      </c>
      <c r="K241" t="inlineStr">
        <is>
          <t>2026-09-20T01:43:21.108Z</t>
        </is>
      </c>
    </row>
    <row r="242">
      <c r="A242" t="inlineStr">
        <is>
          <t>20480458550</t>
        </is>
      </c>
      <c r="B242" t="inlineStr">
        <is>
          <t>33580267</t>
        </is>
      </c>
      <c r="C242" t="inlineStr">
        <is>
          <t>RICARDO AGUILAR PEREZ</t>
        </is>
      </c>
      <c r="D242" t="inlineStr">
        <is>
          <t>ORGANO_ADMINISTRACION</t>
        </is>
      </c>
      <c r="E242" t="inlineStr">
        <is>
          <t>CONSEJO DE ADMINISTRACION</t>
        </is>
      </c>
      <c r="F242" t="inlineStr">
        <is>
          <t>Otros</t>
        </is>
      </c>
      <c r="G242" s="9" t="n">
        <v>45016</v>
      </c>
      <c r="H242" s="9" t="str"/>
      <c r="I242" t="inlineStr">
        <is>
          <t>SI</t>
        </is>
      </c>
      <c r="J242" t="inlineStr">
        <is>
          <t>2488433</t>
        </is>
      </c>
      <c r="K242" t="inlineStr">
        <is>
          <t>2026-09-20T01:43:21.108Z</t>
        </is>
      </c>
    </row>
    <row r="243">
      <c r="A243" t="inlineStr">
        <is>
          <t>20480458550</t>
        </is>
      </c>
      <c r="B243" t="inlineStr">
        <is>
          <t>40423430</t>
        </is>
      </c>
      <c r="C243" t="inlineStr">
        <is>
          <t>MENDOZA REAP FREDDY</t>
        </is>
      </c>
      <c r="D243" t="inlineStr">
        <is>
          <t>REPRESENTANTE</t>
        </is>
      </c>
      <c r="G243" s="9" t="n">
        <v>45275</v>
      </c>
      <c r="H243" s="9" t="str"/>
      <c r="I243" t="inlineStr">
        <is>
          <t>SI</t>
        </is>
      </c>
      <c r="J243" t="inlineStr">
        <is>
          <t>2804010</t>
        </is>
      </c>
      <c r="K243" t="inlineStr">
        <is>
          <t>2026-09-20T01:43:21.108Z</t>
        </is>
      </c>
    </row>
    <row r="244">
      <c r="A244" t="inlineStr">
        <is>
          <t>20481929122</t>
        </is>
      </c>
      <c r="B244" t="inlineStr">
        <is>
          <t>45132655</t>
        </is>
      </c>
      <c r="C244" t="inlineStr">
        <is>
          <t>luis cueva cales</t>
        </is>
      </c>
      <c r="D244" t="inlineStr">
        <is>
          <t>ORGANO_ADMINISTRACION</t>
        </is>
      </c>
      <c r="E244" t="inlineStr">
        <is>
          <t>CONSEJO DIRECTIVO</t>
        </is>
      </c>
      <c r="F244" t="inlineStr">
        <is>
          <t>Secretario</t>
        </is>
      </c>
      <c r="G244" s="9" t="n">
        <v>41701</v>
      </c>
      <c r="H244" s="9" t="str"/>
      <c r="I244" t="inlineStr">
        <is>
          <t>SI</t>
        </is>
      </c>
      <c r="J244" t="inlineStr">
        <is>
          <t>765516</t>
        </is>
      </c>
      <c r="K244" t="inlineStr">
        <is>
          <t>2026-09-20T01:43:21.108Z</t>
        </is>
      </c>
    </row>
    <row r="245">
      <c r="A245" t="inlineStr">
        <is>
          <t>20481929122</t>
        </is>
      </c>
      <c r="B245" t="inlineStr">
        <is>
          <t>40596130</t>
        </is>
      </c>
      <c r="C245" t="inlineStr">
        <is>
          <t>lazaro rodriguez yeni fredesminda</t>
        </is>
      </c>
      <c r="D245" t="inlineStr">
        <is>
          <t>ORGANO_ADMINISTRACION</t>
        </is>
      </c>
      <c r="E245" t="inlineStr">
        <is>
          <t>CONSEJO DIRECTIVO</t>
        </is>
      </c>
      <c r="F245" t="inlineStr">
        <is>
          <t>Tesorero</t>
        </is>
      </c>
      <c r="G245" s="9" t="n">
        <v>41701</v>
      </c>
      <c r="H245" s="9" t="str"/>
      <c r="I245" t="inlineStr">
        <is>
          <t>SI</t>
        </is>
      </c>
      <c r="J245" t="inlineStr">
        <is>
          <t>765517</t>
        </is>
      </c>
      <c r="K245" t="inlineStr">
        <is>
          <t>2026-09-20T01:43:21.108Z</t>
        </is>
      </c>
    </row>
    <row r="246">
      <c r="A246" t="inlineStr">
        <is>
          <t>20481929122</t>
        </is>
      </c>
      <c r="B246" t="inlineStr">
        <is>
          <t>19091070</t>
        </is>
      </c>
      <c r="C246" t="inlineStr">
        <is>
          <t>loyaga barreto alfredo</t>
        </is>
      </c>
      <c r="D246" t="inlineStr">
        <is>
          <t>ORGANO_ADMINISTRACION</t>
        </is>
      </c>
      <c r="E246" t="inlineStr">
        <is>
          <t>CONSEJO DIRECTIVO</t>
        </is>
      </c>
      <c r="F246" t="inlineStr">
        <is>
          <t>Fiscal</t>
        </is>
      </c>
      <c r="G246" s="9" t="n">
        <v>41701</v>
      </c>
      <c r="H246" s="9" t="str"/>
      <c r="I246" t="inlineStr">
        <is>
          <t>SI</t>
        </is>
      </c>
      <c r="J246" t="inlineStr">
        <is>
          <t>765518</t>
        </is>
      </c>
      <c r="K246" t="inlineStr">
        <is>
          <t>2026-09-20T01:43:21.108Z</t>
        </is>
      </c>
    </row>
    <row r="247">
      <c r="A247" t="inlineStr">
        <is>
          <t>20481929122</t>
        </is>
      </c>
      <c r="B247" t="inlineStr">
        <is>
          <t>19084521</t>
        </is>
      </c>
      <c r="C247" t="inlineStr">
        <is>
          <t>raymundo de vargas celida</t>
        </is>
      </c>
      <c r="D247" t="inlineStr">
        <is>
          <t>ORGANO_ADMINISTRACION</t>
        </is>
      </c>
      <c r="E247" t="inlineStr">
        <is>
          <t>CONSEJO DIRECTIVO</t>
        </is>
      </c>
      <c r="F247" t="inlineStr">
        <is>
          <t>Vice Presidente</t>
        </is>
      </c>
      <c r="G247" s="9" t="n">
        <v>41701</v>
      </c>
      <c r="H247" s="9" t="str"/>
      <c r="I247" t="inlineStr">
        <is>
          <t>SI</t>
        </is>
      </c>
      <c r="J247" t="inlineStr">
        <is>
          <t>765519</t>
        </is>
      </c>
      <c r="K247" t="inlineStr">
        <is>
          <t>2026-09-20T01:43:21.108Z</t>
        </is>
      </c>
    </row>
    <row r="248">
      <c r="A248" t="inlineStr">
        <is>
          <t>20481929122</t>
        </is>
      </c>
      <c r="B248" t="inlineStr">
        <is>
          <t>19036750</t>
        </is>
      </c>
      <c r="C248" t="inlineStr">
        <is>
          <t>luis cueva jose wilder</t>
        </is>
      </c>
      <c r="D248" t="inlineStr">
        <is>
          <t>ORGANO_ADMINISTRACION</t>
        </is>
      </c>
      <c r="E248" t="inlineStr">
        <is>
          <t>CONSEJO DIRECTIVO</t>
        </is>
      </c>
      <c r="F248" t="inlineStr">
        <is>
          <t>Presidente</t>
        </is>
      </c>
      <c r="G248" s="9" t="n">
        <v>41701</v>
      </c>
      <c r="H248" s="9" t="str"/>
      <c r="I248" t="inlineStr">
        <is>
          <t>SI</t>
        </is>
      </c>
      <c r="J248" t="inlineStr">
        <is>
          <t>765520</t>
        </is>
      </c>
      <c r="K248" t="inlineStr">
        <is>
          <t>2026-09-20T01:43:21.108Z</t>
        </is>
      </c>
    </row>
    <row r="249">
      <c r="A249" t="inlineStr">
        <is>
          <t>20481929122</t>
        </is>
      </c>
      <c r="B249" t="inlineStr">
        <is>
          <t>19036750</t>
        </is>
      </c>
      <c r="C249" t="inlineStr">
        <is>
          <t>LUIS CUEVA JOSE WILDER</t>
        </is>
      </c>
      <c r="D249" t="inlineStr">
        <is>
          <t>REPRESENTANTE</t>
        </is>
      </c>
      <c r="G249" s="9" t="n">
        <v>41701</v>
      </c>
      <c r="H249" s="9" t="str"/>
      <c r="I249" t="inlineStr">
        <is>
          <t>SI</t>
        </is>
      </c>
      <c r="J249" t="inlineStr">
        <is>
          <t>1350948</t>
        </is>
      </c>
      <c r="K249" t="inlineStr">
        <is>
          <t>2026-09-20T01:43:21.108Z</t>
        </is>
      </c>
    </row>
    <row r="250">
      <c r="A250" t="inlineStr">
        <is>
          <t>20482423320</t>
        </is>
      </c>
      <c r="B250" t="inlineStr">
        <is>
          <t>19033878</t>
        </is>
      </c>
      <c r="C250" t="inlineStr">
        <is>
          <t>HURTADO  VALDIVIEZO ORFELINDA</t>
        </is>
      </c>
      <c r="D250" t="inlineStr">
        <is>
          <t>ORGANO_ADMINISTRACION</t>
        </is>
      </c>
      <c r="E250" t="inlineStr">
        <is>
          <t>CONSEJO DIRECTIVO</t>
        </is>
      </c>
      <c r="F250" t="inlineStr">
        <is>
          <t>Presidente</t>
        </is>
      </c>
      <c r="G250" s="9" t="n">
        <v>41439</v>
      </c>
      <c r="H250" s="9" t="str"/>
      <c r="I250" t="inlineStr">
        <is>
          <t>SI</t>
        </is>
      </c>
      <c r="J250" t="inlineStr">
        <is>
          <t>745370</t>
        </is>
      </c>
      <c r="K250" t="inlineStr">
        <is>
          <t>2026-09-20T01:43:21.108Z</t>
        </is>
      </c>
    </row>
    <row r="251">
      <c r="A251" t="inlineStr">
        <is>
          <t>20482423320</t>
        </is>
      </c>
      <c r="B251" t="inlineStr">
        <is>
          <t>70600264</t>
        </is>
      </c>
      <c r="C251" t="inlineStr">
        <is>
          <t>ALFARO HURTADO YENSI ANELY</t>
        </is>
      </c>
      <c r="D251" t="inlineStr">
        <is>
          <t>ORGANO_ADMINISTRACION</t>
        </is>
      </c>
      <c r="E251" t="inlineStr">
        <is>
          <t>CONSEJO DIRECTIVO</t>
        </is>
      </c>
      <c r="F251" t="inlineStr">
        <is>
          <t>Tesorero</t>
        </is>
      </c>
      <c r="G251" s="9" t="n">
        <v>41439</v>
      </c>
      <c r="H251" s="9" t="str"/>
      <c r="I251" t="inlineStr">
        <is>
          <t>SI</t>
        </is>
      </c>
      <c r="J251" t="inlineStr">
        <is>
          <t>745371</t>
        </is>
      </c>
      <c r="K251" t="inlineStr">
        <is>
          <t>2026-09-20T01:43:21.108Z</t>
        </is>
      </c>
    </row>
    <row r="252">
      <c r="A252" t="inlineStr">
        <is>
          <t>20482423320</t>
        </is>
      </c>
      <c r="B252" t="inlineStr">
        <is>
          <t>19023673</t>
        </is>
      </c>
      <c r="C252" t="inlineStr">
        <is>
          <t>VILLEGAS GUTIERREZ GILMER ANTONIO</t>
        </is>
      </c>
      <c r="D252" t="inlineStr">
        <is>
          <t>ORGANO_ADMINISTRACION</t>
        </is>
      </c>
      <c r="E252" t="inlineStr">
        <is>
          <t>CONSEJO DIRECTIVO</t>
        </is>
      </c>
      <c r="F252" t="inlineStr">
        <is>
          <t>Secretario</t>
        </is>
      </c>
      <c r="G252" s="9" t="n">
        <v>41439</v>
      </c>
      <c r="H252" s="9" t="str"/>
      <c r="I252" t="inlineStr">
        <is>
          <t>SI</t>
        </is>
      </c>
      <c r="J252" t="inlineStr">
        <is>
          <t>745372</t>
        </is>
      </c>
      <c r="K252" t="inlineStr">
        <is>
          <t>2026-09-20T01:43:21.108Z</t>
        </is>
      </c>
    </row>
    <row r="253">
      <c r="A253" t="inlineStr">
        <is>
          <t>20482423320</t>
        </is>
      </c>
      <c r="B253" t="inlineStr">
        <is>
          <t>19033878</t>
        </is>
      </c>
      <c r="C253" t="inlineStr">
        <is>
          <t>HURTADO VALDIVIEZO ORFELINDA</t>
        </is>
      </c>
      <c r="D253" t="inlineStr">
        <is>
          <t>REPRESENTANTE</t>
        </is>
      </c>
      <c r="G253" s="9" t="n">
        <v>41439</v>
      </c>
      <c r="H253" s="9" t="str"/>
      <c r="I253" t="inlineStr">
        <is>
          <t>SI</t>
        </is>
      </c>
      <c r="J253" t="inlineStr">
        <is>
          <t>1336021</t>
        </is>
      </c>
      <c r="K253" t="inlineStr">
        <is>
          <t>2026-09-20T01:43:21.108Z</t>
        </is>
      </c>
    </row>
    <row r="254">
      <c r="A254" t="inlineStr">
        <is>
          <t>20486217830</t>
        </is>
      </c>
      <c r="B254" t="inlineStr">
        <is>
          <t>23274977</t>
        </is>
      </c>
      <c r="C254" t="inlineStr">
        <is>
          <t>CHAHUAYO GIRALDEZ FELIX VICENTE</t>
        </is>
      </c>
      <c r="D254" t="inlineStr">
        <is>
          <t>ORGANO_ADMINISTRACION</t>
        </is>
      </c>
      <c r="E254" t="inlineStr">
        <is>
          <t>JUNTA DIRECTIVA / DIRECTIVA COMUNA</t>
        </is>
      </c>
      <c r="F254" t="inlineStr">
        <is>
          <t>Vocal</t>
        </is>
      </c>
      <c r="G254" s="9" t="n">
        <v>42005</v>
      </c>
      <c r="H254" s="9" t="str"/>
      <c r="I254" t="inlineStr">
        <is>
          <t>SI</t>
        </is>
      </c>
      <c r="J254" t="inlineStr">
        <is>
          <t>1079772</t>
        </is>
      </c>
      <c r="K254" t="inlineStr">
        <is>
          <t>2026-09-20T01:43:21.108Z</t>
        </is>
      </c>
    </row>
    <row r="255">
      <c r="A255" t="inlineStr">
        <is>
          <t>20486217830</t>
        </is>
      </c>
      <c r="B255" t="inlineStr">
        <is>
          <t>23265751</t>
        </is>
      </c>
      <c r="C255" t="inlineStr">
        <is>
          <t>CHAMPI HUAMANI VICENTE</t>
        </is>
      </c>
      <c r="D255" t="inlineStr">
        <is>
          <t>ORGANO_ADMINISTRACION</t>
        </is>
      </c>
      <c r="E255" t="inlineStr">
        <is>
          <t>JUNTA DIRECTIVA / DIRECTIVA COMUNA</t>
        </is>
      </c>
      <c r="F255" t="inlineStr">
        <is>
          <t>Vocal</t>
        </is>
      </c>
      <c r="G255" s="9" t="n">
        <v>42005</v>
      </c>
      <c r="H255" s="9" t="str"/>
      <c r="I255" t="inlineStr">
        <is>
          <t>SI</t>
        </is>
      </c>
      <c r="J255" t="inlineStr">
        <is>
          <t>1079773</t>
        </is>
      </c>
      <c r="K255" t="inlineStr">
        <is>
          <t>2026-09-20T01:43:21.108Z</t>
        </is>
      </c>
    </row>
    <row r="256">
      <c r="A256" t="inlineStr">
        <is>
          <t>20486217830</t>
        </is>
      </c>
      <c r="B256" t="inlineStr">
        <is>
          <t>40068186</t>
        </is>
      </c>
      <c r="C256" t="inlineStr">
        <is>
          <t>DE LA CRUZ CASTILLO JAIME ROSE</t>
        </is>
      </c>
      <c r="D256" t="inlineStr">
        <is>
          <t>ORGANO_ADMINISTRACION</t>
        </is>
      </c>
      <c r="E256" t="inlineStr">
        <is>
          <t>JUNTA DIRECTIVA / DIRECTIVA COMUNA</t>
        </is>
      </c>
      <c r="F256" t="inlineStr">
        <is>
          <t>Presidente</t>
        </is>
      </c>
      <c r="G256" s="9" t="n">
        <v>42005</v>
      </c>
      <c r="H256" s="9" t="str"/>
      <c r="I256" t="inlineStr">
        <is>
          <t>SI</t>
        </is>
      </c>
      <c r="J256" t="inlineStr">
        <is>
          <t>1079774</t>
        </is>
      </c>
      <c r="K256" t="inlineStr">
        <is>
          <t>2026-09-20T01:43:21.108Z</t>
        </is>
      </c>
    </row>
    <row r="257">
      <c r="A257" t="inlineStr">
        <is>
          <t>20486217830</t>
        </is>
      </c>
      <c r="B257" t="inlineStr">
        <is>
          <t>23260716</t>
        </is>
      </c>
      <c r="C257" t="inlineStr">
        <is>
          <t>HILARIO QUISPE CLIMACO</t>
        </is>
      </c>
      <c r="D257" t="inlineStr">
        <is>
          <t>ORGANO_ADMINISTRACION</t>
        </is>
      </c>
      <c r="E257" t="inlineStr">
        <is>
          <t>JUNTA DIRECTIVA / DIRECTIVA COMUNA</t>
        </is>
      </c>
      <c r="F257" t="inlineStr">
        <is>
          <t>Tesorero</t>
        </is>
      </c>
      <c r="G257" s="9" t="n">
        <v>42005</v>
      </c>
      <c r="H257" s="9" t="str"/>
      <c r="I257" t="inlineStr">
        <is>
          <t>SI</t>
        </is>
      </c>
      <c r="J257" t="inlineStr">
        <is>
          <t>1079775</t>
        </is>
      </c>
      <c r="K257" t="inlineStr">
        <is>
          <t>2026-09-20T01:43:21.108Z</t>
        </is>
      </c>
    </row>
    <row r="258">
      <c r="A258" t="inlineStr">
        <is>
          <t>20486217830</t>
        </is>
      </c>
      <c r="B258" t="inlineStr">
        <is>
          <t>19846325</t>
        </is>
      </c>
      <c r="C258" t="inlineStr">
        <is>
          <t>HUAMANI VERGARA MARINO</t>
        </is>
      </c>
      <c r="D258" t="inlineStr">
        <is>
          <t>ORGANO_ADMINISTRACION</t>
        </is>
      </c>
      <c r="E258" t="inlineStr">
        <is>
          <t>JUNTA DIRECTIVA / DIRECTIVA COMUNA</t>
        </is>
      </c>
      <c r="F258" t="inlineStr">
        <is>
          <t>Vice Presidente</t>
        </is>
      </c>
      <c r="G258" s="9" t="n">
        <v>42005</v>
      </c>
      <c r="H258" s="9" t="str"/>
      <c r="I258" t="inlineStr">
        <is>
          <t>SI</t>
        </is>
      </c>
      <c r="J258" t="inlineStr">
        <is>
          <t>1079776</t>
        </is>
      </c>
      <c r="K258" t="inlineStr">
        <is>
          <t>2026-09-20T01:43:21.108Z</t>
        </is>
      </c>
    </row>
    <row r="259">
      <c r="A259" t="inlineStr">
        <is>
          <t>20486217830</t>
        </is>
      </c>
      <c r="B259" t="inlineStr">
        <is>
          <t>44493608</t>
        </is>
      </c>
      <c r="C259" t="inlineStr">
        <is>
          <t>QUINCHO APUMAYTA GLADYS NANCY</t>
        </is>
      </c>
      <c r="D259" t="inlineStr">
        <is>
          <t>ORGANO_ADMINISTRACION</t>
        </is>
      </c>
      <c r="E259" t="inlineStr">
        <is>
          <t>JUNTA DIRECTIVA / DIRECTIVA COMUNA</t>
        </is>
      </c>
      <c r="F259" t="inlineStr">
        <is>
          <t>Vocal</t>
        </is>
      </c>
      <c r="G259" s="9" t="n">
        <v>42005</v>
      </c>
      <c r="H259" s="9" t="str"/>
      <c r="I259" t="inlineStr">
        <is>
          <t>SI</t>
        </is>
      </c>
      <c r="J259" t="inlineStr">
        <is>
          <t>1079777</t>
        </is>
      </c>
      <c r="K259" t="inlineStr">
        <is>
          <t>2026-09-20T01:43:21.108Z</t>
        </is>
      </c>
    </row>
    <row r="260">
      <c r="A260" t="inlineStr">
        <is>
          <t>20486217830</t>
        </is>
      </c>
      <c r="B260" t="inlineStr">
        <is>
          <t>41013334</t>
        </is>
      </c>
      <c r="C260" t="inlineStr">
        <is>
          <t>QUISPE CHAHUAYO YONY</t>
        </is>
      </c>
      <c r="D260" t="inlineStr">
        <is>
          <t>ORGANO_ADMINISTRACION</t>
        </is>
      </c>
      <c r="E260" t="inlineStr">
        <is>
          <t>JUNTA DIRECTIVA / DIRECTIVA COMUNA</t>
        </is>
      </c>
      <c r="F260" t="inlineStr">
        <is>
          <t>Vocal</t>
        </is>
      </c>
      <c r="G260" s="9" t="n">
        <v>42005</v>
      </c>
      <c r="H260" s="9" t="str"/>
      <c r="I260" t="inlineStr">
        <is>
          <t>SI</t>
        </is>
      </c>
      <c r="J260" t="inlineStr">
        <is>
          <t>1079778</t>
        </is>
      </c>
      <c r="K260" t="inlineStr">
        <is>
          <t>2026-09-20T01:43:21.108Z</t>
        </is>
      </c>
    </row>
    <row r="261">
      <c r="A261" t="inlineStr">
        <is>
          <t>20486217830</t>
        </is>
      </c>
      <c r="B261" t="inlineStr">
        <is>
          <t>23261009</t>
        </is>
      </c>
      <c r="C261" t="inlineStr">
        <is>
          <t>QUISPE DE LA CRUZ SATURNINA</t>
        </is>
      </c>
      <c r="D261" t="inlineStr">
        <is>
          <t>ORGANO_ADMINISTRACION</t>
        </is>
      </c>
      <c r="E261" t="inlineStr">
        <is>
          <t>JUNTA DIRECTIVA / DIRECTIVA COMUNA</t>
        </is>
      </c>
      <c r="F261" t="inlineStr">
        <is>
          <t>Secretario</t>
        </is>
      </c>
      <c r="G261" s="9" t="n">
        <v>42005</v>
      </c>
      <c r="H261" s="9" t="str"/>
      <c r="I261" t="inlineStr">
        <is>
          <t>SI</t>
        </is>
      </c>
      <c r="J261" t="inlineStr">
        <is>
          <t>1079779</t>
        </is>
      </c>
      <c r="K261" t="inlineStr">
        <is>
          <t>2026-09-20T01:43:21.108Z</t>
        </is>
      </c>
    </row>
    <row r="262">
      <c r="A262" t="inlineStr">
        <is>
          <t>20486217830</t>
        </is>
      </c>
      <c r="B262" t="inlineStr">
        <is>
          <t>23203513</t>
        </is>
      </c>
      <c r="C262" t="inlineStr">
        <is>
          <t>VERGARA TORRES EUSEBIO</t>
        </is>
      </c>
      <c r="D262" t="inlineStr">
        <is>
          <t>ORGANO_ADMINISTRACION</t>
        </is>
      </c>
      <c r="E262" t="inlineStr">
        <is>
          <t>JUNTA DIRECTIVA / DIRECTIVA COMUNA</t>
        </is>
      </c>
      <c r="F262" t="inlineStr">
        <is>
          <t>Fiscal</t>
        </is>
      </c>
      <c r="G262" s="9" t="n">
        <v>42005</v>
      </c>
      <c r="H262" s="9" t="str"/>
      <c r="I262" t="inlineStr">
        <is>
          <t>SI</t>
        </is>
      </c>
      <c r="J262" t="inlineStr">
        <is>
          <t>1079780</t>
        </is>
      </c>
      <c r="K262" t="inlineStr">
        <is>
          <t>2026-09-20T01:43:21.108Z</t>
        </is>
      </c>
    </row>
    <row r="263">
      <c r="A263" t="inlineStr">
        <is>
          <t>20486217830</t>
        </is>
      </c>
      <c r="B263" t="inlineStr">
        <is>
          <t>40068186</t>
        </is>
      </c>
      <c r="C263" t="inlineStr">
        <is>
          <t>DE LA CRUZ CASTILLO JAIME ROSE</t>
        </is>
      </c>
      <c r="D263" t="inlineStr">
        <is>
          <t>REPRESENTANTE</t>
        </is>
      </c>
      <c r="G263" s="9" t="n">
        <v>42005</v>
      </c>
      <c r="H263" s="9" t="str"/>
      <c r="I263" t="inlineStr">
        <is>
          <t>SI</t>
        </is>
      </c>
      <c r="J263" t="inlineStr">
        <is>
          <t>1590392</t>
        </is>
      </c>
      <c r="K263" t="inlineStr">
        <is>
          <t>2026-09-20T01:43:21.108Z</t>
        </is>
      </c>
    </row>
    <row r="264">
      <c r="A264" t="inlineStr">
        <is>
          <t>20486668335</t>
        </is>
      </c>
      <c r="B264" t="inlineStr">
        <is>
          <t>43559908</t>
        </is>
      </c>
      <c r="C264" t="inlineStr">
        <is>
          <t>LIMAS MERCADO JUAN GABRIEL</t>
        </is>
      </c>
      <c r="D264" t="inlineStr">
        <is>
          <t>ORGANO_ADMINISTRACION</t>
        </is>
      </c>
      <c r="E264" t="inlineStr">
        <is>
          <t>CONSEJO DE ADMINISTRACION</t>
        </is>
      </c>
      <c r="F264" t="inlineStr">
        <is>
          <t>Vice Presidente</t>
        </is>
      </c>
      <c r="G264" s="9" t="n">
        <v>43480</v>
      </c>
      <c r="H264" s="9" t="str"/>
      <c r="I264" t="inlineStr">
        <is>
          <t>SI</t>
        </is>
      </c>
      <c r="J264" t="inlineStr">
        <is>
          <t>1709043</t>
        </is>
      </c>
      <c r="K264" t="inlineStr">
        <is>
          <t>2026-09-20T01:43:21.108Z</t>
        </is>
      </c>
    </row>
    <row r="265">
      <c r="A265" t="inlineStr">
        <is>
          <t>20486668335</t>
        </is>
      </c>
      <c r="B265" t="inlineStr">
        <is>
          <t>45581528</t>
        </is>
      </c>
      <c r="C265" t="inlineStr">
        <is>
          <t>CAMPOS VELARDE DAVID</t>
        </is>
      </c>
      <c r="D265" t="inlineStr">
        <is>
          <t>ORGANO_ADMINISTRACION</t>
        </is>
      </c>
      <c r="E265" t="inlineStr">
        <is>
          <t>CONSEJO DE ADMINISTRACION</t>
        </is>
      </c>
      <c r="F265" t="inlineStr">
        <is>
          <t>Otros</t>
        </is>
      </c>
      <c r="G265" s="9" t="n">
        <v>43480</v>
      </c>
      <c r="H265" s="9" t="str"/>
      <c r="I265" t="inlineStr">
        <is>
          <t>SI</t>
        </is>
      </c>
      <c r="J265" t="inlineStr">
        <is>
          <t>1709044</t>
        </is>
      </c>
      <c r="K265" t="inlineStr">
        <is>
          <t>2026-09-20T01:43:21.108Z</t>
        </is>
      </c>
    </row>
    <row r="266">
      <c r="A266" t="inlineStr">
        <is>
          <t>20486668335</t>
        </is>
      </c>
      <c r="B266" t="inlineStr">
        <is>
          <t>20097238</t>
        </is>
      </c>
      <c r="C266" t="inlineStr">
        <is>
          <t>CUTIMANDO GARCIA JOSEFINA</t>
        </is>
      </c>
      <c r="D266" t="inlineStr">
        <is>
          <t>ORGANO_ADMINISTRACION</t>
        </is>
      </c>
      <c r="E266" t="inlineStr">
        <is>
          <t>CONSEJO DE ADMINISTRACION</t>
        </is>
      </c>
      <c r="F266" t="inlineStr">
        <is>
          <t>Vocal</t>
        </is>
      </c>
      <c r="G266" s="9" t="n">
        <v>43480</v>
      </c>
      <c r="H266" s="9" t="str"/>
      <c r="I266" t="inlineStr">
        <is>
          <t>SI</t>
        </is>
      </c>
      <c r="J266" t="inlineStr">
        <is>
          <t>1709045</t>
        </is>
      </c>
      <c r="K266" t="inlineStr">
        <is>
          <t>2026-09-20T01:43:21.108Z</t>
        </is>
      </c>
    </row>
    <row r="267">
      <c r="A267" t="inlineStr">
        <is>
          <t>20486668335</t>
        </is>
      </c>
      <c r="B267" t="inlineStr">
        <is>
          <t>44014063</t>
        </is>
      </c>
      <c r="C267" t="inlineStr">
        <is>
          <t>CAMPOS MONTES JHONY</t>
        </is>
      </c>
      <c r="D267" t="inlineStr">
        <is>
          <t>ORGANO_ADMINISTRACION</t>
        </is>
      </c>
      <c r="E267" t="inlineStr">
        <is>
          <t>CONSEJO DE ADMINISTRACION</t>
        </is>
      </c>
      <c r="F267" t="inlineStr">
        <is>
          <t>Presidente</t>
        </is>
      </c>
      <c r="G267" s="9" t="n">
        <v>43480</v>
      </c>
      <c r="H267" s="9" t="str"/>
      <c r="I267" t="inlineStr">
        <is>
          <t>SI</t>
        </is>
      </c>
      <c r="J267" t="inlineStr">
        <is>
          <t>1709046</t>
        </is>
      </c>
      <c r="K267" t="inlineStr">
        <is>
          <t>2026-09-20T01:43:21.108Z</t>
        </is>
      </c>
    </row>
    <row r="268">
      <c r="A268" t="inlineStr">
        <is>
          <t>20486668335</t>
        </is>
      </c>
      <c r="B268" t="inlineStr">
        <is>
          <t>44768010</t>
        </is>
      </c>
      <c r="C268" t="inlineStr">
        <is>
          <t>ARIAS CCOICCA GLADIS FRANCISCA</t>
        </is>
      </c>
      <c r="D268" t="inlineStr">
        <is>
          <t>ORGANO_ADMINISTRACION</t>
        </is>
      </c>
      <c r="E268" t="inlineStr">
        <is>
          <t>CONSEJO DE ADMINISTRACION</t>
        </is>
      </c>
      <c r="F268" t="inlineStr">
        <is>
          <t>Otros</t>
        </is>
      </c>
      <c r="G268" s="9" t="n">
        <v>43480</v>
      </c>
      <c r="H268" s="9" t="str"/>
      <c r="I268" t="inlineStr">
        <is>
          <t>SI</t>
        </is>
      </c>
      <c r="J268" t="inlineStr">
        <is>
          <t>1709047</t>
        </is>
      </c>
      <c r="K268" t="inlineStr">
        <is>
          <t>2026-09-20T01:43:21.108Z</t>
        </is>
      </c>
    </row>
    <row r="269">
      <c r="A269" t="inlineStr">
        <is>
          <t>20486668335</t>
        </is>
      </c>
      <c r="B269" t="inlineStr">
        <is>
          <t>20982071</t>
        </is>
      </c>
      <c r="C269" t="inlineStr">
        <is>
          <t>QUIÑONEZ ALVARADO FRANCISCO</t>
        </is>
      </c>
      <c r="D269" t="inlineStr">
        <is>
          <t>ORGANO_ADMINISTRACION</t>
        </is>
      </c>
      <c r="E269" t="inlineStr">
        <is>
          <t>CONSEJO DE ADMINISTRACION</t>
        </is>
      </c>
      <c r="F269" t="inlineStr">
        <is>
          <t>Secretario</t>
        </is>
      </c>
      <c r="G269" s="9" t="n">
        <v>43480</v>
      </c>
      <c r="H269" s="9" t="str"/>
      <c r="I269" t="inlineStr">
        <is>
          <t>SI</t>
        </is>
      </c>
      <c r="J269" t="inlineStr">
        <is>
          <t>1709048</t>
        </is>
      </c>
      <c r="K269" t="inlineStr">
        <is>
          <t>2026-09-20T01:43:21.108Z</t>
        </is>
      </c>
    </row>
    <row r="270">
      <c r="A270" t="inlineStr">
        <is>
          <t>20486668335</t>
        </is>
      </c>
      <c r="B270" t="inlineStr">
        <is>
          <t>22897413</t>
        </is>
      </c>
      <c r="C270" t="inlineStr">
        <is>
          <t>ESPINOZA VELA ADAN</t>
        </is>
      </c>
      <c r="D270" t="inlineStr">
        <is>
          <t>ORGANO_ADMINISTRACION</t>
        </is>
      </c>
      <c r="E270" t="inlineStr">
        <is>
          <t>CONSEJO DE ADMINISTRACION</t>
        </is>
      </c>
      <c r="F270" t="inlineStr">
        <is>
          <t>Vocal</t>
        </is>
      </c>
      <c r="G270" s="9" t="n">
        <v>43115</v>
      </c>
      <c r="H270" s="9" t="n">
        <v>43480</v>
      </c>
      <c r="I270" t="inlineStr">
        <is>
          <t>NO</t>
        </is>
      </c>
      <c r="J270" t="inlineStr">
        <is>
          <t>1709049</t>
        </is>
      </c>
      <c r="K270" t="inlineStr">
        <is>
          <t>2026-09-20T01:43:21.108Z</t>
        </is>
      </c>
    </row>
    <row r="271">
      <c r="A271" t="inlineStr">
        <is>
          <t>20486668335</t>
        </is>
      </c>
      <c r="B271" t="inlineStr">
        <is>
          <t>40509137</t>
        </is>
      </c>
      <c r="C271" t="inlineStr">
        <is>
          <t>SOLIS PALOMINO LUIS ALBERTO</t>
        </is>
      </c>
      <c r="D271" t="inlineStr">
        <is>
          <t>REPRESENTANTE</t>
        </is>
      </c>
      <c r="G271" s="9" t="n">
        <v>42142</v>
      </c>
      <c r="H271" s="9" t="str"/>
      <c r="I271" t="inlineStr">
        <is>
          <t>SI</t>
        </is>
      </c>
      <c r="J271" t="inlineStr">
        <is>
          <t>2106122</t>
        </is>
      </c>
      <c r="K271" t="inlineStr">
        <is>
          <t>2026-09-20T01:43:21.108Z</t>
        </is>
      </c>
    </row>
    <row r="272">
      <c r="A272" t="inlineStr">
        <is>
          <t>20487226875</t>
        </is>
      </c>
      <c r="B272" t="inlineStr">
        <is>
          <t>04304674</t>
        </is>
      </c>
      <c r="C272" t="inlineStr">
        <is>
          <t>vasquez guadalupe leoncio juan</t>
        </is>
      </c>
      <c r="D272" t="inlineStr">
        <is>
          <t>ORGANO_ADMINISTRACION</t>
        </is>
      </c>
      <c r="E272" t="inlineStr">
        <is>
          <t>CONSEJO DIRECTIVO</t>
        </is>
      </c>
      <c r="F272" t="inlineStr">
        <is>
          <t>Presidente</t>
        </is>
      </c>
      <c r="G272" s="9" t="n">
        <v>40678</v>
      </c>
      <c r="H272" s="9" t="str"/>
      <c r="I272" t="inlineStr">
        <is>
          <t>SI</t>
        </is>
      </c>
      <c r="J272" t="inlineStr">
        <is>
          <t>338802</t>
        </is>
      </c>
      <c r="K272" t="inlineStr">
        <is>
          <t>2026-09-20T01:43:21.108Z</t>
        </is>
      </c>
    </row>
    <row r="273">
      <c r="A273" t="inlineStr">
        <is>
          <t>20487226875</t>
        </is>
      </c>
      <c r="B273" t="inlineStr">
        <is>
          <t>04342140</t>
        </is>
      </c>
      <c r="C273" t="inlineStr">
        <is>
          <t>castro barrientos lourdes hilda</t>
        </is>
      </c>
      <c r="D273" t="inlineStr">
        <is>
          <t>ORGANO_ADMINISTRACION</t>
        </is>
      </c>
      <c r="E273" t="inlineStr">
        <is>
          <t>CONSEJO DIRECTIVO</t>
        </is>
      </c>
      <c r="F273" t="inlineStr">
        <is>
          <t>Secretario</t>
        </is>
      </c>
      <c r="G273" s="9" t="n">
        <v>40678</v>
      </c>
      <c r="H273" s="9" t="str"/>
      <c r="I273" t="inlineStr">
        <is>
          <t>SI</t>
        </is>
      </c>
      <c r="J273" t="inlineStr">
        <is>
          <t>338803</t>
        </is>
      </c>
      <c r="K273" t="inlineStr">
        <is>
          <t>2026-09-20T01:43:21.108Z</t>
        </is>
      </c>
    </row>
    <row r="274">
      <c r="A274" t="inlineStr">
        <is>
          <t>20487226875</t>
        </is>
      </c>
      <c r="B274" t="inlineStr">
        <is>
          <t>04340722</t>
        </is>
      </c>
      <c r="C274" t="inlineStr">
        <is>
          <t>mapelli del alcazar erly frank</t>
        </is>
      </c>
      <c r="D274" t="inlineStr">
        <is>
          <t>ORGANO_ADMINISTRACION</t>
        </is>
      </c>
      <c r="E274" t="inlineStr">
        <is>
          <t>CONSEJO DIRECTIVO</t>
        </is>
      </c>
      <c r="F274" t="inlineStr">
        <is>
          <t>Secretario</t>
        </is>
      </c>
      <c r="G274" s="9" t="n">
        <v>40678</v>
      </c>
      <c r="H274" s="9" t="str"/>
      <c r="I274" t="inlineStr">
        <is>
          <t>SI</t>
        </is>
      </c>
      <c r="J274" t="inlineStr">
        <is>
          <t>338804</t>
        </is>
      </c>
      <c r="K274" t="inlineStr">
        <is>
          <t>2026-09-20T01:43:21.108Z</t>
        </is>
      </c>
    </row>
    <row r="275">
      <c r="A275" t="inlineStr">
        <is>
          <t>20487226875</t>
        </is>
      </c>
      <c r="B275" t="inlineStr">
        <is>
          <t>04304674</t>
        </is>
      </c>
      <c r="C275" t="inlineStr">
        <is>
          <t>VASQUEZ GUADALUPE LEONCIO JUAN</t>
        </is>
      </c>
      <c r="D275" t="inlineStr">
        <is>
          <t>REPRESENTANTE</t>
        </is>
      </c>
      <c r="G275" s="9" t="n">
        <v>40678</v>
      </c>
      <c r="H275" s="9" t="str"/>
      <c r="I275" t="inlineStr">
        <is>
          <t>SI</t>
        </is>
      </c>
      <c r="J275" t="inlineStr">
        <is>
          <t>951603</t>
        </is>
      </c>
      <c r="K275" t="inlineStr">
        <is>
          <t>2026-09-20T01:43:21.108Z</t>
        </is>
      </c>
    </row>
    <row r="276">
      <c r="A276" t="inlineStr">
        <is>
          <t>20487242994</t>
        </is>
      </c>
      <c r="B276" t="inlineStr">
        <is>
          <t>10756010</t>
        </is>
      </c>
      <c r="C276" t="inlineStr">
        <is>
          <t>WILDER ANGEL ROCHA MARINOS</t>
        </is>
      </c>
      <c r="D276" t="inlineStr">
        <is>
          <t>REPRESENTANTE</t>
        </is>
      </c>
      <c r="G276" s="9" t="str"/>
      <c r="H276" s="9" t="str"/>
      <c r="I276" t="inlineStr">
        <is>
          <t>SI</t>
        </is>
      </c>
      <c r="J276" t="inlineStr">
        <is>
          <t>631324</t>
        </is>
      </c>
      <c r="K276" t="inlineStr">
        <is>
          <t>2026-09-20T01:43:21.108Z</t>
        </is>
      </c>
    </row>
    <row r="277">
      <c r="A277" t="inlineStr">
        <is>
          <t>20487558363</t>
        </is>
      </c>
      <c r="B277" t="inlineStr">
        <is>
          <t>75866327</t>
        </is>
      </c>
      <c r="C277" t="inlineStr">
        <is>
          <t>HERNANDEZ PACHECO SEGUNDO ADIEL</t>
        </is>
      </c>
      <c r="D277" t="inlineStr">
        <is>
          <t>ORGANO_ADMINISTRACION</t>
        </is>
      </c>
      <c r="E277" t="inlineStr">
        <is>
          <t>CONSEJO DIRECTIVO</t>
        </is>
      </c>
      <c r="F277" t="inlineStr">
        <is>
          <t>Presidente</t>
        </is>
      </c>
      <c r="G277" s="9" t="n">
        <v>43899</v>
      </c>
      <c r="H277" s="9" t="str"/>
      <c r="I277" t="inlineStr">
        <is>
          <t>SI</t>
        </is>
      </c>
      <c r="J277" t="inlineStr">
        <is>
          <t>2801408</t>
        </is>
      </c>
      <c r="K277" t="inlineStr">
        <is>
          <t>2026-09-20T01:43:21.108Z</t>
        </is>
      </c>
    </row>
    <row r="278">
      <c r="A278" t="inlineStr">
        <is>
          <t>20487558363</t>
        </is>
      </c>
      <c r="B278" t="inlineStr">
        <is>
          <t>75866327</t>
        </is>
      </c>
      <c r="C278" t="inlineStr">
        <is>
          <t>HERNANDEZ PACHECO SEGUNDO ADIEL</t>
        </is>
      </c>
      <c r="D278" t="inlineStr">
        <is>
          <t>REPRESENTANTE</t>
        </is>
      </c>
      <c r="G278" s="9" t="n">
        <v>43899</v>
      </c>
      <c r="H278" s="9" t="str"/>
      <c r="I278" t="inlineStr">
        <is>
          <t>SI</t>
        </is>
      </c>
      <c r="J278" t="inlineStr">
        <is>
          <t>3089084</t>
        </is>
      </c>
      <c r="K278" t="inlineStr">
        <is>
          <t>2026-09-20T01:43:21.108Z</t>
        </is>
      </c>
    </row>
    <row r="279">
      <c r="A279" t="inlineStr">
        <is>
          <t>20487589242</t>
        </is>
      </c>
      <c r="B279" t="inlineStr">
        <is>
          <t>44081654</t>
        </is>
      </c>
      <c r="C279" t="inlineStr">
        <is>
          <t>calderon sanchez elisabeth</t>
        </is>
      </c>
      <c r="D279" t="inlineStr">
        <is>
          <t>ORGANO_ADMINISTRACION</t>
        </is>
      </c>
      <c r="E279" t="inlineStr">
        <is>
          <t>CONSEJO DIRECTIVO</t>
        </is>
      </c>
      <c r="F279" t="inlineStr">
        <is>
          <t>Fiscal</t>
        </is>
      </c>
      <c r="G279" s="9" t="n">
        <v>43340</v>
      </c>
      <c r="H279" s="9" t="str"/>
      <c r="I279" t="inlineStr">
        <is>
          <t>SI</t>
        </is>
      </c>
      <c r="J279" t="inlineStr">
        <is>
          <t>1681590</t>
        </is>
      </c>
      <c r="K279" t="inlineStr">
        <is>
          <t>2026-09-20T01:43:21.108Z</t>
        </is>
      </c>
    </row>
    <row r="280">
      <c r="A280" t="inlineStr">
        <is>
          <t>20487589242</t>
        </is>
      </c>
      <c r="B280" t="inlineStr">
        <is>
          <t>80456461</t>
        </is>
      </c>
      <c r="C280" t="inlineStr">
        <is>
          <t>ayala sánchez josé enrique</t>
        </is>
      </c>
      <c r="D280" t="inlineStr">
        <is>
          <t>ORGANO_ADMINISTRACION</t>
        </is>
      </c>
      <c r="E280" t="inlineStr">
        <is>
          <t>CONSEJO DIRECTIVO</t>
        </is>
      </c>
      <c r="F280" t="inlineStr">
        <is>
          <t>Presidente</t>
        </is>
      </c>
      <c r="G280" s="9" t="n">
        <v>43340</v>
      </c>
      <c r="H280" s="9" t="str"/>
      <c r="I280" t="inlineStr">
        <is>
          <t>SI</t>
        </is>
      </c>
      <c r="J280" t="inlineStr">
        <is>
          <t>1681591</t>
        </is>
      </c>
      <c r="K280" t="inlineStr">
        <is>
          <t>2026-09-20T01:43:21.108Z</t>
        </is>
      </c>
    </row>
    <row r="281">
      <c r="A281" t="inlineStr">
        <is>
          <t>20487589242</t>
        </is>
      </c>
      <c r="B281" t="inlineStr">
        <is>
          <t>17615579</t>
        </is>
      </c>
      <c r="C281" t="inlineStr">
        <is>
          <t>sanchez cajo hipolito</t>
        </is>
      </c>
      <c r="D281" t="inlineStr">
        <is>
          <t>ORGANO_ADMINISTRACION</t>
        </is>
      </c>
      <c r="E281" t="inlineStr">
        <is>
          <t>CONSEJO DIRECTIVO</t>
        </is>
      </c>
      <c r="F281" t="inlineStr">
        <is>
          <t>Vocal</t>
        </is>
      </c>
      <c r="G281" s="9" t="n">
        <v>43340</v>
      </c>
      <c r="H281" s="9" t="str"/>
      <c r="I281" t="inlineStr">
        <is>
          <t>SI</t>
        </is>
      </c>
      <c r="J281" t="inlineStr">
        <is>
          <t>1681592</t>
        </is>
      </c>
      <c r="K281" t="inlineStr">
        <is>
          <t>2026-09-20T01:43:21.108Z</t>
        </is>
      </c>
    </row>
    <row r="282">
      <c r="A282" t="inlineStr">
        <is>
          <t>20487589242</t>
        </is>
      </c>
      <c r="B282" t="inlineStr">
        <is>
          <t>43916074</t>
        </is>
      </c>
      <c r="C282" t="inlineStr">
        <is>
          <t>ayala tenorio luis dalmacio</t>
        </is>
      </c>
      <c r="D282" t="inlineStr">
        <is>
          <t>ORGANO_ADMINISTRACION</t>
        </is>
      </c>
      <c r="E282" t="inlineStr">
        <is>
          <t>CONSEJO DIRECTIVO</t>
        </is>
      </c>
      <c r="F282" t="inlineStr">
        <is>
          <t>Secretario</t>
        </is>
      </c>
      <c r="G282" s="9" t="n">
        <v>43340</v>
      </c>
      <c r="H282" s="9" t="str"/>
      <c r="I282" t="inlineStr">
        <is>
          <t>SI</t>
        </is>
      </c>
      <c r="J282" t="inlineStr">
        <is>
          <t>1681593</t>
        </is>
      </c>
      <c r="K282" t="inlineStr">
        <is>
          <t>2026-09-20T01:43:21.108Z</t>
        </is>
      </c>
    </row>
    <row r="283">
      <c r="A283" t="inlineStr">
        <is>
          <t>20487589242</t>
        </is>
      </c>
      <c r="B283" t="inlineStr">
        <is>
          <t>80456461</t>
        </is>
      </c>
      <c r="C283" t="inlineStr">
        <is>
          <t>ayala sánchez josé enrique</t>
        </is>
      </c>
      <c r="D283" t="inlineStr">
        <is>
          <t>ORGANO_ADMINISTRACION</t>
        </is>
      </c>
      <c r="E283" t="inlineStr">
        <is>
          <t>OTROS ORGANOS DE ADMINISTRACION</t>
        </is>
      </c>
      <c r="F283" t="inlineStr">
        <is>
          <t>Presidente</t>
        </is>
      </c>
      <c r="G283" s="9" t="n">
        <v>43340</v>
      </c>
      <c r="H283" s="9" t="str"/>
      <c r="I283" t="inlineStr">
        <is>
          <t>SI</t>
        </is>
      </c>
      <c r="J283" t="inlineStr">
        <is>
          <t>1681594</t>
        </is>
      </c>
      <c r="K283" t="inlineStr">
        <is>
          <t>2026-09-20T01:43:21.108Z</t>
        </is>
      </c>
    </row>
    <row r="284">
      <c r="A284" t="inlineStr">
        <is>
          <t>20487589242</t>
        </is>
      </c>
      <c r="B284" t="inlineStr">
        <is>
          <t>17438809</t>
        </is>
      </c>
      <c r="C284" t="inlineStr">
        <is>
          <t>ayala manayay agustin</t>
        </is>
      </c>
      <c r="D284" t="inlineStr">
        <is>
          <t>ORGANO_ADMINISTRACION</t>
        </is>
      </c>
      <c r="E284" t="inlineStr">
        <is>
          <t>CONSEJO DIRECTIVO</t>
        </is>
      </c>
      <c r="F284" t="inlineStr">
        <is>
          <t>Tesorero</t>
        </is>
      </c>
      <c r="G284" s="9" t="n">
        <v>43340</v>
      </c>
      <c r="H284" s="9" t="str"/>
      <c r="I284" t="inlineStr">
        <is>
          <t>SI</t>
        </is>
      </c>
      <c r="J284" t="inlineStr">
        <is>
          <t>1681595</t>
        </is>
      </c>
      <c r="K284" t="inlineStr">
        <is>
          <t>2026-09-20T01:43:21.108Z</t>
        </is>
      </c>
    </row>
    <row r="285">
      <c r="A285" t="inlineStr">
        <is>
          <t>20487589242</t>
        </is>
      </c>
      <c r="B285" t="inlineStr">
        <is>
          <t>17439542</t>
        </is>
      </c>
      <c r="C285" t="inlineStr">
        <is>
          <t>ayala sanchez patricio</t>
        </is>
      </c>
      <c r="D285" t="inlineStr">
        <is>
          <t>ORGANO_ADMINISTRACION</t>
        </is>
      </c>
      <c r="E285" t="inlineStr">
        <is>
          <t>CONSEJO DIRECTIVO</t>
        </is>
      </c>
      <c r="F285" t="inlineStr">
        <is>
          <t>Vice Presidente</t>
        </is>
      </c>
      <c r="G285" s="9" t="n">
        <v>43340</v>
      </c>
      <c r="H285" s="9" t="str"/>
      <c r="I285" t="inlineStr">
        <is>
          <t>SI</t>
        </is>
      </c>
      <c r="J285" t="inlineStr">
        <is>
          <t>1681596</t>
        </is>
      </c>
      <c r="K285" t="inlineStr">
        <is>
          <t>2026-09-20T01:43:21.108Z</t>
        </is>
      </c>
    </row>
    <row r="286">
      <c r="A286" t="inlineStr">
        <is>
          <t>20487589242</t>
        </is>
      </c>
      <c r="B286" t="inlineStr">
        <is>
          <t>17440170</t>
        </is>
      </c>
      <c r="C286" t="inlineStr">
        <is>
          <t>manayay cajo segunda</t>
        </is>
      </c>
      <c r="D286" t="inlineStr">
        <is>
          <t>ORGANO_ADMINISTRACION</t>
        </is>
      </c>
      <c r="E286" t="inlineStr">
        <is>
          <t>CONSEJO DIRECTIVO</t>
        </is>
      </c>
      <c r="F286" t="inlineStr">
        <is>
          <t>Vocal</t>
        </is>
      </c>
      <c r="G286" s="9" t="n">
        <v>43340</v>
      </c>
      <c r="H286" s="9" t="str"/>
      <c r="I286" t="inlineStr">
        <is>
          <t>SI</t>
        </is>
      </c>
      <c r="J286" t="inlineStr">
        <is>
          <t>1681597</t>
        </is>
      </c>
      <c r="K286" t="inlineStr">
        <is>
          <t>2026-09-20T01:43:21.108Z</t>
        </is>
      </c>
    </row>
    <row r="287">
      <c r="A287" t="inlineStr">
        <is>
          <t>20487589242</t>
        </is>
      </c>
      <c r="B287" t="inlineStr">
        <is>
          <t>80456461</t>
        </is>
      </c>
      <c r="C287" t="inlineStr">
        <is>
          <t>AYALA SANCHEZ JOSE ENRIQUE</t>
        </is>
      </c>
      <c r="D287" t="inlineStr">
        <is>
          <t>REPRESENTANTE</t>
        </is>
      </c>
      <c r="G287" s="9" t="n">
        <v>43340</v>
      </c>
      <c r="H287" s="9" t="str"/>
      <c r="I287" t="inlineStr">
        <is>
          <t>SI</t>
        </is>
      </c>
      <c r="J287" t="inlineStr">
        <is>
          <t>2082674</t>
        </is>
      </c>
      <c r="K287" t="inlineStr">
        <is>
          <t>2026-09-20T01:43:21.108Z</t>
        </is>
      </c>
    </row>
    <row r="288">
      <c r="A288" t="inlineStr">
        <is>
          <t>20489293898</t>
        </is>
      </c>
      <c r="B288" t="inlineStr">
        <is>
          <t>04205423</t>
        </is>
      </c>
      <c r="C288" t="inlineStr">
        <is>
          <t>BARRERA YAUYO YONI</t>
        </is>
      </c>
      <c r="D288" t="inlineStr">
        <is>
          <t>ORGANO_ADMINISTRACION</t>
        </is>
      </c>
      <c r="E288" t="inlineStr">
        <is>
          <t>JUNTA DIRECTIVA / DIRECTIVA COMUNA</t>
        </is>
      </c>
      <c r="F288" t="inlineStr">
        <is>
          <t>Vocal</t>
        </is>
      </c>
      <c r="G288" s="9" t="n">
        <v>41147</v>
      </c>
      <c r="H288" s="9" t="str"/>
      <c r="I288" t="inlineStr">
        <is>
          <t>SI</t>
        </is>
      </c>
      <c r="J288" t="inlineStr">
        <is>
          <t>134363</t>
        </is>
      </c>
      <c r="K288" t="inlineStr">
        <is>
          <t>2026-09-20T01:43:21.108Z</t>
        </is>
      </c>
    </row>
    <row r="289">
      <c r="A289" t="inlineStr">
        <is>
          <t>20489293898</t>
        </is>
      </c>
      <c r="B289" t="inlineStr">
        <is>
          <t>04205478</t>
        </is>
      </c>
      <c r="C289" t="inlineStr">
        <is>
          <t>QUINTANA ILANZO VICTOR NEHEMIAS</t>
        </is>
      </c>
      <c r="D289" t="inlineStr">
        <is>
          <t>ORGANO_ADMINISTRACION</t>
        </is>
      </c>
      <c r="E289" t="inlineStr">
        <is>
          <t>JUNTA DIRECTIVA / DIRECTIVA COMUNA</t>
        </is>
      </c>
      <c r="F289" t="inlineStr">
        <is>
          <t>Presidente</t>
        </is>
      </c>
      <c r="G289" s="9" t="n">
        <v>41147</v>
      </c>
      <c r="H289" s="9" t="str"/>
      <c r="I289" t="inlineStr">
        <is>
          <t>SI</t>
        </is>
      </c>
      <c r="J289" t="inlineStr">
        <is>
          <t>134364</t>
        </is>
      </c>
      <c r="K289" t="inlineStr">
        <is>
          <t>2026-09-20T01:43:21.108Z</t>
        </is>
      </c>
    </row>
    <row r="290">
      <c r="A290" t="inlineStr">
        <is>
          <t>20489293898</t>
        </is>
      </c>
      <c r="B290" t="inlineStr">
        <is>
          <t>04200636</t>
        </is>
      </c>
      <c r="C290" t="inlineStr">
        <is>
          <t>BONILLA YAUYO GLICERIO</t>
        </is>
      </c>
      <c r="D290" t="inlineStr">
        <is>
          <t>ORGANO_ADMINISTRACION</t>
        </is>
      </c>
      <c r="E290" t="inlineStr">
        <is>
          <t>JUNTA DIRECTIVA / DIRECTIVA COMUNA</t>
        </is>
      </c>
      <c r="F290" t="inlineStr">
        <is>
          <t>Vice Presidente</t>
        </is>
      </c>
      <c r="G290" s="9" t="n">
        <v>41147</v>
      </c>
      <c r="H290" s="9" t="str"/>
      <c r="I290" t="inlineStr">
        <is>
          <t>SI</t>
        </is>
      </c>
      <c r="J290" t="inlineStr">
        <is>
          <t>134365</t>
        </is>
      </c>
      <c r="K290" t="inlineStr">
        <is>
          <t>2026-09-20T01:43:21.108Z</t>
        </is>
      </c>
    </row>
    <row r="291">
      <c r="A291" t="inlineStr">
        <is>
          <t>20489293898</t>
        </is>
      </c>
      <c r="B291" t="inlineStr">
        <is>
          <t>04221017</t>
        </is>
      </c>
      <c r="C291" t="inlineStr">
        <is>
          <t>MINAYA FLORES ANGEL HUGO</t>
        </is>
      </c>
      <c r="D291" t="inlineStr">
        <is>
          <t>ORGANO_ADMINISTRACION</t>
        </is>
      </c>
      <c r="E291" t="inlineStr">
        <is>
          <t>JUNTA DIRECTIVA / DIRECTIVA COMUNA</t>
        </is>
      </c>
      <c r="F291" t="inlineStr">
        <is>
          <t>Secretario</t>
        </is>
      </c>
      <c r="G291" s="9" t="n">
        <v>41147</v>
      </c>
      <c r="H291" s="9" t="str"/>
      <c r="I291" t="inlineStr">
        <is>
          <t>SI</t>
        </is>
      </c>
      <c r="J291" t="inlineStr">
        <is>
          <t>134366</t>
        </is>
      </c>
      <c r="K291" t="inlineStr">
        <is>
          <t>2026-09-20T01:43:21.108Z</t>
        </is>
      </c>
    </row>
    <row r="292">
      <c r="A292" t="inlineStr">
        <is>
          <t>20489293898</t>
        </is>
      </c>
      <c r="B292" t="inlineStr">
        <is>
          <t>04204829</t>
        </is>
      </c>
      <c r="C292" t="inlineStr">
        <is>
          <t>MANZANEDO CRISPIN HERMINIO</t>
        </is>
      </c>
      <c r="D292" t="inlineStr">
        <is>
          <t>ORGANO_ADMINISTRACION</t>
        </is>
      </c>
      <c r="E292" t="inlineStr">
        <is>
          <t>JUNTA DIRECTIVA / DIRECTIVA COMUNA</t>
        </is>
      </c>
      <c r="F292" t="inlineStr">
        <is>
          <t>Tesorero</t>
        </is>
      </c>
      <c r="G292" s="9" t="n">
        <v>41147</v>
      </c>
      <c r="H292" s="9" t="str"/>
      <c r="I292" t="inlineStr">
        <is>
          <t>SI</t>
        </is>
      </c>
      <c r="J292" t="inlineStr">
        <is>
          <t>134367</t>
        </is>
      </c>
      <c r="K292" t="inlineStr">
        <is>
          <t>2026-09-20T01:43:21.108Z</t>
        </is>
      </c>
    </row>
    <row r="293">
      <c r="A293" t="inlineStr">
        <is>
          <t>20489293898</t>
        </is>
      </c>
      <c r="B293" t="inlineStr">
        <is>
          <t>04200023</t>
        </is>
      </c>
      <c r="C293" t="inlineStr">
        <is>
          <t>HERMITAÑO CHAVEZ JUSTINIANO</t>
        </is>
      </c>
      <c r="D293" t="inlineStr">
        <is>
          <t>ORGANO_ADMINISTRACION</t>
        </is>
      </c>
      <c r="E293" t="inlineStr">
        <is>
          <t>JUNTA DIRECTIVA / DIRECTIVA COMUNA</t>
        </is>
      </c>
      <c r="F293" t="inlineStr">
        <is>
          <t>Vocal</t>
        </is>
      </c>
      <c r="G293" s="9" t="n">
        <v>41147</v>
      </c>
      <c r="H293" s="9" t="str"/>
      <c r="I293" t="inlineStr">
        <is>
          <t>SI</t>
        </is>
      </c>
      <c r="J293" t="inlineStr">
        <is>
          <t>134368</t>
        </is>
      </c>
      <c r="K293" t="inlineStr">
        <is>
          <t>2026-09-20T01:43:21.108Z</t>
        </is>
      </c>
    </row>
    <row r="294">
      <c r="A294" t="inlineStr">
        <is>
          <t>20489293898</t>
        </is>
      </c>
      <c r="B294" t="inlineStr">
        <is>
          <t>04221013</t>
        </is>
      </c>
      <c r="C294" t="inlineStr">
        <is>
          <t>ALEJANDRO ROJAS MOISES</t>
        </is>
      </c>
      <c r="D294" t="inlineStr">
        <is>
          <t>ORGANO_ADMINISTRACION</t>
        </is>
      </c>
      <c r="E294" t="inlineStr">
        <is>
          <t>JUNTA DIRECTIVA / DIRECTIVA COMUNA</t>
        </is>
      </c>
      <c r="F294" t="inlineStr">
        <is>
          <t>Vocal</t>
        </is>
      </c>
      <c r="G294" s="9" t="n">
        <v>41147</v>
      </c>
      <c r="H294" s="9" t="str"/>
      <c r="I294" t="inlineStr">
        <is>
          <t>SI</t>
        </is>
      </c>
      <c r="J294" t="inlineStr">
        <is>
          <t>134369</t>
        </is>
      </c>
      <c r="K294" t="inlineStr">
        <is>
          <t>2026-09-20T01:43:21.108Z</t>
        </is>
      </c>
    </row>
    <row r="295">
      <c r="A295" t="inlineStr">
        <is>
          <t>20489293898</t>
        </is>
      </c>
      <c r="B295" t="inlineStr">
        <is>
          <t>04205478</t>
        </is>
      </c>
      <c r="C295" t="inlineStr">
        <is>
          <t>QUINTANA ILANZO VICTOR NEHEMIAS</t>
        </is>
      </c>
      <c r="D295" t="inlineStr">
        <is>
          <t>REPRESENTANTE</t>
        </is>
      </c>
      <c r="G295" s="9" t="n">
        <v>41147</v>
      </c>
      <c r="H295" s="9" t="str"/>
      <c r="I295" t="inlineStr">
        <is>
          <t>SI</t>
        </is>
      </c>
      <c r="J295" t="inlineStr">
        <is>
          <t>802965</t>
        </is>
      </c>
      <c r="K295" t="inlineStr">
        <is>
          <t>2026-09-20T01:43:21.108Z</t>
        </is>
      </c>
    </row>
    <row r="296">
      <c r="A296" t="inlineStr">
        <is>
          <t>20490195301</t>
        </is>
      </c>
      <c r="B296" t="inlineStr">
        <is>
          <t>42486101</t>
        </is>
      </c>
      <c r="C296" t="inlineStr">
        <is>
          <t>CHAVEZ MONTES MODESTA</t>
        </is>
      </c>
      <c r="D296" t="inlineStr">
        <is>
          <t>ORGANO_ADMINISTRACION</t>
        </is>
      </c>
      <c r="E296" t="inlineStr">
        <is>
          <t>CONSEJO DIRECTIVO</t>
        </is>
      </c>
      <c r="F296" t="inlineStr">
        <is>
          <t>Fiscal</t>
        </is>
      </c>
      <c r="G296" s="9" t="n">
        <v>42004</v>
      </c>
      <c r="H296" s="9" t="str"/>
      <c r="I296" t="inlineStr">
        <is>
          <t>SI</t>
        </is>
      </c>
      <c r="J296" t="inlineStr">
        <is>
          <t>1739811</t>
        </is>
      </c>
      <c r="K296" t="inlineStr">
        <is>
          <t>2026-09-20T01:43:21.108Z</t>
        </is>
      </c>
    </row>
    <row r="297">
      <c r="A297" t="inlineStr">
        <is>
          <t>20490195301</t>
        </is>
      </c>
      <c r="B297" t="inlineStr">
        <is>
          <t>31045334</t>
        </is>
      </c>
      <c r="C297" t="inlineStr">
        <is>
          <t>CHICLLA PINARES MIRTHA</t>
        </is>
      </c>
      <c r="D297" t="inlineStr">
        <is>
          <t>ORGANO_ADMINISTRACION</t>
        </is>
      </c>
      <c r="E297" t="inlineStr">
        <is>
          <t>CONSEJO DIRECTIVO</t>
        </is>
      </c>
      <c r="F297" t="inlineStr">
        <is>
          <t>Vocal</t>
        </is>
      </c>
      <c r="G297" s="9" t="n">
        <v>42004</v>
      </c>
      <c r="H297" s="9" t="str"/>
      <c r="I297" t="inlineStr">
        <is>
          <t>SI</t>
        </is>
      </c>
      <c r="J297" t="inlineStr">
        <is>
          <t>1739812</t>
        </is>
      </c>
      <c r="K297" t="inlineStr">
        <is>
          <t>2026-09-20T01:43:21.108Z</t>
        </is>
      </c>
    </row>
    <row r="298">
      <c r="A298" t="inlineStr">
        <is>
          <t>20490195301</t>
        </is>
      </c>
      <c r="B298" t="inlineStr">
        <is>
          <t>43028824</t>
        </is>
      </c>
      <c r="C298" t="inlineStr">
        <is>
          <t>CHOQUE CONDORI MAURA</t>
        </is>
      </c>
      <c r="D298" t="inlineStr">
        <is>
          <t>ORGANO_ADMINISTRACION</t>
        </is>
      </c>
      <c r="E298" t="inlineStr">
        <is>
          <t>CONSEJO DIRECTIVO</t>
        </is>
      </c>
      <c r="F298" t="inlineStr">
        <is>
          <t>Secretario</t>
        </is>
      </c>
      <c r="G298" s="9" t="n">
        <v>42004</v>
      </c>
      <c r="H298" s="9" t="str"/>
      <c r="I298" t="inlineStr">
        <is>
          <t>SI</t>
        </is>
      </c>
      <c r="J298" t="inlineStr">
        <is>
          <t>1739813</t>
        </is>
      </c>
      <c r="K298" t="inlineStr">
        <is>
          <t>2026-09-20T01:43:21.108Z</t>
        </is>
      </c>
    </row>
    <row r="299">
      <c r="A299" t="inlineStr">
        <is>
          <t>20490195301</t>
        </is>
      </c>
      <c r="B299" t="inlineStr">
        <is>
          <t>44727640</t>
        </is>
      </c>
      <c r="C299" t="inlineStr">
        <is>
          <t>FERRO LEO IRMA</t>
        </is>
      </c>
      <c r="D299" t="inlineStr">
        <is>
          <t>ORGANO_ADMINISTRACION</t>
        </is>
      </c>
      <c r="E299" t="inlineStr">
        <is>
          <t>CONSEJO DIRECTIVO</t>
        </is>
      </c>
      <c r="F299" t="inlineStr">
        <is>
          <t>Tesorero</t>
        </is>
      </c>
      <c r="G299" s="9" t="n">
        <v>42004</v>
      </c>
      <c r="H299" s="9" t="str"/>
      <c r="I299" t="inlineStr">
        <is>
          <t>SI</t>
        </is>
      </c>
      <c r="J299" t="inlineStr">
        <is>
          <t>1739814</t>
        </is>
      </c>
      <c r="K299" t="inlineStr">
        <is>
          <t>2026-09-20T01:43:21.108Z</t>
        </is>
      </c>
    </row>
    <row r="300">
      <c r="A300" t="inlineStr">
        <is>
          <t>20490195301</t>
        </is>
      </c>
      <c r="B300" t="inlineStr">
        <is>
          <t>71745666</t>
        </is>
      </c>
      <c r="C300" t="inlineStr">
        <is>
          <t>PUMACAYO ROMAN ELISABET</t>
        </is>
      </c>
      <c r="D300" t="inlineStr">
        <is>
          <t>ORGANO_ADMINISTRACION</t>
        </is>
      </c>
      <c r="E300" t="inlineStr">
        <is>
          <t>CONSEJO DIRECTIVO</t>
        </is>
      </c>
      <c r="F300" t="inlineStr">
        <is>
          <t>Presidente</t>
        </is>
      </c>
      <c r="G300" s="9" t="n">
        <v>42004</v>
      </c>
      <c r="H300" s="9" t="str"/>
      <c r="I300" t="inlineStr">
        <is>
          <t>SI</t>
        </is>
      </c>
      <c r="J300" t="inlineStr">
        <is>
          <t>1739815</t>
        </is>
      </c>
      <c r="K300" t="inlineStr">
        <is>
          <t>2026-09-20T01:43:21.108Z</t>
        </is>
      </c>
    </row>
    <row r="301">
      <c r="A301" t="inlineStr">
        <is>
          <t>20490195301</t>
        </is>
      </c>
      <c r="B301" t="inlineStr">
        <is>
          <t>71745666</t>
        </is>
      </c>
      <c r="C301" t="inlineStr">
        <is>
          <t>PUMACAYO ROMAN ELISABET</t>
        </is>
      </c>
      <c r="D301" t="inlineStr">
        <is>
          <t>REPRESENTANTE</t>
        </is>
      </c>
      <c r="G301" s="9" t="n">
        <v>42004</v>
      </c>
      <c r="H301" s="9" t="str"/>
      <c r="I301" t="inlineStr">
        <is>
          <t>SI</t>
        </is>
      </c>
      <c r="J301" t="inlineStr">
        <is>
          <t>2132598</t>
        </is>
      </c>
      <c r="K301" t="inlineStr">
        <is>
          <t>2026-09-20T01:43:21.108Z</t>
        </is>
      </c>
    </row>
    <row r="302">
      <c r="A302" t="inlineStr">
        <is>
          <t>20490415603</t>
        </is>
      </c>
      <c r="B302" t="inlineStr">
        <is>
          <t>74027867</t>
        </is>
      </c>
      <c r="C302" t="inlineStr">
        <is>
          <t>araoz kapataz juliana</t>
        </is>
      </c>
      <c r="D302" t="inlineStr">
        <is>
          <t>ORGANO_ADMINISTRACION</t>
        </is>
      </c>
      <c r="E302" t="inlineStr">
        <is>
          <t>CONSEJO DIRECTIVO</t>
        </is>
      </c>
      <c r="F302" t="inlineStr">
        <is>
          <t>Vocal</t>
        </is>
      </c>
      <c r="G302" s="9" t="n">
        <v>44464</v>
      </c>
      <c r="H302" s="9" t="str"/>
      <c r="I302" t="inlineStr">
        <is>
          <t>SI</t>
        </is>
      </c>
      <c r="J302" t="inlineStr">
        <is>
          <t>1977180</t>
        </is>
      </c>
      <c r="K302" t="inlineStr">
        <is>
          <t>2026-09-20T01:43:21.108Z</t>
        </is>
      </c>
    </row>
    <row r="303">
      <c r="A303" t="inlineStr">
        <is>
          <t>20490415603</t>
        </is>
      </c>
      <c r="B303" t="inlineStr">
        <is>
          <t>73747984</t>
        </is>
      </c>
      <c r="C303" t="inlineStr">
        <is>
          <t>chu Laureano Armando</t>
        </is>
      </c>
      <c r="D303" t="inlineStr">
        <is>
          <t>ORGANO_ADMINISTRACION</t>
        </is>
      </c>
      <c r="E303" t="inlineStr">
        <is>
          <t>CONSEJO DIRECTIVO</t>
        </is>
      </c>
      <c r="F303" t="inlineStr">
        <is>
          <t>Secretario</t>
        </is>
      </c>
      <c r="G303" s="9" t="n">
        <v>44464</v>
      </c>
      <c r="H303" s="9" t="str"/>
      <c r="I303" t="inlineStr">
        <is>
          <t>SI</t>
        </is>
      </c>
      <c r="J303" t="inlineStr">
        <is>
          <t>1977181</t>
        </is>
      </c>
      <c r="K303" t="inlineStr">
        <is>
          <t>2026-09-20T01:43:21.108Z</t>
        </is>
      </c>
    </row>
    <row r="304">
      <c r="A304" t="inlineStr">
        <is>
          <t>20490415603</t>
        </is>
      </c>
      <c r="B304" t="inlineStr">
        <is>
          <t>45864104</t>
        </is>
      </c>
      <c r="C304" t="inlineStr">
        <is>
          <t>irey taña Marie elena</t>
        </is>
      </c>
      <c r="D304" t="inlineStr">
        <is>
          <t>ORGANO_ADMINISTRACION</t>
        </is>
      </c>
      <c r="E304" t="inlineStr">
        <is>
          <t>CONSEJO DIRECTIVO</t>
        </is>
      </c>
      <c r="F304" t="inlineStr">
        <is>
          <t>Vice Presidente</t>
        </is>
      </c>
      <c r="G304" s="9" t="n">
        <v>44464</v>
      </c>
      <c r="H304" s="9" t="str"/>
      <c r="I304" t="inlineStr">
        <is>
          <t>SI</t>
        </is>
      </c>
      <c r="J304" t="inlineStr">
        <is>
          <t>1977182</t>
        </is>
      </c>
      <c r="K304" t="inlineStr">
        <is>
          <t>2026-09-20T01:43:21.108Z</t>
        </is>
      </c>
    </row>
    <row r="305">
      <c r="A305" t="inlineStr">
        <is>
          <t>20490415603</t>
        </is>
      </c>
      <c r="B305" t="inlineStr">
        <is>
          <t>73995925</t>
        </is>
      </c>
      <c r="C305" t="inlineStr">
        <is>
          <t>Patiachi visse kelly lorena</t>
        </is>
      </c>
      <c r="D305" t="inlineStr">
        <is>
          <t>ORGANO_ADMINISTRACION</t>
        </is>
      </c>
      <c r="E305" t="inlineStr">
        <is>
          <t>CONSEJO DIRECTIVO</t>
        </is>
      </c>
      <c r="F305" t="inlineStr">
        <is>
          <t>Tesorero</t>
        </is>
      </c>
      <c r="G305" s="9" t="n">
        <v>44464</v>
      </c>
      <c r="H305" s="9" t="str"/>
      <c r="I305" t="inlineStr">
        <is>
          <t>SI</t>
        </is>
      </c>
      <c r="J305" t="inlineStr">
        <is>
          <t>1977183</t>
        </is>
      </c>
      <c r="K305" t="inlineStr">
        <is>
          <t>2026-09-20T01:43:21.108Z</t>
        </is>
      </c>
    </row>
    <row r="306">
      <c r="A306" t="inlineStr">
        <is>
          <t>20490415603</t>
        </is>
      </c>
      <c r="B306" t="inlineStr">
        <is>
          <t>80077449</t>
        </is>
      </c>
      <c r="C306" t="inlineStr">
        <is>
          <t>quertehuari dariquebe walter</t>
        </is>
      </c>
      <c r="D306" t="inlineStr">
        <is>
          <t>ORGANO_ADMINISTRACION</t>
        </is>
      </c>
      <c r="E306" t="inlineStr">
        <is>
          <t>CONSEJO DIRECTIVO</t>
        </is>
      </c>
      <c r="F306" t="inlineStr">
        <is>
          <t>Presidente</t>
        </is>
      </c>
      <c r="G306" s="9" t="n">
        <v>44464</v>
      </c>
      <c r="H306" s="9" t="str"/>
      <c r="I306" t="inlineStr">
        <is>
          <t>SI</t>
        </is>
      </c>
      <c r="J306" t="inlineStr">
        <is>
          <t>1977184</t>
        </is>
      </c>
      <c r="K306" t="inlineStr">
        <is>
          <t>2026-09-20T01:43:21.108Z</t>
        </is>
      </c>
    </row>
    <row r="307">
      <c r="A307" t="inlineStr">
        <is>
          <t>20490415603</t>
        </is>
      </c>
      <c r="B307" t="inlineStr">
        <is>
          <t>77528713</t>
        </is>
      </c>
      <c r="C307" t="inlineStr">
        <is>
          <t>quique alvarez francis</t>
        </is>
      </c>
      <c r="D307" t="inlineStr">
        <is>
          <t>ORGANO_ADMINISTRACION</t>
        </is>
      </c>
      <c r="E307" t="inlineStr">
        <is>
          <t>CONSEJO DIRECTIVO</t>
        </is>
      </c>
      <c r="F307" t="inlineStr">
        <is>
          <t>Vocal</t>
        </is>
      </c>
      <c r="G307" s="9" t="n">
        <v>44464</v>
      </c>
      <c r="H307" s="9" t="str"/>
      <c r="I307" t="inlineStr">
        <is>
          <t>SI</t>
        </is>
      </c>
      <c r="J307" t="inlineStr">
        <is>
          <t>1977185</t>
        </is>
      </c>
      <c r="K307" t="inlineStr">
        <is>
          <t>2026-09-20T01:43:21.108Z</t>
        </is>
      </c>
    </row>
    <row r="308">
      <c r="A308" t="inlineStr">
        <is>
          <t>20490415603</t>
        </is>
      </c>
      <c r="B308" t="inlineStr">
        <is>
          <t>80066504</t>
        </is>
      </c>
      <c r="C308" t="inlineStr">
        <is>
          <t>Tayori kendero luis miguel</t>
        </is>
      </c>
      <c r="D308" t="inlineStr">
        <is>
          <t>ORGANO_ADMINISTRACION</t>
        </is>
      </c>
      <c r="E308" t="inlineStr">
        <is>
          <t>CONSEJO DIRECTIVO</t>
        </is>
      </c>
      <c r="F308" t="inlineStr">
        <is>
          <t>Fiscal</t>
        </is>
      </c>
      <c r="G308" s="9" t="n">
        <v>44464</v>
      </c>
      <c r="H308" s="9" t="str"/>
      <c r="I308" t="inlineStr">
        <is>
          <t>SI</t>
        </is>
      </c>
      <c r="J308" t="inlineStr">
        <is>
          <t>1977186</t>
        </is>
      </c>
      <c r="K308" t="inlineStr">
        <is>
          <t>2026-09-20T01:43:21.108Z</t>
        </is>
      </c>
    </row>
    <row r="309">
      <c r="A309" t="inlineStr">
        <is>
          <t>20490415603</t>
        </is>
      </c>
      <c r="B309" t="inlineStr">
        <is>
          <t>80077449</t>
        </is>
      </c>
      <c r="C309" t="inlineStr">
        <is>
          <t>QUERTEHUARI DARIQUEBE WALTER</t>
        </is>
      </c>
      <c r="D309" t="inlineStr">
        <is>
          <t>REPRESENTANTE</t>
        </is>
      </c>
      <c r="G309" s="9" t="n">
        <v>44464</v>
      </c>
      <c r="H309" s="9" t="str"/>
      <c r="I309" t="inlineStr">
        <is>
          <t>SI</t>
        </is>
      </c>
      <c r="J309" t="inlineStr">
        <is>
          <t>2341374</t>
        </is>
      </c>
      <c r="K309" t="inlineStr">
        <is>
          <t>2026-09-20T01:43:21.108Z</t>
        </is>
      </c>
    </row>
    <row r="310">
      <c r="A310" t="inlineStr">
        <is>
          <t>20490790447</t>
        </is>
      </c>
      <c r="B310" t="inlineStr">
        <is>
          <t>44923267</t>
        </is>
      </c>
      <c r="C310" t="inlineStr">
        <is>
          <t>alvarez cjula victor</t>
        </is>
      </c>
      <c r="D310" t="inlineStr">
        <is>
          <t>ORGANO_ADMINISTRACION</t>
        </is>
      </c>
      <c r="E310" t="inlineStr">
        <is>
          <t>CONSEJO DE ADMINISTRACION</t>
        </is>
      </c>
      <c r="F310" t="inlineStr">
        <is>
          <t>Secretario</t>
        </is>
      </c>
      <c r="G310" s="9" t="n">
        <v>41711</v>
      </c>
      <c r="H310" s="9" t="str"/>
      <c r="I310" t="inlineStr">
        <is>
          <t>SI</t>
        </is>
      </c>
      <c r="J310" t="inlineStr">
        <is>
          <t>627907</t>
        </is>
      </c>
      <c r="K310" t="inlineStr">
        <is>
          <t>2026-09-20T01:43:21.108Z</t>
        </is>
      </c>
    </row>
    <row r="311">
      <c r="A311" t="inlineStr">
        <is>
          <t>20490790447</t>
        </is>
      </c>
      <c r="B311" t="inlineStr">
        <is>
          <t>24805503</t>
        </is>
      </c>
      <c r="C311" t="inlineStr">
        <is>
          <t>delgado gutierrez juan jolver</t>
        </is>
      </c>
      <c r="D311" t="inlineStr">
        <is>
          <t>ORGANO_ADMINISTRACION</t>
        </is>
      </c>
      <c r="E311" t="inlineStr">
        <is>
          <t>CONSEJO DE ADMINISTRACION</t>
        </is>
      </c>
      <c r="F311" t="inlineStr">
        <is>
          <t>Presidente</t>
        </is>
      </c>
      <c r="G311" s="9" t="n">
        <v>41711</v>
      </c>
      <c r="H311" s="9" t="str"/>
      <c r="I311" t="inlineStr">
        <is>
          <t>SI</t>
        </is>
      </c>
      <c r="J311" t="inlineStr">
        <is>
          <t>627908</t>
        </is>
      </c>
      <c r="K311" t="inlineStr">
        <is>
          <t>2026-09-20T01:43:21.108Z</t>
        </is>
      </c>
    </row>
    <row r="312">
      <c r="A312" t="inlineStr">
        <is>
          <t>20490790447</t>
        </is>
      </c>
      <c r="B312" t="inlineStr">
        <is>
          <t>80687513</t>
        </is>
      </c>
      <c r="C312" t="inlineStr">
        <is>
          <t>sivincha mataqque hermitaño</t>
        </is>
      </c>
      <c r="D312" t="inlineStr">
        <is>
          <t>ORGANO_ADMINISTRACION</t>
        </is>
      </c>
      <c r="E312" t="inlineStr">
        <is>
          <t>CONSEJO DE ADMINISTRACION</t>
        </is>
      </c>
      <c r="F312" t="inlineStr">
        <is>
          <t>Vice Presidente</t>
        </is>
      </c>
      <c r="G312" s="9" t="n">
        <v>41711</v>
      </c>
      <c r="H312" s="9" t="str"/>
      <c r="I312" t="inlineStr">
        <is>
          <t>SI</t>
        </is>
      </c>
      <c r="J312" t="inlineStr">
        <is>
          <t>627909</t>
        </is>
      </c>
      <c r="K312" t="inlineStr">
        <is>
          <t>2026-09-20T01:43:21.108Z</t>
        </is>
      </c>
    </row>
    <row r="313">
      <c r="A313" t="inlineStr">
        <is>
          <t>20490790447</t>
        </is>
      </c>
      <c r="B313" t="inlineStr">
        <is>
          <t>24803884</t>
        </is>
      </c>
      <c r="C313" t="inlineStr">
        <is>
          <t>zamata alviz richart</t>
        </is>
      </c>
      <c r="D313" t="inlineStr">
        <is>
          <t>ORGANO_ADMINISTRACION</t>
        </is>
      </c>
      <c r="E313" t="inlineStr">
        <is>
          <t>CONSEJO DE ADMINISTRACION</t>
        </is>
      </c>
      <c r="F313" t="inlineStr">
        <is>
          <t>Otros</t>
        </is>
      </c>
      <c r="G313" s="9" t="n">
        <v>41711</v>
      </c>
      <c r="H313" s="9" t="str"/>
      <c r="I313" t="inlineStr">
        <is>
          <t>SI</t>
        </is>
      </c>
      <c r="J313" t="inlineStr">
        <is>
          <t>627910</t>
        </is>
      </c>
      <c r="K313" t="inlineStr">
        <is>
          <t>2026-09-20T01:43:21.108Z</t>
        </is>
      </c>
    </row>
    <row r="314">
      <c r="A314" t="inlineStr">
        <is>
          <t>20490790447</t>
        </is>
      </c>
      <c r="B314" t="inlineStr">
        <is>
          <t>42192478</t>
        </is>
      </c>
      <c r="C314" t="inlineStr">
        <is>
          <t>LIZARASO ROMERO CELSO</t>
        </is>
      </c>
      <c r="D314" t="inlineStr">
        <is>
          <t>REPRESENTANTE</t>
        </is>
      </c>
      <c r="G314" s="9" t="n">
        <v>41747</v>
      </c>
      <c r="H314" s="9" t="str"/>
      <c r="I314" t="inlineStr">
        <is>
          <t>SI</t>
        </is>
      </c>
      <c r="J314" t="inlineStr">
        <is>
          <t>1247807</t>
        </is>
      </c>
      <c r="K314" t="inlineStr">
        <is>
          <t>2026-09-20T01:43:21.108Z</t>
        </is>
      </c>
    </row>
    <row r="315">
      <c r="A315" t="inlineStr">
        <is>
          <t>20490810146</t>
        </is>
      </c>
      <c r="B315" t="inlineStr">
        <is>
          <t>45084118</t>
        </is>
      </c>
      <c r="C315" t="inlineStr">
        <is>
          <t>CAÑARI PEDRAZA JHONATAN</t>
        </is>
      </c>
      <c r="D315" t="inlineStr">
        <is>
          <t>ORGANO_ADMINISTRACION</t>
        </is>
      </c>
      <c r="E315" t="inlineStr">
        <is>
          <t>CONSEJO DE ADMINISTRACION</t>
        </is>
      </c>
      <c r="F315" t="inlineStr">
        <is>
          <t>Presidente</t>
        </is>
      </c>
      <c r="G315" s="9" t="n">
        <v>44527</v>
      </c>
      <c r="H315" s="9" t="str"/>
      <c r="I315" t="inlineStr">
        <is>
          <t>SI</t>
        </is>
      </c>
      <c r="J315" t="inlineStr">
        <is>
          <t>2099490</t>
        </is>
      </c>
      <c r="K315" t="inlineStr">
        <is>
          <t>2026-09-20T01:43:21.108Z</t>
        </is>
      </c>
    </row>
    <row r="316">
      <c r="A316" t="inlineStr">
        <is>
          <t>20490810146</t>
        </is>
      </c>
      <c r="B316" t="inlineStr">
        <is>
          <t>31148908</t>
        </is>
      </c>
      <c r="C316" t="inlineStr">
        <is>
          <t>GUILLEN MEDINA JORGE JOSE</t>
        </is>
      </c>
      <c r="D316" t="inlineStr">
        <is>
          <t>ORGANO_ADMINISTRACION</t>
        </is>
      </c>
      <c r="E316" t="inlineStr">
        <is>
          <t>CONSEJO DE ADMINISTRACION</t>
        </is>
      </c>
      <c r="F316" t="inlineStr">
        <is>
          <t>Secretario</t>
        </is>
      </c>
      <c r="G316" s="9" t="n">
        <v>44527</v>
      </c>
      <c r="H316" s="9" t="str"/>
      <c r="I316" t="inlineStr">
        <is>
          <t>SI</t>
        </is>
      </c>
      <c r="J316" t="inlineStr">
        <is>
          <t>2099491</t>
        </is>
      </c>
      <c r="K316" t="inlineStr">
        <is>
          <t>2026-09-20T01:43:21.108Z</t>
        </is>
      </c>
    </row>
    <row r="317">
      <c r="A317" t="inlineStr">
        <is>
          <t>20490810146</t>
        </is>
      </c>
      <c r="B317" t="inlineStr">
        <is>
          <t>31149439</t>
        </is>
      </c>
      <c r="C317" t="inlineStr">
        <is>
          <t>HUAMAN LIZONDE NICANOR</t>
        </is>
      </c>
      <c r="D317" t="inlineStr">
        <is>
          <t>ORGANO_ADMINISTRACION</t>
        </is>
      </c>
      <c r="E317" t="inlineStr">
        <is>
          <t>CONSEJO DE ADMINISTRACION</t>
        </is>
      </c>
      <c r="F317" t="inlineStr">
        <is>
          <t>Vice Presidente</t>
        </is>
      </c>
      <c r="G317" s="9" t="n">
        <v>44527</v>
      </c>
      <c r="H317" s="9" t="str"/>
      <c r="I317" t="inlineStr">
        <is>
          <t>SI</t>
        </is>
      </c>
      <c r="J317" t="inlineStr">
        <is>
          <t>2099492</t>
        </is>
      </c>
      <c r="K317" t="inlineStr">
        <is>
          <t>2026-09-20T01:43:21.108Z</t>
        </is>
      </c>
    </row>
    <row r="318">
      <c r="A318" t="inlineStr">
        <is>
          <t>20490810146</t>
        </is>
      </c>
      <c r="B318" t="inlineStr">
        <is>
          <t>31121081</t>
        </is>
      </c>
      <c r="C318" t="inlineStr">
        <is>
          <t>CCASA CUEVAS PEDRO MARCELINO</t>
        </is>
      </c>
      <c r="D318" t="inlineStr">
        <is>
          <t>ORGANO_ADMINISTRACION</t>
        </is>
      </c>
      <c r="E318" t="inlineStr">
        <is>
          <t>CONSEJO DE ADMINISTRACION</t>
        </is>
      </c>
      <c r="F318" t="inlineStr">
        <is>
          <t>Otros</t>
        </is>
      </c>
      <c r="G318" s="9" t="n">
        <v>44527</v>
      </c>
      <c r="H318" s="9" t="str"/>
      <c r="I318" t="inlineStr">
        <is>
          <t>SI</t>
        </is>
      </c>
      <c r="J318" t="inlineStr">
        <is>
          <t>2099493</t>
        </is>
      </c>
      <c r="K318" t="inlineStr">
        <is>
          <t>2026-09-20T01:43:21.108Z</t>
        </is>
      </c>
    </row>
    <row r="319">
      <c r="A319" t="inlineStr">
        <is>
          <t>20490810146</t>
        </is>
      </c>
      <c r="B319" t="inlineStr">
        <is>
          <t>40360622</t>
        </is>
      </c>
      <c r="C319" t="inlineStr">
        <is>
          <t>HUAMAN OROSCO EDITH</t>
        </is>
      </c>
      <c r="D319" t="inlineStr">
        <is>
          <t>REPRESENTANTE</t>
        </is>
      </c>
      <c r="G319" s="9" t="n">
        <v>41517</v>
      </c>
      <c r="H319" s="9" t="str"/>
      <c r="I319" t="inlineStr">
        <is>
          <t>SI</t>
        </is>
      </c>
      <c r="J319" t="inlineStr">
        <is>
          <t>2450217</t>
        </is>
      </c>
      <c r="K319" t="inlineStr">
        <is>
          <t>2026-09-20T01:43:21.108Z</t>
        </is>
      </c>
    </row>
    <row r="320">
      <c r="A320" t="inlineStr">
        <is>
          <t>20490989871</t>
        </is>
      </c>
      <c r="B320" t="inlineStr">
        <is>
          <t>24581213</t>
        </is>
      </c>
      <c r="C320" t="inlineStr">
        <is>
          <t>NINA CONDEÑA  MACARIO JULIO</t>
        </is>
      </c>
      <c r="D320" t="inlineStr">
        <is>
          <t>ORGANO_ADMINISTRACION</t>
        </is>
      </c>
      <c r="E320" t="inlineStr">
        <is>
          <t>CONSEJO DIRECTIVO</t>
        </is>
      </c>
      <c r="F320" t="inlineStr">
        <is>
          <t>Presidente</t>
        </is>
      </c>
      <c r="G320" s="9" t="n">
        <v>43176</v>
      </c>
      <c r="H320" s="9" t="str"/>
      <c r="I320" t="inlineStr">
        <is>
          <t>SI</t>
        </is>
      </c>
      <c r="J320" t="inlineStr">
        <is>
          <t>1739524</t>
        </is>
      </c>
      <c r="K320" t="inlineStr">
        <is>
          <t>2026-09-20T01:43:21.108Z</t>
        </is>
      </c>
    </row>
    <row r="321">
      <c r="A321" t="inlineStr">
        <is>
          <t>20490989871</t>
        </is>
      </c>
      <c r="B321" t="inlineStr">
        <is>
          <t>24581213</t>
        </is>
      </c>
      <c r="C321" t="inlineStr">
        <is>
          <t>NINA CONDEÑA  MACARIO JULIO</t>
        </is>
      </c>
      <c r="D321" t="inlineStr">
        <is>
          <t>REPRESENTANTE</t>
        </is>
      </c>
      <c r="G321" s="9" t="n">
        <v>43176</v>
      </c>
      <c r="H321" s="9" t="str"/>
      <c r="I321" t="inlineStr">
        <is>
          <t>SI</t>
        </is>
      </c>
      <c r="J321" t="inlineStr">
        <is>
          <t>2132348</t>
        </is>
      </c>
      <c r="K321" t="inlineStr">
        <is>
          <t>2026-09-20T01:43:21.108Z</t>
        </is>
      </c>
    </row>
    <row r="322">
      <c r="A322" t="inlineStr">
        <is>
          <t>20491050960</t>
        </is>
      </c>
      <c r="B322" t="inlineStr">
        <is>
          <t>24460577</t>
        </is>
      </c>
      <c r="C322" t="inlineStr">
        <is>
          <t>QUISPE TEJADA HILARIO</t>
        </is>
      </c>
      <c r="D322" t="inlineStr">
        <is>
          <t>ORGANO_ADMINISTRACION</t>
        </is>
      </c>
      <c r="E322" t="inlineStr">
        <is>
          <t>CONSEJO DE ADMINISTRACION</t>
        </is>
      </c>
      <c r="F322" t="inlineStr">
        <is>
          <t>Otros</t>
        </is>
      </c>
      <c r="G322" s="9" t="n">
        <v>43102</v>
      </c>
      <c r="H322" s="9" t="str"/>
      <c r="I322" t="inlineStr">
        <is>
          <t>SI</t>
        </is>
      </c>
      <c r="J322" t="inlineStr">
        <is>
          <t>1444059</t>
        </is>
      </c>
      <c r="K322" t="inlineStr">
        <is>
          <t>2026-09-20T01:43:21.108Z</t>
        </is>
      </c>
    </row>
    <row r="323">
      <c r="A323" t="inlineStr">
        <is>
          <t>20491050960</t>
        </is>
      </c>
      <c r="B323" t="inlineStr">
        <is>
          <t>24484525</t>
        </is>
      </c>
      <c r="C323" t="inlineStr">
        <is>
          <t>mora huaman lucas</t>
        </is>
      </c>
      <c r="D323" t="inlineStr">
        <is>
          <t>ORGANO_ADMINISTRACION</t>
        </is>
      </c>
      <c r="E323" t="inlineStr">
        <is>
          <t>CONSEJO DE ADMINISTRACION</t>
        </is>
      </c>
      <c r="F323" t="inlineStr">
        <is>
          <t>Presidente</t>
        </is>
      </c>
      <c r="G323" s="9" t="n">
        <v>43102</v>
      </c>
      <c r="H323" s="9" t="str"/>
      <c r="I323" t="inlineStr">
        <is>
          <t>SI</t>
        </is>
      </c>
      <c r="J323" t="inlineStr">
        <is>
          <t>1444060</t>
        </is>
      </c>
      <c r="K323" t="inlineStr">
        <is>
          <t>2026-09-20T01:43:21.108Z</t>
        </is>
      </c>
    </row>
    <row r="324">
      <c r="A324" t="inlineStr">
        <is>
          <t>20491050960</t>
        </is>
      </c>
      <c r="B324" t="inlineStr">
        <is>
          <t>24462514</t>
        </is>
      </c>
      <c r="C324" t="inlineStr">
        <is>
          <t>VALDEZ PUCLA SAMUEL</t>
        </is>
      </c>
      <c r="D324" t="inlineStr">
        <is>
          <t>ORGANO_ADMINISTRACION</t>
        </is>
      </c>
      <c r="E324" t="inlineStr">
        <is>
          <t>CONSEJO DE ADMINISTRACION</t>
        </is>
      </c>
      <c r="F324" t="inlineStr">
        <is>
          <t>Vice Presidente</t>
        </is>
      </c>
      <c r="G324" s="9" t="n">
        <v>43102</v>
      </c>
      <c r="H324" s="9" t="str"/>
      <c r="I324" t="inlineStr">
        <is>
          <t>SI</t>
        </is>
      </c>
      <c r="J324" t="inlineStr">
        <is>
          <t>1444061</t>
        </is>
      </c>
      <c r="K324" t="inlineStr">
        <is>
          <t>2026-09-20T01:43:21.108Z</t>
        </is>
      </c>
    </row>
    <row r="325">
      <c r="A325" t="inlineStr">
        <is>
          <t>20491050960</t>
        </is>
      </c>
      <c r="B325" t="inlineStr">
        <is>
          <t>24485098</t>
        </is>
      </c>
      <c r="C325" t="inlineStr">
        <is>
          <t>CRUZ QUISPE JESUS</t>
        </is>
      </c>
      <c r="D325" t="inlineStr">
        <is>
          <t>ORGANO_ADMINISTRACION</t>
        </is>
      </c>
      <c r="E325" t="inlineStr">
        <is>
          <t>CONSEJO DE ADMINISTRACION</t>
        </is>
      </c>
      <c r="F325" t="inlineStr">
        <is>
          <t>Secretario</t>
        </is>
      </c>
      <c r="G325" s="9" t="n">
        <v>43102</v>
      </c>
      <c r="H325" s="9" t="str"/>
      <c r="I325" t="inlineStr">
        <is>
          <t>SI</t>
        </is>
      </c>
      <c r="J325" t="inlineStr">
        <is>
          <t>1444062</t>
        </is>
      </c>
      <c r="K325" t="inlineStr">
        <is>
          <t>2026-09-20T01:43:21.108Z</t>
        </is>
      </c>
    </row>
    <row r="326">
      <c r="A326" t="inlineStr">
        <is>
          <t>20491050960</t>
        </is>
      </c>
      <c r="B326" t="inlineStr">
        <is>
          <t>41006249</t>
        </is>
      </c>
      <c r="C326" t="inlineStr">
        <is>
          <t>JIMENEZ MENDOZA YOLANDA</t>
        </is>
      </c>
      <c r="D326" t="inlineStr">
        <is>
          <t>REPRESENTANTE</t>
        </is>
      </c>
      <c r="G326" s="9" t="n">
        <v>41069</v>
      </c>
      <c r="H326" s="9" t="str"/>
      <c r="I326" t="inlineStr">
        <is>
          <t>SI</t>
        </is>
      </c>
      <c r="J326" t="inlineStr">
        <is>
          <t>1882128</t>
        </is>
      </c>
      <c r="K326" t="inlineStr">
        <is>
          <t>2026-09-20T01:43:21.108Z</t>
        </is>
      </c>
    </row>
    <row r="327">
      <c r="A327" t="inlineStr">
        <is>
          <t>20491086727</t>
        </is>
      </c>
      <c r="B327" t="inlineStr">
        <is>
          <t>04964835</t>
        </is>
      </c>
      <c r="C327" t="inlineStr">
        <is>
          <t>CARRION MAMANI LUIS RENE</t>
        </is>
      </c>
      <c r="D327" t="inlineStr">
        <is>
          <t>ORGANO_ADMINISTRACION</t>
        </is>
      </c>
      <c r="E327" t="inlineStr">
        <is>
          <t>CONSEJO DIRECTIVO</t>
        </is>
      </c>
      <c r="F327" t="inlineStr">
        <is>
          <t>Otros</t>
        </is>
      </c>
      <c r="G327" s="9" t="n">
        <v>40865</v>
      </c>
      <c r="H327" s="9" t="str"/>
      <c r="I327" t="inlineStr">
        <is>
          <t>SI</t>
        </is>
      </c>
      <c r="J327" t="inlineStr">
        <is>
          <t>966477</t>
        </is>
      </c>
      <c r="K327" t="inlineStr">
        <is>
          <t>2026-09-20T01:43:21.108Z</t>
        </is>
      </c>
    </row>
    <row r="328">
      <c r="A328" t="inlineStr">
        <is>
          <t>20491086727</t>
        </is>
      </c>
      <c r="B328" t="inlineStr">
        <is>
          <t>04960707</t>
        </is>
      </c>
      <c r="C328" t="inlineStr">
        <is>
          <t>CUEVA VILCA FELIX ESTEBAN</t>
        </is>
      </c>
      <c r="D328" t="inlineStr">
        <is>
          <t>ORGANO_ADMINISTRACION</t>
        </is>
      </c>
      <c r="E328" t="inlineStr">
        <is>
          <t>CONSEJO DIRECTIVO</t>
        </is>
      </c>
      <c r="F328" t="inlineStr">
        <is>
          <t>Vice Presidente</t>
        </is>
      </c>
      <c r="G328" s="9" t="n">
        <v>40865</v>
      </c>
      <c r="H328" s="9" t="str"/>
      <c r="I328" t="inlineStr">
        <is>
          <t>SI</t>
        </is>
      </c>
      <c r="J328" t="inlineStr">
        <is>
          <t>966478</t>
        </is>
      </c>
      <c r="K328" t="inlineStr">
        <is>
          <t>2026-09-20T01:43:21.108Z</t>
        </is>
      </c>
    </row>
    <row r="329">
      <c r="A329" t="inlineStr">
        <is>
          <t>20491086727</t>
        </is>
      </c>
      <c r="B329" t="inlineStr">
        <is>
          <t>04917030</t>
        </is>
      </c>
      <c r="C329" t="inlineStr">
        <is>
          <t>HUARCAYA RAMOS VALERIO</t>
        </is>
      </c>
      <c r="D329" t="inlineStr">
        <is>
          <t>ORGANO_ADMINISTRACION</t>
        </is>
      </c>
      <c r="E329" t="inlineStr">
        <is>
          <t>CONSEJO DIRECTIVO</t>
        </is>
      </c>
      <c r="F329" t="inlineStr">
        <is>
          <t>Secretario</t>
        </is>
      </c>
      <c r="G329" s="9" t="n">
        <v>40865</v>
      </c>
      <c r="H329" s="9" t="str"/>
      <c r="I329" t="inlineStr">
        <is>
          <t>SI</t>
        </is>
      </c>
      <c r="J329" t="inlineStr">
        <is>
          <t>966479</t>
        </is>
      </c>
      <c r="K329" t="inlineStr">
        <is>
          <t>2026-09-20T01:43:21.108Z</t>
        </is>
      </c>
    </row>
    <row r="330">
      <c r="A330" t="inlineStr">
        <is>
          <t>20491086727</t>
        </is>
      </c>
      <c r="B330" t="inlineStr">
        <is>
          <t>23856607</t>
        </is>
      </c>
      <c r="C330" t="inlineStr">
        <is>
          <t>QUISPE SALON SABINO</t>
        </is>
      </c>
      <c r="D330" t="inlineStr">
        <is>
          <t>ORGANO_ADMINISTRACION</t>
        </is>
      </c>
      <c r="E330" t="inlineStr">
        <is>
          <t>CONSEJO DIRECTIVO</t>
        </is>
      </c>
      <c r="F330" t="inlineStr">
        <is>
          <t>Otros</t>
        </is>
      </c>
      <c r="G330" s="9" t="n">
        <v>40865</v>
      </c>
      <c r="H330" s="9" t="str"/>
      <c r="I330" t="inlineStr">
        <is>
          <t>SI</t>
        </is>
      </c>
      <c r="J330" t="inlineStr">
        <is>
          <t>966480</t>
        </is>
      </c>
      <c r="K330" t="inlineStr">
        <is>
          <t>2026-09-20T01:43:21.108Z</t>
        </is>
      </c>
    </row>
    <row r="331">
      <c r="A331" t="inlineStr">
        <is>
          <t>20491086727</t>
        </is>
      </c>
      <c r="B331" t="inlineStr">
        <is>
          <t>04960829</t>
        </is>
      </c>
      <c r="C331" t="inlineStr">
        <is>
          <t>COSTAS QUISPE AURELIO</t>
        </is>
      </c>
      <c r="D331" t="inlineStr">
        <is>
          <t>ORGANO_ADMINISTRACION</t>
        </is>
      </c>
      <c r="E331" t="inlineStr">
        <is>
          <t>CONSEJO DIRECTIVO</t>
        </is>
      </c>
      <c r="F331" t="inlineStr">
        <is>
          <t>Otros</t>
        </is>
      </c>
      <c r="G331" s="9" t="n">
        <v>40865</v>
      </c>
      <c r="H331" s="9" t="str"/>
      <c r="I331" t="inlineStr">
        <is>
          <t>SI</t>
        </is>
      </c>
      <c r="J331" t="inlineStr">
        <is>
          <t>966481</t>
        </is>
      </c>
      <c r="K331" t="inlineStr">
        <is>
          <t>2026-09-20T01:43:21.108Z</t>
        </is>
      </c>
    </row>
    <row r="332">
      <c r="A332" t="inlineStr">
        <is>
          <t>20491086727</t>
        </is>
      </c>
      <c r="B332" t="inlineStr">
        <is>
          <t>04960645</t>
        </is>
      </c>
      <c r="C332" t="inlineStr">
        <is>
          <t>MARIÑO CALLE DORA</t>
        </is>
      </c>
      <c r="D332" t="inlineStr">
        <is>
          <t>ORGANO_ADMINISTRACION</t>
        </is>
      </c>
      <c r="E332" t="inlineStr">
        <is>
          <t>CONSEJO DIRECTIVO</t>
        </is>
      </c>
      <c r="F332" t="inlineStr">
        <is>
          <t>Otros</t>
        </is>
      </c>
      <c r="G332" s="9" t="n">
        <v>40865</v>
      </c>
      <c r="H332" s="9" t="str"/>
      <c r="I332" t="inlineStr">
        <is>
          <t>SI</t>
        </is>
      </c>
      <c r="J332" t="inlineStr">
        <is>
          <t>966482</t>
        </is>
      </c>
      <c r="K332" t="inlineStr">
        <is>
          <t>2026-09-20T01:43:21.108Z</t>
        </is>
      </c>
    </row>
    <row r="333">
      <c r="A333" t="inlineStr">
        <is>
          <t>20491086727</t>
        </is>
      </c>
      <c r="B333" t="inlineStr">
        <is>
          <t>04810071</t>
        </is>
      </c>
      <c r="C333" t="inlineStr">
        <is>
          <t>QUISPE GAYOSO FORTUNATO</t>
        </is>
      </c>
      <c r="D333" t="inlineStr">
        <is>
          <t>ORGANO_ADMINISTRACION</t>
        </is>
      </c>
      <c r="E333" t="inlineStr">
        <is>
          <t>CONSEJO DIRECTIVO</t>
        </is>
      </c>
      <c r="F333" t="inlineStr">
        <is>
          <t>Presidente</t>
        </is>
      </c>
      <c r="G333" s="9" t="n">
        <v>40865</v>
      </c>
      <c r="H333" s="9" t="str"/>
      <c r="I333" t="inlineStr">
        <is>
          <t>SI</t>
        </is>
      </c>
      <c r="J333" t="inlineStr">
        <is>
          <t>966483</t>
        </is>
      </c>
      <c r="K333" t="inlineStr">
        <is>
          <t>2026-09-20T01:43:21.108Z</t>
        </is>
      </c>
    </row>
    <row r="334">
      <c r="A334" t="inlineStr">
        <is>
          <t>20491086727</t>
        </is>
      </c>
      <c r="B334" t="inlineStr">
        <is>
          <t>04961140</t>
        </is>
      </c>
      <c r="C334" t="inlineStr">
        <is>
          <t>CAPA DAVILA RUFO WILIAM</t>
        </is>
      </c>
      <c r="D334" t="inlineStr">
        <is>
          <t>ORGANO_ADMINISTRACION</t>
        </is>
      </c>
      <c r="E334" t="inlineStr">
        <is>
          <t>CONSEJO DIRECTIVO</t>
        </is>
      </c>
      <c r="F334" t="inlineStr">
        <is>
          <t>Otros</t>
        </is>
      </c>
      <c r="G334" s="9" t="n">
        <v>40865</v>
      </c>
      <c r="H334" s="9" t="str"/>
      <c r="I334" t="inlineStr">
        <is>
          <t>SI</t>
        </is>
      </c>
      <c r="J334" t="inlineStr">
        <is>
          <t>966484</t>
        </is>
      </c>
      <c r="K334" t="inlineStr">
        <is>
          <t>2026-09-20T01:43:21.108Z</t>
        </is>
      </c>
    </row>
    <row r="335">
      <c r="A335" t="inlineStr">
        <is>
          <t>20491086727</t>
        </is>
      </c>
      <c r="B335" t="inlineStr">
        <is>
          <t>04810071</t>
        </is>
      </c>
      <c r="C335" t="inlineStr">
        <is>
          <t>QUISPE GAYOSO FORTUNATO</t>
        </is>
      </c>
      <c r="D335" t="inlineStr">
        <is>
          <t>ORGANO_ADMINISTRACION</t>
        </is>
      </c>
      <c r="E335" t="inlineStr">
        <is>
          <t>OTROS ORGANOS DE ADMINISTRACION</t>
        </is>
      </c>
      <c r="F335" t="inlineStr">
        <is>
          <t>Presidente</t>
        </is>
      </c>
      <c r="G335" s="9" t="n">
        <v>40865</v>
      </c>
      <c r="H335" s="9" t="str"/>
      <c r="I335" t="inlineStr">
        <is>
          <t>SI</t>
        </is>
      </c>
      <c r="J335" t="inlineStr">
        <is>
          <t>966485</t>
        </is>
      </c>
      <c r="K335" t="inlineStr">
        <is>
          <t>2026-09-20T01:43:21.108Z</t>
        </is>
      </c>
    </row>
    <row r="336">
      <c r="A336" t="inlineStr">
        <is>
          <t>20491086727</t>
        </is>
      </c>
      <c r="B336" t="inlineStr">
        <is>
          <t>04810071</t>
        </is>
      </c>
      <c r="C336" t="inlineStr">
        <is>
          <t>QUISPE GAYOSO FORTUNATO</t>
        </is>
      </c>
      <c r="D336" t="inlineStr">
        <is>
          <t>REPRESENTANTE</t>
        </is>
      </c>
      <c r="G336" s="9" t="n">
        <v>40865</v>
      </c>
      <c r="H336" s="9" t="str"/>
      <c r="I336" t="inlineStr">
        <is>
          <t>SI</t>
        </is>
      </c>
      <c r="J336" t="inlineStr">
        <is>
          <t>1505354</t>
        </is>
      </c>
      <c r="K336" t="inlineStr">
        <is>
          <t>2026-09-20T01:43:21.108Z</t>
        </is>
      </c>
    </row>
    <row r="337">
      <c r="A337" t="inlineStr">
        <is>
          <t>20491204436</t>
        </is>
      </c>
      <c r="B337" t="inlineStr">
        <is>
          <t>31136770</t>
        </is>
      </c>
      <c r="C337" t="inlineStr">
        <is>
          <t>HUANCACURI SORAS GRIMALDO</t>
        </is>
      </c>
      <c r="D337" t="inlineStr">
        <is>
          <t>ORGANO_ADMINISTRACION</t>
        </is>
      </c>
      <c r="E337" t="inlineStr">
        <is>
          <t>CONSEJO DE ADMINISTRACION</t>
        </is>
      </c>
      <c r="F337" t="inlineStr">
        <is>
          <t>Secretario</t>
        </is>
      </c>
      <c r="G337" s="9" t="n">
        <v>42957</v>
      </c>
      <c r="H337" s="9" t="str"/>
      <c r="I337" t="inlineStr">
        <is>
          <t>SI</t>
        </is>
      </c>
      <c r="J337" t="inlineStr">
        <is>
          <t>1377548</t>
        </is>
      </c>
      <c r="K337" t="inlineStr">
        <is>
          <t>2026-09-20T01:43:21.108Z</t>
        </is>
      </c>
    </row>
    <row r="338">
      <c r="A338" t="inlineStr">
        <is>
          <t>20491204436</t>
        </is>
      </c>
      <c r="B338" t="inlineStr">
        <is>
          <t>46222032</t>
        </is>
      </c>
      <c r="C338" t="inlineStr">
        <is>
          <t>quito rojas ronal</t>
        </is>
      </c>
      <c r="D338" t="inlineStr">
        <is>
          <t>ORGANO_ADMINISTRACION</t>
        </is>
      </c>
      <c r="E338" t="inlineStr">
        <is>
          <t>CONSEJO DE ADMINISTRACION</t>
        </is>
      </c>
      <c r="F338" t="inlineStr">
        <is>
          <t>Otros</t>
        </is>
      </c>
      <c r="G338" s="9" t="n">
        <v>42957</v>
      </c>
      <c r="H338" s="9" t="str"/>
      <c r="I338" t="inlineStr">
        <is>
          <t>SI</t>
        </is>
      </c>
      <c r="J338" t="inlineStr">
        <is>
          <t>1377549</t>
        </is>
      </c>
      <c r="K338" t="inlineStr">
        <is>
          <t>2026-09-20T01:43:21.108Z</t>
        </is>
      </c>
    </row>
    <row r="339">
      <c r="A339" t="inlineStr">
        <is>
          <t>20491204436</t>
        </is>
      </c>
      <c r="B339" t="inlineStr">
        <is>
          <t>80093343</t>
        </is>
      </c>
      <c r="C339" t="inlineStr">
        <is>
          <t>ANDRADA SOTO POLINARIO</t>
        </is>
      </c>
      <c r="D339" t="inlineStr">
        <is>
          <t>ORGANO_ADMINISTRACION</t>
        </is>
      </c>
      <c r="E339" t="inlineStr">
        <is>
          <t>CONSEJO DE ADMINISTRACION</t>
        </is>
      </c>
      <c r="F339" t="inlineStr">
        <is>
          <t>Vocal</t>
        </is>
      </c>
      <c r="G339" s="9" t="n">
        <v>42957</v>
      </c>
      <c r="H339" s="9" t="str"/>
      <c r="I339" t="inlineStr">
        <is>
          <t>SI</t>
        </is>
      </c>
      <c r="J339" t="inlineStr">
        <is>
          <t>1377550</t>
        </is>
      </c>
      <c r="K339" t="inlineStr">
        <is>
          <t>2026-09-20T01:43:21.108Z</t>
        </is>
      </c>
    </row>
    <row r="340">
      <c r="A340" t="inlineStr">
        <is>
          <t>20491204436</t>
        </is>
      </c>
      <c r="B340" t="inlineStr">
        <is>
          <t>31136645</t>
        </is>
      </c>
      <c r="C340" t="inlineStr">
        <is>
          <t>PICHIHUA QUITO LEONCIO</t>
        </is>
      </c>
      <c r="D340" t="inlineStr">
        <is>
          <t>ORGANO_ADMINISTRACION</t>
        </is>
      </c>
      <c r="E340" t="inlineStr">
        <is>
          <t>CONSEJO DE ADMINISTRACION</t>
        </is>
      </c>
      <c r="F340" t="inlineStr">
        <is>
          <t>Presidente</t>
        </is>
      </c>
      <c r="G340" s="9" t="n">
        <v>42957</v>
      </c>
      <c r="H340" s="9" t="str"/>
      <c r="I340" t="inlineStr">
        <is>
          <t>SI</t>
        </is>
      </c>
      <c r="J340" t="inlineStr">
        <is>
          <t>1377551</t>
        </is>
      </c>
      <c r="K340" t="inlineStr">
        <is>
          <t>2026-09-20T01:43:21.108Z</t>
        </is>
      </c>
    </row>
    <row r="341">
      <c r="A341" t="inlineStr">
        <is>
          <t>20491204436</t>
        </is>
      </c>
      <c r="B341" t="inlineStr">
        <is>
          <t>31185618</t>
        </is>
      </c>
      <c r="C341" t="inlineStr">
        <is>
          <t>DAMIAN MALLMA FREDY</t>
        </is>
      </c>
      <c r="D341" t="inlineStr">
        <is>
          <t>ORGANO_ADMINISTRACION</t>
        </is>
      </c>
      <c r="E341" t="inlineStr">
        <is>
          <t>CONSEJO DE ADMINISTRACION</t>
        </is>
      </c>
      <c r="F341" t="inlineStr">
        <is>
          <t>Vice Presidente</t>
        </is>
      </c>
      <c r="G341" s="9" t="n">
        <v>42957</v>
      </c>
      <c r="H341" s="9" t="str"/>
      <c r="I341" t="inlineStr">
        <is>
          <t>SI</t>
        </is>
      </c>
      <c r="J341" t="inlineStr">
        <is>
          <t>1377552</t>
        </is>
      </c>
      <c r="K341" t="inlineStr">
        <is>
          <t>2026-09-20T01:43:21.108Z</t>
        </is>
      </c>
    </row>
    <row r="342">
      <c r="A342" t="inlineStr">
        <is>
          <t>20491204436</t>
        </is>
      </c>
      <c r="B342" t="inlineStr">
        <is>
          <t>31136575</t>
        </is>
      </c>
      <c r="C342" t="inlineStr">
        <is>
          <t>pichihua oyola teresa</t>
        </is>
      </c>
      <c r="D342" t="inlineStr">
        <is>
          <t>ORGANO_ADMINISTRACION</t>
        </is>
      </c>
      <c r="E342" t="inlineStr">
        <is>
          <t>CONSEJO DE ADMINISTRACION</t>
        </is>
      </c>
      <c r="F342" t="inlineStr">
        <is>
          <t>Otros</t>
        </is>
      </c>
      <c r="G342" s="9" t="n">
        <v>42957</v>
      </c>
      <c r="H342" s="9" t="str"/>
      <c r="I342" t="inlineStr">
        <is>
          <t>SI</t>
        </is>
      </c>
      <c r="J342" t="inlineStr">
        <is>
          <t>1377553</t>
        </is>
      </c>
      <c r="K342" t="inlineStr">
        <is>
          <t>2026-09-20T01:43:21.108Z</t>
        </is>
      </c>
    </row>
    <row r="343">
      <c r="A343" t="inlineStr">
        <is>
          <t>20491204436</t>
        </is>
      </c>
      <c r="B343" t="inlineStr">
        <is>
          <t>31136849</t>
        </is>
      </c>
      <c r="C343" t="inlineStr">
        <is>
          <t>HUANCACURI ROMAN FLORENTINO</t>
        </is>
      </c>
      <c r="D343" t="inlineStr">
        <is>
          <t>ORGANO_ADMINISTRACION</t>
        </is>
      </c>
      <c r="E343" t="inlineStr">
        <is>
          <t>CONSEJO DE ADMINISTRACION</t>
        </is>
      </c>
      <c r="F343" t="inlineStr">
        <is>
          <t>Vocal</t>
        </is>
      </c>
      <c r="G343" s="9" t="n">
        <v>42957</v>
      </c>
      <c r="H343" s="9" t="str"/>
      <c r="I343" t="inlineStr">
        <is>
          <t>SI</t>
        </is>
      </c>
      <c r="J343" t="inlineStr">
        <is>
          <t>1377554</t>
        </is>
      </c>
      <c r="K343" t="inlineStr">
        <is>
          <t>2026-09-20T01:43:21.108Z</t>
        </is>
      </c>
    </row>
    <row r="344">
      <c r="A344" t="inlineStr">
        <is>
          <t>20491204436</t>
        </is>
      </c>
      <c r="B344" t="inlineStr">
        <is>
          <t>31136645</t>
        </is>
      </c>
      <c r="C344" t="inlineStr">
        <is>
          <t>PICHIHUA QUITO LEONCIO</t>
        </is>
      </c>
      <c r="D344" t="inlineStr">
        <is>
          <t>REPRESENTANTE</t>
        </is>
      </c>
      <c r="G344" s="9" t="n">
        <v>42957</v>
      </c>
      <c r="H344" s="9" t="str"/>
      <c r="I344" t="inlineStr">
        <is>
          <t>SI</t>
        </is>
      </c>
      <c r="J344" t="inlineStr">
        <is>
          <t>1826955</t>
        </is>
      </c>
      <c r="K344" t="inlineStr">
        <is>
          <t>2026-09-20T01:43:21.108Z</t>
        </is>
      </c>
    </row>
    <row r="345">
      <c r="A345" t="inlineStr">
        <is>
          <t>20493959574</t>
        </is>
      </c>
      <c r="B345" t="inlineStr">
        <is>
          <t>44667519</t>
        </is>
      </c>
      <c r="C345" t="inlineStr">
        <is>
          <t>cardenas shupingahua marcela</t>
        </is>
      </c>
      <c r="D345" t="inlineStr">
        <is>
          <t>ORGANO_ADMINISTRACION</t>
        </is>
      </c>
      <c r="E345" t="inlineStr">
        <is>
          <t>CONSEJO DE ADMINISTRACION</t>
        </is>
      </c>
      <c r="F345" t="inlineStr">
        <is>
          <t>Presidente</t>
        </is>
      </c>
      <c r="G345" s="9" t="n">
        <v>40386</v>
      </c>
      <c r="H345" s="9" t="str"/>
      <c r="I345" t="inlineStr">
        <is>
          <t>SI</t>
        </is>
      </c>
      <c r="J345" t="inlineStr">
        <is>
          <t>120831</t>
        </is>
      </c>
      <c r="K345" t="inlineStr">
        <is>
          <t>2026-09-20T01:43:21.108Z</t>
        </is>
      </c>
    </row>
    <row r="346">
      <c r="A346" t="inlineStr">
        <is>
          <t>20493959574</t>
        </is>
      </c>
      <c r="B346" t="inlineStr">
        <is>
          <t>00844719</t>
        </is>
      </c>
      <c r="C346" t="inlineStr">
        <is>
          <t>MELENDEZ CARDENAS ELENA</t>
        </is>
      </c>
      <c r="D346" t="inlineStr">
        <is>
          <t>REPRESENTANTE</t>
        </is>
      </c>
      <c r="G346" s="9" t="n">
        <v>40386</v>
      </c>
      <c r="H346" s="9" t="str"/>
      <c r="I346" t="inlineStr">
        <is>
          <t>SI</t>
        </is>
      </c>
      <c r="J346" t="inlineStr">
        <is>
          <t>792200</t>
        </is>
      </c>
      <c r="K346" t="inlineStr">
        <is>
          <t>2026-09-20T01:43:21.108Z</t>
        </is>
      </c>
    </row>
    <row r="347">
      <c r="A347" t="inlineStr">
        <is>
          <t>20493959574</t>
        </is>
      </c>
      <c r="B347" t="inlineStr">
        <is>
          <t>00844719</t>
        </is>
      </c>
      <c r="C347" t="inlineStr">
        <is>
          <t>MELENDEZ CARDENAS ELENA</t>
        </is>
      </c>
      <c r="D347" t="inlineStr">
        <is>
          <t>REPRESENTANTE</t>
        </is>
      </c>
      <c r="G347" s="9" t="n">
        <v>40386</v>
      </c>
      <c r="H347" s="9" t="str"/>
      <c r="I347" t="inlineStr">
        <is>
          <t>SI</t>
        </is>
      </c>
      <c r="J347" t="inlineStr">
        <is>
          <t>792201</t>
        </is>
      </c>
      <c r="K347" t="inlineStr">
        <is>
          <t>2026-09-20T01:43:21.108Z</t>
        </is>
      </c>
    </row>
    <row r="348">
      <c r="A348" t="inlineStr">
        <is>
          <t>20494699690</t>
        </is>
      </c>
      <c r="B348" t="inlineStr">
        <is>
          <t>28597738</t>
        </is>
      </c>
      <c r="C348" t="inlineStr">
        <is>
          <t>curo yucra felix artemio</t>
        </is>
      </c>
      <c r="D348" t="inlineStr">
        <is>
          <t>ORGANO_ADMINISTRACION</t>
        </is>
      </c>
      <c r="E348" t="inlineStr">
        <is>
          <t>CONSEJO DIRECTIVO</t>
        </is>
      </c>
      <c r="F348" t="inlineStr">
        <is>
          <t>Presidente</t>
        </is>
      </c>
      <c r="G348" s="9" t="n">
        <v>45746</v>
      </c>
      <c r="H348" s="9" t="str"/>
      <c r="I348" t="inlineStr">
        <is>
          <t>SI</t>
        </is>
      </c>
      <c r="J348" t="inlineStr">
        <is>
          <t>2696618</t>
        </is>
      </c>
      <c r="K348" t="inlineStr">
        <is>
          <t>2026-09-20T01:43:21.108Z</t>
        </is>
      </c>
    </row>
    <row r="349">
      <c r="A349" t="inlineStr">
        <is>
          <t>20494699690</t>
        </is>
      </c>
      <c r="B349" t="inlineStr">
        <is>
          <t>23941803</t>
        </is>
      </c>
      <c r="C349" t="inlineStr">
        <is>
          <t>huaman santa cruz benjamin</t>
        </is>
      </c>
      <c r="D349" t="inlineStr">
        <is>
          <t>ORGANO_ADMINISTRACION</t>
        </is>
      </c>
      <c r="E349" t="inlineStr">
        <is>
          <t>CONSEJO DIRECTIVO</t>
        </is>
      </c>
      <c r="F349" t="inlineStr">
        <is>
          <t>Vice Presidente</t>
        </is>
      </c>
      <c r="G349" s="9" t="n">
        <v>45746</v>
      </c>
      <c r="H349" s="9" t="str"/>
      <c r="I349" t="inlineStr">
        <is>
          <t>SI</t>
        </is>
      </c>
      <c r="J349" t="inlineStr">
        <is>
          <t>2696619</t>
        </is>
      </c>
      <c r="K349" t="inlineStr">
        <is>
          <t>2026-09-20T01:43:21.108Z</t>
        </is>
      </c>
    </row>
    <row r="350">
      <c r="A350" t="inlineStr">
        <is>
          <t>20494699690</t>
        </is>
      </c>
      <c r="B350" t="inlineStr">
        <is>
          <t>46609224</t>
        </is>
      </c>
      <c r="C350" t="inlineStr">
        <is>
          <t>ramirez taboada yulma</t>
        </is>
      </c>
      <c r="D350" t="inlineStr">
        <is>
          <t>ORGANO_ADMINISTRACION</t>
        </is>
      </c>
      <c r="E350" t="inlineStr">
        <is>
          <t>CONSEJO DIRECTIVO</t>
        </is>
      </c>
      <c r="F350" t="inlineStr">
        <is>
          <t>Secretario</t>
        </is>
      </c>
      <c r="G350" s="9" t="n">
        <v>45746</v>
      </c>
      <c r="H350" s="9" t="str"/>
      <c r="I350" t="inlineStr">
        <is>
          <t>SI</t>
        </is>
      </c>
      <c r="J350" t="inlineStr">
        <is>
          <t>2696620</t>
        </is>
      </c>
      <c r="K350" t="inlineStr">
        <is>
          <t>2026-09-20T01:43:21.108Z</t>
        </is>
      </c>
    </row>
    <row r="351">
      <c r="A351" t="inlineStr">
        <is>
          <t>20494699690</t>
        </is>
      </c>
      <c r="B351" t="inlineStr">
        <is>
          <t>41804971</t>
        </is>
      </c>
      <c r="C351" t="inlineStr">
        <is>
          <t>tineo muñoz alfredo</t>
        </is>
      </c>
      <c r="D351" t="inlineStr">
        <is>
          <t>ORGANO_ADMINISTRACION</t>
        </is>
      </c>
      <c r="E351" t="inlineStr">
        <is>
          <t>CONSEJO DIRECTIVO</t>
        </is>
      </c>
      <c r="F351" t="inlineStr">
        <is>
          <t>Tesorero</t>
        </is>
      </c>
      <c r="G351" s="9" t="n">
        <v>45746</v>
      </c>
      <c r="H351" s="9" t="str"/>
      <c r="I351" t="inlineStr">
        <is>
          <t>SI</t>
        </is>
      </c>
      <c r="J351" t="inlineStr">
        <is>
          <t>2696621</t>
        </is>
      </c>
      <c r="K351" t="inlineStr">
        <is>
          <t>2026-09-20T01:43:21.108Z</t>
        </is>
      </c>
    </row>
    <row r="352">
      <c r="A352" t="inlineStr">
        <is>
          <t>20494699690</t>
        </is>
      </c>
      <c r="B352" t="inlineStr">
        <is>
          <t>23941887</t>
        </is>
      </c>
      <c r="C352" t="inlineStr">
        <is>
          <t>cruz quispe nicanor</t>
        </is>
      </c>
      <c r="D352" t="inlineStr">
        <is>
          <t>ORGANO_ADMINISTRACION</t>
        </is>
      </c>
      <c r="E352" t="inlineStr">
        <is>
          <t>CONSEJO DIRECTIVO</t>
        </is>
      </c>
      <c r="F352" t="inlineStr">
        <is>
          <t>Fiscal</t>
        </is>
      </c>
      <c r="G352" s="9" t="n">
        <v>45746</v>
      </c>
      <c r="H352" s="9" t="str"/>
      <c r="I352" t="inlineStr">
        <is>
          <t>SI</t>
        </is>
      </c>
      <c r="J352" t="inlineStr">
        <is>
          <t>2696622</t>
        </is>
      </c>
      <c r="K352" t="inlineStr">
        <is>
          <t>2026-09-20T01:43:21.108Z</t>
        </is>
      </c>
    </row>
    <row r="353">
      <c r="A353" t="inlineStr">
        <is>
          <t>20494699690</t>
        </is>
      </c>
      <c r="B353" t="inlineStr">
        <is>
          <t>28297810</t>
        </is>
      </c>
      <c r="C353" t="inlineStr">
        <is>
          <t>geronimo moreira guillermina</t>
        </is>
      </c>
      <c r="D353" t="inlineStr">
        <is>
          <t>ORGANO_ADMINISTRACION</t>
        </is>
      </c>
      <c r="E353" t="inlineStr">
        <is>
          <t>CONSEJO DIRECTIVO</t>
        </is>
      </c>
      <c r="F353" t="inlineStr">
        <is>
          <t>Vocal</t>
        </is>
      </c>
      <c r="G353" s="9" t="n">
        <v>45746</v>
      </c>
      <c r="H353" s="9" t="str"/>
      <c r="I353" t="inlineStr">
        <is>
          <t>SI</t>
        </is>
      </c>
      <c r="J353" t="inlineStr">
        <is>
          <t>2696623</t>
        </is>
      </c>
      <c r="K353" t="inlineStr">
        <is>
          <t>2026-09-20T01:43:21.108Z</t>
        </is>
      </c>
    </row>
    <row r="354">
      <c r="A354" t="inlineStr">
        <is>
          <t>20494699690</t>
        </is>
      </c>
      <c r="B354" t="inlineStr">
        <is>
          <t>28597738</t>
        </is>
      </c>
      <c r="C354" t="inlineStr">
        <is>
          <t>FELIX ARTEMIO CURO YUCRA</t>
        </is>
      </c>
      <c r="D354" t="inlineStr">
        <is>
          <t>REPRESENTANTE</t>
        </is>
      </c>
      <c r="G354" s="9" t="n">
        <v>45007</v>
      </c>
      <c r="H354" s="9" t="str"/>
      <c r="I354" t="inlineStr">
        <is>
          <t>SI</t>
        </is>
      </c>
      <c r="J354" t="inlineStr">
        <is>
          <t>2993920</t>
        </is>
      </c>
      <c r="K354" t="inlineStr">
        <is>
          <t>2026-09-20T01:43:21.108Z</t>
        </is>
      </c>
    </row>
    <row r="355">
      <c r="A355" t="inlineStr">
        <is>
          <t>20494939160</t>
        </is>
      </c>
      <c r="B355" t="inlineStr">
        <is>
          <t>28309749</t>
        </is>
      </c>
      <c r="C355" t="inlineStr">
        <is>
          <t>OCHOA GAMBOA DAVID</t>
        </is>
      </c>
      <c r="D355" t="inlineStr">
        <is>
          <t>ORGANO_ADMINISTRACION</t>
        </is>
      </c>
      <c r="E355" t="inlineStr">
        <is>
          <t>CONSEJO DIRECTIVO</t>
        </is>
      </c>
      <c r="F355" t="inlineStr">
        <is>
          <t>Tesorero</t>
        </is>
      </c>
      <c r="G355" s="9" t="n">
        <v>41275</v>
      </c>
      <c r="H355" s="9" t="str"/>
      <c r="I355" t="inlineStr">
        <is>
          <t>SI</t>
        </is>
      </c>
      <c r="J355" t="inlineStr">
        <is>
          <t>303206</t>
        </is>
      </c>
      <c r="K355" t="inlineStr">
        <is>
          <t>2026-09-20T01:43:21.108Z</t>
        </is>
      </c>
    </row>
    <row r="356">
      <c r="A356" t="inlineStr">
        <is>
          <t>20494939160</t>
        </is>
      </c>
      <c r="B356" t="inlineStr">
        <is>
          <t>29160607</t>
        </is>
      </c>
      <c r="C356" t="inlineStr">
        <is>
          <t>NAJARRO OCHOA OSCAR JORGE</t>
        </is>
      </c>
      <c r="D356" t="inlineStr">
        <is>
          <t>ORGANO_ADMINISTRACION</t>
        </is>
      </c>
      <c r="E356" t="inlineStr">
        <is>
          <t>CONSEJO DIRECTIVO</t>
        </is>
      </c>
      <c r="F356" t="inlineStr">
        <is>
          <t>Vice Presidente</t>
        </is>
      </c>
      <c r="G356" s="9" t="n">
        <v>41275</v>
      </c>
      <c r="H356" s="9" t="str"/>
      <c r="I356" t="inlineStr">
        <is>
          <t>SI</t>
        </is>
      </c>
      <c r="J356" t="inlineStr">
        <is>
          <t>303207</t>
        </is>
      </c>
      <c r="K356" t="inlineStr">
        <is>
          <t>2026-09-20T01:43:21.108Z</t>
        </is>
      </c>
    </row>
    <row r="357">
      <c r="A357" t="inlineStr">
        <is>
          <t>20494939160</t>
        </is>
      </c>
      <c r="B357" t="inlineStr">
        <is>
          <t>41702052</t>
        </is>
      </c>
      <c r="C357" t="inlineStr">
        <is>
          <t>NAJARRO OCHOA WALTER DIONISIO</t>
        </is>
      </c>
      <c r="D357" t="inlineStr">
        <is>
          <t>ORGANO_ADMINISTRACION</t>
        </is>
      </c>
      <c r="E357" t="inlineStr">
        <is>
          <t>CONSEJO DIRECTIVO</t>
        </is>
      </c>
      <c r="F357" t="inlineStr">
        <is>
          <t>Secretario</t>
        </is>
      </c>
      <c r="G357" s="9" t="n">
        <v>41275</v>
      </c>
      <c r="H357" s="9" t="str"/>
      <c r="I357" t="inlineStr">
        <is>
          <t>SI</t>
        </is>
      </c>
      <c r="J357" t="inlineStr">
        <is>
          <t>303208</t>
        </is>
      </c>
      <c r="K357" t="inlineStr">
        <is>
          <t>2026-09-20T01:43:21.108Z</t>
        </is>
      </c>
    </row>
    <row r="358">
      <c r="A358" t="inlineStr">
        <is>
          <t>20494939160</t>
        </is>
      </c>
      <c r="B358" t="inlineStr">
        <is>
          <t>28469537</t>
        </is>
      </c>
      <c r="C358" t="inlineStr">
        <is>
          <t>OCHOA GAMBOA TEODOSIA</t>
        </is>
      </c>
      <c r="D358" t="inlineStr">
        <is>
          <t>ORGANO_ADMINISTRACION</t>
        </is>
      </c>
      <c r="E358" t="inlineStr">
        <is>
          <t>CONSEJO DIRECTIVO</t>
        </is>
      </c>
      <c r="F358" t="inlineStr">
        <is>
          <t>Fiscal</t>
        </is>
      </c>
      <c r="G358" s="9" t="n">
        <v>41275</v>
      </c>
      <c r="H358" s="9" t="str"/>
      <c r="I358" t="inlineStr">
        <is>
          <t>SI</t>
        </is>
      </c>
      <c r="J358" t="inlineStr">
        <is>
          <t>303209</t>
        </is>
      </c>
      <c r="K358" t="inlineStr">
        <is>
          <t>2026-09-20T01:43:21.108Z</t>
        </is>
      </c>
    </row>
    <row r="359">
      <c r="A359" t="inlineStr">
        <is>
          <t>20494939160</t>
        </is>
      </c>
      <c r="B359" t="inlineStr">
        <is>
          <t>29168155</t>
        </is>
      </c>
      <c r="C359" t="inlineStr">
        <is>
          <t>OCHOA GAMBOA JULIO</t>
        </is>
      </c>
      <c r="D359" t="inlineStr">
        <is>
          <t>ORGANO_ADMINISTRACION</t>
        </is>
      </c>
      <c r="E359" t="inlineStr">
        <is>
          <t>CONSEJO DIRECTIVO</t>
        </is>
      </c>
      <c r="F359" t="inlineStr">
        <is>
          <t>Presidente</t>
        </is>
      </c>
      <c r="G359" s="9" t="n">
        <v>41275</v>
      </c>
      <c r="H359" s="9" t="str"/>
      <c r="I359" t="inlineStr">
        <is>
          <t>SI</t>
        </is>
      </c>
      <c r="J359" t="inlineStr">
        <is>
          <t>303210</t>
        </is>
      </c>
      <c r="K359" t="inlineStr">
        <is>
          <t>2026-09-20T01:43:21.108Z</t>
        </is>
      </c>
    </row>
    <row r="360">
      <c r="A360" t="inlineStr">
        <is>
          <t>20494939160</t>
        </is>
      </c>
      <c r="B360" t="inlineStr">
        <is>
          <t>29168155</t>
        </is>
      </c>
      <c r="C360" t="inlineStr">
        <is>
          <t>OCHOA GAMBOA JULIO</t>
        </is>
      </c>
      <c r="D360" t="inlineStr">
        <is>
          <t>REPRESENTANTE</t>
        </is>
      </c>
      <c r="G360" s="9" t="n">
        <v>41275</v>
      </c>
      <c r="H360" s="9" t="str"/>
      <c r="I360" t="inlineStr">
        <is>
          <t>SI</t>
        </is>
      </c>
      <c r="J360" t="inlineStr">
        <is>
          <t>926684</t>
        </is>
      </c>
      <c r="K360" t="inlineStr">
        <is>
          <t>2026-09-20T01:43:21.108Z</t>
        </is>
      </c>
    </row>
    <row r="361">
      <c r="A361" t="inlineStr">
        <is>
          <t>20520081233</t>
        </is>
      </c>
      <c r="B361" t="inlineStr">
        <is>
          <t>04405495</t>
        </is>
      </c>
      <c r="C361" t="inlineStr">
        <is>
          <t>SILVERIO PORFIRIO FERNANDEZ MARCA</t>
        </is>
      </c>
      <c r="D361" t="inlineStr">
        <is>
          <t>ORGANO_ADMINISTRACION</t>
        </is>
      </c>
      <c r="E361" t="inlineStr">
        <is>
          <t>CONSEJO DIRECTIVO</t>
        </is>
      </c>
      <c r="F361" t="inlineStr">
        <is>
          <t>Vice Presidente</t>
        </is>
      </c>
      <c r="G361" s="9" t="n">
        <v>44229</v>
      </c>
      <c r="H361" s="9" t="str"/>
      <c r="I361" t="inlineStr">
        <is>
          <t>SI</t>
        </is>
      </c>
      <c r="J361" t="inlineStr">
        <is>
          <t>2155602</t>
        </is>
      </c>
      <c r="K361" t="inlineStr">
        <is>
          <t>2026-09-20T01:43:21.108Z</t>
        </is>
      </c>
    </row>
    <row r="362">
      <c r="A362" t="inlineStr">
        <is>
          <t>20520081233</t>
        </is>
      </c>
      <c r="B362" t="inlineStr">
        <is>
          <t>04407520</t>
        </is>
      </c>
      <c r="C362" t="inlineStr">
        <is>
          <t>ROY MAXIMO MAMANIO VENTURA</t>
        </is>
      </c>
      <c r="D362" t="inlineStr">
        <is>
          <t>ORGANO_ADMINISTRACION</t>
        </is>
      </c>
      <c r="E362" t="inlineStr">
        <is>
          <t>CONSEJO DIRECTIVO</t>
        </is>
      </c>
      <c r="F362" t="inlineStr">
        <is>
          <t>Secretario</t>
        </is>
      </c>
      <c r="G362" s="9" t="n">
        <v>44229</v>
      </c>
      <c r="H362" s="9" t="str"/>
      <c r="I362" t="inlineStr">
        <is>
          <t>SI</t>
        </is>
      </c>
      <c r="J362" t="inlineStr">
        <is>
          <t>2155603</t>
        </is>
      </c>
      <c r="K362" t="inlineStr">
        <is>
          <t>2026-09-20T01:43:21.108Z</t>
        </is>
      </c>
    </row>
    <row r="363">
      <c r="A363" t="inlineStr">
        <is>
          <t>20520081233</t>
        </is>
      </c>
      <c r="B363" t="inlineStr">
        <is>
          <t>04402561</t>
        </is>
      </c>
      <c r="C363" t="inlineStr">
        <is>
          <t>MARIA IRENE PINEDA CHOQUECOTA DE SAMANIEGO</t>
        </is>
      </c>
      <c r="D363" t="inlineStr">
        <is>
          <t>ORGANO_ADMINISTRACION</t>
        </is>
      </c>
      <c r="E363" t="inlineStr">
        <is>
          <t>CONSEJO DIRECTIVO</t>
        </is>
      </c>
      <c r="F363" t="inlineStr">
        <is>
          <t>Tesorero</t>
        </is>
      </c>
      <c r="G363" s="9" t="n">
        <v>44229</v>
      </c>
      <c r="H363" s="9" t="str"/>
      <c r="I363" t="inlineStr">
        <is>
          <t>SI</t>
        </is>
      </c>
      <c r="J363" t="inlineStr">
        <is>
          <t>2155604</t>
        </is>
      </c>
      <c r="K363" t="inlineStr">
        <is>
          <t>2026-09-20T01:43:21.108Z</t>
        </is>
      </c>
    </row>
    <row r="364">
      <c r="A364" t="inlineStr">
        <is>
          <t>20520081233</t>
        </is>
      </c>
      <c r="B364" t="inlineStr">
        <is>
          <t>04411153</t>
        </is>
      </c>
      <c r="C364" t="inlineStr">
        <is>
          <t>ALICIA ALEJANDRINA ZUÑIGA DE COAYLA</t>
        </is>
      </c>
      <c r="D364" t="inlineStr">
        <is>
          <t>ORGANO_ADMINISTRACION</t>
        </is>
      </c>
      <c r="E364" t="inlineStr">
        <is>
          <t>CONSEJO DIRECTIVO</t>
        </is>
      </c>
      <c r="F364" t="inlineStr">
        <is>
          <t>Fiscal</t>
        </is>
      </c>
      <c r="G364" s="9" t="n">
        <v>44229</v>
      </c>
      <c r="H364" s="9" t="str"/>
      <c r="I364" t="inlineStr">
        <is>
          <t>SI</t>
        </is>
      </c>
      <c r="J364" t="inlineStr">
        <is>
          <t>2155605</t>
        </is>
      </c>
      <c r="K364" t="inlineStr">
        <is>
          <t>2026-09-20T01:43:21.108Z</t>
        </is>
      </c>
    </row>
    <row r="365">
      <c r="A365" t="inlineStr">
        <is>
          <t>20520081233</t>
        </is>
      </c>
      <c r="B365" t="inlineStr">
        <is>
          <t>04417910</t>
        </is>
      </c>
      <c r="C365" t="inlineStr">
        <is>
          <t>RUÑETH KARINA LUIZ MURILLO</t>
        </is>
      </c>
      <c r="D365" t="inlineStr">
        <is>
          <t>ORGANO_ADMINISTRACION</t>
        </is>
      </c>
      <c r="E365" t="inlineStr">
        <is>
          <t>CONSEJO DIRECTIVO</t>
        </is>
      </c>
      <c r="F365" t="inlineStr">
        <is>
          <t>Vocal</t>
        </is>
      </c>
      <c r="G365" s="9" t="n">
        <v>44229</v>
      </c>
      <c r="H365" s="9" t="str"/>
      <c r="I365" t="inlineStr">
        <is>
          <t>SI</t>
        </is>
      </c>
      <c r="J365" t="inlineStr">
        <is>
          <t>2155606</t>
        </is>
      </c>
      <c r="K365" t="inlineStr">
        <is>
          <t>2026-09-20T01:43:21.108Z</t>
        </is>
      </c>
    </row>
    <row r="366">
      <c r="A366" t="inlineStr">
        <is>
          <t>20520081233</t>
        </is>
      </c>
      <c r="B366" t="inlineStr">
        <is>
          <t>04421566</t>
        </is>
      </c>
      <c r="C366" t="inlineStr">
        <is>
          <t>ROSA ELENA PEÑALOZA PINTO ARIAS</t>
        </is>
      </c>
      <c r="D366" t="inlineStr">
        <is>
          <t>ORGANO_ADMINISTRACION</t>
        </is>
      </c>
      <c r="E366" t="inlineStr">
        <is>
          <t>CONSEJO DIRECTIVO</t>
        </is>
      </c>
      <c r="F366" t="inlineStr">
        <is>
          <t>Vocal</t>
        </is>
      </c>
      <c r="G366" s="9" t="n">
        <v>44229</v>
      </c>
      <c r="H366" s="9" t="str"/>
      <c r="I366" t="inlineStr">
        <is>
          <t>SI</t>
        </is>
      </c>
      <c r="J366" t="inlineStr">
        <is>
          <t>2155607</t>
        </is>
      </c>
      <c r="K366" t="inlineStr">
        <is>
          <t>2026-09-20T01:43:21.108Z</t>
        </is>
      </c>
    </row>
    <row r="367">
      <c r="A367" t="inlineStr">
        <is>
          <t>20520081233</t>
        </is>
      </c>
      <c r="B367" t="inlineStr">
        <is>
          <t>25567151</t>
        </is>
      </c>
      <c r="C367" t="inlineStr">
        <is>
          <t>vilchez maquera sandra rita</t>
        </is>
      </c>
      <c r="D367" t="inlineStr">
        <is>
          <t>ORGANO_ADMINISTRACION</t>
        </is>
      </c>
      <c r="E367" t="inlineStr">
        <is>
          <t>CONSEJO DIRECTIVO</t>
        </is>
      </c>
      <c r="F367" t="inlineStr">
        <is>
          <t>Presidente</t>
        </is>
      </c>
      <c r="G367" s="9" t="n">
        <v>44229</v>
      </c>
      <c r="H367" s="9" t="str"/>
      <c r="I367" t="inlineStr">
        <is>
          <t>SI</t>
        </is>
      </c>
      <c r="J367" t="inlineStr">
        <is>
          <t>2155608</t>
        </is>
      </c>
      <c r="K367" t="inlineStr">
        <is>
          <t>2026-09-20T01:43:21.108Z</t>
        </is>
      </c>
    </row>
    <row r="368">
      <c r="A368" t="inlineStr">
        <is>
          <t>20520081233</t>
        </is>
      </c>
      <c r="B368" t="inlineStr">
        <is>
          <t>25567151</t>
        </is>
      </c>
      <c r="C368" t="inlineStr">
        <is>
          <t>VILCHEZ MAQUERA SANDRA RITA</t>
        </is>
      </c>
      <c r="D368" t="inlineStr">
        <is>
          <t>REPRESENTANTE</t>
        </is>
      </c>
      <c r="G368" s="9" t="n">
        <v>44229</v>
      </c>
      <c r="H368" s="9" t="str"/>
      <c r="I368" t="inlineStr">
        <is>
          <t>SI</t>
        </is>
      </c>
      <c r="J368" t="inlineStr">
        <is>
          <t>2499855</t>
        </is>
      </c>
      <c r="K368" t="inlineStr">
        <is>
          <t>2026-09-20T01:43:21.108Z</t>
        </is>
      </c>
    </row>
    <row r="369">
      <c r="A369" t="inlineStr">
        <is>
          <t>20525839690</t>
        </is>
      </c>
      <c r="B369" t="inlineStr">
        <is>
          <t>03334240</t>
        </is>
      </c>
      <c r="C369" t="inlineStr">
        <is>
          <t>jorge javier montero merino</t>
        </is>
      </c>
      <c r="D369" t="inlineStr">
        <is>
          <t>ORGANO_ADMINISTRACION</t>
        </is>
      </c>
      <c r="E369" t="inlineStr">
        <is>
          <t>CONSEJO DIRECTIVO</t>
        </is>
      </c>
      <c r="F369" t="inlineStr">
        <is>
          <t>Presidente</t>
        </is>
      </c>
      <c r="G369" s="9" t="n">
        <v>39743</v>
      </c>
      <c r="H369" s="9" t="str"/>
      <c r="I369" t="inlineStr">
        <is>
          <t>SI</t>
        </is>
      </c>
      <c r="J369" t="inlineStr">
        <is>
          <t>430035</t>
        </is>
      </c>
      <c r="K369" t="inlineStr">
        <is>
          <t>2026-09-20T01:43:21.108Z</t>
        </is>
      </c>
    </row>
    <row r="370">
      <c r="A370" t="inlineStr">
        <is>
          <t>20525839690</t>
        </is>
      </c>
      <c r="B370" t="inlineStr">
        <is>
          <t>03334240</t>
        </is>
      </c>
      <c r="C370" t="inlineStr">
        <is>
          <t>JORGE JAVIER MONTERO MERINO</t>
        </is>
      </c>
      <c r="D370" t="inlineStr">
        <is>
          <t>REPRESENTANTE</t>
        </is>
      </c>
      <c r="G370" s="9" t="n">
        <v>39743</v>
      </c>
      <c r="H370" s="9" t="str"/>
      <c r="I370" t="inlineStr">
        <is>
          <t>SI</t>
        </is>
      </c>
      <c r="J370" t="inlineStr">
        <is>
          <t>1016624</t>
        </is>
      </c>
      <c r="K370" t="inlineStr">
        <is>
          <t>2026-09-20T01:43:21.108Z</t>
        </is>
      </c>
    </row>
    <row r="371">
      <c r="A371" t="inlineStr">
        <is>
          <t>20526179367</t>
        </is>
      </c>
      <c r="B371" t="inlineStr">
        <is>
          <t>10496964</t>
        </is>
      </c>
      <c r="C371" t="inlineStr">
        <is>
          <t>GARAY MOLERO gabriel</t>
        </is>
      </c>
      <c r="D371" t="inlineStr">
        <is>
          <t>ORGANO_ADMINISTRACION</t>
        </is>
      </c>
      <c r="E371" t="inlineStr">
        <is>
          <t>CONSEJO DE ADMINISTRACION</t>
        </is>
      </c>
      <c r="F371" t="inlineStr">
        <is>
          <t>Presidente</t>
        </is>
      </c>
      <c r="G371" s="9" t="n">
        <v>43593</v>
      </c>
      <c r="H371" s="9" t="str"/>
      <c r="I371" t="inlineStr">
        <is>
          <t>SI</t>
        </is>
      </c>
      <c r="J371" t="inlineStr">
        <is>
          <t>1824326</t>
        </is>
      </c>
      <c r="K371" t="inlineStr">
        <is>
          <t>2026-09-20T01:43:21.108Z</t>
        </is>
      </c>
    </row>
    <row r="372">
      <c r="A372" t="inlineStr">
        <is>
          <t>20526179367</t>
        </is>
      </c>
      <c r="B372" t="inlineStr">
        <is>
          <t>03334240</t>
        </is>
      </c>
      <c r="C372" t="inlineStr">
        <is>
          <t>MONTERO MERINO JORGE JAVIER</t>
        </is>
      </c>
      <c r="D372" t="inlineStr">
        <is>
          <t>ORGANO_ADMINISTRACION</t>
        </is>
      </c>
      <c r="E372" t="inlineStr">
        <is>
          <t>CONSEJO DE ADMINISTRACION</t>
        </is>
      </c>
      <c r="F372" t="inlineStr">
        <is>
          <t>Secretario</t>
        </is>
      </c>
      <c r="G372" s="9" t="n">
        <v>43593</v>
      </c>
      <c r="H372" s="9" t="str"/>
      <c r="I372" t="inlineStr">
        <is>
          <t>SI</t>
        </is>
      </c>
      <c r="J372" t="inlineStr">
        <is>
          <t>1824327</t>
        </is>
      </c>
      <c r="K372" t="inlineStr">
        <is>
          <t>2026-09-20T01:43:21.108Z</t>
        </is>
      </c>
    </row>
    <row r="373">
      <c r="A373" t="inlineStr">
        <is>
          <t>20526179367</t>
        </is>
      </c>
      <c r="B373" t="inlineStr">
        <is>
          <t>03370685</t>
        </is>
      </c>
      <c r="C373" t="inlineStr">
        <is>
          <t>CARRASCO SILVA JUAN JOSÉ</t>
        </is>
      </c>
      <c r="D373" t="inlineStr">
        <is>
          <t>ORGANO_ADMINISTRACION</t>
        </is>
      </c>
      <c r="E373" t="inlineStr">
        <is>
          <t>CONSEJO DE ADMINISTRACION</t>
        </is>
      </c>
      <c r="F373" t="inlineStr">
        <is>
          <t>Vice Presidente</t>
        </is>
      </c>
      <c r="G373" s="9" t="n">
        <v>43593</v>
      </c>
      <c r="H373" s="9" t="str"/>
      <c r="I373" t="inlineStr">
        <is>
          <t>SI</t>
        </is>
      </c>
      <c r="J373" t="inlineStr">
        <is>
          <t>1824328</t>
        </is>
      </c>
      <c r="K373" t="inlineStr">
        <is>
          <t>2026-09-20T01:43:21.108Z</t>
        </is>
      </c>
    </row>
    <row r="374">
      <c r="A374" t="inlineStr">
        <is>
          <t>20526179367</t>
        </is>
      </c>
      <c r="B374" t="inlineStr">
        <is>
          <t>41832438</t>
        </is>
      </c>
      <c r="C374" t="inlineStr">
        <is>
          <t>BARRANZUELA CHEVEZ LUIS ARMANDO</t>
        </is>
      </c>
      <c r="D374" t="inlineStr">
        <is>
          <t>ORGANO_ADMINISTRACION</t>
        </is>
      </c>
      <c r="E374" t="inlineStr">
        <is>
          <t>CONSEJO DE ADMINISTRACION</t>
        </is>
      </c>
      <c r="F374" t="inlineStr">
        <is>
          <t>Vocal</t>
        </is>
      </c>
      <c r="G374" s="9" t="n">
        <v>43593</v>
      </c>
      <c r="H374" s="9" t="str"/>
      <c r="I374" t="inlineStr">
        <is>
          <t>SI</t>
        </is>
      </c>
      <c r="J374" t="inlineStr">
        <is>
          <t>1824329</t>
        </is>
      </c>
      <c r="K374" t="inlineStr">
        <is>
          <t>2026-09-20T01:43:21.108Z</t>
        </is>
      </c>
    </row>
    <row r="375">
      <c r="A375" t="inlineStr">
        <is>
          <t>20526179367</t>
        </is>
      </c>
      <c r="B375" t="inlineStr">
        <is>
          <t>44609029</t>
        </is>
      </c>
      <c r="C375" t="inlineStr">
        <is>
          <t>CORDOVA LOPEZ CESAR AUGUSTO</t>
        </is>
      </c>
      <c r="D375" t="inlineStr">
        <is>
          <t>ORGANO_ADMINISTRACION</t>
        </is>
      </c>
      <c r="E375" t="inlineStr">
        <is>
          <t>CONSEJO DE ADMINISTRACION</t>
        </is>
      </c>
      <c r="F375" t="inlineStr">
        <is>
          <t>Vocal</t>
        </is>
      </c>
      <c r="G375" s="9" t="n">
        <v>43593</v>
      </c>
      <c r="H375" s="9" t="str"/>
      <c r="I375" t="inlineStr">
        <is>
          <t>SI</t>
        </is>
      </c>
      <c r="J375" t="inlineStr">
        <is>
          <t>1824330</t>
        </is>
      </c>
      <c r="K375" t="inlineStr">
        <is>
          <t>2026-09-20T01:43:21.108Z</t>
        </is>
      </c>
    </row>
    <row r="376">
      <c r="A376" t="inlineStr">
        <is>
          <t>20526179367</t>
        </is>
      </c>
      <c r="B376" t="inlineStr">
        <is>
          <t>03383857</t>
        </is>
      </c>
      <c r="C376" t="inlineStr">
        <is>
          <t>MÓNICA ROXILA PRIETO SANCHEZ</t>
        </is>
      </c>
      <c r="D376" t="inlineStr">
        <is>
          <t>ORGANO_ADMINISTRACION</t>
        </is>
      </c>
      <c r="E376" t="inlineStr">
        <is>
          <t>CONSEJO DE ADMINISTRACION</t>
        </is>
      </c>
      <c r="F376" t="inlineStr">
        <is>
          <t>Vocal</t>
        </is>
      </c>
      <c r="G376" s="9" t="n">
        <v>43593</v>
      </c>
      <c r="H376" s="9" t="str"/>
      <c r="I376" t="inlineStr">
        <is>
          <t>SI</t>
        </is>
      </c>
      <c r="J376" t="inlineStr">
        <is>
          <t>1824331</t>
        </is>
      </c>
      <c r="K376" t="inlineStr">
        <is>
          <t>2026-09-20T01:43:21.108Z</t>
        </is>
      </c>
    </row>
    <row r="377">
      <c r="A377" t="inlineStr">
        <is>
          <t>20526179367</t>
        </is>
      </c>
      <c r="B377" t="inlineStr">
        <is>
          <t>03381411</t>
        </is>
      </c>
      <c r="C377" t="inlineStr">
        <is>
          <t>RIJALBA AREVALO ALEX</t>
        </is>
      </c>
      <c r="D377" t="inlineStr">
        <is>
          <t>REPRESENTANTE</t>
        </is>
      </c>
      <c r="G377" s="9" t="n">
        <v>43311</v>
      </c>
      <c r="H377" s="9" t="str"/>
      <c r="I377" t="inlineStr">
        <is>
          <t>SI</t>
        </is>
      </c>
      <c r="J377" t="inlineStr">
        <is>
          <t>2205807</t>
        </is>
      </c>
      <c r="K377" t="inlineStr">
        <is>
          <t>2026-09-20T01:43:21.108Z</t>
        </is>
      </c>
    </row>
    <row r="378">
      <c r="A378" t="inlineStr">
        <is>
          <t>20526888686</t>
        </is>
      </c>
      <c r="B378" t="inlineStr">
        <is>
          <t>31485319</t>
        </is>
      </c>
      <c r="C378" t="inlineStr">
        <is>
          <t>CARDENAS QUISPE MAURO SEBASTIAN</t>
        </is>
      </c>
      <c r="D378" t="inlineStr">
        <is>
          <t>ORGANO_ADMINISTRACION</t>
        </is>
      </c>
      <c r="E378" t="inlineStr">
        <is>
          <t>JUNTA DIRECTIVA / DIRECTIVA COMUNA</t>
        </is>
      </c>
      <c r="F378" t="inlineStr">
        <is>
          <t>Vice Presidente</t>
        </is>
      </c>
      <c r="G378" s="9" t="n">
        <v>42166</v>
      </c>
      <c r="H378" s="9" t="str"/>
      <c r="I378" t="inlineStr">
        <is>
          <t>SI</t>
        </is>
      </c>
      <c r="J378" t="inlineStr">
        <is>
          <t>1231515</t>
        </is>
      </c>
      <c r="K378" t="inlineStr">
        <is>
          <t>2026-09-20T01:43:21.108Z</t>
        </is>
      </c>
    </row>
    <row r="379">
      <c r="A379" t="inlineStr">
        <is>
          <t>20526888686</t>
        </is>
      </c>
      <c r="B379" t="inlineStr">
        <is>
          <t>80354938</t>
        </is>
      </c>
      <c r="C379" t="inlineStr">
        <is>
          <t>NAVARRO ROJAS EUGENIO</t>
        </is>
      </c>
      <c r="D379" t="inlineStr">
        <is>
          <t>ORGANO_ADMINISTRACION</t>
        </is>
      </c>
      <c r="E379" t="inlineStr">
        <is>
          <t>JUNTA DIRECTIVA / DIRECTIVA COMUNA</t>
        </is>
      </c>
      <c r="F379" t="inlineStr">
        <is>
          <t>Secretario</t>
        </is>
      </c>
      <c r="G379" s="9" t="n">
        <v>42166</v>
      </c>
      <c r="H379" s="9" t="str"/>
      <c r="I379" t="inlineStr">
        <is>
          <t>SI</t>
        </is>
      </c>
      <c r="J379" t="inlineStr">
        <is>
          <t>1231516</t>
        </is>
      </c>
      <c r="K379" t="inlineStr">
        <is>
          <t>2026-09-20T01:43:21.108Z</t>
        </is>
      </c>
    </row>
    <row r="380">
      <c r="A380" t="inlineStr">
        <is>
          <t>20526888686</t>
        </is>
      </c>
      <c r="B380" t="inlineStr">
        <is>
          <t>31485388</t>
        </is>
      </c>
      <c r="C380" t="inlineStr">
        <is>
          <t>PAMPAS CHUMGUI  LUIS</t>
        </is>
      </c>
      <c r="D380" t="inlineStr">
        <is>
          <t>ORGANO_ADMINISTRACION</t>
        </is>
      </c>
      <c r="E380" t="inlineStr">
        <is>
          <t>JUNTA DIRECTIVA / DIRECTIVA COMUNA</t>
        </is>
      </c>
      <c r="F380" t="inlineStr">
        <is>
          <t>Tesorero</t>
        </is>
      </c>
      <c r="G380" s="9" t="n">
        <v>42166</v>
      </c>
      <c r="H380" s="9" t="str"/>
      <c r="I380" t="inlineStr">
        <is>
          <t>SI</t>
        </is>
      </c>
      <c r="J380" t="inlineStr">
        <is>
          <t>1231517</t>
        </is>
      </c>
      <c r="K380" t="inlineStr">
        <is>
          <t>2026-09-20T01:43:21.108Z</t>
        </is>
      </c>
    </row>
    <row r="381">
      <c r="A381" t="inlineStr">
        <is>
          <t>20526888686</t>
        </is>
      </c>
      <c r="B381" t="inlineStr">
        <is>
          <t>40846305</t>
        </is>
      </c>
      <c r="C381" t="inlineStr">
        <is>
          <t>QUISPE RAMOS FIDEL</t>
        </is>
      </c>
      <c r="D381" t="inlineStr">
        <is>
          <t>ORGANO_ADMINISTRACION</t>
        </is>
      </c>
      <c r="E381" t="inlineStr">
        <is>
          <t>JUNTA DIRECTIVA / DIRECTIVA COMUNA</t>
        </is>
      </c>
      <c r="F381" t="inlineStr">
        <is>
          <t>Presidente</t>
        </is>
      </c>
      <c r="G381" s="9" t="n">
        <v>42166</v>
      </c>
      <c r="H381" s="9" t="str"/>
      <c r="I381" t="inlineStr">
        <is>
          <t>SI</t>
        </is>
      </c>
      <c r="J381" t="inlineStr">
        <is>
          <t>1231518</t>
        </is>
      </c>
      <c r="K381" t="inlineStr">
        <is>
          <t>2026-09-20T01:43:21.108Z</t>
        </is>
      </c>
    </row>
    <row r="382">
      <c r="A382" t="inlineStr">
        <is>
          <t>20526888686</t>
        </is>
      </c>
      <c r="B382" t="inlineStr">
        <is>
          <t>10156574</t>
        </is>
      </c>
      <c r="C382" t="inlineStr">
        <is>
          <t>HUAMAN ALFARO HECTOR MANUEL</t>
        </is>
      </c>
      <c r="D382" t="inlineStr">
        <is>
          <t>ORGANO_ADMINISTRACION</t>
        </is>
      </c>
      <c r="E382" t="inlineStr">
        <is>
          <t>JUNTA DIRECTIVA / DIRECTIVA COMUNA</t>
        </is>
      </c>
      <c r="F382" t="inlineStr">
        <is>
          <t>Otros</t>
        </is>
      </c>
      <c r="G382" s="9" t="n">
        <v>42166</v>
      </c>
      <c r="H382" s="9" t="str"/>
      <c r="I382" t="inlineStr">
        <is>
          <t>SI</t>
        </is>
      </c>
      <c r="J382" t="inlineStr">
        <is>
          <t>1231519</t>
        </is>
      </c>
      <c r="K382" t="inlineStr">
        <is>
          <t>2026-09-20T01:43:21.108Z</t>
        </is>
      </c>
    </row>
    <row r="383">
      <c r="A383" t="inlineStr">
        <is>
          <t>20526888686</t>
        </is>
      </c>
      <c r="B383" t="inlineStr">
        <is>
          <t>40846305</t>
        </is>
      </c>
      <c r="C383" t="inlineStr">
        <is>
          <t>QUISPE RAMOS FIDEL</t>
        </is>
      </c>
      <c r="D383" t="inlineStr">
        <is>
          <t>REPRESENTANTE</t>
        </is>
      </c>
      <c r="G383" s="9" t="n">
        <v>42166</v>
      </c>
      <c r="H383" s="9" t="str"/>
      <c r="I383" t="inlineStr">
        <is>
          <t>SI</t>
        </is>
      </c>
      <c r="J383" t="inlineStr">
        <is>
          <t>1709514</t>
        </is>
      </c>
      <c r="K383" t="inlineStr">
        <is>
          <t>2026-09-20T01:43:21.108Z</t>
        </is>
      </c>
    </row>
    <row r="384">
      <c r="A384" t="inlineStr">
        <is>
          <t>20527492638</t>
        </is>
      </c>
      <c r="B384" t="inlineStr">
        <is>
          <t>48852223</t>
        </is>
      </c>
      <c r="C384" t="inlineStr">
        <is>
          <t>KAPATAZ RODRIGUEZ Samuel</t>
        </is>
      </c>
      <c r="D384" t="inlineStr">
        <is>
          <t>ORGANO_ADMINISTRACION</t>
        </is>
      </c>
      <c r="E384" t="inlineStr">
        <is>
          <t>JUNTA DIRECTIVA / DIRECTIVA COMUNA</t>
        </is>
      </c>
      <c r="F384" t="inlineStr">
        <is>
          <t>Otros</t>
        </is>
      </c>
      <c r="G384" s="9" t="n">
        <v>42323</v>
      </c>
      <c r="H384" s="9" t="str"/>
      <c r="I384" t="inlineStr">
        <is>
          <t>SI</t>
        </is>
      </c>
      <c r="J384" t="inlineStr">
        <is>
          <t>1463971</t>
        </is>
      </c>
      <c r="K384" t="inlineStr">
        <is>
          <t>2026-09-20T01:43:21.108Z</t>
        </is>
      </c>
    </row>
    <row r="385">
      <c r="A385" t="inlineStr">
        <is>
          <t>20527492638</t>
        </is>
      </c>
      <c r="B385" t="inlineStr">
        <is>
          <t>23970156</t>
        </is>
      </c>
      <c r="C385" t="inlineStr">
        <is>
          <t>AUGUSTO MAVITE Mateo</t>
        </is>
      </c>
      <c r="D385" t="inlineStr">
        <is>
          <t>ORGANO_ADMINISTRACION</t>
        </is>
      </c>
      <c r="E385" t="inlineStr">
        <is>
          <t>JUNTA DIRECTIVA / DIRECTIVA COMUNA</t>
        </is>
      </c>
      <c r="F385" t="inlineStr">
        <is>
          <t>Presidente</t>
        </is>
      </c>
      <c r="G385" s="9" t="n">
        <v>42323</v>
      </c>
      <c r="H385" s="9" t="str"/>
      <c r="I385" t="inlineStr">
        <is>
          <t>SI</t>
        </is>
      </c>
      <c r="J385" t="inlineStr">
        <is>
          <t>1463972</t>
        </is>
      </c>
      <c r="K385" t="inlineStr">
        <is>
          <t>2026-09-20T01:43:21.108Z</t>
        </is>
      </c>
    </row>
    <row r="386">
      <c r="A386" t="inlineStr">
        <is>
          <t>20527492638</t>
        </is>
      </c>
      <c r="B386" t="inlineStr">
        <is>
          <t>04961128</t>
        </is>
      </c>
      <c r="C386" t="inlineStr">
        <is>
          <t>RIOS RIVERA David</t>
        </is>
      </c>
      <c r="D386" t="inlineStr">
        <is>
          <t>ORGANO_ADMINISTRACION</t>
        </is>
      </c>
      <c r="E386" t="inlineStr">
        <is>
          <t>JUNTA DIRECTIVA / DIRECTIVA COMUNA</t>
        </is>
      </c>
      <c r="F386" t="inlineStr">
        <is>
          <t>Vice Presidente</t>
        </is>
      </c>
      <c r="G386" s="9" t="n">
        <v>42323</v>
      </c>
      <c r="H386" s="9" t="str"/>
      <c r="I386" t="inlineStr">
        <is>
          <t>SI</t>
        </is>
      </c>
      <c r="J386" t="inlineStr">
        <is>
          <t>1463973</t>
        </is>
      </c>
      <c r="K386" t="inlineStr">
        <is>
          <t>2026-09-20T01:43:21.108Z</t>
        </is>
      </c>
    </row>
    <row r="387">
      <c r="A387" t="inlineStr">
        <is>
          <t>20527492638</t>
        </is>
      </c>
      <c r="B387" t="inlineStr">
        <is>
          <t>43893424</t>
        </is>
      </c>
      <c r="C387" t="inlineStr">
        <is>
          <t>RIVERA ITALIANO Romelia</t>
        </is>
      </c>
      <c r="D387" t="inlineStr">
        <is>
          <t>ORGANO_ADMINISTRACION</t>
        </is>
      </c>
      <c r="E387" t="inlineStr">
        <is>
          <t>JUNTA DIRECTIVA / DIRECTIVA COMUNA</t>
        </is>
      </c>
      <c r="F387" t="inlineStr">
        <is>
          <t>Secretario</t>
        </is>
      </c>
      <c r="G387" s="9" t="n">
        <v>42323</v>
      </c>
      <c r="H387" s="9" t="str"/>
      <c r="I387" t="inlineStr">
        <is>
          <t>SI</t>
        </is>
      </c>
      <c r="J387" t="inlineStr">
        <is>
          <t>1463974</t>
        </is>
      </c>
      <c r="K387" t="inlineStr">
        <is>
          <t>2026-09-20T01:43:21.108Z</t>
        </is>
      </c>
    </row>
    <row r="388">
      <c r="A388" t="inlineStr">
        <is>
          <t>20527492638</t>
        </is>
      </c>
      <c r="B388" t="inlineStr">
        <is>
          <t>74027867</t>
        </is>
      </c>
      <c r="C388" t="inlineStr">
        <is>
          <t>ARAOZ KAPATAZ Juliana</t>
        </is>
      </c>
      <c r="D388" t="inlineStr">
        <is>
          <t>ORGANO_ADMINISTRACION</t>
        </is>
      </c>
      <c r="E388" t="inlineStr">
        <is>
          <t>JUNTA DIRECTIVA / DIRECTIVA COMUNA</t>
        </is>
      </c>
      <c r="F388" t="inlineStr">
        <is>
          <t>Tesorero</t>
        </is>
      </c>
      <c r="G388" s="9" t="n">
        <v>42323</v>
      </c>
      <c r="H388" s="9" t="str"/>
      <c r="I388" t="inlineStr">
        <is>
          <t>SI</t>
        </is>
      </c>
      <c r="J388" t="inlineStr">
        <is>
          <t>1463975</t>
        </is>
      </c>
      <c r="K388" t="inlineStr">
        <is>
          <t>2026-09-20T01:43:21.108Z</t>
        </is>
      </c>
    </row>
    <row r="389">
      <c r="A389" t="inlineStr">
        <is>
          <t>20527492638</t>
        </is>
      </c>
      <c r="B389" t="inlineStr">
        <is>
          <t>48851647</t>
        </is>
      </c>
      <c r="C389" t="inlineStr">
        <is>
          <t>CARRION CHIQUETI Angel</t>
        </is>
      </c>
      <c r="D389" t="inlineStr">
        <is>
          <t>ORGANO_ADMINISTRACION</t>
        </is>
      </c>
      <c r="E389" t="inlineStr">
        <is>
          <t>JUNTA DIRECTIVA / DIRECTIVA COMUNA</t>
        </is>
      </c>
      <c r="F389" t="inlineStr">
        <is>
          <t>Vocal</t>
        </is>
      </c>
      <c r="G389" s="9" t="n">
        <v>42323</v>
      </c>
      <c r="H389" s="9" t="str"/>
      <c r="I389" t="inlineStr">
        <is>
          <t>SI</t>
        </is>
      </c>
      <c r="J389" t="inlineStr">
        <is>
          <t>1463976</t>
        </is>
      </c>
      <c r="K389" t="inlineStr">
        <is>
          <t>2026-09-20T01:43:21.108Z</t>
        </is>
      </c>
    </row>
    <row r="390">
      <c r="A390" t="inlineStr">
        <is>
          <t>20527492638</t>
        </is>
      </c>
      <c r="B390" t="inlineStr">
        <is>
          <t>23970936</t>
        </is>
      </c>
      <c r="C390" t="inlineStr">
        <is>
          <t>PEREZ DIAZ GREGORIO</t>
        </is>
      </c>
      <c r="D390" t="inlineStr">
        <is>
          <t>ORGANO_ADMINISTRACION</t>
        </is>
      </c>
      <c r="E390" t="inlineStr">
        <is>
          <t>COMITES ESPECIALIZADOS POR ACTIVIDAD Y ANEXO, SEGUN SEA EL CASO</t>
        </is>
      </c>
      <c r="F390" t="inlineStr">
        <is>
          <t>Otros</t>
        </is>
      </c>
      <c r="G390" s="9" t="n">
        <v>42323</v>
      </c>
      <c r="H390" s="9" t="str"/>
      <c r="I390" t="inlineStr">
        <is>
          <t>SI</t>
        </is>
      </c>
      <c r="J390" t="inlineStr">
        <is>
          <t>1463977</t>
        </is>
      </c>
      <c r="K390" t="inlineStr">
        <is>
          <t>2026-09-20T01:43:21.108Z</t>
        </is>
      </c>
    </row>
    <row r="391">
      <c r="A391" t="inlineStr">
        <is>
          <t>20527492638</t>
        </is>
      </c>
      <c r="B391" t="inlineStr">
        <is>
          <t>23970156</t>
        </is>
      </c>
      <c r="C391" t="inlineStr">
        <is>
          <t>AUGUSTO MAVITE MATEO</t>
        </is>
      </c>
      <c r="D391" t="inlineStr">
        <is>
          <t>REPRESENTANTE</t>
        </is>
      </c>
      <c r="G391" s="9" t="n">
        <v>42323</v>
      </c>
      <c r="H391" s="9" t="str"/>
      <c r="I391" t="inlineStr">
        <is>
          <t>SI</t>
        </is>
      </c>
      <c r="J391" t="inlineStr">
        <is>
          <t>1898451</t>
        </is>
      </c>
      <c r="K391" t="inlineStr">
        <is>
          <t>2026-09-20T01:43:21.108Z</t>
        </is>
      </c>
    </row>
    <row r="392">
      <c r="A392" t="inlineStr">
        <is>
          <t>20527622434</t>
        </is>
      </c>
      <c r="B392" t="inlineStr">
        <is>
          <t>24291964</t>
        </is>
      </c>
      <c r="C392" t="inlineStr">
        <is>
          <t>FARFAN ZEVALLOS TOMAS DIOGENES</t>
        </is>
      </c>
      <c r="D392" t="inlineStr">
        <is>
          <t>ORGANO_ADMINISTRACION</t>
        </is>
      </c>
      <c r="E392" t="inlineStr">
        <is>
          <t>CONSEJO DIRECTIVO</t>
        </is>
      </c>
      <c r="F392" t="inlineStr">
        <is>
          <t>Presidente</t>
        </is>
      </c>
      <c r="G392" s="9" t="n">
        <v>43125</v>
      </c>
      <c r="H392" s="9" t="str"/>
      <c r="I392" t="inlineStr">
        <is>
          <t>SI</t>
        </is>
      </c>
      <c r="J392" t="inlineStr">
        <is>
          <t>1426287</t>
        </is>
      </c>
      <c r="K392" t="inlineStr">
        <is>
          <t>2026-09-20T01:43:21.108Z</t>
        </is>
      </c>
    </row>
    <row r="393">
      <c r="A393" t="inlineStr">
        <is>
          <t>20527622434</t>
        </is>
      </c>
      <c r="B393" t="inlineStr">
        <is>
          <t>40198264</t>
        </is>
      </c>
      <c r="C393" t="inlineStr">
        <is>
          <t>QUISPE CCANTO PAULINA</t>
        </is>
      </c>
      <c r="D393" t="inlineStr">
        <is>
          <t>ORGANO_ADMINISTRACION</t>
        </is>
      </c>
      <c r="E393" t="inlineStr">
        <is>
          <t>CONSEJO DIRECTIVO</t>
        </is>
      </c>
      <c r="F393" t="inlineStr">
        <is>
          <t>Vice Presidente</t>
        </is>
      </c>
      <c r="G393" s="9" t="n">
        <v>43125</v>
      </c>
      <c r="H393" s="9" t="str"/>
      <c r="I393" t="inlineStr">
        <is>
          <t>SI</t>
        </is>
      </c>
      <c r="J393" t="inlineStr">
        <is>
          <t>1426289</t>
        </is>
      </c>
      <c r="K393" t="inlineStr">
        <is>
          <t>2026-09-20T01:43:21.108Z</t>
        </is>
      </c>
    </row>
    <row r="394">
      <c r="A394" t="inlineStr">
        <is>
          <t>20527622434</t>
        </is>
      </c>
      <c r="B394" t="inlineStr">
        <is>
          <t>46587279</t>
        </is>
      </c>
      <c r="C394" t="inlineStr">
        <is>
          <t>MIRANO CUADROS TIBURCIA</t>
        </is>
      </c>
      <c r="D394" t="inlineStr">
        <is>
          <t>ORGANO_ADMINISTRACION</t>
        </is>
      </c>
      <c r="E394" t="inlineStr">
        <is>
          <t>CONSEJO DIRECTIVO</t>
        </is>
      </c>
      <c r="F394" t="inlineStr">
        <is>
          <t>Secretario</t>
        </is>
      </c>
      <c r="G394" s="9" t="n">
        <v>43125</v>
      </c>
      <c r="H394" s="9" t="str"/>
      <c r="I394" t="inlineStr">
        <is>
          <t>SI</t>
        </is>
      </c>
      <c r="J394" t="inlineStr">
        <is>
          <t>1426291</t>
        </is>
      </c>
      <c r="K394" t="inlineStr">
        <is>
          <t>2026-09-20T01:43:21.108Z</t>
        </is>
      </c>
    </row>
    <row r="395">
      <c r="A395" t="inlineStr">
        <is>
          <t>20527622434</t>
        </is>
      </c>
      <c r="B395" t="inlineStr">
        <is>
          <t>40195761</t>
        </is>
      </c>
      <c r="C395" t="inlineStr">
        <is>
          <t>SUTTA OBLITAS ELENA</t>
        </is>
      </c>
      <c r="D395" t="inlineStr">
        <is>
          <t>ORGANO_ADMINISTRACION</t>
        </is>
      </c>
      <c r="E395" t="inlineStr">
        <is>
          <t>CONSEJO DIRECTIVO</t>
        </is>
      </c>
      <c r="F395" t="inlineStr">
        <is>
          <t>Tesorero</t>
        </is>
      </c>
      <c r="G395" s="9" t="n">
        <v>43125</v>
      </c>
      <c r="H395" s="9" t="str"/>
      <c r="I395" t="inlineStr">
        <is>
          <t>SI</t>
        </is>
      </c>
      <c r="J395" t="inlineStr">
        <is>
          <t>1426293</t>
        </is>
      </c>
      <c r="K395" t="inlineStr">
        <is>
          <t>2026-09-20T01:43:21.108Z</t>
        </is>
      </c>
    </row>
    <row r="396">
      <c r="A396" t="inlineStr">
        <is>
          <t>20527622434</t>
        </is>
      </c>
      <c r="B396" t="inlineStr">
        <is>
          <t>24291451</t>
        </is>
      </c>
      <c r="C396" t="inlineStr">
        <is>
          <t>CCAHUAYA MAMANI JUANA</t>
        </is>
      </c>
      <c r="D396" t="inlineStr">
        <is>
          <t>ORGANO_ADMINISTRACION</t>
        </is>
      </c>
      <c r="E396" t="inlineStr">
        <is>
          <t>CONSEJO DIRECTIVO</t>
        </is>
      </c>
      <c r="F396" t="inlineStr">
        <is>
          <t>Fiscal</t>
        </is>
      </c>
      <c r="G396" s="9" t="n">
        <v>43125</v>
      </c>
      <c r="H396" s="9" t="str"/>
      <c r="I396" t="inlineStr">
        <is>
          <t>SI</t>
        </is>
      </c>
      <c r="J396" t="inlineStr">
        <is>
          <t>1426295</t>
        </is>
      </c>
      <c r="K396" t="inlineStr">
        <is>
          <t>2026-09-20T01:43:21.108Z</t>
        </is>
      </c>
    </row>
    <row r="397">
      <c r="A397" t="inlineStr">
        <is>
          <t>20527622434</t>
        </is>
      </c>
      <c r="B397" t="inlineStr">
        <is>
          <t>24291964</t>
        </is>
      </c>
      <c r="C397" t="inlineStr">
        <is>
          <t>FARFAN ZEVALLOS TOMAS DIOGENES</t>
        </is>
      </c>
      <c r="D397" t="inlineStr">
        <is>
          <t>REPRESENTANTE</t>
        </is>
      </c>
      <c r="G397" s="9" t="str"/>
      <c r="H397" s="9" t="str"/>
      <c r="I397" t="inlineStr">
        <is>
          <t>SI</t>
        </is>
      </c>
      <c r="J397" t="inlineStr">
        <is>
          <t>1867165</t>
        </is>
      </c>
      <c r="K397" t="inlineStr">
        <is>
          <t>2026-09-20T01:43:21.108Z</t>
        </is>
      </c>
    </row>
    <row r="398">
      <c r="A398" t="inlineStr">
        <is>
          <t>20528270434</t>
        </is>
      </c>
      <c r="B398" t="inlineStr">
        <is>
          <t>05355649</t>
        </is>
      </c>
      <c r="C398" t="inlineStr">
        <is>
          <t>ATAC PAREDES CESAR ROSENDO</t>
        </is>
      </c>
      <c r="D398" t="inlineStr">
        <is>
          <t>REPRESENTANTE</t>
        </is>
      </c>
      <c r="G398" s="9" t="str"/>
      <c r="H398" s="9" t="str"/>
      <c r="I398" t="inlineStr">
        <is>
          <t>SI</t>
        </is>
      </c>
      <c r="J398" t="inlineStr">
        <is>
          <t>290302</t>
        </is>
      </c>
      <c r="K398" t="inlineStr">
        <is>
          <t>2026-09-20T01:43:21.108Z</t>
        </is>
      </c>
    </row>
    <row r="399">
      <c r="A399" t="inlineStr">
        <is>
          <t>20528270434</t>
        </is>
      </c>
      <c r="B399" t="inlineStr">
        <is>
          <t>05355649</t>
        </is>
      </c>
      <c r="C399" t="inlineStr">
        <is>
          <t>ATAC PAREDES CESAR ROSENDO</t>
        </is>
      </c>
      <c r="D399" t="inlineStr">
        <is>
          <t>SOCIO</t>
        </is>
      </c>
      <c r="G399" s="9" t="str"/>
      <c r="H399" s="9" t="str"/>
      <c r="I399" t="inlineStr">
        <is>
          <t>SI</t>
        </is>
      </c>
      <c r="J399" t="inlineStr">
        <is>
          <t>672090</t>
        </is>
      </c>
      <c r="K399" t="inlineStr">
        <is>
          <t>2026-09-20T01:43:21.108Z</t>
        </is>
      </c>
    </row>
    <row r="400">
      <c r="A400" t="inlineStr">
        <is>
          <t>20529095971</t>
        </is>
      </c>
      <c r="B400" t="inlineStr">
        <is>
          <t>43598116</t>
        </is>
      </c>
      <c r="C400" t="inlineStr">
        <is>
          <t>istay trujillo judith</t>
        </is>
      </c>
      <c r="D400" t="inlineStr">
        <is>
          <t>ORGANO_ADMINISTRACION</t>
        </is>
      </c>
      <c r="E400" t="inlineStr">
        <is>
          <t>CONSEJO DIRECTIVO</t>
        </is>
      </c>
      <c r="F400" t="inlineStr">
        <is>
          <t>Tesorero</t>
        </is>
      </c>
      <c r="G400" s="9" t="n">
        <v>42269</v>
      </c>
      <c r="H400" s="9" t="str"/>
      <c r="I400" t="inlineStr">
        <is>
          <t>SI</t>
        </is>
      </c>
      <c r="J400" t="inlineStr">
        <is>
          <t>1026792</t>
        </is>
      </c>
      <c r="K400" t="inlineStr">
        <is>
          <t>2026-09-20T01:43:21.108Z</t>
        </is>
      </c>
    </row>
    <row r="401">
      <c r="A401" t="inlineStr">
        <is>
          <t>20529095971</t>
        </is>
      </c>
      <c r="B401" t="inlineStr">
        <is>
          <t>74300973</t>
        </is>
      </c>
      <c r="C401" t="inlineStr">
        <is>
          <t>rivera alvarado elvia elvira</t>
        </is>
      </c>
      <c r="D401" t="inlineStr">
        <is>
          <t>ORGANO_ADMINISTRACION</t>
        </is>
      </c>
      <c r="E401" t="inlineStr">
        <is>
          <t>CONSEJO DIRECTIVO</t>
        </is>
      </c>
      <c r="F401" t="inlineStr">
        <is>
          <t>Vice Presidente</t>
        </is>
      </c>
      <c r="G401" s="9" t="n">
        <v>42269</v>
      </c>
      <c r="H401" s="9" t="str"/>
      <c r="I401" t="inlineStr">
        <is>
          <t>SI</t>
        </is>
      </c>
      <c r="J401" t="inlineStr">
        <is>
          <t>1026793</t>
        </is>
      </c>
      <c r="K401" t="inlineStr">
        <is>
          <t>2026-09-20T01:43:21.108Z</t>
        </is>
      </c>
    </row>
    <row r="402">
      <c r="A402" t="inlineStr">
        <is>
          <t>20529095971</t>
        </is>
      </c>
      <c r="B402" t="inlineStr">
        <is>
          <t>48797594</t>
        </is>
      </c>
      <c r="C402" t="inlineStr">
        <is>
          <t>curi condor antonia victoria</t>
        </is>
      </c>
      <c r="D402" t="inlineStr">
        <is>
          <t>ORGANO_ADMINISTRACION</t>
        </is>
      </c>
      <c r="E402" t="inlineStr">
        <is>
          <t>CONSEJO DIRECTIVO</t>
        </is>
      </c>
      <c r="F402" t="inlineStr">
        <is>
          <t>Vocal</t>
        </is>
      </c>
      <c r="G402" s="9" t="n">
        <v>42269</v>
      </c>
      <c r="H402" s="9" t="str"/>
      <c r="I402" t="inlineStr">
        <is>
          <t>SI</t>
        </is>
      </c>
      <c r="J402" t="inlineStr">
        <is>
          <t>1026794</t>
        </is>
      </c>
      <c r="K402" t="inlineStr">
        <is>
          <t>2026-09-20T01:43:21.108Z</t>
        </is>
      </c>
    </row>
    <row r="403">
      <c r="A403" t="inlineStr">
        <is>
          <t>20529095971</t>
        </is>
      </c>
      <c r="B403" t="inlineStr">
        <is>
          <t>40422958</t>
        </is>
      </c>
      <c r="C403" t="inlineStr">
        <is>
          <t>rivera velasquez miguel angel</t>
        </is>
      </c>
      <c r="D403" t="inlineStr">
        <is>
          <t>ORGANO_ADMINISTRACION</t>
        </is>
      </c>
      <c r="E403" t="inlineStr">
        <is>
          <t>CONSEJO DIRECTIVO</t>
        </is>
      </c>
      <c r="F403" t="inlineStr">
        <is>
          <t>Presidente</t>
        </is>
      </c>
      <c r="G403" s="9" t="n">
        <v>42269</v>
      </c>
      <c r="H403" s="9" t="str"/>
      <c r="I403" t="inlineStr">
        <is>
          <t>SI</t>
        </is>
      </c>
      <c r="J403" t="inlineStr">
        <is>
          <t>1026795</t>
        </is>
      </c>
      <c r="K403" t="inlineStr">
        <is>
          <t>2026-09-20T01:43:21.108Z</t>
        </is>
      </c>
    </row>
    <row r="404">
      <c r="A404" t="inlineStr">
        <is>
          <t>20529095971</t>
        </is>
      </c>
      <c r="B404" t="inlineStr">
        <is>
          <t>04081718</t>
        </is>
      </c>
      <c r="C404" t="inlineStr">
        <is>
          <t>hermitaño robles edy luz</t>
        </is>
      </c>
      <c r="D404" t="inlineStr">
        <is>
          <t>ORGANO_ADMINISTRACION</t>
        </is>
      </c>
      <c r="E404" t="inlineStr">
        <is>
          <t>CONSEJO DIRECTIVO</t>
        </is>
      </c>
      <c r="F404" t="inlineStr">
        <is>
          <t>Vocal</t>
        </is>
      </c>
      <c r="G404" s="9" t="n">
        <v>42269</v>
      </c>
      <c r="H404" s="9" t="str"/>
      <c r="I404" t="inlineStr">
        <is>
          <t>SI</t>
        </is>
      </c>
      <c r="J404" t="inlineStr">
        <is>
          <t>1026796</t>
        </is>
      </c>
      <c r="K404" t="inlineStr">
        <is>
          <t>2026-09-20T01:43:21.108Z</t>
        </is>
      </c>
    </row>
    <row r="405">
      <c r="A405" t="inlineStr">
        <is>
          <t>20529095971</t>
        </is>
      </c>
      <c r="B405" t="inlineStr">
        <is>
          <t>10709807</t>
        </is>
      </c>
      <c r="C405" t="inlineStr">
        <is>
          <t>guzman morales gregorio</t>
        </is>
      </c>
      <c r="D405" t="inlineStr">
        <is>
          <t>ORGANO_ADMINISTRACION</t>
        </is>
      </c>
      <c r="E405" t="inlineStr">
        <is>
          <t>CONSEJO DIRECTIVO</t>
        </is>
      </c>
      <c r="F405" t="inlineStr">
        <is>
          <t>Secretario</t>
        </is>
      </c>
      <c r="G405" s="9" t="n">
        <v>42269</v>
      </c>
      <c r="H405" s="9" t="str"/>
      <c r="I405" t="inlineStr">
        <is>
          <t>SI</t>
        </is>
      </c>
      <c r="J405" t="inlineStr">
        <is>
          <t>1026797</t>
        </is>
      </c>
      <c r="K405" t="inlineStr">
        <is>
          <t>2026-09-20T01:43:21.108Z</t>
        </is>
      </c>
    </row>
    <row r="406">
      <c r="A406" t="inlineStr">
        <is>
          <t>20529095971</t>
        </is>
      </c>
      <c r="B406" t="inlineStr">
        <is>
          <t>46286719</t>
        </is>
      </c>
      <c r="C406" t="inlineStr">
        <is>
          <t>canchari gonzales fredy jhon</t>
        </is>
      </c>
      <c r="D406" t="inlineStr">
        <is>
          <t>ORGANO_ADMINISTRACION</t>
        </is>
      </c>
      <c r="E406" t="inlineStr">
        <is>
          <t>CONSEJO DIRECTIVO</t>
        </is>
      </c>
      <c r="F406" t="inlineStr">
        <is>
          <t>Fiscal</t>
        </is>
      </c>
      <c r="G406" s="9" t="n">
        <v>42269</v>
      </c>
      <c r="H406" s="9" t="str"/>
      <c r="I406" t="inlineStr">
        <is>
          <t>SI</t>
        </is>
      </c>
      <c r="J406" t="inlineStr">
        <is>
          <t>1026798</t>
        </is>
      </c>
      <c r="K406" t="inlineStr">
        <is>
          <t>2026-09-20T01:43:21.108Z</t>
        </is>
      </c>
    </row>
    <row r="407">
      <c r="A407" t="inlineStr">
        <is>
          <t>20529095971</t>
        </is>
      </c>
      <c r="B407" t="inlineStr">
        <is>
          <t>40422958</t>
        </is>
      </c>
      <c r="C407" t="inlineStr">
        <is>
          <t>RIVERA VELASQUEZ MIGUEL ANGEL</t>
        </is>
      </c>
      <c r="D407" t="inlineStr">
        <is>
          <t>REPRESENTANTE</t>
        </is>
      </c>
      <c r="G407" s="9" t="n">
        <v>42269</v>
      </c>
      <c r="H407" s="9" t="str"/>
      <c r="I407" t="inlineStr">
        <is>
          <t>SI</t>
        </is>
      </c>
      <c r="J407" t="inlineStr">
        <is>
          <t>1550164</t>
        </is>
      </c>
      <c r="K407" t="inlineStr">
        <is>
          <t>2026-09-20T01:43:21.108Z</t>
        </is>
      </c>
    </row>
    <row r="408">
      <c r="A408" t="inlineStr">
        <is>
          <t>20529538988</t>
        </is>
      </c>
      <c r="B408" t="inlineStr">
        <is>
          <t>40723260</t>
        </is>
      </c>
      <c r="C408" t="inlineStr">
        <is>
          <t>TORRES ROJAS JOSE AGUSTIN</t>
        </is>
      </c>
      <c r="D408" t="inlineStr">
        <is>
          <t>ORGANO_ADMINISTRACION</t>
        </is>
      </c>
      <c r="E408" t="inlineStr">
        <is>
          <t>CONSEJO DE ADMINISTRACION</t>
        </is>
      </c>
      <c r="F408" t="inlineStr">
        <is>
          <t>Presidente</t>
        </is>
      </c>
      <c r="G408" s="9" t="n">
        <v>42832</v>
      </c>
      <c r="H408" s="9" t="str"/>
      <c r="I408" t="inlineStr">
        <is>
          <t>SI</t>
        </is>
      </c>
      <c r="J408" t="inlineStr">
        <is>
          <t>1498657</t>
        </is>
      </c>
      <c r="K408" t="inlineStr">
        <is>
          <t>2026-09-20T01:43:21.108Z</t>
        </is>
      </c>
    </row>
    <row r="409">
      <c r="A409" t="inlineStr">
        <is>
          <t>20529538988</t>
        </is>
      </c>
      <c r="B409" t="inlineStr">
        <is>
          <t>26942173</t>
        </is>
      </c>
      <c r="C409" t="inlineStr">
        <is>
          <t>VILLAR POLO SANTOS VICTORIANO</t>
        </is>
      </c>
      <c r="D409" t="inlineStr">
        <is>
          <t>ORGANO_ADMINISTRACION</t>
        </is>
      </c>
      <c r="E409" t="inlineStr">
        <is>
          <t>CONSEJO DE ADMINISTRACION</t>
        </is>
      </c>
      <c r="F409" t="inlineStr">
        <is>
          <t>Vice Presidente</t>
        </is>
      </c>
      <c r="G409" s="9" t="n">
        <v>42832</v>
      </c>
      <c r="H409" s="9" t="str"/>
      <c r="I409" t="inlineStr">
        <is>
          <t>SI</t>
        </is>
      </c>
      <c r="J409" t="inlineStr">
        <is>
          <t>1498658</t>
        </is>
      </c>
      <c r="K409" t="inlineStr">
        <is>
          <t>2026-09-20T01:43:21.108Z</t>
        </is>
      </c>
    </row>
    <row r="410">
      <c r="A410" t="inlineStr">
        <is>
          <t>20529538988</t>
        </is>
      </c>
      <c r="B410" t="inlineStr">
        <is>
          <t>80457815</t>
        </is>
      </c>
      <c r="C410" t="inlineStr">
        <is>
          <t>LLANOS CASTAÑEDA JULIA</t>
        </is>
      </c>
      <c r="D410" t="inlineStr">
        <is>
          <t>ORGANO_ADMINISTRACION</t>
        </is>
      </c>
      <c r="E410" t="inlineStr">
        <is>
          <t>CONSEJO DE ADMINISTRACION</t>
        </is>
      </c>
      <c r="F410" t="inlineStr">
        <is>
          <t>Secretario</t>
        </is>
      </c>
      <c r="G410" s="9" t="n">
        <v>42832</v>
      </c>
      <c r="H410" s="9" t="str"/>
      <c r="I410" t="inlineStr">
        <is>
          <t>SI</t>
        </is>
      </c>
      <c r="J410" t="inlineStr">
        <is>
          <t>1498659</t>
        </is>
      </c>
      <c r="K410" t="inlineStr">
        <is>
          <t>2026-09-20T01:43:21.108Z</t>
        </is>
      </c>
    </row>
    <row r="411">
      <c r="A411" t="inlineStr">
        <is>
          <t>20529538988</t>
        </is>
      </c>
      <c r="B411" t="inlineStr">
        <is>
          <t>26962434</t>
        </is>
      </c>
      <c r="C411" t="inlineStr">
        <is>
          <t>VARGAS SANCHEZ JUAN MIGUEL</t>
        </is>
      </c>
      <c r="D411" t="inlineStr">
        <is>
          <t>ORGANO_ADMINISTRACION</t>
        </is>
      </c>
      <c r="E411" t="inlineStr">
        <is>
          <t>CONSEJO DE ADMINISTRACION</t>
        </is>
      </c>
      <c r="F411" t="inlineStr">
        <is>
          <t>Otros</t>
        </is>
      </c>
      <c r="G411" s="9" t="n">
        <v>42832</v>
      </c>
      <c r="H411" s="9" t="str"/>
      <c r="I411" t="inlineStr">
        <is>
          <t>SI</t>
        </is>
      </c>
      <c r="J411" t="inlineStr">
        <is>
          <t>1498660</t>
        </is>
      </c>
      <c r="K411" t="inlineStr">
        <is>
          <t>2026-09-20T01:43:21.108Z</t>
        </is>
      </c>
    </row>
    <row r="412">
      <c r="A412" t="inlineStr">
        <is>
          <t>20529538988</t>
        </is>
      </c>
      <c r="B412" t="inlineStr">
        <is>
          <t>27913513</t>
        </is>
      </c>
      <c r="C412" t="inlineStr">
        <is>
          <t>LEZAMA MENDOZA JOSE AMERICO</t>
        </is>
      </c>
      <c r="D412" t="inlineStr">
        <is>
          <t>REPRESENTANTE</t>
        </is>
      </c>
      <c r="G412" s="9" t="n">
        <v>42689</v>
      </c>
      <c r="H412" s="9" t="str"/>
      <c r="I412" t="inlineStr">
        <is>
          <t>SI</t>
        </is>
      </c>
      <c r="J412" t="inlineStr">
        <is>
          <t>1926106</t>
        </is>
      </c>
      <c r="K412" t="inlineStr">
        <is>
          <t>2026-09-20T01:43:21.108Z</t>
        </is>
      </c>
    </row>
    <row r="413">
      <c r="A413" t="inlineStr">
        <is>
          <t>20531405723</t>
        </is>
      </c>
      <c r="B413" t="inlineStr">
        <is>
          <t>01051542</t>
        </is>
      </c>
      <c r="C413" t="inlineStr">
        <is>
          <t>pomagallan rojas</t>
        </is>
      </c>
      <c r="D413" t="inlineStr">
        <is>
          <t>ORGANO_ADMINISTRACION</t>
        </is>
      </c>
      <c r="E413" t="inlineStr">
        <is>
          <t>CONSEJO DIRECTIVO</t>
        </is>
      </c>
      <c r="F413" t="inlineStr">
        <is>
          <t>Vice Presidente</t>
        </is>
      </c>
      <c r="G413" s="9" t="n">
        <v>40266</v>
      </c>
      <c r="H413" s="9" t="str"/>
      <c r="I413" t="inlineStr">
        <is>
          <t>SI</t>
        </is>
      </c>
      <c r="J413" t="inlineStr">
        <is>
          <t>438605</t>
        </is>
      </c>
      <c r="K413" t="inlineStr">
        <is>
          <t>2026-09-20T01:43:21.108Z</t>
        </is>
      </c>
    </row>
    <row r="414">
      <c r="A414" t="inlineStr">
        <is>
          <t>20531405723</t>
        </is>
      </c>
      <c r="B414" t="inlineStr">
        <is>
          <t>41690725</t>
        </is>
      </c>
      <c r="C414" t="inlineStr">
        <is>
          <t>puelles cordova silvia</t>
        </is>
      </c>
      <c r="D414" t="inlineStr">
        <is>
          <t>ORGANO_ADMINISTRACION</t>
        </is>
      </c>
      <c r="E414" t="inlineStr">
        <is>
          <t>CONSEJO DIRECTIVO</t>
        </is>
      </c>
      <c r="F414" t="inlineStr">
        <is>
          <t>Secretario</t>
        </is>
      </c>
      <c r="G414" s="9" t="n">
        <v>40266</v>
      </c>
      <c r="H414" s="9" t="str"/>
      <c r="I414" t="inlineStr">
        <is>
          <t>SI</t>
        </is>
      </c>
      <c r="J414" t="inlineStr">
        <is>
          <t>438606</t>
        </is>
      </c>
      <c r="K414" t="inlineStr">
        <is>
          <t>2026-09-20T01:43:21.108Z</t>
        </is>
      </c>
    </row>
    <row r="415">
      <c r="A415" t="inlineStr">
        <is>
          <t>20531405723</t>
        </is>
      </c>
      <c r="B415" t="inlineStr">
        <is>
          <t>33594878</t>
        </is>
      </c>
      <c r="C415" t="inlineStr">
        <is>
          <t>VASQUEZ FERNANDEZ JOSE AGUSTIN</t>
        </is>
      </c>
      <c r="D415" t="inlineStr">
        <is>
          <t>ORGANO_ADMINISTRACION</t>
        </is>
      </c>
      <c r="E415" t="inlineStr">
        <is>
          <t>CONSEJO DIRECTIVO</t>
        </is>
      </c>
      <c r="F415" t="inlineStr">
        <is>
          <t>Presidente</t>
        </is>
      </c>
      <c r="G415" s="9" t="n">
        <v>40266</v>
      </c>
      <c r="H415" s="9" t="str"/>
      <c r="I415" t="inlineStr">
        <is>
          <t>SI</t>
        </is>
      </c>
      <c r="J415" t="inlineStr">
        <is>
          <t>438607</t>
        </is>
      </c>
      <c r="K415" t="inlineStr">
        <is>
          <t>2026-09-20T01:43:21.108Z</t>
        </is>
      </c>
    </row>
    <row r="416">
      <c r="A416" t="inlineStr">
        <is>
          <t>20531405723</t>
        </is>
      </c>
      <c r="B416" t="inlineStr">
        <is>
          <t>40707849</t>
        </is>
      </c>
      <c r="C416" t="inlineStr">
        <is>
          <t>PRADA GUADALUPE ALVARO</t>
        </is>
      </c>
      <c r="D416" t="inlineStr">
        <is>
          <t>REPRESENTANTE</t>
        </is>
      </c>
      <c r="G416" s="9" t="n">
        <v>38524</v>
      </c>
      <c r="H416" s="9" t="str"/>
      <c r="I416" t="inlineStr">
        <is>
          <t>SI</t>
        </is>
      </c>
      <c r="J416" t="inlineStr">
        <is>
          <t>1022889</t>
        </is>
      </c>
      <c r="K416" t="inlineStr">
        <is>
          <t>2026-09-20T01:43:21.108Z</t>
        </is>
      </c>
    </row>
    <row r="417">
      <c r="A417" t="inlineStr">
        <is>
          <t>20531441797</t>
        </is>
      </c>
      <c r="B417" t="inlineStr">
        <is>
          <t>01034237</t>
        </is>
      </c>
      <c r="C417" t="inlineStr">
        <is>
          <t>FLORES GARAZATUA GEORGE</t>
        </is>
      </c>
      <c r="D417" t="inlineStr">
        <is>
          <t>ORGANO_ADMINISTRACION</t>
        </is>
      </c>
      <c r="E417" t="inlineStr">
        <is>
          <t>CONSEJO DE ADMINISTRACION</t>
        </is>
      </c>
      <c r="F417" t="inlineStr">
        <is>
          <t>Presidente</t>
        </is>
      </c>
      <c r="G417" s="9" t="n">
        <v>45026</v>
      </c>
      <c r="H417" s="9" t="str"/>
      <c r="I417" t="inlineStr">
        <is>
          <t>SI</t>
        </is>
      </c>
      <c r="J417" t="inlineStr">
        <is>
          <t>2586895</t>
        </is>
      </c>
      <c r="K417" t="inlineStr">
        <is>
          <t>2026-09-20T01:43:21.108Z</t>
        </is>
      </c>
    </row>
    <row r="418">
      <c r="A418" t="inlineStr">
        <is>
          <t>20531441797</t>
        </is>
      </c>
      <c r="B418" t="inlineStr">
        <is>
          <t>01083219</t>
        </is>
      </c>
      <c r="C418" t="inlineStr">
        <is>
          <t>TUANAMA CHASNAMOTE EDWIN</t>
        </is>
      </c>
      <c r="D418" t="inlineStr">
        <is>
          <t>ORGANO_ADMINISTRACION</t>
        </is>
      </c>
      <c r="E418" t="inlineStr">
        <is>
          <t>CONSEJO DE ADMINISTRACION</t>
        </is>
      </c>
      <c r="F418" t="inlineStr">
        <is>
          <t>Vice Presidente</t>
        </is>
      </c>
      <c r="G418" s="9" t="n">
        <v>45026</v>
      </c>
      <c r="H418" s="9" t="str"/>
      <c r="I418" t="inlineStr">
        <is>
          <t>SI</t>
        </is>
      </c>
      <c r="J418" t="inlineStr">
        <is>
          <t>2586896</t>
        </is>
      </c>
      <c r="K418" t="inlineStr">
        <is>
          <t>2026-09-20T01:43:21.108Z</t>
        </is>
      </c>
    </row>
    <row r="419">
      <c r="A419" t="inlineStr">
        <is>
          <t>20531441797</t>
        </is>
      </c>
      <c r="B419" t="inlineStr">
        <is>
          <t>00954302</t>
        </is>
      </c>
      <c r="C419" t="inlineStr">
        <is>
          <t>CHUJUTALLI PINEDO CLARIBEL</t>
        </is>
      </c>
      <c r="D419" t="inlineStr">
        <is>
          <t>ORGANO_ADMINISTRACION</t>
        </is>
      </c>
      <c r="E419" t="inlineStr">
        <is>
          <t>CONSEJO DE ADMINISTRACION</t>
        </is>
      </c>
      <c r="F419" t="inlineStr">
        <is>
          <t>Secretario</t>
        </is>
      </c>
      <c r="G419" s="9" t="n">
        <v>45026</v>
      </c>
      <c r="H419" s="9" t="str"/>
      <c r="I419" t="inlineStr">
        <is>
          <t>SI</t>
        </is>
      </c>
      <c r="J419" t="inlineStr">
        <is>
          <t>2586897</t>
        </is>
      </c>
      <c r="K419" t="inlineStr">
        <is>
          <t>2026-09-20T01:43:21.108Z</t>
        </is>
      </c>
    </row>
    <row r="420">
      <c r="A420" t="inlineStr">
        <is>
          <t>20531441797</t>
        </is>
      </c>
      <c r="B420" t="inlineStr">
        <is>
          <t>01129345</t>
        </is>
      </c>
      <c r="C420" t="inlineStr">
        <is>
          <t>RIOS CHUJANDAMA MARITZA</t>
        </is>
      </c>
      <c r="D420" t="inlineStr">
        <is>
          <t>ORGANO_ADMINISTRACION</t>
        </is>
      </c>
      <c r="E420" t="inlineStr">
        <is>
          <t>CONSEJO DE ADMINISTRACION</t>
        </is>
      </c>
      <c r="F420" t="inlineStr">
        <is>
          <t>Vocal</t>
        </is>
      </c>
      <c r="G420" s="9" t="n">
        <v>45026</v>
      </c>
      <c r="H420" s="9" t="str"/>
      <c r="I420" t="inlineStr">
        <is>
          <t>SI</t>
        </is>
      </c>
      <c r="J420" t="inlineStr">
        <is>
          <t>2586898</t>
        </is>
      </c>
      <c r="K420" t="inlineStr">
        <is>
          <t>2026-09-20T01:43:21.108Z</t>
        </is>
      </c>
    </row>
    <row r="421">
      <c r="A421" t="inlineStr">
        <is>
          <t>20531441797</t>
        </is>
      </c>
      <c r="B421" t="inlineStr">
        <is>
          <t>76962657</t>
        </is>
      </c>
      <c r="C421" t="inlineStr">
        <is>
          <t>SANTOS HUANCAS DAVID</t>
        </is>
      </c>
      <c r="D421" t="inlineStr">
        <is>
          <t>REPRESENTANTE</t>
        </is>
      </c>
      <c r="G421" s="9" t="n">
        <v>45253</v>
      </c>
      <c r="H421" s="9" t="str"/>
      <c r="I421" t="inlineStr">
        <is>
          <t>SI</t>
        </is>
      </c>
      <c r="J421" t="inlineStr">
        <is>
          <t>2892739</t>
        </is>
      </c>
      <c r="K421" t="inlineStr">
        <is>
          <t>2026-09-20T01:43:21.108Z</t>
        </is>
      </c>
    </row>
    <row r="422">
      <c r="A422" t="inlineStr">
        <is>
          <t>20532561397</t>
        </is>
      </c>
      <c r="B422" t="inlineStr">
        <is>
          <t>04723670</t>
        </is>
      </c>
      <c r="C422" t="inlineStr">
        <is>
          <t>ASENCIO ALFARO LUIS</t>
        </is>
      </c>
      <c r="D422" t="inlineStr">
        <is>
          <t>REPRESENTANTE</t>
        </is>
      </c>
      <c r="G422" s="9" t="str"/>
      <c r="H422" s="9" t="str"/>
      <c r="I422" t="inlineStr">
        <is>
          <t>SI</t>
        </is>
      </c>
      <c r="J422" t="inlineStr">
        <is>
          <t>366895</t>
        </is>
      </c>
      <c r="K422" t="inlineStr">
        <is>
          <t>2026-09-20T01:43:21.108Z</t>
        </is>
      </c>
    </row>
    <row r="423">
      <c r="A423" t="inlineStr">
        <is>
          <t>20532561397</t>
        </is>
      </c>
      <c r="B423" t="inlineStr">
        <is>
          <t>04723670</t>
        </is>
      </c>
      <c r="C423" t="inlineStr">
        <is>
          <t>ASENCIO ALFARO LUIS</t>
        </is>
      </c>
      <c r="D423" t="inlineStr">
        <is>
          <t>REPRESENTANTE</t>
        </is>
      </c>
      <c r="G423" s="9" t="str"/>
      <c r="H423" s="9" t="str"/>
      <c r="I423" t="inlineStr">
        <is>
          <t>SI</t>
        </is>
      </c>
      <c r="J423" t="inlineStr">
        <is>
          <t>366896</t>
        </is>
      </c>
      <c r="K423" t="inlineStr">
        <is>
          <t>2026-09-20T01:43:21.108Z</t>
        </is>
      </c>
    </row>
    <row r="424">
      <c r="A424" t="inlineStr">
        <is>
          <t>20532737932</t>
        </is>
      </c>
      <c r="B424" t="inlineStr">
        <is>
          <t>40653451</t>
        </is>
      </c>
      <c r="C424" t="inlineStr">
        <is>
          <t>NINA CATACORA LEONARDA</t>
        </is>
      </c>
      <c r="D424" t="inlineStr">
        <is>
          <t>ORGANO_ADMINISTRACION</t>
        </is>
      </c>
      <c r="E424" t="inlineStr">
        <is>
          <t>GERENCIA</t>
        </is>
      </c>
      <c r="F424" t="inlineStr">
        <is>
          <t>Gerente General</t>
        </is>
      </c>
      <c r="G424" s="9" t="n">
        <v>43466</v>
      </c>
      <c r="H424" s="9" t="str"/>
      <c r="I424" t="inlineStr">
        <is>
          <t>SI</t>
        </is>
      </c>
      <c r="J424" t="inlineStr">
        <is>
          <t>1849505</t>
        </is>
      </c>
      <c r="K424" t="inlineStr">
        <is>
          <t>2026-09-20T01:43:21.108Z</t>
        </is>
      </c>
    </row>
    <row r="425">
      <c r="A425" t="inlineStr">
        <is>
          <t>20532737932</t>
        </is>
      </c>
      <c r="B425" t="inlineStr">
        <is>
          <t>40653451</t>
        </is>
      </c>
      <c r="C425" t="inlineStr">
        <is>
          <t>nina catacora leonarda</t>
        </is>
      </c>
      <c r="D425" t="inlineStr">
        <is>
          <t>ORGANO_ADMINISTRACION</t>
        </is>
      </c>
      <c r="E425" t="inlineStr">
        <is>
          <t>JUNTA DE ADMINISTRACION</t>
        </is>
      </c>
      <c r="F425" t="inlineStr">
        <is>
          <t>Presidente</t>
        </is>
      </c>
      <c r="G425" s="9" t="n">
        <v>43466</v>
      </c>
      <c r="H425" s="9" t="str"/>
      <c r="I425" t="inlineStr">
        <is>
          <t>SI</t>
        </is>
      </c>
      <c r="J425" t="inlineStr">
        <is>
          <t>1849506</t>
        </is>
      </c>
      <c r="K425" t="inlineStr">
        <is>
          <t>2026-09-20T01:43:21.108Z</t>
        </is>
      </c>
    </row>
    <row r="426">
      <c r="A426" t="inlineStr">
        <is>
          <t>20532737932</t>
        </is>
      </c>
      <c r="B426" t="inlineStr">
        <is>
          <t>40653451</t>
        </is>
      </c>
      <c r="C426" t="inlineStr">
        <is>
          <t>NINA CATACORA LEONARDA</t>
        </is>
      </c>
      <c r="D426" t="inlineStr">
        <is>
          <t>REPRESENTANTE</t>
        </is>
      </c>
      <c r="G426" s="9" t="n">
        <v>43466</v>
      </c>
      <c r="H426" s="9" t="str"/>
      <c r="I426" t="inlineStr">
        <is>
          <t>SI</t>
        </is>
      </c>
      <c r="J426" t="inlineStr">
        <is>
          <t>2227702</t>
        </is>
      </c>
      <c r="K426" t="inlineStr">
        <is>
          <t>2026-09-20T01:43:21.108Z</t>
        </is>
      </c>
    </row>
    <row r="427">
      <c r="A427" t="inlineStr">
        <is>
          <t>20532737932</t>
        </is>
      </c>
      <c r="B427" t="inlineStr">
        <is>
          <t>40653451</t>
        </is>
      </c>
      <c r="C427" t="inlineStr">
        <is>
          <t>nina catacora lonarda</t>
        </is>
      </c>
      <c r="D427" t="inlineStr">
        <is>
          <t>SOCIO</t>
        </is>
      </c>
      <c r="G427" s="9" t="n">
        <v>43466</v>
      </c>
      <c r="H427" s="9" t="str"/>
      <c r="I427" t="inlineStr">
        <is>
          <t>SI</t>
        </is>
      </c>
      <c r="J427" t="inlineStr">
        <is>
          <t>4180380</t>
        </is>
      </c>
      <c r="K427" t="inlineStr">
        <is>
          <t>2026-09-20T01:43:21.108Z</t>
        </is>
      </c>
    </row>
    <row r="428">
      <c r="A428" t="inlineStr">
        <is>
          <t>20534200952</t>
        </is>
      </c>
      <c r="B428" t="inlineStr">
        <is>
          <t>28218468</t>
        </is>
      </c>
      <c r="C428" t="inlineStr">
        <is>
          <t>QUICAÑO ALANYA ALEJANDRO</t>
        </is>
      </c>
      <c r="D428" t="inlineStr">
        <is>
          <t>REPRESENTANTE</t>
        </is>
      </c>
      <c r="G428" s="9" t="str"/>
      <c r="H428" s="9" t="str"/>
      <c r="I428" t="inlineStr">
        <is>
          <t>SI</t>
        </is>
      </c>
      <c r="J428" t="inlineStr">
        <is>
          <t>588603</t>
        </is>
      </c>
      <c r="K428" t="inlineStr">
        <is>
          <t>2026-09-20T01:43:21.108Z</t>
        </is>
      </c>
    </row>
    <row r="429">
      <c r="A429" t="inlineStr">
        <is>
          <t>20534487801</t>
        </is>
      </c>
      <c r="B429" t="inlineStr">
        <is>
          <t>42913735</t>
        </is>
      </c>
      <c r="C429" t="inlineStr">
        <is>
          <t>CLEIDY ROXANA MITMA ESPINOZA</t>
        </is>
      </c>
      <c r="D429" t="inlineStr">
        <is>
          <t>ORGANO_ADMINISTRACION</t>
        </is>
      </c>
      <c r="E429" t="inlineStr">
        <is>
          <t>CONSEJO DIRECTIVO</t>
        </is>
      </c>
      <c r="F429" t="inlineStr">
        <is>
          <t>Tesorero</t>
        </is>
      </c>
      <c r="G429" s="9" t="n">
        <v>41556</v>
      </c>
      <c r="H429" s="9" t="str"/>
      <c r="I429" t="inlineStr">
        <is>
          <t>SI</t>
        </is>
      </c>
      <c r="J429" t="inlineStr">
        <is>
          <t>905130</t>
        </is>
      </c>
      <c r="K429" t="inlineStr">
        <is>
          <t>2026-09-20T01:43:21.108Z</t>
        </is>
      </c>
    </row>
    <row r="430">
      <c r="A430" t="inlineStr">
        <is>
          <t>20534487801</t>
        </is>
      </c>
      <c r="B430" t="inlineStr">
        <is>
          <t>40280536</t>
        </is>
      </c>
      <c r="C430" t="inlineStr">
        <is>
          <t>ROSALVINA CCAZA QUISPE</t>
        </is>
      </c>
      <c r="D430" t="inlineStr">
        <is>
          <t>ORGANO_ADMINISTRACION</t>
        </is>
      </c>
      <c r="E430" t="inlineStr">
        <is>
          <t>CONSEJO DIRECTIVO</t>
        </is>
      </c>
      <c r="F430" t="inlineStr">
        <is>
          <t>Fiscal</t>
        </is>
      </c>
      <c r="G430" s="9" t="n">
        <v>41556</v>
      </c>
      <c r="H430" s="9" t="str"/>
      <c r="I430" t="inlineStr">
        <is>
          <t>SI</t>
        </is>
      </c>
      <c r="J430" t="inlineStr">
        <is>
          <t>905131</t>
        </is>
      </c>
      <c r="K430" t="inlineStr">
        <is>
          <t>2026-09-20T01:43:21.108Z</t>
        </is>
      </c>
    </row>
    <row r="431">
      <c r="A431" t="inlineStr">
        <is>
          <t>20534487801</t>
        </is>
      </c>
      <c r="B431" t="inlineStr">
        <is>
          <t>10030683</t>
        </is>
      </c>
      <c r="C431" t="inlineStr">
        <is>
          <t>DELIMIRA CARMEN SAPAYLLI MURGA</t>
        </is>
      </c>
      <c r="D431" t="inlineStr">
        <is>
          <t>ORGANO_ADMINISTRACION</t>
        </is>
      </c>
      <c r="E431" t="inlineStr">
        <is>
          <t>CONSEJO DIRECTIVO</t>
        </is>
      </c>
      <c r="F431" t="inlineStr">
        <is>
          <t>Presidente</t>
        </is>
      </c>
      <c r="G431" s="9" t="n">
        <v>41556</v>
      </c>
      <c r="H431" s="9" t="str"/>
      <c r="I431" t="inlineStr">
        <is>
          <t>SI</t>
        </is>
      </c>
      <c r="J431" t="inlineStr">
        <is>
          <t>905132</t>
        </is>
      </c>
      <c r="K431" t="inlineStr">
        <is>
          <t>2026-09-20T01:43:21.108Z</t>
        </is>
      </c>
    </row>
    <row r="432">
      <c r="A432" t="inlineStr">
        <is>
          <t>20534487801</t>
        </is>
      </c>
      <c r="B432" t="inlineStr">
        <is>
          <t>44765914</t>
        </is>
      </c>
      <c r="C432" t="inlineStr">
        <is>
          <t>FREIDY RAUL SALINAS CURI</t>
        </is>
      </c>
      <c r="D432" t="inlineStr">
        <is>
          <t>ORGANO_ADMINISTRACION</t>
        </is>
      </c>
      <c r="E432" t="inlineStr">
        <is>
          <t>CONSEJO DIRECTIVO</t>
        </is>
      </c>
      <c r="F432" t="inlineStr">
        <is>
          <t>Vocal</t>
        </is>
      </c>
      <c r="G432" s="9" t="n">
        <v>41556</v>
      </c>
      <c r="H432" s="9" t="str"/>
      <c r="I432" t="inlineStr">
        <is>
          <t>SI</t>
        </is>
      </c>
      <c r="J432" t="inlineStr">
        <is>
          <t>905133</t>
        </is>
      </c>
      <c r="K432" t="inlineStr">
        <is>
          <t>2026-09-20T01:43:21.108Z</t>
        </is>
      </c>
    </row>
    <row r="433">
      <c r="A433" t="inlineStr">
        <is>
          <t>20534487801</t>
        </is>
      </c>
      <c r="B433" t="inlineStr">
        <is>
          <t>28996844</t>
        </is>
      </c>
      <c r="C433" t="inlineStr">
        <is>
          <t>YOLANDA IRENE FERNANDEZ CASTAÑEDA</t>
        </is>
      </c>
      <c r="D433" t="inlineStr">
        <is>
          <t>ORGANO_ADMINISTRACION</t>
        </is>
      </c>
      <c r="E433" t="inlineStr">
        <is>
          <t>CONSEJO DIRECTIVO</t>
        </is>
      </c>
      <c r="F433" t="inlineStr">
        <is>
          <t>Vice Presidente</t>
        </is>
      </c>
      <c r="G433" s="9" t="n">
        <v>41556</v>
      </c>
      <c r="H433" s="9" t="str"/>
      <c r="I433" t="inlineStr">
        <is>
          <t>SI</t>
        </is>
      </c>
      <c r="J433" t="inlineStr">
        <is>
          <t>905134</t>
        </is>
      </c>
      <c r="K433" t="inlineStr">
        <is>
          <t>2026-09-20T01:43:21.108Z</t>
        </is>
      </c>
    </row>
    <row r="434">
      <c r="A434" t="inlineStr">
        <is>
          <t>20534487801</t>
        </is>
      </c>
      <c r="B434" t="inlineStr">
        <is>
          <t>10101457</t>
        </is>
      </c>
      <c r="C434" t="inlineStr">
        <is>
          <t>ERIKA LILIANA SUPANTA CALDERÓN</t>
        </is>
      </c>
      <c r="D434" t="inlineStr">
        <is>
          <t>ORGANO_ADMINISTRACION</t>
        </is>
      </c>
      <c r="E434" t="inlineStr">
        <is>
          <t>CONSEJO DIRECTIVO</t>
        </is>
      </c>
      <c r="F434" t="inlineStr">
        <is>
          <t>Vocal</t>
        </is>
      </c>
      <c r="G434" s="9" t="n">
        <v>41556</v>
      </c>
      <c r="H434" s="9" t="str"/>
      <c r="I434" t="inlineStr">
        <is>
          <t>SI</t>
        </is>
      </c>
      <c r="J434" t="inlineStr">
        <is>
          <t>905135</t>
        </is>
      </c>
      <c r="K434" t="inlineStr">
        <is>
          <t>2026-09-20T01:43:21.108Z</t>
        </is>
      </c>
    </row>
    <row r="435">
      <c r="A435" t="inlineStr">
        <is>
          <t>20534487801</t>
        </is>
      </c>
      <c r="B435" t="inlineStr">
        <is>
          <t>28982336</t>
        </is>
      </c>
      <c r="C435" t="inlineStr">
        <is>
          <t>NÉRIDA GLADYS NEIRA TORRES</t>
        </is>
      </c>
      <c r="D435" t="inlineStr">
        <is>
          <t>ORGANO_ADMINISTRACION</t>
        </is>
      </c>
      <c r="E435" t="inlineStr">
        <is>
          <t>CONSEJO DIRECTIVO</t>
        </is>
      </c>
      <c r="F435" t="inlineStr">
        <is>
          <t>Secretario</t>
        </is>
      </c>
      <c r="G435" s="9" t="n">
        <v>41556</v>
      </c>
      <c r="H435" s="9" t="str"/>
      <c r="I435" t="inlineStr">
        <is>
          <t>SI</t>
        </is>
      </c>
      <c r="J435" t="inlineStr">
        <is>
          <t>905136</t>
        </is>
      </c>
      <c r="K435" t="inlineStr">
        <is>
          <t>2026-09-20T01:43:21.108Z</t>
        </is>
      </c>
    </row>
    <row r="436">
      <c r="A436" t="inlineStr">
        <is>
          <t>20534487801</t>
        </is>
      </c>
      <c r="B436" t="inlineStr">
        <is>
          <t>10030683</t>
        </is>
      </c>
      <c r="C436" t="inlineStr">
        <is>
          <t>DELIMIRA CARMEN SAPAYLLI MURGA</t>
        </is>
      </c>
      <c r="D436" t="inlineStr">
        <is>
          <t>REPRESENTANTE</t>
        </is>
      </c>
      <c r="G436" s="9" t="n">
        <v>41191</v>
      </c>
      <c r="H436" s="9" t="str"/>
      <c r="I436" t="inlineStr">
        <is>
          <t>SI</t>
        </is>
      </c>
      <c r="J436" t="inlineStr">
        <is>
          <t>1457707</t>
        </is>
      </c>
      <c r="K436" t="inlineStr">
        <is>
          <t>2026-09-20T01:43:21.108Z</t>
        </is>
      </c>
    </row>
    <row r="437">
      <c r="A437" t="inlineStr">
        <is>
          <t>20534598620</t>
        </is>
      </c>
      <c r="B437" t="inlineStr">
        <is>
          <t>28582410</t>
        </is>
      </c>
      <c r="C437" t="inlineStr">
        <is>
          <t>HUAMANRIMACHI CCARUAYPIÑA, EULOGIO</t>
        </is>
      </c>
      <c r="D437" t="inlineStr">
        <is>
          <t>ORGANO_ADMINISTRACION</t>
        </is>
      </c>
      <c r="E437" t="inlineStr">
        <is>
          <t>CONSEJO DIRECTIVO</t>
        </is>
      </c>
      <c r="F437" t="inlineStr">
        <is>
          <t>Secretario</t>
        </is>
      </c>
      <c r="G437" s="9" t="n">
        <v>42358</v>
      </c>
      <c r="H437" s="9" t="str"/>
      <c r="I437" t="inlineStr">
        <is>
          <t>SI</t>
        </is>
      </c>
      <c r="J437" t="inlineStr">
        <is>
          <t>1052372</t>
        </is>
      </c>
      <c r="K437" t="inlineStr">
        <is>
          <t>2026-09-20T01:43:21.108Z</t>
        </is>
      </c>
    </row>
    <row r="438">
      <c r="A438" t="inlineStr">
        <is>
          <t>20534598620</t>
        </is>
      </c>
      <c r="B438" t="inlineStr">
        <is>
          <t>28711019</t>
        </is>
      </c>
      <c r="C438" t="inlineStr">
        <is>
          <t>VILCATOMA RAMIREZ, EMILIO</t>
        </is>
      </c>
      <c r="D438" t="inlineStr">
        <is>
          <t>ORGANO_ADMINISTRACION</t>
        </is>
      </c>
      <c r="E438" t="inlineStr">
        <is>
          <t>CONSEJO DIRECTIVO</t>
        </is>
      </c>
      <c r="F438" t="inlineStr">
        <is>
          <t>Fiscal</t>
        </is>
      </c>
      <c r="G438" s="9" t="n">
        <v>42358</v>
      </c>
      <c r="H438" s="9" t="str"/>
      <c r="I438" t="inlineStr">
        <is>
          <t>SI</t>
        </is>
      </c>
      <c r="J438" t="inlineStr">
        <is>
          <t>1052373</t>
        </is>
      </c>
      <c r="K438" t="inlineStr">
        <is>
          <t>2026-09-20T01:43:21.108Z</t>
        </is>
      </c>
    </row>
    <row r="439">
      <c r="A439" t="inlineStr">
        <is>
          <t>20534598620</t>
        </is>
      </c>
      <c r="B439" t="inlineStr">
        <is>
          <t>28296737</t>
        </is>
      </c>
      <c r="C439" t="inlineStr">
        <is>
          <t>QUISPE MAYHUA MARCIAL</t>
        </is>
      </c>
      <c r="D439" t="inlineStr">
        <is>
          <t>ORGANO_ADMINISTRACION</t>
        </is>
      </c>
      <c r="E439" t="inlineStr">
        <is>
          <t>CONSEJO DIRECTIVO</t>
        </is>
      </c>
      <c r="F439" t="inlineStr">
        <is>
          <t>Presidente</t>
        </is>
      </c>
      <c r="G439" s="9" t="n">
        <v>40925</v>
      </c>
      <c r="H439" s="9" t="str"/>
      <c r="I439" t="inlineStr">
        <is>
          <t>SI</t>
        </is>
      </c>
      <c r="J439" t="inlineStr">
        <is>
          <t>1052374</t>
        </is>
      </c>
      <c r="K439" t="inlineStr">
        <is>
          <t>2026-09-20T01:43:21.108Z</t>
        </is>
      </c>
    </row>
    <row r="440">
      <c r="A440" t="inlineStr">
        <is>
          <t>20534598620</t>
        </is>
      </c>
      <c r="B440" t="inlineStr">
        <is>
          <t>28684445</t>
        </is>
      </c>
      <c r="C440" t="inlineStr">
        <is>
          <t>VARGAS MALHUAYZA JULIAN JUSTINIANO</t>
        </is>
      </c>
      <c r="D440" t="inlineStr">
        <is>
          <t>ORGANO_ADMINISTRACION</t>
        </is>
      </c>
      <c r="E440" t="inlineStr">
        <is>
          <t>CONSEJO DIRECTIVO</t>
        </is>
      </c>
      <c r="F440" t="inlineStr">
        <is>
          <t>Tesorero</t>
        </is>
      </c>
      <c r="G440" s="9" t="n">
        <v>40925</v>
      </c>
      <c r="H440" s="9" t="str"/>
      <c r="I440" t="inlineStr">
        <is>
          <t>SI</t>
        </is>
      </c>
      <c r="J440" t="inlineStr">
        <is>
          <t>1052375</t>
        </is>
      </c>
      <c r="K440" t="inlineStr">
        <is>
          <t>2026-09-20T01:43:21.108Z</t>
        </is>
      </c>
    </row>
    <row r="441">
      <c r="A441" t="inlineStr">
        <is>
          <t>20534598620</t>
        </is>
      </c>
      <c r="B441" t="inlineStr">
        <is>
          <t>28296737</t>
        </is>
      </c>
      <c r="C441" t="inlineStr">
        <is>
          <t>QUISPE MAYHUA MARCIAL</t>
        </is>
      </c>
      <c r="D441" t="inlineStr">
        <is>
          <t>REPRESENTANTE</t>
        </is>
      </c>
      <c r="G441" s="9" t="n">
        <v>40925</v>
      </c>
      <c r="H441" s="9" t="str"/>
      <c r="I441" t="inlineStr">
        <is>
          <t>SI</t>
        </is>
      </c>
      <c r="J441" t="inlineStr">
        <is>
          <t>1569321</t>
        </is>
      </c>
      <c r="K441" t="inlineStr">
        <is>
          <t>2026-09-20T01:43:21.108Z</t>
        </is>
      </c>
    </row>
    <row r="442">
      <c r="A442" t="inlineStr">
        <is>
          <t>20541732706</t>
        </is>
      </c>
      <c r="B442" t="inlineStr">
        <is>
          <t>32954203</t>
        </is>
      </c>
      <c r="C442" t="inlineStr">
        <is>
          <t>CERNA ESPINOZA JUAN RONAL</t>
        </is>
      </c>
      <c r="D442" t="inlineStr">
        <is>
          <t>ORGANO_ADMINISTRACION</t>
        </is>
      </c>
      <c r="E442" t="inlineStr">
        <is>
          <t>CONSEJO DIRECTIVO</t>
        </is>
      </c>
      <c r="F442" t="inlineStr">
        <is>
          <t>Otros</t>
        </is>
      </c>
      <c r="G442" s="9" t="n">
        <v>45207</v>
      </c>
      <c r="H442" s="9" t="str"/>
      <c r="I442" t="inlineStr">
        <is>
          <t>SI</t>
        </is>
      </c>
      <c r="J442" t="inlineStr">
        <is>
          <t>2485880</t>
        </is>
      </c>
      <c r="K442" t="inlineStr">
        <is>
          <t>2026-09-20T01:43:21.108Z</t>
        </is>
      </c>
    </row>
    <row r="443">
      <c r="A443" t="inlineStr">
        <is>
          <t>20541732706</t>
        </is>
      </c>
      <c r="B443" t="inlineStr">
        <is>
          <t>32982890</t>
        </is>
      </c>
      <c r="C443" t="inlineStr">
        <is>
          <t>SALINAS DIAZ KELLY YIULIANA</t>
        </is>
      </c>
      <c r="D443" t="inlineStr">
        <is>
          <t>ORGANO_ADMINISTRACION</t>
        </is>
      </c>
      <c r="E443" t="inlineStr">
        <is>
          <t>CONSEJO DIRECTIVO</t>
        </is>
      </c>
      <c r="F443" t="inlineStr">
        <is>
          <t>Presidente</t>
        </is>
      </c>
      <c r="G443" s="9" t="n">
        <v>45207</v>
      </c>
      <c r="H443" s="9" t="str"/>
      <c r="I443" t="inlineStr">
        <is>
          <t>SI</t>
        </is>
      </c>
      <c r="J443" t="inlineStr">
        <is>
          <t>2485881</t>
        </is>
      </c>
      <c r="K443" t="inlineStr">
        <is>
          <t>2026-09-20T01:43:21.108Z</t>
        </is>
      </c>
    </row>
    <row r="444">
      <c r="A444" t="inlineStr">
        <is>
          <t>20541732706</t>
        </is>
      </c>
      <c r="B444" t="inlineStr">
        <is>
          <t>40186130</t>
        </is>
      </c>
      <c r="C444" t="inlineStr">
        <is>
          <t>SIMPALO LOPEZ WILSON DANIEL</t>
        </is>
      </c>
      <c r="D444" t="inlineStr">
        <is>
          <t>ORGANO_ADMINISTRACION</t>
        </is>
      </c>
      <c r="E444" t="inlineStr">
        <is>
          <t>CONSEJO DIRECTIVO</t>
        </is>
      </c>
      <c r="F444" t="inlineStr">
        <is>
          <t>Secretario</t>
        </is>
      </c>
      <c r="G444" s="9" t="n">
        <v>45207</v>
      </c>
      <c r="H444" s="9" t="str"/>
      <c r="I444" t="inlineStr">
        <is>
          <t>SI</t>
        </is>
      </c>
      <c r="J444" t="inlineStr">
        <is>
          <t>2485882</t>
        </is>
      </c>
      <c r="K444" t="inlineStr">
        <is>
          <t>2026-09-20T01:43:21.108Z</t>
        </is>
      </c>
    </row>
    <row r="445">
      <c r="A445" t="inlineStr">
        <is>
          <t>20541732706</t>
        </is>
      </c>
      <c r="B445" t="inlineStr">
        <is>
          <t>42133029</t>
        </is>
      </c>
      <c r="C445" t="inlineStr">
        <is>
          <t>MUÑOZ ABAD RENE ANGEL</t>
        </is>
      </c>
      <c r="D445" t="inlineStr">
        <is>
          <t>ORGANO_ADMINISTRACION</t>
        </is>
      </c>
      <c r="E445" t="inlineStr">
        <is>
          <t>CONSEJO DIRECTIVO</t>
        </is>
      </c>
      <c r="F445" t="inlineStr">
        <is>
          <t>Secretario</t>
        </is>
      </c>
      <c r="G445" s="9" t="n">
        <v>45207</v>
      </c>
      <c r="H445" s="9" t="str"/>
      <c r="I445" t="inlineStr">
        <is>
          <t>SI</t>
        </is>
      </c>
      <c r="J445" t="inlineStr">
        <is>
          <t>2485883</t>
        </is>
      </c>
      <c r="K445" t="inlineStr">
        <is>
          <t>2026-09-20T01:43:21.108Z</t>
        </is>
      </c>
    </row>
    <row r="446">
      <c r="A446" t="inlineStr">
        <is>
          <t>20541732706</t>
        </is>
      </c>
      <c r="B446" t="inlineStr">
        <is>
          <t>32954203</t>
        </is>
      </c>
      <c r="C446" t="inlineStr">
        <is>
          <t>CERNA ESPINOZA JUAN RONAL</t>
        </is>
      </c>
      <c r="D446" t="inlineStr">
        <is>
          <t>REPRESENTANTE</t>
        </is>
      </c>
      <c r="G446" s="9" t="n">
        <v>45207</v>
      </c>
      <c r="H446" s="9" t="str"/>
      <c r="I446" t="inlineStr">
        <is>
          <t>SI</t>
        </is>
      </c>
      <c r="J446" t="inlineStr">
        <is>
          <t>2801704</t>
        </is>
      </c>
      <c r="K446" t="inlineStr">
        <is>
          <t>2026-09-20T01:43:21.108Z</t>
        </is>
      </c>
    </row>
    <row r="447">
      <c r="A447" t="inlineStr">
        <is>
          <t>20542813742</t>
        </is>
      </c>
      <c r="B447" t="inlineStr">
        <is>
          <t>25009893</t>
        </is>
      </c>
      <c r="C447" t="inlineStr">
        <is>
          <t>MINAURO VEGA ANGEL SAMUEL</t>
        </is>
      </c>
      <c r="D447" t="inlineStr">
        <is>
          <t>ORGANO_ADMINISTRACION</t>
        </is>
      </c>
      <c r="E447" t="inlineStr">
        <is>
          <t>JUNTA DIRECTIVA / DIRECTIVA COMUNA</t>
        </is>
      </c>
      <c r="F447" t="inlineStr">
        <is>
          <t>Presidente</t>
        </is>
      </c>
      <c r="G447" s="9" t="n">
        <v>41392</v>
      </c>
      <c r="H447" s="9" t="str"/>
      <c r="I447" t="inlineStr">
        <is>
          <t>SI</t>
        </is>
      </c>
      <c r="J447" t="inlineStr">
        <is>
          <t>281329</t>
        </is>
      </c>
      <c r="K447" t="inlineStr">
        <is>
          <t>2026-09-20T01:43:21.108Z</t>
        </is>
      </c>
    </row>
    <row r="448">
      <c r="A448" t="inlineStr">
        <is>
          <t>20542813742</t>
        </is>
      </c>
      <c r="B448" t="inlineStr">
        <is>
          <t>01331014</t>
        </is>
      </c>
      <c r="C448" t="inlineStr">
        <is>
          <t>MAYE APAZA JOSE ARGELIO</t>
        </is>
      </c>
      <c r="D448" t="inlineStr">
        <is>
          <t>ORGANO_ADMINISTRACION</t>
        </is>
      </c>
      <c r="E448" t="inlineStr">
        <is>
          <t>JUNTA DIRECTIVA / DIRECTIVA COMUNA</t>
        </is>
      </c>
      <c r="F448" t="inlineStr">
        <is>
          <t>Vice Presidente</t>
        </is>
      </c>
      <c r="G448" s="9" t="n">
        <v>41392</v>
      </c>
      <c r="H448" s="9" t="str"/>
      <c r="I448" t="inlineStr">
        <is>
          <t>SI</t>
        </is>
      </c>
      <c r="J448" t="inlineStr">
        <is>
          <t>281330</t>
        </is>
      </c>
      <c r="K448" t="inlineStr">
        <is>
          <t>2026-09-20T01:43:21.108Z</t>
        </is>
      </c>
    </row>
    <row r="449">
      <c r="A449" t="inlineStr">
        <is>
          <t>20542813742</t>
        </is>
      </c>
      <c r="B449" t="inlineStr">
        <is>
          <t>40022881</t>
        </is>
      </c>
      <c r="C449" t="inlineStr">
        <is>
          <t>TUMPAY HUANACO ALFONSO EZEQUIEL</t>
        </is>
      </c>
      <c r="D449" t="inlineStr">
        <is>
          <t>ORGANO_ADMINISTRACION</t>
        </is>
      </c>
      <c r="E449" t="inlineStr">
        <is>
          <t>JUNTA DIRECTIVA / DIRECTIVA COMUNA</t>
        </is>
      </c>
      <c r="F449" t="inlineStr">
        <is>
          <t>Secretario</t>
        </is>
      </c>
      <c r="G449" s="9" t="n">
        <v>41392</v>
      </c>
      <c r="H449" s="9" t="str"/>
      <c r="I449" t="inlineStr">
        <is>
          <t>SI</t>
        </is>
      </c>
      <c r="J449" t="inlineStr">
        <is>
          <t>281331</t>
        </is>
      </c>
      <c r="K449" t="inlineStr">
        <is>
          <t>2026-09-20T01:43:21.108Z</t>
        </is>
      </c>
    </row>
    <row r="450">
      <c r="A450" t="inlineStr">
        <is>
          <t>20542813742</t>
        </is>
      </c>
      <c r="B450" t="inlineStr">
        <is>
          <t>24003924</t>
        </is>
      </c>
      <c r="C450" t="inlineStr">
        <is>
          <t>CONDORI CHAMPI MATEO</t>
        </is>
      </c>
      <c r="D450" t="inlineStr">
        <is>
          <t>ORGANO_ADMINISTRACION</t>
        </is>
      </c>
      <c r="E450" t="inlineStr">
        <is>
          <t>JUNTA DIRECTIVA / DIRECTIVA COMUNA</t>
        </is>
      </c>
      <c r="F450" t="inlineStr">
        <is>
          <t>Otros</t>
        </is>
      </c>
      <c r="G450" s="9" t="n">
        <v>41392</v>
      </c>
      <c r="H450" s="9" t="str"/>
      <c r="I450" t="inlineStr">
        <is>
          <t>SI</t>
        </is>
      </c>
      <c r="J450" t="inlineStr">
        <is>
          <t>281332</t>
        </is>
      </c>
      <c r="K450" t="inlineStr">
        <is>
          <t>2026-09-20T01:43:21.108Z</t>
        </is>
      </c>
    </row>
    <row r="451">
      <c r="A451" t="inlineStr">
        <is>
          <t>20542813742</t>
        </is>
      </c>
      <c r="B451" t="inlineStr">
        <is>
          <t>01299299</t>
        </is>
      </c>
      <c r="C451" t="inlineStr">
        <is>
          <t>CHAYÑA MAYE RICARDO</t>
        </is>
      </c>
      <c r="D451" t="inlineStr">
        <is>
          <t>ORGANO_ADMINISTRACION</t>
        </is>
      </c>
      <c r="E451" t="inlineStr">
        <is>
          <t>JUNTA DIRECTIVA / DIRECTIVA COMUNA</t>
        </is>
      </c>
      <c r="F451" t="inlineStr">
        <is>
          <t>Fiscal</t>
        </is>
      </c>
      <c r="G451" s="9" t="n">
        <v>41392</v>
      </c>
      <c r="H451" s="9" t="str"/>
      <c r="I451" t="inlineStr">
        <is>
          <t>SI</t>
        </is>
      </c>
      <c r="J451" t="inlineStr">
        <is>
          <t>281333</t>
        </is>
      </c>
      <c r="K451" t="inlineStr">
        <is>
          <t>2026-09-20T01:43:21.108Z</t>
        </is>
      </c>
    </row>
    <row r="452">
      <c r="A452" t="inlineStr">
        <is>
          <t>20542813742</t>
        </is>
      </c>
      <c r="B452" t="inlineStr">
        <is>
          <t>43959609</t>
        </is>
      </c>
      <c r="C452" t="inlineStr">
        <is>
          <t>MENDOZA VALDERRAMA ODILON</t>
        </is>
      </c>
      <c r="D452" t="inlineStr">
        <is>
          <t>ORGANO_ADMINISTRACION</t>
        </is>
      </c>
      <c r="E452" t="inlineStr">
        <is>
          <t>JUNTA DIRECTIVA / DIRECTIVA COMUNA</t>
        </is>
      </c>
      <c r="F452" t="inlineStr">
        <is>
          <t>Fiscal</t>
        </is>
      </c>
      <c r="G452" s="9" t="n">
        <v>41392</v>
      </c>
      <c r="H452" s="9" t="str"/>
      <c r="I452" t="inlineStr">
        <is>
          <t>SI</t>
        </is>
      </c>
      <c r="J452" t="inlineStr">
        <is>
          <t>281334</t>
        </is>
      </c>
      <c r="K452" t="inlineStr">
        <is>
          <t>2026-09-20T01:43:21.108Z</t>
        </is>
      </c>
    </row>
    <row r="453">
      <c r="A453" t="inlineStr">
        <is>
          <t>20542813742</t>
        </is>
      </c>
      <c r="B453" t="inlineStr">
        <is>
          <t>25009893</t>
        </is>
      </c>
      <c r="C453" t="inlineStr">
        <is>
          <t>MINAURO VEGA ANGEL SAMUEL</t>
        </is>
      </c>
      <c r="D453" t="inlineStr">
        <is>
          <t>REPRESENTANTE</t>
        </is>
      </c>
      <c r="G453" s="9" t="n">
        <v>41392</v>
      </c>
      <c r="H453" s="9" t="str"/>
      <c r="I453" t="inlineStr">
        <is>
          <t>SI</t>
        </is>
      </c>
      <c r="J453" t="inlineStr">
        <is>
          <t>911150</t>
        </is>
      </c>
      <c r="K453" t="inlineStr">
        <is>
          <t>2026-09-20T01:43:21.108Z</t>
        </is>
      </c>
    </row>
    <row r="454">
      <c r="A454" t="inlineStr">
        <is>
          <t>20542825163</t>
        </is>
      </c>
      <c r="B454" t="inlineStr">
        <is>
          <t>25189025</t>
        </is>
      </c>
      <c r="C454" t="inlineStr">
        <is>
          <t>suny soto victor felipe</t>
        </is>
      </c>
      <c r="D454" t="inlineStr">
        <is>
          <t>ORGANO_ADMINISTRACION</t>
        </is>
      </c>
      <c r="E454" t="inlineStr">
        <is>
          <t>CONSEJO DE ADMINISTRACION</t>
        </is>
      </c>
      <c r="F454" t="inlineStr">
        <is>
          <t>Presidente</t>
        </is>
      </c>
      <c r="G454" s="9" t="n">
        <v>43576</v>
      </c>
      <c r="H454" s="9" t="str"/>
      <c r="I454" t="inlineStr">
        <is>
          <t>SI</t>
        </is>
      </c>
      <c r="J454" t="inlineStr">
        <is>
          <t>1782691</t>
        </is>
      </c>
      <c r="K454" t="inlineStr">
        <is>
          <t>2026-09-20T01:43:21.108Z</t>
        </is>
      </c>
    </row>
    <row r="455">
      <c r="A455" t="inlineStr">
        <is>
          <t>20542825163</t>
        </is>
      </c>
      <c r="B455" t="inlineStr">
        <is>
          <t>03085575</t>
        </is>
      </c>
      <c r="C455" t="inlineStr">
        <is>
          <t>tomapasca jimenez filadelfo</t>
        </is>
      </c>
      <c r="D455" t="inlineStr">
        <is>
          <t>ORGANO_ADMINISTRACION</t>
        </is>
      </c>
      <c r="E455" t="inlineStr">
        <is>
          <t>CONSEJO DE ADMINISTRACION</t>
        </is>
      </c>
      <c r="F455" t="inlineStr">
        <is>
          <t>Vice Presidente</t>
        </is>
      </c>
      <c r="G455" s="9" t="n">
        <v>43576</v>
      </c>
      <c r="H455" s="9" t="str"/>
      <c r="I455" t="inlineStr">
        <is>
          <t>SI</t>
        </is>
      </c>
      <c r="J455" t="inlineStr">
        <is>
          <t>1782692</t>
        </is>
      </c>
      <c r="K455" t="inlineStr">
        <is>
          <t>2026-09-20T01:43:21.108Z</t>
        </is>
      </c>
    </row>
    <row r="456">
      <c r="A456" t="inlineStr">
        <is>
          <t>20542825163</t>
        </is>
      </c>
      <c r="B456" t="inlineStr">
        <is>
          <t>04825004</t>
        </is>
      </c>
      <c r="C456" t="inlineStr">
        <is>
          <t>villagaray gutierrez walter elder</t>
        </is>
      </c>
      <c r="D456" t="inlineStr">
        <is>
          <t>ORGANO_ADMINISTRACION</t>
        </is>
      </c>
      <c r="E456" t="inlineStr">
        <is>
          <t>CONSEJO DE ADMINISTRACION</t>
        </is>
      </c>
      <c r="F456" t="inlineStr">
        <is>
          <t>Secretario</t>
        </is>
      </c>
      <c r="G456" s="9" t="n">
        <v>43576</v>
      </c>
      <c r="H456" s="9" t="str"/>
      <c r="I456" t="inlineStr">
        <is>
          <t>SI</t>
        </is>
      </c>
      <c r="J456" t="inlineStr">
        <is>
          <t>1782693</t>
        </is>
      </c>
      <c r="K456" t="inlineStr">
        <is>
          <t>2026-09-20T01:43:21.108Z</t>
        </is>
      </c>
    </row>
    <row r="457">
      <c r="A457" t="inlineStr">
        <is>
          <t>20542825163</t>
        </is>
      </c>
      <c r="B457" t="inlineStr">
        <is>
          <t>43239923</t>
        </is>
      </c>
      <c r="C457" t="inlineStr">
        <is>
          <t>condori lopez jonny joel</t>
        </is>
      </c>
      <c r="D457" t="inlineStr">
        <is>
          <t>ORGANO_ADMINISTRACION</t>
        </is>
      </c>
      <c r="E457" t="inlineStr">
        <is>
          <t>CONSEJO DE ADMINISTRACION</t>
        </is>
      </c>
      <c r="F457" t="inlineStr">
        <is>
          <t>Vocal</t>
        </is>
      </c>
      <c r="G457" s="9" t="n">
        <v>43576</v>
      </c>
      <c r="H457" s="9" t="str"/>
      <c r="I457" t="inlineStr">
        <is>
          <t>SI</t>
        </is>
      </c>
      <c r="J457" t="inlineStr">
        <is>
          <t>1782694</t>
        </is>
      </c>
      <c r="K457" t="inlineStr">
        <is>
          <t>2026-09-20T01:43:21.108Z</t>
        </is>
      </c>
    </row>
    <row r="458">
      <c r="A458" t="inlineStr">
        <is>
          <t>20542825163</t>
        </is>
      </c>
      <c r="B458" t="inlineStr">
        <is>
          <t>80200326</t>
        </is>
      </c>
      <c r="C458" t="inlineStr">
        <is>
          <t>mamani mamani leandra</t>
        </is>
      </c>
      <c r="D458" t="inlineStr">
        <is>
          <t>ORGANO_ADMINISTRACION</t>
        </is>
      </c>
      <c r="E458" t="inlineStr">
        <is>
          <t>CONSEJO DE ADMINISTRACION</t>
        </is>
      </c>
      <c r="F458" t="inlineStr">
        <is>
          <t>Vocal</t>
        </is>
      </c>
      <c r="G458" s="9" t="n">
        <v>43576</v>
      </c>
      <c r="H458" s="9" t="str"/>
      <c r="I458" t="inlineStr">
        <is>
          <t>SI</t>
        </is>
      </c>
      <c r="J458" t="inlineStr">
        <is>
          <t>1782695</t>
        </is>
      </c>
      <c r="K458" t="inlineStr">
        <is>
          <t>2026-09-20T01:43:21.108Z</t>
        </is>
      </c>
    </row>
    <row r="459">
      <c r="A459" t="inlineStr">
        <is>
          <t>20542825163</t>
        </is>
      </c>
      <c r="B459" t="inlineStr">
        <is>
          <t>41815327</t>
        </is>
      </c>
      <c r="C459" t="inlineStr">
        <is>
          <t>LARA RIVAS JOSE LUIS</t>
        </is>
      </c>
      <c r="D459" t="inlineStr">
        <is>
          <t>REPRESENTANTE</t>
        </is>
      </c>
      <c r="G459" s="9" t="n">
        <v>41617</v>
      </c>
      <c r="H459" s="9" t="str"/>
      <c r="I459" t="inlineStr">
        <is>
          <t>SI</t>
        </is>
      </c>
      <c r="J459" t="inlineStr">
        <is>
          <t>2169778</t>
        </is>
      </c>
      <c r="K459" t="inlineStr">
        <is>
          <t>2026-09-20T01:43:21.108Z</t>
        </is>
      </c>
    </row>
    <row r="460">
      <c r="A460" t="inlineStr">
        <is>
          <t>20558183552</t>
        </is>
      </c>
      <c r="B460" t="inlineStr">
        <is>
          <t>29641275</t>
        </is>
      </c>
      <c r="C460" t="inlineStr">
        <is>
          <t>maque achahui ambrosio</t>
        </is>
      </c>
      <c r="D460" t="inlineStr">
        <is>
          <t>ORGANO_ADMINISTRACION</t>
        </is>
      </c>
      <c r="E460" t="inlineStr">
        <is>
          <t>CONSEJO DE ADMINISTRACION</t>
        </is>
      </c>
      <c r="F460" t="inlineStr">
        <is>
          <t>Presidente</t>
        </is>
      </c>
      <c r="G460" s="9" t="n">
        <v>45040</v>
      </c>
      <c r="H460" s="9" t="str"/>
      <c r="I460" t="inlineStr">
        <is>
          <t>SI</t>
        </is>
      </c>
      <c r="J460" t="inlineStr">
        <is>
          <t>2372931</t>
        </is>
      </c>
      <c r="K460" t="inlineStr">
        <is>
          <t>2026-09-20T01:43:21.108Z</t>
        </is>
      </c>
    </row>
    <row r="461">
      <c r="A461" t="inlineStr">
        <is>
          <t>20558183552</t>
        </is>
      </c>
      <c r="B461" t="inlineStr">
        <is>
          <t>42155646</t>
        </is>
      </c>
      <c r="C461" t="inlineStr">
        <is>
          <t>huanca uscamayta wilfredo andres</t>
        </is>
      </c>
      <c r="D461" t="inlineStr">
        <is>
          <t>ORGANO_ADMINISTRACION</t>
        </is>
      </c>
      <c r="E461" t="inlineStr">
        <is>
          <t>CONSEJO DE ADMINISTRACION</t>
        </is>
      </c>
      <c r="F461" t="inlineStr">
        <is>
          <t>Vice Presidente</t>
        </is>
      </c>
      <c r="G461" s="9" t="n">
        <v>45040</v>
      </c>
      <c r="H461" s="9" t="str"/>
      <c r="I461" t="inlineStr">
        <is>
          <t>SI</t>
        </is>
      </c>
      <c r="J461" t="inlineStr">
        <is>
          <t>2372932</t>
        </is>
      </c>
      <c r="K461" t="inlineStr">
        <is>
          <t>2026-09-20T01:43:21.108Z</t>
        </is>
      </c>
    </row>
    <row r="462">
      <c r="A462" t="inlineStr">
        <is>
          <t>20558183552</t>
        </is>
      </c>
      <c r="B462" t="inlineStr">
        <is>
          <t>80312016</t>
        </is>
      </c>
      <c r="C462" t="inlineStr">
        <is>
          <t>sotomayor yucra fredy maximo</t>
        </is>
      </c>
      <c r="D462" t="inlineStr">
        <is>
          <t>ORGANO_ADMINISTRACION</t>
        </is>
      </c>
      <c r="E462" t="inlineStr">
        <is>
          <t>CONSEJO DE ADMINISTRACION</t>
        </is>
      </c>
      <c r="F462" t="inlineStr">
        <is>
          <t>Secretario</t>
        </is>
      </c>
      <c r="G462" s="9" t="n">
        <v>45040</v>
      </c>
      <c r="H462" s="9" t="str"/>
      <c r="I462" t="inlineStr">
        <is>
          <t>SI</t>
        </is>
      </c>
      <c r="J462" t="inlineStr">
        <is>
          <t>2372933</t>
        </is>
      </c>
      <c r="K462" t="inlineStr">
        <is>
          <t>2026-09-20T01:43:21.108Z</t>
        </is>
      </c>
    </row>
    <row r="463">
      <c r="A463" t="inlineStr">
        <is>
          <t>20558183552</t>
        </is>
      </c>
      <c r="B463" t="inlineStr">
        <is>
          <t>30664950</t>
        </is>
      </c>
      <c r="C463" t="inlineStr">
        <is>
          <t>vilca rojas maria salome</t>
        </is>
      </c>
      <c r="D463" t="inlineStr">
        <is>
          <t>ORGANO_ADMINISTRACION</t>
        </is>
      </c>
      <c r="E463" t="inlineStr">
        <is>
          <t>CONSEJO DE ADMINISTRACION</t>
        </is>
      </c>
      <c r="F463" t="inlineStr">
        <is>
          <t>Otros</t>
        </is>
      </c>
      <c r="G463" s="9" t="n">
        <v>45040</v>
      </c>
      <c r="H463" s="9" t="str"/>
      <c r="I463" t="inlineStr">
        <is>
          <t>SI</t>
        </is>
      </c>
      <c r="J463" t="inlineStr">
        <is>
          <t>2372934</t>
        </is>
      </c>
      <c r="K463" t="inlineStr">
        <is>
          <t>2026-09-20T01:43:21.108Z</t>
        </is>
      </c>
    </row>
    <row r="464">
      <c r="A464" t="inlineStr">
        <is>
          <t>20558183552</t>
        </is>
      </c>
      <c r="B464" t="inlineStr">
        <is>
          <t>30664402</t>
        </is>
      </c>
      <c r="C464" t="inlineStr">
        <is>
          <t>ESPINEL CHOQUEANCO AURELIO LUDSGARDO</t>
        </is>
      </c>
      <c r="D464" t="inlineStr">
        <is>
          <t>REPRESENTANTE</t>
        </is>
      </c>
      <c r="G464" s="9" t="n">
        <v>42282</v>
      </c>
      <c r="H464" s="9" t="str"/>
      <c r="I464" t="inlineStr">
        <is>
          <t>SI</t>
        </is>
      </c>
      <c r="J464" t="inlineStr">
        <is>
          <t>2699421</t>
        </is>
      </c>
      <c r="K464" t="inlineStr">
        <is>
          <t>2026-09-20T01:43:21.108Z</t>
        </is>
      </c>
    </row>
    <row r="465">
      <c r="A465" t="inlineStr">
        <is>
          <t>20561140091</t>
        </is>
      </c>
      <c r="B465" t="inlineStr">
        <is>
          <t>27732036</t>
        </is>
      </c>
      <c r="C465" t="inlineStr">
        <is>
          <t>VASQUEZ TAFUR NAPOLEON</t>
        </is>
      </c>
      <c r="D465" t="inlineStr">
        <is>
          <t>ORGANO_ADMINISTRACION</t>
        </is>
      </c>
      <c r="E465" t="inlineStr">
        <is>
          <t>CONSEJO DE ADMINISTRACION</t>
        </is>
      </c>
      <c r="F465" t="inlineStr">
        <is>
          <t>Vice Presidente</t>
        </is>
      </c>
      <c r="G465" s="9" t="n">
        <v>44239</v>
      </c>
      <c r="H465" s="9" t="str"/>
      <c r="I465" t="inlineStr">
        <is>
          <t>SI</t>
        </is>
      </c>
      <c r="J465" t="inlineStr">
        <is>
          <t>1911159</t>
        </is>
      </c>
      <c r="K465" t="inlineStr">
        <is>
          <t>2026-09-20T01:43:21.108Z</t>
        </is>
      </c>
    </row>
    <row r="466">
      <c r="A466" t="inlineStr">
        <is>
          <t>20561140091</t>
        </is>
      </c>
      <c r="B466" t="inlineStr">
        <is>
          <t>33681813</t>
        </is>
      </c>
      <c r="C466" t="inlineStr">
        <is>
          <t>CHAVEZ VEGA JOSE AUBER</t>
        </is>
      </c>
      <c r="D466" t="inlineStr">
        <is>
          <t>ORGANO_ADMINISTRACION</t>
        </is>
      </c>
      <c r="E466" t="inlineStr">
        <is>
          <t>CONSEJO DE ADMINISTRACION</t>
        </is>
      </c>
      <c r="F466" t="inlineStr">
        <is>
          <t>Secretario</t>
        </is>
      </c>
      <c r="G466" s="9" t="n">
        <v>44239</v>
      </c>
      <c r="H466" s="9" t="str"/>
      <c r="I466" t="inlineStr">
        <is>
          <t>SI</t>
        </is>
      </c>
      <c r="J466" t="inlineStr">
        <is>
          <t>1911160</t>
        </is>
      </c>
      <c r="K466" t="inlineStr">
        <is>
          <t>2026-09-20T01:43:21.108Z</t>
        </is>
      </c>
    </row>
    <row r="467">
      <c r="A467" t="inlineStr">
        <is>
          <t>20561140091</t>
        </is>
      </c>
      <c r="B467" t="inlineStr">
        <is>
          <t>33827254</t>
        </is>
      </c>
      <c r="C467" t="inlineStr">
        <is>
          <t>SALDIVAR ROMERO IRMA</t>
        </is>
      </c>
      <c r="D467" t="inlineStr">
        <is>
          <t>ORGANO_ADMINISTRACION</t>
        </is>
      </c>
      <c r="E467" t="inlineStr">
        <is>
          <t>CONSEJO DE ADMINISTRACION</t>
        </is>
      </c>
      <c r="F467" t="inlineStr">
        <is>
          <t>Vocal</t>
        </is>
      </c>
      <c r="G467" s="9" t="n">
        <v>44239</v>
      </c>
      <c r="H467" s="9" t="str"/>
      <c r="I467" t="inlineStr">
        <is>
          <t>SI</t>
        </is>
      </c>
      <c r="J467" t="inlineStr">
        <is>
          <t>1911161</t>
        </is>
      </c>
      <c r="K467" t="inlineStr">
        <is>
          <t>2026-09-20T01:43:21.108Z</t>
        </is>
      </c>
    </row>
    <row r="468">
      <c r="A468" t="inlineStr">
        <is>
          <t>20561140091</t>
        </is>
      </c>
      <c r="B468" t="inlineStr">
        <is>
          <t>33659713</t>
        </is>
      </c>
      <c r="C468" t="inlineStr">
        <is>
          <t>GUARNIZ NARRO ADELMO</t>
        </is>
      </c>
      <c r="D468" t="inlineStr">
        <is>
          <t>ORGANO_ADMINISTRACION</t>
        </is>
      </c>
      <c r="E468" t="inlineStr">
        <is>
          <t>CONSEJO DE ADMINISTRACION</t>
        </is>
      </c>
      <c r="F468" t="inlineStr">
        <is>
          <t>Vocal</t>
        </is>
      </c>
      <c r="G468" s="9" t="n">
        <v>44239</v>
      </c>
      <c r="H468" s="9" t="str"/>
      <c r="I468" t="inlineStr">
        <is>
          <t>SI</t>
        </is>
      </c>
      <c r="J468" t="inlineStr">
        <is>
          <t>1911162</t>
        </is>
      </c>
      <c r="K468" t="inlineStr">
        <is>
          <t>2026-09-20T01:43:21.108Z</t>
        </is>
      </c>
    </row>
    <row r="469">
      <c r="A469" t="inlineStr">
        <is>
          <t>20561140091</t>
        </is>
      </c>
      <c r="B469" t="inlineStr">
        <is>
          <t>42001204</t>
        </is>
      </c>
      <c r="C469" t="inlineStr">
        <is>
          <t>VEGA TISNADO WILTON MESIAS</t>
        </is>
      </c>
      <c r="D469" t="inlineStr">
        <is>
          <t>ORGANO_ADMINISTRACION</t>
        </is>
      </c>
      <c r="E469" t="inlineStr">
        <is>
          <t>CONSEJO DE ADMINISTRACION</t>
        </is>
      </c>
      <c r="F469" t="inlineStr">
        <is>
          <t>Vocal</t>
        </is>
      </c>
      <c r="G469" s="9" t="n">
        <v>44239</v>
      </c>
      <c r="H469" s="9" t="str"/>
      <c r="I469" t="inlineStr">
        <is>
          <t>SI</t>
        </is>
      </c>
      <c r="J469" t="inlineStr">
        <is>
          <t>1911163</t>
        </is>
      </c>
      <c r="K469" t="inlineStr">
        <is>
          <t>2026-09-20T01:43:21.108Z</t>
        </is>
      </c>
    </row>
    <row r="470">
      <c r="A470" t="inlineStr">
        <is>
          <t>20561140091</t>
        </is>
      </c>
      <c r="B470" t="inlineStr">
        <is>
          <t>33660649</t>
        </is>
      </c>
      <c r="C470" t="inlineStr">
        <is>
          <t>sanchez baca eduard medardo</t>
        </is>
      </c>
      <c r="D470" t="inlineStr">
        <is>
          <t>ORGANO_ADMINISTRACION</t>
        </is>
      </c>
      <c r="E470" t="inlineStr">
        <is>
          <t>CONSEJO DE ADMINISTRACION</t>
        </is>
      </c>
      <c r="F470" t="inlineStr">
        <is>
          <t>Presidente</t>
        </is>
      </c>
      <c r="G470" s="9" t="n">
        <v>44239</v>
      </c>
      <c r="H470" s="9" t="str"/>
      <c r="I470" t="inlineStr">
        <is>
          <t>SI</t>
        </is>
      </c>
      <c r="J470" t="inlineStr">
        <is>
          <t>1911164</t>
        </is>
      </c>
      <c r="K470" t="inlineStr">
        <is>
          <t>2026-09-20T01:43:21.108Z</t>
        </is>
      </c>
    </row>
    <row r="471">
      <c r="A471" t="inlineStr">
        <is>
          <t>20561140091</t>
        </is>
      </c>
      <c r="B471" t="inlineStr">
        <is>
          <t>80686965</t>
        </is>
      </c>
      <c r="C471" t="inlineStr">
        <is>
          <t>SANCHEZ OLIVOS JOSE ELMER</t>
        </is>
      </c>
      <c r="D471" t="inlineStr">
        <is>
          <t>REPRESENTANTE</t>
        </is>
      </c>
      <c r="G471" s="9" t="n">
        <v>41404</v>
      </c>
      <c r="H471" s="9" t="str"/>
      <c r="I471" t="inlineStr">
        <is>
          <t>SI</t>
        </is>
      </c>
      <c r="J471" t="inlineStr">
        <is>
          <t>2282068</t>
        </is>
      </c>
      <c r="K471" t="inlineStr">
        <is>
          <t>2026-09-20T01:43:21.108Z</t>
        </is>
      </c>
    </row>
    <row r="472">
      <c r="A472" t="inlineStr">
        <is>
          <t>20568071281</t>
        </is>
      </c>
      <c r="B472" t="inlineStr">
        <is>
          <t>04315792</t>
        </is>
      </c>
      <c r="C472" t="inlineStr">
        <is>
          <t>LOPEZ GASPAR PEDRO MATEO</t>
        </is>
      </c>
      <c r="D472" t="inlineStr">
        <is>
          <t>ORGANO_ADMINISTRACION</t>
        </is>
      </c>
      <c r="E472" t="inlineStr">
        <is>
          <t>CONSEJO DE ADMINISTRACION</t>
        </is>
      </c>
      <c r="F472" t="inlineStr">
        <is>
          <t>Presidente</t>
        </is>
      </c>
      <c r="G472" s="9" t="n">
        <v>43557</v>
      </c>
      <c r="H472" s="9" t="str"/>
      <c r="I472" t="inlineStr">
        <is>
          <t>SI</t>
        </is>
      </c>
      <c r="J472" t="inlineStr">
        <is>
          <t>1696817</t>
        </is>
      </c>
      <c r="K472" t="inlineStr">
        <is>
          <t>2026-09-20T01:43:21.108Z</t>
        </is>
      </c>
    </row>
    <row r="473">
      <c r="A473" t="inlineStr">
        <is>
          <t>20568071281</t>
        </is>
      </c>
      <c r="B473" t="inlineStr">
        <is>
          <t>04341651</t>
        </is>
      </c>
      <c r="C473" t="inlineStr">
        <is>
          <t>VENTURO LOPEZ JORGE</t>
        </is>
      </c>
      <c r="D473" t="inlineStr">
        <is>
          <t>ORGANO_ADMINISTRACION</t>
        </is>
      </c>
      <c r="E473" t="inlineStr">
        <is>
          <t>CONSEJO DE ADMINISTRACION</t>
        </is>
      </c>
      <c r="F473" t="inlineStr">
        <is>
          <t>Otros</t>
        </is>
      </c>
      <c r="G473" s="9" t="n">
        <v>43557</v>
      </c>
      <c r="H473" s="9" t="str"/>
      <c r="I473" t="inlineStr">
        <is>
          <t>SI</t>
        </is>
      </c>
      <c r="J473" t="inlineStr">
        <is>
          <t>1696818</t>
        </is>
      </c>
      <c r="K473" t="inlineStr">
        <is>
          <t>2026-09-20T01:43:21.108Z</t>
        </is>
      </c>
    </row>
    <row r="474">
      <c r="A474" t="inlineStr">
        <is>
          <t>20568071281</t>
        </is>
      </c>
      <c r="B474" t="inlineStr">
        <is>
          <t>04330066</t>
        </is>
      </c>
      <c r="C474" t="inlineStr">
        <is>
          <t>VALDEZ TORRES DANTE</t>
        </is>
      </c>
      <c r="D474" t="inlineStr">
        <is>
          <t>ORGANO_ADMINISTRACION</t>
        </is>
      </c>
      <c r="E474" t="inlineStr">
        <is>
          <t>CONSEJO DE ADMINISTRACION</t>
        </is>
      </c>
      <c r="F474" t="inlineStr">
        <is>
          <t>Vocal</t>
        </is>
      </c>
      <c r="G474" s="9" t="n">
        <v>43557</v>
      </c>
      <c r="H474" s="9" t="str"/>
      <c r="I474" t="inlineStr">
        <is>
          <t>SI</t>
        </is>
      </c>
      <c r="J474" t="inlineStr">
        <is>
          <t>1696819</t>
        </is>
      </c>
      <c r="K474" t="inlineStr">
        <is>
          <t>2026-09-20T01:43:21.108Z</t>
        </is>
      </c>
    </row>
    <row r="475">
      <c r="A475" t="inlineStr">
        <is>
          <t>20568071281</t>
        </is>
      </c>
      <c r="B475" t="inlineStr">
        <is>
          <t>43201611</t>
        </is>
      </c>
      <c r="C475" t="inlineStr">
        <is>
          <t>SOLANO CHICLLA FERMIN</t>
        </is>
      </c>
      <c r="D475" t="inlineStr">
        <is>
          <t>ORGANO_ADMINISTRACION</t>
        </is>
      </c>
      <c r="E475" t="inlineStr">
        <is>
          <t>CONSEJO DE ADMINISTRACION</t>
        </is>
      </c>
      <c r="F475" t="inlineStr">
        <is>
          <t>Secretario</t>
        </is>
      </c>
      <c r="G475" s="9" t="n">
        <v>43557</v>
      </c>
      <c r="H475" s="9" t="str"/>
      <c r="I475" t="inlineStr">
        <is>
          <t>SI</t>
        </is>
      </c>
      <c r="J475" t="inlineStr">
        <is>
          <t>1696820</t>
        </is>
      </c>
      <c r="K475" t="inlineStr">
        <is>
          <t>2026-09-20T01:43:21.108Z</t>
        </is>
      </c>
    </row>
    <row r="476">
      <c r="A476" t="inlineStr">
        <is>
          <t>20568071281</t>
        </is>
      </c>
      <c r="B476" t="inlineStr">
        <is>
          <t>04323814</t>
        </is>
      </c>
      <c r="C476" t="inlineStr">
        <is>
          <t>SOTO COLINA JUAN SANTOS</t>
        </is>
      </c>
      <c r="D476" t="inlineStr">
        <is>
          <t>ORGANO_ADMINISTRACION</t>
        </is>
      </c>
      <c r="E476" t="inlineStr">
        <is>
          <t>CONSEJO DE ADMINISTRACION</t>
        </is>
      </c>
      <c r="F476" t="inlineStr">
        <is>
          <t>Vice Presidente</t>
        </is>
      </c>
      <c r="G476" s="9" t="n">
        <v>43557</v>
      </c>
      <c r="H476" s="9" t="str"/>
      <c r="I476" t="inlineStr">
        <is>
          <t>SI</t>
        </is>
      </c>
      <c r="J476" t="inlineStr">
        <is>
          <t>1696821</t>
        </is>
      </c>
      <c r="K476" t="inlineStr">
        <is>
          <t>2026-09-20T01:43:21.108Z</t>
        </is>
      </c>
    </row>
    <row r="477">
      <c r="A477" t="inlineStr">
        <is>
          <t>20568071281</t>
        </is>
      </c>
      <c r="B477" t="inlineStr">
        <is>
          <t>04318139</t>
        </is>
      </c>
      <c r="C477" t="inlineStr">
        <is>
          <t>SIERRA FERREL ALEJANDRO</t>
        </is>
      </c>
      <c r="D477" t="inlineStr">
        <is>
          <t>ORGANO_ADMINISTRACION</t>
        </is>
      </c>
      <c r="E477" t="inlineStr">
        <is>
          <t>CONSEJO DE ADMINISTRACION</t>
        </is>
      </c>
      <c r="F477" t="inlineStr">
        <is>
          <t>Otros</t>
        </is>
      </c>
      <c r="G477" s="9" t="n">
        <v>43557</v>
      </c>
      <c r="H477" s="9" t="str"/>
      <c r="I477" t="inlineStr">
        <is>
          <t>SI</t>
        </is>
      </c>
      <c r="J477" t="inlineStr">
        <is>
          <t>1696822</t>
        </is>
      </c>
      <c r="K477" t="inlineStr">
        <is>
          <t>2026-09-20T01:43:21.108Z</t>
        </is>
      </c>
    </row>
    <row r="478">
      <c r="A478" t="inlineStr">
        <is>
          <t>20568071281</t>
        </is>
      </c>
      <c r="B478" t="inlineStr">
        <is>
          <t>43118046</t>
        </is>
      </c>
      <c r="C478" t="inlineStr">
        <is>
          <t>RODAS BRICEÑO JANETH</t>
        </is>
      </c>
      <c r="D478" t="inlineStr">
        <is>
          <t>ORGANO_ADMINISTRACION</t>
        </is>
      </c>
      <c r="E478" t="inlineStr">
        <is>
          <t>CONSEJO DE ADMINISTRACION</t>
        </is>
      </c>
      <c r="F478" t="inlineStr">
        <is>
          <t>Vocal</t>
        </is>
      </c>
      <c r="G478" s="9" t="n">
        <v>43557</v>
      </c>
      <c r="H478" s="9" t="str"/>
      <c r="I478" t="inlineStr">
        <is>
          <t>SI</t>
        </is>
      </c>
      <c r="J478" t="inlineStr">
        <is>
          <t>1696823</t>
        </is>
      </c>
      <c r="K478" t="inlineStr">
        <is>
          <t>2026-09-20T01:43:21.108Z</t>
        </is>
      </c>
    </row>
    <row r="479">
      <c r="A479" t="inlineStr">
        <is>
          <t>20568071281</t>
        </is>
      </c>
      <c r="B479" t="inlineStr">
        <is>
          <t>04315792</t>
        </is>
      </c>
      <c r="C479" t="inlineStr">
        <is>
          <t>LOPEZ GASPAR PEDRO MATEO</t>
        </is>
      </c>
      <c r="D479" t="inlineStr">
        <is>
          <t>REPRESENTANTE</t>
        </is>
      </c>
      <c r="G479" s="9" t="n">
        <v>43557</v>
      </c>
      <c r="H479" s="9" t="str"/>
      <c r="I479" t="inlineStr">
        <is>
          <t>SI</t>
        </is>
      </c>
      <c r="J479" t="inlineStr">
        <is>
          <t>2095823</t>
        </is>
      </c>
      <c r="K479" t="inlineStr">
        <is>
          <t>2026-09-20T01:43:21.108Z</t>
        </is>
      </c>
    </row>
    <row r="480">
      <c r="A480" t="inlineStr">
        <is>
          <t>20568190450</t>
        </is>
      </c>
      <c r="B480" t="inlineStr">
        <is>
          <t>21012110</t>
        </is>
      </c>
      <c r="C480" t="inlineStr">
        <is>
          <t>OLGA ESCUAL MAHUANCA</t>
        </is>
      </c>
      <c r="D480" t="inlineStr">
        <is>
          <t>ORGANO_ADMINISTRACION</t>
        </is>
      </c>
      <c r="E480" t="inlineStr">
        <is>
          <t>CONSEJO DIRECTIVO</t>
        </is>
      </c>
      <c r="F480" t="inlineStr">
        <is>
          <t>Vice Presidente</t>
        </is>
      </c>
      <c r="G480" s="9" t="n">
        <v>42401</v>
      </c>
      <c r="H480" s="9" t="str"/>
      <c r="I480" t="inlineStr">
        <is>
          <t>SI</t>
        </is>
      </c>
      <c r="J480" t="inlineStr">
        <is>
          <t>1076250</t>
        </is>
      </c>
      <c r="K480" t="inlineStr">
        <is>
          <t>2026-09-20T01:43:21.108Z</t>
        </is>
      </c>
    </row>
    <row r="481">
      <c r="A481" t="inlineStr">
        <is>
          <t>20568190450</t>
        </is>
      </c>
      <c r="B481" t="inlineStr">
        <is>
          <t>43957258</t>
        </is>
      </c>
      <c r="C481" t="inlineStr">
        <is>
          <t>CLAUDIO VASQUEZ MANUEL</t>
        </is>
      </c>
      <c r="D481" t="inlineStr">
        <is>
          <t>ORGANO_ADMINISTRACION</t>
        </is>
      </c>
      <c r="E481" t="inlineStr">
        <is>
          <t>CONSEJO DIRECTIVO</t>
        </is>
      </c>
      <c r="F481" t="inlineStr">
        <is>
          <t>Presidente</t>
        </is>
      </c>
      <c r="G481" s="9" t="n">
        <v>42401</v>
      </c>
      <c r="H481" s="9" t="str"/>
      <c r="I481" t="inlineStr">
        <is>
          <t>SI</t>
        </is>
      </c>
      <c r="J481" t="inlineStr">
        <is>
          <t>1076251</t>
        </is>
      </c>
      <c r="K481" t="inlineStr">
        <is>
          <t>2026-09-20T01:43:21.108Z</t>
        </is>
      </c>
    </row>
    <row r="482">
      <c r="A482" t="inlineStr">
        <is>
          <t>20568190450</t>
        </is>
      </c>
      <c r="B482" t="inlineStr">
        <is>
          <t>80058209</t>
        </is>
      </c>
      <c r="C482" t="inlineStr">
        <is>
          <t>RUTH ZENAIDA BUENDIA MESTOQUIARI</t>
        </is>
      </c>
      <c r="D482" t="inlineStr">
        <is>
          <t>ORGANO_ADMINISTRACION</t>
        </is>
      </c>
      <c r="E482" t="inlineStr">
        <is>
          <t>CONSEJO DIRECTIVO</t>
        </is>
      </c>
      <c r="F482" t="inlineStr">
        <is>
          <t>Fiscal</t>
        </is>
      </c>
      <c r="G482" s="9" t="n">
        <v>42401</v>
      </c>
      <c r="H482" s="9" t="str"/>
      <c r="I482" t="inlineStr">
        <is>
          <t>SI</t>
        </is>
      </c>
      <c r="J482" t="inlineStr">
        <is>
          <t>1076252</t>
        </is>
      </c>
      <c r="K482" t="inlineStr">
        <is>
          <t>2026-09-20T01:43:21.108Z</t>
        </is>
      </c>
    </row>
    <row r="483">
      <c r="A483" t="inlineStr">
        <is>
          <t>20568190450</t>
        </is>
      </c>
      <c r="B483" t="inlineStr">
        <is>
          <t>44666829</t>
        </is>
      </c>
      <c r="C483" t="inlineStr">
        <is>
          <t>JAVIER PONCE SOTO</t>
        </is>
      </c>
      <c r="D483" t="inlineStr">
        <is>
          <t>ORGANO_ADMINISTRACION</t>
        </is>
      </c>
      <c r="E483" t="inlineStr">
        <is>
          <t>CONSEJO DIRECTIVO</t>
        </is>
      </c>
      <c r="F483" t="inlineStr">
        <is>
          <t>Vocal</t>
        </is>
      </c>
      <c r="G483" s="9" t="n">
        <v>42401</v>
      </c>
      <c r="H483" s="9" t="str"/>
      <c r="I483" t="inlineStr">
        <is>
          <t>SI</t>
        </is>
      </c>
      <c r="J483" t="inlineStr">
        <is>
          <t>1076253</t>
        </is>
      </c>
      <c r="K483" t="inlineStr">
        <is>
          <t>2026-09-20T01:43:21.108Z</t>
        </is>
      </c>
    </row>
    <row r="484">
      <c r="A484" t="inlineStr">
        <is>
          <t>20568190450</t>
        </is>
      </c>
      <c r="B484" t="inlineStr">
        <is>
          <t>48289729</t>
        </is>
      </c>
      <c r="C484" t="inlineStr">
        <is>
          <t>LUCAS MELLAN GONZALES</t>
        </is>
      </c>
      <c r="D484" t="inlineStr">
        <is>
          <t>ORGANO_ADMINISTRACION</t>
        </is>
      </c>
      <c r="E484" t="inlineStr">
        <is>
          <t>CONSEJO DIRECTIVO</t>
        </is>
      </c>
      <c r="F484" t="inlineStr">
        <is>
          <t>Tesorero</t>
        </is>
      </c>
      <c r="G484" s="9" t="n">
        <v>42401</v>
      </c>
      <c r="H484" s="9" t="str"/>
      <c r="I484" t="inlineStr">
        <is>
          <t>SI</t>
        </is>
      </c>
      <c r="J484" t="inlineStr">
        <is>
          <t>1076254</t>
        </is>
      </c>
      <c r="K484" t="inlineStr">
        <is>
          <t>2026-09-20T01:43:21.108Z</t>
        </is>
      </c>
    </row>
    <row r="485">
      <c r="A485" t="inlineStr">
        <is>
          <t>20568190450</t>
        </is>
      </c>
      <c r="B485" t="inlineStr">
        <is>
          <t>45696066</t>
        </is>
      </c>
      <c r="C485" t="inlineStr">
        <is>
          <t>ANGEL PEDRO VALERIO</t>
        </is>
      </c>
      <c r="D485" t="inlineStr">
        <is>
          <t>ORGANO_ADMINISTRACION</t>
        </is>
      </c>
      <c r="E485" t="inlineStr">
        <is>
          <t>CONSEJO DIRECTIVO</t>
        </is>
      </c>
      <c r="F485" t="inlineStr">
        <is>
          <t>Secretario</t>
        </is>
      </c>
      <c r="G485" s="9" t="n">
        <v>42401</v>
      </c>
      <c r="H485" s="9" t="str"/>
      <c r="I485" t="inlineStr">
        <is>
          <t>SI</t>
        </is>
      </c>
      <c r="J485" t="inlineStr">
        <is>
          <t>1076255</t>
        </is>
      </c>
      <c r="K485" t="inlineStr">
        <is>
          <t>2026-09-20T01:43:21.108Z</t>
        </is>
      </c>
    </row>
    <row r="486">
      <c r="A486" t="inlineStr">
        <is>
          <t>20568190450</t>
        </is>
      </c>
      <c r="B486" t="inlineStr">
        <is>
          <t>43957258</t>
        </is>
      </c>
      <c r="C486" t="inlineStr">
        <is>
          <t>CLAUDIO VASQUEZ MANUEL</t>
        </is>
      </c>
      <c r="D486" t="inlineStr">
        <is>
          <t>REPRESENTANTE</t>
        </is>
      </c>
      <c r="G486" s="9" t="n">
        <v>42401</v>
      </c>
      <c r="H486" s="9" t="str"/>
      <c r="I486" t="inlineStr">
        <is>
          <t>SI</t>
        </is>
      </c>
      <c r="J486" t="inlineStr">
        <is>
          <t>1587554</t>
        </is>
      </c>
      <c r="K486" t="inlineStr">
        <is>
          <t>2026-09-20T01:43:21.108Z</t>
        </is>
      </c>
    </row>
    <row r="487">
      <c r="A487" t="inlineStr">
        <is>
          <t>20568194951</t>
        </is>
      </c>
      <c r="B487" t="inlineStr">
        <is>
          <t>23098907</t>
        </is>
      </c>
      <c r="C487" t="inlineStr">
        <is>
          <t>ESPINOZA VILLANUEVA ELI</t>
        </is>
      </c>
      <c r="D487" t="inlineStr">
        <is>
          <t>ORGANO_ADMINISTRACION</t>
        </is>
      </c>
      <c r="E487" t="inlineStr">
        <is>
          <t>CONSEJO DIRECTIVO</t>
        </is>
      </c>
      <c r="F487" t="inlineStr">
        <is>
          <t>Presidente</t>
        </is>
      </c>
      <c r="G487" s="9" t="n">
        <v>43059</v>
      </c>
      <c r="H487" s="9" t="str"/>
      <c r="I487" t="inlineStr">
        <is>
          <t>SI</t>
        </is>
      </c>
      <c r="J487" t="inlineStr">
        <is>
          <t>1631624</t>
        </is>
      </c>
      <c r="K487" t="inlineStr">
        <is>
          <t>2026-09-20T01:43:21.108Z</t>
        </is>
      </c>
    </row>
    <row r="488">
      <c r="A488" t="inlineStr">
        <is>
          <t>20568194951</t>
        </is>
      </c>
      <c r="B488" t="inlineStr">
        <is>
          <t>42585699</t>
        </is>
      </c>
      <c r="C488" t="inlineStr">
        <is>
          <t>JIMENEZ MAYTA DEMIAS</t>
        </is>
      </c>
      <c r="D488" t="inlineStr">
        <is>
          <t>ORGANO_ADMINISTRACION</t>
        </is>
      </c>
      <c r="E488" t="inlineStr">
        <is>
          <t>CONSEJO DIRECTIVO</t>
        </is>
      </c>
      <c r="F488" t="inlineStr">
        <is>
          <t>Vice Presidente</t>
        </is>
      </c>
      <c r="G488" s="9" t="n">
        <v>43059</v>
      </c>
      <c r="H488" s="9" t="str"/>
      <c r="I488" t="inlineStr">
        <is>
          <t>SI</t>
        </is>
      </c>
      <c r="J488" t="inlineStr">
        <is>
          <t>1631625</t>
        </is>
      </c>
      <c r="K488" t="inlineStr">
        <is>
          <t>2026-09-20T01:43:21.108Z</t>
        </is>
      </c>
    </row>
    <row r="489">
      <c r="A489" t="inlineStr">
        <is>
          <t>20568194951</t>
        </is>
      </c>
      <c r="B489" t="inlineStr">
        <is>
          <t>41338783</t>
        </is>
      </c>
      <c r="C489" t="inlineStr">
        <is>
          <t>ESPIRITO MAYTA HERMINIO JULIAN</t>
        </is>
      </c>
      <c r="D489" t="inlineStr">
        <is>
          <t>ORGANO_ADMINISTRACION</t>
        </is>
      </c>
      <c r="E489" t="inlineStr">
        <is>
          <t>CONSEJO DIRECTIVO</t>
        </is>
      </c>
      <c r="F489" t="inlineStr">
        <is>
          <t>Secretario</t>
        </is>
      </c>
      <c r="G489" s="9" t="n">
        <v>43059</v>
      </c>
      <c r="H489" s="9" t="str"/>
      <c r="I489" t="inlineStr">
        <is>
          <t>SI</t>
        </is>
      </c>
      <c r="J489" t="inlineStr">
        <is>
          <t>1631626</t>
        </is>
      </c>
      <c r="K489" t="inlineStr">
        <is>
          <t>2026-09-20T01:43:21.108Z</t>
        </is>
      </c>
    </row>
    <row r="490">
      <c r="A490" t="inlineStr">
        <is>
          <t>20568194951</t>
        </is>
      </c>
      <c r="B490" t="inlineStr">
        <is>
          <t>47354139</t>
        </is>
      </c>
      <c r="C490" t="inlineStr">
        <is>
          <t>LLAMUCO ROJAS NILVIA</t>
        </is>
      </c>
      <c r="D490" t="inlineStr">
        <is>
          <t>ORGANO_ADMINISTRACION</t>
        </is>
      </c>
      <c r="E490" t="inlineStr">
        <is>
          <t>CONSEJO DIRECTIVO</t>
        </is>
      </c>
      <c r="F490" t="inlineStr">
        <is>
          <t>Vocal</t>
        </is>
      </c>
      <c r="G490" s="9" t="n">
        <v>43059</v>
      </c>
      <c r="H490" s="9" t="str"/>
      <c r="I490" t="inlineStr">
        <is>
          <t>SI</t>
        </is>
      </c>
      <c r="J490" t="inlineStr">
        <is>
          <t>1631627</t>
        </is>
      </c>
      <c r="K490" t="inlineStr">
        <is>
          <t>2026-09-20T01:43:21.108Z</t>
        </is>
      </c>
    </row>
    <row r="491">
      <c r="A491" t="inlineStr">
        <is>
          <t>20568194951</t>
        </is>
      </c>
      <c r="B491" t="inlineStr">
        <is>
          <t>00188163</t>
        </is>
      </c>
      <c r="C491" t="inlineStr">
        <is>
          <t>MERCADO RESALVE RAUL</t>
        </is>
      </c>
      <c r="D491" t="inlineStr">
        <is>
          <t>ORGANO_ADMINISTRACION</t>
        </is>
      </c>
      <c r="E491" t="inlineStr">
        <is>
          <t>CONSEJO DIRECTIVO</t>
        </is>
      </c>
      <c r="F491" t="inlineStr">
        <is>
          <t>Vocal</t>
        </is>
      </c>
      <c r="G491" s="9" t="n">
        <v>43059</v>
      </c>
      <c r="H491" s="9" t="str"/>
      <c r="I491" t="inlineStr">
        <is>
          <t>SI</t>
        </is>
      </c>
      <c r="J491" t="inlineStr">
        <is>
          <t>1631628</t>
        </is>
      </c>
      <c r="K491" t="inlineStr">
        <is>
          <t>2026-09-20T01:43:21.108Z</t>
        </is>
      </c>
    </row>
    <row r="492">
      <c r="A492" t="inlineStr">
        <is>
          <t>20568194951</t>
        </is>
      </c>
      <c r="B492" t="inlineStr">
        <is>
          <t>23276859</t>
        </is>
      </c>
      <c r="C492" t="inlineStr">
        <is>
          <t>CHAVEZ HUAMAN VICTORIANO DOMINGO</t>
        </is>
      </c>
      <c r="D492" t="inlineStr">
        <is>
          <t>REPRESENTANTE</t>
        </is>
      </c>
      <c r="G492" s="9" t="n">
        <v>40877</v>
      </c>
      <c r="H492" s="9" t="str"/>
      <c r="I492" t="inlineStr">
        <is>
          <t>SI</t>
        </is>
      </c>
      <c r="J492" t="inlineStr">
        <is>
          <t>2040125</t>
        </is>
      </c>
      <c r="K492" t="inlineStr">
        <is>
          <t>2026-09-20T01:43:21.108Z</t>
        </is>
      </c>
    </row>
    <row r="493">
      <c r="A493" t="inlineStr">
        <is>
          <t>20568246188</t>
        </is>
      </c>
      <c r="B493" t="inlineStr">
        <is>
          <t>43445713</t>
        </is>
      </c>
      <c r="C493" t="inlineStr">
        <is>
          <t>MANDUJANO CASTRO JOSELYN VALERI</t>
        </is>
      </c>
      <c r="D493" t="inlineStr">
        <is>
          <t>ORGANO_ADMINISTRACION</t>
        </is>
      </c>
      <c r="E493" t="inlineStr">
        <is>
          <t>CONSEJO DIRECTIVO</t>
        </is>
      </c>
      <c r="F493" t="inlineStr">
        <is>
          <t>Presidente</t>
        </is>
      </c>
      <c r="G493" s="9" t="n">
        <v>43005</v>
      </c>
      <c r="H493" s="9" t="str"/>
      <c r="I493" t="inlineStr">
        <is>
          <t>SI</t>
        </is>
      </c>
      <c r="J493" t="inlineStr">
        <is>
          <t>1402023</t>
        </is>
      </c>
      <c r="K493" t="inlineStr">
        <is>
          <t>2026-09-20T01:43:21.108Z</t>
        </is>
      </c>
    </row>
    <row r="494">
      <c r="A494" t="inlineStr">
        <is>
          <t>20568246188</t>
        </is>
      </c>
      <c r="B494" t="inlineStr">
        <is>
          <t>45312162</t>
        </is>
      </c>
      <c r="C494" t="inlineStr">
        <is>
          <t>APACLLA CASTRO DELY DEISY</t>
        </is>
      </c>
      <c r="D494" t="inlineStr">
        <is>
          <t>ORGANO_ADMINISTRACION</t>
        </is>
      </c>
      <c r="E494" t="inlineStr">
        <is>
          <t>CONSEJO DIRECTIVO</t>
        </is>
      </c>
      <c r="F494" t="inlineStr">
        <is>
          <t>Vocal</t>
        </is>
      </c>
      <c r="G494" s="9" t="n">
        <v>43005</v>
      </c>
      <c r="H494" s="9" t="str"/>
      <c r="I494" t="inlineStr">
        <is>
          <t>SI</t>
        </is>
      </c>
      <c r="J494" t="inlineStr">
        <is>
          <t>1402024</t>
        </is>
      </c>
      <c r="K494" t="inlineStr">
        <is>
          <t>2026-09-20T01:43:21.108Z</t>
        </is>
      </c>
    </row>
    <row r="495">
      <c r="A495" t="inlineStr">
        <is>
          <t>20568246188</t>
        </is>
      </c>
      <c r="B495" t="inlineStr">
        <is>
          <t>10702660</t>
        </is>
      </c>
      <c r="C495" t="inlineStr">
        <is>
          <t>FLORES SANCHEZ ELOY DANY</t>
        </is>
      </c>
      <c r="D495" t="inlineStr">
        <is>
          <t>ORGANO_ADMINISTRACION</t>
        </is>
      </c>
      <c r="E495" t="inlineStr">
        <is>
          <t>CONSEJO DIRECTIVO</t>
        </is>
      </c>
      <c r="F495" t="inlineStr">
        <is>
          <t>Tesorero</t>
        </is>
      </c>
      <c r="G495" s="9" t="n">
        <v>43005</v>
      </c>
      <c r="H495" s="9" t="str"/>
      <c r="I495" t="inlineStr">
        <is>
          <t>SI</t>
        </is>
      </c>
      <c r="J495" t="inlineStr">
        <is>
          <t>1402025</t>
        </is>
      </c>
      <c r="K495" t="inlineStr">
        <is>
          <t>2026-09-20T01:43:21.108Z</t>
        </is>
      </c>
    </row>
    <row r="496">
      <c r="A496" t="inlineStr">
        <is>
          <t>20568246188</t>
        </is>
      </c>
      <c r="B496" t="inlineStr">
        <is>
          <t>20712272</t>
        </is>
      </c>
      <c r="C496" t="inlineStr">
        <is>
          <t>SANCHEZ DE FLORES ANGELICA FELICITA</t>
        </is>
      </c>
      <c r="D496" t="inlineStr">
        <is>
          <t>ORGANO_ADMINISTRACION</t>
        </is>
      </c>
      <c r="E496" t="inlineStr">
        <is>
          <t>CONSEJO DIRECTIVO</t>
        </is>
      </c>
      <c r="F496" t="inlineStr">
        <is>
          <t>Secretario</t>
        </is>
      </c>
      <c r="G496" s="9" t="n">
        <v>43005</v>
      </c>
      <c r="H496" s="9" t="str"/>
      <c r="I496" t="inlineStr">
        <is>
          <t>SI</t>
        </is>
      </c>
      <c r="J496" t="inlineStr">
        <is>
          <t>1402026</t>
        </is>
      </c>
      <c r="K496" t="inlineStr">
        <is>
          <t>2026-09-20T01:43:21.108Z</t>
        </is>
      </c>
    </row>
    <row r="497">
      <c r="A497" t="inlineStr">
        <is>
          <t>20568246188</t>
        </is>
      </c>
      <c r="B497" t="inlineStr">
        <is>
          <t>43445713</t>
        </is>
      </c>
      <c r="C497" t="inlineStr">
        <is>
          <t>MANDUJANO CASTRO JOSELYN VALERI</t>
        </is>
      </c>
      <c r="D497" t="inlineStr">
        <is>
          <t>REPRESENTANTE</t>
        </is>
      </c>
      <c r="G497" s="9" t="n">
        <v>40628</v>
      </c>
      <c r="H497" s="9" t="str"/>
      <c r="I497" t="inlineStr">
        <is>
          <t>SI</t>
        </is>
      </c>
      <c r="J497" t="inlineStr">
        <is>
          <t>1847186</t>
        </is>
      </c>
      <c r="K497" t="inlineStr">
        <is>
          <t>2026-09-20T01:43:21.108Z</t>
        </is>
      </c>
    </row>
    <row r="498">
      <c r="A498" t="inlineStr">
        <is>
          <t>20568549083</t>
        </is>
      </c>
      <c r="B498" t="inlineStr">
        <is>
          <t>45584952</t>
        </is>
      </c>
      <c r="C498" t="inlineStr">
        <is>
          <t>MALLMA LIMAYLLA ALEXANDER</t>
        </is>
      </c>
      <c r="D498" t="inlineStr">
        <is>
          <t>ORGANO_ADMINISTRACION</t>
        </is>
      </c>
      <c r="E498" t="inlineStr">
        <is>
          <t>CONSEJO DE ADMINISTRACION</t>
        </is>
      </c>
      <c r="F498" t="inlineStr">
        <is>
          <t>Presidente</t>
        </is>
      </c>
      <c r="G498" s="9" t="n">
        <v>44113</v>
      </c>
      <c r="H498" s="9" t="str"/>
      <c r="I498" t="inlineStr">
        <is>
          <t>SI</t>
        </is>
      </c>
      <c r="J498" t="inlineStr">
        <is>
          <t>1909167</t>
        </is>
      </c>
      <c r="K498" t="inlineStr">
        <is>
          <t>2026-09-20T01:43:21.108Z</t>
        </is>
      </c>
    </row>
    <row r="499">
      <c r="A499" t="inlineStr">
        <is>
          <t>20568549083</t>
        </is>
      </c>
      <c r="B499" t="inlineStr">
        <is>
          <t>23569344</t>
        </is>
      </c>
      <c r="C499" t="inlineStr">
        <is>
          <t>EGG TAMAYO LLUBISA MAGDALENA</t>
        </is>
      </c>
      <c r="D499" t="inlineStr">
        <is>
          <t>ORGANO_ADMINISTRACION</t>
        </is>
      </c>
      <c r="E499" t="inlineStr">
        <is>
          <t>CONSEJO DE ADMINISTRACION</t>
        </is>
      </c>
      <c r="F499" t="inlineStr">
        <is>
          <t>Vice Presidente</t>
        </is>
      </c>
      <c r="G499" s="9" t="n">
        <v>44113</v>
      </c>
      <c r="H499" s="9" t="str"/>
      <c r="I499" t="inlineStr">
        <is>
          <t>SI</t>
        </is>
      </c>
      <c r="J499" t="inlineStr">
        <is>
          <t>1909168</t>
        </is>
      </c>
      <c r="K499" t="inlineStr">
        <is>
          <t>2026-09-20T01:43:21.108Z</t>
        </is>
      </c>
    </row>
    <row r="500">
      <c r="A500" t="inlineStr">
        <is>
          <t>20568549083</t>
        </is>
      </c>
      <c r="B500" t="inlineStr">
        <is>
          <t>04305651</t>
        </is>
      </c>
      <c r="C500" t="inlineStr">
        <is>
          <t>MATEO SELANO HILDER NICOLAS</t>
        </is>
      </c>
      <c r="D500" t="inlineStr">
        <is>
          <t>ORGANO_ADMINISTRACION</t>
        </is>
      </c>
      <c r="E500" t="inlineStr">
        <is>
          <t>CONSEJO DE ADMINISTRACION</t>
        </is>
      </c>
      <c r="F500" t="inlineStr">
        <is>
          <t>Secretario</t>
        </is>
      </c>
      <c r="G500" s="9" t="n">
        <v>44113</v>
      </c>
      <c r="H500" s="9" t="str"/>
      <c r="I500" t="inlineStr">
        <is>
          <t>SI</t>
        </is>
      </c>
      <c r="J500" t="inlineStr">
        <is>
          <t>1909169</t>
        </is>
      </c>
      <c r="K500" t="inlineStr">
        <is>
          <t>2026-09-20T01:43:21.108Z</t>
        </is>
      </c>
    </row>
    <row r="501">
      <c r="A501" t="inlineStr">
        <is>
          <t>20568549083</t>
        </is>
      </c>
      <c r="B501" t="inlineStr">
        <is>
          <t>70769913</t>
        </is>
      </c>
      <c r="C501" t="inlineStr">
        <is>
          <t>QUISPE LLIUYACC JHONY JOEL</t>
        </is>
      </c>
      <c r="D501" t="inlineStr">
        <is>
          <t>ORGANO_ADMINISTRACION</t>
        </is>
      </c>
      <c r="E501" t="inlineStr">
        <is>
          <t>CONSEJO DE ADMINISTRACION</t>
        </is>
      </c>
      <c r="F501" t="inlineStr">
        <is>
          <t>Vocal</t>
        </is>
      </c>
      <c r="G501" s="9" t="n">
        <v>44113</v>
      </c>
      <c r="H501" s="9" t="str"/>
      <c r="I501" t="inlineStr">
        <is>
          <t>SI</t>
        </is>
      </c>
      <c r="J501" t="inlineStr">
        <is>
          <t>1909170</t>
        </is>
      </c>
      <c r="K501" t="inlineStr">
        <is>
          <t>2026-09-20T01:43:21.108Z</t>
        </is>
      </c>
    </row>
    <row r="502">
      <c r="A502" t="inlineStr">
        <is>
          <t>20568549083</t>
        </is>
      </c>
      <c r="B502" t="inlineStr">
        <is>
          <t>47595243</t>
        </is>
      </c>
      <c r="C502" t="inlineStr">
        <is>
          <t>SANCHOMA SHAÑIVOKARIN EUGENIA</t>
        </is>
      </c>
      <c r="D502" t="inlineStr">
        <is>
          <t>ORGANO_ADMINISTRACION</t>
        </is>
      </c>
      <c r="E502" t="inlineStr">
        <is>
          <t>CONSEJO DE ADMINISTRACION</t>
        </is>
      </c>
      <c r="F502" t="inlineStr">
        <is>
          <t>Vocal</t>
        </is>
      </c>
      <c r="G502" s="9" t="n">
        <v>44113</v>
      </c>
      <c r="H502" s="9" t="str"/>
      <c r="I502" t="inlineStr">
        <is>
          <t>SI</t>
        </is>
      </c>
      <c r="J502" t="inlineStr">
        <is>
          <t>1909171</t>
        </is>
      </c>
      <c r="K502" t="inlineStr">
        <is>
          <t>2026-09-20T01:43:21.108Z</t>
        </is>
      </c>
    </row>
    <row r="503">
      <c r="A503" t="inlineStr">
        <is>
          <t>20568549083</t>
        </is>
      </c>
      <c r="B503" t="inlineStr">
        <is>
          <t>45584952</t>
        </is>
      </c>
      <c r="C503" t="inlineStr">
        <is>
          <t>MALLMA LIMAYLLA ALEXANDER</t>
        </is>
      </c>
      <c r="D503" t="inlineStr">
        <is>
          <t>REPRESENTANTE</t>
        </is>
      </c>
      <c r="G503" s="9" t="n">
        <v>44113</v>
      </c>
      <c r="H503" s="9" t="str"/>
      <c r="I503" t="inlineStr">
        <is>
          <t>SI</t>
        </is>
      </c>
      <c r="J503" t="inlineStr">
        <is>
          <t>2280366</t>
        </is>
      </c>
      <c r="K503" t="inlineStr">
        <is>
          <t>2026-09-20T01:43:21.108Z</t>
        </is>
      </c>
    </row>
    <row r="504">
      <c r="A504" t="inlineStr">
        <is>
          <t>20568720866</t>
        </is>
      </c>
      <c r="B504" t="inlineStr">
        <is>
          <t>40546970</t>
        </is>
      </c>
      <c r="C504" t="inlineStr">
        <is>
          <t>poma taipe candelario</t>
        </is>
      </c>
      <c r="D504" t="inlineStr">
        <is>
          <t>ORGANO_ADMINISTRACION</t>
        </is>
      </c>
      <c r="E504" t="inlineStr">
        <is>
          <t>CONSEJO DIRECTIVO</t>
        </is>
      </c>
      <c r="F504" t="inlineStr">
        <is>
          <t>Vice Presidente</t>
        </is>
      </c>
      <c r="G504" s="9" t="n">
        <v>42170</v>
      </c>
      <c r="H504" s="9" t="str"/>
      <c r="I504" t="inlineStr">
        <is>
          <t>SI</t>
        </is>
      </c>
      <c r="J504" t="inlineStr">
        <is>
          <t>996318</t>
        </is>
      </c>
      <c r="K504" t="inlineStr">
        <is>
          <t>2026-09-20T01:43:21.108Z</t>
        </is>
      </c>
    </row>
    <row r="505">
      <c r="A505" t="inlineStr">
        <is>
          <t>20568720866</t>
        </is>
      </c>
      <c r="B505" t="inlineStr">
        <is>
          <t>40926949</t>
        </is>
      </c>
      <c r="C505" t="inlineStr">
        <is>
          <t>poma huarcaya gilmer niels</t>
        </is>
      </c>
      <c r="D505" t="inlineStr">
        <is>
          <t>ORGANO_ADMINISTRACION</t>
        </is>
      </c>
      <c r="E505" t="inlineStr">
        <is>
          <t>CONSEJO DIRECTIVO</t>
        </is>
      </c>
      <c r="F505" t="inlineStr">
        <is>
          <t>Secretario</t>
        </is>
      </c>
      <c r="G505" s="9" t="n">
        <v>42170</v>
      </c>
      <c r="H505" s="9" t="str"/>
      <c r="I505" t="inlineStr">
        <is>
          <t>SI</t>
        </is>
      </c>
      <c r="J505" t="inlineStr">
        <is>
          <t>996319</t>
        </is>
      </c>
      <c r="K505" t="inlineStr">
        <is>
          <t>2026-09-20T01:43:21.108Z</t>
        </is>
      </c>
    </row>
    <row r="506">
      <c r="A506" t="inlineStr">
        <is>
          <t>20568720866</t>
        </is>
      </c>
      <c r="B506" t="inlineStr">
        <is>
          <t>23362059</t>
        </is>
      </c>
      <c r="C506" t="inlineStr">
        <is>
          <t>taipe chocce zocimo</t>
        </is>
      </c>
      <c r="D506" t="inlineStr">
        <is>
          <t>ORGANO_ADMINISTRACION</t>
        </is>
      </c>
      <c r="E506" t="inlineStr">
        <is>
          <t>CONSEJO DIRECTIVO</t>
        </is>
      </c>
      <c r="F506" t="inlineStr">
        <is>
          <t>Fiscal</t>
        </is>
      </c>
      <c r="G506" s="9" t="n">
        <v>42170</v>
      </c>
      <c r="H506" s="9" t="str"/>
      <c r="I506" t="inlineStr">
        <is>
          <t>SI</t>
        </is>
      </c>
      <c r="J506" t="inlineStr">
        <is>
          <t>996320</t>
        </is>
      </c>
      <c r="K506" t="inlineStr">
        <is>
          <t>2026-09-20T01:43:21.108Z</t>
        </is>
      </c>
    </row>
    <row r="507">
      <c r="A507" t="inlineStr">
        <is>
          <t>20568720866</t>
        </is>
      </c>
      <c r="B507" t="inlineStr">
        <is>
          <t>46217836</t>
        </is>
      </c>
      <c r="C507" t="inlineStr">
        <is>
          <t>poma taipe marcos</t>
        </is>
      </c>
      <c r="D507" t="inlineStr">
        <is>
          <t>ORGANO_ADMINISTRACION</t>
        </is>
      </c>
      <c r="E507" t="inlineStr">
        <is>
          <t>CONSEJO DIRECTIVO</t>
        </is>
      </c>
      <c r="F507" t="inlineStr">
        <is>
          <t>Presidente</t>
        </is>
      </c>
      <c r="G507" s="9" t="n">
        <v>42170</v>
      </c>
      <c r="H507" s="9" t="str"/>
      <c r="I507" t="inlineStr">
        <is>
          <t>SI</t>
        </is>
      </c>
      <c r="J507" t="inlineStr">
        <is>
          <t>996321</t>
        </is>
      </c>
      <c r="K507" t="inlineStr">
        <is>
          <t>2026-09-20T01:43:21.108Z</t>
        </is>
      </c>
    </row>
    <row r="508">
      <c r="A508" t="inlineStr">
        <is>
          <t>20568720866</t>
        </is>
      </c>
      <c r="B508" t="inlineStr">
        <is>
          <t>23361735</t>
        </is>
      </c>
      <c r="C508" t="inlineStr">
        <is>
          <t>antezana lanasca abram</t>
        </is>
      </c>
      <c r="D508" t="inlineStr">
        <is>
          <t>ORGANO_ADMINISTRACION</t>
        </is>
      </c>
      <c r="E508" t="inlineStr">
        <is>
          <t>CONSEJO DIRECTIVO</t>
        </is>
      </c>
      <c r="F508" t="inlineStr">
        <is>
          <t>Fiscal</t>
        </is>
      </c>
      <c r="G508" s="9" t="n">
        <v>42170</v>
      </c>
      <c r="H508" s="9" t="str"/>
      <c r="I508" t="inlineStr">
        <is>
          <t>SI</t>
        </is>
      </c>
      <c r="J508" t="inlineStr">
        <is>
          <t>996322</t>
        </is>
      </c>
      <c r="K508" t="inlineStr">
        <is>
          <t>2026-09-20T01:43:21.108Z</t>
        </is>
      </c>
    </row>
    <row r="509">
      <c r="A509" t="inlineStr">
        <is>
          <t>20568720866</t>
        </is>
      </c>
      <c r="B509" t="inlineStr">
        <is>
          <t>41087446</t>
        </is>
      </c>
      <c r="C509" t="inlineStr">
        <is>
          <t>sotacuro muños raul</t>
        </is>
      </c>
      <c r="D509" t="inlineStr">
        <is>
          <t>ORGANO_ADMINISTRACION</t>
        </is>
      </c>
      <c r="E509" t="inlineStr">
        <is>
          <t>CONSEJO DIRECTIVO</t>
        </is>
      </c>
      <c r="F509" t="inlineStr">
        <is>
          <t>Tesorero</t>
        </is>
      </c>
      <c r="G509" s="9" t="n">
        <v>42170</v>
      </c>
      <c r="H509" s="9" t="str"/>
      <c r="I509" t="inlineStr">
        <is>
          <t>SI</t>
        </is>
      </c>
      <c r="J509" t="inlineStr">
        <is>
          <t>996323</t>
        </is>
      </c>
      <c r="K509" t="inlineStr">
        <is>
          <t>2026-09-20T01:43:21.108Z</t>
        </is>
      </c>
    </row>
    <row r="510">
      <c r="A510" t="inlineStr">
        <is>
          <t>20568720866</t>
        </is>
      </c>
      <c r="B510" t="inlineStr">
        <is>
          <t>46217836</t>
        </is>
      </c>
      <c r="C510" t="inlineStr">
        <is>
          <t>POMA TAIPE MARCOS</t>
        </is>
      </c>
      <c r="D510" t="inlineStr">
        <is>
          <t>REPRESENTANTE</t>
        </is>
      </c>
      <c r="G510" s="9" t="n">
        <v>42170</v>
      </c>
      <c r="H510" s="9" t="str"/>
      <c r="I510" t="inlineStr">
        <is>
          <t>SI</t>
        </is>
      </c>
      <c r="J510" t="inlineStr">
        <is>
          <t>1527944</t>
        </is>
      </c>
      <c r="K510" t="inlineStr">
        <is>
          <t>2026-09-20T01:43:21.108Z</t>
        </is>
      </c>
    </row>
    <row r="511">
      <c r="A511" t="inlineStr">
        <is>
          <t>20573138202</t>
        </is>
      </c>
      <c r="B511" t="inlineStr">
        <is>
          <t>42957300</t>
        </is>
      </c>
      <c r="C511" t="inlineStr">
        <is>
          <t>ESPIRITU LINO TEODORO</t>
        </is>
      </c>
      <c r="D511" t="inlineStr">
        <is>
          <t>ORGANO_ADMINISTRACION</t>
        </is>
      </c>
      <c r="E511" t="inlineStr">
        <is>
          <t>CONSEJO DIRECTIVO</t>
        </is>
      </c>
      <c r="F511" t="inlineStr">
        <is>
          <t>Presidente</t>
        </is>
      </c>
      <c r="G511" s="9" t="n">
        <v>40971</v>
      </c>
      <c r="H511" s="9" t="str"/>
      <c r="I511" t="inlineStr">
        <is>
          <t>SI</t>
        </is>
      </c>
      <c r="J511" t="inlineStr">
        <is>
          <t>255198</t>
        </is>
      </c>
      <c r="K511" t="inlineStr">
        <is>
          <t>2026-09-20T01:43:21.108Z</t>
        </is>
      </c>
    </row>
    <row r="512">
      <c r="A512" t="inlineStr">
        <is>
          <t>20573138202</t>
        </is>
      </c>
      <c r="B512" t="inlineStr">
        <is>
          <t>22654179</t>
        </is>
      </c>
      <c r="C512" t="inlineStr">
        <is>
          <t>CAJAS AGUIRRE ARMANDO</t>
        </is>
      </c>
      <c r="D512" t="inlineStr">
        <is>
          <t>ORGANO_ADMINISTRACION</t>
        </is>
      </c>
      <c r="E512" t="inlineStr">
        <is>
          <t>CONSEJO DIRECTIVO</t>
        </is>
      </c>
      <c r="F512" t="inlineStr">
        <is>
          <t>Vice Presidente</t>
        </is>
      </c>
      <c r="G512" s="9" t="n">
        <v>40971</v>
      </c>
      <c r="H512" s="9" t="str"/>
      <c r="I512" t="inlineStr">
        <is>
          <t>SI</t>
        </is>
      </c>
      <c r="J512" t="inlineStr">
        <is>
          <t>255199</t>
        </is>
      </c>
      <c r="K512" t="inlineStr">
        <is>
          <t>2026-09-20T01:43:21.108Z</t>
        </is>
      </c>
    </row>
    <row r="513">
      <c r="A513" t="inlineStr">
        <is>
          <t>20573138202</t>
        </is>
      </c>
      <c r="B513" t="inlineStr">
        <is>
          <t>41959169</t>
        </is>
      </c>
      <c r="C513" t="inlineStr">
        <is>
          <t>CLEMENTE CESPEDES CARLOS</t>
        </is>
      </c>
      <c r="D513" t="inlineStr">
        <is>
          <t>ORGANO_ADMINISTRACION</t>
        </is>
      </c>
      <c r="E513" t="inlineStr">
        <is>
          <t>CONSEJO DIRECTIVO</t>
        </is>
      </c>
      <c r="F513" t="inlineStr">
        <is>
          <t>Tesorero</t>
        </is>
      </c>
      <c r="G513" s="9" t="n">
        <v>40971</v>
      </c>
      <c r="H513" s="9" t="str"/>
      <c r="I513" t="inlineStr">
        <is>
          <t>SI</t>
        </is>
      </c>
      <c r="J513" t="inlineStr">
        <is>
          <t>255200</t>
        </is>
      </c>
      <c r="K513" t="inlineStr">
        <is>
          <t>2026-09-20T01:43:21.108Z</t>
        </is>
      </c>
    </row>
    <row r="514">
      <c r="A514" t="inlineStr">
        <is>
          <t>20573138202</t>
        </is>
      </c>
      <c r="B514" t="inlineStr">
        <is>
          <t>23176950</t>
        </is>
      </c>
      <c r="C514" t="inlineStr">
        <is>
          <t>FABIAN EVARISTO DANIEL</t>
        </is>
      </c>
      <c r="D514" t="inlineStr">
        <is>
          <t>ORGANO_ADMINISTRACION</t>
        </is>
      </c>
      <c r="E514" t="inlineStr">
        <is>
          <t>CONSEJO DIRECTIVO</t>
        </is>
      </c>
      <c r="F514" t="inlineStr">
        <is>
          <t>Fiscal</t>
        </is>
      </c>
      <c r="G514" s="9" t="n">
        <v>40971</v>
      </c>
      <c r="H514" s="9" t="str"/>
      <c r="I514" t="inlineStr">
        <is>
          <t>SI</t>
        </is>
      </c>
      <c r="J514" t="inlineStr">
        <is>
          <t>255201</t>
        </is>
      </c>
      <c r="K514" t="inlineStr">
        <is>
          <t>2026-09-20T01:43:21.108Z</t>
        </is>
      </c>
    </row>
    <row r="515">
      <c r="A515" t="inlineStr">
        <is>
          <t>20573138202</t>
        </is>
      </c>
      <c r="B515" t="inlineStr">
        <is>
          <t>25435478</t>
        </is>
      </c>
      <c r="C515" t="inlineStr">
        <is>
          <t>BELTRAN ZENTENO RUBER</t>
        </is>
      </c>
      <c r="D515" t="inlineStr">
        <is>
          <t>ORGANO_ADMINISTRACION</t>
        </is>
      </c>
      <c r="E515" t="inlineStr">
        <is>
          <t>CONSEJO DIRECTIVO</t>
        </is>
      </c>
      <c r="F515" t="inlineStr">
        <is>
          <t>Secretario</t>
        </is>
      </c>
      <c r="G515" s="9" t="n">
        <v>40971</v>
      </c>
      <c r="H515" s="9" t="str"/>
      <c r="I515" t="inlineStr">
        <is>
          <t>SI</t>
        </is>
      </c>
      <c r="J515" t="inlineStr">
        <is>
          <t>255202</t>
        </is>
      </c>
      <c r="K515" t="inlineStr">
        <is>
          <t>2026-09-20T01:43:21.108Z</t>
        </is>
      </c>
    </row>
    <row r="516">
      <c r="A516" t="inlineStr">
        <is>
          <t>20573138202</t>
        </is>
      </c>
      <c r="B516" t="inlineStr">
        <is>
          <t>23008371</t>
        </is>
      </c>
      <c r="C516" t="inlineStr">
        <is>
          <t>DIEGO PONCE ANGEL</t>
        </is>
      </c>
      <c r="D516" t="inlineStr">
        <is>
          <t>ORGANO_ADMINISTRACION</t>
        </is>
      </c>
      <c r="E516" t="inlineStr">
        <is>
          <t>CONSEJO DIRECTIVO</t>
        </is>
      </c>
      <c r="F516" t="inlineStr">
        <is>
          <t>Vocal</t>
        </is>
      </c>
      <c r="G516" s="9" t="n">
        <v>40971</v>
      </c>
      <c r="H516" s="9" t="str"/>
      <c r="I516" t="inlineStr">
        <is>
          <t>SI</t>
        </is>
      </c>
      <c r="J516" t="inlineStr">
        <is>
          <t>255203</t>
        </is>
      </c>
      <c r="K516" t="inlineStr">
        <is>
          <t>2026-09-20T01:43:21.108Z</t>
        </is>
      </c>
    </row>
    <row r="517">
      <c r="A517" t="inlineStr">
        <is>
          <t>20573138202</t>
        </is>
      </c>
      <c r="B517" t="inlineStr">
        <is>
          <t>42957300</t>
        </is>
      </c>
      <c r="C517" t="inlineStr">
        <is>
          <t>ESPIRITU LINO TEODORO</t>
        </is>
      </c>
      <c r="D517" t="inlineStr">
        <is>
          <t>REPRESENTANTE</t>
        </is>
      </c>
      <c r="G517" s="9" t="n">
        <v>40971</v>
      </c>
      <c r="H517" s="9" t="str"/>
      <c r="I517" t="inlineStr">
        <is>
          <t>SI</t>
        </is>
      </c>
      <c r="J517" t="inlineStr">
        <is>
          <t>892287</t>
        </is>
      </c>
      <c r="K517" t="inlineStr">
        <is>
          <t>2026-09-20T01:43:21.108Z</t>
        </is>
      </c>
    </row>
    <row r="518">
      <c r="A518" t="inlineStr">
        <is>
          <t>20574602450</t>
        </is>
      </c>
      <c r="B518" t="inlineStr">
        <is>
          <t>28287489</t>
        </is>
      </c>
      <c r="C518" t="inlineStr">
        <is>
          <t>VENTURA ORE JUAN</t>
        </is>
      </c>
      <c r="D518" t="inlineStr">
        <is>
          <t>ORGANO_ADMINISTRACION</t>
        </is>
      </c>
      <c r="E518" t="inlineStr">
        <is>
          <t>CONSEJO DE ADMINISTRACION</t>
        </is>
      </c>
      <c r="F518" t="inlineStr">
        <is>
          <t>Presidente</t>
        </is>
      </c>
      <c r="G518" s="9" t="n">
        <v>44328</v>
      </c>
      <c r="H518" s="9" t="str"/>
      <c r="I518" t="inlineStr">
        <is>
          <t>SI</t>
        </is>
      </c>
      <c r="J518" t="inlineStr">
        <is>
          <t>2825938</t>
        </is>
      </c>
      <c r="K518" t="inlineStr">
        <is>
          <t>2026-09-20T01:43:21.108Z</t>
        </is>
      </c>
    </row>
    <row r="519">
      <c r="A519" t="inlineStr">
        <is>
          <t>20574602450</t>
        </is>
      </c>
      <c r="B519" t="inlineStr">
        <is>
          <t>00152355</t>
        </is>
      </c>
      <c r="C519" t="inlineStr">
        <is>
          <t>RODRIGUEZ BOLUARTE EDUARDO</t>
        </is>
      </c>
      <c r="D519" t="inlineStr">
        <is>
          <t>ORGANO_ADMINISTRACION</t>
        </is>
      </c>
      <c r="E519" t="inlineStr">
        <is>
          <t>CONSEJO DE ADMINISTRACION</t>
        </is>
      </c>
      <c r="F519" t="inlineStr">
        <is>
          <t>Vice Presidente</t>
        </is>
      </c>
      <c r="G519" s="9" t="n">
        <v>44328</v>
      </c>
      <c r="H519" s="9" t="str"/>
      <c r="I519" t="inlineStr">
        <is>
          <t>SI</t>
        </is>
      </c>
      <c r="J519" t="inlineStr">
        <is>
          <t>2825940</t>
        </is>
      </c>
      <c r="K519" t="inlineStr">
        <is>
          <t>2026-09-20T01:43:21.108Z</t>
        </is>
      </c>
    </row>
    <row r="520">
      <c r="A520" t="inlineStr">
        <is>
          <t>20574602450</t>
        </is>
      </c>
      <c r="B520" t="inlineStr">
        <is>
          <t>20100153</t>
        </is>
      </c>
      <c r="C520" t="inlineStr">
        <is>
          <t>NAVARRO QUISPE EDWAR</t>
        </is>
      </c>
      <c r="D520" t="inlineStr">
        <is>
          <t>ORGANO_ADMINISTRACION</t>
        </is>
      </c>
      <c r="E520" t="inlineStr">
        <is>
          <t>CONSEJO DE ADMINISTRACION</t>
        </is>
      </c>
      <c r="F520" t="inlineStr">
        <is>
          <t>Secretario</t>
        </is>
      </c>
      <c r="G520" s="9" t="n">
        <v>44328</v>
      </c>
      <c r="H520" s="9" t="str"/>
      <c r="I520" t="inlineStr">
        <is>
          <t>SI</t>
        </is>
      </c>
      <c r="J520" t="inlineStr">
        <is>
          <t>2825942</t>
        </is>
      </c>
      <c r="K520" t="inlineStr">
        <is>
          <t>2026-09-20T01:43:21.108Z</t>
        </is>
      </c>
    </row>
    <row r="521">
      <c r="A521" t="inlineStr">
        <is>
          <t>20574602450</t>
        </is>
      </c>
      <c r="B521" t="inlineStr">
        <is>
          <t>70420133</t>
        </is>
      </c>
      <c r="C521" t="inlineStr">
        <is>
          <t>BAEZ CARDENAS JOHN OLIVER</t>
        </is>
      </c>
      <c r="D521" t="inlineStr">
        <is>
          <t>REPRESENTANTE</t>
        </is>
      </c>
      <c r="G521" s="9" t="n">
        <v>44861</v>
      </c>
      <c r="H521" s="9" t="str"/>
      <c r="I521" t="inlineStr">
        <is>
          <t>SI</t>
        </is>
      </c>
      <c r="J521" t="inlineStr">
        <is>
          <t>3111639</t>
        </is>
      </c>
      <c r="K521" t="inlineStr">
        <is>
          <t>2026-09-20T01:43:21.108Z</t>
        </is>
      </c>
    </row>
    <row r="522">
      <c r="A522" t="inlineStr">
        <is>
          <t>20574683867</t>
        </is>
      </c>
      <c r="B522" t="inlineStr">
        <is>
          <t>28709708</t>
        </is>
      </c>
      <c r="C522" t="inlineStr">
        <is>
          <t>CHAVEZ CHACHAYMA RUBEN</t>
        </is>
      </c>
      <c r="D522" t="inlineStr">
        <is>
          <t>ORGANO_ADMINISTRACION</t>
        </is>
      </c>
      <c r="E522" t="inlineStr">
        <is>
          <t>CONSEJO DIRECTIVO</t>
        </is>
      </c>
      <c r="F522" t="inlineStr">
        <is>
          <t>Vice Presidente</t>
        </is>
      </c>
      <c r="G522" s="9" t="n">
        <v>41366</v>
      </c>
      <c r="H522" s="9" t="str"/>
      <c r="I522" t="inlineStr">
        <is>
          <t>SI</t>
        </is>
      </c>
      <c r="J522" t="inlineStr">
        <is>
          <t>438784</t>
        </is>
      </c>
      <c r="K522" t="inlineStr">
        <is>
          <t>2026-09-20T01:43:21.108Z</t>
        </is>
      </c>
    </row>
    <row r="523">
      <c r="A523" t="inlineStr">
        <is>
          <t>20574683867</t>
        </is>
      </c>
      <c r="B523" t="inlineStr">
        <is>
          <t>28596162</t>
        </is>
      </c>
      <c r="C523" t="inlineStr">
        <is>
          <t>ROMERO VARGAS SIMON</t>
        </is>
      </c>
      <c r="D523" t="inlineStr">
        <is>
          <t>ORGANO_ADMINISTRACION</t>
        </is>
      </c>
      <c r="E523" t="inlineStr">
        <is>
          <t>CONSEJO DIRECTIVO</t>
        </is>
      </c>
      <c r="F523" t="inlineStr">
        <is>
          <t>Secretario</t>
        </is>
      </c>
      <c r="G523" s="9" t="n">
        <v>41366</v>
      </c>
      <c r="H523" s="9" t="str"/>
      <c r="I523" t="inlineStr">
        <is>
          <t>SI</t>
        </is>
      </c>
      <c r="J523" t="inlineStr">
        <is>
          <t>438785</t>
        </is>
      </c>
      <c r="K523" t="inlineStr">
        <is>
          <t>2026-09-20T01:43:21.108Z</t>
        </is>
      </c>
    </row>
    <row r="524">
      <c r="A524" t="inlineStr">
        <is>
          <t>20574683867</t>
        </is>
      </c>
      <c r="B524" t="inlineStr">
        <is>
          <t>42796462</t>
        </is>
      </c>
      <c r="C524" t="inlineStr">
        <is>
          <t>DURAN FIGUEROA SUSUNA</t>
        </is>
      </c>
      <c r="D524" t="inlineStr">
        <is>
          <t>ORGANO_ADMINISTRACION</t>
        </is>
      </c>
      <c r="E524" t="inlineStr">
        <is>
          <t>CONSEJO DIRECTIVO</t>
        </is>
      </c>
      <c r="F524" t="inlineStr">
        <is>
          <t>Tesorero</t>
        </is>
      </c>
      <c r="G524" s="9" t="n">
        <v>41366</v>
      </c>
      <c r="H524" s="9" t="str"/>
      <c r="I524" t="inlineStr">
        <is>
          <t>SI</t>
        </is>
      </c>
      <c r="J524" t="inlineStr">
        <is>
          <t>438786</t>
        </is>
      </c>
      <c r="K524" t="inlineStr">
        <is>
          <t>2026-09-20T01:43:21.108Z</t>
        </is>
      </c>
    </row>
    <row r="525">
      <c r="A525" t="inlineStr">
        <is>
          <t>20574683867</t>
        </is>
      </c>
      <c r="B525" t="inlineStr">
        <is>
          <t>44298161</t>
        </is>
      </c>
      <c r="C525" t="inlineStr">
        <is>
          <t>CABRERA JANAMPA FELIX</t>
        </is>
      </c>
      <c r="D525" t="inlineStr">
        <is>
          <t>ORGANO_ADMINISTRACION</t>
        </is>
      </c>
      <c r="E525" t="inlineStr">
        <is>
          <t>CONSEJO DIRECTIVO</t>
        </is>
      </c>
      <c r="F525" t="inlineStr">
        <is>
          <t>Vocal</t>
        </is>
      </c>
      <c r="G525" s="9" t="n">
        <v>41366</v>
      </c>
      <c r="H525" s="9" t="str"/>
      <c r="I525" t="inlineStr">
        <is>
          <t>SI</t>
        </is>
      </c>
      <c r="J525" t="inlineStr">
        <is>
          <t>438787</t>
        </is>
      </c>
      <c r="K525" t="inlineStr">
        <is>
          <t>2026-09-20T01:43:21.108Z</t>
        </is>
      </c>
    </row>
    <row r="526">
      <c r="A526" t="inlineStr">
        <is>
          <t>20574683867</t>
        </is>
      </c>
      <c r="B526" t="inlineStr">
        <is>
          <t>28237380</t>
        </is>
      </c>
      <c r="C526" t="inlineStr">
        <is>
          <t>SOSA JERI ANGEL</t>
        </is>
      </c>
      <c r="D526" t="inlineStr">
        <is>
          <t>ORGANO_ADMINISTRACION</t>
        </is>
      </c>
      <c r="E526" t="inlineStr">
        <is>
          <t>CONSEJO DIRECTIVO</t>
        </is>
      </c>
      <c r="F526" t="inlineStr">
        <is>
          <t>Fiscal</t>
        </is>
      </c>
      <c r="G526" s="9" t="n">
        <v>41366</v>
      </c>
      <c r="H526" s="9" t="str"/>
      <c r="I526" t="inlineStr">
        <is>
          <t>SI</t>
        </is>
      </c>
      <c r="J526" t="inlineStr">
        <is>
          <t>438788</t>
        </is>
      </c>
      <c r="K526" t="inlineStr">
        <is>
          <t>2026-09-20T01:43:21.108Z</t>
        </is>
      </c>
    </row>
    <row r="527">
      <c r="A527" t="inlineStr">
        <is>
          <t>20574683867</t>
        </is>
      </c>
      <c r="B527" t="inlineStr">
        <is>
          <t>80147618</t>
        </is>
      </c>
      <c r="C527" t="inlineStr">
        <is>
          <t>JANAMPA PINTA MARIO</t>
        </is>
      </c>
      <c r="D527" t="inlineStr">
        <is>
          <t>ORGANO_ADMINISTRACION</t>
        </is>
      </c>
      <c r="E527" t="inlineStr">
        <is>
          <t>CONSEJO DIRECTIVO</t>
        </is>
      </c>
      <c r="F527" t="inlineStr">
        <is>
          <t>Presidente</t>
        </is>
      </c>
      <c r="G527" s="9" t="n">
        <v>41366</v>
      </c>
      <c r="H527" s="9" t="str"/>
      <c r="I527" t="inlineStr">
        <is>
          <t>SI</t>
        </is>
      </c>
      <c r="J527" t="inlineStr">
        <is>
          <t>438789</t>
        </is>
      </c>
      <c r="K527" t="inlineStr">
        <is>
          <t>2026-09-20T01:43:21.108Z</t>
        </is>
      </c>
    </row>
    <row r="528">
      <c r="A528" t="inlineStr">
        <is>
          <t>20574683867</t>
        </is>
      </c>
      <c r="B528" t="inlineStr">
        <is>
          <t>80147618</t>
        </is>
      </c>
      <c r="C528" t="inlineStr">
        <is>
          <t>JANAMPA PINTA MARIO</t>
        </is>
      </c>
      <c r="D528" t="inlineStr">
        <is>
          <t>REPRESENTANTE</t>
        </is>
      </c>
      <c r="G528" s="9" t="n">
        <v>41366</v>
      </c>
      <c r="H528" s="9" t="str"/>
      <c r="I528" t="inlineStr">
        <is>
          <t>SI</t>
        </is>
      </c>
      <c r="J528" t="inlineStr">
        <is>
          <t>1023063</t>
        </is>
      </c>
      <c r="K528" t="inlineStr">
        <is>
          <t>2026-09-20T01:43:21.108Z</t>
        </is>
      </c>
    </row>
    <row r="529">
      <c r="A529" t="inlineStr">
        <is>
          <t>20600001109</t>
        </is>
      </c>
      <c r="B529" t="inlineStr">
        <is>
          <t>44183743</t>
        </is>
      </c>
      <c r="C529" t="inlineStr">
        <is>
          <t>MESTANZA RIMARACHIN ELVER</t>
        </is>
      </c>
      <c r="D529" t="inlineStr">
        <is>
          <t>ORGANO_ADMINISTRACION</t>
        </is>
      </c>
      <c r="E529" t="inlineStr">
        <is>
          <t>CONSEJO DE ADMINISTRACION</t>
        </is>
      </c>
      <c r="F529" t="inlineStr">
        <is>
          <t>Vice Presidente</t>
        </is>
      </c>
      <c r="G529" s="9" t="n">
        <v>43549</v>
      </c>
      <c r="H529" s="9" t="str"/>
      <c r="I529" t="inlineStr">
        <is>
          <t>SI</t>
        </is>
      </c>
      <c r="J529" t="inlineStr">
        <is>
          <t>1751028</t>
        </is>
      </c>
      <c r="K529" t="inlineStr">
        <is>
          <t>2026-09-20T01:43:21.108Z</t>
        </is>
      </c>
    </row>
    <row r="530">
      <c r="A530" t="inlineStr">
        <is>
          <t>20600001109</t>
        </is>
      </c>
      <c r="B530" t="inlineStr">
        <is>
          <t>46046284</t>
        </is>
      </c>
      <c r="C530" t="inlineStr">
        <is>
          <t>HERRERA BUSTAMANTE MARCOS</t>
        </is>
      </c>
      <c r="D530" t="inlineStr">
        <is>
          <t>ORGANO_ADMINISTRACION</t>
        </is>
      </c>
      <c r="E530" t="inlineStr">
        <is>
          <t>CONSEJO DE ADMINISTRACION</t>
        </is>
      </c>
      <c r="F530" t="inlineStr">
        <is>
          <t>Secretario</t>
        </is>
      </c>
      <c r="G530" s="9" t="n">
        <v>43549</v>
      </c>
      <c r="H530" s="9" t="str"/>
      <c r="I530" t="inlineStr">
        <is>
          <t>SI</t>
        </is>
      </c>
      <c r="J530" t="inlineStr">
        <is>
          <t>1751029</t>
        </is>
      </c>
      <c r="K530" t="inlineStr">
        <is>
          <t>2026-09-20T01:43:21.108Z</t>
        </is>
      </c>
    </row>
    <row r="531">
      <c r="A531" t="inlineStr">
        <is>
          <t>20600001109</t>
        </is>
      </c>
      <c r="B531" t="inlineStr">
        <is>
          <t>16678109</t>
        </is>
      </c>
      <c r="C531" t="inlineStr">
        <is>
          <t>SILVA DIAZ NILSON</t>
        </is>
      </c>
      <c r="D531" t="inlineStr">
        <is>
          <t>ORGANO_ADMINISTRACION</t>
        </is>
      </c>
      <c r="E531" t="inlineStr">
        <is>
          <t>CONSEJO DE ADMINISTRACION</t>
        </is>
      </c>
      <c r="F531" t="inlineStr">
        <is>
          <t>Presidente</t>
        </is>
      </c>
      <c r="G531" s="9" t="n">
        <v>43549</v>
      </c>
      <c r="H531" s="9" t="str"/>
      <c r="I531" t="inlineStr">
        <is>
          <t>SI</t>
        </is>
      </c>
      <c r="J531" t="inlineStr">
        <is>
          <t>1751030</t>
        </is>
      </c>
      <c r="K531" t="inlineStr">
        <is>
          <t>2026-09-20T01:43:21.108Z</t>
        </is>
      </c>
    </row>
    <row r="532">
      <c r="A532" t="inlineStr">
        <is>
          <t>20600001109</t>
        </is>
      </c>
      <c r="B532" t="inlineStr">
        <is>
          <t>46047519</t>
        </is>
      </c>
      <c r="C532" t="inlineStr">
        <is>
          <t>DIAZ VEGA RICHARD</t>
        </is>
      </c>
      <c r="D532" t="inlineStr">
        <is>
          <t>ORGANO_ADMINISTRACION</t>
        </is>
      </c>
      <c r="E532" t="inlineStr">
        <is>
          <t>CONSEJO DE ADMINISTRACION</t>
        </is>
      </c>
      <c r="F532" t="inlineStr">
        <is>
          <t>Vocal</t>
        </is>
      </c>
      <c r="G532" s="9" t="n">
        <v>43549</v>
      </c>
      <c r="H532" s="9" t="str"/>
      <c r="I532" t="inlineStr">
        <is>
          <t>SI</t>
        </is>
      </c>
      <c r="J532" t="inlineStr">
        <is>
          <t>1751031</t>
        </is>
      </c>
      <c r="K532" t="inlineStr">
        <is>
          <t>2026-09-20T01:43:21.108Z</t>
        </is>
      </c>
    </row>
    <row r="533">
      <c r="A533" t="inlineStr">
        <is>
          <t>20600001109</t>
        </is>
      </c>
      <c r="B533" t="inlineStr">
        <is>
          <t>47215642</t>
        </is>
      </c>
      <c r="C533" t="inlineStr">
        <is>
          <t>TAPIA JULON WINKLER TONY</t>
        </is>
      </c>
      <c r="D533" t="inlineStr">
        <is>
          <t>REPRESENTANTE</t>
        </is>
      </c>
      <c r="G533" s="9" t="n">
        <v>43479</v>
      </c>
      <c r="H533" s="9" t="str"/>
      <c r="I533" t="inlineStr">
        <is>
          <t>SI</t>
        </is>
      </c>
      <c r="J533" t="inlineStr">
        <is>
          <t>2142094</t>
        </is>
      </c>
      <c r="K533" t="inlineStr">
        <is>
          <t>2026-09-20T01:43:21.108Z</t>
        </is>
      </c>
    </row>
    <row r="534">
      <c r="A534" t="inlineStr">
        <is>
          <t>20600029887</t>
        </is>
      </c>
      <c r="B534" t="inlineStr">
        <is>
          <t>05791549</t>
        </is>
      </c>
      <c r="C534" t="inlineStr">
        <is>
          <t>de jesus vasquez diego</t>
        </is>
      </c>
      <c r="D534" t="inlineStr">
        <is>
          <t>ORGANO_ADMINISTRACION</t>
        </is>
      </c>
      <c r="E534" t="inlineStr">
        <is>
          <t>CONSEJO DE ADMINISTRACION</t>
        </is>
      </c>
      <c r="F534" t="inlineStr">
        <is>
          <t>Vocal</t>
        </is>
      </c>
      <c r="G534" s="9" t="n">
        <v>44424</v>
      </c>
      <c r="H534" s="9" t="str"/>
      <c r="I534" t="inlineStr">
        <is>
          <t>SI</t>
        </is>
      </c>
      <c r="J534" t="inlineStr">
        <is>
          <t>2579174</t>
        </is>
      </c>
      <c r="K534" t="inlineStr">
        <is>
          <t>2026-09-20T01:43:21.108Z</t>
        </is>
      </c>
    </row>
    <row r="535">
      <c r="A535" t="inlineStr">
        <is>
          <t>20600029887</t>
        </is>
      </c>
      <c r="B535" t="inlineStr">
        <is>
          <t>70189078</t>
        </is>
      </c>
      <c r="C535" t="inlineStr">
        <is>
          <t>garcia falcon cesar antonio</t>
        </is>
      </c>
      <c r="D535" t="inlineStr">
        <is>
          <t>ORGANO_ADMINISTRACION</t>
        </is>
      </c>
      <c r="E535" t="inlineStr">
        <is>
          <t>CONSEJO DE ADMINISTRACION</t>
        </is>
      </c>
      <c r="F535" t="inlineStr">
        <is>
          <t>Presidente</t>
        </is>
      </c>
      <c r="G535" s="9" t="n">
        <v>44424</v>
      </c>
      <c r="H535" s="9" t="str"/>
      <c r="I535" t="inlineStr">
        <is>
          <t>SI</t>
        </is>
      </c>
      <c r="J535" t="inlineStr">
        <is>
          <t>2579175</t>
        </is>
      </c>
      <c r="K535" t="inlineStr">
        <is>
          <t>2026-09-20T01:43:21.108Z</t>
        </is>
      </c>
    </row>
    <row r="536">
      <c r="A536" t="inlineStr">
        <is>
          <t>20600029887</t>
        </is>
      </c>
      <c r="B536" t="inlineStr">
        <is>
          <t>05781713</t>
        </is>
      </c>
      <c r="C536" t="inlineStr">
        <is>
          <t>llerena rodriguez de falcon laura</t>
        </is>
      </c>
      <c r="D536" t="inlineStr">
        <is>
          <t>ORGANO_ADMINISTRACION</t>
        </is>
      </c>
      <c r="E536" t="inlineStr">
        <is>
          <t>CONSEJO DE ADMINISTRACION</t>
        </is>
      </c>
      <c r="F536" t="inlineStr">
        <is>
          <t>Vice Presidente</t>
        </is>
      </c>
      <c r="G536" s="9" t="n">
        <v>44424</v>
      </c>
      <c r="H536" s="9" t="str"/>
      <c r="I536" t="inlineStr">
        <is>
          <t>SI</t>
        </is>
      </c>
      <c r="J536" t="inlineStr">
        <is>
          <t>2579176</t>
        </is>
      </c>
      <c r="K536" t="inlineStr">
        <is>
          <t>2026-09-20T01:43:21.108Z</t>
        </is>
      </c>
    </row>
    <row r="537">
      <c r="A537" t="inlineStr">
        <is>
          <t>20600029887</t>
        </is>
      </c>
      <c r="B537" t="inlineStr">
        <is>
          <t>44214521</t>
        </is>
      </c>
      <c r="C537" t="inlineStr">
        <is>
          <t>maricahua curitima joel</t>
        </is>
      </c>
      <c r="D537" t="inlineStr">
        <is>
          <t>ORGANO_ADMINISTRACION</t>
        </is>
      </c>
      <c r="E537" t="inlineStr">
        <is>
          <t>CONSEJO DE ADMINISTRACION</t>
        </is>
      </c>
      <c r="F537" t="inlineStr">
        <is>
          <t>Vocal</t>
        </is>
      </c>
      <c r="G537" s="9" t="n">
        <v>44424</v>
      </c>
      <c r="H537" s="9" t="str"/>
      <c r="I537" t="inlineStr">
        <is>
          <t>SI</t>
        </is>
      </c>
      <c r="J537" t="inlineStr">
        <is>
          <t>2579177</t>
        </is>
      </c>
      <c r="K537" t="inlineStr">
        <is>
          <t>2026-09-20T01:43:21.108Z</t>
        </is>
      </c>
    </row>
    <row r="538">
      <c r="A538" t="inlineStr">
        <is>
          <t>20600029887</t>
        </is>
      </c>
      <c r="B538" t="inlineStr">
        <is>
          <t>43145982</t>
        </is>
      </c>
      <c r="C538" t="inlineStr">
        <is>
          <t>palomino zorrilla fidelmina yandari</t>
        </is>
      </c>
      <c r="D538" t="inlineStr">
        <is>
          <t>ORGANO_ADMINISTRACION</t>
        </is>
      </c>
      <c r="E538" t="inlineStr">
        <is>
          <t>CONSEJO DE ADMINISTRACION</t>
        </is>
      </c>
      <c r="F538" t="inlineStr">
        <is>
          <t>Secretario</t>
        </is>
      </c>
      <c r="G538" s="9" t="n">
        <v>44424</v>
      </c>
      <c r="H538" s="9" t="str"/>
      <c r="I538" t="inlineStr">
        <is>
          <t>SI</t>
        </is>
      </c>
      <c r="J538" t="inlineStr">
        <is>
          <t>2579178</t>
        </is>
      </c>
      <c r="K538" t="inlineStr">
        <is>
          <t>2026-09-20T01:43:21.108Z</t>
        </is>
      </c>
    </row>
    <row r="539">
      <c r="A539" t="inlineStr">
        <is>
          <t>20600029887</t>
        </is>
      </c>
      <c r="B539" t="inlineStr">
        <is>
          <t>80462547</t>
        </is>
      </c>
      <c r="C539" t="inlineStr">
        <is>
          <t>villalarga cahuachi nilsa</t>
        </is>
      </c>
      <c r="D539" t="inlineStr">
        <is>
          <t>ORGANO_ADMINISTRACION</t>
        </is>
      </c>
      <c r="E539" t="inlineStr">
        <is>
          <t>CONSEJO DE ADMINISTRACION</t>
        </is>
      </c>
      <c r="F539" t="inlineStr">
        <is>
          <t>Otros</t>
        </is>
      </c>
      <c r="G539" s="9" t="n">
        <v>44424</v>
      </c>
      <c r="H539" s="9" t="str"/>
      <c r="I539" t="inlineStr">
        <is>
          <t>SI</t>
        </is>
      </c>
      <c r="J539" t="inlineStr">
        <is>
          <t>2579179</t>
        </is>
      </c>
      <c r="K539" t="inlineStr">
        <is>
          <t>2026-09-20T01:43:21.108Z</t>
        </is>
      </c>
    </row>
    <row r="540">
      <c r="A540" t="inlineStr">
        <is>
          <t>20600029887</t>
        </is>
      </c>
      <c r="B540" t="inlineStr">
        <is>
          <t>22515412</t>
        </is>
      </c>
      <c r="C540" t="inlineStr">
        <is>
          <t>REATEGUI BORGES ROSENDA</t>
        </is>
      </c>
      <c r="D540" t="inlineStr">
        <is>
          <t>REPRESENTANTE</t>
        </is>
      </c>
      <c r="G540" s="9" t="n">
        <v>42166</v>
      </c>
      <c r="H540" s="9" t="str"/>
      <c r="I540" t="inlineStr">
        <is>
          <t>SI</t>
        </is>
      </c>
      <c r="J540" t="inlineStr">
        <is>
          <t>2885747</t>
        </is>
      </c>
      <c r="K540" t="inlineStr">
        <is>
          <t>2026-09-20T01:43:21.108Z</t>
        </is>
      </c>
    </row>
    <row r="541">
      <c r="A541" t="inlineStr">
        <is>
          <t>20600146689</t>
        </is>
      </c>
      <c r="B541" t="inlineStr">
        <is>
          <t>04800379</t>
        </is>
      </c>
      <c r="C541" t="inlineStr">
        <is>
          <t>QUISPE RAYO, AURELIO</t>
        </is>
      </c>
      <c r="D541" t="inlineStr">
        <is>
          <t>ORGANO_ADMINISTRACION</t>
        </is>
      </c>
      <c r="E541" t="inlineStr">
        <is>
          <t>CONSEJO DE ADMINISTRACION</t>
        </is>
      </c>
      <c r="F541" t="inlineStr">
        <is>
          <t>Otros</t>
        </is>
      </c>
      <c r="G541" s="9" t="n">
        <v>44148</v>
      </c>
      <c r="H541" s="9" t="str"/>
      <c r="I541" t="inlineStr">
        <is>
          <t>SI</t>
        </is>
      </c>
      <c r="J541" t="inlineStr">
        <is>
          <t>1920409</t>
        </is>
      </c>
      <c r="K541" t="inlineStr">
        <is>
          <t>2026-09-20T01:43:21.108Z</t>
        </is>
      </c>
    </row>
    <row r="542">
      <c r="A542" t="inlineStr">
        <is>
          <t>20600146689</t>
        </is>
      </c>
      <c r="B542" t="inlineStr">
        <is>
          <t>24004961</t>
        </is>
      </c>
      <c r="C542" t="inlineStr">
        <is>
          <t>PALOMINO SANTOS, LINA</t>
        </is>
      </c>
      <c r="D542" t="inlineStr">
        <is>
          <t>ORGANO_ADMINISTRACION</t>
        </is>
      </c>
      <c r="E542" t="inlineStr">
        <is>
          <t>CONSEJO DE ADMINISTRACION</t>
        </is>
      </c>
      <c r="F542" t="inlineStr">
        <is>
          <t>Otros</t>
        </is>
      </c>
      <c r="G542" s="9" t="n">
        <v>44148</v>
      </c>
      <c r="H542" s="9" t="str"/>
      <c r="I542" t="inlineStr">
        <is>
          <t>SI</t>
        </is>
      </c>
      <c r="J542" t="inlineStr">
        <is>
          <t>1920410</t>
        </is>
      </c>
      <c r="K542" t="inlineStr">
        <is>
          <t>2026-09-20T01:43:21.108Z</t>
        </is>
      </c>
    </row>
    <row r="543">
      <c r="A543" t="inlineStr">
        <is>
          <t>20600146689</t>
        </is>
      </c>
      <c r="B543" t="inlineStr">
        <is>
          <t>04810814</t>
        </is>
      </c>
      <c r="C543" t="inlineStr">
        <is>
          <t>VILLA FUENTES, PEDRO</t>
        </is>
      </c>
      <c r="D543" t="inlineStr">
        <is>
          <t>ORGANO_ADMINISTRACION</t>
        </is>
      </c>
      <c r="E543" t="inlineStr">
        <is>
          <t>CONSEJO DE ADMINISTRACION</t>
        </is>
      </c>
      <c r="F543" t="inlineStr">
        <is>
          <t>Otros</t>
        </is>
      </c>
      <c r="G543" s="9" t="n">
        <v>44148</v>
      </c>
      <c r="H543" s="9" t="str"/>
      <c r="I543" t="inlineStr">
        <is>
          <t>SI</t>
        </is>
      </c>
      <c r="J543" t="inlineStr">
        <is>
          <t>1920411</t>
        </is>
      </c>
      <c r="K543" t="inlineStr">
        <is>
          <t>2026-09-20T01:43:21.108Z</t>
        </is>
      </c>
    </row>
    <row r="544">
      <c r="A544" t="inlineStr">
        <is>
          <t>20600146689</t>
        </is>
      </c>
      <c r="B544" t="inlineStr">
        <is>
          <t>04824940</t>
        </is>
      </c>
      <c r="C544" t="inlineStr">
        <is>
          <t>sanchez cruz odeon cirilio</t>
        </is>
      </c>
      <c r="D544" t="inlineStr">
        <is>
          <t>ORGANO_ADMINISTRACION</t>
        </is>
      </c>
      <c r="E544" t="inlineStr">
        <is>
          <t>CONSEJO DE ADMINISTRACION</t>
        </is>
      </c>
      <c r="F544" t="inlineStr">
        <is>
          <t>Presidente</t>
        </is>
      </c>
      <c r="G544" s="9" t="n">
        <v>44148</v>
      </c>
      <c r="H544" s="9" t="str"/>
      <c r="I544" t="inlineStr">
        <is>
          <t>SI</t>
        </is>
      </c>
      <c r="J544" t="inlineStr">
        <is>
          <t>1920412</t>
        </is>
      </c>
      <c r="K544" t="inlineStr">
        <is>
          <t>2026-09-20T01:43:21.108Z</t>
        </is>
      </c>
    </row>
    <row r="545">
      <c r="A545" t="inlineStr">
        <is>
          <t>20600146689</t>
        </is>
      </c>
      <c r="B545" t="inlineStr">
        <is>
          <t>40394447</t>
        </is>
      </c>
      <c r="C545" t="inlineStr">
        <is>
          <t>ESPEJO OCHARAN YTALO GRECCO</t>
        </is>
      </c>
      <c r="D545" t="inlineStr">
        <is>
          <t>REPRESENTANTE</t>
        </is>
      </c>
      <c r="G545" s="9" t="n">
        <v>43473</v>
      </c>
      <c r="H545" s="9" t="str"/>
      <c r="I545" t="inlineStr">
        <is>
          <t>SI</t>
        </is>
      </c>
      <c r="J545" t="inlineStr">
        <is>
          <t>2290810</t>
        </is>
      </c>
      <c r="K545" t="inlineStr">
        <is>
          <t>2026-09-20T01:43:21.108Z</t>
        </is>
      </c>
    </row>
    <row r="546">
      <c r="A546" t="inlineStr">
        <is>
          <t>20600200756</t>
        </is>
      </c>
      <c r="B546" t="inlineStr">
        <is>
          <t>43256095</t>
        </is>
      </c>
      <c r="C546" t="inlineStr">
        <is>
          <t>CARRASCO MONTENEGRO HEYLER BILBERTO</t>
        </is>
      </c>
      <c r="D546" t="inlineStr">
        <is>
          <t>ORGANO_ADMINISTRACION</t>
        </is>
      </c>
      <c r="E546" t="inlineStr">
        <is>
          <t>CONSEJO DE ADMINISTRACION</t>
        </is>
      </c>
      <c r="F546" t="inlineStr">
        <is>
          <t>Vice Presidente</t>
        </is>
      </c>
      <c r="G546" s="9" t="n">
        <v>45016</v>
      </c>
      <c r="H546" s="9" t="str"/>
      <c r="I546" t="inlineStr">
        <is>
          <t>SI</t>
        </is>
      </c>
      <c r="J546" t="inlineStr">
        <is>
          <t>2490743</t>
        </is>
      </c>
      <c r="K546" t="inlineStr">
        <is>
          <t>2026-09-20T01:43:21.108Z</t>
        </is>
      </c>
    </row>
    <row r="547">
      <c r="A547" t="inlineStr">
        <is>
          <t>20600200756</t>
        </is>
      </c>
      <c r="B547" t="inlineStr">
        <is>
          <t>33406662</t>
        </is>
      </c>
      <c r="C547" t="inlineStr">
        <is>
          <t>BUSTOS VALDIVIA TEODORO</t>
        </is>
      </c>
      <c r="D547" t="inlineStr">
        <is>
          <t>ORGANO_ADMINISTRACION</t>
        </is>
      </c>
      <c r="E547" t="inlineStr">
        <is>
          <t>CONSEJO DE ADMINISTRACION</t>
        </is>
      </c>
      <c r="F547" t="inlineStr">
        <is>
          <t>Secretario</t>
        </is>
      </c>
      <c r="G547" s="9" t="n">
        <v>45016</v>
      </c>
      <c r="H547" s="9" t="str"/>
      <c r="I547" t="inlineStr">
        <is>
          <t>SI</t>
        </is>
      </c>
      <c r="J547" t="inlineStr">
        <is>
          <t>2490744</t>
        </is>
      </c>
      <c r="K547" t="inlineStr">
        <is>
          <t>2026-09-20T01:43:21.108Z</t>
        </is>
      </c>
    </row>
    <row r="548">
      <c r="A548" t="inlineStr">
        <is>
          <t>20600200756</t>
        </is>
      </c>
      <c r="B548" t="inlineStr">
        <is>
          <t>46046272</t>
        </is>
      </c>
      <c r="C548" t="inlineStr">
        <is>
          <t>MESTANZA RIMARACHIN MELINA</t>
        </is>
      </c>
      <c r="D548" t="inlineStr">
        <is>
          <t>ORGANO_ADMINISTRACION</t>
        </is>
      </c>
      <c r="E548" t="inlineStr">
        <is>
          <t>CONSEJO DE ADMINISTRACION</t>
        </is>
      </c>
      <c r="F548" t="inlineStr">
        <is>
          <t>Vocal</t>
        </is>
      </c>
      <c r="G548" s="9" t="n">
        <v>45016</v>
      </c>
      <c r="H548" s="9" t="str"/>
      <c r="I548" t="inlineStr">
        <is>
          <t>SI</t>
        </is>
      </c>
      <c r="J548" t="inlineStr">
        <is>
          <t>2490745</t>
        </is>
      </c>
      <c r="K548" t="inlineStr">
        <is>
          <t>2026-09-20T01:43:21.108Z</t>
        </is>
      </c>
    </row>
    <row r="549">
      <c r="A549" t="inlineStr">
        <is>
          <t>20600200756</t>
        </is>
      </c>
      <c r="B549" t="inlineStr">
        <is>
          <t>07765769</t>
        </is>
      </c>
      <c r="C549" t="inlineStr">
        <is>
          <t>QUISPE FERNANDEZ GRIMANEZ</t>
        </is>
      </c>
      <c r="D549" t="inlineStr">
        <is>
          <t>ORGANO_ADMINISTRACION</t>
        </is>
      </c>
      <c r="E549" t="inlineStr">
        <is>
          <t>CONSEJO DE ADMINISTRACION</t>
        </is>
      </c>
      <c r="F549" t="inlineStr">
        <is>
          <t>Vocal</t>
        </is>
      </c>
      <c r="G549" s="9" t="n">
        <v>45016</v>
      </c>
      <c r="H549" s="9" t="str"/>
      <c r="I549" t="inlineStr">
        <is>
          <t>SI</t>
        </is>
      </c>
      <c r="J549" t="inlineStr">
        <is>
          <t>2490746</t>
        </is>
      </c>
      <c r="K549" t="inlineStr">
        <is>
          <t>2026-09-20T01:43:21.108Z</t>
        </is>
      </c>
    </row>
    <row r="550">
      <c r="A550" t="inlineStr">
        <is>
          <t>20600200756</t>
        </is>
      </c>
      <c r="B550" t="inlineStr">
        <is>
          <t>33681643</t>
        </is>
      </c>
      <c r="C550" t="inlineStr">
        <is>
          <t>YLATOMA LUMBA JUANA</t>
        </is>
      </c>
      <c r="D550" t="inlineStr">
        <is>
          <t>ORGANO_ADMINISTRACION</t>
        </is>
      </c>
      <c r="E550" t="inlineStr">
        <is>
          <t>CONSEJO DE ADMINISTRACION</t>
        </is>
      </c>
      <c r="F550" t="inlineStr">
        <is>
          <t>Otros</t>
        </is>
      </c>
      <c r="G550" s="9" t="n">
        <v>45016</v>
      </c>
      <c r="H550" s="9" t="str"/>
      <c r="I550" t="inlineStr">
        <is>
          <t>SI</t>
        </is>
      </c>
      <c r="J550" t="inlineStr">
        <is>
          <t>2490747</t>
        </is>
      </c>
      <c r="K550" t="inlineStr">
        <is>
          <t>2026-09-20T01:43:21.108Z</t>
        </is>
      </c>
    </row>
    <row r="551">
      <c r="A551" t="inlineStr">
        <is>
          <t>20600200756</t>
        </is>
      </c>
      <c r="B551" t="inlineStr">
        <is>
          <t>33656315</t>
        </is>
      </c>
      <c r="C551" t="inlineStr">
        <is>
          <t>RODRIGUEZ GALVEZ ROBER LEIDIN</t>
        </is>
      </c>
      <c r="D551" t="inlineStr">
        <is>
          <t>ORGANO_ADMINISTRACION</t>
        </is>
      </c>
      <c r="E551" t="inlineStr">
        <is>
          <t>CONSEJO DE ADMINISTRACION</t>
        </is>
      </c>
      <c r="F551" t="inlineStr">
        <is>
          <t>Presidente</t>
        </is>
      </c>
      <c r="G551" s="9" t="n">
        <v>44311</v>
      </c>
      <c r="H551" s="9" t="str"/>
      <c r="I551" t="inlineStr">
        <is>
          <t>SI</t>
        </is>
      </c>
      <c r="J551" t="inlineStr">
        <is>
          <t>2490748</t>
        </is>
      </c>
      <c r="K551" t="inlineStr">
        <is>
          <t>2026-09-20T01:43:21.108Z</t>
        </is>
      </c>
    </row>
    <row r="552">
      <c r="A552" t="inlineStr">
        <is>
          <t>20600200756</t>
        </is>
      </c>
      <c r="B552" t="inlineStr">
        <is>
          <t>01121346</t>
        </is>
      </c>
      <c r="C552" t="inlineStr">
        <is>
          <t>LOBATO HONORES YONY</t>
        </is>
      </c>
      <c r="D552" t="inlineStr">
        <is>
          <t>REPRESENTANTE</t>
        </is>
      </c>
      <c r="G552" s="9" t="n">
        <v>42572</v>
      </c>
      <c r="H552" s="9" t="str"/>
      <c r="I552" t="inlineStr">
        <is>
          <t>SI</t>
        </is>
      </c>
      <c r="J552" t="inlineStr">
        <is>
          <t>2806217</t>
        </is>
      </c>
      <c r="K552" t="inlineStr">
        <is>
          <t>2026-09-20T01:43:21.108Z</t>
        </is>
      </c>
    </row>
    <row r="553">
      <c r="A553" t="inlineStr">
        <is>
          <t>20600370619</t>
        </is>
      </c>
      <c r="B553" t="inlineStr">
        <is>
          <t>19533615</t>
        </is>
      </c>
      <c r="C553" t="inlineStr">
        <is>
          <t>VILLALOBOS OTINIANO EULOGIO</t>
        </is>
      </c>
      <c r="D553" t="inlineStr">
        <is>
          <t>ORGANO_ADMINISTRACION</t>
        </is>
      </c>
      <c r="E553" t="inlineStr">
        <is>
          <t>CONSEJO DE ADMINISTRACION</t>
        </is>
      </c>
      <c r="F553" t="inlineStr">
        <is>
          <t>Presidente</t>
        </is>
      </c>
      <c r="G553" s="9" t="n">
        <v>42079</v>
      </c>
      <c r="H553" s="9" t="str"/>
      <c r="I553" t="inlineStr">
        <is>
          <t>SI</t>
        </is>
      </c>
      <c r="J553" t="inlineStr">
        <is>
          <t>1408370</t>
        </is>
      </c>
      <c r="K553" t="inlineStr">
        <is>
          <t>2026-09-20T01:43:21.108Z</t>
        </is>
      </c>
    </row>
    <row r="554">
      <c r="A554" t="inlineStr">
        <is>
          <t>20600370619</t>
        </is>
      </c>
      <c r="B554" t="inlineStr">
        <is>
          <t>19564492</t>
        </is>
      </c>
      <c r="C554" t="inlineStr">
        <is>
          <t>CHACON AVILA PAUL</t>
        </is>
      </c>
      <c r="D554" t="inlineStr">
        <is>
          <t>REPRESENTANTE</t>
        </is>
      </c>
      <c r="G554" s="9" t="n">
        <v>42079</v>
      </c>
      <c r="H554" s="9" t="str"/>
      <c r="I554" t="inlineStr">
        <is>
          <t>SI</t>
        </is>
      </c>
      <c r="J554" t="inlineStr">
        <is>
          <t>1852446</t>
        </is>
      </c>
      <c r="K554" t="inlineStr">
        <is>
          <t>2026-09-20T01:43:21.108Z</t>
        </is>
      </c>
    </row>
    <row r="555">
      <c r="A555" t="inlineStr">
        <is>
          <t>20600382064</t>
        </is>
      </c>
      <c r="B555" t="inlineStr">
        <is>
          <t>00124359</t>
        </is>
      </c>
      <c r="C555" t="inlineStr">
        <is>
          <t>DAVILA GRANDEZ DAVINZON</t>
        </is>
      </c>
      <c r="D555" t="inlineStr">
        <is>
          <t>ORGANO_ADMINISTRACION</t>
        </is>
      </c>
      <c r="E555" t="inlineStr">
        <is>
          <t>CONSEJO DE ADMINISTRACION</t>
        </is>
      </c>
      <c r="F555" t="inlineStr">
        <is>
          <t>Presidente</t>
        </is>
      </c>
      <c r="G555" s="9" t="n">
        <v>44256</v>
      </c>
      <c r="H555" s="9" t="str"/>
      <c r="I555" t="inlineStr">
        <is>
          <t>SI</t>
        </is>
      </c>
      <c r="J555" t="inlineStr">
        <is>
          <t>1918911</t>
        </is>
      </c>
      <c r="K555" t="inlineStr">
        <is>
          <t>2026-09-20T01:43:21.108Z</t>
        </is>
      </c>
    </row>
    <row r="556">
      <c r="A556" t="inlineStr">
        <is>
          <t>20600382064</t>
        </is>
      </c>
      <c r="B556" t="inlineStr">
        <is>
          <t>17433274</t>
        </is>
      </c>
      <c r="C556" t="inlineStr">
        <is>
          <t>ROJAS ORDOÑEZ VICTOR CESAR</t>
        </is>
      </c>
      <c r="D556" t="inlineStr">
        <is>
          <t>ORGANO_ADMINISTRACION</t>
        </is>
      </c>
      <c r="E556" t="inlineStr">
        <is>
          <t>CONSEJO DE ADMINISTRACION</t>
        </is>
      </c>
      <c r="F556" t="inlineStr">
        <is>
          <t>Vice Presidente</t>
        </is>
      </c>
      <c r="G556" s="9" t="n">
        <v>44227</v>
      </c>
      <c r="H556" s="9" t="str"/>
      <c r="I556" t="inlineStr">
        <is>
          <t>SI</t>
        </is>
      </c>
      <c r="J556" t="inlineStr">
        <is>
          <t>1918912</t>
        </is>
      </c>
      <c r="K556" t="inlineStr">
        <is>
          <t>2026-09-20T01:43:21.108Z</t>
        </is>
      </c>
    </row>
    <row r="557">
      <c r="A557" t="inlineStr">
        <is>
          <t>20600382064</t>
        </is>
      </c>
      <c r="B557" t="inlineStr">
        <is>
          <t>46586143</t>
        </is>
      </c>
      <c r="C557" t="inlineStr">
        <is>
          <t>CERQUERA SANCHEZ ELISEO</t>
        </is>
      </c>
      <c r="D557" t="inlineStr">
        <is>
          <t>ORGANO_ADMINISTRACION</t>
        </is>
      </c>
      <c r="E557" t="inlineStr">
        <is>
          <t>CONSEJO DE ADMINISTRACION</t>
        </is>
      </c>
      <c r="F557" t="inlineStr">
        <is>
          <t>Secretario</t>
        </is>
      </c>
      <c r="G557" s="9" t="n">
        <v>44227</v>
      </c>
      <c r="H557" s="9" t="str"/>
      <c r="I557" t="inlineStr">
        <is>
          <t>SI</t>
        </is>
      </c>
      <c r="J557" t="inlineStr">
        <is>
          <t>1918913</t>
        </is>
      </c>
      <c r="K557" t="inlineStr">
        <is>
          <t>2026-09-20T01:43:21.108Z</t>
        </is>
      </c>
    </row>
    <row r="558">
      <c r="A558" t="inlineStr">
        <is>
          <t>20600382064</t>
        </is>
      </c>
      <c r="B558" t="inlineStr">
        <is>
          <t>43961002</t>
        </is>
      </c>
      <c r="C558" t="inlineStr">
        <is>
          <t>ALEGRIA VASQUEZ RUITER</t>
        </is>
      </c>
      <c r="D558" t="inlineStr">
        <is>
          <t>ORGANO_ADMINISTRACION</t>
        </is>
      </c>
      <c r="E558" t="inlineStr">
        <is>
          <t>CONSEJO DE ADMINISTRACION</t>
        </is>
      </c>
      <c r="F558" t="inlineStr">
        <is>
          <t>Vocal</t>
        </is>
      </c>
      <c r="G558" s="9" t="n">
        <v>44227</v>
      </c>
      <c r="H558" s="9" t="str"/>
      <c r="I558" t="inlineStr">
        <is>
          <t>SI</t>
        </is>
      </c>
      <c r="J558" t="inlineStr">
        <is>
          <t>1918914</t>
        </is>
      </c>
      <c r="K558" t="inlineStr">
        <is>
          <t>2026-09-20T01:43:21.108Z</t>
        </is>
      </c>
    </row>
    <row r="559">
      <c r="A559" t="inlineStr">
        <is>
          <t>20600382064</t>
        </is>
      </c>
      <c r="B559" t="inlineStr">
        <is>
          <t>46586143</t>
        </is>
      </c>
      <c r="C559" t="inlineStr">
        <is>
          <t>CERQUERA SANCHEZ ELISEO</t>
        </is>
      </c>
      <c r="D559" t="inlineStr">
        <is>
          <t>REPRESENTANTE</t>
        </is>
      </c>
      <c r="G559" s="9" t="n">
        <v>43800</v>
      </c>
      <c r="H559" s="9" t="str"/>
      <c r="I559" t="inlineStr">
        <is>
          <t>SI</t>
        </is>
      </c>
      <c r="J559" t="inlineStr">
        <is>
          <t>2289490</t>
        </is>
      </c>
      <c r="K559" t="inlineStr">
        <is>
          <t>2026-09-20T01:43:21.108Z</t>
        </is>
      </c>
    </row>
    <row r="560">
      <c r="A560" t="inlineStr">
        <is>
          <t>20600390911</t>
        </is>
      </c>
      <c r="B560" t="inlineStr">
        <is>
          <t>00978456</t>
        </is>
      </c>
      <c r="C560" t="inlineStr">
        <is>
          <t>iparraguirre paredes de lozano silvia elizabeth</t>
        </is>
      </c>
      <c r="D560" t="inlineStr">
        <is>
          <t>ORGANO_ADMINISTRACION</t>
        </is>
      </c>
      <c r="E560" t="inlineStr">
        <is>
          <t>CONSEJO DE ADMINISTRACION</t>
        </is>
      </c>
      <c r="F560" t="inlineStr">
        <is>
          <t>Vice Presidente</t>
        </is>
      </c>
      <c r="G560" s="9" t="n">
        <v>44999</v>
      </c>
      <c r="H560" s="9" t="str"/>
      <c r="I560" t="inlineStr">
        <is>
          <t>SI</t>
        </is>
      </c>
      <c r="J560" t="inlineStr">
        <is>
          <t>2584465</t>
        </is>
      </c>
      <c r="K560" t="inlineStr">
        <is>
          <t>2026-09-20T01:43:21.108Z</t>
        </is>
      </c>
    </row>
    <row r="561">
      <c r="A561" t="inlineStr">
        <is>
          <t>20600390911</t>
        </is>
      </c>
      <c r="B561" t="inlineStr">
        <is>
          <t>42890270</t>
        </is>
      </c>
      <c r="C561" t="inlineStr">
        <is>
          <t>espiritu nieves aquiles</t>
        </is>
      </c>
      <c r="D561" t="inlineStr">
        <is>
          <t>ORGANO_ADMINISTRACION</t>
        </is>
      </c>
      <c r="E561" t="inlineStr">
        <is>
          <t>CONSEJO DE ADMINISTRACION</t>
        </is>
      </c>
      <c r="F561" t="inlineStr">
        <is>
          <t>Secretario</t>
        </is>
      </c>
      <c r="G561" s="9" t="n">
        <v>44998</v>
      </c>
      <c r="H561" s="9" t="str"/>
      <c r="I561" t="inlineStr">
        <is>
          <t>SI</t>
        </is>
      </c>
      <c r="J561" t="inlineStr">
        <is>
          <t>2584466</t>
        </is>
      </c>
      <c r="K561" t="inlineStr">
        <is>
          <t>2026-09-20T01:43:21.108Z</t>
        </is>
      </c>
    </row>
    <row r="562">
      <c r="A562" t="inlineStr">
        <is>
          <t>20600390911</t>
        </is>
      </c>
      <c r="B562" t="inlineStr">
        <is>
          <t>44949335</t>
        </is>
      </c>
      <c r="C562" t="inlineStr">
        <is>
          <t>muñoz perez dione</t>
        </is>
      </c>
      <c r="D562" t="inlineStr">
        <is>
          <t>ORGANO_ADMINISTRACION</t>
        </is>
      </c>
      <c r="E562" t="inlineStr">
        <is>
          <t>CONSEJO DE ADMINISTRACION</t>
        </is>
      </c>
      <c r="F562" t="inlineStr">
        <is>
          <t>Otros</t>
        </is>
      </c>
      <c r="G562" s="9" t="n">
        <v>44999</v>
      </c>
      <c r="H562" s="9" t="str"/>
      <c r="I562" t="inlineStr">
        <is>
          <t>SI</t>
        </is>
      </c>
      <c r="J562" t="inlineStr">
        <is>
          <t>2584467</t>
        </is>
      </c>
      <c r="K562" t="inlineStr">
        <is>
          <t>2026-09-20T01:43:21.108Z</t>
        </is>
      </c>
    </row>
    <row r="563">
      <c r="A563" t="inlineStr">
        <is>
          <t>20600390911</t>
        </is>
      </c>
      <c r="B563" t="inlineStr">
        <is>
          <t>45010628</t>
        </is>
      </c>
      <c r="C563" t="inlineStr">
        <is>
          <t>herrera miranda david jhonatan</t>
        </is>
      </c>
      <c r="D563" t="inlineStr">
        <is>
          <t>ORGANO_ADMINISTRACION</t>
        </is>
      </c>
      <c r="E563" t="inlineStr">
        <is>
          <t>CONSEJO DE ADMINISTRACION</t>
        </is>
      </c>
      <c r="F563" t="inlineStr">
        <is>
          <t>Presidente</t>
        </is>
      </c>
      <c r="G563" s="9" t="n">
        <v>44999</v>
      </c>
      <c r="H563" s="9" t="str"/>
      <c r="I563" t="inlineStr">
        <is>
          <t>SI</t>
        </is>
      </c>
      <c r="J563" t="inlineStr">
        <is>
          <t>2584468</t>
        </is>
      </c>
      <c r="K563" t="inlineStr">
        <is>
          <t>2026-09-20T01:43:21.108Z</t>
        </is>
      </c>
    </row>
    <row r="564">
      <c r="A564" t="inlineStr">
        <is>
          <t>20600390911</t>
        </is>
      </c>
      <c r="B564" t="inlineStr">
        <is>
          <t>22412717</t>
        </is>
      </c>
      <c r="C564" t="inlineStr">
        <is>
          <t>PARRA Y GUERRA ERNESTO MOISES</t>
        </is>
      </c>
      <c r="D564" t="inlineStr">
        <is>
          <t>REPRESENTANTE</t>
        </is>
      </c>
      <c r="G564" s="9" t="n">
        <v>43146</v>
      </c>
      <c r="H564" s="9" t="str"/>
      <c r="I564" t="inlineStr">
        <is>
          <t>SI</t>
        </is>
      </c>
      <c r="J564" t="inlineStr">
        <is>
          <t>2890546</t>
        </is>
      </c>
      <c r="K564" t="inlineStr">
        <is>
          <t>2026-09-20T01:43:21.108Z</t>
        </is>
      </c>
    </row>
    <row r="565">
      <c r="A565" t="inlineStr">
        <is>
          <t>20600558715</t>
        </is>
      </c>
      <c r="B565" t="inlineStr">
        <is>
          <t>44770752</t>
        </is>
      </c>
      <c r="C565" t="inlineStr">
        <is>
          <t>NATIVIDAD RODRIGUEZ ROGER RAFAEL</t>
        </is>
      </c>
      <c r="D565" t="inlineStr">
        <is>
          <t>ORGANO_ADMINISTRACION</t>
        </is>
      </c>
      <c r="E565" t="inlineStr">
        <is>
          <t>CONSEJO DE ADMINISTRACION</t>
        </is>
      </c>
      <c r="F565" t="inlineStr">
        <is>
          <t>Presidente</t>
        </is>
      </c>
      <c r="G565" s="9" t="n">
        <v>44157</v>
      </c>
      <c r="H565" s="9" t="str"/>
      <c r="I565" t="inlineStr">
        <is>
          <t>SI</t>
        </is>
      </c>
      <c r="J565" t="inlineStr">
        <is>
          <t>2207627</t>
        </is>
      </c>
      <c r="K565" t="inlineStr">
        <is>
          <t>2026-09-20T01:43:21.108Z</t>
        </is>
      </c>
    </row>
    <row r="566">
      <c r="A566" t="inlineStr">
        <is>
          <t>20600558715</t>
        </is>
      </c>
      <c r="B566" t="inlineStr">
        <is>
          <t>46490125</t>
        </is>
      </c>
      <c r="C566" t="inlineStr">
        <is>
          <t>NATIVIDAD RODRIGUEZ CATHERIN LISBET</t>
        </is>
      </c>
      <c r="D566" t="inlineStr">
        <is>
          <t>ORGANO_ADMINISTRACION</t>
        </is>
      </c>
      <c r="E566" t="inlineStr">
        <is>
          <t>CONSEJO DE ADMINISTRACION</t>
        </is>
      </c>
      <c r="F566" t="inlineStr">
        <is>
          <t>Vice Presidente</t>
        </is>
      </c>
      <c r="G566" s="9" t="n">
        <v>44157</v>
      </c>
      <c r="H566" s="9" t="str"/>
      <c r="I566" t="inlineStr">
        <is>
          <t>SI</t>
        </is>
      </c>
      <c r="J566" t="inlineStr">
        <is>
          <t>2207628</t>
        </is>
      </c>
      <c r="K566" t="inlineStr">
        <is>
          <t>2026-09-20T01:43:21.108Z</t>
        </is>
      </c>
    </row>
    <row r="567">
      <c r="A567" t="inlineStr">
        <is>
          <t>20600558715</t>
        </is>
      </c>
      <c r="B567" t="inlineStr">
        <is>
          <t>32380289</t>
        </is>
      </c>
      <c r="C567" t="inlineStr">
        <is>
          <t>NATIVIDAD LUNA OSWALDO FRANCISCO</t>
        </is>
      </c>
      <c r="D567" t="inlineStr">
        <is>
          <t>ORGANO_ADMINISTRACION</t>
        </is>
      </c>
      <c r="E567" t="inlineStr">
        <is>
          <t>CONSEJO DE ADMINISTRACION</t>
        </is>
      </c>
      <c r="F567" t="inlineStr">
        <is>
          <t>Secretario</t>
        </is>
      </c>
      <c r="G567" s="9" t="n">
        <v>42192</v>
      </c>
      <c r="H567" s="9" t="str"/>
      <c r="I567" t="inlineStr">
        <is>
          <t>SI</t>
        </is>
      </c>
      <c r="J567" t="inlineStr">
        <is>
          <t>2207629</t>
        </is>
      </c>
      <c r="K567" t="inlineStr">
        <is>
          <t>2026-09-20T01:43:21.108Z</t>
        </is>
      </c>
    </row>
    <row r="568">
      <c r="A568" t="inlineStr">
        <is>
          <t>20600558715</t>
        </is>
      </c>
      <c r="B568" t="inlineStr">
        <is>
          <t>46233748</t>
        </is>
      </c>
      <c r="C568" t="inlineStr">
        <is>
          <t>POLO NATIVIDAD GERONIMO EMILIO</t>
        </is>
      </c>
      <c r="D568" t="inlineStr">
        <is>
          <t>ORGANO_ADMINISTRACION</t>
        </is>
      </c>
      <c r="E568" t="inlineStr">
        <is>
          <t>CONSEJO DE ADMINISTRACION</t>
        </is>
      </c>
      <c r="F568" t="inlineStr">
        <is>
          <t>Otros</t>
        </is>
      </c>
      <c r="G568" s="9" t="n">
        <v>44157</v>
      </c>
      <c r="H568" s="9" t="str"/>
      <c r="I568" t="inlineStr">
        <is>
          <t>SI</t>
        </is>
      </c>
      <c r="J568" t="inlineStr">
        <is>
          <t>2207630</t>
        </is>
      </c>
      <c r="K568" t="inlineStr">
        <is>
          <t>2026-09-20T01:43:21.108Z</t>
        </is>
      </c>
    </row>
    <row r="569">
      <c r="A569" t="inlineStr">
        <is>
          <t>20600558715</t>
        </is>
      </c>
      <c r="B569" t="inlineStr">
        <is>
          <t>48206130</t>
        </is>
      </c>
      <c r="C569" t="inlineStr">
        <is>
          <t>YAURI GONZALEZ JHESENIA YANHINA</t>
        </is>
      </c>
      <c r="D569" t="inlineStr">
        <is>
          <t>REPRESENTANTE</t>
        </is>
      </c>
      <c r="G569" s="9" t="n">
        <v>44157</v>
      </c>
      <c r="H569" s="9" t="str"/>
      <c r="I569" t="inlineStr">
        <is>
          <t>SI</t>
        </is>
      </c>
      <c r="J569" t="inlineStr">
        <is>
          <t>2548235</t>
        </is>
      </c>
      <c r="K569" t="inlineStr">
        <is>
          <t>2026-09-20T01:43:21.108Z</t>
        </is>
      </c>
    </row>
    <row r="570">
      <c r="A570" t="inlineStr">
        <is>
          <t>20600588851</t>
        </is>
      </c>
      <c r="B570" t="inlineStr">
        <is>
          <t>42876179</t>
        </is>
      </c>
      <c r="C570" t="inlineStr">
        <is>
          <t>esteban quispe cahuana</t>
        </is>
      </c>
      <c r="D570" t="inlineStr">
        <is>
          <t>ORGANO_ADMINISTRACION</t>
        </is>
      </c>
      <c r="E570" t="inlineStr">
        <is>
          <t>CONSEJO DIRECTIVO</t>
        </is>
      </c>
      <c r="F570" t="inlineStr">
        <is>
          <t>Presidente</t>
        </is>
      </c>
      <c r="G570" s="9" t="n">
        <v>43465</v>
      </c>
      <c r="H570" s="9" t="n">
        <v>43466</v>
      </c>
      <c r="I570" t="inlineStr">
        <is>
          <t>NO</t>
        </is>
      </c>
      <c r="J570" t="inlineStr">
        <is>
          <t>1689820</t>
        </is>
      </c>
      <c r="K570" t="inlineStr">
        <is>
          <t>2026-09-20T01:43:21.108Z</t>
        </is>
      </c>
    </row>
    <row r="571">
      <c r="A571" t="inlineStr">
        <is>
          <t>20600588851</t>
        </is>
      </c>
      <c r="B571" t="inlineStr">
        <is>
          <t>42876179</t>
        </is>
      </c>
      <c r="C571" t="inlineStr">
        <is>
          <t>quispe cahuana esteban</t>
        </is>
      </c>
      <c r="D571" t="inlineStr">
        <is>
          <t>ORGANO_ADMINISTRACION</t>
        </is>
      </c>
      <c r="E571" t="inlineStr">
        <is>
          <t>OTROS ORGANOS DE ADMINISTRACION</t>
        </is>
      </c>
      <c r="F571" t="inlineStr">
        <is>
          <t>Presidente</t>
        </is>
      </c>
      <c r="G571" s="9" t="n">
        <v>43466</v>
      </c>
      <c r="H571" s="9" t="str"/>
      <c r="I571" t="inlineStr">
        <is>
          <t>SI</t>
        </is>
      </c>
      <c r="J571" t="inlineStr">
        <is>
          <t>1689821</t>
        </is>
      </c>
      <c r="K571" t="inlineStr">
        <is>
          <t>2026-09-20T01:43:21.108Z</t>
        </is>
      </c>
    </row>
    <row r="572">
      <c r="A572" t="inlineStr">
        <is>
          <t>20600588851</t>
        </is>
      </c>
      <c r="B572" t="inlineStr">
        <is>
          <t>20072941</t>
        </is>
      </c>
      <c r="C572" t="inlineStr">
        <is>
          <t>Sanchez roncal miguel</t>
        </is>
      </c>
      <c r="D572" t="inlineStr">
        <is>
          <t>ORGANO_ADMINISTRACION</t>
        </is>
      </c>
      <c r="E572" t="inlineStr">
        <is>
          <t>OTROS ORGANOS DE ADMINISTRACION</t>
        </is>
      </c>
      <c r="F572" t="inlineStr">
        <is>
          <t>Vice Presidente</t>
        </is>
      </c>
      <c r="G572" s="9" t="n">
        <v>43739</v>
      </c>
      <c r="H572" s="9" t="str"/>
      <c r="I572" t="inlineStr">
        <is>
          <t>SI</t>
        </is>
      </c>
      <c r="J572" t="inlineStr">
        <is>
          <t>1689822</t>
        </is>
      </c>
      <c r="K572" t="inlineStr">
        <is>
          <t>2026-09-20T01:43:21.108Z</t>
        </is>
      </c>
    </row>
    <row r="573">
      <c r="A573" t="inlineStr">
        <is>
          <t>20600588851</t>
        </is>
      </c>
      <c r="B573" t="inlineStr">
        <is>
          <t>46684459</t>
        </is>
      </c>
      <c r="C573" t="inlineStr">
        <is>
          <t>Sanchez quispe Gabiel Roy</t>
        </is>
      </c>
      <c r="D573" t="inlineStr">
        <is>
          <t>ORGANO_ADMINISTRACION</t>
        </is>
      </c>
      <c r="E573" t="inlineStr">
        <is>
          <t>OTROS ORGANOS DE ADMINISTRACION</t>
        </is>
      </c>
      <c r="F573" t="inlineStr">
        <is>
          <t>Secretario</t>
        </is>
      </c>
      <c r="G573" s="9" t="n">
        <v>43466</v>
      </c>
      <c r="H573" s="9" t="str"/>
      <c r="I573" t="inlineStr">
        <is>
          <t>SI</t>
        </is>
      </c>
      <c r="J573" t="inlineStr">
        <is>
          <t>1689823</t>
        </is>
      </c>
      <c r="K573" t="inlineStr">
        <is>
          <t>2026-09-20T01:43:21.108Z</t>
        </is>
      </c>
    </row>
    <row r="574">
      <c r="A574" t="inlineStr">
        <is>
          <t>20600588851</t>
        </is>
      </c>
      <c r="B574" t="inlineStr">
        <is>
          <t>19949204</t>
        </is>
      </c>
      <c r="C574" t="inlineStr">
        <is>
          <t>bravo rivera julian</t>
        </is>
      </c>
      <c r="D574" t="inlineStr">
        <is>
          <t>ORGANO_ADMINISTRACION</t>
        </is>
      </c>
      <c r="E574" t="inlineStr">
        <is>
          <t>OTROS ORGANOS DE ADMINISTRACION</t>
        </is>
      </c>
      <c r="F574" t="inlineStr">
        <is>
          <t>Tesorero</t>
        </is>
      </c>
      <c r="G574" s="9" t="n">
        <v>43723</v>
      </c>
      <c r="H574" s="9" t="str"/>
      <c r="I574" t="inlineStr">
        <is>
          <t>SI</t>
        </is>
      </c>
      <c r="J574" t="inlineStr">
        <is>
          <t>1689824</t>
        </is>
      </c>
      <c r="K574" t="inlineStr">
        <is>
          <t>2026-09-20T01:43:21.108Z</t>
        </is>
      </c>
    </row>
    <row r="575">
      <c r="A575" t="inlineStr">
        <is>
          <t>20600588851</t>
        </is>
      </c>
      <c r="B575" t="inlineStr">
        <is>
          <t>46248140</t>
        </is>
      </c>
      <c r="C575" t="inlineStr">
        <is>
          <t>Ttito Huaman Elias</t>
        </is>
      </c>
      <c r="D575" t="inlineStr">
        <is>
          <t>ORGANO_ADMINISTRACION</t>
        </is>
      </c>
      <c r="E575" t="inlineStr">
        <is>
          <t>OTROS ORGANOS DE ADMINISTRACION</t>
        </is>
      </c>
      <c r="F575" t="inlineStr">
        <is>
          <t>Fiscal</t>
        </is>
      </c>
      <c r="G575" s="9" t="n">
        <v>43466</v>
      </c>
      <c r="H575" s="9" t="str"/>
      <c r="I575" t="inlineStr">
        <is>
          <t>SI</t>
        </is>
      </c>
      <c r="J575" t="inlineStr">
        <is>
          <t>1689825</t>
        </is>
      </c>
      <c r="K575" t="inlineStr">
        <is>
          <t>2026-09-20T01:43:21.108Z</t>
        </is>
      </c>
    </row>
    <row r="576">
      <c r="A576" t="inlineStr">
        <is>
          <t>20600588851</t>
        </is>
      </c>
      <c r="B576" t="inlineStr">
        <is>
          <t>42876179</t>
        </is>
      </c>
      <c r="C576" t="inlineStr">
        <is>
          <t>ESTEBAN QUISPE CAHUANA</t>
        </is>
      </c>
      <c r="D576" t="inlineStr">
        <is>
          <t>REPRESENTANTE</t>
        </is>
      </c>
      <c r="G576" s="9" t="n">
        <v>43466</v>
      </c>
      <c r="H576" s="9" t="str"/>
      <c r="I576" t="inlineStr">
        <is>
          <t>SI</t>
        </is>
      </c>
      <c r="J576" t="inlineStr">
        <is>
          <t>2089793</t>
        </is>
      </c>
      <c r="K576" t="inlineStr">
        <is>
          <t>2026-09-20T01:43:21.108Z</t>
        </is>
      </c>
    </row>
    <row r="577">
      <c r="A577" t="inlineStr">
        <is>
          <t>20600668430</t>
        </is>
      </c>
      <c r="B577" t="inlineStr">
        <is>
          <t>22964687</t>
        </is>
      </c>
      <c r="C577" t="inlineStr">
        <is>
          <t>MINAYA FRANCO FELICITAS OLGA</t>
        </is>
      </c>
      <c r="D577" t="inlineStr">
        <is>
          <t>ORGANO_ADMINISTRACION</t>
        </is>
      </c>
      <c r="E577" t="inlineStr">
        <is>
          <t>CONSEJO DE ADMINISTRACION</t>
        </is>
      </c>
      <c r="F577" t="inlineStr">
        <is>
          <t>Vocal</t>
        </is>
      </c>
      <c r="G577" s="9" t="n">
        <v>42215</v>
      </c>
      <c r="H577" s="9" t="str"/>
      <c r="I577" t="inlineStr">
        <is>
          <t>SI</t>
        </is>
      </c>
      <c r="J577" t="inlineStr">
        <is>
          <t>1403441</t>
        </is>
      </c>
      <c r="K577" t="inlineStr">
        <is>
          <t>2026-09-20T01:43:21.108Z</t>
        </is>
      </c>
    </row>
    <row r="578">
      <c r="A578" t="inlineStr">
        <is>
          <t>20600668430</t>
        </is>
      </c>
      <c r="B578" t="inlineStr">
        <is>
          <t>32286840</t>
        </is>
      </c>
      <c r="C578" t="inlineStr">
        <is>
          <t>MORENO MARTEL IGNACIO</t>
        </is>
      </c>
      <c r="D578" t="inlineStr">
        <is>
          <t>ORGANO_ADMINISTRACION</t>
        </is>
      </c>
      <c r="E578" t="inlineStr">
        <is>
          <t>CONSEJO DE ADMINISTRACION</t>
        </is>
      </c>
      <c r="F578" t="inlineStr">
        <is>
          <t>Vice Presidente</t>
        </is>
      </c>
      <c r="G578" s="9" t="n">
        <v>42587</v>
      </c>
      <c r="H578" s="9" t="str"/>
      <c r="I578" t="inlineStr">
        <is>
          <t>SI</t>
        </is>
      </c>
      <c r="J578" t="inlineStr">
        <is>
          <t>1403442</t>
        </is>
      </c>
      <c r="K578" t="inlineStr">
        <is>
          <t>2026-09-20T01:43:21.108Z</t>
        </is>
      </c>
    </row>
    <row r="579">
      <c r="A579" t="inlineStr">
        <is>
          <t>20600668430</t>
        </is>
      </c>
      <c r="B579" t="inlineStr">
        <is>
          <t>23166401</t>
        </is>
      </c>
      <c r="C579" t="inlineStr">
        <is>
          <t>AQUINO BLAS SAIDA VERONICA</t>
        </is>
      </c>
      <c r="D579" t="inlineStr">
        <is>
          <t>ORGANO_ADMINISTRACION</t>
        </is>
      </c>
      <c r="E579" t="inlineStr">
        <is>
          <t>CONSEJO DE ADMINISTRACION</t>
        </is>
      </c>
      <c r="F579" t="inlineStr">
        <is>
          <t>Secretario</t>
        </is>
      </c>
      <c r="G579" s="9" t="n">
        <v>42587</v>
      </c>
      <c r="H579" s="9" t="str"/>
      <c r="I579" t="inlineStr">
        <is>
          <t>SI</t>
        </is>
      </c>
      <c r="J579" t="inlineStr">
        <is>
          <t>1403443</t>
        </is>
      </c>
      <c r="K579" t="inlineStr">
        <is>
          <t>2026-09-20T01:43:21.108Z</t>
        </is>
      </c>
    </row>
    <row r="580">
      <c r="A580" t="inlineStr">
        <is>
          <t>20600668430</t>
        </is>
      </c>
      <c r="B580" t="inlineStr">
        <is>
          <t>22967550</t>
        </is>
      </c>
      <c r="C580" t="inlineStr">
        <is>
          <t>CAJAS ROSALES MARIA AIDEE</t>
        </is>
      </c>
      <c r="D580" t="inlineStr">
        <is>
          <t>ORGANO_ADMINISTRACION</t>
        </is>
      </c>
      <c r="E580" t="inlineStr">
        <is>
          <t>CONSEJO DE ADMINISTRACION</t>
        </is>
      </c>
      <c r="F580" t="inlineStr">
        <is>
          <t>Presidente</t>
        </is>
      </c>
      <c r="G580" s="9" t="n">
        <v>42215</v>
      </c>
      <c r="H580" s="9" t="str"/>
      <c r="I580" t="inlineStr">
        <is>
          <t>SI</t>
        </is>
      </c>
      <c r="J580" t="inlineStr">
        <is>
          <t>1403444</t>
        </is>
      </c>
      <c r="K580" t="inlineStr">
        <is>
          <t>2026-09-20T01:43:21.108Z</t>
        </is>
      </c>
    </row>
    <row r="581">
      <c r="A581" t="inlineStr">
        <is>
          <t>20600668430</t>
        </is>
      </c>
      <c r="B581" t="inlineStr">
        <is>
          <t>42433597</t>
        </is>
      </c>
      <c r="C581" t="inlineStr">
        <is>
          <t>ACOSTA CERVANTES MARY LUZ</t>
        </is>
      </c>
      <c r="D581" t="inlineStr">
        <is>
          <t>ORGANO_ADMINISTRACION</t>
        </is>
      </c>
      <c r="E581" t="inlineStr">
        <is>
          <t>CONSEJO DE ADMINISTRACION</t>
        </is>
      </c>
      <c r="F581" t="inlineStr">
        <is>
          <t>Vocal</t>
        </is>
      </c>
      <c r="G581" s="9" t="n">
        <v>42215</v>
      </c>
      <c r="H581" s="9" t="str"/>
      <c r="I581" t="inlineStr">
        <is>
          <t>SI</t>
        </is>
      </c>
      <c r="J581" t="inlineStr">
        <is>
          <t>1403445</t>
        </is>
      </c>
      <c r="K581" t="inlineStr">
        <is>
          <t>2026-09-20T01:43:21.108Z</t>
        </is>
      </c>
    </row>
    <row r="582">
      <c r="A582" t="inlineStr">
        <is>
          <t>20600668430</t>
        </is>
      </c>
      <c r="B582" t="inlineStr">
        <is>
          <t>47948146</t>
        </is>
      </c>
      <c r="C582" t="inlineStr">
        <is>
          <t>SALAS HUAMAN JEAN DENIS</t>
        </is>
      </c>
      <c r="D582" t="inlineStr">
        <is>
          <t>REPRESENTANTE</t>
        </is>
      </c>
      <c r="G582" s="9" t="n">
        <v>42752</v>
      </c>
      <c r="H582" s="9" t="str"/>
      <c r="I582" t="inlineStr">
        <is>
          <t>SI</t>
        </is>
      </c>
      <c r="J582" t="inlineStr">
        <is>
          <t>1848309</t>
        </is>
      </c>
      <c r="K582" t="inlineStr">
        <is>
          <t>2026-09-20T01:43:21.108Z</t>
        </is>
      </c>
    </row>
    <row r="583">
      <c r="A583" t="inlineStr">
        <is>
          <t>20600675487</t>
        </is>
      </c>
      <c r="B583" t="inlineStr">
        <is>
          <t>10221375</t>
        </is>
      </c>
      <c r="C583" t="inlineStr">
        <is>
          <t>DE LA CRUZ HUAYTALLA HERLINDA</t>
        </is>
      </c>
      <c r="D583" t="inlineStr">
        <is>
          <t>ORGANO_ADMINISTRACION</t>
        </is>
      </c>
      <c r="E583" t="inlineStr">
        <is>
          <t>CONSEJO DIRECTIVO</t>
        </is>
      </c>
      <c r="F583" t="inlineStr">
        <is>
          <t>Tesorero</t>
        </is>
      </c>
      <c r="G583" s="9" t="n">
        <v>42221</v>
      </c>
      <c r="H583" s="9" t="str"/>
      <c r="I583" t="inlineStr">
        <is>
          <t>SI</t>
        </is>
      </c>
      <c r="J583" t="inlineStr">
        <is>
          <t>1480243</t>
        </is>
      </c>
      <c r="K583" t="inlineStr">
        <is>
          <t>2026-09-20T01:43:21.108Z</t>
        </is>
      </c>
    </row>
    <row r="584">
      <c r="A584" t="inlineStr">
        <is>
          <t>20600675487</t>
        </is>
      </c>
      <c r="B584" t="inlineStr">
        <is>
          <t>42708733</t>
        </is>
      </c>
      <c r="C584" t="inlineStr">
        <is>
          <t>CUBA BAUTISTA ROBERTO</t>
        </is>
      </c>
      <c r="D584" t="inlineStr">
        <is>
          <t>ORGANO_ADMINISTRACION</t>
        </is>
      </c>
      <c r="E584" t="inlineStr">
        <is>
          <t>CONSEJO DIRECTIVO</t>
        </is>
      </c>
      <c r="F584" t="inlineStr">
        <is>
          <t>Vice Presidente</t>
        </is>
      </c>
      <c r="G584" s="9" t="n">
        <v>42221</v>
      </c>
      <c r="H584" s="9" t="str"/>
      <c r="I584" t="inlineStr">
        <is>
          <t>SI</t>
        </is>
      </c>
      <c r="J584" t="inlineStr">
        <is>
          <t>1480244</t>
        </is>
      </c>
      <c r="K584" t="inlineStr">
        <is>
          <t>2026-09-20T01:43:21.108Z</t>
        </is>
      </c>
    </row>
    <row r="585">
      <c r="A585" t="inlineStr">
        <is>
          <t>20600675487</t>
        </is>
      </c>
      <c r="B585" t="inlineStr">
        <is>
          <t>40785046</t>
        </is>
      </c>
      <c r="C585" t="inlineStr">
        <is>
          <t>CUBA HUAMANI SONIA</t>
        </is>
      </c>
      <c r="D585" t="inlineStr">
        <is>
          <t>ORGANO_ADMINISTRACION</t>
        </is>
      </c>
      <c r="E585" t="inlineStr">
        <is>
          <t>CONSEJO DIRECTIVO</t>
        </is>
      </c>
      <c r="F585" t="inlineStr">
        <is>
          <t>Secretario</t>
        </is>
      </c>
      <c r="G585" s="9" t="n">
        <v>42221</v>
      </c>
      <c r="H585" s="9" t="str"/>
      <c r="I585" t="inlineStr">
        <is>
          <t>SI</t>
        </is>
      </c>
      <c r="J585" t="inlineStr">
        <is>
          <t>1480245</t>
        </is>
      </c>
      <c r="K585" t="inlineStr">
        <is>
          <t>2026-09-20T01:43:21.108Z</t>
        </is>
      </c>
    </row>
    <row r="586">
      <c r="A586" t="inlineStr">
        <is>
          <t>20600675487</t>
        </is>
      </c>
      <c r="B586" t="inlineStr">
        <is>
          <t>10446873</t>
        </is>
      </c>
      <c r="C586" t="inlineStr">
        <is>
          <t>GOMEZ MITMA WALTER</t>
        </is>
      </c>
      <c r="D586" t="inlineStr">
        <is>
          <t>ORGANO_ADMINISTRACION</t>
        </is>
      </c>
      <c r="E586" t="inlineStr">
        <is>
          <t>CONSEJO DIRECTIVO</t>
        </is>
      </c>
      <c r="F586" t="inlineStr">
        <is>
          <t>Presidente</t>
        </is>
      </c>
      <c r="G586" s="9" t="n">
        <v>42221</v>
      </c>
      <c r="H586" s="9" t="str"/>
      <c r="I586" t="inlineStr">
        <is>
          <t>SI</t>
        </is>
      </c>
      <c r="J586" t="inlineStr">
        <is>
          <t>1480246</t>
        </is>
      </c>
      <c r="K586" t="inlineStr">
        <is>
          <t>2026-09-20T01:43:21.108Z</t>
        </is>
      </c>
    </row>
    <row r="587">
      <c r="A587" t="inlineStr">
        <is>
          <t>20600675487</t>
        </is>
      </c>
      <c r="B587" t="inlineStr">
        <is>
          <t>42620678</t>
        </is>
      </c>
      <c r="C587" t="inlineStr">
        <is>
          <t>QUISPE HUAYTALLA LUIS ALBERTO</t>
        </is>
      </c>
      <c r="D587" t="inlineStr">
        <is>
          <t>ORGANO_ADMINISTRACION</t>
        </is>
      </c>
      <c r="E587" t="inlineStr">
        <is>
          <t>CONSEJO DIRECTIVO</t>
        </is>
      </c>
      <c r="F587" t="inlineStr">
        <is>
          <t>Vocal</t>
        </is>
      </c>
      <c r="G587" s="9" t="n">
        <v>42221</v>
      </c>
      <c r="H587" s="9" t="str"/>
      <c r="I587" t="inlineStr">
        <is>
          <t>SI</t>
        </is>
      </c>
      <c r="J587" t="inlineStr">
        <is>
          <t>1480247</t>
        </is>
      </c>
      <c r="K587" t="inlineStr">
        <is>
          <t>2026-09-20T01:43:21.108Z</t>
        </is>
      </c>
    </row>
    <row r="588">
      <c r="A588" t="inlineStr">
        <is>
          <t>20600675487</t>
        </is>
      </c>
      <c r="B588" t="inlineStr">
        <is>
          <t>45919636</t>
        </is>
      </c>
      <c r="C588" t="inlineStr">
        <is>
          <t>SUAREZ PRADO PABLO</t>
        </is>
      </c>
      <c r="D588" t="inlineStr">
        <is>
          <t>ORGANO_ADMINISTRACION</t>
        </is>
      </c>
      <c r="E588" t="inlineStr">
        <is>
          <t>CONSEJO DIRECTIVO</t>
        </is>
      </c>
      <c r="F588" t="inlineStr">
        <is>
          <t>Fiscal</t>
        </is>
      </c>
      <c r="G588" s="9" t="n">
        <v>42221</v>
      </c>
      <c r="H588" s="9" t="str"/>
      <c r="I588" t="inlineStr">
        <is>
          <t>SI</t>
        </is>
      </c>
      <c r="J588" t="inlineStr">
        <is>
          <t>1480248</t>
        </is>
      </c>
      <c r="K588" t="inlineStr">
        <is>
          <t>2026-09-20T01:43:21.108Z</t>
        </is>
      </c>
    </row>
    <row r="589">
      <c r="A589" t="inlineStr">
        <is>
          <t>20600675487</t>
        </is>
      </c>
      <c r="B589" t="inlineStr">
        <is>
          <t>10446873</t>
        </is>
      </c>
      <c r="C589" t="inlineStr">
        <is>
          <t>GOMEZ MITMA WALTER</t>
        </is>
      </c>
      <c r="D589" t="inlineStr">
        <is>
          <t>REPRESENTANTE</t>
        </is>
      </c>
      <c r="G589" s="9" t="n">
        <v>42221</v>
      </c>
      <c r="H589" s="9" t="str"/>
      <c r="I589" t="inlineStr">
        <is>
          <t>SI</t>
        </is>
      </c>
      <c r="J589" t="inlineStr">
        <is>
          <t>1911738</t>
        </is>
      </c>
      <c r="K589" t="inlineStr">
        <is>
          <t>2026-09-20T01:43:21.108Z</t>
        </is>
      </c>
    </row>
    <row r="590">
      <c r="A590" t="inlineStr">
        <is>
          <t>20600682386</t>
        </is>
      </c>
      <c r="B590" t="inlineStr">
        <is>
          <t>40490702</t>
        </is>
      </c>
      <c r="C590" t="inlineStr">
        <is>
          <t>SALAZAR GOLAC SEBASTIANA</t>
        </is>
      </c>
      <c r="D590" t="inlineStr">
        <is>
          <t>ORGANO_ADMINISTRACION</t>
        </is>
      </c>
      <c r="E590" t="inlineStr">
        <is>
          <t>CONSEJO DIRECTIVO</t>
        </is>
      </c>
      <c r="F590" t="inlineStr">
        <is>
          <t>Presidente</t>
        </is>
      </c>
      <c r="G590" s="9" t="n">
        <v>44444</v>
      </c>
      <c r="H590" s="9" t="str"/>
      <c r="I590" t="inlineStr">
        <is>
          <t>SI</t>
        </is>
      </c>
      <c r="J590" t="inlineStr">
        <is>
          <t>2199752</t>
        </is>
      </c>
      <c r="K590" t="inlineStr">
        <is>
          <t>2026-09-20T01:43:21.108Z</t>
        </is>
      </c>
    </row>
    <row r="591">
      <c r="A591" t="inlineStr">
        <is>
          <t>20600682386</t>
        </is>
      </c>
      <c r="B591" t="inlineStr">
        <is>
          <t>45804727</t>
        </is>
      </c>
      <c r="C591" t="inlineStr">
        <is>
          <t>VELASQUEZ MARIN NELLY ELIZABETH</t>
        </is>
      </c>
      <c r="D591" t="inlineStr">
        <is>
          <t>ORGANO_ADMINISTRACION</t>
        </is>
      </c>
      <c r="E591" t="inlineStr">
        <is>
          <t>CONSEJO DIRECTIVO</t>
        </is>
      </c>
      <c r="F591" t="inlineStr">
        <is>
          <t>Vice Presidente</t>
        </is>
      </c>
      <c r="G591" s="9" t="n">
        <v>44444</v>
      </c>
      <c r="H591" s="9" t="str"/>
      <c r="I591" t="inlineStr">
        <is>
          <t>SI</t>
        </is>
      </c>
      <c r="J591" t="inlineStr">
        <is>
          <t>2199753</t>
        </is>
      </c>
      <c r="K591" t="inlineStr">
        <is>
          <t>2026-09-20T01:43:21.108Z</t>
        </is>
      </c>
    </row>
    <row r="592">
      <c r="A592" t="inlineStr">
        <is>
          <t>20600682386</t>
        </is>
      </c>
      <c r="B592" t="inlineStr">
        <is>
          <t>41936079</t>
        </is>
      </c>
      <c r="C592" t="inlineStr">
        <is>
          <t>IBERICO PORTOCARRERO JOSE DAVID</t>
        </is>
      </c>
      <c r="D592" t="inlineStr">
        <is>
          <t>ORGANO_ADMINISTRACION</t>
        </is>
      </c>
      <c r="E592" t="inlineStr">
        <is>
          <t>CONSEJO DIRECTIVO</t>
        </is>
      </c>
      <c r="F592" t="inlineStr">
        <is>
          <t>Secretario</t>
        </is>
      </c>
      <c r="G592" s="9" t="n">
        <v>44444</v>
      </c>
      <c r="H592" s="9" t="str"/>
      <c r="I592" t="inlineStr">
        <is>
          <t>SI</t>
        </is>
      </c>
      <c r="J592" t="inlineStr">
        <is>
          <t>2199754</t>
        </is>
      </c>
      <c r="K592" t="inlineStr">
        <is>
          <t>2026-09-20T01:43:21.108Z</t>
        </is>
      </c>
    </row>
    <row r="593">
      <c r="A593" t="inlineStr">
        <is>
          <t>20600682386</t>
        </is>
      </c>
      <c r="B593" t="inlineStr">
        <is>
          <t>44561864</t>
        </is>
      </c>
      <c r="C593" t="inlineStr">
        <is>
          <t>RUIZ DAZA JOSE NELVER</t>
        </is>
      </c>
      <c r="D593" t="inlineStr">
        <is>
          <t>ORGANO_ADMINISTRACION</t>
        </is>
      </c>
      <c r="E593" t="inlineStr">
        <is>
          <t>CONSEJO DIRECTIVO</t>
        </is>
      </c>
      <c r="F593" t="inlineStr">
        <is>
          <t>Tesorero</t>
        </is>
      </c>
      <c r="G593" s="9" t="n">
        <v>44444</v>
      </c>
      <c r="H593" s="9" t="str"/>
      <c r="I593" t="inlineStr">
        <is>
          <t>SI</t>
        </is>
      </c>
      <c r="J593" t="inlineStr">
        <is>
          <t>2199755</t>
        </is>
      </c>
      <c r="K593" t="inlineStr">
        <is>
          <t>2026-09-20T01:43:21.108Z</t>
        </is>
      </c>
    </row>
    <row r="594">
      <c r="A594" t="inlineStr">
        <is>
          <t>20600682386</t>
        </is>
      </c>
      <c r="B594" t="inlineStr">
        <is>
          <t>40659855</t>
        </is>
      </c>
      <c r="C594" t="inlineStr">
        <is>
          <t>HUAMAN LAPIZ MERLYN</t>
        </is>
      </c>
      <c r="D594" t="inlineStr">
        <is>
          <t>ORGANO_ADMINISTRACION</t>
        </is>
      </c>
      <c r="E594" t="inlineStr">
        <is>
          <t>CONSEJO DIRECTIVO</t>
        </is>
      </c>
      <c r="F594" t="inlineStr">
        <is>
          <t>Fiscal</t>
        </is>
      </c>
      <c r="G594" s="9" t="n">
        <v>44444</v>
      </c>
      <c r="H594" s="9" t="str"/>
      <c r="I594" t="inlineStr">
        <is>
          <t>SI</t>
        </is>
      </c>
      <c r="J594" t="inlineStr">
        <is>
          <t>2199756</t>
        </is>
      </c>
      <c r="K594" t="inlineStr">
        <is>
          <t>2026-09-20T01:43:21.108Z</t>
        </is>
      </c>
    </row>
    <row r="595">
      <c r="A595" t="inlineStr">
        <is>
          <t>20600682386</t>
        </is>
      </c>
      <c r="B595" t="inlineStr">
        <is>
          <t>33960715</t>
        </is>
      </c>
      <c r="C595" t="inlineStr">
        <is>
          <t>MONTOYA ARISTA MARITZA DOLORES</t>
        </is>
      </c>
      <c r="D595" t="inlineStr">
        <is>
          <t>ORGANO_ADMINISTRACION</t>
        </is>
      </c>
      <c r="E595" t="inlineStr">
        <is>
          <t>CONSEJO DIRECTIVO</t>
        </is>
      </c>
      <c r="F595" t="inlineStr">
        <is>
          <t>Vocal</t>
        </is>
      </c>
      <c r="G595" s="9" t="n">
        <v>44444</v>
      </c>
      <c r="H595" s="9" t="str"/>
      <c r="I595" t="inlineStr">
        <is>
          <t>SI</t>
        </is>
      </c>
      <c r="J595" t="inlineStr">
        <is>
          <t>2199757</t>
        </is>
      </c>
      <c r="K595" t="inlineStr">
        <is>
          <t>2026-09-20T01:43:21.108Z</t>
        </is>
      </c>
    </row>
    <row r="596">
      <c r="A596" t="inlineStr">
        <is>
          <t>20600682386</t>
        </is>
      </c>
      <c r="B596" t="inlineStr">
        <is>
          <t>40490702</t>
        </is>
      </c>
      <c r="C596" t="inlineStr">
        <is>
          <t>SALAZAR GOLAC SEBASTIANA</t>
        </is>
      </c>
      <c r="D596" t="inlineStr">
        <is>
          <t>REPRESENTANTE</t>
        </is>
      </c>
      <c r="G596" s="9" t="n">
        <v>44444</v>
      </c>
      <c r="H596" s="9" t="str"/>
      <c r="I596" t="inlineStr">
        <is>
          <t>SI</t>
        </is>
      </c>
      <c r="J596" t="inlineStr">
        <is>
          <t>2540628</t>
        </is>
      </c>
      <c r="K596" t="inlineStr">
        <is>
          <t>2026-09-20T01:43:21.108Z</t>
        </is>
      </c>
    </row>
    <row r="597">
      <c r="A597" t="inlineStr">
        <is>
          <t>20600690184</t>
        </is>
      </c>
      <c r="B597" t="inlineStr">
        <is>
          <t>30669714</t>
        </is>
      </c>
      <c r="C597" t="inlineStr">
        <is>
          <t>MOLLO LAZARO FRANCISCO QUIRINO</t>
        </is>
      </c>
      <c r="D597" t="inlineStr">
        <is>
          <t>ORGANO_ADMINISTRACION</t>
        </is>
      </c>
      <c r="E597" t="inlineStr">
        <is>
          <t>DIRECTORIO</t>
        </is>
      </c>
      <c r="F597" t="inlineStr">
        <is>
          <t>Director</t>
        </is>
      </c>
      <c r="G597" s="9" t="n">
        <v>44475</v>
      </c>
      <c r="H597" s="9" t="str"/>
      <c r="I597" t="inlineStr">
        <is>
          <t>SI</t>
        </is>
      </c>
      <c r="J597" t="inlineStr">
        <is>
          <t>2596337</t>
        </is>
      </c>
      <c r="K597" t="inlineStr">
        <is>
          <t>2026-09-20T01:43:21.108Z</t>
        </is>
      </c>
    </row>
    <row r="598">
      <c r="A598" t="inlineStr">
        <is>
          <t>20600690184</t>
        </is>
      </c>
      <c r="B598" t="inlineStr">
        <is>
          <t>29515625</t>
        </is>
      </c>
      <c r="C598" t="inlineStr">
        <is>
          <t>quispe huamani francisca yanet</t>
        </is>
      </c>
      <c r="D598" t="inlineStr">
        <is>
          <t>ORGANO_ADMINISTRACION</t>
        </is>
      </c>
      <c r="E598" t="inlineStr">
        <is>
          <t>DIRECTORIO</t>
        </is>
      </c>
      <c r="F598" t="inlineStr">
        <is>
          <t>Director</t>
        </is>
      </c>
      <c r="G598" s="9" t="n">
        <v>44475</v>
      </c>
      <c r="H598" s="9" t="str"/>
      <c r="I598" t="inlineStr">
        <is>
          <t>SI</t>
        </is>
      </c>
      <c r="J598" t="inlineStr">
        <is>
          <t>2596338</t>
        </is>
      </c>
      <c r="K598" t="inlineStr">
        <is>
          <t>2026-09-20T01:43:21.108Z</t>
        </is>
      </c>
    </row>
    <row r="599">
      <c r="A599" t="inlineStr">
        <is>
          <t>20600690184</t>
        </is>
      </c>
      <c r="B599" t="inlineStr">
        <is>
          <t>04435491</t>
        </is>
      </c>
      <c r="C599" t="inlineStr">
        <is>
          <t>maquera cuayla willian leoncio</t>
        </is>
      </c>
      <c r="D599" t="inlineStr">
        <is>
          <t>ORGANO_ADMINISTRACION</t>
        </is>
      </c>
      <c r="E599" t="inlineStr">
        <is>
          <t>DIRECTORIO</t>
        </is>
      </c>
      <c r="F599" t="inlineStr">
        <is>
          <t>Presidente</t>
        </is>
      </c>
      <c r="G599" s="9" t="n">
        <v>44475</v>
      </c>
      <c r="H599" s="9" t="str"/>
      <c r="I599" t="inlineStr">
        <is>
          <t>SI</t>
        </is>
      </c>
      <c r="J599" t="inlineStr">
        <is>
          <t>2596339</t>
        </is>
      </c>
      <c r="K599" t="inlineStr">
        <is>
          <t>2026-09-20T01:43:21.108Z</t>
        </is>
      </c>
    </row>
    <row r="600">
      <c r="A600" t="inlineStr">
        <is>
          <t>20600690184</t>
        </is>
      </c>
      <c r="B600" t="inlineStr">
        <is>
          <t>30669714</t>
        </is>
      </c>
      <c r="C600" t="inlineStr">
        <is>
          <t>MOLLO LAZARO FRANCISCO QUIRINO</t>
        </is>
      </c>
      <c r="D600" t="inlineStr">
        <is>
          <t>ORGANO_ADMINISTRACION</t>
        </is>
      </c>
      <c r="E600" t="inlineStr">
        <is>
          <t>GERENCIA</t>
        </is>
      </c>
      <c r="F600" t="inlineStr">
        <is>
          <t>Gerente General</t>
        </is>
      </c>
      <c r="G600" s="9" t="n">
        <v>44475</v>
      </c>
      <c r="H600" s="9" t="str"/>
      <c r="I600" t="inlineStr">
        <is>
          <t>SI</t>
        </is>
      </c>
      <c r="J600" t="inlineStr">
        <is>
          <t>2596340</t>
        </is>
      </c>
      <c r="K600" t="inlineStr">
        <is>
          <t>2026-09-20T01:43:21.108Z</t>
        </is>
      </c>
    </row>
    <row r="601">
      <c r="A601" t="inlineStr">
        <is>
          <t>20600690184</t>
        </is>
      </c>
      <c r="B601" t="inlineStr">
        <is>
          <t>30669714</t>
        </is>
      </c>
      <c r="C601" t="inlineStr">
        <is>
          <t>MOLLO LAZARO FRANCISCO QUIRINO</t>
        </is>
      </c>
      <c r="D601" t="inlineStr">
        <is>
          <t>REPRESENTANTE</t>
        </is>
      </c>
      <c r="G601" s="9" t="n">
        <v>44475</v>
      </c>
      <c r="H601" s="9" t="str"/>
      <c r="I601" t="inlineStr">
        <is>
          <t>SI</t>
        </is>
      </c>
      <c r="J601" t="inlineStr">
        <is>
          <t>2901109</t>
        </is>
      </c>
      <c r="K601" t="inlineStr">
        <is>
          <t>2026-09-20T01:43:21.108Z</t>
        </is>
      </c>
    </row>
    <row r="602">
      <c r="A602" t="inlineStr">
        <is>
          <t>20600690184</t>
        </is>
      </c>
      <c r="B602" t="inlineStr">
        <is>
          <t>30669826</t>
        </is>
      </c>
      <c r="C602" t="inlineStr">
        <is>
          <t>valeriano valeriano marcelo</t>
        </is>
      </c>
      <c r="D602" t="inlineStr">
        <is>
          <t>SOCIO</t>
        </is>
      </c>
      <c r="G602" s="9" t="n">
        <v>42244</v>
      </c>
      <c r="H602" s="9" t="str"/>
      <c r="I602" t="inlineStr">
        <is>
          <t>SI</t>
        </is>
      </c>
      <c r="J602" t="inlineStr">
        <is>
          <t>5384601</t>
        </is>
      </c>
      <c r="K602" t="inlineStr">
        <is>
          <t>2026-09-20T01:43:21.108Z</t>
        </is>
      </c>
    </row>
    <row r="603">
      <c r="A603" t="inlineStr">
        <is>
          <t>20600690184</t>
        </is>
      </c>
      <c r="B603" t="inlineStr">
        <is>
          <t>30669834</t>
        </is>
      </c>
      <c r="C603" t="inlineStr">
        <is>
          <t>valeriano mamni alejandro</t>
        </is>
      </c>
      <c r="D603" t="inlineStr">
        <is>
          <t>SOCIO</t>
        </is>
      </c>
      <c r="G603" s="9" t="n">
        <v>42244</v>
      </c>
      <c r="H603" s="9" t="str"/>
      <c r="I603" t="inlineStr">
        <is>
          <t>SI</t>
        </is>
      </c>
      <c r="J603" t="inlineStr">
        <is>
          <t>5384602</t>
        </is>
      </c>
      <c r="K603" t="inlineStr">
        <is>
          <t>2026-09-20T01:43:21.108Z</t>
        </is>
      </c>
    </row>
    <row r="604">
      <c r="A604" t="inlineStr">
        <is>
          <t>20600717902</t>
        </is>
      </c>
      <c r="B604" t="inlineStr">
        <is>
          <t>23673769</t>
        </is>
      </c>
      <c r="C604" t="inlineStr">
        <is>
          <t>escurra chuco nelly gladys</t>
        </is>
      </c>
      <c r="D604" t="inlineStr">
        <is>
          <t>ORGANO_ADMINISTRACION</t>
        </is>
      </c>
      <c r="E604" t="inlineStr">
        <is>
          <t>CONSEJO DE ADMINISTRACION</t>
        </is>
      </c>
      <c r="F604" t="inlineStr">
        <is>
          <t>Vocal</t>
        </is>
      </c>
      <c r="G604" s="9" t="n">
        <v>43316</v>
      </c>
      <c r="H604" s="9" t="str"/>
      <c r="I604" t="inlineStr">
        <is>
          <t>SI</t>
        </is>
      </c>
      <c r="J604" t="inlineStr">
        <is>
          <t>1648769</t>
        </is>
      </c>
      <c r="K604" t="inlineStr">
        <is>
          <t>2026-09-20T01:43:21.108Z</t>
        </is>
      </c>
    </row>
    <row r="605">
      <c r="A605" t="inlineStr">
        <is>
          <t>20600717902</t>
        </is>
      </c>
      <c r="B605" t="inlineStr">
        <is>
          <t>41661072</t>
        </is>
      </c>
      <c r="C605" t="inlineStr">
        <is>
          <t>romero guerrero ivan robert</t>
        </is>
      </c>
      <c r="D605" t="inlineStr">
        <is>
          <t>ORGANO_ADMINISTRACION</t>
        </is>
      </c>
      <c r="E605" t="inlineStr">
        <is>
          <t>CONSEJO DE ADMINISTRACION</t>
        </is>
      </c>
      <c r="F605" t="inlineStr">
        <is>
          <t>Secretario</t>
        </is>
      </c>
      <c r="G605" s="9" t="n">
        <v>43316</v>
      </c>
      <c r="H605" s="9" t="str"/>
      <c r="I605" t="inlineStr">
        <is>
          <t>SI</t>
        </is>
      </c>
      <c r="J605" t="inlineStr">
        <is>
          <t>1648770</t>
        </is>
      </c>
      <c r="K605" t="inlineStr">
        <is>
          <t>2026-09-20T01:43:21.108Z</t>
        </is>
      </c>
    </row>
    <row r="606">
      <c r="A606" t="inlineStr">
        <is>
          <t>20600717902</t>
        </is>
      </c>
      <c r="B606" t="inlineStr">
        <is>
          <t>23683932</t>
        </is>
      </c>
      <c r="C606" t="inlineStr">
        <is>
          <t>torre perez urbano</t>
        </is>
      </c>
      <c r="D606" t="inlineStr">
        <is>
          <t>ORGANO_ADMINISTRACION</t>
        </is>
      </c>
      <c r="E606" t="inlineStr">
        <is>
          <t>CONSEJO DE ADMINISTRACION</t>
        </is>
      </c>
      <c r="F606" t="inlineStr">
        <is>
          <t>Vice Presidente</t>
        </is>
      </c>
      <c r="G606" s="9" t="n">
        <v>43316</v>
      </c>
      <c r="H606" s="9" t="str"/>
      <c r="I606" t="inlineStr">
        <is>
          <t>SI</t>
        </is>
      </c>
      <c r="J606" t="inlineStr">
        <is>
          <t>1648771</t>
        </is>
      </c>
      <c r="K606" t="inlineStr">
        <is>
          <t>2026-09-20T01:43:21.108Z</t>
        </is>
      </c>
    </row>
    <row r="607">
      <c r="A607" t="inlineStr">
        <is>
          <t>20600717902</t>
        </is>
      </c>
      <c r="B607" t="inlineStr">
        <is>
          <t>20063698</t>
        </is>
      </c>
      <c r="C607" t="inlineStr">
        <is>
          <t>alfaro riveros edwin neil</t>
        </is>
      </c>
      <c r="D607" t="inlineStr">
        <is>
          <t>ORGANO_ADMINISTRACION</t>
        </is>
      </c>
      <c r="E607" t="inlineStr">
        <is>
          <t>CONSEJO DE ADMINISTRACION</t>
        </is>
      </c>
      <c r="F607" t="inlineStr">
        <is>
          <t>Vocal</t>
        </is>
      </c>
      <c r="G607" s="9" t="n">
        <v>43316</v>
      </c>
      <c r="H607" s="9" t="str"/>
      <c r="I607" t="inlineStr">
        <is>
          <t>SI</t>
        </is>
      </c>
      <c r="J607" t="inlineStr">
        <is>
          <t>1648772</t>
        </is>
      </c>
      <c r="K607" t="inlineStr">
        <is>
          <t>2026-09-20T01:43:21.108Z</t>
        </is>
      </c>
    </row>
    <row r="608">
      <c r="A608" t="inlineStr">
        <is>
          <t>20600717902</t>
        </is>
      </c>
      <c r="B608" t="inlineStr">
        <is>
          <t>42915309</t>
        </is>
      </c>
      <c r="C608" t="inlineStr">
        <is>
          <t>romero bendezu elvis luis</t>
        </is>
      </c>
      <c r="D608" t="inlineStr">
        <is>
          <t>ORGANO_ADMINISTRACION</t>
        </is>
      </c>
      <c r="E608" t="inlineStr">
        <is>
          <t>CONSEJO DE ADMINISTRACION</t>
        </is>
      </c>
      <c r="F608" t="inlineStr">
        <is>
          <t>Presidente</t>
        </is>
      </c>
      <c r="G608" s="9" t="n">
        <v>43316</v>
      </c>
      <c r="H608" s="9" t="str"/>
      <c r="I608" t="inlineStr">
        <is>
          <t>SI</t>
        </is>
      </c>
      <c r="J608" t="inlineStr">
        <is>
          <t>1648773</t>
        </is>
      </c>
      <c r="K608" t="inlineStr">
        <is>
          <t>2026-09-20T01:43:21.108Z</t>
        </is>
      </c>
    </row>
    <row r="609">
      <c r="A609" t="inlineStr">
        <is>
          <t>20600717902</t>
        </is>
      </c>
      <c r="B609" t="inlineStr">
        <is>
          <t>23673898</t>
        </is>
      </c>
      <c r="C609" t="inlineStr">
        <is>
          <t>de la cruz romero enriqueta julia</t>
        </is>
      </c>
      <c r="D609" t="inlineStr">
        <is>
          <t>ORGANO_ADMINISTRACION</t>
        </is>
      </c>
      <c r="E609" t="inlineStr">
        <is>
          <t>CONSEJO DE ADMINISTRACION</t>
        </is>
      </c>
      <c r="F609" t="inlineStr">
        <is>
          <t>Otros</t>
        </is>
      </c>
      <c r="G609" s="9" t="n">
        <v>43316</v>
      </c>
      <c r="H609" s="9" t="str"/>
      <c r="I609" t="inlineStr">
        <is>
          <t>SI</t>
        </is>
      </c>
      <c r="J609" t="inlineStr">
        <is>
          <t>1648774</t>
        </is>
      </c>
      <c r="K609" t="inlineStr">
        <is>
          <t>2026-09-20T01:43:21.108Z</t>
        </is>
      </c>
    </row>
    <row r="610">
      <c r="A610" t="inlineStr">
        <is>
          <t>20600717902</t>
        </is>
      </c>
      <c r="B610" t="inlineStr">
        <is>
          <t>20074190</t>
        </is>
      </c>
      <c r="C610" t="inlineStr">
        <is>
          <t>GARAY FLORES YANET GIOVANA</t>
        </is>
      </c>
      <c r="D610" t="inlineStr">
        <is>
          <t>REPRESENTANTE</t>
        </is>
      </c>
      <c r="G610" s="9" t="n">
        <v>42221</v>
      </c>
      <c r="H610" s="9" t="n">
        <v>43316</v>
      </c>
      <c r="I610" t="inlineStr">
        <is>
          <t>NO</t>
        </is>
      </c>
      <c r="J610" t="inlineStr">
        <is>
          <t>2054791</t>
        </is>
      </c>
      <c r="K610" t="inlineStr">
        <is>
          <t>2026-09-20T01:43:21.108Z</t>
        </is>
      </c>
    </row>
    <row r="611">
      <c r="A611" t="inlineStr">
        <is>
          <t>20600717902</t>
        </is>
      </c>
      <c r="B611" t="inlineStr">
        <is>
          <t>42915309</t>
        </is>
      </c>
      <c r="C611" t="inlineStr">
        <is>
          <t>ROMERO BENDEZU ELVIS LUIS</t>
        </is>
      </c>
      <c r="D611" t="inlineStr">
        <is>
          <t>REPRESENTANTE</t>
        </is>
      </c>
      <c r="G611" s="9" t="n">
        <v>43316</v>
      </c>
      <c r="H611" s="9" t="str"/>
      <c r="I611" t="inlineStr">
        <is>
          <t>SI</t>
        </is>
      </c>
      <c r="J611" t="inlineStr">
        <is>
          <t>2054792</t>
        </is>
      </c>
      <c r="K611" t="inlineStr">
        <is>
          <t>2026-09-20T01:43:21.108Z</t>
        </is>
      </c>
    </row>
    <row r="612">
      <c r="A612" t="inlineStr">
        <is>
          <t>20600720733</t>
        </is>
      </c>
      <c r="B612" t="inlineStr">
        <is>
          <t>22870935</t>
        </is>
      </c>
      <c r="C612" t="inlineStr">
        <is>
          <t>ANDRADE CHAGUA ADOLFO EUTEMIO</t>
        </is>
      </c>
      <c r="D612" t="inlineStr">
        <is>
          <t>REPRESENTANTE</t>
        </is>
      </c>
      <c r="G612" s="9" t="n">
        <v>42898</v>
      </c>
      <c r="H612" s="9" t="str"/>
      <c r="I612" t="inlineStr">
        <is>
          <t>SI</t>
        </is>
      </c>
      <c r="J612" t="inlineStr">
        <is>
          <t>1883378</t>
        </is>
      </c>
      <c r="K612" t="inlineStr">
        <is>
          <t>2026-09-20T01:43:21.108Z</t>
        </is>
      </c>
    </row>
    <row r="613">
      <c r="A613" t="inlineStr">
        <is>
          <t>20600796683</t>
        </is>
      </c>
      <c r="B613" t="inlineStr">
        <is>
          <t>42686836</t>
        </is>
      </c>
      <c r="C613" t="inlineStr">
        <is>
          <t>PERCY JOEL CURINAMBE LEYVA</t>
        </is>
      </c>
      <c r="D613" t="inlineStr">
        <is>
          <t>ORGANO_ADMINISTRACION</t>
        </is>
      </c>
      <c r="E613" t="inlineStr">
        <is>
          <t>CONSEJO DIRECTIVO</t>
        </is>
      </c>
      <c r="F613" t="inlineStr">
        <is>
          <t>Fiscal</t>
        </is>
      </c>
      <c r="G613" s="9" t="n">
        <v>42222</v>
      </c>
      <c r="H613" s="9" t="str"/>
      <c r="I613" t="inlineStr">
        <is>
          <t>SI</t>
        </is>
      </c>
      <c r="J613" t="inlineStr">
        <is>
          <t>1218219</t>
        </is>
      </c>
      <c r="K613" t="inlineStr">
        <is>
          <t>2026-09-20T01:43:21.108Z</t>
        </is>
      </c>
    </row>
    <row r="614">
      <c r="A614" t="inlineStr">
        <is>
          <t>20600796683</t>
        </is>
      </c>
      <c r="B614" t="inlineStr">
        <is>
          <t>42571201</t>
        </is>
      </c>
      <c r="C614" t="inlineStr">
        <is>
          <t>curinambe leyva fredy</t>
        </is>
      </c>
      <c r="D614" t="inlineStr">
        <is>
          <t>ORGANO_ADMINISTRACION</t>
        </is>
      </c>
      <c r="E614" t="inlineStr">
        <is>
          <t>CONSEJO DIRECTIVO</t>
        </is>
      </c>
      <c r="F614" t="inlineStr">
        <is>
          <t>Vice Presidente</t>
        </is>
      </c>
      <c r="G614" s="9" t="n">
        <v>42222</v>
      </c>
      <c r="H614" s="9" t="str"/>
      <c r="I614" t="inlineStr">
        <is>
          <t>SI</t>
        </is>
      </c>
      <c r="J614" t="inlineStr">
        <is>
          <t>1218220</t>
        </is>
      </c>
      <c r="K614" t="inlineStr">
        <is>
          <t>2026-09-20T01:43:21.108Z</t>
        </is>
      </c>
    </row>
    <row r="615">
      <c r="A615" t="inlineStr">
        <is>
          <t>20600796683</t>
        </is>
      </c>
      <c r="B615" t="inlineStr">
        <is>
          <t>01042719</t>
        </is>
      </c>
      <c r="C615" t="inlineStr">
        <is>
          <t>LEYVA FIGUEROA ZENAIDA</t>
        </is>
      </c>
      <c r="D615" t="inlineStr">
        <is>
          <t>ORGANO_ADMINISTRACION</t>
        </is>
      </c>
      <c r="E615" t="inlineStr">
        <is>
          <t>CONSEJO DIRECTIVO</t>
        </is>
      </c>
      <c r="F615" t="inlineStr">
        <is>
          <t>Tesorero</t>
        </is>
      </c>
      <c r="G615" s="9" t="n">
        <v>42222</v>
      </c>
      <c r="H615" s="9" t="str"/>
      <c r="I615" t="inlineStr">
        <is>
          <t>SI</t>
        </is>
      </c>
      <c r="J615" t="inlineStr">
        <is>
          <t>1218221</t>
        </is>
      </c>
      <c r="K615" t="inlineStr">
        <is>
          <t>2026-09-20T01:43:21.108Z</t>
        </is>
      </c>
    </row>
    <row r="616">
      <c r="A616" t="inlineStr">
        <is>
          <t>20600796683</t>
        </is>
      </c>
      <c r="B616" t="inlineStr">
        <is>
          <t>73620225</t>
        </is>
      </c>
      <c r="C616" t="inlineStr">
        <is>
          <t>YOVI LECID DELGADO CONDORI</t>
        </is>
      </c>
      <c r="D616" t="inlineStr">
        <is>
          <t>ORGANO_ADMINISTRACION</t>
        </is>
      </c>
      <c r="E616" t="inlineStr">
        <is>
          <t>CONSEJO DIRECTIVO</t>
        </is>
      </c>
      <c r="F616" t="inlineStr">
        <is>
          <t>Secretario</t>
        </is>
      </c>
      <c r="G616" s="9" t="n">
        <v>42222</v>
      </c>
      <c r="H616" s="9" t="str"/>
      <c r="I616" t="inlineStr">
        <is>
          <t>SI</t>
        </is>
      </c>
      <c r="J616" t="inlineStr">
        <is>
          <t>1218222</t>
        </is>
      </c>
      <c r="K616" t="inlineStr">
        <is>
          <t>2026-09-20T01:43:21.108Z</t>
        </is>
      </c>
    </row>
    <row r="617">
      <c r="A617" t="inlineStr">
        <is>
          <t>20600796683</t>
        </is>
      </c>
      <c r="B617" t="inlineStr">
        <is>
          <t>42172396</t>
        </is>
      </c>
      <c r="C617" t="inlineStr">
        <is>
          <t>CURINAMBE LEYVA JHONNY LEODAN</t>
        </is>
      </c>
      <c r="D617" t="inlineStr">
        <is>
          <t>ORGANO_ADMINISTRACION</t>
        </is>
      </c>
      <c r="E617" t="inlineStr">
        <is>
          <t>CONSEJO DIRECTIVO</t>
        </is>
      </c>
      <c r="F617" t="inlineStr">
        <is>
          <t>Presidente</t>
        </is>
      </c>
      <c r="G617" s="9" t="n">
        <v>42222</v>
      </c>
      <c r="H617" s="9" t="str"/>
      <c r="I617" t="inlineStr">
        <is>
          <t>SI</t>
        </is>
      </c>
      <c r="J617" t="inlineStr">
        <is>
          <t>1218223</t>
        </is>
      </c>
      <c r="K617" t="inlineStr">
        <is>
          <t>2026-09-20T01:43:21.108Z</t>
        </is>
      </c>
    </row>
    <row r="618">
      <c r="A618" t="inlineStr">
        <is>
          <t>20600796683</t>
        </is>
      </c>
      <c r="B618" t="inlineStr">
        <is>
          <t>46609909</t>
        </is>
      </c>
      <c r="C618" t="inlineStr">
        <is>
          <t>CORONEL DAVILA ANITA</t>
        </is>
      </c>
      <c r="D618" t="inlineStr">
        <is>
          <t>ORGANO_ADMINISTRACION</t>
        </is>
      </c>
      <c r="E618" t="inlineStr">
        <is>
          <t>CONSEJO DIRECTIVO</t>
        </is>
      </c>
      <c r="F618" t="inlineStr">
        <is>
          <t>Vocal</t>
        </is>
      </c>
      <c r="G618" s="9" t="n">
        <v>42222</v>
      </c>
      <c r="H618" s="9" t="str"/>
      <c r="I618" t="inlineStr">
        <is>
          <t>SI</t>
        </is>
      </c>
      <c r="J618" t="inlineStr">
        <is>
          <t>1218224</t>
        </is>
      </c>
      <c r="K618" t="inlineStr">
        <is>
          <t>2026-09-20T01:43:21.108Z</t>
        </is>
      </c>
    </row>
    <row r="619">
      <c r="A619" t="inlineStr">
        <is>
          <t>20600796683</t>
        </is>
      </c>
      <c r="B619" t="inlineStr">
        <is>
          <t>42172396</t>
        </is>
      </c>
      <c r="C619" t="inlineStr">
        <is>
          <t>CURINAMBE LEYVA JHONNY LEODAN</t>
        </is>
      </c>
      <c r="D619" t="inlineStr">
        <is>
          <t>REPRESENTANTE</t>
        </is>
      </c>
      <c r="G619" s="9" t="n">
        <v>42222</v>
      </c>
      <c r="H619" s="9" t="str"/>
      <c r="I619" t="inlineStr">
        <is>
          <t>SI</t>
        </is>
      </c>
      <c r="J619" t="inlineStr">
        <is>
          <t>1699157</t>
        </is>
      </c>
      <c r="K619" t="inlineStr">
        <is>
          <t>2026-09-20T01:43:21.108Z</t>
        </is>
      </c>
    </row>
    <row r="620">
      <c r="A620" t="inlineStr">
        <is>
          <t>20600801661</t>
        </is>
      </c>
      <c r="B620" t="inlineStr">
        <is>
          <t>02385868</t>
        </is>
      </c>
      <c r="C620" t="inlineStr">
        <is>
          <t>HUALLA CALLOHUANCA GREGORIO SERAFIN</t>
        </is>
      </c>
      <c r="D620" t="inlineStr">
        <is>
          <t>ORGANO_ADMINISTRACION</t>
        </is>
      </c>
      <c r="E620" t="inlineStr">
        <is>
          <t>CONSEJO DE ADMINISTRACION</t>
        </is>
      </c>
      <c r="F620" t="inlineStr">
        <is>
          <t>Presidente</t>
        </is>
      </c>
      <c r="G620" s="9" t="n">
        <v>43447</v>
      </c>
      <c r="H620" s="9" t="str"/>
      <c r="I620" t="inlineStr">
        <is>
          <t>SI</t>
        </is>
      </c>
      <c r="J620" t="inlineStr">
        <is>
          <t>1594653</t>
        </is>
      </c>
      <c r="K620" t="inlineStr">
        <is>
          <t>2026-09-20T01:43:21.108Z</t>
        </is>
      </c>
    </row>
    <row r="621">
      <c r="A621" t="inlineStr">
        <is>
          <t>20600801661</t>
        </is>
      </c>
      <c r="B621" t="inlineStr">
        <is>
          <t>02399623</t>
        </is>
      </c>
      <c r="C621" t="inlineStr">
        <is>
          <t>COLCA HUARANCA PATRICIO</t>
        </is>
      </c>
      <c r="D621" t="inlineStr">
        <is>
          <t>REPRESENTANTE</t>
        </is>
      </c>
      <c r="G621" s="9" t="n">
        <v>42192</v>
      </c>
      <c r="H621" s="9" t="str"/>
      <c r="I621" t="inlineStr">
        <is>
          <t>SI</t>
        </is>
      </c>
      <c r="J621" t="inlineStr">
        <is>
          <t>2007973</t>
        </is>
      </c>
      <c r="K621" t="inlineStr">
        <is>
          <t>2026-09-20T01:43:21.108Z</t>
        </is>
      </c>
    </row>
    <row r="622">
      <c r="A622" t="inlineStr">
        <is>
          <t>20600838947</t>
        </is>
      </c>
      <c r="B622" t="inlineStr">
        <is>
          <t>30670216</t>
        </is>
      </c>
      <c r="C622" t="inlineStr">
        <is>
          <t>lazaro quispe lorenzo justiniano</t>
        </is>
      </c>
      <c r="D622" t="inlineStr">
        <is>
          <t>ORGANO_ADMINISTRACION</t>
        </is>
      </c>
      <c r="E622" t="inlineStr">
        <is>
          <t>DIRECTORIO</t>
        </is>
      </c>
      <c r="F622" t="inlineStr">
        <is>
          <t>Presidente</t>
        </is>
      </c>
      <c r="G622" s="9" t="n">
        <v>42279</v>
      </c>
      <c r="H622" s="9" t="str"/>
      <c r="I622" t="inlineStr">
        <is>
          <t>SI</t>
        </is>
      </c>
      <c r="J622" t="inlineStr">
        <is>
          <t>2067678</t>
        </is>
      </c>
      <c r="K622" t="inlineStr">
        <is>
          <t>2026-09-20T01:43:21.108Z</t>
        </is>
      </c>
    </row>
    <row r="623">
      <c r="A623" t="inlineStr">
        <is>
          <t>20600838947</t>
        </is>
      </c>
      <c r="B623" t="inlineStr">
        <is>
          <t>30669609</t>
        </is>
      </c>
      <c r="C623" t="inlineStr">
        <is>
          <t>Concha de mayta iris clemencia</t>
        </is>
      </c>
      <c r="D623" t="inlineStr">
        <is>
          <t>ORGANO_ADMINISTRACION</t>
        </is>
      </c>
      <c r="E623" t="inlineStr">
        <is>
          <t>DIRECTORIO</t>
        </is>
      </c>
      <c r="F623" t="inlineStr">
        <is>
          <t>Otros</t>
        </is>
      </c>
      <c r="G623" s="9" t="n">
        <v>42279</v>
      </c>
      <c r="H623" s="9" t="str"/>
      <c r="I623" t="inlineStr">
        <is>
          <t>SI</t>
        </is>
      </c>
      <c r="J623" t="inlineStr">
        <is>
          <t>2067679</t>
        </is>
      </c>
      <c r="K623" t="inlineStr">
        <is>
          <t>2026-09-20T01:43:21.108Z</t>
        </is>
      </c>
    </row>
    <row r="624">
      <c r="A624" t="inlineStr">
        <is>
          <t>20600838947</t>
        </is>
      </c>
      <c r="B624" t="inlineStr">
        <is>
          <t>30672727</t>
        </is>
      </c>
      <c r="C624" t="inlineStr">
        <is>
          <t>CHOQUEPUMA CARLOS MARTIN TEODORICO</t>
        </is>
      </c>
      <c r="D624" t="inlineStr">
        <is>
          <t>ORGANO_ADMINISTRACION</t>
        </is>
      </c>
      <c r="E624" t="inlineStr">
        <is>
          <t>DIRECTORIO</t>
        </is>
      </c>
      <c r="F624" t="inlineStr">
        <is>
          <t>Otros</t>
        </is>
      </c>
      <c r="G624" s="9" t="n">
        <v>42279</v>
      </c>
      <c r="H624" s="9" t="str"/>
      <c r="I624" t="inlineStr">
        <is>
          <t>SI</t>
        </is>
      </c>
      <c r="J624" t="inlineStr">
        <is>
          <t>2067680</t>
        </is>
      </c>
      <c r="K624" t="inlineStr">
        <is>
          <t>2026-09-20T01:43:21.108Z</t>
        </is>
      </c>
    </row>
    <row r="625">
      <c r="A625" t="inlineStr">
        <is>
          <t>20600838947</t>
        </is>
      </c>
      <c r="B625" t="inlineStr">
        <is>
          <t>30653593</t>
        </is>
      </c>
      <c r="C625" t="inlineStr">
        <is>
          <t>COLANA VIZCARRA REYNALDO JUAN</t>
        </is>
      </c>
      <c r="D625" t="inlineStr">
        <is>
          <t>ORGANO_ADMINISTRACION</t>
        </is>
      </c>
      <c r="E625" t="inlineStr">
        <is>
          <t>DIRECTORIO</t>
        </is>
      </c>
      <c r="F625" t="inlineStr">
        <is>
          <t>Otros</t>
        </is>
      </c>
      <c r="G625" s="9" t="n">
        <v>42279</v>
      </c>
      <c r="H625" s="9" t="str"/>
      <c r="I625" t="inlineStr">
        <is>
          <t>SI</t>
        </is>
      </c>
      <c r="J625" t="inlineStr">
        <is>
          <t>2067681</t>
        </is>
      </c>
      <c r="K625" t="inlineStr">
        <is>
          <t>2026-09-20T01:43:21.108Z</t>
        </is>
      </c>
    </row>
    <row r="626">
      <c r="A626" t="inlineStr">
        <is>
          <t>20600838947</t>
        </is>
      </c>
      <c r="B626" t="inlineStr">
        <is>
          <t>02286030</t>
        </is>
      </c>
      <c r="C626" t="inlineStr">
        <is>
          <t>SANTANDER GALLEGOS JULIO CESAR</t>
        </is>
      </c>
      <c r="D626" t="inlineStr">
        <is>
          <t>ORGANO_ADMINISTRACION</t>
        </is>
      </c>
      <c r="E626" t="inlineStr">
        <is>
          <t>DIRECTORIO</t>
        </is>
      </c>
      <c r="F626" t="inlineStr">
        <is>
          <t>Otros</t>
        </is>
      </c>
      <c r="G626" s="9" t="n">
        <v>42279</v>
      </c>
      <c r="H626" s="9" t="str"/>
      <c r="I626" t="inlineStr">
        <is>
          <t>SI</t>
        </is>
      </c>
      <c r="J626" t="inlineStr">
        <is>
          <t>2067682</t>
        </is>
      </c>
      <c r="K626" t="inlineStr">
        <is>
          <t>2026-09-20T01:43:21.108Z</t>
        </is>
      </c>
    </row>
    <row r="627">
      <c r="A627" t="inlineStr">
        <is>
          <t>20600838947</t>
        </is>
      </c>
      <c r="B627" t="inlineStr">
        <is>
          <t>30669609</t>
        </is>
      </c>
      <c r="C627" t="inlineStr">
        <is>
          <t>Concha de mayta iris clemencia</t>
        </is>
      </c>
      <c r="D627" t="inlineStr">
        <is>
          <t>ORGANO_ADMINISTRACION</t>
        </is>
      </c>
      <c r="E627" t="inlineStr">
        <is>
          <t>GERENCIA</t>
        </is>
      </c>
      <c r="F627" t="inlineStr">
        <is>
          <t>Gerente General</t>
        </is>
      </c>
      <c r="G627" s="9" t="n">
        <v>42279</v>
      </c>
      <c r="H627" s="9" t="str"/>
      <c r="I627" t="inlineStr">
        <is>
          <t>SI</t>
        </is>
      </c>
      <c r="J627" t="inlineStr">
        <is>
          <t>2067683</t>
        </is>
      </c>
      <c r="K627" t="inlineStr">
        <is>
          <t>2026-09-20T01:43:21.108Z</t>
        </is>
      </c>
    </row>
    <row r="628">
      <c r="A628" t="inlineStr">
        <is>
          <t>20600838947</t>
        </is>
      </c>
      <c r="B628" t="inlineStr">
        <is>
          <t>30669609</t>
        </is>
      </c>
      <c r="C628" t="inlineStr">
        <is>
          <t>CONCHA DE MAYTA IRIS CLEMENCIA</t>
        </is>
      </c>
      <c r="D628" t="inlineStr">
        <is>
          <t>REPRESENTANTE</t>
        </is>
      </c>
      <c r="G628" s="9" t="n">
        <v>42279</v>
      </c>
      <c r="H628" s="9" t="str"/>
      <c r="I628" t="inlineStr">
        <is>
          <t>SI</t>
        </is>
      </c>
      <c r="J628" t="inlineStr">
        <is>
          <t>2422077</t>
        </is>
      </c>
      <c r="K628" t="inlineStr">
        <is>
          <t>2026-09-20T01:43:21.108Z</t>
        </is>
      </c>
    </row>
    <row r="629">
      <c r="A629" t="inlineStr">
        <is>
          <t>20600838947</t>
        </is>
      </c>
      <c r="B629" t="inlineStr">
        <is>
          <t>30670216</t>
        </is>
      </c>
      <c r="C629" t="inlineStr">
        <is>
          <t>LAZARO QUISPE LORENZO JUSTINIANO</t>
        </is>
      </c>
      <c r="D629" t="inlineStr">
        <is>
          <t>SOCIO</t>
        </is>
      </c>
      <c r="G629" s="9" t="n">
        <v>42297</v>
      </c>
      <c r="H629" s="9" t="n">
        <v>44854</v>
      </c>
      <c r="I629" t="inlineStr">
        <is>
          <t>NO</t>
        </is>
      </c>
      <c r="J629" t="inlineStr">
        <is>
          <t>4535772</t>
        </is>
      </c>
      <c r="K629" t="inlineStr">
        <is>
          <t>2026-09-20T01:43:21.108Z</t>
        </is>
      </c>
    </row>
    <row r="630">
      <c r="A630" t="inlineStr">
        <is>
          <t>20600838947</t>
        </is>
      </c>
      <c r="B630" t="inlineStr">
        <is>
          <t>02286030</t>
        </is>
      </c>
      <c r="C630" t="inlineStr">
        <is>
          <t>SANTANDER GALLEGOS JULIO CESAR</t>
        </is>
      </c>
      <c r="D630" t="inlineStr">
        <is>
          <t>SOCIO</t>
        </is>
      </c>
      <c r="G630" s="9" t="n">
        <v>44854</v>
      </c>
      <c r="H630" s="9" t="str"/>
      <c r="I630" t="inlineStr">
        <is>
          <t>SI</t>
        </is>
      </c>
      <c r="J630" t="inlineStr">
        <is>
          <t>4535773</t>
        </is>
      </c>
      <c r="K630" t="inlineStr">
        <is>
          <t>2026-09-20T01:43:21.108Z</t>
        </is>
      </c>
    </row>
    <row r="631">
      <c r="A631" t="inlineStr">
        <is>
          <t>20600874919</t>
        </is>
      </c>
      <c r="B631" t="inlineStr">
        <is>
          <t>26515873</t>
        </is>
      </c>
      <c r="C631" t="inlineStr">
        <is>
          <t>HERRERA COAILA EFRASIO AGRIPINO</t>
        </is>
      </c>
      <c r="D631" t="inlineStr">
        <is>
          <t>ORGANO_ADMINISTRACION</t>
        </is>
      </c>
      <c r="E631" t="inlineStr">
        <is>
          <t>CONSEJO DE ADMINISTRACION</t>
        </is>
      </c>
      <c r="F631" t="inlineStr">
        <is>
          <t>Presidente</t>
        </is>
      </c>
      <c r="G631" s="9" t="n">
        <v>44403</v>
      </c>
      <c r="H631" s="9" t="str"/>
      <c r="I631" t="inlineStr">
        <is>
          <t>SI</t>
        </is>
      </c>
      <c r="J631" t="inlineStr">
        <is>
          <t>1990426</t>
        </is>
      </c>
      <c r="K631" t="inlineStr">
        <is>
          <t>2026-09-20T01:43:21.108Z</t>
        </is>
      </c>
    </row>
    <row r="632">
      <c r="A632" t="inlineStr">
        <is>
          <t>20600874919</t>
        </is>
      </c>
      <c r="B632" t="inlineStr">
        <is>
          <t>41598411</t>
        </is>
      </c>
      <c r="C632" t="inlineStr">
        <is>
          <t>PEREZ VEGA ELMER</t>
        </is>
      </c>
      <c r="D632" t="inlineStr">
        <is>
          <t>ORGANO_ADMINISTRACION</t>
        </is>
      </c>
      <c r="E632" t="inlineStr">
        <is>
          <t>CONSEJO DE ADMINISTRACION</t>
        </is>
      </c>
      <c r="F632" t="inlineStr">
        <is>
          <t>Vice Presidente</t>
        </is>
      </c>
      <c r="G632" s="9" t="n">
        <v>44403</v>
      </c>
      <c r="H632" s="9" t="str"/>
      <c r="I632" t="inlineStr">
        <is>
          <t>SI</t>
        </is>
      </c>
      <c r="J632" t="inlineStr">
        <is>
          <t>1990427</t>
        </is>
      </c>
      <c r="K632" t="inlineStr">
        <is>
          <t>2026-09-20T01:43:21.108Z</t>
        </is>
      </c>
    </row>
    <row r="633">
      <c r="A633" t="inlineStr">
        <is>
          <t>20600874919</t>
        </is>
      </c>
      <c r="B633" t="inlineStr">
        <is>
          <t>25217714</t>
        </is>
      </c>
      <c r="C633" t="inlineStr">
        <is>
          <t>ARCE LLASACA HILARIO</t>
        </is>
      </c>
      <c r="D633" t="inlineStr">
        <is>
          <t>ORGANO_ADMINISTRACION</t>
        </is>
      </c>
      <c r="E633" t="inlineStr">
        <is>
          <t>CONSEJO DE ADMINISTRACION</t>
        </is>
      </c>
      <c r="F633" t="inlineStr">
        <is>
          <t>Secretario</t>
        </is>
      </c>
      <c r="G633" s="9" t="n">
        <v>44403</v>
      </c>
      <c r="H633" s="9" t="str"/>
      <c r="I633" t="inlineStr">
        <is>
          <t>SI</t>
        </is>
      </c>
      <c r="J633" t="inlineStr">
        <is>
          <t>1990428</t>
        </is>
      </c>
      <c r="K633" t="inlineStr">
        <is>
          <t>2026-09-20T01:43:21.108Z</t>
        </is>
      </c>
    </row>
    <row r="634">
      <c r="A634" t="inlineStr">
        <is>
          <t>20600874919</t>
        </is>
      </c>
      <c r="B634" t="inlineStr">
        <is>
          <t>04808980</t>
        </is>
      </c>
      <c r="C634" t="inlineStr">
        <is>
          <t>ESPIRILLA LAZARO PABLO</t>
        </is>
      </c>
      <c r="D634" t="inlineStr">
        <is>
          <t>ORGANO_ADMINISTRACION</t>
        </is>
      </c>
      <c r="E634" t="inlineStr">
        <is>
          <t>CONSEJO DE ADMINISTRACION</t>
        </is>
      </c>
      <c r="F634" t="inlineStr">
        <is>
          <t>Otros</t>
        </is>
      </c>
      <c r="G634" s="9" t="n">
        <v>44403</v>
      </c>
      <c r="H634" s="9" t="str"/>
      <c r="I634" t="inlineStr">
        <is>
          <t>SI</t>
        </is>
      </c>
      <c r="J634" t="inlineStr">
        <is>
          <t>1990429</t>
        </is>
      </c>
      <c r="K634" t="inlineStr">
        <is>
          <t>2026-09-20T01:43:21.108Z</t>
        </is>
      </c>
    </row>
    <row r="635">
      <c r="A635" t="inlineStr">
        <is>
          <t>20600874919</t>
        </is>
      </c>
      <c r="B635" t="inlineStr">
        <is>
          <t>04800206</t>
        </is>
      </c>
      <c r="C635" t="inlineStr">
        <is>
          <t>CASAFRANCA LOAYSA JORGE</t>
        </is>
      </c>
      <c r="D635" t="inlineStr">
        <is>
          <t>ORGANO_ADMINISTRACION</t>
        </is>
      </c>
      <c r="E635" t="inlineStr">
        <is>
          <t>CONSEJO DE ADMINISTRACION</t>
        </is>
      </c>
      <c r="F635" t="inlineStr">
        <is>
          <t>Otros</t>
        </is>
      </c>
      <c r="G635" s="9" t="n">
        <v>44403</v>
      </c>
      <c r="H635" s="9" t="str"/>
      <c r="I635" t="inlineStr">
        <is>
          <t>SI</t>
        </is>
      </c>
      <c r="J635" t="inlineStr">
        <is>
          <t>1990430</t>
        </is>
      </c>
      <c r="K635" t="inlineStr">
        <is>
          <t>2026-09-20T01:43:21.108Z</t>
        </is>
      </c>
    </row>
    <row r="636">
      <c r="A636" t="inlineStr">
        <is>
          <t>20600874919</t>
        </is>
      </c>
      <c r="B636" t="inlineStr">
        <is>
          <t>04809047</t>
        </is>
      </c>
      <c r="C636" t="inlineStr">
        <is>
          <t>huanuiri irarica jesus carmelo</t>
        </is>
      </c>
      <c r="D636" t="inlineStr">
        <is>
          <t>ORGANO_ADMINISTRACION</t>
        </is>
      </c>
      <c r="E636" t="inlineStr">
        <is>
          <t>CONSEJO DE ADMINISTRACION</t>
        </is>
      </c>
      <c r="F636" t="inlineStr">
        <is>
          <t>Presidente</t>
        </is>
      </c>
      <c r="G636" s="9" t="n">
        <v>43697</v>
      </c>
      <c r="H636" s="9" t="n">
        <v>44403</v>
      </c>
      <c r="I636" t="inlineStr">
        <is>
          <t>NO</t>
        </is>
      </c>
      <c r="J636" t="inlineStr">
        <is>
          <t>1990431</t>
        </is>
      </c>
      <c r="K636" t="inlineStr">
        <is>
          <t>2026-09-20T01:43:21.108Z</t>
        </is>
      </c>
    </row>
    <row r="637">
      <c r="A637" t="inlineStr">
        <is>
          <t>20600874919</t>
        </is>
      </c>
      <c r="B637" t="inlineStr">
        <is>
          <t>04824945</t>
        </is>
      </c>
      <c r="C637" t="inlineStr">
        <is>
          <t>LIMA TURPO BENITO</t>
        </is>
      </c>
      <c r="D637" t="inlineStr">
        <is>
          <t>ORGANO_ADMINISTRACION</t>
        </is>
      </c>
      <c r="E637" t="inlineStr">
        <is>
          <t>CONSEJO DE ADMINISTRACION</t>
        </is>
      </c>
      <c r="F637" t="inlineStr">
        <is>
          <t>Secretario</t>
        </is>
      </c>
      <c r="G637" s="9" t="n">
        <v>43605</v>
      </c>
      <c r="H637" s="9" t="n">
        <v>44403</v>
      </c>
      <c r="I637" t="inlineStr">
        <is>
          <t>NO</t>
        </is>
      </c>
      <c r="J637" t="inlineStr">
        <is>
          <t>1990432</t>
        </is>
      </c>
      <c r="K637" t="inlineStr">
        <is>
          <t>2026-09-20T01:43:21.108Z</t>
        </is>
      </c>
    </row>
    <row r="638">
      <c r="A638" t="inlineStr">
        <is>
          <t>20600874919</t>
        </is>
      </c>
      <c r="B638" t="inlineStr">
        <is>
          <t>04824451</t>
        </is>
      </c>
      <c r="C638" t="inlineStr">
        <is>
          <t>RIVERA JUAREZ RUFINO</t>
        </is>
      </c>
      <c r="D638" t="inlineStr">
        <is>
          <t>ORGANO_ADMINISTRACION</t>
        </is>
      </c>
      <c r="E638" t="inlineStr">
        <is>
          <t>CONSEJO DE ADMINISTRACION</t>
        </is>
      </c>
      <c r="F638" t="inlineStr">
        <is>
          <t>Otros</t>
        </is>
      </c>
      <c r="G638" s="9" t="n">
        <v>43605</v>
      </c>
      <c r="H638" s="9" t="n">
        <v>44403</v>
      </c>
      <c r="I638" t="inlineStr">
        <is>
          <t>NO</t>
        </is>
      </c>
      <c r="J638" t="inlineStr">
        <is>
          <t>1990433</t>
        </is>
      </c>
      <c r="K638" t="inlineStr">
        <is>
          <t>2026-09-20T01:43:21.108Z</t>
        </is>
      </c>
    </row>
    <row r="639">
      <c r="A639" t="inlineStr">
        <is>
          <t>20600874919</t>
        </is>
      </c>
      <c r="B639" t="inlineStr">
        <is>
          <t>41781159</t>
        </is>
      </c>
      <c r="C639" t="inlineStr">
        <is>
          <t>SANCHEZ ANICETO POPELINA</t>
        </is>
      </c>
      <c r="D639" t="inlineStr">
        <is>
          <t>ORGANO_ADMINISTRACION</t>
        </is>
      </c>
      <c r="E639" t="inlineStr">
        <is>
          <t>CONSEJO DE ADMINISTRACION</t>
        </is>
      </c>
      <c r="F639" t="inlineStr">
        <is>
          <t>Otros</t>
        </is>
      </c>
      <c r="G639" s="9" t="n">
        <v>43605</v>
      </c>
      <c r="H639" s="9" t="n">
        <v>44403</v>
      </c>
      <c r="I639" t="inlineStr">
        <is>
          <t>NO</t>
        </is>
      </c>
      <c r="J639" t="inlineStr">
        <is>
          <t>1990434</t>
        </is>
      </c>
      <c r="K639" t="inlineStr">
        <is>
          <t>2026-09-20T01:43:21.108Z</t>
        </is>
      </c>
    </row>
    <row r="640">
      <c r="A640" t="inlineStr">
        <is>
          <t>20600874919</t>
        </is>
      </c>
      <c r="B640" t="inlineStr">
        <is>
          <t>23017213</t>
        </is>
      </c>
      <c r="C640" t="inlineStr">
        <is>
          <t>SIFUENTES MARQUEZ MACARIO</t>
        </is>
      </c>
      <c r="D640" t="inlineStr">
        <is>
          <t>REPRESENTANTE</t>
        </is>
      </c>
      <c r="G640" s="9" t="n">
        <v>43738</v>
      </c>
      <c r="H640" s="9" t="str"/>
      <c r="I640" t="inlineStr">
        <is>
          <t>SI</t>
        </is>
      </c>
      <c r="J640" t="inlineStr">
        <is>
          <t>2353255</t>
        </is>
      </c>
      <c r="K640" t="inlineStr">
        <is>
          <t>2026-09-20T01:43:21.108Z</t>
        </is>
      </c>
    </row>
    <row r="641">
      <c r="A641" t="inlineStr">
        <is>
          <t>20600874919</t>
        </is>
      </c>
      <c r="B641" t="inlineStr">
        <is>
          <t>23017213</t>
        </is>
      </c>
      <c r="C641" t="inlineStr">
        <is>
          <t>SIFUENTES MARQUEZ MACARIO</t>
        </is>
      </c>
      <c r="D641" t="inlineStr">
        <is>
          <t>REPRESENTANTE</t>
        </is>
      </c>
      <c r="G641" s="9" t="n">
        <v>43685</v>
      </c>
      <c r="H641" s="9" t="n">
        <v>43738</v>
      </c>
      <c r="I641" t="inlineStr">
        <is>
          <t>NO</t>
        </is>
      </c>
      <c r="J641" t="inlineStr">
        <is>
          <t>2353256</t>
        </is>
      </c>
      <c r="K641" t="inlineStr">
        <is>
          <t>2026-09-20T01:43:21.108Z</t>
        </is>
      </c>
    </row>
    <row r="642">
      <c r="A642" t="inlineStr">
        <is>
          <t>20600920597</t>
        </is>
      </c>
      <c r="B642" t="inlineStr">
        <is>
          <t>28283135</t>
        </is>
      </c>
      <c r="C642" t="inlineStr">
        <is>
          <t>TORRES HUAMAN VICENTE</t>
        </is>
      </c>
      <c r="D642" t="inlineStr">
        <is>
          <t>ORGANO_ADMINISTRACION</t>
        </is>
      </c>
      <c r="E642" t="inlineStr">
        <is>
          <t>CONSEJO DIRECTIVO</t>
        </is>
      </c>
      <c r="F642" t="inlineStr">
        <is>
          <t>Presidente</t>
        </is>
      </c>
      <c r="G642" s="9" t="n">
        <v>43731</v>
      </c>
      <c r="H642" s="9" t="str"/>
      <c r="I642" t="inlineStr">
        <is>
          <t>SI</t>
        </is>
      </c>
      <c r="J642" t="inlineStr">
        <is>
          <t>1837811</t>
        </is>
      </c>
      <c r="K642" t="inlineStr">
        <is>
          <t>2026-09-20T01:43:21.108Z</t>
        </is>
      </c>
    </row>
    <row r="643">
      <c r="A643" t="inlineStr">
        <is>
          <t>20600920597</t>
        </is>
      </c>
      <c r="B643" t="inlineStr">
        <is>
          <t>28598941</t>
        </is>
      </c>
      <c r="C643" t="inlineStr">
        <is>
          <t>YARANGA CARDENAS GUILLERMO</t>
        </is>
      </c>
      <c r="D643" t="inlineStr">
        <is>
          <t>ORGANO_ADMINISTRACION</t>
        </is>
      </c>
      <c r="E643" t="inlineStr">
        <is>
          <t>CONSEJO DIRECTIVO</t>
        </is>
      </c>
      <c r="F643" t="inlineStr">
        <is>
          <t>Vice Presidente</t>
        </is>
      </c>
      <c r="G643" s="9" t="n">
        <v>43731</v>
      </c>
      <c r="H643" s="9" t="str"/>
      <c r="I643" t="inlineStr">
        <is>
          <t>SI</t>
        </is>
      </c>
      <c r="J643" t="inlineStr">
        <is>
          <t>1837812</t>
        </is>
      </c>
      <c r="K643" t="inlineStr">
        <is>
          <t>2026-09-20T01:43:21.108Z</t>
        </is>
      </c>
    </row>
    <row r="644">
      <c r="A644" t="inlineStr">
        <is>
          <t>20600920597</t>
        </is>
      </c>
      <c r="B644" t="inlineStr">
        <is>
          <t>48339464</t>
        </is>
      </c>
      <c r="C644" t="inlineStr">
        <is>
          <t>YARANGA DURAND JAVIER</t>
        </is>
      </c>
      <c r="D644" t="inlineStr">
        <is>
          <t>ORGANO_ADMINISTRACION</t>
        </is>
      </c>
      <c r="E644" t="inlineStr">
        <is>
          <t>CONSEJO DIRECTIVO</t>
        </is>
      </c>
      <c r="F644" t="inlineStr">
        <is>
          <t>Secretario</t>
        </is>
      </c>
      <c r="G644" s="9" t="n">
        <v>43731</v>
      </c>
      <c r="H644" s="9" t="str"/>
      <c r="I644" t="inlineStr">
        <is>
          <t>SI</t>
        </is>
      </c>
      <c r="J644" t="inlineStr">
        <is>
          <t>1837813</t>
        </is>
      </c>
      <c r="K644" t="inlineStr">
        <is>
          <t>2026-09-20T01:43:21.108Z</t>
        </is>
      </c>
    </row>
    <row r="645">
      <c r="A645" t="inlineStr">
        <is>
          <t>20600920597</t>
        </is>
      </c>
      <c r="B645" t="inlineStr">
        <is>
          <t>43857620</t>
        </is>
      </c>
      <c r="C645" t="inlineStr">
        <is>
          <t>CRUZ CARDENAS BASILIA</t>
        </is>
      </c>
      <c r="D645" t="inlineStr">
        <is>
          <t>ORGANO_ADMINISTRACION</t>
        </is>
      </c>
      <c r="E645" t="inlineStr">
        <is>
          <t>CONSEJO DIRECTIVO</t>
        </is>
      </c>
      <c r="F645" t="inlineStr">
        <is>
          <t>Tesorero</t>
        </is>
      </c>
      <c r="G645" s="9" t="n">
        <v>43731</v>
      </c>
      <c r="H645" s="9" t="str"/>
      <c r="I645" t="inlineStr">
        <is>
          <t>SI</t>
        </is>
      </c>
      <c r="J645" t="inlineStr">
        <is>
          <t>1837814</t>
        </is>
      </c>
      <c r="K645" t="inlineStr">
        <is>
          <t>2026-09-20T01:43:21.108Z</t>
        </is>
      </c>
    </row>
    <row r="646">
      <c r="A646" t="inlineStr">
        <is>
          <t>20600920597</t>
        </is>
      </c>
      <c r="B646" t="inlineStr">
        <is>
          <t>43510522</t>
        </is>
      </c>
      <c r="C646" t="inlineStr">
        <is>
          <t>BORDA PEREZ WILBER</t>
        </is>
      </c>
      <c r="D646" t="inlineStr">
        <is>
          <t>ORGANO_ADMINISTRACION</t>
        </is>
      </c>
      <c r="E646" t="inlineStr">
        <is>
          <t>CONSEJO DIRECTIVO</t>
        </is>
      </c>
      <c r="F646" t="inlineStr">
        <is>
          <t>Vocal</t>
        </is>
      </c>
      <c r="G646" s="9" t="n">
        <v>43731</v>
      </c>
      <c r="H646" s="9" t="str"/>
      <c r="I646" t="inlineStr">
        <is>
          <t>SI</t>
        </is>
      </c>
      <c r="J646" t="inlineStr">
        <is>
          <t>1837815</t>
        </is>
      </c>
      <c r="K646" t="inlineStr">
        <is>
          <t>2026-09-20T01:43:21.108Z</t>
        </is>
      </c>
    </row>
    <row r="647">
      <c r="A647" t="inlineStr">
        <is>
          <t>20600920597</t>
        </is>
      </c>
      <c r="B647" t="inlineStr">
        <is>
          <t>28283135</t>
        </is>
      </c>
      <c r="C647" t="inlineStr">
        <is>
          <t>TORRES HUAMAN  VICENTE</t>
        </is>
      </c>
      <c r="D647" t="inlineStr">
        <is>
          <t>REPRESENTANTE</t>
        </is>
      </c>
      <c r="G647" s="9" t="n">
        <v>43731</v>
      </c>
      <c r="H647" s="9" t="str"/>
      <c r="I647" t="inlineStr">
        <is>
          <t>SI</t>
        </is>
      </c>
      <c r="J647" t="inlineStr">
        <is>
          <t>2217526</t>
        </is>
      </c>
      <c r="K647" t="inlineStr">
        <is>
          <t>2026-09-20T01:43:21.108Z</t>
        </is>
      </c>
    </row>
    <row r="648">
      <c r="A648" t="inlineStr">
        <is>
          <t>20601006368</t>
        </is>
      </c>
      <c r="B648" t="inlineStr">
        <is>
          <t>40984463</t>
        </is>
      </c>
      <c r="C648" t="inlineStr">
        <is>
          <t>palimino abollaneda dario</t>
        </is>
      </c>
      <c r="D648" t="inlineStr">
        <is>
          <t>ORGANO_ADMINISTRACION</t>
        </is>
      </c>
      <c r="E648" t="inlineStr">
        <is>
          <t>CONSEJO DE ADMINISTRACION</t>
        </is>
      </c>
      <c r="F648" t="inlineStr">
        <is>
          <t>Secretario</t>
        </is>
      </c>
      <c r="G648" s="9" t="n">
        <v>42350</v>
      </c>
      <c r="H648" s="9" t="str"/>
      <c r="I648" t="inlineStr">
        <is>
          <t>SI</t>
        </is>
      </c>
      <c r="J648" t="inlineStr">
        <is>
          <t>1478508</t>
        </is>
      </c>
      <c r="K648" t="inlineStr">
        <is>
          <t>2026-09-20T01:43:21.108Z</t>
        </is>
      </c>
    </row>
    <row r="649">
      <c r="A649" t="inlineStr">
        <is>
          <t>20601006368</t>
        </is>
      </c>
      <c r="B649" t="inlineStr">
        <is>
          <t>31171635</t>
        </is>
      </c>
      <c r="C649" t="inlineStr">
        <is>
          <t>muñoz pichihua andres avelino</t>
        </is>
      </c>
      <c r="D649" t="inlineStr">
        <is>
          <t>ORGANO_ADMINISTRACION</t>
        </is>
      </c>
      <c r="E649" t="inlineStr">
        <is>
          <t>CONSEJO DE ADMINISTRACION</t>
        </is>
      </c>
      <c r="F649" t="inlineStr">
        <is>
          <t>Otros</t>
        </is>
      </c>
      <c r="G649" s="9" t="n">
        <v>42350</v>
      </c>
      <c r="H649" s="9" t="str"/>
      <c r="I649" t="inlineStr">
        <is>
          <t>SI</t>
        </is>
      </c>
      <c r="J649" t="inlineStr">
        <is>
          <t>1478509</t>
        </is>
      </c>
      <c r="K649" t="inlineStr">
        <is>
          <t>2026-09-20T01:43:21.108Z</t>
        </is>
      </c>
    </row>
    <row r="650">
      <c r="A650" t="inlineStr">
        <is>
          <t>20601006368</t>
        </is>
      </c>
      <c r="B650" t="inlineStr">
        <is>
          <t>80068464</t>
        </is>
      </c>
      <c r="C650" t="inlineStr">
        <is>
          <t>leguia ccoica vicente</t>
        </is>
      </c>
      <c r="D650" t="inlineStr">
        <is>
          <t>ORGANO_ADMINISTRACION</t>
        </is>
      </c>
      <c r="E650" t="inlineStr">
        <is>
          <t>CONSEJO DE ADMINISTRACION</t>
        </is>
      </c>
      <c r="F650" t="inlineStr">
        <is>
          <t>Presidente</t>
        </is>
      </c>
      <c r="G650" s="9" t="n">
        <v>42350</v>
      </c>
      <c r="H650" s="9" t="str"/>
      <c r="I650" t="inlineStr">
        <is>
          <t>SI</t>
        </is>
      </c>
      <c r="J650" t="inlineStr">
        <is>
          <t>1478510</t>
        </is>
      </c>
      <c r="K650" t="inlineStr">
        <is>
          <t>2026-09-20T01:43:21.108Z</t>
        </is>
      </c>
    </row>
    <row r="651">
      <c r="A651" t="inlineStr">
        <is>
          <t>20601006368</t>
        </is>
      </c>
      <c r="B651" t="inlineStr">
        <is>
          <t>31031209</t>
        </is>
      </c>
      <c r="C651" t="inlineStr">
        <is>
          <t>condori cespedes german</t>
        </is>
      </c>
      <c r="D651" t="inlineStr">
        <is>
          <t>ORGANO_ADMINISTRACION</t>
        </is>
      </c>
      <c r="E651" t="inlineStr">
        <is>
          <t>CONSEJO DE ADMINISTRACION</t>
        </is>
      </c>
      <c r="F651" t="inlineStr">
        <is>
          <t>Vice Presidente</t>
        </is>
      </c>
      <c r="G651" s="9" t="n">
        <v>42350</v>
      </c>
      <c r="H651" s="9" t="str"/>
      <c r="I651" t="inlineStr">
        <is>
          <t>SI</t>
        </is>
      </c>
      <c r="J651" t="inlineStr">
        <is>
          <t>1478511</t>
        </is>
      </c>
      <c r="K651" t="inlineStr">
        <is>
          <t>2026-09-20T01:43:21.108Z</t>
        </is>
      </c>
    </row>
    <row r="652">
      <c r="A652" t="inlineStr">
        <is>
          <t>20601006368</t>
        </is>
      </c>
      <c r="B652" t="inlineStr">
        <is>
          <t>44082762</t>
        </is>
      </c>
      <c r="C652" t="inlineStr">
        <is>
          <t>PALOMINO FLORES LUIS AUGUSTO</t>
        </is>
      </c>
      <c r="D652" t="inlineStr">
        <is>
          <t>REPRESENTANTE</t>
        </is>
      </c>
      <c r="G652" s="9" t="n">
        <v>42577</v>
      </c>
      <c r="H652" s="9" t="str"/>
      <c r="I652" t="inlineStr">
        <is>
          <t>SI</t>
        </is>
      </c>
      <c r="J652" t="inlineStr">
        <is>
          <t>1910408</t>
        </is>
      </c>
      <c r="K652" t="inlineStr">
        <is>
          <t>2026-09-20T01:43:21.108Z</t>
        </is>
      </c>
    </row>
    <row r="653">
      <c r="A653" t="inlineStr">
        <is>
          <t>20601041830</t>
        </is>
      </c>
      <c r="B653" t="inlineStr">
        <is>
          <t>70298373</t>
        </is>
      </c>
      <c r="C653" t="inlineStr">
        <is>
          <t>REYMUNDO POMA DIANA</t>
        </is>
      </c>
      <c r="D653" t="inlineStr">
        <is>
          <t>ORGANO_ADMINISTRACION</t>
        </is>
      </c>
      <c r="E653" t="inlineStr">
        <is>
          <t>CONSEJO DIRECTIVO</t>
        </is>
      </c>
      <c r="F653" t="inlineStr">
        <is>
          <t>Presidente</t>
        </is>
      </c>
      <c r="G653" s="9" t="n">
        <v>43809</v>
      </c>
      <c r="H653" s="9" t="str"/>
      <c r="I653" t="inlineStr">
        <is>
          <t>SI</t>
        </is>
      </c>
      <c r="J653" t="inlineStr">
        <is>
          <t>1742488</t>
        </is>
      </c>
      <c r="K653" t="inlineStr">
        <is>
          <t>2026-09-20T01:43:21.108Z</t>
        </is>
      </c>
    </row>
    <row r="654">
      <c r="A654" t="inlineStr">
        <is>
          <t>20601041830</t>
        </is>
      </c>
      <c r="B654" t="inlineStr">
        <is>
          <t>23379185</t>
        </is>
      </c>
      <c r="C654" t="inlineStr">
        <is>
          <t>REYMUNDO CAPCHA GREGORIA</t>
        </is>
      </c>
      <c r="D654" t="inlineStr">
        <is>
          <t>ORGANO_ADMINISTRACION</t>
        </is>
      </c>
      <c r="E654" t="inlineStr">
        <is>
          <t>CONSEJO DIRECTIVO</t>
        </is>
      </c>
      <c r="F654" t="inlineStr">
        <is>
          <t>Vice Presidente</t>
        </is>
      </c>
      <c r="G654" s="9" t="n">
        <v>43809</v>
      </c>
      <c r="H654" s="9" t="str"/>
      <c r="I654" t="inlineStr">
        <is>
          <t>SI</t>
        </is>
      </c>
      <c r="J654" t="inlineStr">
        <is>
          <t>1742489</t>
        </is>
      </c>
      <c r="K654" t="inlineStr">
        <is>
          <t>2026-09-20T01:43:21.108Z</t>
        </is>
      </c>
    </row>
    <row r="655">
      <c r="A655" t="inlineStr">
        <is>
          <t>20601041830</t>
        </is>
      </c>
      <c r="B655" t="inlineStr">
        <is>
          <t>41387528</t>
        </is>
      </c>
      <c r="C655" t="inlineStr">
        <is>
          <t>REYMUNDO LAURA CESELIA</t>
        </is>
      </c>
      <c r="D655" t="inlineStr">
        <is>
          <t>ORGANO_ADMINISTRACION</t>
        </is>
      </c>
      <c r="E655" t="inlineStr">
        <is>
          <t>CONSEJO DIRECTIVO</t>
        </is>
      </c>
      <c r="F655" t="inlineStr">
        <is>
          <t>Secretario</t>
        </is>
      </c>
      <c r="G655" s="9" t="n">
        <v>43809</v>
      </c>
      <c r="H655" s="9" t="str"/>
      <c r="I655" t="inlineStr">
        <is>
          <t>SI</t>
        </is>
      </c>
      <c r="J655" t="inlineStr">
        <is>
          <t>1742490</t>
        </is>
      </c>
      <c r="K655" t="inlineStr">
        <is>
          <t>2026-09-20T01:43:21.108Z</t>
        </is>
      </c>
    </row>
    <row r="656">
      <c r="A656" t="inlineStr">
        <is>
          <t>20601041830</t>
        </is>
      </c>
      <c r="B656" t="inlineStr">
        <is>
          <t>41761535</t>
        </is>
      </c>
      <c r="C656" t="inlineStr">
        <is>
          <t>ECHAVARRIA FLORES SONIA</t>
        </is>
      </c>
      <c r="D656" t="inlineStr">
        <is>
          <t>ORGANO_ADMINISTRACION</t>
        </is>
      </c>
      <c r="E656" t="inlineStr">
        <is>
          <t>CONSEJO DIRECTIVO</t>
        </is>
      </c>
      <c r="F656" t="inlineStr">
        <is>
          <t>Tesorero</t>
        </is>
      </c>
      <c r="G656" s="9" t="n">
        <v>43809</v>
      </c>
      <c r="H656" s="9" t="str"/>
      <c r="I656" t="inlineStr">
        <is>
          <t>SI</t>
        </is>
      </c>
      <c r="J656" t="inlineStr">
        <is>
          <t>1742491</t>
        </is>
      </c>
      <c r="K656" t="inlineStr">
        <is>
          <t>2026-09-20T01:43:21.108Z</t>
        </is>
      </c>
    </row>
    <row r="657">
      <c r="A657" t="inlineStr">
        <is>
          <t>20601041830</t>
        </is>
      </c>
      <c r="B657" t="inlineStr">
        <is>
          <t>42094259</t>
        </is>
      </c>
      <c r="C657" t="inlineStr">
        <is>
          <t>ONOFRE OREJON FELICITA</t>
        </is>
      </c>
      <c r="D657" t="inlineStr">
        <is>
          <t>ORGANO_ADMINISTRACION</t>
        </is>
      </c>
      <c r="E657" t="inlineStr">
        <is>
          <t>CONSEJO DIRECTIVO</t>
        </is>
      </c>
      <c r="F657" t="inlineStr">
        <is>
          <t>Fiscal</t>
        </is>
      </c>
      <c r="G657" s="9" t="n">
        <v>43809</v>
      </c>
      <c r="H657" s="9" t="str"/>
      <c r="I657" t="inlineStr">
        <is>
          <t>SI</t>
        </is>
      </c>
      <c r="J657" t="inlineStr">
        <is>
          <t>1742492</t>
        </is>
      </c>
      <c r="K657" t="inlineStr">
        <is>
          <t>2026-09-20T01:43:21.108Z</t>
        </is>
      </c>
    </row>
    <row r="658">
      <c r="A658" t="inlineStr">
        <is>
          <t>20601041830</t>
        </is>
      </c>
      <c r="B658" t="inlineStr">
        <is>
          <t>23362526</t>
        </is>
      </c>
      <c r="C658" t="inlineStr">
        <is>
          <t>TAIPE FLORES ANATOLIA</t>
        </is>
      </c>
      <c r="D658" t="inlineStr">
        <is>
          <t>ORGANO_ADMINISTRACION</t>
        </is>
      </c>
      <c r="E658" t="inlineStr">
        <is>
          <t>CONSEJO DIRECTIVO</t>
        </is>
      </c>
      <c r="F658" t="inlineStr">
        <is>
          <t>Vocal</t>
        </is>
      </c>
      <c r="G658" s="9" t="n">
        <v>43809</v>
      </c>
      <c r="H658" s="9" t="str"/>
      <c r="I658" t="inlineStr">
        <is>
          <t>SI</t>
        </is>
      </c>
      <c r="J658" t="inlineStr">
        <is>
          <t>1742493</t>
        </is>
      </c>
      <c r="K658" t="inlineStr">
        <is>
          <t>2026-09-20T01:43:21.108Z</t>
        </is>
      </c>
    </row>
    <row r="659">
      <c r="A659" t="inlineStr">
        <is>
          <t>20601041830</t>
        </is>
      </c>
      <c r="B659" t="inlineStr">
        <is>
          <t>70298373</t>
        </is>
      </c>
      <c r="C659" t="inlineStr">
        <is>
          <t>REYMUNDO POMA DIANA</t>
        </is>
      </c>
      <c r="D659" t="inlineStr">
        <is>
          <t>REPRESENTANTE</t>
        </is>
      </c>
      <c r="G659" s="9" t="n">
        <v>43809</v>
      </c>
      <c r="H659" s="9" t="str"/>
      <c r="I659" t="inlineStr">
        <is>
          <t>SI</t>
        </is>
      </c>
      <c r="J659" t="inlineStr">
        <is>
          <t>2134933</t>
        </is>
      </c>
      <c r="K659" t="inlineStr">
        <is>
          <t>2026-09-20T01:43:21.108Z</t>
        </is>
      </c>
    </row>
    <row r="660">
      <c r="A660" t="inlineStr">
        <is>
          <t>20601125715</t>
        </is>
      </c>
      <c r="B660" t="inlineStr">
        <is>
          <t>19558860</t>
        </is>
      </c>
      <c r="C660" t="inlineStr">
        <is>
          <t>MAURICIO CALDERON JUAN</t>
        </is>
      </c>
      <c r="D660" t="inlineStr">
        <is>
          <t>ORGANO_ADMINISTRACION</t>
        </is>
      </c>
      <c r="E660" t="inlineStr">
        <is>
          <t>CONSEJO DE ADMINISTRACION</t>
        </is>
      </c>
      <c r="F660" t="inlineStr">
        <is>
          <t>Otros</t>
        </is>
      </c>
      <c r="G660" s="9" t="n">
        <v>45723</v>
      </c>
      <c r="H660" s="9" t="str"/>
      <c r="I660" t="inlineStr">
        <is>
          <t>SI</t>
        </is>
      </c>
      <c r="J660" t="inlineStr">
        <is>
          <t>2945147</t>
        </is>
      </c>
      <c r="K660" t="inlineStr">
        <is>
          <t>2026-09-20T01:43:21.108Z</t>
        </is>
      </c>
    </row>
    <row r="661">
      <c r="A661" t="inlineStr">
        <is>
          <t>20601125715</t>
        </is>
      </c>
      <c r="B661" t="inlineStr">
        <is>
          <t>19561182</t>
        </is>
      </c>
      <c r="C661" t="inlineStr">
        <is>
          <t>ALTAMIRANO VERGARA FRANCISCA</t>
        </is>
      </c>
      <c r="D661" t="inlineStr">
        <is>
          <t>ORGANO_ADMINISTRACION</t>
        </is>
      </c>
      <c r="E661" t="inlineStr">
        <is>
          <t>CONSEJO DE ADMINISTRACION</t>
        </is>
      </c>
      <c r="F661" t="inlineStr">
        <is>
          <t>Presidente</t>
        </is>
      </c>
      <c r="G661" s="9" t="n">
        <v>45723</v>
      </c>
      <c r="H661" s="9" t="str"/>
      <c r="I661" t="inlineStr">
        <is>
          <t>SI</t>
        </is>
      </c>
      <c r="J661" t="inlineStr">
        <is>
          <t>2945148</t>
        </is>
      </c>
      <c r="K661" t="inlineStr">
        <is>
          <t>2026-09-20T01:43:21.108Z</t>
        </is>
      </c>
    </row>
    <row r="662">
      <c r="A662" t="inlineStr">
        <is>
          <t>20601125715</t>
        </is>
      </c>
      <c r="B662" t="inlineStr">
        <is>
          <t>19559294</t>
        </is>
      </c>
      <c r="C662" t="inlineStr">
        <is>
          <t>CAIPO PEREZ JUAN BALERIO</t>
        </is>
      </c>
      <c r="D662" t="inlineStr">
        <is>
          <t>ORGANO_ADMINISTRACION</t>
        </is>
      </c>
      <c r="E662" t="inlineStr">
        <is>
          <t>CONSEJO DE ADMINISTRACION</t>
        </is>
      </c>
      <c r="F662" t="inlineStr">
        <is>
          <t>Vocal</t>
        </is>
      </c>
      <c r="G662" s="9" t="n">
        <v>45723</v>
      </c>
      <c r="H662" s="9" t="str"/>
      <c r="I662" t="inlineStr">
        <is>
          <t>SI</t>
        </is>
      </c>
      <c r="J662" t="inlineStr">
        <is>
          <t>2945149</t>
        </is>
      </c>
      <c r="K662" t="inlineStr">
        <is>
          <t>2026-09-20T01:43:21.108Z</t>
        </is>
      </c>
    </row>
    <row r="663">
      <c r="A663" t="inlineStr">
        <is>
          <t>20601125715</t>
        </is>
      </c>
      <c r="B663" t="inlineStr">
        <is>
          <t>19560848</t>
        </is>
      </c>
      <c r="C663" t="inlineStr">
        <is>
          <t>CERNA CASAS JUSTO MARIANO</t>
        </is>
      </c>
      <c r="D663" t="inlineStr">
        <is>
          <t>ORGANO_ADMINISTRACION</t>
        </is>
      </c>
      <c r="E663" t="inlineStr">
        <is>
          <t>CONSEJO DE ADMINISTRACION</t>
        </is>
      </c>
      <c r="F663" t="inlineStr">
        <is>
          <t>Secretario</t>
        </is>
      </c>
      <c r="G663" s="9" t="n">
        <v>45723</v>
      </c>
      <c r="H663" s="9" t="str"/>
      <c r="I663" t="inlineStr">
        <is>
          <t>SI</t>
        </is>
      </c>
      <c r="J663" t="inlineStr">
        <is>
          <t>2945150</t>
        </is>
      </c>
      <c r="K663" t="inlineStr">
        <is>
          <t>2026-09-20T01:43:21.108Z</t>
        </is>
      </c>
    </row>
    <row r="664">
      <c r="A664" t="inlineStr">
        <is>
          <t>20601125715</t>
        </is>
      </c>
      <c r="B664" t="inlineStr">
        <is>
          <t>19562350</t>
        </is>
      </c>
      <c r="C664" t="inlineStr">
        <is>
          <t>MAURICIO CERNA ROSAS</t>
        </is>
      </c>
      <c r="D664" t="inlineStr">
        <is>
          <t>ORGANO_ADMINISTRACION</t>
        </is>
      </c>
      <c r="E664" t="inlineStr">
        <is>
          <t>CONSEJO DE ADMINISTRACION</t>
        </is>
      </c>
      <c r="F664" t="inlineStr">
        <is>
          <t>Vocal</t>
        </is>
      </c>
      <c r="G664" s="9" t="n">
        <v>45723</v>
      </c>
      <c r="H664" s="9" t="str"/>
      <c r="I664" t="inlineStr">
        <is>
          <t>SI</t>
        </is>
      </c>
      <c r="J664" t="inlineStr">
        <is>
          <t>2945151</t>
        </is>
      </c>
      <c r="K664" t="inlineStr">
        <is>
          <t>2026-09-20T01:43:21.108Z</t>
        </is>
      </c>
    </row>
    <row r="665">
      <c r="A665" t="inlineStr">
        <is>
          <t>20601125715</t>
        </is>
      </c>
      <c r="B665" t="inlineStr">
        <is>
          <t>19561182</t>
        </is>
      </c>
      <c r="C665" t="inlineStr">
        <is>
          <t>ALTAMIRANO VERGARA FRANCISCA</t>
        </is>
      </c>
      <c r="D665" t="inlineStr">
        <is>
          <t>REPRESENTANTE</t>
        </is>
      </c>
      <c r="G665" s="9" t="n">
        <v>45723</v>
      </c>
      <c r="H665" s="9" t="str"/>
      <c r="I665" t="inlineStr">
        <is>
          <t>SI</t>
        </is>
      </c>
      <c r="J665" t="inlineStr">
        <is>
          <t>3222690</t>
        </is>
      </c>
      <c r="K665" t="inlineStr">
        <is>
          <t>2026-09-20T01:43:21.108Z</t>
        </is>
      </c>
    </row>
    <row r="666">
      <c r="A666" t="inlineStr">
        <is>
          <t>20601154499</t>
        </is>
      </c>
      <c r="B666" t="inlineStr">
        <is>
          <t>44853034</t>
        </is>
      </c>
      <c r="C666" t="inlineStr">
        <is>
          <t>torres chambilla victor edwin</t>
        </is>
      </c>
      <c r="D666" t="inlineStr">
        <is>
          <t>ORGANO_ADMINISTRACION</t>
        </is>
      </c>
      <c r="E666" t="inlineStr">
        <is>
          <t>GERENCIA</t>
        </is>
      </c>
      <c r="F666" t="inlineStr">
        <is>
          <t>Gerente General</t>
        </is>
      </c>
      <c r="G666" s="9" t="n">
        <v>43993</v>
      </c>
      <c r="H666" s="9" t="str"/>
      <c r="I666" t="inlineStr">
        <is>
          <t>SI</t>
        </is>
      </c>
      <c r="J666" t="inlineStr">
        <is>
          <t>1752315</t>
        </is>
      </c>
      <c r="K666" t="inlineStr">
        <is>
          <t>2026-09-20T01:43:21.108Z</t>
        </is>
      </c>
    </row>
    <row r="667">
      <c r="A667" t="inlineStr">
        <is>
          <t>20601154499</t>
        </is>
      </c>
      <c r="B667" t="inlineStr">
        <is>
          <t>44853034</t>
        </is>
      </c>
      <c r="C667" t="inlineStr">
        <is>
          <t>TORRES CHAMBILLA VICTOR</t>
        </is>
      </c>
      <c r="D667" t="inlineStr">
        <is>
          <t>REPRESENTANTE</t>
        </is>
      </c>
      <c r="G667" s="9" t="n">
        <v>43993</v>
      </c>
      <c r="H667" s="9" t="str"/>
      <c r="I667" t="inlineStr">
        <is>
          <t>SI</t>
        </is>
      </c>
      <c r="J667" t="inlineStr">
        <is>
          <t>2143236</t>
        </is>
      </c>
      <c r="K667" t="inlineStr">
        <is>
          <t>2026-09-20T01:43:21.108Z</t>
        </is>
      </c>
    </row>
    <row r="668">
      <c r="A668" t="inlineStr">
        <is>
          <t>20601154499</t>
        </is>
      </c>
      <c r="B668" t="inlineStr">
        <is>
          <t>44853034</t>
        </is>
      </c>
      <c r="C668" t="inlineStr">
        <is>
          <t>torres chambilla victor edwin</t>
        </is>
      </c>
      <c r="D668" t="inlineStr">
        <is>
          <t>SOCIO</t>
        </is>
      </c>
      <c r="G668" s="9" t="n">
        <v>42420</v>
      </c>
      <c r="H668" s="9" t="str"/>
      <c r="I668" t="inlineStr">
        <is>
          <t>SI</t>
        </is>
      </c>
      <c r="J668" t="inlineStr">
        <is>
          <t>4019839</t>
        </is>
      </c>
      <c r="K668" t="inlineStr">
        <is>
          <t>2026-09-20T01:43:21.108Z</t>
        </is>
      </c>
    </row>
    <row r="669">
      <c r="A669" t="inlineStr">
        <is>
          <t>20601154499</t>
        </is>
      </c>
      <c r="B669" t="inlineStr">
        <is>
          <t>00668426</t>
        </is>
      </c>
      <c r="C669" t="inlineStr">
        <is>
          <t>torres tapia victor</t>
        </is>
      </c>
      <c r="D669" t="inlineStr">
        <is>
          <t>SOCIO</t>
        </is>
      </c>
      <c r="G669" s="9" t="n">
        <v>42420</v>
      </c>
      <c r="H669" s="9" t="str"/>
      <c r="I669" t="inlineStr">
        <is>
          <t>SI</t>
        </is>
      </c>
      <c r="J669" t="inlineStr">
        <is>
          <t>4019840</t>
        </is>
      </c>
      <c r="K669" t="inlineStr">
        <is>
          <t>2026-09-20T01:43:21.108Z</t>
        </is>
      </c>
    </row>
    <row r="670">
      <c r="A670" t="inlineStr">
        <is>
          <t>20601568510</t>
        </is>
      </c>
      <c r="B670" t="inlineStr">
        <is>
          <t>01993529</t>
        </is>
      </c>
      <c r="C670" t="inlineStr">
        <is>
          <t>tito ajahuana miguel</t>
        </is>
      </c>
      <c r="D670" t="inlineStr">
        <is>
          <t>ORGANO_ADMINISTRACION</t>
        </is>
      </c>
      <c r="E670" t="inlineStr">
        <is>
          <t>CONSEJO DIRECTIVO</t>
        </is>
      </c>
      <c r="F670" t="inlineStr">
        <is>
          <t>Presidente</t>
        </is>
      </c>
      <c r="G670" s="9" t="n">
        <v>42578</v>
      </c>
      <c r="H670" s="9" t="str"/>
      <c r="I670" t="inlineStr">
        <is>
          <t>SI</t>
        </is>
      </c>
      <c r="J670" t="inlineStr">
        <is>
          <t>2029952</t>
        </is>
      </c>
      <c r="K670" t="inlineStr">
        <is>
          <t>2026-09-20T01:43:21.108Z</t>
        </is>
      </c>
    </row>
    <row r="671">
      <c r="A671" t="inlineStr">
        <is>
          <t>20601568510</t>
        </is>
      </c>
      <c r="B671" t="inlineStr">
        <is>
          <t>01993340</t>
        </is>
      </c>
      <c r="C671" t="inlineStr">
        <is>
          <t>APAZA FLORES VALERIANO</t>
        </is>
      </c>
      <c r="D671" t="inlineStr">
        <is>
          <t>ORGANO_ADMINISTRACION</t>
        </is>
      </c>
      <c r="E671" t="inlineStr">
        <is>
          <t>CONSEJO DIRECTIVO</t>
        </is>
      </c>
      <c r="F671" t="inlineStr">
        <is>
          <t>Vice Presidente</t>
        </is>
      </c>
      <c r="G671" s="9" t="n">
        <v>42578</v>
      </c>
      <c r="H671" s="9" t="str"/>
      <c r="I671" t="inlineStr">
        <is>
          <t>SI</t>
        </is>
      </c>
      <c r="J671" t="inlineStr">
        <is>
          <t>2029953</t>
        </is>
      </c>
      <c r="K671" t="inlineStr">
        <is>
          <t>2026-09-20T01:43:21.108Z</t>
        </is>
      </c>
    </row>
    <row r="672">
      <c r="A672" t="inlineStr">
        <is>
          <t>20601568510</t>
        </is>
      </c>
      <c r="B672" t="inlineStr">
        <is>
          <t>01993164</t>
        </is>
      </c>
      <c r="C672" t="inlineStr">
        <is>
          <t>CASILLA IQUISE ALFREDO</t>
        </is>
      </c>
      <c r="D672" t="inlineStr">
        <is>
          <t>ORGANO_ADMINISTRACION</t>
        </is>
      </c>
      <c r="E672" t="inlineStr">
        <is>
          <t>CONSEJO DIRECTIVO</t>
        </is>
      </c>
      <c r="F672" t="inlineStr">
        <is>
          <t>Secretario</t>
        </is>
      </c>
      <c r="G672" s="9" t="n">
        <v>42578</v>
      </c>
      <c r="H672" s="9" t="str"/>
      <c r="I672" t="inlineStr">
        <is>
          <t>SI</t>
        </is>
      </c>
      <c r="J672" t="inlineStr">
        <is>
          <t>2029954</t>
        </is>
      </c>
      <c r="K672" t="inlineStr">
        <is>
          <t>2026-09-20T01:43:21.108Z</t>
        </is>
      </c>
    </row>
    <row r="673">
      <c r="A673" t="inlineStr">
        <is>
          <t>20601568510</t>
        </is>
      </c>
      <c r="B673" t="inlineStr">
        <is>
          <t>02030209</t>
        </is>
      </c>
      <c r="C673" t="inlineStr">
        <is>
          <t>MAMANI CASILLA BRUNO</t>
        </is>
      </c>
      <c r="D673" t="inlineStr">
        <is>
          <t>ORGANO_ADMINISTRACION</t>
        </is>
      </c>
      <c r="E673" t="inlineStr">
        <is>
          <t>CONSEJO DIRECTIVO</t>
        </is>
      </c>
      <c r="F673" t="inlineStr">
        <is>
          <t>Tesorero</t>
        </is>
      </c>
      <c r="G673" s="9" t="n">
        <v>42578</v>
      </c>
      <c r="H673" s="9" t="str"/>
      <c r="I673" t="inlineStr">
        <is>
          <t>SI</t>
        </is>
      </c>
      <c r="J673" t="inlineStr">
        <is>
          <t>2029955</t>
        </is>
      </c>
      <c r="K673" t="inlineStr">
        <is>
          <t>2026-09-20T01:43:21.108Z</t>
        </is>
      </c>
    </row>
    <row r="674">
      <c r="A674" t="inlineStr">
        <is>
          <t>20601568510</t>
        </is>
      </c>
      <c r="B674" t="inlineStr">
        <is>
          <t>02030697</t>
        </is>
      </c>
      <c r="C674" t="inlineStr">
        <is>
          <t>CHALLCO OGEDA NATALIO CELSO</t>
        </is>
      </c>
      <c r="D674" t="inlineStr">
        <is>
          <t>ORGANO_ADMINISTRACION</t>
        </is>
      </c>
      <c r="E674" t="inlineStr">
        <is>
          <t>CONSEJO DIRECTIVO</t>
        </is>
      </c>
      <c r="F674" t="inlineStr">
        <is>
          <t>Vocal</t>
        </is>
      </c>
      <c r="G674" s="9" t="n">
        <v>42578</v>
      </c>
      <c r="H674" s="9" t="str"/>
      <c r="I674" t="inlineStr">
        <is>
          <t>SI</t>
        </is>
      </c>
      <c r="J674" t="inlineStr">
        <is>
          <t>2029956</t>
        </is>
      </c>
      <c r="K674" t="inlineStr">
        <is>
          <t>2026-09-20T01:43:21.108Z</t>
        </is>
      </c>
    </row>
    <row r="675">
      <c r="A675" t="inlineStr">
        <is>
          <t>20601568510</t>
        </is>
      </c>
      <c r="B675" t="inlineStr">
        <is>
          <t>02375576</t>
        </is>
      </c>
      <c r="C675" t="inlineStr">
        <is>
          <t>APAZA QUISPE PEDRO</t>
        </is>
      </c>
      <c r="D675" t="inlineStr">
        <is>
          <t>ORGANO_ADMINISTRACION</t>
        </is>
      </c>
      <c r="E675" t="inlineStr">
        <is>
          <t>CONSEJO DIRECTIVO</t>
        </is>
      </c>
      <c r="F675" t="inlineStr">
        <is>
          <t>Fiscal</t>
        </is>
      </c>
      <c r="G675" s="9" t="n">
        <v>42578</v>
      </c>
      <c r="H675" s="9" t="str"/>
      <c r="I675" t="inlineStr">
        <is>
          <t>SI</t>
        </is>
      </c>
      <c r="J675" t="inlineStr">
        <is>
          <t>2029957</t>
        </is>
      </c>
      <c r="K675" t="inlineStr">
        <is>
          <t>2026-09-20T01:43:21.108Z</t>
        </is>
      </c>
    </row>
    <row r="676">
      <c r="A676" t="inlineStr">
        <is>
          <t>20601568510</t>
        </is>
      </c>
      <c r="B676" t="inlineStr">
        <is>
          <t>01993529</t>
        </is>
      </c>
      <c r="C676" t="inlineStr">
        <is>
          <t>TITO AJAHUANA MIGUEL</t>
        </is>
      </c>
      <c r="D676" t="inlineStr">
        <is>
          <t>REPRESENTANTE</t>
        </is>
      </c>
      <c r="G676" s="9" t="n">
        <v>42578</v>
      </c>
      <c r="H676" s="9" t="str"/>
      <c r="I676" t="inlineStr">
        <is>
          <t>SI</t>
        </is>
      </c>
      <c r="J676" t="inlineStr">
        <is>
          <t>2388686</t>
        </is>
      </c>
      <c r="K676" t="inlineStr">
        <is>
          <t>2026-09-20T01:43:21.108Z</t>
        </is>
      </c>
    </row>
    <row r="677">
      <c r="A677" t="inlineStr">
        <is>
          <t>20601590621</t>
        </is>
      </c>
      <c r="B677" t="inlineStr">
        <is>
          <t>28303745</t>
        </is>
      </c>
      <c r="C677" t="inlineStr">
        <is>
          <t>berrocal  arango marcial</t>
        </is>
      </c>
      <c r="D677" t="inlineStr">
        <is>
          <t>ORGANO_ADMINISTRACION</t>
        </is>
      </c>
      <c r="E677" t="inlineStr">
        <is>
          <t>CONSEJO DE ADMINISTRACION</t>
        </is>
      </c>
      <c r="F677" t="inlineStr">
        <is>
          <t>Presidente</t>
        </is>
      </c>
      <c r="G677" s="9" t="n">
        <v>42546</v>
      </c>
      <c r="H677" s="9" t="str"/>
      <c r="I677" t="inlineStr">
        <is>
          <t>SI</t>
        </is>
      </c>
      <c r="J677" t="inlineStr">
        <is>
          <t>1418746</t>
        </is>
      </c>
      <c r="K677" t="inlineStr">
        <is>
          <t>2026-09-20T01:43:21.108Z</t>
        </is>
      </c>
    </row>
    <row r="678">
      <c r="A678" t="inlineStr">
        <is>
          <t>20601590621</t>
        </is>
      </c>
      <c r="B678" t="inlineStr">
        <is>
          <t>28303745</t>
        </is>
      </c>
      <c r="C678" t="inlineStr">
        <is>
          <t>BERROCAL ARANGO MARCIAL</t>
        </is>
      </c>
      <c r="D678" t="inlineStr">
        <is>
          <t>REPRESENTANTE</t>
        </is>
      </c>
      <c r="G678" s="9" t="n">
        <v>42546</v>
      </c>
      <c r="H678" s="9" t="str"/>
      <c r="I678" t="inlineStr">
        <is>
          <t>SI</t>
        </is>
      </c>
      <c r="J678" t="inlineStr">
        <is>
          <t>1861108</t>
        </is>
      </c>
      <c r="K678" t="inlineStr">
        <is>
          <t>2026-09-20T01:43:21.108Z</t>
        </is>
      </c>
    </row>
    <row r="679">
      <c r="A679" t="inlineStr">
        <is>
          <t>20601812151</t>
        </is>
      </c>
      <c r="B679" t="inlineStr">
        <is>
          <t>71203432</t>
        </is>
      </c>
      <c r="C679" t="inlineStr">
        <is>
          <t>MARIA DELIA CARRANZA GOICOCHEA</t>
        </is>
      </c>
      <c r="D679" t="inlineStr">
        <is>
          <t>ORGANO_ADMINISTRACION</t>
        </is>
      </c>
      <c r="E679" t="inlineStr">
        <is>
          <t>CONSEJO DIRECTIVO</t>
        </is>
      </c>
      <c r="F679" t="inlineStr">
        <is>
          <t>Fiscal</t>
        </is>
      </c>
      <c r="G679" s="9" t="n">
        <v>42374</v>
      </c>
      <c r="H679" s="9" t="str"/>
      <c r="I679" t="inlineStr">
        <is>
          <t>SI</t>
        </is>
      </c>
      <c r="J679" t="inlineStr">
        <is>
          <t>1413942</t>
        </is>
      </c>
      <c r="K679" t="inlineStr">
        <is>
          <t>2026-09-20T01:43:21.108Z</t>
        </is>
      </c>
    </row>
    <row r="680">
      <c r="A680" t="inlineStr">
        <is>
          <t>20601812151</t>
        </is>
      </c>
      <c r="B680" t="inlineStr">
        <is>
          <t>72026726</t>
        </is>
      </c>
      <c r="C680" t="inlineStr">
        <is>
          <t>YAINELY ENCALADA CUBAS</t>
        </is>
      </c>
      <c r="D680" t="inlineStr">
        <is>
          <t>ORGANO_ADMINISTRACION</t>
        </is>
      </c>
      <c r="E680" t="inlineStr">
        <is>
          <t>CONSEJO DIRECTIVO</t>
        </is>
      </c>
      <c r="F680" t="inlineStr">
        <is>
          <t>Secretario</t>
        </is>
      </c>
      <c r="G680" s="9" t="n">
        <v>42374</v>
      </c>
      <c r="H680" s="9" t="str"/>
      <c r="I680" t="inlineStr">
        <is>
          <t>SI</t>
        </is>
      </c>
      <c r="J680" t="inlineStr">
        <is>
          <t>1413943</t>
        </is>
      </c>
      <c r="K680" t="inlineStr">
        <is>
          <t>2026-09-20T01:43:21.108Z</t>
        </is>
      </c>
    </row>
    <row r="681">
      <c r="A681" t="inlineStr">
        <is>
          <t>20601812151</t>
        </is>
      </c>
      <c r="B681" t="inlineStr">
        <is>
          <t>47227131</t>
        </is>
      </c>
      <c r="C681" t="inlineStr">
        <is>
          <t>JUVER FRANK FLORES CONTRERAS</t>
        </is>
      </c>
      <c r="D681" t="inlineStr">
        <is>
          <t>ORGANO_ADMINISTRACION</t>
        </is>
      </c>
      <c r="E681" t="inlineStr">
        <is>
          <t>CONSEJO DIRECTIVO</t>
        </is>
      </c>
      <c r="F681" t="inlineStr">
        <is>
          <t>Vice Presidente</t>
        </is>
      </c>
      <c r="G681" s="9" t="n">
        <v>42374</v>
      </c>
      <c r="H681" s="9" t="str"/>
      <c r="I681" t="inlineStr">
        <is>
          <t>SI</t>
        </is>
      </c>
      <c r="J681" t="inlineStr">
        <is>
          <t>1413944</t>
        </is>
      </c>
      <c r="K681" t="inlineStr">
        <is>
          <t>2026-09-20T01:43:21.108Z</t>
        </is>
      </c>
    </row>
    <row r="682">
      <c r="A682" t="inlineStr">
        <is>
          <t>20601812151</t>
        </is>
      </c>
      <c r="B682" t="inlineStr">
        <is>
          <t>70783341</t>
        </is>
      </c>
      <c r="C682" t="inlineStr">
        <is>
          <t>MARIA NELVA TORRES SANCHEZ</t>
        </is>
      </c>
      <c r="D682" t="inlineStr">
        <is>
          <t>ORGANO_ADMINISTRACION</t>
        </is>
      </c>
      <c r="E682" t="inlineStr">
        <is>
          <t>CONSEJO DIRECTIVO</t>
        </is>
      </c>
      <c r="F682" t="inlineStr">
        <is>
          <t>Vocal</t>
        </is>
      </c>
      <c r="G682" s="9" t="n">
        <v>42374</v>
      </c>
      <c r="H682" s="9" t="str"/>
      <c r="I682" t="inlineStr">
        <is>
          <t>SI</t>
        </is>
      </c>
      <c r="J682" t="inlineStr">
        <is>
          <t>1413945</t>
        </is>
      </c>
      <c r="K682" t="inlineStr">
        <is>
          <t>2026-09-20T01:43:21.108Z</t>
        </is>
      </c>
    </row>
    <row r="683">
      <c r="A683" t="inlineStr">
        <is>
          <t>20601812151</t>
        </is>
      </c>
      <c r="B683" t="inlineStr">
        <is>
          <t>70776924</t>
        </is>
      </c>
      <c r="C683" t="inlineStr">
        <is>
          <t>ISMAEL DELGADO SAUCEDO</t>
        </is>
      </c>
      <c r="D683" t="inlineStr">
        <is>
          <t>ORGANO_ADMINISTRACION</t>
        </is>
      </c>
      <c r="E683" t="inlineStr">
        <is>
          <t>CONSEJO DIRECTIVO</t>
        </is>
      </c>
      <c r="F683" t="inlineStr">
        <is>
          <t>Tesorero</t>
        </is>
      </c>
      <c r="G683" s="9" t="n">
        <v>42374</v>
      </c>
      <c r="H683" s="9" t="str"/>
      <c r="I683" t="inlineStr">
        <is>
          <t>SI</t>
        </is>
      </c>
      <c r="J683" t="inlineStr">
        <is>
          <t>1413946</t>
        </is>
      </c>
      <c r="K683" t="inlineStr">
        <is>
          <t>2026-09-20T01:43:21.108Z</t>
        </is>
      </c>
    </row>
    <row r="684">
      <c r="A684" t="inlineStr">
        <is>
          <t>20601812151</t>
        </is>
      </c>
      <c r="B684" t="inlineStr">
        <is>
          <t>45050526</t>
        </is>
      </c>
      <c r="C684" t="inlineStr">
        <is>
          <t>JOEL JAIME VEGA HEREDIA</t>
        </is>
      </c>
      <c r="D684" t="inlineStr">
        <is>
          <t>ORGANO_ADMINISTRACION</t>
        </is>
      </c>
      <c r="E684" t="inlineStr">
        <is>
          <t>CONSEJO DIRECTIVO</t>
        </is>
      </c>
      <c r="F684" t="inlineStr">
        <is>
          <t>Presidente</t>
        </is>
      </c>
      <c r="G684" s="9" t="n">
        <v>42374</v>
      </c>
      <c r="H684" s="9" t="str"/>
      <c r="I684" t="inlineStr">
        <is>
          <t>SI</t>
        </is>
      </c>
      <c r="J684" t="inlineStr">
        <is>
          <t>1413947</t>
        </is>
      </c>
      <c r="K684" t="inlineStr">
        <is>
          <t>2026-09-20T01:43:21.108Z</t>
        </is>
      </c>
    </row>
    <row r="685">
      <c r="A685" t="inlineStr">
        <is>
          <t>20601812151</t>
        </is>
      </c>
      <c r="B685" t="inlineStr">
        <is>
          <t>46599744</t>
        </is>
      </c>
      <c r="C685" t="inlineStr">
        <is>
          <t>AURORA CARRANZA GOICOCHEA</t>
        </is>
      </c>
      <c r="D685" t="inlineStr">
        <is>
          <t>ORGANO_ADMINISTRACION</t>
        </is>
      </c>
      <c r="E685" t="inlineStr">
        <is>
          <t>CONSEJO DIRECTIVO</t>
        </is>
      </c>
      <c r="F685" t="inlineStr">
        <is>
          <t>Vocal</t>
        </is>
      </c>
      <c r="G685" s="9" t="n">
        <v>42374</v>
      </c>
      <c r="H685" s="9" t="str"/>
      <c r="I685" t="inlineStr">
        <is>
          <t>SI</t>
        </is>
      </c>
      <c r="J685" t="inlineStr">
        <is>
          <t>1413948</t>
        </is>
      </c>
      <c r="K685" t="inlineStr">
        <is>
          <t>2026-09-20T01:43:21.108Z</t>
        </is>
      </c>
    </row>
    <row r="686">
      <c r="A686" t="inlineStr">
        <is>
          <t>20601812151</t>
        </is>
      </c>
      <c r="B686" t="inlineStr">
        <is>
          <t>45050526</t>
        </is>
      </c>
      <c r="C686" t="inlineStr">
        <is>
          <t>JOEL JAIME VEGA HEREDIA</t>
        </is>
      </c>
      <c r="D686" t="inlineStr">
        <is>
          <t>REPRESENTANTE</t>
        </is>
      </c>
      <c r="G686" s="9" t="n">
        <v>42374</v>
      </c>
      <c r="H686" s="9" t="str"/>
      <c r="I686" t="inlineStr">
        <is>
          <t>SI</t>
        </is>
      </c>
      <c r="J686" t="inlineStr">
        <is>
          <t>1857063</t>
        </is>
      </c>
      <c r="K686" t="inlineStr">
        <is>
          <t>2026-09-20T01:43:21.108Z</t>
        </is>
      </c>
    </row>
    <row r="687">
      <c r="A687" t="inlineStr">
        <is>
          <t>20601939402</t>
        </is>
      </c>
      <c r="B687" t="inlineStr">
        <is>
          <t>42428987</t>
        </is>
      </c>
      <c r="C687" t="inlineStr">
        <is>
          <t>LEON GUTIERREZ BARNEY</t>
        </is>
      </c>
      <c r="D687" t="inlineStr">
        <is>
          <t>ORGANO_ADMINISTRACION</t>
        </is>
      </c>
      <c r="E687" t="inlineStr">
        <is>
          <t>CONSEJO DE ADMINISTRACION</t>
        </is>
      </c>
      <c r="F687" t="inlineStr">
        <is>
          <t>Secretario</t>
        </is>
      </c>
      <c r="G687" s="9" t="n">
        <v>43478</v>
      </c>
      <c r="H687" s="9" t="str"/>
      <c r="I687" t="inlineStr">
        <is>
          <t>SI</t>
        </is>
      </c>
      <c r="J687" t="inlineStr">
        <is>
          <t>1803311</t>
        </is>
      </c>
      <c r="K687" t="inlineStr">
        <is>
          <t>2026-09-20T01:43:21.108Z</t>
        </is>
      </c>
    </row>
    <row r="688">
      <c r="A688" t="inlineStr">
        <is>
          <t>20601939402</t>
        </is>
      </c>
      <c r="B688" t="inlineStr">
        <is>
          <t>21002165</t>
        </is>
      </c>
      <c r="C688" t="inlineStr">
        <is>
          <t>RODRIGUEZ JUAMANGA ELAGIO</t>
        </is>
      </c>
      <c r="D688" t="inlineStr">
        <is>
          <t>ORGANO_ADMINISTRACION</t>
        </is>
      </c>
      <c r="E688" t="inlineStr">
        <is>
          <t>CONSEJO DE ADMINISTRACION</t>
        </is>
      </c>
      <c r="F688" t="inlineStr">
        <is>
          <t>Vice Presidente</t>
        </is>
      </c>
      <c r="G688" s="9" t="n">
        <v>43478</v>
      </c>
      <c r="H688" s="9" t="str"/>
      <c r="I688" t="inlineStr">
        <is>
          <t>SI</t>
        </is>
      </c>
      <c r="J688" t="inlineStr">
        <is>
          <t>1803312</t>
        </is>
      </c>
      <c r="K688" t="inlineStr">
        <is>
          <t>2026-09-20T01:43:21.108Z</t>
        </is>
      </c>
    </row>
    <row r="689">
      <c r="A689" t="inlineStr">
        <is>
          <t>20601939402</t>
        </is>
      </c>
      <c r="B689" t="inlineStr">
        <is>
          <t>44696295</t>
        </is>
      </c>
      <c r="C689" t="inlineStr">
        <is>
          <t>AVENCHARI REATEGUI FREDY</t>
        </is>
      </c>
      <c r="D689" t="inlineStr">
        <is>
          <t>ORGANO_ADMINISTRACION</t>
        </is>
      </c>
      <c r="E689" t="inlineStr">
        <is>
          <t>CONSEJO DE ADMINISTRACION</t>
        </is>
      </c>
      <c r="F689" t="inlineStr">
        <is>
          <t>Vocal</t>
        </is>
      </c>
      <c r="G689" s="9" t="n">
        <v>43478</v>
      </c>
      <c r="H689" s="9" t="str"/>
      <c r="I689" t="inlineStr">
        <is>
          <t>SI</t>
        </is>
      </c>
      <c r="J689" t="inlineStr">
        <is>
          <t>1803313</t>
        </is>
      </c>
      <c r="K689" t="inlineStr">
        <is>
          <t>2026-09-20T01:43:21.108Z</t>
        </is>
      </c>
    </row>
    <row r="690">
      <c r="A690" t="inlineStr">
        <is>
          <t>20601939402</t>
        </is>
      </c>
      <c r="B690" t="inlineStr">
        <is>
          <t>80084355</t>
        </is>
      </c>
      <c r="C690" t="inlineStr">
        <is>
          <t>ANTUNEZ CAMACHO FABIAN</t>
        </is>
      </c>
      <c r="D690" t="inlineStr">
        <is>
          <t>ORGANO_ADMINISTRACION</t>
        </is>
      </c>
      <c r="E690" t="inlineStr">
        <is>
          <t>CONSEJO DE ADMINISTRACION</t>
        </is>
      </c>
      <c r="F690" t="inlineStr">
        <is>
          <t>Presidente</t>
        </is>
      </c>
      <c r="G690" s="9" t="n">
        <v>43478</v>
      </c>
      <c r="H690" s="9" t="str"/>
      <c r="I690" t="inlineStr">
        <is>
          <t>SI</t>
        </is>
      </c>
      <c r="J690" t="inlineStr">
        <is>
          <t>1803314</t>
        </is>
      </c>
      <c r="K690" t="inlineStr">
        <is>
          <t>2026-09-20T01:43:21.108Z</t>
        </is>
      </c>
    </row>
    <row r="691">
      <c r="A691" t="inlineStr">
        <is>
          <t>20601939402</t>
        </is>
      </c>
      <c r="B691" t="inlineStr">
        <is>
          <t>80083295</t>
        </is>
      </c>
      <c r="C691" t="inlineStr">
        <is>
          <t>INCANITERI CAMACHO RAUL</t>
        </is>
      </c>
      <c r="D691" t="inlineStr">
        <is>
          <t>ORGANO_ADMINISTRACION</t>
        </is>
      </c>
      <c r="E691" t="inlineStr">
        <is>
          <t>CONSEJO DE ADMINISTRACION</t>
        </is>
      </c>
      <c r="F691" t="inlineStr">
        <is>
          <t>Fiscal</t>
        </is>
      </c>
      <c r="G691" s="9" t="n">
        <v>43478</v>
      </c>
      <c r="H691" s="9" t="str"/>
      <c r="I691" t="inlineStr">
        <is>
          <t>SI</t>
        </is>
      </c>
      <c r="J691" t="inlineStr">
        <is>
          <t>1803315</t>
        </is>
      </c>
      <c r="K691" t="inlineStr">
        <is>
          <t>2026-09-20T01:43:21.108Z</t>
        </is>
      </c>
    </row>
    <row r="692">
      <c r="A692" t="inlineStr">
        <is>
          <t>20601939402</t>
        </is>
      </c>
      <c r="B692" t="inlineStr">
        <is>
          <t>45518892</t>
        </is>
      </c>
      <c r="C692" t="inlineStr">
        <is>
          <t>RONCAL LLANCO JUAN FILMER</t>
        </is>
      </c>
      <c r="D692" t="inlineStr">
        <is>
          <t>REPRESENTANTE</t>
        </is>
      </c>
      <c r="G692" s="9" t="n">
        <v>43478</v>
      </c>
      <c r="H692" s="9" t="str"/>
      <c r="I692" t="inlineStr">
        <is>
          <t>SI</t>
        </is>
      </c>
      <c r="J692" t="inlineStr">
        <is>
          <t>2187520</t>
        </is>
      </c>
      <c r="K692" t="inlineStr">
        <is>
          <t>2026-09-20T01:43:21.108Z</t>
        </is>
      </c>
    </row>
    <row r="693">
      <c r="A693" t="inlineStr">
        <is>
          <t>20601958911</t>
        </is>
      </c>
      <c r="B693" t="inlineStr">
        <is>
          <t>47207675</t>
        </is>
      </c>
      <c r="C693" t="inlineStr">
        <is>
          <t>SANCHEZ MEDINA JUAN</t>
        </is>
      </c>
      <c r="D693" t="inlineStr">
        <is>
          <t>ORGANO_ADMINISTRACION</t>
        </is>
      </c>
      <c r="E693" t="inlineStr">
        <is>
          <t>CONSEJO DE ADMINISTRACION</t>
        </is>
      </c>
      <c r="F693" t="inlineStr">
        <is>
          <t>Presidente</t>
        </is>
      </c>
      <c r="G693" s="9" t="n">
        <v>45157</v>
      </c>
      <c r="H693" s="9" t="str"/>
      <c r="I693" t="inlineStr">
        <is>
          <t>SI</t>
        </is>
      </c>
      <c r="J693" t="inlineStr">
        <is>
          <t>2540906</t>
        </is>
      </c>
      <c r="K693" t="inlineStr">
        <is>
          <t>2026-09-20T01:43:21.108Z</t>
        </is>
      </c>
    </row>
    <row r="694">
      <c r="A694" t="inlineStr">
        <is>
          <t>20601958911</t>
        </is>
      </c>
      <c r="B694" t="inlineStr">
        <is>
          <t>43418665</t>
        </is>
      </c>
      <c r="C694" t="inlineStr">
        <is>
          <t>CUBAS FERNANDEZ ROYBERTH</t>
        </is>
      </c>
      <c r="D694" t="inlineStr">
        <is>
          <t>ORGANO_ADMINISTRACION</t>
        </is>
      </c>
      <c r="E694" t="inlineStr">
        <is>
          <t>CONSEJO DE ADMINISTRACION</t>
        </is>
      </c>
      <c r="F694" t="inlineStr">
        <is>
          <t>Presidente</t>
        </is>
      </c>
      <c r="G694" s="9" t="n">
        <v>45157</v>
      </c>
      <c r="H694" s="9" t="str"/>
      <c r="I694" t="inlineStr">
        <is>
          <t>SI</t>
        </is>
      </c>
      <c r="J694" t="inlineStr">
        <is>
          <t>2540907</t>
        </is>
      </c>
      <c r="K694" t="inlineStr">
        <is>
          <t>2026-09-20T01:43:21.108Z</t>
        </is>
      </c>
    </row>
    <row r="695">
      <c r="A695" t="inlineStr">
        <is>
          <t>20601958911</t>
        </is>
      </c>
      <c r="B695" t="inlineStr">
        <is>
          <t>46057763</t>
        </is>
      </c>
      <c r="C695" t="inlineStr">
        <is>
          <t>CAMPOS CHAVEZ LOIDI LLOSELIN</t>
        </is>
      </c>
      <c r="D695" t="inlineStr">
        <is>
          <t>ORGANO_ADMINISTRACION</t>
        </is>
      </c>
      <c r="E695" t="inlineStr">
        <is>
          <t>CONSEJO DE ADMINISTRACION</t>
        </is>
      </c>
      <c r="F695" t="inlineStr">
        <is>
          <t>Secretario</t>
        </is>
      </c>
      <c r="G695" s="9" t="n">
        <v>45157</v>
      </c>
      <c r="H695" s="9" t="str"/>
      <c r="I695" t="inlineStr">
        <is>
          <t>SI</t>
        </is>
      </c>
      <c r="J695" t="inlineStr">
        <is>
          <t>2540908</t>
        </is>
      </c>
      <c r="K695" t="inlineStr">
        <is>
          <t>2026-09-20T01:43:21.108Z</t>
        </is>
      </c>
    </row>
    <row r="696">
      <c r="A696" t="inlineStr">
        <is>
          <t>20601958911</t>
        </is>
      </c>
      <c r="B696" t="inlineStr">
        <is>
          <t>44548261</t>
        </is>
      </c>
      <c r="C696" t="inlineStr">
        <is>
          <t>CARLOS CESPEDEZ MELANIO</t>
        </is>
      </c>
      <c r="D696" t="inlineStr">
        <is>
          <t>ORGANO_ADMINISTRACION</t>
        </is>
      </c>
      <c r="E696" t="inlineStr">
        <is>
          <t>CONSEJO DE ADMINISTRACION</t>
        </is>
      </c>
      <c r="F696" t="inlineStr">
        <is>
          <t>Otros</t>
        </is>
      </c>
      <c r="G696" s="9" t="n">
        <v>45157</v>
      </c>
      <c r="H696" s="9" t="str"/>
      <c r="I696" t="inlineStr">
        <is>
          <t>SI</t>
        </is>
      </c>
      <c r="J696" t="inlineStr">
        <is>
          <t>2540909</t>
        </is>
      </c>
      <c r="K696" t="inlineStr">
        <is>
          <t>2026-09-20T01:43:21.108Z</t>
        </is>
      </c>
    </row>
    <row r="697">
      <c r="A697" t="inlineStr">
        <is>
          <t>20601958911</t>
        </is>
      </c>
      <c r="B697" t="inlineStr">
        <is>
          <t>46642632</t>
        </is>
      </c>
      <c r="C697" t="inlineStr">
        <is>
          <t>SANCHEZ BUSTAMANTE EBER MERCEDES</t>
        </is>
      </c>
      <c r="D697" t="inlineStr">
        <is>
          <t>REPRESENTANTE</t>
        </is>
      </c>
      <c r="G697" s="9" t="n">
        <v>42790</v>
      </c>
      <c r="H697" s="9" t="str"/>
      <c r="I697" t="inlineStr">
        <is>
          <t>SI</t>
        </is>
      </c>
      <c r="J697" t="inlineStr">
        <is>
          <t>2851220</t>
        </is>
      </c>
      <c r="K697" t="inlineStr">
        <is>
          <t>2026-09-20T01:43:21.108Z</t>
        </is>
      </c>
    </row>
    <row r="698">
      <c r="A698" t="inlineStr">
        <is>
          <t>20602047025</t>
        </is>
      </c>
      <c r="B698" t="inlineStr">
        <is>
          <t>43864942</t>
        </is>
      </c>
      <c r="C698" t="inlineStr">
        <is>
          <t>CASTILLO PEÑA MATEO</t>
        </is>
      </c>
      <c r="D698" t="inlineStr">
        <is>
          <t>ORGANO_ADMINISTRACION</t>
        </is>
      </c>
      <c r="E698" t="inlineStr">
        <is>
          <t>CONSEJO DIRECTIVO</t>
        </is>
      </c>
      <c r="F698" t="inlineStr">
        <is>
          <t>Tesorero</t>
        </is>
      </c>
      <c r="G698" s="9" t="n">
        <v>45071</v>
      </c>
      <c r="H698" s="9" t="str"/>
      <c r="I698" t="inlineStr">
        <is>
          <t>SI</t>
        </is>
      </c>
      <c r="J698" t="inlineStr">
        <is>
          <t>2538395</t>
        </is>
      </c>
      <c r="K698" t="inlineStr">
        <is>
          <t>2026-09-20T01:43:21.108Z</t>
        </is>
      </c>
    </row>
    <row r="699">
      <c r="A699" t="inlineStr">
        <is>
          <t>20602047025</t>
        </is>
      </c>
      <c r="B699" t="inlineStr">
        <is>
          <t>00924446</t>
        </is>
      </c>
      <c r="C699" t="inlineStr">
        <is>
          <t>MELENDEZ SURITA RAMIRO</t>
        </is>
      </c>
      <c r="D699" t="inlineStr">
        <is>
          <t>ORGANO_ADMINISTRACION</t>
        </is>
      </c>
      <c r="E699" t="inlineStr">
        <is>
          <t>CONSEJO DIRECTIVO</t>
        </is>
      </c>
      <c r="F699" t="inlineStr">
        <is>
          <t>Vice Presidente</t>
        </is>
      </c>
      <c r="G699" s="9" t="n">
        <v>45071</v>
      </c>
      <c r="H699" s="9" t="str"/>
      <c r="I699" t="inlineStr">
        <is>
          <t>SI</t>
        </is>
      </c>
      <c r="J699" t="inlineStr">
        <is>
          <t>2538396</t>
        </is>
      </c>
      <c r="K699" t="inlineStr">
        <is>
          <t>2026-09-20T01:43:21.108Z</t>
        </is>
      </c>
    </row>
    <row r="700">
      <c r="A700" t="inlineStr">
        <is>
          <t>20602047025</t>
        </is>
      </c>
      <c r="B700" t="inlineStr">
        <is>
          <t>40345208</t>
        </is>
      </c>
      <c r="C700" t="inlineStr">
        <is>
          <t>PEÑA JULCA ASUNCION</t>
        </is>
      </c>
      <c r="D700" t="inlineStr">
        <is>
          <t>ORGANO_ADMINISTRACION</t>
        </is>
      </c>
      <c r="E700" t="inlineStr">
        <is>
          <t>CONSEJO DIRECTIVO</t>
        </is>
      </c>
      <c r="F700" t="inlineStr">
        <is>
          <t>Presidente</t>
        </is>
      </c>
      <c r="G700" s="9" t="n">
        <v>45071</v>
      </c>
      <c r="H700" s="9" t="str"/>
      <c r="I700" t="inlineStr">
        <is>
          <t>SI</t>
        </is>
      </c>
      <c r="J700" t="inlineStr">
        <is>
          <t>2538397</t>
        </is>
      </c>
      <c r="K700" t="inlineStr">
        <is>
          <t>2026-09-20T01:43:21.108Z</t>
        </is>
      </c>
    </row>
    <row r="701">
      <c r="A701" t="inlineStr">
        <is>
          <t>20602047025</t>
        </is>
      </c>
      <c r="B701" t="inlineStr">
        <is>
          <t>41165263</t>
        </is>
      </c>
      <c r="C701" t="inlineStr">
        <is>
          <t>SAAVEDRA RAMOS MARIANA</t>
        </is>
      </c>
      <c r="D701" t="inlineStr">
        <is>
          <t>ORGANO_ADMINISTRACION</t>
        </is>
      </c>
      <c r="E701" t="inlineStr">
        <is>
          <t>CONSEJO DIRECTIVO</t>
        </is>
      </c>
      <c r="F701" t="inlineStr">
        <is>
          <t>Secretario</t>
        </is>
      </c>
      <c r="G701" s="9" t="n">
        <v>45071</v>
      </c>
      <c r="H701" s="9" t="str"/>
      <c r="I701" t="inlineStr">
        <is>
          <t>SI</t>
        </is>
      </c>
      <c r="J701" t="inlineStr">
        <is>
          <t>2538398</t>
        </is>
      </c>
      <c r="K701" t="inlineStr">
        <is>
          <t>2026-09-20T01:43:21.108Z</t>
        </is>
      </c>
    </row>
    <row r="702">
      <c r="A702" t="inlineStr">
        <is>
          <t>20602047025</t>
        </is>
      </c>
      <c r="B702" t="inlineStr">
        <is>
          <t>07631471</t>
        </is>
      </c>
      <c r="C702" t="inlineStr">
        <is>
          <t>TUANAMA FATAMA LAURA</t>
        </is>
      </c>
      <c r="D702" t="inlineStr">
        <is>
          <t>ORGANO_ADMINISTRACION</t>
        </is>
      </c>
      <c r="E702" t="inlineStr">
        <is>
          <t>CONSEJO DIRECTIVO</t>
        </is>
      </c>
      <c r="F702" t="inlineStr">
        <is>
          <t>Vocal</t>
        </is>
      </c>
      <c r="G702" s="9" t="n">
        <v>45071</v>
      </c>
      <c r="H702" s="9" t="str"/>
      <c r="I702" t="inlineStr">
        <is>
          <t>SI</t>
        </is>
      </c>
      <c r="J702" t="inlineStr">
        <is>
          <t>2538399</t>
        </is>
      </c>
      <c r="K702" t="inlineStr">
        <is>
          <t>2026-09-20T01:43:21.108Z</t>
        </is>
      </c>
    </row>
    <row r="703">
      <c r="A703" t="inlineStr">
        <is>
          <t>20602047025</t>
        </is>
      </c>
      <c r="B703" t="inlineStr">
        <is>
          <t>40345208</t>
        </is>
      </c>
      <c r="C703" t="inlineStr">
        <is>
          <t>PEÑA JULCA ASUNCION</t>
        </is>
      </c>
      <c r="D703" t="inlineStr">
        <is>
          <t>REPRESENTANTE</t>
        </is>
      </c>
      <c r="G703" s="9" t="n">
        <v>45071</v>
      </c>
      <c r="H703" s="9" t="str"/>
      <c r="I703" t="inlineStr">
        <is>
          <t>SI</t>
        </is>
      </c>
      <c r="J703" t="inlineStr">
        <is>
          <t>2848917</t>
        </is>
      </c>
      <c r="K703" t="inlineStr">
        <is>
          <t>2026-09-20T01:43:21.108Z</t>
        </is>
      </c>
    </row>
    <row r="704">
      <c r="A704" t="inlineStr">
        <is>
          <t>20602054480</t>
        </is>
      </c>
      <c r="B704" t="inlineStr">
        <is>
          <t>42678261</t>
        </is>
      </c>
      <c r="C704" t="inlineStr">
        <is>
          <t>DIAZ GONZALES GUICELA</t>
        </is>
      </c>
      <c r="D704" t="inlineStr">
        <is>
          <t>ORGANO_ADMINISTRACION</t>
        </is>
      </c>
      <c r="E704" t="inlineStr">
        <is>
          <t>CONSEJO DE ADMINISTRACION</t>
        </is>
      </c>
      <c r="F704" t="inlineStr">
        <is>
          <t>Vocal</t>
        </is>
      </c>
      <c r="G704" s="9" t="n">
        <v>45321</v>
      </c>
      <c r="H704" s="9" t="str"/>
      <c r="I704" t="inlineStr">
        <is>
          <t>SI</t>
        </is>
      </c>
      <c r="J704" t="inlineStr">
        <is>
          <t>2529646</t>
        </is>
      </c>
      <c r="K704" t="inlineStr">
        <is>
          <t>2026-09-20T01:43:21.108Z</t>
        </is>
      </c>
    </row>
    <row r="705">
      <c r="A705" t="inlineStr">
        <is>
          <t>20602054480</t>
        </is>
      </c>
      <c r="B705" t="inlineStr">
        <is>
          <t>42342371</t>
        </is>
      </c>
      <c r="C705" t="inlineStr">
        <is>
          <t>ALFARO RODAS MARCELINA FRANCISCA</t>
        </is>
      </c>
      <c r="D705" t="inlineStr">
        <is>
          <t>ORGANO_ADMINISTRACION</t>
        </is>
      </c>
      <c r="E705" t="inlineStr">
        <is>
          <t>CONSEJO DE ADMINISTRACION</t>
        </is>
      </c>
      <c r="F705" t="inlineStr">
        <is>
          <t>Presidente</t>
        </is>
      </c>
      <c r="G705" s="9" t="n">
        <v>45321</v>
      </c>
      <c r="H705" s="9" t="str"/>
      <c r="I705" t="inlineStr">
        <is>
          <t>SI</t>
        </is>
      </c>
      <c r="J705" t="inlineStr">
        <is>
          <t>2529647</t>
        </is>
      </c>
      <c r="K705" t="inlineStr">
        <is>
          <t>2026-09-20T01:43:21.108Z</t>
        </is>
      </c>
    </row>
    <row r="706">
      <c r="A706" t="inlineStr">
        <is>
          <t>20602054480</t>
        </is>
      </c>
      <c r="B706" t="inlineStr">
        <is>
          <t>46044870</t>
        </is>
      </c>
      <c r="C706" t="inlineStr">
        <is>
          <t>LOPEZ BALDEON ROSMERY CRISTINA</t>
        </is>
      </c>
      <c r="D706" t="inlineStr">
        <is>
          <t>ORGANO_ADMINISTRACION</t>
        </is>
      </c>
      <c r="E706" t="inlineStr">
        <is>
          <t>CONSEJO DE ADMINISTRACION</t>
        </is>
      </c>
      <c r="F706" t="inlineStr">
        <is>
          <t>Vice Presidente</t>
        </is>
      </c>
      <c r="G706" s="9" t="n">
        <v>45321</v>
      </c>
      <c r="H706" s="9" t="str"/>
      <c r="I706" t="inlineStr">
        <is>
          <t>SI</t>
        </is>
      </c>
      <c r="J706" t="inlineStr">
        <is>
          <t>2529648</t>
        </is>
      </c>
      <c r="K706" t="inlineStr">
        <is>
          <t>2026-09-20T01:43:21.108Z</t>
        </is>
      </c>
    </row>
    <row r="707">
      <c r="A707" t="inlineStr">
        <is>
          <t>20602054480</t>
        </is>
      </c>
      <c r="B707" t="inlineStr">
        <is>
          <t>42141112</t>
        </is>
      </c>
      <c r="C707" t="inlineStr">
        <is>
          <t>ANDRADE GABANCHO DIANA GANDI</t>
        </is>
      </c>
      <c r="D707" t="inlineStr">
        <is>
          <t>ORGANO_ADMINISTRACION</t>
        </is>
      </c>
      <c r="E707" t="inlineStr">
        <is>
          <t>CONSEJO DE ADMINISTRACION</t>
        </is>
      </c>
      <c r="F707" t="inlineStr">
        <is>
          <t>Secretario</t>
        </is>
      </c>
      <c r="G707" s="9" t="n">
        <v>45321</v>
      </c>
      <c r="H707" s="9" t="str"/>
      <c r="I707" t="inlineStr">
        <is>
          <t>SI</t>
        </is>
      </c>
      <c r="J707" t="inlineStr">
        <is>
          <t>2529649</t>
        </is>
      </c>
      <c r="K707" t="inlineStr">
        <is>
          <t>2026-09-20T01:43:21.108Z</t>
        </is>
      </c>
    </row>
    <row r="708">
      <c r="A708" t="inlineStr">
        <is>
          <t>20602054480</t>
        </is>
      </c>
      <c r="B708" t="inlineStr">
        <is>
          <t>42432741</t>
        </is>
      </c>
      <c r="C708" t="inlineStr">
        <is>
          <t>MIGUEL MARIÑO KARINA</t>
        </is>
      </c>
      <c r="D708" t="inlineStr">
        <is>
          <t>ORGANO_ADMINISTRACION</t>
        </is>
      </c>
      <c r="E708" t="inlineStr">
        <is>
          <t>CONSEJO DE ADMINISTRACION</t>
        </is>
      </c>
      <c r="F708" t="inlineStr">
        <is>
          <t>Vocal</t>
        </is>
      </c>
      <c r="G708" s="9" t="n">
        <v>45321</v>
      </c>
      <c r="H708" s="9" t="str"/>
      <c r="I708" t="inlineStr">
        <is>
          <t>SI</t>
        </is>
      </c>
      <c r="J708" t="inlineStr">
        <is>
          <t>2529650</t>
        </is>
      </c>
      <c r="K708" t="inlineStr">
        <is>
          <t>2026-09-20T01:43:21.108Z</t>
        </is>
      </c>
    </row>
    <row r="709">
      <c r="A709" t="inlineStr">
        <is>
          <t>20602054480</t>
        </is>
      </c>
      <c r="B709" t="inlineStr">
        <is>
          <t>04329677</t>
        </is>
      </c>
      <c r="C709" t="inlineStr">
        <is>
          <t>PAQUIYAURI HUAMAN RUTH  RUTILA</t>
        </is>
      </c>
      <c r="D709" t="inlineStr">
        <is>
          <t>ORGANO_ADMINISTRACION</t>
        </is>
      </c>
      <c r="E709" t="inlineStr">
        <is>
          <t>CONSEJO DE ADMINISTRACION</t>
        </is>
      </c>
      <c r="F709" t="inlineStr">
        <is>
          <t>Otros</t>
        </is>
      </c>
      <c r="G709" s="9" t="n">
        <v>45321</v>
      </c>
      <c r="H709" s="9" t="str"/>
      <c r="I709" t="inlineStr">
        <is>
          <t>SI</t>
        </is>
      </c>
      <c r="J709" t="inlineStr">
        <is>
          <t>2529651</t>
        </is>
      </c>
      <c r="K709" t="inlineStr">
        <is>
          <t>2026-09-20T01:43:21.108Z</t>
        </is>
      </c>
    </row>
    <row r="710">
      <c r="A710" t="inlineStr">
        <is>
          <t>20602054480</t>
        </is>
      </c>
      <c r="B710" t="inlineStr">
        <is>
          <t>41274194</t>
        </is>
      </c>
      <c r="C710" t="inlineStr">
        <is>
          <t>ANDRADE GABANCHO NANCY TANIA</t>
        </is>
      </c>
      <c r="D710" t="inlineStr">
        <is>
          <t>REPRESENTANTE</t>
        </is>
      </c>
      <c r="G710" s="9" t="n">
        <v>44265</v>
      </c>
      <c r="H710" s="9" t="str"/>
      <c r="I710" t="inlineStr">
        <is>
          <t>SI</t>
        </is>
      </c>
      <c r="J710" t="inlineStr">
        <is>
          <t>2840962</t>
        </is>
      </c>
      <c r="K710" t="inlineStr">
        <is>
          <t>2026-09-20T01:43:21.108Z</t>
        </is>
      </c>
    </row>
    <row r="711">
      <c r="A711" t="inlineStr">
        <is>
          <t>20602161081</t>
        </is>
      </c>
      <c r="B711" t="inlineStr">
        <is>
          <t>09763080</t>
        </is>
      </c>
      <c r="C711" t="inlineStr">
        <is>
          <t>ROJAS BARRIOS ZULEMA</t>
        </is>
      </c>
      <c r="D711" t="inlineStr">
        <is>
          <t>ORGANO_ADMINISTRACION</t>
        </is>
      </c>
      <c r="E711" t="inlineStr">
        <is>
          <t>CONSEJO DIRECTIVO</t>
        </is>
      </c>
      <c r="F711" t="inlineStr">
        <is>
          <t>Presidente</t>
        </is>
      </c>
      <c r="G711" s="9" t="n">
        <v>42656</v>
      </c>
      <c r="H711" s="9" t="str"/>
      <c r="I711" t="inlineStr">
        <is>
          <t>SI</t>
        </is>
      </c>
      <c r="J711" t="inlineStr">
        <is>
          <t>1642639</t>
        </is>
      </c>
      <c r="K711" t="inlineStr">
        <is>
          <t>2026-09-20T01:43:21.108Z</t>
        </is>
      </c>
    </row>
    <row r="712">
      <c r="A712" t="inlineStr">
        <is>
          <t>20602161081</t>
        </is>
      </c>
      <c r="B712" t="inlineStr">
        <is>
          <t>75456379</t>
        </is>
      </c>
      <c r="C712" t="inlineStr">
        <is>
          <t>LAMILLA ROJAS ABIGAIL</t>
        </is>
      </c>
      <c r="D712" t="inlineStr">
        <is>
          <t>ORGANO_ADMINISTRACION</t>
        </is>
      </c>
      <c r="E712" t="inlineStr">
        <is>
          <t>CONSEJO DIRECTIVO</t>
        </is>
      </c>
      <c r="F712" t="inlineStr">
        <is>
          <t>Tesorero</t>
        </is>
      </c>
      <c r="G712" s="9" t="n">
        <v>42656</v>
      </c>
      <c r="H712" s="9" t="str"/>
      <c r="I712" t="inlineStr">
        <is>
          <t>SI</t>
        </is>
      </c>
      <c r="J712" t="inlineStr">
        <is>
          <t>1642640</t>
        </is>
      </c>
      <c r="K712" t="inlineStr">
        <is>
          <t>2026-09-20T01:43:21.108Z</t>
        </is>
      </c>
    </row>
    <row r="713">
      <c r="A713" t="inlineStr">
        <is>
          <t>20602161081</t>
        </is>
      </c>
      <c r="B713" t="inlineStr">
        <is>
          <t>75467568</t>
        </is>
      </c>
      <c r="C713" t="inlineStr">
        <is>
          <t>LAMILLA ROJAS VICTOR RAUL</t>
        </is>
      </c>
      <c r="D713" t="inlineStr">
        <is>
          <t>ORGANO_ADMINISTRACION</t>
        </is>
      </c>
      <c r="E713" t="inlineStr">
        <is>
          <t>CONSEJO DIRECTIVO</t>
        </is>
      </c>
      <c r="F713" t="inlineStr">
        <is>
          <t>Secretario</t>
        </is>
      </c>
      <c r="G713" s="9" t="n">
        <v>42656</v>
      </c>
      <c r="H713" s="9" t="str"/>
      <c r="I713" t="inlineStr">
        <is>
          <t>SI</t>
        </is>
      </c>
      <c r="J713" t="inlineStr">
        <is>
          <t>1642641</t>
        </is>
      </c>
      <c r="K713" t="inlineStr">
        <is>
          <t>2026-09-20T01:43:21.108Z</t>
        </is>
      </c>
    </row>
    <row r="714">
      <c r="A714" t="inlineStr">
        <is>
          <t>20602161081</t>
        </is>
      </c>
      <c r="B714" t="inlineStr">
        <is>
          <t>09763080</t>
        </is>
      </c>
      <c r="C714" t="inlineStr">
        <is>
          <t>ROJAS BARRIOS ZULEMA</t>
        </is>
      </c>
      <c r="D714" t="inlineStr">
        <is>
          <t>REPRESENTANTE</t>
        </is>
      </c>
      <c r="G714" s="9" t="n">
        <v>42656</v>
      </c>
      <c r="H714" s="9" t="str"/>
      <c r="I714" t="inlineStr">
        <is>
          <t>SI</t>
        </is>
      </c>
      <c r="J714" t="inlineStr">
        <is>
          <t>2049501</t>
        </is>
      </c>
      <c r="K714" t="inlineStr">
        <is>
          <t>2026-09-20T01:43:21.108Z</t>
        </is>
      </c>
    </row>
    <row r="715">
      <c r="A715" t="inlineStr">
        <is>
          <t>20602227244</t>
        </is>
      </c>
      <c r="B715" t="inlineStr">
        <is>
          <t>05372403</t>
        </is>
      </c>
      <c r="C715" t="inlineStr">
        <is>
          <t>flores simon emilton</t>
        </is>
      </c>
      <c r="D715" t="inlineStr">
        <is>
          <t>ORGANO_ADMINISTRACION</t>
        </is>
      </c>
      <c r="E715" t="inlineStr">
        <is>
          <t>CONSEJO DIRECTIVO</t>
        </is>
      </c>
      <c r="F715" t="inlineStr">
        <is>
          <t>Presidente</t>
        </is>
      </c>
      <c r="G715" s="9" t="n">
        <v>42504</v>
      </c>
      <c r="H715" s="9" t="str"/>
      <c r="I715" t="inlineStr">
        <is>
          <t>SI</t>
        </is>
      </c>
      <c r="J715" t="inlineStr">
        <is>
          <t>1329141</t>
        </is>
      </c>
      <c r="K715" t="inlineStr">
        <is>
          <t>2026-09-20T01:43:21.108Z</t>
        </is>
      </c>
    </row>
    <row r="716">
      <c r="A716" t="inlineStr">
        <is>
          <t>20602227244</t>
        </is>
      </c>
      <c r="B716" t="inlineStr">
        <is>
          <t>23014520</t>
        </is>
      </c>
      <c r="C716" t="inlineStr">
        <is>
          <t>flores simon heraclides heliodoro</t>
        </is>
      </c>
      <c r="D716" t="inlineStr">
        <is>
          <t>ORGANO_ADMINISTRACION</t>
        </is>
      </c>
      <c r="E716" t="inlineStr">
        <is>
          <t>CONSEJO DIRECTIVO</t>
        </is>
      </c>
      <c r="F716" t="inlineStr">
        <is>
          <t>Secretario</t>
        </is>
      </c>
      <c r="G716" s="9" t="n">
        <v>42504</v>
      </c>
      <c r="H716" s="9" t="str"/>
      <c r="I716" t="inlineStr">
        <is>
          <t>SI</t>
        </is>
      </c>
      <c r="J716" t="inlineStr">
        <is>
          <t>1329142</t>
        </is>
      </c>
      <c r="K716" t="inlineStr">
        <is>
          <t>2026-09-20T01:43:21.108Z</t>
        </is>
      </c>
    </row>
    <row r="717">
      <c r="A717" t="inlineStr">
        <is>
          <t>20602227244</t>
        </is>
      </c>
      <c r="B717" t="inlineStr">
        <is>
          <t>42730550</t>
        </is>
      </c>
      <c r="C717" t="inlineStr">
        <is>
          <t>flores simon einstein arcadio</t>
        </is>
      </c>
      <c r="D717" t="inlineStr">
        <is>
          <t>ORGANO_ADMINISTRACION</t>
        </is>
      </c>
      <c r="E717" t="inlineStr">
        <is>
          <t>CONSEJO DIRECTIVO</t>
        </is>
      </c>
      <c r="F717" t="inlineStr">
        <is>
          <t>Tesorero</t>
        </is>
      </c>
      <c r="G717" s="9" t="n">
        <v>42504</v>
      </c>
      <c r="H717" s="9" t="str"/>
      <c r="I717" t="inlineStr">
        <is>
          <t>SI</t>
        </is>
      </c>
      <c r="J717" t="inlineStr">
        <is>
          <t>1329143</t>
        </is>
      </c>
      <c r="K717" t="inlineStr">
        <is>
          <t>2026-09-20T01:43:21.108Z</t>
        </is>
      </c>
    </row>
    <row r="718">
      <c r="A718" t="inlineStr">
        <is>
          <t>20602227244</t>
        </is>
      </c>
      <c r="B718" t="inlineStr">
        <is>
          <t>05372403</t>
        </is>
      </c>
      <c r="C718" t="inlineStr">
        <is>
          <t>FLORES SIMON EMILTON</t>
        </is>
      </c>
      <c r="D718" t="inlineStr">
        <is>
          <t>REPRESENTANTE</t>
        </is>
      </c>
      <c r="G718" s="9" t="n">
        <v>42504</v>
      </c>
      <c r="H718" s="9" t="str"/>
      <c r="I718" t="inlineStr">
        <is>
          <t>SI</t>
        </is>
      </c>
      <c r="J718" t="inlineStr">
        <is>
          <t>1787560</t>
        </is>
      </c>
      <c r="K718" t="inlineStr">
        <is>
          <t>2026-09-20T01:43:21.108Z</t>
        </is>
      </c>
    </row>
    <row r="719">
      <c r="A719" t="inlineStr">
        <is>
          <t>20602459960</t>
        </is>
      </c>
      <c r="B719" t="inlineStr">
        <is>
          <t>01160189</t>
        </is>
      </c>
      <c r="C719" t="inlineStr">
        <is>
          <t>torres garcia alvaro</t>
        </is>
      </c>
      <c r="D719" t="inlineStr">
        <is>
          <t>ORGANO_ADMINISTRACION</t>
        </is>
      </c>
      <c r="E719" t="inlineStr">
        <is>
          <t>GERENCIA</t>
        </is>
      </c>
      <c r="F719" t="inlineStr">
        <is>
          <t>Gerente General</t>
        </is>
      </c>
      <c r="G719" s="9" t="n">
        <v>42978</v>
      </c>
      <c r="H719" s="9" t="str"/>
      <c r="I719" t="inlineStr">
        <is>
          <t>SI</t>
        </is>
      </c>
      <c r="J719" t="inlineStr">
        <is>
          <t>1413560</t>
        </is>
      </c>
      <c r="K719" t="inlineStr">
        <is>
          <t>2026-09-20T01:43:21.108Z</t>
        </is>
      </c>
    </row>
    <row r="720">
      <c r="A720" t="inlineStr">
        <is>
          <t>20602459960</t>
        </is>
      </c>
      <c r="B720" t="inlineStr">
        <is>
          <t>01160189</t>
        </is>
      </c>
      <c r="C720" t="inlineStr">
        <is>
          <t>TORRES GARCIA ALVARO</t>
        </is>
      </c>
      <c r="D720" t="inlineStr">
        <is>
          <t>REPRESENTANTE</t>
        </is>
      </c>
      <c r="G720" s="9" t="n">
        <v>42978</v>
      </c>
      <c r="H720" s="9" t="str"/>
      <c r="I720" t="inlineStr">
        <is>
          <t>SI</t>
        </is>
      </c>
      <c r="J720" t="inlineStr">
        <is>
          <t>1856768</t>
        </is>
      </c>
      <c r="K720" t="inlineStr">
        <is>
          <t>2026-09-20T01:43:21.108Z</t>
        </is>
      </c>
    </row>
    <row r="721">
      <c r="A721" t="inlineStr">
        <is>
          <t>20602459960</t>
        </is>
      </c>
      <c r="B721" t="inlineStr">
        <is>
          <t>01160189</t>
        </is>
      </c>
      <c r="C721" t="inlineStr">
        <is>
          <t>torres garcia alvaro</t>
        </is>
      </c>
      <c r="D721" t="inlineStr">
        <is>
          <t>SOCIO</t>
        </is>
      </c>
      <c r="G721" s="9" t="n">
        <v>42978</v>
      </c>
      <c r="H721" s="9" t="str"/>
      <c r="I721" t="inlineStr">
        <is>
          <t>SI</t>
        </is>
      </c>
      <c r="J721" t="inlineStr">
        <is>
          <t>3504552</t>
        </is>
      </c>
      <c r="K721" t="inlineStr">
        <is>
          <t>2026-09-20T01:43:21.108Z</t>
        </is>
      </c>
    </row>
    <row r="722">
      <c r="A722" t="inlineStr">
        <is>
          <t>20602459960</t>
        </is>
      </c>
      <c r="B722" t="inlineStr">
        <is>
          <t>09748193</t>
        </is>
      </c>
      <c r="C722" t="inlineStr">
        <is>
          <t>paredes lazo norma</t>
        </is>
      </c>
      <c r="D722" t="inlineStr">
        <is>
          <t>SOCIO</t>
        </is>
      </c>
      <c r="G722" s="9" t="n">
        <v>42978</v>
      </c>
      <c r="H722" s="9" t="str"/>
      <c r="I722" t="inlineStr">
        <is>
          <t>SI</t>
        </is>
      </c>
      <c r="J722" t="inlineStr">
        <is>
          <t>3504553</t>
        </is>
      </c>
      <c r="K722" t="inlineStr">
        <is>
          <t>2026-09-20T01:43:21.108Z</t>
        </is>
      </c>
    </row>
    <row r="723">
      <c r="A723" t="inlineStr">
        <is>
          <t>20602526365</t>
        </is>
      </c>
      <c r="B723" t="inlineStr">
        <is>
          <t>46646344</t>
        </is>
      </c>
      <c r="C723" t="inlineStr">
        <is>
          <t>Torres Sulca eliseo antenor</t>
        </is>
      </c>
      <c r="D723" t="inlineStr">
        <is>
          <t>ORGANO_ADMINISTRACION</t>
        </is>
      </c>
      <c r="E723" t="inlineStr">
        <is>
          <t>CONSEJO DE ADMINISTRACION</t>
        </is>
      </c>
      <c r="F723" t="inlineStr">
        <is>
          <t>Presidente</t>
        </is>
      </c>
      <c r="G723" s="9" t="n">
        <v>42998</v>
      </c>
      <c r="H723" s="9" t="str"/>
      <c r="I723" t="inlineStr">
        <is>
          <t>SI</t>
        </is>
      </c>
      <c r="J723" t="inlineStr">
        <is>
          <t>1741444</t>
        </is>
      </c>
      <c r="K723" t="inlineStr">
        <is>
          <t>2026-09-20T01:43:21.108Z</t>
        </is>
      </c>
    </row>
    <row r="724">
      <c r="A724" t="inlineStr">
        <is>
          <t>20602526365</t>
        </is>
      </c>
      <c r="B724" t="inlineStr">
        <is>
          <t>42368465</t>
        </is>
      </c>
      <c r="C724" t="inlineStr">
        <is>
          <t>wilmer raul espinal de la cruz</t>
        </is>
      </c>
      <c r="D724" t="inlineStr">
        <is>
          <t>ORGANO_ADMINISTRACION</t>
        </is>
      </c>
      <c r="E724" t="inlineStr">
        <is>
          <t>CONSEJO DE ADMINISTRACION</t>
        </is>
      </c>
      <c r="F724" t="inlineStr">
        <is>
          <t>Vice Presidente</t>
        </is>
      </c>
      <c r="G724" s="9" t="n">
        <v>42998</v>
      </c>
      <c r="H724" s="9" t="str"/>
      <c r="I724" t="inlineStr">
        <is>
          <t>SI</t>
        </is>
      </c>
      <c r="J724" t="inlineStr">
        <is>
          <t>1741445</t>
        </is>
      </c>
      <c r="K724" t="inlineStr">
        <is>
          <t>2026-09-20T01:43:21.108Z</t>
        </is>
      </c>
    </row>
    <row r="725">
      <c r="A725" t="inlineStr">
        <is>
          <t>20602526365</t>
        </is>
      </c>
      <c r="B725" t="inlineStr">
        <is>
          <t>46638413</t>
        </is>
      </c>
      <c r="C725" t="inlineStr">
        <is>
          <t>gedeon torres arauco</t>
        </is>
      </c>
      <c r="D725" t="inlineStr">
        <is>
          <t>ORGANO_ADMINISTRACION</t>
        </is>
      </c>
      <c r="E725" t="inlineStr">
        <is>
          <t>CONSEJO DE ADMINISTRACION</t>
        </is>
      </c>
      <c r="F725" t="inlineStr">
        <is>
          <t>Secretario</t>
        </is>
      </c>
      <c r="G725" s="9" t="n">
        <v>42998</v>
      </c>
      <c r="H725" s="9" t="str"/>
      <c r="I725" t="inlineStr">
        <is>
          <t>SI</t>
        </is>
      </c>
      <c r="J725" t="inlineStr">
        <is>
          <t>1741446</t>
        </is>
      </c>
      <c r="K725" t="inlineStr">
        <is>
          <t>2026-09-20T01:43:21.108Z</t>
        </is>
      </c>
    </row>
    <row r="726">
      <c r="A726" t="inlineStr">
        <is>
          <t>20602526365</t>
        </is>
      </c>
      <c r="B726" t="inlineStr">
        <is>
          <t>23664653</t>
        </is>
      </c>
      <c r="C726" t="inlineStr">
        <is>
          <t>hector valentin torres martinez</t>
        </is>
      </c>
      <c r="D726" t="inlineStr">
        <is>
          <t>ORGANO_ADMINISTRACION</t>
        </is>
      </c>
      <c r="E726" t="inlineStr">
        <is>
          <t>CONSEJO DE ADMINISTRACION</t>
        </is>
      </c>
      <c r="F726" t="inlineStr">
        <is>
          <t>Tesorero</t>
        </is>
      </c>
      <c r="G726" s="9" t="n">
        <v>42998</v>
      </c>
      <c r="H726" s="9" t="str"/>
      <c r="I726" t="inlineStr">
        <is>
          <t>SI</t>
        </is>
      </c>
      <c r="J726" t="inlineStr">
        <is>
          <t>1741447</t>
        </is>
      </c>
      <c r="K726" t="inlineStr">
        <is>
          <t>2026-09-20T01:43:21.108Z</t>
        </is>
      </c>
    </row>
    <row r="727">
      <c r="A727" t="inlineStr">
        <is>
          <t>20602526365</t>
        </is>
      </c>
      <c r="B727" t="inlineStr">
        <is>
          <t>10291891</t>
        </is>
      </c>
      <c r="C727" t="inlineStr">
        <is>
          <t>fredy edgar torres arauco</t>
        </is>
      </c>
      <c r="D727" t="inlineStr">
        <is>
          <t>ORGANO_ADMINISTRACION</t>
        </is>
      </c>
      <c r="E727" t="inlineStr">
        <is>
          <t>CONSEJO DE ADMINISTRACION</t>
        </is>
      </c>
      <c r="F727" t="inlineStr">
        <is>
          <t>Vocal</t>
        </is>
      </c>
      <c r="G727" s="9" t="n">
        <v>42998</v>
      </c>
      <c r="H727" s="9" t="str"/>
      <c r="I727" t="inlineStr">
        <is>
          <t>SI</t>
        </is>
      </c>
      <c r="J727" t="inlineStr">
        <is>
          <t>1741448</t>
        </is>
      </c>
      <c r="K727" t="inlineStr">
        <is>
          <t>2026-09-20T01:43:21.108Z</t>
        </is>
      </c>
    </row>
    <row r="728">
      <c r="A728" t="inlineStr">
        <is>
          <t>20602526365</t>
        </is>
      </c>
      <c r="B728" t="inlineStr">
        <is>
          <t>46638401</t>
        </is>
      </c>
      <c r="C728" t="inlineStr">
        <is>
          <t>gedeon marlon gamboa chilingano</t>
        </is>
      </c>
      <c r="D728" t="inlineStr">
        <is>
          <t>ORGANO_ADMINISTRACION</t>
        </is>
      </c>
      <c r="E728" t="inlineStr">
        <is>
          <t>CONSEJO DE ADMINISTRACION</t>
        </is>
      </c>
      <c r="F728" t="inlineStr">
        <is>
          <t>Otros</t>
        </is>
      </c>
      <c r="G728" s="9" t="n">
        <v>42998</v>
      </c>
      <c r="H728" s="9" t="str"/>
      <c r="I728" t="inlineStr">
        <is>
          <t>SI</t>
        </is>
      </c>
      <c r="J728" t="inlineStr">
        <is>
          <t>1741449</t>
        </is>
      </c>
      <c r="K728" t="inlineStr">
        <is>
          <t>2026-09-20T01:43:21.108Z</t>
        </is>
      </c>
    </row>
    <row r="729">
      <c r="A729" t="inlineStr">
        <is>
          <t>20602526365</t>
        </is>
      </c>
      <c r="B729" t="inlineStr">
        <is>
          <t>46646344</t>
        </is>
      </c>
      <c r="C729" t="inlineStr">
        <is>
          <t>TORRES SULCA ELISEO ANTENOR</t>
        </is>
      </c>
      <c r="D729" t="inlineStr">
        <is>
          <t>REPRESENTANTE</t>
        </is>
      </c>
      <c r="G729" s="9" t="n">
        <v>42998</v>
      </c>
      <c r="H729" s="9" t="str"/>
      <c r="I729" t="inlineStr">
        <is>
          <t>SI</t>
        </is>
      </c>
      <c r="J729" t="inlineStr">
        <is>
          <t>2134049</t>
        </is>
      </c>
      <c r="K729" t="inlineStr">
        <is>
          <t>2026-09-20T01:43:21.108Z</t>
        </is>
      </c>
    </row>
    <row r="730">
      <c r="A730" t="inlineStr">
        <is>
          <t>20602770860</t>
        </is>
      </c>
      <c r="B730" t="inlineStr">
        <is>
          <t>00933511</t>
        </is>
      </c>
      <c r="C730" t="inlineStr">
        <is>
          <t>SEGURA SANTACRUZ ISABEL</t>
        </is>
      </c>
      <c r="D730" t="inlineStr">
        <is>
          <t>ORGANO_ADMINISTRACION</t>
        </is>
      </c>
      <c r="E730" t="inlineStr">
        <is>
          <t>CONSEJO DIRECTIVO</t>
        </is>
      </c>
      <c r="F730" t="inlineStr">
        <is>
          <t>Tesorero</t>
        </is>
      </c>
      <c r="G730" s="9" t="n">
        <v>43558</v>
      </c>
      <c r="H730" s="9" t="str"/>
      <c r="I730" t="inlineStr">
        <is>
          <t>SI</t>
        </is>
      </c>
      <c r="J730" t="inlineStr">
        <is>
          <t>1594183</t>
        </is>
      </c>
      <c r="K730" t="inlineStr">
        <is>
          <t>2026-09-20T01:43:21.108Z</t>
        </is>
      </c>
    </row>
    <row r="731">
      <c r="A731" t="inlineStr">
        <is>
          <t>20602770860</t>
        </is>
      </c>
      <c r="B731" t="inlineStr">
        <is>
          <t>44621344</t>
        </is>
      </c>
      <c r="C731" t="inlineStr">
        <is>
          <t>TRIGOSO BECERRIL DANIEL</t>
        </is>
      </c>
      <c r="D731" t="inlineStr">
        <is>
          <t>ORGANO_ADMINISTRACION</t>
        </is>
      </c>
      <c r="E731" t="inlineStr">
        <is>
          <t>CONSEJO DIRECTIVO</t>
        </is>
      </c>
      <c r="F731" t="inlineStr">
        <is>
          <t>Secretario</t>
        </is>
      </c>
      <c r="G731" s="9" t="n">
        <v>43044</v>
      </c>
      <c r="H731" s="9" t="str"/>
      <c r="I731" t="inlineStr">
        <is>
          <t>SI</t>
        </is>
      </c>
      <c r="J731" t="inlineStr">
        <is>
          <t>1594184</t>
        </is>
      </c>
      <c r="K731" t="inlineStr">
        <is>
          <t>2026-09-20T01:43:21.108Z</t>
        </is>
      </c>
    </row>
    <row r="732">
      <c r="A732" t="inlineStr">
        <is>
          <t>20602770860</t>
        </is>
      </c>
      <c r="B732" t="inlineStr">
        <is>
          <t>40921386</t>
        </is>
      </c>
      <c r="C732" t="inlineStr">
        <is>
          <t>ROMERO DELGADO FREDY RONAL</t>
        </is>
      </c>
      <c r="D732" t="inlineStr">
        <is>
          <t>ORGANO_ADMINISTRACION</t>
        </is>
      </c>
      <c r="E732" t="inlineStr">
        <is>
          <t>CONSEJO DIRECTIVO</t>
        </is>
      </c>
      <c r="F732" t="inlineStr">
        <is>
          <t>Vocal</t>
        </is>
      </c>
      <c r="G732" s="9" t="n">
        <v>43044</v>
      </c>
      <c r="H732" s="9" t="n">
        <v>43558</v>
      </c>
      <c r="I732" t="inlineStr">
        <is>
          <t>NO</t>
        </is>
      </c>
      <c r="J732" t="inlineStr">
        <is>
          <t>1594185</t>
        </is>
      </c>
      <c r="K732" t="inlineStr">
        <is>
          <t>2026-09-20T01:43:21.108Z</t>
        </is>
      </c>
    </row>
    <row r="733">
      <c r="A733" t="inlineStr">
        <is>
          <t>20602770860</t>
        </is>
      </c>
      <c r="B733" t="inlineStr">
        <is>
          <t>42696288</t>
        </is>
      </c>
      <c r="C733" t="inlineStr">
        <is>
          <t>ROMERO DELGADO WILMER ELI</t>
        </is>
      </c>
      <c r="D733" t="inlineStr">
        <is>
          <t>ORGANO_ADMINISTRACION</t>
        </is>
      </c>
      <c r="E733" t="inlineStr">
        <is>
          <t>CONSEJO DIRECTIVO</t>
        </is>
      </c>
      <c r="F733" t="inlineStr">
        <is>
          <t>Presidente</t>
        </is>
      </c>
      <c r="G733" s="9" t="n">
        <v>43044</v>
      </c>
      <c r="H733" s="9" t="str"/>
      <c r="I733" t="inlineStr">
        <is>
          <t>SI</t>
        </is>
      </c>
      <c r="J733" t="inlineStr">
        <is>
          <t>1594186</t>
        </is>
      </c>
      <c r="K733" t="inlineStr">
        <is>
          <t>2026-09-20T01:43:21.108Z</t>
        </is>
      </c>
    </row>
    <row r="734">
      <c r="A734" t="inlineStr">
        <is>
          <t>20602770860</t>
        </is>
      </c>
      <c r="B734" t="inlineStr">
        <is>
          <t>80514829</t>
        </is>
      </c>
      <c r="C734" t="inlineStr">
        <is>
          <t>DIAZ BANCES ROBERTO</t>
        </is>
      </c>
      <c r="D734" t="inlineStr">
        <is>
          <t>ORGANO_ADMINISTRACION</t>
        </is>
      </c>
      <c r="E734" t="inlineStr">
        <is>
          <t>CONSEJO DIRECTIVO</t>
        </is>
      </c>
      <c r="F734" t="inlineStr">
        <is>
          <t>Vocal</t>
        </is>
      </c>
      <c r="G734" s="9" t="n">
        <v>43558</v>
      </c>
      <c r="H734" s="9" t="str"/>
      <c r="I734" t="inlineStr">
        <is>
          <t>SI</t>
        </is>
      </c>
      <c r="J734" t="inlineStr">
        <is>
          <t>1594187</t>
        </is>
      </c>
      <c r="K734" t="inlineStr">
        <is>
          <t>2026-09-20T01:43:21.108Z</t>
        </is>
      </c>
    </row>
    <row r="735">
      <c r="A735" t="inlineStr">
        <is>
          <t>20602770860</t>
        </is>
      </c>
      <c r="B735" t="inlineStr">
        <is>
          <t>05387131</t>
        </is>
      </c>
      <c r="C735" t="inlineStr">
        <is>
          <t>PUA ISMIÑO HITLER</t>
        </is>
      </c>
      <c r="D735" t="inlineStr">
        <is>
          <t>ORGANO_ADMINISTRACION</t>
        </is>
      </c>
      <c r="E735" t="inlineStr">
        <is>
          <t>CONSEJO DIRECTIVO</t>
        </is>
      </c>
      <c r="F735" t="inlineStr">
        <is>
          <t>Vice Presidente</t>
        </is>
      </c>
      <c r="G735" s="9" t="n">
        <v>43558</v>
      </c>
      <c r="H735" s="9" t="str"/>
      <c r="I735" t="inlineStr">
        <is>
          <t>SI</t>
        </is>
      </c>
      <c r="J735" t="inlineStr">
        <is>
          <t>1594188</t>
        </is>
      </c>
      <c r="K735" t="inlineStr">
        <is>
          <t>2026-09-20T01:43:21.108Z</t>
        </is>
      </c>
    </row>
    <row r="736">
      <c r="A736" t="inlineStr">
        <is>
          <t>20602770860</t>
        </is>
      </c>
      <c r="B736" t="inlineStr">
        <is>
          <t>05618132</t>
        </is>
      </c>
      <c r="C736" t="inlineStr">
        <is>
          <t>CONTRERAS CCAHUANAS TOMAS</t>
        </is>
      </c>
      <c r="D736" t="inlineStr">
        <is>
          <t>ORGANO_ADMINISTRACION</t>
        </is>
      </c>
      <c r="E736" t="inlineStr">
        <is>
          <t>CONSEJO DIRECTIVO</t>
        </is>
      </c>
      <c r="F736" t="inlineStr">
        <is>
          <t>Fiscal</t>
        </is>
      </c>
      <c r="G736" s="9" t="n">
        <v>43558</v>
      </c>
      <c r="H736" s="9" t="str"/>
      <c r="I736" t="inlineStr">
        <is>
          <t>SI</t>
        </is>
      </c>
      <c r="J736" t="inlineStr">
        <is>
          <t>1594189</t>
        </is>
      </c>
      <c r="K736" t="inlineStr">
        <is>
          <t>2026-09-20T01:43:21.108Z</t>
        </is>
      </c>
    </row>
    <row r="737">
      <c r="A737" t="inlineStr">
        <is>
          <t>20602770860</t>
        </is>
      </c>
      <c r="B737" t="inlineStr">
        <is>
          <t>42696288</t>
        </is>
      </c>
      <c r="C737" t="inlineStr">
        <is>
          <t>ROMERO DELGADO WILMER ELI</t>
        </is>
      </c>
      <c r="D737" t="inlineStr">
        <is>
          <t>REPRESENTANTE</t>
        </is>
      </c>
      <c r="G737" s="9" t="n">
        <v>43044</v>
      </c>
      <c r="H737" s="9" t="str"/>
      <c r="I737" t="inlineStr">
        <is>
          <t>SI</t>
        </is>
      </c>
      <c r="J737" t="inlineStr">
        <is>
          <t>2007560</t>
        </is>
      </c>
      <c r="K737" t="inlineStr">
        <is>
          <t>2026-09-20T01:43:21.108Z</t>
        </is>
      </c>
    </row>
    <row r="738">
      <c r="A738" t="inlineStr">
        <is>
          <t>20603320621</t>
        </is>
      </c>
      <c r="B738" t="inlineStr">
        <is>
          <t>45455550</t>
        </is>
      </c>
      <c r="C738" t="inlineStr">
        <is>
          <t>ARISTA MENDOZA ASCENCION</t>
        </is>
      </c>
      <c r="D738" t="inlineStr">
        <is>
          <t>ORGANO_ADMINISTRACION</t>
        </is>
      </c>
      <c r="E738" t="inlineStr">
        <is>
          <t>CONSEJO DE ADMINISTRACION</t>
        </is>
      </c>
      <c r="F738" t="inlineStr">
        <is>
          <t>Presidente</t>
        </is>
      </c>
      <c r="G738" s="9" t="n">
        <v>45339</v>
      </c>
      <c r="H738" s="9" t="str"/>
      <c r="I738" t="inlineStr">
        <is>
          <t>SI</t>
        </is>
      </c>
      <c r="J738" t="inlineStr">
        <is>
          <t>2643785</t>
        </is>
      </c>
      <c r="K738" t="inlineStr">
        <is>
          <t>2026-09-20T01:43:21.108Z</t>
        </is>
      </c>
    </row>
    <row r="739">
      <c r="A739" t="inlineStr">
        <is>
          <t>20603320621</t>
        </is>
      </c>
      <c r="B739" t="inlineStr">
        <is>
          <t>33960952</t>
        </is>
      </c>
      <c r="C739" t="inlineStr">
        <is>
          <t>GRANDEZ ARISTA DIGNA MARGARITA</t>
        </is>
      </c>
      <c r="D739" t="inlineStr">
        <is>
          <t>ORGANO_ADMINISTRACION</t>
        </is>
      </c>
      <c r="E739" t="inlineStr">
        <is>
          <t>CONSEJO DE ADMINISTRACION</t>
        </is>
      </c>
      <c r="F739" t="inlineStr">
        <is>
          <t>Vice Presidente</t>
        </is>
      </c>
      <c r="G739" s="9" t="n">
        <v>45339</v>
      </c>
      <c r="H739" s="9" t="str"/>
      <c r="I739" t="inlineStr">
        <is>
          <t>SI</t>
        </is>
      </c>
      <c r="J739" t="inlineStr">
        <is>
          <t>2643786</t>
        </is>
      </c>
      <c r="K739" t="inlineStr">
        <is>
          <t>2026-09-20T01:43:21.108Z</t>
        </is>
      </c>
    </row>
    <row r="740">
      <c r="A740" t="inlineStr">
        <is>
          <t>20603320621</t>
        </is>
      </c>
      <c r="B740" t="inlineStr">
        <is>
          <t>33945880</t>
        </is>
      </c>
      <c r="C740" t="inlineStr">
        <is>
          <t>VARGAS RUIZ DILVA MERCEDES</t>
        </is>
      </c>
      <c r="D740" t="inlineStr">
        <is>
          <t>ORGANO_ADMINISTRACION</t>
        </is>
      </c>
      <c r="E740" t="inlineStr">
        <is>
          <t>CONSEJO DE ADMINISTRACION</t>
        </is>
      </c>
      <c r="F740" t="inlineStr">
        <is>
          <t>Vocal</t>
        </is>
      </c>
      <c r="G740" s="9" t="n">
        <v>45339</v>
      </c>
      <c r="H740" s="9" t="str"/>
      <c r="I740" t="inlineStr">
        <is>
          <t>SI</t>
        </is>
      </c>
      <c r="J740" t="inlineStr">
        <is>
          <t>2643787</t>
        </is>
      </c>
      <c r="K740" t="inlineStr">
        <is>
          <t>2026-09-20T01:43:21.108Z</t>
        </is>
      </c>
    </row>
    <row r="741">
      <c r="A741" t="inlineStr">
        <is>
          <t>20603320621</t>
        </is>
      </c>
      <c r="B741" t="inlineStr">
        <is>
          <t>33961021</t>
        </is>
      </c>
      <c r="C741" t="inlineStr">
        <is>
          <t>GOMEZ RIMACHI JUAN BAUTISTA</t>
        </is>
      </c>
      <c r="D741" t="inlineStr">
        <is>
          <t>ORGANO_ADMINISTRACION</t>
        </is>
      </c>
      <c r="E741" t="inlineStr">
        <is>
          <t>CONSEJO DE ADMINISTRACION</t>
        </is>
      </c>
      <c r="F741" t="inlineStr">
        <is>
          <t>Vocal</t>
        </is>
      </c>
      <c r="G741" s="9" t="n">
        <v>45339</v>
      </c>
      <c r="H741" s="9" t="str"/>
      <c r="I741" t="inlineStr">
        <is>
          <t>SI</t>
        </is>
      </c>
      <c r="J741" t="inlineStr">
        <is>
          <t>2643788</t>
        </is>
      </c>
      <c r="K741" t="inlineStr">
        <is>
          <t>2026-09-20T01:43:21.108Z</t>
        </is>
      </c>
    </row>
    <row r="742">
      <c r="A742" t="inlineStr">
        <is>
          <t>20603320621</t>
        </is>
      </c>
      <c r="B742" t="inlineStr">
        <is>
          <t>42910681</t>
        </is>
      </c>
      <c r="C742" t="inlineStr">
        <is>
          <t>ROCHA ROJAS JOSE CLAUDEL</t>
        </is>
      </c>
      <c r="D742" t="inlineStr">
        <is>
          <t>ORGANO_ADMINISTRACION</t>
        </is>
      </c>
      <c r="E742" t="inlineStr">
        <is>
          <t>CONSEJO DE ADMINISTRACION</t>
        </is>
      </c>
      <c r="F742" t="inlineStr">
        <is>
          <t>Secretario</t>
        </is>
      </c>
      <c r="G742" s="9" t="n">
        <v>45339</v>
      </c>
      <c r="H742" s="9" t="str"/>
      <c r="I742" t="inlineStr">
        <is>
          <t>SI</t>
        </is>
      </c>
      <c r="J742" t="inlineStr">
        <is>
          <t>2643789</t>
        </is>
      </c>
      <c r="K742" t="inlineStr">
        <is>
          <t>2026-09-20T01:43:21.108Z</t>
        </is>
      </c>
    </row>
    <row r="743">
      <c r="A743" t="inlineStr">
        <is>
          <t>20603320621</t>
        </is>
      </c>
      <c r="B743" t="inlineStr">
        <is>
          <t>46841361</t>
        </is>
      </c>
      <c r="C743" t="inlineStr">
        <is>
          <t>GRANDEZ MUÑOZ EDER ALCIDES</t>
        </is>
      </c>
      <c r="D743" t="inlineStr">
        <is>
          <t>REPRESENTANTE</t>
        </is>
      </c>
      <c r="G743" s="9" t="n">
        <v>43216</v>
      </c>
      <c r="H743" s="9" t="str"/>
      <c r="I743" t="inlineStr">
        <is>
          <t>SI</t>
        </is>
      </c>
      <c r="J743" t="inlineStr">
        <is>
          <t>2944487</t>
        </is>
      </c>
      <c r="K743" t="inlineStr">
        <is>
          <t>2026-09-20T01:43:21.108Z</t>
        </is>
      </c>
    </row>
    <row r="744">
      <c r="A744" t="inlineStr">
        <is>
          <t>20603587627</t>
        </is>
      </c>
      <c r="B744" t="inlineStr">
        <is>
          <t>43486307</t>
        </is>
      </c>
      <c r="C744" t="inlineStr">
        <is>
          <t>CHAUCA CASTRO MANUEL LEANDRO</t>
        </is>
      </c>
      <c r="D744" t="inlineStr">
        <is>
          <t>ORGANO_ADMINISTRACION</t>
        </is>
      </c>
      <c r="E744" t="inlineStr">
        <is>
          <t>CONSEJO DIRECTIVO</t>
        </is>
      </c>
      <c r="F744" t="inlineStr">
        <is>
          <t>Secretario</t>
        </is>
      </c>
      <c r="G744" s="9" t="n">
        <v>43152</v>
      </c>
      <c r="H744" s="9" t="str"/>
      <c r="I744" t="inlineStr">
        <is>
          <t>SI</t>
        </is>
      </c>
      <c r="J744" t="inlineStr">
        <is>
          <t>1501069</t>
        </is>
      </c>
      <c r="K744" t="inlineStr">
        <is>
          <t>2026-09-20T01:43:21.108Z</t>
        </is>
      </c>
    </row>
    <row r="745">
      <c r="A745" t="inlineStr">
        <is>
          <t>20603587627</t>
        </is>
      </c>
      <c r="B745" t="inlineStr">
        <is>
          <t>47336194</t>
        </is>
      </c>
      <c r="C745" t="inlineStr">
        <is>
          <t>FLORES HUAYNACARI JOYA MARISSA</t>
        </is>
      </c>
      <c r="D745" t="inlineStr">
        <is>
          <t>ORGANO_ADMINISTRACION</t>
        </is>
      </c>
      <c r="E745" t="inlineStr">
        <is>
          <t>CONSEJO DIRECTIVO</t>
        </is>
      </c>
      <c r="F745" t="inlineStr">
        <is>
          <t>Tesorero</t>
        </is>
      </c>
      <c r="G745" s="9" t="n">
        <v>43152</v>
      </c>
      <c r="H745" s="9" t="str"/>
      <c r="I745" t="inlineStr">
        <is>
          <t>SI</t>
        </is>
      </c>
      <c r="J745" t="inlineStr">
        <is>
          <t>1501070</t>
        </is>
      </c>
      <c r="K745" t="inlineStr">
        <is>
          <t>2026-09-20T01:43:21.108Z</t>
        </is>
      </c>
    </row>
    <row r="746">
      <c r="A746" t="inlineStr">
        <is>
          <t>20603587627</t>
        </is>
      </c>
      <c r="B746" t="inlineStr">
        <is>
          <t>41281852</t>
        </is>
      </c>
      <c r="C746" t="inlineStr">
        <is>
          <t>CHAUCA CASTRO FRANCIS ANTONY</t>
        </is>
      </c>
      <c r="D746" t="inlineStr">
        <is>
          <t>ORGANO_ADMINISTRACION</t>
        </is>
      </c>
      <c r="E746" t="inlineStr">
        <is>
          <t>CONSEJO DIRECTIVO</t>
        </is>
      </c>
      <c r="F746" t="inlineStr">
        <is>
          <t>Presidente</t>
        </is>
      </c>
      <c r="G746" s="9" t="n">
        <v>43152</v>
      </c>
      <c r="H746" s="9" t="str"/>
      <c r="I746" t="inlineStr">
        <is>
          <t>SI</t>
        </is>
      </c>
      <c r="J746" t="inlineStr">
        <is>
          <t>1501071</t>
        </is>
      </c>
      <c r="K746" t="inlineStr">
        <is>
          <t>2026-09-20T01:43:21.108Z</t>
        </is>
      </c>
    </row>
    <row r="747">
      <c r="A747" t="inlineStr">
        <is>
          <t>20603587627</t>
        </is>
      </c>
      <c r="B747" t="inlineStr">
        <is>
          <t>46950653</t>
        </is>
      </c>
      <c r="C747" t="inlineStr">
        <is>
          <t>SERRUCHE TAMINCHI CELSO</t>
        </is>
      </c>
      <c r="D747" t="inlineStr">
        <is>
          <t>ORGANO_ADMINISTRACION</t>
        </is>
      </c>
      <c r="E747" t="inlineStr">
        <is>
          <t>CONSEJO DIRECTIVO</t>
        </is>
      </c>
      <c r="F747" t="inlineStr">
        <is>
          <t>Fiscal</t>
        </is>
      </c>
      <c r="G747" s="9" t="n">
        <v>43152</v>
      </c>
      <c r="H747" s="9" t="str"/>
      <c r="I747" t="inlineStr">
        <is>
          <t>SI</t>
        </is>
      </c>
      <c r="J747" t="inlineStr">
        <is>
          <t>1501072</t>
        </is>
      </c>
      <c r="K747" t="inlineStr">
        <is>
          <t>2026-09-20T01:43:21.108Z</t>
        </is>
      </c>
    </row>
    <row r="748">
      <c r="A748" t="inlineStr">
        <is>
          <t>20603587627</t>
        </is>
      </c>
      <c r="B748" t="inlineStr">
        <is>
          <t>45853392</t>
        </is>
      </c>
      <c r="C748" t="inlineStr">
        <is>
          <t>SERRUCHE TAMINCHI NANCY GISELLA</t>
        </is>
      </c>
      <c r="D748" t="inlineStr">
        <is>
          <t>ORGANO_ADMINISTRACION</t>
        </is>
      </c>
      <c r="E748" t="inlineStr">
        <is>
          <t>CONSEJO DIRECTIVO</t>
        </is>
      </c>
      <c r="F748" t="inlineStr">
        <is>
          <t>Vice Presidente</t>
        </is>
      </c>
      <c r="G748" s="9" t="n">
        <v>43152</v>
      </c>
      <c r="H748" s="9" t="str"/>
      <c r="I748" t="inlineStr">
        <is>
          <t>SI</t>
        </is>
      </c>
      <c r="J748" t="inlineStr">
        <is>
          <t>1501073</t>
        </is>
      </c>
      <c r="K748" t="inlineStr">
        <is>
          <t>2026-09-20T01:43:21.108Z</t>
        </is>
      </c>
    </row>
    <row r="749">
      <c r="A749" t="inlineStr">
        <is>
          <t>20603587627</t>
        </is>
      </c>
      <c r="B749" t="inlineStr">
        <is>
          <t>41281852</t>
        </is>
      </c>
      <c r="C749" t="inlineStr">
        <is>
          <t>CHAUCA CASTRO FRANCIS ANTONY</t>
        </is>
      </c>
      <c r="D749" t="inlineStr">
        <is>
          <t>REPRESENTANTE</t>
        </is>
      </c>
      <c r="G749" s="9" t="n">
        <v>43152</v>
      </c>
      <c r="H749" s="9" t="str"/>
      <c r="I749" t="inlineStr">
        <is>
          <t>SI</t>
        </is>
      </c>
      <c r="J749" t="inlineStr">
        <is>
          <t>1928089</t>
        </is>
      </c>
      <c r="K749" t="inlineStr">
        <is>
          <t>2026-09-20T01:43:21.108Z</t>
        </is>
      </c>
    </row>
    <row r="750">
      <c r="A750" t="inlineStr">
        <is>
          <t>20604151954</t>
        </is>
      </c>
      <c r="B750" t="inlineStr">
        <is>
          <t>01174098</t>
        </is>
      </c>
      <c r="C750" t="inlineStr">
        <is>
          <t>TORRES FERNANDEZ RICARDO</t>
        </is>
      </c>
      <c r="D750" t="inlineStr">
        <is>
          <t>ORGANO_ADMINISTRACION</t>
        </is>
      </c>
      <c r="E750" t="inlineStr">
        <is>
          <t>CONSEJO DE ADMINISTRACION</t>
        </is>
      </c>
      <c r="F750" t="inlineStr">
        <is>
          <t>Vice Presidente</t>
        </is>
      </c>
      <c r="G750" s="9" t="n">
        <v>43425</v>
      </c>
      <c r="H750" s="9" t="str"/>
      <c r="I750" t="inlineStr">
        <is>
          <t>SI</t>
        </is>
      </c>
      <c r="J750" t="inlineStr">
        <is>
          <t>1669934</t>
        </is>
      </c>
      <c r="K750" t="inlineStr">
        <is>
          <t>2026-09-20T01:43:21.108Z</t>
        </is>
      </c>
    </row>
    <row r="751">
      <c r="A751" t="inlineStr">
        <is>
          <t>20604151954</t>
        </is>
      </c>
      <c r="B751" t="inlineStr">
        <is>
          <t>01119504</t>
        </is>
      </c>
      <c r="C751" t="inlineStr">
        <is>
          <t>TUESTA ORTIZ TITO</t>
        </is>
      </c>
      <c r="D751" t="inlineStr">
        <is>
          <t>ORGANO_ADMINISTRACION</t>
        </is>
      </c>
      <c r="E751" t="inlineStr">
        <is>
          <t>CONSEJO DE ADMINISTRACION</t>
        </is>
      </c>
      <c r="F751" t="inlineStr">
        <is>
          <t>Otros</t>
        </is>
      </c>
      <c r="G751" s="9" t="n">
        <v>43425</v>
      </c>
      <c r="H751" s="9" t="str"/>
      <c r="I751" t="inlineStr">
        <is>
          <t>SI</t>
        </is>
      </c>
      <c r="J751" t="inlineStr">
        <is>
          <t>1669935</t>
        </is>
      </c>
      <c r="K751" t="inlineStr">
        <is>
          <t>2026-09-20T01:43:21.108Z</t>
        </is>
      </c>
    </row>
    <row r="752">
      <c r="A752" t="inlineStr">
        <is>
          <t>20604151954</t>
        </is>
      </c>
      <c r="B752" t="inlineStr">
        <is>
          <t>04820020</t>
        </is>
      </c>
      <c r="C752" t="inlineStr">
        <is>
          <t>HUALLPATINCO VALCARCEL ROSA</t>
        </is>
      </c>
      <c r="D752" t="inlineStr">
        <is>
          <t>ORGANO_ADMINISTRACION</t>
        </is>
      </c>
      <c r="E752" t="inlineStr">
        <is>
          <t>CONSEJO DE ADMINISTRACION</t>
        </is>
      </c>
      <c r="F752" t="inlineStr">
        <is>
          <t>Otros</t>
        </is>
      </c>
      <c r="G752" s="9" t="n">
        <v>43425</v>
      </c>
      <c r="H752" s="9" t="str"/>
      <c r="I752" t="inlineStr">
        <is>
          <t>SI</t>
        </is>
      </c>
      <c r="J752" t="inlineStr">
        <is>
          <t>1669936</t>
        </is>
      </c>
      <c r="K752" t="inlineStr">
        <is>
          <t>2026-09-20T01:43:21.108Z</t>
        </is>
      </c>
    </row>
    <row r="753">
      <c r="A753" t="inlineStr">
        <is>
          <t>20604151954</t>
        </is>
      </c>
      <c r="B753" t="inlineStr">
        <is>
          <t>25019243</t>
        </is>
      </c>
      <c r="C753" t="inlineStr">
        <is>
          <t>PARIANTE ESPINOZA ROLANDO</t>
        </is>
      </c>
      <c r="D753" t="inlineStr">
        <is>
          <t>ORGANO_ADMINISTRACION</t>
        </is>
      </c>
      <c r="E753" t="inlineStr">
        <is>
          <t>CONSEJO DE ADMINISTRACION</t>
        </is>
      </c>
      <c r="F753" t="inlineStr">
        <is>
          <t>Secretario</t>
        </is>
      </c>
      <c r="G753" s="9" t="n">
        <v>43425</v>
      </c>
      <c r="H753" s="9" t="str"/>
      <c r="I753" t="inlineStr">
        <is>
          <t>SI</t>
        </is>
      </c>
      <c r="J753" t="inlineStr">
        <is>
          <t>1669937</t>
        </is>
      </c>
      <c r="K753" t="inlineStr">
        <is>
          <t>2026-09-20T01:43:21.108Z</t>
        </is>
      </c>
    </row>
    <row r="754">
      <c r="A754" t="inlineStr">
        <is>
          <t>20604151954</t>
        </is>
      </c>
      <c r="B754" t="inlineStr">
        <is>
          <t>42315849</t>
        </is>
      </c>
      <c r="C754" t="inlineStr">
        <is>
          <t>CUITO LAROTA ERASMO</t>
        </is>
      </c>
      <c r="D754" t="inlineStr">
        <is>
          <t>ORGANO_ADMINISTRACION</t>
        </is>
      </c>
      <c r="E754" t="inlineStr">
        <is>
          <t>CONSEJO DE ADMINISTRACION</t>
        </is>
      </c>
      <c r="F754" t="inlineStr">
        <is>
          <t>Presidente</t>
        </is>
      </c>
      <c r="G754" s="9" t="n">
        <v>43425</v>
      </c>
      <c r="H754" s="9" t="str"/>
      <c r="I754" t="inlineStr">
        <is>
          <t>SI</t>
        </is>
      </c>
      <c r="J754" t="inlineStr">
        <is>
          <t>1669938</t>
        </is>
      </c>
      <c r="K754" t="inlineStr">
        <is>
          <t>2026-09-20T01:43:21.108Z</t>
        </is>
      </c>
    </row>
    <row r="755">
      <c r="A755" t="inlineStr">
        <is>
          <t>20604151954</t>
        </is>
      </c>
      <c r="B755" t="inlineStr">
        <is>
          <t>44784914</t>
        </is>
      </c>
      <c r="C755" t="inlineStr">
        <is>
          <t>GOYZUETA ALBARRACIN PAUL ESTUARDO</t>
        </is>
      </c>
      <c r="D755" t="inlineStr">
        <is>
          <t>REPRESENTANTE</t>
        </is>
      </c>
      <c r="G755" s="9" t="n">
        <v>43425</v>
      </c>
      <c r="H755" s="9" t="str"/>
      <c r="I755" t="inlineStr">
        <is>
          <t>SI</t>
        </is>
      </c>
      <c r="J755" t="inlineStr">
        <is>
          <t>2072637</t>
        </is>
      </c>
      <c r="K755" t="inlineStr">
        <is>
          <t>2026-09-20T01:43:21.108Z</t>
        </is>
      </c>
    </row>
    <row r="756">
      <c r="A756" t="inlineStr">
        <is>
          <t>20604419175</t>
        </is>
      </c>
      <c r="B756" t="inlineStr">
        <is>
          <t>20660681</t>
        </is>
      </c>
      <c r="C756" t="inlineStr">
        <is>
          <t>CERRON HINOSTROZA ABILIO PEDRO</t>
        </is>
      </c>
      <c r="D756" t="inlineStr">
        <is>
          <t>ORGANO_ADMINISTRACION</t>
        </is>
      </c>
      <c r="E756" t="inlineStr">
        <is>
          <t>CONSEJO DIRECTIVO</t>
        </is>
      </c>
      <c r="F756" t="inlineStr">
        <is>
          <t>Presidente</t>
        </is>
      </c>
      <c r="G756" s="9" t="n">
        <v>43514</v>
      </c>
      <c r="H756" s="9" t="str"/>
      <c r="I756" t="inlineStr">
        <is>
          <t>SI</t>
        </is>
      </c>
      <c r="J756" t="inlineStr">
        <is>
          <t>1739009</t>
        </is>
      </c>
      <c r="K756" t="inlineStr">
        <is>
          <t>2026-09-20T01:43:21.108Z</t>
        </is>
      </c>
    </row>
    <row r="757">
      <c r="A757" t="inlineStr">
        <is>
          <t>20604419175</t>
        </is>
      </c>
      <c r="B757" t="inlineStr">
        <is>
          <t>20412825</t>
        </is>
      </c>
      <c r="C757" t="inlineStr">
        <is>
          <t>ALIAGA MERCADO SANTOS RAUL</t>
        </is>
      </c>
      <c r="D757" t="inlineStr">
        <is>
          <t>ORGANO_ADMINISTRACION</t>
        </is>
      </c>
      <c r="E757" t="inlineStr">
        <is>
          <t>CONSEJO DIRECTIVO</t>
        </is>
      </c>
      <c r="F757" t="inlineStr">
        <is>
          <t>Vice Presidente</t>
        </is>
      </c>
      <c r="G757" s="9" t="n">
        <v>43514</v>
      </c>
      <c r="H757" s="9" t="str"/>
      <c r="I757" t="inlineStr">
        <is>
          <t>SI</t>
        </is>
      </c>
      <c r="J757" t="inlineStr">
        <is>
          <t>1739010</t>
        </is>
      </c>
      <c r="K757" t="inlineStr">
        <is>
          <t>2026-09-20T01:43:21.108Z</t>
        </is>
      </c>
    </row>
    <row r="758">
      <c r="A758" t="inlineStr">
        <is>
          <t>20604419175</t>
        </is>
      </c>
      <c r="B758" t="inlineStr">
        <is>
          <t>41603377</t>
        </is>
      </c>
      <c r="C758" t="inlineStr">
        <is>
          <t>VELASQUEZ ROJAS CRISTOBAL REYMUNDO</t>
        </is>
      </c>
      <c r="D758" t="inlineStr">
        <is>
          <t>ORGANO_ADMINISTRACION</t>
        </is>
      </c>
      <c r="E758" t="inlineStr">
        <is>
          <t>CONSEJO DIRECTIVO</t>
        </is>
      </c>
      <c r="F758" t="inlineStr">
        <is>
          <t>Secretario</t>
        </is>
      </c>
      <c r="G758" s="9" t="n">
        <v>43514</v>
      </c>
      <c r="H758" s="9" t="str"/>
      <c r="I758" t="inlineStr">
        <is>
          <t>SI</t>
        </is>
      </c>
      <c r="J758" t="inlineStr">
        <is>
          <t>1739011</t>
        </is>
      </c>
      <c r="K758" t="inlineStr">
        <is>
          <t>2026-09-20T01:43:21.108Z</t>
        </is>
      </c>
    </row>
    <row r="759">
      <c r="A759" t="inlineStr">
        <is>
          <t>20604419175</t>
        </is>
      </c>
      <c r="B759" t="inlineStr">
        <is>
          <t>19948949</t>
        </is>
      </c>
      <c r="C759" t="inlineStr">
        <is>
          <t>RODRIGUEZ CHAVEZ LUVIA</t>
        </is>
      </c>
      <c r="D759" t="inlineStr">
        <is>
          <t>ORGANO_ADMINISTRACION</t>
        </is>
      </c>
      <c r="E759" t="inlineStr">
        <is>
          <t>CONSEJO DIRECTIVO</t>
        </is>
      </c>
      <c r="F759" t="inlineStr">
        <is>
          <t>Tesorero</t>
        </is>
      </c>
      <c r="G759" s="9" t="n">
        <v>43514</v>
      </c>
      <c r="H759" s="9" t="str"/>
      <c r="I759" t="inlineStr">
        <is>
          <t>SI</t>
        </is>
      </c>
      <c r="J759" t="inlineStr">
        <is>
          <t>1739012</t>
        </is>
      </c>
      <c r="K759" t="inlineStr">
        <is>
          <t>2026-09-20T01:43:21.108Z</t>
        </is>
      </c>
    </row>
    <row r="760">
      <c r="A760" t="inlineStr">
        <is>
          <t>20604419175</t>
        </is>
      </c>
      <c r="B760" t="inlineStr">
        <is>
          <t>40919990</t>
        </is>
      </c>
      <c r="C760" t="inlineStr">
        <is>
          <t>DE LA CRUZ CRISOSTOMO ELVIS FREDDY</t>
        </is>
      </c>
      <c r="D760" t="inlineStr">
        <is>
          <t>ORGANO_ADMINISTRACION</t>
        </is>
      </c>
      <c r="E760" t="inlineStr">
        <is>
          <t>CONSEJO DIRECTIVO</t>
        </is>
      </c>
      <c r="F760" t="inlineStr">
        <is>
          <t>Vocal</t>
        </is>
      </c>
      <c r="G760" s="9" t="n">
        <v>43514</v>
      </c>
      <c r="H760" s="9" t="str"/>
      <c r="I760" t="inlineStr">
        <is>
          <t>SI</t>
        </is>
      </c>
      <c r="J760" t="inlineStr">
        <is>
          <t>1739013</t>
        </is>
      </c>
      <c r="K760" t="inlineStr">
        <is>
          <t>2026-09-20T01:43:21.108Z</t>
        </is>
      </c>
    </row>
    <row r="761">
      <c r="A761" t="inlineStr">
        <is>
          <t>20604419175</t>
        </is>
      </c>
      <c r="B761" t="inlineStr">
        <is>
          <t>20038261</t>
        </is>
      </c>
      <c r="C761" t="inlineStr">
        <is>
          <t>FERRER CANCHARI JUAN DE DIOS LEON</t>
        </is>
      </c>
      <c r="D761" t="inlineStr">
        <is>
          <t>ORGANO_ADMINISTRACION</t>
        </is>
      </c>
      <c r="E761" t="inlineStr">
        <is>
          <t>CONSEJO DIRECTIVO</t>
        </is>
      </c>
      <c r="F761" t="inlineStr">
        <is>
          <t>Fiscal</t>
        </is>
      </c>
      <c r="G761" s="9" t="n">
        <v>43514</v>
      </c>
      <c r="H761" s="9" t="str"/>
      <c r="I761" t="inlineStr">
        <is>
          <t>SI</t>
        </is>
      </c>
      <c r="J761" t="inlineStr">
        <is>
          <t>1739014</t>
        </is>
      </c>
      <c r="K761" t="inlineStr">
        <is>
          <t>2026-09-20T01:43:21.108Z</t>
        </is>
      </c>
    </row>
    <row r="762">
      <c r="A762" t="inlineStr">
        <is>
          <t>20604419175</t>
        </is>
      </c>
      <c r="B762" t="inlineStr">
        <is>
          <t>20660681</t>
        </is>
      </c>
      <c r="C762" t="inlineStr">
        <is>
          <t>CERRON HINOSTROZA ABILIO PEDRO</t>
        </is>
      </c>
      <c r="D762" t="inlineStr">
        <is>
          <t>REPRESENTANTE</t>
        </is>
      </c>
      <c r="G762" s="9" t="n">
        <v>43514</v>
      </c>
      <c r="H762" s="9" t="str"/>
      <c r="I762" t="inlineStr">
        <is>
          <t>SI</t>
        </is>
      </c>
      <c r="J762" t="inlineStr">
        <is>
          <t>2131940</t>
        </is>
      </c>
      <c r="K762" t="inlineStr">
        <is>
          <t>2026-09-20T01:43:21.108Z</t>
        </is>
      </c>
    </row>
    <row r="763">
      <c r="A763" t="inlineStr">
        <is>
          <t>20604583081</t>
        </is>
      </c>
      <c r="B763" t="inlineStr">
        <is>
          <t>40271587</t>
        </is>
      </c>
      <c r="C763" t="inlineStr">
        <is>
          <t>DUEÑAS GONZALES WAGNER</t>
        </is>
      </c>
      <c r="D763" t="inlineStr">
        <is>
          <t>ORGANO_ADMINISTRACION</t>
        </is>
      </c>
      <c r="E763" t="inlineStr">
        <is>
          <t>CONSEJO DIRECTIVO</t>
        </is>
      </c>
      <c r="F763" t="inlineStr">
        <is>
          <t>Presidente</t>
        </is>
      </c>
      <c r="G763" s="9" t="n">
        <v>45156</v>
      </c>
      <c r="H763" s="9" t="str"/>
      <c r="I763" t="inlineStr">
        <is>
          <t>SI</t>
        </is>
      </c>
      <c r="J763" t="inlineStr">
        <is>
          <t>2445546</t>
        </is>
      </c>
      <c r="K763" t="inlineStr">
        <is>
          <t>2026-09-20T01:43:21.108Z</t>
        </is>
      </c>
    </row>
    <row r="764">
      <c r="A764" t="inlineStr">
        <is>
          <t>20604583081</t>
        </is>
      </c>
      <c r="B764" t="inlineStr">
        <is>
          <t>45262896</t>
        </is>
      </c>
      <c r="C764" t="inlineStr">
        <is>
          <t>MACA NARO ROMMER</t>
        </is>
      </c>
      <c r="D764" t="inlineStr">
        <is>
          <t>ORGANO_ADMINISTRACION</t>
        </is>
      </c>
      <c r="E764" t="inlineStr">
        <is>
          <t>CONSEJO DIRECTIVO</t>
        </is>
      </c>
      <c r="F764" t="inlineStr">
        <is>
          <t>Vice Presidente</t>
        </is>
      </c>
      <c r="G764" s="9" t="n">
        <v>45156</v>
      </c>
      <c r="H764" s="9" t="str"/>
      <c r="I764" t="inlineStr">
        <is>
          <t>SI</t>
        </is>
      </c>
      <c r="J764" t="inlineStr">
        <is>
          <t>2445547</t>
        </is>
      </c>
      <c r="K764" t="inlineStr">
        <is>
          <t>2026-09-20T01:43:21.108Z</t>
        </is>
      </c>
    </row>
    <row r="765">
      <c r="A765" t="inlineStr">
        <is>
          <t>20604583081</t>
        </is>
      </c>
      <c r="B765" t="inlineStr">
        <is>
          <t>42132053</t>
        </is>
      </c>
      <c r="C765" t="inlineStr">
        <is>
          <t>MACA NARO TELMO</t>
        </is>
      </c>
      <c r="D765" t="inlineStr">
        <is>
          <t>ORGANO_ADMINISTRACION</t>
        </is>
      </c>
      <c r="E765" t="inlineStr">
        <is>
          <t>CONSEJO DIRECTIVO</t>
        </is>
      </c>
      <c r="F765" t="inlineStr">
        <is>
          <t>Secretario</t>
        </is>
      </c>
      <c r="G765" s="9" t="n">
        <v>45156</v>
      </c>
      <c r="H765" s="9" t="str"/>
      <c r="I765" t="inlineStr">
        <is>
          <t>SI</t>
        </is>
      </c>
      <c r="J765" t="inlineStr">
        <is>
          <t>2445548</t>
        </is>
      </c>
      <c r="K765" t="inlineStr">
        <is>
          <t>2026-09-20T01:43:21.108Z</t>
        </is>
      </c>
    </row>
    <row r="766">
      <c r="A766" t="inlineStr">
        <is>
          <t>20604583081</t>
        </is>
      </c>
      <c r="B766" t="inlineStr">
        <is>
          <t>44016630</t>
        </is>
      </c>
      <c r="C766" t="inlineStr">
        <is>
          <t>SOPLIN MELENDEZ LIMBER</t>
        </is>
      </c>
      <c r="D766" t="inlineStr">
        <is>
          <t>ORGANO_ADMINISTRACION</t>
        </is>
      </c>
      <c r="E766" t="inlineStr">
        <is>
          <t>CONSEJO DIRECTIVO</t>
        </is>
      </c>
      <c r="F766" t="inlineStr">
        <is>
          <t>Tesorero</t>
        </is>
      </c>
      <c r="G766" s="9" t="n">
        <v>45156</v>
      </c>
      <c r="H766" s="9" t="str"/>
      <c r="I766" t="inlineStr">
        <is>
          <t>SI</t>
        </is>
      </c>
      <c r="J766" t="inlineStr">
        <is>
          <t>2445549</t>
        </is>
      </c>
      <c r="K766" t="inlineStr">
        <is>
          <t>2026-09-20T01:43:21.108Z</t>
        </is>
      </c>
    </row>
    <row r="767">
      <c r="A767" t="inlineStr">
        <is>
          <t>20604583081</t>
        </is>
      </c>
      <c r="B767" t="inlineStr">
        <is>
          <t>44713959</t>
        </is>
      </c>
      <c r="C767" t="inlineStr">
        <is>
          <t>GREFFA NOTENO JUAN</t>
        </is>
      </c>
      <c r="D767" t="inlineStr">
        <is>
          <t>ORGANO_ADMINISTRACION</t>
        </is>
      </c>
      <c r="E767" t="inlineStr">
        <is>
          <t>CONSEJO DIRECTIVO</t>
        </is>
      </c>
      <c r="F767" t="inlineStr">
        <is>
          <t>Fiscal</t>
        </is>
      </c>
      <c r="G767" s="9" t="n">
        <v>45156</v>
      </c>
      <c r="H767" s="9" t="str"/>
      <c r="I767" t="inlineStr">
        <is>
          <t>SI</t>
        </is>
      </c>
      <c r="J767" t="inlineStr">
        <is>
          <t>2445550</t>
        </is>
      </c>
      <c r="K767" t="inlineStr">
        <is>
          <t>2026-09-20T01:43:21.108Z</t>
        </is>
      </c>
    </row>
    <row r="768">
      <c r="A768" t="inlineStr">
        <is>
          <t>20604583081</t>
        </is>
      </c>
      <c r="B768" t="inlineStr">
        <is>
          <t>80550937</t>
        </is>
      </c>
      <c r="C768" t="inlineStr">
        <is>
          <t>MOZOMBITE SALDAÑA CLAUDIO</t>
        </is>
      </c>
      <c r="D768" t="inlineStr">
        <is>
          <t>ORGANO_ADMINISTRACION</t>
        </is>
      </c>
      <c r="E768" t="inlineStr">
        <is>
          <t>CONSEJO DIRECTIVO</t>
        </is>
      </c>
      <c r="F768" t="inlineStr">
        <is>
          <t>Vocal</t>
        </is>
      </c>
      <c r="G768" s="9" t="n">
        <v>45156</v>
      </c>
      <c r="H768" s="9" t="str"/>
      <c r="I768" t="inlineStr">
        <is>
          <t>SI</t>
        </is>
      </c>
      <c r="J768" t="inlineStr">
        <is>
          <t>2445551</t>
        </is>
      </c>
      <c r="K768" t="inlineStr">
        <is>
          <t>2026-09-20T01:43:21.108Z</t>
        </is>
      </c>
    </row>
    <row r="769">
      <c r="A769" t="inlineStr">
        <is>
          <t>20604583081</t>
        </is>
      </c>
      <c r="B769" t="inlineStr">
        <is>
          <t>80550043</t>
        </is>
      </c>
      <c r="C769" t="inlineStr">
        <is>
          <t>LUÑO RUiz FRANCISCO</t>
        </is>
      </c>
      <c r="D769" t="inlineStr">
        <is>
          <t>ORGANO_ADMINISTRACION</t>
        </is>
      </c>
      <c r="E769" t="inlineStr">
        <is>
          <t>CONSEJO DIRECTIVO</t>
        </is>
      </c>
      <c r="F769" t="inlineStr">
        <is>
          <t>Vocal</t>
        </is>
      </c>
      <c r="G769" s="9" t="n">
        <v>45156</v>
      </c>
      <c r="H769" s="9" t="str"/>
      <c r="I769" t="inlineStr">
        <is>
          <t>SI</t>
        </is>
      </c>
      <c r="J769" t="inlineStr">
        <is>
          <t>2445552</t>
        </is>
      </c>
      <c r="K769" t="inlineStr">
        <is>
          <t>2026-09-20T01:43:21.108Z</t>
        </is>
      </c>
    </row>
    <row r="770">
      <c r="A770" t="inlineStr">
        <is>
          <t>20604583081</t>
        </is>
      </c>
      <c r="B770" t="inlineStr">
        <is>
          <t>40271587</t>
        </is>
      </c>
      <c r="C770" t="inlineStr">
        <is>
          <t>DUEÑAS GONZALES WAGNER</t>
        </is>
      </c>
      <c r="D770" t="inlineStr">
        <is>
          <t>REPRESENTANTE</t>
        </is>
      </c>
      <c r="G770" s="9" t="n">
        <v>43565</v>
      </c>
      <c r="H770" s="9" t="str"/>
      <c r="I770" t="inlineStr">
        <is>
          <t>SI</t>
        </is>
      </c>
      <c r="J770" t="inlineStr">
        <is>
          <t>2764917</t>
        </is>
      </c>
      <c r="K770" t="inlineStr">
        <is>
          <t>2026-09-20T01:43:21.108Z</t>
        </is>
      </c>
    </row>
    <row r="771">
      <c r="A771" t="inlineStr">
        <is>
          <t>20604755230</t>
        </is>
      </c>
      <c r="B771" t="inlineStr">
        <is>
          <t>40811912</t>
        </is>
      </c>
      <c r="C771" t="inlineStr">
        <is>
          <t>CHAVEZ SALVADOR ZARA ESPERANZA</t>
        </is>
      </c>
      <c r="D771" t="inlineStr">
        <is>
          <t>ORGANO_ADMINISTRACION</t>
        </is>
      </c>
      <c r="E771" t="inlineStr">
        <is>
          <t>CONSEJO DE ADMINISTRACION</t>
        </is>
      </c>
      <c r="F771" t="inlineStr">
        <is>
          <t>Presidente</t>
        </is>
      </c>
      <c r="G771" s="9" t="n">
        <v>45342</v>
      </c>
      <c r="H771" s="9" t="str"/>
      <c r="I771" t="inlineStr">
        <is>
          <t>SI</t>
        </is>
      </c>
      <c r="J771" t="inlineStr">
        <is>
          <t>2876913</t>
        </is>
      </c>
      <c r="K771" t="inlineStr">
        <is>
          <t>2026-09-20T01:43:21.108Z</t>
        </is>
      </c>
    </row>
    <row r="772">
      <c r="A772" t="inlineStr">
        <is>
          <t>20604755230</t>
        </is>
      </c>
      <c r="B772" t="inlineStr">
        <is>
          <t>32401322</t>
        </is>
      </c>
      <c r="C772" t="inlineStr">
        <is>
          <t>CRUZ ALEJO ELISEO ANTONIO</t>
        </is>
      </c>
      <c r="D772" t="inlineStr">
        <is>
          <t>ORGANO_ADMINISTRACION</t>
        </is>
      </c>
      <c r="E772" t="inlineStr">
        <is>
          <t>CONSEJO DE ADMINISTRACION</t>
        </is>
      </c>
      <c r="F772" t="inlineStr">
        <is>
          <t>Secretario</t>
        </is>
      </c>
      <c r="G772" s="9" t="n">
        <v>45342</v>
      </c>
      <c r="H772" s="9" t="str"/>
      <c r="I772" t="inlineStr">
        <is>
          <t>SI</t>
        </is>
      </c>
      <c r="J772" t="inlineStr">
        <is>
          <t>2876914</t>
        </is>
      </c>
      <c r="K772" t="inlineStr">
        <is>
          <t>2026-09-20T01:43:21.108Z</t>
        </is>
      </c>
    </row>
    <row r="773">
      <c r="A773" t="inlineStr">
        <is>
          <t>20604755230</t>
        </is>
      </c>
      <c r="B773" t="inlineStr">
        <is>
          <t>32383275</t>
        </is>
      </c>
      <c r="C773" t="inlineStr">
        <is>
          <t>HUAMAN MILLA PEDRO VICTOR</t>
        </is>
      </c>
      <c r="D773" t="inlineStr">
        <is>
          <t>ORGANO_ADMINISTRACION</t>
        </is>
      </c>
      <c r="E773" t="inlineStr">
        <is>
          <t>CONSEJO DE ADMINISTRACION</t>
        </is>
      </c>
      <c r="F773" t="inlineStr">
        <is>
          <t>Otros</t>
        </is>
      </c>
      <c r="G773" s="9" t="n">
        <v>45342</v>
      </c>
      <c r="H773" s="9" t="str"/>
      <c r="I773" t="inlineStr">
        <is>
          <t>SI</t>
        </is>
      </c>
      <c r="J773" t="inlineStr">
        <is>
          <t>2876915</t>
        </is>
      </c>
      <c r="K773" t="inlineStr">
        <is>
          <t>2026-09-20T01:43:21.108Z</t>
        </is>
      </c>
    </row>
    <row r="774">
      <c r="A774" t="inlineStr">
        <is>
          <t>20604755230</t>
        </is>
      </c>
      <c r="B774" t="inlineStr">
        <is>
          <t>32401428</t>
        </is>
      </c>
      <c r="C774" t="inlineStr">
        <is>
          <t>ORO PINEDA MARIA JUANA</t>
        </is>
      </c>
      <c r="D774" t="inlineStr">
        <is>
          <t>ORGANO_ADMINISTRACION</t>
        </is>
      </c>
      <c r="E774" t="inlineStr">
        <is>
          <t>CONSEJO DE ADMINISTRACION</t>
        </is>
      </c>
      <c r="F774" t="inlineStr">
        <is>
          <t>Vocal</t>
        </is>
      </c>
      <c r="G774" s="9" t="n">
        <v>45342</v>
      </c>
      <c r="H774" s="9" t="str"/>
      <c r="I774" t="inlineStr">
        <is>
          <t>SI</t>
        </is>
      </c>
      <c r="J774" t="inlineStr">
        <is>
          <t>2876916</t>
        </is>
      </c>
      <c r="K774" t="inlineStr">
        <is>
          <t>2026-09-20T01:43:21.108Z</t>
        </is>
      </c>
    </row>
    <row r="775">
      <c r="A775" t="inlineStr">
        <is>
          <t>20604755230</t>
        </is>
      </c>
      <c r="B775" t="inlineStr">
        <is>
          <t>40713924</t>
        </is>
      </c>
      <c r="C775" t="inlineStr">
        <is>
          <t>PEREZ CRUZ MELVA MAGDALENA</t>
        </is>
      </c>
      <c r="D775" t="inlineStr">
        <is>
          <t>ORGANO_ADMINISTRACION</t>
        </is>
      </c>
      <c r="E775" t="inlineStr">
        <is>
          <t>CONSEJO DE ADMINISTRACION</t>
        </is>
      </c>
      <c r="F775" t="inlineStr">
        <is>
          <t>Vice Presidente</t>
        </is>
      </c>
      <c r="G775" s="9" t="n">
        <v>45342</v>
      </c>
      <c r="H775" s="9" t="str"/>
      <c r="I775" t="inlineStr">
        <is>
          <t>SI</t>
        </is>
      </c>
      <c r="J775" t="inlineStr">
        <is>
          <t>2876917</t>
        </is>
      </c>
      <c r="K775" t="inlineStr">
        <is>
          <t>2026-09-20T01:43:21.108Z</t>
        </is>
      </c>
    </row>
    <row r="776">
      <c r="A776" t="inlineStr">
        <is>
          <t>20604755230</t>
        </is>
      </c>
      <c r="B776" t="inlineStr">
        <is>
          <t>40811912</t>
        </is>
      </c>
      <c r="C776" t="inlineStr">
        <is>
          <t>CHAVEZ SALVADOR ZARA ESPERANZA</t>
        </is>
      </c>
      <c r="D776" t="inlineStr">
        <is>
          <t>REPRESENTANTE</t>
        </is>
      </c>
      <c r="G776" s="9" t="n">
        <v>45342</v>
      </c>
      <c r="H776" s="9" t="str"/>
      <c r="I776" t="inlineStr">
        <is>
          <t>SI</t>
        </is>
      </c>
      <c r="J776" t="inlineStr">
        <is>
          <t>3159012</t>
        </is>
      </c>
      <c r="K776" t="inlineStr">
        <is>
          <t>2026-09-20T01:43:21.108Z</t>
        </is>
      </c>
    </row>
    <row r="777">
      <c r="A777" t="inlineStr">
        <is>
          <t>20604755230</t>
        </is>
      </c>
      <c r="B777" t="inlineStr">
        <is>
          <t>70460495</t>
        </is>
      </c>
      <c r="C777" t="inlineStr">
        <is>
          <t>ROMERO ANTUNEZ JARVY TANNER</t>
        </is>
      </c>
      <c r="D777" t="inlineStr">
        <is>
          <t>REPRESENTANTE</t>
        </is>
      </c>
      <c r="G777" s="9" t="n">
        <v>45342</v>
      </c>
      <c r="H777" s="9" t="str"/>
      <c r="I777" t="inlineStr">
        <is>
          <t>SI</t>
        </is>
      </c>
      <c r="J777" t="inlineStr">
        <is>
          <t>3159013</t>
        </is>
      </c>
      <c r="K777" t="inlineStr">
        <is>
          <t>2026-09-20T01:43:21.108Z</t>
        </is>
      </c>
    </row>
    <row r="778">
      <c r="A778" t="inlineStr">
        <is>
          <t>20606538465</t>
        </is>
      </c>
      <c r="B778" t="inlineStr">
        <is>
          <t>23683353</t>
        </is>
      </c>
      <c r="C778" t="inlineStr">
        <is>
          <t>ARAUCO NUÑEZ JUAN</t>
        </is>
      </c>
      <c r="D778" t="inlineStr">
        <is>
          <t>ORGANO_ADMINISTRACION</t>
        </is>
      </c>
      <c r="E778" t="inlineStr">
        <is>
          <t>CONSEJO DIRECTIVO</t>
        </is>
      </c>
      <c r="F778" t="inlineStr">
        <is>
          <t>Presidente</t>
        </is>
      </c>
      <c r="G778" s="9" t="n">
        <v>45237</v>
      </c>
      <c r="H778" s="9" t="str"/>
      <c r="I778" t="inlineStr">
        <is>
          <t>SI</t>
        </is>
      </c>
      <c r="J778" t="inlineStr">
        <is>
          <t>2667768</t>
        </is>
      </c>
      <c r="K778" t="inlineStr">
        <is>
          <t>2026-09-20T01:43:21.108Z</t>
        </is>
      </c>
    </row>
    <row r="779">
      <c r="A779" t="inlineStr">
        <is>
          <t>20606538465</t>
        </is>
      </c>
      <c r="B779" t="inlineStr">
        <is>
          <t>23683208</t>
        </is>
      </c>
      <c r="C779" t="inlineStr">
        <is>
          <t>CONSUELO MIGUEL AQUELINA GERARDA</t>
        </is>
      </c>
      <c r="D779" t="inlineStr">
        <is>
          <t>ORGANO_ADMINISTRACION</t>
        </is>
      </c>
      <c r="E779" t="inlineStr">
        <is>
          <t>CONSEJO DIRECTIVO</t>
        </is>
      </c>
      <c r="F779" t="inlineStr">
        <is>
          <t>Secretario</t>
        </is>
      </c>
      <c r="G779" s="9" t="n">
        <v>45237</v>
      </c>
      <c r="H779" s="9" t="str"/>
      <c r="I779" t="inlineStr">
        <is>
          <t>SI</t>
        </is>
      </c>
      <c r="J779" t="inlineStr">
        <is>
          <t>2667769</t>
        </is>
      </c>
      <c r="K779" t="inlineStr">
        <is>
          <t>2026-09-20T01:43:21.108Z</t>
        </is>
      </c>
    </row>
    <row r="780">
      <c r="A780" t="inlineStr">
        <is>
          <t>20606538465</t>
        </is>
      </c>
      <c r="B780" t="inlineStr">
        <is>
          <t>23683395</t>
        </is>
      </c>
      <c r="C780" t="inlineStr">
        <is>
          <t>CASTRO SEDANO AYDEE</t>
        </is>
      </c>
      <c r="D780" t="inlineStr">
        <is>
          <t>ORGANO_ADMINISTRACION</t>
        </is>
      </c>
      <c r="E780" t="inlineStr">
        <is>
          <t>CONSEJO DIRECTIVO</t>
        </is>
      </c>
      <c r="F780" t="inlineStr">
        <is>
          <t>Tesorero</t>
        </is>
      </c>
      <c r="G780" s="9" t="n">
        <v>45237</v>
      </c>
      <c r="H780" s="9" t="str"/>
      <c r="I780" t="inlineStr">
        <is>
          <t>SI</t>
        </is>
      </c>
      <c r="J780" t="inlineStr">
        <is>
          <t>2667770</t>
        </is>
      </c>
      <c r="K780" t="inlineStr">
        <is>
          <t>2026-09-20T01:43:21.108Z</t>
        </is>
      </c>
    </row>
    <row r="781">
      <c r="A781" t="inlineStr">
        <is>
          <t>20606538465</t>
        </is>
      </c>
      <c r="B781" t="inlineStr">
        <is>
          <t>44329550</t>
        </is>
      </c>
      <c r="C781" t="inlineStr">
        <is>
          <t>MIGUEL CONSUELO ERNESTINA</t>
        </is>
      </c>
      <c r="D781" t="inlineStr">
        <is>
          <t>ORGANO_ADMINISTRACION</t>
        </is>
      </c>
      <c r="E781" t="inlineStr">
        <is>
          <t>CONSEJO DIRECTIVO</t>
        </is>
      </c>
      <c r="F781" t="inlineStr">
        <is>
          <t>Vocal</t>
        </is>
      </c>
      <c r="G781" s="9" t="n">
        <v>45237</v>
      </c>
      <c r="H781" s="9" t="str"/>
      <c r="I781" t="inlineStr">
        <is>
          <t>SI</t>
        </is>
      </c>
      <c r="J781" t="inlineStr">
        <is>
          <t>2667771</t>
        </is>
      </c>
      <c r="K781" t="inlineStr">
        <is>
          <t>2026-09-20T01:43:21.108Z</t>
        </is>
      </c>
    </row>
    <row r="782">
      <c r="A782" t="inlineStr">
        <is>
          <t>20606538465</t>
        </is>
      </c>
      <c r="B782" t="inlineStr">
        <is>
          <t>23683353</t>
        </is>
      </c>
      <c r="C782" t="inlineStr">
        <is>
          <t>ARAUCO NUÑEZ JUAN</t>
        </is>
      </c>
      <c r="D782" t="inlineStr">
        <is>
          <t>REPRESENTANTE</t>
        </is>
      </c>
      <c r="G782" s="9" t="n">
        <v>45237</v>
      </c>
      <c r="H782" s="9" t="str"/>
      <c r="I782" t="inlineStr">
        <is>
          <t>SI</t>
        </is>
      </c>
      <c r="J782" t="inlineStr">
        <is>
          <t>2966906</t>
        </is>
      </c>
      <c r="K782" t="inlineStr">
        <is>
          <t>2026-09-20T01:43:21.108Z</t>
        </is>
      </c>
    </row>
    <row r="783">
      <c r="A783" t="inlineStr">
        <is>
          <t>20606701846</t>
        </is>
      </c>
      <c r="B783" t="inlineStr">
        <is>
          <t>30665370</t>
        </is>
      </c>
      <c r="C783" t="inlineStr">
        <is>
          <t>CONDORI NOA ALIPIO</t>
        </is>
      </c>
      <c r="D783" t="inlineStr">
        <is>
          <t>ORGANO_ADMINISTRACION</t>
        </is>
      </c>
      <c r="E783" t="inlineStr">
        <is>
          <t>CONSEJO DIRECTIVO</t>
        </is>
      </c>
      <c r="F783" t="inlineStr">
        <is>
          <t>Presidente</t>
        </is>
      </c>
      <c r="G783" s="9" t="n">
        <v>44105</v>
      </c>
      <c r="H783" s="9" t="str"/>
      <c r="I783" t="inlineStr">
        <is>
          <t>SI</t>
        </is>
      </c>
      <c r="J783" t="inlineStr">
        <is>
          <t>1962961</t>
        </is>
      </c>
      <c r="K783" t="inlineStr">
        <is>
          <t>2026-09-20T01:43:21.108Z</t>
        </is>
      </c>
    </row>
    <row r="784">
      <c r="A784" t="inlineStr">
        <is>
          <t>20606701846</t>
        </is>
      </c>
      <c r="B784" t="inlineStr">
        <is>
          <t>46297051</t>
        </is>
      </c>
      <c r="C784" t="inlineStr">
        <is>
          <t>supo condori, fidel</t>
        </is>
      </c>
      <c r="D784" t="inlineStr">
        <is>
          <t>ORGANO_ADMINISTRACION</t>
        </is>
      </c>
      <c r="E784" t="inlineStr">
        <is>
          <t>CONSEJO DIRECTIVO</t>
        </is>
      </c>
      <c r="F784" t="inlineStr">
        <is>
          <t>Vice Presidente</t>
        </is>
      </c>
      <c r="G784" s="9" t="n">
        <v>44105</v>
      </c>
      <c r="H784" s="9" t="str"/>
      <c r="I784" t="inlineStr">
        <is>
          <t>SI</t>
        </is>
      </c>
      <c r="J784" t="inlineStr">
        <is>
          <t>1962962</t>
        </is>
      </c>
      <c r="K784" t="inlineStr">
        <is>
          <t>2026-09-20T01:43:21.108Z</t>
        </is>
      </c>
    </row>
    <row r="785">
      <c r="A785" t="inlineStr">
        <is>
          <t>20606701846</t>
        </is>
      </c>
      <c r="B785" t="inlineStr">
        <is>
          <t>40024196</t>
        </is>
      </c>
      <c r="C785" t="inlineStr">
        <is>
          <t>condori lopez, mario</t>
        </is>
      </c>
      <c r="D785" t="inlineStr">
        <is>
          <t>ORGANO_ADMINISTRACION</t>
        </is>
      </c>
      <c r="E785" t="inlineStr">
        <is>
          <t>CONSEJO DIRECTIVO</t>
        </is>
      </c>
      <c r="F785" t="inlineStr">
        <is>
          <t>Secretario</t>
        </is>
      </c>
      <c r="G785" s="9" t="n">
        <v>44105</v>
      </c>
      <c r="H785" s="9" t="str"/>
      <c r="I785" t="inlineStr">
        <is>
          <t>SI</t>
        </is>
      </c>
      <c r="J785" t="inlineStr">
        <is>
          <t>1962963</t>
        </is>
      </c>
      <c r="K785" t="inlineStr">
        <is>
          <t>2026-09-20T01:43:21.108Z</t>
        </is>
      </c>
    </row>
    <row r="786">
      <c r="A786" t="inlineStr">
        <is>
          <t>20606701846</t>
        </is>
      </c>
      <c r="B786" t="inlineStr">
        <is>
          <t>70520562</t>
        </is>
      </c>
      <c r="C786" t="inlineStr">
        <is>
          <t>supo alvarez, dennis</t>
        </is>
      </c>
      <c r="D786" t="inlineStr">
        <is>
          <t>ORGANO_ADMINISTRACION</t>
        </is>
      </c>
      <c r="E786" t="inlineStr">
        <is>
          <t>CONSEJO DIRECTIVO</t>
        </is>
      </c>
      <c r="F786" t="inlineStr">
        <is>
          <t>Tesorero</t>
        </is>
      </c>
      <c r="G786" s="9" t="n">
        <v>44105</v>
      </c>
      <c r="H786" s="9" t="str"/>
      <c r="I786" t="inlineStr">
        <is>
          <t>SI</t>
        </is>
      </c>
      <c r="J786" t="inlineStr">
        <is>
          <t>1962964</t>
        </is>
      </c>
      <c r="K786" t="inlineStr">
        <is>
          <t>2026-09-20T01:43:21.108Z</t>
        </is>
      </c>
    </row>
    <row r="787">
      <c r="A787" t="inlineStr">
        <is>
          <t>20606701846</t>
        </is>
      </c>
      <c r="B787" t="inlineStr">
        <is>
          <t>30665332</t>
        </is>
      </c>
      <c r="C787" t="inlineStr">
        <is>
          <t>huaypuna gutierrez, godofredo</t>
        </is>
      </c>
      <c r="D787" t="inlineStr">
        <is>
          <t>ORGANO_ADMINISTRACION</t>
        </is>
      </c>
      <c r="E787" t="inlineStr">
        <is>
          <t>CONSEJO DIRECTIVO</t>
        </is>
      </c>
      <c r="F787" t="inlineStr">
        <is>
          <t>Fiscal</t>
        </is>
      </c>
      <c r="G787" s="9" t="n">
        <v>44105</v>
      </c>
      <c r="H787" s="9" t="str"/>
      <c r="I787" t="inlineStr">
        <is>
          <t>SI</t>
        </is>
      </c>
      <c r="J787" t="inlineStr">
        <is>
          <t>1962965</t>
        </is>
      </c>
      <c r="K787" t="inlineStr">
        <is>
          <t>2026-09-20T01:43:21.108Z</t>
        </is>
      </c>
    </row>
    <row r="788">
      <c r="A788" t="inlineStr">
        <is>
          <t>20606701846</t>
        </is>
      </c>
      <c r="B788" t="inlineStr">
        <is>
          <t>42429182</t>
        </is>
      </c>
      <c r="C788" t="inlineStr">
        <is>
          <t>sanchez mamani, rafael flavio</t>
        </is>
      </c>
      <c r="D788" t="inlineStr">
        <is>
          <t>ORGANO_ADMINISTRACION</t>
        </is>
      </c>
      <c r="E788" t="inlineStr">
        <is>
          <t>CONSEJO DIRECTIVO</t>
        </is>
      </c>
      <c r="F788" t="inlineStr">
        <is>
          <t>Fiscal</t>
        </is>
      </c>
      <c r="G788" s="9" t="n">
        <v>44105</v>
      </c>
      <c r="H788" s="9" t="str"/>
      <c r="I788" t="inlineStr">
        <is>
          <t>SI</t>
        </is>
      </c>
      <c r="J788" t="inlineStr">
        <is>
          <t>1962966</t>
        </is>
      </c>
      <c r="K788" t="inlineStr">
        <is>
          <t>2026-09-20T01:43:21.108Z</t>
        </is>
      </c>
    </row>
    <row r="789">
      <c r="A789" t="inlineStr">
        <is>
          <t>20606701846</t>
        </is>
      </c>
      <c r="B789" t="inlineStr">
        <is>
          <t>30665370</t>
        </is>
      </c>
      <c r="C789" t="inlineStr">
        <is>
          <t>CONDORI NOA ALIPIO</t>
        </is>
      </c>
      <c r="D789" t="inlineStr">
        <is>
          <t>REPRESENTANTE</t>
        </is>
      </c>
      <c r="G789" s="9" t="n">
        <v>44105</v>
      </c>
      <c r="H789" s="9" t="str"/>
      <c r="I789" t="inlineStr">
        <is>
          <t>SI</t>
        </is>
      </c>
      <c r="J789" t="inlineStr">
        <is>
          <t>2328504</t>
        </is>
      </c>
      <c r="K789" t="inlineStr">
        <is>
          <t>2026-09-20T01:43:21.108Z</t>
        </is>
      </c>
    </row>
    <row r="790">
      <c r="A790" t="inlineStr">
        <is>
          <t>20606942762</t>
        </is>
      </c>
      <c r="B790" t="inlineStr">
        <is>
          <t>44941425</t>
        </is>
      </c>
      <c r="C790" t="inlineStr">
        <is>
          <t>YACTAYO PEREZ PERCY JUNIOR</t>
        </is>
      </c>
      <c r="D790" t="inlineStr">
        <is>
          <t>ORGANO_ADMINISTRACION</t>
        </is>
      </c>
      <c r="E790" t="inlineStr">
        <is>
          <t>CONSEJO DE ADMINISTRACION</t>
        </is>
      </c>
      <c r="F790" t="inlineStr">
        <is>
          <t>Presidente</t>
        </is>
      </c>
      <c r="G790" s="9" t="n">
        <v>44776</v>
      </c>
      <c r="H790" s="9" t="str"/>
      <c r="I790" t="inlineStr">
        <is>
          <t>SI</t>
        </is>
      </c>
      <c r="J790" t="inlineStr">
        <is>
          <t>2270421</t>
        </is>
      </c>
      <c r="K790" t="inlineStr">
        <is>
          <t>2026-09-20T01:43:21.108Z</t>
        </is>
      </c>
    </row>
    <row r="791">
      <c r="A791" t="inlineStr">
        <is>
          <t>20606942762</t>
        </is>
      </c>
      <c r="B791" t="inlineStr">
        <is>
          <t>00954201</t>
        </is>
      </c>
      <c r="C791" t="inlineStr">
        <is>
          <t>PALACIOS AGURTO ORLANDO</t>
        </is>
      </c>
      <c r="D791" t="inlineStr">
        <is>
          <t>ORGANO_ADMINISTRACION</t>
        </is>
      </c>
      <c r="E791" t="inlineStr">
        <is>
          <t>CONSEJO DE ADMINISTRACION</t>
        </is>
      </c>
      <c r="F791" t="inlineStr">
        <is>
          <t>Vice Presidente</t>
        </is>
      </c>
      <c r="G791" s="9" t="n">
        <v>44776</v>
      </c>
      <c r="H791" s="9" t="str"/>
      <c r="I791" t="inlineStr">
        <is>
          <t>SI</t>
        </is>
      </c>
      <c r="J791" t="inlineStr">
        <is>
          <t>2270422</t>
        </is>
      </c>
      <c r="K791" t="inlineStr">
        <is>
          <t>2026-09-20T01:43:21.108Z</t>
        </is>
      </c>
    </row>
    <row r="792">
      <c r="A792" t="inlineStr">
        <is>
          <t>20606942762</t>
        </is>
      </c>
      <c r="B792" t="inlineStr">
        <is>
          <t>71836273</t>
        </is>
      </c>
      <c r="C792" t="inlineStr">
        <is>
          <t>YAJAHUANCA SANTOS JHIMY</t>
        </is>
      </c>
      <c r="D792" t="inlineStr">
        <is>
          <t>ORGANO_ADMINISTRACION</t>
        </is>
      </c>
      <c r="E792" t="inlineStr">
        <is>
          <t>CONSEJO DE ADMINISTRACION</t>
        </is>
      </c>
      <c r="F792" t="inlineStr">
        <is>
          <t>Secretario</t>
        </is>
      </c>
      <c r="G792" s="9" t="n">
        <v>44776</v>
      </c>
      <c r="H792" s="9" t="str"/>
      <c r="I792" t="inlineStr">
        <is>
          <t>SI</t>
        </is>
      </c>
      <c r="J792" t="inlineStr">
        <is>
          <t>2270423</t>
        </is>
      </c>
      <c r="K792" t="inlineStr">
        <is>
          <t>2026-09-20T01:43:21.108Z</t>
        </is>
      </c>
    </row>
    <row r="793">
      <c r="A793" t="inlineStr">
        <is>
          <t>20606942762</t>
        </is>
      </c>
      <c r="B793" t="inlineStr">
        <is>
          <t>30580747</t>
        </is>
      </c>
      <c r="C793" t="inlineStr">
        <is>
          <t>JUSTO MUÑOZ JUAN CARLOS</t>
        </is>
      </c>
      <c r="D793" t="inlineStr">
        <is>
          <t>ORGANO_ADMINISTRACION</t>
        </is>
      </c>
      <c r="E793" t="inlineStr">
        <is>
          <t>CONSEJO DE ADMINISTRACION</t>
        </is>
      </c>
      <c r="F793" t="inlineStr">
        <is>
          <t>Vocal</t>
        </is>
      </c>
      <c r="G793" s="9" t="n">
        <v>44776</v>
      </c>
      <c r="H793" s="9" t="str"/>
      <c r="I793" t="inlineStr">
        <is>
          <t>SI</t>
        </is>
      </c>
      <c r="J793" t="inlineStr">
        <is>
          <t>2270424</t>
        </is>
      </c>
      <c r="K793" t="inlineStr">
        <is>
          <t>2026-09-20T01:43:21.108Z</t>
        </is>
      </c>
    </row>
    <row r="794">
      <c r="A794" t="inlineStr">
        <is>
          <t>20606942762</t>
        </is>
      </c>
      <c r="B794" t="inlineStr">
        <is>
          <t>44941425</t>
        </is>
      </c>
      <c r="C794" t="inlineStr">
        <is>
          <t>YACTAYO PEREZ PERCY JUNIOR</t>
        </is>
      </c>
      <c r="D794" t="inlineStr">
        <is>
          <t>REPRESENTANTE</t>
        </is>
      </c>
      <c r="G794" s="9" t="n">
        <v>44776</v>
      </c>
      <c r="H794" s="9" t="str"/>
      <c r="I794" t="inlineStr">
        <is>
          <t>SI</t>
        </is>
      </c>
      <c r="J794" t="inlineStr">
        <is>
          <t>2606286</t>
        </is>
      </c>
      <c r="K794" t="inlineStr">
        <is>
          <t>2026-09-20T01:43:21.108Z</t>
        </is>
      </c>
    </row>
    <row r="795">
      <c r="A795" t="inlineStr">
        <is>
          <t>20607536016</t>
        </is>
      </c>
      <c r="B795" t="inlineStr">
        <is>
          <t>75673788</t>
        </is>
      </c>
      <c r="C795" t="inlineStr">
        <is>
          <t>CAYAO PÉREZ DANY</t>
        </is>
      </c>
      <c r="D795" t="inlineStr">
        <is>
          <t>ORGANO_ADMINISTRACION</t>
        </is>
      </c>
      <c r="E795" t="inlineStr">
        <is>
          <t>CONSEJO DE ADMINISTRACION</t>
        </is>
      </c>
      <c r="F795" t="inlineStr">
        <is>
          <t>Presidente</t>
        </is>
      </c>
      <c r="G795" s="9" t="n">
        <v>45392</v>
      </c>
      <c r="H795" s="9" t="str"/>
      <c r="I795" t="inlineStr">
        <is>
          <t>SI</t>
        </is>
      </c>
      <c r="J795" t="inlineStr">
        <is>
          <t>2562438</t>
        </is>
      </c>
      <c r="K795" t="inlineStr">
        <is>
          <t>2026-09-20T01:43:21.108Z</t>
        </is>
      </c>
    </row>
    <row r="796">
      <c r="A796" t="inlineStr">
        <is>
          <t>20607536016</t>
        </is>
      </c>
      <c r="B796" t="inlineStr">
        <is>
          <t>27668099</t>
        </is>
      </c>
      <c r="C796" t="inlineStr">
        <is>
          <t>FERNANDEZ VILCHEZ MARIA DELICIA</t>
        </is>
      </c>
      <c r="D796" t="inlineStr">
        <is>
          <t>ORGANO_ADMINISTRACION</t>
        </is>
      </c>
      <c r="E796" t="inlineStr">
        <is>
          <t>CONSEJO DE ADMINISTRACION</t>
        </is>
      </c>
      <c r="F796" t="inlineStr">
        <is>
          <t>Vice Presidente</t>
        </is>
      </c>
      <c r="G796" s="9" t="n">
        <v>45392</v>
      </c>
      <c r="H796" s="9" t="str"/>
      <c r="I796" t="inlineStr">
        <is>
          <t>SI</t>
        </is>
      </c>
      <c r="J796" t="inlineStr">
        <is>
          <t>2562439</t>
        </is>
      </c>
      <c r="K796" t="inlineStr">
        <is>
          <t>2026-09-20T01:43:21.108Z</t>
        </is>
      </c>
    </row>
    <row r="797">
      <c r="A797" t="inlineStr">
        <is>
          <t>20607536016</t>
        </is>
      </c>
      <c r="B797" t="inlineStr">
        <is>
          <t>46424416</t>
        </is>
      </c>
      <c r="C797" t="inlineStr">
        <is>
          <t>MONTALBAN GUERRERO ALFONSO</t>
        </is>
      </c>
      <c r="D797" t="inlineStr">
        <is>
          <t>ORGANO_ADMINISTRACION</t>
        </is>
      </c>
      <c r="E797" t="inlineStr">
        <is>
          <t>CONSEJO DE ADMINISTRACION</t>
        </is>
      </c>
      <c r="F797" t="inlineStr">
        <is>
          <t>Secretario</t>
        </is>
      </c>
      <c r="G797" s="9" t="n">
        <v>45392</v>
      </c>
      <c r="H797" s="9" t="str"/>
      <c r="I797" t="inlineStr">
        <is>
          <t>SI</t>
        </is>
      </c>
      <c r="J797" t="inlineStr">
        <is>
          <t>2562440</t>
        </is>
      </c>
      <c r="K797" t="inlineStr">
        <is>
          <t>2026-09-20T01:43:21.108Z</t>
        </is>
      </c>
    </row>
    <row r="798">
      <c r="A798" t="inlineStr">
        <is>
          <t>20607536016</t>
        </is>
      </c>
      <c r="B798" t="inlineStr">
        <is>
          <t>46937028</t>
        </is>
      </c>
      <c r="C798" t="inlineStr">
        <is>
          <t>VELA GUEVARA GIAN CARLOS</t>
        </is>
      </c>
      <c r="D798" t="inlineStr">
        <is>
          <t>REPRESENTANTE</t>
        </is>
      </c>
      <c r="G798" s="9" t="n">
        <v>44236</v>
      </c>
      <c r="H798" s="9" t="str"/>
      <c r="I798" t="inlineStr">
        <is>
          <t>SI</t>
        </is>
      </c>
      <c r="J798" t="inlineStr">
        <is>
          <t>2870662</t>
        </is>
      </c>
      <c r="K798" t="inlineStr">
        <is>
          <t>2026-09-20T01:43:21.108Z</t>
        </is>
      </c>
    </row>
    <row r="799">
      <c r="A799" t="inlineStr">
        <is>
          <t>20609948044</t>
        </is>
      </c>
      <c r="B799" t="inlineStr">
        <is>
          <t>43336570</t>
        </is>
      </c>
      <c r="C799" t="inlineStr">
        <is>
          <t>ANDIA TOLEDO JORGE</t>
        </is>
      </c>
      <c r="D799" t="inlineStr">
        <is>
          <t>ORGANO_ADMINISTRACION</t>
        </is>
      </c>
      <c r="E799" t="inlineStr">
        <is>
          <t>CONSEJO DE ADMINISTRACION</t>
        </is>
      </c>
      <c r="F799" t="inlineStr">
        <is>
          <t>Vocal</t>
        </is>
      </c>
      <c r="G799" s="9" t="n">
        <v>44704</v>
      </c>
      <c r="H799" s="9" t="str"/>
      <c r="I799" t="inlineStr">
        <is>
          <t>SI</t>
        </is>
      </c>
      <c r="J799" t="inlineStr">
        <is>
          <t>2514247</t>
        </is>
      </c>
      <c r="K799" t="inlineStr">
        <is>
          <t>2026-09-20T01:43:21.108Z</t>
        </is>
      </c>
    </row>
    <row r="800">
      <c r="A800" t="inlineStr">
        <is>
          <t>20609948044</t>
        </is>
      </c>
      <c r="B800" t="inlineStr">
        <is>
          <t>44246181</t>
        </is>
      </c>
      <c r="C800" t="inlineStr">
        <is>
          <t>CARLETO PURACA GUIDO</t>
        </is>
      </c>
      <c r="D800" t="inlineStr">
        <is>
          <t>ORGANO_ADMINISTRACION</t>
        </is>
      </c>
      <c r="E800" t="inlineStr">
        <is>
          <t>CONSEJO DE ADMINISTRACION</t>
        </is>
      </c>
      <c r="F800" t="inlineStr">
        <is>
          <t>Secretario</t>
        </is>
      </c>
      <c r="G800" s="9" t="n">
        <v>44704</v>
      </c>
      <c r="H800" s="9" t="str"/>
      <c r="I800" t="inlineStr">
        <is>
          <t>SI</t>
        </is>
      </c>
      <c r="J800" t="inlineStr">
        <is>
          <t>2514248</t>
        </is>
      </c>
      <c r="K800" t="inlineStr">
        <is>
          <t>2026-09-20T01:43:21.108Z</t>
        </is>
      </c>
    </row>
    <row r="801">
      <c r="A801" t="inlineStr">
        <is>
          <t>20609948044</t>
        </is>
      </c>
      <c r="B801" t="inlineStr">
        <is>
          <t>02525876</t>
        </is>
      </c>
      <c r="C801" t="inlineStr">
        <is>
          <t>CCUNO LUQUE ANGEL</t>
        </is>
      </c>
      <c r="D801" t="inlineStr">
        <is>
          <t>ORGANO_ADMINISTRACION</t>
        </is>
      </c>
      <c r="E801" t="inlineStr">
        <is>
          <t>CONSEJO DE ADMINISTRACION</t>
        </is>
      </c>
      <c r="F801" t="inlineStr">
        <is>
          <t>Otros</t>
        </is>
      </c>
      <c r="G801" s="9" t="n">
        <v>44992</v>
      </c>
      <c r="H801" s="9" t="str"/>
      <c r="I801" t="inlineStr">
        <is>
          <t>SI</t>
        </is>
      </c>
      <c r="J801" t="inlineStr">
        <is>
          <t>2514249</t>
        </is>
      </c>
      <c r="K801" t="inlineStr">
        <is>
          <t>2026-09-20T01:43:21.108Z</t>
        </is>
      </c>
    </row>
    <row r="802">
      <c r="A802" t="inlineStr">
        <is>
          <t>20609948044</t>
        </is>
      </c>
      <c r="B802" t="inlineStr">
        <is>
          <t>42141674</t>
        </is>
      </c>
      <c r="C802" t="inlineStr">
        <is>
          <t>HUANCA NUÑEZ CLEMENCIA</t>
        </is>
      </c>
      <c r="D802" t="inlineStr">
        <is>
          <t>ORGANO_ADMINISTRACION</t>
        </is>
      </c>
      <c r="E802" t="inlineStr">
        <is>
          <t>CONSEJO DE ADMINISTRACION</t>
        </is>
      </c>
      <c r="F802" t="inlineStr">
        <is>
          <t>Vocal</t>
        </is>
      </c>
      <c r="G802" s="9" t="n">
        <v>44704</v>
      </c>
      <c r="H802" s="9" t="str"/>
      <c r="I802" t="inlineStr">
        <is>
          <t>SI</t>
        </is>
      </c>
      <c r="J802" t="inlineStr">
        <is>
          <t>2514250</t>
        </is>
      </c>
      <c r="K802" t="inlineStr">
        <is>
          <t>2026-09-20T01:43:21.108Z</t>
        </is>
      </c>
    </row>
    <row r="803">
      <c r="A803" t="inlineStr">
        <is>
          <t>20609948044</t>
        </is>
      </c>
      <c r="B803" t="inlineStr">
        <is>
          <t>02523634</t>
        </is>
      </c>
      <c r="C803" t="inlineStr">
        <is>
          <t>MAMANI MAYTA SERAFIN</t>
        </is>
      </c>
      <c r="D803" t="inlineStr">
        <is>
          <t>ORGANO_ADMINISTRACION</t>
        </is>
      </c>
      <c r="E803" t="inlineStr">
        <is>
          <t>CONSEJO DE ADMINISTRACION</t>
        </is>
      </c>
      <c r="F803" t="inlineStr">
        <is>
          <t>Vice Presidente</t>
        </is>
      </c>
      <c r="G803" s="9" t="n">
        <v>44704</v>
      </c>
      <c r="H803" s="9" t="str"/>
      <c r="I803" t="inlineStr">
        <is>
          <t>SI</t>
        </is>
      </c>
      <c r="J803" t="inlineStr">
        <is>
          <t>2514251</t>
        </is>
      </c>
      <c r="K803" t="inlineStr">
        <is>
          <t>2026-09-20T01:43:21.108Z</t>
        </is>
      </c>
    </row>
    <row r="804">
      <c r="A804" t="inlineStr">
        <is>
          <t>20609948044</t>
        </is>
      </c>
      <c r="B804" t="inlineStr">
        <is>
          <t>40631668</t>
        </is>
      </c>
      <c r="C804" t="inlineStr">
        <is>
          <t>SANCA QUISPE ROLANDO</t>
        </is>
      </c>
      <c r="D804" t="inlineStr">
        <is>
          <t>ORGANO_ADMINISTRACION</t>
        </is>
      </c>
      <c r="E804" t="inlineStr">
        <is>
          <t>CONSEJO DE ADMINISTRACION</t>
        </is>
      </c>
      <c r="F804" t="inlineStr">
        <is>
          <t>Presidente</t>
        </is>
      </c>
      <c r="G804" s="9" t="n">
        <v>44704</v>
      </c>
      <c r="H804" s="9" t="str"/>
      <c r="I804" t="inlineStr">
        <is>
          <t>SI</t>
        </is>
      </c>
      <c r="J804" t="inlineStr">
        <is>
          <t>2514252</t>
        </is>
      </c>
      <c r="K804" t="inlineStr">
        <is>
          <t>2026-09-20T01:43:21.108Z</t>
        </is>
      </c>
    </row>
    <row r="805">
      <c r="A805" t="inlineStr">
        <is>
          <t>20609948044</t>
        </is>
      </c>
      <c r="B805" t="inlineStr">
        <is>
          <t>02525876</t>
        </is>
      </c>
      <c r="C805" t="inlineStr">
        <is>
          <t>CCUNO LUQUE ANGEL</t>
        </is>
      </c>
      <c r="D805" t="inlineStr">
        <is>
          <t>REPRESENTANTE</t>
        </is>
      </c>
      <c r="G805" s="9" t="n">
        <v>44992</v>
      </c>
      <c r="H805" s="9" t="str"/>
      <c r="I805" t="inlineStr">
        <is>
          <t>SI</t>
        </is>
      </c>
      <c r="J805" t="inlineStr">
        <is>
          <t>2826782</t>
        </is>
      </c>
      <c r="K805" t="inlineStr">
        <is>
          <t>2026-09-20T01:43:21.108Z</t>
        </is>
      </c>
    </row>
    <row r="806">
      <c r="A806" t="inlineStr">
        <is>
          <t>20611254068</t>
        </is>
      </c>
      <c r="B806" t="inlineStr">
        <is>
          <t>75203757</t>
        </is>
      </c>
      <c r="C806" t="inlineStr">
        <is>
          <t>ALTAMIRANO HUACHUHUILLCA NERI</t>
        </is>
      </c>
      <c r="D806" t="inlineStr">
        <is>
          <t>ORGANO_ADMINISTRACION</t>
        </is>
      </c>
      <c r="E806" t="inlineStr">
        <is>
          <t>CONSEJO DE ADMINISTRACION</t>
        </is>
      </c>
      <c r="F806" t="inlineStr">
        <is>
          <t>Presidente</t>
        </is>
      </c>
      <c r="G806" s="9" t="n">
        <v>45795</v>
      </c>
      <c r="H806" s="9" t="str"/>
      <c r="I806" t="inlineStr">
        <is>
          <t>SI</t>
        </is>
      </c>
      <c r="J806" t="inlineStr">
        <is>
          <t>2896219</t>
        </is>
      </c>
      <c r="K806" t="inlineStr">
        <is>
          <t>2026-09-20T01:43:21.108Z</t>
        </is>
      </c>
    </row>
    <row r="807">
      <c r="A807" t="inlineStr">
        <is>
          <t>20611254068</t>
        </is>
      </c>
      <c r="B807" t="inlineStr">
        <is>
          <t>44936786</t>
        </is>
      </c>
      <c r="C807" t="inlineStr">
        <is>
          <t>BARBOZA RUIZ  MARIBEL</t>
        </is>
      </c>
      <c r="D807" t="inlineStr">
        <is>
          <t>ORGANO_ADMINISTRACION</t>
        </is>
      </c>
      <c r="E807" t="inlineStr">
        <is>
          <t>CONSEJO DE ADMINISTRACION</t>
        </is>
      </c>
      <c r="F807" t="inlineStr">
        <is>
          <t>Vice Presidente</t>
        </is>
      </c>
      <c r="G807" s="9" t="n">
        <v>45795</v>
      </c>
      <c r="H807" s="9" t="str"/>
      <c r="I807" t="inlineStr">
        <is>
          <t>SI</t>
        </is>
      </c>
      <c r="J807" t="inlineStr">
        <is>
          <t>2896220</t>
        </is>
      </c>
      <c r="K807" t="inlineStr">
        <is>
          <t>2026-09-20T01:43:21.108Z</t>
        </is>
      </c>
    </row>
    <row r="808">
      <c r="A808" t="inlineStr">
        <is>
          <t>20611254068</t>
        </is>
      </c>
      <c r="B808" t="inlineStr">
        <is>
          <t>72158601</t>
        </is>
      </c>
      <c r="C808" t="inlineStr">
        <is>
          <t>ROJAS MERINO ROSA BERTHA</t>
        </is>
      </c>
      <c r="D808" t="inlineStr">
        <is>
          <t>ORGANO_ADMINISTRACION</t>
        </is>
      </c>
      <c r="E808" t="inlineStr">
        <is>
          <t>CONSEJO DE ADMINISTRACION</t>
        </is>
      </c>
      <c r="F808" t="inlineStr">
        <is>
          <t>Secretario</t>
        </is>
      </c>
      <c r="G808" s="9" t="n">
        <v>45795</v>
      </c>
      <c r="H808" s="9" t="str"/>
      <c r="I808" t="inlineStr">
        <is>
          <t>SI</t>
        </is>
      </c>
      <c r="J808" t="inlineStr">
        <is>
          <t>2896221</t>
        </is>
      </c>
      <c r="K808" t="inlineStr">
        <is>
          <t>2026-09-20T01:43:21.108Z</t>
        </is>
      </c>
    </row>
    <row r="809">
      <c r="A809" t="inlineStr">
        <is>
          <t>20611254068</t>
        </is>
      </c>
      <c r="B809" t="inlineStr">
        <is>
          <t>31180337</t>
        </is>
      </c>
      <c r="C809" t="inlineStr">
        <is>
          <t>QUISPE VARGAS  RINA</t>
        </is>
      </c>
      <c r="D809" t="inlineStr">
        <is>
          <t>ORGANO_ADMINISTRACION</t>
        </is>
      </c>
      <c r="E809" t="inlineStr">
        <is>
          <t>CONSEJO DE ADMINISTRACION</t>
        </is>
      </c>
      <c r="F809" t="inlineStr">
        <is>
          <t>Vocal</t>
        </is>
      </c>
      <c r="G809" s="9" t="n">
        <v>45795</v>
      </c>
      <c r="H809" s="9" t="str"/>
      <c r="I809" t="inlineStr">
        <is>
          <t>SI</t>
        </is>
      </c>
      <c r="J809" t="inlineStr">
        <is>
          <t>2896222</t>
        </is>
      </c>
      <c r="K809" t="inlineStr">
        <is>
          <t>2026-09-20T01:43:21.108Z</t>
        </is>
      </c>
    </row>
    <row r="810">
      <c r="A810" t="inlineStr">
        <is>
          <t>20611254068</t>
        </is>
      </c>
      <c r="B810" t="inlineStr">
        <is>
          <t>47466764</t>
        </is>
      </c>
      <c r="C810" t="inlineStr">
        <is>
          <t>ANALY OROSCO TITO</t>
        </is>
      </c>
      <c r="D810" t="inlineStr">
        <is>
          <t>REPRESENTANTE</t>
        </is>
      </c>
      <c r="G810" s="9" t="n">
        <v>45076</v>
      </c>
      <c r="H810" s="9" t="str"/>
      <c r="I810" t="inlineStr">
        <is>
          <t>SI</t>
        </is>
      </c>
      <c r="J810" t="inlineStr">
        <is>
          <t>3176925</t>
        </is>
      </c>
      <c r="K810" t="inlineStr">
        <is>
          <t>2026-09-20T01:43:21.108Z</t>
        </is>
      </c>
    </row>
    <row r="811">
      <c r="A811" t="inlineStr">
        <is>
          <t>20611935243</t>
        </is>
      </c>
      <c r="B811" t="inlineStr">
        <is>
          <t>40959969</t>
        </is>
      </c>
      <c r="C811" t="inlineStr">
        <is>
          <t>CASO YUPANQUI HUGO RAUL</t>
        </is>
      </c>
      <c r="D811" t="inlineStr">
        <is>
          <t>ORGANO_ADMINISTRACION</t>
        </is>
      </c>
      <c r="E811" t="inlineStr">
        <is>
          <t>CONSEJO DE ADMINISTRACION</t>
        </is>
      </c>
      <c r="F811" t="inlineStr">
        <is>
          <t>Presidente</t>
        </is>
      </c>
      <c r="G811" s="9" t="n">
        <v>45750</v>
      </c>
      <c r="H811" s="9" t="str"/>
      <c r="I811" t="inlineStr">
        <is>
          <t>SI</t>
        </is>
      </c>
      <c r="J811" t="inlineStr">
        <is>
          <t>2788872</t>
        </is>
      </c>
      <c r="K811" t="inlineStr">
        <is>
          <t>2026-09-20T01:43:21.108Z</t>
        </is>
      </c>
    </row>
    <row r="812">
      <c r="A812" t="inlineStr">
        <is>
          <t>20611935243</t>
        </is>
      </c>
      <c r="B812" t="inlineStr">
        <is>
          <t>48528850</t>
        </is>
      </c>
      <c r="C812" t="inlineStr">
        <is>
          <t>SIMON GUERRA ELIAS</t>
        </is>
      </c>
      <c r="D812" t="inlineStr">
        <is>
          <t>ORGANO_ADMINISTRACION</t>
        </is>
      </c>
      <c r="E812" t="inlineStr">
        <is>
          <t>CONSEJO DE ADMINISTRACION</t>
        </is>
      </c>
      <c r="F812" t="inlineStr">
        <is>
          <t>Vice Presidente</t>
        </is>
      </c>
      <c r="G812" s="9" t="n">
        <v>45750</v>
      </c>
      <c r="H812" s="9" t="str"/>
      <c r="I812" t="inlineStr">
        <is>
          <t>SI</t>
        </is>
      </c>
      <c r="J812" t="inlineStr">
        <is>
          <t>2788873</t>
        </is>
      </c>
      <c r="K812" t="inlineStr">
        <is>
          <t>2026-09-20T01:43:21.108Z</t>
        </is>
      </c>
    </row>
    <row r="813">
      <c r="A813" t="inlineStr">
        <is>
          <t>20611935243</t>
        </is>
      </c>
      <c r="B813" t="inlineStr">
        <is>
          <t>33642392</t>
        </is>
      </c>
      <c r="C813" t="inlineStr">
        <is>
          <t>TORRES CARRASCO MARCELINO</t>
        </is>
      </c>
      <c r="D813" t="inlineStr">
        <is>
          <t>ORGANO_ADMINISTRACION</t>
        </is>
      </c>
      <c r="E813" t="inlineStr">
        <is>
          <t>CONSEJO DE ADMINISTRACION</t>
        </is>
      </c>
      <c r="F813" t="inlineStr">
        <is>
          <t>Secretario</t>
        </is>
      </c>
      <c r="G813" s="9" t="n">
        <v>45750</v>
      </c>
      <c r="H813" s="9" t="str"/>
      <c r="I813" t="inlineStr">
        <is>
          <t>SI</t>
        </is>
      </c>
      <c r="J813" t="inlineStr">
        <is>
          <t>2788874</t>
        </is>
      </c>
      <c r="K813" t="inlineStr">
        <is>
          <t>2026-09-20T01:43:21.108Z</t>
        </is>
      </c>
    </row>
    <row r="814">
      <c r="A814" t="inlineStr">
        <is>
          <t>20611935243</t>
        </is>
      </c>
      <c r="B814" t="inlineStr">
        <is>
          <t>45567191</t>
        </is>
      </c>
      <c r="C814" t="inlineStr">
        <is>
          <t>RETIS ESPIRITU MIGUEL ANGEL</t>
        </is>
      </c>
      <c r="D814" t="inlineStr">
        <is>
          <t>ORGANO_ADMINISTRACION</t>
        </is>
      </c>
      <c r="E814" t="inlineStr">
        <is>
          <t>CONSEJO DE ADMINISTRACION</t>
        </is>
      </c>
      <c r="F814" t="inlineStr">
        <is>
          <t>Vocal</t>
        </is>
      </c>
      <c r="G814" s="9" t="n">
        <v>45750</v>
      </c>
      <c r="H814" s="9" t="str"/>
      <c r="I814" t="inlineStr">
        <is>
          <t>SI</t>
        </is>
      </c>
      <c r="J814" t="inlineStr">
        <is>
          <t>2788875</t>
        </is>
      </c>
      <c r="K814" t="inlineStr">
        <is>
          <t>2026-09-20T01:43:21.108Z</t>
        </is>
      </c>
    </row>
    <row r="815">
      <c r="A815" t="inlineStr">
        <is>
          <t>20611935243</t>
        </is>
      </c>
      <c r="B815" t="inlineStr">
        <is>
          <t>45799728</t>
        </is>
      </c>
      <c r="C815" t="inlineStr">
        <is>
          <t>LOPEZ VILLANUEVA OLGA LUCI</t>
        </is>
      </c>
      <c r="D815" t="inlineStr">
        <is>
          <t>ORGANO_ADMINISTRACION</t>
        </is>
      </c>
      <c r="E815" t="inlineStr">
        <is>
          <t>CONSEJO DE ADMINISTRACION</t>
        </is>
      </c>
      <c r="F815" t="inlineStr">
        <is>
          <t>Otros</t>
        </is>
      </c>
      <c r="G815" s="9" t="n">
        <v>45750</v>
      </c>
      <c r="H815" s="9" t="str"/>
      <c r="I815" t="inlineStr">
        <is>
          <t>SI</t>
        </is>
      </c>
      <c r="J815" t="inlineStr">
        <is>
          <t>2788876</t>
        </is>
      </c>
      <c r="K815" t="inlineStr">
        <is>
          <t>2026-09-20T01:43:21.108Z</t>
        </is>
      </c>
    </row>
    <row r="816">
      <c r="A816" t="inlineStr">
        <is>
          <t>20611935243</t>
        </is>
      </c>
      <c r="B816" t="inlineStr">
        <is>
          <t>72866272</t>
        </is>
      </c>
      <c r="C816" t="inlineStr">
        <is>
          <t>LLAMUCO MANRIQUE DEYSI</t>
        </is>
      </c>
      <c r="D816" t="inlineStr">
        <is>
          <t>REPRESENTANTE</t>
        </is>
      </c>
      <c r="G816" s="9" t="n">
        <v>45750</v>
      </c>
      <c r="H816" s="9" t="str"/>
      <c r="I816" t="inlineStr">
        <is>
          <t>SI</t>
        </is>
      </c>
      <c r="J816" t="inlineStr">
        <is>
          <t>3077710</t>
        </is>
      </c>
      <c r="K816" t="inlineStr">
        <is>
          <t>2026-09-20T01:43:21.108Z</t>
        </is>
      </c>
    </row>
    <row r="817">
      <c r="G817" s="9" t="n"/>
      <c r="H817" s="9" t="n"/>
    </row>
    <row r="818">
      <c r="G818" s="9" t="n"/>
      <c r="H818" s="9" t="n"/>
    </row>
    <row r="819">
      <c r="G819" s="9" t="n"/>
      <c r="H819" s="9" t="n"/>
    </row>
    <row r="820">
      <c r="G820" s="9" t="n"/>
      <c r="H820" s="9" t="n"/>
    </row>
    <row r="821">
      <c r="G821" s="9" t="n"/>
      <c r="H821" s="9" t="n"/>
    </row>
    <row r="822">
      <c r="G822" s="9" t="n"/>
      <c r="H822" s="9" t="n"/>
    </row>
    <row r="823">
      <c r="G823" s="9" t="n"/>
      <c r="H823" s="9" t="n"/>
    </row>
    <row r="824">
      <c r="G824" s="9" t="n"/>
      <c r="H824" s="9" t="n"/>
    </row>
    <row r="825">
      <c r="G825" s="9" t="n"/>
      <c r="H825" s="9" t="n"/>
    </row>
    <row r="826">
      <c r="G826" s="9" t="n"/>
      <c r="H826" s="9" t="n"/>
    </row>
    <row r="827">
      <c r="G827" s="9" t="n"/>
      <c r="H827" s="9" t="n"/>
    </row>
    <row r="828">
      <c r="G828" s="9" t="n"/>
      <c r="H828" s="9" t="n"/>
    </row>
    <row r="829">
      <c r="G829" s="9" t="n"/>
      <c r="H829" s="9" t="n"/>
    </row>
    <row r="830">
      <c r="G830" s="9" t="n"/>
      <c r="H830" s="9" t="n"/>
    </row>
    <row r="831">
      <c r="G831" s="9" t="n"/>
      <c r="H831" s="9" t="n"/>
    </row>
    <row r="832">
      <c r="G832" s="9" t="n"/>
      <c r="H832" s="9" t="n"/>
    </row>
    <row r="833">
      <c r="G833" s="9" t="n"/>
      <c r="H833" s="9" t="n"/>
    </row>
    <row r="834">
      <c r="G834" s="9" t="n"/>
      <c r="H834" s="9" t="n"/>
    </row>
    <row r="835">
      <c r="G835" s="9" t="n"/>
      <c r="H835" s="9" t="n"/>
    </row>
    <row r="836">
      <c r="G836" s="9" t="n"/>
      <c r="H836" s="9" t="n"/>
    </row>
    <row r="837">
      <c r="G837" s="9" t="n"/>
      <c r="H837" s="9" t="n"/>
    </row>
    <row r="838">
      <c r="G838" s="9" t="n"/>
      <c r="H838" s="9" t="n"/>
    </row>
    <row r="839">
      <c r="G839" s="9" t="n"/>
      <c r="H839" s="9" t="n"/>
    </row>
    <row r="840">
      <c r="G840" s="9" t="n"/>
      <c r="H840" s="9" t="n"/>
    </row>
    <row r="841">
      <c r="G841" s="9" t="n"/>
      <c r="H841" s="9" t="n"/>
    </row>
    <row r="842">
      <c r="G842" s="9" t="n"/>
      <c r="H842" s="9" t="n"/>
    </row>
    <row r="843">
      <c r="G843" s="9" t="n"/>
      <c r="H843" s="9" t="n"/>
    </row>
    <row r="844">
      <c r="G844" s="9" t="n"/>
      <c r="H844" s="9" t="n"/>
    </row>
    <row r="845">
      <c r="G845" s="9" t="n"/>
      <c r="H845" s="9" t="n"/>
    </row>
    <row r="846">
      <c r="G846" s="9" t="n"/>
      <c r="H846" s="9" t="n"/>
    </row>
    <row r="847">
      <c r="G847" s="9" t="n"/>
      <c r="H847" s="9" t="n"/>
    </row>
    <row r="848">
      <c r="G848" s="9" t="n"/>
      <c r="H848" s="9" t="n"/>
    </row>
    <row r="849">
      <c r="G849" s="9" t="n"/>
      <c r="H849" s="9" t="n"/>
    </row>
    <row r="850">
      <c r="G850" s="9" t="n"/>
      <c r="H850" s="9" t="n"/>
    </row>
    <row r="851">
      <c r="G851" s="9" t="n"/>
      <c r="H851" s="9" t="n"/>
    </row>
    <row r="852">
      <c r="G852" s="9" t="n"/>
      <c r="H852" s="9" t="n"/>
    </row>
    <row r="853">
      <c r="G853" s="9" t="n"/>
      <c r="H853" s="9" t="n"/>
    </row>
    <row r="854">
      <c r="G854" s="9" t="n"/>
      <c r="H854" s="9" t="n"/>
    </row>
    <row r="855">
      <c r="G855" s="9" t="n"/>
      <c r="H855" s="9" t="n"/>
    </row>
    <row r="856">
      <c r="G856" s="9" t="n"/>
      <c r="H856" s="9" t="n"/>
    </row>
    <row r="857">
      <c r="G857" s="9" t="n"/>
      <c r="H857" s="9" t="n"/>
    </row>
    <row r="858">
      <c r="G858" s="9" t="n"/>
      <c r="H858" s="9" t="n"/>
    </row>
    <row r="859">
      <c r="G859" s="9" t="n"/>
      <c r="H859" s="9" t="n"/>
    </row>
    <row r="860">
      <c r="G860" s="9" t="n"/>
      <c r="H860" s="9" t="n"/>
    </row>
    <row r="861">
      <c r="G861" s="9" t="n"/>
      <c r="H861" s="9" t="n"/>
    </row>
    <row r="862">
      <c r="G862" s="9" t="n"/>
      <c r="H862" s="9" t="n"/>
    </row>
    <row r="863">
      <c r="G863" s="9" t="n"/>
      <c r="H863" s="9" t="n"/>
    </row>
    <row r="864">
      <c r="G864" s="9" t="n"/>
      <c r="H864" s="9" t="n"/>
    </row>
    <row r="865">
      <c r="G865" s="9" t="n"/>
      <c r="H865" s="9" t="n"/>
    </row>
    <row r="866">
      <c r="G866" s="9" t="n"/>
      <c r="H866" s="9" t="n"/>
    </row>
    <row r="867">
      <c r="G867" s="9" t="n"/>
      <c r="H867" s="9" t="n"/>
    </row>
    <row r="868">
      <c r="G868" s="9" t="n"/>
      <c r="H868" s="9" t="n"/>
    </row>
    <row r="869">
      <c r="G869" s="9" t="n"/>
      <c r="H869" s="9" t="n"/>
    </row>
    <row r="870">
      <c r="G870" s="9" t="n"/>
      <c r="H870" s="9" t="n"/>
    </row>
    <row r="871">
      <c r="G871" s="9" t="n"/>
      <c r="H871" s="9" t="n"/>
    </row>
    <row r="872">
      <c r="G872" s="9" t="n"/>
      <c r="H872" s="9" t="n"/>
    </row>
    <row r="873">
      <c r="G873" s="9" t="n"/>
      <c r="H873" s="9" t="n"/>
    </row>
    <row r="874">
      <c r="G874" s="9" t="n"/>
      <c r="H874" s="9" t="n"/>
    </row>
    <row r="875">
      <c r="G875" s="9" t="n"/>
      <c r="H875" s="9" t="n"/>
    </row>
    <row r="876">
      <c r="G876" s="9" t="n"/>
      <c r="H876" s="9" t="n"/>
    </row>
    <row r="877">
      <c r="G877" s="9" t="n"/>
      <c r="H877" s="9" t="n"/>
    </row>
    <row r="878">
      <c r="G878" s="9" t="n"/>
      <c r="H878" s="9" t="n"/>
    </row>
    <row r="879">
      <c r="G879" s="9" t="n"/>
      <c r="H879" s="9" t="n"/>
    </row>
    <row r="880">
      <c r="G880" s="9" t="n"/>
      <c r="H880" s="9" t="n"/>
    </row>
    <row r="881">
      <c r="G881" s="9" t="n"/>
      <c r="H881" s="9" t="n"/>
    </row>
    <row r="882">
      <c r="G882" s="9" t="n"/>
      <c r="H882" s="9" t="n"/>
    </row>
    <row r="883">
      <c r="G883" s="9" t="n"/>
      <c r="H883" s="9" t="n"/>
    </row>
    <row r="884">
      <c r="G884" s="9" t="n"/>
      <c r="H884" s="9" t="n"/>
    </row>
    <row r="885">
      <c r="G885" s="9" t="n"/>
      <c r="H885" s="9" t="n"/>
    </row>
    <row r="886">
      <c r="G886" s="9" t="n"/>
      <c r="H886" s="9" t="n"/>
    </row>
    <row r="887">
      <c r="G887" s="9" t="n"/>
      <c r="H887" s="9" t="n"/>
    </row>
    <row r="888">
      <c r="G888" s="9" t="n"/>
      <c r="H888" s="9" t="n"/>
    </row>
    <row r="889">
      <c r="G889" s="9" t="n"/>
      <c r="H889" s="9" t="n"/>
    </row>
    <row r="890">
      <c r="G890" s="9" t="n"/>
      <c r="H890" s="9" t="n"/>
    </row>
    <row r="891">
      <c r="G891" s="9" t="n"/>
      <c r="H891" s="9" t="n"/>
    </row>
    <row r="892">
      <c r="G892" s="9" t="n"/>
      <c r="H892" s="9" t="n"/>
    </row>
    <row r="893">
      <c r="G893" s="9" t="n"/>
      <c r="H893" s="9" t="n"/>
    </row>
    <row r="894">
      <c r="G894" s="9" t="n"/>
      <c r="H894" s="9" t="n"/>
    </row>
    <row r="895">
      <c r="G895" s="9" t="n"/>
      <c r="H895" s="9" t="n"/>
    </row>
    <row r="896">
      <c r="G896" s="9" t="n"/>
      <c r="H896" s="9" t="n"/>
    </row>
    <row r="897">
      <c r="G897" s="9" t="n"/>
      <c r="H897" s="9" t="n"/>
    </row>
    <row r="898">
      <c r="G898" s="9" t="n"/>
      <c r="H898" s="9" t="n"/>
    </row>
    <row r="899">
      <c r="G899" s="9" t="n"/>
      <c r="H899" s="9" t="n"/>
    </row>
    <row r="900">
      <c r="G900" s="9" t="n"/>
      <c r="H900" s="9" t="n"/>
    </row>
    <row r="901">
      <c r="G901" s="9" t="n"/>
      <c r="H901" s="9" t="n"/>
    </row>
    <row r="902">
      <c r="G902" s="9" t="n"/>
      <c r="H902" s="9" t="n"/>
    </row>
    <row r="903">
      <c r="G903" s="9" t="n"/>
      <c r="H903" s="9" t="n"/>
    </row>
    <row r="904">
      <c r="G904" s="9" t="n"/>
      <c r="H904" s="9" t="n"/>
    </row>
    <row r="905">
      <c r="G905" s="9" t="n"/>
      <c r="H905" s="9" t="n"/>
    </row>
    <row r="906">
      <c r="G906" s="9" t="n"/>
      <c r="H906" s="9" t="n"/>
    </row>
    <row r="907">
      <c r="G907" s="9" t="n"/>
      <c r="H907" s="9" t="n"/>
    </row>
    <row r="908">
      <c r="G908" s="9" t="n"/>
      <c r="H908" s="9" t="n"/>
    </row>
    <row r="909">
      <c r="G909" s="9" t="n"/>
      <c r="H909" s="9" t="n"/>
    </row>
    <row r="910">
      <c r="G910" s="9" t="n"/>
      <c r="H910" s="9" t="n"/>
    </row>
    <row r="911">
      <c r="G911" s="9" t="n"/>
      <c r="H911" s="9" t="n"/>
    </row>
    <row r="912">
      <c r="G912" s="9" t="n"/>
      <c r="H912" s="9" t="n"/>
    </row>
    <row r="913">
      <c r="G913" s="9" t="n"/>
      <c r="H913" s="9" t="n"/>
    </row>
    <row r="914">
      <c r="G914" s="9" t="n"/>
      <c r="H914" s="9" t="n"/>
    </row>
    <row r="915">
      <c r="G915" s="9" t="n"/>
      <c r="H915" s="9" t="n"/>
    </row>
    <row r="916">
      <c r="G916" s="9" t="n"/>
      <c r="H916" s="9" t="n"/>
    </row>
    <row r="917">
      <c r="G917" s="9" t="n"/>
      <c r="H917" s="9" t="n"/>
    </row>
    <row r="918">
      <c r="G918" s="9" t="n"/>
      <c r="H918" s="9" t="n"/>
    </row>
    <row r="919">
      <c r="G919" s="9" t="n"/>
      <c r="H919" s="9" t="n"/>
    </row>
    <row r="920">
      <c r="G920" s="9" t="n"/>
      <c r="H920" s="9" t="n"/>
    </row>
    <row r="921">
      <c r="G921" s="9" t="n"/>
      <c r="H921" s="9" t="n"/>
    </row>
    <row r="922">
      <c r="G922" s="9" t="n"/>
      <c r="H922" s="9" t="n"/>
    </row>
    <row r="923">
      <c r="G923" s="9" t="n"/>
      <c r="H923" s="9" t="n"/>
    </row>
    <row r="924">
      <c r="G924" s="9" t="n"/>
      <c r="H924" s="9" t="n"/>
    </row>
    <row r="925">
      <c r="G925" s="9" t="n"/>
      <c r="H925" s="9" t="n"/>
    </row>
    <row r="926">
      <c r="G926" s="9" t="n"/>
      <c r="H926" s="9" t="n"/>
    </row>
    <row r="927">
      <c r="G927" s="9" t="n"/>
      <c r="H927" s="9" t="n"/>
    </row>
    <row r="928">
      <c r="G928" s="9" t="n"/>
      <c r="H928" s="9" t="n"/>
    </row>
    <row r="929">
      <c r="G929" s="9" t="n"/>
      <c r="H929" s="9" t="n"/>
    </row>
    <row r="930">
      <c r="G930" s="9" t="n"/>
      <c r="H930" s="9" t="n"/>
    </row>
    <row r="931">
      <c r="G931" s="9" t="n"/>
      <c r="H931" s="9" t="n"/>
    </row>
    <row r="932">
      <c r="G932" s="9" t="n"/>
      <c r="H932" s="9" t="n"/>
    </row>
    <row r="933">
      <c r="G933" s="9" t="n"/>
      <c r="H933" s="9" t="n"/>
    </row>
    <row r="934">
      <c r="G934" s="9" t="n"/>
      <c r="H934" s="9" t="n"/>
    </row>
    <row r="935">
      <c r="G935" s="9" t="n"/>
      <c r="H935" s="9" t="n"/>
    </row>
    <row r="936">
      <c r="G936" s="9" t="n"/>
      <c r="H936" s="9" t="n"/>
    </row>
    <row r="937">
      <c r="G937" s="9" t="n"/>
      <c r="H937" s="9" t="n"/>
    </row>
    <row r="938">
      <c r="G938" s="9" t="n"/>
      <c r="H938" s="9" t="n"/>
    </row>
    <row r="939">
      <c r="G939" s="9" t="n"/>
      <c r="H939" s="9" t="n"/>
    </row>
    <row r="940">
      <c r="G940" s="9" t="n"/>
      <c r="H940" s="9" t="n"/>
    </row>
    <row r="941">
      <c r="G941" s="9" t="n"/>
      <c r="H941" s="9" t="n"/>
    </row>
    <row r="942">
      <c r="G942" s="9" t="n"/>
      <c r="H942" s="9" t="n"/>
    </row>
    <row r="943">
      <c r="G943" s="9" t="n"/>
      <c r="H943" s="9" t="n"/>
    </row>
    <row r="944">
      <c r="G944" s="9" t="n"/>
      <c r="H944" s="9" t="n"/>
    </row>
    <row r="945">
      <c r="G945" s="9" t="n"/>
      <c r="H945" s="9" t="n"/>
    </row>
    <row r="946">
      <c r="G946" s="9" t="n"/>
      <c r="H946" s="9" t="n"/>
    </row>
    <row r="947">
      <c r="G947" s="9" t="n"/>
      <c r="H947" s="9" t="n"/>
    </row>
    <row r="948">
      <c r="G948" s="9" t="n"/>
      <c r="H948" s="9" t="n"/>
    </row>
    <row r="949">
      <c r="G949" s="9" t="n"/>
      <c r="H949" s="9" t="n"/>
    </row>
    <row r="950">
      <c r="G950" s="9" t="n"/>
      <c r="H950" s="9" t="n"/>
    </row>
    <row r="951">
      <c r="G951" s="9" t="n"/>
      <c r="H951" s="9" t="n"/>
    </row>
    <row r="952">
      <c r="G952" s="9" t="n"/>
      <c r="H952" s="9" t="n"/>
    </row>
    <row r="953">
      <c r="G953" s="9" t="n"/>
      <c r="H953" s="9" t="n"/>
    </row>
    <row r="954">
      <c r="G954" s="9" t="n"/>
      <c r="H954" s="9" t="n"/>
    </row>
    <row r="955">
      <c r="G955" s="9" t="n"/>
      <c r="H955" s="9" t="n"/>
    </row>
    <row r="956">
      <c r="G956" s="9" t="n"/>
      <c r="H956" s="9" t="n"/>
    </row>
    <row r="957">
      <c r="G957" s="9" t="n"/>
      <c r="H957" s="9" t="n"/>
    </row>
    <row r="958">
      <c r="G958" s="9" t="n"/>
      <c r="H958" s="9" t="n"/>
    </row>
    <row r="959">
      <c r="G959" s="9" t="n"/>
      <c r="H959" s="9" t="n"/>
    </row>
    <row r="960">
      <c r="G960" s="9" t="n"/>
      <c r="H960" s="9" t="n"/>
    </row>
    <row r="961">
      <c r="G961" s="9" t="n"/>
      <c r="H961" s="9" t="n"/>
    </row>
    <row r="962">
      <c r="G962" s="9" t="n"/>
      <c r="H962" s="9" t="n"/>
    </row>
    <row r="963">
      <c r="G963" s="9" t="n"/>
      <c r="H963" s="9" t="n"/>
    </row>
    <row r="964">
      <c r="G964" s="9" t="n"/>
      <c r="H964" s="9" t="n"/>
    </row>
    <row r="965">
      <c r="G965" s="9" t="n"/>
      <c r="H965" s="9" t="n"/>
    </row>
    <row r="966">
      <c r="G966" s="9" t="n"/>
      <c r="H966" s="9" t="n"/>
    </row>
    <row r="967">
      <c r="G967" s="9" t="n"/>
      <c r="H967" s="9" t="n"/>
    </row>
    <row r="968">
      <c r="G968" s="9" t="n"/>
      <c r="H968" s="9" t="n"/>
    </row>
    <row r="969">
      <c r="G969" s="9" t="n"/>
      <c r="H969" s="9" t="n"/>
    </row>
    <row r="970">
      <c r="G970" s="9" t="n"/>
      <c r="H970" s="9" t="n"/>
    </row>
    <row r="971">
      <c r="G971" s="9" t="n"/>
      <c r="H971" s="9" t="n"/>
    </row>
    <row r="972">
      <c r="G972" s="9" t="n"/>
      <c r="H972" s="9" t="n"/>
    </row>
    <row r="973">
      <c r="G973" s="9" t="n"/>
      <c r="H973" s="9" t="n"/>
    </row>
    <row r="974">
      <c r="G974" s="9" t="n"/>
      <c r="H974" s="9" t="n"/>
    </row>
    <row r="975">
      <c r="G975" s="9" t="n"/>
      <c r="H975" s="9" t="n"/>
    </row>
    <row r="976">
      <c r="G976" s="9" t="n"/>
      <c r="H976" s="9" t="n"/>
    </row>
    <row r="977">
      <c r="G977" s="9" t="n"/>
      <c r="H977" s="9" t="n"/>
    </row>
    <row r="978">
      <c r="G978" s="9" t="n"/>
      <c r="H978" s="9" t="n"/>
    </row>
    <row r="979">
      <c r="G979" s="9" t="n"/>
      <c r="H979" s="9" t="n"/>
    </row>
    <row r="980">
      <c r="G980" s="9" t="n"/>
      <c r="H980" s="9" t="n"/>
    </row>
    <row r="981">
      <c r="G981" s="9" t="n"/>
      <c r="H981" s="9" t="n"/>
    </row>
    <row r="982">
      <c r="G982" s="9" t="n"/>
      <c r="H982" s="9" t="n"/>
    </row>
    <row r="983">
      <c r="G983" s="9" t="n"/>
      <c r="H983" s="9" t="n"/>
    </row>
    <row r="984">
      <c r="G984" s="9" t="n"/>
      <c r="H984" s="9" t="n"/>
    </row>
    <row r="985">
      <c r="G985" s="9" t="n"/>
      <c r="H985" s="9" t="n"/>
    </row>
    <row r="986">
      <c r="G986" s="9" t="n"/>
      <c r="H986" s="9" t="n"/>
    </row>
    <row r="987">
      <c r="G987" s="9" t="n"/>
      <c r="H987" s="9" t="n"/>
    </row>
    <row r="988">
      <c r="G988" s="9" t="n"/>
      <c r="H988" s="9" t="n"/>
    </row>
    <row r="989">
      <c r="G989" s="9" t="n"/>
      <c r="H989" s="9" t="n"/>
    </row>
    <row r="990">
      <c r="G990" s="9" t="n"/>
      <c r="H990" s="9" t="n"/>
    </row>
    <row r="991">
      <c r="G991" s="9" t="n"/>
      <c r="H991" s="9" t="n"/>
    </row>
    <row r="992">
      <c r="G992" s="9" t="n"/>
      <c r="H992" s="9" t="n"/>
    </row>
    <row r="993">
      <c r="G993" s="9" t="n"/>
      <c r="H993" s="9" t="n"/>
    </row>
    <row r="994">
      <c r="G994" s="9" t="n"/>
      <c r="H994" s="9" t="n"/>
    </row>
    <row r="995">
      <c r="G995" s="9" t="n"/>
      <c r="H995" s="9" t="n"/>
    </row>
    <row r="996">
      <c r="G996" s="9" t="n"/>
      <c r="H996" s="9" t="n"/>
    </row>
    <row r="997">
      <c r="G997" s="9" t="n"/>
      <c r="H997" s="9" t="n"/>
    </row>
    <row r="998">
      <c r="G998" s="9" t="n"/>
      <c r="H998" s="9" t="n"/>
    </row>
    <row r="999">
      <c r="G999" s="9" t="n"/>
      <c r="H999" s="9" t="n"/>
    </row>
    <row r="1000">
      <c r="G1000" s="9" t="n"/>
      <c r="H1000" s="9" t="n"/>
    </row>
    <row r="1001">
      <c r="G1001" s="9" t="n"/>
      <c r="H1001" s="9" t="n"/>
    </row>
    <row r="1002">
      <c r="G1002" s="9" t="n"/>
      <c r="H1002" s="9" t="n"/>
    </row>
    <row r="1003">
      <c r="G1003" s="9" t="n"/>
      <c r="H1003" s="9" t="n"/>
    </row>
    <row r="1004">
      <c r="G1004" s="9" t="n"/>
      <c r="H1004" s="9" t="n"/>
    </row>
    <row r="1005">
      <c r="G1005" s="9" t="n"/>
      <c r="H1005" s="9" t="n"/>
    </row>
    <row r="1006">
      <c r="G1006" s="9" t="n"/>
      <c r="H1006" s="9" t="n"/>
    </row>
    <row r="1007">
      <c r="G1007" s="9" t="n"/>
      <c r="H1007" s="9" t="n"/>
    </row>
    <row r="1008">
      <c r="G1008" s="9" t="n"/>
      <c r="H1008" s="9" t="n"/>
    </row>
    <row r="1009">
      <c r="G1009" s="9" t="n"/>
      <c r="H1009" s="9" t="n"/>
    </row>
    <row r="1010">
      <c r="G1010" s="9" t="n"/>
      <c r="H1010" s="9" t="n"/>
    </row>
    <row r="1011">
      <c r="G1011" s="9" t="n"/>
      <c r="H1011" s="9" t="n"/>
    </row>
    <row r="1012">
      <c r="G1012" s="9" t="n"/>
      <c r="H1012" s="9" t="n"/>
    </row>
    <row r="1013">
      <c r="G1013" s="9" t="n"/>
      <c r="H1013" s="9" t="n"/>
    </row>
    <row r="1014">
      <c r="G1014" s="9" t="n"/>
      <c r="H1014" s="9" t="n"/>
    </row>
    <row r="1015">
      <c r="G1015" s="9" t="n"/>
      <c r="H1015" s="9" t="n"/>
    </row>
    <row r="1016">
      <c r="G1016" s="9" t="n"/>
      <c r="H1016" s="9" t="n"/>
    </row>
    <row r="1017">
      <c r="G1017" s="9" t="n"/>
      <c r="H1017" s="9" t="n"/>
    </row>
    <row r="1018">
      <c r="G1018" s="9" t="n"/>
      <c r="H1018" s="9" t="n"/>
    </row>
    <row r="1019">
      <c r="G1019" s="9" t="n"/>
      <c r="H1019" s="9" t="n"/>
    </row>
    <row r="1020">
      <c r="G1020" s="9" t="n"/>
      <c r="H1020" s="9" t="n"/>
    </row>
    <row r="1021">
      <c r="G1021" s="9" t="n"/>
      <c r="H1021" s="9" t="n"/>
    </row>
    <row r="1022">
      <c r="G1022" s="9" t="n"/>
      <c r="H1022" s="9" t="n"/>
    </row>
    <row r="1023">
      <c r="G1023" s="9" t="n"/>
      <c r="H1023" s="9" t="n"/>
    </row>
    <row r="1024">
      <c r="G1024" s="9" t="n"/>
      <c r="H1024" s="9" t="n"/>
    </row>
    <row r="1025">
      <c r="G1025" s="9" t="n"/>
      <c r="H1025" s="9" t="n"/>
    </row>
    <row r="1026">
      <c r="G1026" s="9" t="n"/>
      <c r="H1026" s="9" t="n"/>
    </row>
    <row r="1027">
      <c r="G1027" s="9" t="n"/>
      <c r="H1027" s="9" t="n"/>
    </row>
    <row r="1028">
      <c r="G1028" s="9" t="n"/>
      <c r="H1028" s="9" t="n"/>
    </row>
    <row r="1029">
      <c r="G1029" s="9" t="n"/>
      <c r="H1029" s="9" t="n"/>
    </row>
    <row r="1030">
      <c r="G1030" s="9" t="n"/>
      <c r="H1030" s="9" t="n"/>
    </row>
    <row r="1031">
      <c r="G1031" s="9" t="n"/>
      <c r="H1031" s="9" t="n"/>
    </row>
    <row r="1032">
      <c r="G1032" s="9" t="n"/>
      <c r="H1032" s="9" t="n"/>
    </row>
    <row r="1033">
      <c r="G1033" s="9" t="n"/>
      <c r="H1033" s="9" t="n"/>
    </row>
    <row r="1034">
      <c r="G1034" s="9" t="n"/>
      <c r="H1034" s="9" t="n"/>
    </row>
    <row r="1035">
      <c r="G1035" s="9" t="n"/>
      <c r="H1035" s="9" t="n"/>
    </row>
    <row r="1036">
      <c r="G1036" s="9" t="n"/>
      <c r="H1036" s="9" t="n"/>
    </row>
    <row r="1037">
      <c r="G1037" s="9" t="n"/>
      <c r="H1037" s="9" t="n"/>
    </row>
    <row r="1038">
      <c r="G1038" s="9" t="n"/>
      <c r="H1038" s="9" t="n"/>
    </row>
    <row r="1039">
      <c r="G1039" s="9" t="n"/>
      <c r="H1039" s="9" t="n"/>
    </row>
    <row r="1040">
      <c r="G1040" s="9" t="n"/>
      <c r="H1040" s="9" t="n"/>
    </row>
    <row r="1041">
      <c r="G1041" s="9" t="n"/>
      <c r="H1041" s="9" t="n"/>
    </row>
    <row r="1042">
      <c r="G1042" s="9" t="n"/>
      <c r="H1042" s="9" t="n"/>
    </row>
    <row r="1043">
      <c r="G1043" s="9" t="n"/>
      <c r="H1043" s="9" t="n"/>
    </row>
    <row r="1044">
      <c r="G1044" s="9" t="n"/>
      <c r="H1044" s="9" t="n"/>
    </row>
    <row r="1045">
      <c r="G1045" s="9" t="n"/>
      <c r="H1045" s="9" t="n"/>
    </row>
    <row r="1046">
      <c r="G1046" s="9" t="n"/>
      <c r="H1046" s="9" t="n"/>
    </row>
    <row r="1047">
      <c r="G1047" s="9" t="n"/>
      <c r="H1047" s="9" t="n"/>
    </row>
    <row r="1048">
      <c r="G1048" s="9" t="n"/>
      <c r="H1048" s="9" t="n"/>
    </row>
    <row r="1049">
      <c r="G1049" s="9" t="n"/>
      <c r="H1049" s="9" t="n"/>
    </row>
    <row r="1050">
      <c r="G1050" s="9" t="n"/>
      <c r="H1050" s="9" t="n"/>
    </row>
    <row r="1051">
      <c r="G1051" s="9" t="n"/>
      <c r="H1051" s="9" t="n"/>
    </row>
    <row r="1052">
      <c r="G1052" s="9" t="n"/>
      <c r="H1052" s="9" t="n"/>
    </row>
    <row r="1053">
      <c r="G1053" s="9" t="n"/>
      <c r="H1053" s="9" t="n"/>
    </row>
    <row r="1054">
      <c r="G1054" s="9" t="n"/>
      <c r="H1054" s="9" t="n"/>
    </row>
    <row r="1055">
      <c r="G1055" s="9" t="n"/>
      <c r="H1055" s="9" t="n"/>
    </row>
    <row r="1056">
      <c r="G1056" s="9" t="n"/>
      <c r="H1056" s="9" t="n"/>
    </row>
    <row r="1057">
      <c r="G1057" s="9" t="n"/>
      <c r="H1057" s="9" t="n"/>
    </row>
    <row r="1058">
      <c r="G1058" s="9" t="n"/>
      <c r="H1058" s="9" t="n"/>
    </row>
    <row r="1059">
      <c r="G1059" s="9" t="n"/>
      <c r="H1059" s="9" t="n"/>
    </row>
    <row r="1060">
      <c r="G1060" s="9" t="n"/>
      <c r="H1060" s="9" t="n"/>
    </row>
    <row r="1061">
      <c r="G1061" s="9" t="n"/>
      <c r="H1061" s="9" t="n"/>
    </row>
    <row r="1062">
      <c r="G1062" s="9" t="n"/>
      <c r="H1062" s="9" t="n"/>
    </row>
    <row r="1063">
      <c r="G1063" s="9" t="n"/>
      <c r="H1063" s="9" t="n"/>
    </row>
    <row r="1064">
      <c r="G1064" s="9" t="n"/>
      <c r="H1064" s="9" t="n"/>
    </row>
    <row r="1065">
      <c r="G1065" s="9" t="n"/>
      <c r="H1065" s="9" t="n"/>
    </row>
    <row r="1066">
      <c r="G1066" s="9" t="n"/>
      <c r="H1066" s="9" t="n"/>
    </row>
    <row r="1067">
      <c r="G1067" s="9" t="n"/>
      <c r="H1067" s="9" t="n"/>
    </row>
    <row r="1068">
      <c r="G1068" s="9" t="n"/>
      <c r="H1068" s="9" t="n"/>
    </row>
    <row r="1069">
      <c r="G1069" s="9" t="n"/>
      <c r="H1069" s="9" t="n"/>
    </row>
    <row r="1070">
      <c r="G1070" s="9" t="n"/>
      <c r="H1070" s="9" t="n"/>
    </row>
    <row r="1071">
      <c r="G1071" s="9" t="n"/>
      <c r="H1071" s="9" t="n"/>
    </row>
    <row r="1072">
      <c r="G1072" s="9" t="n"/>
      <c r="H1072" s="9" t="n"/>
    </row>
    <row r="1073">
      <c r="G1073" s="9" t="n"/>
      <c r="H1073" s="9" t="n"/>
    </row>
    <row r="1074">
      <c r="G1074" s="9" t="n"/>
      <c r="H1074" s="9" t="n"/>
    </row>
    <row r="1075">
      <c r="G1075" s="9" t="n"/>
      <c r="H1075" s="9" t="n"/>
    </row>
    <row r="1076">
      <c r="G1076" s="9" t="n"/>
      <c r="H1076" s="9" t="n"/>
    </row>
    <row r="1077">
      <c r="G1077" s="9" t="n"/>
      <c r="H1077" s="9" t="n"/>
    </row>
    <row r="1078">
      <c r="G1078" s="9" t="n"/>
      <c r="H1078" s="9" t="n"/>
    </row>
    <row r="1079">
      <c r="G1079" s="9" t="n"/>
      <c r="H1079" s="9" t="n"/>
    </row>
    <row r="1080">
      <c r="G1080" s="9" t="n"/>
      <c r="H1080" s="9" t="n"/>
    </row>
    <row r="1081">
      <c r="G1081" s="9" t="n"/>
      <c r="H1081" s="9" t="n"/>
    </row>
    <row r="1082">
      <c r="G1082" s="9" t="n"/>
      <c r="H1082" s="9" t="n"/>
    </row>
    <row r="1083">
      <c r="G1083" s="9" t="n"/>
      <c r="H1083" s="9" t="n"/>
    </row>
    <row r="1084">
      <c r="G1084" s="9" t="n"/>
      <c r="H1084" s="9" t="n"/>
    </row>
    <row r="1085">
      <c r="G1085" s="9" t="n"/>
      <c r="H1085" s="9" t="n"/>
    </row>
    <row r="1086">
      <c r="G1086" s="9" t="n"/>
      <c r="H1086" s="9" t="n"/>
    </row>
    <row r="1087">
      <c r="G1087" s="9" t="n"/>
      <c r="H1087" s="9" t="n"/>
    </row>
    <row r="1088">
      <c r="G1088" s="9" t="n"/>
      <c r="H1088" s="9" t="n"/>
    </row>
    <row r="1089">
      <c r="G1089" s="9" t="n"/>
      <c r="H1089" s="9" t="n"/>
    </row>
    <row r="1090">
      <c r="G1090" s="9" t="n"/>
      <c r="H1090" s="9" t="n"/>
    </row>
    <row r="1091">
      <c r="G1091" s="9" t="n"/>
      <c r="H1091" s="9" t="n"/>
    </row>
    <row r="1092">
      <c r="G1092" s="9" t="n"/>
      <c r="H1092" s="9" t="n"/>
    </row>
    <row r="1093">
      <c r="G1093" s="9" t="n"/>
      <c r="H1093" s="9" t="n"/>
    </row>
    <row r="1094">
      <c r="G1094" s="9" t="n"/>
      <c r="H1094" s="9" t="n"/>
    </row>
    <row r="1095">
      <c r="G1095" s="9" t="n"/>
      <c r="H1095" s="9" t="n"/>
    </row>
    <row r="1096">
      <c r="G1096" s="9" t="n"/>
      <c r="H1096" s="9" t="n"/>
    </row>
    <row r="1097">
      <c r="G1097" s="9" t="n"/>
      <c r="H1097" s="9" t="n"/>
    </row>
    <row r="1098">
      <c r="G1098" s="9" t="n"/>
      <c r="H1098" s="9" t="n"/>
    </row>
    <row r="1099">
      <c r="G1099" s="9" t="n"/>
      <c r="H1099" s="9" t="n"/>
    </row>
    <row r="1100">
      <c r="G1100" s="9" t="n"/>
      <c r="H1100" s="9" t="n"/>
    </row>
    <row r="1101">
      <c r="G1101" s="9" t="n"/>
      <c r="H1101" s="9" t="n"/>
    </row>
    <row r="1102">
      <c r="G1102" s="9" t="n"/>
      <c r="H1102" s="9" t="n"/>
    </row>
    <row r="1103">
      <c r="G1103" s="9" t="n"/>
      <c r="H1103" s="9" t="n"/>
    </row>
    <row r="1104">
      <c r="G1104" s="9" t="n"/>
      <c r="H1104" s="9" t="n"/>
    </row>
    <row r="1105">
      <c r="G1105" s="9" t="n"/>
      <c r="H1105" s="9" t="n"/>
    </row>
    <row r="1106">
      <c r="G1106" s="9" t="n"/>
      <c r="H1106" s="9" t="n"/>
    </row>
    <row r="1107">
      <c r="G1107" s="9" t="n"/>
      <c r="H1107" s="9" t="n"/>
    </row>
    <row r="1108">
      <c r="G1108" s="9" t="n"/>
      <c r="H1108" s="9" t="n"/>
    </row>
    <row r="1109">
      <c r="G1109" s="9" t="n"/>
      <c r="H1109" s="9" t="n"/>
    </row>
    <row r="1110">
      <c r="G1110" s="9" t="n"/>
      <c r="H1110" s="9" t="n"/>
    </row>
    <row r="1111">
      <c r="G1111" s="9" t="n"/>
      <c r="H1111" s="9" t="n"/>
    </row>
    <row r="1112">
      <c r="G1112" s="9" t="n"/>
      <c r="H1112" s="9" t="n"/>
    </row>
    <row r="1113">
      <c r="G1113" s="9" t="n"/>
      <c r="H1113" s="9" t="n"/>
    </row>
    <row r="1114">
      <c r="G1114" s="9" t="n"/>
      <c r="H1114" s="9" t="n"/>
    </row>
    <row r="1115">
      <c r="G1115" s="9" t="n"/>
      <c r="H1115" s="9" t="n"/>
    </row>
    <row r="1116">
      <c r="G1116" s="9" t="n"/>
      <c r="H1116" s="9" t="n"/>
    </row>
    <row r="1117">
      <c r="G1117" s="9" t="n"/>
      <c r="H1117" s="9" t="n"/>
    </row>
    <row r="1118">
      <c r="G1118" s="9" t="n"/>
      <c r="H1118" s="9" t="n"/>
    </row>
    <row r="1119">
      <c r="G1119" s="9" t="n"/>
      <c r="H1119" s="9" t="n"/>
    </row>
    <row r="1120">
      <c r="G1120" s="9" t="n"/>
      <c r="H1120" s="9" t="n"/>
    </row>
    <row r="1121">
      <c r="G1121" s="9" t="n"/>
      <c r="H1121" s="9" t="n"/>
    </row>
    <row r="1122">
      <c r="G1122" s="9" t="n"/>
      <c r="H1122" s="9" t="n"/>
    </row>
    <row r="1123">
      <c r="G1123" s="9" t="n"/>
      <c r="H1123" s="9" t="n"/>
    </row>
    <row r="1124">
      <c r="G1124" s="9" t="n"/>
      <c r="H1124" s="9" t="n"/>
    </row>
    <row r="1125">
      <c r="G1125" s="9" t="n"/>
      <c r="H1125" s="9" t="n"/>
    </row>
    <row r="1126">
      <c r="G1126" s="9" t="n"/>
      <c r="H1126" s="9" t="n"/>
    </row>
    <row r="1127">
      <c r="G1127" s="9" t="n"/>
      <c r="H1127" s="9" t="n"/>
    </row>
    <row r="1128">
      <c r="G1128" s="9" t="n"/>
      <c r="H1128" s="9" t="n"/>
    </row>
    <row r="1129">
      <c r="G1129" s="9" t="n"/>
      <c r="H1129" s="9" t="n"/>
    </row>
    <row r="1130">
      <c r="G1130" s="9" t="n"/>
      <c r="H1130" s="9" t="n"/>
    </row>
    <row r="1131">
      <c r="G1131" s="9" t="n"/>
      <c r="H1131" s="9" t="n"/>
    </row>
    <row r="1132">
      <c r="G1132" s="9" t="n"/>
      <c r="H1132" s="9" t="n"/>
    </row>
    <row r="1133">
      <c r="G1133" s="9" t="n"/>
      <c r="H1133" s="9" t="n"/>
    </row>
    <row r="1134">
      <c r="G1134" s="9" t="n"/>
      <c r="H1134" s="9" t="n"/>
    </row>
    <row r="1135">
      <c r="G1135" s="9" t="n"/>
      <c r="H1135" s="9" t="n"/>
    </row>
    <row r="1136">
      <c r="G1136" s="9" t="n"/>
      <c r="H1136" s="9" t="n"/>
    </row>
    <row r="1137">
      <c r="G1137" s="9" t="n"/>
      <c r="H1137" s="9" t="n"/>
    </row>
    <row r="1138">
      <c r="G1138" s="9" t="n"/>
      <c r="H1138" s="9" t="n"/>
    </row>
    <row r="1139">
      <c r="G1139" s="9" t="n"/>
      <c r="H1139" s="9" t="n"/>
    </row>
    <row r="1140">
      <c r="G1140" s="9" t="n"/>
      <c r="H1140" s="9" t="n"/>
    </row>
    <row r="1141">
      <c r="G1141" s="9" t="n"/>
      <c r="H1141" s="9" t="n"/>
    </row>
    <row r="1142">
      <c r="G1142" s="9" t="n"/>
      <c r="H1142" s="9" t="n"/>
    </row>
    <row r="1143">
      <c r="G1143" s="9" t="n"/>
      <c r="H1143" s="9" t="n"/>
    </row>
    <row r="1144">
      <c r="G1144" s="9" t="n"/>
      <c r="H1144" s="9" t="n"/>
    </row>
    <row r="1145">
      <c r="G1145" s="9" t="n"/>
      <c r="H1145" s="9" t="n"/>
    </row>
    <row r="1146">
      <c r="G1146" s="9" t="n"/>
      <c r="H1146" s="9" t="n"/>
    </row>
    <row r="1147">
      <c r="G1147" s="9" t="n"/>
      <c r="H1147" s="9" t="n"/>
    </row>
    <row r="1148">
      <c r="G1148" s="9" t="n"/>
      <c r="H1148" s="9" t="n"/>
    </row>
    <row r="1149">
      <c r="G1149" s="9" t="n"/>
      <c r="H1149" s="9" t="n"/>
    </row>
    <row r="1150">
      <c r="G1150" s="9" t="n"/>
      <c r="H1150" s="9" t="n"/>
    </row>
    <row r="1151">
      <c r="G1151" s="9" t="n"/>
      <c r="H1151" s="9" t="n"/>
    </row>
    <row r="1152">
      <c r="G1152" s="9" t="n"/>
      <c r="H1152" s="9" t="n"/>
    </row>
    <row r="1153">
      <c r="G1153" s="9" t="n"/>
      <c r="H1153" s="9" t="n"/>
    </row>
    <row r="1154">
      <c r="G1154" s="9" t="n"/>
      <c r="H1154" s="9" t="n"/>
    </row>
    <row r="1155">
      <c r="G1155" s="9" t="n"/>
      <c r="H1155" s="9" t="n"/>
    </row>
    <row r="1156">
      <c r="G1156" s="9" t="n"/>
      <c r="H1156" s="9" t="n"/>
    </row>
    <row r="1157">
      <c r="G1157" s="9" t="n"/>
      <c r="H1157" s="9" t="n"/>
    </row>
    <row r="1158">
      <c r="G1158" s="9" t="n"/>
      <c r="H1158" s="9" t="n"/>
    </row>
    <row r="1159">
      <c r="G1159" s="9" t="n"/>
      <c r="H1159" s="9" t="n"/>
    </row>
    <row r="1160">
      <c r="G1160" s="9" t="n"/>
      <c r="H1160" s="9" t="n"/>
    </row>
    <row r="1161">
      <c r="G1161" s="9" t="n"/>
      <c r="H1161" s="9" t="n"/>
    </row>
    <row r="1162">
      <c r="G1162" s="9" t="n"/>
      <c r="H1162" s="9" t="n"/>
    </row>
    <row r="1163">
      <c r="G1163" s="9" t="n"/>
      <c r="H1163" s="9" t="n"/>
    </row>
    <row r="1164">
      <c r="G1164" s="9" t="n"/>
      <c r="H1164" s="9" t="n"/>
    </row>
    <row r="1165">
      <c r="G1165" s="9" t="n"/>
      <c r="H1165" s="9" t="n"/>
    </row>
    <row r="1166">
      <c r="G1166" s="9" t="n"/>
      <c r="H1166" s="9" t="n"/>
    </row>
    <row r="1167">
      <c r="G1167" s="9" t="n"/>
      <c r="H1167" s="9" t="n"/>
    </row>
    <row r="1168">
      <c r="G1168" s="9" t="n"/>
      <c r="H1168" s="9" t="n"/>
    </row>
    <row r="1169">
      <c r="G1169" s="9" t="n"/>
      <c r="H1169" s="9" t="n"/>
    </row>
    <row r="1170">
      <c r="G1170" s="9" t="n"/>
      <c r="H1170" s="9" t="n"/>
    </row>
    <row r="1171">
      <c r="G1171" s="9" t="n"/>
      <c r="H1171" s="9" t="n"/>
    </row>
    <row r="1172">
      <c r="G1172" s="9" t="n"/>
      <c r="H1172" s="9" t="n"/>
    </row>
    <row r="1173">
      <c r="G1173" s="9" t="n"/>
      <c r="H1173" s="9" t="n"/>
    </row>
    <row r="1174">
      <c r="G1174" s="9" t="n"/>
      <c r="H1174" s="9" t="n"/>
    </row>
    <row r="1175">
      <c r="G1175" s="9" t="n"/>
      <c r="H1175" s="9" t="n"/>
    </row>
    <row r="1176">
      <c r="G1176" s="9" t="n"/>
      <c r="H1176" s="9" t="n"/>
    </row>
    <row r="1177">
      <c r="G1177" s="9" t="n"/>
      <c r="H1177" s="9" t="n"/>
    </row>
    <row r="1178">
      <c r="G1178" s="9" t="n"/>
      <c r="H1178" s="9" t="n"/>
    </row>
    <row r="1179">
      <c r="G1179" s="9" t="n"/>
      <c r="H1179" s="9" t="n"/>
    </row>
    <row r="1180">
      <c r="G1180" s="9" t="n"/>
      <c r="H1180" s="9" t="n"/>
    </row>
    <row r="1181">
      <c r="G1181" s="9" t="n"/>
      <c r="H1181" s="9" t="n"/>
    </row>
    <row r="1182">
      <c r="G1182" s="9" t="n"/>
      <c r="H1182" s="9" t="n"/>
    </row>
    <row r="1183">
      <c r="G1183" s="9" t="n"/>
      <c r="H1183" s="9" t="n"/>
    </row>
    <row r="1184">
      <c r="G1184" s="9" t="n"/>
      <c r="H1184" s="9" t="n"/>
    </row>
    <row r="1185">
      <c r="G1185" s="9" t="n"/>
      <c r="H1185" s="9" t="n"/>
    </row>
    <row r="1186">
      <c r="G1186" s="9" t="n"/>
      <c r="H1186" s="9" t="n"/>
    </row>
    <row r="1187">
      <c r="G1187" s="9" t="n"/>
      <c r="H1187" s="9" t="n"/>
    </row>
    <row r="1188">
      <c r="G1188" s="9" t="n"/>
      <c r="H1188" s="9" t="n"/>
    </row>
    <row r="1189">
      <c r="G1189" s="9" t="n"/>
      <c r="H1189" s="9" t="n"/>
    </row>
    <row r="1190">
      <c r="G1190" s="9" t="n"/>
      <c r="H1190" s="9" t="n"/>
    </row>
    <row r="1191">
      <c r="G1191" s="9" t="n"/>
      <c r="H1191" s="9" t="n"/>
    </row>
    <row r="1192">
      <c r="G1192" s="9" t="n"/>
      <c r="H1192" s="9" t="n"/>
    </row>
    <row r="1193">
      <c r="G1193" s="9" t="n"/>
      <c r="H1193" s="9" t="n"/>
    </row>
    <row r="1194">
      <c r="G1194" s="9" t="n"/>
      <c r="H1194" s="9" t="n"/>
    </row>
    <row r="1195">
      <c r="G1195" s="9" t="n"/>
      <c r="H1195" s="9" t="n"/>
    </row>
    <row r="1196">
      <c r="G1196" s="9" t="n"/>
      <c r="H1196" s="9" t="n"/>
    </row>
    <row r="1197">
      <c r="G1197" s="9" t="n"/>
      <c r="H1197" s="9" t="n"/>
    </row>
    <row r="1198">
      <c r="G1198" s="9" t="n"/>
      <c r="H1198" s="9" t="n"/>
    </row>
    <row r="1199">
      <c r="G1199" s="9" t="n"/>
      <c r="H1199" s="9" t="n"/>
    </row>
    <row r="1200">
      <c r="G1200" s="9" t="n"/>
      <c r="H1200" s="9" t="n"/>
    </row>
    <row r="1201">
      <c r="G1201" s="9" t="n"/>
      <c r="H1201" s="9" t="n"/>
    </row>
    <row r="1202">
      <c r="G1202" s="9" t="n"/>
      <c r="H1202" s="9" t="n"/>
    </row>
    <row r="1203">
      <c r="G1203" s="9" t="n"/>
      <c r="H1203" s="9" t="n"/>
    </row>
    <row r="1204">
      <c r="G1204" s="9" t="n"/>
      <c r="H1204" s="9" t="n"/>
    </row>
    <row r="1205">
      <c r="G1205" s="9" t="n"/>
      <c r="H1205" s="9" t="n"/>
    </row>
    <row r="1206">
      <c r="G1206" s="9" t="n"/>
      <c r="H1206" s="9" t="n"/>
    </row>
    <row r="1207">
      <c r="G1207" s="9" t="n"/>
      <c r="H1207" s="9" t="n"/>
    </row>
    <row r="1208">
      <c r="G1208" s="9" t="n"/>
      <c r="H1208" s="9" t="n"/>
    </row>
    <row r="1209">
      <c r="G1209" s="9" t="n"/>
      <c r="H1209" s="9" t="n"/>
    </row>
    <row r="1210">
      <c r="G1210" s="9" t="n"/>
      <c r="H1210" s="9" t="n"/>
    </row>
    <row r="1211">
      <c r="G1211" s="9" t="n"/>
      <c r="H1211" s="9" t="n"/>
    </row>
    <row r="1212">
      <c r="G1212" s="9" t="n"/>
      <c r="H1212" s="9" t="n"/>
    </row>
    <row r="1213">
      <c r="G1213" s="9" t="n"/>
      <c r="H1213" s="9" t="n"/>
    </row>
    <row r="1214">
      <c r="G1214" s="9" t="n"/>
      <c r="H1214" s="9" t="n"/>
    </row>
    <row r="1215">
      <c r="G1215" s="9" t="n"/>
      <c r="H1215" s="9" t="n"/>
    </row>
    <row r="1216">
      <c r="G1216" s="9" t="n"/>
      <c r="H1216" s="9" t="n"/>
    </row>
    <row r="1217">
      <c r="G1217" s="9" t="n"/>
      <c r="H1217" s="9" t="n"/>
    </row>
    <row r="1218">
      <c r="G1218" s="9" t="n"/>
      <c r="H1218" s="9" t="n"/>
    </row>
    <row r="1219">
      <c r="G1219" s="9" t="n"/>
      <c r="H1219" s="9" t="n"/>
    </row>
    <row r="1220">
      <c r="G1220" s="9" t="n"/>
      <c r="H1220" s="9" t="n"/>
    </row>
    <row r="1221">
      <c r="G1221" s="9" t="n"/>
      <c r="H1221" s="9" t="n"/>
    </row>
    <row r="1222">
      <c r="G1222" s="9" t="n"/>
      <c r="H1222" s="9" t="n"/>
    </row>
    <row r="1223">
      <c r="G1223" s="9" t="n"/>
      <c r="H1223" s="9" t="n"/>
    </row>
    <row r="1224">
      <c r="G1224" s="9" t="n"/>
      <c r="H1224" s="9" t="n"/>
    </row>
    <row r="1225">
      <c r="G1225" s="9" t="n"/>
      <c r="H1225" s="9" t="n"/>
    </row>
    <row r="1226">
      <c r="G1226" s="9" t="n"/>
      <c r="H1226" s="9" t="n"/>
    </row>
    <row r="1227">
      <c r="G1227" s="9" t="n"/>
      <c r="H1227" s="9" t="n"/>
    </row>
    <row r="1228">
      <c r="G1228" s="9" t="n"/>
      <c r="H1228" s="9" t="n"/>
    </row>
    <row r="1229">
      <c r="G1229" s="9" t="n"/>
      <c r="H1229" s="9" t="n"/>
    </row>
    <row r="1230">
      <c r="G1230" s="9" t="n"/>
      <c r="H1230" s="9" t="n"/>
    </row>
    <row r="1231">
      <c r="G1231" s="9" t="n"/>
      <c r="H1231" s="9" t="n"/>
    </row>
    <row r="1232">
      <c r="G1232" s="9" t="n"/>
      <c r="H1232" s="9" t="n"/>
    </row>
    <row r="1233">
      <c r="G1233" s="9" t="n"/>
      <c r="H1233" s="9" t="n"/>
    </row>
    <row r="1234">
      <c r="G1234" s="9" t="n"/>
      <c r="H1234" s="9" t="n"/>
    </row>
    <row r="1235">
      <c r="G1235" s="9" t="n"/>
      <c r="H1235" s="9" t="n"/>
    </row>
    <row r="1236">
      <c r="G1236" s="9" t="n"/>
      <c r="H1236" s="9" t="n"/>
    </row>
    <row r="1237">
      <c r="G1237" s="9" t="n"/>
      <c r="H1237" s="9" t="n"/>
    </row>
    <row r="1238">
      <c r="G1238" s="9" t="n"/>
      <c r="H1238" s="9" t="n"/>
    </row>
    <row r="1239">
      <c r="G1239" s="9" t="n"/>
      <c r="H1239" s="9" t="n"/>
    </row>
    <row r="1240">
      <c r="G1240" s="9" t="n"/>
      <c r="H1240" s="9" t="n"/>
    </row>
    <row r="1241">
      <c r="G1241" s="9" t="n"/>
      <c r="H1241" s="9" t="n"/>
    </row>
    <row r="1242">
      <c r="G1242" s="9" t="n"/>
      <c r="H1242" s="9" t="n"/>
    </row>
    <row r="1243">
      <c r="G1243" s="9" t="n"/>
      <c r="H1243" s="9" t="n"/>
    </row>
    <row r="1244">
      <c r="G1244" s="9" t="n"/>
      <c r="H1244" s="9" t="n"/>
    </row>
    <row r="1245">
      <c r="G1245" s="9" t="n"/>
      <c r="H1245" s="9" t="n"/>
    </row>
    <row r="1246">
      <c r="G1246" s="9" t="n"/>
      <c r="H1246" s="9" t="n"/>
    </row>
    <row r="1247">
      <c r="G1247" s="9" t="n"/>
      <c r="H1247" s="9" t="n"/>
    </row>
    <row r="1248">
      <c r="G1248" s="9" t="n"/>
      <c r="H1248" s="9" t="n"/>
    </row>
    <row r="1249">
      <c r="G1249" s="9" t="n"/>
      <c r="H1249" s="9" t="n"/>
    </row>
    <row r="1250">
      <c r="G1250" s="9" t="n"/>
      <c r="H1250" s="9" t="n"/>
    </row>
    <row r="1251">
      <c r="G1251" s="9" t="n"/>
      <c r="H1251" s="9" t="n"/>
    </row>
    <row r="1252">
      <c r="G1252" s="9" t="n"/>
      <c r="H1252" s="9" t="n"/>
    </row>
    <row r="1253">
      <c r="G1253" s="9" t="n"/>
      <c r="H1253" s="9" t="n"/>
    </row>
    <row r="1254">
      <c r="G1254" s="9" t="n"/>
      <c r="H1254" s="9" t="n"/>
    </row>
    <row r="1255">
      <c r="G1255" s="9" t="n"/>
      <c r="H1255" s="9" t="n"/>
    </row>
    <row r="1256">
      <c r="G1256" s="9" t="n"/>
      <c r="H1256" s="9" t="n"/>
    </row>
    <row r="1257">
      <c r="G1257" s="9" t="n"/>
      <c r="H1257" s="9" t="n"/>
    </row>
    <row r="1258">
      <c r="G1258" s="9" t="n"/>
      <c r="H1258" s="9" t="n"/>
    </row>
    <row r="1259">
      <c r="G1259" s="9" t="n"/>
      <c r="H1259" s="9" t="n"/>
    </row>
    <row r="1260">
      <c r="G1260" s="9" t="n"/>
      <c r="H1260" s="9" t="n"/>
    </row>
    <row r="1261">
      <c r="G1261" s="9" t="n"/>
      <c r="H1261" s="9" t="n"/>
    </row>
    <row r="1262">
      <c r="G1262" s="9" t="n"/>
      <c r="H1262" s="9" t="n"/>
    </row>
    <row r="1263">
      <c r="G1263" s="9" t="n"/>
      <c r="H1263" s="9" t="n"/>
    </row>
    <row r="1264">
      <c r="G1264" s="9" t="n"/>
      <c r="H1264" s="9" t="n"/>
    </row>
    <row r="1265">
      <c r="G1265" s="9" t="n"/>
      <c r="H1265" s="9" t="n"/>
    </row>
    <row r="1266">
      <c r="G1266" s="9" t="n"/>
      <c r="H1266" s="9" t="n"/>
    </row>
    <row r="1267">
      <c r="G1267" s="9" t="n"/>
      <c r="H1267" s="9" t="n"/>
    </row>
    <row r="1268">
      <c r="G1268" s="9" t="n"/>
      <c r="H1268" s="9" t="n"/>
    </row>
    <row r="1269">
      <c r="G1269" s="9" t="n"/>
      <c r="H1269" s="9" t="n"/>
    </row>
    <row r="1270">
      <c r="G1270" s="9" t="n"/>
      <c r="H1270" s="9" t="n"/>
    </row>
    <row r="1271">
      <c r="G1271" s="9" t="n"/>
      <c r="H1271" s="9" t="n"/>
    </row>
    <row r="1272">
      <c r="G1272" s="9" t="n"/>
      <c r="H1272" s="9" t="n"/>
    </row>
    <row r="1273">
      <c r="G1273" s="9" t="n"/>
      <c r="H1273" s="9" t="n"/>
    </row>
    <row r="1274">
      <c r="G1274" s="9" t="n"/>
      <c r="H1274" s="9" t="n"/>
    </row>
    <row r="1275">
      <c r="G1275" s="9" t="n"/>
      <c r="H1275" s="9" t="n"/>
    </row>
    <row r="1276">
      <c r="G1276" s="9" t="n"/>
      <c r="H1276" s="9" t="n"/>
    </row>
    <row r="1277">
      <c r="G1277" s="9" t="n"/>
      <c r="H1277" s="9" t="n"/>
    </row>
    <row r="1278">
      <c r="G1278" s="9" t="n"/>
      <c r="H1278" s="9" t="n"/>
    </row>
    <row r="1279">
      <c r="G1279" s="9" t="n"/>
      <c r="H1279" s="9" t="n"/>
    </row>
    <row r="1280">
      <c r="G1280" s="9" t="n"/>
      <c r="H1280" s="9" t="n"/>
    </row>
    <row r="1281">
      <c r="G1281" s="9" t="n"/>
      <c r="H1281" s="9" t="n"/>
    </row>
    <row r="1282">
      <c r="G1282" s="9" t="n"/>
      <c r="H1282" s="9" t="n"/>
    </row>
    <row r="1283">
      <c r="G1283" s="9" t="n"/>
      <c r="H1283" s="9" t="n"/>
    </row>
    <row r="1284">
      <c r="G1284" s="9" t="n"/>
      <c r="H1284" s="9" t="n"/>
    </row>
    <row r="1285">
      <c r="G1285" s="9" t="n"/>
      <c r="H1285" s="9" t="n"/>
    </row>
    <row r="1286">
      <c r="G1286" s="9" t="n"/>
      <c r="H1286" s="9" t="n"/>
    </row>
    <row r="1287">
      <c r="G1287" s="9" t="n"/>
      <c r="H1287" s="9" t="n"/>
    </row>
    <row r="1288">
      <c r="G1288" s="9" t="n"/>
      <c r="H1288" s="9" t="n"/>
    </row>
    <row r="1289">
      <c r="G1289" s="9" t="n"/>
      <c r="H1289" s="9" t="n"/>
    </row>
    <row r="1290">
      <c r="G1290" s="9" t="n"/>
      <c r="H1290" s="9" t="n"/>
    </row>
    <row r="1291">
      <c r="G1291" s="9" t="n"/>
      <c r="H1291" s="9" t="n"/>
    </row>
    <row r="1292">
      <c r="G1292" s="9" t="n"/>
      <c r="H1292" s="9" t="n"/>
    </row>
    <row r="1293">
      <c r="G1293" s="9" t="n"/>
      <c r="H1293" s="9" t="n"/>
    </row>
    <row r="1294">
      <c r="G1294" s="9" t="n"/>
      <c r="H1294" s="9" t="n"/>
    </row>
    <row r="1295">
      <c r="G1295" s="9" t="n"/>
      <c r="H1295" s="9" t="n"/>
    </row>
    <row r="1296">
      <c r="G1296" s="9" t="n"/>
      <c r="H1296" s="9" t="n"/>
    </row>
    <row r="1297">
      <c r="G1297" s="9" t="n"/>
      <c r="H1297" s="9" t="n"/>
    </row>
    <row r="1298">
      <c r="G1298" s="9" t="n"/>
      <c r="H1298" s="9" t="n"/>
    </row>
    <row r="1299">
      <c r="G1299" s="9" t="n"/>
      <c r="H1299" s="9" t="n"/>
    </row>
    <row r="1300">
      <c r="G1300" s="9" t="n"/>
      <c r="H1300" s="9" t="n"/>
    </row>
    <row r="1301">
      <c r="G1301" s="9" t="n"/>
      <c r="H1301" s="9" t="n"/>
    </row>
    <row r="1302">
      <c r="G1302" s="9" t="n"/>
      <c r="H1302" s="9" t="n"/>
    </row>
    <row r="1303">
      <c r="G1303" s="9" t="n"/>
      <c r="H1303" s="9" t="n"/>
    </row>
    <row r="1304">
      <c r="G1304" s="9" t="n"/>
      <c r="H1304" s="9" t="n"/>
    </row>
    <row r="1305">
      <c r="G1305" s="9" t="n"/>
      <c r="H1305" s="9" t="n"/>
    </row>
    <row r="1306">
      <c r="G1306" s="9" t="n"/>
      <c r="H1306" s="9" t="n"/>
    </row>
    <row r="1307">
      <c r="G1307" s="9" t="n"/>
      <c r="H1307" s="9" t="n"/>
    </row>
    <row r="1308">
      <c r="G1308" s="9" t="n"/>
      <c r="H1308" s="9" t="n"/>
    </row>
    <row r="1309">
      <c r="G1309" s="9" t="n"/>
      <c r="H1309" s="9" t="n"/>
    </row>
    <row r="1310">
      <c r="G1310" s="9" t="n"/>
      <c r="H1310" s="9" t="n"/>
    </row>
    <row r="1311">
      <c r="G1311" s="9" t="n"/>
      <c r="H1311" s="9" t="n"/>
    </row>
    <row r="1312">
      <c r="G1312" s="9" t="n"/>
      <c r="H1312" s="9" t="n"/>
    </row>
    <row r="1313">
      <c r="G1313" s="9" t="n"/>
      <c r="H1313" s="9" t="n"/>
    </row>
    <row r="1314">
      <c r="G1314" s="9" t="n"/>
      <c r="H1314" s="9" t="n"/>
    </row>
    <row r="1315">
      <c r="G1315" s="9" t="n"/>
      <c r="H1315" s="9" t="n"/>
    </row>
    <row r="1316">
      <c r="G1316" s="9" t="n"/>
      <c r="H1316" s="9" t="n"/>
    </row>
    <row r="1317">
      <c r="G1317" s="9" t="n"/>
      <c r="H1317" s="9" t="n"/>
    </row>
    <row r="1318">
      <c r="G1318" s="9" t="n"/>
      <c r="H1318" s="9" t="n"/>
    </row>
    <row r="1319">
      <c r="G1319" s="9" t="n"/>
      <c r="H1319" s="9" t="n"/>
    </row>
    <row r="1320">
      <c r="G1320" s="9" t="n"/>
      <c r="H1320" s="9" t="n"/>
    </row>
    <row r="1321">
      <c r="G1321" s="9" t="n"/>
      <c r="H1321" s="9" t="n"/>
    </row>
    <row r="1322">
      <c r="G1322" s="9" t="n"/>
      <c r="H1322" s="9" t="n"/>
    </row>
    <row r="1323">
      <c r="G1323" s="9" t="n"/>
      <c r="H1323" s="9" t="n"/>
    </row>
    <row r="1324">
      <c r="G1324" s="9" t="n"/>
      <c r="H1324" s="9" t="n"/>
    </row>
    <row r="1325">
      <c r="G1325" s="9" t="n"/>
      <c r="H1325" s="9" t="n"/>
    </row>
    <row r="1326">
      <c r="G1326" s="9" t="n"/>
      <c r="H1326" s="9" t="n"/>
    </row>
    <row r="1327">
      <c r="G1327" s="9" t="n"/>
      <c r="H1327" s="9" t="n"/>
    </row>
    <row r="1328">
      <c r="G1328" s="9" t="n"/>
      <c r="H1328" s="9" t="n"/>
    </row>
    <row r="1329">
      <c r="G1329" s="9" t="n"/>
      <c r="H1329" s="9" t="n"/>
    </row>
    <row r="1330">
      <c r="G1330" s="9" t="n"/>
      <c r="H1330" s="9" t="n"/>
    </row>
    <row r="1331">
      <c r="G1331" s="9" t="n"/>
      <c r="H1331" s="9" t="n"/>
    </row>
    <row r="1332">
      <c r="G1332" s="9" t="n"/>
      <c r="H1332" s="9" t="n"/>
    </row>
    <row r="1333">
      <c r="G1333" s="9" t="n"/>
      <c r="H1333" s="9" t="n"/>
    </row>
    <row r="1334">
      <c r="G1334" s="9" t="n"/>
      <c r="H1334" s="9" t="n"/>
    </row>
    <row r="1335">
      <c r="G1335" s="9" t="n"/>
      <c r="H1335" s="9" t="n"/>
    </row>
    <row r="1336">
      <c r="G1336" s="9" t="n"/>
      <c r="H1336" s="9" t="n"/>
    </row>
    <row r="1337">
      <c r="G1337" s="9" t="n"/>
      <c r="H1337" s="9" t="n"/>
    </row>
    <row r="1338">
      <c r="G1338" s="9" t="n"/>
      <c r="H1338" s="9" t="n"/>
    </row>
    <row r="1339">
      <c r="G1339" s="9" t="n"/>
      <c r="H1339" s="9" t="n"/>
    </row>
    <row r="1340">
      <c r="G1340" s="9" t="n"/>
      <c r="H1340" s="9" t="n"/>
    </row>
    <row r="1341">
      <c r="G1341" s="9" t="n"/>
      <c r="H1341" s="9" t="n"/>
    </row>
    <row r="1342">
      <c r="G1342" s="9" t="n"/>
      <c r="H1342" s="9" t="n"/>
    </row>
    <row r="1343">
      <c r="G1343" s="9" t="n"/>
      <c r="H1343" s="9" t="n"/>
    </row>
    <row r="1344">
      <c r="G1344" s="9" t="n"/>
      <c r="H1344" s="9" t="n"/>
    </row>
    <row r="1345">
      <c r="G1345" s="9" t="n"/>
      <c r="H1345" s="9" t="n"/>
    </row>
    <row r="1346">
      <c r="G1346" s="9" t="n"/>
      <c r="H1346" s="9" t="n"/>
    </row>
    <row r="1347">
      <c r="G1347" s="9" t="n"/>
      <c r="H1347" s="9" t="n"/>
    </row>
    <row r="1348">
      <c r="G1348" s="9" t="n"/>
      <c r="H1348" s="9" t="n"/>
    </row>
    <row r="1349">
      <c r="G1349" s="9" t="n"/>
      <c r="H1349" s="9" t="n"/>
    </row>
    <row r="1350">
      <c r="G1350" s="9" t="n"/>
      <c r="H1350" s="9" t="n"/>
    </row>
    <row r="1351">
      <c r="G1351" s="9" t="n"/>
      <c r="H1351" s="9" t="n"/>
    </row>
    <row r="1352">
      <c r="G1352" s="9" t="n"/>
      <c r="H1352" s="9" t="n"/>
    </row>
    <row r="1353">
      <c r="G1353" s="9" t="n"/>
      <c r="H1353" s="9" t="n"/>
    </row>
    <row r="1354">
      <c r="G1354" s="9" t="n"/>
      <c r="H1354" s="9" t="n"/>
    </row>
    <row r="1355">
      <c r="G1355" s="9" t="n"/>
      <c r="H1355" s="9" t="n"/>
    </row>
    <row r="1356">
      <c r="G1356" s="9" t="n"/>
      <c r="H1356" s="9" t="n"/>
    </row>
    <row r="1357">
      <c r="G1357" s="9" t="n"/>
      <c r="H1357" s="9" t="n"/>
    </row>
    <row r="1358">
      <c r="G1358" s="9" t="n"/>
      <c r="H1358" s="9" t="n"/>
    </row>
    <row r="1359">
      <c r="G1359" s="9" t="n"/>
      <c r="H1359" s="9" t="n"/>
    </row>
    <row r="1360">
      <c r="G1360" s="9" t="n"/>
      <c r="H1360" s="9" t="n"/>
    </row>
    <row r="1361">
      <c r="G1361" s="9" t="n"/>
      <c r="H1361" s="9" t="n"/>
    </row>
    <row r="1362">
      <c r="G1362" s="9" t="n"/>
      <c r="H1362" s="9" t="n"/>
    </row>
    <row r="1363">
      <c r="G1363" s="9" t="n"/>
      <c r="H1363" s="9" t="n"/>
    </row>
    <row r="1364">
      <c r="G1364" s="9" t="n"/>
      <c r="H1364" s="9" t="n"/>
    </row>
    <row r="1365">
      <c r="G1365" s="9" t="n"/>
      <c r="H1365" s="9" t="n"/>
    </row>
    <row r="1366">
      <c r="G1366" s="9" t="n"/>
      <c r="H1366" s="9" t="n"/>
    </row>
    <row r="1367">
      <c r="G1367" s="9" t="n"/>
      <c r="H1367" s="9" t="n"/>
    </row>
    <row r="1368">
      <c r="G1368" s="9" t="n"/>
      <c r="H1368" s="9" t="n"/>
    </row>
    <row r="1369">
      <c r="G1369" s="9" t="n"/>
      <c r="H1369" s="9" t="n"/>
    </row>
    <row r="1370">
      <c r="G1370" s="9" t="n"/>
      <c r="H1370" s="9" t="n"/>
    </row>
    <row r="1371">
      <c r="G1371" s="9" t="n"/>
      <c r="H1371" s="9" t="n"/>
    </row>
    <row r="1372">
      <c r="G1372" s="9" t="n"/>
      <c r="H1372" s="9" t="n"/>
    </row>
    <row r="1373">
      <c r="G1373" s="9" t="n"/>
      <c r="H1373" s="9" t="n"/>
    </row>
    <row r="1374">
      <c r="G1374" s="9" t="n"/>
      <c r="H1374" s="9" t="n"/>
    </row>
    <row r="1375">
      <c r="G1375" s="9" t="n"/>
      <c r="H1375" s="9" t="n"/>
    </row>
    <row r="1376">
      <c r="G1376" s="9" t="n"/>
      <c r="H1376" s="9" t="n"/>
    </row>
    <row r="1377">
      <c r="G1377" s="9" t="n"/>
      <c r="H1377" s="9" t="n"/>
    </row>
    <row r="1378">
      <c r="G1378" s="9" t="n"/>
      <c r="H1378" s="9" t="n"/>
    </row>
    <row r="1379">
      <c r="G1379" s="9" t="n"/>
      <c r="H1379" s="9" t="n"/>
    </row>
    <row r="1380">
      <c r="G1380" s="9" t="n"/>
      <c r="H1380" s="9" t="n"/>
    </row>
    <row r="1381">
      <c r="G1381" s="9" t="n"/>
      <c r="H1381" s="9" t="n"/>
    </row>
    <row r="1382">
      <c r="G1382" s="9" t="n"/>
      <c r="H1382" s="9" t="n"/>
    </row>
    <row r="1383">
      <c r="G1383" s="9" t="n"/>
      <c r="H1383" s="9" t="n"/>
    </row>
    <row r="1384">
      <c r="G1384" s="9" t="n"/>
      <c r="H1384" s="9" t="n"/>
    </row>
    <row r="1385">
      <c r="G1385" s="9" t="n"/>
      <c r="H1385" s="9" t="n"/>
    </row>
    <row r="1386">
      <c r="G1386" s="9" t="n"/>
      <c r="H1386" s="9" t="n"/>
    </row>
    <row r="1387">
      <c r="G1387" s="9" t="n"/>
      <c r="H1387" s="9" t="n"/>
    </row>
    <row r="1388">
      <c r="G1388" s="9" t="n"/>
      <c r="H1388" s="9" t="n"/>
    </row>
    <row r="1389">
      <c r="G1389" s="9" t="n"/>
      <c r="H1389" s="9" t="n"/>
    </row>
    <row r="1390">
      <c r="G1390" s="9" t="n"/>
      <c r="H1390" s="9" t="n"/>
    </row>
    <row r="1391">
      <c r="G1391" s="9" t="n"/>
      <c r="H1391" s="9" t="n"/>
    </row>
    <row r="1392">
      <c r="G1392" s="9" t="n"/>
      <c r="H1392" s="9" t="n"/>
    </row>
    <row r="1393">
      <c r="G1393" s="9" t="n"/>
      <c r="H1393" s="9" t="n"/>
    </row>
    <row r="1394">
      <c r="G1394" s="9" t="n"/>
      <c r="H1394" s="9" t="n"/>
    </row>
    <row r="1395">
      <c r="G1395" s="9" t="n"/>
      <c r="H1395" s="9" t="n"/>
    </row>
    <row r="1396">
      <c r="G1396" s="9" t="n"/>
      <c r="H1396" s="9" t="n"/>
    </row>
    <row r="1397">
      <c r="G1397" s="9" t="n"/>
      <c r="H1397" s="9" t="n"/>
    </row>
    <row r="1398">
      <c r="G1398" s="9" t="n"/>
      <c r="H1398" s="9" t="n"/>
    </row>
    <row r="1399">
      <c r="G1399" s="9" t="n"/>
      <c r="H1399" s="9" t="n"/>
    </row>
    <row r="1400">
      <c r="G1400" s="9" t="n"/>
      <c r="H1400" s="9" t="n"/>
    </row>
    <row r="1401">
      <c r="G1401" s="9" t="n"/>
      <c r="H1401" s="9" t="n"/>
    </row>
    <row r="1402">
      <c r="G1402" s="9" t="n"/>
      <c r="H1402" s="9" t="n"/>
    </row>
    <row r="1403">
      <c r="G1403" s="9" t="n"/>
      <c r="H1403" s="9" t="n"/>
    </row>
    <row r="1404">
      <c r="G1404" s="9" t="n"/>
      <c r="H1404" s="9" t="n"/>
    </row>
    <row r="1405">
      <c r="G1405" s="9" t="n"/>
      <c r="H1405" s="9" t="n"/>
    </row>
    <row r="1406">
      <c r="G1406" s="9" t="n"/>
      <c r="H1406" s="9" t="n"/>
    </row>
    <row r="1407">
      <c r="G1407" s="9" t="n"/>
      <c r="H1407" s="9" t="n"/>
    </row>
    <row r="1408">
      <c r="G1408" s="9" t="n"/>
      <c r="H1408" s="9" t="n"/>
    </row>
    <row r="1409">
      <c r="G1409" s="9" t="n"/>
      <c r="H1409" s="9" t="n"/>
    </row>
    <row r="1410">
      <c r="G1410" s="9" t="n"/>
      <c r="H1410" s="9" t="n"/>
    </row>
    <row r="1411">
      <c r="G1411" s="9" t="n"/>
      <c r="H1411" s="9" t="n"/>
    </row>
    <row r="1412">
      <c r="G1412" s="9" t="n"/>
      <c r="H1412" s="9" t="n"/>
    </row>
    <row r="1413">
      <c r="G1413" s="9" t="n"/>
      <c r="H1413" s="9" t="n"/>
    </row>
    <row r="1414">
      <c r="G1414" s="9" t="n"/>
      <c r="H1414" s="9" t="n"/>
    </row>
    <row r="1415">
      <c r="G1415" s="9" t="n"/>
      <c r="H1415" s="9" t="n"/>
    </row>
    <row r="1416">
      <c r="G1416" s="9" t="n"/>
      <c r="H1416" s="9" t="n"/>
    </row>
    <row r="1417">
      <c r="G1417" s="9" t="n"/>
      <c r="H1417" s="9" t="n"/>
    </row>
    <row r="1418">
      <c r="G1418" s="9" t="n"/>
      <c r="H1418" s="9" t="n"/>
    </row>
    <row r="1419">
      <c r="G1419" s="9" t="n"/>
      <c r="H1419" s="9" t="n"/>
    </row>
    <row r="1420">
      <c r="G1420" s="9" t="n"/>
      <c r="H1420" s="9" t="n"/>
    </row>
    <row r="1421">
      <c r="G1421" s="9" t="n"/>
      <c r="H1421" s="9" t="n"/>
    </row>
    <row r="1422">
      <c r="G1422" s="9" t="n"/>
      <c r="H1422" s="9" t="n"/>
    </row>
    <row r="1423">
      <c r="G1423" s="9" t="n"/>
      <c r="H1423" s="9" t="n"/>
    </row>
    <row r="1424">
      <c r="G1424" s="9" t="n"/>
      <c r="H1424" s="9" t="n"/>
    </row>
    <row r="1425">
      <c r="G1425" s="9" t="n"/>
      <c r="H1425" s="9" t="n"/>
    </row>
    <row r="1426">
      <c r="G1426" s="9" t="n"/>
      <c r="H1426" s="9" t="n"/>
    </row>
    <row r="1427">
      <c r="G1427" s="9" t="n"/>
      <c r="H1427" s="9" t="n"/>
    </row>
    <row r="1428">
      <c r="G1428" s="9" t="n"/>
      <c r="H1428" s="9" t="n"/>
    </row>
    <row r="1429">
      <c r="G1429" s="9" t="n"/>
      <c r="H1429" s="9" t="n"/>
    </row>
    <row r="1430">
      <c r="G1430" s="9" t="n"/>
      <c r="H1430" s="9" t="n"/>
    </row>
    <row r="1431">
      <c r="G1431" s="9" t="n"/>
      <c r="H1431" s="9" t="n"/>
    </row>
    <row r="1432">
      <c r="G1432" s="9" t="n"/>
      <c r="H1432" s="9" t="n"/>
    </row>
    <row r="1433">
      <c r="G1433" s="9" t="n"/>
      <c r="H1433" s="9" t="n"/>
    </row>
    <row r="1434">
      <c r="G1434" s="9" t="n"/>
      <c r="H1434" s="9" t="n"/>
    </row>
    <row r="1435">
      <c r="G1435" s="9" t="n"/>
      <c r="H1435" s="9" t="n"/>
    </row>
    <row r="1436">
      <c r="G1436" s="9" t="n"/>
      <c r="H1436" s="9" t="n"/>
    </row>
    <row r="1437">
      <c r="G1437" s="9" t="n"/>
      <c r="H1437" s="9" t="n"/>
    </row>
    <row r="1438">
      <c r="G1438" s="9" t="n"/>
      <c r="H1438" s="9" t="n"/>
    </row>
    <row r="1439">
      <c r="G1439" s="9" t="n"/>
      <c r="H1439" s="9" t="n"/>
    </row>
    <row r="1440">
      <c r="G1440" s="9" t="n"/>
      <c r="H1440" s="9" t="n"/>
    </row>
    <row r="1441">
      <c r="G1441" s="9" t="n"/>
      <c r="H1441" s="9" t="n"/>
    </row>
    <row r="1442">
      <c r="G1442" s="9" t="n"/>
      <c r="H1442" s="9" t="n"/>
    </row>
    <row r="1443">
      <c r="G1443" s="9" t="n"/>
      <c r="H1443" s="9" t="n"/>
    </row>
    <row r="1444">
      <c r="G1444" s="9" t="n"/>
      <c r="H1444" s="9" t="n"/>
    </row>
    <row r="1445">
      <c r="G1445" s="9" t="n"/>
      <c r="H1445" s="9" t="n"/>
    </row>
    <row r="1446">
      <c r="G1446" s="9" t="n"/>
      <c r="H1446" s="9" t="n"/>
    </row>
    <row r="1447">
      <c r="G1447" s="9" t="n"/>
      <c r="H1447" s="9" t="n"/>
    </row>
    <row r="1448">
      <c r="G1448" s="9" t="n"/>
      <c r="H1448" s="9" t="n"/>
    </row>
    <row r="1449">
      <c r="G1449" s="9" t="n"/>
      <c r="H1449" s="9" t="n"/>
    </row>
    <row r="1450">
      <c r="G1450" s="9" t="n"/>
      <c r="H1450" s="9" t="n"/>
    </row>
    <row r="1451">
      <c r="G1451" s="9" t="n"/>
      <c r="H1451" s="9" t="n"/>
    </row>
    <row r="1452">
      <c r="G1452" s="9" t="n"/>
      <c r="H1452" s="9" t="n"/>
    </row>
    <row r="1453">
      <c r="G1453" s="9" t="n"/>
      <c r="H1453" s="9" t="n"/>
    </row>
    <row r="1454">
      <c r="G1454" s="9" t="n"/>
      <c r="H1454" s="9" t="n"/>
    </row>
    <row r="1455">
      <c r="G1455" s="9" t="n"/>
      <c r="H1455" s="9" t="n"/>
    </row>
    <row r="1456">
      <c r="G1456" s="9" t="n"/>
      <c r="H1456" s="9" t="n"/>
    </row>
    <row r="1457">
      <c r="G1457" s="9" t="n"/>
      <c r="H1457" s="9" t="n"/>
    </row>
    <row r="1458">
      <c r="G1458" s="9" t="n"/>
      <c r="H1458" s="9" t="n"/>
    </row>
    <row r="1459">
      <c r="G1459" s="9" t="n"/>
      <c r="H1459" s="9" t="n"/>
    </row>
    <row r="1460">
      <c r="G1460" s="9" t="n"/>
      <c r="H1460" s="9" t="n"/>
    </row>
    <row r="1461">
      <c r="G1461" s="9" t="n"/>
      <c r="H1461" s="9" t="n"/>
    </row>
    <row r="1462">
      <c r="G1462" s="9" t="n"/>
      <c r="H1462" s="9" t="n"/>
    </row>
    <row r="1463">
      <c r="G1463" s="9" t="n"/>
      <c r="H1463" s="9" t="n"/>
    </row>
    <row r="1464">
      <c r="G1464" s="9" t="n"/>
      <c r="H1464" s="9" t="n"/>
    </row>
    <row r="1465">
      <c r="G1465" s="9" t="n"/>
      <c r="H1465" s="9" t="n"/>
    </row>
    <row r="1466">
      <c r="G1466" s="9" t="n"/>
      <c r="H1466" s="9" t="n"/>
    </row>
    <row r="1467">
      <c r="G1467" s="9" t="n"/>
      <c r="H1467" s="9" t="n"/>
    </row>
    <row r="1468">
      <c r="G1468" s="9" t="n"/>
      <c r="H1468" s="9" t="n"/>
    </row>
    <row r="1469">
      <c r="G1469" s="9" t="n"/>
      <c r="H1469" s="9" t="n"/>
    </row>
    <row r="1470">
      <c r="G1470" s="9" t="n"/>
      <c r="H1470" s="9" t="n"/>
    </row>
    <row r="1471">
      <c r="G1471" s="9" t="n"/>
      <c r="H1471" s="9" t="n"/>
    </row>
    <row r="1472">
      <c r="G1472" s="9" t="n"/>
      <c r="H1472" s="9" t="n"/>
    </row>
    <row r="1473">
      <c r="G1473" s="9" t="n"/>
      <c r="H1473" s="9" t="n"/>
    </row>
    <row r="1474">
      <c r="G1474" s="9" t="n"/>
      <c r="H1474" s="9" t="n"/>
    </row>
    <row r="1475">
      <c r="G1475" s="9" t="n"/>
      <c r="H1475" s="9" t="n"/>
    </row>
    <row r="1476">
      <c r="G1476" s="9" t="n"/>
      <c r="H1476" s="9" t="n"/>
    </row>
    <row r="1477">
      <c r="G1477" s="9" t="n"/>
      <c r="H1477" s="9" t="n"/>
    </row>
    <row r="1478">
      <c r="G1478" s="9" t="n"/>
      <c r="H1478" s="9" t="n"/>
    </row>
    <row r="1479">
      <c r="G1479" s="9" t="n"/>
      <c r="H1479" s="9" t="n"/>
    </row>
    <row r="1480">
      <c r="G1480" s="9" t="n"/>
      <c r="H1480" s="9" t="n"/>
    </row>
    <row r="1481">
      <c r="G1481" s="9" t="n"/>
      <c r="H1481" s="9" t="n"/>
    </row>
    <row r="1482">
      <c r="G1482" s="9" t="n"/>
      <c r="H1482" s="9" t="n"/>
    </row>
    <row r="1483">
      <c r="G1483" s="9" t="n"/>
      <c r="H1483" s="9" t="n"/>
    </row>
    <row r="1484">
      <c r="G1484" s="9" t="n"/>
      <c r="H1484" s="9" t="n"/>
    </row>
    <row r="1485">
      <c r="G1485" s="9" t="n"/>
      <c r="H1485" s="9" t="n"/>
    </row>
    <row r="1486">
      <c r="G1486" s="9" t="n"/>
      <c r="H1486" s="9" t="n"/>
    </row>
    <row r="1487">
      <c r="G1487" s="9" t="n"/>
      <c r="H1487" s="9" t="n"/>
    </row>
    <row r="1488">
      <c r="G1488" s="9" t="n"/>
      <c r="H1488" s="9" t="n"/>
    </row>
    <row r="1489">
      <c r="G1489" s="9" t="n"/>
      <c r="H1489" s="9" t="n"/>
    </row>
    <row r="1490">
      <c r="G1490" s="9" t="n"/>
      <c r="H1490" s="9" t="n"/>
    </row>
    <row r="1491">
      <c r="G1491" s="9" t="n"/>
      <c r="H1491" s="9" t="n"/>
    </row>
    <row r="1492">
      <c r="G1492" s="9" t="n"/>
      <c r="H1492" s="9" t="n"/>
    </row>
    <row r="1493">
      <c r="G1493" s="9" t="n"/>
      <c r="H1493" s="9" t="n"/>
    </row>
    <row r="1494">
      <c r="G1494" s="9" t="n"/>
      <c r="H1494" s="9" t="n"/>
    </row>
    <row r="1495">
      <c r="G1495" s="9" t="n"/>
      <c r="H1495" s="9" t="n"/>
    </row>
    <row r="1496">
      <c r="G1496" s="9" t="n"/>
      <c r="H1496" s="9" t="n"/>
    </row>
    <row r="1497">
      <c r="G1497" s="9" t="n"/>
      <c r="H1497" s="9" t="n"/>
    </row>
    <row r="1498">
      <c r="G1498" s="9" t="n"/>
      <c r="H1498" s="9" t="n"/>
    </row>
    <row r="1499">
      <c r="G1499" s="9" t="n"/>
      <c r="H1499" s="9" t="n"/>
    </row>
    <row r="1500">
      <c r="G1500" s="9" t="n"/>
      <c r="H1500" s="9" t="n"/>
    </row>
    <row r="1501">
      <c r="G1501" s="9" t="n"/>
      <c r="H1501" s="9" t="n"/>
    </row>
    <row r="1502">
      <c r="G1502" s="9" t="n"/>
      <c r="H1502" s="9" t="n"/>
    </row>
    <row r="1503">
      <c r="G1503" s="9" t="n"/>
      <c r="H1503" s="9" t="n"/>
    </row>
    <row r="1504">
      <c r="G1504" s="9" t="n"/>
      <c r="H1504" s="9" t="n"/>
    </row>
    <row r="1505">
      <c r="G1505" s="9" t="n"/>
      <c r="H1505" s="9" t="n"/>
    </row>
    <row r="1506">
      <c r="G1506" s="9" t="n"/>
      <c r="H1506" s="9" t="n"/>
    </row>
    <row r="1507">
      <c r="G1507" s="9" t="n"/>
      <c r="H1507" s="9" t="n"/>
    </row>
    <row r="1508">
      <c r="G1508" s="9" t="n"/>
      <c r="H1508" s="9" t="n"/>
    </row>
    <row r="1509">
      <c r="G1509" s="9" t="n"/>
      <c r="H1509" s="9" t="n"/>
    </row>
    <row r="1510">
      <c r="G1510" s="9" t="n"/>
      <c r="H1510" s="9" t="n"/>
    </row>
    <row r="1511">
      <c r="G1511" s="9" t="n"/>
      <c r="H1511" s="9" t="n"/>
    </row>
    <row r="1512">
      <c r="G1512" s="9" t="n"/>
      <c r="H1512" s="9" t="n"/>
    </row>
    <row r="1513">
      <c r="G1513" s="9" t="n"/>
      <c r="H1513" s="9" t="n"/>
    </row>
    <row r="1514">
      <c r="G1514" s="9" t="n"/>
      <c r="H1514" s="9" t="n"/>
    </row>
    <row r="1515">
      <c r="G1515" s="9" t="n"/>
      <c r="H1515" s="9" t="n"/>
    </row>
    <row r="1516">
      <c r="G1516" s="9" t="n"/>
      <c r="H1516" s="9" t="n"/>
    </row>
    <row r="1517">
      <c r="G1517" s="9" t="n"/>
      <c r="H1517" s="9" t="n"/>
    </row>
    <row r="1518">
      <c r="G1518" s="9" t="n"/>
      <c r="H1518" s="9" t="n"/>
    </row>
    <row r="1519">
      <c r="G1519" s="9" t="n"/>
      <c r="H1519" s="9" t="n"/>
    </row>
    <row r="1520">
      <c r="G1520" s="9" t="n"/>
      <c r="H1520" s="9" t="n"/>
    </row>
    <row r="1521">
      <c r="G1521" s="9" t="n"/>
      <c r="H1521" s="9" t="n"/>
    </row>
    <row r="1522">
      <c r="G1522" s="9" t="n"/>
      <c r="H1522" s="9" t="n"/>
    </row>
    <row r="1523">
      <c r="G1523" s="9" t="n"/>
      <c r="H1523" s="9" t="n"/>
    </row>
    <row r="1524">
      <c r="G1524" s="9" t="n"/>
      <c r="H1524" s="9" t="n"/>
    </row>
    <row r="1525">
      <c r="G1525" s="9" t="n"/>
      <c r="H1525" s="9" t="n"/>
    </row>
    <row r="1526">
      <c r="G1526" s="9" t="n"/>
      <c r="H1526" s="9" t="n"/>
    </row>
    <row r="1527">
      <c r="G1527" s="9" t="n"/>
      <c r="H1527" s="9" t="n"/>
    </row>
    <row r="1528">
      <c r="G1528" s="9" t="n"/>
      <c r="H1528" s="9" t="n"/>
    </row>
    <row r="1529">
      <c r="G1529" s="9" t="n"/>
      <c r="H1529" s="9" t="n"/>
    </row>
    <row r="1530">
      <c r="G1530" s="9" t="n"/>
      <c r="H1530" s="9" t="n"/>
    </row>
    <row r="1531">
      <c r="G1531" s="9" t="n"/>
      <c r="H1531" s="9" t="n"/>
    </row>
    <row r="1532">
      <c r="G1532" s="9" t="n"/>
      <c r="H1532" s="9" t="n"/>
    </row>
    <row r="1533">
      <c r="G1533" s="9" t="n"/>
      <c r="H1533" s="9" t="n"/>
    </row>
    <row r="1534">
      <c r="G1534" s="9" t="n"/>
      <c r="H1534" s="9" t="n"/>
    </row>
    <row r="1535">
      <c r="G1535" s="9" t="n"/>
      <c r="H1535" s="9" t="n"/>
    </row>
    <row r="1536">
      <c r="G1536" s="9" t="n"/>
      <c r="H1536" s="9" t="n"/>
    </row>
    <row r="1537">
      <c r="G1537" s="9" t="n"/>
      <c r="H1537" s="9" t="n"/>
    </row>
    <row r="1538">
      <c r="G1538" s="9" t="n"/>
      <c r="H1538" s="9" t="n"/>
    </row>
    <row r="1539">
      <c r="G1539" s="9" t="n"/>
      <c r="H1539" s="9" t="n"/>
    </row>
    <row r="1540">
      <c r="G1540" s="9" t="n"/>
      <c r="H1540" s="9" t="n"/>
    </row>
    <row r="1541">
      <c r="G1541" s="9" t="n"/>
      <c r="H1541" s="9" t="n"/>
    </row>
    <row r="1542">
      <c r="G1542" s="9" t="n"/>
      <c r="H1542" s="9" t="n"/>
    </row>
    <row r="1543">
      <c r="G1543" s="9" t="n"/>
      <c r="H1543" s="9" t="n"/>
    </row>
    <row r="1544">
      <c r="G1544" s="9" t="n"/>
      <c r="H1544" s="9" t="n"/>
    </row>
    <row r="1545">
      <c r="G1545" s="9" t="n"/>
      <c r="H1545" s="9" t="n"/>
    </row>
    <row r="1546">
      <c r="G1546" s="9" t="n"/>
      <c r="H1546" s="9" t="n"/>
    </row>
    <row r="1547">
      <c r="G1547" s="9" t="n"/>
      <c r="H1547" s="9" t="n"/>
    </row>
    <row r="1548">
      <c r="G1548" s="9" t="n"/>
      <c r="H1548" s="9" t="n"/>
    </row>
    <row r="1549">
      <c r="G1549" s="9" t="n"/>
      <c r="H1549" s="9" t="n"/>
    </row>
    <row r="1550">
      <c r="G1550" s="9" t="n"/>
      <c r="H1550" s="9" t="n"/>
    </row>
    <row r="1551">
      <c r="G1551" s="9" t="n"/>
      <c r="H1551" s="9" t="n"/>
    </row>
    <row r="1552">
      <c r="G1552" s="9" t="n"/>
      <c r="H1552" s="9" t="n"/>
    </row>
    <row r="1553">
      <c r="G1553" s="9" t="n"/>
      <c r="H1553" s="9" t="n"/>
    </row>
    <row r="1554">
      <c r="G1554" s="9" t="n"/>
      <c r="H1554" s="9" t="n"/>
    </row>
    <row r="1555">
      <c r="G1555" s="9" t="n"/>
      <c r="H1555" s="9" t="n"/>
    </row>
    <row r="1556">
      <c r="G1556" s="9" t="n"/>
      <c r="H1556" s="9" t="n"/>
    </row>
    <row r="1557">
      <c r="G1557" s="9" t="n"/>
      <c r="H1557" s="9" t="n"/>
    </row>
    <row r="1558">
      <c r="G1558" s="9" t="n"/>
      <c r="H1558" s="9" t="n"/>
    </row>
    <row r="1559">
      <c r="G1559" s="9" t="n"/>
      <c r="H1559" s="9" t="n"/>
    </row>
    <row r="1560">
      <c r="G1560" s="9" t="n"/>
      <c r="H1560" s="9" t="n"/>
    </row>
    <row r="1561">
      <c r="G1561" s="9" t="n"/>
      <c r="H1561" s="9" t="n"/>
    </row>
    <row r="1562">
      <c r="G1562" s="9" t="n"/>
      <c r="H1562" s="9" t="n"/>
    </row>
    <row r="1563">
      <c r="G1563" s="9" t="n"/>
      <c r="H1563" s="9" t="n"/>
    </row>
    <row r="1564">
      <c r="G1564" s="9" t="n"/>
      <c r="H1564" s="9" t="n"/>
    </row>
    <row r="1565">
      <c r="G1565" s="9" t="n"/>
      <c r="H1565" s="9" t="n"/>
    </row>
    <row r="1566">
      <c r="G1566" s="9" t="n"/>
      <c r="H1566" s="9" t="n"/>
    </row>
    <row r="1567">
      <c r="G1567" s="9" t="n"/>
      <c r="H1567" s="9" t="n"/>
    </row>
    <row r="1568">
      <c r="G1568" s="9" t="n"/>
      <c r="H1568" s="9" t="n"/>
    </row>
    <row r="1569">
      <c r="G1569" s="9" t="n"/>
      <c r="H1569" s="9" t="n"/>
    </row>
    <row r="1570">
      <c r="G1570" s="9" t="n"/>
      <c r="H1570" s="9" t="n"/>
    </row>
    <row r="1571">
      <c r="G1571" s="9" t="n"/>
      <c r="H1571" s="9" t="n"/>
    </row>
    <row r="1572">
      <c r="G1572" s="9" t="n"/>
      <c r="H1572" s="9" t="n"/>
    </row>
    <row r="1573">
      <c r="G1573" s="9" t="n"/>
      <c r="H1573" s="9" t="n"/>
    </row>
    <row r="1574">
      <c r="G1574" s="9" t="n"/>
      <c r="H1574" s="9" t="n"/>
    </row>
    <row r="1575">
      <c r="G1575" s="9" t="n"/>
      <c r="H1575" s="9" t="n"/>
    </row>
    <row r="1576">
      <c r="G1576" s="9" t="n"/>
      <c r="H1576" s="9" t="n"/>
    </row>
    <row r="1577">
      <c r="G1577" s="9" t="n"/>
      <c r="H1577" s="9" t="n"/>
    </row>
    <row r="1578">
      <c r="G1578" s="9" t="n"/>
      <c r="H1578" s="9" t="n"/>
    </row>
    <row r="1579">
      <c r="G1579" s="9" t="n"/>
      <c r="H1579" s="9" t="n"/>
    </row>
    <row r="1580">
      <c r="G1580" s="9" t="n"/>
      <c r="H1580" s="9" t="n"/>
    </row>
    <row r="1581">
      <c r="G1581" s="9" t="n"/>
      <c r="H1581" s="9" t="n"/>
    </row>
    <row r="1582">
      <c r="G1582" s="9" t="n"/>
      <c r="H1582" s="9" t="n"/>
    </row>
    <row r="1583">
      <c r="G1583" s="9" t="n"/>
      <c r="H1583" s="9" t="n"/>
    </row>
    <row r="1584">
      <c r="G1584" s="9" t="n"/>
      <c r="H1584" s="9" t="n"/>
    </row>
    <row r="1585">
      <c r="G1585" s="9" t="n"/>
      <c r="H1585" s="9" t="n"/>
    </row>
    <row r="1586">
      <c r="G1586" s="9" t="n"/>
      <c r="H1586" s="9" t="n"/>
    </row>
    <row r="1587">
      <c r="G1587" s="9" t="n"/>
      <c r="H1587" s="9" t="n"/>
    </row>
    <row r="1588">
      <c r="G1588" s="9" t="n"/>
      <c r="H1588" s="9" t="n"/>
    </row>
    <row r="1589">
      <c r="G1589" s="9" t="n"/>
      <c r="H1589" s="9" t="n"/>
    </row>
    <row r="1590">
      <c r="G1590" s="9" t="n"/>
      <c r="H1590" s="9" t="n"/>
    </row>
    <row r="1591">
      <c r="G1591" s="9" t="n"/>
      <c r="H1591" s="9" t="n"/>
    </row>
    <row r="1592">
      <c r="G1592" s="9" t="n"/>
      <c r="H1592" s="9" t="n"/>
    </row>
    <row r="1593">
      <c r="G1593" s="9" t="n"/>
      <c r="H1593" s="9" t="n"/>
    </row>
    <row r="1594">
      <c r="G1594" s="9" t="n"/>
      <c r="H1594" s="9" t="n"/>
    </row>
    <row r="1595">
      <c r="G1595" s="9" t="n"/>
      <c r="H1595" s="9" t="n"/>
    </row>
    <row r="1596">
      <c r="G1596" s="9" t="n"/>
      <c r="H1596" s="9" t="n"/>
    </row>
    <row r="1597">
      <c r="G1597" s="9" t="n"/>
      <c r="H1597" s="9" t="n"/>
    </row>
    <row r="1598">
      <c r="G1598" s="9" t="n"/>
      <c r="H1598" s="9" t="n"/>
    </row>
    <row r="1599">
      <c r="G1599" s="9" t="n"/>
      <c r="H1599" s="9" t="n"/>
    </row>
    <row r="1600">
      <c r="G1600" s="9" t="n"/>
      <c r="H1600" s="9" t="n"/>
    </row>
    <row r="1601">
      <c r="G1601" s="9" t="n"/>
      <c r="H1601" s="9" t="n"/>
    </row>
    <row r="1602">
      <c r="G1602" s="9" t="n"/>
      <c r="H1602" s="9" t="n"/>
    </row>
    <row r="1603">
      <c r="G1603" s="9" t="n"/>
      <c r="H1603" s="9" t="n"/>
    </row>
    <row r="1604">
      <c r="G1604" s="9" t="n"/>
      <c r="H1604" s="9" t="n"/>
    </row>
    <row r="1605">
      <c r="G1605" s="9" t="n"/>
      <c r="H1605" s="9" t="n"/>
    </row>
    <row r="1606">
      <c r="G1606" s="9" t="n"/>
      <c r="H1606" s="9" t="n"/>
    </row>
    <row r="1607">
      <c r="G1607" s="9" t="n"/>
      <c r="H1607" s="9" t="n"/>
    </row>
    <row r="1608">
      <c r="G1608" s="9" t="n"/>
      <c r="H1608" s="9" t="n"/>
    </row>
    <row r="1609">
      <c r="G1609" s="9" t="n"/>
      <c r="H1609" s="9" t="n"/>
    </row>
    <row r="1610">
      <c r="G1610" s="9" t="n"/>
      <c r="H1610" s="9" t="n"/>
    </row>
    <row r="1611">
      <c r="G1611" s="9" t="n"/>
      <c r="H1611" s="9" t="n"/>
    </row>
    <row r="1612">
      <c r="G1612" s="9" t="n"/>
      <c r="H1612" s="9" t="n"/>
    </row>
    <row r="1613">
      <c r="G1613" s="9" t="n"/>
      <c r="H1613" s="9" t="n"/>
    </row>
    <row r="1614">
      <c r="G1614" s="9" t="n"/>
      <c r="H1614" s="9" t="n"/>
    </row>
    <row r="1615">
      <c r="G1615" s="9" t="n"/>
      <c r="H1615" s="9" t="n"/>
    </row>
    <row r="1616">
      <c r="G1616" s="9" t="n"/>
      <c r="H1616" s="9" t="n"/>
    </row>
    <row r="1617">
      <c r="G1617" s="9" t="n"/>
      <c r="H1617" s="9" t="n"/>
    </row>
    <row r="1618">
      <c r="G1618" s="9" t="n"/>
      <c r="H1618" s="9" t="n"/>
    </row>
    <row r="1619">
      <c r="G1619" s="9" t="n"/>
      <c r="H1619" s="9" t="n"/>
    </row>
    <row r="1620">
      <c r="G1620" s="9" t="n"/>
      <c r="H1620" s="9" t="n"/>
    </row>
    <row r="1621">
      <c r="G1621" s="9" t="n"/>
      <c r="H1621" s="9" t="n"/>
    </row>
    <row r="1622">
      <c r="G1622" s="9" t="n"/>
      <c r="H1622" s="9" t="n"/>
    </row>
    <row r="1623">
      <c r="G1623" s="9" t="n"/>
      <c r="H1623" s="9" t="n"/>
    </row>
    <row r="1624">
      <c r="G1624" s="9" t="n"/>
      <c r="H1624" s="9" t="n"/>
    </row>
    <row r="1625">
      <c r="G1625" s="9" t="n"/>
      <c r="H1625" s="9" t="n"/>
    </row>
    <row r="1626">
      <c r="G1626" s="9" t="n"/>
      <c r="H1626" s="9" t="n"/>
    </row>
    <row r="1627">
      <c r="G1627" s="9" t="n"/>
      <c r="H1627" s="9" t="n"/>
    </row>
    <row r="1628">
      <c r="G1628" s="9" t="n"/>
      <c r="H1628" s="9" t="n"/>
    </row>
    <row r="1629">
      <c r="G1629" s="9" t="n"/>
      <c r="H1629" s="9" t="n"/>
    </row>
    <row r="1630">
      <c r="G1630" s="9" t="n"/>
      <c r="H1630" s="9" t="n"/>
    </row>
    <row r="1631">
      <c r="G1631" s="9" t="n"/>
      <c r="H1631" s="9" t="n"/>
    </row>
    <row r="1632">
      <c r="G1632" s="9" t="n"/>
      <c r="H1632" s="9" t="n"/>
    </row>
    <row r="1633">
      <c r="G1633" s="9" t="n"/>
      <c r="H1633" s="9" t="n"/>
    </row>
    <row r="1634">
      <c r="G1634" s="9" t="n"/>
      <c r="H1634" s="9" t="n"/>
    </row>
    <row r="1635">
      <c r="G1635" s="9" t="n"/>
      <c r="H1635" s="9" t="n"/>
    </row>
    <row r="1636">
      <c r="G1636" s="9" t="n"/>
      <c r="H1636" s="9" t="n"/>
    </row>
    <row r="1637">
      <c r="G1637" s="9" t="n"/>
      <c r="H1637" s="9" t="n"/>
    </row>
    <row r="1638">
      <c r="G1638" s="9" t="n"/>
      <c r="H1638" s="9" t="n"/>
    </row>
    <row r="1639">
      <c r="G1639" s="9" t="n"/>
      <c r="H1639" s="9" t="n"/>
    </row>
    <row r="1640">
      <c r="G1640" s="9" t="n"/>
      <c r="H1640" s="9" t="n"/>
    </row>
    <row r="1641">
      <c r="G1641" s="9" t="n"/>
      <c r="H1641" s="9" t="n"/>
    </row>
    <row r="1642">
      <c r="G1642" s="9" t="n"/>
      <c r="H1642" s="9" t="n"/>
    </row>
    <row r="1643">
      <c r="G1643" s="9" t="n"/>
      <c r="H1643" s="9" t="n"/>
    </row>
    <row r="1644">
      <c r="G1644" s="9" t="n"/>
      <c r="H1644" s="9" t="n"/>
    </row>
    <row r="1645">
      <c r="G1645" s="9" t="n"/>
      <c r="H1645" s="9" t="n"/>
    </row>
    <row r="1646">
      <c r="G1646" s="9" t="n"/>
      <c r="H1646" s="9" t="n"/>
    </row>
    <row r="1647">
      <c r="G1647" s="9" t="n"/>
      <c r="H1647" s="9" t="n"/>
    </row>
    <row r="1648">
      <c r="G1648" s="9" t="n"/>
      <c r="H1648" s="9" t="n"/>
    </row>
    <row r="1649">
      <c r="G1649" s="9" t="n"/>
      <c r="H1649" s="9" t="n"/>
    </row>
    <row r="1650">
      <c r="G1650" s="9" t="n"/>
      <c r="H1650" s="9" t="n"/>
    </row>
    <row r="1651">
      <c r="G1651" s="9" t="n"/>
      <c r="H1651" s="9" t="n"/>
    </row>
    <row r="1652">
      <c r="G1652" s="9" t="n"/>
      <c r="H1652" s="9" t="n"/>
    </row>
    <row r="1653">
      <c r="G1653" s="9" t="n"/>
      <c r="H1653" s="9" t="n"/>
    </row>
    <row r="1654">
      <c r="G1654" s="9" t="n"/>
      <c r="H1654" s="9" t="n"/>
    </row>
    <row r="1655">
      <c r="G1655" s="9" t="n"/>
      <c r="H1655" s="9" t="n"/>
    </row>
    <row r="1656">
      <c r="G1656" s="9" t="n"/>
      <c r="H1656" s="9" t="n"/>
    </row>
    <row r="1657">
      <c r="G1657" s="9" t="n"/>
      <c r="H1657" s="9" t="n"/>
    </row>
    <row r="1658">
      <c r="G1658" s="9" t="n"/>
      <c r="H1658" s="9" t="n"/>
    </row>
    <row r="1659">
      <c r="G1659" s="9" t="n"/>
      <c r="H1659" s="9" t="n"/>
    </row>
    <row r="1660">
      <c r="G1660" s="9" t="n"/>
      <c r="H1660" s="9" t="n"/>
    </row>
    <row r="1661">
      <c r="G1661" s="9" t="n"/>
      <c r="H1661" s="9" t="n"/>
    </row>
    <row r="1662">
      <c r="G1662" s="9" t="n"/>
      <c r="H1662" s="9" t="n"/>
    </row>
    <row r="1663">
      <c r="G1663" s="9" t="n"/>
      <c r="H1663" s="9" t="n"/>
    </row>
    <row r="1664">
      <c r="G1664" s="9" t="n"/>
      <c r="H1664" s="9" t="n"/>
    </row>
    <row r="1665">
      <c r="G1665" s="9" t="n"/>
      <c r="H1665" s="9" t="n"/>
    </row>
    <row r="1666">
      <c r="G1666" s="9" t="n"/>
      <c r="H1666" s="9" t="n"/>
    </row>
    <row r="1667">
      <c r="G1667" s="9" t="n"/>
      <c r="H1667" s="9" t="n"/>
    </row>
    <row r="1668">
      <c r="G1668" s="9" t="n"/>
      <c r="H1668" s="9" t="n"/>
    </row>
    <row r="1669">
      <c r="G1669" s="9" t="n"/>
      <c r="H1669" s="9" t="n"/>
    </row>
    <row r="1670">
      <c r="G1670" s="9" t="n"/>
      <c r="H1670" s="9" t="n"/>
    </row>
    <row r="1671">
      <c r="G1671" s="9" t="n"/>
      <c r="H1671" s="9" t="n"/>
    </row>
    <row r="1672">
      <c r="G1672" s="9" t="n"/>
      <c r="H1672" s="9" t="n"/>
    </row>
    <row r="1673">
      <c r="G1673" s="9" t="n"/>
      <c r="H1673" s="9" t="n"/>
    </row>
    <row r="1674">
      <c r="G1674" s="9" t="n"/>
      <c r="H1674" s="9" t="n"/>
    </row>
    <row r="1675">
      <c r="G1675" s="9" t="n"/>
      <c r="H1675" s="9" t="n"/>
    </row>
    <row r="1676">
      <c r="G1676" s="9" t="n"/>
      <c r="H1676" s="9" t="n"/>
    </row>
    <row r="1677">
      <c r="G1677" s="9" t="n"/>
      <c r="H1677" s="9" t="n"/>
    </row>
    <row r="1678">
      <c r="G1678" s="9" t="n"/>
      <c r="H1678" s="9" t="n"/>
    </row>
    <row r="1679">
      <c r="G1679" s="9" t="n"/>
      <c r="H1679" s="9" t="n"/>
    </row>
    <row r="1680">
      <c r="G1680" s="9" t="n"/>
      <c r="H1680" s="9" t="n"/>
    </row>
    <row r="1681">
      <c r="G1681" s="9" t="n"/>
      <c r="H1681" s="9" t="n"/>
    </row>
    <row r="1682">
      <c r="G1682" s="9" t="n"/>
      <c r="H1682" s="9" t="n"/>
    </row>
    <row r="1683">
      <c r="G1683" s="9" t="n"/>
      <c r="H1683" s="9" t="n"/>
    </row>
    <row r="1684">
      <c r="G1684" s="9" t="n"/>
      <c r="H1684" s="9" t="n"/>
    </row>
    <row r="1685">
      <c r="G1685" s="9" t="n"/>
      <c r="H1685" s="9" t="n"/>
    </row>
    <row r="1686">
      <c r="G1686" s="9" t="n"/>
      <c r="H1686" s="9" t="n"/>
    </row>
    <row r="1687">
      <c r="G1687" s="9" t="n"/>
      <c r="H1687" s="9" t="n"/>
    </row>
    <row r="1688">
      <c r="G1688" s="9" t="n"/>
      <c r="H1688" s="9" t="n"/>
    </row>
    <row r="1689">
      <c r="G1689" s="9" t="n"/>
      <c r="H1689" s="9" t="n"/>
    </row>
    <row r="1690">
      <c r="G1690" s="9" t="n"/>
      <c r="H1690" s="9" t="n"/>
    </row>
    <row r="1691">
      <c r="G1691" s="9" t="n"/>
      <c r="H1691" s="9" t="n"/>
    </row>
    <row r="1692">
      <c r="G1692" s="9" t="n"/>
      <c r="H1692" s="9" t="n"/>
    </row>
    <row r="1693">
      <c r="G1693" s="9" t="n"/>
      <c r="H1693" s="9" t="n"/>
    </row>
    <row r="1694">
      <c r="G1694" s="9" t="n"/>
      <c r="H1694" s="9" t="n"/>
    </row>
    <row r="1695">
      <c r="G1695" s="9" t="n"/>
      <c r="H1695" s="9" t="n"/>
    </row>
    <row r="1696">
      <c r="G1696" s="9" t="n"/>
      <c r="H1696" s="9" t="n"/>
    </row>
    <row r="1697">
      <c r="G1697" s="9" t="n"/>
      <c r="H1697" s="9" t="n"/>
    </row>
    <row r="1698">
      <c r="G1698" s="9" t="n"/>
      <c r="H1698" s="9" t="n"/>
    </row>
    <row r="1699">
      <c r="G1699" s="9" t="n"/>
      <c r="H1699" s="9" t="n"/>
    </row>
    <row r="1700">
      <c r="G1700" s="9" t="n"/>
      <c r="H1700" s="9" t="n"/>
    </row>
    <row r="1701">
      <c r="G1701" s="9" t="n"/>
      <c r="H1701" s="9" t="n"/>
    </row>
    <row r="1702">
      <c r="G1702" s="9" t="n"/>
      <c r="H1702" s="9" t="n"/>
    </row>
    <row r="1703">
      <c r="G1703" s="9" t="n"/>
      <c r="H1703" s="9" t="n"/>
    </row>
    <row r="1704">
      <c r="G1704" s="9" t="n"/>
      <c r="H1704" s="9" t="n"/>
    </row>
    <row r="1705">
      <c r="G1705" s="9" t="n"/>
      <c r="H1705" s="9" t="n"/>
    </row>
    <row r="1706">
      <c r="G1706" s="9" t="n"/>
      <c r="H1706" s="9" t="n"/>
    </row>
    <row r="1707">
      <c r="G1707" s="9" t="n"/>
      <c r="H1707" s="9" t="n"/>
    </row>
    <row r="1708">
      <c r="G1708" s="9" t="n"/>
      <c r="H1708" s="9" t="n"/>
    </row>
    <row r="1709">
      <c r="G1709" s="9" t="n"/>
      <c r="H1709" s="9" t="n"/>
    </row>
    <row r="1710">
      <c r="G1710" s="9" t="n"/>
      <c r="H1710" s="9" t="n"/>
    </row>
    <row r="1711">
      <c r="G1711" s="9" t="n"/>
      <c r="H1711" s="9" t="n"/>
    </row>
    <row r="1712">
      <c r="G1712" s="9" t="n"/>
      <c r="H1712" s="9" t="n"/>
    </row>
    <row r="1713">
      <c r="G1713" s="9" t="n"/>
      <c r="H1713" s="9" t="n"/>
    </row>
    <row r="1714">
      <c r="G1714" s="9" t="n"/>
      <c r="H1714" s="9" t="n"/>
    </row>
    <row r="1715">
      <c r="G1715" s="9" t="n"/>
      <c r="H1715" s="9" t="n"/>
    </row>
    <row r="1716">
      <c r="G1716" s="9" t="n"/>
      <c r="H1716" s="9" t="n"/>
    </row>
    <row r="1717">
      <c r="G1717" s="9" t="n"/>
      <c r="H1717" s="9" t="n"/>
    </row>
    <row r="1718">
      <c r="G1718" s="9" t="n"/>
      <c r="H1718" s="9" t="n"/>
    </row>
    <row r="1719">
      <c r="G1719" s="9" t="n"/>
      <c r="H1719" s="9" t="n"/>
    </row>
    <row r="1720">
      <c r="G1720" s="9" t="n"/>
      <c r="H1720" s="9" t="n"/>
    </row>
    <row r="1721">
      <c r="G1721" s="9" t="n"/>
      <c r="H1721" s="9" t="n"/>
    </row>
    <row r="1722">
      <c r="G1722" s="9" t="n"/>
      <c r="H1722" s="9" t="n"/>
    </row>
    <row r="1723">
      <c r="G1723" s="9" t="n"/>
      <c r="H1723" s="9" t="n"/>
    </row>
    <row r="1724">
      <c r="G1724" s="9" t="n"/>
      <c r="H1724" s="9" t="n"/>
    </row>
    <row r="1725">
      <c r="G1725" s="9" t="n"/>
      <c r="H1725" s="9" t="n"/>
    </row>
    <row r="1726">
      <c r="G1726" s="9" t="n"/>
      <c r="H1726" s="9" t="n"/>
    </row>
    <row r="1727">
      <c r="G1727" s="9" t="n"/>
      <c r="H1727" s="9" t="n"/>
    </row>
    <row r="1728">
      <c r="G1728" s="9" t="n"/>
      <c r="H1728" s="9" t="n"/>
    </row>
    <row r="1729">
      <c r="G1729" s="9" t="n"/>
      <c r="H1729" s="9" t="n"/>
    </row>
    <row r="1730">
      <c r="G1730" s="9" t="n"/>
      <c r="H1730" s="9" t="n"/>
    </row>
    <row r="1731">
      <c r="G1731" s="9" t="n"/>
      <c r="H1731" s="9" t="n"/>
    </row>
    <row r="1732">
      <c r="G1732" s="9" t="n"/>
      <c r="H1732" s="9" t="n"/>
    </row>
    <row r="1733">
      <c r="G1733" s="9" t="n"/>
      <c r="H1733" s="9" t="n"/>
    </row>
    <row r="1734">
      <c r="G1734" s="9" t="n"/>
      <c r="H1734" s="9" t="n"/>
    </row>
    <row r="1735">
      <c r="G1735" s="9" t="n"/>
      <c r="H1735" s="9" t="n"/>
    </row>
    <row r="1736">
      <c r="G1736" s="9" t="n"/>
      <c r="H1736" s="9" t="n"/>
    </row>
    <row r="1737">
      <c r="G1737" s="9" t="n"/>
      <c r="H1737" s="9" t="n"/>
    </row>
    <row r="1738">
      <c r="G1738" s="9" t="n"/>
      <c r="H1738" s="9" t="n"/>
    </row>
    <row r="1739">
      <c r="G1739" s="9" t="n"/>
      <c r="H1739" s="9" t="n"/>
    </row>
    <row r="1740">
      <c r="G1740" s="9" t="n"/>
      <c r="H1740" s="9" t="n"/>
    </row>
    <row r="1741">
      <c r="G1741" s="9" t="n"/>
      <c r="H1741" s="9" t="n"/>
    </row>
    <row r="1742">
      <c r="G1742" s="9" t="n"/>
      <c r="H1742" s="9" t="n"/>
    </row>
    <row r="1743">
      <c r="G1743" s="9" t="n"/>
      <c r="H1743" s="9" t="n"/>
    </row>
    <row r="1744">
      <c r="G1744" s="9" t="n"/>
      <c r="H1744" s="9" t="n"/>
    </row>
    <row r="1745">
      <c r="G1745" s="9" t="n"/>
      <c r="H1745" s="9" t="n"/>
    </row>
    <row r="1746">
      <c r="G1746" s="9" t="n"/>
      <c r="H1746" s="9" t="n"/>
    </row>
    <row r="1747">
      <c r="G1747" s="9" t="n"/>
      <c r="H1747" s="9" t="n"/>
    </row>
    <row r="1748">
      <c r="G1748" s="9" t="n"/>
      <c r="H1748" s="9" t="n"/>
    </row>
    <row r="1749">
      <c r="G1749" s="9" t="n"/>
      <c r="H1749" s="9" t="n"/>
    </row>
    <row r="1750">
      <c r="G1750" s="9" t="n"/>
      <c r="H1750" s="9" t="n"/>
    </row>
    <row r="1751">
      <c r="G1751" s="9" t="n"/>
      <c r="H1751" s="9" t="n"/>
    </row>
    <row r="1752">
      <c r="G1752" s="9" t="n"/>
      <c r="H1752" s="9" t="n"/>
    </row>
    <row r="1753">
      <c r="G1753" s="9" t="n"/>
      <c r="H1753" s="9" t="n"/>
    </row>
    <row r="1754">
      <c r="G1754" s="9" t="n"/>
      <c r="H1754" s="9" t="n"/>
    </row>
    <row r="1755">
      <c r="G1755" s="9" t="n"/>
      <c r="H1755" s="9" t="n"/>
    </row>
    <row r="1756">
      <c r="G1756" s="9" t="n"/>
      <c r="H1756" s="9" t="n"/>
    </row>
    <row r="1757">
      <c r="G1757" s="9" t="n"/>
      <c r="H1757" s="9" t="n"/>
    </row>
    <row r="1758">
      <c r="G1758" s="9" t="n"/>
      <c r="H1758" s="9" t="n"/>
    </row>
    <row r="1759">
      <c r="G1759" s="9" t="n"/>
      <c r="H1759" s="9" t="n"/>
    </row>
    <row r="1760">
      <c r="G1760" s="9" t="n"/>
      <c r="H1760" s="9" t="n"/>
    </row>
    <row r="1761">
      <c r="G1761" s="9" t="n"/>
      <c r="H1761" s="9" t="n"/>
    </row>
    <row r="1762">
      <c r="G1762" s="9" t="n"/>
      <c r="H1762" s="9" t="n"/>
    </row>
    <row r="1763">
      <c r="G1763" s="9" t="n"/>
      <c r="H1763" s="9" t="n"/>
    </row>
    <row r="1764">
      <c r="G1764" s="9" t="n"/>
      <c r="H1764" s="9" t="n"/>
    </row>
    <row r="1765">
      <c r="G1765" s="9" t="n"/>
      <c r="H1765" s="9" t="n"/>
    </row>
    <row r="1766">
      <c r="G1766" s="9" t="n"/>
      <c r="H1766" s="9" t="n"/>
    </row>
    <row r="1767">
      <c r="G1767" s="9" t="n"/>
      <c r="H1767" s="9" t="n"/>
    </row>
    <row r="1768">
      <c r="G1768" s="9" t="n"/>
      <c r="H1768" s="9" t="n"/>
    </row>
    <row r="1769">
      <c r="G1769" s="9" t="n"/>
      <c r="H1769" s="9" t="n"/>
    </row>
    <row r="1770">
      <c r="G1770" s="9" t="n"/>
      <c r="H1770" s="9" t="n"/>
    </row>
    <row r="1771">
      <c r="G1771" s="9" t="n"/>
      <c r="H1771" s="9" t="n"/>
    </row>
    <row r="1772">
      <c r="G1772" s="9" t="n"/>
      <c r="H1772" s="9" t="n"/>
    </row>
    <row r="1773">
      <c r="G1773" s="9" t="n"/>
      <c r="H1773" s="9" t="n"/>
    </row>
    <row r="1774">
      <c r="G1774" s="9" t="n"/>
      <c r="H1774" s="9" t="n"/>
    </row>
    <row r="1775">
      <c r="G1775" s="9" t="n"/>
      <c r="H1775" s="9" t="n"/>
    </row>
    <row r="1776">
      <c r="G1776" s="9" t="n"/>
      <c r="H1776" s="9" t="n"/>
    </row>
    <row r="1777">
      <c r="G1777" s="9" t="n"/>
      <c r="H1777" s="9" t="n"/>
    </row>
    <row r="1778">
      <c r="G1778" s="9" t="n"/>
      <c r="H1778" s="9" t="n"/>
    </row>
    <row r="1779">
      <c r="G1779" s="9" t="n"/>
      <c r="H1779" s="9" t="n"/>
    </row>
    <row r="1780">
      <c r="G1780" s="9" t="n"/>
      <c r="H1780" s="9" t="n"/>
    </row>
    <row r="1781">
      <c r="G1781" s="9" t="n"/>
      <c r="H1781" s="9" t="n"/>
    </row>
    <row r="1782">
      <c r="G1782" s="9" t="n"/>
      <c r="H1782" s="9" t="n"/>
    </row>
    <row r="1783">
      <c r="G1783" s="9" t="n"/>
      <c r="H1783" s="9" t="n"/>
    </row>
    <row r="1784">
      <c r="G1784" s="9" t="n"/>
      <c r="H1784" s="9" t="n"/>
    </row>
    <row r="1785">
      <c r="G1785" s="9" t="n"/>
      <c r="H1785" s="9" t="n"/>
    </row>
    <row r="1786">
      <c r="G1786" s="9" t="n"/>
      <c r="H1786" s="9" t="n"/>
    </row>
    <row r="1787">
      <c r="G1787" s="9" t="n"/>
      <c r="H1787" s="9" t="n"/>
    </row>
    <row r="1788">
      <c r="G1788" s="9" t="n"/>
      <c r="H1788" s="9" t="n"/>
    </row>
    <row r="1789">
      <c r="G1789" s="9" t="n"/>
      <c r="H1789" s="9" t="n"/>
    </row>
    <row r="1790">
      <c r="G1790" s="9" t="n"/>
      <c r="H1790" s="9" t="n"/>
    </row>
    <row r="1791">
      <c r="G1791" s="9" t="n"/>
      <c r="H1791" s="9" t="n"/>
    </row>
    <row r="1792">
      <c r="G1792" s="9" t="n"/>
      <c r="H1792" s="9" t="n"/>
    </row>
    <row r="1793">
      <c r="G1793" s="9" t="n"/>
      <c r="H1793" s="9" t="n"/>
    </row>
    <row r="1794">
      <c r="G1794" s="9" t="n"/>
      <c r="H1794" s="9" t="n"/>
    </row>
    <row r="1795">
      <c r="G1795" s="9" t="n"/>
      <c r="H1795" s="9" t="n"/>
    </row>
    <row r="1796">
      <c r="G1796" s="9" t="n"/>
      <c r="H1796" s="9" t="n"/>
    </row>
    <row r="1797">
      <c r="G1797" s="9" t="n"/>
      <c r="H1797" s="9" t="n"/>
    </row>
    <row r="1798">
      <c r="G1798" s="9" t="n"/>
      <c r="H1798" s="9" t="n"/>
    </row>
    <row r="1799">
      <c r="G1799" s="9" t="n"/>
      <c r="H1799" s="9" t="n"/>
    </row>
    <row r="1800">
      <c r="G1800" s="9" t="n"/>
      <c r="H1800" s="9" t="n"/>
    </row>
    <row r="1801">
      <c r="G1801" s="9" t="n"/>
      <c r="H1801" s="9" t="n"/>
    </row>
    <row r="1802">
      <c r="G1802" s="9" t="n"/>
      <c r="H1802" s="9" t="n"/>
    </row>
    <row r="1803">
      <c r="G1803" s="9" t="n"/>
      <c r="H1803" s="9" t="n"/>
    </row>
    <row r="1804">
      <c r="G1804" s="9" t="n"/>
      <c r="H1804" s="9" t="n"/>
    </row>
    <row r="1805">
      <c r="G1805" s="9" t="n"/>
      <c r="H1805" s="9" t="n"/>
    </row>
    <row r="1806">
      <c r="G1806" s="9" t="n"/>
      <c r="H1806" s="9" t="n"/>
    </row>
    <row r="1807">
      <c r="G1807" s="9" t="n"/>
      <c r="H1807" s="9" t="n"/>
    </row>
    <row r="1808">
      <c r="G1808" s="9" t="n"/>
      <c r="H1808" s="9" t="n"/>
    </row>
    <row r="1809">
      <c r="G1809" s="9" t="n"/>
      <c r="H1809" s="9" t="n"/>
    </row>
    <row r="1810">
      <c r="G1810" s="9" t="n"/>
      <c r="H1810" s="9" t="n"/>
    </row>
    <row r="1811">
      <c r="G1811" s="9" t="n"/>
      <c r="H1811" s="9" t="n"/>
    </row>
    <row r="1812">
      <c r="G1812" s="9" t="n"/>
      <c r="H1812" s="9" t="n"/>
    </row>
    <row r="1813">
      <c r="G1813" s="9" t="n"/>
      <c r="H1813" s="9" t="n"/>
    </row>
    <row r="1814">
      <c r="G1814" s="9" t="n"/>
      <c r="H1814" s="9" t="n"/>
    </row>
    <row r="1815">
      <c r="G1815" s="9" t="n"/>
      <c r="H1815" s="9" t="n"/>
    </row>
    <row r="1816">
      <c r="G1816" s="9" t="n"/>
      <c r="H1816" s="9" t="n"/>
    </row>
    <row r="1817">
      <c r="G1817" s="9" t="n"/>
      <c r="H1817" s="9" t="n"/>
    </row>
    <row r="1818">
      <c r="G1818" s="9" t="n"/>
      <c r="H1818" s="9" t="n"/>
    </row>
    <row r="1819">
      <c r="G1819" s="9" t="n"/>
      <c r="H1819" s="9" t="n"/>
    </row>
    <row r="1820">
      <c r="G1820" s="9" t="n"/>
      <c r="H1820" s="9" t="n"/>
    </row>
    <row r="1821">
      <c r="G1821" s="9" t="n"/>
      <c r="H1821" s="9" t="n"/>
    </row>
    <row r="1822">
      <c r="G1822" s="9" t="n"/>
      <c r="H1822" s="9" t="n"/>
    </row>
    <row r="1823">
      <c r="G1823" s="9" t="n"/>
      <c r="H1823" s="9" t="n"/>
    </row>
    <row r="1824">
      <c r="G1824" s="9" t="n"/>
      <c r="H1824" s="9" t="n"/>
    </row>
    <row r="1825">
      <c r="G1825" s="9" t="n"/>
      <c r="H1825" s="9" t="n"/>
    </row>
    <row r="1826">
      <c r="G1826" s="9" t="n"/>
      <c r="H1826" s="9" t="n"/>
    </row>
    <row r="1827">
      <c r="G1827" s="9" t="n"/>
      <c r="H1827" s="9" t="n"/>
    </row>
    <row r="1828">
      <c r="G1828" s="9" t="n"/>
      <c r="H1828" s="9" t="n"/>
    </row>
    <row r="1829">
      <c r="G1829" s="9" t="n"/>
      <c r="H1829" s="9" t="n"/>
    </row>
    <row r="1830">
      <c r="G1830" s="9" t="n"/>
      <c r="H1830" s="9" t="n"/>
    </row>
    <row r="1831">
      <c r="G1831" s="9" t="n"/>
      <c r="H1831" s="9" t="n"/>
    </row>
    <row r="1832">
      <c r="G1832" s="9" t="n"/>
      <c r="H1832" s="9" t="n"/>
    </row>
    <row r="1833">
      <c r="G1833" s="9" t="n"/>
      <c r="H1833" s="9" t="n"/>
    </row>
    <row r="1834">
      <c r="G1834" s="9" t="n"/>
      <c r="H1834" s="9" t="n"/>
    </row>
    <row r="1835">
      <c r="G1835" s="9" t="n"/>
      <c r="H1835" s="9" t="n"/>
    </row>
    <row r="1836">
      <c r="G1836" s="9" t="n"/>
      <c r="H1836" s="9" t="n"/>
    </row>
    <row r="1837">
      <c r="G1837" s="9" t="n"/>
      <c r="H1837" s="9" t="n"/>
    </row>
    <row r="1838">
      <c r="G1838" s="9" t="n"/>
      <c r="H1838" s="9" t="n"/>
    </row>
    <row r="1839">
      <c r="G1839" s="9" t="n"/>
      <c r="H1839" s="9" t="n"/>
    </row>
    <row r="1840">
      <c r="G1840" s="9" t="n"/>
      <c r="H1840" s="9" t="n"/>
    </row>
    <row r="1841">
      <c r="G1841" s="9" t="n"/>
      <c r="H1841" s="9" t="n"/>
    </row>
    <row r="1842">
      <c r="G1842" s="9" t="n"/>
      <c r="H1842" s="9" t="n"/>
    </row>
    <row r="1843">
      <c r="G1843" s="9" t="n"/>
      <c r="H1843" s="9" t="n"/>
    </row>
    <row r="1844">
      <c r="G1844" s="9" t="n"/>
      <c r="H1844" s="9" t="n"/>
    </row>
    <row r="1845">
      <c r="G1845" s="9" t="n"/>
      <c r="H1845" s="9" t="n"/>
    </row>
    <row r="1846">
      <c r="G1846" s="9" t="n"/>
      <c r="H1846" s="9" t="n"/>
    </row>
    <row r="1847">
      <c r="G1847" s="9" t="n"/>
      <c r="H1847" s="9" t="n"/>
    </row>
    <row r="1848">
      <c r="G1848" s="9" t="n"/>
      <c r="H1848" s="9" t="n"/>
    </row>
    <row r="1849">
      <c r="G1849" s="9" t="n"/>
      <c r="H1849" s="9" t="n"/>
    </row>
    <row r="1850">
      <c r="G1850" s="9" t="n"/>
      <c r="H1850" s="9" t="n"/>
    </row>
    <row r="1851">
      <c r="G1851" s="9" t="n"/>
      <c r="H1851" s="9" t="n"/>
    </row>
    <row r="1852">
      <c r="G1852" s="9" t="n"/>
      <c r="H1852" s="9" t="n"/>
    </row>
    <row r="1853">
      <c r="G1853" s="9" t="n"/>
      <c r="H1853" s="9" t="n"/>
    </row>
    <row r="1854">
      <c r="G1854" s="9" t="n"/>
      <c r="H1854" s="9" t="n"/>
    </row>
    <row r="1855">
      <c r="G1855" s="9" t="n"/>
      <c r="H1855" s="9" t="n"/>
    </row>
    <row r="1856">
      <c r="G1856" s="9" t="n"/>
      <c r="H1856" s="9" t="n"/>
    </row>
    <row r="1857">
      <c r="G1857" s="9" t="n"/>
      <c r="H1857" s="9" t="n"/>
    </row>
    <row r="1858">
      <c r="G1858" s="9" t="n"/>
      <c r="H1858" s="9" t="n"/>
    </row>
    <row r="1859">
      <c r="G1859" s="9" t="n"/>
      <c r="H1859" s="9" t="n"/>
    </row>
    <row r="1860">
      <c r="G1860" s="9" t="n"/>
      <c r="H1860" s="9" t="n"/>
    </row>
    <row r="1861">
      <c r="G1861" s="9" t="n"/>
      <c r="H1861" s="9" t="n"/>
    </row>
    <row r="1862">
      <c r="G1862" s="9" t="n"/>
      <c r="H1862" s="9" t="n"/>
    </row>
    <row r="1863">
      <c r="G1863" s="9" t="n"/>
      <c r="H1863" s="9" t="n"/>
    </row>
    <row r="1864">
      <c r="G1864" s="9" t="n"/>
      <c r="H1864" s="9" t="n"/>
    </row>
    <row r="1865">
      <c r="G1865" s="9" t="n"/>
      <c r="H1865" s="9" t="n"/>
    </row>
    <row r="1866">
      <c r="G1866" s="9" t="n"/>
      <c r="H1866" s="9" t="n"/>
    </row>
    <row r="1867">
      <c r="G1867" s="9" t="n"/>
      <c r="H1867" s="9" t="n"/>
    </row>
    <row r="1868">
      <c r="G1868" s="9" t="n"/>
      <c r="H1868" s="9" t="n"/>
    </row>
    <row r="1869">
      <c r="G1869" s="9" t="n"/>
      <c r="H1869" s="9" t="n"/>
    </row>
    <row r="1870">
      <c r="G1870" s="9" t="n"/>
      <c r="H1870" s="9" t="n"/>
    </row>
    <row r="1871">
      <c r="G1871" s="9" t="n"/>
      <c r="H1871" s="9" t="n"/>
    </row>
    <row r="1872">
      <c r="G1872" s="9" t="n"/>
      <c r="H1872" s="9" t="n"/>
    </row>
    <row r="1873">
      <c r="G1873" s="9" t="n"/>
      <c r="H1873" s="9" t="n"/>
    </row>
    <row r="1874">
      <c r="G1874" s="9" t="n"/>
      <c r="H1874" s="9" t="n"/>
    </row>
    <row r="1875">
      <c r="G1875" s="9" t="n"/>
      <c r="H1875" s="9" t="n"/>
    </row>
    <row r="1876">
      <c r="G1876" s="9" t="n"/>
      <c r="H1876" s="9" t="n"/>
    </row>
    <row r="1877">
      <c r="G1877" s="9" t="n"/>
      <c r="H1877" s="9" t="n"/>
    </row>
    <row r="1878">
      <c r="G1878" s="9" t="n"/>
      <c r="H1878" s="9" t="n"/>
    </row>
    <row r="1879">
      <c r="G1879" s="9" t="n"/>
      <c r="H1879" s="9" t="n"/>
    </row>
    <row r="1880">
      <c r="G1880" s="9" t="n"/>
      <c r="H1880" s="9" t="n"/>
    </row>
    <row r="1881">
      <c r="G1881" s="9" t="n"/>
      <c r="H1881" s="9" t="n"/>
    </row>
    <row r="1882">
      <c r="G1882" s="9" t="n"/>
      <c r="H1882" s="9" t="n"/>
    </row>
    <row r="1883">
      <c r="G1883" s="9" t="n"/>
      <c r="H1883" s="9" t="n"/>
    </row>
    <row r="1884">
      <c r="G1884" s="9" t="n"/>
      <c r="H1884" s="9" t="n"/>
    </row>
    <row r="1885">
      <c r="G1885" s="9" t="n"/>
      <c r="H1885" s="9" t="n"/>
    </row>
    <row r="1886">
      <c r="G1886" s="9" t="n"/>
      <c r="H1886" s="9" t="n"/>
    </row>
    <row r="1887">
      <c r="G1887" s="9" t="n"/>
      <c r="H1887" s="9" t="n"/>
    </row>
    <row r="1888">
      <c r="G1888" s="9" t="n"/>
      <c r="H1888" s="9" t="n"/>
    </row>
    <row r="1889">
      <c r="G1889" s="9" t="n"/>
      <c r="H1889" s="9" t="n"/>
    </row>
    <row r="1890">
      <c r="G1890" s="9" t="n"/>
      <c r="H1890" s="9" t="n"/>
    </row>
    <row r="1891">
      <c r="G1891" s="9" t="n"/>
      <c r="H1891" s="9" t="n"/>
    </row>
    <row r="1892">
      <c r="G1892" s="9" t="n"/>
      <c r="H1892" s="9" t="n"/>
    </row>
    <row r="1893">
      <c r="G1893" s="9" t="n"/>
      <c r="H1893" s="9" t="n"/>
    </row>
    <row r="1894">
      <c r="G1894" s="9" t="n"/>
      <c r="H1894" s="9" t="n"/>
    </row>
    <row r="1895">
      <c r="G1895" s="9" t="n"/>
      <c r="H1895" s="9" t="n"/>
    </row>
    <row r="1896">
      <c r="G1896" s="9" t="n"/>
      <c r="H1896" s="9" t="n"/>
    </row>
    <row r="1897">
      <c r="G1897" s="9" t="n"/>
      <c r="H1897" s="9" t="n"/>
    </row>
    <row r="1898">
      <c r="G1898" s="9" t="n"/>
      <c r="H1898" s="9" t="n"/>
    </row>
    <row r="1899">
      <c r="G1899" s="9" t="n"/>
      <c r="H1899" s="9" t="n"/>
    </row>
    <row r="1900">
      <c r="G1900" s="9" t="n"/>
      <c r="H1900" s="9" t="n"/>
    </row>
    <row r="1901">
      <c r="G1901" s="9" t="n"/>
      <c r="H1901" s="9" t="n"/>
    </row>
    <row r="1902">
      <c r="G1902" s="9" t="n"/>
      <c r="H1902" s="9" t="n"/>
    </row>
    <row r="1903">
      <c r="G1903" s="9" t="n"/>
      <c r="H1903" s="9" t="n"/>
    </row>
    <row r="1904">
      <c r="G1904" s="9" t="n"/>
      <c r="H1904" s="9" t="n"/>
    </row>
    <row r="1905">
      <c r="G1905" s="9" t="n"/>
      <c r="H1905" s="9" t="n"/>
    </row>
    <row r="1906">
      <c r="G1906" s="9" t="n"/>
      <c r="H1906" s="9" t="n"/>
    </row>
    <row r="1907">
      <c r="G1907" s="9" t="n"/>
      <c r="H1907" s="9" t="n"/>
    </row>
    <row r="1908">
      <c r="G1908" s="9" t="n"/>
      <c r="H1908" s="9" t="n"/>
    </row>
    <row r="1909">
      <c r="G1909" s="9" t="n"/>
      <c r="H1909" s="9" t="n"/>
    </row>
    <row r="1910">
      <c r="G1910" s="9" t="n"/>
      <c r="H1910" s="9" t="n"/>
    </row>
    <row r="1911">
      <c r="G1911" s="9" t="n"/>
      <c r="H1911" s="9" t="n"/>
    </row>
    <row r="1912">
      <c r="G1912" s="9" t="n"/>
      <c r="H1912" s="9" t="n"/>
    </row>
    <row r="1913">
      <c r="G1913" s="9" t="n"/>
      <c r="H1913" s="9" t="n"/>
    </row>
    <row r="1914">
      <c r="G1914" s="9" t="n"/>
      <c r="H1914" s="9" t="n"/>
    </row>
    <row r="1915">
      <c r="G1915" s="9" t="n"/>
      <c r="H1915" s="9" t="n"/>
    </row>
    <row r="1916">
      <c r="G1916" s="9" t="n"/>
      <c r="H1916" s="9" t="n"/>
    </row>
    <row r="1917">
      <c r="G1917" s="9" t="n"/>
      <c r="H1917" s="9" t="n"/>
    </row>
    <row r="1918">
      <c r="G1918" s="9" t="n"/>
      <c r="H1918" s="9" t="n"/>
    </row>
    <row r="1919">
      <c r="G1919" s="9" t="n"/>
      <c r="H1919" s="9" t="n"/>
    </row>
    <row r="1920">
      <c r="G1920" s="9" t="n"/>
      <c r="H1920" s="9" t="n"/>
    </row>
    <row r="1921">
      <c r="G1921" s="9" t="n"/>
      <c r="H1921" s="9" t="n"/>
    </row>
    <row r="1922">
      <c r="G1922" s="9" t="n"/>
      <c r="H1922" s="9" t="n"/>
    </row>
    <row r="1923">
      <c r="G1923" s="9" t="n"/>
      <c r="H1923" s="9" t="n"/>
    </row>
    <row r="1924">
      <c r="G1924" s="9" t="n"/>
      <c r="H1924" s="9" t="n"/>
    </row>
    <row r="1925">
      <c r="G1925" s="9" t="n"/>
      <c r="H1925" s="9" t="n"/>
    </row>
    <row r="1926">
      <c r="G1926" s="9" t="n"/>
      <c r="H1926" s="9" t="n"/>
    </row>
    <row r="1927">
      <c r="G1927" s="9" t="n"/>
      <c r="H1927" s="9" t="n"/>
    </row>
    <row r="1928">
      <c r="G1928" s="9" t="n"/>
      <c r="H1928" s="9" t="n"/>
    </row>
    <row r="1929">
      <c r="G1929" s="9" t="n"/>
      <c r="H1929" s="9" t="n"/>
    </row>
    <row r="1930">
      <c r="G1930" s="9" t="n"/>
      <c r="H1930" s="9" t="n"/>
    </row>
    <row r="1931">
      <c r="G1931" s="9" t="n"/>
      <c r="H1931" s="9" t="n"/>
    </row>
    <row r="1932">
      <c r="G1932" s="9" t="n"/>
      <c r="H1932" s="9" t="n"/>
    </row>
    <row r="1933">
      <c r="G1933" s="9" t="n"/>
      <c r="H1933" s="9" t="n"/>
    </row>
    <row r="1934">
      <c r="G1934" s="9" t="n"/>
      <c r="H1934" s="9" t="n"/>
    </row>
    <row r="1935">
      <c r="G1935" s="9" t="n"/>
      <c r="H1935" s="9" t="n"/>
    </row>
    <row r="1936">
      <c r="G1936" s="9" t="n"/>
      <c r="H1936" s="9" t="n"/>
    </row>
    <row r="1937">
      <c r="G1937" s="9" t="n"/>
      <c r="H1937" s="9" t="n"/>
    </row>
    <row r="1938">
      <c r="G1938" s="9" t="n"/>
      <c r="H1938" s="9" t="n"/>
    </row>
    <row r="1939">
      <c r="G1939" s="9" t="n"/>
      <c r="H1939" s="9" t="n"/>
    </row>
    <row r="1940">
      <c r="G1940" s="9" t="n"/>
      <c r="H1940" s="9" t="n"/>
    </row>
    <row r="1941">
      <c r="G1941" s="9" t="n"/>
      <c r="H1941" s="9" t="n"/>
    </row>
    <row r="1942">
      <c r="G1942" s="9" t="n"/>
      <c r="H1942" s="9" t="n"/>
    </row>
    <row r="1943">
      <c r="G1943" s="9" t="n"/>
      <c r="H1943" s="9" t="n"/>
    </row>
    <row r="1944">
      <c r="G1944" s="9" t="n"/>
      <c r="H1944" s="9" t="n"/>
    </row>
    <row r="1945">
      <c r="G1945" s="9" t="n"/>
      <c r="H1945" s="9" t="n"/>
    </row>
    <row r="1946">
      <c r="G1946" s="9" t="n"/>
      <c r="H1946" s="9" t="n"/>
    </row>
    <row r="1947">
      <c r="G1947" s="9" t="n"/>
      <c r="H1947" s="9" t="n"/>
    </row>
    <row r="1948">
      <c r="G1948" s="9" t="n"/>
      <c r="H1948" s="9" t="n"/>
    </row>
    <row r="1949">
      <c r="G1949" s="9" t="n"/>
      <c r="H1949" s="9" t="n"/>
    </row>
    <row r="1950">
      <c r="G1950" s="9" t="n"/>
      <c r="H1950" s="9" t="n"/>
    </row>
    <row r="1951">
      <c r="G1951" s="9" t="n"/>
      <c r="H1951" s="9" t="n"/>
    </row>
    <row r="1952">
      <c r="G1952" s="9" t="n"/>
      <c r="H1952" s="9" t="n"/>
    </row>
    <row r="1953">
      <c r="G1953" s="9" t="n"/>
      <c r="H1953" s="9" t="n"/>
    </row>
    <row r="1954">
      <c r="G1954" s="9" t="n"/>
      <c r="H1954" s="9" t="n"/>
    </row>
    <row r="1955">
      <c r="G1955" s="9" t="n"/>
      <c r="H1955" s="9" t="n"/>
    </row>
    <row r="1956">
      <c r="G1956" s="9" t="n"/>
      <c r="H1956" s="9" t="n"/>
    </row>
    <row r="1957">
      <c r="G1957" s="9" t="n"/>
      <c r="H1957" s="9" t="n"/>
    </row>
    <row r="1958">
      <c r="G1958" s="9" t="n"/>
      <c r="H1958" s="9" t="n"/>
    </row>
    <row r="1959">
      <c r="G1959" s="9" t="n"/>
      <c r="H1959" s="9" t="n"/>
    </row>
    <row r="1960">
      <c r="G1960" s="9" t="n"/>
      <c r="H1960" s="9" t="n"/>
    </row>
    <row r="1961">
      <c r="G1961" s="9" t="n"/>
      <c r="H1961" s="9" t="n"/>
    </row>
    <row r="1962">
      <c r="G1962" s="9" t="n"/>
      <c r="H1962" s="9" t="n"/>
    </row>
    <row r="1963">
      <c r="G1963" s="9" t="n"/>
      <c r="H1963" s="9" t="n"/>
    </row>
    <row r="1964">
      <c r="G1964" s="9" t="n"/>
      <c r="H1964" s="9" t="n"/>
    </row>
    <row r="1965">
      <c r="G1965" s="9" t="n"/>
      <c r="H1965" s="9" t="n"/>
    </row>
    <row r="1966">
      <c r="G1966" s="9" t="n"/>
      <c r="H1966" s="9" t="n"/>
    </row>
    <row r="1967">
      <c r="G1967" s="9" t="n"/>
      <c r="H1967" s="9" t="n"/>
    </row>
    <row r="1968">
      <c r="G1968" s="9" t="n"/>
      <c r="H1968" s="9" t="n"/>
    </row>
    <row r="1969">
      <c r="G1969" s="9" t="n"/>
      <c r="H1969" s="9" t="n"/>
    </row>
    <row r="1970">
      <c r="G1970" s="9" t="n"/>
      <c r="H1970" s="9" t="n"/>
    </row>
    <row r="1971">
      <c r="G1971" s="9" t="n"/>
      <c r="H1971" s="9" t="n"/>
    </row>
    <row r="1972">
      <c r="G1972" s="9" t="n"/>
      <c r="H1972" s="9" t="n"/>
    </row>
    <row r="1973">
      <c r="G1973" s="9" t="n"/>
      <c r="H1973" s="9" t="n"/>
    </row>
    <row r="1974">
      <c r="G1974" s="9" t="n"/>
      <c r="H1974" s="9" t="n"/>
    </row>
    <row r="1975">
      <c r="G1975" s="9" t="n"/>
      <c r="H1975" s="9" t="n"/>
    </row>
    <row r="1976">
      <c r="G1976" s="9" t="n"/>
      <c r="H1976" s="9" t="n"/>
    </row>
    <row r="1977">
      <c r="G1977" s="9" t="n"/>
      <c r="H1977" s="9" t="n"/>
    </row>
    <row r="1978">
      <c r="G1978" s="9" t="n"/>
      <c r="H1978" s="9" t="n"/>
    </row>
    <row r="1979">
      <c r="G1979" s="9" t="n"/>
      <c r="H1979" s="9" t="n"/>
    </row>
    <row r="1980">
      <c r="G1980" s="9" t="n"/>
      <c r="H1980" s="9" t="n"/>
    </row>
    <row r="1981">
      <c r="G1981" s="9" t="n"/>
      <c r="H1981" s="9" t="n"/>
    </row>
    <row r="1982">
      <c r="G1982" s="9" t="n"/>
      <c r="H1982" s="9" t="n"/>
    </row>
    <row r="1983">
      <c r="G1983" s="9" t="n"/>
      <c r="H1983" s="9" t="n"/>
    </row>
    <row r="1984">
      <c r="G1984" s="9" t="n"/>
      <c r="H1984" s="9" t="n"/>
    </row>
    <row r="1985">
      <c r="G1985" s="9" t="n"/>
      <c r="H1985" s="9" t="n"/>
    </row>
    <row r="1986">
      <c r="G1986" s="9" t="n"/>
      <c r="H1986" s="9" t="n"/>
    </row>
    <row r="1987">
      <c r="G1987" s="9" t="n"/>
      <c r="H1987" s="9" t="n"/>
    </row>
    <row r="1988">
      <c r="G1988" s="9" t="n"/>
      <c r="H1988" s="9" t="n"/>
    </row>
    <row r="1989">
      <c r="G1989" s="9" t="n"/>
      <c r="H1989" s="9" t="n"/>
    </row>
    <row r="1990">
      <c r="G1990" s="9" t="n"/>
      <c r="H1990" s="9" t="n"/>
    </row>
    <row r="1991">
      <c r="G1991" s="9" t="n"/>
      <c r="H1991" s="9" t="n"/>
    </row>
    <row r="1992">
      <c r="G1992" s="9" t="n"/>
      <c r="H1992" s="9" t="n"/>
    </row>
    <row r="1993">
      <c r="G1993" s="9" t="n"/>
      <c r="H1993" s="9" t="n"/>
    </row>
    <row r="1994">
      <c r="G1994" s="9" t="n"/>
      <c r="H1994" s="9" t="n"/>
    </row>
    <row r="1995">
      <c r="G1995" s="9" t="n"/>
      <c r="H1995" s="9" t="n"/>
    </row>
    <row r="1996">
      <c r="G1996" s="9" t="n"/>
      <c r="H1996" s="9" t="n"/>
    </row>
    <row r="1997">
      <c r="G1997" s="9" t="n"/>
      <c r="H1997" s="9" t="n"/>
    </row>
    <row r="1998">
      <c r="G1998" s="9" t="n"/>
      <c r="H1998" s="9" t="n"/>
    </row>
    <row r="1999">
      <c r="G1999" s="9" t="n"/>
      <c r="H1999" s="9" t="n"/>
    </row>
    <row r="2000">
      <c r="G2000" s="9" t="n"/>
      <c r="H2000" s="9" t="n"/>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713"/>
  <sheetViews>
    <sheetView workbookViewId="0">
      <pane ySplit="1" topLeftCell="A98" activePane="bottomLeft" state="frozen"/>
      <selection pane="bottomLeft" activeCell="B5" sqref="B5"/>
    </sheetView>
  </sheetViews>
  <sheetFormatPr baseColWidth="10" defaultColWidth="11" defaultRowHeight="14.4"/>
  <cols>
    <col width="54.109375" customWidth="1" min="2" max="2"/>
  </cols>
  <sheetData>
    <row r="1" ht="15" customHeight="1">
      <c r="A1" s="1" t="inlineStr">
        <is>
          <t>dni</t>
        </is>
      </c>
      <c r="B1" s="1" t="inlineStr">
        <is>
          <t>nombre</t>
        </is>
      </c>
      <c r="C1" s="1" t="inlineStr">
        <is>
          <t>n_organizaciones</t>
        </is>
      </c>
      <c r="D1" s="1" t="inlineStr">
        <is>
          <t>n_cargos_registrados</t>
        </is>
      </c>
      <c r="E1" s="1" t="inlineStr">
        <is>
          <t>n_cargos_vigentes</t>
        </is>
      </c>
      <c r="F1" s="1" t="inlineStr">
        <is>
          <t>nivel_acceso</t>
        </is>
      </c>
    </row>
    <row r="2">
      <c r="A2">
        <f t="array" ref="A2:A713">_xlfn._xlws.SORT(_xlfn.UNIQUE(_xlfn._xlws.FILTER(_xlfn.ANCHORARRAY(REL_PERSONA_CARGO!B2),_xlfn.ANCHORARRAY(REL_PERSONA_CARGO!B2)&lt;&gt;"")))</f>
        <v/>
      </c>
      <c r="B2">
        <f t="array" ref="B2:B713">_xlfn.XLOOKUP(_xlfn.ANCHORARRAY(A2),_xlfn.ANCHORARRAY(REL_PERSONA_CARGO!B2),_xlfn.ANCHORARRAY(REL_PERSONA_CARGO!C2),"")</f>
        <v/>
      </c>
      <c r="C2" s="4">
        <f t="array" ref="C2:C713">_xlfn.MAP(_xlfn.ANCHORARRAY(A2),_xlfn.LAMBDA(_xlpm.x,ROWS(_xlfn.UNIQUE(_xlfn._xlws.FILTER(_xlfn.ANCHORARRAY(REL_PERSONA_CARGO!A2),_xlfn.ANCHORARRAY(REL_PERSONA_CARGO!B2)=_xlpm.x)))))</f>
        <v/>
      </c>
      <c r="D2" s="4">
        <f t="array" ref="D2:D713">COUNTIF(_xlfn.ANCHORARRAY(REL_PERSONA_CARGO!B2),_xlfn.ANCHORARRAY(A2))</f>
        <v/>
      </c>
      <c r="E2" s="4">
        <f t="array" ref="E2:E713">COUNTIFS(_xlfn.ANCHORARRAY(REL_PERSONA_CARGO!B2),_xlfn.ANCHORARRAY(A2),_xlfn.ANCHORARRAY(REL_PERSONA_CARGO!I2),"SI")</f>
        <v/>
      </c>
      <c r="F2">
        <f t="array" ref="F2:F713">IF(_xlfn.ANCHORARRAY(A2)&lt;&gt;"","Restringido (dato personal)","")</f>
        <v/>
      </c>
    </row>
    <row r="3">
      <c r="A3" t="inlineStr">
        <is>
          <t>00152355</t>
        </is>
      </c>
      <c r="B3" t="inlineStr">
        <is>
          <t>RODRIGUEZ BOLUARTE EDUARDO</t>
        </is>
      </c>
      <c r="C3" s="4" t="n">
        <v>1</v>
      </c>
      <c r="D3" s="4" t="n">
        <v>1</v>
      </c>
      <c r="E3" s="4" t="n">
        <v>1</v>
      </c>
      <c r="F3" t="inlineStr">
        <is>
          <t>Restringido (dato personal)</t>
        </is>
      </c>
    </row>
    <row r="4">
      <c r="A4" t="inlineStr">
        <is>
          <t>00156282</t>
        </is>
      </c>
      <c r="B4" t="inlineStr">
        <is>
          <t>GARCIA GUTIERREZ GERMAN</t>
        </is>
      </c>
      <c r="C4" s="4" t="n">
        <v>1</v>
      </c>
      <c r="D4" s="4" t="n">
        <v>2</v>
      </c>
      <c r="E4" s="4" t="n">
        <v>2</v>
      </c>
      <c r="F4" t="inlineStr">
        <is>
          <t>Restringido (dato personal)</t>
        </is>
      </c>
    </row>
    <row r="5">
      <c r="A5" t="inlineStr">
        <is>
          <t>00172470</t>
        </is>
      </c>
      <c r="B5" t="inlineStr">
        <is>
          <t>vargas cometivos francisco</t>
        </is>
      </c>
      <c r="C5" s="4" t="n">
        <v>1</v>
      </c>
      <c r="D5" s="4" t="n">
        <v>2</v>
      </c>
      <c r="E5" s="4" t="n">
        <v>2</v>
      </c>
      <c r="F5" t="inlineStr">
        <is>
          <t>Restringido (dato personal)</t>
        </is>
      </c>
    </row>
    <row r="6">
      <c r="A6" t="inlineStr">
        <is>
          <t>00173670</t>
        </is>
      </c>
      <c r="B6" t="inlineStr">
        <is>
          <t>CAMACHO ARVI CIPRIANO</t>
        </is>
      </c>
      <c r="C6" s="4" t="n">
        <v>1</v>
      </c>
      <c r="D6" s="4" t="n">
        <v>1</v>
      </c>
      <c r="E6" s="4" t="n">
        <v>1</v>
      </c>
      <c r="F6" t="inlineStr">
        <is>
          <t>Restringido (dato personal)</t>
        </is>
      </c>
    </row>
    <row r="7">
      <c r="A7" t="inlineStr">
        <is>
          <t>00182930</t>
        </is>
      </c>
      <c r="B7" t="inlineStr">
        <is>
          <t>NAVARRO PEREZ SONIA</t>
        </is>
      </c>
      <c r="C7" s="4" t="n">
        <v>1</v>
      </c>
      <c r="D7" s="4" t="n">
        <v>1</v>
      </c>
      <c r="E7" s="4" t="n">
        <v>1</v>
      </c>
      <c r="F7" t="inlineStr">
        <is>
          <t>Restringido (dato personal)</t>
        </is>
      </c>
    </row>
    <row r="8">
      <c r="A8" t="inlineStr">
        <is>
          <t>00182998</t>
        </is>
      </c>
      <c r="B8" t="inlineStr">
        <is>
          <t>ALEJO ARECHE ALBINO</t>
        </is>
      </c>
      <c r="C8" s="4" t="n">
        <v>1</v>
      </c>
      <c r="D8" s="4" t="n">
        <v>1</v>
      </c>
      <c r="E8" s="4" t="n">
        <v>1</v>
      </c>
      <c r="F8" t="inlineStr">
        <is>
          <t>Restringido (dato personal)</t>
        </is>
      </c>
    </row>
    <row r="9">
      <c r="A9" t="inlineStr">
        <is>
          <t>00188163</t>
        </is>
      </c>
      <c r="B9" t="inlineStr">
        <is>
          <t>MERCADO RESALVE RAUL</t>
        </is>
      </c>
      <c r="C9" s="4" t="n">
        <v>1</v>
      </c>
      <c r="D9" s="4" t="n">
        <v>1</v>
      </c>
      <c r="E9" s="4" t="n">
        <v>1</v>
      </c>
      <c r="F9" t="inlineStr">
        <is>
          <t>Restringido (dato personal)</t>
        </is>
      </c>
    </row>
    <row r="10">
      <c r="A10" t="inlineStr">
        <is>
          <t>00256035</t>
        </is>
      </c>
      <c r="B10" t="inlineStr">
        <is>
          <t>RIVERA OCHOA MARCO ANTONIO</t>
        </is>
      </c>
      <c r="C10" s="4" t="n">
        <v>1</v>
      </c>
      <c r="D10" s="4" t="n">
        <v>1</v>
      </c>
      <c r="E10" s="4" t="n">
        <v>1</v>
      </c>
      <c r="F10" t="inlineStr">
        <is>
          <t>Restringido (dato personal)</t>
        </is>
      </c>
    </row>
    <row r="11">
      <c r="A11" t="inlineStr">
        <is>
          <t>00427219</t>
        </is>
      </c>
      <c r="B11" t="inlineStr">
        <is>
          <t>CASO FLORES ROSENDO EUDOCIO</t>
        </is>
      </c>
      <c r="C11" s="4" t="n">
        <v>1</v>
      </c>
      <c r="D11" s="4" t="n">
        <v>1</v>
      </c>
      <c r="E11" s="4" t="n">
        <v>1</v>
      </c>
      <c r="F11" t="inlineStr">
        <is>
          <t>Restringido (dato personal)</t>
        </is>
      </c>
    </row>
    <row r="12">
      <c r="A12" t="inlineStr">
        <is>
          <t>00429533</t>
        </is>
      </c>
      <c r="B12" t="inlineStr">
        <is>
          <t>SARMIENTO QUISPE JOHN EDGAR</t>
        </is>
      </c>
      <c r="C12" s="4" t="n">
        <v>1</v>
      </c>
      <c r="D12" s="4" t="n">
        <v>1</v>
      </c>
      <c r="E12" s="4" t="n">
        <v>1</v>
      </c>
      <c r="F12" t="inlineStr">
        <is>
          <t>Restringido (dato personal)</t>
        </is>
      </c>
    </row>
    <row r="13">
      <c r="A13" t="inlineStr">
        <is>
          <t>00460506</t>
        </is>
      </c>
      <c r="B13" t="inlineStr">
        <is>
          <t>MALAGA CUTIPE JOSE LUIS ANTONIO</t>
        </is>
      </c>
      <c r="C13" s="4" t="n">
        <v>1</v>
      </c>
      <c r="D13" s="4" t="n">
        <v>1</v>
      </c>
      <c r="E13" s="4" t="n">
        <v>1</v>
      </c>
      <c r="F13" t="inlineStr">
        <is>
          <t>Restringido (dato personal)</t>
        </is>
      </c>
    </row>
    <row r="14">
      <c r="A14" t="inlineStr">
        <is>
          <t>00460531</t>
        </is>
      </c>
      <c r="B14" t="inlineStr">
        <is>
          <t>CAHUANA VILLANUEVA WUILZON</t>
        </is>
      </c>
      <c r="C14" s="4" t="n">
        <v>1</v>
      </c>
      <c r="D14" s="4" t="n">
        <v>1</v>
      </c>
      <c r="E14" s="4" t="n">
        <v>1</v>
      </c>
      <c r="F14" t="inlineStr">
        <is>
          <t>Restringido (dato personal)</t>
        </is>
      </c>
    </row>
    <row r="15">
      <c r="A15" t="inlineStr">
        <is>
          <t>00460975</t>
        </is>
      </c>
      <c r="B15" t="inlineStr">
        <is>
          <t>MAMANI MAMANI VICTOR</t>
        </is>
      </c>
      <c r="C15" s="4" t="n">
        <v>1</v>
      </c>
      <c r="D15" s="4" t="n">
        <v>2</v>
      </c>
      <c r="E15" s="4" t="n">
        <v>2</v>
      </c>
      <c r="F15" t="inlineStr">
        <is>
          <t>Restringido (dato personal)</t>
        </is>
      </c>
    </row>
    <row r="16">
      <c r="A16" t="inlineStr">
        <is>
          <t>00668426</t>
        </is>
      </c>
      <c r="B16" t="inlineStr">
        <is>
          <t>torres tapia victor</t>
        </is>
      </c>
      <c r="C16" s="4" t="n">
        <v>1</v>
      </c>
      <c r="D16" s="4" t="n">
        <v>1</v>
      </c>
      <c r="E16" s="4" t="n">
        <v>1</v>
      </c>
      <c r="F16" t="inlineStr">
        <is>
          <t>Restringido (dato personal)</t>
        </is>
      </c>
    </row>
    <row r="17">
      <c r="A17" t="inlineStr">
        <is>
          <t>00844719</t>
        </is>
      </c>
      <c r="B17" t="inlineStr">
        <is>
          <t>MELENDEZ CARDENAS ELENA</t>
        </is>
      </c>
      <c r="C17" s="4" t="n">
        <v>1</v>
      </c>
      <c r="D17" s="4" t="n">
        <v>2</v>
      </c>
      <c r="E17" s="4" t="n">
        <v>2</v>
      </c>
      <c r="F17" t="inlineStr">
        <is>
          <t>Restringido (dato personal)</t>
        </is>
      </c>
    </row>
    <row r="18">
      <c r="A18" t="inlineStr">
        <is>
          <t>00924446</t>
        </is>
      </c>
      <c r="B18" t="inlineStr">
        <is>
          <t>MELENDEZ SURITA RAMIRO</t>
        </is>
      </c>
      <c r="C18" s="4" t="n">
        <v>1</v>
      </c>
      <c r="D18" s="4" t="n">
        <v>1</v>
      </c>
      <c r="E18" s="4" t="n">
        <v>1</v>
      </c>
      <c r="F18" t="inlineStr">
        <is>
          <t>Restringido (dato personal)</t>
        </is>
      </c>
    </row>
    <row r="19">
      <c r="A19" t="inlineStr">
        <is>
          <t>00933511</t>
        </is>
      </c>
      <c r="B19" t="inlineStr">
        <is>
          <t>SEGURA SANTACRUZ ISABEL</t>
        </is>
      </c>
      <c r="C19" s="4" t="n">
        <v>1</v>
      </c>
      <c r="D19" s="4" t="n">
        <v>1</v>
      </c>
      <c r="E19" s="4" t="n">
        <v>1</v>
      </c>
      <c r="F19" t="inlineStr">
        <is>
          <t>Restringido (dato personal)</t>
        </is>
      </c>
    </row>
    <row r="20">
      <c r="A20" t="inlineStr">
        <is>
          <t>00954201</t>
        </is>
      </c>
      <c r="B20" t="inlineStr">
        <is>
          <t>PALACIOS AGURTO ORLANDO</t>
        </is>
      </c>
      <c r="C20" s="4" t="n">
        <v>1</v>
      </c>
      <c r="D20" s="4" t="n">
        <v>1</v>
      </c>
      <c r="E20" s="4" t="n">
        <v>1</v>
      </c>
      <c r="F20" t="inlineStr">
        <is>
          <t>Restringido (dato personal)</t>
        </is>
      </c>
    </row>
    <row r="21">
      <c r="A21" t="inlineStr">
        <is>
          <t>00954302</t>
        </is>
      </c>
      <c r="B21" t="inlineStr">
        <is>
          <t>CHUJUTALLI PINEDO CLARIBEL</t>
        </is>
      </c>
      <c r="C21" s="4" t="n">
        <v>1</v>
      </c>
      <c r="D21" s="4" t="n">
        <v>1</v>
      </c>
      <c r="E21" s="4" t="n">
        <v>1</v>
      </c>
      <c r="F21" t="inlineStr">
        <is>
          <t>Restringido (dato personal)</t>
        </is>
      </c>
    </row>
    <row r="22">
      <c r="A22" t="inlineStr">
        <is>
          <t>00978456</t>
        </is>
      </c>
      <c r="B22" t="inlineStr">
        <is>
          <t>iparraguirre paredes de lozano silvia elizabeth</t>
        </is>
      </c>
      <c r="C22" s="4" t="n">
        <v>1</v>
      </c>
      <c r="D22" s="4" t="n">
        <v>1</v>
      </c>
      <c r="E22" s="4" t="n">
        <v>1</v>
      </c>
      <c r="F22" t="inlineStr">
        <is>
          <t>Restringido (dato personal)</t>
        </is>
      </c>
    </row>
    <row r="23">
      <c r="A23" t="inlineStr">
        <is>
          <t>00981246</t>
        </is>
      </c>
      <c r="B23" t="inlineStr">
        <is>
          <t>PEREZ CRUZ WILFREDO</t>
        </is>
      </c>
      <c r="C23" s="4" t="n">
        <v>1</v>
      </c>
      <c r="D23" s="4" t="n">
        <v>1</v>
      </c>
      <c r="E23" s="4" t="n">
        <v>1</v>
      </c>
      <c r="F23" t="inlineStr">
        <is>
          <t>Restringido (dato personal)</t>
        </is>
      </c>
    </row>
    <row r="24">
      <c r="A24" t="inlineStr">
        <is>
          <t>01004225</t>
        </is>
      </c>
      <c r="B24" t="inlineStr">
        <is>
          <t>PINCHI TAFUR PAULO SANTIAGO</t>
        </is>
      </c>
      <c r="C24" s="4" t="n">
        <v>1</v>
      </c>
      <c r="D24" s="4" t="n">
        <v>1</v>
      </c>
      <c r="E24" s="4" t="n">
        <v>1</v>
      </c>
      <c r="F24" t="inlineStr">
        <is>
          <t>Restringido (dato personal)</t>
        </is>
      </c>
    </row>
    <row r="25">
      <c r="A25" t="inlineStr">
        <is>
          <t>01034237</t>
        </is>
      </c>
      <c r="B25" t="inlineStr">
        <is>
          <t>FLORES GARAZATUA GEORGE</t>
        </is>
      </c>
      <c r="C25" s="4" t="n">
        <v>1</v>
      </c>
      <c r="D25" s="4" t="n">
        <v>1</v>
      </c>
      <c r="E25" s="4" t="n">
        <v>1</v>
      </c>
      <c r="F25" t="inlineStr">
        <is>
          <t>Restringido (dato personal)</t>
        </is>
      </c>
    </row>
    <row r="26">
      <c r="A26" t="inlineStr">
        <is>
          <t>01042719</t>
        </is>
      </c>
      <c r="B26" t="inlineStr">
        <is>
          <t>LEYVA FIGUEROA ZENAIDA</t>
        </is>
      </c>
      <c r="C26" s="4" t="n">
        <v>1</v>
      </c>
      <c r="D26" s="4" t="n">
        <v>1</v>
      </c>
      <c r="E26" s="4" t="n">
        <v>1</v>
      </c>
      <c r="F26" t="inlineStr">
        <is>
          <t>Restringido (dato personal)</t>
        </is>
      </c>
    </row>
    <row r="27">
      <c r="A27" t="inlineStr">
        <is>
          <t>01051542</t>
        </is>
      </c>
      <c r="B27" t="inlineStr">
        <is>
          <t>pomagallan rojas</t>
        </is>
      </c>
      <c r="C27" s="4" t="n">
        <v>1</v>
      </c>
      <c r="D27" s="4" t="n">
        <v>1</v>
      </c>
      <c r="E27" s="4" t="n">
        <v>1</v>
      </c>
      <c r="F27" t="inlineStr">
        <is>
          <t>Restringido (dato personal)</t>
        </is>
      </c>
    </row>
    <row r="28">
      <c r="A28" t="inlineStr">
        <is>
          <t>01083219</t>
        </is>
      </c>
      <c r="B28" t="inlineStr">
        <is>
          <t>TUANAMA CHASNAMOTE EDWIN</t>
        </is>
      </c>
      <c r="C28" s="4" t="n">
        <v>1</v>
      </c>
      <c r="D28" s="4" t="n">
        <v>1</v>
      </c>
      <c r="E28" s="4" t="n">
        <v>1</v>
      </c>
      <c r="F28" t="inlineStr">
        <is>
          <t>Restringido (dato personal)</t>
        </is>
      </c>
    </row>
    <row r="29">
      <c r="A29" t="inlineStr">
        <is>
          <t>01119504</t>
        </is>
      </c>
      <c r="B29" t="inlineStr">
        <is>
          <t>TUESTA ORTIZ TITO</t>
        </is>
      </c>
      <c r="C29" s="4" t="n">
        <v>1</v>
      </c>
      <c r="D29" s="4" t="n">
        <v>1</v>
      </c>
      <c r="E29" s="4" t="n">
        <v>1</v>
      </c>
      <c r="F29" t="inlineStr">
        <is>
          <t>Restringido (dato personal)</t>
        </is>
      </c>
    </row>
    <row r="30">
      <c r="A30" t="inlineStr">
        <is>
          <t>01121346</t>
        </is>
      </c>
      <c r="B30" t="inlineStr">
        <is>
          <t>LOBATO HONORES YONY</t>
        </is>
      </c>
      <c r="C30" s="4" t="n">
        <v>1</v>
      </c>
      <c r="D30" s="4" t="n">
        <v>1</v>
      </c>
      <c r="E30" s="4" t="n">
        <v>1</v>
      </c>
      <c r="F30" t="inlineStr">
        <is>
          <t>Restringido (dato personal)</t>
        </is>
      </c>
    </row>
    <row r="31">
      <c r="A31" t="inlineStr">
        <is>
          <t>01129345</t>
        </is>
      </c>
      <c r="B31" t="inlineStr">
        <is>
          <t>RIOS CHUJANDAMA MARITZA</t>
        </is>
      </c>
      <c r="C31" s="4" t="n">
        <v>1</v>
      </c>
      <c r="D31" s="4" t="n">
        <v>1</v>
      </c>
      <c r="E31" s="4" t="n">
        <v>1</v>
      </c>
      <c r="F31" t="inlineStr">
        <is>
          <t>Restringido (dato personal)</t>
        </is>
      </c>
    </row>
    <row r="32">
      <c r="A32" t="inlineStr">
        <is>
          <t>01160189</t>
        </is>
      </c>
      <c r="B32" t="inlineStr">
        <is>
          <t>torres garcia alvaro</t>
        </is>
      </c>
      <c r="C32" s="4" t="n">
        <v>1</v>
      </c>
      <c r="D32" s="4" t="n">
        <v>3</v>
      </c>
      <c r="E32" s="4" t="n">
        <v>3</v>
      </c>
      <c r="F32" t="inlineStr">
        <is>
          <t>Restringido (dato personal)</t>
        </is>
      </c>
    </row>
    <row r="33">
      <c r="A33" t="inlineStr">
        <is>
          <t>01174098</t>
        </is>
      </c>
      <c r="B33" t="inlineStr">
        <is>
          <t>TORRES FERNANDEZ RICARDO</t>
        </is>
      </c>
      <c r="C33" s="4" t="n">
        <v>1</v>
      </c>
      <c r="D33" s="4" t="n">
        <v>1</v>
      </c>
      <c r="E33" s="4" t="n">
        <v>1</v>
      </c>
      <c r="F33" t="inlineStr">
        <is>
          <t>Restringido (dato personal)</t>
        </is>
      </c>
    </row>
    <row r="34">
      <c r="A34" t="inlineStr">
        <is>
          <t>01299299</t>
        </is>
      </c>
      <c r="B34" t="inlineStr">
        <is>
          <t>CHAYÑA MAYE RICARDO</t>
        </is>
      </c>
      <c r="C34" s="4" t="n">
        <v>1</v>
      </c>
      <c r="D34" s="4" t="n">
        <v>1</v>
      </c>
      <c r="E34" s="4" t="n">
        <v>1</v>
      </c>
      <c r="F34" t="inlineStr">
        <is>
          <t>Restringido (dato personal)</t>
        </is>
      </c>
    </row>
    <row r="35">
      <c r="A35" t="inlineStr">
        <is>
          <t>01331014</t>
        </is>
      </c>
      <c r="B35" t="inlineStr">
        <is>
          <t>MAYE APAZA JOSE ARGELIO</t>
        </is>
      </c>
      <c r="C35" s="4" t="n">
        <v>1</v>
      </c>
      <c r="D35" s="4" t="n">
        <v>1</v>
      </c>
      <c r="E35" s="4" t="n">
        <v>1</v>
      </c>
      <c r="F35" t="inlineStr">
        <is>
          <t>Restringido (dato personal)</t>
        </is>
      </c>
    </row>
    <row r="36">
      <c r="A36" t="inlineStr">
        <is>
          <t>01705800</t>
        </is>
      </c>
      <c r="B36" t="inlineStr">
        <is>
          <t>QUISPE CCUNO SACARIAS</t>
        </is>
      </c>
      <c r="C36" s="4" t="n">
        <v>1</v>
      </c>
      <c r="D36" s="4" t="n">
        <v>1</v>
      </c>
      <c r="E36" s="4" t="n">
        <v>1</v>
      </c>
      <c r="F36" t="inlineStr">
        <is>
          <t>Restringido (dato personal)</t>
        </is>
      </c>
    </row>
    <row r="37">
      <c r="A37" t="inlineStr">
        <is>
          <t>01992437</t>
        </is>
      </c>
      <c r="B37" t="inlineStr">
        <is>
          <t>MAMANI OJEDA PEDRO LAUREANO</t>
        </is>
      </c>
      <c r="C37" s="4" t="n">
        <v>1</v>
      </c>
      <c r="D37" s="4" t="n">
        <v>1</v>
      </c>
      <c r="E37" s="4" t="n">
        <v>1</v>
      </c>
      <c r="F37" t="inlineStr">
        <is>
          <t>Restringido (dato personal)</t>
        </is>
      </c>
    </row>
    <row r="38">
      <c r="A38" t="inlineStr">
        <is>
          <t>01993164</t>
        </is>
      </c>
      <c r="B38" t="inlineStr">
        <is>
          <t>CASILLA IQUISE ALFREDO</t>
        </is>
      </c>
      <c r="C38" s="4" t="n">
        <v>1</v>
      </c>
      <c r="D38" s="4" t="n">
        <v>1</v>
      </c>
      <c r="E38" s="4" t="n">
        <v>1</v>
      </c>
      <c r="F38" t="inlineStr">
        <is>
          <t>Restringido (dato personal)</t>
        </is>
      </c>
    </row>
    <row r="39">
      <c r="A39" t="inlineStr">
        <is>
          <t>01993340</t>
        </is>
      </c>
      <c r="B39" t="inlineStr">
        <is>
          <t>APAZA FLORES VALERIANO</t>
        </is>
      </c>
      <c r="C39" s="4" t="n">
        <v>1</v>
      </c>
      <c r="D39" s="4" t="n">
        <v>1</v>
      </c>
      <c r="E39" s="4" t="n">
        <v>1</v>
      </c>
      <c r="F39" t="inlineStr">
        <is>
          <t>Restringido (dato personal)</t>
        </is>
      </c>
    </row>
    <row r="40">
      <c r="A40" t="inlineStr">
        <is>
          <t>01993529</t>
        </is>
      </c>
      <c r="B40" t="inlineStr">
        <is>
          <t>tito ajahuana miguel</t>
        </is>
      </c>
      <c r="C40" s="4" t="n">
        <v>1</v>
      </c>
      <c r="D40" s="4" t="n">
        <v>2</v>
      </c>
      <c r="E40" s="4" t="n">
        <v>2</v>
      </c>
      <c r="F40" t="inlineStr">
        <is>
          <t>Restringido (dato personal)</t>
        </is>
      </c>
    </row>
    <row r="41">
      <c r="A41" t="inlineStr">
        <is>
          <t>02030209</t>
        </is>
      </c>
      <c r="B41" t="inlineStr">
        <is>
          <t>MAMANI CASILLA BRUNO</t>
        </is>
      </c>
      <c r="C41" s="4" t="n">
        <v>1</v>
      </c>
      <c r="D41" s="4" t="n">
        <v>1</v>
      </c>
      <c r="E41" s="4" t="n">
        <v>1</v>
      </c>
      <c r="F41" t="inlineStr">
        <is>
          <t>Restringido (dato personal)</t>
        </is>
      </c>
    </row>
    <row r="42">
      <c r="A42" t="inlineStr">
        <is>
          <t>02030697</t>
        </is>
      </c>
      <c r="B42" t="inlineStr">
        <is>
          <t>CHALLCO OGEDA NATALIO CELSO</t>
        </is>
      </c>
      <c r="C42" s="4" t="n">
        <v>1</v>
      </c>
      <c r="D42" s="4" t="n">
        <v>1</v>
      </c>
      <c r="E42" s="4" t="n">
        <v>1</v>
      </c>
      <c r="F42" t="inlineStr">
        <is>
          <t>Restringido (dato personal)</t>
        </is>
      </c>
    </row>
    <row r="43">
      <c r="A43" t="inlineStr">
        <is>
          <t>02041338</t>
        </is>
      </c>
      <c r="B43" t="inlineStr">
        <is>
          <t>ENRIQUEZ CHAMBI ALFREDO</t>
        </is>
      </c>
      <c r="C43" s="4" t="n">
        <v>1</v>
      </c>
      <c r="D43" s="4" t="n">
        <v>1</v>
      </c>
      <c r="E43" s="4" t="n">
        <v>1</v>
      </c>
      <c r="F43" t="inlineStr">
        <is>
          <t>Restringido (dato personal)</t>
        </is>
      </c>
    </row>
    <row r="44">
      <c r="A44" t="inlineStr">
        <is>
          <t>02041447</t>
        </is>
      </c>
      <c r="B44" t="inlineStr">
        <is>
          <t>MAMANI APAZA FIDEL</t>
        </is>
      </c>
      <c r="C44" s="4" t="n">
        <v>1</v>
      </c>
      <c r="D44" s="4" t="n">
        <v>1</v>
      </c>
      <c r="E44" s="4" t="n">
        <v>1</v>
      </c>
      <c r="F44" t="inlineStr">
        <is>
          <t>Restringido (dato personal)</t>
        </is>
      </c>
    </row>
    <row r="45">
      <c r="A45" t="inlineStr">
        <is>
          <t>02049419</t>
        </is>
      </c>
      <c r="B45" t="inlineStr">
        <is>
          <t>BLANCO CHIARA ADOLFO</t>
        </is>
      </c>
      <c r="C45" s="4" t="n">
        <v>1</v>
      </c>
      <c r="D45" s="4" t="n">
        <v>1</v>
      </c>
      <c r="E45" s="4" t="n">
        <v>1</v>
      </c>
      <c r="F45" t="inlineStr">
        <is>
          <t>Restringido (dato personal)</t>
        </is>
      </c>
    </row>
    <row r="46">
      <c r="A46" t="inlineStr">
        <is>
          <t>02050950</t>
        </is>
      </c>
      <c r="B46" t="inlineStr">
        <is>
          <t>LIMACHI CAÑAZACA VICTORIANO</t>
        </is>
      </c>
      <c r="C46" s="4" t="n">
        <v>1</v>
      </c>
      <c r="D46" s="4" t="n">
        <v>1</v>
      </c>
      <c r="E46" s="4" t="n">
        <v>1</v>
      </c>
      <c r="F46" t="inlineStr">
        <is>
          <t>Restringido (dato personal)</t>
        </is>
      </c>
    </row>
    <row r="47">
      <c r="A47" t="inlineStr">
        <is>
          <t>02055557</t>
        </is>
      </c>
      <c r="B47" t="inlineStr">
        <is>
          <t>QUISPE MAMANI CRISOSTOMO</t>
        </is>
      </c>
      <c r="C47" s="4" t="n">
        <v>1</v>
      </c>
      <c r="D47" s="4" t="n">
        <v>1</v>
      </c>
      <c r="E47" s="4" t="n">
        <v>1</v>
      </c>
      <c r="F47" t="inlineStr">
        <is>
          <t>Restringido (dato personal)</t>
        </is>
      </c>
    </row>
    <row r="48">
      <c r="A48" t="inlineStr">
        <is>
          <t>02158008</t>
        </is>
      </c>
      <c r="B48" t="inlineStr">
        <is>
          <t>Ligue Vilca Victor Marciano</t>
        </is>
      </c>
      <c r="C48" s="4" t="n">
        <v>1</v>
      </c>
      <c r="D48" s="4" t="n">
        <v>1</v>
      </c>
      <c r="E48" s="4" t="n">
        <v>1</v>
      </c>
      <c r="F48" t="inlineStr">
        <is>
          <t>Restringido (dato personal)</t>
        </is>
      </c>
    </row>
    <row r="49">
      <c r="A49" t="inlineStr">
        <is>
          <t>02158384</t>
        </is>
      </c>
      <c r="B49" t="inlineStr">
        <is>
          <t>Vilca Cabana Elvirio</t>
        </is>
      </c>
      <c r="C49" s="4" t="n">
        <v>1</v>
      </c>
      <c r="D49" s="4" t="n">
        <v>1</v>
      </c>
      <c r="E49" s="4" t="n">
        <v>1</v>
      </c>
      <c r="F49" t="inlineStr">
        <is>
          <t>Restringido (dato personal)</t>
        </is>
      </c>
    </row>
    <row r="50">
      <c r="A50" t="inlineStr">
        <is>
          <t>02158400</t>
        </is>
      </c>
      <c r="B50" t="inlineStr">
        <is>
          <t>Huayta de Choque Fidela Alejandra</t>
        </is>
      </c>
      <c r="C50" s="4" t="n">
        <v>1</v>
      </c>
      <c r="D50" s="4" t="n">
        <v>1</v>
      </c>
      <c r="E50" s="4" t="n">
        <v>1</v>
      </c>
      <c r="F50" t="inlineStr">
        <is>
          <t>Restringido (dato personal)</t>
        </is>
      </c>
    </row>
    <row r="51">
      <c r="A51" t="inlineStr">
        <is>
          <t>02158479</t>
        </is>
      </c>
      <c r="B51" t="inlineStr">
        <is>
          <t>Colque Cajia MERCEDES</t>
        </is>
      </c>
      <c r="C51" s="4" t="n">
        <v>1</v>
      </c>
      <c r="D51" s="4" t="n">
        <v>1</v>
      </c>
      <c r="E51" s="4" t="n">
        <v>1</v>
      </c>
      <c r="F51" t="inlineStr">
        <is>
          <t>Restringido (dato personal)</t>
        </is>
      </c>
    </row>
    <row r="52">
      <c r="A52" t="inlineStr">
        <is>
          <t>02169627</t>
        </is>
      </c>
      <c r="B52" t="inlineStr">
        <is>
          <t>Cabana Ligue Reynaldo Edmundo</t>
        </is>
      </c>
      <c r="C52" s="4" t="n">
        <v>1</v>
      </c>
      <c r="D52" s="4" t="n">
        <v>1</v>
      </c>
      <c r="E52" s="4" t="n">
        <v>1</v>
      </c>
      <c r="F52" t="inlineStr">
        <is>
          <t>Restringido (dato personal)</t>
        </is>
      </c>
    </row>
    <row r="53">
      <c r="A53" t="inlineStr">
        <is>
          <t>02173651</t>
        </is>
      </c>
      <c r="B53" t="inlineStr">
        <is>
          <t>CAJIA CUTIPA JACINTO VALERIO</t>
        </is>
      </c>
      <c r="C53" s="4" t="n">
        <v>1</v>
      </c>
      <c r="D53" s="4" t="n">
        <v>2</v>
      </c>
      <c r="E53" s="4" t="n">
        <v>2</v>
      </c>
      <c r="F53" t="inlineStr">
        <is>
          <t>Restringido (dato personal)</t>
        </is>
      </c>
    </row>
    <row r="54">
      <c r="A54" t="inlineStr">
        <is>
          <t>02286030</t>
        </is>
      </c>
      <c r="B54" t="inlineStr">
        <is>
          <t>SANTANDER GALLEGOS JULIO CESAR</t>
        </is>
      </c>
      <c r="C54" s="4" t="n">
        <v>1</v>
      </c>
      <c r="D54" s="4" t="n">
        <v>2</v>
      </c>
      <c r="E54" s="4" t="n">
        <v>2</v>
      </c>
      <c r="F54" t="inlineStr">
        <is>
          <t>Restringido (dato personal)</t>
        </is>
      </c>
    </row>
    <row r="55">
      <c r="A55" t="inlineStr">
        <is>
          <t>02375576</t>
        </is>
      </c>
      <c r="B55" t="inlineStr">
        <is>
          <t>APAZA QUISPE PEDRO</t>
        </is>
      </c>
      <c r="C55" s="4" t="n">
        <v>1</v>
      </c>
      <c r="D55" s="4" t="n">
        <v>1</v>
      </c>
      <c r="E55" s="4" t="n">
        <v>1</v>
      </c>
      <c r="F55" t="inlineStr">
        <is>
          <t>Restringido (dato personal)</t>
        </is>
      </c>
    </row>
    <row r="56">
      <c r="A56" t="inlineStr">
        <is>
          <t>02385868</t>
        </is>
      </c>
      <c r="B56" t="inlineStr">
        <is>
          <t>HUALLA CALLOHUANCA GREGORIO SERAFIN</t>
        </is>
      </c>
      <c r="C56" s="4" t="n">
        <v>1</v>
      </c>
      <c r="D56" s="4" t="n">
        <v>1</v>
      </c>
      <c r="E56" s="4" t="n">
        <v>1</v>
      </c>
      <c r="F56" t="inlineStr">
        <is>
          <t>Restringido (dato personal)</t>
        </is>
      </c>
    </row>
    <row r="57">
      <c r="A57" t="inlineStr">
        <is>
          <t>02399623</t>
        </is>
      </c>
      <c r="B57" t="inlineStr">
        <is>
          <t>COLCA HUARANCA PATRICIO</t>
        </is>
      </c>
      <c r="C57" s="4" t="n">
        <v>1</v>
      </c>
      <c r="D57" s="4" t="n">
        <v>1</v>
      </c>
      <c r="E57" s="4" t="n">
        <v>1</v>
      </c>
      <c r="F57" t="inlineStr">
        <is>
          <t>Restringido (dato personal)</t>
        </is>
      </c>
    </row>
    <row r="58">
      <c r="A58" t="inlineStr">
        <is>
          <t>02434593</t>
        </is>
      </c>
      <c r="B58" t="inlineStr">
        <is>
          <t>COILA PARICAHUA ABELARDO</t>
        </is>
      </c>
      <c r="C58" s="4" t="n">
        <v>1</v>
      </c>
      <c r="D58" s="4" t="n">
        <v>1</v>
      </c>
      <c r="E58" s="4" t="n">
        <v>1</v>
      </c>
      <c r="F58" t="inlineStr">
        <is>
          <t>Restringido (dato personal)</t>
        </is>
      </c>
    </row>
    <row r="59">
      <c r="A59" t="inlineStr">
        <is>
          <t>02445169</t>
        </is>
      </c>
      <c r="B59" t="inlineStr">
        <is>
          <t>ALEJO FLORES LOLA</t>
        </is>
      </c>
      <c r="C59" s="4" t="n">
        <v>1</v>
      </c>
      <c r="D59" s="4" t="n">
        <v>1</v>
      </c>
      <c r="E59" s="4" t="n">
        <v>1</v>
      </c>
      <c r="F59" t="inlineStr">
        <is>
          <t>Restringido (dato personal)</t>
        </is>
      </c>
    </row>
    <row r="60">
      <c r="A60" t="inlineStr">
        <is>
          <t>02523634</t>
        </is>
      </c>
      <c r="B60" t="inlineStr">
        <is>
          <t>MAMANI MAYTA SERAFIN</t>
        </is>
      </c>
      <c r="C60" s="4" t="n">
        <v>1</v>
      </c>
      <c r="D60" s="4" t="n">
        <v>1</v>
      </c>
      <c r="E60" s="4" t="n">
        <v>1</v>
      </c>
      <c r="F60" t="inlineStr">
        <is>
          <t>Restringido (dato personal)</t>
        </is>
      </c>
    </row>
    <row r="61">
      <c r="A61" t="inlineStr">
        <is>
          <t>02524036</t>
        </is>
      </c>
      <c r="B61" t="inlineStr">
        <is>
          <t>MAMANI APAZA PABLO</t>
        </is>
      </c>
      <c r="C61" s="4" t="n">
        <v>1</v>
      </c>
      <c r="D61" s="4" t="n">
        <v>1</v>
      </c>
      <c r="E61" s="4" t="n">
        <v>1</v>
      </c>
      <c r="F61" t="inlineStr">
        <is>
          <t>Restringido (dato personal)</t>
        </is>
      </c>
    </row>
    <row r="62">
      <c r="A62" t="inlineStr">
        <is>
          <t>02525876</t>
        </is>
      </c>
      <c r="B62" t="inlineStr">
        <is>
          <t>CCUNO LUQUE ANGEL</t>
        </is>
      </c>
      <c r="C62" s="4" t="n">
        <v>1</v>
      </c>
      <c r="D62" s="4" t="n">
        <v>2</v>
      </c>
      <c r="E62" s="4" t="n">
        <v>2</v>
      </c>
      <c r="F62" t="inlineStr">
        <is>
          <t>Restringido (dato personal)</t>
        </is>
      </c>
    </row>
    <row r="63">
      <c r="A63" t="inlineStr">
        <is>
          <t>02526319</t>
        </is>
      </c>
      <c r="B63" t="inlineStr">
        <is>
          <t>LOPEZ MULLISACA CESAR</t>
        </is>
      </c>
      <c r="C63" s="4" t="n">
        <v>1</v>
      </c>
      <c r="D63" s="4" t="n">
        <v>1</v>
      </c>
      <c r="E63" s="4" t="n">
        <v>1</v>
      </c>
      <c r="F63" t="inlineStr">
        <is>
          <t>Restringido (dato personal)</t>
        </is>
      </c>
    </row>
    <row r="64">
      <c r="A64" t="inlineStr">
        <is>
          <t>02526350</t>
        </is>
      </c>
      <c r="B64" t="inlineStr">
        <is>
          <t>RAMOS OCHOCHOQUE MARCELINO</t>
        </is>
      </c>
      <c r="C64" s="4" t="n">
        <v>1</v>
      </c>
      <c r="D64" s="4" t="n">
        <v>1</v>
      </c>
      <c r="E64" s="4" t="n">
        <v>1</v>
      </c>
      <c r="F64" t="inlineStr">
        <is>
          <t>Restringido (dato personal)</t>
        </is>
      </c>
    </row>
    <row r="65">
      <c r="A65" t="inlineStr">
        <is>
          <t>02541358</t>
        </is>
      </c>
      <c r="B65" t="inlineStr">
        <is>
          <t>GOMEZ GOYZUETA GREGORIO</t>
        </is>
      </c>
      <c r="C65" s="4" t="n">
        <v>1</v>
      </c>
      <c r="D65" s="4" t="n">
        <v>1</v>
      </c>
      <c r="E65" s="4" t="n">
        <v>1</v>
      </c>
      <c r="F65" t="inlineStr">
        <is>
          <t>Restringido (dato personal)</t>
        </is>
      </c>
    </row>
    <row r="66">
      <c r="A66" t="inlineStr">
        <is>
          <t>02552250</t>
        </is>
      </c>
      <c r="B66" t="inlineStr">
        <is>
          <t>GOMEZ COLQUE FIDEL</t>
        </is>
      </c>
      <c r="C66" s="4" t="n">
        <v>1</v>
      </c>
      <c r="D66" s="4" t="n">
        <v>1</v>
      </c>
      <c r="E66" s="4" t="n">
        <v>1</v>
      </c>
      <c r="F66" t="inlineStr">
        <is>
          <t>Restringido (dato personal)</t>
        </is>
      </c>
    </row>
    <row r="67">
      <c r="A67" t="inlineStr">
        <is>
          <t>02553692</t>
        </is>
      </c>
      <c r="B67" t="inlineStr">
        <is>
          <t>MONTIALE CANAZA JAIME</t>
        </is>
      </c>
      <c r="C67" s="4" t="n">
        <v>1</v>
      </c>
      <c r="D67" s="4" t="n">
        <v>1</v>
      </c>
      <c r="E67" s="4" t="n">
        <v>1</v>
      </c>
      <c r="F67" t="inlineStr">
        <is>
          <t>Restringido (dato personal)</t>
        </is>
      </c>
    </row>
    <row r="68">
      <c r="A68" t="inlineStr">
        <is>
          <t>02555345</t>
        </is>
      </c>
      <c r="B68" t="inlineStr">
        <is>
          <t>HUANCCO MAMANI BELARMINO</t>
        </is>
      </c>
      <c r="C68" s="4" t="n">
        <v>1</v>
      </c>
      <c r="D68" s="4" t="n">
        <v>1</v>
      </c>
      <c r="E68" s="4" t="n">
        <v>1</v>
      </c>
      <c r="F68" t="inlineStr">
        <is>
          <t>Restringido (dato personal)</t>
        </is>
      </c>
    </row>
    <row r="69">
      <c r="A69" t="inlineStr">
        <is>
          <t>02556360</t>
        </is>
      </c>
      <c r="B69" t="inlineStr">
        <is>
          <t>LIPA SUCASAIRE PABLO</t>
        </is>
      </c>
      <c r="C69" s="4" t="n">
        <v>1</v>
      </c>
      <c r="D69" s="4" t="n">
        <v>1</v>
      </c>
      <c r="E69" s="4" t="n">
        <v>1</v>
      </c>
      <c r="F69" t="inlineStr">
        <is>
          <t>Restringido (dato personal)</t>
        </is>
      </c>
    </row>
    <row r="70">
      <c r="A70" t="inlineStr">
        <is>
          <t>02805109</t>
        </is>
      </c>
      <c r="B70" t="inlineStr">
        <is>
          <t>TALLEDO TORRES RAUL MANUEL</t>
        </is>
      </c>
      <c r="C70" s="4" t="n">
        <v>1</v>
      </c>
      <c r="D70" s="4" t="n">
        <v>1</v>
      </c>
      <c r="E70" s="4" t="n">
        <v>1</v>
      </c>
      <c r="F70" t="inlineStr">
        <is>
          <t>Restringido (dato personal)</t>
        </is>
      </c>
    </row>
    <row r="71">
      <c r="A71" t="inlineStr">
        <is>
          <t>03085575</t>
        </is>
      </c>
      <c r="B71" t="inlineStr">
        <is>
          <t>tomapasca jimenez filadelfo</t>
        </is>
      </c>
      <c r="C71" s="4" t="n">
        <v>1</v>
      </c>
      <c r="D71" s="4" t="n">
        <v>1</v>
      </c>
      <c r="E71" s="4" t="n">
        <v>1</v>
      </c>
      <c r="F71" t="inlineStr">
        <is>
          <t>Restringido (dato personal)</t>
        </is>
      </c>
    </row>
    <row r="72">
      <c r="A72" t="inlineStr">
        <is>
          <t>03334240</t>
        </is>
      </c>
      <c r="B72" t="inlineStr">
        <is>
          <t>jorge javier montero merino</t>
        </is>
      </c>
      <c r="C72" s="4" t="n">
        <v>2</v>
      </c>
      <c r="D72" s="4" t="n">
        <v>3</v>
      </c>
      <c r="E72" s="4" t="n">
        <v>3</v>
      </c>
      <c r="F72" t="inlineStr">
        <is>
          <t>Restringido (dato personal)</t>
        </is>
      </c>
    </row>
    <row r="73">
      <c r="A73" t="inlineStr">
        <is>
          <t>03370685</t>
        </is>
      </c>
      <c r="B73" t="inlineStr">
        <is>
          <t>CARRASCO SILVA JUAN JOSÉ</t>
        </is>
      </c>
      <c r="C73" s="4" t="n">
        <v>1</v>
      </c>
      <c r="D73" s="4" t="n">
        <v>1</v>
      </c>
      <c r="E73" s="4" t="n">
        <v>1</v>
      </c>
      <c r="F73" t="inlineStr">
        <is>
          <t>Restringido (dato personal)</t>
        </is>
      </c>
    </row>
    <row r="74">
      <c r="A74" t="inlineStr">
        <is>
          <t>03381411</t>
        </is>
      </c>
      <c r="B74" t="inlineStr">
        <is>
          <t>RIJALBA AREVALO ALEX</t>
        </is>
      </c>
      <c r="C74" s="4" t="n">
        <v>1</v>
      </c>
      <c r="D74" s="4" t="n">
        <v>1</v>
      </c>
      <c r="E74" s="4" t="n">
        <v>1</v>
      </c>
      <c r="F74" t="inlineStr">
        <is>
          <t>Restringido (dato personal)</t>
        </is>
      </c>
    </row>
    <row r="75">
      <c r="A75" t="inlineStr">
        <is>
          <t>03383857</t>
        </is>
      </c>
      <c r="B75" t="inlineStr">
        <is>
          <t>MÓNICA ROXILA PRIETO SANCHEZ</t>
        </is>
      </c>
      <c r="C75" s="4" t="n">
        <v>1</v>
      </c>
      <c r="D75" s="4" t="n">
        <v>1</v>
      </c>
      <c r="E75" s="4" t="n">
        <v>1</v>
      </c>
      <c r="F75" t="inlineStr">
        <is>
          <t>Restringido (dato personal)</t>
        </is>
      </c>
    </row>
    <row r="76">
      <c r="A76" t="inlineStr">
        <is>
          <t>04045388</t>
        </is>
      </c>
      <c r="B76" t="inlineStr">
        <is>
          <t>ROBLES CHAVEZ PERCY GODOFREDO</t>
        </is>
      </c>
      <c r="C76" s="4" t="n">
        <v>1</v>
      </c>
      <c r="D76" s="4" t="n">
        <v>3</v>
      </c>
      <c r="E76" s="4" t="n">
        <v>3</v>
      </c>
      <c r="F76" t="inlineStr">
        <is>
          <t>Restringido (dato personal)</t>
        </is>
      </c>
    </row>
    <row r="77">
      <c r="A77" t="inlineStr">
        <is>
          <t>04081718</t>
        </is>
      </c>
      <c r="B77" t="inlineStr">
        <is>
          <t>hermitaño robles edy luz</t>
        </is>
      </c>
      <c r="C77" s="4" t="n">
        <v>1</v>
      </c>
      <c r="D77" s="4" t="n">
        <v>1</v>
      </c>
      <c r="E77" s="4" t="n">
        <v>1</v>
      </c>
      <c r="F77" t="inlineStr">
        <is>
          <t>Restringido (dato personal)</t>
        </is>
      </c>
    </row>
    <row r="78">
      <c r="A78" t="inlineStr">
        <is>
          <t>04200023</t>
        </is>
      </c>
      <c r="B78" t="inlineStr">
        <is>
          <t>HERMITAÑO CHAVEZ JUSTINIANO</t>
        </is>
      </c>
      <c r="C78" s="4" t="n">
        <v>1</v>
      </c>
      <c r="D78" s="4" t="n">
        <v>1</v>
      </c>
      <c r="E78" s="4" t="n">
        <v>1</v>
      </c>
      <c r="F78" t="inlineStr">
        <is>
          <t>Restringido (dato personal)</t>
        </is>
      </c>
    </row>
    <row r="79">
      <c r="A79" t="inlineStr">
        <is>
          <t>04200636</t>
        </is>
      </c>
      <c r="B79" t="inlineStr">
        <is>
          <t>BONILLA YAUYO GLICERIO</t>
        </is>
      </c>
      <c r="C79" s="4" t="n">
        <v>1</v>
      </c>
      <c r="D79" s="4" t="n">
        <v>1</v>
      </c>
      <c r="E79" s="4" t="n">
        <v>1</v>
      </c>
      <c r="F79" t="inlineStr">
        <is>
          <t>Restringido (dato personal)</t>
        </is>
      </c>
    </row>
    <row r="80">
      <c r="A80" t="inlineStr">
        <is>
          <t>04204829</t>
        </is>
      </c>
      <c r="B80" t="inlineStr">
        <is>
          <t>MANZANEDO CRISPIN HERMINIO</t>
        </is>
      </c>
      <c r="C80" s="4" t="n">
        <v>1</v>
      </c>
      <c r="D80" s="4" t="n">
        <v>1</v>
      </c>
      <c r="E80" s="4" t="n">
        <v>1</v>
      </c>
      <c r="F80" t="inlineStr">
        <is>
          <t>Restringido (dato personal)</t>
        </is>
      </c>
    </row>
    <row r="81">
      <c r="A81" t="inlineStr">
        <is>
          <t>04205423</t>
        </is>
      </c>
      <c r="B81" t="inlineStr">
        <is>
          <t>BARRERA YAUYO YONI</t>
        </is>
      </c>
      <c r="C81" s="4" t="n">
        <v>1</v>
      </c>
      <c r="D81" s="4" t="n">
        <v>1</v>
      </c>
      <c r="E81" s="4" t="n">
        <v>1</v>
      </c>
      <c r="F81" t="inlineStr">
        <is>
          <t>Restringido (dato personal)</t>
        </is>
      </c>
    </row>
    <row r="82">
      <c r="A82" t="inlineStr">
        <is>
          <t>04205478</t>
        </is>
      </c>
      <c r="B82" t="inlineStr">
        <is>
          <t>QUINTANA ILANZO VICTOR NEHEMIAS</t>
        </is>
      </c>
      <c r="C82" s="4" t="n">
        <v>1</v>
      </c>
      <c r="D82" s="4" t="n">
        <v>2</v>
      </c>
      <c r="E82" s="4" t="n">
        <v>2</v>
      </c>
      <c r="F82" t="inlineStr">
        <is>
          <t>Restringido (dato personal)</t>
        </is>
      </c>
    </row>
    <row r="83">
      <c r="A83" t="inlineStr">
        <is>
          <t>04221013</t>
        </is>
      </c>
      <c r="B83" t="inlineStr">
        <is>
          <t>ALEJANDRO ROJAS MOISES</t>
        </is>
      </c>
      <c r="C83" s="4" t="n">
        <v>1</v>
      </c>
      <c r="D83" s="4" t="n">
        <v>1</v>
      </c>
      <c r="E83" s="4" t="n">
        <v>1</v>
      </c>
      <c r="F83" t="inlineStr">
        <is>
          <t>Restringido (dato personal)</t>
        </is>
      </c>
    </row>
    <row r="84">
      <c r="A84" t="inlineStr">
        <is>
          <t>04221017</t>
        </is>
      </c>
      <c r="B84" t="inlineStr">
        <is>
          <t>MINAYA FLORES ANGEL HUGO</t>
        </is>
      </c>
      <c r="C84" s="4" t="n">
        <v>1</v>
      </c>
      <c r="D84" s="4" t="n">
        <v>1</v>
      </c>
      <c r="E84" s="4" t="n">
        <v>1</v>
      </c>
      <c r="F84" t="inlineStr">
        <is>
          <t>Restringido (dato personal)</t>
        </is>
      </c>
    </row>
    <row r="85">
      <c r="A85" t="inlineStr">
        <is>
          <t>04301502</t>
        </is>
      </c>
      <c r="B85" t="inlineStr">
        <is>
          <t>VERDE HASSINGER, ALBERTO</t>
        </is>
      </c>
      <c r="C85" s="4" t="n">
        <v>1</v>
      </c>
      <c r="D85" s="4" t="n">
        <v>1</v>
      </c>
      <c r="E85" s="4" t="n">
        <v>0</v>
      </c>
      <c r="F85" t="inlineStr">
        <is>
          <t>Restringido (dato personal)</t>
        </is>
      </c>
    </row>
    <row r="86">
      <c r="A86" t="inlineStr">
        <is>
          <t>04301955</t>
        </is>
      </c>
      <c r="B86" t="inlineStr">
        <is>
          <t>JIMENEZ QUISPE, EDGARDO ALBERTO</t>
        </is>
      </c>
      <c r="C86" s="4" t="n">
        <v>1</v>
      </c>
      <c r="D86" s="4" t="n">
        <v>2</v>
      </c>
      <c r="E86" s="4" t="n">
        <v>1</v>
      </c>
      <c r="F86" t="inlineStr">
        <is>
          <t>Restringido (dato personal)</t>
        </is>
      </c>
    </row>
    <row r="87">
      <c r="A87" t="inlineStr">
        <is>
          <t>04302740</t>
        </is>
      </c>
      <c r="B87" t="inlineStr">
        <is>
          <t>FREY DE MARIN, FRIDA</t>
        </is>
      </c>
      <c r="C87" s="4" t="n">
        <v>1</v>
      </c>
      <c r="D87" s="4" t="n">
        <v>1</v>
      </c>
      <c r="E87" s="4" t="n">
        <v>0</v>
      </c>
      <c r="F87" t="inlineStr">
        <is>
          <t>Restringido (dato personal)</t>
        </is>
      </c>
    </row>
    <row r="88">
      <c r="A88" t="inlineStr">
        <is>
          <t>04303357</t>
        </is>
      </c>
      <c r="B88" t="inlineStr">
        <is>
          <t>MARIN SANCHEZ, JULIO CESAR</t>
        </is>
      </c>
      <c r="C88" s="4" t="n">
        <v>1</v>
      </c>
      <c r="D88" s="4" t="n">
        <v>1</v>
      </c>
      <c r="E88" s="4" t="n">
        <v>0</v>
      </c>
      <c r="F88" t="inlineStr">
        <is>
          <t>Restringido (dato personal)</t>
        </is>
      </c>
    </row>
    <row r="89">
      <c r="A89" t="inlineStr">
        <is>
          <t>04304201</t>
        </is>
      </c>
      <c r="B89" t="inlineStr">
        <is>
          <t>MARIN FREY, JULIA ELENA</t>
        </is>
      </c>
      <c r="C89" s="4" t="n">
        <v>1</v>
      </c>
      <c r="D89" s="4" t="n">
        <v>1</v>
      </c>
      <c r="E89" s="4" t="n">
        <v>0</v>
      </c>
      <c r="F89" t="inlineStr">
        <is>
          <t>Restringido (dato personal)</t>
        </is>
      </c>
    </row>
    <row r="90">
      <c r="A90" t="inlineStr">
        <is>
          <t>04304674</t>
        </is>
      </c>
      <c r="B90" t="inlineStr">
        <is>
          <t>vasquez guadalupe leoncio juan</t>
        </is>
      </c>
      <c r="C90" s="4" t="n">
        <v>1</v>
      </c>
      <c r="D90" s="4" t="n">
        <v>2</v>
      </c>
      <c r="E90" s="4" t="n">
        <v>2</v>
      </c>
      <c r="F90" t="inlineStr">
        <is>
          <t>Restringido (dato personal)</t>
        </is>
      </c>
    </row>
    <row r="91">
      <c r="A91" t="inlineStr">
        <is>
          <t>04304826</t>
        </is>
      </c>
      <c r="B91" t="inlineStr">
        <is>
          <t>CANO DE VERDE, ESPERANZA</t>
        </is>
      </c>
      <c r="C91" s="4" t="n">
        <v>1</v>
      </c>
      <c r="D91" s="4" t="n">
        <v>1</v>
      </c>
      <c r="E91" s="4" t="n">
        <v>1</v>
      </c>
      <c r="F91" t="inlineStr">
        <is>
          <t>Restringido (dato personal)</t>
        </is>
      </c>
    </row>
    <row r="92">
      <c r="A92" t="inlineStr">
        <is>
          <t>04305330</t>
        </is>
      </c>
      <c r="B92" t="inlineStr">
        <is>
          <t>MARIN FREY, HELGA SARA</t>
        </is>
      </c>
      <c r="C92" s="4" t="n">
        <v>1</v>
      </c>
      <c r="D92" s="4" t="n">
        <v>2</v>
      </c>
      <c r="E92" s="4" t="n">
        <v>1</v>
      </c>
      <c r="F92" t="inlineStr">
        <is>
          <t>Restringido (dato personal)</t>
        </is>
      </c>
    </row>
    <row r="93">
      <c r="A93" t="inlineStr">
        <is>
          <t>04305456</t>
        </is>
      </c>
      <c r="B93" t="inlineStr">
        <is>
          <t>MARIN FREY, CESAR ALBERTO</t>
        </is>
      </c>
      <c r="C93" s="4" t="n">
        <v>1</v>
      </c>
      <c r="D93" s="4" t="n">
        <v>1</v>
      </c>
      <c r="E93" s="4" t="n">
        <v>0</v>
      </c>
      <c r="F93" t="inlineStr">
        <is>
          <t>Restringido (dato personal)</t>
        </is>
      </c>
    </row>
    <row r="94">
      <c r="A94" t="inlineStr">
        <is>
          <t>04305651</t>
        </is>
      </c>
      <c r="B94" t="inlineStr">
        <is>
          <t>MATEO SELANO HILDER NICOLAS</t>
        </is>
      </c>
      <c r="C94" s="4" t="n">
        <v>1</v>
      </c>
      <c r="D94" s="4" t="n">
        <v>1</v>
      </c>
      <c r="E94" s="4" t="n">
        <v>1</v>
      </c>
      <c r="F94" t="inlineStr">
        <is>
          <t>Restringido (dato personal)</t>
        </is>
      </c>
    </row>
    <row r="95">
      <c r="A95" t="inlineStr">
        <is>
          <t>04306732</t>
        </is>
      </c>
      <c r="B95" t="inlineStr">
        <is>
          <t>CASIMIRO DE RUFFNER, VIRGINIA NORIA</t>
        </is>
      </c>
      <c r="C95" s="4" t="n">
        <v>1</v>
      </c>
      <c r="D95" s="4" t="n">
        <v>2</v>
      </c>
      <c r="E95" s="4" t="n">
        <v>1</v>
      </c>
      <c r="F95" t="inlineStr">
        <is>
          <t>Restringido (dato personal)</t>
        </is>
      </c>
    </row>
    <row r="96">
      <c r="A96" t="inlineStr">
        <is>
          <t>04315792</t>
        </is>
      </c>
      <c r="B96" t="inlineStr">
        <is>
          <t>LOPEZ GASPAR PEDRO MATEO</t>
        </is>
      </c>
      <c r="C96" s="4" t="n">
        <v>1</v>
      </c>
      <c r="D96" s="4" t="n">
        <v>2</v>
      </c>
      <c r="E96" s="4" t="n">
        <v>2</v>
      </c>
      <c r="F96" t="inlineStr">
        <is>
          <t>Restringido (dato personal)</t>
        </is>
      </c>
    </row>
    <row r="97">
      <c r="A97" t="inlineStr">
        <is>
          <t>04318139</t>
        </is>
      </c>
      <c r="B97" t="inlineStr">
        <is>
          <t>SIERRA FERREL ALEJANDRO</t>
        </is>
      </c>
      <c r="C97" s="4" t="n">
        <v>1</v>
      </c>
      <c r="D97" s="4" t="n">
        <v>1</v>
      </c>
      <c r="E97" s="4" t="n">
        <v>1</v>
      </c>
      <c r="F97" t="inlineStr">
        <is>
          <t>Restringido (dato personal)</t>
        </is>
      </c>
    </row>
    <row r="98">
      <c r="A98" t="inlineStr">
        <is>
          <t>04323814</t>
        </is>
      </c>
      <c r="B98" t="inlineStr">
        <is>
          <t>SOTO COLINA JUAN SANTOS</t>
        </is>
      </c>
      <c r="C98" s="4" t="n">
        <v>1</v>
      </c>
      <c r="D98" s="4" t="n">
        <v>1</v>
      </c>
      <c r="E98" s="4" t="n">
        <v>1</v>
      </c>
      <c r="F98" t="inlineStr">
        <is>
          <t>Restringido (dato personal)</t>
        </is>
      </c>
    </row>
    <row r="99">
      <c r="A99" t="inlineStr">
        <is>
          <t>04329677</t>
        </is>
      </c>
      <c r="B99" t="inlineStr">
        <is>
          <t>PAQUIYAURI HUAMAN RUTH  RUTILA</t>
        </is>
      </c>
      <c r="C99" s="4" t="n">
        <v>1</v>
      </c>
      <c r="D99" s="4" t="n">
        <v>1</v>
      </c>
      <c r="E99" s="4" t="n">
        <v>1</v>
      </c>
      <c r="F99" t="inlineStr">
        <is>
          <t>Restringido (dato personal)</t>
        </is>
      </c>
    </row>
    <row r="100">
      <c r="A100" t="inlineStr">
        <is>
          <t>04330066</t>
        </is>
      </c>
      <c r="B100" t="inlineStr">
        <is>
          <t>VALDEZ TORRES DANTE</t>
        </is>
      </c>
      <c r="C100" s="4" t="n">
        <v>1</v>
      </c>
      <c r="D100" s="4" t="n">
        <v>1</v>
      </c>
      <c r="E100" s="4" t="n">
        <v>1</v>
      </c>
      <c r="F100" t="inlineStr">
        <is>
          <t>Restringido (dato personal)</t>
        </is>
      </c>
    </row>
    <row r="101">
      <c r="A101" t="inlineStr">
        <is>
          <t>04338769</t>
        </is>
      </c>
      <c r="B101" t="inlineStr">
        <is>
          <t>MARIN FREY, JAIME ALFREDO</t>
        </is>
      </c>
      <c r="C101" s="4" t="n">
        <v>1</v>
      </c>
      <c r="D101" s="4" t="n">
        <v>4</v>
      </c>
      <c r="E101" s="4" t="n">
        <v>3</v>
      </c>
      <c r="F101" t="inlineStr">
        <is>
          <t>Restringido (dato personal)</t>
        </is>
      </c>
    </row>
    <row r="102">
      <c r="A102" t="inlineStr">
        <is>
          <t>04338927</t>
        </is>
      </c>
      <c r="B102" t="inlineStr">
        <is>
          <t>HASSINGER RAMOS, CARLOS WAGNER</t>
        </is>
      </c>
      <c r="C102" s="4" t="n">
        <v>1</v>
      </c>
      <c r="D102" s="4" t="n">
        <v>1</v>
      </c>
      <c r="E102" s="4" t="n">
        <v>0</v>
      </c>
      <c r="F102" t="inlineStr">
        <is>
          <t>Restringido (dato personal)</t>
        </is>
      </c>
    </row>
    <row r="103">
      <c r="A103" t="inlineStr">
        <is>
          <t>04339409</t>
        </is>
      </c>
      <c r="B103" t="inlineStr">
        <is>
          <t>CARRANZA LOSSIO, JOSE LUIS</t>
        </is>
      </c>
      <c r="C103" s="4" t="n">
        <v>1</v>
      </c>
      <c r="D103" s="4" t="n">
        <v>1</v>
      </c>
      <c r="E103" s="4" t="n">
        <v>0</v>
      </c>
      <c r="F103" t="inlineStr">
        <is>
          <t>Restringido (dato personal)</t>
        </is>
      </c>
    </row>
    <row r="104">
      <c r="A104" t="inlineStr">
        <is>
          <t>04340722</t>
        </is>
      </c>
      <c r="B104" t="inlineStr">
        <is>
          <t>mapelli del alcazar erly frank</t>
        </is>
      </c>
      <c r="C104" s="4" t="n">
        <v>1</v>
      </c>
      <c r="D104" s="4" t="n">
        <v>1</v>
      </c>
      <c r="E104" s="4" t="n">
        <v>1</v>
      </c>
      <c r="F104" t="inlineStr">
        <is>
          <t>Restringido (dato personal)</t>
        </is>
      </c>
    </row>
    <row r="105">
      <c r="A105" t="inlineStr">
        <is>
          <t>04341651</t>
        </is>
      </c>
      <c r="B105" t="inlineStr">
        <is>
          <t>VENTURO LOPEZ JORGE</t>
        </is>
      </c>
      <c r="C105" s="4" t="n">
        <v>1</v>
      </c>
      <c r="D105" s="4" t="n">
        <v>1</v>
      </c>
      <c r="E105" s="4" t="n">
        <v>1</v>
      </c>
      <c r="F105" t="inlineStr">
        <is>
          <t>Restringido (dato personal)</t>
        </is>
      </c>
    </row>
    <row r="106">
      <c r="A106" t="inlineStr">
        <is>
          <t>04342140</t>
        </is>
      </c>
      <c r="B106" t="inlineStr">
        <is>
          <t>castro barrientos lourdes hilda</t>
        </is>
      </c>
      <c r="C106" s="4" t="n">
        <v>1</v>
      </c>
      <c r="D106" s="4" t="n">
        <v>1</v>
      </c>
      <c r="E106" s="4" t="n">
        <v>1</v>
      </c>
      <c r="F106" t="inlineStr">
        <is>
          <t>Restringido (dato personal)</t>
        </is>
      </c>
    </row>
    <row r="107">
      <c r="A107" t="inlineStr">
        <is>
          <t>04402561</t>
        </is>
      </c>
      <c r="B107" t="inlineStr">
        <is>
          <t>MARIA IRENE PINEDA CHOQUECOTA DE SAMANIEGO</t>
        </is>
      </c>
      <c r="C107" s="4" t="n">
        <v>1</v>
      </c>
      <c r="D107" s="4" t="n">
        <v>1</v>
      </c>
      <c r="E107" s="4" t="n">
        <v>1</v>
      </c>
      <c r="F107" t="inlineStr">
        <is>
          <t>Restringido (dato personal)</t>
        </is>
      </c>
    </row>
    <row r="108">
      <c r="A108" t="inlineStr">
        <is>
          <t>04405495</t>
        </is>
      </c>
      <c r="B108" t="inlineStr">
        <is>
          <t>SILVERIO PORFIRIO FERNANDEZ MARCA</t>
        </is>
      </c>
      <c r="C108" s="4" t="n">
        <v>1</v>
      </c>
      <c r="D108" s="4" t="n">
        <v>1</v>
      </c>
      <c r="E108" s="4" t="n">
        <v>1</v>
      </c>
      <c r="F108" t="inlineStr">
        <is>
          <t>Restringido (dato personal)</t>
        </is>
      </c>
    </row>
    <row r="109">
      <c r="A109" t="inlineStr">
        <is>
          <t>04407520</t>
        </is>
      </c>
      <c r="B109" t="inlineStr">
        <is>
          <t>ROY MAXIMO MAMANIO VENTURA</t>
        </is>
      </c>
      <c r="C109" s="4" t="n">
        <v>1</v>
      </c>
      <c r="D109" s="4" t="n">
        <v>1</v>
      </c>
      <c r="E109" s="4" t="n">
        <v>1</v>
      </c>
      <c r="F109" t="inlineStr">
        <is>
          <t>Restringido (dato personal)</t>
        </is>
      </c>
    </row>
    <row r="110">
      <c r="A110" t="inlineStr">
        <is>
          <t>04411153</t>
        </is>
      </c>
      <c r="B110" t="inlineStr">
        <is>
          <t>ALICIA ALEJANDRINA ZUÑIGA DE COAYLA</t>
        </is>
      </c>
      <c r="C110" s="4" t="n">
        <v>1</v>
      </c>
      <c r="D110" s="4" t="n">
        <v>1</v>
      </c>
      <c r="E110" s="4" t="n">
        <v>1</v>
      </c>
      <c r="F110" t="inlineStr">
        <is>
          <t>Restringido (dato personal)</t>
        </is>
      </c>
    </row>
    <row r="111">
      <c r="A111" t="inlineStr">
        <is>
          <t>04417910</t>
        </is>
      </c>
      <c r="B111" t="inlineStr">
        <is>
          <t>RUÑETH KARINA LUIZ MURILLO</t>
        </is>
      </c>
      <c r="C111" s="4" t="n">
        <v>1</v>
      </c>
      <c r="D111" s="4" t="n">
        <v>1</v>
      </c>
      <c r="E111" s="4" t="n">
        <v>1</v>
      </c>
      <c r="F111" t="inlineStr">
        <is>
          <t>Restringido (dato personal)</t>
        </is>
      </c>
    </row>
    <row r="112">
      <c r="A112" t="inlineStr">
        <is>
          <t>04421566</t>
        </is>
      </c>
      <c r="B112" t="inlineStr">
        <is>
          <t>ROSA ELENA PEÑALOZA PINTO ARIAS</t>
        </is>
      </c>
      <c r="C112" s="4" t="n">
        <v>1</v>
      </c>
      <c r="D112" s="4" t="n">
        <v>1</v>
      </c>
      <c r="E112" s="4" t="n">
        <v>1</v>
      </c>
      <c r="F112" t="inlineStr">
        <is>
          <t>Restringido (dato personal)</t>
        </is>
      </c>
    </row>
    <row r="113">
      <c r="A113" t="inlineStr">
        <is>
          <t>04435491</t>
        </is>
      </c>
      <c r="B113" t="inlineStr">
        <is>
          <t>maquera cuayla willian leoncio</t>
        </is>
      </c>
      <c r="C113" s="4" t="n">
        <v>1</v>
      </c>
      <c r="D113" s="4" t="n">
        <v>1</v>
      </c>
      <c r="E113" s="4" t="n">
        <v>1</v>
      </c>
      <c r="F113" t="inlineStr">
        <is>
          <t>Restringido (dato personal)</t>
        </is>
      </c>
    </row>
    <row r="114">
      <c r="A114" t="inlineStr">
        <is>
          <t>04723670</t>
        </is>
      </c>
      <c r="B114" t="inlineStr">
        <is>
          <t>ASENCIO ALFARO LUIS</t>
        </is>
      </c>
      <c r="C114" s="4" t="n">
        <v>1</v>
      </c>
      <c r="D114" s="4" t="n">
        <v>2</v>
      </c>
      <c r="E114" s="4" t="n">
        <v>2</v>
      </c>
      <c r="F114" t="inlineStr">
        <is>
          <t>Restringido (dato personal)</t>
        </is>
      </c>
    </row>
    <row r="115">
      <c r="A115" t="inlineStr">
        <is>
          <t>04800206</t>
        </is>
      </c>
      <c r="B115" t="inlineStr">
        <is>
          <t>CASAFRANCA LOAYSA JORGE</t>
        </is>
      </c>
      <c r="C115" s="4" t="n">
        <v>1</v>
      </c>
      <c r="D115" s="4" t="n">
        <v>1</v>
      </c>
      <c r="E115" s="4" t="n">
        <v>1</v>
      </c>
      <c r="F115" t="inlineStr">
        <is>
          <t>Restringido (dato personal)</t>
        </is>
      </c>
    </row>
    <row r="116">
      <c r="A116" t="inlineStr">
        <is>
          <t>04800379</t>
        </is>
      </c>
      <c r="B116" t="inlineStr">
        <is>
          <t>QUISPE RAYO, AURELIO</t>
        </is>
      </c>
      <c r="C116" s="4" t="n">
        <v>1</v>
      </c>
      <c r="D116" s="4" t="n">
        <v>1</v>
      </c>
      <c r="E116" s="4" t="n">
        <v>1</v>
      </c>
      <c r="F116" t="inlineStr">
        <is>
          <t>Restringido (dato personal)</t>
        </is>
      </c>
    </row>
    <row r="117">
      <c r="A117" t="inlineStr">
        <is>
          <t>04808980</t>
        </is>
      </c>
      <c r="B117" t="inlineStr">
        <is>
          <t>ESPIRILLA LAZARO PABLO</t>
        </is>
      </c>
      <c r="C117" s="4" t="n">
        <v>1</v>
      </c>
      <c r="D117" s="4" t="n">
        <v>1</v>
      </c>
      <c r="E117" s="4" t="n">
        <v>1</v>
      </c>
      <c r="F117" t="inlineStr">
        <is>
          <t>Restringido (dato personal)</t>
        </is>
      </c>
    </row>
    <row r="118">
      <c r="A118" t="inlineStr">
        <is>
          <t>04809047</t>
        </is>
      </c>
      <c r="B118" t="inlineStr">
        <is>
          <t>huanuiri irarica jesus carmelo</t>
        </is>
      </c>
      <c r="C118" s="4" t="n">
        <v>1</v>
      </c>
      <c r="D118" s="4" t="n">
        <v>1</v>
      </c>
      <c r="E118" s="4" t="n">
        <v>0</v>
      </c>
      <c r="F118" t="inlineStr">
        <is>
          <t>Restringido (dato personal)</t>
        </is>
      </c>
    </row>
    <row r="119">
      <c r="A119" t="inlineStr">
        <is>
          <t>04810071</t>
        </is>
      </c>
      <c r="B119" t="inlineStr">
        <is>
          <t>QUISPE GAYOSO FORTUNATO</t>
        </is>
      </c>
      <c r="C119" s="4" t="n">
        <v>1</v>
      </c>
      <c r="D119" s="4" t="n">
        <v>3</v>
      </c>
      <c r="E119" s="4" t="n">
        <v>3</v>
      </c>
      <c r="F119" t="inlineStr">
        <is>
          <t>Restringido (dato personal)</t>
        </is>
      </c>
    </row>
    <row r="120">
      <c r="A120" t="inlineStr">
        <is>
          <t>04810814</t>
        </is>
      </c>
      <c r="B120" t="inlineStr">
        <is>
          <t>VILLA FUENTES, PEDRO</t>
        </is>
      </c>
      <c r="C120" s="4" t="n">
        <v>1</v>
      </c>
      <c r="D120" s="4" t="n">
        <v>1</v>
      </c>
      <c r="E120" s="4" t="n">
        <v>1</v>
      </c>
      <c r="F120" t="inlineStr">
        <is>
          <t>Restringido (dato personal)</t>
        </is>
      </c>
    </row>
    <row r="121">
      <c r="A121" t="inlineStr">
        <is>
          <t>04820020</t>
        </is>
      </c>
      <c r="B121" t="inlineStr">
        <is>
          <t>HUALLPATINCO VALCARCEL ROSA</t>
        </is>
      </c>
      <c r="C121" s="4" t="n">
        <v>1</v>
      </c>
      <c r="D121" s="4" t="n">
        <v>1</v>
      </c>
      <c r="E121" s="4" t="n">
        <v>1</v>
      </c>
      <c r="F121" t="inlineStr">
        <is>
          <t>Restringido (dato personal)</t>
        </is>
      </c>
    </row>
    <row r="122">
      <c r="A122" t="inlineStr">
        <is>
          <t>04824451</t>
        </is>
      </c>
      <c r="B122" t="inlineStr">
        <is>
          <t>RIVERA JUAREZ RUFINO</t>
        </is>
      </c>
      <c r="C122" s="4" t="n">
        <v>1</v>
      </c>
      <c r="D122" s="4" t="n">
        <v>1</v>
      </c>
      <c r="E122" s="4" t="n">
        <v>0</v>
      </c>
      <c r="F122" t="inlineStr">
        <is>
          <t>Restringido (dato personal)</t>
        </is>
      </c>
    </row>
    <row r="123">
      <c r="A123" t="inlineStr">
        <is>
          <t>04824940</t>
        </is>
      </c>
      <c r="B123" t="inlineStr">
        <is>
          <t>sanchez cruz odeon cirilio</t>
        </is>
      </c>
      <c r="C123" s="4" t="n">
        <v>1</v>
      </c>
      <c r="D123" s="4" t="n">
        <v>1</v>
      </c>
      <c r="E123" s="4" t="n">
        <v>1</v>
      </c>
      <c r="F123" t="inlineStr">
        <is>
          <t>Restringido (dato personal)</t>
        </is>
      </c>
    </row>
    <row r="124">
      <c r="A124" t="inlineStr">
        <is>
          <t>04824945</t>
        </is>
      </c>
      <c r="B124" t="inlineStr">
        <is>
          <t>LIMA TURPO BENITO</t>
        </is>
      </c>
      <c r="C124" s="4" t="n">
        <v>1</v>
      </c>
      <c r="D124" s="4" t="n">
        <v>1</v>
      </c>
      <c r="E124" s="4" t="n">
        <v>0</v>
      </c>
      <c r="F124" t="inlineStr">
        <is>
          <t>Restringido (dato personal)</t>
        </is>
      </c>
    </row>
    <row r="125">
      <c r="A125" t="inlineStr">
        <is>
          <t>04825004</t>
        </is>
      </c>
      <c r="B125" t="inlineStr">
        <is>
          <t>villagaray gutierrez walter elder</t>
        </is>
      </c>
      <c r="C125" s="4" t="n">
        <v>1</v>
      </c>
      <c r="D125" s="4" t="n">
        <v>1</v>
      </c>
      <c r="E125" s="4" t="n">
        <v>1</v>
      </c>
      <c r="F125" t="inlineStr">
        <is>
          <t>Restringido (dato personal)</t>
        </is>
      </c>
    </row>
    <row r="126">
      <c r="A126" t="inlineStr">
        <is>
          <t>04917030</t>
        </is>
      </c>
      <c r="B126" t="inlineStr">
        <is>
          <t>HUARCAYA RAMOS VALERIO</t>
        </is>
      </c>
      <c r="C126" s="4" t="n">
        <v>1</v>
      </c>
      <c r="D126" s="4" t="n">
        <v>1</v>
      </c>
      <c r="E126" s="4" t="n">
        <v>1</v>
      </c>
      <c r="F126" t="inlineStr">
        <is>
          <t>Restringido (dato personal)</t>
        </is>
      </c>
    </row>
    <row r="127">
      <c r="A127" t="inlineStr">
        <is>
          <t>04960645</t>
        </is>
      </c>
      <c r="B127" t="inlineStr">
        <is>
          <t>MARIÑO CALLE DORA</t>
        </is>
      </c>
      <c r="C127" s="4" t="n">
        <v>1</v>
      </c>
      <c r="D127" s="4" t="n">
        <v>1</v>
      </c>
      <c r="E127" s="4" t="n">
        <v>1</v>
      </c>
      <c r="F127" t="inlineStr">
        <is>
          <t>Restringido (dato personal)</t>
        </is>
      </c>
    </row>
    <row r="128">
      <c r="A128" t="inlineStr">
        <is>
          <t>04960707</t>
        </is>
      </c>
      <c r="B128" t="inlineStr">
        <is>
          <t>CUEVA VILCA FELIX ESTEBAN</t>
        </is>
      </c>
      <c r="C128" s="4" t="n">
        <v>1</v>
      </c>
      <c r="D128" s="4" t="n">
        <v>1</v>
      </c>
      <c r="E128" s="4" t="n">
        <v>1</v>
      </c>
      <c r="F128" t="inlineStr">
        <is>
          <t>Restringido (dato personal)</t>
        </is>
      </c>
    </row>
    <row r="129">
      <c r="A129" t="inlineStr">
        <is>
          <t>04960829</t>
        </is>
      </c>
      <c r="B129" t="inlineStr">
        <is>
          <t>COSTAS QUISPE AURELIO</t>
        </is>
      </c>
      <c r="C129" s="4" t="n">
        <v>1</v>
      </c>
      <c r="D129" s="4" t="n">
        <v>1</v>
      </c>
      <c r="E129" s="4" t="n">
        <v>1</v>
      </c>
      <c r="F129" t="inlineStr">
        <is>
          <t>Restringido (dato personal)</t>
        </is>
      </c>
    </row>
    <row r="130">
      <c r="A130" t="inlineStr">
        <is>
          <t>04961128</t>
        </is>
      </c>
      <c r="B130" t="inlineStr">
        <is>
          <t>RIOS RIVERA David</t>
        </is>
      </c>
      <c r="C130" s="4" t="n">
        <v>1</v>
      </c>
      <c r="D130" s="4" t="n">
        <v>1</v>
      </c>
      <c r="E130" s="4" t="n">
        <v>1</v>
      </c>
      <c r="F130" t="inlineStr">
        <is>
          <t>Restringido (dato personal)</t>
        </is>
      </c>
    </row>
    <row r="131">
      <c r="A131" t="inlineStr">
        <is>
          <t>04961140</t>
        </is>
      </c>
      <c r="B131" t="inlineStr">
        <is>
          <t>CAPA DAVILA RUFO WILIAM</t>
        </is>
      </c>
      <c r="C131" s="4" t="n">
        <v>1</v>
      </c>
      <c r="D131" s="4" t="n">
        <v>1</v>
      </c>
      <c r="E131" s="4" t="n">
        <v>1</v>
      </c>
      <c r="F131" t="inlineStr">
        <is>
          <t>Restringido (dato personal)</t>
        </is>
      </c>
    </row>
    <row r="132">
      <c r="A132" t="inlineStr">
        <is>
          <t>04964835</t>
        </is>
      </c>
      <c r="B132" t="inlineStr">
        <is>
          <t>CARRION MAMANI LUIS RENE</t>
        </is>
      </c>
      <c r="C132" s="4" t="n">
        <v>1</v>
      </c>
      <c r="D132" s="4" t="n">
        <v>1</v>
      </c>
      <c r="E132" s="4" t="n">
        <v>1</v>
      </c>
      <c r="F132" t="inlineStr">
        <is>
          <t>Restringido (dato personal)</t>
        </is>
      </c>
    </row>
    <row r="133">
      <c r="A133" t="inlineStr">
        <is>
          <t>05355649</t>
        </is>
      </c>
      <c r="B133" t="inlineStr">
        <is>
          <t>ATAC PAREDES CESAR ROSENDO</t>
        </is>
      </c>
      <c r="C133" s="4" t="n">
        <v>1</v>
      </c>
      <c r="D133" s="4" t="n">
        <v>2</v>
      </c>
      <c r="E133" s="4" t="n">
        <v>2</v>
      </c>
      <c r="F133" t="inlineStr">
        <is>
          <t>Restringido (dato personal)</t>
        </is>
      </c>
    </row>
    <row r="134">
      <c r="A134" t="inlineStr">
        <is>
          <t>05372403</t>
        </is>
      </c>
      <c r="B134" t="inlineStr">
        <is>
          <t>flores simon emilton</t>
        </is>
      </c>
      <c r="C134" s="4" t="n">
        <v>1</v>
      </c>
      <c r="D134" s="4" t="n">
        <v>2</v>
      </c>
      <c r="E134" s="4" t="n">
        <v>2</v>
      </c>
      <c r="F134" t="inlineStr">
        <is>
          <t>Restringido (dato personal)</t>
        </is>
      </c>
    </row>
    <row r="135">
      <c r="A135" t="inlineStr">
        <is>
          <t>05387131</t>
        </is>
      </c>
      <c r="B135" t="inlineStr">
        <is>
          <t>PUA ISMIÑO HITLER</t>
        </is>
      </c>
      <c r="C135" s="4" t="n">
        <v>1</v>
      </c>
      <c r="D135" s="4" t="n">
        <v>1</v>
      </c>
      <c r="E135" s="4" t="n">
        <v>1</v>
      </c>
      <c r="F135" t="inlineStr">
        <is>
          <t>Restringido (dato personal)</t>
        </is>
      </c>
    </row>
    <row r="136">
      <c r="A136" t="inlineStr">
        <is>
          <t>05618132</t>
        </is>
      </c>
      <c r="B136" t="inlineStr">
        <is>
          <t>CONTRERAS CCAHUANAS TOMAS</t>
        </is>
      </c>
      <c r="C136" s="4" t="n">
        <v>1</v>
      </c>
      <c r="D136" s="4" t="n">
        <v>1</v>
      </c>
      <c r="E136" s="4" t="n">
        <v>1</v>
      </c>
      <c r="F136" t="inlineStr">
        <is>
          <t>Restringido (dato personal)</t>
        </is>
      </c>
    </row>
    <row r="137">
      <c r="A137" t="inlineStr">
        <is>
          <t>05781713</t>
        </is>
      </c>
      <c r="B137" t="inlineStr">
        <is>
          <t>llerena rodriguez de falcon laura</t>
        </is>
      </c>
      <c r="C137" s="4" t="n">
        <v>1</v>
      </c>
      <c r="D137" s="4" t="n">
        <v>1</v>
      </c>
      <c r="E137" s="4" t="n">
        <v>1</v>
      </c>
      <c r="F137" t="inlineStr">
        <is>
          <t>Restringido (dato personal)</t>
        </is>
      </c>
    </row>
    <row r="138">
      <c r="A138" t="inlineStr">
        <is>
          <t>05791549</t>
        </is>
      </c>
      <c r="B138" t="inlineStr">
        <is>
          <t>de jesus vasquez diego</t>
        </is>
      </c>
      <c r="C138" s="4" t="n">
        <v>1</v>
      </c>
      <c r="D138" s="4" t="n">
        <v>1</v>
      </c>
      <c r="E138" s="4" t="n">
        <v>1</v>
      </c>
      <c r="F138" t="inlineStr">
        <is>
          <t>Restringido (dato personal)</t>
        </is>
      </c>
    </row>
    <row r="139">
      <c r="A139" t="inlineStr">
        <is>
          <t>06798838</t>
        </is>
      </c>
      <c r="B139" t="inlineStr">
        <is>
          <t>PANTOJA MOREYRA ZENAIDA GUDELIA</t>
        </is>
      </c>
      <c r="C139" s="4" t="n">
        <v>1</v>
      </c>
      <c r="D139" s="4" t="n">
        <v>1</v>
      </c>
      <c r="E139" s="4" t="n">
        <v>1</v>
      </c>
      <c r="F139" t="inlineStr">
        <is>
          <t>Restringido (dato personal)</t>
        </is>
      </c>
    </row>
    <row r="140">
      <c r="A140" t="inlineStr">
        <is>
          <t>06910265</t>
        </is>
      </c>
      <c r="B140" t="inlineStr">
        <is>
          <t>SERAFIN SAMANEZ ROGER HORLEANS</t>
        </is>
      </c>
      <c r="C140" s="4" t="n">
        <v>1</v>
      </c>
      <c r="D140" s="4" t="n">
        <v>1</v>
      </c>
      <c r="E140" s="4" t="n">
        <v>1</v>
      </c>
      <c r="F140" t="inlineStr">
        <is>
          <t>Restringido (dato personal)</t>
        </is>
      </c>
    </row>
    <row r="141">
      <c r="A141" t="inlineStr">
        <is>
          <t>07631471</t>
        </is>
      </c>
      <c r="B141" t="inlineStr">
        <is>
          <t>TUANAMA FATAMA LAURA</t>
        </is>
      </c>
      <c r="C141" s="4" t="n">
        <v>1</v>
      </c>
      <c r="D141" s="4" t="n">
        <v>1</v>
      </c>
      <c r="E141" s="4" t="n">
        <v>1</v>
      </c>
      <c r="F141" t="inlineStr">
        <is>
          <t>Restringido (dato personal)</t>
        </is>
      </c>
    </row>
    <row r="142">
      <c r="A142" t="inlineStr">
        <is>
          <t>07765769</t>
        </is>
      </c>
      <c r="B142" t="inlineStr">
        <is>
          <t>QUISPE FERNANDEZ GRIMANEZ</t>
        </is>
      </c>
      <c r="C142" s="4" t="n">
        <v>1</v>
      </c>
      <c r="D142" s="4" t="n">
        <v>1</v>
      </c>
      <c r="E142" s="4" t="n">
        <v>1</v>
      </c>
      <c r="F142" t="inlineStr">
        <is>
          <t>Restringido (dato personal)</t>
        </is>
      </c>
    </row>
    <row r="143">
      <c r="A143" t="inlineStr">
        <is>
          <t>07999060</t>
        </is>
      </c>
      <c r="B143" t="inlineStr">
        <is>
          <t>ENCARNA DURAND DE RODRIGUEZ</t>
        </is>
      </c>
      <c r="C143" s="4" t="n">
        <v>1</v>
      </c>
      <c r="D143" s="4" t="n">
        <v>1</v>
      </c>
      <c r="E143" s="4" t="n">
        <v>1</v>
      </c>
      <c r="F143" t="inlineStr">
        <is>
          <t>Restringido (dato personal)</t>
        </is>
      </c>
    </row>
    <row r="144">
      <c r="A144" t="inlineStr">
        <is>
          <t>08424782</t>
        </is>
      </c>
      <c r="B144" t="inlineStr">
        <is>
          <t>MORALES PAREDES ALEJANDRO</t>
        </is>
      </c>
      <c r="C144" s="4" t="n">
        <v>1</v>
      </c>
      <c r="D144" s="4" t="n">
        <v>1</v>
      </c>
      <c r="E144" s="4" t="n">
        <v>1</v>
      </c>
      <c r="F144" t="inlineStr">
        <is>
          <t>Restringido (dato personal)</t>
        </is>
      </c>
    </row>
    <row r="145">
      <c r="A145" t="inlineStr">
        <is>
          <t>09180809</t>
        </is>
      </c>
      <c r="B145" t="inlineStr">
        <is>
          <t>ACOSTA DE SOUZA ELSA</t>
        </is>
      </c>
      <c r="C145" s="4" t="n">
        <v>1</v>
      </c>
      <c r="D145" s="4" t="n">
        <v>1</v>
      </c>
      <c r="E145" s="4" t="n">
        <v>1</v>
      </c>
      <c r="F145" t="inlineStr">
        <is>
          <t>Restringido (dato personal)</t>
        </is>
      </c>
    </row>
    <row r="146">
      <c r="A146" t="inlineStr">
        <is>
          <t>09332704</t>
        </is>
      </c>
      <c r="B146" t="inlineStr">
        <is>
          <t>PONCE FERRARI NELITA</t>
        </is>
      </c>
      <c r="C146" s="4" t="n">
        <v>1</v>
      </c>
      <c r="D146" s="4" t="n">
        <v>1</v>
      </c>
      <c r="E146" s="4" t="n">
        <v>1</v>
      </c>
      <c r="F146" t="inlineStr">
        <is>
          <t>Restringido (dato personal)</t>
        </is>
      </c>
    </row>
    <row r="147">
      <c r="A147" t="inlineStr">
        <is>
          <t>09748193</t>
        </is>
      </c>
      <c r="B147" t="inlineStr">
        <is>
          <t>paredes lazo norma</t>
        </is>
      </c>
      <c r="C147" s="4" t="n">
        <v>1</v>
      </c>
      <c r="D147" s="4" t="n">
        <v>1</v>
      </c>
      <c r="E147" s="4" t="n">
        <v>1</v>
      </c>
      <c r="F147" t="inlineStr">
        <is>
          <t>Restringido (dato personal)</t>
        </is>
      </c>
    </row>
    <row r="148">
      <c r="A148" t="inlineStr">
        <is>
          <t>09763080</t>
        </is>
      </c>
      <c r="B148" t="inlineStr">
        <is>
          <t>ROJAS BARRIOS ZULEMA</t>
        </is>
      </c>
      <c r="C148" s="4" t="n">
        <v>1</v>
      </c>
      <c r="D148" s="4" t="n">
        <v>2</v>
      </c>
      <c r="E148" s="4" t="n">
        <v>2</v>
      </c>
      <c r="F148" t="inlineStr">
        <is>
          <t>Restringido (dato personal)</t>
        </is>
      </c>
    </row>
    <row r="149">
      <c r="A149" t="inlineStr">
        <is>
          <t>09823152</t>
        </is>
      </c>
      <c r="B149" t="inlineStr">
        <is>
          <t>INGA TRIGOSO JESUS MERCEDES</t>
        </is>
      </c>
      <c r="C149" s="4" t="n">
        <v>1</v>
      </c>
      <c r="D149" s="4" t="n">
        <v>1</v>
      </c>
      <c r="E149" s="4" t="n">
        <v>1</v>
      </c>
      <c r="F149" t="inlineStr">
        <is>
          <t>Restringido (dato personal)</t>
        </is>
      </c>
    </row>
    <row r="150">
      <c r="A150" t="inlineStr">
        <is>
          <t>09912965</t>
        </is>
      </c>
      <c r="B150" t="inlineStr">
        <is>
          <t>RITUYA PORTOCARRERA SANTOS ANGELA</t>
        </is>
      </c>
      <c r="C150" s="4" t="n">
        <v>1</v>
      </c>
      <c r="D150" s="4" t="n">
        <v>1</v>
      </c>
      <c r="E150" s="4" t="n">
        <v>1</v>
      </c>
      <c r="F150" t="inlineStr">
        <is>
          <t>Restringido (dato personal)</t>
        </is>
      </c>
    </row>
    <row r="151">
      <c r="A151" t="inlineStr">
        <is>
          <t>10030683</t>
        </is>
      </c>
      <c r="B151" t="inlineStr">
        <is>
          <t>DELIMIRA CARMEN SAPAYLLI MURGA</t>
        </is>
      </c>
      <c r="C151" s="4" t="n">
        <v>1</v>
      </c>
      <c r="D151" s="4" t="n">
        <v>2</v>
      </c>
      <c r="E151" s="4" t="n">
        <v>2</v>
      </c>
      <c r="F151" t="inlineStr">
        <is>
          <t>Restringido (dato personal)</t>
        </is>
      </c>
    </row>
    <row r="152">
      <c r="A152" t="inlineStr">
        <is>
          <t>10101457</t>
        </is>
      </c>
      <c r="B152" t="inlineStr">
        <is>
          <t>ERIKA LILIANA SUPANTA CALDERÓN</t>
        </is>
      </c>
      <c r="C152" s="4" t="n">
        <v>1</v>
      </c>
      <c r="D152" s="4" t="n">
        <v>1</v>
      </c>
      <c r="E152" s="4" t="n">
        <v>1</v>
      </c>
      <c r="F152" t="inlineStr">
        <is>
          <t>Restringido (dato personal)</t>
        </is>
      </c>
    </row>
    <row r="153">
      <c r="A153" t="inlineStr">
        <is>
          <t>10156574</t>
        </is>
      </c>
      <c r="B153" t="inlineStr">
        <is>
          <t>HUAMAN ALFARO HECTOR MANUEL</t>
        </is>
      </c>
      <c r="C153" s="4" t="n">
        <v>1</v>
      </c>
      <c r="D153" s="4" t="n">
        <v>1</v>
      </c>
      <c r="E153" s="4" t="n">
        <v>1</v>
      </c>
      <c r="F153" t="inlineStr">
        <is>
          <t>Restringido (dato personal)</t>
        </is>
      </c>
    </row>
    <row r="154">
      <c r="A154" t="inlineStr">
        <is>
          <t>10221375</t>
        </is>
      </c>
      <c r="B154" t="inlineStr">
        <is>
          <t>DE LA CRUZ HUAYTALLA HERLINDA</t>
        </is>
      </c>
      <c r="C154" s="4" t="n">
        <v>1</v>
      </c>
      <c r="D154" s="4" t="n">
        <v>1</v>
      </c>
      <c r="E154" s="4" t="n">
        <v>1</v>
      </c>
      <c r="F154" t="inlineStr">
        <is>
          <t>Restringido (dato personal)</t>
        </is>
      </c>
    </row>
    <row r="155">
      <c r="A155" t="inlineStr">
        <is>
          <t>10291891</t>
        </is>
      </c>
      <c r="B155" t="inlineStr">
        <is>
          <t>fredy edgar torres arauco</t>
        </is>
      </c>
      <c r="C155" s="4" t="n">
        <v>1</v>
      </c>
      <c r="D155" s="4" t="n">
        <v>1</v>
      </c>
      <c r="E155" s="4" t="n">
        <v>1</v>
      </c>
      <c r="F155" t="inlineStr">
        <is>
          <t>Restringido (dato personal)</t>
        </is>
      </c>
    </row>
    <row r="156">
      <c r="A156" t="inlineStr">
        <is>
          <t>10446873</t>
        </is>
      </c>
      <c r="B156" t="inlineStr">
        <is>
          <t>GOMEZ MITMA WALTER</t>
        </is>
      </c>
      <c r="C156" s="4" t="n">
        <v>1</v>
      </c>
      <c r="D156" s="4" t="n">
        <v>2</v>
      </c>
      <c r="E156" s="4" t="n">
        <v>2</v>
      </c>
      <c r="F156" t="inlineStr">
        <is>
          <t>Restringido (dato personal)</t>
        </is>
      </c>
    </row>
    <row r="157">
      <c r="A157" t="inlineStr">
        <is>
          <t>10496964</t>
        </is>
      </c>
      <c r="B157" t="inlineStr">
        <is>
          <t>GARAY MOLERO gabriel</t>
        </is>
      </c>
      <c r="C157" s="4" t="n">
        <v>1</v>
      </c>
      <c r="D157" s="4" t="n">
        <v>1</v>
      </c>
      <c r="E157" s="4" t="n">
        <v>1</v>
      </c>
      <c r="F157" t="inlineStr">
        <is>
          <t>Restringido (dato personal)</t>
        </is>
      </c>
    </row>
    <row r="158">
      <c r="A158" t="inlineStr">
        <is>
          <t>10512339</t>
        </is>
      </c>
      <c r="B158" t="inlineStr">
        <is>
          <t>RIVAS PEÑA CESAR</t>
        </is>
      </c>
      <c r="C158" s="4" t="n">
        <v>1</v>
      </c>
      <c r="D158" s="4" t="n">
        <v>1</v>
      </c>
      <c r="E158" s="4" t="n">
        <v>1</v>
      </c>
      <c r="F158" t="inlineStr">
        <is>
          <t>Restringido (dato personal)</t>
        </is>
      </c>
    </row>
    <row r="159">
      <c r="A159" t="inlineStr">
        <is>
          <t>10702660</t>
        </is>
      </c>
      <c r="B159" t="inlineStr">
        <is>
          <t>FLORES SANCHEZ ELOY DANY</t>
        </is>
      </c>
      <c r="C159" s="4" t="n">
        <v>1</v>
      </c>
      <c r="D159" s="4" t="n">
        <v>1</v>
      </c>
      <c r="E159" s="4" t="n">
        <v>1</v>
      </c>
      <c r="F159" t="inlineStr">
        <is>
          <t>Restringido (dato personal)</t>
        </is>
      </c>
    </row>
    <row r="160">
      <c r="A160" t="inlineStr">
        <is>
          <t>10709807</t>
        </is>
      </c>
      <c r="B160" t="inlineStr">
        <is>
          <t>guzman morales gregorio</t>
        </is>
      </c>
      <c r="C160" s="4" t="n">
        <v>1</v>
      </c>
      <c r="D160" s="4" t="n">
        <v>1</v>
      </c>
      <c r="E160" s="4" t="n">
        <v>1</v>
      </c>
      <c r="F160" t="inlineStr">
        <is>
          <t>Restringido (dato personal)</t>
        </is>
      </c>
    </row>
    <row r="161">
      <c r="A161" t="inlineStr">
        <is>
          <t>10756010</t>
        </is>
      </c>
      <c r="B161" t="inlineStr">
        <is>
          <t>WILDER ANGEL ROCHA MARINOS</t>
        </is>
      </c>
      <c r="C161" s="4" t="n">
        <v>1</v>
      </c>
      <c r="D161" s="4" t="n">
        <v>1</v>
      </c>
      <c r="E161" s="4" t="n">
        <v>1</v>
      </c>
      <c r="F161" t="inlineStr">
        <is>
          <t>Restringido (dato personal)</t>
        </is>
      </c>
    </row>
    <row r="162">
      <c r="A162" t="inlineStr">
        <is>
          <t>10900675630</t>
        </is>
      </c>
      <c r="B162" t="inlineStr">
        <is>
          <t>FLORALP S.A.</t>
        </is>
      </c>
      <c r="C162" s="4" t="n">
        <v>1</v>
      </c>
      <c r="D162" s="4" t="n">
        <v>1</v>
      </c>
      <c r="E162" s="4" t="n">
        <v>0</v>
      </c>
      <c r="F162" t="inlineStr">
        <is>
          <t>Restringido (dato personal)</t>
        </is>
      </c>
    </row>
    <row r="163">
      <c r="A163" t="inlineStr">
        <is>
          <t>16678109</t>
        </is>
      </c>
      <c r="B163" t="inlineStr">
        <is>
          <t>SILVA DIAZ NILSON</t>
        </is>
      </c>
      <c r="C163" s="4" t="n">
        <v>1</v>
      </c>
      <c r="D163" s="4" t="n">
        <v>1</v>
      </c>
      <c r="E163" s="4" t="n">
        <v>1</v>
      </c>
      <c r="F163" t="inlineStr">
        <is>
          <t>Restringido (dato personal)</t>
        </is>
      </c>
    </row>
    <row r="164">
      <c r="A164" t="inlineStr">
        <is>
          <t>16798887</t>
        </is>
      </c>
      <c r="B164" t="inlineStr">
        <is>
          <t>jose santos castillo huaman</t>
        </is>
      </c>
      <c r="C164" s="4" t="n">
        <v>1</v>
      </c>
      <c r="D164" s="4" t="n">
        <v>1</v>
      </c>
      <c r="E164" s="4" t="n">
        <v>1</v>
      </c>
      <c r="F164" t="inlineStr">
        <is>
          <t>Restringido (dato personal)</t>
        </is>
      </c>
    </row>
    <row r="165">
      <c r="A165" t="inlineStr">
        <is>
          <t>17433274</t>
        </is>
      </c>
      <c r="B165" t="inlineStr">
        <is>
          <t>ROJAS ORDOÑEZ VICTOR CESAR</t>
        </is>
      </c>
      <c r="C165" s="4" t="n">
        <v>1</v>
      </c>
      <c r="D165" s="4" t="n">
        <v>1</v>
      </c>
      <c r="E165" s="4" t="n">
        <v>1</v>
      </c>
      <c r="F165" t="inlineStr">
        <is>
          <t>Restringido (dato personal)</t>
        </is>
      </c>
    </row>
    <row r="166">
      <c r="A166" t="inlineStr">
        <is>
          <t>17438809</t>
        </is>
      </c>
      <c r="B166" t="inlineStr">
        <is>
          <t>ayala manayay agustin</t>
        </is>
      </c>
      <c r="C166" s="4" t="n">
        <v>1</v>
      </c>
      <c r="D166" s="4" t="n">
        <v>1</v>
      </c>
      <c r="E166" s="4" t="n">
        <v>1</v>
      </c>
      <c r="F166" t="inlineStr">
        <is>
          <t>Restringido (dato personal)</t>
        </is>
      </c>
    </row>
    <row r="167">
      <c r="A167" t="inlineStr">
        <is>
          <t>17439542</t>
        </is>
      </c>
      <c r="B167" t="inlineStr">
        <is>
          <t>ayala sanchez patricio</t>
        </is>
      </c>
      <c r="C167" s="4" t="n">
        <v>1</v>
      </c>
      <c r="D167" s="4" t="n">
        <v>1</v>
      </c>
      <c r="E167" s="4" t="n">
        <v>1</v>
      </c>
      <c r="F167" t="inlineStr">
        <is>
          <t>Restringido (dato personal)</t>
        </is>
      </c>
    </row>
    <row r="168">
      <c r="A168" t="inlineStr">
        <is>
          <t>17440170</t>
        </is>
      </c>
      <c r="B168" t="inlineStr">
        <is>
          <t>manayay cajo segunda</t>
        </is>
      </c>
      <c r="C168" s="4" t="n">
        <v>1</v>
      </c>
      <c r="D168" s="4" t="n">
        <v>1</v>
      </c>
      <c r="E168" s="4" t="n">
        <v>1</v>
      </c>
      <c r="F168" t="inlineStr">
        <is>
          <t>Restringido (dato personal)</t>
        </is>
      </c>
    </row>
    <row r="169">
      <c r="A169" t="inlineStr">
        <is>
          <t>17615579</t>
        </is>
      </c>
      <c r="B169" t="inlineStr">
        <is>
          <t>sanchez cajo hipolito</t>
        </is>
      </c>
      <c r="C169" s="4" t="n">
        <v>1</v>
      </c>
      <c r="D169" s="4" t="n">
        <v>1</v>
      </c>
      <c r="E169" s="4" t="n">
        <v>1</v>
      </c>
      <c r="F169" t="inlineStr">
        <is>
          <t>Restringido (dato personal)</t>
        </is>
      </c>
    </row>
    <row r="170">
      <c r="A170" t="inlineStr">
        <is>
          <t>19023673</t>
        </is>
      </c>
      <c r="B170" t="inlineStr">
        <is>
          <t>VILLEGAS GUTIERREZ GILMER ANTONIO</t>
        </is>
      </c>
      <c r="C170" s="4" t="n">
        <v>1</v>
      </c>
      <c r="D170" s="4" t="n">
        <v>1</v>
      </c>
      <c r="E170" s="4" t="n">
        <v>1</v>
      </c>
      <c r="F170" t="inlineStr">
        <is>
          <t>Restringido (dato personal)</t>
        </is>
      </c>
    </row>
    <row r="171">
      <c r="A171" t="inlineStr">
        <is>
          <t>19033878</t>
        </is>
      </c>
      <c r="B171" t="inlineStr">
        <is>
          <t>HURTADO  VALDIVIEZO ORFELINDA</t>
        </is>
      </c>
      <c r="C171" s="4" t="n">
        <v>1</v>
      </c>
      <c r="D171" s="4" t="n">
        <v>2</v>
      </c>
      <c r="E171" s="4" t="n">
        <v>2</v>
      </c>
      <c r="F171" t="inlineStr">
        <is>
          <t>Restringido (dato personal)</t>
        </is>
      </c>
    </row>
    <row r="172">
      <c r="A172" t="inlineStr">
        <is>
          <t>19036750</t>
        </is>
      </c>
      <c r="B172" t="inlineStr">
        <is>
          <t>luis cueva jose wilder</t>
        </is>
      </c>
      <c r="C172" s="4" t="n">
        <v>1</v>
      </c>
      <c r="D172" s="4" t="n">
        <v>2</v>
      </c>
      <c r="E172" s="4" t="n">
        <v>2</v>
      </c>
      <c r="F172" t="inlineStr">
        <is>
          <t>Restringido (dato personal)</t>
        </is>
      </c>
    </row>
    <row r="173">
      <c r="A173" t="inlineStr">
        <is>
          <t>19084521</t>
        </is>
      </c>
      <c r="B173" t="inlineStr">
        <is>
          <t>raymundo de vargas celida</t>
        </is>
      </c>
      <c r="C173" s="4" t="n">
        <v>1</v>
      </c>
      <c r="D173" s="4" t="n">
        <v>1</v>
      </c>
      <c r="E173" s="4" t="n">
        <v>1</v>
      </c>
      <c r="F173" t="inlineStr">
        <is>
          <t>Restringido (dato personal)</t>
        </is>
      </c>
    </row>
    <row r="174">
      <c r="A174" t="inlineStr">
        <is>
          <t>19091070</t>
        </is>
      </c>
      <c r="B174" t="inlineStr">
        <is>
          <t>loyaga barreto alfredo</t>
        </is>
      </c>
      <c r="C174" s="4" t="n">
        <v>1</v>
      </c>
      <c r="D174" s="4" t="n">
        <v>1</v>
      </c>
      <c r="E174" s="4" t="n">
        <v>1</v>
      </c>
      <c r="F174" t="inlineStr">
        <is>
          <t>Restringido (dato personal)</t>
        </is>
      </c>
    </row>
    <row r="175">
      <c r="A175" t="inlineStr">
        <is>
          <t>19533615</t>
        </is>
      </c>
      <c r="B175" t="inlineStr">
        <is>
          <t>VILLALOBOS OTINIANO EULOGIO</t>
        </is>
      </c>
      <c r="C175" s="4" t="n">
        <v>1</v>
      </c>
      <c r="D175" s="4" t="n">
        <v>1</v>
      </c>
      <c r="E175" s="4" t="n">
        <v>1</v>
      </c>
      <c r="F175" t="inlineStr">
        <is>
          <t>Restringido (dato personal)</t>
        </is>
      </c>
    </row>
    <row r="176">
      <c r="A176" t="inlineStr">
        <is>
          <t>19558860</t>
        </is>
      </c>
      <c r="B176" t="inlineStr">
        <is>
          <t>MAURICIO CALDERON JUAN</t>
        </is>
      </c>
      <c r="C176" s="4" t="n">
        <v>1</v>
      </c>
      <c r="D176" s="4" t="n">
        <v>1</v>
      </c>
      <c r="E176" s="4" t="n">
        <v>1</v>
      </c>
      <c r="F176" t="inlineStr">
        <is>
          <t>Restringido (dato personal)</t>
        </is>
      </c>
    </row>
    <row r="177">
      <c r="A177" t="inlineStr">
        <is>
          <t>19559294</t>
        </is>
      </c>
      <c r="B177" t="inlineStr">
        <is>
          <t>CAIPO PEREZ JUAN BALERIO</t>
        </is>
      </c>
      <c r="C177" s="4" t="n">
        <v>1</v>
      </c>
      <c r="D177" s="4" t="n">
        <v>1</v>
      </c>
      <c r="E177" s="4" t="n">
        <v>1</v>
      </c>
      <c r="F177" t="inlineStr">
        <is>
          <t>Restringido (dato personal)</t>
        </is>
      </c>
    </row>
    <row r="178">
      <c r="A178" t="inlineStr">
        <is>
          <t>19560848</t>
        </is>
      </c>
      <c r="B178" t="inlineStr">
        <is>
          <t>CERNA CASAS JUSTO MARIANO</t>
        </is>
      </c>
      <c r="C178" s="4" t="n">
        <v>1</v>
      </c>
      <c r="D178" s="4" t="n">
        <v>1</v>
      </c>
      <c r="E178" s="4" t="n">
        <v>1</v>
      </c>
      <c r="F178" t="inlineStr">
        <is>
          <t>Restringido (dato personal)</t>
        </is>
      </c>
    </row>
    <row r="179">
      <c r="A179" t="inlineStr">
        <is>
          <t>19561182</t>
        </is>
      </c>
      <c r="B179" t="inlineStr">
        <is>
          <t>ALTAMIRANO VERGARA FRANCISCA</t>
        </is>
      </c>
      <c r="C179" s="4" t="n">
        <v>1</v>
      </c>
      <c r="D179" s="4" t="n">
        <v>2</v>
      </c>
      <c r="E179" s="4" t="n">
        <v>2</v>
      </c>
      <c r="F179" t="inlineStr">
        <is>
          <t>Restringido (dato personal)</t>
        </is>
      </c>
    </row>
    <row r="180">
      <c r="A180" t="inlineStr">
        <is>
          <t>19562350</t>
        </is>
      </c>
      <c r="B180" t="inlineStr">
        <is>
          <t>MAURICIO CERNA ROSAS</t>
        </is>
      </c>
      <c r="C180" s="4" t="n">
        <v>1</v>
      </c>
      <c r="D180" s="4" t="n">
        <v>1</v>
      </c>
      <c r="E180" s="4" t="n">
        <v>1</v>
      </c>
      <c r="F180" t="inlineStr">
        <is>
          <t>Restringido (dato personal)</t>
        </is>
      </c>
    </row>
    <row r="181">
      <c r="A181" t="inlineStr">
        <is>
          <t>19564492</t>
        </is>
      </c>
      <c r="B181" t="inlineStr">
        <is>
          <t>CHACON AVILA PAUL</t>
        </is>
      </c>
      <c r="C181" s="4" t="n">
        <v>1</v>
      </c>
      <c r="D181" s="4" t="n">
        <v>1</v>
      </c>
      <c r="E181" s="4" t="n">
        <v>1</v>
      </c>
      <c r="F181" t="inlineStr">
        <is>
          <t>Restringido (dato personal)</t>
        </is>
      </c>
    </row>
    <row r="182">
      <c r="A182" t="inlineStr">
        <is>
          <t>19846325</t>
        </is>
      </c>
      <c r="B182" t="inlineStr">
        <is>
          <t>HUAMANI VERGARA MARINO</t>
        </is>
      </c>
      <c r="C182" s="4" t="n">
        <v>1</v>
      </c>
      <c r="D182" s="4" t="n">
        <v>1</v>
      </c>
      <c r="E182" s="4" t="n">
        <v>1</v>
      </c>
      <c r="F182" t="inlineStr">
        <is>
          <t>Restringido (dato personal)</t>
        </is>
      </c>
    </row>
    <row r="183">
      <c r="A183" t="inlineStr">
        <is>
          <t>19948949</t>
        </is>
      </c>
      <c r="B183" t="inlineStr">
        <is>
          <t>RODRIGUEZ CHAVEZ LUVIA</t>
        </is>
      </c>
      <c r="C183" s="4" t="n">
        <v>1</v>
      </c>
      <c r="D183" s="4" t="n">
        <v>1</v>
      </c>
      <c r="E183" s="4" t="n">
        <v>1</v>
      </c>
      <c r="F183" t="inlineStr">
        <is>
          <t>Restringido (dato personal)</t>
        </is>
      </c>
    </row>
    <row r="184">
      <c r="A184" t="inlineStr">
        <is>
          <t>19949204</t>
        </is>
      </c>
      <c r="B184" t="inlineStr">
        <is>
          <t>bravo rivera julian</t>
        </is>
      </c>
      <c r="C184" s="4" t="n">
        <v>1</v>
      </c>
      <c r="D184" s="4" t="n">
        <v>1</v>
      </c>
      <c r="E184" s="4" t="n">
        <v>1</v>
      </c>
      <c r="F184" t="inlineStr">
        <is>
          <t>Restringido (dato personal)</t>
        </is>
      </c>
    </row>
    <row r="185">
      <c r="A185" t="inlineStr">
        <is>
          <t>20037569</t>
        </is>
      </c>
      <c r="B185" t="inlineStr">
        <is>
          <t>SANTIVAÑEZ SANCHEZ NENE LUIS</t>
        </is>
      </c>
      <c r="C185" s="4" t="n">
        <v>1</v>
      </c>
      <c r="D185" s="4" t="n">
        <v>1</v>
      </c>
      <c r="E185" s="4" t="n">
        <v>1</v>
      </c>
      <c r="F185" t="inlineStr">
        <is>
          <t>Restringido (dato personal)</t>
        </is>
      </c>
    </row>
    <row r="186">
      <c r="A186" t="inlineStr">
        <is>
          <t>20038261</t>
        </is>
      </c>
      <c r="B186" t="inlineStr">
        <is>
          <t>FERRER CANCHARI JUAN DE DIOS LEON</t>
        </is>
      </c>
      <c r="C186" s="4" t="n">
        <v>1</v>
      </c>
      <c r="D186" s="4" t="n">
        <v>1</v>
      </c>
      <c r="E186" s="4" t="n">
        <v>1</v>
      </c>
      <c r="F186" t="inlineStr">
        <is>
          <t>Restringido (dato personal)</t>
        </is>
      </c>
    </row>
    <row r="187">
      <c r="A187" t="inlineStr">
        <is>
          <t>20063698</t>
        </is>
      </c>
      <c r="B187" t="inlineStr">
        <is>
          <t>alfaro riveros edwin neil</t>
        </is>
      </c>
      <c r="C187" s="4" t="n">
        <v>1</v>
      </c>
      <c r="D187" s="4" t="n">
        <v>1</v>
      </c>
      <c r="E187" s="4" t="n">
        <v>1</v>
      </c>
      <c r="F187" t="inlineStr">
        <is>
          <t>Restringido (dato personal)</t>
        </is>
      </c>
    </row>
    <row r="188">
      <c r="A188" t="inlineStr">
        <is>
          <t>20072941</t>
        </is>
      </c>
      <c r="B188" t="inlineStr">
        <is>
          <t>Sanchez roncal miguel</t>
        </is>
      </c>
      <c r="C188" s="4" t="n">
        <v>1</v>
      </c>
      <c r="D188" s="4" t="n">
        <v>1</v>
      </c>
      <c r="E188" s="4" t="n">
        <v>1</v>
      </c>
      <c r="F188" t="inlineStr">
        <is>
          <t>Restringido (dato personal)</t>
        </is>
      </c>
    </row>
    <row r="189">
      <c r="A189" t="inlineStr">
        <is>
          <t>20074190</t>
        </is>
      </c>
      <c r="B189" t="inlineStr">
        <is>
          <t>GARAY FLORES YANET GIOVANA</t>
        </is>
      </c>
      <c r="C189" s="4" t="n">
        <v>1</v>
      </c>
      <c r="D189" s="4" t="n">
        <v>1</v>
      </c>
      <c r="E189" s="4" t="n">
        <v>0</v>
      </c>
      <c r="F189" t="inlineStr">
        <is>
          <t>Restringido (dato personal)</t>
        </is>
      </c>
    </row>
    <row r="190">
      <c r="A190" t="inlineStr">
        <is>
          <t>20097238</t>
        </is>
      </c>
      <c r="B190" t="inlineStr">
        <is>
          <t>CUTIMANDO GARCIA JOSEFINA</t>
        </is>
      </c>
      <c r="C190" s="4" t="n">
        <v>1</v>
      </c>
      <c r="D190" s="4" t="n">
        <v>1</v>
      </c>
      <c r="E190" s="4" t="n">
        <v>1</v>
      </c>
      <c r="F190" t="inlineStr">
        <is>
          <t>Restringido (dato personal)</t>
        </is>
      </c>
    </row>
    <row r="191">
      <c r="A191" t="inlineStr">
        <is>
          <t>20100153</t>
        </is>
      </c>
      <c r="B191" t="inlineStr">
        <is>
          <t>NAVARRO QUISPE EDWAR</t>
        </is>
      </c>
      <c r="C191" s="4" t="n">
        <v>1</v>
      </c>
      <c r="D191" s="4" t="n">
        <v>1</v>
      </c>
      <c r="E191" s="4" t="n">
        <v>1</v>
      </c>
      <c r="F191" t="inlineStr">
        <is>
          <t>Restringido (dato personal)</t>
        </is>
      </c>
    </row>
    <row r="192">
      <c r="A192" t="inlineStr">
        <is>
          <t>20412825</t>
        </is>
      </c>
      <c r="B192" t="inlineStr">
        <is>
          <t>ALIAGA MERCADO SANTOS RAUL</t>
        </is>
      </c>
      <c r="C192" s="4" t="n">
        <v>1</v>
      </c>
      <c r="D192" s="4" t="n">
        <v>1</v>
      </c>
      <c r="E192" s="4" t="n">
        <v>1</v>
      </c>
      <c r="F192" t="inlineStr">
        <is>
          <t>Restringido (dato personal)</t>
        </is>
      </c>
    </row>
    <row r="193">
      <c r="A193" t="inlineStr">
        <is>
          <t>20660681</t>
        </is>
      </c>
      <c r="B193" t="inlineStr">
        <is>
          <t>CERRON HINOSTROZA ABILIO PEDRO</t>
        </is>
      </c>
      <c r="C193" s="4" t="n">
        <v>1</v>
      </c>
      <c r="D193" s="4" t="n">
        <v>2</v>
      </c>
      <c r="E193" s="4" t="n">
        <v>2</v>
      </c>
      <c r="F193" t="inlineStr">
        <is>
          <t>Restringido (dato personal)</t>
        </is>
      </c>
    </row>
    <row r="194">
      <c r="A194" t="inlineStr">
        <is>
          <t>20702969</t>
        </is>
      </c>
      <c r="B194" t="inlineStr">
        <is>
          <t>PARRA CABALLERO MARIO AQUILES</t>
        </is>
      </c>
      <c r="C194" s="4" t="n">
        <v>1</v>
      </c>
      <c r="D194" s="4" t="n">
        <v>1</v>
      </c>
      <c r="E194" s="4" t="n">
        <v>1</v>
      </c>
      <c r="F194" t="inlineStr">
        <is>
          <t>Restringido (dato personal)</t>
        </is>
      </c>
    </row>
    <row r="195">
      <c r="A195" t="inlineStr">
        <is>
          <t>20712272</t>
        </is>
      </c>
      <c r="B195" t="inlineStr">
        <is>
          <t>SANCHEZ DE FLORES ANGELICA FELICITA</t>
        </is>
      </c>
      <c r="C195" s="4" t="n">
        <v>1</v>
      </c>
      <c r="D195" s="4" t="n">
        <v>1</v>
      </c>
      <c r="E195" s="4" t="n">
        <v>1</v>
      </c>
      <c r="F195" t="inlineStr">
        <is>
          <t>Restringido (dato personal)</t>
        </is>
      </c>
    </row>
    <row r="196">
      <c r="A196" t="inlineStr">
        <is>
          <t>20962770</t>
        </is>
      </c>
      <c r="B196" t="inlineStr">
        <is>
          <t>MANRIQUE PAYANO MAURELIO AMADO</t>
        </is>
      </c>
      <c r="C196" s="4" t="n">
        <v>1</v>
      </c>
      <c r="D196" s="4" t="n">
        <v>1</v>
      </c>
      <c r="E196" s="4" t="n">
        <v>1</v>
      </c>
      <c r="F196" t="inlineStr">
        <is>
          <t>Restringido (dato personal)</t>
        </is>
      </c>
    </row>
    <row r="197">
      <c r="A197" t="inlineStr">
        <is>
          <t>20968491</t>
        </is>
      </c>
      <c r="B197" t="inlineStr">
        <is>
          <t>LOYOLA MARTINEZ ROSA ELVIRA</t>
        </is>
      </c>
      <c r="C197" s="4" t="n">
        <v>1</v>
      </c>
      <c r="D197" s="4" t="n">
        <v>1</v>
      </c>
      <c r="E197" s="4" t="n">
        <v>1</v>
      </c>
      <c r="F197" t="inlineStr">
        <is>
          <t>Restringido (dato personal)</t>
        </is>
      </c>
    </row>
    <row r="198">
      <c r="A198" t="inlineStr">
        <is>
          <t>20982071</t>
        </is>
      </c>
      <c r="B198" t="inlineStr">
        <is>
          <t>QUIÑONEZ ALVARADO FRANCISCO</t>
        </is>
      </c>
      <c r="C198" s="4" t="n">
        <v>1</v>
      </c>
      <c r="D198" s="4" t="n">
        <v>1</v>
      </c>
      <c r="E198" s="4" t="n">
        <v>1</v>
      </c>
      <c r="F198" t="inlineStr">
        <is>
          <t>Restringido (dato personal)</t>
        </is>
      </c>
    </row>
    <row r="199">
      <c r="A199" t="inlineStr">
        <is>
          <t>20991945</t>
        </is>
      </c>
      <c r="B199" t="inlineStr">
        <is>
          <t>RODRIGUEZ CUADRADO CARLOS</t>
        </is>
      </c>
      <c r="C199" s="4" t="n">
        <v>1</v>
      </c>
      <c r="D199" s="4" t="n">
        <v>1</v>
      </c>
      <c r="E199" s="4" t="n">
        <v>1</v>
      </c>
      <c r="F199" t="inlineStr">
        <is>
          <t>Restringido (dato personal)</t>
        </is>
      </c>
    </row>
    <row r="200">
      <c r="A200" t="inlineStr">
        <is>
          <t>20998116</t>
        </is>
      </c>
      <c r="B200" t="inlineStr">
        <is>
          <t>PARDO CRISTOBAL GILDA CLELIA</t>
        </is>
      </c>
      <c r="C200" s="4" t="n">
        <v>1</v>
      </c>
      <c r="D200" s="4" t="n">
        <v>1</v>
      </c>
      <c r="E200" s="4" t="n">
        <v>1</v>
      </c>
      <c r="F200" t="inlineStr">
        <is>
          <t>Restringido (dato personal)</t>
        </is>
      </c>
    </row>
    <row r="201">
      <c r="A201" t="inlineStr">
        <is>
          <t>21002165</t>
        </is>
      </c>
      <c r="B201" t="inlineStr">
        <is>
          <t>RODRIGUEZ JUAMANGA ELAGIO</t>
        </is>
      </c>
      <c r="C201" s="4" t="n">
        <v>1</v>
      </c>
      <c r="D201" s="4" t="n">
        <v>1</v>
      </c>
      <c r="E201" s="4" t="n">
        <v>1</v>
      </c>
      <c r="F201" t="inlineStr">
        <is>
          <t>Restringido (dato personal)</t>
        </is>
      </c>
    </row>
    <row r="202">
      <c r="A202" t="inlineStr">
        <is>
          <t>21010715</t>
        </is>
      </c>
      <c r="B202" t="inlineStr">
        <is>
          <t>HUARCAYA HUINCHO AGAPITO</t>
        </is>
      </c>
      <c r="C202" s="4" t="n">
        <v>1</v>
      </c>
      <c r="D202" s="4" t="n">
        <v>1</v>
      </c>
      <c r="E202" s="4" t="n">
        <v>1</v>
      </c>
      <c r="F202" t="inlineStr">
        <is>
          <t>Restringido (dato personal)</t>
        </is>
      </c>
    </row>
    <row r="203">
      <c r="A203" t="inlineStr">
        <is>
          <t>21012110</t>
        </is>
      </c>
      <c r="B203" t="inlineStr">
        <is>
          <t>OLGA ESCUAL MAHUANCA</t>
        </is>
      </c>
      <c r="C203" s="4" t="n">
        <v>1</v>
      </c>
      <c r="D203" s="4" t="n">
        <v>1</v>
      </c>
      <c r="E203" s="4" t="n">
        <v>1</v>
      </c>
      <c r="F203" t="inlineStr">
        <is>
          <t>Restringido (dato personal)</t>
        </is>
      </c>
    </row>
    <row r="204">
      <c r="A204" t="inlineStr">
        <is>
          <t>22412717</t>
        </is>
      </c>
      <c r="B204" t="inlineStr">
        <is>
          <t>PARRA Y GUERRA ERNESTO MOISES</t>
        </is>
      </c>
      <c r="C204" s="4" t="n">
        <v>1</v>
      </c>
      <c r="D204" s="4" t="n">
        <v>1</v>
      </c>
      <c r="E204" s="4" t="n">
        <v>1</v>
      </c>
      <c r="F204" t="inlineStr">
        <is>
          <t>Restringido (dato personal)</t>
        </is>
      </c>
    </row>
    <row r="205">
      <c r="A205" t="inlineStr">
        <is>
          <t>22460084</t>
        </is>
      </c>
      <c r="B205" t="inlineStr">
        <is>
          <t>ESPINOZA GONZALES VICTOR</t>
        </is>
      </c>
      <c r="C205" s="4" t="n">
        <v>1</v>
      </c>
      <c r="D205" s="4" t="n">
        <v>1</v>
      </c>
      <c r="E205" s="4" t="n">
        <v>1</v>
      </c>
      <c r="F205" t="inlineStr">
        <is>
          <t>Restringido (dato personal)</t>
        </is>
      </c>
    </row>
    <row r="206">
      <c r="A206" t="inlineStr">
        <is>
          <t>22482363</t>
        </is>
      </c>
      <c r="B206" t="inlineStr">
        <is>
          <t>ESPIRITU PRUDENCIO JACINTO GUILLERMO</t>
        </is>
      </c>
      <c r="C206" s="4" t="n">
        <v>1</v>
      </c>
      <c r="D206" s="4" t="n">
        <v>2</v>
      </c>
      <c r="E206" s="4" t="n">
        <v>2</v>
      </c>
      <c r="F206" t="inlineStr">
        <is>
          <t>Restringido (dato personal)</t>
        </is>
      </c>
    </row>
    <row r="207">
      <c r="A207" t="inlineStr">
        <is>
          <t>22485675</t>
        </is>
      </c>
      <c r="B207" t="inlineStr">
        <is>
          <t>LINO SIMON CRECENCIANA</t>
        </is>
      </c>
      <c r="C207" s="4" t="n">
        <v>1</v>
      </c>
      <c r="D207" s="4" t="n">
        <v>1</v>
      </c>
      <c r="E207" s="4" t="n">
        <v>1</v>
      </c>
      <c r="F207" t="inlineStr">
        <is>
          <t>Restringido (dato personal)</t>
        </is>
      </c>
    </row>
    <row r="208">
      <c r="A208" t="inlineStr">
        <is>
          <t>22515412</t>
        </is>
      </c>
      <c r="B208" t="inlineStr">
        <is>
          <t>REATEGUI BORGES ROSENDA</t>
        </is>
      </c>
      <c r="C208" s="4" t="n">
        <v>1</v>
      </c>
      <c r="D208" s="4" t="n">
        <v>1</v>
      </c>
      <c r="E208" s="4" t="n">
        <v>1</v>
      </c>
      <c r="F208" t="inlineStr">
        <is>
          <t>Restringido (dato personal)</t>
        </is>
      </c>
    </row>
    <row r="209">
      <c r="A209" t="inlineStr">
        <is>
          <t>22654179</t>
        </is>
      </c>
      <c r="B209" t="inlineStr">
        <is>
          <t>CAJAS AGUIRRE ARMANDO</t>
        </is>
      </c>
      <c r="C209" s="4" t="n">
        <v>1</v>
      </c>
      <c r="D209" s="4" t="n">
        <v>1</v>
      </c>
      <c r="E209" s="4" t="n">
        <v>1</v>
      </c>
      <c r="F209" t="inlineStr">
        <is>
          <t>Restringido (dato personal)</t>
        </is>
      </c>
    </row>
    <row r="210">
      <c r="A210" t="inlineStr">
        <is>
          <t>22736602</t>
        </is>
      </c>
      <c r="B210" t="inlineStr">
        <is>
          <t>CARRILLO SANCHEZ GAMANIEL CRESENCION</t>
        </is>
      </c>
      <c r="C210" s="4" t="n">
        <v>1</v>
      </c>
      <c r="D210" s="4" t="n">
        <v>1</v>
      </c>
      <c r="E210" s="4" t="n">
        <v>1</v>
      </c>
      <c r="F210" t="inlineStr">
        <is>
          <t>Restringido (dato personal)</t>
        </is>
      </c>
    </row>
    <row r="211">
      <c r="A211" t="inlineStr">
        <is>
          <t>22870935</t>
        </is>
      </c>
      <c r="B211" t="inlineStr">
        <is>
          <t>ANDRADE CHAGUA ADOLFO EUTEMIO</t>
        </is>
      </c>
      <c r="C211" s="4" t="n">
        <v>1</v>
      </c>
      <c r="D211" s="4" t="n">
        <v>1</v>
      </c>
      <c r="E211" s="4" t="n">
        <v>1</v>
      </c>
      <c r="F211" t="inlineStr">
        <is>
          <t>Restringido (dato personal)</t>
        </is>
      </c>
    </row>
    <row r="212">
      <c r="A212" t="inlineStr">
        <is>
          <t>22882831</t>
        </is>
      </c>
      <c r="B212" t="inlineStr">
        <is>
          <t>MEJIA MURGA HERACLIO LUBEN</t>
        </is>
      </c>
      <c r="C212" s="4" t="n">
        <v>1</v>
      </c>
      <c r="D212" s="4" t="n">
        <v>1</v>
      </c>
      <c r="E212" s="4" t="n">
        <v>1</v>
      </c>
      <c r="F212" t="inlineStr">
        <is>
          <t>Restringido (dato personal)</t>
        </is>
      </c>
    </row>
    <row r="213">
      <c r="A213" t="inlineStr">
        <is>
          <t>22897413</t>
        </is>
      </c>
      <c r="B213" t="inlineStr">
        <is>
          <t>ESPINOZA VELA ADAN</t>
        </is>
      </c>
      <c r="C213" s="4" t="n">
        <v>1</v>
      </c>
      <c r="D213" s="4" t="n">
        <v>1</v>
      </c>
      <c r="E213" s="4" t="n">
        <v>0</v>
      </c>
      <c r="F213" t="inlineStr">
        <is>
          <t>Restringido (dato personal)</t>
        </is>
      </c>
    </row>
    <row r="214">
      <c r="A214" t="inlineStr">
        <is>
          <t>22964687</t>
        </is>
      </c>
      <c r="B214" t="inlineStr">
        <is>
          <t>MINAYA FRANCO FELICITAS OLGA</t>
        </is>
      </c>
      <c r="C214" s="4" t="n">
        <v>1</v>
      </c>
      <c r="D214" s="4" t="n">
        <v>1</v>
      </c>
      <c r="E214" s="4" t="n">
        <v>1</v>
      </c>
      <c r="F214" t="inlineStr">
        <is>
          <t>Restringido (dato personal)</t>
        </is>
      </c>
    </row>
    <row r="215">
      <c r="A215" t="inlineStr">
        <is>
          <t>22967550</t>
        </is>
      </c>
      <c r="B215" t="inlineStr">
        <is>
          <t>CAJAS ROSALES MARIA AIDEE</t>
        </is>
      </c>
      <c r="C215" s="4" t="n">
        <v>1</v>
      </c>
      <c r="D215" s="4" t="n">
        <v>1</v>
      </c>
      <c r="E215" s="4" t="n">
        <v>1</v>
      </c>
      <c r="F215" t="inlineStr">
        <is>
          <t>Restringido (dato personal)</t>
        </is>
      </c>
    </row>
    <row r="216">
      <c r="A216" t="inlineStr">
        <is>
          <t>22999374</t>
        </is>
      </c>
      <c r="B216" t="inlineStr">
        <is>
          <t>RIOS NUÑEZ SEGUNDO GONZALO</t>
        </is>
      </c>
      <c r="C216" s="4" t="n">
        <v>1</v>
      </c>
      <c r="D216" s="4" t="n">
        <v>1</v>
      </c>
      <c r="E216" s="4" t="n">
        <v>1</v>
      </c>
      <c r="F216" t="inlineStr">
        <is>
          <t>Restringido (dato personal)</t>
        </is>
      </c>
    </row>
    <row r="217">
      <c r="A217" t="inlineStr">
        <is>
          <t>23008371</t>
        </is>
      </c>
      <c r="B217" t="inlineStr">
        <is>
          <t>DIEGO PONCE ANGEL</t>
        </is>
      </c>
      <c r="C217" s="4" t="n">
        <v>1</v>
      </c>
      <c r="D217" s="4" t="n">
        <v>1</v>
      </c>
      <c r="E217" s="4" t="n">
        <v>1</v>
      </c>
      <c r="F217" t="inlineStr">
        <is>
          <t>Restringido (dato personal)</t>
        </is>
      </c>
    </row>
    <row r="218">
      <c r="A218" t="inlineStr">
        <is>
          <t>23014520</t>
        </is>
      </c>
      <c r="B218" t="inlineStr">
        <is>
          <t>flores simon heraclides heliodoro</t>
        </is>
      </c>
      <c r="C218" s="4" t="n">
        <v>1</v>
      </c>
      <c r="D218" s="4" t="n">
        <v>1</v>
      </c>
      <c r="E218" s="4" t="n">
        <v>1</v>
      </c>
      <c r="F218" t="inlineStr">
        <is>
          <t>Restringido (dato personal)</t>
        </is>
      </c>
    </row>
    <row r="219">
      <c r="A219" t="inlineStr">
        <is>
          <t>23017213</t>
        </is>
      </c>
      <c r="B219" t="inlineStr">
        <is>
          <t>SIFUENTES MARQUEZ MACARIO</t>
        </is>
      </c>
      <c r="C219" s="4" t="n">
        <v>1</v>
      </c>
      <c r="D219" s="4" t="n">
        <v>2</v>
      </c>
      <c r="E219" s="4" t="n">
        <v>1</v>
      </c>
      <c r="F219" t="inlineStr">
        <is>
          <t>Restringido (dato personal)</t>
        </is>
      </c>
    </row>
    <row r="220">
      <c r="A220" t="inlineStr">
        <is>
          <t>23020077</t>
        </is>
      </c>
      <c r="B220" t="inlineStr">
        <is>
          <t>ALFARO RODRIGUEZ EDWIN ENRIQUE</t>
        </is>
      </c>
      <c r="C220" s="4" t="n">
        <v>1</v>
      </c>
      <c r="D220" s="4" t="n">
        <v>1</v>
      </c>
      <c r="E220" s="4" t="n">
        <v>1</v>
      </c>
      <c r="F220" t="inlineStr">
        <is>
          <t>Restringido (dato personal)</t>
        </is>
      </c>
    </row>
    <row r="221">
      <c r="A221" t="inlineStr">
        <is>
          <t>23098907</t>
        </is>
      </c>
      <c r="B221" t="inlineStr">
        <is>
          <t>ESPINOZA VILLANUEVA ELI</t>
        </is>
      </c>
      <c r="C221" s="4" t="n">
        <v>1</v>
      </c>
      <c r="D221" s="4" t="n">
        <v>1</v>
      </c>
      <c r="E221" s="4" t="n">
        <v>1</v>
      </c>
      <c r="F221" t="inlineStr">
        <is>
          <t>Restringido (dato personal)</t>
        </is>
      </c>
    </row>
    <row r="222">
      <c r="A222" t="inlineStr">
        <is>
          <t>23166401</t>
        </is>
      </c>
      <c r="B222" t="inlineStr">
        <is>
          <t>AQUINO BLAS SAIDA VERONICA</t>
        </is>
      </c>
      <c r="C222" s="4" t="n">
        <v>1</v>
      </c>
      <c r="D222" s="4" t="n">
        <v>1</v>
      </c>
      <c r="E222" s="4" t="n">
        <v>1</v>
      </c>
      <c r="F222" t="inlineStr">
        <is>
          <t>Restringido (dato personal)</t>
        </is>
      </c>
    </row>
    <row r="223">
      <c r="A223" t="inlineStr">
        <is>
          <t>23176950</t>
        </is>
      </c>
      <c r="B223" t="inlineStr">
        <is>
          <t>FABIAN EVARISTO DANIEL</t>
        </is>
      </c>
      <c r="C223" s="4" t="n">
        <v>1</v>
      </c>
      <c r="D223" s="4" t="n">
        <v>1</v>
      </c>
      <c r="E223" s="4" t="n">
        <v>1</v>
      </c>
      <c r="F223" t="inlineStr">
        <is>
          <t>Restringido (dato personal)</t>
        </is>
      </c>
    </row>
    <row r="224">
      <c r="A224" t="inlineStr">
        <is>
          <t>23203513</t>
        </is>
      </c>
      <c r="B224" t="inlineStr">
        <is>
          <t>VERGARA TORRES EUSEBIO</t>
        </is>
      </c>
      <c r="C224" s="4" t="n">
        <v>1</v>
      </c>
      <c r="D224" s="4" t="n">
        <v>1</v>
      </c>
      <c r="E224" s="4" t="n">
        <v>1</v>
      </c>
      <c r="F224" t="inlineStr">
        <is>
          <t>Restringido (dato personal)</t>
        </is>
      </c>
    </row>
    <row r="225">
      <c r="A225" t="inlineStr">
        <is>
          <t>23260716</t>
        </is>
      </c>
      <c r="B225" t="inlineStr">
        <is>
          <t>HILARIO QUISPE CLIMACO</t>
        </is>
      </c>
      <c r="C225" s="4" t="n">
        <v>1</v>
      </c>
      <c r="D225" s="4" t="n">
        <v>1</v>
      </c>
      <c r="E225" s="4" t="n">
        <v>1</v>
      </c>
      <c r="F225" t="inlineStr">
        <is>
          <t>Restringido (dato personal)</t>
        </is>
      </c>
    </row>
    <row r="226">
      <c r="A226" t="inlineStr">
        <is>
          <t>23261009</t>
        </is>
      </c>
      <c r="B226" t="inlineStr">
        <is>
          <t>QUISPE DE LA CRUZ SATURNINA</t>
        </is>
      </c>
      <c r="C226" s="4" t="n">
        <v>1</v>
      </c>
      <c r="D226" s="4" t="n">
        <v>1</v>
      </c>
      <c r="E226" s="4" t="n">
        <v>1</v>
      </c>
      <c r="F226" t="inlineStr">
        <is>
          <t>Restringido (dato personal)</t>
        </is>
      </c>
    </row>
    <row r="227">
      <c r="A227" t="inlineStr">
        <is>
          <t>23265751</t>
        </is>
      </c>
      <c r="B227" t="inlineStr">
        <is>
          <t>CHAMPI HUAMANI VICENTE</t>
        </is>
      </c>
      <c r="C227" s="4" t="n">
        <v>1</v>
      </c>
      <c r="D227" s="4" t="n">
        <v>1</v>
      </c>
      <c r="E227" s="4" t="n">
        <v>1</v>
      </c>
      <c r="F227" t="inlineStr">
        <is>
          <t>Restringido (dato personal)</t>
        </is>
      </c>
    </row>
    <row r="228">
      <c r="A228" t="inlineStr">
        <is>
          <t>23274977</t>
        </is>
      </c>
      <c r="B228" t="inlineStr">
        <is>
          <t>CHAHUAYO GIRALDEZ FELIX VICENTE</t>
        </is>
      </c>
      <c r="C228" s="4" t="n">
        <v>1</v>
      </c>
      <c r="D228" s="4" t="n">
        <v>1</v>
      </c>
      <c r="E228" s="4" t="n">
        <v>1</v>
      </c>
      <c r="F228" t="inlineStr">
        <is>
          <t>Restringido (dato personal)</t>
        </is>
      </c>
    </row>
    <row r="229">
      <c r="A229" t="inlineStr">
        <is>
          <t>23276859</t>
        </is>
      </c>
      <c r="B229" t="inlineStr">
        <is>
          <t>CHAVEZ HUAMAN VICTORIANO DOMINGO</t>
        </is>
      </c>
      <c r="C229" s="4" t="n">
        <v>1</v>
      </c>
      <c r="D229" s="4" t="n">
        <v>1</v>
      </c>
      <c r="E229" s="4" t="n">
        <v>1</v>
      </c>
      <c r="F229" t="inlineStr">
        <is>
          <t>Restringido (dato personal)</t>
        </is>
      </c>
    </row>
    <row r="230">
      <c r="A230" t="inlineStr">
        <is>
          <t>23361735</t>
        </is>
      </c>
      <c r="B230" t="inlineStr">
        <is>
          <t>antezana lanasca abram</t>
        </is>
      </c>
      <c r="C230" s="4" t="n">
        <v>1</v>
      </c>
      <c r="D230" s="4" t="n">
        <v>1</v>
      </c>
      <c r="E230" s="4" t="n">
        <v>1</v>
      </c>
      <c r="F230" t="inlineStr">
        <is>
          <t>Restringido (dato personal)</t>
        </is>
      </c>
    </row>
    <row r="231">
      <c r="A231" t="inlineStr">
        <is>
          <t>23362059</t>
        </is>
      </c>
      <c r="B231" t="inlineStr">
        <is>
          <t>taipe chocce zocimo</t>
        </is>
      </c>
      <c r="C231" s="4" t="n">
        <v>1</v>
      </c>
      <c r="D231" s="4" t="n">
        <v>1</v>
      </c>
      <c r="E231" s="4" t="n">
        <v>1</v>
      </c>
      <c r="F231" t="inlineStr">
        <is>
          <t>Restringido (dato personal)</t>
        </is>
      </c>
    </row>
    <row r="232">
      <c r="A232" t="inlineStr">
        <is>
          <t>23362526</t>
        </is>
      </c>
      <c r="B232" t="inlineStr">
        <is>
          <t>TAIPE FLORES ANATOLIA</t>
        </is>
      </c>
      <c r="C232" s="4" t="n">
        <v>1</v>
      </c>
      <c r="D232" s="4" t="n">
        <v>1</v>
      </c>
      <c r="E232" s="4" t="n">
        <v>1</v>
      </c>
      <c r="F232" t="inlineStr">
        <is>
          <t>Restringido (dato personal)</t>
        </is>
      </c>
    </row>
    <row r="233">
      <c r="A233" t="inlineStr">
        <is>
          <t>23379185</t>
        </is>
      </c>
      <c r="B233" t="inlineStr">
        <is>
          <t>REYMUNDO CAPCHA GREGORIA</t>
        </is>
      </c>
      <c r="C233" s="4" t="n">
        <v>1</v>
      </c>
      <c r="D233" s="4" t="n">
        <v>1</v>
      </c>
      <c r="E233" s="4" t="n">
        <v>1</v>
      </c>
      <c r="F233" t="inlineStr">
        <is>
          <t>Restringido (dato personal)</t>
        </is>
      </c>
    </row>
    <row r="234">
      <c r="A234" t="inlineStr">
        <is>
          <t>23569344</t>
        </is>
      </c>
      <c r="B234" t="inlineStr">
        <is>
          <t>EGG TAMAYO LLUBISA MAGDALENA</t>
        </is>
      </c>
      <c r="C234" s="4" t="n">
        <v>1</v>
      </c>
      <c r="D234" s="4" t="n">
        <v>1</v>
      </c>
      <c r="E234" s="4" t="n">
        <v>1</v>
      </c>
      <c r="F234" t="inlineStr">
        <is>
          <t>Restringido (dato personal)</t>
        </is>
      </c>
    </row>
    <row r="235">
      <c r="A235" t="inlineStr">
        <is>
          <t>23664653</t>
        </is>
      </c>
      <c r="B235" t="inlineStr">
        <is>
          <t>hector valentin torres martinez</t>
        </is>
      </c>
      <c r="C235" s="4" t="n">
        <v>1</v>
      </c>
      <c r="D235" s="4" t="n">
        <v>1</v>
      </c>
      <c r="E235" s="4" t="n">
        <v>1</v>
      </c>
      <c r="F235" t="inlineStr">
        <is>
          <t>Restringido (dato personal)</t>
        </is>
      </c>
    </row>
    <row r="236">
      <c r="A236" t="inlineStr">
        <is>
          <t>23673769</t>
        </is>
      </c>
      <c r="B236" t="inlineStr">
        <is>
          <t>escurra chuco nelly gladys</t>
        </is>
      </c>
      <c r="C236" s="4" t="n">
        <v>1</v>
      </c>
      <c r="D236" s="4" t="n">
        <v>1</v>
      </c>
      <c r="E236" s="4" t="n">
        <v>1</v>
      </c>
      <c r="F236" t="inlineStr">
        <is>
          <t>Restringido (dato personal)</t>
        </is>
      </c>
    </row>
    <row r="237">
      <c r="A237" t="inlineStr">
        <is>
          <t>23673898</t>
        </is>
      </c>
      <c r="B237" t="inlineStr">
        <is>
          <t>de la cruz romero enriqueta julia</t>
        </is>
      </c>
      <c r="C237" s="4" t="n">
        <v>1</v>
      </c>
      <c r="D237" s="4" t="n">
        <v>1</v>
      </c>
      <c r="E237" s="4" t="n">
        <v>1</v>
      </c>
      <c r="F237" t="inlineStr">
        <is>
          <t>Restringido (dato personal)</t>
        </is>
      </c>
    </row>
    <row r="238">
      <c r="A238" t="inlineStr">
        <is>
          <t>23683208</t>
        </is>
      </c>
      <c r="B238" t="inlineStr">
        <is>
          <t>CONSUELO MIGUEL AQUELINA GERARDA</t>
        </is>
      </c>
      <c r="C238" s="4" t="n">
        <v>1</v>
      </c>
      <c r="D238" s="4" t="n">
        <v>1</v>
      </c>
      <c r="E238" s="4" t="n">
        <v>1</v>
      </c>
      <c r="F238" t="inlineStr">
        <is>
          <t>Restringido (dato personal)</t>
        </is>
      </c>
    </row>
    <row r="239">
      <c r="A239" t="inlineStr">
        <is>
          <t>23683353</t>
        </is>
      </c>
      <c r="B239" t="inlineStr">
        <is>
          <t>ARAUCO NUÑEZ JUAN</t>
        </is>
      </c>
      <c r="C239" s="4" t="n">
        <v>1</v>
      </c>
      <c r="D239" s="4" t="n">
        <v>2</v>
      </c>
      <c r="E239" s="4" t="n">
        <v>2</v>
      </c>
      <c r="F239" t="inlineStr">
        <is>
          <t>Restringido (dato personal)</t>
        </is>
      </c>
    </row>
    <row r="240">
      <c r="A240" t="inlineStr">
        <is>
          <t>23683395</t>
        </is>
      </c>
      <c r="B240" t="inlineStr">
        <is>
          <t>CASTRO SEDANO AYDEE</t>
        </is>
      </c>
      <c r="C240" s="4" t="n">
        <v>1</v>
      </c>
      <c r="D240" s="4" t="n">
        <v>1</v>
      </c>
      <c r="E240" s="4" t="n">
        <v>1</v>
      </c>
      <c r="F240" t="inlineStr">
        <is>
          <t>Restringido (dato personal)</t>
        </is>
      </c>
    </row>
    <row r="241">
      <c r="A241" t="inlineStr">
        <is>
          <t>23683932</t>
        </is>
      </c>
      <c r="B241" t="inlineStr">
        <is>
          <t>torre perez urbano</t>
        </is>
      </c>
      <c r="C241" s="4" t="n">
        <v>1</v>
      </c>
      <c r="D241" s="4" t="n">
        <v>1</v>
      </c>
      <c r="E241" s="4" t="n">
        <v>1</v>
      </c>
      <c r="F241" t="inlineStr">
        <is>
          <t>Restringido (dato personal)</t>
        </is>
      </c>
    </row>
    <row r="242">
      <c r="A242" t="inlineStr">
        <is>
          <t>23824630</t>
        </is>
      </c>
      <c r="B242" t="inlineStr">
        <is>
          <t>vargas oviedo antonio</t>
        </is>
      </c>
      <c r="C242" s="4" t="n">
        <v>1</v>
      </c>
      <c r="D242" s="4" t="n">
        <v>1</v>
      </c>
      <c r="E242" s="4" t="n">
        <v>1</v>
      </c>
      <c r="F242" t="inlineStr">
        <is>
          <t>Restringido (dato personal)</t>
        </is>
      </c>
    </row>
    <row r="243">
      <c r="A243" t="inlineStr">
        <is>
          <t>23856607</t>
        </is>
      </c>
      <c r="B243" t="inlineStr">
        <is>
          <t>QUISPE SALON SABINO</t>
        </is>
      </c>
      <c r="C243" s="4" t="n">
        <v>1</v>
      </c>
      <c r="D243" s="4" t="n">
        <v>1</v>
      </c>
      <c r="E243" s="4" t="n">
        <v>1</v>
      </c>
      <c r="F243" t="inlineStr">
        <is>
          <t>Restringido (dato personal)</t>
        </is>
      </c>
    </row>
    <row r="244">
      <c r="A244" t="inlineStr">
        <is>
          <t>23861150</t>
        </is>
      </c>
      <c r="B244" t="inlineStr">
        <is>
          <t>GIBAJA CRUZ YOLANDA</t>
        </is>
      </c>
      <c r="C244" s="4" t="n">
        <v>1</v>
      </c>
      <c r="D244" s="4" t="n">
        <v>1</v>
      </c>
      <c r="E244" s="4" t="n">
        <v>1</v>
      </c>
      <c r="F244" t="inlineStr">
        <is>
          <t>Restringido (dato personal)</t>
        </is>
      </c>
    </row>
    <row r="245">
      <c r="A245" t="inlineStr">
        <is>
          <t>23903510</t>
        </is>
      </c>
      <c r="B245" t="inlineStr">
        <is>
          <t>mora candia walter</t>
        </is>
      </c>
      <c r="C245" s="4" t="n">
        <v>1</v>
      </c>
      <c r="D245" s="4" t="n">
        <v>1</v>
      </c>
      <c r="E245" s="4" t="n">
        <v>1</v>
      </c>
      <c r="F245" t="inlineStr">
        <is>
          <t>Restringido (dato personal)</t>
        </is>
      </c>
    </row>
    <row r="246">
      <c r="A246" t="inlineStr">
        <is>
          <t>23927316</t>
        </is>
      </c>
      <c r="B246" t="inlineStr">
        <is>
          <t>EPIFANIO TITO SULCA</t>
        </is>
      </c>
      <c r="C246" s="4" t="n">
        <v>1</v>
      </c>
      <c r="D246" s="4" t="n">
        <v>1</v>
      </c>
      <c r="E246" s="4" t="n">
        <v>1</v>
      </c>
      <c r="F246" t="inlineStr">
        <is>
          <t>Restringido (dato personal)</t>
        </is>
      </c>
    </row>
    <row r="247">
      <c r="A247" t="inlineStr">
        <is>
          <t>23936595</t>
        </is>
      </c>
      <c r="B247" t="inlineStr">
        <is>
          <t>lizarraga avendaño hilarion</t>
        </is>
      </c>
      <c r="C247" s="4" t="n">
        <v>1</v>
      </c>
      <c r="D247" s="4" t="n">
        <v>1</v>
      </c>
      <c r="E247" s="4" t="n">
        <v>1</v>
      </c>
      <c r="F247" t="inlineStr">
        <is>
          <t>Restringido (dato personal)</t>
        </is>
      </c>
    </row>
    <row r="248">
      <c r="A248" t="inlineStr">
        <is>
          <t>23941803</t>
        </is>
      </c>
      <c r="B248" t="inlineStr">
        <is>
          <t>HUAMAN SANTA CRUZ BENJAMIN</t>
        </is>
      </c>
      <c r="C248" s="4" t="n">
        <v>2</v>
      </c>
      <c r="D248" s="4" t="n">
        <v>2</v>
      </c>
      <c r="E248" s="4" t="n">
        <v>2</v>
      </c>
      <c r="F248" t="inlineStr">
        <is>
          <t>Restringido (dato personal)</t>
        </is>
      </c>
    </row>
    <row r="249">
      <c r="A249" t="inlineStr">
        <is>
          <t>23941887</t>
        </is>
      </c>
      <c r="B249" t="inlineStr">
        <is>
          <t>cruz quispe nicanor</t>
        </is>
      </c>
      <c r="C249" s="4" t="n">
        <v>1</v>
      </c>
      <c r="D249" s="4" t="n">
        <v>1</v>
      </c>
      <c r="E249" s="4" t="n">
        <v>1</v>
      </c>
      <c r="F249" t="inlineStr">
        <is>
          <t>Restringido (dato personal)</t>
        </is>
      </c>
    </row>
    <row r="250">
      <c r="A250" t="inlineStr">
        <is>
          <t>23970156</t>
        </is>
      </c>
      <c r="B250" t="inlineStr">
        <is>
          <t>AUGUSTO MAVITE Mateo</t>
        </is>
      </c>
      <c r="C250" s="4" t="n">
        <v>1</v>
      </c>
      <c r="D250" s="4" t="n">
        <v>2</v>
      </c>
      <c r="E250" s="4" t="n">
        <v>2</v>
      </c>
      <c r="F250" t="inlineStr">
        <is>
          <t>Restringido (dato personal)</t>
        </is>
      </c>
    </row>
    <row r="251">
      <c r="A251" t="inlineStr">
        <is>
          <t>23970936</t>
        </is>
      </c>
      <c r="B251" t="inlineStr">
        <is>
          <t>PEREZ DIAZ GREGORIO</t>
        </is>
      </c>
      <c r="C251" s="4" t="n">
        <v>1</v>
      </c>
      <c r="D251" s="4" t="n">
        <v>1</v>
      </c>
      <c r="E251" s="4" t="n">
        <v>1</v>
      </c>
      <c r="F251" t="inlineStr">
        <is>
          <t>Restringido (dato personal)</t>
        </is>
      </c>
    </row>
    <row r="252">
      <c r="A252" t="inlineStr">
        <is>
          <t>23971703</t>
        </is>
      </c>
      <c r="B252" t="inlineStr">
        <is>
          <t>PIMENTEL CONDORI LUDGARDO</t>
        </is>
      </c>
      <c r="C252" s="4" t="n">
        <v>2</v>
      </c>
      <c r="D252" s="4" t="n">
        <v>2</v>
      </c>
      <c r="E252" s="4" t="n">
        <v>2</v>
      </c>
      <c r="F252" t="inlineStr">
        <is>
          <t>Restringido (dato personal)</t>
        </is>
      </c>
    </row>
    <row r="253">
      <c r="A253" t="inlineStr">
        <is>
          <t>23972044</t>
        </is>
      </c>
      <c r="B253" t="inlineStr">
        <is>
          <t>MOSCOSO CONDORI WENSESLAO</t>
        </is>
      </c>
      <c r="C253" s="4" t="n">
        <v>1</v>
      </c>
      <c r="D253" s="4" t="n">
        <v>1</v>
      </c>
      <c r="E253" s="4" t="n">
        <v>1</v>
      </c>
      <c r="F253" t="inlineStr">
        <is>
          <t>Restringido (dato personal)</t>
        </is>
      </c>
    </row>
    <row r="254">
      <c r="A254" t="inlineStr">
        <is>
          <t>23977719</t>
        </is>
      </c>
      <c r="B254" t="inlineStr">
        <is>
          <t>HERRERA PAULLO LEONID</t>
        </is>
      </c>
      <c r="C254" s="4" t="n">
        <v>1</v>
      </c>
      <c r="D254" s="4" t="n">
        <v>1</v>
      </c>
      <c r="E254" s="4" t="n">
        <v>1</v>
      </c>
      <c r="F254" t="inlineStr">
        <is>
          <t>Restringido (dato personal)</t>
        </is>
      </c>
    </row>
    <row r="255">
      <c r="A255" t="inlineStr">
        <is>
          <t>24003924</t>
        </is>
      </c>
      <c r="B255" t="inlineStr">
        <is>
          <t>CONDORI CHAMPI MATEO</t>
        </is>
      </c>
      <c r="C255" s="4" t="n">
        <v>1</v>
      </c>
      <c r="D255" s="4" t="n">
        <v>1</v>
      </c>
      <c r="E255" s="4" t="n">
        <v>1</v>
      </c>
      <c r="F255" t="inlineStr">
        <is>
          <t>Restringido (dato personal)</t>
        </is>
      </c>
    </row>
    <row r="256">
      <c r="A256" t="inlineStr">
        <is>
          <t>24004961</t>
        </is>
      </c>
      <c r="B256" t="inlineStr">
        <is>
          <t>PALOMINO SANTOS, LINA</t>
        </is>
      </c>
      <c r="C256" s="4" t="n">
        <v>1</v>
      </c>
      <c r="D256" s="4" t="n">
        <v>1</v>
      </c>
      <c r="E256" s="4" t="n">
        <v>1</v>
      </c>
      <c r="F256" t="inlineStr">
        <is>
          <t>Restringido (dato personal)</t>
        </is>
      </c>
    </row>
    <row r="257">
      <c r="A257" t="inlineStr">
        <is>
          <t>24291451</t>
        </is>
      </c>
      <c r="B257" t="inlineStr">
        <is>
          <t>CCAHUAYA MAMANI JUANA</t>
        </is>
      </c>
      <c r="C257" s="4" t="n">
        <v>1</v>
      </c>
      <c r="D257" s="4" t="n">
        <v>1</v>
      </c>
      <c r="E257" s="4" t="n">
        <v>1</v>
      </c>
      <c r="F257" t="inlineStr">
        <is>
          <t>Restringido (dato personal)</t>
        </is>
      </c>
    </row>
    <row r="258">
      <c r="A258" t="inlineStr">
        <is>
          <t>24291964</t>
        </is>
      </c>
      <c r="B258" t="inlineStr">
        <is>
          <t>FARFAN ZEVALLOS TOMAS DIOGENES</t>
        </is>
      </c>
      <c r="C258" s="4" t="n">
        <v>1</v>
      </c>
      <c r="D258" s="4" t="n">
        <v>2</v>
      </c>
      <c r="E258" s="4" t="n">
        <v>2</v>
      </c>
      <c r="F258" t="inlineStr">
        <is>
          <t>Restringido (dato personal)</t>
        </is>
      </c>
    </row>
    <row r="259">
      <c r="A259" t="inlineStr">
        <is>
          <t>24460577</t>
        </is>
      </c>
      <c r="B259" t="inlineStr">
        <is>
          <t>QUISPE TEJADA HILARIO</t>
        </is>
      </c>
      <c r="C259" s="4" t="n">
        <v>1</v>
      </c>
      <c r="D259" s="4" t="n">
        <v>1</v>
      </c>
      <c r="E259" s="4" t="n">
        <v>1</v>
      </c>
      <c r="F259" t="inlineStr">
        <is>
          <t>Restringido (dato personal)</t>
        </is>
      </c>
    </row>
    <row r="260">
      <c r="A260" t="inlineStr">
        <is>
          <t>24462514</t>
        </is>
      </c>
      <c r="B260" t="inlineStr">
        <is>
          <t>VALDEZ PUCLA SAMUEL</t>
        </is>
      </c>
      <c r="C260" s="4" t="n">
        <v>1</v>
      </c>
      <c r="D260" s="4" t="n">
        <v>1</v>
      </c>
      <c r="E260" s="4" t="n">
        <v>1</v>
      </c>
      <c r="F260" t="inlineStr">
        <is>
          <t>Restringido (dato personal)</t>
        </is>
      </c>
    </row>
    <row r="261">
      <c r="A261" t="inlineStr">
        <is>
          <t>24475109</t>
        </is>
      </c>
      <c r="B261" t="inlineStr">
        <is>
          <t>ROMERO CARBAJAL CAUDIO</t>
        </is>
      </c>
      <c r="C261" s="4" t="n">
        <v>1</v>
      </c>
      <c r="D261" s="4" t="n">
        <v>1</v>
      </c>
      <c r="E261" s="4" t="n">
        <v>1</v>
      </c>
      <c r="F261" t="inlineStr">
        <is>
          <t>Restringido (dato personal)</t>
        </is>
      </c>
    </row>
    <row r="262">
      <c r="A262" t="inlineStr">
        <is>
          <t>24484525</t>
        </is>
      </c>
      <c r="B262" t="inlineStr">
        <is>
          <t>mora huaman lucas</t>
        </is>
      </c>
      <c r="C262" s="4" t="n">
        <v>1</v>
      </c>
      <c r="D262" s="4" t="n">
        <v>1</v>
      </c>
      <c r="E262" s="4" t="n">
        <v>1</v>
      </c>
      <c r="F262" t="inlineStr">
        <is>
          <t>Restringido (dato personal)</t>
        </is>
      </c>
    </row>
    <row r="263">
      <c r="A263" t="inlineStr">
        <is>
          <t>24485098</t>
        </is>
      </c>
      <c r="B263" t="inlineStr">
        <is>
          <t>CRUZ QUISPE JESUS</t>
        </is>
      </c>
      <c r="C263" s="4" t="n">
        <v>1</v>
      </c>
      <c r="D263" s="4" t="n">
        <v>1</v>
      </c>
      <c r="E263" s="4" t="n">
        <v>1</v>
      </c>
      <c r="F263" t="inlineStr">
        <is>
          <t>Restringido (dato personal)</t>
        </is>
      </c>
    </row>
    <row r="264">
      <c r="A264" t="inlineStr">
        <is>
          <t>24581213</t>
        </is>
      </c>
      <c r="B264" t="inlineStr">
        <is>
          <t>NINA CONDEÑA  MACARIO JULIO</t>
        </is>
      </c>
      <c r="C264" s="4" t="n">
        <v>1</v>
      </c>
      <c r="D264" s="4" t="n">
        <v>2</v>
      </c>
      <c r="E264" s="4" t="n">
        <v>2</v>
      </c>
      <c r="F264" t="inlineStr">
        <is>
          <t>Restringido (dato personal)</t>
        </is>
      </c>
    </row>
    <row r="265">
      <c r="A265" t="inlineStr">
        <is>
          <t>24803884</t>
        </is>
      </c>
      <c r="B265" t="inlineStr">
        <is>
          <t>zamata alviz richart</t>
        </is>
      </c>
      <c r="C265" s="4" t="n">
        <v>1</v>
      </c>
      <c r="D265" s="4" t="n">
        <v>1</v>
      </c>
      <c r="E265" s="4" t="n">
        <v>1</v>
      </c>
      <c r="F265" t="inlineStr">
        <is>
          <t>Restringido (dato personal)</t>
        </is>
      </c>
    </row>
    <row r="266">
      <c r="A266" t="inlineStr">
        <is>
          <t>24805503</t>
        </is>
      </c>
      <c r="B266" t="inlineStr">
        <is>
          <t>delgado gutierrez juan jolver</t>
        </is>
      </c>
      <c r="C266" s="4" t="n">
        <v>1</v>
      </c>
      <c r="D266" s="4" t="n">
        <v>1</v>
      </c>
      <c r="E266" s="4" t="n">
        <v>1</v>
      </c>
      <c r="F266" t="inlineStr">
        <is>
          <t>Restringido (dato personal)</t>
        </is>
      </c>
    </row>
    <row r="267">
      <c r="A267" t="inlineStr">
        <is>
          <t>24940699</t>
        </is>
      </c>
      <c r="B267" t="inlineStr">
        <is>
          <t>VALDEZ VALENCIA REMIGIO</t>
        </is>
      </c>
      <c r="C267" s="4" t="n">
        <v>1</v>
      </c>
      <c r="D267" s="4" t="n">
        <v>1</v>
      </c>
      <c r="E267" s="4" t="n">
        <v>1</v>
      </c>
      <c r="F267" t="inlineStr">
        <is>
          <t>Restringido (dato personal)</t>
        </is>
      </c>
    </row>
    <row r="268">
      <c r="A268" t="inlineStr">
        <is>
          <t>24941660</t>
        </is>
      </c>
      <c r="B268" t="inlineStr">
        <is>
          <t>santa cruz muñoz jose</t>
        </is>
      </c>
      <c r="C268" s="4" t="n">
        <v>1</v>
      </c>
      <c r="D268" s="4" t="n">
        <v>1</v>
      </c>
      <c r="E268" s="4" t="n">
        <v>1</v>
      </c>
      <c r="F268" t="inlineStr">
        <is>
          <t>Restringido (dato personal)</t>
        </is>
      </c>
    </row>
    <row r="269">
      <c r="A269" t="inlineStr">
        <is>
          <t>24941901</t>
        </is>
      </c>
      <c r="B269" t="inlineStr">
        <is>
          <t>mellado delgado enrique</t>
        </is>
      </c>
      <c r="C269" s="4" t="n">
        <v>1</v>
      </c>
      <c r="D269" s="4" t="n">
        <v>1</v>
      </c>
      <c r="E269" s="4" t="n">
        <v>1</v>
      </c>
      <c r="F269" t="inlineStr">
        <is>
          <t>Restringido (dato personal)</t>
        </is>
      </c>
    </row>
    <row r="270">
      <c r="A270" t="inlineStr">
        <is>
          <t>24944338</t>
        </is>
      </c>
      <c r="B270" t="inlineStr">
        <is>
          <t>MORVELI HUILLCA JOSE</t>
        </is>
      </c>
      <c r="C270" s="4" t="n">
        <v>1</v>
      </c>
      <c r="D270" s="4" t="n">
        <v>1</v>
      </c>
      <c r="E270" s="4" t="n">
        <v>1</v>
      </c>
      <c r="F270" t="inlineStr">
        <is>
          <t>Restringido (dato personal)</t>
        </is>
      </c>
    </row>
    <row r="271">
      <c r="A271" t="inlineStr">
        <is>
          <t>24946819</t>
        </is>
      </c>
      <c r="B271" t="inlineStr">
        <is>
          <t>CUELLAR DE MUÑOZ ROSA</t>
        </is>
      </c>
      <c r="C271" s="4" t="n">
        <v>1</v>
      </c>
      <c r="D271" s="4" t="n">
        <v>1</v>
      </c>
      <c r="E271" s="4" t="n">
        <v>1</v>
      </c>
      <c r="F271" t="inlineStr">
        <is>
          <t>Restringido (dato personal)</t>
        </is>
      </c>
    </row>
    <row r="272">
      <c r="A272" t="inlineStr">
        <is>
          <t>24949238</t>
        </is>
      </c>
      <c r="B272" t="inlineStr">
        <is>
          <t>PEDRAZA HUAMAN CIRILO SEGUNDO</t>
        </is>
      </c>
      <c r="C272" s="4" t="n">
        <v>1</v>
      </c>
      <c r="D272" s="4" t="n">
        <v>1</v>
      </c>
      <c r="E272" s="4" t="n">
        <v>1</v>
      </c>
      <c r="F272" t="inlineStr">
        <is>
          <t>Restringido (dato personal)</t>
        </is>
      </c>
    </row>
    <row r="273">
      <c r="A273" t="inlineStr">
        <is>
          <t>24949836</t>
        </is>
      </c>
      <c r="B273" t="inlineStr">
        <is>
          <t>santander cisneros andres</t>
        </is>
      </c>
      <c r="C273" s="4" t="n">
        <v>1</v>
      </c>
      <c r="D273" s="4" t="n">
        <v>1</v>
      </c>
      <c r="E273" s="4" t="n">
        <v>1</v>
      </c>
      <c r="F273" t="inlineStr">
        <is>
          <t>Restringido (dato personal)</t>
        </is>
      </c>
    </row>
    <row r="274">
      <c r="A274" t="inlineStr">
        <is>
          <t>24953397</t>
        </is>
      </c>
      <c r="B274" t="inlineStr">
        <is>
          <t>BACA CACERES JULIO</t>
        </is>
      </c>
      <c r="C274" s="4" t="n">
        <v>1</v>
      </c>
      <c r="D274" s="4" t="n">
        <v>1</v>
      </c>
      <c r="E274" s="4" t="n">
        <v>1</v>
      </c>
      <c r="F274" t="inlineStr">
        <is>
          <t>Restringido (dato personal)</t>
        </is>
      </c>
    </row>
    <row r="275">
      <c r="A275" t="inlineStr">
        <is>
          <t>24954283</t>
        </is>
      </c>
      <c r="B275" t="inlineStr">
        <is>
          <t>alfaro sanchezpaulino</t>
        </is>
      </c>
      <c r="C275" s="4" t="n">
        <v>1</v>
      </c>
      <c r="D275" s="4" t="n">
        <v>1</v>
      </c>
      <c r="E275" s="4" t="n">
        <v>1</v>
      </c>
      <c r="F275" t="inlineStr">
        <is>
          <t>Restringido (dato personal)</t>
        </is>
      </c>
    </row>
    <row r="276">
      <c r="A276" t="inlineStr">
        <is>
          <t>24954751</t>
        </is>
      </c>
      <c r="B276" t="inlineStr">
        <is>
          <t>QUINTANILLA MUÑIZ LEONIDAS</t>
        </is>
      </c>
      <c r="C276" s="4" t="n">
        <v>1</v>
      </c>
      <c r="D276" s="4" t="n">
        <v>1</v>
      </c>
      <c r="E276" s="4" t="n">
        <v>1</v>
      </c>
      <c r="F276" t="inlineStr">
        <is>
          <t>Restringido (dato personal)</t>
        </is>
      </c>
    </row>
    <row r="277">
      <c r="A277" t="inlineStr">
        <is>
          <t>24960268</t>
        </is>
      </c>
      <c r="B277" t="inlineStr">
        <is>
          <t>OLIVERA GUTIERREZ FROILAN</t>
        </is>
      </c>
      <c r="C277" s="4" t="n">
        <v>1</v>
      </c>
      <c r="D277" s="4" t="n">
        <v>1</v>
      </c>
      <c r="E277" s="4" t="n">
        <v>1</v>
      </c>
      <c r="F277" t="inlineStr">
        <is>
          <t>Restringido (dato personal)</t>
        </is>
      </c>
    </row>
    <row r="278">
      <c r="A278" t="inlineStr">
        <is>
          <t>24966814</t>
        </is>
      </c>
      <c r="B278" t="inlineStr">
        <is>
          <t>FIGUEROA GUEVARA ROGELIA</t>
        </is>
      </c>
      <c r="C278" s="4" t="n">
        <v>1</v>
      </c>
      <c r="D278" s="4" t="n">
        <v>1</v>
      </c>
      <c r="E278" s="4" t="n">
        <v>1</v>
      </c>
      <c r="F278" t="inlineStr">
        <is>
          <t>Restringido (dato personal)</t>
        </is>
      </c>
    </row>
    <row r="279">
      <c r="A279" t="inlineStr">
        <is>
          <t>24968616</t>
        </is>
      </c>
      <c r="B279" t="inlineStr">
        <is>
          <t>gonzales illpa encarnacion</t>
        </is>
      </c>
      <c r="C279" s="4" t="n">
        <v>1</v>
      </c>
      <c r="D279" s="4" t="n">
        <v>1</v>
      </c>
      <c r="E279" s="4" t="n">
        <v>1</v>
      </c>
      <c r="F279" t="inlineStr">
        <is>
          <t>Restringido (dato personal)</t>
        </is>
      </c>
    </row>
    <row r="280">
      <c r="A280" t="inlineStr">
        <is>
          <t>24968954</t>
        </is>
      </c>
      <c r="B280" t="inlineStr">
        <is>
          <t>VITORINO ORUE CELEDONIA</t>
        </is>
      </c>
      <c r="C280" s="4" t="n">
        <v>1</v>
      </c>
      <c r="D280" s="4" t="n">
        <v>1</v>
      </c>
      <c r="E280" s="4" t="n">
        <v>1</v>
      </c>
      <c r="F280" t="inlineStr">
        <is>
          <t>Restringido (dato personal)</t>
        </is>
      </c>
    </row>
    <row r="281">
      <c r="A281" t="inlineStr">
        <is>
          <t>24969291</t>
        </is>
      </c>
      <c r="B281" t="inlineStr">
        <is>
          <t>huaman delgado silvestre</t>
        </is>
      </c>
      <c r="C281" s="4" t="n">
        <v>1</v>
      </c>
      <c r="D281" s="4" t="n">
        <v>1</v>
      </c>
      <c r="E281" s="4" t="n">
        <v>1</v>
      </c>
      <c r="F281" t="inlineStr">
        <is>
          <t>Restringido (dato personal)</t>
        </is>
      </c>
    </row>
    <row r="282">
      <c r="A282" t="inlineStr">
        <is>
          <t>24970066</t>
        </is>
      </c>
      <c r="B282" t="inlineStr">
        <is>
          <t>condori rojas evangelino</t>
        </is>
      </c>
      <c r="C282" s="4" t="n">
        <v>1</v>
      </c>
      <c r="D282" s="4" t="n">
        <v>1</v>
      </c>
      <c r="E282" s="4" t="n">
        <v>1</v>
      </c>
      <c r="F282" t="inlineStr">
        <is>
          <t>Restringido (dato personal)</t>
        </is>
      </c>
    </row>
    <row r="283">
      <c r="A283" t="inlineStr">
        <is>
          <t>24970200</t>
        </is>
      </c>
      <c r="B283" t="inlineStr">
        <is>
          <t>JAVIER CONDORI RAMOS</t>
        </is>
      </c>
      <c r="C283" s="4" t="n">
        <v>1</v>
      </c>
      <c r="D283" s="4" t="n">
        <v>1</v>
      </c>
      <c r="E283" s="4" t="n">
        <v>1</v>
      </c>
      <c r="F283" t="inlineStr">
        <is>
          <t>Restringido (dato personal)</t>
        </is>
      </c>
    </row>
    <row r="284">
      <c r="A284" t="inlineStr">
        <is>
          <t>24972851</t>
        </is>
      </c>
      <c r="B284" t="inlineStr">
        <is>
          <t>aviles muños timoteo</t>
        </is>
      </c>
      <c r="C284" s="4" t="n">
        <v>1</v>
      </c>
      <c r="D284" s="4" t="n">
        <v>1</v>
      </c>
      <c r="E284" s="4" t="n">
        <v>1</v>
      </c>
      <c r="F284" t="inlineStr">
        <is>
          <t>Restringido (dato personal)</t>
        </is>
      </c>
    </row>
    <row r="285">
      <c r="A285" t="inlineStr">
        <is>
          <t>24973242</t>
        </is>
      </c>
      <c r="B285" t="inlineStr">
        <is>
          <t>huisa santander dionicio</t>
        </is>
      </c>
      <c r="C285" s="4" t="n">
        <v>1</v>
      </c>
      <c r="D285" s="4" t="n">
        <v>1</v>
      </c>
      <c r="E285" s="4" t="n">
        <v>1</v>
      </c>
      <c r="F285" t="inlineStr">
        <is>
          <t>Restringido (dato personal)</t>
        </is>
      </c>
    </row>
    <row r="286">
      <c r="A286" t="inlineStr">
        <is>
          <t>24973650</t>
        </is>
      </c>
      <c r="B286" t="inlineStr">
        <is>
          <t>cano mollehuanca angelino</t>
        </is>
      </c>
      <c r="C286" s="4" t="n">
        <v>1</v>
      </c>
      <c r="D286" s="4" t="n">
        <v>1</v>
      </c>
      <c r="E286" s="4" t="n">
        <v>1</v>
      </c>
      <c r="F286" t="inlineStr">
        <is>
          <t>Restringido (dato personal)</t>
        </is>
      </c>
    </row>
    <row r="287">
      <c r="A287" t="inlineStr">
        <is>
          <t>24973957</t>
        </is>
      </c>
      <c r="B287" t="inlineStr">
        <is>
          <t>calvo huaman laureano</t>
        </is>
      </c>
      <c r="C287" s="4" t="n">
        <v>1</v>
      </c>
      <c r="D287" s="4" t="n">
        <v>1</v>
      </c>
      <c r="E287" s="4" t="n">
        <v>1</v>
      </c>
      <c r="F287" t="inlineStr">
        <is>
          <t>Restringido (dato personal)</t>
        </is>
      </c>
    </row>
    <row r="288">
      <c r="A288" t="inlineStr">
        <is>
          <t>24976864</t>
        </is>
      </c>
      <c r="B288" t="inlineStr">
        <is>
          <t>llanos taco modesto</t>
        </is>
      </c>
      <c r="C288" s="4" t="n">
        <v>1</v>
      </c>
      <c r="D288" s="4" t="n">
        <v>1</v>
      </c>
      <c r="E288" s="4" t="n">
        <v>1</v>
      </c>
      <c r="F288" t="inlineStr">
        <is>
          <t>Restringido (dato personal)</t>
        </is>
      </c>
    </row>
    <row r="289">
      <c r="A289" t="inlineStr">
        <is>
          <t>24977961</t>
        </is>
      </c>
      <c r="B289" t="inlineStr">
        <is>
          <t>aguilar lozano guillermo</t>
        </is>
      </c>
      <c r="C289" s="4" t="n">
        <v>1</v>
      </c>
      <c r="D289" s="4" t="n">
        <v>1</v>
      </c>
      <c r="E289" s="4" t="n">
        <v>1</v>
      </c>
      <c r="F289" t="inlineStr">
        <is>
          <t>Restringido (dato personal)</t>
        </is>
      </c>
    </row>
    <row r="290">
      <c r="A290" t="inlineStr">
        <is>
          <t>24980955</t>
        </is>
      </c>
      <c r="B290" t="inlineStr">
        <is>
          <t>LEONCIA CUADROS CHAHUAYO</t>
        </is>
      </c>
      <c r="C290" s="4" t="n">
        <v>1</v>
      </c>
      <c r="D290" s="4" t="n">
        <v>1</v>
      </c>
      <c r="E290" s="4" t="n">
        <v>1</v>
      </c>
      <c r="F290" t="inlineStr">
        <is>
          <t>Restringido (dato personal)</t>
        </is>
      </c>
    </row>
    <row r="291">
      <c r="A291" t="inlineStr">
        <is>
          <t>24981752</t>
        </is>
      </c>
      <c r="B291" t="inlineStr">
        <is>
          <t>FLOREZ PALOMINO JOSE</t>
        </is>
      </c>
      <c r="C291" s="4" t="n">
        <v>1</v>
      </c>
      <c r="D291" s="4" t="n">
        <v>1</v>
      </c>
      <c r="E291" s="4" t="n">
        <v>1</v>
      </c>
      <c r="F291" t="inlineStr">
        <is>
          <t>Restringido (dato personal)</t>
        </is>
      </c>
    </row>
    <row r="292">
      <c r="A292" t="inlineStr">
        <is>
          <t>24985465</t>
        </is>
      </c>
      <c r="B292" t="inlineStr">
        <is>
          <t>ALLENDE VILLAVIVENCIO AUGUSTO</t>
        </is>
      </c>
      <c r="C292" s="4" t="n">
        <v>1</v>
      </c>
      <c r="D292" s="4" t="n">
        <v>1</v>
      </c>
      <c r="E292" s="4" t="n">
        <v>1</v>
      </c>
      <c r="F292" t="inlineStr">
        <is>
          <t>Restringido (dato personal)</t>
        </is>
      </c>
    </row>
    <row r="293">
      <c r="A293" t="inlineStr">
        <is>
          <t>24986040</t>
        </is>
      </c>
      <c r="B293" t="inlineStr">
        <is>
          <t>fuentes oviedo carlos</t>
        </is>
      </c>
      <c r="C293" s="4" t="n">
        <v>1</v>
      </c>
      <c r="D293" s="4" t="n">
        <v>1</v>
      </c>
      <c r="E293" s="4" t="n">
        <v>1</v>
      </c>
      <c r="F293" t="inlineStr">
        <is>
          <t>Restringido (dato personal)</t>
        </is>
      </c>
    </row>
    <row r="294">
      <c r="A294" t="inlineStr">
        <is>
          <t>24992124</t>
        </is>
      </c>
      <c r="B294" t="inlineStr">
        <is>
          <t>ELIAS ROJAS CASTRO</t>
        </is>
      </c>
      <c r="C294" s="4" t="n">
        <v>1</v>
      </c>
      <c r="D294" s="4" t="n">
        <v>1</v>
      </c>
      <c r="E294" s="4" t="n">
        <v>1</v>
      </c>
      <c r="F294" t="inlineStr">
        <is>
          <t>Restringido (dato personal)</t>
        </is>
      </c>
    </row>
    <row r="295">
      <c r="A295" t="inlineStr">
        <is>
          <t>24994362</t>
        </is>
      </c>
      <c r="B295" t="inlineStr">
        <is>
          <t>PEZO TTUPA PERCY</t>
        </is>
      </c>
      <c r="C295" s="4" t="n">
        <v>1</v>
      </c>
      <c r="D295" s="4" t="n">
        <v>1</v>
      </c>
      <c r="E295" s="4" t="n">
        <v>1</v>
      </c>
      <c r="F295" t="inlineStr">
        <is>
          <t>Restringido (dato personal)</t>
        </is>
      </c>
    </row>
    <row r="296">
      <c r="A296" t="inlineStr">
        <is>
          <t>24997698</t>
        </is>
      </c>
      <c r="B296" t="inlineStr">
        <is>
          <t>aguilar masias gabriel</t>
        </is>
      </c>
      <c r="C296" s="4" t="n">
        <v>1</v>
      </c>
      <c r="D296" s="4" t="n">
        <v>1</v>
      </c>
      <c r="E296" s="4" t="n">
        <v>1</v>
      </c>
      <c r="F296" t="inlineStr">
        <is>
          <t>Restringido (dato personal)</t>
        </is>
      </c>
    </row>
    <row r="297">
      <c r="A297" t="inlineStr">
        <is>
          <t>25008306</t>
        </is>
      </c>
      <c r="B297" t="inlineStr">
        <is>
          <t>FREDY ISAAC LIMACO CARPIO</t>
        </is>
      </c>
      <c r="C297" s="4" t="n">
        <v>1</v>
      </c>
      <c r="D297" s="4" t="n">
        <v>1</v>
      </c>
      <c r="E297" s="4" t="n">
        <v>1</v>
      </c>
      <c r="F297" t="inlineStr">
        <is>
          <t>Restringido (dato personal)</t>
        </is>
      </c>
    </row>
    <row r="298">
      <c r="A298" t="inlineStr">
        <is>
          <t>25009893</t>
        </is>
      </c>
      <c r="B298" t="inlineStr">
        <is>
          <t>MINAURO VEGA ANGEL SAMUEL</t>
        </is>
      </c>
      <c r="C298" s="4" t="n">
        <v>1</v>
      </c>
      <c r="D298" s="4" t="n">
        <v>2</v>
      </c>
      <c r="E298" s="4" t="n">
        <v>2</v>
      </c>
      <c r="F298" t="inlineStr">
        <is>
          <t>Restringido (dato personal)</t>
        </is>
      </c>
    </row>
    <row r="299">
      <c r="A299" t="inlineStr">
        <is>
          <t>25019243</t>
        </is>
      </c>
      <c r="B299" t="inlineStr">
        <is>
          <t>PARIANTE ESPINOZA ROLANDO</t>
        </is>
      </c>
      <c r="C299" s="4" t="n">
        <v>1</v>
      </c>
      <c r="D299" s="4" t="n">
        <v>1</v>
      </c>
      <c r="E299" s="4" t="n">
        <v>1</v>
      </c>
      <c r="F299" t="inlineStr">
        <is>
          <t>Restringido (dato personal)</t>
        </is>
      </c>
    </row>
    <row r="300">
      <c r="A300" t="inlineStr">
        <is>
          <t>25189025</t>
        </is>
      </c>
      <c r="B300" t="inlineStr">
        <is>
          <t>suny soto victor felipe</t>
        </is>
      </c>
      <c r="C300" s="4" t="n">
        <v>1</v>
      </c>
      <c r="D300" s="4" t="n">
        <v>1</v>
      </c>
      <c r="E300" s="4" t="n">
        <v>1</v>
      </c>
      <c r="F300" t="inlineStr">
        <is>
          <t>Restringido (dato personal)</t>
        </is>
      </c>
    </row>
    <row r="301">
      <c r="A301" t="inlineStr">
        <is>
          <t>25199343</t>
        </is>
      </c>
      <c r="B301" t="inlineStr">
        <is>
          <t>HUISA HUARCAYA JOSEFINA</t>
        </is>
      </c>
      <c r="C301" s="4" t="n">
        <v>1</v>
      </c>
      <c r="D301" s="4" t="n">
        <v>1</v>
      </c>
      <c r="E301" s="4" t="n">
        <v>1</v>
      </c>
      <c r="F301" t="inlineStr">
        <is>
          <t>Restringido (dato personal)</t>
        </is>
      </c>
    </row>
    <row r="302">
      <c r="A302" t="inlineStr">
        <is>
          <t>25217714</t>
        </is>
      </c>
      <c r="B302" t="inlineStr">
        <is>
          <t>ARCE LLASACA HILARIO</t>
        </is>
      </c>
      <c r="C302" s="4" t="n">
        <v>1</v>
      </c>
      <c r="D302" s="4" t="n">
        <v>1</v>
      </c>
      <c r="E302" s="4" t="n">
        <v>1</v>
      </c>
      <c r="F302" t="inlineStr">
        <is>
          <t>Restringido (dato personal)</t>
        </is>
      </c>
    </row>
    <row r="303">
      <c r="A303" t="inlineStr">
        <is>
          <t>25321390</t>
        </is>
      </c>
      <c r="B303" t="inlineStr">
        <is>
          <t>luna suarez peter</t>
        </is>
      </c>
      <c r="C303" s="4" t="n">
        <v>1</v>
      </c>
      <c r="D303" s="4" t="n">
        <v>1</v>
      </c>
      <c r="E303" s="4" t="n">
        <v>1</v>
      </c>
      <c r="F303" t="inlineStr">
        <is>
          <t>Restringido (dato personal)</t>
        </is>
      </c>
    </row>
    <row r="304">
      <c r="A304" t="inlineStr">
        <is>
          <t>25435478</t>
        </is>
      </c>
      <c r="B304" t="inlineStr">
        <is>
          <t>BELTRAN ZENTENO RUBER</t>
        </is>
      </c>
      <c r="C304" s="4" t="n">
        <v>1</v>
      </c>
      <c r="D304" s="4" t="n">
        <v>1</v>
      </c>
      <c r="E304" s="4" t="n">
        <v>1</v>
      </c>
      <c r="F304" t="inlineStr">
        <is>
          <t>Restringido (dato personal)</t>
        </is>
      </c>
    </row>
    <row r="305">
      <c r="A305" t="inlineStr">
        <is>
          <t>25567151</t>
        </is>
      </c>
      <c r="B305" t="inlineStr">
        <is>
          <t>vilchez maquera sandra rita</t>
        </is>
      </c>
      <c r="C305" s="4" t="n">
        <v>1</v>
      </c>
      <c r="D305" s="4" t="n">
        <v>2</v>
      </c>
      <c r="E305" s="4" t="n">
        <v>2</v>
      </c>
      <c r="F305" t="inlineStr">
        <is>
          <t>Restringido (dato personal)</t>
        </is>
      </c>
    </row>
    <row r="306">
      <c r="A306" t="inlineStr">
        <is>
          <t>26515873</t>
        </is>
      </c>
      <c r="B306" t="inlineStr">
        <is>
          <t>HERRERA COAILA EFRASIO AGRIPINO</t>
        </is>
      </c>
      <c r="C306" s="4" t="n">
        <v>1</v>
      </c>
      <c r="D306" s="4" t="n">
        <v>1</v>
      </c>
      <c r="E306" s="4" t="n">
        <v>1</v>
      </c>
      <c r="F306" t="inlineStr">
        <is>
          <t>Restringido (dato personal)</t>
        </is>
      </c>
    </row>
    <row r="307">
      <c r="A307" t="inlineStr">
        <is>
          <t>26642850</t>
        </is>
      </c>
      <c r="B307" t="inlineStr">
        <is>
          <t>vera mendoza walter</t>
        </is>
      </c>
      <c r="C307" s="4" t="n">
        <v>1</v>
      </c>
      <c r="D307" s="4" t="n">
        <v>1</v>
      </c>
      <c r="E307" s="4" t="n">
        <v>1</v>
      </c>
      <c r="F307" t="inlineStr">
        <is>
          <t>Restringido (dato personal)</t>
        </is>
      </c>
    </row>
    <row r="308">
      <c r="A308" t="inlineStr">
        <is>
          <t>26642896</t>
        </is>
      </c>
      <c r="B308" t="inlineStr">
        <is>
          <t>castillo caballero manuel</t>
        </is>
      </c>
      <c r="C308" s="4" t="n">
        <v>1</v>
      </c>
      <c r="D308" s="4" t="n">
        <v>1</v>
      </c>
      <c r="E308" s="4" t="n">
        <v>1</v>
      </c>
      <c r="F308" t="inlineStr">
        <is>
          <t>Restringido (dato personal)</t>
        </is>
      </c>
    </row>
    <row r="309">
      <c r="A309" t="inlineStr">
        <is>
          <t>26643823</t>
        </is>
      </c>
      <c r="B309" t="inlineStr">
        <is>
          <t>fernandez chavez marcelino</t>
        </is>
      </c>
      <c r="C309" s="4" t="n">
        <v>1</v>
      </c>
      <c r="D309" s="4" t="n">
        <v>1</v>
      </c>
      <c r="E309" s="4" t="n">
        <v>1</v>
      </c>
      <c r="F309" t="inlineStr">
        <is>
          <t>Restringido (dato personal)</t>
        </is>
      </c>
    </row>
    <row r="310">
      <c r="A310" t="inlineStr">
        <is>
          <t>26643834</t>
        </is>
      </c>
      <c r="B310" t="inlineStr">
        <is>
          <t>sanchez gaitan esteban</t>
        </is>
      </c>
      <c r="C310" s="4" t="n">
        <v>1</v>
      </c>
      <c r="D310" s="4" t="n">
        <v>1</v>
      </c>
      <c r="E310" s="4" t="n">
        <v>1</v>
      </c>
      <c r="F310" t="inlineStr">
        <is>
          <t>Restringido (dato personal)</t>
        </is>
      </c>
    </row>
    <row r="311">
      <c r="A311" t="inlineStr">
        <is>
          <t>26650949</t>
        </is>
      </c>
      <c r="B311" t="inlineStr">
        <is>
          <t>mendoza terrones julio</t>
        </is>
      </c>
      <c r="C311" s="4" t="n">
        <v>1</v>
      </c>
      <c r="D311" s="4" t="n">
        <v>1</v>
      </c>
      <c r="E311" s="4" t="n">
        <v>1</v>
      </c>
      <c r="F311" t="inlineStr">
        <is>
          <t>Restringido (dato personal)</t>
        </is>
      </c>
    </row>
    <row r="312">
      <c r="A312" t="inlineStr">
        <is>
          <t>26671546</t>
        </is>
      </c>
      <c r="B312" t="inlineStr">
        <is>
          <t>ocas vásquez ruperto</t>
        </is>
      </c>
      <c r="C312" s="4" t="n">
        <v>1</v>
      </c>
      <c r="D312" s="4" t="n">
        <v>1</v>
      </c>
      <c r="E312" s="4" t="n">
        <v>1</v>
      </c>
      <c r="F312" t="inlineStr">
        <is>
          <t>Restringido (dato personal)</t>
        </is>
      </c>
    </row>
    <row r="313">
      <c r="A313" t="inlineStr">
        <is>
          <t>26722764</t>
        </is>
      </c>
      <c r="B313" t="inlineStr">
        <is>
          <t>ALCALDE INFANTE JORGE LUIS</t>
        </is>
      </c>
      <c r="C313" s="4" t="n">
        <v>1</v>
      </c>
      <c r="D313" s="4" t="n">
        <v>1</v>
      </c>
      <c r="E313" s="4" t="n">
        <v>1</v>
      </c>
      <c r="F313" t="inlineStr">
        <is>
          <t>Restringido (dato personal)</t>
        </is>
      </c>
    </row>
    <row r="314">
      <c r="A314" t="inlineStr">
        <is>
          <t>26942173</t>
        </is>
      </c>
      <c r="B314" t="inlineStr">
        <is>
          <t>VILLAR POLO SANTOS VICTORIANO</t>
        </is>
      </c>
      <c r="C314" s="4" t="n">
        <v>1</v>
      </c>
      <c r="D314" s="4" t="n">
        <v>1</v>
      </c>
      <c r="E314" s="4" t="n">
        <v>1</v>
      </c>
      <c r="F314" t="inlineStr">
        <is>
          <t>Restringido (dato personal)</t>
        </is>
      </c>
    </row>
    <row r="315">
      <c r="A315" t="inlineStr">
        <is>
          <t>26962434</t>
        </is>
      </c>
      <c r="B315" t="inlineStr">
        <is>
          <t>VARGAS SANCHEZ JUAN MIGUEL</t>
        </is>
      </c>
      <c r="C315" s="4" t="n">
        <v>1</v>
      </c>
      <c r="D315" s="4" t="n">
        <v>1</v>
      </c>
      <c r="E315" s="4" t="n">
        <v>1</v>
      </c>
      <c r="F315" t="inlineStr">
        <is>
          <t>Restringido (dato personal)</t>
        </is>
      </c>
    </row>
    <row r="316">
      <c r="A316" t="inlineStr">
        <is>
          <t>27668099</t>
        </is>
      </c>
      <c r="B316" t="inlineStr">
        <is>
          <t>FERNANDEZ VILCHEZ MARIA DELICIA</t>
        </is>
      </c>
      <c r="C316" s="4" t="n">
        <v>1</v>
      </c>
      <c r="D316" s="4" t="n">
        <v>1</v>
      </c>
      <c r="E316" s="4" t="n">
        <v>1</v>
      </c>
      <c r="F316" t="inlineStr">
        <is>
          <t>Restringido (dato personal)</t>
        </is>
      </c>
    </row>
    <row r="317">
      <c r="A317" t="inlineStr">
        <is>
          <t>27732036</t>
        </is>
      </c>
      <c r="B317" t="inlineStr">
        <is>
          <t>VASQUEZ TAFUR NAPOLEON</t>
        </is>
      </c>
      <c r="C317" s="4" t="n">
        <v>1</v>
      </c>
      <c r="D317" s="4" t="n">
        <v>1</v>
      </c>
      <c r="E317" s="4" t="n">
        <v>1</v>
      </c>
      <c r="F317" t="inlineStr">
        <is>
          <t>Restringido (dato personal)</t>
        </is>
      </c>
    </row>
    <row r="318">
      <c r="A318" t="inlineStr">
        <is>
          <t>27913513</t>
        </is>
      </c>
      <c r="B318" t="inlineStr">
        <is>
          <t>LEZAMA MENDOZA JOSE AMERICO</t>
        </is>
      </c>
      <c r="C318" s="4" t="n">
        <v>1</v>
      </c>
      <c r="D318" s="4" t="n">
        <v>1</v>
      </c>
      <c r="E318" s="4" t="n">
        <v>1</v>
      </c>
      <c r="F318" t="inlineStr">
        <is>
          <t>Restringido (dato personal)</t>
        </is>
      </c>
    </row>
    <row r="319">
      <c r="A319" t="inlineStr">
        <is>
          <t>28200578</t>
        </is>
      </c>
      <c r="B319" t="inlineStr">
        <is>
          <t>POZO VICAÑA VICTOR</t>
        </is>
      </c>
      <c r="C319" s="4" t="n">
        <v>1</v>
      </c>
      <c r="D319" s="4" t="n">
        <v>1</v>
      </c>
      <c r="E319" s="4" t="n">
        <v>1</v>
      </c>
      <c r="F319" t="inlineStr">
        <is>
          <t>Restringido (dato personal)</t>
        </is>
      </c>
    </row>
    <row r="320">
      <c r="A320" t="inlineStr">
        <is>
          <t>28218468</t>
        </is>
      </c>
      <c r="B320" t="inlineStr">
        <is>
          <t>QUICAÑO ALANYA ALEJANDRO</t>
        </is>
      </c>
      <c r="C320" s="4" t="n">
        <v>1</v>
      </c>
      <c r="D320" s="4" t="n">
        <v>1</v>
      </c>
      <c r="E320" s="4" t="n">
        <v>1</v>
      </c>
      <c r="F320" t="inlineStr">
        <is>
          <t>Restringido (dato personal)</t>
        </is>
      </c>
    </row>
    <row r="321">
      <c r="A321" t="inlineStr">
        <is>
          <t>28237380</t>
        </is>
      </c>
      <c r="B321" t="inlineStr">
        <is>
          <t>SOSA JERI ANGEL</t>
        </is>
      </c>
      <c r="C321" s="4" t="n">
        <v>1</v>
      </c>
      <c r="D321" s="4" t="n">
        <v>1</v>
      </c>
      <c r="E321" s="4" t="n">
        <v>1</v>
      </c>
      <c r="F321" t="inlineStr">
        <is>
          <t>Restringido (dato personal)</t>
        </is>
      </c>
    </row>
    <row r="322">
      <c r="A322" t="inlineStr">
        <is>
          <t>28241746</t>
        </is>
      </c>
      <c r="B322" t="inlineStr">
        <is>
          <t>CHAVEZ NOLASCO ESTEBAN</t>
        </is>
      </c>
      <c r="C322" s="4" t="n">
        <v>1</v>
      </c>
      <c r="D322" s="4" t="n">
        <v>1</v>
      </c>
      <c r="E322" s="4" t="n">
        <v>1</v>
      </c>
      <c r="F322" t="inlineStr">
        <is>
          <t>Restringido (dato personal)</t>
        </is>
      </c>
    </row>
    <row r="323">
      <c r="A323" t="inlineStr">
        <is>
          <t>28270185</t>
        </is>
      </c>
      <c r="B323" t="inlineStr">
        <is>
          <t>ZAMALLOA BRAVO HERNAN</t>
        </is>
      </c>
      <c r="C323" s="4" t="n">
        <v>1</v>
      </c>
      <c r="D323" s="4" t="n">
        <v>1</v>
      </c>
      <c r="E323" s="4" t="n">
        <v>1</v>
      </c>
      <c r="F323" t="inlineStr">
        <is>
          <t>Restringido (dato personal)</t>
        </is>
      </c>
    </row>
    <row r="324">
      <c r="A324" t="inlineStr">
        <is>
          <t>28283135</t>
        </is>
      </c>
      <c r="B324" t="inlineStr">
        <is>
          <t>TORRES HUAMAN VICENTE</t>
        </is>
      </c>
      <c r="C324" s="4" t="n">
        <v>1</v>
      </c>
      <c r="D324" s="4" t="n">
        <v>2</v>
      </c>
      <c r="E324" s="4" t="n">
        <v>2</v>
      </c>
      <c r="F324" t="inlineStr">
        <is>
          <t>Restringido (dato personal)</t>
        </is>
      </c>
    </row>
    <row r="325">
      <c r="A325" t="inlineStr">
        <is>
          <t>28287489</t>
        </is>
      </c>
      <c r="B325" t="inlineStr">
        <is>
          <t>VENTURA ORE JUAN</t>
        </is>
      </c>
      <c r="C325" s="4" t="n">
        <v>1</v>
      </c>
      <c r="D325" s="4" t="n">
        <v>1</v>
      </c>
      <c r="E325" s="4" t="n">
        <v>1</v>
      </c>
      <c r="F325" t="inlineStr">
        <is>
          <t>Restringido (dato personal)</t>
        </is>
      </c>
    </row>
    <row r="326">
      <c r="A326" t="inlineStr">
        <is>
          <t>28296737</t>
        </is>
      </c>
      <c r="B326" t="inlineStr">
        <is>
          <t>QUISPE MAYHUA MARCIAL</t>
        </is>
      </c>
      <c r="C326" s="4" t="n">
        <v>1</v>
      </c>
      <c r="D326" s="4" t="n">
        <v>2</v>
      </c>
      <c r="E326" s="4" t="n">
        <v>2</v>
      </c>
      <c r="F326" t="inlineStr">
        <is>
          <t>Restringido (dato personal)</t>
        </is>
      </c>
    </row>
    <row r="327">
      <c r="A327" t="inlineStr">
        <is>
          <t>28297810</t>
        </is>
      </c>
      <c r="B327" t="inlineStr">
        <is>
          <t>geronimo moreira guillermina</t>
        </is>
      </c>
      <c r="C327" s="4" t="n">
        <v>1</v>
      </c>
      <c r="D327" s="4" t="n">
        <v>1</v>
      </c>
      <c r="E327" s="4" t="n">
        <v>1</v>
      </c>
      <c r="F327" t="inlineStr">
        <is>
          <t>Restringido (dato personal)</t>
        </is>
      </c>
    </row>
    <row r="328">
      <c r="A328" t="inlineStr">
        <is>
          <t>28298997</t>
        </is>
      </c>
      <c r="B328" t="inlineStr">
        <is>
          <t>ROSITA ARQUINIEGO PICHARDO</t>
        </is>
      </c>
      <c r="C328" s="4" t="n">
        <v>1</v>
      </c>
      <c r="D328" s="4" t="n">
        <v>1</v>
      </c>
      <c r="E328" s="4" t="n">
        <v>1</v>
      </c>
      <c r="F328" t="inlineStr">
        <is>
          <t>Restringido (dato personal)</t>
        </is>
      </c>
    </row>
    <row r="329">
      <c r="A329" t="inlineStr">
        <is>
          <t>28303745</t>
        </is>
      </c>
      <c r="B329" t="inlineStr">
        <is>
          <t>berrocal  arango marcial</t>
        </is>
      </c>
      <c r="C329" s="4" t="n">
        <v>1</v>
      </c>
      <c r="D329" s="4" t="n">
        <v>2</v>
      </c>
      <c r="E329" s="4" t="n">
        <v>2</v>
      </c>
      <c r="F329" t="inlineStr">
        <is>
          <t>Restringido (dato personal)</t>
        </is>
      </c>
    </row>
    <row r="330">
      <c r="A330" t="inlineStr">
        <is>
          <t>28309749</t>
        </is>
      </c>
      <c r="B330" t="inlineStr">
        <is>
          <t>OCHOA GAMBOA DAVID</t>
        </is>
      </c>
      <c r="C330" s="4" t="n">
        <v>1</v>
      </c>
      <c r="D330" s="4" t="n">
        <v>1</v>
      </c>
      <c r="E330" s="4" t="n">
        <v>1</v>
      </c>
      <c r="F330" t="inlineStr">
        <is>
          <t>Restringido (dato personal)</t>
        </is>
      </c>
    </row>
    <row r="331">
      <c r="A331" t="inlineStr">
        <is>
          <t>28311429</t>
        </is>
      </c>
      <c r="B331" t="inlineStr">
        <is>
          <t>CRISTAN VILCHEZ JUAN</t>
        </is>
      </c>
      <c r="C331" s="4" t="n">
        <v>1</v>
      </c>
      <c r="D331" s="4" t="n">
        <v>1</v>
      </c>
      <c r="E331" s="4" t="n">
        <v>1</v>
      </c>
      <c r="F331" t="inlineStr">
        <is>
          <t>Restringido (dato personal)</t>
        </is>
      </c>
    </row>
    <row r="332">
      <c r="A332" t="inlineStr">
        <is>
          <t>28469537</t>
        </is>
      </c>
      <c r="B332" t="inlineStr">
        <is>
          <t>OCHOA GAMBOA TEODOSIA</t>
        </is>
      </c>
      <c r="C332" s="4" t="n">
        <v>1</v>
      </c>
      <c r="D332" s="4" t="n">
        <v>1</v>
      </c>
      <c r="E332" s="4" t="n">
        <v>1</v>
      </c>
      <c r="F332" t="inlineStr">
        <is>
          <t>Restringido (dato personal)</t>
        </is>
      </c>
    </row>
    <row r="333">
      <c r="A333" t="inlineStr">
        <is>
          <t>28566669</t>
        </is>
      </c>
      <c r="B333" t="inlineStr">
        <is>
          <t>PEREZ ROBLES VICTOR MARCIANO</t>
        </is>
      </c>
      <c r="C333" s="4" t="n">
        <v>1</v>
      </c>
      <c r="D333" s="4" t="n">
        <v>1</v>
      </c>
      <c r="E333" s="4" t="n">
        <v>1</v>
      </c>
      <c r="F333" t="inlineStr">
        <is>
          <t>Restringido (dato personal)</t>
        </is>
      </c>
    </row>
    <row r="334">
      <c r="A334" t="inlineStr">
        <is>
          <t>28582410</t>
        </is>
      </c>
      <c r="B334" t="inlineStr">
        <is>
          <t>HUAMANRIMACHI CCARUAYPIÑA, EULOGIO</t>
        </is>
      </c>
      <c r="C334" s="4" t="n">
        <v>1</v>
      </c>
      <c r="D334" s="4" t="n">
        <v>1</v>
      </c>
      <c r="E334" s="4" t="n">
        <v>1</v>
      </c>
      <c r="F334" t="inlineStr">
        <is>
          <t>Restringido (dato personal)</t>
        </is>
      </c>
    </row>
    <row r="335">
      <c r="A335" t="inlineStr">
        <is>
          <t>28596162</t>
        </is>
      </c>
      <c r="B335" t="inlineStr">
        <is>
          <t>ROMERO VARGAS SIMON</t>
        </is>
      </c>
      <c r="C335" s="4" t="n">
        <v>1</v>
      </c>
      <c r="D335" s="4" t="n">
        <v>1</v>
      </c>
      <c r="E335" s="4" t="n">
        <v>1</v>
      </c>
      <c r="F335" t="inlineStr">
        <is>
          <t>Restringido (dato personal)</t>
        </is>
      </c>
    </row>
    <row r="336">
      <c r="A336" t="inlineStr">
        <is>
          <t>28596173</t>
        </is>
      </c>
      <c r="B336" t="inlineStr">
        <is>
          <t>NAVARRO CANALES CIPRIANO</t>
        </is>
      </c>
      <c r="C336" s="4" t="n">
        <v>1</v>
      </c>
      <c r="D336" s="4" t="n">
        <v>2</v>
      </c>
      <c r="E336" s="4" t="n">
        <v>2</v>
      </c>
      <c r="F336" t="inlineStr">
        <is>
          <t>Restringido (dato personal)</t>
        </is>
      </c>
    </row>
    <row r="337">
      <c r="A337" t="inlineStr">
        <is>
          <t>28596615</t>
        </is>
      </c>
      <c r="B337" t="inlineStr">
        <is>
          <t>SANTA CRUZ CANALES NESTOR</t>
        </is>
      </c>
      <c r="C337" s="4" t="n">
        <v>1</v>
      </c>
      <c r="D337" s="4" t="n">
        <v>1</v>
      </c>
      <c r="E337" s="4" t="n">
        <v>1</v>
      </c>
      <c r="F337" t="inlineStr">
        <is>
          <t>Restringido (dato personal)</t>
        </is>
      </c>
    </row>
    <row r="338">
      <c r="A338" t="inlineStr">
        <is>
          <t>28597738</t>
        </is>
      </c>
      <c r="B338" t="inlineStr">
        <is>
          <t>curo yucra felix artemio</t>
        </is>
      </c>
      <c r="C338" s="4" t="n">
        <v>1</v>
      </c>
      <c r="D338" s="4" t="n">
        <v>2</v>
      </c>
      <c r="E338" s="4" t="n">
        <v>2</v>
      </c>
      <c r="F338" t="inlineStr">
        <is>
          <t>Restringido (dato personal)</t>
        </is>
      </c>
    </row>
    <row r="339">
      <c r="A339" t="inlineStr">
        <is>
          <t>28598941</t>
        </is>
      </c>
      <c r="B339" t="inlineStr">
        <is>
          <t>YARANGA CARDENAS GUILLERMO</t>
        </is>
      </c>
      <c r="C339" s="4" t="n">
        <v>1</v>
      </c>
      <c r="D339" s="4" t="n">
        <v>1</v>
      </c>
      <c r="E339" s="4" t="n">
        <v>1</v>
      </c>
      <c r="F339" t="inlineStr">
        <is>
          <t>Restringido (dato personal)</t>
        </is>
      </c>
    </row>
    <row r="340">
      <c r="A340" t="inlineStr">
        <is>
          <t>28599276</t>
        </is>
      </c>
      <c r="B340" t="inlineStr">
        <is>
          <t>VALLADOLIT PAUCAR WILFREDO</t>
        </is>
      </c>
      <c r="C340" s="4" t="n">
        <v>1</v>
      </c>
      <c r="D340" s="4" t="n">
        <v>1</v>
      </c>
      <c r="E340" s="4" t="n">
        <v>1</v>
      </c>
      <c r="F340" t="inlineStr">
        <is>
          <t>Restringido (dato personal)</t>
        </is>
      </c>
    </row>
    <row r="341">
      <c r="A341" t="inlineStr">
        <is>
          <t>28605538</t>
        </is>
      </c>
      <c r="B341" t="inlineStr">
        <is>
          <t>VICTOR EULOGIO AGUILAR VELASQUEZ</t>
        </is>
      </c>
      <c r="C341" s="4" t="n">
        <v>1</v>
      </c>
      <c r="D341" s="4" t="n">
        <v>1</v>
      </c>
      <c r="E341" s="4" t="n">
        <v>1</v>
      </c>
      <c r="F341" t="inlineStr">
        <is>
          <t>Restringido (dato personal)</t>
        </is>
      </c>
    </row>
    <row r="342">
      <c r="A342" t="inlineStr">
        <is>
          <t>28684445</t>
        </is>
      </c>
      <c r="B342" t="inlineStr">
        <is>
          <t>VARGAS MALHUAYZA JULIAN JUSTINIANO</t>
        </is>
      </c>
      <c r="C342" s="4" t="n">
        <v>1</v>
      </c>
      <c r="D342" s="4" t="n">
        <v>1</v>
      </c>
      <c r="E342" s="4" t="n">
        <v>1</v>
      </c>
      <c r="F342" t="inlineStr">
        <is>
          <t>Restringido (dato personal)</t>
        </is>
      </c>
    </row>
    <row r="343">
      <c r="A343" t="inlineStr">
        <is>
          <t>28689597</t>
        </is>
      </c>
      <c r="B343" t="inlineStr">
        <is>
          <t>PARIONA GARCIA GREGORIO</t>
        </is>
      </c>
      <c r="C343" s="4" t="n">
        <v>1</v>
      </c>
      <c r="D343" s="4" t="n">
        <v>1</v>
      </c>
      <c r="E343" s="4" t="n">
        <v>1</v>
      </c>
      <c r="F343" t="inlineStr">
        <is>
          <t>Restringido (dato personal)</t>
        </is>
      </c>
    </row>
    <row r="344">
      <c r="A344" t="inlineStr">
        <is>
          <t>28709708</t>
        </is>
      </c>
      <c r="B344" t="inlineStr">
        <is>
          <t>CHAVEZ CHACHAYMA RUBEN</t>
        </is>
      </c>
      <c r="C344" s="4" t="n">
        <v>1</v>
      </c>
      <c r="D344" s="4" t="n">
        <v>1</v>
      </c>
      <c r="E344" s="4" t="n">
        <v>1</v>
      </c>
      <c r="F344" t="inlineStr">
        <is>
          <t>Restringido (dato personal)</t>
        </is>
      </c>
    </row>
    <row r="345">
      <c r="A345" t="inlineStr">
        <is>
          <t>28710446</t>
        </is>
      </c>
      <c r="B345" t="inlineStr">
        <is>
          <t>GUTIERREZ QUISPE LOURDES</t>
        </is>
      </c>
      <c r="C345" s="4" t="n">
        <v>1</v>
      </c>
      <c r="D345" s="4" t="n">
        <v>1</v>
      </c>
      <c r="E345" s="4" t="n">
        <v>1</v>
      </c>
      <c r="F345" t="inlineStr">
        <is>
          <t>Restringido (dato personal)</t>
        </is>
      </c>
    </row>
    <row r="346">
      <c r="A346" t="inlineStr">
        <is>
          <t>28711019</t>
        </is>
      </c>
      <c r="B346" t="inlineStr">
        <is>
          <t>VILCATOMA RAMIREZ, EMILIO</t>
        </is>
      </c>
      <c r="C346" s="4" t="n">
        <v>1</v>
      </c>
      <c r="D346" s="4" t="n">
        <v>1</v>
      </c>
      <c r="E346" s="4" t="n">
        <v>1</v>
      </c>
      <c r="F346" t="inlineStr">
        <is>
          <t>Restringido (dato personal)</t>
        </is>
      </c>
    </row>
    <row r="347">
      <c r="A347" t="inlineStr">
        <is>
          <t>28716642</t>
        </is>
      </c>
      <c r="B347" t="inlineStr">
        <is>
          <t>MARTINEZ ESCRIBA FELIX</t>
        </is>
      </c>
      <c r="C347" s="4" t="n">
        <v>1</v>
      </c>
      <c r="D347" s="4" t="n">
        <v>1</v>
      </c>
      <c r="E347" s="4" t="n">
        <v>1</v>
      </c>
      <c r="F347" t="inlineStr">
        <is>
          <t>Restringido (dato personal)</t>
        </is>
      </c>
    </row>
    <row r="348">
      <c r="A348" t="inlineStr">
        <is>
          <t>28982336</t>
        </is>
      </c>
      <c r="B348" t="inlineStr">
        <is>
          <t>NÉRIDA GLADYS NEIRA TORRES</t>
        </is>
      </c>
      <c r="C348" s="4" t="n">
        <v>1</v>
      </c>
      <c r="D348" s="4" t="n">
        <v>1</v>
      </c>
      <c r="E348" s="4" t="n">
        <v>1</v>
      </c>
      <c r="F348" t="inlineStr">
        <is>
          <t>Restringido (dato personal)</t>
        </is>
      </c>
    </row>
    <row r="349">
      <c r="A349" t="inlineStr">
        <is>
          <t>28996844</t>
        </is>
      </c>
      <c r="B349" t="inlineStr">
        <is>
          <t>YOLANDA IRENE FERNANDEZ CASTAÑEDA</t>
        </is>
      </c>
      <c r="C349" s="4" t="n">
        <v>1</v>
      </c>
      <c r="D349" s="4" t="n">
        <v>1</v>
      </c>
      <c r="E349" s="4" t="n">
        <v>1</v>
      </c>
      <c r="F349" t="inlineStr">
        <is>
          <t>Restringido (dato personal)</t>
        </is>
      </c>
    </row>
    <row r="350">
      <c r="A350" t="inlineStr">
        <is>
          <t>29160607</t>
        </is>
      </c>
      <c r="B350" t="inlineStr">
        <is>
          <t>NAJARRO OCHOA OSCAR JORGE</t>
        </is>
      </c>
      <c r="C350" s="4" t="n">
        <v>1</v>
      </c>
      <c r="D350" s="4" t="n">
        <v>1</v>
      </c>
      <c r="E350" s="4" t="n">
        <v>1</v>
      </c>
      <c r="F350" t="inlineStr">
        <is>
          <t>Restringido (dato personal)</t>
        </is>
      </c>
    </row>
    <row r="351">
      <c r="A351" t="inlineStr">
        <is>
          <t>29168155</t>
        </is>
      </c>
      <c r="B351" t="inlineStr">
        <is>
          <t>OCHOA GAMBOA JULIO</t>
        </is>
      </c>
      <c r="C351" s="4" t="n">
        <v>1</v>
      </c>
      <c r="D351" s="4" t="n">
        <v>2</v>
      </c>
      <c r="E351" s="4" t="n">
        <v>2</v>
      </c>
      <c r="F351" t="inlineStr">
        <is>
          <t>Restringido (dato personal)</t>
        </is>
      </c>
    </row>
    <row r="352">
      <c r="A352" t="inlineStr">
        <is>
          <t>29244227</t>
        </is>
      </c>
      <c r="B352" t="inlineStr">
        <is>
          <t>OBANDO DE GUZMAN LILIA MARIA</t>
        </is>
      </c>
      <c r="C352" s="4" t="n">
        <v>1</v>
      </c>
      <c r="D352" s="4" t="n">
        <v>2</v>
      </c>
      <c r="E352" s="4" t="n">
        <v>2</v>
      </c>
      <c r="F352" t="inlineStr">
        <is>
          <t>Restringido (dato personal)</t>
        </is>
      </c>
    </row>
    <row r="353">
      <c r="A353" t="inlineStr">
        <is>
          <t>29288301</t>
        </is>
      </c>
      <c r="B353" t="inlineStr">
        <is>
          <t>VALDIVIA AVALOS WILBERT ISIDRO ALFREDO</t>
        </is>
      </c>
      <c r="C353" s="4" t="n">
        <v>1</v>
      </c>
      <c r="D353" s="4" t="n">
        <v>1</v>
      </c>
      <c r="E353" s="4" t="n">
        <v>1</v>
      </c>
      <c r="F353" t="inlineStr">
        <is>
          <t>Restringido (dato personal)</t>
        </is>
      </c>
    </row>
    <row r="354">
      <c r="A354" t="inlineStr">
        <is>
          <t>29472487</t>
        </is>
      </c>
      <c r="B354" t="inlineStr">
        <is>
          <t>CALDERON DE HUARACHA IRMA ANTONIA</t>
        </is>
      </c>
      <c r="C354" s="4" t="n">
        <v>1</v>
      </c>
      <c r="D354" s="4" t="n">
        <v>1</v>
      </c>
      <c r="E354" s="4" t="n">
        <v>1</v>
      </c>
      <c r="F354" t="inlineStr">
        <is>
          <t>Restringido (dato personal)</t>
        </is>
      </c>
    </row>
    <row r="355">
      <c r="A355" t="inlineStr">
        <is>
          <t>29509878</t>
        </is>
      </c>
      <c r="B355" t="inlineStr">
        <is>
          <t>APAZA MAMANI ANICETO PLACIDO</t>
        </is>
      </c>
      <c r="C355" s="4" t="n">
        <v>1</v>
      </c>
      <c r="D355" s="4" t="n">
        <v>1</v>
      </c>
      <c r="E355" s="4" t="n">
        <v>1</v>
      </c>
      <c r="F355" t="inlineStr">
        <is>
          <t>Restringido (dato personal)</t>
        </is>
      </c>
    </row>
    <row r="356">
      <c r="A356" t="inlineStr">
        <is>
          <t>29515625</t>
        </is>
      </c>
      <c r="B356" t="inlineStr">
        <is>
          <t>quispe huamani francisca yanet</t>
        </is>
      </c>
      <c r="C356" s="4" t="n">
        <v>1</v>
      </c>
      <c r="D356" s="4" t="n">
        <v>1</v>
      </c>
      <c r="E356" s="4" t="n">
        <v>1</v>
      </c>
      <c r="F356" t="inlineStr">
        <is>
          <t>Restringido (dato personal)</t>
        </is>
      </c>
    </row>
    <row r="357">
      <c r="A357" t="inlineStr">
        <is>
          <t>29595282</t>
        </is>
      </c>
      <c r="B357" t="inlineStr">
        <is>
          <t>ARAPA FIGUEROA ADELMA</t>
        </is>
      </c>
      <c r="C357" s="4" t="n">
        <v>1</v>
      </c>
      <c r="D357" s="4" t="n">
        <v>1</v>
      </c>
      <c r="E357" s="4" t="n">
        <v>1</v>
      </c>
      <c r="F357" t="inlineStr">
        <is>
          <t>Restringido (dato personal)</t>
        </is>
      </c>
    </row>
    <row r="358">
      <c r="A358" t="inlineStr">
        <is>
          <t>29627412</t>
        </is>
      </c>
      <c r="B358" t="inlineStr">
        <is>
          <t>GOMEZ DE ABRIL NOEMI EULOGIA</t>
        </is>
      </c>
      <c r="C358" s="4" t="n">
        <v>1</v>
      </c>
      <c r="D358" s="4" t="n">
        <v>1</v>
      </c>
      <c r="E358" s="4" t="n">
        <v>1</v>
      </c>
      <c r="F358" t="inlineStr">
        <is>
          <t>Restringido (dato personal)</t>
        </is>
      </c>
    </row>
    <row r="359">
      <c r="A359" t="inlineStr">
        <is>
          <t>29641275</t>
        </is>
      </c>
      <c r="B359" t="inlineStr">
        <is>
          <t>maque achahui ambrosio</t>
        </is>
      </c>
      <c r="C359" s="4" t="n">
        <v>1</v>
      </c>
      <c r="D359" s="4" t="n">
        <v>1</v>
      </c>
      <c r="E359" s="4" t="n">
        <v>1</v>
      </c>
      <c r="F359" t="inlineStr">
        <is>
          <t>Restringido (dato personal)</t>
        </is>
      </c>
    </row>
    <row r="360">
      <c r="A360" t="inlineStr">
        <is>
          <t>30580747</t>
        </is>
      </c>
      <c r="B360" t="inlineStr">
        <is>
          <t>JUSTO MUÑOZ JUAN CARLOS</t>
        </is>
      </c>
      <c r="C360" s="4" t="n">
        <v>1</v>
      </c>
      <c r="D360" s="4" t="n">
        <v>1</v>
      </c>
      <c r="E360" s="4" t="n">
        <v>1</v>
      </c>
      <c r="F360" t="inlineStr">
        <is>
          <t>Restringido (dato personal)</t>
        </is>
      </c>
    </row>
    <row r="361">
      <c r="A361" t="inlineStr">
        <is>
          <t>30653551</t>
        </is>
      </c>
      <c r="B361" t="inlineStr">
        <is>
          <t>MEDINA MEDINA EMILIO RICARDO</t>
        </is>
      </c>
      <c r="C361" s="4" t="n">
        <v>1</v>
      </c>
      <c r="D361" s="4" t="n">
        <v>1</v>
      </c>
      <c r="E361" s="4" t="n">
        <v>1</v>
      </c>
      <c r="F361" t="inlineStr">
        <is>
          <t>Restringido (dato personal)</t>
        </is>
      </c>
    </row>
    <row r="362">
      <c r="A362" t="inlineStr">
        <is>
          <t>30653593</t>
        </is>
      </c>
      <c r="B362" t="inlineStr">
        <is>
          <t>COLANA VIZCARRA REYNALDO JUAN</t>
        </is>
      </c>
      <c r="C362" s="4" t="n">
        <v>1</v>
      </c>
      <c r="D362" s="4" t="n">
        <v>1</v>
      </c>
      <c r="E362" s="4" t="n">
        <v>1</v>
      </c>
      <c r="F362" t="inlineStr">
        <is>
          <t>Restringido (dato personal)</t>
        </is>
      </c>
    </row>
    <row r="363">
      <c r="A363" t="inlineStr">
        <is>
          <t>30664402</t>
        </is>
      </c>
      <c r="B363" t="inlineStr">
        <is>
          <t>ESPINEL CHOQUEANCO AURELIO LUDSGARDO</t>
        </is>
      </c>
      <c r="C363" s="4" t="n">
        <v>1</v>
      </c>
      <c r="D363" s="4" t="n">
        <v>1</v>
      </c>
      <c r="E363" s="4" t="n">
        <v>1</v>
      </c>
      <c r="F363" t="inlineStr">
        <is>
          <t>Restringido (dato personal)</t>
        </is>
      </c>
    </row>
    <row r="364">
      <c r="A364" t="inlineStr">
        <is>
          <t>30664950</t>
        </is>
      </c>
      <c r="B364" t="inlineStr">
        <is>
          <t>vilca rojas maria salome</t>
        </is>
      </c>
      <c r="C364" s="4" t="n">
        <v>1</v>
      </c>
      <c r="D364" s="4" t="n">
        <v>1</v>
      </c>
      <c r="E364" s="4" t="n">
        <v>1</v>
      </c>
      <c r="F364" t="inlineStr">
        <is>
          <t>Restringido (dato personal)</t>
        </is>
      </c>
    </row>
    <row r="365">
      <c r="A365" t="inlineStr">
        <is>
          <t>30665332</t>
        </is>
      </c>
      <c r="B365" t="inlineStr">
        <is>
          <t>huaypuna gutierrez, godofredo</t>
        </is>
      </c>
      <c r="C365" s="4" t="n">
        <v>1</v>
      </c>
      <c r="D365" s="4" t="n">
        <v>1</v>
      </c>
      <c r="E365" s="4" t="n">
        <v>1</v>
      </c>
      <c r="F365" t="inlineStr">
        <is>
          <t>Restringido (dato personal)</t>
        </is>
      </c>
    </row>
    <row r="366">
      <c r="A366" t="inlineStr">
        <is>
          <t>30665370</t>
        </is>
      </c>
      <c r="B366" t="inlineStr">
        <is>
          <t>CONDORI NOA ALIPIO</t>
        </is>
      </c>
      <c r="C366" s="4" t="n">
        <v>1</v>
      </c>
      <c r="D366" s="4" t="n">
        <v>2</v>
      </c>
      <c r="E366" s="4" t="n">
        <v>2</v>
      </c>
      <c r="F366" t="inlineStr">
        <is>
          <t>Restringido (dato personal)</t>
        </is>
      </c>
    </row>
    <row r="367">
      <c r="A367" t="inlineStr">
        <is>
          <t>30669609</t>
        </is>
      </c>
      <c r="B367" t="inlineStr">
        <is>
          <t>Concha de mayta iris clemencia</t>
        </is>
      </c>
      <c r="C367" s="4" t="n">
        <v>1</v>
      </c>
      <c r="D367" s="4" t="n">
        <v>3</v>
      </c>
      <c r="E367" s="4" t="n">
        <v>3</v>
      </c>
      <c r="F367" t="inlineStr">
        <is>
          <t>Restringido (dato personal)</t>
        </is>
      </c>
    </row>
    <row r="368">
      <c r="A368" t="inlineStr">
        <is>
          <t>30669714</t>
        </is>
      </c>
      <c r="B368" t="inlineStr">
        <is>
          <t>MOLLO LAZARO FRANCISCO QUIRINO</t>
        </is>
      </c>
      <c r="C368" s="4" t="n">
        <v>1</v>
      </c>
      <c r="D368" s="4" t="n">
        <v>3</v>
      </c>
      <c r="E368" s="4" t="n">
        <v>3</v>
      </c>
      <c r="F368" t="inlineStr">
        <is>
          <t>Restringido (dato personal)</t>
        </is>
      </c>
    </row>
    <row r="369">
      <c r="A369" t="inlineStr">
        <is>
          <t>30669826</t>
        </is>
      </c>
      <c r="B369" t="inlineStr">
        <is>
          <t>valeriano valeriano marcelo</t>
        </is>
      </c>
      <c r="C369" s="4" t="n">
        <v>1</v>
      </c>
      <c r="D369" s="4" t="n">
        <v>1</v>
      </c>
      <c r="E369" s="4" t="n">
        <v>1</v>
      </c>
      <c r="F369" t="inlineStr">
        <is>
          <t>Restringido (dato personal)</t>
        </is>
      </c>
    </row>
    <row r="370">
      <c r="A370" t="inlineStr">
        <is>
          <t>30669834</t>
        </is>
      </c>
      <c r="B370" t="inlineStr">
        <is>
          <t>valeriano mamni alejandro</t>
        </is>
      </c>
      <c r="C370" s="4" t="n">
        <v>1</v>
      </c>
      <c r="D370" s="4" t="n">
        <v>1</v>
      </c>
      <c r="E370" s="4" t="n">
        <v>1</v>
      </c>
      <c r="F370" t="inlineStr">
        <is>
          <t>Restringido (dato personal)</t>
        </is>
      </c>
    </row>
    <row r="371">
      <c r="A371" t="inlineStr">
        <is>
          <t>30670216</t>
        </is>
      </c>
      <c r="B371" t="inlineStr">
        <is>
          <t>lazaro quispe lorenzo justiniano</t>
        </is>
      </c>
      <c r="C371" s="4" t="n">
        <v>1</v>
      </c>
      <c r="D371" s="4" t="n">
        <v>2</v>
      </c>
      <c r="E371" s="4" t="n">
        <v>1</v>
      </c>
      <c r="F371" t="inlineStr">
        <is>
          <t>Restringido (dato personal)</t>
        </is>
      </c>
    </row>
    <row r="372">
      <c r="A372" t="inlineStr">
        <is>
          <t>30672727</t>
        </is>
      </c>
      <c r="B372" t="inlineStr">
        <is>
          <t>CHOQUEPUMA CARLOS MARTIN TEODORICO</t>
        </is>
      </c>
      <c r="C372" s="4" t="n">
        <v>1</v>
      </c>
      <c r="D372" s="4" t="n">
        <v>1</v>
      </c>
      <c r="E372" s="4" t="n">
        <v>1</v>
      </c>
      <c r="F372" t="inlineStr">
        <is>
          <t>Restringido (dato personal)</t>
        </is>
      </c>
    </row>
    <row r="373">
      <c r="A373" t="inlineStr">
        <is>
          <t>30672759</t>
        </is>
      </c>
      <c r="B373" t="inlineStr">
        <is>
          <t>CACERES RETAMOZO ROBERTA DOROTEA</t>
        </is>
      </c>
      <c r="C373" s="4" t="n">
        <v>1</v>
      </c>
      <c r="D373" s="4" t="n">
        <v>1</v>
      </c>
      <c r="E373" s="4" t="n">
        <v>1</v>
      </c>
      <c r="F373" t="inlineStr">
        <is>
          <t>Restringido (dato personal)</t>
        </is>
      </c>
    </row>
    <row r="374">
      <c r="A374" t="inlineStr">
        <is>
          <t>31031209</t>
        </is>
      </c>
      <c r="B374" t="inlineStr">
        <is>
          <t>condori cespedes german</t>
        </is>
      </c>
      <c r="C374" s="4" t="n">
        <v>1</v>
      </c>
      <c r="D374" s="4" t="n">
        <v>1</v>
      </c>
      <c r="E374" s="4" t="n">
        <v>1</v>
      </c>
      <c r="F374" t="inlineStr">
        <is>
          <t>Restringido (dato personal)</t>
        </is>
      </c>
    </row>
    <row r="375">
      <c r="A375" t="inlineStr">
        <is>
          <t>31045334</t>
        </is>
      </c>
      <c r="B375" t="inlineStr">
        <is>
          <t>CHICLLA PINARES MIRTHA</t>
        </is>
      </c>
      <c r="C375" s="4" t="n">
        <v>1</v>
      </c>
      <c r="D375" s="4" t="n">
        <v>1</v>
      </c>
      <c r="E375" s="4" t="n">
        <v>1</v>
      </c>
      <c r="F375" t="inlineStr">
        <is>
          <t>Restringido (dato personal)</t>
        </is>
      </c>
    </row>
    <row r="376">
      <c r="A376" t="inlineStr">
        <is>
          <t>31121081</t>
        </is>
      </c>
      <c r="B376" t="inlineStr">
        <is>
          <t>CCASA CUEVAS PEDRO MARCELINO</t>
        </is>
      </c>
      <c r="C376" s="4" t="n">
        <v>1</v>
      </c>
      <c r="D376" s="4" t="n">
        <v>1</v>
      </c>
      <c r="E376" s="4" t="n">
        <v>1</v>
      </c>
      <c r="F376" t="inlineStr">
        <is>
          <t>Restringido (dato personal)</t>
        </is>
      </c>
    </row>
    <row r="377">
      <c r="A377" t="inlineStr">
        <is>
          <t>31136575</t>
        </is>
      </c>
      <c r="B377" t="inlineStr">
        <is>
          <t>pichihua oyola teresa</t>
        </is>
      </c>
      <c r="C377" s="4" t="n">
        <v>1</v>
      </c>
      <c r="D377" s="4" t="n">
        <v>1</v>
      </c>
      <c r="E377" s="4" t="n">
        <v>1</v>
      </c>
      <c r="F377" t="inlineStr">
        <is>
          <t>Restringido (dato personal)</t>
        </is>
      </c>
    </row>
    <row r="378">
      <c r="A378" t="inlineStr">
        <is>
          <t>31136645</t>
        </is>
      </c>
      <c r="B378" t="inlineStr">
        <is>
          <t>PICHIHUA QUITO LEONCIO</t>
        </is>
      </c>
      <c r="C378" s="4" t="n">
        <v>1</v>
      </c>
      <c r="D378" s="4" t="n">
        <v>2</v>
      </c>
      <c r="E378" s="4" t="n">
        <v>2</v>
      </c>
      <c r="F378" t="inlineStr">
        <is>
          <t>Restringido (dato personal)</t>
        </is>
      </c>
    </row>
    <row r="379">
      <c r="A379" t="inlineStr">
        <is>
          <t>31136770</t>
        </is>
      </c>
      <c r="B379" t="inlineStr">
        <is>
          <t>HUANCACURI SORAS GRIMALDO</t>
        </is>
      </c>
      <c r="C379" s="4" t="n">
        <v>1</v>
      </c>
      <c r="D379" s="4" t="n">
        <v>1</v>
      </c>
      <c r="E379" s="4" t="n">
        <v>1</v>
      </c>
      <c r="F379" t="inlineStr">
        <is>
          <t>Restringido (dato personal)</t>
        </is>
      </c>
    </row>
    <row r="380">
      <c r="A380" t="inlineStr">
        <is>
          <t>31136849</t>
        </is>
      </c>
      <c r="B380" t="inlineStr">
        <is>
          <t>HUANCACURI ROMAN FLORENTINO</t>
        </is>
      </c>
      <c r="C380" s="4" t="n">
        <v>1</v>
      </c>
      <c r="D380" s="4" t="n">
        <v>1</v>
      </c>
      <c r="E380" s="4" t="n">
        <v>1</v>
      </c>
      <c r="F380" t="inlineStr">
        <is>
          <t>Restringido (dato personal)</t>
        </is>
      </c>
    </row>
    <row r="381">
      <c r="A381" t="inlineStr">
        <is>
          <t>31148908</t>
        </is>
      </c>
      <c r="B381" t="inlineStr">
        <is>
          <t>GUILLEN MEDINA JORGE JOSE</t>
        </is>
      </c>
      <c r="C381" s="4" t="n">
        <v>1</v>
      </c>
      <c r="D381" s="4" t="n">
        <v>1</v>
      </c>
      <c r="E381" s="4" t="n">
        <v>1</v>
      </c>
      <c r="F381" t="inlineStr">
        <is>
          <t>Restringido (dato personal)</t>
        </is>
      </c>
    </row>
    <row r="382">
      <c r="A382" t="inlineStr">
        <is>
          <t>31149439</t>
        </is>
      </c>
      <c r="B382" t="inlineStr">
        <is>
          <t>HUAMAN LIZONDE NICANOR</t>
        </is>
      </c>
      <c r="C382" s="4" t="n">
        <v>1</v>
      </c>
      <c r="D382" s="4" t="n">
        <v>1</v>
      </c>
      <c r="E382" s="4" t="n">
        <v>1</v>
      </c>
      <c r="F382" t="inlineStr">
        <is>
          <t>Restringido (dato personal)</t>
        </is>
      </c>
    </row>
    <row r="383">
      <c r="A383" t="inlineStr">
        <is>
          <t>31171635</t>
        </is>
      </c>
      <c r="B383" t="inlineStr">
        <is>
          <t>muñoz pichihua andres avelino</t>
        </is>
      </c>
      <c r="C383" s="4" t="n">
        <v>1</v>
      </c>
      <c r="D383" s="4" t="n">
        <v>1</v>
      </c>
      <c r="E383" s="4" t="n">
        <v>1</v>
      </c>
      <c r="F383" t="inlineStr">
        <is>
          <t>Restringido (dato personal)</t>
        </is>
      </c>
    </row>
    <row r="384">
      <c r="A384" t="inlineStr">
        <is>
          <t>31180337</t>
        </is>
      </c>
      <c r="B384" t="inlineStr">
        <is>
          <t>QUISPE VARGAS  RINA</t>
        </is>
      </c>
      <c r="C384" s="4" t="n">
        <v>1</v>
      </c>
      <c r="D384" s="4" t="n">
        <v>1</v>
      </c>
      <c r="E384" s="4" t="n">
        <v>1</v>
      </c>
      <c r="F384" t="inlineStr">
        <is>
          <t>Restringido (dato personal)</t>
        </is>
      </c>
    </row>
    <row r="385">
      <c r="A385" t="inlineStr">
        <is>
          <t>31185618</t>
        </is>
      </c>
      <c r="B385" t="inlineStr">
        <is>
          <t>DAMIAN MALLMA FREDY</t>
        </is>
      </c>
      <c r="C385" s="4" t="n">
        <v>1</v>
      </c>
      <c r="D385" s="4" t="n">
        <v>1</v>
      </c>
      <c r="E385" s="4" t="n">
        <v>1</v>
      </c>
      <c r="F385" t="inlineStr">
        <is>
          <t>Restringido (dato personal)</t>
        </is>
      </c>
    </row>
    <row r="386">
      <c r="A386" t="inlineStr">
        <is>
          <t>31485319</t>
        </is>
      </c>
      <c r="B386" t="inlineStr">
        <is>
          <t>CARDENAS QUISPE MAURO SEBASTIAN</t>
        </is>
      </c>
      <c r="C386" s="4" t="n">
        <v>1</v>
      </c>
      <c r="D386" s="4" t="n">
        <v>1</v>
      </c>
      <c r="E386" s="4" t="n">
        <v>1</v>
      </c>
      <c r="F386" t="inlineStr">
        <is>
          <t>Restringido (dato personal)</t>
        </is>
      </c>
    </row>
    <row r="387">
      <c r="A387" t="inlineStr">
        <is>
          <t>31485388</t>
        </is>
      </c>
      <c r="B387" t="inlineStr">
        <is>
          <t>PAMPAS CHUMGUI  LUIS</t>
        </is>
      </c>
      <c r="C387" s="4" t="n">
        <v>1</v>
      </c>
      <c r="D387" s="4" t="n">
        <v>1</v>
      </c>
      <c r="E387" s="4" t="n">
        <v>1</v>
      </c>
      <c r="F387" t="inlineStr">
        <is>
          <t>Restringido (dato personal)</t>
        </is>
      </c>
    </row>
    <row r="388">
      <c r="A388" t="inlineStr">
        <is>
          <t>31664271</t>
        </is>
      </c>
      <c r="B388" t="inlineStr">
        <is>
          <t>HUERTA REYNALTE RAFAEL DINO</t>
        </is>
      </c>
      <c r="C388" s="4" t="n">
        <v>1</v>
      </c>
      <c r="D388" s="4" t="n">
        <v>1</v>
      </c>
      <c r="E388" s="4" t="n">
        <v>1</v>
      </c>
      <c r="F388" t="inlineStr">
        <is>
          <t>Restringido (dato personal)</t>
        </is>
      </c>
    </row>
    <row r="389">
      <c r="A389" t="inlineStr">
        <is>
          <t>31923971</t>
        </is>
      </c>
      <c r="B389" t="inlineStr">
        <is>
          <t>DIAZ MELGAREJO ALBERTO</t>
        </is>
      </c>
      <c r="C389" s="4" t="n">
        <v>1</v>
      </c>
      <c r="D389" s="4" t="n">
        <v>1</v>
      </c>
      <c r="E389" s="4" t="n">
        <v>1</v>
      </c>
      <c r="F389" t="inlineStr">
        <is>
          <t>Restringido (dato personal)</t>
        </is>
      </c>
    </row>
    <row r="390">
      <c r="A390" t="inlineStr">
        <is>
          <t>32286840</t>
        </is>
      </c>
      <c r="B390" t="inlineStr">
        <is>
          <t>MORENO MARTEL IGNACIO</t>
        </is>
      </c>
      <c r="C390" s="4" t="n">
        <v>1</v>
      </c>
      <c r="D390" s="4" t="n">
        <v>1</v>
      </c>
      <c r="E390" s="4" t="n">
        <v>1</v>
      </c>
      <c r="F390" t="inlineStr">
        <is>
          <t>Restringido (dato personal)</t>
        </is>
      </c>
    </row>
    <row r="391">
      <c r="A391" t="inlineStr">
        <is>
          <t>32380289</t>
        </is>
      </c>
      <c r="B391" t="inlineStr">
        <is>
          <t>NATIVIDAD LUNA OSWALDO FRANCISCO</t>
        </is>
      </c>
      <c r="C391" s="4" t="n">
        <v>1</v>
      </c>
      <c r="D391" s="4" t="n">
        <v>1</v>
      </c>
      <c r="E391" s="4" t="n">
        <v>1</v>
      </c>
      <c r="F391" t="inlineStr">
        <is>
          <t>Restringido (dato personal)</t>
        </is>
      </c>
    </row>
    <row r="392">
      <c r="A392" t="inlineStr">
        <is>
          <t>32383275</t>
        </is>
      </c>
      <c r="B392" t="inlineStr">
        <is>
          <t>HUAMAN MILLA PEDRO VICTOR</t>
        </is>
      </c>
      <c r="C392" s="4" t="n">
        <v>1</v>
      </c>
      <c r="D392" s="4" t="n">
        <v>1</v>
      </c>
      <c r="E392" s="4" t="n">
        <v>1</v>
      </c>
      <c r="F392" t="inlineStr">
        <is>
          <t>Restringido (dato personal)</t>
        </is>
      </c>
    </row>
    <row r="393">
      <c r="A393" t="inlineStr">
        <is>
          <t>32401322</t>
        </is>
      </c>
      <c r="B393" t="inlineStr">
        <is>
          <t>CRUZ ALEJO ELISEO ANTONIO</t>
        </is>
      </c>
      <c r="C393" s="4" t="n">
        <v>1</v>
      </c>
      <c r="D393" s="4" t="n">
        <v>1</v>
      </c>
      <c r="E393" s="4" t="n">
        <v>1</v>
      </c>
      <c r="F393" t="inlineStr">
        <is>
          <t>Restringido (dato personal)</t>
        </is>
      </c>
    </row>
    <row r="394">
      <c r="A394" t="inlineStr">
        <is>
          <t>32401428</t>
        </is>
      </c>
      <c r="B394" t="inlineStr">
        <is>
          <t>ORO PINEDA MARIA JUANA</t>
        </is>
      </c>
      <c r="C394" s="4" t="n">
        <v>1</v>
      </c>
      <c r="D394" s="4" t="n">
        <v>1</v>
      </c>
      <c r="E394" s="4" t="n">
        <v>1</v>
      </c>
      <c r="F394" t="inlineStr">
        <is>
          <t>Restringido (dato personal)</t>
        </is>
      </c>
    </row>
    <row r="395">
      <c r="A395" t="inlineStr">
        <is>
          <t>32954203</t>
        </is>
      </c>
      <c r="B395" t="inlineStr">
        <is>
          <t>CERNA ESPINOZA JUAN RONAL</t>
        </is>
      </c>
      <c r="C395" s="4" t="n">
        <v>1</v>
      </c>
      <c r="D395" s="4" t="n">
        <v>2</v>
      </c>
      <c r="E395" s="4" t="n">
        <v>2</v>
      </c>
      <c r="F395" t="inlineStr">
        <is>
          <t>Restringido (dato personal)</t>
        </is>
      </c>
    </row>
    <row r="396">
      <c r="A396" t="inlineStr">
        <is>
          <t>32982890</t>
        </is>
      </c>
      <c r="B396" t="inlineStr">
        <is>
          <t>SALINAS DIAZ KELLY YIULIANA</t>
        </is>
      </c>
      <c r="C396" s="4" t="n">
        <v>1</v>
      </c>
      <c r="D396" s="4" t="n">
        <v>1</v>
      </c>
      <c r="E396" s="4" t="n">
        <v>1</v>
      </c>
      <c r="F396" t="inlineStr">
        <is>
          <t>Restringido (dato personal)</t>
        </is>
      </c>
    </row>
    <row r="397">
      <c r="A397" t="inlineStr">
        <is>
          <t>33401957</t>
        </is>
      </c>
      <c r="B397" t="inlineStr">
        <is>
          <t>TAFUR VARGAS ROBERTO</t>
        </is>
      </c>
      <c r="C397" s="4" t="n">
        <v>1</v>
      </c>
      <c r="D397" s="4" t="n">
        <v>1</v>
      </c>
      <c r="E397" s="4" t="n">
        <v>1</v>
      </c>
      <c r="F397" t="inlineStr">
        <is>
          <t>Restringido (dato personal)</t>
        </is>
      </c>
    </row>
    <row r="398">
      <c r="A398" t="inlineStr">
        <is>
          <t>33406350</t>
        </is>
      </c>
      <c r="B398" t="inlineStr">
        <is>
          <t>VIGO SANCHEZ FIDENCIO</t>
        </is>
      </c>
      <c r="C398" s="4" t="n">
        <v>1</v>
      </c>
      <c r="D398" s="4" t="n">
        <v>1</v>
      </c>
      <c r="E398" s="4" t="n">
        <v>1</v>
      </c>
      <c r="F398" t="inlineStr">
        <is>
          <t>Restringido (dato personal)</t>
        </is>
      </c>
    </row>
    <row r="399">
      <c r="A399" t="inlineStr">
        <is>
          <t>33406662</t>
        </is>
      </c>
      <c r="B399" t="inlineStr">
        <is>
          <t>BUSTOS VALDIVIA TEODORO</t>
        </is>
      </c>
      <c r="C399" s="4" t="n">
        <v>1</v>
      </c>
      <c r="D399" s="4" t="n">
        <v>1</v>
      </c>
      <c r="E399" s="4" t="n">
        <v>1</v>
      </c>
      <c r="F399" t="inlineStr">
        <is>
          <t>Restringido (dato personal)</t>
        </is>
      </c>
    </row>
    <row r="400">
      <c r="A400" t="inlineStr">
        <is>
          <t>33422760</t>
        </is>
      </c>
      <c r="B400" t="inlineStr">
        <is>
          <t>CABAÑAS CALAMPA EMIGNO TEODORO</t>
        </is>
      </c>
      <c r="C400" s="4" t="n">
        <v>1</v>
      </c>
      <c r="D400" s="4" t="n">
        <v>2</v>
      </c>
      <c r="E400" s="4" t="n">
        <v>2</v>
      </c>
      <c r="F400" t="inlineStr">
        <is>
          <t>Restringido (dato personal)</t>
        </is>
      </c>
    </row>
    <row r="401">
      <c r="A401" t="inlineStr">
        <is>
          <t>33423096</t>
        </is>
      </c>
      <c r="B401" t="inlineStr">
        <is>
          <t>LAPIZ PINEDO ELVIA</t>
        </is>
      </c>
      <c r="C401" s="4" t="n">
        <v>1</v>
      </c>
      <c r="D401" s="4" t="n">
        <v>1</v>
      </c>
      <c r="E401" s="4" t="n">
        <v>1</v>
      </c>
      <c r="F401" t="inlineStr">
        <is>
          <t>Restringido (dato personal)</t>
        </is>
      </c>
    </row>
    <row r="402">
      <c r="A402" t="inlineStr">
        <is>
          <t>33423142</t>
        </is>
      </c>
      <c r="B402" t="inlineStr">
        <is>
          <t>BUSTOS MONTOYA ORFA</t>
        </is>
      </c>
      <c r="C402" s="4" t="n">
        <v>1</v>
      </c>
      <c r="D402" s="4" t="n">
        <v>1</v>
      </c>
      <c r="E402" s="4" t="n">
        <v>1</v>
      </c>
      <c r="F402" t="inlineStr">
        <is>
          <t>Restringido (dato personal)</t>
        </is>
      </c>
    </row>
    <row r="403">
      <c r="A403" t="inlineStr">
        <is>
          <t>33423208</t>
        </is>
      </c>
      <c r="B403" t="inlineStr">
        <is>
          <t>MONTOYA MAS LUISA ANILU</t>
        </is>
      </c>
      <c r="C403" s="4" t="n">
        <v>1</v>
      </c>
      <c r="D403" s="4" t="n">
        <v>1</v>
      </c>
      <c r="E403" s="4" t="n">
        <v>1</v>
      </c>
      <c r="F403" t="inlineStr">
        <is>
          <t>Restringido (dato personal)</t>
        </is>
      </c>
    </row>
    <row r="404">
      <c r="A404" t="inlineStr">
        <is>
          <t>33423292</t>
        </is>
      </c>
      <c r="B404" t="inlineStr">
        <is>
          <t>SALAZAR MAS ORFA</t>
        </is>
      </c>
      <c r="C404" s="4" t="n">
        <v>1</v>
      </c>
      <c r="D404" s="4" t="n">
        <v>1</v>
      </c>
      <c r="E404" s="4" t="n">
        <v>1</v>
      </c>
      <c r="F404" t="inlineStr">
        <is>
          <t>Restringido (dato personal)</t>
        </is>
      </c>
    </row>
    <row r="405">
      <c r="A405" t="inlineStr">
        <is>
          <t>33570219</t>
        </is>
      </c>
      <c r="B405" t="inlineStr">
        <is>
          <t>GERMAN RODAS MONTENEGRO</t>
        </is>
      </c>
      <c r="C405" s="4" t="n">
        <v>1</v>
      </c>
      <c r="D405" s="4" t="n">
        <v>1</v>
      </c>
      <c r="E405" s="4" t="n">
        <v>1</v>
      </c>
      <c r="F405" t="inlineStr">
        <is>
          <t>Restringido (dato personal)</t>
        </is>
      </c>
    </row>
    <row r="406">
      <c r="A406" t="inlineStr">
        <is>
          <t>33577343</t>
        </is>
      </c>
      <c r="B406" t="inlineStr">
        <is>
          <t>FRANCISCO MENDOZA ARRASCUE</t>
        </is>
      </c>
      <c r="C406" s="4" t="n">
        <v>1</v>
      </c>
      <c r="D406" s="4" t="n">
        <v>1</v>
      </c>
      <c r="E406" s="4" t="n">
        <v>1</v>
      </c>
      <c r="F406" t="inlineStr">
        <is>
          <t>Restringido (dato personal)</t>
        </is>
      </c>
    </row>
    <row r="407">
      <c r="A407" t="inlineStr">
        <is>
          <t>33580267</t>
        </is>
      </c>
      <c r="B407" t="inlineStr">
        <is>
          <t>RICARDO AGUILAR PEREZ</t>
        </is>
      </c>
      <c r="C407" s="4" t="n">
        <v>1</v>
      </c>
      <c r="D407" s="4" t="n">
        <v>1</v>
      </c>
      <c r="E407" s="4" t="n">
        <v>1</v>
      </c>
      <c r="F407" t="inlineStr">
        <is>
          <t>Restringido (dato personal)</t>
        </is>
      </c>
    </row>
    <row r="408">
      <c r="A408" t="inlineStr">
        <is>
          <t>33587243</t>
        </is>
      </c>
      <c r="B408" t="inlineStr">
        <is>
          <t>JOSE WALTER LLAMO QUEVEDO</t>
        </is>
      </c>
      <c r="C408" s="4" t="n">
        <v>1</v>
      </c>
      <c r="D408" s="4" t="n">
        <v>1</v>
      </c>
      <c r="E408" s="4" t="n">
        <v>1</v>
      </c>
      <c r="F408" t="inlineStr">
        <is>
          <t>Restringido (dato personal)</t>
        </is>
      </c>
    </row>
    <row r="409">
      <c r="A409" t="inlineStr">
        <is>
          <t>33594687</t>
        </is>
      </c>
      <c r="B409" t="inlineStr">
        <is>
          <t>SANTOS CRUZ FLORES</t>
        </is>
      </c>
      <c r="C409" s="4" t="n">
        <v>1</v>
      </c>
      <c r="D409" s="4" t="n">
        <v>1</v>
      </c>
      <c r="E409" s="4" t="n">
        <v>1</v>
      </c>
      <c r="F409" t="inlineStr">
        <is>
          <t>Restringido (dato personal)</t>
        </is>
      </c>
    </row>
    <row r="410">
      <c r="A410" t="inlineStr">
        <is>
          <t>33594878</t>
        </is>
      </c>
      <c r="B410" t="inlineStr">
        <is>
          <t>VASQUEZ FERNANDEZ JOSE AGUSTIN</t>
        </is>
      </c>
      <c r="C410" s="4" t="n">
        <v>1</v>
      </c>
      <c r="D410" s="4" t="n">
        <v>1</v>
      </c>
      <c r="E410" s="4" t="n">
        <v>1</v>
      </c>
      <c r="F410" t="inlineStr">
        <is>
          <t>Restringido (dato personal)</t>
        </is>
      </c>
    </row>
    <row r="411">
      <c r="A411" t="inlineStr">
        <is>
          <t>33596395</t>
        </is>
      </c>
      <c r="B411" t="inlineStr">
        <is>
          <t>LUCHA ESAMAT WASMIG</t>
        </is>
      </c>
      <c r="C411" s="4" t="n">
        <v>1</v>
      </c>
      <c r="D411" s="4" t="n">
        <v>1</v>
      </c>
      <c r="E411" s="4" t="n">
        <v>1</v>
      </c>
      <c r="F411" t="inlineStr">
        <is>
          <t>Restringido (dato personal)</t>
        </is>
      </c>
    </row>
    <row r="412">
      <c r="A412" t="inlineStr">
        <is>
          <t>33642392</t>
        </is>
      </c>
      <c r="B412" t="inlineStr">
        <is>
          <t>TORRES CARRASCO MARCELINO</t>
        </is>
      </c>
      <c r="C412" s="4" t="n">
        <v>1</v>
      </c>
      <c r="D412" s="4" t="n">
        <v>1</v>
      </c>
      <c r="E412" s="4" t="n">
        <v>1</v>
      </c>
      <c r="F412" t="inlineStr">
        <is>
          <t>Restringido (dato personal)</t>
        </is>
      </c>
    </row>
    <row r="413">
      <c r="A413" t="inlineStr">
        <is>
          <t>33643385</t>
        </is>
      </c>
      <c r="B413" t="inlineStr">
        <is>
          <t>MIJAHUANGA JIMENEZ JOSE EVELIO</t>
        </is>
      </c>
      <c r="C413" s="4" t="n">
        <v>1</v>
      </c>
      <c r="D413" s="4" t="n">
        <v>1</v>
      </c>
      <c r="E413" s="4" t="n">
        <v>1</v>
      </c>
      <c r="F413" t="inlineStr">
        <is>
          <t>Restringido (dato personal)</t>
        </is>
      </c>
    </row>
    <row r="414">
      <c r="A414" t="inlineStr">
        <is>
          <t>33648441</t>
        </is>
      </c>
      <c r="B414" t="inlineStr">
        <is>
          <t>torres herrera luis alberto</t>
        </is>
      </c>
      <c r="C414" s="4" t="n">
        <v>1</v>
      </c>
      <c r="D414" s="4" t="n">
        <v>1</v>
      </c>
      <c r="E414" s="4" t="n">
        <v>1</v>
      </c>
      <c r="F414" t="inlineStr">
        <is>
          <t>Restringido (dato personal)</t>
        </is>
      </c>
    </row>
    <row r="415">
      <c r="A415" t="inlineStr">
        <is>
          <t>33656315</t>
        </is>
      </c>
      <c r="B415" t="inlineStr">
        <is>
          <t>RODRIGUEZ GALVEZ ROBER LEIDIN</t>
        </is>
      </c>
      <c r="C415" s="4" t="n">
        <v>1</v>
      </c>
      <c r="D415" s="4" t="n">
        <v>1</v>
      </c>
      <c r="E415" s="4" t="n">
        <v>1</v>
      </c>
      <c r="F415" t="inlineStr">
        <is>
          <t>Restringido (dato personal)</t>
        </is>
      </c>
    </row>
    <row r="416">
      <c r="A416" t="inlineStr">
        <is>
          <t>33659713</t>
        </is>
      </c>
      <c r="B416" t="inlineStr">
        <is>
          <t>GUARNIZ NARRO ADELMO</t>
        </is>
      </c>
      <c r="C416" s="4" t="n">
        <v>1</v>
      </c>
      <c r="D416" s="4" t="n">
        <v>1</v>
      </c>
      <c r="E416" s="4" t="n">
        <v>1</v>
      </c>
      <c r="F416" t="inlineStr">
        <is>
          <t>Restringido (dato personal)</t>
        </is>
      </c>
    </row>
    <row r="417">
      <c r="A417" t="inlineStr">
        <is>
          <t>33660649</t>
        </is>
      </c>
      <c r="B417" t="inlineStr">
        <is>
          <t>sanchez baca eduard medardo</t>
        </is>
      </c>
      <c r="C417" s="4" t="n">
        <v>1</v>
      </c>
      <c r="D417" s="4" t="n">
        <v>1</v>
      </c>
      <c r="E417" s="4" t="n">
        <v>1</v>
      </c>
      <c r="F417" t="inlineStr">
        <is>
          <t>Restringido (dato personal)</t>
        </is>
      </c>
    </row>
    <row r="418">
      <c r="A418" t="inlineStr">
        <is>
          <t>33671728</t>
        </is>
      </c>
      <c r="B418" t="inlineStr">
        <is>
          <t>FLORES SALVADOR ADALBERTO</t>
        </is>
      </c>
      <c r="C418" s="4" t="n">
        <v>1</v>
      </c>
      <c r="D418" s="4" t="n">
        <v>2</v>
      </c>
      <c r="E418" s="4" t="n">
        <v>2</v>
      </c>
      <c r="F418" t="inlineStr">
        <is>
          <t>Restringido (dato personal)</t>
        </is>
      </c>
    </row>
    <row r="419">
      <c r="A419" t="inlineStr">
        <is>
          <t>33681643</t>
        </is>
      </c>
      <c r="B419" t="inlineStr">
        <is>
          <t>YLATOMA LUMBA JUANA</t>
        </is>
      </c>
      <c r="C419" s="4" t="n">
        <v>1</v>
      </c>
      <c r="D419" s="4" t="n">
        <v>1</v>
      </c>
      <c r="E419" s="4" t="n">
        <v>1</v>
      </c>
      <c r="F419" t="inlineStr">
        <is>
          <t>Restringido (dato personal)</t>
        </is>
      </c>
    </row>
    <row r="420">
      <c r="A420" t="inlineStr">
        <is>
          <t>33681813</t>
        </is>
      </c>
      <c r="B420" t="inlineStr">
        <is>
          <t>CHAVEZ VEGA JOSE AUBER</t>
        </is>
      </c>
      <c r="C420" s="4" t="n">
        <v>1</v>
      </c>
      <c r="D420" s="4" t="n">
        <v>1</v>
      </c>
      <c r="E420" s="4" t="n">
        <v>1</v>
      </c>
      <c r="F420" t="inlineStr">
        <is>
          <t>Restringido (dato personal)</t>
        </is>
      </c>
    </row>
    <row r="421">
      <c r="A421" t="inlineStr">
        <is>
          <t>33805214</t>
        </is>
      </c>
      <c r="B421" t="inlineStr">
        <is>
          <t>COLLANTES SALON LUCILA</t>
        </is>
      </c>
      <c r="C421" s="4" t="n">
        <v>1</v>
      </c>
      <c r="D421" s="4" t="n">
        <v>1</v>
      </c>
      <c r="E421" s="4" t="n">
        <v>1</v>
      </c>
      <c r="F421" t="inlineStr">
        <is>
          <t>Restringido (dato personal)</t>
        </is>
      </c>
    </row>
    <row r="422">
      <c r="A422" t="inlineStr">
        <is>
          <t>33806540</t>
        </is>
      </c>
      <c r="B422" t="inlineStr">
        <is>
          <t>TAUCHA CHAUCA FELIPE</t>
        </is>
      </c>
      <c r="C422" s="4" t="n">
        <v>1</v>
      </c>
      <c r="D422" s="4" t="n">
        <v>2</v>
      </c>
      <c r="E422" s="4" t="n">
        <v>2</v>
      </c>
      <c r="F422" t="inlineStr">
        <is>
          <t>Restringido (dato personal)</t>
        </is>
      </c>
    </row>
    <row r="423">
      <c r="A423" t="inlineStr">
        <is>
          <t>33826727</t>
        </is>
      </c>
      <c r="B423" t="inlineStr">
        <is>
          <t>saavedra gonzales clodomiro</t>
        </is>
      </c>
      <c r="C423" s="4" t="n">
        <v>1</v>
      </c>
      <c r="D423" s="4" t="n">
        <v>1</v>
      </c>
      <c r="E423" s="4" t="n">
        <v>1</v>
      </c>
      <c r="F423" t="inlineStr">
        <is>
          <t>Restringido (dato personal)</t>
        </is>
      </c>
    </row>
    <row r="424">
      <c r="A424" t="inlineStr">
        <is>
          <t>33827254</t>
        </is>
      </c>
      <c r="B424" t="inlineStr">
        <is>
          <t>SALDIVAR ROMERO IRMA</t>
        </is>
      </c>
      <c r="C424" s="4" t="n">
        <v>1</v>
      </c>
      <c r="D424" s="4" t="n">
        <v>1</v>
      </c>
      <c r="E424" s="4" t="n">
        <v>1</v>
      </c>
      <c r="F424" t="inlineStr">
        <is>
          <t>Restringido (dato personal)</t>
        </is>
      </c>
    </row>
    <row r="425">
      <c r="A425" t="inlineStr">
        <is>
          <t>33945880</t>
        </is>
      </c>
      <c r="B425" t="inlineStr">
        <is>
          <t>VARGAS RUIZ DILVA MERCEDES</t>
        </is>
      </c>
      <c r="C425" s="4" t="n">
        <v>1</v>
      </c>
      <c r="D425" s="4" t="n">
        <v>1</v>
      </c>
      <c r="E425" s="4" t="n">
        <v>1</v>
      </c>
      <c r="F425" t="inlineStr">
        <is>
          <t>Restringido (dato personal)</t>
        </is>
      </c>
    </row>
    <row r="426">
      <c r="A426" t="inlineStr">
        <is>
          <t>33960715</t>
        </is>
      </c>
      <c r="B426" t="inlineStr">
        <is>
          <t>MONTOYA ARISTA MARITZA DOLORES</t>
        </is>
      </c>
      <c r="C426" s="4" t="n">
        <v>1</v>
      </c>
      <c r="D426" s="4" t="n">
        <v>1</v>
      </c>
      <c r="E426" s="4" t="n">
        <v>1</v>
      </c>
      <c r="F426" t="inlineStr">
        <is>
          <t>Restringido (dato personal)</t>
        </is>
      </c>
    </row>
    <row r="427">
      <c r="A427" t="inlineStr">
        <is>
          <t>33960952</t>
        </is>
      </c>
      <c r="B427" t="inlineStr">
        <is>
          <t>GRANDEZ ARISTA DIGNA MARGARITA</t>
        </is>
      </c>
      <c r="C427" s="4" t="n">
        <v>1</v>
      </c>
      <c r="D427" s="4" t="n">
        <v>1</v>
      </c>
      <c r="E427" s="4" t="n">
        <v>1</v>
      </c>
      <c r="F427" t="inlineStr">
        <is>
          <t>Restringido (dato personal)</t>
        </is>
      </c>
    </row>
    <row r="428">
      <c r="A428" t="inlineStr">
        <is>
          <t>33961021</t>
        </is>
      </c>
      <c r="B428" t="inlineStr">
        <is>
          <t>GOMEZ RIMACHI JUAN BAUTISTA</t>
        </is>
      </c>
      <c r="C428" s="4" t="n">
        <v>1</v>
      </c>
      <c r="D428" s="4" t="n">
        <v>1</v>
      </c>
      <c r="E428" s="4" t="n">
        <v>1</v>
      </c>
      <c r="F428" t="inlineStr">
        <is>
          <t>Restringido (dato personal)</t>
        </is>
      </c>
    </row>
    <row r="429">
      <c r="A429" t="inlineStr">
        <is>
          <t>40022881</t>
        </is>
      </c>
      <c r="B429" t="inlineStr">
        <is>
          <t>TUMPAY HUANACO ALFONSO EZEQUIEL</t>
        </is>
      </c>
      <c r="C429" s="4" t="n">
        <v>1</v>
      </c>
      <c r="D429" s="4" t="n">
        <v>1</v>
      </c>
      <c r="E429" s="4" t="n">
        <v>1</v>
      </c>
      <c r="F429" t="inlineStr">
        <is>
          <t>Restringido (dato personal)</t>
        </is>
      </c>
    </row>
    <row r="430">
      <c r="A430" t="inlineStr">
        <is>
          <t>40024196</t>
        </is>
      </c>
      <c r="B430" t="inlineStr">
        <is>
          <t>condori lopez, mario</t>
        </is>
      </c>
      <c r="C430" s="4" t="n">
        <v>1</v>
      </c>
      <c r="D430" s="4" t="n">
        <v>1</v>
      </c>
      <c r="E430" s="4" t="n">
        <v>1</v>
      </c>
      <c r="F430" t="inlineStr">
        <is>
          <t>Restringido (dato personal)</t>
        </is>
      </c>
    </row>
    <row r="431">
      <c r="A431" t="inlineStr">
        <is>
          <t>40068186</t>
        </is>
      </c>
      <c r="B431" t="inlineStr">
        <is>
          <t>DE LA CRUZ CASTILLO JAIME ROSE</t>
        </is>
      </c>
      <c r="C431" s="4" t="n">
        <v>1</v>
      </c>
      <c r="D431" s="4" t="n">
        <v>2</v>
      </c>
      <c r="E431" s="4" t="n">
        <v>2</v>
      </c>
      <c r="F431" t="inlineStr">
        <is>
          <t>Restringido (dato personal)</t>
        </is>
      </c>
    </row>
    <row r="432">
      <c r="A432" t="inlineStr">
        <is>
          <t>40071406</t>
        </is>
      </c>
      <c r="B432" t="inlineStr">
        <is>
          <t>GUILLEN INOCENTE FERNANDO</t>
        </is>
      </c>
      <c r="C432" s="4" t="n">
        <v>1</v>
      </c>
      <c r="D432" s="4" t="n">
        <v>1</v>
      </c>
      <c r="E432" s="4" t="n">
        <v>1</v>
      </c>
      <c r="F432" t="inlineStr">
        <is>
          <t>Restringido (dato personal)</t>
        </is>
      </c>
    </row>
    <row r="433">
      <c r="A433" t="inlineStr">
        <is>
          <t>40076851</t>
        </is>
      </c>
      <c r="B433" t="inlineStr">
        <is>
          <t>CABALLERO GONZALES RODIL</t>
        </is>
      </c>
      <c r="C433" s="4" t="n">
        <v>1</v>
      </c>
      <c r="D433" s="4" t="n">
        <v>1</v>
      </c>
      <c r="E433" s="4" t="n">
        <v>1</v>
      </c>
      <c r="F433" t="inlineStr">
        <is>
          <t>Restringido (dato personal)</t>
        </is>
      </c>
    </row>
    <row r="434">
      <c r="A434" t="inlineStr">
        <is>
          <t>40186130</t>
        </is>
      </c>
      <c r="B434" t="inlineStr">
        <is>
          <t>SIMPALO LOPEZ WILSON DANIEL</t>
        </is>
      </c>
      <c r="C434" s="4" t="n">
        <v>1</v>
      </c>
      <c r="D434" s="4" t="n">
        <v>1</v>
      </c>
      <c r="E434" s="4" t="n">
        <v>1</v>
      </c>
      <c r="F434" t="inlineStr">
        <is>
          <t>Restringido (dato personal)</t>
        </is>
      </c>
    </row>
    <row r="435">
      <c r="A435" t="inlineStr">
        <is>
          <t>40195761</t>
        </is>
      </c>
      <c r="B435" t="inlineStr">
        <is>
          <t>SUTTA OBLITAS ELENA</t>
        </is>
      </c>
      <c r="C435" s="4" t="n">
        <v>1</v>
      </c>
      <c r="D435" s="4" t="n">
        <v>1</v>
      </c>
      <c r="E435" s="4" t="n">
        <v>1</v>
      </c>
      <c r="F435" t="inlineStr">
        <is>
          <t>Restringido (dato personal)</t>
        </is>
      </c>
    </row>
    <row r="436">
      <c r="A436" t="inlineStr">
        <is>
          <t>40198264</t>
        </is>
      </c>
      <c r="B436" t="inlineStr">
        <is>
          <t>QUISPE CCANTO PAULINA</t>
        </is>
      </c>
      <c r="C436" s="4" t="n">
        <v>1</v>
      </c>
      <c r="D436" s="4" t="n">
        <v>1</v>
      </c>
      <c r="E436" s="4" t="n">
        <v>1</v>
      </c>
      <c r="F436" t="inlineStr">
        <is>
          <t>Restringido (dato personal)</t>
        </is>
      </c>
    </row>
    <row r="437">
      <c r="A437" t="inlineStr">
        <is>
          <t>40259696</t>
        </is>
      </c>
      <c r="B437" t="inlineStr">
        <is>
          <t>CONDORI ESPINOZA HILDA</t>
        </is>
      </c>
      <c r="C437" s="4" t="n">
        <v>1</v>
      </c>
      <c r="D437" s="4" t="n">
        <v>1</v>
      </c>
      <c r="E437" s="4" t="n">
        <v>1</v>
      </c>
      <c r="F437" t="inlineStr">
        <is>
          <t>Restringido (dato personal)</t>
        </is>
      </c>
    </row>
    <row r="438">
      <c r="A438" t="inlineStr">
        <is>
          <t>40271587</t>
        </is>
      </c>
      <c r="B438" t="inlineStr">
        <is>
          <t>DUEÑAS GONZALES WAGNER</t>
        </is>
      </c>
      <c r="C438" s="4" t="n">
        <v>1</v>
      </c>
      <c r="D438" s="4" t="n">
        <v>2</v>
      </c>
      <c r="E438" s="4" t="n">
        <v>2</v>
      </c>
      <c r="F438" t="inlineStr">
        <is>
          <t>Restringido (dato personal)</t>
        </is>
      </c>
    </row>
    <row r="439">
      <c r="A439" t="inlineStr">
        <is>
          <t>40280536</t>
        </is>
      </c>
      <c r="B439" t="inlineStr">
        <is>
          <t>ROSALVINA CCAZA QUISPE</t>
        </is>
      </c>
      <c r="C439" s="4" t="n">
        <v>1</v>
      </c>
      <c r="D439" s="4" t="n">
        <v>1</v>
      </c>
      <c r="E439" s="4" t="n">
        <v>1</v>
      </c>
      <c r="F439" t="inlineStr">
        <is>
          <t>Restringido (dato personal)</t>
        </is>
      </c>
    </row>
    <row r="440">
      <c r="A440" t="inlineStr">
        <is>
          <t>40345208</t>
        </is>
      </c>
      <c r="B440" t="inlineStr">
        <is>
          <t>PEÑA JULCA ASUNCION</t>
        </is>
      </c>
      <c r="C440" s="4" t="n">
        <v>1</v>
      </c>
      <c r="D440" s="4" t="n">
        <v>2</v>
      </c>
      <c r="E440" s="4" t="n">
        <v>2</v>
      </c>
      <c r="F440" t="inlineStr">
        <is>
          <t>Restringido (dato personal)</t>
        </is>
      </c>
    </row>
    <row r="441">
      <c r="A441" t="inlineStr">
        <is>
          <t>40360622</t>
        </is>
      </c>
      <c r="B441" t="inlineStr">
        <is>
          <t>HUAMAN OROSCO EDITH</t>
        </is>
      </c>
      <c r="C441" s="4" t="n">
        <v>1</v>
      </c>
      <c r="D441" s="4" t="n">
        <v>1</v>
      </c>
      <c r="E441" s="4" t="n">
        <v>1</v>
      </c>
      <c r="F441" t="inlineStr">
        <is>
          <t>Restringido (dato personal)</t>
        </is>
      </c>
    </row>
    <row r="442">
      <c r="A442" t="inlineStr">
        <is>
          <t>40367155</t>
        </is>
      </c>
      <c r="B442" t="inlineStr">
        <is>
          <t>RODRIGUEZ CIRIACO EUGENIO MARIO</t>
        </is>
      </c>
      <c r="C442" s="4" t="n">
        <v>1</v>
      </c>
      <c r="D442" s="4" t="n">
        <v>1</v>
      </c>
      <c r="E442" s="4" t="n">
        <v>1</v>
      </c>
      <c r="F442" t="inlineStr">
        <is>
          <t>Restringido (dato personal)</t>
        </is>
      </c>
    </row>
    <row r="443">
      <c r="A443" t="inlineStr">
        <is>
          <t>40394447</t>
        </is>
      </c>
      <c r="B443" t="inlineStr">
        <is>
          <t>ESPEJO OCHARAN YTALO GRECCO</t>
        </is>
      </c>
      <c r="C443" s="4" t="n">
        <v>1</v>
      </c>
      <c r="D443" s="4" t="n">
        <v>1</v>
      </c>
      <c r="E443" s="4" t="n">
        <v>1</v>
      </c>
      <c r="F443" t="inlineStr">
        <is>
          <t>Restringido (dato personal)</t>
        </is>
      </c>
    </row>
    <row r="444">
      <c r="A444" t="inlineStr">
        <is>
          <t>40422958</t>
        </is>
      </c>
      <c r="B444" t="inlineStr">
        <is>
          <t>rivera velasquez miguel angel</t>
        </is>
      </c>
      <c r="C444" s="4" t="n">
        <v>1</v>
      </c>
      <c r="D444" s="4" t="n">
        <v>2</v>
      </c>
      <c r="E444" s="4" t="n">
        <v>2</v>
      </c>
      <c r="F444" t="inlineStr">
        <is>
          <t>Restringido (dato personal)</t>
        </is>
      </c>
    </row>
    <row r="445">
      <c r="A445" t="inlineStr">
        <is>
          <t>40423430</t>
        </is>
      </c>
      <c r="B445" t="inlineStr">
        <is>
          <t>MENDOZA REAP FREDDY</t>
        </is>
      </c>
      <c r="C445" s="4" t="n">
        <v>1</v>
      </c>
      <c r="D445" s="4" t="n">
        <v>1</v>
      </c>
      <c r="E445" s="4" t="n">
        <v>1</v>
      </c>
      <c r="F445" t="inlineStr">
        <is>
          <t>Restringido (dato personal)</t>
        </is>
      </c>
    </row>
    <row r="446">
      <c r="A446" t="inlineStr">
        <is>
          <t>40465713</t>
        </is>
      </c>
      <c r="B446" t="inlineStr">
        <is>
          <t>CURI LEON TANY</t>
        </is>
      </c>
      <c r="C446" s="4" t="n">
        <v>1</v>
      </c>
      <c r="D446" s="4" t="n">
        <v>1</v>
      </c>
      <c r="E446" s="4" t="n">
        <v>1</v>
      </c>
      <c r="F446" t="inlineStr">
        <is>
          <t>Restringido (dato personal)</t>
        </is>
      </c>
    </row>
    <row r="447">
      <c r="A447" t="inlineStr">
        <is>
          <t>40490702</t>
        </is>
      </c>
      <c r="B447" t="inlineStr">
        <is>
          <t>SALAZAR GOLAC SEBASTIANA</t>
        </is>
      </c>
      <c r="C447" s="4" t="n">
        <v>1</v>
      </c>
      <c r="D447" s="4" t="n">
        <v>2</v>
      </c>
      <c r="E447" s="4" t="n">
        <v>2</v>
      </c>
      <c r="F447" t="inlineStr">
        <is>
          <t>Restringido (dato personal)</t>
        </is>
      </c>
    </row>
    <row r="448">
      <c r="A448" t="inlineStr">
        <is>
          <t>40509137</t>
        </is>
      </c>
      <c r="B448" t="inlineStr">
        <is>
          <t>SOLIS PALOMINO LUIS ALBERTO</t>
        </is>
      </c>
      <c r="C448" s="4" t="n">
        <v>1</v>
      </c>
      <c r="D448" s="4" t="n">
        <v>1</v>
      </c>
      <c r="E448" s="4" t="n">
        <v>1</v>
      </c>
      <c r="F448" t="inlineStr">
        <is>
          <t>Restringido (dato personal)</t>
        </is>
      </c>
    </row>
    <row r="449">
      <c r="A449" t="inlineStr">
        <is>
          <t>40546970</t>
        </is>
      </c>
      <c r="B449" t="inlineStr">
        <is>
          <t>poma taipe candelario</t>
        </is>
      </c>
      <c r="C449" s="4" t="n">
        <v>1</v>
      </c>
      <c r="D449" s="4" t="n">
        <v>1</v>
      </c>
      <c r="E449" s="4" t="n">
        <v>1</v>
      </c>
      <c r="F449" t="inlineStr">
        <is>
          <t>Restringido (dato personal)</t>
        </is>
      </c>
    </row>
    <row r="450">
      <c r="A450" t="inlineStr">
        <is>
          <t>40574157</t>
        </is>
      </c>
      <c r="B450" t="inlineStr">
        <is>
          <t>PUMA QUISPE GLADYS</t>
        </is>
      </c>
      <c r="C450" s="4" t="n">
        <v>1</v>
      </c>
      <c r="D450" s="4" t="n">
        <v>1</v>
      </c>
      <c r="E450" s="4" t="n">
        <v>1</v>
      </c>
      <c r="F450" t="inlineStr">
        <is>
          <t>Restringido (dato personal)</t>
        </is>
      </c>
    </row>
    <row r="451">
      <c r="A451" t="inlineStr">
        <is>
          <t>40596130</t>
        </is>
      </c>
      <c r="B451" t="inlineStr">
        <is>
          <t>lazaro rodriguez yeni fredesminda</t>
        </is>
      </c>
      <c r="C451" s="4" t="n">
        <v>1</v>
      </c>
      <c r="D451" s="4" t="n">
        <v>1</v>
      </c>
      <c r="E451" s="4" t="n">
        <v>1</v>
      </c>
      <c r="F451" t="inlineStr">
        <is>
          <t>Restringido (dato personal)</t>
        </is>
      </c>
    </row>
    <row r="452">
      <c r="A452" t="inlineStr">
        <is>
          <t>40631668</t>
        </is>
      </c>
      <c r="B452" t="inlineStr">
        <is>
          <t>SANCA QUISPE ROLANDO</t>
        </is>
      </c>
      <c r="C452" s="4" t="n">
        <v>2</v>
      </c>
      <c r="D452" s="4" t="n">
        <v>3</v>
      </c>
      <c r="E452" s="4" t="n">
        <v>3</v>
      </c>
      <c r="F452" t="inlineStr">
        <is>
          <t>Restringido (dato personal)</t>
        </is>
      </c>
    </row>
    <row r="453">
      <c r="A453" t="inlineStr">
        <is>
          <t>40653451</t>
        </is>
      </c>
      <c r="B453" t="inlineStr">
        <is>
          <t>NINA CATACORA LEONARDA</t>
        </is>
      </c>
      <c r="C453" s="4" t="n">
        <v>1</v>
      </c>
      <c r="D453" s="4" t="n">
        <v>4</v>
      </c>
      <c r="E453" s="4" t="n">
        <v>4</v>
      </c>
      <c r="F453" t="inlineStr">
        <is>
          <t>Restringido (dato personal)</t>
        </is>
      </c>
    </row>
    <row r="454">
      <c r="A454" t="inlineStr">
        <is>
          <t>40659855</t>
        </is>
      </c>
      <c r="B454" t="inlineStr">
        <is>
          <t>HUAMAN LAPIZ MERLYN</t>
        </is>
      </c>
      <c r="C454" s="4" t="n">
        <v>1</v>
      </c>
      <c r="D454" s="4" t="n">
        <v>1</v>
      </c>
      <c r="E454" s="4" t="n">
        <v>1</v>
      </c>
      <c r="F454" t="inlineStr">
        <is>
          <t>Restringido (dato personal)</t>
        </is>
      </c>
    </row>
    <row r="455">
      <c r="A455" t="inlineStr">
        <is>
          <t>40705242</t>
        </is>
      </c>
      <c r="B455" t="inlineStr">
        <is>
          <t>LLOCYA MORE JUANA</t>
        </is>
      </c>
      <c r="C455" s="4" t="n">
        <v>1</v>
      </c>
      <c r="D455" s="4" t="n">
        <v>1</v>
      </c>
      <c r="E455" s="4" t="n">
        <v>1</v>
      </c>
      <c r="F455" t="inlineStr">
        <is>
          <t>Restringido (dato personal)</t>
        </is>
      </c>
    </row>
    <row r="456">
      <c r="A456" t="inlineStr">
        <is>
          <t>40707849</t>
        </is>
      </c>
      <c r="B456" t="inlineStr">
        <is>
          <t>PRADA GUADALUPE ALVARO</t>
        </is>
      </c>
      <c r="C456" s="4" t="n">
        <v>1</v>
      </c>
      <c r="D456" s="4" t="n">
        <v>1</v>
      </c>
      <c r="E456" s="4" t="n">
        <v>1</v>
      </c>
      <c r="F456" t="inlineStr">
        <is>
          <t>Restringido (dato personal)</t>
        </is>
      </c>
    </row>
    <row r="457">
      <c r="A457" t="inlineStr">
        <is>
          <t>40713924</t>
        </is>
      </c>
      <c r="B457" t="inlineStr">
        <is>
          <t>PEREZ CRUZ MELVA MAGDALENA</t>
        </is>
      </c>
      <c r="C457" s="4" t="n">
        <v>1</v>
      </c>
      <c r="D457" s="4" t="n">
        <v>1</v>
      </c>
      <c r="E457" s="4" t="n">
        <v>1</v>
      </c>
      <c r="F457" t="inlineStr">
        <is>
          <t>Restringido (dato personal)</t>
        </is>
      </c>
    </row>
    <row r="458">
      <c r="A458" t="inlineStr">
        <is>
          <t>40723260</t>
        </is>
      </c>
      <c r="B458" t="inlineStr">
        <is>
          <t>TORRES ROJAS JOSE AGUSTIN</t>
        </is>
      </c>
      <c r="C458" s="4" t="n">
        <v>1</v>
      </c>
      <c r="D458" s="4" t="n">
        <v>1</v>
      </c>
      <c r="E458" s="4" t="n">
        <v>1</v>
      </c>
      <c r="F458" t="inlineStr">
        <is>
          <t>Restringido (dato personal)</t>
        </is>
      </c>
    </row>
    <row r="459">
      <c r="A459" t="inlineStr">
        <is>
          <t>40744767</t>
        </is>
      </c>
      <c r="B459" t="inlineStr">
        <is>
          <t>CIRILO QUISPE ILLA</t>
        </is>
      </c>
      <c r="C459" s="4" t="n">
        <v>1</v>
      </c>
      <c r="D459" s="4" t="n">
        <v>1</v>
      </c>
      <c r="E459" s="4" t="n">
        <v>1</v>
      </c>
      <c r="F459" t="inlineStr">
        <is>
          <t>Restringido (dato personal)</t>
        </is>
      </c>
    </row>
    <row r="460">
      <c r="A460" t="inlineStr">
        <is>
          <t>40785046</t>
        </is>
      </c>
      <c r="B460" t="inlineStr">
        <is>
          <t>CUBA HUAMANI SONIA</t>
        </is>
      </c>
      <c r="C460" s="4" t="n">
        <v>1</v>
      </c>
      <c r="D460" s="4" t="n">
        <v>1</v>
      </c>
      <c r="E460" s="4" t="n">
        <v>1</v>
      </c>
      <c r="F460" t="inlineStr">
        <is>
          <t>Restringido (dato personal)</t>
        </is>
      </c>
    </row>
    <row r="461">
      <c r="A461" t="inlineStr">
        <is>
          <t>40811912</t>
        </is>
      </c>
      <c r="B461" t="inlineStr">
        <is>
          <t>CHAVEZ SALVADOR ZARA ESPERANZA</t>
        </is>
      </c>
      <c r="C461" s="4" t="n">
        <v>1</v>
      </c>
      <c r="D461" s="4" t="n">
        <v>2</v>
      </c>
      <c r="E461" s="4" t="n">
        <v>2</v>
      </c>
      <c r="F461" t="inlineStr">
        <is>
          <t>Restringido (dato personal)</t>
        </is>
      </c>
    </row>
    <row r="462">
      <c r="A462" t="inlineStr">
        <is>
          <t>40846305</t>
        </is>
      </c>
      <c r="B462" t="inlineStr">
        <is>
          <t>QUISPE RAMOS FIDEL</t>
        </is>
      </c>
      <c r="C462" s="4" t="n">
        <v>1</v>
      </c>
      <c r="D462" s="4" t="n">
        <v>2</v>
      </c>
      <c r="E462" s="4" t="n">
        <v>2</v>
      </c>
      <c r="F462" t="inlineStr">
        <is>
          <t>Restringido (dato personal)</t>
        </is>
      </c>
    </row>
    <row r="463">
      <c r="A463" t="inlineStr">
        <is>
          <t>40919990</t>
        </is>
      </c>
      <c r="B463" t="inlineStr">
        <is>
          <t>DE LA CRUZ CRISOSTOMO ELVIS FREDDY</t>
        </is>
      </c>
      <c r="C463" s="4" t="n">
        <v>1</v>
      </c>
      <c r="D463" s="4" t="n">
        <v>1</v>
      </c>
      <c r="E463" s="4" t="n">
        <v>1</v>
      </c>
      <c r="F463" t="inlineStr">
        <is>
          <t>Restringido (dato personal)</t>
        </is>
      </c>
    </row>
    <row r="464">
      <c r="A464" t="inlineStr">
        <is>
          <t>40921386</t>
        </is>
      </c>
      <c r="B464" t="inlineStr">
        <is>
          <t>ROMERO DELGADO FREDY RONAL</t>
        </is>
      </c>
      <c r="C464" s="4" t="n">
        <v>1</v>
      </c>
      <c r="D464" s="4" t="n">
        <v>1</v>
      </c>
      <c r="E464" s="4" t="n">
        <v>0</v>
      </c>
      <c r="F464" t="inlineStr">
        <is>
          <t>Restringido (dato personal)</t>
        </is>
      </c>
    </row>
    <row r="465">
      <c r="A465" t="inlineStr">
        <is>
          <t>40926949</t>
        </is>
      </c>
      <c r="B465" t="inlineStr">
        <is>
          <t>poma huarcaya gilmer niels</t>
        </is>
      </c>
      <c r="C465" s="4" t="n">
        <v>1</v>
      </c>
      <c r="D465" s="4" t="n">
        <v>1</v>
      </c>
      <c r="E465" s="4" t="n">
        <v>1</v>
      </c>
      <c r="F465" t="inlineStr">
        <is>
          <t>Restringido (dato personal)</t>
        </is>
      </c>
    </row>
    <row r="466">
      <c r="A466" t="inlineStr">
        <is>
          <t>40959969</t>
        </is>
      </c>
      <c r="B466" t="inlineStr">
        <is>
          <t>CASO YUPANQUI HUGO RAUL</t>
        </is>
      </c>
      <c r="C466" s="4" t="n">
        <v>1</v>
      </c>
      <c r="D466" s="4" t="n">
        <v>1</v>
      </c>
      <c r="E466" s="4" t="n">
        <v>1</v>
      </c>
      <c r="F466" t="inlineStr">
        <is>
          <t>Restringido (dato personal)</t>
        </is>
      </c>
    </row>
    <row r="467">
      <c r="A467" t="inlineStr">
        <is>
          <t>40984463</t>
        </is>
      </c>
      <c r="B467" t="inlineStr">
        <is>
          <t>palimino abollaneda dario</t>
        </is>
      </c>
      <c r="C467" s="4" t="n">
        <v>1</v>
      </c>
      <c r="D467" s="4" t="n">
        <v>1</v>
      </c>
      <c r="E467" s="4" t="n">
        <v>1</v>
      </c>
      <c r="F467" t="inlineStr">
        <is>
          <t>Restringido (dato personal)</t>
        </is>
      </c>
    </row>
    <row r="468">
      <c r="A468" t="inlineStr">
        <is>
          <t>41006249</t>
        </is>
      </c>
      <c r="B468" t="inlineStr">
        <is>
          <t>JIMENEZ MENDOZA YOLANDA</t>
        </is>
      </c>
      <c r="C468" s="4" t="n">
        <v>1</v>
      </c>
      <c r="D468" s="4" t="n">
        <v>1</v>
      </c>
      <c r="E468" s="4" t="n">
        <v>1</v>
      </c>
      <c r="F468" t="inlineStr">
        <is>
          <t>Restringido (dato personal)</t>
        </is>
      </c>
    </row>
    <row r="469">
      <c r="A469" t="inlineStr">
        <is>
          <t>41013334</t>
        </is>
      </c>
      <c r="B469" t="inlineStr">
        <is>
          <t>QUISPE CHAHUAYO YONY</t>
        </is>
      </c>
      <c r="C469" s="4" t="n">
        <v>1</v>
      </c>
      <c r="D469" s="4" t="n">
        <v>1</v>
      </c>
      <c r="E469" s="4" t="n">
        <v>1</v>
      </c>
      <c r="F469" t="inlineStr">
        <is>
          <t>Restringido (dato personal)</t>
        </is>
      </c>
    </row>
    <row r="470">
      <c r="A470" t="inlineStr">
        <is>
          <t>41017784</t>
        </is>
      </c>
      <c r="B470" t="inlineStr">
        <is>
          <t>JOHN ERIC MOLINA HERRERA</t>
        </is>
      </c>
      <c r="C470" s="4" t="n">
        <v>1</v>
      </c>
      <c r="D470" s="4" t="n">
        <v>1</v>
      </c>
      <c r="E470" s="4" t="n">
        <v>1</v>
      </c>
      <c r="F470" t="inlineStr">
        <is>
          <t>Restringido (dato personal)</t>
        </is>
      </c>
    </row>
    <row r="471">
      <c r="A471" t="inlineStr">
        <is>
          <t>41087446</t>
        </is>
      </c>
      <c r="B471" t="inlineStr">
        <is>
          <t>sotacuro muños raul</t>
        </is>
      </c>
      <c r="C471" s="4" t="n">
        <v>1</v>
      </c>
      <c r="D471" s="4" t="n">
        <v>1</v>
      </c>
      <c r="E471" s="4" t="n">
        <v>1</v>
      </c>
      <c r="F471" t="inlineStr">
        <is>
          <t>Restringido (dato personal)</t>
        </is>
      </c>
    </row>
    <row r="472">
      <c r="A472" t="inlineStr">
        <is>
          <t>41109144</t>
        </is>
      </c>
      <c r="B472" t="inlineStr">
        <is>
          <t>LOPEZ HARO, RICARLOS NILSON</t>
        </is>
      </c>
      <c r="C472" s="4" t="n">
        <v>1</v>
      </c>
      <c r="D472" s="4" t="n">
        <v>2</v>
      </c>
      <c r="E472" s="4" t="n">
        <v>2</v>
      </c>
      <c r="F472" t="inlineStr">
        <is>
          <t>Restringido (dato personal)</t>
        </is>
      </c>
    </row>
    <row r="473">
      <c r="A473" t="inlineStr">
        <is>
          <t>41122430</t>
        </is>
      </c>
      <c r="B473" t="inlineStr">
        <is>
          <t>MULLISACA CARCAHUSTO EPIFANIO</t>
        </is>
      </c>
      <c r="C473" s="4" t="n">
        <v>1</v>
      </c>
      <c r="D473" s="4" t="n">
        <v>1</v>
      </c>
      <c r="E473" s="4" t="n">
        <v>1</v>
      </c>
      <c r="F473" t="inlineStr">
        <is>
          <t>Restringido (dato personal)</t>
        </is>
      </c>
    </row>
    <row r="474">
      <c r="A474" t="inlineStr">
        <is>
          <t>41165263</t>
        </is>
      </c>
      <c r="B474" t="inlineStr">
        <is>
          <t>SAAVEDRA RAMOS MARIANA</t>
        </is>
      </c>
      <c r="C474" s="4" t="n">
        <v>1</v>
      </c>
      <c r="D474" s="4" t="n">
        <v>1</v>
      </c>
      <c r="E474" s="4" t="n">
        <v>1</v>
      </c>
      <c r="F474" t="inlineStr">
        <is>
          <t>Restringido (dato personal)</t>
        </is>
      </c>
    </row>
    <row r="475">
      <c r="A475" t="inlineStr">
        <is>
          <t>41274194</t>
        </is>
      </c>
      <c r="B475" t="inlineStr">
        <is>
          <t>ANDRADE GABANCHO NANCY TANIA</t>
        </is>
      </c>
      <c r="C475" s="4" t="n">
        <v>1</v>
      </c>
      <c r="D475" s="4" t="n">
        <v>1</v>
      </c>
      <c r="E475" s="4" t="n">
        <v>1</v>
      </c>
      <c r="F475" t="inlineStr">
        <is>
          <t>Restringido (dato personal)</t>
        </is>
      </c>
    </row>
    <row r="476">
      <c r="A476" t="inlineStr">
        <is>
          <t>41281852</t>
        </is>
      </c>
      <c r="B476" t="inlineStr">
        <is>
          <t>CHAUCA CASTRO FRANCIS ANTONY</t>
        </is>
      </c>
      <c r="C476" s="4" t="n">
        <v>1</v>
      </c>
      <c r="D476" s="4" t="n">
        <v>2</v>
      </c>
      <c r="E476" s="4" t="n">
        <v>2</v>
      </c>
      <c r="F476" t="inlineStr">
        <is>
          <t>Restringido (dato personal)</t>
        </is>
      </c>
    </row>
    <row r="477">
      <c r="A477" t="inlineStr">
        <is>
          <t>41318319</t>
        </is>
      </c>
      <c r="B477" t="inlineStr">
        <is>
          <t>ROJAS FLORES TANIA ISABEL</t>
        </is>
      </c>
      <c r="C477" s="4" t="n">
        <v>1</v>
      </c>
      <c r="D477" s="4" t="n">
        <v>1</v>
      </c>
      <c r="E477" s="4" t="n">
        <v>1</v>
      </c>
      <c r="F477" t="inlineStr">
        <is>
          <t>Restringido (dato personal)</t>
        </is>
      </c>
    </row>
    <row r="478">
      <c r="A478" t="inlineStr">
        <is>
          <t>41338783</t>
        </is>
      </c>
      <c r="B478" t="inlineStr">
        <is>
          <t>ESPIRITO MAYTA HERMINIO JULIAN</t>
        </is>
      </c>
      <c r="C478" s="4" t="n">
        <v>1</v>
      </c>
      <c r="D478" s="4" t="n">
        <v>1</v>
      </c>
      <c r="E478" s="4" t="n">
        <v>1</v>
      </c>
      <c r="F478" t="inlineStr">
        <is>
          <t>Restringido (dato personal)</t>
        </is>
      </c>
    </row>
    <row r="479">
      <c r="A479" t="inlineStr">
        <is>
          <t>41387528</t>
        </is>
      </c>
      <c r="B479" t="inlineStr">
        <is>
          <t>REYMUNDO LAURA CESELIA</t>
        </is>
      </c>
      <c r="C479" s="4" t="n">
        <v>1</v>
      </c>
      <c r="D479" s="4" t="n">
        <v>1</v>
      </c>
      <c r="E479" s="4" t="n">
        <v>1</v>
      </c>
      <c r="F479" t="inlineStr">
        <is>
          <t>Restringido (dato personal)</t>
        </is>
      </c>
    </row>
    <row r="480">
      <c r="A480" t="inlineStr">
        <is>
          <t>41544778</t>
        </is>
      </c>
      <c r="B480" t="inlineStr">
        <is>
          <t>GODOY YANAC GENOVEVA</t>
        </is>
      </c>
      <c r="C480" s="4" t="n">
        <v>1</v>
      </c>
      <c r="D480" s="4" t="n">
        <v>1</v>
      </c>
      <c r="E480" s="4" t="n">
        <v>1</v>
      </c>
      <c r="F480" t="inlineStr">
        <is>
          <t>Restringido (dato personal)</t>
        </is>
      </c>
    </row>
    <row r="481">
      <c r="A481" t="inlineStr">
        <is>
          <t>41598411</t>
        </is>
      </c>
      <c r="B481" t="inlineStr">
        <is>
          <t>PEREZ VEGA ELMER</t>
        </is>
      </c>
      <c r="C481" s="4" t="n">
        <v>1</v>
      </c>
      <c r="D481" s="4" t="n">
        <v>1</v>
      </c>
      <c r="E481" s="4" t="n">
        <v>1</v>
      </c>
      <c r="F481" t="inlineStr">
        <is>
          <t>Restringido (dato personal)</t>
        </is>
      </c>
    </row>
    <row r="482">
      <c r="A482" t="inlineStr">
        <is>
          <t>41603377</t>
        </is>
      </c>
      <c r="B482" t="inlineStr">
        <is>
          <t>VELASQUEZ ROJAS CRISTOBAL REYMUNDO</t>
        </is>
      </c>
      <c r="C482" s="4" t="n">
        <v>1</v>
      </c>
      <c r="D482" s="4" t="n">
        <v>1</v>
      </c>
      <c r="E482" s="4" t="n">
        <v>1</v>
      </c>
      <c r="F482" t="inlineStr">
        <is>
          <t>Restringido (dato personal)</t>
        </is>
      </c>
    </row>
    <row r="483">
      <c r="A483" t="inlineStr">
        <is>
          <t>41639159</t>
        </is>
      </c>
      <c r="B483" t="inlineStr">
        <is>
          <t>CUTIPA CAHUANA HAYDE MARITZA</t>
        </is>
      </c>
      <c r="C483" s="4" t="n">
        <v>1</v>
      </c>
      <c r="D483" s="4" t="n">
        <v>1</v>
      </c>
      <c r="E483" s="4" t="n">
        <v>1</v>
      </c>
      <c r="F483" t="inlineStr">
        <is>
          <t>Restringido (dato personal)</t>
        </is>
      </c>
    </row>
    <row r="484">
      <c r="A484" t="inlineStr">
        <is>
          <t>41661072</t>
        </is>
      </c>
      <c r="B484" t="inlineStr">
        <is>
          <t>romero guerrero ivan robert</t>
        </is>
      </c>
      <c r="C484" s="4" t="n">
        <v>1</v>
      </c>
      <c r="D484" s="4" t="n">
        <v>1</v>
      </c>
      <c r="E484" s="4" t="n">
        <v>1</v>
      </c>
      <c r="F484" t="inlineStr">
        <is>
          <t>Restringido (dato personal)</t>
        </is>
      </c>
    </row>
    <row r="485">
      <c r="A485" t="inlineStr">
        <is>
          <t>41690725</t>
        </is>
      </c>
      <c r="B485" t="inlineStr">
        <is>
          <t>puelles cordova silvia</t>
        </is>
      </c>
      <c r="C485" s="4" t="n">
        <v>1</v>
      </c>
      <c r="D485" s="4" t="n">
        <v>1</v>
      </c>
      <c r="E485" s="4" t="n">
        <v>1</v>
      </c>
      <c r="F485" t="inlineStr">
        <is>
          <t>Restringido (dato personal)</t>
        </is>
      </c>
    </row>
    <row r="486">
      <c r="A486" t="inlineStr">
        <is>
          <t>41702052</t>
        </is>
      </c>
      <c r="B486" t="inlineStr">
        <is>
          <t>NAJARRO OCHOA WALTER DIONISIO</t>
        </is>
      </c>
      <c r="C486" s="4" t="n">
        <v>1</v>
      </c>
      <c r="D486" s="4" t="n">
        <v>1</v>
      </c>
      <c r="E486" s="4" t="n">
        <v>1</v>
      </c>
      <c r="F486" t="inlineStr">
        <is>
          <t>Restringido (dato personal)</t>
        </is>
      </c>
    </row>
    <row r="487">
      <c r="A487" t="inlineStr">
        <is>
          <t>41761535</t>
        </is>
      </c>
      <c r="B487" t="inlineStr">
        <is>
          <t>ECHAVARRIA FLORES SONIA</t>
        </is>
      </c>
      <c r="C487" s="4" t="n">
        <v>1</v>
      </c>
      <c r="D487" s="4" t="n">
        <v>1</v>
      </c>
      <c r="E487" s="4" t="n">
        <v>1</v>
      </c>
      <c r="F487" t="inlineStr">
        <is>
          <t>Restringido (dato personal)</t>
        </is>
      </c>
    </row>
    <row r="488">
      <c r="A488" t="inlineStr">
        <is>
          <t>41781159</t>
        </is>
      </c>
      <c r="B488" t="inlineStr">
        <is>
          <t>SANCHEZ ANICETO POPELINA</t>
        </is>
      </c>
      <c r="C488" s="4" t="n">
        <v>1</v>
      </c>
      <c r="D488" s="4" t="n">
        <v>1</v>
      </c>
      <c r="E488" s="4" t="n">
        <v>0</v>
      </c>
      <c r="F488" t="inlineStr">
        <is>
          <t>Restringido (dato personal)</t>
        </is>
      </c>
    </row>
    <row r="489">
      <c r="A489" t="inlineStr">
        <is>
          <t>41804971</t>
        </is>
      </c>
      <c r="B489" t="inlineStr">
        <is>
          <t>tineo muñoz alfredo</t>
        </is>
      </c>
      <c r="C489" s="4" t="n">
        <v>1</v>
      </c>
      <c r="D489" s="4" t="n">
        <v>1</v>
      </c>
      <c r="E489" s="4" t="n">
        <v>1</v>
      </c>
      <c r="F489" t="inlineStr">
        <is>
          <t>Restringido (dato personal)</t>
        </is>
      </c>
    </row>
    <row r="490">
      <c r="A490" t="inlineStr">
        <is>
          <t>41815327</t>
        </is>
      </c>
      <c r="B490" t="inlineStr">
        <is>
          <t>LARA RIVAS JOSE LUIS</t>
        </is>
      </c>
      <c r="C490" s="4" t="n">
        <v>1</v>
      </c>
      <c r="D490" s="4" t="n">
        <v>1</v>
      </c>
      <c r="E490" s="4" t="n">
        <v>1</v>
      </c>
      <c r="F490" t="inlineStr">
        <is>
          <t>Restringido (dato personal)</t>
        </is>
      </c>
    </row>
    <row r="491">
      <c r="A491" t="inlineStr">
        <is>
          <t>41832438</t>
        </is>
      </c>
      <c r="B491" t="inlineStr">
        <is>
          <t>BARRANZUELA CHEVEZ LUIS ARMANDO</t>
        </is>
      </c>
      <c r="C491" s="4" t="n">
        <v>1</v>
      </c>
      <c r="D491" s="4" t="n">
        <v>1</v>
      </c>
      <c r="E491" s="4" t="n">
        <v>1</v>
      </c>
      <c r="F491" t="inlineStr">
        <is>
          <t>Restringido (dato personal)</t>
        </is>
      </c>
    </row>
    <row r="492">
      <c r="A492" t="inlineStr">
        <is>
          <t>41891678</t>
        </is>
      </c>
      <c r="B492" t="inlineStr">
        <is>
          <t>MANRIQUE HUAMANLAZO PETER ROBINZON</t>
        </is>
      </c>
      <c r="C492" s="4" t="n">
        <v>1</v>
      </c>
      <c r="D492" s="4" t="n">
        <v>1</v>
      </c>
      <c r="E492" s="4" t="n">
        <v>1</v>
      </c>
      <c r="F492" t="inlineStr">
        <is>
          <t>Restringido (dato personal)</t>
        </is>
      </c>
    </row>
    <row r="493">
      <c r="A493" t="inlineStr">
        <is>
          <t>41936079</t>
        </is>
      </c>
      <c r="B493" t="inlineStr">
        <is>
          <t>IBERICO PORTOCARRERO JOSE DAVID</t>
        </is>
      </c>
      <c r="C493" s="4" t="n">
        <v>1</v>
      </c>
      <c r="D493" s="4" t="n">
        <v>1</v>
      </c>
      <c r="E493" s="4" t="n">
        <v>1</v>
      </c>
      <c r="F493" t="inlineStr">
        <is>
          <t>Restringido (dato personal)</t>
        </is>
      </c>
    </row>
    <row r="494">
      <c r="A494" t="inlineStr">
        <is>
          <t>41959169</t>
        </is>
      </c>
      <c r="B494" t="inlineStr">
        <is>
          <t>CLEMENTE CESPEDES CARLOS</t>
        </is>
      </c>
      <c r="C494" s="4" t="n">
        <v>1</v>
      </c>
      <c r="D494" s="4" t="n">
        <v>1</v>
      </c>
      <c r="E494" s="4" t="n">
        <v>1</v>
      </c>
      <c r="F494" t="inlineStr">
        <is>
          <t>Restringido (dato personal)</t>
        </is>
      </c>
    </row>
    <row r="495">
      <c r="A495" t="inlineStr">
        <is>
          <t>42001204</t>
        </is>
      </c>
      <c r="B495" t="inlineStr">
        <is>
          <t>VEGA TISNADO WILTON MESIAS</t>
        </is>
      </c>
      <c r="C495" s="4" t="n">
        <v>1</v>
      </c>
      <c r="D495" s="4" t="n">
        <v>1</v>
      </c>
      <c r="E495" s="4" t="n">
        <v>1</v>
      </c>
      <c r="F495" t="inlineStr">
        <is>
          <t>Restringido (dato personal)</t>
        </is>
      </c>
    </row>
    <row r="496">
      <c r="A496" t="inlineStr">
        <is>
          <t>42012435</t>
        </is>
      </c>
      <c r="B496" t="inlineStr">
        <is>
          <t>SOLSOL COMETIVOS KELY</t>
        </is>
      </c>
      <c r="C496" s="4" t="n">
        <v>1</v>
      </c>
      <c r="D496" s="4" t="n">
        <v>1</v>
      </c>
      <c r="E496" s="4" t="n">
        <v>1</v>
      </c>
      <c r="F496" t="inlineStr">
        <is>
          <t>Restringido (dato personal)</t>
        </is>
      </c>
    </row>
    <row r="497">
      <c r="A497" t="inlineStr">
        <is>
          <t>42094259</t>
        </is>
      </c>
      <c r="B497" t="inlineStr">
        <is>
          <t>ONOFRE OREJON FELICITA</t>
        </is>
      </c>
      <c r="C497" s="4" t="n">
        <v>1</v>
      </c>
      <c r="D497" s="4" t="n">
        <v>1</v>
      </c>
      <c r="E497" s="4" t="n">
        <v>1</v>
      </c>
      <c r="F497" t="inlineStr">
        <is>
          <t>Restringido (dato personal)</t>
        </is>
      </c>
    </row>
    <row r="498">
      <c r="A498" t="inlineStr">
        <is>
          <t>42132053</t>
        </is>
      </c>
      <c r="B498" t="inlineStr">
        <is>
          <t>MACA NARO TELMO</t>
        </is>
      </c>
      <c r="C498" s="4" t="n">
        <v>1</v>
      </c>
      <c r="D498" s="4" t="n">
        <v>1</v>
      </c>
      <c r="E498" s="4" t="n">
        <v>1</v>
      </c>
      <c r="F498" t="inlineStr">
        <is>
          <t>Restringido (dato personal)</t>
        </is>
      </c>
    </row>
    <row r="499">
      <c r="A499" t="inlineStr">
        <is>
          <t>42133029</t>
        </is>
      </c>
      <c r="B499" t="inlineStr">
        <is>
          <t>MUÑOZ ABAD RENE ANGEL</t>
        </is>
      </c>
      <c r="C499" s="4" t="n">
        <v>1</v>
      </c>
      <c r="D499" s="4" t="n">
        <v>1</v>
      </c>
      <c r="E499" s="4" t="n">
        <v>1</v>
      </c>
      <c r="F499" t="inlineStr">
        <is>
          <t>Restringido (dato personal)</t>
        </is>
      </c>
    </row>
    <row r="500">
      <c r="A500" t="inlineStr">
        <is>
          <t>42141112</t>
        </is>
      </c>
      <c r="B500" t="inlineStr">
        <is>
          <t>ANDRADE GABANCHO DIANA GANDI</t>
        </is>
      </c>
      <c r="C500" s="4" t="n">
        <v>1</v>
      </c>
      <c r="D500" s="4" t="n">
        <v>1</v>
      </c>
      <c r="E500" s="4" t="n">
        <v>1</v>
      </c>
      <c r="F500" t="inlineStr">
        <is>
          <t>Restringido (dato personal)</t>
        </is>
      </c>
    </row>
    <row r="501">
      <c r="A501" t="inlineStr">
        <is>
          <t>42141674</t>
        </is>
      </c>
      <c r="B501" t="inlineStr">
        <is>
          <t>HUANCA NUÑEZ CLEMENCIA</t>
        </is>
      </c>
      <c r="C501" s="4" t="n">
        <v>1</v>
      </c>
      <c r="D501" s="4" t="n">
        <v>1</v>
      </c>
      <c r="E501" s="4" t="n">
        <v>1</v>
      </c>
      <c r="F501" t="inlineStr">
        <is>
          <t>Restringido (dato personal)</t>
        </is>
      </c>
    </row>
    <row r="502">
      <c r="A502" t="inlineStr">
        <is>
          <t>42155646</t>
        </is>
      </c>
      <c r="B502" t="inlineStr">
        <is>
          <t>huanca uscamayta wilfredo andres</t>
        </is>
      </c>
      <c r="C502" s="4" t="n">
        <v>1</v>
      </c>
      <c r="D502" s="4" t="n">
        <v>1</v>
      </c>
      <c r="E502" s="4" t="n">
        <v>1</v>
      </c>
      <c r="F502" t="inlineStr">
        <is>
          <t>Restringido (dato personal)</t>
        </is>
      </c>
    </row>
    <row r="503">
      <c r="A503" t="inlineStr">
        <is>
          <t>42172396</t>
        </is>
      </c>
      <c r="B503" t="inlineStr">
        <is>
          <t>CURINAMBE LEYVA JHONNY LEODAN</t>
        </is>
      </c>
      <c r="C503" s="4" t="n">
        <v>1</v>
      </c>
      <c r="D503" s="4" t="n">
        <v>2</v>
      </c>
      <c r="E503" s="4" t="n">
        <v>2</v>
      </c>
      <c r="F503" t="inlineStr">
        <is>
          <t>Restringido (dato personal)</t>
        </is>
      </c>
    </row>
    <row r="504">
      <c r="A504" t="inlineStr">
        <is>
          <t>42192478</t>
        </is>
      </c>
      <c r="B504" t="inlineStr">
        <is>
          <t>LIZARASO ROMERO CELSO</t>
        </is>
      </c>
      <c r="C504" s="4" t="n">
        <v>1</v>
      </c>
      <c r="D504" s="4" t="n">
        <v>1</v>
      </c>
      <c r="E504" s="4" t="n">
        <v>1</v>
      </c>
      <c r="F504" t="inlineStr">
        <is>
          <t>Restringido (dato personal)</t>
        </is>
      </c>
    </row>
    <row r="505">
      <c r="A505" t="inlineStr">
        <is>
          <t>42238477</t>
        </is>
      </c>
      <c r="B505" t="inlineStr">
        <is>
          <t>CAÑAZCA CAÑAZCA JAEN</t>
        </is>
      </c>
      <c r="C505" s="4" t="n">
        <v>1</v>
      </c>
      <c r="D505" s="4" t="n">
        <v>2</v>
      </c>
      <c r="E505" s="4" t="n">
        <v>2</v>
      </c>
      <c r="F505" t="inlineStr">
        <is>
          <t>Restringido (dato personal)</t>
        </is>
      </c>
    </row>
    <row r="506">
      <c r="A506" t="inlineStr">
        <is>
          <t>42315849</t>
        </is>
      </c>
      <c r="B506" t="inlineStr">
        <is>
          <t>CUITO LAROTA ERASMO</t>
        </is>
      </c>
      <c r="C506" s="4" t="n">
        <v>1</v>
      </c>
      <c r="D506" s="4" t="n">
        <v>1</v>
      </c>
      <c r="E506" s="4" t="n">
        <v>1</v>
      </c>
      <c r="F506" t="inlineStr">
        <is>
          <t>Restringido (dato personal)</t>
        </is>
      </c>
    </row>
    <row r="507">
      <c r="A507" t="inlineStr">
        <is>
          <t>42342371</t>
        </is>
      </c>
      <c r="B507" t="inlineStr">
        <is>
          <t>ALFARO RODAS MARCELINA FRANCISCA</t>
        </is>
      </c>
      <c r="C507" s="4" t="n">
        <v>1</v>
      </c>
      <c r="D507" s="4" t="n">
        <v>1</v>
      </c>
      <c r="E507" s="4" t="n">
        <v>1</v>
      </c>
      <c r="F507" t="inlineStr">
        <is>
          <t>Restringido (dato personal)</t>
        </is>
      </c>
    </row>
    <row r="508">
      <c r="A508" t="inlineStr">
        <is>
          <t>42368465</t>
        </is>
      </c>
      <c r="B508" t="inlineStr">
        <is>
          <t>wilmer raul espinal de la cruz</t>
        </is>
      </c>
      <c r="C508" s="4" t="n">
        <v>1</v>
      </c>
      <c r="D508" s="4" t="n">
        <v>1</v>
      </c>
      <c r="E508" s="4" t="n">
        <v>1</v>
      </c>
      <c r="F508" t="inlineStr">
        <is>
          <t>Restringido (dato personal)</t>
        </is>
      </c>
    </row>
    <row r="509">
      <c r="A509" t="inlineStr">
        <is>
          <t>42425509</t>
        </is>
      </c>
      <c r="B509" t="inlineStr">
        <is>
          <t>LAPA ÑAHUINCCOPA EFRAIN</t>
        </is>
      </c>
      <c r="C509" s="4" t="n">
        <v>1</v>
      </c>
      <c r="D509" s="4" t="n">
        <v>1</v>
      </c>
      <c r="E509" s="4" t="n">
        <v>1</v>
      </c>
      <c r="F509" t="inlineStr">
        <is>
          <t>Restringido (dato personal)</t>
        </is>
      </c>
    </row>
    <row r="510">
      <c r="A510" t="inlineStr">
        <is>
          <t>42428987</t>
        </is>
      </c>
      <c r="B510" t="inlineStr">
        <is>
          <t>LEON GUTIERREZ BARNEY</t>
        </is>
      </c>
      <c r="C510" s="4" t="n">
        <v>1</v>
      </c>
      <c r="D510" s="4" t="n">
        <v>1</v>
      </c>
      <c r="E510" s="4" t="n">
        <v>1</v>
      </c>
      <c r="F510" t="inlineStr">
        <is>
          <t>Restringido (dato personal)</t>
        </is>
      </c>
    </row>
    <row r="511">
      <c r="A511" t="inlineStr">
        <is>
          <t>42429182</t>
        </is>
      </c>
      <c r="B511" t="inlineStr">
        <is>
          <t>sanchez mamani, rafael flavio</t>
        </is>
      </c>
      <c r="C511" s="4" t="n">
        <v>1</v>
      </c>
      <c r="D511" s="4" t="n">
        <v>1</v>
      </c>
      <c r="E511" s="4" t="n">
        <v>1</v>
      </c>
      <c r="F511" t="inlineStr">
        <is>
          <t>Restringido (dato personal)</t>
        </is>
      </c>
    </row>
    <row r="512">
      <c r="A512" t="inlineStr">
        <is>
          <t>42432741</t>
        </is>
      </c>
      <c r="B512" t="inlineStr">
        <is>
          <t>MIGUEL MARIÑO KARINA</t>
        </is>
      </c>
      <c r="C512" s="4" t="n">
        <v>1</v>
      </c>
      <c r="D512" s="4" t="n">
        <v>1</v>
      </c>
      <c r="E512" s="4" t="n">
        <v>1</v>
      </c>
      <c r="F512" t="inlineStr">
        <is>
          <t>Restringido (dato personal)</t>
        </is>
      </c>
    </row>
    <row r="513">
      <c r="A513" t="inlineStr">
        <is>
          <t>42433597</t>
        </is>
      </c>
      <c r="B513" t="inlineStr">
        <is>
          <t>ACOSTA CERVANTES MARY LUZ</t>
        </is>
      </c>
      <c r="C513" s="4" t="n">
        <v>1</v>
      </c>
      <c r="D513" s="4" t="n">
        <v>1</v>
      </c>
      <c r="E513" s="4" t="n">
        <v>1</v>
      </c>
      <c r="F513" t="inlineStr">
        <is>
          <t>Restringido (dato personal)</t>
        </is>
      </c>
    </row>
    <row r="514">
      <c r="A514" t="inlineStr">
        <is>
          <t>42474993</t>
        </is>
      </c>
      <c r="B514" t="inlineStr">
        <is>
          <t>arevalo izquierdo wilton</t>
        </is>
      </c>
      <c r="C514" s="4" t="n">
        <v>1</v>
      </c>
      <c r="D514" s="4" t="n">
        <v>1</v>
      </c>
      <c r="E514" s="4" t="n">
        <v>1</v>
      </c>
      <c r="F514" t="inlineStr">
        <is>
          <t>Restringido (dato personal)</t>
        </is>
      </c>
    </row>
    <row r="515">
      <c r="A515" t="inlineStr">
        <is>
          <t>42486101</t>
        </is>
      </c>
      <c r="B515" t="inlineStr">
        <is>
          <t>CHAVEZ MONTES MODESTA</t>
        </is>
      </c>
      <c r="C515" s="4" t="n">
        <v>1</v>
      </c>
      <c r="D515" s="4" t="n">
        <v>1</v>
      </c>
      <c r="E515" s="4" t="n">
        <v>1</v>
      </c>
      <c r="F515" t="inlineStr">
        <is>
          <t>Restringido (dato personal)</t>
        </is>
      </c>
    </row>
    <row r="516">
      <c r="A516" t="inlineStr">
        <is>
          <t>42543315</t>
        </is>
      </c>
      <c r="B516" t="inlineStr">
        <is>
          <t>RONALD  ESCOBEDO GAMARRA</t>
        </is>
      </c>
      <c r="C516" s="4" t="n">
        <v>1</v>
      </c>
      <c r="D516" s="4" t="n">
        <v>1</v>
      </c>
      <c r="E516" s="4" t="n">
        <v>1</v>
      </c>
      <c r="F516" t="inlineStr">
        <is>
          <t>Restringido (dato personal)</t>
        </is>
      </c>
    </row>
    <row r="517">
      <c r="A517" t="inlineStr">
        <is>
          <t>42562258</t>
        </is>
      </c>
      <c r="B517" t="inlineStr">
        <is>
          <t>ROSELLO VILCA WALDIR FREDY</t>
        </is>
      </c>
      <c r="C517" s="4" t="n">
        <v>1</v>
      </c>
      <c r="D517" s="4" t="n">
        <v>1</v>
      </c>
      <c r="E517" s="4" t="n">
        <v>1</v>
      </c>
      <c r="F517" t="inlineStr">
        <is>
          <t>Restringido (dato personal)</t>
        </is>
      </c>
    </row>
    <row r="518">
      <c r="A518" t="inlineStr">
        <is>
          <t>42571201</t>
        </is>
      </c>
      <c r="B518" t="inlineStr">
        <is>
          <t>curinambe leyva fredy</t>
        </is>
      </c>
      <c r="C518" s="4" t="n">
        <v>1</v>
      </c>
      <c r="D518" s="4" t="n">
        <v>1</v>
      </c>
      <c r="E518" s="4" t="n">
        <v>1</v>
      </c>
      <c r="F518" t="inlineStr">
        <is>
          <t>Restringido (dato personal)</t>
        </is>
      </c>
    </row>
    <row r="519">
      <c r="A519" t="inlineStr">
        <is>
          <t>42585699</t>
        </is>
      </c>
      <c r="B519" t="inlineStr">
        <is>
          <t>JIMENEZ MAYTA DEMIAS</t>
        </is>
      </c>
      <c r="C519" s="4" t="n">
        <v>1</v>
      </c>
      <c r="D519" s="4" t="n">
        <v>1</v>
      </c>
      <c r="E519" s="4" t="n">
        <v>1</v>
      </c>
      <c r="F519" t="inlineStr">
        <is>
          <t>Restringido (dato personal)</t>
        </is>
      </c>
    </row>
    <row r="520">
      <c r="A520" t="inlineStr">
        <is>
          <t>42620678</t>
        </is>
      </c>
      <c r="B520" t="inlineStr">
        <is>
          <t>QUISPE HUAYTALLA LUIS ALBERTO</t>
        </is>
      </c>
      <c r="C520" s="4" t="n">
        <v>1</v>
      </c>
      <c r="D520" s="4" t="n">
        <v>1</v>
      </c>
      <c r="E520" s="4" t="n">
        <v>1</v>
      </c>
      <c r="F520" t="inlineStr">
        <is>
          <t>Restringido (dato personal)</t>
        </is>
      </c>
    </row>
    <row r="521">
      <c r="A521" t="inlineStr">
        <is>
          <t>42678261</t>
        </is>
      </c>
      <c r="B521" t="inlineStr">
        <is>
          <t>DIAZ GONZALES GUICELA</t>
        </is>
      </c>
      <c r="C521" s="4" t="n">
        <v>1</v>
      </c>
      <c r="D521" s="4" t="n">
        <v>1</v>
      </c>
      <c r="E521" s="4" t="n">
        <v>1</v>
      </c>
      <c r="F521" t="inlineStr">
        <is>
          <t>Restringido (dato personal)</t>
        </is>
      </c>
    </row>
    <row r="522">
      <c r="A522" t="inlineStr">
        <is>
          <t>42686836</t>
        </is>
      </c>
      <c r="B522" t="inlineStr">
        <is>
          <t>PERCY JOEL CURINAMBE LEYVA</t>
        </is>
      </c>
      <c r="C522" s="4" t="n">
        <v>1</v>
      </c>
      <c r="D522" s="4" t="n">
        <v>1</v>
      </c>
      <c r="E522" s="4" t="n">
        <v>1</v>
      </c>
      <c r="F522" t="inlineStr">
        <is>
          <t>Restringido (dato personal)</t>
        </is>
      </c>
    </row>
    <row r="523">
      <c r="A523" t="inlineStr">
        <is>
          <t>42696288</t>
        </is>
      </c>
      <c r="B523" t="inlineStr">
        <is>
          <t>ROMERO DELGADO WILMER ELI</t>
        </is>
      </c>
      <c r="C523" s="4" t="n">
        <v>1</v>
      </c>
      <c r="D523" s="4" t="n">
        <v>2</v>
      </c>
      <c r="E523" s="4" t="n">
        <v>2</v>
      </c>
      <c r="F523" t="inlineStr">
        <is>
          <t>Restringido (dato personal)</t>
        </is>
      </c>
    </row>
    <row r="524">
      <c r="A524" t="inlineStr">
        <is>
          <t>42708733</t>
        </is>
      </c>
      <c r="B524" t="inlineStr">
        <is>
          <t>CUBA BAUTISTA ROBERTO</t>
        </is>
      </c>
      <c r="C524" s="4" t="n">
        <v>1</v>
      </c>
      <c r="D524" s="4" t="n">
        <v>1</v>
      </c>
      <c r="E524" s="4" t="n">
        <v>1</v>
      </c>
      <c r="F524" t="inlineStr">
        <is>
          <t>Restringido (dato personal)</t>
        </is>
      </c>
    </row>
    <row r="525">
      <c r="A525" t="inlineStr">
        <is>
          <t>42730550</t>
        </is>
      </c>
      <c r="B525" t="inlineStr">
        <is>
          <t>flores simon einstein arcadio</t>
        </is>
      </c>
      <c r="C525" s="4" t="n">
        <v>1</v>
      </c>
      <c r="D525" s="4" t="n">
        <v>1</v>
      </c>
      <c r="E525" s="4" t="n">
        <v>1</v>
      </c>
      <c r="F525" t="inlineStr">
        <is>
          <t>Restringido (dato personal)</t>
        </is>
      </c>
    </row>
    <row r="526">
      <c r="A526" t="inlineStr">
        <is>
          <t>42793422</t>
        </is>
      </c>
      <c r="B526" t="inlineStr">
        <is>
          <t>AYALA LOMBARDI JOSEPH OSCAR JOHNNATAN</t>
        </is>
      </c>
      <c r="C526" s="4" t="n">
        <v>1</v>
      </c>
      <c r="D526" s="4" t="n">
        <v>1</v>
      </c>
      <c r="E526" s="4" t="n">
        <v>1</v>
      </c>
      <c r="F526" t="inlineStr">
        <is>
          <t>Restringido (dato personal)</t>
        </is>
      </c>
    </row>
    <row r="527">
      <c r="A527" t="inlineStr">
        <is>
          <t>42796462</t>
        </is>
      </c>
      <c r="B527" t="inlineStr">
        <is>
          <t>DURAN FIGUEROA SUSUNA</t>
        </is>
      </c>
      <c r="C527" s="4" t="n">
        <v>1</v>
      </c>
      <c r="D527" s="4" t="n">
        <v>1</v>
      </c>
      <c r="E527" s="4" t="n">
        <v>1</v>
      </c>
      <c r="F527" t="inlineStr">
        <is>
          <t>Restringido (dato personal)</t>
        </is>
      </c>
    </row>
    <row r="528">
      <c r="A528" t="inlineStr">
        <is>
          <t>42876179</t>
        </is>
      </c>
      <c r="B528" t="inlineStr">
        <is>
          <t>esteban quispe cahuana</t>
        </is>
      </c>
      <c r="C528" s="4" t="n">
        <v>1</v>
      </c>
      <c r="D528" s="4" t="n">
        <v>3</v>
      </c>
      <c r="E528" s="4" t="n">
        <v>2</v>
      </c>
      <c r="F528" t="inlineStr">
        <is>
          <t>Restringido (dato personal)</t>
        </is>
      </c>
    </row>
    <row r="529">
      <c r="A529" t="inlineStr">
        <is>
          <t>42890270</t>
        </is>
      </c>
      <c r="B529" t="inlineStr">
        <is>
          <t>espiritu nieves aquiles</t>
        </is>
      </c>
      <c r="C529" s="4" t="n">
        <v>1</v>
      </c>
      <c r="D529" s="4" t="n">
        <v>1</v>
      </c>
      <c r="E529" s="4" t="n">
        <v>1</v>
      </c>
      <c r="F529" t="inlineStr">
        <is>
          <t>Restringido (dato personal)</t>
        </is>
      </c>
    </row>
    <row r="530">
      <c r="A530" t="inlineStr">
        <is>
          <t>42910681</t>
        </is>
      </c>
      <c r="B530" t="inlineStr">
        <is>
          <t>ROCHA ROJAS JOSE CLAUDEL</t>
        </is>
      </c>
      <c r="C530" s="4" t="n">
        <v>1</v>
      </c>
      <c r="D530" s="4" t="n">
        <v>1</v>
      </c>
      <c r="E530" s="4" t="n">
        <v>1</v>
      </c>
      <c r="F530" t="inlineStr">
        <is>
          <t>Restringido (dato personal)</t>
        </is>
      </c>
    </row>
    <row r="531">
      <c r="A531" t="inlineStr">
        <is>
          <t>42913735</t>
        </is>
      </c>
      <c r="B531" t="inlineStr">
        <is>
          <t>CLEIDY ROXANA MITMA ESPINOZA</t>
        </is>
      </c>
      <c r="C531" s="4" t="n">
        <v>1</v>
      </c>
      <c r="D531" s="4" t="n">
        <v>1</v>
      </c>
      <c r="E531" s="4" t="n">
        <v>1</v>
      </c>
      <c r="F531" t="inlineStr">
        <is>
          <t>Restringido (dato personal)</t>
        </is>
      </c>
    </row>
    <row r="532">
      <c r="A532" t="inlineStr">
        <is>
          <t>42915309</t>
        </is>
      </c>
      <c r="B532" t="inlineStr">
        <is>
          <t>romero bendezu elvis luis</t>
        </is>
      </c>
      <c r="C532" s="4" t="n">
        <v>1</v>
      </c>
      <c r="D532" s="4" t="n">
        <v>2</v>
      </c>
      <c r="E532" s="4" t="n">
        <v>2</v>
      </c>
      <c r="F532" t="inlineStr">
        <is>
          <t>Restringido (dato personal)</t>
        </is>
      </c>
    </row>
    <row r="533">
      <c r="A533" t="inlineStr">
        <is>
          <t>42944894</t>
        </is>
      </c>
      <c r="B533" t="inlineStr">
        <is>
          <t>GUTARRA MANTARI HECTOR SAMUEL</t>
        </is>
      </c>
      <c r="C533" s="4" t="n">
        <v>1</v>
      </c>
      <c r="D533" s="4" t="n">
        <v>1</v>
      </c>
      <c r="E533" s="4" t="n">
        <v>1</v>
      </c>
      <c r="F533" t="inlineStr">
        <is>
          <t>Restringido (dato personal)</t>
        </is>
      </c>
    </row>
    <row r="534">
      <c r="A534" t="inlineStr">
        <is>
          <t>42957300</t>
        </is>
      </c>
      <c r="B534" t="inlineStr">
        <is>
          <t>ESPIRITU LINO TEODORO</t>
        </is>
      </c>
      <c r="C534" s="4" t="n">
        <v>1</v>
      </c>
      <c r="D534" s="4" t="n">
        <v>2</v>
      </c>
      <c r="E534" s="4" t="n">
        <v>2</v>
      </c>
      <c r="F534" t="inlineStr">
        <is>
          <t>Restringido (dato personal)</t>
        </is>
      </c>
    </row>
    <row r="535">
      <c r="A535" t="inlineStr">
        <is>
          <t>43028824</t>
        </is>
      </c>
      <c r="B535" t="inlineStr">
        <is>
          <t>CHOQUE CONDORI MAURA</t>
        </is>
      </c>
      <c r="C535" s="4" t="n">
        <v>1</v>
      </c>
      <c r="D535" s="4" t="n">
        <v>1</v>
      </c>
      <c r="E535" s="4" t="n">
        <v>1</v>
      </c>
      <c r="F535" t="inlineStr">
        <is>
          <t>Restringido (dato personal)</t>
        </is>
      </c>
    </row>
    <row r="536">
      <c r="A536" t="inlineStr">
        <is>
          <t>43050791</t>
        </is>
      </c>
      <c r="B536" t="inlineStr">
        <is>
          <t>MACHACA PARI ALI NEAL</t>
        </is>
      </c>
      <c r="C536" s="4" t="n">
        <v>1</v>
      </c>
      <c r="D536" s="4" t="n">
        <v>1</v>
      </c>
      <c r="E536" s="4" t="n">
        <v>1</v>
      </c>
      <c r="F536" t="inlineStr">
        <is>
          <t>Restringido (dato personal)</t>
        </is>
      </c>
    </row>
    <row r="537">
      <c r="A537" t="inlineStr">
        <is>
          <t>43118046</t>
        </is>
      </c>
      <c r="B537" t="inlineStr">
        <is>
          <t>RODAS BRICEÑO JANETH</t>
        </is>
      </c>
      <c r="C537" s="4" t="n">
        <v>1</v>
      </c>
      <c r="D537" s="4" t="n">
        <v>1</v>
      </c>
      <c r="E537" s="4" t="n">
        <v>1</v>
      </c>
      <c r="F537" t="inlineStr">
        <is>
          <t>Restringido (dato personal)</t>
        </is>
      </c>
    </row>
    <row r="538">
      <c r="A538" t="inlineStr">
        <is>
          <t>43145982</t>
        </is>
      </c>
      <c r="B538" t="inlineStr">
        <is>
          <t>palomino zorrilla fidelmina yandari</t>
        </is>
      </c>
      <c r="C538" s="4" t="n">
        <v>1</v>
      </c>
      <c r="D538" s="4" t="n">
        <v>1</v>
      </c>
      <c r="E538" s="4" t="n">
        <v>1</v>
      </c>
      <c r="F538" t="inlineStr">
        <is>
          <t>Restringido (dato personal)</t>
        </is>
      </c>
    </row>
    <row r="539">
      <c r="A539" t="inlineStr">
        <is>
          <t>43201611</t>
        </is>
      </c>
      <c r="B539" t="inlineStr">
        <is>
          <t>SOLANO CHICLLA FERMIN</t>
        </is>
      </c>
      <c r="C539" s="4" t="n">
        <v>1</v>
      </c>
      <c r="D539" s="4" t="n">
        <v>1</v>
      </c>
      <c r="E539" s="4" t="n">
        <v>1</v>
      </c>
      <c r="F539" t="inlineStr">
        <is>
          <t>Restringido (dato personal)</t>
        </is>
      </c>
    </row>
    <row r="540">
      <c r="A540" t="inlineStr">
        <is>
          <t>43208175</t>
        </is>
      </c>
      <c r="B540" t="inlineStr">
        <is>
          <t>TAFUR MUÑOZ PERSHING FERNANDO</t>
        </is>
      </c>
      <c r="C540" s="4" t="n">
        <v>1</v>
      </c>
      <c r="D540" s="4" t="n">
        <v>1</v>
      </c>
      <c r="E540" s="4" t="n">
        <v>1</v>
      </c>
      <c r="F540" t="inlineStr">
        <is>
          <t>Restringido (dato personal)</t>
        </is>
      </c>
    </row>
    <row r="541">
      <c r="A541" t="inlineStr">
        <is>
          <t>43239923</t>
        </is>
      </c>
      <c r="B541" t="inlineStr">
        <is>
          <t>condori lopez jonny joel</t>
        </is>
      </c>
      <c r="C541" s="4" t="n">
        <v>1</v>
      </c>
      <c r="D541" s="4" t="n">
        <v>1</v>
      </c>
      <c r="E541" s="4" t="n">
        <v>1</v>
      </c>
      <c r="F541" t="inlineStr">
        <is>
          <t>Restringido (dato personal)</t>
        </is>
      </c>
    </row>
    <row r="542">
      <c r="A542" t="inlineStr">
        <is>
          <t>43256095</t>
        </is>
      </c>
      <c r="B542" t="inlineStr">
        <is>
          <t>CARRASCO MONTENEGRO HEYLER BILBERTO</t>
        </is>
      </c>
      <c r="C542" s="4" t="n">
        <v>1</v>
      </c>
      <c r="D542" s="4" t="n">
        <v>1</v>
      </c>
      <c r="E542" s="4" t="n">
        <v>1</v>
      </c>
      <c r="F542" t="inlineStr">
        <is>
          <t>Restringido (dato personal)</t>
        </is>
      </c>
    </row>
    <row r="543">
      <c r="A543" t="inlineStr">
        <is>
          <t>43297198</t>
        </is>
      </c>
      <c r="B543" t="inlineStr">
        <is>
          <t>LANARES SALAS MARTHA</t>
        </is>
      </c>
      <c r="C543" s="4" t="n">
        <v>1</v>
      </c>
      <c r="D543" s="4" t="n">
        <v>1</v>
      </c>
      <c r="E543" s="4" t="n">
        <v>1</v>
      </c>
      <c r="F543" t="inlineStr">
        <is>
          <t>Restringido (dato personal)</t>
        </is>
      </c>
    </row>
    <row r="544">
      <c r="A544" t="inlineStr">
        <is>
          <t>43336570</t>
        </is>
      </c>
      <c r="B544" t="inlineStr">
        <is>
          <t>ANDIA TOLEDO JORGE</t>
        </is>
      </c>
      <c r="C544" s="4" t="n">
        <v>1</v>
      </c>
      <c r="D544" s="4" t="n">
        <v>1</v>
      </c>
      <c r="E544" s="4" t="n">
        <v>1</v>
      </c>
      <c r="F544" t="inlineStr">
        <is>
          <t>Restringido (dato personal)</t>
        </is>
      </c>
    </row>
    <row r="545">
      <c r="A545" t="inlineStr">
        <is>
          <t>43418665</t>
        </is>
      </c>
      <c r="B545" t="inlineStr">
        <is>
          <t>CUBAS FERNANDEZ ROYBERTH</t>
        </is>
      </c>
      <c r="C545" s="4" t="n">
        <v>1</v>
      </c>
      <c r="D545" s="4" t="n">
        <v>1</v>
      </c>
      <c r="E545" s="4" t="n">
        <v>1</v>
      </c>
      <c r="F545" t="inlineStr">
        <is>
          <t>Restringido (dato personal)</t>
        </is>
      </c>
    </row>
    <row r="546">
      <c r="A546" t="inlineStr">
        <is>
          <t>43445713</t>
        </is>
      </c>
      <c r="B546" t="inlineStr">
        <is>
          <t>MANDUJANO CASTRO JOSELYN VALERI</t>
        </is>
      </c>
      <c r="C546" s="4" t="n">
        <v>1</v>
      </c>
      <c r="D546" s="4" t="n">
        <v>2</v>
      </c>
      <c r="E546" s="4" t="n">
        <v>2</v>
      </c>
      <c r="F546" t="inlineStr">
        <is>
          <t>Restringido (dato personal)</t>
        </is>
      </c>
    </row>
    <row r="547">
      <c r="A547" t="inlineStr">
        <is>
          <t>43486307</t>
        </is>
      </c>
      <c r="B547" t="inlineStr">
        <is>
          <t>CHAUCA CASTRO MANUEL LEANDRO</t>
        </is>
      </c>
      <c r="C547" s="4" t="n">
        <v>1</v>
      </c>
      <c r="D547" s="4" t="n">
        <v>1</v>
      </c>
      <c r="E547" s="4" t="n">
        <v>1</v>
      </c>
      <c r="F547" t="inlineStr">
        <is>
          <t>Restringido (dato personal)</t>
        </is>
      </c>
    </row>
    <row r="548">
      <c r="A548" t="inlineStr">
        <is>
          <t>43510522</t>
        </is>
      </c>
      <c r="B548" t="inlineStr">
        <is>
          <t>BORDA PEREZ WILBER</t>
        </is>
      </c>
      <c r="C548" s="4" t="n">
        <v>1</v>
      </c>
      <c r="D548" s="4" t="n">
        <v>1</v>
      </c>
      <c r="E548" s="4" t="n">
        <v>1</v>
      </c>
      <c r="F548" t="inlineStr">
        <is>
          <t>Restringido (dato personal)</t>
        </is>
      </c>
    </row>
    <row r="549">
      <c r="A549" t="inlineStr">
        <is>
          <t>43559908</t>
        </is>
      </c>
      <c r="B549" t="inlineStr">
        <is>
          <t>LIMAS MERCADO JUAN GABRIEL</t>
        </is>
      </c>
      <c r="C549" s="4" t="n">
        <v>1</v>
      </c>
      <c r="D549" s="4" t="n">
        <v>1</v>
      </c>
      <c r="E549" s="4" t="n">
        <v>1</v>
      </c>
      <c r="F549" t="inlineStr">
        <is>
          <t>Restringido (dato personal)</t>
        </is>
      </c>
    </row>
    <row r="550">
      <c r="A550" t="inlineStr">
        <is>
          <t>43598116</t>
        </is>
      </c>
      <c r="B550" t="inlineStr">
        <is>
          <t>istay trujillo judith</t>
        </is>
      </c>
      <c r="C550" s="4" t="n">
        <v>1</v>
      </c>
      <c r="D550" s="4" t="n">
        <v>1</v>
      </c>
      <c r="E550" s="4" t="n">
        <v>1</v>
      </c>
      <c r="F550" t="inlineStr">
        <is>
          <t>Restringido (dato personal)</t>
        </is>
      </c>
    </row>
    <row r="551">
      <c r="A551" t="inlineStr">
        <is>
          <t>43757485</t>
        </is>
      </c>
      <c r="B551" t="inlineStr">
        <is>
          <t>SERNA BETETA ARTURO</t>
        </is>
      </c>
      <c r="C551" s="4" t="n">
        <v>1</v>
      </c>
      <c r="D551" s="4" t="n">
        <v>1</v>
      </c>
      <c r="E551" s="4" t="n">
        <v>1</v>
      </c>
      <c r="F551" t="inlineStr">
        <is>
          <t>Restringido (dato personal)</t>
        </is>
      </c>
    </row>
    <row r="552">
      <c r="A552" t="inlineStr">
        <is>
          <t>43857620</t>
        </is>
      </c>
      <c r="B552" t="inlineStr">
        <is>
          <t>CRUZ CARDENAS BASILIA</t>
        </is>
      </c>
      <c r="C552" s="4" t="n">
        <v>1</v>
      </c>
      <c r="D552" s="4" t="n">
        <v>1</v>
      </c>
      <c r="E552" s="4" t="n">
        <v>1</v>
      </c>
      <c r="F552" t="inlineStr">
        <is>
          <t>Restringido (dato personal)</t>
        </is>
      </c>
    </row>
    <row r="553">
      <c r="A553" t="inlineStr">
        <is>
          <t>43864942</t>
        </is>
      </c>
      <c r="B553" t="inlineStr">
        <is>
          <t>CASTILLO PEÑA MATEO</t>
        </is>
      </c>
      <c r="C553" s="4" t="n">
        <v>1</v>
      </c>
      <c r="D553" s="4" t="n">
        <v>1</v>
      </c>
      <c r="E553" s="4" t="n">
        <v>1</v>
      </c>
      <c r="F553" t="inlineStr">
        <is>
          <t>Restringido (dato personal)</t>
        </is>
      </c>
    </row>
    <row r="554">
      <c r="A554" t="inlineStr">
        <is>
          <t>43893424</t>
        </is>
      </c>
      <c r="B554" t="inlineStr">
        <is>
          <t>RIVERA ITALIANO Romelia</t>
        </is>
      </c>
      <c r="C554" s="4" t="n">
        <v>1</v>
      </c>
      <c r="D554" s="4" t="n">
        <v>1</v>
      </c>
      <c r="E554" s="4" t="n">
        <v>1</v>
      </c>
      <c r="F554" t="inlineStr">
        <is>
          <t>Restringido (dato personal)</t>
        </is>
      </c>
    </row>
    <row r="555">
      <c r="A555" t="inlineStr">
        <is>
          <t>43916074</t>
        </is>
      </c>
      <c r="B555" t="inlineStr">
        <is>
          <t>ayala tenorio luis dalmacio</t>
        </is>
      </c>
      <c r="C555" s="4" t="n">
        <v>1</v>
      </c>
      <c r="D555" s="4" t="n">
        <v>1</v>
      </c>
      <c r="E555" s="4" t="n">
        <v>1</v>
      </c>
      <c r="F555" t="inlineStr">
        <is>
          <t>Restringido (dato personal)</t>
        </is>
      </c>
    </row>
    <row r="556">
      <c r="A556" t="inlineStr">
        <is>
          <t>43957258</t>
        </is>
      </c>
      <c r="B556" t="inlineStr">
        <is>
          <t>CLAUDIO VASQUEZ MANUEL</t>
        </is>
      </c>
      <c r="C556" s="4" t="n">
        <v>1</v>
      </c>
      <c r="D556" s="4" t="n">
        <v>2</v>
      </c>
      <c r="E556" s="4" t="n">
        <v>2</v>
      </c>
      <c r="F556" t="inlineStr">
        <is>
          <t>Restringido (dato personal)</t>
        </is>
      </c>
    </row>
    <row r="557">
      <c r="A557" t="inlineStr">
        <is>
          <t>43959609</t>
        </is>
      </c>
      <c r="B557" t="inlineStr">
        <is>
          <t>MENDOZA VALDERRAMA ODILON</t>
        </is>
      </c>
      <c r="C557" s="4" t="n">
        <v>1</v>
      </c>
      <c r="D557" s="4" t="n">
        <v>1</v>
      </c>
      <c r="E557" s="4" t="n">
        <v>1</v>
      </c>
      <c r="F557" t="inlineStr">
        <is>
          <t>Restringido (dato personal)</t>
        </is>
      </c>
    </row>
    <row r="558">
      <c r="A558" t="inlineStr">
        <is>
          <t>43961002</t>
        </is>
      </c>
      <c r="B558" t="inlineStr">
        <is>
          <t>ALEGRIA VASQUEZ RUITER</t>
        </is>
      </c>
      <c r="C558" s="4" t="n">
        <v>1</v>
      </c>
      <c r="D558" s="4" t="n">
        <v>1</v>
      </c>
      <c r="E558" s="4" t="n">
        <v>1</v>
      </c>
      <c r="F558" t="inlineStr">
        <is>
          <t>Restringido (dato personal)</t>
        </is>
      </c>
    </row>
    <row r="559">
      <c r="A559" t="inlineStr">
        <is>
          <t>44014063</t>
        </is>
      </c>
      <c r="B559" t="inlineStr">
        <is>
          <t>CAMPOS MONTES JHONY</t>
        </is>
      </c>
      <c r="C559" s="4" t="n">
        <v>1</v>
      </c>
      <c r="D559" s="4" t="n">
        <v>1</v>
      </c>
      <c r="E559" s="4" t="n">
        <v>1</v>
      </c>
      <c r="F559" t="inlineStr">
        <is>
          <t>Restringido (dato personal)</t>
        </is>
      </c>
    </row>
    <row r="560">
      <c r="A560" t="inlineStr">
        <is>
          <t>44016630</t>
        </is>
      </c>
      <c r="B560" t="inlineStr">
        <is>
          <t>SOPLIN MELENDEZ LIMBER</t>
        </is>
      </c>
      <c r="C560" s="4" t="n">
        <v>1</v>
      </c>
      <c r="D560" s="4" t="n">
        <v>1</v>
      </c>
      <c r="E560" s="4" t="n">
        <v>1</v>
      </c>
      <c r="F560" t="inlineStr">
        <is>
          <t>Restringido (dato personal)</t>
        </is>
      </c>
    </row>
    <row r="561">
      <c r="A561" t="inlineStr">
        <is>
          <t>44046794</t>
        </is>
      </c>
      <c r="B561" t="inlineStr">
        <is>
          <t>efrain quispe turpo</t>
        </is>
      </c>
      <c r="C561" s="4" t="n">
        <v>1</v>
      </c>
      <c r="D561" s="4" t="n">
        <v>1</v>
      </c>
      <c r="E561" s="4" t="n">
        <v>1</v>
      </c>
      <c r="F561" t="inlineStr">
        <is>
          <t>Restringido (dato personal)</t>
        </is>
      </c>
    </row>
    <row r="562">
      <c r="A562" t="inlineStr">
        <is>
          <t>44081654</t>
        </is>
      </c>
      <c r="B562" t="inlineStr">
        <is>
          <t>calderon sanchez elisabeth</t>
        </is>
      </c>
      <c r="C562" s="4" t="n">
        <v>1</v>
      </c>
      <c r="D562" s="4" t="n">
        <v>1</v>
      </c>
      <c r="E562" s="4" t="n">
        <v>1</v>
      </c>
      <c r="F562" t="inlineStr">
        <is>
          <t>Restringido (dato personal)</t>
        </is>
      </c>
    </row>
    <row r="563">
      <c r="A563" t="inlineStr">
        <is>
          <t>44082762</t>
        </is>
      </c>
      <c r="B563" t="inlineStr">
        <is>
          <t>PALOMINO FLORES LUIS AUGUSTO</t>
        </is>
      </c>
      <c r="C563" s="4" t="n">
        <v>1</v>
      </c>
      <c r="D563" s="4" t="n">
        <v>1</v>
      </c>
      <c r="E563" s="4" t="n">
        <v>1</v>
      </c>
      <c r="F563" t="inlineStr">
        <is>
          <t>Restringido (dato personal)</t>
        </is>
      </c>
    </row>
    <row r="564">
      <c r="A564" t="inlineStr">
        <is>
          <t>44174065</t>
        </is>
      </c>
      <c r="B564" t="inlineStr">
        <is>
          <t>VILLAR DAVILA BANY ABIGAIL</t>
        </is>
      </c>
      <c r="C564" s="4" t="n">
        <v>1</v>
      </c>
      <c r="D564" s="4" t="n">
        <v>1</v>
      </c>
      <c r="E564" s="4" t="n">
        <v>1</v>
      </c>
      <c r="F564" t="inlineStr">
        <is>
          <t>Restringido (dato personal)</t>
        </is>
      </c>
    </row>
    <row r="565">
      <c r="A565" t="inlineStr">
        <is>
          <t>44183743</t>
        </is>
      </c>
      <c r="B565" t="inlineStr">
        <is>
          <t>MESTANZA RIMARACHIN ELVER</t>
        </is>
      </c>
      <c r="C565" s="4" t="n">
        <v>1</v>
      </c>
      <c r="D565" s="4" t="n">
        <v>1</v>
      </c>
      <c r="E565" s="4" t="n">
        <v>1</v>
      </c>
      <c r="F565" t="inlineStr">
        <is>
          <t>Restringido (dato personal)</t>
        </is>
      </c>
    </row>
    <row r="566">
      <c r="A566" t="inlineStr">
        <is>
          <t>44214521</t>
        </is>
      </c>
      <c r="B566" t="inlineStr">
        <is>
          <t>maricahua curitima joel</t>
        </is>
      </c>
      <c r="C566" s="4" t="n">
        <v>1</v>
      </c>
      <c r="D566" s="4" t="n">
        <v>1</v>
      </c>
      <c r="E566" s="4" t="n">
        <v>1</v>
      </c>
      <c r="F566" t="inlineStr">
        <is>
          <t>Restringido (dato personal)</t>
        </is>
      </c>
    </row>
    <row r="567">
      <c r="A567" t="inlineStr">
        <is>
          <t>44246181</t>
        </is>
      </c>
      <c r="B567" t="inlineStr">
        <is>
          <t>CARLETO PURACA GUIDO</t>
        </is>
      </c>
      <c r="C567" s="4" t="n">
        <v>1</v>
      </c>
      <c r="D567" s="4" t="n">
        <v>1</v>
      </c>
      <c r="E567" s="4" t="n">
        <v>1</v>
      </c>
      <c r="F567" t="inlineStr">
        <is>
          <t>Restringido (dato personal)</t>
        </is>
      </c>
    </row>
    <row r="568">
      <c r="A568" t="inlineStr">
        <is>
          <t>44298161</t>
        </is>
      </c>
      <c r="B568" t="inlineStr">
        <is>
          <t>CABRERA JANAMPA FELIX</t>
        </is>
      </c>
      <c r="C568" s="4" t="n">
        <v>1</v>
      </c>
      <c r="D568" s="4" t="n">
        <v>1</v>
      </c>
      <c r="E568" s="4" t="n">
        <v>1</v>
      </c>
      <c r="F568" t="inlineStr">
        <is>
          <t>Restringido (dato personal)</t>
        </is>
      </c>
    </row>
    <row r="569">
      <c r="A569" t="inlineStr">
        <is>
          <t>44329550</t>
        </is>
      </c>
      <c r="B569" t="inlineStr">
        <is>
          <t>MIGUEL CONSUELO ERNESTINA</t>
        </is>
      </c>
      <c r="C569" s="4" t="n">
        <v>1</v>
      </c>
      <c r="D569" s="4" t="n">
        <v>1</v>
      </c>
      <c r="E569" s="4" t="n">
        <v>1</v>
      </c>
      <c r="F569" t="inlineStr">
        <is>
          <t>Restringido (dato personal)</t>
        </is>
      </c>
    </row>
    <row r="570">
      <c r="A570" t="inlineStr">
        <is>
          <t>44415821</t>
        </is>
      </c>
      <c r="B570" t="inlineStr">
        <is>
          <t>ORDOÑEZ QUIJANO JESSICA ANA</t>
        </is>
      </c>
      <c r="C570" s="4" t="n">
        <v>1</v>
      </c>
      <c r="D570" s="4" t="n">
        <v>1</v>
      </c>
      <c r="E570" s="4" t="n">
        <v>1</v>
      </c>
      <c r="F570" t="inlineStr">
        <is>
          <t>Restringido (dato personal)</t>
        </is>
      </c>
    </row>
    <row r="571">
      <c r="A571" t="inlineStr">
        <is>
          <t>44493608</t>
        </is>
      </c>
      <c r="B571" t="inlineStr">
        <is>
          <t>QUINCHO APUMAYTA GLADYS NANCY</t>
        </is>
      </c>
      <c r="C571" s="4" t="n">
        <v>1</v>
      </c>
      <c r="D571" s="4" t="n">
        <v>1</v>
      </c>
      <c r="E571" s="4" t="n">
        <v>1</v>
      </c>
      <c r="F571" t="inlineStr">
        <is>
          <t>Restringido (dato personal)</t>
        </is>
      </c>
    </row>
    <row r="572">
      <c r="A572" t="inlineStr">
        <is>
          <t>44548261</t>
        </is>
      </c>
      <c r="B572" t="inlineStr">
        <is>
          <t>CARLOS CESPEDEZ MELANIO</t>
        </is>
      </c>
      <c r="C572" s="4" t="n">
        <v>1</v>
      </c>
      <c r="D572" s="4" t="n">
        <v>1</v>
      </c>
      <c r="E572" s="4" t="n">
        <v>1</v>
      </c>
      <c r="F572" t="inlineStr">
        <is>
          <t>Restringido (dato personal)</t>
        </is>
      </c>
    </row>
    <row r="573">
      <c r="A573" t="inlineStr">
        <is>
          <t>44561864</t>
        </is>
      </c>
      <c r="B573" t="inlineStr">
        <is>
          <t>RUIZ DAZA JOSE NELVER</t>
        </is>
      </c>
      <c r="C573" s="4" t="n">
        <v>1</v>
      </c>
      <c r="D573" s="4" t="n">
        <v>1</v>
      </c>
      <c r="E573" s="4" t="n">
        <v>1</v>
      </c>
      <c r="F573" t="inlineStr">
        <is>
          <t>Restringido (dato personal)</t>
        </is>
      </c>
    </row>
    <row r="574">
      <c r="A574" t="inlineStr">
        <is>
          <t>44581731</t>
        </is>
      </c>
      <c r="B574" t="inlineStr">
        <is>
          <t>miguel gabriel bustinza montesinos</t>
        </is>
      </c>
      <c r="C574" s="4" t="n">
        <v>1</v>
      </c>
      <c r="D574" s="4" t="n">
        <v>1</v>
      </c>
      <c r="E574" s="4" t="n">
        <v>1</v>
      </c>
      <c r="F574" t="inlineStr">
        <is>
          <t>Restringido (dato personal)</t>
        </is>
      </c>
    </row>
    <row r="575">
      <c r="A575" t="inlineStr">
        <is>
          <t>44609029</t>
        </is>
      </c>
      <c r="B575" t="inlineStr">
        <is>
          <t>CORDOVA LOPEZ CESAR AUGUSTO</t>
        </is>
      </c>
      <c r="C575" s="4" t="n">
        <v>1</v>
      </c>
      <c r="D575" s="4" t="n">
        <v>1</v>
      </c>
      <c r="E575" s="4" t="n">
        <v>1</v>
      </c>
      <c r="F575" t="inlineStr">
        <is>
          <t>Restringido (dato personal)</t>
        </is>
      </c>
    </row>
    <row r="576">
      <c r="A576" t="inlineStr">
        <is>
          <t>44621344</t>
        </is>
      </c>
      <c r="B576" t="inlineStr">
        <is>
          <t>TRIGOSO BECERRIL DANIEL</t>
        </is>
      </c>
      <c r="C576" s="4" t="n">
        <v>1</v>
      </c>
      <c r="D576" s="4" t="n">
        <v>1</v>
      </c>
      <c r="E576" s="4" t="n">
        <v>1</v>
      </c>
      <c r="F576" t="inlineStr">
        <is>
          <t>Restringido (dato personal)</t>
        </is>
      </c>
    </row>
    <row r="577">
      <c r="A577" t="inlineStr">
        <is>
          <t>44666829</t>
        </is>
      </c>
      <c r="B577" t="inlineStr">
        <is>
          <t>JAVIER PONCE SOTO</t>
        </is>
      </c>
      <c r="C577" s="4" t="n">
        <v>1</v>
      </c>
      <c r="D577" s="4" t="n">
        <v>1</v>
      </c>
      <c r="E577" s="4" t="n">
        <v>1</v>
      </c>
      <c r="F577" t="inlineStr">
        <is>
          <t>Restringido (dato personal)</t>
        </is>
      </c>
    </row>
    <row r="578">
      <c r="A578" t="inlineStr">
        <is>
          <t>44667519</t>
        </is>
      </c>
      <c r="B578" t="inlineStr">
        <is>
          <t>cardenas shupingahua marcela</t>
        </is>
      </c>
      <c r="C578" s="4" t="n">
        <v>1</v>
      </c>
      <c r="D578" s="4" t="n">
        <v>1</v>
      </c>
      <c r="E578" s="4" t="n">
        <v>1</v>
      </c>
      <c r="F578" t="inlineStr">
        <is>
          <t>Restringido (dato personal)</t>
        </is>
      </c>
    </row>
    <row r="579">
      <c r="A579" t="inlineStr">
        <is>
          <t>44696295</t>
        </is>
      </c>
      <c r="B579" t="inlineStr">
        <is>
          <t>AVENCHARI REATEGUI FREDY</t>
        </is>
      </c>
      <c r="C579" s="4" t="n">
        <v>1</v>
      </c>
      <c r="D579" s="4" t="n">
        <v>1</v>
      </c>
      <c r="E579" s="4" t="n">
        <v>1</v>
      </c>
      <c r="F579" t="inlineStr">
        <is>
          <t>Restringido (dato personal)</t>
        </is>
      </c>
    </row>
    <row r="580">
      <c r="A580" t="inlineStr">
        <is>
          <t>44713959</t>
        </is>
      </c>
      <c r="B580" t="inlineStr">
        <is>
          <t>GREFFA NOTENO JUAN</t>
        </is>
      </c>
      <c r="C580" s="4" t="n">
        <v>1</v>
      </c>
      <c r="D580" s="4" t="n">
        <v>1</v>
      </c>
      <c r="E580" s="4" t="n">
        <v>1</v>
      </c>
      <c r="F580" t="inlineStr">
        <is>
          <t>Restringido (dato personal)</t>
        </is>
      </c>
    </row>
    <row r="581">
      <c r="A581" t="inlineStr">
        <is>
          <t>44727640</t>
        </is>
      </c>
      <c r="B581" t="inlineStr">
        <is>
          <t>FERRO LEO IRMA</t>
        </is>
      </c>
      <c r="C581" s="4" t="n">
        <v>1</v>
      </c>
      <c r="D581" s="4" t="n">
        <v>1</v>
      </c>
      <c r="E581" s="4" t="n">
        <v>1</v>
      </c>
      <c r="F581" t="inlineStr">
        <is>
          <t>Restringido (dato personal)</t>
        </is>
      </c>
    </row>
    <row r="582">
      <c r="A582" t="inlineStr">
        <is>
          <t>44746374</t>
        </is>
      </c>
      <c r="B582" t="inlineStr">
        <is>
          <t>MIRANDA ALEJO RUFO</t>
        </is>
      </c>
      <c r="C582" s="4" t="n">
        <v>1</v>
      </c>
      <c r="D582" s="4" t="n">
        <v>1</v>
      </c>
      <c r="E582" s="4" t="n">
        <v>1</v>
      </c>
      <c r="F582" t="inlineStr">
        <is>
          <t>Restringido (dato personal)</t>
        </is>
      </c>
    </row>
    <row r="583">
      <c r="A583" t="inlineStr">
        <is>
          <t>44765914</t>
        </is>
      </c>
      <c r="B583" t="inlineStr">
        <is>
          <t>FREIDY RAUL SALINAS CURI</t>
        </is>
      </c>
      <c r="C583" s="4" t="n">
        <v>1</v>
      </c>
      <c r="D583" s="4" t="n">
        <v>1</v>
      </c>
      <c r="E583" s="4" t="n">
        <v>1</v>
      </c>
      <c r="F583" t="inlineStr">
        <is>
          <t>Restringido (dato personal)</t>
        </is>
      </c>
    </row>
    <row r="584">
      <c r="A584" t="inlineStr">
        <is>
          <t>44768010</t>
        </is>
      </c>
      <c r="B584" t="inlineStr">
        <is>
          <t>ARIAS CCOICCA GLADIS FRANCISCA</t>
        </is>
      </c>
      <c r="C584" s="4" t="n">
        <v>1</v>
      </c>
      <c r="D584" s="4" t="n">
        <v>1</v>
      </c>
      <c r="E584" s="4" t="n">
        <v>1</v>
      </c>
      <c r="F584" t="inlineStr">
        <is>
          <t>Restringido (dato personal)</t>
        </is>
      </c>
    </row>
    <row r="585">
      <c r="A585" t="inlineStr">
        <is>
          <t>44770752</t>
        </is>
      </c>
      <c r="B585" t="inlineStr">
        <is>
          <t>NATIVIDAD RODRIGUEZ ROGER RAFAEL</t>
        </is>
      </c>
      <c r="C585" s="4" t="n">
        <v>1</v>
      </c>
      <c r="D585" s="4" t="n">
        <v>1</v>
      </c>
      <c r="E585" s="4" t="n">
        <v>1</v>
      </c>
      <c r="F585" t="inlineStr">
        <is>
          <t>Restringido (dato personal)</t>
        </is>
      </c>
    </row>
    <row r="586">
      <c r="A586" t="inlineStr">
        <is>
          <t>44784914</t>
        </is>
      </c>
      <c r="B586" t="inlineStr">
        <is>
          <t>GOYZUETA ALBARRACIN PAUL ESTUARDO</t>
        </is>
      </c>
      <c r="C586" s="4" t="n">
        <v>1</v>
      </c>
      <c r="D586" s="4" t="n">
        <v>1</v>
      </c>
      <c r="E586" s="4" t="n">
        <v>1</v>
      </c>
      <c r="F586" t="inlineStr">
        <is>
          <t>Restringido (dato personal)</t>
        </is>
      </c>
    </row>
    <row r="587">
      <c r="A587" t="inlineStr">
        <is>
          <t>44853034</t>
        </is>
      </c>
      <c r="B587" t="inlineStr">
        <is>
          <t>torres chambilla victor edwin</t>
        </is>
      </c>
      <c r="C587" s="4" t="n">
        <v>1</v>
      </c>
      <c r="D587" s="4" t="n">
        <v>3</v>
      </c>
      <c r="E587" s="4" t="n">
        <v>3</v>
      </c>
      <c r="F587" t="inlineStr">
        <is>
          <t>Restringido (dato personal)</t>
        </is>
      </c>
    </row>
    <row r="588">
      <c r="A588" t="inlineStr">
        <is>
          <t>44923267</t>
        </is>
      </c>
      <c r="B588" t="inlineStr">
        <is>
          <t>alvarez cjula victor</t>
        </is>
      </c>
      <c r="C588" s="4" t="n">
        <v>1</v>
      </c>
      <c r="D588" s="4" t="n">
        <v>1</v>
      </c>
      <c r="E588" s="4" t="n">
        <v>1</v>
      </c>
      <c r="F588" t="inlineStr">
        <is>
          <t>Restringido (dato personal)</t>
        </is>
      </c>
    </row>
    <row r="589">
      <c r="A589" t="inlineStr">
        <is>
          <t>44936786</t>
        </is>
      </c>
      <c r="B589" t="inlineStr">
        <is>
          <t>BARBOZA RUIZ  MARIBEL</t>
        </is>
      </c>
      <c r="C589" s="4" t="n">
        <v>1</v>
      </c>
      <c r="D589" s="4" t="n">
        <v>1</v>
      </c>
      <c r="E589" s="4" t="n">
        <v>1</v>
      </c>
      <c r="F589" t="inlineStr">
        <is>
          <t>Restringido (dato personal)</t>
        </is>
      </c>
    </row>
    <row r="590">
      <c r="A590" t="inlineStr">
        <is>
          <t>44941425</t>
        </is>
      </c>
      <c r="B590" t="inlineStr">
        <is>
          <t>YACTAYO PEREZ PERCY JUNIOR</t>
        </is>
      </c>
      <c r="C590" s="4" t="n">
        <v>1</v>
      </c>
      <c r="D590" s="4" t="n">
        <v>2</v>
      </c>
      <c r="E590" s="4" t="n">
        <v>2</v>
      </c>
      <c r="F590" t="inlineStr">
        <is>
          <t>Restringido (dato personal)</t>
        </is>
      </c>
    </row>
    <row r="591">
      <c r="A591" t="inlineStr">
        <is>
          <t>44949335</t>
        </is>
      </c>
      <c r="B591" t="inlineStr">
        <is>
          <t>muñoz perez dione</t>
        </is>
      </c>
      <c r="C591" s="4" t="n">
        <v>1</v>
      </c>
      <c r="D591" s="4" t="n">
        <v>1</v>
      </c>
      <c r="E591" s="4" t="n">
        <v>1</v>
      </c>
      <c r="F591" t="inlineStr">
        <is>
          <t>Restringido (dato personal)</t>
        </is>
      </c>
    </row>
    <row r="592">
      <c r="A592" t="inlineStr">
        <is>
          <t>45003014</t>
        </is>
      </c>
      <c r="B592" t="inlineStr">
        <is>
          <t>ALVA TAUCA EFRAIN</t>
        </is>
      </c>
      <c r="C592" s="4" t="n">
        <v>1</v>
      </c>
      <c r="D592" s="4" t="n">
        <v>1</v>
      </c>
      <c r="E592" s="4" t="n">
        <v>1</v>
      </c>
      <c r="F592" t="inlineStr">
        <is>
          <t>Restringido (dato personal)</t>
        </is>
      </c>
    </row>
    <row r="593">
      <c r="A593" t="inlineStr">
        <is>
          <t>45010628</t>
        </is>
      </c>
      <c r="B593" t="inlineStr">
        <is>
          <t>herrera miranda david jhonatan</t>
        </is>
      </c>
      <c r="C593" s="4" t="n">
        <v>1</v>
      </c>
      <c r="D593" s="4" t="n">
        <v>1</v>
      </c>
      <c r="E593" s="4" t="n">
        <v>1</v>
      </c>
      <c r="F593" t="inlineStr">
        <is>
          <t>Restringido (dato personal)</t>
        </is>
      </c>
    </row>
    <row r="594">
      <c r="A594" t="inlineStr">
        <is>
          <t>45050526</t>
        </is>
      </c>
      <c r="B594" t="inlineStr">
        <is>
          <t>JOEL JAIME VEGA HEREDIA</t>
        </is>
      </c>
      <c r="C594" s="4" t="n">
        <v>1</v>
      </c>
      <c r="D594" s="4" t="n">
        <v>2</v>
      </c>
      <c r="E594" s="4" t="n">
        <v>2</v>
      </c>
      <c r="F594" t="inlineStr">
        <is>
          <t>Restringido (dato personal)</t>
        </is>
      </c>
    </row>
    <row r="595">
      <c r="A595" t="inlineStr">
        <is>
          <t>45084118</t>
        </is>
      </c>
      <c r="B595" t="inlineStr">
        <is>
          <t>CAÑARI PEDRAZA JHONATAN</t>
        </is>
      </c>
      <c r="C595" s="4" t="n">
        <v>1</v>
      </c>
      <c r="D595" s="4" t="n">
        <v>1</v>
      </c>
      <c r="E595" s="4" t="n">
        <v>1</v>
      </c>
      <c r="F595" t="inlineStr">
        <is>
          <t>Restringido (dato personal)</t>
        </is>
      </c>
    </row>
    <row r="596">
      <c r="A596" t="inlineStr">
        <is>
          <t>45132655</t>
        </is>
      </c>
      <c r="B596" t="inlineStr">
        <is>
          <t>luis cueva cales</t>
        </is>
      </c>
      <c r="C596" s="4" t="n">
        <v>1</v>
      </c>
      <c r="D596" s="4" t="n">
        <v>1</v>
      </c>
      <c r="E596" s="4" t="n">
        <v>1</v>
      </c>
      <c r="F596" t="inlineStr">
        <is>
          <t>Restringido (dato personal)</t>
        </is>
      </c>
    </row>
    <row r="597">
      <c r="A597" t="inlineStr">
        <is>
          <t>45175705</t>
        </is>
      </c>
      <c r="B597" t="inlineStr">
        <is>
          <t>GODOY YANAC NILDA</t>
        </is>
      </c>
      <c r="C597" s="4" t="n">
        <v>1</v>
      </c>
      <c r="D597" s="4" t="n">
        <v>2</v>
      </c>
      <c r="E597" s="4" t="n">
        <v>2</v>
      </c>
      <c r="F597" t="inlineStr">
        <is>
          <t>Restringido (dato personal)</t>
        </is>
      </c>
    </row>
    <row r="598">
      <c r="A598" t="inlineStr">
        <is>
          <t>45262896</t>
        </is>
      </c>
      <c r="B598" t="inlineStr">
        <is>
          <t>MACA NARO ROMMER</t>
        </is>
      </c>
      <c r="C598" s="4" t="n">
        <v>1</v>
      </c>
      <c r="D598" s="4" t="n">
        <v>1</v>
      </c>
      <c r="E598" s="4" t="n">
        <v>1</v>
      </c>
      <c r="F598" t="inlineStr">
        <is>
          <t>Restringido (dato personal)</t>
        </is>
      </c>
    </row>
    <row r="599">
      <c r="A599" t="inlineStr">
        <is>
          <t>45312162</t>
        </is>
      </c>
      <c r="B599" t="inlineStr">
        <is>
          <t>APACLLA CASTRO DELY DEISY</t>
        </is>
      </c>
      <c r="C599" s="4" t="n">
        <v>1</v>
      </c>
      <c r="D599" s="4" t="n">
        <v>1</v>
      </c>
      <c r="E599" s="4" t="n">
        <v>1</v>
      </c>
      <c r="F599" t="inlineStr">
        <is>
          <t>Restringido (dato personal)</t>
        </is>
      </c>
    </row>
    <row r="600">
      <c r="A600" t="inlineStr">
        <is>
          <t>45455550</t>
        </is>
      </c>
      <c r="B600" t="inlineStr">
        <is>
          <t>ARISTA MENDOZA ASCENCION</t>
        </is>
      </c>
      <c r="C600" s="4" t="n">
        <v>1</v>
      </c>
      <c r="D600" s="4" t="n">
        <v>1</v>
      </c>
      <c r="E600" s="4" t="n">
        <v>1</v>
      </c>
      <c r="F600" t="inlineStr">
        <is>
          <t>Restringido (dato personal)</t>
        </is>
      </c>
    </row>
    <row r="601">
      <c r="A601" t="inlineStr">
        <is>
          <t>45518892</t>
        </is>
      </c>
      <c r="B601" t="inlineStr">
        <is>
          <t>RONCAL LLANCO JUAN FILMER</t>
        </is>
      </c>
      <c r="C601" s="4" t="n">
        <v>1</v>
      </c>
      <c r="D601" s="4" t="n">
        <v>1</v>
      </c>
      <c r="E601" s="4" t="n">
        <v>1</v>
      </c>
      <c r="F601" t="inlineStr">
        <is>
          <t>Restringido (dato personal)</t>
        </is>
      </c>
    </row>
    <row r="602">
      <c r="A602" t="inlineStr">
        <is>
          <t>45567191</t>
        </is>
      </c>
      <c r="B602" t="inlineStr">
        <is>
          <t>RETIS ESPIRITU MIGUEL ANGEL</t>
        </is>
      </c>
      <c r="C602" s="4" t="n">
        <v>1</v>
      </c>
      <c r="D602" s="4" t="n">
        <v>1</v>
      </c>
      <c r="E602" s="4" t="n">
        <v>1</v>
      </c>
      <c r="F602" t="inlineStr">
        <is>
          <t>Restringido (dato personal)</t>
        </is>
      </c>
    </row>
    <row r="603">
      <c r="A603" t="inlineStr">
        <is>
          <t>45579812</t>
        </is>
      </c>
      <c r="B603" t="inlineStr">
        <is>
          <t>AQUINO ORDOÑEZ YULIANA</t>
        </is>
      </c>
      <c r="C603" s="4" t="n">
        <v>1</v>
      </c>
      <c r="D603" s="4" t="n">
        <v>1</v>
      </c>
      <c r="E603" s="4" t="n">
        <v>1</v>
      </c>
      <c r="F603" t="inlineStr">
        <is>
          <t>Restringido (dato personal)</t>
        </is>
      </c>
    </row>
    <row r="604">
      <c r="A604" t="inlineStr">
        <is>
          <t>45581528</t>
        </is>
      </c>
      <c r="B604" t="inlineStr">
        <is>
          <t>CAMPOS VELARDE DAVID</t>
        </is>
      </c>
      <c r="C604" s="4" t="n">
        <v>1</v>
      </c>
      <c r="D604" s="4" t="n">
        <v>1</v>
      </c>
      <c r="E604" s="4" t="n">
        <v>1</v>
      </c>
      <c r="F604" t="inlineStr">
        <is>
          <t>Restringido (dato personal)</t>
        </is>
      </c>
    </row>
    <row r="605">
      <c r="A605" t="inlineStr">
        <is>
          <t>45584952</t>
        </is>
      </c>
      <c r="B605" t="inlineStr">
        <is>
          <t>MALLMA LIMAYLLA ALEXANDER</t>
        </is>
      </c>
      <c r="C605" s="4" t="n">
        <v>1</v>
      </c>
      <c r="D605" s="4" t="n">
        <v>2</v>
      </c>
      <c r="E605" s="4" t="n">
        <v>2</v>
      </c>
      <c r="F605" t="inlineStr">
        <is>
          <t>Restringido (dato personal)</t>
        </is>
      </c>
    </row>
    <row r="606">
      <c r="A606" t="inlineStr">
        <is>
          <t>45644763</t>
        </is>
      </c>
      <c r="B606" t="inlineStr">
        <is>
          <t>PARIHUAMAN JIMENEZ DORIS RUTH</t>
        </is>
      </c>
      <c r="C606" s="4" t="n">
        <v>1</v>
      </c>
      <c r="D606" s="4" t="n">
        <v>1</v>
      </c>
      <c r="E606" s="4" t="n">
        <v>1</v>
      </c>
      <c r="F606" t="inlineStr">
        <is>
          <t>Restringido (dato personal)</t>
        </is>
      </c>
    </row>
    <row r="607">
      <c r="A607" t="inlineStr">
        <is>
          <t>45696066</t>
        </is>
      </c>
      <c r="B607" t="inlineStr">
        <is>
          <t>ANGEL PEDRO VALERIO</t>
        </is>
      </c>
      <c r="C607" s="4" t="n">
        <v>1</v>
      </c>
      <c r="D607" s="4" t="n">
        <v>1</v>
      </c>
      <c r="E607" s="4" t="n">
        <v>1</v>
      </c>
      <c r="F607" t="inlineStr">
        <is>
          <t>Restringido (dato personal)</t>
        </is>
      </c>
    </row>
    <row r="608">
      <c r="A608" t="inlineStr">
        <is>
          <t>45799728</t>
        </is>
      </c>
      <c r="B608" t="inlineStr">
        <is>
          <t>LOPEZ VILLANUEVA OLGA LUCI</t>
        </is>
      </c>
      <c r="C608" s="4" t="n">
        <v>1</v>
      </c>
      <c r="D608" s="4" t="n">
        <v>1</v>
      </c>
      <c r="E608" s="4" t="n">
        <v>1</v>
      </c>
      <c r="F608" t="inlineStr">
        <is>
          <t>Restringido (dato personal)</t>
        </is>
      </c>
    </row>
    <row r="609">
      <c r="A609" t="inlineStr">
        <is>
          <t>45804727</t>
        </is>
      </c>
      <c r="B609" t="inlineStr">
        <is>
          <t>VELASQUEZ MARIN NELLY ELIZABETH</t>
        </is>
      </c>
      <c r="C609" s="4" t="n">
        <v>1</v>
      </c>
      <c r="D609" s="4" t="n">
        <v>1</v>
      </c>
      <c r="E609" s="4" t="n">
        <v>1</v>
      </c>
      <c r="F609" t="inlineStr">
        <is>
          <t>Restringido (dato personal)</t>
        </is>
      </c>
    </row>
    <row r="610">
      <c r="A610" t="inlineStr">
        <is>
          <t>45853392</t>
        </is>
      </c>
      <c r="B610" t="inlineStr">
        <is>
          <t>SERRUCHE TAMINCHI NANCY GISELLA</t>
        </is>
      </c>
      <c r="C610" s="4" t="n">
        <v>1</v>
      </c>
      <c r="D610" s="4" t="n">
        <v>1</v>
      </c>
      <c r="E610" s="4" t="n">
        <v>1</v>
      </c>
      <c r="F610" t="inlineStr">
        <is>
          <t>Restringido (dato personal)</t>
        </is>
      </c>
    </row>
    <row r="611">
      <c r="A611" t="inlineStr">
        <is>
          <t>45864104</t>
        </is>
      </c>
      <c r="B611" t="inlineStr">
        <is>
          <t>irey taña Marie elena</t>
        </is>
      </c>
      <c r="C611" s="4" t="n">
        <v>1</v>
      </c>
      <c r="D611" s="4" t="n">
        <v>1</v>
      </c>
      <c r="E611" s="4" t="n">
        <v>1</v>
      </c>
      <c r="F611" t="inlineStr">
        <is>
          <t>Restringido (dato personal)</t>
        </is>
      </c>
    </row>
    <row r="612">
      <c r="A612" t="inlineStr">
        <is>
          <t>45919636</t>
        </is>
      </c>
      <c r="B612" t="inlineStr">
        <is>
          <t>SUAREZ PRADO PABLO</t>
        </is>
      </c>
      <c r="C612" s="4" t="n">
        <v>1</v>
      </c>
      <c r="D612" s="4" t="n">
        <v>1</v>
      </c>
      <c r="E612" s="4" t="n">
        <v>1</v>
      </c>
      <c r="F612" t="inlineStr">
        <is>
          <t>Restringido (dato personal)</t>
        </is>
      </c>
    </row>
    <row r="613">
      <c r="A613" t="inlineStr">
        <is>
          <t>46044870</t>
        </is>
      </c>
      <c r="B613" t="inlineStr">
        <is>
          <t>LOPEZ BALDEON ROSMERY CRISTINA</t>
        </is>
      </c>
      <c r="C613" s="4" t="n">
        <v>1</v>
      </c>
      <c r="D613" s="4" t="n">
        <v>1</v>
      </c>
      <c r="E613" s="4" t="n">
        <v>1</v>
      </c>
      <c r="F613" t="inlineStr">
        <is>
          <t>Restringido (dato personal)</t>
        </is>
      </c>
    </row>
    <row r="614">
      <c r="A614" t="inlineStr">
        <is>
          <t>46046272</t>
        </is>
      </c>
      <c r="B614" t="inlineStr">
        <is>
          <t>MESTANZA RIMARACHIN MELINA</t>
        </is>
      </c>
      <c r="C614" s="4" t="n">
        <v>1</v>
      </c>
      <c r="D614" s="4" t="n">
        <v>1</v>
      </c>
      <c r="E614" s="4" t="n">
        <v>1</v>
      </c>
      <c r="F614" t="inlineStr">
        <is>
          <t>Restringido (dato personal)</t>
        </is>
      </c>
    </row>
    <row r="615">
      <c r="A615" t="inlineStr">
        <is>
          <t>46046284</t>
        </is>
      </c>
      <c r="B615" t="inlineStr">
        <is>
          <t>HERRERA BUSTAMANTE MARCOS</t>
        </is>
      </c>
      <c r="C615" s="4" t="n">
        <v>1</v>
      </c>
      <c r="D615" s="4" t="n">
        <v>1</v>
      </c>
      <c r="E615" s="4" t="n">
        <v>1</v>
      </c>
      <c r="F615" t="inlineStr">
        <is>
          <t>Restringido (dato personal)</t>
        </is>
      </c>
    </row>
    <row r="616">
      <c r="A616" t="inlineStr">
        <is>
          <t>46047519</t>
        </is>
      </c>
      <c r="B616" t="inlineStr">
        <is>
          <t>DIAZ VEGA RICHARD</t>
        </is>
      </c>
      <c r="C616" s="4" t="n">
        <v>1</v>
      </c>
      <c r="D616" s="4" t="n">
        <v>1</v>
      </c>
      <c r="E616" s="4" t="n">
        <v>1</v>
      </c>
      <c r="F616" t="inlineStr">
        <is>
          <t>Restringido (dato personal)</t>
        </is>
      </c>
    </row>
    <row r="617">
      <c r="A617" t="inlineStr">
        <is>
          <t>46057763</t>
        </is>
      </c>
      <c r="B617" t="inlineStr">
        <is>
          <t>CAMPOS CHAVEZ LOIDI LLOSELIN</t>
        </is>
      </c>
      <c r="C617" s="4" t="n">
        <v>1</v>
      </c>
      <c r="D617" s="4" t="n">
        <v>1</v>
      </c>
      <c r="E617" s="4" t="n">
        <v>1</v>
      </c>
      <c r="F617" t="inlineStr">
        <is>
          <t>Restringido (dato personal)</t>
        </is>
      </c>
    </row>
    <row r="618">
      <c r="A618" t="inlineStr">
        <is>
          <t>46217836</t>
        </is>
      </c>
      <c r="B618" t="inlineStr">
        <is>
          <t>poma taipe marcos</t>
        </is>
      </c>
      <c r="C618" s="4" t="n">
        <v>1</v>
      </c>
      <c r="D618" s="4" t="n">
        <v>2</v>
      </c>
      <c r="E618" s="4" t="n">
        <v>2</v>
      </c>
      <c r="F618" t="inlineStr">
        <is>
          <t>Restringido (dato personal)</t>
        </is>
      </c>
    </row>
    <row r="619">
      <c r="A619" t="inlineStr">
        <is>
          <t>46222032</t>
        </is>
      </c>
      <c r="B619" t="inlineStr">
        <is>
          <t>quito rojas ronal</t>
        </is>
      </c>
      <c r="C619" s="4" t="n">
        <v>1</v>
      </c>
      <c r="D619" s="4" t="n">
        <v>1</v>
      </c>
      <c r="E619" s="4" t="n">
        <v>1</v>
      </c>
      <c r="F619" t="inlineStr">
        <is>
          <t>Restringido (dato personal)</t>
        </is>
      </c>
    </row>
    <row r="620">
      <c r="A620" t="inlineStr">
        <is>
          <t>46233748</t>
        </is>
      </c>
      <c r="B620" t="inlineStr">
        <is>
          <t>POLO NATIVIDAD GERONIMO EMILIO</t>
        </is>
      </c>
      <c r="C620" s="4" t="n">
        <v>1</v>
      </c>
      <c r="D620" s="4" t="n">
        <v>1</v>
      </c>
      <c r="E620" s="4" t="n">
        <v>1</v>
      </c>
      <c r="F620" t="inlineStr">
        <is>
          <t>Restringido (dato personal)</t>
        </is>
      </c>
    </row>
    <row r="621">
      <c r="A621" t="inlineStr">
        <is>
          <t>46248140</t>
        </is>
      </c>
      <c r="B621" t="inlineStr">
        <is>
          <t>Ttito Huaman Elias</t>
        </is>
      </c>
      <c r="C621" s="4" t="n">
        <v>1</v>
      </c>
      <c r="D621" s="4" t="n">
        <v>1</v>
      </c>
      <c r="E621" s="4" t="n">
        <v>1</v>
      </c>
      <c r="F621" t="inlineStr">
        <is>
          <t>Restringido (dato personal)</t>
        </is>
      </c>
    </row>
    <row r="622">
      <c r="A622" t="inlineStr">
        <is>
          <t>46286719</t>
        </is>
      </c>
      <c r="B622" t="inlineStr">
        <is>
          <t>canchari gonzales fredy jhon</t>
        </is>
      </c>
      <c r="C622" s="4" t="n">
        <v>1</v>
      </c>
      <c r="D622" s="4" t="n">
        <v>1</v>
      </c>
      <c r="E622" s="4" t="n">
        <v>1</v>
      </c>
      <c r="F622" t="inlineStr">
        <is>
          <t>Restringido (dato personal)</t>
        </is>
      </c>
    </row>
    <row r="623">
      <c r="A623" t="inlineStr">
        <is>
          <t>46297051</t>
        </is>
      </c>
      <c r="B623" t="inlineStr">
        <is>
          <t>supo condori, fidel</t>
        </is>
      </c>
      <c r="C623" s="4" t="n">
        <v>1</v>
      </c>
      <c r="D623" s="4" t="n">
        <v>1</v>
      </c>
      <c r="E623" s="4" t="n">
        <v>1</v>
      </c>
      <c r="F623" t="inlineStr">
        <is>
          <t>Restringido (dato personal)</t>
        </is>
      </c>
    </row>
    <row r="624">
      <c r="A624" t="inlineStr">
        <is>
          <t>46424416</t>
        </is>
      </c>
      <c r="B624" t="inlineStr">
        <is>
          <t>MONTALBAN GUERRERO ALFONSO</t>
        </is>
      </c>
      <c r="C624" s="4" t="n">
        <v>1</v>
      </c>
      <c r="D624" s="4" t="n">
        <v>1</v>
      </c>
      <c r="E624" s="4" t="n">
        <v>1</v>
      </c>
      <c r="F624" t="inlineStr">
        <is>
          <t>Restringido (dato personal)</t>
        </is>
      </c>
    </row>
    <row r="625">
      <c r="A625" t="inlineStr">
        <is>
          <t>46445025</t>
        </is>
      </c>
      <c r="B625" t="inlineStr">
        <is>
          <t>ALVERCA HUAMAN FERNANDO</t>
        </is>
      </c>
      <c r="C625" s="4" t="n">
        <v>1</v>
      </c>
      <c r="D625" s="4" t="n">
        <v>1</v>
      </c>
      <c r="E625" s="4" t="n">
        <v>1</v>
      </c>
      <c r="F625" t="inlineStr">
        <is>
          <t>Restringido (dato personal)</t>
        </is>
      </c>
    </row>
    <row r="626">
      <c r="A626" t="inlineStr">
        <is>
          <t>46490125</t>
        </is>
      </c>
      <c r="B626" t="inlineStr">
        <is>
          <t>NATIVIDAD RODRIGUEZ CATHERIN LISBET</t>
        </is>
      </c>
      <c r="C626" s="4" t="n">
        <v>1</v>
      </c>
      <c r="D626" s="4" t="n">
        <v>1</v>
      </c>
      <c r="E626" s="4" t="n">
        <v>1</v>
      </c>
      <c r="F626" t="inlineStr">
        <is>
          <t>Restringido (dato personal)</t>
        </is>
      </c>
    </row>
    <row r="627">
      <c r="A627" t="inlineStr">
        <is>
          <t>46586143</t>
        </is>
      </c>
      <c r="B627" t="inlineStr">
        <is>
          <t>CERQUERA SANCHEZ ELISEO</t>
        </is>
      </c>
      <c r="C627" s="4" t="n">
        <v>1</v>
      </c>
      <c r="D627" s="4" t="n">
        <v>2</v>
      </c>
      <c r="E627" s="4" t="n">
        <v>2</v>
      </c>
      <c r="F627" t="inlineStr">
        <is>
          <t>Restringido (dato personal)</t>
        </is>
      </c>
    </row>
    <row r="628">
      <c r="A628" t="inlineStr">
        <is>
          <t>46587279</t>
        </is>
      </c>
      <c r="B628" t="inlineStr">
        <is>
          <t>MIRANO CUADROS TIBURCIA</t>
        </is>
      </c>
      <c r="C628" s="4" t="n">
        <v>1</v>
      </c>
      <c r="D628" s="4" t="n">
        <v>1</v>
      </c>
      <c r="E628" s="4" t="n">
        <v>1</v>
      </c>
      <c r="F628" t="inlineStr">
        <is>
          <t>Restringido (dato personal)</t>
        </is>
      </c>
    </row>
    <row r="629">
      <c r="A629" t="inlineStr">
        <is>
          <t>46599744</t>
        </is>
      </c>
      <c r="B629" t="inlineStr">
        <is>
          <t>AURORA CARRANZA GOICOCHEA</t>
        </is>
      </c>
      <c r="C629" s="4" t="n">
        <v>1</v>
      </c>
      <c r="D629" s="4" t="n">
        <v>1</v>
      </c>
      <c r="E629" s="4" t="n">
        <v>1</v>
      </c>
      <c r="F629" t="inlineStr">
        <is>
          <t>Restringido (dato personal)</t>
        </is>
      </c>
    </row>
    <row r="630">
      <c r="A630" t="inlineStr">
        <is>
          <t>46609224</t>
        </is>
      </c>
      <c r="B630" t="inlineStr">
        <is>
          <t>ramirez taboada yulma</t>
        </is>
      </c>
      <c r="C630" s="4" t="n">
        <v>1</v>
      </c>
      <c r="D630" s="4" t="n">
        <v>1</v>
      </c>
      <c r="E630" s="4" t="n">
        <v>1</v>
      </c>
      <c r="F630" t="inlineStr">
        <is>
          <t>Restringido (dato personal)</t>
        </is>
      </c>
    </row>
    <row r="631">
      <c r="A631" t="inlineStr">
        <is>
          <t>46609909</t>
        </is>
      </c>
      <c r="B631" t="inlineStr">
        <is>
          <t>CORONEL DAVILA ANITA</t>
        </is>
      </c>
      <c r="C631" s="4" t="n">
        <v>1</v>
      </c>
      <c r="D631" s="4" t="n">
        <v>1</v>
      </c>
      <c r="E631" s="4" t="n">
        <v>1</v>
      </c>
      <c r="F631" t="inlineStr">
        <is>
          <t>Restringido (dato personal)</t>
        </is>
      </c>
    </row>
    <row r="632">
      <c r="A632" t="inlineStr">
        <is>
          <t>46638401</t>
        </is>
      </c>
      <c r="B632" t="inlineStr">
        <is>
          <t>gedeon marlon gamboa chilingano</t>
        </is>
      </c>
      <c r="C632" s="4" t="n">
        <v>1</v>
      </c>
      <c r="D632" s="4" t="n">
        <v>1</v>
      </c>
      <c r="E632" s="4" t="n">
        <v>1</v>
      </c>
      <c r="F632" t="inlineStr">
        <is>
          <t>Restringido (dato personal)</t>
        </is>
      </c>
    </row>
    <row r="633">
      <c r="A633" t="inlineStr">
        <is>
          <t>46638413</t>
        </is>
      </c>
      <c r="B633" t="inlineStr">
        <is>
          <t>gedeon torres arauco</t>
        </is>
      </c>
      <c r="C633" s="4" t="n">
        <v>1</v>
      </c>
      <c r="D633" s="4" t="n">
        <v>1</v>
      </c>
      <c r="E633" s="4" t="n">
        <v>1</v>
      </c>
      <c r="F633" t="inlineStr">
        <is>
          <t>Restringido (dato personal)</t>
        </is>
      </c>
    </row>
    <row r="634">
      <c r="A634" t="inlineStr">
        <is>
          <t>46642632</t>
        </is>
      </c>
      <c r="B634" t="inlineStr">
        <is>
          <t>SANCHEZ BUSTAMANTE EBER MERCEDES</t>
        </is>
      </c>
      <c r="C634" s="4" t="n">
        <v>1</v>
      </c>
      <c r="D634" s="4" t="n">
        <v>1</v>
      </c>
      <c r="E634" s="4" t="n">
        <v>1</v>
      </c>
      <c r="F634" t="inlineStr">
        <is>
          <t>Restringido (dato personal)</t>
        </is>
      </c>
    </row>
    <row r="635">
      <c r="A635" t="inlineStr">
        <is>
          <t>46646344</t>
        </is>
      </c>
      <c r="B635" t="inlineStr">
        <is>
          <t>Torres Sulca eliseo antenor</t>
        </is>
      </c>
      <c r="C635" s="4" t="n">
        <v>1</v>
      </c>
      <c r="D635" s="4" t="n">
        <v>2</v>
      </c>
      <c r="E635" s="4" t="n">
        <v>2</v>
      </c>
      <c r="F635" t="inlineStr">
        <is>
          <t>Restringido (dato personal)</t>
        </is>
      </c>
    </row>
    <row r="636">
      <c r="A636" t="inlineStr">
        <is>
          <t>46684459</t>
        </is>
      </c>
      <c r="B636" t="inlineStr">
        <is>
          <t>Sanchez quispe Gabiel Roy</t>
        </is>
      </c>
      <c r="C636" s="4" t="n">
        <v>1</v>
      </c>
      <c r="D636" s="4" t="n">
        <v>1</v>
      </c>
      <c r="E636" s="4" t="n">
        <v>1</v>
      </c>
      <c r="F636" t="inlineStr">
        <is>
          <t>Restringido (dato personal)</t>
        </is>
      </c>
    </row>
    <row r="637">
      <c r="A637" t="inlineStr">
        <is>
          <t>46817110</t>
        </is>
      </c>
      <c r="B637" t="inlineStr">
        <is>
          <t>MIRIAM NELLY ESPINOZA DELGADO</t>
        </is>
      </c>
      <c r="C637" s="4" t="n">
        <v>1</v>
      </c>
      <c r="D637" s="4" t="n">
        <v>1</v>
      </c>
      <c r="E637" s="4" t="n">
        <v>1</v>
      </c>
      <c r="F637" t="inlineStr">
        <is>
          <t>Restringido (dato personal)</t>
        </is>
      </c>
    </row>
    <row r="638">
      <c r="A638" t="inlineStr">
        <is>
          <t>46841361</t>
        </is>
      </c>
      <c r="B638" t="inlineStr">
        <is>
          <t>GRANDEZ MUÑOZ EDER ALCIDES</t>
        </is>
      </c>
      <c r="C638" s="4" t="n">
        <v>1</v>
      </c>
      <c r="D638" s="4" t="n">
        <v>1</v>
      </c>
      <c r="E638" s="4" t="n">
        <v>1</v>
      </c>
      <c r="F638" t="inlineStr">
        <is>
          <t>Restringido (dato personal)</t>
        </is>
      </c>
    </row>
    <row r="639">
      <c r="A639" t="inlineStr">
        <is>
          <t>46937028</t>
        </is>
      </c>
      <c r="B639" t="inlineStr">
        <is>
          <t>VELA GUEVARA GIAN CARLOS</t>
        </is>
      </c>
      <c r="C639" s="4" t="n">
        <v>1</v>
      </c>
      <c r="D639" s="4" t="n">
        <v>1</v>
      </c>
      <c r="E639" s="4" t="n">
        <v>1</v>
      </c>
      <c r="F639" t="inlineStr">
        <is>
          <t>Restringido (dato personal)</t>
        </is>
      </c>
    </row>
    <row r="640">
      <c r="A640" t="inlineStr">
        <is>
          <t>46950653</t>
        </is>
      </c>
      <c r="B640" t="inlineStr">
        <is>
          <t>SERRUCHE TAMINCHI CELSO</t>
        </is>
      </c>
      <c r="C640" s="4" t="n">
        <v>1</v>
      </c>
      <c r="D640" s="4" t="n">
        <v>1</v>
      </c>
      <c r="E640" s="4" t="n">
        <v>1</v>
      </c>
      <c r="F640" t="inlineStr">
        <is>
          <t>Restringido (dato personal)</t>
        </is>
      </c>
    </row>
    <row r="641">
      <c r="A641" t="inlineStr">
        <is>
          <t>47207675</t>
        </is>
      </c>
      <c r="B641" t="inlineStr">
        <is>
          <t>SANCHEZ MEDINA JUAN</t>
        </is>
      </c>
      <c r="C641" s="4" t="n">
        <v>1</v>
      </c>
      <c r="D641" s="4" t="n">
        <v>1</v>
      </c>
      <c r="E641" s="4" t="n">
        <v>1</v>
      </c>
      <c r="F641" t="inlineStr">
        <is>
          <t>Restringido (dato personal)</t>
        </is>
      </c>
    </row>
    <row r="642">
      <c r="A642" t="inlineStr">
        <is>
          <t>47215642</t>
        </is>
      </c>
      <c r="B642" t="inlineStr">
        <is>
          <t>TAPIA JULON WINKLER TONY</t>
        </is>
      </c>
      <c r="C642" s="4" t="n">
        <v>1</v>
      </c>
      <c r="D642" s="4" t="n">
        <v>1</v>
      </c>
      <c r="E642" s="4" t="n">
        <v>1</v>
      </c>
      <c r="F642" t="inlineStr">
        <is>
          <t>Restringido (dato personal)</t>
        </is>
      </c>
    </row>
    <row r="643">
      <c r="A643" t="inlineStr">
        <is>
          <t>47227131</t>
        </is>
      </c>
      <c r="B643" t="inlineStr">
        <is>
          <t>JUVER FRANK FLORES CONTRERAS</t>
        </is>
      </c>
      <c r="C643" s="4" t="n">
        <v>1</v>
      </c>
      <c r="D643" s="4" t="n">
        <v>1</v>
      </c>
      <c r="E643" s="4" t="n">
        <v>1</v>
      </c>
      <c r="F643" t="inlineStr">
        <is>
          <t>Restringido (dato personal)</t>
        </is>
      </c>
    </row>
    <row r="644">
      <c r="A644" t="inlineStr">
        <is>
          <t>47336194</t>
        </is>
      </c>
      <c r="B644" t="inlineStr">
        <is>
          <t>FLORES HUAYNACARI JOYA MARISSA</t>
        </is>
      </c>
      <c r="C644" s="4" t="n">
        <v>1</v>
      </c>
      <c r="D644" s="4" t="n">
        <v>1</v>
      </c>
      <c r="E644" s="4" t="n">
        <v>1</v>
      </c>
      <c r="F644" t="inlineStr">
        <is>
          <t>Restringido (dato personal)</t>
        </is>
      </c>
    </row>
    <row r="645">
      <c r="A645" t="inlineStr">
        <is>
          <t>47354139</t>
        </is>
      </c>
      <c r="B645" t="inlineStr">
        <is>
          <t>LLAMUCO ROJAS NILVIA</t>
        </is>
      </c>
      <c r="C645" s="4" t="n">
        <v>1</v>
      </c>
      <c r="D645" s="4" t="n">
        <v>1</v>
      </c>
      <c r="E645" s="4" t="n">
        <v>1</v>
      </c>
      <c r="F645" t="inlineStr">
        <is>
          <t>Restringido (dato personal)</t>
        </is>
      </c>
    </row>
    <row r="646">
      <c r="A646" t="inlineStr">
        <is>
          <t>47466764</t>
        </is>
      </c>
      <c r="B646" t="inlineStr">
        <is>
          <t>ANALY OROSCO TITO</t>
        </is>
      </c>
      <c r="C646" s="4" t="n">
        <v>1</v>
      </c>
      <c r="D646" s="4" t="n">
        <v>1</v>
      </c>
      <c r="E646" s="4" t="n">
        <v>1</v>
      </c>
      <c r="F646" t="inlineStr">
        <is>
          <t>Restringido (dato personal)</t>
        </is>
      </c>
    </row>
    <row r="647">
      <c r="A647" t="inlineStr">
        <is>
          <t>47595243</t>
        </is>
      </c>
      <c r="B647" t="inlineStr">
        <is>
          <t>SANCHOMA SHAÑIVOKARIN EUGENIA</t>
        </is>
      </c>
      <c r="C647" s="4" t="n">
        <v>1</v>
      </c>
      <c r="D647" s="4" t="n">
        <v>1</v>
      </c>
      <c r="E647" s="4" t="n">
        <v>1</v>
      </c>
      <c r="F647" t="inlineStr">
        <is>
          <t>Restringido (dato personal)</t>
        </is>
      </c>
    </row>
    <row r="648">
      <c r="A648" t="inlineStr">
        <is>
          <t>47712372</t>
        </is>
      </c>
      <c r="B648" t="inlineStr">
        <is>
          <t>MATEO YLLATOPA DOMINGA</t>
        </is>
      </c>
      <c r="C648" s="4" t="n">
        <v>1</v>
      </c>
      <c r="D648" s="4" t="n">
        <v>1</v>
      </c>
      <c r="E648" s="4" t="n">
        <v>1</v>
      </c>
      <c r="F648" t="inlineStr">
        <is>
          <t>Restringido (dato personal)</t>
        </is>
      </c>
    </row>
    <row r="649">
      <c r="A649" t="inlineStr">
        <is>
          <t>47948146</t>
        </is>
      </c>
      <c r="B649" t="inlineStr">
        <is>
          <t>SALAS HUAMAN JEAN DENIS</t>
        </is>
      </c>
      <c r="C649" s="4" t="n">
        <v>1</v>
      </c>
      <c r="D649" s="4" t="n">
        <v>1</v>
      </c>
      <c r="E649" s="4" t="n">
        <v>1</v>
      </c>
      <c r="F649" t="inlineStr">
        <is>
          <t>Restringido (dato personal)</t>
        </is>
      </c>
    </row>
    <row r="650">
      <c r="A650" t="inlineStr">
        <is>
          <t>48206130</t>
        </is>
      </c>
      <c r="B650" t="inlineStr">
        <is>
          <t>YAURI GONZALEZ JHESENIA YANHINA</t>
        </is>
      </c>
      <c r="C650" s="4" t="n">
        <v>1</v>
      </c>
      <c r="D650" s="4" t="n">
        <v>1</v>
      </c>
      <c r="E650" s="4" t="n">
        <v>1</v>
      </c>
      <c r="F650" t="inlineStr">
        <is>
          <t>Restringido (dato personal)</t>
        </is>
      </c>
    </row>
    <row r="651">
      <c r="A651" t="inlineStr">
        <is>
          <t>48289729</t>
        </is>
      </c>
      <c r="B651" t="inlineStr">
        <is>
          <t>LUCAS MELLAN GONZALES</t>
        </is>
      </c>
      <c r="C651" s="4" t="n">
        <v>1</v>
      </c>
      <c r="D651" s="4" t="n">
        <v>1</v>
      </c>
      <c r="E651" s="4" t="n">
        <v>1</v>
      </c>
      <c r="F651" t="inlineStr">
        <is>
          <t>Restringido (dato personal)</t>
        </is>
      </c>
    </row>
    <row r="652">
      <c r="A652" t="inlineStr">
        <is>
          <t>48339464</t>
        </is>
      </c>
      <c r="B652" t="inlineStr">
        <is>
          <t>YARANGA DURAND JAVIER</t>
        </is>
      </c>
      <c r="C652" s="4" t="n">
        <v>1</v>
      </c>
      <c r="D652" s="4" t="n">
        <v>1</v>
      </c>
      <c r="E652" s="4" t="n">
        <v>1</v>
      </c>
      <c r="F652" t="inlineStr">
        <is>
          <t>Restringido (dato personal)</t>
        </is>
      </c>
    </row>
    <row r="653">
      <c r="A653" t="inlineStr">
        <is>
          <t>48528850</t>
        </is>
      </c>
      <c r="B653" t="inlineStr">
        <is>
          <t>SIMON GUERRA ELIAS</t>
        </is>
      </c>
      <c r="C653" s="4" t="n">
        <v>1</v>
      </c>
      <c r="D653" s="4" t="n">
        <v>1</v>
      </c>
      <c r="E653" s="4" t="n">
        <v>1</v>
      </c>
      <c r="F653" t="inlineStr">
        <is>
          <t>Restringido (dato personal)</t>
        </is>
      </c>
    </row>
    <row r="654">
      <c r="A654" t="inlineStr">
        <is>
          <t>48733389</t>
        </is>
      </c>
      <c r="B654" t="inlineStr">
        <is>
          <t>ICHACCAYA MANCILLA MICHAEL</t>
        </is>
      </c>
      <c r="C654" s="4" t="n">
        <v>1</v>
      </c>
      <c r="D654" s="4" t="n">
        <v>1</v>
      </c>
      <c r="E654" s="4" t="n">
        <v>1</v>
      </c>
      <c r="F654" t="inlineStr">
        <is>
          <t>Restringido (dato personal)</t>
        </is>
      </c>
    </row>
    <row r="655">
      <c r="A655" t="inlineStr">
        <is>
          <t>48797594</t>
        </is>
      </c>
      <c r="B655" t="inlineStr">
        <is>
          <t>curi condor antonia victoria</t>
        </is>
      </c>
      <c r="C655" s="4" t="n">
        <v>1</v>
      </c>
      <c r="D655" s="4" t="n">
        <v>1</v>
      </c>
      <c r="E655" s="4" t="n">
        <v>1</v>
      </c>
      <c r="F655" t="inlineStr">
        <is>
          <t>Restringido (dato personal)</t>
        </is>
      </c>
    </row>
    <row r="656">
      <c r="A656" t="inlineStr">
        <is>
          <t>48851647</t>
        </is>
      </c>
      <c r="B656" t="inlineStr">
        <is>
          <t>CARRION CHIQUETI Angel</t>
        </is>
      </c>
      <c r="C656" s="4" t="n">
        <v>1</v>
      </c>
      <c r="D656" s="4" t="n">
        <v>1</v>
      </c>
      <c r="E656" s="4" t="n">
        <v>1</v>
      </c>
      <c r="F656" t="inlineStr">
        <is>
          <t>Restringido (dato personal)</t>
        </is>
      </c>
    </row>
    <row r="657">
      <c r="A657" t="inlineStr">
        <is>
          <t>48852223</t>
        </is>
      </c>
      <c r="B657" t="inlineStr">
        <is>
          <t>KAPATAZ RODRIGUEZ Samuel</t>
        </is>
      </c>
      <c r="C657" s="4" t="n">
        <v>1</v>
      </c>
      <c r="D657" s="4" t="n">
        <v>1</v>
      </c>
      <c r="E657" s="4" t="n">
        <v>1</v>
      </c>
      <c r="F657" t="inlineStr">
        <is>
          <t>Restringido (dato personal)</t>
        </is>
      </c>
    </row>
    <row r="658">
      <c r="A658" t="inlineStr">
        <is>
          <t>70189078</t>
        </is>
      </c>
      <c r="B658" t="inlineStr">
        <is>
          <t>garcia falcon cesar antonio</t>
        </is>
      </c>
      <c r="C658" s="4" t="n">
        <v>1</v>
      </c>
      <c r="D658" s="4" t="n">
        <v>1</v>
      </c>
      <c r="E658" s="4" t="n">
        <v>1</v>
      </c>
      <c r="F658" t="inlineStr">
        <is>
          <t>Restringido (dato personal)</t>
        </is>
      </c>
    </row>
    <row r="659">
      <c r="A659" t="inlineStr">
        <is>
          <t>70298373</t>
        </is>
      </c>
      <c r="B659" t="inlineStr">
        <is>
          <t>REYMUNDO POMA DIANA</t>
        </is>
      </c>
      <c r="C659" s="4" t="n">
        <v>1</v>
      </c>
      <c r="D659" s="4" t="n">
        <v>2</v>
      </c>
      <c r="E659" s="4" t="n">
        <v>2</v>
      </c>
      <c r="F659" t="inlineStr">
        <is>
          <t>Restringido (dato personal)</t>
        </is>
      </c>
    </row>
    <row r="660">
      <c r="A660" t="inlineStr">
        <is>
          <t>70420133</t>
        </is>
      </c>
      <c r="B660" t="inlineStr">
        <is>
          <t>BAEZ CARDENAS JOHN OLIVER</t>
        </is>
      </c>
      <c r="C660" s="4" t="n">
        <v>1</v>
      </c>
      <c r="D660" s="4" t="n">
        <v>1</v>
      </c>
      <c r="E660" s="4" t="n">
        <v>1</v>
      </c>
      <c r="F660" t="inlineStr">
        <is>
          <t>Restringido (dato personal)</t>
        </is>
      </c>
    </row>
    <row r="661">
      <c r="A661" t="inlineStr">
        <is>
          <t>70460495</t>
        </is>
      </c>
      <c r="B661" t="inlineStr">
        <is>
          <t>ROMERO ANTUNEZ JARVY TANNER</t>
        </is>
      </c>
      <c r="C661" s="4" t="n">
        <v>1</v>
      </c>
      <c r="D661" s="4" t="n">
        <v>1</v>
      </c>
      <c r="E661" s="4" t="n">
        <v>1</v>
      </c>
      <c r="F661" t="inlineStr">
        <is>
          <t>Restringido (dato personal)</t>
        </is>
      </c>
    </row>
    <row r="662">
      <c r="A662" t="inlineStr">
        <is>
          <t>70520562</t>
        </is>
      </c>
      <c r="B662" t="inlineStr">
        <is>
          <t>supo alvarez, dennis</t>
        </is>
      </c>
      <c r="C662" s="4" t="n">
        <v>1</v>
      </c>
      <c r="D662" s="4" t="n">
        <v>1</v>
      </c>
      <c r="E662" s="4" t="n">
        <v>1</v>
      </c>
      <c r="F662" t="inlineStr">
        <is>
          <t>Restringido (dato personal)</t>
        </is>
      </c>
    </row>
    <row r="663">
      <c r="A663" t="inlineStr">
        <is>
          <t>70600264</t>
        </is>
      </c>
      <c r="B663" t="inlineStr">
        <is>
          <t>ALFARO HURTADO YENSI ANELY</t>
        </is>
      </c>
      <c r="C663" s="4" t="n">
        <v>1</v>
      </c>
      <c r="D663" s="4" t="n">
        <v>1</v>
      </c>
      <c r="E663" s="4" t="n">
        <v>1</v>
      </c>
      <c r="F663" t="inlineStr">
        <is>
          <t>Restringido (dato personal)</t>
        </is>
      </c>
    </row>
    <row r="664">
      <c r="A664" t="inlineStr">
        <is>
          <t>70769913</t>
        </is>
      </c>
      <c r="B664" t="inlineStr">
        <is>
          <t>QUISPE LLIUYACC JHONY JOEL</t>
        </is>
      </c>
      <c r="C664" s="4" t="n">
        <v>1</v>
      </c>
      <c r="D664" s="4" t="n">
        <v>1</v>
      </c>
      <c r="E664" s="4" t="n">
        <v>1</v>
      </c>
      <c r="F664" t="inlineStr">
        <is>
          <t>Restringido (dato personal)</t>
        </is>
      </c>
    </row>
    <row r="665">
      <c r="A665" t="inlineStr">
        <is>
          <t>70776924</t>
        </is>
      </c>
      <c r="B665" t="inlineStr">
        <is>
          <t>ISMAEL DELGADO SAUCEDO</t>
        </is>
      </c>
      <c r="C665" s="4" t="n">
        <v>1</v>
      </c>
      <c r="D665" s="4" t="n">
        <v>1</v>
      </c>
      <c r="E665" s="4" t="n">
        <v>1</v>
      </c>
      <c r="F665" t="inlineStr">
        <is>
          <t>Restringido (dato personal)</t>
        </is>
      </c>
    </row>
    <row r="666">
      <c r="A666" t="inlineStr">
        <is>
          <t>70783341</t>
        </is>
      </c>
      <c r="B666" t="inlineStr">
        <is>
          <t>MARIA NELVA TORRES SANCHEZ</t>
        </is>
      </c>
      <c r="C666" s="4" t="n">
        <v>1</v>
      </c>
      <c r="D666" s="4" t="n">
        <v>1</v>
      </c>
      <c r="E666" s="4" t="n">
        <v>1</v>
      </c>
      <c r="F666" t="inlineStr">
        <is>
          <t>Restringido (dato personal)</t>
        </is>
      </c>
    </row>
    <row r="667">
      <c r="A667" t="inlineStr">
        <is>
          <t>70818019</t>
        </is>
      </c>
      <c r="B667" t="inlineStr">
        <is>
          <t>tania quispe pilco</t>
        </is>
      </c>
      <c r="C667" s="4" t="n">
        <v>1</v>
      </c>
      <c r="D667" s="4" t="n">
        <v>1</v>
      </c>
      <c r="E667" s="4" t="n">
        <v>1</v>
      </c>
      <c r="F667" t="inlineStr">
        <is>
          <t>Restringido (dato personal)</t>
        </is>
      </c>
    </row>
    <row r="668">
      <c r="A668" t="inlineStr">
        <is>
          <t>71061760</t>
        </is>
      </c>
      <c r="B668" t="inlineStr">
        <is>
          <t>hipolito llanos mamani</t>
        </is>
      </c>
      <c r="C668" s="4" t="n">
        <v>1</v>
      </c>
      <c r="D668" s="4" t="n">
        <v>1</v>
      </c>
      <c r="E668" s="4" t="n">
        <v>1</v>
      </c>
      <c r="F668" t="inlineStr">
        <is>
          <t>Restringido (dato personal)</t>
        </is>
      </c>
    </row>
    <row r="669">
      <c r="A669" t="inlineStr">
        <is>
          <t>71203432</t>
        </is>
      </c>
      <c r="B669" t="inlineStr">
        <is>
          <t>MARIA DELIA CARRANZA GOICOCHEA</t>
        </is>
      </c>
      <c r="C669" s="4" t="n">
        <v>1</v>
      </c>
      <c r="D669" s="4" t="n">
        <v>1</v>
      </c>
      <c r="E669" s="4" t="n">
        <v>1</v>
      </c>
      <c r="F669" t="inlineStr">
        <is>
          <t>Restringido (dato personal)</t>
        </is>
      </c>
    </row>
    <row r="670">
      <c r="A670" t="inlineStr">
        <is>
          <t>71745666</t>
        </is>
      </c>
      <c r="B670" t="inlineStr">
        <is>
          <t>PUMACAYO ROMAN ELISABET</t>
        </is>
      </c>
      <c r="C670" s="4" t="n">
        <v>1</v>
      </c>
      <c r="D670" s="4" t="n">
        <v>2</v>
      </c>
      <c r="E670" s="4" t="n">
        <v>2</v>
      </c>
      <c r="F670" t="inlineStr">
        <is>
          <t>Restringido (dato personal)</t>
        </is>
      </c>
    </row>
    <row r="671">
      <c r="A671" t="inlineStr">
        <is>
          <t>71836273</t>
        </is>
      </c>
      <c r="B671" t="inlineStr">
        <is>
          <t>YAJAHUANCA SANTOS JHIMY</t>
        </is>
      </c>
      <c r="C671" s="4" t="n">
        <v>1</v>
      </c>
      <c r="D671" s="4" t="n">
        <v>1</v>
      </c>
      <c r="E671" s="4" t="n">
        <v>1</v>
      </c>
      <c r="F671" t="inlineStr">
        <is>
          <t>Restringido (dato personal)</t>
        </is>
      </c>
    </row>
    <row r="672">
      <c r="A672" t="inlineStr">
        <is>
          <t>71892962</t>
        </is>
      </c>
      <c r="B672" t="inlineStr">
        <is>
          <t>FASABI RODRIGUEZ MERY VANESSA</t>
        </is>
      </c>
      <c r="C672" s="4" t="n">
        <v>1</v>
      </c>
      <c r="D672" s="4" t="n">
        <v>1</v>
      </c>
      <c r="E672" s="4" t="n">
        <v>1</v>
      </c>
      <c r="F672" t="inlineStr">
        <is>
          <t>Restringido (dato personal)</t>
        </is>
      </c>
    </row>
    <row r="673">
      <c r="A673" t="inlineStr">
        <is>
          <t>72026726</t>
        </is>
      </c>
      <c r="B673" t="inlineStr">
        <is>
          <t>YAINELY ENCALADA CUBAS</t>
        </is>
      </c>
      <c r="C673" s="4" t="n">
        <v>1</v>
      </c>
      <c r="D673" s="4" t="n">
        <v>1</v>
      </c>
      <c r="E673" s="4" t="n">
        <v>1</v>
      </c>
      <c r="F673" t="inlineStr">
        <is>
          <t>Restringido (dato personal)</t>
        </is>
      </c>
    </row>
    <row r="674">
      <c r="A674" t="inlineStr">
        <is>
          <t>72158601</t>
        </is>
      </c>
      <c r="B674" t="inlineStr">
        <is>
          <t>ROJAS MERINO ROSA BERTHA</t>
        </is>
      </c>
      <c r="C674" s="4" t="n">
        <v>1</v>
      </c>
      <c r="D674" s="4" t="n">
        <v>1</v>
      </c>
      <c r="E674" s="4" t="n">
        <v>1</v>
      </c>
      <c r="F674" t="inlineStr">
        <is>
          <t>Restringido (dato personal)</t>
        </is>
      </c>
    </row>
    <row r="675">
      <c r="A675" t="inlineStr">
        <is>
          <t>72866272</t>
        </is>
      </c>
      <c r="B675" t="inlineStr">
        <is>
          <t>LLAMUCO MANRIQUE DEYSI</t>
        </is>
      </c>
      <c r="C675" s="4" t="n">
        <v>1</v>
      </c>
      <c r="D675" s="4" t="n">
        <v>1</v>
      </c>
      <c r="E675" s="4" t="n">
        <v>1</v>
      </c>
      <c r="F675" t="inlineStr">
        <is>
          <t>Restringido (dato personal)</t>
        </is>
      </c>
    </row>
    <row r="676">
      <c r="A676" t="inlineStr">
        <is>
          <t>73620225</t>
        </is>
      </c>
      <c r="B676" t="inlineStr">
        <is>
          <t>YOVI LECID DELGADO CONDORI</t>
        </is>
      </c>
      <c r="C676" s="4" t="n">
        <v>1</v>
      </c>
      <c r="D676" s="4" t="n">
        <v>1</v>
      </c>
      <c r="E676" s="4" t="n">
        <v>1</v>
      </c>
      <c r="F676" t="inlineStr">
        <is>
          <t>Restringido (dato personal)</t>
        </is>
      </c>
    </row>
    <row r="677">
      <c r="A677" t="inlineStr">
        <is>
          <t>73747984</t>
        </is>
      </c>
      <c r="B677" t="inlineStr">
        <is>
          <t>chu Laureano Armando</t>
        </is>
      </c>
      <c r="C677" s="4" t="n">
        <v>1</v>
      </c>
      <c r="D677" s="4" t="n">
        <v>1</v>
      </c>
      <c r="E677" s="4" t="n">
        <v>1</v>
      </c>
      <c r="F677" t="inlineStr">
        <is>
          <t>Restringido (dato personal)</t>
        </is>
      </c>
    </row>
    <row r="678">
      <c r="A678" t="inlineStr">
        <is>
          <t>73995925</t>
        </is>
      </c>
      <c r="B678" t="inlineStr">
        <is>
          <t>Patiachi visse kelly lorena</t>
        </is>
      </c>
      <c r="C678" s="4" t="n">
        <v>1</v>
      </c>
      <c r="D678" s="4" t="n">
        <v>1</v>
      </c>
      <c r="E678" s="4" t="n">
        <v>1</v>
      </c>
      <c r="F678" t="inlineStr">
        <is>
          <t>Restringido (dato personal)</t>
        </is>
      </c>
    </row>
    <row r="679">
      <c r="A679" t="inlineStr">
        <is>
          <t>74027867</t>
        </is>
      </c>
      <c r="B679" t="inlineStr">
        <is>
          <t>araoz kapataz juliana</t>
        </is>
      </c>
      <c r="C679" s="4" t="n">
        <v>2</v>
      </c>
      <c r="D679" s="4" t="n">
        <v>2</v>
      </c>
      <c r="E679" s="4" t="n">
        <v>2</v>
      </c>
      <c r="F679" t="inlineStr">
        <is>
          <t>Restringido (dato personal)</t>
        </is>
      </c>
    </row>
    <row r="680">
      <c r="A680" t="inlineStr">
        <is>
          <t>74300973</t>
        </is>
      </c>
      <c r="B680" t="inlineStr">
        <is>
          <t>rivera alvarado elvia elvira</t>
        </is>
      </c>
      <c r="C680" s="4" t="n">
        <v>1</v>
      </c>
      <c r="D680" s="4" t="n">
        <v>1</v>
      </c>
      <c r="E680" s="4" t="n">
        <v>1</v>
      </c>
      <c r="F680" t="inlineStr">
        <is>
          <t>Restringido (dato personal)</t>
        </is>
      </c>
    </row>
    <row r="681">
      <c r="A681" t="inlineStr">
        <is>
          <t>75203757</t>
        </is>
      </c>
      <c r="B681" t="inlineStr">
        <is>
          <t>ALTAMIRANO HUACHUHUILLCA NERI</t>
        </is>
      </c>
      <c r="C681" s="4" t="n">
        <v>1</v>
      </c>
      <c r="D681" s="4" t="n">
        <v>1</v>
      </c>
      <c r="E681" s="4" t="n">
        <v>1</v>
      </c>
      <c r="F681" t="inlineStr">
        <is>
          <t>Restringido (dato personal)</t>
        </is>
      </c>
    </row>
    <row r="682">
      <c r="A682" t="inlineStr">
        <is>
          <t>75456379</t>
        </is>
      </c>
      <c r="B682" t="inlineStr">
        <is>
          <t>LAMILLA ROJAS ABIGAIL</t>
        </is>
      </c>
      <c r="C682" s="4" t="n">
        <v>1</v>
      </c>
      <c r="D682" s="4" t="n">
        <v>1</v>
      </c>
      <c r="E682" s="4" t="n">
        <v>1</v>
      </c>
      <c r="F682" t="inlineStr">
        <is>
          <t>Restringido (dato personal)</t>
        </is>
      </c>
    </row>
    <row r="683">
      <c r="A683" t="inlineStr">
        <is>
          <t>75467568</t>
        </is>
      </c>
      <c r="B683" t="inlineStr">
        <is>
          <t>LAMILLA ROJAS VICTOR RAUL</t>
        </is>
      </c>
      <c r="C683" s="4" t="n">
        <v>1</v>
      </c>
      <c r="D683" s="4" t="n">
        <v>1</v>
      </c>
      <c r="E683" s="4" t="n">
        <v>1</v>
      </c>
      <c r="F683" t="inlineStr">
        <is>
          <t>Restringido (dato personal)</t>
        </is>
      </c>
    </row>
    <row r="684">
      <c r="A684" t="inlineStr">
        <is>
          <t>75673788</t>
        </is>
      </c>
      <c r="B684" t="inlineStr">
        <is>
          <t>CAYAO PÉREZ DANY</t>
        </is>
      </c>
      <c r="C684" s="4" t="n">
        <v>1</v>
      </c>
      <c r="D684" s="4" t="n">
        <v>1</v>
      </c>
      <c r="E684" s="4" t="n">
        <v>1</v>
      </c>
      <c r="F684" t="inlineStr">
        <is>
          <t>Restringido (dato personal)</t>
        </is>
      </c>
    </row>
    <row r="685">
      <c r="A685" t="inlineStr">
        <is>
          <t>75866327</t>
        </is>
      </c>
      <c r="B685" t="inlineStr">
        <is>
          <t>HERNANDEZ PACHECO SEGUNDO ADIEL</t>
        </is>
      </c>
      <c r="C685" s="4" t="n">
        <v>1</v>
      </c>
      <c r="D685" s="4" t="n">
        <v>2</v>
      </c>
      <c r="E685" s="4" t="n">
        <v>2</v>
      </c>
      <c r="F685" t="inlineStr">
        <is>
          <t>Restringido (dato personal)</t>
        </is>
      </c>
    </row>
    <row r="686">
      <c r="A686" t="inlineStr">
        <is>
          <t>76621763</t>
        </is>
      </c>
      <c r="B686" t="inlineStr">
        <is>
          <t>GARAY HUACHO JHANET ESTEFANI</t>
        </is>
      </c>
      <c r="C686" s="4" t="n">
        <v>1</v>
      </c>
      <c r="D686" s="4" t="n">
        <v>1</v>
      </c>
      <c r="E686" s="4" t="n">
        <v>1</v>
      </c>
      <c r="F686" t="inlineStr">
        <is>
          <t>Restringido (dato personal)</t>
        </is>
      </c>
    </row>
    <row r="687">
      <c r="A687" t="inlineStr">
        <is>
          <t>76962657</t>
        </is>
      </c>
      <c r="B687" t="inlineStr">
        <is>
          <t>SANTOS HUANCAS DAVID</t>
        </is>
      </c>
      <c r="C687" s="4" t="n">
        <v>1</v>
      </c>
      <c r="D687" s="4" t="n">
        <v>1</v>
      </c>
      <c r="E687" s="4" t="n">
        <v>1</v>
      </c>
      <c r="F687" t="inlineStr">
        <is>
          <t>Restringido (dato personal)</t>
        </is>
      </c>
    </row>
    <row r="688">
      <c r="A688" t="inlineStr">
        <is>
          <t>77528713</t>
        </is>
      </c>
      <c r="B688" t="inlineStr">
        <is>
          <t>quique alvarez francis</t>
        </is>
      </c>
      <c r="C688" s="4" t="n">
        <v>1</v>
      </c>
      <c r="D688" s="4" t="n">
        <v>1</v>
      </c>
      <c r="E688" s="4" t="n">
        <v>1</v>
      </c>
      <c r="F688" t="inlineStr">
        <is>
          <t>Restringido (dato personal)</t>
        </is>
      </c>
    </row>
    <row r="689">
      <c r="A689" t="inlineStr">
        <is>
          <t>80043807</t>
        </is>
      </c>
      <c r="B689" t="inlineStr">
        <is>
          <t>MAMANI COAQUIRA GERONIMO</t>
        </is>
      </c>
      <c r="C689" s="4" t="n">
        <v>1</v>
      </c>
      <c r="D689" s="4" t="n">
        <v>1</v>
      </c>
      <c r="E689" s="4" t="n">
        <v>1</v>
      </c>
      <c r="F689" t="inlineStr">
        <is>
          <t>Restringido (dato personal)</t>
        </is>
      </c>
    </row>
    <row r="690">
      <c r="A690" t="inlineStr">
        <is>
          <t>80058209</t>
        </is>
      </c>
      <c r="B690" t="inlineStr">
        <is>
          <t>RUTH ZENAIDA BUENDIA MESTOQUIARI</t>
        </is>
      </c>
      <c r="C690" s="4" t="n">
        <v>1</v>
      </c>
      <c r="D690" s="4" t="n">
        <v>1</v>
      </c>
      <c r="E690" s="4" t="n">
        <v>1</v>
      </c>
      <c r="F690" t="inlineStr">
        <is>
          <t>Restringido (dato personal)</t>
        </is>
      </c>
    </row>
    <row r="691">
      <c r="A691" t="inlineStr">
        <is>
          <t>80066504</t>
        </is>
      </c>
      <c r="B691" t="inlineStr">
        <is>
          <t>Tayori kendero luis miguel</t>
        </is>
      </c>
      <c r="C691" s="4" t="n">
        <v>1</v>
      </c>
      <c r="D691" s="4" t="n">
        <v>1</v>
      </c>
      <c r="E691" s="4" t="n">
        <v>1</v>
      </c>
      <c r="F691" t="inlineStr">
        <is>
          <t>Restringido (dato personal)</t>
        </is>
      </c>
    </row>
    <row r="692">
      <c r="A692" t="inlineStr">
        <is>
          <t>80068464</t>
        </is>
      </c>
      <c r="B692" t="inlineStr">
        <is>
          <t>leguia ccoica vicente</t>
        </is>
      </c>
      <c r="C692" s="4" t="n">
        <v>1</v>
      </c>
      <c r="D692" s="4" t="n">
        <v>1</v>
      </c>
      <c r="E692" s="4" t="n">
        <v>1</v>
      </c>
      <c r="F692" t="inlineStr">
        <is>
          <t>Restringido (dato personal)</t>
        </is>
      </c>
    </row>
    <row r="693">
      <c r="A693" t="inlineStr">
        <is>
          <t>80077449</t>
        </is>
      </c>
      <c r="B693" t="inlineStr">
        <is>
          <t>quertehuari dariquebe walter</t>
        </is>
      </c>
      <c r="C693" s="4" t="n">
        <v>1</v>
      </c>
      <c r="D693" s="4" t="n">
        <v>2</v>
      </c>
      <c r="E693" s="4" t="n">
        <v>2</v>
      </c>
      <c r="F693" t="inlineStr">
        <is>
          <t>Restringido (dato personal)</t>
        </is>
      </c>
    </row>
    <row r="694">
      <c r="A694" t="inlineStr">
        <is>
          <t>80083295</t>
        </is>
      </c>
      <c r="B694" t="inlineStr">
        <is>
          <t>INCANITERI CAMACHO RAUL</t>
        </is>
      </c>
      <c r="C694" s="4" t="n">
        <v>1</v>
      </c>
      <c r="D694" s="4" t="n">
        <v>1</v>
      </c>
      <c r="E694" s="4" t="n">
        <v>1</v>
      </c>
      <c r="F694" t="inlineStr">
        <is>
          <t>Restringido (dato personal)</t>
        </is>
      </c>
    </row>
    <row r="695">
      <c r="A695" t="inlineStr">
        <is>
          <t>80084355</t>
        </is>
      </c>
      <c r="B695" t="inlineStr">
        <is>
          <t>ANTUNEZ CAMACHO FABIAN</t>
        </is>
      </c>
      <c r="C695" s="4" t="n">
        <v>1</v>
      </c>
      <c r="D695" s="4" t="n">
        <v>1</v>
      </c>
      <c r="E695" s="4" t="n">
        <v>1</v>
      </c>
      <c r="F695" t="inlineStr">
        <is>
          <t>Restringido (dato personal)</t>
        </is>
      </c>
    </row>
    <row r="696">
      <c r="A696" t="inlineStr">
        <is>
          <t>80093343</t>
        </is>
      </c>
      <c r="B696" t="inlineStr">
        <is>
          <t>ANDRADA SOTO POLINARIO</t>
        </is>
      </c>
      <c r="C696" s="4" t="n">
        <v>1</v>
      </c>
      <c r="D696" s="4" t="n">
        <v>1</v>
      </c>
      <c r="E696" s="4" t="n">
        <v>1</v>
      </c>
      <c r="F696" t="inlineStr">
        <is>
          <t>Restringido (dato personal)</t>
        </is>
      </c>
    </row>
    <row r="697">
      <c r="A697" t="inlineStr">
        <is>
          <t>80108046</t>
        </is>
      </c>
      <c r="B697" t="inlineStr">
        <is>
          <t>LEONCIO MIGUEL PEREZ</t>
        </is>
      </c>
      <c r="C697" s="4" t="n">
        <v>1</v>
      </c>
      <c r="D697" s="4" t="n">
        <v>1</v>
      </c>
      <c r="E697" s="4" t="n">
        <v>1</v>
      </c>
      <c r="F697" t="inlineStr">
        <is>
          <t>Restringido (dato personal)</t>
        </is>
      </c>
    </row>
    <row r="698">
      <c r="A698" t="inlineStr">
        <is>
          <t>80108436</t>
        </is>
      </c>
      <c r="B698" t="inlineStr">
        <is>
          <t>NALVARTE CARDENAS MARDONIO</t>
        </is>
      </c>
      <c r="C698" s="4" t="n">
        <v>1</v>
      </c>
      <c r="D698" s="4" t="n">
        <v>1</v>
      </c>
      <c r="E698" s="4" t="n">
        <v>1</v>
      </c>
      <c r="F698" t="inlineStr">
        <is>
          <t>Restringido (dato personal)</t>
        </is>
      </c>
    </row>
    <row r="699">
      <c r="A699" t="inlineStr">
        <is>
          <t>80142536</t>
        </is>
      </c>
      <c r="B699" t="inlineStr">
        <is>
          <t>PACAYA BOLIVAR MARCO ANTONIO</t>
        </is>
      </c>
      <c r="C699" s="4" t="n">
        <v>1</v>
      </c>
      <c r="D699" s="4" t="n">
        <v>1</v>
      </c>
      <c r="E699" s="4" t="n">
        <v>1</v>
      </c>
      <c r="F699" t="inlineStr">
        <is>
          <t>Restringido (dato personal)</t>
        </is>
      </c>
    </row>
    <row r="700">
      <c r="A700" t="inlineStr">
        <is>
          <t>80147618</t>
        </is>
      </c>
      <c r="B700" t="inlineStr">
        <is>
          <t>JANAMPA PINTA MARIO</t>
        </is>
      </c>
      <c r="C700" s="4" t="n">
        <v>1</v>
      </c>
      <c r="D700" s="4" t="n">
        <v>2</v>
      </c>
      <c r="E700" s="4" t="n">
        <v>2</v>
      </c>
      <c r="F700" t="inlineStr">
        <is>
          <t>Restringido (dato personal)</t>
        </is>
      </c>
    </row>
    <row r="701">
      <c r="A701" t="inlineStr">
        <is>
          <t>80200326</t>
        </is>
      </c>
      <c r="B701" t="inlineStr">
        <is>
          <t>mamani mamani leandra</t>
        </is>
      </c>
      <c r="C701" s="4" t="n">
        <v>1</v>
      </c>
      <c r="D701" s="4" t="n">
        <v>1</v>
      </c>
      <c r="E701" s="4" t="n">
        <v>1</v>
      </c>
      <c r="F701" t="inlineStr">
        <is>
          <t>Restringido (dato personal)</t>
        </is>
      </c>
    </row>
    <row r="702">
      <c r="A702" t="inlineStr">
        <is>
          <t>80312016</t>
        </is>
      </c>
      <c r="B702" t="inlineStr">
        <is>
          <t>sotomayor yucra fredy maximo</t>
        </is>
      </c>
      <c r="C702" s="4" t="n">
        <v>1</v>
      </c>
      <c r="D702" s="4" t="n">
        <v>1</v>
      </c>
      <c r="E702" s="4" t="n">
        <v>1</v>
      </c>
      <c r="F702" t="inlineStr">
        <is>
          <t>Restringido (dato personal)</t>
        </is>
      </c>
    </row>
    <row r="703">
      <c r="A703" t="inlineStr">
        <is>
          <t>80354938</t>
        </is>
      </c>
      <c r="B703" t="inlineStr">
        <is>
          <t>NAVARRO ROJAS EUGENIO</t>
        </is>
      </c>
      <c r="C703" s="4" t="n">
        <v>1</v>
      </c>
      <c r="D703" s="4" t="n">
        <v>1</v>
      </c>
      <c r="E703" s="4" t="n">
        <v>1</v>
      </c>
      <c r="F703" t="inlineStr">
        <is>
          <t>Restringido (dato personal)</t>
        </is>
      </c>
    </row>
    <row r="704">
      <c r="A704" t="inlineStr">
        <is>
          <t>80456461</t>
        </is>
      </c>
      <c r="B704" t="inlineStr">
        <is>
          <t>ayala sánchez josé enrique</t>
        </is>
      </c>
      <c r="C704" s="4" t="n">
        <v>1</v>
      </c>
      <c r="D704" s="4" t="n">
        <v>3</v>
      </c>
      <c r="E704" s="4" t="n">
        <v>3</v>
      </c>
      <c r="F704" t="inlineStr">
        <is>
          <t>Restringido (dato personal)</t>
        </is>
      </c>
    </row>
    <row r="705">
      <c r="A705" t="inlineStr">
        <is>
          <t>80457815</t>
        </is>
      </c>
      <c r="B705" t="inlineStr">
        <is>
          <t>LLANOS CASTAÑEDA JULIA</t>
        </is>
      </c>
      <c r="C705" s="4" t="n">
        <v>1</v>
      </c>
      <c r="D705" s="4" t="n">
        <v>1</v>
      </c>
      <c r="E705" s="4" t="n">
        <v>1</v>
      </c>
      <c r="F705" t="inlineStr">
        <is>
          <t>Restringido (dato personal)</t>
        </is>
      </c>
    </row>
    <row r="706">
      <c r="A706" t="inlineStr">
        <is>
          <t>80462547</t>
        </is>
      </c>
      <c r="B706" t="inlineStr">
        <is>
          <t>villalarga cahuachi nilsa</t>
        </is>
      </c>
      <c r="C706" s="4" t="n">
        <v>1</v>
      </c>
      <c r="D706" s="4" t="n">
        <v>1</v>
      </c>
      <c r="E706" s="4" t="n">
        <v>1</v>
      </c>
      <c r="F706" t="inlineStr">
        <is>
          <t>Restringido (dato personal)</t>
        </is>
      </c>
    </row>
    <row r="707">
      <c r="A707" t="inlineStr">
        <is>
          <t>80514829</t>
        </is>
      </c>
      <c r="B707" t="inlineStr">
        <is>
          <t>DIAZ BANCES ROBERTO</t>
        </is>
      </c>
      <c r="C707" s="4" t="n">
        <v>1</v>
      </c>
      <c r="D707" s="4" t="n">
        <v>1</v>
      </c>
      <c r="E707" s="4" t="n">
        <v>1</v>
      </c>
      <c r="F707" t="inlineStr">
        <is>
          <t>Restringido (dato personal)</t>
        </is>
      </c>
    </row>
    <row r="708">
      <c r="A708" t="inlineStr">
        <is>
          <t>80550043</t>
        </is>
      </c>
      <c r="B708" t="inlineStr">
        <is>
          <t>LUÑO RUiz FRANCISCO</t>
        </is>
      </c>
      <c r="C708" s="4" t="n">
        <v>1</v>
      </c>
      <c r="D708" s="4" t="n">
        <v>1</v>
      </c>
      <c r="E708" s="4" t="n">
        <v>1</v>
      </c>
      <c r="F708" t="inlineStr">
        <is>
          <t>Restringido (dato personal)</t>
        </is>
      </c>
    </row>
    <row r="709">
      <c r="A709" t="inlineStr">
        <is>
          <t>80550937</t>
        </is>
      </c>
      <c r="B709" t="inlineStr">
        <is>
          <t>MOZOMBITE SALDAÑA CLAUDIO</t>
        </is>
      </c>
      <c r="C709" s="4" t="n">
        <v>1</v>
      </c>
      <c r="D709" s="4" t="n">
        <v>1</v>
      </c>
      <c r="E709" s="4" t="n">
        <v>1</v>
      </c>
      <c r="F709" t="inlineStr">
        <is>
          <t>Restringido (dato personal)</t>
        </is>
      </c>
    </row>
    <row r="710">
      <c r="A710" t="inlineStr">
        <is>
          <t>80617231</t>
        </is>
      </c>
      <c r="B710" t="inlineStr">
        <is>
          <t>AVALOS REYES GILBER HERNAN</t>
        </is>
      </c>
      <c r="C710" s="4" t="n">
        <v>1</v>
      </c>
      <c r="D710" s="4" t="n">
        <v>1</v>
      </c>
      <c r="E710" s="4" t="n">
        <v>1</v>
      </c>
      <c r="F710" t="inlineStr">
        <is>
          <t>Restringido (dato personal)</t>
        </is>
      </c>
    </row>
    <row r="711">
      <c r="A711" t="inlineStr">
        <is>
          <t>80686965</t>
        </is>
      </c>
      <c r="B711" t="inlineStr">
        <is>
          <t>SANCHEZ OLIVOS JOSE ELMER</t>
        </is>
      </c>
      <c r="C711" s="4" t="n">
        <v>1</v>
      </c>
      <c r="D711" s="4" t="n">
        <v>1</v>
      </c>
      <c r="E711" s="4" t="n">
        <v>1</v>
      </c>
      <c r="F711" t="inlineStr">
        <is>
          <t>Restringido (dato personal)</t>
        </is>
      </c>
    </row>
    <row r="712">
      <c r="A712" t="inlineStr">
        <is>
          <t>80687513</t>
        </is>
      </c>
      <c r="B712" t="inlineStr">
        <is>
          <t>sivincha mataqque hermitaño</t>
        </is>
      </c>
      <c r="C712" s="4" t="n">
        <v>1</v>
      </c>
      <c r="D712" s="4" t="n">
        <v>1</v>
      </c>
      <c r="E712" s="4" t="n">
        <v>1</v>
      </c>
      <c r="F712" t="inlineStr">
        <is>
          <t>Restringido (dato personal)</t>
        </is>
      </c>
    </row>
    <row r="713">
      <c r="A713" t="inlineStr">
        <is>
          <t>CCHN576NF</t>
        </is>
      </c>
      <c r="B713" t="inlineStr">
        <is>
          <t>MERTSCH-GLOCKER, BETTINA</t>
        </is>
      </c>
      <c r="C713" s="4" t="n">
        <v>1</v>
      </c>
      <c r="D713" s="4" t="n">
        <v>1</v>
      </c>
      <c r="E713" s="4" t="n">
        <v>1</v>
      </c>
      <c r="F713" t="inlineStr">
        <is>
          <t>Restringido (dato personal)</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P3000"/>
  <sheetViews>
    <sheetView workbookViewId="0">
      <pane ySplit="1" topLeftCell="A136" activePane="bottomLeft" state="frozen"/>
      <selection pane="bottomLeft" activeCell="E985" sqref="E985:E986"/>
    </sheetView>
  </sheetViews>
  <sheetFormatPr baseColWidth="10" defaultColWidth="11" defaultRowHeight="14.4"/>
  <cols>
    <col width="18.6640625" customWidth="1" min="8" max="8"/>
    <col width="14.33203125" customWidth="1" min="11" max="11"/>
    <col width="12.88671875" customWidth="1" min="14" max="14"/>
  </cols>
  <sheetData>
    <row r="1" ht="15" customHeight="1">
      <c r="A1" s="1" t="inlineStr">
        <is>
          <t>ruc</t>
        </is>
      </c>
      <c r="B1" s="1" t="inlineStr">
        <is>
          <t>anio</t>
        </is>
      </c>
      <c r="C1" s="1" t="inlineStr">
        <is>
          <t>mes</t>
        </is>
      </c>
      <c r="D1" s="1" t="inlineStr">
        <is>
          <t>periodo</t>
        </is>
      </c>
      <c r="E1" s="1" t="inlineStr">
        <is>
          <t>aduana_codigo</t>
        </is>
      </c>
      <c r="F1" s="1" t="inlineStr">
        <is>
          <t>aduana_nombre</t>
        </is>
      </c>
      <c r="G1" s="1" t="inlineStr">
        <is>
          <t>agente_codigo</t>
        </is>
      </c>
      <c r="H1" s="1" t="inlineStr">
        <is>
          <t>agente_nombre</t>
        </is>
      </c>
      <c r="I1" s="1" t="inlineStr">
        <is>
          <t>pais_codigo</t>
        </is>
      </c>
      <c r="J1" s="1" t="inlineStr">
        <is>
          <t>pais_nombre</t>
        </is>
      </c>
      <c r="K1" s="1" t="inlineStr">
        <is>
          <t>fob_usd</t>
        </is>
      </c>
      <c r="L1" s="7" t="inlineStr">
        <is>
          <t>subpartida</t>
        </is>
      </c>
      <c r="M1" s="7" t="inlineStr">
        <is>
          <t>producto</t>
        </is>
      </c>
      <c r="N1" s="7" t="inlineStr">
        <is>
          <t>peso_neto_kg</t>
        </is>
      </c>
      <c r="O1" s="1" t="inlineStr">
        <is>
          <t>fuente</t>
        </is>
      </c>
      <c r="P1" s="1" t="inlineStr">
        <is>
          <t>fecha_consulta</t>
        </is>
      </c>
    </row>
    <row r="2">
      <c r="A2">
        <f t="array" ref="A2:A959">_xlfn._xlws.FILTER(RUC_FOB!$A$2:$A$5000,RUC_FOB!$A$2:$A$5000&lt;&gt;"")</f>
        <v/>
      </c>
      <c r="B2">
        <f t="array" ref="B2:B959">_xlfn._xlws.FILTER(RUC_FOB!$B$2:$B$5000,RUC_FOB!$A$2:$A$5000&lt;&gt;"")</f>
        <v/>
      </c>
      <c r="C2">
        <f t="array" ref="C2:C959">_xlfn._xlws.FILTER(RUC_FOB!$C$2:$C$5000,RUC_FOB!$A$2:$A$5000&lt;&gt;"")</f>
        <v/>
      </c>
      <c r="D2">
        <f t="array" ref="D2:D959">_xlfn.ANCHORARRAY(B2)&amp;TEXT(_xlfn.ANCHORARRAY(C2),"00")</f>
        <v/>
      </c>
      <c r="E2">
        <f t="array" ref="E2:E959">_xlfn._xlws.FILTER(RUC_FOB!$D$2:$D$5000,RUC_FOB!$A$2:$A$5000&lt;&gt;"")</f>
        <v/>
      </c>
      <c r="F2">
        <f t="array" ref="F2:F959">_xlfn._xlws.FILTER(RUC_FOB!$E$2:$E$5000,RUC_FOB!$A$2:$A$5000&lt;&gt;"")</f>
        <v/>
      </c>
      <c r="G2">
        <f t="array" ref="G2:G959">_xlfn._xlws.FILTER(RUC_FOB!$F$2:$F$5000,RUC_FOB!$A$2:$A$5000&lt;&gt;"")</f>
        <v/>
      </c>
      <c r="H2">
        <f t="array" ref="H2:H959">_xlfn._xlws.FILTER(RUC_FOB!$G$2:$G$5000,RUC_FOB!$A$2:$A$5000&lt;&gt;"")</f>
        <v/>
      </c>
      <c r="I2">
        <f t="array" ref="I2:I959">_xlfn._xlws.FILTER(RUC_FOB!$H$2:$H$5000,RUC_FOB!$A$2:$A$5000&lt;&gt;"")</f>
        <v/>
      </c>
      <c r="J2">
        <f t="array" ref="J2:J959">_xlfn._xlws.FILTER(RUC_FOB!$I$2:$I$5000,RUC_FOB!$A$2:$A$5000&lt;&gt;"")</f>
        <v/>
      </c>
      <c r="K2" s="8">
        <f t="array" ref="K2:K959">_xlfn._xlws.FILTER(RUC_FOB!$J$2:$J$5000,RUC_FOB!$A$2:$A$5000&lt;&gt;"")</f>
        <v/>
      </c>
      <c r="O2">
        <f t="array" ref="O2:O959">IF(_xlfn.ANCHORARRAY(A2)&lt;&gt;"","SUNAT - Aduanas (exportaciones)","")</f>
        <v/>
      </c>
      <c r="P2">
        <f t="array" ref="P2:P959">_xlfn._xlws.FILTER(RUC_FOB!$K$2:$K$5000,RUC_FOB!$A$2:$A$5000&lt;&gt;"")</f>
        <v/>
      </c>
    </row>
    <row r="3">
      <c r="A3" t="inlineStr">
        <is>
          <t>20118578415</t>
        </is>
      </c>
      <c r="B3" t="inlineStr">
        <is>
          <t>2025</t>
        </is>
      </c>
      <c r="C3" t="n">
        <v>1</v>
      </c>
      <c r="D3" t="inlineStr">
        <is>
          <t>202501</t>
        </is>
      </c>
      <c r="E3" t="inlineStr">
        <is>
          <t>118</t>
        </is>
      </c>
      <c r="F3" t="inlineStr">
        <is>
          <t>MARITIMA DEL CALLAO</t>
        </is>
      </c>
      <c r="G3" t="inlineStr">
        <is>
          <t>5901</t>
        </is>
      </c>
      <c r="H3" t="inlineStr">
        <is>
          <t>GRUPO PML S.A.C AGENTES DE ADUANAS</t>
        </is>
      </c>
      <c r="I3" t="inlineStr">
        <is>
          <t>US</t>
        </is>
      </c>
      <c r="J3" t="inlineStr">
        <is>
          <t>UNITED STATES</t>
        </is>
      </c>
      <c r="K3" s="8" t="n">
        <v>150582.03</v>
      </c>
      <c r="O3" t="inlineStr">
        <is>
          <t>SUNAT - Aduanas (exportaciones)</t>
        </is>
      </c>
      <c r="P3" t="inlineStr">
        <is>
          <t>2026-09-19T23:27:29.864Z</t>
        </is>
      </c>
    </row>
    <row r="4">
      <c r="A4" t="inlineStr">
        <is>
          <t>20118578415</t>
        </is>
      </c>
      <c r="B4" t="inlineStr">
        <is>
          <t>2025</t>
        </is>
      </c>
      <c r="C4" t="n">
        <v>8</v>
      </c>
      <c r="D4" t="inlineStr">
        <is>
          <t>202508</t>
        </is>
      </c>
      <c r="E4" t="inlineStr">
        <is>
          <t>118</t>
        </is>
      </c>
      <c r="F4" t="inlineStr">
        <is>
          <t>MARITIMA DEL CALLAO</t>
        </is>
      </c>
      <c r="G4" t="inlineStr">
        <is>
          <t>5901</t>
        </is>
      </c>
      <c r="H4" t="inlineStr">
        <is>
          <t>GRUPO PML S.A.C AGENTES DE ADUANAS</t>
        </is>
      </c>
      <c r="I4" t="inlineStr">
        <is>
          <t>DE</t>
        </is>
      </c>
      <c r="J4" t="inlineStr">
        <is>
          <t>GERMANY</t>
        </is>
      </c>
      <c r="K4" s="8" t="n">
        <v>253017.77</v>
      </c>
      <c r="O4" t="inlineStr">
        <is>
          <t>SUNAT - Aduanas (exportaciones)</t>
        </is>
      </c>
      <c r="P4" t="inlineStr">
        <is>
          <t>2026-09-19T23:27:29.864Z</t>
        </is>
      </c>
    </row>
    <row r="5">
      <c r="A5" t="inlineStr">
        <is>
          <t>20118578415</t>
        </is>
      </c>
      <c r="B5" t="inlineStr">
        <is>
          <t>2025</t>
        </is>
      </c>
      <c r="C5" t="n">
        <v>9</v>
      </c>
      <c r="D5" t="inlineStr">
        <is>
          <t>202509</t>
        </is>
      </c>
      <c r="E5" t="inlineStr">
        <is>
          <t>118</t>
        </is>
      </c>
      <c r="F5" t="inlineStr">
        <is>
          <t>MARITIMA DEL CALLAO</t>
        </is>
      </c>
      <c r="G5" t="inlineStr">
        <is>
          <t>5901</t>
        </is>
      </c>
      <c r="H5" t="inlineStr">
        <is>
          <t>GRUPO PML S.A.C AGENTES DE ADUANAS</t>
        </is>
      </c>
      <c r="I5" t="inlineStr">
        <is>
          <t>DE</t>
        </is>
      </c>
      <c r="J5" t="inlineStr">
        <is>
          <t>GERMANY</t>
        </is>
      </c>
      <c r="K5" s="8" t="n">
        <v>127091.03</v>
      </c>
      <c r="O5" t="inlineStr">
        <is>
          <t>SUNAT - Aduanas (exportaciones)</t>
        </is>
      </c>
      <c r="P5" t="inlineStr">
        <is>
          <t>2026-09-19T23:27:29.864Z</t>
        </is>
      </c>
    </row>
    <row r="6">
      <c r="A6" t="inlineStr">
        <is>
          <t>20118578415</t>
        </is>
      </c>
      <c r="B6" t="inlineStr">
        <is>
          <t>2025</t>
        </is>
      </c>
      <c r="C6" t="n">
        <v>9</v>
      </c>
      <c r="D6" t="inlineStr">
        <is>
          <t>202509</t>
        </is>
      </c>
      <c r="E6" t="inlineStr">
        <is>
          <t>118</t>
        </is>
      </c>
      <c r="F6" t="inlineStr">
        <is>
          <t>MARITIMA DEL CALLAO</t>
        </is>
      </c>
      <c r="G6" t="inlineStr">
        <is>
          <t>5901</t>
        </is>
      </c>
      <c r="H6" t="inlineStr">
        <is>
          <t>GRUPO PML S.A.C AGENTES DE ADUANAS</t>
        </is>
      </c>
      <c r="I6" t="inlineStr">
        <is>
          <t>IE</t>
        </is>
      </c>
      <c r="J6" t="inlineStr">
        <is>
          <t>IRELAND</t>
        </is>
      </c>
      <c r="K6" s="8" t="n">
        <v>130267.09</v>
      </c>
      <c r="O6" t="inlineStr">
        <is>
          <t>SUNAT - Aduanas (exportaciones)</t>
        </is>
      </c>
      <c r="P6" t="inlineStr">
        <is>
          <t>2026-09-19T23:27:29.864Z</t>
        </is>
      </c>
    </row>
    <row r="7">
      <c r="A7" t="inlineStr">
        <is>
          <t>20118578415</t>
        </is>
      </c>
      <c r="B7" t="inlineStr">
        <is>
          <t>2025</t>
        </is>
      </c>
      <c r="C7" t="n">
        <v>10</v>
      </c>
      <c r="D7" t="inlineStr">
        <is>
          <t>202510</t>
        </is>
      </c>
      <c r="E7" t="inlineStr">
        <is>
          <t>118</t>
        </is>
      </c>
      <c r="F7" t="inlineStr">
        <is>
          <t>MARITIMA DEL CALLAO</t>
        </is>
      </c>
      <c r="G7" t="inlineStr">
        <is>
          <t>5901</t>
        </is>
      </c>
      <c r="H7" t="inlineStr">
        <is>
          <t>GRUPO PML S.A.C AGENTES DE ADUANAS</t>
        </is>
      </c>
      <c r="I7" t="inlineStr">
        <is>
          <t>IE</t>
        </is>
      </c>
      <c r="J7" t="inlineStr">
        <is>
          <t>IRELAND</t>
        </is>
      </c>
      <c r="K7" s="8" t="n">
        <v>156161.54</v>
      </c>
      <c r="O7" t="inlineStr">
        <is>
          <t>SUNAT - Aduanas (exportaciones)</t>
        </is>
      </c>
      <c r="P7" t="inlineStr">
        <is>
          <t>2026-09-19T23:27:29.864Z</t>
        </is>
      </c>
    </row>
    <row r="8">
      <c r="A8" t="inlineStr">
        <is>
          <t>20118578415</t>
        </is>
      </c>
      <c r="B8" t="inlineStr">
        <is>
          <t>2025</t>
        </is>
      </c>
      <c r="C8" t="n">
        <v>11</v>
      </c>
      <c r="D8" t="inlineStr">
        <is>
          <t>202511</t>
        </is>
      </c>
      <c r="E8" t="inlineStr">
        <is>
          <t>118</t>
        </is>
      </c>
      <c r="F8" t="inlineStr">
        <is>
          <t>MARITIMA DEL CALLAO</t>
        </is>
      </c>
      <c r="G8" t="inlineStr">
        <is>
          <t>5901</t>
        </is>
      </c>
      <c r="H8" t="inlineStr">
        <is>
          <t>GRUPO PML S.A.C AGENTES DE ADUANAS</t>
        </is>
      </c>
      <c r="I8" t="inlineStr">
        <is>
          <t>DE</t>
        </is>
      </c>
      <c r="J8" t="inlineStr">
        <is>
          <t>GERMANY</t>
        </is>
      </c>
      <c r="K8" s="8" t="n">
        <v>196165.05</v>
      </c>
      <c r="O8" t="inlineStr">
        <is>
          <t>SUNAT - Aduanas (exportaciones)</t>
        </is>
      </c>
      <c r="P8" t="inlineStr">
        <is>
          <t>2026-09-19T23:27:29.864Z</t>
        </is>
      </c>
    </row>
    <row r="9">
      <c r="A9" t="inlineStr">
        <is>
          <t>20118578415</t>
        </is>
      </c>
      <c r="B9" t="inlineStr">
        <is>
          <t>2025</t>
        </is>
      </c>
      <c r="C9" t="n">
        <v>12</v>
      </c>
      <c r="D9" t="inlineStr">
        <is>
          <t>202512</t>
        </is>
      </c>
      <c r="E9" t="inlineStr">
        <is>
          <t>118</t>
        </is>
      </c>
      <c r="F9" t="inlineStr">
        <is>
          <t>MARITIMA DEL CALLAO</t>
        </is>
      </c>
      <c r="G9" t="inlineStr">
        <is>
          <t>5901</t>
        </is>
      </c>
      <c r="H9" t="inlineStr">
        <is>
          <t>GRUPO PML S.A.C AGENTES DE ADUANAS</t>
        </is>
      </c>
      <c r="I9" t="inlineStr">
        <is>
          <t>DE</t>
        </is>
      </c>
      <c r="J9" t="inlineStr">
        <is>
          <t>GERMANY</t>
        </is>
      </c>
      <c r="K9" s="8" t="n">
        <v>264624.33</v>
      </c>
      <c r="O9" t="inlineStr">
        <is>
          <t>SUNAT - Aduanas (exportaciones)</t>
        </is>
      </c>
      <c r="P9" t="inlineStr">
        <is>
          <t>2026-09-19T23:27:29.864Z</t>
        </is>
      </c>
    </row>
    <row r="10">
      <c r="A10" t="inlineStr">
        <is>
          <t>20118578415</t>
        </is>
      </c>
      <c r="B10" t="inlineStr">
        <is>
          <t>2025</t>
        </is>
      </c>
      <c r="C10" t="n">
        <v>12</v>
      </c>
      <c r="D10" t="inlineStr">
        <is>
          <t>202512</t>
        </is>
      </c>
      <c r="E10" t="inlineStr">
        <is>
          <t>118</t>
        </is>
      </c>
      <c r="F10" t="inlineStr">
        <is>
          <t>MARITIMA DEL CALLAO</t>
        </is>
      </c>
      <c r="G10" t="inlineStr">
        <is>
          <t>5901</t>
        </is>
      </c>
      <c r="H10" t="inlineStr">
        <is>
          <t>GRUPO PML S.A.C AGENTES DE ADUANAS</t>
        </is>
      </c>
      <c r="I10" t="inlineStr">
        <is>
          <t>BE</t>
        </is>
      </c>
      <c r="J10" t="inlineStr">
        <is>
          <t>BELGIUM</t>
        </is>
      </c>
      <c r="K10" s="8" t="n">
        <v>333020.36</v>
      </c>
      <c r="O10" t="inlineStr">
        <is>
          <t>SUNAT - Aduanas (exportaciones)</t>
        </is>
      </c>
      <c r="P10" t="inlineStr">
        <is>
          <t>2026-09-19T23:27:29.864Z</t>
        </is>
      </c>
    </row>
    <row r="11">
      <c r="A11" t="inlineStr">
        <is>
          <t>20118578415</t>
        </is>
      </c>
      <c r="B11" t="inlineStr">
        <is>
          <t>2025</t>
        </is>
      </c>
      <c r="C11" t="n">
        <v>12</v>
      </c>
      <c r="D11" t="inlineStr">
        <is>
          <t>202512</t>
        </is>
      </c>
      <c r="E11" t="inlineStr">
        <is>
          <t>118</t>
        </is>
      </c>
      <c r="F11" t="inlineStr">
        <is>
          <t>MARITIMA DEL CALLAO</t>
        </is>
      </c>
      <c r="G11" t="inlineStr">
        <is>
          <t>5901</t>
        </is>
      </c>
      <c r="H11" t="inlineStr">
        <is>
          <t>GRUPO PML S.A.C AGENTES DE ADUANAS</t>
        </is>
      </c>
      <c r="I11" t="inlineStr">
        <is>
          <t>IE</t>
        </is>
      </c>
      <c r="J11" t="inlineStr">
        <is>
          <t>IRELAND</t>
        </is>
      </c>
      <c r="K11" s="8" t="n">
        <v>156119.71</v>
      </c>
      <c r="O11" t="inlineStr">
        <is>
          <t>SUNAT - Aduanas (exportaciones)</t>
        </is>
      </c>
      <c r="P11" t="inlineStr">
        <is>
          <t>2026-09-19T23:27:29.864Z</t>
        </is>
      </c>
    </row>
    <row r="12">
      <c r="A12" t="inlineStr">
        <is>
          <t>20118578415</t>
        </is>
      </c>
      <c r="B12" t="inlineStr">
        <is>
          <t>2025</t>
        </is>
      </c>
      <c r="C12" t="n">
        <v>12</v>
      </c>
      <c r="D12" t="inlineStr">
        <is>
          <t>202512</t>
        </is>
      </c>
      <c r="E12" t="inlineStr">
        <is>
          <t>118</t>
        </is>
      </c>
      <c r="F12" t="inlineStr">
        <is>
          <t>MARITIMA DEL CALLAO</t>
        </is>
      </c>
      <c r="G12" t="inlineStr">
        <is>
          <t>5901</t>
        </is>
      </c>
      <c r="H12" t="inlineStr">
        <is>
          <t>GRUPO PML S.A.C AGENTES DE ADUANAS</t>
        </is>
      </c>
      <c r="I12" t="inlineStr">
        <is>
          <t>GB</t>
        </is>
      </c>
      <c r="J12" t="inlineStr">
        <is>
          <t>UNITED KINGDOM</t>
        </is>
      </c>
      <c r="K12" s="8" t="n">
        <v>156119.71</v>
      </c>
      <c r="O12" t="inlineStr">
        <is>
          <t>SUNAT - Aduanas (exportaciones)</t>
        </is>
      </c>
      <c r="P12" t="inlineStr">
        <is>
          <t>2026-09-19T23:27:29.864Z</t>
        </is>
      </c>
    </row>
    <row r="13">
      <c r="A13" t="inlineStr">
        <is>
          <t>20118578415</t>
        </is>
      </c>
      <c r="B13" t="inlineStr">
        <is>
          <t>2026</t>
        </is>
      </c>
      <c r="C13" t="n">
        <v>1</v>
      </c>
      <c r="D13" t="inlineStr">
        <is>
          <t>202601</t>
        </is>
      </c>
      <c r="E13" t="inlineStr">
        <is>
          <t>118</t>
        </is>
      </c>
      <c r="F13" t="inlineStr">
        <is>
          <t>MARITIMA DEL CALLAO</t>
        </is>
      </c>
      <c r="G13" t="inlineStr">
        <is>
          <t>5901</t>
        </is>
      </c>
      <c r="H13" t="inlineStr">
        <is>
          <t>GRUPO PML S.A.C AGENTES DE ADUANAS</t>
        </is>
      </c>
      <c r="I13" t="inlineStr">
        <is>
          <t>US</t>
        </is>
      </c>
      <c r="J13" t="inlineStr">
        <is>
          <t>UNITED STATES</t>
        </is>
      </c>
      <c r="K13" s="8" t="n">
        <v>457370.96</v>
      </c>
      <c r="O13" t="inlineStr">
        <is>
          <t>SUNAT - Aduanas (exportaciones)</t>
        </is>
      </c>
      <c r="P13" t="inlineStr">
        <is>
          <t>2026-09-19T23:27:29.864Z</t>
        </is>
      </c>
    </row>
    <row r="14">
      <c r="A14" t="inlineStr">
        <is>
          <t>20118578415</t>
        </is>
      </c>
      <c r="B14" t="inlineStr">
        <is>
          <t>2026</t>
        </is>
      </c>
      <c r="C14" t="n">
        <v>2</v>
      </c>
      <c r="D14" t="inlineStr">
        <is>
          <t>202602</t>
        </is>
      </c>
      <c r="E14" t="inlineStr">
        <is>
          <t>118</t>
        </is>
      </c>
      <c r="F14" t="inlineStr">
        <is>
          <t>MARITIMA DEL CALLAO</t>
        </is>
      </c>
      <c r="G14" t="inlineStr">
        <is>
          <t>5901</t>
        </is>
      </c>
      <c r="H14" t="inlineStr">
        <is>
          <t>GRUPO PML S.A.C AGENTES DE ADUANAS</t>
        </is>
      </c>
      <c r="I14" t="inlineStr">
        <is>
          <t>AU</t>
        </is>
      </c>
      <c r="J14" t="inlineStr">
        <is>
          <t>AUSTRALIA</t>
        </is>
      </c>
      <c r="K14" s="8" t="n">
        <v>159314.19</v>
      </c>
      <c r="O14" t="inlineStr">
        <is>
          <t>SUNAT - Aduanas (exportaciones)</t>
        </is>
      </c>
      <c r="P14" t="inlineStr">
        <is>
          <t>2026-09-19T23:27:29.864Z</t>
        </is>
      </c>
    </row>
    <row r="15">
      <c r="A15" t="inlineStr">
        <is>
          <t>20118578415</t>
        </is>
      </c>
      <c r="B15" t="inlineStr">
        <is>
          <t>2026</t>
        </is>
      </c>
      <c r="C15" t="n">
        <v>2</v>
      </c>
      <c r="D15" t="inlineStr">
        <is>
          <t>202602</t>
        </is>
      </c>
      <c r="E15" t="inlineStr">
        <is>
          <t>118</t>
        </is>
      </c>
      <c r="F15" t="inlineStr">
        <is>
          <t>MARITIMA DEL CALLAO</t>
        </is>
      </c>
      <c r="G15" t="inlineStr">
        <is>
          <t>5901</t>
        </is>
      </c>
      <c r="H15" t="inlineStr">
        <is>
          <t>GRUPO PML S.A.C AGENTES DE ADUANAS</t>
        </is>
      </c>
      <c r="I15" t="inlineStr">
        <is>
          <t>DE</t>
        </is>
      </c>
      <c r="J15" t="inlineStr">
        <is>
          <t>GERMANY</t>
        </is>
      </c>
      <c r="K15" s="8" t="n">
        <v>393324.32</v>
      </c>
      <c r="O15" t="inlineStr">
        <is>
          <t>SUNAT - Aduanas (exportaciones)</t>
        </is>
      </c>
      <c r="P15" t="inlineStr">
        <is>
          <t>2026-09-19T23:27:29.864Z</t>
        </is>
      </c>
    </row>
    <row r="16">
      <c r="A16" t="inlineStr">
        <is>
          <t>20118578415</t>
        </is>
      </c>
      <c r="B16" t="inlineStr">
        <is>
          <t>2026</t>
        </is>
      </c>
      <c r="C16" t="n">
        <v>2</v>
      </c>
      <c r="D16" t="inlineStr">
        <is>
          <t>202602</t>
        </is>
      </c>
      <c r="E16" t="inlineStr">
        <is>
          <t>118</t>
        </is>
      </c>
      <c r="F16" t="inlineStr">
        <is>
          <t>MARITIMA DEL CALLAO</t>
        </is>
      </c>
      <c r="G16" t="inlineStr">
        <is>
          <t>5901</t>
        </is>
      </c>
      <c r="H16" t="inlineStr">
        <is>
          <t>GRUPO PML S.A.C AGENTES DE ADUANAS</t>
        </is>
      </c>
      <c r="I16" t="inlineStr">
        <is>
          <t>US</t>
        </is>
      </c>
      <c r="J16" t="inlineStr">
        <is>
          <t>UNITED STATES</t>
        </is>
      </c>
      <c r="K16" s="8" t="n">
        <v>218050.52</v>
      </c>
      <c r="O16" t="inlineStr">
        <is>
          <t>SUNAT - Aduanas (exportaciones)</t>
        </is>
      </c>
      <c r="P16" t="inlineStr">
        <is>
          <t>2026-09-19T23:27:29.864Z</t>
        </is>
      </c>
    </row>
    <row r="17">
      <c r="A17" t="inlineStr">
        <is>
          <t>20129529530</t>
        </is>
      </c>
      <c r="B17" t="inlineStr">
        <is>
          <t>2025</t>
        </is>
      </c>
      <c r="C17" t="n">
        <v>2</v>
      </c>
      <c r="D17" t="inlineStr">
        <is>
          <t>202502</t>
        </is>
      </c>
      <c r="E17" t="inlineStr">
        <is>
          <t>118</t>
        </is>
      </c>
      <c r="F17" t="inlineStr">
        <is>
          <t>MARITIMA DEL CALLAO</t>
        </is>
      </c>
      <c r="G17" t="inlineStr">
        <is>
          <t>6180</t>
        </is>
      </c>
      <c r="H17" t="inlineStr">
        <is>
          <t>IJI S.A.C. AGENTES DE ADUANA</t>
        </is>
      </c>
      <c r="I17" t="inlineStr">
        <is>
          <t>BE</t>
        </is>
      </c>
      <c r="J17" t="inlineStr">
        <is>
          <t>BELGIUM</t>
        </is>
      </c>
      <c r="K17" s="8" t="n">
        <v>294654.44</v>
      </c>
      <c r="O17" t="inlineStr">
        <is>
          <t>SUNAT - Aduanas (exportaciones)</t>
        </is>
      </c>
      <c r="P17" t="inlineStr">
        <is>
          <t>2026-09-19T23:27:29.864Z</t>
        </is>
      </c>
    </row>
    <row r="18">
      <c r="A18" t="inlineStr">
        <is>
          <t>20129529530</t>
        </is>
      </c>
      <c r="B18" t="inlineStr">
        <is>
          <t>2025</t>
        </is>
      </c>
      <c r="C18" t="n">
        <v>5</v>
      </c>
      <c r="D18" t="inlineStr">
        <is>
          <t>202505</t>
        </is>
      </c>
      <c r="E18" t="inlineStr">
        <is>
          <t>118</t>
        </is>
      </c>
      <c r="F18" t="inlineStr">
        <is>
          <t>MARITIMA DEL CALLAO</t>
        </is>
      </c>
      <c r="G18" t="inlineStr">
        <is>
          <t>6180</t>
        </is>
      </c>
      <c r="H18" t="inlineStr">
        <is>
          <t>IJI S.A.C. AGENTES DE ADUANA</t>
        </is>
      </c>
      <c r="I18" t="inlineStr">
        <is>
          <t>BE</t>
        </is>
      </c>
      <c r="J18" t="inlineStr">
        <is>
          <t>BELGIUM</t>
        </is>
      </c>
      <c r="K18" s="8" t="n">
        <v>256484.28</v>
      </c>
      <c r="O18" t="inlineStr">
        <is>
          <t>SUNAT - Aduanas (exportaciones)</t>
        </is>
      </c>
      <c r="P18" t="inlineStr">
        <is>
          <t>2026-09-19T23:27:29.864Z</t>
        </is>
      </c>
    </row>
    <row r="19">
      <c r="A19" t="inlineStr">
        <is>
          <t>20129529530</t>
        </is>
      </c>
      <c r="B19" t="inlineStr">
        <is>
          <t>2025</t>
        </is>
      </c>
      <c r="C19" t="n">
        <v>5</v>
      </c>
      <c r="D19" t="inlineStr">
        <is>
          <t>202505</t>
        </is>
      </c>
      <c r="E19" t="inlineStr">
        <is>
          <t>118</t>
        </is>
      </c>
      <c r="F19" t="inlineStr">
        <is>
          <t>MARITIMA DEL CALLAO</t>
        </is>
      </c>
      <c r="G19" t="inlineStr">
        <is>
          <t>6982</t>
        </is>
      </c>
      <c r="H19" t="inlineStr">
        <is>
          <t>JS PERU AGENCIA DE ADUANA S.A.C.</t>
        </is>
      </c>
      <c r="I19" t="inlineStr">
        <is>
          <t>DE</t>
        </is>
      </c>
      <c r="J19" t="inlineStr">
        <is>
          <t>GERMANY</t>
        </is>
      </c>
      <c r="K19" s="8" t="n">
        <v>359707.34</v>
      </c>
      <c r="O19" t="inlineStr">
        <is>
          <t>SUNAT - Aduanas (exportaciones)</t>
        </is>
      </c>
      <c r="P19" t="inlineStr">
        <is>
          <t>2026-09-19T23:27:29.864Z</t>
        </is>
      </c>
    </row>
    <row r="20">
      <c r="A20" t="inlineStr">
        <is>
          <t>20129529530</t>
        </is>
      </c>
      <c r="B20" t="inlineStr">
        <is>
          <t>2025</t>
        </is>
      </c>
      <c r="C20" t="n">
        <v>7</v>
      </c>
      <c r="D20" t="inlineStr">
        <is>
          <t>202507</t>
        </is>
      </c>
      <c r="E20" t="inlineStr">
        <is>
          <t>118</t>
        </is>
      </c>
      <c r="F20" t="inlineStr">
        <is>
          <t>MARITIMA DEL CALLAO</t>
        </is>
      </c>
      <c r="G20" t="inlineStr">
        <is>
          <t>7378</t>
        </is>
      </c>
      <c r="H20" t="inlineStr">
        <is>
          <t>SAN MIGUEL ADUANAS S.A.C.</t>
        </is>
      </c>
      <c r="I20" t="inlineStr">
        <is>
          <t>DE</t>
        </is>
      </c>
      <c r="J20" t="inlineStr">
        <is>
          <t>GERMANY</t>
        </is>
      </c>
      <c r="K20" s="8" t="n">
        <v>767853.36</v>
      </c>
      <c r="O20" t="inlineStr">
        <is>
          <t>SUNAT - Aduanas (exportaciones)</t>
        </is>
      </c>
      <c r="P20" t="inlineStr">
        <is>
          <t>2026-09-19T23:27:29.864Z</t>
        </is>
      </c>
    </row>
    <row r="21">
      <c r="A21" t="inlineStr">
        <is>
          <t>20129529530</t>
        </is>
      </c>
      <c r="B21" t="inlineStr">
        <is>
          <t>2025</t>
        </is>
      </c>
      <c r="C21" t="n">
        <v>7</v>
      </c>
      <c r="D21" t="inlineStr">
        <is>
          <t>202507</t>
        </is>
      </c>
      <c r="E21" t="inlineStr">
        <is>
          <t>118</t>
        </is>
      </c>
      <c r="F21" t="inlineStr">
        <is>
          <t>MARITIMA DEL CALLAO</t>
        </is>
      </c>
      <c r="G21" t="inlineStr">
        <is>
          <t>6982</t>
        </is>
      </c>
      <c r="H21" t="inlineStr">
        <is>
          <t>JS PERU AGENCIA DE ADUANA S.A.C.</t>
        </is>
      </c>
      <c r="I21" t="inlineStr">
        <is>
          <t>DE</t>
        </is>
      </c>
      <c r="J21" t="inlineStr">
        <is>
          <t>GERMANY</t>
        </is>
      </c>
      <c r="K21" s="8" t="n">
        <v>607836.74</v>
      </c>
      <c r="O21" t="inlineStr">
        <is>
          <t>SUNAT - Aduanas (exportaciones)</t>
        </is>
      </c>
      <c r="P21" t="inlineStr">
        <is>
          <t>2026-09-19T23:27:29.864Z</t>
        </is>
      </c>
    </row>
    <row r="22">
      <c r="A22" t="inlineStr">
        <is>
          <t>20129529530</t>
        </is>
      </c>
      <c r="B22" t="inlineStr">
        <is>
          <t>2025</t>
        </is>
      </c>
      <c r="C22" t="n">
        <v>7</v>
      </c>
      <c r="D22" t="inlineStr">
        <is>
          <t>202507</t>
        </is>
      </c>
      <c r="E22" t="inlineStr">
        <is>
          <t>118</t>
        </is>
      </c>
      <c r="F22" t="inlineStr">
        <is>
          <t>MARITIMA DEL CALLAO</t>
        </is>
      </c>
      <c r="G22" t="inlineStr">
        <is>
          <t>6180</t>
        </is>
      </c>
      <c r="H22" t="inlineStr">
        <is>
          <t>IJI S.A.C. AGENTES DE ADUANA</t>
        </is>
      </c>
      <c r="I22" t="inlineStr">
        <is>
          <t>BE</t>
        </is>
      </c>
      <c r="J22" t="inlineStr">
        <is>
          <t>BELGIUM</t>
        </is>
      </c>
      <c r="K22" s="8" t="n">
        <v>539109.55</v>
      </c>
      <c r="O22" t="inlineStr">
        <is>
          <t>SUNAT - Aduanas (exportaciones)</t>
        </is>
      </c>
      <c r="P22" t="inlineStr">
        <is>
          <t>2026-09-19T23:27:29.864Z</t>
        </is>
      </c>
    </row>
    <row r="23">
      <c r="A23" t="inlineStr">
        <is>
          <t>20129529530</t>
        </is>
      </c>
      <c r="B23" t="inlineStr">
        <is>
          <t>2025</t>
        </is>
      </c>
      <c r="C23" t="n">
        <v>8</v>
      </c>
      <c r="D23" t="inlineStr">
        <is>
          <t>202508</t>
        </is>
      </c>
      <c r="E23" t="inlineStr">
        <is>
          <t>118</t>
        </is>
      </c>
      <c r="F23" t="inlineStr">
        <is>
          <t>MARITIMA DEL CALLAO</t>
        </is>
      </c>
      <c r="G23" t="inlineStr">
        <is>
          <t>6180</t>
        </is>
      </c>
      <c r="H23" t="inlineStr">
        <is>
          <t>IJI S.A.C. AGENTES DE ADUANA</t>
        </is>
      </c>
      <c r="I23" t="inlineStr">
        <is>
          <t>BE</t>
        </is>
      </c>
      <c r="J23" t="inlineStr">
        <is>
          <t>BELGIUM</t>
        </is>
      </c>
      <c r="K23" s="8" t="n">
        <v>235083.57</v>
      </c>
      <c r="O23" t="inlineStr">
        <is>
          <t>SUNAT - Aduanas (exportaciones)</t>
        </is>
      </c>
      <c r="P23" t="inlineStr">
        <is>
          <t>2026-09-19T23:27:29.864Z</t>
        </is>
      </c>
    </row>
    <row r="24">
      <c r="A24" t="inlineStr">
        <is>
          <t>20129529530</t>
        </is>
      </c>
      <c r="B24" t="inlineStr">
        <is>
          <t>2025</t>
        </is>
      </c>
      <c r="C24" t="n">
        <v>8</v>
      </c>
      <c r="D24" t="inlineStr">
        <is>
          <t>202508</t>
        </is>
      </c>
      <c r="E24" t="inlineStr">
        <is>
          <t>118</t>
        </is>
      </c>
      <c r="F24" t="inlineStr">
        <is>
          <t>MARITIMA DEL CALLAO</t>
        </is>
      </c>
      <c r="G24" t="inlineStr">
        <is>
          <t>6982</t>
        </is>
      </c>
      <c r="H24" t="inlineStr">
        <is>
          <t>JS PERU AGENCIA DE ADUANA S.A.C.</t>
        </is>
      </c>
      <c r="I24" t="inlineStr">
        <is>
          <t>DE</t>
        </is>
      </c>
      <c r="J24" t="inlineStr">
        <is>
          <t>GERMANY</t>
        </is>
      </c>
      <c r="K24" s="8" t="n">
        <v>443357.08</v>
      </c>
      <c r="O24" t="inlineStr">
        <is>
          <t>SUNAT - Aduanas (exportaciones)</t>
        </is>
      </c>
      <c r="P24" t="inlineStr">
        <is>
          <t>2026-09-19T23:27:29.864Z</t>
        </is>
      </c>
    </row>
    <row r="25">
      <c r="A25" t="inlineStr">
        <is>
          <t>20129529530</t>
        </is>
      </c>
      <c r="B25" t="inlineStr">
        <is>
          <t>2025</t>
        </is>
      </c>
      <c r="C25" t="n">
        <v>8</v>
      </c>
      <c r="D25" t="inlineStr">
        <is>
          <t>202508</t>
        </is>
      </c>
      <c r="E25" t="inlineStr">
        <is>
          <t>118</t>
        </is>
      </c>
      <c r="F25" t="inlineStr">
        <is>
          <t>MARITIMA DEL CALLAO</t>
        </is>
      </c>
      <c r="G25" t="inlineStr">
        <is>
          <t>7378</t>
        </is>
      </c>
      <c r="H25" t="inlineStr">
        <is>
          <t>SAN MIGUEL ADUANAS S.A.C.</t>
        </is>
      </c>
      <c r="I25" t="inlineStr">
        <is>
          <t>DE</t>
        </is>
      </c>
      <c r="J25" t="inlineStr">
        <is>
          <t>GERMANY</t>
        </is>
      </c>
      <c r="K25" s="8" t="n">
        <v>465185.98</v>
      </c>
      <c r="O25" t="inlineStr">
        <is>
          <t>SUNAT - Aduanas (exportaciones)</t>
        </is>
      </c>
      <c r="P25" t="inlineStr">
        <is>
          <t>2026-09-19T23:27:29.864Z</t>
        </is>
      </c>
    </row>
    <row r="26">
      <c r="A26" t="inlineStr">
        <is>
          <t>20129529530</t>
        </is>
      </c>
      <c r="B26" t="inlineStr">
        <is>
          <t>2025</t>
        </is>
      </c>
      <c r="C26" t="n">
        <v>9</v>
      </c>
      <c r="D26" t="inlineStr">
        <is>
          <t>202509</t>
        </is>
      </c>
      <c r="E26" t="inlineStr">
        <is>
          <t>118</t>
        </is>
      </c>
      <c r="F26" t="inlineStr">
        <is>
          <t>MARITIMA DEL CALLAO</t>
        </is>
      </c>
      <c r="G26" t="inlineStr">
        <is>
          <t>7378</t>
        </is>
      </c>
      <c r="H26" t="inlineStr">
        <is>
          <t>SAN MIGUEL ADUANAS S.A.C.</t>
        </is>
      </c>
      <c r="I26" t="inlineStr">
        <is>
          <t>DE</t>
        </is>
      </c>
      <c r="J26" t="inlineStr">
        <is>
          <t>GERMANY</t>
        </is>
      </c>
      <c r="K26" s="8" t="n">
        <v>287613.41</v>
      </c>
      <c r="O26" t="inlineStr">
        <is>
          <t>SUNAT - Aduanas (exportaciones)</t>
        </is>
      </c>
      <c r="P26" t="inlineStr">
        <is>
          <t>2026-09-19T23:27:29.864Z</t>
        </is>
      </c>
    </row>
    <row r="27">
      <c r="A27" t="inlineStr">
        <is>
          <t>20129529530</t>
        </is>
      </c>
      <c r="B27" t="inlineStr">
        <is>
          <t>2025</t>
        </is>
      </c>
      <c r="C27" t="n">
        <v>9</v>
      </c>
      <c r="D27" t="inlineStr">
        <is>
          <t>202509</t>
        </is>
      </c>
      <c r="E27" t="inlineStr">
        <is>
          <t>118</t>
        </is>
      </c>
      <c r="F27" t="inlineStr">
        <is>
          <t>MARITIMA DEL CALLAO</t>
        </is>
      </c>
      <c r="G27" t="inlineStr">
        <is>
          <t>6180</t>
        </is>
      </c>
      <c r="H27" t="inlineStr">
        <is>
          <t>IJI S.A.C. AGENTES DE ADUANA</t>
        </is>
      </c>
      <c r="I27" t="inlineStr">
        <is>
          <t>BE</t>
        </is>
      </c>
      <c r="J27" t="inlineStr">
        <is>
          <t>BELGIUM</t>
        </is>
      </c>
      <c r="K27" s="8" t="n">
        <v>225507.64</v>
      </c>
      <c r="O27" t="inlineStr">
        <is>
          <t>SUNAT - Aduanas (exportaciones)</t>
        </is>
      </c>
      <c r="P27" t="inlineStr">
        <is>
          <t>2026-09-19T23:27:29.864Z</t>
        </is>
      </c>
    </row>
    <row r="28">
      <c r="A28" t="inlineStr">
        <is>
          <t>20129529530</t>
        </is>
      </c>
      <c r="B28" t="inlineStr">
        <is>
          <t>2025</t>
        </is>
      </c>
      <c r="C28" t="n">
        <v>9</v>
      </c>
      <c r="D28" t="inlineStr">
        <is>
          <t>202509</t>
        </is>
      </c>
      <c r="E28" t="inlineStr">
        <is>
          <t>118</t>
        </is>
      </c>
      <c r="F28" t="inlineStr">
        <is>
          <t>MARITIMA DEL CALLAO</t>
        </is>
      </c>
      <c r="G28" t="inlineStr">
        <is>
          <t>6982</t>
        </is>
      </c>
      <c r="H28" t="inlineStr">
        <is>
          <t>JS PERU AGENCIA DE ADUANA S.A.C.</t>
        </is>
      </c>
      <c r="I28" t="inlineStr">
        <is>
          <t>DE</t>
        </is>
      </c>
      <c r="J28" t="inlineStr">
        <is>
          <t>GERMANY</t>
        </is>
      </c>
      <c r="K28" s="8" t="n">
        <v>271321.79</v>
      </c>
      <c r="O28" t="inlineStr">
        <is>
          <t>SUNAT - Aduanas (exportaciones)</t>
        </is>
      </c>
      <c r="P28" t="inlineStr">
        <is>
          <t>2026-09-19T23:27:29.864Z</t>
        </is>
      </c>
    </row>
    <row r="29">
      <c r="A29" t="inlineStr">
        <is>
          <t>20129529530</t>
        </is>
      </c>
      <c r="B29" t="inlineStr">
        <is>
          <t>2025</t>
        </is>
      </c>
      <c r="C29" t="n">
        <v>10</v>
      </c>
      <c r="D29" t="inlineStr">
        <is>
          <t>202510</t>
        </is>
      </c>
      <c r="E29" t="inlineStr">
        <is>
          <t>118</t>
        </is>
      </c>
      <c r="F29" t="inlineStr">
        <is>
          <t>MARITIMA DEL CALLAO</t>
        </is>
      </c>
      <c r="G29" t="inlineStr">
        <is>
          <t>6982</t>
        </is>
      </c>
      <c r="H29" t="inlineStr">
        <is>
          <t>JS PERU AGENCIA DE ADUANA S.A.C.</t>
        </is>
      </c>
      <c r="I29" t="inlineStr">
        <is>
          <t>DE</t>
        </is>
      </c>
      <c r="J29" t="inlineStr">
        <is>
          <t>GERMANY</t>
        </is>
      </c>
      <c r="K29" s="8" t="n">
        <v>715788.04</v>
      </c>
      <c r="O29" t="inlineStr">
        <is>
          <t>SUNAT - Aduanas (exportaciones)</t>
        </is>
      </c>
      <c r="P29" t="inlineStr">
        <is>
          <t>2026-09-19T23:27:29.864Z</t>
        </is>
      </c>
    </row>
    <row r="30">
      <c r="A30" t="inlineStr">
        <is>
          <t>20129529530</t>
        </is>
      </c>
      <c r="B30" t="inlineStr">
        <is>
          <t>2025</t>
        </is>
      </c>
      <c r="C30" t="n">
        <v>11</v>
      </c>
      <c r="D30" t="inlineStr">
        <is>
          <t>202511</t>
        </is>
      </c>
      <c r="E30" t="inlineStr">
        <is>
          <t>118</t>
        </is>
      </c>
      <c r="F30" t="inlineStr">
        <is>
          <t>MARITIMA DEL CALLAO</t>
        </is>
      </c>
      <c r="G30" t="inlineStr">
        <is>
          <t>6982</t>
        </is>
      </c>
      <c r="H30" t="inlineStr">
        <is>
          <t>JS PERU AGENCIA DE ADUANA S.A.C.</t>
        </is>
      </c>
      <c r="I30" t="inlineStr">
        <is>
          <t>DE</t>
        </is>
      </c>
      <c r="J30" t="inlineStr">
        <is>
          <t>GERMANY</t>
        </is>
      </c>
      <c r="K30" s="8" t="n">
        <v>369493.92</v>
      </c>
      <c r="O30" t="inlineStr">
        <is>
          <t>SUNAT - Aduanas (exportaciones)</t>
        </is>
      </c>
      <c r="P30" t="inlineStr">
        <is>
          <t>2026-09-19T23:27:29.864Z</t>
        </is>
      </c>
    </row>
    <row r="31">
      <c r="A31" t="inlineStr">
        <is>
          <t>20129529530</t>
        </is>
      </c>
      <c r="B31" t="inlineStr">
        <is>
          <t>2025</t>
        </is>
      </c>
      <c r="C31" t="n">
        <v>11</v>
      </c>
      <c r="D31" t="inlineStr">
        <is>
          <t>202511</t>
        </is>
      </c>
      <c r="E31" t="inlineStr">
        <is>
          <t>118</t>
        </is>
      </c>
      <c r="F31" t="inlineStr">
        <is>
          <t>MARITIMA DEL CALLAO</t>
        </is>
      </c>
      <c r="G31" t="inlineStr">
        <is>
          <t>6982</t>
        </is>
      </c>
      <c r="H31" t="inlineStr">
        <is>
          <t>JS PERU AGENCIA DE ADUANA S.A.C.</t>
        </is>
      </c>
      <c r="I31" t="inlineStr">
        <is>
          <t>US</t>
        </is>
      </c>
      <c r="J31" t="inlineStr">
        <is>
          <t>UNITED STATES</t>
        </is>
      </c>
      <c r="K31" s="8" t="n">
        <v>159800.97</v>
      </c>
      <c r="O31" t="inlineStr">
        <is>
          <t>SUNAT - Aduanas (exportaciones)</t>
        </is>
      </c>
      <c r="P31" t="inlineStr">
        <is>
          <t>2026-09-19T23:27:29.864Z</t>
        </is>
      </c>
    </row>
    <row r="32">
      <c r="A32" t="inlineStr">
        <is>
          <t>20129529530</t>
        </is>
      </c>
      <c r="B32" t="inlineStr">
        <is>
          <t>2025</t>
        </is>
      </c>
      <c r="C32" t="n">
        <v>11</v>
      </c>
      <c r="D32" t="inlineStr">
        <is>
          <t>202511</t>
        </is>
      </c>
      <c r="E32" t="inlineStr">
        <is>
          <t>118</t>
        </is>
      </c>
      <c r="F32" t="inlineStr">
        <is>
          <t>MARITIMA DEL CALLAO</t>
        </is>
      </c>
      <c r="G32" t="inlineStr">
        <is>
          <t>7378</t>
        </is>
      </c>
      <c r="H32" t="inlineStr">
        <is>
          <t>SAN MIGUEL ADUANAS S.A.C.</t>
        </is>
      </c>
      <c r="I32" t="inlineStr">
        <is>
          <t>DE</t>
        </is>
      </c>
      <c r="J32" t="inlineStr">
        <is>
          <t>GERMANY</t>
        </is>
      </c>
      <c r="K32" s="8" t="n">
        <v>653231.85</v>
      </c>
      <c r="O32" t="inlineStr">
        <is>
          <t>SUNAT - Aduanas (exportaciones)</t>
        </is>
      </c>
      <c r="P32" t="inlineStr">
        <is>
          <t>2026-09-19T23:27:29.864Z</t>
        </is>
      </c>
    </row>
    <row r="33">
      <c r="A33" t="inlineStr">
        <is>
          <t>20129529530</t>
        </is>
      </c>
      <c r="B33" t="inlineStr">
        <is>
          <t>2025</t>
        </is>
      </c>
      <c r="C33" t="n">
        <v>12</v>
      </c>
      <c r="D33" t="inlineStr">
        <is>
          <t>202512</t>
        </is>
      </c>
      <c r="E33" t="inlineStr">
        <is>
          <t>118</t>
        </is>
      </c>
      <c r="F33" t="inlineStr">
        <is>
          <t>MARITIMA DEL CALLAO</t>
        </is>
      </c>
      <c r="G33" t="inlineStr">
        <is>
          <t>6982</t>
        </is>
      </c>
      <c r="H33" t="inlineStr">
        <is>
          <t>JS PERU AGENCIA DE ADUANA S.A.C.</t>
        </is>
      </c>
      <c r="I33" t="inlineStr">
        <is>
          <t>DE</t>
        </is>
      </c>
      <c r="J33" t="inlineStr">
        <is>
          <t>GERMANY</t>
        </is>
      </c>
      <c r="K33" s="8" t="n">
        <v>163832.12</v>
      </c>
      <c r="O33" t="inlineStr">
        <is>
          <t>SUNAT - Aduanas (exportaciones)</t>
        </is>
      </c>
      <c r="P33" t="inlineStr">
        <is>
          <t>2026-09-19T23:27:29.864Z</t>
        </is>
      </c>
    </row>
    <row r="34">
      <c r="A34" t="inlineStr">
        <is>
          <t>20129529530</t>
        </is>
      </c>
      <c r="B34" t="inlineStr">
        <is>
          <t>2026</t>
        </is>
      </c>
      <c r="C34" t="n">
        <v>2</v>
      </c>
      <c r="D34" t="inlineStr">
        <is>
          <t>202602</t>
        </is>
      </c>
      <c r="E34" t="inlineStr">
        <is>
          <t>118</t>
        </is>
      </c>
      <c r="F34" t="inlineStr">
        <is>
          <t>MARITIMA DEL CALLAO</t>
        </is>
      </c>
      <c r="G34" t="inlineStr">
        <is>
          <t>6180</t>
        </is>
      </c>
      <c r="H34" t="inlineStr">
        <is>
          <t>IJI S.A.C. AGENTES DE ADUANA</t>
        </is>
      </c>
      <c r="I34" t="inlineStr">
        <is>
          <t>BE</t>
        </is>
      </c>
      <c r="J34" t="inlineStr">
        <is>
          <t>BELGIUM</t>
        </is>
      </c>
      <c r="K34" s="8" t="n">
        <v>153669.88</v>
      </c>
      <c r="O34" t="inlineStr">
        <is>
          <t>SUNAT - Aduanas (exportaciones)</t>
        </is>
      </c>
      <c r="P34" t="inlineStr">
        <is>
          <t>2026-09-19T23:27:29.864Z</t>
        </is>
      </c>
    </row>
    <row r="35">
      <c r="A35" t="inlineStr">
        <is>
          <t>20129529530</t>
        </is>
      </c>
      <c r="B35" t="inlineStr">
        <is>
          <t>2026</t>
        </is>
      </c>
      <c r="C35" t="n">
        <v>4</v>
      </c>
      <c r="D35" t="inlineStr">
        <is>
          <t>202604</t>
        </is>
      </c>
      <c r="E35" t="inlineStr">
        <is>
          <t>118</t>
        </is>
      </c>
      <c r="F35" t="inlineStr">
        <is>
          <t>MARITIMA DEL CALLAO</t>
        </is>
      </c>
      <c r="G35" t="inlineStr">
        <is>
          <t>6180</t>
        </is>
      </c>
      <c r="H35" t="inlineStr">
        <is>
          <t>IJI S.A.C. AGENTES DE ADUANA</t>
        </is>
      </c>
      <c r="I35" t="inlineStr">
        <is>
          <t>NL</t>
        </is>
      </c>
      <c r="J35" t="inlineStr">
        <is>
          <t>NETHERLANDS</t>
        </is>
      </c>
      <c r="K35" s="8" t="n">
        <v>107489.98</v>
      </c>
      <c r="O35" t="inlineStr">
        <is>
          <t>SUNAT - Aduanas (exportaciones)</t>
        </is>
      </c>
      <c r="P35" t="inlineStr">
        <is>
          <t>2026-09-19T23:27:29.864Z</t>
        </is>
      </c>
    </row>
    <row r="36">
      <c r="A36" t="inlineStr">
        <is>
          <t>20132509795</t>
        </is>
      </c>
      <c r="B36" t="inlineStr">
        <is>
          <t>2025</t>
        </is>
      </c>
      <c r="C36" t="n">
        <v>8</v>
      </c>
      <c r="D36" t="inlineStr">
        <is>
          <t>202508</t>
        </is>
      </c>
      <c r="E36" t="inlineStr">
        <is>
          <t>118</t>
        </is>
      </c>
      <c r="F36" t="inlineStr">
        <is>
          <t>MARITIMA DEL CALLAO</t>
        </is>
      </c>
      <c r="G36" t="inlineStr">
        <is>
          <t>5901</t>
        </is>
      </c>
      <c r="H36" t="inlineStr">
        <is>
          <t>GRUPO PML S.A.C AGENTES DE ADUANAS</t>
        </is>
      </c>
      <c r="I36" t="inlineStr">
        <is>
          <t>GB</t>
        </is>
      </c>
      <c r="J36" t="inlineStr">
        <is>
          <t>UNITED KINGDOM</t>
        </is>
      </c>
      <c r="K36" s="8" t="n">
        <v>121314.87</v>
      </c>
      <c r="O36" t="inlineStr">
        <is>
          <t>SUNAT - Aduanas (exportaciones)</t>
        </is>
      </c>
      <c r="P36" t="inlineStr">
        <is>
          <t>2026-09-19T23:27:29.864Z</t>
        </is>
      </c>
    </row>
    <row r="37">
      <c r="A37" t="inlineStr">
        <is>
          <t>20132509795</t>
        </is>
      </c>
      <c r="B37" t="inlineStr">
        <is>
          <t>2025</t>
        </is>
      </c>
      <c r="C37" t="n">
        <v>8</v>
      </c>
      <c r="D37" t="inlineStr">
        <is>
          <t>202508</t>
        </is>
      </c>
      <c r="E37" t="inlineStr">
        <is>
          <t>118</t>
        </is>
      </c>
      <c r="F37" t="inlineStr">
        <is>
          <t>MARITIMA DEL CALLAO</t>
        </is>
      </c>
      <c r="G37" t="inlineStr">
        <is>
          <t>4795</t>
        </is>
      </c>
      <c r="H37" t="inlineStr">
        <is>
          <t>A. HARTRODT ADUANAS S.A.C.</t>
        </is>
      </c>
      <c r="I37" t="inlineStr">
        <is>
          <t>NL</t>
        </is>
      </c>
      <c r="J37" t="inlineStr">
        <is>
          <t>NETHERLANDS</t>
        </is>
      </c>
      <c r="K37" s="8" t="n">
        <v>127778.61</v>
      </c>
      <c r="O37" t="inlineStr">
        <is>
          <t>SUNAT - Aduanas (exportaciones)</t>
        </is>
      </c>
      <c r="P37" t="inlineStr">
        <is>
          <t>2026-09-19T23:27:29.864Z</t>
        </is>
      </c>
    </row>
    <row r="38">
      <c r="A38" t="inlineStr">
        <is>
          <t>20132509795</t>
        </is>
      </c>
      <c r="B38" t="inlineStr">
        <is>
          <t>2025</t>
        </is>
      </c>
      <c r="C38" t="n">
        <v>11</v>
      </c>
      <c r="D38" t="inlineStr">
        <is>
          <t>202511</t>
        </is>
      </c>
      <c r="E38" t="inlineStr">
        <is>
          <t>118</t>
        </is>
      </c>
      <c r="F38" t="inlineStr">
        <is>
          <t>MARITIMA DEL CALLAO</t>
        </is>
      </c>
      <c r="G38" t="inlineStr">
        <is>
          <t>5901</t>
        </is>
      </c>
      <c r="H38" t="inlineStr">
        <is>
          <t>GRUPO PML S.A.C AGENTES DE ADUANAS</t>
        </is>
      </c>
      <c r="I38" t="inlineStr">
        <is>
          <t>DE</t>
        </is>
      </c>
      <c r="J38" t="inlineStr">
        <is>
          <t>GERMANY</t>
        </is>
      </c>
      <c r="K38" s="8" t="n">
        <v>376336.35</v>
      </c>
      <c r="O38" t="inlineStr">
        <is>
          <t>SUNAT - Aduanas (exportaciones)</t>
        </is>
      </c>
      <c r="P38" t="inlineStr">
        <is>
          <t>2026-09-19T23:27:29.864Z</t>
        </is>
      </c>
    </row>
    <row r="39">
      <c r="A39" t="inlineStr">
        <is>
          <t>20132509795</t>
        </is>
      </c>
      <c r="B39" t="inlineStr">
        <is>
          <t>2025</t>
        </is>
      </c>
      <c r="C39" t="n">
        <v>12</v>
      </c>
      <c r="D39" t="inlineStr">
        <is>
          <t>202512</t>
        </is>
      </c>
      <c r="E39" t="inlineStr">
        <is>
          <t>118</t>
        </is>
      </c>
      <c r="F39" t="inlineStr">
        <is>
          <t>MARITIMA DEL CALLAO</t>
        </is>
      </c>
      <c r="G39" t="inlineStr">
        <is>
          <t>5901</t>
        </is>
      </c>
      <c r="H39" t="inlineStr">
        <is>
          <t>GRUPO PML S.A.C AGENTES DE ADUANAS</t>
        </is>
      </c>
      <c r="I39" t="inlineStr">
        <is>
          <t>DE</t>
        </is>
      </c>
      <c r="J39" t="inlineStr">
        <is>
          <t>GERMANY</t>
        </is>
      </c>
      <c r="K39" s="8" t="n">
        <v>217308.81</v>
      </c>
      <c r="O39" t="inlineStr">
        <is>
          <t>SUNAT - Aduanas (exportaciones)</t>
        </is>
      </c>
      <c r="P39" t="inlineStr">
        <is>
          <t>2026-09-19T23:27:29.864Z</t>
        </is>
      </c>
    </row>
    <row r="40">
      <c r="A40" t="inlineStr">
        <is>
          <t>20132509795</t>
        </is>
      </c>
      <c r="B40" t="inlineStr">
        <is>
          <t>2025</t>
        </is>
      </c>
      <c r="C40" t="n">
        <v>12</v>
      </c>
      <c r="D40" t="inlineStr">
        <is>
          <t>202512</t>
        </is>
      </c>
      <c r="E40" t="inlineStr">
        <is>
          <t>118</t>
        </is>
      </c>
      <c r="F40" t="inlineStr">
        <is>
          <t>MARITIMA DEL CALLAO</t>
        </is>
      </c>
      <c r="G40" t="inlineStr">
        <is>
          <t>5901</t>
        </is>
      </c>
      <c r="H40" t="inlineStr">
        <is>
          <t>GRUPO PML S.A.C AGENTES DE ADUANAS</t>
        </is>
      </c>
      <c r="I40" t="inlineStr">
        <is>
          <t>TR</t>
        </is>
      </c>
      <c r="J40" t="inlineStr">
        <is>
          <t>TURKEY</t>
        </is>
      </c>
      <c r="K40" s="8" t="n">
        <v>196360.77</v>
      </c>
      <c r="O40" t="inlineStr">
        <is>
          <t>SUNAT - Aduanas (exportaciones)</t>
        </is>
      </c>
      <c r="P40" t="inlineStr">
        <is>
          <t>2026-09-19T23:27:29.864Z</t>
        </is>
      </c>
    </row>
    <row r="41">
      <c r="A41" t="inlineStr">
        <is>
          <t>20132509876</t>
        </is>
      </c>
      <c r="B41" t="inlineStr">
        <is>
          <t>2025</t>
        </is>
      </c>
      <c r="C41" t="n">
        <v>11</v>
      </c>
      <c r="D41" t="inlineStr">
        <is>
          <t>202511</t>
        </is>
      </c>
      <c r="E41" t="inlineStr">
        <is>
          <t>118</t>
        </is>
      </c>
      <c r="F41" t="inlineStr">
        <is>
          <t>MARITIMA DEL CALLAO</t>
        </is>
      </c>
      <c r="G41" t="inlineStr">
        <is>
          <t>6982</t>
        </is>
      </c>
      <c r="H41" t="inlineStr">
        <is>
          <t>JS PERU AGENCIA DE ADUANA S.A.C.</t>
        </is>
      </c>
      <c r="I41" t="inlineStr">
        <is>
          <t>JP</t>
        </is>
      </c>
      <c r="J41" t="inlineStr">
        <is>
          <t>JAPAN</t>
        </is>
      </c>
      <c r="K41" s="8" t="n">
        <v>406699.75</v>
      </c>
      <c r="O41" t="inlineStr">
        <is>
          <t>SUNAT - Aduanas (exportaciones)</t>
        </is>
      </c>
      <c r="P41" t="inlineStr">
        <is>
          <t>2026-09-19T23:27:29.864Z</t>
        </is>
      </c>
    </row>
    <row r="42">
      <c r="A42" t="inlineStr">
        <is>
          <t>20132509876</t>
        </is>
      </c>
      <c r="B42" t="inlineStr">
        <is>
          <t>2026</t>
        </is>
      </c>
      <c r="C42" t="n">
        <v>1</v>
      </c>
      <c r="D42" t="inlineStr">
        <is>
          <t>202601</t>
        </is>
      </c>
      <c r="E42" t="inlineStr">
        <is>
          <t>118</t>
        </is>
      </c>
      <c r="F42" t="inlineStr">
        <is>
          <t>MARITIMA DEL CALLAO</t>
        </is>
      </c>
      <c r="G42" t="inlineStr">
        <is>
          <t>6982</t>
        </is>
      </c>
      <c r="H42" t="inlineStr">
        <is>
          <t>JS PERU AGENCIA DE ADUANA S.A.C.</t>
        </is>
      </c>
      <c r="I42" t="inlineStr">
        <is>
          <t>JP</t>
        </is>
      </c>
      <c r="J42" t="inlineStr">
        <is>
          <t>JAPAN</t>
        </is>
      </c>
      <c r="K42" s="8" t="n">
        <v>610049.62</v>
      </c>
      <c r="O42" t="inlineStr">
        <is>
          <t>SUNAT - Aduanas (exportaciones)</t>
        </is>
      </c>
      <c r="P42" t="inlineStr">
        <is>
          <t>2026-09-19T23:27:29.864Z</t>
        </is>
      </c>
    </row>
    <row r="43">
      <c r="A43" t="inlineStr">
        <is>
          <t>20136201132</t>
        </is>
      </c>
      <c r="B43" t="inlineStr">
        <is>
          <t>2025</t>
        </is>
      </c>
      <c r="C43" t="n">
        <v>5</v>
      </c>
      <c r="D43" t="inlineStr">
        <is>
          <t>202505</t>
        </is>
      </c>
      <c r="E43" t="inlineStr">
        <is>
          <t>118</t>
        </is>
      </c>
      <c r="F43" t="inlineStr">
        <is>
          <t>MARITIMA DEL CALLAO</t>
        </is>
      </c>
      <c r="G43" t="inlineStr">
        <is>
          <t>6982</t>
        </is>
      </c>
      <c r="H43" t="inlineStr">
        <is>
          <t>JS PERU AGENCIA DE ADUANA S.A.C.</t>
        </is>
      </c>
      <c r="I43" t="inlineStr">
        <is>
          <t>NL</t>
        </is>
      </c>
      <c r="J43" t="inlineStr">
        <is>
          <t>NETHERLANDS</t>
        </is>
      </c>
      <c r="K43" s="8" t="n">
        <v>131250</v>
      </c>
      <c r="O43" t="inlineStr">
        <is>
          <t>SUNAT - Aduanas (exportaciones)</t>
        </is>
      </c>
      <c r="P43" t="inlineStr">
        <is>
          <t>2026-09-19T23:27:29.864Z</t>
        </is>
      </c>
    </row>
    <row r="44">
      <c r="A44" t="inlineStr">
        <is>
          <t>20136201132</t>
        </is>
      </c>
      <c r="B44" t="inlineStr">
        <is>
          <t>2025</t>
        </is>
      </c>
      <c r="C44" t="n">
        <v>7</v>
      </c>
      <c r="D44" t="inlineStr">
        <is>
          <t>202507</t>
        </is>
      </c>
      <c r="E44" t="inlineStr">
        <is>
          <t>118</t>
        </is>
      </c>
      <c r="F44" t="inlineStr">
        <is>
          <t>MARITIMA DEL CALLAO</t>
        </is>
      </c>
      <c r="G44" t="inlineStr">
        <is>
          <t>6982</t>
        </is>
      </c>
      <c r="H44" t="inlineStr">
        <is>
          <t>JS PERU AGENCIA DE ADUANA S.A.C.</t>
        </is>
      </c>
      <c r="I44" t="inlineStr">
        <is>
          <t>NL</t>
        </is>
      </c>
      <c r="J44" t="inlineStr">
        <is>
          <t>NETHERLANDS</t>
        </is>
      </c>
      <c r="K44" s="8" t="n">
        <v>123718.3</v>
      </c>
      <c r="O44" t="inlineStr">
        <is>
          <t>SUNAT - Aduanas (exportaciones)</t>
        </is>
      </c>
      <c r="P44" t="inlineStr">
        <is>
          <t>2026-09-19T23:27:29.864Z</t>
        </is>
      </c>
    </row>
    <row r="45">
      <c r="A45" t="inlineStr">
        <is>
          <t>20136201132</t>
        </is>
      </c>
      <c r="B45" t="inlineStr">
        <is>
          <t>2025</t>
        </is>
      </c>
      <c r="C45" t="n">
        <v>10</v>
      </c>
      <c r="D45" t="inlineStr">
        <is>
          <t>202510</t>
        </is>
      </c>
      <c r="E45" t="inlineStr">
        <is>
          <t>118</t>
        </is>
      </c>
      <c r="F45" t="inlineStr">
        <is>
          <t>MARITIMA DEL CALLAO</t>
        </is>
      </c>
      <c r="G45" t="inlineStr">
        <is>
          <t>5901</t>
        </is>
      </c>
      <c r="H45" t="inlineStr">
        <is>
          <t>GRUPO PML S.A.C AGENTES DE ADUANAS</t>
        </is>
      </c>
      <c r="I45" t="inlineStr">
        <is>
          <t>US</t>
        </is>
      </c>
      <c r="J45" t="inlineStr">
        <is>
          <t>UNITED STATES</t>
        </is>
      </c>
      <c r="K45" s="8" t="n">
        <v>130099.73</v>
      </c>
      <c r="O45" t="inlineStr">
        <is>
          <t>SUNAT - Aduanas (exportaciones)</t>
        </is>
      </c>
      <c r="P45" t="inlineStr">
        <is>
          <t>2026-09-19T23:27:29.864Z</t>
        </is>
      </c>
    </row>
    <row r="46">
      <c r="A46" t="inlineStr">
        <is>
          <t>20136201132</t>
        </is>
      </c>
      <c r="B46" t="inlineStr">
        <is>
          <t>2025</t>
        </is>
      </c>
      <c r="C46" t="n">
        <v>11</v>
      </c>
      <c r="D46" t="inlineStr">
        <is>
          <t>202511</t>
        </is>
      </c>
      <c r="E46" t="inlineStr">
        <is>
          <t>118</t>
        </is>
      </c>
      <c r="F46" t="inlineStr">
        <is>
          <t>MARITIMA DEL CALLAO</t>
        </is>
      </c>
      <c r="G46" t="inlineStr">
        <is>
          <t>5901</t>
        </is>
      </c>
      <c r="H46" t="inlineStr">
        <is>
          <t>GRUPO PML S.A.C AGENTES DE ADUANAS</t>
        </is>
      </c>
      <c r="I46" t="inlineStr">
        <is>
          <t>FR</t>
        </is>
      </c>
      <c r="J46" t="inlineStr">
        <is>
          <t>FRANCE</t>
        </is>
      </c>
      <c r="K46" s="8" t="n">
        <v>176155.77</v>
      </c>
      <c r="O46" t="inlineStr">
        <is>
          <t>SUNAT - Aduanas (exportaciones)</t>
        </is>
      </c>
      <c r="P46" t="inlineStr">
        <is>
          <t>2026-09-19T23:27:29.864Z</t>
        </is>
      </c>
    </row>
    <row r="47">
      <c r="A47" t="inlineStr">
        <is>
          <t>20136201213</t>
        </is>
      </c>
      <c r="B47" t="inlineStr">
        <is>
          <t>2025</t>
        </is>
      </c>
      <c r="C47" t="n">
        <v>1</v>
      </c>
      <c r="D47" t="inlineStr">
        <is>
          <t>202501</t>
        </is>
      </c>
      <c r="E47" t="inlineStr">
        <is>
          <t>118</t>
        </is>
      </c>
      <c r="F47" t="inlineStr">
        <is>
          <t>MARITIMA DEL CALLAO</t>
        </is>
      </c>
      <c r="G47" t="inlineStr">
        <is>
          <t>5901</t>
        </is>
      </c>
      <c r="H47" t="inlineStr">
        <is>
          <t>GRUPO PML S.A.C AGENTES DE ADUANAS</t>
        </is>
      </c>
      <c r="I47" t="inlineStr">
        <is>
          <t>CA</t>
        </is>
      </c>
      <c r="J47" t="inlineStr">
        <is>
          <t>CANADA</t>
        </is>
      </c>
      <c r="K47" s="8" t="n">
        <v>116933.14</v>
      </c>
      <c r="O47" t="inlineStr">
        <is>
          <t>SUNAT - Aduanas (exportaciones)</t>
        </is>
      </c>
      <c r="P47" t="inlineStr">
        <is>
          <t>2026-09-19T23:27:29.864Z</t>
        </is>
      </c>
    </row>
    <row r="48">
      <c r="A48" t="inlineStr">
        <is>
          <t>20136201213</t>
        </is>
      </c>
      <c r="B48" t="inlineStr">
        <is>
          <t>2025</t>
        </is>
      </c>
      <c r="C48" t="n">
        <v>1</v>
      </c>
      <c r="D48" t="inlineStr">
        <is>
          <t>202501</t>
        </is>
      </c>
      <c r="E48" t="inlineStr">
        <is>
          <t>118</t>
        </is>
      </c>
      <c r="F48" t="inlineStr">
        <is>
          <t>MARITIMA DEL CALLAO</t>
        </is>
      </c>
      <c r="G48" t="inlineStr">
        <is>
          <t>4795</t>
        </is>
      </c>
      <c r="H48" t="inlineStr">
        <is>
          <t>A. HARTRODT ADUANAS S.A.C.</t>
        </is>
      </c>
      <c r="I48" t="inlineStr">
        <is>
          <t>US</t>
        </is>
      </c>
      <c r="J48" t="inlineStr">
        <is>
          <t>UNITED STATES</t>
        </is>
      </c>
      <c r="K48" s="8" t="n">
        <v>146414.45</v>
      </c>
      <c r="O48" t="inlineStr">
        <is>
          <t>SUNAT - Aduanas (exportaciones)</t>
        </is>
      </c>
      <c r="P48" t="inlineStr">
        <is>
          <t>2026-09-19T23:27:29.864Z</t>
        </is>
      </c>
    </row>
    <row r="49">
      <c r="A49" t="inlineStr">
        <is>
          <t>20136201213</t>
        </is>
      </c>
      <c r="B49" t="inlineStr">
        <is>
          <t>2025</t>
        </is>
      </c>
      <c r="C49" t="n">
        <v>2</v>
      </c>
      <c r="D49" t="inlineStr">
        <is>
          <t>202502</t>
        </is>
      </c>
      <c r="E49" t="inlineStr">
        <is>
          <t>118</t>
        </is>
      </c>
      <c r="F49" t="inlineStr">
        <is>
          <t>MARITIMA DEL CALLAO</t>
        </is>
      </c>
      <c r="G49" t="inlineStr">
        <is>
          <t>6158</t>
        </is>
      </c>
      <c r="H49" t="inlineStr">
        <is>
          <t>AGENCIA DE ADUANA MACROMAR S.A.</t>
        </is>
      </c>
      <c r="I49" t="inlineStr">
        <is>
          <t>DE</t>
        </is>
      </c>
      <c r="J49" t="inlineStr">
        <is>
          <t>GERMANY</t>
        </is>
      </c>
      <c r="K49" s="8" t="n">
        <v>9676.559999999999</v>
      </c>
      <c r="O49" t="inlineStr">
        <is>
          <t>SUNAT - Aduanas (exportaciones)</t>
        </is>
      </c>
      <c r="P49" t="inlineStr">
        <is>
          <t>2026-09-19T23:27:29.864Z</t>
        </is>
      </c>
    </row>
    <row r="50">
      <c r="A50" t="inlineStr">
        <is>
          <t>20136201213</t>
        </is>
      </c>
      <c r="B50" t="inlineStr">
        <is>
          <t>2025</t>
        </is>
      </c>
      <c r="C50" t="n">
        <v>7</v>
      </c>
      <c r="D50" t="inlineStr">
        <is>
          <t>202507</t>
        </is>
      </c>
      <c r="E50" t="inlineStr">
        <is>
          <t>118</t>
        </is>
      </c>
      <c r="F50" t="inlineStr">
        <is>
          <t>MARITIMA DEL CALLAO</t>
        </is>
      </c>
      <c r="G50" t="inlineStr">
        <is>
          <t>6158</t>
        </is>
      </c>
      <c r="H50" t="inlineStr">
        <is>
          <t>AGENCIA DE ADUANA MACROMAR S.A.</t>
        </is>
      </c>
      <c r="I50" t="inlineStr">
        <is>
          <t>US</t>
        </is>
      </c>
      <c r="J50" t="inlineStr">
        <is>
          <t>UNITED STATES</t>
        </is>
      </c>
      <c r="K50" s="8" t="n">
        <v>135956.28</v>
      </c>
      <c r="O50" t="inlineStr">
        <is>
          <t>SUNAT - Aduanas (exportaciones)</t>
        </is>
      </c>
      <c r="P50" t="inlineStr">
        <is>
          <t>2026-09-19T23:27:29.864Z</t>
        </is>
      </c>
    </row>
    <row r="51">
      <c r="A51" t="inlineStr">
        <is>
          <t>20136201213</t>
        </is>
      </c>
      <c r="B51" t="inlineStr">
        <is>
          <t>2025</t>
        </is>
      </c>
      <c r="C51" t="n">
        <v>8</v>
      </c>
      <c r="D51" t="inlineStr">
        <is>
          <t>202508</t>
        </is>
      </c>
      <c r="E51" t="inlineStr">
        <is>
          <t>118</t>
        </is>
      </c>
      <c r="F51" t="inlineStr">
        <is>
          <t>MARITIMA DEL CALLAO</t>
        </is>
      </c>
      <c r="G51" t="inlineStr">
        <is>
          <t>6158</t>
        </is>
      </c>
      <c r="H51" t="inlineStr">
        <is>
          <t>AGENCIA DE ADUANA MACROMAR S.A.</t>
        </is>
      </c>
      <c r="I51" t="inlineStr">
        <is>
          <t>US</t>
        </is>
      </c>
      <c r="J51" t="inlineStr">
        <is>
          <t>UNITED STATES</t>
        </is>
      </c>
      <c r="K51" s="8" t="n">
        <v>119223.2</v>
      </c>
      <c r="O51" t="inlineStr">
        <is>
          <t>SUNAT - Aduanas (exportaciones)</t>
        </is>
      </c>
      <c r="P51" t="inlineStr">
        <is>
          <t>2026-09-19T23:27:29.864Z</t>
        </is>
      </c>
    </row>
    <row r="52">
      <c r="A52" t="inlineStr">
        <is>
          <t>20136201213</t>
        </is>
      </c>
      <c r="B52" t="inlineStr">
        <is>
          <t>2025</t>
        </is>
      </c>
      <c r="C52" t="n">
        <v>9</v>
      </c>
      <c r="D52" t="inlineStr">
        <is>
          <t>202509</t>
        </is>
      </c>
      <c r="E52" t="inlineStr">
        <is>
          <t>118</t>
        </is>
      </c>
      <c r="F52" t="inlineStr">
        <is>
          <t>MARITIMA DEL CALLAO</t>
        </is>
      </c>
      <c r="G52" t="inlineStr">
        <is>
          <t>6158</t>
        </is>
      </c>
      <c r="H52" t="inlineStr">
        <is>
          <t>AGENCIA DE ADUANA MACROMAR S.A.</t>
        </is>
      </c>
      <c r="I52" t="inlineStr">
        <is>
          <t>US</t>
        </is>
      </c>
      <c r="J52" t="inlineStr">
        <is>
          <t>UNITED STATES</t>
        </is>
      </c>
      <c r="K52" s="8" t="n">
        <v>250996.21</v>
      </c>
      <c r="O52" t="inlineStr">
        <is>
          <t>SUNAT - Aduanas (exportaciones)</t>
        </is>
      </c>
      <c r="P52" t="inlineStr">
        <is>
          <t>2026-09-19T23:27:29.864Z</t>
        </is>
      </c>
    </row>
    <row r="53">
      <c r="A53" t="inlineStr">
        <is>
          <t>20136201213</t>
        </is>
      </c>
      <c r="B53" t="inlineStr">
        <is>
          <t>2025</t>
        </is>
      </c>
      <c r="C53" t="n">
        <v>10</v>
      </c>
      <c r="D53" t="inlineStr">
        <is>
          <t>202510</t>
        </is>
      </c>
      <c r="E53" t="inlineStr">
        <is>
          <t>118</t>
        </is>
      </c>
      <c r="F53" t="inlineStr">
        <is>
          <t>MARITIMA DEL CALLAO</t>
        </is>
      </c>
      <c r="G53" t="inlineStr">
        <is>
          <t>6158</t>
        </is>
      </c>
      <c r="H53" t="inlineStr">
        <is>
          <t>AGENCIA DE ADUANA MACROMAR S.A.</t>
        </is>
      </c>
      <c r="I53" t="inlineStr">
        <is>
          <t>JP</t>
        </is>
      </c>
      <c r="J53" t="inlineStr">
        <is>
          <t>JAPAN</t>
        </is>
      </c>
      <c r="K53" s="8" t="n">
        <v>130125.6</v>
      </c>
      <c r="O53" t="inlineStr">
        <is>
          <t>SUNAT - Aduanas (exportaciones)</t>
        </is>
      </c>
      <c r="P53" t="inlineStr">
        <is>
          <t>2026-09-19T23:27:29.864Z</t>
        </is>
      </c>
    </row>
    <row r="54">
      <c r="A54" t="inlineStr">
        <is>
          <t>20136201213</t>
        </is>
      </c>
      <c r="B54" t="inlineStr">
        <is>
          <t>2025</t>
        </is>
      </c>
      <c r="C54" t="n">
        <v>10</v>
      </c>
      <c r="D54" t="inlineStr">
        <is>
          <t>202510</t>
        </is>
      </c>
      <c r="E54" t="inlineStr">
        <is>
          <t>118</t>
        </is>
      </c>
      <c r="F54" t="inlineStr">
        <is>
          <t>MARITIMA DEL CALLAO</t>
        </is>
      </c>
      <c r="G54" t="inlineStr">
        <is>
          <t>6158</t>
        </is>
      </c>
      <c r="H54" t="inlineStr">
        <is>
          <t>AGENCIA DE ADUANA MACROMAR S.A.</t>
        </is>
      </c>
      <c r="I54" t="inlineStr">
        <is>
          <t>US</t>
        </is>
      </c>
      <c r="J54" t="inlineStr">
        <is>
          <t>UNITED STATES</t>
        </is>
      </c>
      <c r="K54" s="8" t="n">
        <v>499781.23</v>
      </c>
      <c r="O54" t="inlineStr">
        <is>
          <t>SUNAT - Aduanas (exportaciones)</t>
        </is>
      </c>
      <c r="P54" t="inlineStr">
        <is>
          <t>2026-09-19T23:27:29.864Z</t>
        </is>
      </c>
    </row>
    <row r="55">
      <c r="A55" t="inlineStr">
        <is>
          <t>20136201213</t>
        </is>
      </c>
      <c r="B55" t="inlineStr">
        <is>
          <t>2025</t>
        </is>
      </c>
      <c r="C55" t="n">
        <v>10</v>
      </c>
      <c r="D55" t="inlineStr">
        <is>
          <t>202510</t>
        </is>
      </c>
      <c r="E55" t="inlineStr">
        <is>
          <t>118</t>
        </is>
      </c>
      <c r="F55" t="inlineStr">
        <is>
          <t>MARITIMA DEL CALLAO</t>
        </is>
      </c>
      <c r="G55" t="inlineStr">
        <is>
          <t>6158</t>
        </is>
      </c>
      <c r="H55" t="inlineStr">
        <is>
          <t>AGENCIA DE ADUANA MACROMAR S.A.</t>
        </is>
      </c>
      <c r="I55" t="inlineStr">
        <is>
          <t>FR</t>
        </is>
      </c>
      <c r="J55" t="inlineStr">
        <is>
          <t>FRANCE</t>
        </is>
      </c>
      <c r="K55" s="8" t="n">
        <v>161641.56</v>
      </c>
      <c r="O55" t="inlineStr">
        <is>
          <t>SUNAT - Aduanas (exportaciones)</t>
        </is>
      </c>
      <c r="P55" t="inlineStr">
        <is>
          <t>2026-09-19T23:27:29.864Z</t>
        </is>
      </c>
    </row>
    <row r="56">
      <c r="A56" t="inlineStr">
        <is>
          <t>20136201213</t>
        </is>
      </c>
      <c r="B56" t="inlineStr">
        <is>
          <t>2025</t>
        </is>
      </c>
      <c r="C56" t="n">
        <v>10</v>
      </c>
      <c r="D56" t="inlineStr">
        <is>
          <t>202510</t>
        </is>
      </c>
      <c r="E56" t="inlineStr">
        <is>
          <t>118</t>
        </is>
      </c>
      <c r="F56" t="inlineStr">
        <is>
          <t>MARITIMA DEL CALLAO</t>
        </is>
      </c>
      <c r="G56" t="inlineStr">
        <is>
          <t>5901</t>
        </is>
      </c>
      <c r="H56" t="inlineStr">
        <is>
          <t>GRUPO PML S.A.C AGENTES DE ADUANAS</t>
        </is>
      </c>
      <c r="I56" t="inlineStr">
        <is>
          <t>DE</t>
        </is>
      </c>
      <c r="J56" t="inlineStr">
        <is>
          <t>GERMANY</t>
        </is>
      </c>
      <c r="K56" s="8" t="n">
        <v>167330.8</v>
      </c>
      <c r="O56" t="inlineStr">
        <is>
          <t>SUNAT - Aduanas (exportaciones)</t>
        </is>
      </c>
      <c r="P56" t="inlineStr">
        <is>
          <t>2026-09-19T23:27:29.864Z</t>
        </is>
      </c>
    </row>
    <row r="57">
      <c r="A57" t="inlineStr">
        <is>
          <t>20136201213</t>
        </is>
      </c>
      <c r="B57" t="inlineStr">
        <is>
          <t>2025</t>
        </is>
      </c>
      <c r="C57" t="n">
        <v>11</v>
      </c>
      <c r="D57" t="inlineStr">
        <is>
          <t>202511</t>
        </is>
      </c>
      <c r="E57" t="inlineStr">
        <is>
          <t>118</t>
        </is>
      </c>
      <c r="F57" t="inlineStr">
        <is>
          <t>MARITIMA DEL CALLAO</t>
        </is>
      </c>
      <c r="G57" t="inlineStr">
        <is>
          <t>6158</t>
        </is>
      </c>
      <c r="H57" t="inlineStr">
        <is>
          <t>AGENCIA DE ADUANA MACROMAR S.A.</t>
        </is>
      </c>
      <c r="I57" t="inlineStr">
        <is>
          <t>US</t>
        </is>
      </c>
      <c r="J57" t="inlineStr">
        <is>
          <t>UNITED STATES</t>
        </is>
      </c>
      <c r="K57" s="8" t="n">
        <v>187096.75</v>
      </c>
      <c r="O57" t="inlineStr">
        <is>
          <t>SUNAT - Aduanas (exportaciones)</t>
        </is>
      </c>
      <c r="P57" t="inlineStr">
        <is>
          <t>2026-09-19T23:27:29.864Z</t>
        </is>
      </c>
    </row>
    <row r="58">
      <c r="A58" t="inlineStr">
        <is>
          <t>20136201213</t>
        </is>
      </c>
      <c r="B58" t="inlineStr">
        <is>
          <t>2025</t>
        </is>
      </c>
      <c r="C58" t="n">
        <v>11</v>
      </c>
      <c r="D58" t="inlineStr">
        <is>
          <t>202511</t>
        </is>
      </c>
      <c r="E58" t="inlineStr">
        <is>
          <t>118</t>
        </is>
      </c>
      <c r="F58" t="inlineStr">
        <is>
          <t>MARITIMA DEL CALLAO</t>
        </is>
      </c>
      <c r="G58" t="inlineStr">
        <is>
          <t>6158</t>
        </is>
      </c>
      <c r="H58" t="inlineStr">
        <is>
          <t>AGENCIA DE ADUANA MACROMAR S.A.</t>
        </is>
      </c>
      <c r="I58" t="inlineStr">
        <is>
          <t>FR</t>
        </is>
      </c>
      <c r="J58" t="inlineStr">
        <is>
          <t>FRANCE</t>
        </is>
      </c>
      <c r="K58" s="8" t="n">
        <v>327926.54</v>
      </c>
      <c r="O58" t="inlineStr">
        <is>
          <t>SUNAT - Aduanas (exportaciones)</t>
        </is>
      </c>
      <c r="P58" t="inlineStr">
        <is>
          <t>2026-09-19T23:27:29.864Z</t>
        </is>
      </c>
    </row>
    <row r="59">
      <c r="A59" t="inlineStr">
        <is>
          <t>20136201213</t>
        </is>
      </c>
      <c r="B59" t="inlineStr">
        <is>
          <t>2025</t>
        </is>
      </c>
      <c r="C59" t="n">
        <v>12</v>
      </c>
      <c r="D59" t="inlineStr">
        <is>
          <t>202512</t>
        </is>
      </c>
      <c r="E59" t="inlineStr">
        <is>
          <t>118</t>
        </is>
      </c>
      <c r="F59" t="inlineStr">
        <is>
          <t>MARITIMA DEL CALLAO</t>
        </is>
      </c>
      <c r="G59" t="inlineStr">
        <is>
          <t>6158</t>
        </is>
      </c>
      <c r="H59" t="inlineStr">
        <is>
          <t>AGENCIA DE ADUANA MACROMAR S.A.</t>
        </is>
      </c>
      <c r="I59" t="inlineStr">
        <is>
          <t>US</t>
        </is>
      </c>
      <c r="J59" t="inlineStr">
        <is>
          <t>UNITED STATES</t>
        </is>
      </c>
      <c r="K59" s="8" t="n">
        <v>69441.88</v>
      </c>
      <c r="O59" t="inlineStr">
        <is>
          <t>SUNAT - Aduanas (exportaciones)</t>
        </is>
      </c>
      <c r="P59" t="inlineStr">
        <is>
          <t>2026-09-19T23:27:29.864Z</t>
        </is>
      </c>
    </row>
    <row r="60">
      <c r="A60" t="inlineStr">
        <is>
          <t>20136201213</t>
        </is>
      </c>
      <c r="B60" t="inlineStr">
        <is>
          <t>2025</t>
        </is>
      </c>
      <c r="C60" t="n">
        <v>12</v>
      </c>
      <c r="D60" t="inlineStr">
        <is>
          <t>202512</t>
        </is>
      </c>
      <c r="E60" t="inlineStr">
        <is>
          <t>118</t>
        </is>
      </c>
      <c r="F60" t="inlineStr">
        <is>
          <t>MARITIMA DEL CALLAO</t>
        </is>
      </c>
      <c r="G60" t="inlineStr">
        <is>
          <t>6158</t>
        </is>
      </c>
      <c r="H60" t="inlineStr">
        <is>
          <t>AGENCIA DE ADUANA MACROMAR S.A.</t>
        </is>
      </c>
      <c r="I60" t="inlineStr">
        <is>
          <t>JP</t>
        </is>
      </c>
      <c r="J60" t="inlineStr">
        <is>
          <t>JAPAN</t>
        </is>
      </c>
      <c r="K60" s="8" t="n">
        <v>172655.8</v>
      </c>
      <c r="O60" t="inlineStr">
        <is>
          <t>SUNAT - Aduanas (exportaciones)</t>
        </is>
      </c>
      <c r="P60" t="inlineStr">
        <is>
          <t>2026-09-19T23:27:29.864Z</t>
        </is>
      </c>
    </row>
    <row r="61">
      <c r="A61" t="inlineStr">
        <is>
          <t>20136201213</t>
        </is>
      </c>
      <c r="B61" t="inlineStr">
        <is>
          <t>2025</t>
        </is>
      </c>
      <c r="C61" t="n">
        <v>12</v>
      </c>
      <c r="D61" t="inlineStr">
        <is>
          <t>202512</t>
        </is>
      </c>
      <c r="E61" t="inlineStr">
        <is>
          <t>118</t>
        </is>
      </c>
      <c r="F61" t="inlineStr">
        <is>
          <t>MARITIMA DEL CALLAO</t>
        </is>
      </c>
      <c r="G61" t="inlineStr">
        <is>
          <t>5901</t>
        </is>
      </c>
      <c r="H61" t="inlineStr">
        <is>
          <t>GRUPO PML S.A.C AGENTES DE ADUANAS</t>
        </is>
      </c>
      <c r="I61" t="inlineStr">
        <is>
          <t>DE</t>
        </is>
      </c>
      <c r="J61" t="inlineStr">
        <is>
          <t>GERMANY</t>
        </is>
      </c>
      <c r="K61" s="8" t="n">
        <v>163147.53</v>
      </c>
      <c r="O61" t="inlineStr">
        <is>
          <t>SUNAT - Aduanas (exportaciones)</t>
        </is>
      </c>
      <c r="P61" t="inlineStr">
        <is>
          <t>2026-09-19T23:27:29.864Z</t>
        </is>
      </c>
    </row>
    <row r="62">
      <c r="A62" t="inlineStr">
        <is>
          <t>20136201213</t>
        </is>
      </c>
      <c r="B62" t="inlineStr">
        <is>
          <t>2025</t>
        </is>
      </c>
      <c r="C62" t="n">
        <v>12</v>
      </c>
      <c r="D62" t="inlineStr">
        <is>
          <t>202512</t>
        </is>
      </c>
      <c r="E62" t="inlineStr">
        <is>
          <t>118</t>
        </is>
      </c>
      <c r="F62" t="inlineStr">
        <is>
          <t>MARITIMA DEL CALLAO</t>
        </is>
      </c>
      <c r="G62" t="inlineStr">
        <is>
          <t>5901</t>
        </is>
      </c>
      <c r="H62" t="inlineStr">
        <is>
          <t>GRUPO PML S.A.C AGENTES DE ADUANAS</t>
        </is>
      </c>
      <c r="I62" t="inlineStr">
        <is>
          <t>JP</t>
        </is>
      </c>
      <c r="J62" t="inlineStr">
        <is>
          <t>JAPAN</t>
        </is>
      </c>
      <c r="K62" s="8" t="n">
        <v>175003.84</v>
      </c>
      <c r="O62" t="inlineStr">
        <is>
          <t>SUNAT - Aduanas (exportaciones)</t>
        </is>
      </c>
      <c r="P62" t="inlineStr">
        <is>
          <t>2026-09-19T23:27:29.864Z</t>
        </is>
      </c>
    </row>
    <row r="63">
      <c r="A63" t="inlineStr">
        <is>
          <t>20136201213</t>
        </is>
      </c>
      <c r="B63" t="inlineStr">
        <is>
          <t>2026</t>
        </is>
      </c>
      <c r="C63" t="n">
        <v>2</v>
      </c>
      <c r="D63" t="inlineStr">
        <is>
          <t>202602</t>
        </is>
      </c>
      <c r="E63" t="inlineStr">
        <is>
          <t>118</t>
        </is>
      </c>
      <c r="F63" t="inlineStr">
        <is>
          <t>MARITIMA DEL CALLAO</t>
        </is>
      </c>
      <c r="G63" t="inlineStr">
        <is>
          <t>6621</t>
        </is>
      </c>
      <c r="H63" t="inlineStr">
        <is>
          <t>DESPACHOS Y SERVICIOS ADUANEROS S.A.C.</t>
        </is>
      </c>
      <c r="I63" t="inlineStr">
        <is>
          <t>US</t>
        </is>
      </c>
      <c r="J63" t="inlineStr">
        <is>
          <t>UNITED STATES</t>
        </is>
      </c>
      <c r="K63" s="8" t="n">
        <v>101437.67</v>
      </c>
      <c r="O63" t="inlineStr">
        <is>
          <t>SUNAT - Aduanas (exportaciones)</t>
        </is>
      </c>
      <c r="P63" t="inlineStr">
        <is>
          <t>2026-09-19T23:27:29.864Z</t>
        </is>
      </c>
    </row>
    <row r="64">
      <c r="A64" t="inlineStr">
        <is>
          <t>20136201213</t>
        </is>
      </c>
      <c r="B64" t="inlineStr">
        <is>
          <t>2026</t>
        </is>
      </c>
      <c r="C64" t="n">
        <v>3</v>
      </c>
      <c r="D64" t="inlineStr">
        <is>
          <t>202603</t>
        </is>
      </c>
      <c r="E64" t="inlineStr">
        <is>
          <t>118</t>
        </is>
      </c>
      <c r="F64" t="inlineStr">
        <is>
          <t>MARITIMA DEL CALLAO</t>
        </is>
      </c>
      <c r="G64" t="inlineStr">
        <is>
          <t>6158</t>
        </is>
      </c>
      <c r="H64" t="inlineStr">
        <is>
          <t>AGENCIA DE ADUANA MACROMAR S.A.</t>
        </is>
      </c>
      <c r="I64" t="inlineStr">
        <is>
          <t>DE</t>
        </is>
      </c>
      <c r="J64" t="inlineStr">
        <is>
          <t>GERMANY</t>
        </is>
      </c>
      <c r="K64" s="8" t="n">
        <v>10697.92</v>
      </c>
      <c r="O64" t="inlineStr">
        <is>
          <t>SUNAT - Aduanas (exportaciones)</t>
        </is>
      </c>
      <c r="P64" t="inlineStr">
        <is>
          <t>2026-09-19T23:27:29.864Z</t>
        </is>
      </c>
    </row>
    <row r="65">
      <c r="A65" t="inlineStr">
        <is>
          <t>20136201213</t>
        </is>
      </c>
      <c r="B65" t="inlineStr">
        <is>
          <t>2026</t>
        </is>
      </c>
      <c r="C65" t="n">
        <v>3</v>
      </c>
      <c r="D65" t="inlineStr">
        <is>
          <t>202603</t>
        </is>
      </c>
      <c r="E65" t="inlineStr">
        <is>
          <t>118</t>
        </is>
      </c>
      <c r="F65" t="inlineStr">
        <is>
          <t>MARITIMA DEL CALLAO</t>
        </is>
      </c>
      <c r="G65" t="inlineStr">
        <is>
          <t>6158</t>
        </is>
      </c>
      <c r="H65" t="inlineStr">
        <is>
          <t>AGENCIA DE ADUANA MACROMAR S.A.</t>
        </is>
      </c>
      <c r="I65" t="inlineStr">
        <is>
          <t>FR</t>
        </is>
      </c>
      <c r="J65" t="inlineStr">
        <is>
          <t>FRANCE</t>
        </is>
      </c>
      <c r="K65" s="8" t="n">
        <v>53970.27</v>
      </c>
      <c r="O65" t="inlineStr">
        <is>
          <t>SUNAT - Aduanas (exportaciones)</t>
        </is>
      </c>
      <c r="P65" t="inlineStr">
        <is>
          <t>2026-09-19T23:27:29.864Z</t>
        </is>
      </c>
    </row>
    <row r="66">
      <c r="A66" t="inlineStr">
        <is>
          <t>20140181405</t>
        </is>
      </c>
      <c r="B66" t="inlineStr">
        <is>
          <t>2025</t>
        </is>
      </c>
      <c r="C66" t="n">
        <v>6</v>
      </c>
      <c r="D66" t="inlineStr">
        <is>
          <t>202506</t>
        </is>
      </c>
      <c r="E66" t="inlineStr">
        <is>
          <t>118</t>
        </is>
      </c>
      <c r="F66" t="inlineStr">
        <is>
          <t>MARITIMA DEL CALLAO</t>
        </is>
      </c>
      <c r="G66" t="inlineStr">
        <is>
          <t>7558</t>
        </is>
      </c>
      <c r="H66" t="inlineStr">
        <is>
          <t>DESPACHOS ADUANEROS CHAVIMOCHIC SAC</t>
        </is>
      </c>
      <c r="I66" t="inlineStr">
        <is>
          <t>CA</t>
        </is>
      </c>
      <c r="J66" t="inlineStr">
        <is>
          <t>CANADA</t>
        </is>
      </c>
      <c r="K66" s="8" t="n">
        <v>161662.52</v>
      </c>
      <c r="O66" t="inlineStr">
        <is>
          <t>SUNAT - Aduanas (exportaciones)</t>
        </is>
      </c>
      <c r="P66" t="inlineStr">
        <is>
          <t>2026-09-19T23:27:29.864Z</t>
        </is>
      </c>
    </row>
    <row r="67">
      <c r="A67" t="inlineStr">
        <is>
          <t>20140181405</t>
        </is>
      </c>
      <c r="B67" t="inlineStr">
        <is>
          <t>2025</t>
        </is>
      </c>
      <c r="C67" t="n">
        <v>6</v>
      </c>
      <c r="D67" t="inlineStr">
        <is>
          <t>202506</t>
        </is>
      </c>
      <c r="E67" t="inlineStr">
        <is>
          <t>118</t>
        </is>
      </c>
      <c r="F67" t="inlineStr">
        <is>
          <t>MARITIMA DEL CALLAO</t>
        </is>
      </c>
      <c r="G67" t="inlineStr">
        <is>
          <t>7558</t>
        </is>
      </c>
      <c r="H67" t="inlineStr">
        <is>
          <t>DESPACHOS ADUANEROS CHAVIMOCHIC SAC</t>
        </is>
      </c>
      <c r="I67" t="inlineStr">
        <is>
          <t>GP</t>
        </is>
      </c>
      <c r="J67" t="inlineStr">
        <is>
          <t>GUADELOUPE</t>
        </is>
      </c>
      <c r="K67" s="8" t="n">
        <v>153335.91</v>
      </c>
      <c r="O67" t="inlineStr">
        <is>
          <t>SUNAT - Aduanas (exportaciones)</t>
        </is>
      </c>
      <c r="P67" t="inlineStr">
        <is>
          <t>2026-09-19T23:27:29.864Z</t>
        </is>
      </c>
    </row>
    <row r="68">
      <c r="A68" t="inlineStr">
        <is>
          <t>20140181405</t>
        </is>
      </c>
      <c r="B68" t="inlineStr">
        <is>
          <t>2025</t>
        </is>
      </c>
      <c r="C68" t="n">
        <v>7</v>
      </c>
      <c r="D68" t="inlineStr">
        <is>
          <t>202507</t>
        </is>
      </c>
      <c r="E68" t="inlineStr">
        <is>
          <t>118</t>
        </is>
      </c>
      <c r="F68" t="inlineStr">
        <is>
          <t>MARITIMA DEL CALLAO</t>
        </is>
      </c>
      <c r="G68" t="inlineStr">
        <is>
          <t>7558</t>
        </is>
      </c>
      <c r="H68" t="inlineStr">
        <is>
          <t>DESPACHOS ADUANEROS CHAVIMOCHIC SAC</t>
        </is>
      </c>
      <c r="I68" t="inlineStr">
        <is>
          <t>MX</t>
        </is>
      </c>
      <c r="J68" t="inlineStr">
        <is>
          <t>MEXICO</t>
        </is>
      </c>
      <c r="K68" s="8" t="n">
        <v>287139.75</v>
      </c>
      <c r="O68" t="inlineStr">
        <is>
          <t>SUNAT - Aduanas (exportaciones)</t>
        </is>
      </c>
      <c r="P68" t="inlineStr">
        <is>
          <t>2026-09-19T23:27:29.864Z</t>
        </is>
      </c>
    </row>
    <row r="69">
      <c r="A69" t="inlineStr">
        <is>
          <t>20140181405</t>
        </is>
      </c>
      <c r="B69" t="inlineStr">
        <is>
          <t>2025</t>
        </is>
      </c>
      <c r="C69" t="n">
        <v>7</v>
      </c>
      <c r="D69" t="inlineStr">
        <is>
          <t>202507</t>
        </is>
      </c>
      <c r="E69" t="inlineStr">
        <is>
          <t>118</t>
        </is>
      </c>
      <c r="F69" t="inlineStr">
        <is>
          <t>MARITIMA DEL CALLAO</t>
        </is>
      </c>
      <c r="G69" t="inlineStr">
        <is>
          <t>7558</t>
        </is>
      </c>
      <c r="H69" t="inlineStr">
        <is>
          <t>DESPACHOS ADUANEROS CHAVIMOCHIC SAC</t>
        </is>
      </c>
      <c r="I69" t="inlineStr">
        <is>
          <t>US</t>
        </is>
      </c>
      <c r="J69" t="inlineStr">
        <is>
          <t>UNITED STATES</t>
        </is>
      </c>
      <c r="K69" s="8" t="n">
        <v>133446.36</v>
      </c>
      <c r="O69" t="inlineStr">
        <is>
          <t>SUNAT - Aduanas (exportaciones)</t>
        </is>
      </c>
      <c r="P69" t="inlineStr">
        <is>
          <t>2026-09-19T23:27:29.864Z</t>
        </is>
      </c>
    </row>
    <row r="70">
      <c r="A70" t="inlineStr">
        <is>
          <t>20140181405</t>
        </is>
      </c>
      <c r="B70" t="inlineStr">
        <is>
          <t>2025</t>
        </is>
      </c>
      <c r="C70" t="n">
        <v>8</v>
      </c>
      <c r="D70" t="inlineStr">
        <is>
          <t>202508</t>
        </is>
      </c>
      <c r="E70" t="inlineStr">
        <is>
          <t>118</t>
        </is>
      </c>
      <c r="F70" t="inlineStr">
        <is>
          <t>MARITIMA DEL CALLAO</t>
        </is>
      </c>
      <c r="G70" t="inlineStr">
        <is>
          <t>7558</t>
        </is>
      </c>
      <c r="H70" t="inlineStr">
        <is>
          <t>DESPACHOS ADUANEROS CHAVIMOCHIC SAC</t>
        </is>
      </c>
      <c r="I70" t="inlineStr">
        <is>
          <t>CA</t>
        </is>
      </c>
      <c r="J70" t="inlineStr">
        <is>
          <t>CANADA</t>
        </is>
      </c>
      <c r="K70" s="8" t="n">
        <v>128184.38</v>
      </c>
      <c r="O70" t="inlineStr">
        <is>
          <t>SUNAT - Aduanas (exportaciones)</t>
        </is>
      </c>
      <c r="P70" t="inlineStr">
        <is>
          <t>2026-09-19T23:27:29.864Z</t>
        </is>
      </c>
    </row>
    <row r="71">
      <c r="A71" t="inlineStr">
        <is>
          <t>20140181405</t>
        </is>
      </c>
      <c r="B71" t="inlineStr">
        <is>
          <t>2025</t>
        </is>
      </c>
      <c r="C71" t="n">
        <v>8</v>
      </c>
      <c r="D71" t="inlineStr">
        <is>
          <t>202508</t>
        </is>
      </c>
      <c r="E71" t="inlineStr">
        <is>
          <t>118</t>
        </is>
      </c>
      <c r="F71" t="inlineStr">
        <is>
          <t>MARITIMA DEL CALLAO</t>
        </is>
      </c>
      <c r="G71" t="inlineStr">
        <is>
          <t>7558</t>
        </is>
      </c>
      <c r="H71" t="inlineStr">
        <is>
          <t>DESPACHOS ADUANEROS CHAVIMOCHIC SAC</t>
        </is>
      </c>
      <c r="I71" t="inlineStr">
        <is>
          <t>US</t>
        </is>
      </c>
      <c r="J71" t="inlineStr">
        <is>
          <t>UNITED STATES</t>
        </is>
      </c>
      <c r="K71" s="8" t="n">
        <v>412704.44</v>
      </c>
      <c r="O71" t="inlineStr">
        <is>
          <t>SUNAT - Aduanas (exportaciones)</t>
        </is>
      </c>
      <c r="P71" t="inlineStr">
        <is>
          <t>2026-09-19T23:27:29.864Z</t>
        </is>
      </c>
    </row>
    <row r="72">
      <c r="A72" t="inlineStr">
        <is>
          <t>20140181405</t>
        </is>
      </c>
      <c r="B72" t="inlineStr">
        <is>
          <t>2025</t>
        </is>
      </c>
      <c r="C72" t="n">
        <v>9</v>
      </c>
      <c r="D72" t="inlineStr">
        <is>
          <t>202509</t>
        </is>
      </c>
      <c r="E72" t="inlineStr">
        <is>
          <t>118</t>
        </is>
      </c>
      <c r="F72" t="inlineStr">
        <is>
          <t>MARITIMA DEL CALLAO</t>
        </is>
      </c>
      <c r="G72" t="inlineStr">
        <is>
          <t>7558</t>
        </is>
      </c>
      <c r="H72" t="inlineStr">
        <is>
          <t>DESPACHOS ADUANEROS CHAVIMOCHIC SAC</t>
        </is>
      </c>
      <c r="I72" t="inlineStr">
        <is>
          <t>CA</t>
        </is>
      </c>
      <c r="J72" t="inlineStr">
        <is>
          <t>CANADA</t>
        </is>
      </c>
      <c r="K72" s="8" t="n">
        <v>145323.75</v>
      </c>
      <c r="O72" t="inlineStr">
        <is>
          <t>SUNAT - Aduanas (exportaciones)</t>
        </is>
      </c>
      <c r="P72" t="inlineStr">
        <is>
          <t>2026-09-19T23:27:29.864Z</t>
        </is>
      </c>
    </row>
    <row r="73">
      <c r="A73" t="inlineStr">
        <is>
          <t>20140181405</t>
        </is>
      </c>
      <c r="B73" t="inlineStr">
        <is>
          <t>2025</t>
        </is>
      </c>
      <c r="C73" t="n">
        <v>9</v>
      </c>
      <c r="D73" t="inlineStr">
        <is>
          <t>202509</t>
        </is>
      </c>
      <c r="E73" t="inlineStr">
        <is>
          <t>118</t>
        </is>
      </c>
      <c r="F73" t="inlineStr">
        <is>
          <t>MARITIMA DEL CALLAO</t>
        </is>
      </c>
      <c r="G73" t="inlineStr">
        <is>
          <t>7558</t>
        </is>
      </c>
      <c r="H73" t="inlineStr">
        <is>
          <t>DESPACHOS ADUANEROS CHAVIMOCHIC SAC</t>
        </is>
      </c>
      <c r="I73" t="inlineStr">
        <is>
          <t>US</t>
        </is>
      </c>
      <c r="J73" t="inlineStr">
        <is>
          <t>UNITED STATES</t>
        </is>
      </c>
      <c r="K73" s="8" t="n">
        <v>336730.91</v>
      </c>
      <c r="O73" t="inlineStr">
        <is>
          <t>SUNAT - Aduanas (exportaciones)</t>
        </is>
      </c>
      <c r="P73" t="inlineStr">
        <is>
          <t>2026-09-19T23:27:29.864Z</t>
        </is>
      </c>
    </row>
    <row r="74">
      <c r="A74" t="inlineStr">
        <is>
          <t>20140181405</t>
        </is>
      </c>
      <c r="B74" t="inlineStr">
        <is>
          <t>2025</t>
        </is>
      </c>
      <c r="C74" t="n">
        <v>9</v>
      </c>
      <c r="D74" t="inlineStr">
        <is>
          <t>202509</t>
        </is>
      </c>
      <c r="E74" t="inlineStr">
        <is>
          <t>118</t>
        </is>
      </c>
      <c r="F74" t="inlineStr">
        <is>
          <t>MARITIMA DEL CALLAO</t>
        </is>
      </c>
      <c r="G74" t="inlineStr">
        <is>
          <t>7558</t>
        </is>
      </c>
      <c r="H74" t="inlineStr">
        <is>
          <t>DESPACHOS ADUANEROS CHAVIMOCHIC SAC</t>
        </is>
      </c>
      <c r="I74" t="inlineStr">
        <is>
          <t>GP</t>
        </is>
      </c>
      <c r="J74" t="inlineStr">
        <is>
          <t>GUADELOUPE</t>
        </is>
      </c>
      <c r="K74" s="8" t="n">
        <v>113176.54</v>
      </c>
      <c r="O74" t="inlineStr">
        <is>
          <t>SUNAT - Aduanas (exportaciones)</t>
        </is>
      </c>
      <c r="P74" t="inlineStr">
        <is>
          <t>2026-09-19T23:27:29.864Z</t>
        </is>
      </c>
    </row>
    <row r="75">
      <c r="A75" t="inlineStr">
        <is>
          <t>20140181405</t>
        </is>
      </c>
      <c r="B75" t="inlineStr">
        <is>
          <t>2025</t>
        </is>
      </c>
      <c r="C75" t="n">
        <v>10</v>
      </c>
      <c r="D75" t="inlineStr">
        <is>
          <t>202510</t>
        </is>
      </c>
      <c r="E75" t="inlineStr">
        <is>
          <t>118</t>
        </is>
      </c>
      <c r="F75" t="inlineStr">
        <is>
          <t>MARITIMA DEL CALLAO</t>
        </is>
      </c>
      <c r="G75" t="inlineStr">
        <is>
          <t>7558</t>
        </is>
      </c>
      <c r="H75" t="inlineStr">
        <is>
          <t>DESPACHOS ADUANEROS CHAVIMOCHIC SAC</t>
        </is>
      </c>
      <c r="I75" t="inlineStr">
        <is>
          <t>US</t>
        </is>
      </c>
      <c r="J75" t="inlineStr">
        <is>
          <t>UNITED STATES</t>
        </is>
      </c>
      <c r="K75" s="8" t="n">
        <v>521727</v>
      </c>
      <c r="O75" t="inlineStr">
        <is>
          <t>SUNAT - Aduanas (exportaciones)</t>
        </is>
      </c>
      <c r="P75" t="inlineStr">
        <is>
          <t>2026-09-19T23:27:29.864Z</t>
        </is>
      </c>
    </row>
    <row r="76">
      <c r="A76" t="inlineStr">
        <is>
          <t>20140181405</t>
        </is>
      </c>
      <c r="B76" t="inlineStr">
        <is>
          <t>2025</t>
        </is>
      </c>
      <c r="C76" t="n">
        <v>10</v>
      </c>
      <c r="D76" t="inlineStr">
        <is>
          <t>202510</t>
        </is>
      </c>
      <c r="E76" t="inlineStr">
        <is>
          <t>118</t>
        </is>
      </c>
      <c r="F76" t="inlineStr">
        <is>
          <t>MARITIMA DEL CALLAO</t>
        </is>
      </c>
      <c r="G76" t="inlineStr">
        <is>
          <t>7558</t>
        </is>
      </c>
      <c r="H76" t="inlineStr">
        <is>
          <t>DESPACHOS ADUANEROS CHAVIMOCHIC SAC</t>
        </is>
      </c>
      <c r="I76" t="inlineStr">
        <is>
          <t>JP</t>
        </is>
      </c>
      <c r="J76" t="inlineStr">
        <is>
          <t>JAPAN</t>
        </is>
      </c>
      <c r="K76" s="8" t="n">
        <v>328373.59</v>
      </c>
      <c r="O76" t="inlineStr">
        <is>
          <t>SUNAT - Aduanas (exportaciones)</t>
        </is>
      </c>
      <c r="P76" t="inlineStr">
        <is>
          <t>2026-09-19T23:27:29.864Z</t>
        </is>
      </c>
    </row>
    <row r="77">
      <c r="A77" t="inlineStr">
        <is>
          <t>20140181405</t>
        </is>
      </c>
      <c r="B77" t="inlineStr">
        <is>
          <t>2025</t>
        </is>
      </c>
      <c r="C77" t="n">
        <v>11</v>
      </c>
      <c r="D77" t="inlineStr">
        <is>
          <t>202511</t>
        </is>
      </c>
      <c r="E77" t="inlineStr">
        <is>
          <t>118</t>
        </is>
      </c>
      <c r="F77" t="inlineStr">
        <is>
          <t>MARITIMA DEL CALLAO</t>
        </is>
      </c>
      <c r="G77" t="inlineStr">
        <is>
          <t>7558</t>
        </is>
      </c>
      <c r="H77" t="inlineStr">
        <is>
          <t>DESPACHOS ADUANEROS CHAVIMOCHIC SAC</t>
        </is>
      </c>
      <c r="I77" t="inlineStr">
        <is>
          <t>GP</t>
        </is>
      </c>
      <c r="J77" t="inlineStr">
        <is>
          <t>GUADELOUPE</t>
        </is>
      </c>
      <c r="K77" s="8" t="n">
        <v>155526.42</v>
      </c>
      <c r="O77" t="inlineStr">
        <is>
          <t>SUNAT - Aduanas (exportaciones)</t>
        </is>
      </c>
      <c r="P77" t="inlineStr">
        <is>
          <t>2026-09-19T23:27:29.864Z</t>
        </is>
      </c>
    </row>
    <row r="78">
      <c r="A78" t="inlineStr">
        <is>
          <t>20140181405</t>
        </is>
      </c>
      <c r="B78" t="inlineStr">
        <is>
          <t>2026</t>
        </is>
      </c>
      <c r="C78" t="n">
        <v>3</v>
      </c>
      <c r="D78" t="inlineStr">
        <is>
          <t>202603</t>
        </is>
      </c>
      <c r="E78" t="inlineStr">
        <is>
          <t>235</t>
        </is>
      </c>
      <c r="F78" t="inlineStr">
        <is>
          <t>AEREA DEL CALLAO</t>
        </is>
      </c>
      <c r="G78" t="inlineStr">
        <is>
          <t>6676</t>
        </is>
      </c>
      <c r="H78" t="inlineStr">
        <is>
          <t>EUROADUANAS S.A.C. AGENCIA DE ADUANA</t>
        </is>
      </c>
      <c r="I78" t="inlineStr">
        <is>
          <t>TR</t>
        </is>
      </c>
      <c r="J78" t="inlineStr">
        <is>
          <t>TURKEY</t>
        </is>
      </c>
      <c r="K78" s="8" t="n">
        <v>410.04</v>
      </c>
      <c r="O78" t="inlineStr">
        <is>
          <t>SUNAT - Aduanas (exportaciones)</t>
        </is>
      </c>
      <c r="P78" t="inlineStr">
        <is>
          <t>2026-09-19T23:27:29.864Z</t>
        </is>
      </c>
    </row>
    <row r="79">
      <c r="A79" t="inlineStr">
        <is>
          <t>20140181405</t>
        </is>
      </c>
      <c r="B79" t="inlineStr">
        <is>
          <t>2026</t>
        </is>
      </c>
      <c r="C79" t="n">
        <v>4</v>
      </c>
      <c r="D79" t="inlineStr">
        <is>
          <t>202604</t>
        </is>
      </c>
      <c r="E79" t="inlineStr">
        <is>
          <t>118</t>
        </is>
      </c>
      <c r="F79" t="inlineStr">
        <is>
          <t>MARITIMA DEL CALLAO</t>
        </is>
      </c>
      <c r="G79" t="inlineStr">
        <is>
          <t>7558</t>
        </is>
      </c>
      <c r="H79" t="inlineStr">
        <is>
          <t>DESPACHOS ADUANEROS CHAVIMOCHIC SAC</t>
        </is>
      </c>
      <c r="I79" t="inlineStr">
        <is>
          <t>GP</t>
        </is>
      </c>
      <c r="J79" t="inlineStr">
        <is>
          <t>GUADELOUPE</t>
        </is>
      </c>
      <c r="K79" s="8" t="n">
        <v>66924.74000000001</v>
      </c>
      <c r="O79" t="inlineStr">
        <is>
          <t>SUNAT - Aduanas (exportaciones)</t>
        </is>
      </c>
      <c r="P79" t="inlineStr">
        <is>
          <t>2026-09-19T23:27:29.864Z</t>
        </is>
      </c>
    </row>
    <row r="80">
      <c r="A80" t="inlineStr">
        <is>
          <t>20143692010</t>
        </is>
      </c>
      <c r="B80" t="inlineStr">
        <is>
          <t>2025</t>
        </is>
      </c>
      <c r="C80" t="n">
        <v>1</v>
      </c>
      <c r="D80" t="inlineStr">
        <is>
          <t>202501</t>
        </is>
      </c>
      <c r="E80" t="inlineStr">
        <is>
          <t>118</t>
        </is>
      </c>
      <c r="F80" t="inlineStr">
        <is>
          <t>MARITIMA DEL CALLAO</t>
        </is>
      </c>
      <c r="G80" t="inlineStr">
        <is>
          <t>6982</t>
        </is>
      </c>
      <c r="H80" t="inlineStr">
        <is>
          <t>JS PERU AGENCIA DE ADUANA S.A.C.</t>
        </is>
      </c>
      <c r="I80" t="inlineStr">
        <is>
          <t>NL</t>
        </is>
      </c>
      <c r="J80" t="inlineStr">
        <is>
          <t>NETHERLANDS</t>
        </is>
      </c>
      <c r="K80" s="8" t="n">
        <v>202888.21</v>
      </c>
      <c r="O80" t="inlineStr">
        <is>
          <t>SUNAT - Aduanas (exportaciones)</t>
        </is>
      </c>
      <c r="P80" t="inlineStr">
        <is>
          <t>2026-09-19T23:27:29.864Z</t>
        </is>
      </c>
    </row>
    <row r="81">
      <c r="A81" t="inlineStr">
        <is>
          <t>20143692010</t>
        </is>
      </c>
      <c r="B81" t="inlineStr">
        <is>
          <t>2025</t>
        </is>
      </c>
      <c r="C81" t="n">
        <v>6</v>
      </c>
      <c r="D81" t="inlineStr">
        <is>
          <t>202506</t>
        </is>
      </c>
      <c r="E81" t="inlineStr">
        <is>
          <t>118</t>
        </is>
      </c>
      <c r="F81" t="inlineStr">
        <is>
          <t>MARITIMA DEL CALLAO</t>
        </is>
      </c>
      <c r="G81" t="inlineStr">
        <is>
          <t>6982</t>
        </is>
      </c>
      <c r="H81" t="inlineStr">
        <is>
          <t>JS PERU AGENCIA DE ADUANA S.A.C.</t>
        </is>
      </c>
      <c r="I81" t="inlineStr">
        <is>
          <t>BE</t>
        </is>
      </c>
      <c r="J81" t="inlineStr">
        <is>
          <t>BELGIUM</t>
        </is>
      </c>
      <c r="K81" s="8" t="n">
        <v>239962.03</v>
      </c>
      <c r="O81" t="inlineStr">
        <is>
          <t>SUNAT - Aduanas (exportaciones)</t>
        </is>
      </c>
      <c r="P81" t="inlineStr">
        <is>
          <t>2026-09-19T23:27:29.864Z</t>
        </is>
      </c>
    </row>
    <row r="82">
      <c r="A82" t="inlineStr">
        <is>
          <t>20143692010</t>
        </is>
      </c>
      <c r="B82" t="inlineStr">
        <is>
          <t>2025</t>
        </is>
      </c>
      <c r="C82" t="n">
        <v>7</v>
      </c>
      <c r="D82" t="inlineStr">
        <is>
          <t>202507</t>
        </is>
      </c>
      <c r="E82" t="inlineStr">
        <is>
          <t>118</t>
        </is>
      </c>
      <c r="F82" t="inlineStr">
        <is>
          <t>MARITIMA DEL CALLAO</t>
        </is>
      </c>
      <c r="G82" t="inlineStr">
        <is>
          <t>6982</t>
        </is>
      </c>
      <c r="H82" t="inlineStr">
        <is>
          <t>JS PERU AGENCIA DE ADUANA S.A.C.</t>
        </is>
      </c>
      <c r="I82" t="inlineStr">
        <is>
          <t>IT</t>
        </is>
      </c>
      <c r="J82" t="inlineStr">
        <is>
          <t>ITALY</t>
        </is>
      </c>
      <c r="K82" s="8" t="n">
        <v>236078.33</v>
      </c>
      <c r="O82" t="inlineStr">
        <is>
          <t>SUNAT - Aduanas (exportaciones)</t>
        </is>
      </c>
      <c r="P82" t="inlineStr">
        <is>
          <t>2026-09-19T23:27:29.864Z</t>
        </is>
      </c>
    </row>
    <row r="83">
      <c r="A83" t="inlineStr">
        <is>
          <t>20143692010</t>
        </is>
      </c>
      <c r="B83" t="inlineStr">
        <is>
          <t>2025</t>
        </is>
      </c>
      <c r="C83" t="n">
        <v>9</v>
      </c>
      <c r="D83" t="inlineStr">
        <is>
          <t>202509</t>
        </is>
      </c>
      <c r="E83" t="inlineStr">
        <is>
          <t>118</t>
        </is>
      </c>
      <c r="F83" t="inlineStr">
        <is>
          <t>MARITIMA DEL CALLAO</t>
        </is>
      </c>
      <c r="G83" t="inlineStr">
        <is>
          <t>6982</t>
        </is>
      </c>
      <c r="H83" t="inlineStr">
        <is>
          <t>JS PERU AGENCIA DE ADUANA S.A.C.</t>
        </is>
      </c>
      <c r="I83" t="inlineStr">
        <is>
          <t>BE</t>
        </is>
      </c>
      <c r="J83" t="inlineStr">
        <is>
          <t>BELGIUM</t>
        </is>
      </c>
      <c r="K83" s="8" t="n">
        <v>836097.64</v>
      </c>
      <c r="O83" t="inlineStr">
        <is>
          <t>SUNAT - Aduanas (exportaciones)</t>
        </is>
      </c>
      <c r="P83" t="inlineStr">
        <is>
          <t>2026-09-19T23:27:29.864Z</t>
        </is>
      </c>
    </row>
    <row r="84">
      <c r="A84" t="inlineStr">
        <is>
          <t>20143692010</t>
        </is>
      </c>
      <c r="B84" t="inlineStr">
        <is>
          <t>2025</t>
        </is>
      </c>
      <c r="C84" t="n">
        <v>10</v>
      </c>
      <c r="D84" t="inlineStr">
        <is>
          <t>202510</t>
        </is>
      </c>
      <c r="E84" t="inlineStr">
        <is>
          <t>118</t>
        </is>
      </c>
      <c r="F84" t="inlineStr">
        <is>
          <t>MARITIMA DEL CALLAO</t>
        </is>
      </c>
      <c r="G84" t="inlineStr">
        <is>
          <t>6982</t>
        </is>
      </c>
      <c r="H84" t="inlineStr">
        <is>
          <t>JS PERU AGENCIA DE ADUANA S.A.C.</t>
        </is>
      </c>
      <c r="I84" t="inlineStr">
        <is>
          <t>BE</t>
        </is>
      </c>
      <c r="J84" t="inlineStr">
        <is>
          <t>BELGIUM</t>
        </is>
      </c>
      <c r="K84" s="8" t="n">
        <v>218741.48</v>
      </c>
      <c r="O84" t="inlineStr">
        <is>
          <t>SUNAT - Aduanas (exportaciones)</t>
        </is>
      </c>
      <c r="P84" t="inlineStr">
        <is>
          <t>2026-09-19T23:27:29.864Z</t>
        </is>
      </c>
    </row>
    <row r="85">
      <c r="A85" t="inlineStr">
        <is>
          <t>20143692010</t>
        </is>
      </c>
      <c r="B85" t="inlineStr">
        <is>
          <t>2025</t>
        </is>
      </c>
      <c r="C85" t="n">
        <v>11</v>
      </c>
      <c r="D85" t="inlineStr">
        <is>
          <t>202511</t>
        </is>
      </c>
      <c r="E85" t="inlineStr">
        <is>
          <t>118</t>
        </is>
      </c>
      <c r="F85" t="inlineStr">
        <is>
          <t>MARITIMA DEL CALLAO</t>
        </is>
      </c>
      <c r="G85" t="inlineStr">
        <is>
          <t>6982</t>
        </is>
      </c>
      <c r="H85" t="inlineStr">
        <is>
          <t>JS PERU AGENCIA DE ADUANA S.A.C.</t>
        </is>
      </c>
      <c r="I85" t="inlineStr">
        <is>
          <t>BE</t>
        </is>
      </c>
      <c r="J85" t="inlineStr">
        <is>
          <t>BELGIUM</t>
        </is>
      </c>
      <c r="K85" s="8" t="n">
        <v>171843.14</v>
      </c>
      <c r="O85" t="inlineStr">
        <is>
          <t>SUNAT - Aduanas (exportaciones)</t>
        </is>
      </c>
      <c r="P85" t="inlineStr">
        <is>
          <t>2026-09-19T23:27:29.864Z</t>
        </is>
      </c>
    </row>
    <row r="86">
      <c r="A86" t="inlineStr">
        <is>
          <t>20143692010</t>
        </is>
      </c>
      <c r="B86" t="inlineStr">
        <is>
          <t>2025</t>
        </is>
      </c>
      <c r="C86" t="n">
        <v>11</v>
      </c>
      <c r="D86" t="inlineStr">
        <is>
          <t>202511</t>
        </is>
      </c>
      <c r="E86" t="inlineStr">
        <is>
          <t>118</t>
        </is>
      </c>
      <c r="F86" t="inlineStr">
        <is>
          <t>MARITIMA DEL CALLAO</t>
        </is>
      </c>
      <c r="G86" t="inlineStr">
        <is>
          <t>6982</t>
        </is>
      </c>
      <c r="H86" t="inlineStr">
        <is>
          <t>JS PERU AGENCIA DE ADUANA S.A.C.</t>
        </is>
      </c>
      <c r="I86" t="inlineStr">
        <is>
          <t>NL</t>
        </is>
      </c>
      <c r="J86" t="inlineStr">
        <is>
          <t>NETHERLANDS</t>
        </is>
      </c>
      <c r="K86" s="8" t="n">
        <v>363559.02</v>
      </c>
      <c r="O86" t="inlineStr">
        <is>
          <t>SUNAT - Aduanas (exportaciones)</t>
        </is>
      </c>
      <c r="P86" t="inlineStr">
        <is>
          <t>2026-09-19T23:27:29.864Z</t>
        </is>
      </c>
    </row>
    <row r="87">
      <c r="A87" t="inlineStr">
        <is>
          <t>20143692010</t>
        </is>
      </c>
      <c r="B87" t="inlineStr">
        <is>
          <t>2026</t>
        </is>
      </c>
      <c r="C87" t="n">
        <v>5</v>
      </c>
      <c r="D87" t="inlineStr">
        <is>
          <t>202605</t>
        </is>
      </c>
      <c r="E87" t="inlineStr">
        <is>
          <t>118</t>
        </is>
      </c>
      <c r="F87" t="inlineStr">
        <is>
          <t>MARITIMA DEL CALLAO</t>
        </is>
      </c>
      <c r="G87" t="inlineStr">
        <is>
          <t>6982</t>
        </is>
      </c>
      <c r="H87" t="inlineStr">
        <is>
          <t>JS PERU AGENCIA DE ADUANA S.A.C.</t>
        </is>
      </c>
      <c r="I87" t="inlineStr">
        <is>
          <t>BE</t>
        </is>
      </c>
      <c r="J87" t="inlineStr">
        <is>
          <t>BELGIUM</t>
        </is>
      </c>
      <c r="K87" s="8" t="n">
        <v>109193.16</v>
      </c>
      <c r="O87" t="inlineStr">
        <is>
          <t>SUNAT - Aduanas (exportaciones)</t>
        </is>
      </c>
      <c r="P87" t="inlineStr">
        <is>
          <t>2026-09-19T23:27:29.864Z</t>
        </is>
      </c>
    </row>
    <row r="88">
      <c r="A88" t="inlineStr">
        <is>
          <t>20170142773</t>
        </is>
      </c>
      <c r="B88" t="inlineStr">
        <is>
          <t>2025</t>
        </is>
      </c>
      <c r="C88" t="n">
        <v>5</v>
      </c>
      <c r="D88" t="inlineStr">
        <is>
          <t>202505</t>
        </is>
      </c>
      <c r="E88" t="inlineStr">
        <is>
          <t>046</t>
        </is>
      </c>
      <c r="F88" t="inlineStr">
        <is>
          <t>PAITA</t>
        </is>
      </c>
      <c r="G88" t="inlineStr">
        <is>
          <t>5901</t>
        </is>
      </c>
      <c r="H88" t="inlineStr">
        <is>
          <t>GRUPO PML S.A.C AGENTES DE ADUANAS</t>
        </is>
      </c>
      <c r="I88" t="inlineStr">
        <is>
          <t>US</t>
        </is>
      </c>
      <c r="J88" t="inlineStr">
        <is>
          <t>UNITED STATES</t>
        </is>
      </c>
      <c r="K88" s="8" t="n">
        <v>303430.48</v>
      </c>
      <c r="O88" t="inlineStr">
        <is>
          <t>SUNAT - Aduanas (exportaciones)</t>
        </is>
      </c>
      <c r="P88" t="inlineStr">
        <is>
          <t>2026-09-19T23:27:29.864Z</t>
        </is>
      </c>
    </row>
    <row r="89">
      <c r="A89" t="inlineStr">
        <is>
          <t>20170142773</t>
        </is>
      </c>
      <c r="B89" t="inlineStr">
        <is>
          <t>2025</t>
        </is>
      </c>
      <c r="C89" t="n">
        <v>6</v>
      </c>
      <c r="D89" t="inlineStr">
        <is>
          <t>202506</t>
        </is>
      </c>
      <c r="E89" t="inlineStr">
        <is>
          <t>046</t>
        </is>
      </c>
      <c r="F89" t="inlineStr">
        <is>
          <t>PAITA</t>
        </is>
      </c>
      <c r="G89" t="inlineStr">
        <is>
          <t>5901</t>
        </is>
      </c>
      <c r="H89" t="inlineStr">
        <is>
          <t>GRUPO PML S.A.C AGENTES DE ADUANAS</t>
        </is>
      </c>
      <c r="I89" t="inlineStr">
        <is>
          <t>US</t>
        </is>
      </c>
      <c r="J89" t="inlineStr">
        <is>
          <t>UNITED STATES</t>
        </is>
      </c>
      <c r="K89" s="8" t="n">
        <v>816548.4300000001</v>
      </c>
      <c r="O89" t="inlineStr">
        <is>
          <t>SUNAT - Aduanas (exportaciones)</t>
        </is>
      </c>
      <c r="P89" t="inlineStr">
        <is>
          <t>2026-09-19T23:27:29.864Z</t>
        </is>
      </c>
    </row>
    <row r="90">
      <c r="A90" t="inlineStr">
        <is>
          <t>20170142773</t>
        </is>
      </c>
      <c r="B90" t="inlineStr">
        <is>
          <t>2025</t>
        </is>
      </c>
      <c r="C90" t="n">
        <v>7</v>
      </c>
      <c r="D90" t="inlineStr">
        <is>
          <t>202507</t>
        </is>
      </c>
      <c r="E90" t="inlineStr">
        <is>
          <t>046</t>
        </is>
      </c>
      <c r="F90" t="inlineStr">
        <is>
          <t>PAITA</t>
        </is>
      </c>
      <c r="G90" t="inlineStr">
        <is>
          <t>5901</t>
        </is>
      </c>
      <c r="H90" t="inlineStr">
        <is>
          <t>GRUPO PML S.A.C AGENTES DE ADUANAS</t>
        </is>
      </c>
      <c r="I90" t="inlineStr">
        <is>
          <t>CA</t>
        </is>
      </c>
      <c r="J90" t="inlineStr">
        <is>
          <t>CANADA</t>
        </is>
      </c>
      <c r="K90" s="8" t="n">
        <v>342506</v>
      </c>
      <c r="O90" t="inlineStr">
        <is>
          <t>SUNAT - Aduanas (exportaciones)</t>
        </is>
      </c>
      <c r="P90" t="inlineStr">
        <is>
          <t>2026-09-19T23:27:29.864Z</t>
        </is>
      </c>
    </row>
    <row r="91">
      <c r="A91" t="inlineStr">
        <is>
          <t>20170142773</t>
        </is>
      </c>
      <c r="B91" t="inlineStr">
        <is>
          <t>2025</t>
        </is>
      </c>
      <c r="C91" t="n">
        <v>7</v>
      </c>
      <c r="D91" t="inlineStr">
        <is>
          <t>202507</t>
        </is>
      </c>
      <c r="E91" t="inlineStr">
        <is>
          <t>046</t>
        </is>
      </c>
      <c r="F91" t="inlineStr">
        <is>
          <t>PAITA</t>
        </is>
      </c>
      <c r="G91" t="inlineStr">
        <is>
          <t>5901</t>
        </is>
      </c>
      <c r="H91" t="inlineStr">
        <is>
          <t>GRUPO PML S.A.C AGENTES DE ADUANAS</t>
        </is>
      </c>
      <c r="I91" t="inlineStr">
        <is>
          <t>IE</t>
        </is>
      </c>
      <c r="J91" t="inlineStr">
        <is>
          <t>IRELAND</t>
        </is>
      </c>
      <c r="K91" s="8" t="n">
        <v>403451.4</v>
      </c>
      <c r="O91" t="inlineStr">
        <is>
          <t>SUNAT - Aduanas (exportaciones)</t>
        </is>
      </c>
      <c r="P91" t="inlineStr">
        <is>
          <t>2026-09-19T23:27:29.864Z</t>
        </is>
      </c>
    </row>
    <row r="92">
      <c r="A92" t="inlineStr">
        <is>
          <t>20170142773</t>
        </is>
      </c>
      <c r="B92" t="inlineStr">
        <is>
          <t>2025</t>
        </is>
      </c>
      <c r="C92" t="n">
        <v>7</v>
      </c>
      <c r="D92" t="inlineStr">
        <is>
          <t>202507</t>
        </is>
      </c>
      <c r="E92" t="inlineStr">
        <is>
          <t>046</t>
        </is>
      </c>
      <c r="F92" t="inlineStr">
        <is>
          <t>PAITA</t>
        </is>
      </c>
      <c r="G92" t="inlineStr">
        <is>
          <t>5901</t>
        </is>
      </c>
      <c r="H92" t="inlineStr">
        <is>
          <t>GRUPO PML S.A.C AGENTES DE ADUANAS</t>
        </is>
      </c>
      <c r="I92" t="inlineStr">
        <is>
          <t>US</t>
        </is>
      </c>
      <c r="J92" t="inlineStr">
        <is>
          <t>UNITED STATES</t>
        </is>
      </c>
      <c r="K92" s="8" t="n">
        <v>484480.61</v>
      </c>
      <c r="O92" t="inlineStr">
        <is>
          <t>SUNAT - Aduanas (exportaciones)</t>
        </is>
      </c>
      <c r="P92" t="inlineStr">
        <is>
          <t>2026-09-19T23:27:29.864Z</t>
        </is>
      </c>
    </row>
    <row r="93">
      <c r="A93" t="inlineStr">
        <is>
          <t>20170142773</t>
        </is>
      </c>
      <c r="B93" t="inlineStr">
        <is>
          <t>2025</t>
        </is>
      </c>
      <c r="C93" t="n">
        <v>8</v>
      </c>
      <c r="D93" t="inlineStr">
        <is>
          <t>202508</t>
        </is>
      </c>
      <c r="E93" t="inlineStr">
        <is>
          <t>046</t>
        </is>
      </c>
      <c r="F93" t="inlineStr">
        <is>
          <t>PAITA</t>
        </is>
      </c>
      <c r="G93" t="inlineStr">
        <is>
          <t>5901</t>
        </is>
      </c>
      <c r="H93" t="inlineStr">
        <is>
          <t>GRUPO PML S.A.C AGENTES DE ADUANAS</t>
        </is>
      </c>
      <c r="I93" t="inlineStr">
        <is>
          <t>US</t>
        </is>
      </c>
      <c r="J93" t="inlineStr">
        <is>
          <t>UNITED STATES</t>
        </is>
      </c>
      <c r="K93" s="8" t="n">
        <v>127648.13</v>
      </c>
      <c r="O93" t="inlineStr">
        <is>
          <t>SUNAT - Aduanas (exportaciones)</t>
        </is>
      </c>
      <c r="P93" t="inlineStr">
        <is>
          <t>2026-09-19T23:27:29.864Z</t>
        </is>
      </c>
    </row>
    <row r="94">
      <c r="A94" t="inlineStr">
        <is>
          <t>20170142773</t>
        </is>
      </c>
      <c r="B94" t="inlineStr">
        <is>
          <t>2025</t>
        </is>
      </c>
      <c r="C94" t="n">
        <v>9</v>
      </c>
      <c r="D94" t="inlineStr">
        <is>
          <t>202509</t>
        </is>
      </c>
      <c r="E94" t="inlineStr">
        <is>
          <t>046</t>
        </is>
      </c>
      <c r="F94" t="inlineStr">
        <is>
          <t>PAITA</t>
        </is>
      </c>
      <c r="G94" t="inlineStr">
        <is>
          <t>5901</t>
        </is>
      </c>
      <c r="H94" t="inlineStr">
        <is>
          <t>GRUPO PML S.A.C AGENTES DE ADUANAS</t>
        </is>
      </c>
      <c r="I94" t="inlineStr">
        <is>
          <t>US</t>
        </is>
      </c>
      <c r="J94" t="inlineStr">
        <is>
          <t>UNITED STATES</t>
        </is>
      </c>
      <c r="K94" s="8" t="n">
        <v>1507045.32</v>
      </c>
      <c r="O94" t="inlineStr">
        <is>
          <t>SUNAT - Aduanas (exportaciones)</t>
        </is>
      </c>
      <c r="P94" t="inlineStr">
        <is>
          <t>2026-09-19T23:27:29.864Z</t>
        </is>
      </c>
    </row>
    <row r="95">
      <c r="A95" t="inlineStr">
        <is>
          <t>20170142773</t>
        </is>
      </c>
      <c r="B95" t="inlineStr">
        <is>
          <t>2025</t>
        </is>
      </c>
      <c r="C95" t="n">
        <v>9</v>
      </c>
      <c r="D95" t="inlineStr">
        <is>
          <t>202509</t>
        </is>
      </c>
      <c r="E95" t="inlineStr">
        <is>
          <t>046</t>
        </is>
      </c>
      <c r="F95" t="inlineStr">
        <is>
          <t>PAITA</t>
        </is>
      </c>
      <c r="G95" t="inlineStr">
        <is>
          <t>5901</t>
        </is>
      </c>
      <c r="H95" t="inlineStr">
        <is>
          <t>GRUPO PML S.A.C AGENTES DE ADUANAS</t>
        </is>
      </c>
      <c r="I95" t="inlineStr">
        <is>
          <t>IE</t>
        </is>
      </c>
      <c r="J95" t="inlineStr">
        <is>
          <t>IRELAND</t>
        </is>
      </c>
      <c r="K95" s="8" t="n">
        <v>130391.23</v>
      </c>
      <c r="O95" t="inlineStr">
        <is>
          <t>SUNAT - Aduanas (exportaciones)</t>
        </is>
      </c>
      <c r="P95" t="inlineStr">
        <is>
          <t>2026-09-19T23:27:29.864Z</t>
        </is>
      </c>
    </row>
    <row r="96">
      <c r="A96" t="inlineStr">
        <is>
          <t>20170142773</t>
        </is>
      </c>
      <c r="B96" t="inlineStr">
        <is>
          <t>2025</t>
        </is>
      </c>
      <c r="C96" t="n">
        <v>9</v>
      </c>
      <c r="D96" t="inlineStr">
        <is>
          <t>202509</t>
        </is>
      </c>
      <c r="E96" t="inlineStr">
        <is>
          <t>046</t>
        </is>
      </c>
      <c r="F96" t="inlineStr">
        <is>
          <t>PAITA</t>
        </is>
      </c>
      <c r="G96" t="inlineStr">
        <is>
          <t>5901</t>
        </is>
      </c>
      <c r="H96" t="inlineStr">
        <is>
          <t>GRUPO PML S.A.C AGENTES DE ADUANAS</t>
        </is>
      </c>
      <c r="I96" t="inlineStr">
        <is>
          <t>CA</t>
        </is>
      </c>
      <c r="J96" t="inlineStr">
        <is>
          <t>CANADA</t>
        </is>
      </c>
      <c r="K96" s="8" t="n">
        <v>117799.71</v>
      </c>
      <c r="O96" t="inlineStr">
        <is>
          <t>SUNAT - Aduanas (exportaciones)</t>
        </is>
      </c>
      <c r="P96" t="inlineStr">
        <is>
          <t>2026-09-19T23:27:29.864Z</t>
        </is>
      </c>
    </row>
    <row r="97">
      <c r="A97" t="inlineStr">
        <is>
          <t>20170142773</t>
        </is>
      </c>
      <c r="B97" t="inlineStr">
        <is>
          <t>2025</t>
        </is>
      </c>
      <c r="C97" t="n">
        <v>10</v>
      </c>
      <c r="D97" t="inlineStr">
        <is>
          <t>202510</t>
        </is>
      </c>
      <c r="E97" t="inlineStr">
        <is>
          <t>046</t>
        </is>
      </c>
      <c r="F97" t="inlineStr">
        <is>
          <t>PAITA</t>
        </is>
      </c>
      <c r="G97" t="inlineStr">
        <is>
          <t>5901</t>
        </is>
      </c>
      <c r="H97" t="inlineStr">
        <is>
          <t>GRUPO PML S.A.C AGENTES DE ADUANAS</t>
        </is>
      </c>
      <c r="I97" t="inlineStr">
        <is>
          <t>CA</t>
        </is>
      </c>
      <c r="J97" t="inlineStr">
        <is>
          <t>CANADA</t>
        </is>
      </c>
      <c r="K97" s="8" t="n">
        <v>177249.84</v>
      </c>
      <c r="O97" t="inlineStr">
        <is>
          <t>SUNAT - Aduanas (exportaciones)</t>
        </is>
      </c>
      <c r="P97" t="inlineStr">
        <is>
          <t>2026-09-19T23:27:29.864Z</t>
        </is>
      </c>
    </row>
    <row r="98">
      <c r="A98" t="inlineStr">
        <is>
          <t>20170142773</t>
        </is>
      </c>
      <c r="B98" t="inlineStr">
        <is>
          <t>2025</t>
        </is>
      </c>
      <c r="C98" t="n">
        <v>10</v>
      </c>
      <c r="D98" t="inlineStr">
        <is>
          <t>202510</t>
        </is>
      </c>
      <c r="E98" t="inlineStr">
        <is>
          <t>046</t>
        </is>
      </c>
      <c r="F98" t="inlineStr">
        <is>
          <t>PAITA</t>
        </is>
      </c>
      <c r="G98" t="inlineStr">
        <is>
          <t>5901</t>
        </is>
      </c>
      <c r="H98" t="inlineStr">
        <is>
          <t>GRUPO PML S.A.C AGENTES DE ADUANAS</t>
        </is>
      </c>
      <c r="I98" t="inlineStr">
        <is>
          <t>US</t>
        </is>
      </c>
      <c r="J98" t="inlineStr">
        <is>
          <t>UNITED STATES</t>
        </is>
      </c>
      <c r="K98" s="8" t="n">
        <v>722225</v>
      </c>
      <c r="O98" t="inlineStr">
        <is>
          <t>SUNAT - Aduanas (exportaciones)</t>
        </is>
      </c>
      <c r="P98" t="inlineStr">
        <is>
          <t>2026-09-19T23:27:29.864Z</t>
        </is>
      </c>
    </row>
    <row r="99">
      <c r="A99" t="inlineStr">
        <is>
          <t>20170142773</t>
        </is>
      </c>
      <c r="B99" t="inlineStr">
        <is>
          <t>2025</t>
        </is>
      </c>
      <c r="C99" t="n">
        <v>10</v>
      </c>
      <c r="D99" t="inlineStr">
        <is>
          <t>202510</t>
        </is>
      </c>
      <c r="E99" t="inlineStr">
        <is>
          <t>046</t>
        </is>
      </c>
      <c r="F99" t="inlineStr">
        <is>
          <t>PAITA</t>
        </is>
      </c>
      <c r="G99" t="inlineStr">
        <is>
          <t>5901</t>
        </is>
      </c>
      <c r="H99" t="inlineStr">
        <is>
          <t>GRUPO PML S.A.C AGENTES DE ADUANAS</t>
        </is>
      </c>
      <c r="I99" t="inlineStr">
        <is>
          <t>IE</t>
        </is>
      </c>
      <c r="J99" t="inlineStr">
        <is>
          <t>IRELAND</t>
        </is>
      </c>
      <c r="K99" s="8" t="n">
        <v>409416.68</v>
      </c>
      <c r="O99" t="inlineStr">
        <is>
          <t>SUNAT - Aduanas (exportaciones)</t>
        </is>
      </c>
      <c r="P99" t="inlineStr">
        <is>
          <t>2026-09-19T23:27:29.864Z</t>
        </is>
      </c>
    </row>
    <row r="100">
      <c r="A100" t="inlineStr">
        <is>
          <t>20170142773</t>
        </is>
      </c>
      <c r="B100" t="inlineStr">
        <is>
          <t>2025</t>
        </is>
      </c>
      <c r="C100" t="n">
        <v>11</v>
      </c>
      <c r="D100" t="inlineStr">
        <is>
          <t>202511</t>
        </is>
      </c>
      <c r="E100" t="inlineStr">
        <is>
          <t>046</t>
        </is>
      </c>
      <c r="F100" t="inlineStr">
        <is>
          <t>PAITA</t>
        </is>
      </c>
      <c r="G100" t="inlineStr">
        <is>
          <t>5901</t>
        </is>
      </c>
      <c r="H100" t="inlineStr">
        <is>
          <t>GRUPO PML S.A.C AGENTES DE ADUANAS</t>
        </is>
      </c>
      <c r="I100" t="inlineStr">
        <is>
          <t>US</t>
        </is>
      </c>
      <c r="J100" t="inlineStr">
        <is>
          <t>UNITED STATES</t>
        </is>
      </c>
      <c r="K100" s="8" t="n">
        <v>305229.27</v>
      </c>
      <c r="O100" t="inlineStr">
        <is>
          <t>SUNAT - Aduanas (exportaciones)</t>
        </is>
      </c>
      <c r="P100" t="inlineStr">
        <is>
          <t>2026-09-19T23:27:29.864Z</t>
        </is>
      </c>
    </row>
    <row r="101">
      <c r="A101" t="inlineStr">
        <is>
          <t>20170142773</t>
        </is>
      </c>
      <c r="B101" t="inlineStr">
        <is>
          <t>2025</t>
        </is>
      </c>
      <c r="C101" t="n">
        <v>12</v>
      </c>
      <c r="D101" t="inlineStr">
        <is>
          <t>202512</t>
        </is>
      </c>
      <c r="E101" t="inlineStr">
        <is>
          <t>046</t>
        </is>
      </c>
      <c r="F101" t="inlineStr">
        <is>
          <t>PAITA</t>
        </is>
      </c>
      <c r="G101" t="inlineStr">
        <is>
          <t>5901</t>
        </is>
      </c>
      <c r="H101" t="inlineStr">
        <is>
          <t>GRUPO PML S.A.C AGENTES DE ADUANAS</t>
        </is>
      </c>
      <c r="I101" t="inlineStr">
        <is>
          <t>US</t>
        </is>
      </c>
      <c r="J101" t="inlineStr">
        <is>
          <t>UNITED STATES</t>
        </is>
      </c>
      <c r="K101" s="8" t="n">
        <v>291968.43</v>
      </c>
      <c r="O101" t="inlineStr">
        <is>
          <t>SUNAT - Aduanas (exportaciones)</t>
        </is>
      </c>
      <c r="P101" t="inlineStr">
        <is>
          <t>2026-09-19T23:27:29.864Z</t>
        </is>
      </c>
    </row>
    <row r="102">
      <c r="A102" t="inlineStr">
        <is>
          <t>20170142773</t>
        </is>
      </c>
      <c r="B102" t="inlineStr">
        <is>
          <t>2026</t>
        </is>
      </c>
      <c r="C102" t="n">
        <v>1</v>
      </c>
      <c r="D102" t="inlineStr">
        <is>
          <t>202601</t>
        </is>
      </c>
      <c r="E102" t="inlineStr">
        <is>
          <t>046</t>
        </is>
      </c>
      <c r="F102" t="inlineStr">
        <is>
          <t>PAITA</t>
        </is>
      </c>
      <c r="G102" t="inlineStr">
        <is>
          <t>5901</t>
        </is>
      </c>
      <c r="H102" t="inlineStr">
        <is>
          <t>GRUPO PML S.A.C AGENTES DE ADUANAS</t>
        </is>
      </c>
      <c r="I102" t="inlineStr">
        <is>
          <t>US</t>
        </is>
      </c>
      <c r="J102" t="inlineStr">
        <is>
          <t>UNITED STATES</t>
        </is>
      </c>
      <c r="K102" s="8" t="n">
        <v>161117.05</v>
      </c>
      <c r="O102" t="inlineStr">
        <is>
          <t>SUNAT - Aduanas (exportaciones)</t>
        </is>
      </c>
      <c r="P102" t="inlineStr">
        <is>
          <t>2026-09-19T23:27:29.864Z</t>
        </is>
      </c>
    </row>
    <row r="103">
      <c r="A103" t="inlineStr">
        <is>
          <t>20170142773</t>
        </is>
      </c>
      <c r="B103" t="inlineStr">
        <is>
          <t>2026</t>
        </is>
      </c>
      <c r="C103" t="n">
        <v>5</v>
      </c>
      <c r="D103" t="inlineStr">
        <is>
          <t>202605</t>
        </is>
      </c>
      <c r="E103" t="inlineStr">
        <is>
          <t>046</t>
        </is>
      </c>
      <c r="F103" t="inlineStr">
        <is>
          <t>PAITA</t>
        </is>
      </c>
      <c r="G103" t="inlineStr">
        <is>
          <t>5901</t>
        </is>
      </c>
      <c r="H103" t="inlineStr">
        <is>
          <t>GRUPO PML S.A.C AGENTES DE ADUANAS</t>
        </is>
      </c>
      <c r="I103" t="inlineStr">
        <is>
          <t>US</t>
        </is>
      </c>
      <c r="J103" t="inlineStr">
        <is>
          <t>UNITED STATES</t>
        </is>
      </c>
      <c r="K103" s="8" t="n">
        <v>241267.7</v>
      </c>
      <c r="O103" t="inlineStr">
        <is>
          <t>SUNAT - Aduanas (exportaciones)</t>
        </is>
      </c>
      <c r="P103" t="inlineStr">
        <is>
          <t>2026-09-19T23:27:29.864Z</t>
        </is>
      </c>
    </row>
    <row r="104">
      <c r="A104" t="inlineStr">
        <is>
          <t>20402648504</t>
        </is>
      </c>
      <c r="B104" t="inlineStr">
        <is>
          <t>2025</t>
        </is>
      </c>
      <c r="C104" t="n">
        <v>6</v>
      </c>
      <c r="D104" t="inlineStr">
        <is>
          <t>202506</t>
        </is>
      </c>
      <c r="E104" t="inlineStr">
        <is>
          <t>118</t>
        </is>
      </c>
      <c r="F104" t="inlineStr">
        <is>
          <t>MARITIMA DEL CALLAO</t>
        </is>
      </c>
      <c r="G104" t="inlineStr">
        <is>
          <t>4795</t>
        </is>
      </c>
      <c r="H104" t="inlineStr">
        <is>
          <t>A. HARTRODT ADUANAS S.A.C.</t>
        </is>
      </c>
      <c r="I104" t="inlineStr">
        <is>
          <t>DE</t>
        </is>
      </c>
      <c r="J104" t="inlineStr">
        <is>
          <t>GERMANY</t>
        </is>
      </c>
      <c r="K104" s="8" t="n">
        <v>295372.53</v>
      </c>
      <c r="O104" t="inlineStr">
        <is>
          <t>SUNAT - Aduanas (exportaciones)</t>
        </is>
      </c>
      <c r="P104" t="inlineStr">
        <is>
          <t>2026-09-19T23:27:29.864Z</t>
        </is>
      </c>
    </row>
    <row r="105">
      <c r="A105" t="inlineStr">
        <is>
          <t>20402648504</t>
        </is>
      </c>
      <c r="B105" t="inlineStr">
        <is>
          <t>2025</t>
        </is>
      </c>
      <c r="C105" t="n">
        <v>7</v>
      </c>
      <c r="D105" t="inlineStr">
        <is>
          <t>202507</t>
        </is>
      </c>
      <c r="E105" t="inlineStr">
        <is>
          <t>118</t>
        </is>
      </c>
      <c r="F105" t="inlineStr">
        <is>
          <t>MARITIMA DEL CALLAO</t>
        </is>
      </c>
      <c r="G105" t="inlineStr">
        <is>
          <t>4795</t>
        </is>
      </c>
      <c r="H105" t="inlineStr">
        <is>
          <t>A. HARTRODT ADUANAS S.A.C.</t>
        </is>
      </c>
      <c r="I105" t="inlineStr">
        <is>
          <t>DE</t>
        </is>
      </c>
      <c r="J105" t="inlineStr">
        <is>
          <t>GERMANY</t>
        </is>
      </c>
      <c r="K105" s="8" t="n">
        <v>281318.3</v>
      </c>
      <c r="O105" t="inlineStr">
        <is>
          <t>SUNAT - Aduanas (exportaciones)</t>
        </is>
      </c>
      <c r="P105" t="inlineStr">
        <is>
          <t>2026-09-19T23:27:29.864Z</t>
        </is>
      </c>
    </row>
    <row r="106">
      <c r="A106" t="inlineStr">
        <is>
          <t>20402648504</t>
        </is>
      </c>
      <c r="B106" t="inlineStr">
        <is>
          <t>2025</t>
        </is>
      </c>
      <c r="C106" t="n">
        <v>8</v>
      </c>
      <c r="D106" t="inlineStr">
        <is>
          <t>202508</t>
        </is>
      </c>
      <c r="E106" t="inlineStr">
        <is>
          <t>118</t>
        </is>
      </c>
      <c r="F106" t="inlineStr">
        <is>
          <t>MARITIMA DEL CALLAO</t>
        </is>
      </c>
      <c r="G106" t="inlineStr">
        <is>
          <t>4795</t>
        </is>
      </c>
      <c r="H106" t="inlineStr">
        <is>
          <t>A. HARTRODT ADUANAS S.A.C.</t>
        </is>
      </c>
      <c r="I106" t="inlineStr">
        <is>
          <t>US</t>
        </is>
      </c>
      <c r="J106" t="inlineStr">
        <is>
          <t>UNITED STATES</t>
        </is>
      </c>
      <c r="K106" s="8" t="n">
        <v>247046.25</v>
      </c>
      <c r="O106" t="inlineStr">
        <is>
          <t>SUNAT - Aduanas (exportaciones)</t>
        </is>
      </c>
      <c r="P106" t="inlineStr">
        <is>
          <t>2026-09-19T23:27:29.864Z</t>
        </is>
      </c>
    </row>
    <row r="107">
      <c r="A107" t="inlineStr">
        <is>
          <t>20402648504</t>
        </is>
      </c>
      <c r="B107" t="inlineStr">
        <is>
          <t>2025</t>
        </is>
      </c>
      <c r="C107" t="n">
        <v>9</v>
      </c>
      <c r="D107" t="inlineStr">
        <is>
          <t>202509</t>
        </is>
      </c>
      <c r="E107" t="inlineStr">
        <is>
          <t>118</t>
        </is>
      </c>
      <c r="F107" t="inlineStr">
        <is>
          <t>MARITIMA DEL CALLAO</t>
        </is>
      </c>
      <c r="G107" t="inlineStr">
        <is>
          <t>4795</t>
        </is>
      </c>
      <c r="H107" t="inlineStr">
        <is>
          <t>A. HARTRODT ADUANAS S.A.C.</t>
        </is>
      </c>
      <c r="I107" t="inlineStr">
        <is>
          <t>DE</t>
        </is>
      </c>
      <c r="J107" t="inlineStr">
        <is>
          <t>GERMANY</t>
        </is>
      </c>
      <c r="K107" s="8" t="n">
        <v>168962.47</v>
      </c>
      <c r="O107" t="inlineStr">
        <is>
          <t>SUNAT - Aduanas (exportaciones)</t>
        </is>
      </c>
      <c r="P107" t="inlineStr">
        <is>
          <t>2026-09-19T23:27:29.864Z</t>
        </is>
      </c>
    </row>
    <row r="108">
      <c r="A108" t="inlineStr">
        <is>
          <t>20402648504</t>
        </is>
      </c>
      <c r="B108" t="inlineStr">
        <is>
          <t>2025</t>
        </is>
      </c>
      <c r="C108" t="n">
        <v>9</v>
      </c>
      <c r="D108" t="inlineStr">
        <is>
          <t>202509</t>
        </is>
      </c>
      <c r="E108" t="inlineStr">
        <is>
          <t>118</t>
        </is>
      </c>
      <c r="F108" t="inlineStr">
        <is>
          <t>MARITIMA DEL CALLAO</t>
        </is>
      </c>
      <c r="G108" t="inlineStr">
        <is>
          <t>4795</t>
        </is>
      </c>
      <c r="H108" t="inlineStr">
        <is>
          <t>A. HARTRODT ADUANAS S.A.C.</t>
        </is>
      </c>
      <c r="I108" t="inlineStr">
        <is>
          <t>US</t>
        </is>
      </c>
      <c r="J108" t="inlineStr">
        <is>
          <t>UNITED STATES</t>
        </is>
      </c>
      <c r="K108" s="8" t="n">
        <v>251336.26</v>
      </c>
      <c r="O108" t="inlineStr">
        <is>
          <t>SUNAT - Aduanas (exportaciones)</t>
        </is>
      </c>
      <c r="P108" t="inlineStr">
        <is>
          <t>2026-09-19T23:27:29.864Z</t>
        </is>
      </c>
    </row>
    <row r="109">
      <c r="A109" t="inlineStr">
        <is>
          <t>20404057805</t>
        </is>
      </c>
      <c r="B109" t="inlineStr">
        <is>
          <t>2025</t>
        </is>
      </c>
      <c r="C109" t="n">
        <v>1</v>
      </c>
      <c r="D109" t="inlineStr">
        <is>
          <t>202501</t>
        </is>
      </c>
      <c r="E109" t="inlineStr">
        <is>
          <t>118</t>
        </is>
      </c>
      <c r="F109" t="inlineStr">
        <is>
          <t>MARITIMA DEL CALLAO</t>
        </is>
      </c>
      <c r="G109" t="inlineStr">
        <is>
          <t>7378</t>
        </is>
      </c>
      <c r="H109" t="inlineStr">
        <is>
          <t>SAN MIGUEL ADUANAS S.A.C.</t>
        </is>
      </c>
      <c r="I109" t="inlineStr">
        <is>
          <t>NL</t>
        </is>
      </c>
      <c r="J109" t="inlineStr">
        <is>
          <t>NETHERLANDS</t>
        </is>
      </c>
      <c r="K109" s="8" t="n">
        <v>218209.28</v>
      </c>
      <c r="O109" t="inlineStr">
        <is>
          <t>SUNAT - Aduanas (exportaciones)</t>
        </is>
      </c>
      <c r="P109" t="inlineStr">
        <is>
          <t>2026-09-19T22:58:10.718Z</t>
        </is>
      </c>
    </row>
    <row r="110">
      <c r="A110" t="inlineStr">
        <is>
          <t>20404057805</t>
        </is>
      </c>
      <c r="B110" t="inlineStr">
        <is>
          <t>2025</t>
        </is>
      </c>
      <c r="C110" t="n">
        <v>2</v>
      </c>
      <c r="D110" t="inlineStr">
        <is>
          <t>202502</t>
        </is>
      </c>
      <c r="E110" t="inlineStr">
        <is>
          <t>118</t>
        </is>
      </c>
      <c r="F110" t="inlineStr">
        <is>
          <t>MARITIMA DEL CALLAO</t>
        </is>
      </c>
      <c r="G110" t="inlineStr">
        <is>
          <t>7378</t>
        </is>
      </c>
      <c r="H110" t="inlineStr">
        <is>
          <t>SAN MIGUEL ADUANAS S.A.C.</t>
        </is>
      </c>
      <c r="I110" t="inlineStr">
        <is>
          <t>NL</t>
        </is>
      </c>
      <c r="J110" t="inlineStr">
        <is>
          <t>NETHERLANDS</t>
        </is>
      </c>
      <c r="K110" s="8" t="n">
        <v>218209.28</v>
      </c>
      <c r="O110" t="inlineStr">
        <is>
          <t>SUNAT - Aduanas (exportaciones)</t>
        </is>
      </c>
      <c r="P110" t="inlineStr">
        <is>
          <t>2026-09-19T22:58:10.718Z</t>
        </is>
      </c>
    </row>
    <row r="111">
      <c r="A111" t="inlineStr">
        <is>
          <t>20404057805</t>
        </is>
      </c>
      <c r="B111" t="inlineStr">
        <is>
          <t>2025</t>
        </is>
      </c>
      <c r="C111" t="n">
        <v>2</v>
      </c>
      <c r="D111" t="inlineStr">
        <is>
          <t>202502</t>
        </is>
      </c>
      <c r="E111" t="inlineStr">
        <is>
          <t>118</t>
        </is>
      </c>
      <c r="F111" t="inlineStr">
        <is>
          <t>MARITIMA DEL CALLAO</t>
        </is>
      </c>
      <c r="G111" t="inlineStr">
        <is>
          <t>7378</t>
        </is>
      </c>
      <c r="H111" t="inlineStr">
        <is>
          <t>SAN MIGUEL ADUANAS S.A.C.</t>
        </is>
      </c>
      <c r="I111" t="inlineStr">
        <is>
          <t>BE</t>
        </is>
      </c>
      <c r="J111" t="inlineStr">
        <is>
          <t>BELGIUM</t>
        </is>
      </c>
      <c r="K111" s="8" t="n">
        <v>924518.4</v>
      </c>
      <c r="O111" t="inlineStr">
        <is>
          <t>SUNAT - Aduanas (exportaciones)</t>
        </is>
      </c>
      <c r="P111" t="inlineStr">
        <is>
          <t>2026-09-19T22:58:10.718Z</t>
        </is>
      </c>
    </row>
    <row r="112">
      <c r="A112" t="inlineStr">
        <is>
          <t>20404057805</t>
        </is>
      </c>
      <c r="B112" t="inlineStr">
        <is>
          <t>2025</t>
        </is>
      </c>
      <c r="C112" t="n">
        <v>6</v>
      </c>
      <c r="D112" t="inlineStr">
        <is>
          <t>202506</t>
        </is>
      </c>
      <c r="E112" t="inlineStr">
        <is>
          <t>118</t>
        </is>
      </c>
      <c r="F112" t="inlineStr">
        <is>
          <t>MARITIMA DEL CALLAO</t>
        </is>
      </c>
      <c r="G112" t="inlineStr">
        <is>
          <t>7378</t>
        </is>
      </c>
      <c r="H112" t="inlineStr">
        <is>
          <t>SAN MIGUEL ADUANAS S.A.C.</t>
        </is>
      </c>
      <c r="I112" t="inlineStr">
        <is>
          <t>CH</t>
        </is>
      </c>
      <c r="J112" t="inlineStr">
        <is>
          <t>SWITZERLAND</t>
        </is>
      </c>
      <c r="K112" s="8" t="n">
        <v>182464</v>
      </c>
      <c r="O112" t="inlineStr">
        <is>
          <t>SUNAT - Aduanas (exportaciones)</t>
        </is>
      </c>
      <c r="P112" t="inlineStr">
        <is>
          <t>2026-09-19T22:58:10.718Z</t>
        </is>
      </c>
    </row>
    <row r="113">
      <c r="A113" t="inlineStr">
        <is>
          <t>20404057805</t>
        </is>
      </c>
      <c r="B113" t="inlineStr">
        <is>
          <t>2025</t>
        </is>
      </c>
      <c r="C113" t="n">
        <v>6</v>
      </c>
      <c r="D113" t="inlineStr">
        <is>
          <t>202506</t>
        </is>
      </c>
      <c r="E113" t="inlineStr">
        <is>
          <t>118</t>
        </is>
      </c>
      <c r="F113" t="inlineStr">
        <is>
          <t>MARITIMA DEL CALLAO</t>
        </is>
      </c>
      <c r="G113" t="inlineStr">
        <is>
          <t>7378</t>
        </is>
      </c>
      <c r="H113" t="inlineStr">
        <is>
          <t>SAN MIGUEL ADUANAS S.A.C.</t>
        </is>
      </c>
      <c r="I113" t="inlineStr">
        <is>
          <t>BE</t>
        </is>
      </c>
      <c r="J113" t="inlineStr">
        <is>
          <t>BELGIUM</t>
        </is>
      </c>
      <c r="K113" s="8" t="n">
        <v>462259.2</v>
      </c>
      <c r="O113" t="inlineStr">
        <is>
          <t>SUNAT - Aduanas (exportaciones)</t>
        </is>
      </c>
      <c r="P113" t="inlineStr">
        <is>
          <t>2026-09-19T22:58:10.718Z</t>
        </is>
      </c>
    </row>
    <row r="114">
      <c r="A114" t="inlineStr">
        <is>
          <t>20404057805</t>
        </is>
      </c>
      <c r="B114" t="inlineStr">
        <is>
          <t>2025</t>
        </is>
      </c>
      <c r="C114" t="n">
        <v>7</v>
      </c>
      <c r="D114" t="inlineStr">
        <is>
          <t>202507</t>
        </is>
      </c>
      <c r="E114" t="inlineStr">
        <is>
          <t>118</t>
        </is>
      </c>
      <c r="F114" t="inlineStr">
        <is>
          <t>MARITIMA DEL CALLAO</t>
        </is>
      </c>
      <c r="G114" t="inlineStr">
        <is>
          <t>7378</t>
        </is>
      </c>
      <c r="H114" t="inlineStr">
        <is>
          <t>SAN MIGUEL ADUANAS S.A.C.</t>
        </is>
      </c>
      <c r="I114" t="inlineStr">
        <is>
          <t>NL</t>
        </is>
      </c>
      <c r="J114" t="inlineStr">
        <is>
          <t>NETHERLANDS</t>
        </is>
      </c>
      <c r="K114" s="8" t="n">
        <v>2801572.86</v>
      </c>
      <c r="O114" t="inlineStr">
        <is>
          <t>SUNAT - Aduanas (exportaciones)</t>
        </is>
      </c>
      <c r="P114" t="inlineStr">
        <is>
          <t>2026-09-19T22:58:10.718Z</t>
        </is>
      </c>
    </row>
    <row r="115">
      <c r="A115" t="inlineStr">
        <is>
          <t>20404057805</t>
        </is>
      </c>
      <c r="B115" t="inlineStr">
        <is>
          <t>2025</t>
        </is>
      </c>
      <c r="C115" t="n">
        <v>7</v>
      </c>
      <c r="D115" t="inlineStr">
        <is>
          <t>202507</t>
        </is>
      </c>
      <c r="E115" t="inlineStr">
        <is>
          <t>118</t>
        </is>
      </c>
      <c r="F115" t="inlineStr">
        <is>
          <t>MARITIMA DEL CALLAO</t>
        </is>
      </c>
      <c r="G115" t="inlineStr">
        <is>
          <t>7378</t>
        </is>
      </c>
      <c r="H115" t="inlineStr">
        <is>
          <t>SAN MIGUEL ADUANAS S.A.C.</t>
        </is>
      </c>
      <c r="I115" t="inlineStr">
        <is>
          <t>BE</t>
        </is>
      </c>
      <c r="J115" t="inlineStr">
        <is>
          <t>BELGIUM</t>
        </is>
      </c>
      <c r="K115" s="8" t="n">
        <v>1413634.56</v>
      </c>
      <c r="O115" t="inlineStr">
        <is>
          <t>SUNAT - Aduanas (exportaciones)</t>
        </is>
      </c>
      <c r="P115" t="inlineStr">
        <is>
          <t>2026-09-19T22:58:10.718Z</t>
        </is>
      </c>
    </row>
    <row r="116">
      <c r="A116" t="inlineStr">
        <is>
          <t>20404057805</t>
        </is>
      </c>
      <c r="B116" t="inlineStr">
        <is>
          <t>2025</t>
        </is>
      </c>
      <c r="C116" t="n">
        <v>8</v>
      </c>
      <c r="D116" t="inlineStr">
        <is>
          <t>202508</t>
        </is>
      </c>
      <c r="E116" t="inlineStr">
        <is>
          <t>118</t>
        </is>
      </c>
      <c r="F116" t="inlineStr">
        <is>
          <t>MARITIMA DEL CALLAO</t>
        </is>
      </c>
      <c r="G116" t="inlineStr">
        <is>
          <t>7378</t>
        </is>
      </c>
      <c r="H116" t="inlineStr">
        <is>
          <t>SAN MIGUEL ADUANAS S.A.C.</t>
        </is>
      </c>
      <c r="I116" t="inlineStr">
        <is>
          <t>NL</t>
        </is>
      </c>
      <c r="J116" t="inlineStr">
        <is>
          <t>NETHERLANDS</t>
        </is>
      </c>
      <c r="K116" s="8" t="n">
        <v>3361504.51</v>
      </c>
      <c r="O116" t="inlineStr">
        <is>
          <t>SUNAT - Aduanas (exportaciones)</t>
        </is>
      </c>
      <c r="P116" t="inlineStr">
        <is>
          <t>2026-09-19T22:58:10.718Z</t>
        </is>
      </c>
    </row>
    <row r="117">
      <c r="A117" t="inlineStr">
        <is>
          <t>20404057805</t>
        </is>
      </c>
      <c r="B117" t="inlineStr">
        <is>
          <t>2025</t>
        </is>
      </c>
      <c r="C117" t="n">
        <v>8</v>
      </c>
      <c r="D117" t="inlineStr">
        <is>
          <t>202508</t>
        </is>
      </c>
      <c r="E117" t="inlineStr">
        <is>
          <t>118</t>
        </is>
      </c>
      <c r="F117" t="inlineStr">
        <is>
          <t>MARITIMA DEL CALLAO</t>
        </is>
      </c>
      <c r="G117" t="inlineStr">
        <is>
          <t>7378</t>
        </is>
      </c>
      <c r="H117" t="inlineStr">
        <is>
          <t>SAN MIGUEL ADUANAS S.A.C.</t>
        </is>
      </c>
      <c r="I117" t="inlineStr">
        <is>
          <t>BE</t>
        </is>
      </c>
      <c r="J117" t="inlineStr">
        <is>
          <t>BELGIUM</t>
        </is>
      </c>
      <c r="K117" s="8" t="n">
        <v>245107.2</v>
      </c>
      <c r="O117" t="inlineStr">
        <is>
          <t>SUNAT - Aduanas (exportaciones)</t>
        </is>
      </c>
      <c r="P117" t="inlineStr">
        <is>
          <t>2026-09-19T22:58:10.718Z</t>
        </is>
      </c>
    </row>
    <row r="118">
      <c r="A118" t="inlineStr">
        <is>
          <t>20404057805</t>
        </is>
      </c>
      <c r="B118" t="inlineStr">
        <is>
          <t>2025</t>
        </is>
      </c>
      <c r="C118" t="n">
        <v>8</v>
      </c>
      <c r="D118" t="inlineStr">
        <is>
          <t>202508</t>
        </is>
      </c>
      <c r="E118" t="inlineStr">
        <is>
          <t>118</t>
        </is>
      </c>
      <c r="F118" t="inlineStr">
        <is>
          <t>MARITIMA DEL CALLAO</t>
        </is>
      </c>
      <c r="G118" t="inlineStr">
        <is>
          <t>7378</t>
        </is>
      </c>
      <c r="H118" t="inlineStr">
        <is>
          <t>SAN MIGUEL ADUANAS S.A.C.</t>
        </is>
      </c>
      <c r="I118" t="inlineStr">
        <is>
          <t>IT</t>
        </is>
      </c>
      <c r="J118" t="inlineStr">
        <is>
          <t>ITALY</t>
        </is>
      </c>
      <c r="K118" s="8" t="n">
        <v>239229.44</v>
      </c>
      <c r="O118" t="inlineStr">
        <is>
          <t>SUNAT - Aduanas (exportaciones)</t>
        </is>
      </c>
      <c r="P118" t="inlineStr">
        <is>
          <t>2026-09-19T22:58:10.718Z</t>
        </is>
      </c>
    </row>
    <row r="119">
      <c r="A119" t="inlineStr">
        <is>
          <t>20404057805</t>
        </is>
      </c>
      <c r="B119" t="inlineStr">
        <is>
          <t>2025</t>
        </is>
      </c>
      <c r="C119" t="n">
        <v>9</v>
      </c>
      <c r="D119" t="inlineStr">
        <is>
          <t>202509</t>
        </is>
      </c>
      <c r="E119" t="inlineStr">
        <is>
          <t>118</t>
        </is>
      </c>
      <c r="F119" t="inlineStr">
        <is>
          <t>MARITIMA DEL CALLAO</t>
        </is>
      </c>
      <c r="G119" t="inlineStr">
        <is>
          <t>7378</t>
        </is>
      </c>
      <c r="H119" t="inlineStr">
        <is>
          <t>SAN MIGUEL ADUANAS S.A.C.</t>
        </is>
      </c>
      <c r="I119" t="inlineStr">
        <is>
          <t>BE</t>
        </is>
      </c>
      <c r="J119" t="inlineStr">
        <is>
          <t>BELGIUM</t>
        </is>
      </c>
      <c r="K119" s="8" t="n">
        <v>1980281.6</v>
      </c>
      <c r="O119" t="inlineStr">
        <is>
          <t>SUNAT - Aduanas (exportaciones)</t>
        </is>
      </c>
      <c r="P119" t="inlineStr">
        <is>
          <t>2026-09-19T22:58:10.718Z</t>
        </is>
      </c>
    </row>
    <row r="120">
      <c r="A120" t="inlineStr">
        <is>
          <t>20404057805</t>
        </is>
      </c>
      <c r="B120" t="inlineStr">
        <is>
          <t>2025</t>
        </is>
      </c>
      <c r="C120" t="n">
        <v>9</v>
      </c>
      <c r="D120" t="inlineStr">
        <is>
          <t>202509</t>
        </is>
      </c>
      <c r="E120" t="inlineStr">
        <is>
          <t>118</t>
        </is>
      </c>
      <c r="F120" t="inlineStr">
        <is>
          <t>MARITIMA DEL CALLAO</t>
        </is>
      </c>
      <c r="G120" t="inlineStr">
        <is>
          <t>7378</t>
        </is>
      </c>
      <c r="H120" t="inlineStr">
        <is>
          <t>SAN MIGUEL ADUANAS S.A.C.</t>
        </is>
      </c>
      <c r="I120" t="inlineStr">
        <is>
          <t>NL</t>
        </is>
      </c>
      <c r="J120" t="inlineStr">
        <is>
          <t>NETHERLANDS</t>
        </is>
      </c>
      <c r="K120" s="8" t="n">
        <v>2788791.04</v>
      </c>
      <c r="O120" t="inlineStr">
        <is>
          <t>SUNAT - Aduanas (exportaciones)</t>
        </is>
      </c>
      <c r="P120" t="inlineStr">
        <is>
          <t>2026-09-19T22:58:10.718Z</t>
        </is>
      </c>
    </row>
    <row r="121">
      <c r="A121" t="inlineStr">
        <is>
          <t>20404057805</t>
        </is>
      </c>
      <c r="B121" t="inlineStr">
        <is>
          <t>2025</t>
        </is>
      </c>
      <c r="C121" t="n">
        <v>10</v>
      </c>
      <c r="D121" t="inlineStr">
        <is>
          <t>202510</t>
        </is>
      </c>
      <c r="E121" t="inlineStr">
        <is>
          <t>118</t>
        </is>
      </c>
      <c r="F121" t="inlineStr">
        <is>
          <t>MARITIMA DEL CALLAO</t>
        </is>
      </c>
      <c r="G121" t="inlineStr">
        <is>
          <t>7378</t>
        </is>
      </c>
      <c r="H121" t="inlineStr">
        <is>
          <t>SAN MIGUEL ADUANAS S.A.C.</t>
        </is>
      </c>
      <c r="I121" t="inlineStr">
        <is>
          <t>BE</t>
        </is>
      </c>
      <c r="J121" t="inlineStr">
        <is>
          <t>BELGIUM</t>
        </is>
      </c>
      <c r="K121" s="8" t="n">
        <v>133472</v>
      </c>
      <c r="O121" t="inlineStr">
        <is>
          <t>SUNAT - Aduanas (exportaciones)</t>
        </is>
      </c>
      <c r="P121" t="inlineStr">
        <is>
          <t>2026-09-19T22:58:10.718Z</t>
        </is>
      </c>
    </row>
    <row r="122">
      <c r="A122" t="inlineStr">
        <is>
          <t>20404057805</t>
        </is>
      </c>
      <c r="B122" t="inlineStr">
        <is>
          <t>2025</t>
        </is>
      </c>
      <c r="C122" t="n">
        <v>10</v>
      </c>
      <c r="D122" t="inlineStr">
        <is>
          <t>202510</t>
        </is>
      </c>
      <c r="E122" t="inlineStr">
        <is>
          <t>118</t>
        </is>
      </c>
      <c r="F122" t="inlineStr">
        <is>
          <t>MARITIMA DEL CALLAO</t>
        </is>
      </c>
      <c r="G122" t="inlineStr">
        <is>
          <t>7378</t>
        </is>
      </c>
      <c r="H122" t="inlineStr">
        <is>
          <t>SAN MIGUEL ADUANAS S.A.C.</t>
        </is>
      </c>
      <c r="I122" t="inlineStr">
        <is>
          <t>NL</t>
        </is>
      </c>
      <c r="J122" t="inlineStr">
        <is>
          <t>NETHERLANDS</t>
        </is>
      </c>
      <c r="K122" s="8" t="n">
        <v>1947935.74</v>
      </c>
      <c r="O122" t="inlineStr">
        <is>
          <t>SUNAT - Aduanas (exportaciones)</t>
        </is>
      </c>
      <c r="P122" t="inlineStr">
        <is>
          <t>2026-09-19T22:58:10.718Z</t>
        </is>
      </c>
    </row>
    <row r="123">
      <c r="A123" t="inlineStr">
        <is>
          <t>20404057805</t>
        </is>
      </c>
      <c r="B123" t="inlineStr">
        <is>
          <t>2025</t>
        </is>
      </c>
      <c r="C123" t="n">
        <v>11</v>
      </c>
      <c r="D123" t="inlineStr">
        <is>
          <t>202511</t>
        </is>
      </c>
      <c r="E123" t="inlineStr">
        <is>
          <t>118</t>
        </is>
      </c>
      <c r="F123" t="inlineStr">
        <is>
          <t>MARITIMA DEL CALLAO</t>
        </is>
      </c>
      <c r="G123" t="inlineStr">
        <is>
          <t>7378</t>
        </is>
      </c>
      <c r="H123" t="inlineStr">
        <is>
          <t>SAN MIGUEL ADUANAS S.A.C.</t>
        </is>
      </c>
      <c r="I123" t="inlineStr">
        <is>
          <t>NL</t>
        </is>
      </c>
      <c r="J123" t="inlineStr">
        <is>
          <t>NETHERLANDS</t>
        </is>
      </c>
      <c r="K123" s="8" t="n">
        <v>1699129.6</v>
      </c>
      <c r="O123" t="inlineStr">
        <is>
          <t>SUNAT - Aduanas (exportaciones)</t>
        </is>
      </c>
      <c r="P123" t="inlineStr">
        <is>
          <t>2026-09-19T22:58:10.718Z</t>
        </is>
      </c>
    </row>
    <row r="124">
      <c r="A124" t="inlineStr">
        <is>
          <t>20404057805</t>
        </is>
      </c>
      <c r="B124" t="inlineStr">
        <is>
          <t>2026</t>
        </is>
      </c>
      <c r="C124" t="n">
        <v>1</v>
      </c>
      <c r="D124" t="inlineStr">
        <is>
          <t>202601</t>
        </is>
      </c>
      <c r="E124" t="inlineStr">
        <is>
          <t>118</t>
        </is>
      </c>
      <c r="F124" t="inlineStr">
        <is>
          <t>MARITIMA DEL CALLAO</t>
        </is>
      </c>
      <c r="G124" t="inlineStr">
        <is>
          <t>7378</t>
        </is>
      </c>
      <c r="H124" t="inlineStr">
        <is>
          <t>SAN MIGUEL ADUANAS S.A.C.</t>
        </is>
      </c>
      <c r="I124" t="inlineStr">
        <is>
          <t>CH</t>
        </is>
      </c>
      <c r="J124" t="inlineStr">
        <is>
          <t>SWITZERLAND</t>
        </is>
      </c>
      <c r="K124" s="8" t="n">
        <v>385132.8</v>
      </c>
      <c r="O124" t="inlineStr">
        <is>
          <t>SUNAT - Aduanas (exportaciones)</t>
        </is>
      </c>
      <c r="P124" t="inlineStr">
        <is>
          <t>2026-09-19T22:58:10.718Z</t>
        </is>
      </c>
    </row>
    <row r="125">
      <c r="A125" t="inlineStr">
        <is>
          <t>20404057805</t>
        </is>
      </c>
      <c r="B125" t="inlineStr">
        <is>
          <t>2026</t>
        </is>
      </c>
      <c r="C125" t="n">
        <v>1</v>
      </c>
      <c r="D125" t="inlineStr">
        <is>
          <t>202601</t>
        </is>
      </c>
      <c r="E125" t="inlineStr">
        <is>
          <t>118</t>
        </is>
      </c>
      <c r="F125" t="inlineStr">
        <is>
          <t>MARITIMA DEL CALLAO</t>
        </is>
      </c>
      <c r="G125" t="inlineStr">
        <is>
          <t>7378</t>
        </is>
      </c>
      <c r="H125" t="inlineStr">
        <is>
          <t>SAN MIGUEL ADUANAS S.A.C.</t>
        </is>
      </c>
      <c r="I125" t="inlineStr">
        <is>
          <t>BE</t>
        </is>
      </c>
      <c r="J125" t="inlineStr">
        <is>
          <t>BELGIUM</t>
        </is>
      </c>
      <c r="K125" s="8" t="n">
        <v>229632</v>
      </c>
      <c r="O125" t="inlineStr">
        <is>
          <t>SUNAT - Aduanas (exportaciones)</t>
        </is>
      </c>
      <c r="P125" t="inlineStr">
        <is>
          <t>2026-09-19T22:58:10.718Z</t>
        </is>
      </c>
    </row>
    <row r="126">
      <c r="A126" t="inlineStr">
        <is>
          <t>20404057805</t>
        </is>
      </c>
      <c r="B126" t="inlineStr">
        <is>
          <t>2026</t>
        </is>
      </c>
      <c r="C126" t="n">
        <v>2</v>
      </c>
      <c r="D126" t="inlineStr">
        <is>
          <t>202602</t>
        </is>
      </c>
      <c r="E126" t="inlineStr">
        <is>
          <t>118</t>
        </is>
      </c>
      <c r="F126" t="inlineStr">
        <is>
          <t>MARITIMA DEL CALLAO</t>
        </is>
      </c>
      <c r="G126" t="inlineStr">
        <is>
          <t>7378</t>
        </is>
      </c>
      <c r="H126" t="inlineStr">
        <is>
          <t>SAN MIGUEL ADUANAS S.A.C.</t>
        </is>
      </c>
      <c r="I126" t="inlineStr">
        <is>
          <t>NL</t>
        </is>
      </c>
      <c r="J126" t="inlineStr">
        <is>
          <t>NETHERLANDS</t>
        </is>
      </c>
      <c r="K126" s="8" t="n">
        <v>311001.6</v>
      </c>
      <c r="O126" t="inlineStr">
        <is>
          <t>SUNAT - Aduanas (exportaciones)</t>
        </is>
      </c>
      <c r="P126" t="inlineStr">
        <is>
          <t>2026-09-19T22:58:10.718Z</t>
        </is>
      </c>
    </row>
    <row r="127">
      <c r="A127" t="inlineStr">
        <is>
          <t>20448277781</t>
        </is>
      </c>
      <c r="B127" t="inlineStr">
        <is>
          <t>2025</t>
        </is>
      </c>
      <c r="C127" t="n">
        <v>1</v>
      </c>
      <c r="D127" t="inlineStr">
        <is>
          <t>202501</t>
        </is>
      </c>
      <c r="E127" t="inlineStr">
        <is>
          <t>118</t>
        </is>
      </c>
      <c r="F127" t="inlineStr">
        <is>
          <t>MARITIMA DEL CALLAO</t>
        </is>
      </c>
      <c r="G127" t="inlineStr">
        <is>
          <t>0221</t>
        </is>
      </c>
      <c r="H127" t="inlineStr">
        <is>
          <t>PALACIOS &amp; ASOCIADOS AGENTES DE ADUANA S.A</t>
        </is>
      </c>
      <c r="I127" t="inlineStr">
        <is>
          <t>FR</t>
        </is>
      </c>
      <c r="J127" t="inlineStr">
        <is>
          <t>FRANCE</t>
        </is>
      </c>
      <c r="K127" s="8" t="n">
        <v>82574.99000000001</v>
      </c>
      <c r="O127" t="inlineStr">
        <is>
          <t>SUNAT - Aduanas (exportaciones)</t>
        </is>
      </c>
      <c r="P127" t="inlineStr">
        <is>
          <t>2026-09-19T23:27:29.864Z</t>
        </is>
      </c>
    </row>
    <row r="128">
      <c r="A128" t="inlineStr">
        <is>
          <t>20448277781</t>
        </is>
      </c>
      <c r="B128" t="inlineStr">
        <is>
          <t>2025</t>
        </is>
      </c>
      <c r="C128" t="n">
        <v>2</v>
      </c>
      <c r="D128" t="inlineStr">
        <is>
          <t>202502</t>
        </is>
      </c>
      <c r="E128" t="inlineStr">
        <is>
          <t>118</t>
        </is>
      </c>
      <c r="F128" t="inlineStr">
        <is>
          <t>MARITIMA DEL CALLAO</t>
        </is>
      </c>
      <c r="G128" t="inlineStr">
        <is>
          <t>0221</t>
        </is>
      </c>
      <c r="H128" t="inlineStr">
        <is>
          <t>PALACIOS &amp; ASOCIADOS AGENTES DE ADUANA S.A</t>
        </is>
      </c>
      <c r="I128" t="inlineStr">
        <is>
          <t>FR</t>
        </is>
      </c>
      <c r="J128" t="inlineStr">
        <is>
          <t>FRANCE</t>
        </is>
      </c>
      <c r="K128" s="8" t="n">
        <v>65712.60000000001</v>
      </c>
      <c r="O128" t="inlineStr">
        <is>
          <t>SUNAT - Aduanas (exportaciones)</t>
        </is>
      </c>
      <c r="P128" t="inlineStr">
        <is>
          <t>2026-09-19T23:27:29.864Z</t>
        </is>
      </c>
    </row>
    <row r="129">
      <c r="A129" t="inlineStr">
        <is>
          <t>20448277781</t>
        </is>
      </c>
      <c r="B129" t="inlineStr">
        <is>
          <t>2025</t>
        </is>
      </c>
      <c r="C129" t="n">
        <v>3</v>
      </c>
      <c r="D129" t="inlineStr">
        <is>
          <t>202503</t>
        </is>
      </c>
      <c r="E129" t="inlineStr">
        <is>
          <t>118</t>
        </is>
      </c>
      <c r="F129" t="inlineStr">
        <is>
          <t>MARITIMA DEL CALLAO</t>
        </is>
      </c>
      <c r="G129" t="inlineStr">
        <is>
          <t>0221</t>
        </is>
      </c>
      <c r="H129" t="inlineStr">
        <is>
          <t>PALACIOS &amp; ASOCIADOS AGENTES DE ADUANA S.A</t>
        </is>
      </c>
      <c r="I129" t="inlineStr">
        <is>
          <t>FR</t>
        </is>
      </c>
      <c r="J129" t="inlineStr">
        <is>
          <t>FRANCE</t>
        </is>
      </c>
      <c r="K129" s="8" t="n">
        <v>72640.8</v>
      </c>
      <c r="O129" t="inlineStr">
        <is>
          <t>SUNAT - Aduanas (exportaciones)</t>
        </is>
      </c>
      <c r="P129" t="inlineStr">
        <is>
          <t>2026-09-19T23:27:29.864Z</t>
        </is>
      </c>
    </row>
    <row r="130">
      <c r="A130" t="inlineStr">
        <is>
          <t>20448277781</t>
        </is>
      </c>
      <c r="B130" t="inlineStr">
        <is>
          <t>2025</t>
        </is>
      </c>
      <c r="C130" t="n">
        <v>8</v>
      </c>
      <c r="D130" t="inlineStr">
        <is>
          <t>202508</t>
        </is>
      </c>
      <c r="E130" t="inlineStr">
        <is>
          <t>118</t>
        </is>
      </c>
      <c r="F130" t="inlineStr">
        <is>
          <t>MARITIMA DEL CALLAO</t>
        </is>
      </c>
      <c r="G130" t="inlineStr">
        <is>
          <t>0221</t>
        </is>
      </c>
      <c r="H130" t="inlineStr">
        <is>
          <t>PALACIOS &amp; ASOCIADOS AGENTES DE ADUANA S.A</t>
        </is>
      </c>
      <c r="I130" t="inlineStr">
        <is>
          <t>FR</t>
        </is>
      </c>
      <c r="J130" t="inlineStr">
        <is>
          <t>FRANCE</t>
        </is>
      </c>
      <c r="K130" s="8" t="n">
        <v>86088.99000000001</v>
      </c>
      <c r="O130" t="inlineStr">
        <is>
          <t>SUNAT - Aduanas (exportaciones)</t>
        </is>
      </c>
      <c r="P130" t="inlineStr">
        <is>
          <t>2026-09-19T23:27:29.864Z</t>
        </is>
      </c>
    </row>
    <row r="131">
      <c r="A131" t="inlineStr">
        <is>
          <t>20448277781</t>
        </is>
      </c>
      <c r="B131" t="inlineStr">
        <is>
          <t>2025</t>
        </is>
      </c>
      <c r="C131" t="n">
        <v>10</v>
      </c>
      <c r="D131" t="inlineStr">
        <is>
          <t>202510</t>
        </is>
      </c>
      <c r="E131" t="inlineStr">
        <is>
          <t>118</t>
        </is>
      </c>
      <c r="F131" t="inlineStr">
        <is>
          <t>MARITIMA DEL CALLAO</t>
        </is>
      </c>
      <c r="G131" t="inlineStr">
        <is>
          <t>0221</t>
        </is>
      </c>
      <c r="H131" t="inlineStr">
        <is>
          <t>PALACIOS &amp; ASOCIADOS AGENTES DE ADUANA S.A</t>
        </is>
      </c>
      <c r="I131" t="inlineStr">
        <is>
          <t>FR</t>
        </is>
      </c>
      <c r="J131" t="inlineStr">
        <is>
          <t>FRANCE</t>
        </is>
      </c>
      <c r="K131" s="8" t="n">
        <v>86519.99000000001</v>
      </c>
      <c r="O131" t="inlineStr">
        <is>
          <t>SUNAT - Aduanas (exportaciones)</t>
        </is>
      </c>
      <c r="P131" t="inlineStr">
        <is>
          <t>2026-09-19T23:27:29.864Z</t>
        </is>
      </c>
    </row>
    <row r="132">
      <c r="A132" t="inlineStr">
        <is>
          <t>20448277781</t>
        </is>
      </c>
      <c r="B132" t="inlineStr">
        <is>
          <t>2025</t>
        </is>
      </c>
      <c r="C132" t="n">
        <v>12</v>
      </c>
      <c r="D132" t="inlineStr">
        <is>
          <t>202512</t>
        </is>
      </c>
      <c r="E132" t="inlineStr">
        <is>
          <t>118</t>
        </is>
      </c>
      <c r="F132" t="inlineStr">
        <is>
          <t>MARITIMA DEL CALLAO</t>
        </is>
      </c>
      <c r="G132" t="inlineStr">
        <is>
          <t>0221</t>
        </is>
      </c>
      <c r="H132" t="inlineStr">
        <is>
          <t>PALACIOS &amp; ASOCIADOS AGENTES DE ADUANA S.A</t>
        </is>
      </c>
      <c r="I132" t="inlineStr">
        <is>
          <t>FR</t>
        </is>
      </c>
      <c r="J132" t="inlineStr">
        <is>
          <t>FRANCE</t>
        </is>
      </c>
      <c r="K132" s="8" t="n">
        <v>85750.78999999999</v>
      </c>
      <c r="O132" t="inlineStr">
        <is>
          <t>SUNAT - Aduanas (exportaciones)</t>
        </is>
      </c>
      <c r="P132" t="inlineStr">
        <is>
          <t>2026-09-19T23:27:29.864Z</t>
        </is>
      </c>
    </row>
    <row r="133">
      <c r="A133" t="inlineStr">
        <is>
          <t>20448277781</t>
        </is>
      </c>
      <c r="B133" t="inlineStr">
        <is>
          <t>2026</t>
        </is>
      </c>
      <c r="C133" t="n">
        <v>1</v>
      </c>
      <c r="D133" t="inlineStr">
        <is>
          <t>202601</t>
        </is>
      </c>
      <c r="E133" t="inlineStr">
        <is>
          <t>118</t>
        </is>
      </c>
      <c r="F133" t="inlineStr">
        <is>
          <t>MARITIMA DEL CALLAO</t>
        </is>
      </c>
      <c r="G133" t="inlineStr">
        <is>
          <t>0221</t>
        </is>
      </c>
      <c r="H133" t="inlineStr">
        <is>
          <t>PALACIOS &amp; ASOCIADOS AGENTES DE ADUANA S.A</t>
        </is>
      </c>
      <c r="I133" t="inlineStr">
        <is>
          <t>FR</t>
        </is>
      </c>
      <c r="J133" t="inlineStr">
        <is>
          <t>FRANCE</t>
        </is>
      </c>
      <c r="K133" s="8" t="n">
        <v>63080</v>
      </c>
      <c r="O133" t="inlineStr">
        <is>
          <t>SUNAT - Aduanas (exportaciones)</t>
        </is>
      </c>
      <c r="P133" t="inlineStr">
        <is>
          <t>2026-09-19T23:27:29.864Z</t>
        </is>
      </c>
    </row>
    <row r="134">
      <c r="A134" t="inlineStr">
        <is>
          <t>20450105113</t>
        </is>
      </c>
      <c r="B134" t="inlineStr">
        <is>
          <t>2025</t>
        </is>
      </c>
      <c r="C134" t="n">
        <v>1</v>
      </c>
      <c r="D134" t="inlineStr">
        <is>
          <t>202501</t>
        </is>
      </c>
      <c r="E134" t="inlineStr">
        <is>
          <t>046</t>
        </is>
      </c>
      <c r="F134" t="inlineStr">
        <is>
          <t>PAITA</t>
        </is>
      </c>
      <c r="G134" t="inlineStr">
        <is>
          <t>6158</t>
        </is>
      </c>
      <c r="H134" t="inlineStr">
        <is>
          <t>AGENCIA DE ADUANA MACROMAR S.A.</t>
        </is>
      </c>
      <c r="I134" t="inlineStr">
        <is>
          <t>FR</t>
        </is>
      </c>
      <c r="J134" t="inlineStr">
        <is>
          <t>FRANCE</t>
        </is>
      </c>
      <c r="K134" s="8" t="n">
        <v>88901.39999999999</v>
      </c>
      <c r="O134" t="inlineStr">
        <is>
          <t>SUNAT - Aduanas (exportaciones)</t>
        </is>
      </c>
      <c r="P134" t="inlineStr">
        <is>
          <t>2026-09-19T23:27:29.864Z</t>
        </is>
      </c>
    </row>
    <row r="135">
      <c r="A135" t="inlineStr">
        <is>
          <t>20450105113</t>
        </is>
      </c>
      <c r="B135" t="inlineStr">
        <is>
          <t>2025</t>
        </is>
      </c>
      <c r="C135" t="n">
        <v>2</v>
      </c>
      <c r="D135" t="inlineStr">
        <is>
          <t>202502</t>
        </is>
      </c>
      <c r="E135" t="inlineStr">
        <is>
          <t>046</t>
        </is>
      </c>
      <c r="F135" t="inlineStr">
        <is>
          <t>PAITA</t>
        </is>
      </c>
      <c r="G135" t="inlineStr">
        <is>
          <t>6158</t>
        </is>
      </c>
      <c r="H135" t="inlineStr">
        <is>
          <t>AGENCIA DE ADUANA MACROMAR S.A.</t>
        </is>
      </c>
      <c r="I135" t="inlineStr">
        <is>
          <t>FR</t>
        </is>
      </c>
      <c r="J135" t="inlineStr">
        <is>
          <t>FRANCE</t>
        </is>
      </c>
      <c r="K135" s="8" t="n">
        <v>93362.8</v>
      </c>
      <c r="O135" t="inlineStr">
        <is>
          <t>SUNAT - Aduanas (exportaciones)</t>
        </is>
      </c>
      <c r="P135" t="inlineStr">
        <is>
          <t>2026-09-19T23:27:29.864Z</t>
        </is>
      </c>
    </row>
    <row r="136">
      <c r="A136" t="inlineStr">
        <is>
          <t>20450105113</t>
        </is>
      </c>
      <c r="B136" t="inlineStr">
        <is>
          <t>2025</t>
        </is>
      </c>
      <c r="C136" t="n">
        <v>3</v>
      </c>
      <c r="D136" t="inlineStr">
        <is>
          <t>202503</t>
        </is>
      </c>
      <c r="E136" t="inlineStr">
        <is>
          <t>046</t>
        </is>
      </c>
      <c r="F136" t="inlineStr">
        <is>
          <t>PAITA</t>
        </is>
      </c>
      <c r="G136" t="inlineStr">
        <is>
          <t>6158</t>
        </is>
      </c>
      <c r="H136" t="inlineStr">
        <is>
          <t>AGENCIA DE ADUANA MACROMAR S.A.</t>
        </is>
      </c>
      <c r="I136" t="inlineStr">
        <is>
          <t>FR</t>
        </is>
      </c>
      <c r="J136" t="inlineStr">
        <is>
          <t>FRANCE</t>
        </is>
      </c>
      <c r="K136" s="8" t="n">
        <v>50248.6</v>
      </c>
      <c r="O136" t="inlineStr">
        <is>
          <t>SUNAT - Aduanas (exportaciones)</t>
        </is>
      </c>
      <c r="P136" t="inlineStr">
        <is>
          <t>2026-09-19T23:27:29.864Z</t>
        </is>
      </c>
    </row>
    <row r="137">
      <c r="A137" t="inlineStr">
        <is>
          <t>20450105113</t>
        </is>
      </c>
      <c r="B137" t="inlineStr">
        <is>
          <t>2025</t>
        </is>
      </c>
      <c r="C137" t="n">
        <v>3</v>
      </c>
      <c r="D137" t="inlineStr">
        <is>
          <t>202503</t>
        </is>
      </c>
      <c r="E137" t="inlineStr">
        <is>
          <t>046</t>
        </is>
      </c>
      <c r="F137" t="inlineStr">
        <is>
          <t>PAITA</t>
        </is>
      </c>
      <c r="G137" t="inlineStr">
        <is>
          <t>6158</t>
        </is>
      </c>
      <c r="H137" t="inlineStr">
        <is>
          <t>AGENCIA DE ADUANA MACROMAR S.A.</t>
        </is>
      </c>
      <c r="I137" t="inlineStr">
        <is>
          <t>BE</t>
        </is>
      </c>
      <c r="J137" t="inlineStr">
        <is>
          <t>BELGIUM</t>
        </is>
      </c>
      <c r="K137" s="8" t="n">
        <v>59846</v>
      </c>
      <c r="O137" t="inlineStr">
        <is>
          <t>SUNAT - Aduanas (exportaciones)</t>
        </is>
      </c>
      <c r="P137" t="inlineStr">
        <is>
          <t>2026-09-19T23:27:29.864Z</t>
        </is>
      </c>
    </row>
    <row r="138">
      <c r="A138" t="inlineStr">
        <is>
          <t>20450105113</t>
        </is>
      </c>
      <c r="B138" t="inlineStr">
        <is>
          <t>2025</t>
        </is>
      </c>
      <c r="C138" t="n">
        <v>4</v>
      </c>
      <c r="D138" t="inlineStr">
        <is>
          <t>202504</t>
        </is>
      </c>
      <c r="E138" t="inlineStr">
        <is>
          <t>046</t>
        </is>
      </c>
      <c r="F138" t="inlineStr">
        <is>
          <t>PAITA</t>
        </is>
      </c>
      <c r="G138" t="inlineStr">
        <is>
          <t>6158</t>
        </is>
      </c>
      <c r="H138" t="inlineStr">
        <is>
          <t>AGENCIA DE ADUANA MACROMAR S.A.</t>
        </is>
      </c>
      <c r="I138" t="inlineStr">
        <is>
          <t>FR</t>
        </is>
      </c>
      <c r="J138" t="inlineStr">
        <is>
          <t>FRANCE</t>
        </is>
      </c>
      <c r="K138" s="8" t="n">
        <v>50426.2</v>
      </c>
      <c r="O138" t="inlineStr">
        <is>
          <t>SUNAT - Aduanas (exportaciones)</t>
        </is>
      </c>
      <c r="P138" t="inlineStr">
        <is>
          <t>2026-09-19T23:27:29.864Z</t>
        </is>
      </c>
    </row>
    <row r="139">
      <c r="A139" t="inlineStr">
        <is>
          <t>20450105113</t>
        </is>
      </c>
      <c r="B139" t="inlineStr">
        <is>
          <t>2025</t>
        </is>
      </c>
      <c r="C139" t="n">
        <v>5</v>
      </c>
      <c r="D139" t="inlineStr">
        <is>
          <t>202505</t>
        </is>
      </c>
      <c r="E139" t="inlineStr">
        <is>
          <t>046</t>
        </is>
      </c>
      <c r="F139" t="inlineStr">
        <is>
          <t>PAITA</t>
        </is>
      </c>
      <c r="G139" t="inlineStr">
        <is>
          <t>6158</t>
        </is>
      </c>
      <c r="H139" t="inlineStr">
        <is>
          <t>AGENCIA DE ADUANA MACROMAR S.A.</t>
        </is>
      </c>
      <c r="I139" t="inlineStr">
        <is>
          <t>FR</t>
        </is>
      </c>
      <c r="J139" t="inlineStr">
        <is>
          <t>FRANCE</t>
        </is>
      </c>
      <c r="K139" s="8" t="n">
        <v>47270.4</v>
      </c>
      <c r="O139" t="inlineStr">
        <is>
          <t>SUNAT - Aduanas (exportaciones)</t>
        </is>
      </c>
      <c r="P139" t="inlineStr">
        <is>
          <t>2026-09-19T23:27:29.864Z</t>
        </is>
      </c>
    </row>
    <row r="140">
      <c r="A140" t="inlineStr">
        <is>
          <t>20450105113</t>
        </is>
      </c>
      <c r="B140" t="inlineStr">
        <is>
          <t>2025</t>
        </is>
      </c>
      <c r="C140" t="n">
        <v>6</v>
      </c>
      <c r="D140" t="inlineStr">
        <is>
          <t>202506</t>
        </is>
      </c>
      <c r="E140" t="inlineStr">
        <is>
          <t>046</t>
        </is>
      </c>
      <c r="F140" t="inlineStr">
        <is>
          <t>PAITA</t>
        </is>
      </c>
      <c r="G140" t="inlineStr">
        <is>
          <t>6158</t>
        </is>
      </c>
      <c r="H140" t="inlineStr">
        <is>
          <t>AGENCIA DE ADUANA MACROMAR S.A.</t>
        </is>
      </c>
      <c r="I140" t="inlineStr">
        <is>
          <t>FR</t>
        </is>
      </c>
      <c r="J140" t="inlineStr">
        <is>
          <t>FRANCE</t>
        </is>
      </c>
      <c r="K140" s="8" t="n">
        <v>60480</v>
      </c>
      <c r="O140" t="inlineStr">
        <is>
          <t>SUNAT - Aduanas (exportaciones)</t>
        </is>
      </c>
      <c r="P140" t="inlineStr">
        <is>
          <t>2026-09-19T23:27:29.864Z</t>
        </is>
      </c>
    </row>
    <row r="141">
      <c r="A141" t="inlineStr">
        <is>
          <t>20450105113</t>
        </is>
      </c>
      <c r="B141" t="inlineStr">
        <is>
          <t>2025</t>
        </is>
      </c>
      <c r="C141" t="n">
        <v>8</v>
      </c>
      <c r="D141" t="inlineStr">
        <is>
          <t>202508</t>
        </is>
      </c>
      <c r="E141" t="inlineStr">
        <is>
          <t>046</t>
        </is>
      </c>
      <c r="F141" t="inlineStr">
        <is>
          <t>PAITA</t>
        </is>
      </c>
      <c r="G141" t="inlineStr">
        <is>
          <t>6158</t>
        </is>
      </c>
      <c r="H141" t="inlineStr">
        <is>
          <t>AGENCIA DE ADUANA MACROMAR S.A.</t>
        </is>
      </c>
      <c r="I141" t="inlineStr">
        <is>
          <t>FR</t>
        </is>
      </c>
      <c r="J141" t="inlineStr">
        <is>
          <t>FRANCE</t>
        </is>
      </c>
      <c r="K141" s="8" t="n">
        <v>93116.60000000001</v>
      </c>
      <c r="O141" t="inlineStr">
        <is>
          <t>SUNAT - Aduanas (exportaciones)</t>
        </is>
      </c>
      <c r="P141" t="inlineStr">
        <is>
          <t>2026-09-19T23:27:29.864Z</t>
        </is>
      </c>
    </row>
    <row r="142">
      <c r="A142" t="inlineStr">
        <is>
          <t>20450105113</t>
        </is>
      </c>
      <c r="B142" t="inlineStr">
        <is>
          <t>2025</t>
        </is>
      </c>
      <c r="C142" t="n">
        <v>10</v>
      </c>
      <c r="D142" t="inlineStr">
        <is>
          <t>202510</t>
        </is>
      </c>
      <c r="E142" t="inlineStr">
        <is>
          <t>046</t>
        </is>
      </c>
      <c r="F142" t="inlineStr">
        <is>
          <t>PAITA</t>
        </is>
      </c>
      <c r="G142" t="inlineStr">
        <is>
          <t>6158</t>
        </is>
      </c>
      <c r="H142" t="inlineStr">
        <is>
          <t>AGENCIA DE ADUANA MACROMAR S.A.</t>
        </is>
      </c>
      <c r="I142" t="inlineStr">
        <is>
          <t>FR</t>
        </is>
      </c>
      <c r="J142" t="inlineStr">
        <is>
          <t>FRANCE</t>
        </is>
      </c>
      <c r="K142" s="8" t="n">
        <v>20304</v>
      </c>
      <c r="O142" t="inlineStr">
        <is>
          <t>SUNAT - Aduanas (exportaciones)</t>
        </is>
      </c>
      <c r="P142" t="inlineStr">
        <is>
          <t>2026-09-19T23:27:29.864Z</t>
        </is>
      </c>
    </row>
    <row r="143">
      <c r="A143" t="inlineStr">
        <is>
          <t>20450105113</t>
        </is>
      </c>
      <c r="B143" t="inlineStr">
        <is>
          <t>2025</t>
        </is>
      </c>
      <c r="C143" t="n">
        <v>10</v>
      </c>
      <c r="D143" t="inlineStr">
        <is>
          <t>202510</t>
        </is>
      </c>
      <c r="E143" t="inlineStr">
        <is>
          <t>046</t>
        </is>
      </c>
      <c r="F143" t="inlineStr">
        <is>
          <t>PAITA</t>
        </is>
      </c>
      <c r="G143" t="inlineStr">
        <is>
          <t>6158</t>
        </is>
      </c>
      <c r="H143" t="inlineStr">
        <is>
          <t>AGENCIA DE ADUANA MACROMAR S.A.</t>
        </is>
      </c>
      <c r="I143" t="inlineStr">
        <is>
          <t>LB</t>
        </is>
      </c>
      <c r="J143" t="inlineStr">
        <is>
          <t>LEBANON</t>
        </is>
      </c>
      <c r="K143" s="8" t="n">
        <v>51300</v>
      </c>
      <c r="O143" t="inlineStr">
        <is>
          <t>SUNAT - Aduanas (exportaciones)</t>
        </is>
      </c>
      <c r="P143" t="inlineStr">
        <is>
          <t>2026-09-19T23:27:29.864Z</t>
        </is>
      </c>
    </row>
    <row r="144">
      <c r="A144" t="inlineStr">
        <is>
          <t>20450105113</t>
        </is>
      </c>
      <c r="B144" t="inlineStr">
        <is>
          <t>2025</t>
        </is>
      </c>
      <c r="C144" t="n">
        <v>11</v>
      </c>
      <c r="D144" t="inlineStr">
        <is>
          <t>202511</t>
        </is>
      </c>
      <c r="E144" t="inlineStr">
        <is>
          <t>046</t>
        </is>
      </c>
      <c r="F144" t="inlineStr">
        <is>
          <t>PAITA</t>
        </is>
      </c>
      <c r="G144" t="inlineStr">
        <is>
          <t>6158</t>
        </is>
      </c>
      <c r="H144" t="inlineStr">
        <is>
          <t>AGENCIA DE ADUANA MACROMAR S.A.</t>
        </is>
      </c>
      <c r="I144" t="inlineStr">
        <is>
          <t>FR</t>
        </is>
      </c>
      <c r="J144" t="inlineStr">
        <is>
          <t>FRANCE</t>
        </is>
      </c>
      <c r="K144" s="8" t="n">
        <v>50426.2</v>
      </c>
      <c r="O144" t="inlineStr">
        <is>
          <t>SUNAT - Aduanas (exportaciones)</t>
        </is>
      </c>
      <c r="P144" t="inlineStr">
        <is>
          <t>2026-09-19T23:27:29.864Z</t>
        </is>
      </c>
    </row>
    <row r="145">
      <c r="A145" t="inlineStr">
        <is>
          <t>20450105113</t>
        </is>
      </c>
      <c r="B145" t="inlineStr">
        <is>
          <t>2025</t>
        </is>
      </c>
      <c r="C145" t="n">
        <v>12</v>
      </c>
      <c r="D145" t="inlineStr">
        <is>
          <t>202512</t>
        </is>
      </c>
      <c r="E145" t="inlineStr">
        <is>
          <t>046</t>
        </is>
      </c>
      <c r="F145" t="inlineStr">
        <is>
          <t>PAITA</t>
        </is>
      </c>
      <c r="G145" t="inlineStr">
        <is>
          <t>6158</t>
        </is>
      </c>
      <c r="H145" t="inlineStr">
        <is>
          <t>AGENCIA DE ADUANA MACROMAR S.A.</t>
        </is>
      </c>
      <c r="I145" t="inlineStr">
        <is>
          <t>FR</t>
        </is>
      </c>
      <c r="J145" t="inlineStr">
        <is>
          <t>FRANCE</t>
        </is>
      </c>
      <c r="K145" s="8" t="n">
        <v>44370</v>
      </c>
      <c r="O145" t="inlineStr">
        <is>
          <t>SUNAT - Aduanas (exportaciones)</t>
        </is>
      </c>
      <c r="P145" t="inlineStr">
        <is>
          <t>2026-09-19T23:27:29.864Z</t>
        </is>
      </c>
    </row>
    <row r="146">
      <c r="A146" t="inlineStr">
        <is>
          <t>20450105113</t>
        </is>
      </c>
      <c r="B146" t="inlineStr">
        <is>
          <t>2026</t>
        </is>
      </c>
      <c r="C146" t="n">
        <v>1</v>
      </c>
      <c r="D146" t="inlineStr">
        <is>
          <t>202601</t>
        </is>
      </c>
      <c r="E146" t="inlineStr">
        <is>
          <t>046</t>
        </is>
      </c>
      <c r="F146" t="inlineStr">
        <is>
          <t>PAITA</t>
        </is>
      </c>
      <c r="G146" t="inlineStr">
        <is>
          <t>9056</t>
        </is>
      </c>
      <c r="H146" t="inlineStr">
        <is>
          <t>MARINA LOGISTICS S.A.C.</t>
        </is>
      </c>
      <c r="I146" t="inlineStr">
        <is>
          <t>FR</t>
        </is>
      </c>
      <c r="J146" t="inlineStr">
        <is>
          <t>FRANCE</t>
        </is>
      </c>
      <c r="K146" s="8" t="n">
        <v>25501.99</v>
      </c>
      <c r="O146" t="inlineStr">
        <is>
          <t>SUNAT - Aduanas (exportaciones)</t>
        </is>
      </c>
      <c r="P146" t="inlineStr">
        <is>
          <t>2026-09-19T23:27:29.864Z</t>
        </is>
      </c>
    </row>
    <row r="147">
      <c r="A147" t="inlineStr">
        <is>
          <t>20450105113</t>
        </is>
      </c>
      <c r="B147" t="inlineStr">
        <is>
          <t>2026</t>
        </is>
      </c>
      <c r="C147" t="n">
        <v>3</v>
      </c>
      <c r="D147" t="inlineStr">
        <is>
          <t>202603</t>
        </is>
      </c>
      <c r="E147" t="inlineStr">
        <is>
          <t>046</t>
        </is>
      </c>
      <c r="F147" t="inlineStr">
        <is>
          <t>PAITA</t>
        </is>
      </c>
      <c r="G147" t="inlineStr">
        <is>
          <t>6158</t>
        </is>
      </c>
      <c r="H147" t="inlineStr">
        <is>
          <t>AGENCIA DE ADUANA MACROMAR S.A.</t>
        </is>
      </c>
      <c r="I147" t="inlineStr">
        <is>
          <t>FR</t>
        </is>
      </c>
      <c r="J147" t="inlineStr">
        <is>
          <t>FRANCE</t>
        </is>
      </c>
      <c r="K147" s="8" t="n">
        <v>50426.2</v>
      </c>
      <c r="O147" t="inlineStr">
        <is>
          <t>SUNAT - Aduanas (exportaciones)</t>
        </is>
      </c>
      <c r="P147" t="inlineStr">
        <is>
          <t>2026-09-19T23:27:29.864Z</t>
        </is>
      </c>
    </row>
    <row r="148">
      <c r="A148" t="inlineStr">
        <is>
          <t>20450105113</t>
        </is>
      </c>
      <c r="B148" t="inlineStr">
        <is>
          <t>2026</t>
        </is>
      </c>
      <c r="C148" t="n">
        <v>3</v>
      </c>
      <c r="D148" t="inlineStr">
        <is>
          <t>202603</t>
        </is>
      </c>
      <c r="E148" t="inlineStr">
        <is>
          <t>046</t>
        </is>
      </c>
      <c r="F148" t="inlineStr">
        <is>
          <t>PAITA</t>
        </is>
      </c>
      <c r="G148" t="inlineStr">
        <is>
          <t>6158</t>
        </is>
      </c>
      <c r="H148" t="inlineStr">
        <is>
          <t>AGENCIA DE ADUANA MACROMAR S.A.</t>
        </is>
      </c>
      <c r="I148" t="inlineStr">
        <is>
          <t>ES</t>
        </is>
      </c>
      <c r="J148" t="inlineStr">
        <is>
          <t>SPAIN</t>
        </is>
      </c>
      <c r="K148" s="8" t="n">
        <v>40111.5</v>
      </c>
      <c r="O148" t="inlineStr">
        <is>
          <t>SUNAT - Aduanas (exportaciones)</t>
        </is>
      </c>
      <c r="P148" t="inlineStr">
        <is>
          <t>2026-09-19T23:27:29.864Z</t>
        </is>
      </c>
    </row>
    <row r="149">
      <c r="A149" t="inlineStr">
        <is>
          <t>20452774705</t>
        </is>
      </c>
      <c r="B149" t="inlineStr">
        <is>
          <t>2025</t>
        </is>
      </c>
      <c r="C149" t="n">
        <v>1</v>
      </c>
      <c r="D149" t="inlineStr">
        <is>
          <t>202501</t>
        </is>
      </c>
      <c r="E149" t="inlineStr">
        <is>
          <t>118</t>
        </is>
      </c>
      <c r="F149" t="inlineStr">
        <is>
          <t>MARITIMA DEL CALLAO</t>
        </is>
      </c>
      <c r="G149" t="inlineStr">
        <is>
          <t>6982</t>
        </is>
      </c>
      <c r="H149" t="inlineStr">
        <is>
          <t>JS PERU AGENCIA DE ADUANA S.A.C.</t>
        </is>
      </c>
      <c r="I149" t="inlineStr">
        <is>
          <t>IT</t>
        </is>
      </c>
      <c r="J149" t="inlineStr">
        <is>
          <t>ITALY</t>
        </is>
      </c>
      <c r="K149" s="8" t="n">
        <v>253357.96</v>
      </c>
      <c r="O149" t="inlineStr">
        <is>
          <t>SUNAT - Aduanas (exportaciones)</t>
        </is>
      </c>
      <c r="P149" t="inlineStr">
        <is>
          <t>2026-09-19T23:27:29.864Z</t>
        </is>
      </c>
    </row>
    <row r="150">
      <c r="A150" t="inlineStr">
        <is>
          <t>20452774705</t>
        </is>
      </c>
      <c r="B150" t="inlineStr">
        <is>
          <t>2025</t>
        </is>
      </c>
      <c r="C150" t="n">
        <v>1</v>
      </c>
      <c r="D150" t="inlineStr">
        <is>
          <t>202501</t>
        </is>
      </c>
      <c r="E150" t="inlineStr">
        <is>
          <t>118</t>
        </is>
      </c>
      <c r="F150" t="inlineStr">
        <is>
          <t>MARITIMA DEL CALLAO</t>
        </is>
      </c>
      <c r="G150" t="inlineStr">
        <is>
          <t>6982</t>
        </is>
      </c>
      <c r="H150" t="inlineStr">
        <is>
          <t>JS PERU AGENCIA DE ADUANA S.A.C.</t>
        </is>
      </c>
      <c r="I150" t="inlineStr">
        <is>
          <t>DE</t>
        </is>
      </c>
      <c r="J150" t="inlineStr">
        <is>
          <t>GERMANY</t>
        </is>
      </c>
      <c r="K150" s="8" t="n">
        <v>246284.44</v>
      </c>
      <c r="O150" t="inlineStr">
        <is>
          <t>SUNAT - Aduanas (exportaciones)</t>
        </is>
      </c>
      <c r="P150" t="inlineStr">
        <is>
          <t>2026-09-19T23:27:29.864Z</t>
        </is>
      </c>
    </row>
    <row r="151">
      <c r="A151" t="inlineStr">
        <is>
          <t>20452774705</t>
        </is>
      </c>
      <c r="B151" t="inlineStr">
        <is>
          <t>2025</t>
        </is>
      </c>
      <c r="C151" t="n">
        <v>2</v>
      </c>
      <c r="D151" t="inlineStr">
        <is>
          <t>202502</t>
        </is>
      </c>
      <c r="E151" t="inlineStr">
        <is>
          <t>118</t>
        </is>
      </c>
      <c r="F151" t="inlineStr">
        <is>
          <t>MARITIMA DEL CALLAO</t>
        </is>
      </c>
      <c r="G151" t="inlineStr">
        <is>
          <t>6982</t>
        </is>
      </c>
      <c r="H151" t="inlineStr">
        <is>
          <t>JS PERU AGENCIA DE ADUANA S.A.C.</t>
        </is>
      </c>
      <c r="I151" t="inlineStr">
        <is>
          <t>NL</t>
        </is>
      </c>
      <c r="J151" t="inlineStr">
        <is>
          <t>NETHERLANDS</t>
        </is>
      </c>
      <c r="K151" s="8" t="n">
        <v>238198.8</v>
      </c>
      <c r="O151" t="inlineStr">
        <is>
          <t>SUNAT - Aduanas (exportaciones)</t>
        </is>
      </c>
      <c r="P151" t="inlineStr">
        <is>
          <t>2026-09-19T23:27:29.864Z</t>
        </is>
      </c>
    </row>
    <row r="152">
      <c r="A152" t="inlineStr">
        <is>
          <t>20452774705</t>
        </is>
      </c>
      <c r="B152" t="inlineStr">
        <is>
          <t>2025</t>
        </is>
      </c>
      <c r="C152" t="n">
        <v>9</v>
      </c>
      <c r="D152" t="inlineStr">
        <is>
          <t>202509</t>
        </is>
      </c>
      <c r="E152" t="inlineStr">
        <is>
          <t>118</t>
        </is>
      </c>
      <c r="F152" t="inlineStr">
        <is>
          <t>MARITIMA DEL CALLAO</t>
        </is>
      </c>
      <c r="G152" t="inlineStr">
        <is>
          <t>6982</t>
        </is>
      </c>
      <c r="H152" t="inlineStr">
        <is>
          <t>JS PERU AGENCIA DE ADUANA S.A.C.</t>
        </is>
      </c>
      <c r="I152" t="inlineStr">
        <is>
          <t>DE</t>
        </is>
      </c>
      <c r="J152" t="inlineStr">
        <is>
          <t>GERMANY</t>
        </is>
      </c>
      <c r="K152" s="8" t="n">
        <v>142427.5</v>
      </c>
      <c r="O152" t="inlineStr">
        <is>
          <t>SUNAT - Aduanas (exportaciones)</t>
        </is>
      </c>
      <c r="P152" t="inlineStr">
        <is>
          <t>2026-09-19T23:27:29.864Z</t>
        </is>
      </c>
    </row>
    <row r="153">
      <c r="A153" t="inlineStr">
        <is>
          <t>20452774705</t>
        </is>
      </c>
      <c r="B153" t="inlineStr">
        <is>
          <t>2025</t>
        </is>
      </c>
      <c r="C153" t="n">
        <v>12</v>
      </c>
      <c r="D153" t="inlineStr">
        <is>
          <t>202512</t>
        </is>
      </c>
      <c r="E153" t="inlineStr">
        <is>
          <t>118</t>
        </is>
      </c>
      <c r="F153" t="inlineStr">
        <is>
          <t>MARITIMA DEL CALLAO</t>
        </is>
      </c>
      <c r="G153" t="inlineStr">
        <is>
          <t>6982</t>
        </is>
      </c>
      <c r="H153" t="inlineStr">
        <is>
          <t>JS PERU AGENCIA DE ADUANA S.A.C.</t>
        </is>
      </c>
      <c r="I153" t="inlineStr">
        <is>
          <t>DE</t>
        </is>
      </c>
      <c r="J153" t="inlineStr">
        <is>
          <t>GERMANY</t>
        </is>
      </c>
      <c r="K153" s="8" t="n">
        <v>144831</v>
      </c>
      <c r="O153" t="inlineStr">
        <is>
          <t>SUNAT - Aduanas (exportaciones)</t>
        </is>
      </c>
      <c r="P153" t="inlineStr">
        <is>
          <t>2026-09-19T23:27:29.864Z</t>
        </is>
      </c>
    </row>
    <row r="154">
      <c r="A154" t="inlineStr">
        <is>
          <t>20452774705</t>
        </is>
      </c>
      <c r="B154" t="inlineStr">
        <is>
          <t>2025</t>
        </is>
      </c>
      <c r="C154" t="n">
        <v>12</v>
      </c>
      <c r="D154" t="inlineStr">
        <is>
          <t>202512</t>
        </is>
      </c>
      <c r="E154" t="inlineStr">
        <is>
          <t>118</t>
        </is>
      </c>
      <c r="F154" t="inlineStr">
        <is>
          <t>MARITIMA DEL CALLAO</t>
        </is>
      </c>
      <c r="G154" t="inlineStr">
        <is>
          <t>6982</t>
        </is>
      </c>
      <c r="H154" t="inlineStr">
        <is>
          <t>JS PERU AGENCIA DE ADUANA S.A.C.</t>
        </is>
      </c>
      <c r="I154" t="inlineStr">
        <is>
          <t>US</t>
        </is>
      </c>
      <c r="J154" t="inlineStr">
        <is>
          <t>UNITED STATES</t>
        </is>
      </c>
      <c r="K154" s="8" t="n">
        <v>77051.52</v>
      </c>
      <c r="O154" t="inlineStr">
        <is>
          <t>SUNAT - Aduanas (exportaciones)</t>
        </is>
      </c>
      <c r="P154" t="inlineStr">
        <is>
          <t>2026-09-19T23:27:29.864Z</t>
        </is>
      </c>
    </row>
    <row r="155">
      <c r="A155" t="inlineStr">
        <is>
          <t>20452774705</t>
        </is>
      </c>
      <c r="B155" t="inlineStr">
        <is>
          <t>2026</t>
        </is>
      </c>
      <c r="C155" t="n">
        <v>4</v>
      </c>
      <c r="D155" t="inlineStr">
        <is>
          <t>202604</t>
        </is>
      </c>
      <c r="E155" t="inlineStr">
        <is>
          <t>118</t>
        </is>
      </c>
      <c r="F155" t="inlineStr">
        <is>
          <t>MARITIMA DEL CALLAO</t>
        </is>
      </c>
      <c r="G155" t="inlineStr">
        <is>
          <t>6982</t>
        </is>
      </c>
      <c r="H155" t="inlineStr">
        <is>
          <t>JS PERU AGENCIA DE ADUANA S.A.C.</t>
        </is>
      </c>
      <c r="I155" t="inlineStr">
        <is>
          <t>BE</t>
        </is>
      </c>
      <c r="J155" t="inlineStr">
        <is>
          <t>BELGIUM</t>
        </is>
      </c>
      <c r="K155" s="8" t="n">
        <v>829301.48</v>
      </c>
      <c r="O155" t="inlineStr">
        <is>
          <t>SUNAT - Aduanas (exportaciones)</t>
        </is>
      </c>
      <c r="P155" t="inlineStr">
        <is>
          <t>2026-09-19T23:27:29.864Z</t>
        </is>
      </c>
    </row>
    <row r="156">
      <c r="A156" t="inlineStr">
        <is>
          <t>20479595276</t>
        </is>
      </c>
      <c r="B156" t="inlineStr">
        <is>
          <t>2025</t>
        </is>
      </c>
      <c r="C156" t="n">
        <v>1</v>
      </c>
      <c r="D156" t="inlineStr">
        <is>
          <t>202501</t>
        </is>
      </c>
      <c r="E156" t="inlineStr">
        <is>
          <t>046</t>
        </is>
      </c>
      <c r="F156" t="inlineStr">
        <is>
          <t>PAITA</t>
        </is>
      </c>
      <c r="G156" t="inlineStr">
        <is>
          <t>5901</t>
        </is>
      </c>
      <c r="H156" t="inlineStr">
        <is>
          <t>GRUPO PML S.A.C AGENTES DE ADUANAS</t>
        </is>
      </c>
      <c r="I156" t="inlineStr">
        <is>
          <t>JP</t>
        </is>
      </c>
      <c r="J156" t="inlineStr">
        <is>
          <t>JAPAN</t>
        </is>
      </c>
      <c r="K156" s="8" t="n">
        <v>389217.09</v>
      </c>
      <c r="O156" t="inlineStr">
        <is>
          <t>SUNAT - Aduanas (exportaciones)</t>
        </is>
      </c>
      <c r="P156" t="inlineStr">
        <is>
          <t>2026-09-19T23:27:29.864Z</t>
        </is>
      </c>
    </row>
    <row r="157">
      <c r="A157" t="inlineStr">
        <is>
          <t>20479595276</t>
        </is>
      </c>
      <c r="B157" t="inlineStr">
        <is>
          <t>2025</t>
        </is>
      </c>
      <c r="C157" t="n">
        <v>3</v>
      </c>
      <c r="D157" t="inlineStr">
        <is>
          <t>202503</t>
        </is>
      </c>
      <c r="E157" t="inlineStr">
        <is>
          <t>046</t>
        </is>
      </c>
      <c r="F157" t="inlineStr">
        <is>
          <t>PAITA</t>
        </is>
      </c>
      <c r="G157" t="inlineStr">
        <is>
          <t>5901</t>
        </is>
      </c>
      <c r="H157" t="inlineStr">
        <is>
          <t>GRUPO PML S.A.C AGENTES DE ADUANAS</t>
        </is>
      </c>
      <c r="I157" t="inlineStr">
        <is>
          <t>JP</t>
        </is>
      </c>
      <c r="J157" t="inlineStr">
        <is>
          <t>JAPAN</t>
        </is>
      </c>
      <c r="K157" s="8" t="n">
        <v>389046.24</v>
      </c>
      <c r="O157" t="inlineStr">
        <is>
          <t>SUNAT - Aduanas (exportaciones)</t>
        </is>
      </c>
      <c r="P157" t="inlineStr">
        <is>
          <t>2026-09-19T23:27:29.864Z</t>
        </is>
      </c>
    </row>
    <row r="158">
      <c r="A158" t="inlineStr">
        <is>
          <t>20479595276</t>
        </is>
      </c>
      <c r="B158" t="inlineStr">
        <is>
          <t>2025</t>
        </is>
      </c>
      <c r="C158" t="n">
        <v>8</v>
      </c>
      <c r="D158" t="inlineStr">
        <is>
          <t>202508</t>
        </is>
      </c>
      <c r="E158" t="inlineStr">
        <is>
          <t>046</t>
        </is>
      </c>
      <c r="F158" t="inlineStr">
        <is>
          <t>PAITA</t>
        </is>
      </c>
      <c r="G158" t="inlineStr">
        <is>
          <t>5901</t>
        </is>
      </c>
      <c r="H158" t="inlineStr">
        <is>
          <t>GRUPO PML S.A.C AGENTES DE ADUANAS</t>
        </is>
      </c>
      <c r="I158" t="inlineStr">
        <is>
          <t>SE</t>
        </is>
      </c>
      <c r="J158" t="inlineStr">
        <is>
          <t>SWEDEN</t>
        </is>
      </c>
      <c r="K158" s="8" t="n">
        <v>306968.47</v>
      </c>
      <c r="O158" t="inlineStr">
        <is>
          <t>SUNAT - Aduanas (exportaciones)</t>
        </is>
      </c>
      <c r="P158" t="inlineStr">
        <is>
          <t>2026-09-19T23:27:29.864Z</t>
        </is>
      </c>
    </row>
    <row r="159">
      <c r="A159" t="inlineStr">
        <is>
          <t>20479595276</t>
        </is>
      </c>
      <c r="B159" t="inlineStr">
        <is>
          <t>2025</t>
        </is>
      </c>
      <c r="C159" t="n">
        <v>8</v>
      </c>
      <c r="D159" t="inlineStr">
        <is>
          <t>202508</t>
        </is>
      </c>
      <c r="E159" t="inlineStr">
        <is>
          <t>046</t>
        </is>
      </c>
      <c r="F159" t="inlineStr">
        <is>
          <t>PAITA</t>
        </is>
      </c>
      <c r="G159" t="inlineStr">
        <is>
          <t>5901</t>
        </is>
      </c>
      <c r="H159" t="inlineStr">
        <is>
          <t>GRUPO PML S.A.C AGENTES DE ADUANAS</t>
        </is>
      </c>
      <c r="I159" t="inlineStr">
        <is>
          <t>CA</t>
        </is>
      </c>
      <c r="J159" t="inlineStr">
        <is>
          <t>CANADA</t>
        </is>
      </c>
      <c r="K159" s="8" t="n">
        <v>248737.28</v>
      </c>
      <c r="O159" t="inlineStr">
        <is>
          <t>SUNAT - Aduanas (exportaciones)</t>
        </is>
      </c>
      <c r="P159" t="inlineStr">
        <is>
          <t>2026-09-19T23:27:29.864Z</t>
        </is>
      </c>
    </row>
    <row r="160">
      <c r="A160" t="inlineStr">
        <is>
          <t>20479595276</t>
        </is>
      </c>
      <c r="B160" t="inlineStr">
        <is>
          <t>2025</t>
        </is>
      </c>
      <c r="C160" t="n">
        <v>8</v>
      </c>
      <c r="D160" t="inlineStr">
        <is>
          <t>202508</t>
        </is>
      </c>
      <c r="E160" t="inlineStr">
        <is>
          <t>046</t>
        </is>
      </c>
      <c r="F160" t="inlineStr">
        <is>
          <t>PAITA</t>
        </is>
      </c>
      <c r="G160" t="inlineStr">
        <is>
          <t>5901</t>
        </is>
      </c>
      <c r="H160" t="inlineStr">
        <is>
          <t>GRUPO PML S.A.C AGENTES DE ADUANAS</t>
        </is>
      </c>
      <c r="I160" t="inlineStr">
        <is>
          <t>US</t>
        </is>
      </c>
      <c r="J160" t="inlineStr">
        <is>
          <t>UNITED STATES</t>
        </is>
      </c>
      <c r="K160" s="8" t="n">
        <v>125650.26</v>
      </c>
      <c r="O160" t="inlineStr">
        <is>
          <t>SUNAT - Aduanas (exportaciones)</t>
        </is>
      </c>
      <c r="P160" t="inlineStr">
        <is>
          <t>2026-09-19T23:27:29.864Z</t>
        </is>
      </c>
    </row>
    <row r="161">
      <c r="A161" t="inlineStr">
        <is>
          <t>20479595276</t>
        </is>
      </c>
      <c r="B161" t="inlineStr">
        <is>
          <t>2025</t>
        </is>
      </c>
      <c r="C161" t="n">
        <v>9</v>
      </c>
      <c r="D161" t="inlineStr">
        <is>
          <t>202509</t>
        </is>
      </c>
      <c r="E161" t="inlineStr">
        <is>
          <t>046</t>
        </is>
      </c>
      <c r="F161" t="inlineStr">
        <is>
          <t>PAITA</t>
        </is>
      </c>
      <c r="G161" t="inlineStr">
        <is>
          <t>5901</t>
        </is>
      </c>
      <c r="H161" t="inlineStr">
        <is>
          <t>GRUPO PML S.A.C AGENTES DE ADUANAS</t>
        </is>
      </c>
      <c r="I161" t="inlineStr">
        <is>
          <t>US</t>
        </is>
      </c>
      <c r="J161" t="inlineStr">
        <is>
          <t>UNITED STATES</t>
        </is>
      </c>
      <c r="K161" s="8" t="n">
        <v>170884.35</v>
      </c>
      <c r="O161" t="inlineStr">
        <is>
          <t>SUNAT - Aduanas (exportaciones)</t>
        </is>
      </c>
      <c r="P161" t="inlineStr">
        <is>
          <t>2026-09-19T23:27:29.864Z</t>
        </is>
      </c>
    </row>
    <row r="162">
      <c r="A162" t="inlineStr">
        <is>
          <t>20479595276</t>
        </is>
      </c>
      <c r="B162" t="inlineStr">
        <is>
          <t>2025</t>
        </is>
      </c>
      <c r="C162" t="n">
        <v>9</v>
      </c>
      <c r="D162" t="inlineStr">
        <is>
          <t>202509</t>
        </is>
      </c>
      <c r="E162" t="inlineStr">
        <is>
          <t>046</t>
        </is>
      </c>
      <c r="F162" t="inlineStr">
        <is>
          <t>PAITA</t>
        </is>
      </c>
      <c r="G162" t="inlineStr">
        <is>
          <t>7620</t>
        </is>
      </c>
      <c r="H162" t="inlineStr">
        <is>
          <t>TRANSITARIO INTERNACIONAL MULTIMODAL SAC</t>
        </is>
      </c>
      <c r="I162" t="inlineStr">
        <is>
          <t>US</t>
        </is>
      </c>
      <c r="J162" t="inlineStr">
        <is>
          <t>UNITED STATES</t>
        </is>
      </c>
      <c r="K162" s="8" t="n">
        <v>355578.04</v>
      </c>
      <c r="O162" t="inlineStr">
        <is>
          <t>SUNAT - Aduanas (exportaciones)</t>
        </is>
      </c>
      <c r="P162" t="inlineStr">
        <is>
          <t>2026-09-19T23:27:29.864Z</t>
        </is>
      </c>
    </row>
    <row r="163">
      <c r="A163" t="inlineStr">
        <is>
          <t>20479595276</t>
        </is>
      </c>
      <c r="B163" t="inlineStr">
        <is>
          <t>2025</t>
        </is>
      </c>
      <c r="C163" t="n">
        <v>9</v>
      </c>
      <c r="D163" t="inlineStr">
        <is>
          <t>202509</t>
        </is>
      </c>
      <c r="E163" t="inlineStr">
        <is>
          <t>046</t>
        </is>
      </c>
      <c r="F163" t="inlineStr">
        <is>
          <t>PAITA</t>
        </is>
      </c>
      <c r="G163" t="inlineStr">
        <is>
          <t>5901</t>
        </is>
      </c>
      <c r="H163" t="inlineStr">
        <is>
          <t>GRUPO PML S.A.C AGENTES DE ADUANAS</t>
        </is>
      </c>
      <c r="I163" t="inlineStr">
        <is>
          <t>CA</t>
        </is>
      </c>
      <c r="J163" t="inlineStr">
        <is>
          <t>CANADA</t>
        </is>
      </c>
      <c r="K163" s="8" t="n">
        <v>172489.66</v>
      </c>
      <c r="O163" t="inlineStr">
        <is>
          <t>SUNAT - Aduanas (exportaciones)</t>
        </is>
      </c>
      <c r="P163" t="inlineStr">
        <is>
          <t>2026-09-19T23:27:29.864Z</t>
        </is>
      </c>
    </row>
    <row r="164">
      <c r="A164" t="inlineStr">
        <is>
          <t>20479595276</t>
        </is>
      </c>
      <c r="B164" t="inlineStr">
        <is>
          <t>2025</t>
        </is>
      </c>
      <c r="C164" t="n">
        <v>10</v>
      </c>
      <c r="D164" t="inlineStr">
        <is>
          <t>202510</t>
        </is>
      </c>
      <c r="E164" t="inlineStr">
        <is>
          <t>046</t>
        </is>
      </c>
      <c r="F164" t="inlineStr">
        <is>
          <t>PAITA</t>
        </is>
      </c>
      <c r="G164" t="inlineStr">
        <is>
          <t>5901</t>
        </is>
      </c>
      <c r="H164" t="inlineStr">
        <is>
          <t>GRUPO PML S.A.C AGENTES DE ADUANAS</t>
        </is>
      </c>
      <c r="I164" t="inlineStr">
        <is>
          <t>JP</t>
        </is>
      </c>
      <c r="J164" t="inlineStr">
        <is>
          <t>JAPAN</t>
        </is>
      </c>
      <c r="K164" s="8" t="n">
        <v>470000.41</v>
      </c>
      <c r="O164" t="inlineStr">
        <is>
          <t>SUNAT - Aduanas (exportaciones)</t>
        </is>
      </c>
      <c r="P164" t="inlineStr">
        <is>
          <t>2026-09-19T23:27:29.864Z</t>
        </is>
      </c>
    </row>
    <row r="165">
      <c r="A165" t="inlineStr">
        <is>
          <t>20479595276</t>
        </is>
      </c>
      <c r="B165" t="inlineStr">
        <is>
          <t>2025</t>
        </is>
      </c>
      <c r="C165" t="n">
        <v>11</v>
      </c>
      <c r="D165" t="inlineStr">
        <is>
          <t>202511</t>
        </is>
      </c>
      <c r="E165" t="inlineStr">
        <is>
          <t>046</t>
        </is>
      </c>
      <c r="F165" t="inlineStr">
        <is>
          <t>PAITA</t>
        </is>
      </c>
      <c r="G165" t="inlineStr">
        <is>
          <t>5901</t>
        </is>
      </c>
      <c r="H165" t="inlineStr">
        <is>
          <t>GRUPO PML S.A.C AGENTES DE ADUANAS</t>
        </is>
      </c>
      <c r="I165" t="inlineStr">
        <is>
          <t>JP</t>
        </is>
      </c>
      <c r="J165" t="inlineStr">
        <is>
          <t>JAPAN</t>
        </is>
      </c>
      <c r="K165" s="8" t="n">
        <v>627493.96</v>
      </c>
      <c r="O165" t="inlineStr">
        <is>
          <t>SUNAT - Aduanas (exportaciones)</t>
        </is>
      </c>
      <c r="P165" t="inlineStr">
        <is>
          <t>2026-09-19T23:27:29.864Z</t>
        </is>
      </c>
    </row>
    <row r="166">
      <c r="A166" t="inlineStr">
        <is>
          <t>20479917141</t>
        </is>
      </c>
      <c r="B166" t="inlineStr">
        <is>
          <t>2025</t>
        </is>
      </c>
      <c r="C166" t="n">
        <v>6</v>
      </c>
      <c r="D166" t="inlineStr">
        <is>
          <t>202506</t>
        </is>
      </c>
      <c r="E166" t="inlineStr">
        <is>
          <t>046</t>
        </is>
      </c>
      <c r="F166" t="inlineStr">
        <is>
          <t>PAITA</t>
        </is>
      </c>
      <c r="G166" t="inlineStr">
        <is>
          <t>6982</t>
        </is>
      </c>
      <c r="H166" t="inlineStr">
        <is>
          <t>JS PERU AGENCIA DE ADUANA S.A.C.</t>
        </is>
      </c>
      <c r="I166" t="inlineStr">
        <is>
          <t>IT</t>
        </is>
      </c>
      <c r="J166" t="inlineStr">
        <is>
          <t>ITALY</t>
        </is>
      </c>
      <c r="K166" s="8" t="n">
        <v>109928.98</v>
      </c>
      <c r="O166" t="inlineStr">
        <is>
          <t>SUNAT - Aduanas (exportaciones)</t>
        </is>
      </c>
      <c r="P166" t="inlineStr">
        <is>
          <t>2026-09-19T23:27:29.864Z</t>
        </is>
      </c>
    </row>
    <row r="167">
      <c r="A167" t="inlineStr">
        <is>
          <t>20479917141</t>
        </is>
      </c>
      <c r="B167" t="inlineStr">
        <is>
          <t>2025</t>
        </is>
      </c>
      <c r="C167" t="n">
        <v>9</v>
      </c>
      <c r="D167" t="inlineStr">
        <is>
          <t>202509</t>
        </is>
      </c>
      <c r="E167" t="inlineStr">
        <is>
          <t>046</t>
        </is>
      </c>
      <c r="F167" t="inlineStr">
        <is>
          <t>PAITA</t>
        </is>
      </c>
      <c r="G167" t="inlineStr">
        <is>
          <t>6982</t>
        </is>
      </c>
      <c r="H167" t="inlineStr">
        <is>
          <t>JS PERU AGENCIA DE ADUANA S.A.C.</t>
        </is>
      </c>
      <c r="I167" t="inlineStr">
        <is>
          <t>US</t>
        </is>
      </c>
      <c r="J167" t="inlineStr">
        <is>
          <t>UNITED STATES</t>
        </is>
      </c>
      <c r="K167" s="8" t="n">
        <v>135203</v>
      </c>
      <c r="O167" t="inlineStr">
        <is>
          <t>SUNAT - Aduanas (exportaciones)</t>
        </is>
      </c>
      <c r="P167" t="inlineStr">
        <is>
          <t>2026-09-19T23:27:29.864Z</t>
        </is>
      </c>
    </row>
    <row r="168">
      <c r="A168" t="inlineStr">
        <is>
          <t>20479917141</t>
        </is>
      </c>
      <c r="B168" t="inlineStr">
        <is>
          <t>2025</t>
        </is>
      </c>
      <c r="C168" t="n">
        <v>12</v>
      </c>
      <c r="D168" t="inlineStr">
        <is>
          <t>202512</t>
        </is>
      </c>
      <c r="E168" t="inlineStr">
        <is>
          <t>046</t>
        </is>
      </c>
      <c r="F168" t="inlineStr">
        <is>
          <t>PAITA</t>
        </is>
      </c>
      <c r="G168" t="inlineStr">
        <is>
          <t>6982</t>
        </is>
      </c>
      <c r="H168" t="inlineStr">
        <is>
          <t>JS PERU AGENCIA DE ADUANA S.A.C.</t>
        </is>
      </c>
      <c r="I168" t="inlineStr">
        <is>
          <t>IT</t>
        </is>
      </c>
      <c r="J168" t="inlineStr">
        <is>
          <t>ITALY</t>
        </is>
      </c>
      <c r="K168" s="8" t="n">
        <v>132750</v>
      </c>
      <c r="O168" t="inlineStr">
        <is>
          <t>SUNAT - Aduanas (exportaciones)</t>
        </is>
      </c>
      <c r="P168" t="inlineStr">
        <is>
          <t>2026-09-19T23:27:29.864Z</t>
        </is>
      </c>
    </row>
    <row r="169">
      <c r="A169" t="inlineStr">
        <is>
          <t>20480458550</t>
        </is>
      </c>
      <c r="B169" t="inlineStr">
        <is>
          <t>2025</t>
        </is>
      </c>
      <c r="C169" t="n">
        <v>6</v>
      </c>
      <c r="D169" t="inlineStr">
        <is>
          <t>202506</t>
        </is>
      </c>
      <c r="E169" t="inlineStr">
        <is>
          <t>046</t>
        </is>
      </c>
      <c r="F169" t="inlineStr">
        <is>
          <t>PAITA</t>
        </is>
      </c>
      <c r="G169" t="inlineStr">
        <is>
          <t>6982</t>
        </is>
      </c>
      <c r="H169" t="inlineStr">
        <is>
          <t>JS PERU AGENCIA DE ADUANA S.A.C.</t>
        </is>
      </c>
      <c r="I169" t="inlineStr">
        <is>
          <t>IT</t>
        </is>
      </c>
      <c r="J169" t="inlineStr">
        <is>
          <t>ITALY</t>
        </is>
      </c>
      <c r="K169" s="8" t="n">
        <v>139919.68</v>
      </c>
      <c r="O169" t="inlineStr">
        <is>
          <t>SUNAT - Aduanas (exportaciones)</t>
        </is>
      </c>
      <c r="P169" t="inlineStr">
        <is>
          <t>2026-09-19T23:27:29.864Z</t>
        </is>
      </c>
    </row>
    <row r="170">
      <c r="A170" t="inlineStr">
        <is>
          <t>20480458550</t>
        </is>
      </c>
      <c r="B170" t="inlineStr">
        <is>
          <t>2025</t>
        </is>
      </c>
      <c r="C170" t="n">
        <v>7</v>
      </c>
      <c r="D170" t="inlineStr">
        <is>
          <t>202507</t>
        </is>
      </c>
      <c r="E170" t="inlineStr">
        <is>
          <t>046</t>
        </is>
      </c>
      <c r="F170" t="inlineStr">
        <is>
          <t>PAITA</t>
        </is>
      </c>
      <c r="G170" t="inlineStr">
        <is>
          <t>6982</t>
        </is>
      </c>
      <c r="H170" t="inlineStr">
        <is>
          <t>JS PERU AGENCIA DE ADUANA S.A.C.</t>
        </is>
      </c>
      <c r="I170" t="inlineStr">
        <is>
          <t>IT</t>
        </is>
      </c>
      <c r="J170" t="inlineStr">
        <is>
          <t>ITALY</t>
        </is>
      </c>
      <c r="K170" s="8" t="n">
        <v>234491.58</v>
      </c>
      <c r="O170" t="inlineStr">
        <is>
          <t>SUNAT - Aduanas (exportaciones)</t>
        </is>
      </c>
      <c r="P170" t="inlineStr">
        <is>
          <t>2026-09-19T23:27:29.864Z</t>
        </is>
      </c>
    </row>
    <row r="171">
      <c r="A171" t="inlineStr">
        <is>
          <t>20480458550</t>
        </is>
      </c>
      <c r="B171" t="inlineStr">
        <is>
          <t>2025</t>
        </is>
      </c>
      <c r="C171" t="n">
        <v>8</v>
      </c>
      <c r="D171" t="inlineStr">
        <is>
          <t>202508</t>
        </is>
      </c>
      <c r="E171" t="inlineStr">
        <is>
          <t>046</t>
        </is>
      </c>
      <c r="F171" t="inlineStr">
        <is>
          <t>PAITA</t>
        </is>
      </c>
      <c r="G171" t="inlineStr">
        <is>
          <t>6982</t>
        </is>
      </c>
      <c r="H171" t="inlineStr">
        <is>
          <t>JS PERU AGENCIA DE ADUANA S.A.C.</t>
        </is>
      </c>
      <c r="I171" t="inlineStr">
        <is>
          <t>IT</t>
        </is>
      </c>
      <c r="J171" t="inlineStr">
        <is>
          <t>ITALY</t>
        </is>
      </c>
      <c r="K171" s="8" t="n">
        <v>117857.18</v>
      </c>
      <c r="O171" t="inlineStr">
        <is>
          <t>SUNAT - Aduanas (exportaciones)</t>
        </is>
      </c>
      <c r="P171" t="inlineStr">
        <is>
          <t>2026-09-19T23:27:29.864Z</t>
        </is>
      </c>
    </row>
    <row r="172">
      <c r="A172" t="inlineStr">
        <is>
          <t>20480458550</t>
        </is>
      </c>
      <c r="B172" t="inlineStr">
        <is>
          <t>2025</t>
        </is>
      </c>
      <c r="C172" t="n">
        <v>8</v>
      </c>
      <c r="D172" t="inlineStr">
        <is>
          <t>202508</t>
        </is>
      </c>
      <c r="E172" t="inlineStr">
        <is>
          <t>046</t>
        </is>
      </c>
      <c r="F172" t="inlineStr">
        <is>
          <t>PAITA</t>
        </is>
      </c>
      <c r="G172" t="inlineStr">
        <is>
          <t>6982</t>
        </is>
      </c>
      <c r="H172" t="inlineStr">
        <is>
          <t>JS PERU AGENCIA DE ADUANA S.A.C.</t>
        </is>
      </c>
      <c r="I172" t="inlineStr">
        <is>
          <t>BE</t>
        </is>
      </c>
      <c r="J172" t="inlineStr">
        <is>
          <t>BELGIUM</t>
        </is>
      </c>
      <c r="K172" s="8" t="n">
        <v>151918</v>
      </c>
      <c r="O172" t="inlineStr">
        <is>
          <t>SUNAT - Aduanas (exportaciones)</t>
        </is>
      </c>
      <c r="P172" t="inlineStr">
        <is>
          <t>2026-09-19T23:27:29.864Z</t>
        </is>
      </c>
    </row>
    <row r="173">
      <c r="A173" t="inlineStr">
        <is>
          <t>20480458550</t>
        </is>
      </c>
      <c r="B173" t="inlineStr">
        <is>
          <t>2025</t>
        </is>
      </c>
      <c r="C173" t="n">
        <v>9</v>
      </c>
      <c r="D173" t="inlineStr">
        <is>
          <t>202509</t>
        </is>
      </c>
      <c r="E173" t="inlineStr">
        <is>
          <t>046</t>
        </is>
      </c>
      <c r="F173" t="inlineStr">
        <is>
          <t>PAITA</t>
        </is>
      </c>
      <c r="G173" t="inlineStr">
        <is>
          <t>6982</t>
        </is>
      </c>
      <c r="H173" t="inlineStr">
        <is>
          <t>JS PERU AGENCIA DE ADUANA S.A.C.</t>
        </is>
      </c>
      <c r="I173" t="inlineStr">
        <is>
          <t>IT</t>
        </is>
      </c>
      <c r="J173" t="inlineStr">
        <is>
          <t>ITALY</t>
        </is>
      </c>
      <c r="K173" s="8" t="n">
        <v>125737.57</v>
      </c>
      <c r="O173" t="inlineStr">
        <is>
          <t>SUNAT - Aduanas (exportaciones)</t>
        </is>
      </c>
      <c r="P173" t="inlineStr">
        <is>
          <t>2026-09-19T23:27:29.864Z</t>
        </is>
      </c>
    </row>
    <row r="174">
      <c r="A174" t="inlineStr">
        <is>
          <t>20480458550</t>
        </is>
      </c>
      <c r="B174" t="inlineStr">
        <is>
          <t>2025</t>
        </is>
      </c>
      <c r="C174" t="n">
        <v>11</v>
      </c>
      <c r="D174" t="inlineStr">
        <is>
          <t>202511</t>
        </is>
      </c>
      <c r="E174" t="inlineStr">
        <is>
          <t>046</t>
        </is>
      </c>
      <c r="F174" t="inlineStr">
        <is>
          <t>PAITA</t>
        </is>
      </c>
      <c r="G174" t="inlineStr">
        <is>
          <t>6982</t>
        </is>
      </c>
      <c r="H174" t="inlineStr">
        <is>
          <t>JS PERU AGENCIA DE ADUANA S.A.C.</t>
        </is>
      </c>
      <c r="I174" t="inlineStr">
        <is>
          <t>IT</t>
        </is>
      </c>
      <c r="J174" t="inlineStr">
        <is>
          <t>ITALY</t>
        </is>
      </c>
      <c r="K174" s="8" t="n">
        <v>77686</v>
      </c>
      <c r="O174" t="inlineStr">
        <is>
          <t>SUNAT - Aduanas (exportaciones)</t>
        </is>
      </c>
      <c r="P174" t="inlineStr">
        <is>
          <t>2026-09-19T23:27:29.864Z</t>
        </is>
      </c>
    </row>
    <row r="175">
      <c r="A175" t="inlineStr">
        <is>
          <t>20480458550</t>
        </is>
      </c>
      <c r="B175" t="inlineStr">
        <is>
          <t>2025</t>
        </is>
      </c>
      <c r="C175" t="n">
        <v>12</v>
      </c>
      <c r="D175" t="inlineStr">
        <is>
          <t>202512</t>
        </is>
      </c>
      <c r="E175" t="inlineStr">
        <is>
          <t>046</t>
        </is>
      </c>
      <c r="F175" t="inlineStr">
        <is>
          <t>PAITA</t>
        </is>
      </c>
      <c r="G175" t="inlineStr">
        <is>
          <t>6982</t>
        </is>
      </c>
      <c r="H175" t="inlineStr">
        <is>
          <t>JS PERU AGENCIA DE ADUANA S.A.C.</t>
        </is>
      </c>
      <c r="I175" t="inlineStr">
        <is>
          <t>BE</t>
        </is>
      </c>
      <c r="J175" t="inlineStr">
        <is>
          <t>BELGIUM</t>
        </is>
      </c>
      <c r="K175" s="8" t="n">
        <v>206095.21</v>
      </c>
      <c r="O175" t="inlineStr">
        <is>
          <t>SUNAT - Aduanas (exportaciones)</t>
        </is>
      </c>
      <c r="P175" t="inlineStr">
        <is>
          <t>2026-09-19T23:27:29.864Z</t>
        </is>
      </c>
    </row>
    <row r="176">
      <c r="A176" t="inlineStr">
        <is>
          <t>20480458550</t>
        </is>
      </c>
      <c r="B176" t="inlineStr">
        <is>
          <t>2026</t>
        </is>
      </c>
      <c r="C176" t="n">
        <v>2</v>
      </c>
      <c r="D176" t="inlineStr">
        <is>
          <t>202602</t>
        </is>
      </c>
      <c r="E176" t="inlineStr">
        <is>
          <t>046</t>
        </is>
      </c>
      <c r="F176" t="inlineStr">
        <is>
          <t>PAITA</t>
        </is>
      </c>
      <c r="G176" t="inlineStr">
        <is>
          <t>6982</t>
        </is>
      </c>
      <c r="H176" t="inlineStr">
        <is>
          <t>JS PERU AGENCIA DE ADUANA S.A.C.</t>
        </is>
      </c>
      <c r="I176" t="inlineStr">
        <is>
          <t>IT</t>
        </is>
      </c>
      <c r="J176" t="inlineStr">
        <is>
          <t>ITALY</t>
        </is>
      </c>
      <c r="K176" s="8" t="n">
        <v>88218.84</v>
      </c>
      <c r="O176" t="inlineStr">
        <is>
          <t>SUNAT - Aduanas (exportaciones)</t>
        </is>
      </c>
      <c r="P176" t="inlineStr">
        <is>
          <t>2026-09-19T23:27:29.864Z</t>
        </is>
      </c>
    </row>
    <row r="177">
      <c r="A177" t="inlineStr">
        <is>
          <t>20480458550</t>
        </is>
      </c>
      <c r="B177" t="inlineStr">
        <is>
          <t>2026</t>
        </is>
      </c>
      <c r="C177" t="n">
        <v>4</v>
      </c>
      <c r="D177" t="inlineStr">
        <is>
          <t>202604</t>
        </is>
      </c>
      <c r="E177" t="inlineStr">
        <is>
          <t>046</t>
        </is>
      </c>
      <c r="F177" t="inlineStr">
        <is>
          <t>PAITA</t>
        </is>
      </c>
      <c r="G177" t="inlineStr">
        <is>
          <t>6982</t>
        </is>
      </c>
      <c r="H177" t="inlineStr">
        <is>
          <t>JS PERU AGENCIA DE ADUANA S.A.C.</t>
        </is>
      </c>
      <c r="I177" t="inlineStr">
        <is>
          <t>IT</t>
        </is>
      </c>
      <c r="J177" t="inlineStr">
        <is>
          <t>ITALY</t>
        </is>
      </c>
      <c r="K177" s="8" t="n">
        <v>45575</v>
      </c>
      <c r="O177" t="inlineStr">
        <is>
          <t>SUNAT - Aduanas (exportaciones)</t>
        </is>
      </c>
      <c r="P177" t="inlineStr">
        <is>
          <t>2026-09-19T23:27:29.864Z</t>
        </is>
      </c>
    </row>
    <row r="178">
      <c r="A178" t="inlineStr">
        <is>
          <t>20484163902</t>
        </is>
      </c>
      <c r="B178" t="inlineStr">
        <is>
          <t>2025</t>
        </is>
      </c>
      <c r="C178" t="n">
        <v>4</v>
      </c>
      <c r="D178" t="inlineStr">
        <is>
          <t>202504</t>
        </is>
      </c>
      <c r="E178" t="inlineStr">
        <is>
          <t>046</t>
        </is>
      </c>
      <c r="F178" t="inlineStr">
        <is>
          <t>PAITA</t>
        </is>
      </c>
      <c r="G178" t="inlineStr">
        <is>
          <t>5708</t>
        </is>
      </c>
      <c r="H178" t="inlineStr">
        <is>
          <t>DOGANA SA AGENTES AFIANZADOS DE ADUANAS</t>
        </is>
      </c>
      <c r="I178" t="inlineStr">
        <is>
          <t>ES</t>
        </is>
      </c>
      <c r="J178" t="inlineStr">
        <is>
          <t>SPAIN</t>
        </is>
      </c>
      <c r="K178" s="8" t="n">
        <v>152000</v>
      </c>
      <c r="O178" t="inlineStr">
        <is>
          <t>SUNAT - Aduanas (exportaciones)</t>
        </is>
      </c>
      <c r="P178" t="inlineStr">
        <is>
          <t>2026-09-19T23:27:29.864Z</t>
        </is>
      </c>
    </row>
    <row r="179">
      <c r="A179" t="inlineStr">
        <is>
          <t>20484163902</t>
        </is>
      </c>
      <c r="B179" t="inlineStr">
        <is>
          <t>2025</t>
        </is>
      </c>
      <c r="C179" t="n">
        <v>6</v>
      </c>
      <c r="D179" t="inlineStr">
        <is>
          <t>202506</t>
        </is>
      </c>
      <c r="E179" t="inlineStr">
        <is>
          <t>046</t>
        </is>
      </c>
      <c r="F179" t="inlineStr">
        <is>
          <t>PAITA</t>
        </is>
      </c>
      <c r="G179" t="inlineStr">
        <is>
          <t>5708</t>
        </is>
      </c>
      <c r="H179" t="inlineStr">
        <is>
          <t>DOGANA SA AGENTES AFIANZADOS DE ADUANAS</t>
        </is>
      </c>
      <c r="I179" t="inlineStr">
        <is>
          <t>ES</t>
        </is>
      </c>
      <c r="J179" t="inlineStr">
        <is>
          <t>SPAIN</t>
        </is>
      </c>
      <c r="K179" s="8" t="n">
        <v>152000</v>
      </c>
      <c r="O179" t="inlineStr">
        <is>
          <t>SUNAT - Aduanas (exportaciones)</t>
        </is>
      </c>
      <c r="P179" t="inlineStr">
        <is>
          <t>2026-09-19T23:27:29.864Z</t>
        </is>
      </c>
    </row>
    <row r="180">
      <c r="A180" t="inlineStr">
        <is>
          <t>20484163902</t>
        </is>
      </c>
      <c r="B180" t="inlineStr">
        <is>
          <t>2025</t>
        </is>
      </c>
      <c r="C180" t="n">
        <v>8</v>
      </c>
      <c r="D180" t="inlineStr">
        <is>
          <t>202508</t>
        </is>
      </c>
      <c r="E180" t="inlineStr">
        <is>
          <t>046</t>
        </is>
      </c>
      <c r="F180" t="inlineStr">
        <is>
          <t>PAITA</t>
        </is>
      </c>
      <c r="G180" t="inlineStr">
        <is>
          <t>5708</t>
        </is>
      </c>
      <c r="H180" t="inlineStr">
        <is>
          <t>DOGANA SA AGENTES AFIANZADOS DE ADUANAS</t>
        </is>
      </c>
      <c r="I180" t="inlineStr">
        <is>
          <t>ES</t>
        </is>
      </c>
      <c r="J180" t="inlineStr">
        <is>
          <t>SPAIN</t>
        </is>
      </c>
      <c r="K180" s="8" t="n">
        <v>143400</v>
      </c>
      <c r="O180" t="inlineStr">
        <is>
          <t>SUNAT - Aduanas (exportaciones)</t>
        </is>
      </c>
      <c r="P180" t="inlineStr">
        <is>
          <t>2026-09-19T23:27:29.864Z</t>
        </is>
      </c>
    </row>
    <row r="181">
      <c r="A181" t="inlineStr">
        <is>
          <t>20484163902</t>
        </is>
      </c>
      <c r="B181" t="inlineStr">
        <is>
          <t>2026</t>
        </is>
      </c>
      <c r="C181" t="n">
        <v>4</v>
      </c>
      <c r="D181" t="inlineStr">
        <is>
          <t>202604</t>
        </is>
      </c>
      <c r="E181" t="inlineStr">
        <is>
          <t>046</t>
        </is>
      </c>
      <c r="F181" t="inlineStr">
        <is>
          <t>PAITA</t>
        </is>
      </c>
      <c r="G181" t="inlineStr">
        <is>
          <t>5708</t>
        </is>
      </c>
      <c r="H181" t="inlineStr">
        <is>
          <t>DOGANA SA AGENTES AFIANZADOS DE ADUANAS</t>
        </is>
      </c>
      <c r="I181" t="inlineStr">
        <is>
          <t>ES</t>
        </is>
      </c>
      <c r="J181" t="inlineStr">
        <is>
          <t>SPAIN</t>
        </is>
      </c>
      <c r="K181" s="8" t="n">
        <v>137000</v>
      </c>
      <c r="O181" t="inlineStr">
        <is>
          <t>SUNAT - Aduanas (exportaciones)</t>
        </is>
      </c>
      <c r="P181" t="inlineStr">
        <is>
          <t>2026-09-19T23:27:29.864Z</t>
        </is>
      </c>
    </row>
    <row r="182">
      <c r="A182" t="inlineStr">
        <is>
          <t>20486255090</t>
        </is>
      </c>
      <c r="B182" t="inlineStr">
        <is>
          <t>2025</t>
        </is>
      </c>
      <c r="C182" t="n">
        <v>1</v>
      </c>
      <c r="D182" t="inlineStr">
        <is>
          <t>202501</t>
        </is>
      </c>
      <c r="E182" t="inlineStr">
        <is>
          <t>118</t>
        </is>
      </c>
      <c r="F182" t="inlineStr">
        <is>
          <t>MARITIMA DEL CALLAO</t>
        </is>
      </c>
      <c r="G182" t="inlineStr">
        <is>
          <t>1676</t>
        </is>
      </c>
      <c r="H182" t="inlineStr">
        <is>
          <t>HUGO GADEA VILLAR S.A. AG ADUANAS</t>
        </is>
      </c>
      <c r="I182" t="inlineStr">
        <is>
          <t>DE</t>
        </is>
      </c>
      <c r="J182" t="inlineStr">
        <is>
          <t>GERMANY</t>
        </is>
      </c>
      <c r="K182" s="8" t="n">
        <v>806405.37</v>
      </c>
      <c r="O182" t="inlineStr">
        <is>
          <t>SUNAT - Aduanas (exportaciones)</t>
        </is>
      </c>
      <c r="P182" t="inlineStr">
        <is>
          <t>2026-09-19T23:27:29.864Z</t>
        </is>
      </c>
    </row>
    <row r="183">
      <c r="A183" t="inlineStr">
        <is>
          <t>20486255090</t>
        </is>
      </c>
      <c r="B183" t="inlineStr">
        <is>
          <t>2025</t>
        </is>
      </c>
      <c r="C183" t="n">
        <v>4</v>
      </c>
      <c r="D183" t="inlineStr">
        <is>
          <t>202504</t>
        </is>
      </c>
      <c r="E183" t="inlineStr">
        <is>
          <t>118</t>
        </is>
      </c>
      <c r="F183" t="inlineStr">
        <is>
          <t>MARITIMA DEL CALLAO</t>
        </is>
      </c>
      <c r="G183" t="inlineStr">
        <is>
          <t>1676</t>
        </is>
      </c>
      <c r="H183" t="inlineStr">
        <is>
          <t>HUGO GADEA VILLAR S.A. AG ADUANAS</t>
        </is>
      </c>
      <c r="I183" t="inlineStr">
        <is>
          <t>DE</t>
        </is>
      </c>
      <c r="J183" t="inlineStr">
        <is>
          <t>GERMANY</t>
        </is>
      </c>
      <c r="K183" s="8" t="n">
        <v>487843.57</v>
      </c>
      <c r="O183" t="inlineStr">
        <is>
          <t>SUNAT - Aduanas (exportaciones)</t>
        </is>
      </c>
      <c r="P183" t="inlineStr">
        <is>
          <t>2026-09-19T23:27:29.864Z</t>
        </is>
      </c>
    </row>
    <row r="184">
      <c r="A184" t="inlineStr">
        <is>
          <t>20486255090</t>
        </is>
      </c>
      <c r="B184" t="inlineStr">
        <is>
          <t>2025</t>
        </is>
      </c>
      <c r="C184" t="n">
        <v>6</v>
      </c>
      <c r="D184" t="inlineStr">
        <is>
          <t>202506</t>
        </is>
      </c>
      <c r="E184" t="inlineStr">
        <is>
          <t>118</t>
        </is>
      </c>
      <c r="F184" t="inlineStr">
        <is>
          <t>MARITIMA DEL CALLAO</t>
        </is>
      </c>
      <c r="G184" t="inlineStr">
        <is>
          <t>1676</t>
        </is>
      </c>
      <c r="H184" t="inlineStr">
        <is>
          <t>HUGO GADEA VILLAR S.A. AG ADUANAS</t>
        </is>
      </c>
      <c r="I184" t="inlineStr">
        <is>
          <t>DE</t>
        </is>
      </c>
      <c r="J184" t="inlineStr">
        <is>
          <t>GERMANY</t>
        </is>
      </c>
      <c r="K184" s="8" t="n">
        <v>350307.13</v>
      </c>
      <c r="O184" t="inlineStr">
        <is>
          <t>SUNAT - Aduanas (exportaciones)</t>
        </is>
      </c>
      <c r="P184" t="inlineStr">
        <is>
          <t>2026-09-19T23:27:29.864Z</t>
        </is>
      </c>
    </row>
    <row r="185">
      <c r="A185" t="inlineStr">
        <is>
          <t>20486255090</t>
        </is>
      </c>
      <c r="B185" t="inlineStr">
        <is>
          <t>2025</t>
        </is>
      </c>
      <c r="C185" t="n">
        <v>7</v>
      </c>
      <c r="D185" t="inlineStr">
        <is>
          <t>202507</t>
        </is>
      </c>
      <c r="E185" t="inlineStr">
        <is>
          <t>118</t>
        </is>
      </c>
      <c r="F185" t="inlineStr">
        <is>
          <t>MARITIMA DEL CALLAO</t>
        </is>
      </c>
      <c r="G185" t="inlineStr">
        <is>
          <t>1676</t>
        </is>
      </c>
      <c r="H185" t="inlineStr">
        <is>
          <t>HUGO GADEA VILLAR S.A. AG ADUANAS</t>
        </is>
      </c>
      <c r="I185" t="inlineStr">
        <is>
          <t>US</t>
        </is>
      </c>
      <c r="J185" t="inlineStr">
        <is>
          <t>UNITED STATES</t>
        </is>
      </c>
      <c r="K185" s="8" t="n">
        <v>257229.35</v>
      </c>
      <c r="O185" t="inlineStr">
        <is>
          <t>SUNAT - Aduanas (exportaciones)</t>
        </is>
      </c>
      <c r="P185" t="inlineStr">
        <is>
          <t>2026-09-19T23:27:29.864Z</t>
        </is>
      </c>
    </row>
    <row r="186">
      <c r="A186" t="inlineStr">
        <is>
          <t>20486255090</t>
        </is>
      </c>
      <c r="B186" t="inlineStr">
        <is>
          <t>2025</t>
        </is>
      </c>
      <c r="C186" t="n">
        <v>7</v>
      </c>
      <c r="D186" t="inlineStr">
        <is>
          <t>202507</t>
        </is>
      </c>
      <c r="E186" t="inlineStr">
        <is>
          <t>118</t>
        </is>
      </c>
      <c r="F186" t="inlineStr">
        <is>
          <t>MARITIMA DEL CALLAO</t>
        </is>
      </c>
      <c r="G186" t="inlineStr">
        <is>
          <t>1676</t>
        </is>
      </c>
      <c r="H186" t="inlineStr">
        <is>
          <t>HUGO GADEA VILLAR S.A. AG ADUANAS</t>
        </is>
      </c>
      <c r="I186" t="inlineStr">
        <is>
          <t>DE</t>
        </is>
      </c>
      <c r="J186" t="inlineStr">
        <is>
          <t>GERMANY</t>
        </is>
      </c>
      <c r="K186" s="8" t="n">
        <v>901496.45</v>
      </c>
      <c r="O186" t="inlineStr">
        <is>
          <t>SUNAT - Aduanas (exportaciones)</t>
        </is>
      </c>
      <c r="P186" t="inlineStr">
        <is>
          <t>2026-09-19T23:27:29.864Z</t>
        </is>
      </c>
    </row>
    <row r="187">
      <c r="A187" t="inlineStr">
        <is>
          <t>20486255090</t>
        </is>
      </c>
      <c r="B187" t="inlineStr">
        <is>
          <t>2025</t>
        </is>
      </c>
      <c r="C187" t="n">
        <v>8</v>
      </c>
      <c r="D187" t="inlineStr">
        <is>
          <t>202508</t>
        </is>
      </c>
      <c r="E187" t="inlineStr">
        <is>
          <t>118</t>
        </is>
      </c>
      <c r="F187" t="inlineStr">
        <is>
          <t>MARITIMA DEL CALLAO</t>
        </is>
      </c>
      <c r="G187" t="inlineStr">
        <is>
          <t>1676</t>
        </is>
      </c>
      <c r="H187" t="inlineStr">
        <is>
          <t>HUGO GADEA VILLAR S.A. AG ADUANAS</t>
        </is>
      </c>
      <c r="I187" t="inlineStr">
        <is>
          <t>DE</t>
        </is>
      </c>
      <c r="J187" t="inlineStr">
        <is>
          <t>GERMANY</t>
        </is>
      </c>
      <c r="K187" s="8" t="n">
        <v>1431867.54</v>
      </c>
      <c r="O187" t="inlineStr">
        <is>
          <t>SUNAT - Aduanas (exportaciones)</t>
        </is>
      </c>
      <c r="P187" t="inlineStr">
        <is>
          <t>2026-09-19T23:27:29.864Z</t>
        </is>
      </c>
    </row>
    <row r="188">
      <c r="A188" t="inlineStr">
        <is>
          <t>20486255090</t>
        </is>
      </c>
      <c r="B188" t="inlineStr">
        <is>
          <t>2025</t>
        </is>
      </c>
      <c r="C188" t="n">
        <v>9</v>
      </c>
      <c r="D188" t="inlineStr">
        <is>
          <t>202509</t>
        </is>
      </c>
      <c r="E188" t="inlineStr">
        <is>
          <t>118</t>
        </is>
      </c>
      <c r="F188" t="inlineStr">
        <is>
          <t>MARITIMA DEL CALLAO</t>
        </is>
      </c>
      <c r="G188" t="inlineStr">
        <is>
          <t>1676</t>
        </is>
      </c>
      <c r="H188" t="inlineStr">
        <is>
          <t>HUGO GADEA VILLAR S.A. AG ADUANAS</t>
        </is>
      </c>
      <c r="I188" t="inlineStr">
        <is>
          <t>DE</t>
        </is>
      </c>
      <c r="J188" t="inlineStr">
        <is>
          <t>GERMANY</t>
        </is>
      </c>
      <c r="K188" s="8" t="n">
        <v>1539264.29</v>
      </c>
      <c r="O188" t="inlineStr">
        <is>
          <t>SUNAT - Aduanas (exportaciones)</t>
        </is>
      </c>
      <c r="P188" t="inlineStr">
        <is>
          <t>2026-09-19T23:27:29.864Z</t>
        </is>
      </c>
    </row>
    <row r="189">
      <c r="A189" t="inlineStr">
        <is>
          <t>20486255090</t>
        </is>
      </c>
      <c r="B189" t="inlineStr">
        <is>
          <t>2025</t>
        </is>
      </c>
      <c r="C189" t="n">
        <v>9</v>
      </c>
      <c r="D189" t="inlineStr">
        <is>
          <t>202509</t>
        </is>
      </c>
      <c r="E189" t="inlineStr">
        <is>
          <t>118</t>
        </is>
      </c>
      <c r="F189" t="inlineStr">
        <is>
          <t>MARITIMA DEL CALLAO</t>
        </is>
      </c>
      <c r="G189" t="inlineStr">
        <is>
          <t>1676</t>
        </is>
      </c>
      <c r="H189" t="inlineStr">
        <is>
          <t>HUGO GADEA VILLAR S.A. AG ADUANAS</t>
        </is>
      </c>
      <c r="I189" t="inlineStr">
        <is>
          <t>US</t>
        </is>
      </c>
      <c r="J189" t="inlineStr">
        <is>
          <t>UNITED STATES</t>
        </is>
      </c>
      <c r="K189" s="8" t="n">
        <v>384777.29</v>
      </c>
      <c r="O189" t="inlineStr">
        <is>
          <t>SUNAT - Aduanas (exportaciones)</t>
        </is>
      </c>
      <c r="P189" t="inlineStr">
        <is>
          <t>2026-09-19T23:27:29.864Z</t>
        </is>
      </c>
    </row>
    <row r="190">
      <c r="A190" t="inlineStr">
        <is>
          <t>20486255090</t>
        </is>
      </c>
      <c r="B190" t="inlineStr">
        <is>
          <t>2025</t>
        </is>
      </c>
      <c r="C190" t="n">
        <v>10</v>
      </c>
      <c r="D190" t="inlineStr">
        <is>
          <t>202510</t>
        </is>
      </c>
      <c r="E190" t="inlineStr">
        <is>
          <t>118</t>
        </is>
      </c>
      <c r="F190" t="inlineStr">
        <is>
          <t>MARITIMA DEL CALLAO</t>
        </is>
      </c>
      <c r="G190" t="inlineStr">
        <is>
          <t>1676</t>
        </is>
      </c>
      <c r="H190" t="inlineStr">
        <is>
          <t>HUGO GADEA VILLAR S.A. AG ADUANAS</t>
        </is>
      </c>
      <c r="I190" t="inlineStr">
        <is>
          <t>CA</t>
        </is>
      </c>
      <c r="J190" t="inlineStr">
        <is>
          <t>CANADA</t>
        </is>
      </c>
      <c r="K190" s="8" t="n">
        <v>336795.16</v>
      </c>
      <c r="O190" t="inlineStr">
        <is>
          <t>SUNAT - Aduanas (exportaciones)</t>
        </is>
      </c>
      <c r="P190" t="inlineStr">
        <is>
          <t>2026-09-19T23:27:29.864Z</t>
        </is>
      </c>
    </row>
    <row r="191">
      <c r="A191" t="inlineStr">
        <is>
          <t>20486255090</t>
        </is>
      </c>
      <c r="B191" t="inlineStr">
        <is>
          <t>2025</t>
        </is>
      </c>
      <c r="C191" t="n">
        <v>10</v>
      </c>
      <c r="D191" t="inlineStr">
        <is>
          <t>202510</t>
        </is>
      </c>
      <c r="E191" t="inlineStr">
        <is>
          <t>118</t>
        </is>
      </c>
      <c r="F191" t="inlineStr">
        <is>
          <t>MARITIMA DEL CALLAO</t>
        </is>
      </c>
      <c r="G191" t="inlineStr">
        <is>
          <t>1676</t>
        </is>
      </c>
      <c r="H191" t="inlineStr">
        <is>
          <t>HUGO GADEA VILLAR S.A. AG ADUANAS</t>
        </is>
      </c>
      <c r="I191" t="inlineStr">
        <is>
          <t>DE</t>
        </is>
      </c>
      <c r="J191" t="inlineStr">
        <is>
          <t>GERMANY</t>
        </is>
      </c>
      <c r="K191" s="8" t="n">
        <v>166413.95</v>
      </c>
      <c r="O191" t="inlineStr">
        <is>
          <t>SUNAT - Aduanas (exportaciones)</t>
        </is>
      </c>
      <c r="P191" t="inlineStr">
        <is>
          <t>2026-09-19T23:27:29.864Z</t>
        </is>
      </c>
    </row>
    <row r="192">
      <c r="A192" t="inlineStr">
        <is>
          <t>20486255090</t>
        </is>
      </c>
      <c r="B192" t="inlineStr">
        <is>
          <t>2025</t>
        </is>
      </c>
      <c r="C192" t="n">
        <v>10</v>
      </c>
      <c r="D192" t="inlineStr">
        <is>
          <t>202510</t>
        </is>
      </c>
      <c r="E192" t="inlineStr">
        <is>
          <t>118</t>
        </is>
      </c>
      <c r="F192" t="inlineStr">
        <is>
          <t>MARITIMA DEL CALLAO</t>
        </is>
      </c>
      <c r="G192" t="inlineStr">
        <is>
          <t>1676</t>
        </is>
      </c>
      <c r="H192" t="inlineStr">
        <is>
          <t>HUGO GADEA VILLAR S.A. AG ADUANAS</t>
        </is>
      </c>
      <c r="I192" t="inlineStr">
        <is>
          <t>US</t>
        </is>
      </c>
      <c r="J192" t="inlineStr">
        <is>
          <t>UNITED STATES</t>
        </is>
      </c>
      <c r="K192" s="8" t="n">
        <v>485761.45</v>
      </c>
      <c r="O192" t="inlineStr">
        <is>
          <t>SUNAT - Aduanas (exportaciones)</t>
        </is>
      </c>
      <c r="P192" t="inlineStr">
        <is>
          <t>2026-09-19T23:27:29.864Z</t>
        </is>
      </c>
    </row>
    <row r="193">
      <c r="A193" t="inlineStr">
        <is>
          <t>20486255090</t>
        </is>
      </c>
      <c r="B193" t="inlineStr">
        <is>
          <t>2025</t>
        </is>
      </c>
      <c r="C193" t="n">
        <v>11</v>
      </c>
      <c r="D193" t="inlineStr">
        <is>
          <t>202511</t>
        </is>
      </c>
      <c r="E193" t="inlineStr">
        <is>
          <t>118</t>
        </is>
      </c>
      <c r="F193" t="inlineStr">
        <is>
          <t>MARITIMA DEL CALLAO</t>
        </is>
      </c>
      <c r="G193" t="inlineStr">
        <is>
          <t>1676</t>
        </is>
      </c>
      <c r="H193" t="inlineStr">
        <is>
          <t>HUGO GADEA VILLAR S.A. AG ADUANAS</t>
        </is>
      </c>
      <c r="I193" t="inlineStr">
        <is>
          <t>US</t>
        </is>
      </c>
      <c r="J193" t="inlineStr">
        <is>
          <t>UNITED STATES</t>
        </is>
      </c>
      <c r="K193" s="8" t="n">
        <v>327968.46</v>
      </c>
      <c r="O193" t="inlineStr">
        <is>
          <t>SUNAT - Aduanas (exportaciones)</t>
        </is>
      </c>
      <c r="P193" t="inlineStr">
        <is>
          <t>2026-09-19T23:27:29.864Z</t>
        </is>
      </c>
    </row>
    <row r="194">
      <c r="A194" t="inlineStr">
        <is>
          <t>20486255090</t>
        </is>
      </c>
      <c r="B194" t="inlineStr">
        <is>
          <t>2025</t>
        </is>
      </c>
      <c r="C194" t="n">
        <v>12</v>
      </c>
      <c r="D194" t="inlineStr">
        <is>
          <t>202512</t>
        </is>
      </c>
      <c r="E194" t="inlineStr">
        <is>
          <t>118</t>
        </is>
      </c>
      <c r="F194" t="inlineStr">
        <is>
          <t>MARITIMA DEL CALLAO</t>
        </is>
      </c>
      <c r="G194" t="inlineStr">
        <is>
          <t>1676</t>
        </is>
      </c>
      <c r="H194" t="inlineStr">
        <is>
          <t>HUGO GADEA VILLAR S.A. AG ADUANAS</t>
        </is>
      </c>
      <c r="I194" t="inlineStr">
        <is>
          <t>US</t>
        </is>
      </c>
      <c r="J194" t="inlineStr">
        <is>
          <t>UNITED STATES</t>
        </is>
      </c>
      <c r="K194" s="8" t="n">
        <v>329641.78</v>
      </c>
      <c r="O194" t="inlineStr">
        <is>
          <t>SUNAT - Aduanas (exportaciones)</t>
        </is>
      </c>
      <c r="P194" t="inlineStr">
        <is>
          <t>2026-09-19T23:27:29.864Z</t>
        </is>
      </c>
    </row>
    <row r="195">
      <c r="A195" t="inlineStr">
        <is>
          <t>20486255090</t>
        </is>
      </c>
      <c r="B195" t="inlineStr">
        <is>
          <t>2025</t>
        </is>
      </c>
      <c r="C195" t="n">
        <v>12</v>
      </c>
      <c r="D195" t="inlineStr">
        <is>
          <t>202512</t>
        </is>
      </c>
      <c r="E195" t="inlineStr">
        <is>
          <t>118</t>
        </is>
      </c>
      <c r="F195" t="inlineStr">
        <is>
          <t>MARITIMA DEL CALLAO</t>
        </is>
      </c>
      <c r="G195" t="inlineStr">
        <is>
          <t>1676</t>
        </is>
      </c>
      <c r="H195" t="inlineStr">
        <is>
          <t>HUGO GADEA VILLAR S.A. AG ADUANAS</t>
        </is>
      </c>
      <c r="I195" t="inlineStr">
        <is>
          <t>DE</t>
        </is>
      </c>
      <c r="J195" t="inlineStr">
        <is>
          <t>GERMANY</t>
        </is>
      </c>
      <c r="K195" s="8" t="n">
        <v>184824.52</v>
      </c>
      <c r="O195" t="inlineStr">
        <is>
          <t>SUNAT - Aduanas (exportaciones)</t>
        </is>
      </c>
      <c r="P195" t="inlineStr">
        <is>
          <t>2026-09-19T23:27:29.864Z</t>
        </is>
      </c>
    </row>
    <row r="196">
      <c r="A196" t="inlineStr">
        <is>
          <t>20486973219</t>
        </is>
      </c>
      <c r="B196" t="inlineStr">
        <is>
          <t>2025</t>
        </is>
      </c>
      <c r="C196" t="n">
        <v>1</v>
      </c>
      <c r="D196" t="inlineStr">
        <is>
          <t>202501</t>
        </is>
      </c>
      <c r="E196" t="inlineStr">
        <is>
          <t>118</t>
        </is>
      </c>
      <c r="F196" t="inlineStr">
        <is>
          <t>MARITIMA DEL CALLAO</t>
        </is>
      </c>
      <c r="G196" t="inlineStr">
        <is>
          <t>6982</t>
        </is>
      </c>
      <c r="H196" t="inlineStr">
        <is>
          <t>JS PERU AGENCIA DE ADUANA S.A.C.</t>
        </is>
      </c>
      <c r="I196" t="inlineStr">
        <is>
          <t>BE</t>
        </is>
      </c>
      <c r="J196" t="inlineStr">
        <is>
          <t>BELGIUM</t>
        </is>
      </c>
      <c r="K196" s="8" t="n">
        <v>122286.56</v>
      </c>
      <c r="O196" t="inlineStr">
        <is>
          <t>SUNAT - Aduanas (exportaciones)</t>
        </is>
      </c>
      <c r="P196" t="inlineStr">
        <is>
          <t>2026-09-19T23:27:29.864Z</t>
        </is>
      </c>
    </row>
    <row r="197">
      <c r="A197" t="inlineStr">
        <is>
          <t>20486973219</t>
        </is>
      </c>
      <c r="B197" t="inlineStr">
        <is>
          <t>2025</t>
        </is>
      </c>
      <c r="C197" t="n">
        <v>1</v>
      </c>
      <c r="D197" t="inlineStr">
        <is>
          <t>202501</t>
        </is>
      </c>
      <c r="E197" t="inlineStr">
        <is>
          <t>118</t>
        </is>
      </c>
      <c r="F197" t="inlineStr">
        <is>
          <t>MARITIMA DEL CALLAO</t>
        </is>
      </c>
      <c r="G197" t="inlineStr">
        <is>
          <t>6982</t>
        </is>
      </c>
      <c r="H197" t="inlineStr">
        <is>
          <t>JS PERU AGENCIA DE ADUANA S.A.C.</t>
        </is>
      </c>
      <c r="I197" t="inlineStr">
        <is>
          <t>IT</t>
        </is>
      </c>
      <c r="J197" t="inlineStr">
        <is>
          <t>ITALY</t>
        </is>
      </c>
      <c r="K197" s="8" t="n">
        <v>1204429.68</v>
      </c>
      <c r="O197" t="inlineStr">
        <is>
          <t>SUNAT - Aduanas (exportaciones)</t>
        </is>
      </c>
      <c r="P197" t="inlineStr">
        <is>
          <t>2026-09-19T23:27:29.864Z</t>
        </is>
      </c>
    </row>
    <row r="198">
      <c r="A198" t="inlineStr">
        <is>
          <t>20486973219</t>
        </is>
      </c>
      <c r="B198" t="inlineStr">
        <is>
          <t>2025</t>
        </is>
      </c>
      <c r="C198" t="n">
        <v>1</v>
      </c>
      <c r="D198" t="inlineStr">
        <is>
          <t>202501</t>
        </is>
      </c>
      <c r="E198" t="inlineStr">
        <is>
          <t>118</t>
        </is>
      </c>
      <c r="F198" t="inlineStr">
        <is>
          <t>MARITIMA DEL CALLAO</t>
        </is>
      </c>
      <c r="G198" t="inlineStr">
        <is>
          <t>6982</t>
        </is>
      </c>
      <c r="H198" t="inlineStr">
        <is>
          <t>JS PERU AGENCIA DE ADUANA S.A.C.</t>
        </is>
      </c>
      <c r="I198" t="inlineStr">
        <is>
          <t>NL</t>
        </is>
      </c>
      <c r="J198" t="inlineStr">
        <is>
          <t>NETHERLANDS</t>
        </is>
      </c>
      <c r="K198" s="8" t="n">
        <v>226819.92</v>
      </c>
      <c r="O198" t="inlineStr">
        <is>
          <t>SUNAT - Aduanas (exportaciones)</t>
        </is>
      </c>
      <c r="P198" t="inlineStr">
        <is>
          <t>2026-09-19T23:27:29.864Z</t>
        </is>
      </c>
    </row>
    <row r="199">
      <c r="A199" t="inlineStr">
        <is>
          <t>20486973219</t>
        </is>
      </c>
      <c r="B199" t="inlineStr">
        <is>
          <t>2025</t>
        </is>
      </c>
      <c r="C199" t="n">
        <v>2</v>
      </c>
      <c r="D199" t="inlineStr">
        <is>
          <t>202502</t>
        </is>
      </c>
      <c r="E199" t="inlineStr">
        <is>
          <t>118</t>
        </is>
      </c>
      <c r="F199" t="inlineStr">
        <is>
          <t>MARITIMA DEL CALLAO</t>
        </is>
      </c>
      <c r="G199" t="inlineStr">
        <is>
          <t>6982</t>
        </is>
      </c>
      <c r="H199" t="inlineStr">
        <is>
          <t>JS PERU AGENCIA DE ADUANA S.A.C.</t>
        </is>
      </c>
      <c r="I199" t="inlineStr">
        <is>
          <t>IT</t>
        </is>
      </c>
      <c r="J199" t="inlineStr">
        <is>
          <t>ITALY</t>
        </is>
      </c>
      <c r="K199" s="8" t="n">
        <v>2120642.91</v>
      </c>
      <c r="O199" t="inlineStr">
        <is>
          <t>SUNAT - Aduanas (exportaciones)</t>
        </is>
      </c>
      <c r="P199" t="inlineStr">
        <is>
          <t>2026-09-19T23:27:29.864Z</t>
        </is>
      </c>
    </row>
    <row r="200">
      <c r="A200" t="inlineStr">
        <is>
          <t>20486973219</t>
        </is>
      </c>
      <c r="B200" t="inlineStr">
        <is>
          <t>2025</t>
        </is>
      </c>
      <c r="C200" t="n">
        <v>3</v>
      </c>
      <c r="D200" t="inlineStr">
        <is>
          <t>202503</t>
        </is>
      </c>
      <c r="E200" t="inlineStr">
        <is>
          <t>118</t>
        </is>
      </c>
      <c r="F200" t="inlineStr">
        <is>
          <t>MARITIMA DEL CALLAO</t>
        </is>
      </c>
      <c r="G200" t="inlineStr">
        <is>
          <t>6982</t>
        </is>
      </c>
      <c r="H200" t="inlineStr">
        <is>
          <t>JS PERU AGENCIA DE ADUANA S.A.C.</t>
        </is>
      </c>
      <c r="I200" t="inlineStr">
        <is>
          <t>IT</t>
        </is>
      </c>
      <c r="J200" t="inlineStr">
        <is>
          <t>ITALY</t>
        </is>
      </c>
      <c r="K200" s="8" t="n">
        <v>269079.5</v>
      </c>
      <c r="O200" t="inlineStr">
        <is>
          <t>SUNAT - Aduanas (exportaciones)</t>
        </is>
      </c>
      <c r="P200" t="inlineStr">
        <is>
          <t>2026-09-19T23:27:29.864Z</t>
        </is>
      </c>
    </row>
    <row r="201">
      <c r="A201" t="inlineStr">
        <is>
          <t>20486973219</t>
        </is>
      </c>
      <c r="B201" t="inlineStr">
        <is>
          <t>2025</t>
        </is>
      </c>
      <c r="C201" t="n">
        <v>6</v>
      </c>
      <c r="D201" t="inlineStr">
        <is>
          <t>202506</t>
        </is>
      </c>
      <c r="E201" t="inlineStr">
        <is>
          <t>118</t>
        </is>
      </c>
      <c r="F201" t="inlineStr">
        <is>
          <t>MARITIMA DEL CALLAO</t>
        </is>
      </c>
      <c r="G201" t="inlineStr">
        <is>
          <t>6982</t>
        </is>
      </c>
      <c r="H201" t="inlineStr">
        <is>
          <t>JS PERU AGENCIA DE ADUANA S.A.C.</t>
        </is>
      </c>
      <c r="I201" t="inlineStr">
        <is>
          <t>BE</t>
        </is>
      </c>
      <c r="J201" t="inlineStr">
        <is>
          <t>BELGIUM</t>
        </is>
      </c>
      <c r="K201" s="8" t="n">
        <v>955959.3</v>
      </c>
      <c r="O201" t="inlineStr">
        <is>
          <t>SUNAT - Aduanas (exportaciones)</t>
        </is>
      </c>
      <c r="P201" t="inlineStr">
        <is>
          <t>2026-09-19T23:27:29.864Z</t>
        </is>
      </c>
    </row>
    <row r="202">
      <c r="A202" t="inlineStr">
        <is>
          <t>20486973219</t>
        </is>
      </c>
      <c r="B202" t="inlineStr">
        <is>
          <t>2025</t>
        </is>
      </c>
      <c r="C202" t="n">
        <v>6</v>
      </c>
      <c r="D202" t="inlineStr">
        <is>
          <t>202506</t>
        </is>
      </c>
      <c r="E202" t="inlineStr">
        <is>
          <t>118</t>
        </is>
      </c>
      <c r="F202" t="inlineStr">
        <is>
          <t>MARITIMA DEL CALLAO</t>
        </is>
      </c>
      <c r="G202" t="inlineStr">
        <is>
          <t>6982</t>
        </is>
      </c>
      <c r="H202" t="inlineStr">
        <is>
          <t>JS PERU AGENCIA DE ADUANA S.A.C.</t>
        </is>
      </c>
      <c r="I202" t="inlineStr">
        <is>
          <t>IT</t>
        </is>
      </c>
      <c r="J202" t="inlineStr">
        <is>
          <t>ITALY</t>
        </is>
      </c>
      <c r="K202" s="8" t="n">
        <v>1465115.03</v>
      </c>
      <c r="O202" t="inlineStr">
        <is>
          <t>SUNAT - Aduanas (exportaciones)</t>
        </is>
      </c>
      <c r="P202" t="inlineStr">
        <is>
          <t>2026-09-19T23:27:29.864Z</t>
        </is>
      </c>
    </row>
    <row r="203">
      <c r="A203" t="inlineStr">
        <is>
          <t>20486973219</t>
        </is>
      </c>
      <c r="B203" t="inlineStr">
        <is>
          <t>2025</t>
        </is>
      </c>
      <c r="C203" t="n">
        <v>7</v>
      </c>
      <c r="D203" t="inlineStr">
        <is>
          <t>202507</t>
        </is>
      </c>
      <c r="E203" t="inlineStr">
        <is>
          <t>118</t>
        </is>
      </c>
      <c r="F203" t="inlineStr">
        <is>
          <t>MARITIMA DEL CALLAO</t>
        </is>
      </c>
      <c r="G203" t="inlineStr">
        <is>
          <t>6982</t>
        </is>
      </c>
      <c r="H203" t="inlineStr">
        <is>
          <t>JS PERU AGENCIA DE ADUANA S.A.C.</t>
        </is>
      </c>
      <c r="I203" t="inlineStr">
        <is>
          <t>IT</t>
        </is>
      </c>
      <c r="J203" t="inlineStr">
        <is>
          <t>ITALY</t>
        </is>
      </c>
      <c r="K203" s="8" t="n">
        <v>1509525.91</v>
      </c>
      <c r="O203" t="inlineStr">
        <is>
          <t>SUNAT - Aduanas (exportaciones)</t>
        </is>
      </c>
      <c r="P203" t="inlineStr">
        <is>
          <t>2026-09-19T23:27:29.864Z</t>
        </is>
      </c>
    </row>
    <row r="204">
      <c r="A204" t="inlineStr">
        <is>
          <t>20486973219</t>
        </is>
      </c>
      <c r="B204" t="inlineStr">
        <is>
          <t>2025</t>
        </is>
      </c>
      <c r="C204" t="n">
        <v>7</v>
      </c>
      <c r="D204" t="inlineStr">
        <is>
          <t>202507</t>
        </is>
      </c>
      <c r="E204" t="inlineStr">
        <is>
          <t>118</t>
        </is>
      </c>
      <c r="F204" t="inlineStr">
        <is>
          <t>MARITIMA DEL CALLAO</t>
        </is>
      </c>
      <c r="G204" t="inlineStr">
        <is>
          <t>6982</t>
        </is>
      </c>
      <c r="H204" t="inlineStr">
        <is>
          <t>JS PERU AGENCIA DE ADUANA S.A.C.</t>
        </is>
      </c>
      <c r="I204" t="inlineStr">
        <is>
          <t>NL</t>
        </is>
      </c>
      <c r="J204" t="inlineStr">
        <is>
          <t>NETHERLANDS</t>
        </is>
      </c>
      <c r="K204" s="8" t="n">
        <v>242522.96</v>
      </c>
      <c r="O204" t="inlineStr">
        <is>
          <t>SUNAT - Aduanas (exportaciones)</t>
        </is>
      </c>
      <c r="P204" t="inlineStr">
        <is>
          <t>2026-09-19T23:27:29.864Z</t>
        </is>
      </c>
    </row>
    <row r="205">
      <c r="A205" t="inlineStr">
        <is>
          <t>20486973219</t>
        </is>
      </c>
      <c r="B205" t="inlineStr">
        <is>
          <t>2025</t>
        </is>
      </c>
      <c r="C205" t="n">
        <v>7</v>
      </c>
      <c r="D205" t="inlineStr">
        <is>
          <t>202507</t>
        </is>
      </c>
      <c r="E205" t="inlineStr">
        <is>
          <t>118</t>
        </is>
      </c>
      <c r="F205" t="inlineStr">
        <is>
          <t>MARITIMA DEL CALLAO</t>
        </is>
      </c>
      <c r="G205" t="inlineStr">
        <is>
          <t>6982</t>
        </is>
      </c>
      <c r="H205" t="inlineStr">
        <is>
          <t>JS PERU AGENCIA DE ADUANA S.A.C.</t>
        </is>
      </c>
      <c r="I205" t="inlineStr">
        <is>
          <t>BE</t>
        </is>
      </c>
      <c r="J205" t="inlineStr">
        <is>
          <t>BELGIUM</t>
        </is>
      </c>
      <c r="K205" s="8" t="n">
        <v>961400.02</v>
      </c>
      <c r="O205" t="inlineStr">
        <is>
          <t>SUNAT - Aduanas (exportaciones)</t>
        </is>
      </c>
      <c r="P205" t="inlineStr">
        <is>
          <t>2026-09-19T23:27:29.864Z</t>
        </is>
      </c>
    </row>
    <row r="206">
      <c r="A206" t="inlineStr">
        <is>
          <t>20486973219</t>
        </is>
      </c>
      <c r="B206" t="inlineStr">
        <is>
          <t>2025</t>
        </is>
      </c>
      <c r="C206" t="n">
        <v>8</v>
      </c>
      <c r="D206" t="inlineStr">
        <is>
          <t>202508</t>
        </is>
      </c>
      <c r="E206" t="inlineStr">
        <is>
          <t>118</t>
        </is>
      </c>
      <c r="F206" t="inlineStr">
        <is>
          <t>MARITIMA DEL CALLAO</t>
        </is>
      </c>
      <c r="G206" t="inlineStr">
        <is>
          <t>6982</t>
        </is>
      </c>
      <c r="H206" t="inlineStr">
        <is>
          <t>JS PERU AGENCIA DE ADUANA S.A.C.</t>
        </is>
      </c>
      <c r="I206" t="inlineStr">
        <is>
          <t>BE</t>
        </is>
      </c>
      <c r="J206" t="inlineStr">
        <is>
          <t>BELGIUM</t>
        </is>
      </c>
      <c r="K206" s="8" t="n">
        <v>668260.3</v>
      </c>
      <c r="O206" t="inlineStr">
        <is>
          <t>SUNAT - Aduanas (exportaciones)</t>
        </is>
      </c>
      <c r="P206" t="inlineStr">
        <is>
          <t>2026-09-19T23:27:29.864Z</t>
        </is>
      </c>
    </row>
    <row r="207">
      <c r="A207" t="inlineStr">
        <is>
          <t>20486973219</t>
        </is>
      </c>
      <c r="B207" t="inlineStr">
        <is>
          <t>2025</t>
        </is>
      </c>
      <c r="C207" t="n">
        <v>8</v>
      </c>
      <c r="D207" t="inlineStr">
        <is>
          <t>202508</t>
        </is>
      </c>
      <c r="E207" t="inlineStr">
        <is>
          <t>118</t>
        </is>
      </c>
      <c r="F207" t="inlineStr">
        <is>
          <t>MARITIMA DEL CALLAO</t>
        </is>
      </c>
      <c r="G207" t="inlineStr">
        <is>
          <t>6982</t>
        </is>
      </c>
      <c r="H207" t="inlineStr">
        <is>
          <t>JS PERU AGENCIA DE ADUANA S.A.C.</t>
        </is>
      </c>
      <c r="I207" t="inlineStr">
        <is>
          <t>IT</t>
        </is>
      </c>
      <c r="J207" t="inlineStr">
        <is>
          <t>ITALY</t>
        </is>
      </c>
      <c r="K207" s="8" t="n">
        <v>4030623.39</v>
      </c>
      <c r="O207" t="inlineStr">
        <is>
          <t>SUNAT - Aduanas (exportaciones)</t>
        </is>
      </c>
      <c r="P207" t="inlineStr">
        <is>
          <t>2026-09-19T23:27:29.864Z</t>
        </is>
      </c>
    </row>
    <row r="208">
      <c r="A208" t="inlineStr">
        <is>
          <t>20486973219</t>
        </is>
      </c>
      <c r="B208" t="inlineStr">
        <is>
          <t>2025</t>
        </is>
      </c>
      <c r="C208" t="n">
        <v>8</v>
      </c>
      <c r="D208" t="inlineStr">
        <is>
          <t>202508</t>
        </is>
      </c>
      <c r="E208" t="inlineStr">
        <is>
          <t>118</t>
        </is>
      </c>
      <c r="F208" t="inlineStr">
        <is>
          <t>MARITIMA DEL CALLAO</t>
        </is>
      </c>
      <c r="G208" t="inlineStr">
        <is>
          <t>6982</t>
        </is>
      </c>
      <c r="H208" t="inlineStr">
        <is>
          <t>JS PERU AGENCIA DE ADUANA S.A.C.</t>
        </is>
      </c>
      <c r="I208" t="inlineStr">
        <is>
          <t>NL</t>
        </is>
      </c>
      <c r="J208" t="inlineStr">
        <is>
          <t>NETHERLANDS</t>
        </is>
      </c>
      <c r="K208" s="8" t="n">
        <v>227091.13</v>
      </c>
      <c r="O208" t="inlineStr">
        <is>
          <t>SUNAT - Aduanas (exportaciones)</t>
        </is>
      </c>
      <c r="P208" t="inlineStr">
        <is>
          <t>2026-09-19T23:27:29.864Z</t>
        </is>
      </c>
    </row>
    <row r="209">
      <c r="A209" t="inlineStr">
        <is>
          <t>20486973219</t>
        </is>
      </c>
      <c r="B209" t="inlineStr">
        <is>
          <t>2025</t>
        </is>
      </c>
      <c r="C209" t="n">
        <v>9</v>
      </c>
      <c r="D209" t="inlineStr">
        <is>
          <t>202509</t>
        </is>
      </c>
      <c r="E209" t="inlineStr">
        <is>
          <t>118</t>
        </is>
      </c>
      <c r="F209" t="inlineStr">
        <is>
          <t>MARITIMA DEL CALLAO</t>
        </is>
      </c>
      <c r="G209" t="inlineStr">
        <is>
          <t>6982</t>
        </is>
      </c>
      <c r="H209" t="inlineStr">
        <is>
          <t>JS PERU AGENCIA DE ADUANA S.A.C.</t>
        </is>
      </c>
      <c r="I209" t="inlineStr">
        <is>
          <t>NL</t>
        </is>
      </c>
      <c r="J209" t="inlineStr">
        <is>
          <t>NETHERLANDS</t>
        </is>
      </c>
      <c r="K209" s="8" t="n">
        <v>484949.3</v>
      </c>
      <c r="O209" t="inlineStr">
        <is>
          <t>SUNAT - Aduanas (exportaciones)</t>
        </is>
      </c>
      <c r="P209" t="inlineStr">
        <is>
          <t>2026-09-19T23:27:29.864Z</t>
        </is>
      </c>
    </row>
    <row r="210">
      <c r="A210" t="inlineStr">
        <is>
          <t>20486973219</t>
        </is>
      </c>
      <c r="B210" t="inlineStr">
        <is>
          <t>2025</t>
        </is>
      </c>
      <c r="C210" t="n">
        <v>9</v>
      </c>
      <c r="D210" t="inlineStr">
        <is>
          <t>202509</t>
        </is>
      </c>
      <c r="E210" t="inlineStr">
        <is>
          <t>118</t>
        </is>
      </c>
      <c r="F210" t="inlineStr">
        <is>
          <t>MARITIMA DEL CALLAO</t>
        </is>
      </c>
      <c r="G210" t="inlineStr">
        <is>
          <t>6982</t>
        </is>
      </c>
      <c r="H210" t="inlineStr">
        <is>
          <t>JS PERU AGENCIA DE ADUANA S.A.C.</t>
        </is>
      </c>
      <c r="I210" t="inlineStr">
        <is>
          <t>CA</t>
        </is>
      </c>
      <c r="J210" t="inlineStr">
        <is>
          <t>CANADA</t>
        </is>
      </c>
      <c r="K210" s="8" t="n">
        <v>106592.97</v>
      </c>
      <c r="O210" t="inlineStr">
        <is>
          <t>SUNAT - Aduanas (exportaciones)</t>
        </is>
      </c>
      <c r="P210" t="inlineStr">
        <is>
          <t>2026-09-19T23:27:29.864Z</t>
        </is>
      </c>
    </row>
    <row r="211">
      <c r="A211" t="inlineStr">
        <is>
          <t>20486973219</t>
        </is>
      </c>
      <c r="B211" t="inlineStr">
        <is>
          <t>2025</t>
        </is>
      </c>
      <c r="C211" t="n">
        <v>9</v>
      </c>
      <c r="D211" t="inlineStr">
        <is>
          <t>202509</t>
        </is>
      </c>
      <c r="E211" t="inlineStr">
        <is>
          <t>118</t>
        </is>
      </c>
      <c r="F211" t="inlineStr">
        <is>
          <t>MARITIMA DEL CALLAO</t>
        </is>
      </c>
      <c r="G211" t="inlineStr">
        <is>
          <t>6982</t>
        </is>
      </c>
      <c r="H211" t="inlineStr">
        <is>
          <t>JS PERU AGENCIA DE ADUANA S.A.C.</t>
        </is>
      </c>
      <c r="I211" t="inlineStr">
        <is>
          <t>BE</t>
        </is>
      </c>
      <c r="J211" t="inlineStr">
        <is>
          <t>BELGIUM</t>
        </is>
      </c>
      <c r="K211" s="8" t="n">
        <v>447212.5</v>
      </c>
      <c r="O211" t="inlineStr">
        <is>
          <t>SUNAT - Aduanas (exportaciones)</t>
        </is>
      </c>
      <c r="P211" t="inlineStr">
        <is>
          <t>2026-09-19T23:27:29.864Z</t>
        </is>
      </c>
    </row>
    <row r="212">
      <c r="A212" t="inlineStr">
        <is>
          <t>20486973219</t>
        </is>
      </c>
      <c r="B212" t="inlineStr">
        <is>
          <t>2025</t>
        </is>
      </c>
      <c r="C212" t="n">
        <v>9</v>
      </c>
      <c r="D212" t="inlineStr">
        <is>
          <t>202509</t>
        </is>
      </c>
      <c r="E212" t="inlineStr">
        <is>
          <t>118</t>
        </is>
      </c>
      <c r="F212" t="inlineStr">
        <is>
          <t>MARITIMA DEL CALLAO</t>
        </is>
      </c>
      <c r="G212" t="inlineStr">
        <is>
          <t>6982</t>
        </is>
      </c>
      <c r="H212" t="inlineStr">
        <is>
          <t>JS PERU AGENCIA DE ADUANA S.A.C.</t>
        </is>
      </c>
      <c r="I212" t="inlineStr">
        <is>
          <t>IT</t>
        </is>
      </c>
      <c r="J212" t="inlineStr">
        <is>
          <t>ITALY</t>
        </is>
      </c>
      <c r="K212" s="8" t="n">
        <v>402319.58</v>
      </c>
      <c r="O212" t="inlineStr">
        <is>
          <t>SUNAT - Aduanas (exportaciones)</t>
        </is>
      </c>
      <c r="P212" t="inlineStr">
        <is>
          <t>2026-09-19T23:27:29.864Z</t>
        </is>
      </c>
    </row>
    <row r="213">
      <c r="A213" t="inlineStr">
        <is>
          <t>20486973219</t>
        </is>
      </c>
      <c r="B213" t="inlineStr">
        <is>
          <t>2025</t>
        </is>
      </c>
      <c r="C213" t="n">
        <v>10</v>
      </c>
      <c r="D213" t="inlineStr">
        <is>
          <t>202510</t>
        </is>
      </c>
      <c r="E213" t="inlineStr">
        <is>
          <t>118</t>
        </is>
      </c>
      <c r="F213" t="inlineStr">
        <is>
          <t>MARITIMA DEL CALLAO</t>
        </is>
      </c>
      <c r="G213" t="inlineStr">
        <is>
          <t>6982</t>
        </is>
      </c>
      <c r="H213" t="inlineStr">
        <is>
          <t>JS PERU AGENCIA DE ADUANA S.A.C.</t>
        </is>
      </c>
      <c r="I213" t="inlineStr">
        <is>
          <t>IT</t>
        </is>
      </c>
      <c r="J213" t="inlineStr">
        <is>
          <t>ITALY</t>
        </is>
      </c>
      <c r="K213" s="8" t="n">
        <v>169344.16</v>
      </c>
      <c r="O213" t="inlineStr">
        <is>
          <t>SUNAT - Aduanas (exportaciones)</t>
        </is>
      </c>
      <c r="P213" t="inlineStr">
        <is>
          <t>2026-09-19T23:27:29.864Z</t>
        </is>
      </c>
    </row>
    <row r="214">
      <c r="A214" t="inlineStr">
        <is>
          <t>20486973219</t>
        </is>
      </c>
      <c r="B214" t="inlineStr">
        <is>
          <t>2025</t>
        </is>
      </c>
      <c r="C214" t="n">
        <v>10</v>
      </c>
      <c r="D214" t="inlineStr">
        <is>
          <t>202510</t>
        </is>
      </c>
      <c r="E214" t="inlineStr">
        <is>
          <t>118</t>
        </is>
      </c>
      <c r="F214" t="inlineStr">
        <is>
          <t>MARITIMA DEL CALLAO</t>
        </is>
      </c>
      <c r="G214" t="inlineStr">
        <is>
          <t>6982</t>
        </is>
      </c>
      <c r="H214" t="inlineStr">
        <is>
          <t>JS PERU AGENCIA DE ADUANA S.A.C.</t>
        </is>
      </c>
      <c r="I214" t="inlineStr">
        <is>
          <t>NL</t>
        </is>
      </c>
      <c r="J214" t="inlineStr">
        <is>
          <t>NETHERLANDS</t>
        </is>
      </c>
      <c r="K214" s="8" t="n">
        <v>453320.74</v>
      </c>
      <c r="O214" t="inlineStr">
        <is>
          <t>SUNAT - Aduanas (exportaciones)</t>
        </is>
      </c>
      <c r="P214" t="inlineStr">
        <is>
          <t>2026-09-19T23:27:29.864Z</t>
        </is>
      </c>
    </row>
    <row r="215">
      <c r="A215" t="inlineStr">
        <is>
          <t>20486973219</t>
        </is>
      </c>
      <c r="B215" t="inlineStr">
        <is>
          <t>2025</t>
        </is>
      </c>
      <c r="C215" t="n">
        <v>11</v>
      </c>
      <c r="D215" t="inlineStr">
        <is>
          <t>202511</t>
        </is>
      </c>
      <c r="E215" t="inlineStr">
        <is>
          <t>118</t>
        </is>
      </c>
      <c r="F215" t="inlineStr">
        <is>
          <t>MARITIMA DEL CALLAO</t>
        </is>
      </c>
      <c r="G215" t="inlineStr">
        <is>
          <t>6982</t>
        </is>
      </c>
      <c r="H215" t="inlineStr">
        <is>
          <t>JS PERU AGENCIA DE ADUANA S.A.C.</t>
        </is>
      </c>
      <c r="I215" t="inlineStr">
        <is>
          <t>BE</t>
        </is>
      </c>
      <c r="J215" t="inlineStr">
        <is>
          <t>BELGIUM</t>
        </is>
      </c>
      <c r="K215" s="8" t="n">
        <v>807735.24</v>
      </c>
      <c r="O215" t="inlineStr">
        <is>
          <t>SUNAT - Aduanas (exportaciones)</t>
        </is>
      </c>
      <c r="P215" t="inlineStr">
        <is>
          <t>2026-09-19T23:27:29.864Z</t>
        </is>
      </c>
    </row>
    <row r="216">
      <c r="A216" t="inlineStr">
        <is>
          <t>20486973219</t>
        </is>
      </c>
      <c r="B216" t="inlineStr">
        <is>
          <t>2025</t>
        </is>
      </c>
      <c r="C216" t="n">
        <v>11</v>
      </c>
      <c r="D216" t="inlineStr">
        <is>
          <t>202511</t>
        </is>
      </c>
      <c r="E216" t="inlineStr">
        <is>
          <t>118</t>
        </is>
      </c>
      <c r="F216" t="inlineStr">
        <is>
          <t>MARITIMA DEL CALLAO</t>
        </is>
      </c>
      <c r="G216" t="inlineStr">
        <is>
          <t>6982</t>
        </is>
      </c>
      <c r="H216" t="inlineStr">
        <is>
          <t>JS PERU AGENCIA DE ADUANA S.A.C.</t>
        </is>
      </c>
      <c r="I216" t="inlineStr">
        <is>
          <t>NL</t>
        </is>
      </c>
      <c r="J216" t="inlineStr">
        <is>
          <t>NETHERLANDS</t>
        </is>
      </c>
      <c r="K216" s="8" t="n">
        <v>227593.54</v>
      </c>
      <c r="O216" t="inlineStr">
        <is>
          <t>SUNAT - Aduanas (exportaciones)</t>
        </is>
      </c>
      <c r="P216" t="inlineStr">
        <is>
          <t>2026-09-19T23:27:29.864Z</t>
        </is>
      </c>
    </row>
    <row r="217">
      <c r="A217" t="inlineStr">
        <is>
          <t>20486973219</t>
        </is>
      </c>
      <c r="B217" t="inlineStr">
        <is>
          <t>2025</t>
        </is>
      </c>
      <c r="C217" t="n">
        <v>11</v>
      </c>
      <c r="D217" t="inlineStr">
        <is>
          <t>202511</t>
        </is>
      </c>
      <c r="E217" t="inlineStr">
        <is>
          <t>118</t>
        </is>
      </c>
      <c r="F217" t="inlineStr">
        <is>
          <t>MARITIMA DEL CALLAO</t>
        </is>
      </c>
      <c r="G217" t="inlineStr">
        <is>
          <t>6982</t>
        </is>
      </c>
      <c r="H217" t="inlineStr">
        <is>
          <t>JS PERU AGENCIA DE ADUANA S.A.C.</t>
        </is>
      </c>
      <c r="I217" t="inlineStr">
        <is>
          <t>IT</t>
        </is>
      </c>
      <c r="J217" t="inlineStr">
        <is>
          <t>ITALY</t>
        </is>
      </c>
      <c r="K217" s="8" t="n">
        <v>984387.45</v>
      </c>
      <c r="O217" t="inlineStr">
        <is>
          <t>SUNAT - Aduanas (exportaciones)</t>
        </is>
      </c>
      <c r="P217" t="inlineStr">
        <is>
          <t>2026-09-19T23:27:29.864Z</t>
        </is>
      </c>
    </row>
    <row r="218">
      <c r="A218" t="inlineStr">
        <is>
          <t>20486973219</t>
        </is>
      </c>
      <c r="B218" t="inlineStr">
        <is>
          <t>2025</t>
        </is>
      </c>
      <c r="C218" t="n">
        <v>12</v>
      </c>
      <c r="D218" t="inlineStr">
        <is>
          <t>202512</t>
        </is>
      </c>
      <c r="E218" t="inlineStr">
        <is>
          <t>118</t>
        </is>
      </c>
      <c r="F218" t="inlineStr">
        <is>
          <t>MARITIMA DEL CALLAO</t>
        </is>
      </c>
      <c r="G218" t="inlineStr">
        <is>
          <t>6982</t>
        </is>
      </c>
      <c r="H218" t="inlineStr">
        <is>
          <t>JS PERU AGENCIA DE ADUANA S.A.C.</t>
        </is>
      </c>
      <c r="I218" t="inlineStr">
        <is>
          <t>NL</t>
        </is>
      </c>
      <c r="J218" t="inlineStr">
        <is>
          <t>NETHERLANDS</t>
        </is>
      </c>
      <c r="K218" s="8" t="n">
        <v>588465.24</v>
      </c>
      <c r="O218" t="inlineStr">
        <is>
          <t>SUNAT - Aduanas (exportaciones)</t>
        </is>
      </c>
      <c r="P218" t="inlineStr">
        <is>
          <t>2026-09-19T23:27:29.864Z</t>
        </is>
      </c>
    </row>
    <row r="219">
      <c r="A219" t="inlineStr">
        <is>
          <t>20486973219</t>
        </is>
      </c>
      <c r="B219" t="inlineStr">
        <is>
          <t>2026</t>
        </is>
      </c>
      <c r="C219" t="n">
        <v>1</v>
      </c>
      <c r="D219" t="inlineStr">
        <is>
          <t>202601</t>
        </is>
      </c>
      <c r="E219" t="inlineStr">
        <is>
          <t>118</t>
        </is>
      </c>
      <c r="F219" t="inlineStr">
        <is>
          <t>MARITIMA DEL CALLAO</t>
        </is>
      </c>
      <c r="G219" t="inlineStr">
        <is>
          <t>6982</t>
        </is>
      </c>
      <c r="H219" t="inlineStr">
        <is>
          <t>JS PERU AGENCIA DE ADUANA S.A.C.</t>
        </is>
      </c>
      <c r="I219" t="inlineStr">
        <is>
          <t>IT</t>
        </is>
      </c>
      <c r="J219" t="inlineStr">
        <is>
          <t>ITALY</t>
        </is>
      </c>
      <c r="K219" s="8" t="n">
        <v>329120.66</v>
      </c>
      <c r="O219" t="inlineStr">
        <is>
          <t>SUNAT - Aduanas (exportaciones)</t>
        </is>
      </c>
      <c r="P219" t="inlineStr">
        <is>
          <t>2026-09-19T23:27:29.864Z</t>
        </is>
      </c>
    </row>
    <row r="220">
      <c r="A220" t="inlineStr">
        <is>
          <t>20486973219</t>
        </is>
      </c>
      <c r="B220" t="inlineStr">
        <is>
          <t>2026</t>
        </is>
      </c>
      <c r="C220" t="n">
        <v>2</v>
      </c>
      <c r="D220" t="inlineStr">
        <is>
          <t>202602</t>
        </is>
      </c>
      <c r="E220" t="inlineStr">
        <is>
          <t>118</t>
        </is>
      </c>
      <c r="F220" t="inlineStr">
        <is>
          <t>MARITIMA DEL CALLAO</t>
        </is>
      </c>
      <c r="G220" t="inlineStr">
        <is>
          <t>6982</t>
        </is>
      </c>
      <c r="H220" t="inlineStr">
        <is>
          <t>JS PERU AGENCIA DE ADUANA S.A.C.</t>
        </is>
      </c>
      <c r="I220" t="inlineStr">
        <is>
          <t>NL</t>
        </is>
      </c>
      <c r="J220" t="inlineStr">
        <is>
          <t>NETHERLANDS</t>
        </is>
      </c>
      <c r="K220" s="8" t="n">
        <v>270231.12</v>
      </c>
      <c r="O220" t="inlineStr">
        <is>
          <t>SUNAT - Aduanas (exportaciones)</t>
        </is>
      </c>
      <c r="P220" t="inlineStr">
        <is>
          <t>2026-09-19T23:27:29.864Z</t>
        </is>
      </c>
    </row>
    <row r="221">
      <c r="A221" t="inlineStr">
        <is>
          <t>20486973219</t>
        </is>
      </c>
      <c r="B221" t="inlineStr">
        <is>
          <t>2026</t>
        </is>
      </c>
      <c r="C221" t="n">
        <v>2</v>
      </c>
      <c r="D221" t="inlineStr">
        <is>
          <t>202602</t>
        </is>
      </c>
      <c r="E221" t="inlineStr">
        <is>
          <t>118</t>
        </is>
      </c>
      <c r="F221" t="inlineStr">
        <is>
          <t>MARITIMA DEL CALLAO</t>
        </is>
      </c>
      <c r="G221" t="inlineStr">
        <is>
          <t>6982</t>
        </is>
      </c>
      <c r="H221" t="inlineStr">
        <is>
          <t>JS PERU AGENCIA DE ADUANA S.A.C.</t>
        </is>
      </c>
      <c r="I221" t="inlineStr">
        <is>
          <t>BE</t>
        </is>
      </c>
      <c r="J221" t="inlineStr">
        <is>
          <t>BELGIUM</t>
        </is>
      </c>
      <c r="K221" s="8" t="n">
        <v>166290.35</v>
      </c>
      <c r="O221" t="inlineStr">
        <is>
          <t>SUNAT - Aduanas (exportaciones)</t>
        </is>
      </c>
      <c r="P221" t="inlineStr">
        <is>
          <t>2026-09-19T23:27:29.864Z</t>
        </is>
      </c>
    </row>
    <row r="222">
      <c r="A222" t="inlineStr">
        <is>
          <t>20486973219</t>
        </is>
      </c>
      <c r="B222" t="inlineStr">
        <is>
          <t>2026</t>
        </is>
      </c>
      <c r="C222" t="n">
        <v>3</v>
      </c>
      <c r="D222" t="inlineStr">
        <is>
          <t>202603</t>
        </is>
      </c>
      <c r="E222" t="inlineStr">
        <is>
          <t>118</t>
        </is>
      </c>
      <c r="F222" t="inlineStr">
        <is>
          <t>MARITIMA DEL CALLAO</t>
        </is>
      </c>
      <c r="G222" t="inlineStr">
        <is>
          <t>6982</t>
        </is>
      </c>
      <c r="H222" t="inlineStr">
        <is>
          <t>JS PERU AGENCIA DE ADUANA S.A.C.</t>
        </is>
      </c>
      <c r="I222" t="inlineStr">
        <is>
          <t>IT</t>
        </is>
      </c>
      <c r="J222" t="inlineStr">
        <is>
          <t>ITALY</t>
        </is>
      </c>
      <c r="K222" s="8" t="n">
        <v>176054.9</v>
      </c>
      <c r="O222" t="inlineStr">
        <is>
          <t>SUNAT - Aduanas (exportaciones)</t>
        </is>
      </c>
      <c r="P222" t="inlineStr">
        <is>
          <t>2026-09-19T23:27:29.864Z</t>
        </is>
      </c>
    </row>
    <row r="223">
      <c r="A223" t="inlineStr">
        <is>
          <t>20486973219</t>
        </is>
      </c>
      <c r="B223" t="inlineStr">
        <is>
          <t>2026</t>
        </is>
      </c>
      <c r="C223" t="n">
        <v>4</v>
      </c>
      <c r="D223" t="inlineStr">
        <is>
          <t>202604</t>
        </is>
      </c>
      <c r="E223" t="inlineStr">
        <is>
          <t>118</t>
        </is>
      </c>
      <c r="F223" t="inlineStr">
        <is>
          <t>MARITIMA DEL CALLAO</t>
        </is>
      </c>
      <c r="G223" t="inlineStr">
        <is>
          <t>6982</t>
        </is>
      </c>
      <c r="H223" t="inlineStr">
        <is>
          <t>JS PERU AGENCIA DE ADUANA S.A.C.</t>
        </is>
      </c>
      <c r="I223" t="inlineStr">
        <is>
          <t>IT</t>
        </is>
      </c>
      <c r="J223" t="inlineStr">
        <is>
          <t>ITALY</t>
        </is>
      </c>
      <c r="K223" s="8" t="n">
        <v>463674.87</v>
      </c>
      <c r="O223" t="inlineStr">
        <is>
          <t>SUNAT - Aduanas (exportaciones)</t>
        </is>
      </c>
      <c r="P223" t="inlineStr">
        <is>
          <t>2026-09-19T23:27:29.864Z</t>
        </is>
      </c>
    </row>
    <row r="224">
      <c r="A224" t="inlineStr">
        <is>
          <t>20487242994</t>
        </is>
      </c>
      <c r="B224" t="inlineStr">
        <is>
          <t>2025</t>
        </is>
      </c>
      <c r="C224" t="n">
        <v>2</v>
      </c>
      <c r="D224" t="inlineStr">
        <is>
          <t>202502</t>
        </is>
      </c>
      <c r="E224" t="inlineStr">
        <is>
          <t>118</t>
        </is>
      </c>
      <c r="F224" t="inlineStr">
        <is>
          <t>MARITIMA DEL CALLAO</t>
        </is>
      </c>
      <c r="G224" t="inlineStr">
        <is>
          <t>7378</t>
        </is>
      </c>
      <c r="H224" t="inlineStr">
        <is>
          <t>SAN MIGUEL ADUANAS S.A.C.</t>
        </is>
      </c>
      <c r="I224" t="inlineStr">
        <is>
          <t>NL</t>
        </is>
      </c>
      <c r="J224" t="inlineStr">
        <is>
          <t>NETHERLANDS</t>
        </is>
      </c>
      <c r="K224" s="8" t="n">
        <v>119761.6</v>
      </c>
      <c r="O224" t="inlineStr">
        <is>
          <t>SUNAT - Aduanas (exportaciones)</t>
        </is>
      </c>
      <c r="P224" t="inlineStr">
        <is>
          <t>2026-09-19T23:27:29.864Z</t>
        </is>
      </c>
    </row>
    <row r="225">
      <c r="A225" t="inlineStr">
        <is>
          <t>20487242994</t>
        </is>
      </c>
      <c r="B225" t="inlineStr">
        <is>
          <t>2025</t>
        </is>
      </c>
      <c r="C225" t="n">
        <v>7</v>
      </c>
      <c r="D225" t="inlineStr">
        <is>
          <t>202507</t>
        </is>
      </c>
      <c r="E225" t="inlineStr">
        <is>
          <t>118</t>
        </is>
      </c>
      <c r="F225" t="inlineStr">
        <is>
          <t>MARITIMA DEL CALLAO</t>
        </is>
      </c>
      <c r="G225" t="inlineStr">
        <is>
          <t>7378</t>
        </is>
      </c>
      <c r="H225" t="inlineStr">
        <is>
          <t>SAN MIGUEL ADUANAS S.A.C.</t>
        </is>
      </c>
      <c r="I225" t="inlineStr">
        <is>
          <t>NL</t>
        </is>
      </c>
      <c r="J225" t="inlineStr">
        <is>
          <t>NETHERLANDS</t>
        </is>
      </c>
      <c r="K225" s="8" t="n">
        <v>252654.28</v>
      </c>
      <c r="O225" t="inlineStr">
        <is>
          <t>SUNAT - Aduanas (exportaciones)</t>
        </is>
      </c>
      <c r="P225" t="inlineStr">
        <is>
          <t>2026-09-19T23:27:29.864Z</t>
        </is>
      </c>
    </row>
    <row r="226">
      <c r="A226" t="inlineStr">
        <is>
          <t>20487242994</t>
        </is>
      </c>
      <c r="B226" t="inlineStr">
        <is>
          <t>2025</t>
        </is>
      </c>
      <c r="C226" t="n">
        <v>8</v>
      </c>
      <c r="D226" t="inlineStr">
        <is>
          <t>202508</t>
        </is>
      </c>
      <c r="E226" t="inlineStr">
        <is>
          <t>118</t>
        </is>
      </c>
      <c r="F226" t="inlineStr">
        <is>
          <t>MARITIMA DEL CALLAO</t>
        </is>
      </c>
      <c r="G226" t="inlineStr">
        <is>
          <t>7378</t>
        </is>
      </c>
      <c r="H226" t="inlineStr">
        <is>
          <t>SAN MIGUEL ADUANAS S.A.C.</t>
        </is>
      </c>
      <c r="I226" t="inlineStr">
        <is>
          <t>NL</t>
        </is>
      </c>
      <c r="J226" t="inlineStr">
        <is>
          <t>NETHERLANDS</t>
        </is>
      </c>
      <c r="K226" s="8" t="n">
        <v>231085.44</v>
      </c>
      <c r="O226" t="inlineStr">
        <is>
          <t>SUNAT - Aduanas (exportaciones)</t>
        </is>
      </c>
      <c r="P226" t="inlineStr">
        <is>
          <t>2026-09-19T23:27:29.864Z</t>
        </is>
      </c>
    </row>
    <row r="227">
      <c r="A227" t="inlineStr">
        <is>
          <t>20487242994</t>
        </is>
      </c>
      <c r="B227" t="inlineStr">
        <is>
          <t>2025</t>
        </is>
      </c>
      <c r="C227" t="n">
        <v>9</v>
      </c>
      <c r="D227" t="inlineStr">
        <is>
          <t>202509</t>
        </is>
      </c>
      <c r="E227" t="inlineStr">
        <is>
          <t>118</t>
        </is>
      </c>
      <c r="F227" t="inlineStr">
        <is>
          <t>MARITIMA DEL CALLAO</t>
        </is>
      </c>
      <c r="G227" t="inlineStr">
        <is>
          <t>7378</t>
        </is>
      </c>
      <c r="H227" t="inlineStr">
        <is>
          <t>SAN MIGUEL ADUANAS S.A.C.</t>
        </is>
      </c>
      <c r="I227" t="inlineStr">
        <is>
          <t>NL</t>
        </is>
      </c>
      <c r="J227" t="inlineStr">
        <is>
          <t>NETHERLANDS</t>
        </is>
      </c>
      <c r="K227" s="8" t="n">
        <v>211742.72</v>
      </c>
      <c r="O227" t="inlineStr">
        <is>
          <t>SUNAT - Aduanas (exportaciones)</t>
        </is>
      </c>
      <c r="P227" t="inlineStr">
        <is>
          <t>2026-09-19T23:27:29.864Z</t>
        </is>
      </c>
    </row>
    <row r="228">
      <c r="A228" t="inlineStr">
        <is>
          <t>20487242994</t>
        </is>
      </c>
      <c r="B228" t="inlineStr">
        <is>
          <t>2025</t>
        </is>
      </c>
      <c r="C228" t="n">
        <v>9</v>
      </c>
      <c r="D228" t="inlineStr">
        <is>
          <t>202509</t>
        </is>
      </c>
      <c r="E228" t="inlineStr">
        <is>
          <t>118</t>
        </is>
      </c>
      <c r="F228" t="inlineStr">
        <is>
          <t>MARITIMA DEL CALLAO</t>
        </is>
      </c>
      <c r="G228" t="inlineStr">
        <is>
          <t>7378</t>
        </is>
      </c>
      <c r="H228" t="inlineStr">
        <is>
          <t>SAN MIGUEL ADUANAS S.A.C.</t>
        </is>
      </c>
      <c r="I228" t="inlineStr">
        <is>
          <t>IT</t>
        </is>
      </c>
      <c r="J228" t="inlineStr">
        <is>
          <t>ITALY</t>
        </is>
      </c>
      <c r="K228" s="8" t="n">
        <v>455737.08</v>
      </c>
      <c r="O228" t="inlineStr">
        <is>
          <t>SUNAT - Aduanas (exportaciones)</t>
        </is>
      </c>
      <c r="P228" t="inlineStr">
        <is>
          <t>2026-09-19T23:27:29.864Z</t>
        </is>
      </c>
    </row>
    <row r="229">
      <c r="A229" t="inlineStr">
        <is>
          <t>20487242994</t>
        </is>
      </c>
      <c r="B229" t="inlineStr">
        <is>
          <t>2026</t>
        </is>
      </c>
      <c r="C229" t="n">
        <v>2</v>
      </c>
      <c r="D229" t="inlineStr">
        <is>
          <t>202602</t>
        </is>
      </c>
      <c r="E229" t="inlineStr">
        <is>
          <t>118</t>
        </is>
      </c>
      <c r="F229" t="inlineStr">
        <is>
          <t>MARITIMA DEL CALLAO</t>
        </is>
      </c>
      <c r="G229" t="inlineStr">
        <is>
          <t>7378</t>
        </is>
      </c>
      <c r="H229" t="inlineStr">
        <is>
          <t>SAN MIGUEL ADUANAS S.A.C.</t>
        </is>
      </c>
      <c r="I229" t="inlineStr">
        <is>
          <t>NL</t>
        </is>
      </c>
      <c r="J229" t="inlineStr">
        <is>
          <t>NETHERLANDS</t>
        </is>
      </c>
      <c r="K229" s="8" t="n">
        <v>201507.42</v>
      </c>
      <c r="O229" t="inlineStr">
        <is>
          <t>SUNAT - Aduanas (exportaciones)</t>
        </is>
      </c>
      <c r="P229" t="inlineStr">
        <is>
          <t>2026-09-19T23:27:29.864Z</t>
        </is>
      </c>
    </row>
    <row r="230">
      <c r="A230" t="inlineStr">
        <is>
          <t>20525955843</t>
        </is>
      </c>
      <c r="B230" t="inlineStr">
        <is>
          <t>2025</t>
        </is>
      </c>
      <c r="C230" t="n">
        <v>1</v>
      </c>
      <c r="D230" t="inlineStr">
        <is>
          <t>202501</t>
        </is>
      </c>
      <c r="E230" t="inlineStr">
        <is>
          <t>046</t>
        </is>
      </c>
      <c r="F230" t="inlineStr">
        <is>
          <t>PAITA</t>
        </is>
      </c>
      <c r="G230" t="inlineStr">
        <is>
          <t>6158</t>
        </is>
      </c>
      <c r="H230" t="inlineStr">
        <is>
          <t>AGENCIA DE ADUANA MACROMAR S.A.</t>
        </is>
      </c>
      <c r="I230" t="inlineStr">
        <is>
          <t>ES</t>
        </is>
      </c>
      <c r="J230" t="inlineStr">
        <is>
          <t>SPAIN</t>
        </is>
      </c>
      <c r="K230" s="8" t="n">
        <v>47866.44</v>
      </c>
      <c r="O230" t="inlineStr">
        <is>
          <t>SUNAT - Aduanas (exportaciones)</t>
        </is>
      </c>
      <c r="P230" t="inlineStr">
        <is>
          <t>2026-09-19T23:27:29.864Z</t>
        </is>
      </c>
    </row>
    <row r="231">
      <c r="A231" t="inlineStr">
        <is>
          <t>20525955843</t>
        </is>
      </c>
      <c r="B231" t="inlineStr">
        <is>
          <t>2025</t>
        </is>
      </c>
      <c r="C231" t="n">
        <v>1</v>
      </c>
      <c r="D231" t="inlineStr">
        <is>
          <t>202501</t>
        </is>
      </c>
      <c r="E231" t="inlineStr">
        <is>
          <t>046</t>
        </is>
      </c>
      <c r="F231" t="inlineStr">
        <is>
          <t>PAITA</t>
        </is>
      </c>
      <c r="G231" t="inlineStr">
        <is>
          <t>6158</t>
        </is>
      </c>
      <c r="H231" t="inlineStr">
        <is>
          <t>AGENCIA DE ADUANA MACROMAR S.A.</t>
        </is>
      </c>
      <c r="I231" t="inlineStr">
        <is>
          <t>FR</t>
        </is>
      </c>
      <c r="J231" t="inlineStr">
        <is>
          <t>FRANCE</t>
        </is>
      </c>
      <c r="K231" s="8" t="n">
        <v>144345.6</v>
      </c>
      <c r="O231" t="inlineStr">
        <is>
          <t>SUNAT - Aduanas (exportaciones)</t>
        </is>
      </c>
      <c r="P231" t="inlineStr">
        <is>
          <t>2026-09-19T23:27:29.864Z</t>
        </is>
      </c>
    </row>
    <row r="232">
      <c r="A232" t="inlineStr">
        <is>
          <t>20525955843</t>
        </is>
      </c>
      <c r="B232" t="inlineStr">
        <is>
          <t>2025</t>
        </is>
      </c>
      <c r="C232" t="n">
        <v>2</v>
      </c>
      <c r="D232" t="inlineStr">
        <is>
          <t>202502</t>
        </is>
      </c>
      <c r="E232" t="inlineStr">
        <is>
          <t>046</t>
        </is>
      </c>
      <c r="F232" t="inlineStr">
        <is>
          <t>PAITA</t>
        </is>
      </c>
      <c r="G232" t="inlineStr">
        <is>
          <t>6158</t>
        </is>
      </c>
      <c r="H232" t="inlineStr">
        <is>
          <t>AGENCIA DE ADUANA MACROMAR S.A.</t>
        </is>
      </c>
      <c r="I232" t="inlineStr">
        <is>
          <t>FR</t>
        </is>
      </c>
      <c r="J232" t="inlineStr">
        <is>
          <t>FRANCE</t>
        </is>
      </c>
      <c r="K232" s="8" t="n">
        <v>144345.6</v>
      </c>
      <c r="O232" t="inlineStr">
        <is>
          <t>SUNAT - Aduanas (exportaciones)</t>
        </is>
      </c>
      <c r="P232" t="inlineStr">
        <is>
          <t>2026-09-19T23:27:29.864Z</t>
        </is>
      </c>
    </row>
    <row r="233">
      <c r="A233" t="inlineStr">
        <is>
          <t>20525955843</t>
        </is>
      </c>
      <c r="B233" t="inlineStr">
        <is>
          <t>2025</t>
        </is>
      </c>
      <c r="C233" t="n">
        <v>3</v>
      </c>
      <c r="D233" t="inlineStr">
        <is>
          <t>202503</t>
        </is>
      </c>
      <c r="E233" t="inlineStr">
        <is>
          <t>046</t>
        </is>
      </c>
      <c r="F233" t="inlineStr">
        <is>
          <t>PAITA</t>
        </is>
      </c>
      <c r="G233" t="inlineStr">
        <is>
          <t>6158</t>
        </is>
      </c>
      <c r="H233" t="inlineStr">
        <is>
          <t>AGENCIA DE ADUANA MACROMAR S.A.</t>
        </is>
      </c>
      <c r="I233" t="inlineStr">
        <is>
          <t>FR</t>
        </is>
      </c>
      <c r="J233" t="inlineStr">
        <is>
          <t>FRANCE</t>
        </is>
      </c>
      <c r="K233" s="8" t="n">
        <v>72172.8</v>
      </c>
      <c r="O233" t="inlineStr">
        <is>
          <t>SUNAT - Aduanas (exportaciones)</t>
        </is>
      </c>
      <c r="P233" t="inlineStr">
        <is>
          <t>2026-09-19T23:27:29.864Z</t>
        </is>
      </c>
    </row>
    <row r="234">
      <c r="A234" t="inlineStr">
        <is>
          <t>20525955843</t>
        </is>
      </c>
      <c r="B234" t="inlineStr">
        <is>
          <t>2025</t>
        </is>
      </c>
      <c r="C234" t="n">
        <v>4</v>
      </c>
      <c r="D234" t="inlineStr">
        <is>
          <t>202504</t>
        </is>
      </c>
      <c r="E234" t="inlineStr">
        <is>
          <t>046</t>
        </is>
      </c>
      <c r="F234" t="inlineStr">
        <is>
          <t>PAITA</t>
        </is>
      </c>
      <c r="G234" t="inlineStr">
        <is>
          <t>6158</t>
        </is>
      </c>
      <c r="H234" t="inlineStr">
        <is>
          <t>AGENCIA DE ADUANA MACROMAR S.A.</t>
        </is>
      </c>
      <c r="I234" t="inlineStr">
        <is>
          <t>FR</t>
        </is>
      </c>
      <c r="J234" t="inlineStr">
        <is>
          <t>FRANCE</t>
        </is>
      </c>
      <c r="K234" s="8" t="n">
        <v>144345.6</v>
      </c>
      <c r="O234" t="inlineStr">
        <is>
          <t>SUNAT - Aduanas (exportaciones)</t>
        </is>
      </c>
      <c r="P234" t="inlineStr">
        <is>
          <t>2026-09-19T23:27:29.864Z</t>
        </is>
      </c>
    </row>
    <row r="235">
      <c r="A235" t="inlineStr">
        <is>
          <t>20525955843</t>
        </is>
      </c>
      <c r="B235" t="inlineStr">
        <is>
          <t>2025</t>
        </is>
      </c>
      <c r="C235" t="n">
        <v>5</v>
      </c>
      <c r="D235" t="inlineStr">
        <is>
          <t>202505</t>
        </is>
      </c>
      <c r="E235" t="inlineStr">
        <is>
          <t>046</t>
        </is>
      </c>
      <c r="F235" t="inlineStr">
        <is>
          <t>PAITA</t>
        </is>
      </c>
      <c r="G235" t="inlineStr">
        <is>
          <t>6158</t>
        </is>
      </c>
      <c r="H235" t="inlineStr">
        <is>
          <t>AGENCIA DE ADUANA MACROMAR S.A.</t>
        </is>
      </c>
      <c r="I235" t="inlineStr">
        <is>
          <t>ES</t>
        </is>
      </c>
      <c r="J235" t="inlineStr">
        <is>
          <t>SPAIN</t>
        </is>
      </c>
      <c r="K235" s="8" t="n">
        <v>50876</v>
      </c>
      <c r="O235" t="inlineStr">
        <is>
          <t>SUNAT - Aduanas (exportaciones)</t>
        </is>
      </c>
      <c r="P235" t="inlineStr">
        <is>
          <t>2026-09-19T23:27:29.864Z</t>
        </is>
      </c>
    </row>
    <row r="236">
      <c r="A236" t="inlineStr">
        <is>
          <t>20525955843</t>
        </is>
      </c>
      <c r="B236" t="inlineStr">
        <is>
          <t>2025</t>
        </is>
      </c>
      <c r="C236" t="n">
        <v>5</v>
      </c>
      <c r="D236" t="inlineStr">
        <is>
          <t>202505</t>
        </is>
      </c>
      <c r="E236" t="inlineStr">
        <is>
          <t>046</t>
        </is>
      </c>
      <c r="F236" t="inlineStr">
        <is>
          <t>PAITA</t>
        </is>
      </c>
      <c r="G236" t="inlineStr">
        <is>
          <t>6158</t>
        </is>
      </c>
      <c r="H236" t="inlineStr">
        <is>
          <t>AGENCIA DE ADUANA MACROMAR S.A.</t>
        </is>
      </c>
      <c r="I236" t="inlineStr">
        <is>
          <t>FR</t>
        </is>
      </c>
      <c r="J236" t="inlineStr">
        <is>
          <t>FRANCE</t>
        </is>
      </c>
      <c r="K236" s="8" t="n">
        <v>72172.8</v>
      </c>
      <c r="O236" t="inlineStr">
        <is>
          <t>SUNAT - Aduanas (exportaciones)</t>
        </is>
      </c>
      <c r="P236" t="inlineStr">
        <is>
          <t>2026-09-19T23:27:29.864Z</t>
        </is>
      </c>
    </row>
    <row r="237">
      <c r="A237" t="inlineStr">
        <is>
          <t>20525955843</t>
        </is>
      </c>
      <c r="B237" t="inlineStr">
        <is>
          <t>2025</t>
        </is>
      </c>
      <c r="C237" t="n">
        <v>6</v>
      </c>
      <c r="D237" t="inlineStr">
        <is>
          <t>202506</t>
        </is>
      </c>
      <c r="E237" t="inlineStr">
        <is>
          <t>046</t>
        </is>
      </c>
      <c r="F237" t="inlineStr">
        <is>
          <t>PAITA</t>
        </is>
      </c>
      <c r="G237" t="inlineStr">
        <is>
          <t>6158</t>
        </is>
      </c>
      <c r="H237" t="inlineStr">
        <is>
          <t>AGENCIA DE ADUANA MACROMAR S.A.</t>
        </is>
      </c>
      <c r="I237" t="inlineStr">
        <is>
          <t>ES</t>
        </is>
      </c>
      <c r="J237" t="inlineStr">
        <is>
          <t>SPAIN</t>
        </is>
      </c>
      <c r="K237" s="8" t="n">
        <v>96570.21000000001</v>
      </c>
      <c r="O237" t="inlineStr">
        <is>
          <t>SUNAT - Aduanas (exportaciones)</t>
        </is>
      </c>
      <c r="P237" t="inlineStr">
        <is>
          <t>2026-09-19T23:27:29.864Z</t>
        </is>
      </c>
    </row>
    <row r="238">
      <c r="A238" t="inlineStr">
        <is>
          <t>20525955843</t>
        </is>
      </c>
      <c r="B238" t="inlineStr">
        <is>
          <t>2025</t>
        </is>
      </c>
      <c r="C238" t="n">
        <v>6</v>
      </c>
      <c r="D238" t="inlineStr">
        <is>
          <t>202506</t>
        </is>
      </c>
      <c r="E238" t="inlineStr">
        <is>
          <t>046</t>
        </is>
      </c>
      <c r="F238" t="inlineStr">
        <is>
          <t>PAITA</t>
        </is>
      </c>
      <c r="G238" t="inlineStr">
        <is>
          <t>6158</t>
        </is>
      </c>
      <c r="H238" t="inlineStr">
        <is>
          <t>AGENCIA DE ADUANA MACROMAR S.A.</t>
        </is>
      </c>
      <c r="I238" t="inlineStr">
        <is>
          <t>FR</t>
        </is>
      </c>
      <c r="J238" t="inlineStr">
        <is>
          <t>FRANCE</t>
        </is>
      </c>
      <c r="K238" s="8" t="n">
        <v>38629</v>
      </c>
      <c r="O238" t="inlineStr">
        <is>
          <t>SUNAT - Aduanas (exportaciones)</t>
        </is>
      </c>
      <c r="P238" t="inlineStr">
        <is>
          <t>2026-09-19T23:27:29.864Z</t>
        </is>
      </c>
    </row>
    <row r="239">
      <c r="A239" t="inlineStr">
        <is>
          <t>20525955843</t>
        </is>
      </c>
      <c r="B239" t="inlineStr">
        <is>
          <t>2025</t>
        </is>
      </c>
      <c r="C239" t="n">
        <v>7</v>
      </c>
      <c r="D239" t="inlineStr">
        <is>
          <t>202507</t>
        </is>
      </c>
      <c r="E239" t="inlineStr">
        <is>
          <t>046</t>
        </is>
      </c>
      <c r="F239" t="inlineStr">
        <is>
          <t>PAITA</t>
        </is>
      </c>
      <c r="G239" t="inlineStr">
        <is>
          <t>6158</t>
        </is>
      </c>
      <c r="H239" t="inlineStr">
        <is>
          <t>AGENCIA DE ADUANA MACROMAR S.A.</t>
        </is>
      </c>
      <c r="I239" t="inlineStr">
        <is>
          <t>ES</t>
        </is>
      </c>
      <c r="J239" t="inlineStr">
        <is>
          <t>SPAIN</t>
        </is>
      </c>
      <c r="K239" s="8" t="n">
        <v>39546.83</v>
      </c>
      <c r="O239" t="inlineStr">
        <is>
          <t>SUNAT - Aduanas (exportaciones)</t>
        </is>
      </c>
      <c r="P239" t="inlineStr">
        <is>
          <t>2026-09-19T23:27:29.864Z</t>
        </is>
      </c>
    </row>
    <row r="240">
      <c r="A240" t="inlineStr">
        <is>
          <t>20525955843</t>
        </is>
      </c>
      <c r="B240" t="inlineStr">
        <is>
          <t>2025</t>
        </is>
      </c>
      <c r="C240" t="n">
        <v>7</v>
      </c>
      <c r="D240" t="inlineStr">
        <is>
          <t>202507</t>
        </is>
      </c>
      <c r="E240" t="inlineStr">
        <is>
          <t>046</t>
        </is>
      </c>
      <c r="F240" t="inlineStr">
        <is>
          <t>PAITA</t>
        </is>
      </c>
      <c r="G240" t="inlineStr">
        <is>
          <t>6158</t>
        </is>
      </c>
      <c r="H240" t="inlineStr">
        <is>
          <t>AGENCIA DE ADUANA MACROMAR S.A.</t>
        </is>
      </c>
      <c r="I240" t="inlineStr">
        <is>
          <t>FR</t>
        </is>
      </c>
      <c r="J240" t="inlineStr">
        <is>
          <t>FRANCE</t>
        </is>
      </c>
      <c r="K240" s="8" t="n">
        <v>98608</v>
      </c>
      <c r="O240" t="inlineStr">
        <is>
          <t>SUNAT - Aduanas (exportaciones)</t>
        </is>
      </c>
      <c r="P240" t="inlineStr">
        <is>
          <t>2026-09-19T23:27:29.864Z</t>
        </is>
      </c>
    </row>
    <row r="241">
      <c r="A241" t="inlineStr">
        <is>
          <t>20525955843</t>
        </is>
      </c>
      <c r="B241" t="inlineStr">
        <is>
          <t>2025</t>
        </is>
      </c>
      <c r="C241" t="n">
        <v>8</v>
      </c>
      <c r="D241" t="inlineStr">
        <is>
          <t>202508</t>
        </is>
      </c>
      <c r="E241" t="inlineStr">
        <is>
          <t>046</t>
        </is>
      </c>
      <c r="F241" t="inlineStr">
        <is>
          <t>PAITA</t>
        </is>
      </c>
      <c r="G241" t="inlineStr">
        <is>
          <t>6158</t>
        </is>
      </c>
      <c r="H241" t="inlineStr">
        <is>
          <t>AGENCIA DE ADUANA MACROMAR S.A.</t>
        </is>
      </c>
      <c r="I241" t="inlineStr">
        <is>
          <t>ES</t>
        </is>
      </c>
      <c r="J241" t="inlineStr">
        <is>
          <t>SPAIN</t>
        </is>
      </c>
      <c r="K241" s="8" t="n">
        <v>72865.89999999999</v>
      </c>
      <c r="O241" t="inlineStr">
        <is>
          <t>SUNAT - Aduanas (exportaciones)</t>
        </is>
      </c>
      <c r="P241" t="inlineStr">
        <is>
          <t>2026-09-19T23:27:29.864Z</t>
        </is>
      </c>
    </row>
    <row r="242">
      <c r="A242" t="inlineStr">
        <is>
          <t>20525955843</t>
        </is>
      </c>
      <c r="B242" t="inlineStr">
        <is>
          <t>2025</t>
        </is>
      </c>
      <c r="C242" t="n">
        <v>8</v>
      </c>
      <c r="D242" t="inlineStr">
        <is>
          <t>202508</t>
        </is>
      </c>
      <c r="E242" t="inlineStr">
        <is>
          <t>046</t>
        </is>
      </c>
      <c r="F242" t="inlineStr">
        <is>
          <t>PAITA</t>
        </is>
      </c>
      <c r="G242" t="inlineStr">
        <is>
          <t>6158</t>
        </is>
      </c>
      <c r="H242" t="inlineStr">
        <is>
          <t>AGENCIA DE ADUANA MACROMAR S.A.</t>
        </is>
      </c>
      <c r="I242" t="inlineStr">
        <is>
          <t>FR</t>
        </is>
      </c>
      <c r="J242" t="inlineStr">
        <is>
          <t>FRANCE</t>
        </is>
      </c>
      <c r="K242" s="8" t="n">
        <v>144345.6</v>
      </c>
      <c r="O242" t="inlineStr">
        <is>
          <t>SUNAT - Aduanas (exportaciones)</t>
        </is>
      </c>
      <c r="P242" t="inlineStr">
        <is>
          <t>2026-09-19T23:27:29.864Z</t>
        </is>
      </c>
    </row>
    <row r="243">
      <c r="A243" t="inlineStr">
        <is>
          <t>20525955843</t>
        </is>
      </c>
      <c r="B243" t="inlineStr">
        <is>
          <t>2025</t>
        </is>
      </c>
      <c r="C243" t="n">
        <v>9</v>
      </c>
      <c r="D243" t="inlineStr">
        <is>
          <t>202509</t>
        </is>
      </c>
      <c r="E243" t="inlineStr">
        <is>
          <t>046</t>
        </is>
      </c>
      <c r="F243" t="inlineStr">
        <is>
          <t>PAITA</t>
        </is>
      </c>
      <c r="G243" t="inlineStr">
        <is>
          <t>6158</t>
        </is>
      </c>
      <c r="H243" t="inlineStr">
        <is>
          <t>AGENCIA DE ADUANA MACROMAR S.A.</t>
        </is>
      </c>
      <c r="I243" t="inlineStr">
        <is>
          <t>ES</t>
        </is>
      </c>
      <c r="J243" t="inlineStr">
        <is>
          <t>SPAIN</t>
        </is>
      </c>
      <c r="K243" s="8" t="n">
        <v>53452</v>
      </c>
      <c r="O243" t="inlineStr">
        <is>
          <t>SUNAT - Aduanas (exportaciones)</t>
        </is>
      </c>
      <c r="P243" t="inlineStr">
        <is>
          <t>2026-09-19T23:27:29.864Z</t>
        </is>
      </c>
    </row>
    <row r="244">
      <c r="A244" t="inlineStr">
        <is>
          <t>20525955843</t>
        </is>
      </c>
      <c r="B244" t="inlineStr">
        <is>
          <t>2025</t>
        </is>
      </c>
      <c r="C244" t="n">
        <v>9</v>
      </c>
      <c r="D244" t="inlineStr">
        <is>
          <t>202509</t>
        </is>
      </c>
      <c r="E244" t="inlineStr">
        <is>
          <t>046</t>
        </is>
      </c>
      <c r="F244" t="inlineStr">
        <is>
          <t>PAITA</t>
        </is>
      </c>
      <c r="G244" t="inlineStr">
        <is>
          <t>6158</t>
        </is>
      </c>
      <c r="H244" t="inlineStr">
        <is>
          <t>AGENCIA DE ADUANA MACROMAR S.A.</t>
        </is>
      </c>
      <c r="I244" t="inlineStr">
        <is>
          <t>FR</t>
        </is>
      </c>
      <c r="J244" t="inlineStr">
        <is>
          <t>FRANCE</t>
        </is>
      </c>
      <c r="K244" s="8" t="n">
        <v>216518.4</v>
      </c>
      <c r="O244" t="inlineStr">
        <is>
          <t>SUNAT - Aduanas (exportaciones)</t>
        </is>
      </c>
      <c r="P244" t="inlineStr">
        <is>
          <t>2026-09-19T23:27:29.864Z</t>
        </is>
      </c>
    </row>
    <row r="245">
      <c r="A245" t="inlineStr">
        <is>
          <t>20525955843</t>
        </is>
      </c>
      <c r="B245" t="inlineStr">
        <is>
          <t>2025</t>
        </is>
      </c>
      <c r="C245" t="n">
        <v>10</v>
      </c>
      <c r="D245" t="inlineStr">
        <is>
          <t>202510</t>
        </is>
      </c>
      <c r="E245" t="inlineStr">
        <is>
          <t>046</t>
        </is>
      </c>
      <c r="F245" t="inlineStr">
        <is>
          <t>PAITA</t>
        </is>
      </c>
      <c r="G245" t="inlineStr">
        <is>
          <t>6158</t>
        </is>
      </c>
      <c r="H245" t="inlineStr">
        <is>
          <t>AGENCIA DE ADUANA MACROMAR S.A.</t>
        </is>
      </c>
      <c r="I245" t="inlineStr">
        <is>
          <t>ES</t>
        </is>
      </c>
      <c r="J245" t="inlineStr">
        <is>
          <t>SPAIN</t>
        </is>
      </c>
      <c r="K245" s="8" t="n">
        <v>49491.68</v>
      </c>
      <c r="O245" t="inlineStr">
        <is>
          <t>SUNAT - Aduanas (exportaciones)</t>
        </is>
      </c>
      <c r="P245" t="inlineStr">
        <is>
          <t>2026-09-19T23:27:29.864Z</t>
        </is>
      </c>
    </row>
    <row r="246">
      <c r="A246" t="inlineStr">
        <is>
          <t>20525955843</t>
        </is>
      </c>
      <c r="B246" t="inlineStr">
        <is>
          <t>2025</t>
        </is>
      </c>
      <c r="C246" t="n">
        <v>10</v>
      </c>
      <c r="D246" t="inlineStr">
        <is>
          <t>202510</t>
        </is>
      </c>
      <c r="E246" t="inlineStr">
        <is>
          <t>046</t>
        </is>
      </c>
      <c r="F246" t="inlineStr">
        <is>
          <t>PAITA</t>
        </is>
      </c>
      <c r="G246" t="inlineStr">
        <is>
          <t>6158</t>
        </is>
      </c>
      <c r="H246" t="inlineStr">
        <is>
          <t>AGENCIA DE ADUANA MACROMAR S.A.</t>
        </is>
      </c>
      <c r="I246" t="inlineStr">
        <is>
          <t>FR</t>
        </is>
      </c>
      <c r="J246" t="inlineStr">
        <is>
          <t>FRANCE</t>
        </is>
      </c>
      <c r="K246" s="8" t="n">
        <v>144345.6</v>
      </c>
      <c r="O246" t="inlineStr">
        <is>
          <t>SUNAT - Aduanas (exportaciones)</t>
        </is>
      </c>
      <c r="P246" t="inlineStr">
        <is>
          <t>2026-09-19T23:27:29.864Z</t>
        </is>
      </c>
    </row>
    <row r="247">
      <c r="A247" t="inlineStr">
        <is>
          <t>20525955843</t>
        </is>
      </c>
      <c r="B247" t="inlineStr">
        <is>
          <t>2025</t>
        </is>
      </c>
      <c r="C247" t="n">
        <v>11</v>
      </c>
      <c r="D247" t="inlineStr">
        <is>
          <t>202511</t>
        </is>
      </c>
      <c r="E247" t="inlineStr">
        <is>
          <t>046</t>
        </is>
      </c>
      <c r="F247" t="inlineStr">
        <is>
          <t>PAITA</t>
        </is>
      </c>
      <c r="G247" t="inlineStr">
        <is>
          <t>6158</t>
        </is>
      </c>
      <c r="H247" t="inlineStr">
        <is>
          <t>AGENCIA DE ADUANA MACROMAR S.A.</t>
        </is>
      </c>
      <c r="I247" t="inlineStr">
        <is>
          <t>ES</t>
        </is>
      </c>
      <c r="J247" t="inlineStr">
        <is>
          <t>SPAIN</t>
        </is>
      </c>
      <c r="K247" s="8" t="n">
        <v>53452</v>
      </c>
      <c r="O247" t="inlineStr">
        <is>
          <t>SUNAT - Aduanas (exportaciones)</t>
        </is>
      </c>
      <c r="P247" t="inlineStr">
        <is>
          <t>2026-09-19T23:27:29.864Z</t>
        </is>
      </c>
    </row>
    <row r="248">
      <c r="A248" t="inlineStr">
        <is>
          <t>20525955843</t>
        </is>
      </c>
      <c r="B248" t="inlineStr">
        <is>
          <t>2025</t>
        </is>
      </c>
      <c r="C248" t="n">
        <v>11</v>
      </c>
      <c r="D248" t="inlineStr">
        <is>
          <t>202511</t>
        </is>
      </c>
      <c r="E248" t="inlineStr">
        <is>
          <t>046</t>
        </is>
      </c>
      <c r="F248" t="inlineStr">
        <is>
          <t>PAITA</t>
        </is>
      </c>
      <c r="G248" t="inlineStr">
        <is>
          <t>6158</t>
        </is>
      </c>
      <c r="H248" t="inlineStr">
        <is>
          <t>AGENCIA DE ADUANA MACROMAR S.A.</t>
        </is>
      </c>
      <c r="I248" t="inlineStr">
        <is>
          <t>FR</t>
        </is>
      </c>
      <c r="J248" t="inlineStr">
        <is>
          <t>FRANCE</t>
        </is>
      </c>
      <c r="K248" s="8" t="n">
        <v>320233.2</v>
      </c>
      <c r="O248" t="inlineStr">
        <is>
          <t>SUNAT - Aduanas (exportaciones)</t>
        </is>
      </c>
      <c r="P248" t="inlineStr">
        <is>
          <t>2026-09-19T23:27:29.864Z</t>
        </is>
      </c>
    </row>
    <row r="249">
      <c r="A249" t="inlineStr">
        <is>
          <t>20525955843</t>
        </is>
      </c>
      <c r="B249" t="inlineStr">
        <is>
          <t>2025</t>
        </is>
      </c>
      <c r="C249" t="n">
        <v>12</v>
      </c>
      <c r="D249" t="inlineStr">
        <is>
          <t>202512</t>
        </is>
      </c>
      <c r="E249" t="inlineStr">
        <is>
          <t>046</t>
        </is>
      </c>
      <c r="F249" t="inlineStr">
        <is>
          <t>PAITA</t>
        </is>
      </c>
      <c r="G249" t="inlineStr">
        <is>
          <t>6158</t>
        </is>
      </c>
      <c r="H249" t="inlineStr">
        <is>
          <t>AGENCIA DE ADUANA MACROMAR S.A.</t>
        </is>
      </c>
      <c r="I249" t="inlineStr">
        <is>
          <t>ES</t>
        </is>
      </c>
      <c r="J249" t="inlineStr">
        <is>
          <t>SPAIN</t>
        </is>
      </c>
      <c r="K249" s="8" t="n">
        <v>41353.4</v>
      </c>
      <c r="O249" t="inlineStr">
        <is>
          <t>SUNAT - Aduanas (exportaciones)</t>
        </is>
      </c>
      <c r="P249" t="inlineStr">
        <is>
          <t>2026-09-19T23:27:29.864Z</t>
        </is>
      </c>
    </row>
    <row r="250">
      <c r="A250" t="inlineStr">
        <is>
          <t>20525955843</t>
        </is>
      </c>
      <c r="B250" t="inlineStr">
        <is>
          <t>2025</t>
        </is>
      </c>
      <c r="C250" t="n">
        <v>12</v>
      </c>
      <c r="D250" t="inlineStr">
        <is>
          <t>202512</t>
        </is>
      </c>
      <c r="E250" t="inlineStr">
        <is>
          <t>046</t>
        </is>
      </c>
      <c r="F250" t="inlineStr">
        <is>
          <t>PAITA</t>
        </is>
      </c>
      <c r="G250" t="inlineStr">
        <is>
          <t>6158</t>
        </is>
      </c>
      <c r="H250" t="inlineStr">
        <is>
          <t>AGENCIA DE ADUANA MACROMAR S.A.</t>
        </is>
      </c>
      <c r="I250" t="inlineStr">
        <is>
          <t>FR</t>
        </is>
      </c>
      <c r="J250" t="inlineStr">
        <is>
          <t>FRANCE</t>
        </is>
      </c>
      <c r="K250" s="8" t="n">
        <v>216518.4</v>
      </c>
      <c r="O250" t="inlineStr">
        <is>
          <t>SUNAT - Aduanas (exportaciones)</t>
        </is>
      </c>
      <c r="P250" t="inlineStr">
        <is>
          <t>2026-09-19T23:27:29.864Z</t>
        </is>
      </c>
    </row>
    <row r="251">
      <c r="A251" t="inlineStr">
        <is>
          <t>20525955843</t>
        </is>
      </c>
      <c r="B251" t="inlineStr">
        <is>
          <t>2026</t>
        </is>
      </c>
      <c r="C251" t="n">
        <v>1</v>
      </c>
      <c r="D251" t="inlineStr">
        <is>
          <t>202601</t>
        </is>
      </c>
      <c r="E251" t="inlineStr">
        <is>
          <t>046</t>
        </is>
      </c>
      <c r="F251" t="inlineStr">
        <is>
          <t>PAITA</t>
        </is>
      </c>
      <c r="G251" t="inlineStr">
        <is>
          <t>6158</t>
        </is>
      </c>
      <c r="H251" t="inlineStr">
        <is>
          <t>AGENCIA DE ADUANA MACROMAR S.A.</t>
        </is>
      </c>
      <c r="I251" t="inlineStr">
        <is>
          <t>ES</t>
        </is>
      </c>
      <c r="J251" t="inlineStr">
        <is>
          <t>SPAIN</t>
        </is>
      </c>
      <c r="K251" s="8" t="n">
        <v>52793.98</v>
      </c>
      <c r="O251" t="inlineStr">
        <is>
          <t>SUNAT - Aduanas (exportaciones)</t>
        </is>
      </c>
      <c r="P251" t="inlineStr">
        <is>
          <t>2026-09-19T23:27:29.864Z</t>
        </is>
      </c>
    </row>
    <row r="252">
      <c r="A252" t="inlineStr">
        <is>
          <t>20525955843</t>
        </is>
      </c>
      <c r="B252" t="inlineStr">
        <is>
          <t>2026</t>
        </is>
      </c>
      <c r="C252" t="n">
        <v>1</v>
      </c>
      <c r="D252" t="inlineStr">
        <is>
          <t>202601</t>
        </is>
      </c>
      <c r="E252" t="inlineStr">
        <is>
          <t>046</t>
        </is>
      </c>
      <c r="F252" t="inlineStr">
        <is>
          <t>PAITA</t>
        </is>
      </c>
      <c r="G252" t="inlineStr">
        <is>
          <t>6158</t>
        </is>
      </c>
      <c r="H252" t="inlineStr">
        <is>
          <t>AGENCIA DE ADUANA MACROMAR S.A.</t>
        </is>
      </c>
      <c r="I252" t="inlineStr">
        <is>
          <t>FR</t>
        </is>
      </c>
      <c r="J252" t="inlineStr">
        <is>
          <t>FRANCE</t>
        </is>
      </c>
      <c r="K252" s="8" t="n">
        <v>72172.8</v>
      </c>
      <c r="O252" t="inlineStr">
        <is>
          <t>SUNAT - Aduanas (exportaciones)</t>
        </is>
      </c>
      <c r="P252" t="inlineStr">
        <is>
          <t>2026-09-19T23:27:29.864Z</t>
        </is>
      </c>
    </row>
    <row r="253">
      <c r="A253" t="inlineStr">
        <is>
          <t>20525955843</t>
        </is>
      </c>
      <c r="B253" t="inlineStr">
        <is>
          <t>2026</t>
        </is>
      </c>
      <c r="C253" t="n">
        <v>2</v>
      </c>
      <c r="D253" t="inlineStr">
        <is>
          <t>202602</t>
        </is>
      </c>
      <c r="E253" t="inlineStr">
        <is>
          <t>046</t>
        </is>
      </c>
      <c r="F253" t="inlineStr">
        <is>
          <t>PAITA</t>
        </is>
      </c>
      <c r="G253" t="inlineStr">
        <is>
          <t>6158</t>
        </is>
      </c>
      <c r="H253" t="inlineStr">
        <is>
          <t>AGENCIA DE ADUANA MACROMAR S.A.</t>
        </is>
      </c>
      <c r="I253" t="inlineStr">
        <is>
          <t>FR</t>
        </is>
      </c>
      <c r="J253" t="inlineStr">
        <is>
          <t>FRANCE</t>
        </is>
      </c>
      <c r="K253" s="8" t="n">
        <v>144345.6</v>
      </c>
      <c r="O253" t="inlineStr">
        <is>
          <t>SUNAT - Aduanas (exportaciones)</t>
        </is>
      </c>
      <c r="P253" t="inlineStr">
        <is>
          <t>2026-09-19T23:27:29.864Z</t>
        </is>
      </c>
    </row>
    <row r="254">
      <c r="A254" t="inlineStr">
        <is>
          <t>20525955843</t>
        </is>
      </c>
      <c r="B254" t="inlineStr">
        <is>
          <t>2026</t>
        </is>
      </c>
      <c r="C254" t="n">
        <v>2</v>
      </c>
      <c r="D254" t="inlineStr">
        <is>
          <t>202602</t>
        </is>
      </c>
      <c r="E254" t="inlineStr">
        <is>
          <t>046</t>
        </is>
      </c>
      <c r="F254" t="inlineStr">
        <is>
          <t>PAITA</t>
        </is>
      </c>
      <c r="G254" t="inlineStr">
        <is>
          <t>6158</t>
        </is>
      </c>
      <c r="H254" t="inlineStr">
        <is>
          <t>AGENCIA DE ADUANA MACROMAR S.A.</t>
        </is>
      </c>
      <c r="I254" t="inlineStr">
        <is>
          <t>ES</t>
        </is>
      </c>
      <c r="J254" t="inlineStr">
        <is>
          <t>SPAIN</t>
        </is>
      </c>
      <c r="K254" s="8" t="n">
        <v>52481.26</v>
      </c>
      <c r="O254" t="inlineStr">
        <is>
          <t>SUNAT - Aduanas (exportaciones)</t>
        </is>
      </c>
      <c r="P254" t="inlineStr">
        <is>
          <t>2026-09-19T23:27:29.864Z</t>
        </is>
      </c>
    </row>
    <row r="255">
      <c r="A255" t="inlineStr">
        <is>
          <t>20525955843</t>
        </is>
      </c>
      <c r="B255" t="inlineStr">
        <is>
          <t>2026</t>
        </is>
      </c>
      <c r="C255" t="n">
        <v>3</v>
      </c>
      <c r="D255" t="inlineStr">
        <is>
          <t>202603</t>
        </is>
      </c>
      <c r="E255" t="inlineStr">
        <is>
          <t>046</t>
        </is>
      </c>
      <c r="F255" t="inlineStr">
        <is>
          <t>PAITA</t>
        </is>
      </c>
      <c r="G255" t="inlineStr">
        <is>
          <t>6158</t>
        </is>
      </c>
      <c r="H255" t="inlineStr">
        <is>
          <t>AGENCIA DE ADUANA MACROMAR S.A.</t>
        </is>
      </c>
      <c r="I255" t="inlineStr">
        <is>
          <t>ES</t>
        </is>
      </c>
      <c r="J255" t="inlineStr">
        <is>
          <t>SPAIN</t>
        </is>
      </c>
      <c r="K255" s="8" t="n">
        <v>136029.86</v>
      </c>
      <c r="O255" t="inlineStr">
        <is>
          <t>SUNAT - Aduanas (exportaciones)</t>
        </is>
      </c>
      <c r="P255" t="inlineStr">
        <is>
          <t>2026-09-19T23:27:29.864Z</t>
        </is>
      </c>
    </row>
    <row r="256">
      <c r="A256" t="inlineStr">
        <is>
          <t>20525955843</t>
        </is>
      </c>
      <c r="B256" t="inlineStr">
        <is>
          <t>2026</t>
        </is>
      </c>
      <c r="C256" t="n">
        <v>4</v>
      </c>
      <c r="D256" t="inlineStr">
        <is>
          <t>202604</t>
        </is>
      </c>
      <c r="E256" t="inlineStr">
        <is>
          <t>046</t>
        </is>
      </c>
      <c r="F256" t="inlineStr">
        <is>
          <t>PAITA</t>
        </is>
      </c>
      <c r="G256" t="inlineStr">
        <is>
          <t>6158</t>
        </is>
      </c>
      <c r="H256" t="inlineStr">
        <is>
          <t>AGENCIA DE ADUANA MACROMAR S.A.</t>
        </is>
      </c>
      <c r="I256" t="inlineStr">
        <is>
          <t>FR</t>
        </is>
      </c>
      <c r="J256" t="inlineStr">
        <is>
          <t>FRANCE</t>
        </is>
      </c>
      <c r="K256" s="8" t="n">
        <v>257329.8</v>
      </c>
      <c r="O256" t="inlineStr">
        <is>
          <t>SUNAT - Aduanas (exportaciones)</t>
        </is>
      </c>
      <c r="P256" t="inlineStr">
        <is>
          <t>2026-09-19T23:27:29.864Z</t>
        </is>
      </c>
    </row>
    <row r="257">
      <c r="A257" t="inlineStr">
        <is>
          <t>20525969551</t>
        </is>
      </c>
      <c r="B257" t="inlineStr">
        <is>
          <t>2025</t>
        </is>
      </c>
      <c r="C257" t="n">
        <v>1</v>
      </c>
      <c r="D257" t="inlineStr">
        <is>
          <t>202501</t>
        </is>
      </c>
      <c r="E257" t="inlineStr">
        <is>
          <t>046</t>
        </is>
      </c>
      <c r="F257" t="inlineStr">
        <is>
          <t>PAITA</t>
        </is>
      </c>
      <c r="G257" t="inlineStr">
        <is>
          <t>4939</t>
        </is>
      </c>
      <c r="H257" t="inlineStr">
        <is>
          <t>AXIS GL AGENCIA DE ADUANA S.A.C</t>
        </is>
      </c>
      <c r="I257" t="inlineStr">
        <is>
          <t>BE</t>
        </is>
      </c>
      <c r="J257" t="inlineStr">
        <is>
          <t>BELGIUM</t>
        </is>
      </c>
      <c r="K257" s="8" t="n">
        <v>75600</v>
      </c>
      <c r="O257" t="inlineStr">
        <is>
          <t>SUNAT - Aduanas (exportaciones)</t>
        </is>
      </c>
      <c r="P257" t="inlineStr">
        <is>
          <t>2026-09-19T23:27:29.864Z</t>
        </is>
      </c>
    </row>
    <row r="258">
      <c r="A258" t="inlineStr">
        <is>
          <t>20525969551</t>
        </is>
      </c>
      <c r="B258" t="inlineStr">
        <is>
          <t>2025</t>
        </is>
      </c>
      <c r="C258" t="n">
        <v>2</v>
      </c>
      <c r="D258" t="inlineStr">
        <is>
          <t>202502</t>
        </is>
      </c>
      <c r="E258" t="inlineStr">
        <is>
          <t>046</t>
        </is>
      </c>
      <c r="F258" t="inlineStr">
        <is>
          <t>PAITA</t>
        </is>
      </c>
      <c r="G258" t="inlineStr">
        <is>
          <t>4939</t>
        </is>
      </c>
      <c r="H258" t="inlineStr">
        <is>
          <t>AXIS GL AGENCIA DE ADUANA S.A.C</t>
        </is>
      </c>
      <c r="I258" t="inlineStr">
        <is>
          <t>NL</t>
        </is>
      </c>
      <c r="J258" t="inlineStr">
        <is>
          <t>NETHERLANDS</t>
        </is>
      </c>
      <c r="K258" s="8" t="n">
        <v>15120</v>
      </c>
      <c r="O258" t="inlineStr">
        <is>
          <t>SUNAT - Aduanas (exportaciones)</t>
        </is>
      </c>
      <c r="P258" t="inlineStr">
        <is>
          <t>2026-09-19T23:27:29.864Z</t>
        </is>
      </c>
    </row>
    <row r="259">
      <c r="A259" t="inlineStr">
        <is>
          <t>20525969551</t>
        </is>
      </c>
      <c r="B259" t="inlineStr">
        <is>
          <t>2025</t>
        </is>
      </c>
      <c r="C259" t="n">
        <v>2</v>
      </c>
      <c r="D259" t="inlineStr">
        <is>
          <t>202502</t>
        </is>
      </c>
      <c r="E259" t="inlineStr">
        <is>
          <t>046</t>
        </is>
      </c>
      <c r="F259" t="inlineStr">
        <is>
          <t>PAITA</t>
        </is>
      </c>
      <c r="G259" t="inlineStr">
        <is>
          <t>4939</t>
        </is>
      </c>
      <c r="H259" t="inlineStr">
        <is>
          <t>AXIS GL AGENCIA DE ADUANA S.A.C</t>
        </is>
      </c>
      <c r="I259" t="inlineStr">
        <is>
          <t>BE</t>
        </is>
      </c>
      <c r="J259" t="inlineStr">
        <is>
          <t>BELGIUM</t>
        </is>
      </c>
      <c r="K259" s="8" t="n">
        <v>15120</v>
      </c>
      <c r="O259" t="inlineStr">
        <is>
          <t>SUNAT - Aduanas (exportaciones)</t>
        </is>
      </c>
      <c r="P259" t="inlineStr">
        <is>
          <t>2026-09-19T23:27:29.864Z</t>
        </is>
      </c>
    </row>
    <row r="260">
      <c r="A260" t="inlineStr">
        <is>
          <t>20526179367</t>
        </is>
      </c>
      <c r="B260" t="inlineStr">
        <is>
          <t>2025</t>
        </is>
      </c>
      <c r="C260" t="n">
        <v>1</v>
      </c>
      <c r="D260" t="inlineStr">
        <is>
          <t>202501</t>
        </is>
      </c>
      <c r="E260" t="inlineStr">
        <is>
          <t>046</t>
        </is>
      </c>
      <c r="F260" t="inlineStr">
        <is>
          <t>PAITA</t>
        </is>
      </c>
      <c r="G260" t="inlineStr">
        <is>
          <t>4939</t>
        </is>
      </c>
      <c r="H260" t="inlineStr">
        <is>
          <t>AXIS GL AGENCIA DE ADUANA S.A.C</t>
        </is>
      </c>
      <c r="I260" t="inlineStr">
        <is>
          <t>NL</t>
        </is>
      </c>
      <c r="J260" t="inlineStr">
        <is>
          <t>NETHERLANDS</t>
        </is>
      </c>
      <c r="K260" s="8" t="n">
        <v>150876</v>
      </c>
      <c r="O260" t="inlineStr">
        <is>
          <t>SUNAT - Aduanas (exportaciones)</t>
        </is>
      </c>
      <c r="P260" t="inlineStr">
        <is>
          <t>2026-09-19T23:27:29.864Z</t>
        </is>
      </c>
    </row>
    <row r="261">
      <c r="A261" t="inlineStr">
        <is>
          <t>20526179367</t>
        </is>
      </c>
      <c r="B261" t="inlineStr">
        <is>
          <t>2025</t>
        </is>
      </c>
      <c r="C261" t="n">
        <v>1</v>
      </c>
      <c r="D261" t="inlineStr">
        <is>
          <t>202501</t>
        </is>
      </c>
      <c r="E261" t="inlineStr">
        <is>
          <t>046</t>
        </is>
      </c>
      <c r="F261" t="inlineStr">
        <is>
          <t>PAITA</t>
        </is>
      </c>
      <c r="G261" t="inlineStr">
        <is>
          <t>4939</t>
        </is>
      </c>
      <c r="H261" t="inlineStr">
        <is>
          <t>AXIS GL AGENCIA DE ADUANA S.A.C</t>
        </is>
      </c>
      <c r="I261" t="inlineStr">
        <is>
          <t>BE</t>
        </is>
      </c>
      <c r="J261" t="inlineStr">
        <is>
          <t>BELGIUM</t>
        </is>
      </c>
      <c r="K261" s="8" t="n">
        <v>120798</v>
      </c>
      <c r="O261" t="inlineStr">
        <is>
          <t>SUNAT - Aduanas (exportaciones)</t>
        </is>
      </c>
      <c r="P261" t="inlineStr">
        <is>
          <t>2026-09-19T23:27:29.864Z</t>
        </is>
      </c>
    </row>
    <row r="262">
      <c r="A262" t="inlineStr">
        <is>
          <t>20526179367</t>
        </is>
      </c>
      <c r="B262" t="inlineStr">
        <is>
          <t>2025</t>
        </is>
      </c>
      <c r="C262" t="n">
        <v>2</v>
      </c>
      <c r="D262" t="inlineStr">
        <is>
          <t>202502</t>
        </is>
      </c>
      <c r="E262" t="inlineStr">
        <is>
          <t>046</t>
        </is>
      </c>
      <c r="F262" t="inlineStr">
        <is>
          <t>PAITA</t>
        </is>
      </c>
      <c r="G262" t="inlineStr">
        <is>
          <t>4939</t>
        </is>
      </c>
      <c r="H262" t="inlineStr">
        <is>
          <t>AXIS GL AGENCIA DE ADUANA S.A.C</t>
        </is>
      </c>
      <c r="I262" t="inlineStr">
        <is>
          <t>NL</t>
        </is>
      </c>
      <c r="J262" t="inlineStr">
        <is>
          <t>NETHERLANDS</t>
        </is>
      </c>
      <c r="K262" s="8" t="n">
        <v>75600</v>
      </c>
      <c r="O262" t="inlineStr">
        <is>
          <t>SUNAT - Aduanas (exportaciones)</t>
        </is>
      </c>
      <c r="P262" t="inlineStr">
        <is>
          <t>2026-09-19T23:27:29.864Z</t>
        </is>
      </c>
    </row>
    <row r="263">
      <c r="A263" t="inlineStr">
        <is>
          <t>20526179367</t>
        </is>
      </c>
      <c r="B263" t="inlineStr">
        <is>
          <t>2025</t>
        </is>
      </c>
      <c r="C263" t="n">
        <v>2</v>
      </c>
      <c r="D263" t="inlineStr">
        <is>
          <t>202502</t>
        </is>
      </c>
      <c r="E263" t="inlineStr">
        <is>
          <t>046</t>
        </is>
      </c>
      <c r="F263" t="inlineStr">
        <is>
          <t>PAITA</t>
        </is>
      </c>
      <c r="G263" t="inlineStr">
        <is>
          <t>4939</t>
        </is>
      </c>
      <c r="H263" t="inlineStr">
        <is>
          <t>AXIS GL AGENCIA DE ADUANA S.A.C</t>
        </is>
      </c>
      <c r="I263" t="inlineStr">
        <is>
          <t>BE</t>
        </is>
      </c>
      <c r="J263" t="inlineStr">
        <is>
          <t>BELGIUM</t>
        </is>
      </c>
      <c r="K263" s="8" t="n">
        <v>176200</v>
      </c>
      <c r="O263" t="inlineStr">
        <is>
          <t>SUNAT - Aduanas (exportaciones)</t>
        </is>
      </c>
      <c r="P263" t="inlineStr">
        <is>
          <t>2026-09-19T23:27:29.864Z</t>
        </is>
      </c>
    </row>
    <row r="264">
      <c r="A264" t="inlineStr">
        <is>
          <t>20526179367</t>
        </is>
      </c>
      <c r="B264" t="inlineStr">
        <is>
          <t>2025</t>
        </is>
      </c>
      <c r="C264" t="n">
        <v>3</v>
      </c>
      <c r="D264" t="inlineStr">
        <is>
          <t>202503</t>
        </is>
      </c>
      <c r="E264" t="inlineStr">
        <is>
          <t>046</t>
        </is>
      </c>
      <c r="F264" t="inlineStr">
        <is>
          <t>PAITA</t>
        </is>
      </c>
      <c r="G264" t="inlineStr">
        <is>
          <t>4939</t>
        </is>
      </c>
      <c r="H264" t="inlineStr">
        <is>
          <t>AXIS GL AGENCIA DE ADUANA S.A.C</t>
        </is>
      </c>
      <c r="I264" t="inlineStr">
        <is>
          <t>BE</t>
        </is>
      </c>
      <c r="J264" t="inlineStr">
        <is>
          <t>BELGIUM</t>
        </is>
      </c>
      <c r="K264" s="8" t="n">
        <v>166320</v>
      </c>
      <c r="O264" t="inlineStr">
        <is>
          <t>SUNAT - Aduanas (exportaciones)</t>
        </is>
      </c>
      <c r="P264" t="inlineStr">
        <is>
          <t>2026-09-19T23:27:29.864Z</t>
        </is>
      </c>
    </row>
    <row r="265">
      <c r="A265" t="inlineStr">
        <is>
          <t>20526179367</t>
        </is>
      </c>
      <c r="B265" t="inlineStr">
        <is>
          <t>2025</t>
        </is>
      </c>
      <c r="C265" t="n">
        <v>3</v>
      </c>
      <c r="D265" t="inlineStr">
        <is>
          <t>202503</t>
        </is>
      </c>
      <c r="E265" t="inlineStr">
        <is>
          <t>046</t>
        </is>
      </c>
      <c r="F265" t="inlineStr">
        <is>
          <t>PAITA</t>
        </is>
      </c>
      <c r="G265" t="inlineStr">
        <is>
          <t>4939</t>
        </is>
      </c>
      <c r="H265" t="inlineStr">
        <is>
          <t>AXIS GL AGENCIA DE ADUANA S.A.C</t>
        </is>
      </c>
      <c r="I265" t="inlineStr">
        <is>
          <t>NL</t>
        </is>
      </c>
      <c r="J265" t="inlineStr">
        <is>
          <t>NETHERLANDS</t>
        </is>
      </c>
      <c r="K265" s="8" t="n">
        <v>136080</v>
      </c>
      <c r="O265" t="inlineStr">
        <is>
          <t>SUNAT - Aduanas (exportaciones)</t>
        </is>
      </c>
      <c r="P265" t="inlineStr">
        <is>
          <t>2026-09-19T23:27:29.864Z</t>
        </is>
      </c>
    </row>
    <row r="266">
      <c r="A266" t="inlineStr">
        <is>
          <t>20526179367</t>
        </is>
      </c>
      <c r="B266" t="inlineStr">
        <is>
          <t>2025</t>
        </is>
      </c>
      <c r="C266" t="n">
        <v>4</v>
      </c>
      <c r="D266" t="inlineStr">
        <is>
          <t>202504</t>
        </is>
      </c>
      <c r="E266" t="inlineStr">
        <is>
          <t>046</t>
        </is>
      </c>
      <c r="F266" t="inlineStr">
        <is>
          <t>PAITA</t>
        </is>
      </c>
      <c r="G266" t="inlineStr">
        <is>
          <t>4939</t>
        </is>
      </c>
      <c r="H266" t="inlineStr">
        <is>
          <t>AXIS GL AGENCIA DE ADUANA S.A.C</t>
        </is>
      </c>
      <c r="I266" t="inlineStr">
        <is>
          <t>NL</t>
        </is>
      </c>
      <c r="J266" t="inlineStr">
        <is>
          <t>NETHERLANDS</t>
        </is>
      </c>
      <c r="K266" s="8" t="n">
        <v>99424</v>
      </c>
      <c r="O266" t="inlineStr">
        <is>
          <t>SUNAT - Aduanas (exportaciones)</t>
        </is>
      </c>
      <c r="P266" t="inlineStr">
        <is>
          <t>2026-09-19T23:27:29.864Z</t>
        </is>
      </c>
    </row>
    <row r="267">
      <c r="A267" t="inlineStr">
        <is>
          <t>20526179367</t>
        </is>
      </c>
      <c r="B267" t="inlineStr">
        <is>
          <t>2025</t>
        </is>
      </c>
      <c r="C267" t="n">
        <v>4</v>
      </c>
      <c r="D267" t="inlineStr">
        <is>
          <t>202504</t>
        </is>
      </c>
      <c r="E267" t="inlineStr">
        <is>
          <t>046</t>
        </is>
      </c>
      <c r="F267" t="inlineStr">
        <is>
          <t>PAITA</t>
        </is>
      </c>
      <c r="G267" t="inlineStr">
        <is>
          <t>4939</t>
        </is>
      </c>
      <c r="H267" t="inlineStr">
        <is>
          <t>AXIS GL AGENCIA DE ADUANA S.A.C</t>
        </is>
      </c>
      <c r="I267" t="inlineStr">
        <is>
          <t>BE</t>
        </is>
      </c>
      <c r="J267" t="inlineStr">
        <is>
          <t>BELGIUM</t>
        </is>
      </c>
      <c r="K267" s="8" t="n">
        <v>115720</v>
      </c>
      <c r="O267" t="inlineStr">
        <is>
          <t>SUNAT - Aduanas (exportaciones)</t>
        </is>
      </c>
      <c r="P267" t="inlineStr">
        <is>
          <t>2026-09-19T23:27:29.864Z</t>
        </is>
      </c>
    </row>
    <row r="268">
      <c r="A268" t="inlineStr">
        <is>
          <t>20526179367</t>
        </is>
      </c>
      <c r="B268" t="inlineStr">
        <is>
          <t>2025</t>
        </is>
      </c>
      <c r="C268" t="n">
        <v>5</v>
      </c>
      <c r="D268" t="inlineStr">
        <is>
          <t>202505</t>
        </is>
      </c>
      <c r="E268" t="inlineStr">
        <is>
          <t>046</t>
        </is>
      </c>
      <c r="F268" t="inlineStr">
        <is>
          <t>PAITA</t>
        </is>
      </c>
      <c r="G268" t="inlineStr">
        <is>
          <t>4939</t>
        </is>
      </c>
      <c r="H268" t="inlineStr">
        <is>
          <t>AXIS GL AGENCIA DE ADUANA S.A.C</t>
        </is>
      </c>
      <c r="I268" t="inlineStr">
        <is>
          <t>NL</t>
        </is>
      </c>
      <c r="J268" t="inlineStr">
        <is>
          <t>NETHERLANDS</t>
        </is>
      </c>
      <c r="K268" s="8" t="n">
        <v>15120</v>
      </c>
      <c r="O268" t="inlineStr">
        <is>
          <t>SUNAT - Aduanas (exportaciones)</t>
        </is>
      </c>
      <c r="P268" t="inlineStr">
        <is>
          <t>2026-09-19T23:27:29.864Z</t>
        </is>
      </c>
    </row>
    <row r="269">
      <c r="A269" t="inlineStr">
        <is>
          <t>20526179367</t>
        </is>
      </c>
      <c r="B269" t="inlineStr">
        <is>
          <t>2025</t>
        </is>
      </c>
      <c r="C269" t="n">
        <v>5</v>
      </c>
      <c r="D269" t="inlineStr">
        <is>
          <t>202505</t>
        </is>
      </c>
      <c r="E269" t="inlineStr">
        <is>
          <t>046</t>
        </is>
      </c>
      <c r="F269" t="inlineStr">
        <is>
          <t>PAITA</t>
        </is>
      </c>
      <c r="G269" t="inlineStr">
        <is>
          <t>4939</t>
        </is>
      </c>
      <c r="H269" t="inlineStr">
        <is>
          <t>AXIS GL AGENCIA DE ADUANA S.A.C</t>
        </is>
      </c>
      <c r="I269" t="inlineStr">
        <is>
          <t>BE</t>
        </is>
      </c>
      <c r="J269" t="inlineStr">
        <is>
          <t>BELGIUM</t>
        </is>
      </c>
      <c r="K269" s="8" t="n">
        <v>161080</v>
      </c>
      <c r="O269" t="inlineStr">
        <is>
          <t>SUNAT - Aduanas (exportaciones)</t>
        </is>
      </c>
      <c r="P269" t="inlineStr">
        <is>
          <t>2026-09-19T23:27:29.864Z</t>
        </is>
      </c>
    </row>
    <row r="270">
      <c r="A270" t="inlineStr">
        <is>
          <t>20526179367</t>
        </is>
      </c>
      <c r="B270" t="inlineStr">
        <is>
          <t>2025</t>
        </is>
      </c>
      <c r="C270" t="n">
        <v>6</v>
      </c>
      <c r="D270" t="inlineStr">
        <is>
          <t>202506</t>
        </is>
      </c>
      <c r="E270" t="inlineStr">
        <is>
          <t>046</t>
        </is>
      </c>
      <c r="F270" t="inlineStr">
        <is>
          <t>PAITA</t>
        </is>
      </c>
      <c r="G270" t="inlineStr">
        <is>
          <t>4939</t>
        </is>
      </c>
      <c r="H270" t="inlineStr">
        <is>
          <t>AXIS GL AGENCIA DE ADUANA S.A.C</t>
        </is>
      </c>
      <c r="I270" t="inlineStr">
        <is>
          <t>BE</t>
        </is>
      </c>
      <c r="J270" t="inlineStr">
        <is>
          <t>BELGIUM</t>
        </is>
      </c>
      <c r="K270" s="8" t="n">
        <v>103536</v>
      </c>
      <c r="O270" t="inlineStr">
        <is>
          <t>SUNAT - Aduanas (exportaciones)</t>
        </is>
      </c>
      <c r="P270" t="inlineStr">
        <is>
          <t>2026-09-19T23:27:29.864Z</t>
        </is>
      </c>
    </row>
    <row r="271">
      <c r="A271" t="inlineStr">
        <is>
          <t>20526179367</t>
        </is>
      </c>
      <c r="B271" t="inlineStr">
        <is>
          <t>2025</t>
        </is>
      </c>
      <c r="C271" t="n">
        <v>6</v>
      </c>
      <c r="D271" t="inlineStr">
        <is>
          <t>202506</t>
        </is>
      </c>
      <c r="E271" t="inlineStr">
        <is>
          <t>046</t>
        </is>
      </c>
      <c r="F271" t="inlineStr">
        <is>
          <t>PAITA</t>
        </is>
      </c>
      <c r="G271" t="inlineStr">
        <is>
          <t>4939</t>
        </is>
      </c>
      <c r="H271" t="inlineStr">
        <is>
          <t>AXIS GL AGENCIA DE ADUANA S.A.C</t>
        </is>
      </c>
      <c r="I271" t="inlineStr">
        <is>
          <t>NL</t>
        </is>
      </c>
      <c r="J271" t="inlineStr">
        <is>
          <t>NETHERLANDS</t>
        </is>
      </c>
      <c r="K271" s="8" t="n">
        <v>108000</v>
      </c>
      <c r="O271" t="inlineStr">
        <is>
          <t>SUNAT - Aduanas (exportaciones)</t>
        </is>
      </c>
      <c r="P271" t="inlineStr">
        <is>
          <t>2026-09-19T23:27:29.864Z</t>
        </is>
      </c>
    </row>
    <row r="272">
      <c r="A272" t="inlineStr">
        <is>
          <t>20526179367</t>
        </is>
      </c>
      <c r="B272" t="inlineStr">
        <is>
          <t>2025</t>
        </is>
      </c>
      <c r="C272" t="n">
        <v>7</v>
      </c>
      <c r="D272" t="inlineStr">
        <is>
          <t>202507</t>
        </is>
      </c>
      <c r="E272" t="inlineStr">
        <is>
          <t>046</t>
        </is>
      </c>
      <c r="F272" t="inlineStr">
        <is>
          <t>PAITA</t>
        </is>
      </c>
      <c r="G272" t="inlineStr">
        <is>
          <t>4939</t>
        </is>
      </c>
      <c r="H272" t="inlineStr">
        <is>
          <t>AXIS GL AGENCIA DE ADUANA S.A.C</t>
        </is>
      </c>
      <c r="I272" t="inlineStr">
        <is>
          <t>BE</t>
        </is>
      </c>
      <c r="J272" t="inlineStr">
        <is>
          <t>BELGIUM</t>
        </is>
      </c>
      <c r="K272" s="8" t="n">
        <v>45360</v>
      </c>
      <c r="O272" t="inlineStr">
        <is>
          <t>SUNAT - Aduanas (exportaciones)</t>
        </is>
      </c>
      <c r="P272" t="inlineStr">
        <is>
          <t>2026-09-19T23:27:29.864Z</t>
        </is>
      </c>
    </row>
    <row r="273">
      <c r="A273" t="inlineStr">
        <is>
          <t>20526179367</t>
        </is>
      </c>
      <c r="B273" t="inlineStr">
        <is>
          <t>2025</t>
        </is>
      </c>
      <c r="C273" t="n">
        <v>7</v>
      </c>
      <c r="D273" t="inlineStr">
        <is>
          <t>202507</t>
        </is>
      </c>
      <c r="E273" t="inlineStr">
        <is>
          <t>046</t>
        </is>
      </c>
      <c r="F273" t="inlineStr">
        <is>
          <t>PAITA</t>
        </is>
      </c>
      <c r="G273" t="inlineStr">
        <is>
          <t>4939</t>
        </is>
      </c>
      <c r="H273" t="inlineStr">
        <is>
          <t>AXIS GL AGENCIA DE ADUANA S.A.C</t>
        </is>
      </c>
      <c r="I273" t="inlineStr">
        <is>
          <t>NL</t>
        </is>
      </c>
      <c r="J273" t="inlineStr">
        <is>
          <t>NETHERLANDS</t>
        </is>
      </c>
      <c r="K273" s="8" t="n">
        <v>136080</v>
      </c>
      <c r="O273" t="inlineStr">
        <is>
          <t>SUNAT - Aduanas (exportaciones)</t>
        </is>
      </c>
      <c r="P273" t="inlineStr">
        <is>
          <t>2026-09-19T23:27:29.864Z</t>
        </is>
      </c>
    </row>
    <row r="274">
      <c r="A274" t="inlineStr">
        <is>
          <t>20526179367</t>
        </is>
      </c>
      <c r="B274" t="inlineStr">
        <is>
          <t>2025</t>
        </is>
      </c>
      <c r="C274" t="n">
        <v>8</v>
      </c>
      <c r="D274" t="inlineStr">
        <is>
          <t>202508</t>
        </is>
      </c>
      <c r="E274" t="inlineStr">
        <is>
          <t>046</t>
        </is>
      </c>
      <c r="F274" t="inlineStr">
        <is>
          <t>PAITA</t>
        </is>
      </c>
      <c r="G274" t="inlineStr">
        <is>
          <t>4939</t>
        </is>
      </c>
      <c r="H274" t="inlineStr">
        <is>
          <t>AXIS GL AGENCIA DE ADUANA S.A.C</t>
        </is>
      </c>
      <c r="I274" t="inlineStr">
        <is>
          <t>BE</t>
        </is>
      </c>
      <c r="J274" t="inlineStr">
        <is>
          <t>BELGIUM</t>
        </is>
      </c>
      <c r="K274" s="8" t="n">
        <v>120960</v>
      </c>
      <c r="O274" t="inlineStr">
        <is>
          <t>SUNAT - Aduanas (exportaciones)</t>
        </is>
      </c>
      <c r="P274" t="inlineStr">
        <is>
          <t>2026-09-19T23:27:29.864Z</t>
        </is>
      </c>
    </row>
    <row r="275">
      <c r="A275" t="inlineStr">
        <is>
          <t>20526179367</t>
        </is>
      </c>
      <c r="B275" t="inlineStr">
        <is>
          <t>2025</t>
        </is>
      </c>
      <c r="C275" t="n">
        <v>8</v>
      </c>
      <c r="D275" t="inlineStr">
        <is>
          <t>202508</t>
        </is>
      </c>
      <c r="E275" t="inlineStr">
        <is>
          <t>046</t>
        </is>
      </c>
      <c r="F275" t="inlineStr">
        <is>
          <t>PAITA</t>
        </is>
      </c>
      <c r="G275" t="inlineStr">
        <is>
          <t>4939</t>
        </is>
      </c>
      <c r="H275" t="inlineStr">
        <is>
          <t>AXIS GL AGENCIA DE ADUANA S.A.C</t>
        </is>
      </c>
      <c r="I275" t="inlineStr">
        <is>
          <t>NL</t>
        </is>
      </c>
      <c r="J275" t="inlineStr">
        <is>
          <t>NETHERLANDS</t>
        </is>
      </c>
      <c r="K275" s="8" t="n">
        <v>151200</v>
      </c>
      <c r="O275" t="inlineStr">
        <is>
          <t>SUNAT - Aduanas (exportaciones)</t>
        </is>
      </c>
      <c r="P275" t="inlineStr">
        <is>
          <t>2026-09-19T23:27:29.864Z</t>
        </is>
      </c>
    </row>
    <row r="276">
      <c r="A276" t="inlineStr">
        <is>
          <t>20526179367</t>
        </is>
      </c>
      <c r="B276" t="inlineStr">
        <is>
          <t>2025</t>
        </is>
      </c>
      <c r="C276" t="n">
        <v>9</v>
      </c>
      <c r="D276" t="inlineStr">
        <is>
          <t>202509</t>
        </is>
      </c>
      <c r="E276" t="inlineStr">
        <is>
          <t>046</t>
        </is>
      </c>
      <c r="F276" t="inlineStr">
        <is>
          <t>PAITA</t>
        </is>
      </c>
      <c r="G276" t="inlineStr">
        <is>
          <t>4939</t>
        </is>
      </c>
      <c r="H276" t="inlineStr">
        <is>
          <t>AXIS GL AGENCIA DE ADUANA S.A.C</t>
        </is>
      </c>
      <c r="I276" t="inlineStr">
        <is>
          <t>DE</t>
        </is>
      </c>
      <c r="J276" t="inlineStr">
        <is>
          <t>GERMANY</t>
        </is>
      </c>
      <c r="K276" s="8" t="n">
        <v>120960</v>
      </c>
      <c r="O276" t="inlineStr">
        <is>
          <t>SUNAT - Aduanas (exportaciones)</t>
        </is>
      </c>
      <c r="P276" t="inlineStr">
        <is>
          <t>2026-09-19T23:27:29.864Z</t>
        </is>
      </c>
    </row>
    <row r="277">
      <c r="A277" t="inlineStr">
        <is>
          <t>20526179367</t>
        </is>
      </c>
      <c r="B277" t="inlineStr">
        <is>
          <t>2025</t>
        </is>
      </c>
      <c r="C277" t="n">
        <v>9</v>
      </c>
      <c r="D277" t="inlineStr">
        <is>
          <t>202509</t>
        </is>
      </c>
      <c r="E277" t="inlineStr">
        <is>
          <t>046</t>
        </is>
      </c>
      <c r="F277" t="inlineStr">
        <is>
          <t>PAITA</t>
        </is>
      </c>
      <c r="G277" t="inlineStr">
        <is>
          <t>4939</t>
        </is>
      </c>
      <c r="H277" t="inlineStr">
        <is>
          <t>AXIS GL AGENCIA DE ADUANA S.A.C</t>
        </is>
      </c>
      <c r="I277" t="inlineStr">
        <is>
          <t>NL</t>
        </is>
      </c>
      <c r="J277" t="inlineStr">
        <is>
          <t>NETHERLANDS</t>
        </is>
      </c>
      <c r="K277" s="8" t="n">
        <v>130840</v>
      </c>
      <c r="O277" t="inlineStr">
        <is>
          <t>SUNAT - Aduanas (exportaciones)</t>
        </is>
      </c>
      <c r="P277" t="inlineStr">
        <is>
          <t>2026-09-19T23:27:29.864Z</t>
        </is>
      </c>
    </row>
    <row r="278">
      <c r="A278" t="inlineStr">
        <is>
          <t>20526179367</t>
        </is>
      </c>
      <c r="B278" t="inlineStr">
        <is>
          <t>2025</t>
        </is>
      </c>
      <c r="C278" t="n">
        <v>10</v>
      </c>
      <c r="D278" t="inlineStr">
        <is>
          <t>202510</t>
        </is>
      </c>
      <c r="E278" t="inlineStr">
        <is>
          <t>046</t>
        </is>
      </c>
      <c r="F278" t="inlineStr">
        <is>
          <t>PAITA</t>
        </is>
      </c>
      <c r="G278" t="inlineStr">
        <is>
          <t>4939</t>
        </is>
      </c>
      <c r="H278" t="inlineStr">
        <is>
          <t>AXIS GL AGENCIA DE ADUANA S.A.C</t>
        </is>
      </c>
      <c r="I278" t="inlineStr">
        <is>
          <t>DE</t>
        </is>
      </c>
      <c r="J278" t="inlineStr">
        <is>
          <t>GERMANY</t>
        </is>
      </c>
      <c r="K278" s="8" t="n">
        <v>221560</v>
      </c>
      <c r="O278" t="inlineStr">
        <is>
          <t>SUNAT - Aduanas (exportaciones)</t>
        </is>
      </c>
      <c r="P278" t="inlineStr">
        <is>
          <t>2026-09-19T23:27:29.864Z</t>
        </is>
      </c>
    </row>
    <row r="279">
      <c r="A279" t="inlineStr">
        <is>
          <t>20526179367</t>
        </is>
      </c>
      <c r="B279" t="inlineStr">
        <is>
          <t>2025</t>
        </is>
      </c>
      <c r="C279" t="n">
        <v>10</v>
      </c>
      <c r="D279" t="inlineStr">
        <is>
          <t>202510</t>
        </is>
      </c>
      <c r="E279" t="inlineStr">
        <is>
          <t>046</t>
        </is>
      </c>
      <c r="F279" t="inlineStr">
        <is>
          <t>PAITA</t>
        </is>
      </c>
      <c r="G279" t="inlineStr">
        <is>
          <t>4939</t>
        </is>
      </c>
      <c r="H279" t="inlineStr">
        <is>
          <t>AXIS GL AGENCIA DE ADUANA S.A.C</t>
        </is>
      </c>
      <c r="I279" t="inlineStr">
        <is>
          <t>NL</t>
        </is>
      </c>
      <c r="J279" t="inlineStr">
        <is>
          <t>NETHERLANDS</t>
        </is>
      </c>
      <c r="K279" s="8" t="n">
        <v>30240</v>
      </c>
      <c r="O279" t="inlineStr">
        <is>
          <t>SUNAT - Aduanas (exportaciones)</t>
        </is>
      </c>
      <c r="P279" t="inlineStr">
        <is>
          <t>2026-09-19T23:27:29.864Z</t>
        </is>
      </c>
    </row>
    <row r="280">
      <c r="A280" t="inlineStr">
        <is>
          <t>20526179367</t>
        </is>
      </c>
      <c r="B280" t="inlineStr">
        <is>
          <t>2025</t>
        </is>
      </c>
      <c r="C280" t="n">
        <v>11</v>
      </c>
      <c r="D280" t="inlineStr">
        <is>
          <t>202511</t>
        </is>
      </c>
      <c r="E280" t="inlineStr">
        <is>
          <t>046</t>
        </is>
      </c>
      <c r="F280" t="inlineStr">
        <is>
          <t>PAITA</t>
        </is>
      </c>
      <c r="G280" t="inlineStr">
        <is>
          <t>4939</t>
        </is>
      </c>
      <c r="H280" t="inlineStr">
        <is>
          <t>AXIS GL AGENCIA DE ADUANA S.A.C</t>
        </is>
      </c>
      <c r="I280" t="inlineStr">
        <is>
          <t>NL</t>
        </is>
      </c>
      <c r="J280" t="inlineStr">
        <is>
          <t>NETHERLANDS</t>
        </is>
      </c>
      <c r="K280" s="8" t="n">
        <v>30240</v>
      </c>
      <c r="O280" t="inlineStr">
        <is>
          <t>SUNAT - Aduanas (exportaciones)</t>
        </is>
      </c>
      <c r="P280" t="inlineStr">
        <is>
          <t>2026-09-19T23:27:29.864Z</t>
        </is>
      </c>
    </row>
    <row r="281">
      <c r="A281" t="inlineStr">
        <is>
          <t>20526179367</t>
        </is>
      </c>
      <c r="B281" t="inlineStr">
        <is>
          <t>2025</t>
        </is>
      </c>
      <c r="C281" t="n">
        <v>11</v>
      </c>
      <c r="D281" t="inlineStr">
        <is>
          <t>202511</t>
        </is>
      </c>
      <c r="E281" t="inlineStr">
        <is>
          <t>046</t>
        </is>
      </c>
      <c r="F281" t="inlineStr">
        <is>
          <t>PAITA</t>
        </is>
      </c>
      <c r="G281" t="inlineStr">
        <is>
          <t>4939</t>
        </is>
      </c>
      <c r="H281" t="inlineStr">
        <is>
          <t>AXIS GL AGENCIA DE ADUANA S.A.C</t>
        </is>
      </c>
      <c r="I281" t="inlineStr">
        <is>
          <t>BE</t>
        </is>
      </c>
      <c r="J281" t="inlineStr">
        <is>
          <t>BELGIUM</t>
        </is>
      </c>
      <c r="K281" s="8" t="n">
        <v>60480</v>
      </c>
      <c r="O281" t="inlineStr">
        <is>
          <t>SUNAT - Aduanas (exportaciones)</t>
        </is>
      </c>
      <c r="P281" t="inlineStr">
        <is>
          <t>2026-09-19T23:27:29.864Z</t>
        </is>
      </c>
    </row>
    <row r="282">
      <c r="A282" t="inlineStr">
        <is>
          <t>20526179367</t>
        </is>
      </c>
      <c r="B282" t="inlineStr">
        <is>
          <t>2025</t>
        </is>
      </c>
      <c r="C282" t="n">
        <v>11</v>
      </c>
      <c r="D282" t="inlineStr">
        <is>
          <t>202511</t>
        </is>
      </c>
      <c r="E282" t="inlineStr">
        <is>
          <t>046</t>
        </is>
      </c>
      <c r="F282" t="inlineStr">
        <is>
          <t>PAITA</t>
        </is>
      </c>
      <c r="G282" t="inlineStr">
        <is>
          <t>4939</t>
        </is>
      </c>
      <c r="H282" t="inlineStr">
        <is>
          <t>AXIS GL AGENCIA DE ADUANA S.A.C</t>
        </is>
      </c>
      <c r="I282" t="inlineStr">
        <is>
          <t>DE</t>
        </is>
      </c>
      <c r="J282" t="inlineStr">
        <is>
          <t>GERMANY</t>
        </is>
      </c>
      <c r="K282" s="8" t="n">
        <v>166320</v>
      </c>
      <c r="O282" t="inlineStr">
        <is>
          <t>SUNAT - Aduanas (exportaciones)</t>
        </is>
      </c>
      <c r="P282" t="inlineStr">
        <is>
          <t>2026-09-19T23:27:29.864Z</t>
        </is>
      </c>
    </row>
    <row r="283">
      <c r="A283" t="inlineStr">
        <is>
          <t>20526179367</t>
        </is>
      </c>
      <c r="B283" t="inlineStr">
        <is>
          <t>2025</t>
        </is>
      </c>
      <c r="C283" t="n">
        <v>12</v>
      </c>
      <c r="D283" t="inlineStr">
        <is>
          <t>202512</t>
        </is>
      </c>
      <c r="E283" t="inlineStr">
        <is>
          <t>046</t>
        </is>
      </c>
      <c r="F283" t="inlineStr">
        <is>
          <t>PAITA</t>
        </is>
      </c>
      <c r="G283" t="inlineStr">
        <is>
          <t>4939</t>
        </is>
      </c>
      <c r="H283" t="inlineStr">
        <is>
          <t>AXIS GL AGENCIA DE ADUANA S.A.C</t>
        </is>
      </c>
      <c r="I283" t="inlineStr">
        <is>
          <t>NL</t>
        </is>
      </c>
      <c r="J283" t="inlineStr">
        <is>
          <t>NETHERLANDS</t>
        </is>
      </c>
      <c r="K283" s="8" t="n">
        <v>120960</v>
      </c>
      <c r="O283" t="inlineStr">
        <is>
          <t>SUNAT - Aduanas (exportaciones)</t>
        </is>
      </c>
      <c r="P283" t="inlineStr">
        <is>
          <t>2026-09-19T23:27:29.864Z</t>
        </is>
      </c>
    </row>
    <row r="284">
      <c r="A284" t="inlineStr">
        <is>
          <t>20526179367</t>
        </is>
      </c>
      <c r="B284" t="inlineStr">
        <is>
          <t>2025</t>
        </is>
      </c>
      <c r="C284" t="n">
        <v>12</v>
      </c>
      <c r="D284" t="inlineStr">
        <is>
          <t>202512</t>
        </is>
      </c>
      <c r="E284" t="inlineStr">
        <is>
          <t>046</t>
        </is>
      </c>
      <c r="F284" t="inlineStr">
        <is>
          <t>PAITA</t>
        </is>
      </c>
      <c r="G284" t="inlineStr">
        <is>
          <t>4939</t>
        </is>
      </c>
      <c r="H284" t="inlineStr">
        <is>
          <t>AXIS GL AGENCIA DE ADUANA S.A.C</t>
        </is>
      </c>
      <c r="I284" t="inlineStr">
        <is>
          <t>BE</t>
        </is>
      </c>
      <c r="J284" t="inlineStr">
        <is>
          <t>BELGIUM</t>
        </is>
      </c>
      <c r="K284" s="8" t="n">
        <v>166320</v>
      </c>
      <c r="O284" t="inlineStr">
        <is>
          <t>SUNAT - Aduanas (exportaciones)</t>
        </is>
      </c>
      <c r="P284" t="inlineStr">
        <is>
          <t>2026-09-19T23:27:29.864Z</t>
        </is>
      </c>
    </row>
    <row r="285">
      <c r="A285" t="inlineStr">
        <is>
          <t>20526179367</t>
        </is>
      </c>
      <c r="B285" t="inlineStr">
        <is>
          <t>2026</t>
        </is>
      </c>
      <c r="C285" t="n">
        <v>1</v>
      </c>
      <c r="D285" t="inlineStr">
        <is>
          <t>202601</t>
        </is>
      </c>
      <c r="E285" t="inlineStr">
        <is>
          <t>046</t>
        </is>
      </c>
      <c r="F285" t="inlineStr">
        <is>
          <t>PAITA</t>
        </is>
      </c>
      <c r="G285" t="inlineStr">
        <is>
          <t>4939</t>
        </is>
      </c>
      <c r="H285" t="inlineStr">
        <is>
          <t>AXIS GL AGENCIA DE ADUANA S.A.C</t>
        </is>
      </c>
      <c r="I285" t="inlineStr">
        <is>
          <t>DE</t>
        </is>
      </c>
      <c r="J285" t="inlineStr">
        <is>
          <t>GERMANY</t>
        </is>
      </c>
      <c r="K285" s="8" t="n">
        <v>94608</v>
      </c>
      <c r="O285" t="inlineStr">
        <is>
          <t>SUNAT - Aduanas (exportaciones)</t>
        </is>
      </c>
      <c r="P285" t="inlineStr">
        <is>
          <t>2026-09-19T23:27:29.864Z</t>
        </is>
      </c>
    </row>
    <row r="286">
      <c r="A286" t="inlineStr">
        <is>
          <t>20526179367</t>
        </is>
      </c>
      <c r="B286" t="inlineStr">
        <is>
          <t>2026</t>
        </is>
      </c>
      <c r="C286" t="n">
        <v>1</v>
      </c>
      <c r="D286" t="inlineStr">
        <is>
          <t>202601</t>
        </is>
      </c>
      <c r="E286" t="inlineStr">
        <is>
          <t>046</t>
        </is>
      </c>
      <c r="F286" t="inlineStr">
        <is>
          <t>PAITA</t>
        </is>
      </c>
      <c r="G286" t="inlineStr">
        <is>
          <t>4939</t>
        </is>
      </c>
      <c r="H286" t="inlineStr">
        <is>
          <t>AXIS GL AGENCIA DE ADUANA S.A.C</t>
        </is>
      </c>
      <c r="I286" t="inlineStr">
        <is>
          <t>NL</t>
        </is>
      </c>
      <c r="J286" t="inlineStr">
        <is>
          <t>NETHERLANDS</t>
        </is>
      </c>
      <c r="K286" s="8" t="n">
        <v>62935.2</v>
      </c>
      <c r="O286" t="inlineStr">
        <is>
          <t>SUNAT - Aduanas (exportaciones)</t>
        </is>
      </c>
      <c r="P286" t="inlineStr">
        <is>
          <t>2026-09-19T23:27:29.864Z</t>
        </is>
      </c>
    </row>
    <row r="287">
      <c r="A287" t="inlineStr">
        <is>
          <t>20526179367</t>
        </is>
      </c>
      <c r="B287" t="inlineStr">
        <is>
          <t>2026</t>
        </is>
      </c>
      <c r="C287" t="n">
        <v>1</v>
      </c>
      <c r="D287" t="inlineStr">
        <is>
          <t>202601</t>
        </is>
      </c>
      <c r="E287" t="inlineStr">
        <is>
          <t>046</t>
        </is>
      </c>
      <c r="F287" t="inlineStr">
        <is>
          <t>PAITA</t>
        </is>
      </c>
      <c r="G287" t="inlineStr">
        <is>
          <t>4939</t>
        </is>
      </c>
      <c r="H287" t="inlineStr">
        <is>
          <t>AXIS GL AGENCIA DE ADUANA S.A.C</t>
        </is>
      </c>
      <c r="I287" t="inlineStr">
        <is>
          <t>BE</t>
        </is>
      </c>
      <c r="J287" t="inlineStr">
        <is>
          <t>BELGIUM</t>
        </is>
      </c>
      <c r="K287" s="8" t="n">
        <v>157680</v>
      </c>
      <c r="O287" t="inlineStr">
        <is>
          <t>SUNAT - Aduanas (exportaciones)</t>
        </is>
      </c>
      <c r="P287" t="inlineStr">
        <is>
          <t>2026-09-19T23:27:29.864Z</t>
        </is>
      </c>
    </row>
    <row r="288">
      <c r="A288" t="inlineStr">
        <is>
          <t>20526179367</t>
        </is>
      </c>
      <c r="B288" t="inlineStr">
        <is>
          <t>2026</t>
        </is>
      </c>
      <c r="C288" t="n">
        <v>2</v>
      </c>
      <c r="D288" t="inlineStr">
        <is>
          <t>202602</t>
        </is>
      </c>
      <c r="E288" t="inlineStr">
        <is>
          <t>046</t>
        </is>
      </c>
      <c r="F288" t="inlineStr">
        <is>
          <t>PAITA</t>
        </is>
      </c>
      <c r="G288" t="inlineStr">
        <is>
          <t>4939</t>
        </is>
      </c>
      <c r="H288" t="inlineStr">
        <is>
          <t>AXIS GL AGENCIA DE ADUANA S.A.C</t>
        </is>
      </c>
      <c r="I288" t="inlineStr">
        <is>
          <t>NL</t>
        </is>
      </c>
      <c r="J288" t="inlineStr">
        <is>
          <t>NETHERLANDS</t>
        </is>
      </c>
      <c r="K288" s="8" t="n">
        <v>15768</v>
      </c>
      <c r="O288" t="inlineStr">
        <is>
          <t>SUNAT - Aduanas (exportaciones)</t>
        </is>
      </c>
      <c r="P288" t="inlineStr">
        <is>
          <t>2026-09-19T23:27:29.864Z</t>
        </is>
      </c>
    </row>
    <row r="289">
      <c r="A289" t="inlineStr">
        <is>
          <t>20526179367</t>
        </is>
      </c>
      <c r="B289" t="inlineStr">
        <is>
          <t>2026</t>
        </is>
      </c>
      <c r="C289" t="n">
        <v>2</v>
      </c>
      <c r="D289" t="inlineStr">
        <is>
          <t>202602</t>
        </is>
      </c>
      <c r="E289" t="inlineStr">
        <is>
          <t>046</t>
        </is>
      </c>
      <c r="F289" t="inlineStr">
        <is>
          <t>PAITA</t>
        </is>
      </c>
      <c r="G289" t="inlineStr">
        <is>
          <t>4939</t>
        </is>
      </c>
      <c r="H289" t="inlineStr">
        <is>
          <t>AXIS GL AGENCIA DE ADUANA S.A.C</t>
        </is>
      </c>
      <c r="I289" t="inlineStr">
        <is>
          <t>DE</t>
        </is>
      </c>
      <c r="J289" t="inlineStr">
        <is>
          <t>GERMANY</t>
        </is>
      </c>
      <c r="K289" s="8" t="n">
        <v>94608</v>
      </c>
      <c r="O289" t="inlineStr">
        <is>
          <t>SUNAT - Aduanas (exportaciones)</t>
        </is>
      </c>
      <c r="P289" t="inlineStr">
        <is>
          <t>2026-09-19T23:27:29.864Z</t>
        </is>
      </c>
    </row>
    <row r="290">
      <c r="A290" t="inlineStr">
        <is>
          <t>20526179367</t>
        </is>
      </c>
      <c r="B290" t="inlineStr">
        <is>
          <t>2026</t>
        </is>
      </c>
      <c r="C290" t="n">
        <v>2</v>
      </c>
      <c r="D290" t="inlineStr">
        <is>
          <t>202602</t>
        </is>
      </c>
      <c r="E290" t="inlineStr">
        <is>
          <t>046</t>
        </is>
      </c>
      <c r="F290" t="inlineStr">
        <is>
          <t>PAITA</t>
        </is>
      </c>
      <c r="G290" t="inlineStr">
        <is>
          <t>4939</t>
        </is>
      </c>
      <c r="H290" t="inlineStr">
        <is>
          <t>AXIS GL AGENCIA DE ADUANA S.A.C</t>
        </is>
      </c>
      <c r="I290" t="inlineStr">
        <is>
          <t>BE</t>
        </is>
      </c>
      <c r="J290" t="inlineStr">
        <is>
          <t>BELGIUM</t>
        </is>
      </c>
      <c r="K290" s="8" t="n">
        <v>126144</v>
      </c>
      <c r="O290" t="inlineStr">
        <is>
          <t>SUNAT - Aduanas (exportaciones)</t>
        </is>
      </c>
      <c r="P290" t="inlineStr">
        <is>
          <t>2026-09-19T23:27:29.864Z</t>
        </is>
      </c>
    </row>
    <row r="291">
      <c r="A291" t="inlineStr">
        <is>
          <t>20526179367</t>
        </is>
      </c>
      <c r="B291" t="inlineStr">
        <is>
          <t>2026</t>
        </is>
      </c>
      <c r="C291" t="n">
        <v>3</v>
      </c>
      <c r="D291" t="inlineStr">
        <is>
          <t>202603</t>
        </is>
      </c>
      <c r="E291" t="inlineStr">
        <is>
          <t>046</t>
        </is>
      </c>
      <c r="F291" t="inlineStr">
        <is>
          <t>PAITA</t>
        </is>
      </c>
      <c r="G291" t="inlineStr">
        <is>
          <t>4939</t>
        </is>
      </c>
      <c r="H291" t="inlineStr">
        <is>
          <t>AXIS GL AGENCIA DE ADUANA S.A.C</t>
        </is>
      </c>
      <c r="I291" t="inlineStr">
        <is>
          <t>NL</t>
        </is>
      </c>
      <c r="J291" t="inlineStr">
        <is>
          <t>NETHERLANDS</t>
        </is>
      </c>
      <c r="K291" s="8" t="n">
        <v>31536</v>
      </c>
      <c r="O291" t="inlineStr">
        <is>
          <t>SUNAT - Aduanas (exportaciones)</t>
        </is>
      </c>
      <c r="P291" t="inlineStr">
        <is>
          <t>2026-09-19T23:27:29.864Z</t>
        </is>
      </c>
    </row>
    <row r="292">
      <c r="A292" t="inlineStr">
        <is>
          <t>20526179367</t>
        </is>
      </c>
      <c r="B292" t="inlineStr">
        <is>
          <t>2026</t>
        </is>
      </c>
      <c r="C292" t="n">
        <v>3</v>
      </c>
      <c r="D292" t="inlineStr">
        <is>
          <t>202603</t>
        </is>
      </c>
      <c r="E292" t="inlineStr">
        <is>
          <t>046</t>
        </is>
      </c>
      <c r="F292" t="inlineStr">
        <is>
          <t>PAITA</t>
        </is>
      </c>
      <c r="G292" t="inlineStr">
        <is>
          <t>4939</t>
        </is>
      </c>
      <c r="H292" t="inlineStr">
        <is>
          <t>AXIS GL AGENCIA DE ADUANA S.A.C</t>
        </is>
      </c>
      <c r="I292" t="inlineStr">
        <is>
          <t>DE</t>
        </is>
      </c>
      <c r="J292" t="inlineStr">
        <is>
          <t>GERMANY</t>
        </is>
      </c>
      <c r="K292" s="8" t="n">
        <v>134376</v>
      </c>
      <c r="O292" t="inlineStr">
        <is>
          <t>SUNAT - Aduanas (exportaciones)</t>
        </is>
      </c>
      <c r="P292" t="inlineStr">
        <is>
          <t>2026-09-19T23:27:29.864Z</t>
        </is>
      </c>
    </row>
    <row r="293">
      <c r="A293" t="inlineStr">
        <is>
          <t>20526179367</t>
        </is>
      </c>
      <c r="B293" t="inlineStr">
        <is>
          <t>2026</t>
        </is>
      </c>
      <c r="C293" t="n">
        <v>3</v>
      </c>
      <c r="D293" t="inlineStr">
        <is>
          <t>202603</t>
        </is>
      </c>
      <c r="E293" t="inlineStr">
        <is>
          <t>046</t>
        </is>
      </c>
      <c r="F293" t="inlineStr">
        <is>
          <t>PAITA</t>
        </is>
      </c>
      <c r="G293" t="inlineStr">
        <is>
          <t>4939</t>
        </is>
      </c>
      <c r="H293" t="inlineStr">
        <is>
          <t>AXIS GL AGENCIA DE ADUANA S.A.C</t>
        </is>
      </c>
      <c r="I293" t="inlineStr">
        <is>
          <t>BE</t>
        </is>
      </c>
      <c r="J293" t="inlineStr">
        <is>
          <t>BELGIUM</t>
        </is>
      </c>
      <c r="K293" s="8" t="n">
        <v>126144</v>
      </c>
      <c r="O293" t="inlineStr">
        <is>
          <t>SUNAT - Aduanas (exportaciones)</t>
        </is>
      </c>
      <c r="P293" t="inlineStr">
        <is>
          <t>2026-09-19T23:27:29.864Z</t>
        </is>
      </c>
    </row>
    <row r="294">
      <c r="A294" t="inlineStr">
        <is>
          <t>20526179367</t>
        </is>
      </c>
      <c r="B294" t="inlineStr">
        <is>
          <t>2026</t>
        </is>
      </c>
      <c r="C294" t="n">
        <v>4</v>
      </c>
      <c r="D294" t="inlineStr">
        <is>
          <t>202604</t>
        </is>
      </c>
      <c r="E294" t="inlineStr">
        <is>
          <t>046</t>
        </is>
      </c>
      <c r="F294" t="inlineStr">
        <is>
          <t>PAITA</t>
        </is>
      </c>
      <c r="G294" t="inlineStr">
        <is>
          <t>4939</t>
        </is>
      </c>
      <c r="H294" t="inlineStr">
        <is>
          <t>AXIS GL AGENCIA DE ADUANA S.A.C</t>
        </is>
      </c>
      <c r="I294" t="inlineStr">
        <is>
          <t>BE</t>
        </is>
      </c>
      <c r="J294" t="inlineStr">
        <is>
          <t>BELGIUM</t>
        </is>
      </c>
      <c r="K294" s="8" t="n">
        <v>126144</v>
      </c>
      <c r="O294" t="inlineStr">
        <is>
          <t>SUNAT - Aduanas (exportaciones)</t>
        </is>
      </c>
      <c r="P294" t="inlineStr">
        <is>
          <t>2026-09-19T23:27:29.864Z</t>
        </is>
      </c>
    </row>
    <row r="295">
      <c r="A295" t="inlineStr">
        <is>
          <t>20526179367</t>
        </is>
      </c>
      <c r="B295" t="inlineStr">
        <is>
          <t>2026</t>
        </is>
      </c>
      <c r="C295" t="n">
        <v>4</v>
      </c>
      <c r="D295" t="inlineStr">
        <is>
          <t>202604</t>
        </is>
      </c>
      <c r="E295" t="inlineStr">
        <is>
          <t>046</t>
        </is>
      </c>
      <c r="F295" t="inlineStr">
        <is>
          <t>PAITA</t>
        </is>
      </c>
      <c r="G295" t="inlineStr">
        <is>
          <t>4939</t>
        </is>
      </c>
      <c r="H295" t="inlineStr">
        <is>
          <t>AXIS GL AGENCIA DE ADUANA S.A.C</t>
        </is>
      </c>
      <c r="I295" t="inlineStr">
        <is>
          <t>DE</t>
        </is>
      </c>
      <c r="J295" t="inlineStr">
        <is>
          <t>GERMANY</t>
        </is>
      </c>
      <c r="K295" s="8" t="n">
        <v>121238.4</v>
      </c>
      <c r="O295" t="inlineStr">
        <is>
          <t>SUNAT - Aduanas (exportaciones)</t>
        </is>
      </c>
      <c r="P295" t="inlineStr">
        <is>
          <t>2026-09-19T23:27:29.864Z</t>
        </is>
      </c>
    </row>
    <row r="296">
      <c r="A296" t="inlineStr">
        <is>
          <t>20526179367</t>
        </is>
      </c>
      <c r="B296" t="inlineStr">
        <is>
          <t>2026</t>
        </is>
      </c>
      <c r="C296" t="n">
        <v>5</v>
      </c>
      <c r="D296" t="inlineStr">
        <is>
          <t>202605</t>
        </is>
      </c>
      <c r="E296" t="inlineStr">
        <is>
          <t>046</t>
        </is>
      </c>
      <c r="F296" t="inlineStr">
        <is>
          <t>PAITA</t>
        </is>
      </c>
      <c r="G296" t="inlineStr">
        <is>
          <t>4939</t>
        </is>
      </c>
      <c r="H296" t="inlineStr">
        <is>
          <t>AXIS GL AGENCIA DE ADUANA S.A.C</t>
        </is>
      </c>
      <c r="I296" t="inlineStr">
        <is>
          <t>DE</t>
        </is>
      </c>
      <c r="J296" t="inlineStr">
        <is>
          <t>GERMANY</t>
        </is>
      </c>
      <c r="K296" s="8" t="n">
        <v>56536</v>
      </c>
      <c r="O296" t="inlineStr">
        <is>
          <t>SUNAT - Aduanas (exportaciones)</t>
        </is>
      </c>
      <c r="P296" t="inlineStr">
        <is>
          <t>2026-09-19T23:27:29.864Z</t>
        </is>
      </c>
    </row>
    <row r="297">
      <c r="A297" t="inlineStr">
        <is>
          <t>20526179367</t>
        </is>
      </c>
      <c r="B297" t="inlineStr">
        <is>
          <t>2026</t>
        </is>
      </c>
      <c r="C297" t="n">
        <v>5</v>
      </c>
      <c r="D297" t="inlineStr">
        <is>
          <t>202605</t>
        </is>
      </c>
      <c r="E297" t="inlineStr">
        <is>
          <t>046</t>
        </is>
      </c>
      <c r="F297" t="inlineStr">
        <is>
          <t>PAITA</t>
        </is>
      </c>
      <c r="G297" t="inlineStr">
        <is>
          <t>4939</t>
        </is>
      </c>
      <c r="H297" t="inlineStr">
        <is>
          <t>AXIS GL AGENCIA DE ADUANA S.A.C</t>
        </is>
      </c>
      <c r="I297" t="inlineStr">
        <is>
          <t>BE</t>
        </is>
      </c>
      <c r="J297" t="inlineStr">
        <is>
          <t>BELGIUM</t>
        </is>
      </c>
      <c r="K297" s="8" t="n">
        <v>63072</v>
      </c>
      <c r="O297" t="inlineStr">
        <is>
          <t>SUNAT - Aduanas (exportaciones)</t>
        </is>
      </c>
      <c r="P297" t="inlineStr">
        <is>
          <t>2026-09-19T23:27:29.864Z</t>
        </is>
      </c>
    </row>
    <row r="298">
      <c r="A298" t="inlineStr">
        <is>
          <t>20527491232</t>
        </is>
      </c>
      <c r="B298" t="inlineStr">
        <is>
          <t>2025</t>
        </is>
      </c>
      <c r="C298" t="n">
        <v>7</v>
      </c>
      <c r="D298" t="inlineStr">
        <is>
          <t>202507</t>
        </is>
      </c>
      <c r="E298" t="inlineStr">
        <is>
          <t>118</t>
        </is>
      </c>
      <c r="F298" t="inlineStr">
        <is>
          <t>MARITIMA DEL CALLAO</t>
        </is>
      </c>
      <c r="G298" t="inlineStr">
        <is>
          <t>9637</t>
        </is>
      </c>
      <c r="H298" t="inlineStr">
        <is>
          <t>TRANSMODAL ADUANAS SOCIEDAD ANONIMA CERRADA</t>
        </is>
      </c>
      <c r="I298" t="inlineStr">
        <is>
          <t>FR</t>
        </is>
      </c>
      <c r="J298" t="inlineStr">
        <is>
          <t>FRANCE</t>
        </is>
      </c>
      <c r="K298" s="8" t="n">
        <v>248500</v>
      </c>
      <c r="O298" t="inlineStr">
        <is>
          <t>SUNAT - Aduanas (exportaciones)</t>
        </is>
      </c>
      <c r="P298" t="inlineStr">
        <is>
          <t>2026-09-19T23:27:29.864Z</t>
        </is>
      </c>
    </row>
    <row r="299">
      <c r="A299" t="inlineStr">
        <is>
          <t>20527565376</t>
        </is>
      </c>
      <c r="B299" t="inlineStr">
        <is>
          <t>2025</t>
        </is>
      </c>
      <c r="C299" t="n">
        <v>1</v>
      </c>
      <c r="D299" t="inlineStr">
        <is>
          <t>202501</t>
        </is>
      </c>
      <c r="E299" t="inlineStr">
        <is>
          <t>118</t>
        </is>
      </c>
      <c r="F299" t="inlineStr">
        <is>
          <t>MARITIMA DEL CALLAO</t>
        </is>
      </c>
      <c r="G299" t="inlineStr">
        <is>
          <t>7378</t>
        </is>
      </c>
      <c r="H299" t="inlineStr">
        <is>
          <t>SAN MIGUEL ADUANAS S.A.C.</t>
        </is>
      </c>
      <c r="I299" t="inlineStr">
        <is>
          <t>DE</t>
        </is>
      </c>
      <c r="J299" t="inlineStr">
        <is>
          <t>GERMANY</t>
        </is>
      </c>
      <c r="K299" s="8" t="n">
        <v>109867.95</v>
      </c>
      <c r="O299" t="inlineStr">
        <is>
          <t>SUNAT - Aduanas (exportaciones)</t>
        </is>
      </c>
      <c r="P299" t="inlineStr">
        <is>
          <t>2026-09-19T23:27:29.864Z</t>
        </is>
      </c>
    </row>
    <row r="300">
      <c r="A300" t="inlineStr">
        <is>
          <t>20527565376</t>
        </is>
      </c>
      <c r="B300" t="inlineStr">
        <is>
          <t>2025</t>
        </is>
      </c>
      <c r="C300" t="n">
        <v>1</v>
      </c>
      <c r="D300" t="inlineStr">
        <is>
          <t>202501</t>
        </is>
      </c>
      <c r="E300" t="inlineStr">
        <is>
          <t>118</t>
        </is>
      </c>
      <c r="F300" t="inlineStr">
        <is>
          <t>MARITIMA DEL CALLAO</t>
        </is>
      </c>
      <c r="G300" t="inlineStr">
        <is>
          <t>6982</t>
        </is>
      </c>
      <c r="H300" t="inlineStr">
        <is>
          <t>JS PERU AGENCIA DE ADUANA S.A.C.</t>
        </is>
      </c>
      <c r="I300" t="inlineStr">
        <is>
          <t>US</t>
        </is>
      </c>
      <c r="J300" t="inlineStr">
        <is>
          <t>UNITED STATES</t>
        </is>
      </c>
      <c r="K300" s="8" t="n">
        <v>91954.95</v>
      </c>
      <c r="O300" t="inlineStr">
        <is>
          <t>SUNAT - Aduanas (exportaciones)</t>
        </is>
      </c>
      <c r="P300" t="inlineStr">
        <is>
          <t>2026-09-19T23:27:29.864Z</t>
        </is>
      </c>
    </row>
    <row r="301">
      <c r="A301" t="inlineStr">
        <is>
          <t>20527565376</t>
        </is>
      </c>
      <c r="B301" t="inlineStr">
        <is>
          <t>2025</t>
        </is>
      </c>
      <c r="C301" t="n">
        <v>2</v>
      </c>
      <c r="D301" t="inlineStr">
        <is>
          <t>202502</t>
        </is>
      </c>
      <c r="E301" t="inlineStr">
        <is>
          <t>118</t>
        </is>
      </c>
      <c r="F301" t="inlineStr">
        <is>
          <t>MARITIMA DEL CALLAO</t>
        </is>
      </c>
      <c r="G301" t="inlineStr">
        <is>
          <t>7378</t>
        </is>
      </c>
      <c r="H301" t="inlineStr">
        <is>
          <t>SAN MIGUEL ADUANAS S.A.C.</t>
        </is>
      </c>
      <c r="I301" t="inlineStr">
        <is>
          <t>JP</t>
        </is>
      </c>
      <c r="J301" t="inlineStr">
        <is>
          <t>JAPAN</t>
        </is>
      </c>
      <c r="K301" s="8" t="n">
        <v>74918.5</v>
      </c>
      <c r="O301" t="inlineStr">
        <is>
          <t>SUNAT - Aduanas (exportaciones)</t>
        </is>
      </c>
      <c r="P301" t="inlineStr">
        <is>
          <t>2026-09-19T23:27:29.864Z</t>
        </is>
      </c>
    </row>
    <row r="302">
      <c r="A302" t="inlineStr">
        <is>
          <t>20527565376</t>
        </is>
      </c>
      <c r="B302" t="inlineStr">
        <is>
          <t>2025</t>
        </is>
      </c>
      <c r="C302" t="n">
        <v>2</v>
      </c>
      <c r="D302" t="inlineStr">
        <is>
          <t>202502</t>
        </is>
      </c>
      <c r="E302" t="inlineStr">
        <is>
          <t>118</t>
        </is>
      </c>
      <c r="F302" t="inlineStr">
        <is>
          <t>MARITIMA DEL CALLAO</t>
        </is>
      </c>
      <c r="G302" t="inlineStr">
        <is>
          <t>7378</t>
        </is>
      </c>
      <c r="H302" t="inlineStr">
        <is>
          <t>SAN MIGUEL ADUANAS S.A.C.</t>
        </is>
      </c>
      <c r="I302" t="inlineStr">
        <is>
          <t>BE</t>
        </is>
      </c>
      <c r="J302" t="inlineStr">
        <is>
          <t>BELGIUM</t>
        </is>
      </c>
      <c r="K302" s="8" t="n">
        <v>130588.76</v>
      </c>
      <c r="O302" t="inlineStr">
        <is>
          <t>SUNAT - Aduanas (exportaciones)</t>
        </is>
      </c>
      <c r="P302" t="inlineStr">
        <is>
          <t>2026-09-19T23:27:29.864Z</t>
        </is>
      </c>
    </row>
    <row r="303">
      <c r="A303" t="inlineStr">
        <is>
          <t>20527565376</t>
        </is>
      </c>
      <c r="B303" t="inlineStr">
        <is>
          <t>2025</t>
        </is>
      </c>
      <c r="C303" t="n">
        <v>2</v>
      </c>
      <c r="D303" t="inlineStr">
        <is>
          <t>202502</t>
        </is>
      </c>
      <c r="E303" t="inlineStr">
        <is>
          <t>235</t>
        </is>
      </c>
      <c r="F303" t="inlineStr">
        <is>
          <t>AEREA DEL CALLAO</t>
        </is>
      </c>
      <c r="G303" t="inlineStr">
        <is>
          <t>6982</t>
        </is>
      </c>
      <c r="H303" t="inlineStr">
        <is>
          <t>JS PERU AGENCIA DE ADUANA S.A.C.</t>
        </is>
      </c>
      <c r="I303" t="inlineStr">
        <is>
          <t>US</t>
        </is>
      </c>
      <c r="J303" t="inlineStr">
        <is>
          <t>UNITED STATES</t>
        </is>
      </c>
      <c r="K303" s="8" t="n">
        <v>43910.66</v>
      </c>
      <c r="O303" t="inlineStr">
        <is>
          <t>SUNAT - Aduanas (exportaciones)</t>
        </is>
      </c>
      <c r="P303" t="inlineStr">
        <is>
          <t>2026-09-19T23:27:29.864Z</t>
        </is>
      </c>
    </row>
    <row r="304">
      <c r="A304" t="inlineStr">
        <is>
          <t>20527565376</t>
        </is>
      </c>
      <c r="B304" t="inlineStr">
        <is>
          <t>2025</t>
        </is>
      </c>
      <c r="C304" t="n">
        <v>7</v>
      </c>
      <c r="D304" t="inlineStr">
        <is>
          <t>202507</t>
        </is>
      </c>
      <c r="E304" t="inlineStr">
        <is>
          <t>118</t>
        </is>
      </c>
      <c r="F304" t="inlineStr">
        <is>
          <t>MARITIMA DEL CALLAO</t>
        </is>
      </c>
      <c r="G304" t="inlineStr">
        <is>
          <t>7378</t>
        </is>
      </c>
      <c r="H304" t="inlineStr">
        <is>
          <t>SAN MIGUEL ADUANAS S.A.C.</t>
        </is>
      </c>
      <c r="I304" t="inlineStr">
        <is>
          <t>US</t>
        </is>
      </c>
      <c r="J304" t="inlineStr">
        <is>
          <t>UNITED STATES</t>
        </is>
      </c>
      <c r="K304" s="8" t="n">
        <v>83247.13</v>
      </c>
      <c r="O304" t="inlineStr">
        <is>
          <t>SUNAT - Aduanas (exportaciones)</t>
        </is>
      </c>
      <c r="P304" t="inlineStr">
        <is>
          <t>2026-09-19T23:27:29.864Z</t>
        </is>
      </c>
    </row>
    <row r="305">
      <c r="A305" t="inlineStr">
        <is>
          <t>20527565376</t>
        </is>
      </c>
      <c r="B305" t="inlineStr">
        <is>
          <t>2025</t>
        </is>
      </c>
      <c r="C305" t="n">
        <v>8</v>
      </c>
      <c r="D305" t="inlineStr">
        <is>
          <t>202508</t>
        </is>
      </c>
      <c r="E305" t="inlineStr">
        <is>
          <t>118</t>
        </is>
      </c>
      <c r="F305" t="inlineStr">
        <is>
          <t>MARITIMA DEL CALLAO</t>
        </is>
      </c>
      <c r="G305" t="inlineStr">
        <is>
          <t>7378</t>
        </is>
      </c>
      <c r="H305" t="inlineStr">
        <is>
          <t>SAN MIGUEL ADUANAS S.A.C.</t>
        </is>
      </c>
      <c r="I305" t="inlineStr">
        <is>
          <t>DE</t>
        </is>
      </c>
      <c r="J305" t="inlineStr">
        <is>
          <t>GERMANY</t>
        </is>
      </c>
      <c r="K305" s="8" t="n">
        <v>753787.6800000001</v>
      </c>
      <c r="O305" t="inlineStr">
        <is>
          <t>SUNAT - Aduanas (exportaciones)</t>
        </is>
      </c>
      <c r="P305" t="inlineStr">
        <is>
          <t>2026-09-19T23:27:29.864Z</t>
        </is>
      </c>
    </row>
    <row r="306">
      <c r="A306" t="inlineStr">
        <is>
          <t>20527565376</t>
        </is>
      </c>
      <c r="B306" t="inlineStr">
        <is>
          <t>2025</t>
        </is>
      </c>
      <c r="C306" t="n">
        <v>9</v>
      </c>
      <c r="D306" t="inlineStr">
        <is>
          <t>202509</t>
        </is>
      </c>
      <c r="E306" t="inlineStr">
        <is>
          <t>118</t>
        </is>
      </c>
      <c r="F306" t="inlineStr">
        <is>
          <t>MARITIMA DEL CALLAO</t>
        </is>
      </c>
      <c r="G306" t="inlineStr">
        <is>
          <t>7378</t>
        </is>
      </c>
      <c r="H306" t="inlineStr">
        <is>
          <t>SAN MIGUEL ADUANAS S.A.C.</t>
        </is>
      </c>
      <c r="I306" t="inlineStr">
        <is>
          <t>DE</t>
        </is>
      </c>
      <c r="J306" t="inlineStr">
        <is>
          <t>GERMANY</t>
        </is>
      </c>
      <c r="K306" s="8" t="n">
        <v>850695.09</v>
      </c>
      <c r="O306" t="inlineStr">
        <is>
          <t>SUNAT - Aduanas (exportaciones)</t>
        </is>
      </c>
      <c r="P306" t="inlineStr">
        <is>
          <t>2026-09-19T23:27:29.864Z</t>
        </is>
      </c>
    </row>
    <row r="307">
      <c r="A307" t="inlineStr">
        <is>
          <t>20527565376</t>
        </is>
      </c>
      <c r="B307" t="inlineStr">
        <is>
          <t>2025</t>
        </is>
      </c>
      <c r="C307" t="n">
        <v>10</v>
      </c>
      <c r="D307" t="inlineStr">
        <is>
          <t>202510</t>
        </is>
      </c>
      <c r="E307" t="inlineStr">
        <is>
          <t>118</t>
        </is>
      </c>
      <c r="F307" t="inlineStr">
        <is>
          <t>MARITIMA DEL CALLAO</t>
        </is>
      </c>
      <c r="G307" t="inlineStr">
        <is>
          <t>7378</t>
        </is>
      </c>
      <c r="H307" t="inlineStr">
        <is>
          <t>SAN MIGUEL ADUANAS S.A.C.</t>
        </is>
      </c>
      <c r="I307" t="inlineStr">
        <is>
          <t>DE</t>
        </is>
      </c>
      <c r="J307" t="inlineStr">
        <is>
          <t>GERMANY</t>
        </is>
      </c>
      <c r="K307" s="8" t="n">
        <v>1129004.42</v>
      </c>
      <c r="O307" t="inlineStr">
        <is>
          <t>SUNAT - Aduanas (exportaciones)</t>
        </is>
      </c>
      <c r="P307" t="inlineStr">
        <is>
          <t>2026-09-19T23:27:29.864Z</t>
        </is>
      </c>
    </row>
    <row r="308">
      <c r="A308" t="inlineStr">
        <is>
          <t>20527565376</t>
        </is>
      </c>
      <c r="B308" t="inlineStr">
        <is>
          <t>2025</t>
        </is>
      </c>
      <c r="C308" t="n">
        <v>10</v>
      </c>
      <c r="D308" t="inlineStr">
        <is>
          <t>202510</t>
        </is>
      </c>
      <c r="E308" t="inlineStr">
        <is>
          <t>118</t>
        </is>
      </c>
      <c r="F308" t="inlineStr">
        <is>
          <t>MARITIMA DEL CALLAO</t>
        </is>
      </c>
      <c r="G308" t="inlineStr">
        <is>
          <t>7378</t>
        </is>
      </c>
      <c r="H308" t="inlineStr">
        <is>
          <t>SAN MIGUEL ADUANAS S.A.C.</t>
        </is>
      </c>
      <c r="I308" t="inlineStr">
        <is>
          <t>DK</t>
        </is>
      </c>
      <c r="J308" t="inlineStr">
        <is>
          <t>DENMARK</t>
        </is>
      </c>
      <c r="K308" s="8" t="n">
        <v>158964.37</v>
      </c>
      <c r="O308" t="inlineStr">
        <is>
          <t>SUNAT - Aduanas (exportaciones)</t>
        </is>
      </c>
      <c r="P308" t="inlineStr">
        <is>
          <t>2026-09-19T23:27:29.864Z</t>
        </is>
      </c>
    </row>
    <row r="309">
      <c r="A309" t="inlineStr">
        <is>
          <t>20527565376</t>
        </is>
      </c>
      <c r="B309" t="inlineStr">
        <is>
          <t>2025</t>
        </is>
      </c>
      <c r="C309" t="n">
        <v>10</v>
      </c>
      <c r="D309" t="inlineStr">
        <is>
          <t>202510</t>
        </is>
      </c>
      <c r="E309" t="inlineStr">
        <is>
          <t>118</t>
        </is>
      </c>
      <c r="F309" t="inlineStr">
        <is>
          <t>MARITIMA DEL CALLAO</t>
        </is>
      </c>
      <c r="G309" t="inlineStr">
        <is>
          <t>7378</t>
        </is>
      </c>
      <c r="H309" t="inlineStr">
        <is>
          <t>SAN MIGUEL ADUANAS S.A.C.</t>
        </is>
      </c>
      <c r="I309" t="inlineStr">
        <is>
          <t>US</t>
        </is>
      </c>
      <c r="J309" t="inlineStr">
        <is>
          <t>UNITED STATES</t>
        </is>
      </c>
      <c r="K309" s="8" t="n">
        <v>159361.78</v>
      </c>
      <c r="O309" t="inlineStr">
        <is>
          <t>SUNAT - Aduanas (exportaciones)</t>
        </is>
      </c>
      <c r="P309" t="inlineStr">
        <is>
          <t>2026-09-19T23:27:29.864Z</t>
        </is>
      </c>
    </row>
    <row r="310">
      <c r="A310" t="inlineStr">
        <is>
          <t>20527565376</t>
        </is>
      </c>
      <c r="B310" t="inlineStr">
        <is>
          <t>2025</t>
        </is>
      </c>
      <c r="C310" t="n">
        <v>11</v>
      </c>
      <c r="D310" t="inlineStr">
        <is>
          <t>202511</t>
        </is>
      </c>
      <c r="E310" t="inlineStr">
        <is>
          <t>118</t>
        </is>
      </c>
      <c r="F310" t="inlineStr">
        <is>
          <t>MARITIMA DEL CALLAO</t>
        </is>
      </c>
      <c r="G310" t="inlineStr">
        <is>
          <t>7378</t>
        </is>
      </c>
      <c r="H310" t="inlineStr">
        <is>
          <t>SAN MIGUEL ADUANAS S.A.C.</t>
        </is>
      </c>
      <c r="I310" t="inlineStr">
        <is>
          <t>JP</t>
        </is>
      </c>
      <c r="J310" t="inlineStr">
        <is>
          <t>JAPAN</t>
        </is>
      </c>
      <c r="K310" s="8" t="n">
        <v>200003.13</v>
      </c>
      <c r="O310" t="inlineStr">
        <is>
          <t>SUNAT - Aduanas (exportaciones)</t>
        </is>
      </c>
      <c r="P310" t="inlineStr">
        <is>
          <t>2026-09-19T23:27:29.864Z</t>
        </is>
      </c>
    </row>
    <row r="311">
      <c r="A311" t="inlineStr">
        <is>
          <t>20527565376</t>
        </is>
      </c>
      <c r="B311" t="inlineStr">
        <is>
          <t>2025</t>
        </is>
      </c>
      <c r="C311" t="n">
        <v>11</v>
      </c>
      <c r="D311" t="inlineStr">
        <is>
          <t>202511</t>
        </is>
      </c>
      <c r="E311" t="inlineStr">
        <is>
          <t>118</t>
        </is>
      </c>
      <c r="F311" t="inlineStr">
        <is>
          <t>MARITIMA DEL CALLAO</t>
        </is>
      </c>
      <c r="G311" t="inlineStr">
        <is>
          <t>7378</t>
        </is>
      </c>
      <c r="H311" t="inlineStr">
        <is>
          <t>SAN MIGUEL ADUANAS S.A.C.</t>
        </is>
      </c>
      <c r="I311" t="inlineStr">
        <is>
          <t>US</t>
        </is>
      </c>
      <c r="J311" t="inlineStr">
        <is>
          <t>UNITED STATES</t>
        </is>
      </c>
      <c r="K311" s="8" t="n">
        <v>168353.83</v>
      </c>
      <c r="O311" t="inlineStr">
        <is>
          <t>SUNAT - Aduanas (exportaciones)</t>
        </is>
      </c>
      <c r="P311" t="inlineStr">
        <is>
          <t>2026-09-19T23:27:29.864Z</t>
        </is>
      </c>
    </row>
    <row r="312">
      <c r="A312" t="inlineStr">
        <is>
          <t>20527565376</t>
        </is>
      </c>
      <c r="B312" t="inlineStr">
        <is>
          <t>2025</t>
        </is>
      </c>
      <c r="C312" t="n">
        <v>11</v>
      </c>
      <c r="D312" t="inlineStr">
        <is>
          <t>202511</t>
        </is>
      </c>
      <c r="E312" t="inlineStr">
        <is>
          <t>118</t>
        </is>
      </c>
      <c r="F312" t="inlineStr">
        <is>
          <t>MARITIMA DEL CALLAO</t>
        </is>
      </c>
      <c r="G312" t="inlineStr">
        <is>
          <t>7378</t>
        </is>
      </c>
      <c r="H312" t="inlineStr">
        <is>
          <t>SAN MIGUEL ADUANAS S.A.C.</t>
        </is>
      </c>
      <c r="I312" t="inlineStr">
        <is>
          <t>DE</t>
        </is>
      </c>
      <c r="J312" t="inlineStr">
        <is>
          <t>GERMANY</t>
        </is>
      </c>
      <c r="K312" s="8" t="n">
        <v>333323.15</v>
      </c>
      <c r="O312" t="inlineStr">
        <is>
          <t>SUNAT - Aduanas (exportaciones)</t>
        </is>
      </c>
      <c r="P312" t="inlineStr">
        <is>
          <t>2026-09-19T23:27:29.864Z</t>
        </is>
      </c>
    </row>
    <row r="313">
      <c r="A313" t="inlineStr">
        <is>
          <t>20527565376</t>
        </is>
      </c>
      <c r="B313" t="inlineStr">
        <is>
          <t>2025</t>
        </is>
      </c>
      <c r="C313" t="n">
        <v>11</v>
      </c>
      <c r="D313" t="inlineStr">
        <is>
          <t>202511</t>
        </is>
      </c>
      <c r="E313" t="inlineStr">
        <is>
          <t>118</t>
        </is>
      </c>
      <c r="F313" t="inlineStr">
        <is>
          <t>MARITIMA DEL CALLAO</t>
        </is>
      </c>
      <c r="G313" t="inlineStr">
        <is>
          <t>7378</t>
        </is>
      </c>
      <c r="H313" t="inlineStr">
        <is>
          <t>SAN MIGUEL ADUANAS S.A.C.</t>
        </is>
      </c>
      <c r="I313" t="inlineStr">
        <is>
          <t>BE</t>
        </is>
      </c>
      <c r="J313" t="inlineStr">
        <is>
          <t>BELGIUM</t>
        </is>
      </c>
      <c r="K313" s="8" t="n">
        <v>177116.77</v>
      </c>
      <c r="O313" t="inlineStr">
        <is>
          <t>SUNAT - Aduanas (exportaciones)</t>
        </is>
      </c>
      <c r="P313" t="inlineStr">
        <is>
          <t>2026-09-19T23:27:29.864Z</t>
        </is>
      </c>
    </row>
    <row r="314">
      <c r="A314" t="inlineStr">
        <is>
          <t>20527565376</t>
        </is>
      </c>
      <c r="B314" t="inlineStr">
        <is>
          <t>2025</t>
        </is>
      </c>
      <c r="C314" t="n">
        <v>11</v>
      </c>
      <c r="D314" t="inlineStr">
        <is>
          <t>202511</t>
        </is>
      </c>
      <c r="E314" t="inlineStr">
        <is>
          <t>118</t>
        </is>
      </c>
      <c r="F314" t="inlineStr">
        <is>
          <t>MARITIMA DEL CALLAO</t>
        </is>
      </c>
      <c r="G314" t="inlineStr">
        <is>
          <t>6982</t>
        </is>
      </c>
      <c r="H314" t="inlineStr">
        <is>
          <t>JS PERU AGENCIA DE ADUANA S.A.C.</t>
        </is>
      </c>
      <c r="I314" t="inlineStr">
        <is>
          <t>CA</t>
        </is>
      </c>
      <c r="J314" t="inlineStr">
        <is>
          <t>CANADA</t>
        </is>
      </c>
      <c r="K314" s="8" t="n">
        <v>180715.49</v>
      </c>
      <c r="O314" t="inlineStr">
        <is>
          <t>SUNAT - Aduanas (exportaciones)</t>
        </is>
      </c>
      <c r="P314" t="inlineStr">
        <is>
          <t>2026-09-19T23:27:29.864Z</t>
        </is>
      </c>
    </row>
    <row r="315">
      <c r="A315" t="inlineStr">
        <is>
          <t>20527565376</t>
        </is>
      </c>
      <c r="B315" t="inlineStr">
        <is>
          <t>2025</t>
        </is>
      </c>
      <c r="C315" t="n">
        <v>12</v>
      </c>
      <c r="D315" t="inlineStr">
        <is>
          <t>202512</t>
        </is>
      </c>
      <c r="E315" t="inlineStr">
        <is>
          <t>118</t>
        </is>
      </c>
      <c r="F315" t="inlineStr">
        <is>
          <t>MARITIMA DEL CALLAO</t>
        </is>
      </c>
      <c r="G315" t="inlineStr">
        <is>
          <t>7378</t>
        </is>
      </c>
      <c r="H315" t="inlineStr">
        <is>
          <t>SAN MIGUEL ADUANAS S.A.C.</t>
        </is>
      </c>
      <c r="I315" t="inlineStr">
        <is>
          <t>US</t>
        </is>
      </c>
      <c r="J315" t="inlineStr">
        <is>
          <t>UNITED STATES</t>
        </is>
      </c>
      <c r="K315" s="8" t="n">
        <v>410367.84</v>
      </c>
      <c r="O315" t="inlineStr">
        <is>
          <t>SUNAT - Aduanas (exportaciones)</t>
        </is>
      </c>
      <c r="P315" t="inlineStr">
        <is>
          <t>2026-09-19T23:27:29.864Z</t>
        </is>
      </c>
    </row>
    <row r="316">
      <c r="A316" t="inlineStr">
        <is>
          <t>20527565376</t>
        </is>
      </c>
      <c r="B316" t="inlineStr">
        <is>
          <t>2025</t>
        </is>
      </c>
      <c r="C316" t="n">
        <v>12</v>
      </c>
      <c r="D316" t="inlineStr">
        <is>
          <t>202512</t>
        </is>
      </c>
      <c r="E316" t="inlineStr">
        <is>
          <t>118</t>
        </is>
      </c>
      <c r="F316" t="inlineStr">
        <is>
          <t>MARITIMA DEL CALLAO</t>
        </is>
      </c>
      <c r="G316" t="inlineStr">
        <is>
          <t>7378</t>
        </is>
      </c>
      <c r="H316" t="inlineStr">
        <is>
          <t>SAN MIGUEL ADUANAS S.A.C.</t>
        </is>
      </c>
      <c r="I316" t="inlineStr">
        <is>
          <t>DE</t>
        </is>
      </c>
      <c r="J316" t="inlineStr">
        <is>
          <t>GERMANY</t>
        </is>
      </c>
      <c r="K316" s="8" t="n">
        <v>508792.42</v>
      </c>
      <c r="O316" t="inlineStr">
        <is>
          <t>SUNAT - Aduanas (exportaciones)</t>
        </is>
      </c>
      <c r="P316" t="inlineStr">
        <is>
          <t>2026-09-19T23:27:29.864Z</t>
        </is>
      </c>
    </row>
    <row r="317">
      <c r="A317" t="inlineStr">
        <is>
          <t>20527565376</t>
        </is>
      </c>
      <c r="B317" t="inlineStr">
        <is>
          <t>2025</t>
        </is>
      </c>
      <c r="C317" t="n">
        <v>12</v>
      </c>
      <c r="D317" t="inlineStr">
        <is>
          <t>202512</t>
        </is>
      </c>
      <c r="E317" t="inlineStr">
        <is>
          <t>118</t>
        </is>
      </c>
      <c r="F317" t="inlineStr">
        <is>
          <t>MARITIMA DEL CALLAO</t>
        </is>
      </c>
      <c r="G317" t="inlineStr">
        <is>
          <t>7378</t>
        </is>
      </c>
      <c r="H317" t="inlineStr">
        <is>
          <t>SAN MIGUEL ADUANAS S.A.C.</t>
        </is>
      </c>
      <c r="I317" t="inlineStr">
        <is>
          <t>BE</t>
        </is>
      </c>
      <c r="J317" t="inlineStr">
        <is>
          <t>BELGIUM</t>
        </is>
      </c>
      <c r="K317" s="8" t="n">
        <v>120091.89</v>
      </c>
      <c r="O317" t="inlineStr">
        <is>
          <t>SUNAT - Aduanas (exportaciones)</t>
        </is>
      </c>
      <c r="P317" t="inlineStr">
        <is>
          <t>2026-09-19T23:27:29.864Z</t>
        </is>
      </c>
    </row>
    <row r="318">
      <c r="A318" t="inlineStr">
        <is>
          <t>20527565376</t>
        </is>
      </c>
      <c r="B318" t="inlineStr">
        <is>
          <t>2026</t>
        </is>
      </c>
      <c r="C318" t="n">
        <v>1</v>
      </c>
      <c r="D318" t="inlineStr">
        <is>
          <t>202601</t>
        </is>
      </c>
      <c r="E318" t="inlineStr">
        <is>
          <t>118</t>
        </is>
      </c>
      <c r="F318" t="inlineStr">
        <is>
          <t>MARITIMA DEL CALLAO</t>
        </is>
      </c>
      <c r="G318" t="inlineStr">
        <is>
          <t>7378</t>
        </is>
      </c>
      <c r="H318" t="inlineStr">
        <is>
          <t>SAN MIGUEL ADUANAS S.A.C.</t>
        </is>
      </c>
      <c r="I318" t="inlineStr">
        <is>
          <t>SE</t>
        </is>
      </c>
      <c r="J318" t="inlineStr">
        <is>
          <t>SWEDEN</t>
        </is>
      </c>
      <c r="K318" s="8" t="n">
        <v>167711.22</v>
      </c>
      <c r="O318" t="inlineStr">
        <is>
          <t>SUNAT - Aduanas (exportaciones)</t>
        </is>
      </c>
      <c r="P318" t="inlineStr">
        <is>
          <t>2026-09-19T23:27:29.864Z</t>
        </is>
      </c>
    </row>
    <row r="319">
      <c r="A319" t="inlineStr">
        <is>
          <t>20527565376</t>
        </is>
      </c>
      <c r="B319" t="inlineStr">
        <is>
          <t>2026</t>
        </is>
      </c>
      <c r="C319" t="n">
        <v>1</v>
      </c>
      <c r="D319" t="inlineStr">
        <is>
          <t>202601</t>
        </is>
      </c>
      <c r="E319" t="inlineStr">
        <is>
          <t>118</t>
        </is>
      </c>
      <c r="F319" t="inlineStr">
        <is>
          <t>MARITIMA DEL CALLAO</t>
        </is>
      </c>
      <c r="G319" t="inlineStr">
        <is>
          <t>7378</t>
        </is>
      </c>
      <c r="H319" t="inlineStr">
        <is>
          <t>SAN MIGUEL ADUANAS S.A.C.</t>
        </is>
      </c>
      <c r="I319" t="inlineStr">
        <is>
          <t>US</t>
        </is>
      </c>
      <c r="J319" t="inlineStr">
        <is>
          <t>UNITED STATES</t>
        </is>
      </c>
      <c r="K319" s="8" t="n">
        <v>474487.03</v>
      </c>
      <c r="O319" t="inlineStr">
        <is>
          <t>SUNAT - Aduanas (exportaciones)</t>
        </is>
      </c>
      <c r="P319" t="inlineStr">
        <is>
          <t>2026-09-19T23:27:29.864Z</t>
        </is>
      </c>
    </row>
    <row r="320">
      <c r="A320" t="inlineStr">
        <is>
          <t>20527565376</t>
        </is>
      </c>
      <c r="B320" t="inlineStr">
        <is>
          <t>2026</t>
        </is>
      </c>
      <c r="C320" t="n">
        <v>1</v>
      </c>
      <c r="D320" t="inlineStr">
        <is>
          <t>202601</t>
        </is>
      </c>
      <c r="E320" t="inlineStr">
        <is>
          <t>118</t>
        </is>
      </c>
      <c r="F320" t="inlineStr">
        <is>
          <t>MARITIMA DEL CALLAO</t>
        </is>
      </c>
      <c r="G320" t="inlineStr">
        <is>
          <t>5901</t>
        </is>
      </c>
      <c r="H320" t="inlineStr">
        <is>
          <t>GRUPO PML S.A.C AGENTES DE ADUANAS</t>
        </is>
      </c>
      <c r="I320" t="inlineStr">
        <is>
          <t>CA</t>
        </is>
      </c>
      <c r="J320" t="inlineStr">
        <is>
          <t>CANADA</t>
        </is>
      </c>
      <c r="K320" s="8" t="n">
        <v>173603.98</v>
      </c>
      <c r="O320" t="inlineStr">
        <is>
          <t>SUNAT - Aduanas (exportaciones)</t>
        </is>
      </c>
      <c r="P320" t="inlineStr">
        <is>
          <t>2026-09-19T23:27:29.864Z</t>
        </is>
      </c>
    </row>
    <row r="321">
      <c r="A321" t="inlineStr">
        <is>
          <t>20527565376</t>
        </is>
      </c>
      <c r="B321" t="inlineStr">
        <is>
          <t>2026</t>
        </is>
      </c>
      <c r="C321" t="n">
        <v>2</v>
      </c>
      <c r="D321" t="inlineStr">
        <is>
          <t>202602</t>
        </is>
      </c>
      <c r="E321" t="inlineStr">
        <is>
          <t>118</t>
        </is>
      </c>
      <c r="F321" t="inlineStr">
        <is>
          <t>MARITIMA DEL CALLAO</t>
        </is>
      </c>
      <c r="G321" t="inlineStr">
        <is>
          <t>7378</t>
        </is>
      </c>
      <c r="H321" t="inlineStr">
        <is>
          <t>SAN MIGUEL ADUANAS S.A.C.</t>
        </is>
      </c>
      <c r="I321" t="inlineStr">
        <is>
          <t>JP</t>
        </is>
      </c>
      <c r="J321" t="inlineStr">
        <is>
          <t>JAPAN</t>
        </is>
      </c>
      <c r="K321" s="8" t="n">
        <v>74994.58</v>
      </c>
      <c r="O321" t="inlineStr">
        <is>
          <t>SUNAT - Aduanas (exportaciones)</t>
        </is>
      </c>
      <c r="P321" t="inlineStr">
        <is>
          <t>2026-09-19T23:27:29.864Z</t>
        </is>
      </c>
    </row>
    <row r="322">
      <c r="A322" t="inlineStr">
        <is>
          <t>20527565376</t>
        </is>
      </c>
      <c r="B322" t="inlineStr">
        <is>
          <t>2026</t>
        </is>
      </c>
      <c r="C322" t="n">
        <v>2</v>
      </c>
      <c r="D322" t="inlineStr">
        <is>
          <t>202602</t>
        </is>
      </c>
      <c r="E322" t="inlineStr">
        <is>
          <t>118</t>
        </is>
      </c>
      <c r="F322" t="inlineStr">
        <is>
          <t>MARITIMA DEL CALLAO</t>
        </is>
      </c>
      <c r="G322" t="inlineStr">
        <is>
          <t>5901</t>
        </is>
      </c>
      <c r="H322" t="inlineStr">
        <is>
          <t>GRUPO PML S.A.C AGENTES DE ADUANAS</t>
        </is>
      </c>
      <c r="I322" t="inlineStr">
        <is>
          <t>FR</t>
        </is>
      </c>
      <c r="J322" t="inlineStr">
        <is>
          <t>FRANCE</t>
        </is>
      </c>
      <c r="K322" s="8" t="n">
        <v>77318.17</v>
      </c>
      <c r="O322" t="inlineStr">
        <is>
          <t>SUNAT - Aduanas (exportaciones)</t>
        </is>
      </c>
      <c r="P322" t="inlineStr">
        <is>
          <t>2026-09-19T23:27:29.864Z</t>
        </is>
      </c>
    </row>
    <row r="323">
      <c r="A323" t="inlineStr">
        <is>
          <t>20527565376</t>
        </is>
      </c>
      <c r="B323" t="inlineStr">
        <is>
          <t>2026</t>
        </is>
      </c>
      <c r="C323" t="n">
        <v>2</v>
      </c>
      <c r="D323" t="inlineStr">
        <is>
          <t>202602</t>
        </is>
      </c>
      <c r="E323" t="inlineStr">
        <is>
          <t>118</t>
        </is>
      </c>
      <c r="F323" t="inlineStr">
        <is>
          <t>MARITIMA DEL CALLAO</t>
        </is>
      </c>
      <c r="G323" t="inlineStr">
        <is>
          <t>7378</t>
        </is>
      </c>
      <c r="H323" t="inlineStr">
        <is>
          <t>SAN MIGUEL ADUANAS S.A.C.</t>
        </is>
      </c>
      <c r="I323" t="inlineStr">
        <is>
          <t>BE</t>
        </is>
      </c>
      <c r="J323" t="inlineStr">
        <is>
          <t>BELGIUM</t>
        </is>
      </c>
      <c r="K323" s="8" t="n">
        <v>268516.96</v>
      </c>
      <c r="O323" t="inlineStr">
        <is>
          <t>SUNAT - Aduanas (exportaciones)</t>
        </is>
      </c>
      <c r="P323" t="inlineStr">
        <is>
          <t>2026-09-19T23:27:29.864Z</t>
        </is>
      </c>
    </row>
    <row r="324">
      <c r="A324" t="inlineStr">
        <is>
          <t>20527565376</t>
        </is>
      </c>
      <c r="B324" t="inlineStr">
        <is>
          <t>2026</t>
        </is>
      </c>
      <c r="C324" t="n">
        <v>2</v>
      </c>
      <c r="D324" t="inlineStr">
        <is>
          <t>202602</t>
        </is>
      </c>
      <c r="E324" t="inlineStr">
        <is>
          <t>118</t>
        </is>
      </c>
      <c r="F324" t="inlineStr">
        <is>
          <t>MARITIMA DEL CALLAO</t>
        </is>
      </c>
      <c r="G324" t="inlineStr">
        <is>
          <t>7378</t>
        </is>
      </c>
      <c r="H324" t="inlineStr">
        <is>
          <t>SAN MIGUEL ADUANAS S.A.C.</t>
        </is>
      </c>
      <c r="I324" t="inlineStr">
        <is>
          <t>DE</t>
        </is>
      </c>
      <c r="J324" t="inlineStr">
        <is>
          <t>GERMANY</t>
        </is>
      </c>
      <c r="K324" s="8" t="n">
        <v>170175.53</v>
      </c>
      <c r="O324" t="inlineStr">
        <is>
          <t>SUNAT - Aduanas (exportaciones)</t>
        </is>
      </c>
      <c r="P324" t="inlineStr">
        <is>
          <t>2026-09-19T23:27:29.864Z</t>
        </is>
      </c>
    </row>
    <row r="325">
      <c r="A325" t="inlineStr">
        <is>
          <t>20527565376</t>
        </is>
      </c>
      <c r="B325" t="inlineStr">
        <is>
          <t>2026</t>
        </is>
      </c>
      <c r="C325" t="n">
        <v>3</v>
      </c>
      <c r="D325" t="inlineStr">
        <is>
          <t>202603</t>
        </is>
      </c>
      <c r="E325" t="inlineStr">
        <is>
          <t>235</t>
        </is>
      </c>
      <c r="F325" t="inlineStr">
        <is>
          <t>AEREA DEL CALLAO</t>
        </is>
      </c>
      <c r="G325" t="inlineStr">
        <is>
          <t>7378</t>
        </is>
      </c>
      <c r="H325" t="inlineStr">
        <is>
          <t>SAN MIGUEL ADUANAS S.A.C.</t>
        </is>
      </c>
      <c r="I325" t="inlineStr">
        <is>
          <t>JP</t>
        </is>
      </c>
      <c r="J325" t="inlineStr">
        <is>
          <t>JAPAN</t>
        </is>
      </c>
      <c r="K325" s="8" t="n">
        <v>46320.17</v>
      </c>
      <c r="O325" t="inlineStr">
        <is>
          <t>SUNAT - Aduanas (exportaciones)</t>
        </is>
      </c>
      <c r="P325" t="inlineStr">
        <is>
          <t>2026-09-19T23:27:29.864Z</t>
        </is>
      </c>
    </row>
    <row r="326">
      <c r="A326" t="inlineStr">
        <is>
          <t>20542209951</t>
        </is>
      </c>
      <c r="B326" t="inlineStr">
        <is>
          <t>2025</t>
        </is>
      </c>
      <c r="C326" t="n">
        <v>1</v>
      </c>
      <c r="D326" t="inlineStr">
        <is>
          <t>202501</t>
        </is>
      </c>
      <c r="E326" t="inlineStr">
        <is>
          <t>046</t>
        </is>
      </c>
      <c r="F326" t="inlineStr">
        <is>
          <t>PAITA</t>
        </is>
      </c>
      <c r="G326" t="inlineStr">
        <is>
          <t>5901</t>
        </is>
      </c>
      <c r="H326" t="inlineStr">
        <is>
          <t>GRUPO PML S.A.C AGENTES DE ADUANAS</t>
        </is>
      </c>
      <c r="I326" t="inlineStr">
        <is>
          <t>BE</t>
        </is>
      </c>
      <c r="J326" t="inlineStr">
        <is>
          <t>BELGIUM</t>
        </is>
      </c>
      <c r="K326" s="8" t="n">
        <v>124241.88</v>
      </c>
      <c r="O326" t="inlineStr">
        <is>
          <t>SUNAT - Aduanas (exportaciones)</t>
        </is>
      </c>
      <c r="P326" t="inlineStr">
        <is>
          <t>2026-09-19T23:27:29.864Z</t>
        </is>
      </c>
    </row>
    <row r="327">
      <c r="A327" t="inlineStr">
        <is>
          <t>20542209951</t>
        </is>
      </c>
      <c r="B327" t="inlineStr">
        <is>
          <t>2025</t>
        </is>
      </c>
      <c r="C327" t="n">
        <v>6</v>
      </c>
      <c r="D327" t="inlineStr">
        <is>
          <t>202506</t>
        </is>
      </c>
      <c r="E327" t="inlineStr">
        <is>
          <t>046</t>
        </is>
      </c>
      <c r="F327" t="inlineStr">
        <is>
          <t>PAITA</t>
        </is>
      </c>
      <c r="G327" t="inlineStr">
        <is>
          <t>5901</t>
        </is>
      </c>
      <c r="H327" t="inlineStr">
        <is>
          <t>GRUPO PML S.A.C AGENTES DE ADUANAS</t>
        </is>
      </c>
      <c r="I327" t="inlineStr">
        <is>
          <t>CA</t>
        </is>
      </c>
      <c r="J327" t="inlineStr">
        <is>
          <t>CANADA</t>
        </is>
      </c>
      <c r="K327" s="8" t="n">
        <v>793655.33</v>
      </c>
      <c r="O327" t="inlineStr">
        <is>
          <t>SUNAT - Aduanas (exportaciones)</t>
        </is>
      </c>
      <c r="P327" t="inlineStr">
        <is>
          <t>2026-09-19T23:27:29.864Z</t>
        </is>
      </c>
    </row>
    <row r="328">
      <c r="A328" t="inlineStr">
        <is>
          <t>20542209951</t>
        </is>
      </c>
      <c r="B328" t="inlineStr">
        <is>
          <t>2025</t>
        </is>
      </c>
      <c r="C328" t="n">
        <v>7</v>
      </c>
      <c r="D328" t="inlineStr">
        <is>
          <t>202507</t>
        </is>
      </c>
      <c r="E328" t="inlineStr">
        <is>
          <t>046</t>
        </is>
      </c>
      <c r="F328" t="inlineStr">
        <is>
          <t>PAITA</t>
        </is>
      </c>
      <c r="G328" t="inlineStr">
        <is>
          <t>5901</t>
        </is>
      </c>
      <c r="H328" t="inlineStr">
        <is>
          <t>GRUPO PML S.A.C AGENTES DE ADUANAS</t>
        </is>
      </c>
      <c r="I328" t="inlineStr">
        <is>
          <t>GB</t>
        </is>
      </c>
      <c r="J328" t="inlineStr">
        <is>
          <t>UNITED KINGDOM</t>
        </is>
      </c>
      <c r="K328" s="8" t="n">
        <v>154779.47</v>
      </c>
      <c r="O328" t="inlineStr">
        <is>
          <t>SUNAT - Aduanas (exportaciones)</t>
        </is>
      </c>
      <c r="P328" t="inlineStr">
        <is>
          <t>2026-09-19T23:27:29.864Z</t>
        </is>
      </c>
    </row>
    <row r="329">
      <c r="A329" t="inlineStr">
        <is>
          <t>20542209951</t>
        </is>
      </c>
      <c r="B329" t="inlineStr">
        <is>
          <t>2025</t>
        </is>
      </c>
      <c r="C329" t="n">
        <v>7</v>
      </c>
      <c r="D329" t="inlineStr">
        <is>
          <t>202507</t>
        </is>
      </c>
      <c r="E329" t="inlineStr">
        <is>
          <t>046</t>
        </is>
      </c>
      <c r="F329" t="inlineStr">
        <is>
          <t>PAITA</t>
        </is>
      </c>
      <c r="G329" t="inlineStr">
        <is>
          <t>5901</t>
        </is>
      </c>
      <c r="H329" t="inlineStr">
        <is>
          <t>GRUPO PML S.A.C AGENTES DE ADUANAS</t>
        </is>
      </c>
      <c r="I329" t="inlineStr">
        <is>
          <t>CA</t>
        </is>
      </c>
      <c r="J329" t="inlineStr">
        <is>
          <t>CANADA</t>
        </is>
      </c>
      <c r="K329" s="8" t="n">
        <v>159414.63</v>
      </c>
      <c r="O329" t="inlineStr">
        <is>
          <t>SUNAT - Aduanas (exportaciones)</t>
        </is>
      </c>
      <c r="P329" t="inlineStr">
        <is>
          <t>2026-09-19T23:27:29.864Z</t>
        </is>
      </c>
    </row>
    <row r="330">
      <c r="A330" t="inlineStr">
        <is>
          <t>20542209951</t>
        </is>
      </c>
      <c r="B330" t="inlineStr">
        <is>
          <t>2025</t>
        </is>
      </c>
      <c r="C330" t="n">
        <v>7</v>
      </c>
      <c r="D330" t="inlineStr">
        <is>
          <t>202507</t>
        </is>
      </c>
      <c r="E330" t="inlineStr">
        <is>
          <t>046</t>
        </is>
      </c>
      <c r="F330" t="inlineStr">
        <is>
          <t>PAITA</t>
        </is>
      </c>
      <c r="G330" t="inlineStr">
        <is>
          <t>5901</t>
        </is>
      </c>
      <c r="H330" t="inlineStr">
        <is>
          <t>GRUPO PML S.A.C AGENTES DE ADUANAS</t>
        </is>
      </c>
      <c r="I330" t="inlineStr">
        <is>
          <t>BE</t>
        </is>
      </c>
      <c r="J330" t="inlineStr">
        <is>
          <t>BELGIUM</t>
        </is>
      </c>
      <c r="K330" s="8" t="n">
        <v>159150.93</v>
      </c>
      <c r="O330" t="inlineStr">
        <is>
          <t>SUNAT - Aduanas (exportaciones)</t>
        </is>
      </c>
      <c r="P330" t="inlineStr">
        <is>
          <t>2026-09-19T23:27:29.864Z</t>
        </is>
      </c>
    </row>
    <row r="331">
      <c r="A331" t="inlineStr">
        <is>
          <t>20542209951</t>
        </is>
      </c>
      <c r="B331" t="inlineStr">
        <is>
          <t>2025</t>
        </is>
      </c>
      <c r="C331" t="n">
        <v>7</v>
      </c>
      <c r="D331" t="inlineStr">
        <is>
          <t>202507</t>
        </is>
      </c>
      <c r="E331" t="inlineStr">
        <is>
          <t>046</t>
        </is>
      </c>
      <c r="F331" t="inlineStr">
        <is>
          <t>PAITA</t>
        </is>
      </c>
      <c r="G331" t="inlineStr">
        <is>
          <t>5901</t>
        </is>
      </c>
      <c r="H331" t="inlineStr">
        <is>
          <t>GRUPO PML S.A.C AGENTES DE ADUANAS</t>
        </is>
      </c>
      <c r="I331" t="inlineStr">
        <is>
          <t>NL</t>
        </is>
      </c>
      <c r="J331" t="inlineStr">
        <is>
          <t>NETHERLANDS</t>
        </is>
      </c>
      <c r="K331" s="8" t="n">
        <v>152832.35</v>
      </c>
      <c r="O331" t="inlineStr">
        <is>
          <t>SUNAT - Aduanas (exportaciones)</t>
        </is>
      </c>
      <c r="P331" t="inlineStr">
        <is>
          <t>2026-09-19T23:27:29.864Z</t>
        </is>
      </c>
    </row>
    <row r="332">
      <c r="A332" t="inlineStr">
        <is>
          <t>20542209951</t>
        </is>
      </c>
      <c r="B332" t="inlineStr">
        <is>
          <t>2025</t>
        </is>
      </c>
      <c r="C332" t="n">
        <v>8</v>
      </c>
      <c r="D332" t="inlineStr">
        <is>
          <t>202508</t>
        </is>
      </c>
      <c r="E332" t="inlineStr">
        <is>
          <t>046</t>
        </is>
      </c>
      <c r="F332" t="inlineStr">
        <is>
          <t>PAITA</t>
        </is>
      </c>
      <c r="G332" t="inlineStr">
        <is>
          <t>5901</t>
        </is>
      </c>
      <c r="H332" t="inlineStr">
        <is>
          <t>GRUPO PML S.A.C AGENTES DE ADUANAS</t>
        </is>
      </c>
      <c r="I332" t="inlineStr">
        <is>
          <t>SE</t>
        </is>
      </c>
      <c r="J332" t="inlineStr">
        <is>
          <t>SWEDEN</t>
        </is>
      </c>
      <c r="K332" s="8" t="n">
        <v>134623.9</v>
      </c>
      <c r="O332" t="inlineStr">
        <is>
          <t>SUNAT - Aduanas (exportaciones)</t>
        </is>
      </c>
      <c r="P332" t="inlineStr">
        <is>
          <t>2026-09-19T23:27:29.864Z</t>
        </is>
      </c>
    </row>
    <row r="333">
      <c r="A333" t="inlineStr">
        <is>
          <t>20542209951</t>
        </is>
      </c>
      <c r="B333" t="inlineStr">
        <is>
          <t>2025</t>
        </is>
      </c>
      <c r="C333" t="n">
        <v>8</v>
      </c>
      <c r="D333" t="inlineStr">
        <is>
          <t>202508</t>
        </is>
      </c>
      <c r="E333" t="inlineStr">
        <is>
          <t>046</t>
        </is>
      </c>
      <c r="F333" t="inlineStr">
        <is>
          <t>PAITA</t>
        </is>
      </c>
      <c r="G333" t="inlineStr">
        <is>
          <t>5901</t>
        </is>
      </c>
      <c r="H333" t="inlineStr">
        <is>
          <t>GRUPO PML S.A.C AGENTES DE ADUANAS</t>
        </is>
      </c>
      <c r="I333" t="inlineStr">
        <is>
          <t>GB</t>
        </is>
      </c>
      <c r="J333" t="inlineStr">
        <is>
          <t>UNITED KINGDOM</t>
        </is>
      </c>
      <c r="K333" s="8" t="n">
        <v>467078.3</v>
      </c>
      <c r="O333" t="inlineStr">
        <is>
          <t>SUNAT - Aduanas (exportaciones)</t>
        </is>
      </c>
      <c r="P333" t="inlineStr">
        <is>
          <t>2026-09-19T23:27:29.864Z</t>
        </is>
      </c>
    </row>
    <row r="334">
      <c r="A334" t="inlineStr">
        <is>
          <t>20542209951</t>
        </is>
      </c>
      <c r="B334" t="inlineStr">
        <is>
          <t>2025</t>
        </is>
      </c>
      <c r="C334" t="n">
        <v>8</v>
      </c>
      <c r="D334" t="inlineStr">
        <is>
          <t>202508</t>
        </is>
      </c>
      <c r="E334" t="inlineStr">
        <is>
          <t>046</t>
        </is>
      </c>
      <c r="F334" t="inlineStr">
        <is>
          <t>PAITA</t>
        </is>
      </c>
      <c r="G334" t="inlineStr">
        <is>
          <t>5901</t>
        </is>
      </c>
      <c r="H334" t="inlineStr">
        <is>
          <t>GRUPO PML S.A.C AGENTES DE ADUANAS</t>
        </is>
      </c>
      <c r="I334" t="inlineStr">
        <is>
          <t>BE</t>
        </is>
      </c>
      <c r="J334" t="inlineStr">
        <is>
          <t>BELGIUM</t>
        </is>
      </c>
      <c r="K334" s="8" t="n">
        <v>585168.33</v>
      </c>
      <c r="O334" t="inlineStr">
        <is>
          <t>SUNAT - Aduanas (exportaciones)</t>
        </is>
      </c>
      <c r="P334" t="inlineStr">
        <is>
          <t>2026-09-19T23:27:29.864Z</t>
        </is>
      </c>
    </row>
    <row r="335">
      <c r="A335" t="inlineStr">
        <is>
          <t>20542209951</t>
        </is>
      </c>
      <c r="B335" t="inlineStr">
        <is>
          <t>2025</t>
        </is>
      </c>
      <c r="C335" t="n">
        <v>8</v>
      </c>
      <c r="D335" t="inlineStr">
        <is>
          <t>202508</t>
        </is>
      </c>
      <c r="E335" t="inlineStr">
        <is>
          <t>046</t>
        </is>
      </c>
      <c r="F335" t="inlineStr">
        <is>
          <t>PAITA</t>
        </is>
      </c>
      <c r="G335" t="inlineStr">
        <is>
          <t>5901</t>
        </is>
      </c>
      <c r="H335" t="inlineStr">
        <is>
          <t>GRUPO PML S.A.C AGENTES DE ADUANAS</t>
        </is>
      </c>
      <c r="I335" t="inlineStr">
        <is>
          <t>CA</t>
        </is>
      </c>
      <c r="J335" t="inlineStr">
        <is>
          <t>CANADA</t>
        </is>
      </c>
      <c r="K335" s="8" t="n">
        <v>537237.66</v>
      </c>
      <c r="O335" t="inlineStr">
        <is>
          <t>SUNAT - Aduanas (exportaciones)</t>
        </is>
      </c>
      <c r="P335" t="inlineStr">
        <is>
          <t>2026-09-19T23:27:29.864Z</t>
        </is>
      </c>
    </row>
    <row r="336">
      <c r="A336" t="inlineStr">
        <is>
          <t>20542209951</t>
        </is>
      </c>
      <c r="B336" t="inlineStr">
        <is>
          <t>2025</t>
        </is>
      </c>
      <c r="C336" t="n">
        <v>9</v>
      </c>
      <c r="D336" t="inlineStr">
        <is>
          <t>202509</t>
        </is>
      </c>
      <c r="E336" t="inlineStr">
        <is>
          <t>046</t>
        </is>
      </c>
      <c r="F336" t="inlineStr">
        <is>
          <t>PAITA</t>
        </is>
      </c>
      <c r="G336" t="inlineStr">
        <is>
          <t>5901</t>
        </is>
      </c>
      <c r="H336" t="inlineStr">
        <is>
          <t>GRUPO PML S.A.C AGENTES DE ADUANAS</t>
        </is>
      </c>
      <c r="I336" t="inlineStr">
        <is>
          <t>BE</t>
        </is>
      </c>
      <c r="J336" t="inlineStr">
        <is>
          <t>BELGIUM</t>
        </is>
      </c>
      <c r="K336" s="8" t="n">
        <v>905870.62</v>
      </c>
      <c r="O336" t="inlineStr">
        <is>
          <t>SUNAT - Aduanas (exportaciones)</t>
        </is>
      </c>
      <c r="P336" t="inlineStr">
        <is>
          <t>2026-09-19T23:27:29.864Z</t>
        </is>
      </c>
    </row>
    <row r="337">
      <c r="A337" t="inlineStr">
        <is>
          <t>20542209951</t>
        </is>
      </c>
      <c r="B337" t="inlineStr">
        <is>
          <t>2025</t>
        </is>
      </c>
      <c r="C337" t="n">
        <v>9</v>
      </c>
      <c r="D337" t="inlineStr">
        <is>
          <t>202509</t>
        </is>
      </c>
      <c r="E337" t="inlineStr">
        <is>
          <t>046</t>
        </is>
      </c>
      <c r="F337" t="inlineStr">
        <is>
          <t>PAITA</t>
        </is>
      </c>
      <c r="G337" t="inlineStr">
        <is>
          <t>5901</t>
        </is>
      </c>
      <c r="H337" t="inlineStr">
        <is>
          <t>GRUPO PML S.A.C AGENTES DE ADUANAS</t>
        </is>
      </c>
      <c r="I337" t="inlineStr">
        <is>
          <t>DE</t>
        </is>
      </c>
      <c r="J337" t="inlineStr">
        <is>
          <t>GERMANY</t>
        </is>
      </c>
      <c r="K337" s="8" t="n">
        <v>163944.53</v>
      </c>
      <c r="O337" t="inlineStr">
        <is>
          <t>SUNAT - Aduanas (exportaciones)</t>
        </is>
      </c>
      <c r="P337" t="inlineStr">
        <is>
          <t>2026-09-19T23:27:29.864Z</t>
        </is>
      </c>
    </row>
    <row r="338">
      <c r="A338" t="inlineStr">
        <is>
          <t>20542209951</t>
        </is>
      </c>
      <c r="B338" t="inlineStr">
        <is>
          <t>2025</t>
        </is>
      </c>
      <c r="C338" t="n">
        <v>9</v>
      </c>
      <c r="D338" t="inlineStr">
        <is>
          <t>202509</t>
        </is>
      </c>
      <c r="E338" t="inlineStr">
        <is>
          <t>046</t>
        </is>
      </c>
      <c r="F338" t="inlineStr">
        <is>
          <t>PAITA</t>
        </is>
      </c>
      <c r="G338" t="inlineStr">
        <is>
          <t>5901</t>
        </is>
      </c>
      <c r="H338" t="inlineStr">
        <is>
          <t>GRUPO PML S.A.C AGENTES DE ADUANAS</t>
        </is>
      </c>
      <c r="I338" t="inlineStr">
        <is>
          <t>GB</t>
        </is>
      </c>
      <c r="J338" t="inlineStr">
        <is>
          <t>UNITED KINGDOM</t>
        </is>
      </c>
      <c r="K338" s="8" t="n">
        <v>1102824.38</v>
      </c>
      <c r="O338" t="inlineStr">
        <is>
          <t>SUNAT - Aduanas (exportaciones)</t>
        </is>
      </c>
      <c r="P338" t="inlineStr">
        <is>
          <t>2026-09-19T23:27:29.864Z</t>
        </is>
      </c>
    </row>
    <row r="339">
      <c r="A339" t="inlineStr">
        <is>
          <t>20542209951</t>
        </is>
      </c>
      <c r="B339" t="inlineStr">
        <is>
          <t>2025</t>
        </is>
      </c>
      <c r="C339" t="n">
        <v>9</v>
      </c>
      <c r="D339" t="inlineStr">
        <is>
          <t>202509</t>
        </is>
      </c>
      <c r="E339" t="inlineStr">
        <is>
          <t>046</t>
        </is>
      </c>
      <c r="F339" t="inlineStr">
        <is>
          <t>PAITA</t>
        </is>
      </c>
      <c r="G339" t="inlineStr">
        <is>
          <t>5901</t>
        </is>
      </c>
      <c r="H339" t="inlineStr">
        <is>
          <t>GRUPO PML S.A.C AGENTES DE ADUANAS</t>
        </is>
      </c>
      <c r="I339" t="inlineStr">
        <is>
          <t>SE</t>
        </is>
      </c>
      <c r="J339" t="inlineStr">
        <is>
          <t>SWEDEN</t>
        </is>
      </c>
      <c r="K339" s="8" t="n">
        <v>294301.53</v>
      </c>
      <c r="O339" t="inlineStr">
        <is>
          <t>SUNAT - Aduanas (exportaciones)</t>
        </is>
      </c>
      <c r="P339" t="inlineStr">
        <is>
          <t>2026-09-19T23:27:29.864Z</t>
        </is>
      </c>
    </row>
    <row r="340">
      <c r="A340" t="inlineStr">
        <is>
          <t>20542209951</t>
        </is>
      </c>
      <c r="B340" t="inlineStr">
        <is>
          <t>2025</t>
        </is>
      </c>
      <c r="C340" t="n">
        <v>10</v>
      </c>
      <c r="D340" t="inlineStr">
        <is>
          <t>202510</t>
        </is>
      </c>
      <c r="E340" t="inlineStr">
        <is>
          <t>046</t>
        </is>
      </c>
      <c r="F340" t="inlineStr">
        <is>
          <t>PAITA</t>
        </is>
      </c>
      <c r="G340" t="inlineStr">
        <is>
          <t>5901</t>
        </is>
      </c>
      <c r="H340" t="inlineStr">
        <is>
          <t>GRUPO PML S.A.C AGENTES DE ADUANAS</t>
        </is>
      </c>
      <c r="I340" t="inlineStr">
        <is>
          <t>US</t>
        </is>
      </c>
      <c r="J340" t="inlineStr">
        <is>
          <t>UNITED STATES</t>
        </is>
      </c>
      <c r="K340" s="8" t="n">
        <v>359239.57</v>
      </c>
      <c r="O340" t="inlineStr">
        <is>
          <t>SUNAT - Aduanas (exportaciones)</t>
        </is>
      </c>
      <c r="P340" t="inlineStr">
        <is>
          <t>2026-09-19T23:27:29.864Z</t>
        </is>
      </c>
    </row>
    <row r="341">
      <c r="A341" t="inlineStr">
        <is>
          <t>20542209951</t>
        </is>
      </c>
      <c r="B341" t="inlineStr">
        <is>
          <t>2025</t>
        </is>
      </c>
      <c r="C341" t="n">
        <v>10</v>
      </c>
      <c r="D341" t="inlineStr">
        <is>
          <t>202510</t>
        </is>
      </c>
      <c r="E341" t="inlineStr">
        <is>
          <t>046</t>
        </is>
      </c>
      <c r="F341" t="inlineStr">
        <is>
          <t>PAITA</t>
        </is>
      </c>
      <c r="G341" t="inlineStr">
        <is>
          <t>5901</t>
        </is>
      </c>
      <c r="H341" t="inlineStr">
        <is>
          <t>GRUPO PML S.A.C AGENTES DE ADUANAS</t>
        </is>
      </c>
      <c r="I341" t="inlineStr">
        <is>
          <t>BE</t>
        </is>
      </c>
      <c r="J341" t="inlineStr">
        <is>
          <t>BELGIUM</t>
        </is>
      </c>
      <c r="K341" s="8" t="n">
        <v>167140.89</v>
      </c>
      <c r="O341" t="inlineStr">
        <is>
          <t>SUNAT - Aduanas (exportaciones)</t>
        </is>
      </c>
      <c r="P341" t="inlineStr">
        <is>
          <t>2026-09-19T23:27:29.864Z</t>
        </is>
      </c>
    </row>
    <row r="342">
      <c r="A342" t="inlineStr">
        <is>
          <t>20542209951</t>
        </is>
      </c>
      <c r="B342" t="inlineStr">
        <is>
          <t>2025</t>
        </is>
      </c>
      <c r="C342" t="n">
        <v>11</v>
      </c>
      <c r="D342" t="inlineStr">
        <is>
          <t>202511</t>
        </is>
      </c>
      <c r="E342" t="inlineStr">
        <is>
          <t>046</t>
        </is>
      </c>
      <c r="F342" t="inlineStr">
        <is>
          <t>PAITA</t>
        </is>
      </c>
      <c r="G342" t="inlineStr">
        <is>
          <t>5901</t>
        </is>
      </c>
      <c r="H342" t="inlineStr">
        <is>
          <t>GRUPO PML S.A.C AGENTES DE ADUANAS</t>
        </is>
      </c>
      <c r="I342" t="inlineStr">
        <is>
          <t>FR</t>
        </is>
      </c>
      <c r="J342" t="inlineStr">
        <is>
          <t>FRANCE</t>
        </is>
      </c>
      <c r="K342" s="8" t="n">
        <v>177277.5</v>
      </c>
      <c r="O342" t="inlineStr">
        <is>
          <t>SUNAT - Aduanas (exportaciones)</t>
        </is>
      </c>
      <c r="P342" t="inlineStr">
        <is>
          <t>2026-09-19T23:27:29.864Z</t>
        </is>
      </c>
    </row>
    <row r="343">
      <c r="A343" t="inlineStr">
        <is>
          <t>20542209951</t>
        </is>
      </c>
      <c r="B343" t="inlineStr">
        <is>
          <t>2025</t>
        </is>
      </c>
      <c r="C343" t="n">
        <v>11</v>
      </c>
      <c r="D343" t="inlineStr">
        <is>
          <t>202511</t>
        </is>
      </c>
      <c r="E343" t="inlineStr">
        <is>
          <t>046</t>
        </is>
      </c>
      <c r="F343" t="inlineStr">
        <is>
          <t>PAITA</t>
        </is>
      </c>
      <c r="G343" t="inlineStr">
        <is>
          <t>5901</t>
        </is>
      </c>
      <c r="H343" t="inlineStr">
        <is>
          <t>GRUPO PML S.A.C AGENTES DE ADUANAS</t>
        </is>
      </c>
      <c r="I343" t="inlineStr">
        <is>
          <t>SE</t>
        </is>
      </c>
      <c r="J343" t="inlineStr">
        <is>
          <t>SWEDEN</t>
        </is>
      </c>
      <c r="K343" s="8" t="n">
        <v>2723471.34</v>
      </c>
      <c r="O343" t="inlineStr">
        <is>
          <t>SUNAT - Aduanas (exportaciones)</t>
        </is>
      </c>
      <c r="P343" t="inlineStr">
        <is>
          <t>2026-09-19T23:27:29.864Z</t>
        </is>
      </c>
    </row>
    <row r="344">
      <c r="A344" t="inlineStr">
        <is>
          <t>20542209951</t>
        </is>
      </c>
      <c r="B344" t="inlineStr">
        <is>
          <t>2025</t>
        </is>
      </c>
      <c r="C344" t="n">
        <v>12</v>
      </c>
      <c r="D344" t="inlineStr">
        <is>
          <t>202512</t>
        </is>
      </c>
      <c r="E344" t="inlineStr">
        <is>
          <t>046</t>
        </is>
      </c>
      <c r="F344" t="inlineStr">
        <is>
          <t>PAITA</t>
        </is>
      </c>
      <c r="G344" t="inlineStr">
        <is>
          <t>5901</t>
        </is>
      </c>
      <c r="H344" t="inlineStr">
        <is>
          <t>GRUPO PML S.A.C AGENTES DE ADUANAS</t>
        </is>
      </c>
      <c r="I344" t="inlineStr">
        <is>
          <t>SE</t>
        </is>
      </c>
      <c r="J344" t="inlineStr">
        <is>
          <t>SWEDEN</t>
        </is>
      </c>
      <c r="K344" s="8" t="n">
        <v>1957291.12</v>
      </c>
      <c r="O344" t="inlineStr">
        <is>
          <t>SUNAT - Aduanas (exportaciones)</t>
        </is>
      </c>
      <c r="P344" t="inlineStr">
        <is>
          <t>2026-09-19T23:27:29.864Z</t>
        </is>
      </c>
    </row>
    <row r="345">
      <c r="A345" t="inlineStr">
        <is>
          <t>20542209951</t>
        </is>
      </c>
      <c r="B345" t="inlineStr">
        <is>
          <t>2025</t>
        </is>
      </c>
      <c r="C345" t="n">
        <v>12</v>
      </c>
      <c r="D345" t="inlineStr">
        <is>
          <t>202512</t>
        </is>
      </c>
      <c r="E345" t="inlineStr">
        <is>
          <t>046</t>
        </is>
      </c>
      <c r="F345" t="inlineStr">
        <is>
          <t>PAITA</t>
        </is>
      </c>
      <c r="G345" t="inlineStr">
        <is>
          <t>5901</t>
        </is>
      </c>
      <c r="H345" t="inlineStr">
        <is>
          <t>GRUPO PML S.A.C AGENTES DE ADUANAS</t>
        </is>
      </c>
      <c r="I345" t="inlineStr">
        <is>
          <t>US</t>
        </is>
      </c>
      <c r="J345" t="inlineStr">
        <is>
          <t>UNITED STATES</t>
        </is>
      </c>
      <c r="K345" s="8" t="n">
        <v>181085.84</v>
      </c>
      <c r="O345" t="inlineStr">
        <is>
          <t>SUNAT - Aduanas (exportaciones)</t>
        </is>
      </c>
      <c r="P345" t="inlineStr">
        <is>
          <t>2026-09-19T23:27:29.864Z</t>
        </is>
      </c>
    </row>
    <row r="346">
      <c r="A346" t="inlineStr">
        <is>
          <t>20542209951</t>
        </is>
      </c>
      <c r="B346" t="inlineStr">
        <is>
          <t>2025</t>
        </is>
      </c>
      <c r="C346" t="n">
        <v>12</v>
      </c>
      <c r="D346" t="inlineStr">
        <is>
          <t>202512</t>
        </is>
      </c>
      <c r="E346" t="inlineStr">
        <is>
          <t>046</t>
        </is>
      </c>
      <c r="F346" t="inlineStr">
        <is>
          <t>PAITA</t>
        </is>
      </c>
      <c r="G346" t="inlineStr">
        <is>
          <t>5901</t>
        </is>
      </c>
      <c r="H346" t="inlineStr">
        <is>
          <t>GRUPO PML S.A.C AGENTES DE ADUANAS</t>
        </is>
      </c>
      <c r="I346" t="inlineStr">
        <is>
          <t>GB</t>
        </is>
      </c>
      <c r="J346" t="inlineStr">
        <is>
          <t>UNITED KINGDOM</t>
        </is>
      </c>
      <c r="K346" s="8" t="n">
        <v>328591.52</v>
      </c>
      <c r="O346" t="inlineStr">
        <is>
          <t>SUNAT - Aduanas (exportaciones)</t>
        </is>
      </c>
      <c r="P346" t="inlineStr">
        <is>
          <t>2026-09-19T23:27:29.864Z</t>
        </is>
      </c>
    </row>
    <row r="347">
      <c r="A347" t="inlineStr">
        <is>
          <t>20542209951</t>
        </is>
      </c>
      <c r="B347" t="inlineStr">
        <is>
          <t>2025</t>
        </is>
      </c>
      <c r="C347" t="n">
        <v>12</v>
      </c>
      <c r="D347" t="inlineStr">
        <is>
          <t>202512</t>
        </is>
      </c>
      <c r="E347" t="inlineStr">
        <is>
          <t>046</t>
        </is>
      </c>
      <c r="F347" t="inlineStr">
        <is>
          <t>PAITA</t>
        </is>
      </c>
      <c r="G347" t="inlineStr">
        <is>
          <t>5901</t>
        </is>
      </c>
      <c r="H347" t="inlineStr">
        <is>
          <t>GRUPO PML S.A.C AGENTES DE ADUANAS</t>
        </is>
      </c>
      <c r="I347" t="inlineStr">
        <is>
          <t>DE</t>
        </is>
      </c>
      <c r="J347" t="inlineStr">
        <is>
          <t>GERMANY</t>
        </is>
      </c>
      <c r="K347" s="8" t="n">
        <v>1223411.8</v>
      </c>
      <c r="O347" t="inlineStr">
        <is>
          <t>SUNAT - Aduanas (exportaciones)</t>
        </is>
      </c>
      <c r="P347" t="inlineStr">
        <is>
          <t>2026-09-19T23:27:29.864Z</t>
        </is>
      </c>
    </row>
    <row r="348">
      <c r="A348" t="inlineStr">
        <is>
          <t>20542209951</t>
        </is>
      </c>
      <c r="B348" t="inlineStr">
        <is>
          <t>2026</t>
        </is>
      </c>
      <c r="C348" t="n">
        <v>2</v>
      </c>
      <c r="D348" t="inlineStr">
        <is>
          <t>202602</t>
        </is>
      </c>
      <c r="E348" t="inlineStr">
        <is>
          <t>046</t>
        </is>
      </c>
      <c r="F348" t="inlineStr">
        <is>
          <t>PAITA</t>
        </is>
      </c>
      <c r="G348" t="inlineStr">
        <is>
          <t>5901</t>
        </is>
      </c>
      <c r="H348" t="inlineStr">
        <is>
          <t>GRUPO PML S.A.C AGENTES DE ADUANAS</t>
        </is>
      </c>
      <c r="I348" t="inlineStr">
        <is>
          <t>US</t>
        </is>
      </c>
      <c r="J348" t="inlineStr">
        <is>
          <t>UNITED STATES</t>
        </is>
      </c>
      <c r="K348" s="8" t="n">
        <v>259360.17</v>
      </c>
      <c r="O348" t="inlineStr">
        <is>
          <t>SUNAT - Aduanas (exportaciones)</t>
        </is>
      </c>
      <c r="P348" t="inlineStr">
        <is>
          <t>2026-09-19T23:27:29.864Z</t>
        </is>
      </c>
    </row>
    <row r="349">
      <c r="A349" t="inlineStr">
        <is>
          <t>20542209951</t>
        </is>
      </c>
      <c r="B349" t="inlineStr">
        <is>
          <t>2026</t>
        </is>
      </c>
      <c r="C349" t="n">
        <v>5</v>
      </c>
      <c r="D349" t="inlineStr">
        <is>
          <t>202605</t>
        </is>
      </c>
      <c r="E349" t="inlineStr">
        <is>
          <t>046</t>
        </is>
      </c>
      <c r="F349" t="inlineStr">
        <is>
          <t>PAITA</t>
        </is>
      </c>
      <c r="G349" t="inlineStr">
        <is>
          <t>5901</t>
        </is>
      </c>
      <c r="H349" t="inlineStr">
        <is>
          <t>GRUPO PML S.A.C AGENTES DE ADUANAS</t>
        </is>
      </c>
      <c r="I349" t="inlineStr">
        <is>
          <t>BE</t>
        </is>
      </c>
      <c r="J349" t="inlineStr">
        <is>
          <t>BELGIUM</t>
        </is>
      </c>
      <c r="K349" s="8" t="n">
        <v>134415</v>
      </c>
      <c r="O349" t="inlineStr">
        <is>
          <t>SUNAT - Aduanas (exportaciones)</t>
        </is>
      </c>
      <c r="P349" t="inlineStr">
        <is>
          <t>2026-09-19T23:27:29.864Z</t>
        </is>
      </c>
    </row>
    <row r="350">
      <c r="A350" t="inlineStr">
        <is>
          <t>20542257416</t>
        </is>
      </c>
      <c r="B350" t="inlineStr">
        <is>
          <t>2025</t>
        </is>
      </c>
      <c r="C350" t="n">
        <v>1</v>
      </c>
      <c r="D350" t="inlineStr">
        <is>
          <t>202501</t>
        </is>
      </c>
      <c r="E350" t="inlineStr">
        <is>
          <t>118</t>
        </is>
      </c>
      <c r="F350" t="inlineStr">
        <is>
          <t>MARITIMA DEL CALLAO</t>
        </is>
      </c>
      <c r="G350" t="inlineStr">
        <is>
          <t>7378</t>
        </is>
      </c>
      <c r="H350" t="inlineStr">
        <is>
          <t>SAN MIGUEL ADUANAS S.A.C.</t>
        </is>
      </c>
      <c r="I350" t="inlineStr">
        <is>
          <t>ES</t>
        </is>
      </c>
      <c r="J350" t="inlineStr">
        <is>
          <t>SPAIN</t>
        </is>
      </c>
      <c r="K350" s="8" t="n">
        <v>238000</v>
      </c>
      <c r="O350" t="inlineStr">
        <is>
          <t>SUNAT - Aduanas (exportaciones)</t>
        </is>
      </c>
      <c r="P350" t="inlineStr">
        <is>
          <t>2026-09-19T23:27:29.864Z</t>
        </is>
      </c>
    </row>
    <row r="351">
      <c r="A351" t="inlineStr">
        <is>
          <t>20542257416</t>
        </is>
      </c>
      <c r="B351" t="inlineStr">
        <is>
          <t>2025</t>
        </is>
      </c>
      <c r="C351" t="n">
        <v>5</v>
      </c>
      <c r="D351" t="inlineStr">
        <is>
          <t>202505</t>
        </is>
      </c>
      <c r="E351" t="inlineStr">
        <is>
          <t>118</t>
        </is>
      </c>
      <c r="F351" t="inlineStr">
        <is>
          <t>MARITIMA DEL CALLAO</t>
        </is>
      </c>
      <c r="G351" t="inlineStr">
        <is>
          <t>7378</t>
        </is>
      </c>
      <c r="H351" t="inlineStr">
        <is>
          <t>SAN MIGUEL ADUANAS S.A.C.</t>
        </is>
      </c>
      <c r="I351" t="inlineStr">
        <is>
          <t>US</t>
        </is>
      </c>
      <c r="J351" t="inlineStr">
        <is>
          <t>UNITED STATES</t>
        </is>
      </c>
      <c r="K351" s="8" t="n">
        <v>229775</v>
      </c>
      <c r="O351" t="inlineStr">
        <is>
          <t>SUNAT - Aduanas (exportaciones)</t>
        </is>
      </c>
      <c r="P351" t="inlineStr">
        <is>
          <t>2026-09-19T23:27:29.864Z</t>
        </is>
      </c>
    </row>
    <row r="352">
      <c r="A352" t="inlineStr">
        <is>
          <t>20542257416</t>
        </is>
      </c>
      <c r="B352" t="inlineStr">
        <is>
          <t>2025</t>
        </is>
      </c>
      <c r="C352" t="n">
        <v>5</v>
      </c>
      <c r="D352" t="inlineStr">
        <is>
          <t>202505</t>
        </is>
      </c>
      <c r="E352" t="inlineStr">
        <is>
          <t>118</t>
        </is>
      </c>
      <c r="F352" t="inlineStr">
        <is>
          <t>MARITIMA DEL CALLAO</t>
        </is>
      </c>
      <c r="G352" t="inlineStr">
        <is>
          <t>7378</t>
        </is>
      </c>
      <c r="H352" t="inlineStr">
        <is>
          <t>SAN MIGUEL ADUANAS S.A.C.</t>
        </is>
      </c>
      <c r="I352" t="inlineStr">
        <is>
          <t>ES</t>
        </is>
      </c>
      <c r="J352" t="inlineStr">
        <is>
          <t>SPAIN</t>
        </is>
      </c>
      <c r="K352" s="8" t="n">
        <v>232850</v>
      </c>
      <c r="O352" t="inlineStr">
        <is>
          <t>SUNAT - Aduanas (exportaciones)</t>
        </is>
      </c>
      <c r="P352" t="inlineStr">
        <is>
          <t>2026-09-19T23:27:29.864Z</t>
        </is>
      </c>
    </row>
    <row r="353">
      <c r="A353" t="inlineStr">
        <is>
          <t>20542257416</t>
        </is>
      </c>
      <c r="B353" t="inlineStr">
        <is>
          <t>2025</t>
        </is>
      </c>
      <c r="C353" t="n">
        <v>6</v>
      </c>
      <c r="D353" t="inlineStr">
        <is>
          <t>202506</t>
        </is>
      </c>
      <c r="E353" t="inlineStr">
        <is>
          <t>118</t>
        </is>
      </c>
      <c r="F353" t="inlineStr">
        <is>
          <t>MARITIMA DEL CALLAO</t>
        </is>
      </c>
      <c r="G353" t="inlineStr">
        <is>
          <t>7378</t>
        </is>
      </c>
      <c r="H353" t="inlineStr">
        <is>
          <t>SAN MIGUEL ADUANAS S.A.C.</t>
        </is>
      </c>
      <c r="I353" t="inlineStr">
        <is>
          <t>ES</t>
        </is>
      </c>
      <c r="J353" t="inlineStr">
        <is>
          <t>SPAIN</t>
        </is>
      </c>
      <c r="K353" s="8" t="n">
        <v>248625</v>
      </c>
      <c r="O353" t="inlineStr">
        <is>
          <t>SUNAT - Aduanas (exportaciones)</t>
        </is>
      </c>
      <c r="P353" t="inlineStr">
        <is>
          <t>2026-09-19T23:27:29.864Z</t>
        </is>
      </c>
    </row>
    <row r="354">
      <c r="A354" t="inlineStr">
        <is>
          <t>20542257416</t>
        </is>
      </c>
      <c r="B354" t="inlineStr">
        <is>
          <t>2025</t>
        </is>
      </c>
      <c r="C354" t="n">
        <v>7</v>
      </c>
      <c r="D354" t="inlineStr">
        <is>
          <t>202507</t>
        </is>
      </c>
      <c r="E354" t="inlineStr">
        <is>
          <t>118</t>
        </is>
      </c>
      <c r="F354" t="inlineStr">
        <is>
          <t>MARITIMA DEL CALLAO</t>
        </is>
      </c>
      <c r="G354" t="inlineStr">
        <is>
          <t>7378</t>
        </is>
      </c>
      <c r="H354" t="inlineStr">
        <is>
          <t>SAN MIGUEL ADUANAS S.A.C.</t>
        </is>
      </c>
      <c r="I354" t="inlineStr">
        <is>
          <t>US</t>
        </is>
      </c>
      <c r="J354" t="inlineStr">
        <is>
          <t>UNITED STATES</t>
        </is>
      </c>
      <c r="K354" s="8" t="n">
        <v>922525</v>
      </c>
      <c r="O354" t="inlineStr">
        <is>
          <t>SUNAT - Aduanas (exportaciones)</t>
        </is>
      </c>
      <c r="P354" t="inlineStr">
        <is>
          <t>2026-09-19T23:27:29.864Z</t>
        </is>
      </c>
    </row>
    <row r="355">
      <c r="A355" t="inlineStr">
        <is>
          <t>20542257416</t>
        </is>
      </c>
      <c r="B355" t="inlineStr">
        <is>
          <t>2025</t>
        </is>
      </c>
      <c r="C355" t="n">
        <v>8</v>
      </c>
      <c r="D355" t="inlineStr">
        <is>
          <t>202508</t>
        </is>
      </c>
      <c r="E355" t="inlineStr">
        <is>
          <t>118</t>
        </is>
      </c>
      <c r="F355" t="inlineStr">
        <is>
          <t>MARITIMA DEL CALLAO</t>
        </is>
      </c>
      <c r="G355" t="inlineStr">
        <is>
          <t>7378</t>
        </is>
      </c>
      <c r="H355" t="inlineStr">
        <is>
          <t>SAN MIGUEL ADUANAS S.A.C.</t>
        </is>
      </c>
      <c r="I355" t="inlineStr">
        <is>
          <t>NL</t>
        </is>
      </c>
      <c r="J355" t="inlineStr">
        <is>
          <t>NETHERLANDS</t>
        </is>
      </c>
      <c r="K355" s="8" t="n">
        <v>311475</v>
      </c>
      <c r="O355" t="inlineStr">
        <is>
          <t>SUNAT - Aduanas (exportaciones)</t>
        </is>
      </c>
      <c r="P355" t="inlineStr">
        <is>
          <t>2026-09-19T23:27:29.864Z</t>
        </is>
      </c>
    </row>
    <row r="356">
      <c r="A356" t="inlineStr">
        <is>
          <t>20542257416</t>
        </is>
      </c>
      <c r="B356" t="inlineStr">
        <is>
          <t>2025</t>
        </is>
      </c>
      <c r="C356" t="n">
        <v>8</v>
      </c>
      <c r="D356" t="inlineStr">
        <is>
          <t>202508</t>
        </is>
      </c>
      <c r="E356" t="inlineStr">
        <is>
          <t>118</t>
        </is>
      </c>
      <c r="F356" t="inlineStr">
        <is>
          <t>MARITIMA DEL CALLAO</t>
        </is>
      </c>
      <c r="G356" t="inlineStr">
        <is>
          <t>7378</t>
        </is>
      </c>
      <c r="H356" t="inlineStr">
        <is>
          <t>SAN MIGUEL ADUANAS S.A.C.</t>
        </is>
      </c>
      <c r="I356" t="inlineStr">
        <is>
          <t>EE</t>
        </is>
      </c>
      <c r="J356" t="inlineStr">
        <is>
          <t>ESTONIA</t>
        </is>
      </c>
      <c r="K356" s="8" t="n">
        <v>178500</v>
      </c>
      <c r="O356" t="inlineStr">
        <is>
          <t>SUNAT - Aduanas (exportaciones)</t>
        </is>
      </c>
      <c r="P356" t="inlineStr">
        <is>
          <t>2026-09-19T23:27:29.864Z</t>
        </is>
      </c>
    </row>
    <row r="357">
      <c r="A357" t="inlineStr">
        <is>
          <t>20542257416</t>
        </is>
      </c>
      <c r="B357" t="inlineStr">
        <is>
          <t>2025</t>
        </is>
      </c>
      <c r="C357" t="n">
        <v>9</v>
      </c>
      <c r="D357" t="inlineStr">
        <is>
          <t>202509</t>
        </is>
      </c>
      <c r="E357" t="inlineStr">
        <is>
          <t>118</t>
        </is>
      </c>
      <c r="F357" t="inlineStr">
        <is>
          <t>MARITIMA DEL CALLAO</t>
        </is>
      </c>
      <c r="G357" t="inlineStr">
        <is>
          <t>7378</t>
        </is>
      </c>
      <c r="H357" t="inlineStr">
        <is>
          <t>SAN MIGUEL ADUANAS S.A.C.</t>
        </is>
      </c>
      <c r="I357" t="inlineStr">
        <is>
          <t>EE</t>
        </is>
      </c>
      <c r="J357" t="inlineStr">
        <is>
          <t>ESTONIA</t>
        </is>
      </c>
      <c r="K357" s="8" t="n">
        <v>196300</v>
      </c>
      <c r="O357" t="inlineStr">
        <is>
          <t>SUNAT - Aduanas (exportaciones)</t>
        </is>
      </c>
      <c r="P357" t="inlineStr">
        <is>
          <t>2026-09-19T23:27:29.864Z</t>
        </is>
      </c>
    </row>
    <row r="358">
      <c r="A358" t="inlineStr">
        <is>
          <t>20542257416</t>
        </is>
      </c>
      <c r="B358" t="inlineStr">
        <is>
          <t>2026</t>
        </is>
      </c>
      <c r="C358" t="n">
        <v>2</v>
      </c>
      <c r="D358" t="inlineStr">
        <is>
          <t>202602</t>
        </is>
      </c>
      <c r="E358" t="inlineStr">
        <is>
          <t>118</t>
        </is>
      </c>
      <c r="F358" t="inlineStr">
        <is>
          <t>MARITIMA DEL CALLAO</t>
        </is>
      </c>
      <c r="G358" t="inlineStr">
        <is>
          <t>7378</t>
        </is>
      </c>
      <c r="H358" t="inlineStr">
        <is>
          <t>SAN MIGUEL ADUANAS S.A.C.</t>
        </is>
      </c>
      <c r="I358" t="inlineStr">
        <is>
          <t>NL</t>
        </is>
      </c>
      <c r="J358" t="inlineStr">
        <is>
          <t>NETHERLANDS</t>
        </is>
      </c>
      <c r="K358" s="8" t="n">
        <v>102400</v>
      </c>
      <c r="O358" t="inlineStr">
        <is>
          <t>SUNAT - Aduanas (exportaciones)</t>
        </is>
      </c>
      <c r="P358" t="inlineStr">
        <is>
          <t>2026-09-19T23:27:29.864Z</t>
        </is>
      </c>
    </row>
    <row r="359">
      <c r="A359" t="inlineStr">
        <is>
          <t>20542257416</t>
        </is>
      </c>
      <c r="B359" t="inlineStr">
        <is>
          <t>2026</t>
        </is>
      </c>
      <c r="C359" t="n">
        <v>3</v>
      </c>
      <c r="D359" t="inlineStr">
        <is>
          <t>202603</t>
        </is>
      </c>
      <c r="E359" t="inlineStr">
        <is>
          <t>118</t>
        </is>
      </c>
      <c r="F359" t="inlineStr">
        <is>
          <t>MARITIMA DEL CALLAO</t>
        </is>
      </c>
      <c r="G359" t="inlineStr">
        <is>
          <t>7378</t>
        </is>
      </c>
      <c r="H359" t="inlineStr">
        <is>
          <t>SAN MIGUEL ADUANAS S.A.C.</t>
        </is>
      </c>
      <c r="I359" t="inlineStr">
        <is>
          <t>NL</t>
        </is>
      </c>
      <c r="J359" t="inlineStr">
        <is>
          <t>NETHERLANDS</t>
        </is>
      </c>
      <c r="K359" s="8" t="n">
        <v>84125</v>
      </c>
      <c r="O359" t="inlineStr">
        <is>
          <t>SUNAT - Aduanas (exportaciones)</t>
        </is>
      </c>
      <c r="P359" t="inlineStr">
        <is>
          <t>2026-09-19T23:27:29.864Z</t>
        </is>
      </c>
    </row>
    <row r="360">
      <c r="A360" t="inlineStr">
        <is>
          <t>20542257416</t>
        </is>
      </c>
      <c r="B360" t="inlineStr">
        <is>
          <t>2026</t>
        </is>
      </c>
      <c r="C360" t="n">
        <v>3</v>
      </c>
      <c r="D360" t="inlineStr">
        <is>
          <t>202603</t>
        </is>
      </c>
      <c r="E360" t="inlineStr">
        <is>
          <t>118</t>
        </is>
      </c>
      <c r="F360" t="inlineStr">
        <is>
          <t>MARITIMA DEL CALLAO</t>
        </is>
      </c>
      <c r="G360" t="inlineStr">
        <is>
          <t>7378</t>
        </is>
      </c>
      <c r="H360" t="inlineStr">
        <is>
          <t>SAN MIGUEL ADUANAS S.A.C.</t>
        </is>
      </c>
      <c r="I360" t="inlineStr">
        <is>
          <t>US</t>
        </is>
      </c>
      <c r="J360" t="inlineStr">
        <is>
          <t>UNITED STATES</t>
        </is>
      </c>
      <c r="K360" s="8" t="n">
        <v>81500</v>
      </c>
      <c r="O360" t="inlineStr">
        <is>
          <t>SUNAT - Aduanas (exportaciones)</t>
        </is>
      </c>
      <c r="P360" t="inlineStr">
        <is>
          <t>2026-09-19T23:27:29.864Z</t>
        </is>
      </c>
    </row>
    <row r="361">
      <c r="A361" t="inlineStr">
        <is>
          <t>20542264544</t>
        </is>
      </c>
      <c r="B361" t="inlineStr">
        <is>
          <t>2025</t>
        </is>
      </c>
      <c r="C361" t="n">
        <v>8</v>
      </c>
      <c r="D361" t="inlineStr">
        <is>
          <t>202508</t>
        </is>
      </c>
      <c r="E361" t="inlineStr">
        <is>
          <t>046</t>
        </is>
      </c>
      <c r="F361" t="inlineStr">
        <is>
          <t>PAITA</t>
        </is>
      </c>
      <c r="G361" t="inlineStr">
        <is>
          <t>7620</t>
        </is>
      </c>
      <c r="H361" t="inlineStr">
        <is>
          <t>TRANSITARIO INTERNACIONAL MULTIMODAL SAC</t>
        </is>
      </c>
      <c r="I361" t="inlineStr">
        <is>
          <t>BE</t>
        </is>
      </c>
      <c r="J361" t="inlineStr">
        <is>
          <t>BELGIUM</t>
        </is>
      </c>
      <c r="K361" s="8" t="n">
        <v>118803.7</v>
      </c>
      <c r="O361" t="inlineStr">
        <is>
          <t>SUNAT - Aduanas (exportaciones)</t>
        </is>
      </c>
      <c r="P361" t="inlineStr">
        <is>
          <t>2026-09-19T23:27:29.864Z</t>
        </is>
      </c>
    </row>
    <row r="362">
      <c r="A362" t="inlineStr">
        <is>
          <t>20542264544</t>
        </is>
      </c>
      <c r="B362" t="inlineStr">
        <is>
          <t>2025</t>
        </is>
      </c>
      <c r="C362" t="n">
        <v>9</v>
      </c>
      <c r="D362" t="inlineStr">
        <is>
          <t>202509</t>
        </is>
      </c>
      <c r="E362" t="inlineStr">
        <is>
          <t>046</t>
        </is>
      </c>
      <c r="F362" t="inlineStr">
        <is>
          <t>PAITA</t>
        </is>
      </c>
      <c r="G362" t="inlineStr">
        <is>
          <t>7620</t>
        </is>
      </c>
      <c r="H362" t="inlineStr">
        <is>
          <t>TRANSITARIO INTERNACIONAL MULTIMODAL SAC</t>
        </is>
      </c>
      <c r="I362" t="inlineStr">
        <is>
          <t>BE</t>
        </is>
      </c>
      <c r="J362" t="inlineStr">
        <is>
          <t>BELGIUM</t>
        </is>
      </c>
      <c r="K362" s="8" t="n">
        <v>128006.81</v>
      </c>
      <c r="O362" t="inlineStr">
        <is>
          <t>SUNAT - Aduanas (exportaciones)</t>
        </is>
      </c>
      <c r="P362" t="inlineStr">
        <is>
          <t>2026-09-19T23:27:29.864Z</t>
        </is>
      </c>
    </row>
    <row r="363">
      <c r="A363" t="inlineStr">
        <is>
          <t>20542264544</t>
        </is>
      </c>
      <c r="B363" t="inlineStr">
        <is>
          <t>2025</t>
        </is>
      </c>
      <c r="C363" t="n">
        <v>10</v>
      </c>
      <c r="D363" t="inlineStr">
        <is>
          <t>202510</t>
        </is>
      </c>
      <c r="E363" t="inlineStr">
        <is>
          <t>046</t>
        </is>
      </c>
      <c r="F363" t="inlineStr">
        <is>
          <t>PAITA</t>
        </is>
      </c>
      <c r="G363" t="inlineStr">
        <is>
          <t>7620</t>
        </is>
      </c>
      <c r="H363" t="inlineStr">
        <is>
          <t>TRANSITARIO INTERNACIONAL MULTIMODAL SAC</t>
        </is>
      </c>
      <c r="I363" t="inlineStr">
        <is>
          <t>BE</t>
        </is>
      </c>
      <c r="J363" t="inlineStr">
        <is>
          <t>BELGIUM</t>
        </is>
      </c>
      <c r="K363" s="8" t="n">
        <v>513615.79</v>
      </c>
      <c r="O363" t="inlineStr">
        <is>
          <t>SUNAT - Aduanas (exportaciones)</t>
        </is>
      </c>
      <c r="P363" t="inlineStr">
        <is>
          <t>2026-09-19T23:27:29.864Z</t>
        </is>
      </c>
    </row>
    <row r="364">
      <c r="A364" t="inlineStr">
        <is>
          <t>20542264544</t>
        </is>
      </c>
      <c r="B364" t="inlineStr">
        <is>
          <t>2025</t>
        </is>
      </c>
      <c r="C364" t="n">
        <v>11</v>
      </c>
      <c r="D364" t="inlineStr">
        <is>
          <t>202511</t>
        </is>
      </c>
      <c r="E364" t="inlineStr">
        <is>
          <t>046</t>
        </is>
      </c>
      <c r="F364" t="inlineStr">
        <is>
          <t>PAITA</t>
        </is>
      </c>
      <c r="G364" t="inlineStr">
        <is>
          <t>7620</t>
        </is>
      </c>
      <c r="H364" t="inlineStr">
        <is>
          <t>TRANSITARIO INTERNACIONAL MULTIMODAL SAC</t>
        </is>
      </c>
      <c r="I364" t="inlineStr">
        <is>
          <t>BE</t>
        </is>
      </c>
      <c r="J364" t="inlineStr">
        <is>
          <t>BELGIUM</t>
        </is>
      </c>
      <c r="K364" s="8" t="n">
        <v>273811.3</v>
      </c>
      <c r="O364" t="inlineStr">
        <is>
          <t>SUNAT - Aduanas (exportaciones)</t>
        </is>
      </c>
      <c r="P364" t="inlineStr">
        <is>
          <t>2026-09-19T23:27:29.864Z</t>
        </is>
      </c>
    </row>
    <row r="365">
      <c r="A365" t="inlineStr">
        <is>
          <t>20542264544</t>
        </is>
      </c>
      <c r="B365" t="inlineStr">
        <is>
          <t>2026</t>
        </is>
      </c>
      <c r="C365" t="n">
        <v>2</v>
      </c>
      <c r="D365" t="inlineStr">
        <is>
          <t>202602</t>
        </is>
      </c>
      <c r="E365" t="inlineStr">
        <is>
          <t>046</t>
        </is>
      </c>
      <c r="F365" t="inlineStr">
        <is>
          <t>PAITA</t>
        </is>
      </c>
      <c r="G365" t="inlineStr">
        <is>
          <t>7620</t>
        </is>
      </c>
      <c r="H365" t="inlineStr">
        <is>
          <t>TRANSITARIO INTERNACIONAL MULTIMODAL SAC</t>
        </is>
      </c>
      <c r="I365" t="inlineStr">
        <is>
          <t>BE</t>
        </is>
      </c>
      <c r="J365" t="inlineStr">
        <is>
          <t>BELGIUM</t>
        </is>
      </c>
      <c r="K365" s="8" t="n">
        <v>153362.86</v>
      </c>
      <c r="O365" t="inlineStr">
        <is>
          <t>SUNAT - Aduanas (exportaciones)</t>
        </is>
      </c>
      <c r="P365" t="inlineStr">
        <is>
          <t>2026-09-19T23:27:29.864Z</t>
        </is>
      </c>
    </row>
    <row r="366">
      <c r="A366" t="inlineStr">
        <is>
          <t>20542289024</t>
        </is>
      </c>
      <c r="B366" t="inlineStr">
        <is>
          <t>2025</t>
        </is>
      </c>
      <c r="C366" t="n">
        <v>1</v>
      </c>
      <c r="D366" t="inlineStr">
        <is>
          <t>202501</t>
        </is>
      </c>
      <c r="E366" t="inlineStr">
        <is>
          <t>118</t>
        </is>
      </c>
      <c r="F366" t="inlineStr">
        <is>
          <t>MARITIMA DEL CALLAO</t>
        </is>
      </c>
      <c r="G366" t="inlineStr">
        <is>
          <t>6982</t>
        </is>
      </c>
      <c r="H366" t="inlineStr">
        <is>
          <t>JS PERU AGENCIA DE ADUANA S.A.C.</t>
        </is>
      </c>
      <c r="I366" t="inlineStr">
        <is>
          <t>IT</t>
        </is>
      </c>
      <c r="J366" t="inlineStr">
        <is>
          <t>ITALY</t>
        </is>
      </c>
      <c r="K366" s="8" t="n">
        <v>4710105.48</v>
      </c>
      <c r="O366" t="inlineStr">
        <is>
          <t>SUNAT - Aduanas (exportaciones)</t>
        </is>
      </c>
      <c r="P366" t="inlineStr">
        <is>
          <t>2026-09-19T23:27:29.864Z</t>
        </is>
      </c>
    </row>
    <row r="367">
      <c r="A367" t="inlineStr">
        <is>
          <t>20542289024</t>
        </is>
      </c>
      <c r="B367" t="inlineStr">
        <is>
          <t>2025</t>
        </is>
      </c>
      <c r="C367" t="n">
        <v>2</v>
      </c>
      <c r="D367" t="inlineStr">
        <is>
          <t>202502</t>
        </is>
      </c>
      <c r="E367" t="inlineStr">
        <is>
          <t>118</t>
        </is>
      </c>
      <c r="F367" t="inlineStr">
        <is>
          <t>MARITIMA DEL CALLAO</t>
        </is>
      </c>
      <c r="G367" t="inlineStr">
        <is>
          <t>6982</t>
        </is>
      </c>
      <c r="H367" t="inlineStr">
        <is>
          <t>JS PERU AGENCIA DE ADUANA S.A.C.</t>
        </is>
      </c>
      <c r="I367" t="inlineStr">
        <is>
          <t>IT</t>
        </is>
      </c>
      <c r="J367" t="inlineStr">
        <is>
          <t>ITALY</t>
        </is>
      </c>
      <c r="K367" s="8" t="n">
        <v>1989335.88</v>
      </c>
      <c r="O367" t="inlineStr">
        <is>
          <t>SUNAT - Aduanas (exportaciones)</t>
        </is>
      </c>
      <c r="P367" t="inlineStr">
        <is>
          <t>2026-09-19T23:27:29.864Z</t>
        </is>
      </c>
    </row>
    <row r="368">
      <c r="A368" t="inlineStr">
        <is>
          <t>20542289024</t>
        </is>
      </c>
      <c r="B368" t="inlineStr">
        <is>
          <t>2025</t>
        </is>
      </c>
      <c r="C368" t="n">
        <v>2</v>
      </c>
      <c r="D368" t="inlineStr">
        <is>
          <t>202502</t>
        </is>
      </c>
      <c r="E368" t="inlineStr">
        <is>
          <t>118</t>
        </is>
      </c>
      <c r="F368" t="inlineStr">
        <is>
          <t>MARITIMA DEL CALLAO</t>
        </is>
      </c>
      <c r="G368" t="inlineStr">
        <is>
          <t>6982</t>
        </is>
      </c>
      <c r="H368" t="inlineStr">
        <is>
          <t>JS PERU AGENCIA DE ADUANA S.A.C.</t>
        </is>
      </c>
      <c r="I368" t="inlineStr">
        <is>
          <t>BE</t>
        </is>
      </c>
      <c r="J368" t="inlineStr">
        <is>
          <t>BELGIUM</t>
        </is>
      </c>
      <c r="K368" s="8" t="n">
        <v>117391.89</v>
      </c>
      <c r="O368" t="inlineStr">
        <is>
          <t>SUNAT - Aduanas (exportaciones)</t>
        </is>
      </c>
      <c r="P368" t="inlineStr">
        <is>
          <t>2026-09-19T23:27:29.864Z</t>
        </is>
      </c>
    </row>
    <row r="369">
      <c r="A369" t="inlineStr">
        <is>
          <t>20542289024</t>
        </is>
      </c>
      <c r="B369" t="inlineStr">
        <is>
          <t>2025</t>
        </is>
      </c>
      <c r="C369" t="n">
        <v>3</v>
      </c>
      <c r="D369" t="inlineStr">
        <is>
          <t>202503</t>
        </is>
      </c>
      <c r="E369" t="inlineStr">
        <is>
          <t>118</t>
        </is>
      </c>
      <c r="F369" t="inlineStr">
        <is>
          <t>MARITIMA DEL CALLAO</t>
        </is>
      </c>
      <c r="G369" t="inlineStr">
        <is>
          <t>6982</t>
        </is>
      </c>
      <c r="H369" t="inlineStr">
        <is>
          <t>JS PERU AGENCIA DE ADUANA S.A.C.</t>
        </is>
      </c>
      <c r="I369" t="inlineStr">
        <is>
          <t>IT</t>
        </is>
      </c>
      <c r="J369" t="inlineStr">
        <is>
          <t>ITALY</t>
        </is>
      </c>
      <c r="K369" s="8" t="n">
        <v>968617.8199999999</v>
      </c>
      <c r="O369" t="inlineStr">
        <is>
          <t>SUNAT - Aduanas (exportaciones)</t>
        </is>
      </c>
      <c r="P369" t="inlineStr">
        <is>
          <t>2026-09-19T23:27:29.864Z</t>
        </is>
      </c>
    </row>
    <row r="370">
      <c r="A370" t="inlineStr">
        <is>
          <t>20542289024</t>
        </is>
      </c>
      <c r="B370" t="inlineStr">
        <is>
          <t>2025</t>
        </is>
      </c>
      <c r="C370" t="n">
        <v>4</v>
      </c>
      <c r="D370" t="inlineStr">
        <is>
          <t>202504</t>
        </is>
      </c>
      <c r="E370" t="inlineStr">
        <is>
          <t>118</t>
        </is>
      </c>
      <c r="F370" t="inlineStr">
        <is>
          <t>MARITIMA DEL CALLAO</t>
        </is>
      </c>
      <c r="G370" t="inlineStr">
        <is>
          <t>6982</t>
        </is>
      </c>
      <c r="H370" t="inlineStr">
        <is>
          <t>JS PERU AGENCIA DE ADUANA S.A.C.</t>
        </is>
      </c>
      <c r="I370" t="inlineStr">
        <is>
          <t>IT</t>
        </is>
      </c>
      <c r="J370" t="inlineStr">
        <is>
          <t>ITALY</t>
        </is>
      </c>
      <c r="K370" s="8" t="n">
        <v>1449281.4</v>
      </c>
      <c r="O370" t="inlineStr">
        <is>
          <t>SUNAT - Aduanas (exportaciones)</t>
        </is>
      </c>
      <c r="P370" t="inlineStr">
        <is>
          <t>2026-09-19T23:27:29.864Z</t>
        </is>
      </c>
    </row>
    <row r="371">
      <c r="A371" t="inlineStr">
        <is>
          <t>20542289024</t>
        </is>
      </c>
      <c r="B371" t="inlineStr">
        <is>
          <t>2025</t>
        </is>
      </c>
      <c r="C371" t="n">
        <v>5</v>
      </c>
      <c r="D371" t="inlineStr">
        <is>
          <t>202505</t>
        </is>
      </c>
      <c r="E371" t="inlineStr">
        <is>
          <t>118</t>
        </is>
      </c>
      <c r="F371" t="inlineStr">
        <is>
          <t>MARITIMA DEL CALLAO</t>
        </is>
      </c>
      <c r="G371" t="inlineStr">
        <is>
          <t>6982</t>
        </is>
      </c>
      <c r="H371" t="inlineStr">
        <is>
          <t>JS PERU AGENCIA DE ADUANA S.A.C.</t>
        </is>
      </c>
      <c r="I371" t="inlineStr">
        <is>
          <t>IT</t>
        </is>
      </c>
      <c r="J371" t="inlineStr">
        <is>
          <t>ITALY</t>
        </is>
      </c>
      <c r="K371" s="8" t="n">
        <v>2234805.7</v>
      </c>
      <c r="O371" t="inlineStr">
        <is>
          <t>SUNAT - Aduanas (exportaciones)</t>
        </is>
      </c>
      <c r="P371" t="inlineStr">
        <is>
          <t>2026-09-19T23:27:29.864Z</t>
        </is>
      </c>
    </row>
    <row r="372">
      <c r="A372" t="inlineStr">
        <is>
          <t>20542289024</t>
        </is>
      </c>
      <c r="B372" t="inlineStr">
        <is>
          <t>2025</t>
        </is>
      </c>
      <c r="C372" t="n">
        <v>6</v>
      </c>
      <c r="D372" t="inlineStr">
        <is>
          <t>202506</t>
        </is>
      </c>
      <c r="E372" t="inlineStr">
        <is>
          <t>118</t>
        </is>
      </c>
      <c r="F372" t="inlineStr">
        <is>
          <t>MARITIMA DEL CALLAO</t>
        </is>
      </c>
      <c r="G372" t="inlineStr">
        <is>
          <t>6982</t>
        </is>
      </c>
      <c r="H372" t="inlineStr">
        <is>
          <t>JS PERU AGENCIA DE ADUANA S.A.C.</t>
        </is>
      </c>
      <c r="I372" t="inlineStr">
        <is>
          <t>BE</t>
        </is>
      </c>
      <c r="J372" t="inlineStr">
        <is>
          <t>BELGIUM</t>
        </is>
      </c>
      <c r="K372" s="8" t="n">
        <v>124065.46</v>
      </c>
      <c r="O372" t="inlineStr">
        <is>
          <t>SUNAT - Aduanas (exportaciones)</t>
        </is>
      </c>
      <c r="P372" t="inlineStr">
        <is>
          <t>2026-09-19T23:27:29.864Z</t>
        </is>
      </c>
    </row>
    <row r="373">
      <c r="A373" t="inlineStr">
        <is>
          <t>20542289024</t>
        </is>
      </c>
      <c r="B373" t="inlineStr">
        <is>
          <t>2025</t>
        </is>
      </c>
      <c r="C373" t="n">
        <v>6</v>
      </c>
      <c r="D373" t="inlineStr">
        <is>
          <t>202506</t>
        </is>
      </c>
      <c r="E373" t="inlineStr">
        <is>
          <t>118</t>
        </is>
      </c>
      <c r="F373" t="inlineStr">
        <is>
          <t>MARITIMA DEL CALLAO</t>
        </is>
      </c>
      <c r="G373" t="inlineStr">
        <is>
          <t>6982</t>
        </is>
      </c>
      <c r="H373" t="inlineStr">
        <is>
          <t>JS PERU AGENCIA DE ADUANA S.A.C.</t>
        </is>
      </c>
      <c r="I373" t="inlineStr">
        <is>
          <t>IT</t>
        </is>
      </c>
      <c r="J373" t="inlineStr">
        <is>
          <t>ITALY</t>
        </is>
      </c>
      <c r="K373" s="8" t="n">
        <v>2490738.3</v>
      </c>
      <c r="O373" t="inlineStr">
        <is>
          <t>SUNAT - Aduanas (exportaciones)</t>
        </is>
      </c>
      <c r="P373" t="inlineStr">
        <is>
          <t>2026-09-19T23:27:29.864Z</t>
        </is>
      </c>
    </row>
    <row r="374">
      <c r="A374" t="inlineStr">
        <is>
          <t>20542289024</t>
        </is>
      </c>
      <c r="B374" t="inlineStr">
        <is>
          <t>2025</t>
        </is>
      </c>
      <c r="C374" t="n">
        <v>7</v>
      </c>
      <c r="D374" t="inlineStr">
        <is>
          <t>202507</t>
        </is>
      </c>
      <c r="E374" t="inlineStr">
        <is>
          <t>118</t>
        </is>
      </c>
      <c r="F374" t="inlineStr">
        <is>
          <t>MARITIMA DEL CALLAO</t>
        </is>
      </c>
      <c r="G374" t="inlineStr">
        <is>
          <t>6982</t>
        </is>
      </c>
      <c r="H374" t="inlineStr">
        <is>
          <t>JS PERU AGENCIA DE ADUANA S.A.C.</t>
        </is>
      </c>
      <c r="I374" t="inlineStr">
        <is>
          <t>IT</t>
        </is>
      </c>
      <c r="J374" t="inlineStr">
        <is>
          <t>ITALY</t>
        </is>
      </c>
      <c r="K374" s="8" t="n">
        <v>2658434.96</v>
      </c>
      <c r="O374" t="inlineStr">
        <is>
          <t>SUNAT - Aduanas (exportaciones)</t>
        </is>
      </c>
      <c r="P374" t="inlineStr">
        <is>
          <t>2026-09-19T23:27:29.864Z</t>
        </is>
      </c>
    </row>
    <row r="375">
      <c r="A375" t="inlineStr">
        <is>
          <t>20542289024</t>
        </is>
      </c>
      <c r="B375" t="inlineStr">
        <is>
          <t>2025</t>
        </is>
      </c>
      <c r="C375" t="n">
        <v>7</v>
      </c>
      <c r="D375" t="inlineStr">
        <is>
          <t>202507</t>
        </is>
      </c>
      <c r="E375" t="inlineStr">
        <is>
          <t>235</t>
        </is>
      </c>
      <c r="F375" t="inlineStr">
        <is>
          <t>AEREA DEL CALLAO</t>
        </is>
      </c>
      <c r="G375" t="inlineStr">
        <is>
          <t>6982</t>
        </is>
      </c>
      <c r="H375" t="inlineStr">
        <is>
          <t>JS PERU AGENCIA DE ADUANA S.A.C.</t>
        </is>
      </c>
      <c r="I375" t="inlineStr">
        <is>
          <t>IT</t>
        </is>
      </c>
      <c r="J375" t="inlineStr">
        <is>
          <t>ITALY</t>
        </is>
      </c>
      <c r="K375" s="8" t="n">
        <v>300</v>
      </c>
      <c r="O375" t="inlineStr">
        <is>
          <t>SUNAT - Aduanas (exportaciones)</t>
        </is>
      </c>
      <c r="P375" t="inlineStr">
        <is>
          <t>2026-09-19T23:27:29.864Z</t>
        </is>
      </c>
    </row>
    <row r="376">
      <c r="A376" t="inlineStr">
        <is>
          <t>20542289024</t>
        </is>
      </c>
      <c r="B376" t="inlineStr">
        <is>
          <t>2025</t>
        </is>
      </c>
      <c r="C376" t="n">
        <v>8</v>
      </c>
      <c r="D376" t="inlineStr">
        <is>
          <t>202508</t>
        </is>
      </c>
      <c r="E376" t="inlineStr">
        <is>
          <t>118</t>
        </is>
      </c>
      <c r="F376" t="inlineStr">
        <is>
          <t>MARITIMA DEL CALLAO</t>
        </is>
      </c>
      <c r="G376" t="inlineStr">
        <is>
          <t>6982</t>
        </is>
      </c>
      <c r="H376" t="inlineStr">
        <is>
          <t>JS PERU AGENCIA DE ADUANA S.A.C.</t>
        </is>
      </c>
      <c r="I376" t="inlineStr">
        <is>
          <t>IT</t>
        </is>
      </c>
      <c r="J376" t="inlineStr">
        <is>
          <t>ITALY</t>
        </is>
      </c>
      <c r="K376" s="8" t="n">
        <v>3246822.18</v>
      </c>
      <c r="O376" t="inlineStr">
        <is>
          <t>SUNAT - Aduanas (exportaciones)</t>
        </is>
      </c>
      <c r="P376" t="inlineStr">
        <is>
          <t>2026-09-19T23:27:29.864Z</t>
        </is>
      </c>
    </row>
    <row r="377">
      <c r="A377" t="inlineStr">
        <is>
          <t>20542289024</t>
        </is>
      </c>
      <c r="B377" t="inlineStr">
        <is>
          <t>2025</t>
        </is>
      </c>
      <c r="C377" t="n">
        <v>8</v>
      </c>
      <c r="D377" t="inlineStr">
        <is>
          <t>202508</t>
        </is>
      </c>
      <c r="E377" t="inlineStr">
        <is>
          <t>118</t>
        </is>
      </c>
      <c r="F377" t="inlineStr">
        <is>
          <t>MARITIMA DEL CALLAO</t>
        </is>
      </c>
      <c r="G377" t="inlineStr">
        <is>
          <t>6982</t>
        </is>
      </c>
      <c r="H377" t="inlineStr">
        <is>
          <t>JS PERU AGENCIA DE ADUANA S.A.C.</t>
        </is>
      </c>
      <c r="I377" t="inlineStr">
        <is>
          <t>NL</t>
        </is>
      </c>
      <c r="J377" t="inlineStr">
        <is>
          <t>NETHERLANDS</t>
        </is>
      </c>
      <c r="K377" s="8" t="n">
        <v>208007.25</v>
      </c>
      <c r="O377" t="inlineStr">
        <is>
          <t>SUNAT - Aduanas (exportaciones)</t>
        </is>
      </c>
      <c r="P377" t="inlineStr">
        <is>
          <t>2026-09-19T23:27:29.864Z</t>
        </is>
      </c>
    </row>
    <row r="378">
      <c r="A378" t="inlineStr">
        <is>
          <t>20542289024</t>
        </is>
      </c>
      <c r="B378" t="inlineStr">
        <is>
          <t>2025</t>
        </is>
      </c>
      <c r="C378" t="n">
        <v>8</v>
      </c>
      <c r="D378" t="inlineStr">
        <is>
          <t>202508</t>
        </is>
      </c>
      <c r="E378" t="inlineStr">
        <is>
          <t>118</t>
        </is>
      </c>
      <c r="F378" t="inlineStr">
        <is>
          <t>MARITIMA DEL CALLAO</t>
        </is>
      </c>
      <c r="G378" t="inlineStr">
        <is>
          <t>6982</t>
        </is>
      </c>
      <c r="H378" t="inlineStr">
        <is>
          <t>JS PERU AGENCIA DE ADUANA S.A.C.</t>
        </is>
      </c>
      <c r="I378" t="inlineStr">
        <is>
          <t>BE</t>
        </is>
      </c>
      <c r="J378" t="inlineStr">
        <is>
          <t>BELGIUM</t>
        </is>
      </c>
      <c r="K378" s="8" t="n">
        <v>172845.96</v>
      </c>
      <c r="O378" t="inlineStr">
        <is>
          <t>SUNAT - Aduanas (exportaciones)</t>
        </is>
      </c>
      <c r="P378" t="inlineStr">
        <is>
          <t>2026-09-19T23:27:29.864Z</t>
        </is>
      </c>
    </row>
    <row r="379">
      <c r="A379" t="inlineStr">
        <is>
          <t>20542289024</t>
        </is>
      </c>
      <c r="B379" t="inlineStr">
        <is>
          <t>2025</t>
        </is>
      </c>
      <c r="C379" t="n">
        <v>9</v>
      </c>
      <c r="D379" t="inlineStr">
        <is>
          <t>202509</t>
        </is>
      </c>
      <c r="E379" t="inlineStr">
        <is>
          <t>118</t>
        </is>
      </c>
      <c r="F379" t="inlineStr">
        <is>
          <t>MARITIMA DEL CALLAO</t>
        </is>
      </c>
      <c r="G379" t="inlineStr">
        <is>
          <t>6982</t>
        </is>
      </c>
      <c r="H379" t="inlineStr">
        <is>
          <t>JS PERU AGENCIA DE ADUANA S.A.C.</t>
        </is>
      </c>
      <c r="I379" t="inlineStr">
        <is>
          <t>IT</t>
        </is>
      </c>
      <c r="J379" t="inlineStr">
        <is>
          <t>ITALY</t>
        </is>
      </c>
      <c r="K379" s="8" t="n">
        <v>630290.37</v>
      </c>
      <c r="O379" t="inlineStr">
        <is>
          <t>SUNAT - Aduanas (exportaciones)</t>
        </is>
      </c>
      <c r="P379" t="inlineStr">
        <is>
          <t>2026-09-19T23:27:29.864Z</t>
        </is>
      </c>
    </row>
    <row r="380">
      <c r="A380" t="inlineStr">
        <is>
          <t>20542289024</t>
        </is>
      </c>
      <c r="B380" t="inlineStr">
        <is>
          <t>2025</t>
        </is>
      </c>
      <c r="C380" t="n">
        <v>10</v>
      </c>
      <c r="D380" t="inlineStr">
        <is>
          <t>202510</t>
        </is>
      </c>
      <c r="E380" t="inlineStr">
        <is>
          <t>118</t>
        </is>
      </c>
      <c r="F380" t="inlineStr">
        <is>
          <t>MARITIMA DEL CALLAO</t>
        </is>
      </c>
      <c r="G380" t="inlineStr">
        <is>
          <t>6982</t>
        </is>
      </c>
      <c r="H380" t="inlineStr">
        <is>
          <t>JS PERU AGENCIA DE ADUANA S.A.C.</t>
        </is>
      </c>
      <c r="I380" t="inlineStr">
        <is>
          <t>IT</t>
        </is>
      </c>
      <c r="J380" t="inlineStr">
        <is>
          <t>ITALY</t>
        </is>
      </c>
      <c r="K380" s="8" t="n">
        <v>834064.65</v>
      </c>
      <c r="O380" t="inlineStr">
        <is>
          <t>SUNAT - Aduanas (exportaciones)</t>
        </is>
      </c>
      <c r="P380" t="inlineStr">
        <is>
          <t>2026-09-19T23:27:29.864Z</t>
        </is>
      </c>
    </row>
    <row r="381">
      <c r="A381" t="inlineStr">
        <is>
          <t>20542289024</t>
        </is>
      </c>
      <c r="B381" t="inlineStr">
        <is>
          <t>2025</t>
        </is>
      </c>
      <c r="C381" t="n">
        <v>10</v>
      </c>
      <c r="D381" t="inlineStr">
        <is>
          <t>202510</t>
        </is>
      </c>
      <c r="E381" t="inlineStr">
        <is>
          <t>118</t>
        </is>
      </c>
      <c r="F381" t="inlineStr">
        <is>
          <t>MARITIMA DEL CALLAO</t>
        </is>
      </c>
      <c r="G381" t="inlineStr">
        <is>
          <t>6982</t>
        </is>
      </c>
      <c r="H381" t="inlineStr">
        <is>
          <t>JS PERU AGENCIA DE ADUANA S.A.C.</t>
        </is>
      </c>
      <c r="I381" t="inlineStr">
        <is>
          <t>BE</t>
        </is>
      </c>
      <c r="J381" t="inlineStr">
        <is>
          <t>BELGIUM</t>
        </is>
      </c>
      <c r="K381" s="8" t="n">
        <v>207512.25</v>
      </c>
      <c r="O381" t="inlineStr">
        <is>
          <t>SUNAT - Aduanas (exportaciones)</t>
        </is>
      </c>
      <c r="P381" t="inlineStr">
        <is>
          <t>2026-09-19T23:27:29.864Z</t>
        </is>
      </c>
    </row>
    <row r="382">
      <c r="A382" t="inlineStr">
        <is>
          <t>20542289024</t>
        </is>
      </c>
      <c r="B382" t="inlineStr">
        <is>
          <t>2025</t>
        </is>
      </c>
      <c r="C382" t="n">
        <v>11</v>
      </c>
      <c r="D382" t="inlineStr">
        <is>
          <t>202511</t>
        </is>
      </c>
      <c r="E382" t="inlineStr">
        <is>
          <t>118</t>
        </is>
      </c>
      <c r="F382" t="inlineStr">
        <is>
          <t>MARITIMA DEL CALLAO</t>
        </is>
      </c>
      <c r="G382" t="inlineStr">
        <is>
          <t>6982</t>
        </is>
      </c>
      <c r="H382" t="inlineStr">
        <is>
          <t>JS PERU AGENCIA DE ADUANA S.A.C.</t>
        </is>
      </c>
      <c r="I382" t="inlineStr">
        <is>
          <t>IT</t>
        </is>
      </c>
      <c r="J382" t="inlineStr">
        <is>
          <t>ITALY</t>
        </is>
      </c>
      <c r="K382" s="8" t="n">
        <v>289648.36</v>
      </c>
      <c r="O382" t="inlineStr">
        <is>
          <t>SUNAT - Aduanas (exportaciones)</t>
        </is>
      </c>
      <c r="P382" t="inlineStr">
        <is>
          <t>2026-09-19T23:27:29.864Z</t>
        </is>
      </c>
    </row>
    <row r="383">
      <c r="A383" t="inlineStr">
        <is>
          <t>20542289024</t>
        </is>
      </c>
      <c r="B383" t="inlineStr">
        <is>
          <t>2025</t>
        </is>
      </c>
      <c r="C383" t="n">
        <v>12</v>
      </c>
      <c r="D383" t="inlineStr">
        <is>
          <t>202512</t>
        </is>
      </c>
      <c r="E383" t="inlineStr">
        <is>
          <t>118</t>
        </is>
      </c>
      <c r="F383" t="inlineStr">
        <is>
          <t>MARITIMA DEL CALLAO</t>
        </is>
      </c>
      <c r="G383" t="inlineStr">
        <is>
          <t>6982</t>
        </is>
      </c>
      <c r="H383" t="inlineStr">
        <is>
          <t>JS PERU AGENCIA DE ADUANA S.A.C.</t>
        </is>
      </c>
      <c r="I383" t="inlineStr">
        <is>
          <t>IT</t>
        </is>
      </c>
      <c r="J383" t="inlineStr">
        <is>
          <t>ITALY</t>
        </is>
      </c>
      <c r="K383" s="8" t="n">
        <v>569425.59</v>
      </c>
      <c r="O383" t="inlineStr">
        <is>
          <t>SUNAT - Aduanas (exportaciones)</t>
        </is>
      </c>
      <c r="P383" t="inlineStr">
        <is>
          <t>2026-09-19T23:27:29.864Z</t>
        </is>
      </c>
    </row>
    <row r="384">
      <c r="A384" t="inlineStr">
        <is>
          <t>20542289024</t>
        </is>
      </c>
      <c r="B384" t="inlineStr">
        <is>
          <t>2025</t>
        </is>
      </c>
      <c r="C384" t="n">
        <v>12</v>
      </c>
      <c r="D384" t="inlineStr">
        <is>
          <t>202512</t>
        </is>
      </c>
      <c r="E384" t="inlineStr">
        <is>
          <t>118</t>
        </is>
      </c>
      <c r="F384" t="inlineStr">
        <is>
          <t>MARITIMA DEL CALLAO</t>
        </is>
      </c>
      <c r="G384" t="inlineStr">
        <is>
          <t>6982</t>
        </is>
      </c>
      <c r="H384" t="inlineStr">
        <is>
          <t>JS PERU AGENCIA DE ADUANA S.A.C.</t>
        </is>
      </c>
      <c r="I384" t="inlineStr">
        <is>
          <t>NL</t>
        </is>
      </c>
      <c r="J384" t="inlineStr">
        <is>
          <t>NETHERLANDS</t>
        </is>
      </c>
      <c r="K384" s="8" t="n">
        <v>71119.12</v>
      </c>
      <c r="O384" t="inlineStr">
        <is>
          <t>SUNAT - Aduanas (exportaciones)</t>
        </is>
      </c>
      <c r="P384" t="inlineStr">
        <is>
          <t>2026-09-19T23:27:29.864Z</t>
        </is>
      </c>
    </row>
    <row r="385">
      <c r="A385" t="inlineStr">
        <is>
          <t>20542289024</t>
        </is>
      </c>
      <c r="B385" t="inlineStr">
        <is>
          <t>2026</t>
        </is>
      </c>
      <c r="C385" t="n">
        <v>1</v>
      </c>
      <c r="D385" t="inlineStr">
        <is>
          <t>202601</t>
        </is>
      </c>
      <c r="E385" t="inlineStr">
        <is>
          <t>118</t>
        </is>
      </c>
      <c r="F385" t="inlineStr">
        <is>
          <t>MARITIMA DEL CALLAO</t>
        </is>
      </c>
      <c r="G385" t="inlineStr">
        <is>
          <t>6982</t>
        </is>
      </c>
      <c r="H385" t="inlineStr">
        <is>
          <t>JS PERU AGENCIA DE ADUANA S.A.C.</t>
        </is>
      </c>
      <c r="I385" t="inlineStr">
        <is>
          <t>IT</t>
        </is>
      </c>
      <c r="J385" t="inlineStr">
        <is>
          <t>ITALY</t>
        </is>
      </c>
      <c r="K385" s="8" t="n">
        <v>450506.84</v>
      </c>
      <c r="O385" t="inlineStr">
        <is>
          <t>SUNAT - Aduanas (exportaciones)</t>
        </is>
      </c>
      <c r="P385" t="inlineStr">
        <is>
          <t>2026-09-19T23:27:29.864Z</t>
        </is>
      </c>
    </row>
    <row r="386">
      <c r="A386" t="inlineStr">
        <is>
          <t>20542289024</t>
        </is>
      </c>
      <c r="B386" t="inlineStr">
        <is>
          <t>2026</t>
        </is>
      </c>
      <c r="C386" t="n">
        <v>2</v>
      </c>
      <c r="D386" t="inlineStr">
        <is>
          <t>202602</t>
        </is>
      </c>
      <c r="E386" t="inlineStr">
        <is>
          <t>118</t>
        </is>
      </c>
      <c r="F386" t="inlineStr">
        <is>
          <t>MARITIMA DEL CALLAO</t>
        </is>
      </c>
      <c r="G386" t="inlineStr">
        <is>
          <t>6982</t>
        </is>
      </c>
      <c r="H386" t="inlineStr">
        <is>
          <t>JS PERU AGENCIA DE ADUANA S.A.C.</t>
        </is>
      </c>
      <c r="I386" t="inlineStr">
        <is>
          <t>IT</t>
        </is>
      </c>
      <c r="J386" t="inlineStr">
        <is>
          <t>ITALY</t>
        </is>
      </c>
      <c r="K386" s="8" t="n">
        <v>304591.4</v>
      </c>
      <c r="O386" t="inlineStr">
        <is>
          <t>SUNAT - Aduanas (exportaciones)</t>
        </is>
      </c>
      <c r="P386" t="inlineStr">
        <is>
          <t>2026-09-19T23:27:29.864Z</t>
        </is>
      </c>
    </row>
    <row r="387">
      <c r="A387" t="inlineStr">
        <is>
          <t>20542289024</t>
        </is>
      </c>
      <c r="B387" t="inlineStr">
        <is>
          <t>2026</t>
        </is>
      </c>
      <c r="C387" t="n">
        <v>4</v>
      </c>
      <c r="D387" t="inlineStr">
        <is>
          <t>202604</t>
        </is>
      </c>
      <c r="E387" t="inlineStr">
        <is>
          <t>118</t>
        </is>
      </c>
      <c r="F387" t="inlineStr">
        <is>
          <t>MARITIMA DEL CALLAO</t>
        </is>
      </c>
      <c r="G387" t="inlineStr">
        <is>
          <t>6982</t>
        </is>
      </c>
      <c r="H387" t="inlineStr">
        <is>
          <t>JS PERU AGENCIA DE ADUANA S.A.C.</t>
        </is>
      </c>
      <c r="I387" t="inlineStr">
        <is>
          <t>IT</t>
        </is>
      </c>
      <c r="J387" t="inlineStr">
        <is>
          <t>ITALY</t>
        </is>
      </c>
      <c r="K387" s="8" t="n">
        <v>557520.96</v>
      </c>
      <c r="O387" t="inlineStr">
        <is>
          <t>SUNAT - Aduanas (exportaciones)</t>
        </is>
      </c>
      <c r="P387" t="inlineStr">
        <is>
          <t>2026-09-19T23:27:29.864Z</t>
        </is>
      </c>
    </row>
    <row r="388">
      <c r="A388" t="inlineStr">
        <is>
          <t>20542380455</t>
        </is>
      </c>
      <c r="B388" t="inlineStr">
        <is>
          <t>2025</t>
        </is>
      </c>
      <c r="C388" t="n">
        <v>1</v>
      </c>
      <c r="D388" t="inlineStr">
        <is>
          <t>202501</t>
        </is>
      </c>
      <c r="E388" t="inlineStr">
        <is>
          <t>046</t>
        </is>
      </c>
      <c r="F388" t="inlineStr">
        <is>
          <t>PAITA</t>
        </is>
      </c>
      <c r="G388" t="inlineStr">
        <is>
          <t>7620</t>
        </is>
      </c>
      <c r="H388" t="inlineStr">
        <is>
          <t>TRANSITARIO INTERNACIONAL MULTIMODAL SAC</t>
        </is>
      </c>
      <c r="I388" t="inlineStr">
        <is>
          <t>CA</t>
        </is>
      </c>
      <c r="J388" t="inlineStr">
        <is>
          <t>CANADA</t>
        </is>
      </c>
      <c r="K388" s="8" t="n">
        <v>252456.32</v>
      </c>
      <c r="O388" t="inlineStr">
        <is>
          <t>SUNAT - Aduanas (exportaciones)</t>
        </is>
      </c>
      <c r="P388" t="inlineStr">
        <is>
          <t>2026-09-19T23:27:29.864Z</t>
        </is>
      </c>
    </row>
    <row r="389">
      <c r="A389" t="inlineStr">
        <is>
          <t>20542380455</t>
        </is>
      </c>
      <c r="B389" t="inlineStr">
        <is>
          <t>2025</t>
        </is>
      </c>
      <c r="C389" t="n">
        <v>6</v>
      </c>
      <c r="D389" t="inlineStr">
        <is>
          <t>202506</t>
        </is>
      </c>
      <c r="E389" t="inlineStr">
        <is>
          <t>046</t>
        </is>
      </c>
      <c r="F389" t="inlineStr">
        <is>
          <t>PAITA</t>
        </is>
      </c>
      <c r="G389" t="inlineStr">
        <is>
          <t>5901</t>
        </is>
      </c>
      <c r="H389" t="inlineStr">
        <is>
          <t>GRUPO PML S.A.C AGENTES DE ADUANAS</t>
        </is>
      </c>
      <c r="I389" t="inlineStr">
        <is>
          <t>BE</t>
        </is>
      </c>
      <c r="J389" t="inlineStr">
        <is>
          <t>BELGIUM</t>
        </is>
      </c>
      <c r="K389" s="8" t="n">
        <v>160637.44</v>
      </c>
      <c r="O389" t="inlineStr">
        <is>
          <t>SUNAT - Aduanas (exportaciones)</t>
        </is>
      </c>
      <c r="P389" t="inlineStr">
        <is>
          <t>2026-09-19T23:27:29.864Z</t>
        </is>
      </c>
    </row>
    <row r="390">
      <c r="A390" t="inlineStr">
        <is>
          <t>20542380455</t>
        </is>
      </c>
      <c r="B390" t="inlineStr">
        <is>
          <t>2025</t>
        </is>
      </c>
      <c r="C390" t="n">
        <v>6</v>
      </c>
      <c r="D390" t="inlineStr">
        <is>
          <t>202506</t>
        </is>
      </c>
      <c r="E390" t="inlineStr">
        <is>
          <t>046</t>
        </is>
      </c>
      <c r="F390" t="inlineStr">
        <is>
          <t>PAITA</t>
        </is>
      </c>
      <c r="G390" t="inlineStr">
        <is>
          <t>5901</t>
        </is>
      </c>
      <c r="H390" t="inlineStr">
        <is>
          <t>GRUPO PML S.A.C AGENTES DE ADUANAS</t>
        </is>
      </c>
      <c r="I390" t="inlineStr">
        <is>
          <t>DK</t>
        </is>
      </c>
      <c r="J390" t="inlineStr">
        <is>
          <t>DENMARK</t>
        </is>
      </c>
      <c r="K390" s="8" t="n">
        <v>166935.15</v>
      </c>
      <c r="O390" t="inlineStr">
        <is>
          <t>SUNAT - Aduanas (exportaciones)</t>
        </is>
      </c>
      <c r="P390" t="inlineStr">
        <is>
          <t>2026-09-19T23:27:29.864Z</t>
        </is>
      </c>
    </row>
    <row r="391">
      <c r="A391" t="inlineStr">
        <is>
          <t>20542380455</t>
        </is>
      </c>
      <c r="B391" t="inlineStr">
        <is>
          <t>2025</t>
        </is>
      </c>
      <c r="C391" t="n">
        <v>6</v>
      </c>
      <c r="D391" t="inlineStr">
        <is>
          <t>202506</t>
        </is>
      </c>
      <c r="E391" t="inlineStr">
        <is>
          <t>046</t>
        </is>
      </c>
      <c r="F391" t="inlineStr">
        <is>
          <t>PAITA</t>
        </is>
      </c>
      <c r="G391" t="inlineStr">
        <is>
          <t>7620</t>
        </is>
      </c>
      <c r="H391" t="inlineStr">
        <is>
          <t>TRANSITARIO INTERNACIONAL MULTIMODAL SAC</t>
        </is>
      </c>
      <c r="I391" t="inlineStr">
        <is>
          <t>FR</t>
        </is>
      </c>
      <c r="J391" t="inlineStr">
        <is>
          <t>FRANCE</t>
        </is>
      </c>
      <c r="K391" s="8" t="n">
        <v>173266.97</v>
      </c>
      <c r="O391" t="inlineStr">
        <is>
          <t>SUNAT - Aduanas (exportaciones)</t>
        </is>
      </c>
      <c r="P391" t="inlineStr">
        <is>
          <t>2026-09-19T23:27:29.864Z</t>
        </is>
      </c>
    </row>
    <row r="392">
      <c r="A392" t="inlineStr">
        <is>
          <t>20542380455</t>
        </is>
      </c>
      <c r="B392" t="inlineStr">
        <is>
          <t>2025</t>
        </is>
      </c>
      <c r="C392" t="n">
        <v>6</v>
      </c>
      <c r="D392" t="inlineStr">
        <is>
          <t>202506</t>
        </is>
      </c>
      <c r="E392" t="inlineStr">
        <is>
          <t>046</t>
        </is>
      </c>
      <c r="F392" t="inlineStr">
        <is>
          <t>PAITA</t>
        </is>
      </c>
      <c r="G392" t="inlineStr">
        <is>
          <t>7620</t>
        </is>
      </c>
      <c r="H392" t="inlineStr">
        <is>
          <t>TRANSITARIO INTERNACIONAL MULTIMODAL SAC</t>
        </is>
      </c>
      <c r="I392" t="inlineStr">
        <is>
          <t>GB</t>
        </is>
      </c>
      <c r="J392" t="inlineStr">
        <is>
          <t>UNITED KINGDOM</t>
        </is>
      </c>
      <c r="K392" s="8" t="n">
        <v>165864.94</v>
      </c>
      <c r="O392" t="inlineStr">
        <is>
          <t>SUNAT - Aduanas (exportaciones)</t>
        </is>
      </c>
      <c r="P392" t="inlineStr">
        <is>
          <t>2026-09-19T23:27:29.864Z</t>
        </is>
      </c>
    </row>
    <row r="393">
      <c r="A393" t="inlineStr">
        <is>
          <t>20542380455</t>
        </is>
      </c>
      <c r="B393" t="inlineStr">
        <is>
          <t>2025</t>
        </is>
      </c>
      <c r="C393" t="n">
        <v>6</v>
      </c>
      <c r="D393" t="inlineStr">
        <is>
          <t>202506</t>
        </is>
      </c>
      <c r="E393" t="inlineStr">
        <is>
          <t>046</t>
        </is>
      </c>
      <c r="F393" t="inlineStr">
        <is>
          <t>PAITA</t>
        </is>
      </c>
      <c r="G393" t="inlineStr">
        <is>
          <t>7620</t>
        </is>
      </c>
      <c r="H393" t="inlineStr">
        <is>
          <t>TRANSITARIO INTERNACIONAL MULTIMODAL SAC</t>
        </is>
      </c>
      <c r="I393" t="inlineStr">
        <is>
          <t>US</t>
        </is>
      </c>
      <c r="J393" t="inlineStr">
        <is>
          <t>UNITED STATES</t>
        </is>
      </c>
      <c r="K393" s="8" t="n">
        <v>289502.96</v>
      </c>
      <c r="O393" t="inlineStr">
        <is>
          <t>SUNAT - Aduanas (exportaciones)</t>
        </is>
      </c>
      <c r="P393" t="inlineStr">
        <is>
          <t>2026-09-19T23:27:29.864Z</t>
        </is>
      </c>
    </row>
    <row r="394">
      <c r="A394" t="inlineStr">
        <is>
          <t>20542380455</t>
        </is>
      </c>
      <c r="B394" t="inlineStr">
        <is>
          <t>2025</t>
        </is>
      </c>
      <c r="C394" t="n">
        <v>7</v>
      </c>
      <c r="D394" t="inlineStr">
        <is>
          <t>202507</t>
        </is>
      </c>
      <c r="E394" t="inlineStr">
        <is>
          <t>046</t>
        </is>
      </c>
      <c r="F394" t="inlineStr">
        <is>
          <t>PAITA</t>
        </is>
      </c>
      <c r="G394" t="inlineStr">
        <is>
          <t>7620</t>
        </is>
      </c>
      <c r="H394" t="inlineStr">
        <is>
          <t>TRANSITARIO INTERNACIONAL MULTIMODAL SAC</t>
        </is>
      </c>
      <c r="I394" t="inlineStr">
        <is>
          <t>CA</t>
        </is>
      </c>
      <c r="J394" t="inlineStr">
        <is>
          <t>CANADA</t>
        </is>
      </c>
      <c r="K394" s="8" t="n">
        <v>129454.11</v>
      </c>
      <c r="O394" t="inlineStr">
        <is>
          <t>SUNAT - Aduanas (exportaciones)</t>
        </is>
      </c>
      <c r="P394" t="inlineStr">
        <is>
          <t>2026-09-19T23:27:29.864Z</t>
        </is>
      </c>
    </row>
    <row r="395">
      <c r="A395" t="inlineStr">
        <is>
          <t>20542380455</t>
        </is>
      </c>
      <c r="B395" t="inlineStr">
        <is>
          <t>2025</t>
        </is>
      </c>
      <c r="C395" t="n">
        <v>7</v>
      </c>
      <c r="D395" t="inlineStr">
        <is>
          <t>202507</t>
        </is>
      </c>
      <c r="E395" t="inlineStr">
        <is>
          <t>046</t>
        </is>
      </c>
      <c r="F395" t="inlineStr">
        <is>
          <t>PAITA</t>
        </is>
      </c>
      <c r="G395" t="inlineStr">
        <is>
          <t>5901</t>
        </is>
      </c>
      <c r="H395" t="inlineStr">
        <is>
          <t>GRUPO PML S.A.C AGENTES DE ADUANAS</t>
        </is>
      </c>
      <c r="I395" t="inlineStr">
        <is>
          <t>BE</t>
        </is>
      </c>
      <c r="J395" t="inlineStr">
        <is>
          <t>BELGIUM</t>
        </is>
      </c>
      <c r="K395" s="8" t="n">
        <v>128327.4</v>
      </c>
      <c r="O395" t="inlineStr">
        <is>
          <t>SUNAT - Aduanas (exportaciones)</t>
        </is>
      </c>
      <c r="P395" t="inlineStr">
        <is>
          <t>2026-09-19T23:27:29.864Z</t>
        </is>
      </c>
    </row>
    <row r="396">
      <c r="A396" t="inlineStr">
        <is>
          <t>20542380455</t>
        </is>
      </c>
      <c r="B396" t="inlineStr">
        <is>
          <t>2025</t>
        </is>
      </c>
      <c r="C396" t="n">
        <v>7</v>
      </c>
      <c r="D396" t="inlineStr">
        <is>
          <t>202507</t>
        </is>
      </c>
      <c r="E396" t="inlineStr">
        <is>
          <t>046</t>
        </is>
      </c>
      <c r="F396" t="inlineStr">
        <is>
          <t>PAITA</t>
        </is>
      </c>
      <c r="G396" t="inlineStr">
        <is>
          <t>7620</t>
        </is>
      </c>
      <c r="H396" t="inlineStr">
        <is>
          <t>TRANSITARIO INTERNACIONAL MULTIMODAL SAC</t>
        </is>
      </c>
      <c r="I396" t="inlineStr">
        <is>
          <t>BE</t>
        </is>
      </c>
      <c r="J396" t="inlineStr">
        <is>
          <t>BELGIUM</t>
        </is>
      </c>
      <c r="K396" s="8" t="n">
        <v>141079.38</v>
      </c>
      <c r="O396" t="inlineStr">
        <is>
          <t>SUNAT - Aduanas (exportaciones)</t>
        </is>
      </c>
      <c r="P396" t="inlineStr">
        <is>
          <t>2026-09-19T23:27:29.864Z</t>
        </is>
      </c>
    </row>
    <row r="397">
      <c r="A397" t="inlineStr">
        <is>
          <t>20542380455</t>
        </is>
      </c>
      <c r="B397" t="inlineStr">
        <is>
          <t>2025</t>
        </is>
      </c>
      <c r="C397" t="n">
        <v>7</v>
      </c>
      <c r="D397" t="inlineStr">
        <is>
          <t>202507</t>
        </is>
      </c>
      <c r="E397" t="inlineStr">
        <is>
          <t>046</t>
        </is>
      </c>
      <c r="F397" t="inlineStr">
        <is>
          <t>PAITA</t>
        </is>
      </c>
      <c r="G397" t="inlineStr">
        <is>
          <t>7620</t>
        </is>
      </c>
      <c r="H397" t="inlineStr">
        <is>
          <t>TRANSITARIO INTERNACIONAL MULTIMODAL SAC</t>
        </is>
      </c>
      <c r="I397" t="inlineStr">
        <is>
          <t>US</t>
        </is>
      </c>
      <c r="J397" t="inlineStr">
        <is>
          <t>UNITED STATES</t>
        </is>
      </c>
      <c r="K397" s="8" t="n">
        <v>148898.51</v>
      </c>
      <c r="O397" t="inlineStr">
        <is>
          <t>SUNAT - Aduanas (exportaciones)</t>
        </is>
      </c>
      <c r="P397" t="inlineStr">
        <is>
          <t>2026-09-19T23:27:29.864Z</t>
        </is>
      </c>
    </row>
    <row r="398">
      <c r="A398" t="inlineStr">
        <is>
          <t>20542380455</t>
        </is>
      </c>
      <c r="B398" t="inlineStr">
        <is>
          <t>2025</t>
        </is>
      </c>
      <c r="C398" t="n">
        <v>7</v>
      </c>
      <c r="D398" t="inlineStr">
        <is>
          <t>202507</t>
        </is>
      </c>
      <c r="E398" t="inlineStr">
        <is>
          <t>046</t>
        </is>
      </c>
      <c r="F398" t="inlineStr">
        <is>
          <t>PAITA</t>
        </is>
      </c>
      <c r="G398" t="inlineStr">
        <is>
          <t>7620</t>
        </is>
      </c>
      <c r="H398" t="inlineStr">
        <is>
          <t>TRANSITARIO INTERNACIONAL MULTIMODAL SAC</t>
        </is>
      </c>
      <c r="I398" t="inlineStr">
        <is>
          <t>DE</t>
        </is>
      </c>
      <c r="J398" t="inlineStr">
        <is>
          <t>GERMANY</t>
        </is>
      </c>
      <c r="K398" s="8" t="n">
        <v>240588.86</v>
      </c>
      <c r="O398" t="inlineStr">
        <is>
          <t>SUNAT - Aduanas (exportaciones)</t>
        </is>
      </c>
      <c r="P398" t="inlineStr">
        <is>
          <t>2026-09-19T23:27:29.864Z</t>
        </is>
      </c>
    </row>
    <row r="399">
      <c r="A399" t="inlineStr">
        <is>
          <t>20542380455</t>
        </is>
      </c>
      <c r="B399" t="inlineStr">
        <is>
          <t>2025</t>
        </is>
      </c>
      <c r="C399" t="n">
        <v>7</v>
      </c>
      <c r="D399" t="inlineStr">
        <is>
          <t>202507</t>
        </is>
      </c>
      <c r="E399" t="inlineStr">
        <is>
          <t>046</t>
        </is>
      </c>
      <c r="F399" t="inlineStr">
        <is>
          <t>PAITA</t>
        </is>
      </c>
      <c r="G399" t="inlineStr">
        <is>
          <t>7620</t>
        </is>
      </c>
      <c r="H399" t="inlineStr">
        <is>
          <t>TRANSITARIO INTERNACIONAL MULTIMODAL SAC</t>
        </is>
      </c>
      <c r="I399" t="inlineStr">
        <is>
          <t>GB</t>
        </is>
      </c>
      <c r="J399" t="inlineStr">
        <is>
          <t>UNITED KINGDOM</t>
        </is>
      </c>
      <c r="K399" s="8" t="n">
        <v>278310.19</v>
      </c>
      <c r="O399" t="inlineStr">
        <is>
          <t>SUNAT - Aduanas (exportaciones)</t>
        </is>
      </c>
      <c r="P399" t="inlineStr">
        <is>
          <t>2026-09-19T23:27:29.864Z</t>
        </is>
      </c>
    </row>
    <row r="400">
      <c r="A400" t="inlineStr">
        <is>
          <t>20542380455</t>
        </is>
      </c>
      <c r="B400" t="inlineStr">
        <is>
          <t>2025</t>
        </is>
      </c>
      <c r="C400" t="n">
        <v>8</v>
      </c>
      <c r="D400" t="inlineStr">
        <is>
          <t>202508</t>
        </is>
      </c>
      <c r="E400" t="inlineStr">
        <is>
          <t>046</t>
        </is>
      </c>
      <c r="F400" t="inlineStr">
        <is>
          <t>PAITA</t>
        </is>
      </c>
      <c r="G400" t="inlineStr">
        <is>
          <t>7620</t>
        </is>
      </c>
      <c r="H400" t="inlineStr">
        <is>
          <t>TRANSITARIO INTERNACIONAL MULTIMODAL SAC</t>
        </is>
      </c>
      <c r="I400" t="inlineStr">
        <is>
          <t>BE</t>
        </is>
      </c>
      <c r="J400" t="inlineStr">
        <is>
          <t>BELGIUM</t>
        </is>
      </c>
      <c r="K400" s="8" t="n">
        <v>118678.19</v>
      </c>
      <c r="O400" t="inlineStr">
        <is>
          <t>SUNAT - Aduanas (exportaciones)</t>
        </is>
      </c>
      <c r="P400" t="inlineStr">
        <is>
          <t>2026-09-19T23:27:29.864Z</t>
        </is>
      </c>
    </row>
    <row r="401">
      <c r="A401" t="inlineStr">
        <is>
          <t>20542380455</t>
        </is>
      </c>
      <c r="B401" t="inlineStr">
        <is>
          <t>2025</t>
        </is>
      </c>
      <c r="C401" t="n">
        <v>8</v>
      </c>
      <c r="D401" t="inlineStr">
        <is>
          <t>202508</t>
        </is>
      </c>
      <c r="E401" t="inlineStr">
        <is>
          <t>046</t>
        </is>
      </c>
      <c r="F401" t="inlineStr">
        <is>
          <t>PAITA</t>
        </is>
      </c>
      <c r="G401" t="inlineStr">
        <is>
          <t>5901</t>
        </is>
      </c>
      <c r="H401" t="inlineStr">
        <is>
          <t>GRUPO PML S.A.C AGENTES DE ADUANAS</t>
        </is>
      </c>
      <c r="I401" t="inlineStr">
        <is>
          <t>DK</t>
        </is>
      </c>
      <c r="J401" t="inlineStr">
        <is>
          <t>DENMARK</t>
        </is>
      </c>
      <c r="K401" s="8" t="n">
        <v>326659.87</v>
      </c>
      <c r="O401" t="inlineStr">
        <is>
          <t>SUNAT - Aduanas (exportaciones)</t>
        </is>
      </c>
      <c r="P401" t="inlineStr">
        <is>
          <t>2026-09-19T23:27:29.864Z</t>
        </is>
      </c>
    </row>
    <row r="402">
      <c r="A402" t="inlineStr">
        <is>
          <t>20542380455</t>
        </is>
      </c>
      <c r="B402" t="inlineStr">
        <is>
          <t>2025</t>
        </is>
      </c>
      <c r="C402" t="n">
        <v>8</v>
      </c>
      <c r="D402" t="inlineStr">
        <is>
          <t>202508</t>
        </is>
      </c>
      <c r="E402" t="inlineStr">
        <is>
          <t>046</t>
        </is>
      </c>
      <c r="F402" t="inlineStr">
        <is>
          <t>PAITA</t>
        </is>
      </c>
      <c r="G402" t="inlineStr">
        <is>
          <t>7620</t>
        </is>
      </c>
      <c r="H402" t="inlineStr">
        <is>
          <t>TRANSITARIO INTERNACIONAL MULTIMODAL SAC</t>
        </is>
      </c>
      <c r="I402" t="inlineStr">
        <is>
          <t>GB</t>
        </is>
      </c>
      <c r="J402" t="inlineStr">
        <is>
          <t>UNITED KINGDOM</t>
        </is>
      </c>
      <c r="K402" s="8" t="n">
        <v>577871.1899999999</v>
      </c>
      <c r="O402" t="inlineStr">
        <is>
          <t>SUNAT - Aduanas (exportaciones)</t>
        </is>
      </c>
      <c r="P402" t="inlineStr">
        <is>
          <t>2026-09-19T23:27:29.864Z</t>
        </is>
      </c>
    </row>
    <row r="403">
      <c r="A403" t="inlineStr">
        <is>
          <t>20542380455</t>
        </is>
      </c>
      <c r="B403" t="inlineStr">
        <is>
          <t>2025</t>
        </is>
      </c>
      <c r="C403" t="n">
        <v>8</v>
      </c>
      <c r="D403" t="inlineStr">
        <is>
          <t>202508</t>
        </is>
      </c>
      <c r="E403" t="inlineStr">
        <is>
          <t>046</t>
        </is>
      </c>
      <c r="F403" t="inlineStr">
        <is>
          <t>PAITA</t>
        </is>
      </c>
      <c r="G403" t="inlineStr">
        <is>
          <t>7620</t>
        </is>
      </c>
      <c r="H403" t="inlineStr">
        <is>
          <t>TRANSITARIO INTERNACIONAL MULTIMODAL SAC</t>
        </is>
      </c>
      <c r="I403" t="inlineStr">
        <is>
          <t>SE</t>
        </is>
      </c>
      <c r="J403" t="inlineStr">
        <is>
          <t>SWEDEN</t>
        </is>
      </c>
      <c r="K403" s="8" t="n">
        <v>151762.5</v>
      </c>
      <c r="O403" t="inlineStr">
        <is>
          <t>SUNAT - Aduanas (exportaciones)</t>
        </is>
      </c>
      <c r="P403" t="inlineStr">
        <is>
          <t>2026-09-19T23:27:29.864Z</t>
        </is>
      </c>
    </row>
    <row r="404">
      <c r="A404" t="inlineStr">
        <is>
          <t>20542380455</t>
        </is>
      </c>
      <c r="B404" t="inlineStr">
        <is>
          <t>2025</t>
        </is>
      </c>
      <c r="C404" t="n">
        <v>8</v>
      </c>
      <c r="D404" t="inlineStr">
        <is>
          <t>202508</t>
        </is>
      </c>
      <c r="E404" t="inlineStr">
        <is>
          <t>046</t>
        </is>
      </c>
      <c r="F404" t="inlineStr">
        <is>
          <t>PAITA</t>
        </is>
      </c>
      <c r="G404" t="inlineStr">
        <is>
          <t>7620</t>
        </is>
      </c>
      <c r="H404" t="inlineStr">
        <is>
          <t>TRANSITARIO INTERNACIONAL MULTIMODAL SAC</t>
        </is>
      </c>
      <c r="I404" t="inlineStr">
        <is>
          <t>CA</t>
        </is>
      </c>
      <c r="J404" t="inlineStr">
        <is>
          <t>CANADA</t>
        </is>
      </c>
      <c r="K404" s="8" t="n">
        <v>226213.78</v>
      </c>
      <c r="O404" t="inlineStr">
        <is>
          <t>SUNAT - Aduanas (exportaciones)</t>
        </is>
      </c>
      <c r="P404" t="inlineStr">
        <is>
          <t>2026-09-19T23:27:29.864Z</t>
        </is>
      </c>
    </row>
    <row r="405">
      <c r="A405" t="inlineStr">
        <is>
          <t>20542380455</t>
        </is>
      </c>
      <c r="B405" t="inlineStr">
        <is>
          <t>2025</t>
        </is>
      </c>
      <c r="C405" t="n">
        <v>9</v>
      </c>
      <c r="D405" t="inlineStr">
        <is>
          <t>202509</t>
        </is>
      </c>
      <c r="E405" t="inlineStr">
        <is>
          <t>046</t>
        </is>
      </c>
      <c r="F405" t="inlineStr">
        <is>
          <t>PAITA</t>
        </is>
      </c>
      <c r="G405" t="inlineStr">
        <is>
          <t>7620</t>
        </is>
      </c>
      <c r="H405" t="inlineStr">
        <is>
          <t>TRANSITARIO INTERNACIONAL MULTIMODAL SAC</t>
        </is>
      </c>
      <c r="I405" t="inlineStr">
        <is>
          <t>DE</t>
        </is>
      </c>
      <c r="J405" t="inlineStr">
        <is>
          <t>GERMANY</t>
        </is>
      </c>
      <c r="K405" s="8" t="n">
        <v>602562.26</v>
      </c>
      <c r="O405" t="inlineStr">
        <is>
          <t>SUNAT - Aduanas (exportaciones)</t>
        </is>
      </c>
      <c r="P405" t="inlineStr">
        <is>
          <t>2026-09-19T23:27:29.864Z</t>
        </is>
      </c>
    </row>
    <row r="406">
      <c r="A406" t="inlineStr">
        <is>
          <t>20542380455</t>
        </is>
      </c>
      <c r="B406" t="inlineStr">
        <is>
          <t>2025</t>
        </is>
      </c>
      <c r="C406" t="n">
        <v>9</v>
      </c>
      <c r="D406" t="inlineStr">
        <is>
          <t>202509</t>
        </is>
      </c>
      <c r="E406" t="inlineStr">
        <is>
          <t>046</t>
        </is>
      </c>
      <c r="F406" t="inlineStr">
        <is>
          <t>PAITA</t>
        </is>
      </c>
      <c r="G406" t="inlineStr">
        <is>
          <t>7620</t>
        </is>
      </c>
      <c r="H406" t="inlineStr">
        <is>
          <t>TRANSITARIO INTERNACIONAL MULTIMODAL SAC</t>
        </is>
      </c>
      <c r="I406" t="inlineStr">
        <is>
          <t>US</t>
        </is>
      </c>
      <c r="J406" t="inlineStr">
        <is>
          <t>UNITED STATES</t>
        </is>
      </c>
      <c r="K406" s="8" t="n">
        <v>146491.78</v>
      </c>
      <c r="O406" t="inlineStr">
        <is>
          <t>SUNAT - Aduanas (exportaciones)</t>
        </is>
      </c>
      <c r="P406" t="inlineStr">
        <is>
          <t>2026-09-19T23:27:29.864Z</t>
        </is>
      </c>
    </row>
    <row r="407">
      <c r="A407" t="inlineStr">
        <is>
          <t>20542380455</t>
        </is>
      </c>
      <c r="B407" t="inlineStr">
        <is>
          <t>2025</t>
        </is>
      </c>
      <c r="C407" t="n">
        <v>9</v>
      </c>
      <c r="D407" t="inlineStr">
        <is>
          <t>202509</t>
        </is>
      </c>
      <c r="E407" t="inlineStr">
        <is>
          <t>046</t>
        </is>
      </c>
      <c r="F407" t="inlineStr">
        <is>
          <t>PAITA</t>
        </is>
      </c>
      <c r="G407" t="inlineStr">
        <is>
          <t>7620</t>
        </is>
      </c>
      <c r="H407" t="inlineStr">
        <is>
          <t>TRANSITARIO INTERNACIONAL MULTIMODAL SAC</t>
        </is>
      </c>
      <c r="I407" t="inlineStr">
        <is>
          <t>SE</t>
        </is>
      </c>
      <c r="J407" t="inlineStr">
        <is>
          <t>SWEDEN</t>
        </is>
      </c>
      <c r="K407" s="8" t="n">
        <v>297313.15</v>
      </c>
      <c r="O407" t="inlineStr">
        <is>
          <t>SUNAT - Aduanas (exportaciones)</t>
        </is>
      </c>
      <c r="P407" t="inlineStr">
        <is>
          <t>2026-09-19T23:27:29.864Z</t>
        </is>
      </c>
    </row>
    <row r="408">
      <c r="A408" t="inlineStr">
        <is>
          <t>20542380455</t>
        </is>
      </c>
      <c r="B408" t="inlineStr">
        <is>
          <t>2025</t>
        </is>
      </c>
      <c r="C408" t="n">
        <v>9</v>
      </c>
      <c r="D408" t="inlineStr">
        <is>
          <t>202509</t>
        </is>
      </c>
      <c r="E408" t="inlineStr">
        <is>
          <t>046</t>
        </is>
      </c>
      <c r="F408" t="inlineStr">
        <is>
          <t>PAITA</t>
        </is>
      </c>
      <c r="G408" t="inlineStr">
        <is>
          <t>7620</t>
        </is>
      </c>
      <c r="H408" t="inlineStr">
        <is>
          <t>TRANSITARIO INTERNACIONAL MULTIMODAL SAC</t>
        </is>
      </c>
      <c r="I408" t="inlineStr">
        <is>
          <t>CA</t>
        </is>
      </c>
      <c r="J408" t="inlineStr">
        <is>
          <t>CANADA</t>
        </is>
      </c>
      <c r="K408" s="8" t="n">
        <v>278374.84</v>
      </c>
      <c r="O408" t="inlineStr">
        <is>
          <t>SUNAT - Aduanas (exportaciones)</t>
        </is>
      </c>
      <c r="P408" t="inlineStr">
        <is>
          <t>2026-09-19T23:27:29.864Z</t>
        </is>
      </c>
    </row>
    <row r="409">
      <c r="A409" t="inlineStr">
        <is>
          <t>20542380455</t>
        </is>
      </c>
      <c r="B409" t="inlineStr">
        <is>
          <t>2025</t>
        </is>
      </c>
      <c r="C409" t="n">
        <v>10</v>
      </c>
      <c r="D409" t="inlineStr">
        <is>
          <t>202510</t>
        </is>
      </c>
      <c r="E409" t="inlineStr">
        <is>
          <t>046</t>
        </is>
      </c>
      <c r="F409" t="inlineStr">
        <is>
          <t>PAITA</t>
        </is>
      </c>
      <c r="G409" t="inlineStr">
        <is>
          <t>7620</t>
        </is>
      </c>
      <c r="H409" t="inlineStr">
        <is>
          <t>TRANSITARIO INTERNACIONAL MULTIMODAL SAC</t>
        </is>
      </c>
      <c r="I409" t="inlineStr">
        <is>
          <t>BE</t>
        </is>
      </c>
      <c r="J409" t="inlineStr">
        <is>
          <t>BELGIUM</t>
        </is>
      </c>
      <c r="K409" s="8" t="n">
        <v>1498751.88</v>
      </c>
      <c r="O409" t="inlineStr">
        <is>
          <t>SUNAT - Aduanas (exportaciones)</t>
        </is>
      </c>
      <c r="P409" t="inlineStr">
        <is>
          <t>2026-09-19T23:27:29.864Z</t>
        </is>
      </c>
    </row>
    <row r="410">
      <c r="A410" t="inlineStr">
        <is>
          <t>20542380455</t>
        </is>
      </c>
      <c r="B410" t="inlineStr">
        <is>
          <t>2025</t>
        </is>
      </c>
      <c r="C410" t="n">
        <v>10</v>
      </c>
      <c r="D410" t="inlineStr">
        <is>
          <t>202510</t>
        </is>
      </c>
      <c r="E410" t="inlineStr">
        <is>
          <t>046</t>
        </is>
      </c>
      <c r="F410" t="inlineStr">
        <is>
          <t>PAITA</t>
        </is>
      </c>
      <c r="G410" t="inlineStr">
        <is>
          <t>7620</t>
        </is>
      </c>
      <c r="H410" t="inlineStr">
        <is>
          <t>TRANSITARIO INTERNACIONAL MULTIMODAL SAC</t>
        </is>
      </c>
      <c r="I410" t="inlineStr">
        <is>
          <t>CA</t>
        </is>
      </c>
      <c r="J410" t="inlineStr">
        <is>
          <t>CANADA</t>
        </is>
      </c>
      <c r="K410" s="8" t="n">
        <v>883516.6800000001</v>
      </c>
      <c r="O410" t="inlineStr">
        <is>
          <t>SUNAT - Aduanas (exportaciones)</t>
        </is>
      </c>
      <c r="P410" t="inlineStr">
        <is>
          <t>2026-09-19T23:27:29.864Z</t>
        </is>
      </c>
    </row>
    <row r="411">
      <c r="A411" t="inlineStr">
        <is>
          <t>20542380455</t>
        </is>
      </c>
      <c r="B411" t="inlineStr">
        <is>
          <t>2025</t>
        </is>
      </c>
      <c r="C411" t="n">
        <v>10</v>
      </c>
      <c r="D411" t="inlineStr">
        <is>
          <t>202510</t>
        </is>
      </c>
      <c r="E411" t="inlineStr">
        <is>
          <t>046</t>
        </is>
      </c>
      <c r="F411" t="inlineStr">
        <is>
          <t>PAITA</t>
        </is>
      </c>
      <c r="G411" t="inlineStr">
        <is>
          <t>7620</t>
        </is>
      </c>
      <c r="H411" t="inlineStr">
        <is>
          <t>TRANSITARIO INTERNACIONAL MULTIMODAL SAC</t>
        </is>
      </c>
      <c r="I411" t="inlineStr">
        <is>
          <t>SE</t>
        </is>
      </c>
      <c r="J411" t="inlineStr">
        <is>
          <t>SWEDEN</t>
        </is>
      </c>
      <c r="K411" s="8" t="n">
        <v>279150.64</v>
      </c>
      <c r="O411" t="inlineStr">
        <is>
          <t>SUNAT - Aduanas (exportaciones)</t>
        </is>
      </c>
      <c r="P411" t="inlineStr">
        <is>
          <t>2026-09-19T23:27:29.864Z</t>
        </is>
      </c>
    </row>
    <row r="412">
      <c r="A412" t="inlineStr">
        <is>
          <t>20542380455</t>
        </is>
      </c>
      <c r="B412" t="inlineStr">
        <is>
          <t>2025</t>
        </is>
      </c>
      <c r="C412" t="n">
        <v>10</v>
      </c>
      <c r="D412" t="inlineStr">
        <is>
          <t>202510</t>
        </is>
      </c>
      <c r="E412" t="inlineStr">
        <is>
          <t>046</t>
        </is>
      </c>
      <c r="F412" t="inlineStr">
        <is>
          <t>PAITA</t>
        </is>
      </c>
      <c r="G412" t="inlineStr">
        <is>
          <t>7620</t>
        </is>
      </c>
      <c r="H412" t="inlineStr">
        <is>
          <t>TRANSITARIO INTERNACIONAL MULTIMODAL SAC</t>
        </is>
      </c>
      <c r="I412" t="inlineStr">
        <is>
          <t>US</t>
        </is>
      </c>
      <c r="J412" t="inlineStr">
        <is>
          <t>UNITED STATES</t>
        </is>
      </c>
      <c r="K412" s="8" t="n">
        <v>457234.04</v>
      </c>
      <c r="O412" t="inlineStr">
        <is>
          <t>SUNAT - Aduanas (exportaciones)</t>
        </is>
      </c>
      <c r="P412" t="inlineStr">
        <is>
          <t>2026-09-19T23:27:29.864Z</t>
        </is>
      </c>
    </row>
    <row r="413">
      <c r="A413" t="inlineStr">
        <is>
          <t>20542380455</t>
        </is>
      </c>
      <c r="B413" t="inlineStr">
        <is>
          <t>2025</t>
        </is>
      </c>
      <c r="C413" t="n">
        <v>11</v>
      </c>
      <c r="D413" t="inlineStr">
        <is>
          <t>202511</t>
        </is>
      </c>
      <c r="E413" t="inlineStr">
        <is>
          <t>046</t>
        </is>
      </c>
      <c r="F413" t="inlineStr">
        <is>
          <t>PAITA</t>
        </is>
      </c>
      <c r="G413" t="inlineStr">
        <is>
          <t>5901</t>
        </is>
      </c>
      <c r="H413" t="inlineStr">
        <is>
          <t>GRUPO PML S.A.C AGENTES DE ADUANAS</t>
        </is>
      </c>
      <c r="I413" t="inlineStr">
        <is>
          <t>US</t>
        </is>
      </c>
      <c r="J413" t="inlineStr">
        <is>
          <t>UNITED STATES</t>
        </is>
      </c>
      <c r="K413" s="8" t="n">
        <v>75419.39</v>
      </c>
      <c r="O413" t="inlineStr">
        <is>
          <t>SUNAT - Aduanas (exportaciones)</t>
        </is>
      </c>
      <c r="P413" t="inlineStr">
        <is>
          <t>2026-09-19T23:27:29.864Z</t>
        </is>
      </c>
    </row>
    <row r="414">
      <c r="A414" t="inlineStr">
        <is>
          <t>20542380455</t>
        </is>
      </c>
      <c r="B414" t="inlineStr">
        <is>
          <t>2025</t>
        </is>
      </c>
      <c r="C414" t="n">
        <v>11</v>
      </c>
      <c r="D414" t="inlineStr">
        <is>
          <t>202511</t>
        </is>
      </c>
      <c r="E414" t="inlineStr">
        <is>
          <t>046</t>
        </is>
      </c>
      <c r="F414" t="inlineStr">
        <is>
          <t>PAITA</t>
        </is>
      </c>
      <c r="G414" t="inlineStr">
        <is>
          <t>5901</t>
        </is>
      </c>
      <c r="H414" t="inlineStr">
        <is>
          <t>GRUPO PML S.A.C AGENTES DE ADUANAS</t>
        </is>
      </c>
      <c r="I414" t="inlineStr">
        <is>
          <t>SE</t>
        </is>
      </c>
      <c r="J414" t="inlineStr">
        <is>
          <t>SWEDEN</t>
        </is>
      </c>
      <c r="K414" s="8" t="n">
        <v>156256.41</v>
      </c>
      <c r="O414" t="inlineStr">
        <is>
          <t>SUNAT - Aduanas (exportaciones)</t>
        </is>
      </c>
      <c r="P414" t="inlineStr">
        <is>
          <t>2026-09-19T23:27:29.864Z</t>
        </is>
      </c>
    </row>
    <row r="415">
      <c r="A415" t="inlineStr">
        <is>
          <t>20542380455</t>
        </is>
      </c>
      <c r="B415" t="inlineStr">
        <is>
          <t>2025</t>
        </is>
      </c>
      <c r="C415" t="n">
        <v>11</v>
      </c>
      <c r="D415" t="inlineStr">
        <is>
          <t>202511</t>
        </is>
      </c>
      <c r="E415" t="inlineStr">
        <is>
          <t>046</t>
        </is>
      </c>
      <c r="F415" t="inlineStr">
        <is>
          <t>PAITA</t>
        </is>
      </c>
      <c r="G415" t="inlineStr">
        <is>
          <t>7620</t>
        </is>
      </c>
      <c r="H415" t="inlineStr">
        <is>
          <t>TRANSITARIO INTERNACIONAL MULTIMODAL SAC</t>
        </is>
      </c>
      <c r="I415" t="inlineStr">
        <is>
          <t>SE</t>
        </is>
      </c>
      <c r="J415" t="inlineStr">
        <is>
          <t>SWEDEN</t>
        </is>
      </c>
      <c r="K415" s="8" t="n">
        <v>195796.27</v>
      </c>
      <c r="O415" t="inlineStr">
        <is>
          <t>SUNAT - Aduanas (exportaciones)</t>
        </is>
      </c>
      <c r="P415" t="inlineStr">
        <is>
          <t>2026-09-19T23:27:29.864Z</t>
        </is>
      </c>
    </row>
    <row r="416">
      <c r="A416" t="inlineStr">
        <is>
          <t>20542380455</t>
        </is>
      </c>
      <c r="B416" t="inlineStr">
        <is>
          <t>2025</t>
        </is>
      </c>
      <c r="C416" t="n">
        <v>11</v>
      </c>
      <c r="D416" t="inlineStr">
        <is>
          <t>202511</t>
        </is>
      </c>
      <c r="E416" t="inlineStr">
        <is>
          <t>046</t>
        </is>
      </c>
      <c r="F416" t="inlineStr">
        <is>
          <t>PAITA</t>
        </is>
      </c>
      <c r="G416" t="inlineStr">
        <is>
          <t>7620</t>
        </is>
      </c>
      <c r="H416" t="inlineStr">
        <is>
          <t>TRANSITARIO INTERNACIONAL MULTIMODAL SAC</t>
        </is>
      </c>
      <c r="I416" t="inlineStr">
        <is>
          <t>US</t>
        </is>
      </c>
      <c r="J416" t="inlineStr">
        <is>
          <t>UNITED STATES</t>
        </is>
      </c>
      <c r="K416" s="8" t="n">
        <v>169789.71</v>
      </c>
      <c r="O416" t="inlineStr">
        <is>
          <t>SUNAT - Aduanas (exportaciones)</t>
        </is>
      </c>
      <c r="P416" t="inlineStr">
        <is>
          <t>2026-09-19T23:27:29.864Z</t>
        </is>
      </c>
    </row>
    <row r="417">
      <c r="A417" t="inlineStr">
        <is>
          <t>20542380455</t>
        </is>
      </c>
      <c r="B417" t="inlineStr">
        <is>
          <t>2025</t>
        </is>
      </c>
      <c r="C417" t="n">
        <v>12</v>
      </c>
      <c r="D417" t="inlineStr">
        <is>
          <t>202512</t>
        </is>
      </c>
      <c r="E417" t="inlineStr">
        <is>
          <t>046</t>
        </is>
      </c>
      <c r="F417" t="inlineStr">
        <is>
          <t>PAITA</t>
        </is>
      </c>
      <c r="G417" t="inlineStr">
        <is>
          <t>7620</t>
        </is>
      </c>
      <c r="H417" t="inlineStr">
        <is>
          <t>TRANSITARIO INTERNACIONAL MULTIMODAL SAC</t>
        </is>
      </c>
      <c r="I417" t="inlineStr">
        <is>
          <t>US</t>
        </is>
      </c>
      <c r="J417" t="inlineStr">
        <is>
          <t>UNITED STATES</t>
        </is>
      </c>
      <c r="K417" s="8" t="n">
        <v>476587.09</v>
      </c>
      <c r="O417" t="inlineStr">
        <is>
          <t>SUNAT - Aduanas (exportaciones)</t>
        </is>
      </c>
      <c r="P417" t="inlineStr">
        <is>
          <t>2026-09-19T23:27:29.864Z</t>
        </is>
      </c>
    </row>
    <row r="418">
      <c r="A418" t="inlineStr">
        <is>
          <t>20542380455</t>
        </is>
      </c>
      <c r="B418" t="inlineStr">
        <is>
          <t>2025</t>
        </is>
      </c>
      <c r="C418" t="n">
        <v>12</v>
      </c>
      <c r="D418" t="inlineStr">
        <is>
          <t>202512</t>
        </is>
      </c>
      <c r="E418" t="inlineStr">
        <is>
          <t>046</t>
        </is>
      </c>
      <c r="F418" t="inlineStr">
        <is>
          <t>PAITA</t>
        </is>
      </c>
      <c r="G418" t="inlineStr">
        <is>
          <t>7620</t>
        </is>
      </c>
      <c r="H418" t="inlineStr">
        <is>
          <t>TRANSITARIO INTERNACIONAL MULTIMODAL SAC</t>
        </is>
      </c>
      <c r="I418" t="inlineStr">
        <is>
          <t>SE</t>
        </is>
      </c>
      <c r="J418" t="inlineStr">
        <is>
          <t>SWEDEN</t>
        </is>
      </c>
      <c r="K418" s="8" t="n">
        <v>955098</v>
      </c>
      <c r="O418" t="inlineStr">
        <is>
          <t>SUNAT - Aduanas (exportaciones)</t>
        </is>
      </c>
      <c r="P418" t="inlineStr">
        <is>
          <t>2026-09-19T23:27:29.864Z</t>
        </is>
      </c>
    </row>
    <row r="419">
      <c r="A419" t="inlineStr">
        <is>
          <t>20542380455</t>
        </is>
      </c>
      <c r="B419" t="inlineStr">
        <is>
          <t>2026</t>
        </is>
      </c>
      <c r="C419" t="n">
        <v>1</v>
      </c>
      <c r="D419" t="inlineStr">
        <is>
          <t>202601</t>
        </is>
      </c>
      <c r="E419" t="inlineStr">
        <is>
          <t>046</t>
        </is>
      </c>
      <c r="F419" t="inlineStr">
        <is>
          <t>PAITA</t>
        </is>
      </c>
      <c r="G419" t="inlineStr">
        <is>
          <t>7620</t>
        </is>
      </c>
      <c r="H419" t="inlineStr">
        <is>
          <t>TRANSITARIO INTERNACIONAL MULTIMODAL SAC</t>
        </is>
      </c>
      <c r="I419" t="inlineStr">
        <is>
          <t>BE</t>
        </is>
      </c>
      <c r="J419" t="inlineStr">
        <is>
          <t>BELGIUM</t>
        </is>
      </c>
      <c r="K419" s="8" t="n">
        <v>157698.75</v>
      </c>
      <c r="O419" t="inlineStr">
        <is>
          <t>SUNAT - Aduanas (exportaciones)</t>
        </is>
      </c>
      <c r="P419" t="inlineStr">
        <is>
          <t>2026-09-19T23:27:29.864Z</t>
        </is>
      </c>
    </row>
    <row r="420">
      <c r="A420" t="inlineStr">
        <is>
          <t>20542380455</t>
        </is>
      </c>
      <c r="B420" t="inlineStr">
        <is>
          <t>2026</t>
        </is>
      </c>
      <c r="C420" t="n">
        <v>1</v>
      </c>
      <c r="D420" t="inlineStr">
        <is>
          <t>202601</t>
        </is>
      </c>
      <c r="E420" t="inlineStr">
        <is>
          <t>046</t>
        </is>
      </c>
      <c r="F420" t="inlineStr">
        <is>
          <t>PAITA</t>
        </is>
      </c>
      <c r="G420" t="inlineStr">
        <is>
          <t>7620</t>
        </is>
      </c>
      <c r="H420" t="inlineStr">
        <is>
          <t>TRANSITARIO INTERNACIONAL MULTIMODAL SAC</t>
        </is>
      </c>
      <c r="I420" t="inlineStr">
        <is>
          <t>US</t>
        </is>
      </c>
      <c r="J420" t="inlineStr">
        <is>
          <t>UNITED STATES</t>
        </is>
      </c>
      <c r="K420" s="8" t="n">
        <v>152474.12</v>
      </c>
      <c r="O420" t="inlineStr">
        <is>
          <t>SUNAT - Aduanas (exportaciones)</t>
        </is>
      </c>
      <c r="P420" t="inlineStr">
        <is>
          <t>2026-09-19T23:27:29.864Z</t>
        </is>
      </c>
    </row>
    <row r="421">
      <c r="A421" t="inlineStr">
        <is>
          <t>20542380455</t>
        </is>
      </c>
      <c r="B421" t="inlineStr">
        <is>
          <t>2026</t>
        </is>
      </c>
      <c r="C421" t="n">
        <v>3</v>
      </c>
      <c r="D421" t="inlineStr">
        <is>
          <t>202603</t>
        </is>
      </c>
      <c r="E421" t="inlineStr">
        <is>
          <t>046</t>
        </is>
      </c>
      <c r="F421" t="inlineStr">
        <is>
          <t>PAITA</t>
        </is>
      </c>
      <c r="G421" t="inlineStr">
        <is>
          <t>7620</t>
        </is>
      </c>
      <c r="H421" t="inlineStr">
        <is>
          <t>TRANSITARIO INTERNACIONAL MULTIMODAL SAC</t>
        </is>
      </c>
      <c r="I421" t="inlineStr">
        <is>
          <t>FR</t>
        </is>
      </c>
      <c r="J421" t="inlineStr">
        <is>
          <t>FRANCE</t>
        </is>
      </c>
      <c r="K421" s="8" t="n">
        <v>382856.73</v>
      </c>
      <c r="O421" t="inlineStr">
        <is>
          <t>SUNAT - Aduanas (exportaciones)</t>
        </is>
      </c>
      <c r="P421" t="inlineStr">
        <is>
          <t>2026-09-19T23:27:29.864Z</t>
        </is>
      </c>
    </row>
    <row r="422">
      <c r="A422" t="inlineStr">
        <is>
          <t>20542380455</t>
        </is>
      </c>
      <c r="B422" t="inlineStr">
        <is>
          <t>2026</t>
        </is>
      </c>
      <c r="C422" t="n">
        <v>4</v>
      </c>
      <c r="D422" t="inlineStr">
        <is>
          <t>202604</t>
        </is>
      </c>
      <c r="E422" t="inlineStr">
        <is>
          <t>046</t>
        </is>
      </c>
      <c r="F422" t="inlineStr">
        <is>
          <t>PAITA</t>
        </is>
      </c>
      <c r="G422" t="inlineStr">
        <is>
          <t>7620</t>
        </is>
      </c>
      <c r="H422" t="inlineStr">
        <is>
          <t>TRANSITARIO INTERNACIONAL MULTIMODAL SAC</t>
        </is>
      </c>
      <c r="I422" t="inlineStr">
        <is>
          <t>US</t>
        </is>
      </c>
      <c r="J422" t="inlineStr">
        <is>
          <t>UNITED STATES</t>
        </is>
      </c>
      <c r="K422" s="8" t="n">
        <v>119677.23</v>
      </c>
      <c r="O422" t="inlineStr">
        <is>
          <t>SUNAT - Aduanas (exportaciones)</t>
        </is>
      </c>
      <c r="P422" t="inlineStr">
        <is>
          <t>2026-09-19T23:27:29.864Z</t>
        </is>
      </c>
    </row>
    <row r="423">
      <c r="A423" t="inlineStr">
        <is>
          <t>20568071281</t>
        </is>
      </c>
      <c r="B423" t="inlineStr">
        <is>
          <t>2025</t>
        </is>
      </c>
      <c r="C423" t="n">
        <v>3</v>
      </c>
      <c r="D423" t="inlineStr">
        <is>
          <t>202503</t>
        </is>
      </c>
      <c r="E423" t="inlineStr">
        <is>
          <t>118</t>
        </is>
      </c>
      <c r="F423" t="inlineStr">
        <is>
          <t>MARITIMA DEL CALLAO</t>
        </is>
      </c>
      <c r="G423" t="inlineStr">
        <is>
          <t>4957</t>
        </is>
      </c>
      <c r="H423" t="inlineStr">
        <is>
          <t>FAR ADUANAS S.A.C.</t>
        </is>
      </c>
      <c r="I423" t="inlineStr">
        <is>
          <t>DE</t>
        </is>
      </c>
      <c r="J423" t="inlineStr">
        <is>
          <t>GERMANY</t>
        </is>
      </c>
      <c r="K423" s="8" t="n">
        <v>166038.25</v>
      </c>
      <c r="O423" t="inlineStr">
        <is>
          <t>SUNAT - Aduanas (exportaciones)</t>
        </is>
      </c>
      <c r="P423" t="inlineStr">
        <is>
          <t>2026-09-19T23:27:29.864Z</t>
        </is>
      </c>
    </row>
    <row r="424">
      <c r="A424" t="inlineStr">
        <is>
          <t>20568071281</t>
        </is>
      </c>
      <c r="B424" t="inlineStr">
        <is>
          <t>2026</t>
        </is>
      </c>
      <c r="C424" t="n">
        <v>4</v>
      </c>
      <c r="D424" t="inlineStr">
        <is>
          <t>202604</t>
        </is>
      </c>
      <c r="E424" t="inlineStr">
        <is>
          <t>118</t>
        </is>
      </c>
      <c r="F424" t="inlineStr">
        <is>
          <t>MARITIMA DEL CALLAO</t>
        </is>
      </c>
      <c r="G424" t="inlineStr">
        <is>
          <t>4957</t>
        </is>
      </c>
      <c r="H424" t="inlineStr">
        <is>
          <t>FAR ADUANAS S.A.C.</t>
        </is>
      </c>
      <c r="I424" t="inlineStr">
        <is>
          <t>DK</t>
        </is>
      </c>
      <c r="J424" t="inlineStr">
        <is>
          <t>DENMARK</t>
        </is>
      </c>
      <c r="K424" s="8" t="n">
        <v>277276.5</v>
      </c>
      <c r="O424" t="inlineStr">
        <is>
          <t>SUNAT - Aduanas (exportaciones)</t>
        </is>
      </c>
      <c r="P424" t="inlineStr">
        <is>
          <t>2026-09-19T23:27:29.864Z</t>
        </is>
      </c>
    </row>
    <row r="425">
      <c r="A425" t="inlineStr">
        <is>
          <t>20568190450</t>
        </is>
      </c>
      <c r="B425" t="inlineStr">
        <is>
          <t>2025</t>
        </is>
      </c>
      <c r="C425" t="n">
        <v>2</v>
      </c>
      <c r="D425" t="inlineStr">
        <is>
          <t>202502</t>
        </is>
      </c>
      <c r="E425" t="inlineStr">
        <is>
          <t>235</t>
        </is>
      </c>
      <c r="F425" t="inlineStr">
        <is>
          <t>AEREA DEL CALLAO</t>
        </is>
      </c>
      <c r="G425" t="inlineStr">
        <is>
          <t>5708</t>
        </is>
      </c>
      <c r="H425" t="inlineStr">
        <is>
          <t>DOGANA SA AGENTES AFIANZADOS DE ADUANAS</t>
        </is>
      </c>
      <c r="I425" t="inlineStr">
        <is>
          <t>GB</t>
        </is>
      </c>
      <c r="J425" t="inlineStr">
        <is>
          <t>UNITED KINGDOM</t>
        </is>
      </c>
      <c r="K425" s="8" t="n">
        <v>10654.9</v>
      </c>
      <c r="O425" t="inlineStr">
        <is>
          <t>SUNAT - Aduanas (exportaciones)</t>
        </is>
      </c>
      <c r="P425" t="inlineStr">
        <is>
          <t>2026-09-19T23:27:29.864Z</t>
        </is>
      </c>
    </row>
    <row r="426">
      <c r="A426" t="inlineStr">
        <is>
          <t>20568190450</t>
        </is>
      </c>
      <c r="B426" t="inlineStr">
        <is>
          <t>2025</t>
        </is>
      </c>
      <c r="C426" t="n">
        <v>3</v>
      </c>
      <c r="D426" t="inlineStr">
        <is>
          <t>202503</t>
        </is>
      </c>
      <c r="E426" t="inlineStr">
        <is>
          <t>235</t>
        </is>
      </c>
      <c r="F426" t="inlineStr">
        <is>
          <t>AEREA DEL CALLAO</t>
        </is>
      </c>
      <c r="G426" t="inlineStr">
        <is>
          <t>5708</t>
        </is>
      </c>
      <c r="H426" t="inlineStr">
        <is>
          <t>DOGANA SA AGENTES AFIANZADOS DE ADUANAS</t>
        </is>
      </c>
      <c r="I426" t="inlineStr">
        <is>
          <t>GB</t>
        </is>
      </c>
      <c r="J426" t="inlineStr">
        <is>
          <t>UNITED KINGDOM</t>
        </is>
      </c>
      <c r="K426" s="8" t="n">
        <v>33293.6</v>
      </c>
      <c r="O426" t="inlineStr">
        <is>
          <t>SUNAT - Aduanas (exportaciones)</t>
        </is>
      </c>
      <c r="P426" t="inlineStr">
        <is>
          <t>2026-09-19T23:27:29.864Z</t>
        </is>
      </c>
    </row>
    <row r="427">
      <c r="A427" t="inlineStr">
        <is>
          <t>20568190450</t>
        </is>
      </c>
      <c r="B427" t="inlineStr">
        <is>
          <t>2025</t>
        </is>
      </c>
      <c r="C427" t="n">
        <v>5</v>
      </c>
      <c r="D427" t="inlineStr">
        <is>
          <t>202505</t>
        </is>
      </c>
      <c r="E427" t="inlineStr">
        <is>
          <t>235</t>
        </is>
      </c>
      <c r="F427" t="inlineStr">
        <is>
          <t>AEREA DEL CALLAO</t>
        </is>
      </c>
      <c r="G427" t="inlineStr">
        <is>
          <t>5708</t>
        </is>
      </c>
      <c r="H427" t="inlineStr">
        <is>
          <t>DOGANA SA AGENTES AFIANZADOS DE ADUANAS</t>
        </is>
      </c>
      <c r="I427" t="inlineStr">
        <is>
          <t>GB</t>
        </is>
      </c>
      <c r="J427" t="inlineStr">
        <is>
          <t>UNITED KINGDOM</t>
        </is>
      </c>
      <c r="K427" s="8" t="n">
        <v>13790</v>
      </c>
      <c r="O427" t="inlineStr">
        <is>
          <t>SUNAT - Aduanas (exportaciones)</t>
        </is>
      </c>
      <c r="P427" t="inlineStr">
        <is>
          <t>2026-09-19T23:27:29.864Z</t>
        </is>
      </c>
    </row>
    <row r="428">
      <c r="A428" t="inlineStr">
        <is>
          <t>20568190450</t>
        </is>
      </c>
      <c r="B428" t="inlineStr">
        <is>
          <t>2025</t>
        </is>
      </c>
      <c r="C428" t="n">
        <v>7</v>
      </c>
      <c r="D428" t="inlineStr">
        <is>
          <t>202507</t>
        </is>
      </c>
      <c r="E428" t="inlineStr">
        <is>
          <t>118</t>
        </is>
      </c>
      <c r="F428" t="inlineStr">
        <is>
          <t>MARITIMA DEL CALLAO</t>
        </is>
      </c>
      <c r="G428" t="inlineStr">
        <is>
          <t>6676</t>
        </is>
      </c>
      <c r="H428" t="inlineStr">
        <is>
          <t>EUROADUANAS S.A.C. AGENCIA DE ADUANA</t>
        </is>
      </c>
      <c r="I428" t="inlineStr">
        <is>
          <t>NZ</t>
        </is>
      </c>
      <c r="J428" t="inlineStr">
        <is>
          <t>NEW ZEALAND</t>
        </is>
      </c>
      <c r="K428" s="8" t="n">
        <v>7963.2</v>
      </c>
      <c r="O428" t="inlineStr">
        <is>
          <t>SUNAT - Aduanas (exportaciones)</t>
        </is>
      </c>
      <c r="P428" t="inlineStr">
        <is>
          <t>2026-09-19T23:27:29.864Z</t>
        </is>
      </c>
    </row>
    <row r="429">
      <c r="A429" t="inlineStr">
        <is>
          <t>20568190450</t>
        </is>
      </c>
      <c r="B429" t="inlineStr">
        <is>
          <t>2026</t>
        </is>
      </c>
      <c r="C429" t="n">
        <v>3</v>
      </c>
      <c r="D429" t="inlineStr">
        <is>
          <t>202603</t>
        </is>
      </c>
      <c r="E429" t="inlineStr">
        <is>
          <t>235</t>
        </is>
      </c>
      <c r="F429" t="inlineStr">
        <is>
          <t>AEREA DEL CALLAO</t>
        </is>
      </c>
      <c r="G429" t="inlineStr">
        <is>
          <t>5708</t>
        </is>
      </c>
      <c r="H429" t="inlineStr">
        <is>
          <t>DOGANA SA AGENTES AFIANZADOS DE ADUANAS</t>
        </is>
      </c>
      <c r="I429" t="inlineStr">
        <is>
          <t>GB</t>
        </is>
      </c>
      <c r="J429" t="inlineStr">
        <is>
          <t>UNITED KINGDOM</t>
        </is>
      </c>
      <c r="K429" s="8" t="n">
        <v>8390</v>
      </c>
      <c r="O429" t="inlineStr">
        <is>
          <t>SUNAT - Aduanas (exportaciones)</t>
        </is>
      </c>
      <c r="P429" t="inlineStr">
        <is>
          <t>2026-09-19T23:27:29.864Z</t>
        </is>
      </c>
    </row>
    <row r="430">
      <c r="A430" t="inlineStr">
        <is>
          <t>20568194951</t>
        </is>
      </c>
      <c r="B430" t="inlineStr">
        <is>
          <t>2025</t>
        </is>
      </c>
      <c r="C430" t="n">
        <v>1</v>
      </c>
      <c r="D430" t="inlineStr">
        <is>
          <t>202501</t>
        </is>
      </c>
      <c r="E430" t="inlineStr">
        <is>
          <t>118</t>
        </is>
      </c>
      <c r="F430" t="inlineStr">
        <is>
          <t>MARITIMA DEL CALLAO</t>
        </is>
      </c>
      <c r="G430" t="inlineStr">
        <is>
          <t>4795</t>
        </is>
      </c>
      <c r="H430" t="inlineStr">
        <is>
          <t>A. HARTRODT ADUANAS S.A.C.</t>
        </is>
      </c>
      <c r="I430" t="inlineStr">
        <is>
          <t>DE</t>
        </is>
      </c>
      <c r="J430" t="inlineStr">
        <is>
          <t>GERMANY</t>
        </is>
      </c>
      <c r="K430" s="8" t="n">
        <v>329970.18</v>
      </c>
      <c r="O430" t="inlineStr">
        <is>
          <t>SUNAT - Aduanas (exportaciones)</t>
        </is>
      </c>
      <c r="P430" t="inlineStr">
        <is>
          <t>2026-09-19T23:27:29.864Z</t>
        </is>
      </c>
    </row>
    <row r="431">
      <c r="A431" t="inlineStr">
        <is>
          <t>20568194951</t>
        </is>
      </c>
      <c r="B431" t="inlineStr">
        <is>
          <t>2025</t>
        </is>
      </c>
      <c r="C431" t="n">
        <v>1</v>
      </c>
      <c r="D431" t="inlineStr">
        <is>
          <t>202501</t>
        </is>
      </c>
      <c r="E431" t="inlineStr">
        <is>
          <t>118</t>
        </is>
      </c>
      <c r="F431" t="inlineStr">
        <is>
          <t>MARITIMA DEL CALLAO</t>
        </is>
      </c>
      <c r="G431" t="inlineStr">
        <is>
          <t>5901</t>
        </is>
      </c>
      <c r="H431" t="inlineStr">
        <is>
          <t>GRUPO PML S.A.C AGENTES DE ADUANAS</t>
        </is>
      </c>
      <c r="I431" t="inlineStr">
        <is>
          <t>IT</t>
        </is>
      </c>
      <c r="J431" t="inlineStr">
        <is>
          <t>ITALY</t>
        </is>
      </c>
      <c r="K431" s="8" t="n">
        <v>911451.4300000001</v>
      </c>
      <c r="O431" t="inlineStr">
        <is>
          <t>SUNAT - Aduanas (exportaciones)</t>
        </is>
      </c>
      <c r="P431" t="inlineStr">
        <is>
          <t>2026-09-19T23:27:29.864Z</t>
        </is>
      </c>
    </row>
    <row r="432">
      <c r="A432" t="inlineStr">
        <is>
          <t>20568194951</t>
        </is>
      </c>
      <c r="B432" t="inlineStr">
        <is>
          <t>2025</t>
        </is>
      </c>
      <c r="C432" t="n">
        <v>2</v>
      </c>
      <c r="D432" t="inlineStr">
        <is>
          <t>202502</t>
        </is>
      </c>
      <c r="E432" t="inlineStr">
        <is>
          <t>118</t>
        </is>
      </c>
      <c r="F432" t="inlineStr">
        <is>
          <t>MARITIMA DEL CALLAO</t>
        </is>
      </c>
      <c r="G432" t="inlineStr">
        <is>
          <t>5901</t>
        </is>
      </c>
      <c r="H432" t="inlineStr">
        <is>
          <t>GRUPO PML S.A.C AGENTES DE ADUANAS</t>
        </is>
      </c>
      <c r="I432" t="inlineStr">
        <is>
          <t>IT</t>
        </is>
      </c>
      <c r="J432" t="inlineStr">
        <is>
          <t>ITALY</t>
        </is>
      </c>
      <c r="K432" s="8" t="n">
        <v>215561.63</v>
      </c>
      <c r="O432" t="inlineStr">
        <is>
          <t>SUNAT - Aduanas (exportaciones)</t>
        </is>
      </c>
      <c r="P432" t="inlineStr">
        <is>
          <t>2026-09-19T23:27:29.864Z</t>
        </is>
      </c>
    </row>
    <row r="433">
      <c r="A433" t="inlineStr">
        <is>
          <t>20568194951</t>
        </is>
      </c>
      <c r="B433" t="inlineStr">
        <is>
          <t>2025</t>
        </is>
      </c>
      <c r="C433" t="n">
        <v>8</v>
      </c>
      <c r="D433" t="inlineStr">
        <is>
          <t>202508</t>
        </is>
      </c>
      <c r="E433" t="inlineStr">
        <is>
          <t>118</t>
        </is>
      </c>
      <c r="F433" t="inlineStr">
        <is>
          <t>MARITIMA DEL CALLAO</t>
        </is>
      </c>
      <c r="G433" t="inlineStr">
        <is>
          <t>4795</t>
        </is>
      </c>
      <c r="H433" t="inlineStr">
        <is>
          <t>A. HARTRODT ADUANAS S.A.C.</t>
        </is>
      </c>
      <c r="I433" t="inlineStr">
        <is>
          <t>US</t>
        </is>
      </c>
      <c r="J433" t="inlineStr">
        <is>
          <t>UNITED STATES</t>
        </is>
      </c>
      <c r="K433" s="8" t="n">
        <v>239283.11</v>
      </c>
      <c r="O433" t="inlineStr">
        <is>
          <t>SUNAT - Aduanas (exportaciones)</t>
        </is>
      </c>
      <c r="P433" t="inlineStr">
        <is>
          <t>2026-09-19T23:27:29.864Z</t>
        </is>
      </c>
    </row>
    <row r="434">
      <c r="A434" t="inlineStr">
        <is>
          <t>20568194951</t>
        </is>
      </c>
      <c r="B434" t="inlineStr">
        <is>
          <t>2025</t>
        </is>
      </c>
      <c r="C434" t="n">
        <v>8</v>
      </c>
      <c r="D434" t="inlineStr">
        <is>
          <t>202508</t>
        </is>
      </c>
      <c r="E434" t="inlineStr">
        <is>
          <t>118</t>
        </is>
      </c>
      <c r="F434" t="inlineStr">
        <is>
          <t>MARITIMA DEL CALLAO</t>
        </is>
      </c>
      <c r="G434" t="inlineStr">
        <is>
          <t>2143</t>
        </is>
      </c>
      <c r="H434" t="inlineStr">
        <is>
          <t>AGENCIA DE ADUANA TRANSOCEANIC S.A.</t>
        </is>
      </c>
      <c r="I434" t="inlineStr">
        <is>
          <t>US</t>
        </is>
      </c>
      <c r="J434" t="inlineStr">
        <is>
          <t>UNITED STATES</t>
        </is>
      </c>
      <c r="K434" s="8" t="n">
        <v>130036.98</v>
      </c>
      <c r="O434" t="inlineStr">
        <is>
          <t>SUNAT - Aduanas (exportaciones)</t>
        </is>
      </c>
      <c r="P434" t="inlineStr">
        <is>
          <t>2026-09-19T23:27:29.864Z</t>
        </is>
      </c>
    </row>
    <row r="435">
      <c r="A435" t="inlineStr">
        <is>
          <t>20568194951</t>
        </is>
      </c>
      <c r="B435" t="inlineStr">
        <is>
          <t>2025</t>
        </is>
      </c>
      <c r="C435" t="n">
        <v>9</v>
      </c>
      <c r="D435" t="inlineStr">
        <is>
          <t>202509</t>
        </is>
      </c>
      <c r="E435" t="inlineStr">
        <is>
          <t>118</t>
        </is>
      </c>
      <c r="F435" t="inlineStr">
        <is>
          <t>MARITIMA DEL CALLAO</t>
        </is>
      </c>
      <c r="G435" t="inlineStr">
        <is>
          <t>2143</t>
        </is>
      </c>
      <c r="H435" t="inlineStr">
        <is>
          <t>AGENCIA DE ADUANA TRANSOCEANIC S.A.</t>
        </is>
      </c>
      <c r="I435" t="inlineStr">
        <is>
          <t>US</t>
        </is>
      </c>
      <c r="J435" t="inlineStr">
        <is>
          <t>UNITED STATES</t>
        </is>
      </c>
      <c r="K435" s="8" t="n">
        <v>1150964.29</v>
      </c>
      <c r="O435" t="inlineStr">
        <is>
          <t>SUNAT - Aduanas (exportaciones)</t>
        </is>
      </c>
      <c r="P435" t="inlineStr">
        <is>
          <t>2026-09-19T23:27:29.864Z</t>
        </is>
      </c>
    </row>
    <row r="436">
      <c r="A436" t="inlineStr">
        <is>
          <t>20568194951</t>
        </is>
      </c>
      <c r="B436" t="inlineStr">
        <is>
          <t>2025</t>
        </is>
      </c>
      <c r="C436" t="n">
        <v>9</v>
      </c>
      <c r="D436" t="inlineStr">
        <is>
          <t>202509</t>
        </is>
      </c>
      <c r="E436" t="inlineStr">
        <is>
          <t>118</t>
        </is>
      </c>
      <c r="F436" t="inlineStr">
        <is>
          <t>MARITIMA DEL CALLAO</t>
        </is>
      </c>
      <c r="G436" t="inlineStr">
        <is>
          <t>2143</t>
        </is>
      </c>
      <c r="H436" t="inlineStr">
        <is>
          <t>AGENCIA DE ADUANA TRANSOCEANIC S.A.</t>
        </is>
      </c>
      <c r="I436" t="inlineStr">
        <is>
          <t>IT</t>
        </is>
      </c>
      <c r="J436" t="inlineStr">
        <is>
          <t>ITALY</t>
        </is>
      </c>
      <c r="K436" s="8" t="n">
        <v>400590.6</v>
      </c>
      <c r="O436" t="inlineStr">
        <is>
          <t>SUNAT - Aduanas (exportaciones)</t>
        </is>
      </c>
      <c r="P436" t="inlineStr">
        <is>
          <t>2026-09-19T23:27:29.864Z</t>
        </is>
      </c>
    </row>
    <row r="437">
      <c r="A437" t="inlineStr">
        <is>
          <t>20568194951</t>
        </is>
      </c>
      <c r="B437" t="inlineStr">
        <is>
          <t>2025</t>
        </is>
      </c>
      <c r="C437" t="n">
        <v>10</v>
      </c>
      <c r="D437" t="inlineStr">
        <is>
          <t>202510</t>
        </is>
      </c>
      <c r="E437" t="inlineStr">
        <is>
          <t>118</t>
        </is>
      </c>
      <c r="F437" t="inlineStr">
        <is>
          <t>MARITIMA DEL CALLAO</t>
        </is>
      </c>
      <c r="G437" t="inlineStr">
        <is>
          <t>2143</t>
        </is>
      </c>
      <c r="H437" t="inlineStr">
        <is>
          <t>AGENCIA DE ADUANA TRANSOCEANIC S.A.</t>
        </is>
      </c>
      <c r="I437" t="inlineStr">
        <is>
          <t>IT</t>
        </is>
      </c>
      <c r="J437" t="inlineStr">
        <is>
          <t>ITALY</t>
        </is>
      </c>
      <c r="K437" s="8" t="n">
        <v>337084.82</v>
      </c>
      <c r="O437" t="inlineStr">
        <is>
          <t>SUNAT - Aduanas (exportaciones)</t>
        </is>
      </c>
      <c r="P437" t="inlineStr">
        <is>
          <t>2026-09-19T23:27:29.864Z</t>
        </is>
      </c>
    </row>
    <row r="438">
      <c r="A438" t="inlineStr">
        <is>
          <t>20568194951</t>
        </is>
      </c>
      <c r="B438" t="inlineStr">
        <is>
          <t>2025</t>
        </is>
      </c>
      <c r="C438" t="n">
        <v>10</v>
      </c>
      <c r="D438" t="inlineStr">
        <is>
          <t>202510</t>
        </is>
      </c>
      <c r="E438" t="inlineStr">
        <is>
          <t>118</t>
        </is>
      </c>
      <c r="F438" t="inlineStr">
        <is>
          <t>MARITIMA DEL CALLAO</t>
        </is>
      </c>
      <c r="G438" t="inlineStr">
        <is>
          <t>2143</t>
        </is>
      </c>
      <c r="H438" t="inlineStr">
        <is>
          <t>AGENCIA DE ADUANA TRANSOCEANIC S.A.</t>
        </is>
      </c>
      <c r="I438" t="inlineStr">
        <is>
          <t>US</t>
        </is>
      </c>
      <c r="J438" t="inlineStr">
        <is>
          <t>UNITED STATES</t>
        </is>
      </c>
      <c r="K438" s="8" t="n">
        <v>601421.76</v>
      </c>
      <c r="O438" t="inlineStr">
        <is>
          <t>SUNAT - Aduanas (exportaciones)</t>
        </is>
      </c>
      <c r="P438" t="inlineStr">
        <is>
          <t>2026-09-19T23:27:29.864Z</t>
        </is>
      </c>
    </row>
    <row r="439">
      <c r="A439" t="inlineStr">
        <is>
          <t>20568194951</t>
        </is>
      </c>
      <c r="B439" t="inlineStr">
        <is>
          <t>2025</t>
        </is>
      </c>
      <c r="C439" t="n">
        <v>11</v>
      </c>
      <c r="D439" t="inlineStr">
        <is>
          <t>202511</t>
        </is>
      </c>
      <c r="E439" t="inlineStr">
        <is>
          <t>118</t>
        </is>
      </c>
      <c r="F439" t="inlineStr">
        <is>
          <t>MARITIMA DEL CALLAO</t>
        </is>
      </c>
      <c r="G439" t="inlineStr">
        <is>
          <t>5901</t>
        </is>
      </c>
      <c r="H439" t="inlineStr">
        <is>
          <t>GRUPO PML S.A.C AGENTES DE ADUANAS</t>
        </is>
      </c>
      <c r="I439" t="inlineStr">
        <is>
          <t>US</t>
        </is>
      </c>
      <c r="J439" t="inlineStr">
        <is>
          <t>UNITED STATES</t>
        </is>
      </c>
      <c r="K439" s="8" t="n">
        <v>170197</v>
      </c>
      <c r="O439" t="inlineStr">
        <is>
          <t>SUNAT - Aduanas (exportaciones)</t>
        </is>
      </c>
      <c r="P439" t="inlineStr">
        <is>
          <t>2026-09-19T23:27:29.864Z</t>
        </is>
      </c>
    </row>
    <row r="440">
      <c r="A440" t="inlineStr">
        <is>
          <t>20568194951</t>
        </is>
      </c>
      <c r="B440" t="inlineStr">
        <is>
          <t>2025</t>
        </is>
      </c>
      <c r="C440" t="n">
        <v>11</v>
      </c>
      <c r="D440" t="inlineStr">
        <is>
          <t>202511</t>
        </is>
      </c>
      <c r="E440" t="inlineStr">
        <is>
          <t>118</t>
        </is>
      </c>
      <c r="F440" t="inlineStr">
        <is>
          <t>MARITIMA DEL CALLAO</t>
        </is>
      </c>
      <c r="G440" t="inlineStr">
        <is>
          <t>5901</t>
        </is>
      </c>
      <c r="H440" t="inlineStr">
        <is>
          <t>GRUPO PML S.A.C AGENTES DE ADUANAS</t>
        </is>
      </c>
      <c r="I440" t="inlineStr">
        <is>
          <t>CA</t>
        </is>
      </c>
      <c r="J440" t="inlineStr">
        <is>
          <t>CANADA</t>
        </is>
      </c>
      <c r="K440" s="8" t="n">
        <v>164266.56</v>
      </c>
      <c r="O440" t="inlineStr">
        <is>
          <t>SUNAT - Aduanas (exportaciones)</t>
        </is>
      </c>
      <c r="P440" t="inlineStr">
        <is>
          <t>2026-09-19T23:27:29.864Z</t>
        </is>
      </c>
    </row>
    <row r="441">
      <c r="A441" t="inlineStr">
        <is>
          <t>20568194951</t>
        </is>
      </c>
      <c r="B441" t="inlineStr">
        <is>
          <t>2025</t>
        </is>
      </c>
      <c r="C441" t="n">
        <v>12</v>
      </c>
      <c r="D441" t="inlineStr">
        <is>
          <t>202512</t>
        </is>
      </c>
      <c r="E441" t="inlineStr">
        <is>
          <t>118</t>
        </is>
      </c>
      <c r="F441" t="inlineStr">
        <is>
          <t>MARITIMA DEL CALLAO</t>
        </is>
      </c>
      <c r="G441" t="inlineStr">
        <is>
          <t>2143</t>
        </is>
      </c>
      <c r="H441" t="inlineStr">
        <is>
          <t>AGENCIA DE ADUANA TRANSOCEANIC S.A.</t>
        </is>
      </c>
      <c r="I441" t="inlineStr">
        <is>
          <t>IT</t>
        </is>
      </c>
      <c r="J441" t="inlineStr">
        <is>
          <t>ITALY</t>
        </is>
      </c>
      <c r="K441" s="8" t="n">
        <v>304715.78</v>
      </c>
      <c r="O441" t="inlineStr">
        <is>
          <t>SUNAT - Aduanas (exportaciones)</t>
        </is>
      </c>
      <c r="P441" t="inlineStr">
        <is>
          <t>2026-09-19T23:27:29.864Z</t>
        </is>
      </c>
    </row>
    <row r="442">
      <c r="A442" t="inlineStr">
        <is>
          <t>20568194951</t>
        </is>
      </c>
      <c r="B442" t="inlineStr">
        <is>
          <t>2025</t>
        </is>
      </c>
      <c r="C442" t="n">
        <v>12</v>
      </c>
      <c r="D442" t="inlineStr">
        <is>
          <t>202512</t>
        </is>
      </c>
      <c r="E442" t="inlineStr">
        <is>
          <t>118</t>
        </is>
      </c>
      <c r="F442" t="inlineStr">
        <is>
          <t>MARITIMA DEL CALLAO</t>
        </is>
      </c>
      <c r="G442" t="inlineStr">
        <is>
          <t>5901</t>
        </is>
      </c>
      <c r="H442" t="inlineStr">
        <is>
          <t>GRUPO PML S.A.C AGENTES DE ADUANAS</t>
        </is>
      </c>
      <c r="I442" t="inlineStr">
        <is>
          <t>US</t>
        </is>
      </c>
      <c r="J442" t="inlineStr">
        <is>
          <t>UNITED STATES</t>
        </is>
      </c>
      <c r="K442" s="8" t="n">
        <v>166096.39</v>
      </c>
      <c r="O442" t="inlineStr">
        <is>
          <t>SUNAT - Aduanas (exportaciones)</t>
        </is>
      </c>
      <c r="P442" t="inlineStr">
        <is>
          <t>2026-09-19T23:27:29.864Z</t>
        </is>
      </c>
    </row>
    <row r="443">
      <c r="A443" t="inlineStr">
        <is>
          <t>20568194951</t>
        </is>
      </c>
      <c r="B443" t="inlineStr">
        <is>
          <t>2026</t>
        </is>
      </c>
      <c r="C443" t="n">
        <v>5</v>
      </c>
      <c r="D443" t="inlineStr">
        <is>
          <t>202605</t>
        </is>
      </c>
      <c r="E443" t="inlineStr">
        <is>
          <t>118</t>
        </is>
      </c>
      <c r="F443" t="inlineStr">
        <is>
          <t>MARITIMA DEL CALLAO</t>
        </is>
      </c>
      <c r="G443" t="inlineStr">
        <is>
          <t>2143</t>
        </is>
      </c>
      <c r="H443" t="inlineStr">
        <is>
          <t>AGENCIA DE ADUANA TRANSOCEANIC S.A.</t>
        </is>
      </c>
      <c r="I443" t="inlineStr">
        <is>
          <t>US</t>
        </is>
      </c>
      <c r="J443" t="inlineStr">
        <is>
          <t>UNITED STATES</t>
        </is>
      </c>
      <c r="K443" s="8" t="n">
        <v>116692.35</v>
      </c>
      <c r="O443" t="inlineStr">
        <is>
          <t>SUNAT - Aduanas (exportaciones)</t>
        </is>
      </c>
      <c r="P443" t="inlineStr">
        <is>
          <t>2026-09-19T23:27:29.864Z</t>
        </is>
      </c>
    </row>
    <row r="444">
      <c r="A444" t="inlineStr">
        <is>
          <t>20568194951</t>
        </is>
      </c>
      <c r="B444" t="inlineStr">
        <is>
          <t>2026</t>
        </is>
      </c>
      <c r="C444" t="n">
        <v>5</v>
      </c>
      <c r="D444" t="inlineStr">
        <is>
          <t>202605</t>
        </is>
      </c>
      <c r="E444" t="inlineStr">
        <is>
          <t>118</t>
        </is>
      </c>
      <c r="F444" t="inlineStr">
        <is>
          <t>MARITIMA DEL CALLAO</t>
        </is>
      </c>
      <c r="G444" t="inlineStr">
        <is>
          <t>2143</t>
        </is>
      </c>
      <c r="H444" t="inlineStr">
        <is>
          <t>AGENCIA DE ADUANA TRANSOCEANIC S.A.</t>
        </is>
      </c>
      <c r="I444" t="inlineStr">
        <is>
          <t>CA</t>
        </is>
      </c>
      <c r="J444" t="inlineStr">
        <is>
          <t>CANADA</t>
        </is>
      </c>
      <c r="K444" s="8" t="n">
        <v>116692.35</v>
      </c>
      <c r="O444" t="inlineStr">
        <is>
          <t>SUNAT - Aduanas (exportaciones)</t>
        </is>
      </c>
      <c r="P444" t="inlineStr">
        <is>
          <t>2026-09-19T23:27:29.864Z</t>
        </is>
      </c>
    </row>
    <row r="445">
      <c r="A445" t="inlineStr">
        <is>
          <t>20570706927</t>
        </is>
      </c>
      <c r="B445" t="inlineStr">
        <is>
          <t>2025</t>
        </is>
      </c>
      <c r="C445" t="n">
        <v>1</v>
      </c>
      <c r="D445" t="inlineStr">
        <is>
          <t>202501</t>
        </is>
      </c>
      <c r="E445" t="inlineStr">
        <is>
          <t>046</t>
        </is>
      </c>
      <c r="F445" t="inlineStr">
        <is>
          <t>PAITA</t>
        </is>
      </c>
      <c r="G445" t="inlineStr">
        <is>
          <t>5901</t>
        </is>
      </c>
      <c r="H445" t="inlineStr">
        <is>
          <t>GRUPO PML S.A.C AGENTES DE ADUANAS</t>
        </is>
      </c>
      <c r="I445" t="inlineStr">
        <is>
          <t>US</t>
        </is>
      </c>
      <c r="J445" t="inlineStr">
        <is>
          <t>UNITED STATES</t>
        </is>
      </c>
      <c r="K445" s="8" t="n">
        <v>126784.87</v>
      </c>
      <c r="O445" t="inlineStr">
        <is>
          <t>SUNAT - Aduanas (exportaciones)</t>
        </is>
      </c>
      <c r="P445" t="inlineStr">
        <is>
          <t>2026-09-19T23:27:29.864Z</t>
        </is>
      </c>
    </row>
    <row r="446">
      <c r="A446" t="inlineStr">
        <is>
          <t>20570706927</t>
        </is>
      </c>
      <c r="B446" t="inlineStr">
        <is>
          <t>2025</t>
        </is>
      </c>
      <c r="C446" t="n">
        <v>1</v>
      </c>
      <c r="D446" t="inlineStr">
        <is>
          <t>202501</t>
        </is>
      </c>
      <c r="E446" t="inlineStr">
        <is>
          <t>046</t>
        </is>
      </c>
      <c r="F446" t="inlineStr">
        <is>
          <t>PAITA</t>
        </is>
      </c>
      <c r="G446" t="inlineStr">
        <is>
          <t>5901</t>
        </is>
      </c>
      <c r="H446" t="inlineStr">
        <is>
          <t>GRUPO PML S.A.C AGENTES DE ADUANAS</t>
        </is>
      </c>
      <c r="I446" t="inlineStr">
        <is>
          <t>BE</t>
        </is>
      </c>
      <c r="J446" t="inlineStr">
        <is>
          <t>BELGIUM</t>
        </is>
      </c>
      <c r="K446" s="8" t="n">
        <v>209832.89</v>
      </c>
      <c r="O446" t="inlineStr">
        <is>
          <t>SUNAT - Aduanas (exportaciones)</t>
        </is>
      </c>
      <c r="P446" t="inlineStr">
        <is>
          <t>2026-09-19T23:27:29.864Z</t>
        </is>
      </c>
    </row>
    <row r="447">
      <c r="A447" t="inlineStr">
        <is>
          <t>20570706927</t>
        </is>
      </c>
      <c r="B447" t="inlineStr">
        <is>
          <t>2025</t>
        </is>
      </c>
      <c r="C447" t="n">
        <v>6</v>
      </c>
      <c r="D447" t="inlineStr">
        <is>
          <t>202506</t>
        </is>
      </c>
      <c r="E447" t="inlineStr">
        <is>
          <t>046</t>
        </is>
      </c>
      <c r="F447" t="inlineStr">
        <is>
          <t>PAITA</t>
        </is>
      </c>
      <c r="G447" t="inlineStr">
        <is>
          <t>5901</t>
        </is>
      </c>
      <c r="H447" t="inlineStr">
        <is>
          <t>GRUPO PML S.A.C AGENTES DE ADUANAS</t>
        </is>
      </c>
      <c r="I447" t="inlineStr">
        <is>
          <t>BE</t>
        </is>
      </c>
      <c r="J447" t="inlineStr">
        <is>
          <t>BELGIUM</t>
        </is>
      </c>
      <c r="K447" s="8" t="n">
        <v>296301.27</v>
      </c>
      <c r="O447" t="inlineStr">
        <is>
          <t>SUNAT - Aduanas (exportaciones)</t>
        </is>
      </c>
      <c r="P447" t="inlineStr">
        <is>
          <t>2026-09-19T23:27:29.864Z</t>
        </is>
      </c>
    </row>
    <row r="448">
      <c r="A448" t="inlineStr">
        <is>
          <t>20570706927</t>
        </is>
      </c>
      <c r="B448" t="inlineStr">
        <is>
          <t>2025</t>
        </is>
      </c>
      <c r="C448" t="n">
        <v>8</v>
      </c>
      <c r="D448" t="inlineStr">
        <is>
          <t>202508</t>
        </is>
      </c>
      <c r="E448" t="inlineStr">
        <is>
          <t>046</t>
        </is>
      </c>
      <c r="F448" t="inlineStr">
        <is>
          <t>PAITA</t>
        </is>
      </c>
      <c r="G448" t="inlineStr">
        <is>
          <t>5901</t>
        </is>
      </c>
      <c r="H448" t="inlineStr">
        <is>
          <t>GRUPO PML S.A.C AGENTES DE ADUANAS</t>
        </is>
      </c>
      <c r="I448" t="inlineStr">
        <is>
          <t>BE</t>
        </is>
      </c>
      <c r="J448" t="inlineStr">
        <is>
          <t>BELGIUM</t>
        </is>
      </c>
      <c r="K448" s="8" t="n">
        <v>441536.66</v>
      </c>
      <c r="O448" t="inlineStr">
        <is>
          <t>SUNAT - Aduanas (exportaciones)</t>
        </is>
      </c>
      <c r="P448" t="inlineStr">
        <is>
          <t>2026-09-19T23:27:29.864Z</t>
        </is>
      </c>
    </row>
    <row r="449">
      <c r="A449" t="inlineStr">
        <is>
          <t>20570706927</t>
        </is>
      </c>
      <c r="B449" t="inlineStr">
        <is>
          <t>2025</t>
        </is>
      </c>
      <c r="C449" t="n">
        <v>9</v>
      </c>
      <c r="D449" t="inlineStr">
        <is>
          <t>202509</t>
        </is>
      </c>
      <c r="E449" t="inlineStr">
        <is>
          <t>046</t>
        </is>
      </c>
      <c r="F449" t="inlineStr">
        <is>
          <t>PAITA</t>
        </is>
      </c>
      <c r="G449" t="inlineStr">
        <is>
          <t>5901</t>
        </is>
      </c>
      <c r="H449" t="inlineStr">
        <is>
          <t>GRUPO PML S.A.C AGENTES DE ADUANAS</t>
        </is>
      </c>
      <c r="I449" t="inlineStr">
        <is>
          <t>US</t>
        </is>
      </c>
      <c r="J449" t="inlineStr">
        <is>
          <t>UNITED STATES</t>
        </is>
      </c>
      <c r="K449" s="8" t="n">
        <v>728269.48</v>
      </c>
      <c r="O449" t="inlineStr">
        <is>
          <t>SUNAT - Aduanas (exportaciones)</t>
        </is>
      </c>
      <c r="P449" t="inlineStr">
        <is>
          <t>2026-09-19T23:27:29.864Z</t>
        </is>
      </c>
    </row>
    <row r="450">
      <c r="A450" t="inlineStr">
        <is>
          <t>20570706927</t>
        </is>
      </c>
      <c r="B450" t="inlineStr">
        <is>
          <t>2025</t>
        </is>
      </c>
      <c r="C450" t="n">
        <v>9</v>
      </c>
      <c r="D450" t="inlineStr">
        <is>
          <t>202509</t>
        </is>
      </c>
      <c r="E450" t="inlineStr">
        <is>
          <t>046</t>
        </is>
      </c>
      <c r="F450" t="inlineStr">
        <is>
          <t>PAITA</t>
        </is>
      </c>
      <c r="G450" t="inlineStr">
        <is>
          <t>5901</t>
        </is>
      </c>
      <c r="H450" t="inlineStr">
        <is>
          <t>GRUPO PML S.A.C AGENTES DE ADUANAS</t>
        </is>
      </c>
      <c r="I450" t="inlineStr">
        <is>
          <t>BE</t>
        </is>
      </c>
      <c r="J450" t="inlineStr">
        <is>
          <t>BELGIUM</t>
        </is>
      </c>
      <c r="K450" s="8" t="n">
        <v>415855.21</v>
      </c>
      <c r="O450" t="inlineStr">
        <is>
          <t>SUNAT - Aduanas (exportaciones)</t>
        </is>
      </c>
      <c r="P450" t="inlineStr">
        <is>
          <t>2026-09-19T23:27:29.864Z</t>
        </is>
      </c>
    </row>
    <row r="451">
      <c r="A451" t="inlineStr">
        <is>
          <t>20570706927</t>
        </is>
      </c>
      <c r="B451" t="inlineStr">
        <is>
          <t>2025</t>
        </is>
      </c>
      <c r="C451" t="n">
        <v>10</v>
      </c>
      <c r="D451" t="inlineStr">
        <is>
          <t>202510</t>
        </is>
      </c>
      <c r="E451" t="inlineStr">
        <is>
          <t>046</t>
        </is>
      </c>
      <c r="F451" t="inlineStr">
        <is>
          <t>PAITA</t>
        </is>
      </c>
      <c r="G451" t="inlineStr">
        <is>
          <t>5901</t>
        </is>
      </c>
      <c r="H451" t="inlineStr">
        <is>
          <t>GRUPO PML S.A.C AGENTES DE ADUANAS</t>
        </is>
      </c>
      <c r="I451" t="inlineStr">
        <is>
          <t>BE</t>
        </is>
      </c>
      <c r="J451" t="inlineStr">
        <is>
          <t>BELGIUM</t>
        </is>
      </c>
      <c r="K451" s="8" t="n">
        <v>609783.6800000001</v>
      </c>
      <c r="O451" t="inlineStr">
        <is>
          <t>SUNAT - Aduanas (exportaciones)</t>
        </is>
      </c>
      <c r="P451" t="inlineStr">
        <is>
          <t>2026-09-19T23:27:29.864Z</t>
        </is>
      </c>
    </row>
    <row r="452">
      <c r="A452" t="inlineStr">
        <is>
          <t>20570706927</t>
        </is>
      </c>
      <c r="B452" t="inlineStr">
        <is>
          <t>2025</t>
        </is>
      </c>
      <c r="C452" t="n">
        <v>10</v>
      </c>
      <c r="D452" t="inlineStr">
        <is>
          <t>202510</t>
        </is>
      </c>
      <c r="E452" t="inlineStr">
        <is>
          <t>046</t>
        </is>
      </c>
      <c r="F452" t="inlineStr">
        <is>
          <t>PAITA</t>
        </is>
      </c>
      <c r="G452" t="inlineStr">
        <is>
          <t>5901</t>
        </is>
      </c>
      <c r="H452" t="inlineStr">
        <is>
          <t>GRUPO PML S.A.C AGENTES DE ADUANAS</t>
        </is>
      </c>
      <c r="I452" t="inlineStr">
        <is>
          <t>DE</t>
        </is>
      </c>
      <c r="J452" t="inlineStr">
        <is>
          <t>GERMANY</t>
        </is>
      </c>
      <c r="K452" s="8" t="n">
        <v>192057.79</v>
      </c>
      <c r="O452" t="inlineStr">
        <is>
          <t>SUNAT - Aduanas (exportaciones)</t>
        </is>
      </c>
      <c r="P452" t="inlineStr">
        <is>
          <t>2026-09-19T23:27:29.864Z</t>
        </is>
      </c>
    </row>
    <row r="453">
      <c r="A453" t="inlineStr">
        <is>
          <t>20570706927</t>
        </is>
      </c>
      <c r="B453" t="inlineStr">
        <is>
          <t>2025</t>
        </is>
      </c>
      <c r="C453" t="n">
        <v>10</v>
      </c>
      <c r="D453" t="inlineStr">
        <is>
          <t>202510</t>
        </is>
      </c>
      <c r="E453" t="inlineStr">
        <is>
          <t>046</t>
        </is>
      </c>
      <c r="F453" t="inlineStr">
        <is>
          <t>PAITA</t>
        </is>
      </c>
      <c r="G453" t="inlineStr">
        <is>
          <t>5901</t>
        </is>
      </c>
      <c r="H453" t="inlineStr">
        <is>
          <t>GRUPO PML S.A.C AGENTES DE ADUANAS</t>
        </is>
      </c>
      <c r="I453" t="inlineStr">
        <is>
          <t>US</t>
        </is>
      </c>
      <c r="J453" t="inlineStr">
        <is>
          <t>UNITED STATES</t>
        </is>
      </c>
      <c r="K453" s="8" t="n">
        <v>408287.3</v>
      </c>
      <c r="O453" t="inlineStr">
        <is>
          <t>SUNAT - Aduanas (exportaciones)</t>
        </is>
      </c>
      <c r="P453" t="inlineStr">
        <is>
          <t>2026-09-19T23:27:29.864Z</t>
        </is>
      </c>
    </row>
    <row r="454">
      <c r="A454" t="inlineStr">
        <is>
          <t>20570706927</t>
        </is>
      </c>
      <c r="B454" t="inlineStr">
        <is>
          <t>2025</t>
        </is>
      </c>
      <c r="C454" t="n">
        <v>11</v>
      </c>
      <c r="D454" t="inlineStr">
        <is>
          <t>202511</t>
        </is>
      </c>
      <c r="E454" t="inlineStr">
        <is>
          <t>046</t>
        </is>
      </c>
      <c r="F454" t="inlineStr">
        <is>
          <t>PAITA</t>
        </is>
      </c>
      <c r="G454" t="inlineStr">
        <is>
          <t>5901</t>
        </is>
      </c>
      <c r="H454" t="inlineStr">
        <is>
          <t>GRUPO PML S.A.C AGENTES DE ADUANAS</t>
        </is>
      </c>
      <c r="I454" t="inlineStr">
        <is>
          <t>US</t>
        </is>
      </c>
      <c r="J454" t="inlineStr">
        <is>
          <t>UNITED STATES</t>
        </is>
      </c>
      <c r="K454" s="8" t="n">
        <v>359805.76</v>
      </c>
      <c r="O454" t="inlineStr">
        <is>
          <t>SUNAT - Aduanas (exportaciones)</t>
        </is>
      </c>
      <c r="P454" t="inlineStr">
        <is>
          <t>2026-09-19T23:27:29.864Z</t>
        </is>
      </c>
    </row>
    <row r="455">
      <c r="A455" t="inlineStr">
        <is>
          <t>20570706927</t>
        </is>
      </c>
      <c r="B455" t="inlineStr">
        <is>
          <t>2025</t>
        </is>
      </c>
      <c r="C455" t="n">
        <v>11</v>
      </c>
      <c r="D455" t="inlineStr">
        <is>
          <t>202511</t>
        </is>
      </c>
      <c r="E455" t="inlineStr">
        <is>
          <t>046</t>
        </is>
      </c>
      <c r="F455" t="inlineStr">
        <is>
          <t>PAITA</t>
        </is>
      </c>
      <c r="G455" t="inlineStr">
        <is>
          <t>5901</t>
        </is>
      </c>
      <c r="H455" t="inlineStr">
        <is>
          <t>GRUPO PML S.A.C AGENTES DE ADUANAS</t>
        </is>
      </c>
      <c r="I455" t="inlineStr">
        <is>
          <t>BE</t>
        </is>
      </c>
      <c r="J455" t="inlineStr">
        <is>
          <t>BELGIUM</t>
        </is>
      </c>
      <c r="K455" s="8" t="n">
        <v>440570.9</v>
      </c>
      <c r="O455" t="inlineStr">
        <is>
          <t>SUNAT - Aduanas (exportaciones)</t>
        </is>
      </c>
      <c r="P455" t="inlineStr">
        <is>
          <t>2026-09-19T23:27:29.864Z</t>
        </is>
      </c>
    </row>
    <row r="456">
      <c r="A456" t="inlineStr">
        <is>
          <t>20570706927</t>
        </is>
      </c>
      <c r="B456" t="inlineStr">
        <is>
          <t>2025</t>
        </is>
      </c>
      <c r="C456" t="n">
        <v>11</v>
      </c>
      <c r="D456" t="inlineStr">
        <is>
          <t>202511</t>
        </is>
      </c>
      <c r="E456" t="inlineStr">
        <is>
          <t>046</t>
        </is>
      </c>
      <c r="F456" t="inlineStr">
        <is>
          <t>PAITA</t>
        </is>
      </c>
      <c r="G456" t="inlineStr">
        <is>
          <t>5901</t>
        </is>
      </c>
      <c r="H456" t="inlineStr">
        <is>
          <t>GRUPO PML S.A.C AGENTES DE ADUANAS</t>
        </is>
      </c>
      <c r="I456" t="inlineStr">
        <is>
          <t>NL</t>
        </is>
      </c>
      <c r="J456" t="inlineStr">
        <is>
          <t>NETHERLANDS</t>
        </is>
      </c>
      <c r="K456" s="8" t="n">
        <v>147484.8</v>
      </c>
      <c r="O456" t="inlineStr">
        <is>
          <t>SUNAT - Aduanas (exportaciones)</t>
        </is>
      </c>
      <c r="P456" t="inlineStr">
        <is>
          <t>2026-09-19T23:27:29.864Z</t>
        </is>
      </c>
    </row>
    <row r="457">
      <c r="A457" t="inlineStr">
        <is>
          <t>20570706927</t>
        </is>
      </c>
      <c r="B457" t="inlineStr">
        <is>
          <t>2025</t>
        </is>
      </c>
      <c r="C457" t="n">
        <v>12</v>
      </c>
      <c r="D457" t="inlineStr">
        <is>
          <t>202512</t>
        </is>
      </c>
      <c r="E457" t="inlineStr">
        <is>
          <t>046</t>
        </is>
      </c>
      <c r="F457" t="inlineStr">
        <is>
          <t>PAITA</t>
        </is>
      </c>
      <c r="G457" t="inlineStr">
        <is>
          <t>5901</t>
        </is>
      </c>
      <c r="H457" t="inlineStr">
        <is>
          <t>GRUPO PML S.A.C AGENTES DE ADUANAS</t>
        </is>
      </c>
      <c r="I457" t="inlineStr">
        <is>
          <t>BE</t>
        </is>
      </c>
      <c r="J457" t="inlineStr">
        <is>
          <t>BELGIUM</t>
        </is>
      </c>
      <c r="K457" s="8" t="n">
        <v>174282.69</v>
      </c>
      <c r="O457" t="inlineStr">
        <is>
          <t>SUNAT - Aduanas (exportaciones)</t>
        </is>
      </c>
      <c r="P457" t="inlineStr">
        <is>
          <t>2026-09-19T23:27:29.864Z</t>
        </is>
      </c>
    </row>
    <row r="458">
      <c r="A458" t="inlineStr">
        <is>
          <t>20570706927</t>
        </is>
      </c>
      <c r="B458" t="inlineStr">
        <is>
          <t>2025</t>
        </is>
      </c>
      <c r="C458" t="n">
        <v>12</v>
      </c>
      <c r="D458" t="inlineStr">
        <is>
          <t>202512</t>
        </is>
      </c>
      <c r="E458" t="inlineStr">
        <is>
          <t>046</t>
        </is>
      </c>
      <c r="F458" t="inlineStr">
        <is>
          <t>PAITA</t>
        </is>
      </c>
      <c r="G458" t="inlineStr">
        <is>
          <t>5901</t>
        </is>
      </c>
      <c r="H458" t="inlineStr">
        <is>
          <t>GRUPO PML S.A.C AGENTES DE ADUANAS</t>
        </is>
      </c>
      <c r="I458" t="inlineStr">
        <is>
          <t>DE</t>
        </is>
      </c>
      <c r="J458" t="inlineStr">
        <is>
          <t>GERMANY</t>
        </is>
      </c>
      <c r="K458" s="8" t="n">
        <v>188802.45</v>
      </c>
      <c r="O458" t="inlineStr">
        <is>
          <t>SUNAT - Aduanas (exportaciones)</t>
        </is>
      </c>
      <c r="P458" t="inlineStr">
        <is>
          <t>2026-09-19T23:27:29.864Z</t>
        </is>
      </c>
    </row>
    <row r="459">
      <c r="A459" t="inlineStr">
        <is>
          <t>20570706927</t>
        </is>
      </c>
      <c r="B459" t="inlineStr">
        <is>
          <t>2025</t>
        </is>
      </c>
      <c r="C459" t="n">
        <v>12</v>
      </c>
      <c r="D459" t="inlineStr">
        <is>
          <t>202512</t>
        </is>
      </c>
      <c r="E459" t="inlineStr">
        <is>
          <t>046</t>
        </is>
      </c>
      <c r="F459" t="inlineStr">
        <is>
          <t>PAITA</t>
        </is>
      </c>
      <c r="G459" t="inlineStr">
        <is>
          <t>5901</t>
        </is>
      </c>
      <c r="H459" t="inlineStr">
        <is>
          <t>GRUPO PML S.A.C AGENTES DE ADUANAS</t>
        </is>
      </c>
      <c r="I459" t="inlineStr">
        <is>
          <t>US</t>
        </is>
      </c>
      <c r="J459" t="inlineStr">
        <is>
          <t>UNITED STATES</t>
        </is>
      </c>
      <c r="K459" s="8" t="n">
        <v>947363.9399999999</v>
      </c>
      <c r="O459" t="inlineStr">
        <is>
          <t>SUNAT - Aduanas (exportaciones)</t>
        </is>
      </c>
      <c r="P459" t="inlineStr">
        <is>
          <t>2026-09-19T23:27:29.864Z</t>
        </is>
      </c>
    </row>
    <row r="460">
      <c r="A460" t="inlineStr">
        <is>
          <t>20570706927</t>
        </is>
      </c>
      <c r="B460" t="inlineStr">
        <is>
          <t>2026</t>
        </is>
      </c>
      <c r="C460" t="n">
        <v>1</v>
      </c>
      <c r="D460" t="inlineStr">
        <is>
          <t>202601</t>
        </is>
      </c>
      <c r="E460" t="inlineStr">
        <is>
          <t>046</t>
        </is>
      </c>
      <c r="F460" t="inlineStr">
        <is>
          <t>PAITA</t>
        </is>
      </c>
      <c r="G460" t="inlineStr">
        <is>
          <t>5901</t>
        </is>
      </c>
      <c r="H460" t="inlineStr">
        <is>
          <t>GRUPO PML S.A.C AGENTES DE ADUANAS</t>
        </is>
      </c>
      <c r="I460" t="inlineStr">
        <is>
          <t>BE</t>
        </is>
      </c>
      <c r="J460" t="inlineStr">
        <is>
          <t>BELGIUM</t>
        </is>
      </c>
      <c r="K460" s="8" t="n">
        <v>134397.1</v>
      </c>
      <c r="O460" t="inlineStr">
        <is>
          <t>SUNAT - Aduanas (exportaciones)</t>
        </is>
      </c>
      <c r="P460" t="inlineStr">
        <is>
          <t>2026-09-19T23:27:29.864Z</t>
        </is>
      </c>
    </row>
    <row r="461">
      <c r="A461" t="inlineStr">
        <is>
          <t>20570706927</t>
        </is>
      </c>
      <c r="B461" t="inlineStr">
        <is>
          <t>2026</t>
        </is>
      </c>
      <c r="C461" t="n">
        <v>1</v>
      </c>
      <c r="D461" t="inlineStr">
        <is>
          <t>202601</t>
        </is>
      </c>
      <c r="E461" t="inlineStr">
        <is>
          <t>046</t>
        </is>
      </c>
      <c r="F461" t="inlineStr">
        <is>
          <t>PAITA</t>
        </is>
      </c>
      <c r="G461" t="inlineStr">
        <is>
          <t>5901</t>
        </is>
      </c>
      <c r="H461" t="inlineStr">
        <is>
          <t>GRUPO PML S.A.C AGENTES DE ADUANAS</t>
        </is>
      </c>
      <c r="I461" t="inlineStr">
        <is>
          <t>US</t>
        </is>
      </c>
      <c r="J461" t="inlineStr">
        <is>
          <t>UNITED STATES</t>
        </is>
      </c>
      <c r="K461" s="8" t="n">
        <v>187866.88</v>
      </c>
      <c r="O461" t="inlineStr">
        <is>
          <t>SUNAT - Aduanas (exportaciones)</t>
        </is>
      </c>
      <c r="P461" t="inlineStr">
        <is>
          <t>2026-09-19T23:27:29.864Z</t>
        </is>
      </c>
    </row>
    <row r="462">
      <c r="A462" t="inlineStr">
        <is>
          <t>20570706927</t>
        </is>
      </c>
      <c r="B462" t="inlineStr">
        <is>
          <t>2026</t>
        </is>
      </c>
      <c r="C462" t="n">
        <v>1</v>
      </c>
      <c r="D462" t="inlineStr">
        <is>
          <t>202601</t>
        </is>
      </c>
      <c r="E462" t="inlineStr">
        <is>
          <t>046</t>
        </is>
      </c>
      <c r="F462" t="inlineStr">
        <is>
          <t>PAITA</t>
        </is>
      </c>
      <c r="G462" t="inlineStr">
        <is>
          <t>5901</t>
        </is>
      </c>
      <c r="H462" t="inlineStr">
        <is>
          <t>GRUPO PML S.A.C AGENTES DE ADUANAS</t>
        </is>
      </c>
      <c r="I462" t="inlineStr">
        <is>
          <t>SA</t>
        </is>
      </c>
      <c r="J462" t="inlineStr">
        <is>
          <t>SAUDI ARABIA</t>
        </is>
      </c>
      <c r="K462" s="8" t="n">
        <v>191745.97</v>
      </c>
      <c r="O462" t="inlineStr">
        <is>
          <t>SUNAT - Aduanas (exportaciones)</t>
        </is>
      </c>
      <c r="P462" t="inlineStr">
        <is>
          <t>2026-09-19T23:27:29.864Z</t>
        </is>
      </c>
    </row>
    <row r="463">
      <c r="A463" t="inlineStr">
        <is>
          <t>20570706927</t>
        </is>
      </c>
      <c r="B463" t="inlineStr">
        <is>
          <t>2026</t>
        </is>
      </c>
      <c r="C463" t="n">
        <v>1</v>
      </c>
      <c r="D463" t="inlineStr">
        <is>
          <t>202601</t>
        </is>
      </c>
      <c r="E463" t="inlineStr">
        <is>
          <t>046</t>
        </is>
      </c>
      <c r="F463" t="inlineStr">
        <is>
          <t>PAITA</t>
        </is>
      </c>
      <c r="G463" t="inlineStr">
        <is>
          <t>5901</t>
        </is>
      </c>
      <c r="H463" t="inlineStr">
        <is>
          <t>GRUPO PML S.A.C AGENTES DE ADUANAS</t>
        </is>
      </c>
      <c r="I463" t="inlineStr">
        <is>
          <t>HK</t>
        </is>
      </c>
      <c r="J463" t="inlineStr">
        <is>
          <t>HONG KONG</t>
        </is>
      </c>
      <c r="K463" s="8" t="n">
        <v>14054.47</v>
      </c>
      <c r="O463" t="inlineStr">
        <is>
          <t>SUNAT - Aduanas (exportaciones)</t>
        </is>
      </c>
      <c r="P463" t="inlineStr">
        <is>
          <t>2026-09-19T23:27:29.864Z</t>
        </is>
      </c>
    </row>
    <row r="464">
      <c r="A464" t="inlineStr">
        <is>
          <t>20570706927</t>
        </is>
      </c>
      <c r="B464" t="inlineStr">
        <is>
          <t>2026</t>
        </is>
      </c>
      <c r="C464" t="n">
        <v>2</v>
      </c>
      <c r="D464" t="inlineStr">
        <is>
          <t>202602</t>
        </is>
      </c>
      <c r="E464" t="inlineStr">
        <is>
          <t>046</t>
        </is>
      </c>
      <c r="F464" t="inlineStr">
        <is>
          <t>PAITA</t>
        </is>
      </c>
      <c r="G464" t="inlineStr">
        <is>
          <t>5901</t>
        </is>
      </c>
      <c r="H464" t="inlineStr">
        <is>
          <t>GRUPO PML S.A.C AGENTES DE ADUANAS</t>
        </is>
      </c>
      <c r="I464" t="inlineStr">
        <is>
          <t>US</t>
        </is>
      </c>
      <c r="J464" t="inlineStr">
        <is>
          <t>UNITED STATES</t>
        </is>
      </c>
      <c r="K464" s="8" t="n">
        <v>163375.81</v>
      </c>
      <c r="O464" t="inlineStr">
        <is>
          <t>SUNAT - Aduanas (exportaciones)</t>
        </is>
      </c>
      <c r="P464" t="inlineStr">
        <is>
          <t>2026-09-19T23:27:29.864Z</t>
        </is>
      </c>
    </row>
    <row r="465">
      <c r="A465" t="inlineStr">
        <is>
          <t>20570706927</t>
        </is>
      </c>
      <c r="B465" t="inlineStr">
        <is>
          <t>2026</t>
        </is>
      </c>
      <c r="C465" t="n">
        <v>3</v>
      </c>
      <c r="D465" t="inlineStr">
        <is>
          <t>202603</t>
        </is>
      </c>
      <c r="E465" t="inlineStr">
        <is>
          <t>118</t>
        </is>
      </c>
      <c r="F465" t="inlineStr">
        <is>
          <t>MARITIMA DEL CALLAO</t>
        </is>
      </c>
      <c r="G465" t="inlineStr">
        <is>
          <t>5901</t>
        </is>
      </c>
      <c r="H465" t="inlineStr">
        <is>
          <t>GRUPO PML S.A.C AGENTES DE ADUANAS</t>
        </is>
      </c>
      <c r="I465" t="inlineStr">
        <is>
          <t>JP</t>
        </is>
      </c>
      <c r="J465" t="inlineStr">
        <is>
          <t>JAPAN</t>
        </is>
      </c>
      <c r="K465" s="8" t="n">
        <v>43353.92</v>
      </c>
      <c r="O465" t="inlineStr">
        <is>
          <t>SUNAT - Aduanas (exportaciones)</t>
        </is>
      </c>
      <c r="P465" t="inlineStr">
        <is>
          <t>2026-09-19T23:27:29.864Z</t>
        </is>
      </c>
    </row>
    <row r="466">
      <c r="A466" t="inlineStr">
        <is>
          <t>20572190251</t>
        </is>
      </c>
      <c r="B466" t="inlineStr">
        <is>
          <t>2025</t>
        </is>
      </c>
      <c r="C466" t="n">
        <v>1</v>
      </c>
      <c r="D466" t="inlineStr">
        <is>
          <t>202501</t>
        </is>
      </c>
      <c r="E466" t="inlineStr">
        <is>
          <t>118</t>
        </is>
      </c>
      <c r="F466" t="inlineStr">
        <is>
          <t>MARITIMA DEL CALLAO</t>
        </is>
      </c>
      <c r="G466" t="inlineStr">
        <is>
          <t>6982</t>
        </is>
      </c>
      <c r="H466" t="inlineStr">
        <is>
          <t>JS PERU AGENCIA DE ADUANA S.A.C.</t>
        </is>
      </c>
      <c r="I466" t="inlineStr">
        <is>
          <t>EE</t>
        </is>
      </c>
      <c r="J466" t="inlineStr">
        <is>
          <t>ESTONIA</t>
        </is>
      </c>
      <c r="K466" s="8" t="n">
        <v>461217.34</v>
      </c>
      <c r="O466" t="inlineStr">
        <is>
          <t>SUNAT - Aduanas (exportaciones)</t>
        </is>
      </c>
      <c r="P466" t="inlineStr">
        <is>
          <t>2026-09-19T23:27:29.864Z</t>
        </is>
      </c>
    </row>
    <row r="467">
      <c r="A467" t="inlineStr">
        <is>
          <t>20572190251</t>
        </is>
      </c>
      <c r="B467" t="inlineStr">
        <is>
          <t>2025</t>
        </is>
      </c>
      <c r="C467" t="n">
        <v>5</v>
      </c>
      <c r="D467" t="inlineStr">
        <is>
          <t>202505</t>
        </is>
      </c>
      <c r="E467" t="inlineStr">
        <is>
          <t>118</t>
        </is>
      </c>
      <c r="F467" t="inlineStr">
        <is>
          <t>MARITIMA DEL CALLAO</t>
        </is>
      </c>
      <c r="G467" t="inlineStr">
        <is>
          <t>6982</t>
        </is>
      </c>
      <c r="H467" t="inlineStr">
        <is>
          <t>JS PERU AGENCIA DE ADUANA S.A.C.</t>
        </is>
      </c>
      <c r="I467" t="inlineStr">
        <is>
          <t>PH</t>
        </is>
      </c>
      <c r="J467" t="inlineStr">
        <is>
          <t>PHILIPPINES</t>
        </is>
      </c>
      <c r="K467" s="8" t="n">
        <v>222963.84</v>
      </c>
      <c r="O467" t="inlineStr">
        <is>
          <t>SUNAT - Aduanas (exportaciones)</t>
        </is>
      </c>
      <c r="P467" t="inlineStr">
        <is>
          <t>2026-09-19T23:27:29.864Z</t>
        </is>
      </c>
    </row>
    <row r="468">
      <c r="A468" t="inlineStr">
        <is>
          <t>20572190251</t>
        </is>
      </c>
      <c r="B468" t="inlineStr">
        <is>
          <t>2025</t>
        </is>
      </c>
      <c r="C468" t="n">
        <v>7</v>
      </c>
      <c r="D468" t="inlineStr">
        <is>
          <t>202507</t>
        </is>
      </c>
      <c r="E468" t="inlineStr">
        <is>
          <t>118</t>
        </is>
      </c>
      <c r="F468" t="inlineStr">
        <is>
          <t>MARITIMA DEL CALLAO</t>
        </is>
      </c>
      <c r="G468" t="inlineStr">
        <is>
          <t>6982</t>
        </is>
      </c>
      <c r="H468" t="inlineStr">
        <is>
          <t>JS PERU AGENCIA DE ADUANA S.A.C.</t>
        </is>
      </c>
      <c r="I468" t="inlineStr">
        <is>
          <t>NL</t>
        </is>
      </c>
      <c r="J468" t="inlineStr">
        <is>
          <t>NETHERLANDS</t>
        </is>
      </c>
      <c r="K468" s="8" t="n">
        <v>840476.12</v>
      </c>
      <c r="O468" t="inlineStr">
        <is>
          <t>SUNAT - Aduanas (exportaciones)</t>
        </is>
      </c>
      <c r="P468" t="inlineStr">
        <is>
          <t>2026-09-19T23:27:29.864Z</t>
        </is>
      </c>
    </row>
    <row r="469">
      <c r="A469" t="inlineStr">
        <is>
          <t>20572190251</t>
        </is>
      </c>
      <c r="B469" t="inlineStr">
        <is>
          <t>2025</t>
        </is>
      </c>
      <c r="C469" t="n">
        <v>8</v>
      </c>
      <c r="D469" t="inlineStr">
        <is>
          <t>202508</t>
        </is>
      </c>
      <c r="E469" t="inlineStr">
        <is>
          <t>118</t>
        </is>
      </c>
      <c r="F469" t="inlineStr">
        <is>
          <t>MARITIMA DEL CALLAO</t>
        </is>
      </c>
      <c r="G469" t="inlineStr">
        <is>
          <t>6982</t>
        </is>
      </c>
      <c r="H469" t="inlineStr">
        <is>
          <t>JS PERU AGENCIA DE ADUANA S.A.C.</t>
        </is>
      </c>
      <c r="I469" t="inlineStr">
        <is>
          <t>ES</t>
        </is>
      </c>
      <c r="J469" t="inlineStr">
        <is>
          <t>SPAIN</t>
        </is>
      </c>
      <c r="K469" s="8" t="n">
        <v>160625.03</v>
      </c>
      <c r="O469" t="inlineStr">
        <is>
          <t>SUNAT - Aduanas (exportaciones)</t>
        </is>
      </c>
      <c r="P469" t="inlineStr">
        <is>
          <t>2026-09-19T23:27:29.864Z</t>
        </is>
      </c>
    </row>
    <row r="470">
      <c r="A470" t="inlineStr">
        <is>
          <t>20572190251</t>
        </is>
      </c>
      <c r="B470" t="inlineStr">
        <is>
          <t>2025</t>
        </is>
      </c>
      <c r="C470" t="n">
        <v>9</v>
      </c>
      <c r="D470" t="inlineStr">
        <is>
          <t>202509</t>
        </is>
      </c>
      <c r="E470" t="inlineStr">
        <is>
          <t>118</t>
        </is>
      </c>
      <c r="F470" t="inlineStr">
        <is>
          <t>MARITIMA DEL CALLAO</t>
        </is>
      </c>
      <c r="G470" t="inlineStr">
        <is>
          <t>6982</t>
        </is>
      </c>
      <c r="H470" t="inlineStr">
        <is>
          <t>JS PERU AGENCIA DE ADUANA S.A.C.</t>
        </is>
      </c>
      <c r="I470" t="inlineStr">
        <is>
          <t>US</t>
        </is>
      </c>
      <c r="J470" t="inlineStr">
        <is>
          <t>UNITED STATES</t>
        </is>
      </c>
      <c r="K470" s="8" t="n">
        <v>351916.02</v>
      </c>
      <c r="O470" t="inlineStr">
        <is>
          <t>SUNAT - Aduanas (exportaciones)</t>
        </is>
      </c>
      <c r="P470" t="inlineStr">
        <is>
          <t>2026-09-19T23:27:29.864Z</t>
        </is>
      </c>
    </row>
    <row r="471">
      <c r="A471" t="inlineStr">
        <is>
          <t>20572190251</t>
        </is>
      </c>
      <c r="B471" t="inlineStr">
        <is>
          <t>2026</t>
        </is>
      </c>
      <c r="C471" t="n">
        <v>2</v>
      </c>
      <c r="D471" t="inlineStr">
        <is>
          <t>202602</t>
        </is>
      </c>
      <c r="E471" t="inlineStr">
        <is>
          <t>118</t>
        </is>
      </c>
      <c r="F471" t="inlineStr">
        <is>
          <t>MARITIMA DEL CALLAO</t>
        </is>
      </c>
      <c r="G471" t="inlineStr">
        <is>
          <t>6982</t>
        </is>
      </c>
      <c r="H471" t="inlineStr">
        <is>
          <t>JS PERU AGENCIA DE ADUANA S.A.C.</t>
        </is>
      </c>
      <c r="I471" t="inlineStr">
        <is>
          <t>ES</t>
        </is>
      </c>
      <c r="J471" t="inlineStr">
        <is>
          <t>SPAIN</t>
        </is>
      </c>
      <c r="K471" s="8" t="n">
        <v>215206.4</v>
      </c>
      <c r="O471" t="inlineStr">
        <is>
          <t>SUNAT - Aduanas (exportaciones)</t>
        </is>
      </c>
      <c r="P471" t="inlineStr">
        <is>
          <t>2026-09-19T23:27:29.864Z</t>
        </is>
      </c>
    </row>
    <row r="472">
      <c r="A472" t="inlineStr">
        <is>
          <t>20574602450</t>
        </is>
      </c>
      <c r="B472" t="inlineStr">
        <is>
          <t>2025</t>
        </is>
      </c>
      <c r="C472" t="n">
        <v>4</v>
      </c>
      <c r="D472" t="inlineStr">
        <is>
          <t>202504</t>
        </is>
      </c>
      <c r="E472" t="inlineStr">
        <is>
          <t>118</t>
        </is>
      </c>
      <c r="F472" t="inlineStr">
        <is>
          <t>MARITIMA DEL CALLAO</t>
        </is>
      </c>
      <c r="G472" t="inlineStr">
        <is>
          <t>5901</t>
        </is>
      </c>
      <c r="H472" t="inlineStr">
        <is>
          <t>GRUPO PML S.A.C AGENTES DE ADUANAS</t>
        </is>
      </c>
      <c r="I472" t="inlineStr">
        <is>
          <t>FR</t>
        </is>
      </c>
      <c r="J472" t="inlineStr">
        <is>
          <t>FRANCE</t>
        </is>
      </c>
      <c r="K472" s="8" t="n">
        <v>86000</v>
      </c>
      <c r="O472" t="inlineStr">
        <is>
          <t>SUNAT - Aduanas (exportaciones)</t>
        </is>
      </c>
      <c r="P472" t="inlineStr">
        <is>
          <t>2026-09-19T23:27:29.864Z</t>
        </is>
      </c>
    </row>
    <row r="473">
      <c r="A473" t="inlineStr">
        <is>
          <t>20574602450</t>
        </is>
      </c>
      <c r="B473" t="inlineStr">
        <is>
          <t>2025</t>
        </is>
      </c>
      <c r="C473" t="n">
        <v>9</v>
      </c>
      <c r="D473" t="inlineStr">
        <is>
          <t>202509</t>
        </is>
      </c>
      <c r="E473" t="inlineStr">
        <is>
          <t>118</t>
        </is>
      </c>
      <c r="F473" t="inlineStr">
        <is>
          <t>MARITIMA DEL CALLAO</t>
        </is>
      </c>
      <c r="G473" t="inlineStr">
        <is>
          <t>5901</t>
        </is>
      </c>
      <c r="H473" t="inlineStr">
        <is>
          <t>GRUPO PML S.A.C AGENTES DE ADUANAS</t>
        </is>
      </c>
      <c r="I473" t="inlineStr">
        <is>
          <t>FR</t>
        </is>
      </c>
      <c r="J473" t="inlineStr">
        <is>
          <t>FRANCE</t>
        </is>
      </c>
      <c r="K473" s="8" t="n">
        <v>114232.78</v>
      </c>
      <c r="O473" t="inlineStr">
        <is>
          <t>SUNAT - Aduanas (exportaciones)</t>
        </is>
      </c>
      <c r="P473" t="inlineStr">
        <is>
          <t>2026-09-19T23:27:29.864Z</t>
        </is>
      </c>
    </row>
    <row r="474">
      <c r="A474" t="inlineStr">
        <is>
          <t>20574602450</t>
        </is>
      </c>
      <c r="B474" t="inlineStr">
        <is>
          <t>2025</t>
        </is>
      </c>
      <c r="C474" t="n">
        <v>10</v>
      </c>
      <c r="D474" t="inlineStr">
        <is>
          <t>202510</t>
        </is>
      </c>
      <c r="E474" t="inlineStr">
        <is>
          <t>118</t>
        </is>
      </c>
      <c r="F474" t="inlineStr">
        <is>
          <t>MARITIMA DEL CALLAO</t>
        </is>
      </c>
      <c r="G474" t="inlineStr">
        <is>
          <t>5901</t>
        </is>
      </c>
      <c r="H474" t="inlineStr">
        <is>
          <t>GRUPO PML S.A.C AGENTES DE ADUANAS</t>
        </is>
      </c>
      <c r="I474" t="inlineStr">
        <is>
          <t>FR</t>
        </is>
      </c>
      <c r="J474" t="inlineStr">
        <is>
          <t>FRANCE</t>
        </is>
      </c>
      <c r="K474" s="8" t="n">
        <v>86000</v>
      </c>
      <c r="O474" t="inlineStr">
        <is>
          <t>SUNAT - Aduanas (exportaciones)</t>
        </is>
      </c>
      <c r="P474" t="inlineStr">
        <is>
          <t>2026-09-19T23:27:29.864Z</t>
        </is>
      </c>
    </row>
    <row r="475">
      <c r="A475" t="inlineStr">
        <is>
          <t>20574602450</t>
        </is>
      </c>
      <c r="B475" t="inlineStr">
        <is>
          <t>2025</t>
        </is>
      </c>
      <c r="C475" t="n">
        <v>11</v>
      </c>
      <c r="D475" t="inlineStr">
        <is>
          <t>202511</t>
        </is>
      </c>
      <c r="E475" t="inlineStr">
        <is>
          <t>118</t>
        </is>
      </c>
      <c r="F475" t="inlineStr">
        <is>
          <t>MARITIMA DEL CALLAO</t>
        </is>
      </c>
      <c r="G475" t="inlineStr">
        <is>
          <t>7558</t>
        </is>
      </c>
      <c r="H475" t="inlineStr">
        <is>
          <t>DESPACHOS ADUANEROS CHAVIMOCHIC SAC</t>
        </is>
      </c>
      <c r="I475" t="inlineStr">
        <is>
          <t>FR</t>
        </is>
      </c>
      <c r="J475" t="inlineStr">
        <is>
          <t>FRANCE</t>
        </is>
      </c>
      <c r="K475" s="8" t="n">
        <v>21600</v>
      </c>
      <c r="O475" t="inlineStr">
        <is>
          <t>SUNAT - Aduanas (exportaciones)</t>
        </is>
      </c>
      <c r="P475" t="inlineStr">
        <is>
          <t>2026-09-19T23:27:29.864Z</t>
        </is>
      </c>
    </row>
    <row r="476">
      <c r="A476" t="inlineStr">
        <is>
          <t>20574602450</t>
        </is>
      </c>
      <c r="B476" t="inlineStr">
        <is>
          <t>2026</t>
        </is>
      </c>
      <c r="C476" t="n">
        <v>1</v>
      </c>
      <c r="D476" t="inlineStr">
        <is>
          <t>202601</t>
        </is>
      </c>
      <c r="E476" t="inlineStr">
        <is>
          <t>118</t>
        </is>
      </c>
      <c r="F476" t="inlineStr">
        <is>
          <t>MARITIMA DEL CALLAO</t>
        </is>
      </c>
      <c r="G476" t="inlineStr">
        <is>
          <t>5901</t>
        </is>
      </c>
      <c r="H476" t="inlineStr">
        <is>
          <t>GRUPO PML S.A.C AGENTES DE ADUANAS</t>
        </is>
      </c>
      <c r="I476" t="inlineStr">
        <is>
          <t>FR</t>
        </is>
      </c>
      <c r="J476" t="inlineStr">
        <is>
          <t>FRANCE</t>
        </is>
      </c>
      <c r="K476" s="8" t="n">
        <v>97760</v>
      </c>
      <c r="O476" t="inlineStr">
        <is>
          <t>SUNAT - Aduanas (exportaciones)</t>
        </is>
      </c>
      <c r="P476" t="inlineStr">
        <is>
          <t>2026-09-19T23:27:29.864Z</t>
        </is>
      </c>
    </row>
    <row r="477">
      <c r="A477" t="inlineStr">
        <is>
          <t>20574602450</t>
        </is>
      </c>
      <c r="B477" t="inlineStr">
        <is>
          <t>2026</t>
        </is>
      </c>
      <c r="C477" t="n">
        <v>5</v>
      </c>
      <c r="D477" t="inlineStr">
        <is>
          <t>202605</t>
        </is>
      </c>
      <c r="E477" t="inlineStr">
        <is>
          <t>118</t>
        </is>
      </c>
      <c r="F477" t="inlineStr">
        <is>
          <t>MARITIMA DEL CALLAO</t>
        </is>
      </c>
      <c r="G477" t="inlineStr">
        <is>
          <t>5901</t>
        </is>
      </c>
      <c r="H477" t="inlineStr">
        <is>
          <t>GRUPO PML S.A.C AGENTES DE ADUANAS</t>
        </is>
      </c>
      <c r="I477" t="inlineStr">
        <is>
          <t>FR</t>
        </is>
      </c>
      <c r="J477" t="inlineStr">
        <is>
          <t>FRANCE</t>
        </is>
      </c>
      <c r="K477" s="8" t="n">
        <v>97760</v>
      </c>
      <c r="O477" t="inlineStr">
        <is>
          <t>SUNAT - Aduanas (exportaciones)</t>
        </is>
      </c>
      <c r="P477" t="inlineStr">
        <is>
          <t>2026-09-19T23:27:29.864Z</t>
        </is>
      </c>
    </row>
    <row r="478">
      <c r="A478" t="inlineStr">
        <is>
          <t>20600263286</t>
        </is>
      </c>
      <c r="B478" t="inlineStr">
        <is>
          <t>2025</t>
        </is>
      </c>
      <c r="C478" t="n">
        <v>5</v>
      </c>
      <c r="D478" t="inlineStr">
        <is>
          <t>202505</t>
        </is>
      </c>
      <c r="E478" t="inlineStr">
        <is>
          <t>046</t>
        </is>
      </c>
      <c r="F478" t="inlineStr">
        <is>
          <t>PAITA</t>
        </is>
      </c>
      <c r="G478" t="inlineStr">
        <is>
          <t>5910</t>
        </is>
      </c>
      <c r="H478" t="inlineStr">
        <is>
          <t>ADM ADUANAS S.A.C.</t>
        </is>
      </c>
      <c r="I478" t="inlineStr">
        <is>
          <t>US</t>
        </is>
      </c>
      <c r="J478" t="inlineStr">
        <is>
          <t>UNITED STATES</t>
        </is>
      </c>
      <c r="K478" s="8" t="n">
        <v>155262.1</v>
      </c>
      <c r="O478" t="inlineStr">
        <is>
          <t>SUNAT - Aduanas (exportaciones)</t>
        </is>
      </c>
      <c r="P478" t="inlineStr">
        <is>
          <t>2026-09-19T23:27:29.864Z</t>
        </is>
      </c>
    </row>
    <row r="479">
      <c r="A479" t="inlineStr">
        <is>
          <t>20600263286</t>
        </is>
      </c>
      <c r="B479" t="inlineStr">
        <is>
          <t>2025</t>
        </is>
      </c>
      <c r="C479" t="n">
        <v>6</v>
      </c>
      <c r="D479" t="inlineStr">
        <is>
          <t>202506</t>
        </is>
      </c>
      <c r="E479" t="inlineStr">
        <is>
          <t>046</t>
        </is>
      </c>
      <c r="F479" t="inlineStr">
        <is>
          <t>PAITA</t>
        </is>
      </c>
      <c r="G479" t="inlineStr">
        <is>
          <t>5910</t>
        </is>
      </c>
      <c r="H479" t="inlineStr">
        <is>
          <t>ADM ADUANAS S.A.C.</t>
        </is>
      </c>
      <c r="I479" t="inlineStr">
        <is>
          <t>DK</t>
        </is>
      </c>
      <c r="J479" t="inlineStr">
        <is>
          <t>DENMARK</t>
        </is>
      </c>
      <c r="K479" s="8" t="n">
        <v>189388.11</v>
      </c>
      <c r="O479" t="inlineStr">
        <is>
          <t>SUNAT - Aduanas (exportaciones)</t>
        </is>
      </c>
      <c r="P479" t="inlineStr">
        <is>
          <t>2026-09-19T23:27:29.864Z</t>
        </is>
      </c>
    </row>
    <row r="480">
      <c r="A480" t="inlineStr">
        <is>
          <t>20600263286</t>
        </is>
      </c>
      <c r="B480" t="inlineStr">
        <is>
          <t>2025</t>
        </is>
      </c>
      <c r="C480" t="n">
        <v>6</v>
      </c>
      <c r="D480" t="inlineStr">
        <is>
          <t>202506</t>
        </is>
      </c>
      <c r="E480" t="inlineStr">
        <is>
          <t>046</t>
        </is>
      </c>
      <c r="F480" t="inlineStr">
        <is>
          <t>PAITA</t>
        </is>
      </c>
      <c r="G480" t="inlineStr">
        <is>
          <t>5910</t>
        </is>
      </c>
      <c r="H480" t="inlineStr">
        <is>
          <t>ADM ADUANAS S.A.C.</t>
        </is>
      </c>
      <c r="I480" t="inlineStr">
        <is>
          <t>US</t>
        </is>
      </c>
      <c r="J480" t="inlineStr">
        <is>
          <t>UNITED STATES</t>
        </is>
      </c>
      <c r="K480" s="8" t="n">
        <v>159382.63</v>
      </c>
      <c r="O480" t="inlineStr">
        <is>
          <t>SUNAT - Aduanas (exportaciones)</t>
        </is>
      </c>
      <c r="P480" t="inlineStr">
        <is>
          <t>2026-09-19T23:27:29.864Z</t>
        </is>
      </c>
    </row>
    <row r="481">
      <c r="A481" t="inlineStr">
        <is>
          <t>20600263286</t>
        </is>
      </c>
      <c r="B481" t="inlineStr">
        <is>
          <t>2025</t>
        </is>
      </c>
      <c r="C481" t="n">
        <v>6</v>
      </c>
      <c r="D481" t="inlineStr">
        <is>
          <t>202506</t>
        </is>
      </c>
      <c r="E481" t="inlineStr">
        <is>
          <t>046</t>
        </is>
      </c>
      <c r="F481" t="inlineStr">
        <is>
          <t>PAITA</t>
        </is>
      </c>
      <c r="G481" t="inlineStr">
        <is>
          <t>5910</t>
        </is>
      </c>
      <c r="H481" t="inlineStr">
        <is>
          <t>ADM ADUANAS S.A.C.</t>
        </is>
      </c>
      <c r="I481" t="inlineStr">
        <is>
          <t>BE</t>
        </is>
      </c>
      <c r="J481" t="inlineStr">
        <is>
          <t>BELGIUM</t>
        </is>
      </c>
      <c r="K481" s="8" t="n">
        <v>489214.6</v>
      </c>
      <c r="O481" t="inlineStr">
        <is>
          <t>SUNAT - Aduanas (exportaciones)</t>
        </is>
      </c>
      <c r="P481" t="inlineStr">
        <is>
          <t>2026-09-19T23:27:29.864Z</t>
        </is>
      </c>
    </row>
    <row r="482">
      <c r="A482" t="inlineStr">
        <is>
          <t>20600263286</t>
        </is>
      </c>
      <c r="B482" t="inlineStr">
        <is>
          <t>2025</t>
        </is>
      </c>
      <c r="C482" t="n">
        <v>7</v>
      </c>
      <c r="D482" t="inlineStr">
        <is>
          <t>202507</t>
        </is>
      </c>
      <c r="E482" t="inlineStr">
        <is>
          <t>046</t>
        </is>
      </c>
      <c r="F482" t="inlineStr">
        <is>
          <t>PAITA</t>
        </is>
      </c>
      <c r="G482" t="inlineStr">
        <is>
          <t>5910</t>
        </is>
      </c>
      <c r="H482" t="inlineStr">
        <is>
          <t>ADM ADUANAS S.A.C.</t>
        </is>
      </c>
      <c r="I482" t="inlineStr">
        <is>
          <t>BE</t>
        </is>
      </c>
      <c r="J482" t="inlineStr">
        <is>
          <t>BELGIUM</t>
        </is>
      </c>
      <c r="K482" s="8" t="n">
        <v>351166.64</v>
      </c>
      <c r="O482" t="inlineStr">
        <is>
          <t>SUNAT - Aduanas (exportaciones)</t>
        </is>
      </c>
      <c r="P482" t="inlineStr">
        <is>
          <t>2026-09-19T23:27:29.864Z</t>
        </is>
      </c>
    </row>
    <row r="483">
      <c r="A483" t="inlineStr">
        <is>
          <t>20600263286</t>
        </is>
      </c>
      <c r="B483" t="inlineStr">
        <is>
          <t>2025</t>
        </is>
      </c>
      <c r="C483" t="n">
        <v>7</v>
      </c>
      <c r="D483" t="inlineStr">
        <is>
          <t>202507</t>
        </is>
      </c>
      <c r="E483" t="inlineStr">
        <is>
          <t>046</t>
        </is>
      </c>
      <c r="F483" t="inlineStr">
        <is>
          <t>PAITA</t>
        </is>
      </c>
      <c r="G483" t="inlineStr">
        <is>
          <t>5910</t>
        </is>
      </c>
      <c r="H483" t="inlineStr">
        <is>
          <t>ADM ADUANAS S.A.C.</t>
        </is>
      </c>
      <c r="I483" t="inlineStr">
        <is>
          <t>SE</t>
        </is>
      </c>
      <c r="J483" t="inlineStr">
        <is>
          <t>SWEDEN</t>
        </is>
      </c>
      <c r="K483" s="8" t="n">
        <v>291155.68</v>
      </c>
      <c r="O483" t="inlineStr">
        <is>
          <t>SUNAT - Aduanas (exportaciones)</t>
        </is>
      </c>
      <c r="P483" t="inlineStr">
        <is>
          <t>2026-09-19T23:27:29.864Z</t>
        </is>
      </c>
    </row>
    <row r="484">
      <c r="A484" t="inlineStr">
        <is>
          <t>20600263286</t>
        </is>
      </c>
      <c r="B484" t="inlineStr">
        <is>
          <t>2025</t>
        </is>
      </c>
      <c r="C484" t="n">
        <v>8</v>
      </c>
      <c r="D484" t="inlineStr">
        <is>
          <t>202508</t>
        </is>
      </c>
      <c r="E484" t="inlineStr">
        <is>
          <t>046</t>
        </is>
      </c>
      <c r="F484" t="inlineStr">
        <is>
          <t>PAITA</t>
        </is>
      </c>
      <c r="G484" t="inlineStr">
        <is>
          <t>5910</t>
        </is>
      </c>
      <c r="H484" t="inlineStr">
        <is>
          <t>ADM ADUANAS S.A.C.</t>
        </is>
      </c>
      <c r="I484" t="inlineStr">
        <is>
          <t>AU</t>
        </is>
      </c>
      <c r="J484" t="inlineStr">
        <is>
          <t>AUSTRALIA</t>
        </is>
      </c>
      <c r="K484" s="8" t="n">
        <v>139624.1</v>
      </c>
      <c r="O484" t="inlineStr">
        <is>
          <t>SUNAT - Aduanas (exportaciones)</t>
        </is>
      </c>
      <c r="P484" t="inlineStr">
        <is>
          <t>2026-09-19T23:27:29.864Z</t>
        </is>
      </c>
    </row>
    <row r="485">
      <c r="A485" t="inlineStr">
        <is>
          <t>20600263286</t>
        </is>
      </c>
      <c r="B485" t="inlineStr">
        <is>
          <t>2025</t>
        </is>
      </c>
      <c r="C485" t="n">
        <v>8</v>
      </c>
      <c r="D485" t="inlineStr">
        <is>
          <t>202508</t>
        </is>
      </c>
      <c r="E485" t="inlineStr">
        <is>
          <t>046</t>
        </is>
      </c>
      <c r="F485" t="inlineStr">
        <is>
          <t>PAITA</t>
        </is>
      </c>
      <c r="G485" t="inlineStr">
        <is>
          <t>5910</t>
        </is>
      </c>
      <c r="H485" t="inlineStr">
        <is>
          <t>ADM ADUANAS S.A.C.</t>
        </is>
      </c>
      <c r="I485" t="inlineStr">
        <is>
          <t>SE</t>
        </is>
      </c>
      <c r="J485" t="inlineStr">
        <is>
          <t>SWEDEN</t>
        </is>
      </c>
      <c r="K485" s="8" t="n">
        <v>147859.77</v>
      </c>
      <c r="O485" t="inlineStr">
        <is>
          <t>SUNAT - Aduanas (exportaciones)</t>
        </is>
      </c>
      <c r="P485" t="inlineStr">
        <is>
          <t>2026-09-19T23:27:29.864Z</t>
        </is>
      </c>
    </row>
    <row r="486">
      <c r="A486" t="inlineStr">
        <is>
          <t>20600263286</t>
        </is>
      </c>
      <c r="B486" t="inlineStr">
        <is>
          <t>2025</t>
        </is>
      </c>
      <c r="C486" t="n">
        <v>8</v>
      </c>
      <c r="D486" t="inlineStr">
        <is>
          <t>202508</t>
        </is>
      </c>
      <c r="E486" t="inlineStr">
        <is>
          <t>046</t>
        </is>
      </c>
      <c r="F486" t="inlineStr">
        <is>
          <t>PAITA</t>
        </is>
      </c>
      <c r="G486" t="inlineStr">
        <is>
          <t>5910</t>
        </is>
      </c>
      <c r="H486" t="inlineStr">
        <is>
          <t>ADM ADUANAS S.A.C.</t>
        </is>
      </c>
      <c r="I486" t="inlineStr">
        <is>
          <t>US</t>
        </is>
      </c>
      <c r="J486" t="inlineStr">
        <is>
          <t>UNITED STATES</t>
        </is>
      </c>
      <c r="K486" s="8" t="n">
        <v>337704.38</v>
      </c>
      <c r="O486" t="inlineStr">
        <is>
          <t>SUNAT - Aduanas (exportaciones)</t>
        </is>
      </c>
      <c r="P486" t="inlineStr">
        <is>
          <t>2026-09-19T23:27:29.864Z</t>
        </is>
      </c>
    </row>
    <row r="487">
      <c r="A487" t="inlineStr">
        <is>
          <t>20600263286</t>
        </is>
      </c>
      <c r="B487" t="inlineStr">
        <is>
          <t>2025</t>
        </is>
      </c>
      <c r="C487" t="n">
        <v>9</v>
      </c>
      <c r="D487" t="inlineStr">
        <is>
          <t>202509</t>
        </is>
      </c>
      <c r="E487" t="inlineStr">
        <is>
          <t>046</t>
        </is>
      </c>
      <c r="F487" t="inlineStr">
        <is>
          <t>PAITA</t>
        </is>
      </c>
      <c r="G487" t="inlineStr">
        <is>
          <t>5910</t>
        </is>
      </c>
      <c r="H487" t="inlineStr">
        <is>
          <t>ADM ADUANAS S.A.C.</t>
        </is>
      </c>
      <c r="I487" t="inlineStr">
        <is>
          <t>DE</t>
        </is>
      </c>
      <c r="J487" t="inlineStr">
        <is>
          <t>GERMANY</t>
        </is>
      </c>
      <c r="K487" s="8" t="n">
        <v>109525.65</v>
      </c>
      <c r="O487" t="inlineStr">
        <is>
          <t>SUNAT - Aduanas (exportaciones)</t>
        </is>
      </c>
      <c r="P487" t="inlineStr">
        <is>
          <t>2026-09-19T23:27:29.864Z</t>
        </is>
      </c>
    </row>
    <row r="488">
      <c r="A488" t="inlineStr">
        <is>
          <t>20600263286</t>
        </is>
      </c>
      <c r="B488" t="inlineStr">
        <is>
          <t>2025</t>
        </is>
      </c>
      <c r="C488" t="n">
        <v>9</v>
      </c>
      <c r="D488" t="inlineStr">
        <is>
          <t>202509</t>
        </is>
      </c>
      <c r="E488" t="inlineStr">
        <is>
          <t>046</t>
        </is>
      </c>
      <c r="F488" t="inlineStr">
        <is>
          <t>PAITA</t>
        </is>
      </c>
      <c r="G488" t="inlineStr">
        <is>
          <t>5910</t>
        </is>
      </c>
      <c r="H488" t="inlineStr">
        <is>
          <t>ADM ADUANAS S.A.C.</t>
        </is>
      </c>
      <c r="I488" t="inlineStr">
        <is>
          <t>US</t>
        </is>
      </c>
      <c r="J488" t="inlineStr">
        <is>
          <t>UNITED STATES</t>
        </is>
      </c>
      <c r="K488" s="8" t="n">
        <v>303971.71</v>
      </c>
      <c r="O488" t="inlineStr">
        <is>
          <t>SUNAT - Aduanas (exportaciones)</t>
        </is>
      </c>
      <c r="P488" t="inlineStr">
        <is>
          <t>2026-09-19T23:27:29.864Z</t>
        </is>
      </c>
    </row>
    <row r="489">
      <c r="A489" t="inlineStr">
        <is>
          <t>20600263286</t>
        </is>
      </c>
      <c r="B489" t="inlineStr">
        <is>
          <t>2025</t>
        </is>
      </c>
      <c r="C489" t="n">
        <v>9</v>
      </c>
      <c r="D489" t="inlineStr">
        <is>
          <t>202509</t>
        </is>
      </c>
      <c r="E489" t="inlineStr">
        <is>
          <t>046</t>
        </is>
      </c>
      <c r="F489" t="inlineStr">
        <is>
          <t>PAITA</t>
        </is>
      </c>
      <c r="G489" t="inlineStr">
        <is>
          <t>5910</t>
        </is>
      </c>
      <c r="H489" t="inlineStr">
        <is>
          <t>ADM ADUANAS S.A.C.</t>
        </is>
      </c>
      <c r="I489" t="inlineStr">
        <is>
          <t>SE</t>
        </is>
      </c>
      <c r="J489" t="inlineStr">
        <is>
          <t>SWEDEN</t>
        </is>
      </c>
      <c r="K489" s="8" t="n">
        <v>285223.05</v>
      </c>
      <c r="O489" t="inlineStr">
        <is>
          <t>SUNAT - Aduanas (exportaciones)</t>
        </is>
      </c>
      <c r="P489" t="inlineStr">
        <is>
          <t>2026-09-19T23:27:29.864Z</t>
        </is>
      </c>
    </row>
    <row r="490">
      <c r="A490" t="inlineStr">
        <is>
          <t>20600263286</t>
        </is>
      </c>
      <c r="B490" t="inlineStr">
        <is>
          <t>2025</t>
        </is>
      </c>
      <c r="C490" t="n">
        <v>9</v>
      </c>
      <c r="D490" t="inlineStr">
        <is>
          <t>202509</t>
        </is>
      </c>
      <c r="E490" t="inlineStr">
        <is>
          <t>046</t>
        </is>
      </c>
      <c r="F490" t="inlineStr">
        <is>
          <t>PAITA</t>
        </is>
      </c>
      <c r="G490" t="inlineStr">
        <is>
          <t>5910</t>
        </is>
      </c>
      <c r="H490" t="inlineStr">
        <is>
          <t>ADM ADUANAS S.A.C.</t>
        </is>
      </c>
      <c r="I490" t="inlineStr">
        <is>
          <t>AU</t>
        </is>
      </c>
      <c r="J490" t="inlineStr">
        <is>
          <t>AUSTRALIA</t>
        </is>
      </c>
      <c r="K490" s="8" t="n">
        <v>428292.03</v>
      </c>
      <c r="O490" t="inlineStr">
        <is>
          <t>SUNAT - Aduanas (exportaciones)</t>
        </is>
      </c>
      <c r="P490" t="inlineStr">
        <is>
          <t>2026-09-19T23:27:29.864Z</t>
        </is>
      </c>
    </row>
    <row r="491">
      <c r="A491" t="inlineStr">
        <is>
          <t>20600263286</t>
        </is>
      </c>
      <c r="B491" t="inlineStr">
        <is>
          <t>2025</t>
        </is>
      </c>
      <c r="C491" t="n">
        <v>10</v>
      </c>
      <c r="D491" t="inlineStr">
        <is>
          <t>202510</t>
        </is>
      </c>
      <c r="E491" t="inlineStr">
        <is>
          <t>046</t>
        </is>
      </c>
      <c r="F491" t="inlineStr">
        <is>
          <t>PAITA</t>
        </is>
      </c>
      <c r="G491" t="inlineStr">
        <is>
          <t>5910</t>
        </is>
      </c>
      <c r="H491" t="inlineStr">
        <is>
          <t>ADM ADUANAS S.A.C.</t>
        </is>
      </c>
      <c r="I491" t="inlineStr">
        <is>
          <t>DE</t>
        </is>
      </c>
      <c r="J491" t="inlineStr">
        <is>
          <t>GERMANY</t>
        </is>
      </c>
      <c r="K491" s="8" t="n">
        <v>195910.29</v>
      </c>
      <c r="O491" t="inlineStr">
        <is>
          <t>SUNAT - Aduanas (exportaciones)</t>
        </is>
      </c>
      <c r="P491" t="inlineStr">
        <is>
          <t>2026-09-19T23:27:29.864Z</t>
        </is>
      </c>
    </row>
    <row r="492">
      <c r="A492" t="inlineStr">
        <is>
          <t>20600263286</t>
        </is>
      </c>
      <c r="B492" t="inlineStr">
        <is>
          <t>2025</t>
        </is>
      </c>
      <c r="C492" t="n">
        <v>10</v>
      </c>
      <c r="D492" t="inlineStr">
        <is>
          <t>202510</t>
        </is>
      </c>
      <c r="E492" t="inlineStr">
        <is>
          <t>046</t>
        </is>
      </c>
      <c r="F492" t="inlineStr">
        <is>
          <t>PAITA</t>
        </is>
      </c>
      <c r="G492" t="inlineStr">
        <is>
          <t>5910</t>
        </is>
      </c>
      <c r="H492" t="inlineStr">
        <is>
          <t>ADM ADUANAS S.A.C.</t>
        </is>
      </c>
      <c r="I492" t="inlineStr">
        <is>
          <t>US</t>
        </is>
      </c>
      <c r="J492" t="inlineStr">
        <is>
          <t>UNITED STATES</t>
        </is>
      </c>
      <c r="K492" s="8" t="n">
        <v>387903.37</v>
      </c>
      <c r="O492" t="inlineStr">
        <is>
          <t>SUNAT - Aduanas (exportaciones)</t>
        </is>
      </c>
      <c r="P492" t="inlineStr">
        <is>
          <t>2026-09-19T23:27:29.864Z</t>
        </is>
      </c>
    </row>
    <row r="493">
      <c r="A493" t="inlineStr">
        <is>
          <t>20600263286</t>
        </is>
      </c>
      <c r="B493" t="inlineStr">
        <is>
          <t>2025</t>
        </is>
      </c>
      <c r="C493" t="n">
        <v>11</v>
      </c>
      <c r="D493" t="inlineStr">
        <is>
          <t>202511</t>
        </is>
      </c>
      <c r="E493" t="inlineStr">
        <is>
          <t>046</t>
        </is>
      </c>
      <c r="F493" t="inlineStr">
        <is>
          <t>PAITA</t>
        </is>
      </c>
      <c r="G493" t="inlineStr">
        <is>
          <t>5910</t>
        </is>
      </c>
      <c r="H493" t="inlineStr">
        <is>
          <t>ADM ADUANAS S.A.C.</t>
        </is>
      </c>
      <c r="I493" t="inlineStr">
        <is>
          <t>CO</t>
        </is>
      </c>
      <c r="J493" t="inlineStr">
        <is>
          <t>COLOMBIA</t>
        </is>
      </c>
      <c r="K493" s="8" t="n">
        <v>182983.68</v>
      </c>
      <c r="O493" t="inlineStr">
        <is>
          <t>SUNAT - Aduanas (exportaciones)</t>
        </is>
      </c>
      <c r="P493" t="inlineStr">
        <is>
          <t>2026-09-19T23:27:29.864Z</t>
        </is>
      </c>
    </row>
    <row r="494">
      <c r="A494" t="inlineStr">
        <is>
          <t>20600390911</t>
        </is>
      </c>
      <c r="B494" t="inlineStr">
        <is>
          <t>2025</t>
        </is>
      </c>
      <c r="C494" t="n">
        <v>3</v>
      </c>
      <c r="D494" t="inlineStr">
        <is>
          <t>202503</t>
        </is>
      </c>
      <c r="E494" t="inlineStr">
        <is>
          <t>118</t>
        </is>
      </c>
      <c r="F494" t="inlineStr">
        <is>
          <t>MARITIMA DEL CALLAO</t>
        </is>
      </c>
      <c r="G494" t="inlineStr">
        <is>
          <t>6180</t>
        </is>
      </c>
      <c r="H494" t="inlineStr">
        <is>
          <t>IJI S.A.C. AGENTES DE ADUANA</t>
        </is>
      </c>
      <c r="I494" t="inlineStr">
        <is>
          <t>BE</t>
        </is>
      </c>
      <c r="J494" t="inlineStr">
        <is>
          <t>BELGIUM</t>
        </is>
      </c>
      <c r="K494" s="8" t="n">
        <v>600437.29</v>
      </c>
      <c r="O494" t="inlineStr">
        <is>
          <t>SUNAT - Aduanas (exportaciones)</t>
        </is>
      </c>
      <c r="P494" t="inlineStr">
        <is>
          <t>2026-09-19T23:27:29.864Z</t>
        </is>
      </c>
    </row>
    <row r="495">
      <c r="A495" t="inlineStr">
        <is>
          <t>20600390911</t>
        </is>
      </c>
      <c r="B495" t="inlineStr">
        <is>
          <t>2025</t>
        </is>
      </c>
      <c r="C495" t="n">
        <v>5</v>
      </c>
      <c r="D495" t="inlineStr">
        <is>
          <t>202505</t>
        </is>
      </c>
      <c r="E495" t="inlineStr">
        <is>
          <t>118</t>
        </is>
      </c>
      <c r="F495" t="inlineStr">
        <is>
          <t>MARITIMA DEL CALLAO</t>
        </is>
      </c>
      <c r="G495" t="inlineStr">
        <is>
          <t>6180</t>
        </is>
      </c>
      <c r="H495" t="inlineStr">
        <is>
          <t>IJI S.A.C. AGENTES DE ADUANA</t>
        </is>
      </c>
      <c r="I495" t="inlineStr">
        <is>
          <t>BE</t>
        </is>
      </c>
      <c r="J495" t="inlineStr">
        <is>
          <t>BELGIUM</t>
        </is>
      </c>
      <c r="K495" s="8" t="n">
        <v>1025434.57</v>
      </c>
      <c r="O495" t="inlineStr">
        <is>
          <t>SUNAT - Aduanas (exportaciones)</t>
        </is>
      </c>
      <c r="P495" t="inlineStr">
        <is>
          <t>2026-09-19T23:27:29.864Z</t>
        </is>
      </c>
    </row>
    <row r="496">
      <c r="A496" t="inlineStr">
        <is>
          <t>20600390911</t>
        </is>
      </c>
      <c r="B496" t="inlineStr">
        <is>
          <t>2025</t>
        </is>
      </c>
      <c r="C496" t="n">
        <v>6</v>
      </c>
      <c r="D496" t="inlineStr">
        <is>
          <t>202506</t>
        </is>
      </c>
      <c r="E496" t="inlineStr">
        <is>
          <t>118</t>
        </is>
      </c>
      <c r="F496" t="inlineStr">
        <is>
          <t>MARITIMA DEL CALLAO</t>
        </is>
      </c>
      <c r="G496" t="inlineStr">
        <is>
          <t>6180</t>
        </is>
      </c>
      <c r="H496" t="inlineStr">
        <is>
          <t>IJI S.A.C. AGENTES DE ADUANA</t>
        </is>
      </c>
      <c r="I496" t="inlineStr">
        <is>
          <t>BE</t>
        </is>
      </c>
      <c r="J496" t="inlineStr">
        <is>
          <t>BELGIUM</t>
        </is>
      </c>
      <c r="K496" s="8" t="n">
        <v>1499327.72</v>
      </c>
      <c r="O496" t="inlineStr">
        <is>
          <t>SUNAT - Aduanas (exportaciones)</t>
        </is>
      </c>
      <c r="P496" t="inlineStr">
        <is>
          <t>2026-09-19T23:27:29.864Z</t>
        </is>
      </c>
    </row>
    <row r="497">
      <c r="A497" t="inlineStr">
        <is>
          <t>20600390911</t>
        </is>
      </c>
      <c r="B497" t="inlineStr">
        <is>
          <t>2025</t>
        </is>
      </c>
      <c r="C497" t="n">
        <v>7</v>
      </c>
      <c r="D497" t="inlineStr">
        <is>
          <t>202507</t>
        </is>
      </c>
      <c r="E497" t="inlineStr">
        <is>
          <t>118</t>
        </is>
      </c>
      <c r="F497" t="inlineStr">
        <is>
          <t>MARITIMA DEL CALLAO</t>
        </is>
      </c>
      <c r="G497" t="inlineStr">
        <is>
          <t>6180</t>
        </is>
      </c>
      <c r="H497" t="inlineStr">
        <is>
          <t>IJI S.A.C. AGENTES DE ADUANA</t>
        </is>
      </c>
      <c r="I497" t="inlineStr">
        <is>
          <t>BE</t>
        </is>
      </c>
      <c r="J497" t="inlineStr">
        <is>
          <t>BELGIUM</t>
        </is>
      </c>
      <c r="K497" s="8" t="n">
        <v>3844218.33</v>
      </c>
      <c r="O497" t="inlineStr">
        <is>
          <t>SUNAT - Aduanas (exportaciones)</t>
        </is>
      </c>
      <c r="P497" t="inlineStr">
        <is>
          <t>2026-09-19T23:27:29.864Z</t>
        </is>
      </c>
    </row>
    <row r="498">
      <c r="A498" t="inlineStr">
        <is>
          <t>20600390911</t>
        </is>
      </c>
      <c r="B498" t="inlineStr">
        <is>
          <t>2025</t>
        </is>
      </c>
      <c r="C498" t="n">
        <v>8</v>
      </c>
      <c r="D498" t="inlineStr">
        <is>
          <t>202508</t>
        </is>
      </c>
      <c r="E498" t="inlineStr">
        <is>
          <t>118</t>
        </is>
      </c>
      <c r="F498" t="inlineStr">
        <is>
          <t>MARITIMA DEL CALLAO</t>
        </is>
      </c>
      <c r="G498" t="inlineStr">
        <is>
          <t>6180</t>
        </is>
      </c>
      <c r="H498" t="inlineStr">
        <is>
          <t>IJI S.A.C. AGENTES DE ADUANA</t>
        </is>
      </c>
      <c r="I498" t="inlineStr">
        <is>
          <t>BE</t>
        </is>
      </c>
      <c r="J498" t="inlineStr">
        <is>
          <t>BELGIUM</t>
        </is>
      </c>
      <c r="K498" s="8" t="n">
        <v>3388605.11</v>
      </c>
      <c r="O498" t="inlineStr">
        <is>
          <t>SUNAT - Aduanas (exportaciones)</t>
        </is>
      </c>
      <c r="P498" t="inlineStr">
        <is>
          <t>2026-09-19T23:27:29.864Z</t>
        </is>
      </c>
    </row>
    <row r="499">
      <c r="A499" t="inlineStr">
        <is>
          <t>20600390911</t>
        </is>
      </c>
      <c r="B499" t="inlineStr">
        <is>
          <t>2025</t>
        </is>
      </c>
      <c r="C499" t="n">
        <v>9</v>
      </c>
      <c r="D499" t="inlineStr">
        <is>
          <t>202509</t>
        </is>
      </c>
      <c r="E499" t="inlineStr">
        <is>
          <t>118</t>
        </is>
      </c>
      <c r="F499" t="inlineStr">
        <is>
          <t>MARITIMA DEL CALLAO</t>
        </is>
      </c>
      <c r="G499" t="inlineStr">
        <is>
          <t>6180</t>
        </is>
      </c>
      <c r="H499" t="inlineStr">
        <is>
          <t>IJI S.A.C. AGENTES DE ADUANA</t>
        </is>
      </c>
      <c r="I499" t="inlineStr">
        <is>
          <t>BE</t>
        </is>
      </c>
      <c r="J499" t="inlineStr">
        <is>
          <t>BELGIUM</t>
        </is>
      </c>
      <c r="K499" s="8" t="n">
        <v>915927.13</v>
      </c>
      <c r="O499" t="inlineStr">
        <is>
          <t>SUNAT - Aduanas (exportaciones)</t>
        </is>
      </c>
      <c r="P499" t="inlineStr">
        <is>
          <t>2026-09-19T23:27:29.864Z</t>
        </is>
      </c>
    </row>
    <row r="500">
      <c r="A500" t="inlineStr">
        <is>
          <t>20600390911</t>
        </is>
      </c>
      <c r="B500" t="inlineStr">
        <is>
          <t>2025</t>
        </is>
      </c>
      <c r="C500" t="n">
        <v>10</v>
      </c>
      <c r="D500" t="inlineStr">
        <is>
          <t>202510</t>
        </is>
      </c>
      <c r="E500" t="inlineStr">
        <is>
          <t>118</t>
        </is>
      </c>
      <c r="F500" t="inlineStr">
        <is>
          <t>MARITIMA DEL CALLAO</t>
        </is>
      </c>
      <c r="G500" t="inlineStr">
        <is>
          <t>6180</t>
        </is>
      </c>
      <c r="H500" t="inlineStr">
        <is>
          <t>IJI S.A.C. AGENTES DE ADUANA</t>
        </is>
      </c>
      <c r="I500" t="inlineStr">
        <is>
          <t>BE</t>
        </is>
      </c>
      <c r="J500" t="inlineStr">
        <is>
          <t>BELGIUM</t>
        </is>
      </c>
      <c r="K500" s="8" t="n">
        <v>425825.24</v>
      </c>
      <c r="O500" t="inlineStr">
        <is>
          <t>SUNAT - Aduanas (exportaciones)</t>
        </is>
      </c>
      <c r="P500" t="inlineStr">
        <is>
          <t>2026-09-19T23:27:29.864Z</t>
        </is>
      </c>
    </row>
    <row r="501">
      <c r="A501" t="inlineStr">
        <is>
          <t>20600390911</t>
        </is>
      </c>
      <c r="B501" t="inlineStr">
        <is>
          <t>2025</t>
        </is>
      </c>
      <c r="C501" t="n">
        <v>12</v>
      </c>
      <c r="D501" t="inlineStr">
        <is>
          <t>202512</t>
        </is>
      </c>
      <c r="E501" t="inlineStr">
        <is>
          <t>118</t>
        </is>
      </c>
      <c r="F501" t="inlineStr">
        <is>
          <t>MARITIMA DEL CALLAO</t>
        </is>
      </c>
      <c r="G501" t="inlineStr">
        <is>
          <t>6180</t>
        </is>
      </c>
      <c r="H501" t="inlineStr">
        <is>
          <t>IJI S.A.C. AGENTES DE ADUANA</t>
        </is>
      </c>
      <c r="I501" t="inlineStr">
        <is>
          <t>BE</t>
        </is>
      </c>
      <c r="J501" t="inlineStr">
        <is>
          <t>BELGIUM</t>
        </is>
      </c>
      <c r="K501" s="8" t="n">
        <v>745245.4300000001</v>
      </c>
      <c r="O501" t="inlineStr">
        <is>
          <t>SUNAT - Aduanas (exportaciones)</t>
        </is>
      </c>
      <c r="P501" t="inlineStr">
        <is>
          <t>2026-09-19T23:27:29.864Z</t>
        </is>
      </c>
    </row>
    <row r="502">
      <c r="A502" t="inlineStr">
        <is>
          <t>20600390911</t>
        </is>
      </c>
      <c r="B502" t="inlineStr">
        <is>
          <t>2026</t>
        </is>
      </c>
      <c r="C502" t="n">
        <v>2</v>
      </c>
      <c r="D502" t="inlineStr">
        <is>
          <t>202602</t>
        </is>
      </c>
      <c r="E502" t="inlineStr">
        <is>
          <t>118</t>
        </is>
      </c>
      <c r="F502" t="inlineStr">
        <is>
          <t>MARITIMA DEL CALLAO</t>
        </is>
      </c>
      <c r="G502" t="inlineStr">
        <is>
          <t>6180</t>
        </is>
      </c>
      <c r="H502" t="inlineStr">
        <is>
          <t>IJI S.A.C. AGENTES DE ADUANA</t>
        </is>
      </c>
      <c r="I502" t="inlineStr">
        <is>
          <t>BE</t>
        </is>
      </c>
      <c r="J502" t="inlineStr">
        <is>
          <t>BELGIUM</t>
        </is>
      </c>
      <c r="K502" s="8" t="n">
        <v>326211.31</v>
      </c>
      <c r="O502" t="inlineStr">
        <is>
          <t>SUNAT - Aduanas (exportaciones)</t>
        </is>
      </c>
      <c r="P502" t="inlineStr">
        <is>
          <t>2026-09-19T23:27:29.864Z</t>
        </is>
      </c>
    </row>
    <row r="503">
      <c r="A503" t="inlineStr">
        <is>
          <t>20600390911</t>
        </is>
      </c>
      <c r="B503" t="inlineStr">
        <is>
          <t>2026</t>
        </is>
      </c>
      <c r="C503" t="n">
        <v>3</v>
      </c>
      <c r="D503" t="inlineStr">
        <is>
          <t>202603</t>
        </is>
      </c>
      <c r="E503" t="inlineStr">
        <is>
          <t>118</t>
        </is>
      </c>
      <c r="F503" t="inlineStr">
        <is>
          <t>MARITIMA DEL CALLAO</t>
        </is>
      </c>
      <c r="G503" t="inlineStr">
        <is>
          <t>6180</t>
        </is>
      </c>
      <c r="H503" t="inlineStr">
        <is>
          <t>IJI S.A.C. AGENTES DE ADUANA</t>
        </is>
      </c>
      <c r="I503" t="inlineStr">
        <is>
          <t>BE</t>
        </is>
      </c>
      <c r="J503" t="inlineStr">
        <is>
          <t>BELGIUM</t>
        </is>
      </c>
      <c r="K503" s="8" t="n">
        <v>451233.5</v>
      </c>
      <c r="O503" t="inlineStr">
        <is>
          <t>SUNAT - Aduanas (exportaciones)</t>
        </is>
      </c>
      <c r="P503" t="inlineStr">
        <is>
          <t>2026-09-19T23:27:29.864Z</t>
        </is>
      </c>
    </row>
    <row r="504">
      <c r="A504" t="inlineStr">
        <is>
          <t>20600390911</t>
        </is>
      </c>
      <c r="B504" t="inlineStr">
        <is>
          <t>2026</t>
        </is>
      </c>
      <c r="C504" t="n">
        <v>4</v>
      </c>
      <c r="D504" t="inlineStr">
        <is>
          <t>202604</t>
        </is>
      </c>
      <c r="E504" t="inlineStr">
        <is>
          <t>118</t>
        </is>
      </c>
      <c r="F504" t="inlineStr">
        <is>
          <t>MARITIMA DEL CALLAO</t>
        </is>
      </c>
      <c r="G504" t="inlineStr">
        <is>
          <t>6180</t>
        </is>
      </c>
      <c r="H504" t="inlineStr">
        <is>
          <t>IJI S.A.C. AGENTES DE ADUANA</t>
        </is>
      </c>
      <c r="I504" t="inlineStr">
        <is>
          <t>BE</t>
        </is>
      </c>
      <c r="J504" t="inlineStr">
        <is>
          <t>BELGIUM</t>
        </is>
      </c>
      <c r="K504" s="8" t="n">
        <v>115238.56</v>
      </c>
      <c r="O504" t="inlineStr">
        <is>
          <t>SUNAT - Aduanas (exportaciones)</t>
        </is>
      </c>
      <c r="P504" t="inlineStr">
        <is>
          <t>2026-09-19T23:27:29.864Z</t>
        </is>
      </c>
    </row>
    <row r="505">
      <c r="A505" t="inlineStr">
        <is>
          <t>20600390911</t>
        </is>
      </c>
      <c r="B505" t="inlineStr">
        <is>
          <t>2026</t>
        </is>
      </c>
      <c r="C505" t="n">
        <v>4</v>
      </c>
      <c r="D505" t="inlineStr">
        <is>
          <t>202604</t>
        </is>
      </c>
      <c r="E505" t="inlineStr">
        <is>
          <t>118</t>
        </is>
      </c>
      <c r="F505" t="inlineStr">
        <is>
          <t>MARITIMA DEL CALLAO</t>
        </is>
      </c>
      <c r="G505" t="inlineStr">
        <is>
          <t>6621</t>
        </is>
      </c>
      <c r="H505" t="inlineStr">
        <is>
          <t>DESPACHOS Y SERVICIOS ADUANEROS S.A.C.</t>
        </is>
      </c>
      <c r="I505" t="inlineStr">
        <is>
          <t>BE</t>
        </is>
      </c>
      <c r="J505" t="inlineStr">
        <is>
          <t>BELGIUM</t>
        </is>
      </c>
      <c r="K505" s="8" t="n">
        <v>99840</v>
      </c>
      <c r="O505" t="inlineStr">
        <is>
          <t>SUNAT - Aduanas (exportaciones)</t>
        </is>
      </c>
      <c r="P505" t="inlineStr">
        <is>
          <t>2026-09-19T23:27:29.864Z</t>
        </is>
      </c>
    </row>
    <row r="506">
      <c r="A506" t="inlineStr">
        <is>
          <t>20600682386</t>
        </is>
      </c>
      <c r="B506" t="inlineStr">
        <is>
          <t>2025</t>
        </is>
      </c>
      <c r="C506" t="n">
        <v>1</v>
      </c>
      <c r="D506" t="inlineStr">
        <is>
          <t>202501</t>
        </is>
      </c>
      <c r="E506" t="inlineStr">
        <is>
          <t>046</t>
        </is>
      </c>
      <c r="F506" t="inlineStr">
        <is>
          <t>PAITA</t>
        </is>
      </c>
      <c r="G506" t="inlineStr">
        <is>
          <t>7558</t>
        </is>
      </c>
      <c r="H506" t="inlineStr">
        <is>
          <t>DESPACHOS ADUANEROS CHAVIMOCHIC SAC</t>
        </is>
      </c>
      <c r="I506" t="inlineStr">
        <is>
          <t>BE</t>
        </is>
      </c>
      <c r="J506" t="inlineStr">
        <is>
          <t>BELGIUM</t>
        </is>
      </c>
      <c r="K506" s="8" t="n">
        <v>199541.81</v>
      </c>
      <c r="O506" t="inlineStr">
        <is>
          <t>SUNAT - Aduanas (exportaciones)</t>
        </is>
      </c>
      <c r="P506" t="inlineStr">
        <is>
          <t>2026-09-19T23:27:29.864Z</t>
        </is>
      </c>
    </row>
    <row r="507">
      <c r="A507" t="inlineStr">
        <is>
          <t>20600682386</t>
        </is>
      </c>
      <c r="B507" t="inlineStr">
        <is>
          <t>2025</t>
        </is>
      </c>
      <c r="C507" t="n">
        <v>7</v>
      </c>
      <c r="D507" t="inlineStr">
        <is>
          <t>202507</t>
        </is>
      </c>
      <c r="E507" t="inlineStr">
        <is>
          <t>046</t>
        </is>
      </c>
      <c r="F507" t="inlineStr">
        <is>
          <t>PAITA</t>
        </is>
      </c>
      <c r="G507" t="inlineStr">
        <is>
          <t>7558</t>
        </is>
      </c>
      <c r="H507" t="inlineStr">
        <is>
          <t>DESPACHOS ADUANEROS CHAVIMOCHIC SAC</t>
        </is>
      </c>
      <c r="I507" t="inlineStr">
        <is>
          <t>DE</t>
        </is>
      </c>
      <c r="J507" t="inlineStr">
        <is>
          <t>GERMANY</t>
        </is>
      </c>
      <c r="K507" s="8" t="n">
        <v>512284.58</v>
      </c>
      <c r="O507" t="inlineStr">
        <is>
          <t>SUNAT - Aduanas (exportaciones)</t>
        </is>
      </c>
      <c r="P507" t="inlineStr">
        <is>
          <t>2026-09-19T23:27:29.864Z</t>
        </is>
      </c>
    </row>
    <row r="508">
      <c r="A508" t="inlineStr">
        <is>
          <t>20600682386</t>
        </is>
      </c>
      <c r="B508" t="inlineStr">
        <is>
          <t>2025</t>
        </is>
      </c>
      <c r="C508" t="n">
        <v>7</v>
      </c>
      <c r="D508" t="inlineStr">
        <is>
          <t>202507</t>
        </is>
      </c>
      <c r="E508" t="inlineStr">
        <is>
          <t>046</t>
        </is>
      </c>
      <c r="F508" t="inlineStr">
        <is>
          <t>PAITA</t>
        </is>
      </c>
      <c r="G508" t="inlineStr">
        <is>
          <t>7558</t>
        </is>
      </c>
      <c r="H508" t="inlineStr">
        <is>
          <t>DESPACHOS ADUANEROS CHAVIMOCHIC SAC</t>
        </is>
      </c>
      <c r="I508" t="inlineStr">
        <is>
          <t>FR</t>
        </is>
      </c>
      <c r="J508" t="inlineStr">
        <is>
          <t>FRANCE</t>
        </is>
      </c>
      <c r="K508" s="8" t="n">
        <v>147309.75</v>
      </c>
      <c r="O508" t="inlineStr">
        <is>
          <t>SUNAT - Aduanas (exportaciones)</t>
        </is>
      </c>
      <c r="P508" t="inlineStr">
        <is>
          <t>2026-09-19T23:27:29.864Z</t>
        </is>
      </c>
    </row>
    <row r="509">
      <c r="A509" t="inlineStr">
        <is>
          <t>20600682386</t>
        </is>
      </c>
      <c r="B509" t="inlineStr">
        <is>
          <t>2025</t>
        </is>
      </c>
      <c r="C509" t="n">
        <v>8</v>
      </c>
      <c r="D509" t="inlineStr">
        <is>
          <t>202508</t>
        </is>
      </c>
      <c r="E509" t="inlineStr">
        <is>
          <t>046</t>
        </is>
      </c>
      <c r="F509" t="inlineStr">
        <is>
          <t>PAITA</t>
        </is>
      </c>
      <c r="G509" t="inlineStr">
        <is>
          <t>7558</t>
        </is>
      </c>
      <c r="H509" t="inlineStr">
        <is>
          <t>DESPACHOS ADUANEROS CHAVIMOCHIC SAC</t>
        </is>
      </c>
      <c r="I509" t="inlineStr">
        <is>
          <t>NL</t>
        </is>
      </c>
      <c r="J509" t="inlineStr">
        <is>
          <t>NETHERLANDS</t>
        </is>
      </c>
      <c r="K509" s="8" t="n">
        <v>143381.64</v>
      </c>
      <c r="O509" t="inlineStr">
        <is>
          <t>SUNAT - Aduanas (exportaciones)</t>
        </is>
      </c>
      <c r="P509" t="inlineStr">
        <is>
          <t>2026-09-19T23:27:29.864Z</t>
        </is>
      </c>
    </row>
    <row r="510">
      <c r="A510" t="inlineStr">
        <is>
          <t>20600682386</t>
        </is>
      </c>
      <c r="B510" t="inlineStr">
        <is>
          <t>2025</t>
        </is>
      </c>
      <c r="C510" t="n">
        <v>8</v>
      </c>
      <c r="D510" t="inlineStr">
        <is>
          <t>202508</t>
        </is>
      </c>
      <c r="E510" t="inlineStr">
        <is>
          <t>046</t>
        </is>
      </c>
      <c r="F510" t="inlineStr">
        <is>
          <t>PAITA</t>
        </is>
      </c>
      <c r="G510" t="inlineStr">
        <is>
          <t>5901</t>
        </is>
      </c>
      <c r="H510" t="inlineStr">
        <is>
          <t>GRUPO PML S.A.C AGENTES DE ADUANAS</t>
        </is>
      </c>
      <c r="I510" t="inlineStr">
        <is>
          <t>DE</t>
        </is>
      </c>
      <c r="J510" t="inlineStr">
        <is>
          <t>GERMANY</t>
        </is>
      </c>
      <c r="K510" s="8" t="n">
        <v>636594.9300000001</v>
      </c>
      <c r="O510" t="inlineStr">
        <is>
          <t>SUNAT - Aduanas (exportaciones)</t>
        </is>
      </c>
      <c r="P510" t="inlineStr">
        <is>
          <t>2026-09-19T23:27:29.864Z</t>
        </is>
      </c>
    </row>
    <row r="511">
      <c r="A511" t="inlineStr">
        <is>
          <t>20600682386</t>
        </is>
      </c>
      <c r="B511" t="inlineStr">
        <is>
          <t>2025</t>
        </is>
      </c>
      <c r="C511" t="n">
        <v>8</v>
      </c>
      <c r="D511" t="inlineStr">
        <is>
          <t>202508</t>
        </is>
      </c>
      <c r="E511" t="inlineStr">
        <is>
          <t>046</t>
        </is>
      </c>
      <c r="F511" t="inlineStr">
        <is>
          <t>PAITA</t>
        </is>
      </c>
      <c r="G511" t="inlineStr">
        <is>
          <t>7558</t>
        </is>
      </c>
      <c r="H511" t="inlineStr">
        <is>
          <t>DESPACHOS ADUANEROS CHAVIMOCHIC SAC</t>
        </is>
      </c>
      <c r="I511" t="inlineStr">
        <is>
          <t>FR</t>
        </is>
      </c>
      <c r="J511" t="inlineStr">
        <is>
          <t>FRANCE</t>
        </is>
      </c>
      <c r="K511" s="8" t="n">
        <v>220224.19</v>
      </c>
      <c r="O511" t="inlineStr">
        <is>
          <t>SUNAT - Aduanas (exportaciones)</t>
        </is>
      </c>
      <c r="P511" t="inlineStr">
        <is>
          <t>2026-09-19T23:27:29.864Z</t>
        </is>
      </c>
    </row>
    <row r="512">
      <c r="A512" t="inlineStr">
        <is>
          <t>20600682386</t>
        </is>
      </c>
      <c r="B512" t="inlineStr">
        <is>
          <t>2025</t>
        </is>
      </c>
      <c r="C512" t="n">
        <v>9</v>
      </c>
      <c r="D512" t="inlineStr">
        <is>
          <t>202509</t>
        </is>
      </c>
      <c r="E512" t="inlineStr">
        <is>
          <t>046</t>
        </is>
      </c>
      <c r="F512" t="inlineStr">
        <is>
          <t>PAITA</t>
        </is>
      </c>
      <c r="G512" t="inlineStr">
        <is>
          <t>7558</t>
        </is>
      </c>
      <c r="H512" t="inlineStr">
        <is>
          <t>DESPACHOS ADUANEROS CHAVIMOCHIC SAC</t>
        </is>
      </c>
      <c r="I512" t="inlineStr">
        <is>
          <t>BE</t>
        </is>
      </c>
      <c r="J512" t="inlineStr">
        <is>
          <t>BELGIUM</t>
        </is>
      </c>
      <c r="K512" s="8" t="n">
        <v>175728.06</v>
      </c>
      <c r="O512" t="inlineStr">
        <is>
          <t>SUNAT - Aduanas (exportaciones)</t>
        </is>
      </c>
      <c r="P512" t="inlineStr">
        <is>
          <t>2026-09-19T23:27:29.864Z</t>
        </is>
      </c>
    </row>
    <row r="513">
      <c r="A513" t="inlineStr">
        <is>
          <t>20600682386</t>
        </is>
      </c>
      <c r="B513" t="inlineStr">
        <is>
          <t>2025</t>
        </is>
      </c>
      <c r="C513" t="n">
        <v>9</v>
      </c>
      <c r="D513" t="inlineStr">
        <is>
          <t>202509</t>
        </is>
      </c>
      <c r="E513" t="inlineStr">
        <is>
          <t>046</t>
        </is>
      </c>
      <c r="F513" t="inlineStr">
        <is>
          <t>PAITA</t>
        </is>
      </c>
      <c r="G513" t="inlineStr">
        <is>
          <t>7558</t>
        </is>
      </c>
      <c r="H513" t="inlineStr">
        <is>
          <t>DESPACHOS ADUANEROS CHAVIMOCHIC SAC</t>
        </is>
      </c>
      <c r="I513" t="inlineStr">
        <is>
          <t>DE</t>
        </is>
      </c>
      <c r="J513" t="inlineStr">
        <is>
          <t>GERMANY</t>
        </is>
      </c>
      <c r="K513" s="8" t="n">
        <v>387164.68</v>
      </c>
      <c r="O513" t="inlineStr">
        <is>
          <t>SUNAT - Aduanas (exportaciones)</t>
        </is>
      </c>
      <c r="P513" t="inlineStr">
        <is>
          <t>2026-09-19T23:27:29.864Z</t>
        </is>
      </c>
    </row>
    <row r="514">
      <c r="A514" t="inlineStr">
        <is>
          <t>20600682386</t>
        </is>
      </c>
      <c r="B514" t="inlineStr">
        <is>
          <t>2025</t>
        </is>
      </c>
      <c r="C514" t="n">
        <v>9</v>
      </c>
      <c r="D514" t="inlineStr">
        <is>
          <t>202509</t>
        </is>
      </c>
      <c r="E514" t="inlineStr">
        <is>
          <t>046</t>
        </is>
      </c>
      <c r="F514" t="inlineStr">
        <is>
          <t>PAITA</t>
        </is>
      </c>
      <c r="G514" t="inlineStr">
        <is>
          <t>7558</t>
        </is>
      </c>
      <c r="H514" t="inlineStr">
        <is>
          <t>DESPACHOS ADUANEROS CHAVIMOCHIC SAC</t>
        </is>
      </c>
      <c r="I514" t="inlineStr">
        <is>
          <t>NL</t>
        </is>
      </c>
      <c r="J514" t="inlineStr">
        <is>
          <t>NETHERLANDS</t>
        </is>
      </c>
      <c r="K514" s="8" t="n">
        <v>151852.75</v>
      </c>
      <c r="O514" t="inlineStr">
        <is>
          <t>SUNAT - Aduanas (exportaciones)</t>
        </is>
      </c>
      <c r="P514" t="inlineStr">
        <is>
          <t>2026-09-19T23:27:29.864Z</t>
        </is>
      </c>
    </row>
    <row r="515">
      <c r="A515" t="inlineStr">
        <is>
          <t>20600682386</t>
        </is>
      </c>
      <c r="B515" t="inlineStr">
        <is>
          <t>2025</t>
        </is>
      </c>
      <c r="C515" t="n">
        <v>10</v>
      </c>
      <c r="D515" t="inlineStr">
        <is>
          <t>202510</t>
        </is>
      </c>
      <c r="E515" t="inlineStr">
        <is>
          <t>046</t>
        </is>
      </c>
      <c r="F515" t="inlineStr">
        <is>
          <t>PAITA</t>
        </is>
      </c>
      <c r="G515" t="inlineStr">
        <is>
          <t>7558</t>
        </is>
      </c>
      <c r="H515" t="inlineStr">
        <is>
          <t>DESPACHOS ADUANEROS CHAVIMOCHIC SAC</t>
        </is>
      </c>
      <c r="I515" t="inlineStr">
        <is>
          <t>DE</t>
        </is>
      </c>
      <c r="J515" t="inlineStr">
        <is>
          <t>GERMANY</t>
        </is>
      </c>
      <c r="K515" s="8" t="n">
        <v>342058.8</v>
      </c>
      <c r="O515" t="inlineStr">
        <is>
          <t>SUNAT - Aduanas (exportaciones)</t>
        </is>
      </c>
      <c r="P515" t="inlineStr">
        <is>
          <t>2026-09-19T23:27:29.864Z</t>
        </is>
      </c>
    </row>
    <row r="516">
      <c r="A516" t="inlineStr">
        <is>
          <t>20600682386</t>
        </is>
      </c>
      <c r="B516" t="inlineStr">
        <is>
          <t>2025</t>
        </is>
      </c>
      <c r="C516" t="n">
        <v>10</v>
      </c>
      <c r="D516" t="inlineStr">
        <is>
          <t>202510</t>
        </is>
      </c>
      <c r="E516" t="inlineStr">
        <is>
          <t>046</t>
        </is>
      </c>
      <c r="F516" t="inlineStr">
        <is>
          <t>PAITA</t>
        </is>
      </c>
      <c r="G516" t="inlineStr">
        <is>
          <t>7558</t>
        </is>
      </c>
      <c r="H516" t="inlineStr">
        <is>
          <t>DESPACHOS ADUANEROS CHAVIMOCHIC SAC</t>
        </is>
      </c>
      <c r="I516" t="inlineStr">
        <is>
          <t>NL</t>
        </is>
      </c>
      <c r="J516" t="inlineStr">
        <is>
          <t>NETHERLANDS</t>
        </is>
      </c>
      <c r="K516" s="8" t="n">
        <v>125184.4</v>
      </c>
      <c r="O516" t="inlineStr">
        <is>
          <t>SUNAT - Aduanas (exportaciones)</t>
        </is>
      </c>
      <c r="P516" t="inlineStr">
        <is>
          <t>2026-09-19T23:27:29.864Z</t>
        </is>
      </c>
    </row>
    <row r="517">
      <c r="A517" t="inlineStr">
        <is>
          <t>20600682386</t>
        </is>
      </c>
      <c r="B517" t="inlineStr">
        <is>
          <t>2025</t>
        </is>
      </c>
      <c r="C517" t="n">
        <v>10</v>
      </c>
      <c r="D517" t="inlineStr">
        <is>
          <t>202510</t>
        </is>
      </c>
      <c r="E517" t="inlineStr">
        <is>
          <t>046</t>
        </is>
      </c>
      <c r="F517" t="inlineStr">
        <is>
          <t>PAITA</t>
        </is>
      </c>
      <c r="G517" t="inlineStr">
        <is>
          <t>5901</t>
        </is>
      </c>
      <c r="H517" t="inlineStr">
        <is>
          <t>GRUPO PML S.A.C AGENTES DE ADUANAS</t>
        </is>
      </c>
      <c r="I517" t="inlineStr">
        <is>
          <t>CA</t>
        </is>
      </c>
      <c r="J517" t="inlineStr">
        <is>
          <t>CANADA</t>
        </is>
      </c>
      <c r="K517" s="8" t="n">
        <v>161244.14</v>
      </c>
      <c r="O517" t="inlineStr">
        <is>
          <t>SUNAT - Aduanas (exportaciones)</t>
        </is>
      </c>
      <c r="P517" t="inlineStr">
        <is>
          <t>2026-09-19T23:27:29.864Z</t>
        </is>
      </c>
    </row>
    <row r="518">
      <c r="A518" t="inlineStr">
        <is>
          <t>20600682386</t>
        </is>
      </c>
      <c r="B518" t="inlineStr">
        <is>
          <t>2025</t>
        </is>
      </c>
      <c r="C518" t="n">
        <v>11</v>
      </c>
      <c r="D518" t="inlineStr">
        <is>
          <t>202511</t>
        </is>
      </c>
      <c r="E518" t="inlineStr">
        <is>
          <t>046</t>
        </is>
      </c>
      <c r="F518" t="inlineStr">
        <is>
          <t>PAITA</t>
        </is>
      </c>
      <c r="G518" t="inlineStr">
        <is>
          <t>7558</t>
        </is>
      </c>
      <c r="H518" t="inlineStr">
        <is>
          <t>DESPACHOS ADUANEROS CHAVIMOCHIC SAC</t>
        </is>
      </c>
      <c r="I518" t="inlineStr">
        <is>
          <t>DE</t>
        </is>
      </c>
      <c r="J518" t="inlineStr">
        <is>
          <t>GERMANY</t>
        </is>
      </c>
      <c r="K518" s="8" t="n">
        <v>172117.24</v>
      </c>
      <c r="O518" t="inlineStr">
        <is>
          <t>SUNAT - Aduanas (exportaciones)</t>
        </is>
      </c>
      <c r="P518" t="inlineStr">
        <is>
          <t>2026-09-19T23:27:29.864Z</t>
        </is>
      </c>
    </row>
    <row r="519">
      <c r="A519" t="inlineStr">
        <is>
          <t>20600682386</t>
        </is>
      </c>
      <c r="B519" t="inlineStr">
        <is>
          <t>2026</t>
        </is>
      </c>
      <c r="C519" t="n">
        <v>1</v>
      </c>
      <c r="D519" t="inlineStr">
        <is>
          <t>202601</t>
        </is>
      </c>
      <c r="E519" t="inlineStr">
        <is>
          <t>046</t>
        </is>
      </c>
      <c r="F519" t="inlineStr">
        <is>
          <t>PAITA</t>
        </is>
      </c>
      <c r="G519" t="inlineStr">
        <is>
          <t>7558</t>
        </is>
      </c>
      <c r="H519" t="inlineStr">
        <is>
          <t>DESPACHOS ADUANEROS CHAVIMOCHIC SAC</t>
        </is>
      </c>
      <c r="I519" t="inlineStr">
        <is>
          <t>DE</t>
        </is>
      </c>
      <c r="J519" t="inlineStr">
        <is>
          <t>GERMANY</t>
        </is>
      </c>
      <c r="K519" s="8" t="n">
        <v>513259.32</v>
      </c>
      <c r="O519" t="inlineStr">
        <is>
          <t>SUNAT - Aduanas (exportaciones)</t>
        </is>
      </c>
      <c r="P519" t="inlineStr">
        <is>
          <t>2026-09-19T23:27:29.864Z</t>
        </is>
      </c>
    </row>
    <row r="520">
      <c r="A520" t="inlineStr">
        <is>
          <t>20600717902</t>
        </is>
      </c>
      <c r="B520" t="inlineStr">
        <is>
          <t>2025</t>
        </is>
      </c>
      <c r="C520" t="n">
        <v>2</v>
      </c>
      <c r="D520" t="inlineStr">
        <is>
          <t>202502</t>
        </is>
      </c>
      <c r="E520" t="inlineStr">
        <is>
          <t>118</t>
        </is>
      </c>
      <c r="F520" t="inlineStr">
        <is>
          <t>MARITIMA DEL CALLAO</t>
        </is>
      </c>
      <c r="G520" t="inlineStr">
        <is>
          <t>1351</t>
        </is>
      </c>
      <c r="H520" t="inlineStr">
        <is>
          <t>JOSE V. MOLFINO S.A. AGENTES DE ADUANA</t>
        </is>
      </c>
      <c r="I520" t="inlineStr">
        <is>
          <t>FR</t>
        </is>
      </c>
      <c r="J520" t="inlineStr">
        <is>
          <t>FRANCE</t>
        </is>
      </c>
      <c r="K520" s="8" t="n">
        <v>11642.4</v>
      </c>
      <c r="O520" t="inlineStr">
        <is>
          <t>SUNAT - Aduanas (exportaciones)</t>
        </is>
      </c>
      <c r="P520" t="inlineStr">
        <is>
          <t>2026-09-19T23:27:29.864Z</t>
        </is>
      </c>
    </row>
    <row r="521">
      <c r="A521" t="inlineStr">
        <is>
          <t>20600717902</t>
        </is>
      </c>
      <c r="B521" t="inlineStr">
        <is>
          <t>2025</t>
        </is>
      </c>
      <c r="C521" t="n">
        <v>4</v>
      </c>
      <c r="D521" t="inlineStr">
        <is>
          <t>202504</t>
        </is>
      </c>
      <c r="E521" t="inlineStr">
        <is>
          <t>118</t>
        </is>
      </c>
      <c r="F521" t="inlineStr">
        <is>
          <t>MARITIMA DEL CALLAO</t>
        </is>
      </c>
      <c r="G521" t="inlineStr">
        <is>
          <t>1351</t>
        </is>
      </c>
      <c r="H521" t="inlineStr">
        <is>
          <t>JOSE V. MOLFINO S.A. AGENTES DE ADUANA</t>
        </is>
      </c>
      <c r="I521" t="inlineStr">
        <is>
          <t>DE</t>
        </is>
      </c>
      <c r="J521" t="inlineStr">
        <is>
          <t>GERMANY</t>
        </is>
      </c>
      <c r="K521" s="8" t="n">
        <v>27751.25</v>
      </c>
      <c r="O521" t="inlineStr">
        <is>
          <t>SUNAT - Aduanas (exportaciones)</t>
        </is>
      </c>
      <c r="P521" t="inlineStr">
        <is>
          <t>2026-09-19T23:27:29.864Z</t>
        </is>
      </c>
    </row>
    <row r="522">
      <c r="A522" t="inlineStr">
        <is>
          <t>20600717902</t>
        </is>
      </c>
      <c r="B522" t="inlineStr">
        <is>
          <t>2025</t>
        </is>
      </c>
      <c r="C522" t="n">
        <v>5</v>
      </c>
      <c r="D522" t="inlineStr">
        <is>
          <t>202505</t>
        </is>
      </c>
      <c r="E522" t="inlineStr">
        <is>
          <t>118</t>
        </is>
      </c>
      <c r="F522" t="inlineStr">
        <is>
          <t>MARITIMA DEL CALLAO</t>
        </is>
      </c>
      <c r="G522" t="inlineStr">
        <is>
          <t>1351</t>
        </is>
      </c>
      <c r="H522" t="inlineStr">
        <is>
          <t>JOSE V. MOLFINO S.A. AGENTES DE ADUANA</t>
        </is>
      </c>
      <c r="I522" t="inlineStr">
        <is>
          <t>DE</t>
        </is>
      </c>
      <c r="J522" t="inlineStr">
        <is>
          <t>GERMANY</t>
        </is>
      </c>
      <c r="K522" s="8" t="n">
        <v>32219.04</v>
      </c>
      <c r="O522" t="inlineStr">
        <is>
          <t>SUNAT - Aduanas (exportaciones)</t>
        </is>
      </c>
      <c r="P522" t="inlineStr">
        <is>
          <t>2026-09-19T23:27:29.864Z</t>
        </is>
      </c>
    </row>
    <row r="523">
      <c r="A523" t="inlineStr">
        <is>
          <t>20600717902</t>
        </is>
      </c>
      <c r="B523" t="inlineStr">
        <is>
          <t>2025</t>
        </is>
      </c>
      <c r="C523" t="n">
        <v>6</v>
      </c>
      <c r="D523" t="inlineStr">
        <is>
          <t>202506</t>
        </is>
      </c>
      <c r="E523" t="inlineStr">
        <is>
          <t>118</t>
        </is>
      </c>
      <c r="F523" t="inlineStr">
        <is>
          <t>MARITIMA DEL CALLAO</t>
        </is>
      </c>
      <c r="G523" t="inlineStr">
        <is>
          <t>1351</t>
        </is>
      </c>
      <c r="H523" t="inlineStr">
        <is>
          <t>JOSE V. MOLFINO S.A. AGENTES DE ADUANA</t>
        </is>
      </c>
      <c r="I523" t="inlineStr">
        <is>
          <t>FR</t>
        </is>
      </c>
      <c r="J523" t="inlineStr">
        <is>
          <t>FRANCE</t>
        </is>
      </c>
      <c r="K523" s="8" t="n">
        <v>11543.87</v>
      </c>
      <c r="O523" t="inlineStr">
        <is>
          <t>SUNAT - Aduanas (exportaciones)</t>
        </is>
      </c>
      <c r="P523" t="inlineStr">
        <is>
          <t>2026-09-19T23:27:29.864Z</t>
        </is>
      </c>
    </row>
    <row r="524">
      <c r="A524" t="inlineStr">
        <is>
          <t>20600717902</t>
        </is>
      </c>
      <c r="B524" t="inlineStr">
        <is>
          <t>2025</t>
        </is>
      </c>
      <c r="C524" t="n">
        <v>6</v>
      </c>
      <c r="D524" t="inlineStr">
        <is>
          <t>202506</t>
        </is>
      </c>
      <c r="E524" t="inlineStr">
        <is>
          <t>118</t>
        </is>
      </c>
      <c r="F524" t="inlineStr">
        <is>
          <t>MARITIMA DEL CALLAO</t>
        </is>
      </c>
      <c r="G524" t="inlineStr">
        <is>
          <t>1351</t>
        </is>
      </c>
      <c r="H524" t="inlineStr">
        <is>
          <t>JOSE V. MOLFINO S.A. AGENTES DE ADUANA</t>
        </is>
      </c>
      <c r="I524" t="inlineStr">
        <is>
          <t>DE</t>
        </is>
      </c>
      <c r="J524" t="inlineStr">
        <is>
          <t>GERMANY</t>
        </is>
      </c>
      <c r="K524" s="8" t="n">
        <v>28400.4</v>
      </c>
      <c r="O524" t="inlineStr">
        <is>
          <t>SUNAT - Aduanas (exportaciones)</t>
        </is>
      </c>
      <c r="P524" t="inlineStr">
        <is>
          <t>2026-09-19T23:27:29.864Z</t>
        </is>
      </c>
    </row>
    <row r="525">
      <c r="A525" t="inlineStr">
        <is>
          <t>20600717902</t>
        </is>
      </c>
      <c r="B525" t="inlineStr">
        <is>
          <t>2025</t>
        </is>
      </c>
      <c r="C525" t="n">
        <v>7</v>
      </c>
      <c r="D525" t="inlineStr">
        <is>
          <t>202507</t>
        </is>
      </c>
      <c r="E525" t="inlineStr">
        <is>
          <t>118</t>
        </is>
      </c>
      <c r="F525" t="inlineStr">
        <is>
          <t>MARITIMA DEL CALLAO</t>
        </is>
      </c>
      <c r="G525" t="inlineStr">
        <is>
          <t>1351</t>
        </is>
      </c>
      <c r="H525" t="inlineStr">
        <is>
          <t>JOSE V. MOLFINO S.A. AGENTES DE ADUANA</t>
        </is>
      </c>
      <c r="I525" t="inlineStr">
        <is>
          <t>DE</t>
        </is>
      </c>
      <c r="J525" t="inlineStr">
        <is>
          <t>GERMANY</t>
        </is>
      </c>
      <c r="K525" s="8" t="n">
        <v>62151.85</v>
      </c>
      <c r="O525" t="inlineStr">
        <is>
          <t>SUNAT - Aduanas (exportaciones)</t>
        </is>
      </c>
      <c r="P525" t="inlineStr">
        <is>
          <t>2026-09-19T23:27:29.864Z</t>
        </is>
      </c>
    </row>
    <row r="526">
      <c r="A526" t="inlineStr">
        <is>
          <t>20600717902</t>
        </is>
      </c>
      <c r="B526" t="inlineStr">
        <is>
          <t>2025</t>
        </is>
      </c>
      <c r="C526" t="n">
        <v>8</v>
      </c>
      <c r="D526" t="inlineStr">
        <is>
          <t>202508</t>
        </is>
      </c>
      <c r="E526" t="inlineStr">
        <is>
          <t>118</t>
        </is>
      </c>
      <c r="F526" t="inlineStr">
        <is>
          <t>MARITIMA DEL CALLAO</t>
        </is>
      </c>
      <c r="G526" t="inlineStr">
        <is>
          <t>1351</t>
        </is>
      </c>
      <c r="H526" t="inlineStr">
        <is>
          <t>JOSE V. MOLFINO S.A. AGENTES DE ADUANA</t>
        </is>
      </c>
      <c r="I526" t="inlineStr">
        <is>
          <t>FR</t>
        </is>
      </c>
      <c r="J526" t="inlineStr">
        <is>
          <t>FRANCE</t>
        </is>
      </c>
      <c r="K526" s="8" t="n">
        <v>10920.1</v>
      </c>
      <c r="O526" t="inlineStr">
        <is>
          <t>SUNAT - Aduanas (exportaciones)</t>
        </is>
      </c>
      <c r="P526" t="inlineStr">
        <is>
          <t>2026-09-19T23:27:29.864Z</t>
        </is>
      </c>
    </row>
    <row r="527">
      <c r="A527" t="inlineStr">
        <is>
          <t>20600717902</t>
        </is>
      </c>
      <c r="B527" t="inlineStr">
        <is>
          <t>2025</t>
        </is>
      </c>
      <c r="C527" t="n">
        <v>10</v>
      </c>
      <c r="D527" t="inlineStr">
        <is>
          <t>202510</t>
        </is>
      </c>
      <c r="E527" t="inlineStr">
        <is>
          <t>118</t>
        </is>
      </c>
      <c r="F527" t="inlineStr">
        <is>
          <t>MARITIMA DEL CALLAO</t>
        </is>
      </c>
      <c r="G527" t="inlineStr">
        <is>
          <t>1351</t>
        </is>
      </c>
      <c r="H527" t="inlineStr">
        <is>
          <t>JOSE V. MOLFINO S.A. AGENTES DE ADUANA</t>
        </is>
      </c>
      <c r="I527" t="inlineStr">
        <is>
          <t>FR</t>
        </is>
      </c>
      <c r="J527" t="inlineStr">
        <is>
          <t>FRANCE</t>
        </is>
      </c>
      <c r="K527" s="8" t="n">
        <v>18436.1</v>
      </c>
      <c r="O527" t="inlineStr">
        <is>
          <t>SUNAT - Aduanas (exportaciones)</t>
        </is>
      </c>
      <c r="P527" t="inlineStr">
        <is>
          <t>2026-09-19T23:27:29.864Z</t>
        </is>
      </c>
    </row>
    <row r="528">
      <c r="A528" t="inlineStr">
        <is>
          <t>20600717902</t>
        </is>
      </c>
      <c r="B528" t="inlineStr">
        <is>
          <t>2025</t>
        </is>
      </c>
      <c r="C528" t="n">
        <v>11</v>
      </c>
      <c r="D528" t="inlineStr">
        <is>
          <t>202511</t>
        </is>
      </c>
      <c r="E528" t="inlineStr">
        <is>
          <t>118</t>
        </is>
      </c>
      <c r="F528" t="inlineStr">
        <is>
          <t>MARITIMA DEL CALLAO</t>
        </is>
      </c>
      <c r="G528" t="inlineStr">
        <is>
          <t>1351</t>
        </is>
      </c>
      <c r="H528" t="inlineStr">
        <is>
          <t>JOSE V. MOLFINO S.A. AGENTES DE ADUANA</t>
        </is>
      </c>
      <c r="I528" t="inlineStr">
        <is>
          <t>DE</t>
        </is>
      </c>
      <c r="J528" t="inlineStr">
        <is>
          <t>GERMANY</t>
        </is>
      </c>
      <c r="K528" s="8" t="n">
        <v>37925.98</v>
      </c>
      <c r="O528" t="inlineStr">
        <is>
          <t>SUNAT - Aduanas (exportaciones)</t>
        </is>
      </c>
      <c r="P528" t="inlineStr">
        <is>
          <t>2026-09-19T23:27:29.864Z</t>
        </is>
      </c>
    </row>
    <row r="529">
      <c r="A529" t="inlineStr">
        <is>
          <t>20600785541</t>
        </is>
      </c>
      <c r="B529" t="inlineStr">
        <is>
          <t>2025</t>
        </is>
      </c>
      <c r="C529" t="n">
        <v>6</v>
      </c>
      <c r="D529" t="inlineStr">
        <is>
          <t>202506</t>
        </is>
      </c>
      <c r="E529" t="inlineStr">
        <is>
          <t>046</t>
        </is>
      </c>
      <c r="F529" t="inlineStr">
        <is>
          <t>PAITA</t>
        </is>
      </c>
      <c r="G529" t="inlineStr">
        <is>
          <t>7620</t>
        </is>
      </c>
      <c r="H529" t="inlineStr">
        <is>
          <t>TRANSITARIO INTERNACIONAL MULTIMODAL SAC</t>
        </is>
      </c>
      <c r="I529" t="inlineStr">
        <is>
          <t>US</t>
        </is>
      </c>
      <c r="J529" t="inlineStr">
        <is>
          <t>UNITED STATES</t>
        </is>
      </c>
      <c r="K529" s="8" t="n">
        <v>162141.93</v>
      </c>
      <c r="O529" t="inlineStr">
        <is>
          <t>SUNAT - Aduanas (exportaciones)</t>
        </is>
      </c>
      <c r="P529" t="inlineStr">
        <is>
          <t>2026-09-19T23:27:29.864Z</t>
        </is>
      </c>
    </row>
    <row r="530">
      <c r="A530" t="inlineStr">
        <is>
          <t>20600785541</t>
        </is>
      </c>
      <c r="B530" t="inlineStr">
        <is>
          <t>2025</t>
        </is>
      </c>
      <c r="C530" t="n">
        <v>8</v>
      </c>
      <c r="D530" t="inlineStr">
        <is>
          <t>202508</t>
        </is>
      </c>
      <c r="E530" t="inlineStr">
        <is>
          <t>046</t>
        </is>
      </c>
      <c r="F530" t="inlineStr">
        <is>
          <t>PAITA</t>
        </is>
      </c>
      <c r="G530" t="inlineStr">
        <is>
          <t>7620</t>
        </is>
      </c>
      <c r="H530" t="inlineStr">
        <is>
          <t>TRANSITARIO INTERNACIONAL MULTIMODAL SAC</t>
        </is>
      </c>
      <c r="I530" t="inlineStr">
        <is>
          <t>US</t>
        </is>
      </c>
      <c r="J530" t="inlineStr">
        <is>
          <t>UNITED STATES</t>
        </is>
      </c>
      <c r="K530" s="8" t="n">
        <v>122365.13</v>
      </c>
      <c r="O530" t="inlineStr">
        <is>
          <t>SUNAT - Aduanas (exportaciones)</t>
        </is>
      </c>
      <c r="P530" t="inlineStr">
        <is>
          <t>2026-09-19T23:27:29.864Z</t>
        </is>
      </c>
    </row>
    <row r="531">
      <c r="A531" t="inlineStr">
        <is>
          <t>20600785541</t>
        </is>
      </c>
      <c r="B531" t="inlineStr">
        <is>
          <t>2026</t>
        </is>
      </c>
      <c r="C531" t="n">
        <v>1</v>
      </c>
      <c r="D531" t="inlineStr">
        <is>
          <t>202601</t>
        </is>
      </c>
      <c r="E531" t="inlineStr">
        <is>
          <t>046</t>
        </is>
      </c>
      <c r="F531" t="inlineStr">
        <is>
          <t>PAITA</t>
        </is>
      </c>
      <c r="G531" t="inlineStr">
        <is>
          <t>7620</t>
        </is>
      </c>
      <c r="H531" t="inlineStr">
        <is>
          <t>TRANSITARIO INTERNACIONAL MULTIMODAL SAC</t>
        </is>
      </c>
      <c r="I531" t="inlineStr">
        <is>
          <t>US</t>
        </is>
      </c>
      <c r="J531" t="inlineStr">
        <is>
          <t>UNITED STATES</t>
        </is>
      </c>
      <c r="K531" s="8" t="n">
        <v>179921.82</v>
      </c>
      <c r="O531" t="inlineStr">
        <is>
          <t>SUNAT - Aduanas (exportaciones)</t>
        </is>
      </c>
      <c r="P531" t="inlineStr">
        <is>
          <t>2026-09-19T23:27:29.864Z</t>
        </is>
      </c>
    </row>
    <row r="532">
      <c r="A532" t="inlineStr">
        <is>
          <t>20600796721</t>
        </is>
      </c>
      <c r="B532" t="inlineStr">
        <is>
          <t>2025</t>
        </is>
      </c>
      <c r="C532" t="n">
        <v>4</v>
      </c>
      <c r="D532" t="inlineStr">
        <is>
          <t>202504</t>
        </is>
      </c>
      <c r="E532" t="inlineStr">
        <is>
          <t>046</t>
        </is>
      </c>
      <c r="F532" t="inlineStr">
        <is>
          <t>PAITA</t>
        </is>
      </c>
      <c r="G532" t="inlineStr">
        <is>
          <t>5901</t>
        </is>
      </c>
      <c r="H532" t="inlineStr">
        <is>
          <t>GRUPO PML S.A.C AGENTES DE ADUANAS</t>
        </is>
      </c>
      <c r="I532" t="inlineStr">
        <is>
          <t>BE</t>
        </is>
      </c>
      <c r="J532" t="inlineStr">
        <is>
          <t>BELGIUM</t>
        </is>
      </c>
      <c r="K532" s="8" t="n">
        <v>170098.98</v>
      </c>
      <c r="O532" t="inlineStr">
        <is>
          <t>SUNAT - Aduanas (exportaciones)</t>
        </is>
      </c>
      <c r="P532" t="inlineStr">
        <is>
          <t>2026-09-19T23:27:29.864Z</t>
        </is>
      </c>
    </row>
    <row r="533">
      <c r="A533" t="inlineStr">
        <is>
          <t>20600796721</t>
        </is>
      </c>
      <c r="B533" t="inlineStr">
        <is>
          <t>2025</t>
        </is>
      </c>
      <c r="C533" t="n">
        <v>7</v>
      </c>
      <c r="D533" t="inlineStr">
        <is>
          <t>202507</t>
        </is>
      </c>
      <c r="E533" t="inlineStr">
        <is>
          <t>046</t>
        </is>
      </c>
      <c r="F533" t="inlineStr">
        <is>
          <t>PAITA</t>
        </is>
      </c>
      <c r="G533" t="inlineStr">
        <is>
          <t>5901</t>
        </is>
      </c>
      <c r="H533" t="inlineStr">
        <is>
          <t>GRUPO PML S.A.C AGENTES DE ADUANAS</t>
        </is>
      </c>
      <c r="I533" t="inlineStr">
        <is>
          <t>IT</t>
        </is>
      </c>
      <c r="J533" t="inlineStr">
        <is>
          <t>ITALY</t>
        </is>
      </c>
      <c r="K533" s="8" t="n">
        <v>139900.75</v>
      </c>
      <c r="O533" t="inlineStr">
        <is>
          <t>SUNAT - Aduanas (exportaciones)</t>
        </is>
      </c>
      <c r="P533" t="inlineStr">
        <is>
          <t>2026-09-19T23:27:29.864Z</t>
        </is>
      </c>
    </row>
    <row r="534">
      <c r="A534" t="inlineStr">
        <is>
          <t>20600796721</t>
        </is>
      </c>
      <c r="B534" t="inlineStr">
        <is>
          <t>2025</t>
        </is>
      </c>
      <c r="C534" t="n">
        <v>7</v>
      </c>
      <c r="D534" t="inlineStr">
        <is>
          <t>202507</t>
        </is>
      </c>
      <c r="E534" t="inlineStr">
        <is>
          <t>046</t>
        </is>
      </c>
      <c r="F534" t="inlineStr">
        <is>
          <t>PAITA</t>
        </is>
      </c>
      <c r="G534" t="inlineStr">
        <is>
          <t>5901</t>
        </is>
      </c>
      <c r="H534" t="inlineStr">
        <is>
          <t>GRUPO PML S.A.C AGENTES DE ADUANAS</t>
        </is>
      </c>
      <c r="I534" t="inlineStr">
        <is>
          <t>NL</t>
        </is>
      </c>
      <c r="J534" t="inlineStr">
        <is>
          <t>NETHERLANDS</t>
        </is>
      </c>
      <c r="K534" s="8" t="n">
        <v>117489.03</v>
      </c>
      <c r="O534" t="inlineStr">
        <is>
          <t>SUNAT - Aduanas (exportaciones)</t>
        </is>
      </c>
      <c r="P534" t="inlineStr">
        <is>
          <t>2026-09-19T23:27:29.864Z</t>
        </is>
      </c>
    </row>
    <row r="535">
      <c r="A535" t="inlineStr">
        <is>
          <t>20600796721</t>
        </is>
      </c>
      <c r="B535" t="inlineStr">
        <is>
          <t>2025</t>
        </is>
      </c>
      <c r="C535" t="n">
        <v>9</v>
      </c>
      <c r="D535" t="inlineStr">
        <is>
          <t>202509</t>
        </is>
      </c>
      <c r="E535" t="inlineStr">
        <is>
          <t>046</t>
        </is>
      </c>
      <c r="F535" t="inlineStr">
        <is>
          <t>PAITA</t>
        </is>
      </c>
      <c r="G535" t="inlineStr">
        <is>
          <t>7558</t>
        </is>
      </c>
      <c r="H535" t="inlineStr">
        <is>
          <t>DESPACHOS ADUANEROS CHAVIMOCHIC SAC</t>
        </is>
      </c>
      <c r="I535" t="inlineStr">
        <is>
          <t>SE</t>
        </is>
      </c>
      <c r="J535" t="inlineStr">
        <is>
          <t>SWEDEN</t>
        </is>
      </c>
      <c r="K535" s="8" t="n">
        <v>138732.49</v>
      </c>
      <c r="O535" t="inlineStr">
        <is>
          <t>SUNAT - Aduanas (exportaciones)</t>
        </is>
      </c>
      <c r="P535" t="inlineStr">
        <is>
          <t>2026-09-19T23:27:29.864Z</t>
        </is>
      </c>
    </row>
    <row r="536">
      <c r="A536" t="inlineStr">
        <is>
          <t>20600796721</t>
        </is>
      </c>
      <c r="B536" t="inlineStr">
        <is>
          <t>2025</t>
        </is>
      </c>
      <c r="C536" t="n">
        <v>9</v>
      </c>
      <c r="D536" t="inlineStr">
        <is>
          <t>202509</t>
        </is>
      </c>
      <c r="E536" t="inlineStr">
        <is>
          <t>046</t>
        </is>
      </c>
      <c r="F536" t="inlineStr">
        <is>
          <t>PAITA</t>
        </is>
      </c>
      <c r="G536" t="inlineStr">
        <is>
          <t>5901</t>
        </is>
      </c>
      <c r="H536" t="inlineStr">
        <is>
          <t>GRUPO PML S.A.C AGENTES DE ADUANAS</t>
        </is>
      </c>
      <c r="I536" t="inlineStr">
        <is>
          <t>BE</t>
        </is>
      </c>
      <c r="J536" t="inlineStr">
        <is>
          <t>BELGIUM</t>
        </is>
      </c>
      <c r="K536" s="8" t="n">
        <v>384763.77</v>
      </c>
      <c r="O536" t="inlineStr">
        <is>
          <t>SUNAT - Aduanas (exportaciones)</t>
        </is>
      </c>
      <c r="P536" t="inlineStr">
        <is>
          <t>2026-09-19T23:27:29.864Z</t>
        </is>
      </c>
    </row>
    <row r="537">
      <c r="A537" t="inlineStr">
        <is>
          <t>20600796721</t>
        </is>
      </c>
      <c r="B537" t="inlineStr">
        <is>
          <t>2025</t>
        </is>
      </c>
      <c r="C537" t="n">
        <v>9</v>
      </c>
      <c r="D537" t="inlineStr">
        <is>
          <t>202509</t>
        </is>
      </c>
      <c r="E537" t="inlineStr">
        <is>
          <t>046</t>
        </is>
      </c>
      <c r="F537" t="inlineStr">
        <is>
          <t>PAITA</t>
        </is>
      </c>
      <c r="G537" t="inlineStr">
        <is>
          <t>5901</t>
        </is>
      </c>
      <c r="H537" t="inlineStr">
        <is>
          <t>GRUPO PML S.A.C AGENTES DE ADUANAS</t>
        </is>
      </c>
      <c r="I537" t="inlineStr">
        <is>
          <t>SE</t>
        </is>
      </c>
      <c r="J537" t="inlineStr">
        <is>
          <t>SWEDEN</t>
        </is>
      </c>
      <c r="K537" s="8" t="n">
        <v>148795.17</v>
      </c>
      <c r="O537" t="inlineStr">
        <is>
          <t>SUNAT - Aduanas (exportaciones)</t>
        </is>
      </c>
      <c r="P537" t="inlineStr">
        <is>
          <t>2026-09-19T23:27:29.864Z</t>
        </is>
      </c>
    </row>
    <row r="538">
      <c r="A538" t="inlineStr">
        <is>
          <t>20600796721</t>
        </is>
      </c>
      <c r="B538" t="inlineStr">
        <is>
          <t>2025</t>
        </is>
      </c>
      <c r="C538" t="n">
        <v>11</v>
      </c>
      <c r="D538" t="inlineStr">
        <is>
          <t>202511</t>
        </is>
      </c>
      <c r="E538" t="inlineStr">
        <is>
          <t>046</t>
        </is>
      </c>
      <c r="F538" t="inlineStr">
        <is>
          <t>PAITA</t>
        </is>
      </c>
      <c r="G538" t="inlineStr">
        <is>
          <t>5901</t>
        </is>
      </c>
      <c r="H538" t="inlineStr">
        <is>
          <t>GRUPO PML S.A.C AGENTES DE ADUANAS</t>
        </is>
      </c>
      <c r="I538" t="inlineStr">
        <is>
          <t>CA</t>
        </is>
      </c>
      <c r="J538" t="inlineStr">
        <is>
          <t>CANADA</t>
        </is>
      </c>
      <c r="K538" s="8" t="n">
        <v>325458.42</v>
      </c>
      <c r="O538" t="inlineStr">
        <is>
          <t>SUNAT - Aduanas (exportaciones)</t>
        </is>
      </c>
      <c r="P538" t="inlineStr">
        <is>
          <t>2026-09-19T23:27:29.864Z</t>
        </is>
      </c>
    </row>
    <row r="539">
      <c r="A539" t="inlineStr">
        <is>
          <t>20600796721</t>
        </is>
      </c>
      <c r="B539" t="inlineStr">
        <is>
          <t>2026</t>
        </is>
      </c>
      <c r="C539" t="n">
        <v>2</v>
      </c>
      <c r="D539" t="inlineStr">
        <is>
          <t>202602</t>
        </is>
      </c>
      <c r="E539" t="inlineStr">
        <is>
          <t>046</t>
        </is>
      </c>
      <c r="F539" t="inlineStr">
        <is>
          <t>PAITA</t>
        </is>
      </c>
      <c r="G539" t="inlineStr">
        <is>
          <t>7558</t>
        </is>
      </c>
      <c r="H539" t="inlineStr">
        <is>
          <t>DESPACHOS ADUANEROS CHAVIMOCHIC SAC</t>
        </is>
      </c>
      <c r="I539" t="inlineStr">
        <is>
          <t>US</t>
        </is>
      </c>
      <c r="J539" t="inlineStr">
        <is>
          <t>UNITED STATES</t>
        </is>
      </c>
      <c r="K539" s="8" t="n">
        <v>115876.63</v>
      </c>
      <c r="O539" t="inlineStr">
        <is>
          <t>SUNAT - Aduanas (exportaciones)</t>
        </is>
      </c>
      <c r="P539" t="inlineStr">
        <is>
          <t>2026-09-19T23:27:29.864Z</t>
        </is>
      </c>
    </row>
    <row r="540">
      <c r="A540" t="inlineStr">
        <is>
          <t>20600796721</t>
        </is>
      </c>
      <c r="B540" t="inlineStr">
        <is>
          <t>2026</t>
        </is>
      </c>
      <c r="C540" t="n">
        <v>5</v>
      </c>
      <c r="D540" t="inlineStr">
        <is>
          <t>202605</t>
        </is>
      </c>
      <c r="E540" t="inlineStr">
        <is>
          <t>046</t>
        </is>
      </c>
      <c r="F540" t="inlineStr">
        <is>
          <t>PAITA</t>
        </is>
      </c>
      <c r="G540" t="inlineStr">
        <is>
          <t>9628</t>
        </is>
      </c>
      <c r="H540" t="inlineStr">
        <is>
          <t>TEAM TRANSPORT ADUANA S.A.C.</t>
        </is>
      </c>
      <c r="I540" t="inlineStr">
        <is>
          <t>US</t>
        </is>
      </c>
      <c r="J540" t="inlineStr">
        <is>
          <t>UNITED STATES</t>
        </is>
      </c>
      <c r="K540" s="8" t="n">
        <v>248486.35</v>
      </c>
      <c r="O540" t="inlineStr">
        <is>
          <t>SUNAT - Aduanas (exportaciones)</t>
        </is>
      </c>
      <c r="P540" t="inlineStr">
        <is>
          <t>2026-09-19T23:27:29.864Z</t>
        </is>
      </c>
    </row>
    <row r="541">
      <c r="A541" t="inlineStr">
        <is>
          <t>20601958911</t>
        </is>
      </c>
      <c r="B541" t="inlineStr">
        <is>
          <t>2025</t>
        </is>
      </c>
      <c r="C541" t="n">
        <v>5</v>
      </c>
      <c r="D541" t="inlineStr">
        <is>
          <t>202505</t>
        </is>
      </c>
      <c r="E541" t="inlineStr">
        <is>
          <t>046</t>
        </is>
      </c>
      <c r="F541" t="inlineStr">
        <is>
          <t>PAITA</t>
        </is>
      </c>
      <c r="G541" t="inlineStr">
        <is>
          <t>7558</t>
        </is>
      </c>
      <c r="H541" t="inlineStr">
        <is>
          <t>DESPACHOS ADUANEROS CHAVIMOCHIC SAC</t>
        </is>
      </c>
      <c r="I541" t="inlineStr">
        <is>
          <t>US</t>
        </is>
      </c>
      <c r="J541" t="inlineStr">
        <is>
          <t>UNITED STATES</t>
        </is>
      </c>
      <c r="K541" s="8" t="n">
        <v>453213.37</v>
      </c>
      <c r="O541" t="inlineStr">
        <is>
          <t>SUNAT - Aduanas (exportaciones)</t>
        </is>
      </c>
      <c r="P541" t="inlineStr">
        <is>
          <t>2026-09-19T23:27:29.864Z</t>
        </is>
      </c>
    </row>
    <row r="542">
      <c r="A542" t="inlineStr">
        <is>
          <t>20601958911</t>
        </is>
      </c>
      <c r="B542" t="inlineStr">
        <is>
          <t>2025</t>
        </is>
      </c>
      <c r="C542" t="n">
        <v>5</v>
      </c>
      <c r="D542" t="inlineStr">
        <is>
          <t>202505</t>
        </is>
      </c>
      <c r="E542" t="inlineStr">
        <is>
          <t>046</t>
        </is>
      </c>
      <c r="F542" t="inlineStr">
        <is>
          <t>PAITA</t>
        </is>
      </c>
      <c r="G542" t="inlineStr">
        <is>
          <t>7620</t>
        </is>
      </c>
      <c r="H542" t="inlineStr">
        <is>
          <t>TRANSITARIO INTERNACIONAL MULTIMODAL SAC</t>
        </is>
      </c>
      <c r="I542" t="inlineStr">
        <is>
          <t>US</t>
        </is>
      </c>
      <c r="J542" t="inlineStr">
        <is>
          <t>UNITED STATES</t>
        </is>
      </c>
      <c r="K542" s="8" t="n">
        <v>479575.13</v>
      </c>
      <c r="O542" t="inlineStr">
        <is>
          <t>SUNAT - Aduanas (exportaciones)</t>
        </is>
      </c>
      <c r="P542" t="inlineStr">
        <is>
          <t>2026-09-19T23:27:29.864Z</t>
        </is>
      </c>
    </row>
    <row r="543">
      <c r="A543" t="inlineStr">
        <is>
          <t>20601958911</t>
        </is>
      </c>
      <c r="B543" t="inlineStr">
        <is>
          <t>2025</t>
        </is>
      </c>
      <c r="C543" t="n">
        <v>5</v>
      </c>
      <c r="D543" t="inlineStr">
        <is>
          <t>202505</t>
        </is>
      </c>
      <c r="E543" t="inlineStr">
        <is>
          <t>046</t>
        </is>
      </c>
      <c r="F543" t="inlineStr">
        <is>
          <t>PAITA</t>
        </is>
      </c>
      <c r="G543" t="inlineStr">
        <is>
          <t>7558</t>
        </is>
      </c>
      <c r="H543" t="inlineStr">
        <is>
          <t>DESPACHOS ADUANEROS CHAVIMOCHIC SAC</t>
        </is>
      </c>
      <c r="I543" t="inlineStr">
        <is>
          <t>AU</t>
        </is>
      </c>
      <c r="J543" t="inlineStr">
        <is>
          <t>AUSTRALIA</t>
        </is>
      </c>
      <c r="K543" s="8" t="n">
        <v>154801.8</v>
      </c>
      <c r="O543" t="inlineStr">
        <is>
          <t>SUNAT - Aduanas (exportaciones)</t>
        </is>
      </c>
      <c r="P543" t="inlineStr">
        <is>
          <t>2026-09-19T23:27:29.864Z</t>
        </is>
      </c>
    </row>
    <row r="544">
      <c r="A544" t="inlineStr">
        <is>
          <t>20601958911</t>
        </is>
      </c>
      <c r="B544" t="inlineStr">
        <is>
          <t>2025</t>
        </is>
      </c>
      <c r="C544" t="n">
        <v>6</v>
      </c>
      <c r="D544" t="inlineStr">
        <is>
          <t>202506</t>
        </is>
      </c>
      <c r="E544" t="inlineStr">
        <is>
          <t>046</t>
        </is>
      </c>
      <c r="F544" t="inlineStr">
        <is>
          <t>PAITA</t>
        </is>
      </c>
      <c r="G544" t="inlineStr">
        <is>
          <t>7558</t>
        </is>
      </c>
      <c r="H544" t="inlineStr">
        <is>
          <t>DESPACHOS ADUANEROS CHAVIMOCHIC SAC</t>
        </is>
      </c>
      <c r="I544" t="inlineStr">
        <is>
          <t>CA</t>
        </is>
      </c>
      <c r="J544" t="inlineStr">
        <is>
          <t>CANADA</t>
        </is>
      </c>
      <c r="K544" s="8" t="n">
        <v>141833.67</v>
      </c>
      <c r="O544" t="inlineStr">
        <is>
          <t>SUNAT - Aduanas (exportaciones)</t>
        </is>
      </c>
      <c r="P544" t="inlineStr">
        <is>
          <t>2026-09-19T23:27:29.864Z</t>
        </is>
      </c>
    </row>
    <row r="545">
      <c r="A545" t="inlineStr">
        <is>
          <t>20601958911</t>
        </is>
      </c>
      <c r="B545" t="inlineStr">
        <is>
          <t>2025</t>
        </is>
      </c>
      <c r="C545" t="n">
        <v>6</v>
      </c>
      <c r="D545" t="inlineStr">
        <is>
          <t>202506</t>
        </is>
      </c>
      <c r="E545" t="inlineStr">
        <is>
          <t>046</t>
        </is>
      </c>
      <c r="F545" t="inlineStr">
        <is>
          <t>PAITA</t>
        </is>
      </c>
      <c r="G545" t="inlineStr">
        <is>
          <t>7620</t>
        </is>
      </c>
      <c r="H545" t="inlineStr">
        <is>
          <t>TRANSITARIO INTERNACIONAL MULTIMODAL SAC</t>
        </is>
      </c>
      <c r="I545" t="inlineStr">
        <is>
          <t>US</t>
        </is>
      </c>
      <c r="J545" t="inlineStr">
        <is>
          <t>UNITED STATES</t>
        </is>
      </c>
      <c r="K545" s="8" t="n">
        <v>155615.63</v>
      </c>
      <c r="O545" t="inlineStr">
        <is>
          <t>SUNAT - Aduanas (exportaciones)</t>
        </is>
      </c>
      <c r="P545" t="inlineStr">
        <is>
          <t>2026-09-19T23:27:29.864Z</t>
        </is>
      </c>
    </row>
    <row r="546">
      <c r="A546" t="inlineStr">
        <is>
          <t>20601958911</t>
        </is>
      </c>
      <c r="B546" t="inlineStr">
        <is>
          <t>2025</t>
        </is>
      </c>
      <c r="C546" t="n">
        <v>6</v>
      </c>
      <c r="D546" t="inlineStr">
        <is>
          <t>202506</t>
        </is>
      </c>
      <c r="E546" t="inlineStr">
        <is>
          <t>046</t>
        </is>
      </c>
      <c r="F546" t="inlineStr">
        <is>
          <t>PAITA</t>
        </is>
      </c>
      <c r="G546" t="inlineStr">
        <is>
          <t>7558</t>
        </is>
      </c>
      <c r="H546" t="inlineStr">
        <is>
          <t>DESPACHOS ADUANEROS CHAVIMOCHIC SAC</t>
        </is>
      </c>
      <c r="I546" t="inlineStr">
        <is>
          <t>US</t>
        </is>
      </c>
      <c r="J546" t="inlineStr">
        <is>
          <t>UNITED STATES</t>
        </is>
      </c>
      <c r="K546" s="8" t="n">
        <v>117027.02</v>
      </c>
      <c r="O546" t="inlineStr">
        <is>
          <t>SUNAT - Aduanas (exportaciones)</t>
        </is>
      </c>
      <c r="P546" t="inlineStr">
        <is>
          <t>2026-09-19T23:27:29.864Z</t>
        </is>
      </c>
    </row>
    <row r="547">
      <c r="A547" t="inlineStr">
        <is>
          <t>20601958911</t>
        </is>
      </c>
      <c r="B547" t="inlineStr">
        <is>
          <t>2025</t>
        </is>
      </c>
      <c r="C547" t="n">
        <v>6</v>
      </c>
      <c r="D547" t="inlineStr">
        <is>
          <t>202506</t>
        </is>
      </c>
      <c r="E547" t="inlineStr">
        <is>
          <t>046</t>
        </is>
      </c>
      <c r="F547" t="inlineStr">
        <is>
          <t>PAITA</t>
        </is>
      </c>
      <c r="G547" t="inlineStr">
        <is>
          <t>7558</t>
        </is>
      </c>
      <c r="H547" t="inlineStr">
        <is>
          <t>DESPACHOS ADUANEROS CHAVIMOCHIC SAC</t>
        </is>
      </c>
      <c r="I547" t="inlineStr">
        <is>
          <t>BE</t>
        </is>
      </c>
      <c r="J547" t="inlineStr">
        <is>
          <t>BELGIUM</t>
        </is>
      </c>
      <c r="K547" s="8" t="n">
        <v>169992.94</v>
      </c>
      <c r="O547" t="inlineStr">
        <is>
          <t>SUNAT - Aduanas (exportaciones)</t>
        </is>
      </c>
      <c r="P547" t="inlineStr">
        <is>
          <t>2026-09-19T23:27:29.864Z</t>
        </is>
      </c>
    </row>
    <row r="548">
      <c r="A548" t="inlineStr">
        <is>
          <t>20601958911</t>
        </is>
      </c>
      <c r="B548" t="inlineStr">
        <is>
          <t>2025</t>
        </is>
      </c>
      <c r="C548" t="n">
        <v>6</v>
      </c>
      <c r="D548" t="inlineStr">
        <is>
          <t>202506</t>
        </is>
      </c>
      <c r="E548" t="inlineStr">
        <is>
          <t>046</t>
        </is>
      </c>
      <c r="F548" t="inlineStr">
        <is>
          <t>PAITA</t>
        </is>
      </c>
      <c r="G548" t="inlineStr">
        <is>
          <t>7558</t>
        </is>
      </c>
      <c r="H548" t="inlineStr">
        <is>
          <t>DESPACHOS ADUANEROS CHAVIMOCHIC SAC</t>
        </is>
      </c>
      <c r="I548" t="inlineStr">
        <is>
          <t>AU</t>
        </is>
      </c>
      <c r="J548" t="inlineStr">
        <is>
          <t>AUSTRALIA</t>
        </is>
      </c>
      <c r="K548" s="8" t="n">
        <v>320419.84</v>
      </c>
      <c r="O548" t="inlineStr">
        <is>
          <t>SUNAT - Aduanas (exportaciones)</t>
        </is>
      </c>
      <c r="P548" t="inlineStr">
        <is>
          <t>2026-09-19T23:27:29.864Z</t>
        </is>
      </c>
    </row>
    <row r="549">
      <c r="A549" t="inlineStr">
        <is>
          <t>20601958911</t>
        </is>
      </c>
      <c r="B549" t="inlineStr">
        <is>
          <t>2025</t>
        </is>
      </c>
      <c r="C549" t="n">
        <v>7</v>
      </c>
      <c r="D549" t="inlineStr">
        <is>
          <t>202507</t>
        </is>
      </c>
      <c r="E549" t="inlineStr">
        <is>
          <t>046</t>
        </is>
      </c>
      <c r="F549" t="inlineStr">
        <is>
          <t>PAITA</t>
        </is>
      </c>
      <c r="G549" t="inlineStr">
        <is>
          <t>7558</t>
        </is>
      </c>
      <c r="H549" t="inlineStr">
        <is>
          <t>DESPACHOS ADUANEROS CHAVIMOCHIC SAC</t>
        </is>
      </c>
      <c r="I549" t="inlineStr">
        <is>
          <t>NZ</t>
        </is>
      </c>
      <c r="J549" t="inlineStr">
        <is>
          <t>NEW ZEALAND</t>
        </is>
      </c>
      <c r="K549" s="8" t="n">
        <v>143402.54</v>
      </c>
      <c r="O549" t="inlineStr">
        <is>
          <t>SUNAT - Aduanas (exportaciones)</t>
        </is>
      </c>
      <c r="P549" t="inlineStr">
        <is>
          <t>2026-09-19T23:27:29.864Z</t>
        </is>
      </c>
    </row>
    <row r="550">
      <c r="A550" t="inlineStr">
        <is>
          <t>20601958911</t>
        </is>
      </c>
      <c r="B550" t="inlineStr">
        <is>
          <t>2025</t>
        </is>
      </c>
      <c r="C550" t="n">
        <v>7</v>
      </c>
      <c r="D550" t="inlineStr">
        <is>
          <t>202507</t>
        </is>
      </c>
      <c r="E550" t="inlineStr">
        <is>
          <t>046</t>
        </is>
      </c>
      <c r="F550" t="inlineStr">
        <is>
          <t>PAITA</t>
        </is>
      </c>
      <c r="G550" t="inlineStr">
        <is>
          <t>7558</t>
        </is>
      </c>
      <c r="H550" t="inlineStr">
        <is>
          <t>DESPACHOS ADUANEROS CHAVIMOCHIC SAC</t>
        </is>
      </c>
      <c r="I550" t="inlineStr">
        <is>
          <t>AU</t>
        </is>
      </c>
      <c r="J550" t="inlineStr">
        <is>
          <t>AUSTRALIA</t>
        </is>
      </c>
      <c r="K550" s="8" t="n">
        <v>124649.36</v>
      </c>
      <c r="O550" t="inlineStr">
        <is>
          <t>SUNAT - Aduanas (exportaciones)</t>
        </is>
      </c>
      <c r="P550" t="inlineStr">
        <is>
          <t>2026-09-19T23:27:29.864Z</t>
        </is>
      </c>
    </row>
    <row r="551">
      <c r="A551" t="inlineStr">
        <is>
          <t>20601958911</t>
        </is>
      </c>
      <c r="B551" t="inlineStr">
        <is>
          <t>2025</t>
        </is>
      </c>
      <c r="C551" t="n">
        <v>7</v>
      </c>
      <c r="D551" t="inlineStr">
        <is>
          <t>202507</t>
        </is>
      </c>
      <c r="E551" t="inlineStr">
        <is>
          <t>046</t>
        </is>
      </c>
      <c r="F551" t="inlineStr">
        <is>
          <t>PAITA</t>
        </is>
      </c>
      <c r="G551" t="inlineStr">
        <is>
          <t>7558</t>
        </is>
      </c>
      <c r="H551" t="inlineStr">
        <is>
          <t>DESPACHOS ADUANEROS CHAVIMOCHIC SAC</t>
        </is>
      </c>
      <c r="I551" t="inlineStr">
        <is>
          <t>BE</t>
        </is>
      </c>
      <c r="J551" t="inlineStr">
        <is>
          <t>BELGIUM</t>
        </is>
      </c>
      <c r="K551" s="8" t="n">
        <v>181125</v>
      </c>
      <c r="O551" t="inlineStr">
        <is>
          <t>SUNAT - Aduanas (exportaciones)</t>
        </is>
      </c>
      <c r="P551" t="inlineStr">
        <is>
          <t>2026-09-19T23:27:29.864Z</t>
        </is>
      </c>
    </row>
    <row r="552">
      <c r="A552" t="inlineStr">
        <is>
          <t>20601958911</t>
        </is>
      </c>
      <c r="B552" t="inlineStr">
        <is>
          <t>2025</t>
        </is>
      </c>
      <c r="C552" t="n">
        <v>7</v>
      </c>
      <c r="D552" t="inlineStr">
        <is>
          <t>202507</t>
        </is>
      </c>
      <c r="E552" t="inlineStr">
        <is>
          <t>046</t>
        </is>
      </c>
      <c r="F552" t="inlineStr">
        <is>
          <t>PAITA</t>
        </is>
      </c>
      <c r="G552" t="inlineStr">
        <is>
          <t>7558</t>
        </is>
      </c>
      <c r="H552" t="inlineStr">
        <is>
          <t>DESPACHOS ADUANEROS CHAVIMOCHIC SAC</t>
        </is>
      </c>
      <c r="I552" t="inlineStr">
        <is>
          <t>US</t>
        </is>
      </c>
      <c r="J552" t="inlineStr">
        <is>
          <t>UNITED STATES</t>
        </is>
      </c>
      <c r="K552" s="8" t="n">
        <v>410596.62</v>
      </c>
      <c r="O552" t="inlineStr">
        <is>
          <t>SUNAT - Aduanas (exportaciones)</t>
        </is>
      </c>
      <c r="P552" t="inlineStr">
        <is>
          <t>2026-09-19T23:27:29.864Z</t>
        </is>
      </c>
    </row>
    <row r="553">
      <c r="A553" t="inlineStr">
        <is>
          <t>20601958911</t>
        </is>
      </c>
      <c r="B553" t="inlineStr">
        <is>
          <t>2025</t>
        </is>
      </c>
      <c r="C553" t="n">
        <v>8</v>
      </c>
      <c r="D553" t="inlineStr">
        <is>
          <t>202508</t>
        </is>
      </c>
      <c r="E553" t="inlineStr">
        <is>
          <t>046</t>
        </is>
      </c>
      <c r="F553" t="inlineStr">
        <is>
          <t>PAITA</t>
        </is>
      </c>
      <c r="G553" t="inlineStr">
        <is>
          <t>7558</t>
        </is>
      </c>
      <c r="H553" t="inlineStr">
        <is>
          <t>DESPACHOS ADUANEROS CHAVIMOCHIC SAC</t>
        </is>
      </c>
      <c r="I553" t="inlineStr">
        <is>
          <t>BE</t>
        </is>
      </c>
      <c r="J553" t="inlineStr">
        <is>
          <t>BELGIUM</t>
        </is>
      </c>
      <c r="K553" s="8" t="n">
        <v>430047.9</v>
      </c>
      <c r="O553" t="inlineStr">
        <is>
          <t>SUNAT - Aduanas (exportaciones)</t>
        </is>
      </c>
      <c r="P553" t="inlineStr">
        <is>
          <t>2026-09-19T23:27:29.864Z</t>
        </is>
      </c>
    </row>
    <row r="554">
      <c r="A554" t="inlineStr">
        <is>
          <t>20601958911</t>
        </is>
      </c>
      <c r="B554" t="inlineStr">
        <is>
          <t>2025</t>
        </is>
      </c>
      <c r="C554" t="n">
        <v>8</v>
      </c>
      <c r="D554" t="inlineStr">
        <is>
          <t>202508</t>
        </is>
      </c>
      <c r="E554" t="inlineStr">
        <is>
          <t>046</t>
        </is>
      </c>
      <c r="F554" t="inlineStr">
        <is>
          <t>PAITA</t>
        </is>
      </c>
      <c r="G554" t="inlineStr">
        <is>
          <t>7620</t>
        </is>
      </c>
      <c r="H554" t="inlineStr">
        <is>
          <t>TRANSITARIO INTERNACIONAL MULTIMODAL SAC</t>
        </is>
      </c>
      <c r="I554" t="inlineStr">
        <is>
          <t>BE</t>
        </is>
      </c>
      <c r="J554" t="inlineStr">
        <is>
          <t>BELGIUM</t>
        </is>
      </c>
      <c r="K554" s="8" t="n">
        <v>131202.6</v>
      </c>
      <c r="O554" t="inlineStr">
        <is>
          <t>SUNAT - Aduanas (exportaciones)</t>
        </is>
      </c>
      <c r="P554" t="inlineStr">
        <is>
          <t>2026-09-19T23:27:29.864Z</t>
        </is>
      </c>
    </row>
    <row r="555">
      <c r="A555" t="inlineStr">
        <is>
          <t>20601958911</t>
        </is>
      </c>
      <c r="B555" t="inlineStr">
        <is>
          <t>2025</t>
        </is>
      </c>
      <c r="C555" t="n">
        <v>8</v>
      </c>
      <c r="D555" t="inlineStr">
        <is>
          <t>202508</t>
        </is>
      </c>
      <c r="E555" t="inlineStr">
        <is>
          <t>046</t>
        </is>
      </c>
      <c r="F555" t="inlineStr">
        <is>
          <t>PAITA</t>
        </is>
      </c>
      <c r="G555" t="inlineStr">
        <is>
          <t>7558</t>
        </is>
      </c>
      <c r="H555" t="inlineStr">
        <is>
          <t>DESPACHOS ADUANEROS CHAVIMOCHIC SAC</t>
        </is>
      </c>
      <c r="I555" t="inlineStr">
        <is>
          <t>US</t>
        </is>
      </c>
      <c r="J555" t="inlineStr">
        <is>
          <t>UNITED STATES</t>
        </is>
      </c>
      <c r="K555" s="8" t="n">
        <v>837678.67</v>
      </c>
      <c r="O555" t="inlineStr">
        <is>
          <t>SUNAT - Aduanas (exportaciones)</t>
        </is>
      </c>
      <c r="P555" t="inlineStr">
        <is>
          <t>2026-09-19T23:27:29.864Z</t>
        </is>
      </c>
    </row>
    <row r="556">
      <c r="A556" t="inlineStr">
        <is>
          <t>20601958911</t>
        </is>
      </c>
      <c r="B556" t="inlineStr">
        <is>
          <t>2025</t>
        </is>
      </c>
      <c r="C556" t="n">
        <v>9</v>
      </c>
      <c r="D556" t="inlineStr">
        <is>
          <t>202509</t>
        </is>
      </c>
      <c r="E556" t="inlineStr">
        <is>
          <t>046</t>
        </is>
      </c>
      <c r="F556" t="inlineStr">
        <is>
          <t>PAITA</t>
        </is>
      </c>
      <c r="G556" t="inlineStr">
        <is>
          <t>7620</t>
        </is>
      </c>
      <c r="H556" t="inlineStr">
        <is>
          <t>TRANSITARIO INTERNACIONAL MULTIMODAL SAC</t>
        </is>
      </c>
      <c r="I556" t="inlineStr">
        <is>
          <t>US</t>
        </is>
      </c>
      <c r="J556" t="inlineStr">
        <is>
          <t>UNITED STATES</t>
        </is>
      </c>
      <c r="K556" s="8" t="n">
        <v>122716.26</v>
      </c>
      <c r="O556" t="inlineStr">
        <is>
          <t>SUNAT - Aduanas (exportaciones)</t>
        </is>
      </c>
      <c r="P556" t="inlineStr">
        <is>
          <t>2026-09-19T23:27:29.864Z</t>
        </is>
      </c>
    </row>
    <row r="557">
      <c r="A557" t="inlineStr">
        <is>
          <t>20601958911</t>
        </is>
      </c>
      <c r="B557" t="inlineStr">
        <is>
          <t>2025</t>
        </is>
      </c>
      <c r="C557" t="n">
        <v>9</v>
      </c>
      <c r="D557" t="inlineStr">
        <is>
          <t>202509</t>
        </is>
      </c>
      <c r="E557" t="inlineStr">
        <is>
          <t>046</t>
        </is>
      </c>
      <c r="F557" t="inlineStr">
        <is>
          <t>PAITA</t>
        </is>
      </c>
      <c r="G557" t="inlineStr">
        <is>
          <t>7558</t>
        </is>
      </c>
      <c r="H557" t="inlineStr">
        <is>
          <t>DESPACHOS ADUANEROS CHAVIMOCHIC SAC</t>
        </is>
      </c>
      <c r="I557" t="inlineStr">
        <is>
          <t>NZ</t>
        </is>
      </c>
      <c r="J557" t="inlineStr">
        <is>
          <t>NEW ZEALAND</t>
        </is>
      </c>
      <c r="K557" s="8" t="n">
        <v>133759.97</v>
      </c>
      <c r="O557" t="inlineStr">
        <is>
          <t>SUNAT - Aduanas (exportaciones)</t>
        </is>
      </c>
      <c r="P557" t="inlineStr">
        <is>
          <t>2026-09-19T23:27:29.864Z</t>
        </is>
      </c>
    </row>
    <row r="558">
      <c r="A558" t="inlineStr">
        <is>
          <t>20601958911</t>
        </is>
      </c>
      <c r="B558" t="inlineStr">
        <is>
          <t>2025</t>
        </is>
      </c>
      <c r="C558" t="n">
        <v>9</v>
      </c>
      <c r="D558" t="inlineStr">
        <is>
          <t>202509</t>
        </is>
      </c>
      <c r="E558" t="inlineStr">
        <is>
          <t>046</t>
        </is>
      </c>
      <c r="F558" t="inlineStr">
        <is>
          <t>PAITA</t>
        </is>
      </c>
      <c r="G558" t="inlineStr">
        <is>
          <t>7558</t>
        </is>
      </c>
      <c r="H558" t="inlineStr">
        <is>
          <t>DESPACHOS ADUANEROS CHAVIMOCHIC SAC</t>
        </is>
      </c>
      <c r="I558" t="inlineStr">
        <is>
          <t>US</t>
        </is>
      </c>
      <c r="J558" t="inlineStr">
        <is>
          <t>UNITED STATES</t>
        </is>
      </c>
      <c r="K558" s="8" t="n">
        <v>612727.95</v>
      </c>
      <c r="O558" t="inlineStr">
        <is>
          <t>SUNAT - Aduanas (exportaciones)</t>
        </is>
      </c>
      <c r="P558" t="inlineStr">
        <is>
          <t>2026-09-19T23:27:29.864Z</t>
        </is>
      </c>
    </row>
    <row r="559">
      <c r="A559" t="inlineStr">
        <is>
          <t>20601958911</t>
        </is>
      </c>
      <c r="B559" t="inlineStr">
        <is>
          <t>2025</t>
        </is>
      </c>
      <c r="C559" t="n">
        <v>10</v>
      </c>
      <c r="D559" t="inlineStr">
        <is>
          <t>202510</t>
        </is>
      </c>
      <c r="E559" t="inlineStr">
        <is>
          <t>046</t>
        </is>
      </c>
      <c r="F559" t="inlineStr">
        <is>
          <t>PAITA</t>
        </is>
      </c>
      <c r="G559" t="inlineStr">
        <is>
          <t>7558</t>
        </is>
      </c>
      <c r="H559" t="inlineStr">
        <is>
          <t>DESPACHOS ADUANEROS CHAVIMOCHIC SAC</t>
        </is>
      </c>
      <c r="I559" t="inlineStr">
        <is>
          <t>US</t>
        </is>
      </c>
      <c r="J559" t="inlineStr">
        <is>
          <t>UNITED STATES</t>
        </is>
      </c>
      <c r="K559" s="8" t="n">
        <v>941258.87</v>
      </c>
      <c r="O559" t="inlineStr">
        <is>
          <t>SUNAT - Aduanas (exportaciones)</t>
        </is>
      </c>
      <c r="P559" t="inlineStr">
        <is>
          <t>2026-09-19T23:27:29.864Z</t>
        </is>
      </c>
    </row>
    <row r="560">
      <c r="A560" t="inlineStr">
        <is>
          <t>20601958911</t>
        </is>
      </c>
      <c r="B560" t="inlineStr">
        <is>
          <t>2025</t>
        </is>
      </c>
      <c r="C560" t="n">
        <v>10</v>
      </c>
      <c r="D560" t="inlineStr">
        <is>
          <t>202510</t>
        </is>
      </c>
      <c r="E560" t="inlineStr">
        <is>
          <t>046</t>
        </is>
      </c>
      <c r="F560" t="inlineStr">
        <is>
          <t>PAITA</t>
        </is>
      </c>
      <c r="G560" t="inlineStr">
        <is>
          <t>7558</t>
        </is>
      </c>
      <c r="H560" t="inlineStr">
        <is>
          <t>DESPACHOS ADUANEROS CHAVIMOCHIC SAC</t>
        </is>
      </c>
      <c r="I560" t="inlineStr">
        <is>
          <t>CA</t>
        </is>
      </c>
      <c r="J560" t="inlineStr">
        <is>
          <t>CANADA</t>
        </is>
      </c>
      <c r="K560" s="8" t="n">
        <v>358841.02</v>
      </c>
      <c r="O560" t="inlineStr">
        <is>
          <t>SUNAT - Aduanas (exportaciones)</t>
        </is>
      </c>
      <c r="P560" t="inlineStr">
        <is>
          <t>2026-09-19T23:27:29.864Z</t>
        </is>
      </c>
    </row>
    <row r="561">
      <c r="A561" t="inlineStr">
        <is>
          <t>20601958911</t>
        </is>
      </c>
      <c r="B561" t="inlineStr">
        <is>
          <t>2025</t>
        </is>
      </c>
      <c r="C561" t="n">
        <v>10</v>
      </c>
      <c r="D561" t="inlineStr">
        <is>
          <t>202510</t>
        </is>
      </c>
      <c r="E561" t="inlineStr">
        <is>
          <t>046</t>
        </is>
      </c>
      <c r="F561" t="inlineStr">
        <is>
          <t>PAITA</t>
        </is>
      </c>
      <c r="G561" t="inlineStr">
        <is>
          <t>7620</t>
        </is>
      </c>
      <c r="H561" t="inlineStr">
        <is>
          <t>TRANSITARIO INTERNACIONAL MULTIMODAL SAC</t>
        </is>
      </c>
      <c r="I561" t="inlineStr">
        <is>
          <t>US</t>
        </is>
      </c>
      <c r="J561" t="inlineStr">
        <is>
          <t>UNITED STATES</t>
        </is>
      </c>
      <c r="K561" s="8" t="n">
        <v>593020.55</v>
      </c>
      <c r="O561" t="inlineStr">
        <is>
          <t>SUNAT - Aduanas (exportaciones)</t>
        </is>
      </c>
      <c r="P561" t="inlineStr">
        <is>
          <t>2026-09-19T23:27:29.864Z</t>
        </is>
      </c>
    </row>
    <row r="562">
      <c r="A562" t="inlineStr">
        <is>
          <t>20601958911</t>
        </is>
      </c>
      <c r="B562" t="inlineStr">
        <is>
          <t>2025</t>
        </is>
      </c>
      <c r="C562" t="n">
        <v>11</v>
      </c>
      <c r="D562" t="inlineStr">
        <is>
          <t>202511</t>
        </is>
      </c>
      <c r="E562" t="inlineStr">
        <is>
          <t>046</t>
        </is>
      </c>
      <c r="F562" t="inlineStr">
        <is>
          <t>PAITA</t>
        </is>
      </c>
      <c r="G562" t="inlineStr">
        <is>
          <t>7620</t>
        </is>
      </c>
      <c r="H562" t="inlineStr">
        <is>
          <t>TRANSITARIO INTERNACIONAL MULTIMODAL SAC</t>
        </is>
      </c>
      <c r="I562" t="inlineStr">
        <is>
          <t>US</t>
        </is>
      </c>
      <c r="J562" t="inlineStr">
        <is>
          <t>UNITED STATES</t>
        </is>
      </c>
      <c r="K562" s="8" t="n">
        <v>471559.27</v>
      </c>
      <c r="O562" t="inlineStr">
        <is>
          <t>SUNAT - Aduanas (exportaciones)</t>
        </is>
      </c>
      <c r="P562" t="inlineStr">
        <is>
          <t>2026-09-19T23:27:29.864Z</t>
        </is>
      </c>
    </row>
    <row r="563">
      <c r="A563" t="inlineStr">
        <is>
          <t>20601958911</t>
        </is>
      </c>
      <c r="B563" t="inlineStr">
        <is>
          <t>2025</t>
        </is>
      </c>
      <c r="C563" t="n">
        <v>11</v>
      </c>
      <c r="D563" t="inlineStr">
        <is>
          <t>202511</t>
        </is>
      </c>
      <c r="E563" t="inlineStr">
        <is>
          <t>046</t>
        </is>
      </c>
      <c r="F563" t="inlineStr">
        <is>
          <t>PAITA</t>
        </is>
      </c>
      <c r="G563" t="inlineStr">
        <is>
          <t>7558</t>
        </is>
      </c>
      <c r="H563" t="inlineStr">
        <is>
          <t>DESPACHOS ADUANEROS CHAVIMOCHIC SAC</t>
        </is>
      </c>
      <c r="I563" t="inlineStr">
        <is>
          <t>US</t>
        </is>
      </c>
      <c r="J563" t="inlineStr">
        <is>
          <t>UNITED STATES</t>
        </is>
      </c>
      <c r="K563" s="8" t="n">
        <v>630337.29</v>
      </c>
      <c r="O563" t="inlineStr">
        <is>
          <t>SUNAT - Aduanas (exportaciones)</t>
        </is>
      </c>
      <c r="P563" t="inlineStr">
        <is>
          <t>2026-09-19T23:27:29.864Z</t>
        </is>
      </c>
    </row>
    <row r="564">
      <c r="A564" t="inlineStr">
        <is>
          <t>20601958911</t>
        </is>
      </c>
      <c r="B564" t="inlineStr">
        <is>
          <t>2025</t>
        </is>
      </c>
      <c r="C564" t="n">
        <v>11</v>
      </c>
      <c r="D564" t="inlineStr">
        <is>
          <t>202511</t>
        </is>
      </c>
      <c r="E564" t="inlineStr">
        <is>
          <t>046</t>
        </is>
      </c>
      <c r="F564" t="inlineStr">
        <is>
          <t>PAITA</t>
        </is>
      </c>
      <c r="G564" t="inlineStr">
        <is>
          <t>7558</t>
        </is>
      </c>
      <c r="H564" t="inlineStr">
        <is>
          <t>DESPACHOS ADUANEROS CHAVIMOCHIC SAC</t>
        </is>
      </c>
      <c r="I564" t="inlineStr">
        <is>
          <t>CA</t>
        </is>
      </c>
      <c r="J564" t="inlineStr">
        <is>
          <t>CANADA</t>
        </is>
      </c>
      <c r="K564" s="8" t="n">
        <v>313519.46</v>
      </c>
      <c r="O564" t="inlineStr">
        <is>
          <t>SUNAT - Aduanas (exportaciones)</t>
        </is>
      </c>
      <c r="P564" t="inlineStr">
        <is>
          <t>2026-09-19T23:27:29.864Z</t>
        </is>
      </c>
    </row>
    <row r="565">
      <c r="A565" t="inlineStr">
        <is>
          <t>20601958911</t>
        </is>
      </c>
      <c r="B565" t="inlineStr">
        <is>
          <t>2025</t>
        </is>
      </c>
      <c r="C565" t="n">
        <v>12</v>
      </c>
      <c r="D565" t="inlineStr">
        <is>
          <t>202512</t>
        </is>
      </c>
      <c r="E565" t="inlineStr">
        <is>
          <t>046</t>
        </is>
      </c>
      <c r="F565" t="inlineStr">
        <is>
          <t>PAITA</t>
        </is>
      </c>
      <c r="G565" t="inlineStr">
        <is>
          <t>7620</t>
        </is>
      </c>
      <c r="H565" t="inlineStr">
        <is>
          <t>TRANSITARIO INTERNACIONAL MULTIMODAL SAC</t>
        </is>
      </c>
      <c r="I565" t="inlineStr">
        <is>
          <t>US</t>
        </is>
      </c>
      <c r="J565" t="inlineStr">
        <is>
          <t>UNITED STATES</t>
        </is>
      </c>
      <c r="K565" s="8" t="n">
        <v>325224.62</v>
      </c>
      <c r="O565" t="inlineStr">
        <is>
          <t>SUNAT - Aduanas (exportaciones)</t>
        </is>
      </c>
      <c r="P565" t="inlineStr">
        <is>
          <t>2026-09-19T23:27:29.864Z</t>
        </is>
      </c>
    </row>
    <row r="566">
      <c r="A566" t="inlineStr">
        <is>
          <t>20601958911</t>
        </is>
      </c>
      <c r="B566" t="inlineStr">
        <is>
          <t>2025</t>
        </is>
      </c>
      <c r="C566" t="n">
        <v>12</v>
      </c>
      <c r="D566" t="inlineStr">
        <is>
          <t>202512</t>
        </is>
      </c>
      <c r="E566" t="inlineStr">
        <is>
          <t>046</t>
        </is>
      </c>
      <c r="F566" t="inlineStr">
        <is>
          <t>PAITA</t>
        </is>
      </c>
      <c r="G566" t="inlineStr">
        <is>
          <t>7558</t>
        </is>
      </c>
      <c r="H566" t="inlineStr">
        <is>
          <t>DESPACHOS ADUANEROS CHAVIMOCHIC SAC</t>
        </is>
      </c>
      <c r="I566" t="inlineStr">
        <is>
          <t>IT</t>
        </is>
      </c>
      <c r="J566" t="inlineStr">
        <is>
          <t>ITALY</t>
        </is>
      </c>
      <c r="K566" s="8" t="n">
        <v>145703.35</v>
      </c>
      <c r="O566" t="inlineStr">
        <is>
          <t>SUNAT - Aduanas (exportaciones)</t>
        </is>
      </c>
      <c r="P566" t="inlineStr">
        <is>
          <t>2026-09-19T23:27:29.864Z</t>
        </is>
      </c>
    </row>
    <row r="567">
      <c r="A567" t="inlineStr">
        <is>
          <t>20601958911</t>
        </is>
      </c>
      <c r="B567" t="inlineStr">
        <is>
          <t>2025</t>
        </is>
      </c>
      <c r="C567" t="n">
        <v>12</v>
      </c>
      <c r="D567" t="inlineStr">
        <is>
          <t>202512</t>
        </is>
      </c>
      <c r="E567" t="inlineStr">
        <is>
          <t>046</t>
        </is>
      </c>
      <c r="F567" t="inlineStr">
        <is>
          <t>PAITA</t>
        </is>
      </c>
      <c r="G567" t="inlineStr">
        <is>
          <t>7558</t>
        </is>
      </c>
      <c r="H567" t="inlineStr">
        <is>
          <t>DESPACHOS ADUANEROS CHAVIMOCHIC SAC</t>
        </is>
      </c>
      <c r="I567" t="inlineStr">
        <is>
          <t>US</t>
        </is>
      </c>
      <c r="J567" t="inlineStr">
        <is>
          <t>UNITED STATES</t>
        </is>
      </c>
      <c r="K567" s="8" t="n">
        <v>637271.95</v>
      </c>
      <c r="O567" t="inlineStr">
        <is>
          <t>SUNAT - Aduanas (exportaciones)</t>
        </is>
      </c>
      <c r="P567" t="inlineStr">
        <is>
          <t>2026-09-19T23:27:29.864Z</t>
        </is>
      </c>
    </row>
    <row r="568">
      <c r="A568" t="inlineStr">
        <is>
          <t>20601958911</t>
        </is>
      </c>
      <c r="B568" t="inlineStr">
        <is>
          <t>2026</t>
        </is>
      </c>
      <c r="C568" t="n">
        <v>1</v>
      </c>
      <c r="D568" t="inlineStr">
        <is>
          <t>202601</t>
        </is>
      </c>
      <c r="E568" t="inlineStr">
        <is>
          <t>046</t>
        </is>
      </c>
      <c r="F568" t="inlineStr">
        <is>
          <t>PAITA</t>
        </is>
      </c>
      <c r="G568" t="inlineStr">
        <is>
          <t>7620</t>
        </is>
      </c>
      <c r="H568" t="inlineStr">
        <is>
          <t>TRANSITARIO INTERNACIONAL MULTIMODAL SAC</t>
        </is>
      </c>
      <c r="I568" t="inlineStr">
        <is>
          <t>US</t>
        </is>
      </c>
      <c r="J568" t="inlineStr">
        <is>
          <t>UNITED STATES</t>
        </is>
      </c>
      <c r="K568" s="8" t="n">
        <v>154571.88</v>
      </c>
      <c r="O568" t="inlineStr">
        <is>
          <t>SUNAT - Aduanas (exportaciones)</t>
        </is>
      </c>
      <c r="P568" t="inlineStr">
        <is>
          <t>2026-09-19T23:27:29.864Z</t>
        </is>
      </c>
    </row>
    <row r="569">
      <c r="A569" t="inlineStr">
        <is>
          <t>20601958911</t>
        </is>
      </c>
      <c r="B569" t="inlineStr">
        <is>
          <t>2026</t>
        </is>
      </c>
      <c r="C569" t="n">
        <v>1</v>
      </c>
      <c r="D569" t="inlineStr">
        <is>
          <t>202601</t>
        </is>
      </c>
      <c r="E569" t="inlineStr">
        <is>
          <t>046</t>
        </is>
      </c>
      <c r="F569" t="inlineStr">
        <is>
          <t>PAITA</t>
        </is>
      </c>
      <c r="G569" t="inlineStr">
        <is>
          <t>7558</t>
        </is>
      </c>
      <c r="H569" t="inlineStr">
        <is>
          <t>DESPACHOS ADUANEROS CHAVIMOCHIC SAC</t>
        </is>
      </c>
      <c r="I569" t="inlineStr">
        <is>
          <t>US</t>
        </is>
      </c>
      <c r="J569" t="inlineStr">
        <is>
          <t>UNITED STATES</t>
        </is>
      </c>
      <c r="K569" s="8" t="n">
        <v>423371.51</v>
      </c>
      <c r="O569" t="inlineStr">
        <is>
          <t>SUNAT - Aduanas (exportaciones)</t>
        </is>
      </c>
      <c r="P569" t="inlineStr">
        <is>
          <t>2026-09-19T23:27:29.864Z</t>
        </is>
      </c>
    </row>
    <row r="570">
      <c r="A570" t="inlineStr">
        <is>
          <t>20601958911</t>
        </is>
      </c>
      <c r="B570" t="inlineStr">
        <is>
          <t>2026</t>
        </is>
      </c>
      <c r="C570" t="n">
        <v>1</v>
      </c>
      <c r="D570" t="inlineStr">
        <is>
          <t>202601</t>
        </is>
      </c>
      <c r="E570" t="inlineStr">
        <is>
          <t>046</t>
        </is>
      </c>
      <c r="F570" t="inlineStr">
        <is>
          <t>PAITA</t>
        </is>
      </c>
      <c r="G570" t="inlineStr">
        <is>
          <t>7558</t>
        </is>
      </c>
      <c r="H570" t="inlineStr">
        <is>
          <t>DESPACHOS ADUANEROS CHAVIMOCHIC SAC</t>
        </is>
      </c>
      <c r="I570" t="inlineStr">
        <is>
          <t>DE</t>
        </is>
      </c>
      <c r="J570" t="inlineStr">
        <is>
          <t>GERMANY</t>
        </is>
      </c>
      <c r="K570" s="8" t="n">
        <v>177582.35</v>
      </c>
      <c r="O570" t="inlineStr">
        <is>
          <t>SUNAT - Aduanas (exportaciones)</t>
        </is>
      </c>
      <c r="P570" t="inlineStr">
        <is>
          <t>2026-09-19T23:27:29.864Z</t>
        </is>
      </c>
    </row>
    <row r="571">
      <c r="A571" t="inlineStr">
        <is>
          <t>20601958911</t>
        </is>
      </c>
      <c r="B571" t="inlineStr">
        <is>
          <t>2026</t>
        </is>
      </c>
      <c r="C571" t="n">
        <v>2</v>
      </c>
      <c r="D571" t="inlineStr">
        <is>
          <t>202602</t>
        </is>
      </c>
      <c r="E571" t="inlineStr">
        <is>
          <t>046</t>
        </is>
      </c>
      <c r="F571" t="inlineStr">
        <is>
          <t>PAITA</t>
        </is>
      </c>
      <c r="G571" t="inlineStr">
        <is>
          <t>7558</t>
        </is>
      </c>
      <c r="H571" t="inlineStr">
        <is>
          <t>DESPACHOS ADUANEROS CHAVIMOCHIC SAC</t>
        </is>
      </c>
      <c r="I571" t="inlineStr">
        <is>
          <t>US</t>
        </is>
      </c>
      <c r="J571" t="inlineStr">
        <is>
          <t>UNITED STATES</t>
        </is>
      </c>
      <c r="K571" s="8" t="n">
        <v>292494.35</v>
      </c>
      <c r="O571" t="inlineStr">
        <is>
          <t>SUNAT - Aduanas (exportaciones)</t>
        </is>
      </c>
      <c r="P571" t="inlineStr">
        <is>
          <t>2026-09-19T23:27:29.864Z</t>
        </is>
      </c>
    </row>
    <row r="572">
      <c r="A572" t="inlineStr">
        <is>
          <t>20601958911</t>
        </is>
      </c>
      <c r="B572" t="inlineStr">
        <is>
          <t>2026</t>
        </is>
      </c>
      <c r="C572" t="n">
        <v>2</v>
      </c>
      <c r="D572" t="inlineStr">
        <is>
          <t>202602</t>
        </is>
      </c>
      <c r="E572" t="inlineStr">
        <is>
          <t>046</t>
        </is>
      </c>
      <c r="F572" t="inlineStr">
        <is>
          <t>PAITA</t>
        </is>
      </c>
      <c r="G572" t="inlineStr">
        <is>
          <t>7620</t>
        </is>
      </c>
      <c r="H572" t="inlineStr">
        <is>
          <t>TRANSITARIO INTERNACIONAL MULTIMODAL SAC</t>
        </is>
      </c>
      <c r="I572" t="inlineStr">
        <is>
          <t>US</t>
        </is>
      </c>
      <c r="J572" t="inlineStr">
        <is>
          <t>UNITED STATES</t>
        </is>
      </c>
      <c r="K572" s="8" t="n">
        <v>145954.18</v>
      </c>
      <c r="O572" t="inlineStr">
        <is>
          <t>SUNAT - Aduanas (exportaciones)</t>
        </is>
      </c>
      <c r="P572" t="inlineStr">
        <is>
          <t>2026-09-19T23:27:29.864Z</t>
        </is>
      </c>
    </row>
    <row r="573">
      <c r="A573" t="inlineStr">
        <is>
          <t>20601958911</t>
        </is>
      </c>
      <c r="B573" t="inlineStr">
        <is>
          <t>2026</t>
        </is>
      </c>
      <c r="C573" t="n">
        <v>3</v>
      </c>
      <c r="D573" t="inlineStr">
        <is>
          <t>202603</t>
        </is>
      </c>
      <c r="E573" t="inlineStr">
        <is>
          <t>046</t>
        </is>
      </c>
      <c r="F573" t="inlineStr">
        <is>
          <t>PAITA</t>
        </is>
      </c>
      <c r="G573" t="inlineStr">
        <is>
          <t>7558</t>
        </is>
      </c>
      <c r="H573" t="inlineStr">
        <is>
          <t>DESPACHOS ADUANEROS CHAVIMOCHIC SAC</t>
        </is>
      </c>
      <c r="I573" t="inlineStr">
        <is>
          <t>KR</t>
        </is>
      </c>
      <c r="J573" t="inlineStr">
        <is>
          <t>KOREA, REPUBLIC OF</t>
        </is>
      </c>
      <c r="K573" s="8" t="n">
        <v>161746.19</v>
      </c>
      <c r="O573" t="inlineStr">
        <is>
          <t>SUNAT - Aduanas (exportaciones)</t>
        </is>
      </c>
      <c r="P573" t="inlineStr">
        <is>
          <t>2026-09-19T23:27:29.864Z</t>
        </is>
      </c>
    </row>
    <row r="574">
      <c r="A574" t="inlineStr">
        <is>
          <t>20601958911</t>
        </is>
      </c>
      <c r="B574" t="inlineStr">
        <is>
          <t>2026</t>
        </is>
      </c>
      <c r="C574" t="n">
        <v>3</v>
      </c>
      <c r="D574" t="inlineStr">
        <is>
          <t>202603</t>
        </is>
      </c>
      <c r="E574" t="inlineStr">
        <is>
          <t>046</t>
        </is>
      </c>
      <c r="F574" t="inlineStr">
        <is>
          <t>PAITA</t>
        </is>
      </c>
      <c r="G574" t="inlineStr">
        <is>
          <t>7620</t>
        </is>
      </c>
      <c r="H574" t="inlineStr">
        <is>
          <t>TRANSITARIO INTERNACIONAL MULTIMODAL SAC</t>
        </is>
      </c>
      <c r="I574" t="inlineStr">
        <is>
          <t>US</t>
        </is>
      </c>
      <c r="J574" t="inlineStr">
        <is>
          <t>UNITED STATES</t>
        </is>
      </c>
      <c r="K574" s="8" t="n">
        <v>139093.77</v>
      </c>
      <c r="O574" t="inlineStr">
        <is>
          <t>SUNAT - Aduanas (exportaciones)</t>
        </is>
      </c>
      <c r="P574" t="inlineStr">
        <is>
          <t>2026-09-19T23:27:29.864Z</t>
        </is>
      </c>
    </row>
    <row r="575">
      <c r="A575" t="inlineStr">
        <is>
          <t>20601958911</t>
        </is>
      </c>
      <c r="B575" t="inlineStr">
        <is>
          <t>2026</t>
        </is>
      </c>
      <c r="C575" t="n">
        <v>4</v>
      </c>
      <c r="D575" t="inlineStr">
        <is>
          <t>202604</t>
        </is>
      </c>
      <c r="E575" t="inlineStr">
        <is>
          <t>046</t>
        </is>
      </c>
      <c r="F575" t="inlineStr">
        <is>
          <t>PAITA</t>
        </is>
      </c>
      <c r="G575" t="inlineStr">
        <is>
          <t>7558</t>
        </is>
      </c>
      <c r="H575" t="inlineStr">
        <is>
          <t>DESPACHOS ADUANEROS CHAVIMOCHIC SAC</t>
        </is>
      </c>
      <c r="I575" t="inlineStr">
        <is>
          <t>US</t>
        </is>
      </c>
      <c r="J575" t="inlineStr">
        <is>
          <t>UNITED STATES</t>
        </is>
      </c>
      <c r="K575" s="8" t="n">
        <v>231732.33</v>
      </c>
      <c r="O575" t="inlineStr">
        <is>
          <t>SUNAT - Aduanas (exportaciones)</t>
        </is>
      </c>
      <c r="P575" t="inlineStr">
        <is>
          <t>2026-09-19T23:27:29.864Z</t>
        </is>
      </c>
    </row>
    <row r="576">
      <c r="A576" t="inlineStr">
        <is>
          <t>20601958911</t>
        </is>
      </c>
      <c r="B576" t="inlineStr">
        <is>
          <t>2026</t>
        </is>
      </c>
      <c r="C576" t="n">
        <v>4</v>
      </c>
      <c r="D576" t="inlineStr">
        <is>
          <t>202604</t>
        </is>
      </c>
      <c r="E576" t="inlineStr">
        <is>
          <t>046</t>
        </is>
      </c>
      <c r="F576" t="inlineStr">
        <is>
          <t>PAITA</t>
        </is>
      </c>
      <c r="G576" t="inlineStr">
        <is>
          <t>7620</t>
        </is>
      </c>
      <c r="H576" t="inlineStr">
        <is>
          <t>TRANSITARIO INTERNACIONAL MULTIMODAL SAC</t>
        </is>
      </c>
      <c r="I576" t="inlineStr">
        <is>
          <t>US</t>
        </is>
      </c>
      <c r="J576" t="inlineStr">
        <is>
          <t>UNITED STATES</t>
        </is>
      </c>
      <c r="K576" s="8" t="n">
        <v>121440.37</v>
      </c>
      <c r="O576" t="inlineStr">
        <is>
          <t>SUNAT - Aduanas (exportaciones)</t>
        </is>
      </c>
      <c r="P576" t="inlineStr">
        <is>
          <t>2026-09-19T23:27:29.864Z</t>
        </is>
      </c>
    </row>
    <row r="577">
      <c r="A577" t="inlineStr">
        <is>
          <t>20602054480</t>
        </is>
      </c>
      <c r="B577" t="inlineStr">
        <is>
          <t>2025</t>
        </is>
      </c>
      <c r="C577" t="n">
        <v>1</v>
      </c>
      <c r="D577" t="inlineStr">
        <is>
          <t>202501</t>
        </is>
      </c>
      <c r="E577" t="inlineStr">
        <is>
          <t>118</t>
        </is>
      </c>
      <c r="F577" t="inlineStr">
        <is>
          <t>MARITIMA DEL CALLAO</t>
        </is>
      </c>
      <c r="G577" t="inlineStr">
        <is>
          <t>5901</t>
        </is>
      </c>
      <c r="H577" t="inlineStr">
        <is>
          <t>GRUPO PML S.A.C AGENTES DE ADUANAS</t>
        </is>
      </c>
      <c r="I577" t="inlineStr">
        <is>
          <t>DE</t>
        </is>
      </c>
      <c r="J577" t="inlineStr">
        <is>
          <t>GERMANY</t>
        </is>
      </c>
      <c r="K577" s="8" t="n">
        <v>94922.13</v>
      </c>
      <c r="O577" t="inlineStr">
        <is>
          <t>SUNAT - Aduanas (exportaciones)</t>
        </is>
      </c>
      <c r="P577" t="inlineStr">
        <is>
          <t>2026-09-19T23:27:29.864Z</t>
        </is>
      </c>
    </row>
    <row r="578">
      <c r="A578" t="inlineStr">
        <is>
          <t>20602054480</t>
        </is>
      </c>
      <c r="B578" t="inlineStr">
        <is>
          <t>2025</t>
        </is>
      </c>
      <c r="C578" t="n">
        <v>10</v>
      </c>
      <c r="D578" t="inlineStr">
        <is>
          <t>202510</t>
        </is>
      </c>
      <c r="E578" t="inlineStr">
        <is>
          <t>118</t>
        </is>
      </c>
      <c r="F578" t="inlineStr">
        <is>
          <t>MARITIMA DEL CALLAO</t>
        </is>
      </c>
      <c r="G578" t="inlineStr">
        <is>
          <t>7648</t>
        </is>
      </c>
      <c r="H578" t="inlineStr">
        <is>
          <t>CL ADUANA S.A.C.</t>
        </is>
      </c>
      <c r="I578" t="inlineStr">
        <is>
          <t>DE</t>
        </is>
      </c>
      <c r="J578" t="inlineStr">
        <is>
          <t>GERMANY</t>
        </is>
      </c>
      <c r="K578" s="8" t="n">
        <v>344083.51</v>
      </c>
      <c r="O578" t="inlineStr">
        <is>
          <t>SUNAT - Aduanas (exportaciones)</t>
        </is>
      </c>
      <c r="P578" t="inlineStr">
        <is>
          <t>2026-09-19T23:27:29.864Z</t>
        </is>
      </c>
    </row>
    <row r="579">
      <c r="A579" t="inlineStr">
        <is>
          <t>20602054480</t>
        </is>
      </c>
      <c r="B579" t="inlineStr">
        <is>
          <t>2025</t>
        </is>
      </c>
      <c r="C579" t="n">
        <v>11</v>
      </c>
      <c r="D579" t="inlineStr">
        <is>
          <t>202511</t>
        </is>
      </c>
      <c r="E579" t="inlineStr">
        <is>
          <t>118</t>
        </is>
      </c>
      <c r="F579" t="inlineStr">
        <is>
          <t>MARITIMA DEL CALLAO</t>
        </is>
      </c>
      <c r="G579" t="inlineStr">
        <is>
          <t>7648</t>
        </is>
      </c>
      <c r="H579" t="inlineStr">
        <is>
          <t>CL ADUANA S.A.C.</t>
        </is>
      </c>
      <c r="I579" t="inlineStr">
        <is>
          <t>DE</t>
        </is>
      </c>
      <c r="J579" t="inlineStr">
        <is>
          <t>GERMANY</t>
        </is>
      </c>
      <c r="K579" s="8" t="n">
        <v>205603.93</v>
      </c>
      <c r="O579" t="inlineStr">
        <is>
          <t>SUNAT - Aduanas (exportaciones)</t>
        </is>
      </c>
      <c r="P579" t="inlineStr">
        <is>
          <t>2026-09-19T23:27:29.864Z</t>
        </is>
      </c>
    </row>
    <row r="580">
      <c r="A580" t="inlineStr">
        <is>
          <t>20602054480</t>
        </is>
      </c>
      <c r="B580" t="inlineStr">
        <is>
          <t>2025</t>
        </is>
      </c>
      <c r="C580" t="n">
        <v>11</v>
      </c>
      <c r="D580" t="inlineStr">
        <is>
          <t>202511</t>
        </is>
      </c>
      <c r="E580" t="inlineStr">
        <is>
          <t>118</t>
        </is>
      </c>
      <c r="F580" t="inlineStr">
        <is>
          <t>MARITIMA DEL CALLAO</t>
        </is>
      </c>
      <c r="G580" t="inlineStr">
        <is>
          <t>7648</t>
        </is>
      </c>
      <c r="H580" t="inlineStr">
        <is>
          <t>CL ADUANA S.A.C.</t>
        </is>
      </c>
      <c r="I580" t="inlineStr">
        <is>
          <t>BE</t>
        </is>
      </c>
      <c r="J580" t="inlineStr">
        <is>
          <t>BELGIUM</t>
        </is>
      </c>
      <c r="K580" s="8" t="n">
        <v>181491.18</v>
      </c>
      <c r="O580" t="inlineStr">
        <is>
          <t>SUNAT - Aduanas (exportaciones)</t>
        </is>
      </c>
      <c r="P580" t="inlineStr">
        <is>
          <t>2026-09-19T23:27:29.864Z</t>
        </is>
      </c>
    </row>
    <row r="581">
      <c r="A581" t="inlineStr">
        <is>
          <t>20602650643</t>
        </is>
      </c>
      <c r="B581" t="inlineStr">
        <is>
          <t>2025</t>
        </is>
      </c>
      <c r="C581" t="n">
        <v>5</v>
      </c>
      <c r="D581" t="inlineStr">
        <is>
          <t>202505</t>
        </is>
      </c>
      <c r="E581" t="inlineStr">
        <is>
          <t>046</t>
        </is>
      </c>
      <c r="F581" t="inlineStr">
        <is>
          <t>PAITA</t>
        </is>
      </c>
      <c r="G581" t="inlineStr">
        <is>
          <t>5901</t>
        </is>
      </c>
      <c r="H581" t="inlineStr">
        <is>
          <t>GRUPO PML S.A.C AGENTES DE ADUANAS</t>
        </is>
      </c>
      <c r="I581" t="inlineStr">
        <is>
          <t>IE</t>
        </is>
      </c>
      <c r="J581" t="inlineStr">
        <is>
          <t>IRELAND</t>
        </is>
      </c>
      <c r="K581" s="8" t="n">
        <v>163900.56</v>
      </c>
      <c r="O581" t="inlineStr">
        <is>
          <t>SUNAT - Aduanas (exportaciones)</t>
        </is>
      </c>
      <c r="P581" t="inlineStr">
        <is>
          <t>2026-09-19T23:27:29.864Z</t>
        </is>
      </c>
    </row>
    <row r="582">
      <c r="A582" t="inlineStr">
        <is>
          <t>20602650643</t>
        </is>
      </c>
      <c r="B582" t="inlineStr">
        <is>
          <t>2025</t>
        </is>
      </c>
      <c r="C582" t="n">
        <v>5</v>
      </c>
      <c r="D582" t="inlineStr">
        <is>
          <t>202505</t>
        </is>
      </c>
      <c r="E582" t="inlineStr">
        <is>
          <t>046</t>
        </is>
      </c>
      <c r="F582" t="inlineStr">
        <is>
          <t>PAITA</t>
        </is>
      </c>
      <c r="G582" t="inlineStr">
        <is>
          <t>5901</t>
        </is>
      </c>
      <c r="H582" t="inlineStr">
        <is>
          <t>GRUPO PML S.A.C AGENTES DE ADUANAS</t>
        </is>
      </c>
      <c r="I582" t="inlineStr">
        <is>
          <t>BE</t>
        </is>
      </c>
      <c r="J582" t="inlineStr">
        <is>
          <t>BELGIUM</t>
        </is>
      </c>
      <c r="K582" s="8" t="n">
        <v>168690.4</v>
      </c>
      <c r="O582" t="inlineStr">
        <is>
          <t>SUNAT - Aduanas (exportaciones)</t>
        </is>
      </c>
      <c r="P582" t="inlineStr">
        <is>
          <t>2026-09-19T23:27:29.864Z</t>
        </is>
      </c>
    </row>
    <row r="583">
      <c r="A583" t="inlineStr">
        <is>
          <t>20602650643</t>
        </is>
      </c>
      <c r="B583" t="inlineStr">
        <is>
          <t>2025</t>
        </is>
      </c>
      <c r="C583" t="n">
        <v>6</v>
      </c>
      <c r="D583" t="inlineStr">
        <is>
          <t>202506</t>
        </is>
      </c>
      <c r="E583" t="inlineStr">
        <is>
          <t>046</t>
        </is>
      </c>
      <c r="F583" t="inlineStr">
        <is>
          <t>PAITA</t>
        </is>
      </c>
      <c r="G583" t="inlineStr">
        <is>
          <t>7558</t>
        </is>
      </c>
      <c r="H583" t="inlineStr">
        <is>
          <t>DESPACHOS ADUANEROS CHAVIMOCHIC SAC</t>
        </is>
      </c>
      <c r="I583" t="inlineStr">
        <is>
          <t>CA</t>
        </is>
      </c>
      <c r="J583" t="inlineStr">
        <is>
          <t>CANADA</t>
        </is>
      </c>
      <c r="K583" s="8" t="n">
        <v>157500.15</v>
      </c>
      <c r="O583" t="inlineStr">
        <is>
          <t>SUNAT - Aduanas (exportaciones)</t>
        </is>
      </c>
      <c r="P583" t="inlineStr">
        <is>
          <t>2026-09-19T23:27:29.864Z</t>
        </is>
      </c>
    </row>
    <row r="584">
      <c r="A584" t="inlineStr">
        <is>
          <t>20602650643</t>
        </is>
      </c>
      <c r="B584" t="inlineStr">
        <is>
          <t>2025</t>
        </is>
      </c>
      <c r="C584" t="n">
        <v>6</v>
      </c>
      <c r="D584" t="inlineStr">
        <is>
          <t>202506</t>
        </is>
      </c>
      <c r="E584" t="inlineStr">
        <is>
          <t>046</t>
        </is>
      </c>
      <c r="F584" t="inlineStr">
        <is>
          <t>PAITA</t>
        </is>
      </c>
      <c r="G584" t="inlineStr">
        <is>
          <t>5901</t>
        </is>
      </c>
      <c r="H584" t="inlineStr">
        <is>
          <t>GRUPO PML S.A.C AGENTES DE ADUANAS</t>
        </is>
      </c>
      <c r="I584" t="inlineStr">
        <is>
          <t>SE</t>
        </is>
      </c>
      <c r="J584" t="inlineStr">
        <is>
          <t>SWEDEN</t>
        </is>
      </c>
      <c r="K584" s="8" t="n">
        <v>346831.2</v>
      </c>
      <c r="O584" t="inlineStr">
        <is>
          <t>SUNAT - Aduanas (exportaciones)</t>
        </is>
      </c>
      <c r="P584" t="inlineStr">
        <is>
          <t>2026-09-19T23:27:29.864Z</t>
        </is>
      </c>
    </row>
    <row r="585">
      <c r="A585" t="inlineStr">
        <is>
          <t>20602650643</t>
        </is>
      </c>
      <c r="B585" t="inlineStr">
        <is>
          <t>2025</t>
        </is>
      </c>
      <c r="C585" t="n">
        <v>6</v>
      </c>
      <c r="D585" t="inlineStr">
        <is>
          <t>202506</t>
        </is>
      </c>
      <c r="E585" t="inlineStr">
        <is>
          <t>046</t>
        </is>
      </c>
      <c r="F585" t="inlineStr">
        <is>
          <t>PAITA</t>
        </is>
      </c>
      <c r="G585" t="inlineStr">
        <is>
          <t>7558</t>
        </is>
      </c>
      <c r="H585" t="inlineStr">
        <is>
          <t>DESPACHOS ADUANEROS CHAVIMOCHIC SAC</t>
        </is>
      </c>
      <c r="I585" t="inlineStr">
        <is>
          <t>GB</t>
        </is>
      </c>
      <c r="J585" t="inlineStr">
        <is>
          <t>UNITED KINGDOM</t>
        </is>
      </c>
      <c r="K585" s="8" t="n">
        <v>142377.62</v>
      </c>
      <c r="O585" t="inlineStr">
        <is>
          <t>SUNAT - Aduanas (exportaciones)</t>
        </is>
      </c>
      <c r="P585" t="inlineStr">
        <is>
          <t>2026-09-19T23:27:29.864Z</t>
        </is>
      </c>
    </row>
    <row r="586">
      <c r="A586" t="inlineStr">
        <is>
          <t>20602650643</t>
        </is>
      </c>
      <c r="B586" t="inlineStr">
        <is>
          <t>2025</t>
        </is>
      </c>
      <c r="C586" t="n">
        <v>7</v>
      </c>
      <c r="D586" t="inlineStr">
        <is>
          <t>202507</t>
        </is>
      </c>
      <c r="E586" t="inlineStr">
        <is>
          <t>046</t>
        </is>
      </c>
      <c r="F586" t="inlineStr">
        <is>
          <t>PAITA</t>
        </is>
      </c>
      <c r="G586" t="inlineStr">
        <is>
          <t>5901</t>
        </is>
      </c>
      <c r="H586" t="inlineStr">
        <is>
          <t>GRUPO PML S.A.C AGENTES DE ADUANAS</t>
        </is>
      </c>
      <c r="I586" t="inlineStr">
        <is>
          <t>DK</t>
        </is>
      </c>
      <c r="J586" t="inlineStr">
        <is>
          <t>DENMARK</t>
        </is>
      </c>
      <c r="K586" s="8" t="n">
        <v>314216.85</v>
      </c>
      <c r="O586" t="inlineStr">
        <is>
          <t>SUNAT - Aduanas (exportaciones)</t>
        </is>
      </c>
      <c r="P586" t="inlineStr">
        <is>
          <t>2026-09-19T23:27:29.864Z</t>
        </is>
      </c>
    </row>
    <row r="587">
      <c r="A587" t="inlineStr">
        <is>
          <t>20602650643</t>
        </is>
      </c>
      <c r="B587" t="inlineStr">
        <is>
          <t>2025</t>
        </is>
      </c>
      <c r="C587" t="n">
        <v>7</v>
      </c>
      <c r="D587" t="inlineStr">
        <is>
          <t>202507</t>
        </is>
      </c>
      <c r="E587" t="inlineStr">
        <is>
          <t>046</t>
        </is>
      </c>
      <c r="F587" t="inlineStr">
        <is>
          <t>PAITA</t>
        </is>
      </c>
      <c r="G587" t="inlineStr">
        <is>
          <t>5901</t>
        </is>
      </c>
      <c r="H587" t="inlineStr">
        <is>
          <t>GRUPO PML S.A.C AGENTES DE ADUANAS</t>
        </is>
      </c>
      <c r="I587" t="inlineStr">
        <is>
          <t>BE</t>
        </is>
      </c>
      <c r="J587" t="inlineStr">
        <is>
          <t>BELGIUM</t>
        </is>
      </c>
      <c r="K587" s="8" t="n">
        <v>344984.92</v>
      </c>
      <c r="O587" t="inlineStr">
        <is>
          <t>SUNAT - Aduanas (exportaciones)</t>
        </is>
      </c>
      <c r="P587" t="inlineStr">
        <is>
          <t>2026-09-19T23:27:29.864Z</t>
        </is>
      </c>
    </row>
    <row r="588">
      <c r="A588" t="inlineStr">
        <is>
          <t>20602650643</t>
        </is>
      </c>
      <c r="B588" t="inlineStr">
        <is>
          <t>2025</t>
        </is>
      </c>
      <c r="C588" t="n">
        <v>7</v>
      </c>
      <c r="D588" t="inlineStr">
        <is>
          <t>202507</t>
        </is>
      </c>
      <c r="E588" t="inlineStr">
        <is>
          <t>046</t>
        </is>
      </c>
      <c r="F588" t="inlineStr">
        <is>
          <t>PAITA</t>
        </is>
      </c>
      <c r="G588" t="inlineStr">
        <is>
          <t>5901</t>
        </is>
      </c>
      <c r="H588" t="inlineStr">
        <is>
          <t>GRUPO PML S.A.C AGENTES DE ADUANAS</t>
        </is>
      </c>
      <c r="I588" t="inlineStr">
        <is>
          <t>NO</t>
        </is>
      </c>
      <c r="J588" t="inlineStr">
        <is>
          <t>NORWAY</t>
        </is>
      </c>
      <c r="K588" s="8" t="n">
        <v>301271.54</v>
      </c>
      <c r="O588" t="inlineStr">
        <is>
          <t>SUNAT - Aduanas (exportaciones)</t>
        </is>
      </c>
      <c r="P588" t="inlineStr">
        <is>
          <t>2026-09-19T23:27:29.864Z</t>
        </is>
      </c>
    </row>
    <row r="589">
      <c r="A589" t="inlineStr">
        <is>
          <t>20602650643</t>
        </is>
      </c>
      <c r="B589" t="inlineStr">
        <is>
          <t>2025</t>
        </is>
      </c>
      <c r="C589" t="n">
        <v>7</v>
      </c>
      <c r="D589" t="inlineStr">
        <is>
          <t>202507</t>
        </is>
      </c>
      <c r="E589" t="inlineStr">
        <is>
          <t>046</t>
        </is>
      </c>
      <c r="F589" t="inlineStr">
        <is>
          <t>PAITA</t>
        </is>
      </c>
      <c r="G589" t="inlineStr">
        <is>
          <t>7558</t>
        </is>
      </c>
      <c r="H589" t="inlineStr">
        <is>
          <t>DESPACHOS ADUANEROS CHAVIMOCHIC SAC</t>
        </is>
      </c>
      <c r="I589" t="inlineStr">
        <is>
          <t>CA</t>
        </is>
      </c>
      <c r="J589" t="inlineStr">
        <is>
          <t>CANADA</t>
        </is>
      </c>
      <c r="K589" s="8" t="n">
        <v>146979.23</v>
      </c>
      <c r="O589" t="inlineStr">
        <is>
          <t>SUNAT - Aduanas (exportaciones)</t>
        </is>
      </c>
      <c r="P589" t="inlineStr">
        <is>
          <t>2026-09-19T23:27:29.864Z</t>
        </is>
      </c>
    </row>
    <row r="590">
      <c r="A590" t="inlineStr">
        <is>
          <t>20602650643</t>
        </is>
      </c>
      <c r="B590" t="inlineStr">
        <is>
          <t>2025</t>
        </is>
      </c>
      <c r="C590" t="n">
        <v>7</v>
      </c>
      <c r="D590" t="inlineStr">
        <is>
          <t>202507</t>
        </is>
      </c>
      <c r="E590" t="inlineStr">
        <is>
          <t>046</t>
        </is>
      </c>
      <c r="F590" t="inlineStr">
        <is>
          <t>PAITA</t>
        </is>
      </c>
      <c r="G590" t="inlineStr">
        <is>
          <t>7558</t>
        </is>
      </c>
      <c r="H590" t="inlineStr">
        <is>
          <t>DESPACHOS ADUANEROS CHAVIMOCHIC SAC</t>
        </is>
      </c>
      <c r="I590" t="inlineStr">
        <is>
          <t>US</t>
        </is>
      </c>
      <c r="J590" t="inlineStr">
        <is>
          <t>UNITED STATES</t>
        </is>
      </c>
      <c r="K590" s="8" t="n">
        <v>148025.04</v>
      </c>
      <c r="O590" t="inlineStr">
        <is>
          <t>SUNAT - Aduanas (exportaciones)</t>
        </is>
      </c>
      <c r="P590" t="inlineStr">
        <is>
          <t>2026-09-19T23:27:29.864Z</t>
        </is>
      </c>
    </row>
    <row r="591">
      <c r="A591" t="inlineStr">
        <is>
          <t>20602650643</t>
        </is>
      </c>
      <c r="B591" t="inlineStr">
        <is>
          <t>2025</t>
        </is>
      </c>
      <c r="C591" t="n">
        <v>8</v>
      </c>
      <c r="D591" t="inlineStr">
        <is>
          <t>202508</t>
        </is>
      </c>
      <c r="E591" t="inlineStr">
        <is>
          <t>046</t>
        </is>
      </c>
      <c r="F591" t="inlineStr">
        <is>
          <t>PAITA</t>
        </is>
      </c>
      <c r="G591" t="inlineStr">
        <is>
          <t>5901</t>
        </is>
      </c>
      <c r="H591" t="inlineStr">
        <is>
          <t>GRUPO PML S.A.C AGENTES DE ADUANAS</t>
        </is>
      </c>
      <c r="I591" t="inlineStr">
        <is>
          <t>BE</t>
        </is>
      </c>
      <c r="J591" t="inlineStr">
        <is>
          <t>BELGIUM</t>
        </is>
      </c>
      <c r="K591" s="8" t="n">
        <v>524445.27</v>
      </c>
      <c r="O591" t="inlineStr">
        <is>
          <t>SUNAT - Aduanas (exportaciones)</t>
        </is>
      </c>
      <c r="P591" t="inlineStr">
        <is>
          <t>2026-09-19T23:27:29.864Z</t>
        </is>
      </c>
    </row>
    <row r="592">
      <c r="A592" t="inlineStr">
        <is>
          <t>20602650643</t>
        </is>
      </c>
      <c r="B592" t="inlineStr">
        <is>
          <t>2025</t>
        </is>
      </c>
      <c r="C592" t="n">
        <v>8</v>
      </c>
      <c r="D592" t="inlineStr">
        <is>
          <t>202508</t>
        </is>
      </c>
      <c r="E592" t="inlineStr">
        <is>
          <t>046</t>
        </is>
      </c>
      <c r="F592" t="inlineStr">
        <is>
          <t>PAITA</t>
        </is>
      </c>
      <c r="G592" t="inlineStr">
        <is>
          <t>7620</t>
        </is>
      </c>
      <c r="H592" t="inlineStr">
        <is>
          <t>TRANSITARIO INTERNACIONAL MULTIMODAL SAC</t>
        </is>
      </c>
      <c r="I592" t="inlineStr">
        <is>
          <t>NL</t>
        </is>
      </c>
      <c r="J592" t="inlineStr">
        <is>
          <t>NETHERLANDS</t>
        </is>
      </c>
      <c r="K592" s="8" t="n">
        <v>137523.12</v>
      </c>
      <c r="O592" t="inlineStr">
        <is>
          <t>SUNAT - Aduanas (exportaciones)</t>
        </is>
      </c>
      <c r="P592" t="inlineStr">
        <is>
          <t>2026-09-19T23:27:29.864Z</t>
        </is>
      </c>
    </row>
    <row r="593">
      <c r="A593" t="inlineStr">
        <is>
          <t>20602650643</t>
        </is>
      </c>
      <c r="B593" t="inlineStr">
        <is>
          <t>2025</t>
        </is>
      </c>
      <c r="C593" t="n">
        <v>8</v>
      </c>
      <c r="D593" t="inlineStr">
        <is>
          <t>202508</t>
        </is>
      </c>
      <c r="E593" t="inlineStr">
        <is>
          <t>046</t>
        </is>
      </c>
      <c r="F593" t="inlineStr">
        <is>
          <t>PAITA</t>
        </is>
      </c>
      <c r="G593" t="inlineStr">
        <is>
          <t>5901</t>
        </is>
      </c>
      <c r="H593" t="inlineStr">
        <is>
          <t>GRUPO PML S.A.C AGENTES DE ADUANAS</t>
        </is>
      </c>
      <c r="I593" t="inlineStr">
        <is>
          <t>US</t>
        </is>
      </c>
      <c r="J593" t="inlineStr">
        <is>
          <t>UNITED STATES</t>
        </is>
      </c>
      <c r="K593" s="8" t="n">
        <v>269611.81</v>
      </c>
      <c r="O593" t="inlineStr">
        <is>
          <t>SUNAT - Aduanas (exportaciones)</t>
        </is>
      </c>
      <c r="P593" t="inlineStr">
        <is>
          <t>2026-09-19T23:27:29.864Z</t>
        </is>
      </c>
    </row>
    <row r="594">
      <c r="A594" t="inlineStr">
        <is>
          <t>20602650643</t>
        </is>
      </c>
      <c r="B594" t="inlineStr">
        <is>
          <t>2025</t>
        </is>
      </c>
      <c r="C594" t="n">
        <v>9</v>
      </c>
      <c r="D594" t="inlineStr">
        <is>
          <t>202509</t>
        </is>
      </c>
      <c r="E594" t="inlineStr">
        <is>
          <t>046</t>
        </is>
      </c>
      <c r="F594" t="inlineStr">
        <is>
          <t>PAITA</t>
        </is>
      </c>
      <c r="G594" t="inlineStr">
        <is>
          <t>7620</t>
        </is>
      </c>
      <c r="H594" t="inlineStr">
        <is>
          <t>TRANSITARIO INTERNACIONAL MULTIMODAL SAC</t>
        </is>
      </c>
      <c r="I594" t="inlineStr">
        <is>
          <t>BE</t>
        </is>
      </c>
      <c r="J594" t="inlineStr">
        <is>
          <t>BELGIUM</t>
        </is>
      </c>
      <c r="K594" s="8" t="n">
        <v>135775.27</v>
      </c>
      <c r="O594" t="inlineStr">
        <is>
          <t>SUNAT - Aduanas (exportaciones)</t>
        </is>
      </c>
      <c r="P594" t="inlineStr">
        <is>
          <t>2026-09-19T23:27:29.864Z</t>
        </is>
      </c>
    </row>
    <row r="595">
      <c r="A595" t="inlineStr">
        <is>
          <t>20602650643</t>
        </is>
      </c>
      <c r="B595" t="inlineStr">
        <is>
          <t>2025</t>
        </is>
      </c>
      <c r="C595" t="n">
        <v>9</v>
      </c>
      <c r="D595" t="inlineStr">
        <is>
          <t>202509</t>
        </is>
      </c>
      <c r="E595" t="inlineStr">
        <is>
          <t>046</t>
        </is>
      </c>
      <c r="F595" t="inlineStr">
        <is>
          <t>PAITA</t>
        </is>
      </c>
      <c r="G595" t="inlineStr">
        <is>
          <t>5901</t>
        </is>
      </c>
      <c r="H595" t="inlineStr">
        <is>
          <t>GRUPO PML S.A.C AGENTES DE ADUANAS</t>
        </is>
      </c>
      <c r="I595" t="inlineStr">
        <is>
          <t>BE</t>
        </is>
      </c>
      <c r="J595" t="inlineStr">
        <is>
          <t>BELGIUM</t>
        </is>
      </c>
      <c r="K595" s="8" t="n">
        <v>124653.86</v>
      </c>
      <c r="O595" t="inlineStr">
        <is>
          <t>SUNAT - Aduanas (exportaciones)</t>
        </is>
      </c>
      <c r="P595" t="inlineStr">
        <is>
          <t>2026-09-19T23:27:29.864Z</t>
        </is>
      </c>
    </row>
    <row r="596">
      <c r="A596" t="inlineStr">
        <is>
          <t>20602650643</t>
        </is>
      </c>
      <c r="B596" t="inlineStr">
        <is>
          <t>2025</t>
        </is>
      </c>
      <c r="C596" t="n">
        <v>9</v>
      </c>
      <c r="D596" t="inlineStr">
        <is>
          <t>202509</t>
        </is>
      </c>
      <c r="E596" t="inlineStr">
        <is>
          <t>046</t>
        </is>
      </c>
      <c r="F596" t="inlineStr">
        <is>
          <t>PAITA</t>
        </is>
      </c>
      <c r="G596" t="inlineStr">
        <is>
          <t>5901</t>
        </is>
      </c>
      <c r="H596" t="inlineStr">
        <is>
          <t>GRUPO PML S.A.C AGENTES DE ADUANAS</t>
        </is>
      </c>
      <c r="I596" t="inlineStr">
        <is>
          <t>DE</t>
        </is>
      </c>
      <c r="J596" t="inlineStr">
        <is>
          <t>GERMANY</t>
        </is>
      </c>
      <c r="K596" s="8" t="n">
        <v>399275.75</v>
      </c>
      <c r="O596" t="inlineStr">
        <is>
          <t>SUNAT - Aduanas (exportaciones)</t>
        </is>
      </c>
      <c r="P596" t="inlineStr">
        <is>
          <t>2026-09-19T23:27:29.864Z</t>
        </is>
      </c>
    </row>
    <row r="597">
      <c r="A597" t="inlineStr">
        <is>
          <t>20602650643</t>
        </is>
      </c>
      <c r="B597" t="inlineStr">
        <is>
          <t>2025</t>
        </is>
      </c>
      <c r="C597" t="n">
        <v>9</v>
      </c>
      <c r="D597" t="inlineStr">
        <is>
          <t>202509</t>
        </is>
      </c>
      <c r="E597" t="inlineStr">
        <is>
          <t>046</t>
        </is>
      </c>
      <c r="F597" t="inlineStr">
        <is>
          <t>PAITA</t>
        </is>
      </c>
      <c r="G597" t="inlineStr">
        <is>
          <t>5901</t>
        </is>
      </c>
      <c r="H597" t="inlineStr">
        <is>
          <t>GRUPO PML S.A.C AGENTES DE ADUANAS</t>
        </is>
      </c>
      <c r="I597" t="inlineStr">
        <is>
          <t>DK</t>
        </is>
      </c>
      <c r="J597" t="inlineStr">
        <is>
          <t>DENMARK</t>
        </is>
      </c>
      <c r="K597" s="8" t="n">
        <v>134625.26</v>
      </c>
      <c r="O597" t="inlineStr">
        <is>
          <t>SUNAT - Aduanas (exportaciones)</t>
        </is>
      </c>
      <c r="P597" t="inlineStr">
        <is>
          <t>2026-09-19T23:27:29.864Z</t>
        </is>
      </c>
    </row>
    <row r="598">
      <c r="A598" t="inlineStr">
        <is>
          <t>20602650643</t>
        </is>
      </c>
      <c r="B598" t="inlineStr">
        <is>
          <t>2025</t>
        </is>
      </c>
      <c r="C598" t="n">
        <v>9</v>
      </c>
      <c r="D598" t="inlineStr">
        <is>
          <t>202509</t>
        </is>
      </c>
      <c r="E598" t="inlineStr">
        <is>
          <t>046</t>
        </is>
      </c>
      <c r="F598" t="inlineStr">
        <is>
          <t>PAITA</t>
        </is>
      </c>
      <c r="G598" t="inlineStr">
        <is>
          <t>5901</t>
        </is>
      </c>
      <c r="H598" t="inlineStr">
        <is>
          <t>GRUPO PML S.A.C AGENTES DE ADUANAS</t>
        </is>
      </c>
      <c r="I598" t="inlineStr">
        <is>
          <t>MX</t>
        </is>
      </c>
      <c r="J598" t="inlineStr">
        <is>
          <t>MEXICO</t>
        </is>
      </c>
      <c r="K598" s="8" t="n">
        <v>320438.56</v>
      </c>
      <c r="O598" t="inlineStr">
        <is>
          <t>SUNAT - Aduanas (exportaciones)</t>
        </is>
      </c>
      <c r="P598" t="inlineStr">
        <is>
          <t>2026-09-19T23:27:29.864Z</t>
        </is>
      </c>
    </row>
    <row r="599">
      <c r="A599" t="inlineStr">
        <is>
          <t>20602650643</t>
        </is>
      </c>
      <c r="B599" t="inlineStr">
        <is>
          <t>2025</t>
        </is>
      </c>
      <c r="C599" t="n">
        <v>9</v>
      </c>
      <c r="D599" t="inlineStr">
        <is>
          <t>202509</t>
        </is>
      </c>
      <c r="E599" t="inlineStr">
        <is>
          <t>046</t>
        </is>
      </c>
      <c r="F599" t="inlineStr">
        <is>
          <t>PAITA</t>
        </is>
      </c>
      <c r="G599" t="inlineStr">
        <is>
          <t>5901</t>
        </is>
      </c>
      <c r="H599" t="inlineStr">
        <is>
          <t>GRUPO PML S.A.C AGENTES DE ADUANAS</t>
        </is>
      </c>
      <c r="I599" t="inlineStr">
        <is>
          <t>SE</t>
        </is>
      </c>
      <c r="J599" t="inlineStr">
        <is>
          <t>SWEDEN</t>
        </is>
      </c>
      <c r="K599" s="8" t="n">
        <v>704251.54</v>
      </c>
      <c r="O599" t="inlineStr">
        <is>
          <t>SUNAT - Aduanas (exportaciones)</t>
        </is>
      </c>
      <c r="P599" t="inlineStr">
        <is>
          <t>2026-09-19T23:27:29.864Z</t>
        </is>
      </c>
    </row>
    <row r="600">
      <c r="A600" t="inlineStr">
        <is>
          <t>20602650643</t>
        </is>
      </c>
      <c r="B600" t="inlineStr">
        <is>
          <t>2025</t>
        </is>
      </c>
      <c r="C600" t="n">
        <v>10</v>
      </c>
      <c r="D600" t="inlineStr">
        <is>
          <t>202510</t>
        </is>
      </c>
      <c r="E600" t="inlineStr">
        <is>
          <t>046</t>
        </is>
      </c>
      <c r="F600" t="inlineStr">
        <is>
          <t>PAITA</t>
        </is>
      </c>
      <c r="G600" t="inlineStr">
        <is>
          <t>7620</t>
        </is>
      </c>
      <c r="H600" t="inlineStr">
        <is>
          <t>TRANSITARIO INTERNACIONAL MULTIMODAL SAC</t>
        </is>
      </c>
      <c r="I600" t="inlineStr">
        <is>
          <t>BE</t>
        </is>
      </c>
      <c r="J600" t="inlineStr">
        <is>
          <t>BELGIUM</t>
        </is>
      </c>
      <c r="K600" s="8" t="n">
        <v>279883.62</v>
      </c>
      <c r="O600" t="inlineStr">
        <is>
          <t>SUNAT - Aduanas (exportaciones)</t>
        </is>
      </c>
      <c r="P600" t="inlineStr">
        <is>
          <t>2026-09-19T23:27:29.864Z</t>
        </is>
      </c>
    </row>
    <row r="601">
      <c r="A601" t="inlineStr">
        <is>
          <t>20602650643</t>
        </is>
      </c>
      <c r="B601" t="inlineStr">
        <is>
          <t>2025</t>
        </is>
      </c>
      <c r="C601" t="n">
        <v>10</v>
      </c>
      <c r="D601" t="inlineStr">
        <is>
          <t>202510</t>
        </is>
      </c>
      <c r="E601" t="inlineStr">
        <is>
          <t>046</t>
        </is>
      </c>
      <c r="F601" t="inlineStr">
        <is>
          <t>PAITA</t>
        </is>
      </c>
      <c r="G601" t="inlineStr">
        <is>
          <t>5901</t>
        </is>
      </c>
      <c r="H601" t="inlineStr">
        <is>
          <t>GRUPO PML S.A.C AGENTES DE ADUANAS</t>
        </is>
      </c>
      <c r="I601" t="inlineStr">
        <is>
          <t>BE</t>
        </is>
      </c>
      <c r="J601" t="inlineStr">
        <is>
          <t>BELGIUM</t>
        </is>
      </c>
      <c r="K601" s="8" t="n">
        <v>436167.7</v>
      </c>
      <c r="O601" t="inlineStr">
        <is>
          <t>SUNAT - Aduanas (exportaciones)</t>
        </is>
      </c>
      <c r="P601" t="inlineStr">
        <is>
          <t>2026-09-19T23:27:29.864Z</t>
        </is>
      </c>
    </row>
    <row r="602">
      <c r="A602" t="inlineStr">
        <is>
          <t>20602650643</t>
        </is>
      </c>
      <c r="B602" t="inlineStr">
        <is>
          <t>2025</t>
        </is>
      </c>
      <c r="C602" t="n">
        <v>10</v>
      </c>
      <c r="D602" t="inlineStr">
        <is>
          <t>202510</t>
        </is>
      </c>
      <c r="E602" t="inlineStr">
        <is>
          <t>046</t>
        </is>
      </c>
      <c r="F602" t="inlineStr">
        <is>
          <t>PAITA</t>
        </is>
      </c>
      <c r="G602" t="inlineStr">
        <is>
          <t>5901</t>
        </is>
      </c>
      <c r="H602" t="inlineStr">
        <is>
          <t>GRUPO PML S.A.C AGENTES DE ADUANAS</t>
        </is>
      </c>
      <c r="I602" t="inlineStr">
        <is>
          <t>MX</t>
        </is>
      </c>
      <c r="J602" t="inlineStr">
        <is>
          <t>MEXICO</t>
        </is>
      </c>
      <c r="K602" s="8" t="n">
        <v>160219.28</v>
      </c>
      <c r="O602" t="inlineStr">
        <is>
          <t>SUNAT - Aduanas (exportaciones)</t>
        </is>
      </c>
      <c r="P602" t="inlineStr">
        <is>
          <t>2026-09-19T23:27:29.864Z</t>
        </is>
      </c>
    </row>
    <row r="603">
      <c r="A603" t="inlineStr">
        <is>
          <t>20602650643</t>
        </is>
      </c>
      <c r="B603" t="inlineStr">
        <is>
          <t>2025</t>
        </is>
      </c>
      <c r="C603" t="n">
        <v>11</v>
      </c>
      <c r="D603" t="inlineStr">
        <is>
          <t>202511</t>
        </is>
      </c>
      <c r="E603" t="inlineStr">
        <is>
          <t>046</t>
        </is>
      </c>
      <c r="F603" t="inlineStr">
        <is>
          <t>PAITA</t>
        </is>
      </c>
      <c r="G603" t="inlineStr">
        <is>
          <t>5901</t>
        </is>
      </c>
      <c r="H603" t="inlineStr">
        <is>
          <t>GRUPO PML S.A.C AGENTES DE ADUANAS</t>
        </is>
      </c>
      <c r="I603" t="inlineStr">
        <is>
          <t>MX</t>
        </is>
      </c>
      <c r="J603" t="inlineStr">
        <is>
          <t>MEXICO</t>
        </is>
      </c>
      <c r="K603" s="8" t="n">
        <v>165239.2</v>
      </c>
      <c r="O603" t="inlineStr">
        <is>
          <t>SUNAT - Aduanas (exportaciones)</t>
        </is>
      </c>
      <c r="P603" t="inlineStr">
        <is>
          <t>2026-09-19T23:27:29.864Z</t>
        </is>
      </c>
    </row>
    <row r="604">
      <c r="A604" t="inlineStr">
        <is>
          <t>20602650643</t>
        </is>
      </c>
      <c r="B604" t="inlineStr">
        <is>
          <t>2025</t>
        </is>
      </c>
      <c r="C604" t="n">
        <v>11</v>
      </c>
      <c r="D604" t="inlineStr">
        <is>
          <t>202511</t>
        </is>
      </c>
      <c r="E604" t="inlineStr">
        <is>
          <t>046</t>
        </is>
      </c>
      <c r="F604" t="inlineStr">
        <is>
          <t>PAITA</t>
        </is>
      </c>
      <c r="G604" t="inlineStr">
        <is>
          <t>5901</t>
        </is>
      </c>
      <c r="H604" t="inlineStr">
        <is>
          <t>GRUPO PML S.A.C AGENTES DE ADUANAS</t>
        </is>
      </c>
      <c r="I604" t="inlineStr">
        <is>
          <t>BE</t>
        </is>
      </c>
      <c r="J604" t="inlineStr">
        <is>
          <t>BELGIUM</t>
        </is>
      </c>
      <c r="K604" s="8" t="n">
        <v>510326.01</v>
      </c>
      <c r="O604" t="inlineStr">
        <is>
          <t>SUNAT - Aduanas (exportaciones)</t>
        </is>
      </c>
      <c r="P604" t="inlineStr">
        <is>
          <t>2026-09-19T23:27:29.864Z</t>
        </is>
      </c>
    </row>
    <row r="605">
      <c r="A605" t="inlineStr">
        <is>
          <t>20602650643</t>
        </is>
      </c>
      <c r="B605" t="inlineStr">
        <is>
          <t>2025</t>
        </is>
      </c>
      <c r="C605" t="n">
        <v>11</v>
      </c>
      <c r="D605" t="inlineStr">
        <is>
          <t>202511</t>
        </is>
      </c>
      <c r="E605" t="inlineStr">
        <is>
          <t>046</t>
        </is>
      </c>
      <c r="F605" t="inlineStr">
        <is>
          <t>PAITA</t>
        </is>
      </c>
      <c r="G605" t="inlineStr">
        <is>
          <t>5901</t>
        </is>
      </c>
      <c r="H605" t="inlineStr">
        <is>
          <t>GRUPO PML S.A.C AGENTES DE ADUANAS</t>
        </is>
      </c>
      <c r="I605" t="inlineStr">
        <is>
          <t>GB</t>
        </is>
      </c>
      <c r="J605" t="inlineStr">
        <is>
          <t>UNITED KINGDOM</t>
        </is>
      </c>
      <c r="K605" s="8" t="n">
        <v>165239.2</v>
      </c>
      <c r="O605" t="inlineStr">
        <is>
          <t>SUNAT - Aduanas (exportaciones)</t>
        </is>
      </c>
      <c r="P605" t="inlineStr">
        <is>
          <t>2026-09-19T23:27:29.864Z</t>
        </is>
      </c>
    </row>
    <row r="606">
      <c r="A606" t="inlineStr">
        <is>
          <t>20602650643</t>
        </is>
      </c>
      <c r="B606" t="inlineStr">
        <is>
          <t>2026</t>
        </is>
      </c>
      <c r="C606" t="n">
        <v>1</v>
      </c>
      <c r="D606" t="inlineStr">
        <is>
          <t>202601</t>
        </is>
      </c>
      <c r="E606" t="inlineStr">
        <is>
          <t>046</t>
        </is>
      </c>
      <c r="F606" t="inlineStr">
        <is>
          <t>PAITA</t>
        </is>
      </c>
      <c r="G606" t="inlineStr">
        <is>
          <t>5901</t>
        </is>
      </c>
      <c r="H606" t="inlineStr">
        <is>
          <t>GRUPO PML S.A.C AGENTES DE ADUANAS</t>
        </is>
      </c>
      <c r="I606" t="inlineStr">
        <is>
          <t>GB</t>
        </is>
      </c>
      <c r="J606" t="inlineStr">
        <is>
          <t>UNITED KINGDOM</t>
        </is>
      </c>
      <c r="K606" s="8" t="n">
        <v>134408.49</v>
      </c>
      <c r="O606" t="inlineStr">
        <is>
          <t>SUNAT - Aduanas (exportaciones)</t>
        </is>
      </c>
      <c r="P606" t="inlineStr">
        <is>
          <t>2026-09-19T23:27:29.864Z</t>
        </is>
      </c>
    </row>
    <row r="607">
      <c r="A607" t="inlineStr">
        <is>
          <t>20603320621</t>
        </is>
      </c>
      <c r="B607" t="inlineStr">
        <is>
          <t>2025</t>
        </is>
      </c>
      <c r="C607" t="n">
        <v>12</v>
      </c>
      <c r="D607" t="inlineStr">
        <is>
          <t>202512</t>
        </is>
      </c>
      <c r="E607" t="inlineStr">
        <is>
          <t>046</t>
        </is>
      </c>
      <c r="F607" t="inlineStr">
        <is>
          <t>PAITA</t>
        </is>
      </c>
      <c r="G607" t="inlineStr">
        <is>
          <t>5901</t>
        </is>
      </c>
      <c r="H607" t="inlineStr">
        <is>
          <t>GRUPO PML S.A.C AGENTES DE ADUANAS</t>
        </is>
      </c>
      <c r="I607" t="inlineStr">
        <is>
          <t>HR</t>
        </is>
      </c>
      <c r="J607" t="inlineStr">
        <is>
          <t>CROATIA</t>
        </is>
      </c>
      <c r="K607" s="8" t="n">
        <v>161000</v>
      </c>
      <c r="O607" t="inlineStr">
        <is>
          <t>SUNAT - Aduanas (exportaciones)</t>
        </is>
      </c>
      <c r="P607" t="inlineStr">
        <is>
          <t>2026-09-19T23:27:29.864Z</t>
        </is>
      </c>
    </row>
    <row r="608">
      <c r="A608" t="inlineStr">
        <is>
          <t>20603557825</t>
        </is>
      </c>
      <c r="B608" t="inlineStr">
        <is>
          <t>2025</t>
        </is>
      </c>
      <c r="C608" t="n">
        <v>10</v>
      </c>
      <c r="D608" t="inlineStr">
        <is>
          <t>202510</t>
        </is>
      </c>
      <c r="E608" t="inlineStr">
        <is>
          <t>118</t>
        </is>
      </c>
      <c r="F608" t="inlineStr">
        <is>
          <t>MARITIMA DEL CALLAO</t>
        </is>
      </c>
      <c r="G608" t="inlineStr">
        <is>
          <t>7378</t>
        </is>
      </c>
      <c r="H608" t="inlineStr">
        <is>
          <t>SAN MIGUEL ADUANAS S.A.C.</t>
        </is>
      </c>
      <c r="I608" t="inlineStr">
        <is>
          <t>GB</t>
        </is>
      </c>
      <c r="J608" t="inlineStr">
        <is>
          <t>UNITED KINGDOM</t>
        </is>
      </c>
      <c r="K608" s="8" t="n">
        <v>124585.29</v>
      </c>
      <c r="O608" t="inlineStr">
        <is>
          <t>SUNAT - Aduanas (exportaciones)</t>
        </is>
      </c>
      <c r="P608" t="inlineStr">
        <is>
          <t>2026-09-19T23:27:29.864Z</t>
        </is>
      </c>
    </row>
    <row r="609">
      <c r="A609" t="inlineStr">
        <is>
          <t>20603820691</t>
        </is>
      </c>
      <c r="B609" t="inlineStr">
        <is>
          <t>2025</t>
        </is>
      </c>
      <c r="C609" t="n">
        <v>8</v>
      </c>
      <c r="D609" t="inlineStr">
        <is>
          <t>202508</t>
        </is>
      </c>
      <c r="E609" t="inlineStr">
        <is>
          <t>118</t>
        </is>
      </c>
      <c r="F609" t="inlineStr">
        <is>
          <t>MARITIMA DEL CALLAO</t>
        </is>
      </c>
      <c r="G609" t="inlineStr">
        <is>
          <t>4939</t>
        </is>
      </c>
      <c r="H609" t="inlineStr">
        <is>
          <t>AXIS GL AGENCIA DE ADUANA S.A.C</t>
        </is>
      </c>
      <c r="I609" t="inlineStr">
        <is>
          <t>NL</t>
        </is>
      </c>
      <c r="J609" t="inlineStr">
        <is>
          <t>NETHERLANDS</t>
        </is>
      </c>
      <c r="K609" s="8" t="n">
        <v>173080</v>
      </c>
      <c r="O609" t="inlineStr">
        <is>
          <t>SUNAT - Aduanas (exportaciones)</t>
        </is>
      </c>
      <c r="P609" t="inlineStr">
        <is>
          <t>2026-09-19T23:27:29.864Z</t>
        </is>
      </c>
    </row>
    <row r="610">
      <c r="A610" t="inlineStr">
        <is>
          <t>20603820691</t>
        </is>
      </c>
      <c r="B610" t="inlineStr">
        <is>
          <t>2025</t>
        </is>
      </c>
      <c r="C610" t="n">
        <v>8</v>
      </c>
      <c r="D610" t="inlineStr">
        <is>
          <t>202508</t>
        </is>
      </c>
      <c r="E610" t="inlineStr">
        <is>
          <t>046</t>
        </is>
      </c>
      <c r="F610" t="inlineStr">
        <is>
          <t>PAITA</t>
        </is>
      </c>
      <c r="G610" t="inlineStr">
        <is>
          <t>5901</t>
        </is>
      </c>
      <c r="H610" t="inlineStr">
        <is>
          <t>GRUPO PML S.A.C AGENTES DE ADUANAS</t>
        </is>
      </c>
      <c r="I610" t="inlineStr">
        <is>
          <t>BE</t>
        </is>
      </c>
      <c r="J610" t="inlineStr">
        <is>
          <t>BELGIUM</t>
        </is>
      </c>
      <c r="K610" s="8" t="n">
        <v>130381.17</v>
      </c>
      <c r="O610" t="inlineStr">
        <is>
          <t>SUNAT - Aduanas (exportaciones)</t>
        </is>
      </c>
      <c r="P610" t="inlineStr">
        <is>
          <t>2026-09-19T23:27:29.864Z</t>
        </is>
      </c>
    </row>
    <row r="611">
      <c r="A611" t="inlineStr">
        <is>
          <t>20603820691</t>
        </is>
      </c>
      <c r="B611" t="inlineStr">
        <is>
          <t>2025</t>
        </is>
      </c>
      <c r="C611" t="n">
        <v>9</v>
      </c>
      <c r="D611" t="inlineStr">
        <is>
          <t>202509</t>
        </is>
      </c>
      <c r="E611" t="inlineStr">
        <is>
          <t>046</t>
        </is>
      </c>
      <c r="F611" t="inlineStr">
        <is>
          <t>PAITA</t>
        </is>
      </c>
      <c r="G611" t="inlineStr">
        <is>
          <t>5901</t>
        </is>
      </c>
      <c r="H611" t="inlineStr">
        <is>
          <t>GRUPO PML S.A.C AGENTES DE ADUANAS</t>
        </is>
      </c>
      <c r="I611" t="inlineStr">
        <is>
          <t>US</t>
        </is>
      </c>
      <c r="J611" t="inlineStr">
        <is>
          <t>UNITED STATES</t>
        </is>
      </c>
      <c r="K611" s="8" t="n">
        <v>118498.42</v>
      </c>
      <c r="O611" t="inlineStr">
        <is>
          <t>SUNAT - Aduanas (exportaciones)</t>
        </is>
      </c>
      <c r="P611" t="inlineStr">
        <is>
          <t>2026-09-19T23:27:29.864Z</t>
        </is>
      </c>
    </row>
    <row r="612">
      <c r="A612" t="inlineStr">
        <is>
          <t>20603820691</t>
        </is>
      </c>
      <c r="B612" t="inlineStr">
        <is>
          <t>2025</t>
        </is>
      </c>
      <c r="C612" t="n">
        <v>9</v>
      </c>
      <c r="D612" t="inlineStr">
        <is>
          <t>202509</t>
        </is>
      </c>
      <c r="E612" t="inlineStr">
        <is>
          <t>046</t>
        </is>
      </c>
      <c r="F612" t="inlineStr">
        <is>
          <t>PAITA</t>
        </is>
      </c>
      <c r="G612" t="inlineStr">
        <is>
          <t>5901</t>
        </is>
      </c>
      <c r="H612" t="inlineStr">
        <is>
          <t>GRUPO PML S.A.C AGENTES DE ADUANAS</t>
        </is>
      </c>
      <c r="I612" t="inlineStr">
        <is>
          <t>BE</t>
        </is>
      </c>
      <c r="J612" t="inlineStr">
        <is>
          <t>BELGIUM</t>
        </is>
      </c>
      <c r="K612" s="8" t="n">
        <v>128053.75</v>
      </c>
      <c r="O612" t="inlineStr">
        <is>
          <t>SUNAT - Aduanas (exportaciones)</t>
        </is>
      </c>
      <c r="P612" t="inlineStr">
        <is>
          <t>2026-09-19T23:27:29.864Z</t>
        </is>
      </c>
    </row>
    <row r="613">
      <c r="A613" t="inlineStr">
        <is>
          <t>20603820691</t>
        </is>
      </c>
      <c r="B613" t="inlineStr">
        <is>
          <t>2025</t>
        </is>
      </c>
      <c r="C613" t="n">
        <v>10</v>
      </c>
      <c r="D613" t="inlineStr">
        <is>
          <t>202510</t>
        </is>
      </c>
      <c r="E613" t="inlineStr">
        <is>
          <t>046</t>
        </is>
      </c>
      <c r="F613" t="inlineStr">
        <is>
          <t>PAITA</t>
        </is>
      </c>
      <c r="G613" t="inlineStr">
        <is>
          <t>5901</t>
        </is>
      </c>
      <c r="H613" t="inlineStr">
        <is>
          <t>GRUPO PML S.A.C AGENTES DE ADUANAS</t>
        </is>
      </c>
      <c r="I613" t="inlineStr">
        <is>
          <t>DE</t>
        </is>
      </c>
      <c r="J613" t="inlineStr">
        <is>
          <t>GERMANY</t>
        </is>
      </c>
      <c r="K613" s="8" t="n">
        <v>163582.94</v>
      </c>
      <c r="O613" t="inlineStr">
        <is>
          <t>SUNAT - Aduanas (exportaciones)</t>
        </is>
      </c>
      <c r="P613" t="inlineStr">
        <is>
          <t>2026-09-19T23:27:29.864Z</t>
        </is>
      </c>
    </row>
    <row r="614">
      <c r="A614" t="inlineStr">
        <is>
          <t>20603820691</t>
        </is>
      </c>
      <c r="B614" t="inlineStr">
        <is>
          <t>2025</t>
        </is>
      </c>
      <c r="C614" t="n">
        <v>11</v>
      </c>
      <c r="D614" t="inlineStr">
        <is>
          <t>202511</t>
        </is>
      </c>
      <c r="E614" t="inlineStr">
        <is>
          <t>046</t>
        </is>
      </c>
      <c r="F614" t="inlineStr">
        <is>
          <t>PAITA</t>
        </is>
      </c>
      <c r="G614" t="inlineStr">
        <is>
          <t>5901</t>
        </is>
      </c>
      <c r="H614" t="inlineStr">
        <is>
          <t>GRUPO PML S.A.C AGENTES DE ADUANAS</t>
        </is>
      </c>
      <c r="I614" t="inlineStr">
        <is>
          <t>US</t>
        </is>
      </c>
      <c r="J614" t="inlineStr">
        <is>
          <t>UNITED STATES</t>
        </is>
      </c>
      <c r="K614" s="8" t="n">
        <v>183398.67</v>
      </c>
      <c r="O614" t="inlineStr">
        <is>
          <t>SUNAT - Aduanas (exportaciones)</t>
        </is>
      </c>
      <c r="P614" t="inlineStr">
        <is>
          <t>2026-09-19T23:27:29.864Z</t>
        </is>
      </c>
    </row>
    <row r="615">
      <c r="A615" t="inlineStr">
        <is>
          <t>20603820691</t>
        </is>
      </c>
      <c r="B615" t="inlineStr">
        <is>
          <t>2026</t>
        </is>
      </c>
      <c r="C615" t="n">
        <v>3</v>
      </c>
      <c r="D615" t="inlineStr">
        <is>
          <t>202603</t>
        </is>
      </c>
      <c r="E615" t="inlineStr">
        <is>
          <t>118</t>
        </is>
      </c>
      <c r="F615" t="inlineStr">
        <is>
          <t>MARITIMA DEL CALLAO</t>
        </is>
      </c>
      <c r="G615" t="inlineStr">
        <is>
          <t>4939</t>
        </is>
      </c>
      <c r="H615" t="inlineStr">
        <is>
          <t>AXIS GL AGENCIA DE ADUANA S.A.C</t>
        </is>
      </c>
      <c r="I615" t="inlineStr">
        <is>
          <t>US</t>
        </is>
      </c>
      <c r="J615" t="inlineStr">
        <is>
          <t>UNITED STATES</t>
        </is>
      </c>
      <c r="K615" s="8" t="n">
        <v>46349.03</v>
      </c>
      <c r="O615" t="inlineStr">
        <is>
          <t>SUNAT - Aduanas (exportaciones)</t>
        </is>
      </c>
      <c r="P615" t="inlineStr">
        <is>
          <t>2026-09-19T23:27:29.864Z</t>
        </is>
      </c>
    </row>
    <row r="616">
      <c r="A616" t="inlineStr">
        <is>
          <t>20603820691</t>
        </is>
      </c>
      <c r="B616" t="inlineStr">
        <is>
          <t>2026</t>
        </is>
      </c>
      <c r="C616" t="n">
        <v>4</v>
      </c>
      <c r="D616" t="inlineStr">
        <is>
          <t>202604</t>
        </is>
      </c>
      <c r="E616" t="inlineStr">
        <is>
          <t>046</t>
        </is>
      </c>
      <c r="F616" t="inlineStr">
        <is>
          <t>PAITA</t>
        </is>
      </c>
      <c r="G616" t="inlineStr">
        <is>
          <t>5901</t>
        </is>
      </c>
      <c r="H616" t="inlineStr">
        <is>
          <t>GRUPO PML S.A.C AGENTES DE ADUANAS</t>
        </is>
      </c>
      <c r="I616" t="inlineStr">
        <is>
          <t>BE</t>
        </is>
      </c>
      <c r="J616" t="inlineStr">
        <is>
          <t>BELGIUM</t>
        </is>
      </c>
      <c r="K616" s="8" t="n">
        <v>257782.58</v>
      </c>
      <c r="O616" t="inlineStr">
        <is>
          <t>SUNAT - Aduanas (exportaciones)</t>
        </is>
      </c>
      <c r="P616" t="inlineStr">
        <is>
          <t>2026-09-19T23:27:29.864Z</t>
        </is>
      </c>
    </row>
    <row r="617">
      <c r="A617" t="inlineStr">
        <is>
          <t>20603862369</t>
        </is>
      </c>
      <c r="B617" t="inlineStr">
        <is>
          <t>2025</t>
        </is>
      </c>
      <c r="C617" t="n">
        <v>11</v>
      </c>
      <c r="D617" t="inlineStr">
        <is>
          <t>202511</t>
        </is>
      </c>
      <c r="E617" t="inlineStr">
        <is>
          <t>118</t>
        </is>
      </c>
      <c r="F617" t="inlineStr">
        <is>
          <t>MARITIMA DEL CALLAO</t>
        </is>
      </c>
      <c r="G617" t="inlineStr">
        <is>
          <t>5901</t>
        </is>
      </c>
      <c r="H617" t="inlineStr">
        <is>
          <t>GRUPO PML S.A.C AGENTES DE ADUANAS</t>
        </is>
      </c>
      <c r="I617" t="inlineStr">
        <is>
          <t>DK</t>
        </is>
      </c>
      <c r="J617" t="inlineStr">
        <is>
          <t>DENMARK</t>
        </is>
      </c>
      <c r="K617" s="8" t="n">
        <v>151198.32</v>
      </c>
      <c r="O617" t="inlineStr">
        <is>
          <t>SUNAT - Aduanas (exportaciones)</t>
        </is>
      </c>
      <c r="P617" t="inlineStr">
        <is>
          <t>2026-09-19T23:27:29.864Z</t>
        </is>
      </c>
    </row>
    <row r="618">
      <c r="A618" t="inlineStr">
        <is>
          <t>20603862369</t>
        </is>
      </c>
      <c r="B618" t="inlineStr">
        <is>
          <t>2026</t>
        </is>
      </c>
      <c r="C618" t="n">
        <v>4</v>
      </c>
      <c r="D618" t="inlineStr">
        <is>
          <t>202604</t>
        </is>
      </c>
      <c r="E618" t="inlineStr">
        <is>
          <t>118</t>
        </is>
      </c>
      <c r="F618" t="inlineStr">
        <is>
          <t>MARITIMA DEL CALLAO</t>
        </is>
      </c>
      <c r="G618" t="inlineStr">
        <is>
          <t>5901</t>
        </is>
      </c>
      <c r="H618" t="inlineStr">
        <is>
          <t>GRUPO PML S.A.C AGENTES DE ADUANAS</t>
        </is>
      </c>
      <c r="I618" t="inlineStr">
        <is>
          <t>DK</t>
        </is>
      </c>
      <c r="J618" t="inlineStr">
        <is>
          <t>DENMARK</t>
        </is>
      </c>
      <c r="K618" s="8" t="n">
        <v>181356.84</v>
      </c>
      <c r="O618" t="inlineStr">
        <is>
          <t>SUNAT - Aduanas (exportaciones)</t>
        </is>
      </c>
      <c r="P618" t="inlineStr">
        <is>
          <t>2026-09-19T23:27:29.864Z</t>
        </is>
      </c>
    </row>
    <row r="619">
      <c r="A619" t="inlineStr">
        <is>
          <t>20603907176</t>
        </is>
      </c>
      <c r="B619" t="inlineStr">
        <is>
          <t>2025</t>
        </is>
      </c>
      <c r="C619" t="n">
        <v>7</v>
      </c>
      <c r="D619" t="inlineStr">
        <is>
          <t>202507</t>
        </is>
      </c>
      <c r="E619" t="inlineStr">
        <is>
          <t>118</t>
        </is>
      </c>
      <c r="F619" t="inlineStr">
        <is>
          <t>MARITIMA DEL CALLAO</t>
        </is>
      </c>
      <c r="G619" t="inlineStr">
        <is>
          <t>7620</t>
        </is>
      </c>
      <c r="H619" t="inlineStr">
        <is>
          <t>TRANSITARIO INTERNACIONAL MULTIMODAL SAC</t>
        </is>
      </c>
      <c r="I619" t="inlineStr">
        <is>
          <t>ES</t>
        </is>
      </c>
      <c r="J619" t="inlineStr">
        <is>
          <t>SPAIN</t>
        </is>
      </c>
      <c r="K619" s="8" t="n">
        <v>29120</v>
      </c>
      <c r="O619" t="inlineStr">
        <is>
          <t>SUNAT - Aduanas (exportaciones)</t>
        </is>
      </c>
      <c r="P619" t="inlineStr">
        <is>
          <t>2026-09-19T23:27:29.864Z</t>
        </is>
      </c>
    </row>
    <row r="620">
      <c r="A620" t="inlineStr">
        <is>
          <t>20603907176</t>
        </is>
      </c>
      <c r="B620" t="inlineStr">
        <is>
          <t>2025</t>
        </is>
      </c>
      <c r="C620" t="n">
        <v>9</v>
      </c>
      <c r="D620" t="inlineStr">
        <is>
          <t>202509</t>
        </is>
      </c>
      <c r="E620" t="inlineStr">
        <is>
          <t>118</t>
        </is>
      </c>
      <c r="F620" t="inlineStr">
        <is>
          <t>MARITIMA DEL CALLAO</t>
        </is>
      </c>
      <c r="G620" t="inlineStr">
        <is>
          <t>8593</t>
        </is>
      </c>
      <c r="H620" t="inlineStr">
        <is>
          <t>AG INTERNATIONAL FREIGHT FORWARDER SOCIEDAD ANONIMA CERR</t>
        </is>
      </c>
      <c r="I620" t="inlineStr">
        <is>
          <t>NL</t>
        </is>
      </c>
      <c r="J620" t="inlineStr">
        <is>
          <t>NETHERLANDS</t>
        </is>
      </c>
      <c r="K620" s="8" t="n">
        <v>85500</v>
      </c>
      <c r="O620" t="inlineStr">
        <is>
          <t>SUNAT - Aduanas (exportaciones)</t>
        </is>
      </c>
      <c r="P620" t="inlineStr">
        <is>
          <t>2026-09-19T23:27:29.864Z</t>
        </is>
      </c>
    </row>
    <row r="621">
      <c r="A621" t="inlineStr">
        <is>
          <t>20603907176</t>
        </is>
      </c>
      <c r="B621" t="inlineStr">
        <is>
          <t>2025</t>
        </is>
      </c>
      <c r="C621" t="n">
        <v>9</v>
      </c>
      <c r="D621" t="inlineStr">
        <is>
          <t>202509</t>
        </is>
      </c>
      <c r="E621" t="inlineStr">
        <is>
          <t>118</t>
        </is>
      </c>
      <c r="F621" t="inlineStr">
        <is>
          <t>MARITIMA DEL CALLAO</t>
        </is>
      </c>
      <c r="G621" t="inlineStr">
        <is>
          <t>8700</t>
        </is>
      </c>
      <c r="H621" t="inlineStr">
        <is>
          <t>TPP ADUANAS S.A.C.-TPPA S.A.C.</t>
        </is>
      </c>
      <c r="I621" t="inlineStr">
        <is>
          <t>NL</t>
        </is>
      </c>
      <c r="J621" t="inlineStr">
        <is>
          <t>NETHERLANDS</t>
        </is>
      </c>
      <c r="K621" s="8" t="n">
        <v>29160</v>
      </c>
      <c r="O621" t="inlineStr">
        <is>
          <t>SUNAT - Aduanas (exportaciones)</t>
        </is>
      </c>
      <c r="P621" t="inlineStr">
        <is>
          <t>2026-09-19T23:27:29.864Z</t>
        </is>
      </c>
    </row>
    <row r="622">
      <c r="A622" t="inlineStr">
        <is>
          <t>20603907176</t>
        </is>
      </c>
      <c r="B622" t="inlineStr">
        <is>
          <t>2025</t>
        </is>
      </c>
      <c r="C622" t="n">
        <v>10</v>
      </c>
      <c r="D622" t="inlineStr">
        <is>
          <t>202510</t>
        </is>
      </c>
      <c r="E622" t="inlineStr">
        <is>
          <t>118</t>
        </is>
      </c>
      <c r="F622" t="inlineStr">
        <is>
          <t>MARITIMA DEL CALLAO</t>
        </is>
      </c>
      <c r="G622" t="inlineStr">
        <is>
          <t>8700</t>
        </is>
      </c>
      <c r="H622" t="inlineStr">
        <is>
          <t>TPP ADUANAS S.A.C.-TPPA S.A.C.</t>
        </is>
      </c>
      <c r="I622" t="inlineStr">
        <is>
          <t>NL</t>
        </is>
      </c>
      <c r="J622" t="inlineStr">
        <is>
          <t>NETHERLANDS</t>
        </is>
      </c>
      <c r="K622" s="8" t="n">
        <v>113060</v>
      </c>
      <c r="O622" t="inlineStr">
        <is>
          <t>SUNAT - Aduanas (exportaciones)</t>
        </is>
      </c>
      <c r="P622" t="inlineStr">
        <is>
          <t>2026-09-19T23:27:29.864Z</t>
        </is>
      </c>
    </row>
    <row r="623">
      <c r="A623" t="inlineStr">
        <is>
          <t>20603907176</t>
        </is>
      </c>
      <c r="B623" t="inlineStr">
        <is>
          <t>2025</t>
        </is>
      </c>
      <c r="C623" t="n">
        <v>10</v>
      </c>
      <c r="D623" t="inlineStr">
        <is>
          <t>202510</t>
        </is>
      </c>
      <c r="E623" t="inlineStr">
        <is>
          <t>118</t>
        </is>
      </c>
      <c r="F623" t="inlineStr">
        <is>
          <t>MARITIMA DEL CALLAO</t>
        </is>
      </c>
      <c r="G623" t="inlineStr">
        <is>
          <t>8593</t>
        </is>
      </c>
      <c r="H623" t="inlineStr">
        <is>
          <t>AG INTERNATIONAL FREIGHT FORWARDER SOCIEDAD ANONIMA CERR</t>
        </is>
      </c>
      <c r="I623" t="inlineStr">
        <is>
          <t>NL</t>
        </is>
      </c>
      <c r="J623" t="inlineStr">
        <is>
          <t>NETHERLANDS</t>
        </is>
      </c>
      <c r="K623" s="8" t="n">
        <v>54860</v>
      </c>
      <c r="O623" t="inlineStr">
        <is>
          <t>SUNAT - Aduanas (exportaciones)</t>
        </is>
      </c>
      <c r="P623" t="inlineStr">
        <is>
          <t>2026-09-19T23:27:29.864Z</t>
        </is>
      </c>
    </row>
    <row r="624">
      <c r="A624" t="inlineStr">
        <is>
          <t>20603907176</t>
        </is>
      </c>
      <c r="B624" t="inlineStr">
        <is>
          <t>2025</t>
        </is>
      </c>
      <c r="C624" t="n">
        <v>12</v>
      </c>
      <c r="D624" t="inlineStr">
        <is>
          <t>202512</t>
        </is>
      </c>
      <c r="E624" t="inlineStr">
        <is>
          <t>118</t>
        </is>
      </c>
      <c r="F624" t="inlineStr">
        <is>
          <t>MARITIMA DEL CALLAO</t>
        </is>
      </c>
      <c r="G624" t="inlineStr">
        <is>
          <t>4993</t>
        </is>
      </c>
      <c r="H624" t="inlineStr">
        <is>
          <t>CLP OPERADOR LOGISTICO S.A.C</t>
        </is>
      </c>
      <c r="I624" t="inlineStr">
        <is>
          <t>NL</t>
        </is>
      </c>
      <c r="J624" t="inlineStr">
        <is>
          <t>NETHERLANDS</t>
        </is>
      </c>
      <c r="K624" s="8" t="n">
        <v>32000</v>
      </c>
      <c r="O624" t="inlineStr">
        <is>
          <t>SUNAT - Aduanas (exportaciones)</t>
        </is>
      </c>
      <c r="P624" t="inlineStr">
        <is>
          <t>2026-09-19T23:27:29.864Z</t>
        </is>
      </c>
    </row>
    <row r="625">
      <c r="A625" t="inlineStr">
        <is>
          <t>20603957033</t>
        </is>
      </c>
      <c r="B625" t="inlineStr">
        <is>
          <t>2025</t>
        </is>
      </c>
      <c r="C625" t="n">
        <v>6</v>
      </c>
      <c r="D625" t="inlineStr">
        <is>
          <t>202506</t>
        </is>
      </c>
      <c r="E625" t="inlineStr">
        <is>
          <t>118</t>
        </is>
      </c>
      <c r="F625" t="inlineStr">
        <is>
          <t>MARITIMA DEL CALLAO</t>
        </is>
      </c>
      <c r="G625" t="inlineStr">
        <is>
          <t>8593</t>
        </is>
      </c>
      <c r="H625" t="inlineStr">
        <is>
          <t>AG INTERNATIONAL FREIGHT FORWARDER SOCIEDAD ANONIMA CERR</t>
        </is>
      </c>
      <c r="I625" t="inlineStr">
        <is>
          <t>US</t>
        </is>
      </c>
      <c r="J625" t="inlineStr">
        <is>
          <t>UNITED STATES</t>
        </is>
      </c>
      <c r="K625" s="8" t="n">
        <v>28548</v>
      </c>
      <c r="O625" t="inlineStr">
        <is>
          <t>SUNAT - Aduanas (exportaciones)</t>
        </is>
      </c>
      <c r="P625" t="inlineStr">
        <is>
          <t>2026-09-19T23:27:29.864Z</t>
        </is>
      </c>
    </row>
    <row r="626">
      <c r="A626" t="inlineStr">
        <is>
          <t>20603957033</t>
        </is>
      </c>
      <c r="B626" t="inlineStr">
        <is>
          <t>2025</t>
        </is>
      </c>
      <c r="C626" t="n">
        <v>6</v>
      </c>
      <c r="D626" t="inlineStr">
        <is>
          <t>202506</t>
        </is>
      </c>
      <c r="E626" t="inlineStr">
        <is>
          <t>235</t>
        </is>
      </c>
      <c r="F626" t="inlineStr">
        <is>
          <t>AEREA DEL CALLAO</t>
        </is>
      </c>
      <c r="G626" t="inlineStr">
        <is>
          <t>6946</t>
        </is>
      </c>
      <c r="H626" t="inlineStr">
        <is>
          <t>LIP ADUANAS S.A.</t>
        </is>
      </c>
      <c r="I626" t="inlineStr">
        <is>
          <t>DE</t>
        </is>
      </c>
      <c r="J626" t="inlineStr">
        <is>
          <t>GERMANY</t>
        </is>
      </c>
      <c r="K626" s="8" t="n">
        <v>14760</v>
      </c>
      <c r="O626" t="inlineStr">
        <is>
          <t>SUNAT - Aduanas (exportaciones)</t>
        </is>
      </c>
      <c r="P626" t="inlineStr">
        <is>
          <t>2026-09-19T23:27:29.864Z</t>
        </is>
      </c>
    </row>
    <row r="627">
      <c r="A627" t="inlineStr">
        <is>
          <t>20603957033</t>
        </is>
      </c>
      <c r="B627" t="inlineStr">
        <is>
          <t>2025</t>
        </is>
      </c>
      <c r="C627" t="n">
        <v>7</v>
      </c>
      <c r="D627" t="inlineStr">
        <is>
          <t>202507</t>
        </is>
      </c>
      <c r="E627" t="inlineStr">
        <is>
          <t>118</t>
        </is>
      </c>
      <c r="F627" t="inlineStr">
        <is>
          <t>MARITIMA DEL CALLAO</t>
        </is>
      </c>
      <c r="G627" t="inlineStr">
        <is>
          <t>8593</t>
        </is>
      </c>
      <c r="H627" t="inlineStr">
        <is>
          <t>AG INTERNATIONAL FREIGHT FORWARDER SOCIEDAD ANONIMA CERR</t>
        </is>
      </c>
      <c r="I627" t="inlineStr">
        <is>
          <t>US</t>
        </is>
      </c>
      <c r="J627" t="inlineStr">
        <is>
          <t>UNITED STATES</t>
        </is>
      </c>
      <c r="K627" s="8" t="n">
        <v>88081.5</v>
      </c>
      <c r="O627" t="inlineStr">
        <is>
          <t>SUNAT - Aduanas (exportaciones)</t>
        </is>
      </c>
      <c r="P627" t="inlineStr">
        <is>
          <t>2026-09-19T23:27:29.864Z</t>
        </is>
      </c>
    </row>
    <row r="628">
      <c r="A628" t="inlineStr">
        <is>
          <t>20603957033</t>
        </is>
      </c>
      <c r="B628" t="inlineStr">
        <is>
          <t>2025</t>
        </is>
      </c>
      <c r="C628" t="n">
        <v>8</v>
      </c>
      <c r="D628" t="inlineStr">
        <is>
          <t>202508</t>
        </is>
      </c>
      <c r="E628" t="inlineStr">
        <is>
          <t>118</t>
        </is>
      </c>
      <c r="F628" t="inlineStr">
        <is>
          <t>MARITIMA DEL CALLAO</t>
        </is>
      </c>
      <c r="G628" t="inlineStr">
        <is>
          <t>8593</t>
        </is>
      </c>
      <c r="H628" t="inlineStr">
        <is>
          <t>AG INTERNATIONAL FREIGHT FORWARDER SOCIEDAD ANONIMA CERR</t>
        </is>
      </c>
      <c r="I628" t="inlineStr">
        <is>
          <t>US</t>
        </is>
      </c>
      <c r="J628" t="inlineStr">
        <is>
          <t>UNITED STATES</t>
        </is>
      </c>
      <c r="K628" s="8" t="n">
        <v>144435</v>
      </c>
      <c r="O628" t="inlineStr">
        <is>
          <t>SUNAT - Aduanas (exportaciones)</t>
        </is>
      </c>
      <c r="P628" t="inlineStr">
        <is>
          <t>2026-09-19T23:27:29.864Z</t>
        </is>
      </c>
    </row>
    <row r="629">
      <c r="A629" t="inlineStr">
        <is>
          <t>20603957033</t>
        </is>
      </c>
      <c r="B629" t="inlineStr">
        <is>
          <t>2025</t>
        </is>
      </c>
      <c r="C629" t="n">
        <v>9</v>
      </c>
      <c r="D629" t="inlineStr">
        <is>
          <t>202509</t>
        </is>
      </c>
      <c r="E629" t="inlineStr">
        <is>
          <t>118</t>
        </is>
      </c>
      <c r="F629" t="inlineStr">
        <is>
          <t>MARITIMA DEL CALLAO</t>
        </is>
      </c>
      <c r="G629" t="inlineStr">
        <is>
          <t>8593</t>
        </is>
      </c>
      <c r="H629" t="inlineStr">
        <is>
          <t>AG INTERNATIONAL FREIGHT FORWARDER SOCIEDAD ANONIMA CERR</t>
        </is>
      </c>
      <c r="I629" t="inlineStr">
        <is>
          <t>NL</t>
        </is>
      </c>
      <c r="J629" t="inlineStr">
        <is>
          <t>NETHERLANDS</t>
        </is>
      </c>
      <c r="K629" s="8" t="n">
        <v>26100</v>
      </c>
      <c r="O629" t="inlineStr">
        <is>
          <t>SUNAT - Aduanas (exportaciones)</t>
        </is>
      </c>
      <c r="P629" t="inlineStr">
        <is>
          <t>2026-09-19T23:27:29.864Z</t>
        </is>
      </c>
    </row>
    <row r="630">
      <c r="A630" t="inlineStr">
        <is>
          <t>20603957033</t>
        </is>
      </c>
      <c r="B630" t="inlineStr">
        <is>
          <t>2025</t>
        </is>
      </c>
      <c r="C630" t="n">
        <v>9</v>
      </c>
      <c r="D630" t="inlineStr">
        <is>
          <t>202509</t>
        </is>
      </c>
      <c r="E630" t="inlineStr">
        <is>
          <t>118</t>
        </is>
      </c>
      <c r="F630" t="inlineStr">
        <is>
          <t>MARITIMA DEL CALLAO</t>
        </is>
      </c>
      <c r="G630" t="inlineStr">
        <is>
          <t>8593</t>
        </is>
      </c>
      <c r="H630" t="inlineStr">
        <is>
          <t>AG INTERNATIONAL FREIGHT FORWARDER SOCIEDAD ANONIMA CERR</t>
        </is>
      </c>
      <c r="I630" t="inlineStr">
        <is>
          <t>US</t>
        </is>
      </c>
      <c r="J630" t="inlineStr">
        <is>
          <t>UNITED STATES</t>
        </is>
      </c>
      <c r="K630" s="8" t="n">
        <v>57615</v>
      </c>
      <c r="O630" t="inlineStr">
        <is>
          <t>SUNAT - Aduanas (exportaciones)</t>
        </is>
      </c>
      <c r="P630" t="inlineStr">
        <is>
          <t>2026-09-19T23:27:29.864Z</t>
        </is>
      </c>
    </row>
    <row r="631">
      <c r="A631" t="inlineStr">
        <is>
          <t>20603957033</t>
        </is>
      </c>
      <c r="B631" t="inlineStr">
        <is>
          <t>2025</t>
        </is>
      </c>
      <c r="C631" t="n">
        <v>10</v>
      </c>
      <c r="D631" t="inlineStr">
        <is>
          <t>202510</t>
        </is>
      </c>
      <c r="E631" t="inlineStr">
        <is>
          <t>118</t>
        </is>
      </c>
      <c r="F631" t="inlineStr">
        <is>
          <t>MARITIMA DEL CALLAO</t>
        </is>
      </c>
      <c r="G631" t="inlineStr">
        <is>
          <t>8593</t>
        </is>
      </c>
      <c r="H631" t="inlineStr">
        <is>
          <t>AG INTERNATIONAL FREIGHT FORWARDER SOCIEDAD ANONIMA CERR</t>
        </is>
      </c>
      <c r="I631" t="inlineStr">
        <is>
          <t>US</t>
        </is>
      </c>
      <c r="J631" t="inlineStr">
        <is>
          <t>UNITED STATES</t>
        </is>
      </c>
      <c r="K631" s="8" t="n">
        <v>97453.17</v>
      </c>
      <c r="O631" t="inlineStr">
        <is>
          <t>SUNAT - Aduanas (exportaciones)</t>
        </is>
      </c>
      <c r="P631" t="inlineStr">
        <is>
          <t>2026-09-19T23:27:29.864Z</t>
        </is>
      </c>
    </row>
    <row r="632">
      <c r="A632" t="inlineStr">
        <is>
          <t>20603957033</t>
        </is>
      </c>
      <c r="B632" t="inlineStr">
        <is>
          <t>2025</t>
        </is>
      </c>
      <c r="C632" t="n">
        <v>11</v>
      </c>
      <c r="D632" t="inlineStr">
        <is>
          <t>202511</t>
        </is>
      </c>
      <c r="E632" t="inlineStr">
        <is>
          <t>118</t>
        </is>
      </c>
      <c r="F632" t="inlineStr">
        <is>
          <t>MARITIMA DEL CALLAO</t>
        </is>
      </c>
      <c r="G632" t="inlineStr">
        <is>
          <t>8593</t>
        </is>
      </c>
      <c r="H632" t="inlineStr">
        <is>
          <t>AG INTERNATIONAL FREIGHT FORWARDER SOCIEDAD ANONIMA CERR</t>
        </is>
      </c>
      <c r="I632" t="inlineStr">
        <is>
          <t>US</t>
        </is>
      </c>
      <c r="J632" t="inlineStr">
        <is>
          <t>UNITED STATES</t>
        </is>
      </c>
      <c r="K632" s="8" t="n">
        <v>31516</v>
      </c>
      <c r="O632" t="inlineStr">
        <is>
          <t>SUNAT - Aduanas (exportaciones)</t>
        </is>
      </c>
      <c r="P632" t="inlineStr">
        <is>
          <t>2026-09-19T23:27:29.864Z</t>
        </is>
      </c>
    </row>
    <row r="633">
      <c r="A633" t="inlineStr">
        <is>
          <t>20603957033</t>
        </is>
      </c>
      <c r="B633" t="inlineStr">
        <is>
          <t>2025</t>
        </is>
      </c>
      <c r="C633" t="n">
        <v>11</v>
      </c>
      <c r="D633" t="inlineStr">
        <is>
          <t>202511</t>
        </is>
      </c>
      <c r="E633" t="inlineStr">
        <is>
          <t>118</t>
        </is>
      </c>
      <c r="F633" t="inlineStr">
        <is>
          <t>MARITIMA DEL CALLAO</t>
        </is>
      </c>
      <c r="G633" t="inlineStr">
        <is>
          <t>9411</t>
        </is>
      </c>
      <c r="H633" t="inlineStr">
        <is>
          <t>CROSSADUANAS S.A.C.</t>
        </is>
      </c>
      <c r="I633" t="inlineStr">
        <is>
          <t>US</t>
        </is>
      </c>
      <c r="J633" t="inlineStr">
        <is>
          <t>UNITED STATES</t>
        </is>
      </c>
      <c r="K633" s="8" t="n">
        <v>126064</v>
      </c>
      <c r="O633" t="inlineStr">
        <is>
          <t>SUNAT - Aduanas (exportaciones)</t>
        </is>
      </c>
      <c r="P633" t="inlineStr">
        <is>
          <t>2026-09-19T23:27:29.864Z</t>
        </is>
      </c>
    </row>
    <row r="634">
      <c r="A634" t="inlineStr">
        <is>
          <t>20603957033</t>
        </is>
      </c>
      <c r="B634" t="inlineStr">
        <is>
          <t>2025</t>
        </is>
      </c>
      <c r="C634" t="n">
        <v>12</v>
      </c>
      <c r="D634" t="inlineStr">
        <is>
          <t>202512</t>
        </is>
      </c>
      <c r="E634" t="inlineStr">
        <is>
          <t>118</t>
        </is>
      </c>
      <c r="F634" t="inlineStr">
        <is>
          <t>MARITIMA DEL CALLAO</t>
        </is>
      </c>
      <c r="G634" t="inlineStr">
        <is>
          <t>3282</t>
        </is>
      </c>
      <c r="H634" t="inlineStr">
        <is>
          <t>BOXPOOL AGENCIA DE ADUANAS S.A.C.</t>
        </is>
      </c>
      <c r="I634" t="inlineStr">
        <is>
          <t>US</t>
        </is>
      </c>
      <c r="J634" t="inlineStr">
        <is>
          <t>UNITED STATES</t>
        </is>
      </c>
      <c r="K634" s="8" t="n">
        <v>168724</v>
      </c>
      <c r="O634" t="inlineStr">
        <is>
          <t>SUNAT - Aduanas (exportaciones)</t>
        </is>
      </c>
      <c r="P634" t="inlineStr">
        <is>
          <t>2026-09-19T23:27:29.864Z</t>
        </is>
      </c>
    </row>
    <row r="635">
      <c r="A635" t="inlineStr">
        <is>
          <t>20603957033</t>
        </is>
      </c>
      <c r="B635" t="inlineStr">
        <is>
          <t>2026</t>
        </is>
      </c>
      <c r="C635" t="n">
        <v>1</v>
      </c>
      <c r="D635" t="inlineStr">
        <is>
          <t>202601</t>
        </is>
      </c>
      <c r="E635" t="inlineStr">
        <is>
          <t>118</t>
        </is>
      </c>
      <c r="F635" t="inlineStr">
        <is>
          <t>MARITIMA DEL CALLAO</t>
        </is>
      </c>
      <c r="G635" t="inlineStr">
        <is>
          <t>3282</t>
        </is>
      </c>
      <c r="H635" t="inlineStr">
        <is>
          <t>BOXPOOL AGENCIA DE ADUANAS S.A.C.</t>
        </is>
      </c>
      <c r="I635" t="inlineStr">
        <is>
          <t>US</t>
        </is>
      </c>
      <c r="J635" t="inlineStr">
        <is>
          <t>UNITED STATES</t>
        </is>
      </c>
      <c r="K635" s="8" t="n">
        <v>211191.99</v>
      </c>
      <c r="O635" t="inlineStr">
        <is>
          <t>SUNAT - Aduanas (exportaciones)</t>
        </is>
      </c>
      <c r="P635" t="inlineStr">
        <is>
          <t>2026-09-19T23:27:29.864Z</t>
        </is>
      </c>
    </row>
    <row r="636">
      <c r="A636" t="inlineStr">
        <is>
          <t>20603957033</t>
        </is>
      </c>
      <c r="B636" t="inlineStr">
        <is>
          <t>2026</t>
        </is>
      </c>
      <c r="C636" t="n">
        <v>2</v>
      </c>
      <c r="D636" t="inlineStr">
        <is>
          <t>202602</t>
        </is>
      </c>
      <c r="E636" t="inlineStr">
        <is>
          <t>118</t>
        </is>
      </c>
      <c r="F636" t="inlineStr">
        <is>
          <t>MARITIMA DEL CALLAO</t>
        </is>
      </c>
      <c r="G636" t="inlineStr">
        <is>
          <t>9056</t>
        </is>
      </c>
      <c r="H636" t="inlineStr">
        <is>
          <t>MARINA LOGISTICS S.A.C.</t>
        </is>
      </c>
      <c r="I636" t="inlineStr">
        <is>
          <t>US</t>
        </is>
      </c>
      <c r="J636" t="inlineStr">
        <is>
          <t>UNITED STATES</t>
        </is>
      </c>
      <c r="K636" s="8" t="n">
        <v>10300</v>
      </c>
      <c r="O636" t="inlineStr">
        <is>
          <t>SUNAT - Aduanas (exportaciones)</t>
        </is>
      </c>
      <c r="P636" t="inlineStr">
        <is>
          <t>2026-09-19T23:27:29.864Z</t>
        </is>
      </c>
    </row>
    <row r="637">
      <c r="A637" t="inlineStr">
        <is>
          <t>20603957033</t>
        </is>
      </c>
      <c r="B637" t="inlineStr">
        <is>
          <t>2026</t>
        </is>
      </c>
      <c r="C637" t="n">
        <v>2</v>
      </c>
      <c r="D637" t="inlineStr">
        <is>
          <t>202602</t>
        </is>
      </c>
      <c r="E637" t="inlineStr">
        <is>
          <t>118</t>
        </is>
      </c>
      <c r="F637" t="inlineStr">
        <is>
          <t>MARITIMA DEL CALLAO</t>
        </is>
      </c>
      <c r="G637" t="inlineStr">
        <is>
          <t>3282</t>
        </is>
      </c>
      <c r="H637" t="inlineStr">
        <is>
          <t>BOXPOOL AGENCIA DE ADUANAS S.A.C.</t>
        </is>
      </c>
      <c r="I637" t="inlineStr">
        <is>
          <t>US</t>
        </is>
      </c>
      <c r="J637" t="inlineStr">
        <is>
          <t>UNITED STATES</t>
        </is>
      </c>
      <c r="K637" s="8" t="n">
        <v>152311.49</v>
      </c>
      <c r="O637" t="inlineStr">
        <is>
          <t>SUNAT - Aduanas (exportaciones)</t>
        </is>
      </c>
      <c r="P637" t="inlineStr">
        <is>
          <t>2026-09-19T23:27:29.864Z</t>
        </is>
      </c>
    </row>
    <row r="638">
      <c r="A638" t="inlineStr">
        <is>
          <t>20604151954</t>
        </is>
      </c>
      <c r="B638" t="inlineStr">
        <is>
          <t>2025</t>
        </is>
      </c>
      <c r="C638" t="n">
        <v>7</v>
      </c>
      <c r="D638" t="inlineStr">
        <is>
          <t>202507</t>
        </is>
      </c>
      <c r="E638" t="inlineStr">
        <is>
          <t>118</t>
        </is>
      </c>
      <c r="F638" t="inlineStr">
        <is>
          <t>MARITIMA DEL CALLAO</t>
        </is>
      </c>
      <c r="G638" t="inlineStr">
        <is>
          <t>6982</t>
        </is>
      </c>
      <c r="H638" t="inlineStr">
        <is>
          <t>JS PERU AGENCIA DE ADUANA S.A.C.</t>
        </is>
      </c>
      <c r="I638" t="inlineStr">
        <is>
          <t>BE</t>
        </is>
      </c>
      <c r="J638" t="inlineStr">
        <is>
          <t>BELGIUM</t>
        </is>
      </c>
      <c r="K638" s="8" t="n">
        <v>121420.8</v>
      </c>
      <c r="O638" t="inlineStr">
        <is>
          <t>SUNAT - Aduanas (exportaciones)</t>
        </is>
      </c>
      <c r="P638" t="inlineStr">
        <is>
          <t>2026-09-19T23:27:29.864Z</t>
        </is>
      </c>
    </row>
    <row r="639">
      <c r="A639" t="inlineStr">
        <is>
          <t>20604151954</t>
        </is>
      </c>
      <c r="B639" t="inlineStr">
        <is>
          <t>2025</t>
        </is>
      </c>
      <c r="C639" t="n">
        <v>10</v>
      </c>
      <c r="D639" t="inlineStr">
        <is>
          <t>202510</t>
        </is>
      </c>
      <c r="E639" t="inlineStr">
        <is>
          <t>118</t>
        </is>
      </c>
      <c r="F639" t="inlineStr">
        <is>
          <t>MARITIMA DEL CALLAO</t>
        </is>
      </c>
      <c r="G639" t="inlineStr">
        <is>
          <t>6676</t>
        </is>
      </c>
      <c r="H639" t="inlineStr">
        <is>
          <t>EUROADUANAS S.A.C. AGENCIA DE ADUANA</t>
        </is>
      </c>
      <c r="I639" t="inlineStr">
        <is>
          <t>BE</t>
        </is>
      </c>
      <c r="J639" t="inlineStr">
        <is>
          <t>BELGIUM</t>
        </is>
      </c>
      <c r="K639" s="8" t="n">
        <v>152012</v>
      </c>
      <c r="O639" t="inlineStr">
        <is>
          <t>SUNAT - Aduanas (exportaciones)</t>
        </is>
      </c>
      <c r="P639" t="inlineStr">
        <is>
          <t>2026-09-19T23:27:29.864Z</t>
        </is>
      </c>
    </row>
    <row r="640">
      <c r="A640" t="inlineStr">
        <is>
          <t>20604151954</t>
        </is>
      </c>
      <c r="B640" t="inlineStr">
        <is>
          <t>2026</t>
        </is>
      </c>
      <c r="C640" t="n">
        <v>3</v>
      </c>
      <c r="D640" t="inlineStr">
        <is>
          <t>202603</t>
        </is>
      </c>
      <c r="E640" t="inlineStr">
        <is>
          <t>118</t>
        </is>
      </c>
      <c r="F640" t="inlineStr">
        <is>
          <t>MARITIMA DEL CALLAO</t>
        </is>
      </c>
      <c r="G640" t="inlineStr">
        <is>
          <t>6676</t>
        </is>
      </c>
      <c r="H640" t="inlineStr">
        <is>
          <t>EUROADUANAS S.A.C. AGENCIA DE ADUANA</t>
        </is>
      </c>
      <c r="I640" t="inlineStr">
        <is>
          <t>BE</t>
        </is>
      </c>
      <c r="J640" t="inlineStr">
        <is>
          <t>BELGIUM</t>
        </is>
      </c>
      <c r="K640" s="8" t="n">
        <v>63040</v>
      </c>
      <c r="O640" t="inlineStr">
        <is>
          <t>SUNAT - Aduanas (exportaciones)</t>
        </is>
      </c>
      <c r="P640" t="inlineStr">
        <is>
          <t>2026-09-19T23:27:29.864Z</t>
        </is>
      </c>
    </row>
    <row r="641">
      <c r="A641" t="inlineStr">
        <is>
          <t>20604309728</t>
        </is>
      </c>
      <c r="B641" t="inlineStr">
        <is>
          <t>2025</t>
        </is>
      </c>
      <c r="C641" t="n">
        <v>1</v>
      </c>
      <c r="D641" t="inlineStr">
        <is>
          <t>202501</t>
        </is>
      </c>
      <c r="E641" t="inlineStr">
        <is>
          <t>046</t>
        </is>
      </c>
      <c r="F641" t="inlineStr">
        <is>
          <t>PAITA</t>
        </is>
      </c>
      <c r="G641" t="inlineStr">
        <is>
          <t>9056</t>
        </is>
      </c>
      <c r="H641" t="inlineStr">
        <is>
          <t>MARINA LOGISTICS S.A.C.</t>
        </is>
      </c>
      <c r="I641" t="inlineStr">
        <is>
          <t>TW</t>
        </is>
      </c>
      <c r="J641" t="inlineStr">
        <is>
          <t>TAIWAN, PROVINCE OF CHINA</t>
        </is>
      </c>
      <c r="K641" s="8" t="n">
        <v>7275.18</v>
      </c>
      <c r="O641" t="inlineStr">
        <is>
          <t>SUNAT - Aduanas (exportaciones)</t>
        </is>
      </c>
      <c r="P641" t="inlineStr">
        <is>
          <t>2026-09-19T23:27:29.864Z</t>
        </is>
      </c>
    </row>
    <row r="642">
      <c r="A642" t="inlineStr">
        <is>
          <t>20605500430</t>
        </is>
      </c>
      <c r="B642" t="inlineStr">
        <is>
          <t>2025</t>
        </is>
      </c>
      <c r="C642" t="n">
        <v>10</v>
      </c>
      <c r="D642" t="inlineStr">
        <is>
          <t>202510</t>
        </is>
      </c>
      <c r="E642" t="inlineStr">
        <is>
          <t>118</t>
        </is>
      </c>
      <c r="F642" t="inlineStr">
        <is>
          <t>MARITIMA DEL CALLAO</t>
        </is>
      </c>
      <c r="G642" t="inlineStr">
        <is>
          <t>5901</t>
        </is>
      </c>
      <c r="H642" t="inlineStr">
        <is>
          <t>GRUPO PML S.A.C AGENTES DE ADUANAS</t>
        </is>
      </c>
      <c r="I642" t="inlineStr">
        <is>
          <t>US</t>
        </is>
      </c>
      <c r="J642" t="inlineStr">
        <is>
          <t>UNITED STATES</t>
        </is>
      </c>
      <c r="K642" s="8" t="n">
        <v>147669.48</v>
      </c>
      <c r="O642" t="inlineStr">
        <is>
          <t>SUNAT - Aduanas (exportaciones)</t>
        </is>
      </c>
      <c r="P642" t="inlineStr">
        <is>
          <t>2026-09-19T23:27:29.864Z</t>
        </is>
      </c>
    </row>
    <row r="643">
      <c r="A643" t="inlineStr">
        <is>
          <t>20606451122</t>
        </is>
      </c>
      <c r="B643" t="inlineStr">
        <is>
          <t>2025</t>
        </is>
      </c>
      <c r="C643" t="n">
        <v>6</v>
      </c>
      <c r="D643" t="inlineStr">
        <is>
          <t>202506</t>
        </is>
      </c>
      <c r="E643" t="inlineStr">
        <is>
          <t>046</t>
        </is>
      </c>
      <c r="F643" t="inlineStr">
        <is>
          <t>PAITA</t>
        </is>
      </c>
      <c r="G643" t="inlineStr">
        <is>
          <t>7620</t>
        </is>
      </c>
      <c r="H643" t="inlineStr">
        <is>
          <t>TRANSITARIO INTERNACIONAL MULTIMODAL SAC</t>
        </is>
      </c>
      <c r="I643" t="inlineStr">
        <is>
          <t>US</t>
        </is>
      </c>
      <c r="J643" t="inlineStr">
        <is>
          <t>UNITED STATES</t>
        </is>
      </c>
      <c r="K643" s="8" t="n">
        <v>156897.58</v>
      </c>
      <c r="O643" t="inlineStr">
        <is>
          <t>SUNAT - Aduanas (exportaciones)</t>
        </is>
      </c>
      <c r="P643" t="inlineStr">
        <is>
          <t>2026-09-19T23:27:29.864Z</t>
        </is>
      </c>
    </row>
    <row r="644">
      <c r="A644" t="inlineStr">
        <is>
          <t>20606451122</t>
        </is>
      </c>
      <c r="B644" t="inlineStr">
        <is>
          <t>2025</t>
        </is>
      </c>
      <c r="C644" t="n">
        <v>7</v>
      </c>
      <c r="D644" t="inlineStr">
        <is>
          <t>202507</t>
        </is>
      </c>
      <c r="E644" t="inlineStr">
        <is>
          <t>046</t>
        </is>
      </c>
      <c r="F644" t="inlineStr">
        <is>
          <t>PAITA</t>
        </is>
      </c>
      <c r="G644" t="inlineStr">
        <is>
          <t>7620</t>
        </is>
      </c>
      <c r="H644" t="inlineStr">
        <is>
          <t>TRANSITARIO INTERNACIONAL MULTIMODAL SAC</t>
        </is>
      </c>
      <c r="I644" t="inlineStr">
        <is>
          <t>US</t>
        </is>
      </c>
      <c r="J644" t="inlineStr">
        <is>
          <t>UNITED STATES</t>
        </is>
      </c>
      <c r="K644" s="8" t="n">
        <v>146034</v>
      </c>
      <c r="O644" t="inlineStr">
        <is>
          <t>SUNAT - Aduanas (exportaciones)</t>
        </is>
      </c>
      <c r="P644" t="inlineStr">
        <is>
          <t>2026-09-19T23:27:29.864Z</t>
        </is>
      </c>
    </row>
    <row r="645">
      <c r="A645" t="inlineStr">
        <is>
          <t>20606451122</t>
        </is>
      </c>
      <c r="B645" t="inlineStr">
        <is>
          <t>2025</t>
        </is>
      </c>
      <c r="C645" t="n">
        <v>8</v>
      </c>
      <c r="D645" t="inlineStr">
        <is>
          <t>202508</t>
        </is>
      </c>
      <c r="E645" t="inlineStr">
        <is>
          <t>118</t>
        </is>
      </c>
      <c r="F645" t="inlineStr">
        <is>
          <t>MARITIMA DEL CALLAO</t>
        </is>
      </c>
      <c r="G645" t="inlineStr">
        <is>
          <t>5901</t>
        </is>
      </c>
      <c r="H645" t="inlineStr">
        <is>
          <t>GRUPO PML S.A.C AGENTES DE ADUANAS</t>
        </is>
      </c>
      <c r="I645" t="inlineStr">
        <is>
          <t>HK</t>
        </is>
      </c>
      <c r="J645" t="inlineStr">
        <is>
          <t>HONG KONG</t>
        </is>
      </c>
      <c r="K645" s="8" t="n">
        <v>3956.93</v>
      </c>
      <c r="O645" t="inlineStr">
        <is>
          <t>SUNAT - Aduanas (exportaciones)</t>
        </is>
      </c>
      <c r="P645" t="inlineStr">
        <is>
          <t>2026-09-19T23:27:29.864Z</t>
        </is>
      </c>
    </row>
    <row r="646">
      <c r="A646" t="inlineStr">
        <is>
          <t>20606451122</t>
        </is>
      </c>
      <c r="B646" t="inlineStr">
        <is>
          <t>2025</t>
        </is>
      </c>
      <c r="C646" t="n">
        <v>10</v>
      </c>
      <c r="D646" t="inlineStr">
        <is>
          <t>202510</t>
        </is>
      </c>
      <c r="E646" t="inlineStr">
        <is>
          <t>046</t>
        </is>
      </c>
      <c r="F646" t="inlineStr">
        <is>
          <t>PAITA</t>
        </is>
      </c>
      <c r="G646" t="inlineStr">
        <is>
          <t>5901</t>
        </is>
      </c>
      <c r="H646" t="inlineStr">
        <is>
          <t>GRUPO PML S.A.C AGENTES DE ADUANAS</t>
        </is>
      </c>
      <c r="I646" t="inlineStr">
        <is>
          <t>US</t>
        </is>
      </c>
      <c r="J646" t="inlineStr">
        <is>
          <t>UNITED STATES</t>
        </is>
      </c>
      <c r="K646" s="8" t="n">
        <v>366454.46</v>
      </c>
      <c r="O646" t="inlineStr">
        <is>
          <t>SUNAT - Aduanas (exportaciones)</t>
        </is>
      </c>
      <c r="P646" t="inlineStr">
        <is>
          <t>2026-09-19T23:27:29.864Z</t>
        </is>
      </c>
    </row>
    <row r="647">
      <c r="A647" t="inlineStr">
        <is>
          <t>20606451122</t>
        </is>
      </c>
      <c r="B647" t="inlineStr">
        <is>
          <t>2025</t>
        </is>
      </c>
      <c r="C647" t="n">
        <v>11</v>
      </c>
      <c r="D647" t="inlineStr">
        <is>
          <t>202511</t>
        </is>
      </c>
      <c r="E647" t="inlineStr">
        <is>
          <t>046</t>
        </is>
      </c>
      <c r="F647" t="inlineStr">
        <is>
          <t>PAITA</t>
        </is>
      </c>
      <c r="G647" t="inlineStr">
        <is>
          <t>5901</t>
        </is>
      </c>
      <c r="H647" t="inlineStr">
        <is>
          <t>GRUPO PML S.A.C AGENTES DE ADUANAS</t>
        </is>
      </c>
      <c r="I647" t="inlineStr">
        <is>
          <t>NO</t>
        </is>
      </c>
      <c r="J647" t="inlineStr">
        <is>
          <t>NORWAY</t>
        </is>
      </c>
      <c r="K647" s="8" t="n">
        <v>191304.88</v>
      </c>
      <c r="O647" t="inlineStr">
        <is>
          <t>SUNAT - Aduanas (exportaciones)</t>
        </is>
      </c>
      <c r="P647" t="inlineStr">
        <is>
          <t>2026-09-19T23:27:29.864Z</t>
        </is>
      </c>
    </row>
    <row r="648">
      <c r="A648" t="inlineStr">
        <is>
          <t>20606451122</t>
        </is>
      </c>
      <c r="B648" t="inlineStr">
        <is>
          <t>2026</t>
        </is>
      </c>
      <c r="C648" t="n">
        <v>1</v>
      </c>
      <c r="D648" t="inlineStr">
        <is>
          <t>202601</t>
        </is>
      </c>
      <c r="E648" t="inlineStr">
        <is>
          <t>046</t>
        </is>
      </c>
      <c r="F648" t="inlineStr">
        <is>
          <t>PAITA</t>
        </is>
      </c>
      <c r="G648" t="inlineStr">
        <is>
          <t>5901</t>
        </is>
      </c>
      <c r="H648" t="inlineStr">
        <is>
          <t>GRUPO PML S.A.C AGENTES DE ADUANAS</t>
        </is>
      </c>
      <c r="I648" t="inlineStr">
        <is>
          <t>DK</t>
        </is>
      </c>
      <c r="J648" t="inlineStr">
        <is>
          <t>DENMARK</t>
        </is>
      </c>
      <c r="K648" s="8" t="n">
        <v>76135.47</v>
      </c>
      <c r="O648" t="inlineStr">
        <is>
          <t>SUNAT - Aduanas (exportaciones)</t>
        </is>
      </c>
      <c r="P648" t="inlineStr">
        <is>
          <t>2026-09-19T23:27:29.864Z</t>
        </is>
      </c>
    </row>
    <row r="649">
      <c r="A649" t="inlineStr">
        <is>
          <t>20607536016</t>
        </is>
      </c>
      <c r="B649" t="inlineStr">
        <is>
          <t>2025</t>
        </is>
      </c>
      <c r="C649" t="n">
        <v>1</v>
      </c>
      <c r="D649" t="inlineStr">
        <is>
          <t>202501</t>
        </is>
      </c>
      <c r="E649" t="inlineStr">
        <is>
          <t>046</t>
        </is>
      </c>
      <c r="F649" t="inlineStr">
        <is>
          <t>PAITA</t>
        </is>
      </c>
      <c r="G649" t="inlineStr">
        <is>
          <t>5901</t>
        </is>
      </c>
      <c r="H649" t="inlineStr">
        <is>
          <t>GRUPO PML S.A.C AGENTES DE ADUANAS</t>
        </is>
      </c>
      <c r="I649" t="inlineStr">
        <is>
          <t>FR</t>
        </is>
      </c>
      <c r="J649" t="inlineStr">
        <is>
          <t>FRANCE</t>
        </is>
      </c>
      <c r="K649" s="8" t="n">
        <v>123406.61</v>
      </c>
      <c r="O649" t="inlineStr">
        <is>
          <t>SUNAT - Aduanas (exportaciones)</t>
        </is>
      </c>
      <c r="P649" t="inlineStr">
        <is>
          <t>2026-09-19T23:27:29.864Z</t>
        </is>
      </c>
    </row>
    <row r="650">
      <c r="A650" t="inlineStr">
        <is>
          <t>20607536016</t>
        </is>
      </c>
      <c r="B650" t="inlineStr">
        <is>
          <t>2025</t>
        </is>
      </c>
      <c r="C650" t="n">
        <v>3</v>
      </c>
      <c r="D650" t="inlineStr">
        <is>
          <t>202503</t>
        </is>
      </c>
      <c r="E650" t="inlineStr">
        <is>
          <t>046</t>
        </is>
      </c>
      <c r="F650" t="inlineStr">
        <is>
          <t>PAITA</t>
        </is>
      </c>
      <c r="G650" t="inlineStr">
        <is>
          <t>5901</t>
        </is>
      </c>
      <c r="H650" t="inlineStr">
        <is>
          <t>GRUPO PML S.A.C AGENTES DE ADUANAS</t>
        </is>
      </c>
      <c r="I650" t="inlineStr">
        <is>
          <t>CA</t>
        </is>
      </c>
      <c r="J650" t="inlineStr">
        <is>
          <t>CANADA</t>
        </is>
      </c>
      <c r="K650" s="8" t="n">
        <v>188247.15</v>
      </c>
      <c r="O650" t="inlineStr">
        <is>
          <t>SUNAT - Aduanas (exportaciones)</t>
        </is>
      </c>
      <c r="P650" t="inlineStr">
        <is>
          <t>2026-09-19T23:27:29.864Z</t>
        </is>
      </c>
    </row>
    <row r="651">
      <c r="A651" t="inlineStr">
        <is>
          <t>20607536016</t>
        </is>
      </c>
      <c r="B651" t="inlineStr">
        <is>
          <t>2025</t>
        </is>
      </c>
      <c r="C651" t="n">
        <v>9</v>
      </c>
      <c r="D651" t="inlineStr">
        <is>
          <t>202509</t>
        </is>
      </c>
      <c r="E651" t="inlineStr">
        <is>
          <t>046</t>
        </is>
      </c>
      <c r="F651" t="inlineStr">
        <is>
          <t>PAITA</t>
        </is>
      </c>
      <c r="G651" t="inlineStr">
        <is>
          <t>5901</t>
        </is>
      </c>
      <c r="H651" t="inlineStr">
        <is>
          <t>GRUPO PML S.A.C AGENTES DE ADUANAS</t>
        </is>
      </c>
      <c r="I651" t="inlineStr">
        <is>
          <t>FR</t>
        </is>
      </c>
      <c r="J651" t="inlineStr">
        <is>
          <t>FRANCE</t>
        </is>
      </c>
      <c r="K651" s="8" t="n">
        <v>271747.36</v>
      </c>
      <c r="O651" t="inlineStr">
        <is>
          <t>SUNAT - Aduanas (exportaciones)</t>
        </is>
      </c>
      <c r="P651" t="inlineStr">
        <is>
          <t>2026-09-19T23:27:29.864Z</t>
        </is>
      </c>
    </row>
    <row r="652">
      <c r="A652" t="inlineStr">
        <is>
          <t>20607536016</t>
        </is>
      </c>
      <c r="B652" t="inlineStr">
        <is>
          <t>2025</t>
        </is>
      </c>
      <c r="C652" t="n">
        <v>10</v>
      </c>
      <c r="D652" t="inlineStr">
        <is>
          <t>202510</t>
        </is>
      </c>
      <c r="E652" t="inlineStr">
        <is>
          <t>046</t>
        </is>
      </c>
      <c r="F652" t="inlineStr">
        <is>
          <t>PAITA</t>
        </is>
      </c>
      <c r="G652" t="inlineStr">
        <is>
          <t>5901</t>
        </is>
      </c>
      <c r="H652" t="inlineStr">
        <is>
          <t>GRUPO PML S.A.C AGENTES DE ADUANAS</t>
        </is>
      </c>
      <c r="I652" t="inlineStr">
        <is>
          <t>FR</t>
        </is>
      </c>
      <c r="J652" t="inlineStr">
        <is>
          <t>FRANCE</t>
        </is>
      </c>
      <c r="K652" s="8" t="n">
        <v>499984.94</v>
      </c>
      <c r="O652" t="inlineStr">
        <is>
          <t>SUNAT - Aduanas (exportaciones)</t>
        </is>
      </c>
      <c r="P652" t="inlineStr">
        <is>
          <t>2026-09-19T23:27:29.864Z</t>
        </is>
      </c>
    </row>
    <row r="653">
      <c r="A653" t="inlineStr">
        <is>
          <t>20607536016</t>
        </is>
      </c>
      <c r="B653" t="inlineStr">
        <is>
          <t>2025</t>
        </is>
      </c>
      <c r="C653" t="n">
        <v>11</v>
      </c>
      <c r="D653" t="inlineStr">
        <is>
          <t>202511</t>
        </is>
      </c>
      <c r="E653" t="inlineStr">
        <is>
          <t>046</t>
        </is>
      </c>
      <c r="F653" t="inlineStr">
        <is>
          <t>PAITA</t>
        </is>
      </c>
      <c r="G653" t="inlineStr">
        <is>
          <t>5901</t>
        </is>
      </c>
      <c r="H653" t="inlineStr">
        <is>
          <t>GRUPO PML S.A.C AGENTES DE ADUANAS</t>
        </is>
      </c>
      <c r="I653" t="inlineStr">
        <is>
          <t>MX</t>
        </is>
      </c>
      <c r="J653" t="inlineStr">
        <is>
          <t>MEXICO</t>
        </is>
      </c>
      <c r="K653" s="8" t="n">
        <v>549251.17</v>
      </c>
      <c r="O653" t="inlineStr">
        <is>
          <t>SUNAT - Aduanas (exportaciones)</t>
        </is>
      </c>
      <c r="P653" t="inlineStr">
        <is>
          <t>2026-09-19T23:27:29.864Z</t>
        </is>
      </c>
    </row>
    <row r="654">
      <c r="A654" t="inlineStr">
        <is>
          <t>20607536016</t>
        </is>
      </c>
      <c r="B654" t="inlineStr">
        <is>
          <t>2025</t>
        </is>
      </c>
      <c r="C654" t="n">
        <v>12</v>
      </c>
      <c r="D654" t="inlineStr">
        <is>
          <t>202512</t>
        </is>
      </c>
      <c r="E654" t="inlineStr">
        <is>
          <t>046</t>
        </is>
      </c>
      <c r="F654" t="inlineStr">
        <is>
          <t>PAITA</t>
        </is>
      </c>
      <c r="G654" t="inlineStr">
        <is>
          <t>5901</t>
        </is>
      </c>
      <c r="H654" t="inlineStr">
        <is>
          <t>GRUPO PML S.A.C AGENTES DE ADUANAS</t>
        </is>
      </c>
      <c r="I654" t="inlineStr">
        <is>
          <t>FR</t>
        </is>
      </c>
      <c r="J654" t="inlineStr">
        <is>
          <t>FRANCE</t>
        </is>
      </c>
      <c r="K654" s="8" t="n">
        <v>346933.46</v>
      </c>
      <c r="O654" t="inlineStr">
        <is>
          <t>SUNAT - Aduanas (exportaciones)</t>
        </is>
      </c>
      <c r="P654" t="inlineStr">
        <is>
          <t>2026-09-19T23:27:29.864Z</t>
        </is>
      </c>
    </row>
    <row r="655">
      <c r="A655" t="inlineStr">
        <is>
          <t>20608294512</t>
        </is>
      </c>
      <c r="B655" t="inlineStr">
        <is>
          <t>2026</t>
        </is>
      </c>
      <c r="C655" t="n">
        <v>1</v>
      </c>
      <c r="D655" t="inlineStr">
        <is>
          <t>202601</t>
        </is>
      </c>
      <c r="E655" t="inlineStr">
        <is>
          <t>235</t>
        </is>
      </c>
      <c r="F655" t="inlineStr">
        <is>
          <t>AEREA DEL CALLAO</t>
        </is>
      </c>
      <c r="G655" t="inlineStr">
        <is>
          <t>6982</t>
        </is>
      </c>
      <c r="H655" t="inlineStr">
        <is>
          <t>JS PERU AGENCIA DE ADUANA S.A.C.</t>
        </is>
      </c>
      <c r="I655" t="inlineStr">
        <is>
          <t>AR</t>
        </is>
      </c>
      <c r="J655" t="inlineStr">
        <is>
          <t>ARGENTINA</t>
        </is>
      </c>
      <c r="K655" s="8" t="n">
        <v>1</v>
      </c>
      <c r="O655" t="inlineStr">
        <is>
          <t>SUNAT - Aduanas (exportaciones)</t>
        </is>
      </c>
      <c r="P655" t="inlineStr">
        <is>
          <t>2026-09-19T23:27:29.864Z</t>
        </is>
      </c>
    </row>
    <row r="656">
      <c r="A656" t="inlineStr">
        <is>
          <t>20608294512</t>
        </is>
      </c>
      <c r="B656" t="inlineStr">
        <is>
          <t>2026</t>
        </is>
      </c>
      <c r="C656" t="n">
        <v>3</v>
      </c>
      <c r="D656" t="inlineStr">
        <is>
          <t>202603</t>
        </is>
      </c>
      <c r="E656" t="inlineStr">
        <is>
          <t>118</t>
        </is>
      </c>
      <c r="F656" t="inlineStr">
        <is>
          <t>MARITIMA DEL CALLAO</t>
        </is>
      </c>
      <c r="G656" t="inlineStr">
        <is>
          <t>6982</t>
        </is>
      </c>
      <c r="H656" t="inlineStr">
        <is>
          <t>JS PERU AGENCIA DE ADUANA S.A.C.</t>
        </is>
      </c>
      <c r="I656" t="inlineStr">
        <is>
          <t>UY</t>
        </is>
      </c>
      <c r="J656" t="inlineStr">
        <is>
          <t>URUGUAY</t>
        </is>
      </c>
      <c r="K656" s="8" t="n">
        <v>4096</v>
      </c>
      <c r="O656" t="inlineStr">
        <is>
          <t>SUNAT - Aduanas (exportaciones)</t>
        </is>
      </c>
      <c r="P656" t="inlineStr">
        <is>
          <t>2026-09-19T23:27:29.864Z</t>
        </is>
      </c>
    </row>
    <row r="657">
      <c r="A657" t="inlineStr">
        <is>
          <t>20608478311</t>
        </is>
      </c>
      <c r="B657" t="inlineStr">
        <is>
          <t>2025</t>
        </is>
      </c>
      <c r="C657" t="n">
        <v>3</v>
      </c>
      <c r="D657" t="inlineStr">
        <is>
          <t>202503</t>
        </is>
      </c>
      <c r="E657" t="inlineStr">
        <is>
          <t>235</t>
        </is>
      </c>
      <c r="F657" t="inlineStr">
        <is>
          <t>AEREA DEL CALLAO</t>
        </is>
      </c>
      <c r="G657" t="inlineStr">
        <is>
          <t>6946</t>
        </is>
      </c>
      <c r="H657" t="inlineStr">
        <is>
          <t>LIP ADUANAS S.A.</t>
        </is>
      </c>
      <c r="I657" t="inlineStr">
        <is>
          <t>CH</t>
        </is>
      </c>
      <c r="J657" t="inlineStr">
        <is>
          <t>SWITZERLAND</t>
        </is>
      </c>
      <c r="K657" s="8" t="n">
        <v>19111.5</v>
      </c>
      <c r="O657" t="inlineStr">
        <is>
          <t>SUNAT - Aduanas (exportaciones)</t>
        </is>
      </c>
      <c r="P657" t="inlineStr">
        <is>
          <t>2026-09-19T23:27:29.864Z</t>
        </is>
      </c>
    </row>
    <row r="658">
      <c r="A658" t="inlineStr">
        <is>
          <t>20609555395</t>
        </is>
      </c>
      <c r="B658" t="inlineStr">
        <is>
          <t>2025</t>
        </is>
      </c>
      <c r="C658" t="n">
        <v>6</v>
      </c>
      <c r="D658" t="inlineStr">
        <is>
          <t>202506</t>
        </is>
      </c>
      <c r="E658" t="inlineStr">
        <is>
          <t>118</t>
        </is>
      </c>
      <c r="F658" t="inlineStr">
        <is>
          <t>MARITIMA DEL CALLAO</t>
        </is>
      </c>
      <c r="G658" t="inlineStr">
        <is>
          <t>6982</t>
        </is>
      </c>
      <c r="H658" t="inlineStr">
        <is>
          <t>JS PERU AGENCIA DE ADUANA S.A.C.</t>
        </is>
      </c>
      <c r="I658" t="inlineStr">
        <is>
          <t>IT</t>
        </is>
      </c>
      <c r="J658" t="inlineStr">
        <is>
          <t>ITALY</t>
        </is>
      </c>
      <c r="K658" s="8" t="n">
        <v>253177.92</v>
      </c>
      <c r="O658" t="inlineStr">
        <is>
          <t>SUNAT - Aduanas (exportaciones)</t>
        </is>
      </c>
      <c r="P658" t="inlineStr">
        <is>
          <t>2026-09-19T23:27:29.864Z</t>
        </is>
      </c>
    </row>
    <row r="659">
      <c r="A659" t="inlineStr">
        <is>
          <t>20609555395</t>
        </is>
      </c>
      <c r="B659" t="inlineStr">
        <is>
          <t>2025</t>
        </is>
      </c>
      <c r="C659" t="n">
        <v>7</v>
      </c>
      <c r="D659" t="inlineStr">
        <is>
          <t>202507</t>
        </is>
      </c>
      <c r="E659" t="inlineStr">
        <is>
          <t>118</t>
        </is>
      </c>
      <c r="F659" t="inlineStr">
        <is>
          <t>MARITIMA DEL CALLAO</t>
        </is>
      </c>
      <c r="G659" t="inlineStr">
        <is>
          <t>6982</t>
        </is>
      </c>
      <c r="H659" t="inlineStr">
        <is>
          <t>JS PERU AGENCIA DE ADUANA S.A.C.</t>
        </is>
      </c>
      <c r="I659" t="inlineStr">
        <is>
          <t>IT</t>
        </is>
      </c>
      <c r="J659" t="inlineStr">
        <is>
          <t>ITALY</t>
        </is>
      </c>
      <c r="K659" s="8" t="n">
        <v>213102.29</v>
      </c>
      <c r="O659" t="inlineStr">
        <is>
          <t>SUNAT - Aduanas (exportaciones)</t>
        </is>
      </c>
      <c r="P659" t="inlineStr">
        <is>
          <t>2026-09-19T23:27:29.864Z</t>
        </is>
      </c>
    </row>
    <row r="660">
      <c r="A660" t="inlineStr">
        <is>
          <t>20609555395</t>
        </is>
      </c>
      <c r="B660" t="inlineStr">
        <is>
          <t>2025</t>
        </is>
      </c>
      <c r="C660" t="n">
        <v>7</v>
      </c>
      <c r="D660" t="inlineStr">
        <is>
          <t>202507</t>
        </is>
      </c>
      <c r="E660" t="inlineStr">
        <is>
          <t>118</t>
        </is>
      </c>
      <c r="F660" t="inlineStr">
        <is>
          <t>MARITIMA DEL CALLAO</t>
        </is>
      </c>
      <c r="G660" t="inlineStr">
        <is>
          <t>6982</t>
        </is>
      </c>
      <c r="H660" t="inlineStr">
        <is>
          <t>JS PERU AGENCIA DE ADUANA S.A.C.</t>
        </is>
      </c>
      <c r="I660" t="inlineStr">
        <is>
          <t>NL</t>
        </is>
      </c>
      <c r="J660" t="inlineStr">
        <is>
          <t>NETHERLANDS</t>
        </is>
      </c>
      <c r="K660" s="8" t="n">
        <v>245662.2</v>
      </c>
      <c r="O660" t="inlineStr">
        <is>
          <t>SUNAT - Aduanas (exportaciones)</t>
        </is>
      </c>
      <c r="P660" t="inlineStr">
        <is>
          <t>2026-09-19T23:27:29.864Z</t>
        </is>
      </c>
    </row>
    <row r="661">
      <c r="A661" t="inlineStr">
        <is>
          <t>20609555395</t>
        </is>
      </c>
      <c r="B661" t="inlineStr">
        <is>
          <t>2025</t>
        </is>
      </c>
      <c r="C661" t="n">
        <v>8</v>
      </c>
      <c r="D661" t="inlineStr">
        <is>
          <t>202508</t>
        </is>
      </c>
      <c r="E661" t="inlineStr">
        <is>
          <t>118</t>
        </is>
      </c>
      <c r="F661" t="inlineStr">
        <is>
          <t>MARITIMA DEL CALLAO</t>
        </is>
      </c>
      <c r="G661" t="inlineStr">
        <is>
          <t>6982</t>
        </is>
      </c>
      <c r="H661" t="inlineStr">
        <is>
          <t>JS PERU AGENCIA DE ADUANA S.A.C.</t>
        </is>
      </c>
      <c r="I661" t="inlineStr">
        <is>
          <t>IT</t>
        </is>
      </c>
      <c r="J661" t="inlineStr">
        <is>
          <t>ITALY</t>
        </is>
      </c>
      <c r="K661" s="8" t="n">
        <v>212086.72</v>
      </c>
      <c r="O661" t="inlineStr">
        <is>
          <t>SUNAT - Aduanas (exportaciones)</t>
        </is>
      </c>
      <c r="P661" t="inlineStr">
        <is>
          <t>2026-09-19T23:27:29.864Z</t>
        </is>
      </c>
    </row>
    <row r="662">
      <c r="A662" t="inlineStr">
        <is>
          <t>20609555395</t>
        </is>
      </c>
      <c r="B662" t="inlineStr">
        <is>
          <t>2025</t>
        </is>
      </c>
      <c r="C662" t="n">
        <v>10</v>
      </c>
      <c r="D662" t="inlineStr">
        <is>
          <t>202510</t>
        </is>
      </c>
      <c r="E662" t="inlineStr">
        <is>
          <t>118</t>
        </is>
      </c>
      <c r="F662" t="inlineStr">
        <is>
          <t>MARITIMA DEL CALLAO</t>
        </is>
      </c>
      <c r="G662" t="inlineStr">
        <is>
          <t>6982</t>
        </is>
      </c>
      <c r="H662" t="inlineStr">
        <is>
          <t>JS PERU AGENCIA DE ADUANA S.A.C.</t>
        </is>
      </c>
      <c r="I662" t="inlineStr">
        <is>
          <t>IT</t>
        </is>
      </c>
      <c r="J662" t="inlineStr">
        <is>
          <t>ITALY</t>
        </is>
      </c>
      <c r="K662" s="8" t="n">
        <v>184518.69</v>
      </c>
      <c r="O662" t="inlineStr">
        <is>
          <t>SUNAT - Aduanas (exportaciones)</t>
        </is>
      </c>
      <c r="P662" t="inlineStr">
        <is>
          <t>2026-09-19T23:27:29.864Z</t>
        </is>
      </c>
    </row>
    <row r="663">
      <c r="A663" t="inlineStr">
        <is>
          <t>20609555395</t>
        </is>
      </c>
      <c r="B663" t="inlineStr">
        <is>
          <t>2025</t>
        </is>
      </c>
      <c r="C663" t="n">
        <v>12</v>
      </c>
      <c r="D663" t="inlineStr">
        <is>
          <t>202512</t>
        </is>
      </c>
      <c r="E663" t="inlineStr">
        <is>
          <t>118</t>
        </is>
      </c>
      <c r="F663" t="inlineStr">
        <is>
          <t>MARITIMA DEL CALLAO</t>
        </is>
      </c>
      <c r="G663" t="inlineStr">
        <is>
          <t>6982</t>
        </is>
      </c>
      <c r="H663" t="inlineStr">
        <is>
          <t>JS PERU AGENCIA DE ADUANA S.A.C.</t>
        </is>
      </c>
      <c r="I663" t="inlineStr">
        <is>
          <t>IT</t>
        </is>
      </c>
      <c r="J663" t="inlineStr">
        <is>
          <t>ITALY</t>
        </is>
      </c>
      <c r="K663" s="8" t="n">
        <v>156714.08</v>
      </c>
      <c r="O663" t="inlineStr">
        <is>
          <t>SUNAT - Aduanas (exportaciones)</t>
        </is>
      </c>
      <c r="P663" t="inlineStr">
        <is>
          <t>2026-09-19T23:27:29.864Z</t>
        </is>
      </c>
    </row>
    <row r="664">
      <c r="A664" t="inlineStr">
        <is>
          <t>20611198923</t>
        </is>
      </c>
      <c r="B664" t="inlineStr">
        <is>
          <t>2025</t>
        </is>
      </c>
      <c r="C664" t="n">
        <v>1</v>
      </c>
      <c r="D664" t="inlineStr">
        <is>
          <t>202501</t>
        </is>
      </c>
      <c r="E664" t="inlineStr">
        <is>
          <t>118</t>
        </is>
      </c>
      <c r="F664" t="inlineStr">
        <is>
          <t>MARITIMA DEL CALLAO</t>
        </is>
      </c>
      <c r="G664" t="inlineStr">
        <is>
          <t>4920</t>
        </is>
      </c>
      <c r="H664" t="inlineStr">
        <is>
          <t>TLI ADUANAS S.A.C.</t>
        </is>
      </c>
      <c r="I664" t="inlineStr">
        <is>
          <t>NL</t>
        </is>
      </c>
      <c r="J664" t="inlineStr">
        <is>
          <t>NETHERLANDS</t>
        </is>
      </c>
      <c r="K664" s="8" t="n">
        <v>35064</v>
      </c>
      <c r="O664" t="inlineStr">
        <is>
          <t>SUNAT - Aduanas (exportaciones)</t>
        </is>
      </c>
      <c r="P664" t="inlineStr">
        <is>
          <t>2026-09-19T23:27:29.864Z</t>
        </is>
      </c>
    </row>
    <row r="665">
      <c r="A665" t="inlineStr">
        <is>
          <t>20611198923</t>
        </is>
      </c>
      <c r="B665" t="inlineStr">
        <is>
          <t>2025</t>
        </is>
      </c>
      <c r="C665" t="n">
        <v>2</v>
      </c>
      <c r="D665" t="inlineStr">
        <is>
          <t>202502</t>
        </is>
      </c>
      <c r="E665" t="inlineStr">
        <is>
          <t>118</t>
        </is>
      </c>
      <c r="F665" t="inlineStr">
        <is>
          <t>MARITIMA DEL CALLAO</t>
        </is>
      </c>
      <c r="G665" t="inlineStr">
        <is>
          <t>4920</t>
        </is>
      </c>
      <c r="H665" t="inlineStr">
        <is>
          <t>TLI ADUANAS S.A.C.</t>
        </is>
      </c>
      <c r="I665" t="inlineStr">
        <is>
          <t>NL</t>
        </is>
      </c>
      <c r="J665" t="inlineStr">
        <is>
          <t>NETHERLANDS</t>
        </is>
      </c>
      <c r="K665" s="8" t="n">
        <v>152800.29</v>
      </c>
      <c r="O665" t="inlineStr">
        <is>
          <t>SUNAT - Aduanas (exportaciones)</t>
        </is>
      </c>
      <c r="P665" t="inlineStr">
        <is>
          <t>2026-09-19T23:27:29.864Z</t>
        </is>
      </c>
    </row>
    <row r="666">
      <c r="A666" t="inlineStr">
        <is>
          <t>20611198923</t>
        </is>
      </c>
      <c r="B666" t="inlineStr">
        <is>
          <t>2025</t>
        </is>
      </c>
      <c r="C666" t="n">
        <v>3</v>
      </c>
      <c r="D666" t="inlineStr">
        <is>
          <t>202503</t>
        </is>
      </c>
      <c r="E666" t="inlineStr">
        <is>
          <t>118</t>
        </is>
      </c>
      <c r="F666" t="inlineStr">
        <is>
          <t>MARITIMA DEL CALLAO</t>
        </is>
      </c>
      <c r="G666" t="inlineStr">
        <is>
          <t>4920</t>
        </is>
      </c>
      <c r="H666" t="inlineStr">
        <is>
          <t>TLI ADUANAS S.A.C.</t>
        </is>
      </c>
      <c r="I666" t="inlineStr">
        <is>
          <t>NL</t>
        </is>
      </c>
      <c r="J666" t="inlineStr">
        <is>
          <t>NETHERLANDS</t>
        </is>
      </c>
      <c r="K666" s="8" t="n">
        <v>33228</v>
      </c>
      <c r="O666" t="inlineStr">
        <is>
          <t>SUNAT - Aduanas (exportaciones)</t>
        </is>
      </c>
      <c r="P666" t="inlineStr">
        <is>
          <t>2026-09-19T23:27:29.864Z</t>
        </is>
      </c>
    </row>
    <row r="667">
      <c r="A667" t="inlineStr">
        <is>
          <t>20611198923</t>
        </is>
      </c>
      <c r="B667" t="inlineStr">
        <is>
          <t>2025</t>
        </is>
      </c>
      <c r="C667" t="n">
        <v>4</v>
      </c>
      <c r="D667" t="inlineStr">
        <is>
          <t>202504</t>
        </is>
      </c>
      <c r="E667" t="inlineStr">
        <is>
          <t>118</t>
        </is>
      </c>
      <c r="F667" t="inlineStr">
        <is>
          <t>MARITIMA DEL CALLAO</t>
        </is>
      </c>
      <c r="G667" t="inlineStr">
        <is>
          <t>4920</t>
        </is>
      </c>
      <c r="H667" t="inlineStr">
        <is>
          <t>TLI ADUANAS S.A.C.</t>
        </is>
      </c>
      <c r="I667" t="inlineStr">
        <is>
          <t>NL</t>
        </is>
      </c>
      <c r="J667" t="inlineStr">
        <is>
          <t>NETHERLANDS</t>
        </is>
      </c>
      <c r="K667" s="8" t="n">
        <v>33804</v>
      </c>
      <c r="O667" t="inlineStr">
        <is>
          <t>SUNAT - Aduanas (exportaciones)</t>
        </is>
      </c>
      <c r="P667" t="inlineStr">
        <is>
          <t>2026-09-19T23:27:29.864Z</t>
        </is>
      </c>
    </row>
    <row r="668">
      <c r="A668" t="inlineStr">
        <is>
          <t>20611254068</t>
        </is>
      </c>
      <c r="B668" t="inlineStr">
        <is>
          <t>2025</t>
        </is>
      </c>
      <c r="C668" t="n">
        <v>7</v>
      </c>
      <c r="D668" t="inlineStr">
        <is>
          <t>202507</t>
        </is>
      </c>
      <c r="E668" t="inlineStr">
        <is>
          <t>118</t>
        </is>
      </c>
      <c r="F668" t="inlineStr">
        <is>
          <t>MARITIMA DEL CALLAO</t>
        </is>
      </c>
      <c r="G668" t="inlineStr">
        <is>
          <t>9637</t>
        </is>
      </c>
      <c r="H668" t="inlineStr">
        <is>
          <t>TRANSMODAL ADUANAS SOCIEDAD ANONIMA CERRADA</t>
        </is>
      </c>
      <c r="I668" t="inlineStr">
        <is>
          <t>US</t>
        </is>
      </c>
      <c r="J668" t="inlineStr">
        <is>
          <t>UNITED STATES</t>
        </is>
      </c>
      <c r="K668" s="8" t="n">
        <v>68584.32000000001</v>
      </c>
      <c r="O668" t="inlineStr">
        <is>
          <t>SUNAT - Aduanas (exportaciones)</t>
        </is>
      </c>
      <c r="P668" t="inlineStr">
        <is>
          <t>2026-09-19T23:27:29.864Z</t>
        </is>
      </c>
    </row>
    <row r="669">
      <c r="A669" t="inlineStr">
        <is>
          <t>20611254068</t>
        </is>
      </c>
      <c r="B669" t="inlineStr">
        <is>
          <t>2026</t>
        </is>
      </c>
      <c r="C669" t="n">
        <v>3</v>
      </c>
      <c r="D669" t="inlineStr">
        <is>
          <t>202603</t>
        </is>
      </c>
      <c r="E669" t="inlineStr">
        <is>
          <t>118</t>
        </is>
      </c>
      <c r="F669" t="inlineStr">
        <is>
          <t>MARITIMA DEL CALLAO</t>
        </is>
      </c>
      <c r="G669" t="inlineStr">
        <is>
          <t>9637</t>
        </is>
      </c>
      <c r="H669" t="inlineStr">
        <is>
          <t>TRANSMODAL ADUANAS SOCIEDAD ANONIMA CERRADA</t>
        </is>
      </c>
      <c r="I669" t="inlineStr">
        <is>
          <t>NL</t>
        </is>
      </c>
      <c r="J669" t="inlineStr">
        <is>
          <t>NETHERLANDS</t>
        </is>
      </c>
      <c r="K669" s="8" t="n">
        <v>72000</v>
      </c>
      <c r="O669" t="inlineStr">
        <is>
          <t>SUNAT - Aduanas (exportaciones)</t>
        </is>
      </c>
      <c r="P669" t="inlineStr">
        <is>
          <t>2026-09-19T23:27:29.864Z</t>
        </is>
      </c>
    </row>
    <row r="670">
      <c r="A670" t="inlineStr">
        <is>
          <t>20611935243</t>
        </is>
      </c>
      <c r="B670" t="inlineStr">
        <is>
          <t>2025</t>
        </is>
      </c>
      <c r="C670" t="n">
        <v>1</v>
      </c>
      <c r="D670" t="inlineStr">
        <is>
          <t>202501</t>
        </is>
      </c>
      <c r="E670" t="inlineStr">
        <is>
          <t>118</t>
        </is>
      </c>
      <c r="F670" t="inlineStr">
        <is>
          <t>MARITIMA DEL CALLAO</t>
        </is>
      </c>
      <c r="G670" t="inlineStr">
        <is>
          <t>2143</t>
        </is>
      </c>
      <c r="H670" t="inlineStr">
        <is>
          <t>AGENCIA DE ADUANA TRANSOCEANIC S.A.</t>
        </is>
      </c>
      <c r="I670" t="inlineStr">
        <is>
          <t>US</t>
        </is>
      </c>
      <c r="J670" t="inlineStr">
        <is>
          <t>UNITED STATES</t>
        </is>
      </c>
      <c r="K670" s="8" t="n">
        <v>465724.84</v>
      </c>
      <c r="O670" t="inlineStr">
        <is>
          <t>SUNAT - Aduanas (exportaciones)</t>
        </is>
      </c>
      <c r="P670" t="inlineStr">
        <is>
          <t>2026-09-19T23:27:29.864Z</t>
        </is>
      </c>
    </row>
    <row r="671">
      <c r="A671" t="inlineStr">
        <is>
          <t>20611935243</t>
        </is>
      </c>
      <c r="B671" t="inlineStr">
        <is>
          <t>2025</t>
        </is>
      </c>
      <c r="C671" t="n">
        <v>6</v>
      </c>
      <c r="D671" t="inlineStr">
        <is>
          <t>202506</t>
        </is>
      </c>
      <c r="E671" t="inlineStr">
        <is>
          <t>118</t>
        </is>
      </c>
      <c r="F671" t="inlineStr">
        <is>
          <t>MARITIMA DEL CALLAO</t>
        </is>
      </c>
      <c r="G671" t="inlineStr">
        <is>
          <t>2143</t>
        </is>
      </c>
      <c r="H671" t="inlineStr">
        <is>
          <t>AGENCIA DE ADUANA TRANSOCEANIC S.A.</t>
        </is>
      </c>
      <c r="I671" t="inlineStr">
        <is>
          <t>NL</t>
        </is>
      </c>
      <c r="J671" t="inlineStr">
        <is>
          <t>NETHERLANDS</t>
        </is>
      </c>
      <c r="K671" s="8" t="n">
        <v>528034.88</v>
      </c>
      <c r="O671" t="inlineStr">
        <is>
          <t>SUNAT - Aduanas (exportaciones)</t>
        </is>
      </c>
      <c r="P671" t="inlineStr">
        <is>
          <t>2026-09-19T23:27:29.864Z</t>
        </is>
      </c>
    </row>
    <row r="672">
      <c r="A672" t="inlineStr">
        <is>
          <t>20611935243</t>
        </is>
      </c>
      <c r="B672" t="inlineStr">
        <is>
          <t>2025</t>
        </is>
      </c>
      <c r="C672" t="n">
        <v>7</v>
      </c>
      <c r="D672" t="inlineStr">
        <is>
          <t>202507</t>
        </is>
      </c>
      <c r="E672" t="inlineStr">
        <is>
          <t>118</t>
        </is>
      </c>
      <c r="F672" t="inlineStr">
        <is>
          <t>MARITIMA DEL CALLAO</t>
        </is>
      </c>
      <c r="G672" t="inlineStr">
        <is>
          <t>2143</t>
        </is>
      </c>
      <c r="H672" t="inlineStr">
        <is>
          <t>AGENCIA DE ADUANA TRANSOCEANIC S.A.</t>
        </is>
      </c>
      <c r="I672" t="inlineStr">
        <is>
          <t>IT</t>
        </is>
      </c>
      <c r="J672" t="inlineStr">
        <is>
          <t>ITALY</t>
        </is>
      </c>
      <c r="K672" s="8" t="n">
        <v>846755.33</v>
      </c>
      <c r="O672" t="inlineStr">
        <is>
          <t>SUNAT - Aduanas (exportaciones)</t>
        </is>
      </c>
      <c r="P672" t="inlineStr">
        <is>
          <t>2026-09-19T23:27:29.864Z</t>
        </is>
      </c>
    </row>
    <row r="673">
      <c r="A673" t="inlineStr">
        <is>
          <t>20611935243</t>
        </is>
      </c>
      <c r="B673" t="inlineStr">
        <is>
          <t>2025</t>
        </is>
      </c>
      <c r="C673" t="n">
        <v>7</v>
      </c>
      <c r="D673" t="inlineStr">
        <is>
          <t>202507</t>
        </is>
      </c>
      <c r="E673" t="inlineStr">
        <is>
          <t>118</t>
        </is>
      </c>
      <c r="F673" t="inlineStr">
        <is>
          <t>MARITIMA DEL CALLAO</t>
        </is>
      </c>
      <c r="G673" t="inlineStr">
        <is>
          <t>2143</t>
        </is>
      </c>
      <c r="H673" t="inlineStr">
        <is>
          <t>AGENCIA DE ADUANA TRANSOCEANIC S.A.</t>
        </is>
      </c>
      <c r="I673" t="inlineStr">
        <is>
          <t>NL</t>
        </is>
      </c>
      <c r="J673" t="inlineStr">
        <is>
          <t>NETHERLANDS</t>
        </is>
      </c>
      <c r="K673" s="8" t="n">
        <v>924845.5699999999</v>
      </c>
      <c r="O673" t="inlineStr">
        <is>
          <t>SUNAT - Aduanas (exportaciones)</t>
        </is>
      </c>
      <c r="P673" t="inlineStr">
        <is>
          <t>2026-09-19T23:27:29.864Z</t>
        </is>
      </c>
    </row>
    <row r="674">
      <c r="A674" t="inlineStr">
        <is>
          <t>20611935243</t>
        </is>
      </c>
      <c r="B674" t="inlineStr">
        <is>
          <t>2025</t>
        </is>
      </c>
      <c r="C674" t="n">
        <v>7</v>
      </c>
      <c r="D674" t="inlineStr">
        <is>
          <t>202507</t>
        </is>
      </c>
      <c r="E674" t="inlineStr">
        <is>
          <t>118</t>
        </is>
      </c>
      <c r="F674" t="inlineStr">
        <is>
          <t>MARITIMA DEL CALLAO</t>
        </is>
      </c>
      <c r="G674" t="inlineStr">
        <is>
          <t>2143</t>
        </is>
      </c>
      <c r="H674" t="inlineStr">
        <is>
          <t>AGENCIA DE ADUANA TRANSOCEANIC S.A.</t>
        </is>
      </c>
      <c r="I674" t="inlineStr">
        <is>
          <t>US</t>
        </is>
      </c>
      <c r="J674" t="inlineStr">
        <is>
          <t>UNITED STATES</t>
        </is>
      </c>
      <c r="K674" s="8" t="n">
        <v>213856.9</v>
      </c>
      <c r="O674" t="inlineStr">
        <is>
          <t>SUNAT - Aduanas (exportaciones)</t>
        </is>
      </c>
      <c r="P674" t="inlineStr">
        <is>
          <t>2026-09-19T23:27:29.864Z</t>
        </is>
      </c>
    </row>
    <row r="675">
      <c r="A675" t="inlineStr">
        <is>
          <t>20611935243</t>
        </is>
      </c>
      <c r="B675" t="inlineStr">
        <is>
          <t>2025</t>
        </is>
      </c>
      <c r="C675" t="n">
        <v>7</v>
      </c>
      <c r="D675" t="inlineStr">
        <is>
          <t>202507</t>
        </is>
      </c>
      <c r="E675" t="inlineStr">
        <is>
          <t>118</t>
        </is>
      </c>
      <c r="F675" t="inlineStr">
        <is>
          <t>MARITIMA DEL CALLAO</t>
        </is>
      </c>
      <c r="G675" t="inlineStr">
        <is>
          <t>6180</t>
        </is>
      </c>
      <c r="H675" t="inlineStr">
        <is>
          <t>IJI S.A.C. AGENTES DE ADUANA</t>
        </is>
      </c>
      <c r="I675" t="inlineStr">
        <is>
          <t>NL</t>
        </is>
      </c>
      <c r="J675" t="inlineStr">
        <is>
          <t>NETHERLANDS</t>
        </is>
      </c>
      <c r="K675" s="8" t="n">
        <v>812018.55</v>
      </c>
      <c r="O675" t="inlineStr">
        <is>
          <t>SUNAT - Aduanas (exportaciones)</t>
        </is>
      </c>
      <c r="P675" t="inlineStr">
        <is>
          <t>2026-09-19T23:27:29.864Z</t>
        </is>
      </c>
    </row>
    <row r="676">
      <c r="A676" t="inlineStr">
        <is>
          <t>20611935243</t>
        </is>
      </c>
      <c r="B676" t="inlineStr">
        <is>
          <t>2025</t>
        </is>
      </c>
      <c r="C676" t="n">
        <v>8</v>
      </c>
      <c r="D676" t="inlineStr">
        <is>
          <t>202508</t>
        </is>
      </c>
      <c r="E676" t="inlineStr">
        <is>
          <t>118</t>
        </is>
      </c>
      <c r="F676" t="inlineStr">
        <is>
          <t>MARITIMA DEL CALLAO</t>
        </is>
      </c>
      <c r="G676" t="inlineStr">
        <is>
          <t>2143</t>
        </is>
      </c>
      <c r="H676" t="inlineStr">
        <is>
          <t>AGENCIA DE ADUANA TRANSOCEANIC S.A.</t>
        </is>
      </c>
      <c r="I676" t="inlineStr">
        <is>
          <t>IT</t>
        </is>
      </c>
      <c r="J676" t="inlineStr">
        <is>
          <t>ITALY</t>
        </is>
      </c>
      <c r="K676" s="8" t="n">
        <v>1161841.54</v>
      </c>
      <c r="O676" t="inlineStr">
        <is>
          <t>SUNAT - Aduanas (exportaciones)</t>
        </is>
      </c>
      <c r="P676" t="inlineStr">
        <is>
          <t>2026-09-19T23:27:29.864Z</t>
        </is>
      </c>
    </row>
    <row r="677">
      <c r="A677" t="inlineStr">
        <is>
          <t>20611935243</t>
        </is>
      </c>
      <c r="B677" t="inlineStr">
        <is>
          <t>2025</t>
        </is>
      </c>
      <c r="C677" t="n">
        <v>8</v>
      </c>
      <c r="D677" t="inlineStr">
        <is>
          <t>202508</t>
        </is>
      </c>
      <c r="E677" t="inlineStr">
        <is>
          <t>118</t>
        </is>
      </c>
      <c r="F677" t="inlineStr">
        <is>
          <t>MARITIMA DEL CALLAO</t>
        </is>
      </c>
      <c r="G677" t="inlineStr">
        <is>
          <t>6180</t>
        </is>
      </c>
      <c r="H677" t="inlineStr">
        <is>
          <t>IJI S.A.C. AGENTES DE ADUANA</t>
        </is>
      </c>
      <c r="I677" t="inlineStr">
        <is>
          <t>NL</t>
        </is>
      </c>
      <c r="J677" t="inlineStr">
        <is>
          <t>NETHERLANDS</t>
        </is>
      </c>
      <c r="K677" s="8" t="n">
        <v>1329148.47</v>
      </c>
      <c r="O677" t="inlineStr">
        <is>
          <t>SUNAT - Aduanas (exportaciones)</t>
        </is>
      </c>
      <c r="P677" t="inlineStr">
        <is>
          <t>2026-09-19T23:27:29.864Z</t>
        </is>
      </c>
    </row>
    <row r="678">
      <c r="A678" t="inlineStr">
        <is>
          <t>20611935243</t>
        </is>
      </c>
      <c r="B678" t="inlineStr">
        <is>
          <t>2025</t>
        </is>
      </c>
      <c r="C678" t="n">
        <v>9</v>
      </c>
      <c r="D678" t="inlineStr">
        <is>
          <t>202509</t>
        </is>
      </c>
      <c r="E678" t="inlineStr">
        <is>
          <t>118</t>
        </is>
      </c>
      <c r="F678" t="inlineStr">
        <is>
          <t>MARITIMA DEL CALLAO</t>
        </is>
      </c>
      <c r="G678" t="inlineStr">
        <is>
          <t>2143</t>
        </is>
      </c>
      <c r="H678" t="inlineStr">
        <is>
          <t>AGENCIA DE ADUANA TRANSOCEANIC S.A.</t>
        </is>
      </c>
      <c r="I678" t="inlineStr">
        <is>
          <t>IT</t>
        </is>
      </c>
      <c r="J678" t="inlineStr">
        <is>
          <t>ITALY</t>
        </is>
      </c>
      <c r="K678" s="8" t="n">
        <v>683401.05</v>
      </c>
      <c r="O678" t="inlineStr">
        <is>
          <t>SUNAT - Aduanas (exportaciones)</t>
        </is>
      </c>
      <c r="P678" t="inlineStr">
        <is>
          <t>2026-09-19T23:27:29.864Z</t>
        </is>
      </c>
    </row>
    <row r="679">
      <c r="A679" t="inlineStr">
        <is>
          <t>20611935243</t>
        </is>
      </c>
      <c r="B679" t="inlineStr">
        <is>
          <t>2025</t>
        </is>
      </c>
      <c r="C679" t="n">
        <v>11</v>
      </c>
      <c r="D679" t="inlineStr">
        <is>
          <t>202511</t>
        </is>
      </c>
      <c r="E679" t="inlineStr">
        <is>
          <t>118</t>
        </is>
      </c>
      <c r="F679" t="inlineStr">
        <is>
          <t>MARITIMA DEL CALLAO</t>
        </is>
      </c>
      <c r="G679" t="inlineStr">
        <is>
          <t>2143</t>
        </is>
      </c>
      <c r="H679" t="inlineStr">
        <is>
          <t>AGENCIA DE ADUANA TRANSOCEANIC S.A.</t>
        </is>
      </c>
      <c r="I679" t="inlineStr">
        <is>
          <t>IT</t>
        </is>
      </c>
      <c r="J679" t="inlineStr">
        <is>
          <t>ITALY</t>
        </is>
      </c>
      <c r="K679" s="8" t="n">
        <v>430894.46</v>
      </c>
      <c r="O679" t="inlineStr">
        <is>
          <t>SUNAT - Aduanas (exportaciones)</t>
        </is>
      </c>
      <c r="P679" t="inlineStr">
        <is>
          <t>2026-09-19T23:27:29.864Z</t>
        </is>
      </c>
    </row>
    <row r="680">
      <c r="A680" t="inlineStr">
        <is>
          <t>20611935243</t>
        </is>
      </c>
      <c r="B680" t="inlineStr">
        <is>
          <t>2025</t>
        </is>
      </c>
      <c r="C680" t="n">
        <v>12</v>
      </c>
      <c r="D680" t="inlineStr">
        <is>
          <t>202512</t>
        </is>
      </c>
      <c r="E680" t="inlineStr">
        <is>
          <t>118</t>
        </is>
      </c>
      <c r="F680" t="inlineStr">
        <is>
          <t>MARITIMA DEL CALLAO</t>
        </is>
      </c>
      <c r="G680" t="inlineStr">
        <is>
          <t>2143</t>
        </is>
      </c>
      <c r="H680" t="inlineStr">
        <is>
          <t>AGENCIA DE ADUANA TRANSOCEANIC S.A.</t>
        </is>
      </c>
      <c r="I680" t="inlineStr">
        <is>
          <t>IT</t>
        </is>
      </c>
      <c r="J680" t="inlineStr">
        <is>
          <t>ITALY</t>
        </is>
      </c>
      <c r="K680" s="8" t="n">
        <v>326813.44</v>
      </c>
      <c r="O680" t="inlineStr">
        <is>
          <t>SUNAT - Aduanas (exportaciones)</t>
        </is>
      </c>
      <c r="P680" t="inlineStr">
        <is>
          <t>2026-09-19T23:27:29.864Z</t>
        </is>
      </c>
    </row>
    <row r="681">
      <c r="A681" t="inlineStr">
        <is>
          <t>20612331821</t>
        </is>
      </c>
      <c r="B681" t="inlineStr">
        <is>
          <t>2025</t>
        </is>
      </c>
      <c r="C681" t="n">
        <v>9</v>
      </c>
      <c r="D681" t="inlineStr">
        <is>
          <t>202509</t>
        </is>
      </c>
      <c r="E681" t="inlineStr">
        <is>
          <t>046</t>
        </is>
      </c>
      <c r="F681" t="inlineStr">
        <is>
          <t>PAITA</t>
        </is>
      </c>
      <c r="G681" t="inlineStr">
        <is>
          <t>7558</t>
        </is>
      </c>
      <c r="H681" t="inlineStr">
        <is>
          <t>DESPACHOS ADUANEROS CHAVIMOCHIC SAC</t>
        </is>
      </c>
      <c r="I681" t="inlineStr">
        <is>
          <t>US</t>
        </is>
      </c>
      <c r="J681" t="inlineStr">
        <is>
          <t>UNITED STATES</t>
        </is>
      </c>
      <c r="K681" s="8" t="n">
        <v>300233.07</v>
      </c>
      <c r="O681" t="inlineStr">
        <is>
          <t>SUNAT - Aduanas (exportaciones)</t>
        </is>
      </c>
      <c r="P681" t="inlineStr">
        <is>
          <t>2026-09-19T23:27:29.864Z</t>
        </is>
      </c>
    </row>
    <row r="682">
      <c r="A682" t="inlineStr">
        <is>
          <t>20600717902</t>
        </is>
      </c>
      <c r="B682" t="inlineStr">
        <is>
          <t>2024</t>
        </is>
      </c>
      <c r="C682" t="n">
        <v>4</v>
      </c>
      <c r="D682" t="inlineStr">
        <is>
          <t>202404</t>
        </is>
      </c>
      <c r="E682" t="inlineStr">
        <is>
          <t>118</t>
        </is>
      </c>
      <c r="F682" t="inlineStr">
        <is>
          <t>MARITIMA DEL CALLAO</t>
        </is>
      </c>
      <c r="G682" t="n">
        <v>0</v>
      </c>
      <c r="H682" t="inlineStr">
        <is>
          <t>JOSE V. MOLFINO S.A. AGENTES DE ADUANA</t>
        </is>
      </c>
      <c r="I682" t="inlineStr">
        <is>
          <t>FR</t>
        </is>
      </c>
      <c r="J682" t="inlineStr">
        <is>
          <t>FRANCE</t>
        </is>
      </c>
      <c r="K682" s="8" t="n">
        <v>30080.11</v>
      </c>
      <c r="O682" t="inlineStr">
        <is>
          <t>SUNAT - Aduanas (exportaciones)</t>
        </is>
      </c>
      <c r="P682" t="inlineStr">
        <is>
          <t>2026-09-17T22:12:33.000Z</t>
        </is>
      </c>
    </row>
    <row r="683">
      <c r="A683" t="inlineStr">
        <is>
          <t>20600717902</t>
        </is>
      </c>
      <c r="B683" t="inlineStr">
        <is>
          <t>2024</t>
        </is>
      </c>
      <c r="C683" t="n">
        <v>8</v>
      </c>
      <c r="D683" t="inlineStr">
        <is>
          <t>202408</t>
        </is>
      </c>
      <c r="E683" t="inlineStr">
        <is>
          <t>118</t>
        </is>
      </c>
      <c r="F683" t="inlineStr">
        <is>
          <t>MARITIMA DEL CALLAO</t>
        </is>
      </c>
      <c r="G683" t="n">
        <v>0</v>
      </c>
      <c r="H683" t="inlineStr">
        <is>
          <t>JOSE V. MOLFINO S.A. AGENTES DE ADUANA</t>
        </is>
      </c>
      <c r="I683" t="inlineStr">
        <is>
          <t>DE</t>
        </is>
      </c>
      <c r="J683" t="inlineStr">
        <is>
          <t>GERMANY</t>
        </is>
      </c>
      <c r="K683" s="8" t="n">
        <v>38559.36</v>
      </c>
      <c r="O683" t="inlineStr">
        <is>
          <t>SUNAT - Aduanas (exportaciones)</t>
        </is>
      </c>
      <c r="P683" t="inlineStr">
        <is>
          <t>2026-09-17T22:12:33.000Z</t>
        </is>
      </c>
    </row>
    <row r="684">
      <c r="A684" t="inlineStr">
        <is>
          <t>20600717902</t>
        </is>
      </c>
      <c r="B684" t="inlineStr">
        <is>
          <t>2024</t>
        </is>
      </c>
      <c r="C684" t="n">
        <v>7</v>
      </c>
      <c r="D684" t="inlineStr">
        <is>
          <t>202407</t>
        </is>
      </c>
      <c r="E684" t="inlineStr">
        <is>
          <t>118</t>
        </is>
      </c>
      <c r="F684" t="inlineStr">
        <is>
          <t>MARITIMA DEL CALLAO</t>
        </is>
      </c>
      <c r="G684" t="n">
        <v>0</v>
      </c>
      <c r="H684" t="inlineStr">
        <is>
          <t>JOSE V. MOLFINO S.A. AGENTES DE ADUANA</t>
        </is>
      </c>
      <c r="I684" t="inlineStr">
        <is>
          <t>DE</t>
        </is>
      </c>
      <c r="J684" t="inlineStr">
        <is>
          <t>GERMANY</t>
        </is>
      </c>
      <c r="K684" s="8" t="n">
        <v>54619.23</v>
      </c>
      <c r="O684" t="inlineStr">
        <is>
          <t>SUNAT - Aduanas (exportaciones)</t>
        </is>
      </c>
      <c r="P684" t="inlineStr">
        <is>
          <t>2026-09-17T22:12:33.000Z</t>
        </is>
      </c>
    </row>
    <row r="685">
      <c r="A685" t="inlineStr">
        <is>
          <t>20600717902</t>
        </is>
      </c>
      <c r="B685" t="inlineStr">
        <is>
          <t>2024</t>
        </is>
      </c>
      <c r="C685" t="n">
        <v>7</v>
      </c>
      <c r="D685" t="inlineStr">
        <is>
          <t>202407</t>
        </is>
      </c>
      <c r="E685" t="inlineStr">
        <is>
          <t>118</t>
        </is>
      </c>
      <c r="F685" t="inlineStr">
        <is>
          <t>MARITIMA DEL CALLAO</t>
        </is>
      </c>
      <c r="G685" t="n">
        <v>0</v>
      </c>
      <c r="H685" t="inlineStr">
        <is>
          <t>JOSE V. MOLFINO S.A. AGENTES DE ADUANA</t>
        </is>
      </c>
      <c r="I685" t="inlineStr">
        <is>
          <t>IL</t>
        </is>
      </c>
      <c r="J685" t="inlineStr">
        <is>
          <t>ISRAEL</t>
        </is>
      </c>
      <c r="K685" s="8" t="n">
        <v>22200</v>
      </c>
      <c r="O685" t="inlineStr">
        <is>
          <t>SUNAT - Aduanas (exportaciones)</t>
        </is>
      </c>
      <c r="P685" t="inlineStr">
        <is>
          <t>2026-09-17T22:12:33.000Z</t>
        </is>
      </c>
    </row>
    <row r="686">
      <c r="A686" t="inlineStr">
        <is>
          <t>20600717902</t>
        </is>
      </c>
      <c r="B686" t="inlineStr">
        <is>
          <t>2024</t>
        </is>
      </c>
      <c r="C686" t="n">
        <v>5</v>
      </c>
      <c r="D686" t="inlineStr">
        <is>
          <t>202405</t>
        </is>
      </c>
      <c r="E686" t="inlineStr">
        <is>
          <t>118</t>
        </is>
      </c>
      <c r="F686" t="inlineStr">
        <is>
          <t>MARITIMA DEL CALLAO</t>
        </is>
      </c>
      <c r="G686" t="n">
        <v>0</v>
      </c>
      <c r="H686" t="inlineStr">
        <is>
          <t>JOSE V. MOLFINO S.A. AGENTES DE ADUANA</t>
        </is>
      </c>
      <c r="I686" t="inlineStr">
        <is>
          <t>DE</t>
        </is>
      </c>
      <c r="J686" t="inlineStr">
        <is>
          <t>GERMANY</t>
        </is>
      </c>
      <c r="K686" s="8" t="n">
        <v>61650.77</v>
      </c>
      <c r="O686" t="inlineStr">
        <is>
          <t>SUNAT - Aduanas (exportaciones)</t>
        </is>
      </c>
      <c r="P686" t="inlineStr">
        <is>
          <t>2026-09-17T22:12:33.000Z</t>
        </is>
      </c>
    </row>
    <row r="687">
      <c r="A687" t="inlineStr">
        <is>
          <t>20600717902</t>
        </is>
      </c>
      <c r="B687" t="inlineStr">
        <is>
          <t>2024</t>
        </is>
      </c>
      <c r="C687" t="n">
        <v>10</v>
      </c>
      <c r="D687" t="inlineStr">
        <is>
          <t>202410</t>
        </is>
      </c>
      <c r="E687" t="inlineStr">
        <is>
          <t>118</t>
        </is>
      </c>
      <c r="F687" t="inlineStr">
        <is>
          <t>MARITIMA DEL CALLAO</t>
        </is>
      </c>
      <c r="G687" t="n">
        <v>0</v>
      </c>
      <c r="H687" t="inlineStr">
        <is>
          <t>JOSE V. MOLFINO S.A. AGENTES DE ADUANA</t>
        </is>
      </c>
      <c r="I687" t="inlineStr">
        <is>
          <t>DE</t>
        </is>
      </c>
      <c r="J687" t="inlineStr">
        <is>
          <t>GERMANY</t>
        </is>
      </c>
      <c r="K687" s="8" t="n">
        <v>14515.2</v>
      </c>
      <c r="O687" t="inlineStr">
        <is>
          <t>SUNAT - Aduanas (exportaciones)</t>
        </is>
      </c>
      <c r="P687" t="inlineStr">
        <is>
          <t>2026-09-17T22:12:33.000Z</t>
        </is>
      </c>
    </row>
    <row r="688">
      <c r="A688" t="inlineStr">
        <is>
          <t>20600717902</t>
        </is>
      </c>
      <c r="B688" t="inlineStr">
        <is>
          <t>2024</t>
        </is>
      </c>
      <c r="C688" t="n">
        <v>9</v>
      </c>
      <c r="D688" t="inlineStr">
        <is>
          <t>202409</t>
        </is>
      </c>
      <c r="E688" t="inlineStr">
        <is>
          <t>118</t>
        </is>
      </c>
      <c r="F688" t="inlineStr">
        <is>
          <t>MARITIMA DEL CALLAO</t>
        </is>
      </c>
      <c r="G688" t="n">
        <v>0</v>
      </c>
      <c r="H688" t="inlineStr">
        <is>
          <t>JOSE V. MOLFINO S.A. AGENTES DE ADUANA</t>
        </is>
      </c>
      <c r="I688" t="inlineStr">
        <is>
          <t>DE</t>
        </is>
      </c>
      <c r="J688" t="inlineStr">
        <is>
          <t>GERMANY</t>
        </is>
      </c>
      <c r="K688" s="8" t="n">
        <v>41152.08</v>
      </c>
      <c r="O688" t="inlineStr">
        <is>
          <t>SUNAT - Aduanas (exportaciones)</t>
        </is>
      </c>
      <c r="P688" t="inlineStr">
        <is>
          <t>2026-09-17T22:12:33.000Z</t>
        </is>
      </c>
    </row>
    <row r="689">
      <c r="A689" t="inlineStr">
        <is>
          <t>20600717902</t>
        </is>
      </c>
      <c r="B689" t="inlineStr">
        <is>
          <t>2024</t>
        </is>
      </c>
      <c r="C689" t="n">
        <v>9</v>
      </c>
      <c r="D689" t="inlineStr">
        <is>
          <t>202409</t>
        </is>
      </c>
      <c r="E689" t="inlineStr">
        <is>
          <t>118</t>
        </is>
      </c>
      <c r="F689" t="inlineStr">
        <is>
          <t>MARITIMA DEL CALLAO</t>
        </is>
      </c>
      <c r="G689" t="n">
        <v>0</v>
      </c>
      <c r="H689" t="inlineStr">
        <is>
          <t>JOSE V. MOLFINO S.A. AGENTES DE ADUANA</t>
        </is>
      </c>
      <c r="I689" t="inlineStr">
        <is>
          <t>FR</t>
        </is>
      </c>
      <c r="J689" t="inlineStr">
        <is>
          <t>FRANCE</t>
        </is>
      </c>
      <c r="K689" s="8" t="n">
        <v>18234.91</v>
      </c>
      <c r="O689" t="inlineStr">
        <is>
          <t>SUNAT - Aduanas (exportaciones)</t>
        </is>
      </c>
      <c r="P689" t="inlineStr">
        <is>
          <t>2026-09-17T22:12:33.000Z</t>
        </is>
      </c>
    </row>
    <row r="690">
      <c r="A690" t="inlineStr">
        <is>
          <t>20601958911</t>
        </is>
      </c>
      <c r="B690" t="inlineStr">
        <is>
          <t>2024</t>
        </is>
      </c>
      <c r="C690" t="n">
        <v>8</v>
      </c>
      <c r="D690" t="inlineStr">
        <is>
          <t>202408</t>
        </is>
      </c>
      <c r="E690" t="inlineStr">
        <is>
          <t>046</t>
        </is>
      </c>
      <c r="F690" t="inlineStr">
        <is>
          <t>PAITA</t>
        </is>
      </c>
      <c r="G690" t="n">
        <v>0</v>
      </c>
      <c r="H690" t="inlineStr">
        <is>
          <t>GRUPO PML S.A.C  AGENTES DE ADUANAS</t>
        </is>
      </c>
      <c r="I690" t="inlineStr">
        <is>
          <t>BE</t>
        </is>
      </c>
      <c r="J690" t="inlineStr">
        <is>
          <t>BELGIUM</t>
        </is>
      </c>
      <c r="K690" s="8" t="n">
        <v>85539.33</v>
      </c>
      <c r="O690" t="inlineStr">
        <is>
          <t>SUNAT - Aduanas (exportaciones)</t>
        </is>
      </c>
      <c r="P690" t="inlineStr">
        <is>
          <t>2026-09-17T22:12:33.000Z</t>
        </is>
      </c>
    </row>
    <row r="691">
      <c r="A691" t="inlineStr">
        <is>
          <t>20601958911</t>
        </is>
      </c>
      <c r="B691" t="inlineStr">
        <is>
          <t>2024</t>
        </is>
      </c>
      <c r="C691" t="n">
        <v>8</v>
      </c>
      <c r="D691" t="inlineStr">
        <is>
          <t>202408</t>
        </is>
      </c>
      <c r="E691" t="inlineStr">
        <is>
          <t>046</t>
        </is>
      </c>
      <c r="F691" t="inlineStr">
        <is>
          <t>PAITA</t>
        </is>
      </c>
      <c r="G691" t="n">
        <v>0</v>
      </c>
      <c r="H691" t="inlineStr">
        <is>
          <t>AGENCIA DE ADUANA MACROMAR S.A.</t>
        </is>
      </c>
      <c r="I691" t="inlineStr">
        <is>
          <t>DE</t>
        </is>
      </c>
      <c r="J691" t="inlineStr">
        <is>
          <t>GERMANY</t>
        </is>
      </c>
      <c r="K691" s="8" t="n">
        <v>81306.48</v>
      </c>
      <c r="O691" t="inlineStr">
        <is>
          <t>SUNAT - Aduanas (exportaciones)</t>
        </is>
      </c>
      <c r="P691" t="inlineStr">
        <is>
          <t>2026-09-17T22:12:33.000Z</t>
        </is>
      </c>
    </row>
    <row r="692">
      <c r="A692" t="inlineStr">
        <is>
          <t>20601958911</t>
        </is>
      </c>
      <c r="B692" t="inlineStr">
        <is>
          <t>2024</t>
        </is>
      </c>
      <c r="C692" t="n">
        <v>8</v>
      </c>
      <c r="D692" t="inlineStr">
        <is>
          <t>202408</t>
        </is>
      </c>
      <c r="E692" t="inlineStr">
        <is>
          <t>046</t>
        </is>
      </c>
      <c r="F692" t="inlineStr">
        <is>
          <t>PAITA</t>
        </is>
      </c>
      <c r="G692" t="n">
        <v>0</v>
      </c>
      <c r="H692" t="inlineStr">
        <is>
          <t>AGENCIA DE ADUANA MACROMAR S.A.</t>
        </is>
      </c>
      <c r="I692" t="inlineStr">
        <is>
          <t>US</t>
        </is>
      </c>
      <c r="J692" t="inlineStr">
        <is>
          <t>UNITED STATES</t>
        </is>
      </c>
      <c r="K692" s="8" t="n">
        <v>73479.16</v>
      </c>
      <c r="O692" t="inlineStr">
        <is>
          <t>SUNAT - Aduanas (exportaciones)</t>
        </is>
      </c>
      <c r="P692" t="inlineStr">
        <is>
          <t>2026-09-17T22:12:33.000Z</t>
        </is>
      </c>
    </row>
    <row r="693">
      <c r="A693" t="inlineStr">
        <is>
          <t>20601958911</t>
        </is>
      </c>
      <c r="B693" t="inlineStr">
        <is>
          <t>2024</t>
        </is>
      </c>
      <c r="C693" t="n">
        <v>8</v>
      </c>
      <c r="D693" t="inlineStr">
        <is>
          <t>202408</t>
        </is>
      </c>
      <c r="E693" t="inlineStr">
        <is>
          <t>046</t>
        </is>
      </c>
      <c r="F693" t="inlineStr">
        <is>
          <t>PAITA</t>
        </is>
      </c>
      <c r="G693" t="n">
        <v>0</v>
      </c>
      <c r="H693" t="inlineStr">
        <is>
          <t>OLIMPEX AGENCIA DE ADUANA S.A.C.</t>
        </is>
      </c>
      <c r="I693" t="inlineStr">
        <is>
          <t>US</t>
        </is>
      </c>
      <c r="J693" t="inlineStr">
        <is>
          <t>UNITED STATES</t>
        </is>
      </c>
      <c r="K693" s="8" t="n">
        <v>630169.3199999999</v>
      </c>
      <c r="O693" t="inlineStr">
        <is>
          <t>SUNAT - Aduanas (exportaciones)</t>
        </is>
      </c>
      <c r="P693" t="inlineStr">
        <is>
          <t>2026-09-17T22:12:33.000Z</t>
        </is>
      </c>
    </row>
    <row r="694">
      <c r="A694" t="inlineStr">
        <is>
          <t>20601958911</t>
        </is>
      </c>
      <c r="B694" t="inlineStr">
        <is>
          <t>2024</t>
        </is>
      </c>
      <c r="C694" t="n">
        <v>12</v>
      </c>
      <c r="D694" t="inlineStr">
        <is>
          <t>202412</t>
        </is>
      </c>
      <c r="E694" t="inlineStr">
        <is>
          <t>046</t>
        </is>
      </c>
      <c r="F694" t="inlineStr">
        <is>
          <t>PAITA</t>
        </is>
      </c>
      <c r="G694" t="n">
        <v>0</v>
      </c>
      <c r="H694" t="inlineStr">
        <is>
          <t>AGENCIA DE ADUANA MACROMAR S.A.</t>
        </is>
      </c>
      <c r="I694" t="inlineStr">
        <is>
          <t>US</t>
        </is>
      </c>
      <c r="J694" t="inlineStr">
        <is>
          <t>UNITED STATES</t>
        </is>
      </c>
      <c r="K694" s="8" t="n">
        <v>85966.23</v>
      </c>
      <c r="O694" t="inlineStr">
        <is>
          <t>SUNAT - Aduanas (exportaciones)</t>
        </is>
      </c>
      <c r="P694" t="inlineStr">
        <is>
          <t>2026-09-17T22:12:33.000Z</t>
        </is>
      </c>
    </row>
    <row r="695">
      <c r="A695" t="inlineStr">
        <is>
          <t>20601958911</t>
        </is>
      </c>
      <c r="B695" t="inlineStr">
        <is>
          <t>2024</t>
        </is>
      </c>
      <c r="C695" t="n">
        <v>1</v>
      </c>
      <c r="D695" t="inlineStr">
        <is>
          <t>202401</t>
        </is>
      </c>
      <c r="E695" t="inlineStr">
        <is>
          <t>046</t>
        </is>
      </c>
      <c r="F695" t="inlineStr">
        <is>
          <t>PAITA</t>
        </is>
      </c>
      <c r="G695" t="n">
        <v>0</v>
      </c>
      <c r="H695" t="inlineStr">
        <is>
          <t>OLIMPEX AGENCIA DE ADUANA S.A.C.</t>
        </is>
      </c>
      <c r="I695" t="inlineStr">
        <is>
          <t>US</t>
        </is>
      </c>
      <c r="J695" t="inlineStr">
        <is>
          <t>UNITED STATES</t>
        </is>
      </c>
      <c r="K695" s="8" t="n">
        <v>155701.36</v>
      </c>
      <c r="O695" t="inlineStr">
        <is>
          <t>SUNAT - Aduanas (exportaciones)</t>
        </is>
      </c>
      <c r="P695" t="inlineStr">
        <is>
          <t>2026-09-17T22:12:33.000Z</t>
        </is>
      </c>
    </row>
    <row r="696">
      <c r="A696" t="inlineStr">
        <is>
          <t>20601958911</t>
        </is>
      </c>
      <c r="B696" t="inlineStr">
        <is>
          <t>2024</t>
        </is>
      </c>
      <c r="C696" t="n">
        <v>1</v>
      </c>
      <c r="D696" t="inlineStr">
        <is>
          <t>202401</t>
        </is>
      </c>
      <c r="E696" t="inlineStr">
        <is>
          <t>046</t>
        </is>
      </c>
      <c r="F696" t="inlineStr">
        <is>
          <t>PAITA</t>
        </is>
      </c>
      <c r="G696" t="n">
        <v>0</v>
      </c>
      <c r="H696" t="inlineStr">
        <is>
          <t>TRANSITARIO INTERNACIONAL MULTIMODAL SAC</t>
        </is>
      </c>
      <c r="I696" t="inlineStr">
        <is>
          <t>DE</t>
        </is>
      </c>
      <c r="J696" t="inlineStr">
        <is>
          <t>GERMANY</t>
        </is>
      </c>
      <c r="K696" s="8" t="n">
        <v>68078.74000000001</v>
      </c>
      <c r="O696" t="inlineStr">
        <is>
          <t>SUNAT - Aduanas (exportaciones)</t>
        </is>
      </c>
      <c r="P696" t="inlineStr">
        <is>
          <t>2026-09-17T22:12:33.000Z</t>
        </is>
      </c>
    </row>
    <row r="697">
      <c r="A697" t="inlineStr">
        <is>
          <t>20601958911</t>
        </is>
      </c>
      <c r="B697" t="inlineStr">
        <is>
          <t>2024</t>
        </is>
      </c>
      <c r="C697" t="n">
        <v>2</v>
      </c>
      <c r="D697" t="inlineStr">
        <is>
          <t>202402</t>
        </is>
      </c>
      <c r="E697" t="inlineStr">
        <is>
          <t>046</t>
        </is>
      </c>
      <c r="F697" t="inlineStr">
        <is>
          <t>PAITA</t>
        </is>
      </c>
      <c r="G697" t="n">
        <v>0</v>
      </c>
      <c r="H697" t="inlineStr">
        <is>
          <t>TRANSITARIO INTERNACIONAL MULTIMODAL SAC</t>
        </is>
      </c>
      <c r="I697" t="inlineStr">
        <is>
          <t>US</t>
        </is>
      </c>
      <c r="J697" t="inlineStr">
        <is>
          <t>UNITED STATES</t>
        </is>
      </c>
      <c r="K697" s="8" t="n">
        <v>81364.53</v>
      </c>
      <c r="O697" t="inlineStr">
        <is>
          <t>SUNAT - Aduanas (exportaciones)</t>
        </is>
      </c>
      <c r="P697" t="inlineStr">
        <is>
          <t>2026-09-17T22:12:33.000Z</t>
        </is>
      </c>
    </row>
    <row r="698">
      <c r="A698" t="inlineStr">
        <is>
          <t>20601958911</t>
        </is>
      </c>
      <c r="B698" t="inlineStr">
        <is>
          <t>2024</t>
        </is>
      </c>
      <c r="C698" t="n">
        <v>7</v>
      </c>
      <c r="D698" t="inlineStr">
        <is>
          <t>202407</t>
        </is>
      </c>
      <c r="E698" t="inlineStr">
        <is>
          <t>046</t>
        </is>
      </c>
      <c r="F698" t="inlineStr">
        <is>
          <t>PAITA</t>
        </is>
      </c>
      <c r="G698" t="n">
        <v>0</v>
      </c>
      <c r="H698" t="inlineStr">
        <is>
          <t>OLIMPEX AGENCIA DE ADUANA S.A.C.</t>
        </is>
      </c>
      <c r="I698" t="inlineStr">
        <is>
          <t>US</t>
        </is>
      </c>
      <c r="J698" t="inlineStr">
        <is>
          <t>UNITED STATES</t>
        </is>
      </c>
      <c r="K698" s="8" t="n">
        <v>188100.61</v>
      </c>
      <c r="O698" t="inlineStr">
        <is>
          <t>SUNAT - Aduanas (exportaciones)</t>
        </is>
      </c>
      <c r="P698" t="inlineStr">
        <is>
          <t>2026-09-17T22:12:33.000Z</t>
        </is>
      </c>
    </row>
    <row r="699">
      <c r="A699" t="inlineStr">
        <is>
          <t>20601958911</t>
        </is>
      </c>
      <c r="B699" t="inlineStr">
        <is>
          <t>2024</t>
        </is>
      </c>
      <c r="C699" t="n">
        <v>3</v>
      </c>
      <c r="D699" t="inlineStr">
        <is>
          <t>202403</t>
        </is>
      </c>
      <c r="E699" t="inlineStr">
        <is>
          <t>046</t>
        </is>
      </c>
      <c r="F699" t="inlineStr">
        <is>
          <t>PAITA</t>
        </is>
      </c>
      <c r="G699" t="n">
        <v>0</v>
      </c>
      <c r="H699" t="inlineStr">
        <is>
          <t>TRANSITARIO INTERNACIONAL MULTIMODAL SAC</t>
        </is>
      </c>
      <c r="I699" t="inlineStr">
        <is>
          <t>US</t>
        </is>
      </c>
      <c r="J699" t="inlineStr">
        <is>
          <t>UNITED STATES</t>
        </is>
      </c>
      <c r="K699" s="8" t="n">
        <v>86635.55</v>
      </c>
      <c r="O699" t="inlineStr">
        <is>
          <t>SUNAT - Aduanas (exportaciones)</t>
        </is>
      </c>
      <c r="P699" t="inlineStr">
        <is>
          <t>2026-09-17T22:12:33.000Z</t>
        </is>
      </c>
    </row>
    <row r="700">
      <c r="A700" t="inlineStr">
        <is>
          <t>20601958911</t>
        </is>
      </c>
      <c r="B700" t="inlineStr">
        <is>
          <t>2024</t>
        </is>
      </c>
      <c r="C700" t="n">
        <v>5</v>
      </c>
      <c r="D700" t="inlineStr">
        <is>
          <t>202405</t>
        </is>
      </c>
      <c r="E700" t="inlineStr">
        <is>
          <t>046</t>
        </is>
      </c>
      <c r="F700" t="inlineStr">
        <is>
          <t>PAITA</t>
        </is>
      </c>
      <c r="G700" t="n">
        <v>0</v>
      </c>
      <c r="H700" t="inlineStr">
        <is>
          <t>DESPACHOS ADUANEROS CHAVIMOCHIC SAC</t>
        </is>
      </c>
      <c r="I700" t="inlineStr">
        <is>
          <t>IT</t>
        </is>
      </c>
      <c r="J700" t="inlineStr">
        <is>
          <t>ITALY</t>
        </is>
      </c>
      <c r="K700" s="8" t="n">
        <v>104857.5</v>
      </c>
      <c r="O700" t="inlineStr">
        <is>
          <t>SUNAT - Aduanas (exportaciones)</t>
        </is>
      </c>
      <c r="P700" t="inlineStr">
        <is>
          <t>2026-09-17T22:12:33.000Z</t>
        </is>
      </c>
    </row>
    <row r="701">
      <c r="A701" t="inlineStr">
        <is>
          <t>20601958911</t>
        </is>
      </c>
      <c r="B701" t="inlineStr">
        <is>
          <t>2024</t>
        </is>
      </c>
      <c r="C701" t="n">
        <v>11</v>
      </c>
      <c r="D701" t="inlineStr">
        <is>
          <t>202411</t>
        </is>
      </c>
      <c r="E701" t="inlineStr">
        <is>
          <t>046</t>
        </is>
      </c>
      <c r="F701" t="inlineStr">
        <is>
          <t>PAITA</t>
        </is>
      </c>
      <c r="G701" t="n">
        <v>0</v>
      </c>
      <c r="H701" t="inlineStr">
        <is>
          <t>OLIMPEX AGENCIA DE ADUANA S.A.C.</t>
        </is>
      </c>
      <c r="I701" t="inlineStr">
        <is>
          <t>US</t>
        </is>
      </c>
      <c r="J701" t="inlineStr">
        <is>
          <t>UNITED STATES</t>
        </is>
      </c>
      <c r="K701" s="8" t="n">
        <v>89459.25999999999</v>
      </c>
      <c r="O701" t="inlineStr">
        <is>
          <t>SUNAT - Aduanas (exportaciones)</t>
        </is>
      </c>
      <c r="P701" t="inlineStr">
        <is>
          <t>2026-09-17T22:12:33.000Z</t>
        </is>
      </c>
    </row>
    <row r="702">
      <c r="A702" t="inlineStr">
        <is>
          <t>20601958911</t>
        </is>
      </c>
      <c r="B702" t="inlineStr">
        <is>
          <t>2024</t>
        </is>
      </c>
      <c r="C702" t="n">
        <v>11</v>
      </c>
      <c r="D702" t="inlineStr">
        <is>
          <t>202411</t>
        </is>
      </c>
      <c r="E702" t="inlineStr">
        <is>
          <t>046</t>
        </is>
      </c>
      <c r="F702" t="inlineStr">
        <is>
          <t>PAITA</t>
        </is>
      </c>
      <c r="G702" t="n">
        <v>0</v>
      </c>
      <c r="H702" t="inlineStr">
        <is>
          <t>TRANSITARIO INTERNACIONAL MULTIMODAL SAC</t>
        </is>
      </c>
      <c r="I702" t="inlineStr">
        <is>
          <t>SE</t>
        </is>
      </c>
      <c r="J702" t="inlineStr">
        <is>
          <t>SWEDEN</t>
        </is>
      </c>
      <c r="K702" s="8" t="n">
        <v>123398.75</v>
      </c>
      <c r="O702" t="inlineStr">
        <is>
          <t>SUNAT - Aduanas (exportaciones)</t>
        </is>
      </c>
      <c r="P702" t="inlineStr">
        <is>
          <t>2026-09-17T22:12:33.000Z</t>
        </is>
      </c>
    </row>
    <row r="703">
      <c r="A703" t="inlineStr">
        <is>
          <t>20601958911</t>
        </is>
      </c>
      <c r="B703" t="inlineStr">
        <is>
          <t>2024</t>
        </is>
      </c>
      <c r="C703" t="n">
        <v>11</v>
      </c>
      <c r="D703" t="inlineStr">
        <is>
          <t>202411</t>
        </is>
      </c>
      <c r="E703" t="inlineStr">
        <is>
          <t>046</t>
        </is>
      </c>
      <c r="F703" t="inlineStr">
        <is>
          <t>PAITA</t>
        </is>
      </c>
      <c r="G703" t="n">
        <v>0</v>
      </c>
      <c r="H703" t="inlineStr">
        <is>
          <t>TRANSITARIO INTERNACIONAL MULTIMODAL SAC</t>
        </is>
      </c>
      <c r="I703" t="inlineStr">
        <is>
          <t>US</t>
        </is>
      </c>
      <c r="J703" t="inlineStr">
        <is>
          <t>UNITED STATES</t>
        </is>
      </c>
      <c r="K703" s="8" t="n">
        <v>118261.08</v>
      </c>
      <c r="O703" t="inlineStr">
        <is>
          <t>SUNAT - Aduanas (exportaciones)</t>
        </is>
      </c>
      <c r="P703" t="inlineStr">
        <is>
          <t>2026-09-17T22:12:33.000Z</t>
        </is>
      </c>
    </row>
    <row r="704">
      <c r="A704" t="inlineStr">
        <is>
          <t>20601958911</t>
        </is>
      </c>
      <c r="B704" t="inlineStr">
        <is>
          <t>2024</t>
        </is>
      </c>
      <c r="C704" t="n">
        <v>10</v>
      </c>
      <c r="D704" t="inlineStr">
        <is>
          <t>202410</t>
        </is>
      </c>
      <c r="E704" t="inlineStr">
        <is>
          <t>046</t>
        </is>
      </c>
      <c r="F704" t="inlineStr">
        <is>
          <t>PAITA</t>
        </is>
      </c>
      <c r="G704" t="n">
        <v>0</v>
      </c>
      <c r="H704" t="inlineStr">
        <is>
          <t>OLIMPEX AGENCIA DE ADUANA S.A.C.</t>
        </is>
      </c>
      <c r="I704" t="inlineStr">
        <is>
          <t>US</t>
        </is>
      </c>
      <c r="J704" t="inlineStr">
        <is>
          <t>UNITED STATES</t>
        </is>
      </c>
      <c r="K704" s="8" t="n">
        <v>514057.1</v>
      </c>
      <c r="O704" t="inlineStr">
        <is>
          <t>SUNAT - Aduanas (exportaciones)</t>
        </is>
      </c>
      <c r="P704" t="inlineStr">
        <is>
          <t>2026-09-17T22:12:33.000Z</t>
        </is>
      </c>
    </row>
    <row r="705">
      <c r="A705" t="inlineStr">
        <is>
          <t>20601958911</t>
        </is>
      </c>
      <c r="B705" t="inlineStr">
        <is>
          <t>2024</t>
        </is>
      </c>
      <c r="C705" t="n">
        <v>9</v>
      </c>
      <c r="D705" t="inlineStr">
        <is>
          <t>202409</t>
        </is>
      </c>
      <c r="E705" t="inlineStr">
        <is>
          <t>046</t>
        </is>
      </c>
      <c r="F705" t="inlineStr">
        <is>
          <t>PAITA</t>
        </is>
      </c>
      <c r="G705" t="n">
        <v>0</v>
      </c>
      <c r="H705" t="inlineStr">
        <is>
          <t>AGENCIA DE ADUANA MACROMAR S.A.</t>
        </is>
      </c>
      <c r="I705" t="inlineStr">
        <is>
          <t>DE</t>
        </is>
      </c>
      <c r="J705" t="inlineStr">
        <is>
          <t>GERMANY</t>
        </is>
      </c>
      <c r="K705" s="8" t="n">
        <v>94788.75</v>
      </c>
      <c r="O705" t="inlineStr">
        <is>
          <t>SUNAT - Aduanas (exportaciones)</t>
        </is>
      </c>
      <c r="P705" t="inlineStr">
        <is>
          <t>2026-09-17T22:12:33.000Z</t>
        </is>
      </c>
    </row>
    <row r="706">
      <c r="A706" t="inlineStr">
        <is>
          <t>20574602450</t>
        </is>
      </c>
      <c r="B706" t="inlineStr">
        <is>
          <t>2024</t>
        </is>
      </c>
      <c r="C706" t="n">
        <v>8</v>
      </c>
      <c r="D706" t="inlineStr">
        <is>
          <t>202408</t>
        </is>
      </c>
      <c r="E706" t="inlineStr">
        <is>
          <t>118</t>
        </is>
      </c>
      <c r="F706" t="inlineStr">
        <is>
          <t>MARITIMA DEL CALLAO</t>
        </is>
      </c>
      <c r="G706" t="n">
        <v>0</v>
      </c>
      <c r="H706" t="inlineStr">
        <is>
          <t>GRUPO PML S.A.C  AGENTES DE ADUANAS</t>
        </is>
      </c>
      <c r="I706" t="inlineStr">
        <is>
          <t>FR</t>
        </is>
      </c>
      <c r="J706" t="inlineStr">
        <is>
          <t>FRANCE</t>
        </is>
      </c>
      <c r="K706" s="8" t="n">
        <v>81600</v>
      </c>
      <c r="O706" t="inlineStr">
        <is>
          <t>SUNAT - Aduanas (exportaciones)</t>
        </is>
      </c>
      <c r="P706" t="inlineStr">
        <is>
          <t>2026-09-17T22:12:33.000Z</t>
        </is>
      </c>
    </row>
    <row r="707">
      <c r="A707" t="inlineStr">
        <is>
          <t>20574602450</t>
        </is>
      </c>
      <c r="B707" t="inlineStr">
        <is>
          <t>2024</t>
        </is>
      </c>
      <c r="C707" t="n">
        <v>12</v>
      </c>
      <c r="D707" t="inlineStr">
        <is>
          <t>202412</t>
        </is>
      </c>
      <c r="E707" t="inlineStr">
        <is>
          <t>118</t>
        </is>
      </c>
      <c r="F707" t="inlineStr">
        <is>
          <t>MARITIMA DEL CALLAO</t>
        </is>
      </c>
      <c r="G707" t="n">
        <v>0</v>
      </c>
      <c r="H707" t="inlineStr">
        <is>
          <t>GRUPO PML S.A.C  AGENTES DE ADUANAS</t>
        </is>
      </c>
      <c r="I707" t="inlineStr">
        <is>
          <t>FR</t>
        </is>
      </c>
      <c r="J707" t="inlineStr">
        <is>
          <t>FRANCE</t>
        </is>
      </c>
      <c r="K707" s="8" t="n">
        <v>86000</v>
      </c>
      <c r="O707" t="inlineStr">
        <is>
          <t>SUNAT - Aduanas (exportaciones)</t>
        </is>
      </c>
      <c r="P707" t="inlineStr">
        <is>
          <t>2026-09-17T22:12:33.000Z</t>
        </is>
      </c>
    </row>
    <row r="708">
      <c r="A708" t="inlineStr">
        <is>
          <t>20574602450</t>
        </is>
      </c>
      <c r="B708" t="inlineStr">
        <is>
          <t>2024</t>
        </is>
      </c>
      <c r="C708" t="n">
        <v>2</v>
      </c>
      <c r="D708" t="inlineStr">
        <is>
          <t>202402</t>
        </is>
      </c>
      <c r="E708" t="inlineStr">
        <is>
          <t>118</t>
        </is>
      </c>
      <c r="F708" t="inlineStr">
        <is>
          <t>MARITIMA DEL CALLAO</t>
        </is>
      </c>
      <c r="G708" t="n">
        <v>0</v>
      </c>
      <c r="H708" t="inlineStr">
        <is>
          <t>GRUPO PML S.A.C  AGENTES DE ADUANAS</t>
        </is>
      </c>
      <c r="I708" t="inlineStr">
        <is>
          <t>FR</t>
        </is>
      </c>
      <c r="J708" t="inlineStr">
        <is>
          <t>FRANCE</t>
        </is>
      </c>
      <c r="K708" s="8" t="n">
        <v>50960</v>
      </c>
      <c r="O708" t="inlineStr">
        <is>
          <t>SUNAT - Aduanas (exportaciones)</t>
        </is>
      </c>
      <c r="P708" t="inlineStr">
        <is>
          <t>2026-09-17T22:12:33.000Z</t>
        </is>
      </c>
    </row>
    <row r="709">
      <c r="A709" t="inlineStr">
        <is>
          <t>20607536016</t>
        </is>
      </c>
      <c r="B709" t="inlineStr">
        <is>
          <t>2024</t>
        </is>
      </c>
      <c r="C709" t="n">
        <v>12</v>
      </c>
      <c r="D709" t="inlineStr">
        <is>
          <t>202412</t>
        </is>
      </c>
      <c r="E709" t="inlineStr">
        <is>
          <t>046</t>
        </is>
      </c>
      <c r="F709" t="inlineStr">
        <is>
          <t>PAITA</t>
        </is>
      </c>
      <c r="G709" t="n">
        <v>0</v>
      </c>
      <c r="H709" t="inlineStr">
        <is>
          <t>GRUPO PML S.A.C  AGENTES DE ADUANAS</t>
        </is>
      </c>
      <c r="I709" t="inlineStr">
        <is>
          <t>CA</t>
        </is>
      </c>
      <c r="J709" t="inlineStr">
        <is>
          <t>CANADA</t>
        </is>
      </c>
      <c r="K709" s="8" t="n">
        <v>85338.71000000001</v>
      </c>
      <c r="O709" t="inlineStr">
        <is>
          <t>SUNAT - Aduanas (exportaciones)</t>
        </is>
      </c>
      <c r="P709" t="inlineStr">
        <is>
          <t>2026-09-17T22:12:33.000Z</t>
        </is>
      </c>
    </row>
    <row r="710">
      <c r="A710" t="inlineStr">
        <is>
          <t>20607536016</t>
        </is>
      </c>
      <c r="B710" t="inlineStr">
        <is>
          <t>2024</t>
        </is>
      </c>
      <c r="C710" t="n">
        <v>12</v>
      </c>
      <c r="D710" t="inlineStr">
        <is>
          <t>202412</t>
        </is>
      </c>
      <c r="E710" t="inlineStr">
        <is>
          <t>046</t>
        </is>
      </c>
      <c r="F710" t="inlineStr">
        <is>
          <t>PAITA</t>
        </is>
      </c>
      <c r="G710" t="n">
        <v>0</v>
      </c>
      <c r="H710" t="inlineStr">
        <is>
          <t>GRUPO PML S.A.C  AGENTES DE ADUANAS</t>
        </is>
      </c>
      <c r="I710" t="inlineStr">
        <is>
          <t>FR</t>
        </is>
      </c>
      <c r="J710" t="inlineStr">
        <is>
          <t>FRANCE</t>
        </is>
      </c>
      <c r="K710" s="8" t="n">
        <v>135956.43</v>
      </c>
      <c r="O710" t="inlineStr">
        <is>
          <t>SUNAT - Aduanas (exportaciones)</t>
        </is>
      </c>
      <c r="P710" t="inlineStr">
        <is>
          <t>2026-09-17T22:12:33.000Z</t>
        </is>
      </c>
    </row>
    <row r="711">
      <c r="A711" t="inlineStr">
        <is>
          <t>20607536016</t>
        </is>
      </c>
      <c r="B711" t="inlineStr">
        <is>
          <t>2024</t>
        </is>
      </c>
      <c r="C711" t="n">
        <v>12</v>
      </c>
      <c r="D711" t="inlineStr">
        <is>
          <t>202412</t>
        </is>
      </c>
      <c r="E711" t="inlineStr">
        <is>
          <t>046</t>
        </is>
      </c>
      <c r="F711" t="inlineStr">
        <is>
          <t>PAITA</t>
        </is>
      </c>
      <c r="G711" t="n">
        <v>0</v>
      </c>
      <c r="H711" t="inlineStr">
        <is>
          <t>TRANSITARIO INTERNACIONAL MULTIMODAL SAC</t>
        </is>
      </c>
      <c r="I711" t="inlineStr">
        <is>
          <t>DE</t>
        </is>
      </c>
      <c r="J711" t="inlineStr">
        <is>
          <t>GERMANY</t>
        </is>
      </c>
      <c r="K711" s="8" t="n">
        <v>254951.04</v>
      </c>
      <c r="O711" t="inlineStr">
        <is>
          <t>SUNAT - Aduanas (exportaciones)</t>
        </is>
      </c>
      <c r="P711" t="inlineStr">
        <is>
          <t>2026-09-17T22:12:33.000Z</t>
        </is>
      </c>
    </row>
    <row r="712">
      <c r="A712" t="inlineStr">
        <is>
          <t>20607536016</t>
        </is>
      </c>
      <c r="B712" t="inlineStr">
        <is>
          <t>2024</t>
        </is>
      </c>
      <c r="C712" t="n">
        <v>6</v>
      </c>
      <c r="D712" t="inlineStr">
        <is>
          <t>202406</t>
        </is>
      </c>
      <c r="E712" t="inlineStr">
        <is>
          <t>046</t>
        </is>
      </c>
      <c r="F712" t="inlineStr">
        <is>
          <t>PAITA</t>
        </is>
      </c>
      <c r="G712" t="n">
        <v>0</v>
      </c>
      <c r="H712" t="inlineStr">
        <is>
          <t>TRANSITARIO INTERNACIONAL MULTIMODAL SAC</t>
        </is>
      </c>
      <c r="I712" t="inlineStr">
        <is>
          <t>GP</t>
        </is>
      </c>
      <c r="J712" t="inlineStr">
        <is>
          <t>GUADELOUPE</t>
        </is>
      </c>
      <c r="K712" s="8" t="n">
        <v>77398.19</v>
      </c>
      <c r="O712" t="inlineStr">
        <is>
          <t>SUNAT - Aduanas (exportaciones)</t>
        </is>
      </c>
      <c r="P712" t="inlineStr">
        <is>
          <t>2026-09-17T22:12:33.000Z</t>
        </is>
      </c>
    </row>
    <row r="713">
      <c r="A713" t="inlineStr">
        <is>
          <t>20607536016</t>
        </is>
      </c>
      <c r="B713" t="inlineStr">
        <is>
          <t>2024</t>
        </is>
      </c>
      <c r="C713" t="n">
        <v>3</v>
      </c>
      <c r="D713" t="inlineStr">
        <is>
          <t>202403</t>
        </is>
      </c>
      <c r="E713" t="inlineStr">
        <is>
          <t>046</t>
        </is>
      </c>
      <c r="F713" t="inlineStr">
        <is>
          <t>PAITA</t>
        </is>
      </c>
      <c r="G713" t="n">
        <v>0</v>
      </c>
      <c r="H713" t="inlineStr">
        <is>
          <t>GRUPO PML S.A.C  AGENTES DE ADUANAS</t>
        </is>
      </c>
      <c r="I713" t="inlineStr">
        <is>
          <t>BE</t>
        </is>
      </c>
      <c r="J713" t="inlineStr">
        <is>
          <t>BELGIUM</t>
        </is>
      </c>
      <c r="K713" s="8" t="n">
        <v>78037.09</v>
      </c>
      <c r="O713" t="inlineStr">
        <is>
          <t>SUNAT - Aduanas (exportaciones)</t>
        </is>
      </c>
      <c r="P713" t="inlineStr">
        <is>
          <t>2026-09-17T22:12:33.000Z</t>
        </is>
      </c>
    </row>
    <row r="714">
      <c r="A714" t="inlineStr">
        <is>
          <t>20607536016</t>
        </is>
      </c>
      <c r="B714" t="inlineStr">
        <is>
          <t>2024</t>
        </is>
      </c>
      <c r="C714" t="n">
        <v>9</v>
      </c>
      <c r="D714" t="inlineStr">
        <is>
          <t>202409</t>
        </is>
      </c>
      <c r="E714" t="inlineStr">
        <is>
          <t>046</t>
        </is>
      </c>
      <c r="F714" t="inlineStr">
        <is>
          <t>PAITA</t>
        </is>
      </c>
      <c r="G714" t="n">
        <v>0</v>
      </c>
      <c r="H714" t="inlineStr">
        <is>
          <t>GRUPO PML S.A.C  AGENTES DE ADUANAS</t>
        </is>
      </c>
      <c r="I714" t="inlineStr">
        <is>
          <t>CA</t>
        </is>
      </c>
      <c r="J714" t="inlineStr">
        <is>
          <t>CANADA</t>
        </is>
      </c>
      <c r="K714" s="8" t="n">
        <v>83602.64999999999</v>
      </c>
      <c r="O714" t="inlineStr">
        <is>
          <t>SUNAT - Aduanas (exportaciones)</t>
        </is>
      </c>
      <c r="P714" t="inlineStr">
        <is>
          <t>2026-09-17T22:12:33.000Z</t>
        </is>
      </c>
    </row>
    <row r="715">
      <c r="A715" t="inlineStr">
        <is>
          <t>20607536016</t>
        </is>
      </c>
      <c r="B715" t="inlineStr">
        <is>
          <t>2024</t>
        </is>
      </c>
      <c r="C715" t="n">
        <v>9</v>
      </c>
      <c r="D715" t="inlineStr">
        <is>
          <t>202409</t>
        </is>
      </c>
      <c r="E715" t="inlineStr">
        <is>
          <t>046</t>
        </is>
      </c>
      <c r="F715" t="inlineStr">
        <is>
          <t>PAITA</t>
        </is>
      </c>
      <c r="G715" t="n">
        <v>0</v>
      </c>
      <c r="H715" t="inlineStr">
        <is>
          <t>GRUPO PML S.A.C  AGENTES DE ADUANAS</t>
        </is>
      </c>
      <c r="I715" t="inlineStr">
        <is>
          <t>FR</t>
        </is>
      </c>
      <c r="J715" t="inlineStr">
        <is>
          <t>FRANCE</t>
        </is>
      </c>
      <c r="K715" s="8" t="n">
        <v>97804.97</v>
      </c>
      <c r="O715" t="inlineStr">
        <is>
          <t>SUNAT - Aduanas (exportaciones)</t>
        </is>
      </c>
      <c r="P715" t="inlineStr">
        <is>
          <t>2026-09-17T22:12:33.000Z</t>
        </is>
      </c>
    </row>
    <row r="716">
      <c r="A716" t="inlineStr">
        <is>
          <t>20607536016</t>
        </is>
      </c>
      <c r="B716" t="inlineStr">
        <is>
          <t>2024</t>
        </is>
      </c>
      <c r="C716" t="n">
        <v>9</v>
      </c>
      <c r="D716" t="inlineStr">
        <is>
          <t>202409</t>
        </is>
      </c>
      <c r="E716" t="inlineStr">
        <is>
          <t>046</t>
        </is>
      </c>
      <c r="F716" t="inlineStr">
        <is>
          <t>PAITA</t>
        </is>
      </c>
      <c r="G716" t="n">
        <v>0</v>
      </c>
      <c r="H716" t="inlineStr">
        <is>
          <t>GRUPO PML S.A.C  AGENTES DE ADUANAS</t>
        </is>
      </c>
      <c r="I716" t="inlineStr">
        <is>
          <t>SE</t>
        </is>
      </c>
      <c r="J716" t="inlineStr">
        <is>
          <t>SWEDEN</t>
        </is>
      </c>
      <c r="K716" s="8" t="n">
        <v>209559.25</v>
      </c>
      <c r="O716" t="inlineStr">
        <is>
          <t>SUNAT - Aduanas (exportaciones)</t>
        </is>
      </c>
      <c r="P716" t="inlineStr">
        <is>
          <t>2026-09-17T22:12:33.000Z</t>
        </is>
      </c>
    </row>
    <row r="717">
      <c r="A717" t="inlineStr">
        <is>
          <t>20527565376</t>
        </is>
      </c>
      <c r="B717" t="inlineStr">
        <is>
          <t>2024</t>
        </is>
      </c>
      <c r="C717" t="n">
        <v>8</v>
      </c>
      <c r="D717" t="inlineStr">
        <is>
          <t>202408</t>
        </is>
      </c>
      <c r="E717" t="inlineStr">
        <is>
          <t>118</t>
        </is>
      </c>
      <c r="F717" t="inlineStr">
        <is>
          <t>MARITIMA DEL CALLAO</t>
        </is>
      </c>
      <c r="G717" t="n">
        <v>0</v>
      </c>
      <c r="H717" t="inlineStr">
        <is>
          <t>SAN MIGUEL ADUANAS S.A.C.</t>
        </is>
      </c>
      <c r="I717" t="inlineStr">
        <is>
          <t>DE</t>
        </is>
      </c>
      <c r="J717" t="inlineStr">
        <is>
          <t>GERMANY</t>
        </is>
      </c>
      <c r="K717" s="8" t="n">
        <v>314307.06</v>
      </c>
      <c r="O717" t="inlineStr">
        <is>
          <t>SUNAT - Aduanas (exportaciones)</t>
        </is>
      </c>
      <c r="P717" t="inlineStr">
        <is>
          <t>2026-09-17T22:12:33.000Z</t>
        </is>
      </c>
    </row>
    <row r="718">
      <c r="A718" t="inlineStr">
        <is>
          <t>20527565376</t>
        </is>
      </c>
      <c r="B718" t="inlineStr">
        <is>
          <t>2024</t>
        </is>
      </c>
      <c r="C718" t="n">
        <v>12</v>
      </c>
      <c r="D718" t="inlineStr">
        <is>
          <t>202412</t>
        </is>
      </c>
      <c r="E718" t="inlineStr">
        <is>
          <t>118</t>
        </is>
      </c>
      <c r="F718" t="inlineStr">
        <is>
          <t>MARITIMA DEL CALLAO</t>
        </is>
      </c>
      <c r="G718" t="n">
        <v>0</v>
      </c>
      <c r="H718" t="inlineStr">
        <is>
          <t>JS PERU AGENCIA DE ADUANA S.A.C.</t>
        </is>
      </c>
      <c r="I718" t="inlineStr">
        <is>
          <t>US</t>
        </is>
      </c>
      <c r="J718" t="inlineStr">
        <is>
          <t>UNITED STATES</t>
        </is>
      </c>
      <c r="K718" s="8" t="n">
        <v>83246.25999999999</v>
      </c>
      <c r="O718" t="inlineStr">
        <is>
          <t>SUNAT - Aduanas (exportaciones)</t>
        </is>
      </c>
      <c r="P718" t="inlineStr">
        <is>
          <t>2026-09-17T22:12:33.000Z</t>
        </is>
      </c>
    </row>
    <row r="719">
      <c r="A719" t="inlineStr">
        <is>
          <t>20527565376</t>
        </is>
      </c>
      <c r="B719" t="inlineStr">
        <is>
          <t>2024</t>
        </is>
      </c>
      <c r="C719" t="n">
        <v>12</v>
      </c>
      <c r="D719" t="inlineStr">
        <is>
          <t>202412</t>
        </is>
      </c>
      <c r="E719" t="inlineStr">
        <is>
          <t>118</t>
        </is>
      </c>
      <c r="F719" t="inlineStr">
        <is>
          <t>MARITIMA DEL CALLAO</t>
        </is>
      </c>
      <c r="G719" t="n">
        <v>0</v>
      </c>
      <c r="H719" t="inlineStr">
        <is>
          <t>SAN MIGUEL ADUANAS S.A.C.</t>
        </is>
      </c>
      <c r="I719" t="inlineStr">
        <is>
          <t>SE</t>
        </is>
      </c>
      <c r="J719" t="inlineStr">
        <is>
          <t>SWEDEN</t>
        </is>
      </c>
      <c r="K719" s="8" t="n">
        <v>108765.1</v>
      </c>
      <c r="O719" t="inlineStr">
        <is>
          <t>SUNAT - Aduanas (exportaciones)</t>
        </is>
      </c>
      <c r="P719" t="inlineStr">
        <is>
          <t>2026-09-17T22:12:33.000Z</t>
        </is>
      </c>
    </row>
    <row r="720">
      <c r="A720" t="inlineStr">
        <is>
          <t>20527565376</t>
        </is>
      </c>
      <c r="B720" t="inlineStr">
        <is>
          <t>2024</t>
        </is>
      </c>
      <c r="C720" t="n">
        <v>12</v>
      </c>
      <c r="D720" t="inlineStr">
        <is>
          <t>202412</t>
        </is>
      </c>
      <c r="E720" t="inlineStr">
        <is>
          <t>118</t>
        </is>
      </c>
      <c r="F720" t="inlineStr">
        <is>
          <t>MARITIMA DEL CALLAO</t>
        </is>
      </c>
      <c r="G720" t="n">
        <v>0</v>
      </c>
      <c r="H720" t="inlineStr">
        <is>
          <t>SAN MIGUEL ADUANAS S.A.C.</t>
        </is>
      </c>
      <c r="I720" t="inlineStr">
        <is>
          <t>US</t>
        </is>
      </c>
      <c r="J720" t="inlineStr">
        <is>
          <t>UNITED STATES</t>
        </is>
      </c>
      <c r="K720" s="8" t="n">
        <v>267803.63</v>
      </c>
      <c r="O720" t="inlineStr">
        <is>
          <t>SUNAT - Aduanas (exportaciones)</t>
        </is>
      </c>
      <c r="P720" t="inlineStr">
        <is>
          <t>2026-09-17T22:12:33.000Z</t>
        </is>
      </c>
    </row>
    <row r="721">
      <c r="A721" t="inlineStr">
        <is>
          <t>20527565376</t>
        </is>
      </c>
      <c r="B721" t="inlineStr">
        <is>
          <t>2024</t>
        </is>
      </c>
      <c r="C721" t="n">
        <v>1</v>
      </c>
      <c r="D721" t="inlineStr">
        <is>
          <t>202401</t>
        </is>
      </c>
      <c r="E721" t="inlineStr">
        <is>
          <t>118</t>
        </is>
      </c>
      <c r="F721" t="inlineStr">
        <is>
          <t>MARITIMA DEL CALLAO</t>
        </is>
      </c>
      <c r="G721" t="n">
        <v>0</v>
      </c>
      <c r="H721" t="inlineStr">
        <is>
          <t>SAN MIGUEL ADUANAS S.A.C.</t>
        </is>
      </c>
      <c r="I721" t="inlineStr">
        <is>
          <t>US</t>
        </is>
      </c>
      <c r="J721" t="inlineStr">
        <is>
          <t>UNITED STATES</t>
        </is>
      </c>
      <c r="K721" s="8" t="n">
        <v>238591</v>
      </c>
      <c r="O721" t="inlineStr">
        <is>
          <t>SUNAT - Aduanas (exportaciones)</t>
        </is>
      </c>
      <c r="P721" t="inlineStr">
        <is>
          <t>2026-09-17T22:12:33.000Z</t>
        </is>
      </c>
    </row>
    <row r="722">
      <c r="A722" t="inlineStr">
        <is>
          <t>20527565376</t>
        </is>
      </c>
      <c r="B722" t="inlineStr">
        <is>
          <t>2024</t>
        </is>
      </c>
      <c r="C722" t="n">
        <v>2</v>
      </c>
      <c r="D722" t="inlineStr">
        <is>
          <t>202402</t>
        </is>
      </c>
      <c r="E722" t="inlineStr">
        <is>
          <t>118</t>
        </is>
      </c>
      <c r="F722" t="inlineStr">
        <is>
          <t>MARITIMA DEL CALLAO</t>
        </is>
      </c>
      <c r="G722" t="n">
        <v>0</v>
      </c>
      <c r="H722" t="inlineStr">
        <is>
          <t>SAN MIGUEL ADUANAS S.A.C.</t>
        </is>
      </c>
      <c r="I722" t="inlineStr">
        <is>
          <t>JP</t>
        </is>
      </c>
      <c r="J722" t="inlineStr">
        <is>
          <t>JAPAN</t>
        </is>
      </c>
      <c r="K722" s="8" t="n">
        <v>87620.42</v>
      </c>
      <c r="O722" t="inlineStr">
        <is>
          <t>SUNAT - Aduanas (exportaciones)</t>
        </is>
      </c>
      <c r="P722" t="inlineStr">
        <is>
          <t>2026-09-17T22:12:33.000Z</t>
        </is>
      </c>
    </row>
    <row r="723">
      <c r="A723" t="inlineStr">
        <is>
          <t>20527565376</t>
        </is>
      </c>
      <c r="B723" t="inlineStr">
        <is>
          <t>2024</t>
        </is>
      </c>
      <c r="C723" t="n">
        <v>7</v>
      </c>
      <c r="D723" t="inlineStr">
        <is>
          <t>202407</t>
        </is>
      </c>
      <c r="E723" t="inlineStr">
        <is>
          <t>118</t>
        </is>
      </c>
      <c r="F723" t="inlineStr">
        <is>
          <t>MARITIMA DEL CALLAO</t>
        </is>
      </c>
      <c r="G723" t="n">
        <v>0</v>
      </c>
      <c r="H723" t="inlineStr">
        <is>
          <t>SAN MIGUEL ADUANAS S.A.C.</t>
        </is>
      </c>
      <c r="I723" t="inlineStr">
        <is>
          <t>DE</t>
        </is>
      </c>
      <c r="J723" t="inlineStr">
        <is>
          <t>GERMANY</t>
        </is>
      </c>
      <c r="K723" s="8" t="n">
        <v>316845</v>
      </c>
      <c r="O723" t="inlineStr">
        <is>
          <t>SUNAT - Aduanas (exportaciones)</t>
        </is>
      </c>
      <c r="P723" t="inlineStr">
        <is>
          <t>2026-09-17T22:12:33.000Z</t>
        </is>
      </c>
    </row>
    <row r="724">
      <c r="A724" t="inlineStr">
        <is>
          <t>20527565376</t>
        </is>
      </c>
      <c r="B724" t="inlineStr">
        <is>
          <t>2024</t>
        </is>
      </c>
      <c r="C724" t="n">
        <v>6</v>
      </c>
      <c r="D724" t="inlineStr">
        <is>
          <t>202406</t>
        </is>
      </c>
      <c r="E724" t="inlineStr">
        <is>
          <t>118</t>
        </is>
      </c>
      <c r="F724" t="inlineStr">
        <is>
          <t>MARITIMA DEL CALLAO</t>
        </is>
      </c>
      <c r="G724" t="n">
        <v>0</v>
      </c>
      <c r="H724" t="inlineStr">
        <is>
          <t>SAN MIGUEL ADUANAS S.A.C.</t>
        </is>
      </c>
      <c r="I724" t="inlineStr">
        <is>
          <t>CL</t>
        </is>
      </c>
      <c r="J724" t="inlineStr">
        <is>
          <t>CHILE</t>
        </is>
      </c>
      <c r="K724" s="8" t="n">
        <v>33572.02</v>
      </c>
      <c r="O724" t="inlineStr">
        <is>
          <t>SUNAT - Aduanas (exportaciones)</t>
        </is>
      </c>
      <c r="P724" t="inlineStr">
        <is>
          <t>2026-09-17T22:12:33.000Z</t>
        </is>
      </c>
    </row>
    <row r="725">
      <c r="A725" t="inlineStr">
        <is>
          <t>20527565376</t>
        </is>
      </c>
      <c r="B725" t="inlineStr">
        <is>
          <t>2024</t>
        </is>
      </c>
      <c r="C725" t="n">
        <v>11</v>
      </c>
      <c r="D725" t="inlineStr">
        <is>
          <t>202411</t>
        </is>
      </c>
      <c r="E725" t="inlineStr">
        <is>
          <t>118</t>
        </is>
      </c>
      <c r="F725" t="inlineStr">
        <is>
          <t>MARITIMA DEL CALLAO</t>
        </is>
      </c>
      <c r="G725" t="n">
        <v>0</v>
      </c>
      <c r="H725" t="inlineStr">
        <is>
          <t>JS PERU AGENCIA DE ADUANA S.A.C.</t>
        </is>
      </c>
      <c r="I725" t="inlineStr">
        <is>
          <t>TW</t>
        </is>
      </c>
      <c r="J725" t="inlineStr">
        <is>
          <t>TAIWAN, PROVINCE OF CHINA</t>
        </is>
      </c>
      <c r="K725" s="8" t="n">
        <v>75575.89</v>
      </c>
      <c r="O725" t="inlineStr">
        <is>
          <t>SUNAT - Aduanas (exportaciones)</t>
        </is>
      </c>
      <c r="P725" t="inlineStr">
        <is>
          <t>2026-09-17T22:12:33.000Z</t>
        </is>
      </c>
    </row>
    <row r="726">
      <c r="A726" t="inlineStr">
        <is>
          <t>20527565376</t>
        </is>
      </c>
      <c r="B726" t="inlineStr">
        <is>
          <t>2024</t>
        </is>
      </c>
      <c r="C726" t="n">
        <v>11</v>
      </c>
      <c r="D726" t="inlineStr">
        <is>
          <t>202411</t>
        </is>
      </c>
      <c r="E726" t="inlineStr">
        <is>
          <t>118</t>
        </is>
      </c>
      <c r="F726" t="inlineStr">
        <is>
          <t>MARITIMA DEL CALLAO</t>
        </is>
      </c>
      <c r="G726" t="n">
        <v>0</v>
      </c>
      <c r="H726" t="inlineStr">
        <is>
          <t>JS PERU AGENCIA DE ADUANA S.A.C.</t>
        </is>
      </c>
      <c r="I726" t="inlineStr">
        <is>
          <t>US</t>
        </is>
      </c>
      <c r="J726" t="inlineStr">
        <is>
          <t>UNITED STATES</t>
        </is>
      </c>
      <c r="K726" s="8" t="n">
        <v>129680.1</v>
      </c>
      <c r="O726" t="inlineStr">
        <is>
          <t>SUNAT - Aduanas (exportaciones)</t>
        </is>
      </c>
      <c r="P726" t="inlineStr">
        <is>
          <t>2026-09-17T22:12:33.000Z</t>
        </is>
      </c>
    </row>
    <row r="727">
      <c r="A727" t="inlineStr">
        <is>
          <t>20527565376</t>
        </is>
      </c>
      <c r="B727" t="inlineStr">
        <is>
          <t>2024</t>
        </is>
      </c>
      <c r="C727" t="n">
        <v>11</v>
      </c>
      <c r="D727" t="inlineStr">
        <is>
          <t>202411</t>
        </is>
      </c>
      <c r="E727" t="inlineStr">
        <is>
          <t>118</t>
        </is>
      </c>
      <c r="F727" t="inlineStr">
        <is>
          <t>MARITIMA DEL CALLAO</t>
        </is>
      </c>
      <c r="G727" t="n">
        <v>0</v>
      </c>
      <c r="H727" t="inlineStr">
        <is>
          <t>SAN MIGUEL ADUANAS S.A.C.</t>
        </is>
      </c>
      <c r="I727" t="inlineStr">
        <is>
          <t>DE</t>
        </is>
      </c>
      <c r="J727" t="inlineStr">
        <is>
          <t>GERMANY</t>
        </is>
      </c>
      <c r="K727" s="8" t="n">
        <v>679127.67</v>
      </c>
      <c r="O727" t="inlineStr">
        <is>
          <t>SUNAT - Aduanas (exportaciones)</t>
        </is>
      </c>
      <c r="P727" t="inlineStr">
        <is>
          <t>2026-09-17T22:12:33.000Z</t>
        </is>
      </c>
    </row>
    <row r="728">
      <c r="A728" t="inlineStr">
        <is>
          <t>20527565376</t>
        </is>
      </c>
      <c r="B728" t="inlineStr">
        <is>
          <t>2024</t>
        </is>
      </c>
      <c r="C728" t="n">
        <v>11</v>
      </c>
      <c r="D728" t="inlineStr">
        <is>
          <t>202411</t>
        </is>
      </c>
      <c r="E728" t="inlineStr">
        <is>
          <t>118</t>
        </is>
      </c>
      <c r="F728" t="inlineStr">
        <is>
          <t>MARITIMA DEL CALLAO</t>
        </is>
      </c>
      <c r="G728" t="n">
        <v>0</v>
      </c>
      <c r="H728" t="inlineStr">
        <is>
          <t>SAN MIGUEL ADUANAS S.A.C.</t>
        </is>
      </c>
      <c r="I728" t="inlineStr">
        <is>
          <t>JP</t>
        </is>
      </c>
      <c r="J728" t="inlineStr">
        <is>
          <t>JAPAN</t>
        </is>
      </c>
      <c r="K728" s="8" t="n">
        <v>131834.23</v>
      </c>
      <c r="O728" t="inlineStr">
        <is>
          <t>SUNAT - Aduanas (exportaciones)</t>
        </is>
      </c>
      <c r="P728" t="inlineStr">
        <is>
          <t>2026-09-17T22:12:33.000Z</t>
        </is>
      </c>
    </row>
    <row r="729">
      <c r="A729" t="inlineStr">
        <is>
          <t>20527565376</t>
        </is>
      </c>
      <c r="B729" t="inlineStr">
        <is>
          <t>2024</t>
        </is>
      </c>
      <c r="C729" t="n">
        <v>11</v>
      </c>
      <c r="D729" t="inlineStr">
        <is>
          <t>202411</t>
        </is>
      </c>
      <c r="E729" t="inlineStr">
        <is>
          <t>118</t>
        </is>
      </c>
      <c r="F729" t="inlineStr">
        <is>
          <t>MARITIMA DEL CALLAO</t>
        </is>
      </c>
      <c r="G729" t="n">
        <v>0</v>
      </c>
      <c r="H729" t="inlineStr">
        <is>
          <t>SAN MIGUEL ADUANAS S.A.C.</t>
        </is>
      </c>
      <c r="I729" t="inlineStr">
        <is>
          <t>US</t>
        </is>
      </c>
      <c r="J729" t="inlineStr">
        <is>
          <t>UNITED STATES</t>
        </is>
      </c>
      <c r="K729" s="8" t="n">
        <v>149280.41</v>
      </c>
      <c r="O729" t="inlineStr">
        <is>
          <t>SUNAT - Aduanas (exportaciones)</t>
        </is>
      </c>
      <c r="P729" t="inlineStr">
        <is>
          <t>2026-09-17T22:12:33.000Z</t>
        </is>
      </c>
    </row>
    <row r="730">
      <c r="A730" t="inlineStr">
        <is>
          <t>20527565376</t>
        </is>
      </c>
      <c r="B730" t="inlineStr">
        <is>
          <t>2024</t>
        </is>
      </c>
      <c r="C730" t="n">
        <v>10</v>
      </c>
      <c r="D730" t="inlineStr">
        <is>
          <t>202410</t>
        </is>
      </c>
      <c r="E730" t="inlineStr">
        <is>
          <t>118</t>
        </is>
      </c>
      <c r="F730" t="inlineStr">
        <is>
          <t>MARITIMA DEL CALLAO</t>
        </is>
      </c>
      <c r="G730" t="n">
        <v>0</v>
      </c>
      <c r="H730" t="inlineStr">
        <is>
          <t>JS PERU AGENCIA DE ADUANA S.A.C.</t>
        </is>
      </c>
      <c r="I730" t="inlineStr">
        <is>
          <t>US</t>
        </is>
      </c>
      <c r="J730" t="inlineStr">
        <is>
          <t>UNITED STATES</t>
        </is>
      </c>
      <c r="K730" s="8" t="n">
        <v>117967.06</v>
      </c>
      <c r="O730" t="inlineStr">
        <is>
          <t>SUNAT - Aduanas (exportaciones)</t>
        </is>
      </c>
      <c r="P730" t="inlineStr">
        <is>
          <t>2026-09-17T22:12:33.000Z</t>
        </is>
      </c>
    </row>
    <row r="731">
      <c r="A731" t="inlineStr">
        <is>
          <t>20527565376</t>
        </is>
      </c>
      <c r="B731" t="inlineStr">
        <is>
          <t>2024</t>
        </is>
      </c>
      <c r="C731" t="n">
        <v>10</v>
      </c>
      <c r="D731" t="inlineStr">
        <is>
          <t>202410</t>
        </is>
      </c>
      <c r="E731" t="inlineStr">
        <is>
          <t>118</t>
        </is>
      </c>
      <c r="F731" t="inlineStr">
        <is>
          <t>MARITIMA DEL CALLAO</t>
        </is>
      </c>
      <c r="G731" t="n">
        <v>0</v>
      </c>
      <c r="H731" t="inlineStr">
        <is>
          <t>SAN MIGUEL ADUANAS S.A.C.</t>
        </is>
      </c>
      <c r="I731" t="inlineStr">
        <is>
          <t>DE</t>
        </is>
      </c>
      <c r="J731" t="inlineStr">
        <is>
          <t>GERMANY</t>
        </is>
      </c>
      <c r="K731" s="8" t="n">
        <v>334874.77</v>
      </c>
      <c r="O731" t="inlineStr">
        <is>
          <t>SUNAT - Aduanas (exportaciones)</t>
        </is>
      </c>
      <c r="P731" t="inlineStr">
        <is>
          <t>2026-09-17T22:12:33.000Z</t>
        </is>
      </c>
    </row>
    <row r="732">
      <c r="A732" t="inlineStr">
        <is>
          <t>20527565376</t>
        </is>
      </c>
      <c r="B732" t="inlineStr">
        <is>
          <t>2024</t>
        </is>
      </c>
      <c r="C732" t="n">
        <v>10</v>
      </c>
      <c r="D732" t="inlineStr">
        <is>
          <t>202410</t>
        </is>
      </c>
      <c r="E732" t="inlineStr">
        <is>
          <t>118</t>
        </is>
      </c>
      <c r="F732" t="inlineStr">
        <is>
          <t>MARITIMA DEL CALLAO</t>
        </is>
      </c>
      <c r="G732" t="n">
        <v>0</v>
      </c>
      <c r="H732" t="inlineStr">
        <is>
          <t>SAN MIGUEL ADUANAS S.A.C.</t>
        </is>
      </c>
      <c r="I732" t="inlineStr">
        <is>
          <t>FR</t>
        </is>
      </c>
      <c r="J732" t="inlineStr">
        <is>
          <t>FRANCE</t>
        </is>
      </c>
      <c r="K732" s="8" t="n">
        <v>60934.06</v>
      </c>
      <c r="O732" t="inlineStr">
        <is>
          <t>SUNAT - Aduanas (exportaciones)</t>
        </is>
      </c>
      <c r="P732" t="inlineStr">
        <is>
          <t>2026-09-17T22:12:33.000Z</t>
        </is>
      </c>
    </row>
    <row r="733">
      <c r="A733" t="inlineStr">
        <is>
          <t>20527565376</t>
        </is>
      </c>
      <c r="B733" t="inlineStr">
        <is>
          <t>2024</t>
        </is>
      </c>
      <c r="C733" t="n">
        <v>10</v>
      </c>
      <c r="D733" t="inlineStr">
        <is>
          <t>202410</t>
        </is>
      </c>
      <c r="E733" t="inlineStr">
        <is>
          <t>118</t>
        </is>
      </c>
      <c r="F733" t="inlineStr">
        <is>
          <t>MARITIMA DEL CALLAO</t>
        </is>
      </c>
      <c r="G733" t="n">
        <v>0</v>
      </c>
      <c r="H733" t="inlineStr">
        <is>
          <t>SAN MIGUEL ADUANAS S.A.C.</t>
        </is>
      </c>
      <c r="I733" t="inlineStr">
        <is>
          <t>US</t>
        </is>
      </c>
      <c r="J733" t="inlineStr">
        <is>
          <t>UNITED STATES</t>
        </is>
      </c>
      <c r="K733" s="8" t="n">
        <v>253820.09</v>
      </c>
      <c r="O733" t="inlineStr">
        <is>
          <t>SUNAT - Aduanas (exportaciones)</t>
        </is>
      </c>
      <c r="P733" t="inlineStr">
        <is>
          <t>2026-09-17T22:12:33.000Z</t>
        </is>
      </c>
    </row>
    <row r="734">
      <c r="A734" t="inlineStr">
        <is>
          <t>20527565376</t>
        </is>
      </c>
      <c r="B734" t="inlineStr">
        <is>
          <t>2024</t>
        </is>
      </c>
      <c r="C734" t="n">
        <v>9</v>
      </c>
      <c r="D734" t="inlineStr">
        <is>
          <t>202409</t>
        </is>
      </c>
      <c r="E734" t="inlineStr">
        <is>
          <t>118</t>
        </is>
      </c>
      <c r="F734" t="inlineStr">
        <is>
          <t>MARITIMA DEL CALLAO</t>
        </is>
      </c>
      <c r="G734" t="n">
        <v>0</v>
      </c>
      <c r="H734" t="inlineStr">
        <is>
          <t>SAN MIGUEL ADUANAS S.A.C.</t>
        </is>
      </c>
      <c r="I734" t="inlineStr">
        <is>
          <t>DE</t>
        </is>
      </c>
      <c r="J734" t="inlineStr">
        <is>
          <t>GERMANY</t>
        </is>
      </c>
      <c r="K734" s="8" t="n">
        <v>224892.73</v>
      </c>
      <c r="O734" t="inlineStr">
        <is>
          <t>SUNAT - Aduanas (exportaciones)</t>
        </is>
      </c>
      <c r="P734" t="inlineStr">
        <is>
          <t>2026-09-17T22:12:33.000Z</t>
        </is>
      </c>
    </row>
    <row r="735">
      <c r="A735" t="inlineStr">
        <is>
          <t>20526179367</t>
        </is>
      </c>
      <c r="B735" t="inlineStr">
        <is>
          <t>2024</t>
        </is>
      </c>
      <c r="C735" t="n">
        <v>4</v>
      </c>
      <c r="D735" t="inlineStr">
        <is>
          <t>202404</t>
        </is>
      </c>
      <c r="E735" t="inlineStr">
        <is>
          <t>046</t>
        </is>
      </c>
      <c r="F735" t="inlineStr">
        <is>
          <t>PAITA</t>
        </is>
      </c>
      <c r="G735" t="n">
        <v>0</v>
      </c>
      <c r="H735" t="inlineStr">
        <is>
          <t>AXIS GL AGENCIA DE ADUANA S.A.C</t>
        </is>
      </c>
      <c r="I735" t="inlineStr">
        <is>
          <t>DE</t>
        </is>
      </c>
      <c r="J735" t="inlineStr">
        <is>
          <t>GERMANY</t>
        </is>
      </c>
      <c r="K735" s="8" t="n">
        <v>29916</v>
      </c>
      <c r="O735" t="inlineStr">
        <is>
          <t>SUNAT - Aduanas (exportaciones)</t>
        </is>
      </c>
      <c r="P735" t="inlineStr">
        <is>
          <t>2026-09-17T22:12:33.000Z</t>
        </is>
      </c>
    </row>
    <row r="736">
      <c r="A736" t="inlineStr">
        <is>
          <t>20526179367</t>
        </is>
      </c>
      <c r="B736" t="inlineStr">
        <is>
          <t>2024</t>
        </is>
      </c>
      <c r="C736" t="n">
        <v>4</v>
      </c>
      <c r="D736" t="inlineStr">
        <is>
          <t>202404</t>
        </is>
      </c>
      <c r="E736" t="inlineStr">
        <is>
          <t>046</t>
        </is>
      </c>
      <c r="F736" t="inlineStr">
        <is>
          <t>PAITA</t>
        </is>
      </c>
      <c r="G736" t="n">
        <v>0</v>
      </c>
      <c r="H736" t="inlineStr">
        <is>
          <t>AXIS GL AGENCIA DE ADUANA S.A.C</t>
        </is>
      </c>
      <c r="I736" t="inlineStr">
        <is>
          <t>NL</t>
        </is>
      </c>
      <c r="J736" t="inlineStr">
        <is>
          <t>NETHERLANDS</t>
        </is>
      </c>
      <c r="K736" s="8" t="n">
        <v>104706</v>
      </c>
      <c r="O736" t="inlineStr">
        <is>
          <t>SUNAT - Aduanas (exportaciones)</t>
        </is>
      </c>
      <c r="P736" t="inlineStr">
        <is>
          <t>2026-09-17T22:12:33.000Z</t>
        </is>
      </c>
    </row>
    <row r="737">
      <c r="A737" t="inlineStr">
        <is>
          <t>20526179367</t>
        </is>
      </c>
      <c r="B737" t="inlineStr">
        <is>
          <t>2024</t>
        </is>
      </c>
      <c r="C737" t="n">
        <v>8</v>
      </c>
      <c r="D737" t="inlineStr">
        <is>
          <t>202408</t>
        </is>
      </c>
      <c r="E737" t="inlineStr">
        <is>
          <t>046</t>
        </is>
      </c>
      <c r="F737" t="inlineStr">
        <is>
          <t>PAITA</t>
        </is>
      </c>
      <c r="G737" t="n">
        <v>0</v>
      </c>
      <c r="H737" t="inlineStr">
        <is>
          <t>AXIS GL AGENCIA DE ADUANA S.A.C</t>
        </is>
      </c>
      <c r="I737" t="inlineStr">
        <is>
          <t>NL</t>
        </is>
      </c>
      <c r="J737" t="inlineStr">
        <is>
          <t>NETHERLANDS</t>
        </is>
      </c>
      <c r="K737" s="8" t="n">
        <v>164538</v>
      </c>
      <c r="O737" t="inlineStr">
        <is>
          <t>SUNAT - Aduanas (exportaciones)</t>
        </is>
      </c>
      <c r="P737" t="inlineStr">
        <is>
          <t>2026-09-17T22:12:33.000Z</t>
        </is>
      </c>
    </row>
    <row r="738">
      <c r="A738" t="inlineStr">
        <is>
          <t>20526179367</t>
        </is>
      </c>
      <c r="B738" t="inlineStr">
        <is>
          <t>2024</t>
        </is>
      </c>
      <c r="C738" t="n">
        <v>12</v>
      </c>
      <c r="D738" t="inlineStr">
        <is>
          <t>202412</t>
        </is>
      </c>
      <c r="E738" t="inlineStr">
        <is>
          <t>046</t>
        </is>
      </c>
      <c r="F738" t="inlineStr">
        <is>
          <t>PAITA</t>
        </is>
      </c>
      <c r="G738" t="n">
        <v>0</v>
      </c>
      <c r="H738" t="inlineStr">
        <is>
          <t>AXIS GL AGENCIA DE ADUANA S.A.C</t>
        </is>
      </c>
      <c r="I738" t="inlineStr">
        <is>
          <t>BE</t>
        </is>
      </c>
      <c r="J738" t="inlineStr">
        <is>
          <t>BELGIUM</t>
        </is>
      </c>
      <c r="K738" s="8" t="n">
        <v>149580</v>
      </c>
      <c r="O738" t="inlineStr">
        <is>
          <t>SUNAT - Aduanas (exportaciones)</t>
        </is>
      </c>
      <c r="P738" t="inlineStr">
        <is>
          <t>2026-09-17T22:12:33.000Z</t>
        </is>
      </c>
    </row>
    <row r="739">
      <c r="A739" t="inlineStr">
        <is>
          <t>20526179367</t>
        </is>
      </c>
      <c r="B739" t="inlineStr">
        <is>
          <t>2024</t>
        </is>
      </c>
      <c r="C739" t="n">
        <v>12</v>
      </c>
      <c r="D739" t="inlineStr">
        <is>
          <t>202412</t>
        </is>
      </c>
      <c r="E739" t="inlineStr">
        <is>
          <t>046</t>
        </is>
      </c>
      <c r="F739" t="inlineStr">
        <is>
          <t>PAITA</t>
        </is>
      </c>
      <c r="G739" t="n">
        <v>0</v>
      </c>
      <c r="H739" t="inlineStr">
        <is>
          <t>AXIS GL AGENCIA DE ADUANA S.A.C</t>
        </is>
      </c>
      <c r="I739" t="inlineStr">
        <is>
          <t>NL</t>
        </is>
      </c>
      <c r="J739" t="inlineStr">
        <is>
          <t>NETHERLANDS</t>
        </is>
      </c>
      <c r="K739" s="8" t="n">
        <v>74790</v>
      </c>
      <c r="O739" t="inlineStr">
        <is>
          <t>SUNAT - Aduanas (exportaciones)</t>
        </is>
      </c>
      <c r="P739" t="inlineStr">
        <is>
          <t>2026-09-17T22:12:33.000Z</t>
        </is>
      </c>
    </row>
    <row r="740">
      <c r="A740" t="inlineStr">
        <is>
          <t>20526179367</t>
        </is>
      </c>
      <c r="B740" t="inlineStr">
        <is>
          <t>2024</t>
        </is>
      </c>
      <c r="C740" t="n">
        <v>1</v>
      </c>
      <c r="D740" t="inlineStr">
        <is>
          <t>202401</t>
        </is>
      </c>
      <c r="E740" t="inlineStr">
        <is>
          <t>046</t>
        </is>
      </c>
      <c r="F740" t="inlineStr">
        <is>
          <t>PAITA</t>
        </is>
      </c>
      <c r="G740" t="n">
        <v>0</v>
      </c>
      <c r="H740" t="inlineStr">
        <is>
          <t>AXIS GL AGENCIA DE ADUANA S.A.C</t>
        </is>
      </c>
      <c r="I740" t="inlineStr">
        <is>
          <t>DE</t>
        </is>
      </c>
      <c r="J740" t="inlineStr">
        <is>
          <t>GERMANY</t>
        </is>
      </c>
      <c r="K740" s="8" t="n">
        <v>119664</v>
      </c>
      <c r="O740" t="inlineStr">
        <is>
          <t>SUNAT - Aduanas (exportaciones)</t>
        </is>
      </c>
      <c r="P740" t="inlineStr">
        <is>
          <t>2026-09-17T22:12:33.000Z</t>
        </is>
      </c>
    </row>
    <row r="741">
      <c r="A741" t="inlineStr">
        <is>
          <t>20526179367</t>
        </is>
      </c>
      <c r="B741" t="inlineStr">
        <is>
          <t>2024</t>
        </is>
      </c>
      <c r="C741" t="n">
        <v>1</v>
      </c>
      <c r="D741" t="inlineStr">
        <is>
          <t>202401</t>
        </is>
      </c>
      <c r="E741" t="inlineStr">
        <is>
          <t>046</t>
        </is>
      </c>
      <c r="F741" t="inlineStr">
        <is>
          <t>PAITA</t>
        </is>
      </c>
      <c r="G741" t="n">
        <v>0</v>
      </c>
      <c r="H741" t="inlineStr">
        <is>
          <t>AXIS GL AGENCIA DE ADUANA S.A.C</t>
        </is>
      </c>
      <c r="I741" t="inlineStr">
        <is>
          <t>NL</t>
        </is>
      </c>
      <c r="J741" t="inlineStr">
        <is>
          <t>NETHERLANDS</t>
        </is>
      </c>
      <c r="K741" s="8" t="n">
        <v>200934</v>
      </c>
      <c r="O741" t="inlineStr">
        <is>
          <t>SUNAT - Aduanas (exportaciones)</t>
        </is>
      </c>
      <c r="P741" t="inlineStr">
        <is>
          <t>2026-09-17T22:12:33.000Z</t>
        </is>
      </c>
    </row>
    <row r="742">
      <c r="A742" t="inlineStr">
        <is>
          <t>20526179367</t>
        </is>
      </c>
      <c r="B742" t="inlineStr">
        <is>
          <t>2024</t>
        </is>
      </c>
      <c r="C742" t="n">
        <v>2</v>
      </c>
      <c r="D742" t="inlineStr">
        <is>
          <t>202402</t>
        </is>
      </c>
      <c r="E742" t="inlineStr">
        <is>
          <t>046</t>
        </is>
      </c>
      <c r="F742" t="inlineStr">
        <is>
          <t>PAITA</t>
        </is>
      </c>
      <c r="G742" t="n">
        <v>0</v>
      </c>
      <c r="H742" t="inlineStr">
        <is>
          <t>AXIS GL AGENCIA DE ADUANA S.A.C</t>
        </is>
      </c>
      <c r="I742" t="inlineStr">
        <is>
          <t>DE</t>
        </is>
      </c>
      <c r="J742" t="inlineStr">
        <is>
          <t>GERMANY</t>
        </is>
      </c>
      <c r="K742" s="8" t="n">
        <v>239328</v>
      </c>
      <c r="O742" t="inlineStr">
        <is>
          <t>SUNAT - Aduanas (exportaciones)</t>
        </is>
      </c>
      <c r="P742" t="inlineStr">
        <is>
          <t>2026-09-17T22:12:33.000Z</t>
        </is>
      </c>
    </row>
    <row r="743">
      <c r="A743" t="inlineStr">
        <is>
          <t>20526179367</t>
        </is>
      </c>
      <c r="B743" t="inlineStr">
        <is>
          <t>2024</t>
        </is>
      </c>
      <c r="C743" t="n">
        <v>2</v>
      </c>
      <c r="D743" t="inlineStr">
        <is>
          <t>202402</t>
        </is>
      </c>
      <c r="E743" t="inlineStr">
        <is>
          <t>046</t>
        </is>
      </c>
      <c r="F743" t="inlineStr">
        <is>
          <t>PAITA</t>
        </is>
      </c>
      <c r="G743" t="n">
        <v>0</v>
      </c>
      <c r="H743" t="inlineStr">
        <is>
          <t>AXIS GL AGENCIA DE ADUANA S.A.C</t>
        </is>
      </c>
      <c r="I743" t="inlineStr">
        <is>
          <t>NL</t>
        </is>
      </c>
      <c r="J743" t="inlineStr">
        <is>
          <t>NETHERLANDS</t>
        </is>
      </c>
      <c r="K743" s="8" t="n">
        <v>59832</v>
      </c>
      <c r="O743" t="inlineStr">
        <is>
          <t>SUNAT - Aduanas (exportaciones)</t>
        </is>
      </c>
      <c r="P743" t="inlineStr">
        <is>
          <t>2026-09-17T22:12:33.000Z</t>
        </is>
      </c>
    </row>
    <row r="744">
      <c r="A744" t="inlineStr">
        <is>
          <t>20526179367</t>
        </is>
      </c>
      <c r="B744" t="inlineStr">
        <is>
          <t>2024</t>
        </is>
      </c>
      <c r="C744" t="n">
        <v>7</v>
      </c>
      <c r="D744" t="inlineStr">
        <is>
          <t>202407</t>
        </is>
      </c>
      <c r="E744" t="inlineStr">
        <is>
          <t>046</t>
        </is>
      </c>
      <c r="F744" t="inlineStr">
        <is>
          <t>PAITA</t>
        </is>
      </c>
      <c r="G744" t="n">
        <v>0</v>
      </c>
      <c r="H744" t="inlineStr">
        <is>
          <t>AXIS GL AGENCIA DE ADUANA S.A.C</t>
        </is>
      </c>
      <c r="I744" t="inlineStr">
        <is>
          <t>NL</t>
        </is>
      </c>
      <c r="J744" t="inlineStr">
        <is>
          <t>NETHERLANDS</t>
        </is>
      </c>
      <c r="K744" s="8" t="n">
        <v>179496</v>
      </c>
      <c r="O744" t="inlineStr">
        <is>
          <t>SUNAT - Aduanas (exportaciones)</t>
        </is>
      </c>
      <c r="P744" t="inlineStr">
        <is>
          <t>2026-09-17T22:12:33.000Z</t>
        </is>
      </c>
    </row>
    <row r="745">
      <c r="A745" t="inlineStr">
        <is>
          <t>20526179367</t>
        </is>
      </c>
      <c r="B745" t="inlineStr">
        <is>
          <t>2024</t>
        </is>
      </c>
      <c r="C745" t="n">
        <v>6</v>
      </c>
      <c r="D745" t="inlineStr">
        <is>
          <t>202406</t>
        </is>
      </c>
      <c r="E745" t="inlineStr">
        <is>
          <t>046</t>
        </is>
      </c>
      <c r="F745" t="inlineStr">
        <is>
          <t>PAITA</t>
        </is>
      </c>
      <c r="G745" t="n">
        <v>0</v>
      </c>
      <c r="H745" t="inlineStr">
        <is>
          <t>AXIS GL AGENCIA DE ADUANA S.A.C</t>
        </is>
      </c>
      <c r="I745" t="inlineStr">
        <is>
          <t>NL</t>
        </is>
      </c>
      <c r="J745" t="inlineStr">
        <is>
          <t>NETHERLANDS</t>
        </is>
      </c>
      <c r="K745" s="8" t="n">
        <v>179496</v>
      </c>
      <c r="O745" t="inlineStr">
        <is>
          <t>SUNAT - Aduanas (exportaciones)</t>
        </is>
      </c>
      <c r="P745" t="inlineStr">
        <is>
          <t>2026-09-17T22:12:33.000Z</t>
        </is>
      </c>
    </row>
    <row r="746">
      <c r="A746" t="inlineStr">
        <is>
          <t>20526179367</t>
        </is>
      </c>
      <c r="B746" t="inlineStr">
        <is>
          <t>2024</t>
        </is>
      </c>
      <c r="C746" t="n">
        <v>3</v>
      </c>
      <c r="D746" t="inlineStr">
        <is>
          <t>202403</t>
        </is>
      </c>
      <c r="E746" t="inlineStr">
        <is>
          <t>046</t>
        </is>
      </c>
      <c r="F746" t="inlineStr">
        <is>
          <t>PAITA</t>
        </is>
      </c>
      <c r="G746" t="n">
        <v>0</v>
      </c>
      <c r="H746" t="inlineStr">
        <is>
          <t>AXIS GL AGENCIA DE ADUANA S.A.C</t>
        </is>
      </c>
      <c r="I746" t="inlineStr">
        <is>
          <t>DE</t>
        </is>
      </c>
      <c r="J746" t="inlineStr">
        <is>
          <t>GERMANY</t>
        </is>
      </c>
      <c r="K746" s="8" t="n">
        <v>146671.5</v>
      </c>
      <c r="O746" t="inlineStr">
        <is>
          <t>SUNAT - Aduanas (exportaciones)</t>
        </is>
      </c>
      <c r="P746" t="inlineStr">
        <is>
          <t>2026-09-17T22:12:33.000Z</t>
        </is>
      </c>
    </row>
    <row r="747">
      <c r="A747" t="inlineStr">
        <is>
          <t>20526179367</t>
        </is>
      </c>
      <c r="B747" t="inlineStr">
        <is>
          <t>2024</t>
        </is>
      </c>
      <c r="C747" t="n">
        <v>3</v>
      </c>
      <c r="D747" t="inlineStr">
        <is>
          <t>202403</t>
        </is>
      </c>
      <c r="E747" t="inlineStr">
        <is>
          <t>046</t>
        </is>
      </c>
      <c r="F747" t="inlineStr">
        <is>
          <t>PAITA</t>
        </is>
      </c>
      <c r="G747" t="n">
        <v>0</v>
      </c>
      <c r="H747" t="inlineStr">
        <is>
          <t>AXIS GL AGENCIA DE ADUANA S.A.C</t>
        </is>
      </c>
      <c r="I747" t="inlineStr">
        <is>
          <t>NL</t>
        </is>
      </c>
      <c r="J747" t="inlineStr">
        <is>
          <t>NETHERLANDS</t>
        </is>
      </c>
      <c r="K747" s="8" t="n">
        <v>179496</v>
      </c>
      <c r="O747" t="inlineStr">
        <is>
          <t>SUNAT - Aduanas (exportaciones)</t>
        </is>
      </c>
      <c r="P747" t="inlineStr">
        <is>
          <t>2026-09-17T22:12:33.000Z</t>
        </is>
      </c>
    </row>
    <row r="748">
      <c r="A748" t="inlineStr">
        <is>
          <t>20526179367</t>
        </is>
      </c>
      <c r="B748" t="inlineStr">
        <is>
          <t>2024</t>
        </is>
      </c>
      <c r="C748" t="n">
        <v>5</v>
      </c>
      <c r="D748" t="inlineStr">
        <is>
          <t>202405</t>
        </is>
      </c>
      <c r="E748" t="inlineStr">
        <is>
          <t>046</t>
        </is>
      </c>
      <c r="F748" t="inlineStr">
        <is>
          <t>PAITA</t>
        </is>
      </c>
      <c r="G748" t="n">
        <v>0</v>
      </c>
      <c r="H748" t="inlineStr">
        <is>
          <t>AXIS GL AGENCIA DE ADUANA S.A.C</t>
        </is>
      </c>
      <c r="I748" t="inlineStr">
        <is>
          <t>NL</t>
        </is>
      </c>
      <c r="J748" t="inlineStr">
        <is>
          <t>NETHERLANDS</t>
        </is>
      </c>
      <c r="K748" s="8" t="n">
        <v>134622</v>
      </c>
      <c r="O748" t="inlineStr">
        <is>
          <t>SUNAT - Aduanas (exportaciones)</t>
        </is>
      </c>
      <c r="P748" t="inlineStr">
        <is>
          <t>2026-09-17T22:12:33.000Z</t>
        </is>
      </c>
    </row>
    <row r="749">
      <c r="A749" t="inlineStr">
        <is>
          <t>20526179367</t>
        </is>
      </c>
      <c r="B749" t="inlineStr">
        <is>
          <t>2024</t>
        </is>
      </c>
      <c r="C749" t="n">
        <v>11</v>
      </c>
      <c r="D749" t="inlineStr">
        <is>
          <t>202411</t>
        </is>
      </c>
      <c r="E749" t="inlineStr">
        <is>
          <t>046</t>
        </is>
      </c>
      <c r="F749" t="inlineStr">
        <is>
          <t>PAITA</t>
        </is>
      </c>
      <c r="G749" t="n">
        <v>0</v>
      </c>
      <c r="H749" t="inlineStr">
        <is>
          <t>AXIS GL AGENCIA DE ADUANA S.A.C</t>
        </is>
      </c>
      <c r="I749" t="inlineStr">
        <is>
          <t>BE</t>
        </is>
      </c>
      <c r="J749" t="inlineStr">
        <is>
          <t>BELGIUM</t>
        </is>
      </c>
      <c r="K749" s="8" t="n">
        <v>104706</v>
      </c>
      <c r="O749" t="inlineStr">
        <is>
          <t>SUNAT - Aduanas (exportaciones)</t>
        </is>
      </c>
      <c r="P749" t="inlineStr">
        <is>
          <t>2026-09-17T22:12:33.000Z</t>
        </is>
      </c>
    </row>
    <row r="750">
      <c r="A750" t="inlineStr">
        <is>
          <t>20526179367</t>
        </is>
      </c>
      <c r="B750" t="inlineStr">
        <is>
          <t>2024</t>
        </is>
      </c>
      <c r="C750" t="n">
        <v>11</v>
      </c>
      <c r="D750" t="inlineStr">
        <is>
          <t>202411</t>
        </is>
      </c>
      <c r="E750" t="inlineStr">
        <is>
          <t>046</t>
        </is>
      </c>
      <c r="F750" t="inlineStr">
        <is>
          <t>PAITA</t>
        </is>
      </c>
      <c r="G750" t="n">
        <v>0</v>
      </c>
      <c r="H750" t="inlineStr">
        <is>
          <t>AXIS GL AGENCIA DE ADUANA S.A.C</t>
        </is>
      </c>
      <c r="I750" t="inlineStr">
        <is>
          <t>NL</t>
        </is>
      </c>
      <c r="J750" t="inlineStr">
        <is>
          <t>NETHERLANDS</t>
        </is>
      </c>
      <c r="K750" s="8" t="n">
        <v>134622</v>
      </c>
      <c r="O750" t="inlineStr">
        <is>
          <t>SUNAT - Aduanas (exportaciones)</t>
        </is>
      </c>
      <c r="P750" t="inlineStr">
        <is>
          <t>2026-09-17T22:12:33.000Z</t>
        </is>
      </c>
    </row>
    <row r="751">
      <c r="A751" t="inlineStr">
        <is>
          <t>20526179367</t>
        </is>
      </c>
      <c r="B751" t="inlineStr">
        <is>
          <t>2024</t>
        </is>
      </c>
      <c r="C751" t="n">
        <v>10</v>
      </c>
      <c r="D751" t="inlineStr">
        <is>
          <t>202410</t>
        </is>
      </c>
      <c r="E751" t="inlineStr">
        <is>
          <t>046</t>
        </is>
      </c>
      <c r="F751" t="inlineStr">
        <is>
          <t>PAITA</t>
        </is>
      </c>
      <c r="G751" t="n">
        <v>0</v>
      </c>
      <c r="H751" t="inlineStr">
        <is>
          <t>AXIS GL AGENCIA DE ADUANA S.A.C</t>
        </is>
      </c>
      <c r="I751" t="inlineStr">
        <is>
          <t>BE</t>
        </is>
      </c>
      <c r="J751" t="inlineStr">
        <is>
          <t>BELGIUM</t>
        </is>
      </c>
      <c r="K751" s="8" t="n">
        <v>119664</v>
      </c>
      <c r="O751" t="inlineStr">
        <is>
          <t>SUNAT - Aduanas (exportaciones)</t>
        </is>
      </c>
      <c r="P751" t="inlineStr">
        <is>
          <t>2026-09-17T22:12:33.000Z</t>
        </is>
      </c>
    </row>
    <row r="752">
      <c r="A752" t="inlineStr">
        <is>
          <t>20526179367</t>
        </is>
      </c>
      <c r="B752" t="inlineStr">
        <is>
          <t>2024</t>
        </is>
      </c>
      <c r="C752" t="n">
        <v>10</v>
      </c>
      <c r="D752" t="inlineStr">
        <is>
          <t>202410</t>
        </is>
      </c>
      <c r="E752" t="inlineStr">
        <is>
          <t>046</t>
        </is>
      </c>
      <c r="F752" t="inlineStr">
        <is>
          <t>PAITA</t>
        </is>
      </c>
      <c r="G752" t="n">
        <v>0</v>
      </c>
      <c r="H752" t="inlineStr">
        <is>
          <t>AXIS GL AGENCIA DE ADUANA S.A.C</t>
        </is>
      </c>
      <c r="I752" t="inlineStr">
        <is>
          <t>NL</t>
        </is>
      </c>
      <c r="J752" t="inlineStr">
        <is>
          <t>NETHERLANDS</t>
        </is>
      </c>
      <c r="K752" s="8" t="n">
        <v>59832</v>
      </c>
      <c r="O752" t="inlineStr">
        <is>
          <t>SUNAT - Aduanas (exportaciones)</t>
        </is>
      </c>
      <c r="P752" t="inlineStr">
        <is>
          <t>2026-09-17T22:12:33.000Z</t>
        </is>
      </c>
    </row>
    <row r="753">
      <c r="A753" t="inlineStr">
        <is>
          <t>20526179367</t>
        </is>
      </c>
      <c r="B753" t="inlineStr">
        <is>
          <t>2024</t>
        </is>
      </c>
      <c r="C753" t="n">
        <v>9</v>
      </c>
      <c r="D753" t="inlineStr">
        <is>
          <t>202409</t>
        </is>
      </c>
      <c r="E753" t="inlineStr">
        <is>
          <t>046</t>
        </is>
      </c>
      <c r="F753" t="inlineStr">
        <is>
          <t>PAITA</t>
        </is>
      </c>
      <c r="G753" t="n">
        <v>0</v>
      </c>
      <c r="H753" t="inlineStr">
        <is>
          <t>AXIS GL AGENCIA DE ADUANA S.A.C</t>
        </is>
      </c>
      <c r="I753" t="inlineStr">
        <is>
          <t>BE</t>
        </is>
      </c>
      <c r="J753" t="inlineStr">
        <is>
          <t>BELGIUM</t>
        </is>
      </c>
      <c r="K753" s="8" t="n">
        <v>119664</v>
      </c>
      <c r="O753" t="inlineStr">
        <is>
          <t>SUNAT - Aduanas (exportaciones)</t>
        </is>
      </c>
      <c r="P753" t="inlineStr">
        <is>
          <t>2026-09-17T22:12:33.000Z</t>
        </is>
      </c>
    </row>
    <row r="754">
      <c r="A754" t="inlineStr">
        <is>
          <t>20526179367</t>
        </is>
      </c>
      <c r="B754" t="inlineStr">
        <is>
          <t>2024</t>
        </is>
      </c>
      <c r="C754" t="n">
        <v>9</v>
      </c>
      <c r="D754" t="inlineStr">
        <is>
          <t>202409</t>
        </is>
      </c>
      <c r="E754" t="inlineStr">
        <is>
          <t>046</t>
        </is>
      </c>
      <c r="F754" t="inlineStr">
        <is>
          <t>PAITA</t>
        </is>
      </c>
      <c r="G754" t="n">
        <v>0</v>
      </c>
      <c r="H754" t="inlineStr">
        <is>
          <t>AXIS GL AGENCIA DE ADUANA S.A.C</t>
        </is>
      </c>
      <c r="I754" t="inlineStr">
        <is>
          <t>NL</t>
        </is>
      </c>
      <c r="J754" t="inlineStr">
        <is>
          <t>NETHERLANDS</t>
        </is>
      </c>
      <c r="K754" s="8" t="n">
        <v>135702</v>
      </c>
      <c r="O754" t="inlineStr">
        <is>
          <t>SUNAT - Aduanas (exportaciones)</t>
        </is>
      </c>
      <c r="P754" t="inlineStr">
        <is>
          <t>2026-09-17T22:12:33.000Z</t>
        </is>
      </c>
    </row>
    <row r="755">
      <c r="A755" t="inlineStr">
        <is>
          <t>20600390911</t>
        </is>
      </c>
      <c r="B755" t="inlineStr">
        <is>
          <t>2024</t>
        </is>
      </c>
      <c r="C755" t="n">
        <v>4</v>
      </c>
      <c r="D755" t="inlineStr">
        <is>
          <t>202404</t>
        </is>
      </c>
      <c r="E755" t="inlineStr">
        <is>
          <t>118</t>
        </is>
      </c>
      <c r="F755" t="inlineStr">
        <is>
          <t>MARITIMA DEL CALLAO</t>
        </is>
      </c>
      <c r="G755" t="n">
        <v>0</v>
      </c>
      <c r="H755" t="inlineStr">
        <is>
          <t>IJI S.A.C. AGENTES DE ADUANA</t>
        </is>
      </c>
      <c r="I755" t="inlineStr">
        <is>
          <t>BE</t>
        </is>
      </c>
      <c r="J755" t="inlineStr">
        <is>
          <t>BELGIUM</t>
        </is>
      </c>
      <c r="K755" s="8" t="n">
        <v>147076.65</v>
      </c>
      <c r="O755" t="inlineStr">
        <is>
          <t>SUNAT - Aduanas (exportaciones)</t>
        </is>
      </c>
      <c r="P755" t="inlineStr">
        <is>
          <t>2026-09-17T22:12:33.000Z</t>
        </is>
      </c>
    </row>
    <row r="756">
      <c r="A756" t="inlineStr">
        <is>
          <t>20600390911</t>
        </is>
      </c>
      <c r="B756" t="inlineStr">
        <is>
          <t>2024</t>
        </is>
      </c>
      <c r="C756" t="n">
        <v>8</v>
      </c>
      <c r="D756" t="inlineStr">
        <is>
          <t>202408</t>
        </is>
      </c>
      <c r="E756" t="inlineStr">
        <is>
          <t>118</t>
        </is>
      </c>
      <c r="F756" t="inlineStr">
        <is>
          <t>MARITIMA DEL CALLAO</t>
        </is>
      </c>
      <c r="G756" t="n">
        <v>0</v>
      </c>
      <c r="H756" t="inlineStr">
        <is>
          <t>IJI S.A.C. AGENTES DE ADUANA</t>
        </is>
      </c>
      <c r="I756" t="inlineStr">
        <is>
          <t>BE</t>
        </is>
      </c>
      <c r="J756" t="inlineStr">
        <is>
          <t>BELGIUM</t>
        </is>
      </c>
      <c r="K756" s="8" t="n">
        <v>1642969.59</v>
      </c>
      <c r="O756" t="inlineStr">
        <is>
          <t>SUNAT - Aduanas (exportaciones)</t>
        </is>
      </c>
      <c r="P756" t="inlineStr">
        <is>
          <t>2026-09-17T22:12:33.000Z</t>
        </is>
      </c>
    </row>
    <row r="757">
      <c r="A757" t="inlineStr">
        <is>
          <t>20600390911</t>
        </is>
      </c>
      <c r="B757" t="inlineStr">
        <is>
          <t>2024</t>
        </is>
      </c>
      <c r="C757" t="n">
        <v>12</v>
      </c>
      <c r="D757" t="inlineStr">
        <is>
          <t>202412</t>
        </is>
      </c>
      <c r="E757" t="inlineStr">
        <is>
          <t>118</t>
        </is>
      </c>
      <c r="F757" t="inlineStr">
        <is>
          <t>MARITIMA DEL CALLAO</t>
        </is>
      </c>
      <c r="G757" t="n">
        <v>0</v>
      </c>
      <c r="H757" t="inlineStr">
        <is>
          <t>IJI S.A.C. AGENTES DE ADUANA</t>
        </is>
      </c>
      <c r="I757" t="inlineStr">
        <is>
          <t>BE</t>
        </is>
      </c>
      <c r="J757" t="inlineStr">
        <is>
          <t>BELGIUM</t>
        </is>
      </c>
      <c r="K757" s="8" t="n">
        <v>440172.3</v>
      </c>
      <c r="O757" t="inlineStr">
        <is>
          <t>SUNAT - Aduanas (exportaciones)</t>
        </is>
      </c>
      <c r="P757" t="inlineStr">
        <is>
          <t>2026-09-17T22:12:33.000Z</t>
        </is>
      </c>
    </row>
    <row r="758">
      <c r="A758" t="inlineStr">
        <is>
          <t>20600390911</t>
        </is>
      </c>
      <c r="B758" t="inlineStr">
        <is>
          <t>2024</t>
        </is>
      </c>
      <c r="C758" t="n">
        <v>7</v>
      </c>
      <c r="D758" t="inlineStr">
        <is>
          <t>202407</t>
        </is>
      </c>
      <c r="E758" t="inlineStr">
        <is>
          <t>118</t>
        </is>
      </c>
      <c r="F758" t="inlineStr">
        <is>
          <t>MARITIMA DEL CALLAO</t>
        </is>
      </c>
      <c r="G758" t="n">
        <v>0</v>
      </c>
      <c r="H758" t="inlineStr">
        <is>
          <t>IJI S.A.C. AGENTES DE ADUANA</t>
        </is>
      </c>
      <c r="I758" t="inlineStr">
        <is>
          <t>BE</t>
        </is>
      </c>
      <c r="J758" t="inlineStr">
        <is>
          <t>BELGIUM</t>
        </is>
      </c>
      <c r="K758" s="8" t="n">
        <v>1909704.99</v>
      </c>
      <c r="O758" t="inlineStr">
        <is>
          <t>SUNAT - Aduanas (exportaciones)</t>
        </is>
      </c>
      <c r="P758" t="inlineStr">
        <is>
          <t>2026-09-17T22:12:33.000Z</t>
        </is>
      </c>
    </row>
    <row r="759">
      <c r="A759" t="inlineStr">
        <is>
          <t>20600390911</t>
        </is>
      </c>
      <c r="B759" t="inlineStr">
        <is>
          <t>2024</t>
        </is>
      </c>
      <c r="C759" t="n">
        <v>6</v>
      </c>
      <c r="D759" t="inlineStr">
        <is>
          <t>202406</t>
        </is>
      </c>
      <c r="E759" t="inlineStr">
        <is>
          <t>118</t>
        </is>
      </c>
      <c r="F759" t="inlineStr">
        <is>
          <t>MARITIMA DEL CALLAO</t>
        </is>
      </c>
      <c r="G759" t="n">
        <v>0</v>
      </c>
      <c r="H759" t="inlineStr">
        <is>
          <t>IJI S.A.C. AGENTES DE ADUANA</t>
        </is>
      </c>
      <c r="I759" t="inlineStr">
        <is>
          <t>BE</t>
        </is>
      </c>
      <c r="J759" t="inlineStr">
        <is>
          <t>BELGIUM</t>
        </is>
      </c>
      <c r="K759" s="8" t="n">
        <v>401032.67</v>
      </c>
      <c r="O759" t="inlineStr">
        <is>
          <t>SUNAT - Aduanas (exportaciones)</t>
        </is>
      </c>
      <c r="P759" t="inlineStr">
        <is>
          <t>2026-09-17T22:12:33.000Z</t>
        </is>
      </c>
    </row>
    <row r="760">
      <c r="A760" t="inlineStr">
        <is>
          <t>20600390911</t>
        </is>
      </c>
      <c r="B760" t="inlineStr">
        <is>
          <t>2024</t>
        </is>
      </c>
      <c r="C760" t="n">
        <v>3</v>
      </c>
      <c r="D760" t="inlineStr">
        <is>
          <t>202403</t>
        </is>
      </c>
      <c r="E760" t="inlineStr">
        <is>
          <t>118</t>
        </is>
      </c>
      <c r="F760" t="inlineStr">
        <is>
          <t>MARITIMA DEL CALLAO</t>
        </is>
      </c>
      <c r="G760" t="n">
        <v>0</v>
      </c>
      <c r="H760" t="inlineStr">
        <is>
          <t>IJI S.A.C. AGENTES DE ADUANA</t>
        </is>
      </c>
      <c r="I760" t="inlineStr">
        <is>
          <t>BE</t>
        </is>
      </c>
      <c r="J760" t="inlineStr">
        <is>
          <t>BELGIUM</t>
        </is>
      </c>
      <c r="K760" s="8" t="n">
        <v>362511.17</v>
      </c>
      <c r="O760" t="inlineStr">
        <is>
          <t>SUNAT - Aduanas (exportaciones)</t>
        </is>
      </c>
      <c r="P760" t="inlineStr">
        <is>
          <t>2026-09-17T22:12:33.000Z</t>
        </is>
      </c>
    </row>
    <row r="761">
      <c r="A761" t="inlineStr">
        <is>
          <t>20600390911</t>
        </is>
      </c>
      <c r="B761" t="inlineStr">
        <is>
          <t>2024</t>
        </is>
      </c>
      <c r="C761" t="n">
        <v>5</v>
      </c>
      <c r="D761" t="inlineStr">
        <is>
          <t>202405</t>
        </is>
      </c>
      <c r="E761" t="inlineStr">
        <is>
          <t>118</t>
        </is>
      </c>
      <c r="F761" t="inlineStr">
        <is>
          <t>MARITIMA DEL CALLAO</t>
        </is>
      </c>
      <c r="G761" t="n">
        <v>0</v>
      </c>
      <c r="H761" t="inlineStr">
        <is>
          <t>IJI S.A.C. AGENTES DE ADUANA</t>
        </is>
      </c>
      <c r="I761" t="inlineStr">
        <is>
          <t>BE</t>
        </is>
      </c>
      <c r="J761" t="inlineStr">
        <is>
          <t>BELGIUM</t>
        </is>
      </c>
      <c r="K761" s="8" t="n">
        <v>522847.94</v>
      </c>
      <c r="O761" t="inlineStr">
        <is>
          <t>SUNAT - Aduanas (exportaciones)</t>
        </is>
      </c>
      <c r="P761" t="inlineStr">
        <is>
          <t>2026-09-17T22:12:33.000Z</t>
        </is>
      </c>
    </row>
    <row r="762">
      <c r="A762" t="inlineStr">
        <is>
          <t>20600390911</t>
        </is>
      </c>
      <c r="B762" t="inlineStr">
        <is>
          <t>2024</t>
        </is>
      </c>
      <c r="C762" t="n">
        <v>11</v>
      </c>
      <c r="D762" t="inlineStr">
        <is>
          <t>202411</t>
        </is>
      </c>
      <c r="E762" t="inlineStr">
        <is>
          <t>118</t>
        </is>
      </c>
      <c r="F762" t="inlineStr">
        <is>
          <t>MARITIMA DEL CALLAO</t>
        </is>
      </c>
      <c r="G762" t="n">
        <v>0</v>
      </c>
      <c r="H762" t="inlineStr">
        <is>
          <t>IJI S.A.C. AGENTES DE ADUANA</t>
        </is>
      </c>
      <c r="I762" t="inlineStr">
        <is>
          <t>BE</t>
        </is>
      </c>
      <c r="J762" t="inlineStr">
        <is>
          <t>BELGIUM</t>
        </is>
      </c>
      <c r="K762" s="8" t="n">
        <v>407110.77</v>
      </c>
      <c r="O762" t="inlineStr">
        <is>
          <t>SUNAT - Aduanas (exportaciones)</t>
        </is>
      </c>
      <c r="P762" t="inlineStr">
        <is>
          <t>2026-09-17T22:12:33.000Z</t>
        </is>
      </c>
    </row>
    <row r="763">
      <c r="A763" t="inlineStr">
        <is>
          <t>20600390911</t>
        </is>
      </c>
      <c r="B763" t="inlineStr">
        <is>
          <t>2024</t>
        </is>
      </c>
      <c r="C763" t="n">
        <v>10</v>
      </c>
      <c r="D763" t="inlineStr">
        <is>
          <t>202410</t>
        </is>
      </c>
      <c r="E763" t="inlineStr">
        <is>
          <t>118</t>
        </is>
      </c>
      <c r="F763" t="inlineStr">
        <is>
          <t>MARITIMA DEL CALLAO</t>
        </is>
      </c>
      <c r="G763" t="n">
        <v>0</v>
      </c>
      <c r="H763" t="inlineStr">
        <is>
          <t>IJI S.A.C. AGENTES DE ADUANA</t>
        </is>
      </c>
      <c r="I763" t="inlineStr">
        <is>
          <t>BE</t>
        </is>
      </c>
      <c r="J763" t="inlineStr">
        <is>
          <t>BELGIUM</t>
        </is>
      </c>
      <c r="K763" s="8" t="n">
        <v>647092</v>
      </c>
      <c r="O763" t="inlineStr">
        <is>
          <t>SUNAT - Aduanas (exportaciones)</t>
        </is>
      </c>
      <c r="P763" t="inlineStr">
        <is>
          <t>2026-09-17T22:12:33.000Z</t>
        </is>
      </c>
    </row>
    <row r="764">
      <c r="A764" t="inlineStr">
        <is>
          <t>20600390911</t>
        </is>
      </c>
      <c r="B764" t="inlineStr">
        <is>
          <t>2024</t>
        </is>
      </c>
      <c r="C764" t="n">
        <v>9</v>
      </c>
      <c r="D764" t="inlineStr">
        <is>
          <t>202409</t>
        </is>
      </c>
      <c r="E764" t="inlineStr">
        <is>
          <t>118</t>
        </is>
      </c>
      <c r="F764" t="inlineStr">
        <is>
          <t>MARITIMA DEL CALLAO</t>
        </is>
      </c>
      <c r="G764" t="n">
        <v>0</v>
      </c>
      <c r="H764" t="inlineStr">
        <is>
          <t>IJI S.A.C. AGENTES DE ADUANA</t>
        </is>
      </c>
      <c r="I764" t="inlineStr">
        <is>
          <t>BE</t>
        </is>
      </c>
      <c r="J764" t="inlineStr">
        <is>
          <t>BELGIUM</t>
        </is>
      </c>
      <c r="K764" s="8" t="n">
        <v>1315658.55</v>
      </c>
      <c r="O764" t="inlineStr">
        <is>
          <t>SUNAT - Aduanas (exportaciones)</t>
        </is>
      </c>
      <c r="P764" t="inlineStr">
        <is>
          <t>2026-09-17T22:12:33.000Z</t>
        </is>
      </c>
    </row>
    <row r="765">
      <c r="A765" t="inlineStr">
        <is>
          <t>20531441797</t>
        </is>
      </c>
      <c r="B765" t="inlineStr">
        <is>
          <t>2024</t>
        </is>
      </c>
      <c r="C765" t="n">
        <v>11</v>
      </c>
      <c r="D765" t="inlineStr">
        <is>
          <t>202411</t>
        </is>
      </c>
      <c r="E765" t="inlineStr">
        <is>
          <t>235</t>
        </is>
      </c>
      <c r="F765" t="inlineStr">
        <is>
          <t>AEREA DEL CALLAO</t>
        </is>
      </c>
      <c r="G765" t="n">
        <v>0</v>
      </c>
      <c r="H765" t="inlineStr">
        <is>
          <t>LIP ADUANAS S.A.</t>
        </is>
      </c>
      <c r="I765" t="inlineStr">
        <is>
          <t>CH</t>
        </is>
      </c>
      <c r="J765" t="inlineStr">
        <is>
          <t>SWITZERLAND</t>
        </is>
      </c>
      <c r="K765" s="8" t="n">
        <v>1984.05</v>
      </c>
      <c r="O765" t="inlineStr">
        <is>
          <t>SUNAT - Aduanas (exportaciones)</t>
        </is>
      </c>
      <c r="P765" t="inlineStr">
        <is>
          <t>2026-09-17T22:12:33.000Z</t>
        </is>
      </c>
    </row>
    <row r="766">
      <c r="A766" t="inlineStr">
        <is>
          <t>20484163902</t>
        </is>
      </c>
      <c r="B766" t="inlineStr">
        <is>
          <t>2024</t>
        </is>
      </c>
      <c r="C766" t="n">
        <v>12</v>
      </c>
      <c r="D766" t="inlineStr">
        <is>
          <t>202412</t>
        </is>
      </c>
      <c r="E766" t="inlineStr">
        <is>
          <t>046</t>
        </is>
      </c>
      <c r="F766" t="inlineStr">
        <is>
          <t>PAITA</t>
        </is>
      </c>
      <c r="G766" t="n">
        <v>0</v>
      </c>
      <c r="H766" t="inlineStr">
        <is>
          <t>DOGANA SA AGENTES AFIANZADOS DE ADUANAS</t>
        </is>
      </c>
      <c r="I766" t="inlineStr">
        <is>
          <t>ES</t>
        </is>
      </c>
      <c r="J766" t="inlineStr">
        <is>
          <t>SPAIN</t>
        </is>
      </c>
      <c r="K766" s="8" t="n">
        <v>136600</v>
      </c>
      <c r="O766" t="inlineStr">
        <is>
          <t>SUNAT - Aduanas (exportaciones)</t>
        </is>
      </c>
      <c r="P766" t="inlineStr">
        <is>
          <t>2026-09-17T22:12:33.000Z</t>
        </is>
      </c>
    </row>
    <row r="767">
      <c r="A767" t="inlineStr">
        <is>
          <t>20484163902</t>
        </is>
      </c>
      <c r="B767" t="inlineStr">
        <is>
          <t>2024</t>
        </is>
      </c>
      <c r="C767" t="n">
        <v>7</v>
      </c>
      <c r="D767" t="inlineStr">
        <is>
          <t>202407</t>
        </is>
      </c>
      <c r="E767" t="inlineStr">
        <is>
          <t>046</t>
        </is>
      </c>
      <c r="F767" t="inlineStr">
        <is>
          <t>PAITA</t>
        </is>
      </c>
      <c r="G767" t="n">
        <v>0</v>
      </c>
      <c r="H767" t="inlineStr">
        <is>
          <t>DOGANA SA AGENTES AFIANZADOS DE ADUANAS</t>
        </is>
      </c>
      <c r="I767" t="inlineStr">
        <is>
          <t>ES</t>
        </is>
      </c>
      <c r="J767" t="inlineStr">
        <is>
          <t>SPAIN</t>
        </is>
      </c>
      <c r="K767" s="8" t="n">
        <v>96000</v>
      </c>
      <c r="O767" t="inlineStr">
        <is>
          <t>SUNAT - Aduanas (exportaciones)</t>
        </is>
      </c>
      <c r="P767" t="inlineStr">
        <is>
          <t>2026-09-17T22:12:33.000Z</t>
        </is>
      </c>
    </row>
    <row r="768">
      <c r="A768" t="inlineStr">
        <is>
          <t>20486255090</t>
        </is>
      </c>
      <c r="B768" t="inlineStr">
        <is>
          <t>2024</t>
        </is>
      </c>
      <c r="C768" t="n">
        <v>8</v>
      </c>
      <c r="D768" t="inlineStr">
        <is>
          <t>202408</t>
        </is>
      </c>
      <c r="E768" t="inlineStr">
        <is>
          <t>118</t>
        </is>
      </c>
      <c r="F768" t="inlineStr">
        <is>
          <t>MARITIMA DEL CALLAO</t>
        </is>
      </c>
      <c r="G768" t="n">
        <v>0</v>
      </c>
      <c r="H768" t="inlineStr">
        <is>
          <t>HUGO GADEA VILLAR S.A. AG ADUANAS</t>
        </is>
      </c>
      <c r="I768" t="inlineStr">
        <is>
          <t>DE</t>
        </is>
      </c>
      <c r="J768" t="inlineStr">
        <is>
          <t>GERMANY</t>
        </is>
      </c>
      <c r="K768" s="8" t="n">
        <v>952451.8</v>
      </c>
      <c r="O768" t="inlineStr">
        <is>
          <t>SUNAT - Aduanas (exportaciones)</t>
        </is>
      </c>
      <c r="P768" t="inlineStr">
        <is>
          <t>2026-09-17T22:12:33.000Z</t>
        </is>
      </c>
    </row>
    <row r="769">
      <c r="A769" t="inlineStr">
        <is>
          <t>20486255090</t>
        </is>
      </c>
      <c r="B769" t="inlineStr">
        <is>
          <t>2024</t>
        </is>
      </c>
      <c r="C769" t="n">
        <v>7</v>
      </c>
      <c r="D769" t="inlineStr">
        <is>
          <t>202407</t>
        </is>
      </c>
      <c r="E769" t="inlineStr">
        <is>
          <t>118</t>
        </is>
      </c>
      <c r="F769" t="inlineStr">
        <is>
          <t>MARITIMA DEL CALLAO</t>
        </is>
      </c>
      <c r="G769" t="n">
        <v>0</v>
      </c>
      <c r="H769" t="inlineStr">
        <is>
          <t>HUGO GADEA VILLAR S.A. AG ADUANAS</t>
        </is>
      </c>
      <c r="I769" t="inlineStr">
        <is>
          <t>DE</t>
        </is>
      </c>
      <c r="J769" t="inlineStr">
        <is>
          <t>GERMANY</t>
        </is>
      </c>
      <c r="K769" s="8" t="n">
        <v>828972.22</v>
      </c>
      <c r="O769" t="inlineStr">
        <is>
          <t>SUNAT - Aduanas (exportaciones)</t>
        </is>
      </c>
      <c r="P769" t="inlineStr">
        <is>
          <t>2026-09-17T22:12:33.000Z</t>
        </is>
      </c>
    </row>
    <row r="770">
      <c r="A770" t="inlineStr">
        <is>
          <t>20486255090</t>
        </is>
      </c>
      <c r="B770" t="inlineStr">
        <is>
          <t>2024</t>
        </is>
      </c>
      <c r="C770" t="n">
        <v>11</v>
      </c>
      <c r="D770" t="inlineStr">
        <is>
          <t>202411</t>
        </is>
      </c>
      <c r="E770" t="inlineStr">
        <is>
          <t>118</t>
        </is>
      </c>
      <c r="F770" t="inlineStr">
        <is>
          <t>MARITIMA DEL CALLAO</t>
        </is>
      </c>
      <c r="G770" t="n">
        <v>0</v>
      </c>
      <c r="H770" t="inlineStr">
        <is>
          <t>HUGO GADEA VILLAR S.A. AG ADUANAS</t>
        </is>
      </c>
      <c r="I770" t="inlineStr">
        <is>
          <t>DE</t>
        </is>
      </c>
      <c r="J770" t="inlineStr">
        <is>
          <t>GERMANY</t>
        </is>
      </c>
      <c r="K770" s="8" t="n">
        <v>1282338.31</v>
      </c>
      <c r="O770" t="inlineStr">
        <is>
          <t>SUNAT - Aduanas (exportaciones)</t>
        </is>
      </c>
      <c r="P770" t="inlineStr">
        <is>
          <t>2026-09-17T22:12:33.000Z</t>
        </is>
      </c>
    </row>
    <row r="771">
      <c r="A771" t="inlineStr">
        <is>
          <t>20486255090</t>
        </is>
      </c>
      <c r="B771" t="inlineStr">
        <is>
          <t>2024</t>
        </is>
      </c>
      <c r="C771" t="n">
        <v>10</v>
      </c>
      <c r="D771" t="inlineStr">
        <is>
          <t>202410</t>
        </is>
      </c>
      <c r="E771" t="inlineStr">
        <is>
          <t>118</t>
        </is>
      </c>
      <c r="F771" t="inlineStr">
        <is>
          <t>MARITIMA DEL CALLAO</t>
        </is>
      </c>
      <c r="G771" t="n">
        <v>0</v>
      </c>
      <c r="H771" t="inlineStr">
        <is>
          <t>HUGO GADEA VILLAR S.A. AG ADUANAS</t>
        </is>
      </c>
      <c r="I771" t="inlineStr">
        <is>
          <t>DE</t>
        </is>
      </c>
      <c r="J771" t="inlineStr">
        <is>
          <t>GERMANY</t>
        </is>
      </c>
      <c r="K771" s="8" t="n">
        <v>339107.37</v>
      </c>
      <c r="O771" t="inlineStr">
        <is>
          <t>SUNAT - Aduanas (exportaciones)</t>
        </is>
      </c>
      <c r="P771" t="inlineStr">
        <is>
          <t>2026-09-17T22:12:33.000Z</t>
        </is>
      </c>
    </row>
    <row r="772">
      <c r="A772" t="inlineStr">
        <is>
          <t>20486255090</t>
        </is>
      </c>
      <c r="B772" t="inlineStr">
        <is>
          <t>2024</t>
        </is>
      </c>
      <c r="C772" t="n">
        <v>10</v>
      </c>
      <c r="D772" t="inlineStr">
        <is>
          <t>202410</t>
        </is>
      </c>
      <c r="E772" t="inlineStr">
        <is>
          <t>118</t>
        </is>
      </c>
      <c r="F772" t="inlineStr">
        <is>
          <t>MARITIMA DEL CALLAO</t>
        </is>
      </c>
      <c r="G772" t="n">
        <v>0</v>
      </c>
      <c r="H772" t="inlineStr">
        <is>
          <t>HUGO GADEA VILLAR S.A. AG ADUANAS</t>
        </is>
      </c>
      <c r="I772" t="inlineStr">
        <is>
          <t>GB</t>
        </is>
      </c>
      <c r="J772" t="inlineStr">
        <is>
          <t>UNITED KINGDOM</t>
        </is>
      </c>
      <c r="K772" s="8" t="n">
        <v>120706.39</v>
      </c>
      <c r="O772" t="inlineStr">
        <is>
          <t>SUNAT - Aduanas (exportaciones)</t>
        </is>
      </c>
      <c r="P772" t="inlineStr">
        <is>
          <t>2026-09-17T22:12:33.000Z</t>
        </is>
      </c>
    </row>
    <row r="773">
      <c r="A773" t="inlineStr">
        <is>
          <t>20486255090</t>
        </is>
      </c>
      <c r="B773" t="inlineStr">
        <is>
          <t>2024</t>
        </is>
      </c>
      <c r="C773" t="n">
        <v>9</v>
      </c>
      <c r="D773" t="inlineStr">
        <is>
          <t>202409</t>
        </is>
      </c>
      <c r="E773" t="inlineStr">
        <is>
          <t>118</t>
        </is>
      </c>
      <c r="F773" t="inlineStr">
        <is>
          <t>MARITIMA DEL CALLAO</t>
        </is>
      </c>
      <c r="G773" t="n">
        <v>0</v>
      </c>
      <c r="H773" t="inlineStr">
        <is>
          <t>HUGO GADEA VILLAR S.A. AG ADUANAS</t>
        </is>
      </c>
      <c r="I773" t="inlineStr">
        <is>
          <t>DE</t>
        </is>
      </c>
      <c r="J773" t="inlineStr">
        <is>
          <t>GERMANY</t>
        </is>
      </c>
      <c r="K773" s="8" t="n">
        <v>1693519.65</v>
      </c>
      <c r="O773" t="inlineStr">
        <is>
          <t>SUNAT - Aduanas (exportaciones)</t>
        </is>
      </c>
      <c r="P773" t="inlineStr">
        <is>
          <t>2026-09-17T22:12:33.000Z</t>
        </is>
      </c>
    </row>
    <row r="774">
      <c r="A774" t="inlineStr">
        <is>
          <t>20604151954</t>
        </is>
      </c>
      <c r="B774" t="inlineStr">
        <is>
          <t>2024</t>
        </is>
      </c>
      <c r="C774" t="n">
        <v>3</v>
      </c>
      <c r="D774" t="inlineStr">
        <is>
          <t>202403</t>
        </is>
      </c>
      <c r="E774" t="inlineStr">
        <is>
          <t>118</t>
        </is>
      </c>
      <c r="F774" t="inlineStr">
        <is>
          <t>MARITIMA DEL CALLAO</t>
        </is>
      </c>
      <c r="G774" t="n">
        <v>0</v>
      </c>
      <c r="H774" t="inlineStr">
        <is>
          <t>JS PERU AGENCIA DE ADUANA S.A.C.</t>
        </is>
      </c>
      <c r="I774" t="inlineStr">
        <is>
          <t>FR</t>
        </is>
      </c>
      <c r="J774" t="inlineStr">
        <is>
          <t>FRANCE</t>
        </is>
      </c>
      <c r="K774" s="8" t="n">
        <v>10799.94</v>
      </c>
      <c r="O774" t="inlineStr">
        <is>
          <t>SUNAT - Aduanas (exportaciones)</t>
        </is>
      </c>
      <c r="P774" t="inlineStr">
        <is>
          <t>2026-09-17T22:12:33.000Z</t>
        </is>
      </c>
    </row>
    <row r="775">
      <c r="A775" t="inlineStr">
        <is>
          <t>20604151954</t>
        </is>
      </c>
      <c r="B775" t="inlineStr">
        <is>
          <t>2024</t>
        </is>
      </c>
      <c r="C775" t="n">
        <v>11</v>
      </c>
      <c r="D775" t="inlineStr">
        <is>
          <t>202411</t>
        </is>
      </c>
      <c r="E775" t="inlineStr">
        <is>
          <t>118</t>
        </is>
      </c>
      <c r="F775" t="inlineStr">
        <is>
          <t>MARITIMA DEL CALLAO</t>
        </is>
      </c>
      <c r="G775" t="n">
        <v>0</v>
      </c>
      <c r="H775" t="inlineStr">
        <is>
          <t>JS PERU AGENCIA DE ADUANA S.A.C.</t>
        </is>
      </c>
      <c r="I775" t="inlineStr">
        <is>
          <t>BE</t>
        </is>
      </c>
      <c r="J775" t="inlineStr">
        <is>
          <t>BELGIUM</t>
        </is>
      </c>
      <c r="K775" s="8" t="n">
        <v>196688.64</v>
      </c>
      <c r="O775" t="inlineStr">
        <is>
          <t>SUNAT - Aduanas (exportaciones)</t>
        </is>
      </c>
      <c r="P775" t="inlineStr">
        <is>
          <t>2026-09-17T22:12:33.000Z</t>
        </is>
      </c>
    </row>
    <row r="776">
      <c r="A776" t="inlineStr">
        <is>
          <t>20570706927</t>
        </is>
      </c>
      <c r="B776" t="inlineStr">
        <is>
          <t>2024</t>
        </is>
      </c>
      <c r="C776" t="n">
        <v>8</v>
      </c>
      <c r="D776" t="inlineStr">
        <is>
          <t>202408</t>
        </is>
      </c>
      <c r="E776" t="inlineStr">
        <is>
          <t>046</t>
        </is>
      </c>
      <c r="F776" t="inlineStr">
        <is>
          <t>PAITA</t>
        </is>
      </c>
      <c r="G776" t="n">
        <v>0</v>
      </c>
      <c r="H776" t="inlineStr">
        <is>
          <t>GRUPO PML S.A.C  AGENTES DE ADUANAS</t>
        </is>
      </c>
      <c r="I776" t="inlineStr">
        <is>
          <t>BE</t>
        </is>
      </c>
      <c r="J776" t="inlineStr">
        <is>
          <t>BELGIUM</t>
        </is>
      </c>
      <c r="K776" s="8" t="n">
        <v>259832.9</v>
      </c>
      <c r="O776" t="inlineStr">
        <is>
          <t>SUNAT - Aduanas (exportaciones)</t>
        </is>
      </c>
      <c r="P776" t="inlineStr">
        <is>
          <t>2026-09-17T22:12:33.000Z</t>
        </is>
      </c>
    </row>
    <row r="777">
      <c r="A777" t="inlineStr">
        <is>
          <t>20570706927</t>
        </is>
      </c>
      <c r="B777" t="inlineStr">
        <is>
          <t>2024</t>
        </is>
      </c>
      <c r="C777" t="n">
        <v>8</v>
      </c>
      <c r="D777" t="inlineStr">
        <is>
          <t>202408</t>
        </is>
      </c>
      <c r="E777" t="inlineStr">
        <is>
          <t>046</t>
        </is>
      </c>
      <c r="F777" t="inlineStr">
        <is>
          <t>PAITA</t>
        </is>
      </c>
      <c r="G777" t="n">
        <v>0</v>
      </c>
      <c r="H777" t="inlineStr">
        <is>
          <t>GRUPO PML S.A.C  AGENTES DE ADUANAS</t>
        </is>
      </c>
      <c r="I777" t="inlineStr">
        <is>
          <t>DE</t>
        </is>
      </c>
      <c r="J777" t="inlineStr">
        <is>
          <t>GERMANY</t>
        </is>
      </c>
      <c r="K777" s="8" t="n">
        <v>515244.92</v>
      </c>
      <c r="O777" t="inlineStr">
        <is>
          <t>SUNAT - Aduanas (exportaciones)</t>
        </is>
      </c>
      <c r="P777" t="inlineStr">
        <is>
          <t>2026-09-17T22:12:33.000Z</t>
        </is>
      </c>
    </row>
    <row r="778">
      <c r="A778" t="inlineStr">
        <is>
          <t>20570706927</t>
        </is>
      </c>
      <c r="B778" t="inlineStr">
        <is>
          <t>2024</t>
        </is>
      </c>
      <c r="C778" t="n">
        <v>8</v>
      </c>
      <c r="D778" t="inlineStr">
        <is>
          <t>202408</t>
        </is>
      </c>
      <c r="E778" t="inlineStr">
        <is>
          <t>046</t>
        </is>
      </c>
      <c r="F778" t="inlineStr">
        <is>
          <t>PAITA</t>
        </is>
      </c>
      <c r="G778" t="n">
        <v>0</v>
      </c>
      <c r="H778" t="inlineStr">
        <is>
          <t>GRUPO PML S.A.C  AGENTES DE ADUANAS</t>
        </is>
      </c>
      <c r="I778" t="inlineStr">
        <is>
          <t>NL</t>
        </is>
      </c>
      <c r="J778" t="inlineStr">
        <is>
          <t>NETHERLANDS</t>
        </is>
      </c>
      <c r="K778" s="8" t="n">
        <v>114811.78</v>
      </c>
      <c r="O778" t="inlineStr">
        <is>
          <t>SUNAT - Aduanas (exportaciones)</t>
        </is>
      </c>
      <c r="P778" t="inlineStr">
        <is>
          <t>2026-09-17T22:12:33.000Z</t>
        </is>
      </c>
    </row>
    <row r="779">
      <c r="A779" t="inlineStr">
        <is>
          <t>20570706927</t>
        </is>
      </c>
      <c r="B779" t="inlineStr">
        <is>
          <t>2024</t>
        </is>
      </c>
      <c r="C779" t="n">
        <v>8</v>
      </c>
      <c r="D779" t="inlineStr">
        <is>
          <t>202408</t>
        </is>
      </c>
      <c r="E779" t="inlineStr">
        <is>
          <t>046</t>
        </is>
      </c>
      <c r="F779" t="inlineStr">
        <is>
          <t>PAITA</t>
        </is>
      </c>
      <c r="G779" t="n">
        <v>0</v>
      </c>
      <c r="H779" t="inlineStr">
        <is>
          <t>GRUPO PML S.A.C  AGENTES DE ADUANAS</t>
        </is>
      </c>
      <c r="I779" t="inlineStr">
        <is>
          <t>US</t>
        </is>
      </c>
      <c r="J779" t="inlineStr">
        <is>
          <t>UNITED STATES</t>
        </is>
      </c>
      <c r="K779" s="8" t="n">
        <v>206280.92</v>
      </c>
      <c r="O779" t="inlineStr">
        <is>
          <t>SUNAT - Aduanas (exportaciones)</t>
        </is>
      </c>
      <c r="P779" t="inlineStr">
        <is>
          <t>2026-09-17T22:12:33.000Z</t>
        </is>
      </c>
    </row>
    <row r="780">
      <c r="A780" t="inlineStr">
        <is>
          <t>20570706927</t>
        </is>
      </c>
      <c r="B780" t="inlineStr">
        <is>
          <t>2024</t>
        </is>
      </c>
      <c r="C780" t="n">
        <v>12</v>
      </c>
      <c r="D780" t="inlineStr">
        <is>
          <t>202412</t>
        </is>
      </c>
      <c r="E780" t="inlineStr">
        <is>
          <t>046</t>
        </is>
      </c>
      <c r="F780" t="inlineStr">
        <is>
          <t>PAITA</t>
        </is>
      </c>
      <c r="G780" t="n">
        <v>0</v>
      </c>
      <c r="H780" t="inlineStr">
        <is>
          <t>GRUPO PML S.A.C  AGENTES DE ADUANAS</t>
        </is>
      </c>
      <c r="I780" t="inlineStr">
        <is>
          <t>BE</t>
        </is>
      </c>
      <c r="J780" t="inlineStr">
        <is>
          <t>BELGIUM</t>
        </is>
      </c>
      <c r="K780" s="8" t="n">
        <v>218503.67</v>
      </c>
      <c r="O780" t="inlineStr">
        <is>
          <t>SUNAT - Aduanas (exportaciones)</t>
        </is>
      </c>
      <c r="P780" t="inlineStr">
        <is>
          <t>2026-09-17T22:12:33.000Z</t>
        </is>
      </c>
    </row>
    <row r="781">
      <c r="A781" t="inlineStr">
        <is>
          <t>20570706927</t>
        </is>
      </c>
      <c r="B781" t="inlineStr">
        <is>
          <t>2024</t>
        </is>
      </c>
      <c r="C781" t="n">
        <v>12</v>
      </c>
      <c r="D781" t="inlineStr">
        <is>
          <t>202412</t>
        </is>
      </c>
      <c r="E781" t="inlineStr">
        <is>
          <t>046</t>
        </is>
      </c>
      <c r="F781" t="inlineStr">
        <is>
          <t>PAITA</t>
        </is>
      </c>
      <c r="G781" t="n">
        <v>0</v>
      </c>
      <c r="H781" t="inlineStr">
        <is>
          <t>GRUPO PML S.A.C  AGENTES DE ADUANAS</t>
        </is>
      </c>
      <c r="I781" t="inlineStr">
        <is>
          <t>DE</t>
        </is>
      </c>
      <c r="J781" t="inlineStr">
        <is>
          <t>GERMANY</t>
        </is>
      </c>
      <c r="K781" s="8" t="n">
        <v>195290.34</v>
      </c>
      <c r="O781" t="inlineStr">
        <is>
          <t>SUNAT - Aduanas (exportaciones)</t>
        </is>
      </c>
      <c r="P781" t="inlineStr">
        <is>
          <t>2026-09-17T22:12:33.000Z</t>
        </is>
      </c>
    </row>
    <row r="782">
      <c r="A782" t="inlineStr">
        <is>
          <t>20570706927</t>
        </is>
      </c>
      <c r="B782" t="inlineStr">
        <is>
          <t>2024</t>
        </is>
      </c>
      <c r="C782" t="n">
        <v>12</v>
      </c>
      <c r="D782" t="inlineStr">
        <is>
          <t>202412</t>
        </is>
      </c>
      <c r="E782" t="inlineStr">
        <is>
          <t>046</t>
        </is>
      </c>
      <c r="F782" t="inlineStr">
        <is>
          <t>PAITA</t>
        </is>
      </c>
      <c r="G782" t="n">
        <v>0</v>
      </c>
      <c r="H782" t="inlineStr">
        <is>
          <t>GRUPO PML S.A.C  AGENTES DE ADUANAS</t>
        </is>
      </c>
      <c r="I782" t="inlineStr">
        <is>
          <t>US</t>
        </is>
      </c>
      <c r="J782" t="inlineStr">
        <is>
          <t>UNITED STATES</t>
        </is>
      </c>
      <c r="K782" s="8" t="n">
        <v>70738.2</v>
      </c>
      <c r="O782" t="inlineStr">
        <is>
          <t>SUNAT - Aduanas (exportaciones)</t>
        </is>
      </c>
      <c r="P782" t="inlineStr">
        <is>
          <t>2026-09-17T22:12:33.000Z</t>
        </is>
      </c>
    </row>
    <row r="783">
      <c r="A783" t="inlineStr">
        <is>
          <t>20570706927</t>
        </is>
      </c>
      <c r="B783" t="inlineStr">
        <is>
          <t>2024</t>
        </is>
      </c>
      <c r="C783" t="n">
        <v>7</v>
      </c>
      <c r="D783" t="inlineStr">
        <is>
          <t>202407</t>
        </is>
      </c>
      <c r="E783" t="inlineStr">
        <is>
          <t>046</t>
        </is>
      </c>
      <c r="F783" t="inlineStr">
        <is>
          <t>PAITA</t>
        </is>
      </c>
      <c r="G783" t="n">
        <v>0</v>
      </c>
      <c r="H783" t="inlineStr">
        <is>
          <t>GRUPO PML S.A.C  AGENTES DE ADUANAS</t>
        </is>
      </c>
      <c r="I783" t="inlineStr">
        <is>
          <t>BE</t>
        </is>
      </c>
      <c r="J783" t="inlineStr">
        <is>
          <t>BELGIUM</t>
        </is>
      </c>
      <c r="K783" s="8" t="n">
        <v>354502.02</v>
      </c>
      <c r="O783" t="inlineStr">
        <is>
          <t>SUNAT - Aduanas (exportaciones)</t>
        </is>
      </c>
      <c r="P783" t="inlineStr">
        <is>
          <t>2026-09-17T22:12:33.000Z</t>
        </is>
      </c>
    </row>
    <row r="784">
      <c r="A784" t="inlineStr">
        <is>
          <t>20570706927</t>
        </is>
      </c>
      <c r="B784" t="inlineStr">
        <is>
          <t>2024</t>
        </is>
      </c>
      <c r="C784" t="n">
        <v>11</v>
      </c>
      <c r="D784" t="inlineStr">
        <is>
          <t>202411</t>
        </is>
      </c>
      <c r="E784" t="inlineStr">
        <is>
          <t>046</t>
        </is>
      </c>
      <c r="F784" t="inlineStr">
        <is>
          <t>PAITA</t>
        </is>
      </c>
      <c r="G784" t="n">
        <v>0</v>
      </c>
      <c r="H784" t="inlineStr">
        <is>
          <t>GRUPO PML S.A.C  AGENTES DE ADUANAS</t>
        </is>
      </c>
      <c r="I784" t="inlineStr">
        <is>
          <t>BE</t>
        </is>
      </c>
      <c r="J784" t="inlineStr">
        <is>
          <t>BELGIUM</t>
        </is>
      </c>
      <c r="K784" s="8" t="n">
        <v>191624.25</v>
      </c>
      <c r="O784" t="inlineStr">
        <is>
          <t>SUNAT - Aduanas (exportaciones)</t>
        </is>
      </c>
      <c r="P784" t="inlineStr">
        <is>
          <t>2026-09-17T22:12:33.000Z</t>
        </is>
      </c>
    </row>
    <row r="785">
      <c r="A785" t="inlineStr">
        <is>
          <t>20570706927</t>
        </is>
      </c>
      <c r="B785" t="inlineStr">
        <is>
          <t>2024</t>
        </is>
      </c>
      <c r="C785" t="n">
        <v>11</v>
      </c>
      <c r="D785" t="inlineStr">
        <is>
          <t>202411</t>
        </is>
      </c>
      <c r="E785" t="inlineStr">
        <is>
          <t>046</t>
        </is>
      </c>
      <c r="F785" t="inlineStr">
        <is>
          <t>PAITA</t>
        </is>
      </c>
      <c r="G785" t="n">
        <v>0</v>
      </c>
      <c r="H785" t="inlineStr">
        <is>
          <t>GRUPO PML S.A.C  AGENTES DE ADUANAS</t>
        </is>
      </c>
      <c r="I785" t="inlineStr">
        <is>
          <t>US</t>
        </is>
      </c>
      <c r="J785" t="inlineStr">
        <is>
          <t>UNITED STATES</t>
        </is>
      </c>
      <c r="K785" s="8" t="n">
        <v>102223.94</v>
      </c>
      <c r="O785" t="inlineStr">
        <is>
          <t>SUNAT - Aduanas (exportaciones)</t>
        </is>
      </c>
      <c r="P785" t="inlineStr">
        <is>
          <t>2026-09-17T22:12:33.000Z</t>
        </is>
      </c>
    </row>
    <row r="786">
      <c r="A786" t="inlineStr">
        <is>
          <t>20570706927</t>
        </is>
      </c>
      <c r="B786" t="inlineStr">
        <is>
          <t>2024</t>
        </is>
      </c>
      <c r="C786" t="n">
        <v>10</v>
      </c>
      <c r="D786" t="inlineStr">
        <is>
          <t>202410</t>
        </is>
      </c>
      <c r="E786" t="inlineStr">
        <is>
          <t>046</t>
        </is>
      </c>
      <c r="F786" t="inlineStr">
        <is>
          <t>PAITA</t>
        </is>
      </c>
      <c r="G786" t="n">
        <v>0</v>
      </c>
      <c r="H786" t="inlineStr">
        <is>
          <t>GRUPO PML S.A.C  AGENTES DE ADUANAS</t>
        </is>
      </c>
      <c r="I786" t="inlineStr">
        <is>
          <t>BE</t>
        </is>
      </c>
      <c r="J786" t="inlineStr">
        <is>
          <t>BELGIUM</t>
        </is>
      </c>
      <c r="K786" s="8" t="n">
        <v>308908.62</v>
      </c>
      <c r="O786" t="inlineStr">
        <is>
          <t>SUNAT - Aduanas (exportaciones)</t>
        </is>
      </c>
      <c r="P786" t="inlineStr">
        <is>
          <t>2026-09-17T22:12:33.000Z</t>
        </is>
      </c>
    </row>
    <row r="787">
      <c r="A787" t="inlineStr">
        <is>
          <t>20570706927</t>
        </is>
      </c>
      <c r="B787" t="inlineStr">
        <is>
          <t>2024</t>
        </is>
      </c>
      <c r="C787" t="n">
        <v>10</v>
      </c>
      <c r="D787" t="inlineStr">
        <is>
          <t>202410</t>
        </is>
      </c>
      <c r="E787" t="inlineStr">
        <is>
          <t>046</t>
        </is>
      </c>
      <c r="F787" t="inlineStr">
        <is>
          <t>PAITA</t>
        </is>
      </c>
      <c r="G787" t="n">
        <v>0</v>
      </c>
      <c r="H787" t="inlineStr">
        <is>
          <t>GRUPO PML S.A.C  AGENTES DE ADUANAS</t>
        </is>
      </c>
      <c r="I787" t="inlineStr">
        <is>
          <t>MX</t>
        </is>
      </c>
      <c r="J787" t="inlineStr">
        <is>
          <t>MEXICO</t>
        </is>
      </c>
      <c r="K787" s="8" t="n">
        <v>110438.36</v>
      </c>
      <c r="O787" t="inlineStr">
        <is>
          <t>SUNAT - Aduanas (exportaciones)</t>
        </is>
      </c>
      <c r="P787" t="inlineStr">
        <is>
          <t>2026-09-17T22:12:33.000Z</t>
        </is>
      </c>
    </row>
    <row r="788">
      <c r="A788" t="inlineStr">
        <is>
          <t>20570706927</t>
        </is>
      </c>
      <c r="B788" t="inlineStr">
        <is>
          <t>2024</t>
        </is>
      </c>
      <c r="C788" t="n">
        <v>10</v>
      </c>
      <c r="D788" t="inlineStr">
        <is>
          <t>202410</t>
        </is>
      </c>
      <c r="E788" t="inlineStr">
        <is>
          <t>046</t>
        </is>
      </c>
      <c r="F788" t="inlineStr">
        <is>
          <t>PAITA</t>
        </is>
      </c>
      <c r="G788" t="n">
        <v>0</v>
      </c>
      <c r="H788" t="inlineStr">
        <is>
          <t>GRUPO PML S.A.C  AGENTES DE ADUANAS</t>
        </is>
      </c>
      <c r="I788" t="inlineStr">
        <is>
          <t>US</t>
        </is>
      </c>
      <c r="J788" t="inlineStr">
        <is>
          <t>UNITED STATES</t>
        </is>
      </c>
      <c r="K788" s="8" t="n">
        <v>225554.38</v>
      </c>
      <c r="O788" t="inlineStr">
        <is>
          <t>SUNAT - Aduanas (exportaciones)</t>
        </is>
      </c>
      <c r="P788" t="inlineStr">
        <is>
          <t>2026-09-17T22:12:33.000Z</t>
        </is>
      </c>
    </row>
    <row r="789">
      <c r="A789" t="inlineStr">
        <is>
          <t>20570706927</t>
        </is>
      </c>
      <c r="B789" t="inlineStr">
        <is>
          <t>2024</t>
        </is>
      </c>
      <c r="C789" t="n">
        <v>9</v>
      </c>
      <c r="D789" t="inlineStr">
        <is>
          <t>202409</t>
        </is>
      </c>
      <c r="E789" t="inlineStr">
        <is>
          <t>046</t>
        </is>
      </c>
      <c r="F789" t="inlineStr">
        <is>
          <t>PAITA</t>
        </is>
      </c>
      <c r="G789" t="n">
        <v>0</v>
      </c>
      <c r="H789" t="inlineStr">
        <is>
          <t>GRUPO PML S.A.C  AGENTES DE ADUANAS</t>
        </is>
      </c>
      <c r="I789" t="inlineStr">
        <is>
          <t>DE</t>
        </is>
      </c>
      <c r="J789" t="inlineStr">
        <is>
          <t>GERMANY</t>
        </is>
      </c>
      <c r="K789" s="8" t="n">
        <v>101311.23</v>
      </c>
      <c r="O789" t="inlineStr">
        <is>
          <t>SUNAT - Aduanas (exportaciones)</t>
        </is>
      </c>
      <c r="P789" t="inlineStr">
        <is>
          <t>2026-09-17T22:12:33.000Z</t>
        </is>
      </c>
    </row>
    <row r="790">
      <c r="A790" t="inlineStr">
        <is>
          <t>20570706927</t>
        </is>
      </c>
      <c r="B790" t="inlineStr">
        <is>
          <t>2024</t>
        </is>
      </c>
      <c r="C790" t="n">
        <v>9</v>
      </c>
      <c r="D790" t="inlineStr">
        <is>
          <t>202409</t>
        </is>
      </c>
      <c r="E790" t="inlineStr">
        <is>
          <t>046</t>
        </is>
      </c>
      <c r="F790" t="inlineStr">
        <is>
          <t>PAITA</t>
        </is>
      </c>
      <c r="G790" t="n">
        <v>0</v>
      </c>
      <c r="H790" t="inlineStr">
        <is>
          <t>GRUPO PML S.A.C  AGENTES DE ADUANAS</t>
        </is>
      </c>
      <c r="I790" t="inlineStr">
        <is>
          <t>US</t>
        </is>
      </c>
      <c r="J790" t="inlineStr">
        <is>
          <t>UNITED STATES</t>
        </is>
      </c>
      <c r="K790" s="8" t="n">
        <v>188262.43</v>
      </c>
      <c r="O790" t="inlineStr">
        <is>
          <t>SUNAT - Aduanas (exportaciones)</t>
        </is>
      </c>
      <c r="P790" t="inlineStr">
        <is>
          <t>2026-09-17T22:12:33.000Z</t>
        </is>
      </c>
    </row>
    <row r="791">
      <c r="A791" t="inlineStr">
        <is>
          <t>20136201132</t>
        </is>
      </c>
      <c r="B791" t="inlineStr">
        <is>
          <t>2024</t>
        </is>
      </c>
      <c r="C791" t="n">
        <v>1</v>
      </c>
      <c r="D791" t="inlineStr">
        <is>
          <t>202401</t>
        </is>
      </c>
      <c r="E791" t="inlineStr">
        <is>
          <t>118</t>
        </is>
      </c>
      <c r="F791" t="inlineStr">
        <is>
          <t>MARITIMA DEL CALLAO</t>
        </is>
      </c>
      <c r="G791" t="n">
        <v>0</v>
      </c>
      <c r="H791" t="inlineStr">
        <is>
          <t>GRUPO PML S.A.C  AGENTES DE ADUANAS</t>
        </is>
      </c>
      <c r="I791" t="inlineStr">
        <is>
          <t>JP</t>
        </is>
      </c>
      <c r="J791" t="inlineStr">
        <is>
          <t>JAPAN</t>
        </is>
      </c>
      <c r="K791" s="8" t="n">
        <v>7670.56</v>
      </c>
      <c r="O791" t="inlineStr">
        <is>
          <t>SUNAT - Aduanas (exportaciones)</t>
        </is>
      </c>
      <c r="P791" t="inlineStr">
        <is>
          <t>2026-09-17T22:12:33.000Z</t>
        </is>
      </c>
    </row>
    <row r="792">
      <c r="A792" t="inlineStr">
        <is>
          <t>20136201132</t>
        </is>
      </c>
      <c r="B792" t="inlineStr">
        <is>
          <t>2024</t>
        </is>
      </c>
      <c r="C792" t="n">
        <v>10</v>
      </c>
      <c r="D792" t="inlineStr">
        <is>
          <t>202410</t>
        </is>
      </c>
      <c r="E792" t="inlineStr">
        <is>
          <t>118</t>
        </is>
      </c>
      <c r="F792" t="inlineStr">
        <is>
          <t>MARITIMA DEL CALLAO</t>
        </is>
      </c>
      <c r="G792" t="n">
        <v>0</v>
      </c>
      <c r="H792" t="inlineStr">
        <is>
          <t>JS PERU AGENCIA DE ADUANA S.A.C.</t>
        </is>
      </c>
      <c r="I792" t="inlineStr">
        <is>
          <t>NL</t>
        </is>
      </c>
      <c r="J792" t="inlineStr">
        <is>
          <t>NETHERLANDS</t>
        </is>
      </c>
      <c r="K792" s="8" t="n">
        <v>112500</v>
      </c>
      <c r="O792" t="inlineStr">
        <is>
          <t>SUNAT - Aduanas (exportaciones)</t>
        </is>
      </c>
      <c r="P792" t="inlineStr">
        <is>
          <t>2026-09-17T22:12:33.000Z</t>
        </is>
      </c>
    </row>
    <row r="793">
      <c r="A793" t="inlineStr">
        <is>
          <t>20525955843</t>
        </is>
      </c>
      <c r="B793" t="inlineStr">
        <is>
          <t>2024</t>
        </is>
      </c>
      <c r="C793" t="n">
        <v>4</v>
      </c>
      <c r="D793" t="inlineStr">
        <is>
          <t>202404</t>
        </is>
      </c>
      <c r="E793" t="inlineStr">
        <is>
          <t>046</t>
        </is>
      </c>
      <c r="F793" t="inlineStr">
        <is>
          <t>PAITA</t>
        </is>
      </c>
      <c r="G793" t="n">
        <v>0</v>
      </c>
      <c r="H793" t="inlineStr">
        <is>
          <t>AGENCIA DE ADUANA MACROMAR S.A.</t>
        </is>
      </c>
      <c r="I793" t="inlineStr">
        <is>
          <t>FR</t>
        </is>
      </c>
      <c r="J793" t="inlineStr">
        <is>
          <t>FRANCE</t>
        </is>
      </c>
      <c r="K793" s="8" t="n">
        <v>34714</v>
      </c>
      <c r="O793" t="inlineStr">
        <is>
          <t>SUNAT - Aduanas (exportaciones)</t>
        </is>
      </c>
      <c r="P793" t="inlineStr">
        <is>
          <t>2026-09-17T22:12:33.000Z</t>
        </is>
      </c>
    </row>
    <row r="794">
      <c r="A794" t="inlineStr">
        <is>
          <t>20525955843</t>
        </is>
      </c>
      <c r="B794" t="inlineStr">
        <is>
          <t>2024</t>
        </is>
      </c>
      <c r="C794" t="n">
        <v>8</v>
      </c>
      <c r="D794" t="inlineStr">
        <is>
          <t>202408</t>
        </is>
      </c>
      <c r="E794" t="inlineStr">
        <is>
          <t>118</t>
        </is>
      </c>
      <c r="F794" t="inlineStr">
        <is>
          <t>MARITIMA DEL CALLAO</t>
        </is>
      </c>
      <c r="G794" t="n">
        <v>0</v>
      </c>
      <c r="H794" t="inlineStr">
        <is>
          <t>GRUPO PML S.A.C  AGENTES DE ADUANAS</t>
        </is>
      </c>
      <c r="I794" t="inlineStr">
        <is>
          <t>FR</t>
        </is>
      </c>
      <c r="J794" t="inlineStr">
        <is>
          <t>FRANCE</t>
        </is>
      </c>
      <c r="K794" s="8" t="n">
        <v>10800</v>
      </c>
      <c r="O794" t="inlineStr">
        <is>
          <t>SUNAT - Aduanas (exportaciones)</t>
        </is>
      </c>
      <c r="P794" t="inlineStr">
        <is>
          <t>2026-09-17T22:12:33.000Z</t>
        </is>
      </c>
    </row>
    <row r="795">
      <c r="A795" t="inlineStr">
        <is>
          <t>20525955843</t>
        </is>
      </c>
      <c r="B795" t="inlineStr">
        <is>
          <t>2024</t>
        </is>
      </c>
      <c r="C795" t="n">
        <v>8</v>
      </c>
      <c r="D795" t="inlineStr">
        <is>
          <t>202408</t>
        </is>
      </c>
      <c r="E795" t="inlineStr">
        <is>
          <t>046</t>
        </is>
      </c>
      <c r="F795" t="inlineStr">
        <is>
          <t>PAITA</t>
        </is>
      </c>
      <c r="G795" t="n">
        <v>0</v>
      </c>
      <c r="H795" t="inlineStr">
        <is>
          <t>AGENCIA DE ADUANA MACROMAR S.A.</t>
        </is>
      </c>
      <c r="I795" t="inlineStr">
        <is>
          <t>FR</t>
        </is>
      </c>
      <c r="J795" t="inlineStr">
        <is>
          <t>FRANCE</t>
        </is>
      </c>
      <c r="K795" s="8" t="n">
        <v>108157.8</v>
      </c>
      <c r="O795" t="inlineStr">
        <is>
          <t>SUNAT - Aduanas (exportaciones)</t>
        </is>
      </c>
      <c r="P795" t="inlineStr">
        <is>
          <t>2026-09-17T22:12:33.000Z</t>
        </is>
      </c>
    </row>
    <row r="796">
      <c r="A796" t="inlineStr">
        <is>
          <t>20525955843</t>
        </is>
      </c>
      <c r="B796" t="inlineStr">
        <is>
          <t>2024</t>
        </is>
      </c>
      <c r="C796" t="n">
        <v>12</v>
      </c>
      <c r="D796" t="inlineStr">
        <is>
          <t>202412</t>
        </is>
      </c>
      <c r="E796" t="inlineStr">
        <is>
          <t>046</t>
        </is>
      </c>
      <c r="F796" t="inlineStr">
        <is>
          <t>PAITA</t>
        </is>
      </c>
      <c r="G796" t="n">
        <v>0</v>
      </c>
      <c r="H796" t="inlineStr">
        <is>
          <t>AGENCIA DE ADUANA MACROMAR S.A.</t>
        </is>
      </c>
      <c r="I796" t="inlineStr">
        <is>
          <t>ES</t>
        </is>
      </c>
      <c r="J796" t="inlineStr">
        <is>
          <t>SPAIN</t>
        </is>
      </c>
      <c r="K796" s="8" t="n">
        <v>101752</v>
      </c>
      <c r="O796" t="inlineStr">
        <is>
          <t>SUNAT - Aduanas (exportaciones)</t>
        </is>
      </c>
      <c r="P796" t="inlineStr">
        <is>
          <t>2026-09-17T22:12:33.000Z</t>
        </is>
      </c>
    </row>
    <row r="797">
      <c r="A797" t="inlineStr">
        <is>
          <t>20525955843</t>
        </is>
      </c>
      <c r="B797" t="inlineStr">
        <is>
          <t>2024</t>
        </is>
      </c>
      <c r="C797" t="n">
        <v>12</v>
      </c>
      <c r="D797" t="inlineStr">
        <is>
          <t>202412</t>
        </is>
      </c>
      <c r="E797" t="inlineStr">
        <is>
          <t>046</t>
        </is>
      </c>
      <c r="F797" t="inlineStr">
        <is>
          <t>PAITA</t>
        </is>
      </c>
      <c r="G797" t="n">
        <v>0</v>
      </c>
      <c r="H797" t="inlineStr">
        <is>
          <t>AGENCIA DE ADUANA MACROMAR S.A.</t>
        </is>
      </c>
      <c r="I797" t="inlineStr">
        <is>
          <t>NL</t>
        </is>
      </c>
      <c r="J797" t="inlineStr">
        <is>
          <t>NETHERLANDS</t>
        </is>
      </c>
      <c r="K797" s="8" t="n">
        <v>72172.8</v>
      </c>
      <c r="O797" t="inlineStr">
        <is>
          <t>SUNAT - Aduanas (exportaciones)</t>
        </is>
      </c>
      <c r="P797" t="inlineStr">
        <is>
          <t>2026-09-17T22:12:33.000Z</t>
        </is>
      </c>
    </row>
    <row r="798">
      <c r="A798" t="inlineStr">
        <is>
          <t>20525955843</t>
        </is>
      </c>
      <c r="B798" t="inlineStr">
        <is>
          <t>2024</t>
        </is>
      </c>
      <c r="C798" t="n">
        <v>1</v>
      </c>
      <c r="D798" t="inlineStr">
        <is>
          <t>202401</t>
        </is>
      </c>
      <c r="E798" t="inlineStr">
        <is>
          <t>118</t>
        </is>
      </c>
      <c r="F798" t="inlineStr">
        <is>
          <t>MARITIMA DEL CALLAO</t>
        </is>
      </c>
      <c r="G798" t="n">
        <v>0</v>
      </c>
      <c r="H798" t="inlineStr">
        <is>
          <t>AGENCIA DE ADUANA MACROMAR S.A.</t>
        </is>
      </c>
      <c r="I798" t="inlineStr">
        <is>
          <t>IT</t>
        </is>
      </c>
      <c r="J798" t="inlineStr">
        <is>
          <t>ITALY</t>
        </is>
      </c>
      <c r="K798" s="8" t="n">
        <v>3500</v>
      </c>
      <c r="O798" t="inlineStr">
        <is>
          <t>SUNAT - Aduanas (exportaciones)</t>
        </is>
      </c>
      <c r="P798" t="inlineStr">
        <is>
          <t>2026-09-17T22:12:33.000Z</t>
        </is>
      </c>
    </row>
    <row r="799">
      <c r="A799" t="inlineStr">
        <is>
          <t>20525955843</t>
        </is>
      </c>
      <c r="B799" t="inlineStr">
        <is>
          <t>2024</t>
        </is>
      </c>
      <c r="C799" t="n">
        <v>2</v>
      </c>
      <c r="D799" t="inlineStr">
        <is>
          <t>202402</t>
        </is>
      </c>
      <c r="E799" t="inlineStr">
        <is>
          <t>118</t>
        </is>
      </c>
      <c r="F799" t="inlineStr">
        <is>
          <t>MARITIMA DEL CALLAO</t>
        </is>
      </c>
      <c r="G799" t="n">
        <v>0</v>
      </c>
      <c r="H799" t="inlineStr">
        <is>
          <t>GRUPO PML S.A.C  AGENTES DE ADUANAS</t>
        </is>
      </c>
      <c r="I799" t="inlineStr">
        <is>
          <t>ES</t>
        </is>
      </c>
      <c r="J799" t="inlineStr">
        <is>
          <t>SPAIN</t>
        </is>
      </c>
      <c r="K799" s="8" t="n">
        <v>20250</v>
      </c>
      <c r="O799" t="inlineStr">
        <is>
          <t>SUNAT - Aduanas (exportaciones)</t>
        </is>
      </c>
      <c r="P799" t="inlineStr">
        <is>
          <t>2026-09-17T22:12:33.000Z</t>
        </is>
      </c>
    </row>
    <row r="800">
      <c r="A800" t="inlineStr">
        <is>
          <t>20525955843</t>
        </is>
      </c>
      <c r="B800" t="inlineStr">
        <is>
          <t>2024</t>
        </is>
      </c>
      <c r="C800" t="n">
        <v>2</v>
      </c>
      <c r="D800" t="inlineStr">
        <is>
          <t>202402</t>
        </is>
      </c>
      <c r="E800" t="inlineStr">
        <is>
          <t>046</t>
        </is>
      </c>
      <c r="F800" t="inlineStr">
        <is>
          <t>PAITA</t>
        </is>
      </c>
      <c r="G800" t="n">
        <v>0</v>
      </c>
      <c r="H800" t="inlineStr">
        <is>
          <t>AGENCIA DE ADUANA MACROMAR S.A.</t>
        </is>
      </c>
      <c r="I800" t="inlineStr">
        <is>
          <t>FR</t>
        </is>
      </c>
      <c r="J800" t="inlineStr">
        <is>
          <t>FRANCE</t>
        </is>
      </c>
      <c r="K800" s="8" t="n">
        <v>72172.8</v>
      </c>
      <c r="O800" t="inlineStr">
        <is>
          <t>SUNAT - Aduanas (exportaciones)</t>
        </is>
      </c>
      <c r="P800" t="inlineStr">
        <is>
          <t>2026-09-17T22:12:33.000Z</t>
        </is>
      </c>
    </row>
    <row r="801">
      <c r="A801" t="inlineStr">
        <is>
          <t>20525955843</t>
        </is>
      </c>
      <c r="B801" t="inlineStr">
        <is>
          <t>2024</t>
        </is>
      </c>
      <c r="C801" t="n">
        <v>6</v>
      </c>
      <c r="D801" t="inlineStr">
        <is>
          <t>202406</t>
        </is>
      </c>
      <c r="E801" t="inlineStr">
        <is>
          <t>046</t>
        </is>
      </c>
      <c r="F801" t="inlineStr">
        <is>
          <t>PAITA</t>
        </is>
      </c>
      <c r="G801" t="n">
        <v>0</v>
      </c>
      <c r="H801" t="inlineStr">
        <is>
          <t>AGENCIA DE ADUANA MACROMAR S.A.</t>
        </is>
      </c>
      <c r="I801" t="inlineStr">
        <is>
          <t>FR</t>
        </is>
      </c>
      <c r="J801" t="inlineStr">
        <is>
          <t>FRANCE</t>
        </is>
      </c>
      <c r="K801" s="8" t="n">
        <v>37890.72</v>
      </c>
      <c r="O801" t="inlineStr">
        <is>
          <t>SUNAT - Aduanas (exportaciones)</t>
        </is>
      </c>
      <c r="P801" t="inlineStr">
        <is>
          <t>2026-09-17T22:12:33.000Z</t>
        </is>
      </c>
    </row>
    <row r="802">
      <c r="A802" t="inlineStr">
        <is>
          <t>20525955843</t>
        </is>
      </c>
      <c r="B802" t="inlineStr">
        <is>
          <t>2024</t>
        </is>
      </c>
      <c r="C802" t="n">
        <v>3</v>
      </c>
      <c r="D802" t="inlineStr">
        <is>
          <t>202403</t>
        </is>
      </c>
      <c r="E802" t="inlineStr">
        <is>
          <t>046</t>
        </is>
      </c>
      <c r="F802" t="inlineStr">
        <is>
          <t>PAITA</t>
        </is>
      </c>
      <c r="G802" t="n">
        <v>0</v>
      </c>
      <c r="H802" t="inlineStr">
        <is>
          <t>AGENCIA DE ADUANA MACROMAR S.A.</t>
        </is>
      </c>
      <c r="I802" t="inlineStr">
        <is>
          <t>FR</t>
        </is>
      </c>
      <c r="J802" t="inlineStr">
        <is>
          <t>FRANCE</t>
        </is>
      </c>
      <c r="K802" s="8" t="n">
        <v>72172.8</v>
      </c>
      <c r="O802" t="inlineStr">
        <is>
          <t>SUNAT - Aduanas (exportaciones)</t>
        </is>
      </c>
      <c r="P802" t="inlineStr">
        <is>
          <t>2026-09-17T22:12:33.000Z</t>
        </is>
      </c>
    </row>
    <row r="803">
      <c r="A803" t="inlineStr">
        <is>
          <t>20525955843</t>
        </is>
      </c>
      <c r="B803" t="inlineStr">
        <is>
          <t>2024</t>
        </is>
      </c>
      <c r="C803" t="n">
        <v>11</v>
      </c>
      <c r="D803" t="inlineStr">
        <is>
          <t>202411</t>
        </is>
      </c>
      <c r="E803" t="inlineStr">
        <is>
          <t>046</t>
        </is>
      </c>
      <c r="F803" t="inlineStr">
        <is>
          <t>PAITA</t>
        </is>
      </c>
      <c r="G803" t="n">
        <v>0</v>
      </c>
      <c r="H803" t="inlineStr">
        <is>
          <t>AGENCIA DE ADUANA MACROMAR S.A.</t>
        </is>
      </c>
      <c r="I803" t="inlineStr">
        <is>
          <t>ES</t>
        </is>
      </c>
      <c r="J803" t="inlineStr">
        <is>
          <t>SPAIN</t>
        </is>
      </c>
      <c r="K803" s="8" t="n">
        <v>50876</v>
      </c>
      <c r="O803" t="inlineStr">
        <is>
          <t>SUNAT - Aduanas (exportaciones)</t>
        </is>
      </c>
      <c r="P803" t="inlineStr">
        <is>
          <t>2026-09-17T22:12:33.000Z</t>
        </is>
      </c>
    </row>
    <row r="804">
      <c r="A804" t="inlineStr">
        <is>
          <t>20525955843</t>
        </is>
      </c>
      <c r="B804" t="inlineStr">
        <is>
          <t>2024</t>
        </is>
      </c>
      <c r="C804" t="n">
        <v>11</v>
      </c>
      <c r="D804" t="inlineStr">
        <is>
          <t>202411</t>
        </is>
      </c>
      <c r="E804" t="inlineStr">
        <is>
          <t>046</t>
        </is>
      </c>
      <c r="F804" t="inlineStr">
        <is>
          <t>PAITA</t>
        </is>
      </c>
      <c r="G804" t="n">
        <v>0</v>
      </c>
      <c r="H804" t="inlineStr">
        <is>
          <t>AGENCIA DE ADUANA MACROMAR S.A.</t>
        </is>
      </c>
      <c r="I804" t="inlineStr">
        <is>
          <t>FR</t>
        </is>
      </c>
      <c r="J804" t="inlineStr">
        <is>
          <t>FRANCE</t>
        </is>
      </c>
      <c r="K804" s="8" t="n">
        <v>72172.8</v>
      </c>
      <c r="O804" t="inlineStr">
        <is>
          <t>SUNAT - Aduanas (exportaciones)</t>
        </is>
      </c>
      <c r="P804" t="inlineStr">
        <is>
          <t>2026-09-17T22:12:33.000Z</t>
        </is>
      </c>
    </row>
    <row r="805">
      <c r="A805" t="inlineStr">
        <is>
          <t>20525955843</t>
        </is>
      </c>
      <c r="B805" t="inlineStr">
        <is>
          <t>2024</t>
        </is>
      </c>
      <c r="C805" t="n">
        <v>10</v>
      </c>
      <c r="D805" t="inlineStr">
        <is>
          <t>202410</t>
        </is>
      </c>
      <c r="E805" t="inlineStr">
        <is>
          <t>046</t>
        </is>
      </c>
      <c r="F805" t="inlineStr">
        <is>
          <t>PAITA</t>
        </is>
      </c>
      <c r="G805" t="n">
        <v>0</v>
      </c>
      <c r="H805" t="inlineStr">
        <is>
          <t>AGENCIA DE ADUANA MACROMAR S.A.</t>
        </is>
      </c>
      <c r="I805" t="inlineStr">
        <is>
          <t>ES</t>
        </is>
      </c>
      <c r="J805" t="inlineStr">
        <is>
          <t>SPAIN</t>
        </is>
      </c>
      <c r="K805" s="8" t="n">
        <v>47844.4</v>
      </c>
      <c r="O805" t="inlineStr">
        <is>
          <t>SUNAT - Aduanas (exportaciones)</t>
        </is>
      </c>
      <c r="P805" t="inlineStr">
        <is>
          <t>2026-09-17T22:12:33.000Z</t>
        </is>
      </c>
    </row>
    <row r="806">
      <c r="A806" t="inlineStr">
        <is>
          <t>20525955843</t>
        </is>
      </c>
      <c r="B806" t="inlineStr">
        <is>
          <t>2024</t>
        </is>
      </c>
      <c r="C806" t="n">
        <v>10</v>
      </c>
      <c r="D806" t="inlineStr">
        <is>
          <t>202410</t>
        </is>
      </c>
      <c r="E806" t="inlineStr">
        <is>
          <t>046</t>
        </is>
      </c>
      <c r="F806" t="inlineStr">
        <is>
          <t>PAITA</t>
        </is>
      </c>
      <c r="G806" t="n">
        <v>0</v>
      </c>
      <c r="H806" t="inlineStr">
        <is>
          <t>AGENCIA DE ADUANA MACROMAR S.A.</t>
        </is>
      </c>
      <c r="I806" t="inlineStr">
        <is>
          <t>FR</t>
        </is>
      </c>
      <c r="J806" t="inlineStr">
        <is>
          <t>FRANCE</t>
        </is>
      </c>
      <c r="K806" s="8" t="n">
        <v>109762.8</v>
      </c>
      <c r="O806" t="inlineStr">
        <is>
          <t>SUNAT - Aduanas (exportaciones)</t>
        </is>
      </c>
      <c r="P806" t="inlineStr">
        <is>
          <t>2026-09-17T22:12:33.000Z</t>
        </is>
      </c>
    </row>
    <row r="807">
      <c r="A807" t="inlineStr">
        <is>
          <t>20525955843</t>
        </is>
      </c>
      <c r="B807" t="inlineStr">
        <is>
          <t>2024</t>
        </is>
      </c>
      <c r="C807" t="n">
        <v>9</v>
      </c>
      <c r="D807" t="inlineStr">
        <is>
          <t>202409</t>
        </is>
      </c>
      <c r="E807" t="inlineStr">
        <is>
          <t>046</t>
        </is>
      </c>
      <c r="F807" t="inlineStr">
        <is>
          <t>PAITA</t>
        </is>
      </c>
      <c r="G807" t="n">
        <v>0</v>
      </c>
      <c r="H807" t="inlineStr">
        <is>
          <t>AGENCIA DE ADUANA MACROMAR S.A.</t>
        </is>
      </c>
      <c r="I807" t="inlineStr">
        <is>
          <t>ES</t>
        </is>
      </c>
      <c r="J807" t="inlineStr">
        <is>
          <t>SPAIN</t>
        </is>
      </c>
      <c r="K807" s="8" t="n">
        <v>45748.19</v>
      </c>
      <c r="O807" t="inlineStr">
        <is>
          <t>SUNAT - Aduanas (exportaciones)</t>
        </is>
      </c>
      <c r="P807" t="inlineStr">
        <is>
          <t>2026-09-17T22:12:33.000Z</t>
        </is>
      </c>
    </row>
    <row r="808">
      <c r="A808" t="inlineStr">
        <is>
          <t>20525955843</t>
        </is>
      </c>
      <c r="B808" t="inlineStr">
        <is>
          <t>2024</t>
        </is>
      </c>
      <c r="C808" t="n">
        <v>9</v>
      </c>
      <c r="D808" t="inlineStr">
        <is>
          <t>202409</t>
        </is>
      </c>
      <c r="E808" t="inlineStr">
        <is>
          <t>046</t>
        </is>
      </c>
      <c r="F808" t="inlineStr">
        <is>
          <t>PAITA</t>
        </is>
      </c>
      <c r="G808" t="n">
        <v>0</v>
      </c>
      <c r="H808" t="inlineStr">
        <is>
          <t>AGENCIA DE ADUANA MACROMAR S.A.</t>
        </is>
      </c>
      <c r="I808" t="inlineStr">
        <is>
          <t>FR</t>
        </is>
      </c>
      <c r="J808" t="inlineStr">
        <is>
          <t>FRANCE</t>
        </is>
      </c>
      <c r="K808" s="8" t="n">
        <v>72172.8</v>
      </c>
      <c r="O808" t="inlineStr">
        <is>
          <t>SUNAT - Aduanas (exportaciones)</t>
        </is>
      </c>
      <c r="P808" t="inlineStr">
        <is>
          <t>2026-09-17T22:12:33.000Z</t>
        </is>
      </c>
    </row>
    <row r="809">
      <c r="A809" t="inlineStr">
        <is>
          <t>20170142773</t>
        </is>
      </c>
      <c r="B809" t="inlineStr">
        <is>
          <t>2024</t>
        </is>
      </c>
      <c r="C809" t="n">
        <v>8</v>
      </c>
      <c r="D809" t="inlineStr">
        <is>
          <t>202408</t>
        </is>
      </c>
      <c r="E809" t="inlineStr">
        <is>
          <t>046</t>
        </is>
      </c>
      <c r="F809" t="inlineStr">
        <is>
          <t>PAITA</t>
        </is>
      </c>
      <c r="G809" t="n">
        <v>0</v>
      </c>
      <c r="H809" t="inlineStr">
        <is>
          <t>GRUPO PML S.A.C  AGENTES DE ADUANAS</t>
        </is>
      </c>
      <c r="I809" t="inlineStr">
        <is>
          <t>DE</t>
        </is>
      </c>
      <c r="J809" t="inlineStr">
        <is>
          <t>GERMANY</t>
        </is>
      </c>
      <c r="K809" s="8" t="n">
        <v>97343.73</v>
      </c>
      <c r="O809" t="inlineStr">
        <is>
          <t>SUNAT - Aduanas (exportaciones)</t>
        </is>
      </c>
      <c r="P809" t="inlineStr">
        <is>
          <t>2026-09-17T22:12:33.000Z</t>
        </is>
      </c>
    </row>
    <row r="810">
      <c r="A810" t="inlineStr">
        <is>
          <t>20170142773</t>
        </is>
      </c>
      <c r="B810" t="inlineStr">
        <is>
          <t>2024</t>
        </is>
      </c>
      <c r="C810" t="n">
        <v>8</v>
      </c>
      <c r="D810" t="inlineStr">
        <is>
          <t>202408</t>
        </is>
      </c>
      <c r="E810" t="inlineStr">
        <is>
          <t>046</t>
        </is>
      </c>
      <c r="F810" t="inlineStr">
        <is>
          <t>PAITA</t>
        </is>
      </c>
      <c r="G810" t="n">
        <v>0</v>
      </c>
      <c r="H810" t="inlineStr">
        <is>
          <t>GRUPO PML S.A.C  AGENTES DE ADUANAS</t>
        </is>
      </c>
      <c r="I810" t="inlineStr">
        <is>
          <t>IE</t>
        </is>
      </c>
      <c r="J810" t="inlineStr">
        <is>
          <t>IRELAND</t>
        </is>
      </c>
      <c r="K810" s="8" t="n">
        <v>97343.73</v>
      </c>
      <c r="O810" t="inlineStr">
        <is>
          <t>SUNAT - Aduanas (exportaciones)</t>
        </is>
      </c>
      <c r="P810" t="inlineStr">
        <is>
          <t>2026-09-17T22:12:33.000Z</t>
        </is>
      </c>
    </row>
    <row r="811">
      <c r="A811" t="inlineStr">
        <is>
          <t>20170142773</t>
        </is>
      </c>
      <c r="B811" t="inlineStr">
        <is>
          <t>2024</t>
        </is>
      </c>
      <c r="C811" t="n">
        <v>8</v>
      </c>
      <c r="D811" t="inlineStr">
        <is>
          <t>202408</t>
        </is>
      </c>
      <c r="E811" t="inlineStr">
        <is>
          <t>046</t>
        </is>
      </c>
      <c r="F811" t="inlineStr">
        <is>
          <t>PAITA</t>
        </is>
      </c>
      <c r="G811" t="n">
        <v>0</v>
      </c>
      <c r="H811" t="inlineStr">
        <is>
          <t>GRUPO PML S.A.C  AGENTES DE ADUANAS</t>
        </is>
      </c>
      <c r="I811" t="inlineStr">
        <is>
          <t>US</t>
        </is>
      </c>
      <c r="J811" t="inlineStr">
        <is>
          <t>UNITED STATES</t>
        </is>
      </c>
      <c r="K811" s="8" t="n">
        <v>791970.13</v>
      </c>
      <c r="O811" t="inlineStr">
        <is>
          <t>SUNAT - Aduanas (exportaciones)</t>
        </is>
      </c>
      <c r="P811" t="inlineStr">
        <is>
          <t>2026-09-17T22:12:33.000Z</t>
        </is>
      </c>
    </row>
    <row r="812">
      <c r="A812" t="inlineStr">
        <is>
          <t>20170142773</t>
        </is>
      </c>
      <c r="B812" t="inlineStr">
        <is>
          <t>2024</t>
        </is>
      </c>
      <c r="C812" t="n">
        <v>1</v>
      </c>
      <c r="D812" t="inlineStr">
        <is>
          <t>202401</t>
        </is>
      </c>
      <c r="E812" t="inlineStr">
        <is>
          <t>046</t>
        </is>
      </c>
      <c r="F812" t="inlineStr">
        <is>
          <t>PAITA</t>
        </is>
      </c>
      <c r="G812" t="n">
        <v>0</v>
      </c>
      <c r="H812" t="inlineStr">
        <is>
          <t>AGENCIA DE ADUANA MACROMAR S.A.</t>
        </is>
      </c>
      <c r="I812" t="inlineStr">
        <is>
          <t>GB</t>
        </is>
      </c>
      <c r="J812" t="inlineStr">
        <is>
          <t>UNITED KINGDOM</t>
        </is>
      </c>
      <c r="K812" s="8" t="n">
        <v>76553.08</v>
      </c>
      <c r="O812" t="inlineStr">
        <is>
          <t>SUNAT - Aduanas (exportaciones)</t>
        </is>
      </c>
      <c r="P812" t="inlineStr">
        <is>
          <t>2026-09-17T22:12:33.000Z</t>
        </is>
      </c>
    </row>
    <row r="813">
      <c r="A813" t="inlineStr">
        <is>
          <t>20170142773</t>
        </is>
      </c>
      <c r="B813" t="inlineStr">
        <is>
          <t>2024</t>
        </is>
      </c>
      <c r="C813" t="n">
        <v>2</v>
      </c>
      <c r="D813" t="inlineStr">
        <is>
          <t>202402</t>
        </is>
      </c>
      <c r="E813" t="inlineStr">
        <is>
          <t>046</t>
        </is>
      </c>
      <c r="F813" t="inlineStr">
        <is>
          <t>PAITA</t>
        </is>
      </c>
      <c r="G813" t="n">
        <v>0</v>
      </c>
      <c r="H813" t="inlineStr">
        <is>
          <t>AGENCIA DE ADUANA MACROMAR S.A.</t>
        </is>
      </c>
      <c r="I813" t="inlineStr">
        <is>
          <t>TR</t>
        </is>
      </c>
      <c r="J813" t="inlineStr">
        <is>
          <t>TURKEY</t>
        </is>
      </c>
      <c r="K813" s="8" t="n">
        <v>82912.5</v>
      </c>
      <c r="O813" t="inlineStr">
        <is>
          <t>SUNAT - Aduanas (exportaciones)</t>
        </is>
      </c>
      <c r="P813" t="inlineStr">
        <is>
          <t>2026-09-17T22:12:33.000Z</t>
        </is>
      </c>
    </row>
    <row r="814">
      <c r="A814" t="inlineStr">
        <is>
          <t>20170142773</t>
        </is>
      </c>
      <c r="B814" t="inlineStr">
        <is>
          <t>2024</t>
        </is>
      </c>
      <c r="C814" t="n">
        <v>7</v>
      </c>
      <c r="D814" t="inlineStr">
        <is>
          <t>202407</t>
        </is>
      </c>
      <c r="E814" t="inlineStr">
        <is>
          <t>046</t>
        </is>
      </c>
      <c r="F814" t="inlineStr">
        <is>
          <t>PAITA</t>
        </is>
      </c>
      <c r="G814" t="n">
        <v>0</v>
      </c>
      <c r="H814" t="inlineStr">
        <is>
          <t>GRUPO PML S.A.C  AGENTES DE ADUANAS</t>
        </is>
      </c>
      <c r="I814" t="inlineStr">
        <is>
          <t>DE</t>
        </is>
      </c>
      <c r="J814" t="inlineStr">
        <is>
          <t>GERMANY</t>
        </is>
      </c>
      <c r="K814" s="8" t="n">
        <v>96214.25999999999</v>
      </c>
      <c r="O814" t="inlineStr">
        <is>
          <t>SUNAT - Aduanas (exportaciones)</t>
        </is>
      </c>
      <c r="P814" t="inlineStr">
        <is>
          <t>2026-09-17T22:12:33.000Z</t>
        </is>
      </c>
    </row>
    <row r="815">
      <c r="A815" t="inlineStr">
        <is>
          <t>20170142773</t>
        </is>
      </c>
      <c r="B815" t="inlineStr">
        <is>
          <t>2024</t>
        </is>
      </c>
      <c r="C815" t="n">
        <v>7</v>
      </c>
      <c r="D815" t="inlineStr">
        <is>
          <t>202407</t>
        </is>
      </c>
      <c r="E815" t="inlineStr">
        <is>
          <t>046</t>
        </is>
      </c>
      <c r="F815" t="inlineStr">
        <is>
          <t>PAITA</t>
        </is>
      </c>
      <c r="G815" t="n">
        <v>0</v>
      </c>
      <c r="H815" t="inlineStr">
        <is>
          <t>GRUPO PML S.A.C  AGENTES DE ADUANAS</t>
        </is>
      </c>
      <c r="I815" t="inlineStr">
        <is>
          <t>IE</t>
        </is>
      </c>
      <c r="J815" t="inlineStr">
        <is>
          <t>IRELAND</t>
        </is>
      </c>
      <c r="K815" s="8" t="n">
        <v>96423.42</v>
      </c>
      <c r="O815" t="inlineStr">
        <is>
          <t>SUNAT - Aduanas (exportaciones)</t>
        </is>
      </c>
      <c r="P815" t="inlineStr">
        <is>
          <t>2026-09-17T22:12:33.000Z</t>
        </is>
      </c>
    </row>
    <row r="816">
      <c r="A816" t="inlineStr">
        <is>
          <t>20170142773</t>
        </is>
      </c>
      <c r="B816" t="inlineStr">
        <is>
          <t>2024</t>
        </is>
      </c>
      <c r="C816" t="n">
        <v>6</v>
      </c>
      <c r="D816" t="inlineStr">
        <is>
          <t>202406</t>
        </is>
      </c>
      <c r="E816" t="inlineStr">
        <is>
          <t>046</t>
        </is>
      </c>
      <c r="F816" t="inlineStr">
        <is>
          <t>PAITA</t>
        </is>
      </c>
      <c r="G816" t="n">
        <v>0</v>
      </c>
      <c r="H816" t="inlineStr">
        <is>
          <t>GRUPO PML S.A.C  AGENTES DE ADUANAS</t>
        </is>
      </c>
      <c r="I816" t="inlineStr">
        <is>
          <t>US</t>
        </is>
      </c>
      <c r="J816" t="inlineStr">
        <is>
          <t>UNITED STATES</t>
        </is>
      </c>
      <c r="K816" s="8" t="n">
        <v>79481.34</v>
      </c>
      <c r="O816" t="inlineStr">
        <is>
          <t>SUNAT - Aduanas (exportaciones)</t>
        </is>
      </c>
      <c r="P816" t="inlineStr">
        <is>
          <t>2026-09-17T22:12:33.000Z</t>
        </is>
      </c>
    </row>
    <row r="817">
      <c r="A817" t="inlineStr">
        <is>
          <t>20170142773</t>
        </is>
      </c>
      <c r="B817" t="inlineStr">
        <is>
          <t>2024</t>
        </is>
      </c>
      <c r="C817" t="n">
        <v>11</v>
      </c>
      <c r="D817" t="inlineStr">
        <is>
          <t>202411</t>
        </is>
      </c>
      <c r="E817" t="inlineStr">
        <is>
          <t>046</t>
        </is>
      </c>
      <c r="F817" t="inlineStr">
        <is>
          <t>PAITA</t>
        </is>
      </c>
      <c r="G817" t="n">
        <v>0</v>
      </c>
      <c r="H817" t="inlineStr">
        <is>
          <t>GRUPO PML S.A.C  AGENTES DE ADUANAS</t>
        </is>
      </c>
      <c r="I817" t="inlineStr">
        <is>
          <t>BE</t>
        </is>
      </c>
      <c r="J817" t="inlineStr">
        <is>
          <t>BELGIUM</t>
        </is>
      </c>
      <c r="K817" s="8" t="n">
        <v>179750</v>
      </c>
      <c r="O817" t="inlineStr">
        <is>
          <t>SUNAT - Aduanas (exportaciones)</t>
        </is>
      </c>
      <c r="P817" t="inlineStr">
        <is>
          <t>2026-09-17T22:12:33.000Z</t>
        </is>
      </c>
    </row>
    <row r="818">
      <c r="A818" t="inlineStr">
        <is>
          <t>20170142773</t>
        </is>
      </c>
      <c r="B818" t="inlineStr">
        <is>
          <t>2024</t>
        </is>
      </c>
      <c r="C818" t="n">
        <v>10</v>
      </c>
      <c r="D818" t="inlineStr">
        <is>
          <t>202410</t>
        </is>
      </c>
      <c r="E818" t="inlineStr">
        <is>
          <t>046</t>
        </is>
      </c>
      <c r="F818" t="inlineStr">
        <is>
          <t>PAITA</t>
        </is>
      </c>
      <c r="G818" t="n">
        <v>0</v>
      </c>
      <c r="H818" t="inlineStr">
        <is>
          <t>GRUPO PML S.A.C  AGENTES DE ADUANAS</t>
        </is>
      </c>
      <c r="I818" t="inlineStr">
        <is>
          <t>US</t>
        </is>
      </c>
      <c r="J818" t="inlineStr">
        <is>
          <t>UNITED STATES</t>
        </is>
      </c>
      <c r="K818" s="8" t="n">
        <v>264062.05</v>
      </c>
      <c r="O818" t="inlineStr">
        <is>
          <t>SUNAT - Aduanas (exportaciones)</t>
        </is>
      </c>
      <c r="P818" t="inlineStr">
        <is>
          <t>2026-09-17T22:12:33.000Z</t>
        </is>
      </c>
    </row>
    <row r="819">
      <c r="A819" t="inlineStr">
        <is>
          <t>20170142773</t>
        </is>
      </c>
      <c r="B819" t="inlineStr">
        <is>
          <t>2024</t>
        </is>
      </c>
      <c r="C819" t="n">
        <v>9</v>
      </c>
      <c r="D819" t="inlineStr">
        <is>
          <t>202409</t>
        </is>
      </c>
      <c r="E819" t="inlineStr">
        <is>
          <t>046</t>
        </is>
      </c>
      <c r="F819" t="inlineStr">
        <is>
          <t>PAITA</t>
        </is>
      </c>
      <c r="G819" t="n">
        <v>0</v>
      </c>
      <c r="H819" t="inlineStr">
        <is>
          <t>GRUPO PML S.A.C  AGENTES DE ADUANAS</t>
        </is>
      </c>
      <c r="I819" t="inlineStr">
        <is>
          <t>BE</t>
        </is>
      </c>
      <c r="J819" t="inlineStr">
        <is>
          <t>BELGIUM</t>
        </is>
      </c>
      <c r="K819" s="8" t="n">
        <v>149750</v>
      </c>
      <c r="O819" t="inlineStr">
        <is>
          <t>SUNAT - Aduanas (exportaciones)</t>
        </is>
      </c>
      <c r="P819" t="inlineStr">
        <is>
          <t>2026-09-17T22:12:33.000Z</t>
        </is>
      </c>
    </row>
    <row r="820">
      <c r="A820" t="inlineStr">
        <is>
          <t>20170142773</t>
        </is>
      </c>
      <c r="B820" t="inlineStr">
        <is>
          <t>2024</t>
        </is>
      </c>
      <c r="C820" t="n">
        <v>9</v>
      </c>
      <c r="D820" t="inlineStr">
        <is>
          <t>202409</t>
        </is>
      </c>
      <c r="E820" t="inlineStr">
        <is>
          <t>046</t>
        </is>
      </c>
      <c r="F820" t="inlineStr">
        <is>
          <t>PAITA</t>
        </is>
      </c>
      <c r="G820" t="n">
        <v>0</v>
      </c>
      <c r="H820" t="inlineStr">
        <is>
          <t>GRUPO PML S.A.C  AGENTES DE ADUANAS</t>
        </is>
      </c>
      <c r="I820" t="inlineStr">
        <is>
          <t>IE</t>
        </is>
      </c>
      <c r="J820" t="inlineStr">
        <is>
          <t>IRELAND</t>
        </is>
      </c>
      <c r="K820" s="8" t="n">
        <v>100585.73</v>
      </c>
      <c r="O820" t="inlineStr">
        <is>
          <t>SUNAT - Aduanas (exportaciones)</t>
        </is>
      </c>
      <c r="P820" t="inlineStr">
        <is>
          <t>2026-09-17T22:12:33.000Z</t>
        </is>
      </c>
    </row>
    <row r="821">
      <c r="A821" t="inlineStr">
        <is>
          <t>20170142773</t>
        </is>
      </c>
      <c r="B821" t="inlineStr">
        <is>
          <t>2024</t>
        </is>
      </c>
      <c r="C821" t="n">
        <v>9</v>
      </c>
      <c r="D821" t="inlineStr">
        <is>
          <t>202409</t>
        </is>
      </c>
      <c r="E821" t="inlineStr">
        <is>
          <t>046</t>
        </is>
      </c>
      <c r="F821" t="inlineStr">
        <is>
          <t>PAITA</t>
        </is>
      </c>
      <c r="G821" t="n">
        <v>0</v>
      </c>
      <c r="H821" t="inlineStr">
        <is>
          <t>GRUPO PML S.A.C  AGENTES DE ADUANAS</t>
        </is>
      </c>
      <c r="I821" t="inlineStr">
        <is>
          <t>US</t>
        </is>
      </c>
      <c r="J821" t="inlineStr">
        <is>
          <t>UNITED STATES</t>
        </is>
      </c>
      <c r="K821" s="8" t="n">
        <v>416591.63</v>
      </c>
      <c r="O821" t="inlineStr">
        <is>
          <t>SUNAT - Aduanas (exportaciones)</t>
        </is>
      </c>
      <c r="P821" t="inlineStr">
        <is>
          <t>2026-09-17T22:12:33.000Z</t>
        </is>
      </c>
    </row>
    <row r="822">
      <c r="A822" t="inlineStr">
        <is>
          <t>20136201213</t>
        </is>
      </c>
      <c r="B822" t="inlineStr">
        <is>
          <t>2024</t>
        </is>
      </c>
      <c r="C822" t="n">
        <v>12</v>
      </c>
      <c r="D822" t="inlineStr">
        <is>
          <t>202412</t>
        </is>
      </c>
      <c r="E822" t="inlineStr">
        <is>
          <t>118</t>
        </is>
      </c>
      <c r="F822" t="inlineStr">
        <is>
          <t>MARITIMA DEL CALLAO</t>
        </is>
      </c>
      <c r="G822" t="n">
        <v>0</v>
      </c>
      <c r="H822" t="inlineStr">
        <is>
          <t>GRUPO PML S.A.C  AGENTES DE ADUANAS</t>
        </is>
      </c>
      <c r="I822" t="inlineStr">
        <is>
          <t>CA</t>
        </is>
      </c>
      <c r="J822" t="inlineStr">
        <is>
          <t>CANADA</t>
        </is>
      </c>
      <c r="K822" s="8" t="n">
        <v>269140.24</v>
      </c>
      <c r="O822" t="inlineStr">
        <is>
          <t>SUNAT - Aduanas (exportaciones)</t>
        </is>
      </c>
      <c r="P822" t="inlineStr">
        <is>
          <t>2026-09-17T22:12:33.000Z</t>
        </is>
      </c>
    </row>
    <row r="823">
      <c r="A823" t="inlineStr">
        <is>
          <t>20136201213</t>
        </is>
      </c>
      <c r="B823" t="inlineStr">
        <is>
          <t>2024</t>
        </is>
      </c>
      <c r="C823" t="n">
        <v>12</v>
      </c>
      <c r="D823" t="inlineStr">
        <is>
          <t>202412</t>
        </is>
      </c>
      <c r="E823" t="inlineStr">
        <is>
          <t>118</t>
        </is>
      </c>
      <c r="F823" t="inlineStr">
        <is>
          <t>MARITIMA DEL CALLAO</t>
        </is>
      </c>
      <c r="G823" t="n">
        <v>0</v>
      </c>
      <c r="H823" t="inlineStr">
        <is>
          <t>GRUPO PML S.A.C  AGENTES DE ADUANAS</t>
        </is>
      </c>
      <c r="I823" t="inlineStr">
        <is>
          <t>JP</t>
        </is>
      </c>
      <c r="J823" t="inlineStr">
        <is>
          <t>JAPAN</t>
        </is>
      </c>
      <c r="K823" s="8" t="n">
        <v>103167.04</v>
      </c>
      <c r="O823" t="inlineStr">
        <is>
          <t>SUNAT - Aduanas (exportaciones)</t>
        </is>
      </c>
      <c r="P823" t="inlineStr">
        <is>
          <t>2026-09-17T22:12:33.000Z</t>
        </is>
      </c>
    </row>
    <row r="824">
      <c r="A824" t="inlineStr">
        <is>
          <t>20136201213</t>
        </is>
      </c>
      <c r="B824" t="inlineStr">
        <is>
          <t>2024</t>
        </is>
      </c>
      <c r="C824" t="n">
        <v>12</v>
      </c>
      <c r="D824" t="inlineStr">
        <is>
          <t>202412</t>
        </is>
      </c>
      <c r="E824" t="inlineStr">
        <is>
          <t>118</t>
        </is>
      </c>
      <c r="F824" t="inlineStr">
        <is>
          <t>MARITIMA DEL CALLAO</t>
        </is>
      </c>
      <c r="G824" t="n">
        <v>0</v>
      </c>
      <c r="H824" t="inlineStr">
        <is>
          <t>GRUPO PML S.A.C  AGENTES DE ADUANAS</t>
        </is>
      </c>
      <c r="I824" t="inlineStr">
        <is>
          <t>US</t>
        </is>
      </c>
      <c r="J824" t="inlineStr">
        <is>
          <t>UNITED STATES</t>
        </is>
      </c>
      <c r="K824" s="8" t="n">
        <v>55371.28</v>
      </c>
      <c r="O824" t="inlineStr">
        <is>
          <t>SUNAT - Aduanas (exportaciones)</t>
        </is>
      </c>
      <c r="P824" t="inlineStr">
        <is>
          <t>2026-09-17T22:12:33.000Z</t>
        </is>
      </c>
    </row>
    <row r="825">
      <c r="A825" t="inlineStr">
        <is>
          <t>20136201213</t>
        </is>
      </c>
      <c r="B825" t="inlineStr">
        <is>
          <t>2024</t>
        </is>
      </c>
      <c r="C825" t="n">
        <v>1</v>
      </c>
      <c r="D825" t="inlineStr">
        <is>
          <t>202401</t>
        </is>
      </c>
      <c r="E825" t="inlineStr">
        <is>
          <t>118</t>
        </is>
      </c>
      <c r="F825" t="inlineStr">
        <is>
          <t>MARITIMA DEL CALLAO</t>
        </is>
      </c>
      <c r="G825" t="n">
        <v>0</v>
      </c>
      <c r="H825" t="inlineStr">
        <is>
          <t>GRUPO PML S.A.C  AGENTES DE ADUANAS</t>
        </is>
      </c>
      <c r="I825" t="inlineStr">
        <is>
          <t>JP</t>
        </is>
      </c>
      <c r="J825" t="inlineStr">
        <is>
          <t>JAPAN</t>
        </is>
      </c>
      <c r="K825" s="8" t="n">
        <v>98292.11</v>
      </c>
      <c r="O825" t="inlineStr">
        <is>
          <t>SUNAT - Aduanas (exportaciones)</t>
        </is>
      </c>
      <c r="P825" t="inlineStr">
        <is>
          <t>2026-09-17T22:12:33.000Z</t>
        </is>
      </c>
    </row>
    <row r="826">
      <c r="A826" t="inlineStr">
        <is>
          <t>20136201213</t>
        </is>
      </c>
      <c r="B826" t="inlineStr">
        <is>
          <t>2024</t>
        </is>
      </c>
      <c r="C826" t="n">
        <v>2</v>
      </c>
      <c r="D826" t="inlineStr">
        <is>
          <t>202402</t>
        </is>
      </c>
      <c r="E826" t="inlineStr">
        <is>
          <t>118</t>
        </is>
      </c>
      <c r="F826" t="inlineStr">
        <is>
          <t>MARITIMA DEL CALLAO</t>
        </is>
      </c>
      <c r="G826" t="n">
        <v>0</v>
      </c>
      <c r="H826" t="inlineStr">
        <is>
          <t>GRUPO PML S.A.C  AGENTES DE ADUANAS</t>
        </is>
      </c>
      <c r="I826" t="inlineStr">
        <is>
          <t>US</t>
        </is>
      </c>
      <c r="J826" t="inlineStr">
        <is>
          <t>UNITED STATES</t>
        </is>
      </c>
      <c r="K826" s="8" t="n">
        <v>83247.07000000001</v>
      </c>
      <c r="O826" t="inlineStr">
        <is>
          <t>SUNAT - Aduanas (exportaciones)</t>
        </is>
      </c>
      <c r="P826" t="inlineStr">
        <is>
          <t>2026-09-17T22:12:33.000Z</t>
        </is>
      </c>
    </row>
    <row r="827">
      <c r="A827" t="inlineStr">
        <is>
          <t>20136201213</t>
        </is>
      </c>
      <c r="B827" t="inlineStr">
        <is>
          <t>2024</t>
        </is>
      </c>
      <c r="C827" t="n">
        <v>3</v>
      </c>
      <c r="D827" t="inlineStr">
        <is>
          <t>202403</t>
        </is>
      </c>
      <c r="E827" t="inlineStr">
        <is>
          <t>118</t>
        </is>
      </c>
      <c r="F827" t="inlineStr">
        <is>
          <t>MARITIMA DEL CALLAO</t>
        </is>
      </c>
      <c r="G827" t="n">
        <v>0</v>
      </c>
      <c r="H827" t="inlineStr">
        <is>
          <t>A. HARTRODT ADUANAS S.A.C.</t>
        </is>
      </c>
      <c r="I827" t="inlineStr">
        <is>
          <t>US</t>
        </is>
      </c>
      <c r="J827" t="inlineStr">
        <is>
          <t>UNITED STATES</t>
        </is>
      </c>
      <c r="K827" s="8" t="n">
        <v>48527.01</v>
      </c>
      <c r="O827" t="inlineStr">
        <is>
          <t>SUNAT - Aduanas (exportaciones)</t>
        </is>
      </c>
      <c r="P827" t="inlineStr">
        <is>
          <t>2026-09-17T22:12:33.000Z</t>
        </is>
      </c>
    </row>
    <row r="828">
      <c r="A828" t="inlineStr">
        <is>
          <t>20136201213</t>
        </is>
      </c>
      <c r="B828" t="inlineStr">
        <is>
          <t>2024</t>
        </is>
      </c>
      <c r="C828" t="n">
        <v>3</v>
      </c>
      <c r="D828" t="inlineStr">
        <is>
          <t>202403</t>
        </is>
      </c>
      <c r="E828" t="inlineStr">
        <is>
          <t>118</t>
        </is>
      </c>
      <c r="F828" t="inlineStr">
        <is>
          <t>MARITIMA DEL CALLAO</t>
        </is>
      </c>
      <c r="G828" t="n">
        <v>0</v>
      </c>
      <c r="H828" t="inlineStr">
        <is>
          <t>GRUPO PML S.A.C  AGENTES DE ADUANAS</t>
        </is>
      </c>
      <c r="I828" t="inlineStr">
        <is>
          <t>JP</t>
        </is>
      </c>
      <c r="J828" t="inlineStr">
        <is>
          <t>JAPAN</t>
        </is>
      </c>
      <c r="K828" s="8" t="n">
        <v>123407.13</v>
      </c>
      <c r="O828" t="inlineStr">
        <is>
          <t>SUNAT - Aduanas (exportaciones)</t>
        </is>
      </c>
      <c r="P828" t="inlineStr">
        <is>
          <t>2026-09-17T22:12:33.000Z</t>
        </is>
      </c>
    </row>
    <row r="829">
      <c r="A829" t="inlineStr">
        <is>
          <t>20136201213</t>
        </is>
      </c>
      <c r="B829" t="inlineStr">
        <is>
          <t>2024</t>
        </is>
      </c>
      <c r="C829" t="n">
        <v>11</v>
      </c>
      <c r="D829" t="inlineStr">
        <is>
          <t>202411</t>
        </is>
      </c>
      <c r="E829" t="inlineStr">
        <is>
          <t>118</t>
        </is>
      </c>
      <c r="F829" t="inlineStr">
        <is>
          <t>MARITIMA DEL CALLAO</t>
        </is>
      </c>
      <c r="G829" t="n">
        <v>0</v>
      </c>
      <c r="H829" t="inlineStr">
        <is>
          <t>GRUPO PML S.A.C  AGENTES DE ADUANAS</t>
        </is>
      </c>
      <c r="I829" t="inlineStr">
        <is>
          <t>JP</t>
        </is>
      </c>
      <c r="J829" t="inlineStr">
        <is>
          <t>JAPAN</t>
        </is>
      </c>
      <c r="K829" s="8" t="n">
        <v>345666.19</v>
      </c>
      <c r="O829" t="inlineStr">
        <is>
          <t>SUNAT - Aduanas (exportaciones)</t>
        </is>
      </c>
      <c r="P829" t="inlineStr">
        <is>
          <t>2026-09-17T22:12:33.000Z</t>
        </is>
      </c>
    </row>
    <row r="830">
      <c r="A830" t="inlineStr">
        <is>
          <t>20136201213</t>
        </is>
      </c>
      <c r="B830" t="inlineStr">
        <is>
          <t>2024</t>
        </is>
      </c>
      <c r="C830" t="n">
        <v>10</v>
      </c>
      <c r="D830" t="inlineStr">
        <is>
          <t>202410</t>
        </is>
      </c>
      <c r="E830" t="inlineStr">
        <is>
          <t>118</t>
        </is>
      </c>
      <c r="F830" t="inlineStr">
        <is>
          <t>MARITIMA DEL CALLAO</t>
        </is>
      </c>
      <c r="G830" t="n">
        <v>0</v>
      </c>
      <c r="H830" t="inlineStr">
        <is>
          <t>GRUPO PML S.A.C  AGENTES DE ADUANAS</t>
        </is>
      </c>
      <c r="I830" t="inlineStr">
        <is>
          <t>JP</t>
        </is>
      </c>
      <c r="J830" t="inlineStr">
        <is>
          <t>JAPAN</t>
        </is>
      </c>
      <c r="K830" s="8" t="n">
        <v>121315.5</v>
      </c>
      <c r="O830" t="inlineStr">
        <is>
          <t>SUNAT - Aduanas (exportaciones)</t>
        </is>
      </c>
      <c r="P830" t="inlineStr">
        <is>
          <t>2026-09-17T22:12:33.000Z</t>
        </is>
      </c>
    </row>
    <row r="831">
      <c r="A831" t="inlineStr">
        <is>
          <t>20136201213</t>
        </is>
      </c>
      <c r="B831" t="inlineStr">
        <is>
          <t>2024</t>
        </is>
      </c>
      <c r="C831" t="n">
        <v>10</v>
      </c>
      <c r="D831" t="inlineStr">
        <is>
          <t>202410</t>
        </is>
      </c>
      <c r="E831" t="inlineStr">
        <is>
          <t>118</t>
        </is>
      </c>
      <c r="F831" t="inlineStr">
        <is>
          <t>MARITIMA DEL CALLAO</t>
        </is>
      </c>
      <c r="G831" t="n">
        <v>0</v>
      </c>
      <c r="H831" t="inlineStr">
        <is>
          <t>GRUPO PML S.A.C  AGENTES DE ADUANAS</t>
        </is>
      </c>
      <c r="I831" t="inlineStr">
        <is>
          <t>US</t>
        </is>
      </c>
      <c r="J831" t="inlineStr">
        <is>
          <t>UNITED STATES</t>
        </is>
      </c>
      <c r="K831" s="8" t="n">
        <v>198020.8</v>
      </c>
      <c r="O831" t="inlineStr">
        <is>
          <t>SUNAT - Aduanas (exportaciones)</t>
        </is>
      </c>
      <c r="P831" t="inlineStr">
        <is>
          <t>2026-09-17T22:12:33.000Z</t>
        </is>
      </c>
    </row>
    <row r="832">
      <c r="A832" t="inlineStr">
        <is>
          <t>20129529530</t>
        </is>
      </c>
      <c r="B832" t="inlineStr">
        <is>
          <t>2024</t>
        </is>
      </c>
      <c r="C832" t="n">
        <v>8</v>
      </c>
      <c r="D832" t="inlineStr">
        <is>
          <t>202408</t>
        </is>
      </c>
      <c r="E832" t="inlineStr">
        <is>
          <t>118</t>
        </is>
      </c>
      <c r="F832" t="inlineStr">
        <is>
          <t>MARITIMA DEL CALLAO</t>
        </is>
      </c>
      <c r="G832" t="n">
        <v>0</v>
      </c>
      <c r="H832" t="inlineStr">
        <is>
          <t>IJI S.A.C. AGENTES DE ADUANA</t>
        </is>
      </c>
      <c r="I832" t="inlineStr">
        <is>
          <t>BE</t>
        </is>
      </c>
      <c r="J832" t="inlineStr">
        <is>
          <t>BELGIUM</t>
        </is>
      </c>
      <c r="K832" s="8" t="n">
        <v>248061.13</v>
      </c>
      <c r="O832" t="inlineStr">
        <is>
          <t>SUNAT - Aduanas (exportaciones)</t>
        </is>
      </c>
      <c r="P832" t="inlineStr">
        <is>
          <t>2026-09-17T22:12:33.000Z</t>
        </is>
      </c>
    </row>
    <row r="833">
      <c r="A833" t="inlineStr">
        <is>
          <t>20129529530</t>
        </is>
      </c>
      <c r="B833" t="inlineStr">
        <is>
          <t>2024</t>
        </is>
      </c>
      <c r="C833" t="n">
        <v>8</v>
      </c>
      <c r="D833" t="inlineStr">
        <is>
          <t>202408</t>
        </is>
      </c>
      <c r="E833" t="inlineStr">
        <is>
          <t>118</t>
        </is>
      </c>
      <c r="F833" t="inlineStr">
        <is>
          <t>MARITIMA DEL CALLAO</t>
        </is>
      </c>
      <c r="G833" t="n">
        <v>0</v>
      </c>
      <c r="H833" t="inlineStr">
        <is>
          <t>SAN MIGUEL ADUANAS S.A.C.</t>
        </is>
      </c>
      <c r="I833" t="inlineStr">
        <is>
          <t>DE</t>
        </is>
      </c>
      <c r="J833" t="inlineStr">
        <is>
          <t>GERMANY</t>
        </is>
      </c>
      <c r="K833" s="8" t="n">
        <v>389151.65</v>
      </c>
      <c r="O833" t="inlineStr">
        <is>
          <t>SUNAT - Aduanas (exportaciones)</t>
        </is>
      </c>
      <c r="P833" t="inlineStr">
        <is>
          <t>2026-09-17T22:12:33.000Z</t>
        </is>
      </c>
    </row>
    <row r="834">
      <c r="A834" t="inlineStr">
        <is>
          <t>20129529530</t>
        </is>
      </c>
      <c r="B834" t="inlineStr">
        <is>
          <t>2024</t>
        </is>
      </c>
      <c r="C834" t="n">
        <v>1</v>
      </c>
      <c r="D834" t="inlineStr">
        <is>
          <t>202401</t>
        </is>
      </c>
      <c r="E834" t="inlineStr">
        <is>
          <t>118</t>
        </is>
      </c>
      <c r="F834" t="inlineStr">
        <is>
          <t>MARITIMA DEL CALLAO</t>
        </is>
      </c>
      <c r="G834" t="n">
        <v>0</v>
      </c>
      <c r="H834" t="inlineStr">
        <is>
          <t>IJI S.A.C. AGENTES DE ADUANA</t>
        </is>
      </c>
      <c r="I834" t="inlineStr">
        <is>
          <t>BE</t>
        </is>
      </c>
      <c r="J834" t="inlineStr">
        <is>
          <t>BELGIUM</t>
        </is>
      </c>
      <c r="K834" s="8" t="n">
        <v>122137.6</v>
      </c>
      <c r="O834" t="inlineStr">
        <is>
          <t>SUNAT - Aduanas (exportaciones)</t>
        </is>
      </c>
      <c r="P834" t="inlineStr">
        <is>
          <t>2026-09-17T22:12:33.000Z</t>
        </is>
      </c>
    </row>
    <row r="835">
      <c r="A835" t="inlineStr">
        <is>
          <t>20129529530</t>
        </is>
      </c>
      <c r="B835" t="inlineStr">
        <is>
          <t>2024</t>
        </is>
      </c>
      <c r="C835" t="n">
        <v>6</v>
      </c>
      <c r="D835" t="inlineStr">
        <is>
          <t>202406</t>
        </is>
      </c>
      <c r="E835" t="inlineStr">
        <is>
          <t>118</t>
        </is>
      </c>
      <c r="F835" t="inlineStr">
        <is>
          <t>MARITIMA DEL CALLAO</t>
        </is>
      </c>
      <c r="G835" t="n">
        <v>0</v>
      </c>
      <c r="H835" t="inlineStr">
        <is>
          <t>SAN MIGUEL ADUANAS S.A.C.</t>
        </is>
      </c>
      <c r="I835" t="inlineStr">
        <is>
          <t>DE</t>
        </is>
      </c>
      <c r="J835" t="inlineStr">
        <is>
          <t>GERMANY</t>
        </is>
      </c>
      <c r="K835" s="8" t="n">
        <v>366835.97</v>
      </c>
      <c r="O835" t="inlineStr">
        <is>
          <t>SUNAT - Aduanas (exportaciones)</t>
        </is>
      </c>
      <c r="P835" t="inlineStr">
        <is>
          <t>2026-09-17T22:12:33.000Z</t>
        </is>
      </c>
    </row>
    <row r="836">
      <c r="A836" t="inlineStr">
        <is>
          <t>20129529530</t>
        </is>
      </c>
      <c r="B836" t="inlineStr">
        <is>
          <t>2024</t>
        </is>
      </c>
      <c r="C836" t="n">
        <v>11</v>
      </c>
      <c r="D836" t="inlineStr">
        <is>
          <t>202411</t>
        </is>
      </c>
      <c r="E836" t="inlineStr">
        <is>
          <t>118</t>
        </is>
      </c>
      <c r="F836" t="inlineStr">
        <is>
          <t>MARITIMA DEL CALLAO</t>
        </is>
      </c>
      <c r="G836" t="n">
        <v>0</v>
      </c>
      <c r="H836" t="inlineStr">
        <is>
          <t>JS PERU AGENCIA DE ADUANA S.A.C.</t>
        </is>
      </c>
      <c r="I836" t="inlineStr">
        <is>
          <t>DE</t>
        </is>
      </c>
      <c r="J836" t="inlineStr">
        <is>
          <t>GERMANY</t>
        </is>
      </c>
      <c r="K836" s="8" t="n">
        <v>283671.44</v>
      </c>
      <c r="O836" t="inlineStr">
        <is>
          <t>SUNAT - Aduanas (exportaciones)</t>
        </is>
      </c>
      <c r="P836" t="inlineStr">
        <is>
          <t>2026-09-17T22:12:33.000Z</t>
        </is>
      </c>
    </row>
    <row r="837">
      <c r="A837" t="inlineStr">
        <is>
          <t>20129529530</t>
        </is>
      </c>
      <c r="B837" t="inlineStr">
        <is>
          <t>2024</t>
        </is>
      </c>
      <c r="C837" t="n">
        <v>10</v>
      </c>
      <c r="D837" t="inlineStr">
        <is>
          <t>202410</t>
        </is>
      </c>
      <c r="E837" t="inlineStr">
        <is>
          <t>118</t>
        </is>
      </c>
      <c r="F837" t="inlineStr">
        <is>
          <t>MARITIMA DEL CALLAO</t>
        </is>
      </c>
      <c r="G837" t="n">
        <v>0</v>
      </c>
      <c r="H837" t="inlineStr">
        <is>
          <t>JS PERU AGENCIA DE ADUANA S.A.C.</t>
        </is>
      </c>
      <c r="I837" t="inlineStr">
        <is>
          <t>DE</t>
        </is>
      </c>
      <c r="J837" t="inlineStr">
        <is>
          <t>GERMANY</t>
        </is>
      </c>
      <c r="K837" s="8" t="n">
        <v>244150.93</v>
      </c>
      <c r="O837" t="inlineStr">
        <is>
          <t>SUNAT - Aduanas (exportaciones)</t>
        </is>
      </c>
      <c r="P837" t="inlineStr">
        <is>
          <t>2026-09-17T22:12:33.000Z</t>
        </is>
      </c>
    </row>
    <row r="838">
      <c r="A838" t="inlineStr">
        <is>
          <t>20129529530</t>
        </is>
      </c>
      <c r="B838" t="inlineStr">
        <is>
          <t>2024</t>
        </is>
      </c>
      <c r="C838" t="n">
        <v>10</v>
      </c>
      <c r="D838" t="inlineStr">
        <is>
          <t>202410</t>
        </is>
      </c>
      <c r="E838" t="inlineStr">
        <is>
          <t>118</t>
        </is>
      </c>
      <c r="F838" t="inlineStr">
        <is>
          <t>MARITIMA DEL CALLAO</t>
        </is>
      </c>
      <c r="G838" t="n">
        <v>0</v>
      </c>
      <c r="H838" t="inlineStr">
        <is>
          <t>SAN MIGUEL ADUANAS S.A.C.</t>
        </is>
      </c>
      <c r="I838" t="inlineStr">
        <is>
          <t>DE</t>
        </is>
      </c>
      <c r="J838" t="inlineStr">
        <is>
          <t>GERMANY</t>
        </is>
      </c>
      <c r="K838" s="8" t="n">
        <v>226398.71</v>
      </c>
      <c r="O838" t="inlineStr">
        <is>
          <t>SUNAT - Aduanas (exportaciones)</t>
        </is>
      </c>
      <c r="P838" t="inlineStr">
        <is>
          <t>2026-09-17T22:12:33.000Z</t>
        </is>
      </c>
    </row>
    <row r="839">
      <c r="A839" t="inlineStr">
        <is>
          <t>20129529530</t>
        </is>
      </c>
      <c r="B839" t="inlineStr">
        <is>
          <t>2024</t>
        </is>
      </c>
      <c r="C839" t="n">
        <v>9</v>
      </c>
      <c r="D839" t="inlineStr">
        <is>
          <t>202409</t>
        </is>
      </c>
      <c r="E839" t="inlineStr">
        <is>
          <t>118</t>
        </is>
      </c>
      <c r="F839" t="inlineStr">
        <is>
          <t>MARITIMA DEL CALLAO</t>
        </is>
      </c>
      <c r="G839" t="n">
        <v>0</v>
      </c>
      <c r="H839" t="inlineStr">
        <is>
          <t>IJI S.A.C. AGENTES DE ADUANA</t>
        </is>
      </c>
      <c r="I839" t="inlineStr">
        <is>
          <t>BE</t>
        </is>
      </c>
      <c r="J839" t="inlineStr">
        <is>
          <t>BELGIUM</t>
        </is>
      </c>
      <c r="K839" s="8" t="n">
        <v>232152.33</v>
      </c>
      <c r="O839" t="inlineStr">
        <is>
          <t>SUNAT - Aduanas (exportaciones)</t>
        </is>
      </c>
      <c r="P839" t="inlineStr">
        <is>
          <t>2026-09-17T22:12:33.000Z</t>
        </is>
      </c>
    </row>
    <row r="840">
      <c r="A840" t="inlineStr">
        <is>
          <t>20129529530</t>
        </is>
      </c>
      <c r="B840" t="inlineStr">
        <is>
          <t>2024</t>
        </is>
      </c>
      <c r="C840" t="n">
        <v>9</v>
      </c>
      <c r="D840" t="inlineStr">
        <is>
          <t>202409</t>
        </is>
      </c>
      <c r="E840" t="inlineStr">
        <is>
          <t>118</t>
        </is>
      </c>
      <c r="F840" t="inlineStr">
        <is>
          <t>MARITIMA DEL CALLAO</t>
        </is>
      </c>
      <c r="G840" t="n">
        <v>0</v>
      </c>
      <c r="H840" t="inlineStr">
        <is>
          <t>SAN MIGUEL ADUANAS S.A.C.</t>
        </is>
      </c>
      <c r="I840" t="inlineStr">
        <is>
          <t>DE</t>
        </is>
      </c>
      <c r="J840" t="inlineStr">
        <is>
          <t>GERMANY</t>
        </is>
      </c>
      <c r="K840" s="8" t="n">
        <v>414386.42</v>
      </c>
      <c r="O840" t="inlineStr">
        <is>
          <t>SUNAT - Aduanas (exportaciones)</t>
        </is>
      </c>
      <c r="P840" t="inlineStr">
        <is>
          <t>2026-09-17T22:12:33.000Z</t>
        </is>
      </c>
    </row>
    <row r="841">
      <c r="A841" t="inlineStr">
        <is>
          <t>20603557825</t>
        </is>
      </c>
      <c r="B841" t="inlineStr">
        <is>
          <t>2024</t>
        </is>
      </c>
      <c r="C841" t="n">
        <v>2</v>
      </c>
      <c r="D841" t="inlineStr">
        <is>
          <t>202402</t>
        </is>
      </c>
      <c r="E841" t="inlineStr">
        <is>
          <t>118</t>
        </is>
      </c>
      <c r="F841" t="inlineStr">
        <is>
          <t>MARITIMA DEL CALLAO</t>
        </is>
      </c>
      <c r="G841" t="n">
        <v>0</v>
      </c>
      <c r="H841" t="inlineStr">
        <is>
          <t>SAN MIGUEL ADUANAS S.A.C.</t>
        </is>
      </c>
      <c r="I841" t="inlineStr">
        <is>
          <t>GB</t>
        </is>
      </c>
      <c r="J841" t="inlineStr">
        <is>
          <t>UNITED KINGDOM</t>
        </is>
      </c>
      <c r="K841" s="8" t="n">
        <v>128753.53</v>
      </c>
      <c r="O841" t="inlineStr">
        <is>
          <t>SUNAT - Aduanas (exportaciones)</t>
        </is>
      </c>
      <c r="P841" t="inlineStr">
        <is>
          <t>2026-09-17T22:12:33.000Z</t>
        </is>
      </c>
    </row>
    <row r="842">
      <c r="A842" t="inlineStr">
        <is>
          <t>20603557825</t>
        </is>
      </c>
      <c r="B842" t="inlineStr">
        <is>
          <t>2024</t>
        </is>
      </c>
      <c r="C842" t="n">
        <v>10</v>
      </c>
      <c r="D842" t="inlineStr">
        <is>
          <t>202410</t>
        </is>
      </c>
      <c r="E842" t="inlineStr">
        <is>
          <t>118</t>
        </is>
      </c>
      <c r="F842" t="inlineStr">
        <is>
          <t>MARITIMA DEL CALLAO</t>
        </is>
      </c>
      <c r="G842" t="n">
        <v>0</v>
      </c>
      <c r="H842" t="inlineStr">
        <is>
          <t>SAN MIGUEL ADUANAS S.A.C.</t>
        </is>
      </c>
      <c r="I842" t="inlineStr">
        <is>
          <t>GB</t>
        </is>
      </c>
      <c r="J842" t="inlineStr">
        <is>
          <t>UNITED KINGDOM</t>
        </is>
      </c>
      <c r="K842" s="8" t="n">
        <v>124783.18</v>
      </c>
      <c r="O842" t="inlineStr">
        <is>
          <t>SUNAT - Aduanas (exportaciones)</t>
        </is>
      </c>
      <c r="P842" t="inlineStr">
        <is>
          <t>2026-09-17T22:12:33.000Z</t>
        </is>
      </c>
    </row>
    <row r="843">
      <c r="A843" t="inlineStr">
        <is>
          <t>20143692010</t>
        </is>
      </c>
      <c r="B843" t="inlineStr">
        <is>
          <t>2024</t>
        </is>
      </c>
      <c r="C843" t="n">
        <v>8</v>
      </c>
      <c r="D843" t="inlineStr">
        <is>
          <t>202408</t>
        </is>
      </c>
      <c r="E843" t="inlineStr">
        <is>
          <t>118</t>
        </is>
      </c>
      <c r="F843" t="inlineStr">
        <is>
          <t>MARITIMA DEL CALLAO</t>
        </is>
      </c>
      <c r="G843" t="n">
        <v>0</v>
      </c>
      <c r="H843" t="inlineStr">
        <is>
          <t>JS PERU AGENCIA DE ADUANA S.A.C.</t>
        </is>
      </c>
      <c r="I843" t="inlineStr">
        <is>
          <t>BE</t>
        </is>
      </c>
      <c r="J843" t="inlineStr">
        <is>
          <t>BELGIUM</t>
        </is>
      </c>
      <c r="K843" s="8" t="n">
        <v>210446.28</v>
      </c>
      <c r="O843" t="inlineStr">
        <is>
          <t>SUNAT - Aduanas (exportaciones)</t>
        </is>
      </c>
      <c r="P843" t="inlineStr">
        <is>
          <t>2026-09-17T22:12:33.000Z</t>
        </is>
      </c>
    </row>
    <row r="844">
      <c r="A844" t="inlineStr">
        <is>
          <t>20143692010</t>
        </is>
      </c>
      <c r="B844" t="inlineStr">
        <is>
          <t>2024</t>
        </is>
      </c>
      <c r="C844" t="n">
        <v>7</v>
      </c>
      <c r="D844" t="inlineStr">
        <is>
          <t>202407</t>
        </is>
      </c>
      <c r="E844" t="inlineStr">
        <is>
          <t>118</t>
        </is>
      </c>
      <c r="F844" t="inlineStr">
        <is>
          <t>MARITIMA DEL CALLAO</t>
        </is>
      </c>
      <c r="G844" t="n">
        <v>0</v>
      </c>
      <c r="H844" t="inlineStr">
        <is>
          <t>JS PERU AGENCIA DE ADUANA S.A.C.</t>
        </is>
      </c>
      <c r="I844" t="inlineStr">
        <is>
          <t>BE</t>
        </is>
      </c>
      <c r="J844" t="inlineStr">
        <is>
          <t>BELGIUM</t>
        </is>
      </c>
      <c r="K844" s="8" t="n">
        <v>518506.37</v>
      </c>
      <c r="O844" t="inlineStr">
        <is>
          <t>SUNAT - Aduanas (exportaciones)</t>
        </is>
      </c>
      <c r="P844" t="inlineStr">
        <is>
          <t>2026-09-17T22:12:33.000Z</t>
        </is>
      </c>
    </row>
    <row r="845">
      <c r="A845" t="inlineStr">
        <is>
          <t>20143692010</t>
        </is>
      </c>
      <c r="B845" t="inlineStr">
        <is>
          <t>2024</t>
        </is>
      </c>
      <c r="C845" t="n">
        <v>6</v>
      </c>
      <c r="D845" t="inlineStr">
        <is>
          <t>202406</t>
        </is>
      </c>
      <c r="E845" t="inlineStr">
        <is>
          <t>118</t>
        </is>
      </c>
      <c r="F845" t="inlineStr">
        <is>
          <t>MARITIMA DEL CALLAO</t>
        </is>
      </c>
      <c r="G845" t="n">
        <v>0</v>
      </c>
      <c r="H845" t="inlineStr">
        <is>
          <t>JS PERU AGENCIA DE ADUANA S.A.C.</t>
        </is>
      </c>
      <c r="I845" t="inlineStr">
        <is>
          <t>BE</t>
        </is>
      </c>
      <c r="J845" t="inlineStr">
        <is>
          <t>BELGIUM</t>
        </is>
      </c>
      <c r="K845" s="8" t="n">
        <v>268011.86</v>
      </c>
      <c r="O845" t="inlineStr">
        <is>
          <t>SUNAT - Aduanas (exportaciones)</t>
        </is>
      </c>
      <c r="P845" t="inlineStr">
        <is>
          <t>2026-09-17T22:12:33.000Z</t>
        </is>
      </c>
    </row>
    <row r="846">
      <c r="A846" t="inlineStr">
        <is>
          <t>20143692010</t>
        </is>
      </c>
      <c r="B846" t="inlineStr">
        <is>
          <t>2024</t>
        </is>
      </c>
      <c r="C846" t="n">
        <v>10</v>
      </c>
      <c r="D846" t="inlineStr">
        <is>
          <t>202410</t>
        </is>
      </c>
      <c r="E846" t="inlineStr">
        <is>
          <t>118</t>
        </is>
      </c>
      <c r="F846" t="inlineStr">
        <is>
          <t>MARITIMA DEL CALLAO</t>
        </is>
      </c>
      <c r="G846" t="n">
        <v>0</v>
      </c>
      <c r="H846" t="inlineStr">
        <is>
          <t>JS PERU AGENCIA DE ADUANA S.A.C.</t>
        </is>
      </c>
      <c r="I846" t="inlineStr">
        <is>
          <t>BE</t>
        </is>
      </c>
      <c r="J846" t="inlineStr">
        <is>
          <t>BELGIUM</t>
        </is>
      </c>
      <c r="K846" s="8" t="n">
        <v>427836.95</v>
      </c>
      <c r="O846" t="inlineStr">
        <is>
          <t>SUNAT - Aduanas (exportaciones)</t>
        </is>
      </c>
      <c r="P846" t="inlineStr">
        <is>
          <t>2026-09-17T22:12:33.000Z</t>
        </is>
      </c>
    </row>
    <row r="847">
      <c r="A847" t="inlineStr">
        <is>
          <t>20143692010</t>
        </is>
      </c>
      <c r="B847" t="inlineStr">
        <is>
          <t>2024</t>
        </is>
      </c>
      <c r="C847" t="n">
        <v>9</v>
      </c>
      <c r="D847" t="inlineStr">
        <is>
          <t>202409</t>
        </is>
      </c>
      <c r="E847" t="inlineStr">
        <is>
          <t>118</t>
        </is>
      </c>
      <c r="F847" t="inlineStr">
        <is>
          <t>MARITIMA DEL CALLAO</t>
        </is>
      </c>
      <c r="G847" t="n">
        <v>0</v>
      </c>
      <c r="H847" t="inlineStr">
        <is>
          <t>JS PERU AGENCIA DE ADUANA S.A.C.</t>
        </is>
      </c>
      <c r="I847" t="inlineStr">
        <is>
          <t>BE</t>
        </is>
      </c>
      <c r="J847" t="inlineStr">
        <is>
          <t>BELGIUM</t>
        </is>
      </c>
      <c r="K847" s="8" t="n">
        <v>16500</v>
      </c>
      <c r="O847" t="inlineStr">
        <is>
          <t>SUNAT - Aduanas (exportaciones)</t>
        </is>
      </c>
      <c r="P847" t="inlineStr">
        <is>
          <t>2026-09-17T22:12:33.000Z</t>
        </is>
      </c>
    </row>
    <row r="848">
      <c r="A848" t="inlineStr">
        <is>
          <t>20143692010</t>
        </is>
      </c>
      <c r="B848" t="inlineStr">
        <is>
          <t>2024</t>
        </is>
      </c>
      <c r="C848" t="n">
        <v>9</v>
      </c>
      <c r="D848" t="inlineStr">
        <is>
          <t>202409</t>
        </is>
      </c>
      <c r="E848" t="inlineStr">
        <is>
          <t>118</t>
        </is>
      </c>
      <c r="F848" t="inlineStr">
        <is>
          <t>MARITIMA DEL CALLAO</t>
        </is>
      </c>
      <c r="G848" t="n">
        <v>0</v>
      </c>
      <c r="H848" t="inlineStr">
        <is>
          <t>JS PERU AGENCIA DE ADUANA S.A.C.</t>
        </is>
      </c>
      <c r="I848" t="inlineStr">
        <is>
          <t>NL</t>
        </is>
      </c>
      <c r="J848" t="inlineStr">
        <is>
          <t>NETHERLANDS</t>
        </is>
      </c>
      <c r="K848" s="8" t="n">
        <v>211030.19</v>
      </c>
      <c r="O848" t="inlineStr">
        <is>
          <t>SUNAT - Aduanas (exportaciones)</t>
        </is>
      </c>
      <c r="P848" t="inlineStr">
        <is>
          <t>2026-09-17T22:12:33.000Z</t>
        </is>
      </c>
    </row>
    <row r="849">
      <c r="A849" t="inlineStr">
        <is>
          <t>20132509876</t>
        </is>
      </c>
      <c r="B849" t="inlineStr">
        <is>
          <t>2024</t>
        </is>
      </c>
      <c r="C849" t="n">
        <v>12</v>
      </c>
      <c r="D849" t="inlineStr">
        <is>
          <t>202412</t>
        </is>
      </c>
      <c r="E849" t="inlineStr">
        <is>
          <t>118</t>
        </is>
      </c>
      <c r="F849" t="inlineStr">
        <is>
          <t>MARITIMA DEL CALLAO</t>
        </is>
      </c>
      <c r="G849" t="n">
        <v>0</v>
      </c>
      <c r="H849" t="inlineStr">
        <is>
          <t>JS PERU AGENCIA DE ADUANA S.A.C.</t>
        </is>
      </c>
      <c r="I849" t="inlineStr">
        <is>
          <t>JP</t>
        </is>
      </c>
      <c r="J849" t="inlineStr">
        <is>
          <t>JAPAN</t>
        </is>
      </c>
      <c r="K849" s="8" t="n">
        <v>438806.55</v>
      </c>
      <c r="O849" t="inlineStr">
        <is>
          <t>SUNAT - Aduanas (exportaciones)</t>
        </is>
      </c>
      <c r="P849" t="inlineStr">
        <is>
          <t>2026-09-17T22:12:33.000Z</t>
        </is>
      </c>
    </row>
    <row r="850">
      <c r="A850" t="inlineStr">
        <is>
          <t>20132509876</t>
        </is>
      </c>
      <c r="B850" t="inlineStr">
        <is>
          <t>2024</t>
        </is>
      </c>
      <c r="C850" t="n">
        <v>1</v>
      </c>
      <c r="D850" t="inlineStr">
        <is>
          <t>202401</t>
        </is>
      </c>
      <c r="E850" t="inlineStr">
        <is>
          <t>118</t>
        </is>
      </c>
      <c r="F850" t="inlineStr">
        <is>
          <t>MARITIMA DEL CALLAO</t>
        </is>
      </c>
      <c r="G850" t="n">
        <v>0</v>
      </c>
      <c r="H850" t="inlineStr">
        <is>
          <t>JS PERU AGENCIA DE ADUANA S.A.C.</t>
        </is>
      </c>
      <c r="I850" t="inlineStr">
        <is>
          <t>JP</t>
        </is>
      </c>
      <c r="J850" t="inlineStr">
        <is>
          <t>JAPAN</t>
        </is>
      </c>
      <c r="K850" s="8" t="n">
        <v>234264.41</v>
      </c>
      <c r="O850" t="inlineStr">
        <is>
          <t>SUNAT - Aduanas (exportaciones)</t>
        </is>
      </c>
      <c r="P850" t="inlineStr">
        <is>
          <t>2026-09-17T22:12:33.000Z</t>
        </is>
      </c>
    </row>
    <row r="851">
      <c r="A851" t="inlineStr">
        <is>
          <t>20118578415</t>
        </is>
      </c>
      <c r="B851" t="inlineStr">
        <is>
          <t>2024</t>
        </is>
      </c>
      <c r="C851" t="n">
        <v>8</v>
      </c>
      <c r="D851" t="inlineStr">
        <is>
          <t>202408</t>
        </is>
      </c>
      <c r="E851" t="inlineStr">
        <is>
          <t>118</t>
        </is>
      </c>
      <c r="F851" t="inlineStr">
        <is>
          <t>MARITIMA DEL CALLAO</t>
        </is>
      </c>
      <c r="G851" t="n">
        <v>0</v>
      </c>
      <c r="H851" t="inlineStr">
        <is>
          <t>GRUPO PML S.A.C  AGENTES DE ADUANAS</t>
        </is>
      </c>
      <c r="I851" t="inlineStr">
        <is>
          <t>DE</t>
        </is>
      </c>
      <c r="J851" t="inlineStr">
        <is>
          <t>GERMANY</t>
        </is>
      </c>
      <c r="K851" s="8" t="n">
        <v>206193.48</v>
      </c>
      <c r="O851" t="inlineStr">
        <is>
          <t>SUNAT - Aduanas (exportaciones)</t>
        </is>
      </c>
      <c r="P851" t="inlineStr">
        <is>
          <t>2026-09-17T22:12:33.000Z</t>
        </is>
      </c>
    </row>
    <row r="852">
      <c r="A852" t="inlineStr">
        <is>
          <t>20118578415</t>
        </is>
      </c>
      <c r="B852" t="inlineStr">
        <is>
          <t>2024</t>
        </is>
      </c>
      <c r="C852" t="n">
        <v>12</v>
      </c>
      <c r="D852" t="inlineStr">
        <is>
          <t>202412</t>
        </is>
      </c>
      <c r="E852" t="inlineStr">
        <is>
          <t>118</t>
        </is>
      </c>
      <c r="F852" t="inlineStr">
        <is>
          <t>MARITIMA DEL CALLAO</t>
        </is>
      </c>
      <c r="G852" t="n">
        <v>0</v>
      </c>
      <c r="H852" t="inlineStr">
        <is>
          <t>GRUPO PML S.A.C  AGENTES DE ADUANAS</t>
        </is>
      </c>
      <c r="I852" t="inlineStr">
        <is>
          <t>BE</t>
        </is>
      </c>
      <c r="J852" t="inlineStr">
        <is>
          <t>BELGIUM</t>
        </is>
      </c>
      <c r="K852" s="8" t="n">
        <v>107865</v>
      </c>
      <c r="O852" t="inlineStr">
        <is>
          <t>SUNAT - Aduanas (exportaciones)</t>
        </is>
      </c>
      <c r="P852" t="inlineStr">
        <is>
          <t>2026-09-17T22:12:33.000Z</t>
        </is>
      </c>
    </row>
    <row r="853">
      <c r="A853" t="inlineStr">
        <is>
          <t>20118578415</t>
        </is>
      </c>
      <c r="B853" t="inlineStr">
        <is>
          <t>2024</t>
        </is>
      </c>
      <c r="C853" t="n">
        <v>12</v>
      </c>
      <c r="D853" t="inlineStr">
        <is>
          <t>202412</t>
        </is>
      </c>
      <c r="E853" t="inlineStr">
        <is>
          <t>118</t>
        </is>
      </c>
      <c r="F853" t="inlineStr">
        <is>
          <t>MARITIMA DEL CALLAO</t>
        </is>
      </c>
      <c r="G853" t="n">
        <v>0</v>
      </c>
      <c r="H853" t="inlineStr">
        <is>
          <t>GRUPO PML S.A.C  AGENTES DE ADUANAS</t>
        </is>
      </c>
      <c r="I853" t="inlineStr">
        <is>
          <t>CA</t>
        </is>
      </c>
      <c r="J853" t="inlineStr">
        <is>
          <t>CANADA</t>
        </is>
      </c>
      <c r="K853" s="8" t="n">
        <v>207490.28</v>
      </c>
      <c r="O853" t="inlineStr">
        <is>
          <t>SUNAT - Aduanas (exportaciones)</t>
        </is>
      </c>
      <c r="P853" t="inlineStr">
        <is>
          <t>2026-09-17T22:12:33.000Z</t>
        </is>
      </c>
    </row>
    <row r="854">
      <c r="A854" t="inlineStr">
        <is>
          <t>20118578415</t>
        </is>
      </c>
      <c r="B854" t="inlineStr">
        <is>
          <t>2024</t>
        </is>
      </c>
      <c r="C854" t="n">
        <v>12</v>
      </c>
      <c r="D854" t="inlineStr">
        <is>
          <t>202412</t>
        </is>
      </c>
      <c r="E854" t="inlineStr">
        <is>
          <t>118</t>
        </is>
      </c>
      <c r="F854" t="inlineStr">
        <is>
          <t>MARITIMA DEL CALLAO</t>
        </is>
      </c>
      <c r="G854" t="n">
        <v>0</v>
      </c>
      <c r="H854" t="inlineStr">
        <is>
          <t>GRUPO PML S.A.C  AGENTES DE ADUANAS</t>
        </is>
      </c>
      <c r="I854" t="inlineStr">
        <is>
          <t>DE</t>
        </is>
      </c>
      <c r="J854" t="inlineStr">
        <is>
          <t>GERMANY</t>
        </is>
      </c>
      <c r="K854" s="8" t="n">
        <v>116234.1</v>
      </c>
      <c r="O854" t="inlineStr">
        <is>
          <t>SUNAT - Aduanas (exportaciones)</t>
        </is>
      </c>
      <c r="P854" t="inlineStr">
        <is>
          <t>2026-09-17T22:12:33.000Z</t>
        </is>
      </c>
    </row>
    <row r="855">
      <c r="A855" t="inlineStr">
        <is>
          <t>20118578415</t>
        </is>
      </c>
      <c r="B855" t="inlineStr">
        <is>
          <t>2024</t>
        </is>
      </c>
      <c r="C855" t="n">
        <v>2</v>
      </c>
      <c r="D855" t="inlineStr">
        <is>
          <t>202402</t>
        </is>
      </c>
      <c r="E855" t="inlineStr">
        <is>
          <t>118</t>
        </is>
      </c>
      <c r="F855" t="inlineStr">
        <is>
          <t>MARITIMA DEL CALLAO</t>
        </is>
      </c>
      <c r="G855" t="n">
        <v>0</v>
      </c>
      <c r="H855" t="inlineStr">
        <is>
          <t>GRUPO PML S.A.C  AGENTES DE ADUANAS</t>
        </is>
      </c>
      <c r="I855" t="inlineStr">
        <is>
          <t>GB</t>
        </is>
      </c>
      <c r="J855" t="inlineStr">
        <is>
          <t>UNITED KINGDOM</t>
        </is>
      </c>
      <c r="K855" s="8" t="n">
        <v>230485.52</v>
      </c>
      <c r="O855" t="inlineStr">
        <is>
          <t>SUNAT - Aduanas (exportaciones)</t>
        </is>
      </c>
      <c r="P855" t="inlineStr">
        <is>
          <t>2026-09-17T22:12:33.000Z</t>
        </is>
      </c>
    </row>
    <row r="856">
      <c r="A856" t="inlineStr">
        <is>
          <t>20118578415</t>
        </is>
      </c>
      <c r="B856" t="inlineStr">
        <is>
          <t>2024</t>
        </is>
      </c>
      <c r="C856" t="n">
        <v>3</v>
      </c>
      <c r="D856" t="inlineStr">
        <is>
          <t>202403</t>
        </is>
      </c>
      <c r="E856" t="inlineStr">
        <is>
          <t>118</t>
        </is>
      </c>
      <c r="F856" t="inlineStr">
        <is>
          <t>MARITIMA DEL CALLAO</t>
        </is>
      </c>
      <c r="G856" t="n">
        <v>0</v>
      </c>
      <c r="H856" t="inlineStr">
        <is>
          <t>GRUPO PML S.A.C  AGENTES DE ADUANAS</t>
        </is>
      </c>
      <c r="I856" t="inlineStr">
        <is>
          <t>IE</t>
        </is>
      </c>
      <c r="J856" t="inlineStr">
        <is>
          <t>IRELAND</t>
        </is>
      </c>
      <c r="K856" s="8" t="n">
        <v>218042.04</v>
      </c>
      <c r="O856" t="inlineStr">
        <is>
          <t>SUNAT - Aduanas (exportaciones)</t>
        </is>
      </c>
      <c r="P856" t="inlineStr">
        <is>
          <t>2026-09-17T22:12:33.000Z</t>
        </is>
      </c>
    </row>
    <row r="857">
      <c r="A857" t="inlineStr">
        <is>
          <t>20118578415</t>
        </is>
      </c>
      <c r="B857" t="inlineStr">
        <is>
          <t>2024</t>
        </is>
      </c>
      <c r="C857" t="n">
        <v>5</v>
      </c>
      <c r="D857" t="inlineStr">
        <is>
          <t>202405</t>
        </is>
      </c>
      <c r="E857" t="inlineStr">
        <is>
          <t>118</t>
        </is>
      </c>
      <c r="F857" t="inlineStr">
        <is>
          <t>MARITIMA DEL CALLAO</t>
        </is>
      </c>
      <c r="G857" t="n">
        <v>0</v>
      </c>
      <c r="H857" t="inlineStr">
        <is>
          <t>GRUPO PML S.A.C  AGENTES DE ADUANAS</t>
        </is>
      </c>
      <c r="I857" t="inlineStr">
        <is>
          <t>DE</t>
        </is>
      </c>
      <c r="J857" t="inlineStr">
        <is>
          <t>GERMANY</t>
        </is>
      </c>
      <c r="K857" s="8" t="n">
        <v>469905.25</v>
      </c>
      <c r="O857" t="inlineStr">
        <is>
          <t>SUNAT - Aduanas (exportaciones)</t>
        </is>
      </c>
      <c r="P857" t="inlineStr">
        <is>
          <t>2026-09-17T22:12:33.000Z</t>
        </is>
      </c>
    </row>
    <row r="858">
      <c r="A858" t="inlineStr">
        <is>
          <t>20118578415</t>
        </is>
      </c>
      <c r="B858" t="inlineStr">
        <is>
          <t>2024</t>
        </is>
      </c>
      <c r="C858" t="n">
        <v>11</v>
      </c>
      <c r="D858" t="inlineStr">
        <is>
          <t>202411</t>
        </is>
      </c>
      <c r="E858" t="inlineStr">
        <is>
          <t>118</t>
        </is>
      </c>
      <c r="F858" t="inlineStr">
        <is>
          <t>MARITIMA DEL CALLAO</t>
        </is>
      </c>
      <c r="G858" t="n">
        <v>0</v>
      </c>
      <c r="H858" t="inlineStr">
        <is>
          <t>GRUPO PML S.A.C  AGENTES DE ADUANAS</t>
        </is>
      </c>
      <c r="I858" t="inlineStr">
        <is>
          <t>BE</t>
        </is>
      </c>
      <c r="J858" t="inlineStr">
        <is>
          <t>BELGIUM</t>
        </is>
      </c>
      <c r="K858" s="8" t="n">
        <v>111553.91</v>
      </c>
      <c r="O858" t="inlineStr">
        <is>
          <t>SUNAT - Aduanas (exportaciones)</t>
        </is>
      </c>
      <c r="P858" t="inlineStr">
        <is>
          <t>2026-09-17T22:12:33.000Z</t>
        </is>
      </c>
    </row>
    <row r="859">
      <c r="A859" t="inlineStr">
        <is>
          <t>20118578415</t>
        </is>
      </c>
      <c r="B859" t="inlineStr">
        <is>
          <t>2024</t>
        </is>
      </c>
      <c r="C859" t="n">
        <v>10</v>
      </c>
      <c r="D859" t="inlineStr">
        <is>
          <t>202410</t>
        </is>
      </c>
      <c r="E859" t="inlineStr">
        <is>
          <t>118</t>
        </is>
      </c>
      <c r="F859" t="inlineStr">
        <is>
          <t>MARITIMA DEL CALLAO</t>
        </is>
      </c>
      <c r="G859" t="n">
        <v>0</v>
      </c>
      <c r="H859" t="inlineStr">
        <is>
          <t>GRUPO PML S.A.C  AGENTES DE ADUANAS</t>
        </is>
      </c>
      <c r="I859" t="inlineStr">
        <is>
          <t>GB</t>
        </is>
      </c>
      <c r="J859" t="inlineStr">
        <is>
          <t>UNITED KINGDOM</t>
        </is>
      </c>
      <c r="K859" s="8" t="n">
        <v>106673.43</v>
      </c>
      <c r="O859" t="inlineStr">
        <is>
          <t>SUNAT - Aduanas (exportaciones)</t>
        </is>
      </c>
      <c r="P859" t="inlineStr">
        <is>
          <t>2026-09-17T22:12:33.000Z</t>
        </is>
      </c>
    </row>
    <row r="860">
      <c r="A860" t="inlineStr">
        <is>
          <t>20132509795</t>
        </is>
      </c>
      <c r="B860" t="inlineStr">
        <is>
          <t>2024</t>
        </is>
      </c>
      <c r="C860" t="n">
        <v>8</v>
      </c>
      <c r="D860" t="inlineStr">
        <is>
          <t>202408</t>
        </is>
      </c>
      <c r="E860" t="inlineStr">
        <is>
          <t>118</t>
        </is>
      </c>
      <c r="F860" t="inlineStr">
        <is>
          <t>MARITIMA DEL CALLAO</t>
        </is>
      </c>
      <c r="G860" t="n">
        <v>0</v>
      </c>
      <c r="H860" t="inlineStr">
        <is>
          <t>GRUPO PML S.A.C  AGENTES DE ADUANAS</t>
        </is>
      </c>
      <c r="I860" t="inlineStr">
        <is>
          <t>DE</t>
        </is>
      </c>
      <c r="J860" t="inlineStr">
        <is>
          <t>GERMANY</t>
        </is>
      </c>
      <c r="K860" s="8" t="n">
        <v>86706.91</v>
      </c>
      <c r="O860" t="inlineStr">
        <is>
          <t>SUNAT - Aduanas (exportaciones)</t>
        </is>
      </c>
      <c r="P860" t="inlineStr">
        <is>
          <t>2026-09-17T22:12:33.000Z</t>
        </is>
      </c>
    </row>
    <row r="861">
      <c r="A861" t="inlineStr">
        <is>
          <t>20132509795</t>
        </is>
      </c>
      <c r="B861" t="inlineStr">
        <is>
          <t>2024</t>
        </is>
      </c>
      <c r="C861" t="n">
        <v>12</v>
      </c>
      <c r="D861" t="inlineStr">
        <is>
          <t>202412</t>
        </is>
      </c>
      <c r="E861" t="inlineStr">
        <is>
          <t>118</t>
        </is>
      </c>
      <c r="F861" t="inlineStr">
        <is>
          <t>MARITIMA DEL CALLAO</t>
        </is>
      </c>
      <c r="G861" t="n">
        <v>0</v>
      </c>
      <c r="H861" t="inlineStr">
        <is>
          <t>A. HARTRODT ADUANAS S.A.C.</t>
        </is>
      </c>
      <c r="I861" t="inlineStr">
        <is>
          <t>NL</t>
        </is>
      </c>
      <c r="J861" t="inlineStr">
        <is>
          <t>NETHERLANDS</t>
        </is>
      </c>
      <c r="K861" s="8" t="n">
        <v>114088.05</v>
      </c>
      <c r="O861" t="inlineStr">
        <is>
          <t>SUNAT - Aduanas (exportaciones)</t>
        </is>
      </c>
      <c r="P861" t="inlineStr">
        <is>
          <t>2026-09-17T22:12:33.000Z</t>
        </is>
      </c>
    </row>
    <row r="862">
      <c r="A862" t="inlineStr">
        <is>
          <t>20132509795</t>
        </is>
      </c>
      <c r="B862" t="inlineStr">
        <is>
          <t>2024</t>
        </is>
      </c>
      <c r="C862" t="n">
        <v>1</v>
      </c>
      <c r="D862" t="inlineStr">
        <is>
          <t>202401</t>
        </is>
      </c>
      <c r="E862" t="inlineStr">
        <is>
          <t>118</t>
        </is>
      </c>
      <c r="F862" t="inlineStr">
        <is>
          <t>MARITIMA DEL CALLAO</t>
        </is>
      </c>
      <c r="G862" t="n">
        <v>0</v>
      </c>
      <c r="H862" t="inlineStr">
        <is>
          <t>A. HARTRODT ADUANAS S.A.C.</t>
        </is>
      </c>
      <c r="I862" t="inlineStr">
        <is>
          <t>GB</t>
        </is>
      </c>
      <c r="J862" t="inlineStr">
        <is>
          <t>UNITED KINGDOM</t>
        </is>
      </c>
      <c r="K862" s="8" t="n">
        <v>70278.24000000001</v>
      </c>
      <c r="O862" t="inlineStr">
        <is>
          <t>SUNAT - Aduanas (exportaciones)</t>
        </is>
      </c>
      <c r="P862" t="inlineStr">
        <is>
          <t>2026-09-17T22:12:33.000Z</t>
        </is>
      </c>
    </row>
    <row r="863">
      <c r="A863" t="inlineStr">
        <is>
          <t>20132509795</t>
        </is>
      </c>
      <c r="B863" t="inlineStr">
        <is>
          <t>2024</t>
        </is>
      </c>
      <c r="C863" t="n">
        <v>1</v>
      </c>
      <c r="D863" t="inlineStr">
        <is>
          <t>202401</t>
        </is>
      </c>
      <c r="E863" t="inlineStr">
        <is>
          <t>118</t>
        </is>
      </c>
      <c r="F863" t="inlineStr">
        <is>
          <t>MARITIMA DEL CALLAO</t>
        </is>
      </c>
      <c r="G863" t="n">
        <v>0</v>
      </c>
      <c r="H863" t="inlineStr">
        <is>
          <t>GRUPO PML S.A.C  AGENTES DE ADUANAS</t>
        </is>
      </c>
      <c r="I863" t="inlineStr">
        <is>
          <t>DE</t>
        </is>
      </c>
      <c r="J863" t="inlineStr">
        <is>
          <t>GERMANY</t>
        </is>
      </c>
      <c r="K863" s="8" t="n">
        <v>249349.12</v>
      </c>
      <c r="O863" t="inlineStr">
        <is>
          <t>SUNAT - Aduanas (exportaciones)</t>
        </is>
      </c>
      <c r="P863" t="inlineStr">
        <is>
          <t>2026-09-17T22:12:33.000Z</t>
        </is>
      </c>
    </row>
    <row r="864">
      <c r="A864" t="inlineStr">
        <is>
          <t>20132509795</t>
        </is>
      </c>
      <c r="B864" t="inlineStr">
        <is>
          <t>2024</t>
        </is>
      </c>
      <c r="C864" t="n">
        <v>2</v>
      </c>
      <c r="D864" t="inlineStr">
        <is>
          <t>202402</t>
        </is>
      </c>
      <c r="E864" t="inlineStr">
        <is>
          <t>118</t>
        </is>
      </c>
      <c r="F864" t="inlineStr">
        <is>
          <t>MARITIMA DEL CALLAO</t>
        </is>
      </c>
      <c r="G864" t="n">
        <v>0</v>
      </c>
      <c r="H864" t="inlineStr">
        <is>
          <t>GRUPO PML S.A.C  AGENTES DE ADUANAS</t>
        </is>
      </c>
      <c r="I864" t="inlineStr">
        <is>
          <t>DE</t>
        </is>
      </c>
      <c r="J864" t="inlineStr">
        <is>
          <t>GERMANY</t>
        </is>
      </c>
      <c r="K864" s="8" t="n">
        <v>124674.57</v>
      </c>
      <c r="O864" t="inlineStr">
        <is>
          <t>SUNAT - Aduanas (exportaciones)</t>
        </is>
      </c>
      <c r="P864" t="inlineStr">
        <is>
          <t>2026-09-17T22:12:33.000Z</t>
        </is>
      </c>
    </row>
    <row r="865">
      <c r="A865" t="inlineStr">
        <is>
          <t>20132509795</t>
        </is>
      </c>
      <c r="B865" t="inlineStr">
        <is>
          <t>2024</t>
        </is>
      </c>
      <c r="C865" t="n">
        <v>11</v>
      </c>
      <c r="D865" t="inlineStr">
        <is>
          <t>202411</t>
        </is>
      </c>
      <c r="E865" t="inlineStr">
        <is>
          <t>118</t>
        </is>
      </c>
      <c r="F865" t="inlineStr">
        <is>
          <t>MARITIMA DEL CALLAO</t>
        </is>
      </c>
      <c r="G865" t="n">
        <v>0</v>
      </c>
      <c r="H865" t="inlineStr">
        <is>
          <t>A. HARTRODT ADUANAS S.A.C.</t>
        </is>
      </c>
      <c r="I865" t="inlineStr">
        <is>
          <t>GB</t>
        </is>
      </c>
      <c r="J865" t="inlineStr">
        <is>
          <t>UNITED KINGDOM</t>
        </is>
      </c>
      <c r="K865" s="8" t="n">
        <v>130976.9</v>
      </c>
      <c r="O865" t="inlineStr">
        <is>
          <t>SUNAT - Aduanas (exportaciones)</t>
        </is>
      </c>
      <c r="P865" t="inlineStr">
        <is>
          <t>2026-09-17T22:12:33.000Z</t>
        </is>
      </c>
    </row>
    <row r="866">
      <c r="A866" t="inlineStr">
        <is>
          <t>20132509795</t>
        </is>
      </c>
      <c r="B866" t="inlineStr">
        <is>
          <t>2024</t>
        </is>
      </c>
      <c r="C866" t="n">
        <v>11</v>
      </c>
      <c r="D866" t="inlineStr">
        <is>
          <t>202411</t>
        </is>
      </c>
      <c r="E866" t="inlineStr">
        <is>
          <t>118</t>
        </is>
      </c>
      <c r="F866" t="inlineStr">
        <is>
          <t>MARITIMA DEL CALLAO</t>
        </is>
      </c>
      <c r="G866" t="n">
        <v>0</v>
      </c>
      <c r="H866" t="inlineStr">
        <is>
          <t>GRUPO PML S.A.C  AGENTES DE ADUANAS</t>
        </is>
      </c>
      <c r="I866" t="inlineStr">
        <is>
          <t>DE</t>
        </is>
      </c>
      <c r="J866" t="inlineStr">
        <is>
          <t>GERMANY</t>
        </is>
      </c>
      <c r="K866" s="8" t="n">
        <v>140319.8</v>
      </c>
      <c r="O866" t="inlineStr">
        <is>
          <t>SUNAT - Aduanas (exportaciones)</t>
        </is>
      </c>
      <c r="P866" t="inlineStr">
        <is>
          <t>2026-09-17T22:12:33.000Z</t>
        </is>
      </c>
    </row>
    <row r="867">
      <c r="A867" t="inlineStr">
        <is>
          <t>20132509795</t>
        </is>
      </c>
      <c r="B867" t="inlineStr">
        <is>
          <t>2024</t>
        </is>
      </c>
      <c r="C867" t="n">
        <v>10</v>
      </c>
      <c r="D867" t="inlineStr">
        <is>
          <t>202410</t>
        </is>
      </c>
      <c r="E867" t="inlineStr">
        <is>
          <t>118</t>
        </is>
      </c>
      <c r="F867" t="inlineStr">
        <is>
          <t>MARITIMA DEL CALLAO</t>
        </is>
      </c>
      <c r="G867" t="n">
        <v>0</v>
      </c>
      <c r="H867" t="inlineStr">
        <is>
          <t>GRUPO PML S.A.C  AGENTES DE ADUANAS</t>
        </is>
      </c>
      <c r="I867" t="inlineStr">
        <is>
          <t>AU</t>
        </is>
      </c>
      <c r="J867" t="inlineStr">
        <is>
          <t>AUSTRALIA</t>
        </is>
      </c>
      <c r="K867" s="8" t="n">
        <v>126333.5</v>
      </c>
      <c r="O867" t="inlineStr">
        <is>
          <t>SUNAT - Aduanas (exportaciones)</t>
        </is>
      </c>
      <c r="P867" t="inlineStr">
        <is>
          <t>2026-09-17T22:12:33.000Z</t>
        </is>
      </c>
    </row>
    <row r="868">
      <c r="A868" t="inlineStr">
        <is>
          <t>20132509795</t>
        </is>
      </c>
      <c r="B868" t="inlineStr">
        <is>
          <t>2024</t>
        </is>
      </c>
      <c r="C868" t="n">
        <v>9</v>
      </c>
      <c r="D868" t="inlineStr">
        <is>
          <t>202409</t>
        </is>
      </c>
      <c r="E868" t="inlineStr">
        <is>
          <t>118</t>
        </is>
      </c>
      <c r="F868" t="inlineStr">
        <is>
          <t>MARITIMA DEL CALLAO</t>
        </is>
      </c>
      <c r="G868" t="n">
        <v>0</v>
      </c>
      <c r="H868" t="inlineStr">
        <is>
          <t>GRUPO PML S.A.C  AGENTES DE ADUANAS</t>
        </is>
      </c>
      <c r="I868" t="inlineStr">
        <is>
          <t>DE</t>
        </is>
      </c>
      <c r="J868" t="inlineStr">
        <is>
          <t>GERMANY</t>
        </is>
      </c>
      <c r="K868" s="8" t="n">
        <v>395257</v>
      </c>
      <c r="O868" t="inlineStr">
        <is>
          <t>SUNAT - Aduanas (exportaciones)</t>
        </is>
      </c>
      <c r="P868" t="inlineStr">
        <is>
          <t>2026-09-17T22:12:33.000Z</t>
        </is>
      </c>
    </row>
    <row r="869">
      <c r="A869" t="inlineStr">
        <is>
          <t>20140181405</t>
        </is>
      </c>
      <c r="B869" t="inlineStr">
        <is>
          <t>2024</t>
        </is>
      </c>
      <c r="C869" t="n">
        <v>8</v>
      </c>
      <c r="D869" t="inlineStr">
        <is>
          <t>202408</t>
        </is>
      </c>
      <c r="E869" t="inlineStr">
        <is>
          <t>118</t>
        </is>
      </c>
      <c r="F869" t="inlineStr">
        <is>
          <t>MARITIMA DEL CALLAO</t>
        </is>
      </c>
      <c r="G869" t="n">
        <v>0</v>
      </c>
      <c r="H869" t="inlineStr">
        <is>
          <t>DESPACHOS ADUANEROS CHAVIMOCHIC SAC</t>
        </is>
      </c>
      <c r="I869" t="inlineStr">
        <is>
          <t>MX</t>
        </is>
      </c>
      <c r="J869" t="inlineStr">
        <is>
          <t>MEXICO</t>
        </is>
      </c>
      <c r="K869" s="8" t="n">
        <v>103138.55</v>
      </c>
      <c r="O869" t="inlineStr">
        <is>
          <t>SUNAT - Aduanas (exportaciones)</t>
        </is>
      </c>
      <c r="P869" t="inlineStr">
        <is>
          <t>2026-09-17T22:12:33.000Z</t>
        </is>
      </c>
    </row>
    <row r="870">
      <c r="A870" t="inlineStr">
        <is>
          <t>20140181405</t>
        </is>
      </c>
      <c r="B870" t="inlineStr">
        <is>
          <t>2024</t>
        </is>
      </c>
      <c r="C870" t="n">
        <v>8</v>
      </c>
      <c r="D870" t="inlineStr">
        <is>
          <t>202408</t>
        </is>
      </c>
      <c r="E870" t="inlineStr">
        <is>
          <t>118</t>
        </is>
      </c>
      <c r="F870" t="inlineStr">
        <is>
          <t>MARITIMA DEL CALLAO</t>
        </is>
      </c>
      <c r="G870" t="n">
        <v>0</v>
      </c>
      <c r="H870" t="inlineStr">
        <is>
          <t>DESPACHOS ADUANEROS CHAVIMOCHIC SAC</t>
        </is>
      </c>
      <c r="I870" t="inlineStr">
        <is>
          <t>US</t>
        </is>
      </c>
      <c r="J870" t="inlineStr">
        <is>
          <t>UNITED STATES</t>
        </is>
      </c>
      <c r="K870" s="8" t="n">
        <v>258074.62</v>
      </c>
      <c r="O870" t="inlineStr">
        <is>
          <t>SUNAT - Aduanas (exportaciones)</t>
        </is>
      </c>
      <c r="P870" t="inlineStr">
        <is>
          <t>2026-09-17T22:12:33.000Z</t>
        </is>
      </c>
    </row>
    <row r="871">
      <c r="A871" t="inlineStr">
        <is>
          <t>20140181405</t>
        </is>
      </c>
      <c r="B871" t="inlineStr">
        <is>
          <t>2024</t>
        </is>
      </c>
      <c r="C871" t="n">
        <v>7</v>
      </c>
      <c r="D871" t="inlineStr">
        <is>
          <t>202407</t>
        </is>
      </c>
      <c r="E871" t="inlineStr">
        <is>
          <t>118</t>
        </is>
      </c>
      <c r="F871" t="inlineStr">
        <is>
          <t>MARITIMA DEL CALLAO</t>
        </is>
      </c>
      <c r="G871" t="n">
        <v>0</v>
      </c>
      <c r="H871" t="inlineStr">
        <is>
          <t>DESPACHOS ADUANEROS CHAVIMOCHIC SAC</t>
        </is>
      </c>
      <c r="I871" t="inlineStr">
        <is>
          <t>US</t>
        </is>
      </c>
      <c r="J871" t="inlineStr">
        <is>
          <t>UNITED STATES</t>
        </is>
      </c>
      <c r="K871" s="8" t="n">
        <v>164905.22</v>
      </c>
      <c r="O871" t="inlineStr">
        <is>
          <t>SUNAT - Aduanas (exportaciones)</t>
        </is>
      </c>
      <c r="P871" t="inlineStr">
        <is>
          <t>2026-09-17T22:12:33.000Z</t>
        </is>
      </c>
    </row>
    <row r="872">
      <c r="A872" t="inlineStr">
        <is>
          <t>20140181405</t>
        </is>
      </c>
      <c r="B872" t="inlineStr">
        <is>
          <t>2024</t>
        </is>
      </c>
      <c r="C872" t="n">
        <v>6</v>
      </c>
      <c r="D872" t="inlineStr">
        <is>
          <t>202406</t>
        </is>
      </c>
      <c r="E872" t="inlineStr">
        <is>
          <t>118</t>
        </is>
      </c>
      <c r="F872" t="inlineStr">
        <is>
          <t>MARITIMA DEL CALLAO</t>
        </is>
      </c>
      <c r="G872" t="n">
        <v>0</v>
      </c>
      <c r="H872" t="inlineStr">
        <is>
          <t>DESPACHOS ADUANEROS CHAVIMOCHIC SAC</t>
        </is>
      </c>
      <c r="I872" t="inlineStr">
        <is>
          <t>BE</t>
        </is>
      </c>
      <c r="J872" t="inlineStr">
        <is>
          <t>BELGIUM</t>
        </is>
      </c>
      <c r="K872" s="8" t="n">
        <v>86593.71000000001</v>
      </c>
      <c r="O872" t="inlineStr">
        <is>
          <t>SUNAT - Aduanas (exportaciones)</t>
        </is>
      </c>
      <c r="P872" t="inlineStr">
        <is>
          <t>2026-09-17T22:12:33.000Z</t>
        </is>
      </c>
    </row>
    <row r="873">
      <c r="A873" t="inlineStr">
        <is>
          <t>20140181405</t>
        </is>
      </c>
      <c r="B873" t="inlineStr">
        <is>
          <t>2024</t>
        </is>
      </c>
      <c r="C873" t="n">
        <v>6</v>
      </c>
      <c r="D873" t="inlineStr">
        <is>
          <t>202406</t>
        </is>
      </c>
      <c r="E873" t="inlineStr">
        <is>
          <t>118</t>
        </is>
      </c>
      <c r="F873" t="inlineStr">
        <is>
          <t>MARITIMA DEL CALLAO</t>
        </is>
      </c>
      <c r="G873" t="n">
        <v>0</v>
      </c>
      <c r="H873" t="inlineStr">
        <is>
          <t>DESPACHOS ADUANEROS CHAVIMOCHIC SAC</t>
        </is>
      </c>
      <c r="I873" t="inlineStr">
        <is>
          <t>US</t>
        </is>
      </c>
      <c r="J873" t="inlineStr">
        <is>
          <t>UNITED STATES</t>
        </is>
      </c>
      <c r="K873" s="8" t="n">
        <v>91327.5</v>
      </c>
      <c r="O873" t="inlineStr">
        <is>
          <t>SUNAT - Aduanas (exportaciones)</t>
        </is>
      </c>
      <c r="P873" t="inlineStr">
        <is>
          <t>2026-09-17T22:12:33.000Z</t>
        </is>
      </c>
    </row>
    <row r="874">
      <c r="A874" t="inlineStr">
        <is>
          <t>20140181405</t>
        </is>
      </c>
      <c r="B874" t="inlineStr">
        <is>
          <t>2024</t>
        </is>
      </c>
      <c r="C874" t="n">
        <v>11</v>
      </c>
      <c r="D874" t="inlineStr">
        <is>
          <t>202411</t>
        </is>
      </c>
      <c r="E874" t="inlineStr">
        <is>
          <t>118</t>
        </is>
      </c>
      <c r="F874" t="inlineStr">
        <is>
          <t>MARITIMA DEL CALLAO</t>
        </is>
      </c>
      <c r="G874" t="n">
        <v>0</v>
      </c>
      <c r="H874" t="inlineStr">
        <is>
          <t>DESPACHOS ADUANEROS CHAVIMOCHIC SAC</t>
        </is>
      </c>
      <c r="I874" t="inlineStr">
        <is>
          <t>US</t>
        </is>
      </c>
      <c r="J874" t="inlineStr">
        <is>
          <t>UNITED STATES</t>
        </is>
      </c>
      <c r="K874" s="8" t="n">
        <v>271069.47</v>
      </c>
      <c r="O874" t="inlineStr">
        <is>
          <t>SUNAT - Aduanas (exportaciones)</t>
        </is>
      </c>
      <c r="P874" t="inlineStr">
        <is>
          <t>2026-09-17T22:12:33.000Z</t>
        </is>
      </c>
    </row>
    <row r="875">
      <c r="A875" t="inlineStr">
        <is>
          <t>20140181405</t>
        </is>
      </c>
      <c r="B875" t="inlineStr">
        <is>
          <t>2024</t>
        </is>
      </c>
      <c r="C875" t="n">
        <v>9</v>
      </c>
      <c r="D875" t="inlineStr">
        <is>
          <t>202409</t>
        </is>
      </c>
      <c r="E875" t="inlineStr">
        <is>
          <t>118</t>
        </is>
      </c>
      <c r="F875" t="inlineStr">
        <is>
          <t>MARITIMA DEL CALLAO</t>
        </is>
      </c>
      <c r="G875" t="n">
        <v>0</v>
      </c>
      <c r="H875" t="inlineStr">
        <is>
          <t>DESPACHOS ADUANEROS CHAVIMOCHIC SAC</t>
        </is>
      </c>
      <c r="I875" t="inlineStr">
        <is>
          <t>BE</t>
        </is>
      </c>
      <c r="J875" t="inlineStr">
        <is>
          <t>BELGIUM</t>
        </is>
      </c>
      <c r="K875" s="8" t="n">
        <v>69023.98</v>
      </c>
      <c r="O875" t="inlineStr">
        <is>
          <t>SUNAT - Aduanas (exportaciones)</t>
        </is>
      </c>
      <c r="P875" t="inlineStr">
        <is>
          <t>2026-09-17T22:12:33.000Z</t>
        </is>
      </c>
    </row>
    <row r="876">
      <c r="A876" t="inlineStr">
        <is>
          <t>20140181405</t>
        </is>
      </c>
      <c r="B876" t="inlineStr">
        <is>
          <t>2024</t>
        </is>
      </c>
      <c r="C876" t="n">
        <v>9</v>
      </c>
      <c r="D876" t="inlineStr">
        <is>
          <t>202409</t>
        </is>
      </c>
      <c r="E876" t="inlineStr">
        <is>
          <t>118</t>
        </is>
      </c>
      <c r="F876" t="inlineStr">
        <is>
          <t>MARITIMA DEL CALLAO</t>
        </is>
      </c>
      <c r="G876" t="n">
        <v>0</v>
      </c>
      <c r="H876" t="inlineStr">
        <is>
          <t>DESPACHOS ADUANEROS CHAVIMOCHIC SAC</t>
        </is>
      </c>
      <c r="I876" t="inlineStr">
        <is>
          <t>US</t>
        </is>
      </c>
      <c r="J876" t="inlineStr">
        <is>
          <t>UNITED STATES</t>
        </is>
      </c>
      <c r="K876" s="8" t="n">
        <v>214183.49</v>
      </c>
      <c r="O876" t="inlineStr">
        <is>
          <t>SUNAT - Aduanas (exportaciones)</t>
        </is>
      </c>
      <c r="P876" t="inlineStr">
        <is>
          <t>2026-09-17T22:12:33.000Z</t>
        </is>
      </c>
    </row>
    <row r="877">
      <c r="A877" t="inlineStr">
        <is>
          <t>20601558204</t>
        </is>
      </c>
      <c r="B877" t="inlineStr">
        <is>
          <t>2024</t>
        </is>
      </c>
      <c r="C877" t="n">
        <v>8</v>
      </c>
      <c r="D877" t="inlineStr">
        <is>
          <t>202408</t>
        </is>
      </c>
      <c r="E877" t="inlineStr">
        <is>
          <t>046</t>
        </is>
      </c>
      <c r="F877" t="inlineStr">
        <is>
          <t>PAITA</t>
        </is>
      </c>
      <c r="G877" t="n">
        <v>0</v>
      </c>
      <c r="H877" t="inlineStr">
        <is>
          <t>GRUPO PML S.A.C  AGENTES DE ADUANAS</t>
        </is>
      </c>
      <c r="I877" t="inlineStr">
        <is>
          <t>US</t>
        </is>
      </c>
      <c r="J877" t="inlineStr">
        <is>
          <t>UNITED STATES</t>
        </is>
      </c>
      <c r="K877" s="8" t="n">
        <v>101788.97</v>
      </c>
      <c r="O877" t="inlineStr">
        <is>
          <t>SUNAT - Aduanas (exportaciones)</t>
        </is>
      </c>
      <c r="P877" t="inlineStr">
        <is>
          <t>2026-09-17T22:12:33.000Z</t>
        </is>
      </c>
    </row>
    <row r="878">
      <c r="A878" t="inlineStr">
        <is>
          <t>20601558204</t>
        </is>
      </c>
      <c r="B878" t="inlineStr">
        <is>
          <t>2024</t>
        </is>
      </c>
      <c r="C878" t="n">
        <v>12</v>
      </c>
      <c r="D878" t="inlineStr">
        <is>
          <t>202412</t>
        </is>
      </c>
      <c r="E878" t="inlineStr">
        <is>
          <t>046</t>
        </is>
      </c>
      <c r="F878" t="inlineStr">
        <is>
          <t>PAITA</t>
        </is>
      </c>
      <c r="G878" t="n">
        <v>0</v>
      </c>
      <c r="H878" t="inlineStr">
        <is>
          <t>GRUPO PML S.A.C  AGENTES DE ADUANAS</t>
        </is>
      </c>
      <c r="I878" t="inlineStr">
        <is>
          <t>US</t>
        </is>
      </c>
      <c r="J878" t="inlineStr">
        <is>
          <t>UNITED STATES</t>
        </is>
      </c>
      <c r="K878" s="8" t="n">
        <v>229873.51</v>
      </c>
      <c r="O878" t="inlineStr">
        <is>
          <t>SUNAT - Aduanas (exportaciones)</t>
        </is>
      </c>
      <c r="P878" t="inlineStr">
        <is>
          <t>2026-09-17T22:12:33.000Z</t>
        </is>
      </c>
    </row>
    <row r="879">
      <c r="A879" t="inlineStr">
        <is>
          <t>20601558204</t>
        </is>
      </c>
      <c r="B879" t="inlineStr">
        <is>
          <t>2024</t>
        </is>
      </c>
      <c r="C879" t="n">
        <v>9</v>
      </c>
      <c r="D879" t="inlineStr">
        <is>
          <t>202409</t>
        </is>
      </c>
      <c r="E879" t="inlineStr">
        <is>
          <t>046</t>
        </is>
      </c>
      <c r="F879" t="inlineStr">
        <is>
          <t>PAITA</t>
        </is>
      </c>
      <c r="G879" t="n">
        <v>0</v>
      </c>
      <c r="H879" t="inlineStr">
        <is>
          <t>GRUPO PML S.A.C  AGENTES DE ADUANAS</t>
        </is>
      </c>
      <c r="I879" t="inlineStr">
        <is>
          <t>US</t>
        </is>
      </c>
      <c r="J879" t="inlineStr">
        <is>
          <t>UNITED STATES</t>
        </is>
      </c>
      <c r="K879" s="8" t="n">
        <v>110776.87</v>
      </c>
      <c r="O879" t="inlineStr">
        <is>
          <t>SUNAT - Aduanas (exportaciones)</t>
        </is>
      </c>
      <c r="P879" t="inlineStr">
        <is>
          <t>2026-09-17T22:12:33.000Z</t>
        </is>
      </c>
    </row>
    <row r="880">
      <c r="A880" t="inlineStr">
        <is>
          <t>20479595276</t>
        </is>
      </c>
      <c r="B880" t="inlineStr">
        <is>
          <t>2024</t>
        </is>
      </c>
      <c r="C880" t="n">
        <v>1</v>
      </c>
      <c r="D880" t="inlineStr">
        <is>
          <t>202401</t>
        </is>
      </c>
      <c r="E880" t="inlineStr">
        <is>
          <t>118</t>
        </is>
      </c>
      <c r="F880" t="inlineStr">
        <is>
          <t>MARITIMA DEL CALLAO</t>
        </is>
      </c>
      <c r="G880" t="n">
        <v>0</v>
      </c>
      <c r="H880" t="inlineStr">
        <is>
          <t>GRUPO PML S.A.C  AGENTES DE ADUANAS</t>
        </is>
      </c>
      <c r="I880" t="inlineStr">
        <is>
          <t>KR</t>
        </is>
      </c>
      <c r="J880" t="inlineStr">
        <is>
          <t>KOREA, REPUBLIC OF</t>
        </is>
      </c>
      <c r="K880" s="8" t="n">
        <v>12592.5</v>
      </c>
      <c r="O880" t="inlineStr">
        <is>
          <t>SUNAT - Aduanas (exportaciones)</t>
        </is>
      </c>
      <c r="P880" t="inlineStr">
        <is>
          <t>2026-09-17T22:12:33.000Z</t>
        </is>
      </c>
    </row>
    <row r="881">
      <c r="A881" t="inlineStr">
        <is>
          <t>20479595276</t>
        </is>
      </c>
      <c r="B881" t="inlineStr">
        <is>
          <t>2024</t>
        </is>
      </c>
      <c r="C881" t="n">
        <v>1</v>
      </c>
      <c r="D881" t="inlineStr">
        <is>
          <t>202401</t>
        </is>
      </c>
      <c r="E881" t="inlineStr">
        <is>
          <t>118</t>
        </is>
      </c>
      <c r="F881" t="inlineStr">
        <is>
          <t>MARITIMA DEL CALLAO</t>
        </is>
      </c>
      <c r="G881" t="n">
        <v>0</v>
      </c>
      <c r="H881" t="inlineStr">
        <is>
          <t>GRUPO PML S.A.C  AGENTES DE ADUANAS</t>
        </is>
      </c>
      <c r="I881" t="inlineStr">
        <is>
          <t>US</t>
        </is>
      </c>
      <c r="J881" t="inlineStr">
        <is>
          <t>UNITED STATES</t>
        </is>
      </c>
      <c r="K881" s="8" t="n">
        <v>7392.98</v>
      </c>
      <c r="O881" t="inlineStr">
        <is>
          <t>SUNAT - Aduanas (exportaciones)</t>
        </is>
      </c>
      <c r="P881" t="inlineStr">
        <is>
          <t>2026-09-17T22:12:33.000Z</t>
        </is>
      </c>
    </row>
    <row r="882">
      <c r="A882" t="inlineStr">
        <is>
          <t>20479595276</t>
        </is>
      </c>
      <c r="B882" t="inlineStr">
        <is>
          <t>2024</t>
        </is>
      </c>
      <c r="C882" t="n">
        <v>2</v>
      </c>
      <c r="D882" t="inlineStr">
        <is>
          <t>202402</t>
        </is>
      </c>
      <c r="E882" t="inlineStr">
        <is>
          <t>046</t>
        </is>
      </c>
      <c r="F882" t="inlineStr">
        <is>
          <t>PAITA</t>
        </is>
      </c>
      <c r="G882" t="n">
        <v>0</v>
      </c>
      <c r="H882" t="inlineStr">
        <is>
          <t>GRUPO PML S.A.C  AGENTES DE ADUANAS</t>
        </is>
      </c>
      <c r="I882" t="inlineStr">
        <is>
          <t>JP</t>
        </is>
      </c>
      <c r="J882" t="inlineStr">
        <is>
          <t>JAPAN</t>
        </is>
      </c>
      <c r="K882" s="8" t="n">
        <v>338846.73</v>
      </c>
      <c r="O882" t="inlineStr">
        <is>
          <t>SUNAT - Aduanas (exportaciones)</t>
        </is>
      </c>
      <c r="P882" t="inlineStr">
        <is>
          <t>2026-09-17T22:12:33.000Z</t>
        </is>
      </c>
    </row>
    <row r="883">
      <c r="A883" t="inlineStr">
        <is>
          <t>20479595276</t>
        </is>
      </c>
      <c r="B883" t="inlineStr">
        <is>
          <t>2024</t>
        </is>
      </c>
      <c r="C883" t="n">
        <v>7</v>
      </c>
      <c r="D883" t="inlineStr">
        <is>
          <t>202407</t>
        </is>
      </c>
      <c r="E883" t="inlineStr">
        <is>
          <t>046</t>
        </is>
      </c>
      <c r="F883" t="inlineStr">
        <is>
          <t>PAITA</t>
        </is>
      </c>
      <c r="G883" t="n">
        <v>0</v>
      </c>
      <c r="H883" t="inlineStr">
        <is>
          <t>GRUPO PML S.A.C  AGENTES DE ADUANAS</t>
        </is>
      </c>
      <c r="I883" t="inlineStr">
        <is>
          <t>BE</t>
        </is>
      </c>
      <c r="J883" t="inlineStr">
        <is>
          <t>BELGIUM</t>
        </is>
      </c>
      <c r="K883" s="8" t="n">
        <v>108612.94</v>
      </c>
      <c r="O883" t="inlineStr">
        <is>
          <t>SUNAT - Aduanas (exportaciones)</t>
        </is>
      </c>
      <c r="P883" t="inlineStr">
        <is>
          <t>2026-09-17T22:12:33.000Z</t>
        </is>
      </c>
    </row>
    <row r="884">
      <c r="A884" t="inlineStr">
        <is>
          <t>20479595276</t>
        </is>
      </c>
      <c r="B884" t="inlineStr">
        <is>
          <t>2024</t>
        </is>
      </c>
      <c r="C884" t="n">
        <v>7</v>
      </c>
      <c r="D884" t="inlineStr">
        <is>
          <t>202407</t>
        </is>
      </c>
      <c r="E884" t="inlineStr">
        <is>
          <t>046</t>
        </is>
      </c>
      <c r="F884" t="inlineStr">
        <is>
          <t>PAITA</t>
        </is>
      </c>
      <c r="G884" t="n">
        <v>0</v>
      </c>
      <c r="H884" t="inlineStr">
        <is>
          <t>GRUPO PML S.A.C  AGENTES DE ADUANAS</t>
        </is>
      </c>
      <c r="I884" t="inlineStr">
        <is>
          <t>DE</t>
        </is>
      </c>
      <c r="J884" t="inlineStr">
        <is>
          <t>GERMANY</t>
        </is>
      </c>
      <c r="K884" s="8" t="n">
        <v>395058.43</v>
      </c>
      <c r="O884" t="inlineStr">
        <is>
          <t>SUNAT - Aduanas (exportaciones)</t>
        </is>
      </c>
      <c r="P884" t="inlineStr">
        <is>
          <t>2026-09-17T22:12:33.000Z</t>
        </is>
      </c>
    </row>
    <row r="885">
      <c r="A885" t="inlineStr">
        <is>
          <t>20479595276</t>
        </is>
      </c>
      <c r="B885" t="inlineStr">
        <is>
          <t>2024</t>
        </is>
      </c>
      <c r="C885" t="n">
        <v>7</v>
      </c>
      <c r="D885" t="inlineStr">
        <is>
          <t>202407</t>
        </is>
      </c>
      <c r="E885" t="inlineStr">
        <is>
          <t>046</t>
        </is>
      </c>
      <c r="F885" t="inlineStr">
        <is>
          <t>PAITA</t>
        </is>
      </c>
      <c r="G885" t="n">
        <v>0</v>
      </c>
      <c r="H885" t="inlineStr">
        <is>
          <t>GRUPO PML S.A.C  AGENTES DE ADUANAS</t>
        </is>
      </c>
      <c r="I885" t="inlineStr">
        <is>
          <t>US</t>
        </is>
      </c>
      <c r="J885" t="inlineStr">
        <is>
          <t>UNITED STATES</t>
        </is>
      </c>
      <c r="K885" s="8" t="n">
        <v>91575.62</v>
      </c>
      <c r="O885" t="inlineStr">
        <is>
          <t>SUNAT - Aduanas (exportaciones)</t>
        </is>
      </c>
      <c r="P885" t="inlineStr">
        <is>
          <t>2026-09-17T22:12:33.000Z</t>
        </is>
      </c>
    </row>
    <row r="886">
      <c r="A886" t="inlineStr">
        <is>
          <t>20479595276</t>
        </is>
      </c>
      <c r="B886" t="inlineStr">
        <is>
          <t>2024</t>
        </is>
      </c>
      <c r="C886" t="n">
        <v>9</v>
      </c>
      <c r="D886" t="inlineStr">
        <is>
          <t>202409</t>
        </is>
      </c>
      <c r="E886" t="inlineStr">
        <is>
          <t>046</t>
        </is>
      </c>
      <c r="F886" t="inlineStr">
        <is>
          <t>PAITA</t>
        </is>
      </c>
      <c r="G886" t="n">
        <v>0</v>
      </c>
      <c r="H886" t="inlineStr">
        <is>
          <t>GRUPO PML S.A.C  AGENTES DE ADUANAS</t>
        </is>
      </c>
      <c r="I886" t="inlineStr">
        <is>
          <t>PT</t>
        </is>
      </c>
      <c r="J886" t="inlineStr">
        <is>
          <t>PORTUGAL</t>
        </is>
      </c>
      <c r="K886" s="8" t="n">
        <v>112263.8</v>
      </c>
      <c r="O886" t="inlineStr">
        <is>
          <t>SUNAT - Aduanas (exportaciones)</t>
        </is>
      </c>
      <c r="P886" t="inlineStr">
        <is>
          <t>2026-09-17T22:12:33.000Z</t>
        </is>
      </c>
    </row>
    <row r="887">
      <c r="A887" t="inlineStr">
        <is>
          <t>20479595276</t>
        </is>
      </c>
      <c r="B887" t="inlineStr">
        <is>
          <t>2024</t>
        </is>
      </c>
      <c r="C887" t="n">
        <v>9</v>
      </c>
      <c r="D887" t="inlineStr">
        <is>
          <t>202409</t>
        </is>
      </c>
      <c r="E887" t="inlineStr">
        <is>
          <t>046</t>
        </is>
      </c>
      <c r="F887" t="inlineStr">
        <is>
          <t>PAITA</t>
        </is>
      </c>
      <c r="G887" t="n">
        <v>0</v>
      </c>
      <c r="H887" t="inlineStr">
        <is>
          <t>GRUPO PML S.A.C  AGENTES DE ADUANAS</t>
        </is>
      </c>
      <c r="I887" t="inlineStr">
        <is>
          <t>SE</t>
        </is>
      </c>
      <c r="J887" t="inlineStr">
        <is>
          <t>SWEDEN</t>
        </is>
      </c>
      <c r="K887" s="8" t="n">
        <v>112263.79</v>
      </c>
      <c r="O887" t="inlineStr">
        <is>
          <t>SUNAT - Aduanas (exportaciones)</t>
        </is>
      </c>
      <c r="P887" t="inlineStr">
        <is>
          <t>2026-09-17T22:12:33.000Z</t>
        </is>
      </c>
    </row>
    <row r="888">
      <c r="A888" t="inlineStr">
        <is>
          <t>20479595276</t>
        </is>
      </c>
      <c r="B888" t="inlineStr">
        <is>
          <t>2024</t>
        </is>
      </c>
      <c r="C888" t="n">
        <v>9</v>
      </c>
      <c r="D888" t="inlineStr">
        <is>
          <t>202409</t>
        </is>
      </c>
      <c r="E888" t="inlineStr">
        <is>
          <t>046</t>
        </is>
      </c>
      <c r="F888" t="inlineStr">
        <is>
          <t>PAITA</t>
        </is>
      </c>
      <c r="G888" t="n">
        <v>0</v>
      </c>
      <c r="H888" t="inlineStr">
        <is>
          <t>GRUPO PML S.A.C  AGENTES DE ADUANAS</t>
        </is>
      </c>
      <c r="I888" t="inlineStr">
        <is>
          <t>US</t>
        </is>
      </c>
      <c r="J888" t="inlineStr">
        <is>
          <t>UNITED STATES</t>
        </is>
      </c>
      <c r="K888" s="8" t="n">
        <v>103906.38</v>
      </c>
      <c r="O888" t="inlineStr">
        <is>
          <t>SUNAT - Aduanas (exportaciones)</t>
        </is>
      </c>
      <c r="P888" t="inlineStr">
        <is>
          <t>2026-09-17T22:12:33.000Z</t>
        </is>
      </c>
    </row>
    <row r="889">
      <c r="A889" t="inlineStr">
        <is>
          <t>20479917141</t>
        </is>
      </c>
      <c r="B889" t="inlineStr">
        <is>
          <t>2024</t>
        </is>
      </c>
      <c r="C889" t="n">
        <v>4</v>
      </c>
      <c r="D889" t="inlineStr">
        <is>
          <t>202404</t>
        </is>
      </c>
      <c r="E889" t="inlineStr">
        <is>
          <t>046</t>
        </is>
      </c>
      <c r="F889" t="inlineStr">
        <is>
          <t>PAITA</t>
        </is>
      </c>
      <c r="G889" t="n">
        <v>0</v>
      </c>
      <c r="H889" t="inlineStr">
        <is>
          <t>GRUPO PML S.A.C  AGENTES DE ADUANAS</t>
        </is>
      </c>
      <c r="I889" t="inlineStr">
        <is>
          <t>IT</t>
        </is>
      </c>
      <c r="J889" t="inlineStr">
        <is>
          <t>ITALY</t>
        </is>
      </c>
      <c r="K889" s="8" t="n">
        <v>283071</v>
      </c>
      <c r="O889" t="inlineStr">
        <is>
          <t>SUNAT - Aduanas (exportaciones)</t>
        </is>
      </c>
      <c r="P889" t="inlineStr">
        <is>
          <t>2026-09-17T22:12:33.000Z</t>
        </is>
      </c>
    </row>
    <row r="890">
      <c r="A890" t="inlineStr">
        <is>
          <t>20479917141</t>
        </is>
      </c>
      <c r="B890" t="inlineStr">
        <is>
          <t>2024</t>
        </is>
      </c>
      <c r="C890" t="n">
        <v>7</v>
      </c>
      <c r="D890" t="inlineStr">
        <is>
          <t>202407</t>
        </is>
      </c>
      <c r="E890" t="inlineStr">
        <is>
          <t>046</t>
        </is>
      </c>
      <c r="F890" t="inlineStr">
        <is>
          <t>PAITA</t>
        </is>
      </c>
      <c r="G890" t="n">
        <v>0</v>
      </c>
      <c r="H890" t="inlineStr">
        <is>
          <t>JS PERU AGENCIA DE ADUANA S.A.C.</t>
        </is>
      </c>
      <c r="I890" t="inlineStr">
        <is>
          <t>IT</t>
        </is>
      </c>
      <c r="J890" t="inlineStr">
        <is>
          <t>ITALY</t>
        </is>
      </c>
      <c r="K890" s="8" t="n">
        <v>201578.45</v>
      </c>
      <c r="O890" t="inlineStr">
        <is>
          <t>SUNAT - Aduanas (exportaciones)</t>
        </is>
      </c>
      <c r="P890" t="inlineStr">
        <is>
          <t>2026-09-17T22:12:33.000Z</t>
        </is>
      </c>
    </row>
    <row r="891">
      <c r="A891" t="inlineStr">
        <is>
          <t>20479917141</t>
        </is>
      </c>
      <c r="B891" t="inlineStr">
        <is>
          <t>2024</t>
        </is>
      </c>
      <c r="C891" t="n">
        <v>5</v>
      </c>
      <c r="D891" t="inlineStr">
        <is>
          <t>202405</t>
        </is>
      </c>
      <c r="E891" t="inlineStr">
        <is>
          <t>046</t>
        </is>
      </c>
      <c r="F891" t="inlineStr">
        <is>
          <t>PAITA</t>
        </is>
      </c>
      <c r="G891" t="n">
        <v>0</v>
      </c>
      <c r="H891" t="inlineStr">
        <is>
          <t>JS PERU AGENCIA DE ADUANA S.A.C.</t>
        </is>
      </c>
      <c r="I891" t="inlineStr">
        <is>
          <t>US</t>
        </is>
      </c>
      <c r="J891" t="inlineStr">
        <is>
          <t>UNITED STATES</t>
        </is>
      </c>
      <c r="K891" s="8" t="n">
        <v>251683</v>
      </c>
      <c r="O891" t="inlineStr">
        <is>
          <t>SUNAT - Aduanas (exportaciones)</t>
        </is>
      </c>
      <c r="P891" t="inlineStr">
        <is>
          <t>2026-09-17T22:12:33.000Z</t>
        </is>
      </c>
    </row>
    <row r="892">
      <c r="A892" t="inlineStr">
        <is>
          <t>20479917141</t>
        </is>
      </c>
      <c r="B892" t="inlineStr">
        <is>
          <t>2024</t>
        </is>
      </c>
      <c r="C892" t="n">
        <v>11</v>
      </c>
      <c r="D892" t="inlineStr">
        <is>
          <t>202411</t>
        </is>
      </c>
      <c r="E892" t="inlineStr">
        <is>
          <t>046</t>
        </is>
      </c>
      <c r="F892" t="inlineStr">
        <is>
          <t>PAITA</t>
        </is>
      </c>
      <c r="G892" t="n">
        <v>0</v>
      </c>
      <c r="H892" t="inlineStr">
        <is>
          <t>JS PERU AGENCIA DE ADUANA S.A.C.</t>
        </is>
      </c>
      <c r="I892" t="inlineStr">
        <is>
          <t>IT</t>
        </is>
      </c>
      <c r="J892" t="inlineStr">
        <is>
          <t>ITALY</t>
        </is>
      </c>
      <c r="K892" s="8" t="n">
        <v>61000.85</v>
      </c>
      <c r="O892" t="inlineStr">
        <is>
          <t>SUNAT - Aduanas (exportaciones)</t>
        </is>
      </c>
      <c r="P892" t="inlineStr">
        <is>
          <t>2026-09-17T22:12:33.000Z</t>
        </is>
      </c>
    </row>
    <row r="893">
      <c r="A893" t="inlineStr">
        <is>
          <t>20480458550</t>
        </is>
      </c>
      <c r="B893" t="inlineStr">
        <is>
          <t>2024</t>
        </is>
      </c>
      <c r="C893" t="n">
        <v>8</v>
      </c>
      <c r="D893" t="inlineStr">
        <is>
          <t>202408</t>
        </is>
      </c>
      <c r="E893" t="inlineStr">
        <is>
          <t>046</t>
        </is>
      </c>
      <c r="F893" t="inlineStr">
        <is>
          <t>PAITA</t>
        </is>
      </c>
      <c r="G893" t="n">
        <v>0</v>
      </c>
      <c r="H893" t="inlineStr">
        <is>
          <t>JS PERU AGENCIA DE ADUANA S.A.C.</t>
        </is>
      </c>
      <c r="I893" t="inlineStr">
        <is>
          <t>IT</t>
        </is>
      </c>
      <c r="J893" t="inlineStr">
        <is>
          <t>ITALY</t>
        </is>
      </c>
      <c r="K893" s="8" t="n">
        <v>193440</v>
      </c>
      <c r="O893" t="inlineStr">
        <is>
          <t>SUNAT - Aduanas (exportaciones)</t>
        </is>
      </c>
      <c r="P893" t="inlineStr">
        <is>
          <t>2026-09-17T22:12:33.000Z</t>
        </is>
      </c>
    </row>
    <row r="894">
      <c r="A894" t="inlineStr">
        <is>
          <t>20480458550</t>
        </is>
      </c>
      <c r="B894" t="inlineStr">
        <is>
          <t>2024</t>
        </is>
      </c>
      <c r="C894" t="n">
        <v>7</v>
      </c>
      <c r="D894" t="inlineStr">
        <is>
          <t>202407</t>
        </is>
      </c>
      <c r="E894" t="inlineStr">
        <is>
          <t>046</t>
        </is>
      </c>
      <c r="F894" t="inlineStr">
        <is>
          <t>PAITA</t>
        </is>
      </c>
      <c r="G894" t="n">
        <v>0</v>
      </c>
      <c r="H894" t="inlineStr">
        <is>
          <t>JS PERU AGENCIA DE ADUANA S.A.C.</t>
        </is>
      </c>
      <c r="I894" t="inlineStr">
        <is>
          <t>IT</t>
        </is>
      </c>
      <c r="J894" t="inlineStr">
        <is>
          <t>ITALY</t>
        </is>
      </c>
      <c r="K894" s="8" t="n">
        <v>125274.7</v>
      </c>
      <c r="O894" t="inlineStr">
        <is>
          <t>SUNAT - Aduanas (exportaciones)</t>
        </is>
      </c>
      <c r="P894" t="inlineStr">
        <is>
          <t>2026-09-17T22:12:33.000Z</t>
        </is>
      </c>
    </row>
    <row r="895">
      <c r="A895" t="inlineStr">
        <is>
          <t>20480458550</t>
        </is>
      </c>
      <c r="B895" t="inlineStr">
        <is>
          <t>2024</t>
        </is>
      </c>
      <c r="C895" t="n">
        <v>6</v>
      </c>
      <c r="D895" t="inlineStr">
        <is>
          <t>202406</t>
        </is>
      </c>
      <c r="E895" t="inlineStr">
        <is>
          <t>046</t>
        </is>
      </c>
      <c r="F895" t="inlineStr">
        <is>
          <t>PAITA</t>
        </is>
      </c>
      <c r="G895" t="n">
        <v>0</v>
      </c>
      <c r="H895" t="inlineStr">
        <is>
          <t>JS PERU AGENCIA DE ADUANA S.A.C.</t>
        </is>
      </c>
      <c r="I895" t="inlineStr">
        <is>
          <t>IT</t>
        </is>
      </c>
      <c r="J895" t="inlineStr">
        <is>
          <t>ITALY</t>
        </is>
      </c>
      <c r="K895" s="8" t="n">
        <v>120380.38</v>
      </c>
      <c r="O895" t="inlineStr">
        <is>
          <t>SUNAT - Aduanas (exportaciones)</t>
        </is>
      </c>
      <c r="P895" t="inlineStr">
        <is>
          <t>2026-09-17T22:12:33.000Z</t>
        </is>
      </c>
    </row>
    <row r="896">
      <c r="A896" t="inlineStr">
        <is>
          <t>20480458550</t>
        </is>
      </c>
      <c r="B896" t="inlineStr">
        <is>
          <t>2024</t>
        </is>
      </c>
      <c r="C896" t="n">
        <v>11</v>
      </c>
      <c r="D896" t="inlineStr">
        <is>
          <t>202411</t>
        </is>
      </c>
      <c r="E896" t="inlineStr">
        <is>
          <t>046</t>
        </is>
      </c>
      <c r="F896" t="inlineStr">
        <is>
          <t>PAITA</t>
        </is>
      </c>
      <c r="G896" t="n">
        <v>0</v>
      </c>
      <c r="H896" t="inlineStr">
        <is>
          <t>JS PERU AGENCIA DE ADUANA S.A.C.</t>
        </is>
      </c>
      <c r="I896" t="inlineStr">
        <is>
          <t>IT</t>
        </is>
      </c>
      <c r="J896" t="inlineStr">
        <is>
          <t>ITALY</t>
        </is>
      </c>
      <c r="K896" s="8" t="n">
        <v>57835.84</v>
      </c>
      <c r="O896" t="inlineStr">
        <is>
          <t>SUNAT - Aduanas (exportaciones)</t>
        </is>
      </c>
      <c r="P896" t="inlineStr">
        <is>
          <t>2026-09-17T22:12:33.000Z</t>
        </is>
      </c>
    </row>
    <row r="897">
      <c r="A897" t="inlineStr">
        <is>
          <t>20542380455</t>
        </is>
      </c>
      <c r="B897" t="inlineStr">
        <is>
          <t>2024</t>
        </is>
      </c>
      <c r="C897" t="n">
        <v>8</v>
      </c>
      <c r="D897" t="inlineStr">
        <is>
          <t>202408</t>
        </is>
      </c>
      <c r="E897" t="inlineStr">
        <is>
          <t>046</t>
        </is>
      </c>
      <c r="F897" t="inlineStr">
        <is>
          <t>PAITA</t>
        </is>
      </c>
      <c r="G897" t="n">
        <v>0</v>
      </c>
      <c r="H897" t="inlineStr">
        <is>
          <t>GRUPO PML S.A.C  AGENTES DE ADUANAS</t>
        </is>
      </c>
      <c r="I897" t="inlineStr">
        <is>
          <t>BE</t>
        </is>
      </c>
      <c r="J897" t="inlineStr">
        <is>
          <t>BELGIUM</t>
        </is>
      </c>
      <c r="K897" s="8" t="n">
        <v>112605.93</v>
      </c>
      <c r="O897" t="inlineStr">
        <is>
          <t>SUNAT - Aduanas (exportaciones)</t>
        </is>
      </c>
      <c r="P897" t="inlineStr">
        <is>
          <t>2026-09-17T22:12:33.000Z</t>
        </is>
      </c>
    </row>
    <row r="898">
      <c r="A898" t="inlineStr">
        <is>
          <t>20542380455</t>
        </is>
      </c>
      <c r="B898" t="inlineStr">
        <is>
          <t>2024</t>
        </is>
      </c>
      <c r="C898" t="n">
        <v>8</v>
      </c>
      <c r="D898" t="inlineStr">
        <is>
          <t>202408</t>
        </is>
      </c>
      <c r="E898" t="inlineStr">
        <is>
          <t>046</t>
        </is>
      </c>
      <c r="F898" t="inlineStr">
        <is>
          <t>PAITA</t>
        </is>
      </c>
      <c r="G898" t="n">
        <v>0</v>
      </c>
      <c r="H898" t="inlineStr">
        <is>
          <t>GRUPO PML S.A.C  AGENTES DE ADUANAS</t>
        </is>
      </c>
      <c r="I898" t="inlineStr">
        <is>
          <t>IT</t>
        </is>
      </c>
      <c r="J898" t="inlineStr">
        <is>
          <t>ITALY</t>
        </is>
      </c>
      <c r="K898" s="8" t="n">
        <v>60720</v>
      </c>
      <c r="O898" t="inlineStr">
        <is>
          <t>SUNAT - Aduanas (exportaciones)</t>
        </is>
      </c>
      <c r="P898" t="inlineStr">
        <is>
          <t>2026-09-17T22:12:33.000Z</t>
        </is>
      </c>
    </row>
    <row r="899">
      <c r="A899" t="inlineStr">
        <is>
          <t>20542380455</t>
        </is>
      </c>
      <c r="B899" t="inlineStr">
        <is>
          <t>2024</t>
        </is>
      </c>
      <c r="C899" t="n">
        <v>8</v>
      </c>
      <c r="D899" t="inlineStr">
        <is>
          <t>202408</t>
        </is>
      </c>
      <c r="E899" t="inlineStr">
        <is>
          <t>046</t>
        </is>
      </c>
      <c r="F899" t="inlineStr">
        <is>
          <t>PAITA</t>
        </is>
      </c>
      <c r="G899" t="n">
        <v>0</v>
      </c>
      <c r="H899" t="inlineStr">
        <is>
          <t>GRUPO PML S.A.C  AGENTES DE ADUANAS</t>
        </is>
      </c>
      <c r="I899" t="inlineStr">
        <is>
          <t>US</t>
        </is>
      </c>
      <c r="J899" t="inlineStr">
        <is>
          <t>UNITED STATES</t>
        </is>
      </c>
      <c r="K899" s="8" t="n">
        <v>511553.85</v>
      </c>
      <c r="O899" t="inlineStr">
        <is>
          <t>SUNAT - Aduanas (exportaciones)</t>
        </is>
      </c>
      <c r="P899" t="inlineStr">
        <is>
          <t>2026-09-17T22:12:33.000Z</t>
        </is>
      </c>
    </row>
    <row r="900">
      <c r="A900" t="inlineStr">
        <is>
          <t>20542380455</t>
        </is>
      </c>
      <c r="B900" t="inlineStr">
        <is>
          <t>2024</t>
        </is>
      </c>
      <c r="C900" t="n">
        <v>8</v>
      </c>
      <c r="D900" t="inlineStr">
        <is>
          <t>202408</t>
        </is>
      </c>
      <c r="E900" t="inlineStr">
        <is>
          <t>046</t>
        </is>
      </c>
      <c r="F900" t="inlineStr">
        <is>
          <t>PAITA</t>
        </is>
      </c>
      <c r="G900" t="n">
        <v>0</v>
      </c>
      <c r="H900" t="inlineStr">
        <is>
          <t>TRANSITARIO INTERNACIONAL MULTIMODAL SAC</t>
        </is>
      </c>
      <c r="I900" t="inlineStr">
        <is>
          <t>BE</t>
        </is>
      </c>
      <c r="J900" t="inlineStr">
        <is>
          <t>BELGIUM</t>
        </is>
      </c>
      <c r="K900" s="8" t="n">
        <v>107456.25</v>
      </c>
      <c r="O900" t="inlineStr">
        <is>
          <t>SUNAT - Aduanas (exportaciones)</t>
        </is>
      </c>
      <c r="P900" t="inlineStr">
        <is>
          <t>2026-09-17T22:12:33.000Z</t>
        </is>
      </c>
    </row>
    <row r="901">
      <c r="A901" t="inlineStr">
        <is>
          <t>20542380455</t>
        </is>
      </c>
      <c r="B901" t="inlineStr">
        <is>
          <t>2024</t>
        </is>
      </c>
      <c r="C901" t="n">
        <v>8</v>
      </c>
      <c r="D901" t="inlineStr">
        <is>
          <t>202408</t>
        </is>
      </c>
      <c r="E901" t="inlineStr">
        <is>
          <t>046</t>
        </is>
      </c>
      <c r="F901" t="inlineStr">
        <is>
          <t>PAITA</t>
        </is>
      </c>
      <c r="G901" t="n">
        <v>0</v>
      </c>
      <c r="H901" t="inlineStr">
        <is>
          <t>TRANSITARIO INTERNACIONAL MULTIMODAL SAC</t>
        </is>
      </c>
      <c r="I901" t="inlineStr">
        <is>
          <t>CA</t>
        </is>
      </c>
      <c r="J901" t="inlineStr">
        <is>
          <t>CANADA</t>
        </is>
      </c>
      <c r="K901" s="8" t="n">
        <v>441570.16</v>
      </c>
      <c r="O901" t="inlineStr">
        <is>
          <t>SUNAT - Aduanas (exportaciones)</t>
        </is>
      </c>
      <c r="P901" t="inlineStr">
        <is>
          <t>2026-09-17T22:12:33.000Z</t>
        </is>
      </c>
    </row>
    <row r="902">
      <c r="A902" t="inlineStr">
        <is>
          <t>20542380455</t>
        </is>
      </c>
      <c r="B902" t="inlineStr">
        <is>
          <t>2024</t>
        </is>
      </c>
      <c r="C902" t="n">
        <v>8</v>
      </c>
      <c r="D902" t="inlineStr">
        <is>
          <t>202408</t>
        </is>
      </c>
      <c r="E902" t="inlineStr">
        <is>
          <t>046</t>
        </is>
      </c>
      <c r="F902" t="inlineStr">
        <is>
          <t>PAITA</t>
        </is>
      </c>
      <c r="G902" t="n">
        <v>0</v>
      </c>
      <c r="H902" t="inlineStr">
        <is>
          <t>TRANSITARIO INTERNACIONAL MULTIMODAL SAC</t>
        </is>
      </c>
      <c r="I902" t="inlineStr">
        <is>
          <t>DE</t>
        </is>
      </c>
      <c r="J902" t="inlineStr">
        <is>
          <t>GERMANY</t>
        </is>
      </c>
      <c r="K902" s="8" t="n">
        <v>334932.73</v>
      </c>
      <c r="O902" t="inlineStr">
        <is>
          <t>SUNAT - Aduanas (exportaciones)</t>
        </is>
      </c>
      <c r="P902" t="inlineStr">
        <is>
          <t>2026-09-17T22:12:33.000Z</t>
        </is>
      </c>
    </row>
    <row r="903">
      <c r="A903" t="inlineStr">
        <is>
          <t>20542380455</t>
        </is>
      </c>
      <c r="B903" t="inlineStr">
        <is>
          <t>2024</t>
        </is>
      </c>
      <c r="C903" t="n">
        <v>8</v>
      </c>
      <c r="D903" t="inlineStr">
        <is>
          <t>202408</t>
        </is>
      </c>
      <c r="E903" t="inlineStr">
        <is>
          <t>046</t>
        </is>
      </c>
      <c r="F903" t="inlineStr">
        <is>
          <t>PAITA</t>
        </is>
      </c>
      <c r="G903" t="n">
        <v>0</v>
      </c>
      <c r="H903" t="inlineStr">
        <is>
          <t>TRANSITARIO INTERNACIONAL MULTIMODAL SAC</t>
        </is>
      </c>
      <c r="I903" t="inlineStr">
        <is>
          <t>ES</t>
        </is>
      </c>
      <c r="J903" t="inlineStr">
        <is>
          <t>SPAIN</t>
        </is>
      </c>
      <c r="K903" s="8" t="n">
        <v>93349.60000000001</v>
      </c>
      <c r="O903" t="inlineStr">
        <is>
          <t>SUNAT - Aduanas (exportaciones)</t>
        </is>
      </c>
      <c r="P903" t="inlineStr">
        <is>
          <t>2026-09-17T22:12:33.000Z</t>
        </is>
      </c>
    </row>
    <row r="904">
      <c r="A904" t="inlineStr">
        <is>
          <t>20542380455</t>
        </is>
      </c>
      <c r="B904" t="inlineStr">
        <is>
          <t>2024</t>
        </is>
      </c>
      <c r="C904" t="n">
        <v>1</v>
      </c>
      <c r="D904" t="inlineStr">
        <is>
          <t>202401</t>
        </is>
      </c>
      <c r="E904" t="inlineStr">
        <is>
          <t>046</t>
        </is>
      </c>
      <c r="F904" t="inlineStr">
        <is>
          <t>PAITA</t>
        </is>
      </c>
      <c r="G904" t="n">
        <v>0</v>
      </c>
      <c r="H904" t="inlineStr">
        <is>
          <t>GRUPO PML S.A.C  AGENTES DE ADUANAS</t>
        </is>
      </c>
      <c r="I904" t="inlineStr">
        <is>
          <t>DE</t>
        </is>
      </c>
      <c r="J904" t="inlineStr">
        <is>
          <t>GERMANY</t>
        </is>
      </c>
      <c r="K904" s="8" t="n">
        <v>77603.39999999999</v>
      </c>
      <c r="O904" t="inlineStr">
        <is>
          <t>SUNAT - Aduanas (exportaciones)</t>
        </is>
      </c>
      <c r="P904" t="inlineStr">
        <is>
          <t>2026-09-17T22:12:33.000Z</t>
        </is>
      </c>
    </row>
    <row r="905">
      <c r="A905" t="inlineStr">
        <is>
          <t>20542380455</t>
        </is>
      </c>
      <c r="B905" t="inlineStr">
        <is>
          <t>2024</t>
        </is>
      </c>
      <c r="C905" t="n">
        <v>1</v>
      </c>
      <c r="D905" t="inlineStr">
        <is>
          <t>202401</t>
        </is>
      </c>
      <c r="E905" t="inlineStr">
        <is>
          <t>046</t>
        </is>
      </c>
      <c r="F905" t="inlineStr">
        <is>
          <t>PAITA</t>
        </is>
      </c>
      <c r="G905" t="n">
        <v>0</v>
      </c>
      <c r="H905" t="inlineStr">
        <is>
          <t>GRUPO PML S.A.C  AGENTES DE ADUANAS</t>
        </is>
      </c>
      <c r="I905" t="inlineStr">
        <is>
          <t>GB</t>
        </is>
      </c>
      <c r="J905" t="inlineStr">
        <is>
          <t>UNITED KINGDOM</t>
        </is>
      </c>
      <c r="K905" s="8" t="n">
        <v>58606.14</v>
      </c>
      <c r="O905" t="inlineStr">
        <is>
          <t>SUNAT - Aduanas (exportaciones)</t>
        </is>
      </c>
      <c r="P905" t="inlineStr">
        <is>
          <t>2026-09-17T22:12:33.000Z</t>
        </is>
      </c>
    </row>
    <row r="906">
      <c r="A906" t="inlineStr">
        <is>
          <t>20542380455</t>
        </is>
      </c>
      <c r="B906" t="inlineStr">
        <is>
          <t>2024</t>
        </is>
      </c>
      <c r="C906" t="n">
        <v>1</v>
      </c>
      <c r="D906" t="inlineStr">
        <is>
          <t>202401</t>
        </is>
      </c>
      <c r="E906" t="inlineStr">
        <is>
          <t>046</t>
        </is>
      </c>
      <c r="F906" t="inlineStr">
        <is>
          <t>PAITA</t>
        </is>
      </c>
      <c r="G906" t="n">
        <v>0</v>
      </c>
      <c r="H906" t="inlineStr">
        <is>
          <t>TRANSITARIO INTERNACIONAL MULTIMODAL SAC</t>
        </is>
      </c>
      <c r="I906" t="inlineStr">
        <is>
          <t>BE</t>
        </is>
      </c>
      <c r="J906" t="inlineStr">
        <is>
          <t>BELGIUM</t>
        </is>
      </c>
      <c r="K906" s="8" t="n">
        <v>412793.38</v>
      </c>
      <c r="O906" t="inlineStr">
        <is>
          <t>SUNAT - Aduanas (exportaciones)</t>
        </is>
      </c>
      <c r="P906" t="inlineStr">
        <is>
          <t>2026-09-17T22:12:33.000Z</t>
        </is>
      </c>
    </row>
    <row r="907">
      <c r="A907" t="inlineStr">
        <is>
          <t>20542380455</t>
        </is>
      </c>
      <c r="B907" t="inlineStr">
        <is>
          <t>2024</t>
        </is>
      </c>
      <c r="C907" t="n">
        <v>1</v>
      </c>
      <c r="D907" t="inlineStr">
        <is>
          <t>202401</t>
        </is>
      </c>
      <c r="E907" t="inlineStr">
        <is>
          <t>046</t>
        </is>
      </c>
      <c r="F907" t="inlineStr">
        <is>
          <t>PAITA</t>
        </is>
      </c>
      <c r="G907" t="n">
        <v>0</v>
      </c>
      <c r="H907" t="inlineStr">
        <is>
          <t>TRANSITARIO INTERNACIONAL MULTIMODAL SAC</t>
        </is>
      </c>
      <c r="I907" t="inlineStr">
        <is>
          <t>CA</t>
        </is>
      </c>
      <c r="J907" t="inlineStr">
        <is>
          <t>CANADA</t>
        </is>
      </c>
      <c r="K907" s="8" t="n">
        <v>156173.86</v>
      </c>
      <c r="O907" t="inlineStr">
        <is>
          <t>SUNAT - Aduanas (exportaciones)</t>
        </is>
      </c>
      <c r="P907" t="inlineStr">
        <is>
          <t>2026-09-17T22:12:33.000Z</t>
        </is>
      </c>
    </row>
    <row r="908">
      <c r="A908" t="inlineStr">
        <is>
          <t>20542380455</t>
        </is>
      </c>
      <c r="B908" t="inlineStr">
        <is>
          <t>2024</t>
        </is>
      </c>
      <c r="C908" t="n">
        <v>7</v>
      </c>
      <c r="D908" t="inlineStr">
        <is>
          <t>202407</t>
        </is>
      </c>
      <c r="E908" t="inlineStr">
        <is>
          <t>046</t>
        </is>
      </c>
      <c r="F908" t="inlineStr">
        <is>
          <t>PAITA</t>
        </is>
      </c>
      <c r="G908" t="n">
        <v>0</v>
      </c>
      <c r="H908" t="inlineStr">
        <is>
          <t>GRUPO PML S.A.C  AGENTES DE ADUANAS</t>
        </is>
      </c>
      <c r="I908" t="inlineStr">
        <is>
          <t>IT</t>
        </is>
      </c>
      <c r="J908" t="inlineStr">
        <is>
          <t>ITALY</t>
        </is>
      </c>
      <c r="K908" s="8" t="n">
        <v>60720</v>
      </c>
      <c r="O908" t="inlineStr">
        <is>
          <t>SUNAT - Aduanas (exportaciones)</t>
        </is>
      </c>
      <c r="P908" t="inlineStr">
        <is>
          <t>2026-09-17T22:12:33.000Z</t>
        </is>
      </c>
    </row>
    <row r="909">
      <c r="A909" t="inlineStr">
        <is>
          <t>20542380455</t>
        </is>
      </c>
      <c r="B909" t="inlineStr">
        <is>
          <t>2024</t>
        </is>
      </c>
      <c r="C909" t="n">
        <v>7</v>
      </c>
      <c r="D909" t="inlineStr">
        <is>
          <t>202407</t>
        </is>
      </c>
      <c r="E909" t="inlineStr">
        <is>
          <t>046</t>
        </is>
      </c>
      <c r="F909" t="inlineStr">
        <is>
          <t>PAITA</t>
        </is>
      </c>
      <c r="G909" t="n">
        <v>0</v>
      </c>
      <c r="H909" t="inlineStr">
        <is>
          <t>TRANSITARIO INTERNACIONAL MULTIMODAL SAC</t>
        </is>
      </c>
      <c r="I909" t="inlineStr">
        <is>
          <t>DE</t>
        </is>
      </c>
      <c r="J909" t="inlineStr">
        <is>
          <t>GERMANY</t>
        </is>
      </c>
      <c r="K909" s="8" t="n">
        <v>302130.71</v>
      </c>
      <c r="O909" t="inlineStr">
        <is>
          <t>SUNAT - Aduanas (exportaciones)</t>
        </is>
      </c>
      <c r="P909" t="inlineStr">
        <is>
          <t>2026-09-17T22:12:33.000Z</t>
        </is>
      </c>
    </row>
    <row r="910">
      <c r="A910" t="inlineStr">
        <is>
          <t>20542380455</t>
        </is>
      </c>
      <c r="B910" t="inlineStr">
        <is>
          <t>2024</t>
        </is>
      </c>
      <c r="C910" t="n">
        <v>6</v>
      </c>
      <c r="D910" t="inlineStr">
        <is>
          <t>202406</t>
        </is>
      </c>
      <c r="E910" t="inlineStr">
        <is>
          <t>046</t>
        </is>
      </c>
      <c r="F910" t="inlineStr">
        <is>
          <t>PAITA</t>
        </is>
      </c>
      <c r="G910" t="n">
        <v>0</v>
      </c>
      <c r="H910" t="inlineStr">
        <is>
          <t>TRANSITARIO INTERNACIONAL MULTIMODAL SAC</t>
        </is>
      </c>
      <c r="I910" t="inlineStr">
        <is>
          <t>BE</t>
        </is>
      </c>
      <c r="J910" t="inlineStr">
        <is>
          <t>BELGIUM</t>
        </is>
      </c>
      <c r="K910" s="8" t="n">
        <v>97350</v>
      </c>
      <c r="O910" t="inlineStr">
        <is>
          <t>SUNAT - Aduanas (exportaciones)</t>
        </is>
      </c>
      <c r="P910" t="inlineStr">
        <is>
          <t>2026-09-17T22:12:33.000Z</t>
        </is>
      </c>
    </row>
    <row r="911">
      <c r="A911" t="inlineStr">
        <is>
          <t>20542380455</t>
        </is>
      </c>
      <c r="B911" t="inlineStr">
        <is>
          <t>2024</t>
        </is>
      </c>
      <c r="C911" t="n">
        <v>6</v>
      </c>
      <c r="D911" t="inlineStr">
        <is>
          <t>202406</t>
        </is>
      </c>
      <c r="E911" t="inlineStr">
        <is>
          <t>046</t>
        </is>
      </c>
      <c r="F911" t="inlineStr">
        <is>
          <t>PAITA</t>
        </is>
      </c>
      <c r="G911" t="n">
        <v>0</v>
      </c>
      <c r="H911" t="inlineStr">
        <is>
          <t>TRANSITARIO INTERNACIONAL MULTIMODAL SAC</t>
        </is>
      </c>
      <c r="I911" t="inlineStr">
        <is>
          <t>CA</t>
        </is>
      </c>
      <c r="J911" t="inlineStr">
        <is>
          <t>CANADA</t>
        </is>
      </c>
      <c r="K911" s="8" t="n">
        <v>97092.75</v>
      </c>
      <c r="O911" t="inlineStr">
        <is>
          <t>SUNAT - Aduanas (exportaciones)</t>
        </is>
      </c>
      <c r="P911" t="inlineStr">
        <is>
          <t>2026-09-17T22:12:33.000Z</t>
        </is>
      </c>
    </row>
    <row r="912">
      <c r="A912" t="inlineStr">
        <is>
          <t>20542380455</t>
        </is>
      </c>
      <c r="B912" t="inlineStr">
        <is>
          <t>2024</t>
        </is>
      </c>
      <c r="C912" t="n">
        <v>6</v>
      </c>
      <c r="D912" t="inlineStr">
        <is>
          <t>202406</t>
        </is>
      </c>
      <c r="E912" t="inlineStr">
        <is>
          <t>046</t>
        </is>
      </c>
      <c r="F912" t="inlineStr">
        <is>
          <t>PAITA</t>
        </is>
      </c>
      <c r="G912" t="n">
        <v>0</v>
      </c>
      <c r="H912" t="inlineStr">
        <is>
          <t>TRANSITARIO INTERNACIONAL MULTIMODAL SAC</t>
        </is>
      </c>
      <c r="I912" t="inlineStr">
        <is>
          <t>SE</t>
        </is>
      </c>
      <c r="J912" t="inlineStr">
        <is>
          <t>SWEDEN</t>
        </is>
      </c>
      <c r="K912" s="8" t="n">
        <v>102695.65</v>
      </c>
      <c r="O912" t="inlineStr">
        <is>
          <t>SUNAT - Aduanas (exportaciones)</t>
        </is>
      </c>
      <c r="P912" t="inlineStr">
        <is>
          <t>2026-09-17T22:12:33.000Z</t>
        </is>
      </c>
    </row>
    <row r="913">
      <c r="A913" t="inlineStr">
        <is>
          <t>20542380455</t>
        </is>
      </c>
      <c r="B913" t="inlineStr">
        <is>
          <t>2024</t>
        </is>
      </c>
      <c r="C913" t="n">
        <v>5</v>
      </c>
      <c r="D913" t="inlineStr">
        <is>
          <t>202405</t>
        </is>
      </c>
      <c r="E913" t="inlineStr">
        <is>
          <t>046</t>
        </is>
      </c>
      <c r="F913" t="inlineStr">
        <is>
          <t>PAITA</t>
        </is>
      </c>
      <c r="G913" t="n">
        <v>0</v>
      </c>
      <c r="H913" t="inlineStr">
        <is>
          <t>GRUPO PML S.A.C  AGENTES DE ADUANAS</t>
        </is>
      </c>
      <c r="I913" t="inlineStr">
        <is>
          <t>GB</t>
        </is>
      </c>
      <c r="J913" t="inlineStr">
        <is>
          <t>UNITED KINGDOM</t>
        </is>
      </c>
      <c r="K913" s="8" t="n">
        <v>76409.25999999999</v>
      </c>
      <c r="O913" t="inlineStr">
        <is>
          <t>SUNAT - Aduanas (exportaciones)</t>
        </is>
      </c>
      <c r="P913" t="inlineStr">
        <is>
          <t>2026-09-17T22:12:33.000Z</t>
        </is>
      </c>
    </row>
    <row r="914">
      <c r="A914" t="inlineStr">
        <is>
          <t>20542380455</t>
        </is>
      </c>
      <c r="B914" t="inlineStr">
        <is>
          <t>2024</t>
        </is>
      </c>
      <c r="C914" t="n">
        <v>11</v>
      </c>
      <c r="D914" t="inlineStr">
        <is>
          <t>202411</t>
        </is>
      </c>
      <c r="E914" t="inlineStr">
        <is>
          <t>046</t>
        </is>
      </c>
      <c r="F914" t="inlineStr">
        <is>
          <t>PAITA</t>
        </is>
      </c>
      <c r="G914" t="n">
        <v>0</v>
      </c>
      <c r="H914" t="inlineStr">
        <is>
          <t>TRANSITARIO INTERNACIONAL MULTIMODAL SAC</t>
        </is>
      </c>
      <c r="I914" t="inlineStr">
        <is>
          <t>SE</t>
        </is>
      </c>
      <c r="J914" t="inlineStr">
        <is>
          <t>SWEDEN</t>
        </is>
      </c>
      <c r="K914" s="8" t="n">
        <v>352302.88</v>
      </c>
      <c r="O914" t="inlineStr">
        <is>
          <t>SUNAT - Aduanas (exportaciones)</t>
        </is>
      </c>
      <c r="P914" t="inlineStr">
        <is>
          <t>2026-09-17T22:12:33.000Z</t>
        </is>
      </c>
    </row>
    <row r="915">
      <c r="A915" t="inlineStr">
        <is>
          <t>20542380455</t>
        </is>
      </c>
      <c r="B915" t="inlineStr">
        <is>
          <t>2024</t>
        </is>
      </c>
      <c r="C915" t="n">
        <v>10</v>
      </c>
      <c r="D915" t="inlineStr">
        <is>
          <t>202410</t>
        </is>
      </c>
      <c r="E915" t="inlineStr">
        <is>
          <t>046</t>
        </is>
      </c>
      <c r="F915" t="inlineStr">
        <is>
          <t>PAITA</t>
        </is>
      </c>
      <c r="G915" t="n">
        <v>0</v>
      </c>
      <c r="H915" t="inlineStr">
        <is>
          <t>TRANSITARIO INTERNACIONAL MULTIMODAL SAC</t>
        </is>
      </c>
      <c r="I915" t="inlineStr">
        <is>
          <t>CA</t>
        </is>
      </c>
      <c r="J915" t="inlineStr">
        <is>
          <t>CANADA</t>
        </is>
      </c>
      <c r="K915" s="8" t="n">
        <v>471547.8</v>
      </c>
      <c r="O915" t="inlineStr">
        <is>
          <t>SUNAT - Aduanas (exportaciones)</t>
        </is>
      </c>
      <c r="P915" t="inlineStr">
        <is>
          <t>2026-09-17T22:12:33.000Z</t>
        </is>
      </c>
    </row>
    <row r="916">
      <c r="A916" t="inlineStr">
        <is>
          <t>20542380455</t>
        </is>
      </c>
      <c r="B916" t="inlineStr">
        <is>
          <t>2024</t>
        </is>
      </c>
      <c r="C916" t="n">
        <v>10</v>
      </c>
      <c r="D916" t="inlineStr">
        <is>
          <t>202410</t>
        </is>
      </c>
      <c r="E916" t="inlineStr">
        <is>
          <t>046</t>
        </is>
      </c>
      <c r="F916" t="inlineStr">
        <is>
          <t>PAITA</t>
        </is>
      </c>
      <c r="G916" t="n">
        <v>0</v>
      </c>
      <c r="H916" t="inlineStr">
        <is>
          <t>TRANSITARIO INTERNACIONAL MULTIMODAL SAC</t>
        </is>
      </c>
      <c r="I916" t="inlineStr">
        <is>
          <t>DE</t>
        </is>
      </c>
      <c r="J916" t="inlineStr">
        <is>
          <t>GERMANY</t>
        </is>
      </c>
      <c r="K916" s="8" t="n">
        <v>616653.26</v>
      </c>
      <c r="O916" t="inlineStr">
        <is>
          <t>SUNAT - Aduanas (exportaciones)</t>
        </is>
      </c>
      <c r="P916" t="inlineStr">
        <is>
          <t>2026-09-17T22:12:33.000Z</t>
        </is>
      </c>
    </row>
    <row r="917">
      <c r="A917" t="inlineStr">
        <is>
          <t>20542380455</t>
        </is>
      </c>
      <c r="B917" t="inlineStr">
        <is>
          <t>2024</t>
        </is>
      </c>
      <c r="C917" t="n">
        <v>10</v>
      </c>
      <c r="D917" t="inlineStr">
        <is>
          <t>202410</t>
        </is>
      </c>
      <c r="E917" t="inlineStr">
        <is>
          <t>046</t>
        </is>
      </c>
      <c r="F917" t="inlineStr">
        <is>
          <t>PAITA</t>
        </is>
      </c>
      <c r="G917" t="n">
        <v>0</v>
      </c>
      <c r="H917" t="inlineStr">
        <is>
          <t>TRANSITARIO INTERNACIONAL MULTIMODAL SAC</t>
        </is>
      </c>
      <c r="I917" t="inlineStr">
        <is>
          <t>SE</t>
        </is>
      </c>
      <c r="J917" t="inlineStr">
        <is>
          <t>SWEDEN</t>
        </is>
      </c>
      <c r="K917" s="8" t="n">
        <v>120168</v>
      </c>
      <c r="O917" t="inlineStr">
        <is>
          <t>SUNAT - Aduanas (exportaciones)</t>
        </is>
      </c>
      <c r="P917" t="inlineStr">
        <is>
          <t>2026-09-17T22:12:33.000Z</t>
        </is>
      </c>
    </row>
    <row r="918">
      <c r="A918" t="inlineStr">
        <is>
          <t>20542380455</t>
        </is>
      </c>
      <c r="B918" t="inlineStr">
        <is>
          <t>2024</t>
        </is>
      </c>
      <c r="C918" t="n">
        <v>9</v>
      </c>
      <c r="D918" t="inlineStr">
        <is>
          <t>202409</t>
        </is>
      </c>
      <c r="E918" t="inlineStr">
        <is>
          <t>046</t>
        </is>
      </c>
      <c r="F918" t="inlineStr">
        <is>
          <t>PAITA</t>
        </is>
      </c>
      <c r="G918" t="n">
        <v>0</v>
      </c>
      <c r="H918" t="inlineStr">
        <is>
          <t>TRANSITARIO INTERNACIONAL MULTIMODAL SAC</t>
        </is>
      </c>
      <c r="I918" t="inlineStr">
        <is>
          <t>BE</t>
        </is>
      </c>
      <c r="J918" t="inlineStr">
        <is>
          <t>BELGIUM</t>
        </is>
      </c>
      <c r="K918" s="8" t="n">
        <v>111007.59</v>
      </c>
      <c r="O918" t="inlineStr">
        <is>
          <t>SUNAT - Aduanas (exportaciones)</t>
        </is>
      </c>
      <c r="P918" t="inlineStr">
        <is>
          <t>2026-09-17T22:12:33.000Z</t>
        </is>
      </c>
    </row>
    <row r="919">
      <c r="A919" t="inlineStr">
        <is>
          <t>20542380455</t>
        </is>
      </c>
      <c r="B919" t="inlineStr">
        <is>
          <t>2024</t>
        </is>
      </c>
      <c r="C919" t="n">
        <v>9</v>
      </c>
      <c r="D919" t="inlineStr">
        <is>
          <t>202409</t>
        </is>
      </c>
      <c r="E919" t="inlineStr">
        <is>
          <t>046</t>
        </is>
      </c>
      <c r="F919" t="inlineStr">
        <is>
          <t>PAITA</t>
        </is>
      </c>
      <c r="G919" t="n">
        <v>0</v>
      </c>
      <c r="H919" t="inlineStr">
        <is>
          <t>TRANSITARIO INTERNACIONAL MULTIMODAL SAC</t>
        </is>
      </c>
      <c r="I919" t="inlineStr">
        <is>
          <t>DE</t>
        </is>
      </c>
      <c r="J919" t="inlineStr">
        <is>
          <t>GERMANY</t>
        </is>
      </c>
      <c r="K919" s="8" t="n">
        <v>1048284.54</v>
      </c>
      <c r="O919" t="inlineStr">
        <is>
          <t>SUNAT - Aduanas (exportaciones)</t>
        </is>
      </c>
      <c r="P919" t="inlineStr">
        <is>
          <t>2026-09-17T22:12:33.000Z</t>
        </is>
      </c>
    </row>
    <row r="920">
      <c r="A920" t="inlineStr">
        <is>
          <t>20542380455</t>
        </is>
      </c>
      <c r="B920" t="inlineStr">
        <is>
          <t>2024</t>
        </is>
      </c>
      <c r="C920" t="n">
        <v>9</v>
      </c>
      <c r="D920" t="inlineStr">
        <is>
          <t>202409</t>
        </is>
      </c>
      <c r="E920" t="inlineStr">
        <is>
          <t>046</t>
        </is>
      </c>
      <c r="F920" t="inlineStr">
        <is>
          <t>PAITA</t>
        </is>
      </c>
      <c r="G920" t="n">
        <v>0</v>
      </c>
      <c r="H920" t="inlineStr">
        <is>
          <t>TRANSITARIO INTERNACIONAL MULTIMODAL SAC</t>
        </is>
      </c>
      <c r="I920" t="inlineStr">
        <is>
          <t>US</t>
        </is>
      </c>
      <c r="J920" t="inlineStr">
        <is>
          <t>UNITED STATES</t>
        </is>
      </c>
      <c r="K920" s="8" t="n">
        <v>105722.02</v>
      </c>
      <c r="O920" t="inlineStr">
        <is>
          <t>SUNAT - Aduanas (exportaciones)</t>
        </is>
      </c>
      <c r="P920" t="inlineStr">
        <is>
          <t>2026-09-17T22:12:33.000Z</t>
        </is>
      </c>
    </row>
    <row r="921">
      <c r="A921" t="inlineStr">
        <is>
          <t>20487242994</t>
        </is>
      </c>
      <c r="B921" t="inlineStr">
        <is>
          <t>2024</t>
        </is>
      </c>
      <c r="C921" t="n">
        <v>8</v>
      </c>
      <c r="D921" t="inlineStr">
        <is>
          <t>202408</t>
        </is>
      </c>
      <c r="E921" t="inlineStr">
        <is>
          <t>118</t>
        </is>
      </c>
      <c r="F921" t="inlineStr">
        <is>
          <t>MARITIMA DEL CALLAO</t>
        </is>
      </c>
      <c r="G921" t="n">
        <v>0</v>
      </c>
      <c r="H921" t="inlineStr">
        <is>
          <t>SAN MIGUEL ADUANAS S.A.C.</t>
        </is>
      </c>
      <c r="I921" t="inlineStr">
        <is>
          <t>IT</t>
        </is>
      </c>
      <c r="J921" t="inlineStr">
        <is>
          <t>ITALY</t>
        </is>
      </c>
      <c r="K921" s="8" t="n">
        <v>202405.43</v>
      </c>
      <c r="O921" t="inlineStr">
        <is>
          <t>SUNAT - Aduanas (exportaciones)</t>
        </is>
      </c>
      <c r="P921" t="inlineStr">
        <is>
          <t>2026-09-17T22:12:33.000Z</t>
        </is>
      </c>
    </row>
    <row r="922">
      <c r="A922" t="inlineStr">
        <is>
          <t>20487242994</t>
        </is>
      </c>
      <c r="B922" t="inlineStr">
        <is>
          <t>2024</t>
        </is>
      </c>
      <c r="C922" t="n">
        <v>11</v>
      </c>
      <c r="D922" t="inlineStr">
        <is>
          <t>202411</t>
        </is>
      </c>
      <c r="E922" t="inlineStr">
        <is>
          <t>118</t>
        </is>
      </c>
      <c r="F922" t="inlineStr">
        <is>
          <t>MARITIMA DEL CALLAO</t>
        </is>
      </c>
      <c r="G922" t="n">
        <v>0</v>
      </c>
      <c r="H922" t="inlineStr">
        <is>
          <t>SAN MIGUEL ADUANAS S.A.C.</t>
        </is>
      </c>
      <c r="I922" t="inlineStr">
        <is>
          <t>IT</t>
        </is>
      </c>
      <c r="J922" t="inlineStr">
        <is>
          <t>ITALY</t>
        </is>
      </c>
      <c r="K922" s="8" t="n">
        <v>196890.62</v>
      </c>
      <c r="O922" t="inlineStr">
        <is>
          <t>SUNAT - Aduanas (exportaciones)</t>
        </is>
      </c>
      <c r="P922" t="inlineStr">
        <is>
          <t>2026-09-17T22:12:33.000Z</t>
        </is>
      </c>
    </row>
    <row r="923">
      <c r="A923" t="inlineStr">
        <is>
          <t>20487242994</t>
        </is>
      </c>
      <c r="B923" t="inlineStr">
        <is>
          <t>2024</t>
        </is>
      </c>
      <c r="C923" t="n">
        <v>9</v>
      </c>
      <c r="D923" t="inlineStr">
        <is>
          <t>202409</t>
        </is>
      </c>
      <c r="E923" t="inlineStr">
        <is>
          <t>118</t>
        </is>
      </c>
      <c r="F923" t="inlineStr">
        <is>
          <t>MARITIMA DEL CALLAO</t>
        </is>
      </c>
      <c r="G923" t="n">
        <v>0</v>
      </c>
      <c r="H923" t="inlineStr">
        <is>
          <t>SAN MIGUEL ADUANAS S.A.C.</t>
        </is>
      </c>
      <c r="I923" t="inlineStr">
        <is>
          <t>IT</t>
        </is>
      </c>
      <c r="J923" t="inlineStr">
        <is>
          <t>ITALY</t>
        </is>
      </c>
      <c r="K923" s="8" t="n">
        <v>209901.31</v>
      </c>
      <c r="O923" t="inlineStr">
        <is>
          <t>SUNAT - Aduanas (exportaciones)</t>
        </is>
      </c>
      <c r="P923" t="inlineStr">
        <is>
          <t>2026-09-17T22:12:33.000Z</t>
        </is>
      </c>
    </row>
    <row r="924">
      <c r="A924" t="inlineStr">
        <is>
          <t>20487242994</t>
        </is>
      </c>
      <c r="B924" t="inlineStr">
        <is>
          <t>2024</t>
        </is>
      </c>
      <c r="C924" t="n">
        <v>9</v>
      </c>
      <c r="D924" t="inlineStr">
        <is>
          <t>202409</t>
        </is>
      </c>
      <c r="E924" t="inlineStr">
        <is>
          <t>118</t>
        </is>
      </c>
      <c r="F924" t="inlineStr">
        <is>
          <t>MARITIMA DEL CALLAO</t>
        </is>
      </c>
      <c r="G924" t="n">
        <v>0</v>
      </c>
      <c r="H924" t="inlineStr">
        <is>
          <t>SAN MIGUEL ADUANAS S.A.C.</t>
        </is>
      </c>
      <c r="I924" t="inlineStr">
        <is>
          <t>NL</t>
        </is>
      </c>
      <c r="J924" t="inlineStr">
        <is>
          <t>NETHERLANDS</t>
        </is>
      </c>
      <c r="K924" s="8" t="n">
        <v>209292.8</v>
      </c>
      <c r="O924" t="inlineStr">
        <is>
          <t>SUNAT - Aduanas (exportaciones)</t>
        </is>
      </c>
      <c r="P924" t="inlineStr">
        <is>
          <t>2026-09-17T22:12:33.000Z</t>
        </is>
      </c>
    </row>
    <row r="925">
      <c r="A925" t="inlineStr">
        <is>
          <t>20572190251</t>
        </is>
      </c>
      <c r="B925" t="inlineStr">
        <is>
          <t>2024</t>
        </is>
      </c>
      <c r="C925" t="n">
        <v>8</v>
      </c>
      <c r="D925" t="inlineStr">
        <is>
          <t>202408</t>
        </is>
      </c>
      <c r="E925" t="inlineStr">
        <is>
          <t>118</t>
        </is>
      </c>
      <c r="F925" t="inlineStr">
        <is>
          <t>MARITIMA DEL CALLAO</t>
        </is>
      </c>
      <c r="G925" t="n">
        <v>0</v>
      </c>
      <c r="H925" t="inlineStr">
        <is>
          <t>JS PERU AGENCIA DE ADUANA S.A.C.</t>
        </is>
      </c>
      <c r="I925" t="inlineStr">
        <is>
          <t>EE</t>
        </is>
      </c>
      <c r="J925" t="inlineStr">
        <is>
          <t>ESTONIA</t>
        </is>
      </c>
      <c r="K925" s="8" t="n">
        <v>207073.6</v>
      </c>
      <c r="O925" t="inlineStr">
        <is>
          <t>SUNAT - Aduanas (exportaciones)</t>
        </is>
      </c>
      <c r="P925" t="inlineStr">
        <is>
          <t>2026-09-17T22:12:33.000Z</t>
        </is>
      </c>
    </row>
    <row r="926">
      <c r="A926" t="inlineStr">
        <is>
          <t>20572190251</t>
        </is>
      </c>
      <c r="B926" t="inlineStr">
        <is>
          <t>2024</t>
        </is>
      </c>
      <c r="C926" t="n">
        <v>12</v>
      </c>
      <c r="D926" t="inlineStr">
        <is>
          <t>202412</t>
        </is>
      </c>
      <c r="E926" t="inlineStr">
        <is>
          <t>118</t>
        </is>
      </c>
      <c r="F926" t="inlineStr">
        <is>
          <t>MARITIMA DEL CALLAO</t>
        </is>
      </c>
      <c r="G926" t="n">
        <v>0</v>
      </c>
      <c r="H926" t="inlineStr">
        <is>
          <t>JS PERU AGENCIA DE ADUANA S.A.C.</t>
        </is>
      </c>
      <c r="I926" t="inlineStr">
        <is>
          <t>ID</t>
        </is>
      </c>
      <c r="J926" t="inlineStr">
        <is>
          <t>INDONESIA</t>
        </is>
      </c>
      <c r="K926" s="8" t="n">
        <v>220511.49</v>
      </c>
      <c r="O926" t="inlineStr">
        <is>
          <t>SUNAT - Aduanas (exportaciones)</t>
        </is>
      </c>
      <c r="P926" t="inlineStr">
        <is>
          <t>2026-09-17T22:12:33.000Z</t>
        </is>
      </c>
    </row>
    <row r="927">
      <c r="A927" t="inlineStr">
        <is>
          <t>20572190251</t>
        </is>
      </c>
      <c r="B927" t="inlineStr">
        <is>
          <t>2024</t>
        </is>
      </c>
      <c r="C927" t="n">
        <v>1</v>
      </c>
      <c r="D927" t="inlineStr">
        <is>
          <t>202401</t>
        </is>
      </c>
      <c r="E927" t="inlineStr">
        <is>
          <t>118</t>
        </is>
      </c>
      <c r="F927" t="inlineStr">
        <is>
          <t>MARITIMA DEL CALLAO</t>
        </is>
      </c>
      <c r="G927" t="n">
        <v>0</v>
      </c>
      <c r="H927" t="inlineStr">
        <is>
          <t>JS PERU AGENCIA DE ADUANA S.A.C.</t>
        </is>
      </c>
      <c r="I927" t="inlineStr">
        <is>
          <t>IT</t>
        </is>
      </c>
      <c r="J927" t="inlineStr">
        <is>
          <t>ITALY</t>
        </is>
      </c>
      <c r="K927" s="8" t="n">
        <v>108806.32</v>
      </c>
      <c r="O927" t="inlineStr">
        <is>
          <t>SUNAT - Aduanas (exportaciones)</t>
        </is>
      </c>
      <c r="P927" t="inlineStr">
        <is>
          <t>2026-09-17T22:12:33.000Z</t>
        </is>
      </c>
    </row>
    <row r="928">
      <c r="A928" t="inlineStr">
        <is>
          <t>20572190251</t>
        </is>
      </c>
      <c r="B928" t="inlineStr">
        <is>
          <t>2024</t>
        </is>
      </c>
      <c r="C928" t="n">
        <v>11</v>
      </c>
      <c r="D928" t="inlineStr">
        <is>
          <t>202411</t>
        </is>
      </c>
      <c r="E928" t="inlineStr">
        <is>
          <t>118</t>
        </is>
      </c>
      <c r="F928" t="inlineStr">
        <is>
          <t>MARITIMA DEL CALLAO</t>
        </is>
      </c>
      <c r="G928" t="n">
        <v>0</v>
      </c>
      <c r="H928" t="inlineStr">
        <is>
          <t>JS PERU AGENCIA DE ADUANA S.A.C.</t>
        </is>
      </c>
      <c r="I928" t="inlineStr">
        <is>
          <t>ID</t>
        </is>
      </c>
      <c r="J928" t="inlineStr">
        <is>
          <t>INDONESIA</t>
        </is>
      </c>
      <c r="K928" s="8" t="n">
        <v>402385.92</v>
      </c>
      <c r="O928" t="inlineStr">
        <is>
          <t>SUNAT - Aduanas (exportaciones)</t>
        </is>
      </c>
      <c r="P928" t="inlineStr">
        <is>
          <t>2026-09-17T22:12:33.000Z</t>
        </is>
      </c>
    </row>
    <row r="929">
      <c r="A929" t="inlineStr">
        <is>
          <t>20572190251</t>
        </is>
      </c>
      <c r="B929" t="inlineStr">
        <is>
          <t>2024</t>
        </is>
      </c>
      <c r="C929" t="n">
        <v>10</v>
      </c>
      <c r="D929" t="inlineStr">
        <is>
          <t>202410</t>
        </is>
      </c>
      <c r="E929" t="inlineStr">
        <is>
          <t>118</t>
        </is>
      </c>
      <c r="F929" t="inlineStr">
        <is>
          <t>MARITIMA DEL CALLAO</t>
        </is>
      </c>
      <c r="G929" t="n">
        <v>0</v>
      </c>
      <c r="H929" t="inlineStr">
        <is>
          <t>JS PERU AGENCIA DE ADUANA S.A.C.</t>
        </is>
      </c>
      <c r="I929" t="inlineStr">
        <is>
          <t>EE</t>
        </is>
      </c>
      <c r="J929" t="inlineStr">
        <is>
          <t>ESTONIA</t>
        </is>
      </c>
      <c r="K929" s="8" t="n">
        <v>193435.52</v>
      </c>
      <c r="O929" t="inlineStr">
        <is>
          <t>SUNAT - Aduanas (exportaciones)</t>
        </is>
      </c>
      <c r="P929" t="inlineStr">
        <is>
          <t>2026-09-17T22:12:33.000Z</t>
        </is>
      </c>
    </row>
    <row r="930">
      <c r="A930" t="inlineStr">
        <is>
          <t>20572190251</t>
        </is>
      </c>
      <c r="B930" t="inlineStr">
        <is>
          <t>2024</t>
        </is>
      </c>
      <c r="C930" t="n">
        <v>10</v>
      </c>
      <c r="D930" t="inlineStr">
        <is>
          <t>202410</t>
        </is>
      </c>
      <c r="E930" t="inlineStr">
        <is>
          <t>118</t>
        </is>
      </c>
      <c r="F930" t="inlineStr">
        <is>
          <t>MARITIMA DEL CALLAO</t>
        </is>
      </c>
      <c r="G930" t="n">
        <v>0</v>
      </c>
      <c r="H930" t="inlineStr">
        <is>
          <t>JS PERU AGENCIA DE ADUANA S.A.C.</t>
        </is>
      </c>
      <c r="I930" t="inlineStr">
        <is>
          <t>NL</t>
        </is>
      </c>
      <c r="J930" t="inlineStr">
        <is>
          <t>NETHERLANDS</t>
        </is>
      </c>
      <c r="K930" s="8" t="n">
        <v>393327.23</v>
      </c>
      <c r="O930" t="inlineStr">
        <is>
          <t>SUNAT - Aduanas (exportaciones)</t>
        </is>
      </c>
      <c r="P930" t="inlineStr">
        <is>
          <t>2026-09-17T22:12:33.000Z</t>
        </is>
      </c>
    </row>
    <row r="931">
      <c r="A931" t="inlineStr">
        <is>
          <t>20568190450</t>
        </is>
      </c>
      <c r="B931" t="inlineStr">
        <is>
          <t>2024</t>
        </is>
      </c>
      <c r="C931" t="n">
        <v>7</v>
      </c>
      <c r="D931" t="inlineStr">
        <is>
          <t>202407</t>
        </is>
      </c>
      <c r="E931" t="inlineStr">
        <is>
          <t>235</t>
        </is>
      </c>
      <c r="F931" t="inlineStr">
        <is>
          <t>AEREA DEL CALLAO</t>
        </is>
      </c>
      <c r="G931" t="n">
        <v>0</v>
      </c>
      <c r="H931" t="inlineStr">
        <is>
          <t>CORPORACION MAREC - AGENCIA DE ADUANA S.A.C.</t>
        </is>
      </c>
      <c r="I931" t="inlineStr">
        <is>
          <t>GB</t>
        </is>
      </c>
      <c r="J931" t="inlineStr">
        <is>
          <t>UNITED KINGDOM</t>
        </is>
      </c>
      <c r="K931" s="8" t="n">
        <v>13297.28</v>
      </c>
      <c r="O931" t="inlineStr">
        <is>
          <t>SUNAT - Aduanas (exportaciones)</t>
        </is>
      </c>
      <c r="P931" t="inlineStr">
        <is>
          <t>2026-09-17T22:12:33.000Z</t>
        </is>
      </c>
    </row>
    <row r="932">
      <c r="A932" t="inlineStr">
        <is>
          <t>20568190450</t>
        </is>
      </c>
      <c r="B932" t="inlineStr">
        <is>
          <t>2024</t>
        </is>
      </c>
      <c r="C932" t="n">
        <v>11</v>
      </c>
      <c r="D932" t="inlineStr">
        <is>
          <t>202411</t>
        </is>
      </c>
      <c r="E932" t="inlineStr">
        <is>
          <t>235</t>
        </is>
      </c>
      <c r="F932" t="inlineStr">
        <is>
          <t>AEREA DEL CALLAO</t>
        </is>
      </c>
      <c r="G932" t="n">
        <v>0</v>
      </c>
      <c r="H932" t="inlineStr">
        <is>
          <t>DOGANA SA AGENTES AFIANZADOS DE ADUANAS</t>
        </is>
      </c>
      <c r="I932" t="inlineStr">
        <is>
          <t>GB</t>
        </is>
      </c>
      <c r="J932" t="inlineStr">
        <is>
          <t>UNITED KINGDOM</t>
        </is>
      </c>
      <c r="K932" s="8" t="n">
        <v>8679</v>
      </c>
      <c r="O932" t="inlineStr">
        <is>
          <t>SUNAT - Aduanas (exportaciones)</t>
        </is>
      </c>
      <c r="P932" t="inlineStr">
        <is>
          <t>2026-09-17T22:12:33.000Z</t>
        </is>
      </c>
    </row>
    <row r="933">
      <c r="A933" t="inlineStr">
        <is>
          <t>20568190450</t>
        </is>
      </c>
      <c r="B933" t="inlineStr">
        <is>
          <t>2024</t>
        </is>
      </c>
      <c r="C933" t="n">
        <v>10</v>
      </c>
      <c r="D933" t="inlineStr">
        <is>
          <t>202410</t>
        </is>
      </c>
      <c r="E933" t="inlineStr">
        <is>
          <t>235</t>
        </is>
      </c>
      <c r="F933" t="inlineStr">
        <is>
          <t>AEREA DEL CALLAO</t>
        </is>
      </c>
      <c r="G933" t="n">
        <v>0</v>
      </c>
      <c r="H933" t="inlineStr">
        <is>
          <t>DOGANA SA AGENTES AFIANZADOS DE ADUANAS</t>
        </is>
      </c>
      <c r="I933" t="inlineStr">
        <is>
          <t>GB</t>
        </is>
      </c>
      <c r="J933" t="inlineStr">
        <is>
          <t>UNITED KINGDOM</t>
        </is>
      </c>
      <c r="K933" s="8" t="n">
        <v>8779.5</v>
      </c>
      <c r="O933" t="inlineStr">
        <is>
          <t>SUNAT - Aduanas (exportaciones)</t>
        </is>
      </c>
      <c r="P933" t="inlineStr">
        <is>
          <t>2026-09-17T22:12:33.000Z</t>
        </is>
      </c>
    </row>
    <row r="934">
      <c r="A934" t="inlineStr">
        <is>
          <t>20568190450</t>
        </is>
      </c>
      <c r="B934" t="inlineStr">
        <is>
          <t>2024</t>
        </is>
      </c>
      <c r="C934" t="n">
        <v>9</v>
      </c>
      <c r="D934" t="inlineStr">
        <is>
          <t>202409</t>
        </is>
      </c>
      <c r="E934" t="inlineStr">
        <is>
          <t>235</t>
        </is>
      </c>
      <c r="F934" t="inlineStr">
        <is>
          <t>AEREA DEL CALLAO</t>
        </is>
      </c>
      <c r="G934" t="n">
        <v>0</v>
      </c>
      <c r="H934" t="inlineStr">
        <is>
          <t>DOGANA SA AGENTES AFIANZADOS DE ADUANAS</t>
        </is>
      </c>
      <c r="I934" t="inlineStr">
        <is>
          <t>GB</t>
        </is>
      </c>
      <c r="J934" t="inlineStr">
        <is>
          <t>UNITED KINGDOM</t>
        </is>
      </c>
      <c r="K934" s="8" t="n">
        <v>8619.5</v>
      </c>
      <c r="O934" t="inlineStr">
        <is>
          <t>SUNAT - Aduanas (exportaciones)</t>
        </is>
      </c>
      <c r="P934" t="inlineStr">
        <is>
          <t>2026-09-17T22:12:33.000Z</t>
        </is>
      </c>
    </row>
    <row r="935">
      <c r="A935" t="inlineStr">
        <is>
          <t>20486973219</t>
        </is>
      </c>
      <c r="B935" t="inlineStr">
        <is>
          <t>2024</t>
        </is>
      </c>
      <c r="C935" t="n">
        <v>4</v>
      </c>
      <c r="D935" t="inlineStr">
        <is>
          <t>202404</t>
        </is>
      </c>
      <c r="E935" t="inlineStr">
        <is>
          <t>118</t>
        </is>
      </c>
      <c r="F935" t="inlineStr">
        <is>
          <t>MARITIMA DEL CALLAO</t>
        </is>
      </c>
      <c r="G935" t="n">
        <v>0</v>
      </c>
      <c r="H935" t="inlineStr">
        <is>
          <t>JS PERU AGENCIA DE ADUANA S.A.C.</t>
        </is>
      </c>
      <c r="I935" t="inlineStr">
        <is>
          <t>BE</t>
        </is>
      </c>
      <c r="J935" t="inlineStr">
        <is>
          <t>BELGIUM</t>
        </is>
      </c>
      <c r="K935" s="8" t="n">
        <v>138181.06</v>
      </c>
      <c r="O935" t="inlineStr">
        <is>
          <t>SUNAT - Aduanas (exportaciones)</t>
        </is>
      </c>
      <c r="P935" t="inlineStr">
        <is>
          <t>2026-09-17T22:12:33.000Z</t>
        </is>
      </c>
    </row>
    <row r="936">
      <c r="A936" t="inlineStr">
        <is>
          <t>20486973219</t>
        </is>
      </c>
      <c r="B936" t="inlineStr">
        <is>
          <t>2024</t>
        </is>
      </c>
      <c r="C936" t="n">
        <v>8</v>
      </c>
      <c r="D936" t="inlineStr">
        <is>
          <t>202408</t>
        </is>
      </c>
      <c r="E936" t="inlineStr">
        <is>
          <t>118</t>
        </is>
      </c>
      <c r="F936" t="inlineStr">
        <is>
          <t>MARITIMA DEL CALLAO</t>
        </is>
      </c>
      <c r="G936" t="n">
        <v>0</v>
      </c>
      <c r="H936" t="inlineStr">
        <is>
          <t>JS PERU AGENCIA DE ADUANA S.A.C.</t>
        </is>
      </c>
      <c r="I936" t="inlineStr">
        <is>
          <t>IT</t>
        </is>
      </c>
      <c r="J936" t="inlineStr">
        <is>
          <t>ITALY</t>
        </is>
      </c>
      <c r="K936" s="8" t="n">
        <v>1830043.98</v>
      </c>
      <c r="O936" t="inlineStr">
        <is>
          <t>SUNAT - Aduanas (exportaciones)</t>
        </is>
      </c>
      <c r="P936" t="inlineStr">
        <is>
          <t>2026-09-17T22:12:33.000Z</t>
        </is>
      </c>
    </row>
    <row r="937">
      <c r="A937" t="inlineStr">
        <is>
          <t>20486973219</t>
        </is>
      </c>
      <c r="B937" t="inlineStr">
        <is>
          <t>2024</t>
        </is>
      </c>
      <c r="C937" t="n">
        <v>1</v>
      </c>
      <c r="D937" t="inlineStr">
        <is>
          <t>202401</t>
        </is>
      </c>
      <c r="E937" t="inlineStr">
        <is>
          <t>118</t>
        </is>
      </c>
      <c r="F937" t="inlineStr">
        <is>
          <t>MARITIMA DEL CALLAO</t>
        </is>
      </c>
      <c r="G937" t="n">
        <v>0</v>
      </c>
      <c r="H937" t="inlineStr">
        <is>
          <t>JS PERU AGENCIA DE ADUANA S.A.C.</t>
        </is>
      </c>
      <c r="I937" t="inlineStr">
        <is>
          <t>IT</t>
        </is>
      </c>
      <c r="J937" t="inlineStr">
        <is>
          <t>ITALY</t>
        </is>
      </c>
      <c r="K937" s="8" t="n">
        <v>230492.42</v>
      </c>
      <c r="O937" t="inlineStr">
        <is>
          <t>SUNAT - Aduanas (exportaciones)</t>
        </is>
      </c>
      <c r="P937" t="inlineStr">
        <is>
          <t>2026-09-17T22:12:33.000Z</t>
        </is>
      </c>
    </row>
    <row r="938">
      <c r="A938" t="inlineStr">
        <is>
          <t>20486973219</t>
        </is>
      </c>
      <c r="B938" t="inlineStr">
        <is>
          <t>2024</t>
        </is>
      </c>
      <c r="C938" t="n">
        <v>2</v>
      </c>
      <c r="D938" t="inlineStr">
        <is>
          <t>202402</t>
        </is>
      </c>
      <c r="E938" t="inlineStr">
        <is>
          <t>118</t>
        </is>
      </c>
      <c r="F938" t="inlineStr">
        <is>
          <t>MARITIMA DEL CALLAO</t>
        </is>
      </c>
      <c r="G938" t="n">
        <v>0</v>
      </c>
      <c r="H938" t="inlineStr">
        <is>
          <t>JS PERU AGENCIA DE ADUANA S.A.C.</t>
        </is>
      </c>
      <c r="I938" t="inlineStr">
        <is>
          <t>IT</t>
        </is>
      </c>
      <c r="J938" t="inlineStr">
        <is>
          <t>ITALY</t>
        </is>
      </c>
      <c r="K938" s="8" t="n">
        <v>142745.25</v>
      </c>
      <c r="O938" t="inlineStr">
        <is>
          <t>SUNAT - Aduanas (exportaciones)</t>
        </is>
      </c>
      <c r="P938" t="inlineStr">
        <is>
          <t>2026-09-17T22:12:33.000Z</t>
        </is>
      </c>
    </row>
    <row r="939">
      <c r="A939" t="inlineStr">
        <is>
          <t>20486973219</t>
        </is>
      </c>
      <c r="B939" t="inlineStr">
        <is>
          <t>2024</t>
        </is>
      </c>
      <c r="C939" t="n">
        <v>7</v>
      </c>
      <c r="D939" t="inlineStr">
        <is>
          <t>202407</t>
        </is>
      </c>
      <c r="E939" t="inlineStr">
        <is>
          <t>118</t>
        </is>
      </c>
      <c r="F939" t="inlineStr">
        <is>
          <t>MARITIMA DEL CALLAO</t>
        </is>
      </c>
      <c r="G939" t="n">
        <v>0</v>
      </c>
      <c r="H939" t="inlineStr">
        <is>
          <t>JS PERU AGENCIA DE ADUANA S.A.C.</t>
        </is>
      </c>
      <c r="I939" t="inlineStr">
        <is>
          <t>BE</t>
        </is>
      </c>
      <c r="J939" t="inlineStr">
        <is>
          <t>BELGIUM</t>
        </is>
      </c>
      <c r="K939" s="8" t="n">
        <v>226742.3</v>
      </c>
      <c r="O939" t="inlineStr">
        <is>
          <t>SUNAT - Aduanas (exportaciones)</t>
        </is>
      </c>
      <c r="P939" t="inlineStr">
        <is>
          <t>2026-09-17T22:12:33.000Z</t>
        </is>
      </c>
    </row>
    <row r="940">
      <c r="A940" t="inlineStr">
        <is>
          <t>20486973219</t>
        </is>
      </c>
      <c r="B940" t="inlineStr">
        <is>
          <t>2024</t>
        </is>
      </c>
      <c r="C940" t="n">
        <v>7</v>
      </c>
      <c r="D940" t="inlineStr">
        <is>
          <t>202407</t>
        </is>
      </c>
      <c r="E940" t="inlineStr">
        <is>
          <t>118</t>
        </is>
      </c>
      <c r="F940" t="inlineStr">
        <is>
          <t>MARITIMA DEL CALLAO</t>
        </is>
      </c>
      <c r="G940" t="n">
        <v>0</v>
      </c>
      <c r="H940" t="inlineStr">
        <is>
          <t>JS PERU AGENCIA DE ADUANA S.A.C.</t>
        </is>
      </c>
      <c r="I940" t="inlineStr">
        <is>
          <t>IT</t>
        </is>
      </c>
      <c r="J940" t="inlineStr">
        <is>
          <t>ITALY</t>
        </is>
      </c>
      <c r="K940" s="8" t="n">
        <v>2271001.46</v>
      </c>
      <c r="O940" t="inlineStr">
        <is>
          <t>SUNAT - Aduanas (exportaciones)</t>
        </is>
      </c>
      <c r="P940" t="inlineStr">
        <is>
          <t>2026-09-17T22:12:33.000Z</t>
        </is>
      </c>
    </row>
    <row r="941">
      <c r="A941" t="inlineStr">
        <is>
          <t>20486973219</t>
        </is>
      </c>
      <c r="B941" t="inlineStr">
        <is>
          <t>2024</t>
        </is>
      </c>
      <c r="C941" t="n">
        <v>7</v>
      </c>
      <c r="D941" t="inlineStr">
        <is>
          <t>202407</t>
        </is>
      </c>
      <c r="E941" t="inlineStr">
        <is>
          <t>118</t>
        </is>
      </c>
      <c r="F941" t="inlineStr">
        <is>
          <t>MARITIMA DEL CALLAO</t>
        </is>
      </c>
      <c r="G941" t="n">
        <v>0</v>
      </c>
      <c r="H941" t="inlineStr">
        <is>
          <t>JS PERU AGENCIA DE ADUANA S.A.C.</t>
        </is>
      </c>
      <c r="I941" t="inlineStr">
        <is>
          <t>NL</t>
        </is>
      </c>
      <c r="J941" t="inlineStr">
        <is>
          <t>NETHERLANDS</t>
        </is>
      </c>
      <c r="K941" s="8" t="n">
        <v>441782.56</v>
      </c>
      <c r="O941" t="inlineStr">
        <is>
          <t>SUNAT - Aduanas (exportaciones)</t>
        </is>
      </c>
      <c r="P941" t="inlineStr">
        <is>
          <t>2026-09-17T22:12:33.000Z</t>
        </is>
      </c>
    </row>
    <row r="942">
      <c r="A942" t="inlineStr">
        <is>
          <t>20486973219</t>
        </is>
      </c>
      <c r="B942" t="inlineStr">
        <is>
          <t>2024</t>
        </is>
      </c>
      <c r="C942" t="n">
        <v>6</v>
      </c>
      <c r="D942" t="inlineStr">
        <is>
          <t>202406</t>
        </is>
      </c>
      <c r="E942" t="inlineStr">
        <is>
          <t>118</t>
        </is>
      </c>
      <c r="F942" t="inlineStr">
        <is>
          <t>MARITIMA DEL CALLAO</t>
        </is>
      </c>
      <c r="G942" t="n">
        <v>0</v>
      </c>
      <c r="H942" t="inlineStr">
        <is>
          <t>JS PERU AGENCIA DE ADUANA S.A.C.</t>
        </is>
      </c>
      <c r="I942" t="inlineStr">
        <is>
          <t>BE</t>
        </is>
      </c>
      <c r="J942" t="inlineStr">
        <is>
          <t>BELGIUM</t>
        </is>
      </c>
      <c r="K942" s="8" t="n">
        <v>516032.69</v>
      </c>
      <c r="O942" t="inlineStr">
        <is>
          <t>SUNAT - Aduanas (exportaciones)</t>
        </is>
      </c>
      <c r="P942" t="inlineStr">
        <is>
          <t>2026-09-17T22:12:33.000Z</t>
        </is>
      </c>
    </row>
    <row r="943">
      <c r="A943" t="inlineStr">
        <is>
          <t>20486973219</t>
        </is>
      </c>
      <c r="B943" t="inlineStr">
        <is>
          <t>2024</t>
        </is>
      </c>
      <c r="C943" t="n">
        <v>6</v>
      </c>
      <c r="D943" t="inlineStr">
        <is>
          <t>202406</t>
        </is>
      </c>
      <c r="E943" t="inlineStr">
        <is>
          <t>118</t>
        </is>
      </c>
      <c r="F943" t="inlineStr">
        <is>
          <t>MARITIMA DEL CALLAO</t>
        </is>
      </c>
      <c r="G943" t="n">
        <v>0</v>
      </c>
      <c r="H943" t="inlineStr">
        <is>
          <t>JS PERU AGENCIA DE ADUANA S.A.C.</t>
        </is>
      </c>
      <c r="I943" t="inlineStr">
        <is>
          <t>IT</t>
        </is>
      </c>
      <c r="J943" t="inlineStr">
        <is>
          <t>ITALY</t>
        </is>
      </c>
      <c r="K943" s="8" t="n">
        <v>463086.53</v>
      </c>
      <c r="O943" t="inlineStr">
        <is>
          <t>SUNAT - Aduanas (exportaciones)</t>
        </is>
      </c>
      <c r="P943" t="inlineStr">
        <is>
          <t>2026-09-17T22:12:33.000Z</t>
        </is>
      </c>
    </row>
    <row r="944">
      <c r="A944" t="inlineStr">
        <is>
          <t>20486973219</t>
        </is>
      </c>
      <c r="B944" t="inlineStr">
        <is>
          <t>2024</t>
        </is>
      </c>
      <c r="C944" t="n">
        <v>6</v>
      </c>
      <c r="D944" t="inlineStr">
        <is>
          <t>202406</t>
        </is>
      </c>
      <c r="E944" t="inlineStr">
        <is>
          <t>118</t>
        </is>
      </c>
      <c r="F944" t="inlineStr">
        <is>
          <t>MARITIMA DEL CALLAO</t>
        </is>
      </c>
      <c r="G944" t="n">
        <v>0</v>
      </c>
      <c r="H944" t="inlineStr">
        <is>
          <t>JS PERU AGENCIA DE ADUANA S.A.C.</t>
        </is>
      </c>
      <c r="I944" t="inlineStr">
        <is>
          <t>NL</t>
        </is>
      </c>
      <c r="J944" t="inlineStr">
        <is>
          <t>NETHERLANDS</t>
        </is>
      </c>
      <c r="K944" s="8" t="n">
        <v>765438.61</v>
      </c>
      <c r="O944" t="inlineStr">
        <is>
          <t>SUNAT - Aduanas (exportaciones)</t>
        </is>
      </c>
      <c r="P944" t="inlineStr">
        <is>
          <t>2026-09-17T22:12:33.000Z</t>
        </is>
      </c>
    </row>
    <row r="945">
      <c r="A945" t="inlineStr">
        <is>
          <t>20486973219</t>
        </is>
      </c>
      <c r="B945" t="inlineStr">
        <is>
          <t>2024</t>
        </is>
      </c>
      <c r="C945" t="n">
        <v>11</v>
      </c>
      <c r="D945" t="inlineStr">
        <is>
          <t>202411</t>
        </is>
      </c>
      <c r="E945" t="inlineStr">
        <is>
          <t>118</t>
        </is>
      </c>
      <c r="F945" t="inlineStr">
        <is>
          <t>MARITIMA DEL CALLAO</t>
        </is>
      </c>
      <c r="G945" t="n">
        <v>0</v>
      </c>
      <c r="H945" t="inlineStr">
        <is>
          <t>JS PERU AGENCIA DE ADUANA S.A.C.</t>
        </is>
      </c>
      <c r="I945" t="inlineStr">
        <is>
          <t>BE</t>
        </is>
      </c>
      <c r="J945" t="inlineStr">
        <is>
          <t>BELGIUM</t>
        </is>
      </c>
      <c r="K945" s="8" t="n">
        <v>212421.38</v>
      </c>
      <c r="O945" t="inlineStr">
        <is>
          <t>SUNAT - Aduanas (exportaciones)</t>
        </is>
      </c>
      <c r="P945" t="inlineStr">
        <is>
          <t>2026-09-17T22:12:33.000Z</t>
        </is>
      </c>
    </row>
    <row r="946">
      <c r="A946" t="inlineStr">
        <is>
          <t>20486973219</t>
        </is>
      </c>
      <c r="B946" t="inlineStr">
        <is>
          <t>2024</t>
        </is>
      </c>
      <c r="C946" t="n">
        <v>11</v>
      </c>
      <c r="D946" t="inlineStr">
        <is>
          <t>202411</t>
        </is>
      </c>
      <c r="E946" t="inlineStr">
        <is>
          <t>118</t>
        </is>
      </c>
      <c r="F946" t="inlineStr">
        <is>
          <t>MARITIMA DEL CALLAO</t>
        </is>
      </c>
      <c r="G946" t="n">
        <v>0</v>
      </c>
      <c r="H946" t="inlineStr">
        <is>
          <t>JS PERU AGENCIA DE ADUANA S.A.C.</t>
        </is>
      </c>
      <c r="I946" t="inlineStr">
        <is>
          <t>IT</t>
        </is>
      </c>
      <c r="J946" t="inlineStr">
        <is>
          <t>ITALY</t>
        </is>
      </c>
      <c r="K946" s="8" t="n">
        <v>212730.95</v>
      </c>
      <c r="O946" t="inlineStr">
        <is>
          <t>SUNAT - Aduanas (exportaciones)</t>
        </is>
      </c>
      <c r="P946" t="inlineStr">
        <is>
          <t>2026-09-17T22:12:33.000Z</t>
        </is>
      </c>
    </row>
    <row r="947">
      <c r="A947" t="inlineStr">
        <is>
          <t>20486973219</t>
        </is>
      </c>
      <c r="B947" t="inlineStr">
        <is>
          <t>2024</t>
        </is>
      </c>
      <c r="C947" t="n">
        <v>11</v>
      </c>
      <c r="D947" t="inlineStr">
        <is>
          <t>202411</t>
        </is>
      </c>
      <c r="E947" t="inlineStr">
        <is>
          <t>118</t>
        </is>
      </c>
      <c r="F947" t="inlineStr">
        <is>
          <t>MARITIMA DEL CALLAO</t>
        </is>
      </c>
      <c r="G947" t="n">
        <v>0</v>
      </c>
      <c r="H947" t="inlineStr">
        <is>
          <t>JS PERU AGENCIA DE ADUANA S.A.C.</t>
        </is>
      </c>
      <c r="I947" t="inlineStr">
        <is>
          <t>NL</t>
        </is>
      </c>
      <c r="J947" t="inlineStr">
        <is>
          <t>NETHERLANDS</t>
        </is>
      </c>
      <c r="K947" s="8" t="n">
        <v>576167.95</v>
      </c>
      <c r="O947" t="inlineStr">
        <is>
          <t>SUNAT - Aduanas (exportaciones)</t>
        </is>
      </c>
      <c r="P947" t="inlineStr">
        <is>
          <t>2026-09-17T22:12:33.000Z</t>
        </is>
      </c>
    </row>
    <row r="948">
      <c r="A948" t="inlineStr">
        <is>
          <t>20486973219</t>
        </is>
      </c>
      <c r="B948" t="inlineStr">
        <is>
          <t>2024</t>
        </is>
      </c>
      <c r="C948" t="n">
        <v>10</v>
      </c>
      <c r="D948" t="inlineStr">
        <is>
          <t>202410</t>
        </is>
      </c>
      <c r="E948" t="inlineStr">
        <is>
          <t>118</t>
        </is>
      </c>
      <c r="F948" t="inlineStr">
        <is>
          <t>MARITIMA DEL CALLAO</t>
        </is>
      </c>
      <c r="G948" t="n">
        <v>0</v>
      </c>
      <c r="H948" t="inlineStr">
        <is>
          <t>JS PERU AGENCIA DE ADUANA S.A.C.</t>
        </is>
      </c>
      <c r="I948" t="inlineStr">
        <is>
          <t>BE</t>
        </is>
      </c>
      <c r="J948" t="inlineStr">
        <is>
          <t>BELGIUM</t>
        </is>
      </c>
      <c r="K948" s="8" t="n">
        <v>206593.02</v>
      </c>
      <c r="O948" t="inlineStr">
        <is>
          <t>SUNAT - Aduanas (exportaciones)</t>
        </is>
      </c>
      <c r="P948" t="inlineStr">
        <is>
          <t>2026-09-17T22:12:33.000Z</t>
        </is>
      </c>
    </row>
    <row r="949">
      <c r="A949" t="inlineStr">
        <is>
          <t>20486973219</t>
        </is>
      </c>
      <c r="B949" t="inlineStr">
        <is>
          <t>2024</t>
        </is>
      </c>
      <c r="C949" t="n">
        <v>10</v>
      </c>
      <c r="D949" t="inlineStr">
        <is>
          <t>202410</t>
        </is>
      </c>
      <c r="E949" t="inlineStr">
        <is>
          <t>118</t>
        </is>
      </c>
      <c r="F949" t="inlineStr">
        <is>
          <t>MARITIMA DEL CALLAO</t>
        </is>
      </c>
      <c r="G949" t="n">
        <v>0</v>
      </c>
      <c r="H949" t="inlineStr">
        <is>
          <t>JS PERU AGENCIA DE ADUANA S.A.C.</t>
        </is>
      </c>
      <c r="I949" t="inlineStr">
        <is>
          <t>IT</t>
        </is>
      </c>
      <c r="J949" t="inlineStr">
        <is>
          <t>ITALY</t>
        </is>
      </c>
      <c r="K949" s="8" t="n">
        <v>577683.99</v>
      </c>
      <c r="O949" t="inlineStr">
        <is>
          <t>SUNAT - Aduanas (exportaciones)</t>
        </is>
      </c>
      <c r="P949" t="inlineStr">
        <is>
          <t>2026-09-17T22:12:33.000Z</t>
        </is>
      </c>
    </row>
    <row r="950">
      <c r="A950" t="inlineStr">
        <is>
          <t>20486973219</t>
        </is>
      </c>
      <c r="B950" t="inlineStr">
        <is>
          <t>2024</t>
        </is>
      </c>
      <c r="C950" t="n">
        <v>9</v>
      </c>
      <c r="D950" t="inlineStr">
        <is>
          <t>202409</t>
        </is>
      </c>
      <c r="E950" t="inlineStr">
        <is>
          <t>118</t>
        </is>
      </c>
      <c r="F950" t="inlineStr">
        <is>
          <t>MARITIMA DEL CALLAO</t>
        </is>
      </c>
      <c r="G950" t="n">
        <v>0</v>
      </c>
      <c r="H950" t="inlineStr">
        <is>
          <t>JS PERU AGENCIA DE ADUANA S.A.C.</t>
        </is>
      </c>
      <c r="I950" t="inlineStr">
        <is>
          <t>BE</t>
        </is>
      </c>
      <c r="J950" t="inlineStr">
        <is>
          <t>BELGIUM</t>
        </is>
      </c>
      <c r="K950" s="8" t="n">
        <v>201969.83</v>
      </c>
      <c r="O950" t="inlineStr">
        <is>
          <t>SUNAT - Aduanas (exportaciones)</t>
        </is>
      </c>
      <c r="P950" t="inlineStr">
        <is>
          <t>2026-09-17T22:12:33.000Z</t>
        </is>
      </c>
    </row>
    <row r="951">
      <c r="A951" t="inlineStr">
        <is>
          <t>20486973219</t>
        </is>
      </c>
      <c r="B951" t="inlineStr">
        <is>
          <t>2024</t>
        </is>
      </c>
      <c r="C951" t="n">
        <v>9</v>
      </c>
      <c r="D951" t="inlineStr">
        <is>
          <t>202409</t>
        </is>
      </c>
      <c r="E951" t="inlineStr">
        <is>
          <t>118</t>
        </is>
      </c>
      <c r="F951" t="inlineStr">
        <is>
          <t>MARITIMA DEL CALLAO</t>
        </is>
      </c>
      <c r="G951" t="n">
        <v>0</v>
      </c>
      <c r="H951" t="inlineStr">
        <is>
          <t>JS PERU AGENCIA DE ADUANA S.A.C.</t>
        </is>
      </c>
      <c r="I951" t="inlineStr">
        <is>
          <t>IT</t>
        </is>
      </c>
      <c r="J951" t="inlineStr">
        <is>
          <t>ITALY</t>
        </is>
      </c>
      <c r="K951" s="8" t="n">
        <v>819282.05</v>
      </c>
      <c r="O951" t="inlineStr">
        <is>
          <t>SUNAT - Aduanas (exportaciones)</t>
        </is>
      </c>
      <c r="P951" t="inlineStr">
        <is>
          <t>2026-09-17T22:12:33.000Z</t>
        </is>
      </c>
    </row>
    <row r="952">
      <c r="A952" t="inlineStr">
        <is>
          <t>20486973219</t>
        </is>
      </c>
      <c r="B952" t="inlineStr">
        <is>
          <t>2024</t>
        </is>
      </c>
      <c r="C952" t="n">
        <v>9</v>
      </c>
      <c r="D952" t="inlineStr">
        <is>
          <t>202409</t>
        </is>
      </c>
      <c r="E952" t="inlineStr">
        <is>
          <t>118</t>
        </is>
      </c>
      <c r="F952" t="inlineStr">
        <is>
          <t>MARITIMA DEL CALLAO</t>
        </is>
      </c>
      <c r="G952" t="n">
        <v>0</v>
      </c>
      <c r="H952" t="inlineStr">
        <is>
          <t>JS PERU AGENCIA DE ADUANA S.A.C.</t>
        </is>
      </c>
      <c r="I952" t="inlineStr">
        <is>
          <t>NL</t>
        </is>
      </c>
      <c r="J952" t="inlineStr">
        <is>
          <t>NETHERLANDS</t>
        </is>
      </c>
      <c r="K952" s="8" t="n">
        <v>428847.82</v>
      </c>
      <c r="O952" t="inlineStr">
        <is>
          <t>SUNAT - Aduanas (exportaciones)</t>
        </is>
      </c>
      <c r="P952" t="inlineStr">
        <is>
          <t>2026-09-17T22:12:33.000Z</t>
        </is>
      </c>
    </row>
    <row r="953">
      <c r="A953" t="inlineStr">
        <is>
          <t>20568071281</t>
        </is>
      </c>
      <c r="B953" t="inlineStr">
        <is>
          <t>2024</t>
        </is>
      </c>
      <c r="C953" t="n">
        <v>8</v>
      </c>
      <c r="D953" t="inlineStr">
        <is>
          <t>202408</t>
        </is>
      </c>
      <c r="E953" t="inlineStr">
        <is>
          <t>118</t>
        </is>
      </c>
      <c r="F953" t="inlineStr">
        <is>
          <t>MARITIMA DEL CALLAO</t>
        </is>
      </c>
      <c r="G953" t="n">
        <v>0</v>
      </c>
      <c r="H953" t="inlineStr">
        <is>
          <t>FAR ADUANAS S.A.C.</t>
        </is>
      </c>
      <c r="I953" t="inlineStr">
        <is>
          <t>BE</t>
        </is>
      </c>
      <c r="J953" t="inlineStr">
        <is>
          <t>BELGIUM</t>
        </is>
      </c>
      <c r="K953" s="8" t="n">
        <v>299141.58</v>
      </c>
      <c r="O953" t="inlineStr">
        <is>
          <t>SUNAT - Aduanas (exportaciones)</t>
        </is>
      </c>
      <c r="P953" t="inlineStr">
        <is>
          <t>2026-09-17T22:12:33.000Z</t>
        </is>
      </c>
    </row>
    <row r="954">
      <c r="A954" t="inlineStr">
        <is>
          <t>20568071281</t>
        </is>
      </c>
      <c r="B954" t="inlineStr">
        <is>
          <t>2024</t>
        </is>
      </c>
      <c r="C954" t="n">
        <v>1</v>
      </c>
      <c r="D954" t="inlineStr">
        <is>
          <t>202401</t>
        </is>
      </c>
      <c r="E954" t="inlineStr">
        <is>
          <t>118</t>
        </is>
      </c>
      <c r="F954" t="inlineStr">
        <is>
          <t>MARITIMA DEL CALLAO</t>
        </is>
      </c>
      <c r="G954" t="n">
        <v>0</v>
      </c>
      <c r="H954" t="inlineStr">
        <is>
          <t>FAR ADUANAS S.A.C.</t>
        </is>
      </c>
      <c r="I954" t="inlineStr">
        <is>
          <t>BE</t>
        </is>
      </c>
      <c r="J954" t="inlineStr">
        <is>
          <t>BELGIUM</t>
        </is>
      </c>
      <c r="K954" s="8" t="n">
        <v>81396.85000000001</v>
      </c>
      <c r="O954" t="inlineStr">
        <is>
          <t>SUNAT - Aduanas (exportaciones)</t>
        </is>
      </c>
      <c r="P954" t="inlineStr">
        <is>
          <t>2026-09-17T22:12:33.000Z</t>
        </is>
      </c>
    </row>
    <row r="955">
      <c r="A955" t="inlineStr">
        <is>
          <t>20568071281</t>
        </is>
      </c>
      <c r="B955" t="inlineStr">
        <is>
          <t>2024</t>
        </is>
      </c>
      <c r="C955" t="n">
        <v>1</v>
      </c>
      <c r="D955" t="inlineStr">
        <is>
          <t>202401</t>
        </is>
      </c>
      <c r="E955" t="inlineStr">
        <is>
          <t>118</t>
        </is>
      </c>
      <c r="F955" t="inlineStr">
        <is>
          <t>MARITIMA DEL CALLAO</t>
        </is>
      </c>
      <c r="G955" t="n">
        <v>0</v>
      </c>
      <c r="H955" t="inlineStr">
        <is>
          <t>FAR ADUANAS S.A.C.</t>
        </is>
      </c>
      <c r="I955" t="inlineStr">
        <is>
          <t>DE</t>
        </is>
      </c>
      <c r="J955" t="inlineStr">
        <is>
          <t>GERMANY</t>
        </is>
      </c>
      <c r="K955" s="8" t="n">
        <v>75298.78999999999</v>
      </c>
      <c r="O955" t="inlineStr">
        <is>
          <t>SUNAT - Aduanas (exportaciones)</t>
        </is>
      </c>
      <c r="P955" t="inlineStr">
        <is>
          <t>2026-09-17T22:12:33.000Z</t>
        </is>
      </c>
    </row>
    <row r="956">
      <c r="A956" t="inlineStr">
        <is>
          <t>20568071281</t>
        </is>
      </c>
      <c r="B956" t="inlineStr">
        <is>
          <t>2024</t>
        </is>
      </c>
      <c r="C956" t="n">
        <v>6</v>
      </c>
      <c r="D956" t="inlineStr">
        <is>
          <t>202406</t>
        </is>
      </c>
      <c r="E956" t="inlineStr">
        <is>
          <t>118</t>
        </is>
      </c>
      <c r="F956" t="inlineStr">
        <is>
          <t>MARITIMA DEL CALLAO</t>
        </is>
      </c>
      <c r="G956" t="n">
        <v>0</v>
      </c>
      <c r="H956" t="inlineStr">
        <is>
          <t>FAR ADUANAS S.A.C.</t>
        </is>
      </c>
      <c r="I956" t="inlineStr">
        <is>
          <t>DE</t>
        </is>
      </c>
      <c r="J956" t="inlineStr">
        <is>
          <t>GERMANY</t>
        </is>
      </c>
      <c r="K956" s="8" t="n">
        <v>78036.92999999999</v>
      </c>
      <c r="O956" t="inlineStr">
        <is>
          <t>SUNAT - Aduanas (exportaciones)</t>
        </is>
      </c>
      <c r="P956" t="inlineStr">
        <is>
          <t>2026-09-17T22:12:33.000Z</t>
        </is>
      </c>
    </row>
    <row r="957">
      <c r="A957" t="inlineStr">
        <is>
          <t>20568071281</t>
        </is>
      </c>
      <c r="B957" t="inlineStr">
        <is>
          <t>2024</t>
        </is>
      </c>
      <c r="C957" t="n">
        <v>3</v>
      </c>
      <c r="D957" t="inlineStr">
        <is>
          <t>202403</t>
        </is>
      </c>
      <c r="E957" t="inlineStr">
        <is>
          <t>118</t>
        </is>
      </c>
      <c r="F957" t="inlineStr">
        <is>
          <t>MARITIMA DEL CALLAO</t>
        </is>
      </c>
      <c r="G957" t="n">
        <v>0</v>
      </c>
      <c r="H957" t="inlineStr">
        <is>
          <t>FAR ADUANAS S.A.C.</t>
        </is>
      </c>
      <c r="I957" t="inlineStr">
        <is>
          <t>BE</t>
        </is>
      </c>
      <c r="J957" t="inlineStr">
        <is>
          <t>BELGIUM</t>
        </is>
      </c>
      <c r="K957" s="8" t="n">
        <v>312147.74</v>
      </c>
      <c r="O957" t="inlineStr">
        <is>
          <t>SUNAT - Aduanas (exportaciones)</t>
        </is>
      </c>
      <c r="P957" t="inlineStr">
        <is>
          <t>2026-09-17T22:12:33.000Z</t>
        </is>
      </c>
    </row>
    <row r="958">
      <c r="A958" t="inlineStr">
        <is>
          <t>20568071281</t>
        </is>
      </c>
      <c r="B958" t="inlineStr">
        <is>
          <t>2024</t>
        </is>
      </c>
      <c r="C958" t="n">
        <v>5</v>
      </c>
      <c r="D958" t="inlineStr">
        <is>
          <t>202405</t>
        </is>
      </c>
      <c r="E958" t="inlineStr">
        <is>
          <t>046</t>
        </is>
      </c>
      <c r="F958" t="inlineStr">
        <is>
          <t>PAITA</t>
        </is>
      </c>
      <c r="G958" t="n">
        <v>0</v>
      </c>
      <c r="H958" t="inlineStr">
        <is>
          <t>CORPORACION LOGISTICA ADUANERA S.A.C.</t>
        </is>
      </c>
      <c r="I958" t="inlineStr">
        <is>
          <t>DE</t>
        </is>
      </c>
      <c r="J958" t="inlineStr">
        <is>
          <t>GERMANY</t>
        </is>
      </c>
      <c r="K958" s="8" t="n">
        <v>58768.56</v>
      </c>
      <c r="O958" t="inlineStr">
        <is>
          <t>SUNAT - Aduanas (exportaciones)</t>
        </is>
      </c>
      <c r="P958" t="inlineStr">
        <is>
          <t>2026-09-17T22:12:33.000Z</t>
        </is>
      </c>
    </row>
    <row r="959">
      <c r="A959" t="inlineStr">
        <is>
          <t>20568071281</t>
        </is>
      </c>
      <c r="B959" t="inlineStr">
        <is>
          <t>2024</t>
        </is>
      </c>
      <c r="C959" t="n">
        <v>10</v>
      </c>
      <c r="D959" t="inlineStr">
        <is>
          <t>202410</t>
        </is>
      </c>
      <c r="E959" t="inlineStr">
        <is>
          <t>118</t>
        </is>
      </c>
      <c r="F959" t="inlineStr">
        <is>
          <t>MARITIMA DEL CALLAO</t>
        </is>
      </c>
      <c r="G959" t="n">
        <v>0</v>
      </c>
      <c r="H959" t="inlineStr">
        <is>
          <t>FAR ADUANAS S.A.C.</t>
        </is>
      </c>
      <c r="I959" t="inlineStr">
        <is>
          <t>DE</t>
        </is>
      </c>
      <c r="J959" t="inlineStr">
        <is>
          <t>GERMANY</t>
        </is>
      </c>
      <c r="K959" s="8" t="n">
        <v>87618.50999999999</v>
      </c>
      <c r="O959" t="inlineStr">
        <is>
          <t>SUNAT - Aduanas (exportaciones)</t>
        </is>
      </c>
      <c r="P959" t="inlineStr">
        <is>
          <t>2026-09-17T22:12:33.000Z</t>
        </is>
      </c>
    </row>
    <row r="960">
      <c r="K960" s="8" t="n"/>
    </row>
    <row r="961">
      <c r="K961" s="8" t="n"/>
    </row>
    <row r="962">
      <c r="K962" s="8" t="n"/>
    </row>
    <row r="963">
      <c r="K963" s="8" t="n"/>
    </row>
    <row r="964">
      <c r="K964" s="8" t="n"/>
    </row>
    <row r="965">
      <c r="K965" s="8" t="n"/>
    </row>
    <row r="966">
      <c r="K966" s="8" t="n"/>
    </row>
    <row r="967">
      <c r="K967" s="8" t="n"/>
    </row>
    <row r="968">
      <c r="K968" s="8" t="n"/>
    </row>
    <row r="969">
      <c r="K969" s="8" t="n"/>
    </row>
    <row r="970">
      <c r="K970" s="8" t="n"/>
    </row>
    <row r="971">
      <c r="K971" s="8" t="n"/>
    </row>
    <row r="972">
      <c r="K972" s="8" t="n"/>
    </row>
    <row r="973">
      <c r="K973" s="8" t="n"/>
    </row>
    <row r="974">
      <c r="K974" s="8" t="n"/>
    </row>
    <row r="975">
      <c r="K975" s="8" t="n"/>
    </row>
    <row r="976">
      <c r="K976" s="8" t="n"/>
    </row>
    <row r="977">
      <c r="K977" s="8" t="n"/>
    </row>
    <row r="978">
      <c r="K978" s="8" t="n"/>
    </row>
    <row r="979">
      <c r="K979" s="8" t="n"/>
    </row>
    <row r="980">
      <c r="K980" s="8" t="n"/>
    </row>
    <row r="981">
      <c r="K981" s="8" t="n"/>
    </row>
    <row r="982">
      <c r="K982" s="8" t="n"/>
    </row>
    <row r="983">
      <c r="K983" s="8" t="n"/>
    </row>
    <row r="984">
      <c r="K984" s="8" t="n"/>
    </row>
    <row r="985">
      <c r="K985" s="8" t="n"/>
    </row>
    <row r="986">
      <c r="K986" s="8" t="n"/>
    </row>
    <row r="987">
      <c r="K987" s="8" t="n"/>
    </row>
    <row r="988">
      <c r="K988" s="8" t="n"/>
    </row>
    <row r="989">
      <c r="K989" s="8" t="n"/>
    </row>
    <row r="990">
      <c r="K990" s="8" t="n"/>
    </row>
    <row r="991">
      <c r="K991" s="8" t="n"/>
    </row>
    <row r="992">
      <c r="K992" s="8" t="n"/>
    </row>
    <row r="993">
      <c r="K993" s="8" t="n"/>
    </row>
    <row r="994">
      <c r="K994" s="8" t="n"/>
    </row>
    <row r="995">
      <c r="K995" s="8" t="n"/>
    </row>
    <row r="996">
      <c r="K996" s="8" t="n"/>
    </row>
    <row r="997">
      <c r="K997" s="8" t="n"/>
    </row>
    <row r="998">
      <c r="K998" s="8" t="n"/>
    </row>
    <row r="999">
      <c r="K999" s="8" t="n"/>
    </row>
    <row r="1000">
      <c r="K1000" s="8" t="n"/>
    </row>
    <row r="1001">
      <c r="K1001" s="8" t="n"/>
    </row>
    <row r="1002">
      <c r="K1002" s="8" t="n"/>
    </row>
    <row r="1003">
      <c r="K1003" s="8" t="n"/>
    </row>
    <row r="1004">
      <c r="K1004" s="8" t="n"/>
    </row>
    <row r="1005">
      <c r="K1005" s="8" t="n"/>
    </row>
    <row r="1006">
      <c r="K1006" s="8" t="n"/>
    </row>
    <row r="1007">
      <c r="K1007" s="8" t="n"/>
    </row>
    <row r="1008">
      <c r="K1008" s="8" t="n"/>
    </row>
    <row r="1009">
      <c r="K1009" s="8" t="n"/>
    </row>
    <row r="1010">
      <c r="K1010" s="8" t="n"/>
    </row>
    <row r="1011">
      <c r="K1011" s="8" t="n"/>
    </row>
    <row r="1012">
      <c r="K1012" s="8" t="n"/>
    </row>
    <row r="1013">
      <c r="K1013" s="8" t="n"/>
    </row>
    <row r="1014">
      <c r="K1014" s="8" t="n"/>
    </row>
    <row r="1015">
      <c r="K1015" s="8" t="n"/>
    </row>
    <row r="1016">
      <c r="K1016" s="8" t="n"/>
    </row>
    <row r="1017">
      <c r="K1017" s="8" t="n"/>
    </row>
    <row r="1018">
      <c r="K1018" s="8" t="n"/>
    </row>
    <row r="1019">
      <c r="K1019" s="8" t="n"/>
    </row>
    <row r="1020">
      <c r="K1020" s="8" t="n"/>
    </row>
    <row r="1021">
      <c r="K1021" s="8" t="n"/>
    </row>
    <row r="1022">
      <c r="K1022" s="8" t="n"/>
    </row>
    <row r="1023">
      <c r="K1023" s="8" t="n"/>
    </row>
    <row r="1024">
      <c r="K1024" s="8" t="n"/>
    </row>
    <row r="1025">
      <c r="K1025" s="8" t="n"/>
    </row>
    <row r="1026">
      <c r="K1026" s="8" t="n"/>
    </row>
    <row r="1027">
      <c r="K1027" s="8" t="n"/>
    </row>
    <row r="1028">
      <c r="K1028" s="8" t="n"/>
    </row>
    <row r="1029">
      <c r="K1029" s="8" t="n"/>
    </row>
    <row r="1030">
      <c r="K1030" s="8" t="n"/>
    </row>
    <row r="1031">
      <c r="K1031" s="8" t="n"/>
    </row>
    <row r="1032">
      <c r="K1032" s="8" t="n"/>
    </row>
    <row r="1033">
      <c r="K1033" s="8" t="n"/>
    </row>
    <row r="1034">
      <c r="K1034" s="8" t="n"/>
    </row>
    <row r="1035">
      <c r="K1035" s="8" t="n"/>
    </row>
    <row r="1036">
      <c r="K1036" s="8" t="n"/>
    </row>
    <row r="1037">
      <c r="K1037" s="8" t="n"/>
    </row>
    <row r="1038">
      <c r="K1038" s="8" t="n"/>
    </row>
    <row r="1039">
      <c r="K1039" s="8" t="n"/>
    </row>
    <row r="1040">
      <c r="K1040" s="8" t="n"/>
    </row>
    <row r="1041">
      <c r="K1041" s="8" t="n"/>
    </row>
    <row r="1042">
      <c r="K1042" s="8" t="n"/>
    </row>
    <row r="1043">
      <c r="K1043" s="8" t="n"/>
    </row>
    <row r="1044">
      <c r="K1044" s="8" t="n"/>
    </row>
    <row r="1045">
      <c r="K1045" s="8" t="n"/>
    </row>
    <row r="1046">
      <c r="K1046" s="8" t="n"/>
    </row>
    <row r="1047">
      <c r="K1047" s="8" t="n"/>
    </row>
    <row r="1048">
      <c r="K1048" s="8" t="n"/>
    </row>
    <row r="1049">
      <c r="K1049" s="8" t="n"/>
    </row>
    <row r="1050">
      <c r="K1050" s="8" t="n"/>
    </row>
    <row r="1051">
      <c r="K1051" s="8" t="n"/>
    </row>
    <row r="1052">
      <c r="K1052" s="8" t="n"/>
    </row>
    <row r="1053">
      <c r="K1053" s="8" t="n"/>
    </row>
    <row r="1054">
      <c r="K1054" s="8" t="n"/>
    </row>
    <row r="1055">
      <c r="K1055" s="8" t="n"/>
    </row>
    <row r="1056">
      <c r="K1056" s="8" t="n"/>
    </row>
    <row r="1057">
      <c r="K1057" s="8" t="n"/>
    </row>
    <row r="1058">
      <c r="K1058" s="8" t="n"/>
    </row>
    <row r="1059">
      <c r="K1059" s="8" t="n"/>
    </row>
    <row r="1060">
      <c r="K1060" s="8" t="n"/>
    </row>
    <row r="1061">
      <c r="K1061" s="8" t="n"/>
    </row>
    <row r="1062">
      <c r="K1062" s="8" t="n"/>
    </row>
    <row r="1063">
      <c r="K1063" s="8" t="n"/>
    </row>
    <row r="1064">
      <c r="K1064" s="8" t="n"/>
    </row>
    <row r="1065">
      <c r="K1065" s="8" t="n"/>
    </row>
    <row r="1066">
      <c r="K1066" s="8" t="n"/>
    </row>
    <row r="1067">
      <c r="K1067" s="8" t="n"/>
    </row>
    <row r="1068">
      <c r="K1068" s="8" t="n"/>
    </row>
    <row r="1069">
      <c r="K1069" s="8" t="n"/>
    </row>
    <row r="1070">
      <c r="K1070" s="8" t="n"/>
    </row>
    <row r="1071">
      <c r="K1071" s="8" t="n"/>
    </row>
    <row r="1072">
      <c r="K1072" s="8" t="n"/>
    </row>
    <row r="1073">
      <c r="K1073" s="8" t="n"/>
    </row>
    <row r="1074">
      <c r="K1074" s="8" t="n"/>
    </row>
    <row r="1075">
      <c r="K1075" s="8" t="n"/>
    </row>
    <row r="1076">
      <c r="K1076" s="8" t="n"/>
    </row>
    <row r="1077">
      <c r="K1077" s="8" t="n"/>
    </row>
    <row r="1078">
      <c r="K1078" s="8" t="n"/>
    </row>
    <row r="1079">
      <c r="K1079" s="8" t="n"/>
    </row>
    <row r="1080">
      <c r="K1080" s="8" t="n"/>
    </row>
    <row r="1081">
      <c r="K1081" s="8" t="n"/>
    </row>
    <row r="1082">
      <c r="K1082" s="8" t="n"/>
    </row>
    <row r="1083">
      <c r="K1083" s="8" t="n"/>
    </row>
    <row r="1084">
      <c r="K1084" s="8" t="n"/>
    </row>
    <row r="1085">
      <c r="K1085" s="8" t="n"/>
    </row>
    <row r="1086">
      <c r="K1086" s="8" t="n"/>
    </row>
    <row r="1087">
      <c r="K1087" s="8" t="n"/>
    </row>
    <row r="1088">
      <c r="K1088" s="8" t="n"/>
    </row>
    <row r="1089">
      <c r="K1089" s="8" t="n"/>
    </row>
    <row r="1090">
      <c r="K1090" s="8" t="n"/>
    </row>
    <row r="1091">
      <c r="K1091" s="8" t="n"/>
    </row>
    <row r="1092">
      <c r="K1092" s="8" t="n"/>
    </row>
    <row r="1093">
      <c r="K1093" s="8" t="n"/>
    </row>
    <row r="1094">
      <c r="K1094" s="8" t="n"/>
    </row>
    <row r="1095">
      <c r="K1095" s="8" t="n"/>
    </row>
    <row r="1096">
      <c r="K1096" s="8" t="n"/>
    </row>
    <row r="1097">
      <c r="K1097" s="8" t="n"/>
    </row>
    <row r="1098">
      <c r="K1098" s="8" t="n"/>
    </row>
    <row r="1099">
      <c r="K1099" s="8" t="n"/>
    </row>
    <row r="1100">
      <c r="K1100" s="8" t="n"/>
    </row>
    <row r="1101">
      <c r="K1101" s="8" t="n"/>
    </row>
    <row r="1102">
      <c r="K1102" s="8" t="n"/>
    </row>
    <row r="1103">
      <c r="K1103" s="8" t="n"/>
    </row>
    <row r="1104">
      <c r="K1104" s="8" t="n"/>
    </row>
    <row r="1105">
      <c r="K1105" s="8" t="n"/>
    </row>
    <row r="1106">
      <c r="K1106" s="8" t="n"/>
    </row>
    <row r="1107">
      <c r="K1107" s="8" t="n"/>
    </row>
    <row r="1108">
      <c r="K1108" s="8" t="n"/>
    </row>
    <row r="1109">
      <c r="K1109" s="8" t="n"/>
    </row>
    <row r="1110">
      <c r="K1110" s="8" t="n"/>
    </row>
    <row r="1111">
      <c r="K1111" s="8" t="n"/>
    </row>
    <row r="1112">
      <c r="K1112" s="8" t="n"/>
    </row>
    <row r="1113">
      <c r="K1113" s="8" t="n"/>
    </row>
    <row r="1114">
      <c r="K1114" s="8" t="n"/>
    </row>
    <row r="1115">
      <c r="K1115" s="8" t="n"/>
    </row>
    <row r="1116">
      <c r="K1116" s="8" t="n"/>
    </row>
    <row r="1117">
      <c r="K1117" s="8" t="n"/>
    </row>
    <row r="1118">
      <c r="K1118" s="8" t="n"/>
    </row>
    <row r="1119">
      <c r="K1119" s="8" t="n"/>
    </row>
    <row r="1120">
      <c r="K1120" s="8" t="n"/>
    </row>
    <row r="1121">
      <c r="K1121" s="8" t="n"/>
    </row>
    <row r="1122">
      <c r="K1122" s="8" t="n"/>
    </row>
    <row r="1123">
      <c r="K1123" s="8" t="n"/>
    </row>
    <row r="1124">
      <c r="K1124" s="8" t="n"/>
    </row>
    <row r="1125">
      <c r="K1125" s="8" t="n"/>
    </row>
    <row r="1126">
      <c r="K1126" s="8" t="n"/>
    </row>
    <row r="1127">
      <c r="K1127" s="8" t="n"/>
    </row>
    <row r="1128">
      <c r="K1128" s="8" t="n"/>
    </row>
    <row r="1129">
      <c r="K1129" s="8" t="n"/>
    </row>
    <row r="1130">
      <c r="K1130" s="8" t="n"/>
    </row>
    <row r="1131">
      <c r="K1131" s="8" t="n"/>
    </row>
    <row r="1132">
      <c r="K1132" s="8" t="n"/>
    </row>
    <row r="1133">
      <c r="K1133" s="8" t="n"/>
    </row>
    <row r="1134">
      <c r="K1134" s="8" t="n"/>
    </row>
    <row r="1135">
      <c r="K1135" s="8" t="n"/>
    </row>
    <row r="1136">
      <c r="K1136" s="8" t="n"/>
    </row>
    <row r="1137">
      <c r="K1137" s="8" t="n"/>
    </row>
    <row r="1138">
      <c r="K1138" s="8" t="n"/>
    </row>
    <row r="1139">
      <c r="K1139" s="8" t="n"/>
    </row>
    <row r="1140">
      <c r="K1140" s="8" t="n"/>
    </row>
    <row r="1141">
      <c r="K1141" s="8" t="n"/>
    </row>
    <row r="1142">
      <c r="K1142" s="8" t="n"/>
    </row>
    <row r="1143">
      <c r="K1143" s="8" t="n"/>
    </row>
    <row r="1144">
      <c r="K1144" s="8" t="n"/>
    </row>
    <row r="1145">
      <c r="K1145" s="8" t="n"/>
    </row>
    <row r="1146">
      <c r="K1146" s="8" t="n"/>
    </row>
    <row r="1147">
      <c r="K1147" s="8" t="n"/>
    </row>
    <row r="1148">
      <c r="K1148" s="8" t="n"/>
    </row>
    <row r="1149">
      <c r="K1149" s="8" t="n"/>
    </row>
    <row r="1150">
      <c r="K1150" s="8" t="n"/>
    </row>
    <row r="1151">
      <c r="K1151" s="8" t="n"/>
    </row>
    <row r="1152">
      <c r="K1152" s="8" t="n"/>
    </row>
    <row r="1153">
      <c r="K1153" s="8" t="n"/>
    </row>
    <row r="1154">
      <c r="K1154" s="8" t="n"/>
    </row>
    <row r="1155">
      <c r="K1155" s="8" t="n"/>
    </row>
    <row r="1156">
      <c r="K1156" s="8" t="n"/>
    </row>
    <row r="1157">
      <c r="K1157" s="8" t="n"/>
    </row>
    <row r="1158">
      <c r="K1158" s="8" t="n"/>
    </row>
    <row r="1159">
      <c r="K1159" s="8" t="n"/>
    </row>
    <row r="1160">
      <c r="K1160" s="8" t="n"/>
    </row>
    <row r="1161">
      <c r="K1161" s="8" t="n"/>
    </row>
    <row r="1162">
      <c r="K1162" s="8" t="n"/>
    </row>
    <row r="1163">
      <c r="K1163" s="8" t="n"/>
    </row>
    <row r="1164">
      <c r="K1164" s="8" t="n"/>
    </row>
    <row r="1165">
      <c r="K1165" s="8" t="n"/>
    </row>
    <row r="1166">
      <c r="K1166" s="8" t="n"/>
    </row>
    <row r="1167">
      <c r="K1167" s="8" t="n"/>
    </row>
    <row r="1168">
      <c r="K1168" s="8" t="n"/>
    </row>
    <row r="1169">
      <c r="K1169" s="8" t="n"/>
    </row>
    <row r="1170">
      <c r="K1170" s="8" t="n"/>
    </row>
    <row r="1171">
      <c r="K1171" s="8" t="n"/>
    </row>
    <row r="1172">
      <c r="K1172" s="8" t="n"/>
    </row>
    <row r="1173">
      <c r="K1173" s="8" t="n"/>
    </row>
    <row r="1174">
      <c r="K1174" s="8" t="n"/>
    </row>
    <row r="1175">
      <c r="K1175" s="8" t="n"/>
    </row>
    <row r="1176">
      <c r="K1176" s="8" t="n"/>
    </row>
    <row r="1177">
      <c r="K1177" s="8" t="n"/>
    </row>
    <row r="1178">
      <c r="K1178" s="8" t="n"/>
    </row>
    <row r="1179">
      <c r="K1179" s="8" t="n"/>
    </row>
    <row r="1180">
      <c r="K1180" s="8" t="n"/>
    </row>
    <row r="1181">
      <c r="K1181" s="8" t="n"/>
    </row>
    <row r="1182">
      <c r="K1182" s="8" t="n"/>
    </row>
    <row r="1183">
      <c r="K1183" s="8" t="n"/>
    </row>
    <row r="1184">
      <c r="K1184" s="8" t="n"/>
    </row>
    <row r="1185">
      <c r="K1185" s="8" t="n"/>
    </row>
    <row r="1186">
      <c r="K1186" s="8" t="n"/>
    </row>
    <row r="1187">
      <c r="K1187" s="8" t="n"/>
    </row>
    <row r="1188">
      <c r="K1188" s="8" t="n"/>
    </row>
    <row r="1189">
      <c r="K1189" s="8" t="n"/>
    </row>
    <row r="1190">
      <c r="K1190" s="8" t="n"/>
    </row>
    <row r="1191">
      <c r="K1191" s="8" t="n"/>
    </row>
    <row r="1192">
      <c r="K1192" s="8" t="n"/>
    </row>
    <row r="1193">
      <c r="K1193" s="8" t="n"/>
    </row>
    <row r="1194">
      <c r="K1194" s="8" t="n"/>
    </row>
    <row r="1195">
      <c r="K1195" s="8" t="n"/>
    </row>
    <row r="1196">
      <c r="K1196" s="8" t="n"/>
    </row>
    <row r="1197">
      <c r="K1197" s="8" t="n"/>
    </row>
    <row r="1198">
      <c r="K1198" s="8" t="n"/>
    </row>
    <row r="1199">
      <c r="K1199" s="8" t="n"/>
    </row>
    <row r="1200">
      <c r="K1200" s="8" t="n"/>
    </row>
    <row r="1201">
      <c r="K1201" s="8" t="n"/>
    </row>
    <row r="1202">
      <c r="K1202" s="8" t="n"/>
    </row>
    <row r="1203">
      <c r="K1203" s="8" t="n"/>
    </row>
    <row r="1204">
      <c r="K1204" s="8" t="n"/>
    </row>
    <row r="1205">
      <c r="K1205" s="8" t="n"/>
    </row>
    <row r="1206">
      <c r="K1206" s="8" t="n"/>
    </row>
    <row r="1207">
      <c r="K1207" s="8" t="n"/>
    </row>
    <row r="1208">
      <c r="K1208" s="8" t="n"/>
    </row>
    <row r="1209">
      <c r="K1209" s="8" t="n"/>
    </row>
    <row r="1210">
      <c r="K1210" s="8" t="n"/>
    </row>
    <row r="1211">
      <c r="K1211" s="8" t="n"/>
    </row>
    <row r="1212">
      <c r="K1212" s="8" t="n"/>
    </row>
    <row r="1213">
      <c r="K1213" s="8" t="n"/>
    </row>
    <row r="1214">
      <c r="K1214" s="8" t="n"/>
    </row>
    <row r="1215">
      <c r="K1215" s="8" t="n"/>
    </row>
    <row r="1216">
      <c r="K1216" s="8" t="n"/>
    </row>
    <row r="1217">
      <c r="K1217" s="8" t="n"/>
    </row>
    <row r="1218">
      <c r="K1218" s="8" t="n"/>
    </row>
    <row r="1219">
      <c r="K1219" s="8" t="n"/>
    </row>
    <row r="1220">
      <c r="K1220" s="8" t="n"/>
    </row>
    <row r="1221">
      <c r="K1221" s="8" t="n"/>
    </row>
    <row r="1222">
      <c r="K1222" s="8" t="n"/>
    </row>
    <row r="1223">
      <c r="K1223" s="8" t="n"/>
    </row>
    <row r="1224">
      <c r="K1224" s="8" t="n"/>
    </row>
    <row r="1225">
      <c r="K1225" s="8" t="n"/>
    </row>
    <row r="1226">
      <c r="K1226" s="8" t="n"/>
    </row>
    <row r="1227">
      <c r="K1227" s="8" t="n"/>
    </row>
    <row r="1228">
      <c r="K1228" s="8" t="n"/>
    </row>
    <row r="1229">
      <c r="K1229" s="8" t="n"/>
    </row>
    <row r="1230">
      <c r="K1230" s="8" t="n"/>
    </row>
    <row r="1231">
      <c r="K1231" s="8" t="n"/>
    </row>
    <row r="1232">
      <c r="K1232" s="8" t="n"/>
    </row>
    <row r="1233">
      <c r="K1233" s="8" t="n"/>
    </row>
    <row r="1234">
      <c r="K1234" s="8" t="n"/>
    </row>
    <row r="1235">
      <c r="K1235" s="8" t="n"/>
    </row>
    <row r="1236">
      <c r="K1236" s="8" t="n"/>
    </row>
    <row r="1237">
      <c r="K1237" s="8" t="n"/>
    </row>
    <row r="1238">
      <c r="K1238" s="8" t="n"/>
    </row>
    <row r="1239">
      <c r="K1239" s="8" t="n"/>
    </row>
    <row r="1240">
      <c r="K1240" s="8" t="n"/>
    </row>
    <row r="1241">
      <c r="K1241" s="8" t="n"/>
    </row>
    <row r="1242">
      <c r="K1242" s="8" t="n"/>
    </row>
    <row r="1243">
      <c r="K1243" s="8" t="n"/>
    </row>
    <row r="1244">
      <c r="K1244" s="8" t="n"/>
    </row>
    <row r="1245">
      <c r="K1245" s="8" t="n"/>
    </row>
    <row r="1246">
      <c r="K1246" s="8" t="n"/>
    </row>
    <row r="1247">
      <c r="K1247" s="8" t="n"/>
    </row>
    <row r="1248">
      <c r="K1248" s="8" t="n"/>
    </row>
    <row r="1249">
      <c r="K1249" s="8" t="n"/>
    </row>
    <row r="1250">
      <c r="K1250" s="8" t="n"/>
    </row>
    <row r="1251">
      <c r="K1251" s="8" t="n"/>
    </row>
    <row r="1252">
      <c r="K1252" s="8" t="n"/>
    </row>
    <row r="1253">
      <c r="K1253" s="8" t="n"/>
    </row>
    <row r="1254">
      <c r="K1254" s="8" t="n"/>
    </row>
    <row r="1255">
      <c r="K1255" s="8" t="n"/>
    </row>
    <row r="1256">
      <c r="K1256" s="8" t="n"/>
    </row>
    <row r="1257">
      <c r="K1257" s="8" t="n"/>
    </row>
    <row r="1258">
      <c r="K1258" s="8" t="n"/>
    </row>
    <row r="1259">
      <c r="K1259" s="8" t="n"/>
    </row>
    <row r="1260">
      <c r="K1260" s="8" t="n"/>
    </row>
    <row r="1261">
      <c r="K1261" s="8" t="n"/>
    </row>
    <row r="1262">
      <c r="K1262" s="8" t="n"/>
    </row>
    <row r="1263">
      <c r="K1263" s="8" t="n"/>
    </row>
    <row r="1264">
      <c r="K1264" s="8" t="n"/>
    </row>
    <row r="1265">
      <c r="K1265" s="8" t="n"/>
    </row>
    <row r="1266">
      <c r="K1266" s="8" t="n"/>
    </row>
    <row r="1267">
      <c r="K1267" s="8" t="n"/>
    </row>
    <row r="1268">
      <c r="K1268" s="8" t="n"/>
    </row>
    <row r="1269">
      <c r="K1269" s="8" t="n"/>
    </row>
    <row r="1270">
      <c r="K1270" s="8" t="n"/>
    </row>
    <row r="1271">
      <c r="K1271" s="8" t="n"/>
    </row>
    <row r="1272">
      <c r="K1272" s="8" t="n"/>
    </row>
    <row r="1273">
      <c r="K1273" s="8" t="n"/>
    </row>
    <row r="1274">
      <c r="K1274" s="8" t="n"/>
    </row>
    <row r="1275">
      <c r="K1275" s="8" t="n"/>
    </row>
    <row r="1276">
      <c r="K1276" s="8" t="n"/>
    </row>
    <row r="1277">
      <c r="K1277" s="8" t="n"/>
    </row>
    <row r="1278">
      <c r="K1278" s="8" t="n"/>
    </row>
    <row r="1279">
      <c r="K1279" s="8" t="n"/>
    </row>
    <row r="1280">
      <c r="K1280" s="8" t="n"/>
    </row>
    <row r="1281">
      <c r="K1281" s="8" t="n"/>
    </row>
    <row r="1282">
      <c r="K1282" s="8" t="n"/>
    </row>
    <row r="1283">
      <c r="K1283" s="8" t="n"/>
    </row>
    <row r="1284">
      <c r="K1284" s="8" t="n"/>
    </row>
    <row r="1285">
      <c r="K1285" s="8" t="n"/>
    </row>
    <row r="1286">
      <c r="K1286" s="8" t="n"/>
    </row>
    <row r="1287">
      <c r="K1287" s="8" t="n"/>
    </row>
    <row r="1288">
      <c r="K1288" s="8" t="n"/>
    </row>
    <row r="1289">
      <c r="K1289" s="8" t="n"/>
    </row>
    <row r="1290">
      <c r="K1290" s="8" t="n"/>
    </row>
    <row r="1291">
      <c r="K1291" s="8" t="n"/>
    </row>
    <row r="1292">
      <c r="K1292" s="8" t="n"/>
    </row>
    <row r="1293">
      <c r="K1293" s="8" t="n"/>
    </row>
    <row r="1294">
      <c r="K1294" s="8" t="n"/>
    </row>
    <row r="1295">
      <c r="K1295" s="8" t="n"/>
    </row>
    <row r="1296">
      <c r="K1296" s="8" t="n"/>
    </row>
    <row r="1297">
      <c r="K1297" s="8" t="n"/>
    </row>
    <row r="1298">
      <c r="K1298" s="8" t="n"/>
    </row>
    <row r="1299">
      <c r="K1299" s="8" t="n"/>
    </row>
    <row r="1300">
      <c r="K1300" s="8" t="n"/>
    </row>
    <row r="1301">
      <c r="K1301" s="8" t="n"/>
    </row>
    <row r="1302">
      <c r="K1302" s="8" t="n"/>
    </row>
    <row r="1303">
      <c r="K1303" s="8" t="n"/>
    </row>
    <row r="1304">
      <c r="K1304" s="8" t="n"/>
    </row>
    <row r="1305">
      <c r="K1305" s="8" t="n"/>
    </row>
    <row r="1306">
      <c r="K1306" s="8" t="n"/>
    </row>
    <row r="1307">
      <c r="K1307" s="8" t="n"/>
    </row>
    <row r="1308">
      <c r="K1308" s="8" t="n"/>
    </row>
    <row r="1309">
      <c r="K1309" s="8" t="n"/>
    </row>
    <row r="1310">
      <c r="K1310" s="8" t="n"/>
    </row>
    <row r="1311">
      <c r="K1311" s="8" t="n"/>
    </row>
    <row r="1312">
      <c r="K1312" s="8" t="n"/>
    </row>
    <row r="1313">
      <c r="K1313" s="8" t="n"/>
    </row>
    <row r="1314">
      <c r="K1314" s="8" t="n"/>
    </row>
    <row r="1315">
      <c r="K1315" s="8" t="n"/>
    </row>
    <row r="1316">
      <c r="K1316" s="8" t="n"/>
    </row>
    <row r="1317">
      <c r="K1317" s="8" t="n"/>
    </row>
    <row r="1318">
      <c r="K1318" s="8" t="n"/>
    </row>
    <row r="1319">
      <c r="K1319" s="8" t="n"/>
    </row>
    <row r="1320">
      <c r="K1320" s="8" t="n"/>
    </row>
    <row r="1321">
      <c r="K1321" s="8" t="n"/>
    </row>
    <row r="1322">
      <c r="K1322" s="8" t="n"/>
    </row>
    <row r="1323">
      <c r="K1323" s="8" t="n"/>
    </row>
    <row r="1324">
      <c r="K1324" s="8" t="n"/>
    </row>
    <row r="1325">
      <c r="K1325" s="8" t="n"/>
    </row>
    <row r="1326">
      <c r="K1326" s="8" t="n"/>
    </row>
    <row r="1327">
      <c r="K1327" s="8" t="n"/>
    </row>
    <row r="1328">
      <c r="K1328" s="8" t="n"/>
    </row>
    <row r="1329">
      <c r="K1329" s="8" t="n"/>
    </row>
    <row r="1330">
      <c r="K1330" s="8" t="n"/>
    </row>
    <row r="1331">
      <c r="K1331" s="8" t="n"/>
    </row>
    <row r="1332">
      <c r="K1332" s="8" t="n"/>
    </row>
    <row r="1333">
      <c r="K1333" s="8" t="n"/>
    </row>
    <row r="1334">
      <c r="K1334" s="8" t="n"/>
    </row>
    <row r="1335">
      <c r="K1335" s="8" t="n"/>
    </row>
    <row r="1336">
      <c r="K1336" s="8" t="n"/>
    </row>
    <row r="1337">
      <c r="K1337" s="8" t="n"/>
    </row>
    <row r="1338">
      <c r="K1338" s="8" t="n"/>
    </row>
    <row r="1339">
      <c r="K1339" s="8" t="n"/>
    </row>
    <row r="1340">
      <c r="K1340" s="8" t="n"/>
    </row>
    <row r="1341">
      <c r="K1341" s="8" t="n"/>
    </row>
    <row r="1342">
      <c r="K1342" s="8" t="n"/>
    </row>
    <row r="1343">
      <c r="K1343" s="8" t="n"/>
    </row>
    <row r="1344">
      <c r="K1344" s="8" t="n"/>
    </row>
    <row r="1345">
      <c r="K1345" s="8" t="n"/>
    </row>
    <row r="1346">
      <c r="K1346" s="8" t="n"/>
    </row>
    <row r="1347">
      <c r="K1347" s="8" t="n"/>
    </row>
    <row r="1348">
      <c r="K1348" s="8" t="n"/>
    </row>
    <row r="1349">
      <c r="K1349" s="8" t="n"/>
    </row>
    <row r="1350">
      <c r="K1350" s="8" t="n"/>
    </row>
    <row r="1351">
      <c r="K1351" s="8" t="n"/>
    </row>
    <row r="1352">
      <c r="K1352" s="8" t="n"/>
    </row>
    <row r="1353">
      <c r="K1353" s="8" t="n"/>
    </row>
    <row r="1354">
      <c r="K1354" s="8" t="n"/>
    </row>
    <row r="1355">
      <c r="K1355" s="8" t="n"/>
    </row>
    <row r="1356">
      <c r="K1356" s="8" t="n"/>
    </row>
    <row r="1357">
      <c r="K1357" s="8" t="n"/>
    </row>
    <row r="1358">
      <c r="K1358" s="8" t="n"/>
    </row>
    <row r="1359">
      <c r="K1359" s="8" t="n"/>
    </row>
    <row r="1360">
      <c r="K1360" s="8" t="n"/>
    </row>
    <row r="1361">
      <c r="K1361" s="8" t="n"/>
    </row>
    <row r="1362">
      <c r="K1362" s="8" t="n"/>
    </row>
    <row r="1363">
      <c r="K1363" s="8" t="n"/>
    </row>
    <row r="1364">
      <c r="K1364" s="8" t="n"/>
    </row>
    <row r="1365">
      <c r="K1365" s="8" t="n"/>
    </row>
    <row r="1366">
      <c r="K1366" s="8" t="n"/>
    </row>
    <row r="1367">
      <c r="K1367" s="8" t="n"/>
    </row>
    <row r="1368">
      <c r="K1368" s="8" t="n"/>
    </row>
    <row r="1369">
      <c r="K1369" s="8" t="n"/>
    </row>
    <row r="1370">
      <c r="K1370" s="8" t="n"/>
    </row>
    <row r="1371">
      <c r="K1371" s="8" t="n"/>
    </row>
    <row r="1372">
      <c r="K1372" s="8" t="n"/>
    </row>
    <row r="1373">
      <c r="K1373" s="8" t="n"/>
    </row>
    <row r="1374">
      <c r="K1374" s="8" t="n"/>
    </row>
    <row r="1375">
      <c r="K1375" s="8" t="n"/>
    </row>
    <row r="1376">
      <c r="K1376" s="8" t="n"/>
    </row>
    <row r="1377">
      <c r="K1377" s="8" t="n"/>
    </row>
    <row r="1378">
      <c r="K1378" s="8" t="n"/>
    </row>
    <row r="1379">
      <c r="K1379" s="8" t="n"/>
    </row>
    <row r="1380">
      <c r="K1380" s="8" t="n"/>
    </row>
    <row r="1381">
      <c r="K1381" s="8" t="n"/>
    </row>
    <row r="1382">
      <c r="K1382" s="8" t="n"/>
    </row>
    <row r="1383">
      <c r="K1383" s="8" t="n"/>
    </row>
    <row r="1384">
      <c r="K1384" s="8" t="n"/>
    </row>
    <row r="1385">
      <c r="K1385" s="8" t="n"/>
    </row>
    <row r="1386">
      <c r="K1386" s="8" t="n"/>
    </row>
    <row r="1387">
      <c r="K1387" s="8" t="n"/>
    </row>
    <row r="1388">
      <c r="K1388" s="8" t="n"/>
    </row>
    <row r="1389">
      <c r="K1389" s="8" t="n"/>
    </row>
    <row r="1390">
      <c r="K1390" s="8" t="n"/>
    </row>
    <row r="1391">
      <c r="K1391" s="8" t="n"/>
    </row>
    <row r="1392">
      <c r="K1392" s="8" t="n"/>
    </row>
    <row r="1393">
      <c r="K1393" s="8" t="n"/>
    </row>
    <row r="1394">
      <c r="K1394" s="8" t="n"/>
    </row>
    <row r="1395">
      <c r="K1395" s="8" t="n"/>
    </row>
    <row r="1396">
      <c r="K1396" s="8" t="n"/>
    </row>
    <row r="1397">
      <c r="K1397" s="8" t="n"/>
    </row>
    <row r="1398">
      <c r="K1398" s="8" t="n"/>
    </row>
    <row r="1399">
      <c r="K1399" s="8" t="n"/>
    </row>
    <row r="1400">
      <c r="K1400" s="8" t="n"/>
    </row>
    <row r="1401">
      <c r="K1401" s="8" t="n"/>
    </row>
    <row r="1402">
      <c r="K1402" s="8" t="n"/>
    </row>
    <row r="1403">
      <c r="K1403" s="8" t="n"/>
    </row>
    <row r="1404">
      <c r="K1404" s="8" t="n"/>
    </row>
    <row r="1405">
      <c r="K1405" s="8" t="n"/>
    </row>
    <row r="1406">
      <c r="K1406" s="8" t="n"/>
    </row>
    <row r="1407">
      <c r="K1407" s="8" t="n"/>
    </row>
    <row r="1408">
      <c r="K1408" s="8" t="n"/>
    </row>
    <row r="1409">
      <c r="K1409" s="8" t="n"/>
    </row>
    <row r="1410">
      <c r="K1410" s="8" t="n"/>
    </row>
    <row r="1411">
      <c r="K1411" s="8" t="n"/>
    </row>
    <row r="1412">
      <c r="K1412" s="8" t="n"/>
    </row>
    <row r="1413">
      <c r="K1413" s="8" t="n"/>
    </row>
    <row r="1414">
      <c r="K1414" s="8" t="n"/>
    </row>
    <row r="1415">
      <c r="K1415" s="8" t="n"/>
    </row>
    <row r="1416">
      <c r="K1416" s="8" t="n"/>
    </row>
    <row r="1417">
      <c r="K1417" s="8" t="n"/>
    </row>
    <row r="1418">
      <c r="K1418" s="8" t="n"/>
    </row>
    <row r="1419">
      <c r="K1419" s="8" t="n"/>
    </row>
    <row r="1420">
      <c r="K1420" s="8" t="n"/>
    </row>
    <row r="1421">
      <c r="K1421" s="8" t="n"/>
    </row>
    <row r="1422">
      <c r="K1422" s="8" t="n"/>
    </row>
    <row r="1423">
      <c r="K1423" s="8" t="n"/>
    </row>
    <row r="1424">
      <c r="K1424" s="8" t="n"/>
    </row>
    <row r="1425">
      <c r="K1425" s="8" t="n"/>
    </row>
    <row r="1426">
      <c r="K1426" s="8" t="n"/>
    </row>
    <row r="1427">
      <c r="K1427" s="8" t="n"/>
    </row>
    <row r="1428">
      <c r="K1428" s="8" t="n"/>
    </row>
    <row r="1429">
      <c r="K1429" s="8" t="n"/>
    </row>
    <row r="1430">
      <c r="K1430" s="8" t="n"/>
    </row>
    <row r="1431">
      <c r="K1431" s="8" t="n"/>
    </row>
    <row r="1432">
      <c r="K1432" s="8" t="n"/>
    </row>
    <row r="1433">
      <c r="K1433" s="8" t="n"/>
    </row>
    <row r="1434">
      <c r="K1434" s="8" t="n"/>
    </row>
    <row r="1435">
      <c r="K1435" s="8" t="n"/>
    </row>
    <row r="1436">
      <c r="K1436" s="8" t="n"/>
    </row>
    <row r="1437">
      <c r="K1437" s="8" t="n"/>
    </row>
    <row r="1438">
      <c r="K1438" s="8" t="n"/>
    </row>
    <row r="1439">
      <c r="K1439" s="8" t="n"/>
    </row>
    <row r="1440">
      <c r="K1440" s="8" t="n"/>
    </row>
    <row r="1441">
      <c r="K1441" s="8" t="n"/>
    </row>
    <row r="1442">
      <c r="K1442" s="8" t="n"/>
    </row>
    <row r="1443">
      <c r="K1443" s="8" t="n"/>
    </row>
    <row r="1444">
      <c r="K1444" s="8" t="n"/>
    </row>
    <row r="1445">
      <c r="K1445" s="8" t="n"/>
    </row>
    <row r="1446">
      <c r="K1446" s="8" t="n"/>
    </row>
    <row r="1447">
      <c r="K1447" s="8" t="n"/>
    </row>
    <row r="1448">
      <c r="K1448" s="8" t="n"/>
    </row>
    <row r="1449">
      <c r="K1449" s="8" t="n"/>
    </row>
    <row r="1450">
      <c r="K1450" s="8" t="n"/>
    </row>
    <row r="1451">
      <c r="K1451" s="8" t="n"/>
    </row>
    <row r="1452">
      <c r="K1452" s="8" t="n"/>
    </row>
    <row r="1453">
      <c r="K1453" s="8" t="n"/>
    </row>
    <row r="1454">
      <c r="K1454" s="8" t="n"/>
    </row>
    <row r="1455">
      <c r="K1455" s="8" t="n"/>
    </row>
    <row r="1456">
      <c r="K1456" s="8" t="n"/>
    </row>
    <row r="1457">
      <c r="K1457" s="8" t="n"/>
    </row>
    <row r="1458">
      <c r="K1458" s="8" t="n"/>
    </row>
    <row r="1459">
      <c r="K1459" s="8" t="n"/>
    </row>
    <row r="1460">
      <c r="K1460" s="8" t="n"/>
    </row>
    <row r="1461">
      <c r="K1461" s="8" t="n"/>
    </row>
    <row r="1462">
      <c r="K1462" s="8" t="n"/>
    </row>
    <row r="1463">
      <c r="K1463" s="8" t="n"/>
    </row>
    <row r="1464">
      <c r="K1464" s="8" t="n"/>
    </row>
    <row r="1465">
      <c r="K1465" s="8" t="n"/>
    </row>
    <row r="1466">
      <c r="K1466" s="8" t="n"/>
    </row>
    <row r="1467">
      <c r="K1467" s="8" t="n"/>
    </row>
    <row r="1468">
      <c r="K1468" s="8" t="n"/>
    </row>
    <row r="1469">
      <c r="K1469" s="8" t="n"/>
    </row>
    <row r="1470">
      <c r="K1470" s="8" t="n"/>
    </row>
    <row r="1471">
      <c r="K1471" s="8" t="n"/>
    </row>
    <row r="1472">
      <c r="K1472" s="8" t="n"/>
    </row>
    <row r="1473">
      <c r="K1473" s="8" t="n"/>
    </row>
    <row r="1474">
      <c r="K1474" s="8" t="n"/>
    </row>
    <row r="1475">
      <c r="K1475" s="8" t="n"/>
    </row>
    <row r="1476">
      <c r="K1476" s="8" t="n"/>
    </row>
    <row r="1477">
      <c r="K1477" s="8" t="n"/>
    </row>
    <row r="1478">
      <c r="K1478" s="8" t="n"/>
    </row>
    <row r="1479">
      <c r="K1479" s="8" t="n"/>
    </row>
    <row r="1480">
      <c r="K1480" s="8" t="n"/>
    </row>
    <row r="1481">
      <c r="K1481" s="8" t="n"/>
    </row>
    <row r="1482">
      <c r="K1482" s="8" t="n"/>
    </row>
    <row r="1483">
      <c r="K1483" s="8" t="n"/>
    </row>
    <row r="1484">
      <c r="K1484" s="8" t="n"/>
    </row>
    <row r="1485">
      <c r="K1485" s="8" t="n"/>
    </row>
    <row r="1486">
      <c r="K1486" s="8" t="n"/>
    </row>
    <row r="1487">
      <c r="K1487" s="8" t="n"/>
    </row>
    <row r="1488">
      <c r="K1488" s="8" t="n"/>
    </row>
    <row r="1489">
      <c r="K1489" s="8" t="n"/>
    </row>
    <row r="1490">
      <c r="K1490" s="8" t="n"/>
    </row>
    <row r="1491">
      <c r="K1491" s="8" t="n"/>
    </row>
    <row r="1492">
      <c r="K1492" s="8" t="n"/>
    </row>
    <row r="1493">
      <c r="K1493" s="8" t="n"/>
    </row>
    <row r="1494">
      <c r="K1494" s="8" t="n"/>
    </row>
    <row r="1495">
      <c r="K1495" s="8" t="n"/>
    </row>
    <row r="1496">
      <c r="K1496" s="8" t="n"/>
    </row>
    <row r="1497">
      <c r="K1497" s="8" t="n"/>
    </row>
    <row r="1498">
      <c r="K1498" s="8" t="n"/>
    </row>
    <row r="1499">
      <c r="K1499" s="8" t="n"/>
    </row>
    <row r="1500">
      <c r="K1500" s="8" t="n"/>
    </row>
    <row r="1501">
      <c r="K1501" s="8" t="n"/>
    </row>
    <row r="1502">
      <c r="K1502" s="8" t="n"/>
    </row>
    <row r="1503">
      <c r="K1503" s="8" t="n"/>
    </row>
    <row r="1504">
      <c r="K1504" s="8" t="n"/>
    </row>
    <row r="1505">
      <c r="K1505" s="8" t="n"/>
    </row>
    <row r="1506">
      <c r="K1506" s="8" t="n"/>
    </row>
    <row r="1507">
      <c r="K1507" s="8" t="n"/>
    </row>
    <row r="1508">
      <c r="K1508" s="8" t="n"/>
    </row>
    <row r="1509">
      <c r="K1509" s="8" t="n"/>
    </row>
    <row r="1510">
      <c r="K1510" s="8" t="n"/>
    </row>
    <row r="1511">
      <c r="K1511" s="8" t="n"/>
    </row>
    <row r="1512">
      <c r="K1512" s="8" t="n"/>
    </row>
    <row r="1513">
      <c r="K1513" s="8" t="n"/>
    </row>
    <row r="1514">
      <c r="K1514" s="8" t="n"/>
    </row>
    <row r="1515">
      <c r="K1515" s="8" t="n"/>
    </row>
    <row r="1516">
      <c r="K1516" s="8" t="n"/>
    </row>
    <row r="1517">
      <c r="K1517" s="8" t="n"/>
    </row>
    <row r="1518">
      <c r="K1518" s="8" t="n"/>
    </row>
    <row r="1519">
      <c r="K1519" s="8" t="n"/>
    </row>
    <row r="1520">
      <c r="K1520" s="8" t="n"/>
    </row>
    <row r="1521">
      <c r="K1521" s="8" t="n"/>
    </row>
    <row r="1522">
      <c r="K1522" s="8" t="n"/>
    </row>
    <row r="1523">
      <c r="K1523" s="8" t="n"/>
    </row>
    <row r="1524">
      <c r="K1524" s="8" t="n"/>
    </row>
    <row r="1525">
      <c r="K1525" s="8" t="n"/>
    </row>
    <row r="1526">
      <c r="K1526" s="8" t="n"/>
    </row>
    <row r="1527">
      <c r="K1527" s="8" t="n"/>
    </row>
    <row r="1528">
      <c r="K1528" s="8" t="n"/>
    </row>
    <row r="1529">
      <c r="K1529" s="8" t="n"/>
    </row>
    <row r="1530">
      <c r="K1530" s="8" t="n"/>
    </row>
    <row r="1531">
      <c r="K1531" s="8" t="n"/>
    </row>
    <row r="1532">
      <c r="K1532" s="8" t="n"/>
    </row>
    <row r="1533">
      <c r="K1533" s="8" t="n"/>
    </row>
    <row r="1534">
      <c r="K1534" s="8" t="n"/>
    </row>
    <row r="1535">
      <c r="K1535" s="8" t="n"/>
    </row>
    <row r="1536">
      <c r="K1536" s="8" t="n"/>
    </row>
    <row r="1537">
      <c r="K1537" s="8" t="n"/>
    </row>
    <row r="1538">
      <c r="K1538" s="8" t="n"/>
    </row>
    <row r="1539">
      <c r="K1539" s="8" t="n"/>
    </row>
    <row r="1540">
      <c r="K1540" s="8" t="n"/>
    </row>
    <row r="1541">
      <c r="K1541" s="8" t="n"/>
    </row>
    <row r="1542">
      <c r="K1542" s="8" t="n"/>
    </row>
    <row r="1543">
      <c r="K1543" s="8" t="n"/>
    </row>
    <row r="1544">
      <c r="K1544" s="8" t="n"/>
    </row>
    <row r="1545">
      <c r="K1545" s="8" t="n"/>
    </row>
    <row r="1546">
      <c r="K1546" s="8" t="n"/>
    </row>
    <row r="1547">
      <c r="K1547" s="8" t="n"/>
    </row>
    <row r="1548">
      <c r="K1548" s="8" t="n"/>
    </row>
    <row r="1549">
      <c r="K1549" s="8" t="n"/>
    </row>
    <row r="1550">
      <c r="K1550" s="8" t="n"/>
    </row>
    <row r="1551">
      <c r="K1551" s="8" t="n"/>
    </row>
    <row r="1552">
      <c r="K1552" s="8" t="n"/>
    </row>
    <row r="1553">
      <c r="K1553" s="8" t="n"/>
    </row>
    <row r="1554">
      <c r="K1554" s="8" t="n"/>
    </row>
    <row r="1555">
      <c r="K1555" s="8" t="n"/>
    </row>
    <row r="1556">
      <c r="K1556" s="8" t="n"/>
    </row>
    <row r="1557">
      <c r="K1557" s="8" t="n"/>
    </row>
    <row r="1558">
      <c r="K1558" s="8" t="n"/>
    </row>
    <row r="1559">
      <c r="K1559" s="8" t="n"/>
    </row>
    <row r="1560">
      <c r="K1560" s="8" t="n"/>
    </row>
    <row r="1561">
      <c r="K1561" s="8" t="n"/>
    </row>
    <row r="1562">
      <c r="K1562" s="8" t="n"/>
    </row>
    <row r="1563">
      <c r="K1563" s="8" t="n"/>
    </row>
    <row r="1564">
      <c r="K1564" s="8" t="n"/>
    </row>
    <row r="1565">
      <c r="K1565" s="8" t="n"/>
    </row>
    <row r="1566">
      <c r="K1566" s="8" t="n"/>
    </row>
    <row r="1567">
      <c r="K1567" s="8" t="n"/>
    </row>
    <row r="1568">
      <c r="K1568" s="8" t="n"/>
    </row>
    <row r="1569">
      <c r="K1569" s="8" t="n"/>
    </row>
    <row r="1570">
      <c r="K1570" s="8" t="n"/>
    </row>
    <row r="1571">
      <c r="K1571" s="8" t="n"/>
    </row>
    <row r="1572">
      <c r="K1572" s="8" t="n"/>
    </row>
    <row r="1573">
      <c r="K1573" s="8" t="n"/>
    </row>
    <row r="1574">
      <c r="K1574" s="8" t="n"/>
    </row>
    <row r="1575">
      <c r="K1575" s="8" t="n"/>
    </row>
    <row r="1576">
      <c r="K1576" s="8" t="n"/>
    </row>
    <row r="1577">
      <c r="K1577" s="8" t="n"/>
    </row>
    <row r="1578">
      <c r="K1578" s="8" t="n"/>
    </row>
    <row r="1579">
      <c r="K1579" s="8" t="n"/>
    </row>
    <row r="1580">
      <c r="K1580" s="8" t="n"/>
    </row>
    <row r="1581">
      <c r="K1581" s="8" t="n"/>
    </row>
    <row r="1582">
      <c r="K1582" s="8" t="n"/>
    </row>
    <row r="1583">
      <c r="K1583" s="8" t="n"/>
    </row>
    <row r="1584">
      <c r="K1584" s="8" t="n"/>
    </row>
    <row r="1585">
      <c r="K1585" s="8" t="n"/>
    </row>
    <row r="1586">
      <c r="K1586" s="8" t="n"/>
    </row>
    <row r="1587">
      <c r="K1587" s="8" t="n"/>
    </row>
    <row r="1588">
      <c r="K1588" s="8" t="n"/>
    </row>
    <row r="1589">
      <c r="K1589" s="8" t="n"/>
    </row>
    <row r="1590">
      <c r="K1590" s="8" t="n"/>
    </row>
    <row r="1591">
      <c r="K1591" s="8" t="n"/>
    </row>
    <row r="1592">
      <c r="K1592" s="8" t="n"/>
    </row>
    <row r="1593">
      <c r="K1593" s="8" t="n"/>
    </row>
    <row r="1594">
      <c r="K1594" s="8" t="n"/>
    </row>
    <row r="1595">
      <c r="K1595" s="8" t="n"/>
    </row>
    <row r="1596">
      <c r="K1596" s="8" t="n"/>
    </row>
    <row r="1597">
      <c r="K1597" s="8" t="n"/>
    </row>
    <row r="1598">
      <c r="K1598" s="8" t="n"/>
    </row>
    <row r="1599">
      <c r="K1599" s="8" t="n"/>
    </row>
    <row r="1600">
      <c r="K1600" s="8" t="n"/>
    </row>
    <row r="1601">
      <c r="K1601" s="8" t="n"/>
    </row>
    <row r="1602">
      <c r="K1602" s="8" t="n"/>
    </row>
    <row r="1603">
      <c r="K1603" s="8" t="n"/>
    </row>
    <row r="1604">
      <c r="K1604" s="8" t="n"/>
    </row>
    <row r="1605">
      <c r="K1605" s="8" t="n"/>
    </row>
    <row r="1606">
      <c r="K1606" s="8" t="n"/>
    </row>
    <row r="1607">
      <c r="K1607" s="8" t="n"/>
    </row>
    <row r="1608">
      <c r="K1608" s="8" t="n"/>
    </row>
    <row r="1609">
      <c r="K1609" s="8" t="n"/>
    </row>
    <row r="1610">
      <c r="K1610" s="8" t="n"/>
    </row>
    <row r="1611">
      <c r="K1611" s="8" t="n"/>
    </row>
    <row r="1612">
      <c r="K1612" s="8" t="n"/>
    </row>
    <row r="1613">
      <c r="K1613" s="8" t="n"/>
    </row>
    <row r="1614">
      <c r="K1614" s="8" t="n"/>
    </row>
    <row r="1615">
      <c r="K1615" s="8" t="n"/>
    </row>
    <row r="1616">
      <c r="K1616" s="8" t="n"/>
    </row>
    <row r="1617">
      <c r="K1617" s="8" t="n"/>
    </row>
    <row r="1618">
      <c r="K1618" s="8" t="n"/>
    </row>
    <row r="1619">
      <c r="K1619" s="8" t="n"/>
    </row>
    <row r="1620">
      <c r="K1620" s="8" t="n"/>
    </row>
    <row r="1621">
      <c r="K1621" s="8" t="n"/>
    </row>
    <row r="1622">
      <c r="K1622" s="8" t="n"/>
    </row>
    <row r="1623">
      <c r="K1623" s="8" t="n"/>
    </row>
    <row r="1624">
      <c r="K1624" s="8" t="n"/>
    </row>
    <row r="1625">
      <c r="K1625" s="8" t="n"/>
    </row>
    <row r="1626">
      <c r="K1626" s="8" t="n"/>
    </row>
    <row r="1627">
      <c r="K1627" s="8" t="n"/>
    </row>
    <row r="1628">
      <c r="K1628" s="8" t="n"/>
    </row>
    <row r="1629">
      <c r="K1629" s="8" t="n"/>
    </row>
    <row r="1630">
      <c r="K1630" s="8" t="n"/>
    </row>
    <row r="1631">
      <c r="K1631" s="8" t="n"/>
    </row>
    <row r="1632">
      <c r="K1632" s="8" t="n"/>
    </row>
    <row r="1633">
      <c r="K1633" s="8" t="n"/>
    </row>
    <row r="1634">
      <c r="K1634" s="8" t="n"/>
    </row>
    <row r="1635">
      <c r="K1635" s="8" t="n"/>
    </row>
    <row r="1636">
      <c r="K1636" s="8" t="n"/>
    </row>
    <row r="1637">
      <c r="K1637" s="8" t="n"/>
    </row>
    <row r="1638">
      <c r="K1638" s="8" t="n"/>
    </row>
    <row r="1639">
      <c r="K1639" s="8" t="n"/>
    </row>
    <row r="1640">
      <c r="K1640" s="8" t="n"/>
    </row>
    <row r="1641">
      <c r="K1641" s="8" t="n"/>
    </row>
    <row r="1642">
      <c r="K1642" s="8" t="n"/>
    </row>
    <row r="1643">
      <c r="K1643" s="8" t="n"/>
    </row>
    <row r="1644">
      <c r="K1644" s="8" t="n"/>
    </row>
    <row r="1645">
      <c r="K1645" s="8" t="n"/>
    </row>
    <row r="1646">
      <c r="K1646" s="8" t="n"/>
    </row>
    <row r="1647">
      <c r="K1647" s="8" t="n"/>
    </row>
    <row r="1648">
      <c r="K1648" s="8" t="n"/>
    </row>
    <row r="1649">
      <c r="K1649" s="8" t="n"/>
    </row>
    <row r="1650">
      <c r="K1650" s="8" t="n"/>
    </row>
    <row r="1651">
      <c r="K1651" s="8" t="n"/>
    </row>
    <row r="1652">
      <c r="K1652" s="8" t="n"/>
    </row>
    <row r="1653">
      <c r="K1653" s="8" t="n"/>
    </row>
    <row r="1654">
      <c r="K1654" s="8" t="n"/>
    </row>
    <row r="1655">
      <c r="K1655" s="8" t="n"/>
    </row>
    <row r="1656">
      <c r="K1656" s="8" t="n"/>
    </row>
    <row r="1657">
      <c r="K1657" s="8" t="n"/>
    </row>
    <row r="1658">
      <c r="K1658" s="8" t="n"/>
    </row>
    <row r="1659">
      <c r="K1659" s="8" t="n"/>
    </row>
    <row r="1660">
      <c r="K1660" s="8" t="n"/>
    </row>
    <row r="1661">
      <c r="K1661" s="8" t="n"/>
    </row>
    <row r="1662">
      <c r="K1662" s="8" t="n"/>
    </row>
    <row r="1663">
      <c r="K1663" s="8" t="n"/>
    </row>
    <row r="1664">
      <c r="K1664" s="8" t="n"/>
    </row>
    <row r="1665">
      <c r="K1665" s="8" t="n"/>
    </row>
    <row r="1666">
      <c r="K1666" s="8" t="n"/>
    </row>
    <row r="1667">
      <c r="K1667" s="8" t="n"/>
    </row>
    <row r="1668">
      <c r="K1668" s="8" t="n"/>
    </row>
    <row r="1669">
      <c r="K1669" s="8" t="n"/>
    </row>
    <row r="1670">
      <c r="K1670" s="8" t="n"/>
    </row>
    <row r="1671">
      <c r="K1671" s="8" t="n"/>
    </row>
    <row r="1672">
      <c r="K1672" s="8" t="n"/>
    </row>
    <row r="1673">
      <c r="K1673" s="8" t="n"/>
    </row>
    <row r="1674">
      <c r="K1674" s="8" t="n"/>
    </row>
    <row r="1675">
      <c r="K1675" s="8" t="n"/>
    </row>
    <row r="1676">
      <c r="K1676" s="8" t="n"/>
    </row>
    <row r="1677">
      <c r="K1677" s="8" t="n"/>
    </row>
    <row r="1678">
      <c r="K1678" s="8" t="n"/>
    </row>
    <row r="1679">
      <c r="K1679" s="8" t="n"/>
    </row>
    <row r="1680">
      <c r="K1680" s="8" t="n"/>
    </row>
    <row r="1681">
      <c r="K1681" s="8" t="n"/>
    </row>
    <row r="1682">
      <c r="K1682" s="8" t="n"/>
    </row>
    <row r="1683">
      <c r="K1683" s="8" t="n"/>
    </row>
    <row r="1684">
      <c r="K1684" s="8" t="n"/>
    </row>
    <row r="1685">
      <c r="K1685" s="8" t="n"/>
    </row>
    <row r="1686">
      <c r="K1686" s="8" t="n"/>
    </row>
    <row r="1687">
      <c r="K1687" s="8" t="n"/>
    </row>
    <row r="1688">
      <c r="K1688" s="8" t="n"/>
    </row>
    <row r="1689">
      <c r="K1689" s="8" t="n"/>
    </row>
    <row r="1690">
      <c r="K1690" s="8" t="n"/>
    </row>
    <row r="1691">
      <c r="K1691" s="8" t="n"/>
    </row>
    <row r="1692">
      <c r="K1692" s="8" t="n"/>
    </row>
    <row r="1693">
      <c r="K1693" s="8" t="n"/>
    </row>
    <row r="1694">
      <c r="K1694" s="8" t="n"/>
    </row>
    <row r="1695">
      <c r="K1695" s="8" t="n"/>
    </row>
    <row r="1696">
      <c r="K1696" s="8" t="n"/>
    </row>
    <row r="1697">
      <c r="K1697" s="8" t="n"/>
    </row>
    <row r="1698">
      <c r="K1698" s="8" t="n"/>
    </row>
    <row r="1699">
      <c r="K1699" s="8" t="n"/>
    </row>
    <row r="1700">
      <c r="K1700" s="8" t="n"/>
    </row>
    <row r="1701">
      <c r="K1701" s="8" t="n"/>
    </row>
    <row r="1702">
      <c r="K1702" s="8" t="n"/>
    </row>
    <row r="1703">
      <c r="K1703" s="8" t="n"/>
    </row>
    <row r="1704">
      <c r="K1704" s="8" t="n"/>
    </row>
    <row r="1705">
      <c r="K1705" s="8" t="n"/>
    </row>
    <row r="1706">
      <c r="K1706" s="8" t="n"/>
    </row>
    <row r="1707">
      <c r="K1707" s="8" t="n"/>
    </row>
    <row r="1708">
      <c r="K1708" s="8" t="n"/>
    </row>
    <row r="1709">
      <c r="K1709" s="8" t="n"/>
    </row>
    <row r="1710">
      <c r="K1710" s="8" t="n"/>
    </row>
    <row r="1711">
      <c r="K1711" s="8" t="n"/>
    </row>
    <row r="1712">
      <c r="K1712" s="8" t="n"/>
    </row>
    <row r="1713">
      <c r="K1713" s="8" t="n"/>
    </row>
    <row r="1714">
      <c r="K1714" s="8" t="n"/>
    </row>
    <row r="1715">
      <c r="K1715" s="8" t="n"/>
    </row>
    <row r="1716">
      <c r="K1716" s="8" t="n"/>
    </row>
    <row r="1717">
      <c r="K1717" s="8" t="n"/>
    </row>
    <row r="1718">
      <c r="K1718" s="8" t="n"/>
    </row>
    <row r="1719">
      <c r="K1719" s="8" t="n"/>
    </row>
    <row r="1720">
      <c r="K1720" s="8" t="n"/>
    </row>
    <row r="1721">
      <c r="K1721" s="8" t="n"/>
    </row>
    <row r="1722">
      <c r="K1722" s="8" t="n"/>
    </row>
    <row r="1723">
      <c r="K1723" s="8" t="n"/>
    </row>
    <row r="1724">
      <c r="K1724" s="8" t="n"/>
    </row>
    <row r="1725">
      <c r="K1725" s="8" t="n"/>
    </row>
    <row r="1726">
      <c r="K1726" s="8" t="n"/>
    </row>
    <row r="1727">
      <c r="K1727" s="8" t="n"/>
    </row>
    <row r="1728">
      <c r="K1728" s="8" t="n"/>
    </row>
    <row r="1729">
      <c r="K1729" s="8" t="n"/>
    </row>
    <row r="1730">
      <c r="K1730" s="8" t="n"/>
    </row>
    <row r="1731">
      <c r="K1731" s="8" t="n"/>
    </row>
    <row r="1732">
      <c r="K1732" s="8" t="n"/>
    </row>
    <row r="1733">
      <c r="K1733" s="8" t="n"/>
    </row>
    <row r="1734">
      <c r="K1734" s="8" t="n"/>
    </row>
    <row r="1735">
      <c r="K1735" s="8" t="n"/>
    </row>
    <row r="1736">
      <c r="K1736" s="8" t="n"/>
    </row>
    <row r="1737">
      <c r="K1737" s="8" t="n"/>
    </row>
    <row r="1738">
      <c r="K1738" s="8" t="n"/>
    </row>
    <row r="1739">
      <c r="K1739" s="8" t="n"/>
    </row>
    <row r="1740">
      <c r="K1740" s="8" t="n"/>
    </row>
    <row r="1741">
      <c r="K1741" s="8" t="n"/>
    </row>
    <row r="1742">
      <c r="K1742" s="8" t="n"/>
    </row>
    <row r="1743">
      <c r="K1743" s="8" t="n"/>
    </row>
    <row r="1744">
      <c r="K1744" s="8" t="n"/>
    </row>
    <row r="1745">
      <c r="K1745" s="8" t="n"/>
    </row>
    <row r="1746">
      <c r="K1746" s="8" t="n"/>
    </row>
    <row r="1747">
      <c r="K1747" s="8" t="n"/>
    </row>
    <row r="1748">
      <c r="K1748" s="8" t="n"/>
    </row>
    <row r="1749">
      <c r="K1749" s="8" t="n"/>
    </row>
    <row r="1750">
      <c r="K1750" s="8" t="n"/>
    </row>
    <row r="1751">
      <c r="K1751" s="8" t="n"/>
    </row>
    <row r="1752">
      <c r="K1752" s="8" t="n"/>
    </row>
    <row r="1753">
      <c r="K1753" s="8" t="n"/>
    </row>
    <row r="1754">
      <c r="K1754" s="8" t="n"/>
    </row>
    <row r="1755">
      <c r="K1755" s="8" t="n"/>
    </row>
    <row r="1756">
      <c r="K1756" s="8" t="n"/>
    </row>
    <row r="1757">
      <c r="K1757" s="8" t="n"/>
    </row>
    <row r="1758">
      <c r="K1758" s="8" t="n"/>
    </row>
    <row r="1759">
      <c r="K1759" s="8" t="n"/>
    </row>
    <row r="1760">
      <c r="K1760" s="8" t="n"/>
    </row>
    <row r="1761">
      <c r="K1761" s="8" t="n"/>
    </row>
    <row r="1762">
      <c r="K1762" s="8" t="n"/>
    </row>
    <row r="1763">
      <c r="K1763" s="8" t="n"/>
    </row>
    <row r="1764">
      <c r="K1764" s="8" t="n"/>
    </row>
    <row r="1765">
      <c r="K1765" s="8" t="n"/>
    </row>
    <row r="1766">
      <c r="K1766" s="8" t="n"/>
    </row>
    <row r="1767">
      <c r="K1767" s="8" t="n"/>
    </row>
    <row r="1768">
      <c r="K1768" s="8" t="n"/>
    </row>
    <row r="1769">
      <c r="K1769" s="8" t="n"/>
    </row>
    <row r="1770">
      <c r="K1770" s="8" t="n"/>
    </row>
    <row r="1771">
      <c r="K1771" s="8" t="n"/>
    </row>
    <row r="1772">
      <c r="K1772" s="8" t="n"/>
    </row>
    <row r="1773">
      <c r="K1773" s="8" t="n"/>
    </row>
    <row r="1774">
      <c r="K1774" s="8" t="n"/>
    </row>
    <row r="1775">
      <c r="K1775" s="8" t="n"/>
    </row>
    <row r="1776">
      <c r="K1776" s="8" t="n"/>
    </row>
    <row r="1777">
      <c r="K1777" s="8" t="n"/>
    </row>
    <row r="1778">
      <c r="K1778" s="8" t="n"/>
    </row>
    <row r="1779">
      <c r="K1779" s="8" t="n"/>
    </row>
    <row r="1780">
      <c r="K1780" s="8" t="n"/>
    </row>
    <row r="1781">
      <c r="K1781" s="8" t="n"/>
    </row>
    <row r="1782">
      <c r="K1782" s="8" t="n"/>
    </row>
    <row r="1783">
      <c r="K1783" s="8" t="n"/>
    </row>
    <row r="1784">
      <c r="K1784" s="8" t="n"/>
    </row>
    <row r="1785">
      <c r="K1785" s="8" t="n"/>
    </row>
    <row r="1786">
      <c r="K1786" s="8" t="n"/>
    </row>
    <row r="1787">
      <c r="K1787" s="8" t="n"/>
    </row>
    <row r="1788">
      <c r="K1788" s="8" t="n"/>
    </row>
    <row r="1789">
      <c r="K1789" s="8" t="n"/>
    </row>
    <row r="1790">
      <c r="K1790" s="8" t="n"/>
    </row>
    <row r="1791">
      <c r="K1791" s="8" t="n"/>
    </row>
    <row r="1792">
      <c r="K1792" s="8" t="n"/>
    </row>
    <row r="1793">
      <c r="K1793" s="8" t="n"/>
    </row>
    <row r="1794">
      <c r="K1794" s="8" t="n"/>
    </row>
    <row r="1795">
      <c r="K1795" s="8" t="n"/>
    </row>
    <row r="1796">
      <c r="K1796" s="8" t="n"/>
    </row>
    <row r="1797">
      <c r="K1797" s="8" t="n"/>
    </row>
    <row r="1798">
      <c r="K1798" s="8" t="n"/>
    </row>
    <row r="1799">
      <c r="K1799" s="8" t="n"/>
    </row>
    <row r="1800">
      <c r="K1800" s="8" t="n"/>
    </row>
    <row r="1801">
      <c r="K1801" s="8" t="n"/>
    </row>
    <row r="1802">
      <c r="K1802" s="8" t="n"/>
    </row>
    <row r="1803">
      <c r="K1803" s="8" t="n"/>
    </row>
    <row r="1804">
      <c r="K1804" s="8" t="n"/>
    </row>
    <row r="1805">
      <c r="K1805" s="8" t="n"/>
    </row>
    <row r="1806">
      <c r="K1806" s="8" t="n"/>
    </row>
    <row r="1807">
      <c r="K1807" s="8" t="n"/>
    </row>
    <row r="1808">
      <c r="K1808" s="8" t="n"/>
    </row>
    <row r="1809">
      <c r="K1809" s="8" t="n"/>
    </row>
    <row r="1810">
      <c r="K1810" s="8" t="n"/>
    </row>
    <row r="1811">
      <c r="K1811" s="8" t="n"/>
    </row>
    <row r="1812">
      <c r="K1812" s="8" t="n"/>
    </row>
    <row r="1813">
      <c r="K1813" s="8" t="n"/>
    </row>
    <row r="1814">
      <c r="K1814" s="8" t="n"/>
    </row>
    <row r="1815">
      <c r="K1815" s="8" t="n"/>
    </row>
    <row r="1816">
      <c r="K1816" s="8" t="n"/>
    </row>
    <row r="1817">
      <c r="K1817" s="8" t="n"/>
    </row>
    <row r="1818">
      <c r="K1818" s="8" t="n"/>
    </row>
    <row r="1819">
      <c r="K1819" s="8" t="n"/>
    </row>
    <row r="1820">
      <c r="K1820" s="8" t="n"/>
    </row>
    <row r="1821">
      <c r="K1821" s="8" t="n"/>
    </row>
    <row r="1822">
      <c r="K1822" s="8" t="n"/>
    </row>
    <row r="1823">
      <c r="K1823" s="8" t="n"/>
    </row>
    <row r="1824">
      <c r="K1824" s="8" t="n"/>
    </row>
    <row r="1825">
      <c r="K1825" s="8" t="n"/>
    </row>
    <row r="1826">
      <c r="K1826" s="8" t="n"/>
    </row>
    <row r="1827">
      <c r="K1827" s="8" t="n"/>
    </row>
    <row r="1828">
      <c r="K1828" s="8" t="n"/>
    </row>
    <row r="1829">
      <c r="K1829" s="8" t="n"/>
    </row>
    <row r="1830">
      <c r="K1830" s="8" t="n"/>
    </row>
    <row r="1831">
      <c r="K1831" s="8" t="n"/>
    </row>
    <row r="1832">
      <c r="K1832" s="8" t="n"/>
    </row>
    <row r="1833">
      <c r="K1833" s="8" t="n"/>
    </row>
    <row r="1834">
      <c r="K1834" s="8" t="n"/>
    </row>
    <row r="1835">
      <c r="K1835" s="8" t="n"/>
    </row>
    <row r="1836">
      <c r="K1836" s="8" t="n"/>
    </row>
    <row r="1837">
      <c r="K1837" s="8" t="n"/>
    </row>
    <row r="1838">
      <c r="K1838" s="8" t="n"/>
    </row>
    <row r="1839">
      <c r="K1839" s="8" t="n"/>
    </row>
    <row r="1840">
      <c r="K1840" s="8" t="n"/>
    </row>
    <row r="1841">
      <c r="K1841" s="8" t="n"/>
    </row>
    <row r="1842">
      <c r="K1842" s="8" t="n"/>
    </row>
    <row r="1843">
      <c r="K1843" s="8" t="n"/>
    </row>
    <row r="1844">
      <c r="K1844" s="8" t="n"/>
    </row>
    <row r="1845">
      <c r="K1845" s="8" t="n"/>
    </row>
    <row r="1846">
      <c r="K1846" s="8" t="n"/>
    </row>
    <row r="1847">
      <c r="K1847" s="8" t="n"/>
    </row>
    <row r="1848">
      <c r="K1848" s="8" t="n"/>
    </row>
    <row r="1849">
      <c r="K1849" s="8" t="n"/>
    </row>
    <row r="1850">
      <c r="K1850" s="8" t="n"/>
    </row>
    <row r="1851">
      <c r="K1851" s="8" t="n"/>
    </row>
    <row r="1852">
      <c r="K1852" s="8" t="n"/>
    </row>
    <row r="1853">
      <c r="K1853" s="8" t="n"/>
    </row>
    <row r="1854">
      <c r="K1854" s="8" t="n"/>
    </row>
    <row r="1855">
      <c r="K1855" s="8" t="n"/>
    </row>
    <row r="1856">
      <c r="K1856" s="8" t="n"/>
    </row>
    <row r="1857">
      <c r="K1857" s="8" t="n"/>
    </row>
    <row r="1858">
      <c r="K1858" s="8" t="n"/>
    </row>
    <row r="1859">
      <c r="K1859" s="8" t="n"/>
    </row>
    <row r="1860">
      <c r="K1860" s="8" t="n"/>
    </row>
    <row r="1861">
      <c r="K1861" s="8" t="n"/>
    </row>
    <row r="1862">
      <c r="K1862" s="8" t="n"/>
    </row>
    <row r="1863">
      <c r="K1863" s="8" t="n"/>
    </row>
    <row r="1864">
      <c r="K1864" s="8" t="n"/>
    </row>
    <row r="1865">
      <c r="K1865" s="8" t="n"/>
    </row>
    <row r="1866">
      <c r="K1866" s="8" t="n"/>
    </row>
    <row r="1867">
      <c r="K1867" s="8" t="n"/>
    </row>
    <row r="1868">
      <c r="K1868" s="8" t="n"/>
    </row>
    <row r="1869">
      <c r="K1869" s="8" t="n"/>
    </row>
    <row r="1870">
      <c r="K1870" s="8" t="n"/>
    </row>
    <row r="1871">
      <c r="K1871" s="8" t="n"/>
    </row>
    <row r="1872">
      <c r="K1872" s="8" t="n"/>
    </row>
    <row r="1873">
      <c r="K1873" s="8" t="n"/>
    </row>
    <row r="1874">
      <c r="K1874" s="8" t="n"/>
    </row>
    <row r="1875">
      <c r="K1875" s="8" t="n"/>
    </row>
    <row r="1876">
      <c r="K1876" s="8" t="n"/>
    </row>
    <row r="1877">
      <c r="K1877" s="8" t="n"/>
    </row>
    <row r="1878">
      <c r="K1878" s="8" t="n"/>
    </row>
    <row r="1879">
      <c r="K1879" s="8" t="n"/>
    </row>
    <row r="1880">
      <c r="K1880" s="8" t="n"/>
    </row>
    <row r="1881">
      <c r="K1881" s="8" t="n"/>
    </row>
    <row r="1882">
      <c r="K1882" s="8" t="n"/>
    </row>
    <row r="1883">
      <c r="K1883" s="8" t="n"/>
    </row>
    <row r="1884">
      <c r="K1884" s="8" t="n"/>
    </row>
    <row r="1885">
      <c r="K1885" s="8" t="n"/>
    </row>
    <row r="1886">
      <c r="K1886" s="8" t="n"/>
    </row>
    <row r="1887">
      <c r="K1887" s="8" t="n"/>
    </row>
    <row r="1888">
      <c r="K1888" s="8" t="n"/>
    </row>
    <row r="1889">
      <c r="K1889" s="8" t="n"/>
    </row>
    <row r="1890">
      <c r="K1890" s="8" t="n"/>
    </row>
    <row r="1891">
      <c r="K1891" s="8" t="n"/>
    </row>
    <row r="1892">
      <c r="K1892" s="8" t="n"/>
    </row>
    <row r="1893">
      <c r="K1893" s="8" t="n"/>
    </row>
    <row r="1894">
      <c r="K1894" s="8" t="n"/>
    </row>
    <row r="1895">
      <c r="K1895" s="8" t="n"/>
    </row>
    <row r="1896">
      <c r="K1896" s="8" t="n"/>
    </row>
    <row r="1897">
      <c r="K1897" s="8" t="n"/>
    </row>
    <row r="1898">
      <c r="K1898" s="8" t="n"/>
    </row>
    <row r="1899">
      <c r="K1899" s="8" t="n"/>
    </row>
    <row r="1900">
      <c r="K1900" s="8" t="n"/>
    </row>
    <row r="1901">
      <c r="K1901" s="8" t="n"/>
    </row>
    <row r="1902">
      <c r="K1902" s="8" t="n"/>
    </row>
    <row r="1903">
      <c r="K1903" s="8" t="n"/>
    </row>
    <row r="1904">
      <c r="K1904" s="8" t="n"/>
    </row>
    <row r="1905">
      <c r="K1905" s="8" t="n"/>
    </row>
    <row r="1906">
      <c r="K1906" s="8" t="n"/>
    </row>
    <row r="1907">
      <c r="K1907" s="8" t="n"/>
    </row>
    <row r="1908">
      <c r="K1908" s="8" t="n"/>
    </row>
    <row r="1909">
      <c r="K1909" s="8" t="n"/>
    </row>
    <row r="1910">
      <c r="K1910" s="8" t="n"/>
    </row>
    <row r="1911">
      <c r="K1911" s="8" t="n"/>
    </row>
    <row r="1912">
      <c r="K1912" s="8" t="n"/>
    </row>
    <row r="1913">
      <c r="K1913" s="8" t="n"/>
    </row>
    <row r="1914">
      <c r="K1914" s="8" t="n"/>
    </row>
    <row r="1915">
      <c r="K1915" s="8" t="n"/>
    </row>
    <row r="1916">
      <c r="K1916" s="8" t="n"/>
    </row>
    <row r="1917">
      <c r="K1917" s="8" t="n"/>
    </row>
    <row r="1918">
      <c r="K1918" s="8" t="n"/>
    </row>
    <row r="1919">
      <c r="K1919" s="8" t="n"/>
    </row>
    <row r="1920">
      <c r="K1920" s="8" t="n"/>
    </row>
    <row r="1921">
      <c r="K1921" s="8" t="n"/>
    </row>
    <row r="1922">
      <c r="K1922" s="8" t="n"/>
    </row>
    <row r="1923">
      <c r="K1923" s="8" t="n"/>
    </row>
    <row r="1924">
      <c r="K1924" s="8" t="n"/>
    </row>
    <row r="1925">
      <c r="K1925" s="8" t="n"/>
    </row>
    <row r="1926">
      <c r="K1926" s="8" t="n"/>
    </row>
    <row r="1927">
      <c r="K1927" s="8" t="n"/>
    </row>
    <row r="1928">
      <c r="K1928" s="8" t="n"/>
    </row>
    <row r="1929">
      <c r="K1929" s="8" t="n"/>
    </row>
    <row r="1930">
      <c r="K1930" s="8" t="n"/>
    </row>
    <row r="1931">
      <c r="K1931" s="8" t="n"/>
    </row>
    <row r="1932">
      <c r="K1932" s="8" t="n"/>
    </row>
    <row r="1933">
      <c r="K1933" s="8" t="n"/>
    </row>
    <row r="1934">
      <c r="K1934" s="8" t="n"/>
    </row>
    <row r="1935">
      <c r="K1935" s="8" t="n"/>
    </row>
    <row r="1936">
      <c r="K1936" s="8" t="n"/>
    </row>
    <row r="1937">
      <c r="K1937" s="8" t="n"/>
    </row>
    <row r="1938">
      <c r="K1938" s="8" t="n"/>
    </row>
    <row r="1939">
      <c r="K1939" s="8" t="n"/>
    </row>
    <row r="1940">
      <c r="K1940" s="8" t="n"/>
    </row>
    <row r="1941">
      <c r="K1941" s="8" t="n"/>
    </row>
    <row r="1942">
      <c r="K1942" s="8" t="n"/>
    </row>
    <row r="1943">
      <c r="K1943" s="8" t="n"/>
    </row>
    <row r="1944">
      <c r="K1944" s="8" t="n"/>
    </row>
    <row r="1945">
      <c r="K1945" s="8" t="n"/>
    </row>
    <row r="1946">
      <c r="K1946" s="8" t="n"/>
    </row>
    <row r="1947">
      <c r="K1947" s="8" t="n"/>
    </row>
    <row r="1948">
      <c r="K1948" s="8" t="n"/>
    </row>
    <row r="1949">
      <c r="K1949" s="8" t="n"/>
    </row>
    <row r="1950">
      <c r="K1950" s="8" t="n"/>
    </row>
    <row r="1951">
      <c r="K1951" s="8" t="n"/>
    </row>
    <row r="1952">
      <c r="K1952" s="8" t="n"/>
    </row>
    <row r="1953">
      <c r="K1953" s="8" t="n"/>
    </row>
    <row r="1954">
      <c r="K1954" s="8" t="n"/>
    </row>
    <row r="1955">
      <c r="K1955" s="8" t="n"/>
    </row>
    <row r="1956">
      <c r="K1956" s="8" t="n"/>
    </row>
    <row r="1957">
      <c r="K1957" s="8" t="n"/>
    </row>
    <row r="1958">
      <c r="K1958" s="8" t="n"/>
    </row>
    <row r="1959">
      <c r="K1959" s="8" t="n"/>
    </row>
    <row r="1960">
      <c r="K1960" s="8" t="n"/>
    </row>
    <row r="1961">
      <c r="K1961" s="8" t="n"/>
    </row>
    <row r="1962">
      <c r="K1962" s="8" t="n"/>
    </row>
    <row r="1963">
      <c r="K1963" s="8" t="n"/>
    </row>
    <row r="1964">
      <c r="K1964" s="8" t="n"/>
    </row>
    <row r="1965">
      <c r="K1965" s="8" t="n"/>
    </row>
    <row r="1966">
      <c r="K1966" s="8" t="n"/>
    </row>
    <row r="1967">
      <c r="K1967" s="8" t="n"/>
    </row>
    <row r="1968">
      <c r="K1968" s="8" t="n"/>
    </row>
    <row r="1969">
      <c r="K1969" s="8" t="n"/>
    </row>
    <row r="1970">
      <c r="K1970" s="8" t="n"/>
    </row>
    <row r="1971">
      <c r="K1971" s="8" t="n"/>
    </row>
    <row r="1972">
      <c r="K1972" s="8" t="n"/>
    </row>
    <row r="1973">
      <c r="K1973" s="8" t="n"/>
    </row>
    <row r="1974">
      <c r="K1974" s="8" t="n"/>
    </row>
    <row r="1975">
      <c r="K1975" s="8" t="n"/>
    </row>
    <row r="1976">
      <c r="K1976" s="8" t="n"/>
    </row>
    <row r="1977">
      <c r="K1977" s="8" t="n"/>
    </row>
    <row r="1978">
      <c r="K1978" s="8" t="n"/>
    </row>
    <row r="1979">
      <c r="K1979" s="8" t="n"/>
    </row>
    <row r="1980">
      <c r="K1980" s="8" t="n"/>
    </row>
    <row r="1981">
      <c r="K1981" s="8" t="n"/>
    </row>
    <row r="1982">
      <c r="K1982" s="8" t="n"/>
    </row>
    <row r="1983">
      <c r="K1983" s="8" t="n"/>
    </row>
    <row r="1984">
      <c r="K1984" s="8" t="n"/>
    </row>
    <row r="1985">
      <c r="K1985" s="8" t="n"/>
    </row>
    <row r="1986">
      <c r="K1986" s="8" t="n"/>
    </row>
    <row r="1987">
      <c r="K1987" s="8" t="n"/>
    </row>
    <row r="1988">
      <c r="K1988" s="8" t="n"/>
    </row>
    <row r="1989">
      <c r="K1989" s="8" t="n"/>
    </row>
    <row r="1990">
      <c r="K1990" s="8" t="n"/>
    </row>
    <row r="1991">
      <c r="K1991" s="8" t="n"/>
    </row>
    <row r="1992">
      <c r="K1992" s="8" t="n"/>
    </row>
    <row r="1993">
      <c r="K1993" s="8" t="n"/>
    </row>
    <row r="1994">
      <c r="K1994" s="8" t="n"/>
    </row>
    <row r="1995">
      <c r="K1995" s="8" t="n"/>
    </row>
    <row r="1996">
      <c r="K1996" s="8" t="n"/>
    </row>
    <row r="1997">
      <c r="K1997" s="8" t="n"/>
    </row>
    <row r="1998">
      <c r="K1998" s="8" t="n"/>
    </row>
    <row r="1999">
      <c r="K1999" s="8" t="n"/>
    </row>
    <row r="2000">
      <c r="K2000" s="8" t="n"/>
    </row>
    <row r="2001">
      <c r="K2001" s="8" t="n"/>
    </row>
    <row r="2002">
      <c r="K2002" s="8" t="n"/>
    </row>
    <row r="2003">
      <c r="K2003" s="8" t="n"/>
    </row>
    <row r="2004">
      <c r="K2004" s="8" t="n"/>
    </row>
    <row r="2005">
      <c r="K2005" s="8" t="n"/>
    </row>
    <row r="2006">
      <c r="K2006" s="8" t="n"/>
    </row>
    <row r="2007">
      <c r="K2007" s="8" t="n"/>
    </row>
    <row r="2008">
      <c r="K2008" s="8" t="n"/>
    </row>
    <row r="2009">
      <c r="K2009" s="8" t="n"/>
    </row>
    <row r="2010">
      <c r="K2010" s="8" t="n"/>
    </row>
    <row r="2011">
      <c r="K2011" s="8" t="n"/>
    </row>
    <row r="2012">
      <c r="K2012" s="8" t="n"/>
    </row>
    <row r="2013">
      <c r="K2013" s="8" t="n"/>
    </row>
    <row r="2014">
      <c r="K2014" s="8" t="n"/>
    </row>
    <row r="2015">
      <c r="K2015" s="8" t="n"/>
    </row>
    <row r="2016">
      <c r="K2016" s="8" t="n"/>
    </row>
    <row r="2017">
      <c r="K2017" s="8" t="n"/>
    </row>
    <row r="2018">
      <c r="K2018" s="8" t="n"/>
    </row>
    <row r="2019">
      <c r="K2019" s="8" t="n"/>
    </row>
    <row r="2020">
      <c r="K2020" s="8" t="n"/>
    </row>
    <row r="2021">
      <c r="K2021" s="8" t="n"/>
    </row>
    <row r="2022">
      <c r="K2022" s="8" t="n"/>
    </row>
    <row r="2023">
      <c r="K2023" s="8" t="n"/>
    </row>
    <row r="2024">
      <c r="K2024" s="8" t="n"/>
    </row>
    <row r="2025">
      <c r="K2025" s="8" t="n"/>
    </row>
    <row r="2026">
      <c r="K2026" s="8" t="n"/>
    </row>
    <row r="2027">
      <c r="K2027" s="8" t="n"/>
    </row>
    <row r="2028">
      <c r="K2028" s="8" t="n"/>
    </row>
    <row r="2029">
      <c r="K2029" s="8" t="n"/>
    </row>
    <row r="2030">
      <c r="K2030" s="8" t="n"/>
    </row>
    <row r="2031">
      <c r="K2031" s="8" t="n"/>
    </row>
    <row r="2032">
      <c r="K2032" s="8" t="n"/>
    </row>
    <row r="2033">
      <c r="K2033" s="8" t="n"/>
    </row>
    <row r="2034">
      <c r="K2034" s="8" t="n"/>
    </row>
    <row r="2035">
      <c r="K2035" s="8" t="n"/>
    </row>
    <row r="2036">
      <c r="K2036" s="8" t="n"/>
    </row>
    <row r="2037">
      <c r="K2037" s="8" t="n"/>
    </row>
    <row r="2038">
      <c r="K2038" s="8" t="n"/>
    </row>
    <row r="2039">
      <c r="K2039" s="8" t="n"/>
    </row>
    <row r="2040">
      <c r="K2040" s="8" t="n"/>
    </row>
    <row r="2041">
      <c r="K2041" s="8" t="n"/>
    </row>
    <row r="2042">
      <c r="K2042" s="8" t="n"/>
    </row>
    <row r="2043">
      <c r="K2043" s="8" t="n"/>
    </row>
    <row r="2044">
      <c r="K2044" s="8" t="n"/>
    </row>
    <row r="2045">
      <c r="K2045" s="8" t="n"/>
    </row>
    <row r="2046">
      <c r="K2046" s="8" t="n"/>
    </row>
    <row r="2047">
      <c r="K2047" s="8" t="n"/>
    </row>
    <row r="2048">
      <c r="K2048" s="8" t="n"/>
    </row>
    <row r="2049">
      <c r="K2049" s="8" t="n"/>
    </row>
    <row r="2050">
      <c r="K2050" s="8" t="n"/>
    </row>
    <row r="2051">
      <c r="K2051" s="8" t="n"/>
    </row>
    <row r="2052">
      <c r="K2052" s="8" t="n"/>
    </row>
    <row r="2053">
      <c r="K2053" s="8" t="n"/>
    </row>
    <row r="2054">
      <c r="K2054" s="8" t="n"/>
    </row>
    <row r="2055">
      <c r="K2055" s="8" t="n"/>
    </row>
    <row r="2056">
      <c r="K2056" s="8" t="n"/>
    </row>
    <row r="2057">
      <c r="K2057" s="8" t="n"/>
    </row>
    <row r="2058">
      <c r="K2058" s="8" t="n"/>
    </row>
    <row r="2059">
      <c r="K2059" s="8" t="n"/>
    </row>
    <row r="2060">
      <c r="K2060" s="8" t="n"/>
    </row>
    <row r="2061">
      <c r="K2061" s="8" t="n"/>
    </row>
    <row r="2062">
      <c r="K2062" s="8" t="n"/>
    </row>
    <row r="2063">
      <c r="K2063" s="8" t="n"/>
    </row>
    <row r="2064">
      <c r="K2064" s="8" t="n"/>
    </row>
    <row r="2065">
      <c r="K2065" s="8" t="n"/>
    </row>
    <row r="2066">
      <c r="K2066" s="8" t="n"/>
    </row>
    <row r="2067">
      <c r="K2067" s="8" t="n"/>
    </row>
    <row r="2068">
      <c r="K2068" s="8" t="n"/>
    </row>
    <row r="2069">
      <c r="K2069" s="8" t="n"/>
    </row>
    <row r="2070">
      <c r="K2070" s="8" t="n"/>
    </row>
    <row r="2071">
      <c r="K2071" s="8" t="n"/>
    </row>
    <row r="2072">
      <c r="K2072" s="8" t="n"/>
    </row>
    <row r="2073">
      <c r="K2073" s="8" t="n"/>
    </row>
    <row r="2074">
      <c r="K2074" s="8" t="n"/>
    </row>
    <row r="2075">
      <c r="K2075" s="8" t="n"/>
    </row>
    <row r="2076">
      <c r="K2076" s="8" t="n"/>
    </row>
    <row r="2077">
      <c r="K2077" s="8" t="n"/>
    </row>
    <row r="2078">
      <c r="K2078" s="8" t="n"/>
    </row>
    <row r="2079">
      <c r="K2079" s="8" t="n"/>
    </row>
    <row r="2080">
      <c r="K2080" s="8" t="n"/>
    </row>
    <row r="2081">
      <c r="K2081" s="8" t="n"/>
    </row>
    <row r="2082">
      <c r="K2082" s="8" t="n"/>
    </row>
    <row r="2083">
      <c r="K2083" s="8" t="n"/>
    </row>
    <row r="2084">
      <c r="K2084" s="8" t="n"/>
    </row>
    <row r="2085">
      <c r="K2085" s="8" t="n"/>
    </row>
    <row r="2086">
      <c r="K2086" s="8" t="n"/>
    </row>
    <row r="2087">
      <c r="K2087" s="8" t="n"/>
    </row>
    <row r="2088">
      <c r="K2088" s="8" t="n"/>
    </row>
    <row r="2089">
      <c r="K2089" s="8" t="n"/>
    </row>
    <row r="2090">
      <c r="K2090" s="8" t="n"/>
    </row>
    <row r="2091">
      <c r="K2091" s="8" t="n"/>
    </row>
    <row r="2092">
      <c r="K2092" s="8" t="n"/>
    </row>
    <row r="2093">
      <c r="K2093" s="8" t="n"/>
    </row>
    <row r="2094">
      <c r="K2094" s="8" t="n"/>
    </row>
    <row r="2095">
      <c r="K2095" s="8" t="n"/>
    </row>
    <row r="2096">
      <c r="K2096" s="8" t="n"/>
    </row>
    <row r="2097">
      <c r="K2097" s="8" t="n"/>
    </row>
    <row r="2098">
      <c r="K2098" s="8" t="n"/>
    </row>
    <row r="2099">
      <c r="K2099" s="8" t="n"/>
    </row>
    <row r="2100">
      <c r="K2100" s="8" t="n"/>
    </row>
    <row r="2101">
      <c r="K2101" s="8" t="n"/>
    </row>
    <row r="2102">
      <c r="K2102" s="8" t="n"/>
    </row>
    <row r="2103">
      <c r="K2103" s="8" t="n"/>
    </row>
    <row r="2104">
      <c r="K2104" s="8" t="n"/>
    </row>
    <row r="2105">
      <c r="K2105" s="8" t="n"/>
    </row>
    <row r="2106">
      <c r="K2106" s="8" t="n"/>
    </row>
    <row r="2107">
      <c r="K2107" s="8" t="n"/>
    </row>
    <row r="2108">
      <c r="K2108" s="8" t="n"/>
    </row>
    <row r="2109">
      <c r="K2109" s="8" t="n"/>
    </row>
    <row r="2110">
      <c r="K2110" s="8" t="n"/>
    </row>
    <row r="2111">
      <c r="K2111" s="8" t="n"/>
    </row>
    <row r="2112">
      <c r="K2112" s="8" t="n"/>
    </row>
    <row r="2113">
      <c r="K2113" s="8" t="n"/>
    </row>
    <row r="2114">
      <c r="K2114" s="8" t="n"/>
    </row>
    <row r="2115">
      <c r="K2115" s="8" t="n"/>
    </row>
    <row r="2116">
      <c r="K2116" s="8" t="n"/>
    </row>
    <row r="2117">
      <c r="K2117" s="8" t="n"/>
    </row>
    <row r="2118">
      <c r="K2118" s="8" t="n"/>
    </row>
    <row r="2119">
      <c r="K2119" s="8" t="n"/>
    </row>
    <row r="2120">
      <c r="K2120" s="8" t="n"/>
    </row>
    <row r="2121">
      <c r="K2121" s="8" t="n"/>
    </row>
    <row r="2122">
      <c r="K2122" s="8" t="n"/>
    </row>
    <row r="2123">
      <c r="K2123" s="8" t="n"/>
    </row>
    <row r="2124">
      <c r="K2124" s="8" t="n"/>
    </row>
    <row r="2125">
      <c r="K2125" s="8" t="n"/>
    </row>
    <row r="2126">
      <c r="K2126" s="8" t="n"/>
    </row>
    <row r="2127">
      <c r="K2127" s="8" t="n"/>
    </row>
    <row r="2128">
      <c r="K2128" s="8" t="n"/>
    </row>
    <row r="2129">
      <c r="K2129" s="8" t="n"/>
    </row>
    <row r="2130">
      <c r="K2130" s="8" t="n"/>
    </row>
    <row r="2131">
      <c r="K2131" s="8" t="n"/>
    </row>
    <row r="2132">
      <c r="K2132" s="8" t="n"/>
    </row>
    <row r="2133">
      <c r="K2133" s="8" t="n"/>
    </row>
    <row r="2134">
      <c r="K2134" s="8" t="n"/>
    </row>
    <row r="2135">
      <c r="K2135" s="8" t="n"/>
    </row>
    <row r="2136">
      <c r="K2136" s="8" t="n"/>
    </row>
    <row r="2137">
      <c r="K2137" s="8" t="n"/>
    </row>
    <row r="2138">
      <c r="K2138" s="8" t="n"/>
    </row>
    <row r="2139">
      <c r="K2139" s="8" t="n"/>
    </row>
    <row r="2140">
      <c r="K2140" s="8" t="n"/>
    </row>
    <row r="2141">
      <c r="K2141" s="8" t="n"/>
    </row>
    <row r="2142">
      <c r="K2142" s="8" t="n"/>
    </row>
    <row r="2143">
      <c r="K2143" s="8" t="n"/>
    </row>
    <row r="2144">
      <c r="K2144" s="8" t="n"/>
    </row>
    <row r="2145">
      <c r="K2145" s="8" t="n"/>
    </row>
    <row r="2146">
      <c r="K2146" s="8" t="n"/>
    </row>
    <row r="2147">
      <c r="K2147" s="8" t="n"/>
    </row>
    <row r="2148">
      <c r="K2148" s="8" t="n"/>
    </row>
    <row r="2149">
      <c r="K2149" s="8" t="n"/>
    </row>
    <row r="2150">
      <c r="K2150" s="8" t="n"/>
    </row>
    <row r="2151">
      <c r="K2151" s="8" t="n"/>
    </row>
    <row r="2152">
      <c r="K2152" s="8" t="n"/>
    </row>
    <row r="2153">
      <c r="K2153" s="8" t="n"/>
    </row>
    <row r="2154">
      <c r="K2154" s="8" t="n"/>
    </row>
    <row r="2155">
      <c r="K2155" s="8" t="n"/>
    </row>
    <row r="2156">
      <c r="K2156" s="8" t="n"/>
    </row>
    <row r="2157">
      <c r="K2157" s="8" t="n"/>
    </row>
    <row r="2158">
      <c r="K2158" s="8" t="n"/>
    </row>
    <row r="2159">
      <c r="K2159" s="8" t="n"/>
    </row>
    <row r="2160">
      <c r="K2160" s="8" t="n"/>
    </row>
    <row r="2161">
      <c r="K2161" s="8" t="n"/>
    </row>
    <row r="2162">
      <c r="K2162" s="8" t="n"/>
    </row>
    <row r="2163">
      <c r="K2163" s="8" t="n"/>
    </row>
    <row r="2164">
      <c r="K2164" s="8" t="n"/>
    </row>
    <row r="2165">
      <c r="K2165" s="8" t="n"/>
    </row>
    <row r="2166">
      <c r="K2166" s="8" t="n"/>
    </row>
    <row r="2167">
      <c r="K2167" s="8" t="n"/>
    </row>
    <row r="2168">
      <c r="K2168" s="8" t="n"/>
    </row>
    <row r="2169">
      <c r="K2169" s="8" t="n"/>
    </row>
    <row r="2170">
      <c r="K2170" s="8" t="n"/>
    </row>
    <row r="2171">
      <c r="K2171" s="8" t="n"/>
    </row>
    <row r="2172">
      <c r="K2172" s="8" t="n"/>
    </row>
    <row r="2173">
      <c r="K2173" s="8" t="n"/>
    </row>
    <row r="2174">
      <c r="K2174" s="8" t="n"/>
    </row>
    <row r="2175">
      <c r="K2175" s="8" t="n"/>
    </row>
    <row r="2176">
      <c r="K2176" s="8" t="n"/>
    </row>
    <row r="2177">
      <c r="K2177" s="8" t="n"/>
    </row>
    <row r="2178">
      <c r="K2178" s="8" t="n"/>
    </row>
    <row r="2179">
      <c r="K2179" s="8" t="n"/>
    </row>
    <row r="2180">
      <c r="K2180" s="8" t="n"/>
    </row>
    <row r="2181">
      <c r="K2181" s="8" t="n"/>
    </row>
    <row r="2182">
      <c r="K2182" s="8" t="n"/>
    </row>
    <row r="2183">
      <c r="K2183" s="8" t="n"/>
    </row>
    <row r="2184">
      <c r="K2184" s="8" t="n"/>
    </row>
    <row r="2185">
      <c r="K2185" s="8" t="n"/>
    </row>
    <row r="2186">
      <c r="K2186" s="8" t="n"/>
    </row>
    <row r="2187">
      <c r="K2187" s="8" t="n"/>
    </row>
    <row r="2188">
      <c r="K2188" s="8" t="n"/>
    </row>
    <row r="2189">
      <c r="K2189" s="8" t="n"/>
    </row>
    <row r="2190">
      <c r="K2190" s="8" t="n"/>
    </row>
    <row r="2191">
      <c r="K2191" s="8" t="n"/>
    </row>
    <row r="2192">
      <c r="K2192" s="8" t="n"/>
    </row>
    <row r="2193">
      <c r="K2193" s="8" t="n"/>
    </row>
    <row r="2194">
      <c r="K2194" s="8" t="n"/>
    </row>
    <row r="2195">
      <c r="K2195" s="8" t="n"/>
    </row>
    <row r="2196">
      <c r="K2196" s="8" t="n"/>
    </row>
    <row r="2197">
      <c r="K2197" s="8" t="n"/>
    </row>
    <row r="2198">
      <c r="K2198" s="8" t="n"/>
    </row>
    <row r="2199">
      <c r="K2199" s="8" t="n"/>
    </row>
    <row r="2200">
      <c r="K2200" s="8" t="n"/>
    </row>
    <row r="2201">
      <c r="K2201" s="8" t="n"/>
    </row>
    <row r="2202">
      <c r="K2202" s="8" t="n"/>
    </row>
    <row r="2203">
      <c r="K2203" s="8" t="n"/>
    </row>
    <row r="2204">
      <c r="K2204" s="8" t="n"/>
    </row>
    <row r="2205">
      <c r="K2205" s="8" t="n"/>
    </row>
    <row r="2206">
      <c r="K2206" s="8" t="n"/>
    </row>
    <row r="2207">
      <c r="K2207" s="8" t="n"/>
    </row>
    <row r="2208">
      <c r="K2208" s="8" t="n"/>
    </row>
    <row r="2209">
      <c r="K2209" s="8" t="n"/>
    </row>
    <row r="2210">
      <c r="K2210" s="8" t="n"/>
    </row>
    <row r="2211">
      <c r="K2211" s="8" t="n"/>
    </row>
    <row r="2212">
      <c r="K2212" s="8" t="n"/>
    </row>
    <row r="2213">
      <c r="K2213" s="8" t="n"/>
    </row>
    <row r="2214">
      <c r="K2214" s="8" t="n"/>
    </row>
    <row r="2215">
      <c r="K2215" s="8" t="n"/>
    </row>
    <row r="2216">
      <c r="K2216" s="8" t="n"/>
    </row>
    <row r="2217">
      <c r="K2217" s="8" t="n"/>
    </row>
    <row r="2218">
      <c r="K2218" s="8" t="n"/>
    </row>
    <row r="2219">
      <c r="K2219" s="8" t="n"/>
    </row>
    <row r="2220">
      <c r="K2220" s="8" t="n"/>
    </row>
    <row r="2221">
      <c r="K2221" s="8" t="n"/>
    </row>
    <row r="2222">
      <c r="K2222" s="8" t="n"/>
    </row>
    <row r="2223">
      <c r="K2223" s="8" t="n"/>
    </row>
    <row r="2224">
      <c r="K2224" s="8" t="n"/>
    </row>
    <row r="2225">
      <c r="K2225" s="8" t="n"/>
    </row>
    <row r="2226">
      <c r="K2226" s="8" t="n"/>
    </row>
    <row r="2227">
      <c r="K2227" s="8" t="n"/>
    </row>
    <row r="2228">
      <c r="K2228" s="8" t="n"/>
    </row>
    <row r="2229">
      <c r="K2229" s="8" t="n"/>
    </row>
    <row r="2230">
      <c r="K2230" s="8" t="n"/>
    </row>
    <row r="2231">
      <c r="K2231" s="8" t="n"/>
    </row>
    <row r="2232">
      <c r="K2232" s="8" t="n"/>
    </row>
    <row r="2233">
      <c r="K2233" s="8" t="n"/>
    </row>
    <row r="2234">
      <c r="K2234" s="8" t="n"/>
    </row>
    <row r="2235">
      <c r="K2235" s="8" t="n"/>
    </row>
    <row r="2236">
      <c r="K2236" s="8" t="n"/>
    </row>
    <row r="2237">
      <c r="K2237" s="8" t="n"/>
    </row>
    <row r="2238">
      <c r="K2238" s="8" t="n"/>
    </row>
    <row r="2239">
      <c r="K2239" s="8" t="n"/>
    </row>
    <row r="2240">
      <c r="K2240" s="8" t="n"/>
    </row>
    <row r="2241">
      <c r="K2241" s="8" t="n"/>
    </row>
    <row r="2242">
      <c r="K2242" s="8" t="n"/>
    </row>
    <row r="2243">
      <c r="K2243" s="8" t="n"/>
    </row>
    <row r="2244">
      <c r="K2244" s="8" t="n"/>
    </row>
    <row r="2245">
      <c r="K2245" s="8" t="n"/>
    </row>
    <row r="2246">
      <c r="K2246" s="8" t="n"/>
    </row>
    <row r="2247">
      <c r="K2247" s="8" t="n"/>
    </row>
    <row r="2248">
      <c r="K2248" s="8" t="n"/>
    </row>
    <row r="2249">
      <c r="K2249" s="8" t="n"/>
    </row>
    <row r="2250">
      <c r="K2250" s="8" t="n"/>
    </row>
    <row r="2251">
      <c r="K2251" s="8" t="n"/>
    </row>
    <row r="2252">
      <c r="K2252" s="8" t="n"/>
    </row>
    <row r="2253">
      <c r="K2253" s="8" t="n"/>
    </row>
    <row r="2254">
      <c r="K2254" s="8" t="n"/>
    </row>
    <row r="2255">
      <c r="K2255" s="8" t="n"/>
    </row>
    <row r="2256">
      <c r="K2256" s="8" t="n"/>
    </row>
    <row r="2257">
      <c r="K2257" s="8" t="n"/>
    </row>
    <row r="2258">
      <c r="K2258" s="8" t="n"/>
    </row>
    <row r="2259">
      <c r="K2259" s="8" t="n"/>
    </row>
    <row r="2260">
      <c r="K2260" s="8" t="n"/>
    </row>
    <row r="2261">
      <c r="K2261" s="8" t="n"/>
    </row>
    <row r="2262">
      <c r="K2262" s="8" t="n"/>
    </row>
    <row r="2263">
      <c r="K2263" s="8" t="n"/>
    </row>
    <row r="2264">
      <c r="K2264" s="8" t="n"/>
    </row>
    <row r="2265">
      <c r="K2265" s="8" t="n"/>
    </row>
    <row r="2266">
      <c r="K2266" s="8" t="n"/>
    </row>
    <row r="2267">
      <c r="K2267" s="8" t="n"/>
    </row>
    <row r="2268">
      <c r="K2268" s="8" t="n"/>
    </row>
    <row r="2269">
      <c r="K2269" s="8" t="n"/>
    </row>
    <row r="2270">
      <c r="K2270" s="8" t="n"/>
    </row>
    <row r="2271">
      <c r="K2271" s="8" t="n"/>
    </row>
    <row r="2272">
      <c r="K2272" s="8" t="n"/>
    </row>
    <row r="2273">
      <c r="K2273" s="8" t="n"/>
    </row>
    <row r="2274">
      <c r="K2274" s="8" t="n"/>
    </row>
    <row r="2275">
      <c r="K2275" s="8" t="n"/>
    </row>
    <row r="2276">
      <c r="K2276" s="8" t="n"/>
    </row>
    <row r="2277">
      <c r="K2277" s="8" t="n"/>
    </row>
    <row r="2278">
      <c r="K2278" s="8" t="n"/>
    </row>
    <row r="2279">
      <c r="K2279" s="8" t="n"/>
    </row>
    <row r="2280">
      <c r="K2280" s="8" t="n"/>
    </row>
    <row r="2281">
      <c r="K2281" s="8" t="n"/>
    </row>
    <row r="2282">
      <c r="K2282" s="8" t="n"/>
    </row>
    <row r="2283">
      <c r="K2283" s="8" t="n"/>
    </row>
    <row r="2284">
      <c r="K2284" s="8" t="n"/>
    </row>
    <row r="2285">
      <c r="K2285" s="8" t="n"/>
    </row>
    <row r="2286">
      <c r="K2286" s="8" t="n"/>
    </row>
    <row r="2287">
      <c r="K2287" s="8" t="n"/>
    </row>
    <row r="2288">
      <c r="K2288" s="8" t="n"/>
    </row>
    <row r="2289">
      <c r="K2289" s="8" t="n"/>
    </row>
    <row r="2290">
      <c r="K2290" s="8" t="n"/>
    </row>
    <row r="2291">
      <c r="K2291" s="8" t="n"/>
    </row>
    <row r="2292">
      <c r="K2292" s="8" t="n"/>
    </row>
    <row r="2293">
      <c r="K2293" s="8" t="n"/>
    </row>
    <row r="2294">
      <c r="K2294" s="8" t="n"/>
    </row>
    <row r="2295">
      <c r="K2295" s="8" t="n"/>
    </row>
    <row r="2296">
      <c r="K2296" s="8" t="n"/>
    </row>
    <row r="2297">
      <c r="K2297" s="8" t="n"/>
    </row>
    <row r="2298">
      <c r="K2298" s="8" t="n"/>
    </row>
    <row r="2299">
      <c r="K2299" s="8" t="n"/>
    </row>
    <row r="2300">
      <c r="K2300" s="8" t="n"/>
    </row>
    <row r="2301">
      <c r="K2301" s="8" t="n"/>
    </row>
    <row r="2302">
      <c r="K2302" s="8" t="n"/>
    </row>
    <row r="2303">
      <c r="K2303" s="8" t="n"/>
    </row>
    <row r="2304">
      <c r="K2304" s="8" t="n"/>
    </row>
    <row r="2305">
      <c r="K2305" s="8" t="n"/>
    </row>
    <row r="2306">
      <c r="K2306" s="8" t="n"/>
    </row>
    <row r="2307">
      <c r="K2307" s="8" t="n"/>
    </row>
    <row r="2308">
      <c r="K2308" s="8" t="n"/>
    </row>
    <row r="2309">
      <c r="K2309" s="8" t="n"/>
    </row>
    <row r="2310">
      <c r="K2310" s="8" t="n"/>
    </row>
    <row r="2311">
      <c r="K2311" s="8" t="n"/>
    </row>
    <row r="2312">
      <c r="K2312" s="8" t="n"/>
    </row>
    <row r="2313">
      <c r="K2313" s="8" t="n"/>
    </row>
    <row r="2314">
      <c r="K2314" s="8" t="n"/>
    </row>
    <row r="2315">
      <c r="K2315" s="8" t="n"/>
    </row>
    <row r="2316">
      <c r="K2316" s="8" t="n"/>
    </row>
    <row r="2317">
      <c r="K2317" s="8" t="n"/>
    </row>
    <row r="2318">
      <c r="K2318" s="8" t="n"/>
    </row>
    <row r="2319">
      <c r="K2319" s="8" t="n"/>
    </row>
    <row r="2320">
      <c r="K2320" s="8" t="n"/>
    </row>
    <row r="2321">
      <c r="K2321" s="8" t="n"/>
    </row>
    <row r="2322">
      <c r="K2322" s="8" t="n"/>
    </row>
    <row r="2323">
      <c r="K2323" s="8" t="n"/>
    </row>
    <row r="2324">
      <c r="K2324" s="8" t="n"/>
    </row>
    <row r="2325">
      <c r="K2325" s="8" t="n"/>
    </row>
    <row r="2326">
      <c r="K2326" s="8" t="n"/>
    </row>
    <row r="2327">
      <c r="K2327" s="8" t="n"/>
    </row>
    <row r="2328">
      <c r="K2328" s="8" t="n"/>
    </row>
    <row r="2329">
      <c r="K2329" s="8" t="n"/>
    </row>
    <row r="2330">
      <c r="K2330" s="8" t="n"/>
    </row>
    <row r="2331">
      <c r="K2331" s="8" t="n"/>
    </row>
    <row r="2332">
      <c r="K2332" s="8" t="n"/>
    </row>
    <row r="2333">
      <c r="K2333" s="8" t="n"/>
    </row>
    <row r="2334">
      <c r="K2334" s="8" t="n"/>
    </row>
    <row r="2335">
      <c r="K2335" s="8" t="n"/>
    </row>
    <row r="2336">
      <c r="K2336" s="8" t="n"/>
    </row>
    <row r="2337">
      <c r="K2337" s="8" t="n"/>
    </row>
    <row r="2338">
      <c r="K2338" s="8" t="n"/>
    </row>
    <row r="2339">
      <c r="K2339" s="8" t="n"/>
    </row>
    <row r="2340">
      <c r="K2340" s="8" t="n"/>
    </row>
    <row r="2341">
      <c r="K2341" s="8" t="n"/>
    </row>
    <row r="2342">
      <c r="K2342" s="8" t="n"/>
    </row>
    <row r="2343">
      <c r="K2343" s="8" t="n"/>
    </row>
    <row r="2344">
      <c r="K2344" s="8" t="n"/>
    </row>
    <row r="2345">
      <c r="K2345" s="8" t="n"/>
    </row>
    <row r="2346">
      <c r="K2346" s="8" t="n"/>
    </row>
    <row r="2347">
      <c r="K2347" s="8" t="n"/>
    </row>
    <row r="2348">
      <c r="K2348" s="8" t="n"/>
    </row>
    <row r="2349">
      <c r="K2349" s="8" t="n"/>
    </row>
    <row r="2350">
      <c r="K2350" s="8" t="n"/>
    </row>
    <row r="2351">
      <c r="K2351" s="8" t="n"/>
    </row>
    <row r="2352">
      <c r="K2352" s="8" t="n"/>
    </row>
    <row r="2353">
      <c r="K2353" s="8" t="n"/>
    </row>
    <row r="2354">
      <c r="K2354" s="8" t="n"/>
    </row>
    <row r="2355">
      <c r="K2355" s="8" t="n"/>
    </row>
    <row r="2356">
      <c r="K2356" s="8" t="n"/>
    </row>
    <row r="2357">
      <c r="K2357" s="8" t="n"/>
    </row>
    <row r="2358">
      <c r="K2358" s="8" t="n"/>
    </row>
    <row r="2359">
      <c r="K2359" s="8" t="n"/>
    </row>
    <row r="2360">
      <c r="K2360" s="8" t="n"/>
    </row>
    <row r="2361">
      <c r="K2361" s="8" t="n"/>
    </row>
    <row r="2362">
      <c r="K2362" s="8" t="n"/>
    </row>
    <row r="2363">
      <c r="K2363" s="8" t="n"/>
    </row>
    <row r="2364">
      <c r="K2364" s="8" t="n"/>
    </row>
    <row r="2365">
      <c r="K2365" s="8" t="n"/>
    </row>
    <row r="2366">
      <c r="K2366" s="8" t="n"/>
    </row>
    <row r="2367">
      <c r="K2367" s="8" t="n"/>
    </row>
    <row r="2368">
      <c r="K2368" s="8" t="n"/>
    </row>
    <row r="2369">
      <c r="K2369" s="8" t="n"/>
    </row>
    <row r="2370">
      <c r="K2370" s="8" t="n"/>
    </row>
    <row r="2371">
      <c r="K2371" s="8" t="n"/>
    </row>
    <row r="2372">
      <c r="K2372" s="8" t="n"/>
    </row>
    <row r="2373">
      <c r="K2373" s="8" t="n"/>
    </row>
    <row r="2374">
      <c r="K2374" s="8" t="n"/>
    </row>
    <row r="2375">
      <c r="K2375" s="8" t="n"/>
    </row>
    <row r="2376">
      <c r="K2376" s="8" t="n"/>
    </row>
    <row r="2377">
      <c r="K2377" s="8" t="n"/>
    </row>
    <row r="2378">
      <c r="K2378" s="8" t="n"/>
    </row>
    <row r="2379">
      <c r="K2379" s="8" t="n"/>
    </row>
    <row r="2380">
      <c r="K2380" s="8" t="n"/>
    </row>
    <row r="2381">
      <c r="K2381" s="8" t="n"/>
    </row>
    <row r="2382">
      <c r="K2382" s="8" t="n"/>
    </row>
    <row r="2383">
      <c r="K2383" s="8" t="n"/>
    </row>
    <row r="2384">
      <c r="K2384" s="8" t="n"/>
    </row>
    <row r="2385">
      <c r="K2385" s="8" t="n"/>
    </row>
    <row r="2386">
      <c r="K2386" s="8" t="n"/>
    </row>
    <row r="2387">
      <c r="K2387" s="8" t="n"/>
    </row>
    <row r="2388">
      <c r="K2388" s="8" t="n"/>
    </row>
    <row r="2389">
      <c r="K2389" s="8" t="n"/>
    </row>
    <row r="2390">
      <c r="K2390" s="8" t="n"/>
    </row>
    <row r="2391">
      <c r="K2391" s="8" t="n"/>
    </row>
    <row r="2392">
      <c r="K2392" s="8" t="n"/>
    </row>
    <row r="2393">
      <c r="K2393" s="8" t="n"/>
    </row>
    <row r="2394">
      <c r="K2394" s="8" t="n"/>
    </row>
    <row r="2395">
      <c r="K2395" s="8" t="n"/>
    </row>
    <row r="2396">
      <c r="K2396" s="8" t="n"/>
    </row>
    <row r="2397">
      <c r="K2397" s="8" t="n"/>
    </row>
    <row r="2398">
      <c r="K2398" s="8" t="n"/>
    </row>
    <row r="2399">
      <c r="K2399" s="8" t="n"/>
    </row>
    <row r="2400">
      <c r="K2400" s="8" t="n"/>
    </row>
    <row r="2401">
      <c r="K2401" s="8" t="n"/>
    </row>
    <row r="2402">
      <c r="K2402" s="8" t="n"/>
    </row>
    <row r="2403">
      <c r="K2403" s="8" t="n"/>
    </row>
    <row r="2404">
      <c r="K2404" s="8" t="n"/>
    </row>
    <row r="2405">
      <c r="K2405" s="8" t="n"/>
    </row>
    <row r="2406">
      <c r="K2406" s="8" t="n"/>
    </row>
    <row r="2407">
      <c r="K2407" s="8" t="n"/>
    </row>
    <row r="2408">
      <c r="K2408" s="8" t="n"/>
    </row>
    <row r="2409">
      <c r="K2409" s="8" t="n"/>
    </row>
    <row r="2410">
      <c r="K2410" s="8" t="n"/>
    </row>
    <row r="2411">
      <c r="K2411" s="8" t="n"/>
    </row>
    <row r="2412">
      <c r="K2412" s="8" t="n"/>
    </row>
    <row r="2413">
      <c r="K2413" s="8" t="n"/>
    </row>
    <row r="2414">
      <c r="K2414" s="8" t="n"/>
    </row>
    <row r="2415">
      <c r="K2415" s="8" t="n"/>
    </row>
    <row r="2416">
      <c r="K2416" s="8" t="n"/>
    </row>
    <row r="2417">
      <c r="K2417" s="8" t="n"/>
    </row>
    <row r="2418">
      <c r="K2418" s="8" t="n"/>
    </row>
    <row r="2419">
      <c r="K2419" s="8" t="n"/>
    </row>
    <row r="2420">
      <c r="K2420" s="8" t="n"/>
    </row>
    <row r="2421">
      <c r="K2421" s="8" t="n"/>
    </row>
    <row r="2422">
      <c r="K2422" s="8" t="n"/>
    </row>
    <row r="2423">
      <c r="K2423" s="8" t="n"/>
    </row>
    <row r="2424">
      <c r="K2424" s="8" t="n"/>
    </row>
    <row r="2425">
      <c r="K2425" s="8" t="n"/>
    </row>
    <row r="2426">
      <c r="K2426" s="8" t="n"/>
    </row>
    <row r="2427">
      <c r="K2427" s="8" t="n"/>
    </row>
    <row r="2428">
      <c r="K2428" s="8" t="n"/>
    </row>
    <row r="2429">
      <c r="K2429" s="8" t="n"/>
    </row>
    <row r="2430">
      <c r="K2430" s="8" t="n"/>
    </row>
    <row r="2431">
      <c r="K2431" s="8" t="n"/>
    </row>
    <row r="2432">
      <c r="K2432" s="8" t="n"/>
    </row>
    <row r="2433">
      <c r="K2433" s="8" t="n"/>
    </row>
    <row r="2434">
      <c r="K2434" s="8" t="n"/>
    </row>
    <row r="2435">
      <c r="K2435" s="8" t="n"/>
    </row>
    <row r="2436">
      <c r="K2436" s="8" t="n"/>
    </row>
    <row r="2437">
      <c r="K2437" s="8" t="n"/>
    </row>
    <row r="2438">
      <c r="K2438" s="8" t="n"/>
    </row>
    <row r="2439">
      <c r="K2439" s="8" t="n"/>
    </row>
    <row r="2440">
      <c r="K2440" s="8" t="n"/>
    </row>
    <row r="2441">
      <c r="K2441" s="8" t="n"/>
    </row>
    <row r="2442">
      <c r="K2442" s="8" t="n"/>
    </row>
    <row r="2443">
      <c r="K2443" s="8" t="n"/>
    </row>
    <row r="2444">
      <c r="K2444" s="8" t="n"/>
    </row>
    <row r="2445">
      <c r="K2445" s="8" t="n"/>
    </row>
    <row r="2446">
      <c r="K2446" s="8" t="n"/>
    </row>
    <row r="2447">
      <c r="K2447" s="8" t="n"/>
    </row>
    <row r="2448">
      <c r="K2448" s="8" t="n"/>
    </row>
    <row r="2449">
      <c r="K2449" s="8" t="n"/>
    </row>
    <row r="2450">
      <c r="K2450" s="8" t="n"/>
    </row>
    <row r="2451">
      <c r="K2451" s="8" t="n"/>
    </row>
    <row r="2452">
      <c r="K2452" s="8" t="n"/>
    </row>
    <row r="2453">
      <c r="K2453" s="8" t="n"/>
    </row>
    <row r="2454">
      <c r="K2454" s="8" t="n"/>
    </row>
    <row r="2455">
      <c r="K2455" s="8" t="n"/>
    </row>
    <row r="2456">
      <c r="K2456" s="8" t="n"/>
    </row>
    <row r="2457">
      <c r="K2457" s="8" t="n"/>
    </row>
    <row r="2458">
      <c r="K2458" s="8" t="n"/>
    </row>
    <row r="2459">
      <c r="K2459" s="8" t="n"/>
    </row>
    <row r="2460">
      <c r="K2460" s="8" t="n"/>
    </row>
    <row r="2461">
      <c r="K2461" s="8" t="n"/>
    </row>
    <row r="2462">
      <c r="K2462" s="8" t="n"/>
    </row>
    <row r="2463">
      <c r="K2463" s="8" t="n"/>
    </row>
    <row r="2464">
      <c r="K2464" s="8" t="n"/>
    </row>
    <row r="2465">
      <c r="K2465" s="8" t="n"/>
    </row>
    <row r="2466">
      <c r="K2466" s="8" t="n"/>
    </row>
    <row r="2467">
      <c r="K2467" s="8" t="n"/>
    </row>
    <row r="2468">
      <c r="K2468" s="8" t="n"/>
    </row>
    <row r="2469">
      <c r="K2469" s="8" t="n"/>
    </row>
    <row r="2470">
      <c r="K2470" s="8" t="n"/>
    </row>
    <row r="2471">
      <c r="K2471" s="8" t="n"/>
    </row>
    <row r="2472">
      <c r="K2472" s="8" t="n"/>
    </row>
    <row r="2473">
      <c r="K2473" s="8" t="n"/>
    </row>
    <row r="2474">
      <c r="K2474" s="8" t="n"/>
    </row>
    <row r="2475">
      <c r="K2475" s="8" t="n"/>
    </row>
    <row r="2476">
      <c r="K2476" s="8" t="n"/>
    </row>
    <row r="2477">
      <c r="K2477" s="8" t="n"/>
    </row>
    <row r="2478">
      <c r="K2478" s="8" t="n"/>
    </row>
    <row r="2479">
      <c r="K2479" s="8" t="n"/>
    </row>
    <row r="2480">
      <c r="K2480" s="8" t="n"/>
    </row>
    <row r="2481">
      <c r="K2481" s="8" t="n"/>
    </row>
    <row r="2482">
      <c r="K2482" s="8" t="n"/>
    </row>
    <row r="2483">
      <c r="K2483" s="8" t="n"/>
    </row>
    <row r="2484">
      <c r="K2484" s="8" t="n"/>
    </row>
    <row r="2485">
      <c r="K2485" s="8" t="n"/>
    </row>
    <row r="2486">
      <c r="K2486" s="8" t="n"/>
    </row>
    <row r="2487">
      <c r="K2487" s="8" t="n"/>
    </row>
    <row r="2488">
      <c r="K2488" s="8" t="n"/>
    </row>
    <row r="2489">
      <c r="K2489" s="8" t="n"/>
    </row>
    <row r="2490">
      <c r="K2490" s="8" t="n"/>
    </row>
    <row r="2491">
      <c r="K2491" s="8" t="n"/>
    </row>
    <row r="2492">
      <c r="K2492" s="8" t="n"/>
    </row>
    <row r="2493">
      <c r="K2493" s="8" t="n"/>
    </row>
    <row r="2494">
      <c r="K2494" s="8" t="n"/>
    </row>
    <row r="2495">
      <c r="K2495" s="8" t="n"/>
    </row>
    <row r="2496">
      <c r="K2496" s="8" t="n"/>
    </row>
    <row r="2497">
      <c r="K2497" s="8" t="n"/>
    </row>
    <row r="2498">
      <c r="K2498" s="8" t="n"/>
    </row>
    <row r="2499">
      <c r="K2499" s="8" t="n"/>
    </row>
    <row r="2500">
      <c r="K2500" s="8" t="n"/>
    </row>
    <row r="2501">
      <c r="K2501" s="8" t="n"/>
    </row>
    <row r="2502">
      <c r="K2502" s="8" t="n"/>
    </row>
    <row r="2503">
      <c r="K2503" s="8" t="n"/>
    </row>
    <row r="2504">
      <c r="K2504" s="8" t="n"/>
    </row>
    <row r="2505">
      <c r="K2505" s="8" t="n"/>
    </row>
    <row r="2506">
      <c r="K2506" s="8" t="n"/>
    </row>
    <row r="2507">
      <c r="K2507" s="8" t="n"/>
    </row>
    <row r="2508">
      <c r="K2508" s="8" t="n"/>
    </row>
    <row r="2509">
      <c r="K2509" s="8" t="n"/>
    </row>
    <row r="2510">
      <c r="K2510" s="8" t="n"/>
    </row>
    <row r="2511">
      <c r="K2511" s="8" t="n"/>
    </row>
    <row r="2512">
      <c r="K2512" s="8" t="n"/>
    </row>
    <row r="2513">
      <c r="K2513" s="8" t="n"/>
    </row>
    <row r="2514">
      <c r="K2514" s="8" t="n"/>
    </row>
    <row r="2515">
      <c r="K2515" s="8" t="n"/>
    </row>
    <row r="2516">
      <c r="K2516" s="8" t="n"/>
    </row>
    <row r="2517">
      <c r="K2517" s="8" t="n"/>
    </row>
    <row r="2518">
      <c r="K2518" s="8" t="n"/>
    </row>
    <row r="2519">
      <c r="K2519" s="8" t="n"/>
    </row>
    <row r="2520">
      <c r="K2520" s="8" t="n"/>
    </row>
    <row r="2521">
      <c r="K2521" s="8" t="n"/>
    </row>
    <row r="2522">
      <c r="K2522" s="8" t="n"/>
    </row>
    <row r="2523">
      <c r="K2523" s="8" t="n"/>
    </row>
    <row r="2524">
      <c r="K2524" s="8" t="n"/>
    </row>
    <row r="2525">
      <c r="K2525" s="8" t="n"/>
    </row>
    <row r="2526">
      <c r="K2526" s="8" t="n"/>
    </row>
    <row r="2527">
      <c r="K2527" s="8" t="n"/>
    </row>
    <row r="2528">
      <c r="K2528" s="8" t="n"/>
    </row>
    <row r="2529">
      <c r="K2529" s="8" t="n"/>
    </row>
    <row r="2530">
      <c r="K2530" s="8" t="n"/>
    </row>
    <row r="2531">
      <c r="K2531" s="8" t="n"/>
    </row>
    <row r="2532">
      <c r="K2532" s="8" t="n"/>
    </row>
    <row r="2533">
      <c r="K2533" s="8" t="n"/>
    </row>
    <row r="2534">
      <c r="K2534" s="8" t="n"/>
    </row>
    <row r="2535">
      <c r="K2535" s="8" t="n"/>
    </row>
    <row r="2536">
      <c r="K2536" s="8" t="n"/>
    </row>
    <row r="2537">
      <c r="K2537" s="8" t="n"/>
    </row>
    <row r="2538">
      <c r="K2538" s="8" t="n"/>
    </row>
    <row r="2539">
      <c r="K2539" s="8" t="n"/>
    </row>
    <row r="2540">
      <c r="K2540" s="8" t="n"/>
    </row>
    <row r="2541">
      <c r="K2541" s="8" t="n"/>
    </row>
    <row r="2542">
      <c r="K2542" s="8" t="n"/>
    </row>
    <row r="2543">
      <c r="K2543" s="8" t="n"/>
    </row>
    <row r="2544">
      <c r="K2544" s="8" t="n"/>
    </row>
    <row r="2545">
      <c r="K2545" s="8" t="n"/>
    </row>
    <row r="2546">
      <c r="K2546" s="8" t="n"/>
    </row>
    <row r="2547">
      <c r="K2547" s="8" t="n"/>
    </row>
    <row r="2548">
      <c r="K2548" s="8" t="n"/>
    </row>
    <row r="2549">
      <c r="K2549" s="8" t="n"/>
    </row>
    <row r="2550">
      <c r="K2550" s="8" t="n"/>
    </row>
    <row r="2551">
      <c r="K2551" s="8" t="n"/>
    </row>
    <row r="2552">
      <c r="K2552" s="8" t="n"/>
    </row>
    <row r="2553">
      <c r="K2553" s="8" t="n"/>
    </row>
    <row r="2554">
      <c r="K2554" s="8" t="n"/>
    </row>
    <row r="2555">
      <c r="K2555" s="8" t="n"/>
    </row>
    <row r="2556">
      <c r="K2556" s="8" t="n"/>
    </row>
    <row r="2557">
      <c r="K2557" s="8" t="n"/>
    </row>
    <row r="2558">
      <c r="K2558" s="8" t="n"/>
    </row>
    <row r="2559">
      <c r="K2559" s="8" t="n"/>
    </row>
    <row r="2560">
      <c r="K2560" s="8" t="n"/>
    </row>
    <row r="2561">
      <c r="K2561" s="8" t="n"/>
    </row>
    <row r="2562">
      <c r="K2562" s="8" t="n"/>
    </row>
    <row r="2563">
      <c r="K2563" s="8" t="n"/>
    </row>
    <row r="2564">
      <c r="K2564" s="8" t="n"/>
    </row>
    <row r="2565">
      <c r="K2565" s="8" t="n"/>
    </row>
    <row r="2566">
      <c r="K2566" s="8" t="n"/>
    </row>
    <row r="2567">
      <c r="K2567" s="8" t="n"/>
    </row>
    <row r="2568">
      <c r="K2568" s="8" t="n"/>
    </row>
    <row r="2569">
      <c r="K2569" s="8" t="n"/>
    </row>
    <row r="2570">
      <c r="K2570" s="8" t="n"/>
    </row>
    <row r="2571">
      <c r="K2571" s="8" t="n"/>
    </row>
    <row r="2572">
      <c r="K2572" s="8" t="n"/>
    </row>
    <row r="2573">
      <c r="K2573" s="8" t="n"/>
    </row>
    <row r="2574">
      <c r="K2574" s="8" t="n"/>
    </row>
    <row r="2575">
      <c r="K2575" s="8" t="n"/>
    </row>
    <row r="2576">
      <c r="K2576" s="8" t="n"/>
    </row>
    <row r="2577">
      <c r="K2577" s="8" t="n"/>
    </row>
    <row r="2578">
      <c r="K2578" s="8" t="n"/>
    </row>
    <row r="2579">
      <c r="K2579" s="8" t="n"/>
    </row>
    <row r="2580">
      <c r="K2580" s="8" t="n"/>
    </row>
    <row r="2581">
      <c r="K2581" s="8" t="n"/>
    </row>
    <row r="2582">
      <c r="K2582" s="8" t="n"/>
    </row>
    <row r="2583">
      <c r="K2583" s="8" t="n"/>
    </row>
    <row r="2584">
      <c r="K2584" s="8" t="n"/>
    </row>
    <row r="2585">
      <c r="K2585" s="8" t="n"/>
    </row>
    <row r="2586">
      <c r="K2586" s="8" t="n"/>
    </row>
    <row r="2587">
      <c r="K2587" s="8" t="n"/>
    </row>
    <row r="2588">
      <c r="K2588" s="8" t="n"/>
    </row>
    <row r="2589">
      <c r="K2589" s="8" t="n"/>
    </row>
    <row r="2590">
      <c r="K2590" s="8" t="n"/>
    </row>
    <row r="2591">
      <c r="K2591" s="8" t="n"/>
    </row>
    <row r="2592">
      <c r="K2592" s="8" t="n"/>
    </row>
    <row r="2593">
      <c r="K2593" s="8" t="n"/>
    </row>
    <row r="2594">
      <c r="K2594" s="8" t="n"/>
    </row>
    <row r="2595">
      <c r="K2595" s="8" t="n"/>
    </row>
    <row r="2596">
      <c r="K2596" s="8" t="n"/>
    </row>
    <row r="2597">
      <c r="K2597" s="8" t="n"/>
    </row>
    <row r="2598">
      <c r="K2598" s="8" t="n"/>
    </row>
    <row r="2599">
      <c r="K2599" s="8" t="n"/>
    </row>
    <row r="2600">
      <c r="K2600" s="8" t="n"/>
    </row>
    <row r="2601">
      <c r="K2601" s="8" t="n"/>
    </row>
    <row r="2602">
      <c r="K2602" s="8" t="n"/>
    </row>
    <row r="2603">
      <c r="K2603" s="8" t="n"/>
    </row>
    <row r="2604">
      <c r="K2604" s="8" t="n"/>
    </row>
    <row r="2605">
      <c r="K2605" s="8" t="n"/>
    </row>
    <row r="2606">
      <c r="K2606" s="8" t="n"/>
    </row>
    <row r="2607">
      <c r="K2607" s="8" t="n"/>
    </row>
    <row r="2608">
      <c r="K2608" s="8" t="n"/>
    </row>
    <row r="2609">
      <c r="K2609" s="8" t="n"/>
    </row>
    <row r="2610">
      <c r="K2610" s="8" t="n"/>
    </row>
    <row r="2611">
      <c r="K2611" s="8" t="n"/>
    </row>
    <row r="2612">
      <c r="K2612" s="8" t="n"/>
    </row>
    <row r="2613">
      <c r="K2613" s="8" t="n"/>
    </row>
    <row r="2614">
      <c r="K2614" s="8" t="n"/>
    </row>
    <row r="2615">
      <c r="K2615" s="8" t="n"/>
    </row>
    <row r="2616">
      <c r="K2616" s="8" t="n"/>
    </row>
    <row r="2617">
      <c r="K2617" s="8" t="n"/>
    </row>
    <row r="2618">
      <c r="K2618" s="8" t="n"/>
    </row>
    <row r="2619">
      <c r="K2619" s="8" t="n"/>
    </row>
    <row r="2620">
      <c r="K2620" s="8" t="n"/>
    </row>
    <row r="2621">
      <c r="K2621" s="8" t="n"/>
    </row>
    <row r="2622">
      <c r="K2622" s="8" t="n"/>
    </row>
    <row r="2623">
      <c r="K2623" s="8" t="n"/>
    </row>
    <row r="2624">
      <c r="K2624" s="8" t="n"/>
    </row>
    <row r="2625">
      <c r="K2625" s="8" t="n"/>
    </row>
    <row r="2626">
      <c r="K2626" s="8" t="n"/>
    </row>
    <row r="2627">
      <c r="K2627" s="8" t="n"/>
    </row>
    <row r="2628">
      <c r="K2628" s="8" t="n"/>
    </row>
    <row r="2629">
      <c r="K2629" s="8" t="n"/>
    </row>
    <row r="2630">
      <c r="K2630" s="8" t="n"/>
    </row>
    <row r="2631">
      <c r="K2631" s="8" t="n"/>
    </row>
    <row r="2632">
      <c r="K2632" s="8" t="n"/>
    </row>
    <row r="2633">
      <c r="K2633" s="8" t="n"/>
    </row>
    <row r="2634">
      <c r="K2634" s="8" t="n"/>
    </row>
    <row r="2635">
      <c r="K2635" s="8" t="n"/>
    </row>
    <row r="2636">
      <c r="K2636" s="8" t="n"/>
    </row>
    <row r="2637">
      <c r="K2637" s="8" t="n"/>
    </row>
    <row r="2638">
      <c r="K2638" s="8" t="n"/>
    </row>
    <row r="2639">
      <c r="K2639" s="8" t="n"/>
    </row>
    <row r="2640">
      <c r="K2640" s="8" t="n"/>
    </row>
    <row r="2641">
      <c r="K2641" s="8" t="n"/>
    </row>
    <row r="2642">
      <c r="K2642" s="8" t="n"/>
    </row>
    <row r="2643">
      <c r="K2643" s="8" t="n"/>
    </row>
    <row r="2644">
      <c r="K2644" s="8" t="n"/>
    </row>
    <row r="2645">
      <c r="K2645" s="8" t="n"/>
    </row>
    <row r="2646">
      <c r="K2646" s="8" t="n"/>
    </row>
    <row r="2647">
      <c r="K2647" s="8" t="n"/>
    </row>
    <row r="2648">
      <c r="K2648" s="8" t="n"/>
    </row>
    <row r="2649">
      <c r="K2649" s="8" t="n"/>
    </row>
    <row r="2650">
      <c r="K2650" s="8" t="n"/>
    </row>
    <row r="2651">
      <c r="K2651" s="8" t="n"/>
    </row>
    <row r="2652">
      <c r="K2652" s="8" t="n"/>
    </row>
    <row r="2653">
      <c r="K2653" s="8" t="n"/>
    </row>
    <row r="2654">
      <c r="K2654" s="8" t="n"/>
    </row>
    <row r="2655">
      <c r="K2655" s="8" t="n"/>
    </row>
    <row r="2656">
      <c r="K2656" s="8" t="n"/>
    </row>
    <row r="2657">
      <c r="K2657" s="8" t="n"/>
    </row>
    <row r="2658">
      <c r="K2658" s="8" t="n"/>
    </row>
    <row r="2659">
      <c r="K2659" s="8" t="n"/>
    </row>
    <row r="2660">
      <c r="K2660" s="8" t="n"/>
    </row>
    <row r="2661">
      <c r="K2661" s="8" t="n"/>
    </row>
    <row r="2662">
      <c r="K2662" s="8" t="n"/>
    </row>
    <row r="2663">
      <c r="K2663" s="8" t="n"/>
    </row>
    <row r="2664">
      <c r="K2664" s="8" t="n"/>
    </row>
    <row r="2665">
      <c r="K2665" s="8" t="n"/>
    </row>
    <row r="2666">
      <c r="K2666" s="8" t="n"/>
    </row>
    <row r="2667">
      <c r="K2667" s="8" t="n"/>
    </row>
    <row r="2668">
      <c r="K2668" s="8" t="n"/>
    </row>
    <row r="2669">
      <c r="K2669" s="8" t="n"/>
    </row>
    <row r="2670">
      <c r="K2670" s="8" t="n"/>
    </row>
    <row r="2671">
      <c r="K2671" s="8" t="n"/>
    </row>
    <row r="2672">
      <c r="K2672" s="8" t="n"/>
    </row>
    <row r="2673">
      <c r="K2673" s="8" t="n"/>
    </row>
    <row r="2674">
      <c r="K2674" s="8" t="n"/>
    </row>
    <row r="2675">
      <c r="K2675" s="8" t="n"/>
    </row>
    <row r="2676">
      <c r="K2676" s="8" t="n"/>
    </row>
    <row r="2677">
      <c r="K2677" s="8" t="n"/>
    </row>
    <row r="2678">
      <c r="K2678" s="8" t="n"/>
    </row>
    <row r="2679">
      <c r="K2679" s="8" t="n"/>
    </row>
    <row r="2680">
      <c r="K2680" s="8" t="n"/>
    </row>
    <row r="2681">
      <c r="K2681" s="8" t="n"/>
    </row>
    <row r="2682">
      <c r="K2682" s="8" t="n"/>
    </row>
    <row r="2683">
      <c r="K2683" s="8" t="n"/>
    </row>
    <row r="2684">
      <c r="K2684" s="8" t="n"/>
    </row>
    <row r="2685">
      <c r="K2685" s="8" t="n"/>
    </row>
    <row r="2686">
      <c r="K2686" s="8" t="n"/>
    </row>
    <row r="2687">
      <c r="K2687" s="8" t="n"/>
    </row>
    <row r="2688">
      <c r="K2688" s="8" t="n"/>
    </row>
    <row r="2689">
      <c r="K2689" s="8" t="n"/>
    </row>
    <row r="2690">
      <c r="K2690" s="8" t="n"/>
    </row>
    <row r="2691">
      <c r="K2691" s="8" t="n"/>
    </row>
    <row r="2692">
      <c r="K2692" s="8" t="n"/>
    </row>
    <row r="2693">
      <c r="K2693" s="8" t="n"/>
    </row>
    <row r="2694">
      <c r="K2694" s="8" t="n"/>
    </row>
    <row r="2695">
      <c r="K2695" s="8" t="n"/>
    </row>
    <row r="2696">
      <c r="K2696" s="8" t="n"/>
    </row>
    <row r="2697">
      <c r="K2697" s="8" t="n"/>
    </row>
    <row r="2698">
      <c r="K2698" s="8" t="n"/>
    </row>
    <row r="2699">
      <c r="K2699" s="8" t="n"/>
    </row>
    <row r="2700">
      <c r="K2700" s="8" t="n"/>
    </row>
    <row r="2701">
      <c r="K2701" s="8" t="n"/>
    </row>
    <row r="2702">
      <c r="K2702" s="8" t="n"/>
    </row>
    <row r="2703">
      <c r="K2703" s="8" t="n"/>
    </row>
    <row r="2704">
      <c r="K2704" s="8" t="n"/>
    </row>
    <row r="2705">
      <c r="K2705" s="8" t="n"/>
    </row>
    <row r="2706">
      <c r="K2706" s="8" t="n"/>
    </row>
    <row r="2707">
      <c r="K2707" s="8" t="n"/>
    </row>
    <row r="2708">
      <c r="K2708" s="8" t="n"/>
    </row>
    <row r="2709">
      <c r="K2709" s="8" t="n"/>
    </row>
    <row r="2710">
      <c r="K2710" s="8" t="n"/>
    </row>
    <row r="2711">
      <c r="K2711" s="8" t="n"/>
    </row>
    <row r="2712">
      <c r="K2712" s="8" t="n"/>
    </row>
    <row r="2713">
      <c r="K2713" s="8" t="n"/>
    </row>
    <row r="2714">
      <c r="K2714" s="8" t="n"/>
    </row>
    <row r="2715">
      <c r="K2715" s="8" t="n"/>
    </row>
    <row r="2716">
      <c r="K2716" s="8" t="n"/>
    </row>
    <row r="2717">
      <c r="K2717" s="8" t="n"/>
    </row>
    <row r="2718">
      <c r="K2718" s="8" t="n"/>
    </row>
    <row r="2719">
      <c r="K2719" s="8" t="n"/>
    </row>
    <row r="2720">
      <c r="K2720" s="8" t="n"/>
    </row>
    <row r="2721">
      <c r="K2721" s="8" t="n"/>
    </row>
    <row r="2722">
      <c r="K2722" s="8" t="n"/>
    </row>
    <row r="2723">
      <c r="K2723" s="8" t="n"/>
    </row>
    <row r="2724">
      <c r="K2724" s="8" t="n"/>
    </row>
    <row r="2725">
      <c r="K2725" s="8" t="n"/>
    </row>
    <row r="2726">
      <c r="K2726" s="8" t="n"/>
    </row>
    <row r="2727">
      <c r="K2727" s="8" t="n"/>
    </row>
    <row r="2728">
      <c r="K2728" s="8" t="n"/>
    </row>
    <row r="2729">
      <c r="K2729" s="8" t="n"/>
    </row>
    <row r="2730">
      <c r="K2730" s="8" t="n"/>
    </row>
    <row r="2731">
      <c r="K2731" s="8" t="n"/>
    </row>
    <row r="2732">
      <c r="K2732" s="8" t="n"/>
    </row>
    <row r="2733">
      <c r="K2733" s="8" t="n"/>
    </row>
    <row r="2734">
      <c r="K2734" s="8" t="n"/>
    </row>
    <row r="2735">
      <c r="K2735" s="8" t="n"/>
    </row>
    <row r="2736">
      <c r="K2736" s="8" t="n"/>
    </row>
    <row r="2737">
      <c r="K2737" s="8" t="n"/>
    </row>
    <row r="2738">
      <c r="K2738" s="8" t="n"/>
    </row>
    <row r="2739">
      <c r="K2739" s="8" t="n"/>
    </row>
    <row r="2740">
      <c r="K2740" s="8" t="n"/>
    </row>
    <row r="2741">
      <c r="K2741" s="8" t="n"/>
    </row>
    <row r="2742">
      <c r="K2742" s="8" t="n"/>
    </row>
    <row r="2743">
      <c r="K2743" s="8" t="n"/>
    </row>
    <row r="2744">
      <c r="K2744" s="8" t="n"/>
    </row>
    <row r="2745">
      <c r="K2745" s="8" t="n"/>
    </row>
    <row r="2746">
      <c r="K2746" s="8" t="n"/>
    </row>
    <row r="2747">
      <c r="K2747" s="8" t="n"/>
    </row>
    <row r="2748">
      <c r="K2748" s="8" t="n"/>
    </row>
    <row r="2749">
      <c r="K2749" s="8" t="n"/>
    </row>
    <row r="2750">
      <c r="K2750" s="8" t="n"/>
    </row>
    <row r="2751">
      <c r="K2751" s="8" t="n"/>
    </row>
    <row r="2752">
      <c r="K2752" s="8" t="n"/>
    </row>
    <row r="2753">
      <c r="K2753" s="8" t="n"/>
    </row>
    <row r="2754">
      <c r="K2754" s="8" t="n"/>
    </row>
    <row r="2755">
      <c r="K2755" s="8" t="n"/>
    </row>
    <row r="2756">
      <c r="K2756" s="8" t="n"/>
    </row>
    <row r="2757">
      <c r="K2757" s="8" t="n"/>
    </row>
    <row r="2758">
      <c r="K2758" s="8" t="n"/>
    </row>
    <row r="2759">
      <c r="K2759" s="8" t="n"/>
    </row>
    <row r="2760">
      <c r="K2760" s="8" t="n"/>
    </row>
    <row r="2761">
      <c r="K2761" s="8" t="n"/>
    </row>
    <row r="2762">
      <c r="K2762" s="8" t="n"/>
    </row>
    <row r="2763">
      <c r="K2763" s="8" t="n"/>
    </row>
    <row r="2764">
      <c r="K2764" s="8" t="n"/>
    </row>
    <row r="2765">
      <c r="K2765" s="8" t="n"/>
    </row>
    <row r="2766">
      <c r="K2766" s="8" t="n"/>
    </row>
    <row r="2767">
      <c r="K2767" s="8" t="n"/>
    </row>
    <row r="2768">
      <c r="K2768" s="8" t="n"/>
    </row>
    <row r="2769">
      <c r="K2769" s="8" t="n"/>
    </row>
    <row r="2770">
      <c r="K2770" s="8" t="n"/>
    </row>
    <row r="2771">
      <c r="K2771" s="8" t="n"/>
    </row>
    <row r="2772">
      <c r="K2772" s="8" t="n"/>
    </row>
    <row r="2773">
      <c r="K2773" s="8" t="n"/>
    </row>
    <row r="2774">
      <c r="K2774" s="8" t="n"/>
    </row>
    <row r="2775">
      <c r="K2775" s="8" t="n"/>
    </row>
    <row r="2776">
      <c r="K2776" s="8" t="n"/>
    </row>
    <row r="2777">
      <c r="K2777" s="8" t="n"/>
    </row>
    <row r="2778">
      <c r="K2778" s="8" t="n"/>
    </row>
    <row r="2779">
      <c r="K2779" s="8" t="n"/>
    </row>
    <row r="2780">
      <c r="K2780" s="8" t="n"/>
    </row>
    <row r="2781">
      <c r="K2781" s="8" t="n"/>
    </row>
    <row r="2782">
      <c r="K2782" s="8" t="n"/>
    </row>
    <row r="2783">
      <c r="K2783" s="8" t="n"/>
    </row>
    <row r="2784">
      <c r="K2784" s="8" t="n"/>
    </row>
    <row r="2785">
      <c r="K2785" s="8" t="n"/>
    </row>
    <row r="2786">
      <c r="K2786" s="8" t="n"/>
    </row>
    <row r="2787">
      <c r="K2787" s="8" t="n"/>
    </row>
    <row r="2788">
      <c r="K2788" s="8" t="n"/>
    </row>
    <row r="2789">
      <c r="K2789" s="8" t="n"/>
    </row>
    <row r="2790">
      <c r="K2790" s="8" t="n"/>
    </row>
    <row r="2791">
      <c r="K2791" s="8" t="n"/>
    </row>
    <row r="2792">
      <c r="K2792" s="8" t="n"/>
    </row>
    <row r="2793">
      <c r="K2793" s="8" t="n"/>
    </row>
    <row r="2794">
      <c r="K2794" s="8" t="n"/>
    </row>
    <row r="2795">
      <c r="K2795" s="8" t="n"/>
    </row>
    <row r="2796">
      <c r="K2796" s="8" t="n"/>
    </row>
    <row r="2797">
      <c r="K2797" s="8" t="n"/>
    </row>
    <row r="2798">
      <c r="K2798" s="8" t="n"/>
    </row>
    <row r="2799">
      <c r="K2799" s="8" t="n"/>
    </row>
    <row r="2800">
      <c r="K2800" s="8" t="n"/>
    </row>
    <row r="2801">
      <c r="K2801" s="8" t="n"/>
    </row>
    <row r="2802">
      <c r="K2802" s="8" t="n"/>
    </row>
    <row r="2803">
      <c r="K2803" s="8" t="n"/>
    </row>
    <row r="2804">
      <c r="K2804" s="8" t="n"/>
    </row>
    <row r="2805">
      <c r="K2805" s="8" t="n"/>
    </row>
    <row r="2806">
      <c r="K2806" s="8" t="n"/>
    </row>
    <row r="2807">
      <c r="K2807" s="8" t="n"/>
    </row>
    <row r="2808">
      <c r="K2808" s="8" t="n"/>
    </row>
    <row r="2809">
      <c r="K2809" s="8" t="n"/>
    </row>
    <row r="2810">
      <c r="K2810" s="8" t="n"/>
    </row>
    <row r="2811">
      <c r="K2811" s="8" t="n"/>
    </row>
    <row r="2812">
      <c r="K2812" s="8" t="n"/>
    </row>
    <row r="2813">
      <c r="K2813" s="8" t="n"/>
    </row>
    <row r="2814">
      <c r="K2814" s="8" t="n"/>
    </row>
    <row r="2815">
      <c r="K2815" s="8" t="n"/>
    </row>
    <row r="2816">
      <c r="K2816" s="8" t="n"/>
    </row>
    <row r="2817">
      <c r="K2817" s="8" t="n"/>
    </row>
    <row r="2818">
      <c r="K2818" s="8" t="n"/>
    </row>
    <row r="2819">
      <c r="K2819" s="8" t="n"/>
    </row>
    <row r="2820">
      <c r="K2820" s="8" t="n"/>
    </row>
    <row r="2821">
      <c r="K2821" s="8" t="n"/>
    </row>
    <row r="2822">
      <c r="K2822" s="8" t="n"/>
    </row>
    <row r="2823">
      <c r="K2823" s="8" t="n"/>
    </row>
    <row r="2824">
      <c r="K2824" s="8" t="n"/>
    </row>
    <row r="2825">
      <c r="K2825" s="8" t="n"/>
    </row>
    <row r="2826">
      <c r="K2826" s="8" t="n"/>
    </row>
    <row r="2827">
      <c r="K2827" s="8" t="n"/>
    </row>
    <row r="2828">
      <c r="K2828" s="8" t="n"/>
    </row>
    <row r="2829">
      <c r="K2829" s="8" t="n"/>
    </row>
    <row r="2830">
      <c r="K2830" s="8" t="n"/>
    </row>
    <row r="2831">
      <c r="K2831" s="8" t="n"/>
    </row>
    <row r="2832">
      <c r="K2832" s="8" t="n"/>
    </row>
    <row r="2833">
      <c r="K2833" s="8" t="n"/>
    </row>
    <row r="2834">
      <c r="K2834" s="8" t="n"/>
    </row>
    <row r="2835">
      <c r="K2835" s="8" t="n"/>
    </row>
    <row r="2836">
      <c r="K2836" s="8" t="n"/>
    </row>
    <row r="2837">
      <c r="K2837" s="8" t="n"/>
    </row>
    <row r="2838">
      <c r="K2838" s="8" t="n"/>
    </row>
    <row r="2839">
      <c r="K2839" s="8" t="n"/>
    </row>
    <row r="2840">
      <c r="K2840" s="8" t="n"/>
    </row>
    <row r="2841">
      <c r="K2841" s="8" t="n"/>
    </row>
    <row r="2842">
      <c r="K2842" s="8" t="n"/>
    </row>
    <row r="2843">
      <c r="K2843" s="8" t="n"/>
    </row>
    <row r="2844">
      <c r="K2844" s="8" t="n"/>
    </row>
    <row r="2845">
      <c r="K2845" s="8" t="n"/>
    </row>
    <row r="2846">
      <c r="K2846" s="8" t="n"/>
    </row>
    <row r="2847">
      <c r="K2847" s="8" t="n"/>
    </row>
    <row r="2848">
      <c r="K2848" s="8" t="n"/>
    </row>
    <row r="2849">
      <c r="K2849" s="8" t="n"/>
    </row>
    <row r="2850">
      <c r="K2850" s="8" t="n"/>
    </row>
    <row r="2851">
      <c r="K2851" s="8" t="n"/>
    </row>
    <row r="2852">
      <c r="K2852" s="8" t="n"/>
    </row>
    <row r="2853">
      <c r="K2853" s="8" t="n"/>
    </row>
    <row r="2854">
      <c r="K2854" s="8" t="n"/>
    </row>
    <row r="2855">
      <c r="K2855" s="8" t="n"/>
    </row>
    <row r="2856">
      <c r="K2856" s="8" t="n"/>
    </row>
    <row r="2857">
      <c r="K2857" s="8" t="n"/>
    </row>
    <row r="2858">
      <c r="K2858" s="8" t="n"/>
    </row>
    <row r="2859">
      <c r="K2859" s="8" t="n"/>
    </row>
    <row r="2860">
      <c r="K2860" s="8" t="n"/>
    </row>
    <row r="2861">
      <c r="K2861" s="8" t="n"/>
    </row>
    <row r="2862">
      <c r="K2862" s="8" t="n"/>
    </row>
    <row r="2863">
      <c r="K2863" s="8" t="n"/>
    </row>
    <row r="2864">
      <c r="K2864" s="8" t="n"/>
    </row>
    <row r="2865">
      <c r="K2865" s="8" t="n"/>
    </row>
    <row r="2866">
      <c r="K2866" s="8" t="n"/>
    </row>
    <row r="2867">
      <c r="K2867" s="8" t="n"/>
    </row>
    <row r="2868">
      <c r="K2868" s="8" t="n"/>
    </row>
    <row r="2869">
      <c r="K2869" s="8" t="n"/>
    </row>
    <row r="2870">
      <c r="K2870" s="8" t="n"/>
    </row>
    <row r="2871">
      <c r="K2871" s="8" t="n"/>
    </row>
    <row r="2872">
      <c r="K2872" s="8" t="n"/>
    </row>
    <row r="2873">
      <c r="K2873" s="8" t="n"/>
    </row>
    <row r="2874">
      <c r="K2874" s="8" t="n"/>
    </row>
    <row r="2875">
      <c r="K2875" s="8" t="n"/>
    </row>
    <row r="2876">
      <c r="K2876" s="8" t="n"/>
    </row>
    <row r="2877">
      <c r="K2877" s="8" t="n"/>
    </row>
    <row r="2878">
      <c r="K2878" s="8" t="n"/>
    </row>
    <row r="2879">
      <c r="K2879" s="8" t="n"/>
    </row>
    <row r="2880">
      <c r="K2880" s="8" t="n"/>
    </row>
    <row r="2881">
      <c r="K2881" s="8" t="n"/>
    </row>
    <row r="2882">
      <c r="K2882" s="8" t="n"/>
    </row>
    <row r="2883">
      <c r="K2883" s="8" t="n"/>
    </row>
    <row r="2884">
      <c r="K2884" s="8" t="n"/>
    </row>
    <row r="2885">
      <c r="K2885" s="8" t="n"/>
    </row>
    <row r="2886">
      <c r="K2886" s="8" t="n"/>
    </row>
    <row r="2887">
      <c r="K2887" s="8" t="n"/>
    </row>
    <row r="2888">
      <c r="K2888" s="8" t="n"/>
    </row>
    <row r="2889">
      <c r="K2889" s="8" t="n"/>
    </row>
    <row r="2890">
      <c r="K2890" s="8" t="n"/>
    </row>
    <row r="2891">
      <c r="K2891" s="8" t="n"/>
    </row>
    <row r="2892">
      <c r="K2892" s="8" t="n"/>
    </row>
    <row r="2893">
      <c r="K2893" s="8" t="n"/>
    </row>
    <row r="2894">
      <c r="K2894" s="8" t="n"/>
    </row>
    <row r="2895">
      <c r="K2895" s="8" t="n"/>
    </row>
    <row r="2896">
      <c r="K2896" s="8" t="n"/>
    </row>
    <row r="2897">
      <c r="K2897" s="8" t="n"/>
    </row>
    <row r="2898">
      <c r="K2898" s="8" t="n"/>
    </row>
    <row r="2899">
      <c r="K2899" s="8" t="n"/>
    </row>
    <row r="2900">
      <c r="K2900" s="8" t="n"/>
    </row>
    <row r="2901">
      <c r="K2901" s="8" t="n"/>
    </row>
    <row r="2902">
      <c r="K2902" s="8" t="n"/>
    </row>
    <row r="2903">
      <c r="K2903" s="8" t="n"/>
    </row>
    <row r="2904">
      <c r="K2904" s="8" t="n"/>
    </row>
    <row r="2905">
      <c r="K2905" s="8" t="n"/>
    </row>
    <row r="2906">
      <c r="K2906" s="8" t="n"/>
    </row>
    <row r="2907">
      <c r="K2907" s="8" t="n"/>
    </row>
    <row r="2908">
      <c r="K2908" s="8" t="n"/>
    </row>
    <row r="2909">
      <c r="K2909" s="8" t="n"/>
    </row>
    <row r="2910">
      <c r="K2910" s="8" t="n"/>
    </row>
    <row r="2911">
      <c r="K2911" s="8" t="n"/>
    </row>
    <row r="2912">
      <c r="K2912" s="8" t="n"/>
    </row>
    <row r="2913">
      <c r="K2913" s="8" t="n"/>
    </row>
    <row r="2914">
      <c r="K2914" s="8" t="n"/>
    </row>
    <row r="2915">
      <c r="K2915" s="8" t="n"/>
    </row>
    <row r="2916">
      <c r="K2916" s="8" t="n"/>
    </row>
    <row r="2917">
      <c r="K2917" s="8" t="n"/>
    </row>
    <row r="2918">
      <c r="K2918" s="8" t="n"/>
    </row>
    <row r="2919">
      <c r="K2919" s="8" t="n"/>
    </row>
    <row r="2920">
      <c r="K2920" s="8" t="n"/>
    </row>
    <row r="2921">
      <c r="K2921" s="8" t="n"/>
    </row>
    <row r="2922">
      <c r="K2922" s="8" t="n"/>
    </row>
    <row r="2923">
      <c r="K2923" s="8" t="n"/>
    </row>
    <row r="2924">
      <c r="K2924" s="8" t="n"/>
    </row>
    <row r="2925">
      <c r="K2925" s="8" t="n"/>
    </row>
    <row r="2926">
      <c r="K2926" s="8" t="n"/>
    </row>
    <row r="2927">
      <c r="K2927" s="8" t="n"/>
    </row>
    <row r="2928">
      <c r="K2928" s="8" t="n"/>
    </row>
    <row r="2929">
      <c r="K2929" s="8" t="n"/>
    </row>
    <row r="2930">
      <c r="K2930" s="8" t="n"/>
    </row>
    <row r="2931">
      <c r="K2931" s="8" t="n"/>
    </row>
    <row r="2932">
      <c r="K2932" s="8" t="n"/>
    </row>
    <row r="2933">
      <c r="K2933" s="8" t="n"/>
    </row>
    <row r="2934">
      <c r="K2934" s="8" t="n"/>
    </row>
    <row r="2935">
      <c r="K2935" s="8" t="n"/>
    </row>
    <row r="2936">
      <c r="K2936" s="8" t="n"/>
    </row>
    <row r="2937">
      <c r="K2937" s="8" t="n"/>
    </row>
    <row r="2938">
      <c r="K2938" s="8" t="n"/>
    </row>
    <row r="2939">
      <c r="K2939" s="8" t="n"/>
    </row>
    <row r="2940">
      <c r="K2940" s="8" t="n"/>
    </row>
    <row r="2941">
      <c r="K2941" s="8" t="n"/>
    </row>
    <row r="2942">
      <c r="K2942" s="8" t="n"/>
    </row>
    <row r="2943">
      <c r="K2943" s="8" t="n"/>
    </row>
    <row r="2944">
      <c r="K2944" s="8" t="n"/>
    </row>
    <row r="2945">
      <c r="K2945" s="8" t="n"/>
    </row>
    <row r="2946">
      <c r="K2946" s="8" t="n"/>
    </row>
    <row r="2947">
      <c r="K2947" s="8" t="n"/>
    </row>
    <row r="2948">
      <c r="K2948" s="8" t="n"/>
    </row>
    <row r="2949">
      <c r="K2949" s="8" t="n"/>
    </row>
    <row r="2950">
      <c r="K2950" s="8" t="n"/>
    </row>
    <row r="2951">
      <c r="K2951" s="8" t="n"/>
    </row>
    <row r="2952">
      <c r="K2952" s="8" t="n"/>
    </row>
    <row r="2953">
      <c r="K2953" s="8" t="n"/>
    </row>
    <row r="2954">
      <c r="K2954" s="8" t="n"/>
    </row>
    <row r="2955">
      <c r="K2955" s="8" t="n"/>
    </row>
    <row r="2956">
      <c r="K2956" s="8" t="n"/>
    </row>
    <row r="2957">
      <c r="K2957" s="8" t="n"/>
    </row>
    <row r="2958">
      <c r="K2958" s="8" t="n"/>
    </row>
    <row r="2959">
      <c r="K2959" s="8" t="n"/>
    </row>
    <row r="2960">
      <c r="K2960" s="8" t="n"/>
    </row>
    <row r="2961">
      <c r="K2961" s="8" t="n"/>
    </row>
    <row r="2962">
      <c r="K2962" s="8" t="n"/>
    </row>
    <row r="2963">
      <c r="K2963" s="8" t="n"/>
    </row>
    <row r="2964">
      <c r="K2964" s="8" t="n"/>
    </row>
    <row r="2965">
      <c r="K2965" s="8" t="n"/>
    </row>
    <row r="2966">
      <c r="K2966" s="8" t="n"/>
    </row>
    <row r="2967">
      <c r="K2967" s="8" t="n"/>
    </row>
    <row r="2968">
      <c r="K2968" s="8" t="n"/>
    </row>
    <row r="2969">
      <c r="K2969" s="8" t="n"/>
    </row>
    <row r="2970">
      <c r="K2970" s="8" t="n"/>
    </row>
    <row r="2971">
      <c r="K2971" s="8" t="n"/>
    </row>
    <row r="2972">
      <c r="K2972" s="8" t="n"/>
    </row>
    <row r="2973">
      <c r="K2973" s="8" t="n"/>
    </row>
    <row r="2974">
      <c r="K2974" s="8" t="n"/>
    </row>
    <row r="2975">
      <c r="K2975" s="8" t="n"/>
    </row>
    <row r="2976">
      <c r="K2976" s="8" t="n"/>
    </row>
    <row r="2977">
      <c r="K2977" s="8" t="n"/>
    </row>
    <row r="2978">
      <c r="K2978" s="8" t="n"/>
    </row>
    <row r="2979">
      <c r="K2979" s="8" t="n"/>
    </row>
    <row r="2980">
      <c r="K2980" s="8" t="n"/>
    </row>
    <row r="2981">
      <c r="K2981" s="8" t="n"/>
    </row>
    <row r="2982">
      <c r="K2982" s="8" t="n"/>
    </row>
    <row r="2983">
      <c r="K2983" s="8" t="n"/>
    </row>
    <row r="2984">
      <c r="K2984" s="8" t="n"/>
    </row>
    <row r="2985">
      <c r="K2985" s="8" t="n"/>
    </row>
    <row r="2986">
      <c r="K2986" s="8" t="n"/>
    </row>
    <row r="2987">
      <c r="K2987" s="8" t="n"/>
    </row>
    <row r="2988">
      <c r="K2988" s="8" t="n"/>
    </row>
    <row r="2989">
      <c r="K2989" s="8" t="n"/>
    </row>
    <row r="2990">
      <c r="K2990" s="8" t="n"/>
    </row>
    <row r="2991">
      <c r="K2991" s="8" t="n"/>
    </row>
    <row r="2992">
      <c r="K2992" s="8" t="n"/>
    </row>
    <row r="2993">
      <c r="K2993" s="8" t="n"/>
    </row>
    <row r="2994">
      <c r="K2994" s="8" t="n"/>
    </row>
    <row r="2995">
      <c r="K2995" s="8" t="n"/>
    </row>
    <row r="2996">
      <c r="K2996" s="8" t="n"/>
    </row>
    <row r="2997">
      <c r="K2997" s="8" t="n"/>
    </row>
    <row r="2998">
      <c r="K2998" s="8" t="n"/>
    </row>
    <row r="2999">
      <c r="K2999" s="8" t="n"/>
    </row>
    <row r="3000">
      <c r="K3000" s="8" t="n"/>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AF4929"/>
  <sheetViews>
    <sheetView workbookViewId="0">
      <pane ySplit="1" topLeftCell="A2" activePane="bottomLeft" state="frozen"/>
      <selection pane="bottomLeft" activeCell="A2" sqref="A2"/>
    </sheetView>
  </sheetViews>
  <sheetFormatPr baseColWidth="10" defaultColWidth="11" defaultRowHeight="14.4"/>
  <sheetData>
    <row r="1" ht="15" customHeight="1">
      <c r="A1" s="1" t="inlineStr">
        <is>
          <t>fila_b2</t>
        </is>
      </c>
      <c r="B1" s="1" t="inlineStr">
        <is>
          <t>ruc</t>
        </is>
      </c>
      <c r="C1" s="1" t="inlineStr">
        <is>
          <t>organizacion</t>
        </is>
      </c>
      <c r="D1" s="1" t="inlineStr">
        <is>
          <t>anio</t>
        </is>
      </c>
      <c r="E1" s="1" t="inlineStr">
        <is>
          <t>intervino</t>
        </is>
      </c>
      <c r="F1" s="1" t="inlineStr">
        <is>
          <t>servicio</t>
        </is>
      </c>
      <c r="G1" s="1" t="inlineStr">
        <is>
          <t>benef_masc</t>
        </is>
      </c>
      <c r="H1" s="1" t="inlineStr">
        <is>
          <t>benef_fem</t>
        </is>
      </c>
      <c r="I1" s="1" t="inlineStr">
        <is>
          <t>benef_total</t>
        </is>
      </c>
      <c r="J1" s="1" t="inlineStr">
        <is>
          <t>asistencia_tecnica</t>
        </is>
      </c>
      <c r="K1" s="1" t="inlineStr">
        <is>
          <t>talleres</t>
        </is>
      </c>
      <c r="L1" s="1" t="inlineStr">
        <is>
          <t>ventas_nacionales</t>
        </is>
      </c>
      <c r="M1" s="1" t="inlineStr">
        <is>
          <t>ventas_exportacion</t>
        </is>
      </c>
      <c r="N1" s="1" t="inlineStr">
        <is>
          <t>ventas_totales</t>
        </is>
      </c>
      <c r="O1" s="1" t="inlineStr">
        <is>
          <t>comp_boleta</t>
        </is>
      </c>
      <c r="P1" s="1" t="inlineStr">
        <is>
          <t>comp_declaracion_jurada</t>
        </is>
      </c>
      <c r="Q1" s="1" t="inlineStr">
        <is>
          <t>comp_dec</t>
        </is>
      </c>
      <c r="R1" s="1" t="inlineStr">
        <is>
          <t>comp_factura</t>
        </is>
      </c>
      <c r="S1" s="1" t="inlineStr">
        <is>
          <t>comp_guia_remision</t>
        </is>
      </c>
      <c r="T1" s="1" t="inlineStr">
        <is>
          <t>comp_liquidacion_compra</t>
        </is>
      </c>
      <c r="U1" s="1" t="inlineStr">
        <is>
          <t>comp_total</t>
        </is>
      </c>
      <c r="V1" s="1" t="inlineStr">
        <is>
          <t>n_filas_b2_mismo_ruc</t>
        </is>
      </c>
      <c r="X1" s="1" t="inlineStr">
        <is>
          <t>Mapa: n° de columna de b2 por medida y año (vacío = no existe en b2)</t>
        </is>
      </c>
    </row>
    <row r="2" ht="15" customHeight="1">
      <c r="A2">
        <f t="array" ref="A2:A4929">_xlfn.LET(_xlpm.r,_xlfn._xlws.FILTER(ROW('b2'!$DI$3:$DI$2000),TRIM('b2'!$DI$3:$DI$2000&amp;"")&lt;&gt;""),_xlfn.TOCOL(IF(_xlfn.SEQUENCE(1,8),_xlpm.r)))</f>
        <v/>
      </c>
      <c r="B2">
        <f t="array" ref="B2:B4929">TRIM(INDEX('b2'!$DI:$DI,_xlfn.ANCHORARRAY(A2))&amp;"")</f>
        <v/>
      </c>
      <c r="C2">
        <f t="array" ref="C2:C4929">TRIM(INDEX('b2'!$A:$A,_xlfn.ANCHORARRAY(A2))&amp;"")</f>
        <v/>
      </c>
      <c r="D2" s="6">
        <f t="array" ref="D2:D4929">2017+MOD(_xlfn.SEQUENCE(ROWS(_xlfn.ANCHORARRAY(A2)))-1,8)+1</f>
        <v/>
      </c>
      <c r="E2">
        <f t="array" ref="E2:E4929">_xlfn.LET(_xlpm.c,INDEX($Y$3:$AF$18,MATCH(E$1,$X$3:$X$18,0),_xlfn.ANCHORARRAY($D$2)-2017),_xlpm.k,IF(N(_xlpm.c)=0,1,_xlpm.c),_xlpm.v,IFERROR(INDEX('b2'!$A:$EE,_xlfn.ANCHORARRAY($A$2),_xlpm.k),""),IF(N(_xlpm.c)=0,"",IF(_xlpm.v="","",_xlpm.v)))</f>
        <v/>
      </c>
      <c r="F2">
        <f t="array" ref="F2:F4929">TRIM(INDEX('b2'!$Q:$Q,_xlfn.ANCHORARRAY(A2))&amp;"")</f>
        <v/>
      </c>
      <c r="G2" s="4">
        <f t="array" ref="G2:G4929">_xlfn.LET(_xlpm.c,INDEX($Y$3:$AF$18,MATCH(G$1,$X$3:$X$18,0),_xlfn.ANCHORARRAY($D$2)-2017),_xlpm.k,IF(N(_xlpm.c)=0,1,_xlpm.c),_xlpm.v,IFERROR(INDEX('b2'!$A:$EE,_xlfn.ANCHORARRAY($A$2),_xlpm.k),""),IF(N(_xlpm.c)=0,"",IF(_xlpm.v="","",_xlpm.v)))</f>
        <v/>
      </c>
      <c r="H2" s="4">
        <f t="array" ref="H2:H4929">_xlfn.LET(_xlpm.c,INDEX($Y$3:$AF$18,MATCH(H$1,$X$3:$X$18,0),_xlfn.ANCHORARRAY($D$2)-2017),_xlpm.k,IF(N(_xlpm.c)=0,1,_xlpm.c),_xlpm.v,IFERROR(INDEX('b2'!$A:$EE,_xlfn.ANCHORARRAY($A$2),_xlpm.k),""),IF(N(_xlpm.c)=0,"",IF(_xlpm.v="","",_xlpm.v)))</f>
        <v/>
      </c>
      <c r="I2" s="4">
        <f t="array" ref="I2:I4929">_xlfn.LET(_xlpm.c,INDEX($Y$3:$AF$18,MATCH(I$1,$X$3:$X$18,0),_xlfn.ANCHORARRAY($D$2)-2017),_xlpm.k,IF(N(_xlpm.c)=0,1,_xlpm.c),_xlpm.v,IFERROR(INDEX('b2'!$A:$EE,_xlfn.ANCHORARRAY($A$2),_xlpm.k),""),IF(N(_xlpm.c)=0,"",IF(_xlpm.v="","",_xlpm.v)))</f>
        <v/>
      </c>
      <c r="J2" s="4">
        <f t="array" ref="J2:J4929">_xlfn.LET(_xlpm.c,INDEX($Y$3:$AF$18,MATCH(J$1,$X$3:$X$18,0),_xlfn.ANCHORARRAY($D$2)-2017),_xlpm.k,IF(N(_xlpm.c)=0,1,_xlpm.c),_xlpm.v,IFERROR(INDEX('b2'!$A:$EE,_xlfn.ANCHORARRAY($A$2),_xlpm.k),""),IF(N(_xlpm.c)=0,"",IF(_xlpm.v="","",_xlpm.v)))</f>
        <v/>
      </c>
      <c r="K2" s="4">
        <f t="array" ref="K2:K4929">_xlfn.LET(_xlpm.c,INDEX($Y$3:$AF$18,MATCH(K$1,$X$3:$X$18,0),_xlfn.ANCHORARRAY($D$2)-2017),_xlpm.k,IF(N(_xlpm.c)=0,1,_xlpm.c),_xlpm.v,IFERROR(INDEX('b2'!$A:$EE,_xlfn.ANCHORARRAY($A$2),_xlpm.k),""),IF(N(_xlpm.c)=0,"",IF(_xlpm.v="","",_xlpm.v)))</f>
        <v/>
      </c>
      <c r="L2" s="3">
        <f t="array" ref="L2:L4929">_xlfn.LET(_xlpm.c,INDEX($Y$3:$AF$18,MATCH(L$1,$X$3:$X$18,0),_xlfn.ANCHORARRAY($D$2)-2017),_xlpm.k,IF(N(_xlpm.c)=0,1,_xlpm.c),_xlpm.v,IFERROR(INDEX('b2'!$A:$EE,_xlfn.ANCHORARRAY($A$2),_xlpm.k),""),IF(N(_xlpm.c)=0,"",IF(_xlpm.v="","",_xlpm.v)))</f>
        <v/>
      </c>
      <c r="M2" s="3">
        <f t="array" ref="M2:M4929">_xlfn.LET(_xlpm.c,INDEX($Y$3:$AF$18,MATCH(M$1,$X$3:$X$18,0),_xlfn.ANCHORARRAY($D$2)-2017),_xlpm.k,IF(N(_xlpm.c)=0,1,_xlpm.c),_xlpm.v,IFERROR(INDEX('b2'!$A:$EE,_xlfn.ANCHORARRAY($A$2),_xlpm.k),""),IF(N(_xlpm.c)=0,"",IF(_xlpm.v="","",_xlpm.v)))</f>
        <v/>
      </c>
      <c r="N2" s="3">
        <f t="array" ref="N2:N4929">_xlfn.LET(_xlpm.c,INDEX($Y$3:$AF$18,MATCH(N$1,$X$3:$X$18,0),_xlfn.ANCHORARRAY($D$2)-2017),_xlpm.k,IF(N(_xlpm.c)=0,1,_xlpm.c),_xlpm.v,IFERROR(INDEX('b2'!$A:$EE,_xlfn.ANCHORARRAY($A$2),_xlpm.k),""),IF(N(_xlpm.c)=0,"",IF(_xlpm.v="","",_xlpm.v)))</f>
        <v/>
      </c>
      <c r="O2" s="4">
        <f t="array" ref="O2:O4929">_xlfn.LET(_xlpm.c,INDEX($Y$3:$AF$18,MATCH(O$1,$X$3:$X$18,0),_xlfn.ANCHORARRAY($D$2)-2017),_xlpm.k,IF(N(_xlpm.c)=0,1,_xlpm.c),_xlpm.v,IFERROR(INDEX('b2'!$A:$EE,_xlfn.ANCHORARRAY($A$2),_xlpm.k),""),IF(N(_xlpm.c)=0,"",IF(_xlpm.v="","",_xlpm.v)))</f>
        <v/>
      </c>
      <c r="P2" s="4">
        <f t="array" ref="P2:P4929">_xlfn.LET(_xlpm.c,INDEX($Y$3:$AF$18,MATCH(P$1,$X$3:$X$18,0),_xlfn.ANCHORARRAY($D$2)-2017),_xlpm.k,IF(N(_xlpm.c)=0,1,_xlpm.c),_xlpm.v,IFERROR(INDEX('b2'!$A:$EE,_xlfn.ANCHORARRAY($A$2),_xlpm.k),""),IF(N(_xlpm.c)=0,"",IF(_xlpm.v="","",_xlpm.v)))</f>
        <v/>
      </c>
      <c r="Q2" s="4">
        <f t="array" ref="Q2:Q4929">_xlfn.LET(_xlpm.c,INDEX($Y$3:$AF$18,MATCH(Q$1,$X$3:$X$18,0),_xlfn.ANCHORARRAY($D$2)-2017),_xlpm.k,IF(N(_xlpm.c)=0,1,_xlpm.c),_xlpm.v,IFERROR(INDEX('b2'!$A:$EE,_xlfn.ANCHORARRAY($A$2),_xlpm.k),""),IF(N(_xlpm.c)=0,"",IF(_xlpm.v="","",_xlpm.v)))</f>
        <v/>
      </c>
      <c r="R2" s="4">
        <f t="array" ref="R2:R4929">_xlfn.LET(_xlpm.c,INDEX($Y$3:$AF$18,MATCH(R$1,$X$3:$X$18,0),_xlfn.ANCHORARRAY($D$2)-2017),_xlpm.k,IF(N(_xlpm.c)=0,1,_xlpm.c),_xlpm.v,IFERROR(INDEX('b2'!$A:$EE,_xlfn.ANCHORARRAY($A$2),_xlpm.k),""),IF(N(_xlpm.c)=0,"",IF(_xlpm.v="","",_xlpm.v)))</f>
        <v/>
      </c>
      <c r="S2" s="4">
        <f t="array" ref="S2:S4929">_xlfn.LET(_xlpm.c,INDEX($Y$3:$AF$18,MATCH(S$1,$X$3:$X$18,0),_xlfn.ANCHORARRAY($D$2)-2017),_xlpm.k,IF(N(_xlpm.c)=0,1,_xlpm.c),_xlpm.v,IFERROR(INDEX('b2'!$A:$EE,_xlfn.ANCHORARRAY($A$2),_xlpm.k),""),IF(N(_xlpm.c)=0,"",IF(_xlpm.v="","",_xlpm.v)))</f>
        <v/>
      </c>
      <c r="T2" s="4">
        <f t="array" ref="T2:T4929">_xlfn.LET(_xlpm.c,INDEX($Y$3:$AF$18,MATCH(T$1,$X$3:$X$18,0),_xlfn.ANCHORARRAY($D$2)-2017),_xlpm.k,IF(N(_xlpm.c)=0,1,_xlpm.c),_xlpm.v,IFERROR(INDEX('b2'!$A:$EE,_xlfn.ANCHORARRAY($A$2),_xlpm.k),""),IF(N(_xlpm.c)=0,"",IF(_xlpm.v="","",_xlpm.v)))</f>
        <v/>
      </c>
      <c r="U2" s="4">
        <f t="array" ref="U2:U4929">_xlfn.LET(_xlpm.c,INDEX($Y$3:$AF$18,MATCH(U$1,$X$3:$X$18,0),_xlfn.ANCHORARRAY($D$2)-2017),_xlpm.k,IF(N(_xlpm.c)=0,1,_xlpm.c),_xlpm.v,IFERROR(INDEX('b2'!$A:$EE,_xlfn.ANCHORARRAY($A$2),_xlpm.k),""),IF(N(_xlpm.c)=0,"",IF(_xlpm.v="","",_xlpm.v)))</f>
        <v/>
      </c>
      <c r="V2" s="4">
        <f t="array" ref="V2:V4929">COUNTIF(_xlfn.ANCHORARRAY(B2),_xlfn.ANCHORARRAY(B2))/8</f>
        <v/>
      </c>
      <c r="X2" s="1" t="inlineStr">
        <is>
          <t>medida</t>
        </is>
      </c>
      <c r="Y2" s="1" t="n">
        <v>2018</v>
      </c>
      <c r="Z2" s="1" t="n"/>
      <c r="AA2" s="1" t="n">
        <v>2020</v>
      </c>
      <c r="AB2" s="1" t="n">
        <v>2021</v>
      </c>
      <c r="AC2" s="1" t="n">
        <v>2022</v>
      </c>
      <c r="AD2" s="1" t="n">
        <v>2023</v>
      </c>
      <c r="AE2" s="1" t="n">
        <v>2024</v>
      </c>
      <c r="AF2" s="1" t="n">
        <v>2025</v>
      </c>
    </row>
    <row r="3">
      <c r="A3" t="n">
        <v>3</v>
      </c>
      <c r="B3" t="inlineStr">
        <is>
          <t>20600200756</t>
        </is>
      </c>
      <c r="C3" t="inlineStr">
        <is>
          <t>COOPERATIVA AGRARIA CAFETALERA MONTAÑA AZUL LTDA. - COOPACMA</t>
        </is>
      </c>
      <c r="D3" s="6" t="n">
        <v>2019</v>
      </c>
      <c r="E3" t="n">
        <v>1</v>
      </c>
      <c r="F3" t="inlineStr">
        <is>
          <t>PAC</t>
        </is>
      </c>
      <c r="G3" s="4" t="n">
        <v>72</v>
      </c>
      <c r="H3" s="4" t="n">
        <v>34</v>
      </c>
      <c r="I3" s="4" t="n">
        <v>106</v>
      </c>
      <c r="J3" s="4" t="str"/>
      <c r="K3" s="4" t="str"/>
      <c r="L3" s="3" t="n">
        <v>0</v>
      </c>
      <c r="M3" s="3" t="n">
        <v>83583.84</v>
      </c>
      <c r="N3" s="3" t="n">
        <v>83583.84</v>
      </c>
      <c r="O3" s="4" t="str"/>
      <c r="P3" s="4" t="str"/>
      <c r="Q3" s="4" t="str"/>
      <c r="R3" s="4" t="str"/>
      <c r="S3" s="4" t="str"/>
      <c r="T3" s="4" t="str"/>
      <c r="U3" s="4" t="str"/>
      <c r="V3" s="4" t="n">
        <v>1</v>
      </c>
      <c r="X3" t="inlineStr">
        <is>
          <t>intervino</t>
        </is>
      </c>
      <c r="Y3">
        <f>COLUMN('b2'!I1)</f>
        <v/>
      </c>
      <c r="Z3">
        <f>COLUMN('b2'!J1)</f>
        <v/>
      </c>
      <c r="AA3">
        <f>COLUMN('b2'!K1)</f>
        <v/>
      </c>
      <c r="AB3">
        <f>COLUMN('b2'!L1)</f>
        <v/>
      </c>
      <c r="AC3">
        <f>COLUMN('b2'!M1)</f>
        <v/>
      </c>
      <c r="AD3">
        <f>COLUMN('b2'!N1)</f>
        <v/>
      </c>
      <c r="AE3">
        <f>COLUMN('b2'!O1)</f>
        <v/>
      </c>
      <c r="AF3">
        <f>COLUMN('b2'!P1)</f>
        <v/>
      </c>
    </row>
    <row r="4">
      <c r="A4" t="n">
        <v>3</v>
      </c>
      <c r="B4" t="inlineStr">
        <is>
          <t>20600200756</t>
        </is>
      </c>
      <c r="C4" t="inlineStr">
        <is>
          <t>COOPERATIVA AGRARIA CAFETALERA MONTAÑA AZUL LTDA. - COOPACMA</t>
        </is>
      </c>
      <c r="D4" s="6" t="n">
        <v>2020</v>
      </c>
      <c r="E4" t="n">
        <v>1</v>
      </c>
      <c r="F4" t="inlineStr">
        <is>
          <t>PAC</t>
        </is>
      </c>
      <c r="G4" s="4" t="n">
        <v>68</v>
      </c>
      <c r="H4" s="4" t="n">
        <v>31</v>
      </c>
      <c r="I4" s="4" t="n">
        <v>99</v>
      </c>
      <c r="J4" s="4" t="n">
        <v>0</v>
      </c>
      <c r="K4" s="4" t="n">
        <v>9</v>
      </c>
      <c r="L4" s="3" t="n">
        <v>3460.24</v>
      </c>
      <c r="M4" s="3" t="n">
        <v>0</v>
      </c>
      <c r="N4" s="3" t="n">
        <v>3460.24</v>
      </c>
      <c r="O4" s="4" t="str"/>
      <c r="P4" s="4" t="str"/>
      <c r="Q4" s="4" t="str"/>
      <c r="R4" s="4" t="str"/>
      <c r="S4" s="4" t="str"/>
      <c r="T4" s="4" t="str"/>
      <c r="U4" s="4" t="str"/>
      <c r="V4" s="4" t="n">
        <v>1</v>
      </c>
      <c r="X4" t="inlineStr">
        <is>
          <t>benef_masc</t>
        </is>
      </c>
      <c r="Z4">
        <f>COLUMN('b2'!W1)</f>
        <v/>
      </c>
      <c r="AA4">
        <f>COLUMN('b2'!Z1)</f>
        <v/>
      </c>
      <c r="AB4">
        <f>COLUMN('b2'!AC1)</f>
        <v/>
      </c>
      <c r="AC4">
        <f>COLUMN('b2'!AF1)</f>
        <v/>
      </c>
      <c r="AD4">
        <f>COLUMN('b2'!AI1)</f>
        <v/>
      </c>
      <c r="AE4">
        <f>COLUMN('b2'!AL1)</f>
        <v/>
      </c>
      <c r="AF4">
        <f>COLUMN('b2'!AO1)</f>
        <v/>
      </c>
    </row>
    <row r="5">
      <c r="A5" t="n">
        <v>3</v>
      </c>
      <c r="B5" t="inlineStr">
        <is>
          <t>20600200756</t>
        </is>
      </c>
      <c r="C5" t="inlineStr">
        <is>
          <t>COOPERATIVA AGRARIA CAFETALERA MONTAÑA AZUL LTDA. - COOPACMA</t>
        </is>
      </c>
      <c r="D5" s="6" t="n">
        <v>2021</v>
      </c>
      <c r="F5" t="inlineStr">
        <is>
          <t>PAC</t>
        </is>
      </c>
      <c r="G5" s="4" t="n">
        <v>0</v>
      </c>
      <c r="H5" s="4" t="n">
        <v>0</v>
      </c>
      <c r="I5" s="4" t="n">
        <v>0</v>
      </c>
      <c r="J5" s="4" t="n">
        <v>0</v>
      </c>
      <c r="K5" s="4" t="n">
        <v>0</v>
      </c>
      <c r="L5" s="3" t="n">
        <v>0</v>
      </c>
      <c r="M5" s="3" t="n">
        <v>0</v>
      </c>
      <c r="N5" s="3" t="n">
        <v>0</v>
      </c>
      <c r="O5" s="4" t="str"/>
      <c r="P5" s="4" t="str"/>
      <c r="Q5" s="4" t="str"/>
      <c r="R5" s="4" t="str"/>
      <c r="S5" s="4" t="str"/>
      <c r="T5" s="4" t="str"/>
      <c r="U5" s="4" t="str"/>
      <c r="V5" s="4" t="n">
        <v>1</v>
      </c>
      <c r="X5" t="inlineStr">
        <is>
          <t>benef_fem</t>
        </is>
      </c>
      <c r="Z5">
        <f>COLUMN('b2'!X1)</f>
        <v/>
      </c>
      <c r="AA5">
        <f>COLUMN('b2'!AA1)</f>
        <v/>
      </c>
      <c r="AB5">
        <f>COLUMN('b2'!AD1)</f>
        <v/>
      </c>
      <c r="AC5">
        <f>COLUMN('b2'!AG1)</f>
        <v/>
      </c>
      <c r="AD5">
        <f>COLUMN('b2'!AJ1)</f>
        <v/>
      </c>
      <c r="AE5">
        <f>COLUMN('b2'!AM1)</f>
        <v/>
      </c>
      <c r="AF5">
        <f>COLUMN('b2'!AP1)</f>
        <v/>
      </c>
    </row>
    <row r="6">
      <c r="A6" t="n">
        <v>3</v>
      </c>
      <c r="B6" t="inlineStr">
        <is>
          <t>20600200756</t>
        </is>
      </c>
      <c r="C6" t="inlineStr">
        <is>
          <t>COOPERATIVA AGRARIA CAFETALERA MONTAÑA AZUL LTDA. - COOPACMA</t>
        </is>
      </c>
      <c r="D6" s="6" t="n">
        <v>2022</v>
      </c>
      <c r="F6" t="inlineStr">
        <is>
          <t>PAC</t>
        </is>
      </c>
      <c r="G6" s="4" t="n">
        <v>0</v>
      </c>
      <c r="H6" s="4" t="n">
        <v>0</v>
      </c>
      <c r="I6" s="4" t="n">
        <v>0</v>
      </c>
      <c r="J6" s="4" t="n">
        <v>0</v>
      </c>
      <c r="K6" s="4" t="n">
        <v>0</v>
      </c>
      <c r="L6" s="3" t="n">
        <v>0</v>
      </c>
      <c r="M6" s="3" t="n">
        <v>0</v>
      </c>
      <c r="N6" s="3" t="n">
        <v>0</v>
      </c>
      <c r="O6" s="4" t="str"/>
      <c r="P6" s="4" t="str"/>
      <c r="Q6" s="4" t="str"/>
      <c r="R6" s="4" t="str"/>
      <c r="S6" s="4" t="str"/>
      <c r="T6" s="4" t="str"/>
      <c r="U6" s="4" t="str"/>
      <c r="V6" s="4" t="n">
        <v>1</v>
      </c>
      <c r="X6" t="inlineStr">
        <is>
          <t>benef_total</t>
        </is>
      </c>
      <c r="Y6">
        <f>COLUMN('b2'!V1)</f>
        <v/>
      </c>
      <c r="Z6">
        <f>COLUMN('b2'!Y1)</f>
        <v/>
      </c>
      <c r="AA6">
        <f>COLUMN('b2'!AB1)</f>
        <v/>
      </c>
      <c r="AB6">
        <f>COLUMN('b2'!AE1)</f>
        <v/>
      </c>
      <c r="AC6">
        <f>COLUMN('b2'!AH1)</f>
        <v/>
      </c>
      <c r="AD6">
        <f>COLUMN('b2'!AK1)</f>
        <v/>
      </c>
      <c r="AE6">
        <f>COLUMN('b2'!AN1)</f>
        <v/>
      </c>
      <c r="AF6">
        <f>COLUMN('b2'!AQ1)</f>
        <v/>
      </c>
    </row>
    <row r="7">
      <c r="A7" t="n">
        <v>3</v>
      </c>
      <c r="B7" t="inlineStr">
        <is>
          <t>20600200756</t>
        </is>
      </c>
      <c r="C7" t="inlineStr">
        <is>
          <t>COOPERATIVA AGRARIA CAFETALERA MONTAÑA AZUL LTDA. - COOPACMA</t>
        </is>
      </c>
      <c r="D7" s="6" t="n">
        <v>2023</v>
      </c>
      <c r="F7" t="inlineStr">
        <is>
          <t>PAC</t>
        </is>
      </c>
      <c r="G7" s="4" t="n">
        <v>0</v>
      </c>
      <c r="H7" s="4" t="n">
        <v>0</v>
      </c>
      <c r="I7" s="4" t="n">
        <v>0</v>
      </c>
      <c r="J7" s="4" t="n">
        <v>0</v>
      </c>
      <c r="K7" s="4" t="n">
        <v>0</v>
      </c>
      <c r="L7" s="3" t="n">
        <v>0</v>
      </c>
      <c r="M7" s="3" t="n">
        <v>0</v>
      </c>
      <c r="N7" s="3" t="n">
        <v>0</v>
      </c>
      <c r="O7" s="4" t="n">
        <v>0</v>
      </c>
      <c r="P7" s="4" t="n">
        <v>0</v>
      </c>
      <c r="Q7" s="4" t="n">
        <v>0</v>
      </c>
      <c r="R7" s="4" t="n">
        <v>0</v>
      </c>
      <c r="S7" s="4" t="n">
        <v>0</v>
      </c>
      <c r="T7" s="4" t="n">
        <v>0</v>
      </c>
      <c r="U7" s="4" t="n">
        <v>0</v>
      </c>
      <c r="V7" s="4" t="n">
        <v>1</v>
      </c>
      <c r="X7" t="inlineStr">
        <is>
          <t>asistencia_tecnica</t>
        </is>
      </c>
      <c r="AA7">
        <f>COLUMN('b2'!AS1)</f>
        <v/>
      </c>
      <c r="AB7">
        <f>COLUMN('b2'!AU1)</f>
        <v/>
      </c>
      <c r="AC7">
        <f>COLUMN('b2'!AW1)</f>
        <v/>
      </c>
      <c r="AD7">
        <f>COLUMN('b2'!AY1)</f>
        <v/>
      </c>
      <c r="AE7">
        <f>COLUMN('b2'!BA1)</f>
        <v/>
      </c>
      <c r="AF7">
        <f>COLUMN('b2'!BC1)</f>
        <v/>
      </c>
    </row>
    <row r="8">
      <c r="A8" t="n">
        <v>3</v>
      </c>
      <c r="B8" t="inlineStr">
        <is>
          <t>20600200756</t>
        </is>
      </c>
      <c r="C8" t="inlineStr">
        <is>
          <t>COOPERATIVA AGRARIA CAFETALERA MONTAÑA AZUL LTDA. - COOPACMA</t>
        </is>
      </c>
      <c r="D8" s="6" t="n">
        <v>2024</v>
      </c>
      <c r="F8" t="inlineStr">
        <is>
          <t>PAC</t>
        </is>
      </c>
      <c r="G8" s="4" t="n">
        <v>0</v>
      </c>
      <c r="H8" s="4" t="n">
        <v>0</v>
      </c>
      <c r="I8" s="4" t="n">
        <v>0</v>
      </c>
      <c r="J8" s="4" t="n">
        <v>0</v>
      </c>
      <c r="K8" s="4" t="n">
        <v>0</v>
      </c>
      <c r="L8" s="3" t="n">
        <v>0</v>
      </c>
      <c r="M8" s="3" t="n">
        <v>0</v>
      </c>
      <c r="N8" s="3" t="n">
        <v>0</v>
      </c>
      <c r="O8" s="4" t="n">
        <v>0</v>
      </c>
      <c r="P8" s="4" t="n">
        <v>0</v>
      </c>
      <c r="Q8" s="4" t="str"/>
      <c r="R8" s="4" t="n">
        <v>0</v>
      </c>
      <c r="S8" s="4" t="n">
        <v>0</v>
      </c>
      <c r="T8" s="4" t="n">
        <v>0</v>
      </c>
      <c r="U8" s="4" t="n">
        <v>0</v>
      </c>
      <c r="V8" s="4" t="n">
        <v>1</v>
      </c>
      <c r="X8" t="inlineStr">
        <is>
          <t>talleres</t>
        </is>
      </c>
      <c r="AA8">
        <f>COLUMN('b2'!AT1)</f>
        <v/>
      </c>
      <c r="AB8">
        <f>COLUMN('b2'!AV1)</f>
        <v/>
      </c>
      <c r="AC8">
        <f>COLUMN('b2'!AX1)</f>
        <v/>
      </c>
      <c r="AD8">
        <f>COLUMN('b2'!AZ1)</f>
        <v/>
      </c>
      <c r="AE8">
        <f>COLUMN('b2'!BB1)</f>
        <v/>
      </c>
      <c r="AF8">
        <f>COLUMN('b2'!BD1)</f>
        <v/>
      </c>
    </row>
    <row r="9">
      <c r="A9" t="n">
        <v>3</v>
      </c>
      <c r="B9" t="inlineStr">
        <is>
          <t>20600200756</t>
        </is>
      </c>
      <c r="C9" t="inlineStr">
        <is>
          <t>COOPERATIVA AGRARIA CAFETALERA MONTAÑA AZUL LTDA. - COOPACMA</t>
        </is>
      </c>
      <c r="D9" s="6" t="n">
        <v>2025</v>
      </c>
      <c r="F9" t="inlineStr">
        <is>
          <t>PAC</t>
        </is>
      </c>
      <c r="G9" s="4" t="n">
        <v>0</v>
      </c>
      <c r="H9" s="4" t="n">
        <v>0</v>
      </c>
      <c r="I9" s="4" t="n">
        <v>0</v>
      </c>
      <c r="J9" s="4" t="n">
        <v>0</v>
      </c>
      <c r="K9" s="4" t="n">
        <v>0</v>
      </c>
      <c r="L9" s="3" t="n">
        <v>0</v>
      </c>
      <c r="M9" s="3" t="n">
        <v>0</v>
      </c>
      <c r="N9" s="3" t="n">
        <v>0</v>
      </c>
      <c r="O9" s="4" t="n">
        <v>0</v>
      </c>
      <c r="P9" s="4" t="n">
        <v>0</v>
      </c>
      <c r="Q9" s="4" t="str"/>
      <c r="R9" s="4" t="n">
        <v>0</v>
      </c>
      <c r="S9" s="4" t="n">
        <v>0</v>
      </c>
      <c r="T9" s="4" t="n">
        <v>0</v>
      </c>
      <c r="U9" s="4" t="n">
        <v>0</v>
      </c>
      <c r="V9" s="4" t="n">
        <v>1</v>
      </c>
      <c r="X9" t="inlineStr">
        <is>
          <t>ventas_nacionales</t>
        </is>
      </c>
      <c r="Z9">
        <f>COLUMN('b2'!BF1)</f>
        <v/>
      </c>
      <c r="AA9">
        <f>COLUMN('b2'!BK1)</f>
        <v/>
      </c>
      <c r="AB9">
        <f>COLUMN('b2'!BP1)</f>
        <v/>
      </c>
      <c r="AC9">
        <f>COLUMN('b2'!BU1)</f>
        <v/>
      </c>
      <c r="AD9">
        <f>COLUMN('b2'!BZ1)</f>
        <v/>
      </c>
      <c r="AE9">
        <f>COLUMN('b2'!CE1)</f>
        <v/>
      </c>
      <c r="AF9">
        <f>COLUMN('b2'!CK1)</f>
        <v/>
      </c>
    </row>
    <row r="10">
      <c r="A10" t="n">
        <v>4</v>
      </c>
      <c r="B10" t="inlineStr">
        <is>
          <t>20539241665</t>
        </is>
      </c>
      <c r="C10" t="inlineStr">
        <is>
          <t>ASOCIACIÓN DE PRODUCTORES DE CAFÉ ORGANICO Y CAFES ESPECIALES -APROCOYCE AMAZONAS</t>
        </is>
      </c>
      <c r="D10" s="6" t="n">
        <v>2018</v>
      </c>
      <c r="F10" t="inlineStr">
        <is>
          <t>PAC</t>
        </is>
      </c>
      <c r="G10" s="4" t="str"/>
      <c r="H10" s="4" t="str"/>
      <c r="I10" s="4" t="n">
        <v>0</v>
      </c>
      <c r="J10" s="4" t="str"/>
      <c r="K10" s="4" t="str"/>
      <c r="L10" s="3" t="str"/>
      <c r="M10" s="3" t="str"/>
      <c r="N10" s="3" t="n">
        <v>0</v>
      </c>
      <c r="O10" s="4" t="str"/>
      <c r="P10" s="4" t="str"/>
      <c r="Q10" s="4" t="str"/>
      <c r="R10" s="4" t="str"/>
      <c r="S10" s="4" t="str"/>
      <c r="T10" s="4" t="str"/>
      <c r="U10" s="4" t="str"/>
      <c r="V10" s="4" t="n">
        <v>1</v>
      </c>
      <c r="X10" t="inlineStr">
        <is>
          <t>ventas_exportacion</t>
        </is>
      </c>
      <c r="Z10">
        <f>COLUMN('b2'!BG1)</f>
        <v/>
      </c>
      <c r="AA10">
        <f>COLUMN('b2'!BL1)</f>
        <v/>
      </c>
      <c r="AB10">
        <f>COLUMN('b2'!BQ1)</f>
        <v/>
      </c>
      <c r="AC10">
        <f>COLUMN('b2'!BV1)</f>
        <v/>
      </c>
      <c r="AD10">
        <f>COLUMN('b2'!CA1)</f>
        <v/>
      </c>
      <c r="AE10">
        <f>COLUMN('b2'!CF1)</f>
        <v/>
      </c>
      <c r="AF10">
        <f>COLUMN('b2'!CL1)</f>
        <v/>
      </c>
    </row>
    <row r="11">
      <c r="A11" t="n">
        <v>4</v>
      </c>
      <c r="B11" t="inlineStr">
        <is>
          <t>20539241665</t>
        </is>
      </c>
      <c r="C11" t="inlineStr">
        <is>
          <t>ASOCIACIÓN DE PRODUCTORES DE CAFÉ ORGANICO Y CAFES ESPECIALES -APROCOYCE AMAZONAS</t>
        </is>
      </c>
      <c r="D11" s="6" t="n">
        <v>2019</v>
      </c>
      <c r="E11" t="n">
        <v>1</v>
      </c>
      <c r="F11" t="inlineStr">
        <is>
          <t>PAC</t>
        </is>
      </c>
      <c r="G11" s="4" t="n">
        <v>50</v>
      </c>
      <c r="H11" s="4" t="n">
        <v>33</v>
      </c>
      <c r="I11" s="4" t="n">
        <v>83</v>
      </c>
      <c r="J11" s="4" t="str"/>
      <c r="K11" s="4" t="str"/>
      <c r="L11" s="3" t="n">
        <v>4171009.19</v>
      </c>
      <c r="M11" s="3" t="n">
        <v>0</v>
      </c>
      <c r="N11" s="3" t="n">
        <v>4171009.19</v>
      </c>
      <c r="O11" s="4" t="str"/>
      <c r="P11" s="4" t="str"/>
      <c r="Q11" s="4" t="str"/>
      <c r="R11" s="4" t="str"/>
      <c r="S11" s="4" t="str"/>
      <c r="T11" s="4" t="str"/>
      <c r="U11" s="4" t="str"/>
      <c r="V11" s="4" t="n">
        <v>1</v>
      </c>
      <c r="X11" t="inlineStr">
        <is>
          <t>ventas_totales</t>
        </is>
      </c>
      <c r="Y11">
        <f>COLUMN('b2'!BE1)</f>
        <v/>
      </c>
      <c r="Z11">
        <f>COLUMN('b2'!BH1)</f>
        <v/>
      </c>
      <c r="AA11">
        <f>COLUMN('b2'!BM1)</f>
        <v/>
      </c>
      <c r="AB11">
        <f>COLUMN('b2'!BR1)</f>
        <v/>
      </c>
      <c r="AC11">
        <f>COLUMN('b2'!BW1)</f>
        <v/>
      </c>
      <c r="AD11">
        <f>COLUMN('b2'!CB1)</f>
        <v/>
      </c>
      <c r="AE11">
        <f>COLUMN('b2'!CG1)</f>
        <v/>
      </c>
      <c r="AF11">
        <f>COLUMN('b2'!CM1)</f>
        <v/>
      </c>
    </row>
    <row r="12">
      <c r="A12" t="n">
        <v>4</v>
      </c>
      <c r="B12" t="inlineStr">
        <is>
          <t>20539241665</t>
        </is>
      </c>
      <c r="C12" t="inlineStr">
        <is>
          <t>ASOCIACIÓN DE PRODUCTORES DE CAFÉ ORGANICO Y CAFES ESPECIALES -APROCOYCE AMAZONAS</t>
        </is>
      </c>
      <c r="D12" s="6" t="n">
        <v>2020</v>
      </c>
      <c r="E12" t="n">
        <v>1</v>
      </c>
      <c r="F12" t="inlineStr">
        <is>
          <t>PAC</t>
        </is>
      </c>
      <c r="G12" s="4" t="n">
        <v>222</v>
      </c>
      <c r="H12" s="4" t="n">
        <v>135</v>
      </c>
      <c r="I12" s="4" t="n">
        <v>357</v>
      </c>
      <c r="J12" s="4" t="n">
        <v>0</v>
      </c>
      <c r="K12" s="4" t="n">
        <v>0</v>
      </c>
      <c r="L12" s="3" t="n">
        <v>741888.91</v>
      </c>
      <c r="M12" s="3" t="n">
        <v>0</v>
      </c>
      <c r="N12" s="3" t="n">
        <v>741888.91</v>
      </c>
      <c r="O12" s="4" t="str"/>
      <c r="P12" s="4" t="str"/>
      <c r="Q12" s="4" t="str"/>
      <c r="R12" s="4" t="str"/>
      <c r="S12" s="4" t="str"/>
      <c r="T12" s="4" t="str"/>
      <c r="U12" s="4" t="str"/>
      <c r="V12" s="4" t="n">
        <v>1</v>
      </c>
      <c r="X12" t="inlineStr">
        <is>
          <t>comp_boleta</t>
        </is>
      </c>
      <c r="AD12">
        <f>COLUMN('b2'!CP1)</f>
        <v/>
      </c>
      <c r="AE12">
        <f>COLUMN('b2'!CW1)</f>
        <v/>
      </c>
      <c r="AF12">
        <f>COLUMN('b2'!DC1)</f>
        <v/>
      </c>
    </row>
    <row r="13">
      <c r="A13" t="n">
        <v>4</v>
      </c>
      <c r="B13" t="inlineStr">
        <is>
          <t>20539241665</t>
        </is>
      </c>
      <c r="C13" t="inlineStr">
        <is>
          <t>ASOCIACIÓN DE PRODUCTORES DE CAFÉ ORGANICO Y CAFES ESPECIALES -APROCOYCE AMAZONAS</t>
        </is>
      </c>
      <c r="D13" s="6" t="n">
        <v>2021</v>
      </c>
      <c r="E13" t="n">
        <v>1</v>
      </c>
      <c r="F13" t="inlineStr">
        <is>
          <t>PAC</t>
        </is>
      </c>
      <c r="G13" s="4" t="n">
        <v>208</v>
      </c>
      <c r="H13" s="4" t="n">
        <v>150</v>
      </c>
      <c r="I13" s="4" t="n">
        <v>358</v>
      </c>
      <c r="J13" s="4" t="n">
        <v>27</v>
      </c>
      <c r="K13" s="4" t="n">
        <v>8</v>
      </c>
      <c r="L13" s="3" t="n">
        <v>4099294.68</v>
      </c>
      <c r="M13" s="3" t="n">
        <v>0</v>
      </c>
      <c r="N13" s="3" t="n">
        <v>4099294.68</v>
      </c>
      <c r="O13" s="4" t="str"/>
      <c r="P13" s="4" t="str"/>
      <c r="Q13" s="4" t="str"/>
      <c r="R13" s="4" t="str"/>
      <c r="S13" s="4" t="str"/>
      <c r="T13" s="4" t="str"/>
      <c r="U13" s="4" t="str"/>
      <c r="V13" s="4" t="n">
        <v>1</v>
      </c>
      <c r="X13" t="inlineStr">
        <is>
          <t>comp_declaracion_jurada</t>
        </is>
      </c>
      <c r="AD13">
        <f>COLUMN('b2'!CQ1)</f>
        <v/>
      </c>
      <c r="AE13">
        <f>COLUMN('b2'!CX1)</f>
        <v/>
      </c>
      <c r="AF13">
        <f>COLUMN('b2'!DD1)</f>
        <v/>
      </c>
    </row>
    <row r="14">
      <c r="A14" t="n">
        <v>4</v>
      </c>
      <c r="B14" t="inlineStr">
        <is>
          <t>20539241665</t>
        </is>
      </c>
      <c r="C14" t="inlineStr">
        <is>
          <t>ASOCIACIÓN DE PRODUCTORES DE CAFÉ ORGANICO Y CAFES ESPECIALES -APROCOYCE AMAZONAS</t>
        </is>
      </c>
      <c r="D14" s="6" t="n">
        <v>2022</v>
      </c>
      <c r="E14" t="n">
        <v>1</v>
      </c>
      <c r="F14" t="inlineStr">
        <is>
          <t>PAC</t>
        </is>
      </c>
      <c r="G14" s="4" t="n">
        <v>208</v>
      </c>
      <c r="H14" s="4" t="n">
        <v>150</v>
      </c>
      <c r="I14" s="4" t="n">
        <v>358</v>
      </c>
      <c r="J14" s="4" t="n">
        <v>41</v>
      </c>
      <c r="K14" s="4" t="n">
        <v>7</v>
      </c>
      <c r="L14" s="3" t="n">
        <v>1820885.04</v>
      </c>
      <c r="M14" s="3" t="n">
        <v>0</v>
      </c>
      <c r="N14" s="3" t="n">
        <v>1820885.04</v>
      </c>
      <c r="O14" s="4" t="str"/>
      <c r="P14" s="4" t="str"/>
      <c r="Q14" s="4" t="str"/>
      <c r="R14" s="4" t="str"/>
      <c r="S14" s="4" t="str"/>
      <c r="T14" s="4" t="str"/>
      <c r="U14" s="4" t="str"/>
      <c r="V14" s="4" t="n">
        <v>1</v>
      </c>
      <c r="X14" t="inlineStr">
        <is>
          <t>comp_dec</t>
        </is>
      </c>
      <c r="AD14">
        <f>COLUMN('b2'!CR1)</f>
        <v/>
      </c>
    </row>
    <row r="15">
      <c r="A15" t="n">
        <v>4</v>
      </c>
      <c r="B15" t="inlineStr">
        <is>
          <t>20539241665</t>
        </is>
      </c>
      <c r="C15" t="inlineStr">
        <is>
          <t>ASOCIACIÓN DE PRODUCTORES DE CAFÉ ORGANICO Y CAFES ESPECIALES -APROCOYCE AMAZONAS</t>
        </is>
      </c>
      <c r="D15" s="6" t="n">
        <v>2023</v>
      </c>
      <c r="E15" t="n">
        <v>1</v>
      </c>
      <c r="F15" t="inlineStr">
        <is>
          <t>PAC</t>
        </is>
      </c>
      <c r="G15" s="4" t="n">
        <v>208</v>
      </c>
      <c r="H15" s="4" t="n">
        <v>150</v>
      </c>
      <c r="I15" s="4" t="n">
        <v>358</v>
      </c>
      <c r="J15" s="4" t="n">
        <v>32</v>
      </c>
      <c r="K15" s="4" t="n">
        <v>6</v>
      </c>
      <c r="L15" s="3" t="n">
        <v>4179472.34</v>
      </c>
      <c r="M15" s="3" t="n">
        <v>0</v>
      </c>
      <c r="N15" s="3" t="n">
        <v>4179472.34</v>
      </c>
      <c r="O15" s="4" t="n">
        <v>0</v>
      </c>
      <c r="P15" s="4" t="n">
        <v>0</v>
      </c>
      <c r="Q15" s="4" t="n">
        <v>0</v>
      </c>
      <c r="R15" s="4" t="n">
        <v>4179472.28514526</v>
      </c>
      <c r="S15" s="4" t="n">
        <v>0</v>
      </c>
      <c r="T15" s="4" t="n">
        <v>0</v>
      </c>
      <c r="U15" s="4" t="n">
        <v>4179472.28514526</v>
      </c>
      <c r="V15" s="4" t="n">
        <v>1</v>
      </c>
      <c r="X15" t="inlineStr">
        <is>
          <t>comp_factura</t>
        </is>
      </c>
      <c r="AD15">
        <f>COLUMN('b2'!CS1)</f>
        <v/>
      </c>
      <c r="AE15">
        <f>COLUMN('b2'!CY1)</f>
        <v/>
      </c>
      <c r="AF15">
        <f>COLUMN('b2'!DE1)</f>
        <v/>
      </c>
    </row>
    <row r="16">
      <c r="A16" t="n">
        <v>4</v>
      </c>
      <c r="B16" t="inlineStr">
        <is>
          <t>20539241665</t>
        </is>
      </c>
      <c r="C16" t="inlineStr">
        <is>
          <t>ASOCIACIÓN DE PRODUCTORES DE CAFÉ ORGANICO Y CAFES ESPECIALES -APROCOYCE AMAZONAS</t>
        </is>
      </c>
      <c r="D16" s="6" t="n">
        <v>2024</v>
      </c>
      <c r="F16" t="inlineStr">
        <is>
          <t>PAC</t>
        </is>
      </c>
      <c r="G16" s="4" t="n">
        <v>0</v>
      </c>
      <c r="H16" s="4" t="n">
        <v>0</v>
      </c>
      <c r="I16" s="4" t="n">
        <v>0</v>
      </c>
      <c r="J16" s="4" t="n">
        <v>0</v>
      </c>
      <c r="K16" s="4" t="n">
        <v>0</v>
      </c>
      <c r="L16" s="3" t="n">
        <v>0</v>
      </c>
      <c r="M16" s="3" t="n">
        <v>0</v>
      </c>
      <c r="N16" s="3" t="n">
        <v>0</v>
      </c>
      <c r="O16" s="4" t="n">
        <v>0</v>
      </c>
      <c r="P16" s="4" t="n">
        <v>0</v>
      </c>
      <c r="Q16" s="4" t="str"/>
      <c r="R16" s="4" t="n">
        <v>0</v>
      </c>
      <c r="S16" s="4" t="n">
        <v>0</v>
      </c>
      <c r="T16" s="4" t="n">
        <v>0</v>
      </c>
      <c r="U16" s="4" t="n">
        <v>0</v>
      </c>
      <c r="V16" s="4" t="n">
        <v>1</v>
      </c>
      <c r="X16" t="inlineStr">
        <is>
          <t>comp_guia_remision</t>
        </is>
      </c>
      <c r="AD16">
        <f>COLUMN('b2'!CT1)</f>
        <v/>
      </c>
      <c r="AE16">
        <f>COLUMN('b2'!CZ1)</f>
        <v/>
      </c>
      <c r="AF16">
        <f>COLUMN('b2'!DF1)</f>
        <v/>
      </c>
    </row>
    <row r="17">
      <c r="A17" t="n">
        <v>4</v>
      </c>
      <c r="B17" t="inlineStr">
        <is>
          <t>20539241665</t>
        </is>
      </c>
      <c r="C17" t="inlineStr">
        <is>
          <t>ASOCIACIÓN DE PRODUCTORES DE CAFÉ ORGANICO Y CAFES ESPECIALES -APROCOYCE AMAZONAS</t>
        </is>
      </c>
      <c r="D17" s="6" t="n">
        <v>2025</v>
      </c>
      <c r="F17" t="inlineStr">
        <is>
          <t>PAC</t>
        </is>
      </c>
      <c r="G17" s="4" t="n">
        <v>0</v>
      </c>
      <c r="H17" s="4" t="n">
        <v>0</v>
      </c>
      <c r="I17" s="4" t="n">
        <v>0</v>
      </c>
      <c r="J17" s="4" t="n">
        <v>0</v>
      </c>
      <c r="K17" s="4" t="n">
        <v>0</v>
      </c>
      <c r="L17" s="3" t="n">
        <v>0</v>
      </c>
      <c r="M17" s="3" t="n">
        <v>0</v>
      </c>
      <c r="N17" s="3" t="n">
        <v>0</v>
      </c>
      <c r="O17" s="4" t="n">
        <v>0</v>
      </c>
      <c r="P17" s="4" t="n">
        <v>0</v>
      </c>
      <c r="Q17" s="4" t="str"/>
      <c r="R17" s="4" t="n">
        <v>0</v>
      </c>
      <c r="S17" s="4" t="n">
        <v>0</v>
      </c>
      <c r="T17" s="4" t="n">
        <v>0</v>
      </c>
      <c r="U17" s="4" t="n">
        <v>0</v>
      </c>
      <c r="V17" s="4" t="n">
        <v>1</v>
      </c>
      <c r="X17" t="inlineStr">
        <is>
          <t>comp_liquidacion_compra</t>
        </is>
      </c>
      <c r="AD17">
        <f>COLUMN('b2'!CU1)</f>
        <v/>
      </c>
      <c r="AE17">
        <f>COLUMN('b2'!DA1)</f>
        <v/>
      </c>
      <c r="AF17">
        <f>COLUMN('b2'!DG1)</f>
        <v/>
      </c>
    </row>
    <row r="18">
      <c r="A18" t="n">
        <v>5</v>
      </c>
      <c r="B18" t="inlineStr">
        <is>
          <t>20539205600</t>
        </is>
      </c>
      <c r="C18" t="inlineStr">
        <is>
          <t>ASOCIACIÓN DE PRODUCTORES Y EXPORTADORES DE CAFÉ RODRIGUEZ DE MENDOZA-APROEXPORT</t>
        </is>
      </c>
      <c r="D18" s="6" t="n">
        <v>2018</v>
      </c>
      <c r="F18" t="inlineStr">
        <is>
          <t>PAC</t>
        </is>
      </c>
      <c r="G18" s="4" t="str"/>
      <c r="H18" s="4" t="str"/>
      <c r="I18" s="4" t="n">
        <v>0</v>
      </c>
      <c r="J18" s="4" t="str"/>
      <c r="K18" s="4" t="str"/>
      <c r="L18" s="3" t="str"/>
      <c r="M18" s="3" t="str"/>
      <c r="N18" s="3" t="n">
        <v>0</v>
      </c>
      <c r="O18" s="4" t="str"/>
      <c r="P18" s="4" t="str"/>
      <c r="Q18" s="4" t="str"/>
      <c r="R18" s="4" t="str"/>
      <c r="S18" s="4" t="str"/>
      <c r="T18" s="4" t="str"/>
      <c r="U18" s="4" t="str"/>
      <c r="V18" s="4" t="n">
        <v>1</v>
      </c>
      <c r="X18" t="inlineStr">
        <is>
          <t>comp_total</t>
        </is>
      </c>
      <c r="AD18">
        <f>COLUMN('b2'!CV1)</f>
        <v/>
      </c>
      <c r="AE18">
        <f>COLUMN('b2'!DB1)</f>
        <v/>
      </c>
      <c r="AF18">
        <f>COLUMN('b2'!DH1)</f>
        <v/>
      </c>
    </row>
    <row r="19">
      <c r="A19" t="n">
        <v>5</v>
      </c>
      <c r="B19" t="inlineStr">
        <is>
          <t>20539205600</t>
        </is>
      </c>
      <c r="C19" t="inlineStr">
        <is>
          <t>ASOCIACIÓN DE PRODUCTORES Y EXPORTADORES DE CAFÉ RODRIGUEZ DE MENDOZA-APROEXPORT</t>
        </is>
      </c>
      <c r="D19" s="6" t="n">
        <v>2019</v>
      </c>
      <c r="E19" t="n">
        <v>1</v>
      </c>
      <c r="F19" t="inlineStr">
        <is>
          <t>PAC</t>
        </is>
      </c>
      <c r="G19" s="4" t="n">
        <v>231</v>
      </c>
      <c r="H19" s="4" t="n">
        <v>149</v>
      </c>
      <c r="I19" s="4" t="n">
        <v>380</v>
      </c>
      <c r="J19" s="4" t="str"/>
      <c r="K19" s="4" t="str"/>
      <c r="L19" s="3" t="n">
        <v>0</v>
      </c>
      <c r="M19" s="3" t="n">
        <v>0</v>
      </c>
      <c r="N19" s="3" t="n">
        <v>0</v>
      </c>
      <c r="O19" s="4" t="str"/>
      <c r="P19" s="4" t="str"/>
      <c r="Q19" s="4" t="str"/>
      <c r="R19" s="4" t="str"/>
      <c r="S19" s="4" t="str"/>
      <c r="T19" s="4" t="str"/>
      <c r="U19" s="4" t="str"/>
      <c r="V19" s="4" t="n">
        <v>1</v>
      </c>
    </row>
    <row r="20">
      <c r="A20" t="n">
        <v>5</v>
      </c>
      <c r="B20" t="inlineStr">
        <is>
          <t>20539205600</t>
        </is>
      </c>
      <c r="C20" t="inlineStr">
        <is>
          <t>ASOCIACIÓN DE PRODUCTORES Y EXPORTADORES DE CAFÉ RODRIGUEZ DE MENDOZA-APROEXPORT</t>
        </is>
      </c>
      <c r="D20" s="6" t="n">
        <v>2020</v>
      </c>
      <c r="F20" t="inlineStr">
        <is>
          <t>PAC</t>
        </is>
      </c>
      <c r="G20" s="4" t="n">
        <v>0</v>
      </c>
      <c r="H20" s="4" t="n">
        <v>0</v>
      </c>
      <c r="I20" s="4" t="n">
        <v>0</v>
      </c>
      <c r="J20" s="4" t="n">
        <v>0</v>
      </c>
      <c r="K20" s="4" t="n">
        <v>0</v>
      </c>
      <c r="L20" s="3" t="n">
        <v>0</v>
      </c>
      <c r="M20" s="3" t="n">
        <v>0</v>
      </c>
      <c r="N20" s="3" t="n">
        <v>0</v>
      </c>
      <c r="O20" s="4" t="str"/>
      <c r="P20" s="4" t="str"/>
      <c r="Q20" s="4" t="str"/>
      <c r="R20" s="4" t="str"/>
      <c r="S20" s="4" t="str"/>
      <c r="T20" s="4" t="str"/>
      <c r="U20" s="4" t="str"/>
      <c r="V20" s="4" t="n">
        <v>1</v>
      </c>
    </row>
    <row r="21">
      <c r="A21" t="n">
        <v>5</v>
      </c>
      <c r="B21" t="inlineStr">
        <is>
          <t>20539205600</t>
        </is>
      </c>
      <c r="C21" t="inlineStr">
        <is>
          <t>ASOCIACIÓN DE PRODUCTORES Y EXPORTADORES DE CAFÉ RODRIGUEZ DE MENDOZA-APROEXPORT</t>
        </is>
      </c>
      <c r="D21" s="6" t="n">
        <v>2021</v>
      </c>
      <c r="F21" t="inlineStr">
        <is>
          <t>PAC</t>
        </is>
      </c>
      <c r="G21" s="4" t="n">
        <v>0</v>
      </c>
      <c r="H21" s="4" t="n">
        <v>0</v>
      </c>
      <c r="I21" s="4" t="n">
        <v>0</v>
      </c>
      <c r="J21" s="4" t="n">
        <v>0</v>
      </c>
      <c r="K21" s="4" t="n">
        <v>0</v>
      </c>
      <c r="L21" s="3" t="n">
        <v>0</v>
      </c>
      <c r="M21" s="3" t="n">
        <v>0</v>
      </c>
      <c r="N21" s="3" t="n">
        <v>0</v>
      </c>
      <c r="O21" s="4" t="str"/>
      <c r="P21" s="4" t="str"/>
      <c r="Q21" s="4" t="str"/>
      <c r="R21" s="4" t="str"/>
      <c r="S21" s="4" t="str"/>
      <c r="T21" s="4" t="str"/>
      <c r="U21" s="4" t="str"/>
      <c r="V21" s="4" t="n">
        <v>1</v>
      </c>
    </row>
    <row r="22">
      <c r="A22" t="n">
        <v>5</v>
      </c>
      <c r="B22" t="inlineStr">
        <is>
          <t>20539205600</t>
        </is>
      </c>
      <c r="C22" t="inlineStr">
        <is>
          <t>ASOCIACIÓN DE PRODUCTORES Y EXPORTADORES DE CAFÉ RODRIGUEZ DE MENDOZA-APROEXPORT</t>
        </is>
      </c>
      <c r="D22" s="6" t="n">
        <v>2022</v>
      </c>
      <c r="F22" t="inlineStr">
        <is>
          <t>PAC</t>
        </is>
      </c>
      <c r="G22" s="4" t="n">
        <v>0</v>
      </c>
      <c r="H22" s="4" t="n">
        <v>0</v>
      </c>
      <c r="I22" s="4" t="n">
        <v>0</v>
      </c>
      <c r="J22" s="4" t="n">
        <v>0</v>
      </c>
      <c r="K22" s="4" t="n">
        <v>0</v>
      </c>
      <c r="L22" s="3" t="n">
        <v>0</v>
      </c>
      <c r="M22" s="3" t="n">
        <v>0</v>
      </c>
      <c r="N22" s="3" t="n">
        <v>0</v>
      </c>
      <c r="O22" s="4" t="str"/>
      <c r="P22" s="4" t="str"/>
      <c r="Q22" s="4" t="str"/>
      <c r="R22" s="4" t="str"/>
      <c r="S22" s="4" t="str"/>
      <c r="T22" s="4" t="str"/>
      <c r="U22" s="4" t="str"/>
      <c r="V22" s="4" t="n">
        <v>1</v>
      </c>
    </row>
    <row r="23">
      <c r="A23" t="n">
        <v>5</v>
      </c>
      <c r="B23" t="inlineStr">
        <is>
          <t>20539205600</t>
        </is>
      </c>
      <c r="C23" t="inlineStr">
        <is>
          <t>ASOCIACIÓN DE PRODUCTORES Y EXPORTADORES DE CAFÉ RODRIGUEZ DE MENDOZA-APROEXPORT</t>
        </is>
      </c>
      <c r="D23" s="6" t="n">
        <v>2023</v>
      </c>
      <c r="F23" t="inlineStr">
        <is>
          <t>PAC</t>
        </is>
      </c>
      <c r="G23" s="4" t="n">
        <v>0</v>
      </c>
      <c r="H23" s="4" t="n">
        <v>0</v>
      </c>
      <c r="I23" s="4" t="n">
        <v>0</v>
      </c>
      <c r="J23" s="4" t="n">
        <v>0</v>
      </c>
      <c r="K23" s="4" t="n">
        <v>0</v>
      </c>
      <c r="L23" s="3" t="n">
        <v>0</v>
      </c>
      <c r="M23" s="3" t="n">
        <v>0</v>
      </c>
      <c r="N23" s="3" t="n">
        <v>0</v>
      </c>
      <c r="O23" s="4" t="n">
        <v>0</v>
      </c>
      <c r="P23" s="4" t="n">
        <v>0</v>
      </c>
      <c r="Q23" s="4" t="n">
        <v>0</v>
      </c>
      <c r="R23" s="4" t="n">
        <v>0</v>
      </c>
      <c r="S23" s="4" t="n">
        <v>0</v>
      </c>
      <c r="T23" s="4" t="n">
        <v>0</v>
      </c>
      <c r="U23" s="4" t="n">
        <v>0</v>
      </c>
      <c r="V23" s="4" t="n">
        <v>1</v>
      </c>
    </row>
    <row r="24">
      <c r="A24" t="n">
        <v>5</v>
      </c>
      <c r="B24" t="inlineStr">
        <is>
          <t>20539205600</t>
        </is>
      </c>
      <c r="C24" t="inlineStr">
        <is>
          <t>ASOCIACIÓN DE PRODUCTORES Y EXPORTADORES DE CAFÉ RODRIGUEZ DE MENDOZA-APROEXPORT</t>
        </is>
      </c>
      <c r="D24" s="6" t="n">
        <v>2024</v>
      </c>
      <c r="F24" t="inlineStr">
        <is>
          <t>PAC</t>
        </is>
      </c>
      <c r="G24" s="4" t="n">
        <v>0</v>
      </c>
      <c r="H24" s="4" t="n">
        <v>0</v>
      </c>
      <c r="I24" s="4" t="n">
        <v>0</v>
      </c>
      <c r="J24" s="4" t="n">
        <v>0</v>
      </c>
      <c r="K24" s="4" t="n">
        <v>0</v>
      </c>
      <c r="L24" s="3" t="n">
        <v>0</v>
      </c>
      <c r="M24" s="3" t="n">
        <v>0</v>
      </c>
      <c r="N24" s="3" t="n">
        <v>0</v>
      </c>
      <c r="O24" s="4" t="n">
        <v>0</v>
      </c>
      <c r="P24" s="4" t="n">
        <v>0</v>
      </c>
      <c r="Q24" s="4" t="str"/>
      <c r="R24" s="4" t="n">
        <v>0</v>
      </c>
      <c r="S24" s="4" t="n">
        <v>0</v>
      </c>
      <c r="T24" s="4" t="n">
        <v>0</v>
      </c>
      <c r="U24" s="4" t="n">
        <v>0</v>
      </c>
      <c r="V24" s="4" t="n">
        <v>1</v>
      </c>
    </row>
    <row r="25">
      <c r="A25" t="n">
        <v>5</v>
      </c>
      <c r="B25" t="inlineStr">
        <is>
          <t>20539205600</t>
        </is>
      </c>
      <c r="C25" t="inlineStr">
        <is>
          <t>ASOCIACIÓN DE PRODUCTORES Y EXPORTADORES DE CAFÉ RODRIGUEZ DE MENDOZA-APROEXPORT</t>
        </is>
      </c>
      <c r="D25" s="6" t="n">
        <v>2025</v>
      </c>
      <c r="F25" t="inlineStr">
        <is>
          <t>PAC</t>
        </is>
      </c>
      <c r="G25" s="4" t="n">
        <v>0</v>
      </c>
      <c r="H25" s="4" t="n">
        <v>0</v>
      </c>
      <c r="I25" s="4" t="n">
        <v>0</v>
      </c>
      <c r="J25" s="4" t="n">
        <v>0</v>
      </c>
      <c r="K25" s="4" t="n">
        <v>0</v>
      </c>
      <c r="L25" s="3" t="n">
        <v>0</v>
      </c>
      <c r="M25" s="3" t="n">
        <v>0</v>
      </c>
      <c r="N25" s="3" t="n">
        <v>0</v>
      </c>
      <c r="O25" s="4" t="n">
        <v>0</v>
      </c>
      <c r="P25" s="4" t="n">
        <v>0</v>
      </c>
      <c r="Q25" s="4" t="str"/>
      <c r="R25" s="4" t="n">
        <v>0</v>
      </c>
      <c r="S25" s="4" t="n">
        <v>0</v>
      </c>
      <c r="T25" s="4" t="n">
        <v>0</v>
      </c>
      <c r="U25" s="4" t="n">
        <v>0</v>
      </c>
      <c r="V25" s="4" t="n">
        <v>1</v>
      </c>
    </row>
    <row r="26">
      <c r="A26" t="n">
        <v>6</v>
      </c>
      <c r="B26" t="inlineStr">
        <is>
          <t>20603320621</t>
        </is>
      </c>
      <c r="C26" t="inlineStr">
        <is>
          <t>COOPERATIVA AGRARIA CAFETALERA ALTA MONTAÑA</t>
        </is>
      </c>
      <c r="D26" s="6" t="n">
        <v>2018</v>
      </c>
      <c r="E26" t="n">
        <v>1</v>
      </c>
      <c r="F26" t="inlineStr">
        <is>
          <t>PAC</t>
        </is>
      </c>
      <c r="G26" s="4" t="str"/>
      <c r="H26" s="4" t="str"/>
      <c r="I26" s="4" t="n">
        <v>150</v>
      </c>
      <c r="J26" s="4" t="str"/>
      <c r="K26" s="4" t="str"/>
      <c r="L26" s="3" t="str"/>
      <c r="M26" s="3" t="str"/>
      <c r="N26" s="3" t="n">
        <v>0</v>
      </c>
      <c r="O26" s="4" t="str"/>
      <c r="P26" s="4" t="str"/>
      <c r="Q26" s="4" t="str"/>
      <c r="R26" s="4" t="str"/>
      <c r="S26" s="4" t="str"/>
      <c r="T26" s="4" t="str"/>
      <c r="U26" s="4" t="str"/>
      <c r="V26" s="4" t="n">
        <v>1</v>
      </c>
    </row>
    <row r="27">
      <c r="A27" t="n">
        <v>6</v>
      </c>
      <c r="B27" t="inlineStr">
        <is>
          <t>20603320621</t>
        </is>
      </c>
      <c r="C27" t="inlineStr">
        <is>
          <t>COOPERATIVA AGRARIA CAFETALERA ALTA MONTAÑA</t>
        </is>
      </c>
      <c r="D27" s="6" t="n">
        <v>2019</v>
      </c>
      <c r="E27" t="n">
        <v>1</v>
      </c>
      <c r="F27" t="inlineStr">
        <is>
          <t>PAC</t>
        </is>
      </c>
      <c r="G27" s="4" t="n">
        <v>0</v>
      </c>
      <c r="H27" s="4" t="n">
        <v>0</v>
      </c>
      <c r="I27" s="4" t="n">
        <v>0</v>
      </c>
      <c r="J27" s="4" t="str"/>
      <c r="K27" s="4" t="str"/>
      <c r="L27" s="3" t="n">
        <v>409100</v>
      </c>
      <c r="M27" s="3" t="n">
        <v>0</v>
      </c>
      <c r="N27" s="3" t="n">
        <v>409100</v>
      </c>
      <c r="O27" s="4" t="str"/>
      <c r="P27" s="4" t="str"/>
      <c r="Q27" s="4" t="str"/>
      <c r="R27" s="4" t="str"/>
      <c r="S27" s="4" t="str"/>
      <c r="T27" s="4" t="str"/>
      <c r="U27" s="4" t="str"/>
      <c r="V27" s="4" t="n">
        <v>1</v>
      </c>
    </row>
    <row r="28">
      <c r="A28" t="n">
        <v>6</v>
      </c>
      <c r="B28" t="inlineStr">
        <is>
          <t>20603320621</t>
        </is>
      </c>
      <c r="C28" t="inlineStr">
        <is>
          <t>COOPERATIVA AGRARIA CAFETALERA ALTA MONTAÑA</t>
        </is>
      </c>
      <c r="D28" s="6" t="n">
        <v>2020</v>
      </c>
      <c r="E28" t="n">
        <v>1</v>
      </c>
      <c r="F28" t="inlineStr">
        <is>
          <t>PAC</t>
        </is>
      </c>
      <c r="G28" s="4" t="n">
        <v>108</v>
      </c>
      <c r="H28" s="4" t="n">
        <v>42</v>
      </c>
      <c r="I28" s="4" t="n">
        <v>150</v>
      </c>
      <c r="J28" s="4" t="n">
        <v>0</v>
      </c>
      <c r="K28" s="4" t="n">
        <v>0</v>
      </c>
      <c r="L28" s="3" t="n">
        <v>325000</v>
      </c>
      <c r="M28" s="3" t="n">
        <v>0</v>
      </c>
      <c r="N28" s="3" t="n">
        <v>325000</v>
      </c>
      <c r="O28" s="4" t="str"/>
      <c r="P28" s="4" t="str"/>
      <c r="Q28" s="4" t="str"/>
      <c r="R28" s="4" t="str"/>
      <c r="S28" s="4" t="str"/>
      <c r="T28" s="4" t="str"/>
      <c r="U28" s="4" t="str"/>
      <c r="V28" s="4" t="n">
        <v>1</v>
      </c>
    </row>
    <row r="29">
      <c r="A29" t="n">
        <v>6</v>
      </c>
      <c r="B29" t="inlineStr">
        <is>
          <t>20603320621</t>
        </is>
      </c>
      <c r="C29" t="inlineStr">
        <is>
          <t>COOPERATIVA AGRARIA CAFETALERA ALTA MONTAÑA</t>
        </is>
      </c>
      <c r="D29" s="6" t="n">
        <v>2021</v>
      </c>
      <c r="E29" t="n">
        <v>1</v>
      </c>
      <c r="F29" t="inlineStr">
        <is>
          <t>PAC</t>
        </is>
      </c>
      <c r="G29" s="4" t="n">
        <v>205</v>
      </c>
      <c r="H29" s="4" t="n">
        <v>119</v>
      </c>
      <c r="I29" s="4" t="n">
        <v>324</v>
      </c>
      <c r="J29" s="4" t="n">
        <v>25</v>
      </c>
      <c r="K29" s="4" t="n">
        <v>9</v>
      </c>
      <c r="L29" s="3" t="n">
        <v>1224192.51</v>
      </c>
      <c r="M29" s="3" t="n">
        <v>398235.92</v>
      </c>
      <c r="N29" s="3" t="n">
        <v>1622428.43</v>
      </c>
      <c r="O29" s="4" t="str"/>
      <c r="P29" s="4" t="str"/>
      <c r="Q29" s="4" t="str"/>
      <c r="R29" s="4" t="str"/>
      <c r="S29" s="4" t="str"/>
      <c r="T29" s="4" t="str"/>
      <c r="U29" s="4" t="str"/>
      <c r="V29" s="4" t="n">
        <v>1</v>
      </c>
    </row>
    <row r="30">
      <c r="A30" t="n">
        <v>6</v>
      </c>
      <c r="B30" t="inlineStr">
        <is>
          <t>20603320621</t>
        </is>
      </c>
      <c r="C30" t="inlineStr">
        <is>
          <t>COOPERATIVA AGRARIA CAFETALERA ALTA MONTAÑA</t>
        </is>
      </c>
      <c r="D30" s="6" t="n">
        <v>2022</v>
      </c>
      <c r="E30" t="n">
        <v>1</v>
      </c>
      <c r="F30" t="inlineStr">
        <is>
          <t>PAC</t>
        </is>
      </c>
      <c r="G30" s="4" t="n">
        <v>205</v>
      </c>
      <c r="H30" s="4" t="n">
        <v>119</v>
      </c>
      <c r="I30" s="4" t="n">
        <v>324</v>
      </c>
      <c r="J30" s="4" t="n">
        <v>41</v>
      </c>
      <c r="K30" s="4" t="n">
        <v>7</v>
      </c>
      <c r="L30" s="3" t="n">
        <v>820950</v>
      </c>
      <c r="M30" s="3" t="n">
        <v>0</v>
      </c>
      <c r="N30" s="3" t="n">
        <v>820950</v>
      </c>
      <c r="O30" s="4" t="str"/>
      <c r="P30" s="4" t="str"/>
      <c r="Q30" s="4" t="str"/>
      <c r="R30" s="4" t="str"/>
      <c r="S30" s="4" t="str"/>
      <c r="T30" s="4" t="str"/>
      <c r="U30" s="4" t="str"/>
      <c r="V30" s="4" t="n">
        <v>1</v>
      </c>
    </row>
    <row r="31">
      <c r="A31" t="n">
        <v>6</v>
      </c>
      <c r="B31" t="inlineStr">
        <is>
          <t>20603320621</t>
        </is>
      </c>
      <c r="C31" t="inlineStr">
        <is>
          <t>COOPERATIVA AGRARIA CAFETALERA ALTA MONTAÑA</t>
        </is>
      </c>
      <c r="D31" s="6" t="n">
        <v>2023</v>
      </c>
      <c r="E31" t="n">
        <v>1</v>
      </c>
      <c r="F31" t="inlineStr">
        <is>
          <t>PAC</t>
        </is>
      </c>
      <c r="G31" s="4" t="n">
        <v>205</v>
      </c>
      <c r="H31" s="4" t="n">
        <v>119</v>
      </c>
      <c r="I31" s="4" t="n">
        <v>324</v>
      </c>
      <c r="J31" s="4" t="n">
        <v>32</v>
      </c>
      <c r="K31" s="4" t="n">
        <v>6</v>
      </c>
      <c r="L31" s="3" t="n">
        <v>165821.2</v>
      </c>
      <c r="M31" s="3" t="n">
        <v>0</v>
      </c>
      <c r="N31" s="3" t="n">
        <v>165821.2</v>
      </c>
      <c r="O31" s="4" t="n">
        <v>9793.4</v>
      </c>
      <c r="P31" s="4" t="n">
        <v>0</v>
      </c>
      <c r="Q31" s="4" t="n">
        <v>0</v>
      </c>
      <c r="R31" s="4" t="n">
        <v>156027.8</v>
      </c>
      <c r="S31" s="4" t="n">
        <v>0</v>
      </c>
      <c r="T31" s="4" t="n">
        <v>0</v>
      </c>
      <c r="U31" s="4" t="n">
        <v>165821.2</v>
      </c>
      <c r="V31" s="4" t="n">
        <v>1</v>
      </c>
    </row>
    <row r="32">
      <c r="A32" t="n">
        <v>6</v>
      </c>
      <c r="B32" t="inlineStr">
        <is>
          <t>20603320621</t>
        </is>
      </c>
      <c r="C32" t="inlineStr">
        <is>
          <t>COOPERATIVA AGRARIA CAFETALERA ALTA MONTAÑA</t>
        </is>
      </c>
      <c r="D32" s="6" t="n">
        <v>2024</v>
      </c>
      <c r="F32" t="inlineStr">
        <is>
          <t>PAC</t>
        </is>
      </c>
      <c r="G32" s="4" t="n">
        <v>0</v>
      </c>
      <c r="H32" s="4" t="n">
        <v>0</v>
      </c>
      <c r="I32" s="4" t="n">
        <v>0</v>
      </c>
      <c r="J32" s="4" t="n">
        <v>0</v>
      </c>
      <c r="K32" s="4" t="n">
        <v>0</v>
      </c>
      <c r="L32" s="3" t="n">
        <v>0</v>
      </c>
      <c r="M32" s="3" t="n">
        <v>0</v>
      </c>
      <c r="N32" s="3" t="n">
        <v>0</v>
      </c>
      <c r="O32" s="4" t="n">
        <v>0</v>
      </c>
      <c r="P32" s="4" t="n">
        <v>0</v>
      </c>
      <c r="Q32" s="4" t="str"/>
      <c r="R32" s="4" t="n">
        <v>0</v>
      </c>
      <c r="S32" s="4" t="n">
        <v>0</v>
      </c>
      <c r="T32" s="4" t="n">
        <v>0</v>
      </c>
      <c r="U32" s="4" t="n">
        <v>0</v>
      </c>
      <c r="V32" s="4" t="n">
        <v>1</v>
      </c>
    </row>
    <row r="33">
      <c r="A33" t="n">
        <v>6</v>
      </c>
      <c r="B33" t="inlineStr">
        <is>
          <t>20603320621</t>
        </is>
      </c>
      <c r="C33" t="inlineStr">
        <is>
          <t>COOPERATIVA AGRARIA CAFETALERA ALTA MONTAÑA</t>
        </is>
      </c>
      <c r="D33" s="6" t="n">
        <v>2025</v>
      </c>
      <c r="F33" t="inlineStr">
        <is>
          <t>PAC</t>
        </is>
      </c>
      <c r="G33" s="4" t="n">
        <v>0</v>
      </c>
      <c r="H33" s="4" t="n">
        <v>0</v>
      </c>
      <c r="I33" s="4" t="n">
        <v>0</v>
      </c>
      <c r="J33" s="4" t="n">
        <v>0</v>
      </c>
      <c r="K33" s="4" t="n">
        <v>0</v>
      </c>
      <c r="L33" s="3" t="n">
        <v>0</v>
      </c>
      <c r="M33" s="3" t="n">
        <v>0</v>
      </c>
      <c r="N33" s="3" t="n">
        <v>0</v>
      </c>
      <c r="O33" s="4" t="n">
        <v>0</v>
      </c>
      <c r="P33" s="4" t="n">
        <v>0</v>
      </c>
      <c r="Q33" s="4" t="str"/>
      <c r="R33" s="4" t="n">
        <v>0</v>
      </c>
      <c r="S33" s="4" t="n">
        <v>0</v>
      </c>
      <c r="T33" s="4" t="n">
        <v>0</v>
      </c>
      <c r="U33" s="4" t="n">
        <v>0</v>
      </c>
      <c r="V33" s="4" t="n">
        <v>1</v>
      </c>
    </row>
    <row r="34">
      <c r="A34" t="n">
        <v>7</v>
      </c>
      <c r="B34" t="inlineStr">
        <is>
          <t>20480762895</t>
        </is>
      </c>
      <c r="C34" t="inlineStr">
        <is>
          <t>ASOCIACION DE PRODUCTORES AGROPECUARIOS LA FLOR DE CAFÉ</t>
        </is>
      </c>
      <c r="D34" s="6" t="n">
        <v>2018</v>
      </c>
      <c r="F34" t="inlineStr">
        <is>
          <t>PAC</t>
        </is>
      </c>
      <c r="G34" s="4" t="str"/>
      <c r="H34" s="4" t="str"/>
      <c r="I34" s="4" t="n">
        <v>0</v>
      </c>
      <c r="J34" s="4" t="str"/>
      <c r="K34" s="4" t="str"/>
      <c r="L34" s="3" t="str"/>
      <c r="M34" s="3" t="str"/>
      <c r="N34" s="3" t="n">
        <v>0</v>
      </c>
      <c r="O34" s="4" t="str"/>
      <c r="P34" s="4" t="str"/>
      <c r="Q34" s="4" t="str"/>
      <c r="R34" s="4" t="str"/>
      <c r="S34" s="4" t="str"/>
      <c r="T34" s="4" t="str"/>
      <c r="U34" s="4" t="str"/>
      <c r="V34" s="4" t="n">
        <v>1</v>
      </c>
    </row>
    <row r="35">
      <c r="A35" t="n">
        <v>7</v>
      </c>
      <c r="B35" t="inlineStr">
        <is>
          <t>20480762895</t>
        </is>
      </c>
      <c r="C35" t="inlineStr">
        <is>
          <t>ASOCIACION DE PRODUCTORES AGROPECUARIOS LA FLOR DE CAFÉ</t>
        </is>
      </c>
      <c r="D35" s="6" t="n">
        <v>2019</v>
      </c>
      <c r="E35" t="n">
        <v>1</v>
      </c>
      <c r="F35" t="inlineStr">
        <is>
          <t>PAC</t>
        </is>
      </c>
      <c r="G35" s="4" t="n">
        <v>210</v>
      </c>
      <c r="H35" s="4" t="n">
        <v>113</v>
      </c>
      <c r="I35" s="4" t="n">
        <v>323</v>
      </c>
      <c r="J35" s="4" t="str"/>
      <c r="K35" s="4" t="str"/>
      <c r="L35" s="3" t="n">
        <v>6041471.55</v>
      </c>
      <c r="M35" s="3" t="n">
        <v>0</v>
      </c>
      <c r="N35" s="3" t="n">
        <v>6041471.55</v>
      </c>
      <c r="O35" s="4" t="str"/>
      <c r="P35" s="4" t="str"/>
      <c r="Q35" s="4" t="str"/>
      <c r="R35" s="4" t="str"/>
      <c r="S35" s="4" t="str"/>
      <c r="T35" s="4" t="str"/>
      <c r="U35" s="4" t="str"/>
      <c r="V35" s="4" t="n">
        <v>1</v>
      </c>
    </row>
    <row r="36">
      <c r="A36" t="n">
        <v>7</v>
      </c>
      <c r="B36" t="inlineStr">
        <is>
          <t>20480762895</t>
        </is>
      </c>
      <c r="C36" t="inlineStr">
        <is>
          <t>ASOCIACION DE PRODUCTORES AGROPECUARIOS LA FLOR DE CAFÉ</t>
        </is>
      </c>
      <c r="D36" s="6" t="n">
        <v>2020</v>
      </c>
      <c r="E36" t="n">
        <v>1</v>
      </c>
      <c r="F36" t="inlineStr">
        <is>
          <t>PAC</t>
        </is>
      </c>
      <c r="G36" s="4" t="n">
        <v>210</v>
      </c>
      <c r="H36" s="4" t="n">
        <v>113</v>
      </c>
      <c r="I36" s="4" t="n">
        <v>323</v>
      </c>
      <c r="J36" s="4" t="n">
        <v>0</v>
      </c>
      <c r="K36" s="4" t="n">
        <v>0</v>
      </c>
      <c r="L36" s="3" t="n">
        <v>523737.39</v>
      </c>
      <c r="M36" s="3" t="n">
        <v>0</v>
      </c>
      <c r="N36" s="3" t="n">
        <v>523737.39</v>
      </c>
      <c r="O36" s="4" t="str"/>
      <c r="P36" s="4" t="str"/>
      <c r="Q36" s="4" t="str"/>
      <c r="R36" s="4" t="str"/>
      <c r="S36" s="4" t="str"/>
      <c r="T36" s="4" t="str"/>
      <c r="U36" s="4" t="str"/>
      <c r="V36" s="4" t="n">
        <v>1</v>
      </c>
    </row>
    <row r="37">
      <c r="A37" t="n">
        <v>7</v>
      </c>
      <c r="B37" t="inlineStr">
        <is>
          <t>20480762895</t>
        </is>
      </c>
      <c r="C37" t="inlineStr">
        <is>
          <t>ASOCIACION DE PRODUCTORES AGROPECUARIOS LA FLOR DE CAFÉ</t>
        </is>
      </c>
      <c r="D37" s="6" t="n">
        <v>2021</v>
      </c>
      <c r="E37" t="n">
        <v>1</v>
      </c>
      <c r="F37" t="inlineStr">
        <is>
          <t>PAC</t>
        </is>
      </c>
      <c r="G37" s="4" t="n">
        <v>274</v>
      </c>
      <c r="H37" s="4" t="n">
        <v>137</v>
      </c>
      <c r="I37" s="4" t="n">
        <v>411</v>
      </c>
      <c r="J37" s="4" t="n">
        <v>26</v>
      </c>
      <c r="K37" s="4" t="n">
        <v>8</v>
      </c>
      <c r="L37" s="3" t="n">
        <v>3394807.72</v>
      </c>
      <c r="M37" s="3" t="n">
        <v>0</v>
      </c>
      <c r="N37" s="3" t="n">
        <v>3394807.72</v>
      </c>
      <c r="O37" s="4" t="str"/>
      <c r="P37" s="4" t="str"/>
      <c r="Q37" s="4" t="str"/>
      <c r="R37" s="4" t="str"/>
      <c r="S37" s="4" t="str"/>
      <c r="T37" s="4" t="str"/>
      <c r="U37" s="4" t="str"/>
      <c r="V37" s="4" t="n">
        <v>1</v>
      </c>
    </row>
    <row r="38">
      <c r="A38" t="n">
        <v>7</v>
      </c>
      <c r="B38" t="inlineStr">
        <is>
          <t>20480762895</t>
        </is>
      </c>
      <c r="C38" t="inlineStr">
        <is>
          <t>ASOCIACION DE PRODUCTORES AGROPECUARIOS LA FLOR DE CAFÉ</t>
        </is>
      </c>
      <c r="D38" s="6" t="n">
        <v>2022</v>
      </c>
      <c r="E38" t="n">
        <v>1</v>
      </c>
      <c r="F38" t="inlineStr">
        <is>
          <t>PAC</t>
        </is>
      </c>
      <c r="G38" s="4" t="n">
        <v>274</v>
      </c>
      <c r="H38" s="4" t="n">
        <v>137</v>
      </c>
      <c r="I38" s="4" t="n">
        <v>411</v>
      </c>
      <c r="J38" s="4" t="n">
        <v>43</v>
      </c>
      <c r="K38" s="4" t="n">
        <v>7</v>
      </c>
      <c r="L38" s="3" t="n">
        <v>4076541.98</v>
      </c>
      <c r="M38" s="3" t="n">
        <v>446118</v>
      </c>
      <c r="N38" s="3" t="n">
        <v>4522659.98</v>
      </c>
      <c r="O38" s="4" t="str"/>
      <c r="P38" s="4" t="str"/>
      <c r="Q38" s="4" t="str"/>
      <c r="R38" s="4" t="str"/>
      <c r="S38" s="4" t="str"/>
      <c r="T38" s="4" t="str"/>
      <c r="U38" s="4" t="str"/>
      <c r="V38" s="4" t="n">
        <v>1</v>
      </c>
    </row>
    <row r="39">
      <c r="A39" t="n">
        <v>7</v>
      </c>
      <c r="B39" t="inlineStr">
        <is>
          <t>20480762895</t>
        </is>
      </c>
      <c r="C39" t="inlineStr">
        <is>
          <t>ASOCIACION DE PRODUCTORES AGROPECUARIOS LA FLOR DE CAFÉ</t>
        </is>
      </c>
      <c r="D39" s="6" t="n">
        <v>2023</v>
      </c>
      <c r="E39" t="n">
        <v>1</v>
      </c>
      <c r="F39" t="inlineStr">
        <is>
          <t>PAC</t>
        </is>
      </c>
      <c r="G39" s="4" t="n">
        <v>274</v>
      </c>
      <c r="H39" s="4" t="n">
        <v>137</v>
      </c>
      <c r="I39" s="4" t="n">
        <v>411</v>
      </c>
      <c r="J39" s="4" t="n">
        <v>32</v>
      </c>
      <c r="K39" s="4" t="n">
        <v>6</v>
      </c>
      <c r="L39" s="3" t="n">
        <v>5733612.77</v>
      </c>
      <c r="M39" s="3" t="n">
        <v>984023.42</v>
      </c>
      <c r="N39" s="3" t="n">
        <v>6717636.19</v>
      </c>
      <c r="O39" s="4" t="n">
        <v>0</v>
      </c>
      <c r="P39" s="4" t="n">
        <v>0</v>
      </c>
      <c r="Q39" s="4" t="n">
        <v>0</v>
      </c>
      <c r="R39" s="4" t="n">
        <v>6717636.17232532</v>
      </c>
      <c r="S39" s="4" t="n">
        <v>0</v>
      </c>
      <c r="T39" s="4" t="n">
        <v>0</v>
      </c>
      <c r="U39" s="4" t="n">
        <v>6717636.17232532</v>
      </c>
      <c r="V39" s="4" t="n">
        <v>1</v>
      </c>
    </row>
    <row r="40">
      <c r="A40" t="n">
        <v>7</v>
      </c>
      <c r="B40" t="inlineStr">
        <is>
          <t>20480762895</t>
        </is>
      </c>
      <c r="C40" t="inlineStr">
        <is>
          <t>ASOCIACION DE PRODUCTORES AGROPECUARIOS LA FLOR DE CAFÉ</t>
        </is>
      </c>
      <c r="D40" s="6" t="n">
        <v>2024</v>
      </c>
      <c r="F40" t="inlineStr">
        <is>
          <t>PAC</t>
        </is>
      </c>
      <c r="G40" s="4" t="n">
        <v>0</v>
      </c>
      <c r="H40" s="4" t="n">
        <v>0</v>
      </c>
      <c r="I40" s="4" t="n">
        <v>0</v>
      </c>
      <c r="J40" s="4" t="n">
        <v>0</v>
      </c>
      <c r="K40" s="4" t="n">
        <v>0</v>
      </c>
      <c r="L40" s="3" t="n">
        <v>0</v>
      </c>
      <c r="M40" s="3" t="n">
        <v>0</v>
      </c>
      <c r="N40" s="3" t="n">
        <v>0</v>
      </c>
      <c r="O40" s="4" t="n">
        <v>0</v>
      </c>
      <c r="P40" s="4" t="n">
        <v>0</v>
      </c>
      <c r="Q40" s="4" t="str"/>
      <c r="R40" s="4" t="n">
        <v>0</v>
      </c>
      <c r="S40" s="4" t="n">
        <v>0</v>
      </c>
      <c r="T40" s="4" t="n">
        <v>0</v>
      </c>
      <c r="U40" s="4" t="n">
        <v>0</v>
      </c>
      <c r="V40" s="4" t="n">
        <v>1</v>
      </c>
    </row>
    <row r="41">
      <c r="A41" t="n">
        <v>7</v>
      </c>
      <c r="B41" t="inlineStr">
        <is>
          <t>20480762895</t>
        </is>
      </c>
      <c r="C41" t="inlineStr">
        <is>
          <t>ASOCIACION DE PRODUCTORES AGROPECUARIOS LA FLOR DE CAFÉ</t>
        </is>
      </c>
      <c r="D41" s="6" t="n">
        <v>2025</v>
      </c>
      <c r="F41" t="inlineStr">
        <is>
          <t>PAC</t>
        </is>
      </c>
      <c r="G41" s="4" t="n">
        <v>0</v>
      </c>
      <c r="H41" s="4" t="n">
        <v>0</v>
      </c>
      <c r="I41" s="4" t="n">
        <v>0</v>
      </c>
      <c r="J41" s="4" t="n">
        <v>0</v>
      </c>
      <c r="K41" s="4" t="n">
        <v>0</v>
      </c>
      <c r="L41" s="3" t="n">
        <v>0</v>
      </c>
      <c r="M41" s="3" t="n">
        <v>0</v>
      </c>
      <c r="N41" s="3" t="n">
        <v>0</v>
      </c>
      <c r="O41" s="4" t="n">
        <v>0</v>
      </c>
      <c r="P41" s="4" t="n">
        <v>0</v>
      </c>
      <c r="Q41" s="4" t="str"/>
      <c r="R41" s="4" t="n">
        <v>0</v>
      </c>
      <c r="S41" s="4" t="n">
        <v>0</v>
      </c>
      <c r="T41" s="4" t="n">
        <v>0</v>
      </c>
      <c r="U41" s="4" t="n">
        <v>0</v>
      </c>
      <c r="V41" s="4" t="n">
        <v>1</v>
      </c>
    </row>
    <row r="42">
      <c r="A42" t="n">
        <v>8</v>
      </c>
      <c r="B42" t="inlineStr">
        <is>
          <t>20480458550</t>
        </is>
      </c>
      <c r="C42" t="inlineStr">
        <is>
          <t>COOPERATIVA DE SERVICIOS MULTIPLES - APROCAM</t>
        </is>
      </c>
      <c r="D42" s="6" t="n">
        <v>2018</v>
      </c>
      <c r="E42" t="n">
        <v>1</v>
      </c>
      <c r="F42" t="inlineStr">
        <is>
          <t>PAC</t>
        </is>
      </c>
      <c r="G42" s="4" t="str"/>
      <c r="H42" s="4" t="str"/>
      <c r="I42" s="4" t="n">
        <v>418</v>
      </c>
      <c r="J42" s="4" t="str"/>
      <c r="K42" s="4" t="str"/>
      <c r="L42" s="3" t="str"/>
      <c r="M42" s="3" t="str"/>
      <c r="N42" s="3" t="n">
        <v>279033.24</v>
      </c>
      <c r="O42" s="4" t="str"/>
      <c r="P42" s="4" t="str"/>
      <c r="Q42" s="4" t="str"/>
      <c r="R42" s="4" t="str"/>
      <c r="S42" s="4" t="str"/>
      <c r="T42" s="4" t="str"/>
      <c r="U42" s="4" t="str"/>
      <c r="V42" s="4" t="n">
        <v>1</v>
      </c>
    </row>
    <row r="43">
      <c r="A43" t="n">
        <v>8</v>
      </c>
      <c r="B43" t="inlineStr">
        <is>
          <t>20480458550</t>
        </is>
      </c>
      <c r="C43" t="inlineStr">
        <is>
          <t>COOPERATIVA DE SERVICIOS MULTIPLES - APROCAM</t>
        </is>
      </c>
      <c r="D43" s="6" t="n">
        <v>2019</v>
      </c>
      <c r="E43" t="n">
        <v>1</v>
      </c>
      <c r="F43" t="inlineStr">
        <is>
          <t>PAC</t>
        </is>
      </c>
      <c r="G43" s="4" t="n">
        <v>353</v>
      </c>
      <c r="H43" s="4" t="n">
        <v>65</v>
      </c>
      <c r="I43" s="4" t="n">
        <v>418</v>
      </c>
      <c r="J43" s="4" t="str"/>
      <c r="K43" s="4" t="str"/>
      <c r="L43" s="3" t="n">
        <v>0</v>
      </c>
      <c r="M43" s="3" t="n">
        <v>1026216.81</v>
      </c>
      <c r="N43" s="3" t="n">
        <v>1026216.81</v>
      </c>
      <c r="O43" s="4" t="str"/>
      <c r="P43" s="4" t="str"/>
      <c r="Q43" s="4" t="str"/>
      <c r="R43" s="4" t="str"/>
      <c r="S43" s="4" t="str"/>
      <c r="T43" s="4" t="str"/>
      <c r="U43" s="4" t="str"/>
      <c r="V43" s="4" t="n">
        <v>1</v>
      </c>
    </row>
    <row r="44">
      <c r="A44" t="n">
        <v>8</v>
      </c>
      <c r="B44" t="inlineStr">
        <is>
          <t>20480458550</t>
        </is>
      </c>
      <c r="C44" t="inlineStr">
        <is>
          <t>COOPERATIVA DE SERVICIOS MULTIPLES - APROCAM</t>
        </is>
      </c>
      <c r="D44" s="6" t="n">
        <v>2020</v>
      </c>
      <c r="E44" t="n">
        <v>1</v>
      </c>
      <c r="F44" t="inlineStr">
        <is>
          <t>PAC</t>
        </is>
      </c>
      <c r="G44" s="4" t="n">
        <v>357</v>
      </c>
      <c r="H44" s="4" t="n">
        <v>66</v>
      </c>
      <c r="I44" s="4" t="n">
        <v>423</v>
      </c>
      <c r="J44" s="4" t="n">
        <v>0</v>
      </c>
      <c r="K44" s="4" t="n">
        <v>0</v>
      </c>
      <c r="L44" s="3" t="n">
        <v>101917.7</v>
      </c>
      <c r="M44" s="3" t="n">
        <v>284025.07</v>
      </c>
      <c r="N44" s="3" t="n">
        <v>385942.77</v>
      </c>
      <c r="O44" s="4" t="str"/>
      <c r="P44" s="4" t="str"/>
      <c r="Q44" s="4" t="str"/>
      <c r="R44" s="4" t="str"/>
      <c r="S44" s="4" t="str"/>
      <c r="T44" s="4" t="str"/>
      <c r="U44" s="4" t="str"/>
      <c r="V44" s="4" t="n">
        <v>1</v>
      </c>
    </row>
    <row r="45">
      <c r="A45" t="n">
        <v>8</v>
      </c>
      <c r="B45" t="inlineStr">
        <is>
          <t>20480458550</t>
        </is>
      </c>
      <c r="C45" t="inlineStr">
        <is>
          <t>COOPERATIVA DE SERVICIOS MULTIPLES - APROCAM</t>
        </is>
      </c>
      <c r="D45" s="6" t="n">
        <v>2021</v>
      </c>
      <c r="E45" t="n">
        <v>1</v>
      </c>
      <c r="F45" t="inlineStr">
        <is>
          <t>PAC</t>
        </is>
      </c>
      <c r="G45" s="4" t="n">
        <v>201</v>
      </c>
      <c r="H45" s="4" t="n">
        <v>43</v>
      </c>
      <c r="I45" s="4" t="n">
        <v>244</v>
      </c>
      <c r="J45" s="4" t="n">
        <v>35</v>
      </c>
      <c r="K45" s="4" t="n">
        <v>7</v>
      </c>
      <c r="L45" s="3" t="n">
        <v>78859.14999999999</v>
      </c>
      <c r="M45" s="3" t="n">
        <v>2033180.39</v>
      </c>
      <c r="N45" s="3" t="n">
        <v>2112039.54</v>
      </c>
      <c r="O45" s="4" t="str"/>
      <c r="P45" s="4" t="str"/>
      <c r="Q45" s="4" t="str"/>
      <c r="R45" s="4" t="str"/>
      <c r="S45" s="4" t="str"/>
      <c r="T45" s="4" t="str"/>
      <c r="U45" s="4" t="str"/>
      <c r="V45" s="4" t="n">
        <v>1</v>
      </c>
    </row>
    <row r="46">
      <c r="A46" t="n">
        <v>8</v>
      </c>
      <c r="B46" t="inlineStr">
        <is>
          <t>20480458550</t>
        </is>
      </c>
      <c r="C46" t="inlineStr">
        <is>
          <t>COOPERATIVA DE SERVICIOS MULTIPLES - APROCAM</t>
        </is>
      </c>
      <c r="D46" s="6" t="n">
        <v>2022</v>
      </c>
      <c r="E46" t="n">
        <v>1</v>
      </c>
      <c r="F46" t="inlineStr">
        <is>
          <t>PAC</t>
        </is>
      </c>
      <c r="G46" s="4" t="n">
        <v>201</v>
      </c>
      <c r="H46" s="4" t="n">
        <v>43</v>
      </c>
      <c r="I46" s="4" t="n">
        <v>244</v>
      </c>
      <c r="J46" s="4" t="n">
        <v>32</v>
      </c>
      <c r="K46" s="4" t="n">
        <v>5</v>
      </c>
      <c r="L46" s="3" t="n">
        <v>65644.73</v>
      </c>
      <c r="M46" s="3" t="n">
        <v>1189543.89</v>
      </c>
      <c r="N46" s="3" t="n">
        <v>1255188.62</v>
      </c>
      <c r="O46" s="4" t="str"/>
      <c r="P46" s="4" t="str"/>
      <c r="Q46" s="4" t="str"/>
      <c r="R46" s="4" t="str"/>
      <c r="S46" s="4" t="str"/>
      <c r="T46" s="4" t="str"/>
      <c r="U46" s="4" t="str"/>
      <c r="V46" s="4" t="n">
        <v>1</v>
      </c>
    </row>
    <row r="47">
      <c r="A47" t="n">
        <v>8</v>
      </c>
      <c r="B47" t="inlineStr">
        <is>
          <t>20480458550</t>
        </is>
      </c>
      <c r="C47" t="inlineStr">
        <is>
          <t>COOPERATIVA DE SERVICIOS MULTIPLES - APROCAM</t>
        </is>
      </c>
      <c r="D47" s="6" t="n">
        <v>2023</v>
      </c>
      <c r="E47" t="n">
        <v>1</v>
      </c>
      <c r="F47" t="inlineStr">
        <is>
          <t>PAC</t>
        </is>
      </c>
      <c r="G47" s="4" t="n">
        <v>201</v>
      </c>
      <c r="H47" s="4" t="n">
        <v>43</v>
      </c>
      <c r="I47" s="4" t="n">
        <v>244</v>
      </c>
      <c r="J47" s="4" t="n">
        <v>39</v>
      </c>
      <c r="K47" s="4" t="n">
        <v>7</v>
      </c>
      <c r="L47" s="3" t="n">
        <v>114467.98</v>
      </c>
      <c r="M47" s="3" t="n">
        <v>1092156.71</v>
      </c>
      <c r="N47" s="3" t="n">
        <v>1206624.69</v>
      </c>
      <c r="O47" s="4" t="n">
        <v>34067.084</v>
      </c>
      <c r="P47" s="4" t="n">
        <v>0</v>
      </c>
      <c r="Q47" s="4" t="n">
        <v>0</v>
      </c>
      <c r="R47" s="4" t="n">
        <v>1172557.6138</v>
      </c>
      <c r="S47" s="4" t="n">
        <v>0</v>
      </c>
      <c r="T47" s="4" t="n">
        <v>0</v>
      </c>
      <c r="U47" s="4" t="n">
        <v>1206624.6978</v>
      </c>
      <c r="V47" s="4" t="n">
        <v>1</v>
      </c>
    </row>
    <row r="48">
      <c r="A48" t="n">
        <v>8</v>
      </c>
      <c r="B48" t="inlineStr">
        <is>
          <t>20480458550</t>
        </is>
      </c>
      <c r="C48" t="inlineStr">
        <is>
          <t>COOPERATIVA DE SERVICIOS MULTIPLES - APROCAM</t>
        </is>
      </c>
      <c r="D48" s="6" t="n">
        <v>2024</v>
      </c>
      <c r="F48" t="inlineStr">
        <is>
          <t>PAC</t>
        </is>
      </c>
      <c r="G48" s="4" t="n">
        <v>0</v>
      </c>
      <c r="H48" s="4" t="n">
        <v>0</v>
      </c>
      <c r="I48" s="4" t="n">
        <v>0</v>
      </c>
      <c r="J48" s="4" t="n">
        <v>0</v>
      </c>
      <c r="K48" s="4" t="n">
        <v>0</v>
      </c>
      <c r="L48" s="3" t="n">
        <v>0</v>
      </c>
      <c r="M48" s="3" t="n">
        <v>0</v>
      </c>
      <c r="N48" s="3" t="n">
        <v>0</v>
      </c>
      <c r="O48" s="4" t="n">
        <v>0</v>
      </c>
      <c r="P48" s="4" t="n">
        <v>0</v>
      </c>
      <c r="Q48" s="4" t="str"/>
      <c r="R48" s="4" t="n">
        <v>0</v>
      </c>
      <c r="S48" s="4" t="n">
        <v>0</v>
      </c>
      <c r="T48" s="4" t="n">
        <v>0</v>
      </c>
      <c r="U48" s="4" t="n">
        <v>0</v>
      </c>
      <c r="V48" s="4" t="n">
        <v>1</v>
      </c>
    </row>
    <row r="49">
      <c r="A49" t="n">
        <v>8</v>
      </c>
      <c r="B49" t="inlineStr">
        <is>
          <t>20480458550</t>
        </is>
      </c>
      <c r="C49" t="inlineStr">
        <is>
          <t>COOPERATIVA DE SERVICIOS MULTIPLES - APROCAM</t>
        </is>
      </c>
      <c r="D49" s="6" t="n">
        <v>2025</v>
      </c>
      <c r="F49" t="inlineStr">
        <is>
          <t>PAC</t>
        </is>
      </c>
      <c r="G49" s="4" t="n">
        <v>0</v>
      </c>
      <c r="H49" s="4" t="n">
        <v>0</v>
      </c>
      <c r="I49" s="4" t="n">
        <v>0</v>
      </c>
      <c r="J49" s="4" t="n">
        <v>0</v>
      </c>
      <c r="K49" s="4" t="n">
        <v>0</v>
      </c>
      <c r="L49" s="3" t="n">
        <v>0</v>
      </c>
      <c r="M49" s="3" t="n">
        <v>0</v>
      </c>
      <c r="N49" s="3" t="n">
        <v>0</v>
      </c>
      <c r="O49" s="4" t="n">
        <v>0</v>
      </c>
      <c r="P49" s="4" t="n">
        <v>0</v>
      </c>
      <c r="Q49" s="4" t="str"/>
      <c r="R49" s="4" t="n">
        <v>0</v>
      </c>
      <c r="S49" s="4" t="n">
        <v>0</v>
      </c>
      <c r="T49" s="4" t="n">
        <v>0</v>
      </c>
      <c r="U49" s="4" t="n">
        <v>0</v>
      </c>
      <c r="V49" s="4" t="n">
        <v>1</v>
      </c>
    </row>
    <row r="50">
      <c r="A50" t="n">
        <v>9</v>
      </c>
      <c r="B50" t="inlineStr">
        <is>
          <t>20479917141</t>
        </is>
      </c>
      <c r="C50" t="inlineStr">
        <is>
          <t>COOPERATIVA CENTRAL DE PRODUCTORES AGROPECUARIOS DE AMAZONAS - CEPROAA</t>
        </is>
      </c>
      <c r="D50" s="6" t="n">
        <v>2018</v>
      </c>
      <c r="E50" t="n">
        <v>1</v>
      </c>
      <c r="F50" t="inlineStr">
        <is>
          <t>PAC</t>
        </is>
      </c>
      <c r="G50" s="4" t="str"/>
      <c r="H50" s="4" t="str"/>
      <c r="I50" s="4" t="n">
        <v>344</v>
      </c>
      <c r="J50" s="4" t="str"/>
      <c r="K50" s="4" t="str"/>
      <c r="L50" s="3" t="str"/>
      <c r="M50" s="3" t="str"/>
      <c r="N50" s="3" t="n">
        <v>0</v>
      </c>
      <c r="O50" s="4" t="str"/>
      <c r="P50" s="4" t="str"/>
      <c r="Q50" s="4" t="str"/>
      <c r="R50" s="4" t="str"/>
      <c r="S50" s="4" t="str"/>
      <c r="T50" s="4" t="str"/>
      <c r="U50" s="4" t="str"/>
      <c r="V50" s="4" t="n">
        <v>1</v>
      </c>
    </row>
    <row r="51">
      <c r="A51" t="n">
        <v>9</v>
      </c>
      <c r="B51" t="inlineStr">
        <is>
          <t>20479917141</t>
        </is>
      </c>
      <c r="C51" t="inlineStr">
        <is>
          <t>COOPERATIVA CENTRAL DE PRODUCTORES AGROPECUARIOS DE AMAZONAS - CEPROAA</t>
        </is>
      </c>
      <c r="D51" s="6" t="n">
        <v>2019</v>
      </c>
      <c r="E51" t="n">
        <v>1</v>
      </c>
      <c r="F51" t="inlineStr">
        <is>
          <t>PAC</t>
        </is>
      </c>
      <c r="G51" s="4" t="n">
        <v>272</v>
      </c>
      <c r="H51" s="4" t="n">
        <v>71</v>
      </c>
      <c r="I51" s="4" t="n">
        <v>343</v>
      </c>
      <c r="J51" s="4" t="str"/>
      <c r="K51" s="4" t="str"/>
      <c r="L51" s="3" t="n">
        <v>0</v>
      </c>
      <c r="M51" s="3" t="n">
        <v>1072102.29</v>
      </c>
      <c r="N51" s="3" t="n">
        <v>1072102.29</v>
      </c>
      <c r="O51" s="4" t="str"/>
      <c r="P51" s="4" t="str"/>
      <c r="Q51" s="4" t="str"/>
      <c r="R51" s="4" t="str"/>
      <c r="S51" s="4" t="str"/>
      <c r="T51" s="4" t="str"/>
      <c r="U51" s="4" t="str"/>
      <c r="V51" s="4" t="n">
        <v>1</v>
      </c>
    </row>
    <row r="52">
      <c r="A52" t="n">
        <v>9</v>
      </c>
      <c r="B52" t="inlineStr">
        <is>
          <t>20479917141</t>
        </is>
      </c>
      <c r="C52" t="inlineStr">
        <is>
          <t>COOPERATIVA CENTRAL DE PRODUCTORES AGROPECUARIOS DE AMAZONAS - CEPROAA</t>
        </is>
      </c>
      <c r="D52" s="6" t="n">
        <v>2020</v>
      </c>
      <c r="E52" t="n">
        <v>1</v>
      </c>
      <c r="F52" t="inlineStr">
        <is>
          <t>PAC</t>
        </is>
      </c>
      <c r="G52" s="4" t="n">
        <v>266</v>
      </c>
      <c r="H52" s="4" t="n">
        <v>71</v>
      </c>
      <c r="I52" s="4" t="n">
        <v>337</v>
      </c>
      <c r="J52" s="4" t="n">
        <v>0</v>
      </c>
      <c r="K52" s="4" t="n">
        <v>0</v>
      </c>
      <c r="L52" s="3" t="n">
        <v>454472.63</v>
      </c>
      <c r="M52" s="3" t="n">
        <v>0</v>
      </c>
      <c r="N52" s="3" t="n">
        <v>454472.63</v>
      </c>
      <c r="O52" s="4" t="str"/>
      <c r="P52" s="4" t="str"/>
      <c r="Q52" s="4" t="str"/>
      <c r="R52" s="4" t="str"/>
      <c r="S52" s="4" t="str"/>
      <c r="T52" s="4" t="str"/>
      <c r="U52" s="4" t="str"/>
      <c r="V52" s="4" t="n">
        <v>1</v>
      </c>
    </row>
    <row r="53">
      <c r="A53" t="n">
        <v>9</v>
      </c>
      <c r="B53" t="inlineStr">
        <is>
          <t>20479917141</t>
        </is>
      </c>
      <c r="C53" t="inlineStr">
        <is>
          <t>COOPERATIVA CENTRAL DE PRODUCTORES AGROPECUARIOS DE AMAZONAS - CEPROAA</t>
        </is>
      </c>
      <c r="D53" s="6" t="n">
        <v>2021</v>
      </c>
      <c r="E53" t="n">
        <v>1</v>
      </c>
      <c r="F53" t="inlineStr">
        <is>
          <t>PAC</t>
        </is>
      </c>
      <c r="G53" s="4" t="n">
        <v>271</v>
      </c>
      <c r="H53" s="4" t="n">
        <v>71</v>
      </c>
      <c r="I53" s="4" t="n">
        <v>342</v>
      </c>
      <c r="J53" s="4" t="n">
        <v>24</v>
      </c>
      <c r="K53" s="4" t="n">
        <v>7</v>
      </c>
      <c r="L53" s="3" t="n">
        <v>1609560.38</v>
      </c>
      <c r="M53" s="3" t="n">
        <v>0</v>
      </c>
      <c r="N53" s="3" t="n">
        <v>1609560.38</v>
      </c>
      <c r="O53" s="4" t="str"/>
      <c r="P53" s="4" t="str"/>
      <c r="Q53" s="4" t="str"/>
      <c r="R53" s="4" t="str"/>
      <c r="S53" s="4" t="str"/>
      <c r="T53" s="4" t="str"/>
      <c r="U53" s="4" t="str"/>
      <c r="V53" s="4" t="n">
        <v>1</v>
      </c>
    </row>
    <row r="54">
      <c r="A54" t="n">
        <v>9</v>
      </c>
      <c r="B54" t="inlineStr">
        <is>
          <t>20479917141</t>
        </is>
      </c>
      <c r="C54" t="inlineStr">
        <is>
          <t>COOPERATIVA CENTRAL DE PRODUCTORES AGROPECUARIOS DE AMAZONAS - CEPROAA</t>
        </is>
      </c>
      <c r="D54" s="6" t="n">
        <v>2022</v>
      </c>
      <c r="E54" t="n">
        <v>1</v>
      </c>
      <c r="F54" t="inlineStr">
        <is>
          <t>PAC</t>
        </is>
      </c>
      <c r="G54" s="4" t="n">
        <v>271</v>
      </c>
      <c r="H54" s="4" t="n">
        <v>71</v>
      </c>
      <c r="I54" s="4" t="n">
        <v>342</v>
      </c>
      <c r="J54" s="4" t="n">
        <v>28</v>
      </c>
      <c r="K54" s="4" t="n">
        <v>7</v>
      </c>
      <c r="L54" s="3" t="n">
        <v>1731876.81</v>
      </c>
      <c r="M54" s="3" t="n">
        <v>0</v>
      </c>
      <c r="N54" s="3" t="n">
        <v>1731876.81</v>
      </c>
      <c r="O54" s="4" t="str"/>
      <c r="P54" s="4" t="str"/>
      <c r="Q54" s="4" t="str"/>
      <c r="R54" s="4" t="str"/>
      <c r="S54" s="4" t="str"/>
      <c r="T54" s="4" t="str"/>
      <c r="U54" s="4" t="str"/>
      <c r="V54" s="4" t="n">
        <v>1</v>
      </c>
    </row>
    <row r="55">
      <c r="A55" t="n">
        <v>9</v>
      </c>
      <c r="B55" t="inlineStr">
        <is>
          <t>20479917141</t>
        </is>
      </c>
      <c r="C55" t="inlineStr">
        <is>
          <t>COOPERATIVA CENTRAL DE PRODUCTORES AGROPECUARIOS DE AMAZONAS - CEPROAA</t>
        </is>
      </c>
      <c r="D55" s="6" t="n">
        <v>2023</v>
      </c>
      <c r="E55" t="n">
        <v>1</v>
      </c>
      <c r="F55" t="inlineStr">
        <is>
          <t>PAC</t>
        </is>
      </c>
      <c r="G55" s="4" t="n">
        <v>271</v>
      </c>
      <c r="H55" s="4" t="n">
        <v>71</v>
      </c>
      <c r="I55" s="4" t="n">
        <v>342</v>
      </c>
      <c r="J55" s="4" t="n">
        <v>39</v>
      </c>
      <c r="K55" s="4" t="n">
        <v>6</v>
      </c>
      <c r="L55" s="3" t="n">
        <v>1545263.11</v>
      </c>
      <c r="M55" s="3" t="n">
        <v>0</v>
      </c>
      <c r="N55" s="3" t="n">
        <v>1545263.11</v>
      </c>
      <c r="O55" s="4" t="n">
        <v>9912.9964</v>
      </c>
      <c r="P55" s="4" t="n">
        <v>0</v>
      </c>
      <c r="Q55" s="4" t="n">
        <v>820166.58103121</v>
      </c>
      <c r="R55" s="4" t="n">
        <v>715183.52026</v>
      </c>
      <c r="S55" s="4" t="n">
        <v>0</v>
      </c>
      <c r="T55" s="4" t="n">
        <v>0</v>
      </c>
      <c r="U55" s="4" t="n">
        <v>1545263.09769121</v>
      </c>
      <c r="V55" s="4" t="n">
        <v>1</v>
      </c>
    </row>
    <row r="56">
      <c r="A56" t="n">
        <v>9</v>
      </c>
      <c r="B56" t="inlineStr">
        <is>
          <t>20479917141</t>
        </is>
      </c>
      <c r="C56" t="inlineStr">
        <is>
          <t>COOPERATIVA CENTRAL DE PRODUCTORES AGROPECUARIOS DE AMAZONAS - CEPROAA</t>
        </is>
      </c>
      <c r="D56" s="6" t="n">
        <v>2024</v>
      </c>
      <c r="F56" t="inlineStr">
        <is>
          <t>PAC</t>
        </is>
      </c>
      <c r="G56" s="4" t="n">
        <v>0</v>
      </c>
      <c r="H56" s="4" t="n">
        <v>0</v>
      </c>
      <c r="I56" s="4" t="n">
        <v>0</v>
      </c>
      <c r="J56" s="4" t="n">
        <v>0</v>
      </c>
      <c r="K56" s="4" t="n">
        <v>0</v>
      </c>
      <c r="L56" s="3" t="n">
        <v>0</v>
      </c>
      <c r="M56" s="3" t="n">
        <v>0</v>
      </c>
      <c r="N56" s="3" t="n">
        <v>0</v>
      </c>
      <c r="O56" s="4" t="n">
        <v>0</v>
      </c>
      <c r="P56" s="4" t="n">
        <v>0</v>
      </c>
      <c r="Q56" s="4" t="str"/>
      <c r="R56" s="4" t="n">
        <v>0</v>
      </c>
      <c r="S56" s="4" t="n">
        <v>0</v>
      </c>
      <c r="T56" s="4" t="n">
        <v>0</v>
      </c>
      <c r="U56" s="4" t="n">
        <v>0</v>
      </c>
      <c r="V56" s="4" t="n">
        <v>1</v>
      </c>
    </row>
    <row r="57">
      <c r="A57" t="n">
        <v>9</v>
      </c>
      <c r="B57" t="inlineStr">
        <is>
          <t>20479917141</t>
        </is>
      </c>
      <c r="C57" t="inlineStr">
        <is>
          <t>COOPERATIVA CENTRAL DE PRODUCTORES AGROPECUARIOS DE AMAZONAS - CEPROAA</t>
        </is>
      </c>
      <c r="D57" s="6" t="n">
        <v>2025</v>
      </c>
      <c r="F57" t="inlineStr">
        <is>
          <t>PAC</t>
        </is>
      </c>
      <c r="G57" s="4" t="n">
        <v>0</v>
      </c>
      <c r="H57" s="4" t="n">
        <v>0</v>
      </c>
      <c r="I57" s="4" t="n">
        <v>0</v>
      </c>
      <c r="J57" s="4" t="n">
        <v>0</v>
      </c>
      <c r="K57" s="4" t="n">
        <v>0</v>
      </c>
      <c r="L57" s="3" t="n">
        <v>0</v>
      </c>
      <c r="M57" s="3" t="n">
        <v>0</v>
      </c>
      <c r="N57" s="3" t="n">
        <v>0</v>
      </c>
      <c r="O57" s="4" t="n">
        <v>0</v>
      </c>
      <c r="P57" s="4" t="n">
        <v>0</v>
      </c>
      <c r="Q57" s="4" t="str"/>
      <c r="R57" s="4" t="n">
        <v>0</v>
      </c>
      <c r="S57" s="4" t="n">
        <v>0</v>
      </c>
      <c r="T57" s="4" t="n">
        <v>0</v>
      </c>
      <c r="U57" s="4" t="n">
        <v>0</v>
      </c>
      <c r="V57" s="4" t="n">
        <v>1</v>
      </c>
    </row>
    <row r="58">
      <c r="A58" t="n">
        <v>10</v>
      </c>
      <c r="B58" t="inlineStr">
        <is>
          <t xml:space="preserve">20479856258
</t>
        </is>
      </c>
      <c r="C58" t="inlineStr">
        <is>
          <t>ASOCIACION DE PRODUCTORES AGROPECUARIOS LUIS SOLIBARRIA</t>
        </is>
      </c>
      <c r="D58" s="6" t="n">
        <v>2018</v>
      </c>
      <c r="E58" t="n">
        <v>1</v>
      </c>
      <c r="F58" t="inlineStr">
        <is>
          <t>PAC</t>
        </is>
      </c>
      <c r="G58" s="4" t="str"/>
      <c r="H58" s="4" t="str"/>
      <c r="I58" s="4" t="n">
        <v>147</v>
      </c>
      <c r="J58" s="4" t="str"/>
      <c r="K58" s="4" t="str"/>
      <c r="L58" s="3" t="str"/>
      <c r="M58" s="3" t="str"/>
      <c r="N58" s="3" t="n">
        <v>0</v>
      </c>
      <c r="O58" s="4" t="str"/>
      <c r="P58" s="4" t="str"/>
      <c r="Q58" s="4" t="str"/>
      <c r="R58" s="4" t="str"/>
      <c r="S58" s="4" t="str"/>
      <c r="T58" s="4" t="str"/>
      <c r="U58" s="4" t="str"/>
      <c r="V58" s="4" t="n">
        <v>1</v>
      </c>
    </row>
    <row r="59">
      <c r="A59" t="n">
        <v>10</v>
      </c>
      <c r="B59" t="inlineStr">
        <is>
          <t xml:space="preserve">20479856258
</t>
        </is>
      </c>
      <c r="C59" t="inlineStr">
        <is>
          <t>ASOCIACION DE PRODUCTORES AGROPECUARIOS LUIS SOLIBARRIA</t>
        </is>
      </c>
      <c r="D59" s="6" t="n">
        <v>2019</v>
      </c>
      <c r="E59" t="n">
        <v>1</v>
      </c>
      <c r="F59" t="inlineStr">
        <is>
          <t>PAC</t>
        </is>
      </c>
      <c r="G59" s="4" t="n">
        <v>120</v>
      </c>
      <c r="H59" s="4" t="n">
        <v>25</v>
      </c>
      <c r="I59" s="4" t="n">
        <v>145</v>
      </c>
      <c r="J59" s="4" t="str"/>
      <c r="K59" s="4" t="str"/>
      <c r="L59" s="3" t="n">
        <v>0</v>
      </c>
      <c r="M59" s="3" t="n">
        <v>0</v>
      </c>
      <c r="N59" s="3" t="n">
        <v>0</v>
      </c>
      <c r="O59" s="4" t="str"/>
      <c r="P59" s="4" t="str"/>
      <c r="Q59" s="4" t="str"/>
      <c r="R59" s="4" t="str"/>
      <c r="S59" s="4" t="str"/>
      <c r="T59" s="4" t="str"/>
      <c r="U59" s="4" t="str"/>
      <c r="V59" s="4" t="n">
        <v>1</v>
      </c>
    </row>
    <row r="60">
      <c r="A60" t="n">
        <v>10</v>
      </c>
      <c r="B60" t="inlineStr">
        <is>
          <t xml:space="preserve">20479856258
</t>
        </is>
      </c>
      <c r="C60" t="inlineStr">
        <is>
          <t>ASOCIACION DE PRODUCTORES AGROPECUARIOS LUIS SOLIBARRIA</t>
        </is>
      </c>
      <c r="D60" s="6" t="n">
        <v>2020</v>
      </c>
      <c r="F60" t="inlineStr">
        <is>
          <t>PAC</t>
        </is>
      </c>
      <c r="G60" s="4" t="n">
        <v>0</v>
      </c>
      <c r="H60" s="4" t="n">
        <v>0</v>
      </c>
      <c r="I60" s="4" t="n">
        <v>0</v>
      </c>
      <c r="J60" s="4" t="n">
        <v>0</v>
      </c>
      <c r="K60" s="4" t="n">
        <v>0</v>
      </c>
      <c r="L60" s="3" t="n">
        <v>0</v>
      </c>
      <c r="M60" s="3" t="n">
        <v>0</v>
      </c>
      <c r="N60" s="3" t="n">
        <v>0</v>
      </c>
      <c r="O60" s="4" t="str"/>
      <c r="P60" s="4" t="str"/>
      <c r="Q60" s="4" t="str"/>
      <c r="R60" s="4" t="str"/>
      <c r="S60" s="4" t="str"/>
      <c r="T60" s="4" t="str"/>
      <c r="U60" s="4" t="str"/>
      <c r="V60" s="4" t="n">
        <v>1</v>
      </c>
    </row>
    <row r="61">
      <c r="A61" t="n">
        <v>10</v>
      </c>
      <c r="B61" t="inlineStr">
        <is>
          <t xml:space="preserve">20479856258
</t>
        </is>
      </c>
      <c r="C61" t="inlineStr">
        <is>
          <t>ASOCIACION DE PRODUCTORES AGROPECUARIOS LUIS SOLIBARRIA</t>
        </is>
      </c>
      <c r="D61" s="6" t="n">
        <v>2021</v>
      </c>
      <c r="F61" t="inlineStr">
        <is>
          <t>PAC</t>
        </is>
      </c>
      <c r="G61" s="4" t="n">
        <v>0</v>
      </c>
      <c r="H61" s="4" t="n">
        <v>0</v>
      </c>
      <c r="I61" s="4" t="n">
        <v>0</v>
      </c>
      <c r="J61" s="4" t="n">
        <v>0</v>
      </c>
      <c r="K61" s="4" t="n">
        <v>0</v>
      </c>
      <c r="L61" s="3" t="n">
        <v>0</v>
      </c>
      <c r="M61" s="3" t="n">
        <v>0</v>
      </c>
      <c r="N61" s="3" t="n">
        <v>0</v>
      </c>
      <c r="O61" s="4" t="str"/>
      <c r="P61" s="4" t="str"/>
      <c r="Q61" s="4" t="str"/>
      <c r="R61" s="4" t="str"/>
      <c r="S61" s="4" t="str"/>
      <c r="T61" s="4" t="str"/>
      <c r="U61" s="4" t="str"/>
      <c r="V61" s="4" t="n">
        <v>1</v>
      </c>
    </row>
    <row r="62">
      <c r="A62" t="n">
        <v>10</v>
      </c>
      <c r="B62" t="inlineStr">
        <is>
          <t xml:space="preserve">20479856258
</t>
        </is>
      </c>
      <c r="C62" t="inlineStr">
        <is>
          <t>ASOCIACION DE PRODUCTORES AGROPECUARIOS LUIS SOLIBARRIA</t>
        </is>
      </c>
      <c r="D62" s="6" t="n">
        <v>2022</v>
      </c>
      <c r="F62" t="inlineStr">
        <is>
          <t>PAC</t>
        </is>
      </c>
      <c r="G62" s="4" t="n">
        <v>0</v>
      </c>
      <c r="H62" s="4" t="n">
        <v>0</v>
      </c>
      <c r="I62" s="4" t="n">
        <v>0</v>
      </c>
      <c r="J62" s="4" t="n">
        <v>0</v>
      </c>
      <c r="K62" s="4" t="n">
        <v>0</v>
      </c>
      <c r="L62" s="3" t="n">
        <v>0</v>
      </c>
      <c r="M62" s="3" t="n">
        <v>0</v>
      </c>
      <c r="N62" s="3" t="n">
        <v>0</v>
      </c>
      <c r="O62" s="4" t="str"/>
      <c r="P62" s="4" t="str"/>
      <c r="Q62" s="4" t="str"/>
      <c r="R62" s="4" t="str"/>
      <c r="S62" s="4" t="str"/>
      <c r="T62" s="4" t="str"/>
      <c r="U62" s="4" t="str"/>
      <c r="V62" s="4" t="n">
        <v>1</v>
      </c>
    </row>
    <row r="63">
      <c r="A63" t="n">
        <v>10</v>
      </c>
      <c r="B63" t="inlineStr">
        <is>
          <t xml:space="preserve">20479856258
</t>
        </is>
      </c>
      <c r="C63" t="inlineStr">
        <is>
          <t>ASOCIACION DE PRODUCTORES AGROPECUARIOS LUIS SOLIBARRIA</t>
        </is>
      </c>
      <c r="D63" s="6" t="n">
        <v>2023</v>
      </c>
      <c r="F63" t="inlineStr">
        <is>
          <t>PAC</t>
        </is>
      </c>
      <c r="G63" s="4" t="n">
        <v>0</v>
      </c>
      <c r="H63" s="4" t="n">
        <v>0</v>
      </c>
      <c r="I63" s="4" t="n">
        <v>0</v>
      </c>
      <c r="J63" s="4" t="n">
        <v>0</v>
      </c>
      <c r="K63" s="4" t="n">
        <v>0</v>
      </c>
      <c r="L63" s="3" t="n">
        <v>0</v>
      </c>
      <c r="M63" s="3" t="n">
        <v>0</v>
      </c>
      <c r="N63" s="3" t="n">
        <v>0</v>
      </c>
      <c r="O63" s="4" t="n">
        <v>0</v>
      </c>
      <c r="P63" s="4" t="n">
        <v>0</v>
      </c>
      <c r="Q63" s="4" t="n">
        <v>0</v>
      </c>
      <c r="R63" s="4" t="n">
        <v>0</v>
      </c>
      <c r="S63" s="4" t="n">
        <v>0</v>
      </c>
      <c r="T63" s="4" t="n">
        <v>0</v>
      </c>
      <c r="U63" s="4" t="n">
        <v>0</v>
      </c>
      <c r="V63" s="4" t="n">
        <v>1</v>
      </c>
    </row>
    <row r="64">
      <c r="A64" t="n">
        <v>10</v>
      </c>
      <c r="B64" t="inlineStr">
        <is>
          <t xml:space="preserve">20479856258
</t>
        </is>
      </c>
      <c r="C64" t="inlineStr">
        <is>
          <t>ASOCIACION DE PRODUCTORES AGROPECUARIOS LUIS SOLIBARRIA</t>
        </is>
      </c>
      <c r="D64" s="6" t="n">
        <v>2024</v>
      </c>
      <c r="F64" t="inlineStr">
        <is>
          <t>PAC</t>
        </is>
      </c>
      <c r="G64" s="4" t="n">
        <v>0</v>
      </c>
      <c r="H64" s="4" t="n">
        <v>0</v>
      </c>
      <c r="I64" s="4" t="n">
        <v>0</v>
      </c>
      <c r="J64" s="4" t="n">
        <v>0</v>
      </c>
      <c r="K64" s="4" t="n">
        <v>0</v>
      </c>
      <c r="L64" s="3" t="n">
        <v>0</v>
      </c>
      <c r="M64" s="3" t="n">
        <v>0</v>
      </c>
      <c r="N64" s="3" t="n">
        <v>0</v>
      </c>
      <c r="O64" s="4" t="n">
        <v>0</v>
      </c>
      <c r="P64" s="4" t="n">
        <v>0</v>
      </c>
      <c r="Q64" s="4" t="str"/>
      <c r="R64" s="4" t="n">
        <v>0</v>
      </c>
      <c r="S64" s="4" t="n">
        <v>0</v>
      </c>
      <c r="T64" s="4" t="n">
        <v>0</v>
      </c>
      <c r="U64" s="4" t="n">
        <v>0</v>
      </c>
      <c r="V64" s="4" t="n">
        <v>1</v>
      </c>
    </row>
    <row r="65">
      <c r="A65" t="n">
        <v>10</v>
      </c>
      <c r="B65" t="inlineStr">
        <is>
          <t xml:space="preserve">20479856258
</t>
        </is>
      </c>
      <c r="C65" t="inlineStr">
        <is>
          <t>ASOCIACION DE PRODUCTORES AGROPECUARIOS LUIS SOLIBARRIA</t>
        </is>
      </c>
      <c r="D65" s="6" t="n">
        <v>2025</v>
      </c>
      <c r="F65" t="inlineStr">
        <is>
          <t>PAC</t>
        </is>
      </c>
      <c r="G65" s="4" t="n">
        <v>0</v>
      </c>
      <c r="H65" s="4" t="n">
        <v>0</v>
      </c>
      <c r="I65" s="4" t="n">
        <v>0</v>
      </c>
      <c r="J65" s="4" t="n">
        <v>0</v>
      </c>
      <c r="K65" s="4" t="n">
        <v>0</v>
      </c>
      <c r="L65" s="3" t="n">
        <v>0</v>
      </c>
      <c r="M65" s="3" t="n">
        <v>0</v>
      </c>
      <c r="N65" s="3" t="n">
        <v>0</v>
      </c>
      <c r="O65" s="4" t="n">
        <v>0</v>
      </c>
      <c r="P65" s="4" t="n">
        <v>0</v>
      </c>
      <c r="Q65" s="4" t="str"/>
      <c r="R65" s="4" t="n">
        <v>0</v>
      </c>
      <c r="S65" s="4" t="n">
        <v>0</v>
      </c>
      <c r="T65" s="4" t="n">
        <v>0</v>
      </c>
      <c r="U65" s="4" t="n">
        <v>0</v>
      </c>
      <c r="V65" s="4" t="n">
        <v>1</v>
      </c>
    </row>
    <row r="66">
      <c r="A66" t="n">
        <v>11</v>
      </c>
      <c r="B66" t="inlineStr">
        <is>
          <t>20170142773</t>
        </is>
      </c>
      <c r="C66" t="inlineStr">
        <is>
          <t>COOPERATIVA AGRARIA CAFETALERA BAGUA GRANDE LTDA</t>
        </is>
      </c>
      <c r="D66" s="6" t="n">
        <v>2018</v>
      </c>
      <c r="E66" t="n">
        <v>1</v>
      </c>
      <c r="F66" t="inlineStr">
        <is>
          <t>PAC</t>
        </is>
      </c>
      <c r="G66" s="4" t="str"/>
      <c r="H66" s="4" t="str"/>
      <c r="I66" s="4" t="n">
        <v>592</v>
      </c>
      <c r="J66" s="4" t="str"/>
      <c r="K66" s="4" t="str"/>
      <c r="L66" s="3" t="str"/>
      <c r="M66" s="3" t="str"/>
      <c r="N66" s="3" t="n">
        <v>448800</v>
      </c>
      <c r="O66" s="4" t="str"/>
      <c r="P66" s="4" t="str"/>
      <c r="Q66" s="4" t="str"/>
      <c r="R66" s="4" t="str"/>
      <c r="S66" s="4" t="str"/>
      <c r="T66" s="4" t="str"/>
      <c r="U66" s="4" t="str"/>
      <c r="V66" s="4" t="n">
        <v>1</v>
      </c>
    </row>
    <row r="67">
      <c r="A67" t="n">
        <v>11</v>
      </c>
      <c r="B67" t="inlineStr">
        <is>
          <t>20170142773</t>
        </is>
      </c>
      <c r="C67" t="inlineStr">
        <is>
          <t>COOPERATIVA AGRARIA CAFETALERA BAGUA GRANDE LTDA</t>
        </is>
      </c>
      <c r="D67" s="6" t="n">
        <v>2019</v>
      </c>
      <c r="E67" t="n">
        <v>1</v>
      </c>
      <c r="F67" t="inlineStr">
        <is>
          <t>PAC</t>
        </is>
      </c>
      <c r="G67" s="4" t="n">
        <v>498</v>
      </c>
      <c r="H67" s="4" t="n">
        <v>91</v>
      </c>
      <c r="I67" s="4" t="n">
        <v>589</v>
      </c>
      <c r="J67" s="4" t="str"/>
      <c r="K67" s="4" t="str"/>
      <c r="L67" s="3" t="n">
        <v>0</v>
      </c>
      <c r="M67" s="3" t="n">
        <v>1768356.9</v>
      </c>
      <c r="N67" s="3" t="n">
        <v>1768356.9</v>
      </c>
      <c r="O67" s="4" t="str"/>
      <c r="P67" s="4" t="str"/>
      <c r="Q67" s="4" t="str"/>
      <c r="R67" s="4" t="str"/>
      <c r="S67" s="4" t="str"/>
      <c r="T67" s="4" t="str"/>
      <c r="U67" s="4" t="str"/>
      <c r="V67" s="4" t="n">
        <v>1</v>
      </c>
    </row>
    <row r="68">
      <c r="A68" t="n">
        <v>11</v>
      </c>
      <c r="B68" t="inlineStr">
        <is>
          <t>20170142773</t>
        </is>
      </c>
      <c r="C68" t="inlineStr">
        <is>
          <t>COOPERATIVA AGRARIA CAFETALERA BAGUA GRANDE LTDA</t>
        </is>
      </c>
      <c r="D68" s="6" t="n">
        <v>2020</v>
      </c>
      <c r="E68" t="n">
        <v>1</v>
      </c>
      <c r="F68" t="inlineStr">
        <is>
          <t>PAC</t>
        </is>
      </c>
      <c r="G68" s="4" t="n">
        <v>296</v>
      </c>
      <c r="H68" s="4" t="n">
        <v>58</v>
      </c>
      <c r="I68" s="4" t="n">
        <v>354</v>
      </c>
      <c r="J68" s="4" t="n">
        <v>0</v>
      </c>
      <c r="K68" s="4" t="n">
        <v>9</v>
      </c>
      <c r="L68" s="3" t="n">
        <v>443003.7</v>
      </c>
      <c r="M68" s="3" t="n">
        <v>1384395.93</v>
      </c>
      <c r="N68" s="3" t="n">
        <v>1827399.63</v>
      </c>
      <c r="O68" s="4" t="str"/>
      <c r="P68" s="4" t="str"/>
      <c r="Q68" s="4" t="str"/>
      <c r="R68" s="4" t="str"/>
      <c r="S68" s="4" t="str"/>
      <c r="T68" s="4" t="str"/>
      <c r="U68" s="4" t="str"/>
      <c r="V68" s="4" t="n">
        <v>1</v>
      </c>
    </row>
    <row r="69">
      <c r="A69" t="n">
        <v>11</v>
      </c>
      <c r="B69" t="inlineStr">
        <is>
          <t>20170142773</t>
        </is>
      </c>
      <c r="C69" t="inlineStr">
        <is>
          <t>COOPERATIVA AGRARIA CAFETALERA BAGUA GRANDE LTDA</t>
        </is>
      </c>
      <c r="D69" s="6" t="n">
        <v>2021</v>
      </c>
      <c r="F69" t="inlineStr">
        <is>
          <t>PAC</t>
        </is>
      </c>
      <c r="G69" s="4" t="n">
        <v>0</v>
      </c>
      <c r="H69" s="4" t="n">
        <v>0</v>
      </c>
      <c r="I69" s="4" t="n">
        <v>0</v>
      </c>
      <c r="J69" s="4" t="n">
        <v>0</v>
      </c>
      <c r="K69" s="4" t="n">
        <v>0</v>
      </c>
      <c r="L69" s="3" t="n">
        <v>0</v>
      </c>
      <c r="M69" s="3" t="n">
        <v>0</v>
      </c>
      <c r="N69" s="3" t="n">
        <v>0</v>
      </c>
      <c r="O69" s="4" t="str"/>
      <c r="P69" s="4" t="str"/>
      <c r="Q69" s="4" t="str"/>
      <c r="R69" s="4" t="str"/>
      <c r="S69" s="4" t="str"/>
      <c r="T69" s="4" t="str"/>
      <c r="U69" s="4" t="str"/>
      <c r="V69" s="4" t="n">
        <v>1</v>
      </c>
    </row>
    <row r="70">
      <c r="A70" t="n">
        <v>11</v>
      </c>
      <c r="B70" t="inlineStr">
        <is>
          <t>20170142773</t>
        </is>
      </c>
      <c r="C70" t="inlineStr">
        <is>
          <t>COOPERATIVA AGRARIA CAFETALERA BAGUA GRANDE LTDA</t>
        </is>
      </c>
      <c r="D70" s="6" t="n">
        <v>2022</v>
      </c>
      <c r="F70" t="inlineStr">
        <is>
          <t>PAC</t>
        </is>
      </c>
      <c r="G70" s="4" t="n">
        <v>0</v>
      </c>
      <c r="H70" s="4" t="n">
        <v>0</v>
      </c>
      <c r="I70" s="4" t="n">
        <v>0</v>
      </c>
      <c r="J70" s="4" t="n">
        <v>0</v>
      </c>
      <c r="K70" s="4" t="n">
        <v>0</v>
      </c>
      <c r="L70" s="3" t="n">
        <v>0</v>
      </c>
      <c r="M70" s="3" t="n">
        <v>0</v>
      </c>
      <c r="N70" s="3" t="n">
        <v>0</v>
      </c>
      <c r="O70" s="4" t="str"/>
      <c r="P70" s="4" t="str"/>
      <c r="Q70" s="4" t="str"/>
      <c r="R70" s="4" t="str"/>
      <c r="S70" s="4" t="str"/>
      <c r="T70" s="4" t="str"/>
      <c r="U70" s="4" t="str"/>
      <c r="V70" s="4" t="n">
        <v>1</v>
      </c>
    </row>
    <row r="71">
      <c r="A71" t="n">
        <v>11</v>
      </c>
      <c r="B71" t="inlineStr">
        <is>
          <t>20170142773</t>
        </is>
      </c>
      <c r="C71" t="inlineStr">
        <is>
          <t>COOPERATIVA AGRARIA CAFETALERA BAGUA GRANDE LTDA</t>
        </is>
      </c>
      <c r="D71" s="6" t="n">
        <v>2023</v>
      </c>
      <c r="E71" t="n">
        <v>1</v>
      </c>
      <c r="F71" t="inlineStr">
        <is>
          <t>PAC</t>
        </is>
      </c>
      <c r="G71" s="4" t="n">
        <v>596</v>
      </c>
      <c r="H71" s="4" t="n">
        <v>94</v>
      </c>
      <c r="I71" s="4" t="n">
        <v>690</v>
      </c>
      <c r="J71" s="4" t="n">
        <v>45</v>
      </c>
      <c r="K71" s="4" t="n">
        <v>6</v>
      </c>
      <c r="L71" s="3" t="n">
        <v>0</v>
      </c>
      <c r="M71" s="3" t="n">
        <v>5910875.29</v>
      </c>
      <c r="N71" s="3" t="n">
        <v>5910875.29</v>
      </c>
      <c r="O71" s="4" t="n">
        <v>0</v>
      </c>
      <c r="P71" s="4" t="n">
        <v>0</v>
      </c>
      <c r="Q71" s="4" t="n">
        <v>0</v>
      </c>
      <c r="R71" s="4" t="n">
        <v>5910875.31</v>
      </c>
      <c r="S71" s="4" t="n">
        <v>0</v>
      </c>
      <c r="T71" s="4" t="n">
        <v>0</v>
      </c>
      <c r="U71" s="4" t="n">
        <v>5910875.31</v>
      </c>
      <c r="V71" s="4" t="n">
        <v>1</v>
      </c>
    </row>
    <row r="72">
      <c r="A72" t="n">
        <v>11</v>
      </c>
      <c r="B72" t="inlineStr">
        <is>
          <t>20170142773</t>
        </is>
      </c>
      <c r="C72" t="inlineStr">
        <is>
          <t>COOPERATIVA AGRARIA CAFETALERA BAGUA GRANDE LTDA</t>
        </is>
      </c>
      <c r="D72" s="6" t="n">
        <v>2024</v>
      </c>
      <c r="E72" t="n">
        <v>1</v>
      </c>
      <c r="F72" t="inlineStr">
        <is>
          <t>PAC</t>
        </is>
      </c>
      <c r="G72" s="4" t="n">
        <v>263</v>
      </c>
      <c r="H72" s="4" t="n">
        <v>46</v>
      </c>
      <c r="I72" s="4" t="n">
        <v>309</v>
      </c>
      <c r="J72" s="4" t="n">
        <v>30</v>
      </c>
      <c r="K72" s="4" t="n">
        <v>5</v>
      </c>
      <c r="L72" s="3" t="n">
        <v>264948.69159</v>
      </c>
      <c r="M72" s="3" t="n">
        <v>8889133.278440099</v>
      </c>
      <c r="N72" s="3" t="n">
        <v>9154081.970030099</v>
      </c>
      <c r="O72" s="4" t="n">
        <v>0</v>
      </c>
      <c r="P72" s="4" t="n">
        <v>0</v>
      </c>
      <c r="Q72" s="4" t="str"/>
      <c r="R72" s="4" t="n">
        <v>9154081.970030099</v>
      </c>
      <c r="S72" s="4" t="n">
        <v>0</v>
      </c>
      <c r="T72" s="4" t="n">
        <v>0</v>
      </c>
      <c r="U72" s="4" t="n">
        <v>9154081.970030099</v>
      </c>
      <c r="V72" s="4" t="n">
        <v>1</v>
      </c>
    </row>
    <row r="73">
      <c r="A73" t="n">
        <v>11</v>
      </c>
      <c r="B73" t="inlineStr">
        <is>
          <t>20170142773</t>
        </is>
      </c>
      <c r="C73" t="inlineStr">
        <is>
          <t>COOPERATIVA AGRARIA CAFETALERA BAGUA GRANDE LTDA</t>
        </is>
      </c>
      <c r="D73" s="6" t="n">
        <v>2025</v>
      </c>
      <c r="F73" t="inlineStr">
        <is>
          <t>PAC</t>
        </is>
      </c>
      <c r="G73" s="4" t="n">
        <v>0</v>
      </c>
      <c r="H73" s="4" t="n">
        <v>0</v>
      </c>
      <c r="I73" s="4" t="n">
        <v>0</v>
      </c>
      <c r="J73" s="4" t="n">
        <v>0</v>
      </c>
      <c r="K73" s="4" t="n">
        <v>0</v>
      </c>
      <c r="L73" s="3" t="n">
        <v>0</v>
      </c>
      <c r="M73" s="3" t="n">
        <v>0</v>
      </c>
      <c r="N73" s="3" t="n">
        <v>0</v>
      </c>
      <c r="O73" s="4" t="n">
        <v>0</v>
      </c>
      <c r="P73" s="4" t="n">
        <v>0</v>
      </c>
      <c r="Q73" s="4" t="str"/>
      <c r="R73" s="4" t="n">
        <v>0</v>
      </c>
      <c r="S73" s="4" t="n">
        <v>0</v>
      </c>
      <c r="T73" s="4" t="n">
        <v>0</v>
      </c>
      <c r="U73" s="4" t="n">
        <v>0</v>
      </c>
      <c r="V73" s="4" t="n">
        <v>1</v>
      </c>
    </row>
    <row r="74">
      <c r="A74" t="n">
        <v>12</v>
      </c>
      <c r="B74" t="inlineStr">
        <is>
          <t>20600682386</t>
        </is>
      </c>
      <c r="C74" t="inlineStr">
        <is>
          <t>ASOCIACION DE PRODUCTORES AGROPECUARIOS VALLE VERDE DE RODRIGUEZ DE MENDOZA</t>
        </is>
      </c>
      <c r="D74" s="6" t="n">
        <v>2018</v>
      </c>
      <c r="E74" t="n">
        <v>1</v>
      </c>
      <c r="F74" t="inlineStr">
        <is>
          <t>PAC</t>
        </is>
      </c>
      <c r="G74" s="4" t="str"/>
      <c r="H74" s="4" t="str"/>
      <c r="I74" s="4" t="n">
        <v>427</v>
      </c>
      <c r="J74" s="4" t="str"/>
      <c r="K74" s="4" t="str"/>
      <c r="L74" s="3" t="str"/>
      <c r="M74" s="3" t="str"/>
      <c r="N74" s="3" t="n">
        <v>0</v>
      </c>
      <c r="O74" s="4" t="str"/>
      <c r="P74" s="4" t="str"/>
      <c r="Q74" s="4" t="str"/>
      <c r="R74" s="4" t="str"/>
      <c r="S74" s="4" t="str"/>
      <c r="T74" s="4" t="str"/>
      <c r="U74" s="4" t="str"/>
      <c r="V74" s="4" t="n">
        <v>1</v>
      </c>
    </row>
    <row r="75">
      <c r="A75" t="n">
        <v>12</v>
      </c>
      <c r="B75" t="inlineStr">
        <is>
          <t>20600682386</t>
        </is>
      </c>
      <c r="C75" t="inlineStr">
        <is>
          <t>ASOCIACION DE PRODUCTORES AGROPECUARIOS VALLE VERDE DE RODRIGUEZ DE MENDOZA</t>
        </is>
      </c>
      <c r="D75" s="6" t="n">
        <v>2019</v>
      </c>
      <c r="E75" t="n">
        <v>1</v>
      </c>
      <c r="F75" t="inlineStr">
        <is>
          <t>PAC</t>
        </is>
      </c>
      <c r="G75" s="4" t="n">
        <v>0</v>
      </c>
      <c r="H75" s="4" t="n">
        <v>0</v>
      </c>
      <c r="I75" s="4" t="n">
        <v>0</v>
      </c>
      <c r="J75" s="4" t="str"/>
      <c r="K75" s="4" t="str"/>
      <c r="L75" s="3" t="n">
        <v>0</v>
      </c>
      <c r="M75" s="3" t="n">
        <v>0</v>
      </c>
      <c r="N75" s="3" t="n">
        <v>0</v>
      </c>
      <c r="O75" s="4" t="str"/>
      <c r="P75" s="4" t="str"/>
      <c r="Q75" s="4" t="str"/>
      <c r="R75" s="4" t="str"/>
      <c r="S75" s="4" t="str"/>
      <c r="T75" s="4" t="str"/>
      <c r="U75" s="4" t="str"/>
      <c r="V75" s="4" t="n">
        <v>1</v>
      </c>
    </row>
    <row r="76">
      <c r="A76" t="n">
        <v>12</v>
      </c>
      <c r="B76" t="inlineStr">
        <is>
          <t>20600682386</t>
        </is>
      </c>
      <c r="C76" t="inlineStr">
        <is>
          <t>ASOCIACION DE PRODUCTORES AGROPECUARIOS VALLE VERDE DE RODRIGUEZ DE MENDOZA</t>
        </is>
      </c>
      <c r="D76" s="6" t="n">
        <v>2020</v>
      </c>
      <c r="F76" t="inlineStr">
        <is>
          <t>PAC</t>
        </is>
      </c>
      <c r="G76" s="4" t="n">
        <v>0</v>
      </c>
      <c r="H76" s="4" t="n">
        <v>0</v>
      </c>
      <c r="I76" s="4" t="n">
        <v>0</v>
      </c>
      <c r="J76" s="4" t="n">
        <v>0</v>
      </c>
      <c r="K76" s="4" t="n">
        <v>0</v>
      </c>
      <c r="L76" s="3" t="n">
        <v>0</v>
      </c>
      <c r="M76" s="3" t="n">
        <v>0</v>
      </c>
      <c r="N76" s="3" t="n">
        <v>0</v>
      </c>
      <c r="O76" s="4" t="str"/>
      <c r="P76" s="4" t="str"/>
      <c r="Q76" s="4" t="str"/>
      <c r="R76" s="4" t="str"/>
      <c r="S76" s="4" t="str"/>
      <c r="T76" s="4" t="str"/>
      <c r="U76" s="4" t="str"/>
      <c r="V76" s="4" t="n">
        <v>1</v>
      </c>
    </row>
    <row r="77">
      <c r="A77" t="n">
        <v>12</v>
      </c>
      <c r="B77" t="inlineStr">
        <is>
          <t>20600682386</t>
        </is>
      </c>
      <c r="C77" t="inlineStr">
        <is>
          <t>ASOCIACION DE PRODUCTORES AGROPECUARIOS VALLE VERDE DE RODRIGUEZ DE MENDOZA</t>
        </is>
      </c>
      <c r="D77" s="6" t="n">
        <v>2021</v>
      </c>
      <c r="F77" t="inlineStr">
        <is>
          <t>PAC</t>
        </is>
      </c>
      <c r="G77" s="4" t="n">
        <v>0</v>
      </c>
      <c r="H77" s="4" t="n">
        <v>0</v>
      </c>
      <c r="I77" s="4" t="n">
        <v>0</v>
      </c>
      <c r="J77" s="4" t="n">
        <v>0</v>
      </c>
      <c r="K77" s="4" t="n">
        <v>0</v>
      </c>
      <c r="L77" s="3" t="n">
        <v>0</v>
      </c>
      <c r="M77" s="3" t="n">
        <v>0</v>
      </c>
      <c r="N77" s="3" t="n">
        <v>0</v>
      </c>
      <c r="O77" s="4" t="str"/>
      <c r="P77" s="4" t="str"/>
      <c r="Q77" s="4" t="str"/>
      <c r="R77" s="4" t="str"/>
      <c r="S77" s="4" t="str"/>
      <c r="T77" s="4" t="str"/>
      <c r="U77" s="4" t="str"/>
      <c r="V77" s="4" t="n">
        <v>1</v>
      </c>
    </row>
    <row r="78">
      <c r="A78" t="n">
        <v>12</v>
      </c>
      <c r="B78" t="inlineStr">
        <is>
          <t>20600682386</t>
        </is>
      </c>
      <c r="C78" t="inlineStr">
        <is>
          <t>ASOCIACION DE PRODUCTORES AGROPECUARIOS VALLE VERDE DE RODRIGUEZ DE MENDOZA</t>
        </is>
      </c>
      <c r="D78" s="6" t="n">
        <v>2022</v>
      </c>
      <c r="F78" t="inlineStr">
        <is>
          <t>PAC</t>
        </is>
      </c>
      <c r="G78" s="4" t="n">
        <v>0</v>
      </c>
      <c r="H78" s="4" t="n">
        <v>0</v>
      </c>
      <c r="I78" s="4" t="n">
        <v>0</v>
      </c>
      <c r="J78" s="4" t="n">
        <v>0</v>
      </c>
      <c r="K78" s="4" t="n">
        <v>0</v>
      </c>
      <c r="L78" s="3" t="n">
        <v>0</v>
      </c>
      <c r="M78" s="3" t="n">
        <v>0</v>
      </c>
      <c r="N78" s="3" t="n">
        <v>0</v>
      </c>
      <c r="O78" s="4" t="str"/>
      <c r="P78" s="4" t="str"/>
      <c r="Q78" s="4" t="str"/>
      <c r="R78" s="4" t="str"/>
      <c r="S78" s="4" t="str"/>
      <c r="T78" s="4" t="str"/>
      <c r="U78" s="4" t="str"/>
      <c r="V78" s="4" t="n">
        <v>1</v>
      </c>
    </row>
    <row r="79">
      <c r="A79" t="n">
        <v>12</v>
      </c>
      <c r="B79" t="inlineStr">
        <is>
          <t>20600682386</t>
        </is>
      </c>
      <c r="C79" t="inlineStr">
        <is>
          <t>ASOCIACION DE PRODUCTORES AGROPECUARIOS VALLE VERDE DE RODRIGUEZ DE MENDOZA</t>
        </is>
      </c>
      <c r="D79" s="6" t="n">
        <v>2023</v>
      </c>
      <c r="F79" t="inlineStr">
        <is>
          <t>PAC</t>
        </is>
      </c>
      <c r="G79" s="4" t="n">
        <v>0</v>
      </c>
      <c r="H79" s="4" t="n">
        <v>0</v>
      </c>
      <c r="I79" s="4" t="n">
        <v>0</v>
      </c>
      <c r="J79" s="4" t="n">
        <v>0</v>
      </c>
      <c r="K79" s="4" t="n">
        <v>0</v>
      </c>
      <c r="L79" s="3" t="n">
        <v>0</v>
      </c>
      <c r="M79" s="3" t="n">
        <v>0</v>
      </c>
      <c r="N79" s="3" t="n">
        <v>0</v>
      </c>
      <c r="O79" s="4" t="n">
        <v>0</v>
      </c>
      <c r="P79" s="4" t="n">
        <v>0</v>
      </c>
      <c r="Q79" s="4" t="n">
        <v>0</v>
      </c>
      <c r="R79" s="4" t="n">
        <v>0</v>
      </c>
      <c r="S79" s="4" t="n">
        <v>0</v>
      </c>
      <c r="T79" s="4" t="n">
        <v>0</v>
      </c>
      <c r="U79" s="4" t="n">
        <v>0</v>
      </c>
      <c r="V79" s="4" t="n">
        <v>1</v>
      </c>
    </row>
    <row r="80">
      <c r="A80" t="n">
        <v>12</v>
      </c>
      <c r="B80" t="inlineStr">
        <is>
          <t>20600682386</t>
        </is>
      </c>
      <c r="C80" t="inlineStr">
        <is>
          <t>ASOCIACION DE PRODUCTORES AGROPECUARIOS VALLE VERDE DE RODRIGUEZ DE MENDOZA</t>
        </is>
      </c>
      <c r="D80" s="6" t="n">
        <v>2024</v>
      </c>
      <c r="F80" t="inlineStr">
        <is>
          <t>PAC</t>
        </is>
      </c>
      <c r="G80" s="4" t="n">
        <v>0</v>
      </c>
      <c r="H80" s="4" t="n">
        <v>0</v>
      </c>
      <c r="I80" s="4" t="n">
        <v>0</v>
      </c>
      <c r="J80" s="4" t="n">
        <v>0</v>
      </c>
      <c r="K80" s="4" t="n">
        <v>0</v>
      </c>
      <c r="L80" s="3" t="n">
        <v>0</v>
      </c>
      <c r="M80" s="3" t="n">
        <v>0</v>
      </c>
      <c r="N80" s="3" t="n">
        <v>0</v>
      </c>
      <c r="O80" s="4" t="n">
        <v>0</v>
      </c>
      <c r="P80" s="4" t="n">
        <v>0</v>
      </c>
      <c r="Q80" s="4" t="str"/>
      <c r="R80" s="4" t="n">
        <v>0</v>
      </c>
      <c r="S80" s="4" t="n">
        <v>0</v>
      </c>
      <c r="T80" s="4" t="n">
        <v>0</v>
      </c>
      <c r="U80" s="4" t="n">
        <v>0</v>
      </c>
      <c r="V80" s="4" t="n">
        <v>1</v>
      </c>
    </row>
    <row r="81">
      <c r="A81" t="n">
        <v>12</v>
      </c>
      <c r="B81" t="inlineStr">
        <is>
          <t>20600682386</t>
        </is>
      </c>
      <c r="C81" t="inlineStr">
        <is>
          <t>ASOCIACION DE PRODUCTORES AGROPECUARIOS VALLE VERDE DE RODRIGUEZ DE MENDOZA</t>
        </is>
      </c>
      <c r="D81" s="6" t="n">
        <v>2025</v>
      </c>
      <c r="F81" t="inlineStr">
        <is>
          <t>PAC</t>
        </is>
      </c>
      <c r="G81" s="4" t="n">
        <v>0</v>
      </c>
      <c r="H81" s="4" t="n">
        <v>0</v>
      </c>
      <c r="I81" s="4" t="n">
        <v>0</v>
      </c>
      <c r="J81" s="4" t="n">
        <v>0</v>
      </c>
      <c r="K81" s="4" t="n">
        <v>0</v>
      </c>
      <c r="L81" s="3" t="n">
        <v>0</v>
      </c>
      <c r="M81" s="3" t="n">
        <v>0</v>
      </c>
      <c r="N81" s="3" t="n">
        <v>0</v>
      </c>
      <c r="O81" s="4" t="n">
        <v>0</v>
      </c>
      <c r="P81" s="4" t="n">
        <v>0</v>
      </c>
      <c r="Q81" s="4" t="str"/>
      <c r="R81" s="4" t="n">
        <v>0</v>
      </c>
      <c r="S81" s="4" t="n">
        <v>0</v>
      </c>
      <c r="T81" s="4" t="n">
        <v>0</v>
      </c>
      <c r="U81" s="4" t="n">
        <v>0</v>
      </c>
      <c r="V81" s="4" t="n">
        <v>1</v>
      </c>
    </row>
    <row r="82">
      <c r="A82" t="n">
        <v>13</v>
      </c>
      <c r="B82" t="inlineStr">
        <is>
          <t xml:space="preserve">20479856258 </t>
        </is>
      </c>
      <c r="C82" t="inlineStr">
        <is>
          <t>ASOCIACION DE PRODUCTORES AGROPECUARIOS LUIS SOLIBARRIA</t>
        </is>
      </c>
      <c r="D82" s="6" t="n">
        <v>2018</v>
      </c>
      <c r="F82" t="inlineStr">
        <is>
          <t>PAC</t>
        </is>
      </c>
      <c r="G82" s="4" t="str"/>
      <c r="H82" s="4" t="str"/>
      <c r="I82" s="4" t="n">
        <v>0</v>
      </c>
      <c r="J82" s="4" t="str"/>
      <c r="K82" s="4" t="str"/>
      <c r="L82" s="3" t="str"/>
      <c r="M82" s="3" t="str"/>
      <c r="N82" s="3" t="n">
        <v>0</v>
      </c>
      <c r="O82" s="4" t="str"/>
      <c r="P82" s="4" t="str"/>
      <c r="Q82" s="4" t="str"/>
      <c r="R82" s="4" t="str"/>
      <c r="S82" s="4" t="str"/>
      <c r="T82" s="4" t="str"/>
      <c r="U82" s="4" t="str"/>
      <c r="V82" s="4" t="n">
        <v>1</v>
      </c>
    </row>
    <row r="83">
      <c r="A83" t="n">
        <v>13</v>
      </c>
      <c r="B83" t="inlineStr">
        <is>
          <t xml:space="preserve">20479856258 </t>
        </is>
      </c>
      <c r="C83" t="inlineStr">
        <is>
          <t>ASOCIACION DE PRODUCTORES AGROPECUARIOS LUIS SOLIBARRIA</t>
        </is>
      </c>
      <c r="D83" s="6" t="n">
        <v>2019</v>
      </c>
      <c r="F83" t="inlineStr">
        <is>
          <t>PAC</t>
        </is>
      </c>
      <c r="G83" s="4" t="n">
        <v>0</v>
      </c>
      <c r="H83" s="4" t="n">
        <v>0</v>
      </c>
      <c r="I83" s="4" t="n">
        <v>0</v>
      </c>
      <c r="J83" s="4" t="str"/>
      <c r="K83" s="4" t="str"/>
      <c r="L83" s="3" t="n">
        <v>0</v>
      </c>
      <c r="M83" s="3" t="n">
        <v>0</v>
      </c>
      <c r="N83" s="3" t="n">
        <v>0</v>
      </c>
      <c r="O83" s="4" t="str"/>
      <c r="P83" s="4" t="str"/>
      <c r="Q83" s="4" t="str"/>
      <c r="R83" s="4" t="str"/>
      <c r="S83" s="4" t="str"/>
      <c r="T83" s="4" t="str"/>
      <c r="U83" s="4" t="str"/>
      <c r="V83" s="4" t="n">
        <v>1</v>
      </c>
    </row>
    <row r="84">
      <c r="A84" t="n">
        <v>13</v>
      </c>
      <c r="B84" t="inlineStr">
        <is>
          <t xml:space="preserve">20479856258 </t>
        </is>
      </c>
      <c r="C84" t="inlineStr">
        <is>
          <t>ASOCIACION DE PRODUCTORES AGROPECUARIOS LUIS SOLIBARRIA</t>
        </is>
      </c>
      <c r="D84" s="6" t="n">
        <v>2020</v>
      </c>
      <c r="F84" t="inlineStr">
        <is>
          <t>PAC</t>
        </is>
      </c>
      <c r="G84" s="4" t="n">
        <v>0</v>
      </c>
      <c r="H84" s="4" t="n">
        <v>0</v>
      </c>
      <c r="I84" s="4" t="n">
        <v>0</v>
      </c>
      <c r="J84" s="4" t="n">
        <v>0</v>
      </c>
      <c r="K84" s="4" t="n">
        <v>0</v>
      </c>
      <c r="L84" s="3" t="n">
        <v>0</v>
      </c>
      <c r="M84" s="3" t="n">
        <v>0</v>
      </c>
      <c r="N84" s="3" t="n">
        <v>0</v>
      </c>
      <c r="O84" s="4" t="str"/>
      <c r="P84" s="4" t="str"/>
      <c r="Q84" s="4" t="str"/>
      <c r="R84" s="4" t="str"/>
      <c r="S84" s="4" t="str"/>
      <c r="T84" s="4" t="str"/>
      <c r="U84" s="4" t="str"/>
      <c r="V84" s="4" t="n">
        <v>1</v>
      </c>
    </row>
    <row r="85">
      <c r="A85" t="n">
        <v>13</v>
      </c>
      <c r="B85" t="inlineStr">
        <is>
          <t xml:space="preserve">20479856258 </t>
        </is>
      </c>
      <c r="C85" t="inlineStr">
        <is>
          <t>ASOCIACION DE PRODUCTORES AGROPECUARIOS LUIS SOLIBARRIA</t>
        </is>
      </c>
      <c r="D85" s="6" t="n">
        <v>2021</v>
      </c>
      <c r="E85" t="n">
        <v>1</v>
      </c>
      <c r="F85" t="inlineStr">
        <is>
          <t>PAC</t>
        </is>
      </c>
      <c r="G85" s="4" t="n">
        <v>121</v>
      </c>
      <c r="H85" s="4" t="n">
        <v>25</v>
      </c>
      <c r="I85" s="4" t="n">
        <v>146</v>
      </c>
      <c r="J85" s="4" t="n">
        <v>16</v>
      </c>
      <c r="K85" s="4" t="n">
        <v>2</v>
      </c>
      <c r="L85" s="3" t="n">
        <v>0</v>
      </c>
      <c r="M85" s="3" t="n">
        <v>0</v>
      </c>
      <c r="N85" s="3" t="n">
        <v>0</v>
      </c>
      <c r="O85" s="4" t="str"/>
      <c r="P85" s="4" t="str"/>
      <c r="Q85" s="4" t="str"/>
      <c r="R85" s="4" t="str"/>
      <c r="S85" s="4" t="str"/>
      <c r="T85" s="4" t="str"/>
      <c r="U85" s="4" t="str"/>
      <c r="V85" s="4" t="n">
        <v>1</v>
      </c>
    </row>
    <row r="86">
      <c r="A86" t="n">
        <v>13</v>
      </c>
      <c r="B86" t="inlineStr">
        <is>
          <t xml:space="preserve">20479856258 </t>
        </is>
      </c>
      <c r="C86" t="inlineStr">
        <is>
          <t>ASOCIACION DE PRODUCTORES AGROPECUARIOS LUIS SOLIBARRIA</t>
        </is>
      </c>
      <c r="D86" s="6" t="n">
        <v>2022</v>
      </c>
      <c r="E86" t="n">
        <v>1</v>
      </c>
      <c r="F86" t="inlineStr">
        <is>
          <t>PAC</t>
        </is>
      </c>
      <c r="G86" s="4" t="n">
        <v>121</v>
      </c>
      <c r="H86" s="4" t="n">
        <v>25</v>
      </c>
      <c r="I86" s="4" t="n">
        <v>146</v>
      </c>
      <c r="J86" s="4" t="n">
        <v>23</v>
      </c>
      <c r="K86" s="4" t="n">
        <v>6</v>
      </c>
      <c r="L86" s="3" t="n">
        <v>0</v>
      </c>
      <c r="M86" s="3" t="n">
        <v>0</v>
      </c>
      <c r="N86" s="3" t="n">
        <v>0</v>
      </c>
      <c r="O86" s="4" t="str"/>
      <c r="P86" s="4" t="str"/>
      <c r="Q86" s="4" t="str"/>
      <c r="R86" s="4" t="str"/>
      <c r="S86" s="4" t="str"/>
      <c r="T86" s="4" t="str"/>
      <c r="U86" s="4" t="str"/>
      <c r="V86" s="4" t="n">
        <v>1</v>
      </c>
    </row>
    <row r="87">
      <c r="A87" t="n">
        <v>13</v>
      </c>
      <c r="B87" t="inlineStr">
        <is>
          <t xml:space="preserve">20479856258 </t>
        </is>
      </c>
      <c r="C87" t="inlineStr">
        <is>
          <t>ASOCIACION DE PRODUCTORES AGROPECUARIOS LUIS SOLIBARRIA</t>
        </is>
      </c>
      <c r="D87" s="6" t="n">
        <v>2023</v>
      </c>
      <c r="F87" t="inlineStr">
        <is>
          <t>PAC</t>
        </is>
      </c>
      <c r="G87" s="4" t="n">
        <v>0</v>
      </c>
      <c r="H87" s="4" t="n">
        <v>0</v>
      </c>
      <c r="I87" s="4" t="n">
        <v>0</v>
      </c>
      <c r="J87" s="4" t="n">
        <v>0</v>
      </c>
      <c r="K87" s="4" t="n">
        <v>0</v>
      </c>
      <c r="L87" s="3" t="n">
        <v>0</v>
      </c>
      <c r="M87" s="3" t="n">
        <v>0</v>
      </c>
      <c r="N87" s="3" t="n">
        <v>0</v>
      </c>
      <c r="O87" s="4" t="n">
        <v>0</v>
      </c>
      <c r="P87" s="4" t="n">
        <v>0</v>
      </c>
      <c r="Q87" s="4" t="n">
        <v>0</v>
      </c>
      <c r="R87" s="4" t="n">
        <v>0</v>
      </c>
      <c r="S87" s="4" t="n">
        <v>0</v>
      </c>
      <c r="T87" s="4" t="n">
        <v>0</v>
      </c>
      <c r="U87" s="4" t="n">
        <v>0</v>
      </c>
      <c r="V87" s="4" t="n">
        <v>1</v>
      </c>
    </row>
    <row r="88">
      <c r="A88" t="n">
        <v>13</v>
      </c>
      <c r="B88" t="inlineStr">
        <is>
          <t xml:space="preserve">20479856258 </t>
        </is>
      </c>
      <c r="C88" t="inlineStr">
        <is>
          <t>ASOCIACION DE PRODUCTORES AGROPECUARIOS LUIS SOLIBARRIA</t>
        </is>
      </c>
      <c r="D88" s="6" t="n">
        <v>2024</v>
      </c>
      <c r="F88" t="inlineStr">
        <is>
          <t>PAC</t>
        </is>
      </c>
      <c r="G88" s="4" t="n">
        <v>0</v>
      </c>
      <c r="H88" s="4" t="n">
        <v>0</v>
      </c>
      <c r="I88" s="4" t="n">
        <v>0</v>
      </c>
      <c r="J88" s="4" t="n">
        <v>0</v>
      </c>
      <c r="K88" s="4" t="n">
        <v>0</v>
      </c>
      <c r="L88" s="3" t="n">
        <v>0</v>
      </c>
      <c r="M88" s="3" t="n">
        <v>0</v>
      </c>
      <c r="N88" s="3" t="n">
        <v>0</v>
      </c>
      <c r="O88" s="4" t="n">
        <v>0</v>
      </c>
      <c r="P88" s="4" t="n">
        <v>0</v>
      </c>
      <c r="Q88" s="4" t="str"/>
      <c r="R88" s="4" t="n">
        <v>0</v>
      </c>
      <c r="S88" s="4" t="n">
        <v>0</v>
      </c>
      <c r="T88" s="4" t="n">
        <v>0</v>
      </c>
      <c r="U88" s="4" t="n">
        <v>0</v>
      </c>
      <c r="V88" s="4" t="n">
        <v>1</v>
      </c>
    </row>
    <row r="89">
      <c r="A89" t="n">
        <v>13</v>
      </c>
      <c r="B89" t="inlineStr">
        <is>
          <t xml:space="preserve">20479856258 </t>
        </is>
      </c>
      <c r="C89" t="inlineStr">
        <is>
          <t>ASOCIACION DE PRODUCTORES AGROPECUARIOS LUIS SOLIBARRIA</t>
        </is>
      </c>
      <c r="D89" s="6" t="n">
        <v>2025</v>
      </c>
      <c r="F89" t="inlineStr">
        <is>
          <t>PAC</t>
        </is>
      </c>
      <c r="G89" s="4" t="n">
        <v>0</v>
      </c>
      <c r="H89" s="4" t="n">
        <v>0</v>
      </c>
      <c r="I89" s="4" t="n">
        <v>0</v>
      </c>
      <c r="J89" s="4" t="n">
        <v>0</v>
      </c>
      <c r="K89" s="4" t="n">
        <v>0</v>
      </c>
      <c r="L89" s="3" t="n">
        <v>0</v>
      </c>
      <c r="M89" s="3" t="n">
        <v>0</v>
      </c>
      <c r="N89" s="3" t="n">
        <v>0</v>
      </c>
      <c r="O89" s="4" t="n">
        <v>0</v>
      </c>
      <c r="P89" s="4" t="n">
        <v>0</v>
      </c>
      <c r="Q89" s="4" t="str"/>
      <c r="R89" s="4" t="n">
        <v>0</v>
      </c>
      <c r="S89" s="4" t="n">
        <v>0</v>
      </c>
      <c r="T89" s="4" t="n">
        <v>0</v>
      </c>
      <c r="U89" s="4" t="n">
        <v>0</v>
      </c>
      <c r="V89" s="4" t="n">
        <v>1</v>
      </c>
    </row>
    <row r="90">
      <c r="A90" t="n">
        <v>14</v>
      </c>
      <c r="B90" t="inlineStr">
        <is>
          <t>20600001109</t>
        </is>
      </c>
      <c r="C90" t="inlineStr">
        <is>
          <t>COOPERATIVA AGRARIA CAFETALERA PRODUCTORA COMERCIAL EXPORTADORA CAFE ANDES AMAZONICOS LTDA</t>
        </is>
      </c>
      <c r="D90" s="6" t="n">
        <v>2018</v>
      </c>
      <c r="F90" t="inlineStr">
        <is>
          <t>PAC</t>
        </is>
      </c>
      <c r="G90" s="4" t="str"/>
      <c r="H90" s="4" t="str"/>
      <c r="I90" s="4" t="n">
        <v>0</v>
      </c>
      <c r="J90" s="4" t="str"/>
      <c r="K90" s="4" t="str"/>
      <c r="L90" s="3" t="str"/>
      <c r="M90" s="3" t="str"/>
      <c r="N90" s="3" t="n">
        <v>0</v>
      </c>
      <c r="O90" s="4" t="str"/>
      <c r="P90" s="4" t="str"/>
      <c r="Q90" s="4" t="str"/>
      <c r="R90" s="4" t="str"/>
      <c r="S90" s="4" t="str"/>
      <c r="T90" s="4" t="str"/>
      <c r="U90" s="4" t="str"/>
      <c r="V90" s="4" t="n">
        <v>1</v>
      </c>
    </row>
    <row r="91">
      <c r="A91" t="n">
        <v>14</v>
      </c>
      <c r="B91" t="inlineStr">
        <is>
          <t>20600001109</t>
        </is>
      </c>
      <c r="C91" t="inlineStr">
        <is>
          <t>COOPERATIVA AGRARIA CAFETALERA PRODUCTORA COMERCIAL EXPORTADORA CAFE ANDES AMAZONICOS LTDA</t>
        </is>
      </c>
      <c r="D91" s="6" t="n">
        <v>2019</v>
      </c>
      <c r="F91" t="inlineStr">
        <is>
          <t>PAC</t>
        </is>
      </c>
      <c r="G91" s="4" t="n">
        <v>0</v>
      </c>
      <c r="H91" s="4" t="n">
        <v>0</v>
      </c>
      <c r="I91" s="4" t="n">
        <v>0</v>
      </c>
      <c r="J91" s="4" t="str"/>
      <c r="K91" s="4" t="str"/>
      <c r="L91" s="3" t="n">
        <v>0</v>
      </c>
      <c r="M91" s="3" t="n">
        <v>0</v>
      </c>
      <c r="N91" s="3" t="n">
        <v>0</v>
      </c>
      <c r="O91" s="4" t="str"/>
      <c r="P91" s="4" t="str"/>
      <c r="Q91" s="4" t="str"/>
      <c r="R91" s="4" t="str"/>
      <c r="S91" s="4" t="str"/>
      <c r="T91" s="4" t="str"/>
      <c r="U91" s="4" t="str"/>
      <c r="V91" s="4" t="n">
        <v>1</v>
      </c>
    </row>
    <row r="92">
      <c r="A92" t="n">
        <v>14</v>
      </c>
      <c r="B92" t="inlineStr">
        <is>
          <t>20600001109</t>
        </is>
      </c>
      <c r="C92" t="inlineStr">
        <is>
          <t>COOPERATIVA AGRARIA CAFETALERA PRODUCTORA COMERCIAL EXPORTADORA CAFE ANDES AMAZONICOS LTDA</t>
        </is>
      </c>
      <c r="D92" s="6" t="n">
        <v>2020</v>
      </c>
      <c r="F92" t="inlineStr">
        <is>
          <t>PAC</t>
        </is>
      </c>
      <c r="G92" s="4" t="n">
        <v>0</v>
      </c>
      <c r="H92" s="4" t="n">
        <v>0</v>
      </c>
      <c r="I92" s="4" t="n">
        <v>0</v>
      </c>
      <c r="J92" s="4" t="n">
        <v>0</v>
      </c>
      <c r="K92" s="4" t="n">
        <v>0</v>
      </c>
      <c r="L92" s="3" t="n">
        <v>0</v>
      </c>
      <c r="M92" s="3" t="n">
        <v>0</v>
      </c>
      <c r="N92" s="3" t="n">
        <v>0</v>
      </c>
      <c r="O92" s="4" t="str"/>
      <c r="P92" s="4" t="str"/>
      <c r="Q92" s="4" t="str"/>
      <c r="R92" s="4" t="str"/>
      <c r="S92" s="4" t="str"/>
      <c r="T92" s="4" t="str"/>
      <c r="U92" s="4" t="str"/>
      <c r="V92" s="4" t="n">
        <v>1</v>
      </c>
    </row>
    <row r="93">
      <c r="A93" t="n">
        <v>14</v>
      </c>
      <c r="B93" t="inlineStr">
        <is>
          <t>20600001109</t>
        </is>
      </c>
      <c r="C93" t="inlineStr">
        <is>
          <t>COOPERATIVA AGRARIA CAFETALERA PRODUCTORA COMERCIAL EXPORTADORA CAFE ANDES AMAZONICOS LTDA</t>
        </is>
      </c>
      <c r="D93" s="6" t="n">
        <v>2021</v>
      </c>
      <c r="E93" t="n">
        <v>1</v>
      </c>
      <c r="F93" t="inlineStr">
        <is>
          <t>PAC</t>
        </is>
      </c>
      <c r="G93" s="4" t="n">
        <v>179</v>
      </c>
      <c r="H93" s="4" t="n">
        <v>45</v>
      </c>
      <c r="I93" s="4" t="n">
        <v>224</v>
      </c>
      <c r="J93" s="4" t="n">
        <v>12</v>
      </c>
      <c r="K93" s="4" t="n">
        <v>8</v>
      </c>
      <c r="L93" s="3" t="n">
        <v>250823.36</v>
      </c>
      <c r="M93" s="3" t="n">
        <v>0</v>
      </c>
      <c r="N93" s="3" t="n">
        <v>250823.36</v>
      </c>
      <c r="O93" s="4" t="str"/>
      <c r="P93" s="4" t="str"/>
      <c r="Q93" s="4" t="str"/>
      <c r="R93" s="4" t="str"/>
      <c r="S93" s="4" t="str"/>
      <c r="T93" s="4" t="str"/>
      <c r="U93" s="4" t="str"/>
      <c r="V93" s="4" t="n">
        <v>1</v>
      </c>
    </row>
    <row r="94">
      <c r="A94" t="n">
        <v>14</v>
      </c>
      <c r="B94" t="inlineStr">
        <is>
          <t>20600001109</t>
        </is>
      </c>
      <c r="C94" t="inlineStr">
        <is>
          <t>COOPERATIVA AGRARIA CAFETALERA PRODUCTORA COMERCIAL EXPORTADORA CAFE ANDES AMAZONICOS LTDA</t>
        </is>
      </c>
      <c r="D94" s="6" t="n">
        <v>2022</v>
      </c>
      <c r="E94" t="n">
        <v>1</v>
      </c>
      <c r="F94" t="inlineStr">
        <is>
          <t>PAC</t>
        </is>
      </c>
      <c r="G94" s="4" t="n">
        <v>179</v>
      </c>
      <c r="H94" s="4" t="n">
        <v>45</v>
      </c>
      <c r="I94" s="4" t="n">
        <v>224</v>
      </c>
      <c r="J94" s="4" t="n">
        <v>54</v>
      </c>
      <c r="K94" s="4" t="n">
        <v>8</v>
      </c>
      <c r="L94" s="3" t="n">
        <v>0</v>
      </c>
      <c r="M94" s="3" t="n">
        <v>0</v>
      </c>
      <c r="N94" s="3" t="n">
        <v>0</v>
      </c>
      <c r="O94" s="4" t="str"/>
      <c r="P94" s="4" t="str"/>
      <c r="Q94" s="4" t="str"/>
      <c r="R94" s="4" t="str"/>
      <c r="S94" s="4" t="str"/>
      <c r="T94" s="4" t="str"/>
      <c r="U94" s="4" t="str"/>
      <c r="V94" s="4" t="n">
        <v>1</v>
      </c>
    </row>
    <row r="95">
      <c r="A95" t="n">
        <v>14</v>
      </c>
      <c r="B95" t="inlineStr">
        <is>
          <t>20600001109</t>
        </is>
      </c>
      <c r="C95" t="inlineStr">
        <is>
          <t>COOPERATIVA AGRARIA CAFETALERA PRODUCTORA COMERCIAL EXPORTADORA CAFE ANDES AMAZONICOS LTDA</t>
        </is>
      </c>
      <c r="D95" s="6" t="n">
        <v>2023</v>
      </c>
      <c r="F95" t="inlineStr">
        <is>
          <t>PAC</t>
        </is>
      </c>
      <c r="G95" s="4" t="n">
        <v>0</v>
      </c>
      <c r="H95" s="4" t="n">
        <v>0</v>
      </c>
      <c r="I95" s="4" t="n">
        <v>0</v>
      </c>
      <c r="J95" s="4" t="n">
        <v>0</v>
      </c>
      <c r="K95" s="4" t="n">
        <v>0</v>
      </c>
      <c r="L95" s="3" t="n">
        <v>0</v>
      </c>
      <c r="M95" s="3" t="n">
        <v>0</v>
      </c>
      <c r="N95" s="3" t="n">
        <v>0</v>
      </c>
      <c r="O95" s="4" t="n">
        <v>0</v>
      </c>
      <c r="P95" s="4" t="n">
        <v>0</v>
      </c>
      <c r="Q95" s="4" t="n">
        <v>0</v>
      </c>
      <c r="R95" s="4" t="n">
        <v>0</v>
      </c>
      <c r="S95" s="4" t="n">
        <v>0</v>
      </c>
      <c r="T95" s="4" t="n">
        <v>0</v>
      </c>
      <c r="U95" s="4" t="n">
        <v>0</v>
      </c>
      <c r="V95" s="4" t="n">
        <v>1</v>
      </c>
    </row>
    <row r="96">
      <c r="A96" t="n">
        <v>14</v>
      </c>
      <c r="B96" t="inlineStr">
        <is>
          <t>20600001109</t>
        </is>
      </c>
      <c r="C96" t="inlineStr">
        <is>
          <t>COOPERATIVA AGRARIA CAFETALERA PRODUCTORA COMERCIAL EXPORTADORA CAFE ANDES AMAZONICOS LTDA</t>
        </is>
      </c>
      <c r="D96" s="6" t="n">
        <v>2024</v>
      </c>
      <c r="F96" t="inlineStr">
        <is>
          <t>PAC</t>
        </is>
      </c>
      <c r="G96" s="4" t="n">
        <v>0</v>
      </c>
      <c r="H96" s="4" t="n">
        <v>0</v>
      </c>
      <c r="I96" s="4" t="n">
        <v>0</v>
      </c>
      <c r="J96" s="4" t="n">
        <v>0</v>
      </c>
      <c r="K96" s="4" t="n">
        <v>0</v>
      </c>
      <c r="L96" s="3" t="n">
        <v>0</v>
      </c>
      <c r="M96" s="3" t="n">
        <v>0</v>
      </c>
      <c r="N96" s="3" t="n">
        <v>0</v>
      </c>
      <c r="O96" s="4" t="n">
        <v>0</v>
      </c>
      <c r="P96" s="4" t="n">
        <v>0</v>
      </c>
      <c r="Q96" s="4" t="str"/>
      <c r="R96" s="4" t="n">
        <v>0</v>
      </c>
      <c r="S96" s="4" t="n">
        <v>0</v>
      </c>
      <c r="T96" s="4" t="n">
        <v>0</v>
      </c>
      <c r="U96" s="4" t="n">
        <v>0</v>
      </c>
      <c r="V96" s="4" t="n">
        <v>1</v>
      </c>
    </row>
    <row r="97">
      <c r="A97" t="n">
        <v>14</v>
      </c>
      <c r="B97" t="inlineStr">
        <is>
          <t>20600001109</t>
        </is>
      </c>
      <c r="C97" t="inlineStr">
        <is>
          <t>COOPERATIVA AGRARIA CAFETALERA PRODUCTORA COMERCIAL EXPORTADORA CAFE ANDES AMAZONICOS LTDA</t>
        </is>
      </c>
      <c r="D97" s="6" t="n">
        <v>2025</v>
      </c>
      <c r="F97" t="inlineStr">
        <is>
          <t>PAC</t>
        </is>
      </c>
      <c r="G97" s="4" t="n">
        <v>0</v>
      </c>
      <c r="H97" s="4" t="n">
        <v>0</v>
      </c>
      <c r="I97" s="4" t="n">
        <v>0</v>
      </c>
      <c r="J97" s="4" t="n">
        <v>0</v>
      </c>
      <c r="K97" s="4" t="n">
        <v>0</v>
      </c>
      <c r="L97" s="3" t="n">
        <v>0</v>
      </c>
      <c r="M97" s="3" t="n">
        <v>0</v>
      </c>
      <c r="N97" s="3" t="n">
        <v>0</v>
      </c>
      <c r="O97" s="4" t="n">
        <v>0</v>
      </c>
      <c r="P97" s="4" t="n">
        <v>0</v>
      </c>
      <c r="Q97" s="4" t="str"/>
      <c r="R97" s="4" t="n">
        <v>0</v>
      </c>
      <c r="S97" s="4" t="n">
        <v>0</v>
      </c>
      <c r="T97" s="4" t="n">
        <v>0</v>
      </c>
      <c r="U97" s="4" t="n">
        <v>0</v>
      </c>
      <c r="V97" s="4" t="n">
        <v>1</v>
      </c>
    </row>
    <row r="98">
      <c r="A98" t="n">
        <v>15</v>
      </c>
      <c r="B98" t="inlineStr">
        <is>
          <t>20479622699</t>
        </is>
      </c>
      <c r="C98" t="inlineStr">
        <is>
          <t>COOPERATIVA DE SERVICIOS MULTIPLES JUAN MARCO EL PALTO</t>
        </is>
      </c>
      <c r="D98" s="6" t="n">
        <v>2018</v>
      </c>
      <c r="F98" t="inlineStr">
        <is>
          <t>PAC</t>
        </is>
      </c>
      <c r="G98" s="4" t="str"/>
      <c r="H98" s="4" t="str"/>
      <c r="I98" s="4" t="n">
        <v>0</v>
      </c>
      <c r="J98" s="4" t="str"/>
      <c r="K98" s="4" t="str"/>
      <c r="L98" s="3" t="str"/>
      <c r="M98" s="3" t="str"/>
      <c r="N98" s="3" t="n">
        <v>0</v>
      </c>
      <c r="O98" s="4" t="str"/>
      <c r="P98" s="4" t="str"/>
      <c r="Q98" s="4" t="str"/>
      <c r="R98" s="4" t="str"/>
      <c r="S98" s="4" t="str"/>
      <c r="T98" s="4" t="str"/>
      <c r="U98" s="4" t="str"/>
      <c r="V98" s="4" t="n">
        <v>1</v>
      </c>
    </row>
    <row r="99">
      <c r="A99" t="n">
        <v>15</v>
      </c>
      <c r="B99" t="inlineStr">
        <is>
          <t>20479622699</t>
        </is>
      </c>
      <c r="C99" t="inlineStr">
        <is>
          <t>COOPERATIVA DE SERVICIOS MULTIPLES JUAN MARCO EL PALTO</t>
        </is>
      </c>
      <c r="D99" s="6" t="n">
        <v>2019</v>
      </c>
      <c r="F99" t="inlineStr">
        <is>
          <t>PAC</t>
        </is>
      </c>
      <c r="G99" s="4" t="n">
        <v>0</v>
      </c>
      <c r="H99" s="4" t="n">
        <v>0</v>
      </c>
      <c r="I99" s="4" t="n">
        <v>0</v>
      </c>
      <c r="J99" s="4" t="str"/>
      <c r="K99" s="4" t="str"/>
      <c r="L99" s="3" t="n">
        <v>0</v>
      </c>
      <c r="M99" s="3" t="n">
        <v>0</v>
      </c>
      <c r="N99" s="3" t="n">
        <v>0</v>
      </c>
      <c r="O99" s="4" t="str"/>
      <c r="P99" s="4" t="str"/>
      <c r="Q99" s="4" t="str"/>
      <c r="R99" s="4" t="str"/>
      <c r="S99" s="4" t="str"/>
      <c r="T99" s="4" t="str"/>
      <c r="U99" s="4" t="str"/>
      <c r="V99" s="4" t="n">
        <v>1</v>
      </c>
    </row>
    <row r="100">
      <c r="A100" t="n">
        <v>15</v>
      </c>
      <c r="B100" t="inlineStr">
        <is>
          <t>20479622699</t>
        </is>
      </c>
      <c r="C100" t="inlineStr">
        <is>
          <t>COOPERATIVA DE SERVICIOS MULTIPLES JUAN MARCO EL PALTO</t>
        </is>
      </c>
      <c r="D100" s="6" t="n">
        <v>2020</v>
      </c>
      <c r="F100" t="inlineStr">
        <is>
          <t>PAC</t>
        </is>
      </c>
      <c r="G100" s="4" t="n">
        <v>0</v>
      </c>
      <c r="H100" s="4" t="n">
        <v>0</v>
      </c>
      <c r="I100" s="4" t="n">
        <v>0</v>
      </c>
      <c r="J100" s="4" t="n">
        <v>0</v>
      </c>
      <c r="K100" s="4" t="n">
        <v>0</v>
      </c>
      <c r="L100" s="3" t="n">
        <v>0</v>
      </c>
      <c r="M100" s="3" t="n">
        <v>0</v>
      </c>
      <c r="N100" s="3" t="n">
        <v>0</v>
      </c>
      <c r="O100" s="4" t="str"/>
      <c r="P100" s="4" t="str"/>
      <c r="Q100" s="4" t="str"/>
      <c r="R100" s="4" t="str"/>
      <c r="S100" s="4" t="str"/>
      <c r="T100" s="4" t="str"/>
      <c r="U100" s="4" t="str"/>
      <c r="V100" s="4" t="n">
        <v>1</v>
      </c>
    </row>
    <row r="101">
      <c r="A101" t="n">
        <v>15</v>
      </c>
      <c r="B101" t="inlineStr">
        <is>
          <t>20479622699</t>
        </is>
      </c>
      <c r="C101" t="inlineStr">
        <is>
          <t>COOPERATIVA DE SERVICIOS MULTIPLES JUAN MARCO EL PALTO</t>
        </is>
      </c>
      <c r="D101" s="6" t="n">
        <v>2021</v>
      </c>
      <c r="E101" t="n">
        <v>1</v>
      </c>
      <c r="F101" t="inlineStr">
        <is>
          <t>PAC</t>
        </is>
      </c>
      <c r="G101" s="4" t="n">
        <v>224</v>
      </c>
      <c r="H101" s="4" t="n">
        <v>68</v>
      </c>
      <c r="I101" s="4" t="n">
        <v>292</v>
      </c>
      <c r="J101" s="4" t="n">
        <v>10</v>
      </c>
      <c r="K101" s="4" t="n">
        <v>8</v>
      </c>
      <c r="L101" s="3" t="n">
        <v>0</v>
      </c>
      <c r="M101" s="3" t="n">
        <v>1177220.48</v>
      </c>
      <c r="N101" s="3" t="n">
        <v>1177220.48</v>
      </c>
      <c r="O101" s="4" t="str"/>
      <c r="P101" s="4" t="str"/>
      <c r="Q101" s="4" t="str"/>
      <c r="R101" s="4" t="str"/>
      <c r="S101" s="4" t="str"/>
      <c r="T101" s="4" t="str"/>
      <c r="U101" s="4" t="str"/>
      <c r="V101" s="4" t="n">
        <v>1</v>
      </c>
    </row>
    <row r="102">
      <c r="A102" t="n">
        <v>15</v>
      </c>
      <c r="B102" t="inlineStr">
        <is>
          <t>20479622699</t>
        </is>
      </c>
      <c r="C102" t="inlineStr">
        <is>
          <t>COOPERATIVA DE SERVICIOS MULTIPLES JUAN MARCO EL PALTO</t>
        </is>
      </c>
      <c r="D102" s="6" t="n">
        <v>2022</v>
      </c>
      <c r="E102" t="n">
        <v>1</v>
      </c>
      <c r="F102" t="inlineStr">
        <is>
          <t>PAC</t>
        </is>
      </c>
      <c r="G102" s="4" t="n">
        <v>224</v>
      </c>
      <c r="H102" s="4" t="n">
        <v>68</v>
      </c>
      <c r="I102" s="4" t="n">
        <v>292</v>
      </c>
      <c r="J102" s="4" t="n">
        <v>60</v>
      </c>
      <c r="K102" s="4" t="n">
        <v>8</v>
      </c>
      <c r="L102" s="3" t="n">
        <v>117797.43</v>
      </c>
      <c r="M102" s="3" t="n">
        <v>3107691.49</v>
      </c>
      <c r="N102" s="3" t="n">
        <v>3225488.92</v>
      </c>
      <c r="O102" s="4" t="str"/>
      <c r="P102" s="4" t="str"/>
      <c r="Q102" s="4" t="str"/>
      <c r="R102" s="4" t="str"/>
      <c r="S102" s="4" t="str"/>
      <c r="T102" s="4" t="str"/>
      <c r="U102" s="4" t="str"/>
      <c r="V102" s="4" t="n">
        <v>1</v>
      </c>
    </row>
    <row r="103">
      <c r="A103" t="n">
        <v>15</v>
      </c>
      <c r="B103" t="inlineStr">
        <is>
          <t>20479622699</t>
        </is>
      </c>
      <c r="C103" t="inlineStr">
        <is>
          <t>COOPERATIVA DE SERVICIOS MULTIPLES JUAN MARCO EL PALTO</t>
        </is>
      </c>
      <c r="D103" s="6" t="n">
        <v>2023</v>
      </c>
      <c r="E103" t="n">
        <v>1</v>
      </c>
      <c r="F103" t="inlineStr">
        <is>
          <t>PAC</t>
        </is>
      </c>
      <c r="G103" s="4" t="n">
        <v>224</v>
      </c>
      <c r="H103" s="4" t="n">
        <v>68</v>
      </c>
      <c r="I103" s="4" t="n">
        <v>292</v>
      </c>
      <c r="J103" s="4" t="n">
        <v>44</v>
      </c>
      <c r="K103" s="4" t="n">
        <v>6</v>
      </c>
      <c r="L103" s="3" t="n">
        <v>45403.05</v>
      </c>
      <c r="M103" s="3" t="n">
        <v>3044784.15</v>
      </c>
      <c r="N103" s="3" t="n">
        <v>3090187.2</v>
      </c>
      <c r="O103" s="4" t="n">
        <v>0</v>
      </c>
      <c r="P103" s="4" t="n">
        <v>0</v>
      </c>
      <c r="Q103" s="4" t="n">
        <v>0</v>
      </c>
      <c r="R103" s="4" t="n">
        <v>3090187.15685368</v>
      </c>
      <c r="S103" s="4" t="n">
        <v>0</v>
      </c>
      <c r="T103" s="4" t="n">
        <v>0</v>
      </c>
      <c r="U103" s="4" t="n">
        <v>3090187.15685368</v>
      </c>
      <c r="V103" s="4" t="n">
        <v>1</v>
      </c>
    </row>
    <row r="104">
      <c r="A104" t="n">
        <v>15</v>
      </c>
      <c r="B104" t="inlineStr">
        <is>
          <t>20479622699</t>
        </is>
      </c>
      <c r="C104" t="inlineStr">
        <is>
          <t>COOPERATIVA DE SERVICIOS MULTIPLES JUAN MARCO EL PALTO</t>
        </is>
      </c>
      <c r="D104" s="6" t="n">
        <v>2024</v>
      </c>
      <c r="F104" t="inlineStr">
        <is>
          <t>PAC</t>
        </is>
      </c>
      <c r="G104" s="4" t="n">
        <v>0</v>
      </c>
      <c r="H104" s="4" t="n">
        <v>0</v>
      </c>
      <c r="I104" s="4" t="n">
        <v>0</v>
      </c>
      <c r="J104" s="4" t="n">
        <v>0</v>
      </c>
      <c r="K104" s="4" t="n">
        <v>0</v>
      </c>
      <c r="L104" s="3" t="n">
        <v>0</v>
      </c>
      <c r="M104" s="3" t="n">
        <v>0</v>
      </c>
      <c r="N104" s="3" t="n">
        <v>0</v>
      </c>
      <c r="O104" s="4" t="n">
        <v>0</v>
      </c>
      <c r="P104" s="4" t="n">
        <v>0</v>
      </c>
      <c r="Q104" s="4" t="str"/>
      <c r="R104" s="4" t="n">
        <v>0</v>
      </c>
      <c r="S104" s="4" t="n">
        <v>0</v>
      </c>
      <c r="T104" s="4" t="n">
        <v>0</v>
      </c>
      <c r="U104" s="4" t="n">
        <v>0</v>
      </c>
      <c r="V104" s="4" t="n">
        <v>1</v>
      </c>
    </row>
    <row r="105">
      <c r="A105" t="n">
        <v>15</v>
      </c>
      <c r="B105" t="inlineStr">
        <is>
          <t>20479622699</t>
        </is>
      </c>
      <c r="C105" t="inlineStr">
        <is>
          <t>COOPERATIVA DE SERVICIOS MULTIPLES JUAN MARCO EL PALTO</t>
        </is>
      </c>
      <c r="D105" s="6" t="n">
        <v>2025</v>
      </c>
      <c r="F105" t="inlineStr">
        <is>
          <t>PAC</t>
        </is>
      </c>
      <c r="G105" s="4" t="n">
        <v>0</v>
      </c>
      <c r="H105" s="4" t="n">
        <v>0</v>
      </c>
      <c r="I105" s="4" t="n">
        <v>0</v>
      </c>
      <c r="J105" s="4" t="n">
        <v>0</v>
      </c>
      <c r="K105" s="4" t="n">
        <v>0</v>
      </c>
      <c r="L105" s="3" t="n">
        <v>0</v>
      </c>
      <c r="M105" s="3" t="n">
        <v>0</v>
      </c>
      <c r="N105" s="3" t="n">
        <v>0</v>
      </c>
      <c r="O105" s="4" t="n">
        <v>0</v>
      </c>
      <c r="P105" s="4" t="n">
        <v>0</v>
      </c>
      <c r="Q105" s="4" t="str"/>
      <c r="R105" s="4" t="n">
        <v>0</v>
      </c>
      <c r="S105" s="4" t="n">
        <v>0</v>
      </c>
      <c r="T105" s="4" t="n">
        <v>0</v>
      </c>
      <c r="U105" s="4" t="n">
        <v>0</v>
      </c>
      <c r="V105" s="4" t="n">
        <v>1</v>
      </c>
    </row>
    <row r="106">
      <c r="A106" t="n">
        <v>16</v>
      </c>
      <c r="B106" t="inlineStr">
        <is>
          <t>20541732706</t>
        </is>
      </c>
      <c r="C106" t="inlineStr">
        <is>
          <t>SEDIR-SERVICIO PARA EL DESARROLLO INTEGRAL RURAL</t>
        </is>
      </c>
      <c r="D106" s="6" t="n">
        <v>2018</v>
      </c>
      <c r="E106" t="n">
        <v>1</v>
      </c>
      <c r="F106" t="inlineStr">
        <is>
          <t>PAC</t>
        </is>
      </c>
      <c r="G106" s="4" t="str"/>
      <c r="H106" s="4" t="str"/>
      <c r="I106" s="4" t="n">
        <v>34</v>
      </c>
      <c r="J106" s="4" t="str"/>
      <c r="K106" s="4" t="str"/>
      <c r="L106" s="3" t="str"/>
      <c r="M106" s="3" t="str"/>
      <c r="N106" s="3" t="n">
        <v>0</v>
      </c>
      <c r="O106" s="4" t="str"/>
      <c r="P106" s="4" t="str"/>
      <c r="Q106" s="4" t="str"/>
      <c r="R106" s="4" t="str"/>
      <c r="S106" s="4" t="str"/>
      <c r="T106" s="4" t="str"/>
      <c r="U106" s="4" t="str"/>
      <c r="V106" s="4" t="n">
        <v>1</v>
      </c>
    </row>
    <row r="107">
      <c r="A107" t="n">
        <v>16</v>
      </c>
      <c r="B107" t="inlineStr">
        <is>
          <t>20541732706</t>
        </is>
      </c>
      <c r="C107" t="inlineStr">
        <is>
          <t>SEDIR-SERVICIO PARA EL DESARROLLO INTEGRAL RURAL</t>
        </is>
      </c>
      <c r="D107" s="6" t="n">
        <v>2019</v>
      </c>
      <c r="F107" t="inlineStr">
        <is>
          <t>PAC</t>
        </is>
      </c>
      <c r="G107" s="4" t="n">
        <v>0</v>
      </c>
      <c r="H107" s="4" t="n">
        <v>0</v>
      </c>
      <c r="I107" s="4" t="n">
        <v>0</v>
      </c>
      <c r="J107" s="4" t="str"/>
      <c r="K107" s="4" t="str"/>
      <c r="L107" s="3" t="n">
        <v>0</v>
      </c>
      <c r="M107" s="3" t="n">
        <v>0</v>
      </c>
      <c r="N107" s="3" t="n">
        <v>0</v>
      </c>
      <c r="O107" s="4" t="str"/>
      <c r="P107" s="4" t="str"/>
      <c r="Q107" s="4" t="str"/>
      <c r="R107" s="4" t="str"/>
      <c r="S107" s="4" t="str"/>
      <c r="T107" s="4" t="str"/>
      <c r="U107" s="4" t="str"/>
      <c r="V107" s="4" t="n">
        <v>1</v>
      </c>
    </row>
    <row r="108">
      <c r="A108" t="n">
        <v>16</v>
      </c>
      <c r="B108" t="inlineStr">
        <is>
          <t>20541732706</t>
        </is>
      </c>
      <c r="C108" t="inlineStr">
        <is>
          <t>SEDIR-SERVICIO PARA EL DESARROLLO INTEGRAL RURAL</t>
        </is>
      </c>
      <c r="D108" s="6" t="n">
        <v>2020</v>
      </c>
      <c r="F108" t="inlineStr">
        <is>
          <t>PAC</t>
        </is>
      </c>
      <c r="G108" s="4" t="n">
        <v>0</v>
      </c>
      <c r="H108" s="4" t="n">
        <v>0</v>
      </c>
      <c r="I108" s="4" t="n">
        <v>0</v>
      </c>
      <c r="J108" s="4" t="n">
        <v>0</v>
      </c>
      <c r="K108" s="4" t="n">
        <v>0</v>
      </c>
      <c r="L108" s="3" t="n">
        <v>0</v>
      </c>
      <c r="M108" s="3" t="n">
        <v>0</v>
      </c>
      <c r="N108" s="3" t="n">
        <v>0</v>
      </c>
      <c r="O108" s="4" t="str"/>
      <c r="P108" s="4" t="str"/>
      <c r="Q108" s="4" t="str"/>
      <c r="R108" s="4" t="str"/>
      <c r="S108" s="4" t="str"/>
      <c r="T108" s="4" t="str"/>
      <c r="U108" s="4" t="str"/>
      <c r="V108" s="4" t="n">
        <v>1</v>
      </c>
    </row>
    <row r="109">
      <c r="A109" t="n">
        <v>16</v>
      </c>
      <c r="B109" t="inlineStr">
        <is>
          <t>20541732706</t>
        </is>
      </c>
      <c r="C109" t="inlineStr">
        <is>
          <t>SEDIR-SERVICIO PARA EL DESARROLLO INTEGRAL RURAL</t>
        </is>
      </c>
      <c r="D109" s="6" t="n">
        <v>2021</v>
      </c>
      <c r="F109" t="inlineStr">
        <is>
          <t>PAC</t>
        </is>
      </c>
      <c r="G109" s="4" t="n">
        <v>0</v>
      </c>
      <c r="H109" s="4" t="n">
        <v>0</v>
      </c>
      <c r="I109" s="4" t="n">
        <v>0</v>
      </c>
      <c r="J109" s="4" t="n">
        <v>0</v>
      </c>
      <c r="K109" s="4" t="n">
        <v>0</v>
      </c>
      <c r="L109" s="3" t="n">
        <v>0</v>
      </c>
      <c r="M109" s="3" t="n">
        <v>0</v>
      </c>
      <c r="N109" s="3" t="n">
        <v>0</v>
      </c>
      <c r="O109" s="4" t="str"/>
      <c r="P109" s="4" t="str"/>
      <c r="Q109" s="4" t="str"/>
      <c r="R109" s="4" t="str"/>
      <c r="S109" s="4" t="str"/>
      <c r="T109" s="4" t="str"/>
      <c r="U109" s="4" t="str"/>
      <c r="V109" s="4" t="n">
        <v>1</v>
      </c>
    </row>
    <row r="110">
      <c r="A110" t="n">
        <v>16</v>
      </c>
      <c r="B110" t="inlineStr">
        <is>
          <t>20541732706</t>
        </is>
      </c>
      <c r="C110" t="inlineStr">
        <is>
          <t>SEDIR-SERVICIO PARA EL DESARROLLO INTEGRAL RURAL</t>
        </is>
      </c>
      <c r="D110" s="6" t="n">
        <v>2022</v>
      </c>
      <c r="F110" t="inlineStr">
        <is>
          <t>PAC</t>
        </is>
      </c>
      <c r="G110" s="4" t="n">
        <v>0</v>
      </c>
      <c r="H110" s="4" t="n">
        <v>0</v>
      </c>
      <c r="I110" s="4" t="n">
        <v>0</v>
      </c>
      <c r="J110" s="4" t="n">
        <v>0</v>
      </c>
      <c r="K110" s="4" t="n">
        <v>0</v>
      </c>
      <c r="L110" s="3" t="n">
        <v>0</v>
      </c>
      <c r="M110" s="3" t="n">
        <v>0</v>
      </c>
      <c r="N110" s="3" t="n">
        <v>0</v>
      </c>
      <c r="O110" s="4" t="str"/>
      <c r="P110" s="4" t="str"/>
      <c r="Q110" s="4" t="str"/>
      <c r="R110" s="4" t="str"/>
      <c r="S110" s="4" t="str"/>
      <c r="T110" s="4" t="str"/>
      <c r="U110" s="4" t="str"/>
      <c r="V110" s="4" t="n">
        <v>1</v>
      </c>
    </row>
    <row r="111">
      <c r="A111" t="n">
        <v>16</v>
      </c>
      <c r="B111" t="inlineStr">
        <is>
          <t>20541732706</t>
        </is>
      </c>
      <c r="C111" t="inlineStr">
        <is>
          <t>SEDIR-SERVICIO PARA EL DESARROLLO INTEGRAL RURAL</t>
        </is>
      </c>
      <c r="D111" s="6" t="n">
        <v>2023</v>
      </c>
      <c r="F111" t="inlineStr">
        <is>
          <t>PAC</t>
        </is>
      </c>
      <c r="G111" s="4" t="n">
        <v>0</v>
      </c>
      <c r="H111" s="4" t="n">
        <v>0</v>
      </c>
      <c r="I111" s="4" t="n">
        <v>0</v>
      </c>
      <c r="J111" s="4" t="n">
        <v>0</v>
      </c>
      <c r="K111" s="4" t="n">
        <v>0</v>
      </c>
      <c r="L111" s="3" t="n">
        <v>0</v>
      </c>
      <c r="M111" s="3" t="n">
        <v>0</v>
      </c>
      <c r="N111" s="3" t="n">
        <v>0</v>
      </c>
      <c r="O111" s="4" t="n">
        <v>0</v>
      </c>
      <c r="P111" s="4" t="n">
        <v>0</v>
      </c>
      <c r="Q111" s="4" t="n">
        <v>0</v>
      </c>
      <c r="R111" s="4" t="n">
        <v>0</v>
      </c>
      <c r="S111" s="4" t="n">
        <v>0</v>
      </c>
      <c r="T111" s="4" t="n">
        <v>0</v>
      </c>
      <c r="U111" s="4" t="n">
        <v>0</v>
      </c>
      <c r="V111" s="4" t="n">
        <v>1</v>
      </c>
    </row>
    <row r="112">
      <c r="A112" t="n">
        <v>16</v>
      </c>
      <c r="B112" t="inlineStr">
        <is>
          <t>20541732706</t>
        </is>
      </c>
      <c r="C112" t="inlineStr">
        <is>
          <t>SEDIR-SERVICIO PARA EL DESARROLLO INTEGRAL RURAL</t>
        </is>
      </c>
      <c r="D112" s="6" t="n">
        <v>2024</v>
      </c>
      <c r="F112" t="inlineStr">
        <is>
          <t>PAC</t>
        </is>
      </c>
      <c r="G112" s="4" t="n">
        <v>0</v>
      </c>
      <c r="H112" s="4" t="n">
        <v>0</v>
      </c>
      <c r="I112" s="4" t="n">
        <v>0</v>
      </c>
      <c r="J112" s="4" t="n">
        <v>0</v>
      </c>
      <c r="K112" s="4" t="n">
        <v>0</v>
      </c>
      <c r="L112" s="3" t="n">
        <v>0</v>
      </c>
      <c r="M112" s="3" t="n">
        <v>0</v>
      </c>
      <c r="N112" s="3" t="n">
        <v>0</v>
      </c>
      <c r="O112" s="4" t="n">
        <v>0</v>
      </c>
      <c r="P112" s="4" t="n">
        <v>0</v>
      </c>
      <c r="Q112" s="4" t="str"/>
      <c r="R112" s="4" t="n">
        <v>0</v>
      </c>
      <c r="S112" s="4" t="n">
        <v>0</v>
      </c>
      <c r="T112" s="4" t="n">
        <v>0</v>
      </c>
      <c r="U112" s="4" t="n">
        <v>0</v>
      </c>
      <c r="V112" s="4" t="n">
        <v>1</v>
      </c>
    </row>
    <row r="113">
      <c r="A113" t="n">
        <v>16</v>
      </c>
      <c r="B113" t="inlineStr">
        <is>
          <t>20541732706</t>
        </is>
      </c>
      <c r="C113" t="inlineStr">
        <is>
          <t>SEDIR-SERVICIO PARA EL DESARROLLO INTEGRAL RURAL</t>
        </is>
      </c>
      <c r="D113" s="6" t="n">
        <v>2025</v>
      </c>
      <c r="F113" t="inlineStr">
        <is>
          <t>PAC</t>
        </is>
      </c>
      <c r="G113" s="4" t="n">
        <v>0</v>
      </c>
      <c r="H113" s="4" t="n">
        <v>0</v>
      </c>
      <c r="I113" s="4" t="n">
        <v>0</v>
      </c>
      <c r="J113" s="4" t="n">
        <v>0</v>
      </c>
      <c r="K113" s="4" t="n">
        <v>0</v>
      </c>
      <c r="L113" s="3" t="n">
        <v>0</v>
      </c>
      <c r="M113" s="3" t="n">
        <v>0</v>
      </c>
      <c r="N113" s="3" t="n">
        <v>0</v>
      </c>
      <c r="O113" s="4" t="n">
        <v>0</v>
      </c>
      <c r="P113" s="4" t="n">
        <v>0</v>
      </c>
      <c r="Q113" s="4" t="str"/>
      <c r="R113" s="4" t="n">
        <v>0</v>
      </c>
      <c r="S113" s="4" t="n">
        <v>0</v>
      </c>
      <c r="T113" s="4" t="n">
        <v>0</v>
      </c>
      <c r="U113" s="4" t="n">
        <v>0</v>
      </c>
      <c r="V113" s="4" t="n">
        <v>1</v>
      </c>
    </row>
    <row r="114">
      <c r="A114" t="n">
        <v>17</v>
      </c>
      <c r="B114" t="inlineStr">
        <is>
          <t>20600862074</t>
        </is>
      </c>
      <c r="C114" t="inlineStr">
        <is>
          <t>ASOCIACION DE PRODUCTORES DE MANZANO ORGANICO DE PARIACOTO</t>
        </is>
      </c>
      <c r="D114" s="6" t="n">
        <v>2018</v>
      </c>
      <c r="E114" t="n">
        <v>1</v>
      </c>
      <c r="F114" t="inlineStr">
        <is>
          <t>PAC</t>
        </is>
      </c>
      <c r="G114" s="4" t="str"/>
      <c r="H114" s="4" t="str"/>
      <c r="I114" s="4" t="n">
        <v>15</v>
      </c>
      <c r="J114" s="4" t="str"/>
      <c r="K114" s="4" t="str"/>
      <c r="L114" s="3" t="str"/>
      <c r="M114" s="3" t="str"/>
      <c r="N114" s="3" t="n">
        <v>0</v>
      </c>
      <c r="O114" s="4" t="str"/>
      <c r="P114" s="4" t="str"/>
      <c r="Q114" s="4" t="str"/>
      <c r="R114" s="4" t="str"/>
      <c r="S114" s="4" t="str"/>
      <c r="T114" s="4" t="str"/>
      <c r="U114" s="4" t="str"/>
      <c r="V114" s="4" t="n">
        <v>1</v>
      </c>
    </row>
    <row r="115">
      <c r="A115" t="n">
        <v>17</v>
      </c>
      <c r="B115" t="inlineStr">
        <is>
          <t>20600862074</t>
        </is>
      </c>
      <c r="C115" t="inlineStr">
        <is>
          <t>ASOCIACION DE PRODUCTORES DE MANZANO ORGANICO DE PARIACOTO</t>
        </is>
      </c>
      <c r="D115" s="6" t="n">
        <v>2019</v>
      </c>
      <c r="F115" t="inlineStr">
        <is>
          <t>PAC</t>
        </is>
      </c>
      <c r="G115" s="4" t="n">
        <v>0</v>
      </c>
      <c r="H115" s="4" t="n">
        <v>0</v>
      </c>
      <c r="I115" s="4" t="n">
        <v>0</v>
      </c>
      <c r="J115" s="4" t="str"/>
      <c r="K115" s="4" t="str"/>
      <c r="L115" s="3" t="n">
        <v>0</v>
      </c>
      <c r="M115" s="3" t="n">
        <v>0</v>
      </c>
      <c r="N115" s="3" t="n">
        <v>0</v>
      </c>
      <c r="O115" s="4" t="str"/>
      <c r="P115" s="4" t="str"/>
      <c r="Q115" s="4" t="str"/>
      <c r="R115" s="4" t="str"/>
      <c r="S115" s="4" t="str"/>
      <c r="T115" s="4" t="str"/>
      <c r="U115" s="4" t="str"/>
      <c r="V115" s="4" t="n">
        <v>1</v>
      </c>
    </row>
    <row r="116">
      <c r="A116" t="n">
        <v>17</v>
      </c>
      <c r="B116" t="inlineStr">
        <is>
          <t>20600862074</t>
        </is>
      </c>
      <c r="C116" t="inlineStr">
        <is>
          <t>ASOCIACION DE PRODUCTORES DE MANZANO ORGANICO DE PARIACOTO</t>
        </is>
      </c>
      <c r="D116" s="6" t="n">
        <v>2020</v>
      </c>
      <c r="F116" t="inlineStr">
        <is>
          <t>PAC</t>
        </is>
      </c>
      <c r="G116" s="4" t="n">
        <v>0</v>
      </c>
      <c r="H116" s="4" t="n">
        <v>0</v>
      </c>
      <c r="I116" s="4" t="n">
        <v>0</v>
      </c>
      <c r="J116" s="4" t="n">
        <v>0</v>
      </c>
      <c r="K116" s="4" t="n">
        <v>0</v>
      </c>
      <c r="L116" s="3" t="n">
        <v>0</v>
      </c>
      <c r="M116" s="3" t="n">
        <v>0</v>
      </c>
      <c r="N116" s="3" t="n">
        <v>0</v>
      </c>
      <c r="O116" s="4" t="str"/>
      <c r="P116" s="4" t="str"/>
      <c r="Q116" s="4" t="str"/>
      <c r="R116" s="4" t="str"/>
      <c r="S116" s="4" t="str"/>
      <c r="T116" s="4" t="str"/>
      <c r="U116" s="4" t="str"/>
      <c r="V116" s="4" t="n">
        <v>1</v>
      </c>
    </row>
    <row r="117">
      <c r="A117" t="n">
        <v>17</v>
      </c>
      <c r="B117" t="inlineStr">
        <is>
          <t>20600862074</t>
        </is>
      </c>
      <c r="C117" t="inlineStr">
        <is>
          <t>ASOCIACION DE PRODUCTORES DE MANZANO ORGANICO DE PARIACOTO</t>
        </is>
      </c>
      <c r="D117" s="6" t="n">
        <v>2021</v>
      </c>
      <c r="F117" t="inlineStr">
        <is>
          <t>PAC</t>
        </is>
      </c>
      <c r="G117" s="4" t="n">
        <v>0</v>
      </c>
      <c r="H117" s="4" t="n">
        <v>0</v>
      </c>
      <c r="I117" s="4" t="n">
        <v>0</v>
      </c>
      <c r="J117" s="4" t="n">
        <v>0</v>
      </c>
      <c r="K117" s="4" t="n">
        <v>0</v>
      </c>
      <c r="L117" s="3" t="n">
        <v>0</v>
      </c>
      <c r="M117" s="3" t="n">
        <v>0</v>
      </c>
      <c r="N117" s="3" t="n">
        <v>0</v>
      </c>
      <c r="O117" s="4" t="str"/>
      <c r="P117" s="4" t="str"/>
      <c r="Q117" s="4" t="str"/>
      <c r="R117" s="4" t="str"/>
      <c r="S117" s="4" t="str"/>
      <c r="T117" s="4" t="str"/>
      <c r="U117" s="4" t="str"/>
      <c r="V117" s="4" t="n">
        <v>1</v>
      </c>
    </row>
    <row r="118">
      <c r="A118" t="n">
        <v>17</v>
      </c>
      <c r="B118" t="inlineStr">
        <is>
          <t>20600862074</t>
        </is>
      </c>
      <c r="C118" t="inlineStr">
        <is>
          <t>ASOCIACION DE PRODUCTORES DE MANZANO ORGANICO DE PARIACOTO</t>
        </is>
      </c>
      <c r="D118" s="6" t="n">
        <v>2022</v>
      </c>
      <c r="F118" t="inlineStr">
        <is>
          <t>PAC</t>
        </is>
      </c>
      <c r="G118" s="4" t="n">
        <v>0</v>
      </c>
      <c r="H118" s="4" t="n">
        <v>0</v>
      </c>
      <c r="I118" s="4" t="n">
        <v>0</v>
      </c>
      <c r="J118" s="4" t="n">
        <v>0</v>
      </c>
      <c r="K118" s="4" t="n">
        <v>0</v>
      </c>
      <c r="L118" s="3" t="n">
        <v>0</v>
      </c>
      <c r="M118" s="3" t="n">
        <v>0</v>
      </c>
      <c r="N118" s="3" t="n">
        <v>0</v>
      </c>
      <c r="O118" s="4" t="str"/>
      <c r="P118" s="4" t="str"/>
      <c r="Q118" s="4" t="str"/>
      <c r="R118" s="4" t="str"/>
      <c r="S118" s="4" t="str"/>
      <c r="T118" s="4" t="str"/>
      <c r="U118" s="4" t="str"/>
      <c r="V118" s="4" t="n">
        <v>1</v>
      </c>
    </row>
    <row r="119">
      <c r="A119" t="n">
        <v>17</v>
      </c>
      <c r="B119" t="inlineStr">
        <is>
          <t>20600862074</t>
        </is>
      </c>
      <c r="C119" t="inlineStr">
        <is>
          <t>ASOCIACION DE PRODUCTORES DE MANZANO ORGANICO DE PARIACOTO</t>
        </is>
      </c>
      <c r="D119" s="6" t="n">
        <v>2023</v>
      </c>
      <c r="F119" t="inlineStr">
        <is>
          <t>PAC</t>
        </is>
      </c>
      <c r="G119" s="4" t="n">
        <v>0</v>
      </c>
      <c r="H119" s="4" t="n">
        <v>0</v>
      </c>
      <c r="I119" s="4" t="n">
        <v>0</v>
      </c>
      <c r="J119" s="4" t="n">
        <v>0</v>
      </c>
      <c r="K119" s="4" t="n">
        <v>0</v>
      </c>
      <c r="L119" s="3" t="n">
        <v>0</v>
      </c>
      <c r="M119" s="3" t="n">
        <v>0</v>
      </c>
      <c r="N119" s="3" t="n">
        <v>0</v>
      </c>
      <c r="O119" s="4" t="n">
        <v>0</v>
      </c>
      <c r="P119" s="4" t="n">
        <v>0</v>
      </c>
      <c r="Q119" s="4" t="n">
        <v>0</v>
      </c>
      <c r="R119" s="4" t="n">
        <v>0</v>
      </c>
      <c r="S119" s="4" t="n">
        <v>0</v>
      </c>
      <c r="T119" s="4" t="n">
        <v>0</v>
      </c>
      <c r="U119" s="4" t="n">
        <v>0</v>
      </c>
      <c r="V119" s="4" t="n">
        <v>1</v>
      </c>
    </row>
    <row r="120">
      <c r="A120" t="n">
        <v>17</v>
      </c>
      <c r="B120" t="inlineStr">
        <is>
          <t>20600862074</t>
        </is>
      </c>
      <c r="C120" t="inlineStr">
        <is>
          <t>ASOCIACION DE PRODUCTORES DE MANZANO ORGANICO DE PARIACOTO</t>
        </is>
      </c>
      <c r="D120" s="6" t="n">
        <v>2024</v>
      </c>
      <c r="F120" t="inlineStr">
        <is>
          <t>PAC</t>
        </is>
      </c>
      <c r="G120" s="4" t="n">
        <v>0</v>
      </c>
      <c r="H120" s="4" t="n">
        <v>0</v>
      </c>
      <c r="I120" s="4" t="n">
        <v>0</v>
      </c>
      <c r="J120" s="4" t="n">
        <v>0</v>
      </c>
      <c r="K120" s="4" t="n">
        <v>0</v>
      </c>
      <c r="L120" s="3" t="n">
        <v>0</v>
      </c>
      <c r="M120" s="3" t="n">
        <v>0</v>
      </c>
      <c r="N120" s="3" t="n">
        <v>0</v>
      </c>
      <c r="O120" s="4" t="n">
        <v>0</v>
      </c>
      <c r="P120" s="4" t="n">
        <v>0</v>
      </c>
      <c r="Q120" s="4" t="str"/>
      <c r="R120" s="4" t="n">
        <v>0</v>
      </c>
      <c r="S120" s="4" t="n">
        <v>0</v>
      </c>
      <c r="T120" s="4" t="n">
        <v>0</v>
      </c>
      <c r="U120" s="4" t="n">
        <v>0</v>
      </c>
      <c r="V120" s="4" t="n">
        <v>1</v>
      </c>
    </row>
    <row r="121">
      <c r="A121" t="n">
        <v>17</v>
      </c>
      <c r="B121" t="inlineStr">
        <is>
          <t>20600862074</t>
        </is>
      </c>
      <c r="C121" t="inlineStr">
        <is>
          <t>ASOCIACION DE PRODUCTORES DE MANZANO ORGANICO DE PARIACOTO</t>
        </is>
      </c>
      <c r="D121" s="6" t="n">
        <v>2025</v>
      </c>
      <c r="F121" t="inlineStr">
        <is>
          <t>PAC</t>
        </is>
      </c>
      <c r="G121" s="4" t="n">
        <v>0</v>
      </c>
      <c r="H121" s="4" t="n">
        <v>0</v>
      </c>
      <c r="I121" s="4" t="n">
        <v>0</v>
      </c>
      <c r="J121" s="4" t="n">
        <v>0</v>
      </c>
      <c r="K121" s="4" t="n">
        <v>0</v>
      </c>
      <c r="L121" s="3" t="n">
        <v>0</v>
      </c>
      <c r="M121" s="3" t="n">
        <v>0</v>
      </c>
      <c r="N121" s="3" t="n">
        <v>0</v>
      </c>
      <c r="O121" s="4" t="n">
        <v>0</v>
      </c>
      <c r="P121" s="4" t="n">
        <v>0</v>
      </c>
      <c r="Q121" s="4" t="str"/>
      <c r="R121" s="4" t="n">
        <v>0</v>
      </c>
      <c r="S121" s="4" t="n">
        <v>0</v>
      </c>
      <c r="T121" s="4" t="n">
        <v>0</v>
      </c>
      <c r="U121" s="4" t="n">
        <v>0</v>
      </c>
      <c r="V121" s="4" t="n">
        <v>1</v>
      </c>
    </row>
    <row r="122">
      <c r="A122" t="n">
        <v>18</v>
      </c>
      <c r="B122" t="inlineStr">
        <is>
          <t>20602544495</t>
        </is>
      </c>
      <c r="C122" t="inlineStr">
        <is>
          <t>ASOCIACION DE PRODUCTORES ECOLOGICOS AGRARIOS DEL DISTRITO DE QUICHES</t>
        </is>
      </c>
      <c r="D122" s="6" t="n">
        <v>2018</v>
      </c>
      <c r="E122" t="n">
        <v>1</v>
      </c>
      <c r="F122" t="inlineStr">
        <is>
          <t>PAC</t>
        </is>
      </c>
      <c r="G122" s="4" t="str"/>
      <c r="H122" s="4" t="str"/>
      <c r="I122" s="4" t="n">
        <v>82</v>
      </c>
      <c r="J122" s="4" t="str"/>
      <c r="K122" s="4" t="str"/>
      <c r="L122" s="3" t="str"/>
      <c r="M122" s="3" t="str"/>
      <c r="N122" s="3" t="n">
        <v>0</v>
      </c>
      <c r="O122" s="4" t="str"/>
      <c r="P122" s="4" t="str"/>
      <c r="Q122" s="4" t="str"/>
      <c r="R122" s="4" t="str"/>
      <c r="S122" s="4" t="str"/>
      <c r="T122" s="4" t="str"/>
      <c r="U122" s="4" t="str"/>
      <c r="V122" s="4" t="n">
        <v>1</v>
      </c>
    </row>
    <row r="123">
      <c r="A123" t="n">
        <v>18</v>
      </c>
      <c r="B123" t="inlineStr">
        <is>
          <t>20602544495</t>
        </is>
      </c>
      <c r="C123" t="inlineStr">
        <is>
          <t>ASOCIACION DE PRODUCTORES ECOLOGICOS AGRARIOS DEL DISTRITO DE QUICHES</t>
        </is>
      </c>
      <c r="D123" s="6" t="n">
        <v>2019</v>
      </c>
      <c r="F123" t="inlineStr">
        <is>
          <t>PAC</t>
        </is>
      </c>
      <c r="G123" s="4" t="n">
        <v>0</v>
      </c>
      <c r="H123" s="4" t="n">
        <v>0</v>
      </c>
      <c r="I123" s="4" t="n">
        <v>0</v>
      </c>
      <c r="J123" s="4" t="str"/>
      <c r="K123" s="4" t="str"/>
      <c r="L123" s="3" t="n">
        <v>0</v>
      </c>
      <c r="M123" s="3" t="n">
        <v>0</v>
      </c>
      <c r="N123" s="3" t="n">
        <v>0</v>
      </c>
      <c r="O123" s="4" t="str"/>
      <c r="P123" s="4" t="str"/>
      <c r="Q123" s="4" t="str"/>
      <c r="R123" s="4" t="str"/>
      <c r="S123" s="4" t="str"/>
      <c r="T123" s="4" t="str"/>
      <c r="U123" s="4" t="str"/>
      <c r="V123" s="4" t="n">
        <v>1</v>
      </c>
    </row>
    <row r="124">
      <c r="A124" t="n">
        <v>18</v>
      </c>
      <c r="B124" t="inlineStr">
        <is>
          <t>20602544495</t>
        </is>
      </c>
      <c r="C124" t="inlineStr">
        <is>
          <t>ASOCIACION DE PRODUCTORES ECOLOGICOS AGRARIOS DEL DISTRITO DE QUICHES</t>
        </is>
      </c>
      <c r="D124" s="6" t="n">
        <v>2020</v>
      </c>
      <c r="F124" t="inlineStr">
        <is>
          <t>PAC</t>
        </is>
      </c>
      <c r="G124" s="4" t="n">
        <v>0</v>
      </c>
      <c r="H124" s="4" t="n">
        <v>0</v>
      </c>
      <c r="I124" s="4" t="n">
        <v>0</v>
      </c>
      <c r="J124" s="4" t="n">
        <v>0</v>
      </c>
      <c r="K124" s="4" t="n">
        <v>0</v>
      </c>
      <c r="L124" s="3" t="n">
        <v>0</v>
      </c>
      <c r="M124" s="3" t="n">
        <v>0</v>
      </c>
      <c r="N124" s="3" t="n">
        <v>0</v>
      </c>
      <c r="O124" s="4" t="str"/>
      <c r="P124" s="4" t="str"/>
      <c r="Q124" s="4" t="str"/>
      <c r="R124" s="4" t="str"/>
      <c r="S124" s="4" t="str"/>
      <c r="T124" s="4" t="str"/>
      <c r="U124" s="4" t="str"/>
      <c r="V124" s="4" t="n">
        <v>1</v>
      </c>
    </row>
    <row r="125">
      <c r="A125" t="n">
        <v>18</v>
      </c>
      <c r="B125" t="inlineStr">
        <is>
          <t>20602544495</t>
        </is>
      </c>
      <c r="C125" t="inlineStr">
        <is>
          <t>ASOCIACION DE PRODUCTORES ECOLOGICOS AGRARIOS DEL DISTRITO DE QUICHES</t>
        </is>
      </c>
      <c r="D125" s="6" t="n">
        <v>2021</v>
      </c>
      <c r="F125" t="inlineStr">
        <is>
          <t>PAC</t>
        </is>
      </c>
      <c r="G125" s="4" t="n">
        <v>0</v>
      </c>
      <c r="H125" s="4" t="n">
        <v>0</v>
      </c>
      <c r="I125" s="4" t="n">
        <v>0</v>
      </c>
      <c r="J125" s="4" t="n">
        <v>0</v>
      </c>
      <c r="K125" s="4" t="n">
        <v>0</v>
      </c>
      <c r="L125" s="3" t="n">
        <v>0</v>
      </c>
      <c r="M125" s="3" t="n">
        <v>0</v>
      </c>
      <c r="N125" s="3" t="n">
        <v>0</v>
      </c>
      <c r="O125" s="4" t="str"/>
      <c r="P125" s="4" t="str"/>
      <c r="Q125" s="4" t="str"/>
      <c r="R125" s="4" t="str"/>
      <c r="S125" s="4" t="str"/>
      <c r="T125" s="4" t="str"/>
      <c r="U125" s="4" t="str"/>
      <c r="V125" s="4" t="n">
        <v>1</v>
      </c>
    </row>
    <row r="126">
      <c r="A126" t="n">
        <v>18</v>
      </c>
      <c r="B126" t="inlineStr">
        <is>
          <t>20602544495</t>
        </is>
      </c>
      <c r="C126" t="inlineStr">
        <is>
          <t>ASOCIACION DE PRODUCTORES ECOLOGICOS AGRARIOS DEL DISTRITO DE QUICHES</t>
        </is>
      </c>
      <c r="D126" s="6" t="n">
        <v>2022</v>
      </c>
      <c r="F126" t="inlineStr">
        <is>
          <t>PAC</t>
        </is>
      </c>
      <c r="G126" s="4" t="n">
        <v>0</v>
      </c>
      <c r="H126" s="4" t="n">
        <v>0</v>
      </c>
      <c r="I126" s="4" t="n">
        <v>0</v>
      </c>
      <c r="J126" s="4" t="n">
        <v>0</v>
      </c>
      <c r="K126" s="4" t="n">
        <v>0</v>
      </c>
      <c r="L126" s="3" t="n">
        <v>0</v>
      </c>
      <c r="M126" s="3" t="n">
        <v>0</v>
      </c>
      <c r="N126" s="3" t="n">
        <v>0</v>
      </c>
      <c r="O126" s="4" t="str"/>
      <c r="P126" s="4" t="str"/>
      <c r="Q126" s="4" t="str"/>
      <c r="R126" s="4" t="str"/>
      <c r="S126" s="4" t="str"/>
      <c r="T126" s="4" t="str"/>
      <c r="U126" s="4" t="str"/>
      <c r="V126" s="4" t="n">
        <v>1</v>
      </c>
    </row>
    <row r="127">
      <c r="A127" t="n">
        <v>18</v>
      </c>
      <c r="B127" t="inlineStr">
        <is>
          <t>20602544495</t>
        </is>
      </c>
      <c r="C127" t="inlineStr">
        <is>
          <t>ASOCIACION DE PRODUCTORES ECOLOGICOS AGRARIOS DEL DISTRITO DE QUICHES</t>
        </is>
      </c>
      <c r="D127" s="6" t="n">
        <v>2023</v>
      </c>
      <c r="F127" t="inlineStr">
        <is>
          <t>PAC</t>
        </is>
      </c>
      <c r="G127" s="4" t="n">
        <v>0</v>
      </c>
      <c r="H127" s="4" t="n">
        <v>0</v>
      </c>
      <c r="I127" s="4" t="n">
        <v>0</v>
      </c>
      <c r="J127" s="4" t="n">
        <v>0</v>
      </c>
      <c r="K127" s="4" t="n">
        <v>0</v>
      </c>
      <c r="L127" s="3" t="n">
        <v>0</v>
      </c>
      <c r="M127" s="3" t="n">
        <v>0</v>
      </c>
      <c r="N127" s="3" t="n">
        <v>0</v>
      </c>
      <c r="O127" s="4" t="n">
        <v>0</v>
      </c>
      <c r="P127" s="4" t="n">
        <v>0</v>
      </c>
      <c r="Q127" s="4" t="n">
        <v>0</v>
      </c>
      <c r="R127" s="4" t="n">
        <v>0</v>
      </c>
      <c r="S127" s="4" t="n">
        <v>0</v>
      </c>
      <c r="T127" s="4" t="n">
        <v>0</v>
      </c>
      <c r="U127" s="4" t="n">
        <v>0</v>
      </c>
      <c r="V127" s="4" t="n">
        <v>1</v>
      </c>
    </row>
    <row r="128">
      <c r="A128" t="n">
        <v>18</v>
      </c>
      <c r="B128" t="inlineStr">
        <is>
          <t>20602544495</t>
        </is>
      </c>
      <c r="C128" t="inlineStr">
        <is>
          <t>ASOCIACION DE PRODUCTORES ECOLOGICOS AGRARIOS DEL DISTRITO DE QUICHES</t>
        </is>
      </c>
      <c r="D128" s="6" t="n">
        <v>2024</v>
      </c>
      <c r="F128" t="inlineStr">
        <is>
          <t>PAC</t>
        </is>
      </c>
      <c r="G128" s="4" t="n">
        <v>0</v>
      </c>
      <c r="H128" s="4" t="n">
        <v>0</v>
      </c>
      <c r="I128" s="4" t="n">
        <v>0</v>
      </c>
      <c r="J128" s="4" t="n">
        <v>0</v>
      </c>
      <c r="K128" s="4" t="n">
        <v>0</v>
      </c>
      <c r="L128" s="3" t="n">
        <v>0</v>
      </c>
      <c r="M128" s="3" t="n">
        <v>0</v>
      </c>
      <c r="N128" s="3" t="n">
        <v>0</v>
      </c>
      <c r="O128" s="4" t="n">
        <v>0</v>
      </c>
      <c r="P128" s="4" t="n">
        <v>0</v>
      </c>
      <c r="Q128" s="4" t="str"/>
      <c r="R128" s="4" t="n">
        <v>0</v>
      </c>
      <c r="S128" s="4" t="n">
        <v>0</v>
      </c>
      <c r="T128" s="4" t="n">
        <v>0</v>
      </c>
      <c r="U128" s="4" t="n">
        <v>0</v>
      </c>
      <c r="V128" s="4" t="n">
        <v>1</v>
      </c>
    </row>
    <row r="129">
      <c r="A129" t="n">
        <v>18</v>
      </c>
      <c r="B129" t="inlineStr">
        <is>
          <t>20602544495</t>
        </is>
      </c>
      <c r="C129" t="inlineStr">
        <is>
          <t>ASOCIACION DE PRODUCTORES ECOLOGICOS AGRARIOS DEL DISTRITO DE QUICHES</t>
        </is>
      </c>
      <c r="D129" s="6" t="n">
        <v>2025</v>
      </c>
      <c r="F129" t="inlineStr">
        <is>
          <t>PAC</t>
        </is>
      </c>
      <c r="G129" s="4" t="n">
        <v>0</v>
      </c>
      <c r="H129" s="4" t="n">
        <v>0</v>
      </c>
      <c r="I129" s="4" t="n">
        <v>0</v>
      </c>
      <c r="J129" s="4" t="n">
        <v>0</v>
      </c>
      <c r="K129" s="4" t="n">
        <v>0</v>
      </c>
      <c r="L129" s="3" t="n">
        <v>0</v>
      </c>
      <c r="M129" s="3" t="n">
        <v>0</v>
      </c>
      <c r="N129" s="3" t="n">
        <v>0</v>
      </c>
      <c r="O129" s="4" t="n">
        <v>0</v>
      </c>
      <c r="P129" s="4" t="n">
        <v>0</v>
      </c>
      <c r="Q129" s="4" t="str"/>
      <c r="R129" s="4" t="n">
        <v>0</v>
      </c>
      <c r="S129" s="4" t="n">
        <v>0</v>
      </c>
      <c r="T129" s="4" t="n">
        <v>0</v>
      </c>
      <c r="U129" s="4" t="n">
        <v>0</v>
      </c>
      <c r="V129" s="4" t="n">
        <v>1</v>
      </c>
    </row>
    <row r="130">
      <c r="A130" t="n">
        <v>19</v>
      </c>
      <c r="B130" t="inlineStr">
        <is>
          <t>20534142146</t>
        </is>
      </c>
      <c r="C130" t="inlineStr">
        <is>
          <t>ASOCIACION DE PRODUCTORES Y COMERCIANTES DE TARA DE PUCHKA</t>
        </is>
      </c>
      <c r="D130" s="6" t="n">
        <v>2018</v>
      </c>
      <c r="E130" t="n">
        <v>1</v>
      </c>
      <c r="F130" t="inlineStr">
        <is>
          <t>PAC</t>
        </is>
      </c>
      <c r="G130" s="4" t="str"/>
      <c r="H130" s="4" t="str"/>
      <c r="I130" s="4" t="n">
        <v>39</v>
      </c>
      <c r="J130" s="4" t="str"/>
      <c r="K130" s="4" t="str"/>
      <c r="L130" s="3" t="str"/>
      <c r="M130" s="3" t="str"/>
      <c r="N130" s="3" t="n">
        <v>0</v>
      </c>
      <c r="O130" s="4" t="str"/>
      <c r="P130" s="4" t="str"/>
      <c r="Q130" s="4" t="str"/>
      <c r="R130" s="4" t="str"/>
      <c r="S130" s="4" t="str"/>
      <c r="T130" s="4" t="str"/>
      <c r="U130" s="4" t="str"/>
      <c r="V130" s="4" t="n">
        <v>1</v>
      </c>
    </row>
    <row r="131">
      <c r="A131" t="n">
        <v>19</v>
      </c>
      <c r="B131" t="inlineStr">
        <is>
          <t>20534142146</t>
        </is>
      </c>
      <c r="C131" t="inlineStr">
        <is>
          <t>ASOCIACION DE PRODUCTORES Y COMERCIANTES DE TARA DE PUCHKA</t>
        </is>
      </c>
      <c r="D131" s="6" t="n">
        <v>2019</v>
      </c>
      <c r="F131" t="inlineStr">
        <is>
          <t>PAC</t>
        </is>
      </c>
      <c r="G131" s="4" t="n">
        <v>0</v>
      </c>
      <c r="H131" s="4" t="n">
        <v>0</v>
      </c>
      <c r="I131" s="4" t="n">
        <v>0</v>
      </c>
      <c r="J131" s="4" t="str"/>
      <c r="K131" s="4" t="str"/>
      <c r="L131" s="3" t="n">
        <v>0</v>
      </c>
      <c r="M131" s="3" t="n">
        <v>0</v>
      </c>
      <c r="N131" s="3" t="n">
        <v>0</v>
      </c>
      <c r="O131" s="4" t="str"/>
      <c r="P131" s="4" t="str"/>
      <c r="Q131" s="4" t="str"/>
      <c r="R131" s="4" t="str"/>
      <c r="S131" s="4" t="str"/>
      <c r="T131" s="4" t="str"/>
      <c r="U131" s="4" t="str"/>
      <c r="V131" s="4" t="n">
        <v>1</v>
      </c>
    </row>
    <row r="132">
      <c r="A132" t="n">
        <v>19</v>
      </c>
      <c r="B132" t="inlineStr">
        <is>
          <t>20534142146</t>
        </is>
      </c>
      <c r="C132" t="inlineStr">
        <is>
          <t>ASOCIACION DE PRODUCTORES Y COMERCIANTES DE TARA DE PUCHKA</t>
        </is>
      </c>
      <c r="D132" s="6" t="n">
        <v>2020</v>
      </c>
      <c r="F132" t="inlineStr">
        <is>
          <t>PAC</t>
        </is>
      </c>
      <c r="G132" s="4" t="n">
        <v>0</v>
      </c>
      <c r="H132" s="4" t="n">
        <v>0</v>
      </c>
      <c r="I132" s="4" t="n">
        <v>0</v>
      </c>
      <c r="J132" s="4" t="n">
        <v>0</v>
      </c>
      <c r="K132" s="4" t="n">
        <v>0</v>
      </c>
      <c r="L132" s="3" t="n">
        <v>0</v>
      </c>
      <c r="M132" s="3" t="n">
        <v>0</v>
      </c>
      <c r="N132" s="3" t="n">
        <v>0</v>
      </c>
      <c r="O132" s="4" t="str"/>
      <c r="P132" s="4" t="str"/>
      <c r="Q132" s="4" t="str"/>
      <c r="R132" s="4" t="str"/>
      <c r="S132" s="4" t="str"/>
      <c r="T132" s="4" t="str"/>
      <c r="U132" s="4" t="str"/>
      <c r="V132" s="4" t="n">
        <v>1</v>
      </c>
    </row>
    <row r="133">
      <c r="A133" t="n">
        <v>19</v>
      </c>
      <c r="B133" t="inlineStr">
        <is>
          <t>20534142146</t>
        </is>
      </c>
      <c r="C133" t="inlineStr">
        <is>
          <t>ASOCIACION DE PRODUCTORES Y COMERCIANTES DE TARA DE PUCHKA</t>
        </is>
      </c>
      <c r="D133" s="6" t="n">
        <v>2021</v>
      </c>
      <c r="F133" t="inlineStr">
        <is>
          <t>PAC</t>
        </is>
      </c>
      <c r="G133" s="4" t="n">
        <v>0</v>
      </c>
      <c r="H133" s="4" t="n">
        <v>0</v>
      </c>
      <c r="I133" s="4" t="n">
        <v>0</v>
      </c>
      <c r="J133" s="4" t="n">
        <v>0</v>
      </c>
      <c r="K133" s="4" t="n">
        <v>0</v>
      </c>
      <c r="L133" s="3" t="n">
        <v>0</v>
      </c>
      <c r="M133" s="3" t="n">
        <v>0</v>
      </c>
      <c r="N133" s="3" t="n">
        <v>0</v>
      </c>
      <c r="O133" s="4" t="str"/>
      <c r="P133" s="4" t="str"/>
      <c r="Q133" s="4" t="str"/>
      <c r="R133" s="4" t="str"/>
      <c r="S133" s="4" t="str"/>
      <c r="T133" s="4" t="str"/>
      <c r="U133" s="4" t="str"/>
      <c r="V133" s="4" t="n">
        <v>1</v>
      </c>
    </row>
    <row r="134">
      <c r="A134" t="n">
        <v>19</v>
      </c>
      <c r="B134" t="inlineStr">
        <is>
          <t>20534142146</t>
        </is>
      </c>
      <c r="C134" t="inlineStr">
        <is>
          <t>ASOCIACION DE PRODUCTORES Y COMERCIANTES DE TARA DE PUCHKA</t>
        </is>
      </c>
      <c r="D134" s="6" t="n">
        <v>2022</v>
      </c>
      <c r="F134" t="inlineStr">
        <is>
          <t>PAC</t>
        </is>
      </c>
      <c r="G134" s="4" t="n">
        <v>0</v>
      </c>
      <c r="H134" s="4" t="n">
        <v>0</v>
      </c>
      <c r="I134" s="4" t="n">
        <v>0</v>
      </c>
      <c r="J134" s="4" t="n">
        <v>0</v>
      </c>
      <c r="K134" s="4" t="n">
        <v>0</v>
      </c>
      <c r="L134" s="3" t="n">
        <v>0</v>
      </c>
      <c r="M134" s="3" t="n">
        <v>0</v>
      </c>
      <c r="N134" s="3" t="n">
        <v>0</v>
      </c>
      <c r="O134" s="4" t="str"/>
      <c r="P134" s="4" t="str"/>
      <c r="Q134" s="4" t="str"/>
      <c r="R134" s="4" t="str"/>
      <c r="S134" s="4" t="str"/>
      <c r="T134" s="4" t="str"/>
      <c r="U134" s="4" t="str"/>
      <c r="V134" s="4" t="n">
        <v>1</v>
      </c>
    </row>
    <row r="135">
      <c r="A135" t="n">
        <v>19</v>
      </c>
      <c r="B135" t="inlineStr">
        <is>
          <t>20534142146</t>
        </is>
      </c>
      <c r="C135" t="inlineStr">
        <is>
          <t>ASOCIACION DE PRODUCTORES Y COMERCIANTES DE TARA DE PUCHKA</t>
        </is>
      </c>
      <c r="D135" s="6" t="n">
        <v>2023</v>
      </c>
      <c r="F135" t="inlineStr">
        <is>
          <t>PAC</t>
        </is>
      </c>
      <c r="G135" s="4" t="n">
        <v>0</v>
      </c>
      <c r="H135" s="4" t="n">
        <v>0</v>
      </c>
      <c r="I135" s="4" t="n">
        <v>0</v>
      </c>
      <c r="J135" s="4" t="n">
        <v>0</v>
      </c>
      <c r="K135" s="4" t="n">
        <v>0</v>
      </c>
      <c r="L135" s="3" t="n">
        <v>0</v>
      </c>
      <c r="M135" s="3" t="n">
        <v>0</v>
      </c>
      <c r="N135" s="3" t="n">
        <v>0</v>
      </c>
      <c r="O135" s="4" t="n">
        <v>0</v>
      </c>
      <c r="P135" s="4" t="n">
        <v>0</v>
      </c>
      <c r="Q135" s="4" t="n">
        <v>0</v>
      </c>
      <c r="R135" s="4" t="n">
        <v>0</v>
      </c>
      <c r="S135" s="4" t="n">
        <v>0</v>
      </c>
      <c r="T135" s="4" t="n">
        <v>0</v>
      </c>
      <c r="U135" s="4" t="n">
        <v>0</v>
      </c>
      <c r="V135" s="4" t="n">
        <v>1</v>
      </c>
    </row>
    <row r="136">
      <c r="A136" t="n">
        <v>19</v>
      </c>
      <c r="B136" t="inlineStr">
        <is>
          <t>20534142146</t>
        </is>
      </c>
      <c r="C136" t="inlineStr">
        <is>
          <t>ASOCIACION DE PRODUCTORES Y COMERCIANTES DE TARA DE PUCHKA</t>
        </is>
      </c>
      <c r="D136" s="6" t="n">
        <v>2024</v>
      </c>
      <c r="F136" t="inlineStr">
        <is>
          <t>PAC</t>
        </is>
      </c>
      <c r="G136" s="4" t="n">
        <v>0</v>
      </c>
      <c r="H136" s="4" t="n">
        <v>0</v>
      </c>
      <c r="I136" s="4" t="n">
        <v>0</v>
      </c>
      <c r="J136" s="4" t="n">
        <v>0</v>
      </c>
      <c r="K136" s="4" t="n">
        <v>0</v>
      </c>
      <c r="L136" s="3" t="n">
        <v>0</v>
      </c>
      <c r="M136" s="3" t="n">
        <v>0</v>
      </c>
      <c r="N136" s="3" t="n">
        <v>0</v>
      </c>
      <c r="O136" s="4" t="n">
        <v>0</v>
      </c>
      <c r="P136" s="4" t="n">
        <v>0</v>
      </c>
      <c r="Q136" s="4" t="str"/>
      <c r="R136" s="4" t="n">
        <v>0</v>
      </c>
      <c r="S136" s="4" t="n">
        <v>0</v>
      </c>
      <c r="T136" s="4" t="n">
        <v>0</v>
      </c>
      <c r="U136" s="4" t="n">
        <v>0</v>
      </c>
      <c r="V136" s="4" t="n">
        <v>1</v>
      </c>
    </row>
    <row r="137">
      <c r="A137" t="n">
        <v>19</v>
      </c>
      <c r="B137" t="inlineStr">
        <is>
          <t>20534142146</t>
        </is>
      </c>
      <c r="C137" t="inlineStr">
        <is>
          <t>ASOCIACION DE PRODUCTORES Y COMERCIANTES DE TARA DE PUCHKA</t>
        </is>
      </c>
      <c r="D137" s="6" t="n">
        <v>2025</v>
      </c>
      <c r="F137" t="inlineStr">
        <is>
          <t>PAC</t>
        </is>
      </c>
      <c r="G137" s="4" t="n">
        <v>0</v>
      </c>
      <c r="H137" s="4" t="n">
        <v>0</v>
      </c>
      <c r="I137" s="4" t="n">
        <v>0</v>
      </c>
      <c r="J137" s="4" t="n">
        <v>0</v>
      </c>
      <c r="K137" s="4" t="n">
        <v>0</v>
      </c>
      <c r="L137" s="3" t="n">
        <v>0</v>
      </c>
      <c r="M137" s="3" t="n">
        <v>0</v>
      </c>
      <c r="N137" s="3" t="n">
        <v>0</v>
      </c>
      <c r="O137" s="4" t="n">
        <v>0</v>
      </c>
      <c r="P137" s="4" t="n">
        <v>0</v>
      </c>
      <c r="Q137" s="4" t="str"/>
      <c r="R137" s="4" t="n">
        <v>0</v>
      </c>
      <c r="S137" s="4" t="n">
        <v>0</v>
      </c>
      <c r="T137" s="4" t="n">
        <v>0</v>
      </c>
      <c r="U137" s="4" t="n">
        <v>0</v>
      </c>
      <c r="V137" s="4" t="n">
        <v>1</v>
      </c>
    </row>
    <row r="138">
      <c r="A138" t="n">
        <v>20</v>
      </c>
      <c r="B138" t="inlineStr">
        <is>
          <t>SIN RUC</t>
        </is>
      </c>
      <c r="C138" t="inlineStr">
        <is>
          <t>GRUPO ASOCIADO PRODUCTORES DE CARAZ</t>
        </is>
      </c>
      <c r="D138" s="6" t="n">
        <v>2018</v>
      </c>
      <c r="E138" t="n">
        <v>1</v>
      </c>
      <c r="F138" t="inlineStr">
        <is>
          <t>PAC</t>
        </is>
      </c>
      <c r="G138" s="4" t="str"/>
      <c r="H138" s="4" t="str"/>
      <c r="I138" s="4" t="n">
        <v>4</v>
      </c>
      <c r="J138" s="4" t="str"/>
      <c r="K138" s="4" t="str"/>
      <c r="L138" s="3" t="str"/>
      <c r="M138" s="3" t="str"/>
      <c r="N138" s="3" t="n">
        <v>0</v>
      </c>
      <c r="O138" s="4" t="str"/>
      <c r="P138" s="4" t="str"/>
      <c r="Q138" s="4" t="str"/>
      <c r="R138" s="4" t="str"/>
      <c r="S138" s="4" t="str"/>
      <c r="T138" s="4" t="str"/>
      <c r="U138" s="4" t="str"/>
      <c r="V138" s="4" t="n">
        <v>7</v>
      </c>
    </row>
    <row r="139">
      <c r="A139" t="n">
        <v>20</v>
      </c>
      <c r="B139" t="inlineStr">
        <is>
          <t>SIN RUC</t>
        </is>
      </c>
      <c r="C139" t="inlineStr">
        <is>
          <t>GRUPO ASOCIADO PRODUCTORES DE CARAZ</t>
        </is>
      </c>
      <c r="D139" s="6" t="n">
        <v>2019</v>
      </c>
      <c r="F139" t="inlineStr">
        <is>
          <t>PAC</t>
        </is>
      </c>
      <c r="G139" s="4" t="n">
        <v>0</v>
      </c>
      <c r="H139" s="4" t="n">
        <v>0</v>
      </c>
      <c r="I139" s="4" t="n">
        <v>0</v>
      </c>
      <c r="J139" s="4" t="str"/>
      <c r="K139" s="4" t="str"/>
      <c r="L139" s="3" t="n">
        <v>0</v>
      </c>
      <c r="M139" s="3" t="n">
        <v>0</v>
      </c>
      <c r="N139" s="3" t="n">
        <v>0</v>
      </c>
      <c r="O139" s="4" t="str"/>
      <c r="P139" s="4" t="str"/>
      <c r="Q139" s="4" t="str"/>
      <c r="R139" s="4" t="str"/>
      <c r="S139" s="4" t="str"/>
      <c r="T139" s="4" t="str"/>
      <c r="U139" s="4" t="str"/>
      <c r="V139" s="4" t="n">
        <v>7</v>
      </c>
    </row>
    <row r="140">
      <c r="A140" t="n">
        <v>20</v>
      </c>
      <c r="B140" t="inlineStr">
        <is>
          <t>SIN RUC</t>
        </is>
      </c>
      <c r="C140" t="inlineStr">
        <is>
          <t>GRUPO ASOCIADO PRODUCTORES DE CARAZ</t>
        </is>
      </c>
      <c r="D140" s="6" t="n">
        <v>2020</v>
      </c>
      <c r="F140" t="inlineStr">
        <is>
          <t>PAC</t>
        </is>
      </c>
      <c r="G140" s="4" t="n">
        <v>0</v>
      </c>
      <c r="H140" s="4" t="n">
        <v>0</v>
      </c>
      <c r="I140" s="4" t="n">
        <v>0</v>
      </c>
      <c r="J140" s="4" t="n">
        <v>0</v>
      </c>
      <c r="K140" s="4" t="n">
        <v>0</v>
      </c>
      <c r="L140" s="3" t="n">
        <v>0</v>
      </c>
      <c r="M140" s="3" t="n">
        <v>0</v>
      </c>
      <c r="N140" s="3" t="n">
        <v>0</v>
      </c>
      <c r="O140" s="4" t="str"/>
      <c r="P140" s="4" t="str"/>
      <c r="Q140" s="4" t="str"/>
      <c r="R140" s="4" t="str"/>
      <c r="S140" s="4" t="str"/>
      <c r="T140" s="4" t="str"/>
      <c r="U140" s="4" t="str"/>
      <c r="V140" s="4" t="n">
        <v>7</v>
      </c>
    </row>
    <row r="141">
      <c r="A141" t="n">
        <v>20</v>
      </c>
      <c r="B141" t="inlineStr">
        <is>
          <t>SIN RUC</t>
        </is>
      </c>
      <c r="C141" t="inlineStr">
        <is>
          <t>GRUPO ASOCIADO PRODUCTORES DE CARAZ</t>
        </is>
      </c>
      <c r="D141" s="6" t="n">
        <v>2021</v>
      </c>
      <c r="F141" t="inlineStr">
        <is>
          <t>PAC</t>
        </is>
      </c>
      <c r="G141" s="4" t="n">
        <v>0</v>
      </c>
      <c r="H141" s="4" t="n">
        <v>0</v>
      </c>
      <c r="I141" s="4" t="n">
        <v>0</v>
      </c>
      <c r="J141" s="4" t="n">
        <v>0</v>
      </c>
      <c r="K141" s="4" t="n">
        <v>0</v>
      </c>
      <c r="L141" s="3" t="n">
        <v>0</v>
      </c>
      <c r="M141" s="3" t="n">
        <v>0</v>
      </c>
      <c r="N141" s="3" t="n">
        <v>0</v>
      </c>
      <c r="O141" s="4" t="str"/>
      <c r="P141" s="4" t="str"/>
      <c r="Q141" s="4" t="str"/>
      <c r="R141" s="4" t="str"/>
      <c r="S141" s="4" t="str"/>
      <c r="T141" s="4" t="str"/>
      <c r="U141" s="4" t="str"/>
      <c r="V141" s="4" t="n">
        <v>7</v>
      </c>
    </row>
    <row r="142">
      <c r="A142" t="n">
        <v>20</v>
      </c>
      <c r="B142" t="inlineStr">
        <is>
          <t>SIN RUC</t>
        </is>
      </c>
      <c r="C142" t="inlineStr">
        <is>
          <t>GRUPO ASOCIADO PRODUCTORES DE CARAZ</t>
        </is>
      </c>
      <c r="D142" s="6" t="n">
        <v>2022</v>
      </c>
      <c r="F142" t="inlineStr">
        <is>
          <t>PAC</t>
        </is>
      </c>
      <c r="G142" s="4" t="n">
        <v>0</v>
      </c>
      <c r="H142" s="4" t="n">
        <v>0</v>
      </c>
      <c r="I142" s="4" t="n">
        <v>0</v>
      </c>
      <c r="J142" s="4" t="n">
        <v>0</v>
      </c>
      <c r="K142" s="4" t="n">
        <v>0</v>
      </c>
      <c r="L142" s="3" t="n">
        <v>0</v>
      </c>
      <c r="M142" s="3" t="n">
        <v>0</v>
      </c>
      <c r="N142" s="3" t="n">
        <v>0</v>
      </c>
      <c r="O142" s="4" t="str"/>
      <c r="P142" s="4" t="str"/>
      <c r="Q142" s="4" t="str"/>
      <c r="R142" s="4" t="str"/>
      <c r="S142" s="4" t="str"/>
      <c r="T142" s="4" t="str"/>
      <c r="U142" s="4" t="str"/>
      <c r="V142" s="4" t="n">
        <v>7</v>
      </c>
    </row>
    <row r="143">
      <c r="A143" t="n">
        <v>20</v>
      </c>
      <c r="B143" t="inlineStr">
        <is>
          <t>SIN RUC</t>
        </is>
      </c>
      <c r="C143" t="inlineStr">
        <is>
          <t>GRUPO ASOCIADO PRODUCTORES DE CARAZ</t>
        </is>
      </c>
      <c r="D143" s="6" t="n">
        <v>2023</v>
      </c>
      <c r="F143" t="inlineStr">
        <is>
          <t>PAC</t>
        </is>
      </c>
      <c r="G143" s="4" t="n">
        <v>0</v>
      </c>
      <c r="H143" s="4" t="n">
        <v>0</v>
      </c>
      <c r="I143" s="4" t="n">
        <v>0</v>
      </c>
      <c r="J143" s="4" t="n">
        <v>0</v>
      </c>
      <c r="K143" s="4" t="n">
        <v>0</v>
      </c>
      <c r="L143" s="3" t="n">
        <v>0</v>
      </c>
      <c r="M143" s="3" t="n">
        <v>0</v>
      </c>
      <c r="N143" s="3" t="n">
        <v>0</v>
      </c>
      <c r="O143" s="4" t="n">
        <v>0</v>
      </c>
      <c r="P143" s="4" t="n">
        <v>0</v>
      </c>
      <c r="Q143" s="4" t="n">
        <v>0</v>
      </c>
      <c r="R143" s="4" t="n">
        <v>0</v>
      </c>
      <c r="S143" s="4" t="n">
        <v>0</v>
      </c>
      <c r="T143" s="4" t="n">
        <v>0</v>
      </c>
      <c r="U143" s="4" t="n">
        <v>0</v>
      </c>
      <c r="V143" s="4" t="n">
        <v>7</v>
      </c>
    </row>
    <row r="144">
      <c r="A144" t="n">
        <v>20</v>
      </c>
      <c r="B144" t="inlineStr">
        <is>
          <t>SIN RUC</t>
        </is>
      </c>
      <c r="C144" t="inlineStr">
        <is>
          <t>GRUPO ASOCIADO PRODUCTORES DE CARAZ</t>
        </is>
      </c>
      <c r="D144" s="6" t="n">
        <v>2024</v>
      </c>
      <c r="F144" t="inlineStr">
        <is>
          <t>PAC</t>
        </is>
      </c>
      <c r="G144" s="4" t="n">
        <v>0</v>
      </c>
      <c r="H144" s="4" t="n">
        <v>0</v>
      </c>
      <c r="I144" s="4" t="n">
        <v>0</v>
      </c>
      <c r="J144" s="4" t="n">
        <v>0</v>
      </c>
      <c r="K144" s="4" t="n">
        <v>0</v>
      </c>
      <c r="L144" s="3" t="n">
        <v>0</v>
      </c>
      <c r="M144" s="3" t="n">
        <v>0</v>
      </c>
      <c r="N144" s="3" t="n">
        <v>0</v>
      </c>
      <c r="O144" s="4" t="n">
        <v>0</v>
      </c>
      <c r="P144" s="4" t="n">
        <v>0</v>
      </c>
      <c r="Q144" s="4" t="str"/>
      <c r="R144" s="4" t="n">
        <v>0</v>
      </c>
      <c r="S144" s="4" t="n">
        <v>0</v>
      </c>
      <c r="T144" s="4" t="n">
        <v>0</v>
      </c>
      <c r="U144" s="4" t="n">
        <v>0</v>
      </c>
      <c r="V144" s="4" t="n">
        <v>7</v>
      </c>
    </row>
    <row r="145">
      <c r="A145" t="n">
        <v>20</v>
      </c>
      <c r="B145" t="inlineStr">
        <is>
          <t>SIN RUC</t>
        </is>
      </c>
      <c r="C145" t="inlineStr">
        <is>
          <t>GRUPO ASOCIADO PRODUCTORES DE CARAZ</t>
        </is>
      </c>
      <c r="D145" s="6" t="n">
        <v>2025</v>
      </c>
      <c r="F145" t="inlineStr">
        <is>
          <t>PAC</t>
        </is>
      </c>
      <c r="G145" s="4" t="n">
        <v>0</v>
      </c>
      <c r="H145" s="4" t="n">
        <v>0</v>
      </c>
      <c r="I145" s="4" t="n">
        <v>0</v>
      </c>
      <c r="J145" s="4" t="n">
        <v>0</v>
      </c>
      <c r="K145" s="4" t="n">
        <v>0</v>
      </c>
      <c r="L145" s="3" t="n">
        <v>0</v>
      </c>
      <c r="M145" s="3" t="n">
        <v>0</v>
      </c>
      <c r="N145" s="3" t="n">
        <v>0</v>
      </c>
      <c r="O145" s="4" t="n">
        <v>0</v>
      </c>
      <c r="P145" s="4" t="n">
        <v>0</v>
      </c>
      <c r="Q145" s="4" t="str"/>
      <c r="R145" s="4" t="n">
        <v>0</v>
      </c>
      <c r="S145" s="4" t="n">
        <v>0</v>
      </c>
      <c r="T145" s="4" t="n">
        <v>0</v>
      </c>
      <c r="U145" s="4" t="n">
        <v>0</v>
      </c>
      <c r="V145" s="4" t="n">
        <v>7</v>
      </c>
    </row>
    <row r="146">
      <c r="A146" t="n">
        <v>21</v>
      </c>
      <c r="B146" t="inlineStr">
        <is>
          <t>20603223421</t>
        </is>
      </c>
      <c r="C146" t="inlineStr">
        <is>
          <t>COOPERATIVA DE PRODUCTORES AGROECOLOGICOS LA PERLA DE LOS ANDES-CALLEJON DE HUAYLAS ANCASH</t>
        </is>
      </c>
      <c r="D146" s="6" t="n">
        <v>2018</v>
      </c>
      <c r="E146" t="n">
        <v>1</v>
      </c>
      <c r="F146" t="inlineStr">
        <is>
          <t>PAC</t>
        </is>
      </c>
      <c r="G146" s="4" t="str"/>
      <c r="H146" s="4" t="str"/>
      <c r="I146" s="4" t="n">
        <v>521</v>
      </c>
      <c r="J146" s="4" t="str"/>
      <c r="K146" s="4" t="str"/>
      <c r="L146" s="3" t="str"/>
      <c r="M146" s="3" t="str"/>
      <c r="N146" s="3" t="n">
        <v>0</v>
      </c>
      <c r="O146" s="4" t="str"/>
      <c r="P146" s="4" t="str"/>
      <c r="Q146" s="4" t="str"/>
      <c r="R146" s="4" t="str"/>
      <c r="S146" s="4" t="str"/>
      <c r="T146" s="4" t="str"/>
      <c r="U146" s="4" t="str"/>
      <c r="V146" s="4" t="n">
        <v>1</v>
      </c>
    </row>
    <row r="147">
      <c r="A147" t="n">
        <v>21</v>
      </c>
      <c r="B147" t="inlineStr">
        <is>
          <t>20603223421</t>
        </is>
      </c>
      <c r="C147" t="inlineStr">
        <is>
          <t>COOPERATIVA DE PRODUCTORES AGROECOLOGICOS LA PERLA DE LOS ANDES-CALLEJON DE HUAYLAS ANCASH</t>
        </is>
      </c>
      <c r="D147" s="6" t="n">
        <v>2019</v>
      </c>
      <c r="E147" t="n">
        <v>1</v>
      </c>
      <c r="F147" t="inlineStr">
        <is>
          <t>PAC</t>
        </is>
      </c>
      <c r="G147" s="4" t="n">
        <v>79</v>
      </c>
      <c r="H147" s="4" t="n">
        <v>17</v>
      </c>
      <c r="I147" s="4" t="n">
        <v>96</v>
      </c>
      <c r="J147" s="4" t="str"/>
      <c r="K147" s="4" t="str"/>
      <c r="L147" s="3" t="n">
        <v>11802.35</v>
      </c>
      <c r="M147" s="3" t="n">
        <v>0</v>
      </c>
      <c r="N147" s="3" t="n">
        <v>11802.35</v>
      </c>
      <c r="O147" s="4" t="str"/>
      <c r="P147" s="4" t="str"/>
      <c r="Q147" s="4" t="str"/>
      <c r="R147" s="4" t="str"/>
      <c r="S147" s="4" t="str"/>
      <c r="T147" s="4" t="str"/>
      <c r="U147" s="4" t="str"/>
      <c r="V147" s="4" t="n">
        <v>1</v>
      </c>
    </row>
    <row r="148">
      <c r="A148" t="n">
        <v>21</v>
      </c>
      <c r="B148" t="inlineStr">
        <is>
          <t>20603223421</t>
        </is>
      </c>
      <c r="C148" t="inlineStr">
        <is>
          <t>COOPERATIVA DE PRODUCTORES AGROECOLOGICOS LA PERLA DE LOS ANDES-CALLEJON DE HUAYLAS ANCASH</t>
        </is>
      </c>
      <c r="D148" s="6" t="n">
        <v>2020</v>
      </c>
      <c r="E148" t="n">
        <v>1</v>
      </c>
      <c r="F148" t="inlineStr">
        <is>
          <t>PAC</t>
        </is>
      </c>
      <c r="G148" s="4" t="n">
        <v>213</v>
      </c>
      <c r="H148" s="4" t="n">
        <v>60</v>
      </c>
      <c r="I148" s="4" t="n">
        <v>273</v>
      </c>
      <c r="J148" s="4" t="n">
        <v>18</v>
      </c>
      <c r="K148" s="4" t="n">
        <v>6</v>
      </c>
      <c r="L148" s="3" t="n">
        <v>109219.27</v>
      </c>
      <c r="M148" s="3" t="n">
        <v>0</v>
      </c>
      <c r="N148" s="3" t="n">
        <v>109219.27</v>
      </c>
      <c r="O148" s="4" t="str"/>
      <c r="P148" s="4" t="str"/>
      <c r="Q148" s="4" t="str"/>
      <c r="R148" s="4" t="str"/>
      <c r="S148" s="4" t="str"/>
      <c r="T148" s="4" t="str"/>
      <c r="U148" s="4" t="str"/>
      <c r="V148" s="4" t="n">
        <v>1</v>
      </c>
    </row>
    <row r="149">
      <c r="A149" t="n">
        <v>21</v>
      </c>
      <c r="B149" t="inlineStr">
        <is>
          <t>20603223421</t>
        </is>
      </c>
      <c r="C149" t="inlineStr">
        <is>
          <t>COOPERATIVA DE PRODUCTORES AGROECOLOGICOS LA PERLA DE LOS ANDES-CALLEJON DE HUAYLAS ANCASH</t>
        </is>
      </c>
      <c r="D149" s="6" t="n">
        <v>2021</v>
      </c>
      <c r="E149" t="n">
        <v>1</v>
      </c>
      <c r="F149" t="inlineStr">
        <is>
          <t>PAC</t>
        </is>
      </c>
      <c r="G149" s="4" t="n">
        <v>215</v>
      </c>
      <c r="H149" s="4" t="n">
        <v>58</v>
      </c>
      <c r="I149" s="4" t="n">
        <v>273</v>
      </c>
      <c r="J149" s="4" t="n">
        <v>36</v>
      </c>
      <c r="K149" s="4" t="n">
        <v>7</v>
      </c>
      <c r="L149" s="3" t="n">
        <v>131381.75</v>
      </c>
      <c r="M149" s="3" t="n">
        <v>0</v>
      </c>
      <c r="N149" s="3" t="n">
        <v>131381.75</v>
      </c>
      <c r="O149" s="4" t="str"/>
      <c r="P149" s="4" t="str"/>
      <c r="Q149" s="4" t="str"/>
      <c r="R149" s="4" t="str"/>
      <c r="S149" s="4" t="str"/>
      <c r="T149" s="4" t="str"/>
      <c r="U149" s="4" t="str"/>
      <c r="V149" s="4" t="n">
        <v>1</v>
      </c>
    </row>
    <row r="150">
      <c r="A150" t="n">
        <v>21</v>
      </c>
      <c r="B150" t="inlineStr">
        <is>
          <t>20603223421</t>
        </is>
      </c>
      <c r="C150" t="inlineStr">
        <is>
          <t>COOPERATIVA DE PRODUCTORES AGROECOLOGICOS LA PERLA DE LOS ANDES-CALLEJON DE HUAYLAS ANCASH</t>
        </is>
      </c>
      <c r="D150" s="6" t="n">
        <v>2022</v>
      </c>
      <c r="E150" t="n">
        <v>1</v>
      </c>
      <c r="F150" t="inlineStr">
        <is>
          <t>PAC</t>
        </is>
      </c>
      <c r="G150" s="4" t="n">
        <v>59</v>
      </c>
      <c r="H150" s="4" t="n">
        <v>18</v>
      </c>
      <c r="I150" s="4" t="n">
        <v>77</v>
      </c>
      <c r="J150" s="4" t="n">
        <v>25</v>
      </c>
      <c r="K150" s="4" t="n">
        <v>6</v>
      </c>
      <c r="L150" s="3" t="n">
        <v>129764.41</v>
      </c>
      <c r="M150" s="3" t="n">
        <v>0</v>
      </c>
      <c r="N150" s="3" t="n">
        <v>129764.41</v>
      </c>
      <c r="O150" s="4" t="str"/>
      <c r="P150" s="4" t="str"/>
      <c r="Q150" s="4" t="str"/>
      <c r="R150" s="4" t="str"/>
      <c r="S150" s="4" t="str"/>
      <c r="T150" s="4" t="str"/>
      <c r="U150" s="4" t="str"/>
      <c r="V150" s="4" t="n">
        <v>1</v>
      </c>
    </row>
    <row r="151">
      <c r="A151" t="n">
        <v>21</v>
      </c>
      <c r="B151" t="inlineStr">
        <is>
          <t>20603223421</t>
        </is>
      </c>
      <c r="C151" t="inlineStr">
        <is>
          <t>COOPERATIVA DE PRODUCTORES AGROECOLOGICOS LA PERLA DE LOS ANDES-CALLEJON DE HUAYLAS ANCASH</t>
        </is>
      </c>
      <c r="D151" s="6" t="n">
        <v>2023</v>
      </c>
      <c r="E151" t="n">
        <v>1</v>
      </c>
      <c r="F151" t="inlineStr">
        <is>
          <t>PAC</t>
        </is>
      </c>
      <c r="G151" s="4" t="n">
        <v>59</v>
      </c>
      <c r="H151" s="4" t="n">
        <v>18</v>
      </c>
      <c r="I151" s="4" t="n">
        <v>77</v>
      </c>
      <c r="J151" s="4" t="n">
        <v>36</v>
      </c>
      <c r="K151" s="4" t="n">
        <v>2</v>
      </c>
      <c r="L151" s="3" t="n">
        <v>141145.57</v>
      </c>
      <c r="M151" s="3" t="n">
        <v>0</v>
      </c>
      <c r="N151" s="3" t="n">
        <v>141145.57</v>
      </c>
      <c r="O151" s="4" t="n">
        <v>0</v>
      </c>
      <c r="P151" s="4" t="n">
        <v>0</v>
      </c>
      <c r="Q151" s="4" t="n">
        <v>0</v>
      </c>
      <c r="R151" s="4" t="n">
        <v>141147.00106759</v>
      </c>
      <c r="S151" s="4" t="n">
        <v>0</v>
      </c>
      <c r="T151" s="4" t="n">
        <v>0</v>
      </c>
      <c r="U151" s="4" t="n">
        <v>141147.00106759</v>
      </c>
      <c r="V151" s="4" t="n">
        <v>1</v>
      </c>
    </row>
    <row r="152">
      <c r="A152" t="n">
        <v>21</v>
      </c>
      <c r="B152" t="inlineStr">
        <is>
          <t>20603223421</t>
        </is>
      </c>
      <c r="C152" t="inlineStr">
        <is>
          <t>COOPERATIVA DE PRODUCTORES AGROECOLOGICOS LA PERLA DE LOS ANDES-CALLEJON DE HUAYLAS ANCASH</t>
        </is>
      </c>
      <c r="D152" s="6" t="n">
        <v>2024</v>
      </c>
      <c r="F152" t="inlineStr">
        <is>
          <t>PAC</t>
        </is>
      </c>
      <c r="G152" s="4" t="n">
        <v>0</v>
      </c>
      <c r="H152" s="4" t="n">
        <v>0</v>
      </c>
      <c r="I152" s="4" t="n">
        <v>0</v>
      </c>
      <c r="J152" s="4" t="n">
        <v>0</v>
      </c>
      <c r="K152" s="4" t="n">
        <v>0</v>
      </c>
      <c r="L152" s="3" t="n">
        <v>0</v>
      </c>
      <c r="M152" s="3" t="n">
        <v>0</v>
      </c>
      <c r="N152" s="3" t="n">
        <v>0</v>
      </c>
      <c r="O152" s="4" t="n">
        <v>0</v>
      </c>
      <c r="P152" s="4" t="n">
        <v>0</v>
      </c>
      <c r="Q152" s="4" t="str"/>
      <c r="R152" s="4" t="n">
        <v>0</v>
      </c>
      <c r="S152" s="4" t="n">
        <v>0</v>
      </c>
      <c r="T152" s="4" t="n">
        <v>0</v>
      </c>
      <c r="U152" s="4" t="n">
        <v>0</v>
      </c>
      <c r="V152" s="4" t="n">
        <v>1</v>
      </c>
    </row>
    <row r="153">
      <c r="A153" t="n">
        <v>21</v>
      </c>
      <c r="B153" t="inlineStr">
        <is>
          <t>20603223421</t>
        </is>
      </c>
      <c r="C153" t="inlineStr">
        <is>
          <t>COOPERATIVA DE PRODUCTORES AGROECOLOGICOS LA PERLA DE LOS ANDES-CALLEJON DE HUAYLAS ANCASH</t>
        </is>
      </c>
      <c r="D153" s="6" t="n">
        <v>2025</v>
      </c>
      <c r="F153" t="inlineStr">
        <is>
          <t>PAC</t>
        </is>
      </c>
      <c r="G153" s="4" t="n">
        <v>0</v>
      </c>
      <c r="H153" s="4" t="n">
        <v>0</v>
      </c>
      <c r="I153" s="4" t="n">
        <v>0</v>
      </c>
      <c r="J153" s="4" t="n">
        <v>0</v>
      </c>
      <c r="K153" s="4" t="n">
        <v>0</v>
      </c>
      <c r="L153" s="3" t="n">
        <v>0</v>
      </c>
      <c r="M153" s="3" t="n">
        <v>0</v>
      </c>
      <c r="N153" s="3" t="n">
        <v>0</v>
      </c>
      <c r="O153" s="4" t="n">
        <v>0</v>
      </c>
      <c r="P153" s="4" t="n">
        <v>0</v>
      </c>
      <c r="Q153" s="4" t="str"/>
      <c r="R153" s="4" t="n">
        <v>0</v>
      </c>
      <c r="S153" s="4" t="n">
        <v>0</v>
      </c>
      <c r="T153" s="4" t="n">
        <v>0</v>
      </c>
      <c r="U153" s="4" t="n">
        <v>0</v>
      </c>
      <c r="V153" s="4" t="n">
        <v>1</v>
      </c>
    </row>
    <row r="154">
      <c r="A154" t="n">
        <v>22</v>
      </c>
      <c r="B154" t="inlineStr">
        <is>
          <t>20601547458</t>
        </is>
      </c>
      <c r="C154" t="inlineStr">
        <is>
          <t>ASOCIACIÓN DE SEMILLARISTAS DE MAIZ CHOCLO VIRGEN DE LAS MERCEDES DEL DISTRITO DE CHINGAS</t>
        </is>
      </c>
      <c r="D154" s="6" t="n">
        <v>2018</v>
      </c>
      <c r="E154" t="n">
        <v>1</v>
      </c>
      <c r="F154" t="inlineStr">
        <is>
          <t>PAC</t>
        </is>
      </c>
      <c r="G154" s="4" t="str"/>
      <c r="H154" s="4" t="str"/>
      <c r="I154" s="4" t="n">
        <v>28</v>
      </c>
      <c r="J154" s="4" t="str"/>
      <c r="K154" s="4" t="str"/>
      <c r="L154" s="3" t="str"/>
      <c r="M154" s="3" t="str"/>
      <c r="N154" s="3" t="n">
        <v>0</v>
      </c>
      <c r="O154" s="4" t="str"/>
      <c r="P154" s="4" t="str"/>
      <c r="Q154" s="4" t="str"/>
      <c r="R154" s="4" t="str"/>
      <c r="S154" s="4" t="str"/>
      <c r="T154" s="4" t="str"/>
      <c r="U154" s="4" t="str"/>
      <c r="V154" s="4" t="n">
        <v>1</v>
      </c>
    </row>
    <row r="155">
      <c r="A155" t="n">
        <v>22</v>
      </c>
      <c r="B155" t="inlineStr">
        <is>
          <t>20601547458</t>
        </is>
      </c>
      <c r="C155" t="inlineStr">
        <is>
          <t>ASOCIACIÓN DE SEMILLARISTAS DE MAIZ CHOCLO VIRGEN DE LAS MERCEDES DEL DISTRITO DE CHINGAS</t>
        </is>
      </c>
      <c r="D155" s="6" t="n">
        <v>2019</v>
      </c>
      <c r="E155" t="n">
        <v>1</v>
      </c>
      <c r="F155" t="inlineStr">
        <is>
          <t>PAC</t>
        </is>
      </c>
      <c r="G155" s="4" t="n">
        <v>23</v>
      </c>
      <c r="H155" s="4" t="n">
        <v>3</v>
      </c>
      <c r="I155" s="4" t="n">
        <v>26</v>
      </c>
      <c r="J155" s="4" t="str"/>
      <c r="K155" s="4" t="str"/>
      <c r="L155" s="3" t="n">
        <v>0</v>
      </c>
      <c r="M155" s="3" t="n">
        <v>0</v>
      </c>
      <c r="N155" s="3" t="n">
        <v>0</v>
      </c>
      <c r="O155" s="4" t="str"/>
      <c r="P155" s="4" t="str"/>
      <c r="Q155" s="4" t="str"/>
      <c r="R155" s="4" t="str"/>
      <c r="S155" s="4" t="str"/>
      <c r="T155" s="4" t="str"/>
      <c r="U155" s="4" t="str"/>
      <c r="V155" s="4" t="n">
        <v>1</v>
      </c>
    </row>
    <row r="156">
      <c r="A156" t="n">
        <v>22</v>
      </c>
      <c r="B156" t="inlineStr">
        <is>
          <t>20601547458</t>
        </is>
      </c>
      <c r="C156" t="inlineStr">
        <is>
          <t>ASOCIACIÓN DE SEMILLARISTAS DE MAIZ CHOCLO VIRGEN DE LAS MERCEDES DEL DISTRITO DE CHINGAS</t>
        </is>
      </c>
      <c r="D156" s="6" t="n">
        <v>2020</v>
      </c>
      <c r="E156" t="n">
        <v>1</v>
      </c>
      <c r="F156" t="inlineStr">
        <is>
          <t>PAC</t>
        </is>
      </c>
      <c r="G156" s="4" t="n">
        <v>23</v>
      </c>
      <c r="H156" s="4" t="n">
        <v>3</v>
      </c>
      <c r="I156" s="4" t="n">
        <v>26</v>
      </c>
      <c r="J156" s="4" t="n">
        <v>3</v>
      </c>
      <c r="K156" s="4" t="n">
        <v>0</v>
      </c>
      <c r="L156" s="3" t="n">
        <v>13830</v>
      </c>
      <c r="M156" s="3" t="n">
        <v>0</v>
      </c>
      <c r="N156" s="3" t="n">
        <v>13830</v>
      </c>
      <c r="O156" s="4" t="str"/>
      <c r="P156" s="4" t="str"/>
      <c r="Q156" s="4" t="str"/>
      <c r="R156" s="4" t="str"/>
      <c r="S156" s="4" t="str"/>
      <c r="T156" s="4" t="str"/>
      <c r="U156" s="4" t="str"/>
      <c r="V156" s="4" t="n">
        <v>1</v>
      </c>
    </row>
    <row r="157">
      <c r="A157" t="n">
        <v>22</v>
      </c>
      <c r="B157" t="inlineStr">
        <is>
          <t>20601547458</t>
        </is>
      </c>
      <c r="C157" t="inlineStr">
        <is>
          <t>ASOCIACIÓN DE SEMILLARISTAS DE MAIZ CHOCLO VIRGEN DE LAS MERCEDES DEL DISTRITO DE CHINGAS</t>
        </is>
      </c>
      <c r="D157" s="6" t="n">
        <v>2021</v>
      </c>
      <c r="E157" t="n">
        <v>1</v>
      </c>
      <c r="F157" t="inlineStr">
        <is>
          <t>PAC</t>
        </is>
      </c>
      <c r="G157" s="4" t="n">
        <v>20</v>
      </c>
      <c r="H157" s="4" t="n">
        <v>3</v>
      </c>
      <c r="I157" s="4" t="n">
        <v>23</v>
      </c>
      <c r="J157" s="4" t="n">
        <v>44</v>
      </c>
      <c r="K157" s="4" t="n">
        <v>8</v>
      </c>
      <c r="L157" s="3" t="n">
        <v>378700</v>
      </c>
      <c r="M157" s="3" t="n">
        <v>0</v>
      </c>
      <c r="N157" s="3" t="n">
        <v>378700</v>
      </c>
      <c r="O157" s="4" t="str"/>
      <c r="P157" s="4" t="str"/>
      <c r="Q157" s="4" t="str"/>
      <c r="R157" s="4" t="str"/>
      <c r="S157" s="4" t="str"/>
      <c r="T157" s="4" t="str"/>
      <c r="U157" s="4" t="str"/>
      <c r="V157" s="4" t="n">
        <v>1</v>
      </c>
    </row>
    <row r="158">
      <c r="A158" t="n">
        <v>22</v>
      </c>
      <c r="B158" t="inlineStr">
        <is>
          <t>20601547458</t>
        </is>
      </c>
      <c r="C158" t="inlineStr">
        <is>
          <t>ASOCIACIÓN DE SEMILLARISTAS DE MAIZ CHOCLO VIRGEN DE LAS MERCEDES DEL DISTRITO DE CHINGAS</t>
        </is>
      </c>
      <c r="D158" s="6" t="n">
        <v>2022</v>
      </c>
      <c r="E158" t="n">
        <v>1</v>
      </c>
      <c r="F158" t="inlineStr">
        <is>
          <t>PAC</t>
        </is>
      </c>
      <c r="G158" s="4" t="n">
        <v>20</v>
      </c>
      <c r="H158" s="4" t="n">
        <v>3</v>
      </c>
      <c r="I158" s="4" t="n">
        <v>23</v>
      </c>
      <c r="J158" s="4" t="n">
        <v>25</v>
      </c>
      <c r="K158" s="4" t="n">
        <v>5</v>
      </c>
      <c r="L158" s="3" t="n">
        <v>452800</v>
      </c>
      <c r="M158" s="3" t="n">
        <v>0</v>
      </c>
      <c r="N158" s="3" t="n">
        <v>452800</v>
      </c>
      <c r="O158" s="4" t="str"/>
      <c r="P158" s="4" t="str"/>
      <c r="Q158" s="4" t="str"/>
      <c r="R158" s="4" t="str"/>
      <c r="S158" s="4" t="str"/>
      <c r="T158" s="4" t="str"/>
      <c r="U158" s="4" t="str"/>
      <c r="V158" s="4" t="n">
        <v>1</v>
      </c>
    </row>
    <row r="159">
      <c r="A159" t="n">
        <v>22</v>
      </c>
      <c r="B159" t="inlineStr">
        <is>
          <t>20601547458</t>
        </is>
      </c>
      <c r="C159" t="inlineStr">
        <is>
          <t>ASOCIACIÓN DE SEMILLARISTAS DE MAIZ CHOCLO VIRGEN DE LAS MERCEDES DEL DISTRITO DE CHINGAS</t>
        </is>
      </c>
      <c r="D159" s="6" t="n">
        <v>2023</v>
      </c>
      <c r="E159" t="n">
        <v>1</v>
      </c>
      <c r="F159" t="inlineStr">
        <is>
          <t>PAC</t>
        </is>
      </c>
      <c r="G159" s="4" t="n">
        <v>20</v>
      </c>
      <c r="H159" s="4" t="n">
        <v>3</v>
      </c>
      <c r="I159" s="4" t="n">
        <v>23</v>
      </c>
      <c r="J159" s="4" t="n">
        <v>34</v>
      </c>
      <c r="K159" s="4" t="n">
        <v>4</v>
      </c>
      <c r="L159" s="3" t="n">
        <v>564965</v>
      </c>
      <c r="M159" s="3" t="n">
        <v>0</v>
      </c>
      <c r="N159" s="3" t="n">
        <v>564965</v>
      </c>
      <c r="O159" s="4" t="n">
        <v>0</v>
      </c>
      <c r="P159" s="4" t="n">
        <v>564965</v>
      </c>
      <c r="Q159" s="4" t="n">
        <v>0</v>
      </c>
      <c r="R159" s="4" t="n">
        <v>0</v>
      </c>
      <c r="S159" s="4" t="n">
        <v>0</v>
      </c>
      <c r="T159" s="4" t="n">
        <v>0</v>
      </c>
      <c r="U159" s="4" t="n">
        <v>564965</v>
      </c>
      <c r="V159" s="4" t="n">
        <v>1</v>
      </c>
    </row>
    <row r="160">
      <c r="A160" t="n">
        <v>22</v>
      </c>
      <c r="B160" t="inlineStr">
        <is>
          <t>20601547458</t>
        </is>
      </c>
      <c r="C160" t="inlineStr">
        <is>
          <t>ASOCIACIÓN DE SEMILLARISTAS DE MAIZ CHOCLO VIRGEN DE LAS MERCEDES DEL DISTRITO DE CHINGAS</t>
        </is>
      </c>
      <c r="D160" s="6" t="n">
        <v>2024</v>
      </c>
      <c r="F160" t="inlineStr">
        <is>
          <t>PAC</t>
        </is>
      </c>
      <c r="G160" s="4" t="n">
        <v>0</v>
      </c>
      <c r="H160" s="4" t="n">
        <v>0</v>
      </c>
      <c r="I160" s="4" t="n">
        <v>0</v>
      </c>
      <c r="J160" s="4" t="n">
        <v>0</v>
      </c>
      <c r="K160" s="4" t="n">
        <v>0</v>
      </c>
      <c r="L160" s="3" t="n">
        <v>0</v>
      </c>
      <c r="M160" s="3" t="n">
        <v>0</v>
      </c>
      <c r="N160" s="3" t="n">
        <v>0</v>
      </c>
      <c r="O160" s="4" t="n">
        <v>0</v>
      </c>
      <c r="P160" s="4" t="n">
        <v>0</v>
      </c>
      <c r="Q160" s="4" t="str"/>
      <c r="R160" s="4" t="n">
        <v>0</v>
      </c>
      <c r="S160" s="4" t="n">
        <v>0</v>
      </c>
      <c r="T160" s="4" t="n">
        <v>0</v>
      </c>
      <c r="U160" s="4" t="n">
        <v>0</v>
      </c>
      <c r="V160" s="4" t="n">
        <v>1</v>
      </c>
    </row>
    <row r="161">
      <c r="A161" t="n">
        <v>22</v>
      </c>
      <c r="B161" t="inlineStr">
        <is>
          <t>20601547458</t>
        </is>
      </c>
      <c r="C161" t="inlineStr">
        <is>
          <t>ASOCIACIÓN DE SEMILLARISTAS DE MAIZ CHOCLO VIRGEN DE LAS MERCEDES DEL DISTRITO DE CHINGAS</t>
        </is>
      </c>
      <c r="D161" s="6" t="n">
        <v>2025</v>
      </c>
      <c r="F161" t="inlineStr">
        <is>
          <t>PAC</t>
        </is>
      </c>
      <c r="G161" s="4" t="n">
        <v>0</v>
      </c>
      <c r="H161" s="4" t="n">
        <v>0</v>
      </c>
      <c r="I161" s="4" t="n">
        <v>0</v>
      </c>
      <c r="J161" s="4" t="n">
        <v>0</v>
      </c>
      <c r="K161" s="4" t="n">
        <v>0</v>
      </c>
      <c r="L161" s="3" t="n">
        <v>0</v>
      </c>
      <c r="M161" s="3" t="n">
        <v>0</v>
      </c>
      <c r="N161" s="3" t="n">
        <v>0</v>
      </c>
      <c r="O161" s="4" t="n">
        <v>0</v>
      </c>
      <c r="P161" s="4" t="n">
        <v>0</v>
      </c>
      <c r="Q161" s="4" t="str"/>
      <c r="R161" s="4" t="n">
        <v>0</v>
      </c>
      <c r="S161" s="4" t="n">
        <v>0</v>
      </c>
      <c r="T161" s="4" t="n">
        <v>0</v>
      </c>
      <c r="U161" s="4" t="n">
        <v>0</v>
      </c>
      <c r="V161" s="4" t="n">
        <v>1</v>
      </c>
    </row>
    <row r="162">
      <c r="A162" t="n">
        <v>23</v>
      </c>
      <c r="B162" t="inlineStr">
        <is>
          <t>20603736703</t>
        </is>
      </c>
      <c r="C162" t="inlineStr">
        <is>
          <t>ASOCIACION DE PRODUCTORES DE PALTOS MORO</t>
        </is>
      </c>
      <c r="D162" s="6" t="n">
        <v>2018</v>
      </c>
      <c r="F162" t="inlineStr">
        <is>
          <t>PAC</t>
        </is>
      </c>
      <c r="G162" s="4" t="str"/>
      <c r="H162" s="4" t="str"/>
      <c r="I162" s="4" t="n">
        <v>0</v>
      </c>
      <c r="J162" s="4" t="str"/>
      <c r="K162" s="4" t="str"/>
      <c r="L162" s="3" t="str"/>
      <c r="M162" s="3" t="str"/>
      <c r="N162" s="3" t="n">
        <v>0</v>
      </c>
      <c r="O162" s="4" t="str"/>
      <c r="P162" s="4" t="str"/>
      <c r="Q162" s="4" t="str"/>
      <c r="R162" s="4" t="str"/>
      <c r="S162" s="4" t="str"/>
      <c r="T162" s="4" t="str"/>
      <c r="U162" s="4" t="str"/>
      <c r="V162" s="4" t="n">
        <v>1</v>
      </c>
    </row>
    <row r="163">
      <c r="A163" t="n">
        <v>23</v>
      </c>
      <c r="B163" t="inlineStr">
        <is>
          <t>20603736703</t>
        </is>
      </c>
      <c r="C163" t="inlineStr">
        <is>
          <t>ASOCIACION DE PRODUCTORES DE PALTOS MORO</t>
        </is>
      </c>
      <c r="D163" s="6" t="n">
        <v>2019</v>
      </c>
      <c r="E163" t="n">
        <v>1</v>
      </c>
      <c r="F163" t="inlineStr">
        <is>
          <t>PAC</t>
        </is>
      </c>
      <c r="G163" s="4" t="n">
        <v>33</v>
      </c>
      <c r="H163" s="4" t="n">
        <v>2</v>
      </c>
      <c r="I163" s="4" t="n">
        <v>35</v>
      </c>
      <c r="J163" s="4" t="str"/>
      <c r="K163" s="4" t="str"/>
      <c r="L163" s="3" t="n">
        <v>260411.15</v>
      </c>
      <c r="M163" s="3" t="n">
        <v>0</v>
      </c>
      <c r="N163" s="3" t="n">
        <v>260411.15</v>
      </c>
      <c r="O163" s="4" t="str"/>
      <c r="P163" s="4" t="str"/>
      <c r="Q163" s="4" t="str"/>
      <c r="R163" s="4" t="str"/>
      <c r="S163" s="4" t="str"/>
      <c r="T163" s="4" t="str"/>
      <c r="U163" s="4" t="str"/>
      <c r="V163" s="4" t="n">
        <v>1</v>
      </c>
    </row>
    <row r="164">
      <c r="A164" t="n">
        <v>23</v>
      </c>
      <c r="B164" t="inlineStr">
        <is>
          <t>20603736703</t>
        </is>
      </c>
      <c r="C164" t="inlineStr">
        <is>
          <t>ASOCIACION DE PRODUCTORES DE PALTOS MORO</t>
        </is>
      </c>
      <c r="D164" s="6" t="n">
        <v>2020</v>
      </c>
      <c r="F164" t="inlineStr">
        <is>
          <t>PAC</t>
        </is>
      </c>
      <c r="G164" s="4" t="n">
        <v>0</v>
      </c>
      <c r="H164" s="4" t="n">
        <v>0</v>
      </c>
      <c r="I164" s="4" t="n">
        <v>0</v>
      </c>
      <c r="J164" s="4" t="n">
        <v>0</v>
      </c>
      <c r="K164" s="4" t="n">
        <v>0</v>
      </c>
      <c r="L164" s="3" t="n">
        <v>0</v>
      </c>
      <c r="M164" s="3" t="n">
        <v>0</v>
      </c>
      <c r="N164" s="3" t="n">
        <v>0</v>
      </c>
      <c r="O164" s="4" t="str"/>
      <c r="P164" s="4" t="str"/>
      <c r="Q164" s="4" t="str"/>
      <c r="R164" s="4" t="str"/>
      <c r="S164" s="4" t="str"/>
      <c r="T164" s="4" t="str"/>
      <c r="U164" s="4" t="str"/>
      <c r="V164" s="4" t="n">
        <v>1</v>
      </c>
    </row>
    <row r="165">
      <c r="A165" t="n">
        <v>23</v>
      </c>
      <c r="B165" t="inlineStr">
        <is>
          <t>20603736703</t>
        </is>
      </c>
      <c r="C165" t="inlineStr">
        <is>
          <t>ASOCIACION DE PRODUCTORES DE PALTOS MORO</t>
        </is>
      </c>
      <c r="D165" s="6" t="n">
        <v>2021</v>
      </c>
      <c r="F165" t="inlineStr">
        <is>
          <t>PAC</t>
        </is>
      </c>
      <c r="G165" s="4" t="n">
        <v>0</v>
      </c>
      <c r="H165" s="4" t="n">
        <v>0</v>
      </c>
      <c r="I165" s="4" t="n">
        <v>0</v>
      </c>
      <c r="J165" s="4" t="n">
        <v>0</v>
      </c>
      <c r="K165" s="4" t="n">
        <v>0</v>
      </c>
      <c r="L165" s="3" t="n">
        <v>0</v>
      </c>
      <c r="M165" s="3" t="n">
        <v>0</v>
      </c>
      <c r="N165" s="3" t="n">
        <v>0</v>
      </c>
      <c r="O165" s="4" t="str"/>
      <c r="P165" s="4" t="str"/>
      <c r="Q165" s="4" t="str"/>
      <c r="R165" s="4" t="str"/>
      <c r="S165" s="4" t="str"/>
      <c r="T165" s="4" t="str"/>
      <c r="U165" s="4" t="str"/>
      <c r="V165" s="4" t="n">
        <v>1</v>
      </c>
    </row>
    <row r="166">
      <c r="A166" t="n">
        <v>23</v>
      </c>
      <c r="B166" t="inlineStr">
        <is>
          <t>20603736703</t>
        </is>
      </c>
      <c r="C166" t="inlineStr">
        <is>
          <t>ASOCIACION DE PRODUCTORES DE PALTOS MORO</t>
        </is>
      </c>
      <c r="D166" s="6" t="n">
        <v>2022</v>
      </c>
      <c r="F166" t="inlineStr">
        <is>
          <t>PAC</t>
        </is>
      </c>
      <c r="G166" s="4" t="n">
        <v>0</v>
      </c>
      <c r="H166" s="4" t="n">
        <v>0</v>
      </c>
      <c r="I166" s="4" t="n">
        <v>0</v>
      </c>
      <c r="J166" s="4" t="n">
        <v>0</v>
      </c>
      <c r="K166" s="4" t="n">
        <v>0</v>
      </c>
      <c r="L166" s="3" t="n">
        <v>0</v>
      </c>
      <c r="M166" s="3" t="n">
        <v>0</v>
      </c>
      <c r="N166" s="3" t="n">
        <v>0</v>
      </c>
      <c r="O166" s="4" t="str"/>
      <c r="P166" s="4" t="str"/>
      <c r="Q166" s="4" t="str"/>
      <c r="R166" s="4" t="str"/>
      <c r="S166" s="4" t="str"/>
      <c r="T166" s="4" t="str"/>
      <c r="U166" s="4" t="str"/>
      <c r="V166" s="4" t="n">
        <v>1</v>
      </c>
    </row>
    <row r="167">
      <c r="A167" t="n">
        <v>23</v>
      </c>
      <c r="B167" t="inlineStr">
        <is>
          <t>20603736703</t>
        </is>
      </c>
      <c r="C167" t="inlineStr">
        <is>
          <t>ASOCIACION DE PRODUCTORES DE PALTOS MORO</t>
        </is>
      </c>
      <c r="D167" s="6" t="n">
        <v>2023</v>
      </c>
      <c r="F167" t="inlineStr">
        <is>
          <t>PAC</t>
        </is>
      </c>
      <c r="G167" s="4" t="n">
        <v>0</v>
      </c>
      <c r="H167" s="4" t="n">
        <v>0</v>
      </c>
      <c r="I167" s="4" t="n">
        <v>0</v>
      </c>
      <c r="J167" s="4" t="n">
        <v>0</v>
      </c>
      <c r="K167" s="4" t="n">
        <v>0</v>
      </c>
      <c r="L167" s="3" t="n">
        <v>0</v>
      </c>
      <c r="M167" s="3" t="n">
        <v>0</v>
      </c>
      <c r="N167" s="3" t="n">
        <v>0</v>
      </c>
      <c r="O167" s="4" t="n">
        <v>0</v>
      </c>
      <c r="P167" s="4" t="n">
        <v>0</v>
      </c>
      <c r="Q167" s="4" t="n">
        <v>0</v>
      </c>
      <c r="R167" s="4" t="n">
        <v>0</v>
      </c>
      <c r="S167" s="4" t="n">
        <v>0</v>
      </c>
      <c r="T167" s="4" t="n">
        <v>0</v>
      </c>
      <c r="U167" s="4" t="n">
        <v>0</v>
      </c>
      <c r="V167" s="4" t="n">
        <v>1</v>
      </c>
    </row>
    <row r="168">
      <c r="A168" t="n">
        <v>23</v>
      </c>
      <c r="B168" t="inlineStr">
        <is>
          <t>20603736703</t>
        </is>
      </c>
      <c r="C168" t="inlineStr">
        <is>
          <t>ASOCIACION DE PRODUCTORES DE PALTOS MORO</t>
        </is>
      </c>
      <c r="D168" s="6" t="n">
        <v>2024</v>
      </c>
      <c r="F168" t="inlineStr">
        <is>
          <t>PAC</t>
        </is>
      </c>
      <c r="G168" s="4" t="n">
        <v>0</v>
      </c>
      <c r="H168" s="4" t="n">
        <v>0</v>
      </c>
      <c r="I168" s="4" t="n">
        <v>0</v>
      </c>
      <c r="J168" s="4" t="n">
        <v>0</v>
      </c>
      <c r="K168" s="4" t="n">
        <v>0</v>
      </c>
      <c r="L168" s="3" t="n">
        <v>0</v>
      </c>
      <c r="M168" s="3" t="n">
        <v>0</v>
      </c>
      <c r="N168" s="3" t="n">
        <v>0</v>
      </c>
      <c r="O168" s="4" t="n">
        <v>0</v>
      </c>
      <c r="P168" s="4" t="n">
        <v>0</v>
      </c>
      <c r="Q168" s="4" t="str"/>
      <c r="R168" s="4" t="n">
        <v>0</v>
      </c>
      <c r="S168" s="4" t="n">
        <v>0</v>
      </c>
      <c r="T168" s="4" t="n">
        <v>0</v>
      </c>
      <c r="U168" s="4" t="n">
        <v>0</v>
      </c>
      <c r="V168" s="4" t="n">
        <v>1</v>
      </c>
    </row>
    <row r="169">
      <c r="A169" t="n">
        <v>23</v>
      </c>
      <c r="B169" t="inlineStr">
        <is>
          <t>20603736703</t>
        </is>
      </c>
      <c r="C169" t="inlineStr">
        <is>
          <t>ASOCIACION DE PRODUCTORES DE PALTOS MORO</t>
        </is>
      </c>
      <c r="D169" s="6" t="n">
        <v>2025</v>
      </c>
      <c r="F169" t="inlineStr">
        <is>
          <t>PAC</t>
        </is>
      </c>
      <c r="G169" s="4" t="n">
        <v>0</v>
      </c>
      <c r="H169" s="4" t="n">
        <v>0</v>
      </c>
      <c r="I169" s="4" t="n">
        <v>0</v>
      </c>
      <c r="J169" s="4" t="n">
        <v>0</v>
      </c>
      <c r="K169" s="4" t="n">
        <v>0</v>
      </c>
      <c r="L169" s="3" t="n">
        <v>0</v>
      </c>
      <c r="M169" s="3" t="n">
        <v>0</v>
      </c>
      <c r="N169" s="3" t="n">
        <v>0</v>
      </c>
      <c r="O169" s="4" t="n">
        <v>0</v>
      </c>
      <c r="P169" s="4" t="n">
        <v>0</v>
      </c>
      <c r="Q169" s="4" t="str"/>
      <c r="R169" s="4" t="n">
        <v>0</v>
      </c>
      <c r="S169" s="4" t="n">
        <v>0</v>
      </c>
      <c r="T169" s="4" t="n">
        <v>0</v>
      </c>
      <c r="U169" s="4" t="n">
        <v>0</v>
      </c>
      <c r="V169" s="4" t="n">
        <v>1</v>
      </c>
    </row>
    <row r="170">
      <c r="A170" t="n">
        <v>24</v>
      </c>
      <c r="B170" t="inlineStr">
        <is>
          <t>20600276221</t>
        </is>
      </c>
      <c r="C170" t="inlineStr">
        <is>
          <t>COOPERATIVA AGRARIA VALLE FORTALEZA-COAVAF</t>
        </is>
      </c>
      <c r="D170" s="6" t="n">
        <v>2018</v>
      </c>
      <c r="F170" t="inlineStr">
        <is>
          <t>PAC</t>
        </is>
      </c>
      <c r="G170" s="4" t="str"/>
      <c r="H170" s="4" t="str"/>
      <c r="I170" s="4" t="n">
        <v>0</v>
      </c>
      <c r="J170" s="4" t="str"/>
      <c r="K170" s="4" t="str"/>
      <c r="L170" s="3" t="str"/>
      <c r="M170" s="3" t="str"/>
      <c r="N170" s="3" t="n">
        <v>0</v>
      </c>
      <c r="O170" s="4" t="str"/>
      <c r="P170" s="4" t="str"/>
      <c r="Q170" s="4" t="str"/>
      <c r="R170" s="4" t="str"/>
      <c r="S170" s="4" t="str"/>
      <c r="T170" s="4" t="str"/>
      <c r="U170" s="4" t="str"/>
      <c r="V170" s="4" t="n">
        <v>1</v>
      </c>
    </row>
    <row r="171">
      <c r="A171" t="n">
        <v>24</v>
      </c>
      <c r="B171" t="inlineStr">
        <is>
          <t>20600276221</t>
        </is>
      </c>
      <c r="C171" t="inlineStr">
        <is>
          <t>COOPERATIVA AGRARIA VALLE FORTALEZA-COAVAF</t>
        </is>
      </c>
      <c r="D171" s="6" t="n">
        <v>2019</v>
      </c>
      <c r="F171" t="inlineStr">
        <is>
          <t>PAC</t>
        </is>
      </c>
      <c r="G171" s="4" t="n">
        <v>0</v>
      </c>
      <c r="H171" s="4" t="n">
        <v>0</v>
      </c>
      <c r="I171" s="4" t="n">
        <v>0</v>
      </c>
      <c r="J171" s="4" t="str"/>
      <c r="K171" s="4" t="str"/>
      <c r="L171" s="3" t="n">
        <v>0</v>
      </c>
      <c r="M171" s="3" t="n">
        <v>0</v>
      </c>
      <c r="N171" s="3" t="n">
        <v>0</v>
      </c>
      <c r="O171" s="4" t="str"/>
      <c r="P171" s="4" t="str"/>
      <c r="Q171" s="4" t="str"/>
      <c r="R171" s="4" t="str"/>
      <c r="S171" s="4" t="str"/>
      <c r="T171" s="4" t="str"/>
      <c r="U171" s="4" t="str"/>
      <c r="V171" s="4" t="n">
        <v>1</v>
      </c>
    </row>
    <row r="172">
      <c r="A172" t="n">
        <v>24</v>
      </c>
      <c r="B172" t="inlineStr">
        <is>
          <t>20600276221</t>
        </is>
      </c>
      <c r="C172" t="inlineStr">
        <is>
          <t>COOPERATIVA AGRARIA VALLE FORTALEZA-COAVAF</t>
        </is>
      </c>
      <c r="D172" s="6" t="n">
        <v>2020</v>
      </c>
      <c r="F172" t="inlineStr">
        <is>
          <t>PAC</t>
        </is>
      </c>
      <c r="G172" s="4" t="n">
        <v>0</v>
      </c>
      <c r="H172" s="4" t="n">
        <v>0</v>
      </c>
      <c r="I172" s="4" t="n">
        <v>0</v>
      </c>
      <c r="J172" s="4" t="n">
        <v>0</v>
      </c>
      <c r="K172" s="4" t="n">
        <v>0</v>
      </c>
      <c r="L172" s="3" t="n">
        <v>0</v>
      </c>
      <c r="M172" s="3" t="n">
        <v>0</v>
      </c>
      <c r="N172" s="3" t="n">
        <v>0</v>
      </c>
      <c r="O172" s="4" t="str"/>
      <c r="P172" s="4" t="str"/>
      <c r="Q172" s="4" t="str"/>
      <c r="R172" s="4" t="str"/>
      <c r="S172" s="4" t="str"/>
      <c r="T172" s="4" t="str"/>
      <c r="U172" s="4" t="str"/>
      <c r="V172" s="4" t="n">
        <v>1</v>
      </c>
    </row>
    <row r="173">
      <c r="A173" t="n">
        <v>24</v>
      </c>
      <c r="B173" t="inlineStr">
        <is>
          <t>20600276221</t>
        </is>
      </c>
      <c r="C173" t="inlineStr">
        <is>
          <t>COOPERATIVA AGRARIA VALLE FORTALEZA-COAVAF</t>
        </is>
      </c>
      <c r="D173" s="6" t="n">
        <v>2021</v>
      </c>
      <c r="E173" t="n">
        <v>1</v>
      </c>
      <c r="F173" t="inlineStr">
        <is>
          <t>PAC</t>
        </is>
      </c>
      <c r="G173" s="4" t="n">
        <v>64</v>
      </c>
      <c r="H173" s="4" t="n">
        <v>10</v>
      </c>
      <c r="I173" s="4" t="n">
        <v>74</v>
      </c>
      <c r="J173" s="4" t="n">
        <v>52</v>
      </c>
      <c r="K173" s="4" t="n">
        <v>8</v>
      </c>
      <c r="L173" s="3" t="n">
        <v>183225</v>
      </c>
      <c r="M173" s="3" t="n">
        <v>0</v>
      </c>
      <c r="N173" s="3" t="n">
        <v>183225</v>
      </c>
      <c r="O173" s="4" t="str"/>
      <c r="P173" s="4" t="str"/>
      <c r="Q173" s="4" t="str"/>
      <c r="R173" s="4" t="str"/>
      <c r="S173" s="4" t="str"/>
      <c r="T173" s="4" t="str"/>
      <c r="U173" s="4" t="str"/>
      <c r="V173" s="4" t="n">
        <v>1</v>
      </c>
    </row>
    <row r="174">
      <c r="A174" t="n">
        <v>24</v>
      </c>
      <c r="B174" t="inlineStr">
        <is>
          <t>20600276221</t>
        </is>
      </c>
      <c r="C174" t="inlineStr">
        <is>
          <t>COOPERATIVA AGRARIA VALLE FORTALEZA-COAVAF</t>
        </is>
      </c>
      <c r="D174" s="6" t="n">
        <v>2022</v>
      </c>
      <c r="F174" t="inlineStr">
        <is>
          <t>PAC</t>
        </is>
      </c>
      <c r="G174" s="4" t="n">
        <v>0</v>
      </c>
      <c r="H174" s="4" t="n">
        <v>0</v>
      </c>
      <c r="I174" s="4" t="n">
        <v>0</v>
      </c>
      <c r="J174" s="4" t="n">
        <v>0</v>
      </c>
      <c r="K174" s="4" t="n">
        <v>0</v>
      </c>
      <c r="L174" s="3" t="n">
        <v>0</v>
      </c>
      <c r="M174" s="3" t="n">
        <v>0</v>
      </c>
      <c r="N174" s="3" t="n">
        <v>0</v>
      </c>
      <c r="O174" s="4" t="str"/>
      <c r="P174" s="4" t="str"/>
      <c r="Q174" s="4" t="str"/>
      <c r="R174" s="4" t="str"/>
      <c r="S174" s="4" t="str"/>
      <c r="T174" s="4" t="str"/>
      <c r="U174" s="4" t="str"/>
      <c r="V174" s="4" t="n">
        <v>1</v>
      </c>
    </row>
    <row r="175">
      <c r="A175" t="n">
        <v>24</v>
      </c>
      <c r="B175" t="inlineStr">
        <is>
          <t>20600276221</t>
        </is>
      </c>
      <c r="C175" t="inlineStr">
        <is>
          <t>COOPERATIVA AGRARIA VALLE FORTALEZA-COAVAF</t>
        </is>
      </c>
      <c r="D175" s="6" t="n">
        <v>2023</v>
      </c>
      <c r="F175" t="inlineStr">
        <is>
          <t>PAC</t>
        </is>
      </c>
      <c r="G175" s="4" t="n">
        <v>0</v>
      </c>
      <c r="H175" s="4" t="n">
        <v>0</v>
      </c>
      <c r="I175" s="4" t="n">
        <v>0</v>
      </c>
      <c r="J175" s="4" t="n">
        <v>0</v>
      </c>
      <c r="K175" s="4" t="n">
        <v>0</v>
      </c>
      <c r="L175" s="3" t="n">
        <v>0</v>
      </c>
      <c r="M175" s="3" t="n">
        <v>0</v>
      </c>
      <c r="N175" s="3" t="n">
        <v>0</v>
      </c>
      <c r="O175" s="4" t="n">
        <v>0</v>
      </c>
      <c r="P175" s="4" t="n">
        <v>0</v>
      </c>
      <c r="Q175" s="4" t="n">
        <v>0</v>
      </c>
      <c r="R175" s="4" t="n">
        <v>0</v>
      </c>
      <c r="S175" s="4" t="n">
        <v>0</v>
      </c>
      <c r="T175" s="4" t="n">
        <v>0</v>
      </c>
      <c r="U175" s="4" t="n">
        <v>0</v>
      </c>
      <c r="V175" s="4" t="n">
        <v>1</v>
      </c>
    </row>
    <row r="176">
      <c r="A176" t="n">
        <v>24</v>
      </c>
      <c r="B176" t="inlineStr">
        <is>
          <t>20600276221</t>
        </is>
      </c>
      <c r="C176" t="inlineStr">
        <is>
          <t>COOPERATIVA AGRARIA VALLE FORTALEZA-COAVAF</t>
        </is>
      </c>
      <c r="D176" s="6" t="n">
        <v>2024</v>
      </c>
      <c r="F176" t="inlineStr">
        <is>
          <t>PAC</t>
        </is>
      </c>
      <c r="G176" s="4" t="n">
        <v>0</v>
      </c>
      <c r="H176" s="4" t="n">
        <v>0</v>
      </c>
      <c r="I176" s="4" t="n">
        <v>0</v>
      </c>
      <c r="J176" s="4" t="n">
        <v>0</v>
      </c>
      <c r="K176" s="4" t="n">
        <v>0</v>
      </c>
      <c r="L176" s="3" t="n">
        <v>0</v>
      </c>
      <c r="M176" s="3" t="n">
        <v>0</v>
      </c>
      <c r="N176" s="3" t="n">
        <v>0</v>
      </c>
      <c r="O176" s="4" t="n">
        <v>0</v>
      </c>
      <c r="P176" s="4" t="n">
        <v>0</v>
      </c>
      <c r="Q176" s="4" t="str"/>
      <c r="R176" s="4" t="n">
        <v>0</v>
      </c>
      <c r="S176" s="4" t="n">
        <v>0</v>
      </c>
      <c r="T176" s="4" t="n">
        <v>0</v>
      </c>
      <c r="U176" s="4" t="n">
        <v>0</v>
      </c>
      <c r="V176" s="4" t="n">
        <v>1</v>
      </c>
    </row>
    <row r="177">
      <c r="A177" t="n">
        <v>24</v>
      </c>
      <c r="B177" t="inlineStr">
        <is>
          <t>20600276221</t>
        </is>
      </c>
      <c r="C177" t="inlineStr">
        <is>
          <t>COOPERATIVA AGRARIA VALLE FORTALEZA-COAVAF</t>
        </is>
      </c>
      <c r="D177" s="6" t="n">
        <v>2025</v>
      </c>
      <c r="F177" t="inlineStr">
        <is>
          <t>PAC</t>
        </is>
      </c>
      <c r="G177" s="4" t="n">
        <v>0</v>
      </c>
      <c r="H177" s="4" t="n">
        <v>0</v>
      </c>
      <c r="I177" s="4" t="n">
        <v>0</v>
      </c>
      <c r="J177" s="4" t="n">
        <v>0</v>
      </c>
      <c r="K177" s="4" t="n">
        <v>0</v>
      </c>
      <c r="L177" s="3" t="n">
        <v>0</v>
      </c>
      <c r="M177" s="3" t="n">
        <v>0</v>
      </c>
      <c r="N177" s="3" t="n">
        <v>0</v>
      </c>
      <c r="O177" s="4" t="n">
        <v>0</v>
      </c>
      <c r="P177" s="4" t="n">
        <v>0</v>
      </c>
      <c r="Q177" s="4" t="str"/>
      <c r="R177" s="4" t="n">
        <v>0</v>
      </c>
      <c r="S177" s="4" t="n">
        <v>0</v>
      </c>
      <c r="T177" s="4" t="n">
        <v>0</v>
      </c>
      <c r="U177" s="4" t="n">
        <v>0</v>
      </c>
      <c r="V177" s="4" t="n">
        <v>1</v>
      </c>
    </row>
    <row r="178">
      <c r="A178" t="n">
        <v>25</v>
      </c>
      <c r="B178" t="inlineStr">
        <is>
          <t>20605197583</t>
        </is>
      </c>
      <c r="C178" t="inlineStr">
        <is>
          <t>ASOCIACION DE PRODUCTORES AGROECOLOGICOS DE PARIACOTO PROMOVIENDO VIDA SALUDABLE - APAPROVIS</t>
        </is>
      </c>
      <c r="D178" s="6" t="n">
        <v>2018</v>
      </c>
      <c r="F178" t="inlineStr">
        <is>
          <t>PAC</t>
        </is>
      </c>
      <c r="G178" s="4" t="str"/>
      <c r="H178" s="4" t="str"/>
      <c r="I178" s="4" t="n">
        <v>0</v>
      </c>
      <c r="J178" s="4" t="str"/>
      <c r="K178" s="4" t="str"/>
      <c r="L178" s="3" t="str"/>
      <c r="M178" s="3" t="str"/>
      <c r="N178" s="3" t="n">
        <v>0</v>
      </c>
      <c r="O178" s="4" t="str"/>
      <c r="P178" s="4" t="str"/>
      <c r="Q178" s="4" t="str"/>
      <c r="R178" s="4" t="str"/>
      <c r="S178" s="4" t="str"/>
      <c r="T178" s="4" t="str"/>
      <c r="U178" s="4" t="str"/>
      <c r="V178" s="4" t="n">
        <v>1</v>
      </c>
    </row>
    <row r="179">
      <c r="A179" t="n">
        <v>25</v>
      </c>
      <c r="B179" t="inlineStr">
        <is>
          <t>20605197583</t>
        </is>
      </c>
      <c r="C179" t="inlineStr">
        <is>
          <t>ASOCIACION DE PRODUCTORES AGROECOLOGICOS DE PARIACOTO PROMOVIENDO VIDA SALUDABLE - APAPROVIS</t>
        </is>
      </c>
      <c r="D179" s="6" t="n">
        <v>2019</v>
      </c>
      <c r="F179" t="inlineStr">
        <is>
          <t>PAC</t>
        </is>
      </c>
      <c r="G179" s="4" t="n">
        <v>0</v>
      </c>
      <c r="H179" s="4" t="n">
        <v>0</v>
      </c>
      <c r="I179" s="4" t="n">
        <v>0</v>
      </c>
      <c r="J179" s="4" t="str"/>
      <c r="K179" s="4" t="str"/>
      <c r="L179" s="3" t="n">
        <v>0</v>
      </c>
      <c r="M179" s="3" t="n">
        <v>0</v>
      </c>
      <c r="N179" s="3" t="n">
        <v>0</v>
      </c>
      <c r="O179" s="4" t="str"/>
      <c r="P179" s="4" t="str"/>
      <c r="Q179" s="4" t="str"/>
      <c r="R179" s="4" t="str"/>
      <c r="S179" s="4" t="str"/>
      <c r="T179" s="4" t="str"/>
      <c r="U179" s="4" t="str"/>
      <c r="V179" s="4" t="n">
        <v>1</v>
      </c>
    </row>
    <row r="180">
      <c r="A180" t="n">
        <v>25</v>
      </c>
      <c r="B180" t="inlineStr">
        <is>
          <t>20605197583</t>
        </is>
      </c>
      <c r="C180" t="inlineStr">
        <is>
          <t>ASOCIACION DE PRODUCTORES AGROECOLOGICOS DE PARIACOTO PROMOVIENDO VIDA SALUDABLE - APAPROVIS</t>
        </is>
      </c>
      <c r="D180" s="6" t="n">
        <v>2020</v>
      </c>
      <c r="F180" t="inlineStr">
        <is>
          <t>PAC</t>
        </is>
      </c>
      <c r="G180" s="4" t="n">
        <v>0</v>
      </c>
      <c r="H180" s="4" t="n">
        <v>0</v>
      </c>
      <c r="I180" s="4" t="n">
        <v>0</v>
      </c>
      <c r="J180" s="4" t="n">
        <v>0</v>
      </c>
      <c r="K180" s="4" t="n">
        <v>0</v>
      </c>
      <c r="L180" s="3" t="n">
        <v>0</v>
      </c>
      <c r="M180" s="3" t="n">
        <v>0</v>
      </c>
      <c r="N180" s="3" t="n">
        <v>0</v>
      </c>
      <c r="O180" s="4" t="str"/>
      <c r="P180" s="4" t="str"/>
      <c r="Q180" s="4" t="str"/>
      <c r="R180" s="4" t="str"/>
      <c r="S180" s="4" t="str"/>
      <c r="T180" s="4" t="str"/>
      <c r="U180" s="4" t="str"/>
      <c r="V180" s="4" t="n">
        <v>1</v>
      </c>
    </row>
    <row r="181">
      <c r="A181" t="n">
        <v>25</v>
      </c>
      <c r="B181" t="inlineStr">
        <is>
          <t>20605197583</t>
        </is>
      </c>
      <c r="C181" t="inlineStr">
        <is>
          <t>ASOCIACION DE PRODUCTORES AGROECOLOGICOS DE PARIACOTO PROMOVIENDO VIDA SALUDABLE - APAPROVIS</t>
        </is>
      </c>
      <c r="D181" s="6" t="n">
        <v>2021</v>
      </c>
      <c r="E181" t="n">
        <v>1</v>
      </c>
      <c r="F181" t="inlineStr">
        <is>
          <t>PAC</t>
        </is>
      </c>
      <c r="G181" s="4" t="n">
        <v>20</v>
      </c>
      <c r="H181" s="4" t="n">
        <v>6</v>
      </c>
      <c r="I181" s="4" t="n">
        <v>26</v>
      </c>
      <c r="J181" s="4" t="n">
        <v>67</v>
      </c>
      <c r="K181" s="4" t="n">
        <v>10</v>
      </c>
      <c r="L181" s="3" t="n">
        <v>211492.7</v>
      </c>
      <c r="M181" s="3" t="n">
        <v>0</v>
      </c>
      <c r="N181" s="3" t="n">
        <v>211492.7</v>
      </c>
      <c r="O181" s="4" t="str"/>
      <c r="P181" s="4" t="str"/>
      <c r="Q181" s="4" t="str"/>
      <c r="R181" s="4" t="str"/>
      <c r="S181" s="4" t="str"/>
      <c r="T181" s="4" t="str"/>
      <c r="U181" s="4" t="str"/>
      <c r="V181" s="4" t="n">
        <v>1</v>
      </c>
    </row>
    <row r="182">
      <c r="A182" t="n">
        <v>25</v>
      </c>
      <c r="B182" t="inlineStr">
        <is>
          <t>20605197583</t>
        </is>
      </c>
      <c r="C182" t="inlineStr">
        <is>
          <t>ASOCIACION DE PRODUCTORES AGROECOLOGICOS DE PARIACOTO PROMOVIENDO VIDA SALUDABLE - APAPROVIS</t>
        </is>
      </c>
      <c r="D182" s="6" t="n">
        <v>2022</v>
      </c>
      <c r="E182" t="n">
        <v>1</v>
      </c>
      <c r="F182" t="inlineStr">
        <is>
          <t>PAC</t>
        </is>
      </c>
      <c r="G182" s="4" t="n">
        <v>20</v>
      </c>
      <c r="H182" s="4" t="n">
        <v>6</v>
      </c>
      <c r="I182" s="4" t="n">
        <v>26</v>
      </c>
      <c r="J182" s="4" t="n">
        <v>16</v>
      </c>
      <c r="K182" s="4" t="n">
        <v>5</v>
      </c>
      <c r="L182" s="3" t="n">
        <v>52556.7</v>
      </c>
      <c r="M182" s="3" t="n">
        <v>0</v>
      </c>
      <c r="N182" s="3" t="n">
        <v>52556.7</v>
      </c>
      <c r="O182" s="4" t="str"/>
      <c r="P182" s="4" t="str"/>
      <c r="Q182" s="4" t="str"/>
      <c r="R182" s="4" t="str"/>
      <c r="S182" s="4" t="str"/>
      <c r="T182" s="4" t="str"/>
      <c r="U182" s="4" t="str"/>
      <c r="V182" s="4" t="n">
        <v>1</v>
      </c>
    </row>
    <row r="183">
      <c r="A183" t="n">
        <v>25</v>
      </c>
      <c r="B183" t="inlineStr">
        <is>
          <t>20605197583</t>
        </is>
      </c>
      <c r="C183" t="inlineStr">
        <is>
          <t>ASOCIACION DE PRODUCTORES AGROECOLOGICOS DE PARIACOTO PROMOVIENDO VIDA SALUDABLE - APAPROVIS</t>
        </is>
      </c>
      <c r="D183" s="6" t="n">
        <v>2023</v>
      </c>
      <c r="E183" t="n">
        <v>1</v>
      </c>
      <c r="F183" t="inlineStr">
        <is>
          <t>PAC</t>
        </is>
      </c>
      <c r="G183" s="4" t="n">
        <v>20</v>
      </c>
      <c r="H183" s="4" t="n">
        <v>6</v>
      </c>
      <c r="I183" s="4" t="n">
        <v>26</v>
      </c>
      <c r="J183" s="4" t="n">
        <v>38</v>
      </c>
      <c r="K183" s="4" t="n">
        <v>1</v>
      </c>
      <c r="L183" s="3" t="n">
        <v>77420.7</v>
      </c>
      <c r="M183" s="3" t="n">
        <v>0</v>
      </c>
      <c r="N183" s="3" t="n">
        <v>77420.7</v>
      </c>
      <c r="O183" s="4" t="n">
        <v>0</v>
      </c>
      <c r="P183" s="4" t="n">
        <v>77420.7</v>
      </c>
      <c r="Q183" s="4" t="n">
        <v>0</v>
      </c>
      <c r="R183" s="4" t="n">
        <v>0</v>
      </c>
      <c r="S183" s="4" t="n">
        <v>0</v>
      </c>
      <c r="T183" s="4" t="n">
        <v>0</v>
      </c>
      <c r="U183" s="4" t="n">
        <v>77420.7</v>
      </c>
      <c r="V183" s="4" t="n">
        <v>1</v>
      </c>
    </row>
    <row r="184">
      <c r="A184" t="n">
        <v>25</v>
      </c>
      <c r="B184" t="inlineStr">
        <is>
          <t>20605197583</t>
        </is>
      </c>
      <c r="C184" t="inlineStr">
        <is>
          <t>ASOCIACION DE PRODUCTORES AGROECOLOGICOS DE PARIACOTO PROMOVIENDO VIDA SALUDABLE - APAPROVIS</t>
        </is>
      </c>
      <c r="D184" s="6" t="n">
        <v>2024</v>
      </c>
      <c r="E184" t="n">
        <v>1</v>
      </c>
      <c r="F184" t="inlineStr">
        <is>
          <t>PAC</t>
        </is>
      </c>
      <c r="G184" s="4" t="n">
        <v>20</v>
      </c>
      <c r="H184" s="4" t="n">
        <v>6</v>
      </c>
      <c r="I184" s="4" t="n">
        <v>26</v>
      </c>
      <c r="J184" s="4" t="n">
        <v>30</v>
      </c>
      <c r="K184" s="4" t="n">
        <v>0</v>
      </c>
      <c r="L184" s="3" t="n">
        <v>48724</v>
      </c>
      <c r="M184" s="3" t="n">
        <v>0</v>
      </c>
      <c r="N184" s="3" t="n">
        <v>48724</v>
      </c>
      <c r="O184" s="4" t="n">
        <v>0</v>
      </c>
      <c r="P184" s="4" t="n">
        <v>48724</v>
      </c>
      <c r="Q184" s="4" t="str"/>
      <c r="R184" s="4" t="n">
        <v>0</v>
      </c>
      <c r="S184" s="4" t="n">
        <v>0</v>
      </c>
      <c r="T184" s="4" t="n">
        <v>0</v>
      </c>
      <c r="U184" s="4" t="n">
        <v>48724</v>
      </c>
      <c r="V184" s="4" t="n">
        <v>1</v>
      </c>
    </row>
    <row r="185">
      <c r="A185" t="n">
        <v>25</v>
      </c>
      <c r="B185" t="inlineStr">
        <is>
          <t>20605197583</t>
        </is>
      </c>
      <c r="C185" t="inlineStr">
        <is>
          <t>ASOCIACION DE PRODUCTORES AGROECOLOGICOS DE PARIACOTO PROMOVIENDO VIDA SALUDABLE - APAPROVIS</t>
        </is>
      </c>
      <c r="D185" s="6" t="n">
        <v>2025</v>
      </c>
      <c r="F185" t="inlineStr">
        <is>
          <t>PAC</t>
        </is>
      </c>
      <c r="G185" s="4" t="n">
        <v>0</v>
      </c>
      <c r="H185" s="4" t="n">
        <v>0</v>
      </c>
      <c r="I185" s="4" t="n">
        <v>0</v>
      </c>
      <c r="J185" s="4" t="n">
        <v>0</v>
      </c>
      <c r="K185" s="4" t="n">
        <v>0</v>
      </c>
      <c r="L185" s="3" t="n">
        <v>0</v>
      </c>
      <c r="M185" s="3" t="n">
        <v>0</v>
      </c>
      <c r="N185" s="3" t="n">
        <v>0</v>
      </c>
      <c r="O185" s="4" t="n">
        <v>0</v>
      </c>
      <c r="P185" s="4" t="n">
        <v>0</v>
      </c>
      <c r="Q185" s="4" t="str"/>
      <c r="R185" s="4" t="n">
        <v>0</v>
      </c>
      <c r="S185" s="4" t="n">
        <v>0</v>
      </c>
      <c r="T185" s="4" t="n">
        <v>0</v>
      </c>
      <c r="U185" s="4" t="n">
        <v>0</v>
      </c>
      <c r="V185" s="4" t="n">
        <v>1</v>
      </c>
    </row>
    <row r="186">
      <c r="A186" t="n">
        <v>26</v>
      </c>
      <c r="B186" t="inlineStr">
        <is>
          <t>20407808666</t>
        </is>
      </c>
      <c r="C186" t="inlineStr">
        <is>
          <t>COOPERATIVA AGRARIA PURIFOR</t>
        </is>
      </c>
      <c r="D186" s="6" t="n">
        <v>2018</v>
      </c>
      <c r="F186" t="inlineStr">
        <is>
          <t>PAC</t>
        </is>
      </c>
      <c r="G186" s="4" t="str"/>
      <c r="H186" s="4" t="str"/>
      <c r="I186" s="4" t="n">
        <v>0</v>
      </c>
      <c r="J186" s="4" t="str"/>
      <c r="K186" s="4" t="str"/>
      <c r="L186" s="3" t="str"/>
      <c r="M186" s="3" t="str"/>
      <c r="N186" s="3" t="n">
        <v>0</v>
      </c>
      <c r="O186" s="4" t="str"/>
      <c r="P186" s="4" t="str"/>
      <c r="Q186" s="4" t="str"/>
      <c r="R186" s="4" t="str"/>
      <c r="S186" s="4" t="str"/>
      <c r="T186" s="4" t="str"/>
      <c r="U186" s="4" t="str"/>
      <c r="V186" s="4" t="n">
        <v>1</v>
      </c>
    </row>
    <row r="187">
      <c r="A187" t="n">
        <v>26</v>
      </c>
      <c r="B187" t="inlineStr">
        <is>
          <t>20407808666</t>
        </is>
      </c>
      <c r="C187" t="inlineStr">
        <is>
          <t>COOPERATIVA AGRARIA PURIFOR</t>
        </is>
      </c>
      <c r="D187" s="6" t="n">
        <v>2019</v>
      </c>
      <c r="F187" t="inlineStr">
        <is>
          <t>PAC</t>
        </is>
      </c>
      <c r="G187" s="4" t="n">
        <v>0</v>
      </c>
      <c r="H187" s="4" t="n">
        <v>0</v>
      </c>
      <c r="I187" s="4" t="n">
        <v>0</v>
      </c>
      <c r="J187" s="4" t="str"/>
      <c r="K187" s="4" t="str"/>
      <c r="L187" s="3" t="n">
        <v>0</v>
      </c>
      <c r="M187" s="3" t="n">
        <v>0</v>
      </c>
      <c r="N187" s="3" t="n">
        <v>0</v>
      </c>
      <c r="O187" s="4" t="str"/>
      <c r="P187" s="4" t="str"/>
      <c r="Q187" s="4" t="str"/>
      <c r="R187" s="4" t="str"/>
      <c r="S187" s="4" t="str"/>
      <c r="T187" s="4" t="str"/>
      <c r="U187" s="4" t="str"/>
      <c r="V187" s="4" t="n">
        <v>1</v>
      </c>
    </row>
    <row r="188">
      <c r="A188" t="n">
        <v>26</v>
      </c>
      <c r="B188" t="inlineStr">
        <is>
          <t>20407808666</t>
        </is>
      </c>
      <c r="C188" t="inlineStr">
        <is>
          <t>COOPERATIVA AGRARIA PURIFOR</t>
        </is>
      </c>
      <c r="D188" s="6" t="n">
        <v>2020</v>
      </c>
      <c r="F188" t="inlineStr">
        <is>
          <t>PAC</t>
        </is>
      </c>
      <c r="G188" s="4" t="n">
        <v>0</v>
      </c>
      <c r="H188" s="4" t="n">
        <v>0</v>
      </c>
      <c r="I188" s="4" t="n">
        <v>0</v>
      </c>
      <c r="J188" s="4" t="n">
        <v>0</v>
      </c>
      <c r="K188" s="4" t="n">
        <v>0</v>
      </c>
      <c r="L188" s="3" t="n">
        <v>0</v>
      </c>
      <c r="M188" s="3" t="n">
        <v>0</v>
      </c>
      <c r="N188" s="3" t="n">
        <v>0</v>
      </c>
      <c r="O188" s="4" t="str"/>
      <c r="P188" s="4" t="str"/>
      <c r="Q188" s="4" t="str"/>
      <c r="R188" s="4" t="str"/>
      <c r="S188" s="4" t="str"/>
      <c r="T188" s="4" t="str"/>
      <c r="U188" s="4" t="str"/>
      <c r="V188" s="4" t="n">
        <v>1</v>
      </c>
    </row>
    <row r="189">
      <c r="A189" t="n">
        <v>26</v>
      </c>
      <c r="B189" t="inlineStr">
        <is>
          <t>20407808666</t>
        </is>
      </c>
      <c r="C189" t="inlineStr">
        <is>
          <t>COOPERATIVA AGRARIA PURIFOR</t>
        </is>
      </c>
      <c r="D189" s="6" t="n">
        <v>2021</v>
      </c>
      <c r="F189" t="inlineStr">
        <is>
          <t>PAC</t>
        </is>
      </c>
      <c r="G189" s="4" t="n">
        <v>0</v>
      </c>
      <c r="H189" s="4" t="n">
        <v>0</v>
      </c>
      <c r="I189" s="4" t="n">
        <v>0</v>
      </c>
      <c r="J189" s="4" t="n">
        <v>0</v>
      </c>
      <c r="K189" s="4" t="n">
        <v>0</v>
      </c>
      <c r="L189" s="3" t="n">
        <v>0</v>
      </c>
      <c r="M189" s="3" t="n">
        <v>0</v>
      </c>
      <c r="N189" s="3" t="n">
        <v>0</v>
      </c>
      <c r="O189" s="4" t="str"/>
      <c r="P189" s="4" t="str"/>
      <c r="Q189" s="4" t="str"/>
      <c r="R189" s="4" t="str"/>
      <c r="S189" s="4" t="str"/>
      <c r="T189" s="4" t="str"/>
      <c r="U189" s="4" t="str"/>
      <c r="V189" s="4" t="n">
        <v>1</v>
      </c>
    </row>
    <row r="190">
      <c r="A190" t="n">
        <v>26</v>
      </c>
      <c r="B190" t="inlineStr">
        <is>
          <t>20407808666</t>
        </is>
      </c>
      <c r="C190" t="inlineStr">
        <is>
          <t>COOPERATIVA AGRARIA PURIFOR</t>
        </is>
      </c>
      <c r="D190" s="6" t="n">
        <v>2022</v>
      </c>
      <c r="E190" t="n">
        <v>1</v>
      </c>
      <c r="F190" t="inlineStr">
        <is>
          <t>PAC</t>
        </is>
      </c>
      <c r="G190" s="4" t="n">
        <v>57</v>
      </c>
      <c r="H190" s="4" t="n">
        <v>29</v>
      </c>
      <c r="I190" s="4" t="n">
        <v>86</v>
      </c>
      <c r="J190" s="4" t="n">
        <v>19</v>
      </c>
      <c r="K190" s="4" t="n">
        <v>5</v>
      </c>
      <c r="L190" s="3" t="n">
        <v>351529.15</v>
      </c>
      <c r="M190" s="3" t="n">
        <v>0</v>
      </c>
      <c r="N190" s="3" t="n">
        <v>351529.15</v>
      </c>
      <c r="O190" s="4" t="str"/>
      <c r="P190" s="4" t="str"/>
      <c r="Q190" s="4" t="str"/>
      <c r="R190" s="4" t="str"/>
      <c r="S190" s="4" t="str"/>
      <c r="T190" s="4" t="str"/>
      <c r="U190" s="4" t="str"/>
      <c r="V190" s="4" t="n">
        <v>1</v>
      </c>
    </row>
    <row r="191">
      <c r="A191" t="n">
        <v>26</v>
      </c>
      <c r="B191" t="inlineStr">
        <is>
          <t>20407808666</t>
        </is>
      </c>
      <c r="C191" t="inlineStr">
        <is>
          <t>COOPERATIVA AGRARIA PURIFOR</t>
        </is>
      </c>
      <c r="D191" s="6" t="n">
        <v>2023</v>
      </c>
      <c r="E191" t="n">
        <v>1</v>
      </c>
      <c r="F191" t="inlineStr">
        <is>
          <t>PAC</t>
        </is>
      </c>
      <c r="G191" s="4" t="n">
        <v>57</v>
      </c>
      <c r="H191" s="4" t="n">
        <v>29</v>
      </c>
      <c r="I191" s="4" t="n">
        <v>86</v>
      </c>
      <c r="J191" s="4" t="n">
        <v>38</v>
      </c>
      <c r="K191" s="4" t="n">
        <v>0</v>
      </c>
      <c r="L191" s="3" t="n">
        <v>100445.5</v>
      </c>
      <c r="M191" s="3" t="n">
        <v>0</v>
      </c>
      <c r="N191" s="3" t="n">
        <v>100445.5</v>
      </c>
      <c r="O191" s="4" t="n">
        <v>0</v>
      </c>
      <c r="P191" s="4" t="n">
        <v>100445.50107</v>
      </c>
      <c r="Q191" s="4" t="n">
        <v>0</v>
      </c>
      <c r="R191" s="4" t="n">
        <v>0</v>
      </c>
      <c r="S191" s="4" t="n">
        <v>0</v>
      </c>
      <c r="T191" s="4" t="n">
        <v>0</v>
      </c>
      <c r="U191" s="4" t="n">
        <v>100445.50107</v>
      </c>
      <c r="V191" s="4" t="n">
        <v>1</v>
      </c>
    </row>
    <row r="192">
      <c r="A192" t="n">
        <v>26</v>
      </c>
      <c r="B192" t="inlineStr">
        <is>
          <t>20407808666</t>
        </is>
      </c>
      <c r="C192" t="inlineStr">
        <is>
          <t>COOPERATIVA AGRARIA PURIFOR</t>
        </is>
      </c>
      <c r="D192" s="6" t="n">
        <v>2024</v>
      </c>
      <c r="E192" t="n">
        <v>1</v>
      </c>
      <c r="F192" t="inlineStr">
        <is>
          <t>PAC</t>
        </is>
      </c>
      <c r="G192" s="4" t="n">
        <v>61</v>
      </c>
      <c r="H192" s="4" t="n">
        <v>25</v>
      </c>
      <c r="I192" s="4" t="n">
        <v>86</v>
      </c>
      <c r="J192" s="4" t="n">
        <v>31</v>
      </c>
      <c r="K192" s="4" t="n">
        <v>3</v>
      </c>
      <c r="L192" s="3" t="n">
        <v>362155.2</v>
      </c>
      <c r="M192" s="3" t="n">
        <v>0</v>
      </c>
      <c r="N192" s="3" t="n">
        <v>362155.2</v>
      </c>
      <c r="O192" s="4" t="n">
        <v>0</v>
      </c>
      <c r="P192" s="4" t="n">
        <v>362155.2</v>
      </c>
      <c r="Q192" s="4" t="str"/>
      <c r="R192" s="4" t="n">
        <v>0</v>
      </c>
      <c r="S192" s="4" t="n">
        <v>0</v>
      </c>
      <c r="T192" s="4" t="n">
        <v>0</v>
      </c>
      <c r="U192" s="4" t="n">
        <v>362155.2</v>
      </c>
      <c r="V192" s="4" t="n">
        <v>1</v>
      </c>
    </row>
    <row r="193">
      <c r="A193" t="n">
        <v>26</v>
      </c>
      <c r="B193" t="inlineStr">
        <is>
          <t>20407808666</t>
        </is>
      </c>
      <c r="C193" t="inlineStr">
        <is>
          <t>COOPERATIVA AGRARIA PURIFOR</t>
        </is>
      </c>
      <c r="D193" s="6" t="n">
        <v>2025</v>
      </c>
      <c r="E193" t="n">
        <v>1</v>
      </c>
      <c r="F193" t="inlineStr">
        <is>
          <t>PAC</t>
        </is>
      </c>
      <c r="G193" s="4" t="n">
        <v>59</v>
      </c>
      <c r="H193" s="4" t="n">
        <v>25</v>
      </c>
      <c r="I193" s="4" t="n">
        <v>84</v>
      </c>
      <c r="J193" s="4" t="n">
        <v>12</v>
      </c>
      <c r="K193" s="4" t="n">
        <v>0</v>
      </c>
      <c r="L193" s="3" t="n">
        <v>488080</v>
      </c>
      <c r="M193" s="3" t="n">
        <v>0</v>
      </c>
      <c r="N193" s="3" t="n">
        <v>488080</v>
      </c>
      <c r="O193" s="4" t="n">
        <v>0</v>
      </c>
      <c r="P193" s="4" t="n">
        <v>470180</v>
      </c>
      <c r="Q193" s="4" t="str"/>
      <c r="R193" s="4" t="n">
        <v>0</v>
      </c>
      <c r="S193" s="4" t="n">
        <v>17900</v>
      </c>
      <c r="T193" s="4" t="n">
        <v>0</v>
      </c>
      <c r="U193" s="4" t="n">
        <v>488080</v>
      </c>
      <c r="V193" s="4" t="n">
        <v>1</v>
      </c>
    </row>
    <row r="194">
      <c r="A194" t="n">
        <v>27</v>
      </c>
      <c r="B194" t="inlineStr">
        <is>
          <t>20604755230</t>
        </is>
      </c>
      <c r="C194" t="inlineStr">
        <is>
          <t>COOPERATIVA AGRARIA ANDINA DE SANTA CRUZ LTDA.</t>
        </is>
      </c>
      <c r="D194" s="6" t="n">
        <v>2018</v>
      </c>
      <c r="F194" t="inlineStr">
        <is>
          <t>PAC</t>
        </is>
      </c>
      <c r="G194" s="4" t="str"/>
      <c r="H194" s="4" t="str"/>
      <c r="I194" s="4" t="n">
        <v>0</v>
      </c>
      <c r="J194" s="4" t="str"/>
      <c r="K194" s="4" t="str"/>
      <c r="L194" s="3" t="str"/>
      <c r="M194" s="3" t="str"/>
      <c r="N194" s="3" t="n">
        <v>0</v>
      </c>
      <c r="O194" s="4" t="str"/>
      <c r="P194" s="4" t="str"/>
      <c r="Q194" s="4" t="str"/>
      <c r="R194" s="4" t="str"/>
      <c r="S194" s="4" t="str"/>
      <c r="T194" s="4" t="str"/>
      <c r="U194" s="4" t="str"/>
      <c r="V194" s="4" t="n">
        <v>1</v>
      </c>
    </row>
    <row r="195">
      <c r="A195" t="n">
        <v>27</v>
      </c>
      <c r="B195" t="inlineStr">
        <is>
          <t>20604755230</t>
        </is>
      </c>
      <c r="C195" t="inlineStr">
        <is>
          <t>COOPERATIVA AGRARIA ANDINA DE SANTA CRUZ LTDA.</t>
        </is>
      </c>
      <c r="D195" s="6" t="n">
        <v>2019</v>
      </c>
      <c r="F195" t="inlineStr">
        <is>
          <t>PAC</t>
        </is>
      </c>
      <c r="G195" s="4" t="n">
        <v>0</v>
      </c>
      <c r="H195" s="4" t="n">
        <v>0</v>
      </c>
      <c r="I195" s="4" t="n">
        <v>0</v>
      </c>
      <c r="J195" s="4" t="str"/>
      <c r="K195" s="4" t="str"/>
      <c r="L195" s="3" t="n">
        <v>0</v>
      </c>
      <c r="M195" s="3" t="n">
        <v>0</v>
      </c>
      <c r="N195" s="3" t="n">
        <v>0</v>
      </c>
      <c r="O195" s="4" t="str"/>
      <c r="P195" s="4" t="str"/>
      <c r="Q195" s="4" t="str"/>
      <c r="R195" s="4" t="str"/>
      <c r="S195" s="4" t="str"/>
      <c r="T195" s="4" t="str"/>
      <c r="U195" s="4" t="str"/>
      <c r="V195" s="4" t="n">
        <v>1</v>
      </c>
    </row>
    <row r="196">
      <c r="A196" t="n">
        <v>27</v>
      </c>
      <c r="B196" t="inlineStr">
        <is>
          <t>20604755230</t>
        </is>
      </c>
      <c r="C196" t="inlineStr">
        <is>
          <t>COOPERATIVA AGRARIA ANDINA DE SANTA CRUZ LTDA.</t>
        </is>
      </c>
      <c r="D196" s="6" t="n">
        <v>2020</v>
      </c>
      <c r="F196" t="inlineStr">
        <is>
          <t>PAC</t>
        </is>
      </c>
      <c r="G196" s="4" t="n">
        <v>0</v>
      </c>
      <c r="H196" s="4" t="n">
        <v>0</v>
      </c>
      <c r="I196" s="4" t="n">
        <v>0</v>
      </c>
      <c r="J196" s="4" t="n">
        <v>0</v>
      </c>
      <c r="K196" s="4" t="n">
        <v>0</v>
      </c>
      <c r="L196" s="3" t="n">
        <v>0</v>
      </c>
      <c r="M196" s="3" t="n">
        <v>0</v>
      </c>
      <c r="N196" s="3" t="n">
        <v>0</v>
      </c>
      <c r="O196" s="4" t="str"/>
      <c r="P196" s="4" t="str"/>
      <c r="Q196" s="4" t="str"/>
      <c r="R196" s="4" t="str"/>
      <c r="S196" s="4" t="str"/>
      <c r="T196" s="4" t="str"/>
      <c r="U196" s="4" t="str"/>
      <c r="V196" s="4" t="n">
        <v>1</v>
      </c>
    </row>
    <row r="197">
      <c r="A197" t="n">
        <v>27</v>
      </c>
      <c r="B197" t="inlineStr">
        <is>
          <t>20604755230</t>
        </is>
      </c>
      <c r="C197" t="inlineStr">
        <is>
          <t>COOPERATIVA AGRARIA ANDINA DE SANTA CRUZ LTDA.</t>
        </is>
      </c>
      <c r="D197" s="6" t="n">
        <v>2021</v>
      </c>
      <c r="F197" t="inlineStr">
        <is>
          <t>PAC</t>
        </is>
      </c>
      <c r="G197" s="4" t="n">
        <v>0</v>
      </c>
      <c r="H197" s="4" t="n">
        <v>0</v>
      </c>
      <c r="I197" s="4" t="n">
        <v>0</v>
      </c>
      <c r="J197" s="4" t="n">
        <v>0</v>
      </c>
      <c r="K197" s="4" t="n">
        <v>0</v>
      </c>
      <c r="L197" s="3" t="n">
        <v>0</v>
      </c>
      <c r="M197" s="3" t="n">
        <v>0</v>
      </c>
      <c r="N197" s="3" t="n">
        <v>0</v>
      </c>
      <c r="O197" s="4" t="str"/>
      <c r="P197" s="4" t="str"/>
      <c r="Q197" s="4" t="str"/>
      <c r="R197" s="4" t="str"/>
      <c r="S197" s="4" t="str"/>
      <c r="T197" s="4" t="str"/>
      <c r="U197" s="4" t="str"/>
      <c r="V197" s="4" t="n">
        <v>1</v>
      </c>
    </row>
    <row r="198">
      <c r="A198" t="n">
        <v>27</v>
      </c>
      <c r="B198" t="inlineStr">
        <is>
          <t>20604755230</t>
        </is>
      </c>
      <c r="C198" t="inlineStr">
        <is>
          <t>COOPERATIVA AGRARIA ANDINA DE SANTA CRUZ LTDA.</t>
        </is>
      </c>
      <c r="D198" s="6" t="n">
        <v>2022</v>
      </c>
      <c r="E198" t="n">
        <v>1</v>
      </c>
      <c r="F198" t="inlineStr">
        <is>
          <t>PAC</t>
        </is>
      </c>
      <c r="G198" s="4" t="n">
        <v>9</v>
      </c>
      <c r="H198" s="4" t="n">
        <v>10</v>
      </c>
      <c r="I198" s="4" t="n">
        <v>19</v>
      </c>
      <c r="J198" s="4" t="n">
        <v>22</v>
      </c>
      <c r="K198" s="4" t="n">
        <v>6</v>
      </c>
      <c r="L198" s="3" t="n">
        <v>29700</v>
      </c>
      <c r="M198" s="3" t="n">
        <v>0</v>
      </c>
      <c r="N198" s="3" t="n">
        <v>29700</v>
      </c>
      <c r="O198" s="4" t="str"/>
      <c r="P198" s="4" t="str"/>
      <c r="Q198" s="4" t="str"/>
      <c r="R198" s="4" t="str"/>
      <c r="S198" s="4" t="str"/>
      <c r="T198" s="4" t="str"/>
      <c r="U198" s="4" t="str"/>
      <c r="V198" s="4" t="n">
        <v>1</v>
      </c>
    </row>
    <row r="199">
      <c r="A199" t="n">
        <v>27</v>
      </c>
      <c r="B199" t="inlineStr">
        <is>
          <t>20604755230</t>
        </is>
      </c>
      <c r="C199" t="inlineStr">
        <is>
          <t>COOPERATIVA AGRARIA ANDINA DE SANTA CRUZ LTDA.</t>
        </is>
      </c>
      <c r="D199" s="6" t="n">
        <v>2023</v>
      </c>
      <c r="F199" t="inlineStr">
        <is>
          <t>PAC</t>
        </is>
      </c>
      <c r="G199" s="4" t="n">
        <v>0</v>
      </c>
      <c r="H199" s="4" t="n">
        <v>0</v>
      </c>
      <c r="I199" s="4" t="n">
        <v>0</v>
      </c>
      <c r="J199" s="4" t="n">
        <v>0</v>
      </c>
      <c r="K199" s="4" t="n">
        <v>0</v>
      </c>
      <c r="L199" s="3" t="n">
        <v>0</v>
      </c>
      <c r="M199" s="3" t="n">
        <v>0</v>
      </c>
      <c r="N199" s="3" t="n">
        <v>0</v>
      </c>
      <c r="O199" s="4" t="n">
        <v>0</v>
      </c>
      <c r="P199" s="4" t="n">
        <v>0</v>
      </c>
      <c r="Q199" s="4" t="n">
        <v>0</v>
      </c>
      <c r="R199" s="4" t="n">
        <v>0</v>
      </c>
      <c r="S199" s="4" t="n">
        <v>0</v>
      </c>
      <c r="T199" s="4" t="n">
        <v>0</v>
      </c>
      <c r="U199" s="4" t="n">
        <v>0</v>
      </c>
      <c r="V199" s="4" t="n">
        <v>1</v>
      </c>
    </row>
    <row r="200">
      <c r="A200" t="n">
        <v>27</v>
      </c>
      <c r="B200" t="inlineStr">
        <is>
          <t>20604755230</t>
        </is>
      </c>
      <c r="C200" t="inlineStr">
        <is>
          <t>COOPERATIVA AGRARIA ANDINA DE SANTA CRUZ LTDA.</t>
        </is>
      </c>
      <c r="D200" s="6" t="n">
        <v>2024</v>
      </c>
      <c r="E200" t="n">
        <v>1</v>
      </c>
      <c r="F200" t="inlineStr">
        <is>
          <t>PAC</t>
        </is>
      </c>
      <c r="G200" s="4" t="n">
        <v>8</v>
      </c>
      <c r="H200" s="4" t="n">
        <v>10</v>
      </c>
      <c r="I200" s="4" t="n">
        <v>18</v>
      </c>
      <c r="J200" s="4" t="n">
        <v>28</v>
      </c>
      <c r="K200" s="4" t="n">
        <v>0</v>
      </c>
      <c r="L200" s="3" t="n">
        <v>65663.10000000001</v>
      </c>
      <c r="M200" s="3" t="n">
        <v>0</v>
      </c>
      <c r="N200" s="3" t="n">
        <v>65663.10000000001</v>
      </c>
      <c r="O200" s="4" t="n">
        <v>0</v>
      </c>
      <c r="P200" s="4" t="n">
        <v>65663.10000000001</v>
      </c>
      <c r="Q200" s="4" t="str"/>
      <c r="R200" s="4" t="n">
        <v>0</v>
      </c>
      <c r="S200" s="4" t="n">
        <v>0</v>
      </c>
      <c r="T200" s="4" t="n">
        <v>0</v>
      </c>
      <c r="U200" s="4" t="n">
        <v>65663.10000000001</v>
      </c>
      <c r="V200" s="4" t="n">
        <v>1</v>
      </c>
    </row>
    <row r="201">
      <c r="A201" t="n">
        <v>27</v>
      </c>
      <c r="B201" t="inlineStr">
        <is>
          <t>20604755230</t>
        </is>
      </c>
      <c r="C201" t="inlineStr">
        <is>
          <t>COOPERATIVA AGRARIA ANDINA DE SANTA CRUZ LTDA.</t>
        </is>
      </c>
      <c r="D201" s="6" t="n">
        <v>2025</v>
      </c>
      <c r="E201" t="n">
        <v>1</v>
      </c>
      <c r="F201" t="inlineStr">
        <is>
          <t>PAC</t>
        </is>
      </c>
      <c r="G201" s="4" t="n">
        <v>10</v>
      </c>
      <c r="H201" s="4" t="n">
        <v>17</v>
      </c>
      <c r="I201" s="4" t="n">
        <v>27</v>
      </c>
      <c r="J201" s="4" t="n">
        <v>31</v>
      </c>
      <c r="K201" s="4" t="n">
        <v>0</v>
      </c>
      <c r="L201" s="3" t="n">
        <v>28801.989704</v>
      </c>
      <c r="M201" s="3" t="n">
        <v>0</v>
      </c>
      <c r="N201" s="3" t="n">
        <v>28801.989704</v>
      </c>
      <c r="O201" s="4" t="n">
        <v>1143.989704</v>
      </c>
      <c r="P201" s="4" t="n">
        <v>27658</v>
      </c>
      <c r="Q201" s="4" t="str"/>
      <c r="R201" s="4" t="n">
        <v>0</v>
      </c>
      <c r="S201" s="4" t="n">
        <v>0</v>
      </c>
      <c r="T201" s="4" t="n">
        <v>0</v>
      </c>
      <c r="U201" s="4" t="n">
        <v>28801.989704</v>
      </c>
      <c r="V201" s="4" t="n">
        <v>1</v>
      </c>
    </row>
    <row r="202">
      <c r="A202" t="n">
        <v>28</v>
      </c>
      <c r="B202" t="inlineStr">
        <is>
          <t>20600558715</t>
        </is>
      </c>
      <c r="C202" t="inlineStr">
        <is>
          <t>COOPERATIVA AGRARIA KIWICHA WAYI LTDA</t>
        </is>
      </c>
      <c r="D202" s="6" t="n">
        <v>2018</v>
      </c>
      <c r="F202" t="inlineStr">
        <is>
          <t>PAC</t>
        </is>
      </c>
      <c r="G202" s="4" t="str"/>
      <c r="H202" s="4" t="str"/>
      <c r="I202" s="4" t="n">
        <v>0</v>
      </c>
      <c r="J202" s="4" t="str"/>
      <c r="K202" s="4" t="str"/>
      <c r="L202" s="3" t="str"/>
      <c r="M202" s="3" t="str"/>
      <c r="N202" s="3" t="n">
        <v>0</v>
      </c>
      <c r="O202" s="4" t="str"/>
      <c r="P202" s="4" t="str"/>
      <c r="Q202" s="4" t="str"/>
      <c r="R202" s="4" t="str"/>
      <c r="S202" s="4" t="str"/>
      <c r="T202" s="4" t="str"/>
      <c r="U202" s="4" t="str"/>
      <c r="V202" s="4" t="n">
        <v>1</v>
      </c>
    </row>
    <row r="203">
      <c r="A203" t="n">
        <v>28</v>
      </c>
      <c r="B203" t="inlineStr">
        <is>
          <t>20600558715</t>
        </is>
      </c>
      <c r="C203" t="inlineStr">
        <is>
          <t>COOPERATIVA AGRARIA KIWICHA WAYI LTDA</t>
        </is>
      </c>
      <c r="D203" s="6" t="n">
        <v>2019</v>
      </c>
      <c r="F203" t="inlineStr">
        <is>
          <t>PAC</t>
        </is>
      </c>
      <c r="G203" s="4" t="n">
        <v>0</v>
      </c>
      <c r="H203" s="4" t="n">
        <v>0</v>
      </c>
      <c r="I203" s="4" t="n">
        <v>0</v>
      </c>
      <c r="J203" s="4" t="str"/>
      <c r="K203" s="4" t="str"/>
      <c r="L203" s="3" t="n">
        <v>0</v>
      </c>
      <c r="M203" s="3" t="n">
        <v>0</v>
      </c>
      <c r="N203" s="3" t="n">
        <v>0</v>
      </c>
      <c r="O203" s="4" t="str"/>
      <c r="P203" s="4" t="str"/>
      <c r="Q203" s="4" t="str"/>
      <c r="R203" s="4" t="str"/>
      <c r="S203" s="4" t="str"/>
      <c r="T203" s="4" t="str"/>
      <c r="U203" s="4" t="str"/>
      <c r="V203" s="4" t="n">
        <v>1</v>
      </c>
    </row>
    <row r="204">
      <c r="A204" t="n">
        <v>28</v>
      </c>
      <c r="B204" t="inlineStr">
        <is>
          <t>20600558715</t>
        </is>
      </c>
      <c r="C204" t="inlineStr">
        <is>
          <t>COOPERATIVA AGRARIA KIWICHA WAYI LTDA</t>
        </is>
      </c>
      <c r="D204" s="6" t="n">
        <v>2020</v>
      </c>
      <c r="F204" t="inlineStr">
        <is>
          <t>PAC</t>
        </is>
      </c>
      <c r="G204" s="4" t="n">
        <v>0</v>
      </c>
      <c r="H204" s="4" t="n">
        <v>0</v>
      </c>
      <c r="I204" s="4" t="n">
        <v>0</v>
      </c>
      <c r="J204" s="4" t="n">
        <v>0</v>
      </c>
      <c r="K204" s="4" t="n">
        <v>0</v>
      </c>
      <c r="L204" s="3" t="n">
        <v>0</v>
      </c>
      <c r="M204" s="3" t="n">
        <v>0</v>
      </c>
      <c r="N204" s="3" t="n">
        <v>0</v>
      </c>
      <c r="O204" s="4" t="str"/>
      <c r="P204" s="4" t="str"/>
      <c r="Q204" s="4" t="str"/>
      <c r="R204" s="4" t="str"/>
      <c r="S204" s="4" t="str"/>
      <c r="T204" s="4" t="str"/>
      <c r="U204" s="4" t="str"/>
      <c r="V204" s="4" t="n">
        <v>1</v>
      </c>
    </row>
    <row r="205">
      <c r="A205" t="n">
        <v>28</v>
      </c>
      <c r="B205" t="inlineStr">
        <is>
          <t>20600558715</t>
        </is>
      </c>
      <c r="C205" t="inlineStr">
        <is>
          <t>COOPERATIVA AGRARIA KIWICHA WAYI LTDA</t>
        </is>
      </c>
      <c r="D205" s="6" t="n">
        <v>2021</v>
      </c>
      <c r="F205" t="inlineStr">
        <is>
          <t>PAC</t>
        </is>
      </c>
      <c r="G205" s="4" t="n">
        <v>0</v>
      </c>
      <c r="H205" s="4" t="n">
        <v>0</v>
      </c>
      <c r="I205" s="4" t="n">
        <v>0</v>
      </c>
      <c r="J205" s="4" t="n">
        <v>0</v>
      </c>
      <c r="K205" s="4" t="n">
        <v>0</v>
      </c>
      <c r="L205" s="3" t="n">
        <v>0</v>
      </c>
      <c r="M205" s="3" t="n">
        <v>0</v>
      </c>
      <c r="N205" s="3" t="n">
        <v>0</v>
      </c>
      <c r="O205" s="4" t="str"/>
      <c r="P205" s="4" t="str"/>
      <c r="Q205" s="4" t="str"/>
      <c r="R205" s="4" t="str"/>
      <c r="S205" s="4" t="str"/>
      <c r="T205" s="4" t="str"/>
      <c r="U205" s="4" t="str"/>
      <c r="V205" s="4" t="n">
        <v>1</v>
      </c>
    </row>
    <row r="206">
      <c r="A206" t="n">
        <v>28</v>
      </c>
      <c r="B206" t="inlineStr">
        <is>
          <t>20600558715</t>
        </is>
      </c>
      <c r="C206" t="inlineStr">
        <is>
          <t>COOPERATIVA AGRARIA KIWICHA WAYI LTDA</t>
        </is>
      </c>
      <c r="D206" s="6" t="n">
        <v>2022</v>
      </c>
      <c r="E206" t="n">
        <v>1</v>
      </c>
      <c r="F206" t="inlineStr">
        <is>
          <t>PAC</t>
        </is>
      </c>
      <c r="G206" s="4" t="n">
        <v>12</v>
      </c>
      <c r="H206" s="4" t="n">
        <v>14</v>
      </c>
      <c r="I206" s="4" t="n">
        <v>26</v>
      </c>
      <c r="J206" s="4" t="n">
        <v>23</v>
      </c>
      <c r="K206" s="4" t="n">
        <v>6</v>
      </c>
      <c r="L206" s="3" t="n">
        <v>88340</v>
      </c>
      <c r="M206" s="3" t="n">
        <v>0</v>
      </c>
      <c r="N206" s="3" t="n">
        <v>88340</v>
      </c>
      <c r="O206" s="4" t="str"/>
      <c r="P206" s="4" t="str"/>
      <c r="Q206" s="4" t="str"/>
      <c r="R206" s="4" t="str"/>
      <c r="S206" s="4" t="str"/>
      <c r="T206" s="4" t="str"/>
      <c r="U206" s="4" t="str"/>
      <c r="V206" s="4" t="n">
        <v>1</v>
      </c>
    </row>
    <row r="207">
      <c r="A207" t="n">
        <v>28</v>
      </c>
      <c r="B207" t="inlineStr">
        <is>
          <t>20600558715</t>
        </is>
      </c>
      <c r="C207" t="inlineStr">
        <is>
          <t>COOPERATIVA AGRARIA KIWICHA WAYI LTDA</t>
        </is>
      </c>
      <c r="D207" s="6" t="n">
        <v>2023</v>
      </c>
      <c r="E207" t="n">
        <v>1</v>
      </c>
      <c r="F207" t="inlineStr">
        <is>
          <t>PAC</t>
        </is>
      </c>
      <c r="G207" s="4" t="n">
        <v>12</v>
      </c>
      <c r="H207" s="4" t="n">
        <v>14</v>
      </c>
      <c r="I207" s="4" t="n">
        <v>26</v>
      </c>
      <c r="J207" s="4" t="n">
        <v>37</v>
      </c>
      <c r="K207" s="4" t="n">
        <v>3</v>
      </c>
      <c r="L207" s="3" t="n">
        <v>132750.28</v>
      </c>
      <c r="M207" s="3" t="n">
        <v>0</v>
      </c>
      <c r="N207" s="3" t="n">
        <v>132750.28</v>
      </c>
      <c r="O207" s="4" t="n">
        <v>0</v>
      </c>
      <c r="P207" s="4" t="n">
        <v>59729</v>
      </c>
      <c r="Q207" s="4" t="n">
        <v>0</v>
      </c>
      <c r="R207" s="4" t="n">
        <v>73021.28419999999</v>
      </c>
      <c r="S207" s="4" t="n">
        <v>0</v>
      </c>
      <c r="T207" s="4" t="n">
        <v>0</v>
      </c>
      <c r="U207" s="4" t="n">
        <v>132750.2842</v>
      </c>
      <c r="V207" s="4" t="n">
        <v>1</v>
      </c>
    </row>
    <row r="208">
      <c r="A208" t="n">
        <v>28</v>
      </c>
      <c r="B208" t="inlineStr">
        <is>
          <t>20600558715</t>
        </is>
      </c>
      <c r="C208" t="inlineStr">
        <is>
          <t>COOPERATIVA AGRARIA KIWICHA WAYI LTDA</t>
        </is>
      </c>
      <c r="D208" s="6" t="n">
        <v>2024</v>
      </c>
      <c r="E208" t="n">
        <v>1</v>
      </c>
      <c r="F208" t="inlineStr">
        <is>
          <t>PAC</t>
        </is>
      </c>
      <c r="G208" s="4" t="n">
        <v>11</v>
      </c>
      <c r="H208" s="4" t="n">
        <v>14</v>
      </c>
      <c r="I208" s="4" t="n">
        <v>25</v>
      </c>
      <c r="J208" s="4" t="n">
        <v>25</v>
      </c>
      <c r="K208" s="4" t="n">
        <v>3</v>
      </c>
      <c r="L208" s="3" t="n">
        <v>197902</v>
      </c>
      <c r="M208" s="3" t="n">
        <v>0</v>
      </c>
      <c r="N208" s="3" t="n">
        <v>197902</v>
      </c>
      <c r="O208" s="4" t="n">
        <v>0</v>
      </c>
      <c r="P208" s="4" t="n">
        <v>197902</v>
      </c>
      <c r="Q208" s="4" t="str"/>
      <c r="R208" s="4" t="n">
        <v>0</v>
      </c>
      <c r="S208" s="4" t="n">
        <v>0</v>
      </c>
      <c r="T208" s="4" t="n">
        <v>0</v>
      </c>
      <c r="U208" s="4" t="n">
        <v>197902</v>
      </c>
      <c r="V208" s="4" t="n">
        <v>1</v>
      </c>
    </row>
    <row r="209">
      <c r="A209" t="n">
        <v>28</v>
      </c>
      <c r="B209" t="inlineStr">
        <is>
          <t>20600558715</t>
        </is>
      </c>
      <c r="C209" t="inlineStr">
        <is>
          <t>COOPERATIVA AGRARIA KIWICHA WAYI LTDA</t>
        </is>
      </c>
      <c r="D209" s="6" t="n">
        <v>2025</v>
      </c>
      <c r="E209" t="n">
        <v>1</v>
      </c>
      <c r="F209" t="inlineStr">
        <is>
          <t>PAC</t>
        </is>
      </c>
      <c r="G209" s="4" t="n">
        <v>11</v>
      </c>
      <c r="H209" s="4" t="n">
        <v>14</v>
      </c>
      <c r="I209" s="4" t="n">
        <v>25</v>
      </c>
      <c r="J209" s="4" t="n">
        <v>29</v>
      </c>
      <c r="K209" s="4" t="n">
        <v>2</v>
      </c>
      <c r="L209" s="3" t="n">
        <v>102372.154992</v>
      </c>
      <c r="M209" s="3" t="n">
        <v>0</v>
      </c>
      <c r="N209" s="3" t="n">
        <v>102372.154992</v>
      </c>
      <c r="O209" s="4" t="n">
        <v>0</v>
      </c>
      <c r="P209" s="4" t="n">
        <v>77932.10000000001</v>
      </c>
      <c r="Q209" s="4" t="str"/>
      <c r="R209" s="4" t="n">
        <v>24440.054992</v>
      </c>
      <c r="S209" s="4" t="n">
        <v>0</v>
      </c>
      <c r="T209" s="4" t="n">
        <v>0</v>
      </c>
      <c r="U209" s="4" t="n">
        <v>102372.154992</v>
      </c>
      <c r="V209" s="4" t="n">
        <v>1</v>
      </c>
    </row>
    <row r="210">
      <c r="A210" t="n">
        <v>29</v>
      </c>
      <c r="B210" t="inlineStr">
        <is>
          <t>20533718176</t>
        </is>
      </c>
      <c r="C210" t="inlineStr">
        <is>
          <t>ASOCIACION PRODUCTORES AGROPECUARIOS SANTA ROSA DE KIMAN AYLLU</t>
        </is>
      </c>
      <c r="D210" s="6" t="n">
        <v>2018</v>
      </c>
      <c r="F210" t="inlineStr">
        <is>
          <t>PAC</t>
        </is>
      </c>
      <c r="G210" s="4" t="str"/>
      <c r="H210" s="4" t="str"/>
      <c r="I210" s="4" t="n">
        <v>0</v>
      </c>
      <c r="J210" s="4" t="str"/>
      <c r="K210" s="4" t="str"/>
      <c r="L210" s="3" t="str"/>
      <c r="M210" s="3" t="str"/>
      <c r="N210" s="3" t="n">
        <v>0</v>
      </c>
      <c r="O210" s="4" t="str"/>
      <c r="P210" s="4" t="str"/>
      <c r="Q210" s="4" t="str"/>
      <c r="R210" s="4" t="str"/>
      <c r="S210" s="4" t="str"/>
      <c r="T210" s="4" t="str"/>
      <c r="U210" s="4" t="str"/>
      <c r="V210" s="4" t="n">
        <v>1</v>
      </c>
    </row>
    <row r="211">
      <c r="A211" t="n">
        <v>29</v>
      </c>
      <c r="B211" t="inlineStr">
        <is>
          <t>20533718176</t>
        </is>
      </c>
      <c r="C211" t="inlineStr">
        <is>
          <t>ASOCIACION PRODUCTORES AGROPECUARIOS SANTA ROSA DE KIMAN AYLLU</t>
        </is>
      </c>
      <c r="D211" s="6" t="n">
        <v>2019</v>
      </c>
      <c r="F211" t="inlineStr">
        <is>
          <t>PAC</t>
        </is>
      </c>
      <c r="G211" s="4" t="n">
        <v>0</v>
      </c>
      <c r="H211" s="4" t="n">
        <v>0</v>
      </c>
      <c r="I211" s="4" t="n">
        <v>0</v>
      </c>
      <c r="J211" s="4" t="str"/>
      <c r="K211" s="4" t="str"/>
      <c r="L211" s="3" t="n">
        <v>0</v>
      </c>
      <c r="M211" s="3" t="n">
        <v>0</v>
      </c>
      <c r="N211" s="3" t="n">
        <v>0</v>
      </c>
      <c r="O211" s="4" t="str"/>
      <c r="P211" s="4" t="str"/>
      <c r="Q211" s="4" t="str"/>
      <c r="R211" s="4" t="str"/>
      <c r="S211" s="4" t="str"/>
      <c r="T211" s="4" t="str"/>
      <c r="U211" s="4" t="str"/>
      <c r="V211" s="4" t="n">
        <v>1</v>
      </c>
    </row>
    <row r="212">
      <c r="A212" t="n">
        <v>29</v>
      </c>
      <c r="B212" t="inlineStr">
        <is>
          <t>20533718176</t>
        </is>
      </c>
      <c r="C212" t="inlineStr">
        <is>
          <t>ASOCIACION PRODUCTORES AGROPECUARIOS SANTA ROSA DE KIMAN AYLLU</t>
        </is>
      </c>
      <c r="D212" s="6" t="n">
        <v>2020</v>
      </c>
      <c r="F212" t="inlineStr">
        <is>
          <t>PAC</t>
        </is>
      </c>
      <c r="G212" s="4" t="n">
        <v>0</v>
      </c>
      <c r="H212" s="4" t="n">
        <v>0</v>
      </c>
      <c r="I212" s="4" t="n">
        <v>0</v>
      </c>
      <c r="J212" s="4" t="n">
        <v>0</v>
      </c>
      <c r="K212" s="4" t="n">
        <v>0</v>
      </c>
      <c r="L212" s="3" t="n">
        <v>0</v>
      </c>
      <c r="M212" s="3" t="n">
        <v>0</v>
      </c>
      <c r="N212" s="3" t="n">
        <v>0</v>
      </c>
      <c r="O212" s="4" t="str"/>
      <c r="P212" s="4" t="str"/>
      <c r="Q212" s="4" t="str"/>
      <c r="R212" s="4" t="str"/>
      <c r="S212" s="4" t="str"/>
      <c r="T212" s="4" t="str"/>
      <c r="U212" s="4" t="str"/>
      <c r="V212" s="4" t="n">
        <v>1</v>
      </c>
    </row>
    <row r="213">
      <c r="A213" t="n">
        <v>29</v>
      </c>
      <c r="B213" t="inlineStr">
        <is>
          <t>20533718176</t>
        </is>
      </c>
      <c r="C213" t="inlineStr">
        <is>
          <t>ASOCIACION PRODUCTORES AGROPECUARIOS SANTA ROSA DE KIMAN AYLLU</t>
        </is>
      </c>
      <c r="D213" s="6" t="n">
        <v>2021</v>
      </c>
      <c r="F213" t="inlineStr">
        <is>
          <t>PAC</t>
        </is>
      </c>
      <c r="G213" s="4" t="n">
        <v>0</v>
      </c>
      <c r="H213" s="4" t="n">
        <v>0</v>
      </c>
      <c r="I213" s="4" t="n">
        <v>0</v>
      </c>
      <c r="J213" s="4" t="n">
        <v>0</v>
      </c>
      <c r="K213" s="4" t="n">
        <v>0</v>
      </c>
      <c r="L213" s="3" t="n">
        <v>0</v>
      </c>
      <c r="M213" s="3" t="n">
        <v>0</v>
      </c>
      <c r="N213" s="3" t="n">
        <v>0</v>
      </c>
      <c r="O213" s="4" t="str"/>
      <c r="P213" s="4" t="str"/>
      <c r="Q213" s="4" t="str"/>
      <c r="R213" s="4" t="str"/>
      <c r="S213" s="4" t="str"/>
      <c r="T213" s="4" t="str"/>
      <c r="U213" s="4" t="str"/>
      <c r="V213" s="4" t="n">
        <v>1</v>
      </c>
    </row>
    <row r="214">
      <c r="A214" t="n">
        <v>29</v>
      </c>
      <c r="B214" t="inlineStr">
        <is>
          <t>20533718176</t>
        </is>
      </c>
      <c r="C214" t="inlineStr">
        <is>
          <t>ASOCIACION PRODUCTORES AGROPECUARIOS SANTA ROSA DE KIMAN AYLLU</t>
        </is>
      </c>
      <c r="D214" s="6" t="n">
        <v>2022</v>
      </c>
      <c r="E214" t="n">
        <v>1</v>
      </c>
      <c r="F214" t="inlineStr">
        <is>
          <t>PAC</t>
        </is>
      </c>
      <c r="G214" s="4" t="n">
        <v>13</v>
      </c>
      <c r="H214" s="4" t="n">
        <v>7</v>
      </c>
      <c r="I214" s="4" t="n">
        <v>20</v>
      </c>
      <c r="J214" s="4" t="n">
        <v>19</v>
      </c>
      <c r="K214" s="4" t="n">
        <v>5</v>
      </c>
      <c r="L214" s="3" t="n">
        <v>180390</v>
      </c>
      <c r="M214" s="3" t="n">
        <v>0</v>
      </c>
      <c r="N214" s="3" t="n">
        <v>180390</v>
      </c>
      <c r="O214" s="4" t="str"/>
      <c r="P214" s="4" t="str"/>
      <c r="Q214" s="4" t="str"/>
      <c r="R214" s="4" t="str"/>
      <c r="S214" s="4" t="str"/>
      <c r="T214" s="4" t="str"/>
      <c r="U214" s="4" t="str"/>
      <c r="V214" s="4" t="n">
        <v>1</v>
      </c>
    </row>
    <row r="215">
      <c r="A215" t="n">
        <v>29</v>
      </c>
      <c r="B215" t="inlineStr">
        <is>
          <t>20533718176</t>
        </is>
      </c>
      <c r="C215" t="inlineStr">
        <is>
          <t>ASOCIACION PRODUCTORES AGROPECUARIOS SANTA ROSA DE KIMAN AYLLU</t>
        </is>
      </c>
      <c r="D215" s="6" t="n">
        <v>2023</v>
      </c>
      <c r="E215" t="n">
        <v>1</v>
      </c>
      <c r="F215" t="inlineStr">
        <is>
          <t>PAC</t>
        </is>
      </c>
      <c r="G215" s="4" t="n">
        <v>13</v>
      </c>
      <c r="H215" s="4" t="n">
        <v>7</v>
      </c>
      <c r="I215" s="4" t="n">
        <v>20</v>
      </c>
      <c r="J215" s="4" t="n">
        <v>44</v>
      </c>
      <c r="K215" s="4" t="n">
        <v>3</v>
      </c>
      <c r="L215" s="3" t="n">
        <v>208400</v>
      </c>
      <c r="M215" s="3" t="n">
        <v>0</v>
      </c>
      <c r="N215" s="3" t="n">
        <v>208400</v>
      </c>
      <c r="O215" s="4" t="n">
        <v>0</v>
      </c>
      <c r="P215" s="4" t="n">
        <v>208400</v>
      </c>
      <c r="Q215" s="4" t="n">
        <v>0</v>
      </c>
      <c r="R215" s="4" t="n">
        <v>0</v>
      </c>
      <c r="S215" s="4" t="n">
        <v>0</v>
      </c>
      <c r="T215" s="4" t="n">
        <v>0</v>
      </c>
      <c r="U215" s="4" t="n">
        <v>208400</v>
      </c>
      <c r="V215" s="4" t="n">
        <v>1</v>
      </c>
    </row>
    <row r="216">
      <c r="A216" t="n">
        <v>29</v>
      </c>
      <c r="B216" t="inlineStr">
        <is>
          <t>20533718176</t>
        </is>
      </c>
      <c r="C216" t="inlineStr">
        <is>
          <t>ASOCIACION PRODUCTORES AGROPECUARIOS SANTA ROSA DE KIMAN AYLLU</t>
        </is>
      </c>
      <c r="D216" s="6" t="n">
        <v>2024</v>
      </c>
      <c r="E216" t="n">
        <v>1</v>
      </c>
      <c r="F216" t="inlineStr">
        <is>
          <t>PAC</t>
        </is>
      </c>
      <c r="G216" s="4" t="n">
        <v>11</v>
      </c>
      <c r="H216" s="4" t="n">
        <v>7</v>
      </c>
      <c r="I216" s="4" t="n">
        <v>18</v>
      </c>
      <c r="J216" s="4" t="n">
        <v>32</v>
      </c>
      <c r="K216" s="4" t="n">
        <v>4</v>
      </c>
      <c r="L216" s="3" t="n">
        <v>241803.6565235</v>
      </c>
      <c r="M216" s="3" t="n">
        <v>0</v>
      </c>
      <c r="N216" s="3" t="n">
        <v>241803.6565235</v>
      </c>
      <c r="O216" s="4" t="n">
        <v>0</v>
      </c>
      <c r="P216" s="4" t="n">
        <v>241803.6565235</v>
      </c>
      <c r="Q216" s="4" t="str"/>
      <c r="R216" s="4" t="n">
        <v>0</v>
      </c>
      <c r="S216" s="4" t="n">
        <v>0</v>
      </c>
      <c r="T216" s="4" t="n">
        <v>0</v>
      </c>
      <c r="U216" s="4" t="n">
        <v>241803.6565235</v>
      </c>
      <c r="V216" s="4" t="n">
        <v>1</v>
      </c>
    </row>
    <row r="217">
      <c r="A217" t="n">
        <v>29</v>
      </c>
      <c r="B217" t="inlineStr">
        <is>
          <t>20533718176</t>
        </is>
      </c>
      <c r="C217" t="inlineStr">
        <is>
          <t>ASOCIACION PRODUCTORES AGROPECUARIOS SANTA ROSA DE KIMAN AYLLU</t>
        </is>
      </c>
      <c r="D217" s="6" t="n">
        <v>2025</v>
      </c>
      <c r="E217" t="n">
        <v>1</v>
      </c>
      <c r="F217" t="inlineStr">
        <is>
          <t>PAC</t>
        </is>
      </c>
      <c r="G217" s="4" t="n">
        <v>11</v>
      </c>
      <c r="H217" s="4" t="n">
        <v>5</v>
      </c>
      <c r="I217" s="4" t="n">
        <v>16</v>
      </c>
      <c r="J217" s="4" t="n">
        <v>35</v>
      </c>
      <c r="K217" s="4" t="n">
        <v>0</v>
      </c>
      <c r="L217" s="3" t="n">
        <v>189229.50548329</v>
      </c>
      <c r="M217" s="3" t="n">
        <v>0</v>
      </c>
      <c r="N217" s="3" t="n">
        <v>189229.50548329</v>
      </c>
      <c r="O217" s="4" t="n">
        <v>0</v>
      </c>
      <c r="P217" s="4" t="n">
        <v>152584.41</v>
      </c>
      <c r="Q217" s="4" t="str"/>
      <c r="R217" s="4" t="n">
        <v>0</v>
      </c>
      <c r="S217" s="4" t="n">
        <v>0</v>
      </c>
      <c r="T217" s="4" t="n">
        <v>36645.09548329</v>
      </c>
      <c r="U217" s="4" t="n">
        <v>189229.50548329</v>
      </c>
      <c r="V217" s="4" t="n">
        <v>1</v>
      </c>
    </row>
    <row r="218">
      <c r="A218" t="n">
        <v>30</v>
      </c>
      <c r="B218" t="inlineStr">
        <is>
          <t>20604218358</t>
        </is>
      </c>
      <c r="C218" t="inlineStr">
        <is>
          <t>COOPERATIVA AGRARIA COYAPAPI</t>
        </is>
      </c>
      <c r="D218" s="6" t="n">
        <v>2018</v>
      </c>
      <c r="F218" t="inlineStr">
        <is>
          <t>PAC</t>
        </is>
      </c>
      <c r="G218" s="4" t="str"/>
      <c r="H218" s="4" t="str"/>
      <c r="I218" s="4" t="n">
        <v>0</v>
      </c>
      <c r="J218" s="4" t="str"/>
      <c r="K218" s="4" t="str"/>
      <c r="L218" s="3" t="str"/>
      <c r="M218" s="3" t="str"/>
      <c r="N218" s="3" t="n">
        <v>0</v>
      </c>
      <c r="O218" s="4" t="str"/>
      <c r="P218" s="4" t="str"/>
      <c r="Q218" s="4" t="str"/>
      <c r="R218" s="4" t="str"/>
      <c r="S218" s="4" t="str"/>
      <c r="T218" s="4" t="str"/>
      <c r="U218" s="4" t="str"/>
      <c r="V218" s="4" t="n">
        <v>1</v>
      </c>
    </row>
    <row r="219">
      <c r="A219" t="n">
        <v>30</v>
      </c>
      <c r="B219" t="inlineStr">
        <is>
          <t>20604218358</t>
        </is>
      </c>
      <c r="C219" t="inlineStr">
        <is>
          <t>COOPERATIVA AGRARIA COYAPAPI</t>
        </is>
      </c>
      <c r="D219" s="6" t="n">
        <v>2019</v>
      </c>
      <c r="F219" t="inlineStr">
        <is>
          <t>PAC</t>
        </is>
      </c>
      <c r="G219" s="4" t="n">
        <v>0</v>
      </c>
      <c r="H219" s="4" t="n">
        <v>0</v>
      </c>
      <c r="I219" s="4" t="n">
        <v>0</v>
      </c>
      <c r="J219" s="4" t="str"/>
      <c r="K219" s="4" t="str"/>
      <c r="L219" s="3" t="n">
        <v>0</v>
      </c>
      <c r="M219" s="3" t="n">
        <v>0</v>
      </c>
      <c r="N219" s="3" t="n">
        <v>0</v>
      </c>
      <c r="O219" s="4" t="str"/>
      <c r="P219" s="4" t="str"/>
      <c r="Q219" s="4" t="str"/>
      <c r="R219" s="4" t="str"/>
      <c r="S219" s="4" t="str"/>
      <c r="T219" s="4" t="str"/>
      <c r="U219" s="4" t="str"/>
      <c r="V219" s="4" t="n">
        <v>1</v>
      </c>
    </row>
    <row r="220">
      <c r="A220" t="n">
        <v>30</v>
      </c>
      <c r="B220" t="inlineStr">
        <is>
          <t>20604218358</t>
        </is>
      </c>
      <c r="C220" t="inlineStr">
        <is>
          <t>COOPERATIVA AGRARIA COYAPAPI</t>
        </is>
      </c>
      <c r="D220" s="6" t="n">
        <v>2020</v>
      </c>
      <c r="F220" t="inlineStr">
        <is>
          <t>PAC</t>
        </is>
      </c>
      <c r="G220" s="4" t="n">
        <v>0</v>
      </c>
      <c r="H220" s="4" t="n">
        <v>0</v>
      </c>
      <c r="I220" s="4" t="n">
        <v>0</v>
      </c>
      <c r="J220" s="4" t="n">
        <v>0</v>
      </c>
      <c r="K220" s="4" t="n">
        <v>0</v>
      </c>
      <c r="L220" s="3" t="n">
        <v>0</v>
      </c>
      <c r="M220" s="3" t="n">
        <v>0</v>
      </c>
      <c r="N220" s="3" t="n">
        <v>0</v>
      </c>
      <c r="O220" s="4" t="str"/>
      <c r="P220" s="4" t="str"/>
      <c r="Q220" s="4" t="str"/>
      <c r="R220" s="4" t="str"/>
      <c r="S220" s="4" t="str"/>
      <c r="T220" s="4" t="str"/>
      <c r="U220" s="4" t="str"/>
      <c r="V220" s="4" t="n">
        <v>1</v>
      </c>
    </row>
    <row r="221">
      <c r="A221" t="n">
        <v>30</v>
      </c>
      <c r="B221" t="inlineStr">
        <is>
          <t>20604218358</t>
        </is>
      </c>
      <c r="C221" t="inlineStr">
        <is>
          <t>COOPERATIVA AGRARIA COYAPAPI</t>
        </is>
      </c>
      <c r="D221" s="6" t="n">
        <v>2021</v>
      </c>
      <c r="F221" t="inlineStr">
        <is>
          <t>PAC</t>
        </is>
      </c>
      <c r="G221" s="4" t="n">
        <v>0</v>
      </c>
      <c r="H221" s="4" t="n">
        <v>0</v>
      </c>
      <c r="I221" s="4" t="n">
        <v>0</v>
      </c>
      <c r="J221" s="4" t="n">
        <v>0</v>
      </c>
      <c r="K221" s="4" t="n">
        <v>0</v>
      </c>
      <c r="L221" s="3" t="n">
        <v>0</v>
      </c>
      <c r="M221" s="3" t="n">
        <v>0</v>
      </c>
      <c r="N221" s="3" t="n">
        <v>0</v>
      </c>
      <c r="O221" s="4" t="str"/>
      <c r="P221" s="4" t="str"/>
      <c r="Q221" s="4" t="str"/>
      <c r="R221" s="4" t="str"/>
      <c r="S221" s="4" t="str"/>
      <c r="T221" s="4" t="str"/>
      <c r="U221" s="4" t="str"/>
      <c r="V221" s="4" t="n">
        <v>1</v>
      </c>
    </row>
    <row r="222">
      <c r="A222" t="n">
        <v>30</v>
      </c>
      <c r="B222" t="inlineStr">
        <is>
          <t>20604218358</t>
        </is>
      </c>
      <c r="C222" t="inlineStr">
        <is>
          <t>COOPERATIVA AGRARIA COYAPAPI</t>
        </is>
      </c>
      <c r="D222" s="6" t="n">
        <v>2022</v>
      </c>
      <c r="E222" t="n">
        <v>1</v>
      </c>
      <c r="F222" t="inlineStr">
        <is>
          <t>PAC</t>
        </is>
      </c>
      <c r="G222" s="4" t="n">
        <v>132</v>
      </c>
      <c r="H222" s="4" t="n">
        <v>19</v>
      </c>
      <c r="I222" s="4" t="n">
        <v>151</v>
      </c>
      <c r="J222" s="4" t="n">
        <v>17</v>
      </c>
      <c r="K222" s="4" t="n">
        <v>5</v>
      </c>
      <c r="L222" s="3" t="n">
        <v>363932.5</v>
      </c>
      <c r="M222" s="3" t="n">
        <v>0</v>
      </c>
      <c r="N222" s="3" t="n">
        <v>363932.5</v>
      </c>
      <c r="O222" s="4" t="str"/>
      <c r="P222" s="4" t="str"/>
      <c r="Q222" s="4" t="str"/>
      <c r="R222" s="4" t="str"/>
      <c r="S222" s="4" t="str"/>
      <c r="T222" s="4" t="str"/>
      <c r="U222" s="4" t="str"/>
      <c r="V222" s="4" t="n">
        <v>1</v>
      </c>
    </row>
    <row r="223">
      <c r="A223" t="n">
        <v>30</v>
      </c>
      <c r="B223" t="inlineStr">
        <is>
          <t>20604218358</t>
        </is>
      </c>
      <c r="C223" t="inlineStr">
        <is>
          <t>COOPERATIVA AGRARIA COYAPAPI</t>
        </is>
      </c>
      <c r="D223" s="6" t="n">
        <v>2023</v>
      </c>
      <c r="E223" t="n">
        <v>1</v>
      </c>
      <c r="F223" t="inlineStr">
        <is>
          <t>PAC</t>
        </is>
      </c>
      <c r="G223" s="4" t="n">
        <v>132</v>
      </c>
      <c r="H223" s="4" t="n">
        <v>19</v>
      </c>
      <c r="I223" s="4" t="n">
        <v>151</v>
      </c>
      <c r="J223" s="4" t="n">
        <v>37</v>
      </c>
      <c r="K223" s="4" t="n">
        <v>1</v>
      </c>
      <c r="L223" s="3" t="n">
        <v>664665.6</v>
      </c>
      <c r="M223" s="3" t="n">
        <v>0</v>
      </c>
      <c r="N223" s="3" t="n">
        <v>664665.6</v>
      </c>
      <c r="O223" s="4" t="n">
        <v>0</v>
      </c>
      <c r="P223" s="4" t="n">
        <v>664665.6</v>
      </c>
      <c r="Q223" s="4" t="n">
        <v>0</v>
      </c>
      <c r="R223" s="4" t="n">
        <v>0</v>
      </c>
      <c r="S223" s="4" t="n">
        <v>0</v>
      </c>
      <c r="T223" s="4" t="n">
        <v>0</v>
      </c>
      <c r="U223" s="4" t="n">
        <v>664665.6</v>
      </c>
      <c r="V223" s="4" t="n">
        <v>1</v>
      </c>
    </row>
    <row r="224">
      <c r="A224" t="n">
        <v>30</v>
      </c>
      <c r="B224" t="inlineStr">
        <is>
          <t>20604218358</t>
        </is>
      </c>
      <c r="C224" t="inlineStr">
        <is>
          <t>COOPERATIVA AGRARIA COYAPAPI</t>
        </is>
      </c>
      <c r="D224" s="6" t="n">
        <v>2024</v>
      </c>
      <c r="E224" t="n">
        <v>1</v>
      </c>
      <c r="F224" t="inlineStr">
        <is>
          <t>PAC</t>
        </is>
      </c>
      <c r="G224" s="4" t="n">
        <v>135</v>
      </c>
      <c r="H224" s="4" t="n">
        <v>14</v>
      </c>
      <c r="I224" s="4" t="n">
        <v>149</v>
      </c>
      <c r="J224" s="4" t="n">
        <v>27</v>
      </c>
      <c r="K224" s="4" t="n">
        <v>3</v>
      </c>
      <c r="L224" s="3" t="n">
        <v>1376040</v>
      </c>
      <c r="M224" s="3" t="n">
        <v>0</v>
      </c>
      <c r="N224" s="3" t="n">
        <v>1376040</v>
      </c>
      <c r="O224" s="4" t="n">
        <v>0</v>
      </c>
      <c r="P224" s="4" t="n">
        <v>1376040</v>
      </c>
      <c r="Q224" s="4" t="str"/>
      <c r="R224" s="4" t="n">
        <v>0</v>
      </c>
      <c r="S224" s="4" t="n">
        <v>0</v>
      </c>
      <c r="T224" s="4" t="n">
        <v>0</v>
      </c>
      <c r="U224" s="4" t="n">
        <v>1376040</v>
      </c>
      <c r="V224" s="4" t="n">
        <v>1</v>
      </c>
    </row>
    <row r="225">
      <c r="A225" t="n">
        <v>30</v>
      </c>
      <c r="B225" t="inlineStr">
        <is>
          <t>20604218358</t>
        </is>
      </c>
      <c r="C225" t="inlineStr">
        <is>
          <t>COOPERATIVA AGRARIA COYAPAPI</t>
        </is>
      </c>
      <c r="D225" s="6" t="n">
        <v>2025</v>
      </c>
      <c r="F225" t="inlineStr">
        <is>
          <t>PAC</t>
        </is>
      </c>
      <c r="G225" s="4" t="n">
        <v>0</v>
      </c>
      <c r="H225" s="4" t="n">
        <v>0</v>
      </c>
      <c r="I225" s="4" t="n">
        <v>0</v>
      </c>
      <c r="J225" s="4" t="n">
        <v>0</v>
      </c>
      <c r="K225" s="4" t="n">
        <v>0</v>
      </c>
      <c r="L225" s="3" t="n">
        <v>0</v>
      </c>
      <c r="M225" s="3" t="n">
        <v>0</v>
      </c>
      <c r="N225" s="3" t="n">
        <v>0</v>
      </c>
      <c r="O225" s="4" t="n">
        <v>0</v>
      </c>
      <c r="P225" s="4" t="n">
        <v>0</v>
      </c>
      <c r="Q225" s="4" t="str"/>
      <c r="R225" s="4" t="n">
        <v>0</v>
      </c>
      <c r="S225" s="4" t="n">
        <v>0</v>
      </c>
      <c r="T225" s="4" t="n">
        <v>0</v>
      </c>
      <c r="U225" s="4" t="n">
        <v>0</v>
      </c>
      <c r="V225" s="4" t="n">
        <v>1</v>
      </c>
    </row>
    <row r="226">
      <c r="A226" t="n">
        <v>31</v>
      </c>
      <c r="B226" t="inlineStr">
        <is>
          <t>20527890285</t>
        </is>
      </c>
      <c r="C226" t="inlineStr">
        <is>
          <t>ASOCIACIÓN DE FRUTICULTORES DEL VALLE PAMPAS- AFRUVAP</t>
        </is>
      </c>
      <c r="D226" s="6" t="n">
        <v>2018</v>
      </c>
      <c r="F226" t="inlineStr">
        <is>
          <t>PAC</t>
        </is>
      </c>
      <c r="G226" s="4" t="str"/>
      <c r="H226" s="4" t="str"/>
      <c r="I226" s="4" t="n">
        <v>0</v>
      </c>
      <c r="J226" s="4" t="str"/>
      <c r="K226" s="4" t="str"/>
      <c r="L226" s="3" t="str"/>
      <c r="M226" s="3" t="str"/>
      <c r="N226" s="3" t="n">
        <v>0</v>
      </c>
      <c r="O226" s="4" t="str"/>
      <c r="P226" s="4" t="str"/>
      <c r="Q226" s="4" t="str"/>
      <c r="R226" s="4" t="str"/>
      <c r="S226" s="4" t="str"/>
      <c r="T226" s="4" t="str"/>
      <c r="U226" s="4" t="str"/>
      <c r="V226" s="4" t="n">
        <v>1</v>
      </c>
    </row>
    <row r="227">
      <c r="A227" t="n">
        <v>31</v>
      </c>
      <c r="B227" t="inlineStr">
        <is>
          <t>20527890285</t>
        </is>
      </c>
      <c r="C227" t="inlineStr">
        <is>
          <t>ASOCIACIÓN DE FRUTICULTORES DEL VALLE PAMPAS- AFRUVAP</t>
        </is>
      </c>
      <c r="D227" s="6" t="n">
        <v>2019</v>
      </c>
      <c r="E227" t="n">
        <v>1</v>
      </c>
      <c r="F227" t="inlineStr">
        <is>
          <t>PAC</t>
        </is>
      </c>
      <c r="G227" s="4" t="n">
        <v>15</v>
      </c>
      <c r="H227" s="4" t="n">
        <v>12</v>
      </c>
      <c r="I227" s="4" t="n">
        <v>27</v>
      </c>
      <c r="J227" s="4" t="str"/>
      <c r="K227" s="4" t="str"/>
      <c r="L227" s="3" t="n">
        <v>0</v>
      </c>
      <c r="M227" s="3" t="n">
        <v>0</v>
      </c>
      <c r="N227" s="3" t="n">
        <v>0</v>
      </c>
      <c r="O227" s="4" t="str"/>
      <c r="P227" s="4" t="str"/>
      <c r="Q227" s="4" t="str"/>
      <c r="R227" s="4" t="str"/>
      <c r="S227" s="4" t="str"/>
      <c r="T227" s="4" t="str"/>
      <c r="U227" s="4" t="str"/>
      <c r="V227" s="4" t="n">
        <v>1</v>
      </c>
    </row>
    <row r="228">
      <c r="A228" t="n">
        <v>31</v>
      </c>
      <c r="B228" t="inlineStr">
        <is>
          <t>20527890285</t>
        </is>
      </c>
      <c r="C228" t="inlineStr">
        <is>
          <t>ASOCIACIÓN DE FRUTICULTORES DEL VALLE PAMPAS- AFRUVAP</t>
        </is>
      </c>
      <c r="D228" s="6" t="n">
        <v>2020</v>
      </c>
      <c r="E228" t="n">
        <v>1</v>
      </c>
      <c r="F228" t="inlineStr">
        <is>
          <t>PAC</t>
        </is>
      </c>
      <c r="G228" s="4" t="n">
        <v>20</v>
      </c>
      <c r="H228" s="4" t="n">
        <v>4</v>
      </c>
      <c r="I228" s="4" t="n">
        <v>24</v>
      </c>
      <c r="J228" s="4" t="n">
        <v>0</v>
      </c>
      <c r="K228" s="4" t="n">
        <v>2</v>
      </c>
      <c r="L228" s="3" t="n">
        <v>324995</v>
      </c>
      <c r="M228" s="3" t="n">
        <v>0</v>
      </c>
      <c r="N228" s="3" t="n">
        <v>324995</v>
      </c>
      <c r="O228" s="4" t="str"/>
      <c r="P228" s="4" t="str"/>
      <c r="Q228" s="4" t="str"/>
      <c r="R228" s="4" t="str"/>
      <c r="S228" s="4" t="str"/>
      <c r="T228" s="4" t="str"/>
      <c r="U228" s="4" t="str"/>
      <c r="V228" s="4" t="n">
        <v>1</v>
      </c>
    </row>
    <row r="229">
      <c r="A229" t="n">
        <v>31</v>
      </c>
      <c r="B229" t="inlineStr">
        <is>
          <t>20527890285</t>
        </is>
      </c>
      <c r="C229" t="inlineStr">
        <is>
          <t>ASOCIACIÓN DE FRUTICULTORES DEL VALLE PAMPAS- AFRUVAP</t>
        </is>
      </c>
      <c r="D229" s="6" t="n">
        <v>2021</v>
      </c>
      <c r="F229" t="inlineStr">
        <is>
          <t>PAC</t>
        </is>
      </c>
      <c r="G229" s="4" t="n">
        <v>0</v>
      </c>
      <c r="H229" s="4" t="n">
        <v>0</v>
      </c>
      <c r="I229" s="4" t="n">
        <v>0</v>
      </c>
      <c r="J229" s="4" t="n">
        <v>0</v>
      </c>
      <c r="K229" s="4" t="n">
        <v>0</v>
      </c>
      <c r="L229" s="3" t="n">
        <v>0</v>
      </c>
      <c r="M229" s="3" t="n">
        <v>0</v>
      </c>
      <c r="N229" s="3" t="n">
        <v>0</v>
      </c>
      <c r="O229" s="4" t="str"/>
      <c r="P229" s="4" t="str"/>
      <c r="Q229" s="4" t="str"/>
      <c r="R229" s="4" t="str"/>
      <c r="S229" s="4" t="str"/>
      <c r="T229" s="4" t="str"/>
      <c r="U229" s="4" t="str"/>
      <c r="V229" s="4" t="n">
        <v>1</v>
      </c>
    </row>
    <row r="230">
      <c r="A230" t="n">
        <v>31</v>
      </c>
      <c r="B230" t="inlineStr">
        <is>
          <t>20527890285</t>
        </is>
      </c>
      <c r="C230" t="inlineStr">
        <is>
          <t>ASOCIACIÓN DE FRUTICULTORES DEL VALLE PAMPAS- AFRUVAP</t>
        </is>
      </c>
      <c r="D230" s="6" t="n">
        <v>2022</v>
      </c>
      <c r="F230" t="inlineStr">
        <is>
          <t>PAC</t>
        </is>
      </c>
      <c r="G230" s="4" t="n">
        <v>0</v>
      </c>
      <c r="H230" s="4" t="n">
        <v>0</v>
      </c>
      <c r="I230" s="4" t="n">
        <v>0</v>
      </c>
      <c r="J230" s="4" t="n">
        <v>0</v>
      </c>
      <c r="K230" s="4" t="n">
        <v>0</v>
      </c>
      <c r="L230" s="3" t="n">
        <v>0</v>
      </c>
      <c r="M230" s="3" t="n">
        <v>0</v>
      </c>
      <c r="N230" s="3" t="n">
        <v>0</v>
      </c>
      <c r="O230" s="4" t="str"/>
      <c r="P230" s="4" t="str"/>
      <c r="Q230" s="4" t="str"/>
      <c r="R230" s="4" t="str"/>
      <c r="S230" s="4" t="str"/>
      <c r="T230" s="4" t="str"/>
      <c r="U230" s="4" t="str"/>
      <c r="V230" s="4" t="n">
        <v>1</v>
      </c>
    </row>
    <row r="231">
      <c r="A231" t="n">
        <v>31</v>
      </c>
      <c r="B231" t="inlineStr">
        <is>
          <t>20527890285</t>
        </is>
      </c>
      <c r="C231" t="inlineStr">
        <is>
          <t>ASOCIACIÓN DE FRUTICULTORES DEL VALLE PAMPAS- AFRUVAP</t>
        </is>
      </c>
      <c r="D231" s="6" t="n">
        <v>2023</v>
      </c>
      <c r="F231" t="inlineStr">
        <is>
          <t>PAC</t>
        </is>
      </c>
      <c r="G231" s="4" t="n">
        <v>0</v>
      </c>
      <c r="H231" s="4" t="n">
        <v>0</v>
      </c>
      <c r="I231" s="4" t="n">
        <v>0</v>
      </c>
      <c r="J231" s="4" t="n">
        <v>0</v>
      </c>
      <c r="K231" s="4" t="n">
        <v>0</v>
      </c>
      <c r="L231" s="3" t="n">
        <v>0</v>
      </c>
      <c r="M231" s="3" t="n">
        <v>0</v>
      </c>
      <c r="N231" s="3" t="n">
        <v>0</v>
      </c>
      <c r="O231" s="4" t="n">
        <v>0</v>
      </c>
      <c r="P231" s="4" t="n">
        <v>0</v>
      </c>
      <c r="Q231" s="4" t="n">
        <v>0</v>
      </c>
      <c r="R231" s="4" t="n">
        <v>0</v>
      </c>
      <c r="S231" s="4" t="n">
        <v>0</v>
      </c>
      <c r="T231" s="4" t="n">
        <v>0</v>
      </c>
      <c r="U231" s="4" t="n">
        <v>0</v>
      </c>
      <c r="V231" s="4" t="n">
        <v>1</v>
      </c>
    </row>
    <row r="232">
      <c r="A232" t="n">
        <v>31</v>
      </c>
      <c r="B232" t="inlineStr">
        <is>
          <t>20527890285</t>
        </is>
      </c>
      <c r="C232" t="inlineStr">
        <is>
          <t>ASOCIACIÓN DE FRUTICULTORES DEL VALLE PAMPAS- AFRUVAP</t>
        </is>
      </c>
      <c r="D232" s="6" t="n">
        <v>2024</v>
      </c>
      <c r="F232" t="inlineStr">
        <is>
          <t>PAC</t>
        </is>
      </c>
      <c r="G232" s="4" t="n">
        <v>0</v>
      </c>
      <c r="H232" s="4" t="n">
        <v>0</v>
      </c>
      <c r="I232" s="4" t="n">
        <v>0</v>
      </c>
      <c r="J232" s="4" t="n">
        <v>0</v>
      </c>
      <c r="K232" s="4" t="n">
        <v>0</v>
      </c>
      <c r="L232" s="3" t="n">
        <v>0</v>
      </c>
      <c r="M232" s="3" t="n">
        <v>0</v>
      </c>
      <c r="N232" s="3" t="n">
        <v>0</v>
      </c>
      <c r="O232" s="4" t="n">
        <v>0</v>
      </c>
      <c r="P232" s="4" t="n">
        <v>0</v>
      </c>
      <c r="Q232" s="4" t="str"/>
      <c r="R232" s="4" t="n">
        <v>0</v>
      </c>
      <c r="S232" s="4" t="n">
        <v>0</v>
      </c>
      <c r="T232" s="4" t="n">
        <v>0</v>
      </c>
      <c r="U232" s="4" t="n">
        <v>0</v>
      </c>
      <c r="V232" s="4" t="n">
        <v>1</v>
      </c>
    </row>
    <row r="233">
      <c r="A233" t="n">
        <v>31</v>
      </c>
      <c r="B233" t="inlineStr">
        <is>
          <t>20527890285</t>
        </is>
      </c>
      <c r="C233" t="inlineStr">
        <is>
          <t>ASOCIACIÓN DE FRUTICULTORES DEL VALLE PAMPAS- AFRUVAP</t>
        </is>
      </c>
      <c r="D233" s="6" t="n">
        <v>2025</v>
      </c>
      <c r="F233" t="inlineStr">
        <is>
          <t>PAC</t>
        </is>
      </c>
      <c r="G233" s="4" t="n">
        <v>0</v>
      </c>
      <c r="H233" s="4" t="n">
        <v>0</v>
      </c>
      <c r="I233" s="4" t="n">
        <v>0</v>
      </c>
      <c r="J233" s="4" t="n">
        <v>0</v>
      </c>
      <c r="K233" s="4" t="n">
        <v>0</v>
      </c>
      <c r="L233" s="3" t="n">
        <v>0</v>
      </c>
      <c r="M233" s="3" t="n">
        <v>0</v>
      </c>
      <c r="N233" s="3" t="n">
        <v>0</v>
      </c>
      <c r="O233" s="4" t="n">
        <v>0</v>
      </c>
      <c r="P233" s="4" t="n">
        <v>0</v>
      </c>
      <c r="Q233" s="4" t="str"/>
      <c r="R233" s="4" t="n">
        <v>0</v>
      </c>
      <c r="S233" s="4" t="n">
        <v>0</v>
      </c>
      <c r="T233" s="4" t="n">
        <v>0</v>
      </c>
      <c r="U233" s="4" t="n">
        <v>0</v>
      </c>
      <c r="V233" s="4" t="n">
        <v>1</v>
      </c>
    </row>
    <row r="234">
      <c r="A234" t="n">
        <v>32</v>
      </c>
      <c r="B234" t="inlineStr">
        <is>
          <t>20490594265</t>
        </is>
      </c>
      <c r="C234" t="inlineStr">
        <is>
          <t>ASOCIACIÓN DE PRODUCTORES AGROPECUARIOS ORGANICOS VALLE PAMPAS - APAOVAP</t>
        </is>
      </c>
      <c r="D234" s="6" t="n">
        <v>2018</v>
      </c>
      <c r="E234" t="n">
        <v>1</v>
      </c>
      <c r="F234" t="inlineStr">
        <is>
          <t>PAC</t>
        </is>
      </c>
      <c r="G234" s="4" t="str"/>
      <c r="H234" s="4" t="str"/>
      <c r="I234" s="4" t="n">
        <v>37</v>
      </c>
      <c r="J234" s="4" t="str"/>
      <c r="K234" s="4" t="str"/>
      <c r="L234" s="3" t="str"/>
      <c r="M234" s="3" t="str"/>
      <c r="N234" s="3" t="n">
        <v>0</v>
      </c>
      <c r="O234" s="4" t="str"/>
      <c r="P234" s="4" t="str"/>
      <c r="Q234" s="4" t="str"/>
      <c r="R234" s="4" t="str"/>
      <c r="S234" s="4" t="str"/>
      <c r="T234" s="4" t="str"/>
      <c r="U234" s="4" t="str"/>
      <c r="V234" s="4" t="n">
        <v>1</v>
      </c>
    </row>
    <row r="235">
      <c r="A235" t="n">
        <v>32</v>
      </c>
      <c r="B235" t="inlineStr">
        <is>
          <t>20490594265</t>
        </is>
      </c>
      <c r="C235" t="inlineStr">
        <is>
          <t>ASOCIACIÓN DE PRODUCTORES AGROPECUARIOS ORGANICOS VALLE PAMPAS - APAOVAP</t>
        </is>
      </c>
      <c r="D235" s="6" t="n">
        <v>2019</v>
      </c>
      <c r="E235" t="n">
        <v>1</v>
      </c>
      <c r="F235" t="inlineStr">
        <is>
          <t>PAC</t>
        </is>
      </c>
      <c r="G235" s="4" t="n">
        <v>13</v>
      </c>
      <c r="H235" s="4" t="n">
        <v>15</v>
      </c>
      <c r="I235" s="4" t="n">
        <v>28</v>
      </c>
      <c r="J235" s="4" t="str"/>
      <c r="K235" s="4" t="str"/>
      <c r="L235" s="3" t="n">
        <v>1974706.24</v>
      </c>
      <c r="M235" s="3" t="n">
        <v>0</v>
      </c>
      <c r="N235" s="3" t="n">
        <v>1974706.24</v>
      </c>
      <c r="O235" s="4" t="str"/>
      <c r="P235" s="4" t="str"/>
      <c r="Q235" s="4" t="str"/>
      <c r="R235" s="4" t="str"/>
      <c r="S235" s="4" t="str"/>
      <c r="T235" s="4" t="str"/>
      <c r="U235" s="4" t="str"/>
      <c r="V235" s="4" t="n">
        <v>1</v>
      </c>
    </row>
    <row r="236">
      <c r="A236" t="n">
        <v>32</v>
      </c>
      <c r="B236" t="inlineStr">
        <is>
          <t>20490594265</t>
        </is>
      </c>
      <c r="C236" t="inlineStr">
        <is>
          <t>ASOCIACIÓN DE PRODUCTORES AGROPECUARIOS ORGANICOS VALLE PAMPAS - APAOVAP</t>
        </is>
      </c>
      <c r="D236" s="6" t="n">
        <v>2020</v>
      </c>
      <c r="E236" t="n">
        <v>1</v>
      </c>
      <c r="F236" t="inlineStr">
        <is>
          <t>PAC</t>
        </is>
      </c>
      <c r="G236" s="4" t="n">
        <v>11</v>
      </c>
      <c r="H236" s="4" t="n">
        <v>8</v>
      </c>
      <c r="I236" s="4" t="n">
        <v>19</v>
      </c>
      <c r="J236" s="4" t="n">
        <v>0</v>
      </c>
      <c r="K236" s="4" t="n">
        <v>2</v>
      </c>
      <c r="L236" s="3" t="n">
        <v>58325</v>
      </c>
      <c r="M236" s="3" t="n">
        <v>0</v>
      </c>
      <c r="N236" s="3" t="n">
        <v>58325</v>
      </c>
      <c r="O236" s="4" t="str"/>
      <c r="P236" s="4" t="str"/>
      <c r="Q236" s="4" t="str"/>
      <c r="R236" s="4" t="str"/>
      <c r="S236" s="4" t="str"/>
      <c r="T236" s="4" t="str"/>
      <c r="U236" s="4" t="str"/>
      <c r="V236" s="4" t="n">
        <v>1</v>
      </c>
    </row>
    <row r="237">
      <c r="A237" t="n">
        <v>32</v>
      </c>
      <c r="B237" t="inlineStr">
        <is>
          <t>20490594265</t>
        </is>
      </c>
      <c r="C237" t="inlineStr">
        <is>
          <t>ASOCIACIÓN DE PRODUCTORES AGROPECUARIOS ORGANICOS VALLE PAMPAS - APAOVAP</t>
        </is>
      </c>
      <c r="D237" s="6" t="n">
        <v>2021</v>
      </c>
      <c r="F237" t="inlineStr">
        <is>
          <t>PAC</t>
        </is>
      </c>
      <c r="G237" s="4" t="n">
        <v>0</v>
      </c>
      <c r="H237" s="4" t="n">
        <v>0</v>
      </c>
      <c r="I237" s="4" t="n">
        <v>0</v>
      </c>
      <c r="J237" s="4" t="n">
        <v>0</v>
      </c>
      <c r="K237" s="4" t="n">
        <v>0</v>
      </c>
      <c r="L237" s="3" t="n">
        <v>0</v>
      </c>
      <c r="M237" s="3" t="n">
        <v>0</v>
      </c>
      <c r="N237" s="3" t="n">
        <v>0</v>
      </c>
      <c r="O237" s="4" t="str"/>
      <c r="P237" s="4" t="str"/>
      <c r="Q237" s="4" t="str"/>
      <c r="R237" s="4" t="str"/>
      <c r="S237" s="4" t="str"/>
      <c r="T237" s="4" t="str"/>
      <c r="U237" s="4" t="str"/>
      <c r="V237" s="4" t="n">
        <v>1</v>
      </c>
    </row>
    <row r="238">
      <c r="A238" t="n">
        <v>32</v>
      </c>
      <c r="B238" t="inlineStr">
        <is>
          <t>20490594265</t>
        </is>
      </c>
      <c r="C238" t="inlineStr">
        <is>
          <t>ASOCIACIÓN DE PRODUCTORES AGROPECUARIOS ORGANICOS VALLE PAMPAS - APAOVAP</t>
        </is>
      </c>
      <c r="D238" s="6" t="n">
        <v>2022</v>
      </c>
      <c r="F238" t="inlineStr">
        <is>
          <t>PAC</t>
        </is>
      </c>
      <c r="G238" s="4" t="n">
        <v>0</v>
      </c>
      <c r="H238" s="4" t="n">
        <v>0</v>
      </c>
      <c r="I238" s="4" t="n">
        <v>0</v>
      </c>
      <c r="J238" s="4" t="n">
        <v>0</v>
      </c>
      <c r="K238" s="4" t="n">
        <v>0</v>
      </c>
      <c r="L238" s="3" t="n">
        <v>0</v>
      </c>
      <c r="M238" s="3" t="n">
        <v>0</v>
      </c>
      <c r="N238" s="3" t="n">
        <v>0</v>
      </c>
      <c r="O238" s="4" t="str"/>
      <c r="P238" s="4" t="str"/>
      <c r="Q238" s="4" t="str"/>
      <c r="R238" s="4" t="str"/>
      <c r="S238" s="4" t="str"/>
      <c r="T238" s="4" t="str"/>
      <c r="U238" s="4" t="str"/>
      <c r="V238" s="4" t="n">
        <v>1</v>
      </c>
    </row>
    <row r="239">
      <c r="A239" t="n">
        <v>32</v>
      </c>
      <c r="B239" t="inlineStr">
        <is>
          <t>20490594265</t>
        </is>
      </c>
      <c r="C239" t="inlineStr">
        <is>
          <t>ASOCIACIÓN DE PRODUCTORES AGROPECUARIOS ORGANICOS VALLE PAMPAS - APAOVAP</t>
        </is>
      </c>
      <c r="D239" s="6" t="n">
        <v>2023</v>
      </c>
      <c r="F239" t="inlineStr">
        <is>
          <t>PAC</t>
        </is>
      </c>
      <c r="G239" s="4" t="n">
        <v>0</v>
      </c>
      <c r="H239" s="4" t="n">
        <v>0</v>
      </c>
      <c r="I239" s="4" t="n">
        <v>0</v>
      </c>
      <c r="J239" s="4" t="n">
        <v>0</v>
      </c>
      <c r="K239" s="4" t="n">
        <v>0</v>
      </c>
      <c r="L239" s="3" t="n">
        <v>0</v>
      </c>
      <c r="M239" s="3" t="n">
        <v>0</v>
      </c>
      <c r="N239" s="3" t="n">
        <v>0</v>
      </c>
      <c r="O239" s="4" t="n">
        <v>0</v>
      </c>
      <c r="P239" s="4" t="n">
        <v>0</v>
      </c>
      <c r="Q239" s="4" t="n">
        <v>0</v>
      </c>
      <c r="R239" s="4" t="n">
        <v>0</v>
      </c>
      <c r="S239" s="4" t="n">
        <v>0</v>
      </c>
      <c r="T239" s="4" t="n">
        <v>0</v>
      </c>
      <c r="U239" s="4" t="n">
        <v>0</v>
      </c>
      <c r="V239" s="4" t="n">
        <v>1</v>
      </c>
    </row>
    <row r="240">
      <c r="A240" t="n">
        <v>32</v>
      </c>
      <c r="B240" t="inlineStr">
        <is>
          <t>20490594265</t>
        </is>
      </c>
      <c r="C240" t="inlineStr">
        <is>
          <t>ASOCIACIÓN DE PRODUCTORES AGROPECUARIOS ORGANICOS VALLE PAMPAS - APAOVAP</t>
        </is>
      </c>
      <c r="D240" s="6" t="n">
        <v>2024</v>
      </c>
      <c r="F240" t="inlineStr">
        <is>
          <t>PAC</t>
        </is>
      </c>
      <c r="G240" s="4" t="n">
        <v>0</v>
      </c>
      <c r="H240" s="4" t="n">
        <v>0</v>
      </c>
      <c r="I240" s="4" t="n">
        <v>0</v>
      </c>
      <c r="J240" s="4" t="n">
        <v>0</v>
      </c>
      <c r="K240" s="4" t="n">
        <v>0</v>
      </c>
      <c r="L240" s="3" t="n">
        <v>0</v>
      </c>
      <c r="M240" s="3" t="n">
        <v>0</v>
      </c>
      <c r="N240" s="3" t="n">
        <v>0</v>
      </c>
      <c r="O240" s="4" t="n">
        <v>0</v>
      </c>
      <c r="P240" s="4" t="n">
        <v>0</v>
      </c>
      <c r="Q240" s="4" t="str"/>
      <c r="R240" s="4" t="n">
        <v>0</v>
      </c>
      <c r="S240" s="4" t="n">
        <v>0</v>
      </c>
      <c r="T240" s="4" t="n">
        <v>0</v>
      </c>
      <c r="U240" s="4" t="n">
        <v>0</v>
      </c>
      <c r="V240" s="4" t="n">
        <v>1</v>
      </c>
    </row>
    <row r="241">
      <c r="A241" t="n">
        <v>32</v>
      </c>
      <c r="B241" t="inlineStr">
        <is>
          <t>20490594265</t>
        </is>
      </c>
      <c r="C241" t="inlineStr">
        <is>
          <t>ASOCIACIÓN DE PRODUCTORES AGROPECUARIOS ORGANICOS VALLE PAMPAS - APAOVAP</t>
        </is>
      </c>
      <c r="D241" s="6" t="n">
        <v>2025</v>
      </c>
      <c r="F241" t="inlineStr">
        <is>
          <t>PAC</t>
        </is>
      </c>
      <c r="G241" s="4" t="n">
        <v>0</v>
      </c>
      <c r="H241" s="4" t="n">
        <v>0</v>
      </c>
      <c r="I241" s="4" t="n">
        <v>0</v>
      </c>
      <c r="J241" s="4" t="n">
        <v>0</v>
      </c>
      <c r="K241" s="4" t="n">
        <v>0</v>
      </c>
      <c r="L241" s="3" t="n">
        <v>0</v>
      </c>
      <c r="M241" s="3" t="n">
        <v>0</v>
      </c>
      <c r="N241" s="3" t="n">
        <v>0</v>
      </c>
      <c r="O241" s="4" t="n">
        <v>0</v>
      </c>
      <c r="P241" s="4" t="n">
        <v>0</v>
      </c>
      <c r="Q241" s="4" t="str"/>
      <c r="R241" s="4" t="n">
        <v>0</v>
      </c>
      <c r="S241" s="4" t="n">
        <v>0</v>
      </c>
      <c r="T241" s="4" t="n">
        <v>0</v>
      </c>
      <c r="U241" s="4" t="n">
        <v>0</v>
      </c>
      <c r="V241" s="4" t="n">
        <v>1</v>
      </c>
    </row>
    <row r="242">
      <c r="A242" t="n">
        <v>33</v>
      </c>
      <c r="B242" t="inlineStr">
        <is>
          <t>20490810146</t>
        </is>
      </c>
      <c r="C242" t="inlineStr">
        <is>
          <t>COOPERATIVA AGROINDUSTRIAL MACHUPICCHU LTDA</t>
        </is>
      </c>
      <c r="D242" s="6" t="n">
        <v>2018</v>
      </c>
      <c r="E242" t="n">
        <v>1</v>
      </c>
      <c r="F242" t="inlineStr">
        <is>
          <t>PAC</t>
        </is>
      </c>
      <c r="G242" s="4" t="str"/>
      <c r="H242" s="4" t="str"/>
      <c r="I242" s="4" t="n">
        <v>463</v>
      </c>
      <c r="J242" s="4" t="str"/>
      <c r="K242" s="4" t="str"/>
      <c r="L242" s="3" t="str"/>
      <c r="M242" s="3" t="str"/>
      <c r="N242" s="3" t="n">
        <v>2120163.16</v>
      </c>
      <c r="O242" s="4" t="str"/>
      <c r="P242" s="4" t="str"/>
      <c r="Q242" s="4" t="str"/>
      <c r="R242" s="4" t="str"/>
      <c r="S242" s="4" t="str"/>
      <c r="T242" s="4" t="str"/>
      <c r="U242" s="4" t="str"/>
      <c r="V242" s="4" t="n">
        <v>1</v>
      </c>
    </row>
    <row r="243">
      <c r="A243" t="n">
        <v>33</v>
      </c>
      <c r="B243" t="inlineStr">
        <is>
          <t>20490810146</t>
        </is>
      </c>
      <c r="C243" t="inlineStr">
        <is>
          <t>COOPERATIVA AGROINDUSTRIAL MACHUPICCHU LTDA</t>
        </is>
      </c>
      <c r="D243" s="6" t="n">
        <v>2019</v>
      </c>
      <c r="E243" t="n">
        <v>1</v>
      </c>
      <c r="F243" t="inlineStr">
        <is>
          <t>PAC</t>
        </is>
      </c>
      <c r="G243" s="4" t="n">
        <v>217</v>
      </c>
      <c r="H243" s="4" t="n">
        <v>44</v>
      </c>
      <c r="I243" s="4" t="n">
        <v>261</v>
      </c>
      <c r="J243" s="4" t="str"/>
      <c r="K243" s="4" t="str"/>
      <c r="L243" s="3" t="n">
        <v>2632717.16</v>
      </c>
      <c r="M243" s="3" t="n">
        <v>0</v>
      </c>
      <c r="N243" s="3" t="n">
        <v>2632717.16</v>
      </c>
      <c r="O243" s="4" t="str"/>
      <c r="P243" s="4" t="str"/>
      <c r="Q243" s="4" t="str"/>
      <c r="R243" s="4" t="str"/>
      <c r="S243" s="4" t="str"/>
      <c r="T243" s="4" t="str"/>
      <c r="U243" s="4" t="str"/>
      <c r="V243" s="4" t="n">
        <v>1</v>
      </c>
    </row>
    <row r="244">
      <c r="A244" t="n">
        <v>33</v>
      </c>
      <c r="B244" t="inlineStr">
        <is>
          <t>20490810146</t>
        </is>
      </c>
      <c r="C244" t="inlineStr">
        <is>
          <t>COOPERATIVA AGROINDUSTRIAL MACHUPICCHU LTDA</t>
        </is>
      </c>
      <c r="D244" s="6" t="n">
        <v>2020</v>
      </c>
      <c r="E244" t="n">
        <v>1</v>
      </c>
      <c r="F244" t="inlineStr">
        <is>
          <t>PAC</t>
        </is>
      </c>
      <c r="G244" s="4" t="n">
        <v>210</v>
      </c>
      <c r="H244" s="4" t="n">
        <v>43</v>
      </c>
      <c r="I244" s="4" t="n">
        <v>253</v>
      </c>
      <c r="J244" s="4" t="n">
        <v>0</v>
      </c>
      <c r="K244" s="4" t="n">
        <v>7</v>
      </c>
      <c r="L244" s="3" t="n">
        <v>1413126.59</v>
      </c>
      <c r="M244" s="3" t="n">
        <v>951293.2</v>
      </c>
      <c r="N244" s="3" t="n">
        <v>2364419.79</v>
      </c>
      <c r="O244" s="4" t="str"/>
      <c r="P244" s="4" t="str"/>
      <c r="Q244" s="4" t="str"/>
      <c r="R244" s="4" t="str"/>
      <c r="S244" s="4" t="str"/>
      <c r="T244" s="4" t="str"/>
      <c r="U244" s="4" t="str"/>
      <c r="V244" s="4" t="n">
        <v>1</v>
      </c>
    </row>
    <row r="245">
      <c r="A245" t="n">
        <v>33</v>
      </c>
      <c r="B245" t="inlineStr">
        <is>
          <t>20490810146</t>
        </is>
      </c>
      <c r="C245" t="inlineStr">
        <is>
          <t>COOPERATIVA AGROINDUSTRIAL MACHUPICCHU LTDA</t>
        </is>
      </c>
      <c r="D245" s="6" t="n">
        <v>2021</v>
      </c>
      <c r="E245" t="n">
        <v>1</v>
      </c>
      <c r="F245" t="inlineStr">
        <is>
          <t>PAC</t>
        </is>
      </c>
      <c r="G245" s="4" t="n">
        <v>190</v>
      </c>
      <c r="H245" s="4" t="n">
        <v>50</v>
      </c>
      <c r="I245" s="4" t="n">
        <v>240</v>
      </c>
      <c r="J245" s="4" t="n">
        <v>22</v>
      </c>
      <c r="K245" s="4" t="n">
        <v>4</v>
      </c>
      <c r="L245" s="3" t="n">
        <v>671996.5699999999</v>
      </c>
      <c r="M245" s="3" t="n">
        <v>364049.58</v>
      </c>
      <c r="N245" s="3" t="n">
        <v>1036046.15</v>
      </c>
      <c r="O245" s="4" t="str"/>
      <c r="P245" s="4" t="str"/>
      <c r="Q245" s="4" t="str"/>
      <c r="R245" s="4" t="str"/>
      <c r="S245" s="4" t="str"/>
      <c r="T245" s="4" t="str"/>
      <c r="U245" s="4" t="str"/>
      <c r="V245" s="4" t="n">
        <v>1</v>
      </c>
    </row>
    <row r="246">
      <c r="A246" t="n">
        <v>33</v>
      </c>
      <c r="B246" t="inlineStr">
        <is>
          <t>20490810146</t>
        </is>
      </c>
      <c r="C246" t="inlineStr">
        <is>
          <t>COOPERATIVA AGROINDUSTRIAL MACHUPICCHU LTDA</t>
        </is>
      </c>
      <c r="D246" s="6" t="n">
        <v>2022</v>
      </c>
      <c r="F246" t="inlineStr">
        <is>
          <t>PAC</t>
        </is>
      </c>
      <c r="G246" s="4" t="n">
        <v>0</v>
      </c>
      <c r="H246" s="4" t="n">
        <v>0</v>
      </c>
      <c r="I246" s="4" t="n">
        <v>0</v>
      </c>
      <c r="J246" s="4" t="n">
        <v>0</v>
      </c>
      <c r="K246" s="4" t="n">
        <v>0</v>
      </c>
      <c r="L246" s="3" t="n">
        <v>0</v>
      </c>
      <c r="M246" s="3" t="n">
        <v>0</v>
      </c>
      <c r="N246" s="3" t="n">
        <v>0</v>
      </c>
      <c r="O246" s="4" t="str"/>
      <c r="P246" s="4" t="str"/>
      <c r="Q246" s="4" t="str"/>
      <c r="R246" s="4" t="str"/>
      <c r="S246" s="4" t="str"/>
      <c r="T246" s="4" t="str"/>
      <c r="U246" s="4" t="str"/>
      <c r="V246" s="4" t="n">
        <v>1</v>
      </c>
    </row>
    <row r="247">
      <c r="A247" t="n">
        <v>33</v>
      </c>
      <c r="B247" t="inlineStr">
        <is>
          <t>20490810146</t>
        </is>
      </c>
      <c r="C247" t="inlineStr">
        <is>
          <t>COOPERATIVA AGROINDUSTRIAL MACHUPICCHU LTDA</t>
        </is>
      </c>
      <c r="D247" s="6" t="n">
        <v>2023</v>
      </c>
      <c r="E247" t="n">
        <v>1</v>
      </c>
      <c r="F247" t="inlineStr">
        <is>
          <t>PAC</t>
        </is>
      </c>
      <c r="G247" s="4" t="n">
        <v>120</v>
      </c>
      <c r="H247" s="4" t="n">
        <v>80</v>
      </c>
      <c r="I247" s="4" t="n">
        <v>200</v>
      </c>
      <c r="J247" s="4" t="n">
        <v>25</v>
      </c>
      <c r="K247" s="4" t="n">
        <v>7</v>
      </c>
      <c r="L247" s="3" t="n">
        <v>2082623.3</v>
      </c>
      <c r="M247" s="3" t="n">
        <v>0</v>
      </c>
      <c r="N247" s="3" t="n">
        <v>2082623.3</v>
      </c>
      <c r="O247" s="4" t="n">
        <v>0</v>
      </c>
      <c r="P247" s="4" t="n">
        <v>0</v>
      </c>
      <c r="Q247" s="4" t="n">
        <v>0</v>
      </c>
      <c r="R247" s="4" t="n">
        <v>2082623.3</v>
      </c>
      <c r="S247" s="4" t="n">
        <v>0</v>
      </c>
      <c r="T247" s="4" t="n">
        <v>0</v>
      </c>
      <c r="U247" s="4" t="n">
        <v>2082623.3</v>
      </c>
      <c r="V247" s="4" t="n">
        <v>1</v>
      </c>
    </row>
    <row r="248">
      <c r="A248" t="n">
        <v>33</v>
      </c>
      <c r="B248" t="inlineStr">
        <is>
          <t>20490810146</t>
        </is>
      </c>
      <c r="C248" t="inlineStr">
        <is>
          <t>COOPERATIVA AGROINDUSTRIAL MACHUPICCHU LTDA</t>
        </is>
      </c>
      <c r="D248" s="6" t="n">
        <v>2024</v>
      </c>
      <c r="F248" t="inlineStr">
        <is>
          <t>PAC</t>
        </is>
      </c>
      <c r="G248" s="4" t="n">
        <v>0</v>
      </c>
      <c r="H248" s="4" t="n">
        <v>0</v>
      </c>
      <c r="I248" s="4" t="n">
        <v>0</v>
      </c>
      <c r="J248" s="4" t="n">
        <v>0</v>
      </c>
      <c r="K248" s="4" t="n">
        <v>0</v>
      </c>
      <c r="L248" s="3" t="n">
        <v>0</v>
      </c>
      <c r="M248" s="3" t="n">
        <v>0</v>
      </c>
      <c r="N248" s="3" t="n">
        <v>0</v>
      </c>
      <c r="O248" s="4" t="n">
        <v>0</v>
      </c>
      <c r="P248" s="4" t="n">
        <v>0</v>
      </c>
      <c r="Q248" s="4" t="str"/>
      <c r="R248" s="4" t="n">
        <v>0</v>
      </c>
      <c r="S248" s="4" t="n">
        <v>0</v>
      </c>
      <c r="T248" s="4" t="n">
        <v>0</v>
      </c>
      <c r="U248" s="4" t="n">
        <v>0</v>
      </c>
      <c r="V248" s="4" t="n">
        <v>1</v>
      </c>
    </row>
    <row r="249">
      <c r="A249" t="n">
        <v>33</v>
      </c>
      <c r="B249" t="inlineStr">
        <is>
          <t>20490810146</t>
        </is>
      </c>
      <c r="C249" t="inlineStr">
        <is>
          <t>COOPERATIVA AGROINDUSTRIAL MACHUPICCHU LTDA</t>
        </is>
      </c>
      <c r="D249" s="6" t="n">
        <v>2025</v>
      </c>
      <c r="E249" t="n">
        <v>1</v>
      </c>
      <c r="F249" t="inlineStr">
        <is>
          <t>PAC</t>
        </is>
      </c>
      <c r="G249" s="4" t="n">
        <v>92</v>
      </c>
      <c r="H249" s="4" t="n">
        <v>15</v>
      </c>
      <c r="I249" s="4" t="n">
        <v>107</v>
      </c>
      <c r="J249" s="4" t="n">
        <v>24</v>
      </c>
      <c r="K249" s="4" t="n">
        <v>0</v>
      </c>
      <c r="L249" s="3" t="n">
        <v>108583.6</v>
      </c>
      <c r="M249" s="3" t="n">
        <v>0</v>
      </c>
      <c r="N249" s="3" t="n">
        <v>108583.6</v>
      </c>
      <c r="O249" s="4" t="n">
        <v>0</v>
      </c>
      <c r="P249" s="4" t="n">
        <v>0</v>
      </c>
      <c r="Q249" s="4" t="str"/>
      <c r="R249" s="4" t="n">
        <v>108583.6</v>
      </c>
      <c r="S249" s="4" t="n">
        <v>0</v>
      </c>
      <c r="T249" s="4" t="n">
        <v>0</v>
      </c>
      <c r="U249" s="4" t="n">
        <v>108583.6</v>
      </c>
      <c r="V249" s="4" t="n">
        <v>1</v>
      </c>
    </row>
    <row r="250">
      <c r="A250" t="n">
        <v>34</v>
      </c>
      <c r="B250" t="inlineStr">
        <is>
          <t>20600998847</t>
        </is>
      </c>
      <c r="C250" t="inlineStr">
        <is>
          <t>COOPERATIVA AGROINDUSTRIAL TIERRA ANDINA LTDA</t>
        </is>
      </c>
      <c r="D250" s="6" t="n">
        <v>2018</v>
      </c>
      <c r="E250" t="n">
        <v>1</v>
      </c>
      <c r="F250" t="inlineStr">
        <is>
          <t>PAC</t>
        </is>
      </c>
      <c r="G250" s="4" t="str"/>
      <c r="H250" s="4" t="str"/>
      <c r="I250" s="4" t="n">
        <v>168</v>
      </c>
      <c r="J250" s="4" t="str"/>
      <c r="K250" s="4" t="str"/>
      <c r="L250" s="3" t="str"/>
      <c r="M250" s="3" t="str"/>
      <c r="N250" s="3" t="n">
        <v>0</v>
      </c>
      <c r="O250" s="4" t="str"/>
      <c r="P250" s="4" t="str"/>
      <c r="Q250" s="4" t="str"/>
      <c r="R250" s="4" t="str"/>
      <c r="S250" s="4" t="str"/>
      <c r="T250" s="4" t="str"/>
      <c r="U250" s="4" t="str"/>
      <c r="V250" s="4" t="n">
        <v>1</v>
      </c>
    </row>
    <row r="251">
      <c r="A251" t="n">
        <v>34</v>
      </c>
      <c r="B251" t="inlineStr">
        <is>
          <t>20600998847</t>
        </is>
      </c>
      <c r="C251" t="inlineStr">
        <is>
          <t>COOPERATIVA AGROINDUSTRIAL TIERRA ANDINA LTDA</t>
        </is>
      </c>
      <c r="D251" s="6" t="n">
        <v>2019</v>
      </c>
      <c r="E251" t="n">
        <v>1</v>
      </c>
      <c r="F251" t="inlineStr">
        <is>
          <t>PAC</t>
        </is>
      </c>
      <c r="G251" s="4" t="n">
        <v>93</v>
      </c>
      <c r="H251" s="4" t="n">
        <v>42</v>
      </c>
      <c r="I251" s="4" t="n">
        <v>135</v>
      </c>
      <c r="J251" s="4" t="str"/>
      <c r="K251" s="4" t="str"/>
      <c r="L251" s="3" t="n">
        <v>471229</v>
      </c>
      <c r="M251" s="3" t="n">
        <v>0</v>
      </c>
      <c r="N251" s="3" t="n">
        <v>471229</v>
      </c>
      <c r="O251" s="4" t="str"/>
      <c r="P251" s="4" t="str"/>
      <c r="Q251" s="4" t="str"/>
      <c r="R251" s="4" t="str"/>
      <c r="S251" s="4" t="str"/>
      <c r="T251" s="4" t="str"/>
      <c r="U251" s="4" t="str"/>
      <c r="V251" s="4" t="n">
        <v>1</v>
      </c>
    </row>
    <row r="252">
      <c r="A252" t="n">
        <v>34</v>
      </c>
      <c r="B252" t="inlineStr">
        <is>
          <t>20600998847</t>
        </is>
      </c>
      <c r="C252" t="inlineStr">
        <is>
          <t>COOPERATIVA AGROINDUSTRIAL TIERRA ANDINA LTDA</t>
        </is>
      </c>
      <c r="D252" s="6" t="n">
        <v>2020</v>
      </c>
      <c r="E252" t="n">
        <v>1</v>
      </c>
      <c r="F252" t="inlineStr">
        <is>
          <t>PAC</t>
        </is>
      </c>
      <c r="G252" s="4" t="n">
        <v>82</v>
      </c>
      <c r="H252" s="4" t="n">
        <v>41</v>
      </c>
      <c r="I252" s="4" t="n">
        <v>123</v>
      </c>
      <c r="J252" s="4" t="n">
        <v>0</v>
      </c>
      <c r="K252" s="4" t="n">
        <v>6</v>
      </c>
      <c r="L252" s="3" t="n">
        <v>1076214.4</v>
      </c>
      <c r="M252" s="3" t="n">
        <v>0</v>
      </c>
      <c r="N252" s="3" t="n">
        <v>1076214.4</v>
      </c>
      <c r="O252" s="4" t="str"/>
      <c r="P252" s="4" t="str"/>
      <c r="Q252" s="4" t="str"/>
      <c r="R252" s="4" t="str"/>
      <c r="S252" s="4" t="str"/>
      <c r="T252" s="4" t="str"/>
      <c r="U252" s="4" t="str"/>
      <c r="V252" s="4" t="n">
        <v>1</v>
      </c>
    </row>
    <row r="253">
      <c r="A253" t="n">
        <v>34</v>
      </c>
      <c r="B253" t="inlineStr">
        <is>
          <t>20600998847</t>
        </is>
      </c>
      <c r="C253" t="inlineStr">
        <is>
          <t>COOPERATIVA AGROINDUSTRIAL TIERRA ANDINA LTDA</t>
        </is>
      </c>
      <c r="D253" s="6" t="n">
        <v>2021</v>
      </c>
      <c r="E253" t="n">
        <v>1</v>
      </c>
      <c r="F253" t="inlineStr">
        <is>
          <t>PAC</t>
        </is>
      </c>
      <c r="G253" s="4" t="n">
        <v>103</v>
      </c>
      <c r="H253" s="4" t="n">
        <v>47</v>
      </c>
      <c r="I253" s="4" t="n">
        <v>150</v>
      </c>
      <c r="J253" s="4" t="n">
        <v>59</v>
      </c>
      <c r="K253" s="4" t="n">
        <v>4</v>
      </c>
      <c r="L253" s="3" t="n">
        <v>748371.58</v>
      </c>
      <c r="M253" s="3" t="n">
        <v>0</v>
      </c>
      <c r="N253" s="3" t="n">
        <v>748371.58</v>
      </c>
      <c r="O253" s="4" t="str"/>
      <c r="P253" s="4" t="str"/>
      <c r="Q253" s="4" t="str"/>
      <c r="R253" s="4" t="str"/>
      <c r="S253" s="4" t="str"/>
      <c r="T253" s="4" t="str"/>
      <c r="U253" s="4" t="str"/>
      <c r="V253" s="4" t="n">
        <v>1</v>
      </c>
    </row>
    <row r="254">
      <c r="A254" t="n">
        <v>34</v>
      </c>
      <c r="B254" t="inlineStr">
        <is>
          <t>20600998847</t>
        </is>
      </c>
      <c r="C254" t="inlineStr">
        <is>
          <t>COOPERATIVA AGROINDUSTRIAL TIERRA ANDINA LTDA</t>
        </is>
      </c>
      <c r="D254" s="6" t="n">
        <v>2022</v>
      </c>
      <c r="E254" t="n">
        <v>1</v>
      </c>
      <c r="F254" t="inlineStr">
        <is>
          <t>PAC</t>
        </is>
      </c>
      <c r="G254" s="4" t="n">
        <v>103</v>
      </c>
      <c r="H254" s="4" t="n">
        <v>47</v>
      </c>
      <c r="I254" s="4" t="n">
        <v>150</v>
      </c>
      <c r="J254" s="4" t="n">
        <v>24</v>
      </c>
      <c r="K254" s="4" t="n">
        <v>3</v>
      </c>
      <c r="L254" s="3" t="n">
        <v>0</v>
      </c>
      <c r="M254" s="3" t="n">
        <v>0</v>
      </c>
      <c r="N254" s="3" t="n">
        <v>0</v>
      </c>
      <c r="O254" s="4" t="str"/>
      <c r="P254" s="4" t="str"/>
      <c r="Q254" s="4" t="str"/>
      <c r="R254" s="4" t="str"/>
      <c r="S254" s="4" t="str"/>
      <c r="T254" s="4" t="str"/>
      <c r="U254" s="4" t="str"/>
      <c r="V254" s="4" t="n">
        <v>1</v>
      </c>
    </row>
    <row r="255">
      <c r="A255" t="n">
        <v>34</v>
      </c>
      <c r="B255" t="inlineStr">
        <is>
          <t>20600998847</t>
        </is>
      </c>
      <c r="C255" t="inlineStr">
        <is>
          <t>COOPERATIVA AGROINDUSTRIAL TIERRA ANDINA LTDA</t>
        </is>
      </c>
      <c r="D255" s="6" t="n">
        <v>2023</v>
      </c>
      <c r="E255" t="n">
        <v>1</v>
      </c>
      <c r="F255" t="inlineStr">
        <is>
          <t>PAC</t>
        </is>
      </c>
      <c r="G255" s="4" t="n">
        <v>103</v>
      </c>
      <c r="H255" s="4" t="n">
        <v>47</v>
      </c>
      <c r="I255" s="4" t="n">
        <v>150</v>
      </c>
      <c r="J255" s="4" t="n">
        <v>5</v>
      </c>
      <c r="K255" s="4" t="n">
        <v>0</v>
      </c>
      <c r="L255" s="3" t="n">
        <v>200004</v>
      </c>
      <c r="M255" s="3" t="n">
        <v>0</v>
      </c>
      <c r="N255" s="3" t="n">
        <v>200004</v>
      </c>
      <c r="O255" s="4" t="n">
        <v>0</v>
      </c>
      <c r="P255" s="4" t="n">
        <v>200004</v>
      </c>
      <c r="Q255" s="4" t="n">
        <v>0</v>
      </c>
      <c r="R255" s="4" t="n">
        <v>0</v>
      </c>
      <c r="S255" s="4" t="n">
        <v>0</v>
      </c>
      <c r="T255" s="4" t="n">
        <v>0</v>
      </c>
      <c r="U255" s="4" t="n">
        <v>200004</v>
      </c>
      <c r="V255" s="4" t="n">
        <v>1</v>
      </c>
    </row>
    <row r="256">
      <c r="A256" t="n">
        <v>34</v>
      </c>
      <c r="B256" t="inlineStr">
        <is>
          <t>20600998847</t>
        </is>
      </c>
      <c r="C256" t="inlineStr">
        <is>
          <t>COOPERATIVA AGROINDUSTRIAL TIERRA ANDINA LTDA</t>
        </is>
      </c>
      <c r="D256" s="6" t="n">
        <v>2024</v>
      </c>
      <c r="F256" t="inlineStr">
        <is>
          <t>PAC</t>
        </is>
      </c>
      <c r="G256" s="4" t="n">
        <v>0</v>
      </c>
      <c r="H256" s="4" t="n">
        <v>0</v>
      </c>
      <c r="I256" s="4" t="n">
        <v>0</v>
      </c>
      <c r="J256" s="4" t="n">
        <v>0</v>
      </c>
      <c r="K256" s="4" t="n">
        <v>0</v>
      </c>
      <c r="L256" s="3" t="n">
        <v>0</v>
      </c>
      <c r="M256" s="3" t="n">
        <v>0</v>
      </c>
      <c r="N256" s="3" t="n">
        <v>0</v>
      </c>
      <c r="O256" s="4" t="n">
        <v>0</v>
      </c>
      <c r="P256" s="4" t="n">
        <v>0</v>
      </c>
      <c r="Q256" s="4" t="str"/>
      <c r="R256" s="4" t="n">
        <v>0</v>
      </c>
      <c r="S256" s="4" t="n">
        <v>0</v>
      </c>
      <c r="T256" s="4" t="n">
        <v>0</v>
      </c>
      <c r="U256" s="4" t="n">
        <v>0</v>
      </c>
      <c r="V256" s="4" t="n">
        <v>1</v>
      </c>
    </row>
    <row r="257">
      <c r="A257" t="n">
        <v>34</v>
      </c>
      <c r="B257" t="inlineStr">
        <is>
          <t>20600998847</t>
        </is>
      </c>
      <c r="C257" t="inlineStr">
        <is>
          <t>COOPERATIVA AGROINDUSTRIAL TIERRA ANDINA LTDA</t>
        </is>
      </c>
      <c r="D257" s="6" t="n">
        <v>2025</v>
      </c>
      <c r="F257" t="inlineStr">
        <is>
          <t>PAC</t>
        </is>
      </c>
      <c r="G257" s="4" t="n">
        <v>0</v>
      </c>
      <c r="H257" s="4" t="n">
        <v>0</v>
      </c>
      <c r="I257" s="4" t="n">
        <v>0</v>
      </c>
      <c r="J257" s="4" t="n">
        <v>0</v>
      </c>
      <c r="K257" s="4" t="n">
        <v>0</v>
      </c>
      <c r="L257" s="3" t="n">
        <v>0</v>
      </c>
      <c r="M257" s="3" t="n">
        <v>0</v>
      </c>
      <c r="N257" s="3" t="n">
        <v>0</v>
      </c>
      <c r="O257" s="4" t="n">
        <v>0</v>
      </c>
      <c r="P257" s="4" t="n">
        <v>0</v>
      </c>
      <c r="Q257" s="4" t="str"/>
      <c r="R257" s="4" t="n">
        <v>0</v>
      </c>
      <c r="S257" s="4" t="n">
        <v>0</v>
      </c>
      <c r="T257" s="4" t="n">
        <v>0</v>
      </c>
      <c r="U257" s="4" t="n">
        <v>0</v>
      </c>
      <c r="V257" s="4" t="n">
        <v>1</v>
      </c>
    </row>
    <row r="258">
      <c r="A258" t="n">
        <v>35</v>
      </c>
      <c r="B258" t="inlineStr">
        <is>
          <t>20490195301</t>
        </is>
      </c>
      <c r="C258" t="inlineStr">
        <is>
          <t>ASOCIACIÓN DE MUJERES PRODUCTORAS DE TALLARINES DE CASA SANTO DOMINGO</t>
        </is>
      </c>
      <c r="D258" s="6" t="n">
        <v>2018</v>
      </c>
      <c r="F258" t="inlineStr">
        <is>
          <t>PAC</t>
        </is>
      </c>
      <c r="G258" s="4" t="str"/>
      <c r="H258" s="4" t="str"/>
      <c r="I258" s="4" t="n">
        <v>0</v>
      </c>
      <c r="J258" s="4" t="str"/>
      <c r="K258" s="4" t="str"/>
      <c r="L258" s="3" t="str"/>
      <c r="M258" s="3" t="str"/>
      <c r="N258" s="3" t="n">
        <v>0</v>
      </c>
      <c r="O258" s="4" t="str"/>
      <c r="P258" s="4" t="str"/>
      <c r="Q258" s="4" t="str"/>
      <c r="R258" s="4" t="str"/>
      <c r="S258" s="4" t="str"/>
      <c r="T258" s="4" t="str"/>
      <c r="U258" s="4" t="str"/>
      <c r="V258" s="4" t="n">
        <v>1</v>
      </c>
    </row>
    <row r="259">
      <c r="A259" t="n">
        <v>35</v>
      </c>
      <c r="B259" t="inlineStr">
        <is>
          <t>20490195301</t>
        </is>
      </c>
      <c r="C259" t="inlineStr">
        <is>
          <t>ASOCIACIÓN DE MUJERES PRODUCTORAS DE TALLARINES DE CASA SANTO DOMINGO</t>
        </is>
      </c>
      <c r="D259" s="6" t="n">
        <v>2019</v>
      </c>
      <c r="E259" t="n">
        <v>1</v>
      </c>
      <c r="F259" t="inlineStr">
        <is>
          <t>PAC</t>
        </is>
      </c>
      <c r="G259" s="4" t="n">
        <v>4</v>
      </c>
      <c r="H259" s="4" t="n">
        <v>6</v>
      </c>
      <c r="I259" s="4" t="n">
        <v>10</v>
      </c>
      <c r="J259" s="4" t="str"/>
      <c r="K259" s="4" t="str"/>
      <c r="L259" s="3" t="n">
        <v>48276</v>
      </c>
      <c r="M259" s="3" t="n">
        <v>0</v>
      </c>
      <c r="N259" s="3" t="n">
        <v>48276</v>
      </c>
      <c r="O259" s="4" t="str"/>
      <c r="P259" s="4" t="str"/>
      <c r="Q259" s="4" t="str"/>
      <c r="R259" s="4" t="str"/>
      <c r="S259" s="4" t="str"/>
      <c r="T259" s="4" t="str"/>
      <c r="U259" s="4" t="str"/>
      <c r="V259" s="4" t="n">
        <v>1</v>
      </c>
    </row>
    <row r="260">
      <c r="A260" t="n">
        <v>35</v>
      </c>
      <c r="B260" t="inlineStr">
        <is>
          <t>20490195301</t>
        </is>
      </c>
      <c r="C260" t="inlineStr">
        <is>
          <t>ASOCIACIÓN DE MUJERES PRODUCTORAS DE TALLARINES DE CASA SANTO DOMINGO</t>
        </is>
      </c>
      <c r="D260" s="6" t="n">
        <v>2020</v>
      </c>
      <c r="E260" t="n">
        <v>1</v>
      </c>
      <c r="F260" t="inlineStr">
        <is>
          <t>PAC</t>
        </is>
      </c>
      <c r="G260" s="4" t="n">
        <v>8</v>
      </c>
      <c r="H260" s="4" t="n">
        <v>17</v>
      </c>
      <c r="I260" s="4" t="n">
        <v>25</v>
      </c>
      <c r="J260" s="4" t="n">
        <v>0</v>
      </c>
      <c r="K260" s="4" t="n">
        <v>0</v>
      </c>
      <c r="L260" s="3" t="n">
        <v>37127</v>
      </c>
      <c r="M260" s="3" t="n">
        <v>0</v>
      </c>
      <c r="N260" s="3" t="n">
        <v>37127</v>
      </c>
      <c r="O260" s="4" t="str"/>
      <c r="P260" s="4" t="str"/>
      <c r="Q260" s="4" t="str"/>
      <c r="R260" s="4" t="str"/>
      <c r="S260" s="4" t="str"/>
      <c r="T260" s="4" t="str"/>
      <c r="U260" s="4" t="str"/>
      <c r="V260" s="4" t="n">
        <v>1</v>
      </c>
    </row>
    <row r="261">
      <c r="A261" t="n">
        <v>35</v>
      </c>
      <c r="B261" t="inlineStr">
        <is>
          <t>20490195301</t>
        </is>
      </c>
      <c r="C261" t="inlineStr">
        <is>
          <t>ASOCIACIÓN DE MUJERES PRODUCTORAS DE TALLARINES DE CASA SANTO DOMINGO</t>
        </is>
      </c>
      <c r="D261" s="6" t="n">
        <v>2021</v>
      </c>
      <c r="E261" t="n">
        <v>1</v>
      </c>
      <c r="F261" t="inlineStr">
        <is>
          <t>PAC</t>
        </is>
      </c>
      <c r="G261" s="4" t="n">
        <v>8</v>
      </c>
      <c r="H261" s="4" t="n">
        <v>17</v>
      </c>
      <c r="I261" s="4" t="n">
        <v>25</v>
      </c>
      <c r="J261" s="4" t="n">
        <v>3</v>
      </c>
      <c r="K261" s="4" t="n">
        <v>0</v>
      </c>
      <c r="L261" s="3" t="n">
        <v>50168</v>
      </c>
      <c r="M261" s="3" t="n">
        <v>0</v>
      </c>
      <c r="N261" s="3" t="n">
        <v>50168</v>
      </c>
      <c r="O261" s="4" t="str"/>
      <c r="P261" s="4" t="str"/>
      <c r="Q261" s="4" t="str"/>
      <c r="R261" s="4" t="str"/>
      <c r="S261" s="4" t="str"/>
      <c r="T261" s="4" t="str"/>
      <c r="U261" s="4" t="str"/>
      <c r="V261" s="4" t="n">
        <v>1</v>
      </c>
    </row>
    <row r="262">
      <c r="A262" t="n">
        <v>35</v>
      </c>
      <c r="B262" t="inlineStr">
        <is>
          <t>20490195301</t>
        </is>
      </c>
      <c r="C262" t="inlineStr">
        <is>
          <t>ASOCIACIÓN DE MUJERES PRODUCTORAS DE TALLARINES DE CASA SANTO DOMINGO</t>
        </is>
      </c>
      <c r="D262" s="6" t="n">
        <v>2022</v>
      </c>
      <c r="F262" t="inlineStr">
        <is>
          <t>PAC</t>
        </is>
      </c>
      <c r="G262" s="4" t="n">
        <v>0</v>
      </c>
      <c r="H262" s="4" t="n">
        <v>0</v>
      </c>
      <c r="I262" s="4" t="n">
        <v>0</v>
      </c>
      <c r="J262" s="4" t="n">
        <v>0</v>
      </c>
      <c r="K262" s="4" t="n">
        <v>0</v>
      </c>
      <c r="L262" s="3" t="n">
        <v>0</v>
      </c>
      <c r="M262" s="3" t="n">
        <v>0</v>
      </c>
      <c r="N262" s="3" t="n">
        <v>0</v>
      </c>
      <c r="O262" s="4" t="str"/>
      <c r="P262" s="4" t="str"/>
      <c r="Q262" s="4" t="str"/>
      <c r="R262" s="4" t="str"/>
      <c r="S262" s="4" t="str"/>
      <c r="T262" s="4" t="str"/>
      <c r="U262" s="4" t="str"/>
      <c r="V262" s="4" t="n">
        <v>1</v>
      </c>
    </row>
    <row r="263">
      <c r="A263" t="n">
        <v>35</v>
      </c>
      <c r="B263" t="inlineStr">
        <is>
          <t>20490195301</t>
        </is>
      </c>
      <c r="C263" t="inlineStr">
        <is>
          <t>ASOCIACIÓN DE MUJERES PRODUCTORAS DE TALLARINES DE CASA SANTO DOMINGO</t>
        </is>
      </c>
      <c r="D263" s="6" t="n">
        <v>2023</v>
      </c>
      <c r="F263" t="inlineStr">
        <is>
          <t>PAC</t>
        </is>
      </c>
      <c r="G263" s="4" t="n">
        <v>0</v>
      </c>
      <c r="H263" s="4" t="n">
        <v>0</v>
      </c>
      <c r="I263" s="4" t="n">
        <v>0</v>
      </c>
      <c r="J263" s="4" t="n">
        <v>0</v>
      </c>
      <c r="K263" s="4" t="n">
        <v>0</v>
      </c>
      <c r="L263" s="3" t="n">
        <v>0</v>
      </c>
      <c r="M263" s="3" t="n">
        <v>0</v>
      </c>
      <c r="N263" s="3" t="n">
        <v>0</v>
      </c>
      <c r="O263" s="4" t="n">
        <v>0</v>
      </c>
      <c r="P263" s="4" t="n">
        <v>0</v>
      </c>
      <c r="Q263" s="4" t="n">
        <v>0</v>
      </c>
      <c r="R263" s="4" t="n">
        <v>0</v>
      </c>
      <c r="S263" s="4" t="n">
        <v>0</v>
      </c>
      <c r="T263" s="4" t="n">
        <v>0</v>
      </c>
      <c r="U263" s="4" t="n">
        <v>0</v>
      </c>
      <c r="V263" s="4" t="n">
        <v>1</v>
      </c>
    </row>
    <row r="264">
      <c r="A264" t="n">
        <v>35</v>
      </c>
      <c r="B264" t="inlineStr">
        <is>
          <t>20490195301</t>
        </is>
      </c>
      <c r="C264" t="inlineStr">
        <is>
          <t>ASOCIACIÓN DE MUJERES PRODUCTORAS DE TALLARINES DE CASA SANTO DOMINGO</t>
        </is>
      </c>
      <c r="D264" s="6" t="n">
        <v>2024</v>
      </c>
      <c r="F264" t="inlineStr">
        <is>
          <t>PAC</t>
        </is>
      </c>
      <c r="G264" s="4" t="n">
        <v>0</v>
      </c>
      <c r="H264" s="4" t="n">
        <v>0</v>
      </c>
      <c r="I264" s="4" t="n">
        <v>0</v>
      </c>
      <c r="J264" s="4" t="n">
        <v>0</v>
      </c>
      <c r="K264" s="4" t="n">
        <v>0</v>
      </c>
      <c r="L264" s="3" t="n">
        <v>0</v>
      </c>
      <c r="M264" s="3" t="n">
        <v>0</v>
      </c>
      <c r="N264" s="3" t="n">
        <v>0</v>
      </c>
      <c r="O264" s="4" t="n">
        <v>0</v>
      </c>
      <c r="P264" s="4" t="n">
        <v>0</v>
      </c>
      <c r="Q264" s="4" t="str"/>
      <c r="R264" s="4" t="n">
        <v>0</v>
      </c>
      <c r="S264" s="4" t="n">
        <v>0</v>
      </c>
      <c r="T264" s="4" t="n">
        <v>0</v>
      </c>
      <c r="U264" s="4" t="n">
        <v>0</v>
      </c>
      <c r="V264" s="4" t="n">
        <v>1</v>
      </c>
    </row>
    <row r="265">
      <c r="A265" t="n">
        <v>35</v>
      </c>
      <c r="B265" t="inlineStr">
        <is>
          <t>20490195301</t>
        </is>
      </c>
      <c r="C265" t="inlineStr">
        <is>
          <t>ASOCIACIÓN DE MUJERES PRODUCTORAS DE TALLARINES DE CASA SANTO DOMINGO</t>
        </is>
      </c>
      <c r="D265" s="6" t="n">
        <v>2025</v>
      </c>
      <c r="F265" t="inlineStr">
        <is>
          <t>PAC</t>
        </is>
      </c>
      <c r="G265" s="4" t="n">
        <v>0</v>
      </c>
      <c r="H265" s="4" t="n">
        <v>0</v>
      </c>
      <c r="I265" s="4" t="n">
        <v>0</v>
      </c>
      <c r="J265" s="4" t="n">
        <v>0</v>
      </c>
      <c r="K265" s="4" t="n">
        <v>0</v>
      </c>
      <c r="L265" s="3" t="n">
        <v>0</v>
      </c>
      <c r="M265" s="3" t="n">
        <v>0</v>
      </c>
      <c r="N265" s="3" t="n">
        <v>0</v>
      </c>
      <c r="O265" s="4" t="n">
        <v>0</v>
      </c>
      <c r="P265" s="4" t="n">
        <v>0</v>
      </c>
      <c r="Q265" s="4" t="str"/>
      <c r="R265" s="4" t="n">
        <v>0</v>
      </c>
      <c r="S265" s="4" t="n">
        <v>0</v>
      </c>
      <c r="T265" s="4" t="n">
        <v>0</v>
      </c>
      <c r="U265" s="4" t="n">
        <v>0</v>
      </c>
      <c r="V265" s="4" t="n">
        <v>1</v>
      </c>
    </row>
    <row r="266">
      <c r="A266" t="n">
        <v>36</v>
      </c>
      <c r="B266" t="inlineStr">
        <is>
          <t>20491172135</t>
        </is>
      </c>
      <c r="C266" t="inlineStr">
        <is>
          <t>ASOCIACIÓN DE PRODUCTORES TAMBO INCA</t>
        </is>
      </c>
      <c r="D266" s="6" t="n">
        <v>2018</v>
      </c>
      <c r="E266" t="n">
        <v>1</v>
      </c>
      <c r="F266" t="inlineStr">
        <is>
          <t>PAC</t>
        </is>
      </c>
      <c r="G266" s="4" t="str"/>
      <c r="H266" s="4" t="str"/>
      <c r="I266" s="4" t="n">
        <v>46</v>
      </c>
      <c r="J266" s="4" t="str"/>
      <c r="K266" s="4" t="str"/>
      <c r="L266" s="3" t="str"/>
      <c r="M266" s="3" t="str"/>
      <c r="N266" s="3" t="n">
        <v>0</v>
      </c>
      <c r="O266" s="4" t="str"/>
      <c r="P266" s="4" t="str"/>
      <c r="Q266" s="4" t="str"/>
      <c r="R266" s="4" t="str"/>
      <c r="S266" s="4" t="str"/>
      <c r="T266" s="4" t="str"/>
      <c r="U266" s="4" t="str"/>
      <c r="V266" s="4" t="n">
        <v>1</v>
      </c>
    </row>
    <row r="267">
      <c r="A267" t="n">
        <v>36</v>
      </c>
      <c r="B267" t="inlineStr">
        <is>
          <t>20491172135</t>
        </is>
      </c>
      <c r="C267" t="inlineStr">
        <is>
          <t>ASOCIACIÓN DE PRODUCTORES TAMBO INCA</t>
        </is>
      </c>
      <c r="D267" s="6" t="n">
        <v>2019</v>
      </c>
      <c r="E267" t="n">
        <v>1</v>
      </c>
      <c r="F267" t="inlineStr">
        <is>
          <t>PAC</t>
        </is>
      </c>
      <c r="G267" s="4" t="n">
        <v>15</v>
      </c>
      <c r="H267" s="4" t="n">
        <v>2</v>
      </c>
      <c r="I267" s="4" t="n">
        <v>17</v>
      </c>
      <c r="J267" s="4" t="str"/>
      <c r="K267" s="4" t="str"/>
      <c r="L267" s="3" t="n">
        <v>59829.9</v>
      </c>
      <c r="M267" s="3" t="n">
        <v>0</v>
      </c>
      <c r="N267" s="3" t="n">
        <v>59829.9</v>
      </c>
      <c r="O267" s="4" t="str"/>
      <c r="P267" s="4" t="str"/>
      <c r="Q267" s="4" t="str"/>
      <c r="R267" s="4" t="str"/>
      <c r="S267" s="4" t="str"/>
      <c r="T267" s="4" t="str"/>
      <c r="U267" s="4" t="str"/>
      <c r="V267" s="4" t="n">
        <v>1</v>
      </c>
    </row>
    <row r="268">
      <c r="A268" t="n">
        <v>36</v>
      </c>
      <c r="B268" t="inlineStr">
        <is>
          <t>20491172135</t>
        </is>
      </c>
      <c r="C268" t="inlineStr">
        <is>
          <t>ASOCIACIÓN DE PRODUCTORES TAMBO INCA</t>
        </is>
      </c>
      <c r="D268" s="6" t="n">
        <v>2020</v>
      </c>
      <c r="F268" t="inlineStr">
        <is>
          <t>PAC</t>
        </is>
      </c>
      <c r="G268" s="4" t="n">
        <v>0</v>
      </c>
      <c r="H268" s="4" t="n">
        <v>0</v>
      </c>
      <c r="I268" s="4" t="n">
        <v>0</v>
      </c>
      <c r="J268" s="4" t="n">
        <v>0</v>
      </c>
      <c r="K268" s="4" t="n">
        <v>0</v>
      </c>
      <c r="L268" s="3" t="n">
        <v>0</v>
      </c>
      <c r="M268" s="3" t="n">
        <v>0</v>
      </c>
      <c r="N268" s="3" t="n">
        <v>0</v>
      </c>
      <c r="O268" s="4" t="str"/>
      <c r="P268" s="4" t="str"/>
      <c r="Q268" s="4" t="str"/>
      <c r="R268" s="4" t="str"/>
      <c r="S268" s="4" t="str"/>
      <c r="T268" s="4" t="str"/>
      <c r="U268" s="4" t="str"/>
      <c r="V268" s="4" t="n">
        <v>1</v>
      </c>
    </row>
    <row r="269">
      <c r="A269" t="n">
        <v>36</v>
      </c>
      <c r="B269" t="inlineStr">
        <is>
          <t>20491172135</t>
        </is>
      </c>
      <c r="C269" t="inlineStr">
        <is>
          <t>ASOCIACIÓN DE PRODUCTORES TAMBO INCA</t>
        </is>
      </c>
      <c r="D269" s="6" t="n">
        <v>2021</v>
      </c>
      <c r="F269" t="inlineStr">
        <is>
          <t>PAC</t>
        </is>
      </c>
      <c r="G269" s="4" t="n">
        <v>0</v>
      </c>
      <c r="H269" s="4" t="n">
        <v>0</v>
      </c>
      <c r="I269" s="4" t="n">
        <v>0</v>
      </c>
      <c r="J269" s="4" t="n">
        <v>0</v>
      </c>
      <c r="K269" s="4" t="n">
        <v>0</v>
      </c>
      <c r="L269" s="3" t="n">
        <v>0</v>
      </c>
      <c r="M269" s="3" t="n">
        <v>0</v>
      </c>
      <c r="N269" s="3" t="n">
        <v>0</v>
      </c>
      <c r="O269" s="4" t="str"/>
      <c r="P269" s="4" t="str"/>
      <c r="Q269" s="4" t="str"/>
      <c r="R269" s="4" t="str"/>
      <c r="S269" s="4" t="str"/>
      <c r="T269" s="4" t="str"/>
      <c r="U269" s="4" t="str"/>
      <c r="V269" s="4" t="n">
        <v>1</v>
      </c>
    </row>
    <row r="270">
      <c r="A270" t="n">
        <v>36</v>
      </c>
      <c r="B270" t="inlineStr">
        <is>
          <t>20491172135</t>
        </is>
      </c>
      <c r="C270" t="inlineStr">
        <is>
          <t>ASOCIACIÓN DE PRODUCTORES TAMBO INCA</t>
        </is>
      </c>
      <c r="D270" s="6" t="n">
        <v>2022</v>
      </c>
      <c r="F270" t="inlineStr">
        <is>
          <t>PAC</t>
        </is>
      </c>
      <c r="G270" s="4" t="n">
        <v>0</v>
      </c>
      <c r="H270" s="4" t="n">
        <v>0</v>
      </c>
      <c r="I270" s="4" t="n">
        <v>0</v>
      </c>
      <c r="J270" s="4" t="n">
        <v>0</v>
      </c>
      <c r="K270" s="4" t="n">
        <v>0</v>
      </c>
      <c r="L270" s="3" t="n">
        <v>0</v>
      </c>
      <c r="M270" s="3" t="n">
        <v>0</v>
      </c>
      <c r="N270" s="3" t="n">
        <v>0</v>
      </c>
      <c r="O270" s="4" t="str"/>
      <c r="P270" s="4" t="str"/>
      <c r="Q270" s="4" t="str"/>
      <c r="R270" s="4" t="str"/>
      <c r="S270" s="4" t="str"/>
      <c r="T270" s="4" t="str"/>
      <c r="U270" s="4" t="str"/>
      <c r="V270" s="4" t="n">
        <v>1</v>
      </c>
    </row>
    <row r="271">
      <c r="A271" t="n">
        <v>36</v>
      </c>
      <c r="B271" t="inlineStr">
        <is>
          <t>20491172135</t>
        </is>
      </c>
      <c r="C271" t="inlineStr">
        <is>
          <t>ASOCIACIÓN DE PRODUCTORES TAMBO INCA</t>
        </is>
      </c>
      <c r="D271" s="6" t="n">
        <v>2023</v>
      </c>
      <c r="F271" t="inlineStr">
        <is>
          <t>PAC</t>
        </is>
      </c>
      <c r="G271" s="4" t="n">
        <v>0</v>
      </c>
      <c r="H271" s="4" t="n">
        <v>0</v>
      </c>
      <c r="I271" s="4" t="n">
        <v>0</v>
      </c>
      <c r="J271" s="4" t="n">
        <v>0</v>
      </c>
      <c r="K271" s="4" t="n">
        <v>0</v>
      </c>
      <c r="L271" s="3" t="n">
        <v>0</v>
      </c>
      <c r="M271" s="3" t="n">
        <v>0</v>
      </c>
      <c r="N271" s="3" t="n">
        <v>0</v>
      </c>
      <c r="O271" s="4" t="n">
        <v>0</v>
      </c>
      <c r="P271" s="4" t="n">
        <v>0</v>
      </c>
      <c r="Q271" s="4" t="n">
        <v>0</v>
      </c>
      <c r="R271" s="4" t="n">
        <v>0</v>
      </c>
      <c r="S271" s="4" t="n">
        <v>0</v>
      </c>
      <c r="T271" s="4" t="n">
        <v>0</v>
      </c>
      <c r="U271" s="4" t="n">
        <v>0</v>
      </c>
      <c r="V271" s="4" t="n">
        <v>1</v>
      </c>
    </row>
    <row r="272">
      <c r="A272" t="n">
        <v>36</v>
      </c>
      <c r="B272" t="inlineStr">
        <is>
          <t>20491172135</t>
        </is>
      </c>
      <c r="C272" t="inlineStr">
        <is>
          <t>ASOCIACIÓN DE PRODUCTORES TAMBO INCA</t>
        </is>
      </c>
      <c r="D272" s="6" t="n">
        <v>2024</v>
      </c>
      <c r="F272" t="inlineStr">
        <is>
          <t>PAC</t>
        </is>
      </c>
      <c r="G272" s="4" t="n">
        <v>0</v>
      </c>
      <c r="H272" s="4" t="n">
        <v>0</v>
      </c>
      <c r="I272" s="4" t="n">
        <v>0</v>
      </c>
      <c r="J272" s="4" t="n">
        <v>0</v>
      </c>
      <c r="K272" s="4" t="n">
        <v>0</v>
      </c>
      <c r="L272" s="3" t="n">
        <v>0</v>
      </c>
      <c r="M272" s="3" t="n">
        <v>0</v>
      </c>
      <c r="N272" s="3" t="n">
        <v>0</v>
      </c>
      <c r="O272" s="4" t="n">
        <v>0</v>
      </c>
      <c r="P272" s="4" t="n">
        <v>0</v>
      </c>
      <c r="Q272" s="4" t="str"/>
      <c r="R272" s="4" t="n">
        <v>0</v>
      </c>
      <c r="S272" s="4" t="n">
        <v>0</v>
      </c>
      <c r="T272" s="4" t="n">
        <v>0</v>
      </c>
      <c r="U272" s="4" t="n">
        <v>0</v>
      </c>
      <c r="V272" s="4" t="n">
        <v>1</v>
      </c>
    </row>
    <row r="273">
      <c r="A273" t="n">
        <v>36</v>
      </c>
      <c r="B273" t="inlineStr">
        <is>
          <t>20491172135</t>
        </is>
      </c>
      <c r="C273" t="inlineStr">
        <is>
          <t>ASOCIACIÓN DE PRODUCTORES TAMBO INCA</t>
        </is>
      </c>
      <c r="D273" s="6" t="n">
        <v>2025</v>
      </c>
      <c r="F273" t="inlineStr">
        <is>
          <t>PAC</t>
        </is>
      </c>
      <c r="G273" s="4" t="n">
        <v>0</v>
      </c>
      <c r="H273" s="4" t="n">
        <v>0</v>
      </c>
      <c r="I273" s="4" t="n">
        <v>0</v>
      </c>
      <c r="J273" s="4" t="n">
        <v>0</v>
      </c>
      <c r="K273" s="4" t="n">
        <v>0</v>
      </c>
      <c r="L273" s="3" t="n">
        <v>0</v>
      </c>
      <c r="M273" s="3" t="n">
        <v>0</v>
      </c>
      <c r="N273" s="3" t="n">
        <v>0</v>
      </c>
      <c r="O273" s="4" t="n">
        <v>0</v>
      </c>
      <c r="P273" s="4" t="n">
        <v>0</v>
      </c>
      <c r="Q273" s="4" t="str"/>
      <c r="R273" s="4" t="n">
        <v>0</v>
      </c>
      <c r="S273" s="4" t="n">
        <v>0</v>
      </c>
      <c r="T273" s="4" t="n">
        <v>0</v>
      </c>
      <c r="U273" s="4" t="n">
        <v>0</v>
      </c>
      <c r="V273" s="4" t="n">
        <v>1</v>
      </c>
    </row>
    <row r="274">
      <c r="A274" t="n">
        <v>37</v>
      </c>
      <c r="B274" t="inlineStr">
        <is>
          <t>20491204436</t>
        </is>
      </c>
      <c r="C274" t="inlineStr">
        <is>
          <t>COOPERATIVA AGRARIA DE SERVICIOS MÚLTIPLES TESORO CHANKA DE KISHUARA - COOPAGROS - KISHUARA</t>
        </is>
      </c>
      <c r="D274" s="6" t="n">
        <v>2018</v>
      </c>
      <c r="E274" t="n">
        <v>1</v>
      </c>
      <c r="F274" t="inlineStr">
        <is>
          <t>PAC</t>
        </is>
      </c>
      <c r="G274" s="4" t="str"/>
      <c r="H274" s="4" t="str"/>
      <c r="I274" s="4" t="n">
        <v>40</v>
      </c>
      <c r="J274" s="4" t="str"/>
      <c r="K274" s="4" t="str"/>
      <c r="L274" s="3" t="str"/>
      <c r="M274" s="3" t="str"/>
      <c r="N274" s="3" t="n">
        <v>25160</v>
      </c>
      <c r="O274" s="4" t="str"/>
      <c r="P274" s="4" t="str"/>
      <c r="Q274" s="4" t="str"/>
      <c r="R274" s="4" t="str"/>
      <c r="S274" s="4" t="str"/>
      <c r="T274" s="4" t="str"/>
      <c r="U274" s="4" t="str"/>
      <c r="V274" s="4" t="n">
        <v>1</v>
      </c>
    </row>
    <row r="275">
      <c r="A275" t="n">
        <v>37</v>
      </c>
      <c r="B275" t="inlineStr">
        <is>
          <t>20491204436</t>
        </is>
      </c>
      <c r="C275" t="inlineStr">
        <is>
          <t>COOPERATIVA AGRARIA DE SERVICIOS MÚLTIPLES TESORO CHANKA DE KISHUARA - COOPAGROS - KISHUARA</t>
        </is>
      </c>
      <c r="D275" s="6" t="n">
        <v>2019</v>
      </c>
      <c r="E275" t="n">
        <v>1</v>
      </c>
      <c r="F275" t="inlineStr">
        <is>
          <t>PAC</t>
        </is>
      </c>
      <c r="G275" s="4" t="n">
        <v>46</v>
      </c>
      <c r="H275" s="4" t="n">
        <v>6</v>
      </c>
      <c r="I275" s="4" t="n">
        <v>52</v>
      </c>
      <c r="J275" s="4" t="str"/>
      <c r="K275" s="4" t="str"/>
      <c r="L275" s="3" t="n">
        <v>540383.6899999999</v>
      </c>
      <c r="M275" s="3" t="n">
        <v>0</v>
      </c>
      <c r="N275" s="3" t="n">
        <v>540383.6899999999</v>
      </c>
      <c r="O275" s="4" t="str"/>
      <c r="P275" s="4" t="str"/>
      <c r="Q275" s="4" t="str"/>
      <c r="R275" s="4" t="str"/>
      <c r="S275" s="4" t="str"/>
      <c r="T275" s="4" t="str"/>
      <c r="U275" s="4" t="str"/>
      <c r="V275" s="4" t="n">
        <v>1</v>
      </c>
    </row>
    <row r="276">
      <c r="A276" t="n">
        <v>37</v>
      </c>
      <c r="B276" t="inlineStr">
        <is>
          <t>20491204436</t>
        </is>
      </c>
      <c r="C276" t="inlineStr">
        <is>
          <t>COOPERATIVA AGRARIA DE SERVICIOS MÚLTIPLES TESORO CHANKA DE KISHUARA - COOPAGROS - KISHUARA</t>
        </is>
      </c>
      <c r="D276" s="6" t="n">
        <v>2020</v>
      </c>
      <c r="E276" t="n">
        <v>1</v>
      </c>
      <c r="F276" t="inlineStr">
        <is>
          <t>PAC</t>
        </is>
      </c>
      <c r="G276" s="4" t="n">
        <v>24</v>
      </c>
      <c r="H276" s="4" t="n">
        <v>5</v>
      </c>
      <c r="I276" s="4" t="n">
        <v>29</v>
      </c>
      <c r="J276" s="4" t="n">
        <v>0</v>
      </c>
      <c r="K276" s="4" t="n">
        <v>2</v>
      </c>
      <c r="L276" s="3" t="n">
        <v>236000</v>
      </c>
      <c r="M276" s="3" t="n">
        <v>0</v>
      </c>
      <c r="N276" s="3" t="n">
        <v>236000</v>
      </c>
      <c r="O276" s="4" t="str"/>
      <c r="P276" s="4" t="str"/>
      <c r="Q276" s="4" t="str"/>
      <c r="R276" s="4" t="str"/>
      <c r="S276" s="4" t="str"/>
      <c r="T276" s="4" t="str"/>
      <c r="U276" s="4" t="str"/>
      <c r="V276" s="4" t="n">
        <v>1</v>
      </c>
    </row>
    <row r="277">
      <c r="A277" t="n">
        <v>37</v>
      </c>
      <c r="B277" t="inlineStr">
        <is>
          <t>20491204436</t>
        </is>
      </c>
      <c r="C277" t="inlineStr">
        <is>
          <t>COOPERATIVA AGRARIA DE SERVICIOS MÚLTIPLES TESORO CHANKA DE KISHUARA - COOPAGROS - KISHUARA</t>
        </is>
      </c>
      <c r="D277" s="6" t="n">
        <v>2021</v>
      </c>
      <c r="E277" t="n">
        <v>1</v>
      </c>
      <c r="F277" t="inlineStr">
        <is>
          <t>PAC</t>
        </is>
      </c>
      <c r="G277" s="4" t="n">
        <v>24</v>
      </c>
      <c r="H277" s="4" t="n">
        <v>5</v>
      </c>
      <c r="I277" s="4" t="n">
        <v>29</v>
      </c>
      <c r="J277" s="4" t="n">
        <v>45</v>
      </c>
      <c r="K277" s="4" t="n">
        <v>6</v>
      </c>
      <c r="L277" s="3" t="n">
        <v>300149</v>
      </c>
      <c r="M277" s="3" t="n">
        <v>0</v>
      </c>
      <c r="N277" s="3" t="n">
        <v>300149</v>
      </c>
      <c r="O277" s="4" t="str"/>
      <c r="P277" s="4" t="str"/>
      <c r="Q277" s="4" t="str"/>
      <c r="R277" s="4" t="str"/>
      <c r="S277" s="4" t="str"/>
      <c r="T277" s="4" t="str"/>
      <c r="U277" s="4" t="str"/>
      <c r="V277" s="4" t="n">
        <v>1</v>
      </c>
    </row>
    <row r="278">
      <c r="A278" t="n">
        <v>37</v>
      </c>
      <c r="B278" t="inlineStr">
        <is>
          <t>20491204436</t>
        </is>
      </c>
      <c r="C278" t="inlineStr">
        <is>
          <t>COOPERATIVA AGRARIA DE SERVICIOS MÚLTIPLES TESORO CHANKA DE KISHUARA - COOPAGROS - KISHUARA</t>
        </is>
      </c>
      <c r="D278" s="6" t="n">
        <v>2022</v>
      </c>
      <c r="F278" t="inlineStr">
        <is>
          <t>PAC</t>
        </is>
      </c>
      <c r="G278" s="4" t="n">
        <v>0</v>
      </c>
      <c r="H278" s="4" t="n">
        <v>0</v>
      </c>
      <c r="I278" s="4" t="n">
        <v>0</v>
      </c>
      <c r="J278" s="4" t="n">
        <v>0</v>
      </c>
      <c r="K278" s="4" t="n">
        <v>0</v>
      </c>
      <c r="L278" s="3" t="n">
        <v>0</v>
      </c>
      <c r="M278" s="3" t="n">
        <v>0</v>
      </c>
      <c r="N278" s="3" t="n">
        <v>0</v>
      </c>
      <c r="O278" s="4" t="str"/>
      <c r="P278" s="4" t="str"/>
      <c r="Q278" s="4" t="str"/>
      <c r="R278" s="4" t="str"/>
      <c r="S278" s="4" t="str"/>
      <c r="T278" s="4" t="str"/>
      <c r="U278" s="4" t="str"/>
      <c r="V278" s="4" t="n">
        <v>1</v>
      </c>
    </row>
    <row r="279">
      <c r="A279" t="n">
        <v>37</v>
      </c>
      <c r="B279" t="inlineStr">
        <is>
          <t>20491204436</t>
        </is>
      </c>
      <c r="C279" t="inlineStr">
        <is>
          <t>COOPERATIVA AGRARIA DE SERVICIOS MÚLTIPLES TESORO CHANKA DE KISHUARA - COOPAGROS - KISHUARA</t>
        </is>
      </c>
      <c r="D279" s="6" t="n">
        <v>2023</v>
      </c>
      <c r="F279" t="inlineStr">
        <is>
          <t>PAC</t>
        </is>
      </c>
      <c r="G279" s="4" t="n">
        <v>0</v>
      </c>
      <c r="H279" s="4" t="n">
        <v>0</v>
      </c>
      <c r="I279" s="4" t="n">
        <v>0</v>
      </c>
      <c r="J279" s="4" t="n">
        <v>0</v>
      </c>
      <c r="K279" s="4" t="n">
        <v>0</v>
      </c>
      <c r="L279" s="3" t="n">
        <v>0</v>
      </c>
      <c r="M279" s="3" t="n">
        <v>0</v>
      </c>
      <c r="N279" s="3" t="n">
        <v>0</v>
      </c>
      <c r="O279" s="4" t="n">
        <v>0</v>
      </c>
      <c r="P279" s="4" t="n">
        <v>0</v>
      </c>
      <c r="Q279" s="4" t="n">
        <v>0</v>
      </c>
      <c r="R279" s="4" t="n">
        <v>0</v>
      </c>
      <c r="S279" s="4" t="n">
        <v>0</v>
      </c>
      <c r="T279" s="4" t="n">
        <v>0</v>
      </c>
      <c r="U279" s="4" t="n">
        <v>0</v>
      </c>
      <c r="V279" s="4" t="n">
        <v>1</v>
      </c>
    </row>
    <row r="280">
      <c r="A280" t="n">
        <v>37</v>
      </c>
      <c r="B280" t="inlineStr">
        <is>
          <t>20491204436</t>
        </is>
      </c>
      <c r="C280" t="inlineStr">
        <is>
          <t>COOPERATIVA AGRARIA DE SERVICIOS MÚLTIPLES TESORO CHANKA DE KISHUARA - COOPAGROS - KISHUARA</t>
        </is>
      </c>
      <c r="D280" s="6" t="n">
        <v>2024</v>
      </c>
      <c r="F280" t="inlineStr">
        <is>
          <t>PAC</t>
        </is>
      </c>
      <c r="G280" s="4" t="n">
        <v>0</v>
      </c>
      <c r="H280" s="4" t="n">
        <v>0</v>
      </c>
      <c r="I280" s="4" t="n">
        <v>0</v>
      </c>
      <c r="J280" s="4" t="n">
        <v>0</v>
      </c>
      <c r="K280" s="4" t="n">
        <v>0</v>
      </c>
      <c r="L280" s="3" t="n">
        <v>0</v>
      </c>
      <c r="M280" s="3" t="n">
        <v>0</v>
      </c>
      <c r="N280" s="3" t="n">
        <v>0</v>
      </c>
      <c r="O280" s="4" t="n">
        <v>0</v>
      </c>
      <c r="P280" s="4" t="n">
        <v>0</v>
      </c>
      <c r="Q280" s="4" t="str"/>
      <c r="R280" s="4" t="n">
        <v>0</v>
      </c>
      <c r="S280" s="4" t="n">
        <v>0</v>
      </c>
      <c r="T280" s="4" t="n">
        <v>0</v>
      </c>
      <c r="U280" s="4" t="n">
        <v>0</v>
      </c>
      <c r="V280" s="4" t="n">
        <v>1</v>
      </c>
    </row>
    <row r="281">
      <c r="A281" t="n">
        <v>37</v>
      </c>
      <c r="B281" t="inlineStr">
        <is>
          <t>20491204436</t>
        </is>
      </c>
      <c r="C281" t="inlineStr">
        <is>
          <t>COOPERATIVA AGRARIA DE SERVICIOS MÚLTIPLES TESORO CHANKA DE KISHUARA - COOPAGROS - KISHUARA</t>
        </is>
      </c>
      <c r="D281" s="6" t="n">
        <v>2025</v>
      </c>
      <c r="F281" t="inlineStr">
        <is>
          <t>PAC</t>
        </is>
      </c>
      <c r="G281" s="4" t="n">
        <v>0</v>
      </c>
      <c r="H281" s="4" t="n">
        <v>0</v>
      </c>
      <c r="I281" s="4" t="n">
        <v>0</v>
      </c>
      <c r="J281" s="4" t="n">
        <v>0</v>
      </c>
      <c r="K281" s="4" t="n">
        <v>0</v>
      </c>
      <c r="L281" s="3" t="n">
        <v>0</v>
      </c>
      <c r="M281" s="3" t="n">
        <v>0</v>
      </c>
      <c r="N281" s="3" t="n">
        <v>0</v>
      </c>
      <c r="O281" s="4" t="n">
        <v>0</v>
      </c>
      <c r="P281" s="4" t="n">
        <v>0</v>
      </c>
      <c r="Q281" s="4" t="str"/>
      <c r="R281" s="4" t="n">
        <v>0</v>
      </c>
      <c r="S281" s="4" t="n">
        <v>0</v>
      </c>
      <c r="T281" s="4" t="n">
        <v>0</v>
      </c>
      <c r="U281" s="4" t="n">
        <v>0</v>
      </c>
      <c r="V281" s="4" t="n">
        <v>1</v>
      </c>
    </row>
    <row r="282">
      <c r="A282" t="n">
        <v>38</v>
      </c>
      <c r="B282" t="inlineStr">
        <is>
          <t>20527565376</t>
        </is>
      </c>
      <c r="C282" t="inlineStr">
        <is>
          <t>COOPERATIVA AGRARIA CAFETALERA VALLE DE INCAHUASI</t>
        </is>
      </c>
      <c r="D282" s="6" t="n">
        <v>2018</v>
      </c>
      <c r="E282" t="n">
        <v>1</v>
      </c>
      <c r="F282" t="inlineStr">
        <is>
          <t>PAC</t>
        </is>
      </c>
      <c r="G282" s="4" t="str"/>
      <c r="H282" s="4" t="str"/>
      <c r="I282" s="4" t="n">
        <v>473</v>
      </c>
      <c r="J282" s="4" t="str"/>
      <c r="K282" s="4" t="str"/>
      <c r="L282" s="3" t="str"/>
      <c r="M282" s="3" t="str"/>
      <c r="N282" s="3" t="n">
        <v>0</v>
      </c>
      <c r="O282" s="4" t="str"/>
      <c r="P282" s="4" t="str"/>
      <c r="Q282" s="4" t="str"/>
      <c r="R282" s="4" t="str"/>
      <c r="S282" s="4" t="str"/>
      <c r="T282" s="4" t="str"/>
      <c r="U282" s="4" t="str"/>
      <c r="V282" s="4" t="n">
        <v>1</v>
      </c>
    </row>
    <row r="283">
      <c r="A283" t="n">
        <v>38</v>
      </c>
      <c r="B283" t="inlineStr">
        <is>
          <t>20527565376</t>
        </is>
      </c>
      <c r="C283" t="inlineStr">
        <is>
          <t>COOPERATIVA AGRARIA CAFETALERA VALLE DE INCAHUASI</t>
        </is>
      </c>
      <c r="D283" s="6" t="n">
        <v>2019</v>
      </c>
      <c r="E283" t="n">
        <v>1</v>
      </c>
      <c r="F283" t="inlineStr">
        <is>
          <t>PAC</t>
        </is>
      </c>
      <c r="G283" s="4" t="n">
        <v>374</v>
      </c>
      <c r="H283" s="4" t="n">
        <v>82</v>
      </c>
      <c r="I283" s="4" t="n">
        <v>456</v>
      </c>
      <c r="J283" s="4" t="str"/>
      <c r="K283" s="4" t="str"/>
      <c r="L283" s="3" t="n">
        <v>22490.34</v>
      </c>
      <c r="M283" s="3" t="n">
        <v>3082078.12</v>
      </c>
      <c r="N283" s="3" t="n">
        <v>3104568.46</v>
      </c>
      <c r="O283" s="4" t="str"/>
      <c r="P283" s="4" t="str"/>
      <c r="Q283" s="4" t="str"/>
      <c r="R283" s="4" t="str"/>
      <c r="S283" s="4" t="str"/>
      <c r="T283" s="4" t="str"/>
      <c r="U283" s="4" t="str"/>
      <c r="V283" s="4" t="n">
        <v>1</v>
      </c>
    </row>
    <row r="284">
      <c r="A284" t="n">
        <v>38</v>
      </c>
      <c r="B284" t="inlineStr">
        <is>
          <t>20527565376</t>
        </is>
      </c>
      <c r="C284" t="inlineStr">
        <is>
          <t>COOPERATIVA AGRARIA CAFETALERA VALLE DE INCAHUASI</t>
        </is>
      </c>
      <c r="D284" s="6" t="n">
        <v>2020</v>
      </c>
      <c r="E284" t="n">
        <v>1</v>
      </c>
      <c r="F284" t="inlineStr">
        <is>
          <t>PAC</t>
        </is>
      </c>
      <c r="G284" s="4" t="n">
        <v>405</v>
      </c>
      <c r="H284" s="4" t="n">
        <v>80</v>
      </c>
      <c r="I284" s="4" t="n">
        <v>485</v>
      </c>
      <c r="J284" s="4" t="n">
        <v>0</v>
      </c>
      <c r="K284" s="4" t="n">
        <v>4</v>
      </c>
      <c r="L284" s="3" t="n">
        <v>0</v>
      </c>
      <c r="M284" s="3" t="n">
        <v>8063872.33</v>
      </c>
      <c r="N284" s="3" t="n">
        <v>8063872.33</v>
      </c>
      <c r="O284" s="4" t="str"/>
      <c r="P284" s="4" t="str"/>
      <c r="Q284" s="4" t="str"/>
      <c r="R284" s="4" t="str"/>
      <c r="S284" s="4" t="str"/>
      <c r="T284" s="4" t="str"/>
      <c r="U284" s="4" t="str"/>
      <c r="V284" s="4" t="n">
        <v>1</v>
      </c>
    </row>
    <row r="285">
      <c r="A285" t="n">
        <v>38</v>
      </c>
      <c r="B285" t="inlineStr">
        <is>
          <t>20527565376</t>
        </is>
      </c>
      <c r="C285" t="inlineStr">
        <is>
          <t>COOPERATIVA AGRARIA CAFETALERA VALLE DE INCAHUASI</t>
        </is>
      </c>
      <c r="D285" s="6" t="n">
        <v>2021</v>
      </c>
      <c r="E285" t="n">
        <v>1</v>
      </c>
      <c r="F285" t="inlineStr">
        <is>
          <t>PAC</t>
        </is>
      </c>
      <c r="G285" s="4" t="n">
        <v>386</v>
      </c>
      <c r="H285" s="4" t="n">
        <v>86</v>
      </c>
      <c r="I285" s="4" t="n">
        <v>472</v>
      </c>
      <c r="J285" s="4" t="n">
        <v>72</v>
      </c>
      <c r="K285" s="4" t="n">
        <v>6</v>
      </c>
      <c r="L285" s="3" t="n">
        <v>0</v>
      </c>
      <c r="M285" s="3" t="n">
        <v>9080188.869999999</v>
      </c>
      <c r="N285" s="3" t="n">
        <v>9080188.869999999</v>
      </c>
      <c r="O285" s="4" t="str"/>
      <c r="P285" s="4" t="str"/>
      <c r="Q285" s="4" t="str"/>
      <c r="R285" s="4" t="str"/>
      <c r="S285" s="4" t="str"/>
      <c r="T285" s="4" t="str"/>
      <c r="U285" s="4" t="str"/>
      <c r="V285" s="4" t="n">
        <v>1</v>
      </c>
    </row>
    <row r="286">
      <c r="A286" t="n">
        <v>38</v>
      </c>
      <c r="B286" t="inlineStr">
        <is>
          <t>20527565376</t>
        </is>
      </c>
      <c r="C286" t="inlineStr">
        <is>
          <t>COOPERATIVA AGRARIA CAFETALERA VALLE DE INCAHUASI</t>
        </is>
      </c>
      <c r="D286" s="6" t="n">
        <v>2022</v>
      </c>
      <c r="E286" t="n">
        <v>1</v>
      </c>
      <c r="F286" t="inlineStr">
        <is>
          <t>PAC</t>
        </is>
      </c>
      <c r="G286" s="4" t="n">
        <v>401</v>
      </c>
      <c r="H286" s="4" t="n">
        <v>92</v>
      </c>
      <c r="I286" s="4" t="n">
        <v>493</v>
      </c>
      <c r="J286" s="4" t="n">
        <v>57</v>
      </c>
      <c r="K286" s="4" t="n">
        <v>8</v>
      </c>
      <c r="L286" s="3" t="n">
        <v>1723946.91</v>
      </c>
      <c r="M286" s="3" t="n">
        <v>12670660.68</v>
      </c>
      <c r="N286" s="3" t="n">
        <v>14394607.59</v>
      </c>
      <c r="O286" s="4" t="str"/>
      <c r="P286" s="4" t="str"/>
      <c r="Q286" s="4" t="str"/>
      <c r="R286" s="4" t="str"/>
      <c r="S286" s="4" t="str"/>
      <c r="T286" s="4" t="str"/>
      <c r="U286" s="4" t="str"/>
      <c r="V286" s="4" t="n">
        <v>1</v>
      </c>
    </row>
    <row r="287">
      <c r="A287" t="n">
        <v>38</v>
      </c>
      <c r="B287" t="inlineStr">
        <is>
          <t>20527565376</t>
        </is>
      </c>
      <c r="C287" t="inlineStr">
        <is>
          <t>COOPERATIVA AGRARIA CAFETALERA VALLE DE INCAHUASI</t>
        </is>
      </c>
      <c r="D287" s="6" t="n">
        <v>2023</v>
      </c>
      <c r="E287" t="n">
        <v>1</v>
      </c>
      <c r="F287" t="inlineStr">
        <is>
          <t>PAC</t>
        </is>
      </c>
      <c r="G287" s="4" t="n">
        <v>401</v>
      </c>
      <c r="H287" s="4" t="n">
        <v>92</v>
      </c>
      <c r="I287" s="4" t="n">
        <v>493</v>
      </c>
      <c r="J287" s="4" t="n">
        <v>7</v>
      </c>
      <c r="K287" s="4" t="n">
        <v>18</v>
      </c>
      <c r="L287" s="3" t="n">
        <v>227111.23</v>
      </c>
      <c r="M287" s="3" t="n">
        <v>7340280.05</v>
      </c>
      <c r="N287" s="3" t="n">
        <v>7567391.28</v>
      </c>
      <c r="O287" s="4" t="n">
        <v>0</v>
      </c>
      <c r="P287" s="4" t="n">
        <v>0</v>
      </c>
      <c r="Q287" s="4" t="n">
        <v>0</v>
      </c>
      <c r="R287" s="4" t="n">
        <v>7567391.29011788</v>
      </c>
      <c r="S287" s="4" t="n">
        <v>0</v>
      </c>
      <c r="T287" s="4" t="n">
        <v>0</v>
      </c>
      <c r="U287" s="4" t="n">
        <v>7567391.29011788</v>
      </c>
      <c r="V287" s="4" t="n">
        <v>1</v>
      </c>
    </row>
    <row r="288">
      <c r="A288" t="n">
        <v>38</v>
      </c>
      <c r="B288" t="inlineStr">
        <is>
          <t>20527565376</t>
        </is>
      </c>
      <c r="C288" t="inlineStr">
        <is>
          <t>COOPERATIVA AGRARIA CAFETALERA VALLE DE INCAHUASI</t>
        </is>
      </c>
      <c r="D288" s="6" t="n">
        <v>2024</v>
      </c>
      <c r="F288" t="inlineStr">
        <is>
          <t>PAC</t>
        </is>
      </c>
      <c r="G288" s="4" t="n">
        <v>0</v>
      </c>
      <c r="H288" s="4" t="n">
        <v>0</v>
      </c>
      <c r="I288" s="4" t="n">
        <v>0</v>
      </c>
      <c r="J288" s="4" t="n">
        <v>0</v>
      </c>
      <c r="K288" s="4" t="n">
        <v>0</v>
      </c>
      <c r="L288" s="3" t="n">
        <v>0</v>
      </c>
      <c r="M288" s="3" t="n">
        <v>0</v>
      </c>
      <c r="N288" s="3" t="n">
        <v>0</v>
      </c>
      <c r="O288" s="4" t="n">
        <v>0</v>
      </c>
      <c r="P288" s="4" t="n">
        <v>0</v>
      </c>
      <c r="Q288" s="4" t="str"/>
      <c r="R288" s="4" t="n">
        <v>0</v>
      </c>
      <c r="S288" s="4" t="n">
        <v>0</v>
      </c>
      <c r="T288" s="4" t="n">
        <v>0</v>
      </c>
      <c r="U288" s="4" t="n">
        <v>0</v>
      </c>
      <c r="V288" s="4" t="n">
        <v>1</v>
      </c>
    </row>
    <row r="289">
      <c r="A289" t="n">
        <v>38</v>
      </c>
      <c r="B289" t="inlineStr">
        <is>
          <t>20527565376</t>
        </is>
      </c>
      <c r="C289" t="inlineStr">
        <is>
          <t>COOPERATIVA AGRARIA CAFETALERA VALLE DE INCAHUASI</t>
        </is>
      </c>
      <c r="D289" s="6" t="n">
        <v>2025</v>
      </c>
      <c r="F289" t="inlineStr">
        <is>
          <t>PAC</t>
        </is>
      </c>
      <c r="G289" s="4" t="n">
        <v>0</v>
      </c>
      <c r="H289" s="4" t="n">
        <v>0</v>
      </c>
      <c r="I289" s="4" t="n">
        <v>0</v>
      </c>
      <c r="J289" s="4" t="n">
        <v>0</v>
      </c>
      <c r="K289" s="4" t="n">
        <v>0</v>
      </c>
      <c r="L289" s="3" t="n">
        <v>0</v>
      </c>
      <c r="M289" s="3" t="n">
        <v>0</v>
      </c>
      <c r="N289" s="3" t="n">
        <v>0</v>
      </c>
      <c r="O289" s="4" t="n">
        <v>0</v>
      </c>
      <c r="P289" s="4" t="n">
        <v>0</v>
      </c>
      <c r="Q289" s="4" t="str"/>
      <c r="R289" s="4" t="n">
        <v>0</v>
      </c>
      <c r="S289" s="4" t="n">
        <v>0</v>
      </c>
      <c r="T289" s="4" t="n">
        <v>0</v>
      </c>
      <c r="U289" s="4" t="n">
        <v>0</v>
      </c>
      <c r="V289" s="4" t="n">
        <v>1</v>
      </c>
    </row>
    <row r="290">
      <c r="A290" t="n">
        <v>39</v>
      </c>
      <c r="B290" t="inlineStr">
        <is>
          <t>20605216812</t>
        </is>
      </c>
      <c r="C290" t="inlineStr">
        <is>
          <t>ASOCIACION DE PRODUCTORES AGROPECUARIOS PAMPAS CALLEBAMBA</t>
        </is>
      </c>
      <c r="D290" s="6" t="n">
        <v>2018</v>
      </c>
      <c r="F290" t="inlineStr">
        <is>
          <t>PAC</t>
        </is>
      </c>
      <c r="G290" s="4" t="str"/>
      <c r="H290" s="4" t="str"/>
      <c r="I290" s="4" t="n">
        <v>0</v>
      </c>
      <c r="J290" s="4" t="str"/>
      <c r="K290" s="4" t="str"/>
      <c r="L290" s="3" t="str"/>
      <c r="M290" s="3" t="str"/>
      <c r="N290" s="3" t="n">
        <v>0</v>
      </c>
      <c r="O290" s="4" t="str"/>
      <c r="P290" s="4" t="str"/>
      <c r="Q290" s="4" t="str"/>
      <c r="R290" s="4" t="str"/>
      <c r="S290" s="4" t="str"/>
      <c r="T290" s="4" t="str"/>
      <c r="U290" s="4" t="str"/>
      <c r="V290" s="4" t="n">
        <v>1</v>
      </c>
    </row>
    <row r="291">
      <c r="A291" t="n">
        <v>39</v>
      </c>
      <c r="B291" t="inlineStr">
        <is>
          <t>20605216812</t>
        </is>
      </c>
      <c r="C291" t="inlineStr">
        <is>
          <t>ASOCIACION DE PRODUCTORES AGROPECUARIOS PAMPAS CALLEBAMBA</t>
        </is>
      </c>
      <c r="D291" s="6" t="n">
        <v>2019</v>
      </c>
      <c r="F291" t="inlineStr">
        <is>
          <t>PAC</t>
        </is>
      </c>
      <c r="G291" s="4" t="n">
        <v>0</v>
      </c>
      <c r="H291" s="4" t="n">
        <v>0</v>
      </c>
      <c r="I291" s="4" t="n">
        <v>0</v>
      </c>
      <c r="J291" s="4" t="str"/>
      <c r="K291" s="4" t="str"/>
      <c r="L291" s="3" t="n">
        <v>0</v>
      </c>
      <c r="M291" s="3" t="n">
        <v>0</v>
      </c>
      <c r="N291" s="3" t="n">
        <v>0</v>
      </c>
      <c r="O291" s="4" t="str"/>
      <c r="P291" s="4" t="str"/>
      <c r="Q291" s="4" t="str"/>
      <c r="R291" s="4" t="str"/>
      <c r="S291" s="4" t="str"/>
      <c r="T291" s="4" t="str"/>
      <c r="U291" s="4" t="str"/>
      <c r="V291" s="4" t="n">
        <v>1</v>
      </c>
    </row>
    <row r="292">
      <c r="A292" t="n">
        <v>39</v>
      </c>
      <c r="B292" t="inlineStr">
        <is>
          <t>20605216812</t>
        </is>
      </c>
      <c r="C292" t="inlineStr">
        <is>
          <t>ASOCIACION DE PRODUCTORES AGROPECUARIOS PAMPAS CALLEBAMBA</t>
        </is>
      </c>
      <c r="D292" s="6" t="n">
        <v>2020</v>
      </c>
      <c r="F292" t="inlineStr">
        <is>
          <t>PAC</t>
        </is>
      </c>
      <c r="G292" s="4" t="n">
        <v>0</v>
      </c>
      <c r="H292" s="4" t="n">
        <v>0</v>
      </c>
      <c r="I292" s="4" t="n">
        <v>0</v>
      </c>
      <c r="J292" s="4" t="n">
        <v>0</v>
      </c>
      <c r="K292" s="4" t="n">
        <v>0</v>
      </c>
      <c r="L292" s="3" t="n">
        <v>0</v>
      </c>
      <c r="M292" s="3" t="n">
        <v>0</v>
      </c>
      <c r="N292" s="3" t="n">
        <v>0</v>
      </c>
      <c r="O292" s="4" t="str"/>
      <c r="P292" s="4" t="str"/>
      <c r="Q292" s="4" t="str"/>
      <c r="R292" s="4" t="str"/>
      <c r="S292" s="4" t="str"/>
      <c r="T292" s="4" t="str"/>
      <c r="U292" s="4" t="str"/>
      <c r="V292" s="4" t="n">
        <v>1</v>
      </c>
    </row>
    <row r="293">
      <c r="A293" t="n">
        <v>39</v>
      </c>
      <c r="B293" t="inlineStr">
        <is>
          <t>20605216812</t>
        </is>
      </c>
      <c r="C293" t="inlineStr">
        <is>
          <t>ASOCIACION DE PRODUCTORES AGROPECUARIOS PAMPAS CALLEBAMBA</t>
        </is>
      </c>
      <c r="D293" s="6" t="n">
        <v>2021</v>
      </c>
      <c r="F293" t="inlineStr">
        <is>
          <t>PAC</t>
        </is>
      </c>
      <c r="G293" s="4" t="n">
        <v>0</v>
      </c>
      <c r="H293" s="4" t="n">
        <v>0</v>
      </c>
      <c r="I293" s="4" t="n">
        <v>0</v>
      </c>
      <c r="J293" s="4" t="n">
        <v>0</v>
      </c>
      <c r="K293" s="4" t="n">
        <v>0</v>
      </c>
      <c r="L293" s="3" t="n">
        <v>0</v>
      </c>
      <c r="M293" s="3" t="n">
        <v>0</v>
      </c>
      <c r="N293" s="3" t="n">
        <v>0</v>
      </c>
      <c r="O293" s="4" t="str"/>
      <c r="P293" s="4" t="str"/>
      <c r="Q293" s="4" t="str"/>
      <c r="R293" s="4" t="str"/>
      <c r="S293" s="4" t="str"/>
      <c r="T293" s="4" t="str"/>
      <c r="U293" s="4" t="str"/>
      <c r="V293" s="4" t="n">
        <v>1</v>
      </c>
    </row>
    <row r="294">
      <c r="A294" t="n">
        <v>39</v>
      </c>
      <c r="B294" t="inlineStr">
        <is>
          <t>20605216812</t>
        </is>
      </c>
      <c r="C294" t="inlineStr">
        <is>
          <t>ASOCIACION DE PRODUCTORES AGROPECUARIOS PAMPAS CALLEBAMBA</t>
        </is>
      </c>
      <c r="D294" s="6" t="n">
        <v>2022</v>
      </c>
      <c r="E294" t="n">
        <v>1</v>
      </c>
      <c r="F294" t="inlineStr">
        <is>
          <t>PAC</t>
        </is>
      </c>
      <c r="G294" s="4" t="n">
        <v>17</v>
      </c>
      <c r="H294" s="4" t="n">
        <v>9</v>
      </c>
      <c r="I294" s="4" t="n">
        <v>26</v>
      </c>
      <c r="J294" s="4" t="n">
        <v>30</v>
      </c>
      <c r="K294" s="4" t="n">
        <v>4</v>
      </c>
      <c r="L294" s="3" t="n">
        <v>525700</v>
      </c>
      <c r="M294" s="3" t="n">
        <v>0</v>
      </c>
      <c r="N294" s="3" t="n">
        <v>525700</v>
      </c>
      <c r="O294" s="4" t="str"/>
      <c r="P294" s="4" t="str"/>
      <c r="Q294" s="4" t="str"/>
      <c r="R294" s="4" t="str"/>
      <c r="S294" s="4" t="str"/>
      <c r="T294" s="4" t="str"/>
      <c r="U294" s="4" t="str"/>
      <c r="V294" s="4" t="n">
        <v>1</v>
      </c>
    </row>
    <row r="295">
      <c r="A295" t="n">
        <v>39</v>
      </c>
      <c r="B295" t="inlineStr">
        <is>
          <t>20605216812</t>
        </is>
      </c>
      <c r="C295" t="inlineStr">
        <is>
          <t>ASOCIACION DE PRODUCTORES AGROPECUARIOS PAMPAS CALLEBAMBA</t>
        </is>
      </c>
      <c r="D295" s="6" t="n">
        <v>2023</v>
      </c>
      <c r="E295" t="n">
        <v>1</v>
      </c>
      <c r="F295" t="inlineStr">
        <is>
          <t>PAC</t>
        </is>
      </c>
      <c r="G295" s="4" t="n">
        <v>17</v>
      </c>
      <c r="H295" s="4" t="n">
        <v>9</v>
      </c>
      <c r="I295" s="4" t="n">
        <v>26</v>
      </c>
      <c r="J295" s="4" t="n">
        <v>26</v>
      </c>
      <c r="K295" s="4" t="n">
        <v>2</v>
      </c>
      <c r="L295" s="3" t="n">
        <v>320000</v>
      </c>
      <c r="M295" s="3" t="n">
        <v>0</v>
      </c>
      <c r="N295" s="3" t="n">
        <v>320000</v>
      </c>
      <c r="O295" s="4" t="n">
        <v>0</v>
      </c>
      <c r="P295" s="4" t="n">
        <v>320000</v>
      </c>
      <c r="Q295" s="4" t="n">
        <v>0</v>
      </c>
      <c r="R295" s="4" t="n">
        <v>0</v>
      </c>
      <c r="S295" s="4" t="n">
        <v>0</v>
      </c>
      <c r="T295" s="4" t="n">
        <v>0</v>
      </c>
      <c r="U295" s="4" t="n">
        <v>320000</v>
      </c>
      <c r="V295" s="4" t="n">
        <v>1</v>
      </c>
    </row>
    <row r="296">
      <c r="A296" t="n">
        <v>39</v>
      </c>
      <c r="B296" t="inlineStr">
        <is>
          <t>20605216812</t>
        </is>
      </c>
      <c r="C296" t="inlineStr">
        <is>
          <t>ASOCIACION DE PRODUCTORES AGROPECUARIOS PAMPAS CALLEBAMBA</t>
        </is>
      </c>
      <c r="D296" s="6" t="n">
        <v>2024</v>
      </c>
      <c r="E296" t="n">
        <v>1</v>
      </c>
      <c r="F296" t="inlineStr">
        <is>
          <t>PAC</t>
        </is>
      </c>
      <c r="G296" s="4" t="n">
        <v>15</v>
      </c>
      <c r="H296" s="4" t="n">
        <v>10</v>
      </c>
      <c r="I296" s="4" t="n">
        <v>25</v>
      </c>
      <c r="J296" s="4" t="n">
        <v>22</v>
      </c>
      <c r="K296" s="4" t="n">
        <v>7</v>
      </c>
      <c r="L296" s="3" t="n">
        <v>0</v>
      </c>
      <c r="M296" s="3" t="n">
        <v>0</v>
      </c>
      <c r="N296" s="3" t="n">
        <v>0</v>
      </c>
      <c r="O296" s="4" t="n">
        <v>0</v>
      </c>
      <c r="P296" s="4" t="n">
        <v>0</v>
      </c>
      <c r="Q296" s="4" t="str"/>
      <c r="R296" s="4" t="n">
        <v>0</v>
      </c>
      <c r="S296" s="4" t="n">
        <v>0</v>
      </c>
      <c r="T296" s="4" t="n">
        <v>0</v>
      </c>
      <c r="U296" s="4" t="n">
        <v>0</v>
      </c>
      <c r="V296" s="4" t="n">
        <v>1</v>
      </c>
    </row>
    <row r="297">
      <c r="A297" t="n">
        <v>39</v>
      </c>
      <c r="B297" t="inlineStr">
        <is>
          <t>20605216812</t>
        </is>
      </c>
      <c r="C297" t="inlineStr">
        <is>
          <t>ASOCIACION DE PRODUCTORES AGROPECUARIOS PAMPAS CALLEBAMBA</t>
        </is>
      </c>
      <c r="D297" s="6" t="n">
        <v>2025</v>
      </c>
      <c r="F297" t="inlineStr">
        <is>
          <t>PAC</t>
        </is>
      </c>
      <c r="G297" s="4" t="n">
        <v>0</v>
      </c>
      <c r="H297" s="4" t="n">
        <v>0</v>
      </c>
      <c r="I297" s="4" t="n">
        <v>0</v>
      </c>
      <c r="J297" s="4" t="n">
        <v>0</v>
      </c>
      <c r="K297" s="4" t="n">
        <v>0</v>
      </c>
      <c r="L297" s="3" t="n">
        <v>0</v>
      </c>
      <c r="M297" s="3" t="n">
        <v>0</v>
      </c>
      <c r="N297" s="3" t="n">
        <v>0</v>
      </c>
      <c r="O297" s="4" t="n">
        <v>0</v>
      </c>
      <c r="P297" s="4" t="n">
        <v>0</v>
      </c>
      <c r="Q297" s="4" t="str"/>
      <c r="R297" s="4" t="n">
        <v>0</v>
      </c>
      <c r="S297" s="4" t="n">
        <v>0</v>
      </c>
      <c r="T297" s="4" t="n">
        <v>0</v>
      </c>
      <c r="U297" s="4" t="n">
        <v>0</v>
      </c>
      <c r="V297" s="4" t="n">
        <v>1</v>
      </c>
    </row>
    <row r="298">
      <c r="A298" t="n">
        <v>40</v>
      </c>
      <c r="B298" t="inlineStr">
        <is>
          <t>20491248646</t>
        </is>
      </c>
      <c r="C298" t="inlineStr">
        <is>
          <t>ASOCIACIÓN DE PRODUCTORES AGROPECUARIOS QUISAGUI - RIO BLANCO</t>
        </is>
      </c>
      <c r="D298" s="6" t="n">
        <v>2018</v>
      </c>
      <c r="F298" t="inlineStr">
        <is>
          <t>PAC</t>
        </is>
      </c>
      <c r="G298" s="4" t="str"/>
      <c r="H298" s="4" t="str"/>
      <c r="I298" s="4" t="n">
        <v>0</v>
      </c>
      <c r="J298" s="4" t="str"/>
      <c r="K298" s="4" t="str"/>
      <c r="L298" s="3" t="str"/>
      <c r="M298" s="3" t="str"/>
      <c r="N298" s="3" t="n">
        <v>0</v>
      </c>
      <c r="O298" s="4" t="str"/>
      <c r="P298" s="4" t="str"/>
      <c r="Q298" s="4" t="str"/>
      <c r="R298" s="4" t="str"/>
      <c r="S298" s="4" t="str"/>
      <c r="T298" s="4" t="str"/>
      <c r="U298" s="4" t="str"/>
      <c r="V298" s="4" t="n">
        <v>1</v>
      </c>
    </row>
    <row r="299">
      <c r="A299" t="n">
        <v>40</v>
      </c>
      <c r="B299" t="inlineStr">
        <is>
          <t>20491248646</t>
        </is>
      </c>
      <c r="C299" t="inlineStr">
        <is>
          <t>ASOCIACIÓN DE PRODUCTORES AGROPECUARIOS QUISAGUI - RIO BLANCO</t>
        </is>
      </c>
      <c r="D299" s="6" t="n">
        <v>2019</v>
      </c>
      <c r="F299" t="inlineStr">
        <is>
          <t>PAC</t>
        </is>
      </c>
      <c r="G299" s="4" t="n">
        <v>0</v>
      </c>
      <c r="H299" s="4" t="n">
        <v>0</v>
      </c>
      <c r="I299" s="4" t="n">
        <v>0</v>
      </c>
      <c r="J299" s="4" t="str"/>
      <c r="K299" s="4" t="str"/>
      <c r="L299" s="3" t="n">
        <v>0</v>
      </c>
      <c r="M299" s="3" t="n">
        <v>0</v>
      </c>
      <c r="N299" s="3" t="n">
        <v>0</v>
      </c>
      <c r="O299" s="4" t="str"/>
      <c r="P299" s="4" t="str"/>
      <c r="Q299" s="4" t="str"/>
      <c r="R299" s="4" t="str"/>
      <c r="S299" s="4" t="str"/>
      <c r="T299" s="4" t="str"/>
      <c r="U299" s="4" t="str"/>
      <c r="V299" s="4" t="n">
        <v>1</v>
      </c>
    </row>
    <row r="300">
      <c r="A300" t="n">
        <v>40</v>
      </c>
      <c r="B300" t="inlineStr">
        <is>
          <t>20491248646</t>
        </is>
      </c>
      <c r="C300" t="inlineStr">
        <is>
          <t>ASOCIACIÓN DE PRODUCTORES AGROPECUARIOS QUISAGUI - RIO BLANCO</t>
        </is>
      </c>
      <c r="D300" s="6" t="n">
        <v>2020</v>
      </c>
      <c r="E300" t="n">
        <v>1</v>
      </c>
      <c r="F300" t="inlineStr">
        <is>
          <t>PAC</t>
        </is>
      </c>
      <c r="G300" s="4" t="n">
        <v>17</v>
      </c>
      <c r="H300" s="4" t="n">
        <v>11</v>
      </c>
      <c r="I300" s="4" t="n">
        <v>28</v>
      </c>
      <c r="J300" s="4" t="n">
        <v>0</v>
      </c>
      <c r="K300" s="4" t="n">
        <v>1</v>
      </c>
      <c r="L300" s="3" t="n">
        <v>0</v>
      </c>
      <c r="M300" s="3" t="n">
        <v>0</v>
      </c>
      <c r="N300" s="3" t="n">
        <v>0</v>
      </c>
      <c r="O300" s="4" t="str"/>
      <c r="P300" s="4" t="str"/>
      <c r="Q300" s="4" t="str"/>
      <c r="R300" s="4" t="str"/>
      <c r="S300" s="4" t="str"/>
      <c r="T300" s="4" t="str"/>
      <c r="U300" s="4" t="str"/>
      <c r="V300" s="4" t="n">
        <v>1</v>
      </c>
    </row>
    <row r="301">
      <c r="A301" t="n">
        <v>40</v>
      </c>
      <c r="B301" t="inlineStr">
        <is>
          <t>20491248646</t>
        </is>
      </c>
      <c r="C301" t="inlineStr">
        <is>
          <t>ASOCIACIÓN DE PRODUCTORES AGROPECUARIOS QUISAGUI - RIO BLANCO</t>
        </is>
      </c>
      <c r="D301" s="6" t="n">
        <v>2021</v>
      </c>
      <c r="E301" t="n">
        <v>1</v>
      </c>
      <c r="F301" t="inlineStr">
        <is>
          <t>PAC</t>
        </is>
      </c>
      <c r="G301" s="4" t="n">
        <v>19</v>
      </c>
      <c r="H301" s="4" t="n">
        <v>10</v>
      </c>
      <c r="I301" s="4" t="n">
        <v>29</v>
      </c>
      <c r="J301" s="4" t="n">
        <v>79</v>
      </c>
      <c r="K301" s="4" t="n">
        <v>2</v>
      </c>
      <c r="L301" s="3" t="n">
        <v>454126.2</v>
      </c>
      <c r="M301" s="3" t="n">
        <v>0</v>
      </c>
      <c r="N301" s="3" t="n">
        <v>454126.2</v>
      </c>
      <c r="O301" s="4" t="str"/>
      <c r="P301" s="4" t="str"/>
      <c r="Q301" s="4" t="str"/>
      <c r="R301" s="4" t="str"/>
      <c r="S301" s="4" t="str"/>
      <c r="T301" s="4" t="str"/>
      <c r="U301" s="4" t="str"/>
      <c r="V301" s="4" t="n">
        <v>1</v>
      </c>
    </row>
    <row r="302">
      <c r="A302" t="n">
        <v>40</v>
      </c>
      <c r="B302" t="inlineStr">
        <is>
          <t>20491248646</t>
        </is>
      </c>
      <c r="C302" t="inlineStr">
        <is>
          <t>ASOCIACIÓN DE PRODUCTORES AGROPECUARIOS QUISAGUI - RIO BLANCO</t>
        </is>
      </c>
      <c r="D302" s="6" t="n">
        <v>2022</v>
      </c>
      <c r="E302" t="n">
        <v>1</v>
      </c>
      <c r="F302" t="inlineStr">
        <is>
          <t>PAC</t>
        </is>
      </c>
      <c r="G302" s="4" t="n">
        <v>19</v>
      </c>
      <c r="H302" s="4" t="n">
        <v>10</v>
      </c>
      <c r="I302" s="4" t="n">
        <v>29</v>
      </c>
      <c r="J302" s="4" t="n">
        <v>31</v>
      </c>
      <c r="K302" s="4" t="n">
        <v>4</v>
      </c>
      <c r="L302" s="3" t="n">
        <v>276300</v>
      </c>
      <c r="M302" s="3" t="n">
        <v>0</v>
      </c>
      <c r="N302" s="3" t="n">
        <v>276300</v>
      </c>
      <c r="O302" s="4" t="str"/>
      <c r="P302" s="4" t="str"/>
      <c r="Q302" s="4" t="str"/>
      <c r="R302" s="4" t="str"/>
      <c r="S302" s="4" t="str"/>
      <c r="T302" s="4" t="str"/>
      <c r="U302" s="4" t="str"/>
      <c r="V302" s="4" t="n">
        <v>1</v>
      </c>
    </row>
    <row r="303">
      <c r="A303" t="n">
        <v>40</v>
      </c>
      <c r="B303" t="inlineStr">
        <is>
          <t>20491248646</t>
        </is>
      </c>
      <c r="C303" t="inlineStr">
        <is>
          <t>ASOCIACIÓN DE PRODUCTORES AGROPECUARIOS QUISAGUI - RIO BLANCO</t>
        </is>
      </c>
      <c r="D303" s="6" t="n">
        <v>2023</v>
      </c>
      <c r="E303" t="n">
        <v>1</v>
      </c>
      <c r="F303" t="inlineStr">
        <is>
          <t>PAC</t>
        </is>
      </c>
      <c r="G303" s="4" t="n">
        <v>19</v>
      </c>
      <c r="H303" s="4" t="n">
        <v>10</v>
      </c>
      <c r="I303" s="4" t="n">
        <v>29</v>
      </c>
      <c r="J303" s="4" t="n">
        <v>28</v>
      </c>
      <c r="K303" s="4" t="n">
        <v>2</v>
      </c>
      <c r="L303" s="3" t="n">
        <v>377500</v>
      </c>
      <c r="M303" s="3" t="n">
        <v>0</v>
      </c>
      <c r="N303" s="3" t="n">
        <v>377500</v>
      </c>
      <c r="O303" s="4" t="n">
        <v>0</v>
      </c>
      <c r="P303" s="4" t="n">
        <v>377500</v>
      </c>
      <c r="Q303" s="4" t="n">
        <v>0</v>
      </c>
      <c r="R303" s="4" t="n">
        <v>0</v>
      </c>
      <c r="S303" s="4" t="n">
        <v>0</v>
      </c>
      <c r="T303" s="4" t="n">
        <v>0</v>
      </c>
      <c r="U303" s="4" t="n">
        <v>377500</v>
      </c>
      <c r="V303" s="4" t="n">
        <v>1</v>
      </c>
    </row>
    <row r="304">
      <c r="A304" t="n">
        <v>40</v>
      </c>
      <c r="B304" t="inlineStr">
        <is>
          <t>20491248646</t>
        </is>
      </c>
      <c r="C304" t="inlineStr">
        <is>
          <t>ASOCIACIÓN DE PRODUCTORES AGROPECUARIOS QUISAGUI - RIO BLANCO</t>
        </is>
      </c>
      <c r="D304" s="6" t="n">
        <v>2024</v>
      </c>
      <c r="F304" t="inlineStr">
        <is>
          <t>PAC</t>
        </is>
      </c>
      <c r="G304" s="4" t="n">
        <v>0</v>
      </c>
      <c r="H304" s="4" t="n">
        <v>0</v>
      </c>
      <c r="I304" s="4" t="n">
        <v>0</v>
      </c>
      <c r="J304" s="4" t="n">
        <v>0</v>
      </c>
      <c r="K304" s="4" t="n">
        <v>0</v>
      </c>
      <c r="L304" s="3" t="n">
        <v>0</v>
      </c>
      <c r="M304" s="3" t="n">
        <v>0</v>
      </c>
      <c r="N304" s="3" t="n">
        <v>0</v>
      </c>
      <c r="O304" s="4" t="n">
        <v>0</v>
      </c>
      <c r="P304" s="4" t="n">
        <v>0</v>
      </c>
      <c r="Q304" s="4" t="str"/>
      <c r="R304" s="4" t="n">
        <v>0</v>
      </c>
      <c r="S304" s="4" t="n">
        <v>0</v>
      </c>
      <c r="T304" s="4" t="n">
        <v>0</v>
      </c>
      <c r="U304" s="4" t="n">
        <v>0</v>
      </c>
      <c r="V304" s="4" t="n">
        <v>1</v>
      </c>
    </row>
    <row r="305">
      <c r="A305" t="n">
        <v>40</v>
      </c>
      <c r="B305" t="inlineStr">
        <is>
          <t>20491248646</t>
        </is>
      </c>
      <c r="C305" t="inlineStr">
        <is>
          <t>ASOCIACIÓN DE PRODUCTORES AGROPECUARIOS QUISAGUI - RIO BLANCO</t>
        </is>
      </c>
      <c r="D305" s="6" t="n">
        <v>2025</v>
      </c>
      <c r="F305" t="inlineStr">
        <is>
          <t>PAC</t>
        </is>
      </c>
      <c r="G305" s="4" t="n">
        <v>0</v>
      </c>
      <c r="H305" s="4" t="n">
        <v>0</v>
      </c>
      <c r="I305" s="4" t="n">
        <v>0</v>
      </c>
      <c r="J305" s="4" t="n">
        <v>0</v>
      </c>
      <c r="K305" s="4" t="n">
        <v>0</v>
      </c>
      <c r="L305" s="3" t="n">
        <v>0</v>
      </c>
      <c r="M305" s="3" t="n">
        <v>0</v>
      </c>
      <c r="N305" s="3" t="n">
        <v>0</v>
      </c>
      <c r="O305" s="4" t="n">
        <v>0</v>
      </c>
      <c r="P305" s="4" t="n">
        <v>0</v>
      </c>
      <c r="Q305" s="4" t="str"/>
      <c r="R305" s="4" t="n">
        <v>0</v>
      </c>
      <c r="S305" s="4" t="n">
        <v>0</v>
      </c>
      <c r="T305" s="4" t="n">
        <v>0</v>
      </c>
      <c r="U305" s="4" t="n">
        <v>0</v>
      </c>
      <c r="V305" s="4" t="n">
        <v>1</v>
      </c>
    </row>
    <row r="306">
      <c r="A306" t="n">
        <v>41</v>
      </c>
      <c r="B306" t="inlineStr">
        <is>
          <t>20491199769</t>
        </is>
      </c>
      <c r="C306" t="inlineStr">
        <is>
          <t>ASOCIACIóN DE FRUTICULTORES DE LA MICROCUENCA DE ONGOY LOS AYNIS-AFRUMCO</t>
        </is>
      </c>
      <c r="D306" s="6" t="n">
        <v>2018</v>
      </c>
      <c r="F306" t="inlineStr">
        <is>
          <t>PAC</t>
        </is>
      </c>
      <c r="G306" s="4" t="str"/>
      <c r="H306" s="4" t="str"/>
      <c r="I306" s="4" t="n">
        <v>0</v>
      </c>
      <c r="J306" s="4" t="str"/>
      <c r="K306" s="4" t="str"/>
      <c r="L306" s="3" t="str"/>
      <c r="M306" s="3" t="str"/>
      <c r="N306" s="3" t="n">
        <v>0</v>
      </c>
      <c r="O306" s="4" t="str"/>
      <c r="P306" s="4" t="str"/>
      <c r="Q306" s="4" t="str"/>
      <c r="R306" s="4" t="str"/>
      <c r="S306" s="4" t="str"/>
      <c r="T306" s="4" t="str"/>
      <c r="U306" s="4" t="str"/>
      <c r="V306" s="4" t="n">
        <v>1</v>
      </c>
    </row>
    <row r="307">
      <c r="A307" t="n">
        <v>41</v>
      </c>
      <c r="B307" t="inlineStr">
        <is>
          <t>20491199769</t>
        </is>
      </c>
      <c r="C307" t="inlineStr">
        <is>
          <t>ASOCIACIóN DE FRUTICULTORES DE LA MICROCUENCA DE ONGOY LOS AYNIS-AFRUMCO</t>
        </is>
      </c>
      <c r="D307" s="6" t="n">
        <v>2019</v>
      </c>
      <c r="F307" t="inlineStr">
        <is>
          <t>PAC</t>
        </is>
      </c>
      <c r="G307" s="4" t="n">
        <v>0</v>
      </c>
      <c r="H307" s="4" t="n">
        <v>0</v>
      </c>
      <c r="I307" s="4" t="n">
        <v>0</v>
      </c>
      <c r="J307" s="4" t="str"/>
      <c r="K307" s="4" t="str"/>
      <c r="L307" s="3" t="n">
        <v>0</v>
      </c>
      <c r="M307" s="3" t="n">
        <v>0</v>
      </c>
      <c r="N307" s="3" t="n">
        <v>0</v>
      </c>
      <c r="O307" s="4" t="str"/>
      <c r="P307" s="4" t="str"/>
      <c r="Q307" s="4" t="str"/>
      <c r="R307" s="4" t="str"/>
      <c r="S307" s="4" t="str"/>
      <c r="T307" s="4" t="str"/>
      <c r="U307" s="4" t="str"/>
      <c r="V307" s="4" t="n">
        <v>1</v>
      </c>
    </row>
    <row r="308">
      <c r="A308" t="n">
        <v>41</v>
      </c>
      <c r="B308" t="inlineStr">
        <is>
          <t>20491199769</t>
        </is>
      </c>
      <c r="C308" t="inlineStr">
        <is>
          <t>ASOCIACIóN DE FRUTICULTORES DE LA MICROCUENCA DE ONGOY LOS AYNIS-AFRUMCO</t>
        </is>
      </c>
      <c r="D308" s="6" t="n">
        <v>2020</v>
      </c>
      <c r="F308" t="inlineStr">
        <is>
          <t>PAC</t>
        </is>
      </c>
      <c r="G308" s="4" t="n">
        <v>0</v>
      </c>
      <c r="H308" s="4" t="n">
        <v>0</v>
      </c>
      <c r="I308" s="4" t="n">
        <v>0</v>
      </c>
      <c r="J308" s="4" t="n">
        <v>0</v>
      </c>
      <c r="K308" s="4" t="n">
        <v>0</v>
      </c>
      <c r="L308" s="3" t="n">
        <v>0</v>
      </c>
      <c r="M308" s="3" t="n">
        <v>0</v>
      </c>
      <c r="N308" s="3" t="n">
        <v>0</v>
      </c>
      <c r="O308" s="4" t="str"/>
      <c r="P308" s="4" t="str"/>
      <c r="Q308" s="4" t="str"/>
      <c r="R308" s="4" t="str"/>
      <c r="S308" s="4" t="str"/>
      <c r="T308" s="4" t="str"/>
      <c r="U308" s="4" t="str"/>
      <c r="V308" s="4" t="n">
        <v>1</v>
      </c>
    </row>
    <row r="309">
      <c r="A309" t="n">
        <v>41</v>
      </c>
      <c r="B309" t="inlineStr">
        <is>
          <t>20491199769</t>
        </is>
      </c>
      <c r="C309" t="inlineStr">
        <is>
          <t>ASOCIACIóN DE FRUTICULTORES DE LA MICROCUENCA DE ONGOY LOS AYNIS-AFRUMCO</t>
        </is>
      </c>
      <c r="D309" s="6" t="n">
        <v>2021</v>
      </c>
      <c r="E309" t="n">
        <v>1</v>
      </c>
      <c r="F309" t="inlineStr">
        <is>
          <t>PAC</t>
        </is>
      </c>
      <c r="G309" s="4" t="n">
        <v>47</v>
      </c>
      <c r="H309" s="4" t="n">
        <v>10</v>
      </c>
      <c r="I309" s="4" t="n">
        <v>57</v>
      </c>
      <c r="J309" s="4" t="n">
        <v>55</v>
      </c>
      <c r="K309" s="4" t="n">
        <v>1</v>
      </c>
      <c r="L309" s="3" t="n">
        <v>250061</v>
      </c>
      <c r="M309" s="3" t="n">
        <v>0</v>
      </c>
      <c r="N309" s="3" t="n">
        <v>250061</v>
      </c>
      <c r="O309" s="4" t="str"/>
      <c r="P309" s="4" t="str"/>
      <c r="Q309" s="4" t="str"/>
      <c r="R309" s="4" t="str"/>
      <c r="S309" s="4" t="str"/>
      <c r="T309" s="4" t="str"/>
      <c r="U309" s="4" t="str"/>
      <c r="V309" s="4" t="n">
        <v>1</v>
      </c>
    </row>
    <row r="310">
      <c r="A310" t="n">
        <v>41</v>
      </c>
      <c r="B310" t="inlineStr">
        <is>
          <t>20491199769</t>
        </is>
      </c>
      <c r="C310" t="inlineStr">
        <is>
          <t>ASOCIACIóN DE FRUTICULTORES DE LA MICROCUENCA DE ONGOY LOS AYNIS-AFRUMCO</t>
        </is>
      </c>
      <c r="D310" s="6" t="n">
        <v>2022</v>
      </c>
      <c r="E310" t="n">
        <v>1</v>
      </c>
      <c r="F310" t="inlineStr">
        <is>
          <t>PAC</t>
        </is>
      </c>
      <c r="G310" s="4" t="n">
        <v>47</v>
      </c>
      <c r="H310" s="4" t="n">
        <v>10</v>
      </c>
      <c r="I310" s="4" t="n">
        <v>57</v>
      </c>
      <c r="J310" s="4" t="n">
        <v>23</v>
      </c>
      <c r="K310" s="4" t="n">
        <v>5</v>
      </c>
      <c r="L310" s="3" t="n">
        <v>1060730</v>
      </c>
      <c r="M310" s="3" t="n">
        <v>0</v>
      </c>
      <c r="N310" s="3" t="n">
        <v>1060730</v>
      </c>
      <c r="O310" s="4" t="str"/>
      <c r="P310" s="4" t="str"/>
      <c r="Q310" s="4" t="str"/>
      <c r="R310" s="4" t="str"/>
      <c r="S310" s="4" t="str"/>
      <c r="T310" s="4" t="str"/>
      <c r="U310" s="4" t="str"/>
      <c r="V310" s="4" t="n">
        <v>1</v>
      </c>
    </row>
    <row r="311">
      <c r="A311" t="n">
        <v>41</v>
      </c>
      <c r="B311" t="inlineStr">
        <is>
          <t>20491199769</t>
        </is>
      </c>
      <c r="C311" t="inlineStr">
        <is>
          <t>ASOCIACIóN DE FRUTICULTORES DE LA MICROCUENCA DE ONGOY LOS AYNIS-AFRUMCO</t>
        </is>
      </c>
      <c r="D311" s="6" t="n">
        <v>2023</v>
      </c>
      <c r="E311" t="n">
        <v>1</v>
      </c>
      <c r="F311" t="inlineStr">
        <is>
          <t>PAC</t>
        </is>
      </c>
      <c r="G311" s="4" t="n">
        <v>47</v>
      </c>
      <c r="H311" s="4" t="n">
        <v>10</v>
      </c>
      <c r="I311" s="4" t="n">
        <v>57</v>
      </c>
      <c r="J311" s="4" t="n">
        <v>27</v>
      </c>
      <c r="K311" s="4" t="n">
        <v>3</v>
      </c>
      <c r="L311" s="3" t="n">
        <v>630000</v>
      </c>
      <c r="M311" s="3" t="n">
        <v>0</v>
      </c>
      <c r="N311" s="3" t="n">
        <v>630000</v>
      </c>
      <c r="O311" s="4" t="n">
        <v>0</v>
      </c>
      <c r="P311" s="4" t="n">
        <v>630000</v>
      </c>
      <c r="Q311" s="4" t="n">
        <v>0</v>
      </c>
      <c r="R311" s="4" t="n">
        <v>0</v>
      </c>
      <c r="S311" s="4" t="n">
        <v>0</v>
      </c>
      <c r="T311" s="4" t="n">
        <v>0</v>
      </c>
      <c r="U311" s="4" t="n">
        <v>630000</v>
      </c>
      <c r="V311" s="4" t="n">
        <v>1</v>
      </c>
    </row>
    <row r="312">
      <c r="A312" t="n">
        <v>41</v>
      </c>
      <c r="B312" t="inlineStr">
        <is>
          <t>20491199769</t>
        </is>
      </c>
      <c r="C312" t="inlineStr">
        <is>
          <t>ASOCIACIóN DE FRUTICULTORES DE LA MICROCUENCA DE ONGOY LOS AYNIS-AFRUMCO</t>
        </is>
      </c>
      <c r="D312" s="6" t="n">
        <v>2024</v>
      </c>
      <c r="E312" t="n">
        <v>1</v>
      </c>
      <c r="F312" t="inlineStr">
        <is>
          <t>PAC</t>
        </is>
      </c>
      <c r="G312" s="4" t="n">
        <v>47</v>
      </c>
      <c r="H312" s="4" t="n">
        <v>10</v>
      </c>
      <c r="I312" s="4" t="n">
        <v>57</v>
      </c>
      <c r="J312" s="4" t="n">
        <v>20</v>
      </c>
      <c r="K312" s="4" t="n">
        <v>7</v>
      </c>
      <c r="L312" s="3" t="n">
        <v>0</v>
      </c>
      <c r="M312" s="3" t="n">
        <v>0</v>
      </c>
      <c r="N312" s="3" t="n">
        <v>0</v>
      </c>
      <c r="O312" s="4" t="n">
        <v>0</v>
      </c>
      <c r="P312" s="4" t="n">
        <v>0</v>
      </c>
      <c r="Q312" s="4" t="str"/>
      <c r="R312" s="4" t="n">
        <v>0</v>
      </c>
      <c r="S312" s="4" t="n">
        <v>0</v>
      </c>
      <c r="T312" s="4" t="n">
        <v>0</v>
      </c>
      <c r="U312" s="4" t="n">
        <v>0</v>
      </c>
      <c r="V312" s="4" t="n">
        <v>1</v>
      </c>
    </row>
    <row r="313">
      <c r="A313" t="n">
        <v>41</v>
      </c>
      <c r="B313" t="inlineStr">
        <is>
          <t>20491199769</t>
        </is>
      </c>
      <c r="C313" t="inlineStr">
        <is>
          <t>ASOCIACIóN DE FRUTICULTORES DE LA MICROCUENCA DE ONGOY LOS AYNIS-AFRUMCO</t>
        </is>
      </c>
      <c r="D313" s="6" t="n">
        <v>2025</v>
      </c>
      <c r="E313" t="n">
        <v>1</v>
      </c>
      <c r="F313" t="inlineStr">
        <is>
          <t>PAC</t>
        </is>
      </c>
      <c r="G313" s="4" t="n">
        <v>48</v>
      </c>
      <c r="H313" s="4" t="n">
        <v>11</v>
      </c>
      <c r="I313" s="4" t="n">
        <v>59</v>
      </c>
      <c r="J313" s="4" t="n">
        <v>31</v>
      </c>
      <c r="K313" s="4" t="n">
        <v>3</v>
      </c>
      <c r="L313" s="3" t="n">
        <v>435513.01</v>
      </c>
      <c r="M313" s="3" t="n">
        <v>0</v>
      </c>
      <c r="N313" s="3" t="n">
        <v>435513.01</v>
      </c>
      <c r="O313" s="4" t="n">
        <v>0</v>
      </c>
      <c r="P313" s="4" t="n">
        <v>435513.01</v>
      </c>
      <c r="Q313" s="4" t="str"/>
      <c r="R313" s="4" t="n">
        <v>0</v>
      </c>
      <c r="S313" s="4" t="n">
        <v>0</v>
      </c>
      <c r="T313" s="4" t="n">
        <v>0</v>
      </c>
      <c r="U313" s="4" t="n">
        <v>435513.01</v>
      </c>
      <c r="V313" s="4" t="n">
        <v>1</v>
      </c>
    </row>
    <row r="314">
      <c r="A314" t="n">
        <v>42</v>
      </c>
      <c r="B314" t="inlineStr">
        <is>
          <t>20601006368</t>
        </is>
      </c>
      <c r="C314" t="inlineStr">
        <is>
          <t>COOPERATIVA DE SERVICIOS MULTIPLES SUR ANDINOS-COOPSUR</t>
        </is>
      </c>
      <c r="D314" s="6" t="n">
        <v>2018</v>
      </c>
      <c r="F314" t="inlineStr">
        <is>
          <t>PAC</t>
        </is>
      </c>
      <c r="G314" s="4" t="str"/>
      <c r="H314" s="4" t="str"/>
      <c r="I314" s="4" t="n">
        <v>0</v>
      </c>
      <c r="J314" s="4" t="str"/>
      <c r="K314" s="4" t="str"/>
      <c r="L314" s="3" t="str"/>
      <c r="M314" s="3" t="str"/>
      <c r="N314" s="3" t="n">
        <v>0</v>
      </c>
      <c r="O314" s="4" t="str"/>
      <c r="P314" s="4" t="str"/>
      <c r="Q314" s="4" t="str"/>
      <c r="R314" s="4" t="str"/>
      <c r="S314" s="4" t="str"/>
      <c r="T314" s="4" t="str"/>
      <c r="U314" s="4" t="str"/>
      <c r="V314" s="4" t="n">
        <v>1</v>
      </c>
    </row>
    <row r="315">
      <c r="A315" t="n">
        <v>42</v>
      </c>
      <c r="B315" t="inlineStr">
        <is>
          <t>20601006368</t>
        </is>
      </c>
      <c r="C315" t="inlineStr">
        <is>
          <t>COOPERATIVA DE SERVICIOS MULTIPLES SUR ANDINOS-COOPSUR</t>
        </is>
      </c>
      <c r="D315" s="6" t="n">
        <v>2019</v>
      </c>
      <c r="F315" t="inlineStr">
        <is>
          <t>PAC</t>
        </is>
      </c>
      <c r="G315" s="4" t="n">
        <v>0</v>
      </c>
      <c r="H315" s="4" t="n">
        <v>0</v>
      </c>
      <c r="I315" s="4" t="n">
        <v>0</v>
      </c>
      <c r="J315" s="4" t="str"/>
      <c r="K315" s="4" t="str"/>
      <c r="L315" s="3" t="n">
        <v>0</v>
      </c>
      <c r="M315" s="3" t="n">
        <v>0</v>
      </c>
      <c r="N315" s="3" t="n">
        <v>0</v>
      </c>
      <c r="O315" s="4" t="str"/>
      <c r="P315" s="4" t="str"/>
      <c r="Q315" s="4" t="str"/>
      <c r="R315" s="4" t="str"/>
      <c r="S315" s="4" t="str"/>
      <c r="T315" s="4" t="str"/>
      <c r="U315" s="4" t="str"/>
      <c r="V315" s="4" t="n">
        <v>1</v>
      </c>
    </row>
    <row r="316">
      <c r="A316" t="n">
        <v>42</v>
      </c>
      <c r="B316" t="inlineStr">
        <is>
          <t>20601006368</t>
        </is>
      </c>
      <c r="C316" t="inlineStr">
        <is>
          <t>COOPERATIVA DE SERVICIOS MULTIPLES SUR ANDINOS-COOPSUR</t>
        </is>
      </c>
      <c r="D316" s="6" t="n">
        <v>2020</v>
      </c>
      <c r="F316" t="inlineStr">
        <is>
          <t>PAC</t>
        </is>
      </c>
      <c r="G316" s="4" t="n">
        <v>0</v>
      </c>
      <c r="H316" s="4" t="n">
        <v>0</v>
      </c>
      <c r="I316" s="4" t="n">
        <v>0</v>
      </c>
      <c r="J316" s="4" t="n">
        <v>0</v>
      </c>
      <c r="K316" s="4" t="n">
        <v>0</v>
      </c>
      <c r="L316" s="3" t="n">
        <v>0</v>
      </c>
      <c r="M316" s="3" t="n">
        <v>0</v>
      </c>
      <c r="N316" s="3" t="n">
        <v>0</v>
      </c>
      <c r="O316" s="4" t="str"/>
      <c r="P316" s="4" t="str"/>
      <c r="Q316" s="4" t="str"/>
      <c r="R316" s="4" t="str"/>
      <c r="S316" s="4" t="str"/>
      <c r="T316" s="4" t="str"/>
      <c r="U316" s="4" t="str"/>
      <c r="V316" s="4" t="n">
        <v>1</v>
      </c>
    </row>
    <row r="317">
      <c r="A317" t="n">
        <v>42</v>
      </c>
      <c r="B317" t="inlineStr">
        <is>
          <t>20601006368</t>
        </is>
      </c>
      <c r="C317" t="inlineStr">
        <is>
          <t>COOPERATIVA DE SERVICIOS MULTIPLES SUR ANDINOS-COOPSUR</t>
        </is>
      </c>
      <c r="D317" s="6" t="n">
        <v>2021</v>
      </c>
      <c r="E317" t="n">
        <v>1</v>
      </c>
      <c r="F317" t="inlineStr">
        <is>
          <t>PAC</t>
        </is>
      </c>
      <c r="G317" s="4" t="n">
        <v>72</v>
      </c>
      <c r="H317" s="4" t="n">
        <v>23</v>
      </c>
      <c r="I317" s="4" t="n">
        <v>95</v>
      </c>
      <c r="J317" s="4" t="n">
        <v>60</v>
      </c>
      <c r="K317" s="4" t="n">
        <v>8</v>
      </c>
      <c r="L317" s="3" t="n">
        <v>216103.95</v>
      </c>
      <c r="M317" s="3" t="n">
        <v>0</v>
      </c>
      <c r="N317" s="3" t="n">
        <v>216103.95</v>
      </c>
      <c r="O317" s="4" t="str"/>
      <c r="P317" s="4" t="str"/>
      <c r="Q317" s="4" t="str"/>
      <c r="R317" s="4" t="str"/>
      <c r="S317" s="4" t="str"/>
      <c r="T317" s="4" t="str"/>
      <c r="U317" s="4" t="str"/>
      <c r="V317" s="4" t="n">
        <v>1</v>
      </c>
    </row>
    <row r="318">
      <c r="A318" t="n">
        <v>42</v>
      </c>
      <c r="B318" t="inlineStr">
        <is>
          <t>20601006368</t>
        </is>
      </c>
      <c r="C318" t="inlineStr">
        <is>
          <t>COOPERATIVA DE SERVICIOS MULTIPLES SUR ANDINOS-COOPSUR</t>
        </is>
      </c>
      <c r="D318" s="6" t="n">
        <v>2022</v>
      </c>
      <c r="E318" t="n">
        <v>1</v>
      </c>
      <c r="F318" t="inlineStr">
        <is>
          <t>PAC</t>
        </is>
      </c>
      <c r="G318" s="4" t="n">
        <v>72</v>
      </c>
      <c r="H318" s="4" t="n">
        <v>23</v>
      </c>
      <c r="I318" s="4" t="n">
        <v>95</v>
      </c>
      <c r="J318" s="4" t="n">
        <v>21</v>
      </c>
      <c r="K318" s="4" t="n">
        <v>2</v>
      </c>
      <c r="L318" s="3" t="n">
        <v>377066.8</v>
      </c>
      <c r="M318" s="3" t="n">
        <v>0</v>
      </c>
      <c r="N318" s="3" t="n">
        <v>377066.8</v>
      </c>
      <c r="O318" s="4" t="str"/>
      <c r="P318" s="4" t="str"/>
      <c r="Q318" s="4" t="str"/>
      <c r="R318" s="4" t="str"/>
      <c r="S318" s="4" t="str"/>
      <c r="T318" s="4" t="str"/>
      <c r="U318" s="4" t="str"/>
      <c r="V318" s="4" t="n">
        <v>1</v>
      </c>
    </row>
    <row r="319">
      <c r="A319" t="n">
        <v>42</v>
      </c>
      <c r="B319" t="inlineStr">
        <is>
          <t>20601006368</t>
        </is>
      </c>
      <c r="C319" t="inlineStr">
        <is>
          <t>COOPERATIVA DE SERVICIOS MULTIPLES SUR ANDINOS-COOPSUR</t>
        </is>
      </c>
      <c r="D319" s="6" t="n">
        <v>2023</v>
      </c>
      <c r="E319" t="n">
        <v>1</v>
      </c>
      <c r="F319" t="inlineStr">
        <is>
          <t>PAC</t>
        </is>
      </c>
      <c r="G319" s="4" t="n">
        <v>72</v>
      </c>
      <c r="H319" s="4" t="n">
        <v>23</v>
      </c>
      <c r="I319" s="4" t="n">
        <v>95</v>
      </c>
      <c r="J319" s="4" t="n">
        <v>26</v>
      </c>
      <c r="K319" s="4" t="n">
        <v>4</v>
      </c>
      <c r="L319" s="3" t="n">
        <v>568018.75</v>
      </c>
      <c r="M319" s="3" t="n">
        <v>0</v>
      </c>
      <c r="N319" s="3" t="n">
        <v>568018.75</v>
      </c>
      <c r="O319" s="4" t="n">
        <v>0</v>
      </c>
      <c r="P319" s="4" t="n">
        <v>0</v>
      </c>
      <c r="Q319" s="4" t="n">
        <v>0</v>
      </c>
      <c r="R319" s="4" t="n">
        <v>568018.75</v>
      </c>
      <c r="S319" s="4" t="n">
        <v>0</v>
      </c>
      <c r="T319" s="4" t="n">
        <v>0</v>
      </c>
      <c r="U319" s="4" t="n">
        <v>568018.75</v>
      </c>
      <c r="V319" s="4" t="n">
        <v>1</v>
      </c>
    </row>
    <row r="320">
      <c r="A320" t="n">
        <v>42</v>
      </c>
      <c r="B320" t="inlineStr">
        <is>
          <t>20601006368</t>
        </is>
      </c>
      <c r="C320" t="inlineStr">
        <is>
          <t>COOPERATIVA DE SERVICIOS MULTIPLES SUR ANDINOS-COOPSUR</t>
        </is>
      </c>
      <c r="D320" s="6" t="n">
        <v>2024</v>
      </c>
      <c r="E320" t="n">
        <v>1</v>
      </c>
      <c r="F320" t="inlineStr">
        <is>
          <t>PAC</t>
        </is>
      </c>
      <c r="G320" s="4" t="n">
        <v>60</v>
      </c>
      <c r="H320" s="4" t="n">
        <v>25</v>
      </c>
      <c r="I320" s="4" t="n">
        <v>85</v>
      </c>
      <c r="J320" s="4" t="n">
        <v>12</v>
      </c>
      <c r="K320" s="4" t="n">
        <v>4</v>
      </c>
      <c r="L320" s="3" t="n">
        <v>1274243.5</v>
      </c>
      <c r="M320" s="3" t="n">
        <v>0</v>
      </c>
      <c r="N320" s="3" t="n">
        <v>1274243.5</v>
      </c>
      <c r="O320" s="4" t="n">
        <v>0</v>
      </c>
      <c r="P320" s="4" t="n">
        <v>0</v>
      </c>
      <c r="Q320" s="4" t="str"/>
      <c r="R320" s="4" t="n">
        <v>1274243.5</v>
      </c>
      <c r="S320" s="4" t="n">
        <v>0</v>
      </c>
      <c r="T320" s="4" t="n">
        <v>0</v>
      </c>
      <c r="U320" s="4" t="n">
        <v>1274243.5</v>
      </c>
      <c r="V320" s="4" t="n">
        <v>1</v>
      </c>
    </row>
    <row r="321">
      <c r="A321" t="n">
        <v>42</v>
      </c>
      <c r="B321" t="inlineStr">
        <is>
          <t>20601006368</t>
        </is>
      </c>
      <c r="C321" t="inlineStr">
        <is>
          <t>COOPERATIVA DE SERVICIOS MULTIPLES SUR ANDINOS-COOPSUR</t>
        </is>
      </c>
      <c r="D321" s="6" t="n">
        <v>2025</v>
      </c>
      <c r="E321" t="n">
        <v>1</v>
      </c>
      <c r="F321" t="inlineStr">
        <is>
          <t>PAC</t>
        </is>
      </c>
      <c r="G321" s="4" t="n">
        <v>76</v>
      </c>
      <c r="H321" s="4" t="n">
        <v>26</v>
      </c>
      <c r="I321" s="4" t="n">
        <v>102</v>
      </c>
      <c r="J321" s="4" t="n">
        <v>58</v>
      </c>
      <c r="K321" s="4" t="n">
        <v>8</v>
      </c>
      <c r="L321" s="3" t="n">
        <v>3685880.59720472</v>
      </c>
      <c r="M321" s="3" t="n">
        <v>0</v>
      </c>
      <c r="N321" s="3" t="n">
        <v>3685880.59720472</v>
      </c>
      <c r="O321" s="4" t="n">
        <v>0</v>
      </c>
      <c r="P321" s="4" t="n">
        <v>3673784.59720472</v>
      </c>
      <c r="Q321" s="4" t="str"/>
      <c r="R321" s="4" t="n">
        <v>12096</v>
      </c>
      <c r="S321" s="4" t="n">
        <v>0</v>
      </c>
      <c r="T321" s="4" t="n">
        <v>0</v>
      </c>
      <c r="U321" s="4" t="n">
        <v>3685880.59720472</v>
      </c>
      <c r="V321" s="4" t="n">
        <v>1</v>
      </c>
    </row>
    <row r="322">
      <c r="A322" t="n">
        <v>43</v>
      </c>
      <c r="B322" t="inlineStr">
        <is>
          <t>20490672835</t>
        </is>
      </c>
      <c r="C322" t="inlineStr">
        <is>
          <t>ASOCIACION DE PRODUCTORES FLOR DE PAPA DE CHULLCUSA ALTA</t>
        </is>
      </c>
      <c r="D322" s="6" t="n">
        <v>2018</v>
      </c>
      <c r="F322" t="inlineStr">
        <is>
          <t>PAC</t>
        </is>
      </c>
      <c r="G322" s="4" t="str"/>
      <c r="H322" s="4" t="str"/>
      <c r="I322" s="4" t="n">
        <v>0</v>
      </c>
      <c r="J322" s="4" t="str"/>
      <c r="K322" s="4" t="str"/>
      <c r="L322" s="3" t="str"/>
      <c r="M322" s="3" t="str"/>
      <c r="N322" s="3" t="n">
        <v>0</v>
      </c>
      <c r="O322" s="4" t="str"/>
      <c r="P322" s="4" t="str"/>
      <c r="Q322" s="4" t="str"/>
      <c r="R322" s="4" t="str"/>
      <c r="S322" s="4" t="str"/>
      <c r="T322" s="4" t="str"/>
      <c r="U322" s="4" t="str"/>
      <c r="V322" s="4" t="n">
        <v>1</v>
      </c>
    </row>
    <row r="323">
      <c r="A323" t="n">
        <v>43</v>
      </c>
      <c r="B323" t="inlineStr">
        <is>
          <t>20490672835</t>
        </is>
      </c>
      <c r="C323" t="inlineStr">
        <is>
          <t>ASOCIACION DE PRODUCTORES FLOR DE PAPA DE CHULLCUSA ALTA</t>
        </is>
      </c>
      <c r="D323" s="6" t="n">
        <v>2019</v>
      </c>
      <c r="F323" t="inlineStr">
        <is>
          <t>PAC</t>
        </is>
      </c>
      <c r="G323" s="4" t="n">
        <v>0</v>
      </c>
      <c r="H323" s="4" t="n">
        <v>0</v>
      </c>
      <c r="I323" s="4" t="n">
        <v>0</v>
      </c>
      <c r="J323" s="4" t="str"/>
      <c r="K323" s="4" t="str"/>
      <c r="L323" s="3" t="n">
        <v>0</v>
      </c>
      <c r="M323" s="3" t="n">
        <v>0</v>
      </c>
      <c r="N323" s="3" t="n">
        <v>0</v>
      </c>
      <c r="O323" s="4" t="str"/>
      <c r="P323" s="4" t="str"/>
      <c r="Q323" s="4" t="str"/>
      <c r="R323" s="4" t="str"/>
      <c r="S323" s="4" t="str"/>
      <c r="T323" s="4" t="str"/>
      <c r="U323" s="4" t="str"/>
      <c r="V323" s="4" t="n">
        <v>1</v>
      </c>
    </row>
    <row r="324">
      <c r="A324" t="n">
        <v>43</v>
      </c>
      <c r="B324" t="inlineStr">
        <is>
          <t>20490672835</t>
        </is>
      </c>
      <c r="C324" t="inlineStr">
        <is>
          <t>ASOCIACION DE PRODUCTORES FLOR DE PAPA DE CHULLCUSA ALTA</t>
        </is>
      </c>
      <c r="D324" s="6" t="n">
        <v>2020</v>
      </c>
      <c r="E324" t="n">
        <v>1</v>
      </c>
      <c r="F324" t="inlineStr">
        <is>
          <t>PAC</t>
        </is>
      </c>
      <c r="G324" s="4" t="n">
        <v>19</v>
      </c>
      <c r="H324" s="4" t="n">
        <v>3</v>
      </c>
      <c r="I324" s="4" t="n">
        <v>22</v>
      </c>
      <c r="J324" s="4" t="n">
        <v>0</v>
      </c>
      <c r="K324" s="4" t="n">
        <v>2</v>
      </c>
      <c r="L324" s="3" t="n">
        <v>0</v>
      </c>
      <c r="M324" s="3" t="n">
        <v>0</v>
      </c>
      <c r="N324" s="3" t="n">
        <v>0</v>
      </c>
      <c r="O324" s="4" t="str"/>
      <c r="P324" s="4" t="str"/>
      <c r="Q324" s="4" t="str"/>
      <c r="R324" s="4" t="str"/>
      <c r="S324" s="4" t="str"/>
      <c r="T324" s="4" t="str"/>
      <c r="U324" s="4" t="str"/>
      <c r="V324" s="4" t="n">
        <v>1</v>
      </c>
    </row>
    <row r="325">
      <c r="A325" t="n">
        <v>43</v>
      </c>
      <c r="B325" t="inlineStr">
        <is>
          <t>20490672835</t>
        </is>
      </c>
      <c r="C325" t="inlineStr">
        <is>
          <t>ASOCIACION DE PRODUCTORES FLOR DE PAPA DE CHULLCUSA ALTA</t>
        </is>
      </c>
      <c r="D325" s="6" t="n">
        <v>2021</v>
      </c>
      <c r="E325" t="n">
        <v>1</v>
      </c>
      <c r="F325" t="inlineStr">
        <is>
          <t>PAC</t>
        </is>
      </c>
      <c r="G325" s="4" t="n">
        <v>15</v>
      </c>
      <c r="H325" s="4" t="n">
        <v>4</v>
      </c>
      <c r="I325" s="4" t="n">
        <v>19</v>
      </c>
      <c r="J325" s="4" t="n">
        <v>50</v>
      </c>
      <c r="K325" s="4" t="n">
        <v>7</v>
      </c>
      <c r="L325" s="3" t="n">
        <v>267925</v>
      </c>
      <c r="M325" s="3" t="n">
        <v>0</v>
      </c>
      <c r="N325" s="3" t="n">
        <v>267925</v>
      </c>
      <c r="O325" s="4" t="str"/>
      <c r="P325" s="4" t="str"/>
      <c r="Q325" s="4" t="str"/>
      <c r="R325" s="4" t="str"/>
      <c r="S325" s="4" t="str"/>
      <c r="T325" s="4" t="str"/>
      <c r="U325" s="4" t="str"/>
      <c r="V325" s="4" t="n">
        <v>1</v>
      </c>
    </row>
    <row r="326">
      <c r="A326" t="n">
        <v>43</v>
      </c>
      <c r="B326" t="inlineStr">
        <is>
          <t>20490672835</t>
        </is>
      </c>
      <c r="C326" t="inlineStr">
        <is>
          <t>ASOCIACION DE PRODUCTORES FLOR DE PAPA DE CHULLCUSA ALTA</t>
        </is>
      </c>
      <c r="D326" s="6" t="n">
        <v>2022</v>
      </c>
      <c r="E326" t="n">
        <v>1</v>
      </c>
      <c r="F326" t="inlineStr">
        <is>
          <t>PAC</t>
        </is>
      </c>
      <c r="G326" s="4" t="n">
        <v>15</v>
      </c>
      <c r="H326" s="4" t="n">
        <v>4</v>
      </c>
      <c r="I326" s="4" t="n">
        <v>19</v>
      </c>
      <c r="J326" s="4" t="n">
        <v>14</v>
      </c>
      <c r="K326" s="4" t="n">
        <v>2</v>
      </c>
      <c r="L326" s="3" t="n">
        <v>157500</v>
      </c>
      <c r="M326" s="3" t="n">
        <v>0</v>
      </c>
      <c r="N326" s="3" t="n">
        <v>157500</v>
      </c>
      <c r="O326" s="4" t="str"/>
      <c r="P326" s="4" t="str"/>
      <c r="Q326" s="4" t="str"/>
      <c r="R326" s="4" t="str"/>
      <c r="S326" s="4" t="str"/>
      <c r="T326" s="4" t="str"/>
      <c r="U326" s="4" t="str"/>
      <c r="V326" s="4" t="n">
        <v>1</v>
      </c>
    </row>
    <row r="327">
      <c r="A327" t="n">
        <v>43</v>
      </c>
      <c r="B327" t="inlineStr">
        <is>
          <t>20490672835</t>
        </is>
      </c>
      <c r="C327" t="inlineStr">
        <is>
          <t>ASOCIACION DE PRODUCTORES FLOR DE PAPA DE CHULLCUSA ALTA</t>
        </is>
      </c>
      <c r="D327" s="6" t="n">
        <v>2023</v>
      </c>
      <c r="E327" t="n">
        <v>1</v>
      </c>
      <c r="F327" t="inlineStr">
        <is>
          <t>PAC</t>
        </is>
      </c>
      <c r="G327" s="4" t="n">
        <v>15</v>
      </c>
      <c r="H327" s="4" t="n">
        <v>4</v>
      </c>
      <c r="I327" s="4" t="n">
        <v>19</v>
      </c>
      <c r="J327" s="4" t="n">
        <v>14</v>
      </c>
      <c r="K327" s="4" t="n">
        <v>3</v>
      </c>
      <c r="L327" s="3" t="n">
        <v>215680</v>
      </c>
      <c r="M327" s="3" t="n">
        <v>0</v>
      </c>
      <c r="N327" s="3" t="n">
        <v>215680</v>
      </c>
      <c r="O327" s="4" t="n">
        <v>0</v>
      </c>
      <c r="P327" s="4" t="n">
        <v>215680</v>
      </c>
      <c r="Q327" s="4" t="n">
        <v>0</v>
      </c>
      <c r="R327" s="4" t="n">
        <v>0</v>
      </c>
      <c r="S327" s="4" t="n">
        <v>0</v>
      </c>
      <c r="T327" s="4" t="n">
        <v>0</v>
      </c>
      <c r="U327" s="4" t="n">
        <v>215680</v>
      </c>
      <c r="V327" s="4" t="n">
        <v>1</v>
      </c>
    </row>
    <row r="328">
      <c r="A328" t="n">
        <v>43</v>
      </c>
      <c r="B328" t="inlineStr">
        <is>
          <t>20490672835</t>
        </is>
      </c>
      <c r="C328" t="inlineStr">
        <is>
          <t>ASOCIACION DE PRODUCTORES FLOR DE PAPA DE CHULLCUSA ALTA</t>
        </is>
      </c>
      <c r="D328" s="6" t="n">
        <v>2024</v>
      </c>
      <c r="F328" t="inlineStr">
        <is>
          <t>PAC</t>
        </is>
      </c>
      <c r="G328" s="4" t="n">
        <v>0</v>
      </c>
      <c r="H328" s="4" t="n">
        <v>0</v>
      </c>
      <c r="I328" s="4" t="n">
        <v>0</v>
      </c>
      <c r="J328" s="4" t="n">
        <v>0</v>
      </c>
      <c r="K328" s="4" t="n">
        <v>0</v>
      </c>
      <c r="L328" s="3" t="n">
        <v>0</v>
      </c>
      <c r="M328" s="3" t="n">
        <v>0</v>
      </c>
      <c r="N328" s="3" t="n">
        <v>0</v>
      </c>
      <c r="O328" s="4" t="n">
        <v>0</v>
      </c>
      <c r="P328" s="4" t="n">
        <v>0</v>
      </c>
      <c r="Q328" s="4" t="str"/>
      <c r="R328" s="4" t="n">
        <v>0</v>
      </c>
      <c r="S328" s="4" t="n">
        <v>0</v>
      </c>
      <c r="T328" s="4" t="n">
        <v>0</v>
      </c>
      <c r="U328" s="4" t="n">
        <v>0</v>
      </c>
      <c r="V328" s="4" t="n">
        <v>1</v>
      </c>
    </row>
    <row r="329">
      <c r="A329" t="n">
        <v>43</v>
      </c>
      <c r="B329" t="inlineStr">
        <is>
          <t>20490672835</t>
        </is>
      </c>
      <c r="C329" t="inlineStr">
        <is>
          <t>ASOCIACION DE PRODUCTORES FLOR DE PAPA DE CHULLCUSA ALTA</t>
        </is>
      </c>
      <c r="D329" s="6" t="n">
        <v>2025</v>
      </c>
      <c r="F329" t="inlineStr">
        <is>
          <t>PAC</t>
        </is>
      </c>
      <c r="G329" s="4" t="n">
        <v>0</v>
      </c>
      <c r="H329" s="4" t="n">
        <v>0</v>
      </c>
      <c r="I329" s="4" t="n">
        <v>0</v>
      </c>
      <c r="J329" s="4" t="n">
        <v>0</v>
      </c>
      <c r="K329" s="4" t="n">
        <v>0</v>
      </c>
      <c r="L329" s="3" t="n">
        <v>0</v>
      </c>
      <c r="M329" s="3" t="n">
        <v>0</v>
      </c>
      <c r="N329" s="3" t="n">
        <v>0</v>
      </c>
      <c r="O329" s="4" t="n">
        <v>0</v>
      </c>
      <c r="P329" s="4" t="n">
        <v>0</v>
      </c>
      <c r="Q329" s="4" t="str"/>
      <c r="R329" s="4" t="n">
        <v>0</v>
      </c>
      <c r="S329" s="4" t="n">
        <v>0</v>
      </c>
      <c r="T329" s="4" t="n">
        <v>0</v>
      </c>
      <c r="U329" s="4" t="n">
        <v>0</v>
      </c>
      <c r="V329" s="4" t="n">
        <v>1</v>
      </c>
    </row>
    <row r="330">
      <c r="A330" t="n">
        <v>44</v>
      </c>
      <c r="B330" t="inlineStr">
        <is>
          <t xml:space="preserve">20602684335 </t>
        </is>
      </c>
      <c r="C330" t="inlineStr">
        <is>
          <t>ASOCIACION PRODUCTORES AGROPECUARIOS MARCO VILCA ARGAMA ALTA</t>
        </is>
      </c>
      <c r="D330" s="6" t="n">
        <v>2018</v>
      </c>
      <c r="F330" t="inlineStr">
        <is>
          <t>PAC</t>
        </is>
      </c>
      <c r="G330" s="4" t="str"/>
      <c r="H330" s="4" t="str"/>
      <c r="I330" s="4" t="n">
        <v>0</v>
      </c>
      <c r="J330" s="4" t="str"/>
      <c r="K330" s="4" t="str"/>
      <c r="L330" s="3" t="str"/>
      <c r="M330" s="3" t="str"/>
      <c r="N330" s="3" t="n">
        <v>0</v>
      </c>
      <c r="O330" s="4" t="str"/>
      <c r="P330" s="4" t="str"/>
      <c r="Q330" s="4" t="str"/>
      <c r="R330" s="4" t="str"/>
      <c r="S330" s="4" t="str"/>
      <c r="T330" s="4" t="str"/>
      <c r="U330" s="4" t="str"/>
      <c r="V330" s="4" t="n">
        <v>1</v>
      </c>
    </row>
    <row r="331">
      <c r="A331" t="n">
        <v>44</v>
      </c>
      <c r="B331" t="inlineStr">
        <is>
          <t xml:space="preserve">20602684335 </t>
        </is>
      </c>
      <c r="C331" t="inlineStr">
        <is>
          <t>ASOCIACION PRODUCTORES AGROPECUARIOS MARCO VILCA ARGAMA ALTA</t>
        </is>
      </c>
      <c r="D331" s="6" t="n">
        <v>2019</v>
      </c>
      <c r="F331" t="inlineStr">
        <is>
          <t>PAC</t>
        </is>
      </c>
      <c r="G331" s="4" t="n">
        <v>0</v>
      </c>
      <c r="H331" s="4" t="n">
        <v>0</v>
      </c>
      <c r="I331" s="4" t="n">
        <v>0</v>
      </c>
      <c r="J331" s="4" t="str"/>
      <c r="K331" s="4" t="str"/>
      <c r="L331" s="3" t="n">
        <v>0</v>
      </c>
      <c r="M331" s="3" t="n">
        <v>0</v>
      </c>
      <c r="N331" s="3" t="n">
        <v>0</v>
      </c>
      <c r="O331" s="4" t="str"/>
      <c r="P331" s="4" t="str"/>
      <c r="Q331" s="4" t="str"/>
      <c r="R331" s="4" t="str"/>
      <c r="S331" s="4" t="str"/>
      <c r="T331" s="4" t="str"/>
      <c r="U331" s="4" t="str"/>
      <c r="V331" s="4" t="n">
        <v>1</v>
      </c>
    </row>
    <row r="332">
      <c r="A332" t="n">
        <v>44</v>
      </c>
      <c r="B332" t="inlineStr">
        <is>
          <t xml:space="preserve">20602684335 </t>
        </is>
      </c>
      <c r="C332" t="inlineStr">
        <is>
          <t>ASOCIACION PRODUCTORES AGROPECUARIOS MARCO VILCA ARGAMA ALTA</t>
        </is>
      </c>
      <c r="D332" s="6" t="n">
        <v>2020</v>
      </c>
      <c r="F332" t="inlineStr">
        <is>
          <t>PAC</t>
        </is>
      </c>
      <c r="G332" s="4" t="n">
        <v>0</v>
      </c>
      <c r="H332" s="4" t="n">
        <v>0</v>
      </c>
      <c r="I332" s="4" t="n">
        <v>0</v>
      </c>
      <c r="J332" s="4" t="n">
        <v>0</v>
      </c>
      <c r="K332" s="4" t="n">
        <v>0</v>
      </c>
      <c r="L332" s="3" t="n">
        <v>0</v>
      </c>
      <c r="M332" s="3" t="n">
        <v>0</v>
      </c>
      <c r="N332" s="3" t="n">
        <v>0</v>
      </c>
      <c r="O332" s="4" t="str"/>
      <c r="P332" s="4" t="str"/>
      <c r="Q332" s="4" t="str"/>
      <c r="R332" s="4" t="str"/>
      <c r="S332" s="4" t="str"/>
      <c r="T332" s="4" t="str"/>
      <c r="U332" s="4" t="str"/>
      <c r="V332" s="4" t="n">
        <v>1</v>
      </c>
    </row>
    <row r="333">
      <c r="A333" t="n">
        <v>44</v>
      </c>
      <c r="B333" t="inlineStr">
        <is>
          <t xml:space="preserve">20602684335 </t>
        </is>
      </c>
      <c r="C333" t="inlineStr">
        <is>
          <t>ASOCIACION PRODUCTORES AGROPECUARIOS MARCO VILCA ARGAMA ALTA</t>
        </is>
      </c>
      <c r="D333" s="6" t="n">
        <v>2021</v>
      </c>
      <c r="F333" t="inlineStr">
        <is>
          <t>PAC</t>
        </is>
      </c>
      <c r="G333" s="4" t="n">
        <v>0</v>
      </c>
      <c r="H333" s="4" t="n">
        <v>0</v>
      </c>
      <c r="I333" s="4" t="n">
        <v>0</v>
      </c>
      <c r="J333" s="4" t="n">
        <v>0</v>
      </c>
      <c r="K333" s="4" t="n">
        <v>0</v>
      </c>
      <c r="L333" s="3" t="n">
        <v>0</v>
      </c>
      <c r="M333" s="3" t="n">
        <v>0</v>
      </c>
      <c r="N333" s="3" t="n">
        <v>0</v>
      </c>
      <c r="O333" s="4" t="str"/>
      <c r="P333" s="4" t="str"/>
      <c r="Q333" s="4" t="str"/>
      <c r="R333" s="4" t="str"/>
      <c r="S333" s="4" t="str"/>
      <c r="T333" s="4" t="str"/>
      <c r="U333" s="4" t="str"/>
      <c r="V333" s="4" t="n">
        <v>1</v>
      </c>
    </row>
    <row r="334">
      <c r="A334" t="n">
        <v>44</v>
      </c>
      <c r="B334" t="inlineStr">
        <is>
          <t xml:space="preserve">20602684335 </t>
        </is>
      </c>
      <c r="C334" t="inlineStr">
        <is>
          <t>ASOCIACION PRODUCTORES AGROPECUARIOS MARCO VILCA ARGAMA ALTA</t>
        </is>
      </c>
      <c r="D334" s="6" t="n">
        <v>2022</v>
      </c>
      <c r="E334" t="n">
        <v>1</v>
      </c>
      <c r="F334" t="inlineStr">
        <is>
          <t>PAC</t>
        </is>
      </c>
      <c r="G334" s="4" t="n">
        <v>17</v>
      </c>
      <c r="H334" s="4" t="n">
        <v>10</v>
      </c>
      <c r="I334" s="4" t="n">
        <v>27</v>
      </c>
      <c r="J334" s="4" t="n">
        <v>13</v>
      </c>
      <c r="K334" s="4" t="n">
        <v>3</v>
      </c>
      <c r="L334" s="3" t="n">
        <v>106710</v>
      </c>
      <c r="M334" s="3" t="n">
        <v>0</v>
      </c>
      <c r="N334" s="3" t="n">
        <v>106710</v>
      </c>
      <c r="O334" s="4" t="str"/>
      <c r="P334" s="4" t="str"/>
      <c r="Q334" s="4" t="str"/>
      <c r="R334" s="4" t="str"/>
      <c r="S334" s="4" t="str"/>
      <c r="T334" s="4" t="str"/>
      <c r="U334" s="4" t="str"/>
      <c r="V334" s="4" t="n">
        <v>1</v>
      </c>
    </row>
    <row r="335">
      <c r="A335" t="n">
        <v>44</v>
      </c>
      <c r="B335" t="inlineStr">
        <is>
          <t xml:space="preserve">20602684335 </t>
        </is>
      </c>
      <c r="C335" t="inlineStr">
        <is>
          <t>ASOCIACION PRODUCTORES AGROPECUARIOS MARCO VILCA ARGAMA ALTA</t>
        </is>
      </c>
      <c r="D335" s="6" t="n">
        <v>2023</v>
      </c>
      <c r="E335" t="n">
        <v>1</v>
      </c>
      <c r="F335" t="inlineStr">
        <is>
          <t>PAC</t>
        </is>
      </c>
      <c r="G335" s="4" t="n">
        <v>17</v>
      </c>
      <c r="H335" s="4" t="n">
        <v>10</v>
      </c>
      <c r="I335" s="4" t="n">
        <v>27</v>
      </c>
      <c r="J335" s="4" t="n">
        <v>12</v>
      </c>
      <c r="K335" s="4" t="n">
        <v>2</v>
      </c>
      <c r="L335" s="3" t="n">
        <v>148900</v>
      </c>
      <c r="M335" s="3" t="n">
        <v>0</v>
      </c>
      <c r="N335" s="3" t="n">
        <v>148900</v>
      </c>
      <c r="O335" s="4" t="n">
        <v>38700</v>
      </c>
      <c r="P335" s="4" t="n">
        <v>110200</v>
      </c>
      <c r="Q335" s="4" t="n">
        <v>0</v>
      </c>
      <c r="R335" s="4" t="n">
        <v>0</v>
      </c>
      <c r="S335" s="4" t="n">
        <v>0</v>
      </c>
      <c r="T335" s="4" t="n">
        <v>0</v>
      </c>
      <c r="U335" s="4" t="n">
        <v>148900</v>
      </c>
      <c r="V335" s="4" t="n">
        <v>1</v>
      </c>
    </row>
    <row r="336">
      <c r="A336" t="n">
        <v>44</v>
      </c>
      <c r="B336" t="inlineStr">
        <is>
          <t xml:space="preserve">20602684335 </t>
        </is>
      </c>
      <c r="C336" t="inlineStr">
        <is>
          <t>ASOCIACION PRODUCTORES AGROPECUARIOS MARCO VILCA ARGAMA ALTA</t>
        </is>
      </c>
      <c r="D336" s="6" t="n">
        <v>2024</v>
      </c>
      <c r="F336" t="inlineStr">
        <is>
          <t>PAC</t>
        </is>
      </c>
      <c r="G336" s="4" t="n">
        <v>0</v>
      </c>
      <c r="H336" s="4" t="n">
        <v>0</v>
      </c>
      <c r="I336" s="4" t="n">
        <v>0</v>
      </c>
      <c r="J336" s="4" t="n">
        <v>0</v>
      </c>
      <c r="K336" s="4" t="n">
        <v>0</v>
      </c>
      <c r="L336" s="3" t="n">
        <v>0</v>
      </c>
      <c r="M336" s="3" t="n">
        <v>0</v>
      </c>
      <c r="N336" s="3" t="n">
        <v>0</v>
      </c>
      <c r="O336" s="4" t="n">
        <v>0</v>
      </c>
      <c r="P336" s="4" t="n">
        <v>0</v>
      </c>
      <c r="Q336" s="4" t="str"/>
      <c r="R336" s="4" t="n">
        <v>0</v>
      </c>
      <c r="S336" s="4" t="n">
        <v>0</v>
      </c>
      <c r="T336" s="4" t="n">
        <v>0</v>
      </c>
      <c r="U336" s="4" t="n">
        <v>0</v>
      </c>
      <c r="V336" s="4" t="n">
        <v>1</v>
      </c>
    </row>
    <row r="337">
      <c r="A337" t="n">
        <v>44</v>
      </c>
      <c r="B337" t="inlineStr">
        <is>
          <t xml:space="preserve">20602684335 </t>
        </is>
      </c>
      <c r="C337" t="inlineStr">
        <is>
          <t>ASOCIACION PRODUCTORES AGROPECUARIOS MARCO VILCA ARGAMA ALTA</t>
        </is>
      </c>
      <c r="D337" s="6" t="n">
        <v>2025</v>
      </c>
      <c r="F337" t="inlineStr">
        <is>
          <t>PAC</t>
        </is>
      </c>
      <c r="G337" s="4" t="n">
        <v>0</v>
      </c>
      <c r="H337" s="4" t="n">
        <v>0</v>
      </c>
      <c r="I337" s="4" t="n">
        <v>0</v>
      </c>
      <c r="J337" s="4" t="n">
        <v>0</v>
      </c>
      <c r="K337" s="4" t="n">
        <v>0</v>
      </c>
      <c r="L337" s="3" t="n">
        <v>0</v>
      </c>
      <c r="M337" s="3" t="n">
        <v>0</v>
      </c>
      <c r="N337" s="3" t="n">
        <v>0</v>
      </c>
      <c r="O337" s="4" t="n">
        <v>0</v>
      </c>
      <c r="P337" s="4" t="n">
        <v>0</v>
      </c>
      <c r="Q337" s="4" t="str"/>
      <c r="R337" s="4" t="n">
        <v>0</v>
      </c>
      <c r="S337" s="4" t="n">
        <v>0</v>
      </c>
      <c r="T337" s="4" t="n">
        <v>0</v>
      </c>
      <c r="U337" s="4" t="n">
        <v>0</v>
      </c>
      <c r="V337" s="4" t="n">
        <v>1</v>
      </c>
    </row>
    <row r="338">
      <c r="A338" t="n">
        <v>45</v>
      </c>
      <c r="B338" t="inlineStr">
        <is>
          <t>20606396849</t>
        </is>
      </c>
      <c r="C338" t="inlineStr">
        <is>
          <t>COOPERATIVA DE SERVICIO MULTIPLES CAMPO VERDE DE JOSE MARIA ARGUEDAS</t>
        </is>
      </c>
      <c r="D338" s="6" t="n">
        <v>2018</v>
      </c>
      <c r="F338" t="inlineStr">
        <is>
          <t>PAC</t>
        </is>
      </c>
      <c r="G338" s="4" t="str"/>
      <c r="H338" s="4" t="str"/>
      <c r="I338" s="4" t="n">
        <v>0</v>
      </c>
      <c r="J338" s="4" t="str"/>
      <c r="K338" s="4" t="str"/>
      <c r="L338" s="3" t="str"/>
      <c r="M338" s="3" t="str"/>
      <c r="N338" s="3" t="n">
        <v>0</v>
      </c>
      <c r="O338" s="4" t="str"/>
      <c r="P338" s="4" t="str"/>
      <c r="Q338" s="4" t="str"/>
      <c r="R338" s="4" t="str"/>
      <c r="S338" s="4" t="str"/>
      <c r="T338" s="4" t="str"/>
      <c r="U338" s="4" t="str"/>
      <c r="V338" s="4" t="n">
        <v>1</v>
      </c>
    </row>
    <row r="339">
      <c r="A339" t="n">
        <v>45</v>
      </c>
      <c r="B339" t="inlineStr">
        <is>
          <t>20606396849</t>
        </is>
      </c>
      <c r="C339" t="inlineStr">
        <is>
          <t>COOPERATIVA DE SERVICIO MULTIPLES CAMPO VERDE DE JOSE MARIA ARGUEDAS</t>
        </is>
      </c>
      <c r="D339" s="6" t="n">
        <v>2019</v>
      </c>
      <c r="F339" t="inlineStr">
        <is>
          <t>PAC</t>
        </is>
      </c>
      <c r="G339" s="4" t="n">
        <v>0</v>
      </c>
      <c r="H339" s="4" t="n">
        <v>0</v>
      </c>
      <c r="I339" s="4" t="n">
        <v>0</v>
      </c>
      <c r="J339" s="4" t="str"/>
      <c r="K339" s="4" t="str"/>
      <c r="L339" s="3" t="n">
        <v>0</v>
      </c>
      <c r="M339" s="3" t="n">
        <v>0</v>
      </c>
      <c r="N339" s="3" t="n">
        <v>0</v>
      </c>
      <c r="O339" s="4" t="str"/>
      <c r="P339" s="4" t="str"/>
      <c r="Q339" s="4" t="str"/>
      <c r="R339" s="4" t="str"/>
      <c r="S339" s="4" t="str"/>
      <c r="T339" s="4" t="str"/>
      <c r="U339" s="4" t="str"/>
      <c r="V339" s="4" t="n">
        <v>1</v>
      </c>
    </row>
    <row r="340">
      <c r="A340" t="n">
        <v>45</v>
      </c>
      <c r="B340" t="inlineStr">
        <is>
          <t>20606396849</t>
        </is>
      </c>
      <c r="C340" t="inlineStr">
        <is>
          <t>COOPERATIVA DE SERVICIO MULTIPLES CAMPO VERDE DE JOSE MARIA ARGUEDAS</t>
        </is>
      </c>
      <c r="D340" s="6" t="n">
        <v>2020</v>
      </c>
      <c r="F340" t="inlineStr">
        <is>
          <t>PAC</t>
        </is>
      </c>
      <c r="G340" s="4" t="n">
        <v>0</v>
      </c>
      <c r="H340" s="4" t="n">
        <v>0</v>
      </c>
      <c r="I340" s="4" t="n">
        <v>0</v>
      </c>
      <c r="J340" s="4" t="n">
        <v>0</v>
      </c>
      <c r="K340" s="4" t="n">
        <v>0</v>
      </c>
      <c r="L340" s="3" t="n">
        <v>0</v>
      </c>
      <c r="M340" s="3" t="n">
        <v>0</v>
      </c>
      <c r="N340" s="3" t="n">
        <v>0</v>
      </c>
      <c r="O340" s="4" t="str"/>
      <c r="P340" s="4" t="str"/>
      <c r="Q340" s="4" t="str"/>
      <c r="R340" s="4" t="str"/>
      <c r="S340" s="4" t="str"/>
      <c r="T340" s="4" t="str"/>
      <c r="U340" s="4" t="str"/>
      <c r="V340" s="4" t="n">
        <v>1</v>
      </c>
    </row>
    <row r="341">
      <c r="A341" t="n">
        <v>45</v>
      </c>
      <c r="B341" t="inlineStr">
        <is>
          <t>20606396849</t>
        </is>
      </c>
      <c r="C341" t="inlineStr">
        <is>
          <t>COOPERATIVA DE SERVICIO MULTIPLES CAMPO VERDE DE JOSE MARIA ARGUEDAS</t>
        </is>
      </c>
      <c r="D341" s="6" t="n">
        <v>2021</v>
      </c>
      <c r="F341" t="inlineStr">
        <is>
          <t>PAC</t>
        </is>
      </c>
      <c r="G341" s="4" t="n">
        <v>0</v>
      </c>
      <c r="H341" s="4" t="n">
        <v>0</v>
      </c>
      <c r="I341" s="4" t="n">
        <v>0</v>
      </c>
      <c r="J341" s="4" t="n">
        <v>0</v>
      </c>
      <c r="K341" s="4" t="n">
        <v>0</v>
      </c>
      <c r="L341" s="3" t="n">
        <v>0</v>
      </c>
      <c r="M341" s="3" t="n">
        <v>0</v>
      </c>
      <c r="N341" s="3" t="n">
        <v>0</v>
      </c>
      <c r="O341" s="4" t="str"/>
      <c r="P341" s="4" t="str"/>
      <c r="Q341" s="4" t="str"/>
      <c r="R341" s="4" t="str"/>
      <c r="S341" s="4" t="str"/>
      <c r="T341" s="4" t="str"/>
      <c r="U341" s="4" t="str"/>
      <c r="V341" s="4" t="n">
        <v>1</v>
      </c>
    </row>
    <row r="342">
      <c r="A342" t="n">
        <v>45</v>
      </c>
      <c r="B342" t="inlineStr">
        <is>
          <t>20606396849</t>
        </is>
      </c>
      <c r="C342" t="inlineStr">
        <is>
          <t>COOPERATIVA DE SERVICIO MULTIPLES CAMPO VERDE DE JOSE MARIA ARGUEDAS</t>
        </is>
      </c>
      <c r="D342" s="6" t="n">
        <v>2022</v>
      </c>
      <c r="E342" t="n">
        <v>1</v>
      </c>
      <c r="F342" t="inlineStr">
        <is>
          <t>PAC</t>
        </is>
      </c>
      <c r="G342" s="4" t="n">
        <v>42</v>
      </c>
      <c r="H342" s="4" t="n">
        <v>34</v>
      </c>
      <c r="I342" s="4" t="n">
        <v>76</v>
      </c>
      <c r="J342" s="4" t="n">
        <v>19</v>
      </c>
      <c r="K342" s="4" t="n">
        <v>2</v>
      </c>
      <c r="L342" s="3" t="n">
        <v>0</v>
      </c>
      <c r="M342" s="3" t="n">
        <v>0</v>
      </c>
      <c r="N342" s="3" t="n">
        <v>0</v>
      </c>
      <c r="O342" s="4" t="str"/>
      <c r="P342" s="4" t="str"/>
      <c r="Q342" s="4" t="str"/>
      <c r="R342" s="4" t="str"/>
      <c r="S342" s="4" t="str"/>
      <c r="T342" s="4" t="str"/>
      <c r="U342" s="4" t="str"/>
      <c r="V342" s="4" t="n">
        <v>1</v>
      </c>
    </row>
    <row r="343">
      <c r="A343" t="n">
        <v>45</v>
      </c>
      <c r="B343" t="inlineStr">
        <is>
          <t>20606396849</t>
        </is>
      </c>
      <c r="C343" t="inlineStr">
        <is>
          <t>COOPERATIVA DE SERVICIO MULTIPLES CAMPO VERDE DE JOSE MARIA ARGUEDAS</t>
        </is>
      </c>
      <c r="D343" s="6" t="n">
        <v>2023</v>
      </c>
      <c r="E343" t="n">
        <v>1</v>
      </c>
      <c r="F343" t="inlineStr">
        <is>
          <t>PAC</t>
        </is>
      </c>
      <c r="G343" s="4" t="n">
        <v>42</v>
      </c>
      <c r="H343" s="4" t="n">
        <v>34</v>
      </c>
      <c r="I343" s="4" t="n">
        <v>76</v>
      </c>
      <c r="J343" s="4" t="n">
        <v>16</v>
      </c>
      <c r="K343" s="4" t="n">
        <v>3</v>
      </c>
      <c r="L343" s="3" t="n">
        <v>216575.5</v>
      </c>
      <c r="M343" s="3" t="n">
        <v>0</v>
      </c>
      <c r="N343" s="3" t="n">
        <v>216575.5</v>
      </c>
      <c r="O343" s="4" t="n">
        <v>0</v>
      </c>
      <c r="P343" s="4" t="n">
        <v>216575.5</v>
      </c>
      <c r="Q343" s="4" t="n">
        <v>0</v>
      </c>
      <c r="R343" s="4" t="n">
        <v>0</v>
      </c>
      <c r="S343" s="4" t="n">
        <v>0</v>
      </c>
      <c r="T343" s="4" t="n">
        <v>0</v>
      </c>
      <c r="U343" s="4" t="n">
        <v>216575.5</v>
      </c>
      <c r="V343" s="4" t="n">
        <v>1</v>
      </c>
    </row>
    <row r="344">
      <c r="A344" t="n">
        <v>45</v>
      </c>
      <c r="B344" t="inlineStr">
        <is>
          <t>20606396849</t>
        </is>
      </c>
      <c r="C344" t="inlineStr">
        <is>
          <t>COOPERATIVA DE SERVICIO MULTIPLES CAMPO VERDE DE JOSE MARIA ARGUEDAS</t>
        </is>
      </c>
      <c r="D344" s="6" t="n">
        <v>2024</v>
      </c>
      <c r="F344" t="inlineStr">
        <is>
          <t>PAC</t>
        </is>
      </c>
      <c r="G344" s="4" t="n">
        <v>0</v>
      </c>
      <c r="H344" s="4" t="n">
        <v>0</v>
      </c>
      <c r="I344" s="4" t="n">
        <v>0</v>
      </c>
      <c r="J344" s="4" t="n">
        <v>0</v>
      </c>
      <c r="K344" s="4" t="n">
        <v>0</v>
      </c>
      <c r="L344" s="3" t="n">
        <v>0</v>
      </c>
      <c r="M344" s="3" t="n">
        <v>0</v>
      </c>
      <c r="N344" s="3" t="n">
        <v>0</v>
      </c>
      <c r="O344" s="4" t="n">
        <v>0</v>
      </c>
      <c r="P344" s="4" t="n">
        <v>0</v>
      </c>
      <c r="Q344" s="4" t="str"/>
      <c r="R344" s="4" t="n">
        <v>0</v>
      </c>
      <c r="S344" s="4" t="n">
        <v>0</v>
      </c>
      <c r="T344" s="4" t="n">
        <v>0</v>
      </c>
      <c r="U344" s="4" t="n">
        <v>0</v>
      </c>
      <c r="V344" s="4" t="n">
        <v>1</v>
      </c>
    </row>
    <row r="345">
      <c r="A345" t="n">
        <v>45</v>
      </c>
      <c r="B345" t="inlineStr">
        <is>
          <t>20606396849</t>
        </is>
      </c>
      <c r="C345" t="inlineStr">
        <is>
          <t>COOPERATIVA DE SERVICIO MULTIPLES CAMPO VERDE DE JOSE MARIA ARGUEDAS</t>
        </is>
      </c>
      <c r="D345" s="6" t="n">
        <v>2025</v>
      </c>
      <c r="F345" t="inlineStr">
        <is>
          <t>PAC</t>
        </is>
      </c>
      <c r="G345" s="4" t="n">
        <v>0</v>
      </c>
      <c r="H345" s="4" t="n">
        <v>0</v>
      </c>
      <c r="I345" s="4" t="n">
        <v>0</v>
      </c>
      <c r="J345" s="4" t="n">
        <v>0</v>
      </c>
      <c r="K345" s="4" t="n">
        <v>0</v>
      </c>
      <c r="L345" s="3" t="n">
        <v>0</v>
      </c>
      <c r="M345" s="3" t="n">
        <v>0</v>
      </c>
      <c r="N345" s="3" t="n">
        <v>0</v>
      </c>
      <c r="O345" s="4" t="n">
        <v>0</v>
      </c>
      <c r="P345" s="4" t="n">
        <v>0</v>
      </c>
      <c r="Q345" s="4" t="str"/>
      <c r="R345" s="4" t="n">
        <v>0</v>
      </c>
      <c r="S345" s="4" t="n">
        <v>0</v>
      </c>
      <c r="T345" s="4" t="n">
        <v>0</v>
      </c>
      <c r="U345" s="4" t="n">
        <v>0</v>
      </c>
      <c r="V345" s="4" t="n">
        <v>1</v>
      </c>
    </row>
    <row r="346">
      <c r="A346" t="n">
        <v>46</v>
      </c>
      <c r="B346" t="inlineStr">
        <is>
          <t>20491164469</t>
        </is>
      </c>
      <c r="C346" t="inlineStr">
        <is>
          <t>ASOCIACION DE PRODUCTORES AGROPECUARIOS SUMACC INTI DE HUANCABAMBA - APASIHA</t>
        </is>
      </c>
      <c r="D346" s="6" t="n">
        <v>2018</v>
      </c>
      <c r="F346" t="inlineStr">
        <is>
          <t>PAC</t>
        </is>
      </c>
      <c r="G346" s="4" t="str"/>
      <c r="H346" s="4" t="str"/>
      <c r="I346" s="4" t="n">
        <v>0</v>
      </c>
      <c r="J346" s="4" t="str"/>
      <c r="K346" s="4" t="str"/>
      <c r="L346" s="3" t="str"/>
      <c r="M346" s="3" t="str"/>
      <c r="N346" s="3" t="n">
        <v>0</v>
      </c>
      <c r="O346" s="4" t="str"/>
      <c r="P346" s="4" t="str"/>
      <c r="Q346" s="4" t="str"/>
      <c r="R346" s="4" t="str"/>
      <c r="S346" s="4" t="str"/>
      <c r="T346" s="4" t="str"/>
      <c r="U346" s="4" t="str"/>
      <c r="V346" s="4" t="n">
        <v>1</v>
      </c>
    </row>
    <row r="347">
      <c r="A347" t="n">
        <v>46</v>
      </c>
      <c r="B347" t="inlineStr">
        <is>
          <t>20491164469</t>
        </is>
      </c>
      <c r="C347" t="inlineStr">
        <is>
          <t>ASOCIACION DE PRODUCTORES AGROPECUARIOS SUMACC INTI DE HUANCABAMBA - APASIHA</t>
        </is>
      </c>
      <c r="D347" s="6" t="n">
        <v>2019</v>
      </c>
      <c r="F347" t="inlineStr">
        <is>
          <t>PAC</t>
        </is>
      </c>
      <c r="G347" s="4" t="n">
        <v>0</v>
      </c>
      <c r="H347" s="4" t="n">
        <v>0</v>
      </c>
      <c r="I347" s="4" t="n">
        <v>0</v>
      </c>
      <c r="J347" s="4" t="str"/>
      <c r="K347" s="4" t="str"/>
      <c r="L347" s="3" t="n">
        <v>0</v>
      </c>
      <c r="M347" s="3" t="n">
        <v>0</v>
      </c>
      <c r="N347" s="3" t="n">
        <v>0</v>
      </c>
      <c r="O347" s="4" t="str"/>
      <c r="P347" s="4" t="str"/>
      <c r="Q347" s="4" t="str"/>
      <c r="R347" s="4" t="str"/>
      <c r="S347" s="4" t="str"/>
      <c r="T347" s="4" t="str"/>
      <c r="U347" s="4" t="str"/>
      <c r="V347" s="4" t="n">
        <v>1</v>
      </c>
    </row>
    <row r="348">
      <c r="A348" t="n">
        <v>46</v>
      </c>
      <c r="B348" t="inlineStr">
        <is>
          <t>20491164469</t>
        </is>
      </c>
      <c r="C348" t="inlineStr">
        <is>
          <t>ASOCIACION DE PRODUCTORES AGROPECUARIOS SUMACC INTI DE HUANCABAMBA - APASIHA</t>
        </is>
      </c>
      <c r="D348" s="6" t="n">
        <v>2020</v>
      </c>
      <c r="F348" t="inlineStr">
        <is>
          <t>PAC</t>
        </is>
      </c>
      <c r="G348" s="4" t="n">
        <v>0</v>
      </c>
      <c r="H348" s="4" t="n">
        <v>0</v>
      </c>
      <c r="I348" s="4" t="n">
        <v>0</v>
      </c>
      <c r="J348" s="4" t="n">
        <v>0</v>
      </c>
      <c r="K348" s="4" t="n">
        <v>0</v>
      </c>
      <c r="L348" s="3" t="n">
        <v>0</v>
      </c>
      <c r="M348" s="3" t="n">
        <v>0</v>
      </c>
      <c r="N348" s="3" t="n">
        <v>0</v>
      </c>
      <c r="O348" s="4" t="str"/>
      <c r="P348" s="4" t="str"/>
      <c r="Q348" s="4" t="str"/>
      <c r="R348" s="4" t="str"/>
      <c r="S348" s="4" t="str"/>
      <c r="T348" s="4" t="str"/>
      <c r="U348" s="4" t="str"/>
      <c r="V348" s="4" t="n">
        <v>1</v>
      </c>
    </row>
    <row r="349">
      <c r="A349" t="n">
        <v>46</v>
      </c>
      <c r="B349" t="inlineStr">
        <is>
          <t>20491164469</t>
        </is>
      </c>
      <c r="C349" t="inlineStr">
        <is>
          <t>ASOCIACION DE PRODUCTORES AGROPECUARIOS SUMACC INTI DE HUANCABAMBA - APASIHA</t>
        </is>
      </c>
      <c r="D349" s="6" t="n">
        <v>2021</v>
      </c>
      <c r="F349" t="inlineStr">
        <is>
          <t>PAC</t>
        </is>
      </c>
      <c r="G349" s="4" t="n">
        <v>0</v>
      </c>
      <c r="H349" s="4" t="n">
        <v>0</v>
      </c>
      <c r="I349" s="4" t="n">
        <v>0</v>
      </c>
      <c r="J349" s="4" t="n">
        <v>0</v>
      </c>
      <c r="K349" s="4" t="n">
        <v>0</v>
      </c>
      <c r="L349" s="3" t="n">
        <v>0</v>
      </c>
      <c r="M349" s="3" t="n">
        <v>0</v>
      </c>
      <c r="N349" s="3" t="n">
        <v>0</v>
      </c>
      <c r="O349" s="4" t="str"/>
      <c r="P349" s="4" t="str"/>
      <c r="Q349" s="4" t="str"/>
      <c r="R349" s="4" t="str"/>
      <c r="S349" s="4" t="str"/>
      <c r="T349" s="4" t="str"/>
      <c r="U349" s="4" t="str"/>
      <c r="V349" s="4" t="n">
        <v>1</v>
      </c>
    </row>
    <row r="350">
      <c r="A350" t="n">
        <v>46</v>
      </c>
      <c r="B350" t="inlineStr">
        <is>
          <t>20491164469</t>
        </is>
      </c>
      <c r="C350" t="inlineStr">
        <is>
          <t>ASOCIACION DE PRODUCTORES AGROPECUARIOS SUMACC INTI DE HUANCABAMBA - APASIHA</t>
        </is>
      </c>
      <c r="D350" s="6" t="n">
        <v>2022</v>
      </c>
      <c r="E350" t="n">
        <v>1</v>
      </c>
      <c r="F350" t="inlineStr">
        <is>
          <t>PAC</t>
        </is>
      </c>
      <c r="G350" s="4" t="n">
        <v>17</v>
      </c>
      <c r="H350" s="4" t="n">
        <v>8</v>
      </c>
      <c r="I350" s="4" t="n">
        <v>25</v>
      </c>
      <c r="J350" s="4" t="n">
        <v>18</v>
      </c>
      <c r="K350" s="4" t="n">
        <v>3</v>
      </c>
      <c r="L350" s="3" t="n">
        <v>73000</v>
      </c>
      <c r="M350" s="3" t="n">
        <v>0</v>
      </c>
      <c r="N350" s="3" t="n">
        <v>73000</v>
      </c>
      <c r="O350" s="4" t="str"/>
      <c r="P350" s="4" t="str"/>
      <c r="Q350" s="4" t="str"/>
      <c r="R350" s="4" t="str"/>
      <c r="S350" s="4" t="str"/>
      <c r="T350" s="4" t="str"/>
      <c r="U350" s="4" t="str"/>
      <c r="V350" s="4" t="n">
        <v>1</v>
      </c>
    </row>
    <row r="351">
      <c r="A351" t="n">
        <v>46</v>
      </c>
      <c r="B351" t="inlineStr">
        <is>
          <t>20491164469</t>
        </is>
      </c>
      <c r="C351" t="inlineStr">
        <is>
          <t>ASOCIACION DE PRODUCTORES AGROPECUARIOS SUMACC INTI DE HUANCABAMBA - APASIHA</t>
        </is>
      </c>
      <c r="D351" s="6" t="n">
        <v>2023</v>
      </c>
      <c r="E351" t="n">
        <v>1</v>
      </c>
      <c r="F351" t="inlineStr">
        <is>
          <t>PAC</t>
        </is>
      </c>
      <c r="G351" s="4" t="n">
        <v>17</v>
      </c>
      <c r="H351" s="4" t="n">
        <v>8</v>
      </c>
      <c r="I351" s="4" t="n">
        <v>25</v>
      </c>
      <c r="J351" s="4" t="n">
        <v>14</v>
      </c>
      <c r="K351" s="4" t="n">
        <v>3</v>
      </c>
      <c r="L351" s="3" t="n">
        <v>216700</v>
      </c>
      <c r="M351" s="3" t="n">
        <v>0</v>
      </c>
      <c r="N351" s="3" t="n">
        <v>216700</v>
      </c>
      <c r="O351" s="4" t="n">
        <v>0</v>
      </c>
      <c r="P351" s="4" t="n">
        <v>216700</v>
      </c>
      <c r="Q351" s="4" t="n">
        <v>0</v>
      </c>
      <c r="R351" s="4" t="n">
        <v>0</v>
      </c>
      <c r="S351" s="4" t="n">
        <v>0</v>
      </c>
      <c r="T351" s="4" t="n">
        <v>0</v>
      </c>
      <c r="U351" s="4" t="n">
        <v>216700</v>
      </c>
      <c r="V351" s="4" t="n">
        <v>1</v>
      </c>
    </row>
    <row r="352">
      <c r="A352" t="n">
        <v>46</v>
      </c>
      <c r="B352" t="inlineStr">
        <is>
          <t>20491164469</t>
        </is>
      </c>
      <c r="C352" t="inlineStr">
        <is>
          <t>ASOCIACION DE PRODUCTORES AGROPECUARIOS SUMACC INTI DE HUANCABAMBA - APASIHA</t>
        </is>
      </c>
      <c r="D352" s="6" t="n">
        <v>2024</v>
      </c>
      <c r="F352" t="inlineStr">
        <is>
          <t>PAC</t>
        </is>
      </c>
      <c r="G352" s="4" t="n">
        <v>0</v>
      </c>
      <c r="H352" s="4" t="n">
        <v>0</v>
      </c>
      <c r="I352" s="4" t="n">
        <v>0</v>
      </c>
      <c r="J352" s="4" t="n">
        <v>0</v>
      </c>
      <c r="K352" s="4" t="n">
        <v>0</v>
      </c>
      <c r="L352" s="3" t="n">
        <v>0</v>
      </c>
      <c r="M352" s="3" t="n">
        <v>0</v>
      </c>
      <c r="N352" s="3" t="n">
        <v>0</v>
      </c>
      <c r="O352" s="4" t="n">
        <v>0</v>
      </c>
      <c r="P352" s="4" t="n">
        <v>0</v>
      </c>
      <c r="Q352" s="4" t="str"/>
      <c r="R352" s="4" t="n">
        <v>0</v>
      </c>
      <c r="S352" s="4" t="n">
        <v>0</v>
      </c>
      <c r="T352" s="4" t="n">
        <v>0</v>
      </c>
      <c r="U352" s="4" t="n">
        <v>0</v>
      </c>
      <c r="V352" s="4" t="n">
        <v>1</v>
      </c>
    </row>
    <row r="353">
      <c r="A353" t="n">
        <v>46</v>
      </c>
      <c r="B353" t="inlineStr">
        <is>
          <t>20491164469</t>
        </is>
      </c>
      <c r="C353" t="inlineStr">
        <is>
          <t>ASOCIACION DE PRODUCTORES AGROPECUARIOS SUMACC INTI DE HUANCABAMBA - APASIHA</t>
        </is>
      </c>
      <c r="D353" s="6" t="n">
        <v>2025</v>
      </c>
      <c r="F353" t="inlineStr">
        <is>
          <t>PAC</t>
        </is>
      </c>
      <c r="G353" s="4" t="n">
        <v>0</v>
      </c>
      <c r="H353" s="4" t="n">
        <v>0</v>
      </c>
      <c r="I353" s="4" t="n">
        <v>0</v>
      </c>
      <c r="J353" s="4" t="n">
        <v>0</v>
      </c>
      <c r="K353" s="4" t="n">
        <v>0</v>
      </c>
      <c r="L353" s="3" t="n">
        <v>0</v>
      </c>
      <c r="M353" s="3" t="n">
        <v>0</v>
      </c>
      <c r="N353" s="3" t="n">
        <v>0</v>
      </c>
      <c r="O353" s="4" t="n">
        <v>0</v>
      </c>
      <c r="P353" s="4" t="n">
        <v>0</v>
      </c>
      <c r="Q353" s="4" t="str"/>
      <c r="R353" s="4" t="n">
        <v>0</v>
      </c>
      <c r="S353" s="4" t="n">
        <v>0</v>
      </c>
      <c r="T353" s="4" t="n">
        <v>0</v>
      </c>
      <c r="U353" s="4" t="n">
        <v>0</v>
      </c>
      <c r="V353" s="4" t="n">
        <v>1</v>
      </c>
    </row>
    <row r="354">
      <c r="A354" t="n">
        <v>47</v>
      </c>
      <c r="B354" t="inlineStr">
        <is>
          <t>20526888686</t>
        </is>
      </c>
      <c r="C354" t="inlineStr">
        <is>
          <t>CENTRAL DE COMUNIDADES CAMPESINAS DE RANRACANCHA</t>
        </is>
      </c>
      <c r="D354" s="6" t="n">
        <v>2018</v>
      </c>
      <c r="F354" t="inlineStr">
        <is>
          <t>PAC</t>
        </is>
      </c>
      <c r="G354" s="4" t="str"/>
      <c r="H354" s="4" t="str"/>
      <c r="I354" s="4" t="n">
        <v>0</v>
      </c>
      <c r="J354" s="4" t="str"/>
      <c r="K354" s="4" t="str"/>
      <c r="L354" s="3" t="str"/>
      <c r="M354" s="3" t="str"/>
      <c r="N354" s="3" t="n">
        <v>0</v>
      </c>
      <c r="O354" s="4" t="str"/>
      <c r="P354" s="4" t="str"/>
      <c r="Q354" s="4" t="str"/>
      <c r="R354" s="4" t="str"/>
      <c r="S354" s="4" t="str"/>
      <c r="T354" s="4" t="str"/>
      <c r="U354" s="4" t="str"/>
      <c r="V354" s="4" t="n">
        <v>1</v>
      </c>
    </row>
    <row r="355">
      <c r="A355" t="n">
        <v>47</v>
      </c>
      <c r="B355" t="inlineStr">
        <is>
          <t>20526888686</t>
        </is>
      </c>
      <c r="C355" t="inlineStr">
        <is>
          <t>CENTRAL DE COMUNIDADES CAMPESINAS DE RANRACANCHA</t>
        </is>
      </c>
      <c r="D355" s="6" t="n">
        <v>2019</v>
      </c>
      <c r="F355" t="inlineStr">
        <is>
          <t>PAC</t>
        </is>
      </c>
      <c r="G355" s="4" t="n">
        <v>0</v>
      </c>
      <c r="H355" s="4" t="n">
        <v>0</v>
      </c>
      <c r="I355" s="4" t="n">
        <v>0</v>
      </c>
      <c r="J355" s="4" t="str"/>
      <c r="K355" s="4" t="str"/>
      <c r="L355" s="3" t="n">
        <v>0</v>
      </c>
      <c r="M355" s="3" t="n">
        <v>0</v>
      </c>
      <c r="N355" s="3" t="n">
        <v>0</v>
      </c>
      <c r="O355" s="4" t="str"/>
      <c r="P355" s="4" t="str"/>
      <c r="Q355" s="4" t="str"/>
      <c r="R355" s="4" t="str"/>
      <c r="S355" s="4" t="str"/>
      <c r="T355" s="4" t="str"/>
      <c r="U355" s="4" t="str"/>
      <c r="V355" s="4" t="n">
        <v>1</v>
      </c>
    </row>
    <row r="356">
      <c r="A356" t="n">
        <v>47</v>
      </c>
      <c r="B356" t="inlineStr">
        <is>
          <t>20526888686</t>
        </is>
      </c>
      <c r="C356" t="inlineStr">
        <is>
          <t>CENTRAL DE COMUNIDADES CAMPESINAS DE RANRACANCHA</t>
        </is>
      </c>
      <c r="D356" s="6" t="n">
        <v>2020</v>
      </c>
      <c r="F356" t="inlineStr">
        <is>
          <t>PAC</t>
        </is>
      </c>
      <c r="G356" s="4" t="n">
        <v>0</v>
      </c>
      <c r="H356" s="4" t="n">
        <v>0</v>
      </c>
      <c r="I356" s="4" t="n">
        <v>0</v>
      </c>
      <c r="J356" s="4" t="n">
        <v>0</v>
      </c>
      <c r="K356" s="4" t="n">
        <v>0</v>
      </c>
      <c r="L356" s="3" t="n">
        <v>0</v>
      </c>
      <c r="M356" s="3" t="n">
        <v>0</v>
      </c>
      <c r="N356" s="3" t="n">
        <v>0</v>
      </c>
      <c r="O356" s="4" t="str"/>
      <c r="P356" s="4" t="str"/>
      <c r="Q356" s="4" t="str"/>
      <c r="R356" s="4" t="str"/>
      <c r="S356" s="4" t="str"/>
      <c r="T356" s="4" t="str"/>
      <c r="U356" s="4" t="str"/>
      <c r="V356" s="4" t="n">
        <v>1</v>
      </c>
    </row>
    <row r="357">
      <c r="A357" t="n">
        <v>47</v>
      </c>
      <c r="B357" t="inlineStr">
        <is>
          <t>20526888686</t>
        </is>
      </c>
      <c r="C357" t="inlineStr">
        <is>
          <t>CENTRAL DE COMUNIDADES CAMPESINAS DE RANRACANCHA</t>
        </is>
      </c>
      <c r="D357" s="6" t="n">
        <v>2021</v>
      </c>
      <c r="F357" t="inlineStr">
        <is>
          <t>PAC</t>
        </is>
      </c>
      <c r="G357" s="4" t="n">
        <v>0</v>
      </c>
      <c r="H357" s="4" t="n">
        <v>0</v>
      </c>
      <c r="I357" s="4" t="n">
        <v>0</v>
      </c>
      <c r="J357" s="4" t="n">
        <v>0</v>
      </c>
      <c r="K357" s="4" t="n">
        <v>0</v>
      </c>
      <c r="L357" s="3" t="n">
        <v>0</v>
      </c>
      <c r="M357" s="3" t="n">
        <v>0</v>
      </c>
      <c r="N357" s="3" t="n">
        <v>0</v>
      </c>
      <c r="O357" s="4" t="str"/>
      <c r="P357" s="4" t="str"/>
      <c r="Q357" s="4" t="str"/>
      <c r="R357" s="4" t="str"/>
      <c r="S357" s="4" t="str"/>
      <c r="T357" s="4" t="str"/>
      <c r="U357" s="4" t="str"/>
      <c r="V357" s="4" t="n">
        <v>1</v>
      </c>
    </row>
    <row r="358">
      <c r="A358" t="n">
        <v>47</v>
      </c>
      <c r="B358" t="inlineStr">
        <is>
          <t>20526888686</t>
        </is>
      </c>
      <c r="C358" t="inlineStr">
        <is>
          <t>CENTRAL DE COMUNIDADES CAMPESINAS DE RANRACANCHA</t>
        </is>
      </c>
      <c r="D358" s="6" t="n">
        <v>2022</v>
      </c>
      <c r="E358" t="n">
        <v>1</v>
      </c>
      <c r="F358" t="inlineStr">
        <is>
          <t>PAC</t>
        </is>
      </c>
      <c r="G358" s="4" t="n">
        <v>474</v>
      </c>
      <c r="H358" s="4" t="n">
        <v>129</v>
      </c>
      <c r="I358" s="4" t="n">
        <v>603</v>
      </c>
      <c r="J358" s="4" t="n">
        <v>22</v>
      </c>
      <c r="K358" s="4" t="n">
        <v>3</v>
      </c>
      <c r="L358" s="3" t="n">
        <v>337573.42</v>
      </c>
      <c r="M358" s="3" t="n">
        <v>0</v>
      </c>
      <c r="N358" s="3" t="n">
        <v>337573.42</v>
      </c>
      <c r="O358" s="4" t="str"/>
      <c r="P358" s="4" t="str"/>
      <c r="Q358" s="4" t="str"/>
      <c r="R358" s="4" t="str"/>
      <c r="S358" s="4" t="str"/>
      <c r="T358" s="4" t="str"/>
      <c r="U358" s="4" t="str"/>
      <c r="V358" s="4" t="n">
        <v>1</v>
      </c>
    </row>
    <row r="359">
      <c r="A359" t="n">
        <v>47</v>
      </c>
      <c r="B359" t="inlineStr">
        <is>
          <t>20526888686</t>
        </is>
      </c>
      <c r="C359" t="inlineStr">
        <is>
          <t>CENTRAL DE COMUNIDADES CAMPESINAS DE RANRACANCHA</t>
        </is>
      </c>
      <c r="D359" s="6" t="n">
        <v>2023</v>
      </c>
      <c r="E359" t="n">
        <v>1</v>
      </c>
      <c r="F359" t="inlineStr">
        <is>
          <t>PAC</t>
        </is>
      </c>
      <c r="G359" s="4" t="n">
        <v>474</v>
      </c>
      <c r="H359" s="4" t="n">
        <v>129</v>
      </c>
      <c r="I359" s="4" t="n">
        <v>603</v>
      </c>
      <c r="J359" s="4" t="n">
        <v>25</v>
      </c>
      <c r="K359" s="4" t="n">
        <v>12</v>
      </c>
      <c r="L359" s="3" t="n">
        <v>269924.79</v>
      </c>
      <c r="M359" s="3" t="n">
        <v>0</v>
      </c>
      <c r="N359" s="3" t="n">
        <v>269924.79</v>
      </c>
      <c r="O359" s="4" t="n">
        <v>0</v>
      </c>
      <c r="P359" s="4" t="n">
        <v>0</v>
      </c>
      <c r="Q359" s="4" t="n">
        <v>0</v>
      </c>
      <c r="R359" s="4" t="n">
        <v>269924.83334029</v>
      </c>
      <c r="S359" s="4" t="n">
        <v>0</v>
      </c>
      <c r="T359" s="4" t="n">
        <v>0</v>
      </c>
      <c r="U359" s="4" t="n">
        <v>269924.83334029</v>
      </c>
      <c r="V359" s="4" t="n">
        <v>1</v>
      </c>
    </row>
    <row r="360">
      <c r="A360" t="n">
        <v>47</v>
      </c>
      <c r="B360" t="inlineStr">
        <is>
          <t>20526888686</t>
        </is>
      </c>
      <c r="C360" t="inlineStr">
        <is>
          <t>CENTRAL DE COMUNIDADES CAMPESINAS DE RANRACANCHA</t>
        </is>
      </c>
      <c r="D360" s="6" t="n">
        <v>2024</v>
      </c>
      <c r="E360" t="n">
        <v>1</v>
      </c>
      <c r="F360" t="inlineStr">
        <is>
          <t>PAC</t>
        </is>
      </c>
      <c r="G360" s="4" t="n">
        <v>475</v>
      </c>
      <c r="H360" s="4" t="n">
        <v>131</v>
      </c>
      <c r="I360" s="4" t="n">
        <v>606</v>
      </c>
      <c r="J360" s="4" t="n">
        <v>12</v>
      </c>
      <c r="K360" s="4" t="n">
        <v>0</v>
      </c>
      <c r="L360" s="3" t="n">
        <v>0</v>
      </c>
      <c r="M360" s="3" t="n">
        <v>0</v>
      </c>
      <c r="N360" s="3" t="n">
        <v>0</v>
      </c>
      <c r="O360" s="4" t="n">
        <v>0</v>
      </c>
      <c r="P360" s="4" t="n">
        <v>0</v>
      </c>
      <c r="Q360" s="4" t="str"/>
      <c r="R360" s="4" t="n">
        <v>0</v>
      </c>
      <c r="S360" s="4" t="n">
        <v>0</v>
      </c>
      <c r="T360" s="4" t="n">
        <v>0</v>
      </c>
      <c r="U360" s="4" t="n">
        <v>0</v>
      </c>
      <c r="V360" s="4" t="n">
        <v>1</v>
      </c>
    </row>
    <row r="361">
      <c r="A361" t="n">
        <v>47</v>
      </c>
      <c r="B361" t="inlineStr">
        <is>
          <t>20526888686</t>
        </is>
      </c>
      <c r="C361" t="inlineStr">
        <is>
          <t>CENTRAL DE COMUNIDADES CAMPESINAS DE RANRACANCHA</t>
        </is>
      </c>
      <c r="D361" s="6" t="n">
        <v>2025</v>
      </c>
      <c r="F361" t="inlineStr">
        <is>
          <t>PAC</t>
        </is>
      </c>
      <c r="G361" s="4" t="n">
        <v>0</v>
      </c>
      <c r="H361" s="4" t="n">
        <v>0</v>
      </c>
      <c r="I361" s="4" t="n">
        <v>0</v>
      </c>
      <c r="J361" s="4" t="n">
        <v>0</v>
      </c>
      <c r="K361" s="4" t="n">
        <v>0</v>
      </c>
      <c r="L361" s="3" t="n">
        <v>0</v>
      </c>
      <c r="M361" s="3" t="n">
        <v>0</v>
      </c>
      <c r="N361" s="3" t="n">
        <v>0</v>
      </c>
      <c r="O361" s="4" t="n">
        <v>0</v>
      </c>
      <c r="P361" s="4" t="n">
        <v>0</v>
      </c>
      <c r="Q361" s="4" t="str"/>
      <c r="R361" s="4" t="n">
        <v>0</v>
      </c>
      <c r="S361" s="4" t="n">
        <v>0</v>
      </c>
      <c r="T361" s="4" t="n">
        <v>0</v>
      </c>
      <c r="U361" s="4" t="n">
        <v>0</v>
      </c>
      <c r="V361" s="4" t="n">
        <v>1</v>
      </c>
    </row>
    <row r="362">
      <c r="A362" t="n">
        <v>48</v>
      </c>
      <c r="B362" t="inlineStr">
        <is>
          <t>20600122330</t>
        </is>
      </c>
      <c r="C362" t="inlineStr">
        <is>
          <t>COOPERATIVA AGRARIA BIO-ORGÁNICA CONDESUYOS - COOPABIC</t>
        </is>
      </c>
      <c r="D362" s="6" t="n">
        <v>2018</v>
      </c>
      <c r="E362" t="n">
        <v>1</v>
      </c>
      <c r="F362" t="inlineStr">
        <is>
          <t>PAC</t>
        </is>
      </c>
      <c r="G362" s="4" t="str"/>
      <c r="H362" s="4" t="str"/>
      <c r="I362" s="4" t="n">
        <v>84</v>
      </c>
      <c r="J362" s="4" t="str"/>
      <c r="K362" s="4" t="str"/>
      <c r="L362" s="3" t="str"/>
      <c r="M362" s="3" t="str"/>
      <c r="N362" s="3" t="n">
        <v>0</v>
      </c>
      <c r="O362" s="4" t="str"/>
      <c r="P362" s="4" t="str"/>
      <c r="Q362" s="4" t="str"/>
      <c r="R362" s="4" t="str"/>
      <c r="S362" s="4" t="str"/>
      <c r="T362" s="4" t="str"/>
      <c r="U362" s="4" t="str"/>
      <c r="V362" s="4" t="n">
        <v>3</v>
      </c>
    </row>
    <row r="363">
      <c r="A363" t="n">
        <v>48</v>
      </c>
      <c r="B363" t="inlineStr">
        <is>
          <t>20600122330</t>
        </is>
      </c>
      <c r="C363" t="inlineStr">
        <is>
          <t>COOPERATIVA AGRARIA BIO-ORGÁNICA CONDESUYOS - COOPABIC</t>
        </is>
      </c>
      <c r="D363" s="6" t="n">
        <v>2019</v>
      </c>
      <c r="F363" t="inlineStr">
        <is>
          <t>PAC</t>
        </is>
      </c>
      <c r="G363" s="4" t="n">
        <v>0</v>
      </c>
      <c r="H363" s="4" t="n">
        <v>0</v>
      </c>
      <c r="I363" s="4" t="n">
        <v>0</v>
      </c>
      <c r="J363" s="4" t="str"/>
      <c r="K363" s="4" t="str"/>
      <c r="L363" s="3" t="n">
        <v>0</v>
      </c>
      <c r="M363" s="3" t="n">
        <v>0</v>
      </c>
      <c r="N363" s="3" t="n">
        <v>0</v>
      </c>
      <c r="O363" s="4" t="str"/>
      <c r="P363" s="4" t="str"/>
      <c r="Q363" s="4" t="str"/>
      <c r="R363" s="4" t="str"/>
      <c r="S363" s="4" t="str"/>
      <c r="T363" s="4" t="str"/>
      <c r="U363" s="4" t="str"/>
      <c r="V363" s="4" t="n">
        <v>3</v>
      </c>
    </row>
    <row r="364">
      <c r="A364" t="n">
        <v>48</v>
      </c>
      <c r="B364" t="inlineStr">
        <is>
          <t>20600122330</t>
        </is>
      </c>
      <c r="C364" t="inlineStr">
        <is>
          <t>COOPERATIVA AGRARIA BIO-ORGÁNICA CONDESUYOS - COOPABIC</t>
        </is>
      </c>
      <c r="D364" s="6" t="n">
        <v>2020</v>
      </c>
      <c r="F364" t="inlineStr">
        <is>
          <t>PAC</t>
        </is>
      </c>
      <c r="G364" s="4" t="n">
        <v>0</v>
      </c>
      <c r="H364" s="4" t="n">
        <v>0</v>
      </c>
      <c r="I364" s="4" t="n">
        <v>0</v>
      </c>
      <c r="J364" s="4" t="n">
        <v>0</v>
      </c>
      <c r="K364" s="4" t="n">
        <v>0</v>
      </c>
      <c r="L364" s="3" t="n">
        <v>0</v>
      </c>
      <c r="M364" s="3" t="n">
        <v>0</v>
      </c>
      <c r="N364" s="3" t="n">
        <v>0</v>
      </c>
      <c r="O364" s="4" t="str"/>
      <c r="P364" s="4" t="str"/>
      <c r="Q364" s="4" t="str"/>
      <c r="R364" s="4" t="str"/>
      <c r="S364" s="4" t="str"/>
      <c r="T364" s="4" t="str"/>
      <c r="U364" s="4" t="str"/>
      <c r="V364" s="4" t="n">
        <v>3</v>
      </c>
    </row>
    <row r="365">
      <c r="A365" t="n">
        <v>48</v>
      </c>
      <c r="B365" t="inlineStr">
        <is>
          <t>20600122330</t>
        </is>
      </c>
      <c r="C365" t="inlineStr">
        <is>
          <t>COOPERATIVA AGRARIA BIO-ORGÁNICA CONDESUYOS - COOPABIC</t>
        </is>
      </c>
      <c r="D365" s="6" t="n">
        <v>2021</v>
      </c>
      <c r="F365" t="inlineStr">
        <is>
          <t>PAC</t>
        </is>
      </c>
      <c r="G365" s="4" t="n">
        <v>0</v>
      </c>
      <c r="H365" s="4" t="n">
        <v>0</v>
      </c>
      <c r="I365" s="4" t="n">
        <v>0</v>
      </c>
      <c r="J365" s="4" t="n">
        <v>0</v>
      </c>
      <c r="K365" s="4" t="n">
        <v>0</v>
      </c>
      <c r="L365" s="3" t="n">
        <v>0</v>
      </c>
      <c r="M365" s="3" t="n">
        <v>0</v>
      </c>
      <c r="N365" s="3" t="n">
        <v>0</v>
      </c>
      <c r="O365" s="4" t="str"/>
      <c r="P365" s="4" t="str"/>
      <c r="Q365" s="4" t="str"/>
      <c r="R365" s="4" t="str"/>
      <c r="S365" s="4" t="str"/>
      <c r="T365" s="4" t="str"/>
      <c r="U365" s="4" t="str"/>
      <c r="V365" s="4" t="n">
        <v>3</v>
      </c>
    </row>
    <row r="366">
      <c r="A366" t="n">
        <v>48</v>
      </c>
      <c r="B366" t="inlineStr">
        <is>
          <t>20600122330</t>
        </is>
      </c>
      <c r="C366" t="inlineStr">
        <is>
          <t>COOPERATIVA AGRARIA BIO-ORGÁNICA CONDESUYOS - COOPABIC</t>
        </is>
      </c>
      <c r="D366" s="6" t="n">
        <v>2022</v>
      </c>
      <c r="F366" t="inlineStr">
        <is>
          <t>PAC</t>
        </is>
      </c>
      <c r="G366" s="4" t="n">
        <v>0</v>
      </c>
      <c r="H366" s="4" t="n">
        <v>0</v>
      </c>
      <c r="I366" s="4" t="n">
        <v>0</v>
      </c>
      <c r="J366" s="4" t="n">
        <v>0</v>
      </c>
      <c r="K366" s="4" t="n">
        <v>0</v>
      </c>
      <c r="L366" s="3" t="n">
        <v>0</v>
      </c>
      <c r="M366" s="3" t="n">
        <v>0</v>
      </c>
      <c r="N366" s="3" t="n">
        <v>0</v>
      </c>
      <c r="O366" s="4" t="str"/>
      <c r="P366" s="4" t="str"/>
      <c r="Q366" s="4" t="str"/>
      <c r="R366" s="4" t="str"/>
      <c r="S366" s="4" t="str"/>
      <c r="T366" s="4" t="str"/>
      <c r="U366" s="4" t="str"/>
      <c r="V366" s="4" t="n">
        <v>3</v>
      </c>
    </row>
    <row r="367">
      <c r="A367" t="n">
        <v>48</v>
      </c>
      <c r="B367" t="inlineStr">
        <is>
          <t>20600122330</t>
        </is>
      </c>
      <c r="C367" t="inlineStr">
        <is>
          <t>COOPERATIVA AGRARIA BIO-ORGÁNICA CONDESUYOS - COOPABIC</t>
        </is>
      </c>
      <c r="D367" s="6" t="n">
        <v>2023</v>
      </c>
      <c r="F367" t="inlineStr">
        <is>
          <t>PAC</t>
        </is>
      </c>
      <c r="G367" s="4" t="n">
        <v>0</v>
      </c>
      <c r="H367" s="4" t="n">
        <v>0</v>
      </c>
      <c r="I367" s="4" t="n">
        <v>0</v>
      </c>
      <c r="J367" s="4" t="n">
        <v>0</v>
      </c>
      <c r="K367" s="4" t="n">
        <v>0</v>
      </c>
      <c r="L367" s="3" t="n">
        <v>0</v>
      </c>
      <c r="M367" s="3" t="n">
        <v>0</v>
      </c>
      <c r="N367" s="3" t="n">
        <v>0</v>
      </c>
      <c r="O367" s="4" t="n">
        <v>0</v>
      </c>
      <c r="P367" s="4" t="n">
        <v>0</v>
      </c>
      <c r="Q367" s="4" t="n">
        <v>0</v>
      </c>
      <c r="R367" s="4" t="n">
        <v>0</v>
      </c>
      <c r="S367" s="4" t="n">
        <v>0</v>
      </c>
      <c r="T367" s="4" t="n">
        <v>0</v>
      </c>
      <c r="U367" s="4" t="n">
        <v>0</v>
      </c>
      <c r="V367" s="4" t="n">
        <v>3</v>
      </c>
    </row>
    <row r="368">
      <c r="A368" t="n">
        <v>48</v>
      </c>
      <c r="B368" t="inlineStr">
        <is>
          <t>20600122330</t>
        </is>
      </c>
      <c r="C368" t="inlineStr">
        <is>
          <t>COOPERATIVA AGRARIA BIO-ORGÁNICA CONDESUYOS - COOPABIC</t>
        </is>
      </c>
      <c r="D368" s="6" t="n">
        <v>2024</v>
      </c>
      <c r="F368" t="inlineStr">
        <is>
          <t>PAC</t>
        </is>
      </c>
      <c r="G368" s="4" t="n">
        <v>0</v>
      </c>
      <c r="H368" s="4" t="n">
        <v>0</v>
      </c>
      <c r="I368" s="4" t="n">
        <v>0</v>
      </c>
      <c r="J368" s="4" t="n">
        <v>0</v>
      </c>
      <c r="K368" s="4" t="n">
        <v>0</v>
      </c>
      <c r="L368" s="3" t="n">
        <v>0</v>
      </c>
      <c r="M368" s="3" t="n">
        <v>0</v>
      </c>
      <c r="N368" s="3" t="n">
        <v>0</v>
      </c>
      <c r="O368" s="4" t="n">
        <v>0</v>
      </c>
      <c r="P368" s="4" t="n">
        <v>0</v>
      </c>
      <c r="Q368" s="4" t="str"/>
      <c r="R368" s="4" t="n">
        <v>0</v>
      </c>
      <c r="S368" s="4" t="n">
        <v>0</v>
      </c>
      <c r="T368" s="4" t="n">
        <v>0</v>
      </c>
      <c r="U368" s="4" t="n">
        <v>0</v>
      </c>
      <c r="V368" s="4" t="n">
        <v>3</v>
      </c>
    </row>
    <row r="369">
      <c r="A369" t="n">
        <v>48</v>
      </c>
      <c r="B369" t="inlineStr">
        <is>
          <t>20600122330</t>
        </is>
      </c>
      <c r="C369" t="inlineStr">
        <is>
          <t>COOPERATIVA AGRARIA BIO-ORGÁNICA CONDESUYOS - COOPABIC</t>
        </is>
      </c>
      <c r="D369" s="6" t="n">
        <v>2025</v>
      </c>
      <c r="F369" t="inlineStr">
        <is>
          <t>PAC</t>
        </is>
      </c>
      <c r="G369" s="4" t="n">
        <v>0</v>
      </c>
      <c r="H369" s="4" t="n">
        <v>0</v>
      </c>
      <c r="I369" s="4" t="n">
        <v>0</v>
      </c>
      <c r="J369" s="4" t="n">
        <v>0</v>
      </c>
      <c r="K369" s="4" t="n">
        <v>0</v>
      </c>
      <c r="L369" s="3" t="n">
        <v>0</v>
      </c>
      <c r="M369" s="3" t="n">
        <v>0</v>
      </c>
      <c r="N369" s="3" t="n">
        <v>0</v>
      </c>
      <c r="O369" s="4" t="n">
        <v>0</v>
      </c>
      <c r="P369" s="4" t="n">
        <v>0</v>
      </c>
      <c r="Q369" s="4" t="str"/>
      <c r="R369" s="4" t="n">
        <v>0</v>
      </c>
      <c r="S369" s="4" t="n">
        <v>0</v>
      </c>
      <c r="T369" s="4" t="n">
        <v>0</v>
      </c>
      <c r="U369" s="4" t="n">
        <v>0</v>
      </c>
      <c r="V369" s="4" t="n">
        <v>3</v>
      </c>
    </row>
    <row r="370">
      <c r="A370" t="n">
        <v>49</v>
      </c>
      <c r="B370" t="inlineStr">
        <is>
          <t>20601106699</t>
        </is>
      </c>
      <c r="C370" t="inlineStr">
        <is>
          <t>COOPERATIVA AGRARIA DE PRODUCTOS BIO ORGÁNICOS Y GRANOS ANDINOS DE VIRACO - COOPRORGANIC</t>
        </is>
      </c>
      <c r="D370" s="6" t="n">
        <v>2018</v>
      </c>
      <c r="E370" t="n">
        <v>1</v>
      </c>
      <c r="F370" t="inlineStr">
        <is>
          <t>PAC</t>
        </is>
      </c>
      <c r="G370" s="4" t="str"/>
      <c r="H370" s="4" t="str"/>
      <c r="I370" s="4" t="n">
        <v>14</v>
      </c>
      <c r="J370" s="4" t="str"/>
      <c r="K370" s="4" t="str"/>
      <c r="L370" s="3" t="str"/>
      <c r="M370" s="3" t="str"/>
      <c r="N370" s="3" t="n">
        <v>0</v>
      </c>
      <c r="O370" s="4" t="str"/>
      <c r="P370" s="4" t="str"/>
      <c r="Q370" s="4" t="str"/>
      <c r="R370" s="4" t="str"/>
      <c r="S370" s="4" t="str"/>
      <c r="T370" s="4" t="str"/>
      <c r="U370" s="4" t="str"/>
      <c r="V370" s="4" t="n">
        <v>1</v>
      </c>
    </row>
    <row r="371">
      <c r="A371" t="n">
        <v>49</v>
      </c>
      <c r="B371" t="inlineStr">
        <is>
          <t>20601106699</t>
        </is>
      </c>
      <c r="C371" t="inlineStr">
        <is>
          <t>COOPERATIVA AGRARIA DE PRODUCTOS BIO ORGÁNICOS Y GRANOS ANDINOS DE VIRACO - COOPRORGANIC</t>
        </is>
      </c>
      <c r="D371" s="6" t="n">
        <v>2019</v>
      </c>
      <c r="E371" t="n">
        <v>1</v>
      </c>
      <c r="F371" t="inlineStr">
        <is>
          <t>PAC</t>
        </is>
      </c>
      <c r="G371" s="4" t="n">
        <v>23</v>
      </c>
      <c r="H371" s="4" t="n">
        <v>3</v>
      </c>
      <c r="I371" s="4" t="n">
        <v>26</v>
      </c>
      <c r="J371" s="4" t="str"/>
      <c r="K371" s="4" t="str"/>
      <c r="L371" s="3" t="n">
        <v>245900.2</v>
      </c>
      <c r="M371" s="3" t="n">
        <v>0</v>
      </c>
      <c r="N371" s="3" t="n">
        <v>245900.2</v>
      </c>
      <c r="O371" s="4" t="str"/>
      <c r="P371" s="4" t="str"/>
      <c r="Q371" s="4" t="str"/>
      <c r="R371" s="4" t="str"/>
      <c r="S371" s="4" t="str"/>
      <c r="T371" s="4" t="str"/>
      <c r="U371" s="4" t="str"/>
      <c r="V371" s="4" t="n">
        <v>1</v>
      </c>
    </row>
    <row r="372">
      <c r="A372" t="n">
        <v>49</v>
      </c>
      <c r="B372" t="inlineStr">
        <is>
          <t>20601106699</t>
        </is>
      </c>
      <c r="C372" t="inlineStr">
        <is>
          <t>COOPERATIVA AGRARIA DE PRODUCTOS BIO ORGÁNICOS Y GRANOS ANDINOS DE VIRACO - COOPRORGANIC</t>
        </is>
      </c>
      <c r="D372" s="6" t="n">
        <v>2020</v>
      </c>
      <c r="E372" t="n">
        <v>1</v>
      </c>
      <c r="F372" t="inlineStr">
        <is>
          <t>PAC</t>
        </is>
      </c>
      <c r="G372" s="4" t="n">
        <v>22</v>
      </c>
      <c r="H372" s="4" t="n">
        <v>1</v>
      </c>
      <c r="I372" s="4" t="n">
        <v>23</v>
      </c>
      <c r="J372" s="4" t="n">
        <v>4</v>
      </c>
      <c r="K372" s="4" t="n">
        <v>7</v>
      </c>
      <c r="L372" s="3" t="n">
        <v>174050</v>
      </c>
      <c r="M372" s="3" t="n">
        <v>0</v>
      </c>
      <c r="N372" s="3" t="n">
        <v>174050</v>
      </c>
      <c r="O372" s="4" t="str"/>
      <c r="P372" s="4" t="str"/>
      <c r="Q372" s="4" t="str"/>
      <c r="R372" s="4" t="str"/>
      <c r="S372" s="4" t="str"/>
      <c r="T372" s="4" t="str"/>
      <c r="U372" s="4" t="str"/>
      <c r="V372" s="4" t="n">
        <v>1</v>
      </c>
    </row>
    <row r="373">
      <c r="A373" t="n">
        <v>49</v>
      </c>
      <c r="B373" t="inlineStr">
        <is>
          <t>20601106699</t>
        </is>
      </c>
      <c r="C373" t="inlineStr">
        <is>
          <t>COOPERATIVA AGRARIA DE PRODUCTOS BIO ORGÁNICOS Y GRANOS ANDINOS DE VIRACO - COOPRORGANIC</t>
        </is>
      </c>
      <c r="D373" s="6" t="n">
        <v>2021</v>
      </c>
      <c r="E373" t="n">
        <v>1</v>
      </c>
      <c r="F373" t="inlineStr">
        <is>
          <t>PAC</t>
        </is>
      </c>
      <c r="G373" s="4" t="n">
        <v>22</v>
      </c>
      <c r="H373" s="4" t="n">
        <v>1</v>
      </c>
      <c r="I373" s="4" t="n">
        <v>23</v>
      </c>
      <c r="J373" s="4" t="n">
        <v>18</v>
      </c>
      <c r="K373" s="4" t="n">
        <v>8</v>
      </c>
      <c r="L373" s="3" t="n">
        <v>0</v>
      </c>
      <c r="M373" s="3" t="n">
        <v>0</v>
      </c>
      <c r="N373" s="3" t="n">
        <v>0</v>
      </c>
      <c r="O373" s="4" t="str"/>
      <c r="P373" s="4" t="str"/>
      <c r="Q373" s="4" t="str"/>
      <c r="R373" s="4" t="str"/>
      <c r="S373" s="4" t="str"/>
      <c r="T373" s="4" t="str"/>
      <c r="U373" s="4" t="str"/>
      <c r="V373" s="4" t="n">
        <v>1</v>
      </c>
    </row>
    <row r="374">
      <c r="A374" t="n">
        <v>49</v>
      </c>
      <c r="B374" t="inlineStr">
        <is>
          <t>20601106699</t>
        </is>
      </c>
      <c r="C374" t="inlineStr">
        <is>
          <t>COOPERATIVA AGRARIA DE PRODUCTOS BIO ORGÁNICOS Y GRANOS ANDINOS DE VIRACO - COOPRORGANIC</t>
        </is>
      </c>
      <c r="D374" s="6" t="n">
        <v>2022</v>
      </c>
      <c r="E374" t="n">
        <v>1</v>
      </c>
      <c r="F374" t="inlineStr">
        <is>
          <t>PAC</t>
        </is>
      </c>
      <c r="G374" s="4" t="n">
        <v>22</v>
      </c>
      <c r="H374" s="4" t="n">
        <v>1</v>
      </c>
      <c r="I374" s="4" t="n">
        <v>23</v>
      </c>
      <c r="J374" s="4" t="n">
        <v>24</v>
      </c>
      <c r="K374" s="4" t="n">
        <v>4</v>
      </c>
      <c r="L374" s="3" t="n">
        <v>0</v>
      </c>
      <c r="M374" s="3" t="n">
        <v>0</v>
      </c>
      <c r="N374" s="3" t="n">
        <v>0</v>
      </c>
      <c r="O374" s="4" t="str"/>
      <c r="P374" s="4" t="str"/>
      <c r="Q374" s="4" t="str"/>
      <c r="R374" s="4" t="str"/>
      <c r="S374" s="4" t="str"/>
      <c r="T374" s="4" t="str"/>
      <c r="U374" s="4" t="str"/>
      <c r="V374" s="4" t="n">
        <v>1</v>
      </c>
    </row>
    <row r="375">
      <c r="A375" t="n">
        <v>49</v>
      </c>
      <c r="B375" t="inlineStr">
        <is>
          <t>20601106699</t>
        </is>
      </c>
      <c r="C375" t="inlineStr">
        <is>
          <t>COOPERATIVA AGRARIA DE PRODUCTOS BIO ORGÁNICOS Y GRANOS ANDINOS DE VIRACO - COOPRORGANIC</t>
        </is>
      </c>
      <c r="D375" s="6" t="n">
        <v>2023</v>
      </c>
      <c r="F375" t="inlineStr">
        <is>
          <t>PAC</t>
        </is>
      </c>
      <c r="G375" s="4" t="n">
        <v>0</v>
      </c>
      <c r="H375" s="4" t="n">
        <v>0</v>
      </c>
      <c r="I375" s="4" t="n">
        <v>0</v>
      </c>
      <c r="J375" s="4" t="n">
        <v>0</v>
      </c>
      <c r="K375" s="4" t="n">
        <v>0</v>
      </c>
      <c r="L375" s="3" t="n">
        <v>0</v>
      </c>
      <c r="M375" s="3" t="n">
        <v>0</v>
      </c>
      <c r="N375" s="3" t="n">
        <v>0</v>
      </c>
      <c r="O375" s="4" t="n">
        <v>0</v>
      </c>
      <c r="P375" s="4" t="n">
        <v>0</v>
      </c>
      <c r="Q375" s="4" t="n">
        <v>0</v>
      </c>
      <c r="R375" s="4" t="n">
        <v>0</v>
      </c>
      <c r="S375" s="4" t="n">
        <v>0</v>
      </c>
      <c r="T375" s="4" t="n">
        <v>0</v>
      </c>
      <c r="U375" s="4" t="n">
        <v>0</v>
      </c>
      <c r="V375" s="4" t="n">
        <v>1</v>
      </c>
    </row>
    <row r="376">
      <c r="A376" t="n">
        <v>49</v>
      </c>
      <c r="B376" t="inlineStr">
        <is>
          <t>20601106699</t>
        </is>
      </c>
      <c r="C376" t="inlineStr">
        <is>
          <t>COOPERATIVA AGRARIA DE PRODUCTOS BIO ORGÁNICOS Y GRANOS ANDINOS DE VIRACO - COOPRORGANIC</t>
        </is>
      </c>
      <c r="D376" s="6" t="n">
        <v>2024</v>
      </c>
      <c r="F376" t="inlineStr">
        <is>
          <t>PAC</t>
        </is>
      </c>
      <c r="G376" s="4" t="n">
        <v>0</v>
      </c>
      <c r="H376" s="4" t="n">
        <v>0</v>
      </c>
      <c r="I376" s="4" t="n">
        <v>0</v>
      </c>
      <c r="J376" s="4" t="n">
        <v>0</v>
      </c>
      <c r="K376" s="4" t="n">
        <v>0</v>
      </c>
      <c r="L376" s="3" t="n">
        <v>0</v>
      </c>
      <c r="M376" s="3" t="n">
        <v>0</v>
      </c>
      <c r="N376" s="3" t="n">
        <v>0</v>
      </c>
      <c r="O376" s="4" t="n">
        <v>0</v>
      </c>
      <c r="P376" s="4" t="n">
        <v>0</v>
      </c>
      <c r="Q376" s="4" t="str"/>
      <c r="R376" s="4" t="n">
        <v>0</v>
      </c>
      <c r="S376" s="4" t="n">
        <v>0</v>
      </c>
      <c r="T376" s="4" t="n">
        <v>0</v>
      </c>
      <c r="U376" s="4" t="n">
        <v>0</v>
      </c>
      <c r="V376" s="4" t="n">
        <v>1</v>
      </c>
    </row>
    <row r="377">
      <c r="A377" t="n">
        <v>49</v>
      </c>
      <c r="B377" t="inlineStr">
        <is>
          <t>20601106699</t>
        </is>
      </c>
      <c r="C377" t="inlineStr">
        <is>
          <t>COOPERATIVA AGRARIA DE PRODUCTOS BIO ORGÁNICOS Y GRANOS ANDINOS DE VIRACO - COOPRORGANIC</t>
        </is>
      </c>
      <c r="D377" s="6" t="n">
        <v>2025</v>
      </c>
      <c r="F377" t="inlineStr">
        <is>
          <t>PAC</t>
        </is>
      </c>
      <c r="G377" s="4" t="n">
        <v>0</v>
      </c>
      <c r="H377" s="4" t="n">
        <v>0</v>
      </c>
      <c r="I377" s="4" t="n">
        <v>0</v>
      </c>
      <c r="J377" s="4" t="n">
        <v>0</v>
      </c>
      <c r="K377" s="4" t="n">
        <v>0</v>
      </c>
      <c r="L377" s="3" t="n">
        <v>0</v>
      </c>
      <c r="M377" s="3" t="n">
        <v>0</v>
      </c>
      <c r="N377" s="3" t="n">
        <v>0</v>
      </c>
      <c r="O377" s="4" t="n">
        <v>0</v>
      </c>
      <c r="P377" s="4" t="n">
        <v>0</v>
      </c>
      <c r="Q377" s="4" t="str"/>
      <c r="R377" s="4" t="n">
        <v>0</v>
      </c>
      <c r="S377" s="4" t="n">
        <v>0</v>
      </c>
      <c r="T377" s="4" t="n">
        <v>0</v>
      </c>
      <c r="U377" s="4" t="n">
        <v>0</v>
      </c>
      <c r="V377" s="4" t="n">
        <v>1</v>
      </c>
    </row>
    <row r="378">
      <c r="A378" t="n">
        <v>50</v>
      </c>
      <c r="B378" t="inlineStr">
        <is>
          <t>20600122330</t>
        </is>
      </c>
      <c r="C378" t="inlineStr">
        <is>
          <t>COOPERATIVA AGRARIA BIO-ORGANICA CONDESUYOS - COOPABIC</t>
        </is>
      </c>
      <c r="D378" s="6" t="n">
        <v>2018</v>
      </c>
      <c r="E378" t="n">
        <v>1</v>
      </c>
      <c r="F378" t="inlineStr">
        <is>
          <t>PAC</t>
        </is>
      </c>
      <c r="G378" s="4" t="str"/>
      <c r="H378" s="4" t="str"/>
      <c r="I378" s="4" t="n">
        <v>100</v>
      </c>
      <c r="J378" s="4" t="str"/>
      <c r="K378" s="4" t="str"/>
      <c r="L378" s="3" t="str"/>
      <c r="M378" s="3" t="str"/>
      <c r="N378" s="3" t="n">
        <v>0</v>
      </c>
      <c r="O378" s="4" t="str"/>
      <c r="P378" s="4" t="str"/>
      <c r="Q378" s="4" t="str"/>
      <c r="R378" s="4" t="str"/>
      <c r="S378" s="4" t="str"/>
      <c r="T378" s="4" t="str"/>
      <c r="U378" s="4" t="str"/>
      <c r="V378" s="4" t="n">
        <v>3</v>
      </c>
    </row>
    <row r="379">
      <c r="A379" t="n">
        <v>50</v>
      </c>
      <c r="B379" t="inlineStr">
        <is>
          <t>20600122330</t>
        </is>
      </c>
      <c r="C379" t="inlineStr">
        <is>
          <t>COOPERATIVA AGRARIA BIO-ORGANICA CONDESUYOS - COOPABIC</t>
        </is>
      </c>
      <c r="D379" s="6" t="n">
        <v>2019</v>
      </c>
      <c r="E379" t="n">
        <v>1</v>
      </c>
      <c r="F379" t="inlineStr">
        <is>
          <t>PAC</t>
        </is>
      </c>
      <c r="G379" s="4" t="n">
        <v>94</v>
      </c>
      <c r="H379" s="4" t="n">
        <v>23</v>
      </c>
      <c r="I379" s="4" t="n">
        <v>117</v>
      </c>
      <c r="J379" s="4" t="str"/>
      <c r="K379" s="4" t="str"/>
      <c r="L379" s="3" t="n">
        <v>264992</v>
      </c>
      <c r="M379" s="3" t="n">
        <v>0</v>
      </c>
      <c r="N379" s="3" t="n">
        <v>264992</v>
      </c>
      <c r="O379" s="4" t="str"/>
      <c r="P379" s="4" t="str"/>
      <c r="Q379" s="4" t="str"/>
      <c r="R379" s="4" t="str"/>
      <c r="S379" s="4" t="str"/>
      <c r="T379" s="4" t="str"/>
      <c r="U379" s="4" t="str"/>
      <c r="V379" s="4" t="n">
        <v>3</v>
      </c>
    </row>
    <row r="380">
      <c r="A380" t="n">
        <v>50</v>
      </c>
      <c r="B380" t="inlineStr">
        <is>
          <t>20600122330</t>
        </is>
      </c>
      <c r="C380" t="inlineStr">
        <is>
          <t>COOPERATIVA AGRARIA BIO-ORGANICA CONDESUYOS - COOPABIC</t>
        </is>
      </c>
      <c r="D380" s="6" t="n">
        <v>2020</v>
      </c>
      <c r="E380" t="n">
        <v>1</v>
      </c>
      <c r="F380" t="inlineStr">
        <is>
          <t>PAC</t>
        </is>
      </c>
      <c r="G380" s="4" t="n">
        <v>68</v>
      </c>
      <c r="H380" s="4" t="n">
        <v>23</v>
      </c>
      <c r="I380" s="4" t="n">
        <v>91</v>
      </c>
      <c r="J380" s="4" t="n">
        <v>4</v>
      </c>
      <c r="K380" s="4" t="n">
        <v>7</v>
      </c>
      <c r="L380" s="3" t="n">
        <v>190334</v>
      </c>
      <c r="M380" s="3" t="n">
        <v>0</v>
      </c>
      <c r="N380" s="3" t="n">
        <v>190334</v>
      </c>
      <c r="O380" s="4" t="str"/>
      <c r="P380" s="4" t="str"/>
      <c r="Q380" s="4" t="str"/>
      <c r="R380" s="4" t="str"/>
      <c r="S380" s="4" t="str"/>
      <c r="T380" s="4" t="str"/>
      <c r="U380" s="4" t="str"/>
      <c r="V380" s="4" t="n">
        <v>3</v>
      </c>
    </row>
    <row r="381">
      <c r="A381" t="n">
        <v>50</v>
      </c>
      <c r="B381" t="inlineStr">
        <is>
          <t>20600122330</t>
        </is>
      </c>
      <c r="C381" t="inlineStr">
        <is>
          <t>COOPERATIVA AGRARIA BIO-ORGANICA CONDESUYOS - COOPABIC</t>
        </is>
      </c>
      <c r="D381" s="6" t="n">
        <v>2021</v>
      </c>
      <c r="E381" t="n">
        <v>1</v>
      </c>
      <c r="F381" t="inlineStr">
        <is>
          <t>PAC</t>
        </is>
      </c>
      <c r="G381" s="4" t="n">
        <v>28</v>
      </c>
      <c r="H381" s="4" t="n">
        <v>3</v>
      </c>
      <c r="I381" s="4" t="n">
        <v>31</v>
      </c>
      <c r="J381" s="4" t="n">
        <v>19</v>
      </c>
      <c r="K381" s="4" t="n">
        <v>8</v>
      </c>
      <c r="L381" s="3" t="n">
        <v>0</v>
      </c>
      <c r="M381" s="3" t="n">
        <v>0</v>
      </c>
      <c r="N381" s="3" t="n">
        <v>0</v>
      </c>
      <c r="O381" s="4" t="str"/>
      <c r="P381" s="4" t="str"/>
      <c r="Q381" s="4" t="str"/>
      <c r="R381" s="4" t="str"/>
      <c r="S381" s="4" t="str"/>
      <c r="T381" s="4" t="str"/>
      <c r="U381" s="4" t="str"/>
      <c r="V381" s="4" t="n">
        <v>3</v>
      </c>
    </row>
    <row r="382">
      <c r="A382" t="n">
        <v>50</v>
      </c>
      <c r="B382" t="inlineStr">
        <is>
          <t>20600122330</t>
        </is>
      </c>
      <c r="C382" t="inlineStr">
        <is>
          <t>COOPERATIVA AGRARIA BIO-ORGANICA CONDESUYOS - COOPABIC</t>
        </is>
      </c>
      <c r="D382" s="6" t="n">
        <v>2022</v>
      </c>
      <c r="E382" t="n">
        <v>1</v>
      </c>
      <c r="F382" t="inlineStr">
        <is>
          <t>PAC</t>
        </is>
      </c>
      <c r="G382" s="4" t="n">
        <v>28</v>
      </c>
      <c r="H382" s="4" t="n">
        <v>3</v>
      </c>
      <c r="I382" s="4" t="n">
        <v>31</v>
      </c>
      <c r="J382" s="4" t="n">
        <v>23</v>
      </c>
      <c r="K382" s="4" t="n">
        <v>4</v>
      </c>
      <c r="L382" s="3" t="n">
        <v>0</v>
      </c>
      <c r="M382" s="3" t="n">
        <v>0</v>
      </c>
      <c r="N382" s="3" t="n">
        <v>0</v>
      </c>
      <c r="O382" s="4" t="str"/>
      <c r="P382" s="4" t="str"/>
      <c r="Q382" s="4" t="str"/>
      <c r="R382" s="4" t="str"/>
      <c r="S382" s="4" t="str"/>
      <c r="T382" s="4" t="str"/>
      <c r="U382" s="4" t="str"/>
      <c r="V382" s="4" t="n">
        <v>3</v>
      </c>
    </row>
    <row r="383">
      <c r="A383" t="n">
        <v>50</v>
      </c>
      <c r="B383" t="inlineStr">
        <is>
          <t>20600122330</t>
        </is>
      </c>
      <c r="C383" t="inlineStr">
        <is>
          <t>COOPERATIVA AGRARIA BIO-ORGANICA CONDESUYOS - COOPABIC</t>
        </is>
      </c>
      <c r="D383" s="6" t="n">
        <v>2023</v>
      </c>
      <c r="F383" t="inlineStr">
        <is>
          <t>PAC</t>
        </is>
      </c>
      <c r="G383" s="4" t="n">
        <v>0</v>
      </c>
      <c r="H383" s="4" t="n">
        <v>0</v>
      </c>
      <c r="I383" s="4" t="n">
        <v>0</v>
      </c>
      <c r="J383" s="4" t="n">
        <v>0</v>
      </c>
      <c r="K383" s="4" t="n">
        <v>0</v>
      </c>
      <c r="L383" s="3" t="n">
        <v>0</v>
      </c>
      <c r="M383" s="3" t="n">
        <v>0</v>
      </c>
      <c r="N383" s="3" t="n">
        <v>0</v>
      </c>
      <c r="O383" s="4" t="n">
        <v>0</v>
      </c>
      <c r="P383" s="4" t="n">
        <v>0</v>
      </c>
      <c r="Q383" s="4" t="n">
        <v>0</v>
      </c>
      <c r="R383" s="4" t="n">
        <v>0</v>
      </c>
      <c r="S383" s="4" t="n">
        <v>0</v>
      </c>
      <c r="T383" s="4" t="n">
        <v>0</v>
      </c>
      <c r="U383" s="4" t="n">
        <v>0</v>
      </c>
      <c r="V383" s="4" t="n">
        <v>3</v>
      </c>
    </row>
    <row r="384">
      <c r="A384" t="n">
        <v>50</v>
      </c>
      <c r="B384" t="inlineStr">
        <is>
          <t>20600122330</t>
        </is>
      </c>
      <c r="C384" t="inlineStr">
        <is>
          <t>COOPERATIVA AGRARIA BIO-ORGANICA CONDESUYOS - COOPABIC</t>
        </is>
      </c>
      <c r="D384" s="6" t="n">
        <v>2024</v>
      </c>
      <c r="F384" t="inlineStr">
        <is>
          <t>PAC</t>
        </is>
      </c>
      <c r="G384" s="4" t="n">
        <v>0</v>
      </c>
      <c r="H384" s="4" t="n">
        <v>0</v>
      </c>
      <c r="I384" s="4" t="n">
        <v>0</v>
      </c>
      <c r="J384" s="4" t="n">
        <v>0</v>
      </c>
      <c r="K384" s="4" t="n">
        <v>0</v>
      </c>
      <c r="L384" s="3" t="n">
        <v>0</v>
      </c>
      <c r="M384" s="3" t="n">
        <v>0</v>
      </c>
      <c r="N384" s="3" t="n">
        <v>0</v>
      </c>
      <c r="O384" s="4" t="n">
        <v>0</v>
      </c>
      <c r="P384" s="4" t="n">
        <v>0</v>
      </c>
      <c r="Q384" s="4" t="str"/>
      <c r="R384" s="4" t="n">
        <v>0</v>
      </c>
      <c r="S384" s="4" t="n">
        <v>0</v>
      </c>
      <c r="T384" s="4" t="n">
        <v>0</v>
      </c>
      <c r="U384" s="4" t="n">
        <v>0</v>
      </c>
      <c r="V384" s="4" t="n">
        <v>3</v>
      </c>
    </row>
    <row r="385">
      <c r="A385" t="n">
        <v>50</v>
      </c>
      <c r="B385" t="inlineStr">
        <is>
          <t>20600122330</t>
        </is>
      </c>
      <c r="C385" t="inlineStr">
        <is>
          <t>COOPERATIVA AGRARIA BIO-ORGANICA CONDESUYOS - COOPABIC</t>
        </is>
      </c>
      <c r="D385" s="6" t="n">
        <v>2025</v>
      </c>
      <c r="F385" t="inlineStr">
        <is>
          <t>PAC</t>
        </is>
      </c>
      <c r="G385" s="4" t="n">
        <v>0</v>
      </c>
      <c r="H385" s="4" t="n">
        <v>0</v>
      </c>
      <c r="I385" s="4" t="n">
        <v>0</v>
      </c>
      <c r="J385" s="4" t="n">
        <v>0</v>
      </c>
      <c r="K385" s="4" t="n">
        <v>0</v>
      </c>
      <c r="L385" s="3" t="n">
        <v>0</v>
      </c>
      <c r="M385" s="3" t="n">
        <v>0</v>
      </c>
      <c r="N385" s="3" t="n">
        <v>0</v>
      </c>
      <c r="O385" s="4" t="n">
        <v>0</v>
      </c>
      <c r="P385" s="4" t="n">
        <v>0</v>
      </c>
      <c r="Q385" s="4" t="str"/>
      <c r="R385" s="4" t="n">
        <v>0</v>
      </c>
      <c r="S385" s="4" t="n">
        <v>0</v>
      </c>
      <c r="T385" s="4" t="n">
        <v>0</v>
      </c>
      <c r="U385" s="4" t="n">
        <v>0</v>
      </c>
      <c r="V385" s="4" t="n">
        <v>3</v>
      </c>
    </row>
    <row r="386">
      <c r="A386" t="n">
        <v>51</v>
      </c>
      <c r="B386" t="inlineStr">
        <is>
          <t>20600690184</t>
        </is>
      </c>
      <c r="C386" t="inlineStr">
        <is>
          <t>EMPRESA AGROINDUSTRIAL Y SERVICIOS GENERALES</t>
        </is>
      </c>
      <c r="D386" s="6" t="n">
        <v>2018</v>
      </c>
      <c r="E386" t="n">
        <v>1</v>
      </c>
      <c r="F386" t="inlineStr">
        <is>
          <t>PAC</t>
        </is>
      </c>
      <c r="G386" s="4" t="str"/>
      <c r="H386" s="4" t="str"/>
      <c r="I386" s="4" t="n">
        <v>62</v>
      </c>
      <c r="J386" s="4" t="str"/>
      <c r="K386" s="4" t="str"/>
      <c r="L386" s="3" t="str"/>
      <c r="M386" s="3" t="str"/>
      <c r="N386" s="3" t="n">
        <v>0</v>
      </c>
      <c r="O386" s="4" t="str"/>
      <c r="P386" s="4" t="str"/>
      <c r="Q386" s="4" t="str"/>
      <c r="R386" s="4" t="str"/>
      <c r="S386" s="4" t="str"/>
      <c r="T386" s="4" t="str"/>
      <c r="U386" s="4" t="str"/>
      <c r="V386" s="4" t="n">
        <v>1</v>
      </c>
    </row>
    <row r="387">
      <c r="A387" t="n">
        <v>51</v>
      </c>
      <c r="B387" t="inlineStr">
        <is>
          <t>20600690184</t>
        </is>
      </c>
      <c r="C387" t="inlineStr">
        <is>
          <t>EMPRESA AGROINDUSTRIAL Y SERVICIOS GENERALES</t>
        </is>
      </c>
      <c r="D387" s="6" t="n">
        <v>2019</v>
      </c>
      <c r="E387" t="n">
        <v>1</v>
      </c>
      <c r="F387" t="inlineStr">
        <is>
          <t>PAC</t>
        </is>
      </c>
      <c r="G387" s="4" t="n">
        <v>47</v>
      </c>
      <c r="H387" s="4" t="n">
        <v>15</v>
      </c>
      <c r="I387" s="4" t="n">
        <v>62</v>
      </c>
      <c r="J387" s="4" t="str"/>
      <c r="K387" s="4" t="str"/>
      <c r="L387" s="3" t="n">
        <v>39645.34</v>
      </c>
      <c r="M387" s="3" t="n">
        <v>0</v>
      </c>
      <c r="N387" s="3" t="n">
        <v>39645.34</v>
      </c>
      <c r="O387" s="4" t="str"/>
      <c r="P387" s="4" t="str"/>
      <c r="Q387" s="4" t="str"/>
      <c r="R387" s="4" t="str"/>
      <c r="S387" s="4" t="str"/>
      <c r="T387" s="4" t="str"/>
      <c r="U387" s="4" t="str"/>
      <c r="V387" s="4" t="n">
        <v>1</v>
      </c>
    </row>
    <row r="388">
      <c r="A388" t="n">
        <v>51</v>
      </c>
      <c r="B388" t="inlineStr">
        <is>
          <t>20600690184</t>
        </is>
      </c>
      <c r="C388" t="inlineStr">
        <is>
          <t>EMPRESA AGROINDUSTRIAL Y SERVICIOS GENERALES</t>
        </is>
      </c>
      <c r="D388" s="6" t="n">
        <v>2020</v>
      </c>
      <c r="E388" t="n">
        <v>1</v>
      </c>
      <c r="F388" t="inlineStr">
        <is>
          <t>PAC</t>
        </is>
      </c>
      <c r="G388" s="4" t="n">
        <v>49</v>
      </c>
      <c r="H388" s="4" t="n">
        <v>13</v>
      </c>
      <c r="I388" s="4" t="n">
        <v>62</v>
      </c>
      <c r="J388" s="4" t="n">
        <v>4</v>
      </c>
      <c r="K388" s="4" t="n">
        <v>3</v>
      </c>
      <c r="L388" s="3" t="n">
        <v>37660.8</v>
      </c>
      <c r="M388" s="3" t="n">
        <v>0</v>
      </c>
      <c r="N388" s="3" t="n">
        <v>37660.8</v>
      </c>
      <c r="O388" s="4" t="str"/>
      <c r="P388" s="4" t="str"/>
      <c r="Q388" s="4" t="str"/>
      <c r="R388" s="4" t="str"/>
      <c r="S388" s="4" t="str"/>
      <c r="T388" s="4" t="str"/>
      <c r="U388" s="4" t="str"/>
      <c r="V388" s="4" t="n">
        <v>1</v>
      </c>
    </row>
    <row r="389">
      <c r="A389" t="n">
        <v>51</v>
      </c>
      <c r="B389" t="inlineStr">
        <is>
          <t>20600690184</t>
        </is>
      </c>
      <c r="C389" t="inlineStr">
        <is>
          <t>EMPRESA AGROINDUSTRIAL Y SERVICIOS GENERALES</t>
        </is>
      </c>
      <c r="D389" s="6" t="n">
        <v>2021</v>
      </c>
      <c r="E389" t="n">
        <v>1</v>
      </c>
      <c r="F389" t="inlineStr">
        <is>
          <t>PAC</t>
        </is>
      </c>
      <c r="G389" s="4" t="n">
        <v>47</v>
      </c>
      <c r="H389" s="4" t="n">
        <v>15</v>
      </c>
      <c r="I389" s="4" t="n">
        <v>62</v>
      </c>
      <c r="J389" s="4" t="n">
        <v>53</v>
      </c>
      <c r="K389" s="4" t="n">
        <v>10</v>
      </c>
      <c r="L389" s="3" t="n">
        <v>74362.39999999999</v>
      </c>
      <c r="M389" s="3" t="n">
        <v>0</v>
      </c>
      <c r="N389" s="3" t="n">
        <v>74362.39999999999</v>
      </c>
      <c r="O389" s="4" t="str"/>
      <c r="P389" s="4" t="str"/>
      <c r="Q389" s="4" t="str"/>
      <c r="R389" s="4" t="str"/>
      <c r="S389" s="4" t="str"/>
      <c r="T389" s="4" t="str"/>
      <c r="U389" s="4" t="str"/>
      <c r="V389" s="4" t="n">
        <v>1</v>
      </c>
    </row>
    <row r="390">
      <c r="A390" t="n">
        <v>51</v>
      </c>
      <c r="B390" t="inlineStr">
        <is>
          <t>20600690184</t>
        </is>
      </c>
      <c r="C390" t="inlineStr">
        <is>
          <t>EMPRESA AGROINDUSTRIAL Y SERVICIOS GENERALES</t>
        </is>
      </c>
      <c r="D390" s="6" t="n">
        <v>2022</v>
      </c>
      <c r="E390" t="n">
        <v>1</v>
      </c>
      <c r="F390" t="inlineStr">
        <is>
          <t>PAC</t>
        </is>
      </c>
      <c r="G390" s="4" t="n">
        <v>47</v>
      </c>
      <c r="H390" s="4" t="n">
        <v>15</v>
      </c>
      <c r="I390" s="4" t="n">
        <v>62</v>
      </c>
      <c r="J390" s="4" t="n">
        <v>31</v>
      </c>
      <c r="K390" s="4" t="n">
        <v>5</v>
      </c>
      <c r="L390" s="3" t="n">
        <v>72365.99000000001</v>
      </c>
      <c r="M390" s="3" t="n">
        <v>0</v>
      </c>
      <c r="N390" s="3" t="n">
        <v>72365.99000000001</v>
      </c>
      <c r="O390" s="4" t="str"/>
      <c r="P390" s="4" t="str"/>
      <c r="Q390" s="4" t="str"/>
      <c r="R390" s="4" t="str"/>
      <c r="S390" s="4" t="str"/>
      <c r="T390" s="4" t="str"/>
      <c r="U390" s="4" t="str"/>
      <c r="V390" s="4" t="n">
        <v>1</v>
      </c>
    </row>
    <row r="391">
      <c r="A391" t="n">
        <v>51</v>
      </c>
      <c r="B391" t="inlineStr">
        <is>
          <t>20600690184</t>
        </is>
      </c>
      <c r="C391" t="inlineStr">
        <is>
          <t>EMPRESA AGROINDUSTRIAL Y SERVICIOS GENERALES</t>
        </is>
      </c>
      <c r="D391" s="6" t="n">
        <v>2023</v>
      </c>
      <c r="F391" t="inlineStr">
        <is>
          <t>PAC</t>
        </is>
      </c>
      <c r="G391" s="4" t="n">
        <v>0</v>
      </c>
      <c r="H391" s="4" t="n">
        <v>0</v>
      </c>
      <c r="I391" s="4" t="n">
        <v>0</v>
      </c>
      <c r="J391" s="4" t="n">
        <v>0</v>
      </c>
      <c r="K391" s="4" t="n">
        <v>0</v>
      </c>
      <c r="L391" s="3" t="n">
        <v>0</v>
      </c>
      <c r="M391" s="3" t="n">
        <v>0</v>
      </c>
      <c r="N391" s="3" t="n">
        <v>0</v>
      </c>
      <c r="O391" s="4" t="n">
        <v>0</v>
      </c>
      <c r="P391" s="4" t="n">
        <v>0</v>
      </c>
      <c r="Q391" s="4" t="n">
        <v>0</v>
      </c>
      <c r="R391" s="4" t="n">
        <v>0</v>
      </c>
      <c r="S391" s="4" t="n">
        <v>0</v>
      </c>
      <c r="T391" s="4" t="n">
        <v>0</v>
      </c>
      <c r="U391" s="4" t="n">
        <v>0</v>
      </c>
      <c r="V391" s="4" t="n">
        <v>1</v>
      </c>
    </row>
    <row r="392">
      <c r="A392" t="n">
        <v>51</v>
      </c>
      <c r="B392" t="inlineStr">
        <is>
          <t>20600690184</t>
        </is>
      </c>
      <c r="C392" t="inlineStr">
        <is>
          <t>EMPRESA AGROINDUSTRIAL Y SERVICIOS GENERALES</t>
        </is>
      </c>
      <c r="D392" s="6" t="n">
        <v>2024</v>
      </c>
      <c r="F392" t="inlineStr">
        <is>
          <t>PAC</t>
        </is>
      </c>
      <c r="G392" s="4" t="n">
        <v>0</v>
      </c>
      <c r="H392" s="4" t="n">
        <v>0</v>
      </c>
      <c r="I392" s="4" t="n">
        <v>0</v>
      </c>
      <c r="J392" s="4" t="n">
        <v>0</v>
      </c>
      <c r="K392" s="4" t="n">
        <v>0</v>
      </c>
      <c r="L392" s="3" t="n">
        <v>0</v>
      </c>
      <c r="M392" s="3" t="n">
        <v>0</v>
      </c>
      <c r="N392" s="3" t="n">
        <v>0</v>
      </c>
      <c r="O392" s="4" t="n">
        <v>0</v>
      </c>
      <c r="P392" s="4" t="n">
        <v>0</v>
      </c>
      <c r="Q392" s="4" t="str"/>
      <c r="R392" s="4" t="n">
        <v>0</v>
      </c>
      <c r="S392" s="4" t="n">
        <v>0</v>
      </c>
      <c r="T392" s="4" t="n">
        <v>0</v>
      </c>
      <c r="U392" s="4" t="n">
        <v>0</v>
      </c>
      <c r="V392" s="4" t="n">
        <v>1</v>
      </c>
    </row>
    <row r="393">
      <c r="A393" t="n">
        <v>51</v>
      </c>
      <c r="B393" t="inlineStr">
        <is>
          <t>20600690184</t>
        </is>
      </c>
      <c r="C393" t="inlineStr">
        <is>
          <t>EMPRESA AGROINDUSTRIAL Y SERVICIOS GENERALES</t>
        </is>
      </c>
      <c r="D393" s="6" t="n">
        <v>2025</v>
      </c>
      <c r="F393" t="inlineStr">
        <is>
          <t>PAC</t>
        </is>
      </c>
      <c r="G393" s="4" t="n">
        <v>0</v>
      </c>
      <c r="H393" s="4" t="n">
        <v>0</v>
      </c>
      <c r="I393" s="4" t="n">
        <v>0</v>
      </c>
      <c r="J393" s="4" t="n">
        <v>0</v>
      </c>
      <c r="K393" s="4" t="n">
        <v>0</v>
      </c>
      <c r="L393" s="3" t="n">
        <v>0</v>
      </c>
      <c r="M393" s="3" t="n">
        <v>0</v>
      </c>
      <c r="N393" s="3" t="n">
        <v>0</v>
      </c>
      <c r="O393" s="4" t="n">
        <v>0</v>
      </c>
      <c r="P393" s="4" t="n">
        <v>0</v>
      </c>
      <c r="Q393" s="4" t="str"/>
      <c r="R393" s="4" t="n">
        <v>0</v>
      </c>
      <c r="S393" s="4" t="n">
        <v>0</v>
      </c>
      <c r="T393" s="4" t="n">
        <v>0</v>
      </c>
      <c r="U393" s="4" t="n">
        <v>0</v>
      </c>
      <c r="V393" s="4" t="n">
        <v>1</v>
      </c>
    </row>
    <row r="394">
      <c r="A394" t="n">
        <v>52</v>
      </c>
      <c r="B394" t="inlineStr">
        <is>
          <t>20600838947</t>
        </is>
      </c>
      <c r="C394" t="inlineStr">
        <is>
          <t>PRODUCTOS LACTEOS AREQUIPA S.A.</t>
        </is>
      </c>
      <c r="D394" s="6" t="n">
        <v>2018</v>
      </c>
      <c r="E394" t="n">
        <v>1</v>
      </c>
      <c r="F394" t="inlineStr">
        <is>
          <t>PAC</t>
        </is>
      </c>
      <c r="G394" s="4" t="str"/>
      <c r="H394" s="4" t="str"/>
      <c r="I394" s="4" t="n">
        <v>52</v>
      </c>
      <c r="J394" s="4" t="str"/>
      <c r="K394" s="4" t="str"/>
      <c r="L394" s="3" t="str"/>
      <c r="M394" s="3" t="str"/>
      <c r="N394" s="3" t="n">
        <v>0</v>
      </c>
      <c r="O394" s="4" t="str"/>
      <c r="P394" s="4" t="str"/>
      <c r="Q394" s="4" t="str"/>
      <c r="R394" s="4" t="str"/>
      <c r="S394" s="4" t="str"/>
      <c r="T394" s="4" t="str"/>
      <c r="U394" s="4" t="str"/>
      <c r="V394" s="4" t="n">
        <v>1</v>
      </c>
    </row>
    <row r="395">
      <c r="A395" t="n">
        <v>52</v>
      </c>
      <c r="B395" t="inlineStr">
        <is>
          <t>20600838947</t>
        </is>
      </c>
      <c r="C395" t="inlineStr">
        <is>
          <t>PRODUCTOS LACTEOS AREQUIPA S.A.</t>
        </is>
      </c>
      <c r="D395" s="6" t="n">
        <v>2019</v>
      </c>
      <c r="E395" t="n">
        <v>1</v>
      </c>
      <c r="F395" t="inlineStr">
        <is>
          <t>PAC</t>
        </is>
      </c>
      <c r="G395" s="4" t="n">
        <v>43</v>
      </c>
      <c r="H395" s="4" t="n">
        <v>9</v>
      </c>
      <c r="I395" s="4" t="n">
        <v>52</v>
      </c>
      <c r="J395" s="4" t="str"/>
      <c r="K395" s="4" t="str"/>
      <c r="L395" s="3" t="n">
        <v>0</v>
      </c>
      <c r="M395" s="3" t="n">
        <v>0</v>
      </c>
      <c r="N395" s="3" t="n">
        <v>0</v>
      </c>
      <c r="O395" s="4" t="str"/>
      <c r="P395" s="4" t="str"/>
      <c r="Q395" s="4" t="str"/>
      <c r="R395" s="4" t="str"/>
      <c r="S395" s="4" t="str"/>
      <c r="T395" s="4" t="str"/>
      <c r="U395" s="4" t="str"/>
      <c r="V395" s="4" t="n">
        <v>1</v>
      </c>
    </row>
    <row r="396">
      <c r="A396" t="n">
        <v>52</v>
      </c>
      <c r="B396" t="inlineStr">
        <is>
          <t>20600838947</t>
        </is>
      </c>
      <c r="C396" t="inlineStr">
        <is>
          <t>PRODUCTOS LACTEOS AREQUIPA S.A.</t>
        </is>
      </c>
      <c r="D396" s="6" t="n">
        <v>2020</v>
      </c>
      <c r="F396" t="inlineStr">
        <is>
          <t>PAC</t>
        </is>
      </c>
      <c r="G396" s="4" t="n">
        <v>0</v>
      </c>
      <c r="H396" s="4" t="n">
        <v>0</v>
      </c>
      <c r="I396" s="4" t="n">
        <v>0</v>
      </c>
      <c r="J396" s="4" t="n">
        <v>0</v>
      </c>
      <c r="K396" s="4" t="n">
        <v>0</v>
      </c>
      <c r="L396" s="3" t="n">
        <v>0</v>
      </c>
      <c r="M396" s="3" t="n">
        <v>0</v>
      </c>
      <c r="N396" s="3" t="n">
        <v>0</v>
      </c>
      <c r="O396" s="4" t="str"/>
      <c r="P396" s="4" t="str"/>
      <c r="Q396" s="4" t="str"/>
      <c r="R396" s="4" t="str"/>
      <c r="S396" s="4" t="str"/>
      <c r="T396" s="4" t="str"/>
      <c r="U396" s="4" t="str"/>
      <c r="V396" s="4" t="n">
        <v>1</v>
      </c>
    </row>
    <row r="397">
      <c r="A397" t="n">
        <v>52</v>
      </c>
      <c r="B397" t="inlineStr">
        <is>
          <t>20600838947</t>
        </is>
      </c>
      <c r="C397" t="inlineStr">
        <is>
          <t>PRODUCTOS LACTEOS AREQUIPA S.A.</t>
        </is>
      </c>
      <c r="D397" s="6" t="n">
        <v>2021</v>
      </c>
      <c r="F397" t="inlineStr">
        <is>
          <t>PAC</t>
        </is>
      </c>
      <c r="G397" s="4" t="n">
        <v>0</v>
      </c>
      <c r="H397" s="4" t="n">
        <v>0</v>
      </c>
      <c r="I397" s="4" t="n">
        <v>0</v>
      </c>
      <c r="J397" s="4" t="n">
        <v>0</v>
      </c>
      <c r="K397" s="4" t="n">
        <v>0</v>
      </c>
      <c r="L397" s="3" t="n">
        <v>0</v>
      </c>
      <c r="M397" s="3" t="n">
        <v>0</v>
      </c>
      <c r="N397" s="3" t="n">
        <v>0</v>
      </c>
      <c r="O397" s="4" t="str"/>
      <c r="P397" s="4" t="str"/>
      <c r="Q397" s="4" t="str"/>
      <c r="R397" s="4" t="str"/>
      <c r="S397" s="4" t="str"/>
      <c r="T397" s="4" t="str"/>
      <c r="U397" s="4" t="str"/>
      <c r="V397" s="4" t="n">
        <v>1</v>
      </c>
    </row>
    <row r="398">
      <c r="A398" t="n">
        <v>52</v>
      </c>
      <c r="B398" t="inlineStr">
        <is>
          <t>20600838947</t>
        </is>
      </c>
      <c r="C398" t="inlineStr">
        <is>
          <t>PRODUCTOS LACTEOS AREQUIPA S.A.</t>
        </is>
      </c>
      <c r="D398" s="6" t="n">
        <v>2022</v>
      </c>
      <c r="F398" t="inlineStr">
        <is>
          <t>PAC</t>
        </is>
      </c>
      <c r="G398" s="4" t="n">
        <v>0</v>
      </c>
      <c r="H398" s="4" t="n">
        <v>0</v>
      </c>
      <c r="I398" s="4" t="n">
        <v>0</v>
      </c>
      <c r="J398" s="4" t="n">
        <v>0</v>
      </c>
      <c r="K398" s="4" t="n">
        <v>0</v>
      </c>
      <c r="L398" s="3" t="n">
        <v>0</v>
      </c>
      <c r="M398" s="3" t="n">
        <v>0</v>
      </c>
      <c r="N398" s="3" t="n">
        <v>0</v>
      </c>
      <c r="O398" s="4" t="str"/>
      <c r="P398" s="4" t="str"/>
      <c r="Q398" s="4" t="str"/>
      <c r="R398" s="4" t="str"/>
      <c r="S398" s="4" t="str"/>
      <c r="T398" s="4" t="str"/>
      <c r="U398" s="4" t="str"/>
      <c r="V398" s="4" t="n">
        <v>1</v>
      </c>
    </row>
    <row r="399">
      <c r="A399" t="n">
        <v>52</v>
      </c>
      <c r="B399" t="inlineStr">
        <is>
          <t>20600838947</t>
        </is>
      </c>
      <c r="C399" t="inlineStr">
        <is>
          <t>PRODUCTOS LACTEOS AREQUIPA S.A.</t>
        </is>
      </c>
      <c r="D399" s="6" t="n">
        <v>2023</v>
      </c>
      <c r="F399" t="inlineStr">
        <is>
          <t>PAC</t>
        </is>
      </c>
      <c r="G399" s="4" t="n">
        <v>0</v>
      </c>
      <c r="H399" s="4" t="n">
        <v>0</v>
      </c>
      <c r="I399" s="4" t="n">
        <v>0</v>
      </c>
      <c r="J399" s="4" t="n">
        <v>0</v>
      </c>
      <c r="K399" s="4" t="n">
        <v>0</v>
      </c>
      <c r="L399" s="3" t="n">
        <v>0</v>
      </c>
      <c r="M399" s="3" t="n">
        <v>0</v>
      </c>
      <c r="N399" s="3" t="n">
        <v>0</v>
      </c>
      <c r="O399" s="4" t="n">
        <v>0</v>
      </c>
      <c r="P399" s="4" t="n">
        <v>0</v>
      </c>
      <c r="Q399" s="4" t="n">
        <v>0</v>
      </c>
      <c r="R399" s="4" t="n">
        <v>0</v>
      </c>
      <c r="S399" s="4" t="n">
        <v>0</v>
      </c>
      <c r="T399" s="4" t="n">
        <v>0</v>
      </c>
      <c r="U399" s="4" t="n">
        <v>0</v>
      </c>
      <c r="V399" s="4" t="n">
        <v>1</v>
      </c>
    </row>
    <row r="400">
      <c r="A400" t="n">
        <v>52</v>
      </c>
      <c r="B400" t="inlineStr">
        <is>
          <t>20600838947</t>
        </is>
      </c>
      <c r="C400" t="inlineStr">
        <is>
          <t>PRODUCTOS LACTEOS AREQUIPA S.A.</t>
        </is>
      </c>
      <c r="D400" s="6" t="n">
        <v>2024</v>
      </c>
      <c r="F400" t="inlineStr">
        <is>
          <t>PAC</t>
        </is>
      </c>
      <c r="G400" s="4" t="n">
        <v>0</v>
      </c>
      <c r="H400" s="4" t="n">
        <v>0</v>
      </c>
      <c r="I400" s="4" t="n">
        <v>0</v>
      </c>
      <c r="J400" s="4" t="n">
        <v>0</v>
      </c>
      <c r="K400" s="4" t="n">
        <v>0</v>
      </c>
      <c r="L400" s="3" t="n">
        <v>0</v>
      </c>
      <c r="M400" s="3" t="n">
        <v>0</v>
      </c>
      <c r="N400" s="3" t="n">
        <v>0</v>
      </c>
      <c r="O400" s="4" t="n">
        <v>0</v>
      </c>
      <c r="P400" s="4" t="n">
        <v>0</v>
      </c>
      <c r="Q400" s="4" t="str"/>
      <c r="R400" s="4" t="n">
        <v>0</v>
      </c>
      <c r="S400" s="4" t="n">
        <v>0</v>
      </c>
      <c r="T400" s="4" t="n">
        <v>0</v>
      </c>
      <c r="U400" s="4" t="n">
        <v>0</v>
      </c>
      <c r="V400" s="4" t="n">
        <v>1</v>
      </c>
    </row>
    <row r="401">
      <c r="A401" t="n">
        <v>52</v>
      </c>
      <c r="B401" t="inlineStr">
        <is>
          <t>20600838947</t>
        </is>
      </c>
      <c r="C401" t="inlineStr">
        <is>
          <t>PRODUCTOS LACTEOS AREQUIPA S.A.</t>
        </is>
      </c>
      <c r="D401" s="6" t="n">
        <v>2025</v>
      </c>
      <c r="F401" t="inlineStr">
        <is>
          <t>PAC</t>
        </is>
      </c>
      <c r="G401" s="4" t="n">
        <v>0</v>
      </c>
      <c r="H401" s="4" t="n">
        <v>0</v>
      </c>
      <c r="I401" s="4" t="n">
        <v>0</v>
      </c>
      <c r="J401" s="4" t="n">
        <v>0</v>
      </c>
      <c r="K401" s="4" t="n">
        <v>0</v>
      </c>
      <c r="L401" s="3" t="n">
        <v>0</v>
      </c>
      <c r="M401" s="3" t="n">
        <v>0</v>
      </c>
      <c r="N401" s="3" t="n">
        <v>0</v>
      </c>
      <c r="O401" s="4" t="n">
        <v>0</v>
      </c>
      <c r="P401" s="4" t="n">
        <v>0</v>
      </c>
      <c r="Q401" s="4" t="str"/>
      <c r="R401" s="4" t="n">
        <v>0</v>
      </c>
      <c r="S401" s="4" t="n">
        <v>0</v>
      </c>
      <c r="T401" s="4" t="n">
        <v>0</v>
      </c>
      <c r="U401" s="4" t="n">
        <v>0</v>
      </c>
      <c r="V401" s="4" t="n">
        <v>1</v>
      </c>
    </row>
    <row r="402">
      <c r="A402" t="n">
        <v>53</v>
      </c>
      <c r="B402" t="inlineStr">
        <is>
          <t>20455129321</t>
        </is>
      </c>
      <c r="C402" t="inlineStr">
        <is>
          <t>ASOCIACION DE CRIADORES DE ALPACAS DEL DISTRITO DE SIBAYO - ASCADIS</t>
        </is>
      </c>
      <c r="D402" s="6" t="n">
        <v>2018</v>
      </c>
      <c r="F402" t="inlineStr">
        <is>
          <t>PAC</t>
        </is>
      </c>
      <c r="G402" s="4" t="str"/>
      <c r="H402" s="4" t="str"/>
      <c r="I402" s="4" t="n">
        <v>0</v>
      </c>
      <c r="J402" s="4" t="str"/>
      <c r="K402" s="4" t="str"/>
      <c r="L402" s="3" t="str"/>
      <c r="M402" s="3" t="str"/>
      <c r="N402" s="3" t="n">
        <v>0</v>
      </c>
      <c r="O402" s="4" t="str"/>
      <c r="P402" s="4" t="str"/>
      <c r="Q402" s="4" t="str"/>
      <c r="R402" s="4" t="str"/>
      <c r="S402" s="4" t="str"/>
      <c r="T402" s="4" t="str"/>
      <c r="U402" s="4" t="str"/>
      <c r="V402" s="4" t="n">
        <v>1</v>
      </c>
    </row>
    <row r="403">
      <c r="A403" t="n">
        <v>53</v>
      </c>
      <c r="B403" t="inlineStr">
        <is>
          <t>20455129321</t>
        </is>
      </c>
      <c r="C403" t="inlineStr">
        <is>
          <t>ASOCIACION DE CRIADORES DE ALPACAS DEL DISTRITO DE SIBAYO - ASCADIS</t>
        </is>
      </c>
      <c r="D403" s="6" t="n">
        <v>2019</v>
      </c>
      <c r="E403" t="n">
        <v>1</v>
      </c>
      <c r="F403" t="inlineStr">
        <is>
          <t>PAC</t>
        </is>
      </c>
      <c r="G403" s="4" t="n">
        <v>25</v>
      </c>
      <c r="H403" s="4" t="n">
        <v>20</v>
      </c>
      <c r="I403" s="4" t="n">
        <v>45</v>
      </c>
      <c r="J403" s="4" t="str"/>
      <c r="K403" s="4" t="str"/>
      <c r="L403" s="3" t="n">
        <v>11063.04</v>
      </c>
      <c r="M403" s="3" t="n">
        <v>0</v>
      </c>
      <c r="N403" s="3" t="n">
        <v>11063.04</v>
      </c>
      <c r="O403" s="4" t="str"/>
      <c r="P403" s="4" t="str"/>
      <c r="Q403" s="4" t="str"/>
      <c r="R403" s="4" t="str"/>
      <c r="S403" s="4" t="str"/>
      <c r="T403" s="4" t="str"/>
      <c r="U403" s="4" t="str"/>
      <c r="V403" s="4" t="n">
        <v>1</v>
      </c>
    </row>
    <row r="404">
      <c r="A404" t="n">
        <v>53</v>
      </c>
      <c r="B404" t="inlineStr">
        <is>
          <t>20455129321</t>
        </is>
      </c>
      <c r="C404" t="inlineStr">
        <is>
          <t>ASOCIACION DE CRIADORES DE ALPACAS DEL DISTRITO DE SIBAYO - ASCADIS</t>
        </is>
      </c>
      <c r="D404" s="6" t="n">
        <v>2020</v>
      </c>
      <c r="E404" t="n">
        <v>1</v>
      </c>
      <c r="F404" t="inlineStr">
        <is>
          <t>PAC</t>
        </is>
      </c>
      <c r="G404" s="4" t="n">
        <v>26</v>
      </c>
      <c r="H404" s="4" t="n">
        <v>20</v>
      </c>
      <c r="I404" s="4" t="n">
        <v>46</v>
      </c>
      <c r="J404" s="4" t="n">
        <v>10</v>
      </c>
      <c r="K404" s="4" t="n">
        <v>4</v>
      </c>
      <c r="L404" s="3" t="n">
        <v>88203.64999999999</v>
      </c>
      <c r="M404" s="3" t="n">
        <v>0</v>
      </c>
      <c r="N404" s="3" t="n">
        <v>88203.64999999999</v>
      </c>
      <c r="O404" s="4" t="str"/>
      <c r="P404" s="4" t="str"/>
      <c r="Q404" s="4" t="str"/>
      <c r="R404" s="4" t="str"/>
      <c r="S404" s="4" t="str"/>
      <c r="T404" s="4" t="str"/>
      <c r="U404" s="4" t="str"/>
      <c r="V404" s="4" t="n">
        <v>1</v>
      </c>
    </row>
    <row r="405">
      <c r="A405" t="n">
        <v>53</v>
      </c>
      <c r="B405" t="inlineStr">
        <is>
          <t>20455129321</t>
        </is>
      </c>
      <c r="C405" t="inlineStr">
        <is>
          <t>ASOCIACION DE CRIADORES DE ALPACAS DEL DISTRITO DE SIBAYO - ASCADIS</t>
        </is>
      </c>
      <c r="D405" s="6" t="n">
        <v>2021</v>
      </c>
      <c r="E405" t="n">
        <v>1</v>
      </c>
      <c r="F405" t="inlineStr">
        <is>
          <t>PAC</t>
        </is>
      </c>
      <c r="G405" s="4" t="n">
        <v>36</v>
      </c>
      <c r="H405" s="4" t="n">
        <v>23</v>
      </c>
      <c r="I405" s="4" t="n">
        <v>59</v>
      </c>
      <c r="J405" s="4" t="n">
        <v>22</v>
      </c>
      <c r="K405" s="4" t="n">
        <v>2</v>
      </c>
      <c r="L405" s="3" t="n">
        <v>0</v>
      </c>
      <c r="M405" s="3" t="n">
        <v>0</v>
      </c>
      <c r="N405" s="3" t="n">
        <v>0</v>
      </c>
      <c r="O405" s="4" t="str"/>
      <c r="P405" s="4" t="str"/>
      <c r="Q405" s="4" t="str"/>
      <c r="R405" s="4" t="str"/>
      <c r="S405" s="4" t="str"/>
      <c r="T405" s="4" t="str"/>
      <c r="U405" s="4" t="str"/>
      <c r="V405" s="4" t="n">
        <v>1</v>
      </c>
    </row>
    <row r="406">
      <c r="A406" t="n">
        <v>53</v>
      </c>
      <c r="B406" t="inlineStr">
        <is>
          <t>20455129321</t>
        </is>
      </c>
      <c r="C406" t="inlineStr">
        <is>
          <t>ASOCIACION DE CRIADORES DE ALPACAS DEL DISTRITO DE SIBAYO - ASCADIS</t>
        </is>
      </c>
      <c r="D406" s="6" t="n">
        <v>2022</v>
      </c>
      <c r="F406" t="inlineStr">
        <is>
          <t>PAC</t>
        </is>
      </c>
      <c r="G406" s="4" t="n">
        <v>0</v>
      </c>
      <c r="H406" s="4" t="n">
        <v>0</v>
      </c>
      <c r="I406" s="4" t="n">
        <v>0</v>
      </c>
      <c r="J406" s="4" t="n">
        <v>0</v>
      </c>
      <c r="K406" s="4" t="n">
        <v>0</v>
      </c>
      <c r="L406" s="3" t="n">
        <v>0</v>
      </c>
      <c r="M406" s="3" t="n">
        <v>0</v>
      </c>
      <c r="N406" s="3" t="n">
        <v>0</v>
      </c>
      <c r="O406" s="4" t="str"/>
      <c r="P406" s="4" t="str"/>
      <c r="Q406" s="4" t="str"/>
      <c r="R406" s="4" t="str"/>
      <c r="S406" s="4" t="str"/>
      <c r="T406" s="4" t="str"/>
      <c r="U406" s="4" t="str"/>
      <c r="V406" s="4" t="n">
        <v>1</v>
      </c>
    </row>
    <row r="407">
      <c r="A407" t="n">
        <v>53</v>
      </c>
      <c r="B407" t="inlineStr">
        <is>
          <t>20455129321</t>
        </is>
      </c>
      <c r="C407" t="inlineStr">
        <is>
          <t>ASOCIACION DE CRIADORES DE ALPACAS DEL DISTRITO DE SIBAYO - ASCADIS</t>
        </is>
      </c>
      <c r="D407" s="6" t="n">
        <v>2023</v>
      </c>
      <c r="F407" t="inlineStr">
        <is>
          <t>PAC</t>
        </is>
      </c>
      <c r="G407" s="4" t="n">
        <v>0</v>
      </c>
      <c r="H407" s="4" t="n">
        <v>0</v>
      </c>
      <c r="I407" s="4" t="n">
        <v>0</v>
      </c>
      <c r="J407" s="4" t="n">
        <v>0</v>
      </c>
      <c r="K407" s="4" t="n">
        <v>0</v>
      </c>
      <c r="L407" s="3" t="n">
        <v>0</v>
      </c>
      <c r="M407" s="3" t="n">
        <v>0</v>
      </c>
      <c r="N407" s="3" t="n">
        <v>0</v>
      </c>
      <c r="O407" s="4" t="n">
        <v>0</v>
      </c>
      <c r="P407" s="4" t="n">
        <v>0</v>
      </c>
      <c r="Q407" s="4" t="n">
        <v>0</v>
      </c>
      <c r="R407" s="4" t="n">
        <v>0</v>
      </c>
      <c r="S407" s="4" t="n">
        <v>0</v>
      </c>
      <c r="T407" s="4" t="n">
        <v>0</v>
      </c>
      <c r="U407" s="4" t="n">
        <v>0</v>
      </c>
      <c r="V407" s="4" t="n">
        <v>1</v>
      </c>
    </row>
    <row r="408">
      <c r="A408" t="n">
        <v>53</v>
      </c>
      <c r="B408" t="inlineStr">
        <is>
          <t>20455129321</t>
        </is>
      </c>
      <c r="C408" t="inlineStr">
        <is>
          <t>ASOCIACION DE CRIADORES DE ALPACAS DEL DISTRITO DE SIBAYO - ASCADIS</t>
        </is>
      </c>
      <c r="D408" s="6" t="n">
        <v>2024</v>
      </c>
      <c r="F408" t="inlineStr">
        <is>
          <t>PAC</t>
        </is>
      </c>
      <c r="G408" s="4" t="n">
        <v>0</v>
      </c>
      <c r="H408" s="4" t="n">
        <v>0</v>
      </c>
      <c r="I408" s="4" t="n">
        <v>0</v>
      </c>
      <c r="J408" s="4" t="n">
        <v>0</v>
      </c>
      <c r="K408" s="4" t="n">
        <v>0</v>
      </c>
      <c r="L408" s="3" t="n">
        <v>0</v>
      </c>
      <c r="M408" s="3" t="n">
        <v>0</v>
      </c>
      <c r="N408" s="3" t="n">
        <v>0</v>
      </c>
      <c r="O408" s="4" t="n">
        <v>0</v>
      </c>
      <c r="P408" s="4" t="n">
        <v>0</v>
      </c>
      <c r="Q408" s="4" t="str"/>
      <c r="R408" s="4" t="n">
        <v>0</v>
      </c>
      <c r="S408" s="4" t="n">
        <v>0</v>
      </c>
      <c r="T408" s="4" t="n">
        <v>0</v>
      </c>
      <c r="U408" s="4" t="n">
        <v>0</v>
      </c>
      <c r="V408" s="4" t="n">
        <v>1</v>
      </c>
    </row>
    <row r="409">
      <c r="A409" t="n">
        <v>53</v>
      </c>
      <c r="B409" t="inlineStr">
        <is>
          <t>20455129321</t>
        </is>
      </c>
      <c r="C409" t="inlineStr">
        <is>
          <t>ASOCIACION DE CRIADORES DE ALPACAS DEL DISTRITO DE SIBAYO - ASCADIS</t>
        </is>
      </c>
      <c r="D409" s="6" t="n">
        <v>2025</v>
      </c>
      <c r="F409" t="inlineStr">
        <is>
          <t>PAC</t>
        </is>
      </c>
      <c r="G409" s="4" t="n">
        <v>0</v>
      </c>
      <c r="H409" s="4" t="n">
        <v>0</v>
      </c>
      <c r="I409" s="4" t="n">
        <v>0</v>
      </c>
      <c r="J409" s="4" t="n">
        <v>0</v>
      </c>
      <c r="K409" s="4" t="n">
        <v>0</v>
      </c>
      <c r="L409" s="3" t="n">
        <v>0</v>
      </c>
      <c r="M409" s="3" t="n">
        <v>0</v>
      </c>
      <c r="N409" s="3" t="n">
        <v>0</v>
      </c>
      <c r="O409" s="4" t="n">
        <v>0</v>
      </c>
      <c r="P409" s="4" t="n">
        <v>0</v>
      </c>
      <c r="Q409" s="4" t="str"/>
      <c r="R409" s="4" t="n">
        <v>0</v>
      </c>
      <c r="S409" s="4" t="n">
        <v>0</v>
      </c>
      <c r="T409" s="4" t="n">
        <v>0</v>
      </c>
      <c r="U409" s="4" t="n">
        <v>0</v>
      </c>
      <c r="V409" s="4" t="n">
        <v>1</v>
      </c>
    </row>
    <row r="410">
      <c r="A410" t="n">
        <v>54</v>
      </c>
      <c r="B410" t="inlineStr">
        <is>
          <t>20604817146</t>
        </is>
      </c>
      <c r="C410" t="inlineStr">
        <is>
          <t>ASOCIACION DE PRODUCTORES DE LECHE - ASPROLECHE</t>
        </is>
      </c>
      <c r="D410" s="6" t="n">
        <v>2018</v>
      </c>
      <c r="F410" t="inlineStr">
        <is>
          <t>PAC</t>
        </is>
      </c>
      <c r="G410" s="4" t="str"/>
      <c r="H410" s="4" t="str"/>
      <c r="I410" s="4" t="n">
        <v>0</v>
      </c>
      <c r="J410" s="4" t="str"/>
      <c r="K410" s="4" t="str"/>
      <c r="L410" s="3" t="str"/>
      <c r="M410" s="3" t="str"/>
      <c r="N410" s="3" t="n">
        <v>0</v>
      </c>
      <c r="O410" s="4" t="str"/>
      <c r="P410" s="4" t="str"/>
      <c r="Q410" s="4" t="str"/>
      <c r="R410" s="4" t="str"/>
      <c r="S410" s="4" t="str"/>
      <c r="T410" s="4" t="str"/>
      <c r="U410" s="4" t="str"/>
      <c r="V410" s="4" t="n">
        <v>1</v>
      </c>
    </row>
    <row r="411">
      <c r="A411" t="n">
        <v>54</v>
      </c>
      <c r="B411" t="inlineStr">
        <is>
          <t>20604817146</t>
        </is>
      </c>
      <c r="C411" t="inlineStr">
        <is>
          <t>ASOCIACION DE PRODUCTORES DE LECHE - ASPROLECHE</t>
        </is>
      </c>
      <c r="D411" s="6" t="n">
        <v>2019</v>
      </c>
      <c r="E411" t="n">
        <v>1</v>
      </c>
      <c r="F411" t="inlineStr">
        <is>
          <t>PAC</t>
        </is>
      </c>
      <c r="G411" s="4" t="n">
        <v>18</v>
      </c>
      <c r="H411" s="4" t="n">
        <v>5</v>
      </c>
      <c r="I411" s="4" t="n">
        <v>23</v>
      </c>
      <c r="J411" s="4" t="str"/>
      <c r="K411" s="4" t="str"/>
      <c r="L411" s="3" t="n">
        <v>273451.44</v>
      </c>
      <c r="M411" s="3" t="n">
        <v>0</v>
      </c>
      <c r="N411" s="3" t="n">
        <v>273451.44</v>
      </c>
      <c r="O411" s="4" t="str"/>
      <c r="P411" s="4" t="str"/>
      <c r="Q411" s="4" t="str"/>
      <c r="R411" s="4" t="str"/>
      <c r="S411" s="4" t="str"/>
      <c r="T411" s="4" t="str"/>
      <c r="U411" s="4" t="str"/>
      <c r="V411" s="4" t="n">
        <v>1</v>
      </c>
    </row>
    <row r="412">
      <c r="A412" t="n">
        <v>54</v>
      </c>
      <c r="B412" t="inlineStr">
        <is>
          <t>20604817146</t>
        </is>
      </c>
      <c r="C412" t="inlineStr">
        <is>
          <t>ASOCIACION DE PRODUCTORES DE LECHE - ASPROLECHE</t>
        </is>
      </c>
      <c r="D412" s="6" t="n">
        <v>2020</v>
      </c>
      <c r="E412" t="n">
        <v>1</v>
      </c>
      <c r="F412" t="inlineStr">
        <is>
          <t>PAC</t>
        </is>
      </c>
      <c r="G412" s="4" t="n">
        <v>16</v>
      </c>
      <c r="H412" s="4" t="n">
        <v>6</v>
      </c>
      <c r="I412" s="4" t="n">
        <v>22</v>
      </c>
      <c r="J412" s="4" t="n">
        <v>13</v>
      </c>
      <c r="K412" s="4" t="n">
        <v>9</v>
      </c>
      <c r="L412" s="3" t="n">
        <v>311900.96</v>
      </c>
      <c r="M412" s="3" t="n">
        <v>0</v>
      </c>
      <c r="N412" s="3" t="n">
        <v>311900.96</v>
      </c>
      <c r="O412" s="4" t="str"/>
      <c r="P412" s="4" t="str"/>
      <c r="Q412" s="4" t="str"/>
      <c r="R412" s="4" t="str"/>
      <c r="S412" s="4" t="str"/>
      <c r="T412" s="4" t="str"/>
      <c r="U412" s="4" t="str"/>
      <c r="V412" s="4" t="n">
        <v>1</v>
      </c>
    </row>
    <row r="413">
      <c r="A413" t="n">
        <v>54</v>
      </c>
      <c r="B413" t="inlineStr">
        <is>
          <t>20604817146</t>
        </is>
      </c>
      <c r="C413" t="inlineStr">
        <is>
          <t>ASOCIACION DE PRODUCTORES DE LECHE - ASPROLECHE</t>
        </is>
      </c>
      <c r="D413" s="6" t="n">
        <v>2021</v>
      </c>
      <c r="E413" t="n">
        <v>1</v>
      </c>
      <c r="F413" t="inlineStr">
        <is>
          <t>PAC</t>
        </is>
      </c>
      <c r="G413" s="4" t="n">
        <v>16</v>
      </c>
      <c r="H413" s="4" t="n">
        <v>6</v>
      </c>
      <c r="I413" s="4" t="n">
        <v>22</v>
      </c>
      <c r="J413" s="4" t="n">
        <v>54</v>
      </c>
      <c r="K413" s="4" t="n">
        <v>8</v>
      </c>
      <c r="L413" s="3" t="n">
        <v>323919.98</v>
      </c>
      <c r="M413" s="3" t="n">
        <v>0</v>
      </c>
      <c r="N413" s="3" t="n">
        <v>323919.98</v>
      </c>
      <c r="O413" s="4" t="str"/>
      <c r="P413" s="4" t="str"/>
      <c r="Q413" s="4" t="str"/>
      <c r="R413" s="4" t="str"/>
      <c r="S413" s="4" t="str"/>
      <c r="T413" s="4" t="str"/>
      <c r="U413" s="4" t="str"/>
      <c r="V413" s="4" t="n">
        <v>1</v>
      </c>
    </row>
    <row r="414">
      <c r="A414" t="n">
        <v>54</v>
      </c>
      <c r="B414" t="inlineStr">
        <is>
          <t>20604817146</t>
        </is>
      </c>
      <c r="C414" t="inlineStr">
        <is>
          <t>ASOCIACION DE PRODUCTORES DE LECHE - ASPROLECHE</t>
        </is>
      </c>
      <c r="D414" s="6" t="n">
        <v>2022</v>
      </c>
      <c r="F414" t="inlineStr">
        <is>
          <t>PAC</t>
        </is>
      </c>
      <c r="G414" s="4" t="n">
        <v>0</v>
      </c>
      <c r="H414" s="4" t="n">
        <v>0</v>
      </c>
      <c r="I414" s="4" t="n">
        <v>0</v>
      </c>
      <c r="J414" s="4" t="n">
        <v>0</v>
      </c>
      <c r="K414" s="4" t="n">
        <v>0</v>
      </c>
      <c r="L414" s="3" t="n">
        <v>0</v>
      </c>
      <c r="M414" s="3" t="n">
        <v>0</v>
      </c>
      <c r="N414" s="3" t="n">
        <v>0</v>
      </c>
      <c r="O414" s="4" t="str"/>
      <c r="P414" s="4" t="str"/>
      <c r="Q414" s="4" t="str"/>
      <c r="R414" s="4" t="str"/>
      <c r="S414" s="4" t="str"/>
      <c r="T414" s="4" t="str"/>
      <c r="U414" s="4" t="str"/>
      <c r="V414" s="4" t="n">
        <v>1</v>
      </c>
    </row>
    <row r="415">
      <c r="A415" t="n">
        <v>54</v>
      </c>
      <c r="B415" t="inlineStr">
        <is>
          <t>20604817146</t>
        </is>
      </c>
      <c r="C415" t="inlineStr">
        <is>
          <t>ASOCIACION DE PRODUCTORES DE LECHE - ASPROLECHE</t>
        </is>
      </c>
      <c r="D415" s="6" t="n">
        <v>2023</v>
      </c>
      <c r="F415" t="inlineStr">
        <is>
          <t>PAC</t>
        </is>
      </c>
      <c r="G415" s="4" t="n">
        <v>0</v>
      </c>
      <c r="H415" s="4" t="n">
        <v>0</v>
      </c>
      <c r="I415" s="4" t="n">
        <v>0</v>
      </c>
      <c r="J415" s="4" t="n">
        <v>0</v>
      </c>
      <c r="K415" s="4" t="n">
        <v>0</v>
      </c>
      <c r="L415" s="3" t="n">
        <v>0</v>
      </c>
      <c r="M415" s="3" t="n">
        <v>0</v>
      </c>
      <c r="N415" s="3" t="n">
        <v>0</v>
      </c>
      <c r="O415" s="4" t="n">
        <v>0</v>
      </c>
      <c r="P415" s="4" t="n">
        <v>0</v>
      </c>
      <c r="Q415" s="4" t="n">
        <v>0</v>
      </c>
      <c r="R415" s="4" t="n">
        <v>0</v>
      </c>
      <c r="S415" s="4" t="n">
        <v>0</v>
      </c>
      <c r="T415" s="4" t="n">
        <v>0</v>
      </c>
      <c r="U415" s="4" t="n">
        <v>0</v>
      </c>
      <c r="V415" s="4" t="n">
        <v>1</v>
      </c>
    </row>
    <row r="416">
      <c r="A416" t="n">
        <v>54</v>
      </c>
      <c r="B416" t="inlineStr">
        <is>
          <t>20604817146</t>
        </is>
      </c>
      <c r="C416" t="inlineStr">
        <is>
          <t>ASOCIACION DE PRODUCTORES DE LECHE - ASPROLECHE</t>
        </is>
      </c>
      <c r="D416" s="6" t="n">
        <v>2024</v>
      </c>
      <c r="F416" t="inlineStr">
        <is>
          <t>PAC</t>
        </is>
      </c>
      <c r="G416" s="4" t="n">
        <v>0</v>
      </c>
      <c r="H416" s="4" t="n">
        <v>0</v>
      </c>
      <c r="I416" s="4" t="n">
        <v>0</v>
      </c>
      <c r="J416" s="4" t="n">
        <v>0</v>
      </c>
      <c r="K416" s="4" t="n">
        <v>0</v>
      </c>
      <c r="L416" s="3" t="n">
        <v>0</v>
      </c>
      <c r="M416" s="3" t="n">
        <v>0</v>
      </c>
      <c r="N416" s="3" t="n">
        <v>0</v>
      </c>
      <c r="O416" s="4" t="n">
        <v>0</v>
      </c>
      <c r="P416" s="4" t="n">
        <v>0</v>
      </c>
      <c r="Q416" s="4" t="str"/>
      <c r="R416" s="4" t="n">
        <v>0</v>
      </c>
      <c r="S416" s="4" t="n">
        <v>0</v>
      </c>
      <c r="T416" s="4" t="n">
        <v>0</v>
      </c>
      <c r="U416" s="4" t="n">
        <v>0</v>
      </c>
      <c r="V416" s="4" t="n">
        <v>1</v>
      </c>
    </row>
    <row r="417">
      <c r="A417" t="n">
        <v>54</v>
      </c>
      <c r="B417" t="inlineStr">
        <is>
          <t>20604817146</t>
        </is>
      </c>
      <c r="C417" t="inlineStr">
        <is>
          <t>ASOCIACION DE PRODUCTORES DE LECHE - ASPROLECHE</t>
        </is>
      </c>
      <c r="D417" s="6" t="n">
        <v>2025</v>
      </c>
      <c r="F417" t="inlineStr">
        <is>
          <t>PAC</t>
        </is>
      </c>
      <c r="G417" s="4" t="n">
        <v>0</v>
      </c>
      <c r="H417" s="4" t="n">
        <v>0</v>
      </c>
      <c r="I417" s="4" t="n">
        <v>0</v>
      </c>
      <c r="J417" s="4" t="n">
        <v>0</v>
      </c>
      <c r="K417" s="4" t="n">
        <v>0</v>
      </c>
      <c r="L417" s="3" t="n">
        <v>0</v>
      </c>
      <c r="M417" s="3" t="n">
        <v>0</v>
      </c>
      <c r="N417" s="3" t="n">
        <v>0</v>
      </c>
      <c r="O417" s="4" t="n">
        <v>0</v>
      </c>
      <c r="P417" s="4" t="n">
        <v>0</v>
      </c>
      <c r="Q417" s="4" t="str"/>
      <c r="R417" s="4" t="n">
        <v>0</v>
      </c>
      <c r="S417" s="4" t="n">
        <v>0</v>
      </c>
      <c r="T417" s="4" t="n">
        <v>0</v>
      </c>
      <c r="U417" s="4" t="n">
        <v>0</v>
      </c>
      <c r="V417" s="4" t="n">
        <v>1</v>
      </c>
    </row>
    <row r="418">
      <c r="A418" t="n">
        <v>55</v>
      </c>
      <c r="B418" t="inlineStr">
        <is>
          <t>20539422881</t>
        </is>
      </c>
      <c r="C418" t="inlineStr">
        <is>
          <t>COOPERATIVA DE SERVICIOS ESPECIALES ALPAQUEROS LOS WATAYPONCHOS DE CAYLLOMA COSECAY</t>
        </is>
      </c>
      <c r="D418" s="6" t="n">
        <v>2018</v>
      </c>
      <c r="E418" t="n">
        <v>1</v>
      </c>
      <c r="F418" t="inlineStr">
        <is>
          <t>PAC</t>
        </is>
      </c>
      <c r="G418" s="4" t="str"/>
      <c r="H418" s="4" t="str"/>
      <c r="I418" s="4" t="n">
        <v>125</v>
      </c>
      <c r="J418" s="4" t="str"/>
      <c r="K418" s="4" t="str"/>
      <c r="L418" s="3" t="str"/>
      <c r="M418" s="3" t="str"/>
      <c r="N418" s="3" t="n">
        <v>0</v>
      </c>
      <c r="O418" s="4" t="str"/>
      <c r="P418" s="4" t="str"/>
      <c r="Q418" s="4" t="str"/>
      <c r="R418" s="4" t="str"/>
      <c r="S418" s="4" t="str"/>
      <c r="T418" s="4" t="str"/>
      <c r="U418" s="4" t="str"/>
      <c r="V418" s="4" t="n">
        <v>1</v>
      </c>
    </row>
    <row r="419">
      <c r="A419" t="n">
        <v>55</v>
      </c>
      <c r="B419" t="inlineStr">
        <is>
          <t>20539422881</t>
        </is>
      </c>
      <c r="C419" t="inlineStr">
        <is>
          <t>COOPERATIVA DE SERVICIOS ESPECIALES ALPAQUEROS LOS WATAYPONCHOS DE CAYLLOMA COSECAY</t>
        </is>
      </c>
      <c r="D419" s="6" t="n">
        <v>2019</v>
      </c>
      <c r="E419" t="n">
        <v>1</v>
      </c>
      <c r="F419" t="inlineStr">
        <is>
          <t>PAC</t>
        </is>
      </c>
      <c r="G419" s="4" t="n">
        <v>107</v>
      </c>
      <c r="H419" s="4" t="n">
        <v>18</v>
      </c>
      <c r="I419" s="4" t="n">
        <v>125</v>
      </c>
      <c r="J419" s="4" t="str"/>
      <c r="K419" s="4" t="str"/>
      <c r="L419" s="3" t="n">
        <v>172935.79</v>
      </c>
      <c r="M419" s="3" t="n">
        <v>0</v>
      </c>
      <c r="N419" s="3" t="n">
        <v>172935.79</v>
      </c>
      <c r="O419" s="4" t="str"/>
      <c r="P419" s="4" t="str"/>
      <c r="Q419" s="4" t="str"/>
      <c r="R419" s="4" t="str"/>
      <c r="S419" s="4" t="str"/>
      <c r="T419" s="4" t="str"/>
      <c r="U419" s="4" t="str"/>
      <c r="V419" s="4" t="n">
        <v>1</v>
      </c>
    </row>
    <row r="420">
      <c r="A420" t="n">
        <v>55</v>
      </c>
      <c r="B420" t="inlineStr">
        <is>
          <t>20539422881</t>
        </is>
      </c>
      <c r="C420" t="inlineStr">
        <is>
          <t>COOPERATIVA DE SERVICIOS ESPECIALES ALPAQUEROS LOS WATAYPONCHOS DE CAYLLOMA COSECAY</t>
        </is>
      </c>
      <c r="D420" s="6" t="n">
        <v>2020</v>
      </c>
      <c r="E420" t="n">
        <v>1</v>
      </c>
      <c r="F420" t="inlineStr">
        <is>
          <t>PAC</t>
        </is>
      </c>
      <c r="G420" s="4" t="n">
        <v>108</v>
      </c>
      <c r="H420" s="4" t="n">
        <v>16</v>
      </c>
      <c r="I420" s="4" t="n">
        <v>124</v>
      </c>
      <c r="J420" s="4" t="n">
        <v>5</v>
      </c>
      <c r="K420" s="4" t="n">
        <v>3</v>
      </c>
      <c r="L420" s="3" t="n">
        <v>37409.42</v>
      </c>
      <c r="M420" s="3" t="n">
        <v>0</v>
      </c>
      <c r="N420" s="3" t="n">
        <v>37409.42</v>
      </c>
      <c r="O420" s="4" t="str"/>
      <c r="P420" s="4" t="str"/>
      <c r="Q420" s="4" t="str"/>
      <c r="R420" s="4" t="str"/>
      <c r="S420" s="4" t="str"/>
      <c r="T420" s="4" t="str"/>
      <c r="U420" s="4" t="str"/>
      <c r="V420" s="4" t="n">
        <v>1</v>
      </c>
    </row>
    <row r="421">
      <c r="A421" t="n">
        <v>55</v>
      </c>
      <c r="B421" t="inlineStr">
        <is>
          <t>20539422881</t>
        </is>
      </c>
      <c r="C421" t="inlineStr">
        <is>
          <t>COOPERATIVA DE SERVICIOS ESPECIALES ALPAQUEROS LOS WATAYPONCHOS DE CAYLLOMA COSECAY</t>
        </is>
      </c>
      <c r="D421" s="6" t="n">
        <v>2021</v>
      </c>
      <c r="E421" t="n">
        <v>1</v>
      </c>
      <c r="F421" t="inlineStr">
        <is>
          <t>PAC</t>
        </is>
      </c>
      <c r="G421" s="4" t="n">
        <v>59</v>
      </c>
      <c r="H421" s="4" t="n">
        <v>19</v>
      </c>
      <c r="I421" s="4" t="n">
        <v>78</v>
      </c>
      <c r="J421" s="4" t="n">
        <v>52</v>
      </c>
      <c r="K421" s="4" t="n">
        <v>1</v>
      </c>
      <c r="L421" s="3" t="n">
        <v>211780.74</v>
      </c>
      <c r="M421" s="3" t="n">
        <v>0</v>
      </c>
      <c r="N421" s="3" t="n">
        <v>211780.74</v>
      </c>
      <c r="O421" s="4" t="str"/>
      <c r="P421" s="4" t="str"/>
      <c r="Q421" s="4" t="str"/>
      <c r="R421" s="4" t="str"/>
      <c r="S421" s="4" t="str"/>
      <c r="T421" s="4" t="str"/>
      <c r="U421" s="4" t="str"/>
      <c r="V421" s="4" t="n">
        <v>1</v>
      </c>
    </row>
    <row r="422">
      <c r="A422" t="n">
        <v>55</v>
      </c>
      <c r="B422" t="inlineStr">
        <is>
          <t>20539422881</t>
        </is>
      </c>
      <c r="C422" t="inlineStr">
        <is>
          <t>COOPERATIVA DE SERVICIOS ESPECIALES ALPAQUEROS LOS WATAYPONCHOS DE CAYLLOMA COSECAY</t>
        </is>
      </c>
      <c r="D422" s="6" t="n">
        <v>2022</v>
      </c>
      <c r="F422" t="inlineStr">
        <is>
          <t>PAC</t>
        </is>
      </c>
      <c r="G422" s="4" t="n">
        <v>0</v>
      </c>
      <c r="H422" s="4" t="n">
        <v>0</v>
      </c>
      <c r="I422" s="4" t="n">
        <v>0</v>
      </c>
      <c r="J422" s="4" t="n">
        <v>0</v>
      </c>
      <c r="K422" s="4" t="n">
        <v>0</v>
      </c>
      <c r="L422" s="3" t="n">
        <v>0</v>
      </c>
      <c r="M422" s="3" t="n">
        <v>0</v>
      </c>
      <c r="N422" s="3" t="n">
        <v>0</v>
      </c>
      <c r="O422" s="4" t="str"/>
      <c r="P422" s="4" t="str"/>
      <c r="Q422" s="4" t="str"/>
      <c r="R422" s="4" t="str"/>
      <c r="S422" s="4" t="str"/>
      <c r="T422" s="4" t="str"/>
      <c r="U422" s="4" t="str"/>
      <c r="V422" s="4" t="n">
        <v>1</v>
      </c>
    </row>
    <row r="423">
      <c r="A423" t="n">
        <v>55</v>
      </c>
      <c r="B423" t="inlineStr">
        <is>
          <t>20539422881</t>
        </is>
      </c>
      <c r="C423" t="inlineStr">
        <is>
          <t>COOPERATIVA DE SERVICIOS ESPECIALES ALPAQUEROS LOS WATAYPONCHOS DE CAYLLOMA COSECAY</t>
        </is>
      </c>
      <c r="D423" s="6" t="n">
        <v>2023</v>
      </c>
      <c r="F423" t="inlineStr">
        <is>
          <t>PAC</t>
        </is>
      </c>
      <c r="G423" s="4" t="n">
        <v>0</v>
      </c>
      <c r="H423" s="4" t="n">
        <v>0</v>
      </c>
      <c r="I423" s="4" t="n">
        <v>0</v>
      </c>
      <c r="J423" s="4" t="n">
        <v>0</v>
      </c>
      <c r="K423" s="4" t="n">
        <v>0</v>
      </c>
      <c r="L423" s="3" t="n">
        <v>0</v>
      </c>
      <c r="M423" s="3" t="n">
        <v>0</v>
      </c>
      <c r="N423" s="3" t="n">
        <v>0</v>
      </c>
      <c r="O423" s="4" t="n">
        <v>0</v>
      </c>
      <c r="P423" s="4" t="n">
        <v>0</v>
      </c>
      <c r="Q423" s="4" t="n">
        <v>0</v>
      </c>
      <c r="R423" s="4" t="n">
        <v>0</v>
      </c>
      <c r="S423" s="4" t="n">
        <v>0</v>
      </c>
      <c r="T423" s="4" t="n">
        <v>0</v>
      </c>
      <c r="U423" s="4" t="n">
        <v>0</v>
      </c>
      <c r="V423" s="4" t="n">
        <v>1</v>
      </c>
    </row>
    <row r="424">
      <c r="A424" t="n">
        <v>55</v>
      </c>
      <c r="B424" t="inlineStr">
        <is>
          <t>20539422881</t>
        </is>
      </c>
      <c r="C424" t="inlineStr">
        <is>
          <t>COOPERATIVA DE SERVICIOS ESPECIALES ALPAQUEROS LOS WATAYPONCHOS DE CAYLLOMA COSECAY</t>
        </is>
      </c>
      <c r="D424" s="6" t="n">
        <v>2024</v>
      </c>
      <c r="F424" t="inlineStr">
        <is>
          <t>PAC</t>
        </is>
      </c>
      <c r="G424" s="4" t="n">
        <v>0</v>
      </c>
      <c r="H424" s="4" t="n">
        <v>0</v>
      </c>
      <c r="I424" s="4" t="n">
        <v>0</v>
      </c>
      <c r="J424" s="4" t="n">
        <v>0</v>
      </c>
      <c r="K424" s="4" t="n">
        <v>0</v>
      </c>
      <c r="L424" s="3" t="n">
        <v>0</v>
      </c>
      <c r="M424" s="3" t="n">
        <v>0</v>
      </c>
      <c r="N424" s="3" t="n">
        <v>0</v>
      </c>
      <c r="O424" s="4" t="n">
        <v>0</v>
      </c>
      <c r="P424" s="4" t="n">
        <v>0</v>
      </c>
      <c r="Q424" s="4" t="str"/>
      <c r="R424" s="4" t="n">
        <v>0</v>
      </c>
      <c r="S424" s="4" t="n">
        <v>0</v>
      </c>
      <c r="T424" s="4" t="n">
        <v>0</v>
      </c>
      <c r="U424" s="4" t="n">
        <v>0</v>
      </c>
      <c r="V424" s="4" t="n">
        <v>1</v>
      </c>
    </row>
    <row r="425">
      <c r="A425" t="n">
        <v>55</v>
      </c>
      <c r="B425" t="inlineStr">
        <is>
          <t>20539422881</t>
        </is>
      </c>
      <c r="C425" t="inlineStr">
        <is>
          <t>COOPERATIVA DE SERVICIOS ESPECIALES ALPAQUEROS LOS WATAYPONCHOS DE CAYLLOMA COSECAY</t>
        </is>
      </c>
      <c r="D425" s="6" t="n">
        <v>2025</v>
      </c>
      <c r="F425" t="inlineStr">
        <is>
          <t>PAC</t>
        </is>
      </c>
      <c r="G425" s="4" t="n">
        <v>0</v>
      </c>
      <c r="H425" s="4" t="n">
        <v>0</v>
      </c>
      <c r="I425" s="4" t="n">
        <v>0</v>
      </c>
      <c r="J425" s="4" t="n">
        <v>0</v>
      </c>
      <c r="K425" s="4" t="n">
        <v>0</v>
      </c>
      <c r="L425" s="3" t="n">
        <v>0</v>
      </c>
      <c r="M425" s="3" t="n">
        <v>0</v>
      </c>
      <c r="N425" s="3" t="n">
        <v>0</v>
      </c>
      <c r="O425" s="4" t="n">
        <v>0</v>
      </c>
      <c r="P425" s="4" t="n">
        <v>0</v>
      </c>
      <c r="Q425" s="4" t="str"/>
      <c r="R425" s="4" t="n">
        <v>0</v>
      </c>
      <c r="S425" s="4" t="n">
        <v>0</v>
      </c>
      <c r="T425" s="4" t="n">
        <v>0</v>
      </c>
      <c r="U425" s="4" t="n">
        <v>0</v>
      </c>
      <c r="V425" s="4" t="n">
        <v>1</v>
      </c>
    </row>
    <row r="426">
      <c r="A426" t="n">
        <v>56</v>
      </c>
      <c r="B426" t="inlineStr">
        <is>
          <t>20558183552</t>
        </is>
      </c>
      <c r="C426" t="inlineStr">
        <is>
          <t>COOPERATIVA DE SERVICIOS ESPECIALES YURAC QORI</t>
        </is>
      </c>
      <c r="D426" s="6" t="n">
        <v>2018</v>
      </c>
      <c r="E426" t="n">
        <v>1</v>
      </c>
      <c r="F426" t="inlineStr">
        <is>
          <t>PAC</t>
        </is>
      </c>
      <c r="G426" s="4" t="str"/>
      <c r="H426" s="4" t="str"/>
      <c r="I426" s="4" t="n">
        <v>74</v>
      </c>
      <c r="J426" s="4" t="str"/>
      <c r="K426" s="4" t="str"/>
      <c r="L426" s="3" t="str"/>
      <c r="M426" s="3" t="str"/>
      <c r="N426" s="3" t="n">
        <v>0</v>
      </c>
      <c r="O426" s="4" t="str"/>
      <c r="P426" s="4" t="str"/>
      <c r="Q426" s="4" t="str"/>
      <c r="R426" s="4" t="str"/>
      <c r="S426" s="4" t="str"/>
      <c r="T426" s="4" t="str"/>
      <c r="U426" s="4" t="str"/>
      <c r="V426" s="4" t="n">
        <v>1</v>
      </c>
    </row>
    <row r="427">
      <c r="A427" t="n">
        <v>56</v>
      </c>
      <c r="B427" t="inlineStr">
        <is>
          <t>20558183552</t>
        </is>
      </c>
      <c r="C427" t="inlineStr">
        <is>
          <t>COOPERATIVA DE SERVICIOS ESPECIALES YURAC QORI</t>
        </is>
      </c>
      <c r="D427" s="6" t="n">
        <v>2019</v>
      </c>
      <c r="E427" t="n">
        <v>1</v>
      </c>
      <c r="F427" t="inlineStr">
        <is>
          <t>PAC</t>
        </is>
      </c>
      <c r="G427" s="4" t="n">
        <v>17</v>
      </c>
      <c r="H427" s="4" t="n">
        <v>10</v>
      </c>
      <c r="I427" s="4" t="n">
        <v>27</v>
      </c>
      <c r="J427" s="4" t="str"/>
      <c r="K427" s="4" t="str"/>
      <c r="L427" s="3" t="n">
        <v>25951.38</v>
      </c>
      <c r="M427" s="3" t="n">
        <v>0</v>
      </c>
      <c r="N427" s="3" t="n">
        <v>25951.38</v>
      </c>
      <c r="O427" s="4" t="str"/>
      <c r="P427" s="4" t="str"/>
      <c r="Q427" s="4" t="str"/>
      <c r="R427" s="4" t="str"/>
      <c r="S427" s="4" t="str"/>
      <c r="T427" s="4" t="str"/>
      <c r="U427" s="4" t="str"/>
      <c r="V427" s="4" t="n">
        <v>1</v>
      </c>
    </row>
    <row r="428">
      <c r="A428" t="n">
        <v>56</v>
      </c>
      <c r="B428" t="inlineStr">
        <is>
          <t>20558183552</t>
        </is>
      </c>
      <c r="C428" t="inlineStr">
        <is>
          <t>COOPERATIVA DE SERVICIOS ESPECIALES YURAC QORI</t>
        </is>
      </c>
      <c r="D428" s="6" t="n">
        <v>2020</v>
      </c>
      <c r="E428" t="n">
        <v>1</v>
      </c>
      <c r="F428" t="inlineStr">
        <is>
          <t>PAC</t>
        </is>
      </c>
      <c r="G428" s="4" t="n">
        <v>19</v>
      </c>
      <c r="H428" s="4" t="n">
        <v>8</v>
      </c>
      <c r="I428" s="4" t="n">
        <v>27</v>
      </c>
      <c r="J428" s="4" t="n">
        <v>3</v>
      </c>
      <c r="K428" s="4" t="n">
        <v>2</v>
      </c>
      <c r="L428" s="3" t="n">
        <v>86614.81</v>
      </c>
      <c r="M428" s="3" t="n">
        <v>0</v>
      </c>
      <c r="N428" s="3" t="n">
        <v>86614.81</v>
      </c>
      <c r="O428" s="4" t="str"/>
      <c r="P428" s="4" t="str"/>
      <c r="Q428" s="4" t="str"/>
      <c r="R428" s="4" t="str"/>
      <c r="S428" s="4" t="str"/>
      <c r="T428" s="4" t="str"/>
      <c r="U428" s="4" t="str"/>
      <c r="V428" s="4" t="n">
        <v>1</v>
      </c>
    </row>
    <row r="429">
      <c r="A429" t="n">
        <v>56</v>
      </c>
      <c r="B429" t="inlineStr">
        <is>
          <t>20558183552</t>
        </is>
      </c>
      <c r="C429" t="inlineStr">
        <is>
          <t>COOPERATIVA DE SERVICIOS ESPECIALES YURAC QORI</t>
        </is>
      </c>
      <c r="D429" s="6" t="n">
        <v>2021</v>
      </c>
      <c r="E429" t="n">
        <v>1</v>
      </c>
      <c r="F429" t="inlineStr">
        <is>
          <t>PAC</t>
        </is>
      </c>
      <c r="G429" s="4" t="n">
        <v>20</v>
      </c>
      <c r="H429" s="4" t="n">
        <v>10</v>
      </c>
      <c r="I429" s="4" t="n">
        <v>30</v>
      </c>
      <c r="J429" s="4" t="n">
        <v>23</v>
      </c>
      <c r="K429" s="4" t="n">
        <v>1</v>
      </c>
      <c r="L429" s="3" t="n">
        <v>33169.38</v>
      </c>
      <c r="M429" s="3" t="n">
        <v>0</v>
      </c>
      <c r="N429" s="3" t="n">
        <v>33169.38</v>
      </c>
      <c r="O429" s="4" t="str"/>
      <c r="P429" s="4" t="str"/>
      <c r="Q429" s="4" t="str"/>
      <c r="R429" s="4" t="str"/>
      <c r="S429" s="4" t="str"/>
      <c r="T429" s="4" t="str"/>
      <c r="U429" s="4" t="str"/>
      <c r="V429" s="4" t="n">
        <v>1</v>
      </c>
    </row>
    <row r="430">
      <c r="A430" t="n">
        <v>56</v>
      </c>
      <c r="B430" t="inlineStr">
        <is>
          <t>20558183552</t>
        </is>
      </c>
      <c r="C430" t="inlineStr">
        <is>
          <t>COOPERATIVA DE SERVICIOS ESPECIALES YURAC QORI</t>
        </is>
      </c>
      <c r="D430" s="6" t="n">
        <v>2022</v>
      </c>
      <c r="F430" t="inlineStr">
        <is>
          <t>PAC</t>
        </is>
      </c>
      <c r="G430" s="4" t="n">
        <v>0</v>
      </c>
      <c r="H430" s="4" t="n">
        <v>0</v>
      </c>
      <c r="I430" s="4" t="n">
        <v>0</v>
      </c>
      <c r="J430" s="4" t="n">
        <v>0</v>
      </c>
      <c r="K430" s="4" t="n">
        <v>0</v>
      </c>
      <c r="L430" s="3" t="n">
        <v>0</v>
      </c>
      <c r="M430" s="3" t="n">
        <v>0</v>
      </c>
      <c r="N430" s="3" t="n">
        <v>0</v>
      </c>
      <c r="O430" s="4" t="str"/>
      <c r="P430" s="4" t="str"/>
      <c r="Q430" s="4" t="str"/>
      <c r="R430" s="4" t="str"/>
      <c r="S430" s="4" t="str"/>
      <c r="T430" s="4" t="str"/>
      <c r="U430" s="4" t="str"/>
      <c r="V430" s="4" t="n">
        <v>1</v>
      </c>
    </row>
    <row r="431">
      <c r="A431" t="n">
        <v>56</v>
      </c>
      <c r="B431" t="inlineStr">
        <is>
          <t>20558183552</t>
        </is>
      </c>
      <c r="C431" t="inlineStr">
        <is>
          <t>COOPERATIVA DE SERVICIOS ESPECIALES YURAC QORI</t>
        </is>
      </c>
      <c r="D431" s="6" t="n">
        <v>2023</v>
      </c>
      <c r="F431" t="inlineStr">
        <is>
          <t>PAC</t>
        </is>
      </c>
      <c r="G431" s="4" t="n">
        <v>0</v>
      </c>
      <c r="H431" s="4" t="n">
        <v>0</v>
      </c>
      <c r="I431" s="4" t="n">
        <v>0</v>
      </c>
      <c r="J431" s="4" t="n">
        <v>0</v>
      </c>
      <c r="K431" s="4" t="n">
        <v>0</v>
      </c>
      <c r="L431" s="3" t="n">
        <v>0</v>
      </c>
      <c r="M431" s="3" t="n">
        <v>0</v>
      </c>
      <c r="N431" s="3" t="n">
        <v>0</v>
      </c>
      <c r="O431" s="4" t="n">
        <v>0</v>
      </c>
      <c r="P431" s="4" t="n">
        <v>0</v>
      </c>
      <c r="Q431" s="4" t="n">
        <v>0</v>
      </c>
      <c r="R431" s="4" t="n">
        <v>0</v>
      </c>
      <c r="S431" s="4" t="n">
        <v>0</v>
      </c>
      <c r="T431" s="4" t="n">
        <v>0</v>
      </c>
      <c r="U431" s="4" t="n">
        <v>0</v>
      </c>
      <c r="V431" s="4" t="n">
        <v>1</v>
      </c>
    </row>
    <row r="432">
      <c r="A432" t="n">
        <v>56</v>
      </c>
      <c r="B432" t="inlineStr">
        <is>
          <t>20558183552</t>
        </is>
      </c>
      <c r="C432" t="inlineStr">
        <is>
          <t>COOPERATIVA DE SERVICIOS ESPECIALES YURAC QORI</t>
        </is>
      </c>
      <c r="D432" s="6" t="n">
        <v>2024</v>
      </c>
      <c r="F432" t="inlineStr">
        <is>
          <t>PAC</t>
        </is>
      </c>
      <c r="G432" s="4" t="n">
        <v>0</v>
      </c>
      <c r="H432" s="4" t="n">
        <v>0</v>
      </c>
      <c r="I432" s="4" t="n">
        <v>0</v>
      </c>
      <c r="J432" s="4" t="n">
        <v>0</v>
      </c>
      <c r="K432" s="4" t="n">
        <v>0</v>
      </c>
      <c r="L432" s="3" t="n">
        <v>0</v>
      </c>
      <c r="M432" s="3" t="n">
        <v>0</v>
      </c>
      <c r="N432" s="3" t="n">
        <v>0</v>
      </c>
      <c r="O432" s="4" t="n">
        <v>0</v>
      </c>
      <c r="P432" s="4" t="n">
        <v>0</v>
      </c>
      <c r="Q432" s="4" t="str"/>
      <c r="R432" s="4" t="n">
        <v>0</v>
      </c>
      <c r="S432" s="4" t="n">
        <v>0</v>
      </c>
      <c r="T432" s="4" t="n">
        <v>0</v>
      </c>
      <c r="U432" s="4" t="n">
        <v>0</v>
      </c>
      <c r="V432" s="4" t="n">
        <v>1</v>
      </c>
    </row>
    <row r="433">
      <c r="A433" t="n">
        <v>56</v>
      </c>
      <c r="B433" t="inlineStr">
        <is>
          <t>20558183552</t>
        </is>
      </c>
      <c r="C433" t="inlineStr">
        <is>
          <t>COOPERATIVA DE SERVICIOS ESPECIALES YURAC QORI</t>
        </is>
      </c>
      <c r="D433" s="6" t="n">
        <v>2025</v>
      </c>
      <c r="F433" t="inlineStr">
        <is>
          <t>PAC</t>
        </is>
      </c>
      <c r="G433" s="4" t="n">
        <v>0</v>
      </c>
      <c r="H433" s="4" t="n">
        <v>0</v>
      </c>
      <c r="I433" s="4" t="n">
        <v>0</v>
      </c>
      <c r="J433" s="4" t="n">
        <v>0</v>
      </c>
      <c r="K433" s="4" t="n">
        <v>0</v>
      </c>
      <c r="L433" s="3" t="n">
        <v>0</v>
      </c>
      <c r="M433" s="3" t="n">
        <v>0</v>
      </c>
      <c r="N433" s="3" t="n">
        <v>0</v>
      </c>
      <c r="O433" s="4" t="n">
        <v>0</v>
      </c>
      <c r="P433" s="4" t="n">
        <v>0</v>
      </c>
      <c r="Q433" s="4" t="str"/>
      <c r="R433" s="4" t="n">
        <v>0</v>
      </c>
      <c r="S433" s="4" t="n">
        <v>0</v>
      </c>
      <c r="T433" s="4" t="n">
        <v>0</v>
      </c>
      <c r="U433" s="4" t="n">
        <v>0</v>
      </c>
      <c r="V433" s="4" t="n">
        <v>1</v>
      </c>
    </row>
    <row r="434">
      <c r="A434" t="n">
        <v>57</v>
      </c>
      <c r="B434" t="inlineStr">
        <is>
          <t>20559290336</t>
        </is>
      </c>
      <c r="C434" t="inlineStr">
        <is>
          <t>CORPORACIÓN ASOCIATIVA LA JOYA</t>
        </is>
      </c>
      <c r="D434" s="6" t="n">
        <v>2018</v>
      </c>
      <c r="E434" t="n">
        <v>1</v>
      </c>
      <c r="F434" t="inlineStr">
        <is>
          <t>PAC</t>
        </is>
      </c>
      <c r="G434" s="4" t="str"/>
      <c r="H434" s="4" t="str"/>
      <c r="I434" s="4" t="n">
        <v>120</v>
      </c>
      <c r="J434" s="4" t="str"/>
      <c r="K434" s="4" t="str"/>
      <c r="L434" s="3" t="str"/>
      <c r="M434" s="3" t="str"/>
      <c r="N434" s="3" t="n">
        <v>307898.13</v>
      </c>
      <c r="O434" s="4" t="str"/>
      <c r="P434" s="4" t="str"/>
      <c r="Q434" s="4" t="str"/>
      <c r="R434" s="4" t="str"/>
      <c r="S434" s="4" t="str"/>
      <c r="T434" s="4" t="str"/>
      <c r="U434" s="4" t="str"/>
      <c r="V434" s="4" t="n">
        <v>1</v>
      </c>
    </row>
    <row r="435">
      <c r="A435" t="n">
        <v>57</v>
      </c>
      <c r="B435" t="inlineStr">
        <is>
          <t>20559290336</t>
        </is>
      </c>
      <c r="C435" t="inlineStr">
        <is>
          <t>CORPORACIÓN ASOCIATIVA LA JOYA</t>
        </is>
      </c>
      <c r="D435" s="6" t="n">
        <v>2019</v>
      </c>
      <c r="E435" t="n">
        <v>1</v>
      </c>
      <c r="F435" t="inlineStr">
        <is>
          <t>PAC</t>
        </is>
      </c>
      <c r="G435" s="4" t="n">
        <v>54</v>
      </c>
      <c r="H435" s="4" t="n">
        <v>24</v>
      </c>
      <c r="I435" s="4" t="n">
        <v>78</v>
      </c>
      <c r="J435" s="4" t="str"/>
      <c r="K435" s="4" t="str"/>
      <c r="L435" s="3" t="n">
        <v>390389.84</v>
      </c>
      <c r="M435" s="3" t="n">
        <v>0</v>
      </c>
      <c r="N435" s="3" t="n">
        <v>390389.84</v>
      </c>
      <c r="O435" s="4" t="str"/>
      <c r="P435" s="4" t="str"/>
      <c r="Q435" s="4" t="str"/>
      <c r="R435" s="4" t="str"/>
      <c r="S435" s="4" t="str"/>
      <c r="T435" s="4" t="str"/>
      <c r="U435" s="4" t="str"/>
      <c r="V435" s="4" t="n">
        <v>1</v>
      </c>
    </row>
    <row r="436">
      <c r="A436" t="n">
        <v>57</v>
      </c>
      <c r="B436" t="inlineStr">
        <is>
          <t>20559290336</t>
        </is>
      </c>
      <c r="C436" t="inlineStr">
        <is>
          <t>CORPORACIÓN ASOCIATIVA LA JOYA</t>
        </is>
      </c>
      <c r="D436" s="6" t="n">
        <v>2020</v>
      </c>
      <c r="E436" t="n">
        <v>1</v>
      </c>
      <c r="F436" t="inlineStr">
        <is>
          <t>PAC</t>
        </is>
      </c>
      <c r="G436" s="4" t="n">
        <v>53</v>
      </c>
      <c r="H436" s="4" t="n">
        <v>20</v>
      </c>
      <c r="I436" s="4" t="n">
        <v>73</v>
      </c>
      <c r="J436" s="4" t="n">
        <v>11</v>
      </c>
      <c r="K436" s="4" t="n">
        <v>8</v>
      </c>
      <c r="L436" s="3" t="n">
        <v>290025.49</v>
      </c>
      <c r="M436" s="3" t="n">
        <v>0</v>
      </c>
      <c r="N436" s="3" t="n">
        <v>290025.49</v>
      </c>
      <c r="O436" s="4" t="str"/>
      <c r="P436" s="4" t="str"/>
      <c r="Q436" s="4" t="str"/>
      <c r="R436" s="4" t="str"/>
      <c r="S436" s="4" t="str"/>
      <c r="T436" s="4" t="str"/>
      <c r="U436" s="4" t="str"/>
      <c r="V436" s="4" t="n">
        <v>1</v>
      </c>
    </row>
    <row r="437">
      <c r="A437" t="n">
        <v>57</v>
      </c>
      <c r="B437" t="inlineStr">
        <is>
          <t>20559290336</t>
        </is>
      </c>
      <c r="C437" t="inlineStr">
        <is>
          <t>CORPORACIÓN ASOCIATIVA LA JOYA</t>
        </is>
      </c>
      <c r="D437" s="6" t="n">
        <v>2021</v>
      </c>
      <c r="E437" t="n">
        <v>1</v>
      </c>
      <c r="F437" t="inlineStr">
        <is>
          <t>PAC</t>
        </is>
      </c>
      <c r="G437" s="4" t="n">
        <v>48</v>
      </c>
      <c r="H437" s="4" t="n">
        <v>21</v>
      </c>
      <c r="I437" s="4" t="n">
        <v>69</v>
      </c>
      <c r="J437" s="4" t="n">
        <v>90</v>
      </c>
      <c r="K437" s="4" t="n">
        <v>6</v>
      </c>
      <c r="L437" s="3" t="n">
        <v>1287636</v>
      </c>
      <c r="M437" s="3" t="n">
        <v>0</v>
      </c>
      <c r="N437" s="3" t="n">
        <v>1287636</v>
      </c>
      <c r="O437" s="4" t="str"/>
      <c r="P437" s="4" t="str"/>
      <c r="Q437" s="4" t="str"/>
      <c r="R437" s="4" t="str"/>
      <c r="S437" s="4" t="str"/>
      <c r="T437" s="4" t="str"/>
      <c r="U437" s="4" t="str"/>
      <c r="V437" s="4" t="n">
        <v>1</v>
      </c>
    </row>
    <row r="438">
      <c r="A438" t="n">
        <v>57</v>
      </c>
      <c r="B438" t="inlineStr">
        <is>
          <t>20559290336</t>
        </is>
      </c>
      <c r="C438" t="inlineStr">
        <is>
          <t>CORPORACIÓN ASOCIATIVA LA JOYA</t>
        </is>
      </c>
      <c r="D438" s="6" t="n">
        <v>2022</v>
      </c>
      <c r="E438" t="n">
        <v>1</v>
      </c>
      <c r="F438" t="inlineStr">
        <is>
          <t>PAC</t>
        </is>
      </c>
      <c r="G438" s="4" t="n">
        <v>48</v>
      </c>
      <c r="H438" s="4" t="n">
        <v>21</v>
      </c>
      <c r="I438" s="4" t="n">
        <v>69</v>
      </c>
      <c r="J438" s="4" t="n">
        <v>27</v>
      </c>
      <c r="K438" s="4" t="n">
        <v>4</v>
      </c>
      <c r="L438" s="3" t="n">
        <v>706410.4</v>
      </c>
      <c r="M438" s="3" t="n">
        <v>0</v>
      </c>
      <c r="N438" s="3" t="n">
        <v>706410.4</v>
      </c>
      <c r="O438" s="4" t="str"/>
      <c r="P438" s="4" t="str"/>
      <c r="Q438" s="4" t="str"/>
      <c r="R438" s="4" t="str"/>
      <c r="S438" s="4" t="str"/>
      <c r="T438" s="4" t="str"/>
      <c r="U438" s="4" t="str"/>
      <c r="V438" s="4" t="n">
        <v>1</v>
      </c>
    </row>
    <row r="439">
      <c r="A439" t="n">
        <v>57</v>
      </c>
      <c r="B439" t="inlineStr">
        <is>
          <t>20559290336</t>
        </is>
      </c>
      <c r="C439" t="inlineStr">
        <is>
          <t>CORPORACIÓN ASOCIATIVA LA JOYA</t>
        </is>
      </c>
      <c r="D439" s="6" t="n">
        <v>2023</v>
      </c>
      <c r="F439" t="inlineStr">
        <is>
          <t>PAC</t>
        </is>
      </c>
      <c r="G439" s="4" t="n">
        <v>0</v>
      </c>
      <c r="H439" s="4" t="n">
        <v>0</v>
      </c>
      <c r="I439" s="4" t="n">
        <v>0</v>
      </c>
      <c r="J439" s="4" t="n">
        <v>0</v>
      </c>
      <c r="K439" s="4" t="n">
        <v>0</v>
      </c>
      <c r="L439" s="3" t="n">
        <v>0</v>
      </c>
      <c r="M439" s="3" t="n">
        <v>0</v>
      </c>
      <c r="N439" s="3" t="n">
        <v>0</v>
      </c>
      <c r="O439" s="4" t="n">
        <v>0</v>
      </c>
      <c r="P439" s="4" t="n">
        <v>0</v>
      </c>
      <c r="Q439" s="4" t="n">
        <v>0</v>
      </c>
      <c r="R439" s="4" t="n">
        <v>0</v>
      </c>
      <c r="S439" s="4" t="n">
        <v>0</v>
      </c>
      <c r="T439" s="4" t="n">
        <v>0</v>
      </c>
      <c r="U439" s="4" t="n">
        <v>0</v>
      </c>
      <c r="V439" s="4" t="n">
        <v>1</v>
      </c>
    </row>
    <row r="440">
      <c r="A440" t="n">
        <v>57</v>
      </c>
      <c r="B440" t="inlineStr">
        <is>
          <t>20559290336</t>
        </is>
      </c>
      <c r="C440" t="inlineStr">
        <is>
          <t>CORPORACIÓN ASOCIATIVA LA JOYA</t>
        </is>
      </c>
      <c r="D440" s="6" t="n">
        <v>2024</v>
      </c>
      <c r="F440" t="inlineStr">
        <is>
          <t>PAC</t>
        </is>
      </c>
      <c r="G440" s="4" t="n">
        <v>0</v>
      </c>
      <c r="H440" s="4" t="n">
        <v>0</v>
      </c>
      <c r="I440" s="4" t="n">
        <v>0</v>
      </c>
      <c r="J440" s="4" t="n">
        <v>0</v>
      </c>
      <c r="K440" s="4" t="n">
        <v>0</v>
      </c>
      <c r="L440" s="3" t="n">
        <v>0</v>
      </c>
      <c r="M440" s="3" t="n">
        <v>0</v>
      </c>
      <c r="N440" s="3" t="n">
        <v>0</v>
      </c>
      <c r="O440" s="4" t="n">
        <v>0</v>
      </c>
      <c r="P440" s="4" t="n">
        <v>0</v>
      </c>
      <c r="Q440" s="4" t="str"/>
      <c r="R440" s="4" t="n">
        <v>0</v>
      </c>
      <c r="S440" s="4" t="n">
        <v>0</v>
      </c>
      <c r="T440" s="4" t="n">
        <v>0</v>
      </c>
      <c r="U440" s="4" t="n">
        <v>0</v>
      </c>
      <c r="V440" s="4" t="n">
        <v>1</v>
      </c>
    </row>
    <row r="441">
      <c r="A441" t="n">
        <v>57</v>
      </c>
      <c r="B441" t="inlineStr">
        <is>
          <t>20559290336</t>
        </is>
      </c>
      <c r="C441" t="inlineStr">
        <is>
          <t>CORPORACIÓN ASOCIATIVA LA JOYA</t>
        </is>
      </c>
      <c r="D441" s="6" t="n">
        <v>2025</v>
      </c>
      <c r="F441" t="inlineStr">
        <is>
          <t>PAC</t>
        </is>
      </c>
      <c r="G441" s="4" t="n">
        <v>0</v>
      </c>
      <c r="H441" s="4" t="n">
        <v>0</v>
      </c>
      <c r="I441" s="4" t="n">
        <v>0</v>
      </c>
      <c r="J441" s="4" t="n">
        <v>0</v>
      </c>
      <c r="K441" s="4" t="n">
        <v>0</v>
      </c>
      <c r="L441" s="3" t="n">
        <v>0</v>
      </c>
      <c r="M441" s="3" t="n">
        <v>0</v>
      </c>
      <c r="N441" s="3" t="n">
        <v>0</v>
      </c>
      <c r="O441" s="4" t="n">
        <v>0</v>
      </c>
      <c r="P441" s="4" t="n">
        <v>0</v>
      </c>
      <c r="Q441" s="4" t="str"/>
      <c r="R441" s="4" t="n">
        <v>0</v>
      </c>
      <c r="S441" s="4" t="n">
        <v>0</v>
      </c>
      <c r="T441" s="4" t="n">
        <v>0</v>
      </c>
      <c r="U441" s="4" t="n">
        <v>0</v>
      </c>
      <c r="V441" s="4" t="n">
        <v>1</v>
      </c>
    </row>
    <row r="442">
      <c r="A442" t="n">
        <v>58</v>
      </c>
      <c r="B442" t="inlineStr">
        <is>
          <t>20454864604</t>
        </is>
      </c>
      <c r="C442" t="inlineStr">
        <is>
          <t>ASOCIACION DE PRODUCTORES DE AGRO INDUSTRIAL SIGUAS MAJES - PRASIMEX</t>
        </is>
      </c>
      <c r="D442" s="6" t="n">
        <v>2018</v>
      </c>
      <c r="F442" t="inlineStr">
        <is>
          <t>PAC</t>
        </is>
      </c>
      <c r="G442" s="4" t="str"/>
      <c r="H442" s="4" t="str"/>
      <c r="I442" s="4" t="n">
        <v>0</v>
      </c>
      <c r="J442" s="4" t="str"/>
      <c r="K442" s="4" t="str"/>
      <c r="L442" s="3" t="str"/>
      <c r="M442" s="3" t="str"/>
      <c r="N442" s="3" t="n">
        <v>0</v>
      </c>
      <c r="O442" s="4" t="str"/>
      <c r="P442" s="4" t="str"/>
      <c r="Q442" s="4" t="str"/>
      <c r="R442" s="4" t="str"/>
      <c r="S442" s="4" t="str"/>
      <c r="T442" s="4" t="str"/>
      <c r="U442" s="4" t="str"/>
      <c r="V442" s="4" t="n">
        <v>1</v>
      </c>
    </row>
    <row r="443">
      <c r="A443" t="n">
        <v>58</v>
      </c>
      <c r="B443" t="inlineStr">
        <is>
          <t>20454864604</t>
        </is>
      </c>
      <c r="C443" t="inlineStr">
        <is>
          <t>ASOCIACION DE PRODUCTORES DE AGRO INDUSTRIAL SIGUAS MAJES - PRASIMEX</t>
        </is>
      </c>
      <c r="D443" s="6" t="n">
        <v>2019</v>
      </c>
      <c r="E443" t="n">
        <v>1</v>
      </c>
      <c r="F443" t="inlineStr">
        <is>
          <t>PAC</t>
        </is>
      </c>
      <c r="G443" s="4" t="n">
        <v>12</v>
      </c>
      <c r="H443" s="4" t="n">
        <v>8</v>
      </c>
      <c r="I443" s="4" t="n">
        <v>20</v>
      </c>
      <c r="J443" s="4" t="str"/>
      <c r="K443" s="4" t="str"/>
      <c r="L443" s="3" t="n">
        <v>148371.5</v>
      </c>
      <c r="M443" s="3" t="n">
        <v>0</v>
      </c>
      <c r="N443" s="3" t="n">
        <v>148371.5</v>
      </c>
      <c r="O443" s="4" t="str"/>
      <c r="P443" s="4" t="str"/>
      <c r="Q443" s="4" t="str"/>
      <c r="R443" s="4" t="str"/>
      <c r="S443" s="4" t="str"/>
      <c r="T443" s="4" t="str"/>
      <c r="U443" s="4" t="str"/>
      <c r="V443" s="4" t="n">
        <v>1</v>
      </c>
    </row>
    <row r="444">
      <c r="A444" t="n">
        <v>58</v>
      </c>
      <c r="B444" t="inlineStr">
        <is>
          <t>20454864604</t>
        </is>
      </c>
      <c r="C444" t="inlineStr">
        <is>
          <t>ASOCIACION DE PRODUCTORES DE AGRO INDUSTRIAL SIGUAS MAJES - PRASIMEX</t>
        </is>
      </c>
      <c r="D444" s="6" t="n">
        <v>2020</v>
      </c>
      <c r="E444" t="n">
        <v>1</v>
      </c>
      <c r="F444" t="inlineStr">
        <is>
          <t>PAC</t>
        </is>
      </c>
      <c r="G444" s="4" t="n">
        <v>12</v>
      </c>
      <c r="H444" s="4" t="n">
        <v>8</v>
      </c>
      <c r="I444" s="4" t="n">
        <v>20</v>
      </c>
      <c r="J444" s="4" t="n">
        <v>2</v>
      </c>
      <c r="K444" s="4" t="n">
        <v>1</v>
      </c>
      <c r="L444" s="3" t="n">
        <v>0</v>
      </c>
      <c r="M444" s="3" t="n">
        <v>0</v>
      </c>
      <c r="N444" s="3" t="n">
        <v>0</v>
      </c>
      <c r="O444" s="4" t="str"/>
      <c r="P444" s="4" t="str"/>
      <c r="Q444" s="4" t="str"/>
      <c r="R444" s="4" t="str"/>
      <c r="S444" s="4" t="str"/>
      <c r="T444" s="4" t="str"/>
      <c r="U444" s="4" t="str"/>
      <c r="V444" s="4" t="n">
        <v>1</v>
      </c>
    </row>
    <row r="445">
      <c r="A445" t="n">
        <v>58</v>
      </c>
      <c r="B445" t="inlineStr">
        <is>
          <t>20454864604</t>
        </is>
      </c>
      <c r="C445" t="inlineStr">
        <is>
          <t>ASOCIACION DE PRODUCTORES DE AGRO INDUSTRIAL SIGUAS MAJES - PRASIMEX</t>
        </is>
      </c>
      <c r="D445" s="6" t="n">
        <v>2021</v>
      </c>
      <c r="E445" t="n">
        <v>1</v>
      </c>
      <c r="F445" t="inlineStr">
        <is>
          <t>PAC</t>
        </is>
      </c>
      <c r="G445" s="4" t="n">
        <v>9</v>
      </c>
      <c r="H445" s="4" t="n">
        <v>3</v>
      </c>
      <c r="I445" s="4" t="n">
        <v>12</v>
      </c>
      <c r="J445" s="4" t="n">
        <v>59</v>
      </c>
      <c r="K445" s="4" t="n">
        <v>5</v>
      </c>
      <c r="L445" s="3" t="n">
        <v>19137.93</v>
      </c>
      <c r="M445" s="3" t="n">
        <v>0</v>
      </c>
      <c r="N445" s="3" t="n">
        <v>19137.93</v>
      </c>
      <c r="O445" s="4" t="str"/>
      <c r="P445" s="4" t="str"/>
      <c r="Q445" s="4" t="str"/>
      <c r="R445" s="4" t="str"/>
      <c r="S445" s="4" t="str"/>
      <c r="T445" s="4" t="str"/>
      <c r="U445" s="4" t="str"/>
      <c r="V445" s="4" t="n">
        <v>1</v>
      </c>
    </row>
    <row r="446">
      <c r="A446" t="n">
        <v>58</v>
      </c>
      <c r="B446" t="inlineStr">
        <is>
          <t>20454864604</t>
        </is>
      </c>
      <c r="C446" t="inlineStr">
        <is>
          <t>ASOCIACION DE PRODUCTORES DE AGRO INDUSTRIAL SIGUAS MAJES - PRASIMEX</t>
        </is>
      </c>
      <c r="D446" s="6" t="n">
        <v>2022</v>
      </c>
      <c r="E446" t="n">
        <v>1</v>
      </c>
      <c r="F446" t="inlineStr">
        <is>
          <t>PAC</t>
        </is>
      </c>
      <c r="G446" s="4" t="n">
        <v>9</v>
      </c>
      <c r="H446" s="4" t="n">
        <v>3</v>
      </c>
      <c r="I446" s="4" t="n">
        <v>12</v>
      </c>
      <c r="J446" s="4" t="n">
        <v>27</v>
      </c>
      <c r="K446" s="4" t="n">
        <v>4</v>
      </c>
      <c r="L446" s="3" t="n">
        <v>73796.83</v>
      </c>
      <c r="M446" s="3" t="n">
        <v>0</v>
      </c>
      <c r="N446" s="3" t="n">
        <v>73796.83</v>
      </c>
      <c r="O446" s="4" t="str"/>
      <c r="P446" s="4" t="str"/>
      <c r="Q446" s="4" t="str"/>
      <c r="R446" s="4" t="str"/>
      <c r="S446" s="4" t="str"/>
      <c r="T446" s="4" t="str"/>
      <c r="U446" s="4" t="str"/>
      <c r="V446" s="4" t="n">
        <v>1</v>
      </c>
    </row>
    <row r="447">
      <c r="A447" t="n">
        <v>58</v>
      </c>
      <c r="B447" t="inlineStr">
        <is>
          <t>20454864604</t>
        </is>
      </c>
      <c r="C447" t="inlineStr">
        <is>
          <t>ASOCIACION DE PRODUCTORES DE AGRO INDUSTRIAL SIGUAS MAJES - PRASIMEX</t>
        </is>
      </c>
      <c r="D447" s="6" t="n">
        <v>2023</v>
      </c>
      <c r="F447" t="inlineStr">
        <is>
          <t>PAC</t>
        </is>
      </c>
      <c r="G447" s="4" t="n">
        <v>0</v>
      </c>
      <c r="H447" s="4" t="n">
        <v>0</v>
      </c>
      <c r="I447" s="4" t="n">
        <v>0</v>
      </c>
      <c r="J447" s="4" t="n">
        <v>0</v>
      </c>
      <c r="K447" s="4" t="n">
        <v>0</v>
      </c>
      <c r="L447" s="3" t="n">
        <v>0</v>
      </c>
      <c r="M447" s="3" t="n">
        <v>0</v>
      </c>
      <c r="N447" s="3" t="n">
        <v>0</v>
      </c>
      <c r="O447" s="4" t="n">
        <v>0</v>
      </c>
      <c r="P447" s="4" t="n">
        <v>0</v>
      </c>
      <c r="Q447" s="4" t="n">
        <v>0</v>
      </c>
      <c r="R447" s="4" t="n">
        <v>0</v>
      </c>
      <c r="S447" s="4" t="n">
        <v>0</v>
      </c>
      <c r="T447" s="4" t="n">
        <v>0</v>
      </c>
      <c r="U447" s="4" t="n">
        <v>0</v>
      </c>
      <c r="V447" s="4" t="n">
        <v>1</v>
      </c>
    </row>
    <row r="448">
      <c r="A448" t="n">
        <v>58</v>
      </c>
      <c r="B448" t="inlineStr">
        <is>
          <t>20454864604</t>
        </is>
      </c>
      <c r="C448" t="inlineStr">
        <is>
          <t>ASOCIACION DE PRODUCTORES DE AGRO INDUSTRIAL SIGUAS MAJES - PRASIMEX</t>
        </is>
      </c>
      <c r="D448" s="6" t="n">
        <v>2024</v>
      </c>
      <c r="F448" t="inlineStr">
        <is>
          <t>PAC</t>
        </is>
      </c>
      <c r="G448" s="4" t="n">
        <v>0</v>
      </c>
      <c r="H448" s="4" t="n">
        <v>0</v>
      </c>
      <c r="I448" s="4" t="n">
        <v>0</v>
      </c>
      <c r="J448" s="4" t="n">
        <v>0</v>
      </c>
      <c r="K448" s="4" t="n">
        <v>0</v>
      </c>
      <c r="L448" s="3" t="n">
        <v>0</v>
      </c>
      <c r="M448" s="3" t="n">
        <v>0</v>
      </c>
      <c r="N448" s="3" t="n">
        <v>0</v>
      </c>
      <c r="O448" s="4" t="n">
        <v>0</v>
      </c>
      <c r="P448" s="4" t="n">
        <v>0</v>
      </c>
      <c r="Q448" s="4" t="str"/>
      <c r="R448" s="4" t="n">
        <v>0</v>
      </c>
      <c r="S448" s="4" t="n">
        <v>0</v>
      </c>
      <c r="T448" s="4" t="n">
        <v>0</v>
      </c>
      <c r="U448" s="4" t="n">
        <v>0</v>
      </c>
      <c r="V448" s="4" t="n">
        <v>1</v>
      </c>
    </row>
    <row r="449">
      <c r="A449" t="n">
        <v>58</v>
      </c>
      <c r="B449" t="inlineStr">
        <is>
          <t>20454864604</t>
        </is>
      </c>
      <c r="C449" t="inlineStr">
        <is>
          <t>ASOCIACION DE PRODUCTORES DE AGRO INDUSTRIAL SIGUAS MAJES - PRASIMEX</t>
        </is>
      </c>
      <c r="D449" s="6" t="n">
        <v>2025</v>
      </c>
      <c r="F449" t="inlineStr">
        <is>
          <t>PAC</t>
        </is>
      </c>
      <c r="G449" s="4" t="n">
        <v>0</v>
      </c>
      <c r="H449" s="4" t="n">
        <v>0</v>
      </c>
      <c r="I449" s="4" t="n">
        <v>0</v>
      </c>
      <c r="J449" s="4" t="n">
        <v>0</v>
      </c>
      <c r="K449" s="4" t="n">
        <v>0</v>
      </c>
      <c r="L449" s="3" t="n">
        <v>0</v>
      </c>
      <c r="M449" s="3" t="n">
        <v>0</v>
      </c>
      <c r="N449" s="3" t="n">
        <v>0</v>
      </c>
      <c r="O449" s="4" t="n">
        <v>0</v>
      </c>
      <c r="P449" s="4" t="n">
        <v>0</v>
      </c>
      <c r="Q449" s="4" t="str"/>
      <c r="R449" s="4" t="n">
        <v>0</v>
      </c>
      <c r="S449" s="4" t="n">
        <v>0</v>
      </c>
      <c r="T449" s="4" t="n">
        <v>0</v>
      </c>
      <c r="U449" s="4" t="n">
        <v>0</v>
      </c>
      <c r="V449" s="4" t="n">
        <v>1</v>
      </c>
    </row>
    <row r="450">
      <c r="A450" t="n">
        <v>59</v>
      </c>
      <c r="B450" t="inlineStr">
        <is>
          <t>20455429120</t>
        </is>
      </c>
      <c r="C450" t="inlineStr">
        <is>
          <t>ASOCIACION DE PRODUCTORES AGROPECUARIOS DE AGROEXPORTACION E-4 IRRIGACION MAJES-AREQUIPA</t>
        </is>
      </c>
      <c r="D450" s="6" t="n">
        <v>2018</v>
      </c>
      <c r="F450" t="inlineStr">
        <is>
          <t>PAC</t>
        </is>
      </c>
      <c r="G450" s="4" t="str"/>
      <c r="H450" s="4" t="str"/>
      <c r="I450" s="4" t="n">
        <v>0</v>
      </c>
      <c r="J450" s="4" t="str"/>
      <c r="K450" s="4" t="str"/>
      <c r="L450" s="3" t="str"/>
      <c r="M450" s="3" t="str"/>
      <c r="N450" s="3" t="n">
        <v>0</v>
      </c>
      <c r="O450" s="4" t="str"/>
      <c r="P450" s="4" t="str"/>
      <c r="Q450" s="4" t="str"/>
      <c r="R450" s="4" t="str"/>
      <c r="S450" s="4" t="str"/>
      <c r="T450" s="4" t="str"/>
      <c r="U450" s="4" t="str"/>
      <c r="V450" s="4" t="n">
        <v>1</v>
      </c>
    </row>
    <row r="451">
      <c r="A451" t="n">
        <v>59</v>
      </c>
      <c r="B451" t="inlineStr">
        <is>
          <t>20455429120</t>
        </is>
      </c>
      <c r="C451" t="inlineStr">
        <is>
          <t>ASOCIACION DE PRODUCTORES AGROPECUARIOS DE AGROEXPORTACION E-4 IRRIGACION MAJES-AREQUIPA</t>
        </is>
      </c>
      <c r="D451" s="6" t="n">
        <v>2019</v>
      </c>
      <c r="E451" t="n">
        <v>1</v>
      </c>
      <c r="F451" t="inlineStr">
        <is>
          <t>PAC</t>
        </is>
      </c>
      <c r="G451" s="4" t="n">
        <v>15</v>
      </c>
      <c r="H451" s="4" t="n">
        <v>2</v>
      </c>
      <c r="I451" s="4" t="n">
        <v>17</v>
      </c>
      <c r="J451" s="4" t="str"/>
      <c r="K451" s="4" t="str"/>
      <c r="L451" s="3" t="n">
        <v>907143.59</v>
      </c>
      <c r="M451" s="3" t="n">
        <v>0</v>
      </c>
      <c r="N451" s="3" t="n">
        <v>907143.59</v>
      </c>
      <c r="O451" s="4" t="str"/>
      <c r="P451" s="4" t="str"/>
      <c r="Q451" s="4" t="str"/>
      <c r="R451" s="4" t="str"/>
      <c r="S451" s="4" t="str"/>
      <c r="T451" s="4" t="str"/>
      <c r="U451" s="4" t="str"/>
      <c r="V451" s="4" t="n">
        <v>1</v>
      </c>
    </row>
    <row r="452">
      <c r="A452" t="n">
        <v>59</v>
      </c>
      <c r="B452" t="inlineStr">
        <is>
          <t>20455429120</t>
        </is>
      </c>
      <c r="C452" t="inlineStr">
        <is>
          <t>ASOCIACION DE PRODUCTORES AGROPECUARIOS DE AGROEXPORTACION E-4 IRRIGACION MAJES-AREQUIPA</t>
        </is>
      </c>
      <c r="D452" s="6" t="n">
        <v>2020</v>
      </c>
      <c r="E452" t="n">
        <v>1</v>
      </c>
      <c r="F452" t="inlineStr">
        <is>
          <t>PAC</t>
        </is>
      </c>
      <c r="G452" s="4" t="n">
        <v>13</v>
      </c>
      <c r="H452" s="4" t="n">
        <v>2</v>
      </c>
      <c r="I452" s="4" t="n">
        <v>15</v>
      </c>
      <c r="J452" s="4" t="n">
        <v>0</v>
      </c>
      <c r="K452" s="4" t="n">
        <v>1</v>
      </c>
      <c r="L452" s="3" t="n">
        <v>0</v>
      </c>
      <c r="M452" s="3" t="n">
        <v>0</v>
      </c>
      <c r="N452" s="3" t="n">
        <v>0</v>
      </c>
      <c r="O452" s="4" t="str"/>
      <c r="P452" s="4" t="str"/>
      <c r="Q452" s="4" t="str"/>
      <c r="R452" s="4" t="str"/>
      <c r="S452" s="4" t="str"/>
      <c r="T452" s="4" t="str"/>
      <c r="U452" s="4" t="str"/>
      <c r="V452" s="4" t="n">
        <v>1</v>
      </c>
    </row>
    <row r="453">
      <c r="A453" t="n">
        <v>59</v>
      </c>
      <c r="B453" t="inlineStr">
        <is>
          <t>20455429120</t>
        </is>
      </c>
      <c r="C453" t="inlineStr">
        <is>
          <t>ASOCIACION DE PRODUCTORES AGROPECUARIOS DE AGROEXPORTACION E-4 IRRIGACION MAJES-AREQUIPA</t>
        </is>
      </c>
      <c r="D453" s="6" t="n">
        <v>2021</v>
      </c>
      <c r="E453" t="n">
        <v>1</v>
      </c>
      <c r="F453" t="inlineStr">
        <is>
          <t>PAC</t>
        </is>
      </c>
      <c r="G453" s="4" t="n">
        <v>15</v>
      </c>
      <c r="H453" s="4" t="n">
        <v>2</v>
      </c>
      <c r="I453" s="4" t="n">
        <v>17</v>
      </c>
      <c r="J453" s="4" t="n">
        <v>61</v>
      </c>
      <c r="K453" s="4" t="n">
        <v>5</v>
      </c>
      <c r="L453" s="3" t="n">
        <v>380303.5</v>
      </c>
      <c r="M453" s="3" t="n">
        <v>0</v>
      </c>
      <c r="N453" s="3" t="n">
        <v>380303.5</v>
      </c>
      <c r="O453" s="4" t="str"/>
      <c r="P453" s="4" t="str"/>
      <c r="Q453" s="4" t="str"/>
      <c r="R453" s="4" t="str"/>
      <c r="S453" s="4" t="str"/>
      <c r="T453" s="4" t="str"/>
      <c r="U453" s="4" t="str"/>
      <c r="V453" s="4" t="n">
        <v>1</v>
      </c>
    </row>
    <row r="454">
      <c r="A454" t="n">
        <v>59</v>
      </c>
      <c r="B454" t="inlineStr">
        <is>
          <t>20455429120</t>
        </is>
      </c>
      <c r="C454" t="inlineStr">
        <is>
          <t>ASOCIACION DE PRODUCTORES AGROPECUARIOS DE AGROEXPORTACION E-4 IRRIGACION MAJES-AREQUIPA</t>
        </is>
      </c>
      <c r="D454" s="6" t="n">
        <v>2022</v>
      </c>
      <c r="E454" t="n">
        <v>1</v>
      </c>
      <c r="F454" t="inlineStr">
        <is>
          <t>PAC</t>
        </is>
      </c>
      <c r="G454" s="4" t="n">
        <v>15</v>
      </c>
      <c r="H454" s="4" t="n">
        <v>2</v>
      </c>
      <c r="I454" s="4" t="n">
        <v>17</v>
      </c>
      <c r="J454" s="4" t="n">
        <v>27</v>
      </c>
      <c r="K454" s="4" t="n">
        <v>4</v>
      </c>
      <c r="L454" s="3" t="n">
        <v>239803.31</v>
      </c>
      <c r="M454" s="3" t="n">
        <v>0</v>
      </c>
      <c r="N454" s="3" t="n">
        <v>239803.31</v>
      </c>
      <c r="O454" s="4" t="str"/>
      <c r="P454" s="4" t="str"/>
      <c r="Q454" s="4" t="str"/>
      <c r="R454" s="4" t="str"/>
      <c r="S454" s="4" t="str"/>
      <c r="T454" s="4" t="str"/>
      <c r="U454" s="4" t="str"/>
      <c r="V454" s="4" t="n">
        <v>1</v>
      </c>
    </row>
    <row r="455">
      <c r="A455" t="n">
        <v>59</v>
      </c>
      <c r="B455" t="inlineStr">
        <is>
          <t>20455429120</t>
        </is>
      </c>
      <c r="C455" t="inlineStr">
        <is>
          <t>ASOCIACION DE PRODUCTORES AGROPECUARIOS DE AGROEXPORTACION E-4 IRRIGACION MAJES-AREQUIPA</t>
        </is>
      </c>
      <c r="D455" s="6" t="n">
        <v>2023</v>
      </c>
      <c r="F455" t="inlineStr">
        <is>
          <t>PAC</t>
        </is>
      </c>
      <c r="G455" s="4" t="n">
        <v>0</v>
      </c>
      <c r="H455" s="4" t="n">
        <v>0</v>
      </c>
      <c r="I455" s="4" t="n">
        <v>0</v>
      </c>
      <c r="J455" s="4" t="n">
        <v>0</v>
      </c>
      <c r="K455" s="4" t="n">
        <v>0</v>
      </c>
      <c r="L455" s="3" t="n">
        <v>0</v>
      </c>
      <c r="M455" s="3" t="n">
        <v>0</v>
      </c>
      <c r="N455" s="3" t="n">
        <v>0</v>
      </c>
      <c r="O455" s="4" t="n">
        <v>0</v>
      </c>
      <c r="P455" s="4" t="n">
        <v>0</v>
      </c>
      <c r="Q455" s="4" t="n">
        <v>0</v>
      </c>
      <c r="R455" s="4" t="n">
        <v>0</v>
      </c>
      <c r="S455" s="4" t="n">
        <v>0</v>
      </c>
      <c r="T455" s="4" t="n">
        <v>0</v>
      </c>
      <c r="U455" s="4" t="n">
        <v>0</v>
      </c>
      <c r="V455" s="4" t="n">
        <v>1</v>
      </c>
    </row>
    <row r="456">
      <c r="A456" t="n">
        <v>59</v>
      </c>
      <c r="B456" t="inlineStr">
        <is>
          <t>20455429120</t>
        </is>
      </c>
      <c r="C456" t="inlineStr">
        <is>
          <t>ASOCIACION DE PRODUCTORES AGROPECUARIOS DE AGROEXPORTACION E-4 IRRIGACION MAJES-AREQUIPA</t>
        </is>
      </c>
      <c r="D456" s="6" t="n">
        <v>2024</v>
      </c>
      <c r="F456" t="inlineStr">
        <is>
          <t>PAC</t>
        </is>
      </c>
      <c r="G456" s="4" t="n">
        <v>0</v>
      </c>
      <c r="H456" s="4" t="n">
        <v>0</v>
      </c>
      <c r="I456" s="4" t="n">
        <v>0</v>
      </c>
      <c r="J456" s="4" t="n">
        <v>0</v>
      </c>
      <c r="K456" s="4" t="n">
        <v>0</v>
      </c>
      <c r="L456" s="3" t="n">
        <v>0</v>
      </c>
      <c r="M456" s="3" t="n">
        <v>0</v>
      </c>
      <c r="N456" s="3" t="n">
        <v>0</v>
      </c>
      <c r="O456" s="4" t="n">
        <v>0</v>
      </c>
      <c r="P456" s="4" t="n">
        <v>0</v>
      </c>
      <c r="Q456" s="4" t="str"/>
      <c r="R456" s="4" t="n">
        <v>0</v>
      </c>
      <c r="S456" s="4" t="n">
        <v>0</v>
      </c>
      <c r="T456" s="4" t="n">
        <v>0</v>
      </c>
      <c r="U456" s="4" t="n">
        <v>0</v>
      </c>
      <c r="V456" s="4" t="n">
        <v>1</v>
      </c>
    </row>
    <row r="457">
      <c r="A457" t="n">
        <v>59</v>
      </c>
      <c r="B457" t="inlineStr">
        <is>
          <t>20455429120</t>
        </is>
      </c>
      <c r="C457" t="inlineStr">
        <is>
          <t>ASOCIACION DE PRODUCTORES AGROPECUARIOS DE AGROEXPORTACION E-4 IRRIGACION MAJES-AREQUIPA</t>
        </is>
      </c>
      <c r="D457" s="6" t="n">
        <v>2025</v>
      </c>
      <c r="F457" t="inlineStr">
        <is>
          <t>PAC</t>
        </is>
      </c>
      <c r="G457" s="4" t="n">
        <v>0</v>
      </c>
      <c r="H457" s="4" t="n">
        <v>0</v>
      </c>
      <c r="I457" s="4" t="n">
        <v>0</v>
      </c>
      <c r="J457" s="4" t="n">
        <v>0</v>
      </c>
      <c r="K457" s="4" t="n">
        <v>0</v>
      </c>
      <c r="L457" s="3" t="n">
        <v>0</v>
      </c>
      <c r="M457" s="3" t="n">
        <v>0</v>
      </c>
      <c r="N457" s="3" t="n">
        <v>0</v>
      </c>
      <c r="O457" s="4" t="n">
        <v>0</v>
      </c>
      <c r="P457" s="4" t="n">
        <v>0</v>
      </c>
      <c r="Q457" s="4" t="str"/>
      <c r="R457" s="4" t="n">
        <v>0</v>
      </c>
      <c r="S457" s="4" t="n">
        <v>0</v>
      </c>
      <c r="T457" s="4" t="n">
        <v>0</v>
      </c>
      <c r="U457" s="4" t="n">
        <v>0</v>
      </c>
      <c r="V457" s="4" t="n">
        <v>1</v>
      </c>
    </row>
    <row r="458">
      <c r="A458" t="n">
        <v>60</v>
      </c>
      <c r="B458" t="inlineStr">
        <is>
          <t xml:space="preserve">20603296576 </t>
        </is>
      </c>
      <c r="C458" t="inlineStr">
        <is>
          <t>ASOCIACION DE PRODUCTORES AGROPECUARIOS Y DERIVADOS LACTEOS DE ORCOPAMPA - ORCOLAC</t>
        </is>
      </c>
      <c r="D458" s="6" t="n">
        <v>2018</v>
      </c>
      <c r="F458" t="inlineStr">
        <is>
          <t>PAC</t>
        </is>
      </c>
      <c r="G458" s="4" t="str"/>
      <c r="H458" s="4" t="str"/>
      <c r="I458" s="4" t="n">
        <v>0</v>
      </c>
      <c r="J458" s="4" t="str"/>
      <c r="K458" s="4" t="str"/>
      <c r="L458" s="3" t="str"/>
      <c r="M458" s="3" t="str"/>
      <c r="N458" s="3" t="n">
        <v>0</v>
      </c>
      <c r="O458" s="4" t="str"/>
      <c r="P458" s="4" t="str"/>
      <c r="Q458" s="4" t="str"/>
      <c r="R458" s="4" t="str"/>
      <c r="S458" s="4" t="str"/>
      <c r="T458" s="4" t="str"/>
      <c r="U458" s="4" t="str"/>
      <c r="V458" s="4" t="n">
        <v>1</v>
      </c>
    </row>
    <row r="459">
      <c r="A459" t="n">
        <v>60</v>
      </c>
      <c r="B459" t="inlineStr">
        <is>
          <t xml:space="preserve">20603296576 </t>
        </is>
      </c>
      <c r="C459" t="inlineStr">
        <is>
          <t>ASOCIACION DE PRODUCTORES AGROPECUARIOS Y DERIVADOS LACTEOS DE ORCOPAMPA - ORCOLAC</t>
        </is>
      </c>
      <c r="D459" s="6" t="n">
        <v>2019</v>
      </c>
      <c r="F459" t="inlineStr">
        <is>
          <t>PAC</t>
        </is>
      </c>
      <c r="G459" s="4" t="n">
        <v>0</v>
      </c>
      <c r="H459" s="4" t="n">
        <v>0</v>
      </c>
      <c r="I459" s="4" t="n">
        <v>0</v>
      </c>
      <c r="J459" s="4" t="str"/>
      <c r="K459" s="4" t="str"/>
      <c r="L459" s="3" t="n">
        <v>0</v>
      </c>
      <c r="M459" s="3" t="n">
        <v>0</v>
      </c>
      <c r="N459" s="3" t="n">
        <v>0</v>
      </c>
      <c r="O459" s="4" t="str"/>
      <c r="P459" s="4" t="str"/>
      <c r="Q459" s="4" t="str"/>
      <c r="R459" s="4" t="str"/>
      <c r="S459" s="4" t="str"/>
      <c r="T459" s="4" t="str"/>
      <c r="U459" s="4" t="str"/>
      <c r="V459" s="4" t="n">
        <v>1</v>
      </c>
    </row>
    <row r="460">
      <c r="A460" t="n">
        <v>60</v>
      </c>
      <c r="B460" t="inlineStr">
        <is>
          <t xml:space="preserve">20603296576 </t>
        </is>
      </c>
      <c r="C460" t="inlineStr">
        <is>
          <t>ASOCIACION DE PRODUCTORES AGROPECUARIOS Y DERIVADOS LACTEOS DE ORCOPAMPA - ORCOLAC</t>
        </is>
      </c>
      <c r="D460" s="6" t="n">
        <v>2020</v>
      </c>
      <c r="F460" t="inlineStr">
        <is>
          <t>PAC</t>
        </is>
      </c>
      <c r="G460" s="4" t="n">
        <v>0</v>
      </c>
      <c r="H460" s="4" t="n">
        <v>0</v>
      </c>
      <c r="I460" s="4" t="n">
        <v>0</v>
      </c>
      <c r="J460" s="4" t="n">
        <v>0</v>
      </c>
      <c r="K460" s="4" t="n">
        <v>0</v>
      </c>
      <c r="L460" s="3" t="n">
        <v>0</v>
      </c>
      <c r="M460" s="3" t="n">
        <v>0</v>
      </c>
      <c r="N460" s="3" t="n">
        <v>0</v>
      </c>
      <c r="O460" s="4" t="str"/>
      <c r="P460" s="4" t="str"/>
      <c r="Q460" s="4" t="str"/>
      <c r="R460" s="4" t="str"/>
      <c r="S460" s="4" t="str"/>
      <c r="T460" s="4" t="str"/>
      <c r="U460" s="4" t="str"/>
      <c r="V460" s="4" t="n">
        <v>1</v>
      </c>
    </row>
    <row r="461">
      <c r="A461" t="n">
        <v>60</v>
      </c>
      <c r="B461" t="inlineStr">
        <is>
          <t xml:space="preserve">20603296576 </t>
        </is>
      </c>
      <c r="C461" t="inlineStr">
        <is>
          <t>ASOCIACION DE PRODUCTORES AGROPECUARIOS Y DERIVADOS LACTEOS DE ORCOPAMPA - ORCOLAC</t>
        </is>
      </c>
      <c r="D461" s="6" t="n">
        <v>2021</v>
      </c>
      <c r="E461" t="n">
        <v>1</v>
      </c>
      <c r="F461" t="inlineStr">
        <is>
          <t>PAC</t>
        </is>
      </c>
      <c r="G461" s="4" t="n">
        <v>13</v>
      </c>
      <c r="H461" s="4" t="n">
        <v>13</v>
      </c>
      <c r="I461" s="4" t="n">
        <v>26</v>
      </c>
      <c r="J461" s="4" t="n">
        <v>37</v>
      </c>
      <c r="K461" s="4" t="n">
        <v>8</v>
      </c>
      <c r="L461" s="3" t="n">
        <v>27212.23</v>
      </c>
      <c r="M461" s="3" t="n">
        <v>0</v>
      </c>
      <c r="N461" s="3" t="n">
        <v>27212.23</v>
      </c>
      <c r="O461" s="4" t="str"/>
      <c r="P461" s="4" t="str"/>
      <c r="Q461" s="4" t="str"/>
      <c r="R461" s="4" t="str"/>
      <c r="S461" s="4" t="str"/>
      <c r="T461" s="4" t="str"/>
      <c r="U461" s="4" t="str"/>
      <c r="V461" s="4" t="n">
        <v>1</v>
      </c>
    </row>
    <row r="462">
      <c r="A462" t="n">
        <v>60</v>
      </c>
      <c r="B462" t="inlineStr">
        <is>
          <t xml:space="preserve">20603296576 </t>
        </is>
      </c>
      <c r="C462" t="inlineStr">
        <is>
          <t>ASOCIACION DE PRODUCTORES AGROPECUARIOS Y DERIVADOS LACTEOS DE ORCOPAMPA - ORCOLAC</t>
        </is>
      </c>
      <c r="D462" s="6" t="n">
        <v>2022</v>
      </c>
      <c r="E462" t="n">
        <v>1</v>
      </c>
      <c r="F462" t="inlineStr">
        <is>
          <t>PAC</t>
        </is>
      </c>
      <c r="G462" s="4" t="n">
        <v>13</v>
      </c>
      <c r="H462" s="4" t="n">
        <v>13</v>
      </c>
      <c r="I462" s="4" t="n">
        <v>26</v>
      </c>
      <c r="J462" s="4" t="n">
        <v>33</v>
      </c>
      <c r="K462" s="4" t="n">
        <v>5</v>
      </c>
      <c r="L462" s="3" t="n">
        <v>163160.02</v>
      </c>
      <c r="M462" s="3" t="n">
        <v>0</v>
      </c>
      <c r="N462" s="3" t="n">
        <v>163160.02</v>
      </c>
      <c r="O462" s="4" t="str"/>
      <c r="P462" s="4" t="str"/>
      <c r="Q462" s="4" t="str"/>
      <c r="R462" s="4" t="str"/>
      <c r="S462" s="4" t="str"/>
      <c r="T462" s="4" t="str"/>
      <c r="U462" s="4" t="str"/>
      <c r="V462" s="4" t="n">
        <v>1</v>
      </c>
    </row>
    <row r="463">
      <c r="A463" t="n">
        <v>60</v>
      </c>
      <c r="B463" t="inlineStr">
        <is>
          <t xml:space="preserve">20603296576 </t>
        </is>
      </c>
      <c r="C463" t="inlineStr">
        <is>
          <t>ASOCIACION DE PRODUCTORES AGROPECUARIOS Y DERIVADOS LACTEOS DE ORCOPAMPA - ORCOLAC</t>
        </is>
      </c>
      <c r="D463" s="6" t="n">
        <v>2023</v>
      </c>
      <c r="E463" t="n">
        <v>1</v>
      </c>
      <c r="F463" t="inlineStr">
        <is>
          <t>PAC</t>
        </is>
      </c>
      <c r="G463" s="4" t="n">
        <v>13</v>
      </c>
      <c r="H463" s="4" t="n">
        <v>13</v>
      </c>
      <c r="I463" s="4" t="n">
        <v>26</v>
      </c>
      <c r="J463" s="4" t="n">
        <v>54</v>
      </c>
      <c r="K463" s="4" t="n">
        <v>3</v>
      </c>
      <c r="L463" s="3" t="n">
        <v>343399</v>
      </c>
      <c r="M463" s="3" t="n">
        <v>0</v>
      </c>
      <c r="N463" s="3" t="n">
        <v>343399</v>
      </c>
      <c r="O463" s="4" t="n">
        <v>0</v>
      </c>
      <c r="P463" s="4" t="n">
        <v>342889</v>
      </c>
      <c r="Q463" s="4" t="n">
        <v>0</v>
      </c>
      <c r="R463" s="4" t="n">
        <v>510.000248</v>
      </c>
      <c r="S463" s="4" t="n">
        <v>0</v>
      </c>
      <c r="T463" s="4" t="n">
        <v>0</v>
      </c>
      <c r="U463" s="4" t="n">
        <v>343399.000248</v>
      </c>
      <c r="V463" s="4" t="n">
        <v>1</v>
      </c>
    </row>
    <row r="464">
      <c r="A464" t="n">
        <v>60</v>
      </c>
      <c r="B464" t="inlineStr">
        <is>
          <t xml:space="preserve">20603296576 </t>
        </is>
      </c>
      <c r="C464" t="inlineStr">
        <is>
          <t>ASOCIACION DE PRODUCTORES AGROPECUARIOS Y DERIVADOS LACTEOS DE ORCOPAMPA - ORCOLAC</t>
        </is>
      </c>
      <c r="D464" s="6" t="n">
        <v>2024</v>
      </c>
      <c r="F464" t="inlineStr">
        <is>
          <t>PAC</t>
        </is>
      </c>
      <c r="G464" s="4" t="n">
        <v>0</v>
      </c>
      <c r="H464" s="4" t="n">
        <v>0</v>
      </c>
      <c r="I464" s="4" t="n">
        <v>0</v>
      </c>
      <c r="J464" s="4" t="n">
        <v>0</v>
      </c>
      <c r="K464" s="4" t="n">
        <v>0</v>
      </c>
      <c r="L464" s="3" t="n">
        <v>0</v>
      </c>
      <c r="M464" s="3" t="n">
        <v>0</v>
      </c>
      <c r="N464" s="3" t="n">
        <v>0</v>
      </c>
      <c r="O464" s="4" t="n">
        <v>0</v>
      </c>
      <c r="P464" s="4" t="n">
        <v>0</v>
      </c>
      <c r="Q464" s="4" t="str"/>
      <c r="R464" s="4" t="n">
        <v>0</v>
      </c>
      <c r="S464" s="4" t="n">
        <v>0</v>
      </c>
      <c r="T464" s="4" t="n">
        <v>0</v>
      </c>
      <c r="U464" s="4" t="n">
        <v>0</v>
      </c>
      <c r="V464" s="4" t="n">
        <v>1</v>
      </c>
    </row>
    <row r="465">
      <c r="A465" t="n">
        <v>60</v>
      </c>
      <c r="B465" t="inlineStr">
        <is>
          <t xml:space="preserve">20603296576 </t>
        </is>
      </c>
      <c r="C465" t="inlineStr">
        <is>
          <t>ASOCIACION DE PRODUCTORES AGROPECUARIOS Y DERIVADOS LACTEOS DE ORCOPAMPA - ORCOLAC</t>
        </is>
      </c>
      <c r="D465" s="6" t="n">
        <v>2025</v>
      </c>
      <c r="F465" t="inlineStr">
        <is>
          <t>PAC</t>
        </is>
      </c>
      <c r="G465" s="4" t="n">
        <v>0</v>
      </c>
      <c r="H465" s="4" t="n">
        <v>0</v>
      </c>
      <c r="I465" s="4" t="n">
        <v>0</v>
      </c>
      <c r="J465" s="4" t="n">
        <v>0</v>
      </c>
      <c r="K465" s="4" t="n">
        <v>0</v>
      </c>
      <c r="L465" s="3" t="n">
        <v>0</v>
      </c>
      <c r="M465" s="3" t="n">
        <v>0</v>
      </c>
      <c r="N465" s="3" t="n">
        <v>0</v>
      </c>
      <c r="O465" s="4" t="n">
        <v>0</v>
      </c>
      <c r="P465" s="4" t="n">
        <v>0</v>
      </c>
      <c r="Q465" s="4" t="str"/>
      <c r="R465" s="4" t="n">
        <v>0</v>
      </c>
      <c r="S465" s="4" t="n">
        <v>0</v>
      </c>
      <c r="T465" s="4" t="n">
        <v>0</v>
      </c>
      <c r="U465" s="4" t="n">
        <v>0</v>
      </c>
      <c r="V465" s="4" t="n">
        <v>1</v>
      </c>
    </row>
    <row r="466">
      <c r="A466" t="n">
        <v>61</v>
      </c>
      <c r="B466" t="inlineStr">
        <is>
          <t xml:space="preserve">20606701846 </t>
        </is>
      </c>
      <c r="C466" t="inlineStr">
        <is>
          <t>ASOCIACION ALPACAS Y LLAMAS REGISTRADAS DE PAQUENTA</t>
        </is>
      </c>
      <c r="D466" s="6" t="n">
        <v>2018</v>
      </c>
      <c r="F466" t="inlineStr">
        <is>
          <t>PAC</t>
        </is>
      </c>
      <c r="G466" s="4" t="str"/>
      <c r="H466" s="4" t="str"/>
      <c r="I466" s="4" t="n">
        <v>0</v>
      </c>
      <c r="J466" s="4" t="str"/>
      <c r="K466" s="4" t="str"/>
      <c r="L466" s="3" t="str"/>
      <c r="M466" s="3" t="str"/>
      <c r="N466" s="3" t="n">
        <v>0</v>
      </c>
      <c r="O466" s="4" t="str"/>
      <c r="P466" s="4" t="str"/>
      <c r="Q466" s="4" t="str"/>
      <c r="R466" s="4" t="str"/>
      <c r="S466" s="4" t="str"/>
      <c r="T466" s="4" t="str"/>
      <c r="U466" s="4" t="str"/>
      <c r="V466" s="4" t="n">
        <v>1</v>
      </c>
    </row>
    <row r="467">
      <c r="A467" t="n">
        <v>61</v>
      </c>
      <c r="B467" t="inlineStr">
        <is>
          <t xml:space="preserve">20606701846 </t>
        </is>
      </c>
      <c r="C467" t="inlineStr">
        <is>
          <t>ASOCIACION ALPACAS Y LLAMAS REGISTRADAS DE PAQUENTA</t>
        </is>
      </c>
      <c r="D467" s="6" t="n">
        <v>2019</v>
      </c>
      <c r="F467" t="inlineStr">
        <is>
          <t>PAC</t>
        </is>
      </c>
      <c r="G467" s="4" t="n">
        <v>0</v>
      </c>
      <c r="H467" s="4" t="n">
        <v>0</v>
      </c>
      <c r="I467" s="4" t="n">
        <v>0</v>
      </c>
      <c r="J467" s="4" t="str"/>
      <c r="K467" s="4" t="str"/>
      <c r="L467" s="3" t="n">
        <v>0</v>
      </c>
      <c r="M467" s="3" t="n">
        <v>0</v>
      </c>
      <c r="N467" s="3" t="n">
        <v>0</v>
      </c>
      <c r="O467" s="4" t="str"/>
      <c r="P467" s="4" t="str"/>
      <c r="Q467" s="4" t="str"/>
      <c r="R467" s="4" t="str"/>
      <c r="S467" s="4" t="str"/>
      <c r="T467" s="4" t="str"/>
      <c r="U467" s="4" t="str"/>
      <c r="V467" s="4" t="n">
        <v>1</v>
      </c>
    </row>
    <row r="468">
      <c r="A468" t="n">
        <v>61</v>
      </c>
      <c r="B468" t="inlineStr">
        <is>
          <t xml:space="preserve">20606701846 </t>
        </is>
      </c>
      <c r="C468" t="inlineStr">
        <is>
          <t>ASOCIACION ALPACAS Y LLAMAS REGISTRADAS DE PAQUENTA</t>
        </is>
      </c>
      <c r="D468" s="6" t="n">
        <v>2020</v>
      </c>
      <c r="F468" t="inlineStr">
        <is>
          <t>PAC</t>
        </is>
      </c>
      <c r="G468" s="4" t="n">
        <v>0</v>
      </c>
      <c r="H468" s="4" t="n">
        <v>0</v>
      </c>
      <c r="I468" s="4" t="n">
        <v>0</v>
      </c>
      <c r="J468" s="4" t="n">
        <v>0</v>
      </c>
      <c r="K468" s="4" t="n">
        <v>0</v>
      </c>
      <c r="L468" s="3" t="n">
        <v>0</v>
      </c>
      <c r="M468" s="3" t="n">
        <v>0</v>
      </c>
      <c r="N468" s="3" t="n">
        <v>0</v>
      </c>
      <c r="O468" s="4" t="str"/>
      <c r="P468" s="4" t="str"/>
      <c r="Q468" s="4" t="str"/>
      <c r="R468" s="4" t="str"/>
      <c r="S468" s="4" t="str"/>
      <c r="T468" s="4" t="str"/>
      <c r="U468" s="4" t="str"/>
      <c r="V468" s="4" t="n">
        <v>1</v>
      </c>
    </row>
    <row r="469">
      <c r="A469" t="n">
        <v>61</v>
      </c>
      <c r="B469" t="inlineStr">
        <is>
          <t xml:space="preserve">20606701846 </t>
        </is>
      </c>
      <c r="C469" t="inlineStr">
        <is>
          <t>ASOCIACION ALPACAS Y LLAMAS REGISTRADAS DE PAQUENTA</t>
        </is>
      </c>
      <c r="D469" s="6" t="n">
        <v>2021</v>
      </c>
      <c r="E469" t="n">
        <v>1</v>
      </c>
      <c r="F469" t="inlineStr">
        <is>
          <t>PAC</t>
        </is>
      </c>
      <c r="G469" s="4" t="n">
        <v>23</v>
      </c>
      <c r="H469" s="4" t="n">
        <v>4</v>
      </c>
      <c r="I469" s="4" t="n">
        <v>27</v>
      </c>
      <c r="J469" s="4" t="n">
        <v>36</v>
      </c>
      <c r="K469" s="4" t="n">
        <v>2</v>
      </c>
      <c r="L469" s="3" t="n">
        <v>34432.32</v>
      </c>
      <c r="M469" s="3" t="n">
        <v>0</v>
      </c>
      <c r="N469" s="3" t="n">
        <v>34432.32</v>
      </c>
      <c r="O469" s="4" t="str"/>
      <c r="P469" s="4" t="str"/>
      <c r="Q469" s="4" t="str"/>
      <c r="R469" s="4" t="str"/>
      <c r="S469" s="4" t="str"/>
      <c r="T469" s="4" t="str"/>
      <c r="U469" s="4" t="str"/>
      <c r="V469" s="4" t="n">
        <v>1</v>
      </c>
    </row>
    <row r="470">
      <c r="A470" t="n">
        <v>61</v>
      </c>
      <c r="B470" t="inlineStr">
        <is>
          <t xml:space="preserve">20606701846 </t>
        </is>
      </c>
      <c r="C470" t="inlineStr">
        <is>
          <t>ASOCIACION ALPACAS Y LLAMAS REGISTRADAS DE PAQUENTA</t>
        </is>
      </c>
      <c r="D470" s="6" t="n">
        <v>2022</v>
      </c>
      <c r="E470" t="n">
        <v>1</v>
      </c>
      <c r="F470" t="inlineStr">
        <is>
          <t>PAC</t>
        </is>
      </c>
      <c r="G470" s="4" t="n">
        <v>23</v>
      </c>
      <c r="H470" s="4" t="n">
        <v>4</v>
      </c>
      <c r="I470" s="4" t="n">
        <v>27</v>
      </c>
      <c r="J470" s="4" t="n">
        <v>37</v>
      </c>
      <c r="K470" s="4" t="n">
        <v>0</v>
      </c>
      <c r="L470" s="3" t="n">
        <v>73097.25</v>
      </c>
      <c r="M470" s="3" t="n">
        <v>0</v>
      </c>
      <c r="N470" s="3" t="n">
        <v>73097.25</v>
      </c>
      <c r="O470" s="4" t="str"/>
      <c r="P470" s="4" t="str"/>
      <c r="Q470" s="4" t="str"/>
      <c r="R470" s="4" t="str"/>
      <c r="S470" s="4" t="str"/>
      <c r="T470" s="4" t="str"/>
      <c r="U470" s="4" t="str"/>
      <c r="V470" s="4" t="n">
        <v>1</v>
      </c>
    </row>
    <row r="471">
      <c r="A471" t="n">
        <v>61</v>
      </c>
      <c r="B471" t="inlineStr">
        <is>
          <t xml:space="preserve">20606701846 </t>
        </is>
      </c>
      <c r="C471" t="inlineStr">
        <is>
          <t>ASOCIACION ALPACAS Y LLAMAS REGISTRADAS DE PAQUENTA</t>
        </is>
      </c>
      <c r="D471" s="6" t="n">
        <v>2023</v>
      </c>
      <c r="E471" t="n">
        <v>1</v>
      </c>
      <c r="F471" t="inlineStr">
        <is>
          <t>PAC</t>
        </is>
      </c>
      <c r="G471" s="4" t="n">
        <v>23</v>
      </c>
      <c r="H471" s="4" t="n">
        <v>4</v>
      </c>
      <c r="I471" s="4" t="n">
        <v>27</v>
      </c>
      <c r="J471" s="4" t="n">
        <v>28</v>
      </c>
      <c r="K471" s="4" t="n">
        <v>0</v>
      </c>
      <c r="L471" s="3" t="n">
        <v>145431.44</v>
      </c>
      <c r="M471" s="3" t="n">
        <v>0</v>
      </c>
      <c r="N471" s="3" t="n">
        <v>145431.44</v>
      </c>
      <c r="O471" s="4" t="n">
        <v>0</v>
      </c>
      <c r="P471" s="4" t="n">
        <v>145431.44003039</v>
      </c>
      <c r="Q471" s="4" t="n">
        <v>0</v>
      </c>
      <c r="R471" s="4" t="n">
        <v>0</v>
      </c>
      <c r="S471" s="4" t="n">
        <v>0</v>
      </c>
      <c r="T471" s="4" t="n">
        <v>0</v>
      </c>
      <c r="U471" s="4" t="n">
        <v>145431.44003039</v>
      </c>
      <c r="V471" s="4" t="n">
        <v>1</v>
      </c>
    </row>
    <row r="472">
      <c r="A472" t="n">
        <v>61</v>
      </c>
      <c r="B472" t="inlineStr">
        <is>
          <t xml:space="preserve">20606701846 </t>
        </is>
      </c>
      <c r="C472" t="inlineStr">
        <is>
          <t>ASOCIACION ALPACAS Y LLAMAS REGISTRADAS DE PAQUENTA</t>
        </is>
      </c>
      <c r="D472" s="6" t="n">
        <v>2024</v>
      </c>
      <c r="F472" t="inlineStr">
        <is>
          <t>PAC</t>
        </is>
      </c>
      <c r="G472" s="4" t="n">
        <v>0</v>
      </c>
      <c r="H472" s="4" t="n">
        <v>0</v>
      </c>
      <c r="I472" s="4" t="n">
        <v>0</v>
      </c>
      <c r="J472" s="4" t="n">
        <v>0</v>
      </c>
      <c r="K472" s="4" t="n">
        <v>0</v>
      </c>
      <c r="L472" s="3" t="n">
        <v>0</v>
      </c>
      <c r="M472" s="3" t="n">
        <v>0</v>
      </c>
      <c r="N472" s="3" t="n">
        <v>0</v>
      </c>
      <c r="O472" s="4" t="n">
        <v>0</v>
      </c>
      <c r="P472" s="4" t="n">
        <v>0</v>
      </c>
      <c r="Q472" s="4" t="str"/>
      <c r="R472" s="4" t="n">
        <v>0</v>
      </c>
      <c r="S472" s="4" t="n">
        <v>0</v>
      </c>
      <c r="T472" s="4" t="n">
        <v>0</v>
      </c>
      <c r="U472" s="4" t="n">
        <v>0</v>
      </c>
      <c r="V472" s="4" t="n">
        <v>1</v>
      </c>
    </row>
    <row r="473">
      <c r="A473" t="n">
        <v>61</v>
      </c>
      <c r="B473" t="inlineStr">
        <is>
          <t xml:space="preserve">20606701846 </t>
        </is>
      </c>
      <c r="C473" t="inlineStr">
        <is>
          <t>ASOCIACION ALPACAS Y LLAMAS REGISTRADAS DE PAQUENTA</t>
        </is>
      </c>
      <c r="D473" s="6" t="n">
        <v>2025</v>
      </c>
      <c r="F473" t="inlineStr">
        <is>
          <t>PAC</t>
        </is>
      </c>
      <c r="G473" s="4" t="n">
        <v>0</v>
      </c>
      <c r="H473" s="4" t="n">
        <v>0</v>
      </c>
      <c r="I473" s="4" t="n">
        <v>0</v>
      </c>
      <c r="J473" s="4" t="n">
        <v>0</v>
      </c>
      <c r="K473" s="4" t="n">
        <v>0</v>
      </c>
      <c r="L473" s="3" t="n">
        <v>0</v>
      </c>
      <c r="M473" s="3" t="n">
        <v>0</v>
      </c>
      <c r="N473" s="3" t="n">
        <v>0</v>
      </c>
      <c r="O473" s="4" t="n">
        <v>0</v>
      </c>
      <c r="P473" s="4" t="n">
        <v>0</v>
      </c>
      <c r="Q473" s="4" t="str"/>
      <c r="R473" s="4" t="n">
        <v>0</v>
      </c>
      <c r="S473" s="4" t="n">
        <v>0</v>
      </c>
      <c r="T473" s="4" t="n">
        <v>0</v>
      </c>
      <c r="U473" s="4" t="n">
        <v>0</v>
      </c>
      <c r="V473" s="4" t="n">
        <v>1</v>
      </c>
    </row>
    <row r="474">
      <c r="A474" t="n">
        <v>62</v>
      </c>
      <c r="B474" t="inlineStr">
        <is>
          <t>20605161678</t>
        </is>
      </c>
      <c r="C474" t="inlineStr">
        <is>
          <t>COOPERATIVA AGRARIA DE PRODUCTOS ECOLOGICOS DE PAMPACOLCA - COAPEP</t>
        </is>
      </c>
      <c r="D474" s="6" t="n">
        <v>2018</v>
      </c>
      <c r="F474" t="inlineStr">
        <is>
          <t>PAC</t>
        </is>
      </c>
      <c r="G474" s="4" t="str"/>
      <c r="H474" s="4" t="str"/>
      <c r="I474" s="4" t="n">
        <v>0</v>
      </c>
      <c r="J474" s="4" t="str"/>
      <c r="K474" s="4" t="str"/>
      <c r="L474" s="3" t="str"/>
      <c r="M474" s="3" t="str"/>
      <c r="N474" s="3" t="n">
        <v>0</v>
      </c>
      <c r="O474" s="4" t="str"/>
      <c r="P474" s="4" t="str"/>
      <c r="Q474" s="4" t="str"/>
      <c r="R474" s="4" t="str"/>
      <c r="S474" s="4" t="str"/>
      <c r="T474" s="4" t="str"/>
      <c r="U474" s="4" t="str"/>
      <c r="V474" s="4" t="n">
        <v>1</v>
      </c>
    </row>
    <row r="475">
      <c r="A475" t="n">
        <v>62</v>
      </c>
      <c r="B475" t="inlineStr">
        <is>
          <t>20605161678</t>
        </is>
      </c>
      <c r="C475" t="inlineStr">
        <is>
          <t>COOPERATIVA AGRARIA DE PRODUCTOS ECOLOGICOS DE PAMPACOLCA - COAPEP</t>
        </is>
      </c>
      <c r="D475" s="6" t="n">
        <v>2019</v>
      </c>
      <c r="F475" t="inlineStr">
        <is>
          <t>PAC</t>
        </is>
      </c>
      <c r="G475" s="4" t="n">
        <v>0</v>
      </c>
      <c r="H475" s="4" t="n">
        <v>0</v>
      </c>
      <c r="I475" s="4" t="n">
        <v>0</v>
      </c>
      <c r="J475" s="4" t="str"/>
      <c r="K475" s="4" t="str"/>
      <c r="L475" s="3" t="n">
        <v>0</v>
      </c>
      <c r="M475" s="3" t="n">
        <v>0</v>
      </c>
      <c r="N475" s="3" t="n">
        <v>0</v>
      </c>
      <c r="O475" s="4" t="str"/>
      <c r="P475" s="4" t="str"/>
      <c r="Q475" s="4" t="str"/>
      <c r="R475" s="4" t="str"/>
      <c r="S475" s="4" t="str"/>
      <c r="T475" s="4" t="str"/>
      <c r="U475" s="4" t="str"/>
      <c r="V475" s="4" t="n">
        <v>1</v>
      </c>
    </row>
    <row r="476">
      <c r="A476" t="n">
        <v>62</v>
      </c>
      <c r="B476" t="inlineStr">
        <is>
          <t>20605161678</t>
        </is>
      </c>
      <c r="C476" t="inlineStr">
        <is>
          <t>COOPERATIVA AGRARIA DE PRODUCTOS ECOLOGICOS DE PAMPACOLCA - COAPEP</t>
        </is>
      </c>
      <c r="D476" s="6" t="n">
        <v>2020</v>
      </c>
      <c r="F476" t="inlineStr">
        <is>
          <t>PAC</t>
        </is>
      </c>
      <c r="G476" s="4" t="n">
        <v>0</v>
      </c>
      <c r="H476" s="4" t="n">
        <v>0</v>
      </c>
      <c r="I476" s="4" t="n">
        <v>0</v>
      </c>
      <c r="J476" s="4" t="n">
        <v>0</v>
      </c>
      <c r="K476" s="4" t="n">
        <v>0</v>
      </c>
      <c r="L476" s="3" t="n">
        <v>0</v>
      </c>
      <c r="M476" s="3" t="n">
        <v>0</v>
      </c>
      <c r="N476" s="3" t="n">
        <v>0</v>
      </c>
      <c r="O476" s="4" t="str"/>
      <c r="P476" s="4" t="str"/>
      <c r="Q476" s="4" t="str"/>
      <c r="R476" s="4" t="str"/>
      <c r="S476" s="4" t="str"/>
      <c r="T476" s="4" t="str"/>
      <c r="U476" s="4" t="str"/>
      <c r="V476" s="4" t="n">
        <v>1</v>
      </c>
    </row>
    <row r="477">
      <c r="A477" t="n">
        <v>62</v>
      </c>
      <c r="B477" t="inlineStr">
        <is>
          <t>20605161678</t>
        </is>
      </c>
      <c r="C477" t="inlineStr">
        <is>
          <t>COOPERATIVA AGRARIA DE PRODUCTOS ECOLOGICOS DE PAMPACOLCA - COAPEP</t>
        </is>
      </c>
      <c r="D477" s="6" t="n">
        <v>2021</v>
      </c>
      <c r="E477" t="n">
        <v>1</v>
      </c>
      <c r="F477" t="inlineStr">
        <is>
          <t>PAC</t>
        </is>
      </c>
      <c r="G477" s="4" t="n">
        <v>24</v>
      </c>
      <c r="H477" s="4" t="n">
        <v>9</v>
      </c>
      <c r="I477" s="4" t="n">
        <v>33</v>
      </c>
      <c r="J477" s="4" t="n">
        <v>17</v>
      </c>
      <c r="K477" s="4" t="n">
        <v>7</v>
      </c>
      <c r="L477" s="3" t="n">
        <v>0</v>
      </c>
      <c r="M477" s="3" t="n">
        <v>0</v>
      </c>
      <c r="N477" s="3" t="n">
        <v>0</v>
      </c>
      <c r="O477" s="4" t="str"/>
      <c r="P477" s="4" t="str"/>
      <c r="Q477" s="4" t="str"/>
      <c r="R477" s="4" t="str"/>
      <c r="S477" s="4" t="str"/>
      <c r="T477" s="4" t="str"/>
      <c r="U477" s="4" t="str"/>
      <c r="V477" s="4" t="n">
        <v>1</v>
      </c>
    </row>
    <row r="478">
      <c r="A478" t="n">
        <v>62</v>
      </c>
      <c r="B478" t="inlineStr">
        <is>
          <t>20605161678</t>
        </is>
      </c>
      <c r="C478" t="inlineStr">
        <is>
          <t>COOPERATIVA AGRARIA DE PRODUCTOS ECOLOGICOS DE PAMPACOLCA - COAPEP</t>
        </is>
      </c>
      <c r="D478" s="6" t="n">
        <v>2022</v>
      </c>
      <c r="E478" t="n">
        <v>1</v>
      </c>
      <c r="F478" t="inlineStr">
        <is>
          <t>PAC</t>
        </is>
      </c>
      <c r="G478" s="4" t="n">
        <v>24</v>
      </c>
      <c r="H478" s="4" t="n">
        <v>9</v>
      </c>
      <c r="I478" s="4" t="n">
        <v>33</v>
      </c>
      <c r="J478" s="4" t="n">
        <v>23</v>
      </c>
      <c r="K478" s="4" t="n">
        <v>2</v>
      </c>
      <c r="L478" s="3" t="n">
        <v>0</v>
      </c>
      <c r="M478" s="3" t="n">
        <v>0</v>
      </c>
      <c r="N478" s="3" t="n">
        <v>0</v>
      </c>
      <c r="O478" s="4" t="str"/>
      <c r="P478" s="4" t="str"/>
      <c r="Q478" s="4" t="str"/>
      <c r="R478" s="4" t="str"/>
      <c r="S478" s="4" t="str"/>
      <c r="T478" s="4" t="str"/>
      <c r="U478" s="4" t="str"/>
      <c r="V478" s="4" t="n">
        <v>1</v>
      </c>
    </row>
    <row r="479">
      <c r="A479" t="n">
        <v>62</v>
      </c>
      <c r="B479" t="inlineStr">
        <is>
          <t>20605161678</t>
        </is>
      </c>
      <c r="C479" t="inlineStr">
        <is>
          <t>COOPERATIVA AGRARIA DE PRODUCTOS ECOLOGICOS DE PAMPACOLCA - COAPEP</t>
        </is>
      </c>
      <c r="D479" s="6" t="n">
        <v>2023</v>
      </c>
      <c r="E479" t="n">
        <v>1</v>
      </c>
      <c r="F479" t="inlineStr">
        <is>
          <t>PAC</t>
        </is>
      </c>
      <c r="G479" s="4" t="n">
        <v>24</v>
      </c>
      <c r="H479" s="4" t="n">
        <v>9</v>
      </c>
      <c r="I479" s="4" t="n">
        <v>33</v>
      </c>
      <c r="J479" s="4" t="n">
        <v>26</v>
      </c>
      <c r="K479" s="4" t="n">
        <v>4</v>
      </c>
      <c r="L479" s="3" t="n">
        <v>0</v>
      </c>
      <c r="M479" s="3" t="n">
        <v>0</v>
      </c>
      <c r="N479" s="3" t="n">
        <v>0</v>
      </c>
      <c r="O479" s="4" t="n">
        <v>0</v>
      </c>
      <c r="P479" s="4" t="n">
        <v>0</v>
      </c>
      <c r="Q479" s="4" t="n">
        <v>0</v>
      </c>
      <c r="R479" s="4" t="n">
        <v>0</v>
      </c>
      <c r="S479" s="4" t="n">
        <v>0</v>
      </c>
      <c r="T479" s="4" t="n">
        <v>0</v>
      </c>
      <c r="U479" s="4" t="n">
        <v>0</v>
      </c>
      <c r="V479" s="4" t="n">
        <v>1</v>
      </c>
    </row>
    <row r="480">
      <c r="A480" t="n">
        <v>62</v>
      </c>
      <c r="B480" t="inlineStr">
        <is>
          <t>20605161678</t>
        </is>
      </c>
      <c r="C480" t="inlineStr">
        <is>
          <t>COOPERATIVA AGRARIA DE PRODUCTOS ECOLOGICOS DE PAMPACOLCA - COAPEP</t>
        </is>
      </c>
      <c r="D480" s="6" t="n">
        <v>2024</v>
      </c>
      <c r="E480" t="n">
        <v>1</v>
      </c>
      <c r="F480" t="inlineStr">
        <is>
          <t>PAC</t>
        </is>
      </c>
      <c r="G480" s="4" t="n">
        <v>24</v>
      </c>
      <c r="H480" s="4" t="n">
        <v>9</v>
      </c>
      <c r="I480" s="4" t="n">
        <v>33</v>
      </c>
      <c r="J480" s="4" t="n">
        <v>37</v>
      </c>
      <c r="K480" s="4" t="n">
        <v>1</v>
      </c>
      <c r="L480" s="3" t="n">
        <v>476733.9495</v>
      </c>
      <c r="M480" s="3" t="n">
        <v>0</v>
      </c>
      <c r="N480" s="3" t="n">
        <v>476733.9495</v>
      </c>
      <c r="O480" s="4" t="n">
        <v>0</v>
      </c>
      <c r="P480" s="4" t="n">
        <v>476733.9495</v>
      </c>
      <c r="Q480" s="4" t="str"/>
      <c r="R480" s="4" t="n">
        <v>0</v>
      </c>
      <c r="S480" s="4" t="n">
        <v>0</v>
      </c>
      <c r="T480" s="4" t="n">
        <v>0</v>
      </c>
      <c r="U480" s="4" t="n">
        <v>476733.9495</v>
      </c>
      <c r="V480" s="4" t="n">
        <v>1</v>
      </c>
    </row>
    <row r="481">
      <c r="A481" t="n">
        <v>62</v>
      </c>
      <c r="B481" t="inlineStr">
        <is>
          <t>20605161678</t>
        </is>
      </c>
      <c r="C481" t="inlineStr">
        <is>
          <t>COOPERATIVA AGRARIA DE PRODUCTOS ECOLOGICOS DE PAMPACOLCA - COAPEP</t>
        </is>
      </c>
      <c r="D481" s="6" t="n">
        <v>2025</v>
      </c>
      <c r="F481" t="inlineStr">
        <is>
          <t>PAC</t>
        </is>
      </c>
      <c r="G481" s="4" t="n">
        <v>0</v>
      </c>
      <c r="H481" s="4" t="n">
        <v>0</v>
      </c>
      <c r="I481" s="4" t="n">
        <v>0</v>
      </c>
      <c r="J481" s="4" t="n">
        <v>0</v>
      </c>
      <c r="K481" s="4" t="n">
        <v>0</v>
      </c>
      <c r="L481" s="3" t="n">
        <v>0</v>
      </c>
      <c r="M481" s="3" t="n">
        <v>0</v>
      </c>
      <c r="N481" s="3" t="n">
        <v>0</v>
      </c>
      <c r="O481" s="4" t="n">
        <v>0</v>
      </c>
      <c r="P481" s="4" t="n">
        <v>0</v>
      </c>
      <c r="Q481" s="4" t="str"/>
      <c r="R481" s="4" t="n">
        <v>0</v>
      </c>
      <c r="S481" s="4" t="n">
        <v>0</v>
      </c>
      <c r="T481" s="4" t="n">
        <v>0</v>
      </c>
      <c r="U481" s="4" t="n">
        <v>0</v>
      </c>
      <c r="V481" s="4" t="n">
        <v>1</v>
      </c>
    </row>
    <row r="482">
      <c r="A482" t="n">
        <v>63</v>
      </c>
      <c r="B482" t="inlineStr">
        <is>
          <t>20326767400</t>
        </is>
      </c>
      <c r="C482" t="inlineStr">
        <is>
          <t>ASOCIACION CENTRO DE ACOPIO DE LECHE SEÑOR DE LOS MILAGROS</t>
        </is>
      </c>
      <c r="D482" s="6" t="n">
        <v>2018</v>
      </c>
      <c r="F482" t="inlineStr">
        <is>
          <t>PAC</t>
        </is>
      </c>
      <c r="G482" s="4" t="str"/>
      <c r="H482" s="4" t="str"/>
      <c r="I482" s="4" t="n">
        <v>0</v>
      </c>
      <c r="J482" s="4" t="str"/>
      <c r="K482" s="4" t="str"/>
      <c r="L482" s="3" t="str"/>
      <c r="M482" s="3" t="str"/>
      <c r="N482" s="3" t="n">
        <v>0</v>
      </c>
      <c r="O482" s="4" t="str"/>
      <c r="P482" s="4" t="str"/>
      <c r="Q482" s="4" t="str"/>
      <c r="R482" s="4" t="str"/>
      <c r="S482" s="4" t="str"/>
      <c r="T482" s="4" t="str"/>
      <c r="U482" s="4" t="str"/>
      <c r="V482" s="4" t="n">
        <v>1</v>
      </c>
    </row>
    <row r="483">
      <c r="A483" t="n">
        <v>63</v>
      </c>
      <c r="B483" t="inlineStr">
        <is>
          <t>20326767400</t>
        </is>
      </c>
      <c r="C483" t="inlineStr">
        <is>
          <t>ASOCIACION CENTRO DE ACOPIO DE LECHE SEÑOR DE LOS MILAGROS</t>
        </is>
      </c>
      <c r="D483" s="6" t="n">
        <v>2019</v>
      </c>
      <c r="F483" t="inlineStr">
        <is>
          <t>PAC</t>
        </is>
      </c>
      <c r="G483" s="4" t="n">
        <v>0</v>
      </c>
      <c r="H483" s="4" t="n">
        <v>0</v>
      </c>
      <c r="I483" s="4" t="n">
        <v>0</v>
      </c>
      <c r="J483" s="4" t="str"/>
      <c r="K483" s="4" t="str"/>
      <c r="L483" s="3" t="n">
        <v>0</v>
      </c>
      <c r="M483" s="3" t="n">
        <v>0</v>
      </c>
      <c r="N483" s="3" t="n">
        <v>0</v>
      </c>
      <c r="O483" s="4" t="str"/>
      <c r="P483" s="4" t="str"/>
      <c r="Q483" s="4" t="str"/>
      <c r="R483" s="4" t="str"/>
      <c r="S483" s="4" t="str"/>
      <c r="T483" s="4" t="str"/>
      <c r="U483" s="4" t="str"/>
      <c r="V483" s="4" t="n">
        <v>1</v>
      </c>
    </row>
    <row r="484">
      <c r="A484" t="n">
        <v>63</v>
      </c>
      <c r="B484" t="inlineStr">
        <is>
          <t>20326767400</t>
        </is>
      </c>
      <c r="C484" t="inlineStr">
        <is>
          <t>ASOCIACION CENTRO DE ACOPIO DE LECHE SEÑOR DE LOS MILAGROS</t>
        </is>
      </c>
      <c r="D484" s="6" t="n">
        <v>2020</v>
      </c>
      <c r="F484" t="inlineStr">
        <is>
          <t>PAC</t>
        </is>
      </c>
      <c r="G484" s="4" t="n">
        <v>0</v>
      </c>
      <c r="H484" s="4" t="n">
        <v>0</v>
      </c>
      <c r="I484" s="4" t="n">
        <v>0</v>
      </c>
      <c r="J484" s="4" t="n">
        <v>0</v>
      </c>
      <c r="K484" s="4" t="n">
        <v>0</v>
      </c>
      <c r="L484" s="3" t="n">
        <v>0</v>
      </c>
      <c r="M484" s="3" t="n">
        <v>0</v>
      </c>
      <c r="N484" s="3" t="n">
        <v>0</v>
      </c>
      <c r="O484" s="4" t="str"/>
      <c r="P484" s="4" t="str"/>
      <c r="Q484" s="4" t="str"/>
      <c r="R484" s="4" t="str"/>
      <c r="S484" s="4" t="str"/>
      <c r="T484" s="4" t="str"/>
      <c r="U484" s="4" t="str"/>
      <c r="V484" s="4" t="n">
        <v>1</v>
      </c>
    </row>
    <row r="485">
      <c r="A485" t="n">
        <v>63</v>
      </c>
      <c r="B485" t="inlineStr">
        <is>
          <t>20326767400</t>
        </is>
      </c>
      <c r="C485" t="inlineStr">
        <is>
          <t>ASOCIACION CENTRO DE ACOPIO DE LECHE SEÑOR DE LOS MILAGROS</t>
        </is>
      </c>
      <c r="D485" s="6" t="n">
        <v>2021</v>
      </c>
      <c r="F485" t="inlineStr">
        <is>
          <t>PAC</t>
        </is>
      </c>
      <c r="G485" s="4" t="n">
        <v>0</v>
      </c>
      <c r="H485" s="4" t="n">
        <v>0</v>
      </c>
      <c r="I485" s="4" t="n">
        <v>0</v>
      </c>
      <c r="J485" s="4" t="n">
        <v>0</v>
      </c>
      <c r="K485" s="4" t="n">
        <v>0</v>
      </c>
      <c r="L485" s="3" t="n">
        <v>0</v>
      </c>
      <c r="M485" s="3" t="n">
        <v>0</v>
      </c>
      <c r="N485" s="3" t="n">
        <v>0</v>
      </c>
      <c r="O485" s="4" t="str"/>
      <c r="P485" s="4" t="str"/>
      <c r="Q485" s="4" t="str"/>
      <c r="R485" s="4" t="str"/>
      <c r="S485" s="4" t="str"/>
      <c r="T485" s="4" t="str"/>
      <c r="U485" s="4" t="str"/>
      <c r="V485" s="4" t="n">
        <v>1</v>
      </c>
    </row>
    <row r="486">
      <c r="A486" t="n">
        <v>63</v>
      </c>
      <c r="B486" t="inlineStr">
        <is>
          <t>20326767400</t>
        </is>
      </c>
      <c r="C486" t="inlineStr">
        <is>
          <t>ASOCIACION CENTRO DE ACOPIO DE LECHE SEÑOR DE LOS MILAGROS</t>
        </is>
      </c>
      <c r="D486" s="6" t="n">
        <v>2022</v>
      </c>
      <c r="E486" t="n">
        <v>1</v>
      </c>
      <c r="F486" t="inlineStr">
        <is>
          <t>PAC</t>
        </is>
      </c>
      <c r="G486" s="4" t="n">
        <v>49</v>
      </c>
      <c r="H486" s="4" t="n">
        <v>19</v>
      </c>
      <c r="I486" s="4" t="n">
        <v>68</v>
      </c>
      <c r="J486" s="4" t="n">
        <v>30</v>
      </c>
      <c r="K486" s="4" t="n">
        <v>5</v>
      </c>
      <c r="L486" s="3" t="n">
        <v>58403.51</v>
      </c>
      <c r="M486" s="3" t="n">
        <v>0</v>
      </c>
      <c r="N486" s="3" t="n">
        <v>58403.51</v>
      </c>
      <c r="O486" s="4" t="str"/>
      <c r="P486" s="4" t="str"/>
      <c r="Q486" s="4" t="str"/>
      <c r="R486" s="4" t="str"/>
      <c r="S486" s="4" t="str"/>
      <c r="T486" s="4" t="str"/>
      <c r="U486" s="4" t="str"/>
      <c r="V486" s="4" t="n">
        <v>1</v>
      </c>
    </row>
    <row r="487">
      <c r="A487" t="n">
        <v>63</v>
      </c>
      <c r="B487" t="inlineStr">
        <is>
          <t>20326767400</t>
        </is>
      </c>
      <c r="C487" t="inlineStr">
        <is>
          <t>ASOCIACION CENTRO DE ACOPIO DE LECHE SEÑOR DE LOS MILAGROS</t>
        </is>
      </c>
      <c r="D487" s="6" t="n">
        <v>2023</v>
      </c>
      <c r="E487" t="n">
        <v>1</v>
      </c>
      <c r="F487" t="inlineStr">
        <is>
          <t>PAC</t>
        </is>
      </c>
      <c r="G487" s="4" t="n">
        <v>49</v>
      </c>
      <c r="H487" s="4" t="n">
        <v>19</v>
      </c>
      <c r="I487" s="4" t="n">
        <v>68</v>
      </c>
      <c r="J487" s="4" t="n">
        <v>49</v>
      </c>
      <c r="K487" s="4" t="n">
        <v>4</v>
      </c>
      <c r="L487" s="3" t="n">
        <v>219073.56</v>
      </c>
      <c r="M487" s="3" t="n">
        <v>0</v>
      </c>
      <c r="N487" s="3" t="n">
        <v>219073.56</v>
      </c>
      <c r="O487" s="4" t="n">
        <v>0</v>
      </c>
      <c r="P487" s="4" t="n">
        <v>0</v>
      </c>
      <c r="Q487" s="4" t="n">
        <v>0</v>
      </c>
      <c r="R487" s="4" t="n">
        <v>219073.55177301</v>
      </c>
      <c r="S487" s="4" t="n">
        <v>0</v>
      </c>
      <c r="T487" s="4" t="n">
        <v>0</v>
      </c>
      <c r="U487" s="4" t="n">
        <v>219073.55177301</v>
      </c>
      <c r="V487" s="4" t="n">
        <v>1</v>
      </c>
    </row>
    <row r="488">
      <c r="A488" t="n">
        <v>63</v>
      </c>
      <c r="B488" t="inlineStr">
        <is>
          <t>20326767400</t>
        </is>
      </c>
      <c r="C488" t="inlineStr">
        <is>
          <t>ASOCIACION CENTRO DE ACOPIO DE LECHE SEÑOR DE LOS MILAGROS</t>
        </is>
      </c>
      <c r="D488" s="6" t="n">
        <v>2024</v>
      </c>
      <c r="E488" t="n">
        <v>1</v>
      </c>
      <c r="F488" t="inlineStr">
        <is>
          <t>PAC</t>
        </is>
      </c>
      <c r="G488" s="4" t="n">
        <v>48</v>
      </c>
      <c r="H488" s="4" t="n">
        <v>21</v>
      </c>
      <c r="I488" s="4" t="n">
        <v>69</v>
      </c>
      <c r="J488" s="4" t="n">
        <v>51</v>
      </c>
      <c r="K488" s="4" t="n">
        <v>3</v>
      </c>
      <c r="L488" s="3" t="n">
        <v>394769.85758633</v>
      </c>
      <c r="M488" s="3" t="n">
        <v>0</v>
      </c>
      <c r="N488" s="3" t="n">
        <v>394769.85758633</v>
      </c>
      <c r="O488" s="4" t="n">
        <v>0</v>
      </c>
      <c r="P488" s="4" t="n">
        <v>0</v>
      </c>
      <c r="Q488" s="4" t="str"/>
      <c r="R488" s="4" t="n">
        <v>394769.85758633</v>
      </c>
      <c r="S488" s="4" t="n">
        <v>0</v>
      </c>
      <c r="T488" s="4" t="n">
        <v>0</v>
      </c>
      <c r="U488" s="4" t="n">
        <v>394769.85758633</v>
      </c>
      <c r="V488" s="4" t="n">
        <v>1</v>
      </c>
    </row>
    <row r="489">
      <c r="A489" t="n">
        <v>63</v>
      </c>
      <c r="B489" t="inlineStr">
        <is>
          <t>20326767400</t>
        </is>
      </c>
      <c r="C489" t="inlineStr">
        <is>
          <t>ASOCIACION CENTRO DE ACOPIO DE LECHE SEÑOR DE LOS MILAGROS</t>
        </is>
      </c>
      <c r="D489" s="6" t="n">
        <v>2025</v>
      </c>
      <c r="E489" t="n">
        <v>1</v>
      </c>
      <c r="F489" t="inlineStr">
        <is>
          <t>PAC</t>
        </is>
      </c>
      <c r="G489" s="4" t="n">
        <v>48</v>
      </c>
      <c r="H489" s="4" t="n">
        <v>21</v>
      </c>
      <c r="I489" s="4" t="n">
        <v>69</v>
      </c>
      <c r="J489" s="4" t="n">
        <v>42</v>
      </c>
      <c r="K489" s="4" t="n">
        <v>2</v>
      </c>
      <c r="L489" s="3" t="n">
        <v>338125.16184476</v>
      </c>
      <c r="M489" s="3" t="n">
        <v>0</v>
      </c>
      <c r="N489" s="3" t="n">
        <v>338125.16184476</v>
      </c>
      <c r="O489" s="4" t="n">
        <v>0</v>
      </c>
      <c r="P489" s="4" t="n">
        <v>0</v>
      </c>
      <c r="Q489" s="4" t="str"/>
      <c r="R489" s="4" t="n">
        <v>338125.16184476</v>
      </c>
      <c r="S489" s="4" t="n">
        <v>0</v>
      </c>
      <c r="T489" s="4" t="n">
        <v>0</v>
      </c>
      <c r="U489" s="4" t="n">
        <v>338125.16184476</v>
      </c>
      <c r="V489" s="4" t="n">
        <v>1</v>
      </c>
    </row>
    <row r="490">
      <c r="A490" t="n">
        <v>64</v>
      </c>
      <c r="B490" t="inlineStr">
        <is>
          <t>20517247805</t>
        </is>
      </c>
      <c r="C490" t="inlineStr">
        <is>
          <t>COORDINADORA NACIONAL DE PRODUCTORES DE PAPA DEL PERU- CORPAPA</t>
        </is>
      </c>
      <c r="D490" s="6" t="n">
        <v>2018</v>
      </c>
      <c r="E490" t="n">
        <v>1</v>
      </c>
      <c r="F490" t="inlineStr">
        <is>
          <t>PAC</t>
        </is>
      </c>
      <c r="G490" s="4" t="str"/>
      <c r="H490" s="4" t="str"/>
      <c r="I490" s="4" t="n">
        <v>54</v>
      </c>
      <c r="J490" s="4" t="str"/>
      <c r="K490" s="4" t="str"/>
      <c r="L490" s="3" t="str"/>
      <c r="M490" s="3" t="str"/>
      <c r="N490" s="3" t="n">
        <v>0</v>
      </c>
      <c r="O490" s="4" t="str"/>
      <c r="P490" s="4" t="str"/>
      <c r="Q490" s="4" t="str"/>
      <c r="R490" s="4" t="str"/>
      <c r="S490" s="4" t="str"/>
      <c r="T490" s="4" t="str"/>
      <c r="U490" s="4" t="str"/>
      <c r="V490" s="4" t="n">
        <v>1</v>
      </c>
    </row>
    <row r="491">
      <c r="A491" t="n">
        <v>64</v>
      </c>
      <c r="B491" t="inlineStr">
        <is>
          <t>20517247805</t>
        </is>
      </c>
      <c r="C491" t="inlineStr">
        <is>
          <t>COORDINADORA NACIONAL DE PRODUCTORES DE PAPA DEL PERU- CORPAPA</t>
        </is>
      </c>
      <c r="D491" s="6" t="n">
        <v>2019</v>
      </c>
      <c r="F491" t="inlineStr">
        <is>
          <t>PAC</t>
        </is>
      </c>
      <c r="G491" s="4" t="n">
        <v>0</v>
      </c>
      <c r="H491" s="4" t="n">
        <v>0</v>
      </c>
      <c r="I491" s="4" t="n">
        <v>0</v>
      </c>
      <c r="J491" s="4" t="str"/>
      <c r="K491" s="4" t="str"/>
      <c r="L491" s="3" t="n">
        <v>0</v>
      </c>
      <c r="M491" s="3" t="n">
        <v>0</v>
      </c>
      <c r="N491" s="3" t="n">
        <v>0</v>
      </c>
      <c r="O491" s="4" t="str"/>
      <c r="P491" s="4" t="str"/>
      <c r="Q491" s="4" t="str"/>
      <c r="R491" s="4" t="str"/>
      <c r="S491" s="4" t="str"/>
      <c r="T491" s="4" t="str"/>
      <c r="U491" s="4" t="str"/>
      <c r="V491" s="4" t="n">
        <v>1</v>
      </c>
    </row>
    <row r="492">
      <c r="A492" t="n">
        <v>64</v>
      </c>
      <c r="B492" t="inlineStr">
        <is>
          <t>20517247805</t>
        </is>
      </c>
      <c r="C492" t="inlineStr">
        <is>
          <t>COORDINADORA NACIONAL DE PRODUCTORES DE PAPA DEL PERU- CORPAPA</t>
        </is>
      </c>
      <c r="D492" s="6" t="n">
        <v>2020</v>
      </c>
      <c r="F492" t="inlineStr">
        <is>
          <t>PAC</t>
        </is>
      </c>
      <c r="G492" s="4" t="n">
        <v>0</v>
      </c>
      <c r="H492" s="4" t="n">
        <v>0</v>
      </c>
      <c r="I492" s="4" t="n">
        <v>0</v>
      </c>
      <c r="J492" s="4" t="n">
        <v>0</v>
      </c>
      <c r="K492" s="4" t="n">
        <v>0</v>
      </c>
      <c r="L492" s="3" t="n">
        <v>0</v>
      </c>
      <c r="M492" s="3" t="n">
        <v>0</v>
      </c>
      <c r="N492" s="3" t="n">
        <v>0</v>
      </c>
      <c r="O492" s="4" t="str"/>
      <c r="P492" s="4" t="str"/>
      <c r="Q492" s="4" t="str"/>
      <c r="R492" s="4" t="str"/>
      <c r="S492" s="4" t="str"/>
      <c r="T492" s="4" t="str"/>
      <c r="U492" s="4" t="str"/>
      <c r="V492" s="4" t="n">
        <v>1</v>
      </c>
    </row>
    <row r="493">
      <c r="A493" t="n">
        <v>64</v>
      </c>
      <c r="B493" t="inlineStr">
        <is>
          <t>20517247805</t>
        </is>
      </c>
      <c r="C493" t="inlineStr">
        <is>
          <t>COORDINADORA NACIONAL DE PRODUCTORES DE PAPA DEL PERU- CORPAPA</t>
        </is>
      </c>
      <c r="D493" s="6" t="n">
        <v>2021</v>
      </c>
      <c r="F493" t="inlineStr">
        <is>
          <t>PAC</t>
        </is>
      </c>
      <c r="G493" s="4" t="n">
        <v>0</v>
      </c>
      <c r="H493" s="4" t="n">
        <v>0</v>
      </c>
      <c r="I493" s="4" t="n">
        <v>0</v>
      </c>
      <c r="J493" s="4" t="n">
        <v>0</v>
      </c>
      <c r="K493" s="4" t="n">
        <v>0</v>
      </c>
      <c r="L493" s="3" t="n">
        <v>0</v>
      </c>
      <c r="M493" s="3" t="n">
        <v>0</v>
      </c>
      <c r="N493" s="3" t="n">
        <v>0</v>
      </c>
      <c r="O493" s="4" t="str"/>
      <c r="P493" s="4" t="str"/>
      <c r="Q493" s="4" t="str"/>
      <c r="R493" s="4" t="str"/>
      <c r="S493" s="4" t="str"/>
      <c r="T493" s="4" t="str"/>
      <c r="U493" s="4" t="str"/>
      <c r="V493" s="4" t="n">
        <v>1</v>
      </c>
    </row>
    <row r="494">
      <c r="A494" t="n">
        <v>64</v>
      </c>
      <c r="B494" t="inlineStr">
        <is>
          <t>20517247805</t>
        </is>
      </c>
      <c r="C494" t="inlineStr">
        <is>
          <t>COORDINADORA NACIONAL DE PRODUCTORES DE PAPA DEL PERU- CORPAPA</t>
        </is>
      </c>
      <c r="D494" s="6" t="n">
        <v>2022</v>
      </c>
      <c r="F494" t="inlineStr">
        <is>
          <t>PAC</t>
        </is>
      </c>
      <c r="G494" s="4" t="n">
        <v>0</v>
      </c>
      <c r="H494" s="4" t="n">
        <v>0</v>
      </c>
      <c r="I494" s="4" t="n">
        <v>0</v>
      </c>
      <c r="J494" s="4" t="n">
        <v>0</v>
      </c>
      <c r="K494" s="4" t="n">
        <v>0</v>
      </c>
      <c r="L494" s="3" t="n">
        <v>0</v>
      </c>
      <c r="M494" s="3" t="n">
        <v>0</v>
      </c>
      <c r="N494" s="3" t="n">
        <v>0</v>
      </c>
      <c r="O494" s="4" t="str"/>
      <c r="P494" s="4" t="str"/>
      <c r="Q494" s="4" t="str"/>
      <c r="R494" s="4" t="str"/>
      <c r="S494" s="4" t="str"/>
      <c r="T494" s="4" t="str"/>
      <c r="U494" s="4" t="str"/>
      <c r="V494" s="4" t="n">
        <v>1</v>
      </c>
    </row>
    <row r="495">
      <c r="A495" t="n">
        <v>64</v>
      </c>
      <c r="B495" t="inlineStr">
        <is>
          <t>20517247805</t>
        </is>
      </c>
      <c r="C495" t="inlineStr">
        <is>
          <t>COORDINADORA NACIONAL DE PRODUCTORES DE PAPA DEL PERU- CORPAPA</t>
        </is>
      </c>
      <c r="D495" s="6" t="n">
        <v>2023</v>
      </c>
      <c r="F495" t="inlineStr">
        <is>
          <t>PAC</t>
        </is>
      </c>
      <c r="G495" s="4" t="n">
        <v>0</v>
      </c>
      <c r="H495" s="4" t="n">
        <v>0</v>
      </c>
      <c r="I495" s="4" t="n">
        <v>0</v>
      </c>
      <c r="J495" s="4" t="n">
        <v>0</v>
      </c>
      <c r="K495" s="4" t="n">
        <v>0</v>
      </c>
      <c r="L495" s="3" t="n">
        <v>0</v>
      </c>
      <c r="M495" s="3" t="n">
        <v>0</v>
      </c>
      <c r="N495" s="3" t="n">
        <v>0</v>
      </c>
      <c r="O495" s="4" t="n">
        <v>0</v>
      </c>
      <c r="P495" s="4" t="n">
        <v>0</v>
      </c>
      <c r="Q495" s="4" t="n">
        <v>0</v>
      </c>
      <c r="R495" s="4" t="n">
        <v>0</v>
      </c>
      <c r="S495" s="4" t="n">
        <v>0</v>
      </c>
      <c r="T495" s="4" t="n">
        <v>0</v>
      </c>
      <c r="U495" s="4" t="n">
        <v>0</v>
      </c>
      <c r="V495" s="4" t="n">
        <v>1</v>
      </c>
    </row>
    <row r="496">
      <c r="A496" t="n">
        <v>64</v>
      </c>
      <c r="B496" t="inlineStr">
        <is>
          <t>20517247805</t>
        </is>
      </c>
      <c r="C496" t="inlineStr">
        <is>
          <t>COORDINADORA NACIONAL DE PRODUCTORES DE PAPA DEL PERU- CORPAPA</t>
        </is>
      </c>
      <c r="D496" s="6" t="n">
        <v>2024</v>
      </c>
      <c r="F496" t="inlineStr">
        <is>
          <t>PAC</t>
        </is>
      </c>
      <c r="G496" s="4" t="n">
        <v>0</v>
      </c>
      <c r="H496" s="4" t="n">
        <v>0</v>
      </c>
      <c r="I496" s="4" t="n">
        <v>0</v>
      </c>
      <c r="J496" s="4" t="n">
        <v>0</v>
      </c>
      <c r="K496" s="4" t="n">
        <v>0</v>
      </c>
      <c r="L496" s="3" t="n">
        <v>0</v>
      </c>
      <c r="M496" s="3" t="n">
        <v>0</v>
      </c>
      <c r="N496" s="3" t="n">
        <v>0</v>
      </c>
      <c r="O496" s="4" t="n">
        <v>0</v>
      </c>
      <c r="P496" s="4" t="n">
        <v>0</v>
      </c>
      <c r="Q496" s="4" t="str"/>
      <c r="R496" s="4" t="n">
        <v>0</v>
      </c>
      <c r="S496" s="4" t="n">
        <v>0</v>
      </c>
      <c r="T496" s="4" t="n">
        <v>0</v>
      </c>
      <c r="U496" s="4" t="n">
        <v>0</v>
      </c>
      <c r="V496" s="4" t="n">
        <v>1</v>
      </c>
    </row>
    <row r="497">
      <c r="A497" t="n">
        <v>64</v>
      </c>
      <c r="B497" t="inlineStr">
        <is>
          <t>20517247805</t>
        </is>
      </c>
      <c r="C497" t="inlineStr">
        <is>
          <t>COORDINADORA NACIONAL DE PRODUCTORES DE PAPA DEL PERU- CORPAPA</t>
        </is>
      </c>
      <c r="D497" s="6" t="n">
        <v>2025</v>
      </c>
      <c r="F497" t="inlineStr">
        <is>
          <t>PAC</t>
        </is>
      </c>
      <c r="G497" s="4" t="n">
        <v>0</v>
      </c>
      <c r="H497" s="4" t="n">
        <v>0</v>
      </c>
      <c r="I497" s="4" t="n">
        <v>0</v>
      </c>
      <c r="J497" s="4" t="n">
        <v>0</v>
      </c>
      <c r="K497" s="4" t="n">
        <v>0</v>
      </c>
      <c r="L497" s="3" t="n">
        <v>0</v>
      </c>
      <c r="M497" s="3" t="n">
        <v>0</v>
      </c>
      <c r="N497" s="3" t="n">
        <v>0</v>
      </c>
      <c r="O497" s="4" t="n">
        <v>0</v>
      </c>
      <c r="P497" s="4" t="n">
        <v>0</v>
      </c>
      <c r="Q497" s="4" t="str"/>
      <c r="R497" s="4" t="n">
        <v>0</v>
      </c>
      <c r="S497" s="4" t="n">
        <v>0</v>
      </c>
      <c r="T497" s="4" t="n">
        <v>0</v>
      </c>
      <c r="U497" s="4" t="n">
        <v>0</v>
      </c>
      <c r="V497" s="4" t="n">
        <v>1</v>
      </c>
    </row>
    <row r="498">
      <c r="A498" t="n">
        <v>65</v>
      </c>
      <c r="B498" t="inlineStr">
        <is>
          <t>20534487801</t>
        </is>
      </c>
      <c r="C498" t="inlineStr">
        <is>
          <t>ASOCIACIÓN DE PRODUCTORES AGRO INDUSTRIALES EMPRENDEDORES DE PUYUSCA - INCUYO ( APAEPI )</t>
        </is>
      </c>
      <c r="D498" s="6" t="n">
        <v>2018</v>
      </c>
      <c r="E498" t="n">
        <v>1</v>
      </c>
      <c r="F498" t="inlineStr">
        <is>
          <t>PAC</t>
        </is>
      </c>
      <c r="G498" s="4" t="str"/>
      <c r="H498" s="4" t="str"/>
      <c r="I498" s="4" t="n">
        <v>41</v>
      </c>
      <c r="J498" s="4" t="str"/>
      <c r="K498" s="4" t="str"/>
      <c r="L498" s="3" t="str"/>
      <c r="M498" s="3" t="str"/>
      <c r="N498" s="3" t="n">
        <v>25955.6</v>
      </c>
      <c r="O498" s="4" t="str"/>
      <c r="P498" s="4" t="str"/>
      <c r="Q498" s="4" t="str"/>
      <c r="R498" s="4" t="str"/>
      <c r="S498" s="4" t="str"/>
      <c r="T498" s="4" t="str"/>
      <c r="U498" s="4" t="str"/>
      <c r="V498" s="4" t="n">
        <v>1</v>
      </c>
    </row>
    <row r="499">
      <c r="A499" t="n">
        <v>65</v>
      </c>
      <c r="B499" t="inlineStr">
        <is>
          <t>20534487801</t>
        </is>
      </c>
      <c r="C499" t="inlineStr">
        <is>
          <t>ASOCIACIÓN DE PRODUCTORES AGRO INDUSTRIALES EMPRENDEDORES DE PUYUSCA - INCUYO ( APAEPI )</t>
        </is>
      </c>
      <c r="D499" s="6" t="n">
        <v>2019</v>
      </c>
      <c r="E499" t="n">
        <v>1</v>
      </c>
      <c r="F499" t="inlineStr">
        <is>
          <t>PAC</t>
        </is>
      </c>
      <c r="G499" s="4" t="n">
        <v>11</v>
      </c>
      <c r="H499" s="4" t="n">
        <v>20</v>
      </c>
      <c r="I499" s="4" t="n">
        <v>31</v>
      </c>
      <c r="J499" s="4" t="str"/>
      <c r="K499" s="4" t="str"/>
      <c r="L499" s="3" t="n">
        <v>23741.88</v>
      </c>
      <c r="M499" s="3" t="n">
        <v>0</v>
      </c>
      <c r="N499" s="3" t="n">
        <v>23741.88</v>
      </c>
      <c r="O499" s="4" t="str"/>
      <c r="P499" s="4" t="str"/>
      <c r="Q499" s="4" t="str"/>
      <c r="R499" s="4" t="str"/>
      <c r="S499" s="4" t="str"/>
      <c r="T499" s="4" t="str"/>
      <c r="U499" s="4" t="str"/>
      <c r="V499" s="4" t="n">
        <v>1</v>
      </c>
    </row>
    <row r="500">
      <c r="A500" t="n">
        <v>65</v>
      </c>
      <c r="B500" t="inlineStr">
        <is>
          <t>20534487801</t>
        </is>
      </c>
      <c r="C500" t="inlineStr">
        <is>
          <t>ASOCIACIÓN DE PRODUCTORES AGRO INDUSTRIALES EMPRENDEDORES DE PUYUSCA - INCUYO ( APAEPI )</t>
        </is>
      </c>
      <c r="D500" s="6" t="n">
        <v>2020</v>
      </c>
      <c r="F500" t="inlineStr">
        <is>
          <t>PAC</t>
        </is>
      </c>
      <c r="G500" s="4" t="n">
        <v>0</v>
      </c>
      <c r="H500" s="4" t="n">
        <v>0</v>
      </c>
      <c r="I500" s="4" t="n">
        <v>0</v>
      </c>
      <c r="J500" s="4" t="n">
        <v>0</v>
      </c>
      <c r="K500" s="4" t="n">
        <v>0</v>
      </c>
      <c r="L500" s="3" t="n">
        <v>0</v>
      </c>
      <c r="M500" s="3" t="n">
        <v>0</v>
      </c>
      <c r="N500" s="3" t="n">
        <v>0</v>
      </c>
      <c r="O500" s="4" t="str"/>
      <c r="P500" s="4" t="str"/>
      <c r="Q500" s="4" t="str"/>
      <c r="R500" s="4" t="str"/>
      <c r="S500" s="4" t="str"/>
      <c r="T500" s="4" t="str"/>
      <c r="U500" s="4" t="str"/>
      <c r="V500" s="4" t="n">
        <v>1</v>
      </c>
    </row>
    <row r="501">
      <c r="A501" t="n">
        <v>65</v>
      </c>
      <c r="B501" t="inlineStr">
        <is>
          <t>20534487801</t>
        </is>
      </c>
      <c r="C501" t="inlineStr">
        <is>
          <t>ASOCIACIÓN DE PRODUCTORES AGRO INDUSTRIALES EMPRENDEDORES DE PUYUSCA - INCUYO ( APAEPI )</t>
        </is>
      </c>
      <c r="D501" s="6" t="n">
        <v>2021</v>
      </c>
      <c r="F501" t="inlineStr">
        <is>
          <t>PAC</t>
        </is>
      </c>
      <c r="G501" s="4" t="n">
        <v>0</v>
      </c>
      <c r="H501" s="4" t="n">
        <v>0</v>
      </c>
      <c r="I501" s="4" t="n">
        <v>0</v>
      </c>
      <c r="J501" s="4" t="n">
        <v>0</v>
      </c>
      <c r="K501" s="4" t="n">
        <v>0</v>
      </c>
      <c r="L501" s="3" t="n">
        <v>0</v>
      </c>
      <c r="M501" s="3" t="n">
        <v>0</v>
      </c>
      <c r="N501" s="3" t="n">
        <v>0</v>
      </c>
      <c r="O501" s="4" t="str"/>
      <c r="P501" s="4" t="str"/>
      <c r="Q501" s="4" t="str"/>
      <c r="R501" s="4" t="str"/>
      <c r="S501" s="4" t="str"/>
      <c r="T501" s="4" t="str"/>
      <c r="U501" s="4" t="str"/>
      <c r="V501" s="4" t="n">
        <v>1</v>
      </c>
    </row>
    <row r="502">
      <c r="A502" t="n">
        <v>65</v>
      </c>
      <c r="B502" t="inlineStr">
        <is>
          <t>20534487801</t>
        </is>
      </c>
      <c r="C502" t="inlineStr">
        <is>
          <t>ASOCIACIÓN DE PRODUCTORES AGRO INDUSTRIALES EMPRENDEDORES DE PUYUSCA - INCUYO ( APAEPI )</t>
        </is>
      </c>
      <c r="D502" s="6" t="n">
        <v>2022</v>
      </c>
      <c r="F502" t="inlineStr">
        <is>
          <t>PAC</t>
        </is>
      </c>
      <c r="G502" s="4" t="n">
        <v>0</v>
      </c>
      <c r="H502" s="4" t="n">
        <v>0</v>
      </c>
      <c r="I502" s="4" t="n">
        <v>0</v>
      </c>
      <c r="J502" s="4" t="n">
        <v>0</v>
      </c>
      <c r="K502" s="4" t="n">
        <v>0</v>
      </c>
      <c r="L502" s="3" t="n">
        <v>0</v>
      </c>
      <c r="M502" s="3" t="n">
        <v>0</v>
      </c>
      <c r="N502" s="3" t="n">
        <v>0</v>
      </c>
      <c r="O502" s="4" t="str"/>
      <c r="P502" s="4" t="str"/>
      <c r="Q502" s="4" t="str"/>
      <c r="R502" s="4" t="str"/>
      <c r="S502" s="4" t="str"/>
      <c r="T502" s="4" t="str"/>
      <c r="U502" s="4" t="str"/>
      <c r="V502" s="4" t="n">
        <v>1</v>
      </c>
    </row>
    <row r="503">
      <c r="A503" t="n">
        <v>65</v>
      </c>
      <c r="B503" t="inlineStr">
        <is>
          <t>20534487801</t>
        </is>
      </c>
      <c r="C503" t="inlineStr">
        <is>
          <t>ASOCIACIÓN DE PRODUCTORES AGRO INDUSTRIALES EMPRENDEDORES DE PUYUSCA - INCUYO ( APAEPI )</t>
        </is>
      </c>
      <c r="D503" s="6" t="n">
        <v>2023</v>
      </c>
      <c r="F503" t="inlineStr">
        <is>
          <t>PAC</t>
        </is>
      </c>
      <c r="G503" s="4" t="n">
        <v>0</v>
      </c>
      <c r="H503" s="4" t="n">
        <v>0</v>
      </c>
      <c r="I503" s="4" t="n">
        <v>0</v>
      </c>
      <c r="J503" s="4" t="n">
        <v>0</v>
      </c>
      <c r="K503" s="4" t="n">
        <v>0</v>
      </c>
      <c r="L503" s="3" t="n">
        <v>0</v>
      </c>
      <c r="M503" s="3" t="n">
        <v>0</v>
      </c>
      <c r="N503" s="3" t="n">
        <v>0</v>
      </c>
      <c r="O503" s="4" t="n">
        <v>0</v>
      </c>
      <c r="P503" s="4" t="n">
        <v>0</v>
      </c>
      <c r="Q503" s="4" t="n">
        <v>0</v>
      </c>
      <c r="R503" s="4" t="n">
        <v>0</v>
      </c>
      <c r="S503" s="4" t="n">
        <v>0</v>
      </c>
      <c r="T503" s="4" t="n">
        <v>0</v>
      </c>
      <c r="U503" s="4" t="n">
        <v>0</v>
      </c>
      <c r="V503" s="4" t="n">
        <v>1</v>
      </c>
    </row>
    <row r="504">
      <c r="A504" t="n">
        <v>65</v>
      </c>
      <c r="B504" t="inlineStr">
        <is>
          <t>20534487801</t>
        </is>
      </c>
      <c r="C504" t="inlineStr">
        <is>
          <t>ASOCIACIÓN DE PRODUCTORES AGRO INDUSTRIALES EMPRENDEDORES DE PUYUSCA - INCUYO ( APAEPI )</t>
        </is>
      </c>
      <c r="D504" s="6" t="n">
        <v>2024</v>
      </c>
      <c r="F504" t="inlineStr">
        <is>
          <t>PAC</t>
        </is>
      </c>
      <c r="G504" s="4" t="n">
        <v>0</v>
      </c>
      <c r="H504" s="4" t="n">
        <v>0</v>
      </c>
      <c r="I504" s="4" t="n">
        <v>0</v>
      </c>
      <c r="J504" s="4" t="n">
        <v>0</v>
      </c>
      <c r="K504" s="4" t="n">
        <v>0</v>
      </c>
      <c r="L504" s="3" t="n">
        <v>0</v>
      </c>
      <c r="M504" s="3" t="n">
        <v>0</v>
      </c>
      <c r="N504" s="3" t="n">
        <v>0</v>
      </c>
      <c r="O504" s="4" t="n">
        <v>0</v>
      </c>
      <c r="P504" s="4" t="n">
        <v>0</v>
      </c>
      <c r="Q504" s="4" t="str"/>
      <c r="R504" s="4" t="n">
        <v>0</v>
      </c>
      <c r="S504" s="4" t="n">
        <v>0</v>
      </c>
      <c r="T504" s="4" t="n">
        <v>0</v>
      </c>
      <c r="U504" s="4" t="n">
        <v>0</v>
      </c>
      <c r="V504" s="4" t="n">
        <v>1</v>
      </c>
    </row>
    <row r="505">
      <c r="A505" t="n">
        <v>65</v>
      </c>
      <c r="B505" t="inlineStr">
        <is>
          <t>20534487801</t>
        </is>
      </c>
      <c r="C505" t="inlineStr">
        <is>
          <t>ASOCIACIÓN DE PRODUCTORES AGRO INDUSTRIALES EMPRENDEDORES DE PUYUSCA - INCUYO ( APAEPI )</t>
        </is>
      </c>
      <c r="D505" s="6" t="n">
        <v>2025</v>
      </c>
      <c r="F505" t="inlineStr">
        <is>
          <t>PAC</t>
        </is>
      </c>
      <c r="G505" s="4" t="n">
        <v>0</v>
      </c>
      <c r="H505" s="4" t="n">
        <v>0</v>
      </c>
      <c r="I505" s="4" t="n">
        <v>0</v>
      </c>
      <c r="J505" s="4" t="n">
        <v>0</v>
      </c>
      <c r="K505" s="4" t="n">
        <v>0</v>
      </c>
      <c r="L505" s="3" t="n">
        <v>0</v>
      </c>
      <c r="M505" s="3" t="n">
        <v>0</v>
      </c>
      <c r="N505" s="3" t="n">
        <v>0</v>
      </c>
      <c r="O505" s="4" t="n">
        <v>0</v>
      </c>
      <c r="P505" s="4" t="n">
        <v>0</v>
      </c>
      <c r="Q505" s="4" t="str"/>
      <c r="R505" s="4" t="n">
        <v>0</v>
      </c>
      <c r="S505" s="4" t="n">
        <v>0</v>
      </c>
      <c r="T505" s="4" t="n">
        <v>0</v>
      </c>
      <c r="U505" s="4" t="n">
        <v>0</v>
      </c>
      <c r="V505" s="4" t="n">
        <v>1</v>
      </c>
    </row>
    <row r="506">
      <c r="A506" t="n">
        <v>66</v>
      </c>
      <c r="B506" t="inlineStr">
        <is>
          <t>20574629226</t>
        </is>
      </c>
      <c r="C506" t="inlineStr">
        <is>
          <t>ASOCIACION DE PRODUCTORES DE QUINUA Y GRANOS ANDINOS DE LA REGION AYACUCHO - APOQUA</t>
        </is>
      </c>
      <c r="D506" s="6" t="n">
        <v>2018</v>
      </c>
      <c r="F506" t="inlineStr">
        <is>
          <t>PAC</t>
        </is>
      </c>
      <c r="G506" s="4" t="str"/>
      <c r="H506" s="4" t="str"/>
      <c r="I506" s="4" t="n">
        <v>0</v>
      </c>
      <c r="J506" s="4" t="str"/>
      <c r="K506" s="4" t="str"/>
      <c r="L506" s="3" t="str"/>
      <c r="M506" s="3" t="str"/>
      <c r="N506" s="3" t="n">
        <v>0</v>
      </c>
      <c r="O506" s="4" t="str"/>
      <c r="P506" s="4" t="str"/>
      <c r="Q506" s="4" t="str"/>
      <c r="R506" s="4" t="str"/>
      <c r="S506" s="4" t="str"/>
      <c r="T506" s="4" t="str"/>
      <c r="U506" s="4" t="str"/>
      <c r="V506" s="4" t="n">
        <v>1</v>
      </c>
    </row>
    <row r="507">
      <c r="A507" t="n">
        <v>66</v>
      </c>
      <c r="B507" t="inlineStr">
        <is>
          <t>20574629226</t>
        </is>
      </c>
      <c r="C507" t="inlineStr">
        <is>
          <t>ASOCIACION DE PRODUCTORES DE QUINUA Y GRANOS ANDINOS DE LA REGION AYACUCHO - APOQUA</t>
        </is>
      </c>
      <c r="D507" s="6" t="n">
        <v>2019</v>
      </c>
      <c r="E507" t="n">
        <v>1</v>
      </c>
      <c r="F507" t="inlineStr">
        <is>
          <t>PAC</t>
        </is>
      </c>
      <c r="G507" s="4" t="n">
        <v>80</v>
      </c>
      <c r="H507" s="4" t="n">
        <v>6</v>
      </c>
      <c r="I507" s="4" t="n">
        <v>86</v>
      </c>
      <c r="J507" s="4" t="str"/>
      <c r="K507" s="4" t="str"/>
      <c r="L507" s="3" t="n">
        <v>304383.65</v>
      </c>
      <c r="M507" s="3" t="n">
        <v>0</v>
      </c>
      <c r="N507" s="3" t="n">
        <v>304383.65</v>
      </c>
      <c r="O507" s="4" t="str"/>
      <c r="P507" s="4" t="str"/>
      <c r="Q507" s="4" t="str"/>
      <c r="R507" s="4" t="str"/>
      <c r="S507" s="4" t="str"/>
      <c r="T507" s="4" t="str"/>
      <c r="U507" s="4" t="str"/>
      <c r="V507" s="4" t="n">
        <v>1</v>
      </c>
    </row>
    <row r="508">
      <c r="A508" t="n">
        <v>66</v>
      </c>
      <c r="B508" t="inlineStr">
        <is>
          <t>20574629226</t>
        </is>
      </c>
      <c r="C508" t="inlineStr">
        <is>
          <t>ASOCIACION DE PRODUCTORES DE QUINUA Y GRANOS ANDINOS DE LA REGION AYACUCHO - APOQUA</t>
        </is>
      </c>
      <c r="D508" s="6" t="n">
        <v>2020</v>
      </c>
      <c r="E508" t="n">
        <v>1</v>
      </c>
      <c r="F508" t="inlineStr">
        <is>
          <t>PAC</t>
        </is>
      </c>
      <c r="G508" s="4" t="n">
        <v>73</v>
      </c>
      <c r="H508" s="4" t="n">
        <v>12</v>
      </c>
      <c r="I508" s="4" t="n">
        <v>85</v>
      </c>
      <c r="J508" s="4" t="n">
        <v>0</v>
      </c>
      <c r="K508" s="4" t="n">
        <v>4</v>
      </c>
      <c r="L508" s="3" t="n">
        <v>0</v>
      </c>
      <c r="M508" s="3" t="n">
        <v>0</v>
      </c>
      <c r="N508" s="3" t="n">
        <v>0</v>
      </c>
      <c r="O508" s="4" t="str"/>
      <c r="P508" s="4" t="str"/>
      <c r="Q508" s="4" t="str"/>
      <c r="R508" s="4" t="str"/>
      <c r="S508" s="4" t="str"/>
      <c r="T508" s="4" t="str"/>
      <c r="U508" s="4" t="str"/>
      <c r="V508" s="4" t="n">
        <v>1</v>
      </c>
    </row>
    <row r="509">
      <c r="A509" t="n">
        <v>66</v>
      </c>
      <c r="B509" t="inlineStr">
        <is>
          <t>20574629226</t>
        </is>
      </c>
      <c r="C509" t="inlineStr">
        <is>
          <t>ASOCIACION DE PRODUCTORES DE QUINUA Y GRANOS ANDINOS DE LA REGION AYACUCHO - APOQUA</t>
        </is>
      </c>
      <c r="D509" s="6" t="n">
        <v>2021</v>
      </c>
      <c r="F509" t="inlineStr">
        <is>
          <t>PAC</t>
        </is>
      </c>
      <c r="G509" s="4" t="n">
        <v>0</v>
      </c>
      <c r="H509" s="4" t="n">
        <v>0</v>
      </c>
      <c r="I509" s="4" t="n">
        <v>0</v>
      </c>
      <c r="J509" s="4" t="n">
        <v>0</v>
      </c>
      <c r="K509" s="4" t="n">
        <v>0</v>
      </c>
      <c r="L509" s="3" t="n">
        <v>0</v>
      </c>
      <c r="M509" s="3" t="n">
        <v>0</v>
      </c>
      <c r="N509" s="3" t="n">
        <v>0</v>
      </c>
      <c r="O509" s="4" t="str"/>
      <c r="P509" s="4" t="str"/>
      <c r="Q509" s="4" t="str"/>
      <c r="R509" s="4" t="str"/>
      <c r="S509" s="4" t="str"/>
      <c r="T509" s="4" t="str"/>
      <c r="U509" s="4" t="str"/>
      <c r="V509" s="4" t="n">
        <v>1</v>
      </c>
    </row>
    <row r="510">
      <c r="A510" t="n">
        <v>66</v>
      </c>
      <c r="B510" t="inlineStr">
        <is>
          <t>20574629226</t>
        </is>
      </c>
      <c r="C510" t="inlineStr">
        <is>
          <t>ASOCIACION DE PRODUCTORES DE QUINUA Y GRANOS ANDINOS DE LA REGION AYACUCHO - APOQUA</t>
        </is>
      </c>
      <c r="D510" s="6" t="n">
        <v>2022</v>
      </c>
      <c r="F510" t="inlineStr">
        <is>
          <t>PAC</t>
        </is>
      </c>
      <c r="G510" s="4" t="n">
        <v>0</v>
      </c>
      <c r="H510" s="4" t="n">
        <v>0</v>
      </c>
      <c r="I510" s="4" t="n">
        <v>0</v>
      </c>
      <c r="J510" s="4" t="n">
        <v>0</v>
      </c>
      <c r="K510" s="4" t="n">
        <v>0</v>
      </c>
      <c r="L510" s="3" t="n">
        <v>0</v>
      </c>
      <c r="M510" s="3" t="n">
        <v>0</v>
      </c>
      <c r="N510" s="3" t="n">
        <v>0</v>
      </c>
      <c r="O510" s="4" t="str"/>
      <c r="P510" s="4" t="str"/>
      <c r="Q510" s="4" t="str"/>
      <c r="R510" s="4" t="str"/>
      <c r="S510" s="4" t="str"/>
      <c r="T510" s="4" t="str"/>
      <c r="U510" s="4" t="str"/>
      <c r="V510" s="4" t="n">
        <v>1</v>
      </c>
    </row>
    <row r="511">
      <c r="A511" t="n">
        <v>66</v>
      </c>
      <c r="B511" t="inlineStr">
        <is>
          <t>20574629226</t>
        </is>
      </c>
      <c r="C511" t="inlineStr">
        <is>
          <t>ASOCIACION DE PRODUCTORES DE QUINUA Y GRANOS ANDINOS DE LA REGION AYACUCHO - APOQUA</t>
        </is>
      </c>
      <c r="D511" s="6" t="n">
        <v>2023</v>
      </c>
      <c r="F511" t="inlineStr">
        <is>
          <t>PAC</t>
        </is>
      </c>
      <c r="G511" s="4" t="n">
        <v>0</v>
      </c>
      <c r="H511" s="4" t="n">
        <v>0</v>
      </c>
      <c r="I511" s="4" t="n">
        <v>0</v>
      </c>
      <c r="J511" s="4" t="n">
        <v>0</v>
      </c>
      <c r="K511" s="4" t="n">
        <v>0</v>
      </c>
      <c r="L511" s="3" t="n">
        <v>0</v>
      </c>
      <c r="M511" s="3" t="n">
        <v>0</v>
      </c>
      <c r="N511" s="3" t="n">
        <v>0</v>
      </c>
      <c r="O511" s="4" t="n">
        <v>0</v>
      </c>
      <c r="P511" s="4" t="n">
        <v>0</v>
      </c>
      <c r="Q511" s="4" t="n">
        <v>0</v>
      </c>
      <c r="R511" s="4" t="n">
        <v>0</v>
      </c>
      <c r="S511" s="4" t="n">
        <v>0</v>
      </c>
      <c r="T511" s="4" t="n">
        <v>0</v>
      </c>
      <c r="U511" s="4" t="n">
        <v>0</v>
      </c>
      <c r="V511" s="4" t="n">
        <v>1</v>
      </c>
    </row>
    <row r="512">
      <c r="A512" t="n">
        <v>66</v>
      </c>
      <c r="B512" t="inlineStr">
        <is>
          <t>20574629226</t>
        </is>
      </c>
      <c r="C512" t="inlineStr">
        <is>
          <t>ASOCIACION DE PRODUCTORES DE QUINUA Y GRANOS ANDINOS DE LA REGION AYACUCHO - APOQUA</t>
        </is>
      </c>
      <c r="D512" s="6" t="n">
        <v>2024</v>
      </c>
      <c r="F512" t="inlineStr">
        <is>
          <t>PAC</t>
        </is>
      </c>
      <c r="G512" s="4" t="n">
        <v>0</v>
      </c>
      <c r="H512" s="4" t="n">
        <v>0</v>
      </c>
      <c r="I512" s="4" t="n">
        <v>0</v>
      </c>
      <c r="J512" s="4" t="n">
        <v>0</v>
      </c>
      <c r="K512" s="4" t="n">
        <v>0</v>
      </c>
      <c r="L512" s="3" t="n">
        <v>0</v>
      </c>
      <c r="M512" s="3" t="n">
        <v>0</v>
      </c>
      <c r="N512" s="3" t="n">
        <v>0</v>
      </c>
      <c r="O512" s="4" t="n">
        <v>0</v>
      </c>
      <c r="P512" s="4" t="n">
        <v>0</v>
      </c>
      <c r="Q512" s="4" t="str"/>
      <c r="R512" s="4" t="n">
        <v>0</v>
      </c>
      <c r="S512" s="4" t="n">
        <v>0</v>
      </c>
      <c r="T512" s="4" t="n">
        <v>0</v>
      </c>
      <c r="U512" s="4" t="n">
        <v>0</v>
      </c>
      <c r="V512" s="4" t="n">
        <v>1</v>
      </c>
    </row>
    <row r="513">
      <c r="A513" t="n">
        <v>66</v>
      </c>
      <c r="B513" t="inlineStr">
        <is>
          <t>20574629226</t>
        </is>
      </c>
      <c r="C513" t="inlineStr">
        <is>
          <t>ASOCIACION DE PRODUCTORES DE QUINUA Y GRANOS ANDINOS DE LA REGION AYACUCHO - APOQUA</t>
        </is>
      </c>
      <c r="D513" s="6" t="n">
        <v>2025</v>
      </c>
      <c r="F513" t="inlineStr">
        <is>
          <t>PAC</t>
        </is>
      </c>
      <c r="G513" s="4" t="n">
        <v>0</v>
      </c>
      <c r="H513" s="4" t="n">
        <v>0</v>
      </c>
      <c r="I513" s="4" t="n">
        <v>0</v>
      </c>
      <c r="J513" s="4" t="n">
        <v>0</v>
      </c>
      <c r="K513" s="4" t="n">
        <v>0</v>
      </c>
      <c r="L513" s="3" t="n">
        <v>0</v>
      </c>
      <c r="M513" s="3" t="n">
        <v>0</v>
      </c>
      <c r="N513" s="3" t="n">
        <v>0</v>
      </c>
      <c r="O513" s="4" t="n">
        <v>0</v>
      </c>
      <c r="P513" s="4" t="n">
        <v>0</v>
      </c>
      <c r="Q513" s="4" t="str"/>
      <c r="R513" s="4" t="n">
        <v>0</v>
      </c>
      <c r="S513" s="4" t="n">
        <v>0</v>
      </c>
      <c r="T513" s="4" t="n">
        <v>0</v>
      </c>
      <c r="U513" s="4" t="n">
        <v>0</v>
      </c>
      <c r="V513" s="4" t="n">
        <v>1</v>
      </c>
    </row>
    <row r="514">
      <c r="A514" t="n">
        <v>67</v>
      </c>
      <c r="B514" t="inlineStr">
        <is>
          <t>20602545025</t>
        </is>
      </c>
      <c r="C514" t="inlineStr">
        <is>
          <t>ASOCIACION DE PRODUCTORES AGROINDUSTRIALES ORGANICOS DE PERU</t>
        </is>
      </c>
      <c r="D514" s="6" t="n">
        <v>2018</v>
      </c>
      <c r="E514" t="n">
        <v>1</v>
      </c>
      <c r="F514" t="inlineStr">
        <is>
          <t>PAC</t>
        </is>
      </c>
      <c r="G514" s="4" t="str"/>
      <c r="H514" s="4" t="str"/>
      <c r="I514" s="4" t="n">
        <v>103</v>
      </c>
      <c r="J514" s="4" t="str"/>
      <c r="K514" s="4" t="str"/>
      <c r="L514" s="3" t="str"/>
      <c r="M514" s="3" t="str"/>
      <c r="N514" s="3" t="n">
        <v>0</v>
      </c>
      <c r="O514" s="4" t="str"/>
      <c r="P514" s="4" t="str"/>
      <c r="Q514" s="4" t="str"/>
      <c r="R514" s="4" t="str"/>
      <c r="S514" s="4" t="str"/>
      <c r="T514" s="4" t="str"/>
      <c r="U514" s="4" t="str"/>
      <c r="V514" s="4" t="n">
        <v>1</v>
      </c>
    </row>
    <row r="515">
      <c r="A515" t="n">
        <v>67</v>
      </c>
      <c r="B515" t="inlineStr">
        <is>
          <t>20602545025</t>
        </is>
      </c>
      <c r="C515" t="inlineStr">
        <is>
          <t>ASOCIACION DE PRODUCTORES AGROINDUSTRIALES ORGANICOS DE PERU</t>
        </is>
      </c>
      <c r="D515" s="6" t="n">
        <v>2019</v>
      </c>
      <c r="E515" t="n">
        <v>1</v>
      </c>
      <c r="F515" t="inlineStr">
        <is>
          <t>PAC</t>
        </is>
      </c>
      <c r="G515" s="4" t="n">
        <v>72</v>
      </c>
      <c r="H515" s="4" t="n">
        <v>30</v>
      </c>
      <c r="I515" s="4" t="n">
        <v>102</v>
      </c>
      <c r="J515" s="4" t="str"/>
      <c r="K515" s="4" t="str"/>
      <c r="L515" s="3" t="n">
        <v>3451951.34</v>
      </c>
      <c r="M515" s="3" t="n">
        <v>0</v>
      </c>
      <c r="N515" s="3" t="n">
        <v>3451951.34</v>
      </c>
      <c r="O515" s="4" t="str"/>
      <c r="P515" s="4" t="str"/>
      <c r="Q515" s="4" t="str"/>
      <c r="R515" s="4" t="str"/>
      <c r="S515" s="4" t="str"/>
      <c r="T515" s="4" t="str"/>
      <c r="U515" s="4" t="str"/>
      <c r="V515" s="4" t="n">
        <v>1</v>
      </c>
    </row>
    <row r="516">
      <c r="A516" t="n">
        <v>67</v>
      </c>
      <c r="B516" t="inlineStr">
        <is>
          <t>20602545025</t>
        </is>
      </c>
      <c r="C516" t="inlineStr">
        <is>
          <t>ASOCIACION DE PRODUCTORES AGROINDUSTRIALES ORGANICOS DE PERU</t>
        </is>
      </c>
      <c r="D516" s="6" t="n">
        <v>2020</v>
      </c>
      <c r="E516" t="n">
        <v>1</v>
      </c>
      <c r="F516" t="inlineStr">
        <is>
          <t>PAC</t>
        </is>
      </c>
      <c r="G516" s="4" t="n">
        <v>93</v>
      </c>
      <c r="H516" s="4" t="n">
        <v>23</v>
      </c>
      <c r="I516" s="4" t="n">
        <v>116</v>
      </c>
      <c r="J516" s="4" t="n">
        <v>0</v>
      </c>
      <c r="K516" s="4" t="n">
        <v>4</v>
      </c>
      <c r="L516" s="3" t="n">
        <v>0</v>
      </c>
      <c r="M516" s="3" t="n">
        <v>0</v>
      </c>
      <c r="N516" s="3" t="n">
        <v>0</v>
      </c>
      <c r="O516" s="4" t="str"/>
      <c r="P516" s="4" t="str"/>
      <c r="Q516" s="4" t="str"/>
      <c r="R516" s="4" t="str"/>
      <c r="S516" s="4" t="str"/>
      <c r="T516" s="4" t="str"/>
      <c r="U516" s="4" t="str"/>
      <c r="V516" s="4" t="n">
        <v>1</v>
      </c>
    </row>
    <row r="517">
      <c r="A517" t="n">
        <v>67</v>
      </c>
      <c r="B517" t="inlineStr">
        <is>
          <t>20602545025</t>
        </is>
      </c>
      <c r="C517" t="inlineStr">
        <is>
          <t>ASOCIACION DE PRODUCTORES AGROINDUSTRIALES ORGANICOS DE PERU</t>
        </is>
      </c>
      <c r="D517" s="6" t="n">
        <v>2021</v>
      </c>
      <c r="F517" t="inlineStr">
        <is>
          <t>PAC</t>
        </is>
      </c>
      <c r="G517" s="4" t="n">
        <v>0</v>
      </c>
      <c r="H517" s="4" t="n">
        <v>0</v>
      </c>
      <c r="I517" s="4" t="n">
        <v>0</v>
      </c>
      <c r="J517" s="4" t="n">
        <v>0</v>
      </c>
      <c r="K517" s="4" t="n">
        <v>0</v>
      </c>
      <c r="L517" s="3" t="n">
        <v>0</v>
      </c>
      <c r="M517" s="3" t="n">
        <v>0</v>
      </c>
      <c r="N517" s="3" t="n">
        <v>0</v>
      </c>
      <c r="O517" s="4" t="str"/>
      <c r="P517" s="4" t="str"/>
      <c r="Q517" s="4" t="str"/>
      <c r="R517" s="4" t="str"/>
      <c r="S517" s="4" t="str"/>
      <c r="T517" s="4" t="str"/>
      <c r="U517" s="4" t="str"/>
      <c r="V517" s="4" t="n">
        <v>1</v>
      </c>
    </row>
    <row r="518">
      <c r="A518" t="n">
        <v>67</v>
      </c>
      <c r="B518" t="inlineStr">
        <is>
          <t>20602545025</t>
        </is>
      </c>
      <c r="C518" t="inlineStr">
        <is>
          <t>ASOCIACION DE PRODUCTORES AGROINDUSTRIALES ORGANICOS DE PERU</t>
        </is>
      </c>
      <c r="D518" s="6" t="n">
        <v>2022</v>
      </c>
      <c r="F518" t="inlineStr">
        <is>
          <t>PAC</t>
        </is>
      </c>
      <c r="G518" s="4" t="n">
        <v>0</v>
      </c>
      <c r="H518" s="4" t="n">
        <v>0</v>
      </c>
      <c r="I518" s="4" t="n">
        <v>0</v>
      </c>
      <c r="J518" s="4" t="n">
        <v>0</v>
      </c>
      <c r="K518" s="4" t="n">
        <v>0</v>
      </c>
      <c r="L518" s="3" t="n">
        <v>0</v>
      </c>
      <c r="M518" s="3" t="n">
        <v>0</v>
      </c>
      <c r="N518" s="3" t="n">
        <v>0</v>
      </c>
      <c r="O518" s="4" t="str"/>
      <c r="P518" s="4" t="str"/>
      <c r="Q518" s="4" t="str"/>
      <c r="R518" s="4" t="str"/>
      <c r="S518" s="4" t="str"/>
      <c r="T518" s="4" t="str"/>
      <c r="U518" s="4" t="str"/>
      <c r="V518" s="4" t="n">
        <v>1</v>
      </c>
    </row>
    <row r="519">
      <c r="A519" t="n">
        <v>67</v>
      </c>
      <c r="B519" t="inlineStr">
        <is>
          <t>20602545025</t>
        </is>
      </c>
      <c r="C519" t="inlineStr">
        <is>
          <t>ASOCIACION DE PRODUCTORES AGROINDUSTRIALES ORGANICOS DE PERU</t>
        </is>
      </c>
      <c r="D519" s="6" t="n">
        <v>2023</v>
      </c>
      <c r="F519" t="inlineStr">
        <is>
          <t>PAC</t>
        </is>
      </c>
      <c r="G519" s="4" t="n">
        <v>0</v>
      </c>
      <c r="H519" s="4" t="n">
        <v>0</v>
      </c>
      <c r="I519" s="4" t="n">
        <v>0</v>
      </c>
      <c r="J519" s="4" t="n">
        <v>0</v>
      </c>
      <c r="K519" s="4" t="n">
        <v>0</v>
      </c>
      <c r="L519" s="3" t="n">
        <v>0</v>
      </c>
      <c r="M519" s="3" t="n">
        <v>0</v>
      </c>
      <c r="N519" s="3" t="n">
        <v>0</v>
      </c>
      <c r="O519" s="4" t="n">
        <v>0</v>
      </c>
      <c r="P519" s="4" t="n">
        <v>0</v>
      </c>
      <c r="Q519" s="4" t="n">
        <v>0</v>
      </c>
      <c r="R519" s="4" t="n">
        <v>0</v>
      </c>
      <c r="S519" s="4" t="n">
        <v>0</v>
      </c>
      <c r="T519" s="4" t="n">
        <v>0</v>
      </c>
      <c r="U519" s="4" t="n">
        <v>0</v>
      </c>
      <c r="V519" s="4" t="n">
        <v>1</v>
      </c>
    </row>
    <row r="520">
      <c r="A520" t="n">
        <v>67</v>
      </c>
      <c r="B520" t="inlineStr">
        <is>
          <t>20602545025</t>
        </is>
      </c>
      <c r="C520" t="inlineStr">
        <is>
          <t>ASOCIACION DE PRODUCTORES AGROINDUSTRIALES ORGANICOS DE PERU</t>
        </is>
      </c>
      <c r="D520" s="6" t="n">
        <v>2024</v>
      </c>
      <c r="F520" t="inlineStr">
        <is>
          <t>PAC</t>
        </is>
      </c>
      <c r="G520" s="4" t="n">
        <v>0</v>
      </c>
      <c r="H520" s="4" t="n">
        <v>0</v>
      </c>
      <c r="I520" s="4" t="n">
        <v>0</v>
      </c>
      <c r="J520" s="4" t="n">
        <v>0</v>
      </c>
      <c r="K520" s="4" t="n">
        <v>0</v>
      </c>
      <c r="L520" s="3" t="n">
        <v>0</v>
      </c>
      <c r="M520" s="3" t="n">
        <v>0</v>
      </c>
      <c r="N520" s="3" t="n">
        <v>0</v>
      </c>
      <c r="O520" s="4" t="n">
        <v>0</v>
      </c>
      <c r="P520" s="4" t="n">
        <v>0</v>
      </c>
      <c r="Q520" s="4" t="str"/>
      <c r="R520" s="4" t="n">
        <v>0</v>
      </c>
      <c r="S520" s="4" t="n">
        <v>0</v>
      </c>
      <c r="T520" s="4" t="n">
        <v>0</v>
      </c>
      <c r="U520" s="4" t="n">
        <v>0</v>
      </c>
      <c r="V520" s="4" t="n">
        <v>1</v>
      </c>
    </row>
    <row r="521">
      <c r="A521" t="n">
        <v>67</v>
      </c>
      <c r="B521" t="inlineStr">
        <is>
          <t>20602545025</t>
        </is>
      </c>
      <c r="C521" t="inlineStr">
        <is>
          <t>ASOCIACION DE PRODUCTORES AGROINDUSTRIALES ORGANICOS DE PERU</t>
        </is>
      </c>
      <c r="D521" s="6" t="n">
        <v>2025</v>
      </c>
      <c r="F521" t="inlineStr">
        <is>
          <t>PAC</t>
        </is>
      </c>
      <c r="G521" s="4" t="n">
        <v>0</v>
      </c>
      <c r="H521" s="4" t="n">
        <v>0</v>
      </c>
      <c r="I521" s="4" t="n">
        <v>0</v>
      </c>
      <c r="J521" s="4" t="n">
        <v>0</v>
      </c>
      <c r="K521" s="4" t="n">
        <v>0</v>
      </c>
      <c r="L521" s="3" t="n">
        <v>0</v>
      </c>
      <c r="M521" s="3" t="n">
        <v>0</v>
      </c>
      <c r="N521" s="3" t="n">
        <v>0</v>
      </c>
      <c r="O521" s="4" t="n">
        <v>0</v>
      </c>
      <c r="P521" s="4" t="n">
        <v>0</v>
      </c>
      <c r="Q521" s="4" t="str"/>
      <c r="R521" s="4" t="n">
        <v>0</v>
      </c>
      <c r="S521" s="4" t="n">
        <v>0</v>
      </c>
      <c r="T521" s="4" t="n">
        <v>0</v>
      </c>
      <c r="U521" s="4" t="n">
        <v>0</v>
      </c>
      <c r="V521" s="4" t="n">
        <v>1</v>
      </c>
    </row>
    <row r="522">
      <c r="A522" t="n">
        <v>68</v>
      </c>
      <c r="B522" t="inlineStr">
        <is>
          <t>20600675487</t>
        </is>
      </c>
      <c r="C522" t="inlineStr">
        <is>
          <t>ASOCIACION DE PRODUCTORES AGROPECUARIOS Y FORESTALES NUEVA URBANIZACIÓN DE HUALLATA</t>
        </is>
      </c>
      <c r="D522" s="6" t="n">
        <v>2018</v>
      </c>
      <c r="E522" t="n">
        <v>1</v>
      </c>
      <c r="F522" t="inlineStr">
        <is>
          <t>PAC</t>
        </is>
      </c>
      <c r="G522" s="4" t="str"/>
      <c r="H522" s="4" t="str"/>
      <c r="I522" s="4" t="n">
        <v>20</v>
      </c>
      <c r="J522" s="4" t="str"/>
      <c r="K522" s="4" t="str"/>
      <c r="L522" s="3" t="str"/>
      <c r="M522" s="3" t="str"/>
      <c r="N522" s="3" t="n">
        <v>0</v>
      </c>
      <c r="O522" s="4" t="str"/>
      <c r="P522" s="4" t="str"/>
      <c r="Q522" s="4" t="str"/>
      <c r="R522" s="4" t="str"/>
      <c r="S522" s="4" t="str"/>
      <c r="T522" s="4" t="str"/>
      <c r="U522" s="4" t="str"/>
      <c r="V522" s="4" t="n">
        <v>1</v>
      </c>
    </row>
    <row r="523">
      <c r="A523" t="n">
        <v>68</v>
      </c>
      <c r="B523" t="inlineStr">
        <is>
          <t>20600675487</t>
        </is>
      </c>
      <c r="C523" t="inlineStr">
        <is>
          <t>ASOCIACION DE PRODUCTORES AGROPECUARIOS Y FORESTALES NUEVA URBANIZACIÓN DE HUALLATA</t>
        </is>
      </c>
      <c r="D523" s="6" t="n">
        <v>2019</v>
      </c>
      <c r="E523" t="n">
        <v>1</v>
      </c>
      <c r="F523" t="inlineStr">
        <is>
          <t>PAC</t>
        </is>
      </c>
      <c r="G523" s="4" t="n">
        <v>12</v>
      </c>
      <c r="H523" s="4" t="n">
        <v>8</v>
      </c>
      <c r="I523" s="4" t="n">
        <v>20</v>
      </c>
      <c r="J523" s="4" t="str"/>
      <c r="K523" s="4" t="str"/>
      <c r="L523" s="3" t="n">
        <v>45876.16</v>
      </c>
      <c r="M523" s="3" t="n">
        <v>0</v>
      </c>
      <c r="N523" s="3" t="n">
        <v>45876.16</v>
      </c>
      <c r="O523" s="4" t="str"/>
      <c r="P523" s="4" t="str"/>
      <c r="Q523" s="4" t="str"/>
      <c r="R523" s="4" t="str"/>
      <c r="S523" s="4" t="str"/>
      <c r="T523" s="4" t="str"/>
      <c r="U523" s="4" t="str"/>
      <c r="V523" s="4" t="n">
        <v>1</v>
      </c>
    </row>
    <row r="524">
      <c r="A524" t="n">
        <v>68</v>
      </c>
      <c r="B524" t="inlineStr">
        <is>
          <t>20600675487</t>
        </is>
      </c>
      <c r="C524" t="inlineStr">
        <is>
          <t>ASOCIACION DE PRODUCTORES AGROPECUARIOS Y FORESTALES NUEVA URBANIZACIÓN DE HUALLATA</t>
        </is>
      </c>
      <c r="D524" s="6" t="n">
        <v>2020</v>
      </c>
      <c r="E524" t="n">
        <v>1</v>
      </c>
      <c r="F524" t="inlineStr">
        <is>
          <t>PAC</t>
        </is>
      </c>
      <c r="G524" s="4" t="n">
        <v>36</v>
      </c>
      <c r="H524" s="4" t="n">
        <v>16</v>
      </c>
      <c r="I524" s="4" t="n">
        <v>52</v>
      </c>
      <c r="J524" s="4" t="n">
        <v>0</v>
      </c>
      <c r="K524" s="4" t="n">
        <v>0</v>
      </c>
      <c r="L524" s="3" t="n">
        <v>42161</v>
      </c>
      <c r="M524" s="3" t="n">
        <v>0</v>
      </c>
      <c r="N524" s="3" t="n">
        <v>42161</v>
      </c>
      <c r="O524" s="4" t="str"/>
      <c r="P524" s="4" t="str"/>
      <c r="Q524" s="4" t="str"/>
      <c r="R524" s="4" t="str"/>
      <c r="S524" s="4" t="str"/>
      <c r="T524" s="4" t="str"/>
      <c r="U524" s="4" t="str"/>
      <c r="V524" s="4" t="n">
        <v>1</v>
      </c>
    </row>
    <row r="525">
      <c r="A525" t="n">
        <v>68</v>
      </c>
      <c r="B525" t="inlineStr">
        <is>
          <t>20600675487</t>
        </is>
      </c>
      <c r="C525" t="inlineStr">
        <is>
          <t>ASOCIACION DE PRODUCTORES AGROPECUARIOS Y FORESTALES NUEVA URBANIZACIÓN DE HUALLATA</t>
        </is>
      </c>
      <c r="D525" s="6" t="n">
        <v>2021</v>
      </c>
      <c r="E525" t="n">
        <v>1</v>
      </c>
      <c r="F525" t="inlineStr">
        <is>
          <t>PAC</t>
        </is>
      </c>
      <c r="G525" s="4" t="n">
        <v>36</v>
      </c>
      <c r="H525" s="4" t="n">
        <v>16</v>
      </c>
      <c r="I525" s="4" t="n">
        <v>52</v>
      </c>
      <c r="J525" s="4" t="n">
        <v>5</v>
      </c>
      <c r="K525" s="4" t="n">
        <v>0</v>
      </c>
      <c r="L525" s="3" t="n">
        <v>65962.72</v>
      </c>
      <c r="M525" s="3" t="n">
        <v>0</v>
      </c>
      <c r="N525" s="3" t="n">
        <v>65962.72</v>
      </c>
      <c r="O525" s="4" t="str"/>
      <c r="P525" s="4" t="str"/>
      <c r="Q525" s="4" t="str"/>
      <c r="R525" s="4" t="str"/>
      <c r="S525" s="4" t="str"/>
      <c r="T525" s="4" t="str"/>
      <c r="U525" s="4" t="str"/>
      <c r="V525" s="4" t="n">
        <v>1</v>
      </c>
    </row>
    <row r="526">
      <c r="A526" t="n">
        <v>68</v>
      </c>
      <c r="B526" t="inlineStr">
        <is>
          <t>20600675487</t>
        </is>
      </c>
      <c r="C526" t="inlineStr">
        <is>
          <t>ASOCIACION DE PRODUCTORES AGROPECUARIOS Y FORESTALES NUEVA URBANIZACIÓN DE HUALLATA</t>
        </is>
      </c>
      <c r="D526" s="6" t="n">
        <v>2022</v>
      </c>
      <c r="E526" t="n">
        <v>1</v>
      </c>
      <c r="F526" t="inlineStr">
        <is>
          <t>PAC</t>
        </is>
      </c>
      <c r="G526" s="4" t="n">
        <v>36</v>
      </c>
      <c r="H526" s="4" t="n">
        <v>16</v>
      </c>
      <c r="I526" s="4" t="n">
        <v>52</v>
      </c>
      <c r="J526" s="4" t="n">
        <v>25</v>
      </c>
      <c r="K526" s="4" t="n">
        <v>2</v>
      </c>
      <c r="L526" s="3" t="n">
        <v>141305.43</v>
      </c>
      <c r="M526" s="3" t="n">
        <v>0</v>
      </c>
      <c r="N526" s="3" t="n">
        <v>141305.43</v>
      </c>
      <c r="O526" s="4" t="str"/>
      <c r="P526" s="4" t="str"/>
      <c r="Q526" s="4" t="str"/>
      <c r="R526" s="4" t="str"/>
      <c r="S526" s="4" t="str"/>
      <c r="T526" s="4" t="str"/>
      <c r="U526" s="4" t="str"/>
      <c r="V526" s="4" t="n">
        <v>1</v>
      </c>
    </row>
    <row r="527">
      <c r="A527" t="n">
        <v>68</v>
      </c>
      <c r="B527" t="inlineStr">
        <is>
          <t>20600675487</t>
        </is>
      </c>
      <c r="C527" t="inlineStr">
        <is>
          <t>ASOCIACION DE PRODUCTORES AGROPECUARIOS Y FORESTALES NUEVA URBANIZACIÓN DE HUALLATA</t>
        </is>
      </c>
      <c r="D527" s="6" t="n">
        <v>2023</v>
      </c>
      <c r="E527" t="n">
        <v>1</v>
      </c>
      <c r="F527" t="inlineStr">
        <is>
          <t>PAC</t>
        </is>
      </c>
      <c r="G527" s="4" t="n">
        <v>36</v>
      </c>
      <c r="H527" s="4" t="n">
        <v>16</v>
      </c>
      <c r="I527" s="4" t="n">
        <v>52</v>
      </c>
      <c r="J527" s="4" t="n">
        <v>27</v>
      </c>
      <c r="K527" s="4" t="n">
        <v>3</v>
      </c>
      <c r="L527" s="3" t="n">
        <v>63999</v>
      </c>
      <c r="M527" s="3" t="n">
        <v>0</v>
      </c>
      <c r="N527" s="3" t="n">
        <v>63999</v>
      </c>
      <c r="O527" s="4" t="n">
        <v>0</v>
      </c>
      <c r="P527" s="4" t="n">
        <v>0</v>
      </c>
      <c r="Q527" s="4" t="n">
        <v>0</v>
      </c>
      <c r="R527" s="4" t="n">
        <v>63999</v>
      </c>
      <c r="S527" s="4" t="n">
        <v>0</v>
      </c>
      <c r="T527" s="4" t="n">
        <v>0</v>
      </c>
      <c r="U527" s="4" t="n">
        <v>63999</v>
      </c>
      <c r="V527" s="4" t="n">
        <v>1</v>
      </c>
    </row>
    <row r="528">
      <c r="A528" t="n">
        <v>68</v>
      </c>
      <c r="B528" t="inlineStr">
        <is>
          <t>20600675487</t>
        </is>
      </c>
      <c r="C528" t="inlineStr">
        <is>
          <t>ASOCIACION DE PRODUCTORES AGROPECUARIOS Y FORESTALES NUEVA URBANIZACIÓN DE HUALLATA</t>
        </is>
      </c>
      <c r="D528" s="6" t="n">
        <v>2024</v>
      </c>
      <c r="F528" t="inlineStr">
        <is>
          <t>PAC</t>
        </is>
      </c>
      <c r="G528" s="4" t="n">
        <v>0</v>
      </c>
      <c r="H528" s="4" t="n">
        <v>0</v>
      </c>
      <c r="I528" s="4" t="n">
        <v>0</v>
      </c>
      <c r="J528" s="4" t="n">
        <v>0</v>
      </c>
      <c r="K528" s="4" t="n">
        <v>0</v>
      </c>
      <c r="L528" s="3" t="n">
        <v>0</v>
      </c>
      <c r="M528" s="3" t="n">
        <v>0</v>
      </c>
      <c r="N528" s="3" t="n">
        <v>0</v>
      </c>
      <c r="O528" s="4" t="n">
        <v>0</v>
      </c>
      <c r="P528" s="4" t="n">
        <v>0</v>
      </c>
      <c r="Q528" s="4" t="str"/>
      <c r="R528" s="4" t="n">
        <v>0</v>
      </c>
      <c r="S528" s="4" t="n">
        <v>0</v>
      </c>
      <c r="T528" s="4" t="n">
        <v>0</v>
      </c>
      <c r="U528" s="4" t="n">
        <v>0</v>
      </c>
      <c r="V528" s="4" t="n">
        <v>1</v>
      </c>
    </row>
    <row r="529">
      <c r="A529" t="n">
        <v>68</v>
      </c>
      <c r="B529" t="inlineStr">
        <is>
          <t>20600675487</t>
        </is>
      </c>
      <c r="C529" t="inlineStr">
        <is>
          <t>ASOCIACION DE PRODUCTORES AGROPECUARIOS Y FORESTALES NUEVA URBANIZACIÓN DE HUALLATA</t>
        </is>
      </c>
      <c r="D529" s="6" t="n">
        <v>2025</v>
      </c>
      <c r="E529" t="n">
        <v>1</v>
      </c>
      <c r="F529" t="inlineStr">
        <is>
          <t>PAC</t>
        </is>
      </c>
      <c r="G529" s="4" t="n">
        <v>0</v>
      </c>
      <c r="H529" s="4" t="n">
        <v>0</v>
      </c>
      <c r="I529" s="4" t="n">
        <v>0</v>
      </c>
      <c r="J529" s="4" t="n">
        <v>0</v>
      </c>
      <c r="K529" s="4" t="n">
        <v>0</v>
      </c>
      <c r="L529" s="3" t="n">
        <v>161187</v>
      </c>
      <c r="M529" s="3" t="n">
        <v>0</v>
      </c>
      <c r="N529" s="3" t="n">
        <v>161187</v>
      </c>
      <c r="O529" s="4" t="n">
        <v>0</v>
      </c>
      <c r="P529" s="4" t="n">
        <v>0</v>
      </c>
      <c r="Q529" s="4" t="str"/>
      <c r="R529" s="4" t="n">
        <v>161187</v>
      </c>
      <c r="S529" s="4" t="n">
        <v>0</v>
      </c>
      <c r="T529" s="4" t="n">
        <v>0</v>
      </c>
      <c r="U529" s="4" t="n">
        <v>161187</v>
      </c>
      <c r="V529" s="4" t="n">
        <v>1</v>
      </c>
    </row>
    <row r="530">
      <c r="A530" t="n">
        <v>69</v>
      </c>
      <c r="B530" t="inlineStr">
        <is>
          <t>20494939160</t>
        </is>
      </c>
      <c r="C530" t="inlineStr">
        <is>
          <t>ASOCIACION DE PRODUCTORES AGROPECUARIOS INTI RAYMI</t>
        </is>
      </c>
      <c r="D530" s="6" t="n">
        <v>2018</v>
      </c>
      <c r="F530" t="inlineStr">
        <is>
          <t>PAC</t>
        </is>
      </c>
      <c r="G530" s="4" t="str"/>
      <c r="H530" s="4" t="str"/>
      <c r="I530" s="4" t="n">
        <v>0</v>
      </c>
      <c r="J530" s="4" t="str"/>
      <c r="K530" s="4" t="str"/>
      <c r="L530" s="3" t="str"/>
      <c r="M530" s="3" t="str"/>
      <c r="N530" s="3" t="n">
        <v>0</v>
      </c>
      <c r="O530" s="4" t="str"/>
      <c r="P530" s="4" t="str"/>
      <c r="Q530" s="4" t="str"/>
      <c r="R530" s="4" t="str"/>
      <c r="S530" s="4" t="str"/>
      <c r="T530" s="4" t="str"/>
      <c r="U530" s="4" t="str"/>
      <c r="V530" s="4" t="n">
        <v>1</v>
      </c>
    </row>
    <row r="531">
      <c r="A531" t="n">
        <v>69</v>
      </c>
      <c r="B531" t="inlineStr">
        <is>
          <t>20494939160</t>
        </is>
      </c>
      <c r="C531" t="inlineStr">
        <is>
          <t>ASOCIACION DE PRODUCTORES AGROPECUARIOS INTI RAYMI</t>
        </is>
      </c>
      <c r="D531" s="6" t="n">
        <v>2019</v>
      </c>
      <c r="E531" t="n">
        <v>1</v>
      </c>
      <c r="F531" t="inlineStr">
        <is>
          <t>PAC</t>
        </is>
      </c>
      <c r="G531" s="4" t="n">
        <v>96</v>
      </c>
      <c r="H531" s="4" t="n">
        <v>24</v>
      </c>
      <c r="I531" s="4" t="n">
        <v>120</v>
      </c>
      <c r="J531" s="4" t="str"/>
      <c r="K531" s="4" t="str"/>
      <c r="L531" s="3" t="n">
        <v>443932</v>
      </c>
      <c r="M531" s="3" t="n">
        <v>0</v>
      </c>
      <c r="N531" s="3" t="n">
        <v>443932</v>
      </c>
      <c r="O531" s="4" t="str"/>
      <c r="P531" s="4" t="str"/>
      <c r="Q531" s="4" t="str"/>
      <c r="R531" s="4" t="str"/>
      <c r="S531" s="4" t="str"/>
      <c r="T531" s="4" t="str"/>
      <c r="U531" s="4" t="str"/>
      <c r="V531" s="4" t="n">
        <v>1</v>
      </c>
    </row>
    <row r="532">
      <c r="A532" t="n">
        <v>69</v>
      </c>
      <c r="B532" t="inlineStr">
        <is>
          <t>20494939160</t>
        </is>
      </c>
      <c r="C532" t="inlineStr">
        <is>
          <t>ASOCIACION DE PRODUCTORES AGROPECUARIOS INTI RAYMI</t>
        </is>
      </c>
      <c r="D532" s="6" t="n">
        <v>2020</v>
      </c>
      <c r="E532" t="n">
        <v>1</v>
      </c>
      <c r="F532" t="inlineStr">
        <is>
          <t>PAC</t>
        </is>
      </c>
      <c r="G532" s="4" t="n">
        <v>95</v>
      </c>
      <c r="H532" s="4" t="n">
        <v>25</v>
      </c>
      <c r="I532" s="4" t="n">
        <v>120</v>
      </c>
      <c r="J532" s="4" t="n">
        <v>0</v>
      </c>
      <c r="K532" s="4" t="n">
        <v>4</v>
      </c>
      <c r="L532" s="3" t="n">
        <v>562200</v>
      </c>
      <c r="M532" s="3" t="n">
        <v>0</v>
      </c>
      <c r="N532" s="3" t="n">
        <v>562200</v>
      </c>
      <c r="O532" s="4" t="str"/>
      <c r="P532" s="4" t="str"/>
      <c r="Q532" s="4" t="str"/>
      <c r="R532" s="4" t="str"/>
      <c r="S532" s="4" t="str"/>
      <c r="T532" s="4" t="str"/>
      <c r="U532" s="4" t="str"/>
      <c r="V532" s="4" t="n">
        <v>1</v>
      </c>
    </row>
    <row r="533">
      <c r="A533" t="n">
        <v>69</v>
      </c>
      <c r="B533" t="inlineStr">
        <is>
          <t>20494939160</t>
        </is>
      </c>
      <c r="C533" t="inlineStr">
        <is>
          <t>ASOCIACION DE PRODUCTORES AGROPECUARIOS INTI RAYMI</t>
        </is>
      </c>
      <c r="D533" s="6" t="n">
        <v>2021</v>
      </c>
      <c r="F533" t="inlineStr">
        <is>
          <t>PAC</t>
        </is>
      </c>
      <c r="G533" s="4" t="n">
        <v>0</v>
      </c>
      <c r="H533" s="4" t="n">
        <v>0</v>
      </c>
      <c r="I533" s="4" t="n">
        <v>0</v>
      </c>
      <c r="J533" s="4" t="n">
        <v>0</v>
      </c>
      <c r="K533" s="4" t="n">
        <v>0</v>
      </c>
      <c r="L533" s="3" t="n">
        <v>0</v>
      </c>
      <c r="M533" s="3" t="n">
        <v>0</v>
      </c>
      <c r="N533" s="3" t="n">
        <v>0</v>
      </c>
      <c r="O533" s="4" t="str"/>
      <c r="P533" s="4" t="str"/>
      <c r="Q533" s="4" t="str"/>
      <c r="R533" s="4" t="str"/>
      <c r="S533" s="4" t="str"/>
      <c r="T533" s="4" t="str"/>
      <c r="U533" s="4" t="str"/>
      <c r="V533" s="4" t="n">
        <v>1</v>
      </c>
    </row>
    <row r="534">
      <c r="A534" t="n">
        <v>69</v>
      </c>
      <c r="B534" t="inlineStr">
        <is>
          <t>20494939160</t>
        </is>
      </c>
      <c r="C534" t="inlineStr">
        <is>
          <t>ASOCIACION DE PRODUCTORES AGROPECUARIOS INTI RAYMI</t>
        </is>
      </c>
      <c r="D534" s="6" t="n">
        <v>2022</v>
      </c>
      <c r="F534" t="inlineStr">
        <is>
          <t>PAC</t>
        </is>
      </c>
      <c r="G534" s="4" t="n">
        <v>0</v>
      </c>
      <c r="H534" s="4" t="n">
        <v>0</v>
      </c>
      <c r="I534" s="4" t="n">
        <v>0</v>
      </c>
      <c r="J534" s="4" t="n">
        <v>0</v>
      </c>
      <c r="K534" s="4" t="n">
        <v>0</v>
      </c>
      <c r="L534" s="3" t="n">
        <v>0</v>
      </c>
      <c r="M534" s="3" t="n">
        <v>0</v>
      </c>
      <c r="N534" s="3" t="n">
        <v>0</v>
      </c>
      <c r="O534" s="4" t="str"/>
      <c r="P534" s="4" t="str"/>
      <c r="Q534" s="4" t="str"/>
      <c r="R534" s="4" t="str"/>
      <c r="S534" s="4" t="str"/>
      <c r="T534" s="4" t="str"/>
      <c r="U534" s="4" t="str"/>
      <c r="V534" s="4" t="n">
        <v>1</v>
      </c>
    </row>
    <row r="535">
      <c r="A535" t="n">
        <v>69</v>
      </c>
      <c r="B535" t="inlineStr">
        <is>
          <t>20494939160</t>
        </is>
      </c>
      <c r="C535" t="inlineStr">
        <is>
          <t>ASOCIACION DE PRODUCTORES AGROPECUARIOS INTI RAYMI</t>
        </is>
      </c>
      <c r="D535" s="6" t="n">
        <v>2023</v>
      </c>
      <c r="F535" t="inlineStr">
        <is>
          <t>PAC</t>
        </is>
      </c>
      <c r="G535" s="4" t="n">
        <v>0</v>
      </c>
      <c r="H535" s="4" t="n">
        <v>0</v>
      </c>
      <c r="I535" s="4" t="n">
        <v>0</v>
      </c>
      <c r="J535" s="4" t="n">
        <v>0</v>
      </c>
      <c r="K535" s="4" t="n">
        <v>0</v>
      </c>
      <c r="L535" s="3" t="n">
        <v>0</v>
      </c>
      <c r="M535" s="3" t="n">
        <v>0</v>
      </c>
      <c r="N535" s="3" t="n">
        <v>0</v>
      </c>
      <c r="O535" s="4" t="n">
        <v>0</v>
      </c>
      <c r="P535" s="4" t="n">
        <v>0</v>
      </c>
      <c r="Q535" s="4" t="n">
        <v>0</v>
      </c>
      <c r="R535" s="4" t="n">
        <v>0</v>
      </c>
      <c r="S535" s="4" t="n">
        <v>0</v>
      </c>
      <c r="T535" s="4" t="n">
        <v>0</v>
      </c>
      <c r="U535" s="4" t="n">
        <v>0</v>
      </c>
      <c r="V535" s="4" t="n">
        <v>1</v>
      </c>
    </row>
    <row r="536">
      <c r="A536" t="n">
        <v>69</v>
      </c>
      <c r="B536" t="inlineStr">
        <is>
          <t>20494939160</t>
        </is>
      </c>
      <c r="C536" t="inlineStr">
        <is>
          <t>ASOCIACION DE PRODUCTORES AGROPECUARIOS INTI RAYMI</t>
        </is>
      </c>
      <c r="D536" s="6" t="n">
        <v>2024</v>
      </c>
      <c r="F536" t="inlineStr">
        <is>
          <t>PAC</t>
        </is>
      </c>
      <c r="G536" s="4" t="n">
        <v>0</v>
      </c>
      <c r="H536" s="4" t="n">
        <v>0</v>
      </c>
      <c r="I536" s="4" t="n">
        <v>0</v>
      </c>
      <c r="J536" s="4" t="n">
        <v>0</v>
      </c>
      <c r="K536" s="4" t="n">
        <v>0</v>
      </c>
      <c r="L536" s="3" t="n">
        <v>0</v>
      </c>
      <c r="M536" s="3" t="n">
        <v>0</v>
      </c>
      <c r="N536" s="3" t="n">
        <v>0</v>
      </c>
      <c r="O536" s="4" t="n">
        <v>0</v>
      </c>
      <c r="P536" s="4" t="n">
        <v>0</v>
      </c>
      <c r="Q536" s="4" t="str"/>
      <c r="R536" s="4" t="n">
        <v>0</v>
      </c>
      <c r="S536" s="4" t="n">
        <v>0</v>
      </c>
      <c r="T536" s="4" t="n">
        <v>0</v>
      </c>
      <c r="U536" s="4" t="n">
        <v>0</v>
      </c>
      <c r="V536" s="4" t="n">
        <v>1</v>
      </c>
    </row>
    <row r="537">
      <c r="A537" t="n">
        <v>69</v>
      </c>
      <c r="B537" t="inlineStr">
        <is>
          <t>20494939160</t>
        </is>
      </c>
      <c r="C537" t="inlineStr">
        <is>
          <t>ASOCIACION DE PRODUCTORES AGROPECUARIOS INTI RAYMI</t>
        </is>
      </c>
      <c r="D537" s="6" t="n">
        <v>2025</v>
      </c>
      <c r="F537" t="inlineStr">
        <is>
          <t>PAC</t>
        </is>
      </c>
      <c r="G537" s="4" t="n">
        <v>0</v>
      </c>
      <c r="H537" s="4" t="n">
        <v>0</v>
      </c>
      <c r="I537" s="4" t="n">
        <v>0</v>
      </c>
      <c r="J537" s="4" t="n">
        <v>0</v>
      </c>
      <c r="K537" s="4" t="n">
        <v>0</v>
      </c>
      <c r="L537" s="3" t="n">
        <v>0</v>
      </c>
      <c r="M537" s="3" t="n">
        <v>0</v>
      </c>
      <c r="N537" s="3" t="n">
        <v>0</v>
      </c>
      <c r="O537" s="4" t="n">
        <v>0</v>
      </c>
      <c r="P537" s="4" t="n">
        <v>0</v>
      </c>
      <c r="Q537" s="4" t="str"/>
      <c r="R537" s="4" t="n">
        <v>0</v>
      </c>
      <c r="S537" s="4" t="n">
        <v>0</v>
      </c>
      <c r="T537" s="4" t="n">
        <v>0</v>
      </c>
      <c r="U537" s="4" t="n">
        <v>0</v>
      </c>
      <c r="V537" s="4" t="n">
        <v>1</v>
      </c>
    </row>
    <row r="538">
      <c r="A538" t="n">
        <v>70</v>
      </c>
      <c r="B538" t="inlineStr">
        <is>
          <t>20601590621</t>
        </is>
      </c>
      <c r="C538" t="inlineStr">
        <is>
          <t>COOPERATIVA AGRARIA LOS PRODUCTORES LOS MOROCHUCOS - CANGALLO</t>
        </is>
      </c>
      <c r="D538" s="6" t="n">
        <v>2018</v>
      </c>
      <c r="E538" t="n">
        <v>1</v>
      </c>
      <c r="F538" t="inlineStr">
        <is>
          <t>PAC</t>
        </is>
      </c>
      <c r="G538" s="4" t="str"/>
      <c r="H538" s="4" t="str"/>
      <c r="I538" s="4" t="n">
        <v>23</v>
      </c>
      <c r="J538" s="4" t="str"/>
      <c r="K538" s="4" t="str"/>
      <c r="L538" s="3" t="str"/>
      <c r="M538" s="3" t="str"/>
      <c r="N538" s="3" t="n">
        <v>0</v>
      </c>
      <c r="O538" s="4" t="str"/>
      <c r="P538" s="4" t="str"/>
      <c r="Q538" s="4" t="str"/>
      <c r="R538" s="4" t="str"/>
      <c r="S538" s="4" t="str"/>
      <c r="T538" s="4" t="str"/>
      <c r="U538" s="4" t="str"/>
      <c r="V538" s="4" t="n">
        <v>1</v>
      </c>
    </row>
    <row r="539">
      <c r="A539" t="n">
        <v>70</v>
      </c>
      <c r="B539" t="inlineStr">
        <is>
          <t>20601590621</t>
        </is>
      </c>
      <c r="C539" t="inlineStr">
        <is>
          <t>COOPERATIVA AGRARIA LOS PRODUCTORES LOS MOROCHUCOS - CANGALLO</t>
        </is>
      </c>
      <c r="D539" s="6" t="n">
        <v>2019</v>
      </c>
      <c r="E539" t="n">
        <v>1</v>
      </c>
      <c r="F539" t="inlineStr">
        <is>
          <t>PAC</t>
        </is>
      </c>
      <c r="G539" s="4" t="n">
        <v>20</v>
      </c>
      <c r="H539" s="4" t="n">
        <v>3</v>
      </c>
      <c r="I539" s="4" t="n">
        <v>23</v>
      </c>
      <c r="J539" s="4" t="str"/>
      <c r="K539" s="4" t="str"/>
      <c r="L539" s="3" t="n">
        <v>5125.39</v>
      </c>
      <c r="M539" s="3" t="n">
        <v>0</v>
      </c>
      <c r="N539" s="3" t="n">
        <v>5125.39</v>
      </c>
      <c r="O539" s="4" t="str"/>
      <c r="P539" s="4" t="str"/>
      <c r="Q539" s="4" t="str"/>
      <c r="R539" s="4" t="str"/>
      <c r="S539" s="4" t="str"/>
      <c r="T539" s="4" t="str"/>
      <c r="U539" s="4" t="str"/>
      <c r="V539" s="4" t="n">
        <v>1</v>
      </c>
    </row>
    <row r="540">
      <c r="A540" t="n">
        <v>70</v>
      </c>
      <c r="B540" t="inlineStr">
        <is>
          <t>20601590621</t>
        </is>
      </c>
      <c r="C540" t="inlineStr">
        <is>
          <t>COOPERATIVA AGRARIA LOS PRODUCTORES LOS MOROCHUCOS - CANGALLO</t>
        </is>
      </c>
      <c r="D540" s="6" t="n">
        <v>2020</v>
      </c>
      <c r="E540" t="n">
        <v>1</v>
      </c>
      <c r="F540" t="inlineStr">
        <is>
          <t>PAC</t>
        </is>
      </c>
      <c r="G540" s="4" t="n">
        <v>20</v>
      </c>
      <c r="H540" s="4" t="n">
        <v>3</v>
      </c>
      <c r="I540" s="4" t="n">
        <v>23</v>
      </c>
      <c r="J540" s="4" t="n">
        <v>0</v>
      </c>
      <c r="K540" s="4" t="n">
        <v>0</v>
      </c>
      <c r="L540" s="3" t="n">
        <v>0</v>
      </c>
      <c r="M540" s="3" t="n">
        <v>0</v>
      </c>
      <c r="N540" s="3" t="n">
        <v>0</v>
      </c>
      <c r="O540" s="4" t="str"/>
      <c r="P540" s="4" t="str"/>
      <c r="Q540" s="4" t="str"/>
      <c r="R540" s="4" t="str"/>
      <c r="S540" s="4" t="str"/>
      <c r="T540" s="4" t="str"/>
      <c r="U540" s="4" t="str"/>
      <c r="V540" s="4" t="n">
        <v>1</v>
      </c>
    </row>
    <row r="541">
      <c r="A541" t="n">
        <v>70</v>
      </c>
      <c r="B541" t="inlineStr">
        <is>
          <t>20601590621</t>
        </is>
      </c>
      <c r="C541" t="inlineStr">
        <is>
          <t>COOPERATIVA AGRARIA LOS PRODUCTORES LOS MOROCHUCOS - CANGALLO</t>
        </is>
      </c>
      <c r="D541" s="6" t="n">
        <v>2021</v>
      </c>
      <c r="E541" t="n">
        <v>1</v>
      </c>
      <c r="F541" t="inlineStr">
        <is>
          <t>PAC</t>
        </is>
      </c>
      <c r="G541" s="4" t="n">
        <v>20</v>
      </c>
      <c r="H541" s="4" t="n">
        <v>3</v>
      </c>
      <c r="I541" s="4" t="n">
        <v>23</v>
      </c>
      <c r="J541" s="4" t="n">
        <v>31</v>
      </c>
      <c r="K541" s="4" t="n">
        <v>9</v>
      </c>
      <c r="L541" s="3" t="n">
        <v>9517.799999999999</v>
      </c>
      <c r="M541" s="3" t="n">
        <v>0</v>
      </c>
      <c r="N541" s="3" t="n">
        <v>9517.799999999999</v>
      </c>
      <c r="O541" s="4" t="str"/>
      <c r="P541" s="4" t="str"/>
      <c r="Q541" s="4" t="str"/>
      <c r="R541" s="4" t="str"/>
      <c r="S541" s="4" t="str"/>
      <c r="T541" s="4" t="str"/>
      <c r="U541" s="4" t="str"/>
      <c r="V541" s="4" t="n">
        <v>1</v>
      </c>
    </row>
    <row r="542">
      <c r="A542" t="n">
        <v>70</v>
      </c>
      <c r="B542" t="inlineStr">
        <is>
          <t>20601590621</t>
        </is>
      </c>
      <c r="C542" t="inlineStr">
        <is>
          <t>COOPERATIVA AGRARIA LOS PRODUCTORES LOS MOROCHUCOS - CANGALLO</t>
        </is>
      </c>
      <c r="D542" s="6" t="n">
        <v>2022</v>
      </c>
      <c r="F542" t="inlineStr">
        <is>
          <t>PAC</t>
        </is>
      </c>
      <c r="G542" s="4" t="n">
        <v>0</v>
      </c>
      <c r="H542" s="4" t="n">
        <v>0</v>
      </c>
      <c r="I542" s="4" t="n">
        <v>0</v>
      </c>
      <c r="J542" s="4" t="n">
        <v>0</v>
      </c>
      <c r="K542" s="4" t="n">
        <v>0</v>
      </c>
      <c r="L542" s="3" t="n">
        <v>0</v>
      </c>
      <c r="M542" s="3" t="n">
        <v>0</v>
      </c>
      <c r="N542" s="3" t="n">
        <v>0</v>
      </c>
      <c r="O542" s="4" t="str"/>
      <c r="P542" s="4" t="str"/>
      <c r="Q542" s="4" t="str"/>
      <c r="R542" s="4" t="str"/>
      <c r="S542" s="4" t="str"/>
      <c r="T542" s="4" t="str"/>
      <c r="U542" s="4" t="str"/>
      <c r="V542" s="4" t="n">
        <v>1</v>
      </c>
    </row>
    <row r="543">
      <c r="A543" t="n">
        <v>70</v>
      </c>
      <c r="B543" t="inlineStr">
        <is>
          <t>20601590621</t>
        </is>
      </c>
      <c r="C543" t="inlineStr">
        <is>
          <t>COOPERATIVA AGRARIA LOS PRODUCTORES LOS MOROCHUCOS - CANGALLO</t>
        </is>
      </c>
      <c r="D543" s="6" t="n">
        <v>2023</v>
      </c>
      <c r="F543" t="inlineStr">
        <is>
          <t>PAC</t>
        </is>
      </c>
      <c r="G543" s="4" t="n">
        <v>0</v>
      </c>
      <c r="H543" s="4" t="n">
        <v>0</v>
      </c>
      <c r="I543" s="4" t="n">
        <v>0</v>
      </c>
      <c r="J543" s="4" t="n">
        <v>0</v>
      </c>
      <c r="K543" s="4" t="n">
        <v>0</v>
      </c>
      <c r="L543" s="3" t="n">
        <v>0</v>
      </c>
      <c r="M543" s="3" t="n">
        <v>0</v>
      </c>
      <c r="N543" s="3" t="n">
        <v>0</v>
      </c>
      <c r="O543" s="4" t="n">
        <v>0</v>
      </c>
      <c r="P543" s="4" t="n">
        <v>0</v>
      </c>
      <c r="Q543" s="4" t="n">
        <v>0</v>
      </c>
      <c r="R543" s="4" t="n">
        <v>0</v>
      </c>
      <c r="S543" s="4" t="n">
        <v>0</v>
      </c>
      <c r="T543" s="4" t="n">
        <v>0</v>
      </c>
      <c r="U543" s="4" t="n">
        <v>0</v>
      </c>
      <c r="V543" s="4" t="n">
        <v>1</v>
      </c>
    </row>
    <row r="544">
      <c r="A544" t="n">
        <v>70</v>
      </c>
      <c r="B544" t="inlineStr">
        <is>
          <t>20601590621</t>
        </is>
      </c>
      <c r="C544" t="inlineStr">
        <is>
          <t>COOPERATIVA AGRARIA LOS PRODUCTORES LOS MOROCHUCOS - CANGALLO</t>
        </is>
      </c>
      <c r="D544" s="6" t="n">
        <v>2024</v>
      </c>
      <c r="F544" t="inlineStr">
        <is>
          <t>PAC</t>
        </is>
      </c>
      <c r="G544" s="4" t="n">
        <v>0</v>
      </c>
      <c r="H544" s="4" t="n">
        <v>0</v>
      </c>
      <c r="I544" s="4" t="n">
        <v>0</v>
      </c>
      <c r="J544" s="4" t="n">
        <v>0</v>
      </c>
      <c r="K544" s="4" t="n">
        <v>0</v>
      </c>
      <c r="L544" s="3" t="n">
        <v>0</v>
      </c>
      <c r="M544" s="3" t="n">
        <v>0</v>
      </c>
      <c r="N544" s="3" t="n">
        <v>0</v>
      </c>
      <c r="O544" s="4" t="n">
        <v>0</v>
      </c>
      <c r="P544" s="4" t="n">
        <v>0</v>
      </c>
      <c r="Q544" s="4" t="str"/>
      <c r="R544" s="4" t="n">
        <v>0</v>
      </c>
      <c r="S544" s="4" t="n">
        <v>0</v>
      </c>
      <c r="T544" s="4" t="n">
        <v>0</v>
      </c>
      <c r="U544" s="4" t="n">
        <v>0</v>
      </c>
      <c r="V544" s="4" t="n">
        <v>1</v>
      </c>
    </row>
    <row r="545">
      <c r="A545" t="n">
        <v>70</v>
      </c>
      <c r="B545" t="inlineStr">
        <is>
          <t>20601590621</t>
        </is>
      </c>
      <c r="C545" t="inlineStr">
        <is>
          <t>COOPERATIVA AGRARIA LOS PRODUCTORES LOS MOROCHUCOS - CANGALLO</t>
        </is>
      </c>
      <c r="D545" s="6" t="n">
        <v>2025</v>
      </c>
      <c r="F545" t="inlineStr">
        <is>
          <t>PAC</t>
        </is>
      </c>
      <c r="G545" s="4" t="n">
        <v>0</v>
      </c>
      <c r="H545" s="4" t="n">
        <v>0</v>
      </c>
      <c r="I545" s="4" t="n">
        <v>0</v>
      </c>
      <c r="J545" s="4" t="n">
        <v>0</v>
      </c>
      <c r="K545" s="4" t="n">
        <v>0</v>
      </c>
      <c r="L545" s="3" t="n">
        <v>0</v>
      </c>
      <c r="M545" s="3" t="n">
        <v>0</v>
      </c>
      <c r="N545" s="3" t="n">
        <v>0</v>
      </c>
      <c r="O545" s="4" t="n">
        <v>0</v>
      </c>
      <c r="P545" s="4" t="n">
        <v>0</v>
      </c>
      <c r="Q545" s="4" t="str"/>
      <c r="R545" s="4" t="n">
        <v>0</v>
      </c>
      <c r="S545" s="4" t="n">
        <v>0</v>
      </c>
      <c r="T545" s="4" t="n">
        <v>0</v>
      </c>
      <c r="U545" s="4" t="n">
        <v>0</v>
      </c>
      <c r="V545" s="4" t="n">
        <v>1</v>
      </c>
    </row>
    <row r="546">
      <c r="A546" t="n">
        <v>71</v>
      </c>
      <c r="B546" t="inlineStr">
        <is>
          <t>20534847352</t>
        </is>
      </c>
      <c r="C546" t="inlineStr">
        <is>
          <t>COOPERATIVA AGRARIA DE PRODUCTORES ORGANICOS DE LA SIERRA</t>
        </is>
      </c>
      <c r="D546" s="6" t="n">
        <v>2018</v>
      </c>
      <c r="E546" t="n">
        <v>1</v>
      </c>
      <c r="F546" t="inlineStr">
        <is>
          <t>PAC</t>
        </is>
      </c>
      <c r="G546" s="4" t="str"/>
      <c r="H546" s="4" t="str"/>
      <c r="I546" s="4" t="n">
        <v>76</v>
      </c>
      <c r="J546" s="4" t="str"/>
      <c r="K546" s="4" t="str"/>
      <c r="L546" s="3" t="str"/>
      <c r="M546" s="3" t="str"/>
      <c r="N546" s="3" t="n">
        <v>0</v>
      </c>
      <c r="O546" s="4" t="str"/>
      <c r="P546" s="4" t="str"/>
      <c r="Q546" s="4" t="str"/>
      <c r="R546" s="4" t="str"/>
      <c r="S546" s="4" t="str"/>
      <c r="T546" s="4" t="str"/>
      <c r="U546" s="4" t="str"/>
      <c r="V546" s="4" t="n">
        <v>1</v>
      </c>
    </row>
    <row r="547">
      <c r="A547" t="n">
        <v>71</v>
      </c>
      <c r="B547" t="inlineStr">
        <is>
          <t>20534847352</t>
        </is>
      </c>
      <c r="C547" t="inlineStr">
        <is>
          <t>COOPERATIVA AGRARIA DE PRODUCTORES ORGANICOS DE LA SIERRA</t>
        </is>
      </c>
      <c r="D547" s="6" t="n">
        <v>2019</v>
      </c>
      <c r="E547" t="n">
        <v>1</v>
      </c>
      <c r="F547" t="inlineStr">
        <is>
          <t>PAC</t>
        </is>
      </c>
      <c r="G547" s="4" t="n">
        <v>67</v>
      </c>
      <c r="H547" s="4" t="n">
        <v>9</v>
      </c>
      <c r="I547" s="4" t="n">
        <v>76</v>
      </c>
      <c r="J547" s="4" t="str"/>
      <c r="K547" s="4" t="str"/>
      <c r="L547" s="3" t="n">
        <v>0</v>
      </c>
      <c r="M547" s="3" t="n">
        <v>0</v>
      </c>
      <c r="N547" s="3" t="n">
        <v>0</v>
      </c>
      <c r="O547" s="4" t="str"/>
      <c r="P547" s="4" t="str"/>
      <c r="Q547" s="4" t="str"/>
      <c r="R547" s="4" t="str"/>
      <c r="S547" s="4" t="str"/>
      <c r="T547" s="4" t="str"/>
      <c r="U547" s="4" t="str"/>
      <c r="V547" s="4" t="n">
        <v>1</v>
      </c>
    </row>
    <row r="548">
      <c r="A548" t="n">
        <v>71</v>
      </c>
      <c r="B548" t="inlineStr">
        <is>
          <t>20534847352</t>
        </is>
      </c>
      <c r="C548" t="inlineStr">
        <is>
          <t>COOPERATIVA AGRARIA DE PRODUCTORES ORGANICOS DE LA SIERRA</t>
        </is>
      </c>
      <c r="D548" s="6" t="n">
        <v>2020</v>
      </c>
      <c r="E548" t="n">
        <v>1</v>
      </c>
      <c r="F548" t="inlineStr">
        <is>
          <t>PAC</t>
        </is>
      </c>
      <c r="G548" s="4" t="n">
        <v>48</v>
      </c>
      <c r="H548" s="4" t="n">
        <v>7</v>
      </c>
      <c r="I548" s="4" t="n">
        <v>55</v>
      </c>
      <c r="J548" s="4" t="n">
        <v>0</v>
      </c>
      <c r="K548" s="4" t="n">
        <v>3</v>
      </c>
      <c r="L548" s="3" t="n">
        <v>201381.5</v>
      </c>
      <c r="M548" s="3" t="n">
        <v>0</v>
      </c>
      <c r="N548" s="3" t="n">
        <v>201381.5</v>
      </c>
      <c r="O548" s="4" t="str"/>
      <c r="P548" s="4" t="str"/>
      <c r="Q548" s="4" t="str"/>
      <c r="R548" s="4" t="str"/>
      <c r="S548" s="4" t="str"/>
      <c r="T548" s="4" t="str"/>
      <c r="U548" s="4" t="str"/>
      <c r="V548" s="4" t="n">
        <v>1</v>
      </c>
    </row>
    <row r="549">
      <c r="A549" t="n">
        <v>71</v>
      </c>
      <c r="B549" t="inlineStr">
        <is>
          <t>20534847352</t>
        </is>
      </c>
      <c r="C549" t="inlineStr">
        <is>
          <t>COOPERATIVA AGRARIA DE PRODUCTORES ORGANICOS DE LA SIERRA</t>
        </is>
      </c>
      <c r="D549" s="6" t="n">
        <v>2021</v>
      </c>
      <c r="E549" t="n">
        <v>1</v>
      </c>
      <c r="F549" t="inlineStr">
        <is>
          <t>PAC</t>
        </is>
      </c>
      <c r="G549" s="4" t="n">
        <v>64</v>
      </c>
      <c r="H549" s="4" t="n">
        <v>10</v>
      </c>
      <c r="I549" s="4" t="n">
        <v>74</v>
      </c>
      <c r="J549" s="4" t="n">
        <v>23</v>
      </c>
      <c r="K549" s="4" t="n">
        <v>7</v>
      </c>
      <c r="L549" s="3" t="n">
        <v>473731.18</v>
      </c>
      <c r="M549" s="3" t="n">
        <v>0</v>
      </c>
      <c r="N549" s="3" t="n">
        <v>473731.18</v>
      </c>
      <c r="O549" s="4" t="str"/>
      <c r="P549" s="4" t="str"/>
      <c r="Q549" s="4" t="str"/>
      <c r="R549" s="4" t="str"/>
      <c r="S549" s="4" t="str"/>
      <c r="T549" s="4" t="str"/>
      <c r="U549" s="4" t="str"/>
      <c r="V549" s="4" t="n">
        <v>1</v>
      </c>
    </row>
    <row r="550">
      <c r="A550" t="n">
        <v>71</v>
      </c>
      <c r="B550" t="inlineStr">
        <is>
          <t>20534847352</t>
        </is>
      </c>
      <c r="C550" t="inlineStr">
        <is>
          <t>COOPERATIVA AGRARIA DE PRODUCTORES ORGANICOS DE LA SIERRA</t>
        </is>
      </c>
      <c r="D550" s="6" t="n">
        <v>2022</v>
      </c>
      <c r="E550" t="n">
        <v>1</v>
      </c>
      <c r="F550" t="inlineStr">
        <is>
          <t>PAC</t>
        </is>
      </c>
      <c r="G550" s="4" t="n">
        <v>64</v>
      </c>
      <c r="H550" s="4" t="n">
        <v>10</v>
      </c>
      <c r="I550" s="4" t="n">
        <v>74</v>
      </c>
      <c r="J550" s="4" t="n">
        <v>17</v>
      </c>
      <c r="K550" s="4" t="n">
        <v>2</v>
      </c>
      <c r="L550" s="3" t="n">
        <v>688066.53</v>
      </c>
      <c r="M550" s="3" t="n">
        <v>0</v>
      </c>
      <c r="N550" s="3" t="n">
        <v>688066.53</v>
      </c>
      <c r="O550" s="4" t="str"/>
      <c r="P550" s="4" t="str"/>
      <c r="Q550" s="4" t="str"/>
      <c r="R550" s="4" t="str"/>
      <c r="S550" s="4" t="str"/>
      <c r="T550" s="4" t="str"/>
      <c r="U550" s="4" t="str"/>
      <c r="V550" s="4" t="n">
        <v>1</v>
      </c>
    </row>
    <row r="551">
      <c r="A551" t="n">
        <v>71</v>
      </c>
      <c r="B551" t="inlineStr">
        <is>
          <t>20534847352</t>
        </is>
      </c>
      <c r="C551" t="inlineStr">
        <is>
          <t>COOPERATIVA AGRARIA DE PRODUCTORES ORGANICOS DE LA SIERRA</t>
        </is>
      </c>
      <c r="D551" s="6" t="n">
        <v>2023</v>
      </c>
      <c r="F551" t="inlineStr">
        <is>
          <t>PAC</t>
        </is>
      </c>
      <c r="G551" s="4" t="n">
        <v>0</v>
      </c>
      <c r="H551" s="4" t="n">
        <v>0</v>
      </c>
      <c r="I551" s="4" t="n">
        <v>0</v>
      </c>
      <c r="J551" s="4" t="n">
        <v>0</v>
      </c>
      <c r="K551" s="4" t="n">
        <v>0</v>
      </c>
      <c r="L551" s="3" t="n">
        <v>0</v>
      </c>
      <c r="M551" s="3" t="n">
        <v>0</v>
      </c>
      <c r="N551" s="3" t="n">
        <v>0</v>
      </c>
      <c r="O551" s="4" t="n">
        <v>0</v>
      </c>
      <c r="P551" s="4" t="n">
        <v>0</v>
      </c>
      <c r="Q551" s="4" t="n">
        <v>0</v>
      </c>
      <c r="R551" s="4" t="n">
        <v>0</v>
      </c>
      <c r="S551" s="4" t="n">
        <v>0</v>
      </c>
      <c r="T551" s="4" t="n">
        <v>0</v>
      </c>
      <c r="U551" s="4" t="n">
        <v>0</v>
      </c>
      <c r="V551" s="4" t="n">
        <v>1</v>
      </c>
    </row>
    <row r="552">
      <c r="A552" t="n">
        <v>71</v>
      </c>
      <c r="B552" t="inlineStr">
        <is>
          <t>20534847352</t>
        </is>
      </c>
      <c r="C552" t="inlineStr">
        <is>
          <t>COOPERATIVA AGRARIA DE PRODUCTORES ORGANICOS DE LA SIERRA</t>
        </is>
      </c>
      <c r="D552" s="6" t="n">
        <v>2024</v>
      </c>
      <c r="F552" t="inlineStr">
        <is>
          <t>PAC</t>
        </is>
      </c>
      <c r="G552" s="4" t="n">
        <v>0</v>
      </c>
      <c r="H552" s="4" t="n">
        <v>0</v>
      </c>
      <c r="I552" s="4" t="n">
        <v>0</v>
      </c>
      <c r="J552" s="4" t="n">
        <v>0</v>
      </c>
      <c r="K552" s="4" t="n">
        <v>0</v>
      </c>
      <c r="L552" s="3" t="n">
        <v>0</v>
      </c>
      <c r="M552" s="3" t="n">
        <v>0</v>
      </c>
      <c r="N552" s="3" t="n">
        <v>0</v>
      </c>
      <c r="O552" s="4" t="n">
        <v>0</v>
      </c>
      <c r="P552" s="4" t="n">
        <v>0</v>
      </c>
      <c r="Q552" s="4" t="str"/>
      <c r="R552" s="4" t="n">
        <v>0</v>
      </c>
      <c r="S552" s="4" t="n">
        <v>0</v>
      </c>
      <c r="T552" s="4" t="n">
        <v>0</v>
      </c>
      <c r="U552" s="4" t="n">
        <v>0</v>
      </c>
      <c r="V552" s="4" t="n">
        <v>1</v>
      </c>
    </row>
    <row r="553">
      <c r="A553" t="n">
        <v>71</v>
      </c>
      <c r="B553" t="inlineStr">
        <is>
          <t>20534847352</t>
        </is>
      </c>
      <c r="C553" t="inlineStr">
        <is>
          <t>COOPERATIVA AGRARIA DE PRODUCTORES ORGANICOS DE LA SIERRA</t>
        </is>
      </c>
      <c r="D553" s="6" t="n">
        <v>2025</v>
      </c>
      <c r="F553" t="inlineStr">
        <is>
          <t>PAC</t>
        </is>
      </c>
      <c r="G553" s="4" t="n">
        <v>0</v>
      </c>
      <c r="H553" s="4" t="n">
        <v>0</v>
      </c>
      <c r="I553" s="4" t="n">
        <v>0</v>
      </c>
      <c r="J553" s="4" t="n">
        <v>0</v>
      </c>
      <c r="K553" s="4" t="n">
        <v>0</v>
      </c>
      <c r="L553" s="3" t="n">
        <v>0</v>
      </c>
      <c r="M553" s="3" t="n">
        <v>0</v>
      </c>
      <c r="N553" s="3" t="n">
        <v>0</v>
      </c>
      <c r="O553" s="4" t="n">
        <v>0</v>
      </c>
      <c r="P553" s="4" t="n">
        <v>0</v>
      </c>
      <c r="Q553" s="4" t="str"/>
      <c r="R553" s="4" t="n">
        <v>0</v>
      </c>
      <c r="S553" s="4" t="n">
        <v>0</v>
      </c>
      <c r="T553" s="4" t="n">
        <v>0</v>
      </c>
      <c r="U553" s="4" t="n">
        <v>0</v>
      </c>
      <c r="V553" s="4" t="n">
        <v>1</v>
      </c>
    </row>
    <row r="554">
      <c r="A554" t="n">
        <v>72</v>
      </c>
      <c r="B554" t="inlineStr">
        <is>
          <t>20574683867</t>
        </is>
      </c>
      <c r="C554" t="inlineStr">
        <is>
          <t>ASOCIACION DE PRODUCTORES DE PALTA VALLE TOROBAMBA</t>
        </is>
      </c>
      <c r="D554" s="6" t="n">
        <v>2018</v>
      </c>
      <c r="F554" t="inlineStr">
        <is>
          <t>PAC</t>
        </is>
      </c>
      <c r="G554" s="4" t="str"/>
      <c r="H554" s="4" t="str"/>
      <c r="I554" s="4" t="n">
        <v>0</v>
      </c>
      <c r="J554" s="4" t="str"/>
      <c r="K554" s="4" t="str"/>
      <c r="L554" s="3" t="str"/>
      <c r="M554" s="3" t="str"/>
      <c r="N554" s="3" t="n">
        <v>0</v>
      </c>
      <c r="O554" s="4" t="str"/>
      <c r="P554" s="4" t="str"/>
      <c r="Q554" s="4" t="str"/>
      <c r="R554" s="4" t="str"/>
      <c r="S554" s="4" t="str"/>
      <c r="T554" s="4" t="str"/>
      <c r="U554" s="4" t="str"/>
      <c r="V554" s="4" t="n">
        <v>1</v>
      </c>
    </row>
    <row r="555">
      <c r="A555" t="n">
        <v>72</v>
      </c>
      <c r="B555" t="inlineStr">
        <is>
          <t>20574683867</t>
        </is>
      </c>
      <c r="C555" t="inlineStr">
        <is>
          <t>ASOCIACION DE PRODUCTORES DE PALTA VALLE TOROBAMBA</t>
        </is>
      </c>
      <c r="D555" s="6" t="n">
        <v>2019</v>
      </c>
      <c r="E555" t="n">
        <v>1</v>
      </c>
      <c r="F555" t="inlineStr">
        <is>
          <t>PAC</t>
        </is>
      </c>
      <c r="G555" s="4" t="n">
        <v>30</v>
      </c>
      <c r="H555" s="4" t="n">
        <v>11</v>
      </c>
      <c r="I555" s="4" t="n">
        <v>41</v>
      </c>
      <c r="J555" s="4" t="str"/>
      <c r="K555" s="4" t="str"/>
      <c r="L555" s="3" t="n">
        <v>137850.31</v>
      </c>
      <c r="M555" s="3" t="n">
        <v>0</v>
      </c>
      <c r="N555" s="3" t="n">
        <v>137850.31</v>
      </c>
      <c r="O555" s="4" t="str"/>
      <c r="P555" s="4" t="str"/>
      <c r="Q555" s="4" t="str"/>
      <c r="R555" s="4" t="str"/>
      <c r="S555" s="4" t="str"/>
      <c r="T555" s="4" t="str"/>
      <c r="U555" s="4" t="str"/>
      <c r="V555" s="4" t="n">
        <v>1</v>
      </c>
    </row>
    <row r="556">
      <c r="A556" t="n">
        <v>72</v>
      </c>
      <c r="B556" t="inlineStr">
        <is>
          <t>20574683867</t>
        </is>
      </c>
      <c r="C556" t="inlineStr">
        <is>
          <t>ASOCIACION DE PRODUCTORES DE PALTA VALLE TOROBAMBA</t>
        </is>
      </c>
      <c r="D556" s="6" t="n">
        <v>2020</v>
      </c>
      <c r="E556" t="n">
        <v>1</v>
      </c>
      <c r="F556" t="inlineStr">
        <is>
          <t>PAC</t>
        </is>
      </c>
      <c r="G556" s="4" t="n">
        <v>23</v>
      </c>
      <c r="H556" s="4" t="n">
        <v>4</v>
      </c>
      <c r="I556" s="4" t="n">
        <v>27</v>
      </c>
      <c r="J556" s="4" t="n">
        <v>0</v>
      </c>
      <c r="K556" s="4" t="n">
        <v>3</v>
      </c>
      <c r="L556" s="3" t="n">
        <v>437011.87</v>
      </c>
      <c r="M556" s="3" t="n">
        <v>0</v>
      </c>
      <c r="N556" s="3" t="n">
        <v>437011.87</v>
      </c>
      <c r="O556" s="4" t="str"/>
      <c r="P556" s="4" t="str"/>
      <c r="Q556" s="4" t="str"/>
      <c r="R556" s="4" t="str"/>
      <c r="S556" s="4" t="str"/>
      <c r="T556" s="4" t="str"/>
      <c r="U556" s="4" t="str"/>
      <c r="V556" s="4" t="n">
        <v>1</v>
      </c>
    </row>
    <row r="557">
      <c r="A557" t="n">
        <v>72</v>
      </c>
      <c r="B557" t="inlineStr">
        <is>
          <t>20574683867</t>
        </is>
      </c>
      <c r="C557" t="inlineStr">
        <is>
          <t>ASOCIACION DE PRODUCTORES DE PALTA VALLE TOROBAMBA</t>
        </is>
      </c>
      <c r="D557" s="6" t="n">
        <v>2021</v>
      </c>
      <c r="E557" t="n">
        <v>1</v>
      </c>
      <c r="F557" t="inlineStr">
        <is>
          <t>PAC</t>
        </is>
      </c>
      <c r="G557" s="4" t="n">
        <v>23</v>
      </c>
      <c r="H557" s="4" t="n">
        <v>5</v>
      </c>
      <c r="I557" s="4" t="n">
        <v>28</v>
      </c>
      <c r="J557" s="4" t="n">
        <v>23</v>
      </c>
      <c r="K557" s="4" t="n">
        <v>6</v>
      </c>
      <c r="L557" s="3" t="n">
        <v>712710.03</v>
      </c>
      <c r="M557" s="3" t="n">
        <v>0</v>
      </c>
      <c r="N557" s="3" t="n">
        <v>712710.03</v>
      </c>
      <c r="O557" s="4" t="str"/>
      <c r="P557" s="4" t="str"/>
      <c r="Q557" s="4" t="str"/>
      <c r="R557" s="4" t="str"/>
      <c r="S557" s="4" t="str"/>
      <c r="T557" s="4" t="str"/>
      <c r="U557" s="4" t="str"/>
      <c r="V557" s="4" t="n">
        <v>1</v>
      </c>
    </row>
    <row r="558">
      <c r="A558" t="n">
        <v>72</v>
      </c>
      <c r="B558" t="inlineStr">
        <is>
          <t>20574683867</t>
        </is>
      </c>
      <c r="C558" t="inlineStr">
        <is>
          <t>ASOCIACION DE PRODUCTORES DE PALTA VALLE TOROBAMBA</t>
        </is>
      </c>
      <c r="D558" s="6" t="n">
        <v>2022</v>
      </c>
      <c r="E558" t="n">
        <v>1</v>
      </c>
      <c r="F558" t="inlineStr">
        <is>
          <t>PAC</t>
        </is>
      </c>
      <c r="G558" s="4" t="n">
        <v>23</v>
      </c>
      <c r="H558" s="4" t="n">
        <v>5</v>
      </c>
      <c r="I558" s="4" t="n">
        <v>28</v>
      </c>
      <c r="J558" s="4" t="n">
        <v>17</v>
      </c>
      <c r="K558" s="4" t="n">
        <v>2</v>
      </c>
      <c r="L558" s="3" t="n">
        <v>275523.33</v>
      </c>
      <c r="M558" s="3" t="n">
        <v>0</v>
      </c>
      <c r="N558" s="3" t="n">
        <v>275523.33</v>
      </c>
      <c r="O558" s="4" t="str"/>
      <c r="P558" s="4" t="str"/>
      <c r="Q558" s="4" t="str"/>
      <c r="R558" s="4" t="str"/>
      <c r="S558" s="4" t="str"/>
      <c r="T558" s="4" t="str"/>
      <c r="U558" s="4" t="str"/>
      <c r="V558" s="4" t="n">
        <v>1</v>
      </c>
    </row>
    <row r="559">
      <c r="A559" t="n">
        <v>72</v>
      </c>
      <c r="B559" t="inlineStr">
        <is>
          <t>20574683867</t>
        </is>
      </c>
      <c r="C559" t="inlineStr">
        <is>
          <t>ASOCIACION DE PRODUCTORES DE PALTA VALLE TOROBAMBA</t>
        </is>
      </c>
      <c r="D559" s="6" t="n">
        <v>2023</v>
      </c>
      <c r="F559" t="inlineStr">
        <is>
          <t>PAC</t>
        </is>
      </c>
      <c r="G559" s="4" t="n">
        <v>0</v>
      </c>
      <c r="H559" s="4" t="n">
        <v>0</v>
      </c>
      <c r="I559" s="4" t="n">
        <v>0</v>
      </c>
      <c r="J559" s="4" t="n">
        <v>0</v>
      </c>
      <c r="K559" s="4" t="n">
        <v>0</v>
      </c>
      <c r="L559" s="3" t="n">
        <v>0</v>
      </c>
      <c r="M559" s="3" t="n">
        <v>0</v>
      </c>
      <c r="N559" s="3" t="n">
        <v>0</v>
      </c>
      <c r="O559" s="4" t="n">
        <v>0</v>
      </c>
      <c r="P559" s="4" t="n">
        <v>0</v>
      </c>
      <c r="Q559" s="4" t="n">
        <v>0</v>
      </c>
      <c r="R559" s="4" t="n">
        <v>0</v>
      </c>
      <c r="S559" s="4" t="n">
        <v>0</v>
      </c>
      <c r="T559" s="4" t="n">
        <v>0</v>
      </c>
      <c r="U559" s="4" t="n">
        <v>0</v>
      </c>
      <c r="V559" s="4" t="n">
        <v>1</v>
      </c>
    </row>
    <row r="560">
      <c r="A560" t="n">
        <v>72</v>
      </c>
      <c r="B560" t="inlineStr">
        <is>
          <t>20574683867</t>
        </is>
      </c>
      <c r="C560" t="inlineStr">
        <is>
          <t>ASOCIACION DE PRODUCTORES DE PALTA VALLE TOROBAMBA</t>
        </is>
      </c>
      <c r="D560" s="6" t="n">
        <v>2024</v>
      </c>
      <c r="F560" t="inlineStr">
        <is>
          <t>PAC</t>
        </is>
      </c>
      <c r="G560" s="4" t="n">
        <v>0</v>
      </c>
      <c r="H560" s="4" t="n">
        <v>0</v>
      </c>
      <c r="I560" s="4" t="n">
        <v>0</v>
      </c>
      <c r="J560" s="4" t="n">
        <v>0</v>
      </c>
      <c r="K560" s="4" t="n">
        <v>0</v>
      </c>
      <c r="L560" s="3" t="n">
        <v>0</v>
      </c>
      <c r="M560" s="3" t="n">
        <v>0</v>
      </c>
      <c r="N560" s="3" t="n">
        <v>0</v>
      </c>
      <c r="O560" s="4" t="n">
        <v>0</v>
      </c>
      <c r="P560" s="4" t="n">
        <v>0</v>
      </c>
      <c r="Q560" s="4" t="str"/>
      <c r="R560" s="4" t="n">
        <v>0</v>
      </c>
      <c r="S560" s="4" t="n">
        <v>0</v>
      </c>
      <c r="T560" s="4" t="n">
        <v>0</v>
      </c>
      <c r="U560" s="4" t="n">
        <v>0</v>
      </c>
      <c r="V560" s="4" t="n">
        <v>1</v>
      </c>
    </row>
    <row r="561">
      <c r="A561" t="n">
        <v>72</v>
      </c>
      <c r="B561" t="inlineStr">
        <is>
          <t>20574683867</t>
        </is>
      </c>
      <c r="C561" t="inlineStr">
        <is>
          <t>ASOCIACION DE PRODUCTORES DE PALTA VALLE TOROBAMBA</t>
        </is>
      </c>
      <c r="D561" s="6" t="n">
        <v>2025</v>
      </c>
      <c r="F561" t="inlineStr">
        <is>
          <t>PAC</t>
        </is>
      </c>
      <c r="G561" s="4" t="n">
        <v>0</v>
      </c>
      <c r="H561" s="4" t="n">
        <v>0</v>
      </c>
      <c r="I561" s="4" t="n">
        <v>0</v>
      </c>
      <c r="J561" s="4" t="n">
        <v>0</v>
      </c>
      <c r="K561" s="4" t="n">
        <v>0</v>
      </c>
      <c r="L561" s="3" t="n">
        <v>0</v>
      </c>
      <c r="M561" s="3" t="n">
        <v>0</v>
      </c>
      <c r="N561" s="3" t="n">
        <v>0</v>
      </c>
      <c r="O561" s="4" t="n">
        <v>0</v>
      </c>
      <c r="P561" s="4" t="n">
        <v>0</v>
      </c>
      <c r="Q561" s="4" t="str"/>
      <c r="R561" s="4" t="n">
        <v>0</v>
      </c>
      <c r="S561" s="4" t="n">
        <v>0</v>
      </c>
      <c r="T561" s="4" t="n">
        <v>0</v>
      </c>
      <c r="U561" s="4" t="n">
        <v>0</v>
      </c>
      <c r="V561" s="4" t="n">
        <v>1</v>
      </c>
    </row>
    <row r="562">
      <c r="A562" t="n">
        <v>73</v>
      </c>
      <c r="B562" t="inlineStr">
        <is>
          <t>20449558902</t>
        </is>
      </c>
      <c r="C562" t="inlineStr">
        <is>
          <t>ASOCIACION CIVIL DE MANTENIMIENTO VIAL Y DESARROLLO AGROPECUARIO CALVARIO</t>
        </is>
      </c>
      <c r="D562" s="6" t="n">
        <v>2018</v>
      </c>
      <c r="F562" t="inlineStr">
        <is>
          <t>PAC</t>
        </is>
      </c>
      <c r="G562" s="4" t="str"/>
      <c r="H562" s="4" t="str"/>
      <c r="I562" s="4" t="n">
        <v>0</v>
      </c>
      <c r="J562" s="4" t="str"/>
      <c r="K562" s="4" t="str"/>
      <c r="L562" s="3" t="str"/>
      <c r="M562" s="3" t="str"/>
      <c r="N562" s="3" t="n">
        <v>0</v>
      </c>
      <c r="O562" s="4" t="str"/>
      <c r="P562" s="4" t="str"/>
      <c r="Q562" s="4" t="str"/>
      <c r="R562" s="4" t="str"/>
      <c r="S562" s="4" t="str"/>
      <c r="T562" s="4" t="str"/>
      <c r="U562" s="4" t="str"/>
      <c r="V562" s="4" t="n">
        <v>1</v>
      </c>
    </row>
    <row r="563">
      <c r="A563" t="n">
        <v>73</v>
      </c>
      <c r="B563" t="inlineStr">
        <is>
          <t>20449558902</t>
        </is>
      </c>
      <c r="C563" t="inlineStr">
        <is>
          <t>ASOCIACION CIVIL DE MANTENIMIENTO VIAL Y DESARROLLO AGROPECUARIO CALVARIO</t>
        </is>
      </c>
      <c r="D563" s="6" t="n">
        <v>2019</v>
      </c>
      <c r="E563" t="n">
        <v>1</v>
      </c>
      <c r="F563" t="inlineStr">
        <is>
          <t>PAC</t>
        </is>
      </c>
      <c r="G563" s="4" t="n">
        <v>47</v>
      </c>
      <c r="H563" s="4" t="n">
        <v>20</v>
      </c>
      <c r="I563" s="4" t="n">
        <v>67</v>
      </c>
      <c r="J563" s="4" t="str"/>
      <c r="K563" s="4" t="str"/>
      <c r="L563" s="3" t="n">
        <v>1045488.32</v>
      </c>
      <c r="M563" s="3" t="n">
        <v>0</v>
      </c>
      <c r="N563" s="3" t="n">
        <v>1045488.32</v>
      </c>
      <c r="O563" s="4" t="str"/>
      <c r="P563" s="4" t="str"/>
      <c r="Q563" s="4" t="str"/>
      <c r="R563" s="4" t="str"/>
      <c r="S563" s="4" t="str"/>
      <c r="T563" s="4" t="str"/>
      <c r="U563" s="4" t="str"/>
      <c r="V563" s="4" t="n">
        <v>1</v>
      </c>
    </row>
    <row r="564">
      <c r="A564" t="n">
        <v>73</v>
      </c>
      <c r="B564" t="inlineStr">
        <is>
          <t>20449558902</t>
        </is>
      </c>
      <c r="C564" t="inlineStr">
        <is>
          <t>ASOCIACION CIVIL DE MANTENIMIENTO VIAL Y DESARROLLO AGROPECUARIO CALVARIO</t>
        </is>
      </c>
      <c r="D564" s="6" t="n">
        <v>2020</v>
      </c>
      <c r="E564" t="n">
        <v>1</v>
      </c>
      <c r="F564" t="inlineStr">
        <is>
          <t>PAC</t>
        </is>
      </c>
      <c r="G564" s="4" t="n">
        <v>33</v>
      </c>
      <c r="H564" s="4" t="n">
        <v>15</v>
      </c>
      <c r="I564" s="4" t="n">
        <v>48</v>
      </c>
      <c r="J564" s="4" t="n">
        <v>0</v>
      </c>
      <c r="K564" s="4" t="n">
        <v>3</v>
      </c>
      <c r="L564" s="3" t="n">
        <v>1322966.5</v>
      </c>
      <c r="M564" s="3" t="n">
        <v>0</v>
      </c>
      <c r="N564" s="3" t="n">
        <v>1322966.5</v>
      </c>
      <c r="O564" s="4" t="str"/>
      <c r="P564" s="4" t="str"/>
      <c r="Q564" s="4" t="str"/>
      <c r="R564" s="4" t="str"/>
      <c r="S564" s="4" t="str"/>
      <c r="T564" s="4" t="str"/>
      <c r="U564" s="4" t="str"/>
      <c r="V564" s="4" t="n">
        <v>1</v>
      </c>
    </row>
    <row r="565">
      <c r="A565" t="n">
        <v>73</v>
      </c>
      <c r="B565" t="inlineStr">
        <is>
          <t>20449558902</t>
        </is>
      </c>
      <c r="C565" t="inlineStr">
        <is>
          <t>ASOCIACION CIVIL DE MANTENIMIENTO VIAL Y DESARROLLO AGROPECUARIO CALVARIO</t>
        </is>
      </c>
      <c r="D565" s="6" t="n">
        <v>2021</v>
      </c>
      <c r="E565" t="n">
        <v>1</v>
      </c>
      <c r="F565" t="inlineStr">
        <is>
          <t>PAC</t>
        </is>
      </c>
      <c r="G565" s="4" t="n">
        <v>30</v>
      </c>
      <c r="H565" s="4" t="n">
        <v>20</v>
      </c>
      <c r="I565" s="4" t="n">
        <v>50</v>
      </c>
      <c r="J565" s="4" t="n">
        <v>26</v>
      </c>
      <c r="K565" s="4" t="n">
        <v>7</v>
      </c>
      <c r="L565" s="3" t="n">
        <v>2174933.4</v>
      </c>
      <c r="M565" s="3" t="n">
        <v>0</v>
      </c>
      <c r="N565" s="3" t="n">
        <v>2174933.4</v>
      </c>
      <c r="O565" s="4" t="str"/>
      <c r="P565" s="4" t="str"/>
      <c r="Q565" s="4" t="str"/>
      <c r="R565" s="4" t="str"/>
      <c r="S565" s="4" t="str"/>
      <c r="T565" s="4" t="str"/>
      <c r="U565" s="4" t="str"/>
      <c r="V565" s="4" t="n">
        <v>1</v>
      </c>
    </row>
    <row r="566">
      <c r="A566" t="n">
        <v>73</v>
      </c>
      <c r="B566" t="inlineStr">
        <is>
          <t>20449558902</t>
        </is>
      </c>
      <c r="C566" t="inlineStr">
        <is>
          <t>ASOCIACION CIVIL DE MANTENIMIENTO VIAL Y DESARROLLO AGROPECUARIO CALVARIO</t>
        </is>
      </c>
      <c r="D566" s="6" t="n">
        <v>2022</v>
      </c>
      <c r="E566" t="n">
        <v>1</v>
      </c>
      <c r="F566" t="inlineStr">
        <is>
          <t>PAC</t>
        </is>
      </c>
      <c r="G566" s="4" t="n">
        <v>30</v>
      </c>
      <c r="H566" s="4" t="n">
        <v>20</v>
      </c>
      <c r="I566" s="4" t="n">
        <v>50</v>
      </c>
      <c r="J566" s="4" t="n">
        <v>17</v>
      </c>
      <c r="K566" s="4" t="n">
        <v>3</v>
      </c>
      <c r="L566" s="3" t="n">
        <v>551925.99</v>
      </c>
      <c r="M566" s="3" t="n">
        <v>0</v>
      </c>
      <c r="N566" s="3" t="n">
        <v>551925.99</v>
      </c>
      <c r="O566" s="4" t="str"/>
      <c r="P566" s="4" t="str"/>
      <c r="Q566" s="4" t="str"/>
      <c r="R566" s="4" t="str"/>
      <c r="S566" s="4" t="str"/>
      <c r="T566" s="4" t="str"/>
      <c r="U566" s="4" t="str"/>
      <c r="V566" s="4" t="n">
        <v>1</v>
      </c>
    </row>
    <row r="567">
      <c r="A567" t="n">
        <v>73</v>
      </c>
      <c r="B567" t="inlineStr">
        <is>
          <t>20449558902</t>
        </is>
      </c>
      <c r="C567" t="inlineStr">
        <is>
          <t>ASOCIACION CIVIL DE MANTENIMIENTO VIAL Y DESARROLLO AGROPECUARIO CALVARIO</t>
        </is>
      </c>
      <c r="D567" s="6" t="n">
        <v>2023</v>
      </c>
      <c r="F567" t="inlineStr">
        <is>
          <t>PAC</t>
        </is>
      </c>
      <c r="G567" s="4" t="n">
        <v>0</v>
      </c>
      <c r="H567" s="4" t="n">
        <v>0</v>
      </c>
      <c r="I567" s="4" t="n">
        <v>0</v>
      </c>
      <c r="J567" s="4" t="n">
        <v>0</v>
      </c>
      <c r="K567" s="4" t="n">
        <v>0</v>
      </c>
      <c r="L567" s="3" t="n">
        <v>0</v>
      </c>
      <c r="M567" s="3" t="n">
        <v>0</v>
      </c>
      <c r="N567" s="3" t="n">
        <v>0</v>
      </c>
      <c r="O567" s="4" t="n">
        <v>0</v>
      </c>
      <c r="P567" s="4" t="n">
        <v>0</v>
      </c>
      <c r="Q567" s="4" t="n">
        <v>0</v>
      </c>
      <c r="R567" s="4" t="n">
        <v>0</v>
      </c>
      <c r="S567" s="4" t="n">
        <v>0</v>
      </c>
      <c r="T567" s="4" t="n">
        <v>0</v>
      </c>
      <c r="U567" s="4" t="n">
        <v>0</v>
      </c>
      <c r="V567" s="4" t="n">
        <v>1</v>
      </c>
    </row>
    <row r="568">
      <c r="A568" t="n">
        <v>73</v>
      </c>
      <c r="B568" t="inlineStr">
        <is>
          <t>20449558902</t>
        </is>
      </c>
      <c r="C568" t="inlineStr">
        <is>
          <t>ASOCIACION CIVIL DE MANTENIMIENTO VIAL Y DESARROLLO AGROPECUARIO CALVARIO</t>
        </is>
      </c>
      <c r="D568" s="6" t="n">
        <v>2024</v>
      </c>
      <c r="F568" t="inlineStr">
        <is>
          <t>PAC</t>
        </is>
      </c>
      <c r="G568" s="4" t="n">
        <v>0</v>
      </c>
      <c r="H568" s="4" t="n">
        <v>0</v>
      </c>
      <c r="I568" s="4" t="n">
        <v>0</v>
      </c>
      <c r="J568" s="4" t="n">
        <v>0</v>
      </c>
      <c r="K568" s="4" t="n">
        <v>0</v>
      </c>
      <c r="L568" s="3" t="n">
        <v>0</v>
      </c>
      <c r="M568" s="3" t="n">
        <v>0</v>
      </c>
      <c r="N568" s="3" t="n">
        <v>0</v>
      </c>
      <c r="O568" s="4" t="n">
        <v>0</v>
      </c>
      <c r="P568" s="4" t="n">
        <v>0</v>
      </c>
      <c r="Q568" s="4" t="str"/>
      <c r="R568" s="4" t="n">
        <v>0</v>
      </c>
      <c r="S568" s="4" t="n">
        <v>0</v>
      </c>
      <c r="T568" s="4" t="n">
        <v>0</v>
      </c>
      <c r="U568" s="4" t="n">
        <v>0</v>
      </c>
      <c r="V568" s="4" t="n">
        <v>1</v>
      </c>
    </row>
    <row r="569">
      <c r="A569" t="n">
        <v>73</v>
      </c>
      <c r="B569" t="inlineStr">
        <is>
          <t>20449558902</t>
        </is>
      </c>
      <c r="C569" t="inlineStr">
        <is>
          <t>ASOCIACION CIVIL DE MANTENIMIENTO VIAL Y DESARROLLO AGROPECUARIO CALVARIO</t>
        </is>
      </c>
      <c r="D569" s="6" t="n">
        <v>2025</v>
      </c>
      <c r="F569" t="inlineStr">
        <is>
          <t>PAC</t>
        </is>
      </c>
      <c r="G569" s="4" t="n">
        <v>0</v>
      </c>
      <c r="H569" s="4" t="n">
        <v>0</v>
      </c>
      <c r="I569" s="4" t="n">
        <v>0</v>
      </c>
      <c r="J569" s="4" t="n">
        <v>0</v>
      </c>
      <c r="K569" s="4" t="n">
        <v>0</v>
      </c>
      <c r="L569" s="3" t="n">
        <v>0</v>
      </c>
      <c r="M569" s="3" t="n">
        <v>0</v>
      </c>
      <c r="N569" s="3" t="n">
        <v>0</v>
      </c>
      <c r="O569" s="4" t="n">
        <v>0</v>
      </c>
      <c r="P569" s="4" t="n">
        <v>0</v>
      </c>
      <c r="Q569" s="4" t="str"/>
      <c r="R569" s="4" t="n">
        <v>0</v>
      </c>
      <c r="S569" s="4" t="n">
        <v>0</v>
      </c>
      <c r="T569" s="4" t="n">
        <v>0</v>
      </c>
      <c r="U569" s="4" t="n">
        <v>0</v>
      </c>
      <c r="V569" s="4" t="n">
        <v>1</v>
      </c>
    </row>
    <row r="570">
      <c r="A570" t="n">
        <v>74</v>
      </c>
      <c r="B570" t="inlineStr">
        <is>
          <t>20600529693</t>
        </is>
      </c>
      <c r="C570" t="inlineStr">
        <is>
          <t>AGRO ASOCIACIÓN Y SERVICIOS TINKUY</t>
        </is>
      </c>
      <c r="D570" s="6" t="n">
        <v>2018</v>
      </c>
      <c r="E570" t="n">
        <v>1</v>
      </c>
      <c r="F570" t="inlineStr">
        <is>
          <t>PAC</t>
        </is>
      </c>
      <c r="G570" s="4" t="str"/>
      <c r="H570" s="4" t="str"/>
      <c r="I570" s="4" t="n">
        <v>33</v>
      </c>
      <c r="J570" s="4" t="str"/>
      <c r="K570" s="4" t="str"/>
      <c r="L570" s="3" t="str"/>
      <c r="M570" s="3" t="str"/>
      <c r="N570" s="3" t="n">
        <v>0</v>
      </c>
      <c r="O570" s="4" t="str"/>
      <c r="P570" s="4" t="str"/>
      <c r="Q570" s="4" t="str"/>
      <c r="R570" s="4" t="str"/>
      <c r="S570" s="4" t="str"/>
      <c r="T570" s="4" t="str"/>
      <c r="U570" s="4" t="str"/>
      <c r="V570" s="4" t="n">
        <v>1</v>
      </c>
    </row>
    <row r="571">
      <c r="A571" t="n">
        <v>74</v>
      </c>
      <c r="B571" t="inlineStr">
        <is>
          <t>20600529693</t>
        </is>
      </c>
      <c r="C571" t="inlineStr">
        <is>
          <t>AGRO ASOCIACIÓN Y SERVICIOS TINKUY</t>
        </is>
      </c>
      <c r="D571" s="6" t="n">
        <v>2019</v>
      </c>
      <c r="E571" t="n">
        <v>1</v>
      </c>
      <c r="F571" t="inlineStr">
        <is>
          <t>PAC</t>
        </is>
      </c>
      <c r="G571" s="4" t="n">
        <v>21</v>
      </c>
      <c r="H571" s="4" t="n">
        <v>12</v>
      </c>
      <c r="I571" s="4" t="n">
        <v>33</v>
      </c>
      <c r="J571" s="4" t="str"/>
      <c r="K571" s="4" t="str"/>
      <c r="L571" s="3" t="n">
        <v>59766</v>
      </c>
      <c r="M571" s="3" t="n">
        <v>0</v>
      </c>
      <c r="N571" s="3" t="n">
        <v>59766</v>
      </c>
      <c r="O571" s="4" t="str"/>
      <c r="P571" s="4" t="str"/>
      <c r="Q571" s="4" t="str"/>
      <c r="R571" s="4" t="str"/>
      <c r="S571" s="4" t="str"/>
      <c r="T571" s="4" t="str"/>
      <c r="U571" s="4" t="str"/>
      <c r="V571" s="4" t="n">
        <v>1</v>
      </c>
    </row>
    <row r="572">
      <c r="A572" t="n">
        <v>74</v>
      </c>
      <c r="B572" t="inlineStr">
        <is>
          <t>20600529693</t>
        </is>
      </c>
      <c r="C572" t="inlineStr">
        <is>
          <t>AGRO ASOCIACIÓN Y SERVICIOS TINKUY</t>
        </is>
      </c>
      <c r="D572" s="6" t="n">
        <v>2020</v>
      </c>
      <c r="F572" t="inlineStr">
        <is>
          <t>PAC</t>
        </is>
      </c>
      <c r="G572" s="4" t="n">
        <v>0</v>
      </c>
      <c r="H572" s="4" t="n">
        <v>0</v>
      </c>
      <c r="I572" s="4" t="n">
        <v>0</v>
      </c>
      <c r="J572" s="4" t="n">
        <v>0</v>
      </c>
      <c r="K572" s="4" t="n">
        <v>0</v>
      </c>
      <c r="L572" s="3" t="n">
        <v>0</v>
      </c>
      <c r="M572" s="3" t="n">
        <v>0</v>
      </c>
      <c r="N572" s="3" t="n">
        <v>0</v>
      </c>
      <c r="O572" s="4" t="str"/>
      <c r="P572" s="4" t="str"/>
      <c r="Q572" s="4" t="str"/>
      <c r="R572" s="4" t="str"/>
      <c r="S572" s="4" t="str"/>
      <c r="T572" s="4" t="str"/>
      <c r="U572" s="4" t="str"/>
      <c r="V572" s="4" t="n">
        <v>1</v>
      </c>
    </row>
    <row r="573">
      <c r="A573" t="n">
        <v>74</v>
      </c>
      <c r="B573" t="inlineStr">
        <is>
          <t>20600529693</t>
        </is>
      </c>
      <c r="C573" t="inlineStr">
        <is>
          <t>AGRO ASOCIACIÓN Y SERVICIOS TINKUY</t>
        </is>
      </c>
      <c r="D573" s="6" t="n">
        <v>2021</v>
      </c>
      <c r="F573" t="inlineStr">
        <is>
          <t>PAC</t>
        </is>
      </c>
      <c r="G573" s="4" t="n">
        <v>0</v>
      </c>
      <c r="H573" s="4" t="n">
        <v>0</v>
      </c>
      <c r="I573" s="4" t="n">
        <v>0</v>
      </c>
      <c r="J573" s="4" t="n">
        <v>0</v>
      </c>
      <c r="K573" s="4" t="n">
        <v>0</v>
      </c>
      <c r="L573" s="3" t="n">
        <v>0</v>
      </c>
      <c r="M573" s="3" t="n">
        <v>0</v>
      </c>
      <c r="N573" s="3" t="n">
        <v>0</v>
      </c>
      <c r="O573" s="4" t="str"/>
      <c r="P573" s="4" t="str"/>
      <c r="Q573" s="4" t="str"/>
      <c r="R573" s="4" t="str"/>
      <c r="S573" s="4" t="str"/>
      <c r="T573" s="4" t="str"/>
      <c r="U573" s="4" t="str"/>
      <c r="V573" s="4" t="n">
        <v>1</v>
      </c>
    </row>
    <row r="574">
      <c r="A574" t="n">
        <v>74</v>
      </c>
      <c r="B574" t="inlineStr">
        <is>
          <t>20600529693</t>
        </is>
      </c>
      <c r="C574" t="inlineStr">
        <is>
          <t>AGRO ASOCIACIÓN Y SERVICIOS TINKUY</t>
        </is>
      </c>
      <c r="D574" s="6" t="n">
        <v>2022</v>
      </c>
      <c r="F574" t="inlineStr">
        <is>
          <t>PAC</t>
        </is>
      </c>
      <c r="G574" s="4" t="n">
        <v>0</v>
      </c>
      <c r="H574" s="4" t="n">
        <v>0</v>
      </c>
      <c r="I574" s="4" t="n">
        <v>0</v>
      </c>
      <c r="J574" s="4" t="n">
        <v>0</v>
      </c>
      <c r="K574" s="4" t="n">
        <v>0</v>
      </c>
      <c r="L574" s="3" t="n">
        <v>0</v>
      </c>
      <c r="M574" s="3" t="n">
        <v>0</v>
      </c>
      <c r="N574" s="3" t="n">
        <v>0</v>
      </c>
      <c r="O574" s="4" t="str"/>
      <c r="P574" s="4" t="str"/>
      <c r="Q574" s="4" t="str"/>
      <c r="R574" s="4" t="str"/>
      <c r="S574" s="4" t="str"/>
      <c r="T574" s="4" t="str"/>
      <c r="U574" s="4" t="str"/>
      <c r="V574" s="4" t="n">
        <v>1</v>
      </c>
    </row>
    <row r="575">
      <c r="A575" t="n">
        <v>74</v>
      </c>
      <c r="B575" t="inlineStr">
        <is>
          <t>20600529693</t>
        </is>
      </c>
      <c r="C575" t="inlineStr">
        <is>
          <t>AGRO ASOCIACIÓN Y SERVICIOS TINKUY</t>
        </is>
      </c>
      <c r="D575" s="6" t="n">
        <v>2023</v>
      </c>
      <c r="F575" t="inlineStr">
        <is>
          <t>PAC</t>
        </is>
      </c>
      <c r="G575" s="4" t="n">
        <v>0</v>
      </c>
      <c r="H575" s="4" t="n">
        <v>0</v>
      </c>
      <c r="I575" s="4" t="n">
        <v>0</v>
      </c>
      <c r="J575" s="4" t="n">
        <v>0</v>
      </c>
      <c r="K575" s="4" t="n">
        <v>0</v>
      </c>
      <c r="L575" s="3" t="n">
        <v>0</v>
      </c>
      <c r="M575" s="3" t="n">
        <v>0</v>
      </c>
      <c r="N575" s="3" t="n">
        <v>0</v>
      </c>
      <c r="O575" s="4" t="n">
        <v>0</v>
      </c>
      <c r="P575" s="4" t="n">
        <v>0</v>
      </c>
      <c r="Q575" s="4" t="n">
        <v>0</v>
      </c>
      <c r="R575" s="4" t="n">
        <v>0</v>
      </c>
      <c r="S575" s="4" t="n">
        <v>0</v>
      </c>
      <c r="T575" s="4" t="n">
        <v>0</v>
      </c>
      <c r="U575" s="4" t="n">
        <v>0</v>
      </c>
      <c r="V575" s="4" t="n">
        <v>1</v>
      </c>
    </row>
    <row r="576">
      <c r="A576" t="n">
        <v>74</v>
      </c>
      <c r="B576" t="inlineStr">
        <is>
          <t>20600529693</t>
        </is>
      </c>
      <c r="C576" t="inlineStr">
        <is>
          <t>AGRO ASOCIACIÓN Y SERVICIOS TINKUY</t>
        </is>
      </c>
      <c r="D576" s="6" t="n">
        <v>2024</v>
      </c>
      <c r="F576" t="inlineStr">
        <is>
          <t>PAC</t>
        </is>
      </c>
      <c r="G576" s="4" t="n">
        <v>0</v>
      </c>
      <c r="H576" s="4" t="n">
        <v>0</v>
      </c>
      <c r="I576" s="4" t="n">
        <v>0</v>
      </c>
      <c r="J576" s="4" t="n">
        <v>0</v>
      </c>
      <c r="K576" s="4" t="n">
        <v>0</v>
      </c>
      <c r="L576" s="3" t="n">
        <v>0</v>
      </c>
      <c r="M576" s="3" t="n">
        <v>0</v>
      </c>
      <c r="N576" s="3" t="n">
        <v>0</v>
      </c>
      <c r="O576" s="4" t="n">
        <v>0</v>
      </c>
      <c r="P576" s="4" t="n">
        <v>0</v>
      </c>
      <c r="Q576" s="4" t="str"/>
      <c r="R576" s="4" t="n">
        <v>0</v>
      </c>
      <c r="S576" s="4" t="n">
        <v>0</v>
      </c>
      <c r="T576" s="4" t="n">
        <v>0</v>
      </c>
      <c r="U576" s="4" t="n">
        <v>0</v>
      </c>
      <c r="V576" s="4" t="n">
        <v>1</v>
      </c>
    </row>
    <row r="577">
      <c r="A577" t="n">
        <v>74</v>
      </c>
      <c r="B577" t="inlineStr">
        <is>
          <t>20600529693</t>
        </is>
      </c>
      <c r="C577" t="inlineStr">
        <is>
          <t>AGRO ASOCIACIÓN Y SERVICIOS TINKUY</t>
        </is>
      </c>
      <c r="D577" s="6" t="n">
        <v>2025</v>
      </c>
      <c r="F577" t="inlineStr">
        <is>
          <t>PAC</t>
        </is>
      </c>
      <c r="G577" s="4" t="n">
        <v>0</v>
      </c>
      <c r="H577" s="4" t="n">
        <v>0</v>
      </c>
      <c r="I577" s="4" t="n">
        <v>0</v>
      </c>
      <c r="J577" s="4" t="n">
        <v>0</v>
      </c>
      <c r="K577" s="4" t="n">
        <v>0</v>
      </c>
      <c r="L577" s="3" t="n">
        <v>0</v>
      </c>
      <c r="M577" s="3" t="n">
        <v>0</v>
      </c>
      <c r="N577" s="3" t="n">
        <v>0</v>
      </c>
      <c r="O577" s="4" t="n">
        <v>0</v>
      </c>
      <c r="P577" s="4" t="n">
        <v>0</v>
      </c>
      <c r="Q577" s="4" t="str"/>
      <c r="R577" s="4" t="n">
        <v>0</v>
      </c>
      <c r="S577" s="4" t="n">
        <v>0</v>
      </c>
      <c r="T577" s="4" t="n">
        <v>0</v>
      </c>
      <c r="U577" s="4" t="n">
        <v>0</v>
      </c>
      <c r="V577" s="4" t="n">
        <v>1</v>
      </c>
    </row>
    <row r="578">
      <c r="A578" t="n">
        <v>75</v>
      </c>
      <c r="B578" t="inlineStr">
        <is>
          <t>20129156083</t>
        </is>
      </c>
      <c r="C578" t="inlineStr">
        <is>
          <t>COOPERATIVA AGRARIA CAFETALERA VALLE RIO APURIMAC -CACVRA</t>
        </is>
      </c>
      <c r="D578" s="6" t="n">
        <v>2018</v>
      </c>
      <c r="E578" t="n">
        <v>1</v>
      </c>
      <c r="F578" t="inlineStr">
        <is>
          <t>PAC</t>
        </is>
      </c>
      <c r="G578" s="4" t="str"/>
      <c r="H578" s="4" t="str"/>
      <c r="I578" s="4" t="n">
        <v>153</v>
      </c>
      <c r="J578" s="4" t="str"/>
      <c r="K578" s="4" t="str"/>
      <c r="L578" s="3" t="str"/>
      <c r="M578" s="3" t="str"/>
      <c r="N578" s="3" t="n">
        <v>0</v>
      </c>
      <c r="O578" s="4" t="str"/>
      <c r="P578" s="4" t="str"/>
      <c r="Q578" s="4" t="str"/>
      <c r="R578" s="4" t="str"/>
      <c r="S578" s="4" t="str"/>
      <c r="T578" s="4" t="str"/>
      <c r="U578" s="4" t="str"/>
      <c r="V578" s="4" t="n">
        <v>1</v>
      </c>
    </row>
    <row r="579">
      <c r="A579" t="n">
        <v>75</v>
      </c>
      <c r="B579" t="inlineStr">
        <is>
          <t>20129156083</t>
        </is>
      </c>
      <c r="C579" t="inlineStr">
        <is>
          <t>COOPERATIVA AGRARIA CAFETALERA VALLE RIO APURIMAC -CACVRA</t>
        </is>
      </c>
      <c r="D579" s="6" t="n">
        <v>2019</v>
      </c>
      <c r="E579" t="n">
        <v>1</v>
      </c>
      <c r="F579" t="inlineStr">
        <is>
          <t>PAC</t>
        </is>
      </c>
      <c r="G579" s="4" t="n">
        <v>139</v>
      </c>
      <c r="H579" s="4" t="n">
        <v>11</v>
      </c>
      <c r="I579" s="4" t="n">
        <v>150</v>
      </c>
      <c r="J579" s="4" t="str"/>
      <c r="K579" s="4" t="str"/>
      <c r="L579" s="3" t="n">
        <v>227811.39</v>
      </c>
      <c r="M579" s="3" t="n">
        <v>489143.26</v>
      </c>
      <c r="N579" s="3" t="n">
        <v>716954.65</v>
      </c>
      <c r="O579" s="4" t="str"/>
      <c r="P579" s="4" t="str"/>
      <c r="Q579" s="4" t="str"/>
      <c r="R579" s="4" t="str"/>
      <c r="S579" s="4" t="str"/>
      <c r="T579" s="4" t="str"/>
      <c r="U579" s="4" t="str"/>
      <c r="V579" s="4" t="n">
        <v>1</v>
      </c>
    </row>
    <row r="580">
      <c r="A580" t="n">
        <v>75</v>
      </c>
      <c r="B580" t="inlineStr">
        <is>
          <t>20129156083</t>
        </is>
      </c>
      <c r="C580" t="inlineStr">
        <is>
          <t>COOPERATIVA AGRARIA CAFETALERA VALLE RIO APURIMAC -CACVRA</t>
        </is>
      </c>
      <c r="D580" s="6" t="n">
        <v>2020</v>
      </c>
      <c r="E580" t="n">
        <v>1</v>
      </c>
      <c r="F580" t="inlineStr">
        <is>
          <t>PAC</t>
        </is>
      </c>
      <c r="G580" s="4" t="n">
        <v>133</v>
      </c>
      <c r="H580" s="4" t="n">
        <v>11</v>
      </c>
      <c r="I580" s="4" t="n">
        <v>144</v>
      </c>
      <c r="J580" s="4" t="n">
        <v>0</v>
      </c>
      <c r="K580" s="4" t="n">
        <v>0</v>
      </c>
      <c r="L580" s="3" t="n">
        <v>230338</v>
      </c>
      <c r="M580" s="3" t="n">
        <v>0</v>
      </c>
      <c r="N580" s="3" t="n">
        <v>230338</v>
      </c>
      <c r="O580" s="4" t="str"/>
      <c r="P580" s="4" t="str"/>
      <c r="Q580" s="4" t="str"/>
      <c r="R580" s="4" t="str"/>
      <c r="S580" s="4" t="str"/>
      <c r="T580" s="4" t="str"/>
      <c r="U580" s="4" t="str"/>
      <c r="V580" s="4" t="n">
        <v>1</v>
      </c>
    </row>
    <row r="581">
      <c r="A581" t="n">
        <v>75</v>
      </c>
      <c r="B581" t="inlineStr">
        <is>
          <t>20129156083</t>
        </is>
      </c>
      <c r="C581" t="inlineStr">
        <is>
          <t>COOPERATIVA AGRARIA CAFETALERA VALLE RIO APURIMAC -CACVRA</t>
        </is>
      </c>
      <c r="D581" s="6" t="n">
        <v>2021</v>
      </c>
      <c r="E581" t="n">
        <v>1</v>
      </c>
      <c r="F581" t="inlineStr">
        <is>
          <t>PAC</t>
        </is>
      </c>
      <c r="G581" s="4" t="n">
        <v>174</v>
      </c>
      <c r="H581" s="4" t="n">
        <v>19</v>
      </c>
      <c r="I581" s="4" t="n">
        <v>193</v>
      </c>
      <c r="J581" s="4" t="n">
        <v>65</v>
      </c>
      <c r="K581" s="4" t="n">
        <v>9</v>
      </c>
      <c r="L581" s="3" t="n">
        <v>1300</v>
      </c>
      <c r="M581" s="3" t="n">
        <v>0</v>
      </c>
      <c r="N581" s="3" t="n">
        <v>1300</v>
      </c>
      <c r="O581" s="4" t="str"/>
      <c r="P581" s="4" t="str"/>
      <c r="Q581" s="4" t="str"/>
      <c r="R581" s="4" t="str"/>
      <c r="S581" s="4" t="str"/>
      <c r="T581" s="4" t="str"/>
      <c r="U581" s="4" t="str"/>
      <c r="V581" s="4" t="n">
        <v>1</v>
      </c>
    </row>
    <row r="582">
      <c r="A582" t="n">
        <v>75</v>
      </c>
      <c r="B582" t="inlineStr">
        <is>
          <t>20129156083</t>
        </is>
      </c>
      <c r="C582" t="inlineStr">
        <is>
          <t>COOPERATIVA AGRARIA CAFETALERA VALLE RIO APURIMAC -CACVRA</t>
        </is>
      </c>
      <c r="D582" s="6" t="n">
        <v>2022</v>
      </c>
      <c r="F582" t="inlineStr">
        <is>
          <t>PAC</t>
        </is>
      </c>
      <c r="G582" s="4" t="n">
        <v>0</v>
      </c>
      <c r="H582" s="4" t="n">
        <v>0</v>
      </c>
      <c r="I582" s="4" t="n">
        <v>0</v>
      </c>
      <c r="J582" s="4" t="n">
        <v>0</v>
      </c>
      <c r="K582" s="4" t="n">
        <v>0</v>
      </c>
      <c r="L582" s="3" t="n">
        <v>0</v>
      </c>
      <c r="M582" s="3" t="n">
        <v>0</v>
      </c>
      <c r="N582" s="3" t="n">
        <v>0</v>
      </c>
      <c r="O582" s="4" t="str"/>
      <c r="P582" s="4" t="str"/>
      <c r="Q582" s="4" t="str"/>
      <c r="R582" s="4" t="str"/>
      <c r="S582" s="4" t="str"/>
      <c r="T582" s="4" t="str"/>
      <c r="U582" s="4" t="str"/>
      <c r="V582" s="4" t="n">
        <v>1</v>
      </c>
    </row>
    <row r="583">
      <c r="A583" t="n">
        <v>75</v>
      </c>
      <c r="B583" t="inlineStr">
        <is>
          <t>20129156083</t>
        </is>
      </c>
      <c r="C583" t="inlineStr">
        <is>
          <t>COOPERATIVA AGRARIA CAFETALERA VALLE RIO APURIMAC -CACVRA</t>
        </is>
      </c>
      <c r="D583" s="6" t="n">
        <v>2023</v>
      </c>
      <c r="E583" t="n">
        <v>1</v>
      </c>
      <c r="F583" t="inlineStr">
        <is>
          <t>PAC</t>
        </is>
      </c>
      <c r="G583" s="4" t="n">
        <v>20</v>
      </c>
      <c r="H583" s="4" t="n">
        <v>5</v>
      </c>
      <c r="I583" s="4" t="n">
        <v>25</v>
      </c>
      <c r="J583" s="4" t="n">
        <v>16</v>
      </c>
      <c r="K583" s="4" t="n">
        <v>0</v>
      </c>
      <c r="L583" s="3" t="n">
        <v>112621.8</v>
      </c>
      <c r="M583" s="3" t="n">
        <v>0</v>
      </c>
      <c r="N583" s="3" t="n">
        <v>112621.8</v>
      </c>
      <c r="O583" s="4" t="n">
        <v>2390</v>
      </c>
      <c r="P583" s="4" t="n">
        <v>0</v>
      </c>
      <c r="Q583" s="4" t="n">
        <v>0</v>
      </c>
      <c r="R583" s="4" t="n">
        <v>110231.8</v>
      </c>
      <c r="S583" s="4" t="n">
        <v>0</v>
      </c>
      <c r="T583" s="4" t="n">
        <v>0</v>
      </c>
      <c r="U583" s="4" t="n">
        <v>112621.8</v>
      </c>
      <c r="V583" s="4" t="n">
        <v>1</v>
      </c>
    </row>
    <row r="584">
      <c r="A584" t="n">
        <v>75</v>
      </c>
      <c r="B584" t="inlineStr">
        <is>
          <t>20129156083</t>
        </is>
      </c>
      <c r="C584" t="inlineStr">
        <is>
          <t>COOPERATIVA AGRARIA CAFETALERA VALLE RIO APURIMAC -CACVRA</t>
        </is>
      </c>
      <c r="D584" s="6" t="n">
        <v>2024</v>
      </c>
      <c r="F584" t="inlineStr">
        <is>
          <t>PAC</t>
        </is>
      </c>
      <c r="G584" s="4" t="n">
        <v>0</v>
      </c>
      <c r="H584" s="4" t="n">
        <v>0</v>
      </c>
      <c r="I584" s="4" t="n">
        <v>0</v>
      </c>
      <c r="J584" s="4" t="n">
        <v>0</v>
      </c>
      <c r="K584" s="4" t="n">
        <v>0</v>
      </c>
      <c r="L584" s="3" t="n">
        <v>0</v>
      </c>
      <c r="M584" s="3" t="n">
        <v>0</v>
      </c>
      <c r="N584" s="3" t="n">
        <v>0</v>
      </c>
      <c r="O584" s="4" t="n">
        <v>0</v>
      </c>
      <c r="P584" s="4" t="n">
        <v>0</v>
      </c>
      <c r="Q584" s="4" t="str"/>
      <c r="R584" s="4" t="n">
        <v>0</v>
      </c>
      <c r="S584" s="4" t="n">
        <v>0</v>
      </c>
      <c r="T584" s="4" t="n">
        <v>0</v>
      </c>
      <c r="U584" s="4" t="n">
        <v>0</v>
      </c>
      <c r="V584" s="4" t="n">
        <v>1</v>
      </c>
    </row>
    <row r="585">
      <c r="A585" t="n">
        <v>75</v>
      </c>
      <c r="B585" t="inlineStr">
        <is>
          <t>20129156083</t>
        </is>
      </c>
      <c r="C585" t="inlineStr">
        <is>
          <t>COOPERATIVA AGRARIA CAFETALERA VALLE RIO APURIMAC -CACVRA</t>
        </is>
      </c>
      <c r="D585" s="6" t="n">
        <v>2025</v>
      </c>
      <c r="F585" t="inlineStr">
        <is>
          <t>PAC</t>
        </is>
      </c>
      <c r="G585" s="4" t="n">
        <v>0</v>
      </c>
      <c r="H585" s="4" t="n">
        <v>0</v>
      </c>
      <c r="I585" s="4" t="n">
        <v>0</v>
      </c>
      <c r="J585" s="4" t="n">
        <v>0</v>
      </c>
      <c r="K585" s="4" t="n">
        <v>0</v>
      </c>
      <c r="L585" s="3" t="n">
        <v>0</v>
      </c>
      <c r="M585" s="3" t="n">
        <v>0</v>
      </c>
      <c r="N585" s="3" t="n">
        <v>0</v>
      </c>
      <c r="O585" s="4" t="n">
        <v>0</v>
      </c>
      <c r="P585" s="4" t="n">
        <v>0</v>
      </c>
      <c r="Q585" s="4" t="str"/>
      <c r="R585" s="4" t="n">
        <v>0</v>
      </c>
      <c r="S585" s="4" t="n">
        <v>0</v>
      </c>
      <c r="T585" s="4" t="n">
        <v>0</v>
      </c>
      <c r="U585" s="4" t="n">
        <v>0</v>
      </c>
      <c r="V585" s="4" t="n">
        <v>1</v>
      </c>
    </row>
    <row r="586">
      <c r="A586" t="n">
        <v>76</v>
      </c>
      <c r="B586" t="inlineStr">
        <is>
          <t>20574734011</t>
        </is>
      </c>
      <c r="C586" t="inlineStr">
        <is>
          <t>ASOCIACION DE PRODUCTORES AGROPECUARIOS UNIDOS AL DESARROLLO DE SANTA ROSA</t>
        </is>
      </c>
      <c r="D586" s="6" t="n">
        <v>2018</v>
      </c>
      <c r="E586" t="n">
        <v>1</v>
      </c>
      <c r="F586" t="inlineStr">
        <is>
          <t>PAC</t>
        </is>
      </c>
      <c r="G586" s="4" t="str"/>
      <c r="H586" s="4" t="str"/>
      <c r="I586" s="4" t="n">
        <v>17</v>
      </c>
      <c r="J586" s="4" t="str"/>
      <c r="K586" s="4" t="str"/>
      <c r="L586" s="3" t="str"/>
      <c r="M586" s="3" t="str"/>
      <c r="N586" s="3" t="n">
        <v>0</v>
      </c>
      <c r="O586" s="4" t="str"/>
      <c r="P586" s="4" t="str"/>
      <c r="Q586" s="4" t="str"/>
      <c r="R586" s="4" t="str"/>
      <c r="S586" s="4" t="str"/>
      <c r="T586" s="4" t="str"/>
      <c r="U586" s="4" t="str"/>
      <c r="V586" s="4" t="n">
        <v>1</v>
      </c>
    </row>
    <row r="587">
      <c r="A587" t="n">
        <v>76</v>
      </c>
      <c r="B587" t="inlineStr">
        <is>
          <t>20574734011</t>
        </is>
      </c>
      <c r="C587" t="inlineStr">
        <is>
          <t>ASOCIACION DE PRODUCTORES AGROPECUARIOS UNIDOS AL DESARROLLO DE SANTA ROSA</t>
        </is>
      </c>
      <c r="D587" s="6" t="n">
        <v>2019</v>
      </c>
      <c r="E587" t="n">
        <v>1</v>
      </c>
      <c r="F587" t="inlineStr">
        <is>
          <t>PAC</t>
        </is>
      </c>
      <c r="G587" s="4" t="n">
        <v>12</v>
      </c>
      <c r="H587" s="4" t="n">
        <v>5</v>
      </c>
      <c r="I587" s="4" t="n">
        <v>17</v>
      </c>
      <c r="J587" s="4" t="str"/>
      <c r="K587" s="4" t="str"/>
      <c r="L587" s="3" t="n">
        <v>69404</v>
      </c>
      <c r="M587" s="3" t="n">
        <v>0</v>
      </c>
      <c r="N587" s="3" t="n">
        <v>69404</v>
      </c>
      <c r="O587" s="4" t="str"/>
      <c r="P587" s="4" t="str"/>
      <c r="Q587" s="4" t="str"/>
      <c r="R587" s="4" t="str"/>
      <c r="S587" s="4" t="str"/>
      <c r="T587" s="4" t="str"/>
      <c r="U587" s="4" t="str"/>
      <c r="V587" s="4" t="n">
        <v>1</v>
      </c>
    </row>
    <row r="588">
      <c r="A588" t="n">
        <v>76</v>
      </c>
      <c r="B588" t="inlineStr">
        <is>
          <t>20574734011</t>
        </is>
      </c>
      <c r="C588" t="inlineStr">
        <is>
          <t>ASOCIACION DE PRODUCTORES AGROPECUARIOS UNIDOS AL DESARROLLO DE SANTA ROSA</t>
        </is>
      </c>
      <c r="D588" s="6" t="n">
        <v>2020</v>
      </c>
      <c r="E588" t="n">
        <v>1</v>
      </c>
      <c r="F588" t="inlineStr">
        <is>
          <t>PAC</t>
        </is>
      </c>
      <c r="G588" s="4" t="n">
        <v>36</v>
      </c>
      <c r="H588" s="4" t="n">
        <v>20</v>
      </c>
      <c r="I588" s="4" t="n">
        <v>56</v>
      </c>
      <c r="J588" s="4" t="n">
        <v>0</v>
      </c>
      <c r="K588" s="4" t="n">
        <v>0</v>
      </c>
      <c r="L588" s="3" t="n">
        <v>0</v>
      </c>
      <c r="M588" s="3" t="n">
        <v>0</v>
      </c>
      <c r="N588" s="3" t="n">
        <v>0</v>
      </c>
      <c r="O588" s="4" t="str"/>
      <c r="P588" s="4" t="str"/>
      <c r="Q588" s="4" t="str"/>
      <c r="R588" s="4" t="str"/>
      <c r="S588" s="4" t="str"/>
      <c r="T588" s="4" t="str"/>
      <c r="U588" s="4" t="str"/>
      <c r="V588" s="4" t="n">
        <v>1</v>
      </c>
    </row>
    <row r="589">
      <c r="A589" t="n">
        <v>76</v>
      </c>
      <c r="B589" t="inlineStr">
        <is>
          <t>20574734011</t>
        </is>
      </c>
      <c r="C589" t="inlineStr">
        <is>
          <t>ASOCIACION DE PRODUCTORES AGROPECUARIOS UNIDOS AL DESARROLLO DE SANTA ROSA</t>
        </is>
      </c>
      <c r="D589" s="6" t="n">
        <v>2021</v>
      </c>
      <c r="F589" t="inlineStr">
        <is>
          <t>PAC</t>
        </is>
      </c>
      <c r="G589" s="4" t="n">
        <v>0</v>
      </c>
      <c r="H589" s="4" t="n">
        <v>0</v>
      </c>
      <c r="I589" s="4" t="n">
        <v>0</v>
      </c>
      <c r="J589" s="4" t="n">
        <v>0</v>
      </c>
      <c r="K589" s="4" t="n">
        <v>0</v>
      </c>
      <c r="L589" s="3" t="n">
        <v>0</v>
      </c>
      <c r="M589" s="3" t="n">
        <v>0</v>
      </c>
      <c r="N589" s="3" t="n">
        <v>0</v>
      </c>
      <c r="O589" s="4" t="str"/>
      <c r="P589" s="4" t="str"/>
      <c r="Q589" s="4" t="str"/>
      <c r="R589" s="4" t="str"/>
      <c r="S589" s="4" t="str"/>
      <c r="T589" s="4" t="str"/>
      <c r="U589" s="4" t="str"/>
      <c r="V589" s="4" t="n">
        <v>1</v>
      </c>
    </row>
    <row r="590">
      <c r="A590" t="n">
        <v>76</v>
      </c>
      <c r="B590" t="inlineStr">
        <is>
          <t>20574734011</t>
        </is>
      </c>
      <c r="C590" t="inlineStr">
        <is>
          <t>ASOCIACION DE PRODUCTORES AGROPECUARIOS UNIDOS AL DESARROLLO DE SANTA ROSA</t>
        </is>
      </c>
      <c r="D590" s="6" t="n">
        <v>2022</v>
      </c>
      <c r="F590" t="inlineStr">
        <is>
          <t>PAC</t>
        </is>
      </c>
      <c r="G590" s="4" t="n">
        <v>0</v>
      </c>
      <c r="H590" s="4" t="n">
        <v>0</v>
      </c>
      <c r="I590" s="4" t="n">
        <v>0</v>
      </c>
      <c r="J590" s="4" t="n">
        <v>0</v>
      </c>
      <c r="K590" s="4" t="n">
        <v>0</v>
      </c>
      <c r="L590" s="3" t="n">
        <v>0</v>
      </c>
      <c r="M590" s="3" t="n">
        <v>0</v>
      </c>
      <c r="N590" s="3" t="n">
        <v>0</v>
      </c>
      <c r="O590" s="4" t="str"/>
      <c r="P590" s="4" t="str"/>
      <c r="Q590" s="4" t="str"/>
      <c r="R590" s="4" t="str"/>
      <c r="S590" s="4" t="str"/>
      <c r="T590" s="4" t="str"/>
      <c r="U590" s="4" t="str"/>
      <c r="V590" s="4" t="n">
        <v>1</v>
      </c>
    </row>
    <row r="591">
      <c r="A591" t="n">
        <v>76</v>
      </c>
      <c r="B591" t="inlineStr">
        <is>
          <t>20574734011</t>
        </is>
      </c>
      <c r="C591" t="inlineStr">
        <is>
          <t>ASOCIACION DE PRODUCTORES AGROPECUARIOS UNIDOS AL DESARROLLO DE SANTA ROSA</t>
        </is>
      </c>
      <c r="D591" s="6" t="n">
        <v>2023</v>
      </c>
      <c r="F591" t="inlineStr">
        <is>
          <t>PAC</t>
        </is>
      </c>
      <c r="G591" s="4" t="n">
        <v>0</v>
      </c>
      <c r="H591" s="4" t="n">
        <v>0</v>
      </c>
      <c r="I591" s="4" t="n">
        <v>0</v>
      </c>
      <c r="J591" s="4" t="n">
        <v>0</v>
      </c>
      <c r="K591" s="4" t="n">
        <v>0</v>
      </c>
      <c r="L591" s="3" t="n">
        <v>0</v>
      </c>
      <c r="M591" s="3" t="n">
        <v>0</v>
      </c>
      <c r="N591" s="3" t="n">
        <v>0</v>
      </c>
      <c r="O591" s="4" t="n">
        <v>0</v>
      </c>
      <c r="P591" s="4" t="n">
        <v>0</v>
      </c>
      <c r="Q591" s="4" t="n">
        <v>0</v>
      </c>
      <c r="R591" s="4" t="n">
        <v>0</v>
      </c>
      <c r="S591" s="4" t="n">
        <v>0</v>
      </c>
      <c r="T591" s="4" t="n">
        <v>0</v>
      </c>
      <c r="U591" s="4" t="n">
        <v>0</v>
      </c>
      <c r="V591" s="4" t="n">
        <v>1</v>
      </c>
    </row>
    <row r="592">
      <c r="A592" t="n">
        <v>76</v>
      </c>
      <c r="B592" t="inlineStr">
        <is>
          <t>20574734011</t>
        </is>
      </c>
      <c r="C592" t="inlineStr">
        <is>
          <t>ASOCIACION DE PRODUCTORES AGROPECUARIOS UNIDOS AL DESARROLLO DE SANTA ROSA</t>
        </is>
      </c>
      <c r="D592" s="6" t="n">
        <v>2024</v>
      </c>
      <c r="F592" t="inlineStr">
        <is>
          <t>PAC</t>
        </is>
      </c>
      <c r="G592" s="4" t="n">
        <v>0</v>
      </c>
      <c r="H592" s="4" t="n">
        <v>0</v>
      </c>
      <c r="I592" s="4" t="n">
        <v>0</v>
      </c>
      <c r="J592" s="4" t="n">
        <v>0</v>
      </c>
      <c r="K592" s="4" t="n">
        <v>0</v>
      </c>
      <c r="L592" s="3" t="n">
        <v>0</v>
      </c>
      <c r="M592" s="3" t="n">
        <v>0</v>
      </c>
      <c r="N592" s="3" t="n">
        <v>0</v>
      </c>
      <c r="O592" s="4" t="n">
        <v>0</v>
      </c>
      <c r="P592" s="4" t="n">
        <v>0</v>
      </c>
      <c r="Q592" s="4" t="str"/>
      <c r="R592" s="4" t="n">
        <v>0</v>
      </c>
      <c r="S592" s="4" t="n">
        <v>0</v>
      </c>
      <c r="T592" s="4" t="n">
        <v>0</v>
      </c>
      <c r="U592" s="4" t="n">
        <v>0</v>
      </c>
      <c r="V592" s="4" t="n">
        <v>1</v>
      </c>
    </row>
    <row r="593">
      <c r="A593" t="n">
        <v>76</v>
      </c>
      <c r="B593" t="inlineStr">
        <is>
          <t>20574734011</t>
        </is>
      </c>
      <c r="C593" t="inlineStr">
        <is>
          <t>ASOCIACION DE PRODUCTORES AGROPECUARIOS UNIDOS AL DESARROLLO DE SANTA ROSA</t>
        </is>
      </c>
      <c r="D593" s="6" t="n">
        <v>2025</v>
      </c>
      <c r="F593" t="inlineStr">
        <is>
          <t>PAC</t>
        </is>
      </c>
      <c r="G593" s="4" t="n">
        <v>0</v>
      </c>
      <c r="H593" s="4" t="n">
        <v>0</v>
      </c>
      <c r="I593" s="4" t="n">
        <v>0</v>
      </c>
      <c r="J593" s="4" t="n">
        <v>0</v>
      </c>
      <c r="K593" s="4" t="n">
        <v>0</v>
      </c>
      <c r="L593" s="3" t="n">
        <v>0</v>
      </c>
      <c r="M593" s="3" t="n">
        <v>0</v>
      </c>
      <c r="N593" s="3" t="n">
        <v>0</v>
      </c>
      <c r="O593" s="4" t="n">
        <v>0</v>
      </c>
      <c r="P593" s="4" t="n">
        <v>0</v>
      </c>
      <c r="Q593" s="4" t="str"/>
      <c r="R593" s="4" t="n">
        <v>0</v>
      </c>
      <c r="S593" s="4" t="n">
        <v>0</v>
      </c>
      <c r="T593" s="4" t="n">
        <v>0</v>
      </c>
      <c r="U593" s="4" t="n">
        <v>0</v>
      </c>
      <c r="V593" s="4" t="n">
        <v>1</v>
      </c>
    </row>
    <row r="594">
      <c r="A594" t="n">
        <v>77</v>
      </c>
      <c r="B594" t="inlineStr">
        <is>
          <t>20143692010</t>
        </is>
      </c>
      <c r="C594" t="inlineStr">
        <is>
          <t>COOPERATIVA AGRARIA CAFETALERA EL QUINACHO LTDA N° 78</t>
        </is>
      </c>
      <c r="D594" s="6" t="n">
        <v>2018</v>
      </c>
      <c r="F594" t="inlineStr">
        <is>
          <t>CALIDAD</t>
        </is>
      </c>
      <c r="G594" s="4" t="str"/>
      <c r="H594" s="4" t="str"/>
      <c r="I594" s="4" t="n">
        <v>0</v>
      </c>
      <c r="J594" s="4" t="str"/>
      <c r="K594" s="4" t="str"/>
      <c r="L594" s="3" t="str"/>
      <c r="M594" s="3" t="str"/>
      <c r="N594" s="3" t="n">
        <v>0</v>
      </c>
      <c r="O594" s="4" t="str"/>
      <c r="P594" s="4" t="str"/>
      <c r="Q594" s="4" t="str"/>
      <c r="R594" s="4" t="str"/>
      <c r="S594" s="4" t="str"/>
      <c r="T594" s="4" t="str"/>
      <c r="U594" s="4" t="str"/>
      <c r="V594" s="4" t="n">
        <v>1</v>
      </c>
    </row>
    <row r="595">
      <c r="A595" t="n">
        <v>77</v>
      </c>
      <c r="B595" t="inlineStr">
        <is>
          <t>20143692010</t>
        </is>
      </c>
      <c r="C595" t="inlineStr">
        <is>
          <t>COOPERATIVA AGRARIA CAFETALERA EL QUINACHO LTDA N° 78</t>
        </is>
      </c>
      <c r="D595" s="6" t="n">
        <v>2019</v>
      </c>
      <c r="F595" t="inlineStr">
        <is>
          <t>CALIDAD</t>
        </is>
      </c>
      <c r="G595" s="4" t="n">
        <v>0</v>
      </c>
      <c r="H595" s="4" t="n">
        <v>0</v>
      </c>
      <c r="I595" s="4" t="n">
        <v>0</v>
      </c>
      <c r="J595" s="4" t="str"/>
      <c r="K595" s="4" t="str"/>
      <c r="L595" s="3" t="n">
        <v>0</v>
      </c>
      <c r="M595" s="3" t="n">
        <v>0</v>
      </c>
      <c r="N595" s="3" t="n">
        <v>0</v>
      </c>
      <c r="O595" s="4" t="str"/>
      <c r="P595" s="4" t="str"/>
      <c r="Q595" s="4" t="str"/>
      <c r="R595" s="4" t="str"/>
      <c r="S595" s="4" t="str"/>
      <c r="T595" s="4" t="str"/>
      <c r="U595" s="4" t="str"/>
      <c r="V595" s="4" t="n">
        <v>1</v>
      </c>
    </row>
    <row r="596">
      <c r="A596" t="n">
        <v>77</v>
      </c>
      <c r="B596" t="inlineStr">
        <is>
          <t>20143692010</t>
        </is>
      </c>
      <c r="C596" t="inlineStr">
        <is>
          <t>COOPERATIVA AGRARIA CAFETALERA EL QUINACHO LTDA N° 78</t>
        </is>
      </c>
      <c r="D596" s="6" t="n">
        <v>2020</v>
      </c>
      <c r="E596" t="n">
        <v>1</v>
      </c>
      <c r="F596" t="inlineStr">
        <is>
          <t>CALIDAD</t>
        </is>
      </c>
      <c r="G596" s="4" t="n">
        <v>93</v>
      </c>
      <c r="H596" s="4" t="n">
        <v>52</v>
      </c>
      <c r="I596" s="4" t="n">
        <v>145</v>
      </c>
      <c r="J596" s="4" t="n">
        <v>0</v>
      </c>
      <c r="K596" s="4" t="n">
        <v>0</v>
      </c>
      <c r="L596" s="3" t="n">
        <v>0</v>
      </c>
      <c r="M596" s="3" t="n">
        <v>3459563.94</v>
      </c>
      <c r="N596" s="3" t="n">
        <v>3459563.94</v>
      </c>
      <c r="O596" s="4" t="str"/>
      <c r="P596" s="4" t="str"/>
      <c r="Q596" s="4" t="str"/>
      <c r="R596" s="4" t="str"/>
      <c r="S596" s="4" t="str"/>
      <c r="T596" s="4" t="str"/>
      <c r="U596" s="4" t="str"/>
      <c r="V596" s="4" t="n">
        <v>1</v>
      </c>
    </row>
    <row r="597">
      <c r="A597" t="n">
        <v>77</v>
      </c>
      <c r="B597" t="inlineStr">
        <is>
          <t>20143692010</t>
        </is>
      </c>
      <c r="C597" t="inlineStr">
        <is>
          <t>COOPERATIVA AGRARIA CAFETALERA EL QUINACHO LTDA N° 78</t>
        </is>
      </c>
      <c r="D597" s="6" t="n">
        <v>2021</v>
      </c>
      <c r="E597" t="n">
        <v>1</v>
      </c>
      <c r="F597" t="inlineStr">
        <is>
          <t>CALIDAD</t>
        </is>
      </c>
      <c r="G597" s="4" t="n">
        <v>108</v>
      </c>
      <c r="H597" s="4" t="n">
        <v>46</v>
      </c>
      <c r="I597" s="4" t="n">
        <v>154</v>
      </c>
      <c r="J597" s="4" t="n">
        <v>62</v>
      </c>
      <c r="K597" s="4" t="n">
        <v>9</v>
      </c>
      <c r="L597" s="3" t="n">
        <v>0</v>
      </c>
      <c r="M597" s="3" t="n">
        <v>2752409.1</v>
      </c>
      <c r="N597" s="3" t="n">
        <v>2752409.1</v>
      </c>
      <c r="O597" s="4" t="str"/>
      <c r="P597" s="4" t="str"/>
      <c r="Q597" s="4" t="str"/>
      <c r="R597" s="4" t="str"/>
      <c r="S597" s="4" t="str"/>
      <c r="T597" s="4" t="str"/>
      <c r="U597" s="4" t="str"/>
      <c r="V597" s="4" t="n">
        <v>1</v>
      </c>
    </row>
    <row r="598">
      <c r="A598" t="n">
        <v>77</v>
      </c>
      <c r="B598" t="inlineStr">
        <is>
          <t>20143692010</t>
        </is>
      </c>
      <c r="C598" t="inlineStr">
        <is>
          <t>COOPERATIVA AGRARIA CAFETALERA EL QUINACHO LTDA N° 78</t>
        </is>
      </c>
      <c r="D598" s="6" t="n">
        <v>2022</v>
      </c>
      <c r="E598" t="n">
        <v>1</v>
      </c>
      <c r="F598" t="inlineStr">
        <is>
          <t>CALIDAD</t>
        </is>
      </c>
      <c r="G598" s="4" t="n">
        <v>104</v>
      </c>
      <c r="H598" s="4" t="n">
        <v>50</v>
      </c>
      <c r="I598" s="4" t="n">
        <v>154</v>
      </c>
      <c r="J598" s="4" t="n">
        <v>31</v>
      </c>
      <c r="K598" s="4" t="n">
        <v>10</v>
      </c>
      <c r="L598" s="3" t="n">
        <v>508928.25</v>
      </c>
      <c r="M598" s="3" t="n">
        <v>2876295.89</v>
      </c>
      <c r="N598" s="3" t="n">
        <v>3385224.14</v>
      </c>
      <c r="O598" s="4" t="str"/>
      <c r="P598" s="4" t="str"/>
      <c r="Q598" s="4" t="str"/>
      <c r="R598" s="4" t="str"/>
      <c r="S598" s="4" t="str"/>
      <c r="T598" s="4" t="str"/>
      <c r="U598" s="4" t="str"/>
      <c r="V598" s="4" t="n">
        <v>1</v>
      </c>
    </row>
    <row r="599">
      <c r="A599" t="n">
        <v>77</v>
      </c>
      <c r="B599" t="inlineStr">
        <is>
          <t>20143692010</t>
        </is>
      </c>
      <c r="C599" t="inlineStr">
        <is>
          <t>COOPERATIVA AGRARIA CAFETALERA EL QUINACHO LTDA N° 78</t>
        </is>
      </c>
      <c r="D599" s="6" t="n">
        <v>2023</v>
      </c>
      <c r="E599" t="n">
        <v>1</v>
      </c>
      <c r="F599" t="inlineStr">
        <is>
          <t>CALIDAD</t>
        </is>
      </c>
      <c r="G599" s="4" t="n">
        <v>104</v>
      </c>
      <c r="H599" s="4" t="n">
        <v>50</v>
      </c>
      <c r="I599" s="4" t="n">
        <v>154</v>
      </c>
      <c r="J599" s="4" t="n">
        <v>11</v>
      </c>
      <c r="K599" s="4" t="n">
        <v>0</v>
      </c>
      <c r="L599" s="3" t="n">
        <v>0</v>
      </c>
      <c r="M599" s="3" t="n">
        <v>3313766.32</v>
      </c>
      <c r="N599" s="3" t="n">
        <v>3313766.32</v>
      </c>
      <c r="O599" s="4" t="n">
        <v>0</v>
      </c>
      <c r="P599" s="4" t="n">
        <v>0</v>
      </c>
      <c r="Q599" s="4" t="n">
        <v>0</v>
      </c>
      <c r="R599" s="4" t="n">
        <v>3313766.32</v>
      </c>
      <c r="S599" s="4" t="n">
        <v>0</v>
      </c>
      <c r="T599" s="4" t="n">
        <v>0</v>
      </c>
      <c r="U599" s="4" t="n">
        <v>3313766.32</v>
      </c>
      <c r="V599" s="4" t="n">
        <v>1</v>
      </c>
    </row>
    <row r="600">
      <c r="A600" t="n">
        <v>77</v>
      </c>
      <c r="B600" t="inlineStr">
        <is>
          <t>20143692010</t>
        </is>
      </c>
      <c r="C600" t="inlineStr">
        <is>
          <t>COOPERATIVA AGRARIA CAFETALERA EL QUINACHO LTDA N° 78</t>
        </is>
      </c>
      <c r="D600" s="6" t="n">
        <v>2024</v>
      </c>
      <c r="F600" t="inlineStr">
        <is>
          <t>CALIDAD</t>
        </is>
      </c>
      <c r="G600" s="4" t="n">
        <v>0</v>
      </c>
      <c r="H600" s="4" t="n">
        <v>0</v>
      </c>
      <c r="I600" s="4" t="n">
        <v>0</v>
      </c>
      <c r="J600" s="4" t="n">
        <v>0</v>
      </c>
      <c r="K600" s="4" t="n">
        <v>0</v>
      </c>
      <c r="L600" s="3" t="n">
        <v>0</v>
      </c>
      <c r="M600" s="3" t="n">
        <v>0</v>
      </c>
      <c r="N600" s="3" t="n">
        <v>0</v>
      </c>
      <c r="O600" s="4" t="n">
        <v>0</v>
      </c>
      <c r="P600" s="4" t="n">
        <v>0</v>
      </c>
      <c r="Q600" s="4" t="str"/>
      <c r="R600" s="4" t="n">
        <v>0</v>
      </c>
      <c r="S600" s="4" t="n">
        <v>0</v>
      </c>
      <c r="T600" s="4" t="n">
        <v>0</v>
      </c>
      <c r="U600" s="4" t="n">
        <v>0</v>
      </c>
      <c r="V600" s="4" t="n">
        <v>1</v>
      </c>
    </row>
    <row r="601">
      <c r="A601" t="n">
        <v>77</v>
      </c>
      <c r="B601" t="inlineStr">
        <is>
          <t>20143692010</t>
        </is>
      </c>
      <c r="C601" t="inlineStr">
        <is>
          <t>COOPERATIVA AGRARIA CAFETALERA EL QUINACHO LTDA N° 78</t>
        </is>
      </c>
      <c r="D601" s="6" t="n">
        <v>2025</v>
      </c>
      <c r="E601" t="n">
        <v>1</v>
      </c>
      <c r="F601" t="inlineStr">
        <is>
          <t>CALIDAD</t>
        </is>
      </c>
      <c r="G601" s="4" t="n">
        <v>0</v>
      </c>
      <c r="H601" s="4" t="n">
        <v>0</v>
      </c>
      <c r="I601" s="4" t="n">
        <v>0</v>
      </c>
      <c r="J601" s="4" t="n">
        <v>0</v>
      </c>
      <c r="K601" s="4" t="n">
        <v>0</v>
      </c>
      <c r="L601" s="3" t="n">
        <v>0</v>
      </c>
      <c r="M601" s="3" t="n">
        <v>3073770.65988</v>
      </c>
      <c r="N601" s="3" t="n">
        <v>3073770.65988</v>
      </c>
      <c r="O601" s="4" t="n">
        <v>0</v>
      </c>
      <c r="P601" s="4" t="n">
        <v>0</v>
      </c>
      <c r="Q601" s="4" t="str"/>
      <c r="R601" s="4" t="n">
        <v>3073770.65988</v>
      </c>
      <c r="S601" s="4" t="n">
        <v>0</v>
      </c>
      <c r="T601" s="4" t="n">
        <v>0</v>
      </c>
      <c r="U601" s="4" t="n">
        <v>3073770.65988</v>
      </c>
      <c r="V601" s="4" t="n">
        <v>1</v>
      </c>
    </row>
    <row r="602">
      <c r="A602" t="n">
        <v>78</v>
      </c>
      <c r="B602" t="inlineStr">
        <is>
          <t>20601643023</t>
        </is>
      </c>
      <c r="C602" t="inlineStr">
        <is>
          <t>ASOCIACIÓN DE PRODUCTORES Y SERVICIOS MÚLTIPLES SAN NICOLAS - APASMU - NINABAMBA - SAN MIGUEL</t>
        </is>
      </c>
      <c r="D602" s="6" t="n">
        <v>2018</v>
      </c>
      <c r="F602" t="inlineStr">
        <is>
          <t>PAC</t>
        </is>
      </c>
      <c r="G602" s="4" t="str"/>
      <c r="H602" s="4" t="str"/>
      <c r="I602" s="4" t="n">
        <v>0</v>
      </c>
      <c r="J602" s="4" t="str"/>
      <c r="K602" s="4" t="str"/>
      <c r="L602" s="3" t="str"/>
      <c r="M602" s="3" t="str"/>
      <c r="N602" s="3" t="n">
        <v>0</v>
      </c>
      <c r="O602" s="4" t="str"/>
      <c r="P602" s="4" t="str"/>
      <c r="Q602" s="4" t="str"/>
      <c r="R602" s="4" t="str"/>
      <c r="S602" s="4" t="str"/>
      <c r="T602" s="4" t="str"/>
      <c r="U602" s="4" t="str"/>
      <c r="V602" s="4" t="n">
        <v>1</v>
      </c>
    </row>
    <row r="603">
      <c r="A603" t="n">
        <v>78</v>
      </c>
      <c r="B603" t="inlineStr">
        <is>
          <t>20601643023</t>
        </is>
      </c>
      <c r="C603" t="inlineStr">
        <is>
          <t>ASOCIACIÓN DE PRODUCTORES Y SERVICIOS MÚLTIPLES SAN NICOLAS - APASMU - NINABAMBA - SAN MIGUEL</t>
        </is>
      </c>
      <c r="D603" s="6" t="n">
        <v>2019</v>
      </c>
      <c r="F603" t="inlineStr">
        <is>
          <t>PAC</t>
        </is>
      </c>
      <c r="G603" s="4" t="n">
        <v>0</v>
      </c>
      <c r="H603" s="4" t="n">
        <v>0</v>
      </c>
      <c r="I603" s="4" t="n">
        <v>0</v>
      </c>
      <c r="J603" s="4" t="str"/>
      <c r="K603" s="4" t="str"/>
      <c r="L603" s="3" t="n">
        <v>0</v>
      </c>
      <c r="M603" s="3" t="n">
        <v>0</v>
      </c>
      <c r="N603" s="3" t="n">
        <v>0</v>
      </c>
      <c r="O603" s="4" t="str"/>
      <c r="P603" s="4" t="str"/>
      <c r="Q603" s="4" t="str"/>
      <c r="R603" s="4" t="str"/>
      <c r="S603" s="4" t="str"/>
      <c r="T603" s="4" t="str"/>
      <c r="U603" s="4" t="str"/>
      <c r="V603" s="4" t="n">
        <v>1</v>
      </c>
    </row>
    <row r="604">
      <c r="A604" t="n">
        <v>78</v>
      </c>
      <c r="B604" t="inlineStr">
        <is>
          <t>20601643023</t>
        </is>
      </c>
      <c r="C604" t="inlineStr">
        <is>
          <t>ASOCIACIÓN DE PRODUCTORES Y SERVICIOS MÚLTIPLES SAN NICOLAS - APASMU - NINABAMBA - SAN MIGUEL</t>
        </is>
      </c>
      <c r="D604" s="6" t="n">
        <v>2020</v>
      </c>
      <c r="F604" t="inlineStr">
        <is>
          <t>PAC</t>
        </is>
      </c>
      <c r="G604" s="4" t="n">
        <v>0</v>
      </c>
      <c r="H604" s="4" t="n">
        <v>0</v>
      </c>
      <c r="I604" s="4" t="n">
        <v>0</v>
      </c>
      <c r="J604" s="4" t="n">
        <v>0</v>
      </c>
      <c r="K604" s="4" t="n">
        <v>0</v>
      </c>
      <c r="L604" s="3" t="n">
        <v>0</v>
      </c>
      <c r="M604" s="3" t="n">
        <v>0</v>
      </c>
      <c r="N604" s="3" t="n">
        <v>0</v>
      </c>
      <c r="O604" s="4" t="str"/>
      <c r="P604" s="4" t="str"/>
      <c r="Q604" s="4" t="str"/>
      <c r="R604" s="4" t="str"/>
      <c r="S604" s="4" t="str"/>
      <c r="T604" s="4" t="str"/>
      <c r="U604" s="4" t="str"/>
      <c r="V604" s="4" t="n">
        <v>1</v>
      </c>
    </row>
    <row r="605">
      <c r="A605" t="n">
        <v>78</v>
      </c>
      <c r="B605" t="inlineStr">
        <is>
          <t>20601643023</t>
        </is>
      </c>
      <c r="C605" t="inlineStr">
        <is>
          <t>ASOCIACIÓN DE PRODUCTORES Y SERVICIOS MÚLTIPLES SAN NICOLAS - APASMU - NINABAMBA - SAN MIGUEL</t>
        </is>
      </c>
      <c r="D605" s="6" t="n">
        <v>2021</v>
      </c>
      <c r="E605" t="n">
        <v>1</v>
      </c>
      <c r="F605" t="inlineStr">
        <is>
          <t>PAC</t>
        </is>
      </c>
      <c r="G605" s="4" t="n">
        <v>6</v>
      </c>
      <c r="H605" s="4" t="n">
        <v>3</v>
      </c>
      <c r="I605" s="4" t="n">
        <v>9</v>
      </c>
      <c r="J605" s="4" t="n">
        <v>28</v>
      </c>
      <c r="K605" s="4" t="n">
        <v>5</v>
      </c>
      <c r="L605" s="3" t="n">
        <v>197469</v>
      </c>
      <c r="M605" s="3" t="n">
        <v>0</v>
      </c>
      <c r="N605" s="3" t="n">
        <v>197469</v>
      </c>
      <c r="O605" s="4" t="str"/>
      <c r="P605" s="4" t="str"/>
      <c r="Q605" s="4" t="str"/>
      <c r="R605" s="4" t="str"/>
      <c r="S605" s="4" t="str"/>
      <c r="T605" s="4" t="str"/>
      <c r="U605" s="4" t="str"/>
      <c r="V605" s="4" t="n">
        <v>1</v>
      </c>
    </row>
    <row r="606">
      <c r="A606" t="n">
        <v>78</v>
      </c>
      <c r="B606" t="inlineStr">
        <is>
          <t>20601643023</t>
        </is>
      </c>
      <c r="C606" t="inlineStr">
        <is>
          <t>ASOCIACIÓN DE PRODUCTORES Y SERVICIOS MÚLTIPLES SAN NICOLAS - APASMU - NINABAMBA - SAN MIGUEL</t>
        </is>
      </c>
      <c r="D606" s="6" t="n">
        <v>2022</v>
      </c>
      <c r="E606" t="n">
        <v>1</v>
      </c>
      <c r="F606" t="inlineStr">
        <is>
          <t>PAC</t>
        </is>
      </c>
      <c r="G606" s="4" t="n">
        <v>6</v>
      </c>
      <c r="H606" s="4" t="n">
        <v>3</v>
      </c>
      <c r="I606" s="4" t="n">
        <v>9</v>
      </c>
      <c r="J606" s="4" t="n">
        <v>17</v>
      </c>
      <c r="K606" s="4" t="n">
        <v>2</v>
      </c>
      <c r="L606" s="3" t="n">
        <v>128116.8</v>
      </c>
      <c r="M606" s="3" t="n">
        <v>0</v>
      </c>
      <c r="N606" s="3" t="n">
        <v>128116.8</v>
      </c>
      <c r="O606" s="4" t="str"/>
      <c r="P606" s="4" t="str"/>
      <c r="Q606" s="4" t="str"/>
      <c r="R606" s="4" t="str"/>
      <c r="S606" s="4" t="str"/>
      <c r="T606" s="4" t="str"/>
      <c r="U606" s="4" t="str"/>
      <c r="V606" s="4" t="n">
        <v>1</v>
      </c>
    </row>
    <row r="607">
      <c r="A607" t="n">
        <v>78</v>
      </c>
      <c r="B607" t="inlineStr">
        <is>
          <t>20601643023</t>
        </is>
      </c>
      <c r="C607" t="inlineStr">
        <is>
          <t>ASOCIACIÓN DE PRODUCTORES Y SERVICIOS MÚLTIPLES SAN NICOLAS - APASMU - NINABAMBA - SAN MIGUEL</t>
        </is>
      </c>
      <c r="D607" s="6" t="n">
        <v>2023</v>
      </c>
      <c r="F607" t="inlineStr">
        <is>
          <t>PAC</t>
        </is>
      </c>
      <c r="G607" s="4" t="n">
        <v>0</v>
      </c>
      <c r="H607" s="4" t="n">
        <v>0</v>
      </c>
      <c r="I607" s="4" t="n">
        <v>0</v>
      </c>
      <c r="J607" s="4" t="n">
        <v>0</v>
      </c>
      <c r="K607" s="4" t="n">
        <v>0</v>
      </c>
      <c r="L607" s="3" t="n">
        <v>0</v>
      </c>
      <c r="M607" s="3" t="n">
        <v>0</v>
      </c>
      <c r="N607" s="3" t="n">
        <v>0</v>
      </c>
      <c r="O607" s="4" t="n">
        <v>0</v>
      </c>
      <c r="P607" s="4" t="n">
        <v>0</v>
      </c>
      <c r="Q607" s="4" t="n">
        <v>0</v>
      </c>
      <c r="R607" s="4" t="n">
        <v>0</v>
      </c>
      <c r="S607" s="4" t="n">
        <v>0</v>
      </c>
      <c r="T607" s="4" t="n">
        <v>0</v>
      </c>
      <c r="U607" s="4" t="n">
        <v>0</v>
      </c>
      <c r="V607" s="4" t="n">
        <v>1</v>
      </c>
    </row>
    <row r="608">
      <c r="A608" t="n">
        <v>78</v>
      </c>
      <c r="B608" t="inlineStr">
        <is>
          <t>20601643023</t>
        </is>
      </c>
      <c r="C608" t="inlineStr">
        <is>
          <t>ASOCIACIÓN DE PRODUCTORES Y SERVICIOS MÚLTIPLES SAN NICOLAS - APASMU - NINABAMBA - SAN MIGUEL</t>
        </is>
      </c>
      <c r="D608" s="6" t="n">
        <v>2024</v>
      </c>
      <c r="F608" t="inlineStr">
        <is>
          <t>PAC</t>
        </is>
      </c>
      <c r="G608" s="4" t="n">
        <v>0</v>
      </c>
      <c r="H608" s="4" t="n">
        <v>0</v>
      </c>
      <c r="I608" s="4" t="n">
        <v>0</v>
      </c>
      <c r="J608" s="4" t="n">
        <v>0</v>
      </c>
      <c r="K608" s="4" t="n">
        <v>0</v>
      </c>
      <c r="L608" s="3" t="n">
        <v>0</v>
      </c>
      <c r="M608" s="3" t="n">
        <v>0</v>
      </c>
      <c r="N608" s="3" t="n">
        <v>0</v>
      </c>
      <c r="O608" s="4" t="n">
        <v>0</v>
      </c>
      <c r="P608" s="4" t="n">
        <v>0</v>
      </c>
      <c r="Q608" s="4" t="str"/>
      <c r="R608" s="4" t="n">
        <v>0</v>
      </c>
      <c r="S608" s="4" t="n">
        <v>0</v>
      </c>
      <c r="T608" s="4" t="n">
        <v>0</v>
      </c>
      <c r="U608" s="4" t="n">
        <v>0</v>
      </c>
      <c r="V608" s="4" t="n">
        <v>1</v>
      </c>
    </row>
    <row r="609">
      <c r="A609" t="n">
        <v>78</v>
      </c>
      <c r="B609" t="inlineStr">
        <is>
          <t>20601643023</t>
        </is>
      </c>
      <c r="C609" t="inlineStr">
        <is>
          <t>ASOCIACIÓN DE PRODUCTORES Y SERVICIOS MÚLTIPLES SAN NICOLAS - APASMU - NINABAMBA - SAN MIGUEL</t>
        </is>
      </c>
      <c r="D609" s="6" t="n">
        <v>2025</v>
      </c>
      <c r="F609" t="inlineStr">
        <is>
          <t>PAC</t>
        </is>
      </c>
      <c r="G609" s="4" t="n">
        <v>0</v>
      </c>
      <c r="H609" s="4" t="n">
        <v>0</v>
      </c>
      <c r="I609" s="4" t="n">
        <v>0</v>
      </c>
      <c r="J609" s="4" t="n">
        <v>0</v>
      </c>
      <c r="K609" s="4" t="n">
        <v>0</v>
      </c>
      <c r="L609" s="3" t="n">
        <v>0</v>
      </c>
      <c r="M609" s="3" t="n">
        <v>0</v>
      </c>
      <c r="N609" s="3" t="n">
        <v>0</v>
      </c>
      <c r="O609" s="4" t="n">
        <v>0</v>
      </c>
      <c r="P609" s="4" t="n">
        <v>0</v>
      </c>
      <c r="Q609" s="4" t="str"/>
      <c r="R609" s="4" t="n">
        <v>0</v>
      </c>
      <c r="S609" s="4" t="n">
        <v>0</v>
      </c>
      <c r="T609" s="4" t="n">
        <v>0</v>
      </c>
      <c r="U609" s="4" t="n">
        <v>0</v>
      </c>
      <c r="V609" s="4" t="n">
        <v>1</v>
      </c>
    </row>
    <row r="610">
      <c r="A610" t="n">
        <v>79</v>
      </c>
      <c r="B610" t="inlineStr">
        <is>
          <t>20574602450</t>
        </is>
      </c>
      <c r="C610" t="inlineStr">
        <is>
          <t>COOPERATIVA AGRARIA FRUTOS DEL ANDE</t>
        </is>
      </c>
      <c r="D610" s="6" t="n">
        <v>2018</v>
      </c>
      <c r="F610" t="inlineStr">
        <is>
          <t>CALIDAD</t>
        </is>
      </c>
      <c r="G610" s="4" t="str"/>
      <c r="H610" s="4" t="str"/>
      <c r="I610" s="4" t="n">
        <v>0</v>
      </c>
      <c r="J610" s="4" t="str"/>
      <c r="K610" s="4" t="str"/>
      <c r="L610" s="3" t="str"/>
      <c r="M610" s="3" t="str"/>
      <c r="N610" s="3" t="n">
        <v>0</v>
      </c>
      <c r="O610" s="4" t="str"/>
      <c r="P610" s="4" t="str"/>
      <c r="Q610" s="4" t="str"/>
      <c r="R610" s="4" t="str"/>
      <c r="S610" s="4" t="str"/>
      <c r="T610" s="4" t="str"/>
      <c r="U610" s="4" t="str"/>
      <c r="V610" s="4" t="n">
        <v>1</v>
      </c>
    </row>
    <row r="611">
      <c r="A611" t="n">
        <v>79</v>
      </c>
      <c r="B611" t="inlineStr">
        <is>
          <t>20574602450</t>
        </is>
      </c>
      <c r="C611" t="inlineStr">
        <is>
          <t>COOPERATIVA AGRARIA FRUTOS DEL ANDE</t>
        </is>
      </c>
      <c r="D611" s="6" t="n">
        <v>2019</v>
      </c>
      <c r="F611" t="inlineStr">
        <is>
          <t>CALIDAD</t>
        </is>
      </c>
      <c r="G611" s="4" t="n">
        <v>0</v>
      </c>
      <c r="H611" s="4" t="n">
        <v>0</v>
      </c>
      <c r="I611" s="4" t="n">
        <v>0</v>
      </c>
      <c r="J611" s="4" t="str"/>
      <c r="K611" s="4" t="str"/>
      <c r="L611" s="3" t="n">
        <v>0</v>
      </c>
      <c r="M611" s="3" t="n">
        <v>0</v>
      </c>
      <c r="N611" s="3" t="n">
        <v>0</v>
      </c>
      <c r="O611" s="4" t="str"/>
      <c r="P611" s="4" t="str"/>
      <c r="Q611" s="4" t="str"/>
      <c r="R611" s="4" t="str"/>
      <c r="S611" s="4" t="str"/>
      <c r="T611" s="4" t="str"/>
      <c r="U611" s="4" t="str"/>
      <c r="V611" s="4" t="n">
        <v>1</v>
      </c>
    </row>
    <row r="612">
      <c r="A612" t="n">
        <v>79</v>
      </c>
      <c r="B612" t="inlineStr">
        <is>
          <t>20574602450</t>
        </is>
      </c>
      <c r="C612" t="inlineStr">
        <is>
          <t>COOPERATIVA AGRARIA FRUTOS DEL ANDE</t>
        </is>
      </c>
      <c r="D612" s="6" t="n">
        <v>2020</v>
      </c>
      <c r="F612" t="inlineStr">
        <is>
          <t>CALIDAD</t>
        </is>
      </c>
      <c r="G612" s="4" t="n">
        <v>0</v>
      </c>
      <c r="H612" s="4" t="n">
        <v>0</v>
      </c>
      <c r="I612" s="4" t="n">
        <v>0</v>
      </c>
      <c r="J612" s="4" t="n">
        <v>0</v>
      </c>
      <c r="K612" s="4" t="n">
        <v>0</v>
      </c>
      <c r="L612" s="3" t="n">
        <v>0</v>
      </c>
      <c r="M612" s="3" t="n">
        <v>0</v>
      </c>
      <c r="N612" s="3" t="n">
        <v>0</v>
      </c>
      <c r="O612" s="4" t="str"/>
      <c r="P612" s="4" t="str"/>
      <c r="Q612" s="4" t="str"/>
      <c r="R612" s="4" t="str"/>
      <c r="S612" s="4" t="str"/>
      <c r="T612" s="4" t="str"/>
      <c r="U612" s="4" t="str"/>
      <c r="V612" s="4" t="n">
        <v>1</v>
      </c>
    </row>
    <row r="613">
      <c r="A613" t="n">
        <v>79</v>
      </c>
      <c r="B613" t="inlineStr">
        <is>
          <t>20574602450</t>
        </is>
      </c>
      <c r="C613" t="inlineStr">
        <is>
          <t>COOPERATIVA AGRARIA FRUTOS DEL ANDE</t>
        </is>
      </c>
      <c r="D613" s="6" t="n">
        <v>2021</v>
      </c>
      <c r="E613" t="n">
        <v>1</v>
      </c>
      <c r="F613" t="inlineStr">
        <is>
          <t>CALIDAD</t>
        </is>
      </c>
      <c r="G613" s="4" t="n">
        <v>80</v>
      </c>
      <c r="H613" s="4" t="n">
        <v>37</v>
      </c>
      <c r="I613" s="4" t="n">
        <v>117</v>
      </c>
      <c r="J613" s="4" t="n">
        <v>36</v>
      </c>
      <c r="K613" s="4" t="n">
        <v>9</v>
      </c>
      <c r="L613" s="3" t="n">
        <v>195944.1</v>
      </c>
      <c r="M613" s="3" t="n">
        <v>0</v>
      </c>
      <c r="N613" s="3" t="n">
        <v>195944.1</v>
      </c>
      <c r="O613" s="4" t="str"/>
      <c r="P613" s="4" t="str"/>
      <c r="Q613" s="4" t="str"/>
      <c r="R613" s="4" t="str"/>
      <c r="S613" s="4" t="str"/>
      <c r="T613" s="4" t="str"/>
      <c r="U613" s="4" t="str"/>
      <c r="V613" s="4" t="n">
        <v>1</v>
      </c>
    </row>
    <row r="614">
      <c r="A614" t="n">
        <v>79</v>
      </c>
      <c r="B614" t="inlineStr">
        <is>
          <t>20574602450</t>
        </is>
      </c>
      <c r="C614" t="inlineStr">
        <is>
          <t>COOPERATIVA AGRARIA FRUTOS DEL ANDE</t>
        </is>
      </c>
      <c r="D614" s="6" t="n">
        <v>2022</v>
      </c>
      <c r="E614" t="n">
        <v>1</v>
      </c>
      <c r="F614" t="inlineStr">
        <is>
          <t>CALIDAD</t>
        </is>
      </c>
      <c r="G614" s="4" t="n">
        <v>80</v>
      </c>
      <c r="H614" s="4" t="n">
        <v>37</v>
      </c>
      <c r="I614" s="4" t="n">
        <v>117</v>
      </c>
      <c r="J614" s="4" t="n">
        <v>15</v>
      </c>
      <c r="K614" s="4" t="n">
        <v>2</v>
      </c>
      <c r="L614" s="3" t="n">
        <v>0</v>
      </c>
      <c r="M614" s="3" t="n">
        <v>115372.86</v>
      </c>
      <c r="N614" s="3" t="n">
        <v>115372.86</v>
      </c>
      <c r="O614" s="4" t="str"/>
      <c r="P614" s="4" t="str"/>
      <c r="Q614" s="4" t="str"/>
      <c r="R614" s="4" t="str"/>
      <c r="S614" s="4" t="str"/>
      <c r="T614" s="4" t="str"/>
      <c r="U614" s="4" t="str"/>
      <c r="V614" s="4" t="n">
        <v>1</v>
      </c>
    </row>
    <row r="615">
      <c r="A615" t="n">
        <v>79</v>
      </c>
      <c r="B615" t="inlineStr">
        <is>
          <t>20574602450</t>
        </is>
      </c>
      <c r="C615" t="inlineStr">
        <is>
          <t>COOPERATIVA AGRARIA FRUTOS DEL ANDE</t>
        </is>
      </c>
      <c r="D615" s="6" t="n">
        <v>2023</v>
      </c>
      <c r="E615" t="n">
        <v>1</v>
      </c>
      <c r="F615" t="inlineStr">
        <is>
          <t>CALIDAD</t>
        </is>
      </c>
      <c r="G615" s="4" t="n">
        <v>80</v>
      </c>
      <c r="H615" s="4" t="n">
        <v>37</v>
      </c>
      <c r="I615" s="4" t="n">
        <v>117</v>
      </c>
      <c r="J615" s="4" t="n">
        <v>55</v>
      </c>
      <c r="K615" s="4" t="n">
        <v>8</v>
      </c>
      <c r="L615" s="3" t="n">
        <v>624324.13</v>
      </c>
      <c r="M615" s="3" t="n">
        <v>299314.59</v>
      </c>
      <c r="N615" s="3" t="n">
        <v>923638.72</v>
      </c>
      <c r="O615" s="4" t="n">
        <v>0</v>
      </c>
      <c r="P615" s="4" t="n">
        <v>0</v>
      </c>
      <c r="Q615" s="4" t="n">
        <v>0</v>
      </c>
      <c r="R615" s="4" t="n">
        <v>923638.72</v>
      </c>
      <c r="S615" s="4" t="n">
        <v>0</v>
      </c>
      <c r="T615" s="4" t="n">
        <v>0</v>
      </c>
      <c r="U615" s="4" t="n">
        <v>923638.72</v>
      </c>
      <c r="V615" s="4" t="n">
        <v>1</v>
      </c>
    </row>
    <row r="616">
      <c r="A616" t="n">
        <v>79</v>
      </c>
      <c r="B616" t="inlineStr">
        <is>
          <t>20574602450</t>
        </is>
      </c>
      <c r="C616" t="inlineStr">
        <is>
          <t>COOPERATIVA AGRARIA FRUTOS DEL ANDE</t>
        </is>
      </c>
      <c r="D616" s="6" t="n">
        <v>2024</v>
      </c>
      <c r="E616" t="n">
        <v>1</v>
      </c>
      <c r="F616" t="inlineStr">
        <is>
          <t>CALIDAD</t>
        </is>
      </c>
      <c r="G616" s="4" t="n">
        <v>40</v>
      </c>
      <c r="H616" s="4" t="n">
        <v>18</v>
      </c>
      <c r="I616" s="4" t="n">
        <v>58</v>
      </c>
      <c r="J616" s="4" t="n">
        <v>16</v>
      </c>
      <c r="K616" s="4" t="n">
        <v>2</v>
      </c>
      <c r="L616" s="3" t="n">
        <v>726147.19994</v>
      </c>
      <c r="M616" s="3" t="n">
        <v>0</v>
      </c>
      <c r="N616" s="3" t="n">
        <v>726147.19994</v>
      </c>
      <c r="O616" s="4" t="n">
        <v>0</v>
      </c>
      <c r="P616" s="4" t="n">
        <v>0</v>
      </c>
      <c r="Q616" s="4" t="str"/>
      <c r="R616" s="4" t="n">
        <v>726147.19994</v>
      </c>
      <c r="S616" s="4" t="n">
        <v>0</v>
      </c>
      <c r="T616" s="4" t="n">
        <v>0</v>
      </c>
      <c r="U616" s="4" t="n">
        <v>726147.19994</v>
      </c>
      <c r="V616" s="4" t="n">
        <v>1</v>
      </c>
    </row>
    <row r="617">
      <c r="A617" t="n">
        <v>79</v>
      </c>
      <c r="B617" t="inlineStr">
        <is>
          <t>20574602450</t>
        </is>
      </c>
      <c r="C617" t="inlineStr">
        <is>
          <t>COOPERATIVA AGRARIA FRUTOS DEL ANDE</t>
        </is>
      </c>
      <c r="D617" s="6" t="n">
        <v>2025</v>
      </c>
      <c r="E617" t="n">
        <v>1</v>
      </c>
      <c r="F617" t="inlineStr">
        <is>
          <t>CALIDAD</t>
        </is>
      </c>
      <c r="G617" s="4" t="n">
        <v>0</v>
      </c>
      <c r="H617" s="4" t="n">
        <v>0</v>
      </c>
      <c r="I617" s="4" t="n">
        <v>0</v>
      </c>
      <c r="J617" s="4" t="n">
        <v>0</v>
      </c>
      <c r="K617" s="4" t="n">
        <v>0</v>
      </c>
      <c r="L617" s="3" t="n">
        <v>155461.4</v>
      </c>
      <c r="M617" s="3" t="n">
        <v>0</v>
      </c>
      <c r="N617" s="3" t="n">
        <v>155461.4</v>
      </c>
      <c r="O617" s="4" t="n">
        <v>327</v>
      </c>
      <c r="P617" s="4" t="n">
        <v>0</v>
      </c>
      <c r="Q617" s="4" t="str"/>
      <c r="R617" s="4" t="n">
        <v>155134.4</v>
      </c>
      <c r="S617" s="4" t="n">
        <v>0</v>
      </c>
      <c r="T617" s="4" t="n">
        <v>0</v>
      </c>
      <c r="U617" s="4" t="n">
        <v>155461.4</v>
      </c>
      <c r="V617" s="4" t="n">
        <v>1</v>
      </c>
    </row>
    <row r="618">
      <c r="A618" t="n">
        <v>80</v>
      </c>
      <c r="B618" t="inlineStr">
        <is>
          <t>20601377781</t>
        </is>
      </c>
      <c r="C618" t="inlineStr">
        <is>
          <t>COOPERATIVA AGRARIA DE PRODUCTORES DEL DISTRITO DE TAMBILLO</t>
        </is>
      </c>
      <c r="D618" s="6" t="n">
        <v>2018</v>
      </c>
      <c r="F618" t="inlineStr">
        <is>
          <t>CALIDAD</t>
        </is>
      </c>
      <c r="G618" s="4" t="str"/>
      <c r="H618" s="4" t="str"/>
      <c r="I618" s="4" t="n">
        <v>0</v>
      </c>
      <c r="J618" s="4" t="str"/>
      <c r="K618" s="4" t="str"/>
      <c r="L618" s="3" t="str"/>
      <c r="M618" s="3" t="str"/>
      <c r="N618" s="3" t="n">
        <v>0</v>
      </c>
      <c r="O618" s="4" t="str"/>
      <c r="P618" s="4" t="str"/>
      <c r="Q618" s="4" t="str"/>
      <c r="R618" s="4" t="str"/>
      <c r="S618" s="4" t="str"/>
      <c r="T618" s="4" t="str"/>
      <c r="U618" s="4" t="str"/>
      <c r="V618" s="4" t="n">
        <v>1</v>
      </c>
    </row>
    <row r="619">
      <c r="A619" t="n">
        <v>80</v>
      </c>
      <c r="B619" t="inlineStr">
        <is>
          <t>20601377781</t>
        </is>
      </c>
      <c r="C619" t="inlineStr">
        <is>
          <t>COOPERATIVA AGRARIA DE PRODUCTORES DEL DISTRITO DE TAMBILLO</t>
        </is>
      </c>
      <c r="D619" s="6" t="n">
        <v>2019</v>
      </c>
      <c r="F619" t="inlineStr">
        <is>
          <t>CALIDAD</t>
        </is>
      </c>
      <c r="G619" s="4" t="n">
        <v>0</v>
      </c>
      <c r="H619" s="4" t="n">
        <v>0</v>
      </c>
      <c r="I619" s="4" t="n">
        <v>0</v>
      </c>
      <c r="J619" s="4" t="str"/>
      <c r="K619" s="4" t="str"/>
      <c r="L619" s="3" t="n">
        <v>0</v>
      </c>
      <c r="M619" s="3" t="n">
        <v>0</v>
      </c>
      <c r="N619" s="3" t="n">
        <v>0</v>
      </c>
      <c r="O619" s="4" t="str"/>
      <c r="P619" s="4" t="str"/>
      <c r="Q619" s="4" t="str"/>
      <c r="R619" s="4" t="str"/>
      <c r="S619" s="4" t="str"/>
      <c r="T619" s="4" t="str"/>
      <c r="U619" s="4" t="str"/>
      <c r="V619" s="4" t="n">
        <v>1</v>
      </c>
    </row>
    <row r="620">
      <c r="A620" t="n">
        <v>80</v>
      </c>
      <c r="B620" t="inlineStr">
        <is>
          <t>20601377781</t>
        </is>
      </c>
      <c r="C620" t="inlineStr">
        <is>
          <t>COOPERATIVA AGRARIA DE PRODUCTORES DEL DISTRITO DE TAMBILLO</t>
        </is>
      </c>
      <c r="D620" s="6" t="n">
        <v>2020</v>
      </c>
      <c r="F620" t="inlineStr">
        <is>
          <t>CALIDAD</t>
        </is>
      </c>
      <c r="G620" s="4" t="n">
        <v>0</v>
      </c>
      <c r="H620" s="4" t="n">
        <v>0</v>
      </c>
      <c r="I620" s="4" t="n">
        <v>0</v>
      </c>
      <c r="J620" s="4" t="n">
        <v>0</v>
      </c>
      <c r="K620" s="4" t="n">
        <v>0</v>
      </c>
      <c r="L620" s="3" t="n">
        <v>0</v>
      </c>
      <c r="M620" s="3" t="n">
        <v>0</v>
      </c>
      <c r="N620" s="3" t="n">
        <v>0</v>
      </c>
      <c r="O620" s="4" t="str"/>
      <c r="P620" s="4" t="str"/>
      <c r="Q620" s="4" t="str"/>
      <c r="R620" s="4" t="str"/>
      <c r="S620" s="4" t="str"/>
      <c r="T620" s="4" t="str"/>
      <c r="U620" s="4" t="str"/>
      <c r="V620" s="4" t="n">
        <v>1</v>
      </c>
    </row>
    <row r="621">
      <c r="A621" t="n">
        <v>80</v>
      </c>
      <c r="B621" t="inlineStr">
        <is>
          <t>20601377781</t>
        </is>
      </c>
      <c r="C621" t="inlineStr">
        <is>
          <t>COOPERATIVA AGRARIA DE PRODUCTORES DEL DISTRITO DE TAMBILLO</t>
        </is>
      </c>
      <c r="D621" s="6" t="n">
        <v>2021</v>
      </c>
      <c r="E621" t="n">
        <v>1</v>
      </c>
      <c r="F621" t="inlineStr">
        <is>
          <t>CALIDAD</t>
        </is>
      </c>
      <c r="G621" s="4" t="n">
        <v>58</v>
      </c>
      <c r="H621" s="4" t="n">
        <v>18</v>
      </c>
      <c r="I621" s="4" t="n">
        <v>76</v>
      </c>
      <c r="J621" s="4" t="n">
        <v>39</v>
      </c>
      <c r="K621" s="4" t="n">
        <v>9</v>
      </c>
      <c r="L621" s="3" t="n">
        <v>96273.64999999999</v>
      </c>
      <c r="M621" s="3" t="n">
        <v>0</v>
      </c>
      <c r="N621" s="3" t="n">
        <v>96273.64999999999</v>
      </c>
      <c r="O621" s="4" t="str"/>
      <c r="P621" s="4" t="str"/>
      <c r="Q621" s="4" t="str"/>
      <c r="R621" s="4" t="str"/>
      <c r="S621" s="4" t="str"/>
      <c r="T621" s="4" t="str"/>
      <c r="U621" s="4" t="str"/>
      <c r="V621" s="4" t="n">
        <v>1</v>
      </c>
    </row>
    <row r="622">
      <c r="A622" t="n">
        <v>80</v>
      </c>
      <c r="B622" t="inlineStr">
        <is>
          <t>20601377781</t>
        </is>
      </c>
      <c r="C622" t="inlineStr">
        <is>
          <t>COOPERATIVA AGRARIA DE PRODUCTORES DEL DISTRITO DE TAMBILLO</t>
        </is>
      </c>
      <c r="D622" s="6" t="n">
        <v>2022</v>
      </c>
      <c r="E622" t="n">
        <v>1</v>
      </c>
      <c r="F622" t="inlineStr">
        <is>
          <t>CALIDAD</t>
        </is>
      </c>
      <c r="G622" s="4" t="n">
        <v>58</v>
      </c>
      <c r="H622" s="4" t="n">
        <v>18</v>
      </c>
      <c r="I622" s="4" t="n">
        <v>76</v>
      </c>
      <c r="J622" s="4" t="n">
        <v>21</v>
      </c>
      <c r="K622" s="4" t="n">
        <v>2</v>
      </c>
      <c r="L622" s="3" t="n">
        <v>118400</v>
      </c>
      <c r="M622" s="3" t="n">
        <v>0</v>
      </c>
      <c r="N622" s="3" t="n">
        <v>118400</v>
      </c>
      <c r="O622" s="4" t="str"/>
      <c r="P622" s="4" t="str"/>
      <c r="Q622" s="4" t="str"/>
      <c r="R622" s="4" t="str"/>
      <c r="S622" s="4" t="str"/>
      <c r="T622" s="4" t="str"/>
      <c r="U622" s="4" t="str"/>
      <c r="V622" s="4" t="n">
        <v>1</v>
      </c>
    </row>
    <row r="623">
      <c r="A623" t="n">
        <v>80</v>
      </c>
      <c r="B623" t="inlineStr">
        <is>
          <t>20601377781</t>
        </is>
      </c>
      <c r="C623" t="inlineStr">
        <is>
          <t>COOPERATIVA AGRARIA DE PRODUCTORES DEL DISTRITO DE TAMBILLO</t>
        </is>
      </c>
      <c r="D623" s="6" t="n">
        <v>2023</v>
      </c>
      <c r="E623" t="n">
        <v>1</v>
      </c>
      <c r="F623" t="inlineStr">
        <is>
          <t>CALIDAD</t>
        </is>
      </c>
      <c r="G623" s="4" t="n">
        <v>58</v>
      </c>
      <c r="H623" s="4" t="n">
        <v>18</v>
      </c>
      <c r="I623" s="4" t="n">
        <v>76</v>
      </c>
      <c r="J623" s="4" t="n">
        <v>63</v>
      </c>
      <c r="K623" s="4" t="n">
        <v>5</v>
      </c>
      <c r="L623" s="3" t="n">
        <v>473161</v>
      </c>
      <c r="M623" s="3" t="n">
        <v>0</v>
      </c>
      <c r="N623" s="3" t="n">
        <v>473161</v>
      </c>
      <c r="O623" s="4" t="n">
        <v>0</v>
      </c>
      <c r="P623" s="4" t="n">
        <v>207150</v>
      </c>
      <c r="Q623" s="4" t="n">
        <v>0</v>
      </c>
      <c r="R623" s="4" t="n">
        <v>266011</v>
      </c>
      <c r="S623" s="4" t="n">
        <v>0</v>
      </c>
      <c r="T623" s="4" t="n">
        <v>0</v>
      </c>
      <c r="U623" s="4" t="n">
        <v>473161</v>
      </c>
      <c r="V623" s="4" t="n">
        <v>1</v>
      </c>
    </row>
    <row r="624">
      <c r="A624" t="n">
        <v>80</v>
      </c>
      <c r="B624" t="inlineStr">
        <is>
          <t>20601377781</t>
        </is>
      </c>
      <c r="C624" t="inlineStr">
        <is>
          <t>COOPERATIVA AGRARIA DE PRODUCTORES DEL DISTRITO DE TAMBILLO</t>
        </is>
      </c>
      <c r="D624" s="6" t="n">
        <v>2024</v>
      </c>
      <c r="E624" t="n">
        <v>1</v>
      </c>
      <c r="F624" t="inlineStr">
        <is>
          <t>CALIDAD</t>
        </is>
      </c>
      <c r="G624" s="4" t="n">
        <v>56</v>
      </c>
      <c r="H624" s="4" t="n">
        <v>14</v>
      </c>
      <c r="I624" s="4" t="n">
        <v>70</v>
      </c>
      <c r="J624" s="4" t="n">
        <v>28</v>
      </c>
      <c r="K624" s="4" t="n">
        <v>2</v>
      </c>
      <c r="L624" s="3" t="n">
        <v>612530.9998995</v>
      </c>
      <c r="M624" s="3" t="n">
        <v>0</v>
      </c>
      <c r="N624" s="3" t="n">
        <v>612530.9998995</v>
      </c>
      <c r="O624" s="4" t="n">
        <v>0</v>
      </c>
      <c r="P624" s="4" t="n">
        <v>595200</v>
      </c>
      <c r="Q624" s="4" t="str"/>
      <c r="R624" s="4" t="n">
        <v>17330.9998995</v>
      </c>
      <c r="S624" s="4" t="n">
        <v>0</v>
      </c>
      <c r="T624" s="4" t="n">
        <v>0</v>
      </c>
      <c r="U624" s="4" t="n">
        <v>612530.9998995</v>
      </c>
      <c r="V624" s="4" t="n">
        <v>1</v>
      </c>
    </row>
    <row r="625">
      <c r="A625" t="n">
        <v>80</v>
      </c>
      <c r="B625" t="inlineStr">
        <is>
          <t>20601377781</t>
        </is>
      </c>
      <c r="C625" t="inlineStr">
        <is>
          <t>COOPERATIVA AGRARIA DE PRODUCTORES DEL DISTRITO DE TAMBILLO</t>
        </is>
      </c>
      <c r="D625" s="6" t="n">
        <v>2025</v>
      </c>
      <c r="E625" t="n">
        <v>1</v>
      </c>
      <c r="F625" t="inlineStr">
        <is>
          <t>CALIDAD</t>
        </is>
      </c>
      <c r="G625" s="4" t="n">
        <v>0</v>
      </c>
      <c r="H625" s="4" t="n">
        <v>0</v>
      </c>
      <c r="I625" s="4" t="n">
        <v>0</v>
      </c>
      <c r="J625" s="4" t="n">
        <v>0</v>
      </c>
      <c r="K625" s="4" t="n">
        <v>0</v>
      </c>
      <c r="L625" s="3" t="n">
        <v>182500</v>
      </c>
      <c r="M625" s="3" t="n">
        <v>0</v>
      </c>
      <c r="N625" s="3" t="n">
        <v>182500</v>
      </c>
      <c r="O625" s="4" t="n">
        <v>0</v>
      </c>
      <c r="P625" s="4" t="n">
        <v>182500</v>
      </c>
      <c r="Q625" s="4" t="str"/>
      <c r="R625" s="4" t="n">
        <v>0</v>
      </c>
      <c r="S625" s="4" t="n">
        <v>0</v>
      </c>
      <c r="T625" s="4" t="n">
        <v>0</v>
      </c>
      <c r="U625" s="4" t="n">
        <v>182500</v>
      </c>
      <c r="V625" s="4" t="n">
        <v>1</v>
      </c>
    </row>
    <row r="626">
      <c r="A626" t="n">
        <v>81</v>
      </c>
      <c r="B626" t="inlineStr">
        <is>
          <t>20603942028</t>
        </is>
      </c>
      <c r="C626" t="inlineStr">
        <is>
          <t>COOPERATIVA AGRARIA DE PRODUCTORES TIKANKA CHIARA-AYACUCHO</t>
        </is>
      </c>
      <c r="D626" s="6" t="n">
        <v>2018</v>
      </c>
      <c r="F626" t="inlineStr">
        <is>
          <t>PAC</t>
        </is>
      </c>
      <c r="G626" s="4" t="str"/>
      <c r="H626" s="4" t="str"/>
      <c r="I626" s="4" t="n">
        <v>0</v>
      </c>
      <c r="J626" s="4" t="str"/>
      <c r="K626" s="4" t="str"/>
      <c r="L626" s="3" t="str"/>
      <c r="M626" s="3" t="str"/>
      <c r="N626" s="3" t="n">
        <v>0</v>
      </c>
      <c r="O626" s="4" t="str"/>
      <c r="P626" s="4" t="str"/>
      <c r="Q626" s="4" t="str"/>
      <c r="R626" s="4" t="str"/>
      <c r="S626" s="4" t="str"/>
      <c r="T626" s="4" t="str"/>
      <c r="U626" s="4" t="str"/>
      <c r="V626" s="4" t="n">
        <v>1</v>
      </c>
    </row>
    <row r="627">
      <c r="A627" t="n">
        <v>81</v>
      </c>
      <c r="B627" t="inlineStr">
        <is>
          <t>20603942028</t>
        </is>
      </c>
      <c r="C627" t="inlineStr">
        <is>
          <t>COOPERATIVA AGRARIA DE PRODUCTORES TIKANKA CHIARA-AYACUCHO</t>
        </is>
      </c>
      <c r="D627" s="6" t="n">
        <v>2019</v>
      </c>
      <c r="F627" t="inlineStr">
        <is>
          <t>PAC</t>
        </is>
      </c>
      <c r="G627" s="4" t="n">
        <v>0</v>
      </c>
      <c r="H627" s="4" t="n">
        <v>0</v>
      </c>
      <c r="I627" s="4" t="n">
        <v>0</v>
      </c>
      <c r="J627" s="4" t="str"/>
      <c r="K627" s="4" t="str"/>
      <c r="L627" s="3" t="n">
        <v>0</v>
      </c>
      <c r="M627" s="3" t="n">
        <v>0</v>
      </c>
      <c r="N627" s="3" t="n">
        <v>0</v>
      </c>
      <c r="O627" s="4" t="str"/>
      <c r="P627" s="4" t="str"/>
      <c r="Q627" s="4" t="str"/>
      <c r="R627" s="4" t="str"/>
      <c r="S627" s="4" t="str"/>
      <c r="T627" s="4" t="str"/>
      <c r="U627" s="4" t="str"/>
      <c r="V627" s="4" t="n">
        <v>1</v>
      </c>
    </row>
    <row r="628">
      <c r="A628" t="n">
        <v>81</v>
      </c>
      <c r="B628" t="inlineStr">
        <is>
          <t>20603942028</t>
        </is>
      </c>
      <c r="C628" t="inlineStr">
        <is>
          <t>COOPERATIVA AGRARIA DE PRODUCTORES TIKANKA CHIARA-AYACUCHO</t>
        </is>
      </c>
      <c r="D628" s="6" t="n">
        <v>2020</v>
      </c>
      <c r="F628" t="inlineStr">
        <is>
          <t>PAC</t>
        </is>
      </c>
      <c r="G628" s="4" t="n">
        <v>0</v>
      </c>
      <c r="H628" s="4" t="n">
        <v>0</v>
      </c>
      <c r="I628" s="4" t="n">
        <v>0</v>
      </c>
      <c r="J628" s="4" t="n">
        <v>0</v>
      </c>
      <c r="K628" s="4" t="n">
        <v>0</v>
      </c>
      <c r="L628" s="3" t="n">
        <v>0</v>
      </c>
      <c r="M628" s="3" t="n">
        <v>0</v>
      </c>
      <c r="N628" s="3" t="n">
        <v>0</v>
      </c>
      <c r="O628" s="4" t="str"/>
      <c r="P628" s="4" t="str"/>
      <c r="Q628" s="4" t="str"/>
      <c r="R628" s="4" t="str"/>
      <c r="S628" s="4" t="str"/>
      <c r="T628" s="4" t="str"/>
      <c r="U628" s="4" t="str"/>
      <c r="V628" s="4" t="n">
        <v>1</v>
      </c>
    </row>
    <row r="629">
      <c r="A629" t="n">
        <v>81</v>
      </c>
      <c r="B629" t="inlineStr">
        <is>
          <t>20603942028</t>
        </is>
      </c>
      <c r="C629" t="inlineStr">
        <is>
          <t>COOPERATIVA AGRARIA DE PRODUCTORES TIKANKA CHIARA-AYACUCHO</t>
        </is>
      </c>
      <c r="D629" s="6" t="n">
        <v>2021</v>
      </c>
      <c r="E629" t="n">
        <v>1</v>
      </c>
      <c r="F629" t="inlineStr">
        <is>
          <t>PAC</t>
        </is>
      </c>
      <c r="G629" s="4" t="n">
        <v>17</v>
      </c>
      <c r="H629" s="4" t="n">
        <v>12</v>
      </c>
      <c r="I629" s="4" t="n">
        <v>29</v>
      </c>
      <c r="J629" s="4" t="n">
        <v>38</v>
      </c>
      <c r="K629" s="4" t="n">
        <v>9</v>
      </c>
      <c r="L629" s="3" t="n">
        <v>84480</v>
      </c>
      <c r="M629" s="3" t="n">
        <v>0</v>
      </c>
      <c r="N629" s="3" t="n">
        <v>84480</v>
      </c>
      <c r="O629" s="4" t="str"/>
      <c r="P629" s="4" t="str"/>
      <c r="Q629" s="4" t="str"/>
      <c r="R629" s="4" t="str"/>
      <c r="S629" s="4" t="str"/>
      <c r="T629" s="4" t="str"/>
      <c r="U629" s="4" t="str"/>
      <c r="V629" s="4" t="n">
        <v>1</v>
      </c>
    </row>
    <row r="630">
      <c r="A630" t="n">
        <v>81</v>
      </c>
      <c r="B630" t="inlineStr">
        <is>
          <t>20603942028</t>
        </is>
      </c>
      <c r="C630" t="inlineStr">
        <is>
          <t>COOPERATIVA AGRARIA DE PRODUCTORES TIKANKA CHIARA-AYACUCHO</t>
        </is>
      </c>
      <c r="D630" s="6" t="n">
        <v>2022</v>
      </c>
      <c r="E630" t="n">
        <v>1</v>
      </c>
      <c r="F630" t="inlineStr">
        <is>
          <t>PAC</t>
        </is>
      </c>
      <c r="G630" s="4" t="n">
        <v>17</v>
      </c>
      <c r="H630" s="4" t="n">
        <v>12</v>
      </c>
      <c r="I630" s="4" t="n">
        <v>29</v>
      </c>
      <c r="J630" s="4" t="n">
        <v>21</v>
      </c>
      <c r="K630" s="4" t="n">
        <v>3</v>
      </c>
      <c r="L630" s="3" t="n">
        <v>106900</v>
      </c>
      <c r="M630" s="3" t="n">
        <v>0</v>
      </c>
      <c r="N630" s="3" t="n">
        <v>106900</v>
      </c>
      <c r="O630" s="4" t="str"/>
      <c r="P630" s="4" t="str"/>
      <c r="Q630" s="4" t="str"/>
      <c r="R630" s="4" t="str"/>
      <c r="S630" s="4" t="str"/>
      <c r="T630" s="4" t="str"/>
      <c r="U630" s="4" t="str"/>
      <c r="V630" s="4" t="n">
        <v>1</v>
      </c>
    </row>
    <row r="631">
      <c r="A631" t="n">
        <v>81</v>
      </c>
      <c r="B631" t="inlineStr">
        <is>
          <t>20603942028</t>
        </is>
      </c>
      <c r="C631" t="inlineStr">
        <is>
          <t>COOPERATIVA AGRARIA DE PRODUCTORES TIKANKA CHIARA-AYACUCHO</t>
        </is>
      </c>
      <c r="D631" s="6" t="n">
        <v>2023</v>
      </c>
      <c r="E631" t="n">
        <v>1</v>
      </c>
      <c r="F631" t="inlineStr">
        <is>
          <t>PAC</t>
        </is>
      </c>
      <c r="G631" s="4" t="n">
        <v>17</v>
      </c>
      <c r="H631" s="4" t="n">
        <v>12</v>
      </c>
      <c r="I631" s="4" t="n">
        <v>29</v>
      </c>
      <c r="J631" s="4" t="n">
        <v>62</v>
      </c>
      <c r="K631" s="4" t="n">
        <v>5</v>
      </c>
      <c r="L631" s="3" t="n">
        <v>266550</v>
      </c>
      <c r="M631" s="3" t="n">
        <v>0</v>
      </c>
      <c r="N631" s="3" t="n">
        <v>266550</v>
      </c>
      <c r="O631" s="4" t="n">
        <v>0</v>
      </c>
      <c r="P631" s="4" t="n">
        <v>266550</v>
      </c>
      <c r="Q631" s="4" t="n">
        <v>0</v>
      </c>
      <c r="R631" s="4" t="n">
        <v>0</v>
      </c>
      <c r="S631" s="4" t="n">
        <v>0</v>
      </c>
      <c r="T631" s="4" t="n">
        <v>0</v>
      </c>
      <c r="U631" s="4" t="n">
        <v>266550</v>
      </c>
      <c r="V631" s="4" t="n">
        <v>1</v>
      </c>
    </row>
    <row r="632">
      <c r="A632" t="n">
        <v>81</v>
      </c>
      <c r="B632" t="inlineStr">
        <is>
          <t>20603942028</t>
        </is>
      </c>
      <c r="C632" t="inlineStr">
        <is>
          <t>COOPERATIVA AGRARIA DE PRODUCTORES TIKANKA CHIARA-AYACUCHO</t>
        </is>
      </c>
      <c r="D632" s="6" t="n">
        <v>2024</v>
      </c>
      <c r="E632" t="n">
        <v>1</v>
      </c>
      <c r="F632" t="inlineStr">
        <is>
          <t>PAC</t>
        </is>
      </c>
      <c r="G632" s="4" t="n">
        <v>17</v>
      </c>
      <c r="H632" s="4" t="n">
        <v>12</v>
      </c>
      <c r="I632" s="4" t="n">
        <v>29</v>
      </c>
      <c r="J632" s="4" t="n">
        <v>28</v>
      </c>
      <c r="K632" s="4" t="n">
        <v>2</v>
      </c>
      <c r="L632" s="3" t="n">
        <v>302050</v>
      </c>
      <c r="M632" s="3" t="n">
        <v>0</v>
      </c>
      <c r="N632" s="3" t="n">
        <v>302050</v>
      </c>
      <c r="O632" s="4" t="n">
        <v>0</v>
      </c>
      <c r="P632" s="4" t="n">
        <v>302050</v>
      </c>
      <c r="Q632" s="4" t="str"/>
      <c r="R632" s="4" t="n">
        <v>0</v>
      </c>
      <c r="S632" s="4" t="n">
        <v>0</v>
      </c>
      <c r="T632" s="4" t="n">
        <v>0</v>
      </c>
      <c r="U632" s="4" t="n">
        <v>302050</v>
      </c>
      <c r="V632" s="4" t="n">
        <v>1</v>
      </c>
    </row>
    <row r="633">
      <c r="A633" t="n">
        <v>81</v>
      </c>
      <c r="B633" t="inlineStr">
        <is>
          <t>20603942028</t>
        </is>
      </c>
      <c r="C633" t="inlineStr">
        <is>
          <t>COOPERATIVA AGRARIA DE PRODUCTORES TIKANKA CHIARA-AYACUCHO</t>
        </is>
      </c>
      <c r="D633" s="6" t="n">
        <v>2025</v>
      </c>
      <c r="F633" t="inlineStr">
        <is>
          <t>PAC</t>
        </is>
      </c>
      <c r="G633" s="4" t="n">
        <v>0</v>
      </c>
      <c r="H633" s="4" t="n">
        <v>0</v>
      </c>
      <c r="I633" s="4" t="n">
        <v>0</v>
      </c>
      <c r="J633" s="4" t="n">
        <v>0</v>
      </c>
      <c r="K633" s="4" t="n">
        <v>0</v>
      </c>
      <c r="L633" s="3" t="n">
        <v>0</v>
      </c>
      <c r="M633" s="3" t="n">
        <v>0</v>
      </c>
      <c r="N633" s="3" t="n">
        <v>0</v>
      </c>
      <c r="O633" s="4" t="n">
        <v>0</v>
      </c>
      <c r="P633" s="4" t="n">
        <v>0</v>
      </c>
      <c r="Q633" s="4" t="str"/>
      <c r="R633" s="4" t="n">
        <v>0</v>
      </c>
      <c r="S633" s="4" t="n">
        <v>0</v>
      </c>
      <c r="T633" s="4" t="n">
        <v>0</v>
      </c>
      <c r="U633" s="4" t="n">
        <v>0</v>
      </c>
      <c r="V633" s="4" t="n">
        <v>1</v>
      </c>
    </row>
    <row r="634">
      <c r="A634" t="n">
        <v>82</v>
      </c>
      <c r="B634" t="inlineStr">
        <is>
          <t xml:space="preserve">20604495483 </t>
        </is>
      </c>
      <c r="C634" t="inlineStr">
        <is>
          <t>COOPERATIVA DE USUARIOS AGROINDUSTRIAL DE PRODUCTORES INTI RAYMI</t>
        </is>
      </c>
      <c r="D634" s="6" t="n">
        <v>2018</v>
      </c>
      <c r="F634" t="inlineStr">
        <is>
          <t>PAC</t>
        </is>
      </c>
      <c r="G634" s="4" t="str"/>
      <c r="H634" s="4" t="str"/>
      <c r="I634" s="4" t="n">
        <v>0</v>
      </c>
      <c r="J634" s="4" t="str"/>
      <c r="K634" s="4" t="str"/>
      <c r="L634" s="3" t="str"/>
      <c r="M634" s="3" t="str"/>
      <c r="N634" s="3" t="n">
        <v>0</v>
      </c>
      <c r="O634" s="4" t="str"/>
      <c r="P634" s="4" t="str"/>
      <c r="Q634" s="4" t="str"/>
      <c r="R634" s="4" t="str"/>
      <c r="S634" s="4" t="str"/>
      <c r="T634" s="4" t="str"/>
      <c r="U634" s="4" t="str"/>
      <c r="V634" s="4" t="n">
        <v>1</v>
      </c>
    </row>
    <row r="635">
      <c r="A635" t="n">
        <v>82</v>
      </c>
      <c r="B635" t="inlineStr">
        <is>
          <t xml:space="preserve">20604495483 </t>
        </is>
      </c>
      <c r="C635" t="inlineStr">
        <is>
          <t>COOPERATIVA DE USUARIOS AGROINDUSTRIAL DE PRODUCTORES INTI RAYMI</t>
        </is>
      </c>
      <c r="D635" s="6" t="n">
        <v>2019</v>
      </c>
      <c r="F635" t="inlineStr">
        <is>
          <t>PAC</t>
        </is>
      </c>
      <c r="G635" s="4" t="n">
        <v>0</v>
      </c>
      <c r="H635" s="4" t="n">
        <v>0</v>
      </c>
      <c r="I635" s="4" t="n">
        <v>0</v>
      </c>
      <c r="J635" s="4" t="str"/>
      <c r="K635" s="4" t="str"/>
      <c r="L635" s="3" t="n">
        <v>0</v>
      </c>
      <c r="M635" s="3" t="n">
        <v>0</v>
      </c>
      <c r="N635" s="3" t="n">
        <v>0</v>
      </c>
      <c r="O635" s="4" t="str"/>
      <c r="P635" s="4" t="str"/>
      <c r="Q635" s="4" t="str"/>
      <c r="R635" s="4" t="str"/>
      <c r="S635" s="4" t="str"/>
      <c r="T635" s="4" t="str"/>
      <c r="U635" s="4" t="str"/>
      <c r="V635" s="4" t="n">
        <v>1</v>
      </c>
    </row>
    <row r="636">
      <c r="A636" t="n">
        <v>82</v>
      </c>
      <c r="B636" t="inlineStr">
        <is>
          <t xml:space="preserve">20604495483 </t>
        </is>
      </c>
      <c r="C636" t="inlineStr">
        <is>
          <t>COOPERATIVA DE USUARIOS AGROINDUSTRIAL DE PRODUCTORES INTI RAYMI</t>
        </is>
      </c>
      <c r="D636" s="6" t="n">
        <v>2020</v>
      </c>
      <c r="F636" t="inlineStr">
        <is>
          <t>PAC</t>
        </is>
      </c>
      <c r="G636" s="4" t="n">
        <v>0</v>
      </c>
      <c r="H636" s="4" t="n">
        <v>0</v>
      </c>
      <c r="I636" s="4" t="n">
        <v>0</v>
      </c>
      <c r="J636" s="4" t="n">
        <v>0</v>
      </c>
      <c r="K636" s="4" t="n">
        <v>0</v>
      </c>
      <c r="L636" s="3" t="n">
        <v>0</v>
      </c>
      <c r="M636" s="3" t="n">
        <v>0</v>
      </c>
      <c r="N636" s="3" t="n">
        <v>0</v>
      </c>
      <c r="O636" s="4" t="str"/>
      <c r="P636" s="4" t="str"/>
      <c r="Q636" s="4" t="str"/>
      <c r="R636" s="4" t="str"/>
      <c r="S636" s="4" t="str"/>
      <c r="T636" s="4" t="str"/>
      <c r="U636" s="4" t="str"/>
      <c r="V636" s="4" t="n">
        <v>1</v>
      </c>
    </row>
    <row r="637">
      <c r="A637" t="n">
        <v>82</v>
      </c>
      <c r="B637" t="inlineStr">
        <is>
          <t xml:space="preserve">20604495483 </t>
        </is>
      </c>
      <c r="C637" t="inlineStr">
        <is>
          <t>COOPERATIVA DE USUARIOS AGROINDUSTRIAL DE PRODUCTORES INTI RAYMI</t>
        </is>
      </c>
      <c r="D637" s="6" t="n">
        <v>2021</v>
      </c>
      <c r="E637" t="n">
        <v>1</v>
      </c>
      <c r="F637" t="inlineStr">
        <is>
          <t>PAC</t>
        </is>
      </c>
      <c r="G637" s="4" t="n">
        <v>20</v>
      </c>
      <c r="H637" s="4" t="n">
        <v>22</v>
      </c>
      <c r="I637" s="4" t="n">
        <v>42</v>
      </c>
      <c r="J637" s="4" t="n">
        <v>37</v>
      </c>
      <c r="K637" s="4" t="n">
        <v>9</v>
      </c>
      <c r="L637" s="3" t="n">
        <v>0</v>
      </c>
      <c r="M637" s="3" t="n">
        <v>0</v>
      </c>
      <c r="N637" s="3" t="n">
        <v>0</v>
      </c>
      <c r="O637" s="4" t="str"/>
      <c r="P637" s="4" t="str"/>
      <c r="Q637" s="4" t="str"/>
      <c r="R637" s="4" t="str"/>
      <c r="S637" s="4" t="str"/>
      <c r="T637" s="4" t="str"/>
      <c r="U637" s="4" t="str"/>
      <c r="V637" s="4" t="n">
        <v>1</v>
      </c>
    </row>
    <row r="638">
      <c r="A638" t="n">
        <v>82</v>
      </c>
      <c r="B638" t="inlineStr">
        <is>
          <t xml:space="preserve">20604495483 </t>
        </is>
      </c>
      <c r="C638" t="inlineStr">
        <is>
          <t>COOPERATIVA DE USUARIOS AGROINDUSTRIAL DE PRODUCTORES INTI RAYMI</t>
        </is>
      </c>
      <c r="D638" s="6" t="n">
        <v>2022</v>
      </c>
      <c r="E638" t="n">
        <v>1</v>
      </c>
      <c r="F638" t="inlineStr">
        <is>
          <t>PAC</t>
        </is>
      </c>
      <c r="G638" s="4" t="n">
        <v>20</v>
      </c>
      <c r="H638" s="4" t="n">
        <v>22</v>
      </c>
      <c r="I638" s="4" t="n">
        <v>42</v>
      </c>
      <c r="J638" s="4" t="n">
        <v>21</v>
      </c>
      <c r="K638" s="4" t="n">
        <v>3</v>
      </c>
      <c r="L638" s="3" t="n">
        <v>107000</v>
      </c>
      <c r="M638" s="3" t="n">
        <v>0</v>
      </c>
      <c r="N638" s="3" t="n">
        <v>107000</v>
      </c>
      <c r="O638" s="4" t="str"/>
      <c r="P638" s="4" t="str"/>
      <c r="Q638" s="4" t="str"/>
      <c r="R638" s="4" t="str"/>
      <c r="S638" s="4" t="str"/>
      <c r="T638" s="4" t="str"/>
      <c r="U638" s="4" t="str"/>
      <c r="V638" s="4" t="n">
        <v>1</v>
      </c>
    </row>
    <row r="639">
      <c r="A639" t="n">
        <v>82</v>
      </c>
      <c r="B639" t="inlineStr">
        <is>
          <t xml:space="preserve">20604495483 </t>
        </is>
      </c>
      <c r="C639" t="inlineStr">
        <is>
          <t>COOPERATIVA DE USUARIOS AGROINDUSTRIAL DE PRODUCTORES INTI RAYMI</t>
        </is>
      </c>
      <c r="D639" s="6" t="n">
        <v>2023</v>
      </c>
      <c r="E639" t="n">
        <v>1</v>
      </c>
      <c r="F639" t="inlineStr">
        <is>
          <t>PAC</t>
        </is>
      </c>
      <c r="G639" s="4" t="n">
        <v>20</v>
      </c>
      <c r="H639" s="4" t="n">
        <v>22</v>
      </c>
      <c r="I639" s="4" t="n">
        <v>42</v>
      </c>
      <c r="J639" s="4" t="n">
        <v>55</v>
      </c>
      <c r="K639" s="4" t="n">
        <v>5</v>
      </c>
      <c r="L639" s="3" t="n">
        <v>310000</v>
      </c>
      <c r="M639" s="3" t="n">
        <v>0</v>
      </c>
      <c r="N639" s="3" t="n">
        <v>310000</v>
      </c>
      <c r="O639" s="4" t="n">
        <v>0</v>
      </c>
      <c r="P639" s="4" t="n">
        <v>245000</v>
      </c>
      <c r="Q639" s="4" t="n">
        <v>0</v>
      </c>
      <c r="R639" s="4" t="n">
        <v>65000</v>
      </c>
      <c r="S639" s="4" t="n">
        <v>0</v>
      </c>
      <c r="T639" s="4" t="n">
        <v>0</v>
      </c>
      <c r="U639" s="4" t="n">
        <v>310000</v>
      </c>
      <c r="V639" s="4" t="n">
        <v>1</v>
      </c>
    </row>
    <row r="640">
      <c r="A640" t="n">
        <v>82</v>
      </c>
      <c r="B640" t="inlineStr">
        <is>
          <t xml:space="preserve">20604495483 </t>
        </is>
      </c>
      <c r="C640" t="inlineStr">
        <is>
          <t>COOPERATIVA DE USUARIOS AGROINDUSTRIAL DE PRODUCTORES INTI RAYMI</t>
        </is>
      </c>
      <c r="D640" s="6" t="n">
        <v>2024</v>
      </c>
      <c r="F640" t="inlineStr">
        <is>
          <t>PAC</t>
        </is>
      </c>
      <c r="G640" s="4" t="n">
        <v>0</v>
      </c>
      <c r="H640" s="4" t="n">
        <v>0</v>
      </c>
      <c r="I640" s="4" t="n">
        <v>0</v>
      </c>
      <c r="J640" s="4" t="n">
        <v>0</v>
      </c>
      <c r="K640" s="4" t="n">
        <v>0</v>
      </c>
      <c r="L640" s="3" t="n">
        <v>0</v>
      </c>
      <c r="M640" s="3" t="n">
        <v>0</v>
      </c>
      <c r="N640" s="3" t="n">
        <v>0</v>
      </c>
      <c r="O640" s="4" t="n">
        <v>0</v>
      </c>
      <c r="P640" s="4" t="n">
        <v>0</v>
      </c>
      <c r="Q640" s="4" t="str"/>
      <c r="R640" s="4" t="n">
        <v>0</v>
      </c>
      <c r="S640" s="4" t="n">
        <v>0</v>
      </c>
      <c r="T640" s="4" t="n">
        <v>0</v>
      </c>
      <c r="U640" s="4" t="n">
        <v>0</v>
      </c>
      <c r="V640" s="4" t="n">
        <v>1</v>
      </c>
    </row>
    <row r="641">
      <c r="A641" t="n">
        <v>82</v>
      </c>
      <c r="B641" t="inlineStr">
        <is>
          <t xml:space="preserve">20604495483 </t>
        </is>
      </c>
      <c r="C641" t="inlineStr">
        <is>
          <t>COOPERATIVA DE USUARIOS AGROINDUSTRIAL DE PRODUCTORES INTI RAYMI</t>
        </is>
      </c>
      <c r="D641" s="6" t="n">
        <v>2025</v>
      </c>
      <c r="F641" t="inlineStr">
        <is>
          <t>PAC</t>
        </is>
      </c>
      <c r="G641" s="4" t="n">
        <v>0</v>
      </c>
      <c r="H641" s="4" t="n">
        <v>0</v>
      </c>
      <c r="I641" s="4" t="n">
        <v>0</v>
      </c>
      <c r="J641" s="4" t="n">
        <v>0</v>
      </c>
      <c r="K641" s="4" t="n">
        <v>0</v>
      </c>
      <c r="L641" s="3" t="n">
        <v>0</v>
      </c>
      <c r="M641" s="3" t="n">
        <v>0</v>
      </c>
      <c r="N641" s="3" t="n">
        <v>0</v>
      </c>
      <c r="O641" s="4" t="n">
        <v>0</v>
      </c>
      <c r="P641" s="4" t="n">
        <v>0</v>
      </c>
      <c r="Q641" s="4" t="str"/>
      <c r="R641" s="4" t="n">
        <v>0</v>
      </c>
      <c r="S641" s="4" t="n">
        <v>0</v>
      </c>
      <c r="T641" s="4" t="n">
        <v>0</v>
      </c>
      <c r="U641" s="4" t="n">
        <v>0</v>
      </c>
      <c r="V641" s="4" t="n">
        <v>1</v>
      </c>
    </row>
    <row r="642">
      <c r="A642" t="n">
        <v>83</v>
      </c>
      <c r="B642" t="inlineStr">
        <is>
          <t xml:space="preserve">20494923832 </t>
        </is>
      </c>
      <c r="C642" t="inlineStr">
        <is>
          <t>ASOCIACION NUEVA ESPERANZA DE ALLPACHACA</t>
        </is>
      </c>
      <c r="D642" s="6" t="n">
        <v>2018</v>
      </c>
      <c r="F642" t="inlineStr">
        <is>
          <t>PAC</t>
        </is>
      </c>
      <c r="G642" s="4" t="str"/>
      <c r="H642" s="4" t="str"/>
      <c r="I642" s="4" t="n">
        <v>0</v>
      </c>
      <c r="J642" s="4" t="str"/>
      <c r="K642" s="4" t="str"/>
      <c r="L642" s="3" t="str"/>
      <c r="M642" s="3" t="str"/>
      <c r="N642" s="3" t="n">
        <v>0</v>
      </c>
      <c r="O642" s="4" t="str"/>
      <c r="P642" s="4" t="str"/>
      <c r="Q642" s="4" t="str"/>
      <c r="R642" s="4" t="str"/>
      <c r="S642" s="4" t="str"/>
      <c r="T642" s="4" t="str"/>
      <c r="U642" s="4" t="str"/>
      <c r="V642" s="4" t="n">
        <v>1</v>
      </c>
    </row>
    <row r="643">
      <c r="A643" t="n">
        <v>83</v>
      </c>
      <c r="B643" t="inlineStr">
        <is>
          <t xml:space="preserve">20494923832 </t>
        </is>
      </c>
      <c r="C643" t="inlineStr">
        <is>
          <t>ASOCIACION NUEVA ESPERANZA DE ALLPACHACA</t>
        </is>
      </c>
      <c r="D643" s="6" t="n">
        <v>2019</v>
      </c>
      <c r="F643" t="inlineStr">
        <is>
          <t>PAC</t>
        </is>
      </c>
      <c r="G643" s="4" t="n">
        <v>0</v>
      </c>
      <c r="H643" s="4" t="n">
        <v>0</v>
      </c>
      <c r="I643" s="4" t="n">
        <v>0</v>
      </c>
      <c r="J643" s="4" t="str"/>
      <c r="K643" s="4" t="str"/>
      <c r="L643" s="3" t="n">
        <v>0</v>
      </c>
      <c r="M643" s="3" t="n">
        <v>0</v>
      </c>
      <c r="N643" s="3" t="n">
        <v>0</v>
      </c>
      <c r="O643" s="4" t="str"/>
      <c r="P643" s="4" t="str"/>
      <c r="Q643" s="4" t="str"/>
      <c r="R643" s="4" t="str"/>
      <c r="S643" s="4" t="str"/>
      <c r="T643" s="4" t="str"/>
      <c r="U643" s="4" t="str"/>
      <c r="V643" s="4" t="n">
        <v>1</v>
      </c>
    </row>
    <row r="644">
      <c r="A644" t="n">
        <v>83</v>
      </c>
      <c r="B644" t="inlineStr">
        <is>
          <t xml:space="preserve">20494923832 </t>
        </is>
      </c>
      <c r="C644" t="inlineStr">
        <is>
          <t>ASOCIACION NUEVA ESPERANZA DE ALLPACHACA</t>
        </is>
      </c>
      <c r="D644" s="6" t="n">
        <v>2020</v>
      </c>
      <c r="F644" t="inlineStr">
        <is>
          <t>PAC</t>
        </is>
      </c>
      <c r="G644" s="4" t="n">
        <v>0</v>
      </c>
      <c r="H644" s="4" t="n">
        <v>0</v>
      </c>
      <c r="I644" s="4" t="n">
        <v>0</v>
      </c>
      <c r="J644" s="4" t="n">
        <v>0</v>
      </c>
      <c r="K644" s="4" t="n">
        <v>0</v>
      </c>
      <c r="L644" s="3" t="n">
        <v>0</v>
      </c>
      <c r="M644" s="3" t="n">
        <v>0</v>
      </c>
      <c r="N644" s="3" t="n">
        <v>0</v>
      </c>
      <c r="O644" s="4" t="str"/>
      <c r="P644" s="4" t="str"/>
      <c r="Q644" s="4" t="str"/>
      <c r="R644" s="4" t="str"/>
      <c r="S644" s="4" t="str"/>
      <c r="T644" s="4" t="str"/>
      <c r="U644" s="4" t="str"/>
      <c r="V644" s="4" t="n">
        <v>1</v>
      </c>
    </row>
    <row r="645">
      <c r="A645" t="n">
        <v>83</v>
      </c>
      <c r="B645" t="inlineStr">
        <is>
          <t xml:space="preserve">20494923832 </t>
        </is>
      </c>
      <c r="C645" t="inlineStr">
        <is>
          <t>ASOCIACION NUEVA ESPERANZA DE ALLPACHACA</t>
        </is>
      </c>
      <c r="D645" s="6" t="n">
        <v>2021</v>
      </c>
      <c r="E645" t="n">
        <v>1</v>
      </c>
      <c r="F645" t="inlineStr">
        <is>
          <t>PAC</t>
        </is>
      </c>
      <c r="G645" s="4" t="n">
        <v>9</v>
      </c>
      <c r="H645" s="4" t="n">
        <v>5</v>
      </c>
      <c r="I645" s="4" t="n">
        <v>14</v>
      </c>
      <c r="J645" s="4" t="n">
        <v>30</v>
      </c>
      <c r="K645" s="4" t="n">
        <v>9</v>
      </c>
      <c r="L645" s="3" t="n">
        <v>9965</v>
      </c>
      <c r="M645" s="3" t="n">
        <v>0</v>
      </c>
      <c r="N645" s="3" t="n">
        <v>9965</v>
      </c>
      <c r="O645" s="4" t="str"/>
      <c r="P645" s="4" t="str"/>
      <c r="Q645" s="4" t="str"/>
      <c r="R645" s="4" t="str"/>
      <c r="S645" s="4" t="str"/>
      <c r="T645" s="4" t="str"/>
      <c r="U645" s="4" t="str"/>
      <c r="V645" s="4" t="n">
        <v>1</v>
      </c>
    </row>
    <row r="646">
      <c r="A646" t="n">
        <v>83</v>
      </c>
      <c r="B646" t="inlineStr">
        <is>
          <t xml:space="preserve">20494923832 </t>
        </is>
      </c>
      <c r="C646" t="inlineStr">
        <is>
          <t>ASOCIACION NUEVA ESPERANZA DE ALLPACHACA</t>
        </is>
      </c>
      <c r="D646" s="6" t="n">
        <v>2022</v>
      </c>
      <c r="E646" t="n">
        <v>1</v>
      </c>
      <c r="F646" t="inlineStr">
        <is>
          <t>PAC</t>
        </is>
      </c>
      <c r="G646" s="4" t="n">
        <v>9</v>
      </c>
      <c r="H646" s="4" t="n">
        <v>5</v>
      </c>
      <c r="I646" s="4" t="n">
        <v>14</v>
      </c>
      <c r="J646" s="4" t="n">
        <v>32</v>
      </c>
      <c r="K646" s="4" t="n">
        <v>4</v>
      </c>
      <c r="L646" s="3" t="n">
        <v>13235</v>
      </c>
      <c r="M646" s="3" t="n">
        <v>0</v>
      </c>
      <c r="N646" s="3" t="n">
        <v>13235</v>
      </c>
      <c r="O646" s="4" t="str"/>
      <c r="P646" s="4" t="str"/>
      <c r="Q646" s="4" t="str"/>
      <c r="R646" s="4" t="str"/>
      <c r="S646" s="4" t="str"/>
      <c r="T646" s="4" t="str"/>
      <c r="U646" s="4" t="str"/>
      <c r="V646" s="4" t="n">
        <v>1</v>
      </c>
    </row>
    <row r="647">
      <c r="A647" t="n">
        <v>83</v>
      </c>
      <c r="B647" t="inlineStr">
        <is>
          <t xml:space="preserve">20494923832 </t>
        </is>
      </c>
      <c r="C647" t="inlineStr">
        <is>
          <t>ASOCIACION NUEVA ESPERANZA DE ALLPACHACA</t>
        </is>
      </c>
      <c r="D647" s="6" t="n">
        <v>2023</v>
      </c>
      <c r="F647" t="inlineStr">
        <is>
          <t>PAC</t>
        </is>
      </c>
      <c r="G647" s="4" t="n">
        <v>0</v>
      </c>
      <c r="H647" s="4" t="n">
        <v>0</v>
      </c>
      <c r="I647" s="4" t="n">
        <v>0</v>
      </c>
      <c r="J647" s="4" t="n">
        <v>0</v>
      </c>
      <c r="K647" s="4" t="n">
        <v>0</v>
      </c>
      <c r="L647" s="3" t="n">
        <v>0</v>
      </c>
      <c r="M647" s="3" t="n">
        <v>0</v>
      </c>
      <c r="N647" s="3" t="n">
        <v>0</v>
      </c>
      <c r="O647" s="4" t="n">
        <v>0</v>
      </c>
      <c r="P647" s="4" t="n">
        <v>0</v>
      </c>
      <c r="Q647" s="4" t="n">
        <v>0</v>
      </c>
      <c r="R647" s="4" t="n">
        <v>0</v>
      </c>
      <c r="S647" s="4" t="n">
        <v>0</v>
      </c>
      <c r="T647" s="4" t="n">
        <v>0</v>
      </c>
      <c r="U647" s="4" t="n">
        <v>0</v>
      </c>
      <c r="V647" s="4" t="n">
        <v>1</v>
      </c>
    </row>
    <row r="648">
      <c r="A648" t="n">
        <v>83</v>
      </c>
      <c r="B648" t="inlineStr">
        <is>
          <t xml:space="preserve">20494923832 </t>
        </is>
      </c>
      <c r="C648" t="inlineStr">
        <is>
          <t>ASOCIACION NUEVA ESPERANZA DE ALLPACHACA</t>
        </is>
      </c>
      <c r="D648" s="6" t="n">
        <v>2024</v>
      </c>
      <c r="F648" t="inlineStr">
        <is>
          <t>PAC</t>
        </is>
      </c>
      <c r="G648" s="4" t="n">
        <v>0</v>
      </c>
      <c r="H648" s="4" t="n">
        <v>0</v>
      </c>
      <c r="I648" s="4" t="n">
        <v>0</v>
      </c>
      <c r="J648" s="4" t="n">
        <v>0</v>
      </c>
      <c r="K648" s="4" t="n">
        <v>0</v>
      </c>
      <c r="L648" s="3" t="n">
        <v>0</v>
      </c>
      <c r="M648" s="3" t="n">
        <v>0</v>
      </c>
      <c r="N648" s="3" t="n">
        <v>0</v>
      </c>
      <c r="O648" s="4" t="n">
        <v>0</v>
      </c>
      <c r="P648" s="4" t="n">
        <v>0</v>
      </c>
      <c r="Q648" s="4" t="str"/>
      <c r="R648" s="4" t="n">
        <v>0</v>
      </c>
      <c r="S648" s="4" t="n">
        <v>0</v>
      </c>
      <c r="T648" s="4" t="n">
        <v>0</v>
      </c>
      <c r="U648" s="4" t="n">
        <v>0</v>
      </c>
      <c r="V648" s="4" t="n">
        <v>1</v>
      </c>
    </row>
    <row r="649">
      <c r="A649" t="n">
        <v>83</v>
      </c>
      <c r="B649" t="inlineStr">
        <is>
          <t xml:space="preserve">20494923832 </t>
        </is>
      </c>
      <c r="C649" t="inlineStr">
        <is>
          <t>ASOCIACION NUEVA ESPERANZA DE ALLPACHACA</t>
        </is>
      </c>
      <c r="D649" s="6" t="n">
        <v>2025</v>
      </c>
      <c r="F649" t="inlineStr">
        <is>
          <t>PAC</t>
        </is>
      </c>
      <c r="G649" s="4" t="n">
        <v>0</v>
      </c>
      <c r="H649" s="4" t="n">
        <v>0</v>
      </c>
      <c r="I649" s="4" t="n">
        <v>0</v>
      </c>
      <c r="J649" s="4" t="n">
        <v>0</v>
      </c>
      <c r="K649" s="4" t="n">
        <v>0</v>
      </c>
      <c r="L649" s="3" t="n">
        <v>0</v>
      </c>
      <c r="M649" s="3" t="n">
        <v>0</v>
      </c>
      <c r="N649" s="3" t="n">
        <v>0</v>
      </c>
      <c r="O649" s="4" t="n">
        <v>0</v>
      </c>
      <c r="P649" s="4" t="n">
        <v>0</v>
      </c>
      <c r="Q649" s="4" t="str"/>
      <c r="R649" s="4" t="n">
        <v>0</v>
      </c>
      <c r="S649" s="4" t="n">
        <v>0</v>
      </c>
      <c r="T649" s="4" t="n">
        <v>0</v>
      </c>
      <c r="U649" s="4" t="n">
        <v>0</v>
      </c>
      <c r="V649" s="4" t="n">
        <v>1</v>
      </c>
    </row>
    <row r="650">
      <c r="A650" t="n">
        <v>84</v>
      </c>
      <c r="B650" t="inlineStr">
        <is>
          <t>20534200952</t>
        </is>
      </c>
      <c r="C650" t="inlineStr">
        <is>
          <t>ASOCIACION DE GANADEROS Y PRODUCTORES LACTEOS MUSUQ ALLPACHAKA</t>
        </is>
      </c>
      <c r="D650" s="6" t="n">
        <v>2018</v>
      </c>
      <c r="F650" t="inlineStr">
        <is>
          <t>PAC</t>
        </is>
      </c>
      <c r="G650" s="4" t="str"/>
      <c r="H650" s="4" t="str"/>
      <c r="I650" s="4" t="n">
        <v>0</v>
      </c>
      <c r="J650" s="4" t="str"/>
      <c r="K650" s="4" t="str"/>
      <c r="L650" s="3" t="str"/>
      <c r="M650" s="3" t="str"/>
      <c r="N650" s="3" t="n">
        <v>0</v>
      </c>
      <c r="O650" s="4" t="str"/>
      <c r="P650" s="4" t="str"/>
      <c r="Q650" s="4" t="str"/>
      <c r="R650" s="4" t="str"/>
      <c r="S650" s="4" t="str"/>
      <c r="T650" s="4" t="str"/>
      <c r="U650" s="4" t="str"/>
      <c r="V650" s="4" t="n">
        <v>1</v>
      </c>
    </row>
    <row r="651">
      <c r="A651" t="n">
        <v>84</v>
      </c>
      <c r="B651" t="inlineStr">
        <is>
          <t>20534200952</t>
        </is>
      </c>
      <c r="C651" t="inlineStr">
        <is>
          <t>ASOCIACION DE GANADEROS Y PRODUCTORES LACTEOS MUSUQ ALLPACHAKA</t>
        </is>
      </c>
      <c r="D651" s="6" t="n">
        <v>2019</v>
      </c>
      <c r="F651" t="inlineStr">
        <is>
          <t>PAC</t>
        </is>
      </c>
      <c r="G651" s="4" t="n">
        <v>0</v>
      </c>
      <c r="H651" s="4" t="n">
        <v>0</v>
      </c>
      <c r="I651" s="4" t="n">
        <v>0</v>
      </c>
      <c r="J651" s="4" t="str"/>
      <c r="K651" s="4" t="str"/>
      <c r="L651" s="3" t="n">
        <v>0</v>
      </c>
      <c r="M651" s="3" t="n">
        <v>0</v>
      </c>
      <c r="N651" s="3" t="n">
        <v>0</v>
      </c>
      <c r="O651" s="4" t="str"/>
      <c r="P651" s="4" t="str"/>
      <c r="Q651" s="4" t="str"/>
      <c r="R651" s="4" t="str"/>
      <c r="S651" s="4" t="str"/>
      <c r="T651" s="4" t="str"/>
      <c r="U651" s="4" t="str"/>
      <c r="V651" s="4" t="n">
        <v>1</v>
      </c>
    </row>
    <row r="652">
      <c r="A652" t="n">
        <v>84</v>
      </c>
      <c r="B652" t="inlineStr">
        <is>
          <t>20534200952</t>
        </is>
      </c>
      <c r="C652" t="inlineStr">
        <is>
          <t>ASOCIACION DE GANADEROS Y PRODUCTORES LACTEOS MUSUQ ALLPACHAKA</t>
        </is>
      </c>
      <c r="D652" s="6" t="n">
        <v>2020</v>
      </c>
      <c r="F652" t="inlineStr">
        <is>
          <t>PAC</t>
        </is>
      </c>
      <c r="G652" s="4" t="n">
        <v>0</v>
      </c>
      <c r="H652" s="4" t="n">
        <v>0</v>
      </c>
      <c r="I652" s="4" t="n">
        <v>0</v>
      </c>
      <c r="J652" s="4" t="n">
        <v>0</v>
      </c>
      <c r="K652" s="4" t="n">
        <v>0</v>
      </c>
      <c r="L652" s="3" t="n">
        <v>0</v>
      </c>
      <c r="M652" s="3" t="n">
        <v>0</v>
      </c>
      <c r="N652" s="3" t="n">
        <v>0</v>
      </c>
      <c r="O652" s="4" t="str"/>
      <c r="P652" s="4" t="str"/>
      <c r="Q652" s="4" t="str"/>
      <c r="R652" s="4" t="str"/>
      <c r="S652" s="4" t="str"/>
      <c r="T652" s="4" t="str"/>
      <c r="U652" s="4" t="str"/>
      <c r="V652" s="4" t="n">
        <v>1</v>
      </c>
    </row>
    <row r="653">
      <c r="A653" t="n">
        <v>84</v>
      </c>
      <c r="B653" t="inlineStr">
        <is>
          <t>20534200952</t>
        </is>
      </c>
      <c r="C653" t="inlineStr">
        <is>
          <t>ASOCIACION DE GANADEROS Y PRODUCTORES LACTEOS MUSUQ ALLPACHAKA</t>
        </is>
      </c>
      <c r="D653" s="6" t="n">
        <v>2021</v>
      </c>
      <c r="E653" t="n">
        <v>1</v>
      </c>
      <c r="F653" t="inlineStr">
        <is>
          <t>PAC</t>
        </is>
      </c>
      <c r="G653" s="4" t="n">
        <v>6</v>
      </c>
      <c r="H653" s="4" t="n">
        <v>6</v>
      </c>
      <c r="I653" s="4" t="n">
        <v>12</v>
      </c>
      <c r="J653" s="4" t="n">
        <v>31</v>
      </c>
      <c r="K653" s="4" t="n">
        <v>8</v>
      </c>
      <c r="L653" s="3" t="n">
        <v>12142</v>
      </c>
      <c r="M653" s="3" t="n">
        <v>0</v>
      </c>
      <c r="N653" s="3" t="n">
        <v>12142</v>
      </c>
      <c r="O653" s="4" t="str"/>
      <c r="P653" s="4" t="str"/>
      <c r="Q653" s="4" t="str"/>
      <c r="R653" s="4" t="str"/>
      <c r="S653" s="4" t="str"/>
      <c r="T653" s="4" t="str"/>
      <c r="U653" s="4" t="str"/>
      <c r="V653" s="4" t="n">
        <v>1</v>
      </c>
    </row>
    <row r="654">
      <c r="A654" t="n">
        <v>84</v>
      </c>
      <c r="B654" t="inlineStr">
        <is>
          <t>20534200952</t>
        </is>
      </c>
      <c r="C654" t="inlineStr">
        <is>
          <t>ASOCIACION DE GANADEROS Y PRODUCTORES LACTEOS MUSUQ ALLPACHAKA</t>
        </is>
      </c>
      <c r="D654" s="6" t="n">
        <v>2022</v>
      </c>
      <c r="E654" t="n">
        <v>1</v>
      </c>
      <c r="F654" t="inlineStr">
        <is>
          <t>PAC</t>
        </is>
      </c>
      <c r="G654" s="4" t="n">
        <v>6</v>
      </c>
      <c r="H654" s="4" t="n">
        <v>6</v>
      </c>
      <c r="I654" s="4" t="n">
        <v>12</v>
      </c>
      <c r="J654" s="4" t="n">
        <v>26</v>
      </c>
      <c r="K654" s="4" t="n">
        <v>6</v>
      </c>
      <c r="L654" s="3" t="n">
        <v>10170</v>
      </c>
      <c r="M654" s="3" t="n">
        <v>0</v>
      </c>
      <c r="N654" s="3" t="n">
        <v>10170</v>
      </c>
      <c r="O654" s="4" t="str"/>
      <c r="P654" s="4" t="str"/>
      <c r="Q654" s="4" t="str"/>
      <c r="R654" s="4" t="str"/>
      <c r="S654" s="4" t="str"/>
      <c r="T654" s="4" t="str"/>
      <c r="U654" s="4" t="str"/>
      <c r="V654" s="4" t="n">
        <v>1</v>
      </c>
    </row>
    <row r="655">
      <c r="A655" t="n">
        <v>84</v>
      </c>
      <c r="B655" t="inlineStr">
        <is>
          <t>20534200952</t>
        </is>
      </c>
      <c r="C655" t="inlineStr">
        <is>
          <t>ASOCIACION DE GANADEROS Y PRODUCTORES LACTEOS MUSUQ ALLPACHAKA</t>
        </is>
      </c>
      <c r="D655" s="6" t="n">
        <v>2023</v>
      </c>
      <c r="F655" t="inlineStr">
        <is>
          <t>PAC</t>
        </is>
      </c>
      <c r="G655" s="4" t="n">
        <v>0</v>
      </c>
      <c r="H655" s="4" t="n">
        <v>0</v>
      </c>
      <c r="I655" s="4" t="n">
        <v>0</v>
      </c>
      <c r="J655" s="4" t="n">
        <v>0</v>
      </c>
      <c r="K655" s="4" t="n">
        <v>0</v>
      </c>
      <c r="L655" s="3" t="n">
        <v>0</v>
      </c>
      <c r="M655" s="3" t="n">
        <v>0</v>
      </c>
      <c r="N655" s="3" t="n">
        <v>0</v>
      </c>
      <c r="O655" s="4" t="n">
        <v>0</v>
      </c>
      <c r="P655" s="4" t="n">
        <v>0</v>
      </c>
      <c r="Q655" s="4" t="n">
        <v>0</v>
      </c>
      <c r="R655" s="4" t="n">
        <v>0</v>
      </c>
      <c r="S655" s="4" t="n">
        <v>0</v>
      </c>
      <c r="T655" s="4" t="n">
        <v>0</v>
      </c>
      <c r="U655" s="4" t="n">
        <v>0</v>
      </c>
      <c r="V655" s="4" t="n">
        <v>1</v>
      </c>
    </row>
    <row r="656">
      <c r="A656" t="n">
        <v>84</v>
      </c>
      <c r="B656" t="inlineStr">
        <is>
          <t>20534200952</t>
        </is>
      </c>
      <c r="C656" t="inlineStr">
        <is>
          <t>ASOCIACION DE GANADEROS Y PRODUCTORES LACTEOS MUSUQ ALLPACHAKA</t>
        </is>
      </c>
      <c r="D656" s="6" t="n">
        <v>2024</v>
      </c>
      <c r="F656" t="inlineStr">
        <is>
          <t>PAC</t>
        </is>
      </c>
      <c r="G656" s="4" t="n">
        <v>0</v>
      </c>
      <c r="H656" s="4" t="n">
        <v>0</v>
      </c>
      <c r="I656" s="4" t="n">
        <v>0</v>
      </c>
      <c r="J656" s="4" t="n">
        <v>0</v>
      </c>
      <c r="K656" s="4" t="n">
        <v>0</v>
      </c>
      <c r="L656" s="3" t="n">
        <v>0</v>
      </c>
      <c r="M656" s="3" t="n">
        <v>0</v>
      </c>
      <c r="N656" s="3" t="n">
        <v>0</v>
      </c>
      <c r="O656" s="4" t="n">
        <v>0</v>
      </c>
      <c r="P656" s="4" t="n">
        <v>0</v>
      </c>
      <c r="Q656" s="4" t="str"/>
      <c r="R656" s="4" t="n">
        <v>0</v>
      </c>
      <c r="S656" s="4" t="n">
        <v>0</v>
      </c>
      <c r="T656" s="4" t="n">
        <v>0</v>
      </c>
      <c r="U656" s="4" t="n">
        <v>0</v>
      </c>
      <c r="V656" s="4" t="n">
        <v>1</v>
      </c>
    </row>
    <row r="657">
      <c r="A657" t="n">
        <v>84</v>
      </c>
      <c r="B657" t="inlineStr">
        <is>
          <t>20534200952</t>
        </is>
      </c>
      <c r="C657" t="inlineStr">
        <is>
          <t>ASOCIACION DE GANADEROS Y PRODUCTORES LACTEOS MUSUQ ALLPACHAKA</t>
        </is>
      </c>
      <c r="D657" s="6" t="n">
        <v>2025</v>
      </c>
      <c r="F657" t="inlineStr">
        <is>
          <t>PAC</t>
        </is>
      </c>
      <c r="G657" s="4" t="n">
        <v>0</v>
      </c>
      <c r="H657" s="4" t="n">
        <v>0</v>
      </c>
      <c r="I657" s="4" t="n">
        <v>0</v>
      </c>
      <c r="J657" s="4" t="n">
        <v>0</v>
      </c>
      <c r="K657" s="4" t="n">
        <v>0</v>
      </c>
      <c r="L657" s="3" t="n">
        <v>0</v>
      </c>
      <c r="M657" s="3" t="n">
        <v>0</v>
      </c>
      <c r="N657" s="3" t="n">
        <v>0</v>
      </c>
      <c r="O657" s="4" t="n">
        <v>0</v>
      </c>
      <c r="P657" s="4" t="n">
        <v>0</v>
      </c>
      <c r="Q657" s="4" t="str"/>
      <c r="R657" s="4" t="n">
        <v>0</v>
      </c>
      <c r="S657" s="4" t="n">
        <v>0</v>
      </c>
      <c r="T657" s="4" t="n">
        <v>0</v>
      </c>
      <c r="U657" s="4" t="n">
        <v>0</v>
      </c>
      <c r="V657" s="4" t="n">
        <v>1</v>
      </c>
    </row>
    <row r="658">
      <c r="A658" t="n">
        <v>85</v>
      </c>
      <c r="B658" t="inlineStr">
        <is>
          <t>20600235444</t>
        </is>
      </c>
      <c r="C658" t="inlineStr">
        <is>
          <t>COOPERATIVA AGRARIA QUEROHUAMBOS</t>
        </is>
      </c>
      <c r="D658" s="6" t="n">
        <v>2018</v>
      </c>
      <c r="E658" t="n">
        <v>1</v>
      </c>
      <c r="F658" t="inlineStr">
        <is>
          <t>PAC</t>
        </is>
      </c>
      <c r="G658" s="4" t="str"/>
      <c r="H658" s="4" t="str"/>
      <c r="I658" s="4" t="n">
        <v>149</v>
      </c>
      <c r="J658" s="4" t="str"/>
      <c r="K658" s="4" t="str"/>
      <c r="L658" s="3" t="str"/>
      <c r="M658" s="3" t="str"/>
      <c r="N658" s="3" t="n">
        <v>0</v>
      </c>
      <c r="O658" s="4" t="str"/>
      <c r="P658" s="4" t="str"/>
      <c r="Q658" s="4" t="str"/>
      <c r="R658" s="4" t="str"/>
      <c r="S658" s="4" t="str"/>
      <c r="T658" s="4" t="str"/>
      <c r="U658" s="4" t="str"/>
      <c r="V658" s="4" t="n">
        <v>1</v>
      </c>
    </row>
    <row r="659">
      <c r="A659" t="n">
        <v>85</v>
      </c>
      <c r="B659" t="inlineStr">
        <is>
          <t>20600235444</t>
        </is>
      </c>
      <c r="C659" t="inlineStr">
        <is>
          <t>COOPERATIVA AGRARIA QUEROHUAMBOS</t>
        </is>
      </c>
      <c r="D659" s="6" t="n">
        <v>2019</v>
      </c>
      <c r="F659" t="inlineStr">
        <is>
          <t>PAC</t>
        </is>
      </c>
      <c r="G659" s="4" t="n">
        <v>0</v>
      </c>
      <c r="H659" s="4" t="n">
        <v>0</v>
      </c>
      <c r="I659" s="4" t="n">
        <v>0</v>
      </c>
      <c r="J659" s="4" t="str"/>
      <c r="K659" s="4" t="str"/>
      <c r="L659" s="3" t="n">
        <v>0</v>
      </c>
      <c r="M659" s="3" t="n">
        <v>0</v>
      </c>
      <c r="N659" s="3" t="n">
        <v>0</v>
      </c>
      <c r="O659" s="4" t="str"/>
      <c r="P659" s="4" t="str"/>
      <c r="Q659" s="4" t="str"/>
      <c r="R659" s="4" t="str"/>
      <c r="S659" s="4" t="str"/>
      <c r="T659" s="4" t="str"/>
      <c r="U659" s="4" t="str"/>
      <c r="V659" s="4" t="n">
        <v>1</v>
      </c>
    </row>
    <row r="660">
      <c r="A660" t="n">
        <v>85</v>
      </c>
      <c r="B660" t="inlineStr">
        <is>
          <t>20600235444</t>
        </is>
      </c>
      <c r="C660" t="inlineStr">
        <is>
          <t>COOPERATIVA AGRARIA QUEROHUAMBOS</t>
        </is>
      </c>
      <c r="D660" s="6" t="n">
        <v>2020</v>
      </c>
      <c r="F660" t="inlineStr">
        <is>
          <t>PAC</t>
        </is>
      </c>
      <c r="G660" s="4" t="n">
        <v>0</v>
      </c>
      <c r="H660" s="4" t="n">
        <v>0</v>
      </c>
      <c r="I660" s="4" t="n">
        <v>0</v>
      </c>
      <c r="J660" s="4" t="n">
        <v>0</v>
      </c>
      <c r="K660" s="4" t="n">
        <v>0</v>
      </c>
      <c r="L660" s="3" t="n">
        <v>0</v>
      </c>
      <c r="M660" s="3" t="n">
        <v>0</v>
      </c>
      <c r="N660" s="3" t="n">
        <v>0</v>
      </c>
      <c r="O660" s="4" t="str"/>
      <c r="P660" s="4" t="str"/>
      <c r="Q660" s="4" t="str"/>
      <c r="R660" s="4" t="str"/>
      <c r="S660" s="4" t="str"/>
      <c r="T660" s="4" t="str"/>
      <c r="U660" s="4" t="str"/>
      <c r="V660" s="4" t="n">
        <v>1</v>
      </c>
    </row>
    <row r="661">
      <c r="A661" t="n">
        <v>85</v>
      </c>
      <c r="B661" t="inlineStr">
        <is>
          <t>20600235444</t>
        </is>
      </c>
      <c r="C661" t="inlineStr">
        <is>
          <t>COOPERATIVA AGRARIA QUEROHUAMBOS</t>
        </is>
      </c>
      <c r="D661" s="6" t="n">
        <v>2021</v>
      </c>
      <c r="F661" t="inlineStr">
        <is>
          <t>PAC</t>
        </is>
      </c>
      <c r="G661" s="4" t="n">
        <v>0</v>
      </c>
      <c r="H661" s="4" t="n">
        <v>0</v>
      </c>
      <c r="I661" s="4" t="n">
        <v>0</v>
      </c>
      <c r="J661" s="4" t="n">
        <v>0</v>
      </c>
      <c r="K661" s="4" t="n">
        <v>0</v>
      </c>
      <c r="L661" s="3" t="n">
        <v>0</v>
      </c>
      <c r="M661" s="3" t="n">
        <v>0</v>
      </c>
      <c r="N661" s="3" t="n">
        <v>0</v>
      </c>
      <c r="O661" s="4" t="str"/>
      <c r="P661" s="4" t="str"/>
      <c r="Q661" s="4" t="str"/>
      <c r="R661" s="4" t="str"/>
      <c r="S661" s="4" t="str"/>
      <c r="T661" s="4" t="str"/>
      <c r="U661" s="4" t="str"/>
      <c r="V661" s="4" t="n">
        <v>1</v>
      </c>
    </row>
    <row r="662">
      <c r="A662" t="n">
        <v>85</v>
      </c>
      <c r="B662" t="inlineStr">
        <is>
          <t>20600235444</t>
        </is>
      </c>
      <c r="C662" t="inlineStr">
        <is>
          <t>COOPERATIVA AGRARIA QUEROHUAMBOS</t>
        </is>
      </c>
      <c r="D662" s="6" t="n">
        <v>2022</v>
      </c>
      <c r="F662" t="inlineStr">
        <is>
          <t>PAC</t>
        </is>
      </c>
      <c r="G662" s="4" t="n">
        <v>0</v>
      </c>
      <c r="H662" s="4" t="n">
        <v>0</v>
      </c>
      <c r="I662" s="4" t="n">
        <v>0</v>
      </c>
      <c r="J662" s="4" t="n">
        <v>0</v>
      </c>
      <c r="K662" s="4" t="n">
        <v>0</v>
      </c>
      <c r="L662" s="3" t="n">
        <v>0</v>
      </c>
      <c r="M662" s="3" t="n">
        <v>0</v>
      </c>
      <c r="N662" s="3" t="n">
        <v>0</v>
      </c>
      <c r="O662" s="4" t="str"/>
      <c r="P662" s="4" t="str"/>
      <c r="Q662" s="4" t="str"/>
      <c r="R662" s="4" t="str"/>
      <c r="S662" s="4" t="str"/>
      <c r="T662" s="4" t="str"/>
      <c r="U662" s="4" t="str"/>
      <c r="V662" s="4" t="n">
        <v>1</v>
      </c>
    </row>
    <row r="663">
      <c r="A663" t="n">
        <v>85</v>
      </c>
      <c r="B663" t="inlineStr">
        <is>
          <t>20600235444</t>
        </is>
      </c>
      <c r="C663" t="inlineStr">
        <is>
          <t>COOPERATIVA AGRARIA QUEROHUAMBOS</t>
        </is>
      </c>
      <c r="D663" s="6" t="n">
        <v>2023</v>
      </c>
      <c r="F663" t="inlineStr">
        <is>
          <t>PAC</t>
        </is>
      </c>
      <c r="G663" s="4" t="n">
        <v>0</v>
      </c>
      <c r="H663" s="4" t="n">
        <v>0</v>
      </c>
      <c r="I663" s="4" t="n">
        <v>0</v>
      </c>
      <c r="J663" s="4" t="n">
        <v>0</v>
      </c>
      <c r="K663" s="4" t="n">
        <v>0</v>
      </c>
      <c r="L663" s="3" t="n">
        <v>0</v>
      </c>
      <c r="M663" s="3" t="n">
        <v>0</v>
      </c>
      <c r="N663" s="3" t="n">
        <v>0</v>
      </c>
      <c r="O663" s="4" t="n">
        <v>0</v>
      </c>
      <c r="P663" s="4" t="n">
        <v>0</v>
      </c>
      <c r="Q663" s="4" t="n">
        <v>0</v>
      </c>
      <c r="R663" s="4" t="n">
        <v>0</v>
      </c>
      <c r="S663" s="4" t="n">
        <v>0</v>
      </c>
      <c r="T663" s="4" t="n">
        <v>0</v>
      </c>
      <c r="U663" s="4" t="n">
        <v>0</v>
      </c>
      <c r="V663" s="4" t="n">
        <v>1</v>
      </c>
    </row>
    <row r="664">
      <c r="A664" t="n">
        <v>85</v>
      </c>
      <c r="B664" t="inlineStr">
        <is>
          <t>20600235444</t>
        </is>
      </c>
      <c r="C664" t="inlineStr">
        <is>
          <t>COOPERATIVA AGRARIA QUEROHUAMBOS</t>
        </is>
      </c>
      <c r="D664" s="6" t="n">
        <v>2024</v>
      </c>
      <c r="F664" t="inlineStr">
        <is>
          <t>PAC</t>
        </is>
      </c>
      <c r="G664" s="4" t="n">
        <v>0</v>
      </c>
      <c r="H664" s="4" t="n">
        <v>0</v>
      </c>
      <c r="I664" s="4" t="n">
        <v>0</v>
      </c>
      <c r="J664" s="4" t="n">
        <v>0</v>
      </c>
      <c r="K664" s="4" t="n">
        <v>0</v>
      </c>
      <c r="L664" s="3" t="n">
        <v>0</v>
      </c>
      <c r="M664" s="3" t="n">
        <v>0</v>
      </c>
      <c r="N664" s="3" t="n">
        <v>0</v>
      </c>
      <c r="O664" s="4" t="n">
        <v>0</v>
      </c>
      <c r="P664" s="4" t="n">
        <v>0</v>
      </c>
      <c r="Q664" s="4" t="str"/>
      <c r="R664" s="4" t="n">
        <v>0</v>
      </c>
      <c r="S664" s="4" t="n">
        <v>0</v>
      </c>
      <c r="T664" s="4" t="n">
        <v>0</v>
      </c>
      <c r="U664" s="4" t="n">
        <v>0</v>
      </c>
      <c r="V664" s="4" t="n">
        <v>1</v>
      </c>
    </row>
    <row r="665">
      <c r="A665" t="n">
        <v>85</v>
      </c>
      <c r="B665" t="inlineStr">
        <is>
          <t>20600235444</t>
        </is>
      </c>
      <c r="C665" t="inlineStr">
        <is>
          <t>COOPERATIVA AGRARIA QUEROHUAMBOS</t>
        </is>
      </c>
      <c r="D665" s="6" t="n">
        <v>2025</v>
      </c>
      <c r="F665" t="inlineStr">
        <is>
          <t>PAC</t>
        </is>
      </c>
      <c r="G665" s="4" t="n">
        <v>0</v>
      </c>
      <c r="H665" s="4" t="n">
        <v>0</v>
      </c>
      <c r="I665" s="4" t="n">
        <v>0</v>
      </c>
      <c r="J665" s="4" t="n">
        <v>0</v>
      </c>
      <c r="K665" s="4" t="n">
        <v>0</v>
      </c>
      <c r="L665" s="3" t="n">
        <v>0</v>
      </c>
      <c r="M665" s="3" t="n">
        <v>0</v>
      </c>
      <c r="N665" s="3" t="n">
        <v>0</v>
      </c>
      <c r="O665" s="4" t="n">
        <v>0</v>
      </c>
      <c r="P665" s="4" t="n">
        <v>0</v>
      </c>
      <c r="Q665" s="4" t="str"/>
      <c r="R665" s="4" t="n">
        <v>0</v>
      </c>
      <c r="S665" s="4" t="n">
        <v>0</v>
      </c>
      <c r="T665" s="4" t="n">
        <v>0</v>
      </c>
      <c r="U665" s="4" t="n">
        <v>0</v>
      </c>
      <c r="V665" s="4" t="n">
        <v>1</v>
      </c>
    </row>
    <row r="666">
      <c r="A666" t="n">
        <v>86</v>
      </c>
      <c r="B666" t="inlineStr">
        <is>
          <t>20491717221</t>
        </is>
      </c>
      <c r="C666" t="inlineStr">
        <is>
          <t>DERIVADOS LÁCTEOS BARRETO SRL</t>
        </is>
      </c>
      <c r="D666" s="6" t="n">
        <v>2018</v>
      </c>
      <c r="E666" t="n">
        <v>1</v>
      </c>
      <c r="F666" t="inlineStr">
        <is>
          <t>PAC</t>
        </is>
      </c>
      <c r="G666" s="4" t="str"/>
      <c r="H666" s="4" t="str"/>
      <c r="I666" s="4" t="n">
        <v>3</v>
      </c>
      <c r="J666" s="4" t="str"/>
      <c r="K666" s="4" t="str"/>
      <c r="L666" s="3" t="str"/>
      <c r="M666" s="3" t="str"/>
      <c r="N666" s="3" t="n">
        <v>0</v>
      </c>
      <c r="O666" s="4" t="str"/>
      <c r="P666" s="4" t="str"/>
      <c r="Q666" s="4" t="str"/>
      <c r="R666" s="4" t="str"/>
      <c r="S666" s="4" t="str"/>
      <c r="T666" s="4" t="str"/>
      <c r="U666" s="4" t="str"/>
      <c r="V666" s="4" t="n">
        <v>1</v>
      </c>
    </row>
    <row r="667">
      <c r="A667" t="n">
        <v>86</v>
      </c>
      <c r="B667" t="inlineStr">
        <is>
          <t>20491717221</t>
        </is>
      </c>
      <c r="C667" t="inlineStr">
        <is>
          <t>DERIVADOS LÁCTEOS BARRETO SRL</t>
        </is>
      </c>
      <c r="D667" s="6" t="n">
        <v>2019</v>
      </c>
      <c r="F667" t="inlineStr">
        <is>
          <t>PAC</t>
        </is>
      </c>
      <c r="G667" s="4" t="n">
        <v>0</v>
      </c>
      <c r="H667" s="4" t="n">
        <v>0</v>
      </c>
      <c r="I667" s="4" t="n">
        <v>0</v>
      </c>
      <c r="J667" s="4" t="str"/>
      <c r="K667" s="4" t="str"/>
      <c r="L667" s="3" t="n">
        <v>0</v>
      </c>
      <c r="M667" s="3" t="n">
        <v>0</v>
      </c>
      <c r="N667" s="3" t="n">
        <v>0</v>
      </c>
      <c r="O667" s="4" t="str"/>
      <c r="P667" s="4" t="str"/>
      <c r="Q667" s="4" t="str"/>
      <c r="R667" s="4" t="str"/>
      <c r="S667" s="4" t="str"/>
      <c r="T667" s="4" t="str"/>
      <c r="U667" s="4" t="str"/>
      <c r="V667" s="4" t="n">
        <v>1</v>
      </c>
    </row>
    <row r="668">
      <c r="A668" t="n">
        <v>86</v>
      </c>
      <c r="B668" t="inlineStr">
        <is>
          <t>20491717221</t>
        </is>
      </c>
      <c r="C668" t="inlineStr">
        <is>
          <t>DERIVADOS LÁCTEOS BARRETO SRL</t>
        </is>
      </c>
      <c r="D668" s="6" t="n">
        <v>2020</v>
      </c>
      <c r="F668" t="inlineStr">
        <is>
          <t>PAC</t>
        </is>
      </c>
      <c r="G668" s="4" t="n">
        <v>0</v>
      </c>
      <c r="H668" s="4" t="n">
        <v>0</v>
      </c>
      <c r="I668" s="4" t="n">
        <v>0</v>
      </c>
      <c r="J668" s="4" t="n">
        <v>0</v>
      </c>
      <c r="K668" s="4" t="n">
        <v>0</v>
      </c>
      <c r="L668" s="3" t="n">
        <v>0</v>
      </c>
      <c r="M668" s="3" t="n">
        <v>0</v>
      </c>
      <c r="N668" s="3" t="n">
        <v>0</v>
      </c>
      <c r="O668" s="4" t="str"/>
      <c r="P668" s="4" t="str"/>
      <c r="Q668" s="4" t="str"/>
      <c r="R668" s="4" t="str"/>
      <c r="S668" s="4" t="str"/>
      <c r="T668" s="4" t="str"/>
      <c r="U668" s="4" t="str"/>
      <c r="V668" s="4" t="n">
        <v>1</v>
      </c>
    </row>
    <row r="669">
      <c r="A669" t="n">
        <v>86</v>
      </c>
      <c r="B669" t="inlineStr">
        <is>
          <t>20491717221</t>
        </is>
      </c>
      <c r="C669" t="inlineStr">
        <is>
          <t>DERIVADOS LÁCTEOS BARRETO SRL</t>
        </is>
      </c>
      <c r="D669" s="6" t="n">
        <v>2021</v>
      </c>
      <c r="F669" t="inlineStr">
        <is>
          <t>PAC</t>
        </is>
      </c>
      <c r="G669" s="4" t="n">
        <v>0</v>
      </c>
      <c r="H669" s="4" t="n">
        <v>0</v>
      </c>
      <c r="I669" s="4" t="n">
        <v>0</v>
      </c>
      <c r="J669" s="4" t="n">
        <v>0</v>
      </c>
      <c r="K669" s="4" t="n">
        <v>0</v>
      </c>
      <c r="L669" s="3" t="n">
        <v>0</v>
      </c>
      <c r="M669" s="3" t="n">
        <v>0</v>
      </c>
      <c r="N669" s="3" t="n">
        <v>0</v>
      </c>
      <c r="O669" s="4" t="str"/>
      <c r="P669" s="4" t="str"/>
      <c r="Q669" s="4" t="str"/>
      <c r="R669" s="4" t="str"/>
      <c r="S669" s="4" t="str"/>
      <c r="T669" s="4" t="str"/>
      <c r="U669" s="4" t="str"/>
      <c r="V669" s="4" t="n">
        <v>1</v>
      </c>
    </row>
    <row r="670">
      <c r="A670" t="n">
        <v>86</v>
      </c>
      <c r="B670" t="inlineStr">
        <is>
          <t>20491717221</t>
        </is>
      </c>
      <c r="C670" t="inlineStr">
        <is>
          <t>DERIVADOS LÁCTEOS BARRETO SRL</t>
        </is>
      </c>
      <c r="D670" s="6" t="n">
        <v>2022</v>
      </c>
      <c r="F670" t="inlineStr">
        <is>
          <t>PAC</t>
        </is>
      </c>
      <c r="G670" s="4" t="n">
        <v>0</v>
      </c>
      <c r="H670" s="4" t="n">
        <v>0</v>
      </c>
      <c r="I670" s="4" t="n">
        <v>0</v>
      </c>
      <c r="J670" s="4" t="n">
        <v>0</v>
      </c>
      <c r="K670" s="4" t="n">
        <v>0</v>
      </c>
      <c r="L670" s="3" t="n">
        <v>0</v>
      </c>
      <c r="M670" s="3" t="n">
        <v>0</v>
      </c>
      <c r="N670" s="3" t="n">
        <v>0</v>
      </c>
      <c r="O670" s="4" t="str"/>
      <c r="P670" s="4" t="str"/>
      <c r="Q670" s="4" t="str"/>
      <c r="R670" s="4" t="str"/>
      <c r="S670" s="4" t="str"/>
      <c r="T670" s="4" t="str"/>
      <c r="U670" s="4" t="str"/>
      <c r="V670" s="4" t="n">
        <v>1</v>
      </c>
    </row>
    <row r="671">
      <c r="A671" t="n">
        <v>86</v>
      </c>
      <c r="B671" t="inlineStr">
        <is>
          <t>20491717221</t>
        </is>
      </c>
      <c r="C671" t="inlineStr">
        <is>
          <t>DERIVADOS LÁCTEOS BARRETO SRL</t>
        </is>
      </c>
      <c r="D671" s="6" t="n">
        <v>2023</v>
      </c>
      <c r="F671" t="inlineStr">
        <is>
          <t>PAC</t>
        </is>
      </c>
      <c r="G671" s="4" t="n">
        <v>0</v>
      </c>
      <c r="H671" s="4" t="n">
        <v>0</v>
      </c>
      <c r="I671" s="4" t="n">
        <v>0</v>
      </c>
      <c r="J671" s="4" t="n">
        <v>0</v>
      </c>
      <c r="K671" s="4" t="n">
        <v>0</v>
      </c>
      <c r="L671" s="3" t="n">
        <v>0</v>
      </c>
      <c r="M671" s="3" t="n">
        <v>0</v>
      </c>
      <c r="N671" s="3" t="n">
        <v>0</v>
      </c>
      <c r="O671" s="4" t="n">
        <v>0</v>
      </c>
      <c r="P671" s="4" t="n">
        <v>0</v>
      </c>
      <c r="Q671" s="4" t="n">
        <v>0</v>
      </c>
      <c r="R671" s="4" t="n">
        <v>0</v>
      </c>
      <c r="S671" s="4" t="n">
        <v>0</v>
      </c>
      <c r="T671" s="4" t="n">
        <v>0</v>
      </c>
      <c r="U671" s="4" t="n">
        <v>0</v>
      </c>
      <c r="V671" s="4" t="n">
        <v>1</v>
      </c>
    </row>
    <row r="672">
      <c r="A672" t="n">
        <v>86</v>
      </c>
      <c r="B672" t="inlineStr">
        <is>
          <t>20491717221</t>
        </is>
      </c>
      <c r="C672" t="inlineStr">
        <is>
          <t>DERIVADOS LÁCTEOS BARRETO SRL</t>
        </is>
      </c>
      <c r="D672" s="6" t="n">
        <v>2024</v>
      </c>
      <c r="F672" t="inlineStr">
        <is>
          <t>PAC</t>
        </is>
      </c>
      <c r="G672" s="4" t="n">
        <v>0</v>
      </c>
      <c r="H672" s="4" t="n">
        <v>0</v>
      </c>
      <c r="I672" s="4" t="n">
        <v>0</v>
      </c>
      <c r="J672" s="4" t="n">
        <v>0</v>
      </c>
      <c r="K672" s="4" t="n">
        <v>0</v>
      </c>
      <c r="L672" s="3" t="n">
        <v>0</v>
      </c>
      <c r="M672" s="3" t="n">
        <v>0</v>
      </c>
      <c r="N672" s="3" t="n">
        <v>0</v>
      </c>
      <c r="O672" s="4" t="n">
        <v>0</v>
      </c>
      <c r="P672" s="4" t="n">
        <v>0</v>
      </c>
      <c r="Q672" s="4" t="str"/>
      <c r="R672" s="4" t="n">
        <v>0</v>
      </c>
      <c r="S672" s="4" t="n">
        <v>0</v>
      </c>
      <c r="T672" s="4" t="n">
        <v>0</v>
      </c>
      <c r="U672" s="4" t="n">
        <v>0</v>
      </c>
      <c r="V672" s="4" t="n">
        <v>1</v>
      </c>
    </row>
    <row r="673">
      <c r="A673" t="n">
        <v>86</v>
      </c>
      <c r="B673" t="inlineStr">
        <is>
          <t>20491717221</t>
        </is>
      </c>
      <c r="C673" t="inlineStr">
        <is>
          <t>DERIVADOS LÁCTEOS BARRETO SRL</t>
        </is>
      </c>
      <c r="D673" s="6" t="n">
        <v>2025</v>
      </c>
      <c r="F673" t="inlineStr">
        <is>
          <t>PAC</t>
        </is>
      </c>
      <c r="G673" s="4" t="n">
        <v>0</v>
      </c>
      <c r="H673" s="4" t="n">
        <v>0</v>
      </c>
      <c r="I673" s="4" t="n">
        <v>0</v>
      </c>
      <c r="J673" s="4" t="n">
        <v>0</v>
      </c>
      <c r="K673" s="4" t="n">
        <v>0</v>
      </c>
      <c r="L673" s="3" t="n">
        <v>0</v>
      </c>
      <c r="M673" s="3" t="n">
        <v>0</v>
      </c>
      <c r="N673" s="3" t="n">
        <v>0</v>
      </c>
      <c r="O673" s="4" t="n">
        <v>0</v>
      </c>
      <c r="P673" s="4" t="n">
        <v>0</v>
      </c>
      <c r="Q673" s="4" t="str"/>
      <c r="R673" s="4" t="n">
        <v>0</v>
      </c>
      <c r="S673" s="4" t="n">
        <v>0</v>
      </c>
      <c r="T673" s="4" t="n">
        <v>0</v>
      </c>
      <c r="U673" s="4" t="n">
        <v>0</v>
      </c>
      <c r="V673" s="4" t="n">
        <v>1</v>
      </c>
    </row>
    <row r="674">
      <c r="A674" t="n">
        <v>87</v>
      </c>
      <c r="B674" t="inlineStr">
        <is>
          <t>20600717244</t>
        </is>
      </c>
      <c r="C674" t="inlineStr">
        <is>
          <t>COOPERATIVA AGRARIA RENACER ANDINO</t>
        </is>
      </c>
      <c r="D674" s="6" t="n">
        <v>2018</v>
      </c>
      <c r="E674" t="n">
        <v>1</v>
      </c>
      <c r="F674" t="inlineStr">
        <is>
          <t>PAC</t>
        </is>
      </c>
      <c r="G674" s="4" t="str"/>
      <c r="H674" s="4" t="str"/>
      <c r="I674" s="4" t="n">
        <v>135</v>
      </c>
      <c r="J674" s="4" t="str"/>
      <c r="K674" s="4" t="str"/>
      <c r="L674" s="3" t="str"/>
      <c r="M674" s="3" t="str"/>
      <c r="N674" s="3" t="n">
        <v>0</v>
      </c>
      <c r="O674" s="4" t="str"/>
      <c r="P674" s="4" t="str"/>
      <c r="Q674" s="4" t="str"/>
      <c r="R674" s="4" t="str"/>
      <c r="S674" s="4" t="str"/>
      <c r="T674" s="4" t="str"/>
      <c r="U674" s="4" t="str"/>
      <c r="V674" s="4" t="n">
        <v>1</v>
      </c>
    </row>
    <row r="675">
      <c r="A675" t="n">
        <v>87</v>
      </c>
      <c r="B675" t="inlineStr">
        <is>
          <t>20600717244</t>
        </is>
      </c>
      <c r="C675" t="inlineStr">
        <is>
          <t>COOPERATIVA AGRARIA RENACER ANDINO</t>
        </is>
      </c>
      <c r="D675" s="6" t="n">
        <v>2019</v>
      </c>
      <c r="E675" t="n">
        <v>1</v>
      </c>
      <c r="F675" t="inlineStr">
        <is>
          <t>PAC</t>
        </is>
      </c>
      <c r="G675" s="4" t="n">
        <v>114</v>
      </c>
      <c r="H675" s="4" t="n">
        <v>22</v>
      </c>
      <c r="I675" s="4" t="n">
        <v>136</v>
      </c>
      <c r="J675" s="4" t="str"/>
      <c r="K675" s="4" t="str"/>
      <c r="L675" s="3" t="n">
        <v>36558</v>
      </c>
      <c r="M675" s="3" t="n">
        <v>0</v>
      </c>
      <c r="N675" s="3" t="n">
        <v>36558</v>
      </c>
      <c r="O675" s="4" t="str"/>
      <c r="P675" s="4" t="str"/>
      <c r="Q675" s="4" t="str"/>
      <c r="R675" s="4" t="str"/>
      <c r="S675" s="4" t="str"/>
      <c r="T675" s="4" t="str"/>
      <c r="U675" s="4" t="str"/>
      <c r="V675" s="4" t="n">
        <v>1</v>
      </c>
    </row>
    <row r="676">
      <c r="A676" t="n">
        <v>87</v>
      </c>
      <c r="B676" t="inlineStr">
        <is>
          <t>20600717244</t>
        </is>
      </c>
      <c r="C676" t="inlineStr">
        <is>
          <t>COOPERATIVA AGRARIA RENACER ANDINO</t>
        </is>
      </c>
      <c r="D676" s="6" t="n">
        <v>2020</v>
      </c>
      <c r="E676" t="n">
        <v>1</v>
      </c>
      <c r="F676" t="inlineStr">
        <is>
          <t>PAC</t>
        </is>
      </c>
      <c r="G676" s="4" t="n">
        <v>111</v>
      </c>
      <c r="H676" s="4" t="n">
        <v>23</v>
      </c>
      <c r="I676" s="4" t="n">
        <v>134</v>
      </c>
      <c r="J676" s="4" t="n">
        <v>20</v>
      </c>
      <c r="K676" s="4" t="n">
        <v>4</v>
      </c>
      <c r="L676" s="3" t="n">
        <v>197370</v>
      </c>
      <c r="M676" s="3" t="n">
        <v>0</v>
      </c>
      <c r="N676" s="3" t="n">
        <v>197370</v>
      </c>
      <c r="O676" s="4" t="str"/>
      <c r="P676" s="4" t="str"/>
      <c r="Q676" s="4" t="str"/>
      <c r="R676" s="4" t="str"/>
      <c r="S676" s="4" t="str"/>
      <c r="T676" s="4" t="str"/>
      <c r="U676" s="4" t="str"/>
      <c r="V676" s="4" t="n">
        <v>1</v>
      </c>
    </row>
    <row r="677">
      <c r="A677" t="n">
        <v>87</v>
      </c>
      <c r="B677" t="inlineStr">
        <is>
          <t>20600717244</t>
        </is>
      </c>
      <c r="C677" t="inlineStr">
        <is>
          <t>COOPERATIVA AGRARIA RENACER ANDINO</t>
        </is>
      </c>
      <c r="D677" s="6" t="n">
        <v>2021</v>
      </c>
      <c r="E677" t="n">
        <v>1</v>
      </c>
      <c r="F677" t="inlineStr">
        <is>
          <t>PAC</t>
        </is>
      </c>
      <c r="G677" s="4" t="n">
        <v>27</v>
      </c>
      <c r="H677" s="4" t="n">
        <v>3</v>
      </c>
      <c r="I677" s="4" t="n">
        <v>30</v>
      </c>
      <c r="J677" s="4" t="n">
        <v>29</v>
      </c>
      <c r="K677" s="4" t="n">
        <v>8</v>
      </c>
      <c r="L677" s="3" t="n">
        <v>137700</v>
      </c>
      <c r="M677" s="3" t="n">
        <v>0</v>
      </c>
      <c r="N677" s="3" t="n">
        <v>137700</v>
      </c>
      <c r="O677" s="4" t="str"/>
      <c r="P677" s="4" t="str"/>
      <c r="Q677" s="4" t="str"/>
      <c r="R677" s="4" t="str"/>
      <c r="S677" s="4" t="str"/>
      <c r="T677" s="4" t="str"/>
      <c r="U677" s="4" t="str"/>
      <c r="V677" s="4" t="n">
        <v>1</v>
      </c>
    </row>
    <row r="678">
      <c r="A678" t="n">
        <v>87</v>
      </c>
      <c r="B678" t="inlineStr">
        <is>
          <t>20600717244</t>
        </is>
      </c>
      <c r="C678" t="inlineStr">
        <is>
          <t>COOPERATIVA AGRARIA RENACER ANDINO</t>
        </is>
      </c>
      <c r="D678" s="6" t="n">
        <v>2022</v>
      </c>
      <c r="F678" t="inlineStr">
        <is>
          <t>PAC</t>
        </is>
      </c>
      <c r="G678" s="4" t="n">
        <v>0</v>
      </c>
      <c r="H678" s="4" t="n">
        <v>0</v>
      </c>
      <c r="I678" s="4" t="n">
        <v>0</v>
      </c>
      <c r="J678" s="4" t="n">
        <v>0</v>
      </c>
      <c r="K678" s="4" t="n">
        <v>0</v>
      </c>
      <c r="L678" s="3" t="n">
        <v>0</v>
      </c>
      <c r="M678" s="3" t="n">
        <v>0</v>
      </c>
      <c r="N678" s="3" t="n">
        <v>0</v>
      </c>
      <c r="O678" s="4" t="str"/>
      <c r="P678" s="4" t="str"/>
      <c r="Q678" s="4" t="str"/>
      <c r="R678" s="4" t="str"/>
      <c r="S678" s="4" t="str"/>
      <c r="T678" s="4" t="str"/>
      <c r="U678" s="4" t="str"/>
      <c r="V678" s="4" t="n">
        <v>1</v>
      </c>
    </row>
    <row r="679">
      <c r="A679" t="n">
        <v>87</v>
      </c>
      <c r="B679" t="inlineStr">
        <is>
          <t>20600717244</t>
        </is>
      </c>
      <c r="C679" t="inlineStr">
        <is>
          <t>COOPERATIVA AGRARIA RENACER ANDINO</t>
        </is>
      </c>
      <c r="D679" s="6" t="n">
        <v>2023</v>
      </c>
      <c r="F679" t="inlineStr">
        <is>
          <t>PAC</t>
        </is>
      </c>
      <c r="G679" s="4" t="n">
        <v>0</v>
      </c>
      <c r="H679" s="4" t="n">
        <v>0</v>
      </c>
      <c r="I679" s="4" t="n">
        <v>0</v>
      </c>
      <c r="J679" s="4" t="n">
        <v>0</v>
      </c>
      <c r="K679" s="4" t="n">
        <v>0</v>
      </c>
      <c r="L679" s="3" t="n">
        <v>0</v>
      </c>
      <c r="M679" s="3" t="n">
        <v>0</v>
      </c>
      <c r="N679" s="3" t="n">
        <v>0</v>
      </c>
      <c r="O679" s="4" t="n">
        <v>0</v>
      </c>
      <c r="P679" s="4" t="n">
        <v>0</v>
      </c>
      <c r="Q679" s="4" t="n">
        <v>0</v>
      </c>
      <c r="R679" s="4" t="n">
        <v>0</v>
      </c>
      <c r="S679" s="4" t="n">
        <v>0</v>
      </c>
      <c r="T679" s="4" t="n">
        <v>0</v>
      </c>
      <c r="U679" s="4" t="n">
        <v>0</v>
      </c>
      <c r="V679" s="4" t="n">
        <v>1</v>
      </c>
    </row>
    <row r="680">
      <c r="A680" t="n">
        <v>87</v>
      </c>
      <c r="B680" t="inlineStr">
        <is>
          <t>20600717244</t>
        </is>
      </c>
      <c r="C680" t="inlineStr">
        <is>
          <t>COOPERATIVA AGRARIA RENACER ANDINO</t>
        </is>
      </c>
      <c r="D680" s="6" t="n">
        <v>2024</v>
      </c>
      <c r="F680" t="inlineStr">
        <is>
          <t>PAC</t>
        </is>
      </c>
      <c r="G680" s="4" t="n">
        <v>0</v>
      </c>
      <c r="H680" s="4" t="n">
        <v>0</v>
      </c>
      <c r="I680" s="4" t="n">
        <v>0</v>
      </c>
      <c r="J680" s="4" t="n">
        <v>0</v>
      </c>
      <c r="K680" s="4" t="n">
        <v>0</v>
      </c>
      <c r="L680" s="3" t="n">
        <v>0</v>
      </c>
      <c r="M680" s="3" t="n">
        <v>0</v>
      </c>
      <c r="N680" s="3" t="n">
        <v>0</v>
      </c>
      <c r="O680" s="4" t="n">
        <v>0</v>
      </c>
      <c r="P680" s="4" t="n">
        <v>0</v>
      </c>
      <c r="Q680" s="4" t="str"/>
      <c r="R680" s="4" t="n">
        <v>0</v>
      </c>
      <c r="S680" s="4" t="n">
        <v>0</v>
      </c>
      <c r="T680" s="4" t="n">
        <v>0</v>
      </c>
      <c r="U680" s="4" t="n">
        <v>0</v>
      </c>
      <c r="V680" s="4" t="n">
        <v>1</v>
      </c>
    </row>
    <row r="681">
      <c r="A681" t="n">
        <v>87</v>
      </c>
      <c r="B681" t="inlineStr">
        <is>
          <t>20600717244</t>
        </is>
      </c>
      <c r="C681" t="inlineStr">
        <is>
          <t>COOPERATIVA AGRARIA RENACER ANDINO</t>
        </is>
      </c>
      <c r="D681" s="6" t="n">
        <v>2025</v>
      </c>
      <c r="F681" t="inlineStr">
        <is>
          <t>PAC</t>
        </is>
      </c>
      <c r="G681" s="4" t="n">
        <v>0</v>
      </c>
      <c r="H681" s="4" t="n">
        <v>0</v>
      </c>
      <c r="I681" s="4" t="n">
        <v>0</v>
      </c>
      <c r="J681" s="4" t="n">
        <v>0</v>
      </c>
      <c r="K681" s="4" t="n">
        <v>0</v>
      </c>
      <c r="L681" s="3" t="n">
        <v>0</v>
      </c>
      <c r="M681" s="3" t="n">
        <v>0</v>
      </c>
      <c r="N681" s="3" t="n">
        <v>0</v>
      </c>
      <c r="O681" s="4" t="n">
        <v>0</v>
      </c>
      <c r="P681" s="4" t="n">
        <v>0</v>
      </c>
      <c r="Q681" s="4" t="str"/>
      <c r="R681" s="4" t="n">
        <v>0</v>
      </c>
      <c r="S681" s="4" t="n">
        <v>0</v>
      </c>
      <c r="T681" s="4" t="n">
        <v>0</v>
      </c>
      <c r="U681" s="4" t="n">
        <v>0</v>
      </c>
      <c r="V681" s="4" t="n">
        <v>1</v>
      </c>
    </row>
    <row r="682">
      <c r="A682" t="n">
        <v>88</v>
      </c>
      <c r="B682" t="inlineStr">
        <is>
          <t>20570706927</t>
        </is>
      </c>
      <c r="C682" t="inlineStr">
        <is>
          <t>COOPERATIVA AGRARIA RUTAS DEL INCA</t>
        </is>
      </c>
      <c r="D682" s="6" t="n">
        <v>2018</v>
      </c>
      <c r="E682" t="n">
        <v>1</v>
      </c>
      <c r="F682" t="inlineStr">
        <is>
          <t>PAC</t>
        </is>
      </c>
      <c r="G682" s="4" t="str"/>
      <c r="H682" s="4" t="str"/>
      <c r="I682" s="4" t="n">
        <v>298</v>
      </c>
      <c r="J682" s="4" t="str"/>
      <c r="K682" s="4" t="str"/>
      <c r="L682" s="3" t="str"/>
      <c r="M682" s="3" t="str"/>
      <c r="N682" s="3" t="n">
        <v>0</v>
      </c>
      <c r="O682" s="4" t="str"/>
      <c r="P682" s="4" t="str"/>
      <c r="Q682" s="4" t="str"/>
      <c r="R682" s="4" t="str"/>
      <c r="S682" s="4" t="str"/>
      <c r="T682" s="4" t="str"/>
      <c r="U682" s="4" t="str"/>
      <c r="V682" s="4" t="n">
        <v>1</v>
      </c>
    </row>
    <row r="683">
      <c r="A683" t="n">
        <v>88</v>
      </c>
      <c r="B683" t="inlineStr">
        <is>
          <t>20570706927</t>
        </is>
      </c>
      <c r="C683" t="inlineStr">
        <is>
          <t>COOPERATIVA AGRARIA RUTAS DEL INCA</t>
        </is>
      </c>
      <c r="D683" s="6" t="n">
        <v>2019</v>
      </c>
      <c r="E683" t="n">
        <v>1</v>
      </c>
      <c r="F683" t="inlineStr">
        <is>
          <t>PAC</t>
        </is>
      </c>
      <c r="G683" s="4" t="n">
        <v>267</v>
      </c>
      <c r="H683" s="4" t="n">
        <v>31</v>
      </c>
      <c r="I683" s="4" t="n">
        <v>298</v>
      </c>
      <c r="J683" s="4" t="str"/>
      <c r="K683" s="4" t="str"/>
      <c r="L683" s="3" t="n">
        <v>0</v>
      </c>
      <c r="M683" s="3" t="n">
        <v>602600.1899999999</v>
      </c>
      <c r="N683" s="3" t="n">
        <v>602600.1899999999</v>
      </c>
      <c r="O683" s="4" t="str"/>
      <c r="P683" s="4" t="str"/>
      <c r="Q683" s="4" t="str"/>
      <c r="R683" s="4" t="str"/>
      <c r="S683" s="4" t="str"/>
      <c r="T683" s="4" t="str"/>
      <c r="U683" s="4" t="str"/>
      <c r="V683" s="4" t="n">
        <v>1</v>
      </c>
    </row>
    <row r="684">
      <c r="A684" t="n">
        <v>88</v>
      </c>
      <c r="B684" t="inlineStr">
        <is>
          <t>20570706927</t>
        </is>
      </c>
      <c r="C684" t="inlineStr">
        <is>
          <t>COOPERATIVA AGRARIA RUTAS DEL INCA</t>
        </is>
      </c>
      <c r="D684" s="6" t="n">
        <v>2020</v>
      </c>
      <c r="E684" t="n">
        <v>1</v>
      </c>
      <c r="F684" t="inlineStr">
        <is>
          <t>PAC</t>
        </is>
      </c>
      <c r="G684" s="4" t="n">
        <v>267</v>
      </c>
      <c r="H684" s="4" t="n">
        <v>31</v>
      </c>
      <c r="I684" s="4" t="n">
        <v>298</v>
      </c>
      <c r="J684" s="4" t="n">
        <v>0</v>
      </c>
      <c r="K684" s="4" t="n">
        <v>6</v>
      </c>
      <c r="L684" s="3" t="n">
        <v>1927.98</v>
      </c>
      <c r="M684" s="3" t="n">
        <v>1328260.16</v>
      </c>
      <c r="N684" s="3" t="n">
        <v>1330188.14</v>
      </c>
      <c r="O684" s="4" t="str"/>
      <c r="P684" s="4" t="str"/>
      <c r="Q684" s="4" t="str"/>
      <c r="R684" s="4" t="str"/>
      <c r="S684" s="4" t="str"/>
      <c r="T684" s="4" t="str"/>
      <c r="U684" s="4" t="str"/>
      <c r="V684" s="4" t="n">
        <v>1</v>
      </c>
    </row>
    <row r="685">
      <c r="A685" t="n">
        <v>88</v>
      </c>
      <c r="B685" t="inlineStr">
        <is>
          <t>20570706927</t>
        </is>
      </c>
      <c r="C685" t="inlineStr">
        <is>
          <t>COOPERATIVA AGRARIA RUTAS DEL INCA</t>
        </is>
      </c>
      <c r="D685" s="6" t="n">
        <v>2021</v>
      </c>
      <c r="E685" t="n">
        <v>1</v>
      </c>
      <c r="F685" t="inlineStr">
        <is>
          <t>PAC</t>
        </is>
      </c>
      <c r="G685" s="4" t="n">
        <v>267</v>
      </c>
      <c r="H685" s="4" t="n">
        <v>29</v>
      </c>
      <c r="I685" s="4" t="n">
        <v>296</v>
      </c>
      <c r="J685" s="4" t="n">
        <v>27</v>
      </c>
      <c r="K685" s="4" t="n">
        <v>10</v>
      </c>
      <c r="L685" s="3" t="n">
        <v>0</v>
      </c>
      <c r="M685" s="3" t="n">
        <v>2804492.06</v>
      </c>
      <c r="N685" s="3" t="n">
        <v>2804492.06</v>
      </c>
      <c r="O685" s="4" t="str"/>
      <c r="P685" s="4" t="str"/>
      <c r="Q685" s="4" t="str"/>
      <c r="R685" s="4" t="str"/>
      <c r="S685" s="4" t="str"/>
      <c r="T685" s="4" t="str"/>
      <c r="U685" s="4" t="str"/>
      <c r="V685" s="4" t="n">
        <v>1</v>
      </c>
    </row>
    <row r="686">
      <c r="A686" t="n">
        <v>88</v>
      </c>
      <c r="B686" t="inlineStr">
        <is>
          <t>20570706927</t>
        </is>
      </c>
      <c r="C686" t="inlineStr">
        <is>
          <t>COOPERATIVA AGRARIA RUTAS DEL INCA</t>
        </is>
      </c>
      <c r="D686" s="6" t="n">
        <v>2022</v>
      </c>
      <c r="E686" t="n">
        <v>1</v>
      </c>
      <c r="F686" t="inlineStr">
        <is>
          <t>PAC</t>
        </is>
      </c>
      <c r="G686" s="4" t="n">
        <v>267</v>
      </c>
      <c r="H686" s="4" t="n">
        <v>29</v>
      </c>
      <c r="I686" s="4" t="n">
        <v>296</v>
      </c>
      <c r="J686" s="4" t="n">
        <v>20</v>
      </c>
      <c r="K686" s="4" t="n">
        <v>6</v>
      </c>
      <c r="L686" s="3" t="n">
        <v>0</v>
      </c>
      <c r="M686" s="3" t="n">
        <v>3857237.47</v>
      </c>
      <c r="N686" s="3" t="n">
        <v>3857237.47</v>
      </c>
      <c r="O686" s="4" t="str"/>
      <c r="P686" s="4" t="str"/>
      <c r="Q686" s="4" t="str"/>
      <c r="R686" s="4" t="str"/>
      <c r="S686" s="4" t="str"/>
      <c r="T686" s="4" t="str"/>
      <c r="U686" s="4" t="str"/>
      <c r="V686" s="4" t="n">
        <v>1</v>
      </c>
    </row>
    <row r="687">
      <c r="A687" t="n">
        <v>88</v>
      </c>
      <c r="B687" t="inlineStr">
        <is>
          <t>20570706927</t>
        </is>
      </c>
      <c r="C687" t="inlineStr">
        <is>
          <t>COOPERATIVA AGRARIA RUTAS DEL INCA</t>
        </is>
      </c>
      <c r="D687" s="6" t="n">
        <v>2023</v>
      </c>
      <c r="E687" t="n">
        <v>1</v>
      </c>
      <c r="F687" t="inlineStr">
        <is>
          <t>PAC</t>
        </is>
      </c>
      <c r="G687" s="4" t="n">
        <v>267</v>
      </c>
      <c r="H687" s="4" t="n">
        <v>29</v>
      </c>
      <c r="I687" s="4" t="n">
        <v>296</v>
      </c>
      <c r="J687" s="4" t="n">
        <v>14</v>
      </c>
      <c r="K687" s="4" t="n">
        <v>4</v>
      </c>
      <c r="L687" s="3" t="n">
        <v>0</v>
      </c>
      <c r="M687" s="3" t="n">
        <v>1684839.95</v>
      </c>
      <c r="N687" s="3" t="n">
        <v>1684839.95</v>
      </c>
      <c r="O687" s="4" t="n">
        <v>0</v>
      </c>
      <c r="P687" s="4" t="n">
        <v>0</v>
      </c>
      <c r="Q687" s="4" t="n">
        <v>0</v>
      </c>
      <c r="R687" s="4" t="n">
        <v>1684839.95</v>
      </c>
      <c r="S687" s="4" t="n">
        <v>0</v>
      </c>
      <c r="T687" s="4" t="n">
        <v>0</v>
      </c>
      <c r="U687" s="4" t="n">
        <v>1684839.95</v>
      </c>
      <c r="V687" s="4" t="n">
        <v>1</v>
      </c>
    </row>
    <row r="688">
      <c r="A688" t="n">
        <v>88</v>
      </c>
      <c r="B688" t="inlineStr">
        <is>
          <t>20570706927</t>
        </is>
      </c>
      <c r="C688" t="inlineStr">
        <is>
          <t>COOPERATIVA AGRARIA RUTAS DEL INCA</t>
        </is>
      </c>
      <c r="D688" s="6" t="n">
        <v>2024</v>
      </c>
      <c r="F688" t="inlineStr">
        <is>
          <t>PAC</t>
        </is>
      </c>
      <c r="G688" s="4" t="n">
        <v>0</v>
      </c>
      <c r="H688" s="4" t="n">
        <v>0</v>
      </c>
      <c r="I688" s="4" t="n">
        <v>0</v>
      </c>
      <c r="J688" s="4" t="n">
        <v>0</v>
      </c>
      <c r="K688" s="4" t="n">
        <v>0</v>
      </c>
      <c r="L688" s="3" t="n">
        <v>0</v>
      </c>
      <c r="M688" s="3" t="n">
        <v>0</v>
      </c>
      <c r="N688" s="3" t="n">
        <v>0</v>
      </c>
      <c r="O688" s="4" t="n">
        <v>0</v>
      </c>
      <c r="P688" s="4" t="n">
        <v>0</v>
      </c>
      <c r="Q688" s="4" t="str"/>
      <c r="R688" s="4" t="n">
        <v>0</v>
      </c>
      <c r="S688" s="4" t="n">
        <v>0</v>
      </c>
      <c r="T688" s="4" t="n">
        <v>0</v>
      </c>
      <c r="U688" s="4" t="n">
        <v>0</v>
      </c>
      <c r="V688" s="4" t="n">
        <v>1</v>
      </c>
    </row>
    <row r="689">
      <c r="A689" t="n">
        <v>88</v>
      </c>
      <c r="B689" t="inlineStr">
        <is>
          <t>20570706927</t>
        </is>
      </c>
      <c r="C689" t="inlineStr">
        <is>
          <t>COOPERATIVA AGRARIA RUTAS DEL INCA</t>
        </is>
      </c>
      <c r="D689" s="6" t="n">
        <v>2025</v>
      </c>
      <c r="F689" t="inlineStr">
        <is>
          <t>PAC</t>
        </is>
      </c>
      <c r="G689" s="4" t="n">
        <v>0</v>
      </c>
      <c r="H689" s="4" t="n">
        <v>0</v>
      </c>
      <c r="I689" s="4" t="n">
        <v>0</v>
      </c>
      <c r="J689" s="4" t="n">
        <v>0</v>
      </c>
      <c r="K689" s="4" t="n">
        <v>0</v>
      </c>
      <c r="L689" s="3" t="n">
        <v>0</v>
      </c>
      <c r="M689" s="3" t="n">
        <v>0</v>
      </c>
      <c r="N689" s="3" t="n">
        <v>0</v>
      </c>
      <c r="O689" s="4" t="n">
        <v>0</v>
      </c>
      <c r="P689" s="4" t="n">
        <v>0</v>
      </c>
      <c r="Q689" s="4" t="str"/>
      <c r="R689" s="4" t="n">
        <v>0</v>
      </c>
      <c r="S689" s="4" t="n">
        <v>0</v>
      </c>
      <c r="T689" s="4" t="n">
        <v>0</v>
      </c>
      <c r="U689" s="4" t="n">
        <v>0</v>
      </c>
      <c r="V689" s="4" t="n">
        <v>1</v>
      </c>
    </row>
    <row r="690">
      <c r="A690" t="n">
        <v>89</v>
      </c>
      <c r="B690" t="inlineStr">
        <is>
          <t>20542380455</t>
        </is>
      </c>
      <c r="C690" t="inlineStr">
        <is>
          <t>COOPERATIVA DE SERVICIOS MÚLTIPLES ECOFOREST</t>
        </is>
      </c>
      <c r="D690" s="6" t="n">
        <v>2018</v>
      </c>
      <c r="E690" t="n">
        <v>1</v>
      </c>
      <c r="F690" t="inlineStr">
        <is>
          <t>PAC</t>
        </is>
      </c>
      <c r="G690" s="4" t="str"/>
      <c r="H690" s="4" t="str"/>
      <c r="I690" s="4" t="n">
        <v>310</v>
      </c>
      <c r="J690" s="4" t="str"/>
      <c r="K690" s="4" t="str"/>
      <c r="L690" s="3" t="str"/>
      <c r="M690" s="3" t="str"/>
      <c r="N690" s="3" t="n">
        <v>0</v>
      </c>
      <c r="O690" s="4" t="str"/>
      <c r="P690" s="4" t="str"/>
      <c r="Q690" s="4" t="str"/>
      <c r="R690" s="4" t="str"/>
      <c r="S690" s="4" t="str"/>
      <c r="T690" s="4" t="str"/>
      <c r="U690" s="4" t="str"/>
      <c r="V690" s="4" t="n">
        <v>1</v>
      </c>
    </row>
    <row r="691">
      <c r="A691" t="n">
        <v>89</v>
      </c>
      <c r="B691" t="inlineStr">
        <is>
          <t>20542380455</t>
        </is>
      </c>
      <c r="C691" t="inlineStr">
        <is>
          <t>COOPERATIVA DE SERVICIOS MÚLTIPLES ECOFOREST</t>
        </is>
      </c>
      <c r="D691" s="6" t="n">
        <v>2019</v>
      </c>
      <c r="E691" t="n">
        <v>1</v>
      </c>
      <c r="F691" t="inlineStr">
        <is>
          <t>PAC</t>
        </is>
      </c>
      <c r="G691" s="4" t="n">
        <v>257</v>
      </c>
      <c r="H691" s="4" t="n">
        <v>53</v>
      </c>
      <c r="I691" s="4" t="n">
        <v>310</v>
      </c>
      <c r="J691" s="4" t="str"/>
      <c r="K691" s="4" t="str"/>
      <c r="L691" s="3" t="n">
        <v>992420.62</v>
      </c>
      <c r="M691" s="3" t="n">
        <v>0</v>
      </c>
      <c r="N691" s="3" t="n">
        <v>992420.62</v>
      </c>
      <c r="O691" s="4" t="str"/>
      <c r="P691" s="4" t="str"/>
      <c r="Q691" s="4" t="str"/>
      <c r="R691" s="4" t="str"/>
      <c r="S691" s="4" t="str"/>
      <c r="T691" s="4" t="str"/>
      <c r="U691" s="4" t="str"/>
      <c r="V691" s="4" t="n">
        <v>1</v>
      </c>
    </row>
    <row r="692">
      <c r="A692" t="n">
        <v>89</v>
      </c>
      <c r="B692" t="inlineStr">
        <is>
          <t>20542380455</t>
        </is>
      </c>
      <c r="C692" t="inlineStr">
        <is>
          <t>COOPERATIVA DE SERVICIOS MÚLTIPLES ECOFOREST</t>
        </is>
      </c>
      <c r="D692" s="6" t="n">
        <v>2020</v>
      </c>
      <c r="F692" t="inlineStr">
        <is>
          <t>PAC</t>
        </is>
      </c>
      <c r="G692" s="4" t="n">
        <v>0</v>
      </c>
      <c r="H692" s="4" t="n">
        <v>0</v>
      </c>
      <c r="I692" s="4" t="n">
        <v>0</v>
      </c>
      <c r="J692" s="4" t="n">
        <v>0</v>
      </c>
      <c r="K692" s="4" t="n">
        <v>0</v>
      </c>
      <c r="L692" s="3" t="n">
        <v>0</v>
      </c>
      <c r="M692" s="3" t="n">
        <v>0</v>
      </c>
      <c r="N692" s="3" t="n">
        <v>0</v>
      </c>
      <c r="O692" s="4" t="str"/>
      <c r="P692" s="4" t="str"/>
      <c r="Q692" s="4" t="str"/>
      <c r="R692" s="4" t="str"/>
      <c r="S692" s="4" t="str"/>
      <c r="T692" s="4" t="str"/>
      <c r="U692" s="4" t="str"/>
      <c r="V692" s="4" t="n">
        <v>1</v>
      </c>
    </row>
    <row r="693">
      <c r="A693" t="n">
        <v>89</v>
      </c>
      <c r="B693" t="inlineStr">
        <is>
          <t>20542380455</t>
        </is>
      </c>
      <c r="C693" t="inlineStr">
        <is>
          <t>COOPERATIVA DE SERVICIOS MÚLTIPLES ECOFOREST</t>
        </is>
      </c>
      <c r="D693" s="6" t="n">
        <v>2021</v>
      </c>
      <c r="F693" t="inlineStr">
        <is>
          <t>PAC</t>
        </is>
      </c>
      <c r="G693" s="4" t="n">
        <v>0</v>
      </c>
      <c r="H693" s="4" t="n">
        <v>0</v>
      </c>
      <c r="I693" s="4" t="n">
        <v>0</v>
      </c>
      <c r="J693" s="4" t="n">
        <v>0</v>
      </c>
      <c r="K693" s="4" t="n">
        <v>0</v>
      </c>
      <c r="L693" s="3" t="n">
        <v>0</v>
      </c>
      <c r="M693" s="3" t="n">
        <v>0</v>
      </c>
      <c r="N693" s="3" t="n">
        <v>0</v>
      </c>
      <c r="O693" s="4" t="str"/>
      <c r="P693" s="4" t="str"/>
      <c r="Q693" s="4" t="str"/>
      <c r="R693" s="4" t="str"/>
      <c r="S693" s="4" t="str"/>
      <c r="T693" s="4" t="str"/>
      <c r="U693" s="4" t="str"/>
      <c r="V693" s="4" t="n">
        <v>1</v>
      </c>
    </row>
    <row r="694">
      <c r="A694" t="n">
        <v>89</v>
      </c>
      <c r="B694" t="inlineStr">
        <is>
          <t>20542380455</t>
        </is>
      </c>
      <c r="C694" t="inlineStr">
        <is>
          <t>COOPERATIVA DE SERVICIOS MÚLTIPLES ECOFOREST</t>
        </is>
      </c>
      <c r="D694" s="6" t="n">
        <v>2022</v>
      </c>
      <c r="F694" t="inlineStr">
        <is>
          <t>PAC</t>
        </is>
      </c>
      <c r="G694" s="4" t="n">
        <v>0</v>
      </c>
      <c r="H694" s="4" t="n">
        <v>0</v>
      </c>
      <c r="I694" s="4" t="n">
        <v>0</v>
      </c>
      <c r="J694" s="4" t="n">
        <v>0</v>
      </c>
      <c r="K694" s="4" t="n">
        <v>0</v>
      </c>
      <c r="L694" s="3" t="n">
        <v>0</v>
      </c>
      <c r="M694" s="3" t="n">
        <v>0</v>
      </c>
      <c r="N694" s="3" t="n">
        <v>0</v>
      </c>
      <c r="O694" s="4" t="str"/>
      <c r="P694" s="4" t="str"/>
      <c r="Q694" s="4" t="str"/>
      <c r="R694" s="4" t="str"/>
      <c r="S694" s="4" t="str"/>
      <c r="T694" s="4" t="str"/>
      <c r="U694" s="4" t="str"/>
      <c r="V694" s="4" t="n">
        <v>1</v>
      </c>
    </row>
    <row r="695">
      <c r="A695" t="n">
        <v>89</v>
      </c>
      <c r="B695" t="inlineStr">
        <is>
          <t>20542380455</t>
        </is>
      </c>
      <c r="C695" t="inlineStr">
        <is>
          <t>COOPERATIVA DE SERVICIOS MÚLTIPLES ECOFOREST</t>
        </is>
      </c>
      <c r="D695" s="6" t="n">
        <v>2023</v>
      </c>
      <c r="F695" t="inlineStr">
        <is>
          <t>PAC</t>
        </is>
      </c>
      <c r="G695" s="4" t="n">
        <v>0</v>
      </c>
      <c r="H695" s="4" t="n">
        <v>0</v>
      </c>
      <c r="I695" s="4" t="n">
        <v>0</v>
      </c>
      <c r="J695" s="4" t="n">
        <v>0</v>
      </c>
      <c r="K695" s="4" t="n">
        <v>0</v>
      </c>
      <c r="L695" s="3" t="n">
        <v>0</v>
      </c>
      <c r="M695" s="3" t="n">
        <v>0</v>
      </c>
      <c r="N695" s="3" t="n">
        <v>0</v>
      </c>
      <c r="O695" s="4" t="n">
        <v>0</v>
      </c>
      <c r="P695" s="4" t="n">
        <v>0</v>
      </c>
      <c r="Q695" s="4" t="n">
        <v>0</v>
      </c>
      <c r="R695" s="4" t="n">
        <v>0</v>
      </c>
      <c r="S695" s="4" t="n">
        <v>0</v>
      </c>
      <c r="T695" s="4" t="n">
        <v>0</v>
      </c>
      <c r="U695" s="4" t="n">
        <v>0</v>
      </c>
      <c r="V695" s="4" t="n">
        <v>1</v>
      </c>
    </row>
    <row r="696">
      <c r="A696" t="n">
        <v>89</v>
      </c>
      <c r="B696" t="inlineStr">
        <is>
          <t>20542380455</t>
        </is>
      </c>
      <c r="C696" t="inlineStr">
        <is>
          <t>COOPERATIVA DE SERVICIOS MÚLTIPLES ECOFOREST</t>
        </is>
      </c>
      <c r="D696" s="6" t="n">
        <v>2024</v>
      </c>
      <c r="F696" t="inlineStr">
        <is>
          <t>PAC</t>
        </is>
      </c>
      <c r="G696" s="4" t="n">
        <v>0</v>
      </c>
      <c r="H696" s="4" t="n">
        <v>0</v>
      </c>
      <c r="I696" s="4" t="n">
        <v>0</v>
      </c>
      <c r="J696" s="4" t="n">
        <v>0</v>
      </c>
      <c r="K696" s="4" t="n">
        <v>0</v>
      </c>
      <c r="L696" s="3" t="n">
        <v>0</v>
      </c>
      <c r="M696" s="3" t="n">
        <v>0</v>
      </c>
      <c r="N696" s="3" t="n">
        <v>0</v>
      </c>
      <c r="O696" s="4" t="n">
        <v>0</v>
      </c>
      <c r="P696" s="4" t="n">
        <v>0</v>
      </c>
      <c r="Q696" s="4" t="str"/>
      <c r="R696" s="4" t="n">
        <v>0</v>
      </c>
      <c r="S696" s="4" t="n">
        <v>0</v>
      </c>
      <c r="T696" s="4" t="n">
        <v>0</v>
      </c>
      <c r="U696" s="4" t="n">
        <v>0</v>
      </c>
      <c r="V696" s="4" t="n">
        <v>1</v>
      </c>
    </row>
    <row r="697">
      <c r="A697" t="n">
        <v>89</v>
      </c>
      <c r="B697" t="inlineStr">
        <is>
          <t>20542380455</t>
        </is>
      </c>
      <c r="C697" t="inlineStr">
        <is>
          <t>COOPERATIVA DE SERVICIOS MÚLTIPLES ECOFOREST</t>
        </is>
      </c>
      <c r="D697" s="6" t="n">
        <v>2025</v>
      </c>
      <c r="F697" t="inlineStr">
        <is>
          <t>PAC</t>
        </is>
      </c>
      <c r="G697" s="4" t="n">
        <v>0</v>
      </c>
      <c r="H697" s="4" t="n">
        <v>0</v>
      </c>
      <c r="I697" s="4" t="n">
        <v>0</v>
      </c>
      <c r="J697" s="4" t="n">
        <v>0</v>
      </c>
      <c r="K697" s="4" t="n">
        <v>0</v>
      </c>
      <c r="L697" s="3" t="n">
        <v>0</v>
      </c>
      <c r="M697" s="3" t="n">
        <v>0</v>
      </c>
      <c r="N697" s="3" t="n">
        <v>0</v>
      </c>
      <c r="O697" s="4" t="n">
        <v>0</v>
      </c>
      <c r="P697" s="4" t="n">
        <v>0</v>
      </c>
      <c r="Q697" s="4" t="str"/>
      <c r="R697" s="4" t="n">
        <v>0</v>
      </c>
      <c r="S697" s="4" t="n">
        <v>0</v>
      </c>
      <c r="T697" s="4" t="n">
        <v>0</v>
      </c>
      <c r="U697" s="4" t="n">
        <v>0</v>
      </c>
      <c r="V697" s="4" t="n">
        <v>1</v>
      </c>
    </row>
    <row r="698">
      <c r="A698" t="n">
        <v>90</v>
      </c>
      <c r="B698" t="inlineStr">
        <is>
          <t>20601186986</t>
        </is>
      </c>
      <c r="C698" t="inlineStr">
        <is>
          <t>COOPERATIVA AGRARIA LOS AMBIENTALISTAS LTDA</t>
        </is>
      </c>
      <c r="D698" s="6" t="n">
        <v>2018</v>
      </c>
      <c r="E698" t="n">
        <v>1</v>
      </c>
      <c r="F698" t="inlineStr">
        <is>
          <t>PAC</t>
        </is>
      </c>
      <c r="G698" s="4" t="str"/>
      <c r="H698" s="4" t="str"/>
      <c r="I698" s="4" t="n">
        <v>122</v>
      </c>
      <c r="J698" s="4" t="str"/>
      <c r="K698" s="4" t="str"/>
      <c r="L698" s="3" t="str"/>
      <c r="M698" s="3" t="str"/>
      <c r="N698" s="3" t="n">
        <v>0</v>
      </c>
      <c r="O698" s="4" t="str"/>
      <c r="P698" s="4" t="str"/>
      <c r="Q698" s="4" t="str"/>
      <c r="R698" s="4" t="str"/>
      <c r="S698" s="4" t="str"/>
      <c r="T698" s="4" t="str"/>
      <c r="U698" s="4" t="str"/>
      <c r="V698" s="4" t="n">
        <v>1</v>
      </c>
    </row>
    <row r="699">
      <c r="A699" t="n">
        <v>90</v>
      </c>
      <c r="B699" t="inlineStr">
        <is>
          <t>20601186986</t>
        </is>
      </c>
      <c r="C699" t="inlineStr">
        <is>
          <t>COOPERATIVA AGRARIA LOS AMBIENTALISTAS LTDA</t>
        </is>
      </c>
      <c r="D699" s="6" t="n">
        <v>2019</v>
      </c>
      <c r="E699" t="n">
        <v>1</v>
      </c>
      <c r="F699" t="inlineStr">
        <is>
          <t>PAC</t>
        </is>
      </c>
      <c r="G699" s="4" t="n">
        <v>91</v>
      </c>
      <c r="H699" s="4" t="n">
        <v>28</v>
      </c>
      <c r="I699" s="4" t="n">
        <v>119</v>
      </c>
      <c r="J699" s="4" t="str"/>
      <c r="K699" s="4" t="str"/>
      <c r="L699" s="3" t="n">
        <v>0</v>
      </c>
      <c r="M699" s="3" t="n">
        <v>0</v>
      </c>
      <c r="N699" s="3" t="n">
        <v>0</v>
      </c>
      <c r="O699" s="4" t="str"/>
      <c r="P699" s="4" t="str"/>
      <c r="Q699" s="4" t="str"/>
      <c r="R699" s="4" t="str"/>
      <c r="S699" s="4" t="str"/>
      <c r="T699" s="4" t="str"/>
      <c r="U699" s="4" t="str"/>
      <c r="V699" s="4" t="n">
        <v>1</v>
      </c>
    </row>
    <row r="700">
      <c r="A700" t="n">
        <v>90</v>
      </c>
      <c r="B700" t="inlineStr">
        <is>
          <t>20601186986</t>
        </is>
      </c>
      <c r="C700" t="inlineStr">
        <is>
          <t>COOPERATIVA AGRARIA LOS AMBIENTALISTAS LTDA</t>
        </is>
      </c>
      <c r="D700" s="6" t="n">
        <v>2020</v>
      </c>
      <c r="F700" t="inlineStr">
        <is>
          <t>PAC</t>
        </is>
      </c>
      <c r="G700" s="4" t="n">
        <v>0</v>
      </c>
      <c r="H700" s="4" t="n">
        <v>0</v>
      </c>
      <c r="I700" s="4" t="n">
        <v>0</v>
      </c>
      <c r="J700" s="4" t="n">
        <v>0</v>
      </c>
      <c r="K700" s="4" t="n">
        <v>0</v>
      </c>
      <c r="L700" s="3" t="n">
        <v>0</v>
      </c>
      <c r="M700" s="3" t="n">
        <v>0</v>
      </c>
      <c r="N700" s="3" t="n">
        <v>0</v>
      </c>
      <c r="O700" s="4" t="str"/>
      <c r="P700" s="4" t="str"/>
      <c r="Q700" s="4" t="str"/>
      <c r="R700" s="4" t="str"/>
      <c r="S700" s="4" t="str"/>
      <c r="T700" s="4" t="str"/>
      <c r="U700" s="4" t="str"/>
      <c r="V700" s="4" t="n">
        <v>1</v>
      </c>
    </row>
    <row r="701">
      <c r="A701" t="n">
        <v>90</v>
      </c>
      <c r="B701" t="inlineStr">
        <is>
          <t>20601186986</t>
        </is>
      </c>
      <c r="C701" t="inlineStr">
        <is>
          <t>COOPERATIVA AGRARIA LOS AMBIENTALISTAS LTDA</t>
        </is>
      </c>
      <c r="D701" s="6" t="n">
        <v>2021</v>
      </c>
      <c r="F701" t="inlineStr">
        <is>
          <t>PAC</t>
        </is>
      </c>
      <c r="G701" s="4" t="n">
        <v>0</v>
      </c>
      <c r="H701" s="4" t="n">
        <v>0</v>
      </c>
      <c r="I701" s="4" t="n">
        <v>0</v>
      </c>
      <c r="J701" s="4" t="n">
        <v>0</v>
      </c>
      <c r="K701" s="4" t="n">
        <v>0</v>
      </c>
      <c r="L701" s="3" t="n">
        <v>0</v>
      </c>
      <c r="M701" s="3" t="n">
        <v>0</v>
      </c>
      <c r="N701" s="3" t="n">
        <v>0</v>
      </c>
      <c r="O701" s="4" t="str"/>
      <c r="P701" s="4" t="str"/>
      <c r="Q701" s="4" t="str"/>
      <c r="R701" s="4" t="str"/>
      <c r="S701" s="4" t="str"/>
      <c r="T701" s="4" t="str"/>
      <c r="U701" s="4" t="str"/>
      <c r="V701" s="4" t="n">
        <v>1</v>
      </c>
    </row>
    <row r="702">
      <c r="A702" t="n">
        <v>90</v>
      </c>
      <c r="B702" t="inlineStr">
        <is>
          <t>20601186986</t>
        </is>
      </c>
      <c r="C702" t="inlineStr">
        <is>
          <t>COOPERATIVA AGRARIA LOS AMBIENTALISTAS LTDA</t>
        </is>
      </c>
      <c r="D702" s="6" t="n">
        <v>2022</v>
      </c>
      <c r="F702" t="inlineStr">
        <is>
          <t>PAC</t>
        </is>
      </c>
      <c r="G702" s="4" t="n">
        <v>0</v>
      </c>
      <c r="H702" s="4" t="n">
        <v>0</v>
      </c>
      <c r="I702" s="4" t="n">
        <v>0</v>
      </c>
      <c r="J702" s="4" t="n">
        <v>0</v>
      </c>
      <c r="K702" s="4" t="n">
        <v>0</v>
      </c>
      <c r="L702" s="3" t="n">
        <v>0</v>
      </c>
      <c r="M702" s="3" t="n">
        <v>0</v>
      </c>
      <c r="N702" s="3" t="n">
        <v>0</v>
      </c>
      <c r="O702" s="4" t="str"/>
      <c r="P702" s="4" t="str"/>
      <c r="Q702" s="4" t="str"/>
      <c r="R702" s="4" t="str"/>
      <c r="S702" s="4" t="str"/>
      <c r="T702" s="4" t="str"/>
      <c r="U702" s="4" t="str"/>
      <c r="V702" s="4" t="n">
        <v>1</v>
      </c>
    </row>
    <row r="703">
      <c r="A703" t="n">
        <v>90</v>
      </c>
      <c r="B703" t="inlineStr">
        <is>
          <t>20601186986</t>
        </is>
      </c>
      <c r="C703" t="inlineStr">
        <is>
          <t>COOPERATIVA AGRARIA LOS AMBIENTALISTAS LTDA</t>
        </is>
      </c>
      <c r="D703" s="6" t="n">
        <v>2023</v>
      </c>
      <c r="F703" t="inlineStr">
        <is>
          <t>PAC</t>
        </is>
      </c>
      <c r="G703" s="4" t="n">
        <v>0</v>
      </c>
      <c r="H703" s="4" t="n">
        <v>0</v>
      </c>
      <c r="I703" s="4" t="n">
        <v>0</v>
      </c>
      <c r="J703" s="4" t="n">
        <v>0</v>
      </c>
      <c r="K703" s="4" t="n">
        <v>0</v>
      </c>
      <c r="L703" s="3" t="n">
        <v>0</v>
      </c>
      <c r="M703" s="3" t="n">
        <v>0</v>
      </c>
      <c r="N703" s="3" t="n">
        <v>0</v>
      </c>
      <c r="O703" s="4" t="n">
        <v>0</v>
      </c>
      <c r="P703" s="4" t="n">
        <v>0</v>
      </c>
      <c r="Q703" s="4" t="n">
        <v>0</v>
      </c>
      <c r="R703" s="4" t="n">
        <v>0</v>
      </c>
      <c r="S703" s="4" t="n">
        <v>0</v>
      </c>
      <c r="T703" s="4" t="n">
        <v>0</v>
      </c>
      <c r="U703" s="4" t="n">
        <v>0</v>
      </c>
      <c r="V703" s="4" t="n">
        <v>1</v>
      </c>
    </row>
    <row r="704">
      <c r="A704" t="n">
        <v>90</v>
      </c>
      <c r="B704" t="inlineStr">
        <is>
          <t>20601186986</t>
        </is>
      </c>
      <c r="C704" t="inlineStr">
        <is>
          <t>COOPERATIVA AGRARIA LOS AMBIENTALISTAS LTDA</t>
        </is>
      </c>
      <c r="D704" s="6" t="n">
        <v>2024</v>
      </c>
      <c r="F704" t="inlineStr">
        <is>
          <t>PAC</t>
        </is>
      </c>
      <c r="G704" s="4" t="n">
        <v>0</v>
      </c>
      <c r="H704" s="4" t="n">
        <v>0</v>
      </c>
      <c r="I704" s="4" t="n">
        <v>0</v>
      </c>
      <c r="J704" s="4" t="n">
        <v>0</v>
      </c>
      <c r="K704" s="4" t="n">
        <v>0</v>
      </c>
      <c r="L704" s="3" t="n">
        <v>0</v>
      </c>
      <c r="M704" s="3" t="n">
        <v>0</v>
      </c>
      <c r="N704" s="3" t="n">
        <v>0</v>
      </c>
      <c r="O704" s="4" t="n">
        <v>0</v>
      </c>
      <c r="P704" s="4" t="n">
        <v>0</v>
      </c>
      <c r="Q704" s="4" t="str"/>
      <c r="R704" s="4" t="n">
        <v>0</v>
      </c>
      <c r="S704" s="4" t="n">
        <v>0</v>
      </c>
      <c r="T704" s="4" t="n">
        <v>0</v>
      </c>
      <c r="U704" s="4" t="n">
        <v>0</v>
      </c>
      <c r="V704" s="4" t="n">
        <v>1</v>
      </c>
    </row>
    <row r="705">
      <c r="A705" t="n">
        <v>90</v>
      </c>
      <c r="B705" t="inlineStr">
        <is>
          <t>20601186986</t>
        </is>
      </c>
      <c r="C705" t="inlineStr">
        <is>
          <t>COOPERATIVA AGRARIA LOS AMBIENTALISTAS LTDA</t>
        </is>
      </c>
      <c r="D705" s="6" t="n">
        <v>2025</v>
      </c>
      <c r="F705" t="inlineStr">
        <is>
          <t>PAC</t>
        </is>
      </c>
      <c r="G705" s="4" t="n">
        <v>0</v>
      </c>
      <c r="H705" s="4" t="n">
        <v>0</v>
      </c>
      <c r="I705" s="4" t="n">
        <v>0</v>
      </c>
      <c r="J705" s="4" t="n">
        <v>0</v>
      </c>
      <c r="K705" s="4" t="n">
        <v>0</v>
      </c>
      <c r="L705" s="3" t="n">
        <v>0</v>
      </c>
      <c r="M705" s="3" t="n">
        <v>0</v>
      </c>
      <c r="N705" s="3" t="n">
        <v>0</v>
      </c>
      <c r="O705" s="4" t="n">
        <v>0</v>
      </c>
      <c r="P705" s="4" t="n">
        <v>0</v>
      </c>
      <c r="Q705" s="4" t="str"/>
      <c r="R705" s="4" t="n">
        <v>0</v>
      </c>
      <c r="S705" s="4" t="n">
        <v>0</v>
      </c>
      <c r="T705" s="4" t="n">
        <v>0</v>
      </c>
      <c r="U705" s="4" t="n">
        <v>0</v>
      </c>
      <c r="V705" s="4" t="n">
        <v>1</v>
      </c>
    </row>
    <row r="706">
      <c r="A706" t="n">
        <v>91</v>
      </c>
      <c r="B706" t="inlineStr">
        <is>
          <t>20600785541</t>
        </is>
      </c>
      <c r="C706" t="inlineStr">
        <is>
          <t>ASOCIACION DE PRODUCTORES CAFETALEROS ANDINOS SIERRA VERDE</t>
        </is>
      </c>
      <c r="D706" s="6" t="n">
        <v>2018</v>
      </c>
      <c r="E706" t="n">
        <v>1</v>
      </c>
      <c r="F706" t="inlineStr">
        <is>
          <t>PAC</t>
        </is>
      </c>
      <c r="G706" s="4" t="str"/>
      <c r="H706" s="4" t="str"/>
      <c r="I706" s="4" t="n">
        <v>217</v>
      </c>
      <c r="J706" s="4" t="str"/>
      <c r="K706" s="4" t="str"/>
      <c r="L706" s="3" t="str"/>
      <c r="M706" s="3" t="str"/>
      <c r="N706" s="3" t="n">
        <v>0</v>
      </c>
      <c r="O706" s="4" t="str"/>
      <c r="P706" s="4" t="str"/>
      <c r="Q706" s="4" t="str"/>
      <c r="R706" s="4" t="str"/>
      <c r="S706" s="4" t="str"/>
      <c r="T706" s="4" t="str"/>
      <c r="U706" s="4" t="str"/>
      <c r="V706" s="4" t="n">
        <v>1</v>
      </c>
    </row>
    <row r="707">
      <c r="A707" t="n">
        <v>91</v>
      </c>
      <c r="B707" t="inlineStr">
        <is>
          <t>20600785541</t>
        </is>
      </c>
      <c r="C707" t="inlineStr">
        <is>
          <t>ASOCIACION DE PRODUCTORES CAFETALEROS ANDINOS SIERRA VERDE</t>
        </is>
      </c>
      <c r="D707" s="6" t="n">
        <v>2019</v>
      </c>
      <c r="E707" t="n">
        <v>1</v>
      </c>
      <c r="F707" t="inlineStr">
        <is>
          <t>PAC</t>
        </is>
      </c>
      <c r="G707" s="4" t="n">
        <v>160</v>
      </c>
      <c r="H707" s="4" t="n">
        <v>57</v>
      </c>
      <c r="I707" s="4" t="n">
        <v>217</v>
      </c>
      <c r="J707" s="4" t="str"/>
      <c r="K707" s="4" t="str"/>
      <c r="L707" s="3" t="n">
        <v>838619.83</v>
      </c>
      <c r="M707" s="3" t="n">
        <v>0</v>
      </c>
      <c r="N707" s="3" t="n">
        <v>838619.83</v>
      </c>
      <c r="O707" s="4" t="str"/>
      <c r="P707" s="4" t="str"/>
      <c r="Q707" s="4" t="str"/>
      <c r="R707" s="4" t="str"/>
      <c r="S707" s="4" t="str"/>
      <c r="T707" s="4" t="str"/>
      <c r="U707" s="4" t="str"/>
      <c r="V707" s="4" t="n">
        <v>1</v>
      </c>
    </row>
    <row r="708">
      <c r="A708" t="n">
        <v>91</v>
      </c>
      <c r="B708" t="inlineStr">
        <is>
          <t>20600785541</t>
        </is>
      </c>
      <c r="C708" t="inlineStr">
        <is>
          <t>ASOCIACION DE PRODUCTORES CAFETALEROS ANDINOS SIERRA VERDE</t>
        </is>
      </c>
      <c r="D708" s="6" t="n">
        <v>2020</v>
      </c>
      <c r="E708" t="n">
        <v>1</v>
      </c>
      <c r="F708" t="inlineStr">
        <is>
          <t>PAC</t>
        </is>
      </c>
      <c r="G708" s="4" t="n">
        <v>160</v>
      </c>
      <c r="H708" s="4" t="n">
        <v>57</v>
      </c>
      <c r="I708" s="4" t="n">
        <v>217</v>
      </c>
      <c r="J708" s="4" t="n">
        <v>0</v>
      </c>
      <c r="K708" s="4" t="n">
        <v>6</v>
      </c>
      <c r="L708" s="3" t="n">
        <v>2149542.89</v>
      </c>
      <c r="M708" s="3" t="n">
        <v>0</v>
      </c>
      <c r="N708" s="3" t="n">
        <v>2149542.89</v>
      </c>
      <c r="O708" s="4" t="str"/>
      <c r="P708" s="4" t="str"/>
      <c r="Q708" s="4" t="str"/>
      <c r="R708" s="4" t="str"/>
      <c r="S708" s="4" t="str"/>
      <c r="T708" s="4" t="str"/>
      <c r="U708" s="4" t="str"/>
      <c r="V708" s="4" t="n">
        <v>1</v>
      </c>
    </row>
    <row r="709">
      <c r="A709" t="n">
        <v>91</v>
      </c>
      <c r="B709" t="inlineStr">
        <is>
          <t>20600785541</t>
        </is>
      </c>
      <c r="C709" t="inlineStr">
        <is>
          <t>ASOCIACION DE PRODUCTORES CAFETALEROS ANDINOS SIERRA VERDE</t>
        </is>
      </c>
      <c r="D709" s="6" t="n">
        <v>2021</v>
      </c>
      <c r="E709" t="n">
        <v>1</v>
      </c>
      <c r="F709" t="inlineStr">
        <is>
          <t>PAC</t>
        </is>
      </c>
      <c r="G709" s="4" t="n">
        <v>161</v>
      </c>
      <c r="H709" s="4" t="n">
        <v>54</v>
      </c>
      <c r="I709" s="4" t="n">
        <v>215</v>
      </c>
      <c r="J709" s="4" t="n">
        <v>27</v>
      </c>
      <c r="K709" s="4" t="n">
        <v>10</v>
      </c>
      <c r="L709" s="3" t="n">
        <v>3595209.1</v>
      </c>
      <c r="M709" s="3" t="n">
        <v>0</v>
      </c>
      <c r="N709" s="3" t="n">
        <v>3595209.1</v>
      </c>
      <c r="O709" s="4" t="str"/>
      <c r="P709" s="4" t="str"/>
      <c r="Q709" s="4" t="str"/>
      <c r="R709" s="4" t="str"/>
      <c r="S709" s="4" t="str"/>
      <c r="T709" s="4" t="str"/>
      <c r="U709" s="4" t="str"/>
      <c r="V709" s="4" t="n">
        <v>1</v>
      </c>
    </row>
    <row r="710">
      <c r="A710" t="n">
        <v>91</v>
      </c>
      <c r="B710" t="inlineStr">
        <is>
          <t>20600785541</t>
        </is>
      </c>
      <c r="C710" t="inlineStr">
        <is>
          <t>ASOCIACION DE PRODUCTORES CAFETALEROS ANDINOS SIERRA VERDE</t>
        </is>
      </c>
      <c r="D710" s="6" t="n">
        <v>2022</v>
      </c>
      <c r="E710" t="n">
        <v>1</v>
      </c>
      <c r="F710" t="inlineStr">
        <is>
          <t>PAC</t>
        </is>
      </c>
      <c r="G710" s="4" t="n">
        <v>161</v>
      </c>
      <c r="H710" s="4" t="n">
        <v>54</v>
      </c>
      <c r="I710" s="4" t="n">
        <v>215</v>
      </c>
      <c r="J710" s="4" t="n">
        <v>18</v>
      </c>
      <c r="K710" s="4" t="n">
        <v>6</v>
      </c>
      <c r="L710" s="3" t="n">
        <v>4081192.34</v>
      </c>
      <c r="M710" s="3" t="n">
        <v>0</v>
      </c>
      <c r="N710" s="3" t="n">
        <v>4081192.34</v>
      </c>
      <c r="O710" s="4" t="str"/>
      <c r="P710" s="4" t="str"/>
      <c r="Q710" s="4" t="str"/>
      <c r="R710" s="4" t="str"/>
      <c r="S710" s="4" t="str"/>
      <c r="T710" s="4" t="str"/>
      <c r="U710" s="4" t="str"/>
      <c r="V710" s="4" t="n">
        <v>1</v>
      </c>
    </row>
    <row r="711">
      <c r="A711" t="n">
        <v>91</v>
      </c>
      <c r="B711" t="inlineStr">
        <is>
          <t>20600785541</t>
        </is>
      </c>
      <c r="C711" t="inlineStr">
        <is>
          <t>ASOCIACION DE PRODUCTORES CAFETALEROS ANDINOS SIERRA VERDE</t>
        </is>
      </c>
      <c r="D711" s="6" t="n">
        <v>2023</v>
      </c>
      <c r="E711" t="n">
        <v>1</v>
      </c>
      <c r="F711" t="inlineStr">
        <is>
          <t>PAC</t>
        </is>
      </c>
      <c r="G711" s="4" t="n">
        <v>161</v>
      </c>
      <c r="H711" s="4" t="n">
        <v>54</v>
      </c>
      <c r="I711" s="4" t="n">
        <v>215</v>
      </c>
      <c r="J711" s="4" t="n">
        <v>13</v>
      </c>
      <c r="K711" s="4" t="n">
        <v>4</v>
      </c>
      <c r="L711" s="3" t="n">
        <v>3614509.99</v>
      </c>
      <c r="M711" s="3" t="n">
        <v>0</v>
      </c>
      <c r="N711" s="3" t="n">
        <v>3614509.99</v>
      </c>
      <c r="O711" s="4" t="n">
        <v>0</v>
      </c>
      <c r="P711" s="4" t="n">
        <v>0</v>
      </c>
      <c r="Q711" s="4" t="n">
        <v>0</v>
      </c>
      <c r="R711" s="4" t="n">
        <v>3614510.02625239</v>
      </c>
      <c r="S711" s="4" t="n">
        <v>0</v>
      </c>
      <c r="T711" s="4" t="n">
        <v>0</v>
      </c>
      <c r="U711" s="4" t="n">
        <v>3614510.02625239</v>
      </c>
      <c r="V711" s="4" t="n">
        <v>1</v>
      </c>
    </row>
    <row r="712">
      <c r="A712" t="n">
        <v>91</v>
      </c>
      <c r="B712" t="inlineStr">
        <is>
          <t>20600785541</t>
        </is>
      </c>
      <c r="C712" t="inlineStr">
        <is>
          <t>ASOCIACION DE PRODUCTORES CAFETALEROS ANDINOS SIERRA VERDE</t>
        </is>
      </c>
      <c r="D712" s="6" t="n">
        <v>2024</v>
      </c>
      <c r="F712" t="inlineStr">
        <is>
          <t>PAC</t>
        </is>
      </c>
      <c r="G712" s="4" t="n">
        <v>0</v>
      </c>
      <c r="H712" s="4" t="n">
        <v>0</v>
      </c>
      <c r="I712" s="4" t="n">
        <v>0</v>
      </c>
      <c r="J712" s="4" t="n">
        <v>0</v>
      </c>
      <c r="K712" s="4" t="n">
        <v>0</v>
      </c>
      <c r="L712" s="3" t="n">
        <v>0</v>
      </c>
      <c r="M712" s="3" t="n">
        <v>0</v>
      </c>
      <c r="N712" s="3" t="n">
        <v>0</v>
      </c>
      <c r="O712" s="4" t="n">
        <v>0</v>
      </c>
      <c r="P712" s="4" t="n">
        <v>0</v>
      </c>
      <c r="Q712" s="4" t="str"/>
      <c r="R712" s="4" t="n">
        <v>0</v>
      </c>
      <c r="S712" s="4" t="n">
        <v>0</v>
      </c>
      <c r="T712" s="4" t="n">
        <v>0</v>
      </c>
      <c r="U712" s="4" t="n">
        <v>0</v>
      </c>
      <c r="V712" s="4" t="n">
        <v>1</v>
      </c>
    </row>
    <row r="713">
      <c r="A713" t="n">
        <v>91</v>
      </c>
      <c r="B713" t="inlineStr">
        <is>
          <t>20600785541</t>
        </is>
      </c>
      <c r="C713" t="inlineStr">
        <is>
          <t>ASOCIACION DE PRODUCTORES CAFETALEROS ANDINOS SIERRA VERDE</t>
        </is>
      </c>
      <c r="D713" s="6" t="n">
        <v>2025</v>
      </c>
      <c r="F713" t="inlineStr">
        <is>
          <t>PAC</t>
        </is>
      </c>
      <c r="G713" s="4" t="n">
        <v>0</v>
      </c>
      <c r="H713" s="4" t="n">
        <v>0</v>
      </c>
      <c r="I713" s="4" t="n">
        <v>0</v>
      </c>
      <c r="J713" s="4" t="n">
        <v>0</v>
      </c>
      <c r="K713" s="4" t="n">
        <v>0</v>
      </c>
      <c r="L713" s="3" t="n">
        <v>0</v>
      </c>
      <c r="M713" s="3" t="n">
        <v>0</v>
      </c>
      <c r="N713" s="3" t="n">
        <v>0</v>
      </c>
      <c r="O713" s="4" t="n">
        <v>0</v>
      </c>
      <c r="P713" s="4" t="n">
        <v>0</v>
      </c>
      <c r="Q713" s="4" t="str"/>
      <c r="R713" s="4" t="n">
        <v>0</v>
      </c>
      <c r="S713" s="4" t="n">
        <v>0</v>
      </c>
      <c r="T713" s="4" t="n">
        <v>0</v>
      </c>
      <c r="U713" s="4" t="n">
        <v>0</v>
      </c>
      <c r="V713" s="4" t="n">
        <v>1</v>
      </c>
    </row>
    <row r="714">
      <c r="A714" t="n">
        <v>92</v>
      </c>
      <c r="B714" t="inlineStr">
        <is>
          <t>20605228489</t>
        </is>
      </c>
      <c r="C714" t="inlineStr">
        <is>
          <t>ASOCIACIÓN AGROINDUSTRIAL DE MUJERES PRODUCTORAS DE CACAO Y CAFÉ DEL VRAEM-OTARI´S</t>
        </is>
      </c>
      <c r="D714" s="6" t="n">
        <v>2018</v>
      </c>
      <c r="F714" t="inlineStr">
        <is>
          <t>PAC</t>
        </is>
      </c>
      <c r="G714" s="4" t="str"/>
      <c r="H714" s="4" t="str"/>
      <c r="I714" s="4" t="n">
        <v>0</v>
      </c>
      <c r="J714" s="4" t="str"/>
      <c r="K714" s="4" t="str"/>
      <c r="L714" s="3" t="str"/>
      <c r="M714" s="3" t="str"/>
      <c r="N714" s="3" t="str"/>
      <c r="O714" s="4" t="str"/>
      <c r="P714" s="4" t="str"/>
      <c r="Q714" s="4" t="str"/>
      <c r="R714" s="4" t="str"/>
      <c r="S714" s="4" t="str"/>
      <c r="T714" s="4" t="str"/>
      <c r="U714" s="4" t="str"/>
      <c r="V714" s="4" t="n">
        <v>1</v>
      </c>
    </row>
    <row r="715">
      <c r="A715" t="n">
        <v>92</v>
      </c>
      <c r="B715" t="inlineStr">
        <is>
          <t>20605228489</t>
        </is>
      </c>
      <c r="C715" t="inlineStr">
        <is>
          <t>ASOCIACIÓN AGROINDUSTRIAL DE MUJERES PRODUCTORAS DE CACAO Y CAFÉ DEL VRAEM-OTARI´S</t>
        </is>
      </c>
      <c r="D715" s="6" t="n">
        <v>2019</v>
      </c>
      <c r="F715" t="inlineStr">
        <is>
          <t>PAC</t>
        </is>
      </c>
      <c r="G715" s="4" t="n">
        <v>0</v>
      </c>
      <c r="H715" s="4" t="n">
        <v>0</v>
      </c>
      <c r="I715" s="4" t="n">
        <v>0</v>
      </c>
      <c r="J715" s="4" t="str"/>
      <c r="K715" s="4" t="str"/>
      <c r="L715" s="3" t="str"/>
      <c r="M715" s="3" t="str"/>
      <c r="N715" s="3" t="str"/>
      <c r="O715" s="4" t="str"/>
      <c r="P715" s="4" t="str"/>
      <c r="Q715" s="4" t="str"/>
      <c r="R715" s="4" t="str"/>
      <c r="S715" s="4" t="str"/>
      <c r="T715" s="4" t="str"/>
      <c r="U715" s="4" t="str"/>
      <c r="V715" s="4" t="n">
        <v>1</v>
      </c>
    </row>
    <row r="716">
      <c r="A716" t="n">
        <v>92</v>
      </c>
      <c r="B716" t="inlineStr">
        <is>
          <t>20605228489</t>
        </is>
      </c>
      <c r="C716" t="inlineStr">
        <is>
          <t>ASOCIACIÓN AGROINDUSTRIAL DE MUJERES PRODUCTORAS DE CACAO Y CAFÉ DEL VRAEM-OTARI´S</t>
        </is>
      </c>
      <c r="D716" s="6" t="n">
        <v>2020</v>
      </c>
      <c r="F716" t="inlineStr">
        <is>
          <t>PAC</t>
        </is>
      </c>
      <c r="G716" s="4" t="n">
        <v>0</v>
      </c>
      <c r="H716" s="4" t="n">
        <v>0</v>
      </c>
      <c r="I716" s="4" t="n">
        <v>0</v>
      </c>
      <c r="J716" s="4" t="str"/>
      <c r="K716" s="4" t="str"/>
      <c r="L716" s="3" t="str"/>
      <c r="M716" s="3" t="str"/>
      <c r="N716" s="3" t="str"/>
      <c r="O716" s="4" t="str"/>
      <c r="P716" s="4" t="str"/>
      <c r="Q716" s="4" t="str"/>
      <c r="R716" s="4" t="str"/>
      <c r="S716" s="4" t="str"/>
      <c r="T716" s="4" t="str"/>
      <c r="U716" s="4" t="str"/>
      <c r="V716" s="4" t="n">
        <v>1</v>
      </c>
    </row>
    <row r="717">
      <c r="A717" t="n">
        <v>92</v>
      </c>
      <c r="B717" t="inlineStr">
        <is>
          <t>20605228489</t>
        </is>
      </c>
      <c r="C717" t="inlineStr">
        <is>
          <t>ASOCIACIÓN AGROINDUSTRIAL DE MUJERES PRODUCTORAS DE CACAO Y CAFÉ DEL VRAEM-OTARI´S</t>
        </is>
      </c>
      <c r="D717" s="6" t="n">
        <v>2021</v>
      </c>
      <c r="F717" t="inlineStr">
        <is>
          <t>PAC</t>
        </is>
      </c>
      <c r="G717" s="4" t="n">
        <v>0</v>
      </c>
      <c r="H717" s="4" t="n">
        <v>0</v>
      </c>
      <c r="I717" s="4" t="n">
        <v>0</v>
      </c>
      <c r="J717" s="4" t="str"/>
      <c r="K717" s="4" t="str"/>
      <c r="L717" s="3" t="str"/>
      <c r="M717" s="3" t="str"/>
      <c r="N717" s="3" t="str"/>
      <c r="O717" s="4" t="str"/>
      <c r="P717" s="4" t="str"/>
      <c r="Q717" s="4" t="str"/>
      <c r="R717" s="4" t="str"/>
      <c r="S717" s="4" t="str"/>
      <c r="T717" s="4" t="str"/>
      <c r="U717" s="4" t="str"/>
      <c r="V717" s="4" t="n">
        <v>1</v>
      </c>
    </row>
    <row r="718">
      <c r="A718" t="n">
        <v>92</v>
      </c>
      <c r="B718" t="inlineStr">
        <is>
          <t>20605228489</t>
        </is>
      </c>
      <c r="C718" t="inlineStr">
        <is>
          <t>ASOCIACIÓN AGROINDUSTRIAL DE MUJERES PRODUCTORAS DE CACAO Y CAFÉ DEL VRAEM-OTARI´S</t>
        </is>
      </c>
      <c r="D718" s="6" t="n">
        <v>2022</v>
      </c>
      <c r="F718" t="inlineStr">
        <is>
          <t>PAC</t>
        </is>
      </c>
      <c r="G718" s="4" t="n">
        <v>0</v>
      </c>
      <c r="H718" s="4" t="n">
        <v>0</v>
      </c>
      <c r="I718" s="4" t="n">
        <v>0</v>
      </c>
      <c r="J718" s="4" t="str"/>
      <c r="K718" s="4" t="str"/>
      <c r="L718" s="3" t="str"/>
      <c r="M718" s="3" t="str"/>
      <c r="N718" s="3" t="str"/>
      <c r="O718" s="4" t="str"/>
      <c r="P718" s="4" t="str"/>
      <c r="Q718" s="4" t="str"/>
      <c r="R718" s="4" t="str"/>
      <c r="S718" s="4" t="str"/>
      <c r="T718" s="4" t="str"/>
      <c r="U718" s="4" t="str"/>
      <c r="V718" s="4" t="n">
        <v>1</v>
      </c>
    </row>
    <row r="719">
      <c r="A719" t="n">
        <v>92</v>
      </c>
      <c r="B719" t="inlineStr">
        <is>
          <t>20605228489</t>
        </is>
      </c>
      <c r="C719" t="inlineStr">
        <is>
          <t>ASOCIACIÓN AGROINDUSTRIAL DE MUJERES PRODUCTORAS DE CACAO Y CAFÉ DEL VRAEM-OTARI´S</t>
        </is>
      </c>
      <c r="D719" s="6" t="n">
        <v>2023</v>
      </c>
      <c r="F719" t="inlineStr">
        <is>
          <t>PAC</t>
        </is>
      </c>
      <c r="G719" s="4" t="n">
        <v>0</v>
      </c>
      <c r="H719" s="4" t="n">
        <v>0</v>
      </c>
      <c r="I719" s="4" t="n">
        <v>0</v>
      </c>
      <c r="J719" s="4" t="str"/>
      <c r="K719" s="4" t="str"/>
      <c r="L719" s="3" t="str"/>
      <c r="M719" s="3" t="str"/>
      <c r="N719" s="3" t="str"/>
      <c r="O719" s="4" t="str"/>
      <c r="P719" s="4" t="str"/>
      <c r="Q719" s="4" t="str"/>
      <c r="R719" s="4" t="str"/>
      <c r="S719" s="4" t="str"/>
      <c r="T719" s="4" t="str"/>
      <c r="U719" s="4" t="str"/>
      <c r="V719" s="4" t="n">
        <v>1</v>
      </c>
    </row>
    <row r="720">
      <c r="A720" t="n">
        <v>92</v>
      </c>
      <c r="B720" t="inlineStr">
        <is>
          <t>20605228489</t>
        </is>
      </c>
      <c r="C720" t="inlineStr">
        <is>
          <t>ASOCIACIÓN AGROINDUSTRIAL DE MUJERES PRODUCTORAS DE CACAO Y CAFÉ DEL VRAEM-OTARI´S</t>
        </is>
      </c>
      <c r="D720" s="6" t="n">
        <v>2024</v>
      </c>
      <c r="F720" t="inlineStr">
        <is>
          <t>PAC</t>
        </is>
      </c>
      <c r="G720" s="4" t="n">
        <v>0</v>
      </c>
      <c r="H720" s="4" t="n">
        <v>0</v>
      </c>
      <c r="I720" s="4" t="n">
        <v>0</v>
      </c>
      <c r="J720" s="4" t="str"/>
      <c r="K720" s="4" t="str"/>
      <c r="L720" s="3" t="str"/>
      <c r="M720" s="3" t="str"/>
      <c r="N720" s="3" t="str"/>
      <c r="O720" s="4" t="str"/>
      <c r="P720" s="4" t="str"/>
      <c r="Q720" s="4" t="str"/>
      <c r="R720" s="4" t="str"/>
      <c r="S720" s="4" t="str"/>
      <c r="T720" s="4" t="str"/>
      <c r="U720" s="4" t="str"/>
      <c r="V720" s="4" t="n">
        <v>1</v>
      </c>
    </row>
    <row r="721">
      <c r="A721" t="n">
        <v>92</v>
      </c>
      <c r="B721" t="inlineStr">
        <is>
          <t>20605228489</t>
        </is>
      </c>
      <c r="C721" t="inlineStr">
        <is>
          <t>ASOCIACIÓN AGROINDUSTRIAL DE MUJERES PRODUCTORAS DE CACAO Y CAFÉ DEL VRAEM-OTARI´S</t>
        </is>
      </c>
      <c r="D721" s="6" t="n">
        <v>2025</v>
      </c>
      <c r="E721" t="n">
        <v>1</v>
      </c>
      <c r="F721" t="inlineStr">
        <is>
          <t>PAC</t>
        </is>
      </c>
      <c r="G721" s="4" t="n">
        <v>0</v>
      </c>
      <c r="H721" s="4" t="n">
        <v>77</v>
      </c>
      <c r="I721" s="4" t="n">
        <v>77</v>
      </c>
      <c r="J721" s="4" t="n">
        <v>29</v>
      </c>
      <c r="K721" s="4" t="n">
        <v>0</v>
      </c>
      <c r="L721" s="3" t="n">
        <v>313500</v>
      </c>
      <c r="M721" s="3" t="n">
        <v>0</v>
      </c>
      <c r="N721" s="3" t="n">
        <v>313500</v>
      </c>
      <c r="O721" s="4" t="n">
        <v>0</v>
      </c>
      <c r="P721" s="4" t="n">
        <v>0</v>
      </c>
      <c r="Q721" s="4" t="str"/>
      <c r="R721" s="4" t="n">
        <v>313500</v>
      </c>
      <c r="S721" s="4" t="n">
        <v>0</v>
      </c>
      <c r="T721" s="4" t="n">
        <v>0</v>
      </c>
      <c r="U721" s="4" t="n">
        <v>313500</v>
      </c>
      <c r="V721" s="4" t="n">
        <v>1</v>
      </c>
    </row>
    <row r="722">
      <c r="A722" t="n">
        <v>93</v>
      </c>
      <c r="B722" t="inlineStr">
        <is>
          <t>SIN RUC</t>
        </is>
      </c>
      <c r="C722" t="inlineStr">
        <is>
          <t>ASOC. DE PRODUC. AGROP. AGROIND. FORESTALES Y SERV. MULT. LA FLOR DE LA GRANADILLA - ALTO PERE</t>
        </is>
      </c>
      <c r="D722" s="6" t="n">
        <v>2018</v>
      </c>
      <c r="F722" t="inlineStr">
        <is>
          <t>PAC</t>
        </is>
      </c>
      <c r="G722" s="4" t="str"/>
      <c r="H722" s="4" t="str"/>
      <c r="I722" s="4" t="n">
        <v>0</v>
      </c>
      <c r="J722" s="4" t="str"/>
      <c r="K722" s="4" t="str"/>
      <c r="L722" s="3" t="str"/>
      <c r="M722" s="3" t="str"/>
      <c r="N722" s="3" t="n">
        <v>0</v>
      </c>
      <c r="O722" s="4" t="str"/>
      <c r="P722" s="4" t="str"/>
      <c r="Q722" s="4" t="str"/>
      <c r="R722" s="4" t="str"/>
      <c r="S722" s="4" t="str"/>
      <c r="T722" s="4" t="str"/>
      <c r="U722" s="4" t="str"/>
      <c r="V722" s="4" t="n">
        <v>7</v>
      </c>
    </row>
    <row r="723">
      <c r="A723" t="n">
        <v>93</v>
      </c>
      <c r="B723" t="inlineStr">
        <is>
          <t>SIN RUC</t>
        </is>
      </c>
      <c r="C723" t="inlineStr">
        <is>
          <t>ASOC. DE PRODUC. AGROP. AGROIND. FORESTALES Y SERV. MULT. LA FLOR DE LA GRANADILLA - ALTO PERE</t>
        </is>
      </c>
      <c r="D723" s="6" t="n">
        <v>2019</v>
      </c>
      <c r="E723" t="n">
        <v>1</v>
      </c>
      <c r="F723" t="inlineStr">
        <is>
          <t>PAC</t>
        </is>
      </c>
      <c r="G723" s="4" t="n">
        <v>0</v>
      </c>
      <c r="H723" s="4" t="n">
        <v>0</v>
      </c>
      <c r="I723" s="4" t="n">
        <v>0</v>
      </c>
      <c r="J723" s="4" t="str"/>
      <c r="K723" s="4" t="str"/>
      <c r="L723" s="3" t="n">
        <v>0</v>
      </c>
      <c r="M723" s="3" t="n">
        <v>0</v>
      </c>
      <c r="N723" s="3" t="n">
        <v>0</v>
      </c>
      <c r="O723" s="4" t="str"/>
      <c r="P723" s="4" t="str"/>
      <c r="Q723" s="4" t="str"/>
      <c r="R723" s="4" t="str"/>
      <c r="S723" s="4" t="str"/>
      <c r="T723" s="4" t="str"/>
      <c r="U723" s="4" t="str"/>
      <c r="V723" s="4" t="n">
        <v>7</v>
      </c>
    </row>
    <row r="724">
      <c r="A724" t="n">
        <v>93</v>
      </c>
      <c r="B724" t="inlineStr">
        <is>
          <t>SIN RUC</t>
        </is>
      </c>
      <c r="C724" t="inlineStr">
        <is>
          <t>ASOC. DE PRODUC. AGROP. AGROIND. FORESTALES Y SERV. MULT. LA FLOR DE LA GRANADILLA - ALTO PERE</t>
        </is>
      </c>
      <c r="D724" s="6" t="n">
        <v>2020</v>
      </c>
      <c r="F724" t="inlineStr">
        <is>
          <t>PAC</t>
        </is>
      </c>
      <c r="G724" s="4" t="n">
        <v>0</v>
      </c>
      <c r="H724" s="4" t="n">
        <v>0</v>
      </c>
      <c r="I724" s="4" t="n">
        <v>0</v>
      </c>
      <c r="J724" s="4" t="n">
        <v>0</v>
      </c>
      <c r="K724" s="4" t="n">
        <v>0</v>
      </c>
      <c r="L724" s="3" t="n">
        <v>0</v>
      </c>
      <c r="M724" s="3" t="n">
        <v>0</v>
      </c>
      <c r="N724" s="3" t="n">
        <v>0</v>
      </c>
      <c r="O724" s="4" t="str"/>
      <c r="P724" s="4" t="str"/>
      <c r="Q724" s="4" t="str"/>
      <c r="R724" s="4" t="str"/>
      <c r="S724" s="4" t="str"/>
      <c r="T724" s="4" t="str"/>
      <c r="U724" s="4" t="str"/>
      <c r="V724" s="4" t="n">
        <v>7</v>
      </c>
    </row>
    <row r="725">
      <c r="A725" t="n">
        <v>93</v>
      </c>
      <c r="B725" t="inlineStr">
        <is>
          <t>SIN RUC</t>
        </is>
      </c>
      <c r="C725" t="inlineStr">
        <is>
          <t>ASOC. DE PRODUC. AGROP. AGROIND. FORESTALES Y SERV. MULT. LA FLOR DE LA GRANADILLA - ALTO PERE</t>
        </is>
      </c>
      <c r="D725" s="6" t="n">
        <v>2021</v>
      </c>
      <c r="F725" t="inlineStr">
        <is>
          <t>PAC</t>
        </is>
      </c>
      <c r="G725" s="4" t="n">
        <v>0</v>
      </c>
      <c r="H725" s="4" t="n">
        <v>0</v>
      </c>
      <c r="I725" s="4" t="n">
        <v>0</v>
      </c>
      <c r="J725" s="4" t="n">
        <v>0</v>
      </c>
      <c r="K725" s="4" t="n">
        <v>0</v>
      </c>
      <c r="L725" s="3" t="n">
        <v>0</v>
      </c>
      <c r="M725" s="3" t="n">
        <v>0</v>
      </c>
      <c r="N725" s="3" t="n">
        <v>0</v>
      </c>
      <c r="O725" s="4" t="str"/>
      <c r="P725" s="4" t="str"/>
      <c r="Q725" s="4" t="str"/>
      <c r="R725" s="4" t="str"/>
      <c r="S725" s="4" t="str"/>
      <c r="T725" s="4" t="str"/>
      <c r="U725" s="4" t="str"/>
      <c r="V725" s="4" t="n">
        <v>7</v>
      </c>
    </row>
    <row r="726">
      <c r="A726" t="n">
        <v>93</v>
      </c>
      <c r="B726" t="inlineStr">
        <is>
          <t>SIN RUC</t>
        </is>
      </c>
      <c r="C726" t="inlineStr">
        <is>
          <t>ASOC. DE PRODUC. AGROP. AGROIND. FORESTALES Y SERV. MULT. LA FLOR DE LA GRANADILLA - ALTO PERE</t>
        </is>
      </c>
      <c r="D726" s="6" t="n">
        <v>2022</v>
      </c>
      <c r="F726" t="inlineStr">
        <is>
          <t>PAC</t>
        </is>
      </c>
      <c r="G726" s="4" t="n">
        <v>0</v>
      </c>
      <c r="H726" s="4" t="n">
        <v>0</v>
      </c>
      <c r="I726" s="4" t="n">
        <v>0</v>
      </c>
      <c r="J726" s="4" t="n">
        <v>0</v>
      </c>
      <c r="K726" s="4" t="n">
        <v>0</v>
      </c>
      <c r="L726" s="3" t="n">
        <v>0</v>
      </c>
      <c r="M726" s="3" t="n">
        <v>0</v>
      </c>
      <c r="N726" s="3" t="n">
        <v>0</v>
      </c>
      <c r="O726" s="4" t="str"/>
      <c r="P726" s="4" t="str"/>
      <c r="Q726" s="4" t="str"/>
      <c r="R726" s="4" t="str"/>
      <c r="S726" s="4" t="str"/>
      <c r="T726" s="4" t="str"/>
      <c r="U726" s="4" t="str"/>
      <c r="V726" s="4" t="n">
        <v>7</v>
      </c>
    </row>
    <row r="727">
      <c r="A727" t="n">
        <v>93</v>
      </c>
      <c r="B727" t="inlineStr">
        <is>
          <t>SIN RUC</t>
        </is>
      </c>
      <c r="C727" t="inlineStr">
        <is>
          <t>ASOC. DE PRODUC. AGROP. AGROIND. FORESTALES Y SERV. MULT. LA FLOR DE LA GRANADILLA - ALTO PERE</t>
        </is>
      </c>
      <c r="D727" s="6" t="n">
        <v>2023</v>
      </c>
      <c r="F727" t="inlineStr">
        <is>
          <t>PAC</t>
        </is>
      </c>
      <c r="G727" s="4" t="n">
        <v>0</v>
      </c>
      <c r="H727" s="4" t="n">
        <v>0</v>
      </c>
      <c r="I727" s="4" t="n">
        <v>0</v>
      </c>
      <c r="J727" s="4" t="n">
        <v>0</v>
      </c>
      <c r="K727" s="4" t="n">
        <v>0</v>
      </c>
      <c r="L727" s="3" t="n">
        <v>0</v>
      </c>
      <c r="M727" s="3" t="n">
        <v>0</v>
      </c>
      <c r="N727" s="3" t="n">
        <v>0</v>
      </c>
      <c r="O727" s="4" t="n">
        <v>0</v>
      </c>
      <c r="P727" s="4" t="n">
        <v>0</v>
      </c>
      <c r="Q727" s="4" t="n">
        <v>0</v>
      </c>
      <c r="R727" s="4" t="n">
        <v>0</v>
      </c>
      <c r="S727" s="4" t="n">
        <v>0</v>
      </c>
      <c r="T727" s="4" t="n">
        <v>0</v>
      </c>
      <c r="U727" s="4" t="n">
        <v>0</v>
      </c>
      <c r="V727" s="4" t="n">
        <v>7</v>
      </c>
    </row>
    <row r="728">
      <c r="A728" t="n">
        <v>93</v>
      </c>
      <c r="B728" t="inlineStr">
        <is>
          <t>SIN RUC</t>
        </is>
      </c>
      <c r="C728" t="inlineStr">
        <is>
          <t>ASOC. DE PRODUC. AGROP. AGROIND. FORESTALES Y SERV. MULT. LA FLOR DE LA GRANADILLA - ALTO PERE</t>
        </is>
      </c>
      <c r="D728" s="6" t="n">
        <v>2024</v>
      </c>
      <c r="F728" t="inlineStr">
        <is>
          <t>PAC</t>
        </is>
      </c>
      <c r="G728" s="4" t="n">
        <v>0</v>
      </c>
      <c r="H728" s="4" t="n">
        <v>0</v>
      </c>
      <c r="I728" s="4" t="n">
        <v>0</v>
      </c>
      <c r="J728" s="4" t="n">
        <v>0</v>
      </c>
      <c r="K728" s="4" t="n">
        <v>0</v>
      </c>
      <c r="L728" s="3" t="n">
        <v>0</v>
      </c>
      <c r="M728" s="3" t="n">
        <v>0</v>
      </c>
      <c r="N728" s="3" t="n">
        <v>0</v>
      </c>
      <c r="O728" s="4" t="n">
        <v>0</v>
      </c>
      <c r="P728" s="4" t="n">
        <v>0</v>
      </c>
      <c r="Q728" s="4" t="str"/>
      <c r="R728" s="4" t="n">
        <v>0</v>
      </c>
      <c r="S728" s="4" t="n">
        <v>0</v>
      </c>
      <c r="T728" s="4" t="n">
        <v>0</v>
      </c>
      <c r="U728" s="4" t="n">
        <v>0</v>
      </c>
      <c r="V728" s="4" t="n">
        <v>7</v>
      </c>
    </row>
    <row r="729">
      <c r="A729" t="n">
        <v>93</v>
      </c>
      <c r="B729" t="inlineStr">
        <is>
          <t>SIN RUC</t>
        </is>
      </c>
      <c r="C729" t="inlineStr">
        <is>
          <t>ASOC. DE PRODUC. AGROP. AGROIND. FORESTALES Y SERV. MULT. LA FLOR DE LA GRANADILLA - ALTO PERE</t>
        </is>
      </c>
      <c r="D729" s="6" t="n">
        <v>2025</v>
      </c>
      <c r="F729" t="inlineStr">
        <is>
          <t>PAC</t>
        </is>
      </c>
      <c r="G729" s="4" t="n">
        <v>0</v>
      </c>
      <c r="H729" s="4" t="n">
        <v>0</v>
      </c>
      <c r="I729" s="4" t="n">
        <v>0</v>
      </c>
      <c r="J729" s="4" t="n">
        <v>0</v>
      </c>
      <c r="K729" s="4" t="n">
        <v>0</v>
      </c>
      <c r="L729" s="3" t="n">
        <v>0</v>
      </c>
      <c r="M729" s="3" t="n">
        <v>0</v>
      </c>
      <c r="N729" s="3" t="n">
        <v>0</v>
      </c>
      <c r="O729" s="4" t="n">
        <v>0</v>
      </c>
      <c r="P729" s="4" t="n">
        <v>0</v>
      </c>
      <c r="Q729" s="4" t="str"/>
      <c r="R729" s="4" t="n">
        <v>0</v>
      </c>
      <c r="S729" s="4" t="n">
        <v>0</v>
      </c>
      <c r="T729" s="4" t="n">
        <v>0</v>
      </c>
      <c r="U729" s="4" t="n">
        <v>0</v>
      </c>
      <c r="V729" s="4" t="n">
        <v>7</v>
      </c>
    </row>
    <row r="730">
      <c r="A730" t="n">
        <v>94</v>
      </c>
      <c r="B730" t="inlineStr">
        <is>
          <t>20570699700</t>
        </is>
      </c>
      <c r="C730" t="inlineStr">
        <is>
          <t>ASOCIACIÓN DE PRODUCTORES DE GRANADILLA PACHARUMI</t>
        </is>
      </c>
      <c r="D730" s="6" t="n">
        <v>2018</v>
      </c>
      <c r="F730" t="inlineStr">
        <is>
          <t>PAC</t>
        </is>
      </c>
      <c r="G730" s="4" t="str"/>
      <c r="H730" s="4" t="str"/>
      <c r="I730" s="4" t="n">
        <v>0</v>
      </c>
      <c r="J730" s="4" t="str"/>
      <c r="K730" s="4" t="str"/>
      <c r="L730" s="3" t="str"/>
      <c r="M730" s="3" t="str"/>
      <c r="N730" s="3" t="n">
        <v>0</v>
      </c>
      <c r="O730" s="4" t="str"/>
      <c r="P730" s="4" t="str"/>
      <c r="Q730" s="4" t="str"/>
      <c r="R730" s="4" t="str"/>
      <c r="S730" s="4" t="str"/>
      <c r="T730" s="4" t="str"/>
      <c r="U730" s="4" t="str"/>
      <c r="V730" s="4" t="n">
        <v>1</v>
      </c>
    </row>
    <row r="731">
      <c r="A731" t="n">
        <v>94</v>
      </c>
      <c r="B731" t="inlineStr">
        <is>
          <t>20570699700</t>
        </is>
      </c>
      <c r="C731" t="inlineStr">
        <is>
          <t>ASOCIACIÓN DE PRODUCTORES DE GRANADILLA PACHARUMI</t>
        </is>
      </c>
      <c r="D731" s="6" t="n">
        <v>2019</v>
      </c>
      <c r="E731" t="n">
        <v>1</v>
      </c>
      <c r="F731" t="inlineStr">
        <is>
          <t>PAC</t>
        </is>
      </c>
      <c r="G731" s="4" t="n">
        <v>0</v>
      </c>
      <c r="H731" s="4" t="n">
        <v>0</v>
      </c>
      <c r="I731" s="4" t="n">
        <v>0</v>
      </c>
      <c r="J731" s="4" t="str"/>
      <c r="K731" s="4" t="str"/>
      <c r="L731" s="3" t="n">
        <v>0</v>
      </c>
      <c r="M731" s="3" t="n">
        <v>0</v>
      </c>
      <c r="N731" s="3" t="n">
        <v>0</v>
      </c>
      <c r="O731" s="4" t="str"/>
      <c r="P731" s="4" t="str"/>
      <c r="Q731" s="4" t="str"/>
      <c r="R731" s="4" t="str"/>
      <c r="S731" s="4" t="str"/>
      <c r="T731" s="4" t="str"/>
      <c r="U731" s="4" t="str"/>
      <c r="V731" s="4" t="n">
        <v>1</v>
      </c>
    </row>
    <row r="732">
      <c r="A732" t="n">
        <v>94</v>
      </c>
      <c r="B732" t="inlineStr">
        <is>
          <t>20570699700</t>
        </is>
      </c>
      <c r="C732" t="inlineStr">
        <is>
          <t>ASOCIACIÓN DE PRODUCTORES DE GRANADILLA PACHARUMI</t>
        </is>
      </c>
      <c r="D732" s="6" t="n">
        <v>2020</v>
      </c>
      <c r="F732" t="inlineStr">
        <is>
          <t>PAC</t>
        </is>
      </c>
      <c r="G732" s="4" t="n">
        <v>0</v>
      </c>
      <c r="H732" s="4" t="n">
        <v>0</v>
      </c>
      <c r="I732" s="4" t="n">
        <v>0</v>
      </c>
      <c r="J732" s="4" t="n">
        <v>0</v>
      </c>
      <c r="K732" s="4" t="n">
        <v>0</v>
      </c>
      <c r="L732" s="3" t="n">
        <v>0</v>
      </c>
      <c r="M732" s="3" t="n">
        <v>0</v>
      </c>
      <c r="N732" s="3" t="n">
        <v>0</v>
      </c>
      <c r="O732" s="4" t="str"/>
      <c r="P732" s="4" t="str"/>
      <c r="Q732" s="4" t="str"/>
      <c r="R732" s="4" t="str"/>
      <c r="S732" s="4" t="str"/>
      <c r="T732" s="4" t="str"/>
      <c r="U732" s="4" t="str"/>
      <c r="V732" s="4" t="n">
        <v>1</v>
      </c>
    </row>
    <row r="733">
      <c r="A733" t="n">
        <v>94</v>
      </c>
      <c r="B733" t="inlineStr">
        <is>
          <t>20570699700</t>
        </is>
      </c>
      <c r="C733" t="inlineStr">
        <is>
          <t>ASOCIACIÓN DE PRODUCTORES DE GRANADILLA PACHARUMI</t>
        </is>
      </c>
      <c r="D733" s="6" t="n">
        <v>2021</v>
      </c>
      <c r="F733" t="inlineStr">
        <is>
          <t>PAC</t>
        </is>
      </c>
      <c r="G733" s="4" t="n">
        <v>0</v>
      </c>
      <c r="H733" s="4" t="n">
        <v>0</v>
      </c>
      <c r="I733" s="4" t="n">
        <v>0</v>
      </c>
      <c r="J733" s="4" t="n">
        <v>0</v>
      </c>
      <c r="K733" s="4" t="n">
        <v>0</v>
      </c>
      <c r="L733" s="3" t="n">
        <v>0</v>
      </c>
      <c r="M733" s="3" t="n">
        <v>0</v>
      </c>
      <c r="N733" s="3" t="n">
        <v>0</v>
      </c>
      <c r="O733" s="4" t="str"/>
      <c r="P733" s="4" t="str"/>
      <c r="Q733" s="4" t="str"/>
      <c r="R733" s="4" t="str"/>
      <c r="S733" s="4" t="str"/>
      <c r="T733" s="4" t="str"/>
      <c r="U733" s="4" t="str"/>
      <c r="V733" s="4" t="n">
        <v>1</v>
      </c>
    </row>
    <row r="734">
      <c r="A734" t="n">
        <v>94</v>
      </c>
      <c r="B734" t="inlineStr">
        <is>
          <t>20570699700</t>
        </is>
      </c>
      <c r="C734" t="inlineStr">
        <is>
          <t>ASOCIACIÓN DE PRODUCTORES DE GRANADILLA PACHARUMI</t>
        </is>
      </c>
      <c r="D734" s="6" t="n">
        <v>2022</v>
      </c>
      <c r="F734" t="inlineStr">
        <is>
          <t>PAC</t>
        </is>
      </c>
      <c r="G734" s="4" t="n">
        <v>0</v>
      </c>
      <c r="H734" s="4" t="n">
        <v>0</v>
      </c>
      <c r="I734" s="4" t="n">
        <v>0</v>
      </c>
      <c r="J734" s="4" t="n">
        <v>0</v>
      </c>
      <c r="K734" s="4" t="n">
        <v>0</v>
      </c>
      <c r="L734" s="3" t="n">
        <v>0</v>
      </c>
      <c r="M734" s="3" t="n">
        <v>0</v>
      </c>
      <c r="N734" s="3" t="n">
        <v>0</v>
      </c>
      <c r="O734" s="4" t="str"/>
      <c r="P734" s="4" t="str"/>
      <c r="Q734" s="4" t="str"/>
      <c r="R734" s="4" t="str"/>
      <c r="S734" s="4" t="str"/>
      <c r="T734" s="4" t="str"/>
      <c r="U734" s="4" t="str"/>
      <c r="V734" s="4" t="n">
        <v>1</v>
      </c>
    </row>
    <row r="735">
      <c r="A735" t="n">
        <v>94</v>
      </c>
      <c r="B735" t="inlineStr">
        <is>
          <t>20570699700</t>
        </is>
      </c>
      <c r="C735" t="inlineStr">
        <is>
          <t>ASOCIACIÓN DE PRODUCTORES DE GRANADILLA PACHARUMI</t>
        </is>
      </c>
      <c r="D735" s="6" t="n">
        <v>2023</v>
      </c>
      <c r="F735" t="inlineStr">
        <is>
          <t>PAC</t>
        </is>
      </c>
      <c r="G735" s="4" t="n">
        <v>0</v>
      </c>
      <c r="H735" s="4" t="n">
        <v>0</v>
      </c>
      <c r="I735" s="4" t="n">
        <v>0</v>
      </c>
      <c r="J735" s="4" t="n">
        <v>0</v>
      </c>
      <c r="K735" s="4" t="n">
        <v>0</v>
      </c>
      <c r="L735" s="3" t="n">
        <v>0</v>
      </c>
      <c r="M735" s="3" t="n">
        <v>0</v>
      </c>
      <c r="N735" s="3" t="n">
        <v>0</v>
      </c>
      <c r="O735" s="4" t="n">
        <v>0</v>
      </c>
      <c r="P735" s="4" t="n">
        <v>0</v>
      </c>
      <c r="Q735" s="4" t="n">
        <v>0</v>
      </c>
      <c r="R735" s="4" t="n">
        <v>0</v>
      </c>
      <c r="S735" s="4" t="n">
        <v>0</v>
      </c>
      <c r="T735" s="4" t="n">
        <v>0</v>
      </c>
      <c r="U735" s="4" t="n">
        <v>0</v>
      </c>
      <c r="V735" s="4" t="n">
        <v>1</v>
      </c>
    </row>
    <row r="736">
      <c r="A736" t="n">
        <v>94</v>
      </c>
      <c r="B736" t="inlineStr">
        <is>
          <t>20570699700</t>
        </is>
      </c>
      <c r="C736" t="inlineStr">
        <is>
          <t>ASOCIACIÓN DE PRODUCTORES DE GRANADILLA PACHARUMI</t>
        </is>
      </c>
      <c r="D736" s="6" t="n">
        <v>2024</v>
      </c>
      <c r="F736" t="inlineStr">
        <is>
          <t>PAC</t>
        </is>
      </c>
      <c r="G736" s="4" t="n">
        <v>0</v>
      </c>
      <c r="H736" s="4" t="n">
        <v>0</v>
      </c>
      <c r="I736" s="4" t="n">
        <v>0</v>
      </c>
      <c r="J736" s="4" t="n">
        <v>0</v>
      </c>
      <c r="K736" s="4" t="n">
        <v>0</v>
      </c>
      <c r="L736" s="3" t="n">
        <v>0</v>
      </c>
      <c r="M736" s="3" t="n">
        <v>0</v>
      </c>
      <c r="N736" s="3" t="n">
        <v>0</v>
      </c>
      <c r="O736" s="4" t="n">
        <v>0</v>
      </c>
      <c r="P736" s="4" t="n">
        <v>0</v>
      </c>
      <c r="Q736" s="4" t="str"/>
      <c r="R736" s="4" t="n">
        <v>0</v>
      </c>
      <c r="S736" s="4" t="n">
        <v>0</v>
      </c>
      <c r="T736" s="4" t="n">
        <v>0</v>
      </c>
      <c r="U736" s="4" t="n">
        <v>0</v>
      </c>
      <c r="V736" s="4" t="n">
        <v>1</v>
      </c>
    </row>
    <row r="737">
      <c r="A737" t="n">
        <v>94</v>
      </c>
      <c r="B737" t="inlineStr">
        <is>
          <t>20570699700</t>
        </is>
      </c>
      <c r="C737" t="inlineStr">
        <is>
          <t>ASOCIACIÓN DE PRODUCTORES DE GRANADILLA PACHARUMI</t>
        </is>
      </c>
      <c r="D737" s="6" t="n">
        <v>2025</v>
      </c>
      <c r="F737" t="inlineStr">
        <is>
          <t>PAC</t>
        </is>
      </c>
      <c r="G737" s="4" t="n">
        <v>0</v>
      </c>
      <c r="H737" s="4" t="n">
        <v>0</v>
      </c>
      <c r="I737" s="4" t="n">
        <v>0</v>
      </c>
      <c r="J737" s="4" t="n">
        <v>0</v>
      </c>
      <c r="K737" s="4" t="n">
        <v>0</v>
      </c>
      <c r="L737" s="3" t="n">
        <v>0</v>
      </c>
      <c r="M737" s="3" t="n">
        <v>0</v>
      </c>
      <c r="N737" s="3" t="n">
        <v>0</v>
      </c>
      <c r="O737" s="4" t="n">
        <v>0</v>
      </c>
      <c r="P737" s="4" t="n">
        <v>0</v>
      </c>
      <c r="Q737" s="4" t="str"/>
      <c r="R737" s="4" t="n">
        <v>0</v>
      </c>
      <c r="S737" s="4" t="n">
        <v>0</v>
      </c>
      <c r="T737" s="4" t="n">
        <v>0</v>
      </c>
      <c r="U737" s="4" t="n">
        <v>0</v>
      </c>
      <c r="V737" s="4" t="n">
        <v>1</v>
      </c>
    </row>
    <row r="738">
      <c r="A738" t="n">
        <v>95</v>
      </c>
      <c r="B738" t="inlineStr">
        <is>
          <t>20602902235</t>
        </is>
      </c>
      <c r="C738" t="inlineStr">
        <is>
          <t>COOPERATIVA DE PRODUCTORES AGROPECUARIOS HUALGAYOC</t>
        </is>
      </c>
      <c r="D738" s="6" t="n">
        <v>2018</v>
      </c>
      <c r="F738" t="inlineStr">
        <is>
          <t>PAC</t>
        </is>
      </c>
      <c r="G738" s="4" t="str"/>
      <c r="H738" s="4" t="str"/>
      <c r="I738" s="4" t="n">
        <v>0</v>
      </c>
      <c r="J738" s="4" t="str"/>
      <c r="K738" s="4" t="str"/>
      <c r="L738" s="3" t="str"/>
      <c r="M738" s="3" t="str"/>
      <c r="N738" s="3" t="n">
        <v>0</v>
      </c>
      <c r="O738" s="4" t="str"/>
      <c r="P738" s="4" t="str"/>
      <c r="Q738" s="4" t="str"/>
      <c r="R738" s="4" t="str"/>
      <c r="S738" s="4" t="str"/>
      <c r="T738" s="4" t="str"/>
      <c r="U738" s="4" t="str"/>
      <c r="V738" s="4" t="n">
        <v>1</v>
      </c>
    </row>
    <row r="739">
      <c r="A739" t="n">
        <v>95</v>
      </c>
      <c r="B739" t="inlineStr">
        <is>
          <t>20602902235</t>
        </is>
      </c>
      <c r="C739" t="inlineStr">
        <is>
          <t>COOPERATIVA DE PRODUCTORES AGROPECUARIOS HUALGAYOC</t>
        </is>
      </c>
      <c r="D739" s="6" t="n">
        <v>2019</v>
      </c>
      <c r="E739" t="n">
        <v>1</v>
      </c>
      <c r="F739" t="inlineStr">
        <is>
          <t>PAC</t>
        </is>
      </c>
      <c r="G739" s="4" t="n">
        <v>41</v>
      </c>
      <c r="H739" s="4" t="n">
        <v>14</v>
      </c>
      <c r="I739" s="4" t="n">
        <v>55</v>
      </c>
      <c r="J739" s="4" t="str"/>
      <c r="K739" s="4" t="str"/>
      <c r="L739" s="3" t="n">
        <v>0</v>
      </c>
      <c r="M739" s="3" t="n">
        <v>0</v>
      </c>
      <c r="N739" s="3" t="n">
        <v>0</v>
      </c>
      <c r="O739" s="4" t="str"/>
      <c r="P739" s="4" t="str"/>
      <c r="Q739" s="4" t="str"/>
      <c r="R739" s="4" t="str"/>
      <c r="S739" s="4" t="str"/>
      <c r="T739" s="4" t="str"/>
      <c r="U739" s="4" t="str"/>
      <c r="V739" s="4" t="n">
        <v>1</v>
      </c>
    </row>
    <row r="740">
      <c r="A740" t="n">
        <v>95</v>
      </c>
      <c r="B740" t="inlineStr">
        <is>
          <t>20602902235</t>
        </is>
      </c>
      <c r="C740" t="inlineStr">
        <is>
          <t>COOPERATIVA DE PRODUCTORES AGROPECUARIOS HUALGAYOC</t>
        </is>
      </c>
      <c r="D740" s="6" t="n">
        <v>2020</v>
      </c>
      <c r="F740" t="inlineStr">
        <is>
          <t>PAC</t>
        </is>
      </c>
      <c r="G740" s="4" t="n">
        <v>0</v>
      </c>
      <c r="H740" s="4" t="n">
        <v>0</v>
      </c>
      <c r="I740" s="4" t="n">
        <v>0</v>
      </c>
      <c r="J740" s="4" t="n">
        <v>0</v>
      </c>
      <c r="K740" s="4" t="n">
        <v>0</v>
      </c>
      <c r="L740" s="3" t="n">
        <v>0</v>
      </c>
      <c r="M740" s="3" t="n">
        <v>0</v>
      </c>
      <c r="N740" s="3" t="n">
        <v>0</v>
      </c>
      <c r="O740" s="4" t="str"/>
      <c r="P740" s="4" t="str"/>
      <c r="Q740" s="4" t="str"/>
      <c r="R740" s="4" t="str"/>
      <c r="S740" s="4" t="str"/>
      <c r="T740" s="4" t="str"/>
      <c r="U740" s="4" t="str"/>
      <c r="V740" s="4" t="n">
        <v>1</v>
      </c>
    </row>
    <row r="741">
      <c r="A741" t="n">
        <v>95</v>
      </c>
      <c r="B741" t="inlineStr">
        <is>
          <t>20602902235</t>
        </is>
      </c>
      <c r="C741" t="inlineStr">
        <is>
          <t>COOPERATIVA DE PRODUCTORES AGROPECUARIOS HUALGAYOC</t>
        </is>
      </c>
      <c r="D741" s="6" t="n">
        <v>2021</v>
      </c>
      <c r="E741" t="n">
        <v>1</v>
      </c>
      <c r="F741" t="inlineStr">
        <is>
          <t>PAC</t>
        </is>
      </c>
      <c r="G741" s="4" t="n">
        <v>29</v>
      </c>
      <c r="H741" s="4" t="n">
        <v>27</v>
      </c>
      <c r="I741" s="4" t="n">
        <v>56</v>
      </c>
      <c r="J741" s="4" t="n">
        <v>33</v>
      </c>
      <c r="K741" s="4" t="n">
        <v>6</v>
      </c>
      <c r="L741" s="3" t="n">
        <v>950270</v>
      </c>
      <c r="M741" s="3" t="n">
        <v>0</v>
      </c>
      <c r="N741" s="3" t="n">
        <v>950270</v>
      </c>
      <c r="O741" s="4" t="str"/>
      <c r="P741" s="4" t="str"/>
      <c r="Q741" s="4" t="str"/>
      <c r="R741" s="4" t="str"/>
      <c r="S741" s="4" t="str"/>
      <c r="T741" s="4" t="str"/>
      <c r="U741" s="4" t="str"/>
      <c r="V741" s="4" t="n">
        <v>1</v>
      </c>
    </row>
    <row r="742">
      <c r="A742" t="n">
        <v>95</v>
      </c>
      <c r="B742" t="inlineStr">
        <is>
          <t>20602902235</t>
        </is>
      </c>
      <c r="C742" t="inlineStr">
        <is>
          <t>COOPERATIVA DE PRODUCTORES AGROPECUARIOS HUALGAYOC</t>
        </is>
      </c>
      <c r="D742" s="6" t="n">
        <v>2022</v>
      </c>
      <c r="E742" t="n">
        <v>1</v>
      </c>
      <c r="F742" t="inlineStr">
        <is>
          <t>PAC</t>
        </is>
      </c>
      <c r="G742" s="4" t="n">
        <v>29</v>
      </c>
      <c r="H742" s="4" t="n">
        <v>27</v>
      </c>
      <c r="I742" s="4" t="n">
        <v>56</v>
      </c>
      <c r="J742" s="4" t="n">
        <v>10</v>
      </c>
      <c r="K742" s="4" t="n">
        <v>2</v>
      </c>
      <c r="L742" s="3" t="n">
        <v>486350</v>
      </c>
      <c r="M742" s="3" t="n">
        <v>0</v>
      </c>
      <c r="N742" s="3" t="n">
        <v>486350</v>
      </c>
      <c r="O742" s="4" t="str"/>
      <c r="P742" s="4" t="str"/>
      <c r="Q742" s="4" t="str"/>
      <c r="R742" s="4" t="str"/>
      <c r="S742" s="4" t="str"/>
      <c r="T742" s="4" t="str"/>
      <c r="U742" s="4" t="str"/>
      <c r="V742" s="4" t="n">
        <v>1</v>
      </c>
    </row>
    <row r="743">
      <c r="A743" t="n">
        <v>95</v>
      </c>
      <c r="B743" t="inlineStr">
        <is>
          <t>20602902235</t>
        </is>
      </c>
      <c r="C743" t="inlineStr">
        <is>
          <t>COOPERATIVA DE PRODUCTORES AGROPECUARIOS HUALGAYOC</t>
        </is>
      </c>
      <c r="D743" s="6" t="n">
        <v>2023</v>
      </c>
      <c r="E743" t="n">
        <v>1</v>
      </c>
      <c r="F743" t="inlineStr">
        <is>
          <t>PAC</t>
        </is>
      </c>
      <c r="G743" s="4" t="n">
        <v>29</v>
      </c>
      <c r="H743" s="4" t="n">
        <v>27</v>
      </c>
      <c r="I743" s="4" t="n">
        <v>56</v>
      </c>
      <c r="J743" s="4" t="n">
        <v>47</v>
      </c>
      <c r="K743" s="4" t="n">
        <v>5</v>
      </c>
      <c r="L743" s="3" t="n">
        <v>1611989.68</v>
      </c>
      <c r="M743" s="3" t="n">
        <v>0</v>
      </c>
      <c r="N743" s="3" t="n">
        <v>1611989.68</v>
      </c>
      <c r="O743" s="4" t="n">
        <v>0</v>
      </c>
      <c r="P743" s="4" t="n">
        <v>1611989.682</v>
      </c>
      <c r="Q743" s="4" t="n">
        <v>0</v>
      </c>
      <c r="R743" s="4" t="n">
        <v>0</v>
      </c>
      <c r="S743" s="4" t="n">
        <v>0</v>
      </c>
      <c r="T743" s="4" t="n">
        <v>0</v>
      </c>
      <c r="U743" s="4" t="n">
        <v>1611989.682</v>
      </c>
      <c r="V743" s="4" t="n">
        <v>1</v>
      </c>
    </row>
    <row r="744">
      <c r="A744" t="n">
        <v>95</v>
      </c>
      <c r="B744" t="inlineStr">
        <is>
          <t>20602902235</t>
        </is>
      </c>
      <c r="C744" t="inlineStr">
        <is>
          <t>COOPERATIVA DE PRODUCTORES AGROPECUARIOS HUALGAYOC</t>
        </is>
      </c>
      <c r="D744" s="6" t="n">
        <v>2024</v>
      </c>
      <c r="F744" t="inlineStr">
        <is>
          <t>PAC</t>
        </is>
      </c>
      <c r="G744" s="4" t="n">
        <v>0</v>
      </c>
      <c r="H744" s="4" t="n">
        <v>0</v>
      </c>
      <c r="I744" s="4" t="n">
        <v>0</v>
      </c>
      <c r="J744" s="4" t="n">
        <v>0</v>
      </c>
      <c r="K744" s="4" t="n">
        <v>0</v>
      </c>
      <c r="L744" s="3" t="n">
        <v>0</v>
      </c>
      <c r="M744" s="3" t="n">
        <v>0</v>
      </c>
      <c r="N744" s="3" t="n">
        <v>0</v>
      </c>
      <c r="O744" s="4" t="n">
        <v>0</v>
      </c>
      <c r="P744" s="4" t="n">
        <v>0</v>
      </c>
      <c r="Q744" s="4" t="str"/>
      <c r="R744" s="4" t="n">
        <v>0</v>
      </c>
      <c r="S744" s="4" t="n">
        <v>0</v>
      </c>
      <c r="T744" s="4" t="n">
        <v>0</v>
      </c>
      <c r="U744" s="4" t="n">
        <v>0</v>
      </c>
      <c r="V744" s="4" t="n">
        <v>1</v>
      </c>
    </row>
    <row r="745">
      <c r="A745" t="n">
        <v>95</v>
      </c>
      <c r="B745" t="inlineStr">
        <is>
          <t>20602902235</t>
        </is>
      </c>
      <c r="C745" t="inlineStr">
        <is>
          <t>COOPERATIVA DE PRODUCTORES AGROPECUARIOS HUALGAYOC</t>
        </is>
      </c>
      <c r="D745" s="6" t="n">
        <v>2025</v>
      </c>
      <c r="F745" t="inlineStr">
        <is>
          <t>PAC</t>
        </is>
      </c>
      <c r="G745" s="4" t="n">
        <v>0</v>
      </c>
      <c r="H745" s="4" t="n">
        <v>0</v>
      </c>
      <c r="I745" s="4" t="n">
        <v>0</v>
      </c>
      <c r="J745" s="4" t="n">
        <v>0</v>
      </c>
      <c r="K745" s="4" t="n">
        <v>0</v>
      </c>
      <c r="L745" s="3" t="n">
        <v>0</v>
      </c>
      <c r="M745" s="3" t="n">
        <v>0</v>
      </c>
      <c r="N745" s="3" t="n">
        <v>0</v>
      </c>
      <c r="O745" s="4" t="n">
        <v>0</v>
      </c>
      <c r="P745" s="4" t="n">
        <v>0</v>
      </c>
      <c r="Q745" s="4" t="str"/>
      <c r="R745" s="4" t="n">
        <v>0</v>
      </c>
      <c r="S745" s="4" t="n">
        <v>0</v>
      </c>
      <c r="T745" s="4" t="n">
        <v>0</v>
      </c>
      <c r="U745" s="4" t="n">
        <v>0</v>
      </c>
      <c r="V745" s="4" t="n">
        <v>1</v>
      </c>
    </row>
    <row r="746">
      <c r="A746" t="n">
        <v>96</v>
      </c>
      <c r="B746" t="inlineStr">
        <is>
          <t>20600325478</t>
        </is>
      </c>
      <c r="C746" t="inlineStr">
        <is>
          <t>COOPERATIVA AGRARIA JALCA VERDE</t>
        </is>
      </c>
      <c r="D746" s="6" t="n">
        <v>2018</v>
      </c>
      <c r="F746" t="inlineStr">
        <is>
          <t>PAC</t>
        </is>
      </c>
      <c r="G746" s="4" t="str"/>
      <c r="H746" s="4" t="str"/>
      <c r="I746" s="4" t="n">
        <v>0</v>
      </c>
      <c r="J746" s="4" t="str"/>
      <c r="K746" s="4" t="str"/>
      <c r="L746" s="3" t="str"/>
      <c r="M746" s="3" t="str"/>
      <c r="N746" s="3" t="n">
        <v>0</v>
      </c>
      <c r="O746" s="4" t="str"/>
      <c r="P746" s="4" t="str"/>
      <c r="Q746" s="4" t="str"/>
      <c r="R746" s="4" t="str"/>
      <c r="S746" s="4" t="str"/>
      <c r="T746" s="4" t="str"/>
      <c r="U746" s="4" t="str"/>
      <c r="V746" s="4" t="n">
        <v>1</v>
      </c>
    </row>
    <row r="747">
      <c r="A747" t="n">
        <v>96</v>
      </c>
      <c r="B747" t="inlineStr">
        <is>
          <t>20600325478</t>
        </is>
      </c>
      <c r="C747" t="inlineStr">
        <is>
          <t>COOPERATIVA AGRARIA JALCA VERDE</t>
        </is>
      </c>
      <c r="D747" s="6" t="n">
        <v>2019</v>
      </c>
      <c r="E747" t="n">
        <v>1</v>
      </c>
      <c r="F747" t="inlineStr">
        <is>
          <t>PAC</t>
        </is>
      </c>
      <c r="G747" s="4" t="n">
        <v>41</v>
      </c>
      <c r="H747" s="4" t="n">
        <v>12</v>
      </c>
      <c r="I747" s="4" t="n">
        <v>53</v>
      </c>
      <c r="J747" s="4" t="str"/>
      <c r="K747" s="4" t="str"/>
      <c r="L747" s="3" t="n">
        <v>33189.75</v>
      </c>
      <c r="M747" s="3" t="n">
        <v>0</v>
      </c>
      <c r="N747" s="3" t="n">
        <v>33189.75</v>
      </c>
      <c r="O747" s="4" t="str"/>
      <c r="P747" s="4" t="str"/>
      <c r="Q747" s="4" t="str"/>
      <c r="R747" s="4" t="str"/>
      <c r="S747" s="4" t="str"/>
      <c r="T747" s="4" t="str"/>
      <c r="U747" s="4" t="str"/>
      <c r="V747" s="4" t="n">
        <v>1</v>
      </c>
    </row>
    <row r="748">
      <c r="A748" t="n">
        <v>96</v>
      </c>
      <c r="B748" t="inlineStr">
        <is>
          <t>20600325478</t>
        </is>
      </c>
      <c r="C748" t="inlineStr">
        <is>
          <t>COOPERATIVA AGRARIA JALCA VERDE</t>
        </is>
      </c>
      <c r="D748" s="6" t="n">
        <v>2020</v>
      </c>
      <c r="E748" t="n">
        <v>1</v>
      </c>
      <c r="F748" t="inlineStr">
        <is>
          <t>PAC</t>
        </is>
      </c>
      <c r="G748" s="4" t="n">
        <v>40</v>
      </c>
      <c r="H748" s="4" t="n">
        <v>13</v>
      </c>
      <c r="I748" s="4" t="n">
        <v>53</v>
      </c>
      <c r="J748" s="4" t="n">
        <v>34</v>
      </c>
      <c r="K748" s="4" t="n">
        <v>6</v>
      </c>
      <c r="L748" s="3" t="n">
        <v>9510</v>
      </c>
      <c r="M748" s="3" t="n">
        <v>0</v>
      </c>
      <c r="N748" s="3" t="n">
        <v>9510</v>
      </c>
      <c r="O748" s="4" t="str"/>
      <c r="P748" s="4" t="str"/>
      <c r="Q748" s="4" t="str"/>
      <c r="R748" s="4" t="str"/>
      <c r="S748" s="4" t="str"/>
      <c r="T748" s="4" t="str"/>
      <c r="U748" s="4" t="str"/>
      <c r="V748" s="4" t="n">
        <v>1</v>
      </c>
    </row>
    <row r="749">
      <c r="A749" t="n">
        <v>96</v>
      </c>
      <c r="B749" t="inlineStr">
        <is>
          <t>20600325478</t>
        </is>
      </c>
      <c r="C749" t="inlineStr">
        <is>
          <t>COOPERATIVA AGRARIA JALCA VERDE</t>
        </is>
      </c>
      <c r="D749" s="6" t="n">
        <v>2021</v>
      </c>
      <c r="E749" t="n">
        <v>1</v>
      </c>
      <c r="F749" t="inlineStr">
        <is>
          <t>PAC</t>
        </is>
      </c>
      <c r="G749" s="4" t="n">
        <v>23</v>
      </c>
      <c r="H749" s="4" t="n">
        <v>12</v>
      </c>
      <c r="I749" s="4" t="n">
        <v>35</v>
      </c>
      <c r="J749" s="4" t="n">
        <v>73</v>
      </c>
      <c r="K749" s="4" t="n">
        <v>7</v>
      </c>
      <c r="L749" s="3" t="n">
        <v>2350</v>
      </c>
      <c r="M749" s="3" t="n">
        <v>0</v>
      </c>
      <c r="N749" s="3" t="n">
        <v>2350</v>
      </c>
      <c r="O749" s="4" t="str"/>
      <c r="P749" s="4" t="str"/>
      <c r="Q749" s="4" t="str"/>
      <c r="R749" s="4" t="str"/>
      <c r="S749" s="4" t="str"/>
      <c r="T749" s="4" t="str"/>
      <c r="U749" s="4" t="str"/>
      <c r="V749" s="4" t="n">
        <v>1</v>
      </c>
    </row>
    <row r="750">
      <c r="A750" t="n">
        <v>96</v>
      </c>
      <c r="B750" t="inlineStr">
        <is>
          <t>20600325478</t>
        </is>
      </c>
      <c r="C750" t="inlineStr">
        <is>
          <t>COOPERATIVA AGRARIA JALCA VERDE</t>
        </is>
      </c>
      <c r="D750" s="6" t="n">
        <v>2022</v>
      </c>
      <c r="F750" t="inlineStr">
        <is>
          <t>PAC</t>
        </is>
      </c>
      <c r="G750" s="4" t="n">
        <v>0</v>
      </c>
      <c r="H750" s="4" t="n">
        <v>0</v>
      </c>
      <c r="I750" s="4" t="n">
        <v>0</v>
      </c>
      <c r="J750" s="4" t="n">
        <v>0</v>
      </c>
      <c r="K750" s="4" t="n">
        <v>0</v>
      </c>
      <c r="L750" s="3" t="n">
        <v>0</v>
      </c>
      <c r="M750" s="3" t="n">
        <v>0</v>
      </c>
      <c r="N750" s="3" t="n">
        <v>0</v>
      </c>
      <c r="O750" s="4" t="str"/>
      <c r="P750" s="4" t="str"/>
      <c r="Q750" s="4" t="str"/>
      <c r="R750" s="4" t="str"/>
      <c r="S750" s="4" t="str"/>
      <c r="T750" s="4" t="str"/>
      <c r="U750" s="4" t="str"/>
      <c r="V750" s="4" t="n">
        <v>1</v>
      </c>
    </row>
    <row r="751">
      <c r="A751" t="n">
        <v>96</v>
      </c>
      <c r="B751" t="inlineStr">
        <is>
          <t>20600325478</t>
        </is>
      </c>
      <c r="C751" t="inlineStr">
        <is>
          <t>COOPERATIVA AGRARIA JALCA VERDE</t>
        </is>
      </c>
      <c r="D751" s="6" t="n">
        <v>2023</v>
      </c>
      <c r="F751" t="inlineStr">
        <is>
          <t>PAC</t>
        </is>
      </c>
      <c r="G751" s="4" t="n">
        <v>0</v>
      </c>
      <c r="H751" s="4" t="n">
        <v>0</v>
      </c>
      <c r="I751" s="4" t="n">
        <v>0</v>
      </c>
      <c r="J751" s="4" t="n">
        <v>0</v>
      </c>
      <c r="K751" s="4" t="n">
        <v>0</v>
      </c>
      <c r="L751" s="3" t="n">
        <v>0</v>
      </c>
      <c r="M751" s="3" t="n">
        <v>0</v>
      </c>
      <c r="N751" s="3" t="n">
        <v>0</v>
      </c>
      <c r="O751" s="4" t="n">
        <v>0</v>
      </c>
      <c r="P751" s="4" t="n">
        <v>0</v>
      </c>
      <c r="Q751" s="4" t="n">
        <v>0</v>
      </c>
      <c r="R751" s="4" t="n">
        <v>0</v>
      </c>
      <c r="S751" s="4" t="n">
        <v>0</v>
      </c>
      <c r="T751" s="4" t="n">
        <v>0</v>
      </c>
      <c r="U751" s="4" t="n">
        <v>0</v>
      </c>
      <c r="V751" s="4" t="n">
        <v>1</v>
      </c>
    </row>
    <row r="752">
      <c r="A752" t="n">
        <v>96</v>
      </c>
      <c r="B752" t="inlineStr">
        <is>
          <t>20600325478</t>
        </is>
      </c>
      <c r="C752" t="inlineStr">
        <is>
          <t>COOPERATIVA AGRARIA JALCA VERDE</t>
        </is>
      </c>
      <c r="D752" s="6" t="n">
        <v>2024</v>
      </c>
      <c r="F752" t="inlineStr">
        <is>
          <t>PAC</t>
        </is>
      </c>
      <c r="G752" s="4" t="n">
        <v>0</v>
      </c>
      <c r="H752" s="4" t="n">
        <v>0</v>
      </c>
      <c r="I752" s="4" t="n">
        <v>0</v>
      </c>
      <c r="J752" s="4" t="n">
        <v>0</v>
      </c>
      <c r="K752" s="4" t="n">
        <v>0</v>
      </c>
      <c r="L752" s="3" t="n">
        <v>0</v>
      </c>
      <c r="M752" s="3" t="n">
        <v>0</v>
      </c>
      <c r="N752" s="3" t="n">
        <v>0</v>
      </c>
      <c r="O752" s="4" t="n">
        <v>0</v>
      </c>
      <c r="P752" s="4" t="n">
        <v>0</v>
      </c>
      <c r="Q752" s="4" t="str"/>
      <c r="R752" s="4" t="n">
        <v>0</v>
      </c>
      <c r="S752" s="4" t="n">
        <v>0</v>
      </c>
      <c r="T752" s="4" t="n">
        <v>0</v>
      </c>
      <c r="U752" s="4" t="n">
        <v>0</v>
      </c>
      <c r="V752" s="4" t="n">
        <v>1</v>
      </c>
    </row>
    <row r="753">
      <c r="A753" t="n">
        <v>96</v>
      </c>
      <c r="B753" t="inlineStr">
        <is>
          <t>20600325478</t>
        </is>
      </c>
      <c r="C753" t="inlineStr">
        <is>
          <t>COOPERATIVA AGRARIA JALCA VERDE</t>
        </is>
      </c>
      <c r="D753" s="6" t="n">
        <v>2025</v>
      </c>
      <c r="F753" t="inlineStr">
        <is>
          <t>PAC</t>
        </is>
      </c>
      <c r="G753" s="4" t="n">
        <v>0</v>
      </c>
      <c r="H753" s="4" t="n">
        <v>0</v>
      </c>
      <c r="I753" s="4" t="n">
        <v>0</v>
      </c>
      <c r="J753" s="4" t="n">
        <v>0</v>
      </c>
      <c r="K753" s="4" t="n">
        <v>0</v>
      </c>
      <c r="L753" s="3" t="n">
        <v>0</v>
      </c>
      <c r="M753" s="3" t="n">
        <v>0</v>
      </c>
      <c r="N753" s="3" t="n">
        <v>0</v>
      </c>
      <c r="O753" s="4" t="n">
        <v>0</v>
      </c>
      <c r="P753" s="4" t="n">
        <v>0</v>
      </c>
      <c r="Q753" s="4" t="str"/>
      <c r="R753" s="4" t="n">
        <v>0</v>
      </c>
      <c r="S753" s="4" t="n">
        <v>0</v>
      </c>
      <c r="T753" s="4" t="n">
        <v>0</v>
      </c>
      <c r="U753" s="4" t="n">
        <v>0</v>
      </c>
      <c r="V753" s="4" t="n">
        <v>1</v>
      </c>
    </row>
    <row r="754">
      <c r="A754" t="n">
        <v>97</v>
      </c>
      <c r="B754" t="inlineStr">
        <is>
          <t>20607536016</t>
        </is>
      </c>
      <c r="C754" t="inlineStr">
        <is>
          <t>COOPERATIVA AGRARIA COOPAGRO LTDA - COOPERATIVA COOPAGRO</t>
        </is>
      </c>
      <c r="D754" s="6" t="n">
        <v>2018</v>
      </c>
      <c r="F754" t="inlineStr">
        <is>
          <t>PAC</t>
        </is>
      </c>
      <c r="G754" s="4" t="str"/>
      <c r="H754" s="4" t="str"/>
      <c r="I754" s="4" t="n">
        <v>0</v>
      </c>
      <c r="J754" s="4" t="str"/>
      <c r="K754" s="4" t="str"/>
      <c r="L754" s="3" t="str"/>
      <c r="M754" s="3" t="str"/>
      <c r="N754" s="3" t="n">
        <v>0</v>
      </c>
      <c r="O754" s="4" t="str"/>
      <c r="P754" s="4" t="str"/>
      <c r="Q754" s="4" t="str"/>
      <c r="R754" s="4" t="str"/>
      <c r="S754" s="4" t="str"/>
      <c r="T754" s="4" t="str"/>
      <c r="U754" s="4" t="str"/>
      <c r="V754" s="4" t="n">
        <v>1</v>
      </c>
    </row>
    <row r="755">
      <c r="A755" t="n">
        <v>97</v>
      </c>
      <c r="B755" t="inlineStr">
        <is>
          <t>20607536016</t>
        </is>
      </c>
      <c r="C755" t="inlineStr">
        <is>
          <t>COOPERATIVA AGRARIA COOPAGRO LTDA - COOPERATIVA COOPAGRO</t>
        </is>
      </c>
      <c r="D755" s="6" t="n">
        <v>2019</v>
      </c>
      <c r="F755" t="inlineStr">
        <is>
          <t>PAC</t>
        </is>
      </c>
      <c r="G755" s="4" t="n">
        <v>0</v>
      </c>
      <c r="H755" s="4" t="n">
        <v>0</v>
      </c>
      <c r="I755" s="4" t="n">
        <v>0</v>
      </c>
      <c r="J755" s="4" t="str"/>
      <c r="K755" s="4" t="str"/>
      <c r="L755" s="3" t="n">
        <v>0</v>
      </c>
      <c r="M755" s="3" t="n">
        <v>0</v>
      </c>
      <c r="N755" s="3" t="n">
        <v>0</v>
      </c>
      <c r="O755" s="4" t="str"/>
      <c r="P755" s="4" t="str"/>
      <c r="Q755" s="4" t="str"/>
      <c r="R755" s="4" t="str"/>
      <c r="S755" s="4" t="str"/>
      <c r="T755" s="4" t="str"/>
      <c r="U755" s="4" t="str"/>
      <c r="V755" s="4" t="n">
        <v>1</v>
      </c>
    </row>
    <row r="756">
      <c r="A756" t="n">
        <v>97</v>
      </c>
      <c r="B756" t="inlineStr">
        <is>
          <t>20607536016</t>
        </is>
      </c>
      <c r="C756" t="inlineStr">
        <is>
          <t>COOPERATIVA AGRARIA COOPAGRO LTDA - COOPERATIVA COOPAGRO</t>
        </is>
      </c>
      <c r="D756" s="6" t="n">
        <v>2020</v>
      </c>
      <c r="F756" t="inlineStr">
        <is>
          <t>PAC</t>
        </is>
      </c>
      <c r="G756" s="4" t="n">
        <v>0</v>
      </c>
      <c r="H756" s="4" t="n">
        <v>0</v>
      </c>
      <c r="I756" s="4" t="n">
        <v>0</v>
      </c>
      <c r="J756" s="4" t="n">
        <v>0</v>
      </c>
      <c r="K756" s="4" t="n">
        <v>0</v>
      </c>
      <c r="L756" s="3" t="n">
        <v>0</v>
      </c>
      <c r="M756" s="3" t="n">
        <v>0</v>
      </c>
      <c r="N756" s="3" t="n">
        <v>0</v>
      </c>
      <c r="O756" s="4" t="str"/>
      <c r="P756" s="4" t="str"/>
      <c r="Q756" s="4" t="str"/>
      <c r="R756" s="4" t="str"/>
      <c r="S756" s="4" t="str"/>
      <c r="T756" s="4" t="str"/>
      <c r="U756" s="4" t="str"/>
      <c r="V756" s="4" t="n">
        <v>1</v>
      </c>
    </row>
    <row r="757">
      <c r="A757" t="n">
        <v>97</v>
      </c>
      <c r="B757" t="inlineStr">
        <is>
          <t>20607536016</t>
        </is>
      </c>
      <c r="C757" t="inlineStr">
        <is>
          <t>COOPERATIVA AGRARIA COOPAGRO LTDA - COOPERATIVA COOPAGRO</t>
        </is>
      </c>
      <c r="D757" s="6" t="n">
        <v>2021</v>
      </c>
      <c r="E757" t="n">
        <v>1</v>
      </c>
      <c r="F757" t="inlineStr">
        <is>
          <t>PAC</t>
        </is>
      </c>
      <c r="G757" s="4" t="n">
        <v>311</v>
      </c>
      <c r="H757" s="4" t="n">
        <v>96</v>
      </c>
      <c r="I757" s="4" t="n">
        <v>407</v>
      </c>
      <c r="J757" s="4" t="n">
        <v>21</v>
      </c>
      <c r="K757" s="4" t="n">
        <v>9</v>
      </c>
      <c r="L757" s="3" t="n">
        <v>579309.04</v>
      </c>
      <c r="M757" s="3" t="n">
        <v>741934.76</v>
      </c>
      <c r="N757" s="3" t="n">
        <v>1321243.8</v>
      </c>
      <c r="O757" s="4" t="str"/>
      <c r="P757" s="4" t="str"/>
      <c r="Q757" s="4" t="str"/>
      <c r="R757" s="4" t="str"/>
      <c r="S757" s="4" t="str"/>
      <c r="T757" s="4" t="str"/>
      <c r="U757" s="4" t="str"/>
      <c r="V757" s="4" t="n">
        <v>1</v>
      </c>
    </row>
    <row r="758">
      <c r="A758" t="n">
        <v>97</v>
      </c>
      <c r="B758" t="inlineStr">
        <is>
          <t>20607536016</t>
        </is>
      </c>
      <c r="C758" t="inlineStr">
        <is>
          <t>COOPERATIVA AGRARIA COOPAGRO LTDA - COOPERATIVA COOPAGRO</t>
        </is>
      </c>
      <c r="D758" s="6" t="n">
        <v>2022</v>
      </c>
      <c r="E758" t="n">
        <v>1</v>
      </c>
      <c r="F758" t="inlineStr">
        <is>
          <t>PAC</t>
        </is>
      </c>
      <c r="G758" s="4" t="n">
        <v>311</v>
      </c>
      <c r="H758" s="4" t="n">
        <v>96</v>
      </c>
      <c r="I758" s="4" t="n">
        <v>407</v>
      </c>
      <c r="J758" s="4" t="n">
        <v>21</v>
      </c>
      <c r="K758" s="4" t="n">
        <v>6</v>
      </c>
      <c r="L758" s="3" t="n">
        <v>0</v>
      </c>
      <c r="M758" s="3" t="n">
        <v>1959097.08</v>
      </c>
      <c r="N758" s="3" t="n">
        <v>1959097.08</v>
      </c>
      <c r="O758" s="4" t="str"/>
      <c r="P758" s="4" t="str"/>
      <c r="Q758" s="4" t="str"/>
      <c r="R758" s="4" t="str"/>
      <c r="S758" s="4" t="str"/>
      <c r="T758" s="4" t="str"/>
      <c r="U758" s="4" t="str"/>
      <c r="V758" s="4" t="n">
        <v>1</v>
      </c>
    </row>
    <row r="759">
      <c r="A759" t="n">
        <v>97</v>
      </c>
      <c r="B759" t="inlineStr">
        <is>
          <t>20607536016</t>
        </is>
      </c>
      <c r="C759" t="inlineStr">
        <is>
          <t>COOPERATIVA AGRARIA COOPAGRO LTDA - COOPERATIVA COOPAGRO</t>
        </is>
      </c>
      <c r="D759" s="6" t="n">
        <v>2023</v>
      </c>
      <c r="E759" t="n">
        <v>1</v>
      </c>
      <c r="F759" t="inlineStr">
        <is>
          <t>PAC</t>
        </is>
      </c>
      <c r="G759" s="4" t="n">
        <v>311</v>
      </c>
      <c r="H759" s="4" t="n">
        <v>96</v>
      </c>
      <c r="I759" s="4" t="n">
        <v>407</v>
      </c>
      <c r="J759" s="4" t="n">
        <v>13</v>
      </c>
      <c r="K759" s="4" t="n">
        <v>4</v>
      </c>
      <c r="L759" s="3" t="n">
        <v>0</v>
      </c>
      <c r="M759" s="3" t="n">
        <v>1515083.79</v>
      </c>
      <c r="N759" s="3" t="n">
        <v>1515083.79</v>
      </c>
      <c r="O759" s="4" t="n">
        <v>0</v>
      </c>
      <c r="P759" s="4" t="n">
        <v>0</v>
      </c>
      <c r="Q759" s="4" t="n">
        <v>0</v>
      </c>
      <c r="R759" s="4" t="n">
        <v>1515083.79</v>
      </c>
      <c r="S759" s="4" t="n">
        <v>0</v>
      </c>
      <c r="T759" s="4" t="n">
        <v>0</v>
      </c>
      <c r="U759" s="4" t="n">
        <v>1515083.79</v>
      </c>
      <c r="V759" s="4" t="n">
        <v>1</v>
      </c>
    </row>
    <row r="760">
      <c r="A760" t="n">
        <v>97</v>
      </c>
      <c r="B760" t="inlineStr">
        <is>
          <t>20607536016</t>
        </is>
      </c>
      <c r="C760" t="inlineStr">
        <is>
          <t>COOPERATIVA AGRARIA COOPAGRO LTDA - COOPERATIVA COOPAGRO</t>
        </is>
      </c>
      <c r="D760" s="6" t="n">
        <v>2024</v>
      </c>
      <c r="E760" t="n">
        <v>1</v>
      </c>
      <c r="F760" t="inlineStr">
        <is>
          <t>PAC</t>
        </is>
      </c>
      <c r="G760" s="4" t="n">
        <v>311</v>
      </c>
      <c r="H760" s="4" t="n">
        <v>97</v>
      </c>
      <c r="I760" s="4" t="n">
        <v>408</v>
      </c>
      <c r="J760" s="4" t="n">
        <v>11</v>
      </c>
      <c r="K760" s="4" t="n">
        <v>4</v>
      </c>
      <c r="L760" s="3" t="n">
        <v>0</v>
      </c>
      <c r="M760" s="3" t="n">
        <v>841453.18629015</v>
      </c>
      <c r="N760" s="3" t="n">
        <v>841453.18629015</v>
      </c>
      <c r="O760" s="4" t="n">
        <v>0</v>
      </c>
      <c r="P760" s="4" t="n">
        <v>0</v>
      </c>
      <c r="Q760" s="4" t="str"/>
      <c r="R760" s="4" t="n">
        <v>841453.18629015</v>
      </c>
      <c r="S760" s="4" t="n">
        <v>0</v>
      </c>
      <c r="T760" s="4" t="n">
        <v>0</v>
      </c>
      <c r="U760" s="4" t="n">
        <v>841453.18629015</v>
      </c>
      <c r="V760" s="4" t="n">
        <v>1</v>
      </c>
    </row>
    <row r="761">
      <c r="A761" t="n">
        <v>97</v>
      </c>
      <c r="B761" t="inlineStr">
        <is>
          <t>20607536016</t>
        </is>
      </c>
      <c r="C761" t="inlineStr">
        <is>
          <t>COOPERATIVA AGRARIA COOPAGRO LTDA - COOPERATIVA COOPAGRO</t>
        </is>
      </c>
      <c r="D761" s="6" t="n">
        <v>2025</v>
      </c>
      <c r="F761" t="inlineStr">
        <is>
          <t>PAC</t>
        </is>
      </c>
      <c r="G761" s="4" t="n">
        <v>0</v>
      </c>
      <c r="H761" s="4" t="n">
        <v>0</v>
      </c>
      <c r="I761" s="4" t="n">
        <v>0</v>
      </c>
      <c r="J761" s="4" t="n">
        <v>0</v>
      </c>
      <c r="K761" s="4" t="n">
        <v>0</v>
      </c>
      <c r="L761" s="3" t="n">
        <v>0</v>
      </c>
      <c r="M761" s="3" t="n">
        <v>0</v>
      </c>
      <c r="N761" s="3" t="n">
        <v>0</v>
      </c>
      <c r="O761" s="4" t="n">
        <v>0</v>
      </c>
      <c r="P761" s="4" t="n">
        <v>0</v>
      </c>
      <c r="Q761" s="4" t="str"/>
      <c r="R761" s="4" t="n">
        <v>0</v>
      </c>
      <c r="S761" s="4" t="n">
        <v>0</v>
      </c>
      <c r="T761" s="4" t="n">
        <v>0</v>
      </c>
      <c r="U761" s="4" t="n">
        <v>0</v>
      </c>
      <c r="V761" s="4" t="n">
        <v>1</v>
      </c>
    </row>
    <row r="762">
      <c r="A762" t="n">
        <v>98</v>
      </c>
      <c r="B762" t="inlineStr">
        <is>
          <t>20529538988</t>
        </is>
      </c>
      <c r="C762" t="inlineStr">
        <is>
          <t>COOPERATIVA DE SERVICIOS ESPECIALES REDES DE PRODUCTORES DE CUYES DEL CRISNEJAS - COOPREDESCUY</t>
        </is>
      </c>
      <c r="D762" s="6" t="n">
        <v>2018</v>
      </c>
      <c r="F762" t="inlineStr">
        <is>
          <t>PAC</t>
        </is>
      </c>
      <c r="G762" s="4" t="str"/>
      <c r="H762" s="4" t="str"/>
      <c r="I762" s="4" t="n">
        <v>0</v>
      </c>
      <c r="J762" s="4" t="str"/>
      <c r="K762" s="4" t="str"/>
      <c r="L762" s="3" t="str"/>
      <c r="M762" s="3" t="str"/>
      <c r="N762" s="3" t="n">
        <v>0</v>
      </c>
      <c r="O762" s="4" t="str"/>
      <c r="P762" s="4" t="str"/>
      <c r="Q762" s="4" t="str"/>
      <c r="R762" s="4" t="str"/>
      <c r="S762" s="4" t="str"/>
      <c r="T762" s="4" t="str"/>
      <c r="U762" s="4" t="str"/>
      <c r="V762" s="4" t="n">
        <v>1</v>
      </c>
    </row>
    <row r="763">
      <c r="A763" t="n">
        <v>98</v>
      </c>
      <c r="B763" t="inlineStr">
        <is>
          <t>20529538988</t>
        </is>
      </c>
      <c r="C763" t="inlineStr">
        <is>
          <t>COOPERATIVA DE SERVICIOS ESPECIALES REDES DE PRODUCTORES DE CUYES DEL CRISNEJAS - COOPREDESCUY</t>
        </is>
      </c>
      <c r="D763" s="6" t="n">
        <v>2019</v>
      </c>
      <c r="F763" t="inlineStr">
        <is>
          <t>PAC</t>
        </is>
      </c>
      <c r="G763" s="4" t="n">
        <v>0</v>
      </c>
      <c r="H763" s="4" t="n">
        <v>0</v>
      </c>
      <c r="I763" s="4" t="n">
        <v>0</v>
      </c>
      <c r="J763" s="4" t="str"/>
      <c r="K763" s="4" t="str"/>
      <c r="L763" s="3" t="n">
        <v>0</v>
      </c>
      <c r="M763" s="3" t="n">
        <v>0</v>
      </c>
      <c r="N763" s="3" t="n">
        <v>0</v>
      </c>
      <c r="O763" s="4" t="str"/>
      <c r="P763" s="4" t="str"/>
      <c r="Q763" s="4" t="str"/>
      <c r="R763" s="4" t="str"/>
      <c r="S763" s="4" t="str"/>
      <c r="T763" s="4" t="str"/>
      <c r="U763" s="4" t="str"/>
      <c r="V763" s="4" t="n">
        <v>1</v>
      </c>
    </row>
    <row r="764">
      <c r="A764" t="n">
        <v>98</v>
      </c>
      <c r="B764" t="inlineStr">
        <is>
          <t>20529538988</t>
        </is>
      </c>
      <c r="C764" t="inlineStr">
        <is>
          <t>COOPERATIVA DE SERVICIOS ESPECIALES REDES DE PRODUCTORES DE CUYES DEL CRISNEJAS - COOPREDESCUY</t>
        </is>
      </c>
      <c r="D764" s="6" t="n">
        <v>2020</v>
      </c>
      <c r="F764" t="inlineStr">
        <is>
          <t>PAC</t>
        </is>
      </c>
      <c r="G764" s="4" t="n">
        <v>0</v>
      </c>
      <c r="H764" s="4" t="n">
        <v>0</v>
      </c>
      <c r="I764" s="4" t="n">
        <v>0</v>
      </c>
      <c r="J764" s="4" t="n">
        <v>0</v>
      </c>
      <c r="K764" s="4" t="n">
        <v>0</v>
      </c>
      <c r="L764" s="3" t="n">
        <v>0</v>
      </c>
      <c r="M764" s="3" t="n">
        <v>0</v>
      </c>
      <c r="N764" s="3" t="n">
        <v>0</v>
      </c>
      <c r="O764" s="4" t="str"/>
      <c r="P764" s="4" t="str"/>
      <c r="Q764" s="4" t="str"/>
      <c r="R764" s="4" t="str"/>
      <c r="S764" s="4" t="str"/>
      <c r="T764" s="4" t="str"/>
      <c r="U764" s="4" t="str"/>
      <c r="V764" s="4" t="n">
        <v>1</v>
      </c>
    </row>
    <row r="765">
      <c r="A765" t="n">
        <v>98</v>
      </c>
      <c r="B765" t="inlineStr">
        <is>
          <t>20529538988</t>
        </is>
      </c>
      <c r="C765" t="inlineStr">
        <is>
          <t>COOPERATIVA DE SERVICIOS ESPECIALES REDES DE PRODUCTORES DE CUYES DEL CRISNEJAS - COOPREDESCUY</t>
        </is>
      </c>
      <c r="D765" s="6" t="n">
        <v>2021</v>
      </c>
      <c r="F765" t="inlineStr">
        <is>
          <t>PAC</t>
        </is>
      </c>
      <c r="G765" s="4" t="n">
        <v>0</v>
      </c>
      <c r="H765" s="4" t="n">
        <v>0</v>
      </c>
      <c r="I765" s="4" t="n">
        <v>0</v>
      </c>
      <c r="J765" s="4" t="n">
        <v>0</v>
      </c>
      <c r="K765" s="4" t="n">
        <v>0</v>
      </c>
      <c r="L765" s="3" t="n">
        <v>0</v>
      </c>
      <c r="M765" s="3" t="n">
        <v>0</v>
      </c>
      <c r="N765" s="3" t="n">
        <v>0</v>
      </c>
      <c r="O765" s="4" t="str"/>
      <c r="P765" s="4" t="str"/>
      <c r="Q765" s="4" t="str"/>
      <c r="R765" s="4" t="str"/>
      <c r="S765" s="4" t="str"/>
      <c r="T765" s="4" t="str"/>
      <c r="U765" s="4" t="str"/>
      <c r="V765" s="4" t="n">
        <v>1</v>
      </c>
    </row>
    <row r="766">
      <c r="A766" t="n">
        <v>98</v>
      </c>
      <c r="B766" t="inlineStr">
        <is>
          <t>20529538988</t>
        </is>
      </c>
      <c r="C766" t="inlineStr">
        <is>
          <t>COOPERATIVA DE SERVICIOS ESPECIALES REDES DE PRODUCTORES DE CUYES DEL CRISNEJAS - COOPREDESCUY</t>
        </is>
      </c>
      <c r="D766" s="6" t="n">
        <v>2022</v>
      </c>
      <c r="E766" t="n">
        <v>1</v>
      </c>
      <c r="F766" t="inlineStr">
        <is>
          <t>PAC</t>
        </is>
      </c>
      <c r="G766" s="4" t="n">
        <v>41</v>
      </c>
      <c r="H766" s="4" t="n">
        <v>42</v>
      </c>
      <c r="I766" s="4" t="n">
        <v>83</v>
      </c>
      <c r="J766" s="4" t="n">
        <v>56</v>
      </c>
      <c r="K766" s="4" t="n">
        <v>5</v>
      </c>
      <c r="L766" s="3" t="n">
        <v>226595</v>
      </c>
      <c r="M766" s="3" t="n">
        <v>0</v>
      </c>
      <c r="N766" s="3" t="n">
        <v>226595</v>
      </c>
      <c r="O766" s="4" t="str"/>
      <c r="P766" s="4" t="str"/>
      <c r="Q766" s="4" t="str"/>
      <c r="R766" s="4" t="str"/>
      <c r="S766" s="4" t="str"/>
      <c r="T766" s="4" t="str"/>
      <c r="U766" s="4" t="str"/>
      <c r="V766" s="4" t="n">
        <v>1</v>
      </c>
    </row>
    <row r="767">
      <c r="A767" t="n">
        <v>98</v>
      </c>
      <c r="B767" t="inlineStr">
        <is>
          <t>20529538988</t>
        </is>
      </c>
      <c r="C767" t="inlineStr">
        <is>
          <t>COOPERATIVA DE SERVICIOS ESPECIALES REDES DE PRODUCTORES DE CUYES DEL CRISNEJAS - COOPREDESCUY</t>
        </is>
      </c>
      <c r="D767" s="6" t="n">
        <v>2023</v>
      </c>
      <c r="E767" t="n">
        <v>1</v>
      </c>
      <c r="F767" t="inlineStr">
        <is>
          <t>PAC</t>
        </is>
      </c>
      <c r="G767" s="4" t="n">
        <v>41</v>
      </c>
      <c r="H767" s="4" t="n">
        <v>42</v>
      </c>
      <c r="I767" s="4" t="n">
        <v>83</v>
      </c>
      <c r="J767" s="4" t="n">
        <v>10</v>
      </c>
      <c r="K767" s="4" t="n">
        <v>5</v>
      </c>
      <c r="L767" s="3" t="n">
        <v>881820</v>
      </c>
      <c r="M767" s="3" t="n">
        <v>0</v>
      </c>
      <c r="N767" s="3" t="n">
        <v>881820</v>
      </c>
      <c r="O767" s="4" t="n">
        <v>0</v>
      </c>
      <c r="P767" s="4" t="n">
        <v>881820</v>
      </c>
      <c r="Q767" s="4" t="n">
        <v>0</v>
      </c>
      <c r="R767" s="4" t="n">
        <v>0</v>
      </c>
      <c r="S767" s="4" t="n">
        <v>0</v>
      </c>
      <c r="T767" s="4" t="n">
        <v>0</v>
      </c>
      <c r="U767" s="4" t="n">
        <v>881820</v>
      </c>
      <c r="V767" s="4" t="n">
        <v>1</v>
      </c>
    </row>
    <row r="768">
      <c r="A768" t="n">
        <v>98</v>
      </c>
      <c r="B768" t="inlineStr">
        <is>
          <t>20529538988</t>
        </is>
      </c>
      <c r="C768" t="inlineStr">
        <is>
          <t>COOPERATIVA DE SERVICIOS ESPECIALES REDES DE PRODUCTORES DE CUYES DEL CRISNEJAS - COOPREDESCUY</t>
        </is>
      </c>
      <c r="D768" s="6" t="n">
        <v>2024</v>
      </c>
      <c r="E768" t="n">
        <v>1</v>
      </c>
      <c r="F768" t="inlineStr">
        <is>
          <t>PAC</t>
        </is>
      </c>
      <c r="G768" s="4" t="n">
        <v>40</v>
      </c>
      <c r="H768" s="4" t="n">
        <v>42</v>
      </c>
      <c r="I768" s="4" t="n">
        <v>82</v>
      </c>
      <c r="J768" s="4" t="n">
        <v>58</v>
      </c>
      <c r="K768" s="4" t="n">
        <v>4</v>
      </c>
      <c r="L768" s="3" t="n">
        <v>1797516</v>
      </c>
      <c r="M768" s="3" t="n">
        <v>0</v>
      </c>
      <c r="N768" s="3" t="n">
        <v>1797516</v>
      </c>
      <c r="O768" s="4" t="n">
        <v>0</v>
      </c>
      <c r="P768" s="4" t="n">
        <v>1797516</v>
      </c>
      <c r="Q768" s="4" t="str"/>
      <c r="R768" s="4" t="n">
        <v>0</v>
      </c>
      <c r="S768" s="4" t="n">
        <v>0</v>
      </c>
      <c r="T768" s="4" t="n">
        <v>0</v>
      </c>
      <c r="U768" s="4" t="n">
        <v>1797516</v>
      </c>
      <c r="V768" s="4" t="n">
        <v>1</v>
      </c>
    </row>
    <row r="769">
      <c r="A769" t="n">
        <v>98</v>
      </c>
      <c r="B769" t="inlineStr">
        <is>
          <t>20529538988</t>
        </is>
      </c>
      <c r="C769" t="inlineStr">
        <is>
          <t>COOPERATIVA DE SERVICIOS ESPECIALES REDES DE PRODUCTORES DE CUYES DEL CRISNEJAS - COOPREDESCUY</t>
        </is>
      </c>
      <c r="D769" s="6" t="n">
        <v>2025</v>
      </c>
      <c r="F769" t="inlineStr">
        <is>
          <t>PAC</t>
        </is>
      </c>
      <c r="G769" s="4" t="n">
        <v>0</v>
      </c>
      <c r="H769" s="4" t="n">
        <v>0</v>
      </c>
      <c r="I769" s="4" t="n">
        <v>0</v>
      </c>
      <c r="J769" s="4" t="n">
        <v>0</v>
      </c>
      <c r="K769" s="4" t="n">
        <v>0</v>
      </c>
      <c r="L769" s="3" t="n">
        <v>0</v>
      </c>
      <c r="M769" s="3" t="n">
        <v>0</v>
      </c>
      <c r="N769" s="3" t="n">
        <v>0</v>
      </c>
      <c r="O769" s="4" t="n">
        <v>0</v>
      </c>
      <c r="P769" s="4" t="n">
        <v>0</v>
      </c>
      <c r="Q769" s="4" t="str"/>
      <c r="R769" s="4" t="n">
        <v>0</v>
      </c>
      <c r="S769" s="4" t="n">
        <v>0</v>
      </c>
      <c r="T769" s="4" t="n">
        <v>0</v>
      </c>
      <c r="U769" s="4" t="n">
        <v>0</v>
      </c>
      <c r="V769" s="4" t="n">
        <v>1</v>
      </c>
    </row>
    <row r="770">
      <c r="A770" t="n">
        <v>99</v>
      </c>
      <c r="B770" t="inlineStr">
        <is>
          <t>20602754139</t>
        </is>
      </c>
      <c r="C770" t="inlineStr">
        <is>
          <t>COOPERATIVA AGRARIA DE CULTIVOS ANDINOS CAJAMARCA - COANDINOS</t>
        </is>
      </c>
      <c r="D770" s="6" t="n">
        <v>2018</v>
      </c>
      <c r="F770" t="inlineStr">
        <is>
          <t>PAC</t>
        </is>
      </c>
      <c r="G770" s="4" t="str"/>
      <c r="H770" s="4" t="str"/>
      <c r="I770" s="4" t="n">
        <v>0</v>
      </c>
      <c r="J770" s="4" t="str"/>
      <c r="K770" s="4" t="str"/>
      <c r="L770" s="3" t="str"/>
      <c r="M770" s="3" t="str"/>
      <c r="N770" s="3" t="n">
        <v>0</v>
      </c>
      <c r="O770" s="4" t="str"/>
      <c r="P770" s="4" t="str"/>
      <c r="Q770" s="4" t="str"/>
      <c r="R770" s="4" t="str"/>
      <c r="S770" s="4" t="str"/>
      <c r="T770" s="4" t="str"/>
      <c r="U770" s="4" t="str"/>
      <c r="V770" s="4" t="n">
        <v>1</v>
      </c>
    </row>
    <row r="771">
      <c r="A771" t="n">
        <v>99</v>
      </c>
      <c r="B771" t="inlineStr">
        <is>
          <t>20602754139</t>
        </is>
      </c>
      <c r="C771" t="inlineStr">
        <is>
          <t>COOPERATIVA AGRARIA DE CULTIVOS ANDINOS CAJAMARCA - COANDINOS</t>
        </is>
      </c>
      <c r="D771" s="6" t="n">
        <v>2019</v>
      </c>
      <c r="F771" t="inlineStr">
        <is>
          <t>PAC</t>
        </is>
      </c>
      <c r="G771" s="4" t="n">
        <v>0</v>
      </c>
      <c r="H771" s="4" t="n">
        <v>0</v>
      </c>
      <c r="I771" s="4" t="n">
        <v>0</v>
      </c>
      <c r="J771" s="4" t="str"/>
      <c r="K771" s="4" t="str"/>
      <c r="L771" s="3" t="n">
        <v>0</v>
      </c>
      <c r="M771" s="3" t="n">
        <v>0</v>
      </c>
      <c r="N771" s="3" t="n">
        <v>0</v>
      </c>
      <c r="O771" s="4" t="str"/>
      <c r="P771" s="4" t="str"/>
      <c r="Q771" s="4" t="str"/>
      <c r="R771" s="4" t="str"/>
      <c r="S771" s="4" t="str"/>
      <c r="T771" s="4" t="str"/>
      <c r="U771" s="4" t="str"/>
      <c r="V771" s="4" t="n">
        <v>1</v>
      </c>
    </row>
    <row r="772">
      <c r="A772" t="n">
        <v>99</v>
      </c>
      <c r="B772" t="inlineStr">
        <is>
          <t>20602754139</t>
        </is>
      </c>
      <c r="C772" t="inlineStr">
        <is>
          <t>COOPERATIVA AGRARIA DE CULTIVOS ANDINOS CAJAMARCA - COANDINOS</t>
        </is>
      </c>
      <c r="D772" s="6" t="n">
        <v>2020</v>
      </c>
      <c r="F772" t="inlineStr">
        <is>
          <t>PAC</t>
        </is>
      </c>
      <c r="G772" s="4" t="n">
        <v>0</v>
      </c>
      <c r="H772" s="4" t="n">
        <v>0</v>
      </c>
      <c r="I772" s="4" t="n">
        <v>0</v>
      </c>
      <c r="J772" s="4" t="n">
        <v>0</v>
      </c>
      <c r="K772" s="4" t="n">
        <v>0</v>
      </c>
      <c r="L772" s="3" t="n">
        <v>0</v>
      </c>
      <c r="M772" s="3" t="n">
        <v>0</v>
      </c>
      <c r="N772" s="3" t="n">
        <v>0</v>
      </c>
      <c r="O772" s="4" t="str"/>
      <c r="P772" s="4" t="str"/>
      <c r="Q772" s="4" t="str"/>
      <c r="R772" s="4" t="str"/>
      <c r="S772" s="4" t="str"/>
      <c r="T772" s="4" t="str"/>
      <c r="U772" s="4" t="str"/>
      <c r="V772" s="4" t="n">
        <v>1</v>
      </c>
    </row>
    <row r="773">
      <c r="A773" t="n">
        <v>99</v>
      </c>
      <c r="B773" t="inlineStr">
        <is>
          <t>20602754139</t>
        </is>
      </c>
      <c r="C773" t="inlineStr">
        <is>
          <t>COOPERATIVA AGRARIA DE CULTIVOS ANDINOS CAJAMARCA - COANDINOS</t>
        </is>
      </c>
      <c r="D773" s="6" t="n">
        <v>2021</v>
      </c>
      <c r="F773" t="inlineStr">
        <is>
          <t>PAC</t>
        </is>
      </c>
      <c r="G773" s="4" t="n">
        <v>0</v>
      </c>
      <c r="H773" s="4" t="n">
        <v>0</v>
      </c>
      <c r="I773" s="4" t="n">
        <v>0</v>
      </c>
      <c r="J773" s="4" t="n">
        <v>0</v>
      </c>
      <c r="K773" s="4" t="n">
        <v>0</v>
      </c>
      <c r="L773" s="3" t="n">
        <v>0</v>
      </c>
      <c r="M773" s="3" t="n">
        <v>0</v>
      </c>
      <c r="N773" s="3" t="n">
        <v>0</v>
      </c>
      <c r="O773" s="4" t="str"/>
      <c r="P773" s="4" t="str"/>
      <c r="Q773" s="4" t="str"/>
      <c r="R773" s="4" t="str"/>
      <c r="S773" s="4" t="str"/>
      <c r="T773" s="4" t="str"/>
      <c r="U773" s="4" t="str"/>
      <c r="V773" s="4" t="n">
        <v>1</v>
      </c>
    </row>
    <row r="774">
      <c r="A774" t="n">
        <v>99</v>
      </c>
      <c r="B774" t="inlineStr">
        <is>
          <t>20602754139</t>
        </is>
      </c>
      <c r="C774" t="inlineStr">
        <is>
          <t>COOPERATIVA AGRARIA DE CULTIVOS ANDINOS CAJAMARCA - COANDINOS</t>
        </is>
      </c>
      <c r="D774" s="6" t="n">
        <v>2022</v>
      </c>
      <c r="E774" t="n">
        <v>1</v>
      </c>
      <c r="F774" t="inlineStr">
        <is>
          <t>PAC</t>
        </is>
      </c>
      <c r="G774" s="4" t="n">
        <v>113</v>
      </c>
      <c r="H774" s="4" t="n">
        <v>15</v>
      </c>
      <c r="I774" s="4" t="n">
        <v>128</v>
      </c>
      <c r="J774" s="4" t="n">
        <v>17</v>
      </c>
      <c r="K774" s="4" t="n">
        <v>2</v>
      </c>
      <c r="L774" s="3" t="n">
        <v>20800</v>
      </c>
      <c r="M774" s="3" t="n">
        <v>0</v>
      </c>
      <c r="N774" s="3" t="n">
        <v>20800</v>
      </c>
      <c r="O774" s="4" t="str"/>
      <c r="P774" s="4" t="str"/>
      <c r="Q774" s="4" t="str"/>
      <c r="R774" s="4" t="str"/>
      <c r="S774" s="4" t="str"/>
      <c r="T774" s="4" t="str"/>
      <c r="U774" s="4" t="str"/>
      <c r="V774" s="4" t="n">
        <v>1</v>
      </c>
    </row>
    <row r="775">
      <c r="A775" t="n">
        <v>99</v>
      </c>
      <c r="B775" t="inlineStr">
        <is>
          <t>20602754139</t>
        </is>
      </c>
      <c r="C775" t="inlineStr">
        <is>
          <t>COOPERATIVA AGRARIA DE CULTIVOS ANDINOS CAJAMARCA - COANDINOS</t>
        </is>
      </c>
      <c r="D775" s="6" t="n">
        <v>2023</v>
      </c>
      <c r="E775" t="n">
        <v>1</v>
      </c>
      <c r="F775" t="inlineStr">
        <is>
          <t>PAC</t>
        </is>
      </c>
      <c r="G775" s="4" t="n">
        <v>113</v>
      </c>
      <c r="H775" s="4" t="n">
        <v>15</v>
      </c>
      <c r="I775" s="4" t="n">
        <v>128</v>
      </c>
      <c r="J775" s="4" t="n">
        <v>26</v>
      </c>
      <c r="K775" s="4" t="n">
        <v>3</v>
      </c>
      <c r="L775" s="3" t="n">
        <v>28350</v>
      </c>
      <c r="M775" s="3" t="n">
        <v>0</v>
      </c>
      <c r="N775" s="3" t="n">
        <v>28350</v>
      </c>
      <c r="O775" s="4" t="n">
        <v>0</v>
      </c>
      <c r="P775" s="4" t="n">
        <v>25375</v>
      </c>
      <c r="Q775" s="4" t="n">
        <v>0</v>
      </c>
      <c r="R775" s="4" t="n">
        <v>2975</v>
      </c>
      <c r="S775" s="4" t="n">
        <v>0</v>
      </c>
      <c r="T775" s="4" t="n">
        <v>0</v>
      </c>
      <c r="U775" s="4" t="n">
        <v>28350</v>
      </c>
      <c r="V775" s="4" t="n">
        <v>1</v>
      </c>
    </row>
    <row r="776">
      <c r="A776" t="n">
        <v>99</v>
      </c>
      <c r="B776" t="inlineStr">
        <is>
          <t>20602754139</t>
        </is>
      </c>
      <c r="C776" t="inlineStr">
        <is>
          <t>COOPERATIVA AGRARIA DE CULTIVOS ANDINOS CAJAMARCA - COANDINOS</t>
        </is>
      </c>
      <c r="D776" s="6" t="n">
        <v>2024</v>
      </c>
      <c r="E776" t="n">
        <v>1</v>
      </c>
      <c r="F776" t="inlineStr">
        <is>
          <t>PAC</t>
        </is>
      </c>
      <c r="G776" s="4" t="n">
        <v>117</v>
      </c>
      <c r="H776" s="4" t="n">
        <v>25</v>
      </c>
      <c r="I776" s="4" t="n">
        <v>142</v>
      </c>
      <c r="J776" s="4" t="n">
        <v>25</v>
      </c>
      <c r="K776" s="4" t="n">
        <v>3</v>
      </c>
      <c r="L776" s="3" t="n">
        <v>81420</v>
      </c>
      <c r="M776" s="3" t="n">
        <v>0</v>
      </c>
      <c r="N776" s="3" t="n">
        <v>81420</v>
      </c>
      <c r="O776" s="4" t="n">
        <v>0</v>
      </c>
      <c r="P776" s="4" t="n">
        <v>81420</v>
      </c>
      <c r="Q776" s="4" t="str"/>
      <c r="R776" s="4" t="n">
        <v>0</v>
      </c>
      <c r="S776" s="4" t="n">
        <v>0</v>
      </c>
      <c r="T776" s="4" t="n">
        <v>0</v>
      </c>
      <c r="U776" s="4" t="n">
        <v>81420</v>
      </c>
      <c r="V776" s="4" t="n">
        <v>1</v>
      </c>
    </row>
    <row r="777">
      <c r="A777" t="n">
        <v>99</v>
      </c>
      <c r="B777" t="inlineStr">
        <is>
          <t>20602754139</t>
        </is>
      </c>
      <c r="C777" t="inlineStr">
        <is>
          <t>COOPERATIVA AGRARIA DE CULTIVOS ANDINOS CAJAMARCA - COANDINOS</t>
        </is>
      </c>
      <c r="D777" s="6" t="n">
        <v>2025</v>
      </c>
      <c r="F777" t="inlineStr">
        <is>
          <t>PAC</t>
        </is>
      </c>
      <c r="G777" s="4" t="n">
        <v>0</v>
      </c>
      <c r="H777" s="4" t="n">
        <v>0</v>
      </c>
      <c r="I777" s="4" t="n">
        <v>0</v>
      </c>
      <c r="J777" s="4" t="n">
        <v>0</v>
      </c>
      <c r="K777" s="4" t="n">
        <v>0</v>
      </c>
      <c r="L777" s="3" t="n">
        <v>0</v>
      </c>
      <c r="M777" s="3" t="n">
        <v>0</v>
      </c>
      <c r="N777" s="3" t="n">
        <v>0</v>
      </c>
      <c r="O777" s="4" t="n">
        <v>0</v>
      </c>
      <c r="P777" s="4" t="n">
        <v>0</v>
      </c>
      <c r="Q777" s="4" t="str"/>
      <c r="R777" s="4" t="n">
        <v>0</v>
      </c>
      <c r="S777" s="4" t="n">
        <v>0</v>
      </c>
      <c r="T777" s="4" t="n">
        <v>0</v>
      </c>
      <c r="U777" s="4" t="n">
        <v>0</v>
      </c>
      <c r="V777" s="4" t="n">
        <v>1</v>
      </c>
    </row>
    <row r="778">
      <c r="A778" t="n">
        <v>100</v>
      </c>
      <c r="B778" t="inlineStr">
        <is>
          <t>20602249175</t>
        </is>
      </c>
      <c r="C778" t="inlineStr">
        <is>
          <t>ASOCIACIÓN DE PRODUCTORES DE LECHE Y VACUNO KUNTURKANKI</t>
        </is>
      </c>
      <c r="D778" s="6" t="n">
        <v>2018</v>
      </c>
      <c r="E778" t="n">
        <v>1</v>
      </c>
      <c r="F778" t="inlineStr">
        <is>
          <t>PAC</t>
        </is>
      </c>
      <c r="G778" s="4" t="str"/>
      <c r="H778" s="4" t="str"/>
      <c r="I778" s="4" t="n">
        <v>68</v>
      </c>
      <c r="J778" s="4" t="str"/>
      <c r="K778" s="4" t="str"/>
      <c r="L778" s="3" t="str"/>
      <c r="M778" s="3" t="str"/>
      <c r="N778" s="3" t="n">
        <v>0</v>
      </c>
      <c r="O778" s="4" t="str"/>
      <c r="P778" s="4" t="str"/>
      <c r="Q778" s="4" t="str"/>
      <c r="R778" s="4" t="str"/>
      <c r="S778" s="4" t="str"/>
      <c r="T778" s="4" t="str"/>
      <c r="U778" s="4" t="str"/>
      <c r="V778" s="4" t="n">
        <v>1</v>
      </c>
    </row>
    <row r="779">
      <c r="A779" t="n">
        <v>100</v>
      </c>
      <c r="B779" t="inlineStr">
        <is>
          <t>20602249175</t>
        </is>
      </c>
      <c r="C779" t="inlineStr">
        <is>
          <t>ASOCIACIÓN DE PRODUCTORES DE LECHE Y VACUNO KUNTURKANKI</t>
        </is>
      </c>
      <c r="D779" s="6" t="n">
        <v>2019</v>
      </c>
      <c r="F779" t="inlineStr">
        <is>
          <t>PAC</t>
        </is>
      </c>
      <c r="G779" s="4" t="n">
        <v>0</v>
      </c>
      <c r="H779" s="4" t="n">
        <v>0</v>
      </c>
      <c r="I779" s="4" t="n">
        <v>0</v>
      </c>
      <c r="J779" s="4" t="str"/>
      <c r="K779" s="4" t="str"/>
      <c r="L779" s="3" t="n">
        <v>0</v>
      </c>
      <c r="M779" s="3" t="n">
        <v>0</v>
      </c>
      <c r="N779" s="3" t="n">
        <v>0</v>
      </c>
      <c r="O779" s="4" t="str"/>
      <c r="P779" s="4" t="str"/>
      <c r="Q779" s="4" t="str"/>
      <c r="R779" s="4" t="str"/>
      <c r="S779" s="4" t="str"/>
      <c r="T779" s="4" t="str"/>
      <c r="U779" s="4" t="str"/>
      <c r="V779" s="4" t="n">
        <v>1</v>
      </c>
    </row>
    <row r="780">
      <c r="A780" t="n">
        <v>100</v>
      </c>
      <c r="B780" t="inlineStr">
        <is>
          <t>20602249175</t>
        </is>
      </c>
      <c r="C780" t="inlineStr">
        <is>
          <t>ASOCIACIÓN DE PRODUCTORES DE LECHE Y VACUNO KUNTURKANKI</t>
        </is>
      </c>
      <c r="D780" s="6" t="n">
        <v>2020</v>
      </c>
      <c r="F780" t="inlineStr">
        <is>
          <t>PAC</t>
        </is>
      </c>
      <c r="G780" s="4" t="n">
        <v>0</v>
      </c>
      <c r="H780" s="4" t="n">
        <v>0</v>
      </c>
      <c r="I780" s="4" t="n">
        <v>0</v>
      </c>
      <c r="J780" s="4" t="n">
        <v>0</v>
      </c>
      <c r="K780" s="4" t="n">
        <v>0</v>
      </c>
      <c r="L780" s="3" t="n">
        <v>0</v>
      </c>
      <c r="M780" s="3" t="n">
        <v>0</v>
      </c>
      <c r="N780" s="3" t="n">
        <v>0</v>
      </c>
      <c r="O780" s="4" t="str"/>
      <c r="P780" s="4" t="str"/>
      <c r="Q780" s="4" t="str"/>
      <c r="R780" s="4" t="str"/>
      <c r="S780" s="4" t="str"/>
      <c r="T780" s="4" t="str"/>
      <c r="U780" s="4" t="str"/>
      <c r="V780" s="4" t="n">
        <v>1</v>
      </c>
    </row>
    <row r="781">
      <c r="A781" t="n">
        <v>100</v>
      </c>
      <c r="B781" t="inlineStr">
        <is>
          <t>20602249175</t>
        </is>
      </c>
      <c r="C781" t="inlineStr">
        <is>
          <t>ASOCIACIÓN DE PRODUCTORES DE LECHE Y VACUNO KUNTURKANKI</t>
        </is>
      </c>
      <c r="D781" s="6" t="n">
        <v>2021</v>
      </c>
      <c r="F781" t="inlineStr">
        <is>
          <t>PAC</t>
        </is>
      </c>
      <c r="G781" s="4" t="n">
        <v>0</v>
      </c>
      <c r="H781" s="4" t="n">
        <v>0</v>
      </c>
      <c r="I781" s="4" t="n">
        <v>0</v>
      </c>
      <c r="J781" s="4" t="n">
        <v>0</v>
      </c>
      <c r="K781" s="4" t="n">
        <v>0</v>
      </c>
      <c r="L781" s="3" t="n">
        <v>0</v>
      </c>
      <c r="M781" s="3" t="n">
        <v>0</v>
      </c>
      <c r="N781" s="3" t="n">
        <v>0</v>
      </c>
      <c r="O781" s="4" t="str"/>
      <c r="P781" s="4" t="str"/>
      <c r="Q781" s="4" t="str"/>
      <c r="R781" s="4" t="str"/>
      <c r="S781" s="4" t="str"/>
      <c r="T781" s="4" t="str"/>
      <c r="U781" s="4" t="str"/>
      <c r="V781" s="4" t="n">
        <v>1</v>
      </c>
    </row>
    <row r="782">
      <c r="A782" t="n">
        <v>100</v>
      </c>
      <c r="B782" t="inlineStr">
        <is>
          <t>20602249175</t>
        </is>
      </c>
      <c r="C782" t="inlineStr">
        <is>
          <t>ASOCIACIÓN DE PRODUCTORES DE LECHE Y VACUNO KUNTURKANKI</t>
        </is>
      </c>
      <c r="D782" s="6" t="n">
        <v>2022</v>
      </c>
      <c r="F782" t="inlineStr">
        <is>
          <t>PAC</t>
        </is>
      </c>
      <c r="G782" s="4" t="n">
        <v>0</v>
      </c>
      <c r="H782" s="4" t="n">
        <v>0</v>
      </c>
      <c r="I782" s="4" t="n">
        <v>0</v>
      </c>
      <c r="J782" s="4" t="n">
        <v>0</v>
      </c>
      <c r="K782" s="4" t="n">
        <v>0</v>
      </c>
      <c r="L782" s="3" t="n">
        <v>0</v>
      </c>
      <c r="M782" s="3" t="n">
        <v>0</v>
      </c>
      <c r="N782" s="3" t="n">
        <v>0</v>
      </c>
      <c r="O782" s="4" t="str"/>
      <c r="P782" s="4" t="str"/>
      <c r="Q782" s="4" t="str"/>
      <c r="R782" s="4" t="str"/>
      <c r="S782" s="4" t="str"/>
      <c r="T782" s="4" t="str"/>
      <c r="U782" s="4" t="str"/>
      <c r="V782" s="4" t="n">
        <v>1</v>
      </c>
    </row>
    <row r="783">
      <c r="A783" t="n">
        <v>100</v>
      </c>
      <c r="B783" t="inlineStr">
        <is>
          <t>20602249175</t>
        </is>
      </c>
      <c r="C783" t="inlineStr">
        <is>
          <t>ASOCIACIÓN DE PRODUCTORES DE LECHE Y VACUNO KUNTURKANKI</t>
        </is>
      </c>
      <c r="D783" s="6" t="n">
        <v>2023</v>
      </c>
      <c r="F783" t="inlineStr">
        <is>
          <t>PAC</t>
        </is>
      </c>
      <c r="G783" s="4" t="n">
        <v>0</v>
      </c>
      <c r="H783" s="4" t="n">
        <v>0</v>
      </c>
      <c r="I783" s="4" t="n">
        <v>0</v>
      </c>
      <c r="J783" s="4" t="n">
        <v>0</v>
      </c>
      <c r="K783" s="4" t="n">
        <v>0</v>
      </c>
      <c r="L783" s="3" t="n">
        <v>0</v>
      </c>
      <c r="M783" s="3" t="n">
        <v>0</v>
      </c>
      <c r="N783" s="3" t="n">
        <v>0</v>
      </c>
      <c r="O783" s="4" t="n">
        <v>0</v>
      </c>
      <c r="P783" s="4" t="n">
        <v>0</v>
      </c>
      <c r="Q783" s="4" t="n">
        <v>0</v>
      </c>
      <c r="R783" s="4" t="n">
        <v>0</v>
      </c>
      <c r="S783" s="4" t="n">
        <v>0</v>
      </c>
      <c r="T783" s="4" t="n">
        <v>0</v>
      </c>
      <c r="U783" s="4" t="n">
        <v>0</v>
      </c>
      <c r="V783" s="4" t="n">
        <v>1</v>
      </c>
    </row>
    <row r="784">
      <c r="A784" t="n">
        <v>100</v>
      </c>
      <c r="B784" t="inlineStr">
        <is>
          <t>20602249175</t>
        </is>
      </c>
      <c r="C784" t="inlineStr">
        <is>
          <t>ASOCIACIÓN DE PRODUCTORES DE LECHE Y VACUNO KUNTURKANKI</t>
        </is>
      </c>
      <c r="D784" s="6" t="n">
        <v>2024</v>
      </c>
      <c r="F784" t="inlineStr">
        <is>
          <t>PAC</t>
        </is>
      </c>
      <c r="G784" s="4" t="n">
        <v>0</v>
      </c>
      <c r="H784" s="4" t="n">
        <v>0</v>
      </c>
      <c r="I784" s="4" t="n">
        <v>0</v>
      </c>
      <c r="J784" s="4" t="n">
        <v>0</v>
      </c>
      <c r="K784" s="4" t="n">
        <v>0</v>
      </c>
      <c r="L784" s="3" t="n">
        <v>0</v>
      </c>
      <c r="M784" s="3" t="n">
        <v>0</v>
      </c>
      <c r="N784" s="3" t="n">
        <v>0</v>
      </c>
      <c r="O784" s="4" t="n">
        <v>0</v>
      </c>
      <c r="P784" s="4" t="n">
        <v>0</v>
      </c>
      <c r="Q784" s="4" t="str"/>
      <c r="R784" s="4" t="n">
        <v>0</v>
      </c>
      <c r="S784" s="4" t="n">
        <v>0</v>
      </c>
      <c r="T784" s="4" t="n">
        <v>0</v>
      </c>
      <c r="U784" s="4" t="n">
        <v>0</v>
      </c>
      <c r="V784" s="4" t="n">
        <v>1</v>
      </c>
    </row>
    <row r="785">
      <c r="A785" t="n">
        <v>100</v>
      </c>
      <c r="B785" t="inlineStr">
        <is>
          <t>20602249175</t>
        </is>
      </c>
      <c r="C785" t="inlineStr">
        <is>
          <t>ASOCIACIÓN DE PRODUCTORES DE LECHE Y VACUNO KUNTURKANKI</t>
        </is>
      </c>
      <c r="D785" s="6" t="n">
        <v>2025</v>
      </c>
      <c r="F785" t="inlineStr">
        <is>
          <t>PAC</t>
        </is>
      </c>
      <c r="G785" s="4" t="n">
        <v>0</v>
      </c>
      <c r="H785" s="4" t="n">
        <v>0</v>
      </c>
      <c r="I785" s="4" t="n">
        <v>0</v>
      </c>
      <c r="J785" s="4" t="n">
        <v>0</v>
      </c>
      <c r="K785" s="4" t="n">
        <v>0</v>
      </c>
      <c r="L785" s="3" t="n">
        <v>0</v>
      </c>
      <c r="M785" s="3" t="n">
        <v>0</v>
      </c>
      <c r="N785" s="3" t="n">
        <v>0</v>
      </c>
      <c r="O785" s="4" t="n">
        <v>0</v>
      </c>
      <c r="P785" s="4" t="n">
        <v>0</v>
      </c>
      <c r="Q785" s="4" t="str"/>
      <c r="R785" s="4" t="n">
        <v>0</v>
      </c>
      <c r="S785" s="4" t="n">
        <v>0</v>
      </c>
      <c r="T785" s="4" t="n">
        <v>0</v>
      </c>
      <c r="U785" s="4" t="n">
        <v>0</v>
      </c>
      <c r="V785" s="4" t="n">
        <v>1</v>
      </c>
    </row>
    <row r="786">
      <c r="A786" t="n">
        <v>101</v>
      </c>
      <c r="B786" t="inlineStr">
        <is>
          <t>20605348468</t>
        </is>
      </c>
      <c r="C786" t="inlineStr">
        <is>
          <t>ASOCIACIÓN DE CRIADORES DE VACUNO DE LECHE AUSANLAC OCONGATE QUISPICANCHIS</t>
        </is>
      </c>
      <c r="D786" s="6" t="n">
        <v>2018</v>
      </c>
      <c r="E786" t="n">
        <v>1</v>
      </c>
      <c r="F786" t="inlineStr">
        <is>
          <t>PAC</t>
        </is>
      </c>
      <c r="G786" s="4" t="str"/>
      <c r="H786" s="4" t="str"/>
      <c r="I786" s="4" t="n">
        <v>55</v>
      </c>
      <c r="J786" s="4" t="str"/>
      <c r="K786" s="4" t="str"/>
      <c r="L786" s="3" t="str"/>
      <c r="M786" s="3" t="str"/>
      <c r="N786" s="3" t="n">
        <v>0</v>
      </c>
      <c r="O786" s="4" t="str"/>
      <c r="P786" s="4" t="str"/>
      <c r="Q786" s="4" t="str"/>
      <c r="R786" s="4" t="str"/>
      <c r="S786" s="4" t="str"/>
      <c r="T786" s="4" t="str"/>
      <c r="U786" s="4" t="str"/>
      <c r="V786" s="4" t="n">
        <v>1</v>
      </c>
    </row>
    <row r="787">
      <c r="A787" t="n">
        <v>101</v>
      </c>
      <c r="B787" t="inlineStr">
        <is>
          <t>20605348468</t>
        </is>
      </c>
      <c r="C787" t="inlineStr">
        <is>
          <t>ASOCIACIÓN DE CRIADORES DE VACUNO DE LECHE AUSANLAC OCONGATE QUISPICANCHIS</t>
        </is>
      </c>
      <c r="D787" s="6" t="n">
        <v>2019</v>
      </c>
      <c r="F787" t="inlineStr">
        <is>
          <t>PAC</t>
        </is>
      </c>
      <c r="G787" s="4" t="n">
        <v>0</v>
      </c>
      <c r="H787" s="4" t="n">
        <v>0</v>
      </c>
      <c r="I787" s="4" t="n">
        <v>0</v>
      </c>
      <c r="J787" s="4" t="str"/>
      <c r="K787" s="4" t="str"/>
      <c r="L787" s="3" t="n">
        <v>0</v>
      </c>
      <c r="M787" s="3" t="n">
        <v>0</v>
      </c>
      <c r="N787" s="3" t="n">
        <v>0</v>
      </c>
      <c r="O787" s="4" t="str"/>
      <c r="P787" s="4" t="str"/>
      <c r="Q787" s="4" t="str"/>
      <c r="R787" s="4" t="str"/>
      <c r="S787" s="4" t="str"/>
      <c r="T787" s="4" t="str"/>
      <c r="U787" s="4" t="str"/>
      <c r="V787" s="4" t="n">
        <v>1</v>
      </c>
    </row>
    <row r="788">
      <c r="A788" t="n">
        <v>101</v>
      </c>
      <c r="B788" t="inlineStr">
        <is>
          <t>20605348468</t>
        </is>
      </c>
      <c r="C788" t="inlineStr">
        <is>
          <t>ASOCIACIÓN DE CRIADORES DE VACUNO DE LECHE AUSANLAC OCONGATE QUISPICANCHIS</t>
        </is>
      </c>
      <c r="D788" s="6" t="n">
        <v>2020</v>
      </c>
      <c r="F788" t="inlineStr">
        <is>
          <t>PAC</t>
        </is>
      </c>
      <c r="G788" s="4" t="n">
        <v>0</v>
      </c>
      <c r="H788" s="4" t="n">
        <v>0</v>
      </c>
      <c r="I788" s="4" t="n">
        <v>0</v>
      </c>
      <c r="J788" s="4" t="n">
        <v>0</v>
      </c>
      <c r="K788" s="4" t="n">
        <v>0</v>
      </c>
      <c r="L788" s="3" t="n">
        <v>0</v>
      </c>
      <c r="M788" s="3" t="n">
        <v>0</v>
      </c>
      <c r="N788" s="3" t="n">
        <v>0</v>
      </c>
      <c r="O788" s="4" t="str"/>
      <c r="P788" s="4" t="str"/>
      <c r="Q788" s="4" t="str"/>
      <c r="R788" s="4" t="str"/>
      <c r="S788" s="4" t="str"/>
      <c r="T788" s="4" t="str"/>
      <c r="U788" s="4" t="str"/>
      <c r="V788" s="4" t="n">
        <v>1</v>
      </c>
    </row>
    <row r="789">
      <c r="A789" t="n">
        <v>101</v>
      </c>
      <c r="B789" t="inlineStr">
        <is>
          <t>20605348468</t>
        </is>
      </c>
      <c r="C789" t="inlineStr">
        <is>
          <t>ASOCIACIÓN DE CRIADORES DE VACUNO DE LECHE AUSANLAC OCONGATE QUISPICANCHIS</t>
        </is>
      </c>
      <c r="D789" s="6" t="n">
        <v>2021</v>
      </c>
      <c r="F789" t="inlineStr">
        <is>
          <t>PAC</t>
        </is>
      </c>
      <c r="G789" s="4" t="n">
        <v>0</v>
      </c>
      <c r="H789" s="4" t="n">
        <v>0</v>
      </c>
      <c r="I789" s="4" t="n">
        <v>0</v>
      </c>
      <c r="J789" s="4" t="n">
        <v>0</v>
      </c>
      <c r="K789" s="4" t="n">
        <v>0</v>
      </c>
      <c r="L789" s="3" t="n">
        <v>0</v>
      </c>
      <c r="M789" s="3" t="n">
        <v>0</v>
      </c>
      <c r="N789" s="3" t="n">
        <v>0</v>
      </c>
      <c r="O789" s="4" t="str"/>
      <c r="P789" s="4" t="str"/>
      <c r="Q789" s="4" t="str"/>
      <c r="R789" s="4" t="str"/>
      <c r="S789" s="4" t="str"/>
      <c r="T789" s="4" t="str"/>
      <c r="U789" s="4" t="str"/>
      <c r="V789" s="4" t="n">
        <v>1</v>
      </c>
    </row>
    <row r="790">
      <c r="A790" t="n">
        <v>101</v>
      </c>
      <c r="B790" t="inlineStr">
        <is>
          <t>20605348468</t>
        </is>
      </c>
      <c r="C790" t="inlineStr">
        <is>
          <t>ASOCIACIÓN DE CRIADORES DE VACUNO DE LECHE AUSANLAC OCONGATE QUISPICANCHIS</t>
        </is>
      </c>
      <c r="D790" s="6" t="n">
        <v>2022</v>
      </c>
      <c r="F790" t="inlineStr">
        <is>
          <t>PAC</t>
        </is>
      </c>
      <c r="G790" s="4" t="n">
        <v>0</v>
      </c>
      <c r="H790" s="4" t="n">
        <v>0</v>
      </c>
      <c r="I790" s="4" t="n">
        <v>0</v>
      </c>
      <c r="J790" s="4" t="n">
        <v>0</v>
      </c>
      <c r="K790" s="4" t="n">
        <v>0</v>
      </c>
      <c r="L790" s="3" t="n">
        <v>0</v>
      </c>
      <c r="M790" s="3" t="n">
        <v>0</v>
      </c>
      <c r="N790" s="3" t="n">
        <v>0</v>
      </c>
      <c r="O790" s="4" t="str"/>
      <c r="P790" s="4" t="str"/>
      <c r="Q790" s="4" t="str"/>
      <c r="R790" s="4" t="str"/>
      <c r="S790" s="4" t="str"/>
      <c r="T790" s="4" t="str"/>
      <c r="U790" s="4" t="str"/>
      <c r="V790" s="4" t="n">
        <v>1</v>
      </c>
    </row>
    <row r="791">
      <c r="A791" t="n">
        <v>101</v>
      </c>
      <c r="B791" t="inlineStr">
        <is>
          <t>20605348468</t>
        </is>
      </c>
      <c r="C791" t="inlineStr">
        <is>
          <t>ASOCIACIÓN DE CRIADORES DE VACUNO DE LECHE AUSANLAC OCONGATE QUISPICANCHIS</t>
        </is>
      </c>
      <c r="D791" s="6" t="n">
        <v>2023</v>
      </c>
      <c r="F791" t="inlineStr">
        <is>
          <t>PAC</t>
        </is>
      </c>
      <c r="G791" s="4" t="n">
        <v>0</v>
      </c>
      <c r="H791" s="4" t="n">
        <v>0</v>
      </c>
      <c r="I791" s="4" t="n">
        <v>0</v>
      </c>
      <c r="J791" s="4" t="n">
        <v>0</v>
      </c>
      <c r="K791" s="4" t="n">
        <v>0</v>
      </c>
      <c r="L791" s="3" t="n">
        <v>0</v>
      </c>
      <c r="M791" s="3" t="n">
        <v>0</v>
      </c>
      <c r="N791" s="3" t="n">
        <v>0</v>
      </c>
      <c r="O791" s="4" t="n">
        <v>0</v>
      </c>
      <c r="P791" s="4" t="n">
        <v>0</v>
      </c>
      <c r="Q791" s="4" t="n">
        <v>0</v>
      </c>
      <c r="R791" s="4" t="n">
        <v>0</v>
      </c>
      <c r="S791" s="4" t="n">
        <v>0</v>
      </c>
      <c r="T791" s="4" t="n">
        <v>0</v>
      </c>
      <c r="U791" s="4" t="n">
        <v>0</v>
      </c>
      <c r="V791" s="4" t="n">
        <v>1</v>
      </c>
    </row>
    <row r="792">
      <c r="A792" t="n">
        <v>101</v>
      </c>
      <c r="B792" t="inlineStr">
        <is>
          <t>20605348468</t>
        </is>
      </c>
      <c r="C792" t="inlineStr">
        <is>
          <t>ASOCIACIÓN DE CRIADORES DE VACUNO DE LECHE AUSANLAC OCONGATE QUISPICANCHIS</t>
        </is>
      </c>
      <c r="D792" s="6" t="n">
        <v>2024</v>
      </c>
      <c r="F792" t="inlineStr">
        <is>
          <t>PAC</t>
        </is>
      </c>
      <c r="G792" s="4" t="n">
        <v>0</v>
      </c>
      <c r="H792" s="4" t="n">
        <v>0</v>
      </c>
      <c r="I792" s="4" t="n">
        <v>0</v>
      </c>
      <c r="J792" s="4" t="n">
        <v>0</v>
      </c>
      <c r="K792" s="4" t="n">
        <v>0</v>
      </c>
      <c r="L792" s="3" t="n">
        <v>0</v>
      </c>
      <c r="M792" s="3" t="n">
        <v>0</v>
      </c>
      <c r="N792" s="3" t="n">
        <v>0</v>
      </c>
      <c r="O792" s="4" t="n">
        <v>0</v>
      </c>
      <c r="P792" s="4" t="n">
        <v>0</v>
      </c>
      <c r="Q792" s="4" t="str"/>
      <c r="R792" s="4" t="n">
        <v>0</v>
      </c>
      <c r="S792" s="4" t="n">
        <v>0</v>
      </c>
      <c r="T792" s="4" t="n">
        <v>0</v>
      </c>
      <c r="U792" s="4" t="n">
        <v>0</v>
      </c>
      <c r="V792" s="4" t="n">
        <v>1</v>
      </c>
    </row>
    <row r="793">
      <c r="A793" t="n">
        <v>101</v>
      </c>
      <c r="B793" t="inlineStr">
        <is>
          <t>20605348468</t>
        </is>
      </c>
      <c r="C793" t="inlineStr">
        <is>
          <t>ASOCIACIÓN DE CRIADORES DE VACUNO DE LECHE AUSANLAC OCONGATE QUISPICANCHIS</t>
        </is>
      </c>
      <c r="D793" s="6" t="n">
        <v>2025</v>
      </c>
      <c r="F793" t="inlineStr">
        <is>
          <t>PAC</t>
        </is>
      </c>
      <c r="G793" s="4" t="n">
        <v>0</v>
      </c>
      <c r="H793" s="4" t="n">
        <v>0</v>
      </c>
      <c r="I793" s="4" t="n">
        <v>0</v>
      </c>
      <c r="J793" s="4" t="n">
        <v>0</v>
      </c>
      <c r="K793" s="4" t="n">
        <v>0</v>
      </c>
      <c r="L793" s="3" t="n">
        <v>0</v>
      </c>
      <c r="M793" s="3" t="n">
        <v>0</v>
      </c>
      <c r="N793" s="3" t="n">
        <v>0</v>
      </c>
      <c r="O793" s="4" t="n">
        <v>0</v>
      </c>
      <c r="P793" s="4" t="n">
        <v>0</v>
      </c>
      <c r="Q793" s="4" t="str"/>
      <c r="R793" s="4" t="n">
        <v>0</v>
      </c>
      <c r="S793" s="4" t="n">
        <v>0</v>
      </c>
      <c r="T793" s="4" t="n">
        <v>0</v>
      </c>
      <c r="U793" s="4" t="n">
        <v>0</v>
      </c>
      <c r="V793" s="4" t="n">
        <v>1</v>
      </c>
    </row>
    <row r="794">
      <c r="A794" t="n">
        <v>102</v>
      </c>
      <c r="B794" t="inlineStr">
        <is>
          <t>20601360145</t>
        </is>
      </c>
      <c r="C794" t="inlineStr">
        <is>
          <t>COOPERATIVA AGRARIA DE PRODUCCIÓN ORGÁNICA SEÑOR DE HUANCA.</t>
        </is>
      </c>
      <c r="D794" s="6" t="n">
        <v>2018</v>
      </c>
      <c r="E794" t="n">
        <v>1</v>
      </c>
      <c r="F794" t="inlineStr">
        <is>
          <t>PAC</t>
        </is>
      </c>
      <c r="G794" s="4" t="str"/>
      <c r="H794" s="4" t="str"/>
      <c r="I794" s="4" t="n">
        <v>52</v>
      </c>
      <c r="J794" s="4" t="str"/>
      <c r="K794" s="4" t="str"/>
      <c r="L794" s="3" t="str"/>
      <c r="M794" s="3" t="str"/>
      <c r="N794" s="3" t="n">
        <v>0</v>
      </c>
      <c r="O794" s="4" t="str"/>
      <c r="P794" s="4" t="str"/>
      <c r="Q794" s="4" t="str"/>
      <c r="R794" s="4" t="str"/>
      <c r="S794" s="4" t="str"/>
      <c r="T794" s="4" t="str"/>
      <c r="U794" s="4" t="str"/>
      <c r="V794" s="4" t="n">
        <v>2</v>
      </c>
    </row>
    <row r="795">
      <c r="A795" t="n">
        <v>102</v>
      </c>
      <c r="B795" t="inlineStr">
        <is>
          <t>20601360145</t>
        </is>
      </c>
      <c r="C795" t="inlineStr">
        <is>
          <t>COOPERATIVA AGRARIA DE PRODUCCIÓN ORGÁNICA SEÑOR DE HUANCA.</t>
        </is>
      </c>
      <c r="D795" s="6" t="n">
        <v>2019</v>
      </c>
      <c r="F795" t="inlineStr">
        <is>
          <t>PAC</t>
        </is>
      </c>
      <c r="G795" s="4" t="n">
        <v>0</v>
      </c>
      <c r="H795" s="4" t="n">
        <v>0</v>
      </c>
      <c r="I795" s="4" t="n">
        <v>0</v>
      </c>
      <c r="J795" s="4" t="str"/>
      <c r="K795" s="4" t="str"/>
      <c r="L795" s="3" t="n">
        <v>0</v>
      </c>
      <c r="M795" s="3" t="n">
        <v>0</v>
      </c>
      <c r="N795" s="3" t="n">
        <v>0</v>
      </c>
      <c r="O795" s="4" t="str"/>
      <c r="P795" s="4" t="str"/>
      <c r="Q795" s="4" t="str"/>
      <c r="R795" s="4" t="str"/>
      <c r="S795" s="4" t="str"/>
      <c r="T795" s="4" t="str"/>
      <c r="U795" s="4" t="str"/>
      <c r="V795" s="4" t="n">
        <v>2</v>
      </c>
    </row>
    <row r="796">
      <c r="A796" t="n">
        <v>102</v>
      </c>
      <c r="B796" t="inlineStr">
        <is>
          <t>20601360145</t>
        </is>
      </c>
      <c r="C796" t="inlineStr">
        <is>
          <t>COOPERATIVA AGRARIA DE PRODUCCIÓN ORGÁNICA SEÑOR DE HUANCA.</t>
        </is>
      </c>
      <c r="D796" s="6" t="n">
        <v>2020</v>
      </c>
      <c r="F796" t="inlineStr">
        <is>
          <t>PAC</t>
        </is>
      </c>
      <c r="G796" s="4" t="n">
        <v>0</v>
      </c>
      <c r="H796" s="4" t="n">
        <v>0</v>
      </c>
      <c r="I796" s="4" t="n">
        <v>0</v>
      </c>
      <c r="J796" s="4" t="n">
        <v>0</v>
      </c>
      <c r="K796" s="4" t="n">
        <v>0</v>
      </c>
      <c r="L796" s="3" t="n">
        <v>0</v>
      </c>
      <c r="M796" s="3" t="n">
        <v>0</v>
      </c>
      <c r="N796" s="3" t="n">
        <v>0</v>
      </c>
      <c r="O796" s="4" t="str"/>
      <c r="P796" s="4" t="str"/>
      <c r="Q796" s="4" t="str"/>
      <c r="R796" s="4" t="str"/>
      <c r="S796" s="4" t="str"/>
      <c r="T796" s="4" t="str"/>
      <c r="U796" s="4" t="str"/>
      <c r="V796" s="4" t="n">
        <v>2</v>
      </c>
    </row>
    <row r="797">
      <c r="A797" t="n">
        <v>102</v>
      </c>
      <c r="B797" t="inlineStr">
        <is>
          <t>20601360145</t>
        </is>
      </c>
      <c r="C797" t="inlineStr">
        <is>
          <t>COOPERATIVA AGRARIA DE PRODUCCIÓN ORGÁNICA SEÑOR DE HUANCA.</t>
        </is>
      </c>
      <c r="D797" s="6" t="n">
        <v>2021</v>
      </c>
      <c r="F797" t="inlineStr">
        <is>
          <t>PAC</t>
        </is>
      </c>
      <c r="G797" s="4" t="n">
        <v>0</v>
      </c>
      <c r="H797" s="4" t="n">
        <v>0</v>
      </c>
      <c r="I797" s="4" t="n">
        <v>0</v>
      </c>
      <c r="J797" s="4" t="n">
        <v>0</v>
      </c>
      <c r="K797" s="4" t="n">
        <v>0</v>
      </c>
      <c r="L797" s="3" t="n">
        <v>0</v>
      </c>
      <c r="M797" s="3" t="n">
        <v>0</v>
      </c>
      <c r="N797" s="3" t="n">
        <v>0</v>
      </c>
      <c r="O797" s="4" t="str"/>
      <c r="P797" s="4" t="str"/>
      <c r="Q797" s="4" t="str"/>
      <c r="R797" s="4" t="str"/>
      <c r="S797" s="4" t="str"/>
      <c r="T797" s="4" t="str"/>
      <c r="U797" s="4" t="str"/>
      <c r="V797" s="4" t="n">
        <v>2</v>
      </c>
    </row>
    <row r="798">
      <c r="A798" t="n">
        <v>102</v>
      </c>
      <c r="B798" t="inlineStr">
        <is>
          <t>20601360145</t>
        </is>
      </c>
      <c r="C798" t="inlineStr">
        <is>
          <t>COOPERATIVA AGRARIA DE PRODUCCIÓN ORGÁNICA SEÑOR DE HUANCA.</t>
        </is>
      </c>
      <c r="D798" s="6" t="n">
        <v>2022</v>
      </c>
      <c r="F798" t="inlineStr">
        <is>
          <t>PAC</t>
        </is>
      </c>
      <c r="G798" s="4" t="n">
        <v>0</v>
      </c>
      <c r="H798" s="4" t="n">
        <v>0</v>
      </c>
      <c r="I798" s="4" t="n">
        <v>0</v>
      </c>
      <c r="J798" s="4" t="n">
        <v>0</v>
      </c>
      <c r="K798" s="4" t="n">
        <v>0</v>
      </c>
      <c r="L798" s="3" t="n">
        <v>0</v>
      </c>
      <c r="M798" s="3" t="n">
        <v>0</v>
      </c>
      <c r="N798" s="3" t="n">
        <v>0</v>
      </c>
      <c r="O798" s="4" t="str"/>
      <c r="P798" s="4" t="str"/>
      <c r="Q798" s="4" t="str"/>
      <c r="R798" s="4" t="str"/>
      <c r="S798" s="4" t="str"/>
      <c r="T798" s="4" t="str"/>
      <c r="U798" s="4" t="str"/>
      <c r="V798" s="4" t="n">
        <v>2</v>
      </c>
    </row>
    <row r="799">
      <c r="A799" t="n">
        <v>102</v>
      </c>
      <c r="B799" t="inlineStr">
        <is>
          <t>20601360145</t>
        </is>
      </c>
      <c r="C799" t="inlineStr">
        <is>
          <t>COOPERATIVA AGRARIA DE PRODUCCIÓN ORGÁNICA SEÑOR DE HUANCA.</t>
        </is>
      </c>
      <c r="D799" s="6" t="n">
        <v>2023</v>
      </c>
      <c r="F799" t="inlineStr">
        <is>
          <t>PAC</t>
        </is>
      </c>
      <c r="G799" s="4" t="n">
        <v>0</v>
      </c>
      <c r="H799" s="4" t="n">
        <v>0</v>
      </c>
      <c r="I799" s="4" t="n">
        <v>0</v>
      </c>
      <c r="J799" s="4" t="n">
        <v>0</v>
      </c>
      <c r="K799" s="4" t="n">
        <v>0</v>
      </c>
      <c r="L799" s="3" t="n">
        <v>0</v>
      </c>
      <c r="M799" s="3" t="n">
        <v>0</v>
      </c>
      <c r="N799" s="3" t="n">
        <v>0</v>
      </c>
      <c r="O799" s="4" t="n">
        <v>0</v>
      </c>
      <c r="P799" s="4" t="n">
        <v>0</v>
      </c>
      <c r="Q799" s="4" t="n">
        <v>0</v>
      </c>
      <c r="R799" s="4" t="n">
        <v>0</v>
      </c>
      <c r="S799" s="4" t="n">
        <v>0</v>
      </c>
      <c r="T799" s="4" t="n">
        <v>0</v>
      </c>
      <c r="U799" s="4" t="n">
        <v>0</v>
      </c>
      <c r="V799" s="4" t="n">
        <v>2</v>
      </c>
    </row>
    <row r="800">
      <c r="A800" t="n">
        <v>102</v>
      </c>
      <c r="B800" t="inlineStr">
        <is>
          <t>20601360145</t>
        </is>
      </c>
      <c r="C800" t="inlineStr">
        <is>
          <t>COOPERATIVA AGRARIA DE PRODUCCIÓN ORGÁNICA SEÑOR DE HUANCA.</t>
        </is>
      </c>
      <c r="D800" s="6" t="n">
        <v>2024</v>
      </c>
      <c r="F800" t="inlineStr">
        <is>
          <t>PAC</t>
        </is>
      </c>
      <c r="G800" s="4" t="n">
        <v>0</v>
      </c>
      <c r="H800" s="4" t="n">
        <v>0</v>
      </c>
      <c r="I800" s="4" t="n">
        <v>0</v>
      </c>
      <c r="J800" s="4" t="n">
        <v>0</v>
      </c>
      <c r="K800" s="4" t="n">
        <v>0</v>
      </c>
      <c r="L800" s="3" t="n">
        <v>0</v>
      </c>
      <c r="M800" s="3" t="n">
        <v>0</v>
      </c>
      <c r="N800" s="3" t="n">
        <v>0</v>
      </c>
      <c r="O800" s="4" t="n">
        <v>0</v>
      </c>
      <c r="P800" s="4" t="n">
        <v>0</v>
      </c>
      <c r="Q800" s="4" t="str"/>
      <c r="R800" s="4" t="n">
        <v>0</v>
      </c>
      <c r="S800" s="4" t="n">
        <v>0</v>
      </c>
      <c r="T800" s="4" t="n">
        <v>0</v>
      </c>
      <c r="U800" s="4" t="n">
        <v>0</v>
      </c>
      <c r="V800" s="4" t="n">
        <v>2</v>
      </c>
    </row>
    <row r="801">
      <c r="A801" t="n">
        <v>102</v>
      </c>
      <c r="B801" t="inlineStr">
        <is>
          <t>20601360145</t>
        </is>
      </c>
      <c r="C801" t="inlineStr">
        <is>
          <t>COOPERATIVA AGRARIA DE PRODUCCIÓN ORGÁNICA SEÑOR DE HUANCA.</t>
        </is>
      </c>
      <c r="D801" s="6" t="n">
        <v>2025</v>
      </c>
      <c r="F801" t="inlineStr">
        <is>
          <t>PAC</t>
        </is>
      </c>
      <c r="G801" s="4" t="n">
        <v>0</v>
      </c>
      <c r="H801" s="4" t="n">
        <v>0</v>
      </c>
      <c r="I801" s="4" t="n">
        <v>0</v>
      </c>
      <c r="J801" s="4" t="n">
        <v>0</v>
      </c>
      <c r="K801" s="4" t="n">
        <v>0</v>
      </c>
      <c r="L801" s="3" t="n">
        <v>0</v>
      </c>
      <c r="M801" s="3" t="n">
        <v>0</v>
      </c>
      <c r="N801" s="3" t="n">
        <v>0</v>
      </c>
      <c r="O801" s="4" t="n">
        <v>0</v>
      </c>
      <c r="P801" s="4" t="n">
        <v>0</v>
      </c>
      <c r="Q801" s="4" t="str"/>
      <c r="R801" s="4" t="n">
        <v>0</v>
      </c>
      <c r="S801" s="4" t="n">
        <v>0</v>
      </c>
      <c r="T801" s="4" t="n">
        <v>0</v>
      </c>
      <c r="U801" s="4" t="n">
        <v>0</v>
      </c>
      <c r="V801" s="4" t="n">
        <v>2</v>
      </c>
    </row>
    <row r="802">
      <c r="A802" t="n">
        <v>103</v>
      </c>
      <c r="B802" t="inlineStr">
        <is>
          <t>20574797013</t>
        </is>
      </c>
      <c r="C802" t="inlineStr">
        <is>
          <t>ASOCIACION DE PRODUCTORES AGROPECUARIOS DE PARAISO CENTRAL</t>
        </is>
      </c>
      <c r="D802" s="6" t="n">
        <v>2018</v>
      </c>
      <c r="E802" t="n">
        <v>1</v>
      </c>
      <c r="F802" t="inlineStr">
        <is>
          <t>PAC</t>
        </is>
      </c>
      <c r="G802" s="4" t="str"/>
      <c r="H802" s="4" t="str"/>
      <c r="I802" s="4" t="n">
        <v>28</v>
      </c>
      <c r="J802" s="4" t="str"/>
      <c r="K802" s="4" t="str"/>
      <c r="L802" s="3" t="str"/>
      <c r="M802" s="3" t="str"/>
      <c r="N802" s="3" t="n">
        <v>0</v>
      </c>
      <c r="O802" s="4" t="str"/>
      <c r="P802" s="4" t="str"/>
      <c r="Q802" s="4" t="str"/>
      <c r="R802" s="4" t="str"/>
      <c r="S802" s="4" t="str"/>
      <c r="T802" s="4" t="str"/>
      <c r="U802" s="4" t="str"/>
      <c r="V802" s="4" t="n">
        <v>1</v>
      </c>
    </row>
    <row r="803">
      <c r="A803" t="n">
        <v>103</v>
      </c>
      <c r="B803" t="inlineStr">
        <is>
          <t>20574797013</t>
        </is>
      </c>
      <c r="C803" t="inlineStr">
        <is>
          <t>ASOCIACION DE PRODUCTORES AGROPECUARIOS DE PARAISO CENTRAL</t>
        </is>
      </c>
      <c r="D803" s="6" t="n">
        <v>2019</v>
      </c>
      <c r="E803" t="n">
        <v>1</v>
      </c>
      <c r="F803" t="inlineStr">
        <is>
          <t>PAC</t>
        </is>
      </c>
      <c r="G803" s="4" t="n">
        <v>22</v>
      </c>
      <c r="H803" s="4" t="n">
        <v>6</v>
      </c>
      <c r="I803" s="4" t="n">
        <v>28</v>
      </c>
      <c r="J803" s="4" t="str"/>
      <c r="K803" s="4" t="str"/>
      <c r="L803" s="3" t="n">
        <v>37880</v>
      </c>
      <c r="M803" s="3" t="n">
        <v>0</v>
      </c>
      <c r="N803" s="3" t="n">
        <v>37880</v>
      </c>
      <c r="O803" s="4" t="str"/>
      <c r="P803" s="4" t="str"/>
      <c r="Q803" s="4" t="str"/>
      <c r="R803" s="4" t="str"/>
      <c r="S803" s="4" t="str"/>
      <c r="T803" s="4" t="str"/>
      <c r="U803" s="4" t="str"/>
      <c r="V803" s="4" t="n">
        <v>1</v>
      </c>
    </row>
    <row r="804">
      <c r="A804" t="n">
        <v>103</v>
      </c>
      <c r="B804" t="inlineStr">
        <is>
          <t>20574797013</t>
        </is>
      </c>
      <c r="C804" t="inlineStr">
        <is>
          <t>ASOCIACION DE PRODUCTORES AGROPECUARIOS DE PARAISO CENTRAL</t>
        </is>
      </c>
      <c r="D804" s="6" t="n">
        <v>2020</v>
      </c>
      <c r="F804" t="inlineStr">
        <is>
          <t>PAC</t>
        </is>
      </c>
      <c r="G804" s="4" t="n">
        <v>0</v>
      </c>
      <c r="H804" s="4" t="n">
        <v>0</v>
      </c>
      <c r="I804" s="4" t="n">
        <v>0</v>
      </c>
      <c r="J804" s="4" t="n">
        <v>0</v>
      </c>
      <c r="K804" s="4" t="n">
        <v>0</v>
      </c>
      <c r="L804" s="3" t="n">
        <v>0</v>
      </c>
      <c r="M804" s="3" t="n">
        <v>0</v>
      </c>
      <c r="N804" s="3" t="n">
        <v>0</v>
      </c>
      <c r="O804" s="4" t="str"/>
      <c r="P804" s="4" t="str"/>
      <c r="Q804" s="4" t="str"/>
      <c r="R804" s="4" t="str"/>
      <c r="S804" s="4" t="str"/>
      <c r="T804" s="4" t="str"/>
      <c r="U804" s="4" t="str"/>
      <c r="V804" s="4" t="n">
        <v>1</v>
      </c>
    </row>
    <row r="805">
      <c r="A805" t="n">
        <v>103</v>
      </c>
      <c r="B805" t="inlineStr">
        <is>
          <t>20574797013</t>
        </is>
      </c>
      <c r="C805" t="inlineStr">
        <is>
          <t>ASOCIACION DE PRODUCTORES AGROPECUARIOS DE PARAISO CENTRAL</t>
        </is>
      </c>
      <c r="D805" s="6" t="n">
        <v>2021</v>
      </c>
      <c r="F805" t="inlineStr">
        <is>
          <t>PAC</t>
        </is>
      </c>
      <c r="G805" s="4" t="n">
        <v>0</v>
      </c>
      <c r="H805" s="4" t="n">
        <v>0</v>
      </c>
      <c r="I805" s="4" t="n">
        <v>0</v>
      </c>
      <c r="J805" s="4" t="n">
        <v>0</v>
      </c>
      <c r="K805" s="4" t="n">
        <v>0</v>
      </c>
      <c r="L805" s="3" t="n">
        <v>0</v>
      </c>
      <c r="M805" s="3" t="n">
        <v>0</v>
      </c>
      <c r="N805" s="3" t="n">
        <v>0</v>
      </c>
      <c r="O805" s="4" t="str"/>
      <c r="P805" s="4" t="str"/>
      <c r="Q805" s="4" t="str"/>
      <c r="R805" s="4" t="str"/>
      <c r="S805" s="4" t="str"/>
      <c r="T805" s="4" t="str"/>
      <c r="U805" s="4" t="str"/>
      <c r="V805" s="4" t="n">
        <v>1</v>
      </c>
    </row>
    <row r="806">
      <c r="A806" t="n">
        <v>103</v>
      </c>
      <c r="B806" t="inlineStr">
        <is>
          <t>20574797013</t>
        </is>
      </c>
      <c r="C806" t="inlineStr">
        <is>
          <t>ASOCIACION DE PRODUCTORES AGROPECUARIOS DE PARAISO CENTRAL</t>
        </is>
      </c>
      <c r="D806" s="6" t="n">
        <v>2022</v>
      </c>
      <c r="F806" t="inlineStr">
        <is>
          <t>PAC</t>
        </is>
      </c>
      <c r="G806" s="4" t="n">
        <v>0</v>
      </c>
      <c r="H806" s="4" t="n">
        <v>0</v>
      </c>
      <c r="I806" s="4" t="n">
        <v>0</v>
      </c>
      <c r="J806" s="4" t="n">
        <v>0</v>
      </c>
      <c r="K806" s="4" t="n">
        <v>0</v>
      </c>
      <c r="L806" s="3" t="n">
        <v>0</v>
      </c>
      <c r="M806" s="3" t="n">
        <v>0</v>
      </c>
      <c r="N806" s="3" t="n">
        <v>0</v>
      </c>
      <c r="O806" s="4" t="str"/>
      <c r="P806" s="4" t="str"/>
      <c r="Q806" s="4" t="str"/>
      <c r="R806" s="4" t="str"/>
      <c r="S806" s="4" t="str"/>
      <c r="T806" s="4" t="str"/>
      <c r="U806" s="4" t="str"/>
      <c r="V806" s="4" t="n">
        <v>1</v>
      </c>
    </row>
    <row r="807">
      <c r="A807" t="n">
        <v>103</v>
      </c>
      <c r="B807" t="inlineStr">
        <is>
          <t>20574797013</t>
        </is>
      </c>
      <c r="C807" t="inlineStr">
        <is>
          <t>ASOCIACION DE PRODUCTORES AGROPECUARIOS DE PARAISO CENTRAL</t>
        </is>
      </c>
      <c r="D807" s="6" t="n">
        <v>2023</v>
      </c>
      <c r="F807" t="inlineStr">
        <is>
          <t>PAC</t>
        </is>
      </c>
      <c r="G807" s="4" t="n">
        <v>0</v>
      </c>
      <c r="H807" s="4" t="n">
        <v>0</v>
      </c>
      <c r="I807" s="4" t="n">
        <v>0</v>
      </c>
      <c r="J807" s="4" t="n">
        <v>0</v>
      </c>
      <c r="K807" s="4" t="n">
        <v>0</v>
      </c>
      <c r="L807" s="3" t="n">
        <v>0</v>
      </c>
      <c r="M807" s="3" t="n">
        <v>0</v>
      </c>
      <c r="N807" s="3" t="n">
        <v>0</v>
      </c>
      <c r="O807" s="4" t="n">
        <v>0</v>
      </c>
      <c r="P807" s="4" t="n">
        <v>0</v>
      </c>
      <c r="Q807" s="4" t="n">
        <v>0</v>
      </c>
      <c r="R807" s="4" t="n">
        <v>0</v>
      </c>
      <c r="S807" s="4" t="n">
        <v>0</v>
      </c>
      <c r="T807" s="4" t="n">
        <v>0</v>
      </c>
      <c r="U807" s="4" t="n">
        <v>0</v>
      </c>
      <c r="V807" s="4" t="n">
        <v>1</v>
      </c>
    </row>
    <row r="808">
      <c r="A808" t="n">
        <v>103</v>
      </c>
      <c r="B808" t="inlineStr">
        <is>
          <t>20574797013</t>
        </is>
      </c>
      <c r="C808" t="inlineStr">
        <is>
          <t>ASOCIACION DE PRODUCTORES AGROPECUARIOS DE PARAISO CENTRAL</t>
        </is>
      </c>
      <c r="D808" s="6" t="n">
        <v>2024</v>
      </c>
      <c r="F808" t="inlineStr">
        <is>
          <t>PAC</t>
        </is>
      </c>
      <c r="G808" s="4" t="n">
        <v>0</v>
      </c>
      <c r="H808" s="4" t="n">
        <v>0</v>
      </c>
      <c r="I808" s="4" t="n">
        <v>0</v>
      </c>
      <c r="J808" s="4" t="n">
        <v>0</v>
      </c>
      <c r="K808" s="4" t="n">
        <v>0</v>
      </c>
      <c r="L808" s="3" t="n">
        <v>0</v>
      </c>
      <c r="M808" s="3" t="n">
        <v>0</v>
      </c>
      <c r="N808" s="3" t="n">
        <v>0</v>
      </c>
      <c r="O808" s="4" t="n">
        <v>0</v>
      </c>
      <c r="P808" s="4" t="n">
        <v>0</v>
      </c>
      <c r="Q808" s="4" t="str"/>
      <c r="R808" s="4" t="n">
        <v>0</v>
      </c>
      <c r="S808" s="4" t="n">
        <v>0</v>
      </c>
      <c r="T808" s="4" t="n">
        <v>0</v>
      </c>
      <c r="U808" s="4" t="n">
        <v>0</v>
      </c>
      <c r="V808" s="4" t="n">
        <v>1</v>
      </c>
    </row>
    <row r="809">
      <c r="A809" t="n">
        <v>103</v>
      </c>
      <c r="B809" t="inlineStr">
        <is>
          <t>20574797013</t>
        </is>
      </c>
      <c r="C809" t="inlineStr">
        <is>
          <t>ASOCIACION DE PRODUCTORES AGROPECUARIOS DE PARAISO CENTRAL</t>
        </is>
      </c>
      <c r="D809" s="6" t="n">
        <v>2025</v>
      </c>
      <c r="F809" t="inlineStr">
        <is>
          <t>PAC</t>
        </is>
      </c>
      <c r="G809" s="4" t="n">
        <v>0</v>
      </c>
      <c r="H809" s="4" t="n">
        <v>0</v>
      </c>
      <c r="I809" s="4" t="n">
        <v>0</v>
      </c>
      <c r="J809" s="4" t="n">
        <v>0</v>
      </c>
      <c r="K809" s="4" t="n">
        <v>0</v>
      </c>
      <c r="L809" s="3" t="n">
        <v>0</v>
      </c>
      <c r="M809" s="3" t="n">
        <v>0</v>
      </c>
      <c r="N809" s="3" t="n">
        <v>0</v>
      </c>
      <c r="O809" s="4" t="n">
        <v>0</v>
      </c>
      <c r="P809" s="4" t="n">
        <v>0</v>
      </c>
      <c r="Q809" s="4" t="str"/>
      <c r="R809" s="4" t="n">
        <v>0</v>
      </c>
      <c r="S809" s="4" t="n">
        <v>0</v>
      </c>
      <c r="T809" s="4" t="n">
        <v>0</v>
      </c>
      <c r="U809" s="4" t="n">
        <v>0</v>
      </c>
      <c r="V809" s="4" t="n">
        <v>1</v>
      </c>
    </row>
    <row r="810">
      <c r="A810" t="n">
        <v>104</v>
      </c>
      <c r="B810" t="inlineStr">
        <is>
          <t>20568609833</t>
        </is>
      </c>
      <c r="C810" t="inlineStr">
        <is>
          <t>ASOCIACIÓN DE MUJERES PRODUCTORAS ARTESANAS CACAO JENTARI - AMPROA CACAO JENTARI</t>
        </is>
      </c>
      <c r="D810" s="6" t="n">
        <v>2018</v>
      </c>
      <c r="E810" t="n">
        <v>1</v>
      </c>
      <c r="F810" t="inlineStr">
        <is>
          <t>PAC</t>
        </is>
      </c>
      <c r="G810" s="4" t="str"/>
      <c r="H810" s="4" t="str"/>
      <c r="I810" s="4" t="n">
        <v>14</v>
      </c>
      <c r="J810" s="4" t="str"/>
      <c r="K810" s="4" t="str"/>
      <c r="L810" s="3" t="str"/>
      <c r="M810" s="3" t="str"/>
      <c r="N810" s="3" t="n">
        <v>0</v>
      </c>
      <c r="O810" s="4" t="str"/>
      <c r="P810" s="4" t="str"/>
      <c r="Q810" s="4" t="str"/>
      <c r="R810" s="4" t="str"/>
      <c r="S810" s="4" t="str"/>
      <c r="T810" s="4" t="str"/>
      <c r="U810" s="4" t="str"/>
      <c r="V810" s="4" t="n">
        <v>1</v>
      </c>
    </row>
    <row r="811">
      <c r="A811" t="n">
        <v>104</v>
      </c>
      <c r="B811" t="inlineStr">
        <is>
          <t>20568609833</t>
        </is>
      </c>
      <c r="C811" t="inlineStr">
        <is>
          <t>ASOCIACIÓN DE MUJERES PRODUCTORAS ARTESANAS CACAO JENTARI - AMPROA CACAO JENTARI</t>
        </is>
      </c>
      <c r="D811" s="6" t="n">
        <v>2019</v>
      </c>
      <c r="F811" t="inlineStr">
        <is>
          <t>PAC</t>
        </is>
      </c>
      <c r="G811" s="4" t="n">
        <v>0</v>
      </c>
      <c r="H811" s="4" t="n">
        <v>0</v>
      </c>
      <c r="I811" s="4" t="n">
        <v>0</v>
      </c>
      <c r="J811" s="4" t="str"/>
      <c r="K811" s="4" t="str"/>
      <c r="L811" s="3" t="n">
        <v>0</v>
      </c>
      <c r="M811" s="3" t="n">
        <v>0</v>
      </c>
      <c r="N811" s="3" t="n">
        <v>0</v>
      </c>
      <c r="O811" s="4" t="str"/>
      <c r="P811" s="4" t="str"/>
      <c r="Q811" s="4" t="str"/>
      <c r="R811" s="4" t="str"/>
      <c r="S811" s="4" t="str"/>
      <c r="T811" s="4" t="str"/>
      <c r="U811" s="4" t="str"/>
      <c r="V811" s="4" t="n">
        <v>1</v>
      </c>
    </row>
    <row r="812">
      <c r="A812" t="n">
        <v>104</v>
      </c>
      <c r="B812" t="inlineStr">
        <is>
          <t>20568609833</t>
        </is>
      </c>
      <c r="C812" t="inlineStr">
        <is>
          <t>ASOCIACIÓN DE MUJERES PRODUCTORAS ARTESANAS CACAO JENTARI - AMPROA CACAO JENTARI</t>
        </is>
      </c>
      <c r="D812" s="6" t="n">
        <v>2020</v>
      </c>
      <c r="F812" t="inlineStr">
        <is>
          <t>PAC</t>
        </is>
      </c>
      <c r="G812" s="4" t="n">
        <v>0</v>
      </c>
      <c r="H812" s="4" t="n">
        <v>0</v>
      </c>
      <c r="I812" s="4" t="n">
        <v>0</v>
      </c>
      <c r="J812" s="4" t="n">
        <v>0</v>
      </c>
      <c r="K812" s="4" t="n">
        <v>0</v>
      </c>
      <c r="L812" s="3" t="n">
        <v>0</v>
      </c>
      <c r="M812" s="3" t="n">
        <v>0</v>
      </c>
      <c r="N812" s="3" t="n">
        <v>0</v>
      </c>
      <c r="O812" s="4" t="str"/>
      <c r="P812" s="4" t="str"/>
      <c r="Q812" s="4" t="str"/>
      <c r="R812" s="4" t="str"/>
      <c r="S812" s="4" t="str"/>
      <c r="T812" s="4" t="str"/>
      <c r="U812" s="4" t="str"/>
      <c r="V812" s="4" t="n">
        <v>1</v>
      </c>
    </row>
    <row r="813">
      <c r="A813" t="n">
        <v>104</v>
      </c>
      <c r="B813" t="inlineStr">
        <is>
          <t>20568609833</t>
        </is>
      </c>
      <c r="C813" t="inlineStr">
        <is>
          <t>ASOCIACIÓN DE MUJERES PRODUCTORAS ARTESANAS CACAO JENTARI - AMPROA CACAO JENTARI</t>
        </is>
      </c>
      <c r="D813" s="6" t="n">
        <v>2021</v>
      </c>
      <c r="F813" t="inlineStr">
        <is>
          <t>PAC</t>
        </is>
      </c>
      <c r="G813" s="4" t="n">
        <v>0</v>
      </c>
      <c r="H813" s="4" t="n">
        <v>0</v>
      </c>
      <c r="I813" s="4" t="n">
        <v>0</v>
      </c>
      <c r="J813" s="4" t="n">
        <v>0</v>
      </c>
      <c r="K813" s="4" t="n">
        <v>0</v>
      </c>
      <c r="L813" s="3" t="n">
        <v>0</v>
      </c>
      <c r="M813" s="3" t="n">
        <v>0</v>
      </c>
      <c r="N813" s="3" t="n">
        <v>0</v>
      </c>
      <c r="O813" s="4" t="str"/>
      <c r="P813" s="4" t="str"/>
      <c r="Q813" s="4" t="str"/>
      <c r="R813" s="4" t="str"/>
      <c r="S813" s="4" t="str"/>
      <c r="T813" s="4" t="str"/>
      <c r="U813" s="4" t="str"/>
      <c r="V813" s="4" t="n">
        <v>1</v>
      </c>
    </row>
    <row r="814">
      <c r="A814" t="n">
        <v>104</v>
      </c>
      <c r="B814" t="inlineStr">
        <is>
          <t>20568609833</t>
        </is>
      </c>
      <c r="C814" t="inlineStr">
        <is>
          <t>ASOCIACIÓN DE MUJERES PRODUCTORAS ARTESANAS CACAO JENTARI - AMPROA CACAO JENTARI</t>
        </is>
      </c>
      <c r="D814" s="6" t="n">
        <v>2022</v>
      </c>
      <c r="F814" t="inlineStr">
        <is>
          <t>PAC</t>
        </is>
      </c>
      <c r="G814" s="4" t="n">
        <v>0</v>
      </c>
      <c r="H814" s="4" t="n">
        <v>0</v>
      </c>
      <c r="I814" s="4" t="n">
        <v>0</v>
      </c>
      <c r="J814" s="4" t="n">
        <v>0</v>
      </c>
      <c r="K814" s="4" t="n">
        <v>0</v>
      </c>
      <c r="L814" s="3" t="n">
        <v>0</v>
      </c>
      <c r="M814" s="3" t="n">
        <v>0</v>
      </c>
      <c r="N814" s="3" t="n">
        <v>0</v>
      </c>
      <c r="O814" s="4" t="str"/>
      <c r="P814" s="4" t="str"/>
      <c r="Q814" s="4" t="str"/>
      <c r="R814" s="4" t="str"/>
      <c r="S814" s="4" t="str"/>
      <c r="T814" s="4" t="str"/>
      <c r="U814" s="4" t="str"/>
      <c r="V814" s="4" t="n">
        <v>1</v>
      </c>
    </row>
    <row r="815">
      <c r="A815" t="n">
        <v>104</v>
      </c>
      <c r="B815" t="inlineStr">
        <is>
          <t>20568609833</t>
        </is>
      </c>
      <c r="C815" t="inlineStr">
        <is>
          <t>ASOCIACIÓN DE MUJERES PRODUCTORAS ARTESANAS CACAO JENTARI - AMPROA CACAO JENTARI</t>
        </is>
      </c>
      <c r="D815" s="6" t="n">
        <v>2023</v>
      </c>
      <c r="F815" t="inlineStr">
        <is>
          <t>PAC</t>
        </is>
      </c>
      <c r="G815" s="4" t="n">
        <v>0</v>
      </c>
      <c r="H815" s="4" t="n">
        <v>0</v>
      </c>
      <c r="I815" s="4" t="n">
        <v>0</v>
      </c>
      <c r="J815" s="4" t="n">
        <v>0</v>
      </c>
      <c r="K815" s="4" t="n">
        <v>0</v>
      </c>
      <c r="L815" s="3" t="n">
        <v>0</v>
      </c>
      <c r="M815" s="3" t="n">
        <v>0</v>
      </c>
      <c r="N815" s="3" t="n">
        <v>0</v>
      </c>
      <c r="O815" s="4" t="n">
        <v>0</v>
      </c>
      <c r="P815" s="4" t="n">
        <v>0</v>
      </c>
      <c r="Q815" s="4" t="n">
        <v>0</v>
      </c>
      <c r="R815" s="4" t="n">
        <v>0</v>
      </c>
      <c r="S815" s="4" t="n">
        <v>0</v>
      </c>
      <c r="T815" s="4" t="n">
        <v>0</v>
      </c>
      <c r="U815" s="4" t="n">
        <v>0</v>
      </c>
      <c r="V815" s="4" t="n">
        <v>1</v>
      </c>
    </row>
    <row r="816">
      <c r="A816" t="n">
        <v>104</v>
      </c>
      <c r="B816" t="inlineStr">
        <is>
          <t>20568609833</t>
        </is>
      </c>
      <c r="C816" t="inlineStr">
        <is>
          <t>ASOCIACIÓN DE MUJERES PRODUCTORAS ARTESANAS CACAO JENTARI - AMPROA CACAO JENTARI</t>
        </is>
      </c>
      <c r="D816" s="6" t="n">
        <v>2024</v>
      </c>
      <c r="F816" t="inlineStr">
        <is>
          <t>PAC</t>
        </is>
      </c>
      <c r="G816" s="4" t="n">
        <v>0</v>
      </c>
      <c r="H816" s="4" t="n">
        <v>0</v>
      </c>
      <c r="I816" s="4" t="n">
        <v>0</v>
      </c>
      <c r="J816" s="4" t="n">
        <v>0</v>
      </c>
      <c r="K816" s="4" t="n">
        <v>0</v>
      </c>
      <c r="L816" s="3" t="n">
        <v>0</v>
      </c>
      <c r="M816" s="3" t="n">
        <v>0</v>
      </c>
      <c r="N816" s="3" t="n">
        <v>0</v>
      </c>
      <c r="O816" s="4" t="n">
        <v>0</v>
      </c>
      <c r="P816" s="4" t="n">
        <v>0</v>
      </c>
      <c r="Q816" s="4" t="str"/>
      <c r="R816" s="4" t="n">
        <v>0</v>
      </c>
      <c r="S816" s="4" t="n">
        <v>0</v>
      </c>
      <c r="T816" s="4" t="n">
        <v>0</v>
      </c>
      <c r="U816" s="4" t="n">
        <v>0</v>
      </c>
      <c r="V816" s="4" t="n">
        <v>1</v>
      </c>
    </row>
    <row r="817">
      <c r="A817" t="n">
        <v>104</v>
      </c>
      <c r="B817" t="inlineStr">
        <is>
          <t>20568609833</t>
        </is>
      </c>
      <c r="C817" t="inlineStr">
        <is>
          <t>ASOCIACIÓN DE MUJERES PRODUCTORAS ARTESANAS CACAO JENTARI - AMPROA CACAO JENTARI</t>
        </is>
      </c>
      <c r="D817" s="6" t="n">
        <v>2025</v>
      </c>
      <c r="F817" t="inlineStr">
        <is>
          <t>PAC</t>
        </is>
      </c>
      <c r="G817" s="4" t="n">
        <v>0</v>
      </c>
      <c r="H817" s="4" t="n">
        <v>0</v>
      </c>
      <c r="I817" s="4" t="n">
        <v>0</v>
      </c>
      <c r="J817" s="4" t="n">
        <v>0</v>
      </c>
      <c r="K817" s="4" t="n">
        <v>0</v>
      </c>
      <c r="L817" s="3" t="n">
        <v>0</v>
      </c>
      <c r="M817" s="3" t="n">
        <v>0</v>
      </c>
      <c r="N817" s="3" t="n">
        <v>0</v>
      </c>
      <c r="O817" s="4" t="n">
        <v>0</v>
      </c>
      <c r="P817" s="4" t="n">
        <v>0</v>
      </c>
      <c r="Q817" s="4" t="str"/>
      <c r="R817" s="4" t="n">
        <v>0</v>
      </c>
      <c r="S817" s="4" t="n">
        <v>0</v>
      </c>
      <c r="T817" s="4" t="n">
        <v>0</v>
      </c>
      <c r="U817" s="4" t="n">
        <v>0</v>
      </c>
      <c r="V817" s="4" t="n">
        <v>1</v>
      </c>
    </row>
    <row r="818">
      <c r="A818" t="n">
        <v>105</v>
      </c>
      <c r="B818" t="inlineStr">
        <is>
          <t>20602881971</t>
        </is>
      </c>
      <c r="C818" t="inlineStr">
        <is>
          <t>ASOCIACION DE PRODUCTORES AGRARIOS DE CACAO (APAC) ECHALAC PERU DE MANGURIARI</t>
        </is>
      </c>
      <c r="D818" s="6" t="n">
        <v>2018</v>
      </c>
      <c r="F818" t="inlineStr">
        <is>
          <t>PAC</t>
        </is>
      </c>
      <c r="G818" s="4" t="str"/>
      <c r="H818" s="4" t="str"/>
      <c r="I818" s="4" t="n">
        <v>0</v>
      </c>
      <c r="J818" s="4" t="str"/>
      <c r="K818" s="4" t="str"/>
      <c r="L818" s="3" t="str"/>
      <c r="M818" s="3" t="str"/>
      <c r="N818" s="3" t="n">
        <v>0</v>
      </c>
      <c r="O818" s="4" t="str"/>
      <c r="P818" s="4" t="str"/>
      <c r="Q818" s="4" t="str"/>
      <c r="R818" s="4" t="str"/>
      <c r="S818" s="4" t="str"/>
      <c r="T818" s="4" t="str"/>
      <c r="U818" s="4" t="str"/>
      <c r="V818" s="4" t="n">
        <v>1</v>
      </c>
    </row>
    <row r="819">
      <c r="A819" t="n">
        <v>105</v>
      </c>
      <c r="B819" t="inlineStr">
        <is>
          <t>20602881971</t>
        </is>
      </c>
      <c r="C819" t="inlineStr">
        <is>
          <t>ASOCIACION DE PRODUCTORES AGRARIOS DE CACAO (APAC) ECHALAC PERU DE MANGURIARI</t>
        </is>
      </c>
      <c r="D819" s="6" t="n">
        <v>2019</v>
      </c>
      <c r="F819" t="inlineStr">
        <is>
          <t>PAC</t>
        </is>
      </c>
      <c r="G819" s="4" t="n">
        <v>0</v>
      </c>
      <c r="H819" s="4" t="n">
        <v>0</v>
      </c>
      <c r="I819" s="4" t="n">
        <v>0</v>
      </c>
      <c r="J819" s="4" t="str"/>
      <c r="K819" s="4" t="str"/>
      <c r="L819" s="3" t="n">
        <v>0</v>
      </c>
      <c r="M819" s="3" t="n">
        <v>0</v>
      </c>
      <c r="N819" s="3" t="n">
        <v>0</v>
      </c>
      <c r="O819" s="4" t="str"/>
      <c r="P819" s="4" t="str"/>
      <c r="Q819" s="4" t="str"/>
      <c r="R819" s="4" t="str"/>
      <c r="S819" s="4" t="str"/>
      <c r="T819" s="4" t="str"/>
      <c r="U819" s="4" t="str"/>
      <c r="V819" s="4" t="n">
        <v>1</v>
      </c>
    </row>
    <row r="820">
      <c r="A820" t="n">
        <v>105</v>
      </c>
      <c r="B820" t="inlineStr">
        <is>
          <t>20602881971</t>
        </is>
      </c>
      <c r="C820" t="inlineStr">
        <is>
          <t>ASOCIACION DE PRODUCTORES AGRARIOS DE CACAO (APAC) ECHALAC PERU DE MANGURIARI</t>
        </is>
      </c>
      <c r="D820" s="6" t="n">
        <v>2020</v>
      </c>
      <c r="F820" t="inlineStr">
        <is>
          <t>PAC</t>
        </is>
      </c>
      <c r="G820" s="4" t="n">
        <v>0</v>
      </c>
      <c r="H820" s="4" t="n">
        <v>0</v>
      </c>
      <c r="I820" s="4" t="n">
        <v>0</v>
      </c>
      <c r="J820" s="4" t="n">
        <v>0</v>
      </c>
      <c r="K820" s="4" t="n">
        <v>0</v>
      </c>
      <c r="L820" s="3" t="n">
        <v>0</v>
      </c>
      <c r="M820" s="3" t="n">
        <v>0</v>
      </c>
      <c r="N820" s="3" t="n">
        <v>0</v>
      </c>
      <c r="O820" s="4" t="str"/>
      <c r="P820" s="4" t="str"/>
      <c r="Q820" s="4" t="str"/>
      <c r="R820" s="4" t="str"/>
      <c r="S820" s="4" t="str"/>
      <c r="T820" s="4" t="str"/>
      <c r="U820" s="4" t="str"/>
      <c r="V820" s="4" t="n">
        <v>1</v>
      </c>
    </row>
    <row r="821">
      <c r="A821" t="n">
        <v>105</v>
      </c>
      <c r="B821" t="inlineStr">
        <is>
          <t>20602881971</t>
        </is>
      </c>
      <c r="C821" t="inlineStr">
        <is>
          <t>ASOCIACION DE PRODUCTORES AGRARIOS DE CACAO (APAC) ECHALAC PERU DE MANGURIARI</t>
        </is>
      </c>
      <c r="D821" s="6" t="n">
        <v>2021</v>
      </c>
      <c r="F821" t="inlineStr">
        <is>
          <t>PAC</t>
        </is>
      </c>
      <c r="G821" s="4" t="n">
        <v>0</v>
      </c>
      <c r="H821" s="4" t="n">
        <v>0</v>
      </c>
      <c r="I821" s="4" t="n">
        <v>0</v>
      </c>
      <c r="J821" s="4" t="n">
        <v>0</v>
      </c>
      <c r="K821" s="4" t="n">
        <v>0</v>
      </c>
      <c r="L821" s="3" t="n">
        <v>0</v>
      </c>
      <c r="M821" s="3" t="n">
        <v>0</v>
      </c>
      <c r="N821" s="3" t="n">
        <v>0</v>
      </c>
      <c r="O821" s="4" t="str"/>
      <c r="P821" s="4" t="str"/>
      <c r="Q821" s="4" t="str"/>
      <c r="R821" s="4" t="str"/>
      <c r="S821" s="4" t="str"/>
      <c r="T821" s="4" t="str"/>
      <c r="U821" s="4" t="str"/>
      <c r="V821" s="4" t="n">
        <v>1</v>
      </c>
    </row>
    <row r="822">
      <c r="A822" t="n">
        <v>105</v>
      </c>
      <c r="B822" t="inlineStr">
        <is>
          <t>20602881971</t>
        </is>
      </c>
      <c r="C822" t="inlineStr">
        <is>
          <t>ASOCIACION DE PRODUCTORES AGRARIOS DE CACAO (APAC) ECHALAC PERU DE MANGURIARI</t>
        </is>
      </c>
      <c r="D822" s="6" t="n">
        <v>2022</v>
      </c>
      <c r="F822" t="inlineStr">
        <is>
          <t>PAC</t>
        </is>
      </c>
      <c r="G822" s="4" t="n">
        <v>0</v>
      </c>
      <c r="H822" s="4" t="n">
        <v>0</v>
      </c>
      <c r="I822" s="4" t="n">
        <v>0</v>
      </c>
      <c r="J822" s="4" t="n">
        <v>0</v>
      </c>
      <c r="K822" s="4" t="n">
        <v>0</v>
      </c>
      <c r="L822" s="3" t="n">
        <v>0</v>
      </c>
      <c r="M822" s="3" t="n">
        <v>0</v>
      </c>
      <c r="N822" s="3" t="n">
        <v>0</v>
      </c>
      <c r="O822" s="4" t="str"/>
      <c r="P822" s="4" t="str"/>
      <c r="Q822" s="4" t="str"/>
      <c r="R822" s="4" t="str"/>
      <c r="S822" s="4" t="str"/>
      <c r="T822" s="4" t="str"/>
      <c r="U822" s="4" t="str"/>
      <c r="V822" s="4" t="n">
        <v>1</v>
      </c>
    </row>
    <row r="823">
      <c r="A823" t="n">
        <v>105</v>
      </c>
      <c r="B823" t="inlineStr">
        <is>
          <t>20602881971</t>
        </is>
      </c>
      <c r="C823" t="inlineStr">
        <is>
          <t>ASOCIACION DE PRODUCTORES AGRARIOS DE CACAO (APAC) ECHALAC PERU DE MANGURIARI</t>
        </is>
      </c>
      <c r="D823" s="6" t="n">
        <v>2023</v>
      </c>
      <c r="F823" t="inlineStr">
        <is>
          <t>PAC</t>
        </is>
      </c>
      <c r="G823" s="4" t="n">
        <v>0</v>
      </c>
      <c r="H823" s="4" t="n">
        <v>0</v>
      </c>
      <c r="I823" s="4" t="n">
        <v>0</v>
      </c>
      <c r="J823" s="4" t="n">
        <v>0</v>
      </c>
      <c r="K823" s="4" t="n">
        <v>0</v>
      </c>
      <c r="L823" s="3" t="n">
        <v>0</v>
      </c>
      <c r="M823" s="3" t="n">
        <v>0</v>
      </c>
      <c r="N823" s="3" t="n">
        <v>0</v>
      </c>
      <c r="O823" s="4" t="n">
        <v>0</v>
      </c>
      <c r="P823" s="4" t="n">
        <v>0</v>
      </c>
      <c r="Q823" s="4" t="n">
        <v>0</v>
      </c>
      <c r="R823" s="4" t="n">
        <v>0</v>
      </c>
      <c r="S823" s="4" t="n">
        <v>0</v>
      </c>
      <c r="T823" s="4" t="n">
        <v>0</v>
      </c>
      <c r="U823" s="4" t="n">
        <v>0</v>
      </c>
      <c r="V823" s="4" t="n">
        <v>1</v>
      </c>
    </row>
    <row r="824">
      <c r="A824" t="n">
        <v>105</v>
      </c>
      <c r="B824" t="inlineStr">
        <is>
          <t>20602881971</t>
        </is>
      </c>
      <c r="C824" t="inlineStr">
        <is>
          <t>ASOCIACION DE PRODUCTORES AGRARIOS DE CACAO (APAC) ECHALAC PERU DE MANGURIARI</t>
        </is>
      </c>
      <c r="D824" s="6" t="n">
        <v>2024</v>
      </c>
      <c r="E824" t="n">
        <v>1</v>
      </c>
      <c r="F824" t="inlineStr">
        <is>
          <t>PAC</t>
        </is>
      </c>
      <c r="G824" s="4" t="n">
        <v>3</v>
      </c>
      <c r="H824" s="4" t="n">
        <v>4</v>
      </c>
      <c r="I824" s="4" t="n">
        <v>7</v>
      </c>
      <c r="J824" s="4" t="n">
        <v>30</v>
      </c>
      <c r="K824" s="4" t="n">
        <v>7</v>
      </c>
      <c r="L824" s="3" t="n">
        <v>170527.2786289</v>
      </c>
      <c r="M824" s="3" t="n">
        <v>0</v>
      </c>
      <c r="N824" s="3" t="n">
        <v>170527.2786289</v>
      </c>
      <c r="O824" s="4" t="n">
        <v>0</v>
      </c>
      <c r="P824" s="4" t="n">
        <v>0</v>
      </c>
      <c r="Q824" s="4" t="str"/>
      <c r="R824" s="4" t="n">
        <v>90000</v>
      </c>
      <c r="S824" s="4" t="n">
        <v>0</v>
      </c>
      <c r="T824" s="4" t="n">
        <v>80527.27862890001</v>
      </c>
      <c r="U824" s="4" t="n">
        <v>170527.2786289</v>
      </c>
      <c r="V824" s="4" t="n">
        <v>1</v>
      </c>
    </row>
    <row r="825">
      <c r="A825" t="n">
        <v>105</v>
      </c>
      <c r="B825" t="inlineStr">
        <is>
          <t>20602881971</t>
        </is>
      </c>
      <c r="C825" t="inlineStr">
        <is>
          <t>ASOCIACION DE PRODUCTORES AGRARIOS DE CACAO (APAC) ECHALAC PERU DE MANGURIARI</t>
        </is>
      </c>
      <c r="D825" s="6" t="n">
        <v>2025</v>
      </c>
      <c r="E825" t="n">
        <v>1</v>
      </c>
      <c r="F825" t="inlineStr">
        <is>
          <t>PAC</t>
        </is>
      </c>
      <c r="G825" s="4" t="n">
        <v>5</v>
      </c>
      <c r="H825" s="4" t="n">
        <v>5</v>
      </c>
      <c r="I825" s="4" t="n">
        <v>10</v>
      </c>
      <c r="J825" s="4" t="n">
        <v>19</v>
      </c>
      <c r="K825" s="4" t="n">
        <v>4</v>
      </c>
      <c r="L825" s="3" t="n">
        <v>340750</v>
      </c>
      <c r="M825" s="3" t="n">
        <v>0</v>
      </c>
      <c r="N825" s="3" t="n">
        <v>340750</v>
      </c>
      <c r="O825" s="4" t="n">
        <v>0</v>
      </c>
      <c r="P825" s="4" t="n">
        <v>0</v>
      </c>
      <c r="Q825" s="4" t="str"/>
      <c r="R825" s="4" t="n">
        <v>340750</v>
      </c>
      <c r="S825" s="4" t="n">
        <v>0</v>
      </c>
      <c r="T825" s="4" t="n">
        <v>0</v>
      </c>
      <c r="U825" s="4" t="n">
        <v>340750</v>
      </c>
      <c r="V825" s="4" t="n">
        <v>1</v>
      </c>
    </row>
    <row r="826">
      <c r="A826" t="n">
        <v>106</v>
      </c>
      <c r="B826" t="inlineStr">
        <is>
          <t>20534598620</t>
        </is>
      </c>
      <c r="C826" t="inlineStr">
        <is>
          <t>ASOCIACION DE PRODUCTORES AGROPECUARIOS ORGÁNICOS DE OMAYA</t>
        </is>
      </c>
      <c r="D826" s="6" t="n">
        <v>2018</v>
      </c>
      <c r="F826" t="inlineStr">
        <is>
          <t>PAC</t>
        </is>
      </c>
      <c r="G826" s="4" t="str"/>
      <c r="H826" s="4" t="str"/>
      <c r="I826" s="4" t="n">
        <v>0</v>
      </c>
      <c r="J826" s="4" t="str"/>
      <c r="K826" s="4" t="str"/>
      <c r="L826" s="3" t="str"/>
      <c r="M826" s="3" t="str"/>
      <c r="N826" s="3" t="n">
        <v>0</v>
      </c>
      <c r="O826" s="4" t="str"/>
      <c r="P826" s="4" t="str"/>
      <c r="Q826" s="4" t="str"/>
      <c r="R826" s="4" t="str"/>
      <c r="S826" s="4" t="str"/>
      <c r="T826" s="4" t="str"/>
      <c r="U826" s="4" t="str"/>
      <c r="V826" s="4" t="n">
        <v>1</v>
      </c>
    </row>
    <row r="827">
      <c r="A827" t="n">
        <v>106</v>
      </c>
      <c r="B827" t="inlineStr">
        <is>
          <t>20534598620</t>
        </is>
      </c>
      <c r="C827" t="inlineStr">
        <is>
          <t>ASOCIACION DE PRODUCTORES AGROPECUARIOS ORGÁNICOS DE OMAYA</t>
        </is>
      </c>
      <c r="D827" s="6" t="n">
        <v>2019</v>
      </c>
      <c r="E827" t="n">
        <v>1</v>
      </c>
      <c r="F827" t="inlineStr">
        <is>
          <t>PAC</t>
        </is>
      </c>
      <c r="G827" s="4" t="n">
        <v>0</v>
      </c>
      <c r="H827" s="4" t="n">
        <v>0</v>
      </c>
      <c r="I827" s="4" t="n">
        <v>0</v>
      </c>
      <c r="J827" s="4" t="str"/>
      <c r="K827" s="4" t="str"/>
      <c r="L827" s="3" t="n">
        <v>0</v>
      </c>
      <c r="M827" s="3" t="n">
        <v>0</v>
      </c>
      <c r="N827" s="3" t="n">
        <v>0</v>
      </c>
      <c r="O827" s="4" t="str"/>
      <c r="P827" s="4" t="str"/>
      <c r="Q827" s="4" t="str"/>
      <c r="R827" s="4" t="str"/>
      <c r="S827" s="4" t="str"/>
      <c r="T827" s="4" t="str"/>
      <c r="U827" s="4" t="str"/>
      <c r="V827" s="4" t="n">
        <v>1</v>
      </c>
    </row>
    <row r="828">
      <c r="A828" t="n">
        <v>106</v>
      </c>
      <c r="B828" t="inlineStr">
        <is>
          <t>20534598620</t>
        </is>
      </c>
      <c r="C828" t="inlineStr">
        <is>
          <t>ASOCIACION DE PRODUCTORES AGROPECUARIOS ORGÁNICOS DE OMAYA</t>
        </is>
      </c>
      <c r="D828" s="6" t="n">
        <v>2020</v>
      </c>
      <c r="F828" t="inlineStr">
        <is>
          <t>PAC</t>
        </is>
      </c>
      <c r="G828" s="4" t="n">
        <v>0</v>
      </c>
      <c r="H828" s="4" t="n">
        <v>0</v>
      </c>
      <c r="I828" s="4" t="n">
        <v>0</v>
      </c>
      <c r="J828" s="4" t="n">
        <v>0</v>
      </c>
      <c r="K828" s="4" t="n">
        <v>0</v>
      </c>
      <c r="L828" s="3" t="n">
        <v>0</v>
      </c>
      <c r="M828" s="3" t="n">
        <v>0</v>
      </c>
      <c r="N828" s="3" t="n">
        <v>0</v>
      </c>
      <c r="O828" s="4" t="str"/>
      <c r="P828" s="4" t="str"/>
      <c r="Q828" s="4" t="str"/>
      <c r="R828" s="4" t="str"/>
      <c r="S828" s="4" t="str"/>
      <c r="T828" s="4" t="str"/>
      <c r="U828" s="4" t="str"/>
      <c r="V828" s="4" t="n">
        <v>1</v>
      </c>
    </row>
    <row r="829">
      <c r="A829" t="n">
        <v>106</v>
      </c>
      <c r="B829" t="inlineStr">
        <is>
          <t>20534598620</t>
        </is>
      </c>
      <c r="C829" t="inlineStr">
        <is>
          <t>ASOCIACION DE PRODUCTORES AGROPECUARIOS ORGÁNICOS DE OMAYA</t>
        </is>
      </c>
      <c r="D829" s="6" t="n">
        <v>2021</v>
      </c>
      <c r="F829" t="inlineStr">
        <is>
          <t>PAC</t>
        </is>
      </c>
      <c r="G829" s="4" t="n">
        <v>0</v>
      </c>
      <c r="H829" s="4" t="n">
        <v>0</v>
      </c>
      <c r="I829" s="4" t="n">
        <v>0</v>
      </c>
      <c r="J829" s="4" t="n">
        <v>0</v>
      </c>
      <c r="K829" s="4" t="n">
        <v>0</v>
      </c>
      <c r="L829" s="3" t="n">
        <v>0</v>
      </c>
      <c r="M829" s="3" t="n">
        <v>0</v>
      </c>
      <c r="N829" s="3" t="n">
        <v>0</v>
      </c>
      <c r="O829" s="4" t="str"/>
      <c r="P829" s="4" t="str"/>
      <c r="Q829" s="4" t="str"/>
      <c r="R829" s="4" t="str"/>
      <c r="S829" s="4" t="str"/>
      <c r="T829" s="4" t="str"/>
      <c r="U829" s="4" t="str"/>
      <c r="V829" s="4" t="n">
        <v>1</v>
      </c>
    </row>
    <row r="830">
      <c r="A830" t="n">
        <v>106</v>
      </c>
      <c r="B830" t="inlineStr">
        <is>
          <t>20534598620</t>
        </is>
      </c>
      <c r="C830" t="inlineStr">
        <is>
          <t>ASOCIACION DE PRODUCTORES AGROPECUARIOS ORGÁNICOS DE OMAYA</t>
        </is>
      </c>
      <c r="D830" s="6" t="n">
        <v>2022</v>
      </c>
      <c r="F830" t="inlineStr">
        <is>
          <t>PAC</t>
        </is>
      </c>
      <c r="G830" s="4" t="n">
        <v>0</v>
      </c>
      <c r="H830" s="4" t="n">
        <v>0</v>
      </c>
      <c r="I830" s="4" t="n">
        <v>0</v>
      </c>
      <c r="J830" s="4" t="n">
        <v>0</v>
      </c>
      <c r="K830" s="4" t="n">
        <v>0</v>
      </c>
      <c r="L830" s="3" t="n">
        <v>0</v>
      </c>
      <c r="M830" s="3" t="n">
        <v>0</v>
      </c>
      <c r="N830" s="3" t="n">
        <v>0</v>
      </c>
      <c r="O830" s="4" t="str"/>
      <c r="P830" s="4" t="str"/>
      <c r="Q830" s="4" t="str"/>
      <c r="R830" s="4" t="str"/>
      <c r="S830" s="4" t="str"/>
      <c r="T830" s="4" t="str"/>
      <c r="U830" s="4" t="str"/>
      <c r="V830" s="4" t="n">
        <v>1</v>
      </c>
    </row>
    <row r="831">
      <c r="A831" t="n">
        <v>106</v>
      </c>
      <c r="B831" t="inlineStr">
        <is>
          <t>20534598620</t>
        </is>
      </c>
      <c r="C831" t="inlineStr">
        <is>
          <t>ASOCIACION DE PRODUCTORES AGROPECUARIOS ORGÁNICOS DE OMAYA</t>
        </is>
      </c>
      <c r="D831" s="6" t="n">
        <v>2023</v>
      </c>
      <c r="F831" t="inlineStr">
        <is>
          <t>PAC</t>
        </is>
      </c>
      <c r="G831" s="4" t="n">
        <v>0</v>
      </c>
      <c r="H831" s="4" t="n">
        <v>0</v>
      </c>
      <c r="I831" s="4" t="n">
        <v>0</v>
      </c>
      <c r="J831" s="4" t="n">
        <v>0</v>
      </c>
      <c r="K831" s="4" t="n">
        <v>0</v>
      </c>
      <c r="L831" s="3" t="n">
        <v>0</v>
      </c>
      <c r="M831" s="3" t="n">
        <v>0</v>
      </c>
      <c r="N831" s="3" t="n">
        <v>0</v>
      </c>
      <c r="O831" s="4" t="n">
        <v>0</v>
      </c>
      <c r="P831" s="4" t="n">
        <v>0</v>
      </c>
      <c r="Q831" s="4" t="n">
        <v>0</v>
      </c>
      <c r="R831" s="4" t="n">
        <v>0</v>
      </c>
      <c r="S831" s="4" t="n">
        <v>0</v>
      </c>
      <c r="T831" s="4" t="n">
        <v>0</v>
      </c>
      <c r="U831" s="4" t="n">
        <v>0</v>
      </c>
      <c r="V831" s="4" t="n">
        <v>1</v>
      </c>
    </row>
    <row r="832">
      <c r="A832" t="n">
        <v>106</v>
      </c>
      <c r="B832" t="inlineStr">
        <is>
          <t>20534598620</t>
        </is>
      </c>
      <c r="C832" t="inlineStr">
        <is>
          <t>ASOCIACION DE PRODUCTORES AGROPECUARIOS ORGÁNICOS DE OMAYA</t>
        </is>
      </c>
      <c r="D832" s="6" t="n">
        <v>2024</v>
      </c>
      <c r="F832" t="inlineStr">
        <is>
          <t>PAC</t>
        </is>
      </c>
      <c r="G832" s="4" t="n">
        <v>0</v>
      </c>
      <c r="H832" s="4" t="n">
        <v>0</v>
      </c>
      <c r="I832" s="4" t="n">
        <v>0</v>
      </c>
      <c r="J832" s="4" t="n">
        <v>0</v>
      </c>
      <c r="K832" s="4" t="n">
        <v>0</v>
      </c>
      <c r="L832" s="3" t="n">
        <v>0</v>
      </c>
      <c r="M832" s="3" t="n">
        <v>0</v>
      </c>
      <c r="N832" s="3" t="n">
        <v>0</v>
      </c>
      <c r="O832" s="4" t="n">
        <v>0</v>
      </c>
      <c r="P832" s="4" t="n">
        <v>0</v>
      </c>
      <c r="Q832" s="4" t="str"/>
      <c r="R832" s="4" t="n">
        <v>0</v>
      </c>
      <c r="S832" s="4" t="n">
        <v>0</v>
      </c>
      <c r="T832" s="4" t="n">
        <v>0</v>
      </c>
      <c r="U832" s="4" t="n">
        <v>0</v>
      </c>
      <c r="V832" s="4" t="n">
        <v>1</v>
      </c>
    </row>
    <row r="833">
      <c r="A833" t="n">
        <v>106</v>
      </c>
      <c r="B833" t="inlineStr">
        <is>
          <t>20534598620</t>
        </is>
      </c>
      <c r="C833" t="inlineStr">
        <is>
          <t>ASOCIACION DE PRODUCTORES AGROPECUARIOS ORGÁNICOS DE OMAYA</t>
        </is>
      </c>
      <c r="D833" s="6" t="n">
        <v>2025</v>
      </c>
      <c r="F833" t="inlineStr">
        <is>
          <t>PAC</t>
        </is>
      </c>
      <c r="G833" s="4" t="n">
        <v>0</v>
      </c>
      <c r="H833" s="4" t="n">
        <v>0</v>
      </c>
      <c r="I833" s="4" t="n">
        <v>0</v>
      </c>
      <c r="J833" s="4" t="n">
        <v>0</v>
      </c>
      <c r="K833" s="4" t="n">
        <v>0</v>
      </c>
      <c r="L833" s="3" t="n">
        <v>0</v>
      </c>
      <c r="M833" s="3" t="n">
        <v>0</v>
      </c>
      <c r="N833" s="3" t="n">
        <v>0</v>
      </c>
      <c r="O833" s="4" t="n">
        <v>0</v>
      </c>
      <c r="P833" s="4" t="n">
        <v>0</v>
      </c>
      <c r="Q833" s="4" t="str"/>
      <c r="R833" s="4" t="n">
        <v>0</v>
      </c>
      <c r="S833" s="4" t="n">
        <v>0</v>
      </c>
      <c r="T833" s="4" t="n">
        <v>0</v>
      </c>
      <c r="U833" s="4" t="n">
        <v>0</v>
      </c>
      <c r="V833" s="4" t="n">
        <v>1</v>
      </c>
    </row>
    <row r="834">
      <c r="A834" t="n">
        <v>107</v>
      </c>
      <c r="B834" t="inlineStr">
        <is>
          <t>20490264397</t>
        </is>
      </c>
      <c r="C834" t="inlineStr">
        <is>
          <t>ASOCIACION DE PRODUCTORES FRUTICOLAS Y PALTOS DEL VALLE DE LIMATAMBO</t>
        </is>
      </c>
      <c r="D834" s="6" t="n">
        <v>2018</v>
      </c>
      <c r="E834" t="n">
        <v>1</v>
      </c>
      <c r="F834" t="inlineStr">
        <is>
          <t>PAC</t>
        </is>
      </c>
      <c r="G834" s="4" t="str"/>
      <c r="H834" s="4" t="str"/>
      <c r="I834" s="4" t="n">
        <v>72</v>
      </c>
      <c r="J834" s="4" t="str"/>
      <c r="K834" s="4" t="str"/>
      <c r="L834" s="3" t="str"/>
      <c r="M834" s="3" t="str"/>
      <c r="N834" s="3" t="n">
        <v>0</v>
      </c>
      <c r="O834" s="4" t="str"/>
      <c r="P834" s="4" t="str"/>
      <c r="Q834" s="4" t="str"/>
      <c r="R834" s="4" t="str"/>
      <c r="S834" s="4" t="str"/>
      <c r="T834" s="4" t="str"/>
      <c r="U834" s="4" t="str"/>
      <c r="V834" s="4" t="n">
        <v>1</v>
      </c>
    </row>
    <row r="835">
      <c r="A835" t="n">
        <v>107</v>
      </c>
      <c r="B835" t="inlineStr">
        <is>
          <t>20490264397</t>
        </is>
      </c>
      <c r="C835" t="inlineStr">
        <is>
          <t>ASOCIACION DE PRODUCTORES FRUTICOLAS Y PALTOS DEL VALLE DE LIMATAMBO</t>
        </is>
      </c>
      <c r="D835" s="6" t="n">
        <v>2019</v>
      </c>
      <c r="E835" t="n">
        <v>1</v>
      </c>
      <c r="F835" t="inlineStr">
        <is>
          <t>PAC</t>
        </is>
      </c>
      <c r="G835" s="4" t="n">
        <v>52</v>
      </c>
      <c r="H835" s="4" t="n">
        <v>13</v>
      </c>
      <c r="I835" s="4" t="n">
        <v>65</v>
      </c>
      <c r="J835" s="4" t="str"/>
      <c r="K835" s="4" t="str"/>
      <c r="L835" s="3" t="n">
        <v>852062.45</v>
      </c>
      <c r="M835" s="3" t="n">
        <v>0</v>
      </c>
      <c r="N835" s="3" t="n">
        <v>852062.45</v>
      </c>
      <c r="O835" s="4" t="str"/>
      <c r="P835" s="4" t="str"/>
      <c r="Q835" s="4" t="str"/>
      <c r="R835" s="4" t="str"/>
      <c r="S835" s="4" t="str"/>
      <c r="T835" s="4" t="str"/>
      <c r="U835" s="4" t="str"/>
      <c r="V835" s="4" t="n">
        <v>1</v>
      </c>
    </row>
    <row r="836">
      <c r="A836" t="n">
        <v>107</v>
      </c>
      <c r="B836" t="inlineStr">
        <is>
          <t>20490264397</t>
        </is>
      </c>
      <c r="C836" t="inlineStr">
        <is>
          <t>ASOCIACION DE PRODUCTORES FRUTICOLAS Y PALTOS DEL VALLE DE LIMATAMBO</t>
        </is>
      </c>
      <c r="D836" s="6" t="n">
        <v>2020</v>
      </c>
      <c r="E836" t="n">
        <v>1</v>
      </c>
      <c r="F836" t="inlineStr">
        <is>
          <t>PAC</t>
        </is>
      </c>
      <c r="G836" s="4" t="n">
        <v>46</v>
      </c>
      <c r="H836" s="4" t="n">
        <v>24</v>
      </c>
      <c r="I836" s="4" t="n">
        <v>70</v>
      </c>
      <c r="J836" s="4" t="n">
        <v>11</v>
      </c>
      <c r="K836" s="4" t="n">
        <v>4</v>
      </c>
      <c r="L836" s="3" t="n">
        <v>2225415</v>
      </c>
      <c r="M836" s="3" t="n">
        <v>0</v>
      </c>
      <c r="N836" s="3" t="n">
        <v>2225415</v>
      </c>
      <c r="O836" s="4" t="str"/>
      <c r="P836" s="4" t="str"/>
      <c r="Q836" s="4" t="str"/>
      <c r="R836" s="4" t="str"/>
      <c r="S836" s="4" t="str"/>
      <c r="T836" s="4" t="str"/>
      <c r="U836" s="4" t="str"/>
      <c r="V836" s="4" t="n">
        <v>1</v>
      </c>
    </row>
    <row r="837">
      <c r="A837" t="n">
        <v>107</v>
      </c>
      <c r="B837" t="inlineStr">
        <is>
          <t>20490264397</t>
        </is>
      </c>
      <c r="C837" t="inlineStr">
        <is>
          <t>ASOCIACION DE PRODUCTORES FRUTICOLAS Y PALTOS DEL VALLE DE LIMATAMBO</t>
        </is>
      </c>
      <c r="D837" s="6" t="n">
        <v>2021</v>
      </c>
      <c r="E837" t="n">
        <v>1</v>
      </c>
      <c r="F837" t="inlineStr">
        <is>
          <t>PAC</t>
        </is>
      </c>
      <c r="G837" s="4" t="n">
        <v>49</v>
      </c>
      <c r="H837" s="4" t="n">
        <v>24</v>
      </c>
      <c r="I837" s="4" t="n">
        <v>73</v>
      </c>
      <c r="J837" s="4" t="n">
        <v>24</v>
      </c>
      <c r="K837" s="4" t="n">
        <v>3</v>
      </c>
      <c r="L837" s="3" t="n">
        <v>2162109.83</v>
      </c>
      <c r="M837" s="3" t="n">
        <v>0</v>
      </c>
      <c r="N837" s="3" t="n">
        <v>2162109.83</v>
      </c>
      <c r="O837" s="4" t="str"/>
      <c r="P837" s="4" t="str"/>
      <c r="Q837" s="4" t="str"/>
      <c r="R837" s="4" t="str"/>
      <c r="S837" s="4" t="str"/>
      <c r="T837" s="4" t="str"/>
      <c r="U837" s="4" t="str"/>
      <c r="V837" s="4" t="n">
        <v>1</v>
      </c>
    </row>
    <row r="838">
      <c r="A838" t="n">
        <v>107</v>
      </c>
      <c r="B838" t="inlineStr">
        <is>
          <t>20490264397</t>
        </is>
      </c>
      <c r="C838" t="inlineStr">
        <is>
          <t>ASOCIACION DE PRODUCTORES FRUTICOLAS Y PALTOS DEL VALLE DE LIMATAMBO</t>
        </is>
      </c>
      <c r="D838" s="6" t="n">
        <v>2022</v>
      </c>
      <c r="E838" t="n">
        <v>1</v>
      </c>
      <c r="F838" t="inlineStr">
        <is>
          <t>PAC</t>
        </is>
      </c>
      <c r="G838" s="4" t="n">
        <v>49</v>
      </c>
      <c r="H838" s="4" t="n">
        <v>24</v>
      </c>
      <c r="I838" s="4" t="n">
        <v>73</v>
      </c>
      <c r="J838" s="4" t="n">
        <v>17</v>
      </c>
      <c r="K838" s="4" t="n">
        <v>4</v>
      </c>
      <c r="L838" s="3" t="n">
        <v>4355018.38</v>
      </c>
      <c r="M838" s="3" t="n">
        <v>0</v>
      </c>
      <c r="N838" s="3" t="n">
        <v>4355018.38</v>
      </c>
      <c r="O838" s="4" t="str"/>
      <c r="P838" s="4" t="str"/>
      <c r="Q838" s="4" t="str"/>
      <c r="R838" s="4" t="str"/>
      <c r="S838" s="4" t="str"/>
      <c r="T838" s="4" t="str"/>
      <c r="U838" s="4" t="str"/>
      <c r="V838" s="4" t="n">
        <v>1</v>
      </c>
    </row>
    <row r="839">
      <c r="A839" t="n">
        <v>107</v>
      </c>
      <c r="B839" t="inlineStr">
        <is>
          <t>20490264397</t>
        </is>
      </c>
      <c r="C839" t="inlineStr">
        <is>
          <t>ASOCIACION DE PRODUCTORES FRUTICOLAS Y PALTOS DEL VALLE DE LIMATAMBO</t>
        </is>
      </c>
      <c r="D839" s="6" t="n">
        <v>2023</v>
      </c>
      <c r="E839" t="n">
        <v>1</v>
      </c>
      <c r="F839" t="inlineStr">
        <is>
          <t>PAC</t>
        </is>
      </c>
      <c r="G839" s="4" t="n">
        <v>49</v>
      </c>
      <c r="H839" s="4" t="n">
        <v>24</v>
      </c>
      <c r="I839" s="4" t="n">
        <v>73</v>
      </c>
      <c r="J839" s="4" t="n">
        <v>26</v>
      </c>
      <c r="K839" s="4" t="n">
        <v>3</v>
      </c>
      <c r="L839" s="3" t="n">
        <v>7290944</v>
      </c>
      <c r="M839" s="3" t="n">
        <v>0</v>
      </c>
      <c r="N839" s="3" t="n">
        <v>7290944</v>
      </c>
      <c r="O839" s="4" t="n">
        <v>0</v>
      </c>
      <c r="P839" s="4" t="n">
        <v>7290944</v>
      </c>
      <c r="Q839" s="4" t="n">
        <v>0</v>
      </c>
      <c r="R839" s="4" t="n">
        <v>0</v>
      </c>
      <c r="S839" s="4" t="n">
        <v>0</v>
      </c>
      <c r="T839" s="4" t="n">
        <v>0</v>
      </c>
      <c r="U839" s="4" t="n">
        <v>7290944</v>
      </c>
      <c r="V839" s="4" t="n">
        <v>1</v>
      </c>
    </row>
    <row r="840">
      <c r="A840" t="n">
        <v>107</v>
      </c>
      <c r="B840" t="inlineStr">
        <is>
          <t>20490264397</t>
        </is>
      </c>
      <c r="C840" t="inlineStr">
        <is>
          <t>ASOCIACION DE PRODUCTORES FRUTICOLAS Y PALTOS DEL VALLE DE LIMATAMBO</t>
        </is>
      </c>
      <c r="D840" s="6" t="n">
        <v>2024</v>
      </c>
      <c r="E840" t="n">
        <v>1</v>
      </c>
      <c r="F840" t="inlineStr">
        <is>
          <t>PAC</t>
        </is>
      </c>
      <c r="G840" s="4" t="n">
        <v>37</v>
      </c>
      <c r="H840" s="4" t="n">
        <v>16</v>
      </c>
      <c r="I840" s="4" t="n">
        <v>53</v>
      </c>
      <c r="J840" s="4" t="n">
        <v>21</v>
      </c>
      <c r="K840" s="4" t="n">
        <v>4</v>
      </c>
      <c r="L840" s="3" t="n">
        <v>555888</v>
      </c>
      <c r="M840" s="3" t="n">
        <v>4662229</v>
      </c>
      <c r="N840" s="3" t="n">
        <v>5218117</v>
      </c>
      <c r="O840" s="4" t="n">
        <v>0</v>
      </c>
      <c r="P840" s="4" t="n">
        <v>555888</v>
      </c>
      <c r="Q840" s="4" t="str"/>
      <c r="R840" s="4" t="n">
        <v>0</v>
      </c>
      <c r="S840" s="4" t="n">
        <v>4662229</v>
      </c>
      <c r="T840" s="4" t="n">
        <v>0</v>
      </c>
      <c r="U840" s="4" t="n">
        <v>5218117</v>
      </c>
      <c r="V840" s="4" t="n">
        <v>1</v>
      </c>
    </row>
    <row r="841">
      <c r="A841" t="n">
        <v>107</v>
      </c>
      <c r="B841" t="inlineStr">
        <is>
          <t>20490264397</t>
        </is>
      </c>
      <c r="C841" t="inlineStr">
        <is>
          <t>ASOCIACION DE PRODUCTORES FRUTICOLAS Y PALTOS DEL VALLE DE LIMATAMBO</t>
        </is>
      </c>
      <c r="D841" s="6" t="n">
        <v>2025</v>
      </c>
      <c r="E841" t="n">
        <v>1</v>
      </c>
      <c r="F841" t="inlineStr">
        <is>
          <t>PAC</t>
        </is>
      </c>
      <c r="G841" s="4" t="n">
        <v>49</v>
      </c>
      <c r="H841" s="4" t="n">
        <v>24</v>
      </c>
      <c r="I841" s="4" t="n">
        <v>73</v>
      </c>
      <c r="J841" s="4" t="n">
        <v>22</v>
      </c>
      <c r="K841" s="4" t="n">
        <v>4</v>
      </c>
      <c r="L841" s="3" t="n">
        <v>2220000</v>
      </c>
      <c r="M841" s="3" t="n">
        <v>0</v>
      </c>
      <c r="N841" s="3" t="n">
        <v>2220000</v>
      </c>
      <c r="O841" s="4" t="n">
        <v>0</v>
      </c>
      <c r="P841" s="4" t="n">
        <v>2220000</v>
      </c>
      <c r="Q841" s="4" t="str"/>
      <c r="R841" s="4" t="n">
        <v>0</v>
      </c>
      <c r="S841" s="4" t="n">
        <v>0</v>
      </c>
      <c r="T841" s="4" t="n">
        <v>0</v>
      </c>
      <c r="U841" s="4" t="n">
        <v>2220000</v>
      </c>
      <c r="V841" s="4" t="n">
        <v>1</v>
      </c>
    </row>
    <row r="842">
      <c r="A842" t="n">
        <v>108</v>
      </c>
      <c r="B842" t="inlineStr">
        <is>
          <t>20601360145</t>
        </is>
      </c>
      <c r="C842" t="inlineStr">
        <is>
          <t>COOPERATIVA AGRARIA DE PRODUCCIÓN ORGANICA SEÑOR DE HUANCA</t>
        </is>
      </c>
      <c r="D842" s="6" t="n">
        <v>2018</v>
      </c>
      <c r="F842" t="inlineStr">
        <is>
          <t>PAC</t>
        </is>
      </c>
      <c r="G842" s="4" t="str"/>
      <c r="H842" s="4" t="str"/>
      <c r="I842" s="4" t="n">
        <v>0</v>
      </c>
      <c r="J842" s="4" t="str"/>
      <c r="K842" s="4" t="str"/>
      <c r="L842" s="3" t="str"/>
      <c r="M842" s="3" t="str"/>
      <c r="N842" s="3" t="n">
        <v>0</v>
      </c>
      <c r="O842" s="4" t="str"/>
      <c r="P842" s="4" t="str"/>
      <c r="Q842" s="4" t="str"/>
      <c r="R842" s="4" t="str"/>
      <c r="S842" s="4" t="str"/>
      <c r="T842" s="4" t="str"/>
      <c r="U842" s="4" t="str"/>
      <c r="V842" s="4" t="n">
        <v>2</v>
      </c>
    </row>
    <row r="843">
      <c r="A843" t="n">
        <v>108</v>
      </c>
      <c r="B843" t="inlineStr">
        <is>
          <t>20601360145</t>
        </is>
      </c>
      <c r="C843" t="inlineStr">
        <is>
          <t>COOPERATIVA AGRARIA DE PRODUCCIÓN ORGANICA SEÑOR DE HUANCA</t>
        </is>
      </c>
      <c r="D843" s="6" t="n">
        <v>2019</v>
      </c>
      <c r="E843" t="n">
        <v>1</v>
      </c>
      <c r="F843" t="inlineStr">
        <is>
          <t>PAC</t>
        </is>
      </c>
      <c r="G843" s="4" t="n">
        <v>17</v>
      </c>
      <c r="H843" s="4" t="n">
        <v>15</v>
      </c>
      <c r="I843" s="4" t="n">
        <v>32</v>
      </c>
      <c r="J843" s="4" t="str"/>
      <c r="K843" s="4" t="str"/>
      <c r="L843" s="3" t="n">
        <v>119504</v>
      </c>
      <c r="M843" s="3" t="n">
        <v>0</v>
      </c>
      <c r="N843" s="3" t="n">
        <v>119504</v>
      </c>
      <c r="O843" s="4" t="str"/>
      <c r="P843" s="4" t="str"/>
      <c r="Q843" s="4" t="str"/>
      <c r="R843" s="4" t="str"/>
      <c r="S843" s="4" t="str"/>
      <c r="T843" s="4" t="str"/>
      <c r="U843" s="4" t="str"/>
      <c r="V843" s="4" t="n">
        <v>2</v>
      </c>
    </row>
    <row r="844">
      <c r="A844" t="n">
        <v>108</v>
      </c>
      <c r="B844" t="inlineStr">
        <is>
          <t>20601360145</t>
        </is>
      </c>
      <c r="C844" t="inlineStr">
        <is>
          <t>COOPERATIVA AGRARIA DE PRODUCCIÓN ORGANICA SEÑOR DE HUANCA</t>
        </is>
      </c>
      <c r="D844" s="6" t="n">
        <v>2020</v>
      </c>
      <c r="E844" t="n">
        <v>1</v>
      </c>
      <c r="F844" t="inlineStr">
        <is>
          <t>PAC</t>
        </is>
      </c>
      <c r="G844" s="4" t="n">
        <v>15</v>
      </c>
      <c r="H844" s="4" t="n">
        <v>16</v>
      </c>
      <c r="I844" s="4" t="n">
        <v>31</v>
      </c>
      <c r="J844" s="4" t="n">
        <v>0</v>
      </c>
      <c r="K844" s="4" t="n">
        <v>0</v>
      </c>
      <c r="L844" s="3" t="n">
        <v>51000</v>
      </c>
      <c r="M844" s="3" t="n">
        <v>0</v>
      </c>
      <c r="N844" s="3" t="n">
        <v>51000</v>
      </c>
      <c r="O844" s="4" t="str"/>
      <c r="P844" s="4" t="str"/>
      <c r="Q844" s="4" t="str"/>
      <c r="R844" s="4" t="str"/>
      <c r="S844" s="4" t="str"/>
      <c r="T844" s="4" t="str"/>
      <c r="U844" s="4" t="str"/>
      <c r="V844" s="4" t="n">
        <v>2</v>
      </c>
    </row>
    <row r="845">
      <c r="A845" t="n">
        <v>108</v>
      </c>
      <c r="B845" t="inlineStr">
        <is>
          <t>20601360145</t>
        </is>
      </c>
      <c r="C845" t="inlineStr">
        <is>
          <t>COOPERATIVA AGRARIA DE PRODUCCIÓN ORGANICA SEÑOR DE HUANCA</t>
        </is>
      </c>
      <c r="D845" s="6" t="n">
        <v>2021</v>
      </c>
      <c r="E845" t="n">
        <v>1</v>
      </c>
      <c r="F845" t="inlineStr">
        <is>
          <t>PAC</t>
        </is>
      </c>
      <c r="G845" s="4" t="n">
        <v>20</v>
      </c>
      <c r="H845" s="4" t="n">
        <v>33</v>
      </c>
      <c r="I845" s="4" t="n">
        <v>53</v>
      </c>
      <c r="J845" s="4" t="n">
        <v>18</v>
      </c>
      <c r="K845" s="4" t="n">
        <v>3</v>
      </c>
      <c r="L845" s="3" t="n">
        <v>149388</v>
      </c>
      <c r="M845" s="3" t="n">
        <v>0</v>
      </c>
      <c r="N845" s="3" t="n">
        <v>149388</v>
      </c>
      <c r="O845" s="4" t="str"/>
      <c r="P845" s="4" t="str"/>
      <c r="Q845" s="4" t="str"/>
      <c r="R845" s="4" t="str"/>
      <c r="S845" s="4" t="str"/>
      <c r="T845" s="4" t="str"/>
      <c r="U845" s="4" t="str"/>
      <c r="V845" s="4" t="n">
        <v>2</v>
      </c>
    </row>
    <row r="846">
      <c r="A846" t="n">
        <v>108</v>
      </c>
      <c r="B846" t="inlineStr">
        <is>
          <t>20601360145</t>
        </is>
      </c>
      <c r="C846" t="inlineStr">
        <is>
          <t>COOPERATIVA AGRARIA DE PRODUCCIÓN ORGANICA SEÑOR DE HUANCA</t>
        </is>
      </c>
      <c r="D846" s="6" t="n">
        <v>2022</v>
      </c>
      <c r="E846" t="n">
        <v>1</v>
      </c>
      <c r="F846" t="inlineStr">
        <is>
          <t>PAC</t>
        </is>
      </c>
      <c r="G846" s="4" t="n">
        <v>20</v>
      </c>
      <c r="H846" s="4" t="n">
        <v>33</v>
      </c>
      <c r="I846" s="4" t="n">
        <v>53</v>
      </c>
      <c r="J846" s="4" t="n">
        <v>27</v>
      </c>
      <c r="K846" s="4" t="n">
        <v>5</v>
      </c>
      <c r="L846" s="3" t="n">
        <v>160300</v>
      </c>
      <c r="M846" s="3" t="n">
        <v>0</v>
      </c>
      <c r="N846" s="3" t="n">
        <v>160300</v>
      </c>
      <c r="O846" s="4" t="str"/>
      <c r="P846" s="4" t="str"/>
      <c r="Q846" s="4" t="str"/>
      <c r="R846" s="4" t="str"/>
      <c r="S846" s="4" t="str"/>
      <c r="T846" s="4" t="str"/>
      <c r="U846" s="4" t="str"/>
      <c r="V846" s="4" t="n">
        <v>2</v>
      </c>
    </row>
    <row r="847">
      <c r="A847" t="n">
        <v>108</v>
      </c>
      <c r="B847" t="inlineStr">
        <is>
          <t>20601360145</t>
        </is>
      </c>
      <c r="C847" t="inlineStr">
        <is>
          <t>COOPERATIVA AGRARIA DE PRODUCCIÓN ORGANICA SEÑOR DE HUANCA</t>
        </is>
      </c>
      <c r="D847" s="6" t="n">
        <v>2023</v>
      </c>
      <c r="F847" t="inlineStr">
        <is>
          <t>PAC</t>
        </is>
      </c>
      <c r="G847" s="4" t="n">
        <v>0</v>
      </c>
      <c r="H847" s="4" t="n">
        <v>0</v>
      </c>
      <c r="I847" s="4" t="n">
        <v>0</v>
      </c>
      <c r="J847" s="4" t="n">
        <v>0</v>
      </c>
      <c r="K847" s="4" t="n">
        <v>0</v>
      </c>
      <c r="L847" s="3" t="n">
        <v>0</v>
      </c>
      <c r="M847" s="3" t="n">
        <v>0</v>
      </c>
      <c r="N847" s="3" t="n">
        <v>0</v>
      </c>
      <c r="O847" s="4" t="n">
        <v>0</v>
      </c>
      <c r="P847" s="4" t="n">
        <v>0</v>
      </c>
      <c r="Q847" s="4" t="n">
        <v>0</v>
      </c>
      <c r="R847" s="4" t="n">
        <v>0</v>
      </c>
      <c r="S847" s="4" t="n">
        <v>0</v>
      </c>
      <c r="T847" s="4" t="n">
        <v>0</v>
      </c>
      <c r="U847" s="4" t="n">
        <v>0</v>
      </c>
      <c r="V847" s="4" t="n">
        <v>2</v>
      </c>
    </row>
    <row r="848">
      <c r="A848" t="n">
        <v>108</v>
      </c>
      <c r="B848" t="inlineStr">
        <is>
          <t>20601360145</t>
        </is>
      </c>
      <c r="C848" t="inlineStr">
        <is>
          <t>COOPERATIVA AGRARIA DE PRODUCCIÓN ORGANICA SEÑOR DE HUANCA</t>
        </is>
      </c>
      <c r="D848" s="6" t="n">
        <v>2024</v>
      </c>
      <c r="F848" t="inlineStr">
        <is>
          <t>PAC</t>
        </is>
      </c>
      <c r="G848" s="4" t="n">
        <v>0</v>
      </c>
      <c r="H848" s="4" t="n">
        <v>0</v>
      </c>
      <c r="I848" s="4" t="n">
        <v>0</v>
      </c>
      <c r="J848" s="4" t="n">
        <v>0</v>
      </c>
      <c r="K848" s="4" t="n">
        <v>0</v>
      </c>
      <c r="L848" s="3" t="n">
        <v>0</v>
      </c>
      <c r="M848" s="3" t="n">
        <v>0</v>
      </c>
      <c r="N848" s="3" t="n">
        <v>0</v>
      </c>
      <c r="O848" s="4" t="n">
        <v>0</v>
      </c>
      <c r="P848" s="4" t="n">
        <v>0</v>
      </c>
      <c r="Q848" s="4" t="str"/>
      <c r="R848" s="4" t="n">
        <v>0</v>
      </c>
      <c r="S848" s="4" t="n">
        <v>0</v>
      </c>
      <c r="T848" s="4" t="n">
        <v>0</v>
      </c>
      <c r="U848" s="4" t="n">
        <v>0</v>
      </c>
      <c r="V848" s="4" t="n">
        <v>2</v>
      </c>
    </row>
    <row r="849">
      <c r="A849" t="n">
        <v>108</v>
      </c>
      <c r="B849" t="inlineStr">
        <is>
          <t>20601360145</t>
        </is>
      </c>
      <c r="C849" t="inlineStr">
        <is>
          <t>COOPERATIVA AGRARIA DE PRODUCCIÓN ORGANICA SEÑOR DE HUANCA</t>
        </is>
      </c>
      <c r="D849" s="6" t="n">
        <v>2025</v>
      </c>
      <c r="F849" t="inlineStr">
        <is>
          <t>PAC</t>
        </is>
      </c>
      <c r="G849" s="4" t="n">
        <v>0</v>
      </c>
      <c r="H849" s="4" t="n">
        <v>0</v>
      </c>
      <c r="I849" s="4" t="n">
        <v>0</v>
      </c>
      <c r="J849" s="4" t="n">
        <v>0</v>
      </c>
      <c r="K849" s="4" t="n">
        <v>0</v>
      </c>
      <c r="L849" s="3" t="n">
        <v>0</v>
      </c>
      <c r="M849" s="3" t="n">
        <v>0</v>
      </c>
      <c r="N849" s="3" t="n">
        <v>0</v>
      </c>
      <c r="O849" s="4" t="n">
        <v>0</v>
      </c>
      <c r="P849" s="4" t="n">
        <v>0</v>
      </c>
      <c r="Q849" s="4" t="str"/>
      <c r="R849" s="4" t="n">
        <v>0</v>
      </c>
      <c r="S849" s="4" t="n">
        <v>0</v>
      </c>
      <c r="T849" s="4" t="n">
        <v>0</v>
      </c>
      <c r="U849" s="4" t="n">
        <v>0</v>
      </c>
      <c r="V849" s="4" t="n">
        <v>2</v>
      </c>
    </row>
    <row r="850">
      <c r="A850" t="n">
        <v>109</v>
      </c>
      <c r="B850" t="inlineStr">
        <is>
          <t>20491050960</t>
        </is>
      </c>
      <c r="C850" t="inlineStr">
        <is>
          <t>COOPERATIVA AGROINDUSTRIAL VALLE SAGRADO LTDA - AGROVAS</t>
        </is>
      </c>
      <c r="D850" s="6" t="n">
        <v>2018</v>
      </c>
      <c r="E850" t="n">
        <v>1</v>
      </c>
      <c r="F850" t="inlineStr">
        <is>
          <t>PAC</t>
        </is>
      </c>
      <c r="G850" s="4" t="str"/>
      <c r="H850" s="4" t="str"/>
      <c r="I850" s="4" t="n">
        <v>138</v>
      </c>
      <c r="J850" s="4" t="str"/>
      <c r="K850" s="4" t="str"/>
      <c r="L850" s="3" t="str"/>
      <c r="M850" s="3" t="str"/>
      <c r="N850" s="3" t="n">
        <v>0</v>
      </c>
      <c r="O850" s="4" t="str"/>
      <c r="P850" s="4" t="str"/>
      <c r="Q850" s="4" t="str"/>
      <c r="R850" s="4" t="str"/>
      <c r="S850" s="4" t="str"/>
      <c r="T850" s="4" t="str"/>
      <c r="U850" s="4" t="str"/>
      <c r="V850" s="4" t="n">
        <v>1</v>
      </c>
    </row>
    <row r="851">
      <c r="A851" t="n">
        <v>109</v>
      </c>
      <c r="B851" t="inlineStr">
        <is>
          <t>20491050960</t>
        </is>
      </c>
      <c r="C851" t="inlineStr">
        <is>
          <t>COOPERATIVA AGROINDUSTRIAL VALLE SAGRADO LTDA - AGROVAS</t>
        </is>
      </c>
      <c r="D851" s="6" t="n">
        <v>2019</v>
      </c>
      <c r="E851" t="n">
        <v>1</v>
      </c>
      <c r="F851" t="inlineStr">
        <is>
          <t>PAC</t>
        </is>
      </c>
      <c r="G851" s="4" t="n">
        <v>24</v>
      </c>
      <c r="H851" s="4" t="n">
        <v>8</v>
      </c>
      <c r="I851" s="4" t="n">
        <v>32</v>
      </c>
      <c r="J851" s="4" t="str"/>
      <c r="K851" s="4" t="str"/>
      <c r="L851" s="3" t="n">
        <v>36111.9</v>
      </c>
      <c r="M851" s="3" t="n">
        <v>0</v>
      </c>
      <c r="N851" s="3" t="n">
        <v>36111.9</v>
      </c>
      <c r="O851" s="4" t="str"/>
      <c r="P851" s="4" t="str"/>
      <c r="Q851" s="4" t="str"/>
      <c r="R851" s="4" t="str"/>
      <c r="S851" s="4" t="str"/>
      <c r="T851" s="4" t="str"/>
      <c r="U851" s="4" t="str"/>
      <c r="V851" s="4" t="n">
        <v>1</v>
      </c>
    </row>
    <row r="852">
      <c r="A852" t="n">
        <v>109</v>
      </c>
      <c r="B852" t="inlineStr">
        <is>
          <t>20491050960</t>
        </is>
      </c>
      <c r="C852" t="inlineStr">
        <is>
          <t>COOPERATIVA AGROINDUSTRIAL VALLE SAGRADO LTDA - AGROVAS</t>
        </is>
      </c>
      <c r="D852" s="6" t="n">
        <v>2020</v>
      </c>
      <c r="E852" t="n">
        <v>1</v>
      </c>
      <c r="F852" t="inlineStr">
        <is>
          <t>PAC</t>
        </is>
      </c>
      <c r="G852" s="4" t="n">
        <v>20</v>
      </c>
      <c r="H852" s="4" t="n">
        <v>6</v>
      </c>
      <c r="I852" s="4" t="n">
        <v>26</v>
      </c>
      <c r="J852" s="4" t="n">
        <v>0</v>
      </c>
      <c r="K852" s="4" t="n">
        <v>0</v>
      </c>
      <c r="L852" s="3" t="n">
        <v>55000</v>
      </c>
      <c r="M852" s="3" t="n">
        <v>0</v>
      </c>
      <c r="N852" s="3" t="n">
        <v>55000</v>
      </c>
      <c r="O852" s="4" t="str"/>
      <c r="P852" s="4" t="str"/>
      <c r="Q852" s="4" t="str"/>
      <c r="R852" s="4" t="str"/>
      <c r="S852" s="4" t="str"/>
      <c r="T852" s="4" t="str"/>
      <c r="U852" s="4" t="str"/>
      <c r="V852" s="4" t="n">
        <v>1</v>
      </c>
    </row>
    <row r="853">
      <c r="A853" t="n">
        <v>109</v>
      </c>
      <c r="B853" t="inlineStr">
        <is>
          <t>20491050960</t>
        </is>
      </c>
      <c r="C853" t="inlineStr">
        <is>
          <t>COOPERATIVA AGROINDUSTRIAL VALLE SAGRADO LTDA - AGROVAS</t>
        </is>
      </c>
      <c r="D853" s="6" t="n">
        <v>2021</v>
      </c>
      <c r="E853" t="n">
        <v>1</v>
      </c>
      <c r="F853" t="inlineStr">
        <is>
          <t>PAC</t>
        </is>
      </c>
      <c r="G853" s="4" t="n">
        <v>80</v>
      </c>
      <c r="H853" s="4" t="n">
        <v>47</v>
      </c>
      <c r="I853" s="4" t="n">
        <v>127</v>
      </c>
      <c r="J853" s="4" t="n">
        <v>30</v>
      </c>
      <c r="K853" s="4" t="n">
        <v>5</v>
      </c>
      <c r="L853" s="3" t="n">
        <v>113109.2</v>
      </c>
      <c r="M853" s="3" t="n">
        <v>0</v>
      </c>
      <c r="N853" s="3" t="n">
        <v>113109.2</v>
      </c>
      <c r="O853" s="4" t="str"/>
      <c r="P853" s="4" t="str"/>
      <c r="Q853" s="4" t="str"/>
      <c r="R853" s="4" t="str"/>
      <c r="S853" s="4" t="str"/>
      <c r="T853" s="4" t="str"/>
      <c r="U853" s="4" t="str"/>
      <c r="V853" s="4" t="n">
        <v>1</v>
      </c>
    </row>
    <row r="854">
      <c r="A854" t="n">
        <v>109</v>
      </c>
      <c r="B854" t="inlineStr">
        <is>
          <t>20491050960</t>
        </is>
      </c>
      <c r="C854" t="inlineStr">
        <is>
          <t>COOPERATIVA AGROINDUSTRIAL VALLE SAGRADO LTDA - AGROVAS</t>
        </is>
      </c>
      <c r="D854" s="6" t="n">
        <v>2022</v>
      </c>
      <c r="E854" t="n">
        <v>1</v>
      </c>
      <c r="F854" t="inlineStr">
        <is>
          <t>PAC</t>
        </is>
      </c>
      <c r="G854" s="4" t="n">
        <v>80</v>
      </c>
      <c r="H854" s="4" t="n">
        <v>47</v>
      </c>
      <c r="I854" s="4" t="n">
        <v>127</v>
      </c>
      <c r="J854" s="4" t="n">
        <v>18</v>
      </c>
      <c r="K854" s="4" t="n">
        <v>4</v>
      </c>
      <c r="L854" s="3" t="n">
        <v>171500</v>
      </c>
      <c r="M854" s="3" t="n">
        <v>0</v>
      </c>
      <c r="N854" s="3" t="n">
        <v>171500</v>
      </c>
      <c r="O854" s="4" t="str"/>
      <c r="P854" s="4" t="str"/>
      <c r="Q854" s="4" t="str"/>
      <c r="R854" s="4" t="str"/>
      <c r="S854" s="4" t="str"/>
      <c r="T854" s="4" t="str"/>
      <c r="U854" s="4" t="str"/>
      <c r="V854" s="4" t="n">
        <v>1</v>
      </c>
    </row>
    <row r="855">
      <c r="A855" t="n">
        <v>109</v>
      </c>
      <c r="B855" t="inlineStr">
        <is>
          <t>20491050960</t>
        </is>
      </c>
      <c r="C855" t="inlineStr">
        <is>
          <t>COOPERATIVA AGROINDUSTRIAL VALLE SAGRADO LTDA - AGROVAS</t>
        </is>
      </c>
      <c r="D855" s="6" t="n">
        <v>2023</v>
      </c>
      <c r="F855" t="inlineStr">
        <is>
          <t>PAC</t>
        </is>
      </c>
      <c r="G855" s="4" t="n">
        <v>0</v>
      </c>
      <c r="H855" s="4" t="n">
        <v>0</v>
      </c>
      <c r="I855" s="4" t="n">
        <v>0</v>
      </c>
      <c r="J855" s="4" t="n">
        <v>0</v>
      </c>
      <c r="K855" s="4" t="n">
        <v>0</v>
      </c>
      <c r="L855" s="3" t="n">
        <v>0</v>
      </c>
      <c r="M855" s="3" t="n">
        <v>0</v>
      </c>
      <c r="N855" s="3" t="n">
        <v>0</v>
      </c>
      <c r="O855" s="4" t="n">
        <v>0</v>
      </c>
      <c r="P855" s="4" t="n">
        <v>0</v>
      </c>
      <c r="Q855" s="4" t="n">
        <v>0</v>
      </c>
      <c r="R855" s="4" t="n">
        <v>0</v>
      </c>
      <c r="S855" s="4" t="n">
        <v>0</v>
      </c>
      <c r="T855" s="4" t="n">
        <v>0</v>
      </c>
      <c r="U855" s="4" t="n">
        <v>0</v>
      </c>
      <c r="V855" s="4" t="n">
        <v>1</v>
      </c>
    </row>
    <row r="856">
      <c r="A856" t="n">
        <v>109</v>
      </c>
      <c r="B856" t="inlineStr">
        <is>
          <t>20491050960</t>
        </is>
      </c>
      <c r="C856" t="inlineStr">
        <is>
          <t>COOPERATIVA AGROINDUSTRIAL VALLE SAGRADO LTDA - AGROVAS</t>
        </is>
      </c>
      <c r="D856" s="6" t="n">
        <v>2024</v>
      </c>
      <c r="F856" t="inlineStr">
        <is>
          <t>PAC</t>
        </is>
      </c>
      <c r="G856" s="4" t="n">
        <v>0</v>
      </c>
      <c r="H856" s="4" t="n">
        <v>0</v>
      </c>
      <c r="I856" s="4" t="n">
        <v>0</v>
      </c>
      <c r="J856" s="4" t="n">
        <v>0</v>
      </c>
      <c r="K856" s="4" t="n">
        <v>0</v>
      </c>
      <c r="L856" s="3" t="n">
        <v>0</v>
      </c>
      <c r="M856" s="3" t="n">
        <v>0</v>
      </c>
      <c r="N856" s="3" t="n">
        <v>0</v>
      </c>
      <c r="O856" s="4" t="n">
        <v>0</v>
      </c>
      <c r="P856" s="4" t="n">
        <v>0</v>
      </c>
      <c r="Q856" s="4" t="str"/>
      <c r="R856" s="4" t="n">
        <v>0</v>
      </c>
      <c r="S856" s="4" t="n">
        <v>0</v>
      </c>
      <c r="T856" s="4" t="n">
        <v>0</v>
      </c>
      <c r="U856" s="4" t="n">
        <v>0</v>
      </c>
      <c r="V856" s="4" t="n">
        <v>1</v>
      </c>
    </row>
    <row r="857">
      <c r="A857" t="n">
        <v>109</v>
      </c>
      <c r="B857" t="inlineStr">
        <is>
          <t>20491050960</t>
        </is>
      </c>
      <c r="C857" t="inlineStr">
        <is>
          <t>COOPERATIVA AGROINDUSTRIAL VALLE SAGRADO LTDA - AGROVAS</t>
        </is>
      </c>
      <c r="D857" s="6" t="n">
        <v>2025</v>
      </c>
      <c r="F857" t="inlineStr">
        <is>
          <t>PAC</t>
        </is>
      </c>
      <c r="G857" s="4" t="n">
        <v>0</v>
      </c>
      <c r="H857" s="4" t="n">
        <v>0</v>
      </c>
      <c r="I857" s="4" t="n">
        <v>0</v>
      </c>
      <c r="J857" s="4" t="n">
        <v>0</v>
      </c>
      <c r="K857" s="4" t="n">
        <v>0</v>
      </c>
      <c r="L857" s="3" t="n">
        <v>0</v>
      </c>
      <c r="M857" s="3" t="n">
        <v>0</v>
      </c>
      <c r="N857" s="3" t="n">
        <v>0</v>
      </c>
      <c r="O857" s="4" t="n">
        <v>0</v>
      </c>
      <c r="P857" s="4" t="n">
        <v>0</v>
      </c>
      <c r="Q857" s="4" t="str"/>
      <c r="R857" s="4" t="n">
        <v>0</v>
      </c>
      <c r="S857" s="4" t="n">
        <v>0</v>
      </c>
      <c r="T857" s="4" t="n">
        <v>0</v>
      </c>
      <c r="U857" s="4" t="n">
        <v>0</v>
      </c>
      <c r="V857" s="4" t="n">
        <v>1</v>
      </c>
    </row>
    <row r="858">
      <c r="A858" t="n">
        <v>110</v>
      </c>
      <c r="B858" t="inlineStr">
        <is>
          <t>20564218589</t>
        </is>
      </c>
      <c r="C858" t="inlineStr">
        <is>
          <t>ASOCIACION DE PRODUCTORES AGROPECUARIOS MI CULLAHUATA</t>
        </is>
      </c>
      <c r="D858" s="6" t="n">
        <v>2018</v>
      </c>
      <c r="E858" t="n">
        <v>1</v>
      </c>
      <c r="F858" t="inlineStr">
        <is>
          <t>PAC</t>
        </is>
      </c>
      <c r="G858" s="4" t="str"/>
      <c r="H858" s="4" t="str"/>
      <c r="I858" s="4" t="n">
        <v>38</v>
      </c>
      <c r="J858" s="4" t="str"/>
      <c r="K858" s="4" t="str"/>
      <c r="L858" s="3" t="str"/>
      <c r="M858" s="3" t="str"/>
      <c r="N858" s="3" t="n">
        <v>0</v>
      </c>
      <c r="O858" s="4" t="str"/>
      <c r="P858" s="4" t="str"/>
      <c r="Q858" s="4" t="str"/>
      <c r="R858" s="4" t="str"/>
      <c r="S858" s="4" t="str"/>
      <c r="T858" s="4" t="str"/>
      <c r="U858" s="4" t="str"/>
      <c r="V858" s="4" t="n">
        <v>1</v>
      </c>
    </row>
    <row r="859">
      <c r="A859" t="n">
        <v>110</v>
      </c>
      <c r="B859" t="inlineStr">
        <is>
          <t>20564218589</t>
        </is>
      </c>
      <c r="C859" t="inlineStr">
        <is>
          <t>ASOCIACION DE PRODUCTORES AGROPECUARIOS MI CULLAHUATA</t>
        </is>
      </c>
      <c r="D859" s="6" t="n">
        <v>2019</v>
      </c>
      <c r="E859" t="n">
        <v>1</v>
      </c>
      <c r="F859" t="inlineStr">
        <is>
          <t>PAC</t>
        </is>
      </c>
      <c r="G859" s="4" t="n">
        <v>34</v>
      </c>
      <c r="H859" s="4" t="n">
        <v>13</v>
      </c>
      <c r="I859" s="4" t="n">
        <v>47</v>
      </c>
      <c r="J859" s="4" t="str"/>
      <c r="K859" s="4" t="str"/>
      <c r="L859" s="3" t="n">
        <v>84926.17999999999</v>
      </c>
      <c r="M859" s="3" t="n">
        <v>0</v>
      </c>
      <c r="N859" s="3" t="n">
        <v>84926.17999999999</v>
      </c>
      <c r="O859" s="4" t="str"/>
      <c r="P859" s="4" t="str"/>
      <c r="Q859" s="4" t="str"/>
      <c r="R859" s="4" t="str"/>
      <c r="S859" s="4" t="str"/>
      <c r="T859" s="4" t="str"/>
      <c r="U859" s="4" t="str"/>
      <c r="V859" s="4" t="n">
        <v>1</v>
      </c>
    </row>
    <row r="860">
      <c r="A860" t="n">
        <v>110</v>
      </c>
      <c r="B860" t="inlineStr">
        <is>
          <t>20564218589</t>
        </is>
      </c>
      <c r="C860" t="inlineStr">
        <is>
          <t>ASOCIACION DE PRODUCTORES AGROPECUARIOS MI CULLAHUATA</t>
        </is>
      </c>
      <c r="D860" s="6" t="n">
        <v>2020</v>
      </c>
      <c r="E860" t="n">
        <v>1</v>
      </c>
      <c r="F860" t="inlineStr">
        <is>
          <t>PAC</t>
        </is>
      </c>
      <c r="G860" s="4" t="n">
        <v>29</v>
      </c>
      <c r="H860" s="4" t="n">
        <v>13</v>
      </c>
      <c r="I860" s="4" t="n">
        <v>42</v>
      </c>
      <c r="J860" s="4" t="n">
        <v>0</v>
      </c>
      <c r="K860" s="4" t="n">
        <v>5</v>
      </c>
      <c r="L860" s="3" t="n">
        <v>4307</v>
      </c>
      <c r="M860" s="3" t="n">
        <v>0</v>
      </c>
      <c r="N860" s="3" t="n">
        <v>4307</v>
      </c>
      <c r="O860" s="4" t="str"/>
      <c r="P860" s="4" t="str"/>
      <c r="Q860" s="4" t="str"/>
      <c r="R860" s="4" t="str"/>
      <c r="S860" s="4" t="str"/>
      <c r="T860" s="4" t="str"/>
      <c r="U860" s="4" t="str"/>
      <c r="V860" s="4" t="n">
        <v>1</v>
      </c>
    </row>
    <row r="861">
      <c r="A861" t="n">
        <v>110</v>
      </c>
      <c r="B861" t="inlineStr">
        <is>
          <t>20564218589</t>
        </is>
      </c>
      <c r="C861" t="inlineStr">
        <is>
          <t>ASOCIACION DE PRODUCTORES AGROPECUARIOS MI CULLAHUATA</t>
        </is>
      </c>
      <c r="D861" s="6" t="n">
        <v>2021</v>
      </c>
      <c r="E861" t="n">
        <v>1</v>
      </c>
      <c r="F861" t="inlineStr">
        <is>
          <t>PAC</t>
        </is>
      </c>
      <c r="G861" s="4" t="n">
        <v>14</v>
      </c>
      <c r="H861" s="4" t="n">
        <v>10</v>
      </c>
      <c r="I861" s="4" t="n">
        <v>24</v>
      </c>
      <c r="J861" s="4" t="n">
        <v>27</v>
      </c>
      <c r="K861" s="4" t="n">
        <v>5</v>
      </c>
      <c r="L861" s="3" t="n">
        <v>11511.97</v>
      </c>
      <c r="M861" s="3" t="n">
        <v>0</v>
      </c>
      <c r="N861" s="3" t="n">
        <v>11511.97</v>
      </c>
      <c r="O861" s="4" t="str"/>
      <c r="P861" s="4" t="str"/>
      <c r="Q861" s="4" t="str"/>
      <c r="R861" s="4" t="str"/>
      <c r="S861" s="4" t="str"/>
      <c r="T861" s="4" t="str"/>
      <c r="U861" s="4" t="str"/>
      <c r="V861" s="4" t="n">
        <v>1</v>
      </c>
    </row>
    <row r="862">
      <c r="A862" t="n">
        <v>110</v>
      </c>
      <c r="B862" t="inlineStr">
        <is>
          <t>20564218589</t>
        </is>
      </c>
      <c r="C862" t="inlineStr">
        <is>
          <t>ASOCIACION DE PRODUCTORES AGROPECUARIOS MI CULLAHUATA</t>
        </is>
      </c>
      <c r="D862" s="6" t="n">
        <v>2022</v>
      </c>
      <c r="F862" t="inlineStr">
        <is>
          <t>PAC</t>
        </is>
      </c>
      <c r="G862" s="4" t="n">
        <v>14</v>
      </c>
      <c r="H862" s="4" t="n">
        <v>10</v>
      </c>
      <c r="I862" s="4" t="n">
        <v>24</v>
      </c>
      <c r="J862" s="4" t="n">
        <v>0</v>
      </c>
      <c r="K862" s="4" t="n">
        <v>0</v>
      </c>
      <c r="L862" s="3" t="n">
        <v>0</v>
      </c>
      <c r="M862" s="3" t="n">
        <v>0</v>
      </c>
      <c r="N862" s="3" t="n">
        <v>0</v>
      </c>
      <c r="O862" s="4" t="str"/>
      <c r="P862" s="4" t="str"/>
      <c r="Q862" s="4" t="str"/>
      <c r="R862" s="4" t="str"/>
      <c r="S862" s="4" t="str"/>
      <c r="T862" s="4" t="str"/>
      <c r="U862" s="4" t="str"/>
      <c r="V862" s="4" t="n">
        <v>1</v>
      </c>
    </row>
    <row r="863">
      <c r="A863" t="n">
        <v>110</v>
      </c>
      <c r="B863" t="inlineStr">
        <is>
          <t>20564218589</t>
        </is>
      </c>
      <c r="C863" t="inlineStr">
        <is>
          <t>ASOCIACION DE PRODUCTORES AGROPECUARIOS MI CULLAHUATA</t>
        </is>
      </c>
      <c r="D863" s="6" t="n">
        <v>2023</v>
      </c>
      <c r="F863" t="inlineStr">
        <is>
          <t>PAC</t>
        </is>
      </c>
      <c r="G863" s="4" t="n">
        <v>0</v>
      </c>
      <c r="H863" s="4" t="n">
        <v>0</v>
      </c>
      <c r="I863" s="4" t="n">
        <v>0</v>
      </c>
      <c r="J863" s="4" t="n">
        <v>0</v>
      </c>
      <c r="K863" s="4" t="n">
        <v>0</v>
      </c>
      <c r="L863" s="3" t="n">
        <v>0</v>
      </c>
      <c r="M863" s="3" t="n">
        <v>0</v>
      </c>
      <c r="N863" s="3" t="n">
        <v>0</v>
      </c>
      <c r="O863" s="4" t="n">
        <v>0</v>
      </c>
      <c r="P863" s="4" t="n">
        <v>0</v>
      </c>
      <c r="Q863" s="4" t="n">
        <v>0</v>
      </c>
      <c r="R863" s="4" t="n">
        <v>0</v>
      </c>
      <c r="S863" s="4" t="n">
        <v>0</v>
      </c>
      <c r="T863" s="4" t="n">
        <v>0</v>
      </c>
      <c r="U863" s="4" t="n">
        <v>0</v>
      </c>
      <c r="V863" s="4" t="n">
        <v>1</v>
      </c>
    </row>
    <row r="864">
      <c r="A864" t="n">
        <v>110</v>
      </c>
      <c r="B864" t="inlineStr">
        <is>
          <t>20564218589</t>
        </is>
      </c>
      <c r="C864" t="inlineStr">
        <is>
          <t>ASOCIACION DE PRODUCTORES AGROPECUARIOS MI CULLAHUATA</t>
        </is>
      </c>
      <c r="D864" s="6" t="n">
        <v>2024</v>
      </c>
      <c r="F864" t="inlineStr">
        <is>
          <t>PAC</t>
        </is>
      </c>
      <c r="G864" s="4" t="n">
        <v>0</v>
      </c>
      <c r="H864" s="4" t="n">
        <v>0</v>
      </c>
      <c r="I864" s="4" t="n">
        <v>0</v>
      </c>
      <c r="J864" s="4" t="n">
        <v>0</v>
      </c>
      <c r="K864" s="4" t="n">
        <v>0</v>
      </c>
      <c r="L864" s="3" t="n">
        <v>0</v>
      </c>
      <c r="M864" s="3" t="n">
        <v>0</v>
      </c>
      <c r="N864" s="3" t="n">
        <v>0</v>
      </c>
      <c r="O864" s="4" t="n">
        <v>0</v>
      </c>
      <c r="P864" s="4" t="n">
        <v>0</v>
      </c>
      <c r="Q864" s="4" t="str"/>
      <c r="R864" s="4" t="n">
        <v>0</v>
      </c>
      <c r="S864" s="4" t="n">
        <v>0</v>
      </c>
      <c r="T864" s="4" t="n">
        <v>0</v>
      </c>
      <c r="U864" s="4" t="n">
        <v>0</v>
      </c>
      <c r="V864" s="4" t="n">
        <v>1</v>
      </c>
    </row>
    <row r="865">
      <c r="A865" t="n">
        <v>110</v>
      </c>
      <c r="B865" t="inlineStr">
        <is>
          <t>20564218589</t>
        </is>
      </c>
      <c r="C865" t="inlineStr">
        <is>
          <t>ASOCIACION DE PRODUCTORES AGROPECUARIOS MI CULLAHUATA</t>
        </is>
      </c>
      <c r="D865" s="6" t="n">
        <v>2025</v>
      </c>
      <c r="F865" t="inlineStr">
        <is>
          <t>PAC</t>
        </is>
      </c>
      <c r="G865" s="4" t="n">
        <v>0</v>
      </c>
      <c r="H865" s="4" t="n">
        <v>0</v>
      </c>
      <c r="I865" s="4" t="n">
        <v>0</v>
      </c>
      <c r="J865" s="4" t="n">
        <v>0</v>
      </c>
      <c r="K865" s="4" t="n">
        <v>0</v>
      </c>
      <c r="L865" s="3" t="n">
        <v>0</v>
      </c>
      <c r="M865" s="3" t="n">
        <v>0</v>
      </c>
      <c r="N865" s="3" t="n">
        <v>0</v>
      </c>
      <c r="O865" s="4" t="n">
        <v>0</v>
      </c>
      <c r="P865" s="4" t="n">
        <v>0</v>
      </c>
      <c r="Q865" s="4" t="str"/>
      <c r="R865" s="4" t="n">
        <v>0</v>
      </c>
      <c r="S865" s="4" t="n">
        <v>0</v>
      </c>
      <c r="T865" s="4" t="n">
        <v>0</v>
      </c>
      <c r="U865" s="4" t="n">
        <v>0</v>
      </c>
      <c r="V865" s="4" t="n">
        <v>1</v>
      </c>
    </row>
    <row r="866">
      <c r="A866" t="n">
        <v>111</v>
      </c>
      <c r="B866" t="inlineStr">
        <is>
          <t>20564152031</t>
        </is>
      </c>
      <c r="C866" t="inlineStr">
        <is>
          <t>ASOCIACION DE ARTESANOS TRES ALPAQUITAS</t>
        </is>
      </c>
      <c r="D866" s="6" t="n">
        <v>2018</v>
      </c>
      <c r="E866" t="n">
        <v>1</v>
      </c>
      <c r="F866" t="inlineStr">
        <is>
          <t>PAC</t>
        </is>
      </c>
      <c r="G866" s="4" t="str"/>
      <c r="H866" s="4" t="str"/>
      <c r="I866" s="4" t="n">
        <v>48</v>
      </c>
      <c r="J866" s="4" t="str"/>
      <c r="K866" s="4" t="str"/>
      <c r="L866" s="3" t="str"/>
      <c r="M866" s="3" t="str"/>
      <c r="N866" s="3" t="n">
        <v>0</v>
      </c>
      <c r="O866" s="4" t="str"/>
      <c r="P866" s="4" t="str"/>
      <c r="Q866" s="4" t="str"/>
      <c r="R866" s="4" t="str"/>
      <c r="S866" s="4" t="str"/>
      <c r="T866" s="4" t="str"/>
      <c r="U866" s="4" t="str"/>
      <c r="V866" s="4" t="n">
        <v>1</v>
      </c>
    </row>
    <row r="867">
      <c r="A867" t="n">
        <v>111</v>
      </c>
      <c r="B867" t="inlineStr">
        <is>
          <t>20564152031</t>
        </is>
      </c>
      <c r="C867" t="inlineStr">
        <is>
          <t>ASOCIACION DE ARTESANOS TRES ALPAQUITAS</t>
        </is>
      </c>
      <c r="D867" s="6" t="n">
        <v>2019</v>
      </c>
      <c r="E867" t="n">
        <v>1</v>
      </c>
      <c r="F867" t="inlineStr">
        <is>
          <t>PAC</t>
        </is>
      </c>
      <c r="G867" s="4" t="n">
        <v>0</v>
      </c>
      <c r="H867" s="4" t="n">
        <v>11</v>
      </c>
      <c r="I867" s="4" t="n">
        <v>11</v>
      </c>
      <c r="J867" s="4" t="str"/>
      <c r="K867" s="4" t="str"/>
      <c r="L867" s="3" t="n">
        <v>436.7</v>
      </c>
      <c r="M867" s="3" t="n">
        <v>29560.9</v>
      </c>
      <c r="N867" s="3" t="n">
        <v>29997.6</v>
      </c>
      <c r="O867" s="4" t="str"/>
      <c r="P867" s="4" t="str"/>
      <c r="Q867" s="4" t="str"/>
      <c r="R867" s="4" t="str"/>
      <c r="S867" s="4" t="str"/>
      <c r="T867" s="4" t="str"/>
      <c r="U867" s="4" t="str"/>
      <c r="V867" s="4" t="n">
        <v>1</v>
      </c>
    </row>
    <row r="868">
      <c r="A868" t="n">
        <v>111</v>
      </c>
      <c r="B868" t="inlineStr">
        <is>
          <t>20564152031</t>
        </is>
      </c>
      <c r="C868" t="inlineStr">
        <is>
          <t>ASOCIACION DE ARTESANOS TRES ALPAQUITAS</t>
        </is>
      </c>
      <c r="D868" s="6" t="n">
        <v>2020</v>
      </c>
      <c r="E868" t="n">
        <v>1</v>
      </c>
      <c r="F868" t="inlineStr">
        <is>
          <t>PAC</t>
        </is>
      </c>
      <c r="G868" s="4" t="n">
        <v>0</v>
      </c>
      <c r="H868" s="4" t="n">
        <v>11</v>
      </c>
      <c r="I868" s="4" t="n">
        <v>11</v>
      </c>
      <c r="J868" s="4" t="n">
        <v>5</v>
      </c>
      <c r="K868" s="4" t="n">
        <v>1</v>
      </c>
      <c r="L868" s="3" t="n">
        <v>0</v>
      </c>
      <c r="M868" s="3" t="n">
        <v>0</v>
      </c>
      <c r="N868" s="3" t="n">
        <v>0</v>
      </c>
      <c r="O868" s="4" t="str"/>
      <c r="P868" s="4" t="str"/>
      <c r="Q868" s="4" t="str"/>
      <c r="R868" s="4" t="str"/>
      <c r="S868" s="4" t="str"/>
      <c r="T868" s="4" t="str"/>
      <c r="U868" s="4" t="str"/>
      <c r="V868" s="4" t="n">
        <v>1</v>
      </c>
    </row>
    <row r="869">
      <c r="A869" t="n">
        <v>111</v>
      </c>
      <c r="B869" t="inlineStr">
        <is>
          <t>20564152031</t>
        </is>
      </c>
      <c r="C869" t="inlineStr">
        <is>
          <t>ASOCIACION DE ARTESANOS TRES ALPAQUITAS</t>
        </is>
      </c>
      <c r="D869" s="6" t="n">
        <v>2021</v>
      </c>
      <c r="E869" t="n">
        <v>1</v>
      </c>
      <c r="F869" t="inlineStr">
        <is>
          <t>PAC</t>
        </is>
      </c>
      <c r="G869" s="4" t="n">
        <v>0</v>
      </c>
      <c r="H869" s="4" t="n">
        <v>11</v>
      </c>
      <c r="I869" s="4" t="n">
        <v>11</v>
      </c>
      <c r="J869" s="4" t="n">
        <v>29</v>
      </c>
      <c r="K869" s="4" t="n">
        <v>7</v>
      </c>
      <c r="L869" s="3" t="n">
        <v>0</v>
      </c>
      <c r="M869" s="3" t="n">
        <v>133154.78</v>
      </c>
      <c r="N869" s="3" t="n">
        <v>133154.78</v>
      </c>
      <c r="O869" s="4" t="str"/>
      <c r="P869" s="4" t="str"/>
      <c r="Q869" s="4" t="str"/>
      <c r="R869" s="4" t="str"/>
      <c r="S869" s="4" t="str"/>
      <c r="T869" s="4" t="str"/>
      <c r="U869" s="4" t="str"/>
      <c r="V869" s="4" t="n">
        <v>1</v>
      </c>
    </row>
    <row r="870">
      <c r="A870" t="n">
        <v>111</v>
      </c>
      <c r="B870" t="inlineStr">
        <is>
          <t>20564152031</t>
        </is>
      </c>
      <c r="C870" t="inlineStr">
        <is>
          <t>ASOCIACION DE ARTESANOS TRES ALPAQUITAS</t>
        </is>
      </c>
      <c r="D870" s="6" t="n">
        <v>2022</v>
      </c>
      <c r="E870" t="n">
        <v>1</v>
      </c>
      <c r="F870" t="inlineStr">
        <is>
          <t>PAC</t>
        </is>
      </c>
      <c r="G870" s="4" t="n">
        <v>0</v>
      </c>
      <c r="H870" s="4" t="n">
        <v>11</v>
      </c>
      <c r="I870" s="4" t="n">
        <v>11</v>
      </c>
      <c r="J870" s="4" t="n">
        <v>24</v>
      </c>
      <c r="K870" s="4" t="n">
        <v>12</v>
      </c>
      <c r="L870" s="3" t="n">
        <v>34485.7</v>
      </c>
      <c r="M870" s="3" t="n">
        <v>0</v>
      </c>
      <c r="N870" s="3" t="n">
        <v>34485.7</v>
      </c>
      <c r="O870" s="4" t="str"/>
      <c r="P870" s="4" t="str"/>
      <c r="Q870" s="4" t="str"/>
      <c r="R870" s="4" t="str"/>
      <c r="S870" s="4" t="str"/>
      <c r="T870" s="4" t="str"/>
      <c r="U870" s="4" t="str"/>
      <c r="V870" s="4" t="n">
        <v>1</v>
      </c>
    </row>
    <row r="871">
      <c r="A871" t="n">
        <v>111</v>
      </c>
      <c r="B871" t="inlineStr">
        <is>
          <t>20564152031</t>
        </is>
      </c>
      <c r="C871" t="inlineStr">
        <is>
          <t>ASOCIACION DE ARTESANOS TRES ALPAQUITAS</t>
        </is>
      </c>
      <c r="D871" s="6" t="n">
        <v>2023</v>
      </c>
      <c r="F871" t="inlineStr">
        <is>
          <t>PAC</t>
        </is>
      </c>
      <c r="G871" s="4" t="n">
        <v>0</v>
      </c>
      <c r="H871" s="4" t="n">
        <v>0</v>
      </c>
      <c r="I871" s="4" t="n">
        <v>0</v>
      </c>
      <c r="J871" s="4" t="n">
        <v>0</v>
      </c>
      <c r="K871" s="4" t="n">
        <v>0</v>
      </c>
      <c r="L871" s="3" t="n">
        <v>0</v>
      </c>
      <c r="M871" s="3" t="n">
        <v>0</v>
      </c>
      <c r="N871" s="3" t="n">
        <v>0</v>
      </c>
      <c r="O871" s="4" t="n">
        <v>0</v>
      </c>
      <c r="P871" s="4" t="n">
        <v>0</v>
      </c>
      <c r="Q871" s="4" t="n">
        <v>0</v>
      </c>
      <c r="R871" s="4" t="n">
        <v>0</v>
      </c>
      <c r="S871" s="4" t="n">
        <v>0</v>
      </c>
      <c r="T871" s="4" t="n">
        <v>0</v>
      </c>
      <c r="U871" s="4" t="n">
        <v>0</v>
      </c>
      <c r="V871" s="4" t="n">
        <v>1</v>
      </c>
    </row>
    <row r="872">
      <c r="A872" t="n">
        <v>111</v>
      </c>
      <c r="B872" t="inlineStr">
        <is>
          <t>20564152031</t>
        </is>
      </c>
      <c r="C872" t="inlineStr">
        <is>
          <t>ASOCIACION DE ARTESANOS TRES ALPAQUITAS</t>
        </is>
      </c>
      <c r="D872" s="6" t="n">
        <v>2024</v>
      </c>
      <c r="F872" t="inlineStr">
        <is>
          <t>PAC</t>
        </is>
      </c>
      <c r="G872" s="4" t="n">
        <v>0</v>
      </c>
      <c r="H872" s="4" t="n">
        <v>0</v>
      </c>
      <c r="I872" s="4" t="n">
        <v>0</v>
      </c>
      <c r="J872" s="4" t="n">
        <v>0</v>
      </c>
      <c r="K872" s="4" t="n">
        <v>0</v>
      </c>
      <c r="L872" s="3" t="n">
        <v>0</v>
      </c>
      <c r="M872" s="3" t="n">
        <v>0</v>
      </c>
      <c r="N872" s="3" t="n">
        <v>0</v>
      </c>
      <c r="O872" s="4" t="n">
        <v>0</v>
      </c>
      <c r="P872" s="4" t="n">
        <v>0</v>
      </c>
      <c r="Q872" s="4" t="str"/>
      <c r="R872" s="4" t="n">
        <v>0</v>
      </c>
      <c r="S872" s="4" t="n">
        <v>0</v>
      </c>
      <c r="T872" s="4" t="n">
        <v>0</v>
      </c>
      <c r="U872" s="4" t="n">
        <v>0</v>
      </c>
      <c r="V872" s="4" t="n">
        <v>1</v>
      </c>
    </row>
    <row r="873">
      <c r="A873" t="n">
        <v>111</v>
      </c>
      <c r="B873" t="inlineStr">
        <is>
          <t>20564152031</t>
        </is>
      </c>
      <c r="C873" t="inlineStr">
        <is>
          <t>ASOCIACION DE ARTESANOS TRES ALPAQUITAS</t>
        </is>
      </c>
      <c r="D873" s="6" t="n">
        <v>2025</v>
      </c>
      <c r="F873" t="inlineStr">
        <is>
          <t>PAC</t>
        </is>
      </c>
      <c r="G873" s="4" t="n">
        <v>0</v>
      </c>
      <c r="H873" s="4" t="n">
        <v>0</v>
      </c>
      <c r="I873" s="4" t="n">
        <v>0</v>
      </c>
      <c r="J873" s="4" t="n">
        <v>0</v>
      </c>
      <c r="K873" s="4" t="n">
        <v>0</v>
      </c>
      <c r="L873" s="3" t="n">
        <v>0</v>
      </c>
      <c r="M873" s="3" t="n">
        <v>0</v>
      </c>
      <c r="N873" s="3" t="n">
        <v>0</v>
      </c>
      <c r="O873" s="4" t="n">
        <v>0</v>
      </c>
      <c r="P873" s="4" t="n">
        <v>0</v>
      </c>
      <c r="Q873" s="4" t="str"/>
      <c r="R873" s="4" t="n">
        <v>0</v>
      </c>
      <c r="S873" s="4" t="n">
        <v>0</v>
      </c>
      <c r="T873" s="4" t="n">
        <v>0</v>
      </c>
      <c r="U873" s="4" t="n">
        <v>0</v>
      </c>
      <c r="V873" s="4" t="n">
        <v>1</v>
      </c>
    </row>
    <row r="874">
      <c r="A874" t="n">
        <v>112</v>
      </c>
      <c r="B874" t="inlineStr">
        <is>
          <t>20601427541</t>
        </is>
      </c>
      <c r="C874" t="inlineStr">
        <is>
          <t>COOPERATIVA AGRARIA ALPAQUERA DEL SUR LIMITADA - COOPAALSUR LTDA - COOPAALSUR LTDA</t>
        </is>
      </c>
      <c r="D874" s="6" t="n">
        <v>2018</v>
      </c>
      <c r="F874" t="inlineStr">
        <is>
          <t>PAC</t>
        </is>
      </c>
      <c r="G874" s="4" t="str"/>
      <c r="H874" s="4" t="str"/>
      <c r="I874" s="4" t="n">
        <v>0</v>
      </c>
      <c r="J874" s="4" t="str"/>
      <c r="K874" s="4" t="str"/>
      <c r="L874" s="3" t="str"/>
      <c r="M874" s="3" t="str"/>
      <c r="N874" s="3" t="n">
        <v>0</v>
      </c>
      <c r="O874" s="4" t="str"/>
      <c r="P874" s="4" t="str"/>
      <c r="Q874" s="4" t="str"/>
      <c r="R874" s="4" t="str"/>
      <c r="S874" s="4" t="str"/>
      <c r="T874" s="4" t="str"/>
      <c r="U874" s="4" t="str"/>
      <c r="V874" s="4" t="n">
        <v>1</v>
      </c>
    </row>
    <row r="875">
      <c r="A875" t="n">
        <v>112</v>
      </c>
      <c r="B875" t="inlineStr">
        <is>
          <t>20601427541</t>
        </is>
      </c>
      <c r="C875" t="inlineStr">
        <is>
          <t>COOPERATIVA AGRARIA ALPAQUERA DEL SUR LIMITADA - COOPAALSUR LTDA - COOPAALSUR LTDA</t>
        </is>
      </c>
      <c r="D875" s="6" t="n">
        <v>2019</v>
      </c>
      <c r="E875" t="n">
        <v>1</v>
      </c>
      <c r="F875" t="inlineStr">
        <is>
          <t>PAC</t>
        </is>
      </c>
      <c r="G875" s="4" t="n">
        <v>95</v>
      </c>
      <c r="H875" s="4" t="n">
        <v>13</v>
      </c>
      <c r="I875" s="4" t="n">
        <v>108</v>
      </c>
      <c r="J875" s="4" t="str"/>
      <c r="K875" s="4" t="str"/>
      <c r="L875" s="3" t="n">
        <v>0</v>
      </c>
      <c r="M875" s="3" t="n">
        <v>0</v>
      </c>
      <c r="N875" s="3" t="n">
        <v>0</v>
      </c>
      <c r="O875" s="4" t="str"/>
      <c r="P875" s="4" t="str"/>
      <c r="Q875" s="4" t="str"/>
      <c r="R875" s="4" t="str"/>
      <c r="S875" s="4" t="str"/>
      <c r="T875" s="4" t="str"/>
      <c r="U875" s="4" t="str"/>
      <c r="V875" s="4" t="n">
        <v>1</v>
      </c>
    </row>
    <row r="876">
      <c r="A876" t="n">
        <v>112</v>
      </c>
      <c r="B876" t="inlineStr">
        <is>
          <t>20601427541</t>
        </is>
      </c>
      <c r="C876" t="inlineStr">
        <is>
          <t>COOPERATIVA AGRARIA ALPAQUERA DEL SUR LIMITADA - COOPAALSUR LTDA - COOPAALSUR LTDA</t>
        </is>
      </c>
      <c r="D876" s="6" t="n">
        <v>2020</v>
      </c>
      <c r="E876" t="n">
        <v>1</v>
      </c>
      <c r="F876" t="inlineStr">
        <is>
          <t>PAC</t>
        </is>
      </c>
      <c r="G876" s="4" t="n">
        <v>94</v>
      </c>
      <c r="H876" s="4" t="n">
        <v>14</v>
      </c>
      <c r="I876" s="4" t="n">
        <v>108</v>
      </c>
      <c r="J876" s="4" t="n">
        <v>14</v>
      </c>
      <c r="K876" s="4" t="n">
        <v>9</v>
      </c>
      <c r="L876" s="3" t="n">
        <v>0</v>
      </c>
      <c r="M876" s="3" t="n">
        <v>49011.37</v>
      </c>
      <c r="N876" s="3" t="n">
        <v>49011.37</v>
      </c>
      <c r="O876" s="4" t="str"/>
      <c r="P876" s="4" t="str"/>
      <c r="Q876" s="4" t="str"/>
      <c r="R876" s="4" t="str"/>
      <c r="S876" s="4" t="str"/>
      <c r="T876" s="4" t="str"/>
      <c r="U876" s="4" t="str"/>
      <c r="V876" s="4" t="n">
        <v>1</v>
      </c>
    </row>
    <row r="877">
      <c r="A877" t="n">
        <v>112</v>
      </c>
      <c r="B877" t="inlineStr">
        <is>
          <t>20601427541</t>
        </is>
      </c>
      <c r="C877" t="inlineStr">
        <is>
          <t>COOPERATIVA AGRARIA ALPAQUERA DEL SUR LIMITADA - COOPAALSUR LTDA - COOPAALSUR LTDA</t>
        </is>
      </c>
      <c r="D877" s="6" t="n">
        <v>2021</v>
      </c>
      <c r="E877" t="n">
        <v>1</v>
      </c>
      <c r="F877" t="inlineStr">
        <is>
          <t>PAC</t>
        </is>
      </c>
      <c r="G877" s="4" t="n">
        <v>95</v>
      </c>
      <c r="H877" s="4" t="n">
        <v>13</v>
      </c>
      <c r="I877" s="4" t="n">
        <v>108</v>
      </c>
      <c r="J877" s="4" t="n">
        <v>28</v>
      </c>
      <c r="K877" s="4" t="n">
        <v>6</v>
      </c>
      <c r="L877" s="3" t="n">
        <v>849810</v>
      </c>
      <c r="M877" s="3" t="n">
        <v>0</v>
      </c>
      <c r="N877" s="3" t="n">
        <v>849810</v>
      </c>
      <c r="O877" s="4" t="str"/>
      <c r="P877" s="4" t="str"/>
      <c r="Q877" s="4" t="str"/>
      <c r="R877" s="4" t="str"/>
      <c r="S877" s="4" t="str"/>
      <c r="T877" s="4" t="str"/>
      <c r="U877" s="4" t="str"/>
      <c r="V877" s="4" t="n">
        <v>1</v>
      </c>
    </row>
    <row r="878">
      <c r="A878" t="n">
        <v>112</v>
      </c>
      <c r="B878" t="inlineStr">
        <is>
          <t>20601427541</t>
        </is>
      </c>
      <c r="C878" t="inlineStr">
        <is>
          <t>COOPERATIVA AGRARIA ALPAQUERA DEL SUR LIMITADA - COOPAALSUR LTDA - COOPAALSUR LTDA</t>
        </is>
      </c>
      <c r="D878" s="6" t="n">
        <v>2022</v>
      </c>
      <c r="E878" t="n">
        <v>1</v>
      </c>
      <c r="F878" t="inlineStr">
        <is>
          <t>PAC</t>
        </is>
      </c>
      <c r="G878" s="4" t="n">
        <v>95</v>
      </c>
      <c r="H878" s="4" t="n">
        <v>13</v>
      </c>
      <c r="I878" s="4" t="n">
        <v>108</v>
      </c>
      <c r="J878" s="4" t="n">
        <v>21</v>
      </c>
      <c r="K878" s="4" t="n">
        <v>4</v>
      </c>
      <c r="L878" s="3" t="n">
        <v>374960</v>
      </c>
      <c r="M878" s="3" t="n">
        <v>0</v>
      </c>
      <c r="N878" s="3" t="n">
        <v>374960</v>
      </c>
      <c r="O878" s="4" t="str"/>
      <c r="P878" s="4" t="str"/>
      <c r="Q878" s="4" t="str"/>
      <c r="R878" s="4" t="str"/>
      <c r="S878" s="4" t="str"/>
      <c r="T878" s="4" t="str"/>
      <c r="U878" s="4" t="str"/>
      <c r="V878" s="4" t="n">
        <v>1</v>
      </c>
    </row>
    <row r="879">
      <c r="A879" t="n">
        <v>112</v>
      </c>
      <c r="B879" t="inlineStr">
        <is>
          <t>20601427541</t>
        </is>
      </c>
      <c r="C879" t="inlineStr">
        <is>
          <t>COOPERATIVA AGRARIA ALPAQUERA DEL SUR LIMITADA - COOPAALSUR LTDA - COOPAALSUR LTDA</t>
        </is>
      </c>
      <c r="D879" s="6" t="n">
        <v>2023</v>
      </c>
      <c r="F879" t="inlineStr">
        <is>
          <t>PAC</t>
        </is>
      </c>
      <c r="G879" s="4" t="n">
        <v>0</v>
      </c>
      <c r="H879" s="4" t="n">
        <v>0</v>
      </c>
      <c r="I879" s="4" t="n">
        <v>0</v>
      </c>
      <c r="J879" s="4" t="n">
        <v>0</v>
      </c>
      <c r="K879" s="4" t="n">
        <v>0</v>
      </c>
      <c r="L879" s="3" t="n">
        <v>0</v>
      </c>
      <c r="M879" s="3" t="n">
        <v>0</v>
      </c>
      <c r="N879" s="3" t="n">
        <v>0</v>
      </c>
      <c r="O879" s="4" t="n">
        <v>0</v>
      </c>
      <c r="P879" s="4" t="n">
        <v>0</v>
      </c>
      <c r="Q879" s="4" t="n">
        <v>0</v>
      </c>
      <c r="R879" s="4" t="n">
        <v>0</v>
      </c>
      <c r="S879" s="4" t="n">
        <v>0</v>
      </c>
      <c r="T879" s="4" t="n">
        <v>0</v>
      </c>
      <c r="U879" s="4" t="n">
        <v>0</v>
      </c>
      <c r="V879" s="4" t="n">
        <v>1</v>
      </c>
    </row>
    <row r="880">
      <c r="A880" t="n">
        <v>112</v>
      </c>
      <c r="B880" t="inlineStr">
        <is>
          <t>20601427541</t>
        </is>
      </c>
      <c r="C880" t="inlineStr">
        <is>
          <t>COOPERATIVA AGRARIA ALPAQUERA DEL SUR LIMITADA - COOPAALSUR LTDA - COOPAALSUR LTDA</t>
        </is>
      </c>
      <c r="D880" s="6" t="n">
        <v>2024</v>
      </c>
      <c r="F880" t="inlineStr">
        <is>
          <t>PAC</t>
        </is>
      </c>
      <c r="G880" s="4" t="n">
        <v>0</v>
      </c>
      <c r="H880" s="4" t="n">
        <v>0</v>
      </c>
      <c r="I880" s="4" t="n">
        <v>0</v>
      </c>
      <c r="J880" s="4" t="n">
        <v>0</v>
      </c>
      <c r="K880" s="4" t="n">
        <v>0</v>
      </c>
      <c r="L880" s="3" t="n">
        <v>0</v>
      </c>
      <c r="M880" s="3" t="n">
        <v>0</v>
      </c>
      <c r="N880" s="3" t="n">
        <v>0</v>
      </c>
      <c r="O880" s="4" t="n">
        <v>0</v>
      </c>
      <c r="P880" s="4" t="n">
        <v>0</v>
      </c>
      <c r="Q880" s="4" t="str"/>
      <c r="R880" s="4" t="n">
        <v>0</v>
      </c>
      <c r="S880" s="4" t="n">
        <v>0</v>
      </c>
      <c r="T880" s="4" t="n">
        <v>0</v>
      </c>
      <c r="U880" s="4" t="n">
        <v>0</v>
      </c>
      <c r="V880" s="4" t="n">
        <v>1</v>
      </c>
    </row>
    <row r="881">
      <c r="A881" t="n">
        <v>112</v>
      </c>
      <c r="B881" t="inlineStr">
        <is>
          <t>20601427541</t>
        </is>
      </c>
      <c r="C881" t="inlineStr">
        <is>
          <t>COOPERATIVA AGRARIA ALPAQUERA DEL SUR LIMITADA - COOPAALSUR LTDA - COOPAALSUR LTDA</t>
        </is>
      </c>
      <c r="D881" s="6" t="n">
        <v>2025</v>
      </c>
      <c r="F881" t="inlineStr">
        <is>
          <t>PAC</t>
        </is>
      </c>
      <c r="G881" s="4" t="n">
        <v>0</v>
      </c>
      <c r="H881" s="4" t="n">
        <v>0</v>
      </c>
      <c r="I881" s="4" t="n">
        <v>0</v>
      </c>
      <c r="J881" s="4" t="n">
        <v>0</v>
      </c>
      <c r="K881" s="4" t="n">
        <v>0</v>
      </c>
      <c r="L881" s="3" t="n">
        <v>0</v>
      </c>
      <c r="M881" s="3" t="n">
        <v>0</v>
      </c>
      <c r="N881" s="3" t="n">
        <v>0</v>
      </c>
      <c r="O881" s="4" t="n">
        <v>0</v>
      </c>
      <c r="P881" s="4" t="n">
        <v>0</v>
      </c>
      <c r="Q881" s="4" t="str"/>
      <c r="R881" s="4" t="n">
        <v>0</v>
      </c>
      <c r="S881" s="4" t="n">
        <v>0</v>
      </c>
      <c r="T881" s="4" t="n">
        <v>0</v>
      </c>
      <c r="U881" s="4" t="n">
        <v>0</v>
      </c>
      <c r="V881" s="4" t="n">
        <v>1</v>
      </c>
    </row>
    <row r="882">
      <c r="A882" t="n">
        <v>113</v>
      </c>
      <c r="B882" t="inlineStr">
        <is>
          <t>20136201132</t>
        </is>
      </c>
      <c r="C882" t="inlineStr">
        <is>
          <t>COOPERATIVA AGRARIA CAFETALERA ALTO URUBAMBA LTDA NÓ 239.</t>
        </is>
      </c>
      <c r="D882" s="6" t="n">
        <v>2018</v>
      </c>
      <c r="E882" t="n">
        <v>1</v>
      </c>
      <c r="F882" t="inlineStr">
        <is>
          <t>PAC</t>
        </is>
      </c>
      <c r="G882" s="4" t="str"/>
      <c r="H882" s="4" t="str"/>
      <c r="I882" s="4" t="n">
        <v>116</v>
      </c>
      <c r="J882" s="4" t="str"/>
      <c r="K882" s="4" t="str"/>
      <c r="L882" s="3" t="str"/>
      <c r="M882" s="3" t="str"/>
      <c r="N882" s="3" t="n">
        <v>0</v>
      </c>
      <c r="O882" s="4" t="str"/>
      <c r="P882" s="4" t="str"/>
      <c r="Q882" s="4" t="str"/>
      <c r="R882" s="4" t="str"/>
      <c r="S882" s="4" t="str"/>
      <c r="T882" s="4" t="str"/>
      <c r="U882" s="4" t="str"/>
      <c r="V882" s="4" t="n">
        <v>2</v>
      </c>
    </row>
    <row r="883">
      <c r="A883" t="n">
        <v>113</v>
      </c>
      <c r="B883" t="inlineStr">
        <is>
          <t>20136201132</t>
        </is>
      </c>
      <c r="C883" t="inlineStr">
        <is>
          <t>COOPERATIVA AGRARIA CAFETALERA ALTO URUBAMBA LTDA NÓ 239.</t>
        </is>
      </c>
      <c r="D883" s="6" t="n">
        <v>2019</v>
      </c>
      <c r="E883" t="n">
        <v>1</v>
      </c>
      <c r="F883" t="inlineStr">
        <is>
          <t>PAC</t>
        </is>
      </c>
      <c r="G883" s="4" t="n">
        <v>84</v>
      </c>
      <c r="H883" s="4" t="n">
        <v>29</v>
      </c>
      <c r="I883" s="4" t="n">
        <v>113</v>
      </c>
      <c r="J883" s="4" t="str"/>
      <c r="K883" s="4" t="str"/>
      <c r="L883" s="3" t="n">
        <v>190487.74</v>
      </c>
      <c r="M883" s="3" t="n">
        <v>532530.46</v>
      </c>
      <c r="N883" s="3" t="n">
        <v>723018.2</v>
      </c>
      <c r="O883" s="4" t="str"/>
      <c r="P883" s="4" t="str"/>
      <c r="Q883" s="4" t="str"/>
      <c r="R883" s="4" t="str"/>
      <c r="S883" s="4" t="str"/>
      <c r="T883" s="4" t="str"/>
      <c r="U883" s="4" t="str"/>
      <c r="V883" s="4" t="n">
        <v>2</v>
      </c>
    </row>
    <row r="884">
      <c r="A884" t="n">
        <v>113</v>
      </c>
      <c r="B884" t="inlineStr">
        <is>
          <t>20136201132</t>
        </is>
      </c>
      <c r="C884" t="inlineStr">
        <is>
          <t>COOPERATIVA AGRARIA CAFETALERA ALTO URUBAMBA LTDA NÓ 239.</t>
        </is>
      </c>
      <c r="D884" s="6" t="n">
        <v>2020</v>
      </c>
      <c r="E884" t="n">
        <v>1</v>
      </c>
      <c r="F884" t="inlineStr">
        <is>
          <t>PAC</t>
        </is>
      </c>
      <c r="G884" s="4" t="n">
        <v>108</v>
      </c>
      <c r="H884" s="4" t="n">
        <v>36</v>
      </c>
      <c r="I884" s="4" t="n">
        <v>144</v>
      </c>
      <c r="J884" s="4" t="n">
        <v>0</v>
      </c>
      <c r="K884" s="4" t="n">
        <v>7</v>
      </c>
      <c r="L884" s="3" t="n">
        <v>923748.54</v>
      </c>
      <c r="M884" s="3" t="n">
        <v>0</v>
      </c>
      <c r="N884" s="3" t="n">
        <v>923748.54</v>
      </c>
      <c r="O884" s="4" t="str"/>
      <c r="P884" s="4" t="str"/>
      <c r="Q884" s="4" t="str"/>
      <c r="R884" s="4" t="str"/>
      <c r="S884" s="4" t="str"/>
      <c r="T884" s="4" t="str"/>
      <c r="U884" s="4" t="str"/>
      <c r="V884" s="4" t="n">
        <v>2</v>
      </c>
    </row>
    <row r="885">
      <c r="A885" t="n">
        <v>113</v>
      </c>
      <c r="B885" t="inlineStr">
        <is>
          <t>20136201132</t>
        </is>
      </c>
      <c r="C885" t="inlineStr">
        <is>
          <t>COOPERATIVA AGRARIA CAFETALERA ALTO URUBAMBA LTDA NÓ 239.</t>
        </is>
      </c>
      <c r="D885" s="6" t="n">
        <v>2021</v>
      </c>
      <c r="E885" t="n">
        <v>1</v>
      </c>
      <c r="F885" t="inlineStr">
        <is>
          <t>PAC</t>
        </is>
      </c>
      <c r="G885" s="4" t="n">
        <v>103</v>
      </c>
      <c r="H885" s="4" t="n">
        <v>34</v>
      </c>
      <c r="I885" s="4" t="n">
        <v>137</v>
      </c>
      <c r="J885" s="4" t="n">
        <v>20</v>
      </c>
      <c r="K885" s="4" t="n">
        <v>4</v>
      </c>
      <c r="L885" s="3" t="n">
        <v>1432837.27</v>
      </c>
      <c r="M885" s="3" t="n">
        <v>0</v>
      </c>
      <c r="N885" s="3" t="n">
        <v>1432837.27</v>
      </c>
      <c r="O885" s="4" t="str"/>
      <c r="P885" s="4" t="str"/>
      <c r="Q885" s="4" t="str"/>
      <c r="R885" s="4" t="str"/>
      <c r="S885" s="4" t="str"/>
      <c r="T885" s="4" t="str"/>
      <c r="U885" s="4" t="str"/>
      <c r="V885" s="4" t="n">
        <v>2</v>
      </c>
    </row>
    <row r="886">
      <c r="A886" t="n">
        <v>113</v>
      </c>
      <c r="B886" t="inlineStr">
        <is>
          <t>20136201132</t>
        </is>
      </c>
      <c r="C886" t="inlineStr">
        <is>
          <t>COOPERATIVA AGRARIA CAFETALERA ALTO URUBAMBA LTDA NÓ 239.</t>
        </is>
      </c>
      <c r="D886" s="6" t="n">
        <v>2022</v>
      </c>
      <c r="E886" t="n">
        <v>1</v>
      </c>
      <c r="F886" t="inlineStr">
        <is>
          <t>PAC</t>
        </is>
      </c>
      <c r="G886" s="4" t="n">
        <v>103</v>
      </c>
      <c r="H886" s="4" t="n">
        <v>34</v>
      </c>
      <c r="I886" s="4" t="n">
        <v>137</v>
      </c>
      <c r="J886" s="4" t="n">
        <v>15</v>
      </c>
      <c r="K886" s="4" t="n">
        <v>3</v>
      </c>
      <c r="L886" s="3" t="n">
        <v>477668.71</v>
      </c>
      <c r="M886" s="3" t="n">
        <v>2006942.56</v>
      </c>
      <c r="N886" s="3" t="n">
        <v>2484611.27</v>
      </c>
      <c r="O886" s="4" t="str"/>
      <c r="P886" s="4" t="str"/>
      <c r="Q886" s="4" t="str"/>
      <c r="R886" s="4" t="str"/>
      <c r="S886" s="4" t="str"/>
      <c r="T886" s="4" t="str"/>
      <c r="U886" s="4" t="str"/>
      <c r="V886" s="4" t="n">
        <v>2</v>
      </c>
    </row>
    <row r="887">
      <c r="A887" t="n">
        <v>113</v>
      </c>
      <c r="B887" t="inlineStr">
        <is>
          <t>20136201132</t>
        </is>
      </c>
      <c r="C887" t="inlineStr">
        <is>
          <t>COOPERATIVA AGRARIA CAFETALERA ALTO URUBAMBA LTDA NÓ 239.</t>
        </is>
      </c>
      <c r="D887" s="6" t="n">
        <v>2023</v>
      </c>
      <c r="E887" t="n">
        <v>1</v>
      </c>
      <c r="F887" t="inlineStr">
        <is>
          <t>PAC</t>
        </is>
      </c>
      <c r="G887" s="4" t="n">
        <v>103</v>
      </c>
      <c r="H887" s="4" t="n">
        <v>34</v>
      </c>
      <c r="I887" s="4" t="n">
        <v>137</v>
      </c>
      <c r="J887" s="4" t="n">
        <v>23</v>
      </c>
      <c r="K887" s="4" t="n">
        <v>0</v>
      </c>
      <c r="L887" s="3" t="n">
        <v>1303391.22</v>
      </c>
      <c r="M887" s="3" t="n">
        <v>546722.3100000001</v>
      </c>
      <c r="N887" s="3" t="n">
        <v>1850113.53</v>
      </c>
      <c r="O887" s="4" t="n">
        <v>0</v>
      </c>
      <c r="P887" s="4" t="n">
        <v>0</v>
      </c>
      <c r="Q887" s="4" t="n">
        <v>0</v>
      </c>
      <c r="R887" s="4" t="n">
        <v>1850120.185402</v>
      </c>
      <c r="S887" s="4" t="n">
        <v>0</v>
      </c>
      <c r="T887" s="4" t="n">
        <v>0</v>
      </c>
      <c r="U887" s="4" t="n">
        <v>1850120.185402</v>
      </c>
      <c r="V887" s="4" t="n">
        <v>2</v>
      </c>
    </row>
    <row r="888">
      <c r="A888" t="n">
        <v>113</v>
      </c>
      <c r="B888" t="inlineStr">
        <is>
          <t>20136201132</t>
        </is>
      </c>
      <c r="C888" t="inlineStr">
        <is>
          <t>COOPERATIVA AGRARIA CAFETALERA ALTO URUBAMBA LTDA NÓ 239.</t>
        </is>
      </c>
      <c r="D888" s="6" t="n">
        <v>2024</v>
      </c>
      <c r="F888" t="inlineStr">
        <is>
          <t>PAC</t>
        </is>
      </c>
      <c r="G888" s="4" t="n">
        <v>0</v>
      </c>
      <c r="H888" s="4" t="n">
        <v>0</v>
      </c>
      <c r="I888" s="4" t="n">
        <v>0</v>
      </c>
      <c r="J888" s="4" t="n">
        <v>0</v>
      </c>
      <c r="K888" s="4" t="n">
        <v>0</v>
      </c>
      <c r="L888" s="3" t="n">
        <v>0</v>
      </c>
      <c r="M888" s="3" t="n">
        <v>0</v>
      </c>
      <c r="N888" s="3" t="n">
        <v>0</v>
      </c>
      <c r="O888" s="4" t="n">
        <v>0</v>
      </c>
      <c r="P888" s="4" t="n">
        <v>0</v>
      </c>
      <c r="Q888" s="4" t="str"/>
      <c r="R888" s="4" t="n">
        <v>0</v>
      </c>
      <c r="S888" s="4" t="n">
        <v>0</v>
      </c>
      <c r="T888" s="4" t="n">
        <v>0</v>
      </c>
      <c r="U888" s="4" t="n">
        <v>0</v>
      </c>
      <c r="V888" s="4" t="n">
        <v>2</v>
      </c>
    </row>
    <row r="889">
      <c r="A889" t="n">
        <v>113</v>
      </c>
      <c r="B889" t="inlineStr">
        <is>
          <t>20136201132</t>
        </is>
      </c>
      <c r="C889" t="inlineStr">
        <is>
          <t>COOPERATIVA AGRARIA CAFETALERA ALTO URUBAMBA LTDA NÓ 239.</t>
        </is>
      </c>
      <c r="D889" s="6" t="n">
        <v>2025</v>
      </c>
      <c r="F889" t="inlineStr">
        <is>
          <t>PAC</t>
        </is>
      </c>
      <c r="G889" s="4" t="n">
        <v>0</v>
      </c>
      <c r="H889" s="4" t="n">
        <v>0</v>
      </c>
      <c r="I889" s="4" t="n">
        <v>0</v>
      </c>
      <c r="J889" s="4" t="n">
        <v>0</v>
      </c>
      <c r="K889" s="4" t="n">
        <v>0</v>
      </c>
      <c r="L889" s="3" t="n">
        <v>0</v>
      </c>
      <c r="M889" s="3" t="n">
        <v>0</v>
      </c>
      <c r="N889" s="3" t="n">
        <v>0</v>
      </c>
      <c r="O889" s="4" t="n">
        <v>0</v>
      </c>
      <c r="P889" s="4" t="n">
        <v>0</v>
      </c>
      <c r="Q889" s="4" t="str"/>
      <c r="R889" s="4" t="n">
        <v>0</v>
      </c>
      <c r="S889" s="4" t="n">
        <v>0</v>
      </c>
      <c r="T889" s="4" t="n">
        <v>0</v>
      </c>
      <c r="U889" s="4" t="n">
        <v>0</v>
      </c>
      <c r="V889" s="4" t="n">
        <v>2</v>
      </c>
    </row>
    <row r="890">
      <c r="A890" t="n">
        <v>114</v>
      </c>
      <c r="B890" t="inlineStr">
        <is>
          <t>20132509876</t>
        </is>
      </c>
      <c r="C890" t="inlineStr">
        <is>
          <t>COOPERATIVA AGRARIA CAFETALERA MARANURA LTDA 129</t>
        </is>
      </c>
      <c r="D890" s="6" t="n">
        <v>2018</v>
      </c>
      <c r="F890" t="inlineStr">
        <is>
          <t>PAC</t>
        </is>
      </c>
      <c r="G890" s="4" t="str"/>
      <c r="H890" s="4" t="str"/>
      <c r="I890" s="4" t="n">
        <v>0</v>
      </c>
      <c r="J890" s="4" t="str"/>
      <c r="K890" s="4" t="str"/>
      <c r="L890" s="3" t="str"/>
      <c r="M890" s="3" t="str"/>
      <c r="N890" s="3" t="n">
        <v>0</v>
      </c>
      <c r="O890" s="4" t="str"/>
      <c r="P890" s="4" t="str"/>
      <c r="Q890" s="4" t="str"/>
      <c r="R890" s="4" t="str"/>
      <c r="S890" s="4" t="str"/>
      <c r="T890" s="4" t="str"/>
      <c r="U890" s="4" t="str"/>
      <c r="V890" s="4" t="n">
        <v>2</v>
      </c>
    </row>
    <row r="891">
      <c r="A891" t="n">
        <v>114</v>
      </c>
      <c r="B891" t="inlineStr">
        <is>
          <t>20132509876</t>
        </is>
      </c>
      <c r="C891" t="inlineStr">
        <is>
          <t>COOPERATIVA AGRARIA CAFETALERA MARANURA LTDA 129</t>
        </is>
      </c>
      <c r="D891" s="6" t="n">
        <v>2019</v>
      </c>
      <c r="E891" t="n">
        <v>1</v>
      </c>
      <c r="F891" t="inlineStr">
        <is>
          <t>PAC</t>
        </is>
      </c>
      <c r="G891" s="4" t="n">
        <v>124</v>
      </c>
      <c r="H891" s="4" t="n">
        <v>79</v>
      </c>
      <c r="I891" s="4" t="n">
        <v>203</v>
      </c>
      <c r="J891" s="4" t="str"/>
      <c r="K891" s="4" t="str"/>
      <c r="L891" s="3" t="n">
        <v>650453.76</v>
      </c>
      <c r="M891" s="3" t="n">
        <v>0</v>
      </c>
      <c r="N891" s="3" t="n">
        <v>650453.76</v>
      </c>
      <c r="O891" s="4" t="str"/>
      <c r="P891" s="4" t="str"/>
      <c r="Q891" s="4" t="str"/>
      <c r="R891" s="4" t="str"/>
      <c r="S891" s="4" t="str"/>
      <c r="T891" s="4" t="str"/>
      <c r="U891" s="4" t="str"/>
      <c r="V891" s="4" t="n">
        <v>2</v>
      </c>
    </row>
    <row r="892">
      <c r="A892" t="n">
        <v>114</v>
      </c>
      <c r="B892" t="inlineStr">
        <is>
          <t>20132509876</t>
        </is>
      </c>
      <c r="C892" t="inlineStr">
        <is>
          <t>COOPERATIVA AGRARIA CAFETALERA MARANURA LTDA 129</t>
        </is>
      </c>
      <c r="D892" s="6" t="n">
        <v>2020</v>
      </c>
      <c r="E892" t="n">
        <v>1</v>
      </c>
      <c r="F892" t="inlineStr">
        <is>
          <t>PAC</t>
        </is>
      </c>
      <c r="G892" s="4" t="n">
        <v>138</v>
      </c>
      <c r="H892" s="4" t="n">
        <v>79</v>
      </c>
      <c r="I892" s="4" t="n">
        <v>217</v>
      </c>
      <c r="J892" s="4" t="n">
        <v>0</v>
      </c>
      <c r="K892" s="4" t="n">
        <v>7</v>
      </c>
      <c r="L892" s="3" t="n">
        <v>1135246.87</v>
      </c>
      <c r="M892" s="3" t="n">
        <v>0</v>
      </c>
      <c r="N892" s="3" t="n">
        <v>1135246.87</v>
      </c>
      <c r="O892" s="4" t="str"/>
      <c r="P892" s="4" t="str"/>
      <c r="Q892" s="4" t="str"/>
      <c r="R892" s="4" t="str"/>
      <c r="S892" s="4" t="str"/>
      <c r="T892" s="4" t="str"/>
      <c r="U892" s="4" t="str"/>
      <c r="V892" s="4" t="n">
        <v>2</v>
      </c>
    </row>
    <row r="893">
      <c r="A893" t="n">
        <v>114</v>
      </c>
      <c r="B893" t="inlineStr">
        <is>
          <t>20132509876</t>
        </is>
      </c>
      <c r="C893" t="inlineStr">
        <is>
          <t>COOPERATIVA AGRARIA CAFETALERA MARANURA LTDA 129</t>
        </is>
      </c>
      <c r="D893" s="6" t="n">
        <v>2021</v>
      </c>
      <c r="E893" t="n">
        <v>1</v>
      </c>
      <c r="F893" t="inlineStr">
        <is>
          <t>PAC</t>
        </is>
      </c>
      <c r="G893" s="4" t="n">
        <v>116</v>
      </c>
      <c r="H893" s="4" t="n">
        <v>74</v>
      </c>
      <c r="I893" s="4" t="n">
        <v>190</v>
      </c>
      <c r="J893" s="4" t="n">
        <v>21</v>
      </c>
      <c r="K893" s="4" t="n">
        <v>5</v>
      </c>
      <c r="L893" s="3" t="n">
        <v>1633798.09</v>
      </c>
      <c r="M893" s="3" t="n">
        <v>394487.88</v>
      </c>
      <c r="N893" s="3" t="n">
        <v>2028285.97</v>
      </c>
      <c r="O893" s="4" t="str"/>
      <c r="P893" s="4" t="str"/>
      <c r="Q893" s="4" t="str"/>
      <c r="R893" s="4" t="str"/>
      <c r="S893" s="4" t="str"/>
      <c r="T893" s="4" t="str"/>
      <c r="U893" s="4" t="str"/>
      <c r="V893" s="4" t="n">
        <v>2</v>
      </c>
    </row>
    <row r="894">
      <c r="A894" t="n">
        <v>114</v>
      </c>
      <c r="B894" t="inlineStr">
        <is>
          <t>20132509876</t>
        </is>
      </c>
      <c r="C894" t="inlineStr">
        <is>
          <t>COOPERATIVA AGRARIA CAFETALERA MARANURA LTDA 129</t>
        </is>
      </c>
      <c r="D894" s="6" t="n">
        <v>2022</v>
      </c>
      <c r="E894" t="n">
        <v>1</v>
      </c>
      <c r="F894" t="inlineStr">
        <is>
          <t>PAC</t>
        </is>
      </c>
      <c r="G894" s="4" t="n">
        <v>116</v>
      </c>
      <c r="H894" s="4" t="n">
        <v>74</v>
      </c>
      <c r="I894" s="4" t="n">
        <v>190</v>
      </c>
      <c r="J894" s="4" t="n">
        <v>16</v>
      </c>
      <c r="K894" s="4" t="n">
        <v>3</v>
      </c>
      <c r="L894" s="3" t="n">
        <v>479300.86</v>
      </c>
      <c r="M894" s="3" t="n">
        <v>488023.26</v>
      </c>
      <c r="N894" s="3" t="n">
        <v>967324.12</v>
      </c>
      <c r="O894" s="4" t="str"/>
      <c r="P894" s="4" t="str"/>
      <c r="Q894" s="4" t="str"/>
      <c r="R894" s="4" t="str"/>
      <c r="S894" s="4" t="str"/>
      <c r="T894" s="4" t="str"/>
      <c r="U894" s="4" t="str"/>
      <c r="V894" s="4" t="n">
        <v>2</v>
      </c>
    </row>
    <row r="895">
      <c r="A895" t="n">
        <v>114</v>
      </c>
      <c r="B895" t="inlineStr">
        <is>
          <t>20132509876</t>
        </is>
      </c>
      <c r="C895" t="inlineStr">
        <is>
          <t>COOPERATIVA AGRARIA CAFETALERA MARANURA LTDA 129</t>
        </is>
      </c>
      <c r="D895" s="6" t="n">
        <v>2023</v>
      </c>
      <c r="E895" t="n">
        <v>1</v>
      </c>
      <c r="F895" t="inlineStr">
        <is>
          <t>PAC</t>
        </is>
      </c>
      <c r="G895" s="4" t="n">
        <v>116</v>
      </c>
      <c r="H895" s="4" t="n">
        <v>74</v>
      </c>
      <c r="I895" s="4" t="n">
        <v>190</v>
      </c>
      <c r="J895" s="4" t="n">
        <v>33</v>
      </c>
      <c r="K895" s="4" t="n">
        <v>2</v>
      </c>
      <c r="L895" s="3" t="n">
        <v>2195856.67</v>
      </c>
      <c r="M895" s="3" t="n">
        <v>882708.3</v>
      </c>
      <c r="N895" s="3" t="n">
        <v>3078564.97</v>
      </c>
      <c r="O895" s="4" t="n">
        <v>0</v>
      </c>
      <c r="P895" s="4" t="n">
        <v>2195856.67</v>
      </c>
      <c r="Q895" s="4" t="n">
        <v>0</v>
      </c>
      <c r="R895" s="4" t="n">
        <v>882708.3</v>
      </c>
      <c r="S895" s="4" t="n">
        <v>0</v>
      </c>
      <c r="T895" s="4" t="n">
        <v>0</v>
      </c>
      <c r="U895" s="4" t="n">
        <v>3078564.97</v>
      </c>
      <c r="V895" s="4" t="n">
        <v>2</v>
      </c>
    </row>
    <row r="896">
      <c r="A896" t="n">
        <v>114</v>
      </c>
      <c r="B896" t="inlineStr">
        <is>
          <t>20132509876</t>
        </is>
      </c>
      <c r="C896" t="inlineStr">
        <is>
          <t>COOPERATIVA AGRARIA CAFETALERA MARANURA LTDA 129</t>
        </is>
      </c>
      <c r="D896" s="6" t="n">
        <v>2024</v>
      </c>
      <c r="F896" t="inlineStr">
        <is>
          <t>PAC</t>
        </is>
      </c>
      <c r="G896" s="4" t="n">
        <v>0</v>
      </c>
      <c r="H896" s="4" t="n">
        <v>0</v>
      </c>
      <c r="I896" s="4" t="n">
        <v>0</v>
      </c>
      <c r="J896" s="4" t="n">
        <v>0</v>
      </c>
      <c r="K896" s="4" t="n">
        <v>0</v>
      </c>
      <c r="L896" s="3" t="n">
        <v>0</v>
      </c>
      <c r="M896" s="3" t="n">
        <v>0</v>
      </c>
      <c r="N896" s="3" t="n">
        <v>0</v>
      </c>
      <c r="O896" s="4" t="n">
        <v>0</v>
      </c>
      <c r="P896" s="4" t="n">
        <v>0</v>
      </c>
      <c r="Q896" s="4" t="str"/>
      <c r="R896" s="4" t="n">
        <v>0</v>
      </c>
      <c r="S896" s="4" t="n">
        <v>0</v>
      </c>
      <c r="T896" s="4" t="n">
        <v>0</v>
      </c>
      <c r="U896" s="4" t="n">
        <v>0</v>
      </c>
      <c r="V896" s="4" t="n">
        <v>2</v>
      </c>
    </row>
    <row r="897">
      <c r="A897" t="n">
        <v>114</v>
      </c>
      <c r="B897" t="inlineStr">
        <is>
          <t>20132509876</t>
        </is>
      </c>
      <c r="C897" t="inlineStr">
        <is>
          <t>COOPERATIVA AGRARIA CAFETALERA MARANURA LTDA 129</t>
        </is>
      </c>
      <c r="D897" s="6" t="n">
        <v>2025</v>
      </c>
      <c r="F897" t="inlineStr">
        <is>
          <t>PAC</t>
        </is>
      </c>
      <c r="G897" s="4" t="n">
        <v>0</v>
      </c>
      <c r="H897" s="4" t="n">
        <v>0</v>
      </c>
      <c r="I897" s="4" t="n">
        <v>0</v>
      </c>
      <c r="J897" s="4" t="n">
        <v>0</v>
      </c>
      <c r="K897" s="4" t="n">
        <v>0</v>
      </c>
      <c r="L897" s="3" t="n">
        <v>0</v>
      </c>
      <c r="M897" s="3" t="n">
        <v>0</v>
      </c>
      <c r="N897" s="3" t="n">
        <v>0</v>
      </c>
      <c r="O897" s="4" t="n">
        <v>0</v>
      </c>
      <c r="P897" s="4" t="n">
        <v>0</v>
      </c>
      <c r="Q897" s="4" t="str"/>
      <c r="R897" s="4" t="n">
        <v>0</v>
      </c>
      <c r="S897" s="4" t="n">
        <v>0</v>
      </c>
      <c r="T897" s="4" t="n">
        <v>0</v>
      </c>
      <c r="U897" s="4" t="n">
        <v>0</v>
      </c>
      <c r="V897" s="4" t="n">
        <v>2</v>
      </c>
    </row>
    <row r="898">
      <c r="A898" t="n">
        <v>115</v>
      </c>
      <c r="B898" t="inlineStr">
        <is>
          <t>20132509795</t>
        </is>
      </c>
      <c r="C898" t="inlineStr">
        <is>
          <t>COOPERATIVA AGRARIA CAFETALERA JOSE OLAYA LTDA N° 252</t>
        </is>
      </c>
      <c r="D898" s="6" t="n">
        <v>2018</v>
      </c>
      <c r="E898" t="n">
        <v>1</v>
      </c>
      <c r="F898" t="inlineStr">
        <is>
          <t>PAC</t>
        </is>
      </c>
      <c r="G898" s="4" t="str"/>
      <c r="H898" s="4" t="str"/>
      <c r="I898" s="4" t="n">
        <v>264</v>
      </c>
      <c r="J898" s="4" t="str"/>
      <c r="K898" s="4" t="str"/>
      <c r="L898" s="3" t="str"/>
      <c r="M898" s="3" t="str"/>
      <c r="N898" s="3" t="n">
        <v>0</v>
      </c>
      <c r="O898" s="4" t="str"/>
      <c r="P898" s="4" t="str"/>
      <c r="Q898" s="4" t="str"/>
      <c r="R898" s="4" t="str"/>
      <c r="S898" s="4" t="str"/>
      <c r="T898" s="4" t="str"/>
      <c r="U898" s="4" t="str"/>
      <c r="V898" s="4" t="n">
        <v>2</v>
      </c>
    </row>
    <row r="899">
      <c r="A899" t="n">
        <v>115</v>
      </c>
      <c r="B899" t="inlineStr">
        <is>
          <t>20132509795</t>
        </is>
      </c>
      <c r="C899" t="inlineStr">
        <is>
          <t>COOPERATIVA AGRARIA CAFETALERA JOSE OLAYA LTDA N° 252</t>
        </is>
      </c>
      <c r="D899" s="6" t="n">
        <v>2019</v>
      </c>
      <c r="E899" t="n">
        <v>1</v>
      </c>
      <c r="F899" t="inlineStr">
        <is>
          <t>PAC</t>
        </is>
      </c>
      <c r="G899" s="4" t="n">
        <v>188</v>
      </c>
      <c r="H899" s="4" t="n">
        <v>30</v>
      </c>
      <c r="I899" s="4" t="n">
        <v>218</v>
      </c>
      <c r="J899" s="4" t="str"/>
      <c r="K899" s="4" t="str"/>
      <c r="L899" s="3" t="n">
        <v>0</v>
      </c>
      <c r="M899" s="3" t="n">
        <v>2788235.18</v>
      </c>
      <c r="N899" s="3" t="n">
        <v>2788235.18</v>
      </c>
      <c r="O899" s="4" t="str"/>
      <c r="P899" s="4" t="str"/>
      <c r="Q899" s="4" t="str"/>
      <c r="R899" s="4" t="str"/>
      <c r="S899" s="4" t="str"/>
      <c r="T899" s="4" t="str"/>
      <c r="U899" s="4" t="str"/>
      <c r="V899" s="4" t="n">
        <v>2</v>
      </c>
    </row>
    <row r="900">
      <c r="A900" t="n">
        <v>115</v>
      </c>
      <c r="B900" t="inlineStr">
        <is>
          <t>20132509795</t>
        </is>
      </c>
      <c r="C900" t="inlineStr">
        <is>
          <t>COOPERATIVA AGRARIA CAFETALERA JOSE OLAYA LTDA N° 252</t>
        </is>
      </c>
      <c r="D900" s="6" t="n">
        <v>2020</v>
      </c>
      <c r="E900" t="n">
        <v>1</v>
      </c>
      <c r="F900" t="inlineStr">
        <is>
          <t>PAC</t>
        </is>
      </c>
      <c r="G900" s="4" t="n">
        <v>197</v>
      </c>
      <c r="H900" s="4" t="n">
        <v>32</v>
      </c>
      <c r="I900" s="4" t="n">
        <v>229</v>
      </c>
      <c r="J900" s="4" t="n">
        <v>0</v>
      </c>
      <c r="K900" s="4" t="n">
        <v>8</v>
      </c>
      <c r="L900" s="3" t="n">
        <v>0</v>
      </c>
      <c r="M900" s="3" t="n">
        <v>983684.64</v>
      </c>
      <c r="N900" s="3" t="n">
        <v>983684.64</v>
      </c>
      <c r="O900" s="4" t="str"/>
      <c r="P900" s="4" t="str"/>
      <c r="Q900" s="4" t="str"/>
      <c r="R900" s="4" t="str"/>
      <c r="S900" s="4" t="str"/>
      <c r="T900" s="4" t="str"/>
      <c r="U900" s="4" t="str"/>
      <c r="V900" s="4" t="n">
        <v>2</v>
      </c>
    </row>
    <row r="901">
      <c r="A901" t="n">
        <v>115</v>
      </c>
      <c r="B901" t="inlineStr">
        <is>
          <t>20132509795</t>
        </is>
      </c>
      <c r="C901" t="inlineStr">
        <is>
          <t>COOPERATIVA AGRARIA CAFETALERA JOSE OLAYA LTDA N° 252</t>
        </is>
      </c>
      <c r="D901" s="6" t="n">
        <v>2021</v>
      </c>
      <c r="E901" t="n">
        <v>1</v>
      </c>
      <c r="F901" t="inlineStr">
        <is>
          <t>PAC</t>
        </is>
      </c>
      <c r="G901" s="4" t="n">
        <v>227</v>
      </c>
      <c r="H901" s="4" t="n">
        <v>54</v>
      </c>
      <c r="I901" s="4" t="n">
        <v>281</v>
      </c>
      <c r="J901" s="4" t="n">
        <v>20</v>
      </c>
      <c r="K901" s="4" t="n">
        <v>4</v>
      </c>
      <c r="L901" s="3" t="n">
        <v>113752.69</v>
      </c>
      <c r="M901" s="3" t="n">
        <v>2217448.79</v>
      </c>
      <c r="N901" s="3" t="n">
        <v>2331201.48</v>
      </c>
      <c r="O901" s="4" t="str"/>
      <c r="P901" s="4" t="str"/>
      <c r="Q901" s="4" t="str"/>
      <c r="R901" s="4" t="str"/>
      <c r="S901" s="4" t="str"/>
      <c r="T901" s="4" t="str"/>
      <c r="U901" s="4" t="str"/>
      <c r="V901" s="4" t="n">
        <v>2</v>
      </c>
    </row>
    <row r="902">
      <c r="A902" t="n">
        <v>115</v>
      </c>
      <c r="B902" t="inlineStr">
        <is>
          <t>20132509795</t>
        </is>
      </c>
      <c r="C902" t="inlineStr">
        <is>
          <t>COOPERATIVA AGRARIA CAFETALERA JOSE OLAYA LTDA N° 252</t>
        </is>
      </c>
      <c r="D902" s="6" t="n">
        <v>2022</v>
      </c>
      <c r="E902" t="n">
        <v>1</v>
      </c>
      <c r="F902" t="inlineStr">
        <is>
          <t>PAC</t>
        </is>
      </c>
      <c r="G902" s="4" t="n">
        <v>227</v>
      </c>
      <c r="H902" s="4" t="n">
        <v>54</v>
      </c>
      <c r="I902" s="4" t="n">
        <v>281</v>
      </c>
      <c r="J902" s="4" t="n">
        <v>15</v>
      </c>
      <c r="K902" s="4" t="n">
        <v>3</v>
      </c>
      <c r="L902" s="3" t="n">
        <v>0</v>
      </c>
      <c r="M902" s="3" t="n">
        <v>4795406.38</v>
      </c>
      <c r="N902" s="3" t="n">
        <v>4795406.38</v>
      </c>
      <c r="O902" s="4" t="str"/>
      <c r="P902" s="4" t="str"/>
      <c r="Q902" s="4" t="str"/>
      <c r="R902" s="4" t="str"/>
      <c r="S902" s="4" t="str"/>
      <c r="T902" s="4" t="str"/>
      <c r="U902" s="4" t="str"/>
      <c r="V902" s="4" t="n">
        <v>2</v>
      </c>
    </row>
    <row r="903">
      <c r="A903" t="n">
        <v>115</v>
      </c>
      <c r="B903" t="inlineStr">
        <is>
          <t>20132509795</t>
        </is>
      </c>
      <c r="C903" t="inlineStr">
        <is>
          <t>COOPERATIVA AGRARIA CAFETALERA JOSE OLAYA LTDA N° 252</t>
        </is>
      </c>
      <c r="D903" s="6" t="n">
        <v>2023</v>
      </c>
      <c r="E903" t="n">
        <v>1</v>
      </c>
      <c r="F903" t="inlineStr">
        <is>
          <t>PAC</t>
        </is>
      </c>
      <c r="G903" s="4" t="n">
        <v>227</v>
      </c>
      <c r="H903" s="4" t="n">
        <v>54</v>
      </c>
      <c r="I903" s="4" t="n">
        <v>281</v>
      </c>
      <c r="J903" s="4" t="n">
        <v>26</v>
      </c>
      <c r="K903" s="4" t="n">
        <v>5</v>
      </c>
      <c r="L903" s="3" t="n">
        <v>5497.5</v>
      </c>
      <c r="M903" s="3" t="n">
        <v>4450109.84</v>
      </c>
      <c r="N903" s="3" t="n">
        <v>4455607.34</v>
      </c>
      <c r="O903" s="4" t="n">
        <v>5197.5</v>
      </c>
      <c r="P903" s="4" t="n">
        <v>132</v>
      </c>
      <c r="Q903" s="4" t="n">
        <v>0</v>
      </c>
      <c r="R903" s="4" t="n">
        <v>4450277.84</v>
      </c>
      <c r="S903" s="4" t="n">
        <v>0</v>
      </c>
      <c r="T903" s="4" t="n">
        <v>0</v>
      </c>
      <c r="U903" s="4" t="n">
        <v>4455607.34</v>
      </c>
      <c r="V903" s="4" t="n">
        <v>2</v>
      </c>
    </row>
    <row r="904">
      <c r="A904" t="n">
        <v>115</v>
      </c>
      <c r="B904" t="inlineStr">
        <is>
          <t>20132509795</t>
        </is>
      </c>
      <c r="C904" t="inlineStr">
        <is>
          <t>COOPERATIVA AGRARIA CAFETALERA JOSE OLAYA LTDA N° 252</t>
        </is>
      </c>
      <c r="D904" s="6" t="n">
        <v>2024</v>
      </c>
      <c r="F904" t="inlineStr">
        <is>
          <t>PAC</t>
        </is>
      </c>
      <c r="G904" s="4" t="n">
        <v>0</v>
      </c>
      <c r="H904" s="4" t="n">
        <v>0</v>
      </c>
      <c r="I904" s="4" t="n">
        <v>0</v>
      </c>
      <c r="J904" s="4" t="n">
        <v>0</v>
      </c>
      <c r="K904" s="4" t="n">
        <v>0</v>
      </c>
      <c r="L904" s="3" t="n">
        <v>0</v>
      </c>
      <c r="M904" s="3" t="n">
        <v>0</v>
      </c>
      <c r="N904" s="3" t="n">
        <v>0</v>
      </c>
      <c r="O904" s="4" t="n">
        <v>0</v>
      </c>
      <c r="P904" s="4" t="n">
        <v>0</v>
      </c>
      <c r="Q904" s="4" t="str"/>
      <c r="R904" s="4" t="n">
        <v>0</v>
      </c>
      <c r="S904" s="4" t="n">
        <v>0</v>
      </c>
      <c r="T904" s="4" t="n">
        <v>0</v>
      </c>
      <c r="U904" s="4" t="n">
        <v>0</v>
      </c>
      <c r="V904" s="4" t="n">
        <v>2</v>
      </c>
    </row>
    <row r="905">
      <c r="A905" t="n">
        <v>115</v>
      </c>
      <c r="B905" t="inlineStr">
        <is>
          <t>20132509795</t>
        </is>
      </c>
      <c r="C905" t="inlineStr">
        <is>
          <t>COOPERATIVA AGRARIA CAFETALERA JOSE OLAYA LTDA N° 252</t>
        </is>
      </c>
      <c r="D905" s="6" t="n">
        <v>2025</v>
      </c>
      <c r="F905" t="inlineStr">
        <is>
          <t>PAC</t>
        </is>
      </c>
      <c r="G905" s="4" t="n">
        <v>0</v>
      </c>
      <c r="H905" s="4" t="n">
        <v>0</v>
      </c>
      <c r="I905" s="4" t="n">
        <v>0</v>
      </c>
      <c r="J905" s="4" t="n">
        <v>0</v>
      </c>
      <c r="K905" s="4" t="n">
        <v>0</v>
      </c>
      <c r="L905" s="3" t="n">
        <v>0</v>
      </c>
      <c r="M905" s="3" t="n">
        <v>0</v>
      </c>
      <c r="N905" s="3" t="n">
        <v>0</v>
      </c>
      <c r="O905" s="4" t="n">
        <v>0</v>
      </c>
      <c r="P905" s="4" t="n">
        <v>0</v>
      </c>
      <c r="Q905" s="4" t="str"/>
      <c r="R905" s="4" t="n">
        <v>0</v>
      </c>
      <c r="S905" s="4" t="n">
        <v>0</v>
      </c>
      <c r="T905" s="4" t="n">
        <v>0</v>
      </c>
      <c r="U905" s="4" t="n">
        <v>0</v>
      </c>
      <c r="V905" s="4" t="n">
        <v>2</v>
      </c>
    </row>
    <row r="906">
      <c r="A906" t="n">
        <v>116</v>
      </c>
      <c r="B906" t="inlineStr">
        <is>
          <t>20136201132</t>
        </is>
      </c>
      <c r="C906" t="inlineStr">
        <is>
          <t>COOPERATIVA AGRARIA CAFETALERA ALTO URUBAMBA LTDA NÓ 239.</t>
        </is>
      </c>
      <c r="D906" s="6" t="n">
        <v>2018</v>
      </c>
      <c r="F906" t="inlineStr">
        <is>
          <t>PAC</t>
        </is>
      </c>
      <c r="G906" s="4" t="str"/>
      <c r="H906" s="4" t="str"/>
      <c r="I906" s="4" t="n">
        <v>0</v>
      </c>
      <c r="J906" s="4" t="str"/>
      <c r="K906" s="4" t="str"/>
      <c r="L906" s="3" t="str"/>
      <c r="M906" s="3" t="str"/>
      <c r="N906" s="3" t="n">
        <v>0</v>
      </c>
      <c r="O906" s="4" t="str"/>
      <c r="P906" s="4" t="str"/>
      <c r="Q906" s="4" t="str"/>
      <c r="R906" s="4" t="str"/>
      <c r="S906" s="4" t="str"/>
      <c r="T906" s="4" t="str"/>
      <c r="U906" s="4" t="str"/>
      <c r="V906" s="4" t="n">
        <v>2</v>
      </c>
    </row>
    <row r="907">
      <c r="A907" t="n">
        <v>116</v>
      </c>
      <c r="B907" t="inlineStr">
        <is>
          <t>20136201132</t>
        </is>
      </c>
      <c r="C907" t="inlineStr">
        <is>
          <t>COOPERATIVA AGRARIA CAFETALERA ALTO URUBAMBA LTDA NÓ 239.</t>
        </is>
      </c>
      <c r="D907" s="6" t="n">
        <v>2019</v>
      </c>
      <c r="E907" t="n">
        <v>1</v>
      </c>
      <c r="F907" t="inlineStr">
        <is>
          <t>PAC</t>
        </is>
      </c>
      <c r="G907" s="4" t="n">
        <v>48</v>
      </c>
      <c r="H907" s="4" t="n">
        <v>19</v>
      </c>
      <c r="I907" s="4" t="n">
        <v>67</v>
      </c>
      <c r="J907" s="4" t="str"/>
      <c r="K907" s="4" t="str"/>
      <c r="L907" s="3" t="n">
        <v>262808.81</v>
      </c>
      <c r="M907" s="3" t="n">
        <v>198454</v>
      </c>
      <c r="N907" s="3" t="n">
        <v>461262.81</v>
      </c>
      <c r="O907" s="4" t="str"/>
      <c r="P907" s="4" t="str"/>
      <c r="Q907" s="4" t="str"/>
      <c r="R907" s="4" t="str"/>
      <c r="S907" s="4" t="str"/>
      <c r="T907" s="4" t="str"/>
      <c r="U907" s="4" t="str"/>
      <c r="V907" s="4" t="n">
        <v>2</v>
      </c>
    </row>
    <row r="908">
      <c r="A908" t="n">
        <v>116</v>
      </c>
      <c r="B908" t="inlineStr">
        <is>
          <t>20136201132</t>
        </is>
      </c>
      <c r="C908" t="inlineStr">
        <is>
          <t>COOPERATIVA AGRARIA CAFETALERA ALTO URUBAMBA LTDA NÓ 239.</t>
        </is>
      </c>
      <c r="D908" s="6" t="n">
        <v>2020</v>
      </c>
      <c r="E908" t="n">
        <v>1</v>
      </c>
      <c r="F908" t="inlineStr">
        <is>
          <t>PAC</t>
        </is>
      </c>
      <c r="G908" s="4" t="n">
        <v>59</v>
      </c>
      <c r="H908" s="4" t="n">
        <v>22</v>
      </c>
      <c r="I908" s="4" t="n">
        <v>81</v>
      </c>
      <c r="J908" s="4" t="n">
        <v>0</v>
      </c>
      <c r="K908" s="4" t="n">
        <v>5</v>
      </c>
      <c r="L908" s="3" t="n">
        <v>1271031.72</v>
      </c>
      <c r="M908" s="3" t="n">
        <v>0</v>
      </c>
      <c r="N908" s="3" t="n">
        <v>1271031.72</v>
      </c>
      <c r="O908" s="4" t="str"/>
      <c r="P908" s="4" t="str"/>
      <c r="Q908" s="4" t="str"/>
      <c r="R908" s="4" t="str"/>
      <c r="S908" s="4" t="str"/>
      <c r="T908" s="4" t="str"/>
      <c r="U908" s="4" t="str"/>
      <c r="V908" s="4" t="n">
        <v>2</v>
      </c>
    </row>
    <row r="909">
      <c r="A909" t="n">
        <v>116</v>
      </c>
      <c r="B909" t="inlineStr">
        <is>
          <t>20136201132</t>
        </is>
      </c>
      <c r="C909" t="inlineStr">
        <is>
          <t>COOPERATIVA AGRARIA CAFETALERA ALTO URUBAMBA LTDA NÓ 239.</t>
        </is>
      </c>
      <c r="D909" s="6" t="n">
        <v>2021</v>
      </c>
      <c r="E909" t="n">
        <v>1</v>
      </c>
      <c r="F909" t="inlineStr">
        <is>
          <t>PAC</t>
        </is>
      </c>
      <c r="G909" s="4" t="n">
        <v>61</v>
      </c>
      <c r="H909" s="4" t="n">
        <v>24</v>
      </c>
      <c r="I909" s="4" t="n">
        <v>85</v>
      </c>
      <c r="J909" s="4" t="n">
        <v>35</v>
      </c>
      <c r="K909" s="4" t="n">
        <v>6</v>
      </c>
      <c r="L909" s="3" t="n">
        <v>3109929.92</v>
      </c>
      <c r="M909" s="3" t="n">
        <v>0</v>
      </c>
      <c r="N909" s="3" t="n">
        <v>3109929.92</v>
      </c>
      <c r="O909" s="4" t="str"/>
      <c r="P909" s="4" t="str"/>
      <c r="Q909" s="4" t="str"/>
      <c r="R909" s="4" t="str"/>
      <c r="S909" s="4" t="str"/>
      <c r="T909" s="4" t="str"/>
      <c r="U909" s="4" t="str"/>
      <c r="V909" s="4" t="n">
        <v>2</v>
      </c>
    </row>
    <row r="910">
      <c r="A910" t="n">
        <v>116</v>
      </c>
      <c r="B910" t="inlineStr">
        <is>
          <t>20136201132</t>
        </is>
      </c>
      <c r="C910" t="inlineStr">
        <is>
          <t>COOPERATIVA AGRARIA CAFETALERA ALTO URUBAMBA LTDA NÓ 239.</t>
        </is>
      </c>
      <c r="D910" s="6" t="n">
        <v>2022</v>
      </c>
      <c r="E910" t="n">
        <v>1</v>
      </c>
      <c r="F910" t="inlineStr">
        <is>
          <t>PAC</t>
        </is>
      </c>
      <c r="G910" s="4" t="n">
        <v>61</v>
      </c>
      <c r="H910" s="4" t="n">
        <v>24</v>
      </c>
      <c r="I910" s="4" t="n">
        <v>85</v>
      </c>
      <c r="J910" s="4" t="n">
        <v>30</v>
      </c>
      <c r="K910" s="4" t="n">
        <v>5</v>
      </c>
      <c r="L910" s="3" t="n">
        <v>1086104.29</v>
      </c>
      <c r="M910" s="3" t="n">
        <v>39946.4</v>
      </c>
      <c r="N910" s="3" t="n">
        <v>1126050.69</v>
      </c>
      <c r="O910" s="4" t="str"/>
      <c r="P910" s="4" t="str"/>
      <c r="Q910" s="4" t="str"/>
      <c r="R910" s="4" t="str"/>
      <c r="S910" s="4" t="str"/>
      <c r="T910" s="4" t="str"/>
      <c r="U910" s="4" t="str"/>
      <c r="V910" s="4" t="n">
        <v>2</v>
      </c>
    </row>
    <row r="911">
      <c r="A911" t="n">
        <v>116</v>
      </c>
      <c r="B911" t="inlineStr">
        <is>
          <t>20136201132</t>
        </is>
      </c>
      <c r="C911" t="inlineStr">
        <is>
          <t>COOPERATIVA AGRARIA CAFETALERA ALTO URUBAMBA LTDA NÓ 239.</t>
        </is>
      </c>
      <c r="D911" s="6" t="n">
        <v>2023</v>
      </c>
      <c r="E911" t="n">
        <v>1</v>
      </c>
      <c r="F911" t="inlineStr">
        <is>
          <t>PAC</t>
        </is>
      </c>
      <c r="G911" s="4" t="n">
        <v>61</v>
      </c>
      <c r="H911" s="4" t="n">
        <v>24</v>
      </c>
      <c r="I911" s="4" t="n">
        <v>85</v>
      </c>
      <c r="J911" s="4" t="n">
        <v>28</v>
      </c>
      <c r="K911" s="4" t="n">
        <v>0</v>
      </c>
      <c r="L911" s="3" t="n">
        <v>2596074.75</v>
      </c>
      <c r="M911" s="3" t="n">
        <v>40395.6</v>
      </c>
      <c r="N911" s="3" t="n">
        <v>2636470.35</v>
      </c>
      <c r="O911" s="4" t="n">
        <v>0</v>
      </c>
      <c r="P911" s="4" t="n">
        <v>0</v>
      </c>
      <c r="Q911" s="4" t="n">
        <v>0</v>
      </c>
      <c r="R911" s="4" t="n">
        <v>2636471.1151</v>
      </c>
      <c r="S911" s="4" t="n">
        <v>0</v>
      </c>
      <c r="T911" s="4" t="n">
        <v>0</v>
      </c>
      <c r="U911" s="4" t="n">
        <v>2636471.1151</v>
      </c>
      <c r="V911" s="4" t="n">
        <v>2</v>
      </c>
    </row>
    <row r="912">
      <c r="A912" t="n">
        <v>116</v>
      </c>
      <c r="B912" t="inlineStr">
        <is>
          <t>20136201132</t>
        </is>
      </c>
      <c r="C912" t="inlineStr">
        <is>
          <t>COOPERATIVA AGRARIA CAFETALERA ALTO URUBAMBA LTDA NÓ 239.</t>
        </is>
      </c>
      <c r="D912" s="6" t="n">
        <v>2024</v>
      </c>
      <c r="F912" t="inlineStr">
        <is>
          <t>PAC</t>
        </is>
      </c>
      <c r="G912" s="4" t="n">
        <v>0</v>
      </c>
      <c r="H912" s="4" t="n">
        <v>0</v>
      </c>
      <c r="I912" s="4" t="n">
        <v>0</v>
      </c>
      <c r="J912" s="4" t="n">
        <v>0</v>
      </c>
      <c r="K912" s="4" t="n">
        <v>0</v>
      </c>
      <c r="L912" s="3" t="n">
        <v>0</v>
      </c>
      <c r="M912" s="3" t="n">
        <v>0</v>
      </c>
      <c r="N912" s="3" t="n">
        <v>0</v>
      </c>
      <c r="O912" s="4" t="n">
        <v>0</v>
      </c>
      <c r="P912" s="4" t="n">
        <v>0</v>
      </c>
      <c r="Q912" s="4" t="str"/>
      <c r="R912" s="4" t="n">
        <v>0</v>
      </c>
      <c r="S912" s="4" t="n">
        <v>0</v>
      </c>
      <c r="T912" s="4" t="n">
        <v>0</v>
      </c>
      <c r="U912" s="4" t="n">
        <v>0</v>
      </c>
      <c r="V912" s="4" t="n">
        <v>2</v>
      </c>
    </row>
    <row r="913">
      <c r="A913" t="n">
        <v>116</v>
      </c>
      <c r="B913" t="inlineStr">
        <is>
          <t>20136201132</t>
        </is>
      </c>
      <c r="C913" t="inlineStr">
        <is>
          <t>COOPERATIVA AGRARIA CAFETALERA ALTO URUBAMBA LTDA NÓ 239.</t>
        </is>
      </c>
      <c r="D913" s="6" t="n">
        <v>2025</v>
      </c>
      <c r="F913" t="inlineStr">
        <is>
          <t>PAC</t>
        </is>
      </c>
      <c r="G913" s="4" t="n">
        <v>0</v>
      </c>
      <c r="H913" s="4" t="n">
        <v>0</v>
      </c>
      <c r="I913" s="4" t="n">
        <v>0</v>
      </c>
      <c r="J913" s="4" t="n">
        <v>0</v>
      </c>
      <c r="K913" s="4" t="n">
        <v>0</v>
      </c>
      <c r="L913" s="3" t="n">
        <v>0</v>
      </c>
      <c r="M913" s="3" t="n">
        <v>0</v>
      </c>
      <c r="N913" s="3" t="n">
        <v>0</v>
      </c>
      <c r="O913" s="4" t="n">
        <v>0</v>
      </c>
      <c r="P913" s="4" t="n">
        <v>0</v>
      </c>
      <c r="Q913" s="4" t="str"/>
      <c r="R913" s="4" t="n">
        <v>0</v>
      </c>
      <c r="S913" s="4" t="n">
        <v>0</v>
      </c>
      <c r="T913" s="4" t="n">
        <v>0</v>
      </c>
      <c r="U913" s="4" t="n">
        <v>0</v>
      </c>
      <c r="V913" s="4" t="n">
        <v>2</v>
      </c>
    </row>
    <row r="914">
      <c r="A914" t="n">
        <v>117</v>
      </c>
      <c r="B914" t="inlineStr">
        <is>
          <t>20132509876</t>
        </is>
      </c>
      <c r="C914" t="inlineStr">
        <is>
          <t>COOPERATIVA AGRARIA CAFETALERA MARANURA LTDA 129</t>
        </is>
      </c>
      <c r="D914" s="6" t="n">
        <v>2018</v>
      </c>
      <c r="E914" t="n">
        <v>1</v>
      </c>
      <c r="F914" t="inlineStr">
        <is>
          <t>PAC</t>
        </is>
      </c>
      <c r="G914" s="4" t="str"/>
      <c r="H914" s="4" t="str"/>
      <c r="I914" s="4" t="n">
        <v>39</v>
      </c>
      <c r="J914" s="4" t="str"/>
      <c r="K914" s="4" t="str"/>
      <c r="L914" s="3" t="str"/>
      <c r="M914" s="3" t="str"/>
      <c r="N914" s="3" t="n">
        <v>0</v>
      </c>
      <c r="O914" s="4" t="str"/>
      <c r="P914" s="4" t="str"/>
      <c r="Q914" s="4" t="str"/>
      <c r="R914" s="4" t="str"/>
      <c r="S914" s="4" t="str"/>
      <c r="T914" s="4" t="str"/>
      <c r="U914" s="4" t="str"/>
      <c r="V914" s="4" t="n">
        <v>2</v>
      </c>
    </row>
    <row r="915">
      <c r="A915" t="n">
        <v>117</v>
      </c>
      <c r="B915" t="inlineStr">
        <is>
          <t>20132509876</t>
        </is>
      </c>
      <c r="C915" t="inlineStr">
        <is>
          <t>COOPERATIVA AGRARIA CAFETALERA MARANURA LTDA 129</t>
        </is>
      </c>
      <c r="D915" s="6" t="n">
        <v>2019</v>
      </c>
      <c r="E915" t="n">
        <v>1</v>
      </c>
      <c r="F915" t="inlineStr">
        <is>
          <t>PAC</t>
        </is>
      </c>
      <c r="G915" s="4" t="n">
        <v>39</v>
      </c>
      <c r="H915" s="4" t="n">
        <v>16</v>
      </c>
      <c r="I915" s="4" t="n">
        <v>55</v>
      </c>
      <c r="J915" s="4" t="str"/>
      <c r="K915" s="4" t="str"/>
      <c r="L915" s="3" t="n">
        <v>24762.52</v>
      </c>
      <c r="M915" s="3" t="n">
        <v>0</v>
      </c>
      <c r="N915" s="3" t="n">
        <v>24762.52</v>
      </c>
      <c r="O915" s="4" t="str"/>
      <c r="P915" s="4" t="str"/>
      <c r="Q915" s="4" t="str"/>
      <c r="R915" s="4" t="str"/>
      <c r="S915" s="4" t="str"/>
      <c r="T915" s="4" t="str"/>
      <c r="U915" s="4" t="str"/>
      <c r="V915" s="4" t="n">
        <v>2</v>
      </c>
    </row>
    <row r="916">
      <c r="A916" t="n">
        <v>117</v>
      </c>
      <c r="B916" t="inlineStr">
        <is>
          <t>20132509876</t>
        </is>
      </c>
      <c r="C916" t="inlineStr">
        <is>
          <t>COOPERATIVA AGRARIA CAFETALERA MARANURA LTDA 129</t>
        </is>
      </c>
      <c r="D916" s="6" t="n">
        <v>2020</v>
      </c>
      <c r="E916" t="n">
        <v>1</v>
      </c>
      <c r="F916" t="inlineStr">
        <is>
          <t>PAC</t>
        </is>
      </c>
      <c r="G916" s="4" t="n">
        <v>43</v>
      </c>
      <c r="H916" s="4" t="n">
        <v>18</v>
      </c>
      <c r="I916" s="4" t="n">
        <v>61</v>
      </c>
      <c r="J916" s="4" t="n">
        <v>0</v>
      </c>
      <c r="K916" s="4" t="n">
        <v>5</v>
      </c>
      <c r="L916" s="3" t="n">
        <v>43026.51</v>
      </c>
      <c r="M916" s="3" t="n">
        <v>0</v>
      </c>
      <c r="N916" s="3" t="n">
        <v>43026.51</v>
      </c>
      <c r="O916" s="4" t="str"/>
      <c r="P916" s="4" t="str"/>
      <c r="Q916" s="4" t="str"/>
      <c r="R916" s="4" t="str"/>
      <c r="S916" s="4" t="str"/>
      <c r="T916" s="4" t="str"/>
      <c r="U916" s="4" t="str"/>
      <c r="V916" s="4" t="n">
        <v>2</v>
      </c>
    </row>
    <row r="917">
      <c r="A917" t="n">
        <v>117</v>
      </c>
      <c r="B917" t="inlineStr">
        <is>
          <t>20132509876</t>
        </is>
      </c>
      <c r="C917" t="inlineStr">
        <is>
          <t>COOPERATIVA AGRARIA CAFETALERA MARANURA LTDA 129</t>
        </is>
      </c>
      <c r="D917" s="6" t="n">
        <v>2021</v>
      </c>
      <c r="E917" t="n">
        <v>1</v>
      </c>
      <c r="F917" t="inlineStr">
        <is>
          <t>PAC</t>
        </is>
      </c>
      <c r="G917" s="4" t="n">
        <v>32</v>
      </c>
      <c r="H917" s="4" t="n">
        <v>15</v>
      </c>
      <c r="I917" s="4" t="n">
        <v>47</v>
      </c>
      <c r="J917" s="4" t="n">
        <v>27</v>
      </c>
      <c r="K917" s="4" t="n">
        <v>6</v>
      </c>
      <c r="L917" s="3" t="n">
        <v>61460</v>
      </c>
      <c r="M917" s="3" t="n">
        <v>0</v>
      </c>
      <c r="N917" s="3" t="n">
        <v>61460</v>
      </c>
      <c r="O917" s="4" t="str"/>
      <c r="P917" s="4" t="str"/>
      <c r="Q917" s="4" t="str"/>
      <c r="R917" s="4" t="str"/>
      <c r="S917" s="4" t="str"/>
      <c r="T917" s="4" t="str"/>
      <c r="U917" s="4" t="str"/>
      <c r="V917" s="4" t="n">
        <v>2</v>
      </c>
    </row>
    <row r="918">
      <c r="A918" t="n">
        <v>117</v>
      </c>
      <c r="B918" t="inlineStr">
        <is>
          <t>20132509876</t>
        </is>
      </c>
      <c r="C918" t="inlineStr">
        <is>
          <t>COOPERATIVA AGRARIA CAFETALERA MARANURA LTDA 129</t>
        </is>
      </c>
      <c r="D918" s="6" t="n">
        <v>2022</v>
      </c>
      <c r="E918" t="n">
        <v>1</v>
      </c>
      <c r="F918" t="inlineStr">
        <is>
          <t>PAC</t>
        </is>
      </c>
      <c r="G918" s="4" t="n">
        <v>32</v>
      </c>
      <c r="H918" s="4" t="n">
        <v>15</v>
      </c>
      <c r="I918" s="4" t="n">
        <v>47</v>
      </c>
      <c r="J918" s="4" t="n">
        <v>30</v>
      </c>
      <c r="K918" s="4" t="n">
        <v>3</v>
      </c>
      <c r="L918" s="3" t="n">
        <v>50581.32</v>
      </c>
      <c r="M918" s="3" t="n">
        <v>0</v>
      </c>
      <c r="N918" s="3" t="n">
        <v>50581.32</v>
      </c>
      <c r="O918" s="4" t="str"/>
      <c r="P918" s="4" t="str"/>
      <c r="Q918" s="4" t="str"/>
      <c r="R918" s="4" t="str"/>
      <c r="S918" s="4" t="str"/>
      <c r="T918" s="4" t="str"/>
      <c r="U918" s="4" t="str"/>
      <c r="V918" s="4" t="n">
        <v>2</v>
      </c>
    </row>
    <row r="919">
      <c r="A919" t="n">
        <v>117</v>
      </c>
      <c r="B919" t="inlineStr">
        <is>
          <t>20132509876</t>
        </is>
      </c>
      <c r="C919" t="inlineStr">
        <is>
          <t>COOPERATIVA AGRARIA CAFETALERA MARANURA LTDA 129</t>
        </is>
      </c>
      <c r="D919" s="6" t="n">
        <v>2023</v>
      </c>
      <c r="E919" t="n">
        <v>1</v>
      </c>
      <c r="F919" t="inlineStr">
        <is>
          <t>PAC</t>
        </is>
      </c>
      <c r="G919" s="4" t="n">
        <v>32</v>
      </c>
      <c r="H919" s="4" t="n">
        <v>15</v>
      </c>
      <c r="I919" s="4" t="n">
        <v>47</v>
      </c>
      <c r="J919" s="4" t="n">
        <v>22</v>
      </c>
      <c r="K919" s="4" t="n">
        <v>1</v>
      </c>
      <c r="L919" s="3" t="n">
        <v>78707.66</v>
      </c>
      <c r="M919" s="3" t="n">
        <v>0</v>
      </c>
      <c r="N919" s="3" t="n">
        <v>78707.66</v>
      </c>
      <c r="O919" s="4" t="n">
        <v>0</v>
      </c>
      <c r="P919" s="4" t="n">
        <v>78707.66</v>
      </c>
      <c r="Q919" s="4" t="n">
        <v>0</v>
      </c>
      <c r="R919" s="4" t="n">
        <v>0</v>
      </c>
      <c r="S919" s="4" t="n">
        <v>0</v>
      </c>
      <c r="T919" s="4" t="n">
        <v>0</v>
      </c>
      <c r="U919" s="4" t="n">
        <v>78707.66</v>
      </c>
      <c r="V919" s="4" t="n">
        <v>2</v>
      </c>
    </row>
    <row r="920">
      <c r="A920" t="n">
        <v>117</v>
      </c>
      <c r="B920" t="inlineStr">
        <is>
          <t>20132509876</t>
        </is>
      </c>
      <c r="C920" t="inlineStr">
        <is>
          <t>COOPERATIVA AGRARIA CAFETALERA MARANURA LTDA 129</t>
        </is>
      </c>
      <c r="D920" s="6" t="n">
        <v>2024</v>
      </c>
      <c r="F920" t="inlineStr">
        <is>
          <t>PAC</t>
        </is>
      </c>
      <c r="G920" s="4" t="n">
        <v>0</v>
      </c>
      <c r="H920" s="4" t="n">
        <v>0</v>
      </c>
      <c r="I920" s="4" t="n">
        <v>0</v>
      </c>
      <c r="J920" s="4" t="n">
        <v>0</v>
      </c>
      <c r="K920" s="4" t="n">
        <v>0</v>
      </c>
      <c r="L920" s="3" t="n">
        <v>0</v>
      </c>
      <c r="M920" s="3" t="n">
        <v>0</v>
      </c>
      <c r="N920" s="3" t="n">
        <v>0</v>
      </c>
      <c r="O920" s="4" t="n">
        <v>0</v>
      </c>
      <c r="P920" s="4" t="n">
        <v>0</v>
      </c>
      <c r="Q920" s="4" t="str"/>
      <c r="R920" s="4" t="n">
        <v>0</v>
      </c>
      <c r="S920" s="4" t="n">
        <v>0</v>
      </c>
      <c r="T920" s="4" t="n">
        <v>0</v>
      </c>
      <c r="U920" s="4" t="n">
        <v>0</v>
      </c>
      <c r="V920" s="4" t="n">
        <v>2</v>
      </c>
    </row>
    <row r="921">
      <c r="A921" t="n">
        <v>117</v>
      </c>
      <c r="B921" t="inlineStr">
        <is>
          <t>20132509876</t>
        </is>
      </c>
      <c r="C921" t="inlineStr">
        <is>
          <t>COOPERATIVA AGRARIA CAFETALERA MARANURA LTDA 129</t>
        </is>
      </c>
      <c r="D921" s="6" t="n">
        <v>2025</v>
      </c>
      <c r="F921" t="inlineStr">
        <is>
          <t>PAC</t>
        </is>
      </c>
      <c r="G921" s="4" t="n">
        <v>0</v>
      </c>
      <c r="H921" s="4" t="n">
        <v>0</v>
      </c>
      <c r="I921" s="4" t="n">
        <v>0</v>
      </c>
      <c r="J921" s="4" t="n">
        <v>0</v>
      </c>
      <c r="K921" s="4" t="n">
        <v>0</v>
      </c>
      <c r="L921" s="3" t="n">
        <v>0</v>
      </c>
      <c r="M921" s="3" t="n">
        <v>0</v>
      </c>
      <c r="N921" s="3" t="n">
        <v>0</v>
      </c>
      <c r="O921" s="4" t="n">
        <v>0</v>
      </c>
      <c r="P921" s="4" t="n">
        <v>0</v>
      </c>
      <c r="Q921" s="4" t="str"/>
      <c r="R921" s="4" t="n">
        <v>0</v>
      </c>
      <c r="S921" s="4" t="n">
        <v>0</v>
      </c>
      <c r="T921" s="4" t="n">
        <v>0</v>
      </c>
      <c r="U921" s="4" t="n">
        <v>0</v>
      </c>
      <c r="V921" s="4" t="n">
        <v>2</v>
      </c>
    </row>
    <row r="922">
      <c r="A922" t="n">
        <v>118</v>
      </c>
      <c r="B922" t="inlineStr">
        <is>
          <t>SIN RUC</t>
        </is>
      </c>
      <c r="C922" t="inlineStr">
        <is>
          <t>COMUNIDAD CAMPESINA SONCO MARCA Y OTRAS COMUNIDADES</t>
        </is>
      </c>
      <c r="D922" s="6" t="n">
        <v>2018</v>
      </c>
      <c r="F922" t="inlineStr">
        <is>
          <t>PAC</t>
        </is>
      </c>
      <c r="G922" s="4" t="str"/>
      <c r="H922" s="4" t="str"/>
      <c r="I922" s="4" t="n">
        <v>0</v>
      </c>
      <c r="J922" s="4" t="str"/>
      <c r="K922" s="4" t="str"/>
      <c r="L922" s="3" t="str"/>
      <c r="M922" s="3" t="str"/>
      <c r="N922" s="3" t="n">
        <v>0</v>
      </c>
      <c r="O922" s="4" t="str"/>
      <c r="P922" s="4" t="str"/>
      <c r="Q922" s="4" t="str"/>
      <c r="R922" s="4" t="str"/>
      <c r="S922" s="4" t="str"/>
      <c r="T922" s="4" t="str"/>
      <c r="U922" s="4" t="str"/>
      <c r="V922" s="4" t="n">
        <v>7</v>
      </c>
    </row>
    <row r="923">
      <c r="A923" t="n">
        <v>118</v>
      </c>
      <c r="B923" t="inlineStr">
        <is>
          <t>SIN RUC</t>
        </is>
      </c>
      <c r="C923" t="inlineStr">
        <is>
          <t>COMUNIDAD CAMPESINA SONCO MARCA Y OTRAS COMUNIDADES</t>
        </is>
      </c>
      <c r="D923" s="6" t="n">
        <v>2019</v>
      </c>
      <c r="E923" t="n">
        <v>1</v>
      </c>
      <c r="F923" t="inlineStr">
        <is>
          <t>PAC</t>
        </is>
      </c>
      <c r="G923" s="4" t="n">
        <v>12</v>
      </c>
      <c r="H923" s="4" t="n">
        <v>12</v>
      </c>
      <c r="I923" s="4" t="n">
        <v>24</v>
      </c>
      <c r="J923" s="4" t="str"/>
      <c r="K923" s="4" t="str"/>
      <c r="L923" s="3" t="n">
        <v>929947.54</v>
      </c>
      <c r="M923" s="3" t="n">
        <v>0</v>
      </c>
      <c r="N923" s="3" t="n">
        <v>929947.54</v>
      </c>
      <c r="O923" s="4" t="str"/>
      <c r="P923" s="4" t="str"/>
      <c r="Q923" s="4" t="str"/>
      <c r="R923" s="4" t="str"/>
      <c r="S923" s="4" t="str"/>
      <c r="T923" s="4" t="str"/>
      <c r="U923" s="4" t="str"/>
      <c r="V923" s="4" t="n">
        <v>7</v>
      </c>
    </row>
    <row r="924">
      <c r="A924" t="n">
        <v>118</v>
      </c>
      <c r="B924" t="inlineStr">
        <is>
          <t>SIN RUC</t>
        </is>
      </c>
      <c r="C924" t="inlineStr">
        <is>
          <t>COMUNIDAD CAMPESINA SONCO MARCA Y OTRAS COMUNIDADES</t>
        </is>
      </c>
      <c r="D924" s="6" t="n">
        <v>2020</v>
      </c>
      <c r="E924" t="n">
        <v>1</v>
      </c>
      <c r="F924" t="inlineStr">
        <is>
          <t>PAC</t>
        </is>
      </c>
      <c r="G924" s="4" t="n">
        <v>134</v>
      </c>
      <c r="H924" s="4" t="n">
        <v>141</v>
      </c>
      <c r="I924" s="4" t="n">
        <v>275</v>
      </c>
      <c r="J924" s="4" t="n">
        <v>17</v>
      </c>
      <c r="K924" s="4" t="n">
        <v>10</v>
      </c>
      <c r="L924" s="3" t="n">
        <v>277823.04</v>
      </c>
      <c r="M924" s="3" t="n">
        <v>0</v>
      </c>
      <c r="N924" s="3" t="n">
        <v>277823.04</v>
      </c>
      <c r="O924" s="4" t="str"/>
      <c r="P924" s="4" t="str"/>
      <c r="Q924" s="4" t="str"/>
      <c r="R924" s="4" t="str"/>
      <c r="S924" s="4" t="str"/>
      <c r="T924" s="4" t="str"/>
      <c r="U924" s="4" t="str"/>
      <c r="V924" s="4" t="n">
        <v>7</v>
      </c>
    </row>
    <row r="925">
      <c r="A925" t="n">
        <v>118</v>
      </c>
      <c r="B925" t="inlineStr">
        <is>
          <t>SIN RUC</t>
        </is>
      </c>
      <c r="C925" t="inlineStr">
        <is>
          <t>COMUNIDAD CAMPESINA SONCO MARCA Y OTRAS COMUNIDADES</t>
        </is>
      </c>
      <c r="D925" s="6" t="n">
        <v>2021</v>
      </c>
      <c r="E925" t="n">
        <v>1</v>
      </c>
      <c r="F925" t="inlineStr">
        <is>
          <t>PAC</t>
        </is>
      </c>
      <c r="G925" s="4" t="n">
        <v>132</v>
      </c>
      <c r="H925" s="4" t="n">
        <v>143</v>
      </c>
      <c r="I925" s="4" t="n">
        <v>275</v>
      </c>
      <c r="J925" s="4" t="n">
        <v>12</v>
      </c>
      <c r="K925" s="4" t="n">
        <v>4</v>
      </c>
      <c r="L925" s="3" t="n">
        <v>133019.1</v>
      </c>
      <c r="M925" s="3" t="n">
        <v>0</v>
      </c>
      <c r="N925" s="3" t="n">
        <v>133019.1</v>
      </c>
      <c r="O925" s="4" t="str"/>
      <c r="P925" s="4" t="str"/>
      <c r="Q925" s="4" t="str"/>
      <c r="R925" s="4" t="str"/>
      <c r="S925" s="4" t="str"/>
      <c r="T925" s="4" t="str"/>
      <c r="U925" s="4" t="str"/>
      <c r="V925" s="4" t="n">
        <v>7</v>
      </c>
    </row>
    <row r="926">
      <c r="A926" t="n">
        <v>118</v>
      </c>
      <c r="B926" t="inlineStr">
        <is>
          <t>SIN RUC</t>
        </is>
      </c>
      <c r="C926" t="inlineStr">
        <is>
          <t>COMUNIDAD CAMPESINA SONCO MARCA Y OTRAS COMUNIDADES</t>
        </is>
      </c>
      <c r="D926" s="6" t="n">
        <v>2022</v>
      </c>
      <c r="E926" t="n">
        <v>1</v>
      </c>
      <c r="F926" t="inlineStr">
        <is>
          <t>PAC</t>
        </is>
      </c>
      <c r="G926" s="4" t="n">
        <v>132</v>
      </c>
      <c r="H926" s="4" t="n">
        <v>143</v>
      </c>
      <c r="I926" s="4" t="n">
        <v>275</v>
      </c>
      <c r="J926" s="4" t="n">
        <v>27</v>
      </c>
      <c r="K926" s="4" t="n">
        <v>5</v>
      </c>
      <c r="L926" s="3" t="n">
        <v>447786.43</v>
      </c>
      <c r="M926" s="3" t="n">
        <v>0</v>
      </c>
      <c r="N926" s="3" t="n">
        <v>447786.43</v>
      </c>
      <c r="O926" s="4" t="str"/>
      <c r="P926" s="4" t="str"/>
      <c r="Q926" s="4" t="str"/>
      <c r="R926" s="4" t="str"/>
      <c r="S926" s="4" t="str"/>
      <c r="T926" s="4" t="str"/>
      <c r="U926" s="4" t="str"/>
      <c r="V926" s="4" t="n">
        <v>7</v>
      </c>
    </row>
    <row r="927">
      <c r="A927" t="n">
        <v>118</v>
      </c>
      <c r="B927" t="inlineStr">
        <is>
          <t>SIN RUC</t>
        </is>
      </c>
      <c r="C927" t="inlineStr">
        <is>
          <t>COMUNIDAD CAMPESINA SONCO MARCA Y OTRAS COMUNIDADES</t>
        </is>
      </c>
      <c r="D927" s="6" t="n">
        <v>2023</v>
      </c>
      <c r="F927" t="inlineStr">
        <is>
          <t>PAC</t>
        </is>
      </c>
      <c r="G927" s="4" t="n">
        <v>0</v>
      </c>
      <c r="H927" s="4" t="n">
        <v>0</v>
      </c>
      <c r="I927" s="4" t="n">
        <v>0</v>
      </c>
      <c r="J927" s="4" t="n">
        <v>0</v>
      </c>
      <c r="K927" s="4" t="n">
        <v>0</v>
      </c>
      <c r="L927" s="3" t="n">
        <v>0</v>
      </c>
      <c r="M927" s="3" t="n">
        <v>0</v>
      </c>
      <c r="N927" s="3" t="n">
        <v>0</v>
      </c>
      <c r="O927" s="4" t="n">
        <v>0</v>
      </c>
      <c r="P927" s="4" t="n">
        <v>0</v>
      </c>
      <c r="Q927" s="4" t="n">
        <v>0</v>
      </c>
      <c r="R927" s="4" t="n">
        <v>0</v>
      </c>
      <c r="S927" s="4" t="n">
        <v>0</v>
      </c>
      <c r="T927" s="4" t="n">
        <v>0</v>
      </c>
      <c r="U927" s="4" t="n">
        <v>0</v>
      </c>
      <c r="V927" s="4" t="n">
        <v>7</v>
      </c>
    </row>
    <row r="928">
      <c r="A928" t="n">
        <v>118</v>
      </c>
      <c r="B928" t="inlineStr">
        <is>
          <t>SIN RUC</t>
        </is>
      </c>
      <c r="C928" t="inlineStr">
        <is>
          <t>COMUNIDAD CAMPESINA SONCO MARCA Y OTRAS COMUNIDADES</t>
        </is>
      </c>
      <c r="D928" s="6" t="n">
        <v>2024</v>
      </c>
      <c r="F928" t="inlineStr">
        <is>
          <t>PAC</t>
        </is>
      </c>
      <c r="G928" s="4" t="n">
        <v>0</v>
      </c>
      <c r="H928" s="4" t="n">
        <v>0</v>
      </c>
      <c r="I928" s="4" t="n">
        <v>0</v>
      </c>
      <c r="J928" s="4" t="n">
        <v>0</v>
      </c>
      <c r="K928" s="4" t="n">
        <v>0</v>
      </c>
      <c r="L928" s="3" t="n">
        <v>0</v>
      </c>
      <c r="M928" s="3" t="n">
        <v>0</v>
      </c>
      <c r="N928" s="3" t="n">
        <v>0</v>
      </c>
      <c r="O928" s="4" t="n">
        <v>0</v>
      </c>
      <c r="P928" s="4" t="n">
        <v>0</v>
      </c>
      <c r="Q928" s="4" t="str"/>
      <c r="R928" s="4" t="n">
        <v>0</v>
      </c>
      <c r="S928" s="4" t="n">
        <v>0</v>
      </c>
      <c r="T928" s="4" t="n">
        <v>0</v>
      </c>
      <c r="U928" s="4" t="n">
        <v>0</v>
      </c>
      <c r="V928" s="4" t="n">
        <v>7</v>
      </c>
    </row>
    <row r="929">
      <c r="A929" t="n">
        <v>118</v>
      </c>
      <c r="B929" t="inlineStr">
        <is>
          <t>SIN RUC</t>
        </is>
      </c>
      <c r="C929" t="inlineStr">
        <is>
          <t>COMUNIDAD CAMPESINA SONCO MARCA Y OTRAS COMUNIDADES</t>
        </is>
      </c>
      <c r="D929" s="6" t="n">
        <v>2025</v>
      </c>
      <c r="F929" t="inlineStr">
        <is>
          <t>PAC</t>
        </is>
      </c>
      <c r="G929" s="4" t="n">
        <v>0</v>
      </c>
      <c r="H929" s="4" t="n">
        <v>0</v>
      </c>
      <c r="I929" s="4" t="n">
        <v>0</v>
      </c>
      <c r="J929" s="4" t="n">
        <v>0</v>
      </c>
      <c r="K929" s="4" t="n">
        <v>0</v>
      </c>
      <c r="L929" s="3" t="n">
        <v>0</v>
      </c>
      <c r="M929" s="3" t="n">
        <v>0</v>
      </c>
      <c r="N929" s="3" t="n">
        <v>0</v>
      </c>
      <c r="O929" s="4" t="n">
        <v>0</v>
      </c>
      <c r="P929" s="4" t="n">
        <v>0</v>
      </c>
      <c r="Q929" s="4" t="str"/>
      <c r="R929" s="4" t="n">
        <v>0</v>
      </c>
      <c r="S929" s="4" t="n">
        <v>0</v>
      </c>
      <c r="T929" s="4" t="n">
        <v>0</v>
      </c>
      <c r="U929" s="4" t="n">
        <v>0</v>
      </c>
      <c r="V929" s="4" t="n">
        <v>7</v>
      </c>
    </row>
    <row r="930">
      <c r="A930" t="n">
        <v>119</v>
      </c>
      <c r="B930" t="inlineStr">
        <is>
          <t>20600161378</t>
        </is>
      </c>
      <c r="C930" t="inlineStr">
        <is>
          <t>COOPERATIVA AGRARIA DE AGRICULTORES HUYRO - CCCH</t>
        </is>
      </c>
      <c r="D930" s="6" t="n">
        <v>2018</v>
      </c>
      <c r="F930" t="inlineStr">
        <is>
          <t>PAC</t>
        </is>
      </c>
      <c r="G930" s="4" t="str"/>
      <c r="H930" s="4" t="str"/>
      <c r="I930" s="4" t="n">
        <v>0</v>
      </c>
      <c r="J930" s="4" t="str"/>
      <c r="K930" s="4" t="str"/>
      <c r="L930" s="3" t="str"/>
      <c r="M930" s="3" t="str"/>
      <c r="N930" s="3" t="n">
        <v>0</v>
      </c>
      <c r="O930" s="4" t="str"/>
      <c r="P930" s="4" t="str"/>
      <c r="Q930" s="4" t="str"/>
      <c r="R930" s="4" t="str"/>
      <c r="S930" s="4" t="str"/>
      <c r="T930" s="4" t="str"/>
      <c r="U930" s="4" t="str"/>
      <c r="V930" s="4" t="n">
        <v>1</v>
      </c>
    </row>
    <row r="931">
      <c r="A931" t="n">
        <v>119</v>
      </c>
      <c r="B931" t="inlineStr">
        <is>
          <t>20600161378</t>
        </is>
      </c>
      <c r="C931" t="inlineStr">
        <is>
          <t>COOPERATIVA AGRARIA DE AGRICULTORES HUYRO - CCCH</t>
        </is>
      </c>
      <c r="D931" s="6" t="n">
        <v>2019</v>
      </c>
      <c r="E931" t="n">
        <v>1</v>
      </c>
      <c r="F931" t="inlineStr">
        <is>
          <t>PAC</t>
        </is>
      </c>
      <c r="G931" s="4" t="n">
        <v>75</v>
      </c>
      <c r="H931" s="4" t="n">
        <v>19</v>
      </c>
      <c r="I931" s="4" t="n">
        <v>94</v>
      </c>
      <c r="J931" s="4" t="str"/>
      <c r="K931" s="4" t="str"/>
      <c r="L931" s="3" t="n">
        <v>126414</v>
      </c>
      <c r="M931" s="3" t="n">
        <v>0</v>
      </c>
      <c r="N931" s="3" t="n">
        <v>126414</v>
      </c>
      <c r="O931" s="4" t="str"/>
      <c r="P931" s="4" t="str"/>
      <c r="Q931" s="4" t="str"/>
      <c r="R931" s="4" t="str"/>
      <c r="S931" s="4" t="str"/>
      <c r="T931" s="4" t="str"/>
      <c r="U931" s="4" t="str"/>
      <c r="V931" s="4" t="n">
        <v>1</v>
      </c>
    </row>
    <row r="932">
      <c r="A932" t="n">
        <v>119</v>
      </c>
      <c r="B932" t="inlineStr">
        <is>
          <t>20600161378</t>
        </is>
      </c>
      <c r="C932" t="inlineStr">
        <is>
          <t>COOPERATIVA AGRARIA DE AGRICULTORES HUYRO - CCCH</t>
        </is>
      </c>
      <c r="D932" s="6" t="n">
        <v>2020</v>
      </c>
      <c r="E932" t="n">
        <v>1</v>
      </c>
      <c r="F932" t="inlineStr">
        <is>
          <t>PAC</t>
        </is>
      </c>
      <c r="G932" s="4" t="n">
        <v>62</v>
      </c>
      <c r="H932" s="4" t="n">
        <v>18</v>
      </c>
      <c r="I932" s="4" t="n">
        <v>80</v>
      </c>
      <c r="J932" s="4" t="n">
        <v>0</v>
      </c>
      <c r="K932" s="4" t="n">
        <v>8</v>
      </c>
      <c r="L932" s="3" t="n">
        <v>53481</v>
      </c>
      <c r="M932" s="3" t="n">
        <v>0</v>
      </c>
      <c r="N932" s="3" t="n">
        <v>53481</v>
      </c>
      <c r="O932" s="4" t="str"/>
      <c r="P932" s="4" t="str"/>
      <c r="Q932" s="4" t="str"/>
      <c r="R932" s="4" t="str"/>
      <c r="S932" s="4" t="str"/>
      <c r="T932" s="4" t="str"/>
      <c r="U932" s="4" t="str"/>
      <c r="V932" s="4" t="n">
        <v>1</v>
      </c>
    </row>
    <row r="933">
      <c r="A933" t="n">
        <v>119</v>
      </c>
      <c r="B933" t="inlineStr">
        <is>
          <t>20600161378</t>
        </is>
      </c>
      <c r="C933" t="inlineStr">
        <is>
          <t>COOPERATIVA AGRARIA DE AGRICULTORES HUYRO - CCCH</t>
        </is>
      </c>
      <c r="D933" s="6" t="n">
        <v>2021</v>
      </c>
      <c r="E933" t="n">
        <v>1</v>
      </c>
      <c r="F933" t="inlineStr">
        <is>
          <t>PAC</t>
        </is>
      </c>
      <c r="G933" s="4" t="n">
        <v>62</v>
      </c>
      <c r="H933" s="4" t="n">
        <v>17</v>
      </c>
      <c r="I933" s="4" t="n">
        <v>79</v>
      </c>
      <c r="J933" s="4" t="n">
        <v>60</v>
      </c>
      <c r="K933" s="4" t="n">
        <v>7</v>
      </c>
      <c r="L933" s="3" t="n">
        <v>30897.8</v>
      </c>
      <c r="M933" s="3" t="n">
        <v>0</v>
      </c>
      <c r="N933" s="3" t="n">
        <v>30897.8</v>
      </c>
      <c r="O933" s="4" t="str"/>
      <c r="P933" s="4" t="str"/>
      <c r="Q933" s="4" t="str"/>
      <c r="R933" s="4" t="str"/>
      <c r="S933" s="4" t="str"/>
      <c r="T933" s="4" t="str"/>
      <c r="U933" s="4" t="str"/>
      <c r="V933" s="4" t="n">
        <v>1</v>
      </c>
    </row>
    <row r="934">
      <c r="A934" t="n">
        <v>119</v>
      </c>
      <c r="B934" t="inlineStr">
        <is>
          <t>20600161378</t>
        </is>
      </c>
      <c r="C934" t="inlineStr">
        <is>
          <t>COOPERATIVA AGRARIA DE AGRICULTORES HUYRO - CCCH</t>
        </is>
      </c>
      <c r="D934" s="6" t="n">
        <v>2022</v>
      </c>
      <c r="E934" t="n">
        <v>1</v>
      </c>
      <c r="F934" t="inlineStr">
        <is>
          <t>PAC</t>
        </is>
      </c>
      <c r="G934" s="4" t="n">
        <v>62</v>
      </c>
      <c r="H934" s="4" t="n">
        <v>17</v>
      </c>
      <c r="I934" s="4" t="n">
        <v>79</v>
      </c>
      <c r="J934" s="4" t="n">
        <v>32</v>
      </c>
      <c r="K934" s="4" t="n">
        <v>5</v>
      </c>
      <c r="L934" s="3" t="n">
        <v>39677</v>
      </c>
      <c r="M934" s="3" t="n">
        <v>0</v>
      </c>
      <c r="N934" s="3" t="n">
        <v>39677</v>
      </c>
      <c r="O934" s="4" t="str"/>
      <c r="P934" s="4" t="str"/>
      <c r="Q934" s="4" t="str"/>
      <c r="R934" s="4" t="str"/>
      <c r="S934" s="4" t="str"/>
      <c r="T934" s="4" t="str"/>
      <c r="U934" s="4" t="str"/>
      <c r="V934" s="4" t="n">
        <v>1</v>
      </c>
    </row>
    <row r="935">
      <c r="A935" t="n">
        <v>119</v>
      </c>
      <c r="B935" t="inlineStr">
        <is>
          <t>20600161378</t>
        </is>
      </c>
      <c r="C935" t="inlineStr">
        <is>
          <t>COOPERATIVA AGRARIA DE AGRICULTORES HUYRO - CCCH</t>
        </is>
      </c>
      <c r="D935" s="6" t="n">
        <v>2023</v>
      </c>
      <c r="E935" t="n">
        <v>1</v>
      </c>
      <c r="F935" t="inlineStr">
        <is>
          <t>PAC</t>
        </is>
      </c>
      <c r="G935" s="4" t="n">
        <v>62</v>
      </c>
      <c r="H935" s="4" t="n">
        <v>17</v>
      </c>
      <c r="I935" s="4" t="n">
        <v>79</v>
      </c>
      <c r="J935" s="4" t="n">
        <v>21</v>
      </c>
      <c r="K935" s="4" t="n">
        <v>2</v>
      </c>
      <c r="L935" s="3" t="n">
        <v>19964</v>
      </c>
      <c r="M935" s="3" t="n">
        <v>0</v>
      </c>
      <c r="N935" s="3" t="n">
        <v>19964</v>
      </c>
      <c r="O935" s="4" t="n">
        <v>0</v>
      </c>
      <c r="P935" s="4" t="n">
        <v>0</v>
      </c>
      <c r="Q935" s="4" t="n">
        <v>0</v>
      </c>
      <c r="R935" s="4" t="n">
        <v>19964</v>
      </c>
      <c r="S935" s="4" t="n">
        <v>0</v>
      </c>
      <c r="T935" s="4" t="n">
        <v>0</v>
      </c>
      <c r="U935" s="4" t="n">
        <v>19964</v>
      </c>
      <c r="V935" s="4" t="n">
        <v>1</v>
      </c>
    </row>
    <row r="936">
      <c r="A936" t="n">
        <v>119</v>
      </c>
      <c r="B936" t="inlineStr">
        <is>
          <t>20600161378</t>
        </is>
      </c>
      <c r="C936" t="inlineStr">
        <is>
          <t>COOPERATIVA AGRARIA DE AGRICULTORES HUYRO - CCCH</t>
        </is>
      </c>
      <c r="D936" s="6" t="n">
        <v>2024</v>
      </c>
      <c r="F936" t="inlineStr">
        <is>
          <t>PAC</t>
        </is>
      </c>
      <c r="G936" s="4" t="n">
        <v>0</v>
      </c>
      <c r="H936" s="4" t="n">
        <v>0</v>
      </c>
      <c r="I936" s="4" t="n">
        <v>0</v>
      </c>
      <c r="J936" s="4" t="n">
        <v>0</v>
      </c>
      <c r="K936" s="4" t="n">
        <v>0</v>
      </c>
      <c r="L936" s="3" t="n">
        <v>0</v>
      </c>
      <c r="M936" s="3" t="n">
        <v>0</v>
      </c>
      <c r="N936" s="3" t="n">
        <v>0</v>
      </c>
      <c r="O936" s="4" t="n">
        <v>0</v>
      </c>
      <c r="P936" s="4" t="n">
        <v>0</v>
      </c>
      <c r="Q936" s="4" t="str"/>
      <c r="R936" s="4" t="n">
        <v>0</v>
      </c>
      <c r="S936" s="4" t="n">
        <v>0</v>
      </c>
      <c r="T936" s="4" t="n">
        <v>0</v>
      </c>
      <c r="U936" s="4" t="n">
        <v>0</v>
      </c>
      <c r="V936" s="4" t="n">
        <v>1</v>
      </c>
    </row>
    <row r="937">
      <c r="A937" t="n">
        <v>119</v>
      </c>
      <c r="B937" t="inlineStr">
        <is>
          <t>20600161378</t>
        </is>
      </c>
      <c r="C937" t="inlineStr">
        <is>
          <t>COOPERATIVA AGRARIA DE AGRICULTORES HUYRO - CCCH</t>
        </is>
      </c>
      <c r="D937" s="6" t="n">
        <v>2025</v>
      </c>
      <c r="F937" t="inlineStr">
        <is>
          <t>PAC</t>
        </is>
      </c>
      <c r="G937" s="4" t="n">
        <v>0</v>
      </c>
      <c r="H937" s="4" t="n">
        <v>0</v>
      </c>
      <c r="I937" s="4" t="n">
        <v>0</v>
      </c>
      <c r="J937" s="4" t="n">
        <v>0</v>
      </c>
      <c r="K937" s="4" t="n">
        <v>0</v>
      </c>
      <c r="L937" s="3" t="n">
        <v>0</v>
      </c>
      <c r="M937" s="3" t="n">
        <v>0</v>
      </c>
      <c r="N937" s="3" t="n">
        <v>0</v>
      </c>
      <c r="O937" s="4" t="n">
        <v>0</v>
      </c>
      <c r="P937" s="4" t="n">
        <v>0</v>
      </c>
      <c r="Q937" s="4" t="str"/>
      <c r="R937" s="4" t="n">
        <v>0</v>
      </c>
      <c r="S937" s="4" t="n">
        <v>0</v>
      </c>
      <c r="T937" s="4" t="n">
        <v>0</v>
      </c>
      <c r="U937" s="4" t="n">
        <v>0</v>
      </c>
      <c r="V937" s="4" t="n">
        <v>1</v>
      </c>
    </row>
    <row r="938">
      <c r="A938" t="n">
        <v>120</v>
      </c>
      <c r="B938" t="inlineStr">
        <is>
          <t>20602220355</t>
        </is>
      </c>
      <c r="C938" t="inlineStr">
        <is>
          <t>ASOCIACION DE FRUTICULTORES DEL DISTRITO DE YANATILE ASOFRUT YANATILE</t>
        </is>
      </c>
      <c r="D938" s="6" t="n">
        <v>2018</v>
      </c>
      <c r="F938" t="inlineStr">
        <is>
          <t>PAC</t>
        </is>
      </c>
      <c r="G938" s="4" t="str"/>
      <c r="H938" s="4" t="str"/>
      <c r="I938" s="4" t="n">
        <v>0</v>
      </c>
      <c r="J938" s="4" t="str"/>
      <c r="K938" s="4" t="str"/>
      <c r="L938" s="3" t="str"/>
      <c r="M938" s="3" t="str"/>
      <c r="N938" s="3" t="n">
        <v>0</v>
      </c>
      <c r="O938" s="4" t="str"/>
      <c r="P938" s="4" t="str"/>
      <c r="Q938" s="4" t="str"/>
      <c r="R938" s="4" t="str"/>
      <c r="S938" s="4" t="str"/>
      <c r="T938" s="4" t="str"/>
      <c r="U938" s="4" t="str"/>
      <c r="V938" s="4" t="n">
        <v>1</v>
      </c>
    </row>
    <row r="939">
      <c r="A939" t="n">
        <v>120</v>
      </c>
      <c r="B939" t="inlineStr">
        <is>
          <t>20602220355</t>
        </is>
      </c>
      <c r="C939" t="inlineStr">
        <is>
          <t>ASOCIACION DE FRUTICULTORES DEL DISTRITO DE YANATILE ASOFRUT YANATILE</t>
        </is>
      </c>
      <c r="D939" s="6" t="n">
        <v>2019</v>
      </c>
      <c r="E939" t="n">
        <v>1</v>
      </c>
      <c r="F939" t="inlineStr">
        <is>
          <t>PAC</t>
        </is>
      </c>
      <c r="G939" s="4" t="n">
        <v>11</v>
      </c>
      <c r="H939" s="4" t="n">
        <v>17</v>
      </c>
      <c r="I939" s="4" t="n">
        <v>28</v>
      </c>
      <c r="J939" s="4" t="str"/>
      <c r="K939" s="4" t="str"/>
      <c r="L939" s="3" t="n">
        <v>52362</v>
      </c>
      <c r="M939" s="3" t="n">
        <v>0</v>
      </c>
      <c r="N939" s="3" t="n">
        <v>52362</v>
      </c>
      <c r="O939" s="4" t="str"/>
      <c r="P939" s="4" t="str"/>
      <c r="Q939" s="4" t="str"/>
      <c r="R939" s="4" t="str"/>
      <c r="S939" s="4" t="str"/>
      <c r="T939" s="4" t="str"/>
      <c r="U939" s="4" t="str"/>
      <c r="V939" s="4" t="n">
        <v>1</v>
      </c>
    </row>
    <row r="940">
      <c r="A940" t="n">
        <v>120</v>
      </c>
      <c r="B940" t="inlineStr">
        <is>
          <t>20602220355</t>
        </is>
      </c>
      <c r="C940" t="inlineStr">
        <is>
          <t>ASOCIACION DE FRUTICULTORES DEL DISTRITO DE YANATILE ASOFRUT YANATILE</t>
        </is>
      </c>
      <c r="D940" s="6" t="n">
        <v>2020</v>
      </c>
      <c r="E940" t="n">
        <v>1</v>
      </c>
      <c r="F940" t="inlineStr">
        <is>
          <t>PAC</t>
        </is>
      </c>
      <c r="G940" s="4" t="n">
        <v>11</v>
      </c>
      <c r="H940" s="4" t="n">
        <v>17</v>
      </c>
      <c r="I940" s="4" t="n">
        <v>28</v>
      </c>
      <c r="J940" s="4" t="n">
        <v>14</v>
      </c>
      <c r="K940" s="4" t="n">
        <v>6</v>
      </c>
      <c r="L940" s="3" t="n">
        <v>304400</v>
      </c>
      <c r="M940" s="3" t="n">
        <v>0</v>
      </c>
      <c r="N940" s="3" t="n">
        <v>304400</v>
      </c>
      <c r="O940" s="4" t="str"/>
      <c r="P940" s="4" t="str"/>
      <c r="Q940" s="4" t="str"/>
      <c r="R940" s="4" t="str"/>
      <c r="S940" s="4" t="str"/>
      <c r="T940" s="4" t="str"/>
      <c r="U940" s="4" t="str"/>
      <c r="V940" s="4" t="n">
        <v>1</v>
      </c>
    </row>
    <row r="941">
      <c r="A941" t="n">
        <v>120</v>
      </c>
      <c r="B941" t="inlineStr">
        <is>
          <t>20602220355</t>
        </is>
      </c>
      <c r="C941" t="inlineStr">
        <is>
          <t>ASOCIACION DE FRUTICULTORES DEL DISTRITO DE YANATILE ASOFRUT YANATILE</t>
        </is>
      </c>
      <c r="D941" s="6" t="n">
        <v>2021</v>
      </c>
      <c r="E941" t="n">
        <v>1</v>
      </c>
      <c r="F941" t="inlineStr">
        <is>
          <t>PAC</t>
        </is>
      </c>
      <c r="G941" s="4" t="n">
        <v>16</v>
      </c>
      <c r="H941" s="4" t="n">
        <v>4</v>
      </c>
      <c r="I941" s="4" t="n">
        <v>20</v>
      </c>
      <c r="J941" s="4" t="n">
        <v>50</v>
      </c>
      <c r="K941" s="4" t="n">
        <v>6</v>
      </c>
      <c r="L941" s="3" t="n">
        <v>205665</v>
      </c>
      <c r="M941" s="3" t="n">
        <v>0</v>
      </c>
      <c r="N941" s="3" t="n">
        <v>205665</v>
      </c>
      <c r="O941" s="4" t="str"/>
      <c r="P941" s="4" t="str"/>
      <c r="Q941" s="4" t="str"/>
      <c r="R941" s="4" t="str"/>
      <c r="S941" s="4" t="str"/>
      <c r="T941" s="4" t="str"/>
      <c r="U941" s="4" t="str"/>
      <c r="V941" s="4" t="n">
        <v>1</v>
      </c>
    </row>
    <row r="942">
      <c r="A942" t="n">
        <v>120</v>
      </c>
      <c r="B942" t="inlineStr">
        <is>
          <t>20602220355</t>
        </is>
      </c>
      <c r="C942" t="inlineStr">
        <is>
          <t>ASOCIACION DE FRUTICULTORES DEL DISTRITO DE YANATILE ASOFRUT YANATILE</t>
        </is>
      </c>
      <c r="D942" s="6" t="n">
        <v>2022</v>
      </c>
      <c r="E942" t="n">
        <v>1</v>
      </c>
      <c r="F942" t="inlineStr">
        <is>
          <t>PAC</t>
        </is>
      </c>
      <c r="G942" s="4" t="n">
        <v>16</v>
      </c>
      <c r="H942" s="4" t="n">
        <v>4</v>
      </c>
      <c r="I942" s="4" t="n">
        <v>20</v>
      </c>
      <c r="J942" s="4" t="n">
        <v>16</v>
      </c>
      <c r="K942" s="4" t="n">
        <v>6</v>
      </c>
      <c r="L942" s="3" t="n">
        <v>362000</v>
      </c>
      <c r="M942" s="3" t="n">
        <v>0</v>
      </c>
      <c r="N942" s="3" t="n">
        <v>362000</v>
      </c>
      <c r="O942" s="4" t="str"/>
      <c r="P942" s="4" t="str"/>
      <c r="Q942" s="4" t="str"/>
      <c r="R942" s="4" t="str"/>
      <c r="S942" s="4" t="str"/>
      <c r="T942" s="4" t="str"/>
      <c r="U942" s="4" t="str"/>
      <c r="V942" s="4" t="n">
        <v>1</v>
      </c>
    </row>
    <row r="943">
      <c r="A943" t="n">
        <v>120</v>
      </c>
      <c r="B943" t="inlineStr">
        <is>
          <t>20602220355</t>
        </is>
      </c>
      <c r="C943" t="inlineStr">
        <is>
          <t>ASOCIACION DE FRUTICULTORES DEL DISTRITO DE YANATILE ASOFRUT YANATILE</t>
        </is>
      </c>
      <c r="D943" s="6" t="n">
        <v>2023</v>
      </c>
      <c r="F943" t="inlineStr">
        <is>
          <t>PAC</t>
        </is>
      </c>
      <c r="G943" s="4" t="n">
        <v>0</v>
      </c>
      <c r="H943" s="4" t="n">
        <v>0</v>
      </c>
      <c r="I943" s="4" t="n">
        <v>0</v>
      </c>
      <c r="J943" s="4" t="n">
        <v>0</v>
      </c>
      <c r="K943" s="4" t="n">
        <v>0</v>
      </c>
      <c r="L943" s="3" t="n">
        <v>0</v>
      </c>
      <c r="M943" s="3" t="n">
        <v>0</v>
      </c>
      <c r="N943" s="3" t="n">
        <v>0</v>
      </c>
      <c r="O943" s="4" t="n">
        <v>0</v>
      </c>
      <c r="P943" s="4" t="n">
        <v>0</v>
      </c>
      <c r="Q943" s="4" t="n">
        <v>0</v>
      </c>
      <c r="R943" s="4" t="n">
        <v>0</v>
      </c>
      <c r="S943" s="4" t="n">
        <v>0</v>
      </c>
      <c r="T943" s="4" t="n">
        <v>0</v>
      </c>
      <c r="U943" s="4" t="n">
        <v>0</v>
      </c>
      <c r="V943" s="4" t="n">
        <v>1</v>
      </c>
    </row>
    <row r="944">
      <c r="A944" t="n">
        <v>120</v>
      </c>
      <c r="B944" t="inlineStr">
        <is>
          <t>20602220355</t>
        </is>
      </c>
      <c r="C944" t="inlineStr">
        <is>
          <t>ASOCIACION DE FRUTICULTORES DEL DISTRITO DE YANATILE ASOFRUT YANATILE</t>
        </is>
      </c>
      <c r="D944" s="6" t="n">
        <v>2024</v>
      </c>
      <c r="F944" t="inlineStr">
        <is>
          <t>PAC</t>
        </is>
      </c>
      <c r="G944" s="4" t="n">
        <v>0</v>
      </c>
      <c r="H944" s="4" t="n">
        <v>0</v>
      </c>
      <c r="I944" s="4" t="n">
        <v>0</v>
      </c>
      <c r="J944" s="4" t="n">
        <v>0</v>
      </c>
      <c r="K944" s="4" t="n">
        <v>0</v>
      </c>
      <c r="L944" s="3" t="n">
        <v>0</v>
      </c>
      <c r="M944" s="3" t="n">
        <v>0</v>
      </c>
      <c r="N944" s="3" t="n">
        <v>0</v>
      </c>
      <c r="O944" s="4" t="n">
        <v>0</v>
      </c>
      <c r="P944" s="4" t="n">
        <v>0</v>
      </c>
      <c r="Q944" s="4" t="str"/>
      <c r="R944" s="4" t="n">
        <v>0</v>
      </c>
      <c r="S944" s="4" t="n">
        <v>0</v>
      </c>
      <c r="T944" s="4" t="n">
        <v>0</v>
      </c>
      <c r="U944" s="4" t="n">
        <v>0</v>
      </c>
      <c r="V944" s="4" t="n">
        <v>1</v>
      </c>
    </row>
    <row r="945">
      <c r="A945" t="n">
        <v>120</v>
      </c>
      <c r="B945" t="inlineStr">
        <is>
          <t>20602220355</t>
        </is>
      </c>
      <c r="C945" t="inlineStr">
        <is>
          <t>ASOCIACION DE FRUTICULTORES DEL DISTRITO DE YANATILE ASOFRUT YANATILE</t>
        </is>
      </c>
      <c r="D945" s="6" t="n">
        <v>2025</v>
      </c>
      <c r="F945" t="inlineStr">
        <is>
          <t>PAC</t>
        </is>
      </c>
      <c r="G945" s="4" t="n">
        <v>0</v>
      </c>
      <c r="H945" s="4" t="n">
        <v>0</v>
      </c>
      <c r="I945" s="4" t="n">
        <v>0</v>
      </c>
      <c r="J945" s="4" t="n">
        <v>0</v>
      </c>
      <c r="K945" s="4" t="n">
        <v>0</v>
      </c>
      <c r="L945" s="3" t="n">
        <v>0</v>
      </c>
      <c r="M945" s="3" t="n">
        <v>0</v>
      </c>
      <c r="N945" s="3" t="n">
        <v>0</v>
      </c>
      <c r="O945" s="4" t="n">
        <v>0</v>
      </c>
      <c r="P945" s="4" t="n">
        <v>0</v>
      </c>
      <c r="Q945" s="4" t="str"/>
      <c r="R945" s="4" t="n">
        <v>0</v>
      </c>
      <c r="S945" s="4" t="n">
        <v>0</v>
      </c>
      <c r="T945" s="4" t="n">
        <v>0</v>
      </c>
      <c r="U945" s="4" t="n">
        <v>0</v>
      </c>
      <c r="V945" s="4" t="n">
        <v>1</v>
      </c>
    </row>
    <row r="946">
      <c r="A946" t="n">
        <v>121</v>
      </c>
      <c r="B946" t="inlineStr">
        <is>
          <t>20132509795</t>
        </is>
      </c>
      <c r="C946" t="inlineStr">
        <is>
          <t>COOPERATIVA AGRARIA CAFETALERA JOSE OLAYA LTDA N° 252</t>
        </is>
      </c>
      <c r="D946" s="6" t="n">
        <v>2018</v>
      </c>
      <c r="F946" t="inlineStr">
        <is>
          <t>PAC</t>
        </is>
      </c>
      <c r="G946" s="4" t="str"/>
      <c r="H946" s="4" t="str"/>
      <c r="I946" s="4" t="n">
        <v>0</v>
      </c>
      <c r="J946" s="4" t="str"/>
      <c r="K946" s="4" t="str"/>
      <c r="L946" s="3" t="str"/>
      <c r="M946" s="3" t="str"/>
      <c r="N946" s="3" t="n">
        <v>0</v>
      </c>
      <c r="O946" s="4" t="str"/>
      <c r="P946" s="4" t="str"/>
      <c r="Q946" s="4" t="str"/>
      <c r="R946" s="4" t="str"/>
      <c r="S946" s="4" t="str"/>
      <c r="T946" s="4" t="str"/>
      <c r="U946" s="4" t="str"/>
      <c r="V946" s="4" t="n">
        <v>2</v>
      </c>
    </row>
    <row r="947">
      <c r="A947" t="n">
        <v>121</v>
      </c>
      <c r="B947" t="inlineStr">
        <is>
          <t>20132509795</t>
        </is>
      </c>
      <c r="C947" t="inlineStr">
        <is>
          <t>COOPERATIVA AGRARIA CAFETALERA JOSE OLAYA LTDA N° 252</t>
        </is>
      </c>
      <c r="D947" s="6" t="n">
        <v>2019</v>
      </c>
      <c r="E947" t="n">
        <v>1</v>
      </c>
      <c r="F947" t="inlineStr">
        <is>
          <t>PAC</t>
        </is>
      </c>
      <c r="G947" s="4" t="n">
        <v>65</v>
      </c>
      <c r="H947" s="4" t="n">
        <v>11</v>
      </c>
      <c r="I947" s="4" t="n">
        <v>76</v>
      </c>
      <c r="J947" s="4" t="str"/>
      <c r="K947" s="4" t="str"/>
      <c r="L947" s="3" t="n">
        <v>0</v>
      </c>
      <c r="M947" s="3" t="n">
        <v>0</v>
      </c>
      <c r="N947" s="3" t="n">
        <v>0</v>
      </c>
      <c r="O947" s="4" t="str"/>
      <c r="P947" s="4" t="str"/>
      <c r="Q947" s="4" t="str"/>
      <c r="R947" s="4" t="str"/>
      <c r="S947" s="4" t="str"/>
      <c r="T947" s="4" t="str"/>
      <c r="U947" s="4" t="str"/>
      <c r="V947" s="4" t="n">
        <v>2</v>
      </c>
    </row>
    <row r="948">
      <c r="A948" t="n">
        <v>121</v>
      </c>
      <c r="B948" t="inlineStr">
        <is>
          <t>20132509795</t>
        </is>
      </c>
      <c r="C948" t="inlineStr">
        <is>
          <t>COOPERATIVA AGRARIA CAFETALERA JOSE OLAYA LTDA N° 252</t>
        </is>
      </c>
      <c r="D948" s="6" t="n">
        <v>2020</v>
      </c>
      <c r="E948" t="n">
        <v>1</v>
      </c>
      <c r="F948" t="inlineStr">
        <is>
          <t>PAC</t>
        </is>
      </c>
      <c r="G948" s="4" t="n">
        <v>66</v>
      </c>
      <c r="H948" s="4" t="n">
        <v>11</v>
      </c>
      <c r="I948" s="4" t="n">
        <v>77</v>
      </c>
      <c r="J948" s="4" t="n">
        <v>0</v>
      </c>
      <c r="K948" s="4" t="n">
        <v>5</v>
      </c>
      <c r="L948" s="3" t="n">
        <v>0</v>
      </c>
      <c r="M948" s="3" t="n">
        <v>276032.35</v>
      </c>
      <c r="N948" s="3" t="n">
        <v>276032.35</v>
      </c>
      <c r="O948" s="4" t="str"/>
      <c r="P948" s="4" t="str"/>
      <c r="Q948" s="4" t="str"/>
      <c r="R948" s="4" t="str"/>
      <c r="S948" s="4" t="str"/>
      <c r="T948" s="4" t="str"/>
      <c r="U948" s="4" t="str"/>
      <c r="V948" s="4" t="n">
        <v>2</v>
      </c>
    </row>
    <row r="949">
      <c r="A949" t="n">
        <v>121</v>
      </c>
      <c r="B949" t="inlineStr">
        <is>
          <t>20132509795</t>
        </is>
      </c>
      <c r="C949" t="inlineStr">
        <is>
          <t>COOPERATIVA AGRARIA CAFETALERA JOSE OLAYA LTDA N° 252</t>
        </is>
      </c>
      <c r="D949" s="6" t="n">
        <v>2021</v>
      </c>
      <c r="E949" t="n">
        <v>1</v>
      </c>
      <c r="F949" t="inlineStr">
        <is>
          <t>PAC</t>
        </is>
      </c>
      <c r="G949" s="4" t="n">
        <v>60</v>
      </c>
      <c r="H949" s="4" t="n">
        <v>13</v>
      </c>
      <c r="I949" s="4" t="n">
        <v>73</v>
      </c>
      <c r="J949" s="4" t="n">
        <v>28</v>
      </c>
      <c r="K949" s="4" t="n">
        <v>5</v>
      </c>
      <c r="L949" s="3" t="n">
        <v>333200</v>
      </c>
      <c r="M949" s="3" t="n">
        <v>0</v>
      </c>
      <c r="N949" s="3" t="n">
        <v>333200</v>
      </c>
      <c r="O949" s="4" t="str"/>
      <c r="P949" s="4" t="str"/>
      <c r="Q949" s="4" t="str"/>
      <c r="R949" s="4" t="str"/>
      <c r="S949" s="4" t="str"/>
      <c r="T949" s="4" t="str"/>
      <c r="U949" s="4" t="str"/>
      <c r="V949" s="4" t="n">
        <v>2</v>
      </c>
    </row>
    <row r="950">
      <c r="A950" t="n">
        <v>121</v>
      </c>
      <c r="B950" t="inlineStr">
        <is>
          <t>20132509795</t>
        </is>
      </c>
      <c r="C950" t="inlineStr">
        <is>
          <t>COOPERATIVA AGRARIA CAFETALERA JOSE OLAYA LTDA N° 252</t>
        </is>
      </c>
      <c r="D950" s="6" t="n">
        <v>2022</v>
      </c>
      <c r="E950" t="n">
        <v>1</v>
      </c>
      <c r="F950" t="inlineStr">
        <is>
          <t>PAC</t>
        </is>
      </c>
      <c r="G950" s="4" t="n">
        <v>60</v>
      </c>
      <c r="H950" s="4" t="n">
        <v>13</v>
      </c>
      <c r="I950" s="4" t="n">
        <v>73</v>
      </c>
      <c r="J950" s="4" t="n">
        <v>29</v>
      </c>
      <c r="K950" s="4" t="n">
        <v>0</v>
      </c>
      <c r="L950" s="3" t="n">
        <v>643186</v>
      </c>
      <c r="M950" s="3" t="n">
        <v>0</v>
      </c>
      <c r="N950" s="3" t="n">
        <v>643186</v>
      </c>
      <c r="O950" s="4" t="str"/>
      <c r="P950" s="4" t="str"/>
      <c r="Q950" s="4" t="str"/>
      <c r="R950" s="4" t="str"/>
      <c r="S950" s="4" t="str"/>
      <c r="T950" s="4" t="str"/>
      <c r="U950" s="4" t="str"/>
      <c r="V950" s="4" t="n">
        <v>2</v>
      </c>
    </row>
    <row r="951">
      <c r="A951" t="n">
        <v>121</v>
      </c>
      <c r="B951" t="inlineStr">
        <is>
          <t>20132509795</t>
        </is>
      </c>
      <c r="C951" t="inlineStr">
        <is>
          <t>COOPERATIVA AGRARIA CAFETALERA JOSE OLAYA LTDA N° 252</t>
        </is>
      </c>
      <c r="D951" s="6" t="n">
        <v>2023</v>
      </c>
      <c r="E951" t="n">
        <v>1</v>
      </c>
      <c r="F951" t="inlineStr">
        <is>
          <t>PAC</t>
        </is>
      </c>
      <c r="G951" s="4" t="n">
        <v>60</v>
      </c>
      <c r="H951" s="4" t="n">
        <v>13</v>
      </c>
      <c r="I951" s="4" t="n">
        <v>73</v>
      </c>
      <c r="J951" s="4" t="n">
        <v>15</v>
      </c>
      <c r="K951" s="4" t="n">
        <v>4</v>
      </c>
      <c r="L951" s="3" t="n">
        <v>594120</v>
      </c>
      <c r="M951" s="3" t="n">
        <v>0</v>
      </c>
      <c r="N951" s="3" t="n">
        <v>594120</v>
      </c>
      <c r="O951" s="4" t="n">
        <v>1216</v>
      </c>
      <c r="P951" s="4" t="n">
        <v>592904</v>
      </c>
      <c r="Q951" s="4" t="n">
        <v>0</v>
      </c>
      <c r="R951" s="4" t="n">
        <v>0</v>
      </c>
      <c r="S951" s="4" t="n">
        <v>0</v>
      </c>
      <c r="T951" s="4" t="n">
        <v>0</v>
      </c>
      <c r="U951" s="4" t="n">
        <v>594120</v>
      </c>
      <c r="V951" s="4" t="n">
        <v>2</v>
      </c>
    </row>
    <row r="952">
      <c r="A952" t="n">
        <v>121</v>
      </c>
      <c r="B952" t="inlineStr">
        <is>
          <t>20132509795</t>
        </is>
      </c>
      <c r="C952" t="inlineStr">
        <is>
          <t>COOPERATIVA AGRARIA CAFETALERA JOSE OLAYA LTDA N° 252</t>
        </is>
      </c>
      <c r="D952" s="6" t="n">
        <v>2024</v>
      </c>
      <c r="F952" t="inlineStr">
        <is>
          <t>PAC</t>
        </is>
      </c>
      <c r="G952" s="4" t="n">
        <v>0</v>
      </c>
      <c r="H952" s="4" t="n">
        <v>0</v>
      </c>
      <c r="I952" s="4" t="n">
        <v>0</v>
      </c>
      <c r="J952" s="4" t="n">
        <v>0</v>
      </c>
      <c r="K952" s="4" t="n">
        <v>0</v>
      </c>
      <c r="L952" s="3" t="n">
        <v>0</v>
      </c>
      <c r="M952" s="3" t="n">
        <v>0</v>
      </c>
      <c r="N952" s="3" t="n">
        <v>0</v>
      </c>
      <c r="O952" s="4" t="n">
        <v>0</v>
      </c>
      <c r="P952" s="4" t="n">
        <v>0</v>
      </c>
      <c r="Q952" s="4" t="str"/>
      <c r="R952" s="4" t="n">
        <v>0</v>
      </c>
      <c r="S952" s="4" t="n">
        <v>0</v>
      </c>
      <c r="T952" s="4" t="n">
        <v>0</v>
      </c>
      <c r="U952" s="4" t="n">
        <v>0</v>
      </c>
      <c r="V952" s="4" t="n">
        <v>2</v>
      </c>
    </row>
    <row r="953">
      <c r="A953" t="n">
        <v>121</v>
      </c>
      <c r="B953" t="inlineStr">
        <is>
          <t>20132509795</t>
        </is>
      </c>
      <c r="C953" t="inlineStr">
        <is>
          <t>COOPERATIVA AGRARIA CAFETALERA JOSE OLAYA LTDA N° 252</t>
        </is>
      </c>
      <c r="D953" s="6" t="n">
        <v>2025</v>
      </c>
      <c r="F953" t="inlineStr">
        <is>
          <t>PAC</t>
        </is>
      </c>
      <c r="G953" s="4" t="n">
        <v>0</v>
      </c>
      <c r="H953" s="4" t="n">
        <v>0</v>
      </c>
      <c r="I953" s="4" t="n">
        <v>0</v>
      </c>
      <c r="J953" s="4" t="n">
        <v>0</v>
      </c>
      <c r="K953" s="4" t="n">
        <v>0</v>
      </c>
      <c r="L953" s="3" t="n">
        <v>0</v>
      </c>
      <c r="M953" s="3" t="n">
        <v>0</v>
      </c>
      <c r="N953" s="3" t="n">
        <v>0</v>
      </c>
      <c r="O953" s="4" t="n">
        <v>0</v>
      </c>
      <c r="P953" s="4" t="n">
        <v>0</v>
      </c>
      <c r="Q953" s="4" t="str"/>
      <c r="R953" s="4" t="n">
        <v>0</v>
      </c>
      <c r="S953" s="4" t="n">
        <v>0</v>
      </c>
      <c r="T953" s="4" t="n">
        <v>0</v>
      </c>
      <c r="U953" s="4" t="n">
        <v>0</v>
      </c>
      <c r="V953" s="4" t="n">
        <v>2</v>
      </c>
    </row>
    <row r="954">
      <c r="A954" t="n">
        <v>122</v>
      </c>
      <c r="B954" t="inlineStr">
        <is>
          <t>20563994453</t>
        </is>
      </c>
      <c r="C954" t="inlineStr">
        <is>
          <t>ASOCIACION DE CRIADORES ANDINOS Y PRODUCTORES MULTIPLES DIAMANTES DEL NEVADO SALCANTAY DE PHINAYA - ADIANES</t>
        </is>
      </c>
      <c r="D954" s="6" t="n">
        <v>2018</v>
      </c>
      <c r="F954" t="inlineStr">
        <is>
          <t>PAC</t>
        </is>
      </c>
      <c r="G954" s="4" t="str"/>
      <c r="H954" s="4" t="str"/>
      <c r="I954" s="4" t="n">
        <v>0</v>
      </c>
      <c r="J954" s="4" t="str"/>
      <c r="K954" s="4" t="str"/>
      <c r="L954" s="3" t="str"/>
      <c r="M954" s="3" t="str"/>
      <c r="N954" s="3" t="n">
        <v>0</v>
      </c>
      <c r="O954" s="4" t="str"/>
      <c r="P954" s="4" t="str"/>
      <c r="Q954" s="4" t="str"/>
      <c r="R954" s="4" t="str"/>
      <c r="S954" s="4" t="str"/>
      <c r="T954" s="4" t="str"/>
      <c r="U954" s="4" t="str"/>
      <c r="V954" s="4" t="n">
        <v>1</v>
      </c>
    </row>
    <row r="955">
      <c r="A955" t="n">
        <v>122</v>
      </c>
      <c r="B955" t="inlineStr">
        <is>
          <t>20563994453</t>
        </is>
      </c>
      <c r="C955" t="inlineStr">
        <is>
          <t>ASOCIACION DE CRIADORES ANDINOS Y PRODUCTORES MULTIPLES DIAMANTES DEL NEVADO SALCANTAY DE PHINAYA - ADIANES</t>
        </is>
      </c>
      <c r="D955" s="6" t="n">
        <v>2019</v>
      </c>
      <c r="E955" t="n">
        <v>1</v>
      </c>
      <c r="F955" t="inlineStr">
        <is>
          <t>PAC</t>
        </is>
      </c>
      <c r="G955" s="4" t="n">
        <v>14</v>
      </c>
      <c r="H955" s="4" t="n">
        <v>10</v>
      </c>
      <c r="I955" s="4" t="n">
        <v>24</v>
      </c>
      <c r="J955" s="4" t="str"/>
      <c r="K955" s="4" t="str"/>
      <c r="L955" s="3" t="n">
        <v>53047</v>
      </c>
      <c r="M955" s="3" t="n">
        <v>0</v>
      </c>
      <c r="N955" s="3" t="n">
        <v>53047</v>
      </c>
      <c r="O955" s="4" t="str"/>
      <c r="P955" s="4" t="str"/>
      <c r="Q955" s="4" t="str"/>
      <c r="R955" s="4" t="str"/>
      <c r="S955" s="4" t="str"/>
      <c r="T955" s="4" t="str"/>
      <c r="U955" s="4" t="str"/>
      <c r="V955" s="4" t="n">
        <v>1</v>
      </c>
    </row>
    <row r="956">
      <c r="A956" t="n">
        <v>122</v>
      </c>
      <c r="B956" t="inlineStr">
        <is>
          <t>20563994453</t>
        </is>
      </c>
      <c r="C956" t="inlineStr">
        <is>
          <t>ASOCIACION DE CRIADORES ANDINOS Y PRODUCTORES MULTIPLES DIAMANTES DEL NEVADO SALCANTAY DE PHINAYA - ADIANES</t>
        </is>
      </c>
      <c r="D956" s="6" t="n">
        <v>2020</v>
      </c>
      <c r="E956" t="n">
        <v>1</v>
      </c>
      <c r="F956" t="inlineStr">
        <is>
          <t>PAC</t>
        </is>
      </c>
      <c r="G956" s="4" t="n">
        <v>15</v>
      </c>
      <c r="H956" s="4" t="n">
        <v>9</v>
      </c>
      <c r="I956" s="4" t="n">
        <v>24</v>
      </c>
      <c r="J956" s="4" t="n">
        <v>15</v>
      </c>
      <c r="K956" s="4" t="n">
        <v>7</v>
      </c>
      <c r="L956" s="3" t="n">
        <v>21762</v>
      </c>
      <c r="M956" s="3" t="n">
        <v>0</v>
      </c>
      <c r="N956" s="3" t="n">
        <v>21762</v>
      </c>
      <c r="O956" s="4" t="str"/>
      <c r="P956" s="4" t="str"/>
      <c r="Q956" s="4" t="str"/>
      <c r="R956" s="4" t="str"/>
      <c r="S956" s="4" t="str"/>
      <c r="T956" s="4" t="str"/>
      <c r="U956" s="4" t="str"/>
      <c r="V956" s="4" t="n">
        <v>1</v>
      </c>
    </row>
    <row r="957">
      <c r="A957" t="n">
        <v>122</v>
      </c>
      <c r="B957" t="inlineStr">
        <is>
          <t>20563994453</t>
        </is>
      </c>
      <c r="C957" t="inlineStr">
        <is>
          <t>ASOCIACION DE CRIADORES ANDINOS Y PRODUCTORES MULTIPLES DIAMANTES DEL NEVADO SALCANTAY DE PHINAYA - ADIANES</t>
        </is>
      </c>
      <c r="D957" s="6" t="n">
        <v>2021</v>
      </c>
      <c r="E957" t="n">
        <v>1</v>
      </c>
      <c r="F957" t="inlineStr">
        <is>
          <t>PAC</t>
        </is>
      </c>
      <c r="G957" s="4" t="n">
        <v>14</v>
      </c>
      <c r="H957" s="4" t="n">
        <v>10</v>
      </c>
      <c r="I957" s="4" t="n">
        <v>24</v>
      </c>
      <c r="J957" s="4" t="n">
        <v>27</v>
      </c>
      <c r="K957" s="4" t="n">
        <v>9</v>
      </c>
      <c r="L957" s="3" t="n">
        <v>253944.18</v>
      </c>
      <c r="M957" s="3" t="n">
        <v>0</v>
      </c>
      <c r="N957" s="3" t="n">
        <v>253944.18</v>
      </c>
      <c r="O957" s="4" t="str"/>
      <c r="P957" s="4" t="str"/>
      <c r="Q957" s="4" t="str"/>
      <c r="R957" s="4" t="str"/>
      <c r="S957" s="4" t="str"/>
      <c r="T957" s="4" t="str"/>
      <c r="U957" s="4" t="str"/>
      <c r="V957" s="4" t="n">
        <v>1</v>
      </c>
    </row>
    <row r="958">
      <c r="A958" t="n">
        <v>122</v>
      </c>
      <c r="B958" t="inlineStr">
        <is>
          <t>20563994453</t>
        </is>
      </c>
      <c r="C958" t="inlineStr">
        <is>
          <t>ASOCIACION DE CRIADORES ANDINOS Y PRODUCTORES MULTIPLES DIAMANTES DEL NEVADO SALCANTAY DE PHINAYA - ADIANES</t>
        </is>
      </c>
      <c r="D958" s="6" t="n">
        <v>2022</v>
      </c>
      <c r="E958" t="n">
        <v>1</v>
      </c>
      <c r="F958" t="inlineStr">
        <is>
          <t>PAC</t>
        </is>
      </c>
      <c r="G958" s="4" t="n">
        <v>14</v>
      </c>
      <c r="H958" s="4" t="n">
        <v>10</v>
      </c>
      <c r="I958" s="4" t="n">
        <v>24</v>
      </c>
      <c r="J958" s="4" t="n">
        <v>26</v>
      </c>
      <c r="K958" s="4" t="n">
        <v>5</v>
      </c>
      <c r="L958" s="3" t="n">
        <v>123653.4</v>
      </c>
      <c r="M958" s="3" t="n">
        <v>0</v>
      </c>
      <c r="N958" s="3" t="n">
        <v>123653.4</v>
      </c>
      <c r="O958" s="4" t="str"/>
      <c r="P958" s="4" t="str"/>
      <c r="Q958" s="4" t="str"/>
      <c r="R958" s="4" t="str"/>
      <c r="S958" s="4" t="str"/>
      <c r="T958" s="4" t="str"/>
      <c r="U958" s="4" t="str"/>
      <c r="V958" s="4" t="n">
        <v>1</v>
      </c>
    </row>
    <row r="959">
      <c r="A959" t="n">
        <v>122</v>
      </c>
      <c r="B959" t="inlineStr">
        <is>
          <t>20563994453</t>
        </is>
      </c>
      <c r="C959" t="inlineStr">
        <is>
          <t>ASOCIACION DE CRIADORES ANDINOS Y PRODUCTORES MULTIPLES DIAMANTES DEL NEVADO SALCANTAY DE PHINAYA - ADIANES</t>
        </is>
      </c>
      <c r="D959" s="6" t="n">
        <v>2023</v>
      </c>
      <c r="E959" t="n">
        <v>1</v>
      </c>
      <c r="F959" t="inlineStr">
        <is>
          <t>PAC</t>
        </is>
      </c>
      <c r="G959" s="4" t="n">
        <v>40</v>
      </c>
      <c r="H959" s="4" t="n">
        <v>20</v>
      </c>
      <c r="I959" s="4" t="n">
        <v>60</v>
      </c>
      <c r="J959" s="4" t="n">
        <v>10</v>
      </c>
      <c r="K959" s="4" t="n">
        <v>2</v>
      </c>
      <c r="L959" s="3" t="n">
        <v>1074383.5</v>
      </c>
      <c r="M959" s="3" t="n">
        <v>0</v>
      </c>
      <c r="N959" s="3" t="n">
        <v>1074383.5</v>
      </c>
      <c r="O959" s="4" t="n">
        <v>0</v>
      </c>
      <c r="P959" s="4" t="n">
        <v>790672.5</v>
      </c>
      <c r="Q959" s="4" t="n">
        <v>0</v>
      </c>
      <c r="R959" s="4" t="n">
        <v>283711</v>
      </c>
      <c r="S959" s="4" t="n">
        <v>0</v>
      </c>
      <c r="T959" s="4" t="n">
        <v>0</v>
      </c>
      <c r="U959" s="4" t="n">
        <v>1074383.5</v>
      </c>
      <c r="V959" s="4" t="n">
        <v>1</v>
      </c>
    </row>
    <row r="960">
      <c r="A960" t="n">
        <v>122</v>
      </c>
      <c r="B960" t="inlineStr">
        <is>
          <t>20563994453</t>
        </is>
      </c>
      <c r="C960" t="inlineStr">
        <is>
          <t>ASOCIACION DE CRIADORES ANDINOS Y PRODUCTORES MULTIPLES DIAMANTES DEL NEVADO SALCANTAY DE PHINAYA - ADIANES</t>
        </is>
      </c>
      <c r="D960" s="6" t="n">
        <v>2024</v>
      </c>
      <c r="F960" t="inlineStr">
        <is>
          <t>PAC</t>
        </is>
      </c>
      <c r="G960" s="4" t="n">
        <v>0</v>
      </c>
      <c r="H960" s="4" t="n">
        <v>0</v>
      </c>
      <c r="I960" s="4" t="n">
        <v>0</v>
      </c>
      <c r="J960" s="4" t="n">
        <v>0</v>
      </c>
      <c r="K960" s="4" t="n">
        <v>0</v>
      </c>
      <c r="L960" s="3" t="n">
        <v>0</v>
      </c>
      <c r="M960" s="3" t="n">
        <v>0</v>
      </c>
      <c r="N960" s="3" t="n">
        <v>0</v>
      </c>
      <c r="O960" s="4" t="n">
        <v>0</v>
      </c>
      <c r="P960" s="4" t="n">
        <v>0</v>
      </c>
      <c r="Q960" s="4" t="str"/>
      <c r="R960" s="4" t="n">
        <v>0</v>
      </c>
      <c r="S960" s="4" t="n">
        <v>0</v>
      </c>
      <c r="T960" s="4" t="n">
        <v>0</v>
      </c>
      <c r="U960" s="4" t="n">
        <v>0</v>
      </c>
      <c r="V960" s="4" t="n">
        <v>1</v>
      </c>
    </row>
    <row r="961">
      <c r="A961" t="n">
        <v>122</v>
      </c>
      <c r="B961" t="inlineStr">
        <is>
          <t>20563994453</t>
        </is>
      </c>
      <c r="C961" t="inlineStr">
        <is>
          <t>ASOCIACION DE CRIADORES ANDINOS Y PRODUCTORES MULTIPLES DIAMANTES DEL NEVADO SALCANTAY DE PHINAYA - ADIANES</t>
        </is>
      </c>
      <c r="D961" s="6" t="n">
        <v>2025</v>
      </c>
      <c r="F961" t="inlineStr">
        <is>
          <t>PAC</t>
        </is>
      </c>
      <c r="G961" s="4" t="n">
        <v>0</v>
      </c>
      <c r="H961" s="4" t="n">
        <v>0</v>
      </c>
      <c r="I961" s="4" t="n">
        <v>0</v>
      </c>
      <c r="J961" s="4" t="n">
        <v>0</v>
      </c>
      <c r="K961" s="4" t="n">
        <v>0</v>
      </c>
      <c r="L961" s="3" t="n">
        <v>0</v>
      </c>
      <c r="M961" s="3" t="n">
        <v>0</v>
      </c>
      <c r="N961" s="3" t="n">
        <v>0</v>
      </c>
      <c r="O961" s="4" t="n">
        <v>0</v>
      </c>
      <c r="P961" s="4" t="n">
        <v>0</v>
      </c>
      <c r="Q961" s="4" t="str"/>
      <c r="R961" s="4" t="n">
        <v>0</v>
      </c>
      <c r="S961" s="4" t="n">
        <v>0</v>
      </c>
      <c r="T961" s="4" t="n">
        <v>0</v>
      </c>
      <c r="U961" s="4" t="n">
        <v>0</v>
      </c>
      <c r="V961" s="4" t="n">
        <v>1</v>
      </c>
    </row>
    <row r="962">
      <c r="A962" t="n">
        <v>123</v>
      </c>
      <c r="B962" t="inlineStr">
        <is>
          <t>20490989871</t>
        </is>
      </c>
      <c r="C962" t="inlineStr">
        <is>
          <t>ASOCIACIÓN DE PRODUCTORES AGROPECUARIOS TUPAC AMARU - TUNGASUCA</t>
        </is>
      </c>
      <c r="D962" s="6" t="n">
        <v>2018</v>
      </c>
      <c r="F962" t="inlineStr">
        <is>
          <t>PAC</t>
        </is>
      </c>
      <c r="G962" s="4" t="str"/>
      <c r="H962" s="4" t="str"/>
      <c r="I962" s="4" t="n">
        <v>0</v>
      </c>
      <c r="J962" s="4" t="str"/>
      <c r="K962" s="4" t="str"/>
      <c r="L962" s="3" t="str"/>
      <c r="M962" s="3" t="str"/>
      <c r="N962" s="3" t="n">
        <v>0</v>
      </c>
      <c r="O962" s="4" t="str"/>
      <c r="P962" s="4" t="str"/>
      <c r="Q962" s="4" t="str"/>
      <c r="R962" s="4" t="str"/>
      <c r="S962" s="4" t="str"/>
      <c r="T962" s="4" t="str"/>
      <c r="U962" s="4" t="str"/>
      <c r="V962" s="4" t="n">
        <v>1</v>
      </c>
    </row>
    <row r="963">
      <c r="A963" t="n">
        <v>123</v>
      </c>
      <c r="B963" t="inlineStr">
        <is>
          <t>20490989871</t>
        </is>
      </c>
      <c r="C963" t="inlineStr">
        <is>
          <t>ASOCIACIÓN DE PRODUCTORES AGROPECUARIOS TUPAC AMARU - TUNGASUCA</t>
        </is>
      </c>
      <c r="D963" s="6" t="n">
        <v>2019</v>
      </c>
      <c r="F963" t="inlineStr">
        <is>
          <t>PAC</t>
        </is>
      </c>
      <c r="G963" s="4" t="n">
        <v>0</v>
      </c>
      <c r="H963" s="4" t="n">
        <v>0</v>
      </c>
      <c r="I963" s="4" t="n">
        <v>0</v>
      </c>
      <c r="J963" s="4" t="str"/>
      <c r="K963" s="4" t="str"/>
      <c r="L963" s="3" t="n">
        <v>0</v>
      </c>
      <c r="M963" s="3" t="n">
        <v>0</v>
      </c>
      <c r="N963" s="3" t="n">
        <v>0</v>
      </c>
      <c r="O963" s="4" t="str"/>
      <c r="P963" s="4" t="str"/>
      <c r="Q963" s="4" t="str"/>
      <c r="R963" s="4" t="str"/>
      <c r="S963" s="4" t="str"/>
      <c r="T963" s="4" t="str"/>
      <c r="U963" s="4" t="str"/>
      <c r="V963" s="4" t="n">
        <v>1</v>
      </c>
    </row>
    <row r="964">
      <c r="A964" t="n">
        <v>123</v>
      </c>
      <c r="B964" t="inlineStr">
        <is>
          <t>20490989871</t>
        </is>
      </c>
      <c r="C964" t="inlineStr">
        <is>
          <t>ASOCIACIÓN DE PRODUCTORES AGROPECUARIOS TUPAC AMARU - TUNGASUCA</t>
        </is>
      </c>
      <c r="D964" s="6" t="n">
        <v>2020</v>
      </c>
      <c r="E964" t="n">
        <v>1</v>
      </c>
      <c r="F964" t="inlineStr">
        <is>
          <t>PAC</t>
        </is>
      </c>
      <c r="G964" s="4" t="n">
        <v>26</v>
      </c>
      <c r="H964" s="4" t="n">
        <v>44</v>
      </c>
      <c r="I964" s="4" t="n">
        <v>70</v>
      </c>
      <c r="J964" s="4" t="n">
        <v>14</v>
      </c>
      <c r="K964" s="4" t="n">
        <v>8</v>
      </c>
      <c r="L964" s="3" t="n">
        <v>404052</v>
      </c>
      <c r="M964" s="3" t="n">
        <v>0</v>
      </c>
      <c r="N964" s="3" t="n">
        <v>404052</v>
      </c>
      <c r="O964" s="4" t="str"/>
      <c r="P964" s="4" t="str"/>
      <c r="Q964" s="4" t="str"/>
      <c r="R964" s="4" t="str"/>
      <c r="S964" s="4" t="str"/>
      <c r="T964" s="4" t="str"/>
      <c r="U964" s="4" t="str"/>
      <c r="V964" s="4" t="n">
        <v>1</v>
      </c>
    </row>
    <row r="965">
      <c r="A965" t="n">
        <v>123</v>
      </c>
      <c r="B965" t="inlineStr">
        <is>
          <t>20490989871</t>
        </is>
      </c>
      <c r="C965" t="inlineStr">
        <is>
          <t>ASOCIACIÓN DE PRODUCTORES AGROPECUARIOS TUPAC AMARU - TUNGASUCA</t>
        </is>
      </c>
      <c r="D965" s="6" t="n">
        <v>2021</v>
      </c>
      <c r="E965" t="n">
        <v>1</v>
      </c>
      <c r="F965" t="inlineStr">
        <is>
          <t>PAC</t>
        </is>
      </c>
      <c r="G965" s="4" t="n">
        <v>26</v>
      </c>
      <c r="H965" s="4" t="n">
        <v>43</v>
      </c>
      <c r="I965" s="4" t="n">
        <v>69</v>
      </c>
      <c r="J965" s="4" t="n">
        <v>54</v>
      </c>
      <c r="K965" s="4" t="n">
        <v>7</v>
      </c>
      <c r="L965" s="3" t="n">
        <v>452969</v>
      </c>
      <c r="M965" s="3" t="n">
        <v>0</v>
      </c>
      <c r="N965" s="3" t="n">
        <v>452969</v>
      </c>
      <c r="O965" s="4" t="str"/>
      <c r="P965" s="4" t="str"/>
      <c r="Q965" s="4" t="str"/>
      <c r="R965" s="4" t="str"/>
      <c r="S965" s="4" t="str"/>
      <c r="T965" s="4" t="str"/>
      <c r="U965" s="4" t="str"/>
      <c r="V965" s="4" t="n">
        <v>1</v>
      </c>
    </row>
    <row r="966">
      <c r="A966" t="n">
        <v>123</v>
      </c>
      <c r="B966" t="inlineStr">
        <is>
          <t>20490989871</t>
        </is>
      </c>
      <c r="C966" t="inlineStr">
        <is>
          <t>ASOCIACIÓN DE PRODUCTORES AGROPECUARIOS TUPAC AMARU - TUNGASUCA</t>
        </is>
      </c>
      <c r="D966" s="6" t="n">
        <v>2022</v>
      </c>
      <c r="E966" t="n">
        <v>1</v>
      </c>
      <c r="F966" t="inlineStr">
        <is>
          <t>PAC</t>
        </is>
      </c>
      <c r="G966" s="4" t="n">
        <v>26</v>
      </c>
      <c r="H966" s="4" t="n">
        <v>43</v>
      </c>
      <c r="I966" s="4" t="n">
        <v>69</v>
      </c>
      <c r="J966" s="4" t="n">
        <v>27</v>
      </c>
      <c r="K966" s="4" t="n">
        <v>4</v>
      </c>
      <c r="L966" s="3" t="n">
        <v>471773.5</v>
      </c>
      <c r="M966" s="3" t="n">
        <v>0</v>
      </c>
      <c r="N966" s="3" t="n">
        <v>471773.5</v>
      </c>
      <c r="O966" s="4" t="str"/>
      <c r="P966" s="4" t="str"/>
      <c r="Q966" s="4" t="str"/>
      <c r="R966" s="4" t="str"/>
      <c r="S966" s="4" t="str"/>
      <c r="T966" s="4" t="str"/>
      <c r="U966" s="4" t="str"/>
      <c r="V966" s="4" t="n">
        <v>1</v>
      </c>
    </row>
    <row r="967">
      <c r="A967" t="n">
        <v>123</v>
      </c>
      <c r="B967" t="inlineStr">
        <is>
          <t>20490989871</t>
        </is>
      </c>
      <c r="C967" t="inlineStr">
        <is>
          <t>ASOCIACIÓN DE PRODUCTORES AGROPECUARIOS TUPAC AMARU - TUNGASUCA</t>
        </is>
      </c>
      <c r="D967" s="6" t="n">
        <v>2023</v>
      </c>
      <c r="E967" t="n">
        <v>1</v>
      </c>
      <c r="F967" t="inlineStr">
        <is>
          <t>PAC</t>
        </is>
      </c>
      <c r="G967" s="4" t="n">
        <v>26</v>
      </c>
      <c r="H967" s="4" t="n">
        <v>43</v>
      </c>
      <c r="I967" s="4" t="n">
        <v>69</v>
      </c>
      <c r="J967" s="4" t="n">
        <v>33</v>
      </c>
      <c r="K967" s="4" t="n">
        <v>6</v>
      </c>
      <c r="L967" s="3" t="n">
        <v>478424.22</v>
      </c>
      <c r="M967" s="3" t="n">
        <v>0</v>
      </c>
      <c r="N967" s="3" t="n">
        <v>478424.22</v>
      </c>
      <c r="O967" s="4" t="n">
        <v>0</v>
      </c>
      <c r="P967" s="4" t="n">
        <v>478424.23385</v>
      </c>
      <c r="Q967" s="4" t="n">
        <v>0</v>
      </c>
      <c r="R967" s="4" t="n">
        <v>0</v>
      </c>
      <c r="S967" s="4" t="n">
        <v>0</v>
      </c>
      <c r="T967" s="4" t="n">
        <v>0</v>
      </c>
      <c r="U967" s="4" t="n">
        <v>478424.23385</v>
      </c>
      <c r="V967" s="4" t="n">
        <v>1</v>
      </c>
    </row>
    <row r="968">
      <c r="A968" t="n">
        <v>123</v>
      </c>
      <c r="B968" t="inlineStr">
        <is>
          <t>20490989871</t>
        </is>
      </c>
      <c r="C968" t="inlineStr">
        <is>
          <t>ASOCIACIÓN DE PRODUCTORES AGROPECUARIOS TUPAC AMARU - TUNGASUCA</t>
        </is>
      </c>
      <c r="D968" s="6" t="n">
        <v>2024</v>
      </c>
      <c r="F968" t="inlineStr">
        <is>
          <t>PAC</t>
        </is>
      </c>
      <c r="G968" s="4" t="n">
        <v>0</v>
      </c>
      <c r="H968" s="4" t="n">
        <v>0</v>
      </c>
      <c r="I968" s="4" t="n">
        <v>0</v>
      </c>
      <c r="J968" s="4" t="n">
        <v>0</v>
      </c>
      <c r="K968" s="4" t="n">
        <v>0</v>
      </c>
      <c r="L968" s="3" t="n">
        <v>0</v>
      </c>
      <c r="M968" s="3" t="n">
        <v>0</v>
      </c>
      <c r="N968" s="3" t="n">
        <v>0</v>
      </c>
      <c r="O968" s="4" t="n">
        <v>0</v>
      </c>
      <c r="P968" s="4" t="n">
        <v>0</v>
      </c>
      <c r="Q968" s="4" t="str"/>
      <c r="R968" s="4" t="n">
        <v>0</v>
      </c>
      <c r="S968" s="4" t="n">
        <v>0</v>
      </c>
      <c r="T968" s="4" t="n">
        <v>0</v>
      </c>
      <c r="U968" s="4" t="n">
        <v>0</v>
      </c>
      <c r="V968" s="4" t="n">
        <v>1</v>
      </c>
    </row>
    <row r="969">
      <c r="A969" t="n">
        <v>123</v>
      </c>
      <c r="B969" t="inlineStr">
        <is>
          <t>20490989871</t>
        </is>
      </c>
      <c r="C969" t="inlineStr">
        <is>
          <t>ASOCIACIÓN DE PRODUCTORES AGROPECUARIOS TUPAC AMARU - TUNGASUCA</t>
        </is>
      </c>
      <c r="D969" s="6" t="n">
        <v>2025</v>
      </c>
      <c r="F969" t="inlineStr">
        <is>
          <t>PAC</t>
        </is>
      </c>
      <c r="G969" s="4" t="n">
        <v>0</v>
      </c>
      <c r="H969" s="4" t="n">
        <v>0</v>
      </c>
      <c r="I969" s="4" t="n">
        <v>0</v>
      </c>
      <c r="J969" s="4" t="n">
        <v>0</v>
      </c>
      <c r="K969" s="4" t="n">
        <v>0</v>
      </c>
      <c r="L969" s="3" t="n">
        <v>0</v>
      </c>
      <c r="M969" s="3" t="n">
        <v>0</v>
      </c>
      <c r="N969" s="3" t="n">
        <v>0</v>
      </c>
      <c r="O969" s="4" t="n">
        <v>0</v>
      </c>
      <c r="P969" s="4" t="n">
        <v>0</v>
      </c>
      <c r="Q969" s="4" t="str"/>
      <c r="R969" s="4" t="n">
        <v>0</v>
      </c>
      <c r="S969" s="4" t="n">
        <v>0</v>
      </c>
      <c r="T969" s="4" t="n">
        <v>0</v>
      </c>
      <c r="U969" s="4" t="n">
        <v>0</v>
      </c>
      <c r="V969" s="4" t="n">
        <v>1</v>
      </c>
    </row>
    <row r="970">
      <c r="A970" t="n">
        <v>124</v>
      </c>
      <c r="B970" t="inlineStr">
        <is>
          <t>20606047364</t>
        </is>
      </c>
      <c r="C970" t="inlineStr">
        <is>
          <t>ASOCIACIÓN AGROPECUARIO ARTESANAL E INDUSTRIAL WIÑAY LLANKAQ RACCHI AYLLO</t>
        </is>
      </c>
      <c r="D970" s="6" t="n">
        <v>2018</v>
      </c>
      <c r="F970" t="inlineStr">
        <is>
          <t>PAC</t>
        </is>
      </c>
      <c r="G970" s="4" t="str"/>
      <c r="H970" s="4" t="str"/>
      <c r="I970" s="4" t="n">
        <v>0</v>
      </c>
      <c r="J970" s="4" t="str"/>
      <c r="K970" s="4" t="str"/>
      <c r="L970" s="3" t="str"/>
      <c r="M970" s="3" t="str"/>
      <c r="N970" s="3" t="n">
        <v>0</v>
      </c>
      <c r="O970" s="4" t="str"/>
      <c r="P970" s="4" t="str"/>
      <c r="Q970" s="4" t="str"/>
      <c r="R970" s="4" t="str"/>
      <c r="S970" s="4" t="str"/>
      <c r="T970" s="4" t="str"/>
      <c r="U970" s="4" t="str"/>
      <c r="V970" s="4" t="n">
        <v>1</v>
      </c>
    </row>
    <row r="971">
      <c r="A971" t="n">
        <v>124</v>
      </c>
      <c r="B971" t="inlineStr">
        <is>
          <t>20606047364</t>
        </is>
      </c>
      <c r="C971" t="inlineStr">
        <is>
          <t>ASOCIACIÓN AGROPECUARIO ARTESANAL E INDUSTRIAL WIÑAY LLANKAQ RACCHI AYLLO</t>
        </is>
      </c>
      <c r="D971" s="6" t="n">
        <v>2019</v>
      </c>
      <c r="F971" t="inlineStr">
        <is>
          <t>PAC</t>
        </is>
      </c>
      <c r="G971" s="4" t="n">
        <v>0</v>
      </c>
      <c r="H971" s="4" t="n">
        <v>0</v>
      </c>
      <c r="I971" s="4" t="n">
        <v>0</v>
      </c>
      <c r="J971" s="4" t="str"/>
      <c r="K971" s="4" t="str"/>
      <c r="L971" s="3" t="n">
        <v>0</v>
      </c>
      <c r="M971" s="3" t="n">
        <v>0</v>
      </c>
      <c r="N971" s="3" t="n">
        <v>0</v>
      </c>
      <c r="O971" s="4" t="str"/>
      <c r="P971" s="4" t="str"/>
      <c r="Q971" s="4" t="str"/>
      <c r="R971" s="4" t="str"/>
      <c r="S971" s="4" t="str"/>
      <c r="T971" s="4" t="str"/>
      <c r="U971" s="4" t="str"/>
      <c r="V971" s="4" t="n">
        <v>1</v>
      </c>
    </row>
    <row r="972">
      <c r="A972" t="n">
        <v>124</v>
      </c>
      <c r="B972" t="inlineStr">
        <is>
          <t>20606047364</t>
        </is>
      </c>
      <c r="C972" t="inlineStr">
        <is>
          <t>ASOCIACIÓN AGROPECUARIO ARTESANAL E INDUSTRIAL WIÑAY LLANKAQ RACCHI AYLLO</t>
        </is>
      </c>
      <c r="D972" s="6" t="n">
        <v>2020</v>
      </c>
      <c r="E972" t="n">
        <v>1</v>
      </c>
      <c r="F972" t="inlineStr">
        <is>
          <t>PAC</t>
        </is>
      </c>
      <c r="G972" s="4" t="n">
        <v>5</v>
      </c>
      <c r="H972" s="4" t="n">
        <v>16</v>
      </c>
      <c r="I972" s="4" t="n">
        <v>21</v>
      </c>
      <c r="J972" s="4" t="n">
        <v>0</v>
      </c>
      <c r="K972" s="4" t="n">
        <v>0</v>
      </c>
      <c r="L972" s="3" t="n">
        <v>230000</v>
      </c>
      <c r="M972" s="3" t="n">
        <v>0</v>
      </c>
      <c r="N972" s="3" t="n">
        <v>230000</v>
      </c>
      <c r="O972" s="4" t="str"/>
      <c r="P972" s="4" t="str"/>
      <c r="Q972" s="4" t="str"/>
      <c r="R972" s="4" t="str"/>
      <c r="S972" s="4" t="str"/>
      <c r="T972" s="4" t="str"/>
      <c r="U972" s="4" t="str"/>
      <c r="V972" s="4" t="n">
        <v>1</v>
      </c>
    </row>
    <row r="973">
      <c r="A973" t="n">
        <v>124</v>
      </c>
      <c r="B973" t="inlineStr">
        <is>
          <t>20606047364</t>
        </is>
      </c>
      <c r="C973" t="inlineStr">
        <is>
          <t>ASOCIACIÓN AGROPECUARIO ARTESANAL E INDUSTRIAL WIÑAY LLANKAQ RACCHI AYLLO</t>
        </is>
      </c>
      <c r="D973" s="6" t="n">
        <v>2021</v>
      </c>
      <c r="E973" t="n">
        <v>1</v>
      </c>
      <c r="F973" t="inlineStr">
        <is>
          <t>PAC</t>
        </is>
      </c>
      <c r="G973" s="4" t="n">
        <v>14</v>
      </c>
      <c r="H973" s="4" t="n">
        <v>16</v>
      </c>
      <c r="I973" s="4" t="n">
        <v>30</v>
      </c>
      <c r="J973" s="4" t="n">
        <v>17</v>
      </c>
      <c r="K973" s="4" t="n">
        <v>3</v>
      </c>
      <c r="L973" s="3" t="n">
        <v>157500</v>
      </c>
      <c r="M973" s="3" t="n">
        <v>0</v>
      </c>
      <c r="N973" s="3" t="n">
        <v>157500</v>
      </c>
      <c r="O973" s="4" t="str"/>
      <c r="P973" s="4" t="str"/>
      <c r="Q973" s="4" t="str"/>
      <c r="R973" s="4" t="str"/>
      <c r="S973" s="4" t="str"/>
      <c r="T973" s="4" t="str"/>
      <c r="U973" s="4" t="str"/>
      <c r="V973" s="4" t="n">
        <v>1</v>
      </c>
    </row>
    <row r="974">
      <c r="A974" t="n">
        <v>124</v>
      </c>
      <c r="B974" t="inlineStr">
        <is>
          <t>20606047364</t>
        </is>
      </c>
      <c r="C974" t="inlineStr">
        <is>
          <t>ASOCIACIÓN AGROPECUARIO ARTESANAL E INDUSTRIAL WIÑAY LLANKAQ RACCHI AYLLO</t>
        </is>
      </c>
      <c r="D974" s="6" t="n">
        <v>2022</v>
      </c>
      <c r="E974" t="n">
        <v>1</v>
      </c>
      <c r="F974" t="inlineStr">
        <is>
          <t>PAC</t>
        </is>
      </c>
      <c r="G974" s="4" t="n">
        <v>14</v>
      </c>
      <c r="H974" s="4" t="n">
        <v>16</v>
      </c>
      <c r="I974" s="4" t="n">
        <v>30</v>
      </c>
      <c r="J974" s="4" t="n">
        <v>31</v>
      </c>
      <c r="K974" s="4" t="n">
        <v>5</v>
      </c>
      <c r="L974" s="3" t="n">
        <v>383500</v>
      </c>
      <c r="M974" s="3" t="n">
        <v>0</v>
      </c>
      <c r="N974" s="3" t="n">
        <v>383500</v>
      </c>
      <c r="O974" s="4" t="str"/>
      <c r="P974" s="4" t="str"/>
      <c r="Q974" s="4" t="str"/>
      <c r="R974" s="4" t="str"/>
      <c r="S974" s="4" t="str"/>
      <c r="T974" s="4" t="str"/>
      <c r="U974" s="4" t="str"/>
      <c r="V974" s="4" t="n">
        <v>1</v>
      </c>
    </row>
    <row r="975">
      <c r="A975" t="n">
        <v>124</v>
      </c>
      <c r="B975" t="inlineStr">
        <is>
          <t>20606047364</t>
        </is>
      </c>
      <c r="C975" t="inlineStr">
        <is>
          <t>ASOCIACIÓN AGROPECUARIO ARTESANAL E INDUSTRIAL WIÑAY LLANKAQ RACCHI AYLLO</t>
        </is>
      </c>
      <c r="D975" s="6" t="n">
        <v>2023</v>
      </c>
      <c r="E975" t="n">
        <v>1</v>
      </c>
      <c r="F975" t="inlineStr">
        <is>
          <t>PAC</t>
        </is>
      </c>
      <c r="G975" s="4" t="n">
        <v>14</v>
      </c>
      <c r="H975" s="4" t="n">
        <v>16</v>
      </c>
      <c r="I975" s="4" t="n">
        <v>30</v>
      </c>
      <c r="J975" s="4" t="n">
        <v>23</v>
      </c>
      <c r="K975" s="4" t="n">
        <v>5</v>
      </c>
      <c r="L975" s="3" t="n">
        <v>498592.9</v>
      </c>
      <c r="M975" s="3" t="n">
        <v>0</v>
      </c>
      <c r="N975" s="3" t="n">
        <v>498592.9</v>
      </c>
      <c r="O975" s="4" t="n">
        <v>0</v>
      </c>
      <c r="P975" s="4" t="n">
        <v>307650</v>
      </c>
      <c r="Q975" s="4" t="n">
        <v>0</v>
      </c>
      <c r="R975" s="4" t="n">
        <v>0</v>
      </c>
      <c r="S975" s="4" t="n">
        <v>0</v>
      </c>
      <c r="T975" s="4" t="n">
        <v>190942.9</v>
      </c>
      <c r="U975" s="4" t="n">
        <v>498592.9</v>
      </c>
      <c r="V975" s="4" t="n">
        <v>1</v>
      </c>
    </row>
    <row r="976">
      <c r="A976" t="n">
        <v>124</v>
      </c>
      <c r="B976" t="inlineStr">
        <is>
          <t>20606047364</t>
        </is>
      </c>
      <c r="C976" t="inlineStr">
        <is>
          <t>ASOCIACIÓN AGROPECUARIO ARTESANAL E INDUSTRIAL WIÑAY LLANKAQ RACCHI AYLLO</t>
        </is>
      </c>
      <c r="D976" s="6" t="n">
        <v>2024</v>
      </c>
      <c r="F976" t="inlineStr">
        <is>
          <t>PAC</t>
        </is>
      </c>
      <c r="G976" s="4" t="n">
        <v>0</v>
      </c>
      <c r="H976" s="4" t="n">
        <v>0</v>
      </c>
      <c r="I976" s="4" t="n">
        <v>0</v>
      </c>
      <c r="J976" s="4" t="n">
        <v>0</v>
      </c>
      <c r="K976" s="4" t="n">
        <v>0</v>
      </c>
      <c r="L976" s="3" t="n">
        <v>0</v>
      </c>
      <c r="M976" s="3" t="n">
        <v>0</v>
      </c>
      <c r="N976" s="3" t="n">
        <v>0</v>
      </c>
      <c r="O976" s="4" t="n">
        <v>0</v>
      </c>
      <c r="P976" s="4" t="n">
        <v>0</v>
      </c>
      <c r="Q976" s="4" t="str"/>
      <c r="R976" s="4" t="n">
        <v>0</v>
      </c>
      <c r="S976" s="4" t="n">
        <v>0</v>
      </c>
      <c r="T976" s="4" t="n">
        <v>0</v>
      </c>
      <c r="U976" s="4" t="n">
        <v>0</v>
      </c>
      <c r="V976" s="4" t="n">
        <v>1</v>
      </c>
    </row>
    <row r="977">
      <c r="A977" t="n">
        <v>124</v>
      </c>
      <c r="B977" t="inlineStr">
        <is>
          <t>20606047364</t>
        </is>
      </c>
      <c r="C977" t="inlineStr">
        <is>
          <t>ASOCIACIÓN AGROPECUARIO ARTESANAL E INDUSTRIAL WIÑAY LLANKAQ RACCHI AYLLO</t>
        </is>
      </c>
      <c r="D977" s="6" t="n">
        <v>2025</v>
      </c>
      <c r="F977" t="inlineStr">
        <is>
          <t>PAC</t>
        </is>
      </c>
      <c r="G977" s="4" t="n">
        <v>0</v>
      </c>
      <c r="H977" s="4" t="n">
        <v>0</v>
      </c>
      <c r="I977" s="4" t="n">
        <v>0</v>
      </c>
      <c r="J977" s="4" t="n">
        <v>0</v>
      </c>
      <c r="K977" s="4" t="n">
        <v>0</v>
      </c>
      <c r="L977" s="3" t="n">
        <v>0</v>
      </c>
      <c r="M977" s="3" t="n">
        <v>0</v>
      </c>
      <c r="N977" s="3" t="n">
        <v>0</v>
      </c>
      <c r="O977" s="4" t="n">
        <v>0</v>
      </c>
      <c r="P977" s="4" t="n">
        <v>0</v>
      </c>
      <c r="Q977" s="4" t="str"/>
      <c r="R977" s="4" t="n">
        <v>0</v>
      </c>
      <c r="S977" s="4" t="n">
        <v>0</v>
      </c>
      <c r="T977" s="4" t="n">
        <v>0</v>
      </c>
      <c r="U977" s="4" t="n">
        <v>0</v>
      </c>
      <c r="V977" s="4" t="n">
        <v>1</v>
      </c>
    </row>
    <row r="978">
      <c r="A978" t="n">
        <v>125</v>
      </c>
      <c r="B978" t="inlineStr">
        <is>
          <t>20143224857</t>
        </is>
      </c>
      <c r="C978" t="inlineStr">
        <is>
          <t>COOPERATIVA AGRARIA AMAYBAMBA PISTIPATA</t>
        </is>
      </c>
      <c r="D978" s="6" t="n">
        <v>2018</v>
      </c>
      <c r="F978" t="inlineStr">
        <is>
          <t>PAC</t>
        </is>
      </c>
      <c r="G978" s="4" t="str"/>
      <c r="H978" s="4" t="str"/>
      <c r="I978" s="4" t="n">
        <v>0</v>
      </c>
      <c r="J978" s="4" t="str"/>
      <c r="K978" s="4" t="str"/>
      <c r="L978" s="3" t="str"/>
      <c r="M978" s="3" t="str"/>
      <c r="N978" s="3" t="n">
        <v>0</v>
      </c>
      <c r="O978" s="4" t="str"/>
      <c r="P978" s="4" t="str"/>
      <c r="Q978" s="4" t="str"/>
      <c r="R978" s="4" t="str"/>
      <c r="S978" s="4" t="str"/>
      <c r="T978" s="4" t="str"/>
      <c r="U978" s="4" t="str"/>
      <c r="V978" s="4" t="n">
        <v>1</v>
      </c>
    </row>
    <row r="979">
      <c r="A979" t="n">
        <v>125</v>
      </c>
      <c r="B979" t="inlineStr">
        <is>
          <t>20143224857</t>
        </is>
      </c>
      <c r="C979" t="inlineStr">
        <is>
          <t>COOPERATIVA AGRARIA AMAYBAMBA PISTIPATA</t>
        </is>
      </c>
      <c r="D979" s="6" t="n">
        <v>2019</v>
      </c>
      <c r="F979" t="inlineStr">
        <is>
          <t>PAC</t>
        </is>
      </c>
      <c r="G979" s="4" t="n">
        <v>0</v>
      </c>
      <c r="H979" s="4" t="n">
        <v>0</v>
      </c>
      <c r="I979" s="4" t="n">
        <v>0</v>
      </c>
      <c r="J979" s="4" t="str"/>
      <c r="K979" s="4" t="str"/>
      <c r="L979" s="3" t="n">
        <v>0</v>
      </c>
      <c r="M979" s="3" t="n">
        <v>0</v>
      </c>
      <c r="N979" s="3" t="n">
        <v>0</v>
      </c>
      <c r="O979" s="4" t="str"/>
      <c r="P979" s="4" t="str"/>
      <c r="Q979" s="4" t="str"/>
      <c r="R979" s="4" t="str"/>
      <c r="S979" s="4" t="str"/>
      <c r="T979" s="4" t="str"/>
      <c r="U979" s="4" t="str"/>
      <c r="V979" s="4" t="n">
        <v>1</v>
      </c>
    </row>
    <row r="980">
      <c r="A980" t="n">
        <v>125</v>
      </c>
      <c r="B980" t="inlineStr">
        <is>
          <t>20143224857</t>
        </is>
      </c>
      <c r="C980" t="inlineStr">
        <is>
          <t>COOPERATIVA AGRARIA AMAYBAMBA PISTIPATA</t>
        </is>
      </c>
      <c r="D980" s="6" t="n">
        <v>2020</v>
      </c>
      <c r="F980" t="inlineStr">
        <is>
          <t>PAC</t>
        </is>
      </c>
      <c r="G980" s="4" t="n">
        <v>0</v>
      </c>
      <c r="H980" s="4" t="n">
        <v>0</v>
      </c>
      <c r="I980" s="4" t="n">
        <v>0</v>
      </c>
      <c r="J980" s="4" t="n">
        <v>0</v>
      </c>
      <c r="K980" s="4" t="n">
        <v>0</v>
      </c>
      <c r="L980" s="3" t="n">
        <v>0</v>
      </c>
      <c r="M980" s="3" t="n">
        <v>0</v>
      </c>
      <c r="N980" s="3" t="n">
        <v>0</v>
      </c>
      <c r="O980" s="4" t="str"/>
      <c r="P980" s="4" t="str"/>
      <c r="Q980" s="4" t="str"/>
      <c r="R980" s="4" t="str"/>
      <c r="S980" s="4" t="str"/>
      <c r="T980" s="4" t="str"/>
      <c r="U980" s="4" t="str"/>
      <c r="V980" s="4" t="n">
        <v>1</v>
      </c>
    </row>
    <row r="981">
      <c r="A981" t="n">
        <v>125</v>
      </c>
      <c r="B981" t="inlineStr">
        <is>
          <t>20143224857</t>
        </is>
      </c>
      <c r="C981" t="inlineStr">
        <is>
          <t>COOPERATIVA AGRARIA AMAYBAMBA PISTIPATA</t>
        </is>
      </c>
      <c r="D981" s="6" t="n">
        <v>2021</v>
      </c>
      <c r="E981" t="n">
        <v>1</v>
      </c>
      <c r="F981" t="inlineStr">
        <is>
          <t>PAC</t>
        </is>
      </c>
      <c r="G981" s="4" t="n">
        <v>17</v>
      </c>
      <c r="H981" s="4" t="n">
        <v>7</v>
      </c>
      <c r="I981" s="4" t="n">
        <v>24</v>
      </c>
      <c r="J981" s="4" t="n">
        <v>23</v>
      </c>
      <c r="K981" s="4" t="n">
        <v>4</v>
      </c>
      <c r="L981" s="3" t="n">
        <v>11267.5</v>
      </c>
      <c r="M981" s="3" t="n">
        <v>0</v>
      </c>
      <c r="N981" s="3" t="n">
        <v>11267.5</v>
      </c>
      <c r="O981" s="4" t="str"/>
      <c r="P981" s="4" t="str"/>
      <c r="Q981" s="4" t="str"/>
      <c r="R981" s="4" t="str"/>
      <c r="S981" s="4" t="str"/>
      <c r="T981" s="4" t="str"/>
      <c r="U981" s="4" t="str"/>
      <c r="V981" s="4" t="n">
        <v>1</v>
      </c>
    </row>
    <row r="982">
      <c r="A982" t="n">
        <v>125</v>
      </c>
      <c r="B982" t="inlineStr">
        <is>
          <t>20143224857</t>
        </is>
      </c>
      <c r="C982" t="inlineStr">
        <is>
          <t>COOPERATIVA AGRARIA AMAYBAMBA PISTIPATA</t>
        </is>
      </c>
      <c r="D982" s="6" t="n">
        <v>2022</v>
      </c>
      <c r="E982" t="n">
        <v>1</v>
      </c>
      <c r="F982" t="inlineStr">
        <is>
          <t>PAC</t>
        </is>
      </c>
      <c r="G982" s="4" t="n">
        <v>17</v>
      </c>
      <c r="H982" s="4" t="n">
        <v>7</v>
      </c>
      <c r="I982" s="4" t="n">
        <v>24</v>
      </c>
      <c r="J982" s="4" t="n">
        <v>33</v>
      </c>
      <c r="K982" s="4" t="n">
        <v>6</v>
      </c>
      <c r="L982" s="3" t="n">
        <v>75014</v>
      </c>
      <c r="M982" s="3" t="n">
        <v>0</v>
      </c>
      <c r="N982" s="3" t="n">
        <v>75014</v>
      </c>
      <c r="O982" s="4" t="str"/>
      <c r="P982" s="4" t="str"/>
      <c r="Q982" s="4" t="str"/>
      <c r="R982" s="4" t="str"/>
      <c r="S982" s="4" t="str"/>
      <c r="T982" s="4" t="str"/>
      <c r="U982" s="4" t="str"/>
      <c r="V982" s="4" t="n">
        <v>1</v>
      </c>
    </row>
    <row r="983">
      <c r="A983" t="n">
        <v>125</v>
      </c>
      <c r="B983" t="inlineStr">
        <is>
          <t>20143224857</t>
        </is>
      </c>
      <c r="C983" t="inlineStr">
        <is>
          <t>COOPERATIVA AGRARIA AMAYBAMBA PISTIPATA</t>
        </is>
      </c>
      <c r="D983" s="6" t="n">
        <v>2023</v>
      </c>
      <c r="E983" t="n">
        <v>1</v>
      </c>
      <c r="F983" t="inlineStr">
        <is>
          <t>PAC</t>
        </is>
      </c>
      <c r="G983" s="4" t="n">
        <v>17</v>
      </c>
      <c r="H983" s="4" t="n">
        <v>7</v>
      </c>
      <c r="I983" s="4" t="n">
        <v>24</v>
      </c>
      <c r="J983" s="4" t="n">
        <v>38</v>
      </c>
      <c r="K983" s="4" t="n">
        <v>5</v>
      </c>
      <c r="L983" s="3" t="n">
        <v>110208</v>
      </c>
      <c r="M983" s="3" t="n">
        <v>0</v>
      </c>
      <c r="N983" s="3" t="n">
        <v>110208</v>
      </c>
      <c r="O983" s="4" t="n">
        <v>65795.5</v>
      </c>
      <c r="P983" s="4" t="n">
        <v>0</v>
      </c>
      <c r="Q983" s="4" t="n">
        <v>0</v>
      </c>
      <c r="R983" s="4" t="n">
        <v>44412.5</v>
      </c>
      <c r="S983" s="4" t="n">
        <v>0</v>
      </c>
      <c r="T983" s="4" t="n">
        <v>0</v>
      </c>
      <c r="U983" s="4" t="n">
        <v>110208</v>
      </c>
      <c r="V983" s="4" t="n">
        <v>1</v>
      </c>
    </row>
    <row r="984">
      <c r="A984" t="n">
        <v>125</v>
      </c>
      <c r="B984" t="inlineStr">
        <is>
          <t>20143224857</t>
        </is>
      </c>
      <c r="C984" t="inlineStr">
        <is>
          <t>COOPERATIVA AGRARIA AMAYBAMBA PISTIPATA</t>
        </is>
      </c>
      <c r="D984" s="6" t="n">
        <v>2024</v>
      </c>
      <c r="E984" t="n">
        <v>1</v>
      </c>
      <c r="F984" t="inlineStr">
        <is>
          <t>PAC</t>
        </is>
      </c>
      <c r="G984" s="4" t="n">
        <v>21</v>
      </c>
      <c r="H984" s="4" t="n">
        <v>10</v>
      </c>
      <c r="I984" s="4" t="n">
        <v>31</v>
      </c>
      <c r="J984" s="4" t="n">
        <v>34</v>
      </c>
      <c r="K984" s="4" t="n">
        <v>7</v>
      </c>
      <c r="L984" s="3" t="n">
        <v>45825.4025</v>
      </c>
      <c r="M984" s="3" t="n">
        <v>0</v>
      </c>
      <c r="N984" s="3" t="n">
        <v>45825.4025</v>
      </c>
      <c r="O984" s="4" t="n">
        <v>0</v>
      </c>
      <c r="P984" s="4" t="n">
        <v>0</v>
      </c>
      <c r="Q984" s="4" t="str"/>
      <c r="R984" s="4" t="n">
        <v>45825.4025</v>
      </c>
      <c r="S984" s="4" t="n">
        <v>0</v>
      </c>
      <c r="T984" s="4" t="n">
        <v>0</v>
      </c>
      <c r="U984" s="4" t="n">
        <v>45825.4025</v>
      </c>
      <c r="V984" s="4" t="n">
        <v>1</v>
      </c>
    </row>
    <row r="985">
      <c r="A985" t="n">
        <v>125</v>
      </c>
      <c r="B985" t="inlineStr">
        <is>
          <t>20143224857</t>
        </is>
      </c>
      <c r="C985" t="inlineStr">
        <is>
          <t>COOPERATIVA AGRARIA AMAYBAMBA PISTIPATA</t>
        </is>
      </c>
      <c r="D985" s="6" t="n">
        <v>2025</v>
      </c>
      <c r="E985" t="n">
        <v>1</v>
      </c>
      <c r="F985" t="inlineStr">
        <is>
          <t>PAC</t>
        </is>
      </c>
      <c r="G985" s="4" t="n">
        <v>22</v>
      </c>
      <c r="H985" s="4" t="n">
        <v>9</v>
      </c>
      <c r="I985" s="4" t="n">
        <v>31</v>
      </c>
      <c r="J985" s="4" t="n">
        <v>25</v>
      </c>
      <c r="K985" s="4" t="n">
        <v>5</v>
      </c>
      <c r="L985" s="3" t="n">
        <v>167028.998</v>
      </c>
      <c r="M985" s="3" t="n">
        <v>0</v>
      </c>
      <c r="N985" s="3" t="n">
        <v>167028.998</v>
      </c>
      <c r="O985" s="4" t="n">
        <v>29041.5</v>
      </c>
      <c r="P985" s="4" t="n">
        <v>0</v>
      </c>
      <c r="Q985" s="4" t="str"/>
      <c r="R985" s="4" t="n">
        <v>137987.498</v>
      </c>
      <c r="S985" s="4" t="n">
        <v>0</v>
      </c>
      <c r="T985" s="4" t="n">
        <v>0</v>
      </c>
      <c r="U985" s="4" t="n">
        <v>167028.998</v>
      </c>
      <c r="V985" s="4" t="n">
        <v>1</v>
      </c>
    </row>
    <row r="986">
      <c r="A986" t="n">
        <v>126</v>
      </c>
      <c r="B986" t="inlineStr">
        <is>
          <t>20602682758</t>
        </is>
      </c>
      <c r="C986" t="inlineStr">
        <is>
          <t>ASOCIACION DE PRODUCTORES DE LECHE Y DERIVADOS LACTEOS MICAELA BASTIDAS</t>
        </is>
      </c>
      <c r="D986" s="6" t="n">
        <v>2018</v>
      </c>
      <c r="F986" t="inlineStr">
        <is>
          <t>PAC</t>
        </is>
      </c>
      <c r="G986" s="4" t="str"/>
      <c r="H986" s="4" t="str"/>
      <c r="I986" s="4" t="n">
        <v>0</v>
      </c>
      <c r="J986" s="4" t="str"/>
      <c r="K986" s="4" t="str"/>
      <c r="L986" s="3" t="str"/>
      <c r="M986" s="3" t="str"/>
      <c r="N986" s="3" t="n">
        <v>0</v>
      </c>
      <c r="O986" s="4" t="str"/>
      <c r="P986" s="4" t="str"/>
      <c r="Q986" s="4" t="str"/>
      <c r="R986" s="4" t="str"/>
      <c r="S986" s="4" t="str"/>
      <c r="T986" s="4" t="str"/>
      <c r="U986" s="4" t="str"/>
      <c r="V986" s="4" t="n">
        <v>1</v>
      </c>
    </row>
    <row r="987">
      <c r="A987" t="n">
        <v>126</v>
      </c>
      <c r="B987" t="inlineStr">
        <is>
          <t>20602682758</t>
        </is>
      </c>
      <c r="C987" t="inlineStr">
        <is>
          <t>ASOCIACION DE PRODUCTORES DE LECHE Y DERIVADOS LACTEOS MICAELA BASTIDAS</t>
        </is>
      </c>
      <c r="D987" s="6" t="n">
        <v>2019</v>
      </c>
      <c r="F987" t="inlineStr">
        <is>
          <t>PAC</t>
        </is>
      </c>
      <c r="G987" s="4" t="n">
        <v>0</v>
      </c>
      <c r="H987" s="4" t="n">
        <v>0</v>
      </c>
      <c r="I987" s="4" t="n">
        <v>0</v>
      </c>
      <c r="J987" s="4" t="str"/>
      <c r="K987" s="4" t="str"/>
      <c r="L987" s="3" t="n">
        <v>0</v>
      </c>
      <c r="M987" s="3" t="n">
        <v>0</v>
      </c>
      <c r="N987" s="3" t="n">
        <v>0</v>
      </c>
      <c r="O987" s="4" t="str"/>
      <c r="P987" s="4" t="str"/>
      <c r="Q987" s="4" t="str"/>
      <c r="R987" s="4" t="str"/>
      <c r="S987" s="4" t="str"/>
      <c r="T987" s="4" t="str"/>
      <c r="U987" s="4" t="str"/>
      <c r="V987" s="4" t="n">
        <v>1</v>
      </c>
    </row>
    <row r="988">
      <c r="A988" t="n">
        <v>126</v>
      </c>
      <c r="B988" t="inlineStr">
        <is>
          <t>20602682758</t>
        </is>
      </c>
      <c r="C988" t="inlineStr">
        <is>
          <t>ASOCIACION DE PRODUCTORES DE LECHE Y DERIVADOS LACTEOS MICAELA BASTIDAS</t>
        </is>
      </c>
      <c r="D988" s="6" t="n">
        <v>2020</v>
      </c>
      <c r="F988" t="inlineStr">
        <is>
          <t>PAC</t>
        </is>
      </c>
      <c r="G988" s="4" t="n">
        <v>0</v>
      </c>
      <c r="H988" s="4" t="n">
        <v>0</v>
      </c>
      <c r="I988" s="4" t="n">
        <v>0</v>
      </c>
      <c r="J988" s="4" t="n">
        <v>0</v>
      </c>
      <c r="K988" s="4" t="n">
        <v>0</v>
      </c>
      <c r="L988" s="3" t="n">
        <v>0</v>
      </c>
      <c r="M988" s="3" t="n">
        <v>0</v>
      </c>
      <c r="N988" s="3" t="n">
        <v>0</v>
      </c>
      <c r="O988" s="4" t="str"/>
      <c r="P988" s="4" t="str"/>
      <c r="Q988" s="4" t="str"/>
      <c r="R988" s="4" t="str"/>
      <c r="S988" s="4" t="str"/>
      <c r="T988" s="4" t="str"/>
      <c r="U988" s="4" t="str"/>
      <c r="V988" s="4" t="n">
        <v>1</v>
      </c>
    </row>
    <row r="989">
      <c r="A989" t="n">
        <v>126</v>
      </c>
      <c r="B989" t="inlineStr">
        <is>
          <t>20602682758</t>
        </is>
      </c>
      <c r="C989" t="inlineStr">
        <is>
          <t>ASOCIACION DE PRODUCTORES DE LECHE Y DERIVADOS LACTEOS MICAELA BASTIDAS</t>
        </is>
      </c>
      <c r="D989" s="6" t="n">
        <v>2021</v>
      </c>
      <c r="E989" t="n">
        <v>1</v>
      </c>
      <c r="F989" t="inlineStr">
        <is>
          <t>PAC</t>
        </is>
      </c>
      <c r="G989" s="4" t="n">
        <v>43</v>
      </c>
      <c r="H989" s="4" t="n">
        <v>24</v>
      </c>
      <c r="I989" s="4" t="n">
        <v>67</v>
      </c>
      <c r="J989" s="4" t="n">
        <v>18</v>
      </c>
      <c r="K989" s="4" t="n">
        <v>3</v>
      </c>
      <c r="L989" s="3" t="n">
        <v>99860</v>
      </c>
      <c r="M989" s="3" t="n">
        <v>0</v>
      </c>
      <c r="N989" s="3" t="n">
        <v>99860</v>
      </c>
      <c r="O989" s="4" t="str"/>
      <c r="P989" s="4" t="str"/>
      <c r="Q989" s="4" t="str"/>
      <c r="R989" s="4" t="str"/>
      <c r="S989" s="4" t="str"/>
      <c r="T989" s="4" t="str"/>
      <c r="U989" s="4" t="str"/>
      <c r="V989" s="4" t="n">
        <v>1</v>
      </c>
    </row>
    <row r="990">
      <c r="A990" t="n">
        <v>126</v>
      </c>
      <c r="B990" t="inlineStr">
        <is>
          <t>20602682758</t>
        </is>
      </c>
      <c r="C990" t="inlineStr">
        <is>
          <t>ASOCIACION DE PRODUCTORES DE LECHE Y DERIVADOS LACTEOS MICAELA BASTIDAS</t>
        </is>
      </c>
      <c r="D990" s="6" t="n">
        <v>2022</v>
      </c>
      <c r="E990" t="n">
        <v>1</v>
      </c>
      <c r="F990" t="inlineStr">
        <is>
          <t>PAC</t>
        </is>
      </c>
      <c r="G990" s="4" t="n">
        <v>43</v>
      </c>
      <c r="H990" s="4" t="n">
        <v>24</v>
      </c>
      <c r="I990" s="4" t="n">
        <v>67</v>
      </c>
      <c r="J990" s="4" t="n">
        <v>29</v>
      </c>
      <c r="K990" s="4" t="n">
        <v>4</v>
      </c>
      <c r="L990" s="3" t="n">
        <v>119703.55</v>
      </c>
      <c r="M990" s="3" t="n">
        <v>0</v>
      </c>
      <c r="N990" s="3" t="n">
        <v>119703.55</v>
      </c>
      <c r="O990" s="4" t="str"/>
      <c r="P990" s="4" t="str"/>
      <c r="Q990" s="4" t="str"/>
      <c r="R990" s="4" t="str"/>
      <c r="S990" s="4" t="str"/>
      <c r="T990" s="4" t="str"/>
      <c r="U990" s="4" t="str"/>
      <c r="V990" s="4" t="n">
        <v>1</v>
      </c>
    </row>
    <row r="991">
      <c r="A991" t="n">
        <v>126</v>
      </c>
      <c r="B991" t="inlineStr">
        <is>
          <t>20602682758</t>
        </is>
      </c>
      <c r="C991" t="inlineStr">
        <is>
          <t>ASOCIACION DE PRODUCTORES DE LECHE Y DERIVADOS LACTEOS MICAELA BASTIDAS</t>
        </is>
      </c>
      <c r="D991" s="6" t="n">
        <v>2023</v>
      </c>
      <c r="E991" t="n">
        <v>1</v>
      </c>
      <c r="F991" t="inlineStr">
        <is>
          <t>PAC</t>
        </is>
      </c>
      <c r="G991" s="4" t="n">
        <v>43</v>
      </c>
      <c r="H991" s="4" t="n">
        <v>24</v>
      </c>
      <c r="I991" s="4" t="n">
        <v>67</v>
      </c>
      <c r="J991" s="4" t="n">
        <v>31</v>
      </c>
      <c r="K991" s="4" t="n">
        <v>6</v>
      </c>
      <c r="L991" s="3" t="n">
        <v>149468.55</v>
      </c>
      <c r="M991" s="3" t="n">
        <v>0</v>
      </c>
      <c r="N991" s="3" t="n">
        <v>149468.55</v>
      </c>
      <c r="O991" s="4" t="n">
        <v>0</v>
      </c>
      <c r="P991" s="4" t="n">
        <v>122257.54074</v>
      </c>
      <c r="Q991" s="4" t="n">
        <v>0</v>
      </c>
      <c r="R991" s="4" t="n">
        <v>27210.9950695</v>
      </c>
      <c r="S991" s="4" t="n">
        <v>0</v>
      </c>
      <c r="T991" s="4" t="n">
        <v>0</v>
      </c>
      <c r="U991" s="4" t="n">
        <v>149468.5358095</v>
      </c>
      <c r="V991" s="4" t="n">
        <v>1</v>
      </c>
    </row>
    <row r="992">
      <c r="A992" t="n">
        <v>126</v>
      </c>
      <c r="B992" t="inlineStr">
        <is>
          <t>20602682758</t>
        </is>
      </c>
      <c r="C992" t="inlineStr">
        <is>
          <t>ASOCIACION DE PRODUCTORES DE LECHE Y DERIVADOS LACTEOS MICAELA BASTIDAS</t>
        </is>
      </c>
      <c r="D992" s="6" t="n">
        <v>2024</v>
      </c>
      <c r="E992" t="n">
        <v>1</v>
      </c>
      <c r="F992" t="inlineStr">
        <is>
          <t>PAC</t>
        </is>
      </c>
      <c r="G992" s="4" t="n">
        <v>44</v>
      </c>
      <c r="H992" s="4" t="n">
        <v>20</v>
      </c>
      <c r="I992" s="4" t="n">
        <v>64</v>
      </c>
      <c r="J992" s="4" t="n">
        <v>39</v>
      </c>
      <c r="K992" s="4" t="n">
        <v>8</v>
      </c>
      <c r="L992" s="3" t="n">
        <v>230727.194</v>
      </c>
      <c r="M992" s="3" t="n">
        <v>0</v>
      </c>
      <c r="N992" s="3" t="n">
        <v>230727.194</v>
      </c>
      <c r="O992" s="4" t="n">
        <v>0</v>
      </c>
      <c r="P992" s="4" t="n">
        <v>230727.194</v>
      </c>
      <c r="Q992" s="4" t="str"/>
      <c r="R992" s="4" t="n">
        <v>0</v>
      </c>
      <c r="S992" s="4" t="n">
        <v>0</v>
      </c>
      <c r="T992" s="4" t="n">
        <v>0</v>
      </c>
      <c r="U992" s="4" t="n">
        <v>230727.194</v>
      </c>
      <c r="V992" s="4" t="n">
        <v>1</v>
      </c>
    </row>
    <row r="993">
      <c r="A993" t="n">
        <v>126</v>
      </c>
      <c r="B993" t="inlineStr">
        <is>
          <t>20602682758</t>
        </is>
      </c>
      <c r="C993" t="inlineStr">
        <is>
          <t>ASOCIACION DE PRODUCTORES DE LECHE Y DERIVADOS LACTEOS MICAELA BASTIDAS</t>
        </is>
      </c>
      <c r="D993" s="6" t="n">
        <v>2025</v>
      </c>
      <c r="E993" t="n">
        <v>1</v>
      </c>
      <c r="F993" t="inlineStr">
        <is>
          <t>PAC</t>
        </is>
      </c>
      <c r="G993" s="4" t="n">
        <v>30</v>
      </c>
      <c r="H993" s="4" t="n">
        <v>25</v>
      </c>
      <c r="I993" s="4" t="n">
        <v>55</v>
      </c>
      <c r="J993" s="4" t="n">
        <v>9</v>
      </c>
      <c r="K993" s="4" t="n">
        <v>2</v>
      </c>
      <c r="L993" s="3" t="n">
        <v>132224.99994</v>
      </c>
      <c r="M993" s="3" t="n">
        <v>0</v>
      </c>
      <c r="N993" s="3" t="n">
        <v>132224.99994</v>
      </c>
      <c r="O993" s="4" t="n">
        <v>0</v>
      </c>
      <c r="P993" s="4" t="n">
        <v>126615</v>
      </c>
      <c r="Q993" s="4" t="str"/>
      <c r="R993" s="4" t="n">
        <v>0</v>
      </c>
      <c r="S993" s="4" t="n">
        <v>0</v>
      </c>
      <c r="T993" s="4" t="n">
        <v>5609.99994</v>
      </c>
      <c r="U993" s="4" t="n">
        <v>132224.99994</v>
      </c>
      <c r="V993" s="4" t="n">
        <v>1</v>
      </c>
    </row>
    <row r="994">
      <c r="A994" t="n">
        <v>127</v>
      </c>
      <c r="B994" t="inlineStr">
        <is>
          <t>20605363092</t>
        </is>
      </c>
      <c r="C994" t="inlineStr">
        <is>
          <t>ASOCIACION DE PRODUCTORES AGROPECUARIOS DE CITRICOS SAN ANTONIO DE PAMPA CONCEPCION ECHARATI, APACISA</t>
        </is>
      </c>
      <c r="D994" s="6" t="n">
        <v>2018</v>
      </c>
      <c r="F994" t="inlineStr">
        <is>
          <t>PAC</t>
        </is>
      </c>
      <c r="G994" s="4" t="str"/>
      <c r="H994" s="4" t="str"/>
      <c r="I994" s="4" t="n">
        <v>0</v>
      </c>
      <c r="J994" s="4" t="str"/>
      <c r="K994" s="4" t="str"/>
      <c r="L994" s="3" t="str"/>
      <c r="M994" s="3" t="str"/>
      <c r="N994" s="3" t="n">
        <v>0</v>
      </c>
      <c r="O994" s="4" t="str"/>
      <c r="P994" s="4" t="str"/>
      <c r="Q994" s="4" t="str"/>
      <c r="R994" s="4" t="str"/>
      <c r="S994" s="4" t="str"/>
      <c r="T994" s="4" t="str"/>
      <c r="U994" s="4" t="str"/>
      <c r="V994" s="4" t="n">
        <v>1</v>
      </c>
    </row>
    <row r="995">
      <c r="A995" t="n">
        <v>127</v>
      </c>
      <c r="B995" t="inlineStr">
        <is>
          <t>20605363092</t>
        </is>
      </c>
      <c r="C995" t="inlineStr">
        <is>
          <t>ASOCIACION DE PRODUCTORES AGROPECUARIOS DE CITRICOS SAN ANTONIO DE PAMPA CONCEPCION ECHARATI, APACISA</t>
        </is>
      </c>
      <c r="D995" s="6" t="n">
        <v>2019</v>
      </c>
      <c r="F995" t="inlineStr">
        <is>
          <t>PAC</t>
        </is>
      </c>
      <c r="G995" s="4" t="n">
        <v>0</v>
      </c>
      <c r="H995" s="4" t="n">
        <v>0</v>
      </c>
      <c r="I995" s="4" t="n">
        <v>0</v>
      </c>
      <c r="J995" s="4" t="str"/>
      <c r="K995" s="4" t="str"/>
      <c r="L995" s="3" t="n">
        <v>0</v>
      </c>
      <c r="M995" s="3" t="n">
        <v>0</v>
      </c>
      <c r="N995" s="3" t="n">
        <v>0</v>
      </c>
      <c r="O995" s="4" t="str"/>
      <c r="P995" s="4" t="str"/>
      <c r="Q995" s="4" t="str"/>
      <c r="R995" s="4" t="str"/>
      <c r="S995" s="4" t="str"/>
      <c r="T995" s="4" t="str"/>
      <c r="U995" s="4" t="str"/>
      <c r="V995" s="4" t="n">
        <v>1</v>
      </c>
    </row>
    <row r="996">
      <c r="A996" t="n">
        <v>127</v>
      </c>
      <c r="B996" t="inlineStr">
        <is>
          <t>20605363092</t>
        </is>
      </c>
      <c r="C996" t="inlineStr">
        <is>
          <t>ASOCIACION DE PRODUCTORES AGROPECUARIOS DE CITRICOS SAN ANTONIO DE PAMPA CONCEPCION ECHARATI, APACISA</t>
        </is>
      </c>
      <c r="D996" s="6" t="n">
        <v>2020</v>
      </c>
      <c r="F996" t="inlineStr">
        <is>
          <t>PAC</t>
        </is>
      </c>
      <c r="G996" s="4" t="n">
        <v>0</v>
      </c>
      <c r="H996" s="4" t="n">
        <v>0</v>
      </c>
      <c r="I996" s="4" t="n">
        <v>0</v>
      </c>
      <c r="J996" s="4" t="n">
        <v>0</v>
      </c>
      <c r="K996" s="4" t="n">
        <v>0</v>
      </c>
      <c r="L996" s="3" t="n">
        <v>0</v>
      </c>
      <c r="M996" s="3" t="n">
        <v>0</v>
      </c>
      <c r="N996" s="3" t="n">
        <v>0</v>
      </c>
      <c r="O996" s="4" t="str"/>
      <c r="P996" s="4" t="str"/>
      <c r="Q996" s="4" t="str"/>
      <c r="R996" s="4" t="str"/>
      <c r="S996" s="4" t="str"/>
      <c r="T996" s="4" t="str"/>
      <c r="U996" s="4" t="str"/>
      <c r="V996" s="4" t="n">
        <v>1</v>
      </c>
    </row>
    <row r="997">
      <c r="A997" t="n">
        <v>127</v>
      </c>
      <c r="B997" t="inlineStr">
        <is>
          <t>20605363092</t>
        </is>
      </c>
      <c r="C997" t="inlineStr">
        <is>
          <t>ASOCIACION DE PRODUCTORES AGROPECUARIOS DE CITRICOS SAN ANTONIO DE PAMPA CONCEPCION ECHARATI, APACISA</t>
        </is>
      </c>
      <c r="D997" s="6" t="n">
        <v>2021</v>
      </c>
      <c r="E997" t="n">
        <v>1</v>
      </c>
      <c r="F997" t="inlineStr">
        <is>
          <t>PAC</t>
        </is>
      </c>
      <c r="G997" s="4" t="n">
        <v>12</v>
      </c>
      <c r="H997" s="4" t="n">
        <v>4</v>
      </c>
      <c r="I997" s="4" t="n">
        <v>16</v>
      </c>
      <c r="J997" s="4" t="n">
        <v>10</v>
      </c>
      <c r="K997" s="4" t="n">
        <v>3</v>
      </c>
      <c r="L997" s="3" t="n">
        <v>0</v>
      </c>
      <c r="M997" s="3" t="n">
        <v>0</v>
      </c>
      <c r="N997" s="3" t="n">
        <v>0</v>
      </c>
      <c r="O997" s="4" t="str"/>
      <c r="P997" s="4" t="str"/>
      <c r="Q997" s="4" t="str"/>
      <c r="R997" s="4" t="str"/>
      <c r="S997" s="4" t="str"/>
      <c r="T997" s="4" t="str"/>
      <c r="U997" s="4" t="str"/>
      <c r="V997" s="4" t="n">
        <v>1</v>
      </c>
    </row>
    <row r="998">
      <c r="A998" t="n">
        <v>127</v>
      </c>
      <c r="B998" t="inlineStr">
        <is>
          <t>20605363092</t>
        </is>
      </c>
      <c r="C998" t="inlineStr">
        <is>
          <t>ASOCIACION DE PRODUCTORES AGROPECUARIOS DE CITRICOS SAN ANTONIO DE PAMPA CONCEPCION ECHARATI, APACISA</t>
        </is>
      </c>
      <c r="D998" s="6" t="n">
        <v>2022</v>
      </c>
      <c r="E998" t="n">
        <v>1</v>
      </c>
      <c r="F998" t="inlineStr">
        <is>
          <t>PAC</t>
        </is>
      </c>
      <c r="G998" s="4" t="n">
        <v>12</v>
      </c>
      <c r="H998" s="4" t="n">
        <v>4</v>
      </c>
      <c r="I998" s="4" t="n">
        <v>16</v>
      </c>
      <c r="J998" s="4" t="n">
        <v>18</v>
      </c>
      <c r="K998" s="4" t="n">
        <v>6</v>
      </c>
      <c r="L998" s="3" t="n">
        <v>553280</v>
      </c>
      <c r="M998" s="3" t="n">
        <v>0</v>
      </c>
      <c r="N998" s="3" t="n">
        <v>553280</v>
      </c>
      <c r="O998" s="4" t="str"/>
      <c r="P998" s="4" t="str"/>
      <c r="Q998" s="4" t="str"/>
      <c r="R998" s="4" t="str"/>
      <c r="S998" s="4" t="str"/>
      <c r="T998" s="4" t="str"/>
      <c r="U998" s="4" t="str"/>
      <c r="V998" s="4" t="n">
        <v>1</v>
      </c>
    </row>
    <row r="999">
      <c r="A999" t="n">
        <v>127</v>
      </c>
      <c r="B999" t="inlineStr">
        <is>
          <t>20605363092</t>
        </is>
      </c>
      <c r="C999" t="inlineStr">
        <is>
          <t>ASOCIACION DE PRODUCTORES AGROPECUARIOS DE CITRICOS SAN ANTONIO DE PAMPA CONCEPCION ECHARATI, APACISA</t>
        </is>
      </c>
      <c r="D999" s="6" t="n">
        <v>2023</v>
      </c>
      <c r="E999" t="n">
        <v>1</v>
      </c>
      <c r="F999" t="inlineStr">
        <is>
          <t>PAC</t>
        </is>
      </c>
      <c r="G999" s="4" t="n">
        <v>12</v>
      </c>
      <c r="H999" s="4" t="n">
        <v>4</v>
      </c>
      <c r="I999" s="4" t="n">
        <v>16</v>
      </c>
      <c r="J999" s="4" t="n">
        <v>15</v>
      </c>
      <c r="K999" s="4" t="n">
        <v>4</v>
      </c>
      <c r="L999" s="3" t="n">
        <v>979000</v>
      </c>
      <c r="M999" s="3" t="n">
        <v>0</v>
      </c>
      <c r="N999" s="3" t="n">
        <v>979000</v>
      </c>
      <c r="O999" s="4" t="n">
        <v>0</v>
      </c>
      <c r="P999" s="4" t="n">
        <v>979000</v>
      </c>
      <c r="Q999" s="4" t="n">
        <v>0</v>
      </c>
      <c r="R999" s="4" t="n">
        <v>0</v>
      </c>
      <c r="S999" s="4" t="n">
        <v>0</v>
      </c>
      <c r="T999" s="4" t="n">
        <v>0</v>
      </c>
      <c r="U999" s="4" t="n">
        <v>979000</v>
      </c>
      <c r="V999" s="4" t="n">
        <v>1</v>
      </c>
    </row>
    <row r="1000">
      <c r="A1000" t="n">
        <v>127</v>
      </c>
      <c r="B1000" t="inlineStr">
        <is>
          <t>20605363092</t>
        </is>
      </c>
      <c r="C1000" t="inlineStr">
        <is>
          <t>ASOCIACION DE PRODUCTORES AGROPECUARIOS DE CITRICOS SAN ANTONIO DE PAMPA CONCEPCION ECHARATI, APACISA</t>
        </is>
      </c>
      <c r="D1000" s="6" t="n">
        <v>2024</v>
      </c>
      <c r="E1000" t="n">
        <v>1</v>
      </c>
      <c r="F1000" t="inlineStr">
        <is>
          <t>PAC</t>
        </is>
      </c>
      <c r="G1000" s="4" t="n">
        <v>12</v>
      </c>
      <c r="H1000" s="4" t="n">
        <v>4</v>
      </c>
      <c r="I1000" s="4" t="n">
        <v>16</v>
      </c>
      <c r="J1000" s="4" t="n">
        <v>33</v>
      </c>
      <c r="K1000" s="4" t="n">
        <v>8</v>
      </c>
      <c r="L1000" s="3" t="n">
        <v>492500</v>
      </c>
      <c r="M1000" s="3" t="n">
        <v>0</v>
      </c>
      <c r="N1000" s="3" t="n">
        <v>492500</v>
      </c>
      <c r="O1000" s="4" t="n">
        <v>0</v>
      </c>
      <c r="P1000" s="4" t="n">
        <v>492500</v>
      </c>
      <c r="Q1000" s="4" t="str"/>
      <c r="R1000" s="4" t="n">
        <v>0</v>
      </c>
      <c r="S1000" s="4" t="n">
        <v>0</v>
      </c>
      <c r="T1000" s="4" t="n">
        <v>0</v>
      </c>
      <c r="U1000" s="4" t="n">
        <v>492500</v>
      </c>
      <c r="V1000" s="4" t="n">
        <v>1</v>
      </c>
    </row>
    <row r="1001">
      <c r="A1001" t="n">
        <v>127</v>
      </c>
      <c r="B1001" t="inlineStr">
        <is>
          <t>20605363092</t>
        </is>
      </c>
      <c r="C1001" t="inlineStr">
        <is>
          <t>ASOCIACION DE PRODUCTORES AGROPECUARIOS DE CITRICOS SAN ANTONIO DE PAMPA CONCEPCION ECHARATI, APACISA</t>
        </is>
      </c>
      <c r="D1001" s="6" t="n">
        <v>2025</v>
      </c>
      <c r="E1001" t="n">
        <v>1</v>
      </c>
      <c r="F1001" t="inlineStr">
        <is>
          <t>PAC</t>
        </is>
      </c>
      <c r="G1001" s="4" t="n">
        <v>18</v>
      </c>
      <c r="H1001" s="4" t="n">
        <v>2</v>
      </c>
      <c r="I1001" s="4" t="n">
        <v>20</v>
      </c>
      <c r="J1001" s="4" t="n">
        <v>20</v>
      </c>
      <c r="K1001" s="4" t="n">
        <v>4</v>
      </c>
      <c r="L1001" s="3" t="n">
        <v>97171.99635</v>
      </c>
      <c r="M1001" s="3" t="n">
        <v>0</v>
      </c>
      <c r="N1001" s="3" t="n">
        <v>97171.99635</v>
      </c>
      <c r="O1001" s="4" t="n">
        <v>0</v>
      </c>
      <c r="P1001" s="4" t="n">
        <v>97171.99635</v>
      </c>
      <c r="Q1001" s="4" t="str"/>
      <c r="R1001" s="4" t="n">
        <v>0</v>
      </c>
      <c r="S1001" s="4" t="n">
        <v>0</v>
      </c>
      <c r="T1001" s="4" t="n">
        <v>0</v>
      </c>
      <c r="U1001" s="4" t="n">
        <v>97171.99635</v>
      </c>
      <c r="V1001" s="4" t="n">
        <v>1</v>
      </c>
    </row>
    <row r="1002">
      <c r="A1002" t="n">
        <v>128</v>
      </c>
      <c r="B1002" t="inlineStr">
        <is>
          <t>20605783229</t>
        </is>
      </c>
      <c r="C1002" t="inlineStr">
        <is>
          <t>ASOCIACIÓN DE PRODUCTORES AGROPECUARIOS LAS CATARATAS DE ILLAPANI DE LA ZONAL DE PALMA REAL, DISTRITO DE ECHARATI, LA CONVENCIÓN CUSCO” (APACIP)</t>
        </is>
      </c>
      <c r="D1002" s="6" t="n">
        <v>2018</v>
      </c>
      <c r="F1002" t="inlineStr">
        <is>
          <t>PAC</t>
        </is>
      </c>
      <c r="G1002" s="4" t="str"/>
      <c r="H1002" s="4" t="str"/>
      <c r="I1002" s="4" t="n">
        <v>0</v>
      </c>
      <c r="J1002" s="4" t="str"/>
      <c r="K1002" s="4" t="str"/>
      <c r="L1002" s="3" t="str"/>
      <c r="M1002" s="3" t="str"/>
      <c r="N1002" s="3" t="n">
        <v>0</v>
      </c>
      <c r="O1002" s="4" t="str"/>
      <c r="P1002" s="4" t="str"/>
      <c r="Q1002" s="4" t="str"/>
      <c r="R1002" s="4" t="str"/>
      <c r="S1002" s="4" t="str"/>
      <c r="T1002" s="4" t="str"/>
      <c r="U1002" s="4" t="str"/>
      <c r="V1002" s="4" t="n">
        <v>1</v>
      </c>
    </row>
    <row r="1003">
      <c r="A1003" t="n">
        <v>128</v>
      </c>
      <c r="B1003" t="inlineStr">
        <is>
          <t>20605783229</t>
        </is>
      </c>
      <c r="C1003" t="inlineStr">
        <is>
          <t>ASOCIACIÓN DE PRODUCTORES AGROPECUARIOS LAS CATARATAS DE ILLAPANI DE LA ZONAL DE PALMA REAL, DISTRITO DE ECHARATI, LA CONVENCIÓN CUSCO” (APACIP)</t>
        </is>
      </c>
      <c r="D1003" s="6" t="n">
        <v>2019</v>
      </c>
      <c r="F1003" t="inlineStr">
        <is>
          <t>PAC</t>
        </is>
      </c>
      <c r="G1003" s="4" t="n">
        <v>0</v>
      </c>
      <c r="H1003" s="4" t="n">
        <v>0</v>
      </c>
      <c r="I1003" s="4" t="n">
        <v>0</v>
      </c>
      <c r="J1003" s="4" t="str"/>
      <c r="K1003" s="4" t="str"/>
      <c r="L1003" s="3" t="n">
        <v>0</v>
      </c>
      <c r="M1003" s="3" t="n">
        <v>0</v>
      </c>
      <c r="N1003" s="3" t="n">
        <v>0</v>
      </c>
      <c r="O1003" s="4" t="str"/>
      <c r="P1003" s="4" t="str"/>
      <c r="Q1003" s="4" t="str"/>
      <c r="R1003" s="4" t="str"/>
      <c r="S1003" s="4" t="str"/>
      <c r="T1003" s="4" t="str"/>
      <c r="U1003" s="4" t="str"/>
      <c r="V1003" s="4" t="n">
        <v>1</v>
      </c>
    </row>
    <row r="1004">
      <c r="A1004" t="n">
        <v>128</v>
      </c>
      <c r="B1004" t="inlineStr">
        <is>
          <t>20605783229</t>
        </is>
      </c>
      <c r="C1004" t="inlineStr">
        <is>
          <t>ASOCIACIÓN DE PRODUCTORES AGROPECUARIOS LAS CATARATAS DE ILLAPANI DE LA ZONAL DE PALMA REAL, DISTRITO DE ECHARATI, LA CONVENCIÓN CUSCO” (APACIP)</t>
        </is>
      </c>
      <c r="D1004" s="6" t="n">
        <v>2020</v>
      </c>
      <c r="F1004" t="inlineStr">
        <is>
          <t>PAC</t>
        </is>
      </c>
      <c r="G1004" s="4" t="n">
        <v>0</v>
      </c>
      <c r="H1004" s="4" t="n">
        <v>0</v>
      </c>
      <c r="I1004" s="4" t="n">
        <v>0</v>
      </c>
      <c r="J1004" s="4" t="n">
        <v>0</v>
      </c>
      <c r="K1004" s="4" t="n">
        <v>0</v>
      </c>
      <c r="L1004" s="3" t="n">
        <v>0</v>
      </c>
      <c r="M1004" s="3" t="n">
        <v>0</v>
      </c>
      <c r="N1004" s="3" t="n">
        <v>0</v>
      </c>
      <c r="O1004" s="4" t="str"/>
      <c r="P1004" s="4" t="str"/>
      <c r="Q1004" s="4" t="str"/>
      <c r="R1004" s="4" t="str"/>
      <c r="S1004" s="4" t="str"/>
      <c r="T1004" s="4" t="str"/>
      <c r="U1004" s="4" t="str"/>
      <c r="V1004" s="4" t="n">
        <v>1</v>
      </c>
    </row>
    <row r="1005">
      <c r="A1005" t="n">
        <v>128</v>
      </c>
      <c r="B1005" t="inlineStr">
        <is>
          <t>20605783229</t>
        </is>
      </c>
      <c r="C1005" t="inlineStr">
        <is>
          <t>ASOCIACIÓN DE PRODUCTORES AGROPECUARIOS LAS CATARATAS DE ILLAPANI DE LA ZONAL DE PALMA REAL, DISTRITO DE ECHARATI, LA CONVENCIÓN CUSCO” (APACIP)</t>
        </is>
      </c>
      <c r="D1005" s="6" t="n">
        <v>2021</v>
      </c>
      <c r="E1005" t="n">
        <v>1</v>
      </c>
      <c r="F1005" t="inlineStr">
        <is>
          <t>PAC</t>
        </is>
      </c>
      <c r="G1005" s="4" t="n">
        <v>9</v>
      </c>
      <c r="H1005" s="4" t="n">
        <v>7</v>
      </c>
      <c r="I1005" s="4" t="n">
        <v>16</v>
      </c>
      <c r="J1005" s="4" t="n">
        <v>11</v>
      </c>
      <c r="K1005" s="4" t="n">
        <v>3</v>
      </c>
      <c r="L1005" s="3" t="n">
        <v>47000.8</v>
      </c>
      <c r="M1005" s="3" t="n">
        <v>0</v>
      </c>
      <c r="N1005" s="3" t="n">
        <v>47000.8</v>
      </c>
      <c r="O1005" s="4" t="str"/>
      <c r="P1005" s="4" t="str"/>
      <c r="Q1005" s="4" t="str"/>
      <c r="R1005" s="4" t="str"/>
      <c r="S1005" s="4" t="str"/>
      <c r="T1005" s="4" t="str"/>
      <c r="U1005" s="4" t="str"/>
      <c r="V1005" s="4" t="n">
        <v>1</v>
      </c>
    </row>
    <row r="1006">
      <c r="A1006" t="n">
        <v>128</v>
      </c>
      <c r="B1006" t="inlineStr">
        <is>
          <t>20605783229</t>
        </is>
      </c>
      <c r="C1006" t="inlineStr">
        <is>
          <t>ASOCIACIÓN DE PRODUCTORES AGROPECUARIOS LAS CATARATAS DE ILLAPANI DE LA ZONAL DE PALMA REAL, DISTRITO DE ECHARATI, LA CONVENCIÓN CUSCO” (APACIP)</t>
        </is>
      </c>
      <c r="D1006" s="6" t="n">
        <v>2022</v>
      </c>
      <c r="E1006" t="n">
        <v>1</v>
      </c>
      <c r="F1006" t="inlineStr">
        <is>
          <t>PAC</t>
        </is>
      </c>
      <c r="G1006" s="4" t="n">
        <v>9</v>
      </c>
      <c r="H1006" s="4" t="n">
        <v>7</v>
      </c>
      <c r="I1006" s="4" t="n">
        <v>16</v>
      </c>
      <c r="J1006" s="4" t="n">
        <v>14</v>
      </c>
      <c r="K1006" s="4" t="n">
        <v>6</v>
      </c>
      <c r="L1006" s="3" t="n">
        <v>742400</v>
      </c>
      <c r="M1006" s="3" t="n">
        <v>0</v>
      </c>
      <c r="N1006" s="3" t="n">
        <v>742400</v>
      </c>
      <c r="O1006" s="4" t="str"/>
      <c r="P1006" s="4" t="str"/>
      <c r="Q1006" s="4" t="str"/>
      <c r="R1006" s="4" t="str"/>
      <c r="S1006" s="4" t="str"/>
      <c r="T1006" s="4" t="str"/>
      <c r="U1006" s="4" t="str"/>
      <c r="V1006" s="4" t="n">
        <v>1</v>
      </c>
    </row>
    <row r="1007">
      <c r="A1007" t="n">
        <v>128</v>
      </c>
      <c r="B1007" t="inlineStr">
        <is>
          <t>20605783229</t>
        </is>
      </c>
      <c r="C1007" t="inlineStr">
        <is>
          <t>ASOCIACIÓN DE PRODUCTORES AGROPECUARIOS LAS CATARATAS DE ILLAPANI DE LA ZONAL DE PALMA REAL, DISTRITO DE ECHARATI, LA CONVENCIÓN CUSCO” (APACIP)</t>
        </is>
      </c>
      <c r="D1007" s="6" t="n">
        <v>2023</v>
      </c>
      <c r="E1007" t="n">
        <v>1</v>
      </c>
      <c r="F1007" t="inlineStr">
        <is>
          <t>PAC</t>
        </is>
      </c>
      <c r="G1007" s="4" t="n">
        <v>9</v>
      </c>
      <c r="H1007" s="4" t="n">
        <v>7</v>
      </c>
      <c r="I1007" s="4" t="n">
        <v>16</v>
      </c>
      <c r="J1007" s="4" t="n">
        <v>12</v>
      </c>
      <c r="K1007" s="4" t="n">
        <v>3</v>
      </c>
      <c r="L1007" s="3" t="n">
        <v>1230000</v>
      </c>
      <c r="M1007" s="3" t="n">
        <v>0</v>
      </c>
      <c r="N1007" s="3" t="n">
        <v>1230000</v>
      </c>
      <c r="O1007" s="4" t="n">
        <v>0</v>
      </c>
      <c r="P1007" s="4" t="n">
        <v>1230000</v>
      </c>
      <c r="Q1007" s="4" t="n">
        <v>0</v>
      </c>
      <c r="R1007" s="4" t="n">
        <v>0</v>
      </c>
      <c r="S1007" s="4" t="n">
        <v>0</v>
      </c>
      <c r="T1007" s="4" t="n">
        <v>0</v>
      </c>
      <c r="U1007" s="4" t="n">
        <v>1230000</v>
      </c>
      <c r="V1007" s="4" t="n">
        <v>1</v>
      </c>
    </row>
    <row r="1008">
      <c r="A1008" t="n">
        <v>128</v>
      </c>
      <c r="B1008" t="inlineStr">
        <is>
          <t>20605783229</t>
        </is>
      </c>
      <c r="C1008" t="inlineStr">
        <is>
          <t>ASOCIACIÓN DE PRODUCTORES AGROPECUARIOS LAS CATARATAS DE ILLAPANI DE LA ZONAL DE PALMA REAL, DISTRITO DE ECHARATI, LA CONVENCIÓN CUSCO” (APACIP)</t>
        </is>
      </c>
      <c r="D1008" s="6" t="n">
        <v>2024</v>
      </c>
      <c r="E1008" t="n">
        <v>1</v>
      </c>
      <c r="F1008" t="inlineStr">
        <is>
          <t>PAC</t>
        </is>
      </c>
      <c r="G1008" s="4" t="n">
        <v>12</v>
      </c>
      <c r="H1008" s="4" t="n">
        <v>8</v>
      </c>
      <c r="I1008" s="4" t="n">
        <v>20</v>
      </c>
      <c r="J1008" s="4" t="n">
        <v>28</v>
      </c>
      <c r="K1008" s="4" t="n">
        <v>8</v>
      </c>
      <c r="L1008" s="3" t="n">
        <v>874100</v>
      </c>
      <c r="M1008" s="3" t="n">
        <v>0</v>
      </c>
      <c r="N1008" s="3" t="n">
        <v>874100</v>
      </c>
      <c r="O1008" s="4" t="n">
        <v>0</v>
      </c>
      <c r="P1008" s="4" t="n">
        <v>874100</v>
      </c>
      <c r="Q1008" s="4" t="str"/>
      <c r="R1008" s="4" t="n">
        <v>0</v>
      </c>
      <c r="S1008" s="4" t="n">
        <v>0</v>
      </c>
      <c r="T1008" s="4" t="n">
        <v>0</v>
      </c>
      <c r="U1008" s="4" t="n">
        <v>874100</v>
      </c>
      <c r="V1008" s="4" t="n">
        <v>1</v>
      </c>
    </row>
    <row r="1009">
      <c r="A1009" t="n">
        <v>128</v>
      </c>
      <c r="B1009" t="inlineStr">
        <is>
          <t>20605783229</t>
        </is>
      </c>
      <c r="C1009" t="inlineStr">
        <is>
          <t>ASOCIACIÓN DE PRODUCTORES AGROPECUARIOS LAS CATARATAS DE ILLAPANI DE LA ZONAL DE PALMA REAL, DISTRITO DE ECHARATI, LA CONVENCIÓN CUSCO” (APACIP)</t>
        </is>
      </c>
      <c r="D1009" s="6" t="n">
        <v>2025</v>
      </c>
      <c r="E1009" t="n">
        <v>1</v>
      </c>
      <c r="F1009" t="inlineStr">
        <is>
          <t>PAC</t>
        </is>
      </c>
      <c r="G1009" s="4" t="n">
        <v>7</v>
      </c>
      <c r="H1009" s="4" t="n">
        <v>9</v>
      </c>
      <c r="I1009" s="4" t="n">
        <v>16</v>
      </c>
      <c r="J1009" s="4" t="n">
        <v>20</v>
      </c>
      <c r="K1009" s="4" t="n">
        <v>4</v>
      </c>
      <c r="L1009" s="3" t="n">
        <v>330980</v>
      </c>
      <c r="M1009" s="3" t="n">
        <v>0</v>
      </c>
      <c r="N1009" s="3" t="n">
        <v>330980</v>
      </c>
      <c r="O1009" s="4" t="n">
        <v>0</v>
      </c>
      <c r="P1009" s="4" t="n">
        <v>330980</v>
      </c>
      <c r="Q1009" s="4" t="str"/>
      <c r="R1009" s="4" t="n">
        <v>0</v>
      </c>
      <c r="S1009" s="4" t="n">
        <v>0</v>
      </c>
      <c r="T1009" s="4" t="n">
        <v>0</v>
      </c>
      <c r="U1009" s="4" t="n">
        <v>330980</v>
      </c>
      <c r="V1009" s="4" t="n">
        <v>1</v>
      </c>
    </row>
    <row r="1010">
      <c r="A1010" t="n">
        <v>129</v>
      </c>
      <c r="B1010" t="inlineStr">
        <is>
          <t>20602920128</t>
        </is>
      </c>
      <c r="C1010" t="inlineStr">
        <is>
          <t>COOPERATIVA AGROINDUSTRIAL DE CULTIVOS ANDINOS ORGÓNICOS DE ANTA</t>
        </is>
      </c>
      <c r="D1010" s="6" t="n">
        <v>2018</v>
      </c>
      <c r="F1010" t="inlineStr">
        <is>
          <t>PAC</t>
        </is>
      </c>
      <c r="G1010" s="4" t="str"/>
      <c r="H1010" s="4" t="str"/>
      <c r="I1010" s="4" t="n">
        <v>0</v>
      </c>
      <c r="J1010" s="4" t="str"/>
      <c r="K1010" s="4" t="str"/>
      <c r="L1010" s="3" t="str"/>
      <c r="M1010" s="3" t="str"/>
      <c r="N1010" s="3" t="n">
        <v>0</v>
      </c>
      <c r="O1010" s="4" t="str"/>
      <c r="P1010" s="4" t="str"/>
      <c r="Q1010" s="4" t="str"/>
      <c r="R1010" s="4" t="str"/>
      <c r="S1010" s="4" t="str"/>
      <c r="T1010" s="4" t="str"/>
      <c r="U1010" s="4" t="str"/>
      <c r="V1010" s="4" t="n">
        <v>1</v>
      </c>
    </row>
    <row r="1011">
      <c r="A1011" t="n">
        <v>129</v>
      </c>
      <c r="B1011" t="inlineStr">
        <is>
          <t>20602920128</t>
        </is>
      </c>
      <c r="C1011" t="inlineStr">
        <is>
          <t>COOPERATIVA AGROINDUSTRIAL DE CULTIVOS ANDINOS ORGÓNICOS DE ANTA</t>
        </is>
      </c>
      <c r="D1011" s="6" t="n">
        <v>2019</v>
      </c>
      <c r="F1011" t="inlineStr">
        <is>
          <t>PAC</t>
        </is>
      </c>
      <c r="G1011" s="4" t="n">
        <v>0</v>
      </c>
      <c r="H1011" s="4" t="n">
        <v>0</v>
      </c>
      <c r="I1011" s="4" t="n">
        <v>0</v>
      </c>
      <c r="J1011" s="4" t="str"/>
      <c r="K1011" s="4" t="str"/>
      <c r="L1011" s="3" t="n">
        <v>0</v>
      </c>
      <c r="M1011" s="3" t="n">
        <v>0</v>
      </c>
      <c r="N1011" s="3" t="n">
        <v>0</v>
      </c>
      <c r="O1011" s="4" t="str"/>
      <c r="P1011" s="4" t="str"/>
      <c r="Q1011" s="4" t="str"/>
      <c r="R1011" s="4" t="str"/>
      <c r="S1011" s="4" t="str"/>
      <c r="T1011" s="4" t="str"/>
      <c r="U1011" s="4" t="str"/>
      <c r="V1011" s="4" t="n">
        <v>1</v>
      </c>
    </row>
    <row r="1012">
      <c r="A1012" t="n">
        <v>129</v>
      </c>
      <c r="B1012" t="inlineStr">
        <is>
          <t>20602920128</t>
        </is>
      </c>
      <c r="C1012" t="inlineStr">
        <is>
          <t>COOPERATIVA AGROINDUSTRIAL DE CULTIVOS ANDINOS ORGÓNICOS DE ANTA</t>
        </is>
      </c>
      <c r="D1012" s="6" t="n">
        <v>2020</v>
      </c>
      <c r="F1012" t="inlineStr">
        <is>
          <t>PAC</t>
        </is>
      </c>
      <c r="G1012" s="4" t="n">
        <v>0</v>
      </c>
      <c r="H1012" s="4" t="n">
        <v>0</v>
      </c>
      <c r="I1012" s="4" t="n">
        <v>0</v>
      </c>
      <c r="J1012" s="4" t="n">
        <v>0</v>
      </c>
      <c r="K1012" s="4" t="n">
        <v>0</v>
      </c>
      <c r="L1012" s="3" t="n">
        <v>0</v>
      </c>
      <c r="M1012" s="3" t="n">
        <v>0</v>
      </c>
      <c r="N1012" s="3" t="n">
        <v>0</v>
      </c>
      <c r="O1012" s="4" t="str"/>
      <c r="P1012" s="4" t="str"/>
      <c r="Q1012" s="4" t="str"/>
      <c r="R1012" s="4" t="str"/>
      <c r="S1012" s="4" t="str"/>
      <c r="T1012" s="4" t="str"/>
      <c r="U1012" s="4" t="str"/>
      <c r="V1012" s="4" t="n">
        <v>1</v>
      </c>
    </row>
    <row r="1013">
      <c r="A1013" t="n">
        <v>129</v>
      </c>
      <c r="B1013" t="inlineStr">
        <is>
          <t>20602920128</t>
        </is>
      </c>
      <c r="C1013" t="inlineStr">
        <is>
          <t>COOPERATIVA AGROINDUSTRIAL DE CULTIVOS ANDINOS ORGÓNICOS DE ANTA</t>
        </is>
      </c>
      <c r="D1013" s="6" t="n">
        <v>2021</v>
      </c>
      <c r="F1013" t="inlineStr">
        <is>
          <t>PAC</t>
        </is>
      </c>
      <c r="G1013" s="4" t="n">
        <v>0</v>
      </c>
      <c r="H1013" s="4" t="n">
        <v>0</v>
      </c>
      <c r="I1013" s="4" t="n">
        <v>0</v>
      </c>
      <c r="J1013" s="4" t="n">
        <v>0</v>
      </c>
      <c r="K1013" s="4" t="n">
        <v>0</v>
      </c>
      <c r="L1013" s="3" t="n">
        <v>0</v>
      </c>
      <c r="M1013" s="3" t="n">
        <v>0</v>
      </c>
      <c r="N1013" s="3" t="n">
        <v>0</v>
      </c>
      <c r="O1013" s="4" t="str"/>
      <c r="P1013" s="4" t="str"/>
      <c r="Q1013" s="4" t="str"/>
      <c r="R1013" s="4" t="str"/>
      <c r="S1013" s="4" t="str"/>
      <c r="T1013" s="4" t="str"/>
      <c r="U1013" s="4" t="str"/>
      <c r="V1013" s="4" t="n">
        <v>1</v>
      </c>
    </row>
    <row r="1014">
      <c r="A1014" t="n">
        <v>129</v>
      </c>
      <c r="B1014" t="inlineStr">
        <is>
          <t>20602920128</t>
        </is>
      </c>
      <c r="C1014" t="inlineStr">
        <is>
          <t>COOPERATIVA AGROINDUSTRIAL DE CULTIVOS ANDINOS ORGÓNICOS DE ANTA</t>
        </is>
      </c>
      <c r="D1014" s="6" t="n">
        <v>2022</v>
      </c>
      <c r="E1014" t="n">
        <v>1</v>
      </c>
      <c r="F1014" t="inlineStr">
        <is>
          <t>PAC</t>
        </is>
      </c>
      <c r="G1014" s="4" t="n">
        <v>15</v>
      </c>
      <c r="H1014" s="4" t="n">
        <v>27</v>
      </c>
      <c r="I1014" s="4" t="n">
        <v>42</v>
      </c>
      <c r="J1014" s="4" t="n">
        <v>22</v>
      </c>
      <c r="K1014" s="4" t="n">
        <v>4</v>
      </c>
      <c r="L1014" s="3" t="n">
        <v>294600</v>
      </c>
      <c r="M1014" s="3" t="n">
        <v>0</v>
      </c>
      <c r="N1014" s="3" t="n">
        <v>294600</v>
      </c>
      <c r="O1014" s="4" t="str"/>
      <c r="P1014" s="4" t="str"/>
      <c r="Q1014" s="4" t="str"/>
      <c r="R1014" s="4" t="str"/>
      <c r="S1014" s="4" t="str"/>
      <c r="T1014" s="4" t="str"/>
      <c r="U1014" s="4" t="str"/>
      <c r="V1014" s="4" t="n">
        <v>1</v>
      </c>
    </row>
    <row r="1015">
      <c r="A1015" t="n">
        <v>129</v>
      </c>
      <c r="B1015" t="inlineStr">
        <is>
          <t>20602920128</t>
        </is>
      </c>
      <c r="C1015" t="inlineStr">
        <is>
          <t>COOPERATIVA AGROINDUSTRIAL DE CULTIVOS ANDINOS ORGÓNICOS DE ANTA</t>
        </is>
      </c>
      <c r="D1015" s="6" t="n">
        <v>2023</v>
      </c>
      <c r="E1015" t="n">
        <v>1</v>
      </c>
      <c r="F1015" t="inlineStr">
        <is>
          <t>PAC</t>
        </is>
      </c>
      <c r="G1015" s="4" t="n">
        <v>15</v>
      </c>
      <c r="H1015" s="4" t="n">
        <v>27</v>
      </c>
      <c r="I1015" s="4" t="n">
        <v>42</v>
      </c>
      <c r="J1015" s="4" t="n">
        <v>13</v>
      </c>
      <c r="K1015" s="4" t="n">
        <v>3</v>
      </c>
      <c r="L1015" s="3" t="n">
        <v>150000</v>
      </c>
      <c r="M1015" s="3" t="n">
        <v>0</v>
      </c>
      <c r="N1015" s="3" t="n">
        <v>150000</v>
      </c>
      <c r="O1015" s="4" t="n">
        <v>0</v>
      </c>
      <c r="P1015" s="4" t="n">
        <v>0</v>
      </c>
      <c r="Q1015" s="4" t="n">
        <v>0</v>
      </c>
      <c r="R1015" s="4" t="n">
        <v>150000</v>
      </c>
      <c r="S1015" s="4" t="n">
        <v>0</v>
      </c>
      <c r="T1015" s="4" t="n">
        <v>0</v>
      </c>
      <c r="U1015" s="4" t="n">
        <v>150000</v>
      </c>
      <c r="V1015" s="4" t="n">
        <v>1</v>
      </c>
    </row>
    <row r="1016">
      <c r="A1016" t="n">
        <v>129</v>
      </c>
      <c r="B1016" t="inlineStr">
        <is>
          <t>20602920128</t>
        </is>
      </c>
      <c r="C1016" t="inlineStr">
        <is>
          <t>COOPERATIVA AGROINDUSTRIAL DE CULTIVOS ANDINOS ORGÓNICOS DE ANTA</t>
        </is>
      </c>
      <c r="D1016" s="6" t="n">
        <v>2024</v>
      </c>
      <c r="E1016" t="n">
        <v>1</v>
      </c>
      <c r="F1016" t="inlineStr">
        <is>
          <t>PAC</t>
        </is>
      </c>
      <c r="G1016" s="4" t="n">
        <v>15</v>
      </c>
      <c r="H1016" s="4" t="n">
        <v>27</v>
      </c>
      <c r="I1016" s="4" t="n">
        <v>42</v>
      </c>
      <c r="J1016" s="4" t="n">
        <v>40</v>
      </c>
      <c r="K1016" s="4" t="n">
        <v>8</v>
      </c>
      <c r="L1016" s="3" t="n">
        <v>56691.58</v>
      </c>
      <c r="M1016" s="3" t="n">
        <v>0</v>
      </c>
      <c r="N1016" s="3" t="n">
        <v>56691.58</v>
      </c>
      <c r="O1016" s="4" t="n">
        <v>0</v>
      </c>
      <c r="P1016" s="4" t="n">
        <v>56691.58</v>
      </c>
      <c r="Q1016" s="4" t="str"/>
      <c r="R1016" s="4" t="n">
        <v>0</v>
      </c>
      <c r="S1016" s="4" t="n">
        <v>0</v>
      </c>
      <c r="T1016" s="4" t="n">
        <v>0</v>
      </c>
      <c r="U1016" s="4" t="n">
        <v>56691.58</v>
      </c>
      <c r="V1016" s="4" t="n">
        <v>1</v>
      </c>
    </row>
    <row r="1017">
      <c r="A1017" t="n">
        <v>129</v>
      </c>
      <c r="B1017" t="inlineStr">
        <is>
          <t>20602920128</t>
        </is>
      </c>
      <c r="C1017" t="inlineStr">
        <is>
          <t>COOPERATIVA AGROINDUSTRIAL DE CULTIVOS ANDINOS ORGÓNICOS DE ANTA</t>
        </is>
      </c>
      <c r="D1017" s="6" t="n">
        <v>2025</v>
      </c>
      <c r="E1017" t="n">
        <v>1</v>
      </c>
      <c r="F1017" t="inlineStr">
        <is>
          <t>PAC</t>
        </is>
      </c>
      <c r="G1017" s="4" t="n">
        <v>13</v>
      </c>
      <c r="H1017" s="4" t="n">
        <v>11</v>
      </c>
      <c r="I1017" s="4" t="n">
        <v>24</v>
      </c>
      <c r="J1017" s="4" t="n">
        <v>10</v>
      </c>
      <c r="K1017" s="4" t="n">
        <v>2</v>
      </c>
      <c r="L1017" s="3" t="n">
        <v>36699.296</v>
      </c>
      <c r="M1017" s="3" t="n">
        <v>0</v>
      </c>
      <c r="N1017" s="3" t="n">
        <v>36699.296</v>
      </c>
      <c r="O1017" s="4" t="n">
        <v>0</v>
      </c>
      <c r="P1017" s="4" t="n">
        <v>36699.296</v>
      </c>
      <c r="Q1017" s="4" t="str"/>
      <c r="R1017" s="4" t="n">
        <v>0</v>
      </c>
      <c r="S1017" s="4" t="n">
        <v>0</v>
      </c>
      <c r="T1017" s="4" t="n">
        <v>0</v>
      </c>
      <c r="U1017" s="4" t="n">
        <v>36699.296</v>
      </c>
      <c r="V1017" s="4" t="n">
        <v>1</v>
      </c>
    </row>
    <row r="1018">
      <c r="A1018" t="n">
        <v>130</v>
      </c>
      <c r="B1018" t="inlineStr">
        <is>
          <t>20490790447</t>
        </is>
      </c>
      <c r="C1018" t="inlineStr">
        <is>
          <t>COOPERATIVA AGROINDUSTRIAL DE COMUNIDADES CAMPESINAS DE CHUMBIVILCAS</t>
        </is>
      </c>
      <c r="D1018" s="6" t="n">
        <v>2018</v>
      </c>
      <c r="F1018" t="inlineStr">
        <is>
          <t>PAC</t>
        </is>
      </c>
      <c r="G1018" s="4" t="str"/>
      <c r="H1018" s="4" t="str"/>
      <c r="I1018" s="4" t="n">
        <v>0</v>
      </c>
      <c r="J1018" s="4" t="str"/>
      <c r="K1018" s="4" t="str"/>
      <c r="L1018" s="3" t="str"/>
      <c r="M1018" s="3" t="str"/>
      <c r="N1018" s="3" t="n">
        <v>0</v>
      </c>
      <c r="O1018" s="4" t="str"/>
      <c r="P1018" s="4" t="str"/>
      <c r="Q1018" s="4" t="str"/>
      <c r="R1018" s="4" t="str"/>
      <c r="S1018" s="4" t="str"/>
      <c r="T1018" s="4" t="str"/>
      <c r="U1018" s="4" t="str"/>
      <c r="V1018" s="4" t="n">
        <v>1</v>
      </c>
    </row>
    <row r="1019">
      <c r="A1019" t="n">
        <v>130</v>
      </c>
      <c r="B1019" t="inlineStr">
        <is>
          <t>20490790447</t>
        </is>
      </c>
      <c r="C1019" t="inlineStr">
        <is>
          <t>COOPERATIVA AGROINDUSTRIAL DE COMUNIDADES CAMPESINAS DE CHUMBIVILCAS</t>
        </is>
      </c>
      <c r="D1019" s="6" t="n">
        <v>2019</v>
      </c>
      <c r="F1019" t="inlineStr">
        <is>
          <t>PAC</t>
        </is>
      </c>
      <c r="G1019" s="4" t="n">
        <v>0</v>
      </c>
      <c r="H1019" s="4" t="n">
        <v>0</v>
      </c>
      <c r="I1019" s="4" t="n">
        <v>0</v>
      </c>
      <c r="J1019" s="4" t="str"/>
      <c r="K1019" s="4" t="str"/>
      <c r="L1019" s="3" t="n">
        <v>0</v>
      </c>
      <c r="M1019" s="3" t="n">
        <v>0</v>
      </c>
      <c r="N1019" s="3" t="n">
        <v>0</v>
      </c>
      <c r="O1019" s="4" t="str"/>
      <c r="P1019" s="4" t="str"/>
      <c r="Q1019" s="4" t="str"/>
      <c r="R1019" s="4" t="str"/>
      <c r="S1019" s="4" t="str"/>
      <c r="T1019" s="4" t="str"/>
      <c r="U1019" s="4" t="str"/>
      <c r="V1019" s="4" t="n">
        <v>1</v>
      </c>
    </row>
    <row r="1020">
      <c r="A1020" t="n">
        <v>130</v>
      </c>
      <c r="B1020" t="inlineStr">
        <is>
          <t>20490790447</t>
        </is>
      </c>
      <c r="C1020" t="inlineStr">
        <is>
          <t>COOPERATIVA AGROINDUSTRIAL DE COMUNIDADES CAMPESINAS DE CHUMBIVILCAS</t>
        </is>
      </c>
      <c r="D1020" s="6" t="n">
        <v>2020</v>
      </c>
      <c r="F1020" t="inlineStr">
        <is>
          <t>PAC</t>
        </is>
      </c>
      <c r="G1020" s="4" t="n">
        <v>0</v>
      </c>
      <c r="H1020" s="4" t="n">
        <v>0</v>
      </c>
      <c r="I1020" s="4" t="n">
        <v>0</v>
      </c>
      <c r="J1020" s="4" t="n">
        <v>0</v>
      </c>
      <c r="K1020" s="4" t="n">
        <v>0</v>
      </c>
      <c r="L1020" s="3" t="n">
        <v>0</v>
      </c>
      <c r="M1020" s="3" t="n">
        <v>0</v>
      </c>
      <c r="N1020" s="3" t="n">
        <v>0</v>
      </c>
      <c r="O1020" s="4" t="str"/>
      <c r="P1020" s="4" t="str"/>
      <c r="Q1020" s="4" t="str"/>
      <c r="R1020" s="4" t="str"/>
      <c r="S1020" s="4" t="str"/>
      <c r="T1020" s="4" t="str"/>
      <c r="U1020" s="4" t="str"/>
      <c r="V1020" s="4" t="n">
        <v>1</v>
      </c>
    </row>
    <row r="1021">
      <c r="A1021" t="n">
        <v>130</v>
      </c>
      <c r="B1021" t="inlineStr">
        <is>
          <t>20490790447</t>
        </is>
      </c>
      <c r="C1021" t="inlineStr">
        <is>
          <t>COOPERATIVA AGROINDUSTRIAL DE COMUNIDADES CAMPESINAS DE CHUMBIVILCAS</t>
        </is>
      </c>
      <c r="D1021" s="6" t="n">
        <v>2021</v>
      </c>
      <c r="F1021" t="inlineStr">
        <is>
          <t>PAC</t>
        </is>
      </c>
      <c r="G1021" s="4" t="n">
        <v>0</v>
      </c>
      <c r="H1021" s="4" t="n">
        <v>0</v>
      </c>
      <c r="I1021" s="4" t="n">
        <v>0</v>
      </c>
      <c r="J1021" s="4" t="n">
        <v>0</v>
      </c>
      <c r="K1021" s="4" t="n">
        <v>0</v>
      </c>
      <c r="L1021" s="3" t="n">
        <v>0</v>
      </c>
      <c r="M1021" s="3" t="n">
        <v>0</v>
      </c>
      <c r="N1021" s="3" t="n">
        <v>0</v>
      </c>
      <c r="O1021" s="4" t="str"/>
      <c r="P1021" s="4" t="str"/>
      <c r="Q1021" s="4" t="str"/>
      <c r="R1021" s="4" t="str"/>
      <c r="S1021" s="4" t="str"/>
      <c r="T1021" s="4" t="str"/>
      <c r="U1021" s="4" t="str"/>
      <c r="V1021" s="4" t="n">
        <v>1</v>
      </c>
    </row>
    <row r="1022">
      <c r="A1022" t="n">
        <v>130</v>
      </c>
      <c r="B1022" t="inlineStr">
        <is>
          <t>20490790447</t>
        </is>
      </c>
      <c r="C1022" t="inlineStr">
        <is>
          <t>COOPERATIVA AGROINDUSTRIAL DE COMUNIDADES CAMPESINAS DE CHUMBIVILCAS</t>
        </is>
      </c>
      <c r="D1022" s="6" t="n">
        <v>2022</v>
      </c>
      <c r="E1022" t="n">
        <v>1</v>
      </c>
      <c r="F1022" t="inlineStr">
        <is>
          <t>PAC</t>
        </is>
      </c>
      <c r="G1022" s="4" t="n">
        <v>64</v>
      </c>
      <c r="H1022" s="4" t="n">
        <v>17</v>
      </c>
      <c r="I1022" s="4" t="n">
        <v>81</v>
      </c>
      <c r="J1022" s="4" t="n">
        <v>27</v>
      </c>
      <c r="K1022" s="4" t="n">
        <v>4</v>
      </c>
      <c r="L1022" s="3" t="n">
        <v>304846.04</v>
      </c>
      <c r="M1022" s="3" t="n">
        <v>0</v>
      </c>
      <c r="N1022" s="3" t="n">
        <v>304846.04</v>
      </c>
      <c r="O1022" s="4" t="str"/>
      <c r="P1022" s="4" t="str"/>
      <c r="Q1022" s="4" t="str"/>
      <c r="R1022" s="4" t="str"/>
      <c r="S1022" s="4" t="str"/>
      <c r="T1022" s="4" t="str"/>
      <c r="U1022" s="4" t="str"/>
      <c r="V1022" s="4" t="n">
        <v>1</v>
      </c>
    </row>
    <row r="1023">
      <c r="A1023" t="n">
        <v>130</v>
      </c>
      <c r="B1023" t="inlineStr">
        <is>
          <t>20490790447</t>
        </is>
      </c>
      <c r="C1023" t="inlineStr">
        <is>
          <t>COOPERATIVA AGROINDUSTRIAL DE COMUNIDADES CAMPESINAS DE CHUMBIVILCAS</t>
        </is>
      </c>
      <c r="D1023" s="6" t="n">
        <v>2023</v>
      </c>
      <c r="E1023" t="n">
        <v>1</v>
      </c>
      <c r="F1023" t="inlineStr">
        <is>
          <t>PAC</t>
        </is>
      </c>
      <c r="G1023" s="4" t="n">
        <v>64</v>
      </c>
      <c r="H1023" s="4" t="n">
        <v>17</v>
      </c>
      <c r="I1023" s="4" t="n">
        <v>81</v>
      </c>
      <c r="J1023" s="4" t="n">
        <v>27</v>
      </c>
      <c r="K1023" s="4" t="n">
        <v>6</v>
      </c>
      <c r="L1023" s="3" t="n">
        <v>349896.57</v>
      </c>
      <c r="M1023" s="3" t="n">
        <v>0</v>
      </c>
      <c r="N1023" s="3" t="n">
        <v>349896.57</v>
      </c>
      <c r="O1023" s="4" t="n">
        <v>0</v>
      </c>
      <c r="P1023" s="4" t="n">
        <v>250237.611684</v>
      </c>
      <c r="Q1023" s="4" t="n">
        <v>0</v>
      </c>
      <c r="R1023" s="4" t="n">
        <v>99658.95577494</v>
      </c>
      <c r="S1023" s="4" t="n">
        <v>0</v>
      </c>
      <c r="T1023" s="4" t="n">
        <v>0</v>
      </c>
      <c r="U1023" s="4" t="n">
        <v>349896.56745894</v>
      </c>
      <c r="V1023" s="4" t="n">
        <v>1</v>
      </c>
    </row>
    <row r="1024">
      <c r="A1024" t="n">
        <v>130</v>
      </c>
      <c r="B1024" t="inlineStr">
        <is>
          <t>20490790447</t>
        </is>
      </c>
      <c r="C1024" t="inlineStr">
        <is>
          <t>COOPERATIVA AGROINDUSTRIAL DE COMUNIDADES CAMPESINAS DE CHUMBIVILCAS</t>
        </is>
      </c>
      <c r="D1024" s="6" t="n">
        <v>2024</v>
      </c>
      <c r="E1024" t="n">
        <v>1</v>
      </c>
      <c r="F1024" t="inlineStr">
        <is>
          <t>PAC</t>
        </is>
      </c>
      <c r="G1024" s="4" t="n">
        <v>66</v>
      </c>
      <c r="H1024" s="4" t="n">
        <v>15</v>
      </c>
      <c r="I1024" s="4" t="n">
        <v>81</v>
      </c>
      <c r="J1024" s="4" t="n">
        <v>41</v>
      </c>
      <c r="K1024" s="4" t="n">
        <v>8</v>
      </c>
      <c r="L1024" s="3" t="n">
        <v>222236.876</v>
      </c>
      <c r="M1024" s="3" t="n">
        <v>0</v>
      </c>
      <c r="N1024" s="3" t="n">
        <v>222236.876</v>
      </c>
      <c r="O1024" s="4" t="n">
        <v>0</v>
      </c>
      <c r="P1024" s="4" t="n">
        <v>222236.876</v>
      </c>
      <c r="Q1024" s="4" t="str"/>
      <c r="R1024" s="4" t="n">
        <v>0</v>
      </c>
      <c r="S1024" s="4" t="n">
        <v>0</v>
      </c>
      <c r="T1024" s="4" t="n">
        <v>0</v>
      </c>
      <c r="U1024" s="4" t="n">
        <v>222236.876</v>
      </c>
      <c r="V1024" s="4" t="n">
        <v>1</v>
      </c>
    </row>
    <row r="1025">
      <c r="A1025" t="n">
        <v>130</v>
      </c>
      <c r="B1025" t="inlineStr">
        <is>
          <t>20490790447</t>
        </is>
      </c>
      <c r="C1025" t="inlineStr">
        <is>
          <t>COOPERATIVA AGROINDUSTRIAL DE COMUNIDADES CAMPESINAS DE CHUMBIVILCAS</t>
        </is>
      </c>
      <c r="D1025" s="6" t="n">
        <v>2025</v>
      </c>
      <c r="F1025" t="inlineStr">
        <is>
          <t>PAC</t>
        </is>
      </c>
      <c r="G1025" s="4" t="n">
        <v>0</v>
      </c>
      <c r="H1025" s="4" t="n">
        <v>0</v>
      </c>
      <c r="I1025" s="4" t="n">
        <v>0</v>
      </c>
      <c r="J1025" s="4" t="n">
        <v>0</v>
      </c>
      <c r="K1025" s="4" t="n">
        <v>0</v>
      </c>
      <c r="L1025" s="3" t="n">
        <v>0</v>
      </c>
      <c r="M1025" s="3" t="n">
        <v>0</v>
      </c>
      <c r="N1025" s="3" t="n">
        <v>0</v>
      </c>
      <c r="O1025" s="4" t="n">
        <v>0</v>
      </c>
      <c r="P1025" s="4" t="n">
        <v>0</v>
      </c>
      <c r="Q1025" s="4" t="str"/>
      <c r="R1025" s="4" t="n">
        <v>0</v>
      </c>
      <c r="S1025" s="4" t="n">
        <v>0</v>
      </c>
      <c r="T1025" s="4" t="n">
        <v>0</v>
      </c>
      <c r="U1025" s="4" t="n">
        <v>0</v>
      </c>
      <c r="V1025" s="4" t="n">
        <v>1</v>
      </c>
    </row>
    <row r="1026">
      <c r="A1026" t="n">
        <v>131</v>
      </c>
      <c r="B1026" t="inlineStr">
        <is>
          <t>20486217830</t>
        </is>
      </c>
      <c r="C1026" t="inlineStr">
        <is>
          <t>COMUNIDAD CAMPESINA DE SANTA BARBARA</t>
        </is>
      </c>
      <c r="D1026" s="6" t="n">
        <v>2018</v>
      </c>
      <c r="F1026" t="inlineStr">
        <is>
          <t>PAC</t>
        </is>
      </c>
      <c r="G1026" s="4" t="str"/>
      <c r="H1026" s="4" t="str"/>
      <c r="I1026" s="4" t="n">
        <v>0</v>
      </c>
      <c r="J1026" s="4" t="str"/>
      <c r="K1026" s="4" t="str"/>
      <c r="L1026" s="3" t="str"/>
      <c r="M1026" s="3" t="str"/>
      <c r="N1026" s="3" t="n">
        <v>0</v>
      </c>
      <c r="O1026" s="4" t="str"/>
      <c r="P1026" s="4" t="str"/>
      <c r="Q1026" s="4" t="str"/>
      <c r="R1026" s="4" t="str"/>
      <c r="S1026" s="4" t="str"/>
      <c r="T1026" s="4" t="str"/>
      <c r="U1026" s="4" t="str"/>
      <c r="V1026" s="4" t="n">
        <v>1</v>
      </c>
    </row>
    <row r="1027">
      <c r="A1027" t="n">
        <v>131</v>
      </c>
      <c r="B1027" t="inlineStr">
        <is>
          <t>20486217830</t>
        </is>
      </c>
      <c r="C1027" t="inlineStr">
        <is>
          <t>COMUNIDAD CAMPESINA DE SANTA BARBARA</t>
        </is>
      </c>
      <c r="D1027" s="6" t="n">
        <v>2019</v>
      </c>
      <c r="E1027" t="n">
        <v>1</v>
      </c>
      <c r="F1027" t="inlineStr">
        <is>
          <t>PAC</t>
        </is>
      </c>
      <c r="G1027" s="4" t="n">
        <v>45</v>
      </c>
      <c r="H1027" s="4" t="n">
        <v>12</v>
      </c>
      <c r="I1027" s="4" t="n">
        <v>57</v>
      </c>
      <c r="J1027" s="4" t="str"/>
      <c r="K1027" s="4" t="str"/>
      <c r="L1027" s="3" t="n">
        <v>123074</v>
      </c>
      <c r="M1027" s="3" t="n">
        <v>0</v>
      </c>
      <c r="N1027" s="3" t="n">
        <v>123074</v>
      </c>
      <c r="O1027" s="4" t="str"/>
      <c r="P1027" s="4" t="str"/>
      <c r="Q1027" s="4" t="str"/>
      <c r="R1027" s="4" t="str"/>
      <c r="S1027" s="4" t="str"/>
      <c r="T1027" s="4" t="str"/>
      <c r="U1027" s="4" t="str"/>
      <c r="V1027" s="4" t="n">
        <v>1</v>
      </c>
    </row>
    <row r="1028">
      <c r="A1028" t="n">
        <v>131</v>
      </c>
      <c r="B1028" t="inlineStr">
        <is>
          <t>20486217830</t>
        </is>
      </c>
      <c r="C1028" t="inlineStr">
        <is>
          <t>COMUNIDAD CAMPESINA DE SANTA BARBARA</t>
        </is>
      </c>
      <c r="D1028" s="6" t="n">
        <v>2020</v>
      </c>
      <c r="F1028" t="inlineStr">
        <is>
          <t>PAC</t>
        </is>
      </c>
      <c r="G1028" s="4" t="n">
        <v>0</v>
      </c>
      <c r="H1028" s="4" t="n">
        <v>0</v>
      </c>
      <c r="I1028" s="4" t="n">
        <v>0</v>
      </c>
      <c r="J1028" s="4" t="n">
        <v>0</v>
      </c>
      <c r="K1028" s="4" t="n">
        <v>0</v>
      </c>
      <c r="L1028" s="3" t="n">
        <v>0</v>
      </c>
      <c r="M1028" s="3" t="n">
        <v>0</v>
      </c>
      <c r="N1028" s="3" t="n">
        <v>0</v>
      </c>
      <c r="O1028" s="4" t="str"/>
      <c r="P1028" s="4" t="str"/>
      <c r="Q1028" s="4" t="str"/>
      <c r="R1028" s="4" t="str"/>
      <c r="S1028" s="4" t="str"/>
      <c r="T1028" s="4" t="str"/>
      <c r="U1028" s="4" t="str"/>
      <c r="V1028" s="4" t="n">
        <v>1</v>
      </c>
    </row>
    <row r="1029">
      <c r="A1029" t="n">
        <v>131</v>
      </c>
      <c r="B1029" t="inlineStr">
        <is>
          <t>20486217830</t>
        </is>
      </c>
      <c r="C1029" t="inlineStr">
        <is>
          <t>COMUNIDAD CAMPESINA DE SANTA BARBARA</t>
        </is>
      </c>
      <c r="D1029" s="6" t="n">
        <v>2021</v>
      </c>
      <c r="E1029" t="n">
        <v>1</v>
      </c>
      <c r="F1029" t="inlineStr">
        <is>
          <t>PAC</t>
        </is>
      </c>
      <c r="G1029" s="4" t="n">
        <v>45</v>
      </c>
      <c r="H1029" s="4" t="n">
        <v>25</v>
      </c>
      <c r="I1029" s="4" t="n">
        <v>70</v>
      </c>
      <c r="J1029" s="4" t="n">
        <v>24</v>
      </c>
      <c r="K1029" s="4" t="n">
        <v>3</v>
      </c>
      <c r="L1029" s="3" t="n">
        <v>0</v>
      </c>
      <c r="M1029" s="3" t="n">
        <v>0</v>
      </c>
      <c r="N1029" s="3" t="n">
        <v>0</v>
      </c>
      <c r="O1029" s="4" t="str"/>
      <c r="P1029" s="4" t="str"/>
      <c r="Q1029" s="4" t="str"/>
      <c r="R1029" s="4" t="str"/>
      <c r="S1029" s="4" t="str"/>
      <c r="T1029" s="4" t="str"/>
      <c r="U1029" s="4" t="str"/>
      <c r="V1029" s="4" t="n">
        <v>1</v>
      </c>
    </row>
    <row r="1030">
      <c r="A1030" t="n">
        <v>131</v>
      </c>
      <c r="B1030" t="inlineStr">
        <is>
          <t>20486217830</t>
        </is>
      </c>
      <c r="C1030" t="inlineStr">
        <is>
          <t>COMUNIDAD CAMPESINA DE SANTA BARBARA</t>
        </is>
      </c>
      <c r="D1030" s="6" t="n">
        <v>2022</v>
      </c>
      <c r="F1030" t="inlineStr">
        <is>
          <t>PAC</t>
        </is>
      </c>
      <c r="G1030" s="4" t="n">
        <v>0</v>
      </c>
      <c r="H1030" s="4" t="n">
        <v>0</v>
      </c>
      <c r="I1030" s="4" t="n">
        <v>0</v>
      </c>
      <c r="J1030" s="4" t="n">
        <v>0</v>
      </c>
      <c r="K1030" s="4" t="n">
        <v>0</v>
      </c>
      <c r="L1030" s="3" t="n">
        <v>0</v>
      </c>
      <c r="M1030" s="3" t="n">
        <v>0</v>
      </c>
      <c r="N1030" s="3" t="n">
        <v>0</v>
      </c>
      <c r="O1030" s="4" t="str"/>
      <c r="P1030" s="4" t="str"/>
      <c r="Q1030" s="4" t="str"/>
      <c r="R1030" s="4" t="str"/>
      <c r="S1030" s="4" t="str"/>
      <c r="T1030" s="4" t="str"/>
      <c r="U1030" s="4" t="str"/>
      <c r="V1030" s="4" t="n">
        <v>1</v>
      </c>
    </row>
    <row r="1031">
      <c r="A1031" t="n">
        <v>131</v>
      </c>
      <c r="B1031" t="inlineStr">
        <is>
          <t>20486217830</t>
        </is>
      </c>
      <c r="C1031" t="inlineStr">
        <is>
          <t>COMUNIDAD CAMPESINA DE SANTA BARBARA</t>
        </is>
      </c>
      <c r="D1031" s="6" t="n">
        <v>2023</v>
      </c>
      <c r="F1031" t="inlineStr">
        <is>
          <t>PAC</t>
        </is>
      </c>
      <c r="G1031" s="4" t="n">
        <v>0</v>
      </c>
      <c r="H1031" s="4" t="n">
        <v>0</v>
      </c>
      <c r="I1031" s="4" t="n">
        <v>0</v>
      </c>
      <c r="J1031" s="4" t="n">
        <v>0</v>
      </c>
      <c r="K1031" s="4" t="n">
        <v>0</v>
      </c>
      <c r="L1031" s="3" t="n">
        <v>0</v>
      </c>
      <c r="M1031" s="3" t="n">
        <v>0</v>
      </c>
      <c r="N1031" s="3" t="n">
        <v>0</v>
      </c>
      <c r="O1031" s="4" t="n">
        <v>0</v>
      </c>
      <c r="P1031" s="4" t="n">
        <v>0</v>
      </c>
      <c r="Q1031" s="4" t="n">
        <v>0</v>
      </c>
      <c r="R1031" s="4" t="n">
        <v>0</v>
      </c>
      <c r="S1031" s="4" t="n">
        <v>0</v>
      </c>
      <c r="T1031" s="4" t="n">
        <v>0</v>
      </c>
      <c r="U1031" s="4" t="n">
        <v>0</v>
      </c>
      <c r="V1031" s="4" t="n">
        <v>1</v>
      </c>
    </row>
    <row r="1032">
      <c r="A1032" t="n">
        <v>131</v>
      </c>
      <c r="B1032" t="inlineStr">
        <is>
          <t>20486217830</t>
        </is>
      </c>
      <c r="C1032" t="inlineStr">
        <is>
          <t>COMUNIDAD CAMPESINA DE SANTA BARBARA</t>
        </is>
      </c>
      <c r="D1032" s="6" t="n">
        <v>2024</v>
      </c>
      <c r="F1032" t="inlineStr">
        <is>
          <t>PAC</t>
        </is>
      </c>
      <c r="G1032" s="4" t="n">
        <v>0</v>
      </c>
      <c r="H1032" s="4" t="n">
        <v>0</v>
      </c>
      <c r="I1032" s="4" t="n">
        <v>0</v>
      </c>
      <c r="J1032" s="4" t="n">
        <v>0</v>
      </c>
      <c r="K1032" s="4" t="n">
        <v>0</v>
      </c>
      <c r="L1032" s="3" t="n">
        <v>0</v>
      </c>
      <c r="M1032" s="3" t="n">
        <v>0</v>
      </c>
      <c r="N1032" s="3" t="n">
        <v>0</v>
      </c>
      <c r="O1032" s="4" t="n">
        <v>0</v>
      </c>
      <c r="P1032" s="4" t="n">
        <v>0</v>
      </c>
      <c r="Q1032" s="4" t="str"/>
      <c r="R1032" s="4" t="n">
        <v>0</v>
      </c>
      <c r="S1032" s="4" t="n">
        <v>0</v>
      </c>
      <c r="T1032" s="4" t="n">
        <v>0</v>
      </c>
      <c r="U1032" s="4" t="n">
        <v>0</v>
      </c>
      <c r="V1032" s="4" t="n">
        <v>1</v>
      </c>
    </row>
    <row r="1033">
      <c r="A1033" t="n">
        <v>131</v>
      </c>
      <c r="B1033" t="inlineStr">
        <is>
          <t>20486217830</t>
        </is>
      </c>
      <c r="C1033" t="inlineStr">
        <is>
          <t>COMUNIDAD CAMPESINA DE SANTA BARBARA</t>
        </is>
      </c>
      <c r="D1033" s="6" t="n">
        <v>2025</v>
      </c>
      <c r="F1033" t="inlineStr">
        <is>
          <t>PAC</t>
        </is>
      </c>
      <c r="G1033" s="4" t="n">
        <v>0</v>
      </c>
      <c r="H1033" s="4" t="n">
        <v>0</v>
      </c>
      <c r="I1033" s="4" t="n">
        <v>0</v>
      </c>
      <c r="J1033" s="4" t="n">
        <v>0</v>
      </c>
      <c r="K1033" s="4" t="n">
        <v>0</v>
      </c>
      <c r="L1033" s="3" t="n">
        <v>0</v>
      </c>
      <c r="M1033" s="3" t="n">
        <v>0</v>
      </c>
      <c r="N1033" s="3" t="n">
        <v>0</v>
      </c>
      <c r="O1033" s="4" t="n">
        <v>0</v>
      </c>
      <c r="P1033" s="4" t="n">
        <v>0</v>
      </c>
      <c r="Q1033" s="4" t="str"/>
      <c r="R1033" s="4" t="n">
        <v>0</v>
      </c>
      <c r="S1033" s="4" t="n">
        <v>0</v>
      </c>
      <c r="T1033" s="4" t="n">
        <v>0</v>
      </c>
      <c r="U1033" s="4" t="n">
        <v>0</v>
      </c>
      <c r="V1033" s="4" t="n">
        <v>1</v>
      </c>
    </row>
    <row r="1034">
      <c r="A1034" t="n">
        <v>132</v>
      </c>
      <c r="B1034" t="inlineStr">
        <is>
          <t>20568587333</t>
        </is>
      </c>
      <c r="C1034" t="inlineStr">
        <is>
          <t>ASOCIACION DE PRODUCTORES AGROECOLOGICOS UYSUS</t>
        </is>
      </c>
      <c r="D1034" s="6" t="n">
        <v>2018</v>
      </c>
      <c r="F1034" t="inlineStr">
        <is>
          <t>PAC</t>
        </is>
      </c>
      <c r="G1034" s="4" t="str"/>
      <c r="H1034" s="4" t="str"/>
      <c r="I1034" s="4" t="n">
        <v>0</v>
      </c>
      <c r="J1034" s="4" t="str"/>
      <c r="K1034" s="4" t="str"/>
      <c r="L1034" s="3" t="str"/>
      <c r="M1034" s="3" t="str"/>
      <c r="N1034" s="3" t="n">
        <v>0</v>
      </c>
      <c r="O1034" s="4" t="str"/>
      <c r="P1034" s="4" t="str"/>
      <c r="Q1034" s="4" t="str"/>
      <c r="R1034" s="4" t="str"/>
      <c r="S1034" s="4" t="str"/>
      <c r="T1034" s="4" t="str"/>
      <c r="U1034" s="4" t="str"/>
      <c r="V1034" s="4" t="n">
        <v>1</v>
      </c>
    </row>
    <row r="1035">
      <c r="A1035" t="n">
        <v>132</v>
      </c>
      <c r="B1035" t="inlineStr">
        <is>
          <t>20568587333</t>
        </is>
      </c>
      <c r="C1035" t="inlineStr">
        <is>
          <t>ASOCIACION DE PRODUCTORES AGROECOLOGICOS UYSUS</t>
        </is>
      </c>
      <c r="D1035" s="6" t="n">
        <v>2019</v>
      </c>
      <c r="E1035" t="n">
        <v>1</v>
      </c>
      <c r="F1035" t="inlineStr">
        <is>
          <t>PAC</t>
        </is>
      </c>
      <c r="G1035" s="4" t="n">
        <v>9</v>
      </c>
      <c r="H1035" s="4" t="n">
        <v>6</v>
      </c>
      <c r="I1035" s="4" t="n">
        <v>15</v>
      </c>
      <c r="J1035" s="4" t="str"/>
      <c r="K1035" s="4" t="str"/>
      <c r="L1035" s="3" t="n">
        <v>0</v>
      </c>
      <c r="M1035" s="3" t="n">
        <v>0</v>
      </c>
      <c r="N1035" s="3" t="n">
        <v>0</v>
      </c>
      <c r="O1035" s="4" t="str"/>
      <c r="P1035" s="4" t="str"/>
      <c r="Q1035" s="4" t="str"/>
      <c r="R1035" s="4" t="str"/>
      <c r="S1035" s="4" t="str"/>
      <c r="T1035" s="4" t="str"/>
      <c r="U1035" s="4" t="str"/>
      <c r="V1035" s="4" t="n">
        <v>1</v>
      </c>
    </row>
    <row r="1036">
      <c r="A1036" t="n">
        <v>132</v>
      </c>
      <c r="B1036" t="inlineStr">
        <is>
          <t>20568587333</t>
        </is>
      </c>
      <c r="C1036" t="inlineStr">
        <is>
          <t>ASOCIACION DE PRODUCTORES AGROECOLOGICOS UYSUS</t>
        </is>
      </c>
      <c r="D1036" s="6" t="n">
        <v>2020</v>
      </c>
      <c r="F1036" t="inlineStr">
        <is>
          <t>PAC</t>
        </is>
      </c>
      <c r="G1036" s="4" t="n">
        <v>0</v>
      </c>
      <c r="H1036" s="4" t="n">
        <v>0</v>
      </c>
      <c r="I1036" s="4" t="n">
        <v>0</v>
      </c>
      <c r="J1036" s="4" t="n">
        <v>0</v>
      </c>
      <c r="K1036" s="4" t="n">
        <v>0</v>
      </c>
      <c r="L1036" s="3" t="n">
        <v>0</v>
      </c>
      <c r="M1036" s="3" t="n">
        <v>0</v>
      </c>
      <c r="N1036" s="3" t="n">
        <v>0</v>
      </c>
      <c r="O1036" s="4" t="str"/>
      <c r="P1036" s="4" t="str"/>
      <c r="Q1036" s="4" t="str"/>
      <c r="R1036" s="4" t="str"/>
      <c r="S1036" s="4" t="str"/>
      <c r="T1036" s="4" t="str"/>
      <c r="U1036" s="4" t="str"/>
      <c r="V1036" s="4" t="n">
        <v>1</v>
      </c>
    </row>
    <row r="1037">
      <c r="A1037" t="n">
        <v>132</v>
      </c>
      <c r="B1037" t="inlineStr">
        <is>
          <t>20568587333</t>
        </is>
      </c>
      <c r="C1037" t="inlineStr">
        <is>
          <t>ASOCIACION DE PRODUCTORES AGROECOLOGICOS UYSUS</t>
        </is>
      </c>
      <c r="D1037" s="6" t="n">
        <v>2021</v>
      </c>
      <c r="F1037" t="inlineStr">
        <is>
          <t>PAC</t>
        </is>
      </c>
      <c r="G1037" s="4" t="n">
        <v>0</v>
      </c>
      <c r="H1037" s="4" t="n">
        <v>0</v>
      </c>
      <c r="I1037" s="4" t="n">
        <v>0</v>
      </c>
      <c r="J1037" s="4" t="n">
        <v>0</v>
      </c>
      <c r="K1037" s="4" t="n">
        <v>0</v>
      </c>
      <c r="L1037" s="3" t="n">
        <v>0</v>
      </c>
      <c r="M1037" s="3" t="n">
        <v>0</v>
      </c>
      <c r="N1037" s="3" t="n">
        <v>0</v>
      </c>
      <c r="O1037" s="4" t="str"/>
      <c r="P1037" s="4" t="str"/>
      <c r="Q1037" s="4" t="str"/>
      <c r="R1037" s="4" t="str"/>
      <c r="S1037" s="4" t="str"/>
      <c r="T1037" s="4" t="str"/>
      <c r="U1037" s="4" t="str"/>
      <c r="V1037" s="4" t="n">
        <v>1</v>
      </c>
    </row>
    <row r="1038">
      <c r="A1038" t="n">
        <v>132</v>
      </c>
      <c r="B1038" t="inlineStr">
        <is>
          <t>20568587333</t>
        </is>
      </c>
      <c r="C1038" t="inlineStr">
        <is>
          <t>ASOCIACION DE PRODUCTORES AGROECOLOGICOS UYSUS</t>
        </is>
      </c>
      <c r="D1038" s="6" t="n">
        <v>2022</v>
      </c>
      <c r="F1038" t="inlineStr">
        <is>
          <t>PAC</t>
        </is>
      </c>
      <c r="G1038" s="4" t="n">
        <v>0</v>
      </c>
      <c r="H1038" s="4" t="n">
        <v>0</v>
      </c>
      <c r="I1038" s="4" t="n">
        <v>0</v>
      </c>
      <c r="J1038" s="4" t="n">
        <v>0</v>
      </c>
      <c r="K1038" s="4" t="n">
        <v>0</v>
      </c>
      <c r="L1038" s="3" t="n">
        <v>0</v>
      </c>
      <c r="M1038" s="3" t="n">
        <v>0</v>
      </c>
      <c r="N1038" s="3" t="n">
        <v>0</v>
      </c>
      <c r="O1038" s="4" t="str"/>
      <c r="P1038" s="4" t="str"/>
      <c r="Q1038" s="4" t="str"/>
      <c r="R1038" s="4" t="str"/>
      <c r="S1038" s="4" t="str"/>
      <c r="T1038" s="4" t="str"/>
      <c r="U1038" s="4" t="str"/>
      <c r="V1038" s="4" t="n">
        <v>1</v>
      </c>
    </row>
    <row r="1039">
      <c r="A1039" t="n">
        <v>132</v>
      </c>
      <c r="B1039" t="inlineStr">
        <is>
          <t>20568587333</t>
        </is>
      </c>
      <c r="C1039" t="inlineStr">
        <is>
          <t>ASOCIACION DE PRODUCTORES AGROECOLOGICOS UYSUS</t>
        </is>
      </c>
      <c r="D1039" s="6" t="n">
        <v>2023</v>
      </c>
      <c r="F1039" t="inlineStr">
        <is>
          <t>PAC</t>
        </is>
      </c>
      <c r="G1039" s="4" t="n">
        <v>0</v>
      </c>
      <c r="H1039" s="4" t="n">
        <v>0</v>
      </c>
      <c r="I1039" s="4" t="n">
        <v>0</v>
      </c>
      <c r="J1039" s="4" t="n">
        <v>0</v>
      </c>
      <c r="K1039" s="4" t="n">
        <v>0</v>
      </c>
      <c r="L1039" s="3" t="n">
        <v>0</v>
      </c>
      <c r="M1039" s="3" t="n">
        <v>0</v>
      </c>
      <c r="N1039" s="3" t="n">
        <v>0</v>
      </c>
      <c r="O1039" s="4" t="n">
        <v>0</v>
      </c>
      <c r="P1039" s="4" t="n">
        <v>0</v>
      </c>
      <c r="Q1039" s="4" t="n">
        <v>0</v>
      </c>
      <c r="R1039" s="4" t="n">
        <v>0</v>
      </c>
      <c r="S1039" s="4" t="n">
        <v>0</v>
      </c>
      <c r="T1039" s="4" t="n">
        <v>0</v>
      </c>
      <c r="U1039" s="4" t="n">
        <v>0</v>
      </c>
      <c r="V1039" s="4" t="n">
        <v>1</v>
      </c>
    </row>
    <row r="1040">
      <c r="A1040" t="n">
        <v>132</v>
      </c>
      <c r="B1040" t="inlineStr">
        <is>
          <t>20568587333</t>
        </is>
      </c>
      <c r="C1040" t="inlineStr">
        <is>
          <t>ASOCIACION DE PRODUCTORES AGROECOLOGICOS UYSUS</t>
        </is>
      </c>
      <c r="D1040" s="6" t="n">
        <v>2024</v>
      </c>
      <c r="F1040" t="inlineStr">
        <is>
          <t>PAC</t>
        </is>
      </c>
      <c r="G1040" s="4" t="n">
        <v>0</v>
      </c>
      <c r="H1040" s="4" t="n">
        <v>0</v>
      </c>
      <c r="I1040" s="4" t="n">
        <v>0</v>
      </c>
      <c r="J1040" s="4" t="n">
        <v>0</v>
      </c>
      <c r="K1040" s="4" t="n">
        <v>0</v>
      </c>
      <c r="L1040" s="3" t="n">
        <v>0</v>
      </c>
      <c r="M1040" s="3" t="n">
        <v>0</v>
      </c>
      <c r="N1040" s="3" t="n">
        <v>0</v>
      </c>
      <c r="O1040" s="4" t="n">
        <v>0</v>
      </c>
      <c r="P1040" s="4" t="n">
        <v>0</v>
      </c>
      <c r="Q1040" s="4" t="str"/>
      <c r="R1040" s="4" t="n">
        <v>0</v>
      </c>
      <c r="S1040" s="4" t="n">
        <v>0</v>
      </c>
      <c r="T1040" s="4" t="n">
        <v>0</v>
      </c>
      <c r="U1040" s="4" t="n">
        <v>0</v>
      </c>
      <c r="V1040" s="4" t="n">
        <v>1</v>
      </c>
    </row>
    <row r="1041">
      <c r="A1041" t="n">
        <v>132</v>
      </c>
      <c r="B1041" t="inlineStr">
        <is>
          <t>20568587333</t>
        </is>
      </c>
      <c r="C1041" t="inlineStr">
        <is>
          <t>ASOCIACION DE PRODUCTORES AGROECOLOGICOS UYSUS</t>
        </is>
      </c>
      <c r="D1041" s="6" t="n">
        <v>2025</v>
      </c>
      <c r="F1041" t="inlineStr">
        <is>
          <t>PAC</t>
        </is>
      </c>
      <c r="G1041" s="4" t="n">
        <v>0</v>
      </c>
      <c r="H1041" s="4" t="n">
        <v>0</v>
      </c>
      <c r="I1041" s="4" t="n">
        <v>0</v>
      </c>
      <c r="J1041" s="4" t="n">
        <v>0</v>
      </c>
      <c r="K1041" s="4" t="n">
        <v>0</v>
      </c>
      <c r="L1041" s="3" t="n">
        <v>0</v>
      </c>
      <c r="M1041" s="3" t="n">
        <v>0</v>
      </c>
      <c r="N1041" s="3" t="n">
        <v>0</v>
      </c>
      <c r="O1041" s="4" t="n">
        <v>0</v>
      </c>
      <c r="P1041" s="4" t="n">
        <v>0</v>
      </c>
      <c r="Q1041" s="4" t="str"/>
      <c r="R1041" s="4" t="n">
        <v>0</v>
      </c>
      <c r="S1041" s="4" t="n">
        <v>0</v>
      </c>
      <c r="T1041" s="4" t="n">
        <v>0</v>
      </c>
      <c r="U1041" s="4" t="n">
        <v>0</v>
      </c>
      <c r="V1041" s="4" t="n">
        <v>1</v>
      </c>
    </row>
    <row r="1042">
      <c r="A1042" t="n">
        <v>133</v>
      </c>
      <c r="B1042" t="inlineStr">
        <is>
          <t>20600717902</t>
        </is>
      </c>
      <c r="C1042" t="inlineStr">
        <is>
          <t>COOPERATIVA AGRARIA AGROPIA LTDA</t>
        </is>
      </c>
      <c r="D1042" s="6" t="n">
        <v>2018</v>
      </c>
      <c r="E1042" t="n">
        <v>1</v>
      </c>
      <c r="F1042" t="inlineStr">
        <is>
          <t>PAC</t>
        </is>
      </c>
      <c r="G1042" s="4" t="str"/>
      <c r="H1042" s="4" t="str"/>
      <c r="I1042" s="4" t="n">
        <v>94</v>
      </c>
      <c r="J1042" s="4" t="str"/>
      <c r="K1042" s="4" t="str"/>
      <c r="L1042" s="3" t="str"/>
      <c r="M1042" s="3" t="str"/>
      <c r="N1042" s="3" t="n">
        <v>0</v>
      </c>
      <c r="O1042" s="4" t="str"/>
      <c r="P1042" s="4" t="str"/>
      <c r="Q1042" s="4" t="str"/>
      <c r="R1042" s="4" t="str"/>
      <c r="S1042" s="4" t="str"/>
      <c r="T1042" s="4" t="str"/>
      <c r="U1042" s="4" t="str"/>
      <c r="V1042" s="4" t="n">
        <v>1</v>
      </c>
    </row>
    <row r="1043">
      <c r="A1043" t="n">
        <v>133</v>
      </c>
      <c r="B1043" t="inlineStr">
        <is>
          <t>20600717902</t>
        </is>
      </c>
      <c r="C1043" t="inlineStr">
        <is>
          <t>COOPERATIVA AGRARIA AGROPIA LTDA</t>
        </is>
      </c>
      <c r="D1043" s="6" t="n">
        <v>2019</v>
      </c>
      <c r="E1043" t="n">
        <v>1</v>
      </c>
      <c r="F1043" t="inlineStr">
        <is>
          <t>PAC</t>
        </is>
      </c>
      <c r="G1043" s="4" t="n">
        <v>27</v>
      </c>
      <c r="H1043" s="4" t="n">
        <v>34</v>
      </c>
      <c r="I1043" s="4" t="n">
        <v>61</v>
      </c>
      <c r="J1043" s="4" t="str"/>
      <c r="K1043" s="4" t="str"/>
      <c r="L1043" s="3" t="n">
        <v>0</v>
      </c>
      <c r="M1043" s="3" t="n">
        <v>0</v>
      </c>
      <c r="N1043" s="3" t="n">
        <v>0</v>
      </c>
      <c r="O1043" s="4" t="str"/>
      <c r="P1043" s="4" t="str"/>
      <c r="Q1043" s="4" t="str"/>
      <c r="R1043" s="4" t="str"/>
      <c r="S1043" s="4" t="str"/>
      <c r="T1043" s="4" t="str"/>
      <c r="U1043" s="4" t="str"/>
      <c r="V1043" s="4" t="n">
        <v>1</v>
      </c>
    </row>
    <row r="1044">
      <c r="A1044" t="n">
        <v>133</v>
      </c>
      <c r="B1044" t="inlineStr">
        <is>
          <t>20600717902</t>
        </is>
      </c>
      <c r="C1044" t="inlineStr">
        <is>
          <t>COOPERATIVA AGRARIA AGROPIA LTDA</t>
        </is>
      </c>
      <c r="D1044" s="6" t="n">
        <v>2020</v>
      </c>
      <c r="F1044" t="inlineStr">
        <is>
          <t>PAC</t>
        </is>
      </c>
      <c r="G1044" s="4" t="n">
        <v>0</v>
      </c>
      <c r="H1044" s="4" t="n">
        <v>0</v>
      </c>
      <c r="I1044" s="4" t="n">
        <v>0</v>
      </c>
      <c r="J1044" s="4" t="n">
        <v>0</v>
      </c>
      <c r="K1044" s="4" t="n">
        <v>0</v>
      </c>
      <c r="L1044" s="3" t="n">
        <v>0</v>
      </c>
      <c r="M1044" s="3" t="n">
        <v>0</v>
      </c>
      <c r="N1044" s="3" t="n">
        <v>0</v>
      </c>
      <c r="O1044" s="4" t="str"/>
      <c r="P1044" s="4" t="str"/>
      <c r="Q1044" s="4" t="str"/>
      <c r="R1044" s="4" t="str"/>
      <c r="S1044" s="4" t="str"/>
      <c r="T1044" s="4" t="str"/>
      <c r="U1044" s="4" t="str"/>
      <c r="V1044" s="4" t="n">
        <v>1</v>
      </c>
    </row>
    <row r="1045">
      <c r="A1045" t="n">
        <v>133</v>
      </c>
      <c r="B1045" t="inlineStr">
        <is>
          <t>20600717902</t>
        </is>
      </c>
      <c r="C1045" t="inlineStr">
        <is>
          <t>COOPERATIVA AGRARIA AGROPIA LTDA</t>
        </is>
      </c>
      <c r="D1045" s="6" t="n">
        <v>2021</v>
      </c>
      <c r="F1045" t="inlineStr">
        <is>
          <t>PAC</t>
        </is>
      </c>
      <c r="G1045" s="4" t="n">
        <v>0</v>
      </c>
      <c r="H1045" s="4" t="n">
        <v>0</v>
      </c>
      <c r="I1045" s="4" t="n">
        <v>0</v>
      </c>
      <c r="J1045" s="4" t="n">
        <v>0</v>
      </c>
      <c r="K1045" s="4" t="n">
        <v>0</v>
      </c>
      <c r="L1045" s="3" t="n">
        <v>0</v>
      </c>
      <c r="M1045" s="3" t="n">
        <v>0</v>
      </c>
      <c r="N1045" s="3" t="n">
        <v>0</v>
      </c>
      <c r="O1045" s="4" t="str"/>
      <c r="P1045" s="4" t="str"/>
      <c r="Q1045" s="4" t="str"/>
      <c r="R1045" s="4" t="str"/>
      <c r="S1045" s="4" t="str"/>
      <c r="T1045" s="4" t="str"/>
      <c r="U1045" s="4" t="str"/>
      <c r="V1045" s="4" t="n">
        <v>1</v>
      </c>
    </row>
    <row r="1046">
      <c r="A1046" t="n">
        <v>133</v>
      </c>
      <c r="B1046" t="inlineStr">
        <is>
          <t>20600717902</t>
        </is>
      </c>
      <c r="C1046" t="inlineStr">
        <is>
          <t>COOPERATIVA AGRARIA AGROPIA LTDA</t>
        </is>
      </c>
      <c r="D1046" s="6" t="n">
        <v>2022</v>
      </c>
      <c r="F1046" t="inlineStr">
        <is>
          <t>PAC</t>
        </is>
      </c>
      <c r="G1046" s="4" t="n">
        <v>0</v>
      </c>
      <c r="H1046" s="4" t="n">
        <v>0</v>
      </c>
      <c r="I1046" s="4" t="n">
        <v>0</v>
      </c>
      <c r="J1046" s="4" t="n">
        <v>0</v>
      </c>
      <c r="K1046" s="4" t="n">
        <v>0</v>
      </c>
      <c r="L1046" s="3" t="n">
        <v>0</v>
      </c>
      <c r="M1046" s="3" t="n">
        <v>0</v>
      </c>
      <c r="N1046" s="3" t="n">
        <v>0</v>
      </c>
      <c r="O1046" s="4" t="str"/>
      <c r="P1046" s="4" t="str"/>
      <c r="Q1046" s="4" t="str"/>
      <c r="R1046" s="4" t="str"/>
      <c r="S1046" s="4" t="str"/>
      <c r="T1046" s="4" t="str"/>
      <c r="U1046" s="4" t="str"/>
      <c r="V1046" s="4" t="n">
        <v>1</v>
      </c>
    </row>
    <row r="1047">
      <c r="A1047" t="n">
        <v>133</v>
      </c>
      <c r="B1047" t="inlineStr">
        <is>
          <t>20600717902</t>
        </is>
      </c>
      <c r="C1047" t="inlineStr">
        <is>
          <t>COOPERATIVA AGRARIA AGROPIA LTDA</t>
        </is>
      </c>
      <c r="D1047" s="6" t="n">
        <v>2023</v>
      </c>
      <c r="F1047" t="inlineStr">
        <is>
          <t>PAC</t>
        </is>
      </c>
      <c r="G1047" s="4" t="n">
        <v>0</v>
      </c>
      <c r="H1047" s="4" t="n">
        <v>0</v>
      </c>
      <c r="I1047" s="4" t="n">
        <v>0</v>
      </c>
      <c r="J1047" s="4" t="n">
        <v>0</v>
      </c>
      <c r="K1047" s="4" t="n">
        <v>0</v>
      </c>
      <c r="L1047" s="3" t="n">
        <v>0</v>
      </c>
      <c r="M1047" s="3" t="n">
        <v>0</v>
      </c>
      <c r="N1047" s="3" t="n">
        <v>0</v>
      </c>
      <c r="O1047" s="4" t="n">
        <v>0</v>
      </c>
      <c r="P1047" s="4" t="n">
        <v>0</v>
      </c>
      <c r="Q1047" s="4" t="n">
        <v>0</v>
      </c>
      <c r="R1047" s="4" t="n">
        <v>0</v>
      </c>
      <c r="S1047" s="4" t="n">
        <v>0</v>
      </c>
      <c r="T1047" s="4" t="n">
        <v>0</v>
      </c>
      <c r="U1047" s="4" t="n">
        <v>0</v>
      </c>
      <c r="V1047" s="4" t="n">
        <v>1</v>
      </c>
    </row>
    <row r="1048">
      <c r="A1048" t="n">
        <v>133</v>
      </c>
      <c r="B1048" t="inlineStr">
        <is>
          <t>20600717902</t>
        </is>
      </c>
      <c r="C1048" t="inlineStr">
        <is>
          <t>COOPERATIVA AGRARIA AGROPIA LTDA</t>
        </is>
      </c>
      <c r="D1048" s="6" t="n">
        <v>2024</v>
      </c>
      <c r="F1048" t="inlineStr">
        <is>
          <t>PAC</t>
        </is>
      </c>
      <c r="G1048" s="4" t="n">
        <v>0</v>
      </c>
      <c r="H1048" s="4" t="n">
        <v>0</v>
      </c>
      <c r="I1048" s="4" t="n">
        <v>0</v>
      </c>
      <c r="J1048" s="4" t="n">
        <v>0</v>
      </c>
      <c r="K1048" s="4" t="n">
        <v>0</v>
      </c>
      <c r="L1048" s="3" t="n">
        <v>0</v>
      </c>
      <c r="M1048" s="3" t="n">
        <v>0</v>
      </c>
      <c r="N1048" s="3" t="n">
        <v>0</v>
      </c>
      <c r="O1048" s="4" t="n">
        <v>0</v>
      </c>
      <c r="P1048" s="4" t="n">
        <v>0</v>
      </c>
      <c r="Q1048" s="4" t="str"/>
      <c r="R1048" s="4" t="n">
        <v>0</v>
      </c>
      <c r="S1048" s="4" t="n">
        <v>0</v>
      </c>
      <c r="T1048" s="4" t="n">
        <v>0</v>
      </c>
      <c r="U1048" s="4" t="n">
        <v>0</v>
      </c>
      <c r="V1048" s="4" t="n">
        <v>1</v>
      </c>
    </row>
    <row r="1049">
      <c r="A1049" t="n">
        <v>133</v>
      </c>
      <c r="B1049" t="inlineStr">
        <is>
          <t>20600717902</t>
        </is>
      </c>
      <c r="C1049" t="inlineStr">
        <is>
          <t>COOPERATIVA AGRARIA AGROPIA LTDA</t>
        </is>
      </c>
      <c r="D1049" s="6" t="n">
        <v>2025</v>
      </c>
      <c r="F1049" t="inlineStr">
        <is>
          <t>PAC</t>
        </is>
      </c>
      <c r="G1049" s="4" t="n">
        <v>0</v>
      </c>
      <c r="H1049" s="4" t="n">
        <v>0</v>
      </c>
      <c r="I1049" s="4" t="n">
        <v>0</v>
      </c>
      <c r="J1049" s="4" t="n">
        <v>0</v>
      </c>
      <c r="K1049" s="4" t="n">
        <v>0</v>
      </c>
      <c r="L1049" s="3" t="n">
        <v>0</v>
      </c>
      <c r="M1049" s="3" t="n">
        <v>0</v>
      </c>
      <c r="N1049" s="3" t="n">
        <v>0</v>
      </c>
      <c r="O1049" s="4" t="n">
        <v>0</v>
      </c>
      <c r="P1049" s="4" t="n">
        <v>0</v>
      </c>
      <c r="Q1049" s="4" t="str"/>
      <c r="R1049" s="4" t="n">
        <v>0</v>
      </c>
      <c r="S1049" s="4" t="n">
        <v>0</v>
      </c>
      <c r="T1049" s="4" t="n">
        <v>0</v>
      </c>
      <c r="U1049" s="4" t="n">
        <v>0</v>
      </c>
      <c r="V1049" s="4" t="n">
        <v>1</v>
      </c>
    </row>
    <row r="1050">
      <c r="A1050" t="n">
        <v>134</v>
      </c>
      <c r="B1050" t="inlineStr">
        <is>
          <t>20602526365</t>
        </is>
      </c>
      <c r="C1050" t="inlineStr">
        <is>
          <t>COOPERATIVA AGRARIA DE PRODUCTORES ORGÁNICOS DE PALTA DEL VALLE LAMBRAS VRAEM-COPPAL VRAEM</t>
        </is>
      </c>
      <c r="D1050" s="6" t="n">
        <v>2018</v>
      </c>
      <c r="F1050" t="inlineStr">
        <is>
          <t>PAC</t>
        </is>
      </c>
      <c r="G1050" s="4" t="str"/>
      <c r="H1050" s="4" t="str"/>
      <c r="I1050" s="4" t="n">
        <v>0</v>
      </c>
      <c r="J1050" s="4" t="str"/>
      <c r="K1050" s="4" t="str"/>
      <c r="L1050" s="3" t="str"/>
      <c r="M1050" s="3" t="str"/>
      <c r="N1050" s="3" t="n">
        <v>0</v>
      </c>
      <c r="O1050" s="4" t="str"/>
      <c r="P1050" s="4" t="str"/>
      <c r="Q1050" s="4" t="str"/>
      <c r="R1050" s="4" t="str"/>
      <c r="S1050" s="4" t="str"/>
      <c r="T1050" s="4" t="str"/>
      <c r="U1050" s="4" t="str"/>
      <c r="V1050" s="4" t="n">
        <v>1</v>
      </c>
    </row>
    <row r="1051">
      <c r="A1051" t="n">
        <v>134</v>
      </c>
      <c r="B1051" t="inlineStr">
        <is>
          <t>20602526365</t>
        </is>
      </c>
      <c r="C1051" t="inlineStr">
        <is>
          <t>COOPERATIVA AGRARIA DE PRODUCTORES ORGÁNICOS DE PALTA DEL VALLE LAMBRAS VRAEM-COPPAL VRAEM</t>
        </is>
      </c>
      <c r="D1051" s="6" t="n">
        <v>2019</v>
      </c>
      <c r="E1051" t="n">
        <v>1</v>
      </c>
      <c r="F1051" t="inlineStr">
        <is>
          <t>PAC</t>
        </is>
      </c>
      <c r="G1051" s="4" t="n">
        <v>139</v>
      </c>
      <c r="H1051" s="4" t="n">
        <v>54</v>
      </c>
      <c r="I1051" s="4" t="n">
        <v>193</v>
      </c>
      <c r="J1051" s="4" t="str"/>
      <c r="K1051" s="4" t="str"/>
      <c r="L1051" s="3" t="n">
        <v>1192779.7</v>
      </c>
      <c r="M1051" s="3" t="n">
        <v>0</v>
      </c>
      <c r="N1051" s="3" t="n">
        <v>1192779.7</v>
      </c>
      <c r="O1051" s="4" t="str"/>
      <c r="P1051" s="4" t="str"/>
      <c r="Q1051" s="4" t="str"/>
      <c r="R1051" s="4" t="str"/>
      <c r="S1051" s="4" t="str"/>
      <c r="T1051" s="4" t="str"/>
      <c r="U1051" s="4" t="str"/>
      <c r="V1051" s="4" t="n">
        <v>1</v>
      </c>
    </row>
    <row r="1052">
      <c r="A1052" t="n">
        <v>134</v>
      </c>
      <c r="B1052" t="inlineStr">
        <is>
          <t>20602526365</t>
        </is>
      </c>
      <c r="C1052" t="inlineStr">
        <is>
          <t>COOPERATIVA AGRARIA DE PRODUCTORES ORGÁNICOS DE PALTA DEL VALLE LAMBRAS VRAEM-COPPAL VRAEM</t>
        </is>
      </c>
      <c r="D1052" s="6" t="n">
        <v>2020</v>
      </c>
      <c r="E1052" t="n">
        <v>1</v>
      </c>
      <c r="F1052" t="inlineStr">
        <is>
          <t>PAC</t>
        </is>
      </c>
      <c r="G1052" s="4" t="n">
        <v>140</v>
      </c>
      <c r="H1052" s="4" t="n">
        <v>53</v>
      </c>
      <c r="I1052" s="4" t="n">
        <v>193</v>
      </c>
      <c r="J1052" s="4" t="n">
        <v>0</v>
      </c>
      <c r="K1052" s="4" t="n">
        <v>10</v>
      </c>
      <c r="L1052" s="3" t="n">
        <v>1719540</v>
      </c>
      <c r="M1052" s="3" t="n">
        <v>0</v>
      </c>
      <c r="N1052" s="3" t="n">
        <v>1719540</v>
      </c>
      <c r="O1052" s="4" t="str"/>
      <c r="P1052" s="4" t="str"/>
      <c r="Q1052" s="4" t="str"/>
      <c r="R1052" s="4" t="str"/>
      <c r="S1052" s="4" t="str"/>
      <c r="T1052" s="4" t="str"/>
      <c r="U1052" s="4" t="str"/>
      <c r="V1052" s="4" t="n">
        <v>1</v>
      </c>
    </row>
    <row r="1053">
      <c r="A1053" t="n">
        <v>134</v>
      </c>
      <c r="B1053" t="inlineStr">
        <is>
          <t>20602526365</t>
        </is>
      </c>
      <c r="C1053" t="inlineStr">
        <is>
          <t>COOPERATIVA AGRARIA DE PRODUCTORES ORGÁNICOS DE PALTA DEL VALLE LAMBRAS VRAEM-COPPAL VRAEM</t>
        </is>
      </c>
      <c r="D1053" s="6" t="n">
        <v>2021</v>
      </c>
      <c r="E1053" t="n">
        <v>1</v>
      </c>
      <c r="F1053" t="inlineStr">
        <is>
          <t>PAC</t>
        </is>
      </c>
      <c r="G1053" s="4" t="n">
        <v>141</v>
      </c>
      <c r="H1053" s="4" t="n">
        <v>55</v>
      </c>
      <c r="I1053" s="4" t="n">
        <v>196</v>
      </c>
      <c r="J1053" s="4" t="n">
        <v>108</v>
      </c>
      <c r="K1053" s="4" t="n">
        <v>15</v>
      </c>
      <c r="L1053" s="3" t="n">
        <v>1250029</v>
      </c>
      <c r="M1053" s="3" t="n">
        <v>0</v>
      </c>
      <c r="N1053" s="3" t="n">
        <v>1250029</v>
      </c>
      <c r="O1053" s="4" t="str"/>
      <c r="P1053" s="4" t="str"/>
      <c r="Q1053" s="4" t="str"/>
      <c r="R1053" s="4" t="str"/>
      <c r="S1053" s="4" t="str"/>
      <c r="T1053" s="4" t="str"/>
      <c r="U1053" s="4" t="str"/>
      <c r="V1053" s="4" t="n">
        <v>1</v>
      </c>
    </row>
    <row r="1054">
      <c r="A1054" t="n">
        <v>134</v>
      </c>
      <c r="B1054" t="inlineStr">
        <is>
          <t>20602526365</t>
        </is>
      </c>
      <c r="C1054" t="inlineStr">
        <is>
          <t>COOPERATIVA AGRARIA DE PRODUCTORES ORGÁNICOS DE PALTA DEL VALLE LAMBRAS VRAEM-COPPAL VRAEM</t>
        </is>
      </c>
      <c r="D1054" s="6" t="n">
        <v>2022</v>
      </c>
      <c r="E1054" t="n">
        <v>1</v>
      </c>
      <c r="F1054" t="inlineStr">
        <is>
          <t>PAC</t>
        </is>
      </c>
      <c r="G1054" s="4" t="n">
        <v>141</v>
      </c>
      <c r="H1054" s="4" t="n">
        <v>55</v>
      </c>
      <c r="I1054" s="4" t="n">
        <v>196</v>
      </c>
      <c r="J1054" s="4" t="n">
        <v>66</v>
      </c>
      <c r="K1054" s="4" t="n">
        <v>11</v>
      </c>
      <c r="L1054" s="3" t="n">
        <v>1287160</v>
      </c>
      <c r="M1054" s="3" t="n">
        <v>0</v>
      </c>
      <c r="N1054" s="3" t="n">
        <v>1287160</v>
      </c>
      <c r="O1054" s="4" t="str"/>
      <c r="P1054" s="4" t="str"/>
      <c r="Q1054" s="4" t="str"/>
      <c r="R1054" s="4" t="str"/>
      <c r="S1054" s="4" t="str"/>
      <c r="T1054" s="4" t="str"/>
      <c r="U1054" s="4" t="str"/>
      <c r="V1054" s="4" t="n">
        <v>1</v>
      </c>
    </row>
    <row r="1055">
      <c r="A1055" t="n">
        <v>134</v>
      </c>
      <c r="B1055" t="inlineStr">
        <is>
          <t>20602526365</t>
        </is>
      </c>
      <c r="C1055" t="inlineStr">
        <is>
          <t>COOPERATIVA AGRARIA DE PRODUCTORES ORGÁNICOS DE PALTA DEL VALLE LAMBRAS VRAEM-COPPAL VRAEM</t>
        </is>
      </c>
      <c r="D1055" s="6" t="n">
        <v>2023</v>
      </c>
      <c r="F1055" t="inlineStr">
        <is>
          <t>PAC</t>
        </is>
      </c>
      <c r="G1055" s="4" t="n">
        <v>0</v>
      </c>
      <c r="H1055" s="4" t="n">
        <v>0</v>
      </c>
      <c r="I1055" s="4" t="n">
        <v>0</v>
      </c>
      <c r="J1055" s="4" t="n">
        <v>0</v>
      </c>
      <c r="K1055" s="4" t="n">
        <v>0</v>
      </c>
      <c r="L1055" s="3" t="n">
        <v>0</v>
      </c>
      <c r="M1055" s="3" t="n">
        <v>0</v>
      </c>
      <c r="N1055" s="3" t="n">
        <v>0</v>
      </c>
      <c r="O1055" s="4" t="n">
        <v>0</v>
      </c>
      <c r="P1055" s="4" t="n">
        <v>0</v>
      </c>
      <c r="Q1055" s="4" t="n">
        <v>0</v>
      </c>
      <c r="R1055" s="4" t="n">
        <v>0</v>
      </c>
      <c r="S1055" s="4" t="n">
        <v>0</v>
      </c>
      <c r="T1055" s="4" t="n">
        <v>0</v>
      </c>
      <c r="U1055" s="4" t="n">
        <v>0</v>
      </c>
      <c r="V1055" s="4" t="n">
        <v>1</v>
      </c>
    </row>
    <row r="1056">
      <c r="A1056" t="n">
        <v>134</v>
      </c>
      <c r="B1056" t="inlineStr">
        <is>
          <t>20602526365</t>
        </is>
      </c>
      <c r="C1056" t="inlineStr">
        <is>
          <t>COOPERATIVA AGRARIA DE PRODUCTORES ORGÁNICOS DE PALTA DEL VALLE LAMBRAS VRAEM-COPPAL VRAEM</t>
        </is>
      </c>
      <c r="D1056" s="6" t="n">
        <v>2024</v>
      </c>
      <c r="F1056" t="inlineStr">
        <is>
          <t>PAC</t>
        </is>
      </c>
      <c r="G1056" s="4" t="n">
        <v>0</v>
      </c>
      <c r="H1056" s="4" t="n">
        <v>0</v>
      </c>
      <c r="I1056" s="4" t="n">
        <v>0</v>
      </c>
      <c r="J1056" s="4" t="n">
        <v>0</v>
      </c>
      <c r="K1056" s="4" t="n">
        <v>0</v>
      </c>
      <c r="L1056" s="3" t="n">
        <v>0</v>
      </c>
      <c r="M1056" s="3" t="n">
        <v>0</v>
      </c>
      <c r="N1056" s="3" t="n">
        <v>0</v>
      </c>
      <c r="O1056" s="4" t="n">
        <v>0</v>
      </c>
      <c r="P1056" s="4" t="n">
        <v>0</v>
      </c>
      <c r="Q1056" s="4" t="str"/>
      <c r="R1056" s="4" t="n">
        <v>0</v>
      </c>
      <c r="S1056" s="4" t="n">
        <v>0</v>
      </c>
      <c r="T1056" s="4" t="n">
        <v>0</v>
      </c>
      <c r="U1056" s="4" t="n">
        <v>0</v>
      </c>
      <c r="V1056" s="4" t="n">
        <v>1</v>
      </c>
    </row>
    <row r="1057">
      <c r="A1057" t="n">
        <v>134</v>
      </c>
      <c r="B1057" t="inlineStr">
        <is>
          <t>20602526365</t>
        </is>
      </c>
      <c r="C1057" t="inlineStr">
        <is>
          <t>COOPERATIVA AGRARIA DE PRODUCTORES ORGÁNICOS DE PALTA DEL VALLE LAMBRAS VRAEM-COPPAL VRAEM</t>
        </is>
      </c>
      <c r="D1057" s="6" t="n">
        <v>2025</v>
      </c>
      <c r="F1057" t="inlineStr">
        <is>
          <t>PAC</t>
        </is>
      </c>
      <c r="G1057" s="4" t="n">
        <v>0</v>
      </c>
      <c r="H1057" s="4" t="n">
        <v>0</v>
      </c>
      <c r="I1057" s="4" t="n">
        <v>0</v>
      </c>
      <c r="J1057" s="4" t="n">
        <v>0</v>
      </c>
      <c r="K1057" s="4" t="n">
        <v>0</v>
      </c>
      <c r="L1057" s="3" t="n">
        <v>0</v>
      </c>
      <c r="M1057" s="3" t="n">
        <v>0</v>
      </c>
      <c r="N1057" s="3" t="n">
        <v>0</v>
      </c>
      <c r="O1057" s="4" t="n">
        <v>0</v>
      </c>
      <c r="P1057" s="4" t="n">
        <v>0</v>
      </c>
      <c r="Q1057" s="4" t="str"/>
      <c r="R1057" s="4" t="n">
        <v>0</v>
      </c>
      <c r="S1057" s="4" t="n">
        <v>0</v>
      </c>
      <c r="T1057" s="4" t="n">
        <v>0</v>
      </c>
      <c r="U1057" s="4" t="n">
        <v>0</v>
      </c>
      <c r="V1057" s="4" t="n">
        <v>1</v>
      </c>
    </row>
    <row r="1058">
      <c r="A1058" t="n">
        <v>135</v>
      </c>
      <c r="B1058" t="inlineStr">
        <is>
          <t>20601043212</t>
        </is>
      </c>
      <c r="C1058" t="inlineStr">
        <is>
          <t>ASOCIACIÓN AGROPECUARIA JATUN ÑAN - CCARHUANCHO</t>
        </is>
      </c>
      <c r="D1058" s="6" t="n">
        <v>2018</v>
      </c>
      <c r="F1058" t="inlineStr">
        <is>
          <t>PAC</t>
        </is>
      </c>
      <c r="G1058" s="4" t="str"/>
      <c r="H1058" s="4" t="str"/>
      <c r="I1058" s="4" t="n">
        <v>0</v>
      </c>
      <c r="J1058" s="4" t="str"/>
      <c r="K1058" s="4" t="str"/>
      <c r="L1058" s="3" t="str"/>
      <c r="M1058" s="3" t="str"/>
      <c r="N1058" s="3" t="n">
        <v>0</v>
      </c>
      <c r="O1058" s="4" t="str"/>
      <c r="P1058" s="4" t="str"/>
      <c r="Q1058" s="4" t="str"/>
      <c r="R1058" s="4" t="str"/>
      <c r="S1058" s="4" t="str"/>
      <c r="T1058" s="4" t="str"/>
      <c r="U1058" s="4" t="str"/>
      <c r="V1058" s="4" t="n">
        <v>1</v>
      </c>
    </row>
    <row r="1059">
      <c r="A1059" t="n">
        <v>135</v>
      </c>
      <c r="B1059" t="inlineStr">
        <is>
          <t>20601043212</t>
        </is>
      </c>
      <c r="C1059" t="inlineStr">
        <is>
          <t>ASOCIACIÓN AGROPECUARIA JATUN ÑAN - CCARHUANCHO</t>
        </is>
      </c>
      <c r="D1059" s="6" t="n">
        <v>2019</v>
      </c>
      <c r="E1059" t="n">
        <v>1</v>
      </c>
      <c r="F1059" t="inlineStr">
        <is>
          <t>PAC</t>
        </is>
      </c>
      <c r="G1059" s="4" t="n">
        <v>13</v>
      </c>
      <c r="H1059" s="4" t="n">
        <v>13</v>
      </c>
      <c r="I1059" s="4" t="n">
        <v>26</v>
      </c>
      <c r="J1059" s="4" t="str"/>
      <c r="K1059" s="4" t="str"/>
      <c r="L1059" s="3" t="n">
        <v>0</v>
      </c>
      <c r="M1059" s="3" t="n">
        <v>0</v>
      </c>
      <c r="N1059" s="3" t="n">
        <v>0</v>
      </c>
      <c r="O1059" s="4" t="str"/>
      <c r="P1059" s="4" t="str"/>
      <c r="Q1059" s="4" t="str"/>
      <c r="R1059" s="4" t="str"/>
      <c r="S1059" s="4" t="str"/>
      <c r="T1059" s="4" t="str"/>
      <c r="U1059" s="4" t="str"/>
      <c r="V1059" s="4" t="n">
        <v>1</v>
      </c>
    </row>
    <row r="1060">
      <c r="A1060" t="n">
        <v>135</v>
      </c>
      <c r="B1060" t="inlineStr">
        <is>
          <t>20601043212</t>
        </is>
      </c>
      <c r="C1060" t="inlineStr">
        <is>
          <t>ASOCIACIÓN AGROPECUARIA JATUN ÑAN - CCARHUANCHO</t>
        </is>
      </c>
      <c r="D1060" s="6" t="n">
        <v>2020</v>
      </c>
      <c r="F1060" t="inlineStr">
        <is>
          <t>PAC</t>
        </is>
      </c>
      <c r="G1060" s="4" t="n">
        <v>0</v>
      </c>
      <c r="H1060" s="4" t="n">
        <v>0</v>
      </c>
      <c r="I1060" s="4" t="n">
        <v>0</v>
      </c>
      <c r="J1060" s="4" t="n">
        <v>0</v>
      </c>
      <c r="K1060" s="4" t="n">
        <v>0</v>
      </c>
      <c r="L1060" s="3" t="n">
        <v>0</v>
      </c>
      <c r="M1060" s="3" t="n">
        <v>0</v>
      </c>
      <c r="N1060" s="3" t="n">
        <v>0</v>
      </c>
      <c r="O1060" s="4" t="str"/>
      <c r="P1060" s="4" t="str"/>
      <c r="Q1060" s="4" t="str"/>
      <c r="R1060" s="4" t="str"/>
      <c r="S1060" s="4" t="str"/>
      <c r="T1060" s="4" t="str"/>
      <c r="U1060" s="4" t="str"/>
      <c r="V1060" s="4" t="n">
        <v>1</v>
      </c>
    </row>
    <row r="1061">
      <c r="A1061" t="n">
        <v>135</v>
      </c>
      <c r="B1061" t="inlineStr">
        <is>
          <t>20601043212</t>
        </is>
      </c>
      <c r="C1061" t="inlineStr">
        <is>
          <t>ASOCIACIÓN AGROPECUARIA JATUN ÑAN - CCARHUANCHO</t>
        </is>
      </c>
      <c r="D1061" s="6" t="n">
        <v>2021</v>
      </c>
      <c r="E1061" t="n">
        <v>1</v>
      </c>
      <c r="F1061" t="inlineStr">
        <is>
          <t>PAC</t>
        </is>
      </c>
      <c r="G1061" s="4" t="n">
        <v>11</v>
      </c>
      <c r="H1061" s="4" t="n">
        <v>12</v>
      </c>
      <c r="I1061" s="4" t="n">
        <v>23</v>
      </c>
      <c r="J1061" s="4" t="n">
        <v>29</v>
      </c>
      <c r="K1061" s="4" t="n">
        <v>6</v>
      </c>
      <c r="L1061" s="3" t="n">
        <v>0</v>
      </c>
      <c r="M1061" s="3" t="n">
        <v>0</v>
      </c>
      <c r="N1061" s="3" t="n">
        <v>0</v>
      </c>
      <c r="O1061" s="4" t="str"/>
      <c r="P1061" s="4" t="str"/>
      <c r="Q1061" s="4" t="str"/>
      <c r="R1061" s="4" t="str"/>
      <c r="S1061" s="4" t="str"/>
      <c r="T1061" s="4" t="str"/>
      <c r="U1061" s="4" t="str"/>
      <c r="V1061" s="4" t="n">
        <v>1</v>
      </c>
    </row>
    <row r="1062">
      <c r="A1062" t="n">
        <v>135</v>
      </c>
      <c r="B1062" t="inlineStr">
        <is>
          <t>20601043212</t>
        </is>
      </c>
      <c r="C1062" t="inlineStr">
        <is>
          <t>ASOCIACIÓN AGROPECUARIA JATUN ÑAN - CCARHUANCHO</t>
        </is>
      </c>
      <c r="D1062" s="6" t="n">
        <v>2022</v>
      </c>
      <c r="F1062" t="inlineStr">
        <is>
          <t>PAC</t>
        </is>
      </c>
      <c r="G1062" s="4" t="n">
        <v>0</v>
      </c>
      <c r="H1062" s="4" t="n">
        <v>0</v>
      </c>
      <c r="I1062" s="4" t="n">
        <v>0</v>
      </c>
      <c r="J1062" s="4" t="n">
        <v>0</v>
      </c>
      <c r="K1062" s="4" t="n">
        <v>0</v>
      </c>
      <c r="L1062" s="3" t="n">
        <v>0</v>
      </c>
      <c r="M1062" s="3" t="n">
        <v>0</v>
      </c>
      <c r="N1062" s="3" t="n">
        <v>0</v>
      </c>
      <c r="O1062" s="4" t="str"/>
      <c r="P1062" s="4" t="str"/>
      <c r="Q1062" s="4" t="str"/>
      <c r="R1062" s="4" t="str"/>
      <c r="S1062" s="4" t="str"/>
      <c r="T1062" s="4" t="str"/>
      <c r="U1062" s="4" t="str"/>
      <c r="V1062" s="4" t="n">
        <v>1</v>
      </c>
    </row>
    <row r="1063">
      <c r="A1063" t="n">
        <v>135</v>
      </c>
      <c r="B1063" t="inlineStr">
        <is>
          <t>20601043212</t>
        </is>
      </c>
      <c r="C1063" t="inlineStr">
        <is>
          <t>ASOCIACIÓN AGROPECUARIA JATUN ÑAN - CCARHUANCHO</t>
        </is>
      </c>
      <c r="D1063" s="6" t="n">
        <v>2023</v>
      </c>
      <c r="F1063" t="inlineStr">
        <is>
          <t>PAC</t>
        </is>
      </c>
      <c r="G1063" s="4" t="n">
        <v>0</v>
      </c>
      <c r="H1063" s="4" t="n">
        <v>0</v>
      </c>
      <c r="I1063" s="4" t="n">
        <v>0</v>
      </c>
      <c r="J1063" s="4" t="n">
        <v>0</v>
      </c>
      <c r="K1063" s="4" t="n">
        <v>0</v>
      </c>
      <c r="L1063" s="3" t="n">
        <v>0</v>
      </c>
      <c r="M1063" s="3" t="n">
        <v>0</v>
      </c>
      <c r="N1063" s="3" t="n">
        <v>0</v>
      </c>
      <c r="O1063" s="4" t="n">
        <v>0</v>
      </c>
      <c r="P1063" s="4" t="n">
        <v>0</v>
      </c>
      <c r="Q1063" s="4" t="n">
        <v>0</v>
      </c>
      <c r="R1063" s="4" t="n">
        <v>0</v>
      </c>
      <c r="S1063" s="4" t="n">
        <v>0</v>
      </c>
      <c r="T1063" s="4" t="n">
        <v>0</v>
      </c>
      <c r="U1063" s="4" t="n">
        <v>0</v>
      </c>
      <c r="V1063" s="4" t="n">
        <v>1</v>
      </c>
    </row>
    <row r="1064">
      <c r="A1064" t="n">
        <v>135</v>
      </c>
      <c r="B1064" t="inlineStr">
        <is>
          <t>20601043212</t>
        </is>
      </c>
      <c r="C1064" t="inlineStr">
        <is>
          <t>ASOCIACIÓN AGROPECUARIA JATUN ÑAN - CCARHUANCHO</t>
        </is>
      </c>
      <c r="D1064" s="6" t="n">
        <v>2024</v>
      </c>
      <c r="F1064" t="inlineStr">
        <is>
          <t>PAC</t>
        </is>
      </c>
      <c r="G1064" s="4" t="n">
        <v>0</v>
      </c>
      <c r="H1064" s="4" t="n">
        <v>0</v>
      </c>
      <c r="I1064" s="4" t="n">
        <v>0</v>
      </c>
      <c r="J1064" s="4" t="n">
        <v>0</v>
      </c>
      <c r="K1064" s="4" t="n">
        <v>0</v>
      </c>
      <c r="L1064" s="3" t="n">
        <v>0</v>
      </c>
      <c r="M1064" s="3" t="n">
        <v>0</v>
      </c>
      <c r="N1064" s="3" t="n">
        <v>0</v>
      </c>
      <c r="O1064" s="4" t="n">
        <v>0</v>
      </c>
      <c r="P1064" s="4" t="n">
        <v>0</v>
      </c>
      <c r="Q1064" s="4" t="str"/>
      <c r="R1064" s="4" t="n">
        <v>0</v>
      </c>
      <c r="S1064" s="4" t="n">
        <v>0</v>
      </c>
      <c r="T1064" s="4" t="n">
        <v>0</v>
      </c>
      <c r="U1064" s="4" t="n">
        <v>0</v>
      </c>
      <c r="V1064" s="4" t="n">
        <v>1</v>
      </c>
    </row>
    <row r="1065">
      <c r="A1065" t="n">
        <v>135</v>
      </c>
      <c r="B1065" t="inlineStr">
        <is>
          <t>20601043212</t>
        </is>
      </c>
      <c r="C1065" t="inlineStr">
        <is>
          <t>ASOCIACIÓN AGROPECUARIA JATUN ÑAN - CCARHUANCHO</t>
        </is>
      </c>
      <c r="D1065" s="6" t="n">
        <v>2025</v>
      </c>
      <c r="F1065" t="inlineStr">
        <is>
          <t>PAC</t>
        </is>
      </c>
      <c r="G1065" s="4" t="n">
        <v>0</v>
      </c>
      <c r="H1065" s="4" t="n">
        <v>0</v>
      </c>
      <c r="I1065" s="4" t="n">
        <v>0</v>
      </c>
      <c r="J1065" s="4" t="n">
        <v>0</v>
      </c>
      <c r="K1065" s="4" t="n">
        <v>0</v>
      </c>
      <c r="L1065" s="3" t="n">
        <v>0</v>
      </c>
      <c r="M1065" s="3" t="n">
        <v>0</v>
      </c>
      <c r="N1065" s="3" t="n">
        <v>0</v>
      </c>
      <c r="O1065" s="4" t="n">
        <v>0</v>
      </c>
      <c r="P1065" s="4" t="n">
        <v>0</v>
      </c>
      <c r="Q1065" s="4" t="str"/>
      <c r="R1065" s="4" t="n">
        <v>0</v>
      </c>
      <c r="S1065" s="4" t="n">
        <v>0</v>
      </c>
      <c r="T1065" s="4" t="n">
        <v>0</v>
      </c>
      <c r="U1065" s="4" t="n">
        <v>0</v>
      </c>
      <c r="V1065" s="4" t="n">
        <v>1</v>
      </c>
    </row>
    <row r="1066">
      <c r="A1066" t="n">
        <v>136</v>
      </c>
      <c r="B1066" t="inlineStr">
        <is>
          <t>20603776616</t>
        </is>
      </c>
      <c r="C1066" t="inlineStr">
        <is>
          <t>ASOCIACION DE PRODUCTORES AGROPECUARIOS SARACOCHA</t>
        </is>
      </c>
      <c r="D1066" s="6" t="n">
        <v>2018</v>
      </c>
      <c r="F1066" t="inlineStr">
        <is>
          <t>PAC</t>
        </is>
      </c>
      <c r="G1066" s="4" t="str"/>
      <c r="H1066" s="4" t="str"/>
      <c r="I1066" s="4" t="n">
        <v>0</v>
      </c>
      <c r="J1066" s="4" t="str"/>
      <c r="K1066" s="4" t="str"/>
      <c r="L1066" s="3" t="str"/>
      <c r="M1066" s="3" t="str"/>
      <c r="N1066" s="3" t="n">
        <v>0</v>
      </c>
      <c r="O1066" s="4" t="str"/>
      <c r="P1066" s="4" t="str"/>
      <c r="Q1066" s="4" t="str"/>
      <c r="R1066" s="4" t="str"/>
      <c r="S1066" s="4" t="str"/>
      <c r="T1066" s="4" t="str"/>
      <c r="U1066" s="4" t="str"/>
      <c r="V1066" s="4" t="n">
        <v>1</v>
      </c>
    </row>
    <row r="1067">
      <c r="A1067" t="n">
        <v>136</v>
      </c>
      <c r="B1067" t="inlineStr">
        <is>
          <t>20603776616</t>
        </is>
      </c>
      <c r="C1067" t="inlineStr">
        <is>
          <t>ASOCIACION DE PRODUCTORES AGROPECUARIOS SARACOCHA</t>
        </is>
      </c>
      <c r="D1067" s="6" t="n">
        <v>2019</v>
      </c>
      <c r="E1067" t="n">
        <v>1</v>
      </c>
      <c r="F1067" t="inlineStr">
        <is>
          <t>PAC</t>
        </is>
      </c>
      <c r="G1067" s="4" t="n">
        <v>12</v>
      </c>
      <c r="H1067" s="4" t="n">
        <v>3</v>
      </c>
      <c r="I1067" s="4" t="n">
        <v>15</v>
      </c>
      <c r="J1067" s="4" t="str"/>
      <c r="K1067" s="4" t="str"/>
      <c r="L1067" s="3" t="n">
        <v>0</v>
      </c>
      <c r="M1067" s="3" t="n">
        <v>0</v>
      </c>
      <c r="N1067" s="3" t="n">
        <v>0</v>
      </c>
      <c r="O1067" s="4" t="str"/>
      <c r="P1067" s="4" t="str"/>
      <c r="Q1067" s="4" t="str"/>
      <c r="R1067" s="4" t="str"/>
      <c r="S1067" s="4" t="str"/>
      <c r="T1067" s="4" t="str"/>
      <c r="U1067" s="4" t="str"/>
      <c r="V1067" s="4" t="n">
        <v>1</v>
      </c>
    </row>
    <row r="1068">
      <c r="A1068" t="n">
        <v>136</v>
      </c>
      <c r="B1068" t="inlineStr">
        <is>
          <t>20603776616</t>
        </is>
      </c>
      <c r="C1068" t="inlineStr">
        <is>
          <t>ASOCIACION DE PRODUCTORES AGROPECUARIOS SARACOCHA</t>
        </is>
      </c>
      <c r="D1068" s="6" t="n">
        <v>2020</v>
      </c>
      <c r="F1068" t="inlineStr">
        <is>
          <t>PAC</t>
        </is>
      </c>
      <c r="G1068" s="4" t="n">
        <v>0</v>
      </c>
      <c r="H1068" s="4" t="n">
        <v>0</v>
      </c>
      <c r="I1068" s="4" t="n">
        <v>0</v>
      </c>
      <c r="J1068" s="4" t="n">
        <v>0</v>
      </c>
      <c r="K1068" s="4" t="n">
        <v>0</v>
      </c>
      <c r="L1068" s="3" t="n">
        <v>0</v>
      </c>
      <c r="M1068" s="3" t="n">
        <v>0</v>
      </c>
      <c r="N1068" s="3" t="n">
        <v>0</v>
      </c>
      <c r="O1068" s="4" t="str"/>
      <c r="P1068" s="4" t="str"/>
      <c r="Q1068" s="4" t="str"/>
      <c r="R1068" s="4" t="str"/>
      <c r="S1068" s="4" t="str"/>
      <c r="T1068" s="4" t="str"/>
      <c r="U1068" s="4" t="str"/>
      <c r="V1068" s="4" t="n">
        <v>1</v>
      </c>
    </row>
    <row r="1069">
      <c r="A1069" t="n">
        <v>136</v>
      </c>
      <c r="B1069" t="inlineStr">
        <is>
          <t>20603776616</t>
        </is>
      </c>
      <c r="C1069" t="inlineStr">
        <is>
          <t>ASOCIACION DE PRODUCTORES AGROPECUARIOS SARACOCHA</t>
        </is>
      </c>
      <c r="D1069" s="6" t="n">
        <v>2021</v>
      </c>
      <c r="F1069" t="inlineStr">
        <is>
          <t>PAC</t>
        </is>
      </c>
      <c r="G1069" s="4" t="n">
        <v>0</v>
      </c>
      <c r="H1069" s="4" t="n">
        <v>0</v>
      </c>
      <c r="I1069" s="4" t="n">
        <v>0</v>
      </c>
      <c r="J1069" s="4" t="n">
        <v>0</v>
      </c>
      <c r="K1069" s="4" t="n">
        <v>0</v>
      </c>
      <c r="L1069" s="3" t="n">
        <v>0</v>
      </c>
      <c r="M1069" s="3" t="n">
        <v>0</v>
      </c>
      <c r="N1069" s="3" t="n">
        <v>0</v>
      </c>
      <c r="O1069" s="4" t="str"/>
      <c r="P1069" s="4" t="str"/>
      <c r="Q1069" s="4" t="str"/>
      <c r="R1069" s="4" t="str"/>
      <c r="S1069" s="4" t="str"/>
      <c r="T1069" s="4" t="str"/>
      <c r="U1069" s="4" t="str"/>
      <c r="V1069" s="4" t="n">
        <v>1</v>
      </c>
    </row>
    <row r="1070">
      <c r="A1070" t="n">
        <v>136</v>
      </c>
      <c r="B1070" t="inlineStr">
        <is>
          <t>20603776616</t>
        </is>
      </c>
      <c r="C1070" t="inlineStr">
        <is>
          <t>ASOCIACION DE PRODUCTORES AGROPECUARIOS SARACOCHA</t>
        </is>
      </c>
      <c r="D1070" s="6" t="n">
        <v>2022</v>
      </c>
      <c r="F1070" t="inlineStr">
        <is>
          <t>PAC</t>
        </is>
      </c>
      <c r="G1070" s="4" t="n">
        <v>0</v>
      </c>
      <c r="H1070" s="4" t="n">
        <v>0</v>
      </c>
      <c r="I1070" s="4" t="n">
        <v>0</v>
      </c>
      <c r="J1070" s="4" t="n">
        <v>0</v>
      </c>
      <c r="K1070" s="4" t="n">
        <v>0</v>
      </c>
      <c r="L1070" s="3" t="n">
        <v>0</v>
      </c>
      <c r="M1070" s="3" t="n">
        <v>0</v>
      </c>
      <c r="N1070" s="3" t="n">
        <v>0</v>
      </c>
      <c r="O1070" s="4" t="str"/>
      <c r="P1070" s="4" t="str"/>
      <c r="Q1070" s="4" t="str"/>
      <c r="R1070" s="4" t="str"/>
      <c r="S1070" s="4" t="str"/>
      <c r="T1070" s="4" t="str"/>
      <c r="U1070" s="4" t="str"/>
      <c r="V1070" s="4" t="n">
        <v>1</v>
      </c>
    </row>
    <row r="1071">
      <c r="A1071" t="n">
        <v>136</v>
      </c>
      <c r="B1071" t="inlineStr">
        <is>
          <t>20603776616</t>
        </is>
      </c>
      <c r="C1071" t="inlineStr">
        <is>
          <t>ASOCIACION DE PRODUCTORES AGROPECUARIOS SARACOCHA</t>
        </is>
      </c>
      <c r="D1071" s="6" t="n">
        <v>2023</v>
      </c>
      <c r="F1071" t="inlineStr">
        <is>
          <t>PAC</t>
        </is>
      </c>
      <c r="G1071" s="4" t="n">
        <v>0</v>
      </c>
      <c r="H1071" s="4" t="n">
        <v>0</v>
      </c>
      <c r="I1071" s="4" t="n">
        <v>0</v>
      </c>
      <c r="J1071" s="4" t="n">
        <v>0</v>
      </c>
      <c r="K1071" s="4" t="n">
        <v>0</v>
      </c>
      <c r="L1071" s="3" t="n">
        <v>0</v>
      </c>
      <c r="M1071" s="3" t="n">
        <v>0</v>
      </c>
      <c r="N1071" s="3" t="n">
        <v>0</v>
      </c>
      <c r="O1071" s="4" t="n">
        <v>0</v>
      </c>
      <c r="P1071" s="4" t="n">
        <v>0</v>
      </c>
      <c r="Q1071" s="4" t="n">
        <v>0</v>
      </c>
      <c r="R1071" s="4" t="n">
        <v>0</v>
      </c>
      <c r="S1071" s="4" t="n">
        <v>0</v>
      </c>
      <c r="T1071" s="4" t="n">
        <v>0</v>
      </c>
      <c r="U1071" s="4" t="n">
        <v>0</v>
      </c>
      <c r="V1071" s="4" t="n">
        <v>1</v>
      </c>
    </row>
    <row r="1072">
      <c r="A1072" t="n">
        <v>136</v>
      </c>
      <c r="B1072" t="inlineStr">
        <is>
          <t>20603776616</t>
        </is>
      </c>
      <c r="C1072" t="inlineStr">
        <is>
          <t>ASOCIACION DE PRODUCTORES AGROPECUARIOS SARACOCHA</t>
        </is>
      </c>
      <c r="D1072" s="6" t="n">
        <v>2024</v>
      </c>
      <c r="F1072" t="inlineStr">
        <is>
          <t>PAC</t>
        </is>
      </c>
      <c r="G1072" s="4" t="n">
        <v>0</v>
      </c>
      <c r="H1072" s="4" t="n">
        <v>0</v>
      </c>
      <c r="I1072" s="4" t="n">
        <v>0</v>
      </c>
      <c r="J1072" s="4" t="n">
        <v>0</v>
      </c>
      <c r="K1072" s="4" t="n">
        <v>0</v>
      </c>
      <c r="L1072" s="3" t="n">
        <v>0</v>
      </c>
      <c r="M1072" s="3" t="n">
        <v>0</v>
      </c>
      <c r="N1072" s="3" t="n">
        <v>0</v>
      </c>
      <c r="O1072" s="4" t="n">
        <v>0</v>
      </c>
      <c r="P1072" s="4" t="n">
        <v>0</v>
      </c>
      <c r="Q1072" s="4" t="str"/>
      <c r="R1072" s="4" t="n">
        <v>0</v>
      </c>
      <c r="S1072" s="4" t="n">
        <v>0</v>
      </c>
      <c r="T1072" s="4" t="n">
        <v>0</v>
      </c>
      <c r="U1072" s="4" t="n">
        <v>0</v>
      </c>
      <c r="V1072" s="4" t="n">
        <v>1</v>
      </c>
    </row>
    <row r="1073">
      <c r="A1073" t="n">
        <v>136</v>
      </c>
      <c r="B1073" t="inlineStr">
        <is>
          <t>20603776616</t>
        </is>
      </c>
      <c r="C1073" t="inlineStr">
        <is>
          <t>ASOCIACION DE PRODUCTORES AGROPECUARIOS SARACOCHA</t>
        </is>
      </c>
      <c r="D1073" s="6" t="n">
        <v>2025</v>
      </c>
      <c r="F1073" t="inlineStr">
        <is>
          <t>PAC</t>
        </is>
      </c>
      <c r="G1073" s="4" t="n">
        <v>0</v>
      </c>
      <c r="H1073" s="4" t="n">
        <v>0</v>
      </c>
      <c r="I1073" s="4" t="n">
        <v>0</v>
      </c>
      <c r="J1073" s="4" t="n">
        <v>0</v>
      </c>
      <c r="K1073" s="4" t="n">
        <v>0</v>
      </c>
      <c r="L1073" s="3" t="n">
        <v>0</v>
      </c>
      <c r="M1073" s="3" t="n">
        <v>0</v>
      </c>
      <c r="N1073" s="3" t="n">
        <v>0</v>
      </c>
      <c r="O1073" s="4" t="n">
        <v>0</v>
      </c>
      <c r="P1073" s="4" t="n">
        <v>0</v>
      </c>
      <c r="Q1073" s="4" t="str"/>
      <c r="R1073" s="4" t="n">
        <v>0</v>
      </c>
      <c r="S1073" s="4" t="n">
        <v>0</v>
      </c>
      <c r="T1073" s="4" t="n">
        <v>0</v>
      </c>
      <c r="U1073" s="4" t="n">
        <v>0</v>
      </c>
      <c r="V1073" s="4" t="n">
        <v>1</v>
      </c>
    </row>
    <row r="1074">
      <c r="A1074" t="n">
        <v>137</v>
      </c>
      <c r="B1074" t="inlineStr">
        <is>
          <t>20603684487</t>
        </is>
      </c>
      <c r="C1074" t="inlineStr">
        <is>
          <t>ASOCIACION DE PRODUCTORES ALPAQUEROS Y ARTESANOS SANTA ROSA APAASAR</t>
        </is>
      </c>
      <c r="D1074" s="6" t="n">
        <v>2018</v>
      </c>
      <c r="F1074" t="inlineStr">
        <is>
          <t>PAC</t>
        </is>
      </c>
      <c r="G1074" s="4" t="str"/>
      <c r="H1074" s="4" t="str"/>
      <c r="I1074" s="4" t="n">
        <v>0</v>
      </c>
      <c r="J1074" s="4" t="str"/>
      <c r="K1074" s="4" t="str"/>
      <c r="L1074" s="3" t="str"/>
      <c r="M1074" s="3" t="str"/>
      <c r="N1074" s="3" t="n">
        <v>0</v>
      </c>
      <c r="O1074" s="4" t="str"/>
      <c r="P1074" s="4" t="str"/>
      <c r="Q1074" s="4" t="str"/>
      <c r="R1074" s="4" t="str"/>
      <c r="S1074" s="4" t="str"/>
      <c r="T1074" s="4" t="str"/>
      <c r="U1074" s="4" t="str"/>
      <c r="V1074" s="4" t="n">
        <v>1</v>
      </c>
    </row>
    <row r="1075">
      <c r="A1075" t="n">
        <v>137</v>
      </c>
      <c r="B1075" t="inlineStr">
        <is>
          <t>20603684487</t>
        </is>
      </c>
      <c r="C1075" t="inlineStr">
        <is>
          <t>ASOCIACION DE PRODUCTORES ALPAQUEROS Y ARTESANOS SANTA ROSA APAASAR</t>
        </is>
      </c>
      <c r="D1075" s="6" t="n">
        <v>2019</v>
      </c>
      <c r="E1075" t="n">
        <v>1</v>
      </c>
      <c r="F1075" t="inlineStr">
        <is>
          <t>PAC</t>
        </is>
      </c>
      <c r="G1075" s="4" t="n">
        <v>7</v>
      </c>
      <c r="H1075" s="4" t="n">
        <v>3</v>
      </c>
      <c r="I1075" s="4" t="n">
        <v>10</v>
      </c>
      <c r="J1075" s="4" t="str"/>
      <c r="K1075" s="4" t="str"/>
      <c r="L1075" s="3" t="n">
        <v>0</v>
      </c>
      <c r="M1075" s="3" t="n">
        <v>0</v>
      </c>
      <c r="N1075" s="3" t="n">
        <v>0</v>
      </c>
      <c r="O1075" s="4" t="str"/>
      <c r="P1075" s="4" t="str"/>
      <c r="Q1075" s="4" t="str"/>
      <c r="R1075" s="4" t="str"/>
      <c r="S1075" s="4" t="str"/>
      <c r="T1075" s="4" t="str"/>
      <c r="U1075" s="4" t="str"/>
      <c r="V1075" s="4" t="n">
        <v>1</v>
      </c>
    </row>
    <row r="1076">
      <c r="A1076" t="n">
        <v>137</v>
      </c>
      <c r="B1076" t="inlineStr">
        <is>
          <t>20603684487</t>
        </is>
      </c>
      <c r="C1076" t="inlineStr">
        <is>
          <t>ASOCIACION DE PRODUCTORES ALPAQUEROS Y ARTESANOS SANTA ROSA APAASAR</t>
        </is>
      </c>
      <c r="D1076" s="6" t="n">
        <v>2020</v>
      </c>
      <c r="F1076" t="inlineStr">
        <is>
          <t>PAC</t>
        </is>
      </c>
      <c r="G1076" s="4" t="n">
        <v>0</v>
      </c>
      <c r="H1076" s="4" t="n">
        <v>0</v>
      </c>
      <c r="I1076" s="4" t="n">
        <v>0</v>
      </c>
      <c r="J1076" s="4" t="n">
        <v>0</v>
      </c>
      <c r="K1076" s="4" t="n">
        <v>0</v>
      </c>
      <c r="L1076" s="3" t="n">
        <v>0</v>
      </c>
      <c r="M1076" s="3" t="n">
        <v>0</v>
      </c>
      <c r="N1076" s="3" t="n">
        <v>0</v>
      </c>
      <c r="O1076" s="4" t="str"/>
      <c r="P1076" s="4" t="str"/>
      <c r="Q1076" s="4" t="str"/>
      <c r="R1076" s="4" t="str"/>
      <c r="S1076" s="4" t="str"/>
      <c r="T1076" s="4" t="str"/>
      <c r="U1076" s="4" t="str"/>
      <c r="V1076" s="4" t="n">
        <v>1</v>
      </c>
    </row>
    <row r="1077">
      <c r="A1077" t="n">
        <v>137</v>
      </c>
      <c r="B1077" t="inlineStr">
        <is>
          <t>20603684487</t>
        </is>
      </c>
      <c r="C1077" t="inlineStr">
        <is>
          <t>ASOCIACION DE PRODUCTORES ALPAQUEROS Y ARTESANOS SANTA ROSA APAASAR</t>
        </is>
      </c>
      <c r="D1077" s="6" t="n">
        <v>2021</v>
      </c>
      <c r="F1077" t="inlineStr">
        <is>
          <t>PAC</t>
        </is>
      </c>
      <c r="G1077" s="4" t="n">
        <v>0</v>
      </c>
      <c r="H1077" s="4" t="n">
        <v>0</v>
      </c>
      <c r="I1077" s="4" t="n">
        <v>0</v>
      </c>
      <c r="J1077" s="4" t="n">
        <v>0</v>
      </c>
      <c r="K1077" s="4" t="n">
        <v>0</v>
      </c>
      <c r="L1077" s="3" t="n">
        <v>0</v>
      </c>
      <c r="M1077" s="3" t="n">
        <v>0</v>
      </c>
      <c r="N1077" s="3" t="n">
        <v>0</v>
      </c>
      <c r="O1077" s="4" t="str"/>
      <c r="P1077" s="4" t="str"/>
      <c r="Q1077" s="4" t="str"/>
      <c r="R1077" s="4" t="str"/>
      <c r="S1077" s="4" t="str"/>
      <c r="T1077" s="4" t="str"/>
      <c r="U1077" s="4" t="str"/>
      <c r="V1077" s="4" t="n">
        <v>1</v>
      </c>
    </row>
    <row r="1078">
      <c r="A1078" t="n">
        <v>137</v>
      </c>
      <c r="B1078" t="inlineStr">
        <is>
          <t>20603684487</t>
        </is>
      </c>
      <c r="C1078" t="inlineStr">
        <is>
          <t>ASOCIACION DE PRODUCTORES ALPAQUEROS Y ARTESANOS SANTA ROSA APAASAR</t>
        </is>
      </c>
      <c r="D1078" s="6" t="n">
        <v>2022</v>
      </c>
      <c r="F1078" t="inlineStr">
        <is>
          <t>PAC</t>
        </is>
      </c>
      <c r="G1078" s="4" t="n">
        <v>0</v>
      </c>
      <c r="H1078" s="4" t="n">
        <v>0</v>
      </c>
      <c r="I1078" s="4" t="n">
        <v>0</v>
      </c>
      <c r="J1078" s="4" t="n">
        <v>0</v>
      </c>
      <c r="K1078" s="4" t="n">
        <v>0</v>
      </c>
      <c r="L1078" s="3" t="n">
        <v>0</v>
      </c>
      <c r="M1078" s="3" t="n">
        <v>0</v>
      </c>
      <c r="N1078" s="3" t="n">
        <v>0</v>
      </c>
      <c r="O1078" s="4" t="str"/>
      <c r="P1078" s="4" t="str"/>
      <c r="Q1078" s="4" t="str"/>
      <c r="R1078" s="4" t="str"/>
      <c r="S1078" s="4" t="str"/>
      <c r="T1078" s="4" t="str"/>
      <c r="U1078" s="4" t="str"/>
      <c r="V1078" s="4" t="n">
        <v>1</v>
      </c>
    </row>
    <row r="1079">
      <c r="A1079" t="n">
        <v>137</v>
      </c>
      <c r="B1079" t="inlineStr">
        <is>
          <t>20603684487</t>
        </is>
      </c>
      <c r="C1079" t="inlineStr">
        <is>
          <t>ASOCIACION DE PRODUCTORES ALPAQUEROS Y ARTESANOS SANTA ROSA APAASAR</t>
        </is>
      </c>
      <c r="D1079" s="6" t="n">
        <v>2023</v>
      </c>
      <c r="F1079" t="inlineStr">
        <is>
          <t>PAC</t>
        </is>
      </c>
      <c r="G1079" s="4" t="n">
        <v>0</v>
      </c>
      <c r="H1079" s="4" t="n">
        <v>0</v>
      </c>
      <c r="I1079" s="4" t="n">
        <v>0</v>
      </c>
      <c r="J1079" s="4" t="n">
        <v>0</v>
      </c>
      <c r="K1079" s="4" t="n">
        <v>0</v>
      </c>
      <c r="L1079" s="3" t="n">
        <v>0</v>
      </c>
      <c r="M1079" s="3" t="n">
        <v>0</v>
      </c>
      <c r="N1079" s="3" t="n">
        <v>0</v>
      </c>
      <c r="O1079" s="4" t="n">
        <v>0</v>
      </c>
      <c r="P1079" s="4" t="n">
        <v>0</v>
      </c>
      <c r="Q1079" s="4" t="n">
        <v>0</v>
      </c>
      <c r="R1079" s="4" t="n">
        <v>0</v>
      </c>
      <c r="S1079" s="4" t="n">
        <v>0</v>
      </c>
      <c r="T1079" s="4" t="n">
        <v>0</v>
      </c>
      <c r="U1079" s="4" t="n">
        <v>0</v>
      </c>
      <c r="V1079" s="4" t="n">
        <v>1</v>
      </c>
    </row>
    <row r="1080">
      <c r="A1080" t="n">
        <v>137</v>
      </c>
      <c r="B1080" t="inlineStr">
        <is>
          <t>20603684487</t>
        </is>
      </c>
      <c r="C1080" t="inlineStr">
        <is>
          <t>ASOCIACION DE PRODUCTORES ALPAQUEROS Y ARTESANOS SANTA ROSA APAASAR</t>
        </is>
      </c>
      <c r="D1080" s="6" t="n">
        <v>2024</v>
      </c>
      <c r="F1080" t="inlineStr">
        <is>
          <t>PAC</t>
        </is>
      </c>
      <c r="G1080" s="4" t="n">
        <v>0</v>
      </c>
      <c r="H1080" s="4" t="n">
        <v>0</v>
      </c>
      <c r="I1080" s="4" t="n">
        <v>0</v>
      </c>
      <c r="J1080" s="4" t="n">
        <v>0</v>
      </c>
      <c r="K1080" s="4" t="n">
        <v>0</v>
      </c>
      <c r="L1080" s="3" t="n">
        <v>0</v>
      </c>
      <c r="M1080" s="3" t="n">
        <v>0</v>
      </c>
      <c r="N1080" s="3" t="n">
        <v>0</v>
      </c>
      <c r="O1080" s="4" t="n">
        <v>0</v>
      </c>
      <c r="P1080" s="4" t="n">
        <v>0</v>
      </c>
      <c r="Q1080" s="4" t="str"/>
      <c r="R1080" s="4" t="n">
        <v>0</v>
      </c>
      <c r="S1080" s="4" t="n">
        <v>0</v>
      </c>
      <c r="T1080" s="4" t="n">
        <v>0</v>
      </c>
      <c r="U1080" s="4" t="n">
        <v>0</v>
      </c>
      <c r="V1080" s="4" t="n">
        <v>1</v>
      </c>
    </row>
    <row r="1081">
      <c r="A1081" t="n">
        <v>137</v>
      </c>
      <c r="B1081" t="inlineStr">
        <is>
          <t>20603684487</t>
        </is>
      </c>
      <c r="C1081" t="inlineStr">
        <is>
          <t>ASOCIACION DE PRODUCTORES ALPAQUEROS Y ARTESANOS SANTA ROSA APAASAR</t>
        </is>
      </c>
      <c r="D1081" s="6" t="n">
        <v>2025</v>
      </c>
      <c r="F1081" t="inlineStr">
        <is>
          <t>PAC</t>
        </is>
      </c>
      <c r="G1081" s="4" t="n">
        <v>0</v>
      </c>
      <c r="H1081" s="4" t="n">
        <v>0</v>
      </c>
      <c r="I1081" s="4" t="n">
        <v>0</v>
      </c>
      <c r="J1081" s="4" t="n">
        <v>0</v>
      </c>
      <c r="K1081" s="4" t="n">
        <v>0</v>
      </c>
      <c r="L1081" s="3" t="n">
        <v>0</v>
      </c>
      <c r="M1081" s="3" t="n">
        <v>0</v>
      </c>
      <c r="N1081" s="3" t="n">
        <v>0</v>
      </c>
      <c r="O1081" s="4" t="n">
        <v>0</v>
      </c>
      <c r="P1081" s="4" t="n">
        <v>0</v>
      </c>
      <c r="Q1081" s="4" t="str"/>
      <c r="R1081" s="4" t="n">
        <v>0</v>
      </c>
      <c r="S1081" s="4" t="n">
        <v>0</v>
      </c>
      <c r="T1081" s="4" t="n">
        <v>0</v>
      </c>
      <c r="U1081" s="4" t="n">
        <v>0</v>
      </c>
      <c r="V1081" s="4" t="n">
        <v>1</v>
      </c>
    </row>
    <row r="1082">
      <c r="A1082" t="n">
        <v>138</v>
      </c>
      <c r="B1082" t="inlineStr">
        <is>
          <t>20568720866</t>
        </is>
      </c>
      <c r="C1082" t="inlineStr">
        <is>
          <t>ASOCIACIÓN UNIÓN POMAVILCA</t>
        </is>
      </c>
      <c r="D1082" s="6" t="n">
        <v>2018</v>
      </c>
      <c r="E1082" t="n">
        <v>1</v>
      </c>
      <c r="F1082" t="inlineStr">
        <is>
          <t>PAC</t>
        </is>
      </c>
      <c r="G1082" s="4" t="str"/>
      <c r="H1082" s="4" t="str"/>
      <c r="I1082" s="4" t="n">
        <v>25</v>
      </c>
      <c r="J1082" s="4" t="str"/>
      <c r="K1082" s="4" t="str"/>
      <c r="L1082" s="3" t="str"/>
      <c r="M1082" s="3" t="str"/>
      <c r="N1082" s="3" t="n">
        <v>0</v>
      </c>
      <c r="O1082" s="4" t="str"/>
      <c r="P1082" s="4" t="str"/>
      <c r="Q1082" s="4" t="str"/>
      <c r="R1082" s="4" t="str"/>
      <c r="S1082" s="4" t="str"/>
      <c r="T1082" s="4" t="str"/>
      <c r="U1082" s="4" t="str"/>
      <c r="V1082" s="4" t="n">
        <v>1</v>
      </c>
    </row>
    <row r="1083">
      <c r="A1083" t="n">
        <v>138</v>
      </c>
      <c r="B1083" t="inlineStr">
        <is>
          <t>20568720866</t>
        </is>
      </c>
      <c r="C1083" t="inlineStr">
        <is>
          <t>ASOCIACIÓN UNIÓN POMAVILCA</t>
        </is>
      </c>
      <c r="D1083" s="6" t="n">
        <v>2019</v>
      </c>
      <c r="E1083" t="n">
        <v>1</v>
      </c>
      <c r="F1083" t="inlineStr">
        <is>
          <t>PAC</t>
        </is>
      </c>
      <c r="G1083" s="4" t="n">
        <v>17</v>
      </c>
      <c r="H1083" s="4" t="n">
        <v>8</v>
      </c>
      <c r="I1083" s="4" t="n">
        <v>25</v>
      </c>
      <c r="J1083" s="4" t="str"/>
      <c r="K1083" s="4" t="str"/>
      <c r="L1083" s="3" t="n">
        <v>0</v>
      </c>
      <c r="M1083" s="3" t="n">
        <v>0</v>
      </c>
      <c r="N1083" s="3" t="n">
        <v>0</v>
      </c>
      <c r="O1083" s="4" t="str"/>
      <c r="P1083" s="4" t="str"/>
      <c r="Q1083" s="4" t="str"/>
      <c r="R1083" s="4" t="str"/>
      <c r="S1083" s="4" t="str"/>
      <c r="T1083" s="4" t="str"/>
      <c r="U1083" s="4" t="str"/>
      <c r="V1083" s="4" t="n">
        <v>1</v>
      </c>
    </row>
    <row r="1084">
      <c r="A1084" t="n">
        <v>138</v>
      </c>
      <c r="B1084" t="inlineStr">
        <is>
          <t>20568720866</t>
        </is>
      </c>
      <c r="C1084" t="inlineStr">
        <is>
          <t>ASOCIACIÓN UNIÓN POMAVILCA</t>
        </is>
      </c>
      <c r="D1084" s="6" t="n">
        <v>2020</v>
      </c>
      <c r="E1084" t="n">
        <v>1</v>
      </c>
      <c r="F1084" t="inlineStr">
        <is>
          <t>PAC</t>
        </is>
      </c>
      <c r="G1084" s="4" t="n">
        <v>17</v>
      </c>
      <c r="H1084" s="4" t="n">
        <v>8</v>
      </c>
      <c r="I1084" s="4" t="n">
        <v>25</v>
      </c>
      <c r="J1084" s="4" t="n">
        <v>0</v>
      </c>
      <c r="K1084" s="4" t="n">
        <v>6</v>
      </c>
      <c r="L1084" s="3" t="n">
        <v>80776</v>
      </c>
      <c r="M1084" s="3" t="n">
        <v>0</v>
      </c>
      <c r="N1084" s="3" t="n">
        <v>80776</v>
      </c>
      <c r="O1084" s="4" t="str"/>
      <c r="P1084" s="4" t="str"/>
      <c r="Q1084" s="4" t="str"/>
      <c r="R1084" s="4" t="str"/>
      <c r="S1084" s="4" t="str"/>
      <c r="T1084" s="4" t="str"/>
      <c r="U1084" s="4" t="str"/>
      <c r="V1084" s="4" t="n">
        <v>1</v>
      </c>
    </row>
    <row r="1085">
      <c r="A1085" t="n">
        <v>138</v>
      </c>
      <c r="B1085" t="inlineStr">
        <is>
          <t>20568720866</t>
        </is>
      </c>
      <c r="C1085" t="inlineStr">
        <is>
          <t>ASOCIACIÓN UNIÓN POMAVILCA</t>
        </is>
      </c>
      <c r="D1085" s="6" t="n">
        <v>2021</v>
      </c>
      <c r="E1085" t="n">
        <v>1</v>
      </c>
      <c r="F1085" t="inlineStr">
        <is>
          <t>PAC</t>
        </is>
      </c>
      <c r="G1085" s="4" t="n">
        <v>20</v>
      </c>
      <c r="H1085" s="4" t="n">
        <v>11</v>
      </c>
      <c r="I1085" s="4" t="n">
        <v>31</v>
      </c>
      <c r="J1085" s="4" t="n">
        <v>62</v>
      </c>
      <c r="K1085" s="4" t="n">
        <v>13</v>
      </c>
      <c r="L1085" s="3" t="n">
        <v>156649.55</v>
      </c>
      <c r="M1085" s="3" t="n">
        <v>0</v>
      </c>
      <c r="N1085" s="3" t="n">
        <v>156649.55</v>
      </c>
      <c r="O1085" s="4" t="str"/>
      <c r="P1085" s="4" t="str"/>
      <c r="Q1085" s="4" t="str"/>
      <c r="R1085" s="4" t="str"/>
      <c r="S1085" s="4" t="str"/>
      <c r="T1085" s="4" t="str"/>
      <c r="U1085" s="4" t="str"/>
      <c r="V1085" s="4" t="n">
        <v>1</v>
      </c>
    </row>
    <row r="1086">
      <c r="A1086" t="n">
        <v>138</v>
      </c>
      <c r="B1086" t="inlineStr">
        <is>
          <t>20568720866</t>
        </is>
      </c>
      <c r="C1086" t="inlineStr">
        <is>
          <t>ASOCIACIÓN UNIÓN POMAVILCA</t>
        </is>
      </c>
      <c r="D1086" s="6" t="n">
        <v>2022</v>
      </c>
      <c r="E1086" t="n">
        <v>1</v>
      </c>
      <c r="F1086" t="inlineStr">
        <is>
          <t>PAC</t>
        </is>
      </c>
      <c r="G1086" s="4" t="n">
        <v>20</v>
      </c>
      <c r="H1086" s="4" t="n">
        <v>11</v>
      </c>
      <c r="I1086" s="4" t="n">
        <v>31</v>
      </c>
      <c r="J1086" s="4" t="n">
        <v>7</v>
      </c>
      <c r="K1086" s="4" t="n">
        <v>2</v>
      </c>
      <c r="L1086" s="3" t="n">
        <v>127497.75</v>
      </c>
      <c r="M1086" s="3" t="n">
        <v>0</v>
      </c>
      <c r="N1086" s="3" t="n">
        <v>127497.75</v>
      </c>
      <c r="O1086" s="4" t="str"/>
      <c r="P1086" s="4" t="str"/>
      <c r="Q1086" s="4" t="str"/>
      <c r="R1086" s="4" t="str"/>
      <c r="S1086" s="4" t="str"/>
      <c r="T1086" s="4" t="str"/>
      <c r="U1086" s="4" t="str"/>
      <c r="V1086" s="4" t="n">
        <v>1</v>
      </c>
    </row>
    <row r="1087">
      <c r="A1087" t="n">
        <v>138</v>
      </c>
      <c r="B1087" t="inlineStr">
        <is>
          <t>20568720866</t>
        </is>
      </c>
      <c r="C1087" t="inlineStr">
        <is>
          <t>ASOCIACIÓN UNIÓN POMAVILCA</t>
        </is>
      </c>
      <c r="D1087" s="6" t="n">
        <v>2023</v>
      </c>
      <c r="E1087" t="n">
        <v>1</v>
      </c>
      <c r="F1087" t="inlineStr">
        <is>
          <t>PAC</t>
        </is>
      </c>
      <c r="G1087" s="4" t="n">
        <v>20</v>
      </c>
      <c r="H1087" s="4" t="n">
        <v>11</v>
      </c>
      <c r="I1087" s="4" t="n">
        <v>31</v>
      </c>
      <c r="J1087" s="4" t="n">
        <v>21</v>
      </c>
      <c r="K1087" s="4" t="n">
        <v>3</v>
      </c>
      <c r="L1087" s="3" t="n">
        <v>53919</v>
      </c>
      <c r="M1087" s="3" t="n">
        <v>0</v>
      </c>
      <c r="N1087" s="3" t="n">
        <v>53919</v>
      </c>
      <c r="O1087" s="4" t="n">
        <v>0</v>
      </c>
      <c r="P1087" s="4" t="n">
        <v>0</v>
      </c>
      <c r="Q1087" s="4" t="n">
        <v>0</v>
      </c>
      <c r="R1087" s="4" t="n">
        <v>53919</v>
      </c>
      <c r="S1087" s="4" t="n">
        <v>0</v>
      </c>
      <c r="T1087" s="4" t="n">
        <v>0</v>
      </c>
      <c r="U1087" s="4" t="n">
        <v>53919</v>
      </c>
      <c r="V1087" s="4" t="n">
        <v>1</v>
      </c>
    </row>
    <row r="1088">
      <c r="A1088" t="n">
        <v>138</v>
      </c>
      <c r="B1088" t="inlineStr">
        <is>
          <t>20568720866</t>
        </is>
      </c>
      <c r="C1088" t="inlineStr">
        <is>
          <t>ASOCIACIÓN UNIÓN POMAVILCA</t>
        </is>
      </c>
      <c r="D1088" s="6" t="n">
        <v>2024</v>
      </c>
      <c r="F1088" t="inlineStr">
        <is>
          <t>PAC</t>
        </is>
      </c>
      <c r="G1088" s="4" t="n">
        <v>0</v>
      </c>
      <c r="H1088" s="4" t="n">
        <v>0</v>
      </c>
      <c r="I1088" s="4" t="n">
        <v>0</v>
      </c>
      <c r="J1088" s="4" t="n">
        <v>0</v>
      </c>
      <c r="K1088" s="4" t="n">
        <v>0</v>
      </c>
      <c r="L1088" s="3" t="n">
        <v>0</v>
      </c>
      <c r="M1088" s="3" t="n">
        <v>0</v>
      </c>
      <c r="N1088" s="3" t="n">
        <v>0</v>
      </c>
      <c r="O1088" s="4" t="n">
        <v>0</v>
      </c>
      <c r="P1088" s="4" t="n">
        <v>0</v>
      </c>
      <c r="Q1088" s="4" t="str"/>
      <c r="R1088" s="4" t="n">
        <v>0</v>
      </c>
      <c r="S1088" s="4" t="n">
        <v>0</v>
      </c>
      <c r="T1088" s="4" t="n">
        <v>0</v>
      </c>
      <c r="U1088" s="4" t="n">
        <v>0</v>
      </c>
      <c r="V1088" s="4" t="n">
        <v>1</v>
      </c>
    </row>
    <row r="1089">
      <c r="A1089" t="n">
        <v>138</v>
      </c>
      <c r="B1089" t="inlineStr">
        <is>
          <t>20568720866</t>
        </is>
      </c>
      <c r="C1089" t="inlineStr">
        <is>
          <t>ASOCIACIÓN UNIÓN POMAVILCA</t>
        </is>
      </c>
      <c r="D1089" s="6" t="n">
        <v>2025</v>
      </c>
      <c r="F1089" t="inlineStr">
        <is>
          <t>PAC</t>
        </is>
      </c>
      <c r="G1089" s="4" t="n">
        <v>0</v>
      </c>
      <c r="H1089" s="4" t="n">
        <v>0</v>
      </c>
      <c r="I1089" s="4" t="n">
        <v>0</v>
      </c>
      <c r="J1089" s="4" t="n">
        <v>0</v>
      </c>
      <c r="K1089" s="4" t="n">
        <v>0</v>
      </c>
      <c r="L1089" s="3" t="n">
        <v>0</v>
      </c>
      <c r="M1089" s="3" t="n">
        <v>0</v>
      </c>
      <c r="N1089" s="3" t="n">
        <v>0</v>
      </c>
      <c r="O1089" s="4" t="n">
        <v>0</v>
      </c>
      <c r="P1089" s="4" t="n">
        <v>0</v>
      </c>
      <c r="Q1089" s="4" t="str"/>
      <c r="R1089" s="4" t="n">
        <v>0</v>
      </c>
      <c r="S1089" s="4" t="n">
        <v>0</v>
      </c>
      <c r="T1089" s="4" t="n">
        <v>0</v>
      </c>
      <c r="U1089" s="4" t="n">
        <v>0</v>
      </c>
      <c r="V1089" s="4" t="n">
        <v>1</v>
      </c>
    </row>
    <row r="1090">
      <c r="A1090" t="n">
        <v>139</v>
      </c>
      <c r="B1090" t="inlineStr">
        <is>
          <t>20568466030</t>
        </is>
      </c>
      <c r="C1090" t="inlineStr">
        <is>
          <t>ASOCIACIӎ DE PRODUCTORES DE AGUAS TERMALES DE PUMARANRA</t>
        </is>
      </c>
      <c r="D1090" s="6" t="n">
        <v>2018</v>
      </c>
      <c r="F1090" t="inlineStr">
        <is>
          <t>PAC</t>
        </is>
      </c>
      <c r="G1090" s="4" t="str"/>
      <c r="H1090" s="4" t="str"/>
      <c r="I1090" s="4" t="n">
        <v>0</v>
      </c>
      <c r="J1090" s="4" t="str"/>
      <c r="K1090" s="4" t="str"/>
      <c r="L1090" s="3" t="str"/>
      <c r="M1090" s="3" t="str"/>
      <c r="N1090" s="3" t="n">
        <v>0</v>
      </c>
      <c r="O1090" s="4" t="str"/>
      <c r="P1090" s="4" t="str"/>
      <c r="Q1090" s="4" t="str"/>
      <c r="R1090" s="4" t="str"/>
      <c r="S1090" s="4" t="str"/>
      <c r="T1090" s="4" t="str"/>
      <c r="U1090" s="4" t="str"/>
      <c r="V1090" s="4" t="n">
        <v>1</v>
      </c>
    </row>
    <row r="1091">
      <c r="A1091" t="n">
        <v>139</v>
      </c>
      <c r="B1091" t="inlineStr">
        <is>
          <t>20568466030</t>
        </is>
      </c>
      <c r="C1091" t="inlineStr">
        <is>
          <t>ASOCIACIӎ DE PRODUCTORES DE AGUAS TERMALES DE PUMARANRA</t>
        </is>
      </c>
      <c r="D1091" s="6" t="n">
        <v>2019</v>
      </c>
      <c r="E1091" t="n">
        <v>1</v>
      </c>
      <c r="F1091" t="inlineStr">
        <is>
          <t>PAC</t>
        </is>
      </c>
      <c r="G1091" s="4" t="n">
        <v>14</v>
      </c>
      <c r="H1091" s="4" t="n">
        <v>5</v>
      </c>
      <c r="I1091" s="4" t="n">
        <v>19</v>
      </c>
      <c r="J1091" s="4" t="str"/>
      <c r="K1091" s="4" t="str"/>
      <c r="L1091" s="3" t="n">
        <v>0</v>
      </c>
      <c r="M1091" s="3" t="n">
        <v>0</v>
      </c>
      <c r="N1091" s="3" t="n">
        <v>0</v>
      </c>
      <c r="O1091" s="4" t="str"/>
      <c r="P1091" s="4" t="str"/>
      <c r="Q1091" s="4" t="str"/>
      <c r="R1091" s="4" t="str"/>
      <c r="S1091" s="4" t="str"/>
      <c r="T1091" s="4" t="str"/>
      <c r="U1091" s="4" t="str"/>
      <c r="V1091" s="4" t="n">
        <v>1</v>
      </c>
    </row>
    <row r="1092">
      <c r="A1092" t="n">
        <v>139</v>
      </c>
      <c r="B1092" t="inlineStr">
        <is>
          <t>20568466030</t>
        </is>
      </c>
      <c r="C1092" t="inlineStr">
        <is>
          <t>ASOCIACIӎ DE PRODUCTORES DE AGUAS TERMALES DE PUMARANRA</t>
        </is>
      </c>
      <c r="D1092" s="6" t="n">
        <v>2020</v>
      </c>
      <c r="F1092" t="inlineStr">
        <is>
          <t>PAC</t>
        </is>
      </c>
      <c r="G1092" s="4" t="n">
        <v>0</v>
      </c>
      <c r="H1092" s="4" t="n">
        <v>0</v>
      </c>
      <c r="I1092" s="4" t="n">
        <v>0</v>
      </c>
      <c r="J1092" s="4" t="n">
        <v>0</v>
      </c>
      <c r="K1092" s="4" t="n">
        <v>0</v>
      </c>
      <c r="L1092" s="3" t="n">
        <v>0</v>
      </c>
      <c r="M1092" s="3" t="n">
        <v>0</v>
      </c>
      <c r="N1092" s="3" t="n">
        <v>0</v>
      </c>
      <c r="O1092" s="4" t="str"/>
      <c r="P1092" s="4" t="str"/>
      <c r="Q1092" s="4" t="str"/>
      <c r="R1092" s="4" t="str"/>
      <c r="S1092" s="4" t="str"/>
      <c r="T1092" s="4" t="str"/>
      <c r="U1092" s="4" t="str"/>
      <c r="V1092" s="4" t="n">
        <v>1</v>
      </c>
    </row>
    <row r="1093">
      <c r="A1093" t="n">
        <v>139</v>
      </c>
      <c r="B1093" t="inlineStr">
        <is>
          <t>20568466030</t>
        </is>
      </c>
      <c r="C1093" t="inlineStr">
        <is>
          <t>ASOCIACIӎ DE PRODUCTORES DE AGUAS TERMALES DE PUMARANRA</t>
        </is>
      </c>
      <c r="D1093" s="6" t="n">
        <v>2021</v>
      </c>
      <c r="F1093" t="inlineStr">
        <is>
          <t>PAC</t>
        </is>
      </c>
      <c r="G1093" s="4" t="n">
        <v>0</v>
      </c>
      <c r="H1093" s="4" t="n">
        <v>0</v>
      </c>
      <c r="I1093" s="4" t="n">
        <v>0</v>
      </c>
      <c r="J1093" s="4" t="n">
        <v>0</v>
      </c>
      <c r="K1093" s="4" t="n">
        <v>0</v>
      </c>
      <c r="L1093" s="3" t="n">
        <v>0</v>
      </c>
      <c r="M1093" s="3" t="n">
        <v>0</v>
      </c>
      <c r="N1093" s="3" t="n">
        <v>0</v>
      </c>
      <c r="O1093" s="4" t="str"/>
      <c r="P1093" s="4" t="str"/>
      <c r="Q1093" s="4" t="str"/>
      <c r="R1093" s="4" t="str"/>
      <c r="S1093" s="4" t="str"/>
      <c r="T1093" s="4" t="str"/>
      <c r="U1093" s="4" t="str"/>
      <c r="V1093" s="4" t="n">
        <v>1</v>
      </c>
    </row>
    <row r="1094">
      <c r="A1094" t="n">
        <v>139</v>
      </c>
      <c r="B1094" t="inlineStr">
        <is>
          <t>20568466030</t>
        </is>
      </c>
      <c r="C1094" t="inlineStr">
        <is>
          <t>ASOCIACIӎ DE PRODUCTORES DE AGUAS TERMALES DE PUMARANRA</t>
        </is>
      </c>
      <c r="D1094" s="6" t="n">
        <v>2022</v>
      </c>
      <c r="F1094" t="inlineStr">
        <is>
          <t>PAC</t>
        </is>
      </c>
      <c r="G1094" s="4" t="n">
        <v>0</v>
      </c>
      <c r="H1094" s="4" t="n">
        <v>0</v>
      </c>
      <c r="I1094" s="4" t="n">
        <v>0</v>
      </c>
      <c r="J1094" s="4" t="n">
        <v>0</v>
      </c>
      <c r="K1094" s="4" t="n">
        <v>0</v>
      </c>
      <c r="L1094" s="3" t="n">
        <v>0</v>
      </c>
      <c r="M1094" s="3" t="n">
        <v>0</v>
      </c>
      <c r="N1094" s="3" t="n">
        <v>0</v>
      </c>
      <c r="O1094" s="4" t="str"/>
      <c r="P1094" s="4" t="str"/>
      <c r="Q1094" s="4" t="str"/>
      <c r="R1094" s="4" t="str"/>
      <c r="S1094" s="4" t="str"/>
      <c r="T1094" s="4" t="str"/>
      <c r="U1094" s="4" t="str"/>
      <c r="V1094" s="4" t="n">
        <v>1</v>
      </c>
    </row>
    <row r="1095">
      <c r="A1095" t="n">
        <v>139</v>
      </c>
      <c r="B1095" t="inlineStr">
        <is>
          <t>20568466030</t>
        </is>
      </c>
      <c r="C1095" t="inlineStr">
        <is>
          <t>ASOCIACIӎ DE PRODUCTORES DE AGUAS TERMALES DE PUMARANRA</t>
        </is>
      </c>
      <c r="D1095" s="6" t="n">
        <v>2023</v>
      </c>
      <c r="F1095" t="inlineStr">
        <is>
          <t>PAC</t>
        </is>
      </c>
      <c r="G1095" s="4" t="n">
        <v>0</v>
      </c>
      <c r="H1095" s="4" t="n">
        <v>0</v>
      </c>
      <c r="I1095" s="4" t="n">
        <v>0</v>
      </c>
      <c r="J1095" s="4" t="n">
        <v>0</v>
      </c>
      <c r="K1095" s="4" t="n">
        <v>0</v>
      </c>
      <c r="L1095" s="3" t="n">
        <v>0</v>
      </c>
      <c r="M1095" s="3" t="n">
        <v>0</v>
      </c>
      <c r="N1095" s="3" t="n">
        <v>0</v>
      </c>
      <c r="O1095" s="4" t="n">
        <v>0</v>
      </c>
      <c r="P1095" s="4" t="n">
        <v>0</v>
      </c>
      <c r="Q1095" s="4" t="n">
        <v>0</v>
      </c>
      <c r="R1095" s="4" t="n">
        <v>0</v>
      </c>
      <c r="S1095" s="4" t="n">
        <v>0</v>
      </c>
      <c r="T1095" s="4" t="n">
        <v>0</v>
      </c>
      <c r="U1095" s="4" t="n">
        <v>0</v>
      </c>
      <c r="V1095" s="4" t="n">
        <v>1</v>
      </c>
    </row>
    <row r="1096">
      <c r="A1096" t="n">
        <v>139</v>
      </c>
      <c r="B1096" t="inlineStr">
        <is>
          <t>20568466030</t>
        </is>
      </c>
      <c r="C1096" t="inlineStr">
        <is>
          <t>ASOCIACIӎ DE PRODUCTORES DE AGUAS TERMALES DE PUMARANRA</t>
        </is>
      </c>
      <c r="D1096" s="6" t="n">
        <v>2024</v>
      </c>
      <c r="F1096" t="inlineStr">
        <is>
          <t>PAC</t>
        </is>
      </c>
      <c r="G1096" s="4" t="n">
        <v>0</v>
      </c>
      <c r="H1096" s="4" t="n">
        <v>0</v>
      </c>
      <c r="I1096" s="4" t="n">
        <v>0</v>
      </c>
      <c r="J1096" s="4" t="n">
        <v>0</v>
      </c>
      <c r="K1096" s="4" t="n">
        <v>0</v>
      </c>
      <c r="L1096" s="3" t="n">
        <v>0</v>
      </c>
      <c r="M1096" s="3" t="n">
        <v>0</v>
      </c>
      <c r="N1096" s="3" t="n">
        <v>0</v>
      </c>
      <c r="O1096" s="4" t="n">
        <v>0</v>
      </c>
      <c r="P1096" s="4" t="n">
        <v>0</v>
      </c>
      <c r="Q1096" s="4" t="str"/>
      <c r="R1096" s="4" t="n">
        <v>0</v>
      </c>
      <c r="S1096" s="4" t="n">
        <v>0</v>
      </c>
      <c r="T1096" s="4" t="n">
        <v>0</v>
      </c>
      <c r="U1096" s="4" t="n">
        <v>0</v>
      </c>
      <c r="V1096" s="4" t="n">
        <v>1</v>
      </c>
    </row>
    <row r="1097">
      <c r="A1097" t="n">
        <v>139</v>
      </c>
      <c r="B1097" t="inlineStr">
        <is>
          <t>20568466030</t>
        </is>
      </c>
      <c r="C1097" t="inlineStr">
        <is>
          <t>ASOCIACIӎ DE PRODUCTORES DE AGUAS TERMALES DE PUMARANRA</t>
        </is>
      </c>
      <c r="D1097" s="6" t="n">
        <v>2025</v>
      </c>
      <c r="F1097" t="inlineStr">
        <is>
          <t>PAC</t>
        </is>
      </c>
      <c r="G1097" s="4" t="n">
        <v>0</v>
      </c>
      <c r="H1097" s="4" t="n">
        <v>0</v>
      </c>
      <c r="I1097" s="4" t="n">
        <v>0</v>
      </c>
      <c r="J1097" s="4" t="n">
        <v>0</v>
      </c>
      <c r="K1097" s="4" t="n">
        <v>0</v>
      </c>
      <c r="L1097" s="3" t="n">
        <v>0</v>
      </c>
      <c r="M1097" s="3" t="n">
        <v>0</v>
      </c>
      <c r="N1097" s="3" t="n">
        <v>0</v>
      </c>
      <c r="O1097" s="4" t="n">
        <v>0</v>
      </c>
      <c r="P1097" s="4" t="n">
        <v>0</v>
      </c>
      <c r="Q1097" s="4" t="str"/>
      <c r="R1097" s="4" t="n">
        <v>0</v>
      </c>
      <c r="S1097" s="4" t="n">
        <v>0</v>
      </c>
      <c r="T1097" s="4" t="n">
        <v>0</v>
      </c>
      <c r="U1097" s="4" t="n">
        <v>0</v>
      </c>
      <c r="V1097" s="4" t="n">
        <v>1</v>
      </c>
    </row>
    <row r="1098">
      <c r="A1098" t="n">
        <v>140</v>
      </c>
      <c r="B1098" t="inlineStr">
        <is>
          <t>20535132047</t>
        </is>
      </c>
      <c r="C1098" t="inlineStr">
        <is>
          <t>COMUNIDAD DE CCARHUANCHO</t>
        </is>
      </c>
      <c r="D1098" s="6" t="n">
        <v>2018</v>
      </c>
      <c r="F1098" t="inlineStr">
        <is>
          <t>PAC</t>
        </is>
      </c>
      <c r="G1098" s="4" t="str"/>
      <c r="H1098" s="4" t="str"/>
      <c r="I1098" s="4" t="n">
        <v>0</v>
      </c>
      <c r="J1098" s="4" t="str"/>
      <c r="K1098" s="4" t="str"/>
      <c r="L1098" s="3" t="str"/>
      <c r="M1098" s="3" t="str"/>
      <c r="N1098" s="3" t="n">
        <v>0</v>
      </c>
      <c r="O1098" s="4" t="str"/>
      <c r="P1098" s="4" t="str"/>
      <c r="Q1098" s="4" t="str"/>
      <c r="R1098" s="4" t="str"/>
      <c r="S1098" s="4" t="str"/>
      <c r="T1098" s="4" t="str"/>
      <c r="U1098" s="4" t="str"/>
      <c r="V1098" s="4" t="n">
        <v>1</v>
      </c>
    </row>
    <row r="1099">
      <c r="A1099" t="n">
        <v>140</v>
      </c>
      <c r="B1099" t="inlineStr">
        <is>
          <t>20535132047</t>
        </is>
      </c>
      <c r="C1099" t="inlineStr">
        <is>
          <t>COMUNIDAD DE CCARHUANCHO</t>
        </is>
      </c>
      <c r="D1099" s="6" t="n">
        <v>2019</v>
      </c>
      <c r="F1099" t="inlineStr">
        <is>
          <t>PAC</t>
        </is>
      </c>
      <c r="G1099" s="4" t="n">
        <v>0</v>
      </c>
      <c r="H1099" s="4" t="n">
        <v>0</v>
      </c>
      <c r="I1099" s="4" t="n">
        <v>0</v>
      </c>
      <c r="J1099" s="4" t="str"/>
      <c r="K1099" s="4" t="str"/>
      <c r="L1099" s="3" t="n">
        <v>0</v>
      </c>
      <c r="M1099" s="3" t="n">
        <v>0</v>
      </c>
      <c r="N1099" s="3" t="n">
        <v>0</v>
      </c>
      <c r="O1099" s="4" t="str"/>
      <c r="P1099" s="4" t="str"/>
      <c r="Q1099" s="4" t="str"/>
      <c r="R1099" s="4" t="str"/>
      <c r="S1099" s="4" t="str"/>
      <c r="T1099" s="4" t="str"/>
      <c r="U1099" s="4" t="str"/>
      <c r="V1099" s="4" t="n">
        <v>1</v>
      </c>
    </row>
    <row r="1100">
      <c r="A1100" t="n">
        <v>140</v>
      </c>
      <c r="B1100" t="inlineStr">
        <is>
          <t>20535132047</t>
        </is>
      </c>
      <c r="C1100" t="inlineStr">
        <is>
          <t>COMUNIDAD DE CCARHUANCHO</t>
        </is>
      </c>
      <c r="D1100" s="6" t="n">
        <v>2020</v>
      </c>
      <c r="F1100" t="inlineStr">
        <is>
          <t>PAC</t>
        </is>
      </c>
      <c r="G1100" s="4" t="n">
        <v>0</v>
      </c>
      <c r="H1100" s="4" t="n">
        <v>0</v>
      </c>
      <c r="I1100" s="4" t="n">
        <v>0</v>
      </c>
      <c r="J1100" s="4" t="n">
        <v>0</v>
      </c>
      <c r="K1100" s="4" t="n">
        <v>0</v>
      </c>
      <c r="L1100" s="3" t="n">
        <v>0</v>
      </c>
      <c r="M1100" s="3" t="n">
        <v>0</v>
      </c>
      <c r="N1100" s="3" t="n">
        <v>0</v>
      </c>
      <c r="O1100" s="4" t="str"/>
      <c r="P1100" s="4" t="str"/>
      <c r="Q1100" s="4" t="str"/>
      <c r="R1100" s="4" t="str"/>
      <c r="S1100" s="4" t="str"/>
      <c r="T1100" s="4" t="str"/>
      <c r="U1100" s="4" t="str"/>
      <c r="V1100" s="4" t="n">
        <v>1</v>
      </c>
    </row>
    <row r="1101">
      <c r="A1101" t="n">
        <v>140</v>
      </c>
      <c r="B1101" t="inlineStr">
        <is>
          <t>20535132047</t>
        </is>
      </c>
      <c r="C1101" t="inlineStr">
        <is>
          <t>COMUNIDAD DE CCARHUANCHO</t>
        </is>
      </c>
      <c r="D1101" s="6" t="n">
        <v>2021</v>
      </c>
      <c r="F1101" t="inlineStr">
        <is>
          <t>PAC</t>
        </is>
      </c>
      <c r="G1101" s="4" t="n">
        <v>0</v>
      </c>
      <c r="H1101" s="4" t="n">
        <v>0</v>
      </c>
      <c r="I1101" s="4" t="n">
        <v>0</v>
      </c>
      <c r="J1101" s="4" t="n">
        <v>0</v>
      </c>
      <c r="K1101" s="4" t="n">
        <v>0</v>
      </c>
      <c r="L1101" s="3" t="n">
        <v>0</v>
      </c>
      <c r="M1101" s="3" t="n">
        <v>0</v>
      </c>
      <c r="N1101" s="3" t="n">
        <v>0</v>
      </c>
      <c r="O1101" s="4" t="str"/>
      <c r="P1101" s="4" t="str"/>
      <c r="Q1101" s="4" t="str"/>
      <c r="R1101" s="4" t="str"/>
      <c r="S1101" s="4" t="str"/>
      <c r="T1101" s="4" t="str"/>
      <c r="U1101" s="4" t="str"/>
      <c r="V1101" s="4" t="n">
        <v>1</v>
      </c>
    </row>
    <row r="1102">
      <c r="A1102" t="n">
        <v>140</v>
      </c>
      <c r="B1102" t="inlineStr">
        <is>
          <t>20535132047</t>
        </is>
      </c>
      <c r="C1102" t="inlineStr">
        <is>
          <t>COMUNIDAD DE CCARHUANCHO</t>
        </is>
      </c>
      <c r="D1102" s="6" t="n">
        <v>2022</v>
      </c>
      <c r="E1102" t="n">
        <v>1</v>
      </c>
      <c r="F1102" t="inlineStr">
        <is>
          <t>PAC</t>
        </is>
      </c>
      <c r="G1102" s="4" t="n">
        <v>128</v>
      </c>
      <c r="H1102" s="4" t="n">
        <v>152</v>
      </c>
      <c r="I1102" s="4" t="n">
        <v>280</v>
      </c>
      <c r="J1102" s="4" t="n">
        <v>14</v>
      </c>
      <c r="K1102" s="4" t="n">
        <v>4</v>
      </c>
      <c r="L1102" s="3" t="n">
        <v>0</v>
      </c>
      <c r="M1102" s="3" t="n">
        <v>0</v>
      </c>
      <c r="N1102" s="3" t="n">
        <v>0</v>
      </c>
      <c r="O1102" s="4" t="str"/>
      <c r="P1102" s="4" t="str"/>
      <c r="Q1102" s="4" t="str"/>
      <c r="R1102" s="4" t="str"/>
      <c r="S1102" s="4" t="str"/>
      <c r="T1102" s="4" t="str"/>
      <c r="U1102" s="4" t="str"/>
      <c r="V1102" s="4" t="n">
        <v>1</v>
      </c>
    </row>
    <row r="1103">
      <c r="A1103" t="n">
        <v>140</v>
      </c>
      <c r="B1103" t="inlineStr">
        <is>
          <t>20535132047</t>
        </is>
      </c>
      <c r="C1103" t="inlineStr">
        <is>
          <t>COMUNIDAD DE CCARHUANCHO</t>
        </is>
      </c>
      <c r="D1103" s="6" t="n">
        <v>2023</v>
      </c>
      <c r="E1103" t="n">
        <v>1</v>
      </c>
      <c r="F1103" t="inlineStr">
        <is>
          <t>PAC</t>
        </is>
      </c>
      <c r="G1103" s="4" t="n">
        <v>128</v>
      </c>
      <c r="H1103" s="4" t="n">
        <v>152</v>
      </c>
      <c r="I1103" s="4" t="n">
        <v>280</v>
      </c>
      <c r="J1103" s="4" t="n">
        <v>2</v>
      </c>
      <c r="K1103" s="4" t="n">
        <v>1</v>
      </c>
      <c r="L1103" s="3" t="n">
        <v>0</v>
      </c>
      <c r="M1103" s="3" t="n">
        <v>0</v>
      </c>
      <c r="N1103" s="3" t="n">
        <v>0</v>
      </c>
      <c r="O1103" s="4" t="n">
        <v>0</v>
      </c>
      <c r="P1103" s="4" t="n">
        <v>0</v>
      </c>
      <c r="Q1103" s="4" t="n">
        <v>0</v>
      </c>
      <c r="R1103" s="4" t="n">
        <v>0</v>
      </c>
      <c r="S1103" s="4" t="n">
        <v>0</v>
      </c>
      <c r="T1103" s="4" t="n">
        <v>0</v>
      </c>
      <c r="U1103" s="4" t="n">
        <v>0</v>
      </c>
      <c r="V1103" s="4" t="n">
        <v>1</v>
      </c>
    </row>
    <row r="1104">
      <c r="A1104" t="n">
        <v>140</v>
      </c>
      <c r="B1104" t="inlineStr">
        <is>
          <t>20535132047</t>
        </is>
      </c>
      <c r="C1104" t="inlineStr">
        <is>
          <t>COMUNIDAD DE CCARHUANCHO</t>
        </is>
      </c>
      <c r="D1104" s="6" t="n">
        <v>2024</v>
      </c>
      <c r="F1104" t="inlineStr">
        <is>
          <t>PAC</t>
        </is>
      </c>
      <c r="G1104" s="4" t="n">
        <v>0</v>
      </c>
      <c r="H1104" s="4" t="n">
        <v>0</v>
      </c>
      <c r="I1104" s="4" t="n">
        <v>0</v>
      </c>
      <c r="J1104" s="4" t="n">
        <v>0</v>
      </c>
      <c r="K1104" s="4" t="n">
        <v>0</v>
      </c>
      <c r="L1104" s="3" t="n">
        <v>0</v>
      </c>
      <c r="M1104" s="3" t="n">
        <v>0</v>
      </c>
      <c r="N1104" s="3" t="n">
        <v>0</v>
      </c>
      <c r="O1104" s="4" t="n">
        <v>0</v>
      </c>
      <c r="P1104" s="4" t="n">
        <v>0</v>
      </c>
      <c r="Q1104" s="4" t="str"/>
      <c r="R1104" s="4" t="n">
        <v>0</v>
      </c>
      <c r="S1104" s="4" t="n">
        <v>0</v>
      </c>
      <c r="T1104" s="4" t="n">
        <v>0</v>
      </c>
      <c r="U1104" s="4" t="n">
        <v>0</v>
      </c>
      <c r="V1104" s="4" t="n">
        <v>1</v>
      </c>
    </row>
    <row r="1105">
      <c r="A1105" t="n">
        <v>140</v>
      </c>
      <c r="B1105" t="inlineStr">
        <is>
          <t>20535132047</t>
        </is>
      </c>
      <c r="C1105" t="inlineStr">
        <is>
          <t>COMUNIDAD DE CCARHUANCHO</t>
        </is>
      </c>
      <c r="D1105" s="6" t="n">
        <v>2025</v>
      </c>
      <c r="F1105" t="inlineStr">
        <is>
          <t>PAC</t>
        </is>
      </c>
      <c r="G1105" s="4" t="n">
        <v>0</v>
      </c>
      <c r="H1105" s="4" t="n">
        <v>0</v>
      </c>
      <c r="I1105" s="4" t="n">
        <v>0</v>
      </c>
      <c r="J1105" s="4" t="n">
        <v>0</v>
      </c>
      <c r="K1105" s="4" t="n">
        <v>0</v>
      </c>
      <c r="L1105" s="3" t="n">
        <v>0</v>
      </c>
      <c r="M1105" s="3" t="n">
        <v>0</v>
      </c>
      <c r="N1105" s="3" t="n">
        <v>0</v>
      </c>
      <c r="O1105" s="4" t="n">
        <v>0</v>
      </c>
      <c r="P1105" s="4" t="n">
        <v>0</v>
      </c>
      <c r="Q1105" s="4" t="str"/>
      <c r="R1105" s="4" t="n">
        <v>0</v>
      </c>
      <c r="S1105" s="4" t="n">
        <v>0</v>
      </c>
      <c r="T1105" s="4" t="n">
        <v>0</v>
      </c>
      <c r="U1105" s="4" t="n">
        <v>0</v>
      </c>
      <c r="V1105" s="4" t="n">
        <v>1</v>
      </c>
    </row>
    <row r="1106">
      <c r="A1106" t="n">
        <v>141</v>
      </c>
      <c r="B1106" t="inlineStr">
        <is>
          <t>20606161655</t>
        </is>
      </c>
      <c r="C1106" t="inlineStr">
        <is>
          <t>COOPERATIVA DE SERVICIOS ESPECIALES DE ALPAQUEROS LOS ANDES DE HUANCAVELICA - COOPAH</t>
        </is>
      </c>
      <c r="D1106" s="6" t="n">
        <v>2018</v>
      </c>
      <c r="F1106" t="inlineStr">
        <is>
          <t>PAC</t>
        </is>
      </c>
      <c r="G1106" s="4" t="str"/>
      <c r="H1106" s="4" t="str"/>
      <c r="I1106" s="4" t="n">
        <v>0</v>
      </c>
      <c r="J1106" s="4" t="str"/>
      <c r="K1106" s="4" t="str"/>
      <c r="L1106" s="3" t="str"/>
      <c r="M1106" s="3" t="str"/>
      <c r="N1106" s="3" t="n">
        <v>0</v>
      </c>
      <c r="O1106" s="4" t="str"/>
      <c r="P1106" s="4" t="str"/>
      <c r="Q1106" s="4" t="str"/>
      <c r="R1106" s="4" t="str"/>
      <c r="S1106" s="4" t="str"/>
      <c r="T1106" s="4" t="str"/>
      <c r="U1106" s="4" t="str"/>
      <c r="V1106" s="4" t="n">
        <v>1</v>
      </c>
    </row>
    <row r="1107">
      <c r="A1107" t="n">
        <v>141</v>
      </c>
      <c r="B1107" t="inlineStr">
        <is>
          <t>20606161655</t>
        </is>
      </c>
      <c r="C1107" t="inlineStr">
        <is>
          <t>COOPERATIVA DE SERVICIOS ESPECIALES DE ALPAQUEROS LOS ANDES DE HUANCAVELICA - COOPAH</t>
        </is>
      </c>
      <c r="D1107" s="6" t="n">
        <v>2019</v>
      </c>
      <c r="F1107" t="inlineStr">
        <is>
          <t>PAC</t>
        </is>
      </c>
      <c r="G1107" s="4" t="n">
        <v>0</v>
      </c>
      <c r="H1107" s="4" t="n">
        <v>0</v>
      </c>
      <c r="I1107" s="4" t="n">
        <v>0</v>
      </c>
      <c r="J1107" s="4" t="str"/>
      <c r="K1107" s="4" t="str"/>
      <c r="L1107" s="3" t="n">
        <v>0</v>
      </c>
      <c r="M1107" s="3" t="n">
        <v>0</v>
      </c>
      <c r="N1107" s="3" t="n">
        <v>0</v>
      </c>
      <c r="O1107" s="4" t="str"/>
      <c r="P1107" s="4" t="str"/>
      <c r="Q1107" s="4" t="str"/>
      <c r="R1107" s="4" t="str"/>
      <c r="S1107" s="4" t="str"/>
      <c r="T1107" s="4" t="str"/>
      <c r="U1107" s="4" t="str"/>
      <c r="V1107" s="4" t="n">
        <v>1</v>
      </c>
    </row>
    <row r="1108">
      <c r="A1108" t="n">
        <v>141</v>
      </c>
      <c r="B1108" t="inlineStr">
        <is>
          <t>20606161655</t>
        </is>
      </c>
      <c r="C1108" t="inlineStr">
        <is>
          <t>COOPERATIVA DE SERVICIOS ESPECIALES DE ALPAQUEROS LOS ANDES DE HUANCAVELICA - COOPAH</t>
        </is>
      </c>
      <c r="D1108" s="6" t="n">
        <v>2020</v>
      </c>
      <c r="F1108" t="inlineStr">
        <is>
          <t>PAC</t>
        </is>
      </c>
      <c r="G1108" s="4" t="n">
        <v>0</v>
      </c>
      <c r="H1108" s="4" t="n">
        <v>0</v>
      </c>
      <c r="I1108" s="4" t="n">
        <v>0</v>
      </c>
      <c r="J1108" s="4" t="n">
        <v>0</v>
      </c>
      <c r="K1108" s="4" t="n">
        <v>0</v>
      </c>
      <c r="L1108" s="3" t="n">
        <v>0</v>
      </c>
      <c r="M1108" s="3" t="n">
        <v>0</v>
      </c>
      <c r="N1108" s="3" t="n">
        <v>0</v>
      </c>
      <c r="O1108" s="4" t="str"/>
      <c r="P1108" s="4" t="str"/>
      <c r="Q1108" s="4" t="str"/>
      <c r="R1108" s="4" t="str"/>
      <c r="S1108" s="4" t="str"/>
      <c r="T1108" s="4" t="str"/>
      <c r="U1108" s="4" t="str"/>
      <c r="V1108" s="4" t="n">
        <v>1</v>
      </c>
    </row>
    <row r="1109">
      <c r="A1109" t="n">
        <v>141</v>
      </c>
      <c r="B1109" t="inlineStr">
        <is>
          <t>20606161655</t>
        </is>
      </c>
      <c r="C1109" t="inlineStr">
        <is>
          <t>COOPERATIVA DE SERVICIOS ESPECIALES DE ALPAQUEROS LOS ANDES DE HUANCAVELICA - COOPAH</t>
        </is>
      </c>
      <c r="D1109" s="6" t="n">
        <v>2021</v>
      </c>
      <c r="F1109" t="inlineStr">
        <is>
          <t>PAC</t>
        </is>
      </c>
      <c r="G1109" s="4" t="n">
        <v>0</v>
      </c>
      <c r="H1109" s="4" t="n">
        <v>0</v>
      </c>
      <c r="I1109" s="4" t="n">
        <v>0</v>
      </c>
      <c r="J1109" s="4" t="n">
        <v>0</v>
      </c>
      <c r="K1109" s="4" t="n">
        <v>0</v>
      </c>
      <c r="L1109" s="3" t="n">
        <v>0</v>
      </c>
      <c r="M1109" s="3" t="n">
        <v>0</v>
      </c>
      <c r="N1109" s="3" t="n">
        <v>0</v>
      </c>
      <c r="O1109" s="4" t="str"/>
      <c r="P1109" s="4" t="str"/>
      <c r="Q1109" s="4" t="str"/>
      <c r="R1109" s="4" t="str"/>
      <c r="S1109" s="4" t="str"/>
      <c r="T1109" s="4" t="str"/>
      <c r="U1109" s="4" t="str"/>
      <c r="V1109" s="4" t="n">
        <v>1</v>
      </c>
    </row>
    <row r="1110">
      <c r="A1110" t="n">
        <v>141</v>
      </c>
      <c r="B1110" t="inlineStr">
        <is>
          <t>20606161655</t>
        </is>
      </c>
      <c r="C1110" t="inlineStr">
        <is>
          <t>COOPERATIVA DE SERVICIOS ESPECIALES DE ALPAQUEROS LOS ANDES DE HUANCAVELICA - COOPAH</t>
        </is>
      </c>
      <c r="D1110" s="6" t="n">
        <v>2022</v>
      </c>
      <c r="E1110" t="n">
        <v>1</v>
      </c>
      <c r="F1110" t="inlineStr">
        <is>
          <t>PAC</t>
        </is>
      </c>
      <c r="G1110" s="4" t="n">
        <v>149</v>
      </c>
      <c r="H1110" s="4" t="n">
        <v>50</v>
      </c>
      <c r="I1110" s="4" t="n">
        <v>199</v>
      </c>
      <c r="J1110" s="4" t="n">
        <v>12</v>
      </c>
      <c r="K1110" s="4" t="n">
        <v>4</v>
      </c>
      <c r="L1110" s="3" t="n">
        <v>0</v>
      </c>
      <c r="M1110" s="3" t="n">
        <v>0</v>
      </c>
      <c r="N1110" s="3" t="n">
        <v>0</v>
      </c>
      <c r="O1110" s="4" t="str"/>
      <c r="P1110" s="4" t="str"/>
      <c r="Q1110" s="4" t="str"/>
      <c r="R1110" s="4" t="str"/>
      <c r="S1110" s="4" t="str"/>
      <c r="T1110" s="4" t="str"/>
      <c r="U1110" s="4" t="str"/>
      <c r="V1110" s="4" t="n">
        <v>1</v>
      </c>
    </row>
    <row r="1111">
      <c r="A1111" t="n">
        <v>141</v>
      </c>
      <c r="B1111" t="inlineStr">
        <is>
          <t>20606161655</t>
        </is>
      </c>
      <c r="C1111" t="inlineStr">
        <is>
          <t>COOPERATIVA DE SERVICIOS ESPECIALES DE ALPAQUEROS LOS ANDES DE HUANCAVELICA - COOPAH</t>
        </is>
      </c>
      <c r="D1111" s="6" t="n">
        <v>2023</v>
      </c>
      <c r="E1111" t="n">
        <v>1</v>
      </c>
      <c r="F1111" t="inlineStr">
        <is>
          <t>PAC</t>
        </is>
      </c>
      <c r="G1111" s="4" t="n">
        <v>149</v>
      </c>
      <c r="H1111" s="4" t="n">
        <v>50</v>
      </c>
      <c r="I1111" s="4" t="n">
        <v>199</v>
      </c>
      <c r="J1111" s="4" t="n">
        <v>8</v>
      </c>
      <c r="K1111" s="4" t="n">
        <v>4</v>
      </c>
      <c r="L1111" s="3" t="n">
        <v>0</v>
      </c>
      <c r="M1111" s="3" t="n">
        <v>0</v>
      </c>
      <c r="N1111" s="3" t="n">
        <v>0</v>
      </c>
      <c r="O1111" s="4" t="n">
        <v>0</v>
      </c>
      <c r="P1111" s="4" t="n">
        <v>0</v>
      </c>
      <c r="Q1111" s="4" t="n">
        <v>0</v>
      </c>
      <c r="R1111" s="4" t="n">
        <v>0</v>
      </c>
      <c r="S1111" s="4" t="n">
        <v>0</v>
      </c>
      <c r="T1111" s="4" t="n">
        <v>0</v>
      </c>
      <c r="U1111" s="4" t="n">
        <v>0</v>
      </c>
      <c r="V1111" s="4" t="n">
        <v>1</v>
      </c>
    </row>
    <row r="1112">
      <c r="A1112" t="n">
        <v>141</v>
      </c>
      <c r="B1112" t="inlineStr">
        <is>
          <t>20606161655</t>
        </is>
      </c>
      <c r="C1112" t="inlineStr">
        <is>
          <t>COOPERATIVA DE SERVICIOS ESPECIALES DE ALPAQUEROS LOS ANDES DE HUANCAVELICA - COOPAH</t>
        </is>
      </c>
      <c r="D1112" s="6" t="n">
        <v>2024</v>
      </c>
      <c r="E1112" t="n">
        <v>1</v>
      </c>
      <c r="F1112" t="inlineStr">
        <is>
          <t>PAC</t>
        </is>
      </c>
      <c r="G1112" s="4" t="n">
        <v>100</v>
      </c>
      <c r="H1112" s="4" t="n">
        <v>50</v>
      </c>
      <c r="I1112" s="4" t="n">
        <v>150</v>
      </c>
      <c r="J1112" s="4" t="n">
        <v>26</v>
      </c>
      <c r="K1112" s="4" t="n">
        <v>1</v>
      </c>
      <c r="L1112" s="3" t="n">
        <v>0</v>
      </c>
      <c r="M1112" s="3" t="n">
        <v>0</v>
      </c>
      <c r="N1112" s="3" t="n">
        <v>0</v>
      </c>
      <c r="O1112" s="4" t="n">
        <v>0</v>
      </c>
      <c r="P1112" s="4" t="n">
        <v>0</v>
      </c>
      <c r="Q1112" s="4" t="str"/>
      <c r="R1112" s="4" t="n">
        <v>0</v>
      </c>
      <c r="S1112" s="4" t="n">
        <v>0</v>
      </c>
      <c r="T1112" s="4" t="n">
        <v>0</v>
      </c>
      <c r="U1112" s="4" t="n">
        <v>0</v>
      </c>
      <c r="V1112" s="4" t="n">
        <v>1</v>
      </c>
    </row>
    <row r="1113">
      <c r="A1113" t="n">
        <v>141</v>
      </c>
      <c r="B1113" t="inlineStr">
        <is>
          <t>20606161655</t>
        </is>
      </c>
      <c r="C1113" t="inlineStr">
        <is>
          <t>COOPERATIVA DE SERVICIOS ESPECIALES DE ALPAQUEROS LOS ANDES DE HUANCAVELICA - COOPAH</t>
        </is>
      </c>
      <c r="D1113" s="6" t="n">
        <v>2025</v>
      </c>
      <c r="E1113" t="n">
        <v>1</v>
      </c>
      <c r="F1113" t="inlineStr">
        <is>
          <t>PAC</t>
        </is>
      </c>
      <c r="G1113" s="4" t="n">
        <v>149</v>
      </c>
      <c r="H1113" s="4" t="n">
        <v>50</v>
      </c>
      <c r="I1113" s="4" t="n">
        <v>199</v>
      </c>
      <c r="J1113" s="4" t="n">
        <v>30</v>
      </c>
      <c r="K1113" s="4" t="n">
        <v>6</v>
      </c>
      <c r="L1113" s="3" t="n">
        <v>0</v>
      </c>
      <c r="M1113" s="3" t="n">
        <v>0</v>
      </c>
      <c r="N1113" s="3" t="n">
        <v>0</v>
      </c>
      <c r="O1113" s="4" t="n">
        <v>0</v>
      </c>
      <c r="P1113" s="4" t="n">
        <v>0</v>
      </c>
      <c r="Q1113" s="4" t="str"/>
      <c r="R1113" s="4" t="n">
        <v>0</v>
      </c>
      <c r="S1113" s="4" t="n">
        <v>0</v>
      </c>
      <c r="T1113" s="4" t="n">
        <v>0</v>
      </c>
      <c r="U1113" s="4" t="n">
        <v>0</v>
      </c>
      <c r="V1113" s="4" t="n">
        <v>1</v>
      </c>
    </row>
    <row r="1114">
      <c r="A1114" t="n">
        <v>142</v>
      </c>
      <c r="B1114" t="inlineStr">
        <is>
          <t>20352423921</t>
        </is>
      </c>
      <c r="C1114" t="inlineStr">
        <is>
          <t>COOPERATIVA AGRARIA CAFETALERA DIVISORIA LTDA</t>
        </is>
      </c>
      <c r="D1114" s="6" t="n">
        <v>2018</v>
      </c>
      <c r="E1114" t="n">
        <v>1</v>
      </c>
      <c r="F1114" t="inlineStr">
        <is>
          <t>PAC</t>
        </is>
      </c>
      <c r="G1114" s="4" t="str"/>
      <c r="H1114" s="4" t="str"/>
      <c r="I1114" s="4" t="n">
        <v>241</v>
      </c>
      <c r="J1114" s="4" t="str"/>
      <c r="K1114" s="4" t="str"/>
      <c r="L1114" s="3" t="str"/>
      <c r="M1114" s="3" t="str"/>
      <c r="N1114" s="3" t="n">
        <v>771919.6800000001</v>
      </c>
      <c r="O1114" s="4" t="str"/>
      <c r="P1114" s="4" t="str"/>
      <c r="Q1114" s="4" t="str"/>
      <c r="R1114" s="4" t="str"/>
      <c r="S1114" s="4" t="str"/>
      <c r="T1114" s="4" t="str"/>
      <c r="U1114" s="4" t="str"/>
      <c r="V1114" s="4" t="n">
        <v>1</v>
      </c>
    </row>
    <row r="1115">
      <c r="A1115" t="n">
        <v>142</v>
      </c>
      <c r="B1115" t="inlineStr">
        <is>
          <t>20352423921</t>
        </is>
      </c>
      <c r="C1115" t="inlineStr">
        <is>
          <t>COOPERATIVA AGRARIA CAFETALERA DIVISORIA LTDA</t>
        </is>
      </c>
      <c r="D1115" s="6" t="n">
        <v>2019</v>
      </c>
      <c r="F1115" t="inlineStr">
        <is>
          <t>PAC</t>
        </is>
      </c>
      <c r="G1115" s="4" t="n">
        <v>0</v>
      </c>
      <c r="H1115" s="4" t="n">
        <v>0</v>
      </c>
      <c r="I1115" s="4" t="n">
        <v>0</v>
      </c>
      <c r="J1115" s="4" t="str"/>
      <c r="K1115" s="4" t="str"/>
      <c r="L1115" s="3" t="n">
        <v>0</v>
      </c>
      <c r="M1115" s="3" t="n">
        <v>0</v>
      </c>
      <c r="N1115" s="3" t="n">
        <v>0</v>
      </c>
      <c r="O1115" s="4" t="str"/>
      <c r="P1115" s="4" t="str"/>
      <c r="Q1115" s="4" t="str"/>
      <c r="R1115" s="4" t="str"/>
      <c r="S1115" s="4" t="str"/>
      <c r="T1115" s="4" t="str"/>
      <c r="U1115" s="4" t="str"/>
      <c r="V1115" s="4" t="n">
        <v>1</v>
      </c>
    </row>
    <row r="1116">
      <c r="A1116" t="n">
        <v>142</v>
      </c>
      <c r="B1116" t="inlineStr">
        <is>
          <t>20352423921</t>
        </is>
      </c>
      <c r="C1116" t="inlineStr">
        <is>
          <t>COOPERATIVA AGRARIA CAFETALERA DIVISORIA LTDA</t>
        </is>
      </c>
      <c r="D1116" s="6" t="n">
        <v>2020</v>
      </c>
      <c r="F1116" t="inlineStr">
        <is>
          <t>PAC</t>
        </is>
      </c>
      <c r="G1116" s="4" t="n">
        <v>0</v>
      </c>
      <c r="H1116" s="4" t="n">
        <v>0</v>
      </c>
      <c r="I1116" s="4" t="n">
        <v>0</v>
      </c>
      <c r="J1116" s="4" t="n">
        <v>0</v>
      </c>
      <c r="K1116" s="4" t="n">
        <v>0</v>
      </c>
      <c r="L1116" s="3" t="n">
        <v>0</v>
      </c>
      <c r="M1116" s="3" t="n">
        <v>0</v>
      </c>
      <c r="N1116" s="3" t="n">
        <v>0</v>
      </c>
      <c r="O1116" s="4" t="str"/>
      <c r="P1116" s="4" t="str"/>
      <c r="Q1116" s="4" t="str"/>
      <c r="R1116" s="4" t="str"/>
      <c r="S1116" s="4" t="str"/>
      <c r="T1116" s="4" t="str"/>
      <c r="U1116" s="4" t="str"/>
      <c r="V1116" s="4" t="n">
        <v>1</v>
      </c>
    </row>
    <row r="1117">
      <c r="A1117" t="n">
        <v>142</v>
      </c>
      <c r="B1117" t="inlineStr">
        <is>
          <t>20352423921</t>
        </is>
      </c>
      <c r="C1117" t="inlineStr">
        <is>
          <t>COOPERATIVA AGRARIA CAFETALERA DIVISORIA LTDA</t>
        </is>
      </c>
      <c r="D1117" s="6" t="n">
        <v>2021</v>
      </c>
      <c r="F1117" t="inlineStr">
        <is>
          <t>PAC</t>
        </is>
      </c>
      <c r="G1117" s="4" t="n">
        <v>0</v>
      </c>
      <c r="H1117" s="4" t="n">
        <v>0</v>
      </c>
      <c r="I1117" s="4" t="n">
        <v>0</v>
      </c>
      <c r="J1117" s="4" t="n">
        <v>0</v>
      </c>
      <c r="K1117" s="4" t="n">
        <v>0</v>
      </c>
      <c r="L1117" s="3" t="n">
        <v>0</v>
      </c>
      <c r="M1117" s="3" t="n">
        <v>0</v>
      </c>
      <c r="N1117" s="3" t="n">
        <v>0</v>
      </c>
      <c r="O1117" s="4" t="str"/>
      <c r="P1117" s="4" t="str"/>
      <c r="Q1117" s="4" t="str"/>
      <c r="R1117" s="4" t="str"/>
      <c r="S1117" s="4" t="str"/>
      <c r="T1117" s="4" t="str"/>
      <c r="U1117" s="4" t="str"/>
      <c r="V1117" s="4" t="n">
        <v>1</v>
      </c>
    </row>
    <row r="1118">
      <c r="A1118" t="n">
        <v>142</v>
      </c>
      <c r="B1118" t="inlineStr">
        <is>
          <t>20352423921</t>
        </is>
      </c>
      <c r="C1118" t="inlineStr">
        <is>
          <t>COOPERATIVA AGRARIA CAFETALERA DIVISORIA LTDA</t>
        </is>
      </c>
      <c r="D1118" s="6" t="n">
        <v>2022</v>
      </c>
      <c r="F1118" t="inlineStr">
        <is>
          <t>PAC</t>
        </is>
      </c>
      <c r="G1118" s="4" t="n">
        <v>0</v>
      </c>
      <c r="H1118" s="4" t="n">
        <v>0</v>
      </c>
      <c r="I1118" s="4" t="n">
        <v>0</v>
      </c>
      <c r="J1118" s="4" t="n">
        <v>0</v>
      </c>
      <c r="K1118" s="4" t="n">
        <v>0</v>
      </c>
      <c r="L1118" s="3" t="n">
        <v>0</v>
      </c>
      <c r="M1118" s="3" t="n">
        <v>0</v>
      </c>
      <c r="N1118" s="3" t="n">
        <v>0</v>
      </c>
      <c r="O1118" s="4" t="str"/>
      <c r="P1118" s="4" t="str"/>
      <c r="Q1118" s="4" t="str"/>
      <c r="R1118" s="4" t="str"/>
      <c r="S1118" s="4" t="str"/>
      <c r="T1118" s="4" t="str"/>
      <c r="U1118" s="4" t="str"/>
      <c r="V1118" s="4" t="n">
        <v>1</v>
      </c>
    </row>
    <row r="1119">
      <c r="A1119" t="n">
        <v>142</v>
      </c>
      <c r="B1119" t="inlineStr">
        <is>
          <t>20352423921</t>
        </is>
      </c>
      <c r="C1119" t="inlineStr">
        <is>
          <t>COOPERATIVA AGRARIA CAFETALERA DIVISORIA LTDA</t>
        </is>
      </c>
      <c r="D1119" s="6" t="n">
        <v>2023</v>
      </c>
      <c r="F1119" t="inlineStr">
        <is>
          <t>PAC</t>
        </is>
      </c>
      <c r="G1119" s="4" t="n">
        <v>0</v>
      </c>
      <c r="H1119" s="4" t="n">
        <v>0</v>
      </c>
      <c r="I1119" s="4" t="n">
        <v>0</v>
      </c>
      <c r="J1119" s="4" t="n">
        <v>0</v>
      </c>
      <c r="K1119" s="4" t="n">
        <v>0</v>
      </c>
      <c r="L1119" s="3" t="n">
        <v>0</v>
      </c>
      <c r="M1119" s="3" t="n">
        <v>0</v>
      </c>
      <c r="N1119" s="3" t="n">
        <v>0</v>
      </c>
      <c r="O1119" s="4" t="n">
        <v>0</v>
      </c>
      <c r="P1119" s="4" t="n">
        <v>0</v>
      </c>
      <c r="Q1119" s="4" t="n">
        <v>0</v>
      </c>
      <c r="R1119" s="4" t="n">
        <v>0</v>
      </c>
      <c r="S1119" s="4" t="n">
        <v>0</v>
      </c>
      <c r="T1119" s="4" t="n">
        <v>0</v>
      </c>
      <c r="U1119" s="4" t="n">
        <v>0</v>
      </c>
      <c r="V1119" s="4" t="n">
        <v>1</v>
      </c>
    </row>
    <row r="1120">
      <c r="A1120" t="n">
        <v>142</v>
      </c>
      <c r="B1120" t="inlineStr">
        <is>
          <t>20352423921</t>
        </is>
      </c>
      <c r="C1120" t="inlineStr">
        <is>
          <t>COOPERATIVA AGRARIA CAFETALERA DIVISORIA LTDA</t>
        </is>
      </c>
      <c r="D1120" s="6" t="n">
        <v>2024</v>
      </c>
      <c r="F1120" t="inlineStr">
        <is>
          <t>PAC</t>
        </is>
      </c>
      <c r="G1120" s="4" t="n">
        <v>0</v>
      </c>
      <c r="H1120" s="4" t="n">
        <v>0</v>
      </c>
      <c r="I1120" s="4" t="n">
        <v>0</v>
      </c>
      <c r="J1120" s="4" t="n">
        <v>0</v>
      </c>
      <c r="K1120" s="4" t="n">
        <v>0</v>
      </c>
      <c r="L1120" s="3" t="n">
        <v>0</v>
      </c>
      <c r="M1120" s="3" t="n">
        <v>0</v>
      </c>
      <c r="N1120" s="3" t="n">
        <v>0</v>
      </c>
      <c r="O1120" s="4" t="n">
        <v>0</v>
      </c>
      <c r="P1120" s="4" t="n">
        <v>0</v>
      </c>
      <c r="Q1120" s="4" t="str"/>
      <c r="R1120" s="4" t="n">
        <v>0</v>
      </c>
      <c r="S1120" s="4" t="n">
        <v>0</v>
      </c>
      <c r="T1120" s="4" t="n">
        <v>0</v>
      </c>
      <c r="U1120" s="4" t="n">
        <v>0</v>
      </c>
      <c r="V1120" s="4" t="n">
        <v>1</v>
      </c>
    </row>
    <row r="1121">
      <c r="A1121" t="n">
        <v>142</v>
      </c>
      <c r="B1121" t="inlineStr">
        <is>
          <t>20352423921</t>
        </is>
      </c>
      <c r="C1121" t="inlineStr">
        <is>
          <t>COOPERATIVA AGRARIA CAFETALERA DIVISORIA LTDA</t>
        </is>
      </c>
      <c r="D1121" s="6" t="n">
        <v>2025</v>
      </c>
      <c r="F1121" t="inlineStr">
        <is>
          <t>PAC</t>
        </is>
      </c>
      <c r="G1121" s="4" t="n">
        <v>0</v>
      </c>
      <c r="H1121" s="4" t="n">
        <v>0</v>
      </c>
      <c r="I1121" s="4" t="n">
        <v>0</v>
      </c>
      <c r="J1121" s="4" t="n">
        <v>0</v>
      </c>
      <c r="K1121" s="4" t="n">
        <v>0</v>
      </c>
      <c r="L1121" s="3" t="n">
        <v>0</v>
      </c>
      <c r="M1121" s="3" t="n">
        <v>0</v>
      </c>
      <c r="N1121" s="3" t="n">
        <v>0</v>
      </c>
      <c r="O1121" s="4" t="n">
        <v>0</v>
      </c>
      <c r="P1121" s="4" t="n">
        <v>0</v>
      </c>
      <c r="Q1121" s="4" t="str"/>
      <c r="R1121" s="4" t="n">
        <v>0</v>
      </c>
      <c r="S1121" s="4" t="n">
        <v>0</v>
      </c>
      <c r="T1121" s="4" t="n">
        <v>0</v>
      </c>
      <c r="U1121" s="4" t="n">
        <v>0</v>
      </c>
      <c r="V1121" s="4" t="n">
        <v>1</v>
      </c>
    </row>
    <row r="1122">
      <c r="A1122" t="n">
        <v>143</v>
      </c>
      <c r="B1122" t="inlineStr">
        <is>
          <t>20529088176</t>
        </is>
      </c>
      <c r="C1122" t="inlineStr">
        <is>
          <t>PRODUCTORES ASOCIADOS DE PAPA AMARILLA TUMBAY "PAPATY"</t>
        </is>
      </c>
      <c r="D1122" s="6" t="n">
        <v>2018</v>
      </c>
      <c r="E1122" t="n">
        <v>1</v>
      </c>
      <c r="F1122" t="inlineStr">
        <is>
          <t>PAC</t>
        </is>
      </c>
      <c r="G1122" s="4" t="str"/>
      <c r="H1122" s="4" t="str"/>
      <c r="I1122" s="4" t="n">
        <v>33</v>
      </c>
      <c r="J1122" s="4" t="str"/>
      <c r="K1122" s="4" t="str"/>
      <c r="L1122" s="3" t="str"/>
      <c r="M1122" s="3" t="str"/>
      <c r="N1122" s="3" t="n">
        <v>15600</v>
      </c>
      <c r="O1122" s="4" t="str"/>
      <c r="P1122" s="4" t="str"/>
      <c r="Q1122" s="4" t="str"/>
      <c r="R1122" s="4" t="str"/>
      <c r="S1122" s="4" t="str"/>
      <c r="T1122" s="4" t="str"/>
      <c r="U1122" s="4" t="str"/>
      <c r="V1122" s="4" t="n">
        <v>1</v>
      </c>
    </row>
    <row r="1123">
      <c r="A1123" t="n">
        <v>143</v>
      </c>
      <c r="B1123" t="inlineStr">
        <is>
          <t>20529088176</t>
        </is>
      </c>
      <c r="C1123" t="inlineStr">
        <is>
          <t>PRODUCTORES ASOCIADOS DE PAPA AMARILLA TUMBAY "PAPATY"</t>
        </is>
      </c>
      <c r="D1123" s="6" t="n">
        <v>2019</v>
      </c>
      <c r="E1123" t="n">
        <v>1</v>
      </c>
      <c r="F1123" t="inlineStr">
        <is>
          <t>PAC</t>
        </is>
      </c>
      <c r="G1123" s="4" t="n">
        <v>24</v>
      </c>
      <c r="H1123" s="4" t="n">
        <v>10</v>
      </c>
      <c r="I1123" s="4" t="n">
        <v>34</v>
      </c>
      <c r="J1123" s="4" t="str"/>
      <c r="K1123" s="4" t="str"/>
      <c r="L1123" s="3" t="n">
        <v>19150</v>
      </c>
      <c r="M1123" s="3" t="n">
        <v>0</v>
      </c>
      <c r="N1123" s="3" t="n">
        <v>19150</v>
      </c>
      <c r="O1123" s="4" t="str"/>
      <c r="P1123" s="4" t="str"/>
      <c r="Q1123" s="4" t="str"/>
      <c r="R1123" s="4" t="str"/>
      <c r="S1123" s="4" t="str"/>
      <c r="T1123" s="4" t="str"/>
      <c r="U1123" s="4" t="str"/>
      <c r="V1123" s="4" t="n">
        <v>1</v>
      </c>
    </row>
    <row r="1124">
      <c r="A1124" t="n">
        <v>143</v>
      </c>
      <c r="B1124" t="inlineStr">
        <is>
          <t>20529088176</t>
        </is>
      </c>
      <c r="C1124" t="inlineStr">
        <is>
          <t>PRODUCTORES ASOCIADOS DE PAPA AMARILLA TUMBAY "PAPATY"</t>
        </is>
      </c>
      <c r="D1124" s="6" t="n">
        <v>2020</v>
      </c>
      <c r="E1124" t="n">
        <v>1</v>
      </c>
      <c r="F1124" t="inlineStr">
        <is>
          <t>PAC</t>
        </is>
      </c>
      <c r="G1124" s="4" t="n">
        <v>23</v>
      </c>
      <c r="H1124" s="4" t="n">
        <v>10</v>
      </c>
      <c r="I1124" s="4" t="n">
        <v>33</v>
      </c>
      <c r="J1124" s="4" t="n">
        <v>0</v>
      </c>
      <c r="K1124" s="4" t="n">
        <v>0</v>
      </c>
      <c r="L1124" s="3" t="n">
        <v>34605</v>
      </c>
      <c r="M1124" s="3" t="n">
        <v>0</v>
      </c>
      <c r="N1124" s="3" t="n">
        <v>34605</v>
      </c>
      <c r="O1124" s="4" t="str"/>
      <c r="P1124" s="4" t="str"/>
      <c r="Q1124" s="4" t="str"/>
      <c r="R1124" s="4" t="str"/>
      <c r="S1124" s="4" t="str"/>
      <c r="T1124" s="4" t="str"/>
      <c r="U1124" s="4" t="str"/>
      <c r="V1124" s="4" t="n">
        <v>1</v>
      </c>
    </row>
    <row r="1125">
      <c r="A1125" t="n">
        <v>143</v>
      </c>
      <c r="B1125" t="inlineStr">
        <is>
          <t>20529088176</t>
        </is>
      </c>
      <c r="C1125" t="inlineStr">
        <is>
          <t>PRODUCTORES ASOCIADOS DE PAPA AMARILLA TUMBAY "PAPATY"</t>
        </is>
      </c>
      <c r="D1125" s="6" t="n">
        <v>2021</v>
      </c>
      <c r="E1125" t="n">
        <v>1</v>
      </c>
      <c r="F1125" t="inlineStr">
        <is>
          <t>PAC</t>
        </is>
      </c>
      <c r="G1125" s="4" t="n">
        <v>7</v>
      </c>
      <c r="H1125" s="4" t="n">
        <v>13</v>
      </c>
      <c r="I1125" s="4" t="n">
        <v>20</v>
      </c>
      <c r="J1125" s="4" t="n">
        <v>31</v>
      </c>
      <c r="K1125" s="4" t="n">
        <v>3</v>
      </c>
      <c r="L1125" s="3" t="n">
        <v>60000</v>
      </c>
      <c r="M1125" s="3" t="n">
        <v>0</v>
      </c>
      <c r="N1125" s="3" t="n">
        <v>60000</v>
      </c>
      <c r="O1125" s="4" t="str"/>
      <c r="P1125" s="4" t="str"/>
      <c r="Q1125" s="4" t="str"/>
      <c r="R1125" s="4" t="str"/>
      <c r="S1125" s="4" t="str"/>
      <c r="T1125" s="4" t="str"/>
      <c r="U1125" s="4" t="str"/>
      <c r="V1125" s="4" t="n">
        <v>1</v>
      </c>
    </row>
    <row r="1126">
      <c r="A1126" t="n">
        <v>143</v>
      </c>
      <c r="B1126" t="inlineStr">
        <is>
          <t>20529088176</t>
        </is>
      </c>
      <c r="C1126" t="inlineStr">
        <is>
          <t>PRODUCTORES ASOCIADOS DE PAPA AMARILLA TUMBAY "PAPATY"</t>
        </is>
      </c>
      <c r="D1126" s="6" t="n">
        <v>2022</v>
      </c>
      <c r="E1126" t="n">
        <v>1</v>
      </c>
      <c r="F1126" t="inlineStr">
        <is>
          <t>PAC</t>
        </is>
      </c>
      <c r="G1126" s="4" t="n">
        <v>7</v>
      </c>
      <c r="H1126" s="4" t="n">
        <v>13</v>
      </c>
      <c r="I1126" s="4" t="n">
        <v>20</v>
      </c>
      <c r="J1126" s="4" t="n">
        <v>46</v>
      </c>
      <c r="K1126" s="4" t="n">
        <v>2</v>
      </c>
      <c r="L1126" s="3" t="n">
        <v>20000</v>
      </c>
      <c r="M1126" s="3" t="n">
        <v>0</v>
      </c>
      <c r="N1126" s="3" t="n">
        <v>20000</v>
      </c>
      <c r="O1126" s="4" t="str"/>
      <c r="P1126" s="4" t="str"/>
      <c r="Q1126" s="4" t="str"/>
      <c r="R1126" s="4" t="str"/>
      <c r="S1126" s="4" t="str"/>
      <c r="T1126" s="4" t="str"/>
      <c r="U1126" s="4" t="str"/>
      <c r="V1126" s="4" t="n">
        <v>1</v>
      </c>
    </row>
    <row r="1127">
      <c r="A1127" t="n">
        <v>143</v>
      </c>
      <c r="B1127" t="inlineStr">
        <is>
          <t>20529088176</t>
        </is>
      </c>
      <c r="C1127" t="inlineStr">
        <is>
          <t>PRODUCTORES ASOCIADOS DE PAPA AMARILLA TUMBAY "PAPATY"</t>
        </is>
      </c>
      <c r="D1127" s="6" t="n">
        <v>2023</v>
      </c>
      <c r="E1127" t="n">
        <v>0</v>
      </c>
      <c r="F1127" t="inlineStr">
        <is>
          <t>PAC</t>
        </is>
      </c>
      <c r="G1127" s="4" t="n">
        <v>0</v>
      </c>
      <c r="H1127" s="4" t="n">
        <v>0</v>
      </c>
      <c r="I1127" s="4" t="n">
        <v>0</v>
      </c>
      <c r="J1127" s="4" t="n">
        <v>0</v>
      </c>
      <c r="K1127" s="4" t="n">
        <v>0</v>
      </c>
      <c r="L1127" s="3" t="n">
        <v>5062.2</v>
      </c>
      <c r="M1127" s="3" t="n">
        <v>0</v>
      </c>
      <c r="N1127" s="3" t="n">
        <v>5062.2</v>
      </c>
      <c r="O1127" s="4" t="n">
        <v>0</v>
      </c>
      <c r="P1127" s="4" t="n">
        <v>0</v>
      </c>
      <c r="Q1127" s="4" t="n">
        <v>0</v>
      </c>
      <c r="R1127" s="4" t="n">
        <v>5062.2</v>
      </c>
      <c r="S1127" s="4" t="n">
        <v>0</v>
      </c>
      <c r="T1127" s="4" t="n">
        <v>0</v>
      </c>
      <c r="U1127" s="4" t="n">
        <v>5062.2</v>
      </c>
      <c r="V1127" s="4" t="n">
        <v>1</v>
      </c>
    </row>
    <row r="1128">
      <c r="A1128" t="n">
        <v>143</v>
      </c>
      <c r="B1128" t="inlineStr">
        <is>
          <t>20529088176</t>
        </is>
      </c>
      <c r="C1128" t="inlineStr">
        <is>
          <t>PRODUCTORES ASOCIADOS DE PAPA AMARILLA TUMBAY "PAPATY"</t>
        </is>
      </c>
      <c r="D1128" s="6" t="n">
        <v>2024</v>
      </c>
      <c r="F1128" t="inlineStr">
        <is>
          <t>PAC</t>
        </is>
      </c>
      <c r="G1128" s="4" t="n">
        <v>0</v>
      </c>
      <c r="H1128" s="4" t="n">
        <v>0</v>
      </c>
      <c r="I1128" s="4" t="n">
        <v>0</v>
      </c>
      <c r="J1128" s="4" t="n">
        <v>0</v>
      </c>
      <c r="K1128" s="4" t="n">
        <v>0</v>
      </c>
      <c r="L1128" s="3" t="n">
        <v>0</v>
      </c>
      <c r="M1128" s="3" t="n">
        <v>0</v>
      </c>
      <c r="N1128" s="3" t="n">
        <v>0</v>
      </c>
      <c r="O1128" s="4" t="n">
        <v>0</v>
      </c>
      <c r="P1128" s="4" t="n">
        <v>0</v>
      </c>
      <c r="Q1128" s="4" t="str"/>
      <c r="R1128" s="4" t="n">
        <v>0</v>
      </c>
      <c r="S1128" s="4" t="n">
        <v>0</v>
      </c>
      <c r="T1128" s="4" t="n">
        <v>0</v>
      </c>
      <c r="U1128" s="4" t="n">
        <v>0</v>
      </c>
      <c r="V1128" s="4" t="n">
        <v>1</v>
      </c>
    </row>
    <row r="1129">
      <c r="A1129" t="n">
        <v>143</v>
      </c>
      <c r="B1129" t="inlineStr">
        <is>
          <t>20529088176</t>
        </is>
      </c>
      <c r="C1129" t="inlineStr">
        <is>
          <t>PRODUCTORES ASOCIADOS DE PAPA AMARILLA TUMBAY "PAPATY"</t>
        </is>
      </c>
      <c r="D1129" s="6" t="n">
        <v>2025</v>
      </c>
      <c r="F1129" t="inlineStr">
        <is>
          <t>PAC</t>
        </is>
      </c>
      <c r="G1129" s="4" t="n">
        <v>0</v>
      </c>
      <c r="H1129" s="4" t="n">
        <v>0</v>
      </c>
      <c r="I1129" s="4" t="n">
        <v>0</v>
      </c>
      <c r="J1129" s="4" t="n">
        <v>0</v>
      </c>
      <c r="K1129" s="4" t="n">
        <v>0</v>
      </c>
      <c r="L1129" s="3" t="n">
        <v>0</v>
      </c>
      <c r="M1129" s="3" t="n">
        <v>0</v>
      </c>
      <c r="N1129" s="3" t="n">
        <v>0</v>
      </c>
      <c r="O1129" s="4" t="n">
        <v>0</v>
      </c>
      <c r="P1129" s="4" t="n">
        <v>0</v>
      </c>
      <c r="Q1129" s="4" t="str"/>
      <c r="R1129" s="4" t="n">
        <v>0</v>
      </c>
      <c r="S1129" s="4" t="n">
        <v>0</v>
      </c>
      <c r="T1129" s="4" t="n">
        <v>0</v>
      </c>
      <c r="U1129" s="4" t="n">
        <v>0</v>
      </c>
      <c r="V1129" s="4" t="n">
        <v>1</v>
      </c>
    </row>
    <row r="1130">
      <c r="A1130" t="n">
        <v>144</v>
      </c>
      <c r="B1130" t="inlineStr">
        <is>
          <t>20600720733</t>
        </is>
      </c>
      <c r="C1130" t="inlineStr">
        <is>
          <t>COOPERATIVA AGRARIA VALLE DEL MONZON CAV MONZON</t>
        </is>
      </c>
      <c r="D1130" s="6" t="n">
        <v>2018</v>
      </c>
      <c r="F1130" t="inlineStr">
        <is>
          <t>PAC</t>
        </is>
      </c>
      <c r="G1130" s="4" t="str"/>
      <c r="H1130" s="4" t="str"/>
      <c r="I1130" s="4" t="n">
        <v>141</v>
      </c>
      <c r="J1130" s="4" t="str"/>
      <c r="K1130" s="4" t="str"/>
      <c r="L1130" s="3" t="str"/>
      <c r="M1130" s="3" t="str"/>
      <c r="N1130" s="3" t="n">
        <v>0</v>
      </c>
      <c r="O1130" s="4" t="str"/>
      <c r="P1130" s="4" t="str"/>
      <c r="Q1130" s="4" t="str"/>
      <c r="R1130" s="4" t="str"/>
      <c r="S1130" s="4" t="str"/>
      <c r="T1130" s="4" t="str"/>
      <c r="U1130" s="4" t="str"/>
      <c r="V1130" s="4" t="n">
        <v>1</v>
      </c>
    </row>
    <row r="1131">
      <c r="A1131" t="n">
        <v>144</v>
      </c>
      <c r="B1131" t="inlineStr">
        <is>
          <t>20600720733</t>
        </is>
      </c>
      <c r="C1131" t="inlineStr">
        <is>
          <t>COOPERATIVA AGRARIA VALLE DEL MONZON CAV MONZON</t>
        </is>
      </c>
      <c r="D1131" s="6" t="n">
        <v>2019</v>
      </c>
      <c r="E1131" t="n">
        <v>1</v>
      </c>
      <c r="F1131" t="inlineStr">
        <is>
          <t>PAC</t>
        </is>
      </c>
      <c r="G1131" s="4" t="n">
        <v>22</v>
      </c>
      <c r="H1131" s="4" t="n">
        <v>0</v>
      </c>
      <c r="I1131" s="4" t="n">
        <v>22</v>
      </c>
      <c r="J1131" s="4" t="str"/>
      <c r="K1131" s="4" t="str"/>
      <c r="L1131" s="3" t="n">
        <v>176729.13</v>
      </c>
      <c r="M1131" s="3" t="n">
        <v>0</v>
      </c>
      <c r="N1131" s="3" t="n">
        <v>176729.13</v>
      </c>
      <c r="O1131" s="4" t="str"/>
      <c r="P1131" s="4" t="str"/>
      <c r="Q1131" s="4" t="str"/>
      <c r="R1131" s="4" t="str"/>
      <c r="S1131" s="4" t="str"/>
      <c r="T1131" s="4" t="str"/>
      <c r="U1131" s="4" t="str"/>
      <c r="V1131" s="4" t="n">
        <v>1</v>
      </c>
    </row>
    <row r="1132">
      <c r="A1132" t="n">
        <v>144</v>
      </c>
      <c r="B1132" t="inlineStr">
        <is>
          <t>20600720733</t>
        </is>
      </c>
      <c r="C1132" t="inlineStr">
        <is>
          <t>COOPERATIVA AGRARIA VALLE DEL MONZON CAV MONZON</t>
        </is>
      </c>
      <c r="D1132" s="6" t="n">
        <v>2020</v>
      </c>
      <c r="F1132" t="inlineStr">
        <is>
          <t>PAC</t>
        </is>
      </c>
      <c r="G1132" s="4" t="n">
        <v>0</v>
      </c>
      <c r="H1132" s="4" t="n">
        <v>0</v>
      </c>
      <c r="I1132" s="4" t="n">
        <v>0</v>
      </c>
      <c r="J1132" s="4" t="n">
        <v>0</v>
      </c>
      <c r="K1132" s="4" t="n">
        <v>0</v>
      </c>
      <c r="L1132" s="3" t="n">
        <v>0</v>
      </c>
      <c r="M1132" s="3" t="n">
        <v>0</v>
      </c>
      <c r="N1132" s="3" t="n">
        <v>0</v>
      </c>
      <c r="O1132" s="4" t="str"/>
      <c r="P1132" s="4" t="str"/>
      <c r="Q1132" s="4" t="str"/>
      <c r="R1132" s="4" t="str"/>
      <c r="S1132" s="4" t="str"/>
      <c r="T1132" s="4" t="str"/>
      <c r="U1132" s="4" t="str"/>
      <c r="V1132" s="4" t="n">
        <v>1</v>
      </c>
    </row>
    <row r="1133">
      <c r="A1133" t="n">
        <v>144</v>
      </c>
      <c r="B1133" t="inlineStr">
        <is>
          <t>20600720733</t>
        </is>
      </c>
      <c r="C1133" t="inlineStr">
        <is>
          <t>COOPERATIVA AGRARIA VALLE DEL MONZON CAV MONZON</t>
        </is>
      </c>
      <c r="D1133" s="6" t="n">
        <v>2021</v>
      </c>
      <c r="F1133" t="inlineStr">
        <is>
          <t>PAC</t>
        </is>
      </c>
      <c r="G1133" s="4" t="n">
        <v>0</v>
      </c>
      <c r="H1133" s="4" t="n">
        <v>0</v>
      </c>
      <c r="I1133" s="4" t="n">
        <v>0</v>
      </c>
      <c r="J1133" s="4" t="n">
        <v>0</v>
      </c>
      <c r="K1133" s="4" t="n">
        <v>0</v>
      </c>
      <c r="L1133" s="3" t="n">
        <v>0</v>
      </c>
      <c r="M1133" s="3" t="n">
        <v>0</v>
      </c>
      <c r="N1133" s="3" t="n">
        <v>0</v>
      </c>
      <c r="O1133" s="4" t="str"/>
      <c r="P1133" s="4" t="str"/>
      <c r="Q1133" s="4" t="str"/>
      <c r="R1133" s="4" t="str"/>
      <c r="S1133" s="4" t="str"/>
      <c r="T1133" s="4" t="str"/>
      <c r="U1133" s="4" t="str"/>
      <c r="V1133" s="4" t="n">
        <v>1</v>
      </c>
    </row>
    <row r="1134">
      <c r="A1134" t="n">
        <v>144</v>
      </c>
      <c r="B1134" t="inlineStr">
        <is>
          <t>20600720733</t>
        </is>
      </c>
      <c r="C1134" t="inlineStr">
        <is>
          <t>COOPERATIVA AGRARIA VALLE DEL MONZON CAV MONZON</t>
        </is>
      </c>
      <c r="D1134" s="6" t="n">
        <v>2022</v>
      </c>
      <c r="F1134" t="inlineStr">
        <is>
          <t>PAC</t>
        </is>
      </c>
      <c r="G1134" s="4" t="n">
        <v>0</v>
      </c>
      <c r="H1134" s="4" t="n">
        <v>0</v>
      </c>
      <c r="I1134" s="4" t="n">
        <v>0</v>
      </c>
      <c r="J1134" s="4" t="n">
        <v>0</v>
      </c>
      <c r="K1134" s="4" t="n">
        <v>0</v>
      </c>
      <c r="L1134" s="3" t="n">
        <v>0</v>
      </c>
      <c r="M1134" s="3" t="n">
        <v>0</v>
      </c>
      <c r="N1134" s="3" t="n">
        <v>0</v>
      </c>
      <c r="O1134" s="4" t="str"/>
      <c r="P1134" s="4" t="str"/>
      <c r="Q1134" s="4" t="str"/>
      <c r="R1134" s="4" t="str"/>
      <c r="S1134" s="4" t="str"/>
      <c r="T1134" s="4" t="str"/>
      <c r="U1134" s="4" t="str"/>
      <c r="V1134" s="4" t="n">
        <v>1</v>
      </c>
    </row>
    <row r="1135">
      <c r="A1135" t="n">
        <v>144</v>
      </c>
      <c r="B1135" t="inlineStr">
        <is>
          <t>20600720733</t>
        </is>
      </c>
      <c r="C1135" t="inlineStr">
        <is>
          <t>COOPERATIVA AGRARIA VALLE DEL MONZON CAV MONZON</t>
        </is>
      </c>
      <c r="D1135" s="6" t="n">
        <v>2023</v>
      </c>
      <c r="E1135" t="n">
        <v>1</v>
      </c>
      <c r="F1135" t="inlineStr">
        <is>
          <t>PAC</t>
        </is>
      </c>
      <c r="G1135" s="4" t="n">
        <v>38</v>
      </c>
      <c r="H1135" s="4" t="n">
        <v>7</v>
      </c>
      <c r="I1135" s="4" t="n">
        <v>45</v>
      </c>
      <c r="J1135" s="4" t="n">
        <v>52</v>
      </c>
      <c r="K1135" s="4" t="n">
        <v>2</v>
      </c>
      <c r="L1135" s="3" t="n">
        <v>58864.35</v>
      </c>
      <c r="M1135" s="3" t="n">
        <v>0</v>
      </c>
      <c r="N1135" s="3" t="n">
        <v>58864.35</v>
      </c>
      <c r="O1135" s="4" t="n">
        <v>626.4</v>
      </c>
      <c r="P1135" s="4" t="n">
        <v>0</v>
      </c>
      <c r="Q1135" s="4" t="n">
        <v>0</v>
      </c>
      <c r="R1135" s="4" t="n">
        <v>58237.95</v>
      </c>
      <c r="S1135" s="4" t="n">
        <v>0</v>
      </c>
      <c r="T1135" s="4" t="n">
        <v>0</v>
      </c>
      <c r="U1135" s="4" t="n">
        <v>58864.35</v>
      </c>
      <c r="V1135" s="4" t="n">
        <v>1</v>
      </c>
    </row>
    <row r="1136">
      <c r="A1136" t="n">
        <v>144</v>
      </c>
      <c r="B1136" t="inlineStr">
        <is>
          <t>20600720733</t>
        </is>
      </c>
      <c r="C1136" t="inlineStr">
        <is>
          <t>COOPERATIVA AGRARIA VALLE DEL MONZON CAV MONZON</t>
        </is>
      </c>
      <c r="D1136" s="6" t="n">
        <v>2024</v>
      </c>
      <c r="E1136" t="n">
        <v>1</v>
      </c>
      <c r="F1136" t="inlineStr">
        <is>
          <t>PAC</t>
        </is>
      </c>
      <c r="G1136" s="4" t="n">
        <v>28</v>
      </c>
      <c r="H1136" s="4" t="n">
        <v>8</v>
      </c>
      <c r="I1136" s="4" t="n">
        <v>36</v>
      </c>
      <c r="J1136" s="4" t="n">
        <v>56</v>
      </c>
      <c r="K1136" s="4" t="n">
        <v>0</v>
      </c>
      <c r="L1136" s="3" t="n">
        <v>226629</v>
      </c>
      <c r="M1136" s="3" t="n">
        <v>0</v>
      </c>
      <c r="N1136" s="3" t="n">
        <v>226629</v>
      </c>
      <c r="O1136" s="4" t="n">
        <v>0</v>
      </c>
      <c r="P1136" s="4" t="n">
        <v>226629</v>
      </c>
      <c r="Q1136" s="4" t="str"/>
      <c r="R1136" s="4" t="n">
        <v>0</v>
      </c>
      <c r="S1136" s="4" t="n">
        <v>0</v>
      </c>
      <c r="T1136" s="4" t="n">
        <v>0</v>
      </c>
      <c r="U1136" s="4" t="n">
        <v>226629</v>
      </c>
      <c r="V1136" s="4" t="n">
        <v>1</v>
      </c>
    </row>
    <row r="1137">
      <c r="A1137" t="n">
        <v>144</v>
      </c>
      <c r="B1137" t="inlineStr">
        <is>
          <t>20600720733</t>
        </is>
      </c>
      <c r="C1137" t="inlineStr">
        <is>
          <t>COOPERATIVA AGRARIA VALLE DEL MONZON CAV MONZON</t>
        </is>
      </c>
      <c r="D1137" s="6" t="n">
        <v>2025</v>
      </c>
      <c r="E1137" t="n">
        <v>1</v>
      </c>
      <c r="F1137" t="inlineStr">
        <is>
          <t>PAC</t>
        </is>
      </c>
      <c r="G1137" s="4" t="n">
        <v>22</v>
      </c>
      <c r="H1137" s="4" t="n">
        <v>10</v>
      </c>
      <c r="I1137" s="4" t="n">
        <v>32</v>
      </c>
      <c r="J1137" s="4" t="n">
        <v>32</v>
      </c>
      <c r="K1137" s="4" t="n">
        <v>0</v>
      </c>
      <c r="L1137" s="3" t="n">
        <v>61650</v>
      </c>
      <c r="M1137" s="3" t="n">
        <v>0</v>
      </c>
      <c r="N1137" s="3" t="n">
        <v>61650</v>
      </c>
      <c r="O1137" s="4" t="n">
        <v>0</v>
      </c>
      <c r="P1137" s="4" t="n">
        <v>61650</v>
      </c>
      <c r="Q1137" s="4" t="str"/>
      <c r="R1137" s="4" t="n">
        <v>0</v>
      </c>
      <c r="S1137" s="4" t="n">
        <v>0</v>
      </c>
      <c r="T1137" s="4" t="n">
        <v>0</v>
      </c>
      <c r="U1137" s="4" t="n">
        <v>61650</v>
      </c>
      <c r="V1137" s="4" t="n">
        <v>1</v>
      </c>
    </row>
    <row r="1138">
      <c r="A1138" t="n">
        <v>145</v>
      </c>
      <c r="B1138" t="inlineStr">
        <is>
          <t>20542299330</t>
        </is>
      </c>
      <c r="C1138" t="inlineStr">
        <is>
          <t>ASOCIACION DE PRODUCTORES AGROPECUARIOS DE SHUCUSHYACU FLOR DE CACAO.</t>
        </is>
      </c>
      <c r="D1138" s="6" t="n">
        <v>2018</v>
      </c>
      <c r="F1138" t="inlineStr">
        <is>
          <t>PAC</t>
        </is>
      </c>
      <c r="G1138" s="4" t="str"/>
      <c r="H1138" s="4" t="str"/>
      <c r="I1138" s="4" t="n">
        <v>0</v>
      </c>
      <c r="J1138" s="4" t="str"/>
      <c r="K1138" s="4" t="str"/>
      <c r="L1138" s="3" t="str"/>
      <c r="M1138" s="3" t="str"/>
      <c r="N1138" s="3" t="str"/>
      <c r="O1138" s="4" t="str"/>
      <c r="P1138" s="4" t="str"/>
      <c r="Q1138" s="4" t="str"/>
      <c r="R1138" s="4" t="str"/>
      <c r="S1138" s="4" t="str"/>
      <c r="T1138" s="4" t="str"/>
      <c r="U1138" s="4" t="str"/>
      <c r="V1138" s="4" t="n">
        <v>1</v>
      </c>
    </row>
    <row r="1139">
      <c r="A1139" t="n">
        <v>145</v>
      </c>
      <c r="B1139" t="inlineStr">
        <is>
          <t>20542299330</t>
        </is>
      </c>
      <c r="C1139" t="inlineStr">
        <is>
          <t>ASOCIACION DE PRODUCTORES AGROPECUARIOS DE SHUCUSHYACU FLOR DE CACAO.</t>
        </is>
      </c>
      <c r="D1139" s="6" t="n">
        <v>2019</v>
      </c>
      <c r="F1139" t="inlineStr">
        <is>
          <t>PAC</t>
        </is>
      </c>
      <c r="G1139" s="4" t="n">
        <v>0</v>
      </c>
      <c r="H1139" s="4" t="n">
        <v>0</v>
      </c>
      <c r="I1139" s="4" t="n">
        <v>0</v>
      </c>
      <c r="J1139" s="4" t="str"/>
      <c r="K1139" s="4" t="str"/>
      <c r="L1139" s="3" t="str"/>
      <c r="M1139" s="3" t="str"/>
      <c r="N1139" s="3" t="str"/>
      <c r="O1139" s="4" t="str"/>
      <c r="P1139" s="4" t="str"/>
      <c r="Q1139" s="4" t="str"/>
      <c r="R1139" s="4" t="str"/>
      <c r="S1139" s="4" t="str"/>
      <c r="T1139" s="4" t="str"/>
      <c r="U1139" s="4" t="str"/>
      <c r="V1139" s="4" t="n">
        <v>1</v>
      </c>
    </row>
    <row r="1140">
      <c r="A1140" t="n">
        <v>145</v>
      </c>
      <c r="B1140" t="inlineStr">
        <is>
          <t>20542299330</t>
        </is>
      </c>
      <c r="C1140" t="inlineStr">
        <is>
          <t>ASOCIACION DE PRODUCTORES AGROPECUARIOS DE SHUCUSHYACU FLOR DE CACAO.</t>
        </is>
      </c>
      <c r="D1140" s="6" t="n">
        <v>2020</v>
      </c>
      <c r="F1140" t="inlineStr">
        <is>
          <t>PAC</t>
        </is>
      </c>
      <c r="G1140" s="4" t="n">
        <v>0</v>
      </c>
      <c r="H1140" s="4" t="n">
        <v>0</v>
      </c>
      <c r="I1140" s="4" t="n">
        <v>0</v>
      </c>
      <c r="J1140" s="4" t="str"/>
      <c r="K1140" s="4" t="str"/>
      <c r="L1140" s="3" t="str"/>
      <c r="M1140" s="3" t="str"/>
      <c r="N1140" s="3" t="str"/>
      <c r="O1140" s="4" t="str"/>
      <c r="P1140" s="4" t="str"/>
      <c r="Q1140" s="4" t="str"/>
      <c r="R1140" s="4" t="str"/>
      <c r="S1140" s="4" t="str"/>
      <c r="T1140" s="4" t="str"/>
      <c r="U1140" s="4" t="str"/>
      <c r="V1140" s="4" t="n">
        <v>1</v>
      </c>
    </row>
    <row r="1141">
      <c r="A1141" t="n">
        <v>145</v>
      </c>
      <c r="B1141" t="inlineStr">
        <is>
          <t>20542299330</t>
        </is>
      </c>
      <c r="C1141" t="inlineStr">
        <is>
          <t>ASOCIACION DE PRODUCTORES AGROPECUARIOS DE SHUCUSHYACU FLOR DE CACAO.</t>
        </is>
      </c>
      <c r="D1141" s="6" t="n">
        <v>2021</v>
      </c>
      <c r="F1141" t="inlineStr">
        <is>
          <t>PAC</t>
        </is>
      </c>
      <c r="G1141" s="4" t="n">
        <v>0</v>
      </c>
      <c r="H1141" s="4" t="n">
        <v>0</v>
      </c>
      <c r="I1141" s="4" t="n">
        <v>0</v>
      </c>
      <c r="J1141" s="4" t="str"/>
      <c r="K1141" s="4" t="str"/>
      <c r="L1141" s="3" t="str"/>
      <c r="M1141" s="3" t="str"/>
      <c r="N1141" s="3" t="str"/>
      <c r="O1141" s="4" t="str"/>
      <c r="P1141" s="4" t="str"/>
      <c r="Q1141" s="4" t="str"/>
      <c r="R1141" s="4" t="str"/>
      <c r="S1141" s="4" t="str"/>
      <c r="T1141" s="4" t="str"/>
      <c r="U1141" s="4" t="str"/>
      <c r="V1141" s="4" t="n">
        <v>1</v>
      </c>
    </row>
    <row r="1142">
      <c r="A1142" t="n">
        <v>145</v>
      </c>
      <c r="B1142" t="inlineStr">
        <is>
          <t>20542299330</t>
        </is>
      </c>
      <c r="C1142" t="inlineStr">
        <is>
          <t>ASOCIACION DE PRODUCTORES AGROPECUARIOS DE SHUCUSHYACU FLOR DE CACAO.</t>
        </is>
      </c>
      <c r="D1142" s="6" t="n">
        <v>2022</v>
      </c>
      <c r="F1142" t="inlineStr">
        <is>
          <t>PAC</t>
        </is>
      </c>
      <c r="G1142" s="4" t="n">
        <v>0</v>
      </c>
      <c r="H1142" s="4" t="n">
        <v>0</v>
      </c>
      <c r="I1142" s="4" t="n">
        <v>0</v>
      </c>
      <c r="J1142" s="4" t="str"/>
      <c r="K1142" s="4" t="str"/>
      <c r="L1142" s="3" t="str"/>
      <c r="M1142" s="3" t="str"/>
      <c r="N1142" s="3" t="str"/>
      <c r="O1142" s="4" t="str"/>
      <c r="P1142" s="4" t="str"/>
      <c r="Q1142" s="4" t="str"/>
      <c r="R1142" s="4" t="str"/>
      <c r="S1142" s="4" t="str"/>
      <c r="T1142" s="4" t="str"/>
      <c r="U1142" s="4" t="str"/>
      <c r="V1142" s="4" t="n">
        <v>1</v>
      </c>
    </row>
    <row r="1143">
      <c r="A1143" t="n">
        <v>145</v>
      </c>
      <c r="B1143" t="inlineStr">
        <is>
          <t>20542299330</t>
        </is>
      </c>
      <c r="C1143" t="inlineStr">
        <is>
          <t>ASOCIACION DE PRODUCTORES AGROPECUARIOS DE SHUCUSHYACU FLOR DE CACAO.</t>
        </is>
      </c>
      <c r="D1143" s="6" t="n">
        <v>2023</v>
      </c>
      <c r="F1143" t="inlineStr">
        <is>
          <t>PAC</t>
        </is>
      </c>
      <c r="G1143" s="4" t="n">
        <v>0</v>
      </c>
      <c r="H1143" s="4" t="n">
        <v>0</v>
      </c>
      <c r="I1143" s="4" t="n">
        <v>0</v>
      </c>
      <c r="J1143" s="4" t="str"/>
      <c r="K1143" s="4" t="str"/>
      <c r="L1143" s="3" t="str"/>
      <c r="M1143" s="3" t="str"/>
      <c r="N1143" s="3" t="str"/>
      <c r="O1143" s="4" t="str"/>
      <c r="P1143" s="4" t="str"/>
      <c r="Q1143" s="4" t="str"/>
      <c r="R1143" s="4" t="str"/>
      <c r="S1143" s="4" t="str"/>
      <c r="T1143" s="4" t="str"/>
      <c r="U1143" s="4" t="str"/>
      <c r="V1143" s="4" t="n">
        <v>1</v>
      </c>
    </row>
    <row r="1144">
      <c r="A1144" t="n">
        <v>145</v>
      </c>
      <c r="B1144" t="inlineStr">
        <is>
          <t>20542299330</t>
        </is>
      </c>
      <c r="C1144" t="inlineStr">
        <is>
          <t>ASOCIACION DE PRODUCTORES AGROPECUARIOS DE SHUCUSHYACU FLOR DE CACAO.</t>
        </is>
      </c>
      <c r="D1144" s="6" t="n">
        <v>2024</v>
      </c>
      <c r="F1144" t="inlineStr">
        <is>
          <t>PAC</t>
        </is>
      </c>
      <c r="G1144" s="4" t="n">
        <v>0</v>
      </c>
      <c r="H1144" s="4" t="n">
        <v>0</v>
      </c>
      <c r="I1144" s="4" t="n">
        <v>0</v>
      </c>
      <c r="J1144" s="4" t="str"/>
      <c r="K1144" s="4" t="str"/>
      <c r="L1144" s="3" t="str"/>
      <c r="M1144" s="3" t="str"/>
      <c r="N1144" s="3" t="str"/>
      <c r="O1144" s="4" t="str"/>
      <c r="P1144" s="4" t="str"/>
      <c r="Q1144" s="4" t="str"/>
      <c r="R1144" s="4" t="str"/>
      <c r="S1144" s="4" t="str"/>
      <c r="T1144" s="4" t="str"/>
      <c r="U1144" s="4" t="str"/>
      <c r="V1144" s="4" t="n">
        <v>1</v>
      </c>
    </row>
    <row r="1145">
      <c r="A1145" t="n">
        <v>145</v>
      </c>
      <c r="B1145" t="inlineStr">
        <is>
          <t>20542299330</t>
        </is>
      </c>
      <c r="C1145" t="inlineStr">
        <is>
          <t>ASOCIACION DE PRODUCTORES AGROPECUARIOS DE SHUCUSHYACU FLOR DE CACAO.</t>
        </is>
      </c>
      <c r="D1145" s="6" t="n">
        <v>2025</v>
      </c>
      <c r="E1145" t="n">
        <v>1</v>
      </c>
      <c r="F1145" t="inlineStr">
        <is>
          <t>PAC</t>
        </is>
      </c>
      <c r="G1145" s="4" t="n">
        <v>14</v>
      </c>
      <c r="H1145" s="4" t="n">
        <v>10</v>
      </c>
      <c r="I1145" s="4" t="n">
        <v>24</v>
      </c>
      <c r="J1145" s="4" t="n">
        <v>3</v>
      </c>
      <c r="K1145" s="4" t="n">
        <v>0</v>
      </c>
      <c r="L1145" s="3" t="n">
        <v>236040</v>
      </c>
      <c r="M1145" s="3" t="n">
        <v>0</v>
      </c>
      <c r="N1145" s="3" t="n">
        <v>236040</v>
      </c>
      <c r="O1145" s="4" t="n">
        <v>0</v>
      </c>
      <c r="P1145" s="4" t="n">
        <v>236040</v>
      </c>
      <c r="Q1145" s="4" t="str"/>
      <c r="R1145" s="4" t="n">
        <v>0</v>
      </c>
      <c r="S1145" s="4" t="n">
        <v>0</v>
      </c>
      <c r="T1145" s="4" t="n">
        <v>0</v>
      </c>
      <c r="U1145" s="4" t="n">
        <v>236040</v>
      </c>
      <c r="V1145" s="4" t="n">
        <v>1</v>
      </c>
    </row>
    <row r="1146">
      <c r="A1146" t="n">
        <v>146</v>
      </c>
      <c r="B1146" t="inlineStr">
        <is>
          <t>20528996214</t>
        </is>
      </c>
      <c r="C1146" t="inlineStr">
        <is>
          <t>COOPERATIVA AGRARIA CAFETALERA MILAGROS - MONZON</t>
        </is>
      </c>
      <c r="D1146" s="6" t="n">
        <v>2018</v>
      </c>
      <c r="E1146" t="n">
        <v>1</v>
      </c>
      <c r="F1146" t="inlineStr">
        <is>
          <t>PAC</t>
        </is>
      </c>
      <c r="G1146" s="4" t="str"/>
      <c r="H1146" s="4" t="str"/>
      <c r="I1146" s="4" t="n">
        <v>26</v>
      </c>
      <c r="J1146" s="4" t="str"/>
      <c r="K1146" s="4" t="str"/>
      <c r="L1146" s="3" t="str"/>
      <c r="M1146" s="3" t="str"/>
      <c r="N1146" s="3" t="n">
        <v>0</v>
      </c>
      <c r="O1146" s="4" t="str"/>
      <c r="P1146" s="4" t="str"/>
      <c r="Q1146" s="4" t="str"/>
      <c r="R1146" s="4" t="str"/>
      <c r="S1146" s="4" t="str"/>
      <c r="T1146" s="4" t="str"/>
      <c r="U1146" s="4" t="str"/>
      <c r="V1146" s="4" t="n">
        <v>1</v>
      </c>
    </row>
    <row r="1147">
      <c r="A1147" t="n">
        <v>146</v>
      </c>
      <c r="B1147" t="inlineStr">
        <is>
          <t>20528996214</t>
        </is>
      </c>
      <c r="C1147" t="inlineStr">
        <is>
          <t>COOPERATIVA AGRARIA CAFETALERA MILAGROS - MONZON</t>
        </is>
      </c>
      <c r="D1147" s="6" t="n">
        <v>2019</v>
      </c>
      <c r="E1147" t="n">
        <v>1</v>
      </c>
      <c r="F1147" t="inlineStr">
        <is>
          <t>PAC</t>
        </is>
      </c>
      <c r="G1147" s="4" t="n">
        <v>22</v>
      </c>
      <c r="H1147" s="4" t="n">
        <v>4</v>
      </c>
      <c r="I1147" s="4" t="n">
        <v>26</v>
      </c>
      <c r="J1147" s="4" t="str"/>
      <c r="K1147" s="4" t="str"/>
      <c r="L1147" s="3" t="n">
        <v>1331.44</v>
      </c>
      <c r="M1147" s="3" t="n">
        <v>0</v>
      </c>
      <c r="N1147" s="3" t="n">
        <v>1331.44</v>
      </c>
      <c r="O1147" s="4" t="str"/>
      <c r="P1147" s="4" t="str"/>
      <c r="Q1147" s="4" t="str"/>
      <c r="R1147" s="4" t="str"/>
      <c r="S1147" s="4" t="str"/>
      <c r="T1147" s="4" t="str"/>
      <c r="U1147" s="4" t="str"/>
      <c r="V1147" s="4" t="n">
        <v>1</v>
      </c>
    </row>
    <row r="1148">
      <c r="A1148" t="n">
        <v>146</v>
      </c>
      <c r="B1148" t="inlineStr">
        <is>
          <t>20528996214</t>
        </is>
      </c>
      <c r="C1148" t="inlineStr">
        <is>
          <t>COOPERATIVA AGRARIA CAFETALERA MILAGROS - MONZON</t>
        </is>
      </c>
      <c r="D1148" s="6" t="n">
        <v>2020</v>
      </c>
      <c r="F1148" t="inlineStr">
        <is>
          <t>PAC</t>
        </is>
      </c>
      <c r="G1148" s="4" t="n">
        <v>0</v>
      </c>
      <c r="H1148" s="4" t="n">
        <v>0</v>
      </c>
      <c r="I1148" s="4" t="n">
        <v>0</v>
      </c>
      <c r="J1148" s="4" t="n">
        <v>0</v>
      </c>
      <c r="K1148" s="4" t="n">
        <v>0</v>
      </c>
      <c r="L1148" s="3" t="n">
        <v>0</v>
      </c>
      <c r="M1148" s="3" t="n">
        <v>0</v>
      </c>
      <c r="N1148" s="3" t="n">
        <v>0</v>
      </c>
      <c r="O1148" s="4" t="str"/>
      <c r="P1148" s="4" t="str"/>
      <c r="Q1148" s="4" t="str"/>
      <c r="R1148" s="4" t="str"/>
      <c r="S1148" s="4" t="str"/>
      <c r="T1148" s="4" t="str"/>
      <c r="U1148" s="4" t="str"/>
      <c r="V1148" s="4" t="n">
        <v>1</v>
      </c>
    </row>
    <row r="1149">
      <c r="A1149" t="n">
        <v>146</v>
      </c>
      <c r="B1149" t="inlineStr">
        <is>
          <t>20528996214</t>
        </is>
      </c>
      <c r="C1149" t="inlineStr">
        <is>
          <t>COOPERATIVA AGRARIA CAFETALERA MILAGROS - MONZON</t>
        </is>
      </c>
      <c r="D1149" s="6" t="n">
        <v>2021</v>
      </c>
      <c r="F1149" t="inlineStr">
        <is>
          <t>PAC</t>
        </is>
      </c>
      <c r="G1149" s="4" t="n">
        <v>0</v>
      </c>
      <c r="H1149" s="4" t="n">
        <v>0</v>
      </c>
      <c r="I1149" s="4" t="n">
        <v>0</v>
      </c>
      <c r="J1149" s="4" t="n">
        <v>0</v>
      </c>
      <c r="K1149" s="4" t="n">
        <v>0</v>
      </c>
      <c r="L1149" s="3" t="n">
        <v>0</v>
      </c>
      <c r="M1149" s="3" t="n">
        <v>0</v>
      </c>
      <c r="N1149" s="3" t="n">
        <v>0</v>
      </c>
      <c r="O1149" s="4" t="str"/>
      <c r="P1149" s="4" t="str"/>
      <c r="Q1149" s="4" t="str"/>
      <c r="R1149" s="4" t="str"/>
      <c r="S1149" s="4" t="str"/>
      <c r="T1149" s="4" t="str"/>
      <c r="U1149" s="4" t="str"/>
      <c r="V1149" s="4" t="n">
        <v>1</v>
      </c>
    </row>
    <row r="1150">
      <c r="A1150" t="n">
        <v>146</v>
      </c>
      <c r="B1150" t="inlineStr">
        <is>
          <t>20528996214</t>
        </is>
      </c>
      <c r="C1150" t="inlineStr">
        <is>
          <t>COOPERATIVA AGRARIA CAFETALERA MILAGROS - MONZON</t>
        </is>
      </c>
      <c r="D1150" s="6" t="n">
        <v>2022</v>
      </c>
      <c r="F1150" t="inlineStr">
        <is>
          <t>PAC</t>
        </is>
      </c>
      <c r="G1150" s="4" t="n">
        <v>0</v>
      </c>
      <c r="H1150" s="4" t="n">
        <v>0</v>
      </c>
      <c r="I1150" s="4" t="n">
        <v>0</v>
      </c>
      <c r="J1150" s="4" t="n">
        <v>0</v>
      </c>
      <c r="K1150" s="4" t="n">
        <v>0</v>
      </c>
      <c r="L1150" s="3" t="n">
        <v>0</v>
      </c>
      <c r="M1150" s="3" t="n">
        <v>0</v>
      </c>
      <c r="N1150" s="3" t="n">
        <v>0</v>
      </c>
      <c r="O1150" s="4" t="str"/>
      <c r="P1150" s="4" t="str"/>
      <c r="Q1150" s="4" t="str"/>
      <c r="R1150" s="4" t="str"/>
      <c r="S1150" s="4" t="str"/>
      <c r="T1150" s="4" t="str"/>
      <c r="U1150" s="4" t="str"/>
      <c r="V1150" s="4" t="n">
        <v>1</v>
      </c>
    </row>
    <row r="1151">
      <c r="A1151" t="n">
        <v>146</v>
      </c>
      <c r="B1151" t="inlineStr">
        <is>
          <t>20528996214</t>
        </is>
      </c>
      <c r="C1151" t="inlineStr">
        <is>
          <t>COOPERATIVA AGRARIA CAFETALERA MILAGROS - MONZON</t>
        </is>
      </c>
      <c r="D1151" s="6" t="n">
        <v>2023</v>
      </c>
      <c r="F1151" t="inlineStr">
        <is>
          <t>PAC</t>
        </is>
      </c>
      <c r="G1151" s="4" t="n">
        <v>0</v>
      </c>
      <c r="H1151" s="4" t="n">
        <v>0</v>
      </c>
      <c r="I1151" s="4" t="n">
        <v>0</v>
      </c>
      <c r="J1151" s="4" t="n">
        <v>0</v>
      </c>
      <c r="K1151" s="4" t="n">
        <v>0</v>
      </c>
      <c r="L1151" s="3" t="n">
        <v>0</v>
      </c>
      <c r="M1151" s="3" t="n">
        <v>0</v>
      </c>
      <c r="N1151" s="3" t="n">
        <v>0</v>
      </c>
      <c r="O1151" s="4" t="n">
        <v>0</v>
      </c>
      <c r="P1151" s="4" t="n">
        <v>0</v>
      </c>
      <c r="Q1151" s="4" t="n">
        <v>0</v>
      </c>
      <c r="R1151" s="4" t="n">
        <v>0</v>
      </c>
      <c r="S1151" s="4" t="n">
        <v>0</v>
      </c>
      <c r="T1151" s="4" t="n">
        <v>0</v>
      </c>
      <c r="U1151" s="4" t="n">
        <v>0</v>
      </c>
      <c r="V1151" s="4" t="n">
        <v>1</v>
      </c>
    </row>
    <row r="1152">
      <c r="A1152" t="n">
        <v>146</v>
      </c>
      <c r="B1152" t="inlineStr">
        <is>
          <t>20528996214</t>
        </is>
      </c>
      <c r="C1152" t="inlineStr">
        <is>
          <t>COOPERATIVA AGRARIA CAFETALERA MILAGROS - MONZON</t>
        </is>
      </c>
      <c r="D1152" s="6" t="n">
        <v>2024</v>
      </c>
      <c r="F1152" t="inlineStr">
        <is>
          <t>PAC</t>
        </is>
      </c>
      <c r="G1152" s="4" t="n">
        <v>0</v>
      </c>
      <c r="H1152" s="4" t="n">
        <v>0</v>
      </c>
      <c r="I1152" s="4" t="n">
        <v>0</v>
      </c>
      <c r="J1152" s="4" t="n">
        <v>0</v>
      </c>
      <c r="K1152" s="4" t="n">
        <v>0</v>
      </c>
      <c r="L1152" s="3" t="n">
        <v>0</v>
      </c>
      <c r="M1152" s="3" t="n">
        <v>0</v>
      </c>
      <c r="N1152" s="3" t="n">
        <v>0</v>
      </c>
      <c r="O1152" s="4" t="n">
        <v>0</v>
      </c>
      <c r="P1152" s="4" t="n">
        <v>0</v>
      </c>
      <c r="Q1152" s="4" t="str"/>
      <c r="R1152" s="4" t="n">
        <v>0</v>
      </c>
      <c r="S1152" s="4" t="n">
        <v>0</v>
      </c>
      <c r="T1152" s="4" t="n">
        <v>0</v>
      </c>
      <c r="U1152" s="4" t="n">
        <v>0</v>
      </c>
      <c r="V1152" s="4" t="n">
        <v>1</v>
      </c>
    </row>
    <row r="1153">
      <c r="A1153" t="n">
        <v>146</v>
      </c>
      <c r="B1153" t="inlineStr">
        <is>
          <t>20528996214</t>
        </is>
      </c>
      <c r="C1153" t="inlineStr">
        <is>
          <t>COOPERATIVA AGRARIA CAFETALERA MILAGROS - MONZON</t>
        </is>
      </c>
      <c r="D1153" s="6" t="n">
        <v>2025</v>
      </c>
      <c r="F1153" t="inlineStr">
        <is>
          <t>PAC</t>
        </is>
      </c>
      <c r="G1153" s="4" t="n">
        <v>0</v>
      </c>
      <c r="H1153" s="4" t="n">
        <v>0</v>
      </c>
      <c r="I1153" s="4" t="n">
        <v>0</v>
      </c>
      <c r="J1153" s="4" t="n">
        <v>0</v>
      </c>
      <c r="K1153" s="4" t="n">
        <v>0</v>
      </c>
      <c r="L1153" s="3" t="n">
        <v>0</v>
      </c>
      <c r="M1153" s="3" t="n">
        <v>0</v>
      </c>
      <c r="N1153" s="3" t="n">
        <v>0</v>
      </c>
      <c r="O1153" s="4" t="n">
        <v>0</v>
      </c>
      <c r="P1153" s="4" t="n">
        <v>0</v>
      </c>
      <c r="Q1153" s="4" t="str"/>
      <c r="R1153" s="4" t="n">
        <v>0</v>
      </c>
      <c r="S1153" s="4" t="n">
        <v>0</v>
      </c>
      <c r="T1153" s="4" t="n">
        <v>0</v>
      </c>
      <c r="U1153" s="4" t="n">
        <v>0</v>
      </c>
      <c r="V1153" s="4" t="n">
        <v>1</v>
      </c>
    </row>
    <row r="1154">
      <c r="A1154" t="n">
        <v>147</v>
      </c>
      <c r="B1154" t="inlineStr">
        <is>
          <t>20494699690</t>
        </is>
      </c>
      <c r="C1154" t="inlineStr">
        <is>
          <t>ASOCIACIÓN DE PRODUCTORES CACAO ECOLÓGICO DE KIMBIRI - APROCEK</t>
        </is>
      </c>
      <c r="D1154" s="6" t="n">
        <v>2018</v>
      </c>
      <c r="E1154" t="n">
        <v>1</v>
      </c>
      <c r="F1154" t="inlineStr">
        <is>
          <t>PAC</t>
        </is>
      </c>
      <c r="G1154" s="4" t="str"/>
      <c r="H1154" s="4" t="str"/>
      <c r="I1154" s="4" t="n">
        <v>56</v>
      </c>
      <c r="J1154" s="4" t="str"/>
      <c r="K1154" s="4" t="str"/>
      <c r="L1154" s="3" t="str"/>
      <c r="M1154" s="3" t="str"/>
      <c r="N1154" s="3" t="n">
        <v>0</v>
      </c>
      <c r="O1154" s="4" t="str"/>
      <c r="P1154" s="4" t="str"/>
      <c r="Q1154" s="4" t="str"/>
      <c r="R1154" s="4" t="str"/>
      <c r="S1154" s="4" t="str"/>
      <c r="T1154" s="4" t="str"/>
      <c r="U1154" s="4" t="str"/>
      <c r="V1154" s="4" t="n">
        <v>1</v>
      </c>
    </row>
    <row r="1155">
      <c r="A1155" t="n">
        <v>147</v>
      </c>
      <c r="B1155" t="inlineStr">
        <is>
          <t>20494699690</t>
        </is>
      </c>
      <c r="C1155" t="inlineStr">
        <is>
          <t>ASOCIACIÓN DE PRODUCTORES CACAO ECOLÓGICO DE KIMBIRI - APROCEK</t>
        </is>
      </c>
      <c r="D1155" s="6" t="n">
        <v>2019</v>
      </c>
      <c r="E1155" t="n">
        <v>1</v>
      </c>
      <c r="F1155" t="inlineStr">
        <is>
          <t>PAC</t>
        </is>
      </c>
      <c r="G1155" s="4" t="n">
        <v>30</v>
      </c>
      <c r="H1155" s="4" t="n">
        <v>12</v>
      </c>
      <c r="I1155" s="4" t="n">
        <v>42</v>
      </c>
      <c r="J1155" s="4" t="str"/>
      <c r="K1155" s="4" t="str"/>
      <c r="L1155" s="3" t="n">
        <v>61493.4</v>
      </c>
      <c r="M1155" s="3" t="n">
        <v>0</v>
      </c>
      <c r="N1155" s="3" t="n">
        <v>61493.4</v>
      </c>
      <c r="O1155" s="4" t="str"/>
      <c r="P1155" s="4" t="str"/>
      <c r="Q1155" s="4" t="str"/>
      <c r="R1155" s="4" t="str"/>
      <c r="S1155" s="4" t="str"/>
      <c r="T1155" s="4" t="str"/>
      <c r="U1155" s="4" t="str"/>
      <c r="V1155" s="4" t="n">
        <v>1</v>
      </c>
    </row>
    <row r="1156">
      <c r="A1156" t="n">
        <v>147</v>
      </c>
      <c r="B1156" t="inlineStr">
        <is>
          <t>20494699690</t>
        </is>
      </c>
      <c r="C1156" t="inlineStr">
        <is>
          <t>ASOCIACIÓN DE PRODUCTORES CACAO ECOLÓGICO DE KIMBIRI - APROCEK</t>
        </is>
      </c>
      <c r="D1156" s="6" t="n">
        <v>2020</v>
      </c>
      <c r="E1156" t="n">
        <v>1</v>
      </c>
      <c r="F1156" t="inlineStr">
        <is>
          <t>PAC</t>
        </is>
      </c>
      <c r="G1156" s="4" t="n">
        <v>17</v>
      </c>
      <c r="H1156" s="4" t="n">
        <v>6</v>
      </c>
      <c r="I1156" s="4" t="n">
        <v>23</v>
      </c>
      <c r="J1156" s="4" t="n">
        <v>0</v>
      </c>
      <c r="K1156" s="4" t="n">
        <v>0</v>
      </c>
      <c r="L1156" s="3" t="n">
        <v>0</v>
      </c>
      <c r="M1156" s="3" t="n">
        <v>0</v>
      </c>
      <c r="N1156" s="3" t="n">
        <v>0</v>
      </c>
      <c r="O1156" s="4" t="str"/>
      <c r="P1156" s="4" t="str"/>
      <c r="Q1156" s="4" t="str"/>
      <c r="R1156" s="4" t="str"/>
      <c r="S1156" s="4" t="str"/>
      <c r="T1156" s="4" t="str"/>
      <c r="U1156" s="4" t="str"/>
      <c r="V1156" s="4" t="n">
        <v>1</v>
      </c>
    </row>
    <row r="1157">
      <c r="A1157" t="n">
        <v>147</v>
      </c>
      <c r="B1157" t="inlineStr">
        <is>
          <t>20494699690</t>
        </is>
      </c>
      <c r="C1157" t="inlineStr">
        <is>
          <t>ASOCIACIÓN DE PRODUCTORES CACAO ECOLÓGICO DE KIMBIRI - APROCEK</t>
        </is>
      </c>
      <c r="D1157" s="6" t="n">
        <v>2021</v>
      </c>
      <c r="F1157" t="inlineStr">
        <is>
          <t>PAC</t>
        </is>
      </c>
      <c r="G1157" s="4" t="n">
        <v>0</v>
      </c>
      <c r="H1157" s="4" t="n">
        <v>0</v>
      </c>
      <c r="I1157" s="4" t="n">
        <v>0</v>
      </c>
      <c r="J1157" s="4" t="n">
        <v>0</v>
      </c>
      <c r="K1157" s="4" t="n">
        <v>0</v>
      </c>
      <c r="L1157" s="3" t="n">
        <v>0</v>
      </c>
      <c r="M1157" s="3" t="n">
        <v>0</v>
      </c>
      <c r="N1157" s="3" t="n">
        <v>0</v>
      </c>
      <c r="O1157" s="4" t="str"/>
      <c r="P1157" s="4" t="str"/>
      <c r="Q1157" s="4" t="str"/>
      <c r="R1157" s="4" t="str"/>
      <c r="S1157" s="4" t="str"/>
      <c r="T1157" s="4" t="str"/>
      <c r="U1157" s="4" t="str"/>
      <c r="V1157" s="4" t="n">
        <v>1</v>
      </c>
    </row>
    <row r="1158">
      <c r="A1158" t="n">
        <v>147</v>
      </c>
      <c r="B1158" t="inlineStr">
        <is>
          <t>20494699690</t>
        </is>
      </c>
      <c r="C1158" t="inlineStr">
        <is>
          <t>ASOCIACIÓN DE PRODUCTORES CACAO ECOLÓGICO DE KIMBIRI - APROCEK</t>
        </is>
      </c>
      <c r="D1158" s="6" t="n">
        <v>2022</v>
      </c>
      <c r="E1158" t="n">
        <v>1</v>
      </c>
      <c r="F1158" t="inlineStr">
        <is>
          <t>PAC</t>
        </is>
      </c>
      <c r="G1158" s="4" t="n">
        <v>17</v>
      </c>
      <c r="H1158" s="4" t="n">
        <v>6</v>
      </c>
      <c r="I1158" s="4" t="n">
        <v>23</v>
      </c>
      <c r="J1158" s="4" t="n">
        <v>34</v>
      </c>
      <c r="K1158" s="4" t="n">
        <v>10</v>
      </c>
      <c r="L1158" s="3" t="n">
        <v>49421</v>
      </c>
      <c r="M1158" s="3" t="n">
        <v>0</v>
      </c>
      <c r="N1158" s="3" t="n">
        <v>49421</v>
      </c>
      <c r="O1158" s="4" t="str"/>
      <c r="P1158" s="4" t="str"/>
      <c r="Q1158" s="4" t="str"/>
      <c r="R1158" s="4" t="str"/>
      <c r="S1158" s="4" t="str"/>
      <c r="T1158" s="4" t="str"/>
      <c r="U1158" s="4" t="str"/>
      <c r="V1158" s="4" t="n">
        <v>1</v>
      </c>
    </row>
    <row r="1159">
      <c r="A1159" t="n">
        <v>147</v>
      </c>
      <c r="B1159" t="inlineStr">
        <is>
          <t>20494699690</t>
        </is>
      </c>
      <c r="C1159" t="inlineStr">
        <is>
          <t>ASOCIACIÓN DE PRODUCTORES CACAO ECOLÓGICO DE KIMBIRI - APROCEK</t>
        </is>
      </c>
      <c r="D1159" s="6" t="n">
        <v>2023</v>
      </c>
      <c r="F1159" t="inlineStr">
        <is>
          <t>PAC</t>
        </is>
      </c>
      <c r="G1159" s="4" t="n">
        <v>0</v>
      </c>
      <c r="H1159" s="4" t="n">
        <v>0</v>
      </c>
      <c r="I1159" s="4" t="n">
        <v>0</v>
      </c>
      <c r="J1159" s="4" t="n">
        <v>0</v>
      </c>
      <c r="K1159" s="4" t="n">
        <v>0</v>
      </c>
      <c r="L1159" s="3" t="n">
        <v>0</v>
      </c>
      <c r="M1159" s="3" t="n">
        <v>0</v>
      </c>
      <c r="N1159" s="3" t="n">
        <v>0</v>
      </c>
      <c r="O1159" s="4" t="n">
        <v>0</v>
      </c>
      <c r="P1159" s="4" t="n">
        <v>0</v>
      </c>
      <c r="Q1159" s="4" t="n">
        <v>0</v>
      </c>
      <c r="R1159" s="4" t="n">
        <v>0</v>
      </c>
      <c r="S1159" s="4" t="n">
        <v>0</v>
      </c>
      <c r="T1159" s="4" t="n">
        <v>0</v>
      </c>
      <c r="U1159" s="4" t="n">
        <v>0</v>
      </c>
      <c r="V1159" s="4" t="n">
        <v>1</v>
      </c>
    </row>
    <row r="1160">
      <c r="A1160" t="n">
        <v>147</v>
      </c>
      <c r="B1160" t="inlineStr">
        <is>
          <t>20494699690</t>
        </is>
      </c>
      <c r="C1160" t="inlineStr">
        <is>
          <t>ASOCIACIÓN DE PRODUCTORES CACAO ECOLÓGICO DE KIMBIRI - APROCEK</t>
        </is>
      </c>
      <c r="D1160" s="6" t="n">
        <v>2024</v>
      </c>
      <c r="F1160" t="inlineStr">
        <is>
          <t>PAC</t>
        </is>
      </c>
      <c r="G1160" s="4" t="n">
        <v>0</v>
      </c>
      <c r="H1160" s="4" t="n">
        <v>0</v>
      </c>
      <c r="I1160" s="4" t="n">
        <v>0</v>
      </c>
      <c r="J1160" s="4" t="n">
        <v>0</v>
      </c>
      <c r="K1160" s="4" t="n">
        <v>0</v>
      </c>
      <c r="L1160" s="3" t="n">
        <v>0</v>
      </c>
      <c r="M1160" s="3" t="n">
        <v>0</v>
      </c>
      <c r="N1160" s="3" t="n">
        <v>0</v>
      </c>
      <c r="O1160" s="4" t="n">
        <v>0</v>
      </c>
      <c r="P1160" s="4" t="n">
        <v>0</v>
      </c>
      <c r="Q1160" s="4" t="str"/>
      <c r="R1160" s="4" t="n">
        <v>0</v>
      </c>
      <c r="S1160" s="4" t="n">
        <v>0</v>
      </c>
      <c r="T1160" s="4" t="n">
        <v>0</v>
      </c>
      <c r="U1160" s="4" t="n">
        <v>0</v>
      </c>
      <c r="V1160" s="4" t="n">
        <v>1</v>
      </c>
    </row>
    <row r="1161">
      <c r="A1161" t="n">
        <v>147</v>
      </c>
      <c r="B1161" t="inlineStr">
        <is>
          <t>20494699690</t>
        </is>
      </c>
      <c r="C1161" t="inlineStr">
        <is>
          <t>ASOCIACIÓN DE PRODUCTORES CACAO ECOLÓGICO DE KIMBIRI - APROCEK</t>
        </is>
      </c>
      <c r="D1161" s="6" t="n">
        <v>2025</v>
      </c>
      <c r="F1161" t="inlineStr">
        <is>
          <t>PAC</t>
        </is>
      </c>
      <c r="G1161" s="4" t="n">
        <v>0</v>
      </c>
      <c r="H1161" s="4" t="n">
        <v>0</v>
      </c>
      <c r="I1161" s="4" t="n">
        <v>0</v>
      </c>
      <c r="J1161" s="4" t="n">
        <v>0</v>
      </c>
      <c r="K1161" s="4" t="n">
        <v>0</v>
      </c>
      <c r="L1161" s="3" t="n">
        <v>0</v>
      </c>
      <c r="M1161" s="3" t="n">
        <v>0</v>
      </c>
      <c r="N1161" s="3" t="n">
        <v>0</v>
      </c>
      <c r="O1161" s="4" t="n">
        <v>0</v>
      </c>
      <c r="P1161" s="4" t="n">
        <v>0</v>
      </c>
      <c r="Q1161" s="4" t="str"/>
      <c r="R1161" s="4" t="n">
        <v>0</v>
      </c>
      <c r="S1161" s="4" t="n">
        <v>0</v>
      </c>
      <c r="T1161" s="4" t="n">
        <v>0</v>
      </c>
      <c r="U1161" s="4" t="n">
        <v>0</v>
      </c>
      <c r="V1161" s="4" t="n">
        <v>1</v>
      </c>
    </row>
    <row r="1162">
      <c r="A1162" t="n">
        <v>148</v>
      </c>
      <c r="B1162" t="inlineStr">
        <is>
          <t>20573325223</t>
        </is>
      </c>
      <c r="C1162" t="inlineStr">
        <is>
          <t>ASOCIACION DE PRODUCTORES DE BANANO ORGANICO PENDENCIA</t>
        </is>
      </c>
      <c r="D1162" s="6" t="n">
        <v>2018</v>
      </c>
      <c r="F1162" t="inlineStr">
        <is>
          <t>PAC</t>
        </is>
      </c>
      <c r="G1162" s="4" t="str"/>
      <c r="H1162" s="4" t="str"/>
      <c r="I1162" s="4" t="n">
        <v>0</v>
      </c>
      <c r="J1162" s="4" t="str"/>
      <c r="K1162" s="4" t="str"/>
      <c r="L1162" s="3" t="str"/>
      <c r="M1162" s="3" t="str"/>
      <c r="N1162" s="3" t="n">
        <v>0</v>
      </c>
      <c r="O1162" s="4" t="str"/>
      <c r="P1162" s="4" t="str"/>
      <c r="Q1162" s="4" t="str"/>
      <c r="R1162" s="4" t="str"/>
      <c r="S1162" s="4" t="str"/>
      <c r="T1162" s="4" t="str"/>
      <c r="U1162" s="4" t="str"/>
      <c r="V1162" s="4" t="n">
        <v>1</v>
      </c>
    </row>
    <row r="1163">
      <c r="A1163" t="n">
        <v>148</v>
      </c>
      <c r="B1163" t="inlineStr">
        <is>
          <t>20573325223</t>
        </is>
      </c>
      <c r="C1163" t="inlineStr">
        <is>
          <t>ASOCIACION DE PRODUCTORES DE BANANO ORGANICO PENDENCIA</t>
        </is>
      </c>
      <c r="D1163" s="6" t="n">
        <v>2019</v>
      </c>
      <c r="E1163" t="n">
        <v>1</v>
      </c>
      <c r="F1163" t="inlineStr">
        <is>
          <t>PAC</t>
        </is>
      </c>
      <c r="G1163" s="4" t="n">
        <v>34</v>
      </c>
      <c r="H1163" s="4" t="n">
        <v>13</v>
      </c>
      <c r="I1163" s="4" t="n">
        <v>47</v>
      </c>
      <c r="J1163" s="4" t="str"/>
      <c r="K1163" s="4" t="str"/>
      <c r="L1163" s="3" t="n">
        <v>2136</v>
      </c>
      <c r="M1163" s="3" t="n">
        <v>0</v>
      </c>
      <c r="N1163" s="3" t="n">
        <v>2136</v>
      </c>
      <c r="O1163" s="4" t="str"/>
      <c r="P1163" s="4" t="str"/>
      <c r="Q1163" s="4" t="str"/>
      <c r="R1163" s="4" t="str"/>
      <c r="S1163" s="4" t="str"/>
      <c r="T1163" s="4" t="str"/>
      <c r="U1163" s="4" t="str"/>
      <c r="V1163" s="4" t="n">
        <v>1</v>
      </c>
    </row>
    <row r="1164">
      <c r="A1164" t="n">
        <v>148</v>
      </c>
      <c r="B1164" t="inlineStr">
        <is>
          <t>20573325223</t>
        </is>
      </c>
      <c r="C1164" t="inlineStr">
        <is>
          <t>ASOCIACION DE PRODUCTORES DE BANANO ORGANICO PENDENCIA</t>
        </is>
      </c>
      <c r="D1164" s="6" t="n">
        <v>2020</v>
      </c>
      <c r="F1164" t="inlineStr">
        <is>
          <t>PAC</t>
        </is>
      </c>
      <c r="G1164" s="4" t="n">
        <v>0</v>
      </c>
      <c r="H1164" s="4" t="n">
        <v>0</v>
      </c>
      <c r="I1164" s="4" t="n">
        <v>0</v>
      </c>
      <c r="J1164" s="4" t="n">
        <v>0</v>
      </c>
      <c r="K1164" s="4" t="n">
        <v>0</v>
      </c>
      <c r="L1164" s="3" t="n">
        <v>0</v>
      </c>
      <c r="M1164" s="3" t="n">
        <v>0</v>
      </c>
      <c r="N1164" s="3" t="n">
        <v>0</v>
      </c>
      <c r="O1164" s="4" t="str"/>
      <c r="P1164" s="4" t="str"/>
      <c r="Q1164" s="4" t="str"/>
      <c r="R1164" s="4" t="str"/>
      <c r="S1164" s="4" t="str"/>
      <c r="T1164" s="4" t="str"/>
      <c r="U1164" s="4" t="str"/>
      <c r="V1164" s="4" t="n">
        <v>1</v>
      </c>
    </row>
    <row r="1165">
      <c r="A1165" t="n">
        <v>148</v>
      </c>
      <c r="B1165" t="inlineStr">
        <is>
          <t>20573325223</t>
        </is>
      </c>
      <c r="C1165" t="inlineStr">
        <is>
          <t>ASOCIACION DE PRODUCTORES DE BANANO ORGANICO PENDENCIA</t>
        </is>
      </c>
      <c r="D1165" s="6" t="n">
        <v>2021</v>
      </c>
      <c r="F1165" t="inlineStr">
        <is>
          <t>PAC</t>
        </is>
      </c>
      <c r="G1165" s="4" t="n">
        <v>0</v>
      </c>
      <c r="H1165" s="4" t="n">
        <v>0</v>
      </c>
      <c r="I1165" s="4" t="n">
        <v>0</v>
      </c>
      <c r="J1165" s="4" t="n">
        <v>0</v>
      </c>
      <c r="K1165" s="4" t="n">
        <v>0</v>
      </c>
      <c r="L1165" s="3" t="n">
        <v>0</v>
      </c>
      <c r="M1165" s="3" t="n">
        <v>0</v>
      </c>
      <c r="N1165" s="3" t="n">
        <v>0</v>
      </c>
      <c r="O1165" s="4" t="str"/>
      <c r="P1165" s="4" t="str"/>
      <c r="Q1165" s="4" t="str"/>
      <c r="R1165" s="4" t="str"/>
      <c r="S1165" s="4" t="str"/>
      <c r="T1165" s="4" t="str"/>
      <c r="U1165" s="4" t="str"/>
      <c r="V1165" s="4" t="n">
        <v>1</v>
      </c>
    </row>
    <row r="1166">
      <c r="A1166" t="n">
        <v>148</v>
      </c>
      <c r="B1166" t="inlineStr">
        <is>
          <t>20573325223</t>
        </is>
      </c>
      <c r="C1166" t="inlineStr">
        <is>
          <t>ASOCIACION DE PRODUCTORES DE BANANO ORGANICO PENDENCIA</t>
        </is>
      </c>
      <c r="D1166" s="6" t="n">
        <v>2022</v>
      </c>
      <c r="F1166" t="inlineStr">
        <is>
          <t>PAC</t>
        </is>
      </c>
      <c r="G1166" s="4" t="n">
        <v>0</v>
      </c>
      <c r="H1166" s="4" t="n">
        <v>0</v>
      </c>
      <c r="I1166" s="4" t="n">
        <v>0</v>
      </c>
      <c r="J1166" s="4" t="n">
        <v>0</v>
      </c>
      <c r="K1166" s="4" t="n">
        <v>0</v>
      </c>
      <c r="L1166" s="3" t="n">
        <v>0</v>
      </c>
      <c r="M1166" s="3" t="n">
        <v>0</v>
      </c>
      <c r="N1166" s="3" t="n">
        <v>0</v>
      </c>
      <c r="O1166" s="4" t="str"/>
      <c r="P1166" s="4" t="str"/>
      <c r="Q1166" s="4" t="str"/>
      <c r="R1166" s="4" t="str"/>
      <c r="S1166" s="4" t="str"/>
      <c r="T1166" s="4" t="str"/>
      <c r="U1166" s="4" t="str"/>
      <c r="V1166" s="4" t="n">
        <v>1</v>
      </c>
    </row>
    <row r="1167">
      <c r="A1167" t="n">
        <v>148</v>
      </c>
      <c r="B1167" t="inlineStr">
        <is>
          <t>20573325223</t>
        </is>
      </c>
      <c r="C1167" t="inlineStr">
        <is>
          <t>ASOCIACION DE PRODUCTORES DE BANANO ORGANICO PENDENCIA</t>
        </is>
      </c>
      <c r="D1167" s="6" t="n">
        <v>2023</v>
      </c>
      <c r="F1167" t="inlineStr">
        <is>
          <t>PAC</t>
        </is>
      </c>
      <c r="G1167" s="4" t="n">
        <v>0</v>
      </c>
      <c r="H1167" s="4" t="n">
        <v>0</v>
      </c>
      <c r="I1167" s="4" t="n">
        <v>0</v>
      </c>
      <c r="J1167" s="4" t="n">
        <v>0</v>
      </c>
      <c r="K1167" s="4" t="n">
        <v>0</v>
      </c>
      <c r="L1167" s="3" t="n">
        <v>0</v>
      </c>
      <c r="M1167" s="3" t="n">
        <v>0</v>
      </c>
      <c r="N1167" s="3" t="n">
        <v>0</v>
      </c>
      <c r="O1167" s="4" t="n">
        <v>0</v>
      </c>
      <c r="P1167" s="4" t="n">
        <v>0</v>
      </c>
      <c r="Q1167" s="4" t="n">
        <v>0</v>
      </c>
      <c r="R1167" s="4" t="n">
        <v>0</v>
      </c>
      <c r="S1167" s="4" t="n">
        <v>0</v>
      </c>
      <c r="T1167" s="4" t="n">
        <v>0</v>
      </c>
      <c r="U1167" s="4" t="n">
        <v>0</v>
      </c>
      <c r="V1167" s="4" t="n">
        <v>1</v>
      </c>
    </row>
    <row r="1168">
      <c r="A1168" t="n">
        <v>148</v>
      </c>
      <c r="B1168" t="inlineStr">
        <is>
          <t>20573325223</t>
        </is>
      </c>
      <c r="C1168" t="inlineStr">
        <is>
          <t>ASOCIACION DE PRODUCTORES DE BANANO ORGANICO PENDENCIA</t>
        </is>
      </c>
      <c r="D1168" s="6" t="n">
        <v>2024</v>
      </c>
      <c r="F1168" t="inlineStr">
        <is>
          <t>PAC</t>
        </is>
      </c>
      <c r="G1168" s="4" t="n">
        <v>0</v>
      </c>
      <c r="H1168" s="4" t="n">
        <v>0</v>
      </c>
      <c r="I1168" s="4" t="n">
        <v>0</v>
      </c>
      <c r="J1168" s="4" t="n">
        <v>0</v>
      </c>
      <c r="K1168" s="4" t="n">
        <v>0</v>
      </c>
      <c r="L1168" s="3" t="n">
        <v>0</v>
      </c>
      <c r="M1168" s="3" t="n">
        <v>0</v>
      </c>
      <c r="N1168" s="3" t="n">
        <v>0</v>
      </c>
      <c r="O1168" s="4" t="n">
        <v>0</v>
      </c>
      <c r="P1168" s="4" t="n">
        <v>0</v>
      </c>
      <c r="Q1168" s="4" t="str"/>
      <c r="R1168" s="4" t="n">
        <v>0</v>
      </c>
      <c r="S1168" s="4" t="n">
        <v>0</v>
      </c>
      <c r="T1168" s="4" t="n">
        <v>0</v>
      </c>
      <c r="U1168" s="4" t="n">
        <v>0</v>
      </c>
      <c r="V1168" s="4" t="n">
        <v>1</v>
      </c>
    </row>
    <row r="1169">
      <c r="A1169" t="n">
        <v>148</v>
      </c>
      <c r="B1169" t="inlineStr">
        <is>
          <t>20573325223</t>
        </is>
      </c>
      <c r="C1169" t="inlineStr">
        <is>
          <t>ASOCIACION DE PRODUCTORES DE BANANO ORGANICO PENDENCIA</t>
        </is>
      </c>
      <c r="D1169" s="6" t="n">
        <v>2025</v>
      </c>
      <c r="F1169" t="inlineStr">
        <is>
          <t>PAC</t>
        </is>
      </c>
      <c r="G1169" s="4" t="n">
        <v>0</v>
      </c>
      <c r="H1169" s="4" t="n">
        <v>0</v>
      </c>
      <c r="I1169" s="4" t="n">
        <v>0</v>
      </c>
      <c r="J1169" s="4" t="n">
        <v>0</v>
      </c>
      <c r="K1169" s="4" t="n">
        <v>0</v>
      </c>
      <c r="L1169" s="3" t="n">
        <v>0</v>
      </c>
      <c r="M1169" s="3" t="n">
        <v>0</v>
      </c>
      <c r="N1169" s="3" t="n">
        <v>0</v>
      </c>
      <c r="O1169" s="4" t="n">
        <v>0</v>
      </c>
      <c r="P1169" s="4" t="n">
        <v>0</v>
      </c>
      <c r="Q1169" s="4" t="str"/>
      <c r="R1169" s="4" t="n">
        <v>0</v>
      </c>
      <c r="S1169" s="4" t="n">
        <v>0</v>
      </c>
      <c r="T1169" s="4" t="n">
        <v>0</v>
      </c>
      <c r="U1169" s="4" t="n">
        <v>0</v>
      </c>
      <c r="V1169" s="4" t="n">
        <v>1</v>
      </c>
    </row>
    <row r="1170">
      <c r="A1170" t="n">
        <v>149</v>
      </c>
      <c r="B1170" t="inlineStr">
        <is>
          <t>20542482886</t>
        </is>
      </c>
      <c r="C1170" t="inlineStr">
        <is>
          <t>COOPERATIVA AGROINDUSTRIAL APCCA</t>
        </is>
      </c>
      <c r="D1170" s="6" t="n">
        <v>2018</v>
      </c>
      <c r="F1170" t="inlineStr">
        <is>
          <t>PAC</t>
        </is>
      </c>
      <c r="G1170" s="4" t="str"/>
      <c r="H1170" s="4" t="str"/>
      <c r="I1170" s="4" t="n">
        <v>0</v>
      </c>
      <c r="J1170" s="4" t="str"/>
      <c r="K1170" s="4" t="str"/>
      <c r="L1170" s="3" t="str"/>
      <c r="M1170" s="3" t="str"/>
      <c r="N1170" s="3" t="n">
        <v>0</v>
      </c>
      <c r="O1170" s="4" t="str"/>
      <c r="P1170" s="4" t="str"/>
      <c r="Q1170" s="4" t="str"/>
      <c r="R1170" s="4" t="str"/>
      <c r="S1170" s="4" t="str"/>
      <c r="T1170" s="4" t="str"/>
      <c r="U1170" s="4" t="str"/>
      <c r="V1170" s="4" t="n">
        <v>1</v>
      </c>
    </row>
    <row r="1171">
      <c r="A1171" t="n">
        <v>149</v>
      </c>
      <c r="B1171" t="inlineStr">
        <is>
          <t>20542482886</t>
        </is>
      </c>
      <c r="C1171" t="inlineStr">
        <is>
          <t>COOPERATIVA AGROINDUSTRIAL APCCA</t>
        </is>
      </c>
      <c r="D1171" s="6" t="n">
        <v>2019</v>
      </c>
      <c r="E1171" t="n">
        <v>1</v>
      </c>
      <c r="F1171" t="inlineStr">
        <is>
          <t>PAC</t>
        </is>
      </c>
      <c r="G1171" s="4" t="n">
        <v>40</v>
      </c>
      <c r="H1171" s="4" t="n">
        <v>20</v>
      </c>
      <c r="I1171" s="4" t="n">
        <v>60</v>
      </c>
      <c r="J1171" s="4" t="str"/>
      <c r="K1171" s="4" t="str"/>
      <c r="L1171" s="3" t="n">
        <v>350100</v>
      </c>
      <c r="M1171" s="3" t="n">
        <v>0</v>
      </c>
      <c r="N1171" s="3" t="n">
        <v>350100</v>
      </c>
      <c r="O1171" s="4" t="str"/>
      <c r="P1171" s="4" t="str"/>
      <c r="Q1171" s="4" t="str"/>
      <c r="R1171" s="4" t="str"/>
      <c r="S1171" s="4" t="str"/>
      <c r="T1171" s="4" t="str"/>
      <c r="U1171" s="4" t="str"/>
      <c r="V1171" s="4" t="n">
        <v>1</v>
      </c>
    </row>
    <row r="1172">
      <c r="A1172" t="n">
        <v>149</v>
      </c>
      <c r="B1172" t="inlineStr">
        <is>
          <t>20542482886</t>
        </is>
      </c>
      <c r="C1172" t="inlineStr">
        <is>
          <t>COOPERATIVA AGROINDUSTRIAL APCCA</t>
        </is>
      </c>
      <c r="D1172" s="6" t="n">
        <v>2020</v>
      </c>
      <c r="E1172" t="n">
        <v>1</v>
      </c>
      <c r="F1172" t="inlineStr">
        <is>
          <t>PAC</t>
        </is>
      </c>
      <c r="G1172" s="4" t="n">
        <v>65</v>
      </c>
      <c r="H1172" s="4" t="n">
        <v>32</v>
      </c>
      <c r="I1172" s="4" t="n">
        <v>97</v>
      </c>
      <c r="J1172" s="4" t="n">
        <v>0</v>
      </c>
      <c r="K1172" s="4" t="n">
        <v>0</v>
      </c>
      <c r="L1172" s="3" t="n">
        <v>645114</v>
      </c>
      <c r="M1172" s="3" t="n">
        <v>0</v>
      </c>
      <c r="N1172" s="3" t="n">
        <v>645114</v>
      </c>
      <c r="O1172" s="4" t="str"/>
      <c r="P1172" s="4" t="str"/>
      <c r="Q1172" s="4" t="str"/>
      <c r="R1172" s="4" t="str"/>
      <c r="S1172" s="4" t="str"/>
      <c r="T1172" s="4" t="str"/>
      <c r="U1172" s="4" t="str"/>
      <c r="V1172" s="4" t="n">
        <v>1</v>
      </c>
    </row>
    <row r="1173">
      <c r="A1173" t="n">
        <v>149</v>
      </c>
      <c r="B1173" t="inlineStr">
        <is>
          <t>20542482886</t>
        </is>
      </c>
      <c r="C1173" t="inlineStr">
        <is>
          <t>COOPERATIVA AGROINDUSTRIAL APCCA</t>
        </is>
      </c>
      <c r="D1173" s="6" t="n">
        <v>2021</v>
      </c>
      <c r="E1173" t="n">
        <v>1</v>
      </c>
      <c r="F1173" t="inlineStr">
        <is>
          <t>PAC</t>
        </is>
      </c>
      <c r="G1173" s="4" t="n">
        <v>63</v>
      </c>
      <c r="H1173" s="4" t="n">
        <v>32</v>
      </c>
      <c r="I1173" s="4" t="n">
        <v>95</v>
      </c>
      <c r="J1173" s="4" t="n">
        <v>72</v>
      </c>
      <c r="K1173" s="4" t="n">
        <v>3</v>
      </c>
      <c r="L1173" s="3" t="n">
        <v>125409</v>
      </c>
      <c r="M1173" s="3" t="n">
        <v>0</v>
      </c>
      <c r="N1173" s="3" t="n">
        <v>125409</v>
      </c>
      <c r="O1173" s="4" t="str"/>
      <c r="P1173" s="4" t="str"/>
      <c r="Q1173" s="4" t="str"/>
      <c r="R1173" s="4" t="str"/>
      <c r="S1173" s="4" t="str"/>
      <c r="T1173" s="4" t="str"/>
      <c r="U1173" s="4" t="str"/>
      <c r="V1173" s="4" t="n">
        <v>1</v>
      </c>
    </row>
    <row r="1174">
      <c r="A1174" t="n">
        <v>149</v>
      </c>
      <c r="B1174" t="inlineStr">
        <is>
          <t>20542482886</t>
        </is>
      </c>
      <c r="C1174" t="inlineStr">
        <is>
          <t>COOPERATIVA AGROINDUSTRIAL APCCA</t>
        </is>
      </c>
      <c r="D1174" s="6" t="n">
        <v>2022</v>
      </c>
      <c r="E1174" t="n">
        <v>1</v>
      </c>
      <c r="F1174" t="inlineStr">
        <is>
          <t>PAC</t>
        </is>
      </c>
      <c r="G1174" s="4" t="n">
        <v>63</v>
      </c>
      <c r="H1174" s="4" t="n">
        <v>32</v>
      </c>
      <c r="I1174" s="4" t="n">
        <v>95</v>
      </c>
      <c r="J1174" s="4" t="n">
        <v>64</v>
      </c>
      <c r="K1174" s="4" t="n">
        <v>0</v>
      </c>
      <c r="L1174" s="3" t="n">
        <v>34050</v>
      </c>
      <c r="M1174" s="3" t="n">
        <v>0</v>
      </c>
      <c r="N1174" s="3" t="n">
        <v>34050</v>
      </c>
      <c r="O1174" s="4" t="str"/>
      <c r="P1174" s="4" t="str"/>
      <c r="Q1174" s="4" t="str"/>
      <c r="R1174" s="4" t="str"/>
      <c r="S1174" s="4" t="str"/>
      <c r="T1174" s="4" t="str"/>
      <c r="U1174" s="4" t="str"/>
      <c r="V1174" s="4" t="n">
        <v>1</v>
      </c>
    </row>
    <row r="1175">
      <c r="A1175" t="n">
        <v>149</v>
      </c>
      <c r="B1175" t="inlineStr">
        <is>
          <t>20542482886</t>
        </is>
      </c>
      <c r="C1175" t="inlineStr">
        <is>
          <t>COOPERATIVA AGROINDUSTRIAL APCCA</t>
        </is>
      </c>
      <c r="D1175" s="6" t="n">
        <v>2023</v>
      </c>
      <c r="F1175" t="inlineStr">
        <is>
          <t>PAC</t>
        </is>
      </c>
      <c r="G1175" s="4" t="n">
        <v>0</v>
      </c>
      <c r="H1175" s="4" t="n">
        <v>0</v>
      </c>
      <c r="I1175" s="4" t="n">
        <v>0</v>
      </c>
      <c r="J1175" s="4" t="n">
        <v>0</v>
      </c>
      <c r="K1175" s="4" t="n">
        <v>0</v>
      </c>
      <c r="L1175" s="3" t="n">
        <v>0</v>
      </c>
      <c r="M1175" s="3" t="n">
        <v>0</v>
      </c>
      <c r="N1175" s="3" t="n">
        <v>0</v>
      </c>
      <c r="O1175" s="4" t="n">
        <v>0</v>
      </c>
      <c r="P1175" s="4" t="n">
        <v>0</v>
      </c>
      <c r="Q1175" s="4" t="n">
        <v>0</v>
      </c>
      <c r="R1175" s="4" t="n">
        <v>0</v>
      </c>
      <c r="S1175" s="4" t="n">
        <v>0</v>
      </c>
      <c r="T1175" s="4" t="n">
        <v>0</v>
      </c>
      <c r="U1175" s="4" t="n">
        <v>0</v>
      </c>
      <c r="V1175" s="4" t="n">
        <v>1</v>
      </c>
    </row>
    <row r="1176">
      <c r="A1176" t="n">
        <v>149</v>
      </c>
      <c r="B1176" t="inlineStr">
        <is>
          <t>20542482886</t>
        </is>
      </c>
      <c r="C1176" t="inlineStr">
        <is>
          <t>COOPERATIVA AGROINDUSTRIAL APCCA</t>
        </is>
      </c>
      <c r="D1176" s="6" t="n">
        <v>2024</v>
      </c>
      <c r="F1176" t="inlineStr">
        <is>
          <t>PAC</t>
        </is>
      </c>
      <c r="G1176" s="4" t="n">
        <v>0</v>
      </c>
      <c r="H1176" s="4" t="n">
        <v>0</v>
      </c>
      <c r="I1176" s="4" t="n">
        <v>0</v>
      </c>
      <c r="J1176" s="4" t="n">
        <v>0</v>
      </c>
      <c r="K1176" s="4" t="n">
        <v>0</v>
      </c>
      <c r="L1176" s="3" t="n">
        <v>0</v>
      </c>
      <c r="M1176" s="3" t="n">
        <v>0</v>
      </c>
      <c r="N1176" s="3" t="n">
        <v>0</v>
      </c>
      <c r="O1176" s="4" t="n">
        <v>0</v>
      </c>
      <c r="P1176" s="4" t="n">
        <v>0</v>
      </c>
      <c r="Q1176" s="4" t="str"/>
      <c r="R1176" s="4" t="n">
        <v>0</v>
      </c>
      <c r="S1176" s="4" t="n">
        <v>0</v>
      </c>
      <c r="T1176" s="4" t="n">
        <v>0</v>
      </c>
      <c r="U1176" s="4" t="n">
        <v>0</v>
      </c>
      <c r="V1176" s="4" t="n">
        <v>1</v>
      </c>
    </row>
    <row r="1177">
      <c r="A1177" t="n">
        <v>149</v>
      </c>
      <c r="B1177" t="inlineStr">
        <is>
          <t>20542482886</t>
        </is>
      </c>
      <c r="C1177" t="inlineStr">
        <is>
          <t>COOPERATIVA AGROINDUSTRIAL APCCA</t>
        </is>
      </c>
      <c r="D1177" s="6" t="n">
        <v>2025</v>
      </c>
      <c r="F1177" t="inlineStr">
        <is>
          <t>PAC</t>
        </is>
      </c>
      <c r="G1177" s="4" t="n">
        <v>0</v>
      </c>
      <c r="H1177" s="4" t="n">
        <v>0</v>
      </c>
      <c r="I1177" s="4" t="n">
        <v>0</v>
      </c>
      <c r="J1177" s="4" t="n">
        <v>0</v>
      </c>
      <c r="K1177" s="4" t="n">
        <v>0</v>
      </c>
      <c r="L1177" s="3" t="n">
        <v>0</v>
      </c>
      <c r="M1177" s="3" t="n">
        <v>0</v>
      </c>
      <c r="N1177" s="3" t="n">
        <v>0</v>
      </c>
      <c r="O1177" s="4" t="n">
        <v>0</v>
      </c>
      <c r="P1177" s="4" t="n">
        <v>0</v>
      </c>
      <c r="Q1177" s="4" t="str"/>
      <c r="R1177" s="4" t="n">
        <v>0</v>
      </c>
      <c r="S1177" s="4" t="n">
        <v>0</v>
      </c>
      <c r="T1177" s="4" t="n">
        <v>0</v>
      </c>
      <c r="U1177" s="4" t="n">
        <v>0</v>
      </c>
      <c r="V1177" s="4" t="n">
        <v>1</v>
      </c>
    </row>
    <row r="1178">
      <c r="A1178" t="n">
        <v>150</v>
      </c>
      <c r="B1178" t="inlineStr">
        <is>
          <t>20600668430</t>
        </is>
      </c>
      <c r="C1178" t="inlineStr">
        <is>
          <t>COOPERATIVA AGROINDUSTRIAL Y DE SERVICIOS DEL CENTRO POBLADO DE BELLA BAJO MONZON</t>
        </is>
      </c>
      <c r="D1178" s="6" t="n">
        <v>2018</v>
      </c>
      <c r="F1178" t="inlineStr">
        <is>
          <t>PAC</t>
        </is>
      </c>
      <c r="G1178" s="4" t="str"/>
      <c r="H1178" s="4" t="str"/>
      <c r="I1178" s="4" t="n">
        <v>0</v>
      </c>
      <c r="J1178" s="4" t="str"/>
      <c r="K1178" s="4" t="str"/>
      <c r="L1178" s="3" t="str"/>
      <c r="M1178" s="3" t="str"/>
      <c r="N1178" s="3" t="n">
        <v>0</v>
      </c>
      <c r="O1178" s="4" t="str"/>
      <c r="P1178" s="4" t="str"/>
      <c r="Q1178" s="4" t="str"/>
      <c r="R1178" s="4" t="str"/>
      <c r="S1178" s="4" t="str"/>
      <c r="T1178" s="4" t="str"/>
      <c r="U1178" s="4" t="str"/>
      <c r="V1178" s="4" t="n">
        <v>1</v>
      </c>
    </row>
    <row r="1179">
      <c r="A1179" t="n">
        <v>150</v>
      </c>
      <c r="B1179" t="inlineStr">
        <is>
          <t>20600668430</t>
        </is>
      </c>
      <c r="C1179" t="inlineStr">
        <is>
          <t>COOPERATIVA AGROINDUSTRIAL Y DE SERVICIOS DEL CENTRO POBLADO DE BELLA BAJO MONZON</t>
        </is>
      </c>
      <c r="D1179" s="6" t="n">
        <v>2019</v>
      </c>
      <c r="E1179" t="n">
        <v>1</v>
      </c>
      <c r="F1179" t="inlineStr">
        <is>
          <t>PAC</t>
        </is>
      </c>
      <c r="G1179" s="4" t="n">
        <v>21</v>
      </c>
      <c r="H1179" s="4" t="n">
        <v>51</v>
      </c>
      <c r="I1179" s="4" t="n">
        <v>72</v>
      </c>
      <c r="J1179" s="4" t="str"/>
      <c r="K1179" s="4" t="str"/>
      <c r="L1179" s="3" t="n">
        <v>0</v>
      </c>
      <c r="M1179" s="3" t="n">
        <v>0</v>
      </c>
      <c r="N1179" s="3" t="n">
        <v>0</v>
      </c>
      <c r="O1179" s="4" t="str"/>
      <c r="P1179" s="4" t="str"/>
      <c r="Q1179" s="4" t="str"/>
      <c r="R1179" s="4" t="str"/>
      <c r="S1179" s="4" t="str"/>
      <c r="T1179" s="4" t="str"/>
      <c r="U1179" s="4" t="str"/>
      <c r="V1179" s="4" t="n">
        <v>1</v>
      </c>
    </row>
    <row r="1180">
      <c r="A1180" t="n">
        <v>150</v>
      </c>
      <c r="B1180" t="inlineStr">
        <is>
          <t>20600668430</t>
        </is>
      </c>
      <c r="C1180" t="inlineStr">
        <is>
          <t>COOPERATIVA AGROINDUSTRIAL Y DE SERVICIOS DEL CENTRO POBLADO DE BELLA BAJO MONZON</t>
        </is>
      </c>
      <c r="D1180" s="6" t="n">
        <v>2020</v>
      </c>
      <c r="E1180" t="n">
        <v>1</v>
      </c>
      <c r="F1180" t="inlineStr">
        <is>
          <t>PAC</t>
        </is>
      </c>
      <c r="G1180" s="4" t="n">
        <v>30</v>
      </c>
      <c r="H1180" s="4" t="n">
        <v>41</v>
      </c>
      <c r="I1180" s="4" t="n">
        <v>71</v>
      </c>
      <c r="J1180" s="4" t="n">
        <v>0</v>
      </c>
      <c r="K1180" s="4" t="n">
        <v>1</v>
      </c>
      <c r="L1180" s="3" t="n">
        <v>61283.38</v>
      </c>
      <c r="M1180" s="3" t="n">
        <v>0</v>
      </c>
      <c r="N1180" s="3" t="n">
        <v>61283.38</v>
      </c>
      <c r="O1180" s="4" t="str"/>
      <c r="P1180" s="4" t="str"/>
      <c r="Q1180" s="4" t="str"/>
      <c r="R1180" s="4" t="str"/>
      <c r="S1180" s="4" t="str"/>
      <c r="T1180" s="4" t="str"/>
      <c r="U1180" s="4" t="str"/>
      <c r="V1180" s="4" t="n">
        <v>1</v>
      </c>
    </row>
    <row r="1181">
      <c r="A1181" t="n">
        <v>150</v>
      </c>
      <c r="B1181" t="inlineStr">
        <is>
          <t>20600668430</t>
        </is>
      </c>
      <c r="C1181" t="inlineStr">
        <is>
          <t>COOPERATIVA AGROINDUSTRIAL Y DE SERVICIOS DEL CENTRO POBLADO DE BELLA BAJO MONZON</t>
        </is>
      </c>
      <c r="D1181" s="6" t="n">
        <v>2021</v>
      </c>
      <c r="E1181" t="n">
        <v>1</v>
      </c>
      <c r="F1181" t="inlineStr">
        <is>
          <t>PAC</t>
        </is>
      </c>
      <c r="G1181" s="4" t="n">
        <v>29</v>
      </c>
      <c r="H1181" s="4" t="n">
        <v>42</v>
      </c>
      <c r="I1181" s="4" t="n">
        <v>71</v>
      </c>
      <c r="J1181" s="4" t="n">
        <v>48</v>
      </c>
      <c r="K1181" s="4" t="n">
        <v>2</v>
      </c>
      <c r="L1181" s="3" t="n">
        <v>83713.92</v>
      </c>
      <c r="M1181" s="3" t="n">
        <v>0</v>
      </c>
      <c r="N1181" s="3" t="n">
        <v>83713.92</v>
      </c>
      <c r="O1181" s="4" t="str"/>
      <c r="P1181" s="4" t="str"/>
      <c r="Q1181" s="4" t="str"/>
      <c r="R1181" s="4" t="str"/>
      <c r="S1181" s="4" t="str"/>
      <c r="T1181" s="4" t="str"/>
      <c r="U1181" s="4" t="str"/>
      <c r="V1181" s="4" t="n">
        <v>1</v>
      </c>
    </row>
    <row r="1182">
      <c r="A1182" t="n">
        <v>150</v>
      </c>
      <c r="B1182" t="inlineStr">
        <is>
          <t>20600668430</t>
        </is>
      </c>
      <c r="C1182" t="inlineStr">
        <is>
          <t>COOPERATIVA AGROINDUSTRIAL Y DE SERVICIOS DEL CENTRO POBLADO DE BELLA BAJO MONZON</t>
        </is>
      </c>
      <c r="D1182" s="6" t="n">
        <v>2022</v>
      </c>
      <c r="E1182" t="n">
        <v>1</v>
      </c>
      <c r="F1182" t="inlineStr">
        <is>
          <t>PAC</t>
        </is>
      </c>
      <c r="G1182" s="4" t="n">
        <v>29</v>
      </c>
      <c r="H1182" s="4" t="n">
        <v>42</v>
      </c>
      <c r="I1182" s="4" t="n">
        <v>71</v>
      </c>
      <c r="J1182" s="4" t="n">
        <v>56</v>
      </c>
      <c r="K1182" s="4" t="n">
        <v>0</v>
      </c>
      <c r="L1182" s="3" t="n">
        <v>154702.22</v>
      </c>
      <c r="M1182" s="3" t="n">
        <v>0</v>
      </c>
      <c r="N1182" s="3" t="n">
        <v>154702.22</v>
      </c>
      <c r="O1182" s="4" t="str"/>
      <c r="P1182" s="4" t="str"/>
      <c r="Q1182" s="4" t="str"/>
      <c r="R1182" s="4" t="str"/>
      <c r="S1182" s="4" t="str"/>
      <c r="T1182" s="4" t="str"/>
      <c r="U1182" s="4" t="str"/>
      <c r="V1182" s="4" t="n">
        <v>1</v>
      </c>
    </row>
    <row r="1183">
      <c r="A1183" t="n">
        <v>150</v>
      </c>
      <c r="B1183" t="inlineStr">
        <is>
          <t>20600668430</t>
        </is>
      </c>
      <c r="C1183" t="inlineStr">
        <is>
          <t>COOPERATIVA AGROINDUSTRIAL Y DE SERVICIOS DEL CENTRO POBLADO DE BELLA BAJO MONZON</t>
        </is>
      </c>
      <c r="D1183" s="6" t="n">
        <v>2023</v>
      </c>
      <c r="E1183" t="n">
        <v>1</v>
      </c>
      <c r="F1183" t="inlineStr">
        <is>
          <t>PAC</t>
        </is>
      </c>
      <c r="G1183" s="4" t="n">
        <v>29</v>
      </c>
      <c r="H1183" s="4" t="n">
        <v>42</v>
      </c>
      <c r="I1183" s="4" t="n">
        <v>71</v>
      </c>
      <c r="J1183" s="4" t="n">
        <v>50</v>
      </c>
      <c r="K1183" s="4" t="n">
        <v>1</v>
      </c>
      <c r="L1183" s="3" t="n">
        <v>128099.45</v>
      </c>
      <c r="M1183" s="3" t="n">
        <v>0</v>
      </c>
      <c r="N1183" s="3" t="n">
        <v>128099.45</v>
      </c>
      <c r="O1183" s="4" t="n">
        <v>90768.102</v>
      </c>
      <c r="P1183" s="4" t="n">
        <v>0</v>
      </c>
      <c r="Q1183" s="4" t="n">
        <v>0</v>
      </c>
      <c r="R1183" s="4" t="n">
        <v>37311.35</v>
      </c>
      <c r="S1183" s="4" t="n">
        <v>0</v>
      </c>
      <c r="T1183" s="4" t="n">
        <v>0</v>
      </c>
      <c r="U1183" s="4" t="n">
        <v>128079.452</v>
      </c>
      <c r="V1183" s="4" t="n">
        <v>1</v>
      </c>
    </row>
    <row r="1184">
      <c r="A1184" t="n">
        <v>150</v>
      </c>
      <c r="B1184" t="inlineStr">
        <is>
          <t>20600668430</t>
        </is>
      </c>
      <c r="C1184" t="inlineStr">
        <is>
          <t>COOPERATIVA AGROINDUSTRIAL Y DE SERVICIOS DEL CENTRO POBLADO DE BELLA BAJO MONZON</t>
        </is>
      </c>
      <c r="D1184" s="6" t="n">
        <v>2024</v>
      </c>
      <c r="F1184" t="inlineStr">
        <is>
          <t>PAC</t>
        </is>
      </c>
      <c r="G1184" s="4" t="n">
        <v>0</v>
      </c>
      <c r="H1184" s="4" t="n">
        <v>0</v>
      </c>
      <c r="I1184" s="4" t="n">
        <v>0</v>
      </c>
      <c r="J1184" s="4" t="n">
        <v>0</v>
      </c>
      <c r="K1184" s="4" t="n">
        <v>0</v>
      </c>
      <c r="L1184" s="3" t="n">
        <v>0</v>
      </c>
      <c r="M1184" s="3" t="n">
        <v>0</v>
      </c>
      <c r="N1184" s="3" t="n">
        <v>0</v>
      </c>
      <c r="O1184" s="4" t="n">
        <v>0</v>
      </c>
      <c r="P1184" s="4" t="n">
        <v>0</v>
      </c>
      <c r="Q1184" s="4" t="str"/>
      <c r="R1184" s="4" t="n">
        <v>0</v>
      </c>
      <c r="S1184" s="4" t="n">
        <v>0</v>
      </c>
      <c r="T1184" s="4" t="n">
        <v>0</v>
      </c>
      <c r="U1184" s="4" t="n">
        <v>0</v>
      </c>
      <c r="V1184" s="4" t="n">
        <v>1</v>
      </c>
    </row>
    <row r="1185">
      <c r="A1185" t="n">
        <v>150</v>
      </c>
      <c r="B1185" t="inlineStr">
        <is>
          <t>20600668430</t>
        </is>
      </c>
      <c r="C1185" t="inlineStr">
        <is>
          <t>COOPERATIVA AGROINDUSTRIAL Y DE SERVICIOS DEL CENTRO POBLADO DE BELLA BAJO MONZON</t>
        </is>
      </c>
      <c r="D1185" s="6" t="n">
        <v>2025</v>
      </c>
      <c r="F1185" t="inlineStr">
        <is>
          <t>PAC</t>
        </is>
      </c>
      <c r="G1185" s="4" t="n">
        <v>0</v>
      </c>
      <c r="H1185" s="4" t="n">
        <v>0</v>
      </c>
      <c r="I1185" s="4" t="n">
        <v>0</v>
      </c>
      <c r="J1185" s="4" t="n">
        <v>0</v>
      </c>
      <c r="K1185" s="4" t="n">
        <v>0</v>
      </c>
      <c r="L1185" s="3" t="n">
        <v>0</v>
      </c>
      <c r="M1185" s="3" t="n">
        <v>0</v>
      </c>
      <c r="N1185" s="3" t="n">
        <v>0</v>
      </c>
      <c r="O1185" s="4" t="n">
        <v>0</v>
      </c>
      <c r="P1185" s="4" t="n">
        <v>0</v>
      </c>
      <c r="Q1185" s="4" t="str"/>
      <c r="R1185" s="4" t="n">
        <v>0</v>
      </c>
      <c r="S1185" s="4" t="n">
        <v>0</v>
      </c>
      <c r="T1185" s="4" t="n">
        <v>0</v>
      </c>
      <c r="U1185" s="4" t="n">
        <v>0</v>
      </c>
      <c r="V1185" s="4" t="n">
        <v>1</v>
      </c>
    </row>
    <row r="1186">
      <c r="A1186" t="n">
        <v>151</v>
      </c>
      <c r="B1186" t="inlineStr">
        <is>
          <t>20573344791</t>
        </is>
      </c>
      <c r="C1186" t="inlineStr">
        <is>
          <t>ASOCIACION AGROECOLOGICO HUANGANAPAMPA</t>
        </is>
      </c>
      <c r="D1186" s="6" t="n">
        <v>2018</v>
      </c>
      <c r="F1186" t="inlineStr">
        <is>
          <t>PAC</t>
        </is>
      </c>
      <c r="G1186" s="4" t="str"/>
      <c r="H1186" s="4" t="str"/>
      <c r="I1186" s="4" t="n">
        <v>0</v>
      </c>
      <c r="J1186" s="4" t="str"/>
      <c r="K1186" s="4" t="str"/>
      <c r="L1186" s="3" t="str"/>
      <c r="M1186" s="3" t="str"/>
      <c r="N1186" s="3" t="n">
        <v>0</v>
      </c>
      <c r="O1186" s="4" t="str"/>
      <c r="P1186" s="4" t="str"/>
      <c r="Q1186" s="4" t="str"/>
      <c r="R1186" s="4" t="str"/>
      <c r="S1186" s="4" t="str"/>
      <c r="T1186" s="4" t="str"/>
      <c r="U1186" s="4" t="str"/>
      <c r="V1186" s="4" t="n">
        <v>2</v>
      </c>
    </row>
    <row r="1187">
      <c r="A1187" t="n">
        <v>151</v>
      </c>
      <c r="B1187" t="inlineStr">
        <is>
          <t>20573344791</t>
        </is>
      </c>
      <c r="C1187" t="inlineStr">
        <is>
          <t>ASOCIACION AGROECOLOGICO HUANGANAPAMPA</t>
        </is>
      </c>
      <c r="D1187" s="6" t="n">
        <v>2019</v>
      </c>
      <c r="E1187" t="n">
        <v>1</v>
      </c>
      <c r="F1187" t="inlineStr">
        <is>
          <t>PAC</t>
        </is>
      </c>
      <c r="G1187" s="4" t="n">
        <v>19</v>
      </c>
      <c r="H1187" s="4" t="n">
        <v>18</v>
      </c>
      <c r="I1187" s="4" t="n">
        <v>37</v>
      </c>
      <c r="J1187" s="4" t="str"/>
      <c r="K1187" s="4" t="str"/>
      <c r="L1187" s="3" t="n">
        <v>76074.48</v>
      </c>
      <c r="M1187" s="3" t="n">
        <v>0</v>
      </c>
      <c r="N1187" s="3" t="n">
        <v>76074.48</v>
      </c>
      <c r="O1187" s="4" t="str"/>
      <c r="P1187" s="4" t="str"/>
      <c r="Q1187" s="4" t="str"/>
      <c r="R1187" s="4" t="str"/>
      <c r="S1187" s="4" t="str"/>
      <c r="T1187" s="4" t="str"/>
      <c r="U1187" s="4" t="str"/>
      <c r="V1187" s="4" t="n">
        <v>2</v>
      </c>
    </row>
    <row r="1188">
      <c r="A1188" t="n">
        <v>151</v>
      </c>
      <c r="B1188" t="inlineStr">
        <is>
          <t>20573344791</t>
        </is>
      </c>
      <c r="C1188" t="inlineStr">
        <is>
          <t>ASOCIACION AGROECOLOGICO HUANGANAPAMPA</t>
        </is>
      </c>
      <c r="D1188" s="6" t="n">
        <v>2020</v>
      </c>
      <c r="E1188" t="n">
        <v>1</v>
      </c>
      <c r="F1188" t="inlineStr">
        <is>
          <t>PAC</t>
        </is>
      </c>
      <c r="G1188" s="4" t="n">
        <v>19</v>
      </c>
      <c r="H1188" s="4" t="n">
        <v>18</v>
      </c>
      <c r="I1188" s="4" t="n">
        <v>37</v>
      </c>
      <c r="J1188" s="4" t="n">
        <v>0</v>
      </c>
      <c r="K1188" s="4" t="n">
        <v>3</v>
      </c>
      <c r="L1188" s="3" t="n">
        <v>119192</v>
      </c>
      <c r="M1188" s="3" t="n">
        <v>0</v>
      </c>
      <c r="N1188" s="3" t="n">
        <v>119192</v>
      </c>
      <c r="O1188" s="4" t="str"/>
      <c r="P1188" s="4" t="str"/>
      <c r="Q1188" s="4" t="str"/>
      <c r="R1188" s="4" t="str"/>
      <c r="S1188" s="4" t="str"/>
      <c r="T1188" s="4" t="str"/>
      <c r="U1188" s="4" t="str"/>
      <c r="V1188" s="4" t="n">
        <v>2</v>
      </c>
    </row>
    <row r="1189">
      <c r="A1189" t="n">
        <v>151</v>
      </c>
      <c r="B1189" t="inlineStr">
        <is>
          <t>20573344791</t>
        </is>
      </c>
      <c r="C1189" t="inlineStr">
        <is>
          <t>ASOCIACION AGROECOLOGICO HUANGANAPAMPA</t>
        </is>
      </c>
      <c r="D1189" s="6" t="n">
        <v>2021</v>
      </c>
      <c r="E1189" t="n">
        <v>1</v>
      </c>
      <c r="F1189" t="inlineStr">
        <is>
          <t>PAC</t>
        </is>
      </c>
      <c r="G1189" s="4" t="n">
        <v>21</v>
      </c>
      <c r="H1189" s="4" t="n">
        <v>18</v>
      </c>
      <c r="I1189" s="4" t="n">
        <v>39</v>
      </c>
      <c r="J1189" s="4" t="n">
        <v>111</v>
      </c>
      <c r="K1189" s="4" t="n">
        <v>6</v>
      </c>
      <c r="L1189" s="3" t="n">
        <v>239885</v>
      </c>
      <c r="M1189" s="3" t="n">
        <v>0</v>
      </c>
      <c r="N1189" s="3" t="n">
        <v>239885</v>
      </c>
      <c r="O1189" s="4" t="str"/>
      <c r="P1189" s="4" t="str"/>
      <c r="Q1189" s="4" t="str"/>
      <c r="R1189" s="4" t="str"/>
      <c r="S1189" s="4" t="str"/>
      <c r="T1189" s="4" t="str"/>
      <c r="U1189" s="4" t="str"/>
      <c r="V1189" s="4" t="n">
        <v>2</v>
      </c>
    </row>
    <row r="1190">
      <c r="A1190" t="n">
        <v>151</v>
      </c>
      <c r="B1190" t="inlineStr">
        <is>
          <t>20573344791</t>
        </is>
      </c>
      <c r="C1190" t="inlineStr">
        <is>
          <t>ASOCIACION AGROECOLOGICO HUANGANAPAMPA</t>
        </is>
      </c>
      <c r="D1190" s="6" t="n">
        <v>2022</v>
      </c>
      <c r="F1190" t="inlineStr">
        <is>
          <t>PAC</t>
        </is>
      </c>
      <c r="G1190" s="4" t="n">
        <v>21</v>
      </c>
      <c r="H1190" s="4" t="n">
        <v>18</v>
      </c>
      <c r="I1190" s="4" t="n">
        <v>39</v>
      </c>
      <c r="J1190" s="4" t="n">
        <v>0</v>
      </c>
      <c r="K1190" s="4" t="n">
        <v>0</v>
      </c>
      <c r="L1190" s="3" t="n">
        <v>0</v>
      </c>
      <c r="M1190" s="3" t="n">
        <v>0</v>
      </c>
      <c r="N1190" s="3" t="n">
        <v>0</v>
      </c>
      <c r="O1190" s="4" t="str"/>
      <c r="P1190" s="4" t="str"/>
      <c r="Q1190" s="4" t="str"/>
      <c r="R1190" s="4" t="str"/>
      <c r="S1190" s="4" t="str"/>
      <c r="T1190" s="4" t="str"/>
      <c r="U1190" s="4" t="str"/>
      <c r="V1190" s="4" t="n">
        <v>2</v>
      </c>
    </row>
    <row r="1191">
      <c r="A1191" t="n">
        <v>151</v>
      </c>
      <c r="B1191" t="inlineStr">
        <is>
          <t>20573344791</t>
        </is>
      </c>
      <c r="C1191" t="inlineStr">
        <is>
          <t>ASOCIACION AGROECOLOGICO HUANGANAPAMPA</t>
        </is>
      </c>
      <c r="D1191" s="6" t="n">
        <v>2023</v>
      </c>
      <c r="F1191" t="inlineStr">
        <is>
          <t>PAC</t>
        </is>
      </c>
      <c r="G1191" s="4" t="n">
        <v>0</v>
      </c>
      <c r="H1191" s="4" t="n">
        <v>0</v>
      </c>
      <c r="I1191" s="4" t="n">
        <v>0</v>
      </c>
      <c r="J1191" s="4" t="n">
        <v>0</v>
      </c>
      <c r="K1191" s="4" t="n">
        <v>0</v>
      </c>
      <c r="L1191" s="3" t="n">
        <v>0</v>
      </c>
      <c r="M1191" s="3" t="n">
        <v>0</v>
      </c>
      <c r="N1191" s="3" t="n">
        <v>0</v>
      </c>
      <c r="O1191" s="4" t="n">
        <v>0</v>
      </c>
      <c r="P1191" s="4" t="n">
        <v>0</v>
      </c>
      <c r="Q1191" s="4" t="n">
        <v>0</v>
      </c>
      <c r="R1191" s="4" t="n">
        <v>0</v>
      </c>
      <c r="S1191" s="4" t="n">
        <v>0</v>
      </c>
      <c r="T1191" s="4" t="n">
        <v>0</v>
      </c>
      <c r="U1191" s="4" t="n">
        <v>0</v>
      </c>
      <c r="V1191" s="4" t="n">
        <v>2</v>
      </c>
    </row>
    <row r="1192">
      <c r="A1192" t="n">
        <v>151</v>
      </c>
      <c r="B1192" t="inlineStr">
        <is>
          <t>20573344791</t>
        </is>
      </c>
      <c r="C1192" t="inlineStr">
        <is>
          <t>ASOCIACION AGROECOLOGICO HUANGANAPAMPA</t>
        </is>
      </c>
      <c r="D1192" s="6" t="n">
        <v>2024</v>
      </c>
      <c r="F1192" t="inlineStr">
        <is>
          <t>PAC</t>
        </is>
      </c>
      <c r="G1192" s="4" t="n">
        <v>0</v>
      </c>
      <c r="H1192" s="4" t="n">
        <v>0</v>
      </c>
      <c r="I1192" s="4" t="n">
        <v>0</v>
      </c>
      <c r="J1192" s="4" t="n">
        <v>0</v>
      </c>
      <c r="K1192" s="4" t="n">
        <v>0</v>
      </c>
      <c r="L1192" s="3" t="n">
        <v>0</v>
      </c>
      <c r="M1192" s="3" t="n">
        <v>0</v>
      </c>
      <c r="N1192" s="3" t="n">
        <v>0</v>
      </c>
      <c r="O1192" s="4" t="n">
        <v>0</v>
      </c>
      <c r="P1192" s="4" t="n">
        <v>0</v>
      </c>
      <c r="Q1192" s="4" t="str"/>
      <c r="R1192" s="4" t="n">
        <v>0</v>
      </c>
      <c r="S1192" s="4" t="n">
        <v>0</v>
      </c>
      <c r="T1192" s="4" t="n">
        <v>0</v>
      </c>
      <c r="U1192" s="4" t="n">
        <v>0</v>
      </c>
      <c r="V1192" s="4" t="n">
        <v>2</v>
      </c>
    </row>
    <row r="1193">
      <c r="A1193" t="n">
        <v>151</v>
      </c>
      <c r="B1193" t="inlineStr">
        <is>
          <t>20573344791</t>
        </is>
      </c>
      <c r="C1193" t="inlineStr">
        <is>
          <t>ASOCIACION AGROECOLOGICO HUANGANAPAMPA</t>
        </is>
      </c>
      <c r="D1193" s="6" t="n">
        <v>2025</v>
      </c>
      <c r="F1193" t="inlineStr">
        <is>
          <t>PAC</t>
        </is>
      </c>
      <c r="G1193" s="4" t="n">
        <v>0</v>
      </c>
      <c r="H1193" s="4" t="n">
        <v>0</v>
      </c>
      <c r="I1193" s="4" t="n">
        <v>0</v>
      </c>
      <c r="J1193" s="4" t="n">
        <v>0</v>
      </c>
      <c r="K1193" s="4" t="n">
        <v>0</v>
      </c>
      <c r="L1193" s="3" t="n">
        <v>0</v>
      </c>
      <c r="M1193" s="3" t="n">
        <v>0</v>
      </c>
      <c r="N1193" s="3" t="n">
        <v>0</v>
      </c>
      <c r="O1193" s="4" t="n">
        <v>0</v>
      </c>
      <c r="P1193" s="4" t="n">
        <v>0</v>
      </c>
      <c r="Q1193" s="4" t="str"/>
      <c r="R1193" s="4" t="n">
        <v>0</v>
      </c>
      <c r="S1193" s="4" t="n">
        <v>0</v>
      </c>
      <c r="T1193" s="4" t="n">
        <v>0</v>
      </c>
      <c r="U1193" s="4" t="n">
        <v>0</v>
      </c>
      <c r="V1193" s="4" t="n">
        <v>2</v>
      </c>
    </row>
    <row r="1194">
      <c r="A1194" t="n">
        <v>152</v>
      </c>
      <c r="B1194" t="inlineStr">
        <is>
          <t>20573138202</t>
        </is>
      </c>
      <c r="C1194" t="inlineStr">
        <is>
          <t>ASOCIACION DE PRODUCTORES AGROPECUARIOS Y FORESTALES EL ALVA DE BARTOLOME-CUCHARA</t>
        </is>
      </c>
      <c r="D1194" s="6" t="n">
        <v>2018</v>
      </c>
      <c r="F1194" t="inlineStr">
        <is>
          <t>PAC</t>
        </is>
      </c>
      <c r="G1194" s="4" t="str"/>
      <c r="H1194" s="4" t="str"/>
      <c r="I1194" s="4" t="n">
        <v>0</v>
      </c>
      <c r="J1194" s="4" t="str"/>
      <c r="K1194" s="4" t="str"/>
      <c r="L1194" s="3" t="str"/>
      <c r="M1194" s="3" t="str"/>
      <c r="N1194" s="3" t="n">
        <v>0</v>
      </c>
      <c r="O1194" s="4" t="str"/>
      <c r="P1194" s="4" t="str"/>
      <c r="Q1194" s="4" t="str"/>
      <c r="R1194" s="4" t="str"/>
      <c r="S1194" s="4" t="str"/>
      <c r="T1194" s="4" t="str"/>
      <c r="U1194" s="4" t="str"/>
      <c r="V1194" s="4" t="n">
        <v>1</v>
      </c>
    </row>
    <row r="1195">
      <c r="A1195" t="n">
        <v>152</v>
      </c>
      <c r="B1195" t="inlineStr">
        <is>
          <t>20573138202</t>
        </is>
      </c>
      <c r="C1195" t="inlineStr">
        <is>
          <t>ASOCIACION DE PRODUCTORES AGROPECUARIOS Y FORESTALES EL ALVA DE BARTOLOME-CUCHARA</t>
        </is>
      </c>
      <c r="D1195" s="6" t="n">
        <v>2019</v>
      </c>
      <c r="E1195" t="n">
        <v>1</v>
      </c>
      <c r="F1195" t="inlineStr">
        <is>
          <t>PAC</t>
        </is>
      </c>
      <c r="G1195" s="4" t="n">
        <v>23</v>
      </c>
      <c r="H1195" s="4" t="n">
        <v>8</v>
      </c>
      <c r="I1195" s="4" t="n">
        <v>31</v>
      </c>
      <c r="J1195" s="4" t="str"/>
      <c r="K1195" s="4" t="str"/>
      <c r="L1195" s="3" t="n">
        <v>0</v>
      </c>
      <c r="M1195" s="3" t="n">
        <v>0</v>
      </c>
      <c r="N1195" s="3" t="n">
        <v>0</v>
      </c>
      <c r="O1195" s="4" t="str"/>
      <c r="P1195" s="4" t="str"/>
      <c r="Q1195" s="4" t="str"/>
      <c r="R1195" s="4" t="str"/>
      <c r="S1195" s="4" t="str"/>
      <c r="T1195" s="4" t="str"/>
      <c r="U1195" s="4" t="str"/>
      <c r="V1195" s="4" t="n">
        <v>1</v>
      </c>
    </row>
    <row r="1196">
      <c r="A1196" t="n">
        <v>152</v>
      </c>
      <c r="B1196" t="inlineStr">
        <is>
          <t>20573138202</t>
        </is>
      </c>
      <c r="C1196" t="inlineStr">
        <is>
          <t>ASOCIACION DE PRODUCTORES AGROPECUARIOS Y FORESTALES EL ALVA DE BARTOLOME-CUCHARA</t>
        </is>
      </c>
      <c r="D1196" s="6" t="n">
        <v>2020</v>
      </c>
      <c r="F1196" t="inlineStr">
        <is>
          <t>PAC</t>
        </is>
      </c>
      <c r="G1196" s="4" t="n">
        <v>0</v>
      </c>
      <c r="H1196" s="4" t="n">
        <v>0</v>
      </c>
      <c r="I1196" s="4" t="n">
        <v>0</v>
      </c>
      <c r="J1196" s="4" t="n">
        <v>0</v>
      </c>
      <c r="K1196" s="4" t="n">
        <v>0</v>
      </c>
      <c r="L1196" s="3" t="n">
        <v>0</v>
      </c>
      <c r="M1196" s="3" t="n">
        <v>0</v>
      </c>
      <c r="N1196" s="3" t="n">
        <v>0</v>
      </c>
      <c r="O1196" s="4" t="str"/>
      <c r="P1196" s="4" t="str"/>
      <c r="Q1196" s="4" t="str"/>
      <c r="R1196" s="4" t="str"/>
      <c r="S1196" s="4" t="str"/>
      <c r="T1196" s="4" t="str"/>
      <c r="U1196" s="4" t="str"/>
      <c r="V1196" s="4" t="n">
        <v>1</v>
      </c>
    </row>
    <row r="1197">
      <c r="A1197" t="n">
        <v>152</v>
      </c>
      <c r="B1197" t="inlineStr">
        <is>
          <t>20573138202</t>
        </is>
      </c>
      <c r="C1197" t="inlineStr">
        <is>
          <t>ASOCIACION DE PRODUCTORES AGROPECUARIOS Y FORESTALES EL ALVA DE BARTOLOME-CUCHARA</t>
        </is>
      </c>
      <c r="D1197" s="6" t="n">
        <v>2021</v>
      </c>
      <c r="F1197" t="inlineStr">
        <is>
          <t>PAC</t>
        </is>
      </c>
      <c r="G1197" s="4" t="n">
        <v>0</v>
      </c>
      <c r="H1197" s="4" t="n">
        <v>0</v>
      </c>
      <c r="I1197" s="4" t="n">
        <v>0</v>
      </c>
      <c r="J1197" s="4" t="n">
        <v>0</v>
      </c>
      <c r="K1197" s="4" t="n">
        <v>0</v>
      </c>
      <c r="L1197" s="3" t="n">
        <v>0</v>
      </c>
      <c r="M1197" s="3" t="n">
        <v>0</v>
      </c>
      <c r="N1197" s="3" t="n">
        <v>0</v>
      </c>
      <c r="O1197" s="4" t="str"/>
      <c r="P1197" s="4" t="str"/>
      <c r="Q1197" s="4" t="str"/>
      <c r="R1197" s="4" t="str"/>
      <c r="S1197" s="4" t="str"/>
      <c r="T1197" s="4" t="str"/>
      <c r="U1197" s="4" t="str"/>
      <c r="V1197" s="4" t="n">
        <v>1</v>
      </c>
    </row>
    <row r="1198">
      <c r="A1198" t="n">
        <v>152</v>
      </c>
      <c r="B1198" t="inlineStr">
        <is>
          <t>20573138202</t>
        </is>
      </c>
      <c r="C1198" t="inlineStr">
        <is>
          <t>ASOCIACION DE PRODUCTORES AGROPECUARIOS Y FORESTALES EL ALVA DE BARTOLOME-CUCHARA</t>
        </is>
      </c>
      <c r="D1198" s="6" t="n">
        <v>2022</v>
      </c>
      <c r="F1198" t="inlineStr">
        <is>
          <t>PAC</t>
        </is>
      </c>
      <c r="G1198" s="4" t="n">
        <v>0</v>
      </c>
      <c r="H1198" s="4" t="n">
        <v>0</v>
      </c>
      <c r="I1198" s="4" t="n">
        <v>0</v>
      </c>
      <c r="J1198" s="4" t="n">
        <v>0</v>
      </c>
      <c r="K1198" s="4" t="n">
        <v>0</v>
      </c>
      <c r="L1198" s="3" t="n">
        <v>0</v>
      </c>
      <c r="M1198" s="3" t="n">
        <v>0</v>
      </c>
      <c r="N1198" s="3" t="n">
        <v>0</v>
      </c>
      <c r="O1198" s="4" t="str"/>
      <c r="P1198" s="4" t="str"/>
      <c r="Q1198" s="4" t="str"/>
      <c r="R1198" s="4" t="str"/>
      <c r="S1198" s="4" t="str"/>
      <c r="T1198" s="4" t="str"/>
      <c r="U1198" s="4" t="str"/>
      <c r="V1198" s="4" t="n">
        <v>1</v>
      </c>
    </row>
    <row r="1199">
      <c r="A1199" t="n">
        <v>152</v>
      </c>
      <c r="B1199" t="inlineStr">
        <is>
          <t>20573138202</t>
        </is>
      </c>
      <c r="C1199" t="inlineStr">
        <is>
          <t>ASOCIACION DE PRODUCTORES AGROPECUARIOS Y FORESTALES EL ALVA DE BARTOLOME-CUCHARA</t>
        </is>
      </c>
      <c r="D1199" s="6" t="n">
        <v>2023</v>
      </c>
      <c r="F1199" t="inlineStr">
        <is>
          <t>PAC</t>
        </is>
      </c>
      <c r="G1199" s="4" t="n">
        <v>0</v>
      </c>
      <c r="H1199" s="4" t="n">
        <v>0</v>
      </c>
      <c r="I1199" s="4" t="n">
        <v>0</v>
      </c>
      <c r="J1199" s="4" t="n">
        <v>0</v>
      </c>
      <c r="K1199" s="4" t="n">
        <v>0</v>
      </c>
      <c r="L1199" s="3" t="n">
        <v>0</v>
      </c>
      <c r="M1199" s="3" t="n">
        <v>0</v>
      </c>
      <c r="N1199" s="3" t="n">
        <v>0</v>
      </c>
      <c r="O1199" s="4" t="n">
        <v>0</v>
      </c>
      <c r="P1199" s="4" t="n">
        <v>0</v>
      </c>
      <c r="Q1199" s="4" t="n">
        <v>0</v>
      </c>
      <c r="R1199" s="4" t="n">
        <v>0</v>
      </c>
      <c r="S1199" s="4" t="n">
        <v>0</v>
      </c>
      <c r="T1199" s="4" t="n">
        <v>0</v>
      </c>
      <c r="U1199" s="4" t="n">
        <v>0</v>
      </c>
      <c r="V1199" s="4" t="n">
        <v>1</v>
      </c>
    </row>
    <row r="1200">
      <c r="A1200" t="n">
        <v>152</v>
      </c>
      <c r="B1200" t="inlineStr">
        <is>
          <t>20573138202</t>
        </is>
      </c>
      <c r="C1200" t="inlineStr">
        <is>
          <t>ASOCIACION DE PRODUCTORES AGROPECUARIOS Y FORESTALES EL ALVA DE BARTOLOME-CUCHARA</t>
        </is>
      </c>
      <c r="D1200" s="6" t="n">
        <v>2024</v>
      </c>
      <c r="F1200" t="inlineStr">
        <is>
          <t>PAC</t>
        </is>
      </c>
      <c r="G1200" s="4" t="n">
        <v>0</v>
      </c>
      <c r="H1200" s="4" t="n">
        <v>0</v>
      </c>
      <c r="I1200" s="4" t="n">
        <v>0</v>
      </c>
      <c r="J1200" s="4" t="n">
        <v>0</v>
      </c>
      <c r="K1200" s="4" t="n">
        <v>0</v>
      </c>
      <c r="L1200" s="3" t="n">
        <v>0</v>
      </c>
      <c r="M1200" s="3" t="n">
        <v>0</v>
      </c>
      <c r="N1200" s="3" t="n">
        <v>0</v>
      </c>
      <c r="O1200" s="4" t="n">
        <v>0</v>
      </c>
      <c r="P1200" s="4" t="n">
        <v>0</v>
      </c>
      <c r="Q1200" s="4" t="str"/>
      <c r="R1200" s="4" t="n">
        <v>0</v>
      </c>
      <c r="S1200" s="4" t="n">
        <v>0</v>
      </c>
      <c r="T1200" s="4" t="n">
        <v>0</v>
      </c>
      <c r="U1200" s="4" t="n">
        <v>0</v>
      </c>
      <c r="V1200" s="4" t="n">
        <v>1</v>
      </c>
    </row>
    <row r="1201">
      <c r="A1201" t="n">
        <v>152</v>
      </c>
      <c r="B1201" t="inlineStr">
        <is>
          <t>20573138202</t>
        </is>
      </c>
      <c r="C1201" t="inlineStr">
        <is>
          <t>ASOCIACION DE PRODUCTORES AGROPECUARIOS Y FORESTALES EL ALVA DE BARTOLOME-CUCHARA</t>
        </is>
      </c>
      <c r="D1201" s="6" t="n">
        <v>2025</v>
      </c>
      <c r="F1201" t="inlineStr">
        <is>
          <t>PAC</t>
        </is>
      </c>
      <c r="G1201" s="4" t="n">
        <v>0</v>
      </c>
      <c r="H1201" s="4" t="n">
        <v>0</v>
      </c>
      <c r="I1201" s="4" t="n">
        <v>0</v>
      </c>
      <c r="J1201" s="4" t="n">
        <v>0</v>
      </c>
      <c r="K1201" s="4" t="n">
        <v>0</v>
      </c>
      <c r="L1201" s="3" t="n">
        <v>0</v>
      </c>
      <c r="M1201" s="3" t="n">
        <v>0</v>
      </c>
      <c r="N1201" s="3" t="n">
        <v>0</v>
      </c>
      <c r="O1201" s="4" t="n">
        <v>0</v>
      </c>
      <c r="P1201" s="4" t="n">
        <v>0</v>
      </c>
      <c r="Q1201" s="4" t="str"/>
      <c r="R1201" s="4" t="n">
        <v>0</v>
      </c>
      <c r="S1201" s="4" t="n">
        <v>0</v>
      </c>
      <c r="T1201" s="4" t="n">
        <v>0</v>
      </c>
      <c r="U1201" s="4" t="n">
        <v>0</v>
      </c>
      <c r="V1201" s="4" t="n">
        <v>1</v>
      </c>
    </row>
    <row r="1202">
      <c r="A1202" t="n">
        <v>153</v>
      </c>
      <c r="B1202" t="inlineStr">
        <is>
          <t>20573057385</t>
        </is>
      </c>
      <c r="C1202" t="inlineStr">
        <is>
          <t>COOPERATIVA AGROINDUSTRIAL PARAISO DEL CENTRO POBLADO DE PARAISO LIMITADA</t>
        </is>
      </c>
      <c r="D1202" s="6" t="n">
        <v>2018</v>
      </c>
      <c r="F1202" t="inlineStr">
        <is>
          <t>PAC</t>
        </is>
      </c>
      <c r="G1202" s="4" t="str"/>
      <c r="H1202" s="4" t="str"/>
      <c r="I1202" s="4" t="n">
        <v>0</v>
      </c>
      <c r="J1202" s="4" t="str"/>
      <c r="K1202" s="4" t="str"/>
      <c r="L1202" s="3" t="str"/>
      <c r="M1202" s="3" t="str"/>
      <c r="N1202" s="3" t="n">
        <v>0</v>
      </c>
      <c r="O1202" s="4" t="str"/>
      <c r="P1202" s="4" t="str"/>
      <c r="Q1202" s="4" t="str"/>
      <c r="R1202" s="4" t="str"/>
      <c r="S1202" s="4" t="str"/>
      <c r="T1202" s="4" t="str"/>
      <c r="U1202" s="4" t="str"/>
      <c r="V1202" s="4" t="n">
        <v>1</v>
      </c>
    </row>
    <row r="1203">
      <c r="A1203" t="n">
        <v>153</v>
      </c>
      <c r="B1203" t="inlineStr">
        <is>
          <t>20573057385</t>
        </is>
      </c>
      <c r="C1203" t="inlineStr">
        <is>
          <t>COOPERATIVA AGROINDUSTRIAL PARAISO DEL CENTRO POBLADO DE PARAISO LIMITADA</t>
        </is>
      </c>
      <c r="D1203" s="6" t="n">
        <v>2019</v>
      </c>
      <c r="E1203" t="n">
        <v>1</v>
      </c>
      <c r="F1203" t="inlineStr">
        <is>
          <t>PAC</t>
        </is>
      </c>
      <c r="G1203" s="4" t="n">
        <v>84</v>
      </c>
      <c r="H1203" s="4" t="n">
        <v>37</v>
      </c>
      <c r="I1203" s="4" t="n">
        <v>121</v>
      </c>
      <c r="J1203" s="4" t="str"/>
      <c r="K1203" s="4" t="str"/>
      <c r="L1203" s="3" t="n">
        <v>63200</v>
      </c>
      <c r="M1203" s="3" t="n">
        <v>0</v>
      </c>
      <c r="N1203" s="3" t="n">
        <v>63200</v>
      </c>
      <c r="O1203" s="4" t="str"/>
      <c r="P1203" s="4" t="str"/>
      <c r="Q1203" s="4" t="str"/>
      <c r="R1203" s="4" t="str"/>
      <c r="S1203" s="4" t="str"/>
      <c r="T1203" s="4" t="str"/>
      <c r="U1203" s="4" t="str"/>
      <c r="V1203" s="4" t="n">
        <v>1</v>
      </c>
    </row>
    <row r="1204">
      <c r="A1204" t="n">
        <v>153</v>
      </c>
      <c r="B1204" t="inlineStr">
        <is>
          <t>20573057385</t>
        </is>
      </c>
      <c r="C1204" t="inlineStr">
        <is>
          <t>COOPERATIVA AGROINDUSTRIAL PARAISO DEL CENTRO POBLADO DE PARAISO LIMITADA</t>
        </is>
      </c>
      <c r="D1204" s="6" t="n">
        <v>2020</v>
      </c>
      <c r="E1204" t="n">
        <v>1</v>
      </c>
      <c r="F1204" t="inlineStr">
        <is>
          <t>PAC</t>
        </is>
      </c>
      <c r="G1204" s="4" t="n">
        <v>84</v>
      </c>
      <c r="H1204" s="4" t="n">
        <v>37</v>
      </c>
      <c r="I1204" s="4" t="n">
        <v>121</v>
      </c>
      <c r="J1204" s="4" t="n">
        <v>0</v>
      </c>
      <c r="K1204" s="4" t="n">
        <v>0</v>
      </c>
      <c r="L1204" s="3" t="n">
        <v>493337.02</v>
      </c>
      <c r="M1204" s="3" t="n">
        <v>0</v>
      </c>
      <c r="N1204" s="3" t="n">
        <v>493337.02</v>
      </c>
      <c r="O1204" s="4" t="str"/>
      <c r="P1204" s="4" t="str"/>
      <c r="Q1204" s="4" t="str"/>
      <c r="R1204" s="4" t="str"/>
      <c r="S1204" s="4" t="str"/>
      <c r="T1204" s="4" t="str"/>
      <c r="U1204" s="4" t="str"/>
      <c r="V1204" s="4" t="n">
        <v>1</v>
      </c>
    </row>
    <row r="1205">
      <c r="A1205" t="n">
        <v>153</v>
      </c>
      <c r="B1205" t="inlineStr">
        <is>
          <t>20573057385</t>
        </is>
      </c>
      <c r="C1205" t="inlineStr">
        <is>
          <t>COOPERATIVA AGROINDUSTRIAL PARAISO DEL CENTRO POBLADO DE PARAISO LIMITADA</t>
        </is>
      </c>
      <c r="D1205" s="6" t="n">
        <v>2021</v>
      </c>
      <c r="F1205" t="inlineStr">
        <is>
          <t>PAC</t>
        </is>
      </c>
      <c r="G1205" s="4" t="n">
        <v>0</v>
      </c>
      <c r="H1205" s="4" t="n">
        <v>0</v>
      </c>
      <c r="I1205" s="4" t="n">
        <v>0</v>
      </c>
      <c r="J1205" s="4" t="n">
        <v>0</v>
      </c>
      <c r="K1205" s="4" t="n">
        <v>0</v>
      </c>
      <c r="L1205" s="3" t="n">
        <v>0</v>
      </c>
      <c r="M1205" s="3" t="n">
        <v>0</v>
      </c>
      <c r="N1205" s="3" t="n">
        <v>0</v>
      </c>
      <c r="O1205" s="4" t="str"/>
      <c r="P1205" s="4" t="str"/>
      <c r="Q1205" s="4" t="str"/>
      <c r="R1205" s="4" t="str"/>
      <c r="S1205" s="4" t="str"/>
      <c r="T1205" s="4" t="str"/>
      <c r="U1205" s="4" t="str"/>
      <c r="V1205" s="4" t="n">
        <v>1</v>
      </c>
    </row>
    <row r="1206">
      <c r="A1206" t="n">
        <v>153</v>
      </c>
      <c r="B1206" t="inlineStr">
        <is>
          <t>20573057385</t>
        </is>
      </c>
      <c r="C1206" t="inlineStr">
        <is>
          <t>COOPERATIVA AGROINDUSTRIAL PARAISO DEL CENTRO POBLADO DE PARAISO LIMITADA</t>
        </is>
      </c>
      <c r="D1206" s="6" t="n">
        <v>2022</v>
      </c>
      <c r="F1206" t="inlineStr">
        <is>
          <t>PAC</t>
        </is>
      </c>
      <c r="G1206" s="4" t="n">
        <v>0</v>
      </c>
      <c r="H1206" s="4" t="n">
        <v>0</v>
      </c>
      <c r="I1206" s="4" t="n">
        <v>0</v>
      </c>
      <c r="J1206" s="4" t="n">
        <v>0</v>
      </c>
      <c r="K1206" s="4" t="n">
        <v>0</v>
      </c>
      <c r="L1206" s="3" t="n">
        <v>0</v>
      </c>
      <c r="M1206" s="3" t="n">
        <v>0</v>
      </c>
      <c r="N1206" s="3" t="n">
        <v>0</v>
      </c>
      <c r="O1206" s="4" t="str"/>
      <c r="P1206" s="4" t="str"/>
      <c r="Q1206" s="4" t="str"/>
      <c r="R1206" s="4" t="str"/>
      <c r="S1206" s="4" t="str"/>
      <c r="T1206" s="4" t="str"/>
      <c r="U1206" s="4" t="str"/>
      <c r="V1206" s="4" t="n">
        <v>1</v>
      </c>
    </row>
    <row r="1207">
      <c r="A1207" t="n">
        <v>153</v>
      </c>
      <c r="B1207" t="inlineStr">
        <is>
          <t>20573057385</t>
        </is>
      </c>
      <c r="C1207" t="inlineStr">
        <is>
          <t>COOPERATIVA AGROINDUSTRIAL PARAISO DEL CENTRO POBLADO DE PARAISO LIMITADA</t>
        </is>
      </c>
      <c r="D1207" s="6" t="n">
        <v>2023</v>
      </c>
      <c r="F1207" t="inlineStr">
        <is>
          <t>PAC</t>
        </is>
      </c>
      <c r="G1207" s="4" t="n">
        <v>0</v>
      </c>
      <c r="H1207" s="4" t="n">
        <v>0</v>
      </c>
      <c r="I1207" s="4" t="n">
        <v>0</v>
      </c>
      <c r="J1207" s="4" t="n">
        <v>0</v>
      </c>
      <c r="K1207" s="4" t="n">
        <v>0</v>
      </c>
      <c r="L1207" s="3" t="n">
        <v>0</v>
      </c>
      <c r="M1207" s="3" t="n">
        <v>0</v>
      </c>
      <c r="N1207" s="3" t="n">
        <v>0</v>
      </c>
      <c r="O1207" s="4" t="n">
        <v>0</v>
      </c>
      <c r="P1207" s="4" t="n">
        <v>0</v>
      </c>
      <c r="Q1207" s="4" t="n">
        <v>0</v>
      </c>
      <c r="R1207" s="4" t="n">
        <v>0</v>
      </c>
      <c r="S1207" s="4" t="n">
        <v>0</v>
      </c>
      <c r="T1207" s="4" t="n">
        <v>0</v>
      </c>
      <c r="U1207" s="4" t="n">
        <v>0</v>
      </c>
      <c r="V1207" s="4" t="n">
        <v>1</v>
      </c>
    </row>
    <row r="1208">
      <c r="A1208" t="n">
        <v>153</v>
      </c>
      <c r="B1208" t="inlineStr">
        <is>
          <t>20573057385</t>
        </is>
      </c>
      <c r="C1208" t="inlineStr">
        <is>
          <t>COOPERATIVA AGROINDUSTRIAL PARAISO DEL CENTRO POBLADO DE PARAISO LIMITADA</t>
        </is>
      </c>
      <c r="D1208" s="6" t="n">
        <v>2024</v>
      </c>
      <c r="F1208" t="inlineStr">
        <is>
          <t>PAC</t>
        </is>
      </c>
      <c r="G1208" s="4" t="n">
        <v>0</v>
      </c>
      <c r="H1208" s="4" t="n">
        <v>0</v>
      </c>
      <c r="I1208" s="4" t="n">
        <v>0</v>
      </c>
      <c r="J1208" s="4" t="n">
        <v>0</v>
      </c>
      <c r="K1208" s="4" t="n">
        <v>0</v>
      </c>
      <c r="L1208" s="3" t="n">
        <v>0</v>
      </c>
      <c r="M1208" s="3" t="n">
        <v>0</v>
      </c>
      <c r="N1208" s="3" t="n">
        <v>0</v>
      </c>
      <c r="O1208" s="4" t="n">
        <v>0</v>
      </c>
      <c r="P1208" s="4" t="n">
        <v>0</v>
      </c>
      <c r="Q1208" s="4" t="str"/>
      <c r="R1208" s="4" t="n">
        <v>0</v>
      </c>
      <c r="S1208" s="4" t="n">
        <v>0</v>
      </c>
      <c r="T1208" s="4" t="n">
        <v>0</v>
      </c>
      <c r="U1208" s="4" t="n">
        <v>0</v>
      </c>
      <c r="V1208" s="4" t="n">
        <v>1</v>
      </c>
    </row>
    <row r="1209">
      <c r="A1209" t="n">
        <v>153</v>
      </c>
      <c r="B1209" t="inlineStr">
        <is>
          <t>20573057385</t>
        </is>
      </c>
      <c r="C1209" t="inlineStr">
        <is>
          <t>COOPERATIVA AGROINDUSTRIAL PARAISO DEL CENTRO POBLADO DE PARAISO LIMITADA</t>
        </is>
      </c>
      <c r="D1209" s="6" t="n">
        <v>2025</v>
      </c>
      <c r="F1209" t="inlineStr">
        <is>
          <t>PAC</t>
        </is>
      </c>
      <c r="G1209" s="4" t="n">
        <v>0</v>
      </c>
      <c r="H1209" s="4" t="n">
        <v>0</v>
      </c>
      <c r="I1209" s="4" t="n">
        <v>0</v>
      </c>
      <c r="J1209" s="4" t="n">
        <v>0</v>
      </c>
      <c r="K1209" s="4" t="n">
        <v>0</v>
      </c>
      <c r="L1209" s="3" t="n">
        <v>0</v>
      </c>
      <c r="M1209" s="3" t="n">
        <v>0</v>
      </c>
      <c r="N1209" s="3" t="n">
        <v>0</v>
      </c>
      <c r="O1209" s="4" t="n">
        <v>0</v>
      </c>
      <c r="P1209" s="4" t="n">
        <v>0</v>
      </c>
      <c r="Q1209" s="4" t="str"/>
      <c r="R1209" s="4" t="n">
        <v>0</v>
      </c>
      <c r="S1209" s="4" t="n">
        <v>0</v>
      </c>
      <c r="T1209" s="4" t="n">
        <v>0</v>
      </c>
      <c r="U1209" s="4" t="n">
        <v>0</v>
      </c>
      <c r="V1209" s="4" t="n">
        <v>1</v>
      </c>
    </row>
    <row r="1210">
      <c r="A1210" t="n">
        <v>154</v>
      </c>
      <c r="B1210" t="inlineStr">
        <is>
          <t>20573344791</t>
        </is>
      </c>
      <c r="C1210" t="inlineStr">
        <is>
          <t>ASOCIACION AGROECOLOGICO HUANGANAPAMPA</t>
        </is>
      </c>
      <c r="D1210" s="6" t="n">
        <v>2018</v>
      </c>
      <c r="F1210" t="inlineStr">
        <is>
          <t>PAC</t>
        </is>
      </c>
      <c r="G1210" s="4" t="str"/>
      <c r="H1210" s="4" t="str"/>
      <c r="I1210" s="4" t="n">
        <v>0</v>
      </c>
      <c r="J1210" s="4" t="str"/>
      <c r="K1210" s="4" t="str"/>
      <c r="L1210" s="3" t="str"/>
      <c r="M1210" s="3" t="str"/>
      <c r="N1210" s="3" t="n">
        <v>0</v>
      </c>
      <c r="O1210" s="4" t="str"/>
      <c r="P1210" s="4" t="str"/>
      <c r="Q1210" s="4" t="str"/>
      <c r="R1210" s="4" t="str"/>
      <c r="S1210" s="4" t="str"/>
      <c r="T1210" s="4" t="str"/>
      <c r="U1210" s="4" t="str"/>
      <c r="V1210" s="4" t="n">
        <v>2</v>
      </c>
    </row>
    <row r="1211">
      <c r="A1211" t="n">
        <v>154</v>
      </c>
      <c r="B1211" t="inlineStr">
        <is>
          <t>20573344791</t>
        </is>
      </c>
      <c r="C1211" t="inlineStr">
        <is>
          <t>ASOCIACION AGROECOLOGICO HUANGANAPAMPA</t>
        </is>
      </c>
      <c r="D1211" s="6" t="n">
        <v>2019</v>
      </c>
      <c r="E1211" t="n">
        <v>1</v>
      </c>
      <c r="F1211" t="inlineStr">
        <is>
          <t>PAC</t>
        </is>
      </c>
      <c r="G1211" s="4" t="n">
        <v>19</v>
      </c>
      <c r="H1211" s="4" t="n">
        <v>18</v>
      </c>
      <c r="I1211" s="4" t="n">
        <v>37</v>
      </c>
      <c r="J1211" s="4" t="str"/>
      <c r="K1211" s="4" t="str"/>
      <c r="L1211" s="3" t="n">
        <v>0</v>
      </c>
      <c r="M1211" s="3" t="n">
        <v>0</v>
      </c>
      <c r="N1211" s="3" t="n">
        <v>0</v>
      </c>
      <c r="O1211" s="4" t="str"/>
      <c r="P1211" s="4" t="str"/>
      <c r="Q1211" s="4" t="str"/>
      <c r="R1211" s="4" t="str"/>
      <c r="S1211" s="4" t="str"/>
      <c r="T1211" s="4" t="str"/>
      <c r="U1211" s="4" t="str"/>
      <c r="V1211" s="4" t="n">
        <v>2</v>
      </c>
    </row>
    <row r="1212">
      <c r="A1212" t="n">
        <v>154</v>
      </c>
      <c r="B1212" t="inlineStr">
        <is>
          <t>20573344791</t>
        </is>
      </c>
      <c r="C1212" t="inlineStr">
        <is>
          <t>ASOCIACION AGROECOLOGICO HUANGANAPAMPA</t>
        </is>
      </c>
      <c r="D1212" s="6" t="n">
        <v>2020</v>
      </c>
      <c r="F1212" t="inlineStr">
        <is>
          <t>PAC</t>
        </is>
      </c>
      <c r="G1212" s="4" t="n">
        <v>0</v>
      </c>
      <c r="H1212" s="4" t="n">
        <v>0</v>
      </c>
      <c r="I1212" s="4" t="n">
        <v>0</v>
      </c>
      <c r="J1212" s="4" t="n">
        <v>0</v>
      </c>
      <c r="K1212" s="4" t="n">
        <v>0</v>
      </c>
      <c r="L1212" s="3" t="n">
        <v>0</v>
      </c>
      <c r="M1212" s="3" t="n">
        <v>0</v>
      </c>
      <c r="N1212" s="3" t="n">
        <v>0</v>
      </c>
      <c r="O1212" s="4" t="str"/>
      <c r="P1212" s="4" t="str"/>
      <c r="Q1212" s="4" t="str"/>
      <c r="R1212" s="4" t="str"/>
      <c r="S1212" s="4" t="str"/>
      <c r="T1212" s="4" t="str"/>
      <c r="U1212" s="4" t="str"/>
      <c r="V1212" s="4" t="n">
        <v>2</v>
      </c>
    </row>
    <row r="1213">
      <c r="A1213" t="n">
        <v>154</v>
      </c>
      <c r="B1213" t="inlineStr">
        <is>
          <t>20573344791</t>
        </is>
      </c>
      <c r="C1213" t="inlineStr">
        <is>
          <t>ASOCIACION AGROECOLOGICO HUANGANAPAMPA</t>
        </is>
      </c>
      <c r="D1213" s="6" t="n">
        <v>2021</v>
      </c>
      <c r="F1213" t="inlineStr">
        <is>
          <t>PAC</t>
        </is>
      </c>
      <c r="G1213" s="4" t="n">
        <v>0</v>
      </c>
      <c r="H1213" s="4" t="n">
        <v>0</v>
      </c>
      <c r="I1213" s="4" t="n">
        <v>0</v>
      </c>
      <c r="J1213" s="4" t="n">
        <v>0</v>
      </c>
      <c r="K1213" s="4" t="n">
        <v>0</v>
      </c>
      <c r="L1213" s="3" t="n">
        <v>0</v>
      </c>
      <c r="M1213" s="3" t="n">
        <v>0</v>
      </c>
      <c r="N1213" s="3" t="n">
        <v>0</v>
      </c>
      <c r="O1213" s="4" t="str"/>
      <c r="P1213" s="4" t="str"/>
      <c r="Q1213" s="4" t="str"/>
      <c r="R1213" s="4" t="str"/>
      <c r="S1213" s="4" t="str"/>
      <c r="T1213" s="4" t="str"/>
      <c r="U1213" s="4" t="str"/>
      <c r="V1213" s="4" t="n">
        <v>2</v>
      </c>
    </row>
    <row r="1214">
      <c r="A1214" t="n">
        <v>154</v>
      </c>
      <c r="B1214" t="inlineStr">
        <is>
          <t>20573344791</t>
        </is>
      </c>
      <c r="C1214" t="inlineStr">
        <is>
          <t>ASOCIACION AGROECOLOGICO HUANGANAPAMPA</t>
        </is>
      </c>
      <c r="D1214" s="6" t="n">
        <v>2022</v>
      </c>
      <c r="F1214" t="inlineStr">
        <is>
          <t>PAC</t>
        </is>
      </c>
      <c r="G1214" s="4" t="n">
        <v>0</v>
      </c>
      <c r="H1214" s="4" t="n">
        <v>0</v>
      </c>
      <c r="I1214" s="4" t="n">
        <v>0</v>
      </c>
      <c r="J1214" s="4" t="n">
        <v>0</v>
      </c>
      <c r="K1214" s="4" t="n">
        <v>0</v>
      </c>
      <c r="L1214" s="3" t="n">
        <v>0</v>
      </c>
      <c r="M1214" s="3" t="n">
        <v>0</v>
      </c>
      <c r="N1214" s="3" t="n">
        <v>0</v>
      </c>
      <c r="O1214" s="4" t="str"/>
      <c r="P1214" s="4" t="str"/>
      <c r="Q1214" s="4" t="str"/>
      <c r="R1214" s="4" t="str"/>
      <c r="S1214" s="4" t="str"/>
      <c r="T1214" s="4" t="str"/>
      <c r="U1214" s="4" t="str"/>
      <c r="V1214" s="4" t="n">
        <v>2</v>
      </c>
    </row>
    <row r="1215">
      <c r="A1215" t="n">
        <v>154</v>
      </c>
      <c r="B1215" t="inlineStr">
        <is>
          <t>20573344791</t>
        </is>
      </c>
      <c r="C1215" t="inlineStr">
        <is>
          <t>ASOCIACION AGROECOLOGICO HUANGANAPAMPA</t>
        </is>
      </c>
      <c r="D1215" s="6" t="n">
        <v>2023</v>
      </c>
      <c r="F1215" t="inlineStr">
        <is>
          <t>PAC</t>
        </is>
      </c>
      <c r="G1215" s="4" t="n">
        <v>0</v>
      </c>
      <c r="H1215" s="4" t="n">
        <v>0</v>
      </c>
      <c r="I1215" s="4" t="n">
        <v>0</v>
      </c>
      <c r="J1215" s="4" t="n">
        <v>0</v>
      </c>
      <c r="K1215" s="4" t="n">
        <v>0</v>
      </c>
      <c r="L1215" s="3" t="n">
        <v>0</v>
      </c>
      <c r="M1215" s="3" t="n">
        <v>0</v>
      </c>
      <c r="N1215" s="3" t="n">
        <v>0</v>
      </c>
      <c r="O1215" s="4" t="n">
        <v>0</v>
      </c>
      <c r="P1215" s="4" t="n">
        <v>0</v>
      </c>
      <c r="Q1215" s="4" t="n">
        <v>0</v>
      </c>
      <c r="R1215" s="4" t="n">
        <v>0</v>
      </c>
      <c r="S1215" s="4" t="n">
        <v>0</v>
      </c>
      <c r="T1215" s="4" t="n">
        <v>0</v>
      </c>
      <c r="U1215" s="4" t="n">
        <v>0</v>
      </c>
      <c r="V1215" s="4" t="n">
        <v>2</v>
      </c>
    </row>
    <row r="1216">
      <c r="A1216" t="n">
        <v>154</v>
      </c>
      <c r="B1216" t="inlineStr">
        <is>
          <t>20573344791</t>
        </is>
      </c>
      <c r="C1216" t="inlineStr">
        <is>
          <t>ASOCIACION AGROECOLOGICO HUANGANAPAMPA</t>
        </is>
      </c>
      <c r="D1216" s="6" t="n">
        <v>2024</v>
      </c>
      <c r="F1216" t="inlineStr">
        <is>
          <t>PAC</t>
        </is>
      </c>
      <c r="G1216" s="4" t="n">
        <v>0</v>
      </c>
      <c r="H1216" s="4" t="n">
        <v>0</v>
      </c>
      <c r="I1216" s="4" t="n">
        <v>0</v>
      </c>
      <c r="J1216" s="4" t="n">
        <v>0</v>
      </c>
      <c r="K1216" s="4" t="n">
        <v>0</v>
      </c>
      <c r="L1216" s="3" t="n">
        <v>0</v>
      </c>
      <c r="M1216" s="3" t="n">
        <v>0</v>
      </c>
      <c r="N1216" s="3" t="n">
        <v>0</v>
      </c>
      <c r="O1216" s="4" t="n">
        <v>0</v>
      </c>
      <c r="P1216" s="4" t="n">
        <v>0</v>
      </c>
      <c r="Q1216" s="4" t="str"/>
      <c r="R1216" s="4" t="n">
        <v>0</v>
      </c>
      <c r="S1216" s="4" t="n">
        <v>0</v>
      </c>
      <c r="T1216" s="4" t="n">
        <v>0</v>
      </c>
      <c r="U1216" s="4" t="n">
        <v>0</v>
      </c>
      <c r="V1216" s="4" t="n">
        <v>2</v>
      </c>
    </row>
    <row r="1217">
      <c r="A1217" t="n">
        <v>154</v>
      </c>
      <c r="B1217" t="inlineStr">
        <is>
          <t>20573344791</t>
        </is>
      </c>
      <c r="C1217" t="inlineStr">
        <is>
          <t>ASOCIACION AGROECOLOGICO HUANGANAPAMPA</t>
        </is>
      </c>
      <c r="D1217" s="6" t="n">
        <v>2025</v>
      </c>
      <c r="F1217" t="inlineStr">
        <is>
          <t>PAC</t>
        </is>
      </c>
      <c r="G1217" s="4" t="n">
        <v>0</v>
      </c>
      <c r="H1217" s="4" t="n">
        <v>0</v>
      </c>
      <c r="I1217" s="4" t="n">
        <v>0</v>
      </c>
      <c r="J1217" s="4" t="n">
        <v>0</v>
      </c>
      <c r="K1217" s="4" t="n">
        <v>0</v>
      </c>
      <c r="L1217" s="3" t="n">
        <v>0</v>
      </c>
      <c r="M1217" s="3" t="n">
        <v>0</v>
      </c>
      <c r="N1217" s="3" t="n">
        <v>0</v>
      </c>
      <c r="O1217" s="4" t="n">
        <v>0</v>
      </c>
      <c r="P1217" s="4" t="n">
        <v>0</v>
      </c>
      <c r="Q1217" s="4" t="str"/>
      <c r="R1217" s="4" t="n">
        <v>0</v>
      </c>
      <c r="S1217" s="4" t="n">
        <v>0</v>
      </c>
      <c r="T1217" s="4" t="n">
        <v>0</v>
      </c>
      <c r="U1217" s="4" t="n">
        <v>0</v>
      </c>
      <c r="V1217" s="4" t="n">
        <v>2</v>
      </c>
    </row>
    <row r="1218">
      <c r="A1218" t="n">
        <v>155</v>
      </c>
      <c r="B1218" t="inlineStr">
        <is>
          <t xml:space="preserve">20529126523 </t>
        </is>
      </c>
      <c r="C1218" t="inlineStr">
        <is>
          <t>ASOCIACIÓN DE PRODUCTORES AGROPECUARIOS PARAíSO DE HORTENSIAS</t>
        </is>
      </c>
      <c r="D1218" s="6" t="n">
        <v>2018</v>
      </c>
      <c r="F1218" t="inlineStr">
        <is>
          <t>PAC</t>
        </is>
      </c>
      <c r="G1218" s="4" t="str"/>
      <c r="H1218" s="4" t="str"/>
      <c r="I1218" s="4" t="n">
        <v>0</v>
      </c>
      <c r="J1218" s="4" t="str"/>
      <c r="K1218" s="4" t="str"/>
      <c r="L1218" s="3" t="str"/>
      <c r="M1218" s="3" t="str"/>
      <c r="N1218" s="3" t="n">
        <v>0</v>
      </c>
      <c r="O1218" s="4" t="str"/>
      <c r="P1218" s="4" t="str"/>
      <c r="Q1218" s="4" t="str"/>
      <c r="R1218" s="4" t="str"/>
      <c r="S1218" s="4" t="str"/>
      <c r="T1218" s="4" t="str"/>
      <c r="U1218" s="4" t="str"/>
      <c r="V1218" s="4" t="n">
        <v>1</v>
      </c>
    </row>
    <row r="1219">
      <c r="A1219" t="n">
        <v>155</v>
      </c>
      <c r="B1219" t="inlineStr">
        <is>
          <t xml:space="preserve">20529126523 </t>
        </is>
      </c>
      <c r="C1219" t="inlineStr">
        <is>
          <t>ASOCIACIÓN DE PRODUCTORES AGROPECUARIOS PARAíSO DE HORTENSIAS</t>
        </is>
      </c>
      <c r="D1219" s="6" t="n">
        <v>2019</v>
      </c>
      <c r="F1219" t="inlineStr">
        <is>
          <t>PAC</t>
        </is>
      </c>
      <c r="G1219" s="4" t="n">
        <v>0</v>
      </c>
      <c r="H1219" s="4" t="n">
        <v>0</v>
      </c>
      <c r="I1219" s="4" t="n">
        <v>0</v>
      </c>
      <c r="J1219" s="4" t="str"/>
      <c r="K1219" s="4" t="str"/>
      <c r="L1219" s="3" t="n">
        <v>0</v>
      </c>
      <c r="M1219" s="3" t="n">
        <v>0</v>
      </c>
      <c r="N1219" s="3" t="n">
        <v>0</v>
      </c>
      <c r="O1219" s="4" t="str"/>
      <c r="P1219" s="4" t="str"/>
      <c r="Q1219" s="4" t="str"/>
      <c r="R1219" s="4" t="str"/>
      <c r="S1219" s="4" t="str"/>
      <c r="T1219" s="4" t="str"/>
      <c r="U1219" s="4" t="str"/>
      <c r="V1219" s="4" t="n">
        <v>1</v>
      </c>
    </row>
    <row r="1220">
      <c r="A1220" t="n">
        <v>155</v>
      </c>
      <c r="B1220" t="inlineStr">
        <is>
          <t xml:space="preserve">20529126523 </t>
        </is>
      </c>
      <c r="C1220" t="inlineStr">
        <is>
          <t>ASOCIACIÓN DE PRODUCTORES AGROPECUARIOS PARAíSO DE HORTENSIAS</t>
        </is>
      </c>
      <c r="D1220" s="6" t="n">
        <v>2020</v>
      </c>
      <c r="F1220" t="inlineStr">
        <is>
          <t>PAC</t>
        </is>
      </c>
      <c r="G1220" s="4" t="n">
        <v>0</v>
      </c>
      <c r="H1220" s="4" t="n">
        <v>0</v>
      </c>
      <c r="I1220" s="4" t="n">
        <v>0</v>
      </c>
      <c r="J1220" s="4" t="n">
        <v>0</v>
      </c>
      <c r="K1220" s="4" t="n">
        <v>0</v>
      </c>
      <c r="L1220" s="3" t="n">
        <v>0</v>
      </c>
      <c r="M1220" s="3" t="n">
        <v>0</v>
      </c>
      <c r="N1220" s="3" t="n">
        <v>0</v>
      </c>
      <c r="O1220" s="4" t="str"/>
      <c r="P1220" s="4" t="str"/>
      <c r="Q1220" s="4" t="str"/>
      <c r="R1220" s="4" t="str"/>
      <c r="S1220" s="4" t="str"/>
      <c r="T1220" s="4" t="str"/>
      <c r="U1220" s="4" t="str"/>
      <c r="V1220" s="4" t="n">
        <v>1</v>
      </c>
    </row>
    <row r="1221">
      <c r="A1221" t="n">
        <v>155</v>
      </c>
      <c r="B1221" t="inlineStr">
        <is>
          <t xml:space="preserve">20529126523 </t>
        </is>
      </c>
      <c r="C1221" t="inlineStr">
        <is>
          <t>ASOCIACIÓN DE PRODUCTORES AGROPECUARIOS PARAíSO DE HORTENSIAS</t>
        </is>
      </c>
      <c r="D1221" s="6" t="n">
        <v>2021</v>
      </c>
      <c r="E1221" t="n">
        <v>1</v>
      </c>
      <c r="F1221" t="inlineStr">
        <is>
          <t>PAC</t>
        </is>
      </c>
      <c r="G1221" s="4" t="n">
        <v>83</v>
      </c>
      <c r="H1221" s="4" t="n">
        <v>1</v>
      </c>
      <c r="I1221" s="4" t="n">
        <v>84</v>
      </c>
      <c r="J1221" s="4" t="n">
        <v>26</v>
      </c>
      <c r="K1221" s="4" t="n">
        <v>2</v>
      </c>
      <c r="L1221" s="3" t="n">
        <v>0</v>
      </c>
      <c r="M1221" s="3" t="n">
        <v>0</v>
      </c>
      <c r="N1221" s="3" t="n">
        <v>0</v>
      </c>
      <c r="O1221" s="4" t="str"/>
      <c r="P1221" s="4" t="str"/>
      <c r="Q1221" s="4" t="str"/>
      <c r="R1221" s="4" t="str"/>
      <c r="S1221" s="4" t="str"/>
      <c r="T1221" s="4" t="str"/>
      <c r="U1221" s="4" t="str"/>
      <c r="V1221" s="4" t="n">
        <v>1</v>
      </c>
    </row>
    <row r="1222">
      <c r="A1222" t="n">
        <v>155</v>
      </c>
      <c r="B1222" t="inlineStr">
        <is>
          <t xml:space="preserve">20529126523 </t>
        </is>
      </c>
      <c r="C1222" t="inlineStr">
        <is>
          <t>ASOCIACIÓN DE PRODUCTORES AGROPECUARIOS PARAíSO DE HORTENSIAS</t>
        </is>
      </c>
      <c r="D1222" s="6" t="n">
        <v>2022</v>
      </c>
      <c r="F1222" t="inlineStr">
        <is>
          <t>PAC</t>
        </is>
      </c>
      <c r="G1222" s="4" t="n">
        <v>0</v>
      </c>
      <c r="H1222" s="4" t="n">
        <v>0</v>
      </c>
      <c r="I1222" s="4" t="n">
        <v>0</v>
      </c>
      <c r="J1222" s="4" t="n">
        <v>0</v>
      </c>
      <c r="K1222" s="4" t="n">
        <v>0</v>
      </c>
      <c r="L1222" s="3" t="n">
        <v>0</v>
      </c>
      <c r="M1222" s="3" t="n">
        <v>0</v>
      </c>
      <c r="N1222" s="3" t="n">
        <v>0</v>
      </c>
      <c r="O1222" s="4" t="str"/>
      <c r="P1222" s="4" t="str"/>
      <c r="Q1222" s="4" t="str"/>
      <c r="R1222" s="4" t="str"/>
      <c r="S1222" s="4" t="str"/>
      <c r="T1222" s="4" t="str"/>
      <c r="U1222" s="4" t="str"/>
      <c r="V1222" s="4" t="n">
        <v>1</v>
      </c>
    </row>
    <row r="1223">
      <c r="A1223" t="n">
        <v>155</v>
      </c>
      <c r="B1223" t="inlineStr">
        <is>
          <t xml:space="preserve">20529126523 </t>
        </is>
      </c>
      <c r="C1223" t="inlineStr">
        <is>
          <t>ASOCIACIÓN DE PRODUCTORES AGROPECUARIOS PARAíSO DE HORTENSIAS</t>
        </is>
      </c>
      <c r="D1223" s="6" t="n">
        <v>2023</v>
      </c>
      <c r="F1223" t="inlineStr">
        <is>
          <t>PAC</t>
        </is>
      </c>
      <c r="G1223" s="4" t="n">
        <v>0</v>
      </c>
      <c r="H1223" s="4" t="n">
        <v>0</v>
      </c>
      <c r="I1223" s="4" t="n">
        <v>0</v>
      </c>
      <c r="J1223" s="4" t="n">
        <v>0</v>
      </c>
      <c r="K1223" s="4" t="n">
        <v>0</v>
      </c>
      <c r="L1223" s="3" t="n">
        <v>0</v>
      </c>
      <c r="M1223" s="3" t="n">
        <v>0</v>
      </c>
      <c r="N1223" s="3" t="n">
        <v>0</v>
      </c>
      <c r="O1223" s="4" t="n">
        <v>0</v>
      </c>
      <c r="P1223" s="4" t="n">
        <v>0</v>
      </c>
      <c r="Q1223" s="4" t="n">
        <v>0</v>
      </c>
      <c r="R1223" s="4" t="n">
        <v>0</v>
      </c>
      <c r="S1223" s="4" t="n">
        <v>0</v>
      </c>
      <c r="T1223" s="4" t="n">
        <v>0</v>
      </c>
      <c r="U1223" s="4" t="n">
        <v>0</v>
      </c>
      <c r="V1223" s="4" t="n">
        <v>1</v>
      </c>
    </row>
    <row r="1224">
      <c r="A1224" t="n">
        <v>155</v>
      </c>
      <c r="B1224" t="inlineStr">
        <is>
          <t xml:space="preserve">20529126523 </t>
        </is>
      </c>
      <c r="C1224" t="inlineStr">
        <is>
          <t>ASOCIACIÓN DE PRODUCTORES AGROPECUARIOS PARAíSO DE HORTENSIAS</t>
        </is>
      </c>
      <c r="D1224" s="6" t="n">
        <v>2024</v>
      </c>
      <c r="F1224" t="inlineStr">
        <is>
          <t>PAC</t>
        </is>
      </c>
      <c r="G1224" s="4" t="n">
        <v>0</v>
      </c>
      <c r="H1224" s="4" t="n">
        <v>0</v>
      </c>
      <c r="I1224" s="4" t="n">
        <v>0</v>
      </c>
      <c r="J1224" s="4" t="n">
        <v>0</v>
      </c>
      <c r="K1224" s="4" t="n">
        <v>0</v>
      </c>
      <c r="L1224" s="3" t="n">
        <v>0</v>
      </c>
      <c r="M1224" s="3" t="n">
        <v>0</v>
      </c>
      <c r="N1224" s="3" t="n">
        <v>0</v>
      </c>
      <c r="O1224" s="4" t="n">
        <v>0</v>
      </c>
      <c r="P1224" s="4" t="n">
        <v>0</v>
      </c>
      <c r="Q1224" s="4" t="str"/>
      <c r="R1224" s="4" t="n">
        <v>0</v>
      </c>
      <c r="S1224" s="4" t="n">
        <v>0</v>
      </c>
      <c r="T1224" s="4" t="n">
        <v>0</v>
      </c>
      <c r="U1224" s="4" t="n">
        <v>0</v>
      </c>
      <c r="V1224" s="4" t="n">
        <v>1</v>
      </c>
    </row>
    <row r="1225">
      <c r="A1225" t="n">
        <v>155</v>
      </c>
      <c r="B1225" t="inlineStr">
        <is>
          <t xml:space="preserve">20529126523 </t>
        </is>
      </c>
      <c r="C1225" t="inlineStr">
        <is>
          <t>ASOCIACIÓN DE PRODUCTORES AGROPECUARIOS PARAíSO DE HORTENSIAS</t>
        </is>
      </c>
      <c r="D1225" s="6" t="n">
        <v>2025</v>
      </c>
      <c r="F1225" t="inlineStr">
        <is>
          <t>PAC</t>
        </is>
      </c>
      <c r="G1225" s="4" t="n">
        <v>0</v>
      </c>
      <c r="H1225" s="4" t="n">
        <v>0</v>
      </c>
      <c r="I1225" s="4" t="n">
        <v>0</v>
      </c>
      <c r="J1225" s="4" t="n">
        <v>0</v>
      </c>
      <c r="K1225" s="4" t="n">
        <v>0</v>
      </c>
      <c r="L1225" s="3" t="n">
        <v>0</v>
      </c>
      <c r="M1225" s="3" t="n">
        <v>0</v>
      </c>
      <c r="N1225" s="3" t="n">
        <v>0</v>
      </c>
      <c r="O1225" s="4" t="n">
        <v>0</v>
      </c>
      <c r="P1225" s="4" t="n">
        <v>0</v>
      </c>
      <c r="Q1225" s="4" t="str"/>
      <c r="R1225" s="4" t="n">
        <v>0</v>
      </c>
      <c r="S1225" s="4" t="n">
        <v>0</v>
      </c>
      <c r="T1225" s="4" t="n">
        <v>0</v>
      </c>
      <c r="U1225" s="4" t="n">
        <v>0</v>
      </c>
      <c r="V1225" s="4" t="n">
        <v>1</v>
      </c>
    </row>
    <row r="1226">
      <c r="A1226" t="n">
        <v>156</v>
      </c>
      <c r="B1226" t="inlineStr">
        <is>
          <t>20603116373</t>
        </is>
      </c>
      <c r="C1226" t="inlineStr">
        <is>
          <t>ASOCIACIÓN DE PRODUCTORES AGROFORESTALES ANCOMARCA</t>
        </is>
      </c>
      <c r="D1226" s="6" t="n">
        <v>2018</v>
      </c>
      <c r="F1226" t="inlineStr">
        <is>
          <t>PAC</t>
        </is>
      </c>
      <c r="G1226" s="4" t="str"/>
      <c r="H1226" s="4" t="str"/>
      <c r="I1226" s="4" t="n">
        <v>0</v>
      </c>
      <c r="J1226" s="4" t="str"/>
      <c r="K1226" s="4" t="str"/>
      <c r="L1226" s="3" t="str"/>
      <c r="M1226" s="3" t="str"/>
      <c r="N1226" s="3" t="n">
        <v>0</v>
      </c>
      <c r="O1226" s="4" t="str"/>
      <c r="P1226" s="4" t="str"/>
      <c r="Q1226" s="4" t="str"/>
      <c r="R1226" s="4" t="str"/>
      <c r="S1226" s="4" t="str"/>
      <c r="T1226" s="4" t="str"/>
      <c r="U1226" s="4" t="str"/>
      <c r="V1226" s="4" t="n">
        <v>1</v>
      </c>
    </row>
    <row r="1227">
      <c r="A1227" t="n">
        <v>156</v>
      </c>
      <c r="B1227" t="inlineStr">
        <is>
          <t>20603116373</t>
        </is>
      </c>
      <c r="C1227" t="inlineStr">
        <is>
          <t>ASOCIACIÓN DE PRODUCTORES AGROFORESTALES ANCOMARCA</t>
        </is>
      </c>
      <c r="D1227" s="6" t="n">
        <v>2019</v>
      </c>
      <c r="F1227" t="inlineStr">
        <is>
          <t>PAC</t>
        </is>
      </c>
      <c r="G1227" s="4" t="n">
        <v>0</v>
      </c>
      <c r="H1227" s="4" t="n">
        <v>0</v>
      </c>
      <c r="I1227" s="4" t="n">
        <v>0</v>
      </c>
      <c r="J1227" s="4" t="str"/>
      <c r="K1227" s="4" t="str"/>
      <c r="L1227" s="3" t="n">
        <v>0</v>
      </c>
      <c r="M1227" s="3" t="n">
        <v>0</v>
      </c>
      <c r="N1227" s="3" t="n">
        <v>0</v>
      </c>
      <c r="O1227" s="4" t="str"/>
      <c r="P1227" s="4" t="str"/>
      <c r="Q1227" s="4" t="str"/>
      <c r="R1227" s="4" t="str"/>
      <c r="S1227" s="4" t="str"/>
      <c r="T1227" s="4" t="str"/>
      <c r="U1227" s="4" t="str"/>
      <c r="V1227" s="4" t="n">
        <v>1</v>
      </c>
    </row>
    <row r="1228">
      <c r="A1228" t="n">
        <v>156</v>
      </c>
      <c r="B1228" t="inlineStr">
        <is>
          <t>20603116373</t>
        </is>
      </c>
      <c r="C1228" t="inlineStr">
        <is>
          <t>ASOCIACIÓN DE PRODUCTORES AGROFORESTALES ANCOMARCA</t>
        </is>
      </c>
      <c r="D1228" s="6" t="n">
        <v>2020</v>
      </c>
      <c r="E1228" t="n">
        <v>1</v>
      </c>
      <c r="F1228" t="inlineStr">
        <is>
          <t>PAC</t>
        </is>
      </c>
      <c r="G1228" s="4" t="n">
        <v>35</v>
      </c>
      <c r="H1228" s="4" t="n">
        <v>12</v>
      </c>
      <c r="I1228" s="4" t="n">
        <v>47</v>
      </c>
      <c r="J1228" s="4" t="n">
        <v>0</v>
      </c>
      <c r="K1228" s="4" t="n">
        <v>0</v>
      </c>
      <c r="L1228" s="3" t="n">
        <v>8100</v>
      </c>
      <c r="M1228" s="3" t="n">
        <v>0</v>
      </c>
      <c r="N1228" s="3" t="n">
        <v>8100</v>
      </c>
      <c r="O1228" s="4" t="str"/>
      <c r="P1228" s="4" t="str"/>
      <c r="Q1228" s="4" t="str"/>
      <c r="R1228" s="4" t="str"/>
      <c r="S1228" s="4" t="str"/>
      <c r="T1228" s="4" t="str"/>
      <c r="U1228" s="4" t="str"/>
      <c r="V1228" s="4" t="n">
        <v>1</v>
      </c>
    </row>
    <row r="1229">
      <c r="A1229" t="n">
        <v>156</v>
      </c>
      <c r="B1229" t="inlineStr">
        <is>
          <t>20603116373</t>
        </is>
      </c>
      <c r="C1229" t="inlineStr">
        <is>
          <t>ASOCIACIÓN DE PRODUCTORES AGROFORESTALES ANCOMARCA</t>
        </is>
      </c>
      <c r="D1229" s="6" t="n">
        <v>2021</v>
      </c>
      <c r="E1229" t="n">
        <v>1</v>
      </c>
      <c r="F1229" t="inlineStr">
        <is>
          <t>PAC</t>
        </is>
      </c>
      <c r="G1229" s="4" t="n">
        <v>8</v>
      </c>
      <c r="H1229" s="4" t="n">
        <v>4</v>
      </c>
      <c r="I1229" s="4" t="n">
        <v>12</v>
      </c>
      <c r="J1229" s="4" t="n">
        <v>39</v>
      </c>
      <c r="K1229" s="4" t="n">
        <v>3</v>
      </c>
      <c r="L1229" s="3" t="n">
        <v>20002.5</v>
      </c>
      <c r="M1229" s="3" t="n">
        <v>0</v>
      </c>
      <c r="N1229" s="3" t="n">
        <v>20002.5</v>
      </c>
      <c r="O1229" s="4" t="str"/>
      <c r="P1229" s="4" t="str"/>
      <c r="Q1229" s="4" t="str"/>
      <c r="R1229" s="4" t="str"/>
      <c r="S1229" s="4" t="str"/>
      <c r="T1229" s="4" t="str"/>
      <c r="U1229" s="4" t="str"/>
      <c r="V1229" s="4" t="n">
        <v>1</v>
      </c>
    </row>
    <row r="1230">
      <c r="A1230" t="n">
        <v>156</v>
      </c>
      <c r="B1230" t="inlineStr">
        <is>
          <t>20603116373</t>
        </is>
      </c>
      <c r="C1230" t="inlineStr">
        <is>
          <t>ASOCIACIÓN DE PRODUCTORES AGROFORESTALES ANCOMARCA</t>
        </is>
      </c>
      <c r="D1230" s="6" t="n">
        <v>2022</v>
      </c>
      <c r="E1230" t="n">
        <v>1</v>
      </c>
      <c r="F1230" t="inlineStr">
        <is>
          <t>PAC</t>
        </is>
      </c>
      <c r="G1230" s="4" t="n">
        <v>8</v>
      </c>
      <c r="H1230" s="4" t="n">
        <v>4</v>
      </c>
      <c r="I1230" s="4" t="n">
        <v>12</v>
      </c>
      <c r="J1230" s="4" t="n">
        <v>46</v>
      </c>
      <c r="K1230" s="4" t="n">
        <v>2</v>
      </c>
      <c r="L1230" s="3" t="n">
        <v>16680</v>
      </c>
      <c r="M1230" s="3" t="n">
        <v>0</v>
      </c>
      <c r="N1230" s="3" t="n">
        <v>16680</v>
      </c>
      <c r="O1230" s="4" t="str"/>
      <c r="P1230" s="4" t="str"/>
      <c r="Q1230" s="4" t="str"/>
      <c r="R1230" s="4" t="str"/>
      <c r="S1230" s="4" t="str"/>
      <c r="T1230" s="4" t="str"/>
      <c r="U1230" s="4" t="str"/>
      <c r="V1230" s="4" t="n">
        <v>1</v>
      </c>
    </row>
    <row r="1231">
      <c r="A1231" t="n">
        <v>156</v>
      </c>
      <c r="B1231" t="inlineStr">
        <is>
          <t>20603116373</t>
        </is>
      </c>
      <c r="C1231" t="inlineStr">
        <is>
          <t>ASOCIACIÓN DE PRODUCTORES AGROFORESTALES ANCOMARCA</t>
        </is>
      </c>
      <c r="D1231" s="6" t="n">
        <v>2023</v>
      </c>
      <c r="E1231" t="n">
        <v>1</v>
      </c>
      <c r="F1231" t="inlineStr">
        <is>
          <t>PAC</t>
        </is>
      </c>
      <c r="G1231" s="4" t="n">
        <v>8</v>
      </c>
      <c r="H1231" s="4" t="n">
        <v>4</v>
      </c>
      <c r="I1231" s="4" t="n">
        <v>12</v>
      </c>
      <c r="J1231" s="4" t="n">
        <v>55</v>
      </c>
      <c r="K1231" s="4" t="n">
        <v>1</v>
      </c>
      <c r="L1231" s="3" t="n">
        <v>28550</v>
      </c>
      <c r="M1231" s="3" t="n">
        <v>0</v>
      </c>
      <c r="N1231" s="3" t="n">
        <v>28550</v>
      </c>
      <c r="O1231" s="4" t="n">
        <v>0</v>
      </c>
      <c r="P1231" s="4" t="n">
        <v>28550</v>
      </c>
      <c r="Q1231" s="4" t="n">
        <v>0</v>
      </c>
      <c r="R1231" s="4" t="n">
        <v>0</v>
      </c>
      <c r="S1231" s="4" t="n">
        <v>0</v>
      </c>
      <c r="T1231" s="4" t="n">
        <v>0</v>
      </c>
      <c r="U1231" s="4" t="n">
        <v>28550</v>
      </c>
      <c r="V1231" s="4" t="n">
        <v>1</v>
      </c>
    </row>
    <row r="1232">
      <c r="A1232" t="n">
        <v>156</v>
      </c>
      <c r="B1232" t="inlineStr">
        <is>
          <t>20603116373</t>
        </is>
      </c>
      <c r="C1232" t="inlineStr">
        <is>
          <t>ASOCIACIÓN DE PRODUCTORES AGROFORESTALES ANCOMARCA</t>
        </is>
      </c>
      <c r="D1232" s="6" t="n">
        <v>2024</v>
      </c>
      <c r="F1232" t="inlineStr">
        <is>
          <t>PAC</t>
        </is>
      </c>
      <c r="G1232" s="4" t="n">
        <v>0</v>
      </c>
      <c r="H1232" s="4" t="n">
        <v>0</v>
      </c>
      <c r="I1232" s="4" t="n">
        <v>0</v>
      </c>
      <c r="J1232" s="4" t="n">
        <v>0</v>
      </c>
      <c r="K1232" s="4" t="n">
        <v>0</v>
      </c>
      <c r="L1232" s="3" t="n">
        <v>0</v>
      </c>
      <c r="M1232" s="3" t="n">
        <v>0</v>
      </c>
      <c r="N1232" s="3" t="n">
        <v>0</v>
      </c>
      <c r="O1232" s="4" t="n">
        <v>0</v>
      </c>
      <c r="P1232" s="4" t="n">
        <v>0</v>
      </c>
      <c r="Q1232" s="4" t="str"/>
      <c r="R1232" s="4" t="n">
        <v>0</v>
      </c>
      <c r="S1232" s="4" t="n">
        <v>0</v>
      </c>
      <c r="T1232" s="4" t="n">
        <v>0</v>
      </c>
      <c r="U1232" s="4" t="n">
        <v>0</v>
      </c>
      <c r="V1232" s="4" t="n">
        <v>1</v>
      </c>
    </row>
    <row r="1233">
      <c r="A1233" t="n">
        <v>156</v>
      </c>
      <c r="B1233" t="inlineStr">
        <is>
          <t>20603116373</t>
        </is>
      </c>
      <c r="C1233" t="inlineStr">
        <is>
          <t>ASOCIACIÓN DE PRODUCTORES AGROFORESTALES ANCOMARCA</t>
        </is>
      </c>
      <c r="D1233" s="6" t="n">
        <v>2025</v>
      </c>
      <c r="F1233" t="inlineStr">
        <is>
          <t>PAC</t>
        </is>
      </c>
      <c r="G1233" s="4" t="n">
        <v>0</v>
      </c>
      <c r="H1233" s="4" t="n">
        <v>0</v>
      </c>
      <c r="I1233" s="4" t="n">
        <v>0</v>
      </c>
      <c r="J1233" s="4" t="n">
        <v>0</v>
      </c>
      <c r="K1233" s="4" t="n">
        <v>0</v>
      </c>
      <c r="L1233" s="3" t="n">
        <v>0</v>
      </c>
      <c r="M1233" s="3" t="n">
        <v>0</v>
      </c>
      <c r="N1233" s="3" t="n">
        <v>0</v>
      </c>
      <c r="O1233" s="4" t="n">
        <v>0</v>
      </c>
      <c r="P1233" s="4" t="n">
        <v>0</v>
      </c>
      <c r="Q1233" s="4" t="str"/>
      <c r="R1233" s="4" t="n">
        <v>0</v>
      </c>
      <c r="S1233" s="4" t="n">
        <v>0</v>
      </c>
      <c r="T1233" s="4" t="n">
        <v>0</v>
      </c>
      <c r="U1233" s="4" t="n">
        <v>0</v>
      </c>
      <c r="V1233" s="4" t="n">
        <v>1</v>
      </c>
    </row>
    <row r="1234">
      <c r="A1234" t="n">
        <v>157</v>
      </c>
      <c r="B1234" t="inlineStr">
        <is>
          <t xml:space="preserve">20602025170 </t>
        </is>
      </c>
      <c r="C1234" t="inlineStr">
        <is>
          <t>ASOCIACIÓN AGRARIA LOS PIONEROS DE LA COMUNIDAD CAMPESINA DE HUALLMISH</t>
        </is>
      </c>
      <c r="D1234" s="6" t="n">
        <v>2018</v>
      </c>
      <c r="F1234" t="inlineStr">
        <is>
          <t>PAC</t>
        </is>
      </c>
      <c r="G1234" s="4" t="str"/>
      <c r="H1234" s="4" t="str"/>
      <c r="I1234" s="4" t="n">
        <v>0</v>
      </c>
      <c r="J1234" s="4" t="str"/>
      <c r="K1234" s="4" t="str"/>
      <c r="L1234" s="3" t="str"/>
      <c r="M1234" s="3" t="str"/>
      <c r="N1234" s="3" t="n">
        <v>0</v>
      </c>
      <c r="O1234" s="4" t="str"/>
      <c r="P1234" s="4" t="str"/>
      <c r="Q1234" s="4" t="str"/>
      <c r="R1234" s="4" t="str"/>
      <c r="S1234" s="4" t="str"/>
      <c r="T1234" s="4" t="str"/>
      <c r="U1234" s="4" t="str"/>
      <c r="V1234" s="4" t="n">
        <v>1</v>
      </c>
    </row>
    <row r="1235">
      <c r="A1235" t="n">
        <v>157</v>
      </c>
      <c r="B1235" t="inlineStr">
        <is>
          <t xml:space="preserve">20602025170 </t>
        </is>
      </c>
      <c r="C1235" t="inlineStr">
        <is>
          <t>ASOCIACIÓN AGRARIA LOS PIONEROS DE LA COMUNIDAD CAMPESINA DE HUALLMISH</t>
        </is>
      </c>
      <c r="D1235" s="6" t="n">
        <v>2019</v>
      </c>
      <c r="F1235" t="inlineStr">
        <is>
          <t>PAC</t>
        </is>
      </c>
      <c r="G1235" s="4" t="n">
        <v>0</v>
      </c>
      <c r="H1235" s="4" t="n">
        <v>0</v>
      </c>
      <c r="I1235" s="4" t="n">
        <v>0</v>
      </c>
      <c r="J1235" s="4" t="str"/>
      <c r="K1235" s="4" t="str"/>
      <c r="L1235" s="3" t="n">
        <v>0</v>
      </c>
      <c r="M1235" s="3" t="n">
        <v>0</v>
      </c>
      <c r="N1235" s="3" t="n">
        <v>0</v>
      </c>
      <c r="O1235" s="4" t="str"/>
      <c r="P1235" s="4" t="str"/>
      <c r="Q1235" s="4" t="str"/>
      <c r="R1235" s="4" t="str"/>
      <c r="S1235" s="4" t="str"/>
      <c r="T1235" s="4" t="str"/>
      <c r="U1235" s="4" t="str"/>
      <c r="V1235" s="4" t="n">
        <v>1</v>
      </c>
    </row>
    <row r="1236">
      <c r="A1236" t="n">
        <v>157</v>
      </c>
      <c r="B1236" t="inlineStr">
        <is>
          <t xml:space="preserve">20602025170 </t>
        </is>
      </c>
      <c r="C1236" t="inlineStr">
        <is>
          <t>ASOCIACIÓN AGRARIA LOS PIONEROS DE LA COMUNIDAD CAMPESINA DE HUALLMISH</t>
        </is>
      </c>
      <c r="D1236" s="6" t="n">
        <v>2020</v>
      </c>
      <c r="F1236" t="inlineStr">
        <is>
          <t>PAC</t>
        </is>
      </c>
      <c r="G1236" s="4" t="n">
        <v>0</v>
      </c>
      <c r="H1236" s="4" t="n">
        <v>0</v>
      </c>
      <c r="I1236" s="4" t="n">
        <v>0</v>
      </c>
      <c r="J1236" s="4" t="n">
        <v>0</v>
      </c>
      <c r="K1236" s="4" t="n">
        <v>0</v>
      </c>
      <c r="L1236" s="3" t="n">
        <v>0</v>
      </c>
      <c r="M1236" s="3" t="n">
        <v>0</v>
      </c>
      <c r="N1236" s="3" t="n">
        <v>0</v>
      </c>
      <c r="O1236" s="4" t="str"/>
      <c r="P1236" s="4" t="str"/>
      <c r="Q1236" s="4" t="str"/>
      <c r="R1236" s="4" t="str"/>
      <c r="S1236" s="4" t="str"/>
      <c r="T1236" s="4" t="str"/>
      <c r="U1236" s="4" t="str"/>
      <c r="V1236" s="4" t="n">
        <v>1</v>
      </c>
    </row>
    <row r="1237">
      <c r="A1237" t="n">
        <v>157</v>
      </c>
      <c r="B1237" t="inlineStr">
        <is>
          <t xml:space="preserve">20602025170 </t>
        </is>
      </c>
      <c r="C1237" t="inlineStr">
        <is>
          <t>ASOCIACIÓN AGRARIA LOS PIONEROS DE LA COMUNIDAD CAMPESINA DE HUALLMISH</t>
        </is>
      </c>
      <c r="D1237" s="6" t="n">
        <v>2021</v>
      </c>
      <c r="E1237" t="n">
        <v>1</v>
      </c>
      <c r="F1237" t="inlineStr">
        <is>
          <t>PAC</t>
        </is>
      </c>
      <c r="G1237" s="4" t="n">
        <v>15</v>
      </c>
      <c r="H1237" s="4" t="n">
        <v>9</v>
      </c>
      <c r="I1237" s="4" t="n">
        <v>24</v>
      </c>
      <c r="J1237" s="4" t="n">
        <v>49</v>
      </c>
      <c r="K1237" s="4" t="n">
        <v>2</v>
      </c>
      <c r="L1237" s="3" t="n">
        <v>79252</v>
      </c>
      <c r="M1237" s="3" t="n">
        <v>0</v>
      </c>
      <c r="N1237" s="3" t="n">
        <v>79252</v>
      </c>
      <c r="O1237" s="4" t="str"/>
      <c r="P1237" s="4" t="str"/>
      <c r="Q1237" s="4" t="str"/>
      <c r="R1237" s="4" t="str"/>
      <c r="S1237" s="4" t="str"/>
      <c r="T1237" s="4" t="str"/>
      <c r="U1237" s="4" t="str"/>
      <c r="V1237" s="4" t="n">
        <v>1</v>
      </c>
    </row>
    <row r="1238">
      <c r="A1238" t="n">
        <v>157</v>
      </c>
      <c r="B1238" t="inlineStr">
        <is>
          <t xml:space="preserve">20602025170 </t>
        </is>
      </c>
      <c r="C1238" t="inlineStr">
        <is>
          <t>ASOCIACIÓN AGRARIA LOS PIONEROS DE LA COMUNIDAD CAMPESINA DE HUALLMISH</t>
        </is>
      </c>
      <c r="D1238" s="6" t="n">
        <v>2022</v>
      </c>
      <c r="E1238" t="n">
        <v>1</v>
      </c>
      <c r="F1238" t="inlineStr">
        <is>
          <t>PAC</t>
        </is>
      </c>
      <c r="G1238" s="4" t="n">
        <v>15</v>
      </c>
      <c r="H1238" s="4" t="n">
        <v>9</v>
      </c>
      <c r="I1238" s="4" t="n">
        <v>24</v>
      </c>
      <c r="J1238" s="4" t="n">
        <v>33</v>
      </c>
      <c r="K1238" s="4" t="n">
        <v>2</v>
      </c>
      <c r="L1238" s="3" t="n">
        <v>49060</v>
      </c>
      <c r="M1238" s="3" t="n">
        <v>0</v>
      </c>
      <c r="N1238" s="3" t="n">
        <v>49060</v>
      </c>
      <c r="O1238" s="4" t="str"/>
      <c r="P1238" s="4" t="str"/>
      <c r="Q1238" s="4" t="str"/>
      <c r="R1238" s="4" t="str"/>
      <c r="S1238" s="4" t="str"/>
      <c r="T1238" s="4" t="str"/>
      <c r="U1238" s="4" t="str"/>
      <c r="V1238" s="4" t="n">
        <v>1</v>
      </c>
    </row>
    <row r="1239">
      <c r="A1239" t="n">
        <v>157</v>
      </c>
      <c r="B1239" t="inlineStr">
        <is>
          <t xml:space="preserve">20602025170 </t>
        </is>
      </c>
      <c r="C1239" t="inlineStr">
        <is>
          <t>ASOCIACIÓN AGRARIA LOS PIONEROS DE LA COMUNIDAD CAMPESINA DE HUALLMISH</t>
        </is>
      </c>
      <c r="D1239" s="6" t="n">
        <v>2023</v>
      </c>
      <c r="E1239" t="n">
        <v>1</v>
      </c>
      <c r="F1239" t="inlineStr">
        <is>
          <t>PAC</t>
        </is>
      </c>
      <c r="G1239" s="4" t="n">
        <v>15</v>
      </c>
      <c r="H1239" s="4" t="n">
        <v>9</v>
      </c>
      <c r="I1239" s="4" t="n">
        <v>24</v>
      </c>
      <c r="J1239" s="4" t="n">
        <v>33</v>
      </c>
      <c r="K1239" s="4" t="n">
        <v>1</v>
      </c>
      <c r="L1239" s="3" t="n">
        <v>104000</v>
      </c>
      <c r="M1239" s="3" t="n">
        <v>0</v>
      </c>
      <c r="N1239" s="3" t="n">
        <v>104000</v>
      </c>
      <c r="O1239" s="4" t="n">
        <v>0</v>
      </c>
      <c r="P1239" s="4" t="n">
        <v>104000</v>
      </c>
      <c r="Q1239" s="4" t="n">
        <v>0</v>
      </c>
      <c r="R1239" s="4" t="n">
        <v>0</v>
      </c>
      <c r="S1239" s="4" t="n">
        <v>0</v>
      </c>
      <c r="T1239" s="4" t="n">
        <v>0</v>
      </c>
      <c r="U1239" s="4" t="n">
        <v>104000</v>
      </c>
      <c r="V1239" s="4" t="n">
        <v>1</v>
      </c>
    </row>
    <row r="1240">
      <c r="A1240" t="n">
        <v>157</v>
      </c>
      <c r="B1240" t="inlineStr">
        <is>
          <t xml:space="preserve">20602025170 </t>
        </is>
      </c>
      <c r="C1240" t="inlineStr">
        <is>
          <t>ASOCIACIÓN AGRARIA LOS PIONEROS DE LA COMUNIDAD CAMPESINA DE HUALLMISH</t>
        </is>
      </c>
      <c r="D1240" s="6" t="n">
        <v>2024</v>
      </c>
      <c r="F1240" t="inlineStr">
        <is>
          <t>PAC</t>
        </is>
      </c>
      <c r="G1240" s="4" t="n">
        <v>0</v>
      </c>
      <c r="H1240" s="4" t="n">
        <v>0</v>
      </c>
      <c r="I1240" s="4" t="n">
        <v>0</v>
      </c>
      <c r="J1240" s="4" t="n">
        <v>0</v>
      </c>
      <c r="K1240" s="4" t="n">
        <v>0</v>
      </c>
      <c r="L1240" s="3" t="n">
        <v>0</v>
      </c>
      <c r="M1240" s="3" t="n">
        <v>0</v>
      </c>
      <c r="N1240" s="3" t="n">
        <v>0</v>
      </c>
      <c r="O1240" s="4" t="n">
        <v>0</v>
      </c>
      <c r="P1240" s="4" t="n">
        <v>0</v>
      </c>
      <c r="Q1240" s="4" t="str"/>
      <c r="R1240" s="4" t="n">
        <v>0</v>
      </c>
      <c r="S1240" s="4" t="n">
        <v>0</v>
      </c>
      <c r="T1240" s="4" t="n">
        <v>0</v>
      </c>
      <c r="U1240" s="4" t="n">
        <v>0</v>
      </c>
      <c r="V1240" s="4" t="n">
        <v>1</v>
      </c>
    </row>
    <row r="1241">
      <c r="A1241" t="n">
        <v>157</v>
      </c>
      <c r="B1241" t="inlineStr">
        <is>
          <t xml:space="preserve">20602025170 </t>
        </is>
      </c>
      <c r="C1241" t="inlineStr">
        <is>
          <t>ASOCIACIÓN AGRARIA LOS PIONEROS DE LA COMUNIDAD CAMPESINA DE HUALLMISH</t>
        </is>
      </c>
      <c r="D1241" s="6" t="n">
        <v>2025</v>
      </c>
      <c r="F1241" t="inlineStr">
        <is>
          <t>PAC</t>
        </is>
      </c>
      <c r="G1241" s="4" t="n">
        <v>0</v>
      </c>
      <c r="H1241" s="4" t="n">
        <v>0</v>
      </c>
      <c r="I1241" s="4" t="n">
        <v>0</v>
      </c>
      <c r="J1241" s="4" t="n">
        <v>0</v>
      </c>
      <c r="K1241" s="4" t="n">
        <v>0</v>
      </c>
      <c r="L1241" s="3" t="n">
        <v>0</v>
      </c>
      <c r="M1241" s="3" t="n">
        <v>0</v>
      </c>
      <c r="N1241" s="3" t="n">
        <v>0</v>
      </c>
      <c r="O1241" s="4" t="n">
        <v>0</v>
      </c>
      <c r="P1241" s="4" t="n">
        <v>0</v>
      </c>
      <c r="Q1241" s="4" t="str"/>
      <c r="R1241" s="4" t="n">
        <v>0</v>
      </c>
      <c r="S1241" s="4" t="n">
        <v>0</v>
      </c>
      <c r="T1241" s="4" t="n">
        <v>0</v>
      </c>
      <c r="U1241" s="4" t="n">
        <v>0</v>
      </c>
      <c r="V1241" s="4" t="n">
        <v>1</v>
      </c>
    </row>
    <row r="1242">
      <c r="A1242" t="n">
        <v>158</v>
      </c>
      <c r="B1242" t="inlineStr">
        <is>
          <t>20573260008</t>
        </is>
      </c>
      <c r="C1242" t="inlineStr">
        <is>
          <t>COOPERATIVA AGRARIA AUCAYACU</t>
        </is>
      </c>
      <c r="D1242" s="6" t="n">
        <v>2018</v>
      </c>
      <c r="F1242" t="inlineStr">
        <is>
          <t>PAC</t>
        </is>
      </c>
      <c r="G1242" s="4" t="str"/>
      <c r="H1242" s="4" t="str"/>
      <c r="I1242" s="4" t="n">
        <v>0</v>
      </c>
      <c r="J1242" s="4" t="str"/>
      <c r="K1242" s="4" t="str"/>
      <c r="L1242" s="3" t="str"/>
      <c r="M1242" s="3" t="str"/>
      <c r="N1242" s="3" t="n">
        <v>0</v>
      </c>
      <c r="O1242" s="4" t="str"/>
      <c r="P1242" s="4" t="str"/>
      <c r="Q1242" s="4" t="str"/>
      <c r="R1242" s="4" t="str"/>
      <c r="S1242" s="4" t="str"/>
      <c r="T1242" s="4" t="str"/>
      <c r="U1242" s="4" t="str"/>
      <c r="V1242" s="4" t="n">
        <v>1</v>
      </c>
    </row>
    <row r="1243">
      <c r="A1243" t="n">
        <v>158</v>
      </c>
      <c r="B1243" t="inlineStr">
        <is>
          <t>20573260008</t>
        </is>
      </c>
      <c r="C1243" t="inlineStr">
        <is>
          <t>COOPERATIVA AGRARIA AUCAYACU</t>
        </is>
      </c>
      <c r="D1243" s="6" t="n">
        <v>2019</v>
      </c>
      <c r="F1243" t="inlineStr">
        <is>
          <t>PAC</t>
        </is>
      </c>
      <c r="G1243" s="4" t="n">
        <v>0</v>
      </c>
      <c r="H1243" s="4" t="n">
        <v>0</v>
      </c>
      <c r="I1243" s="4" t="n">
        <v>0</v>
      </c>
      <c r="J1243" s="4" t="str"/>
      <c r="K1243" s="4" t="str"/>
      <c r="L1243" s="3" t="n">
        <v>0</v>
      </c>
      <c r="M1243" s="3" t="n">
        <v>0</v>
      </c>
      <c r="N1243" s="3" t="n">
        <v>0</v>
      </c>
      <c r="O1243" s="4" t="str"/>
      <c r="P1243" s="4" t="str"/>
      <c r="Q1243" s="4" t="str"/>
      <c r="R1243" s="4" t="str"/>
      <c r="S1243" s="4" t="str"/>
      <c r="T1243" s="4" t="str"/>
      <c r="U1243" s="4" t="str"/>
      <c r="V1243" s="4" t="n">
        <v>1</v>
      </c>
    </row>
    <row r="1244">
      <c r="A1244" t="n">
        <v>158</v>
      </c>
      <c r="B1244" t="inlineStr">
        <is>
          <t>20573260008</t>
        </is>
      </c>
      <c r="C1244" t="inlineStr">
        <is>
          <t>COOPERATIVA AGRARIA AUCAYACU</t>
        </is>
      </c>
      <c r="D1244" s="6" t="n">
        <v>2020</v>
      </c>
      <c r="F1244" t="inlineStr">
        <is>
          <t>PAC</t>
        </is>
      </c>
      <c r="G1244" s="4" t="n">
        <v>0</v>
      </c>
      <c r="H1244" s="4" t="n">
        <v>0</v>
      </c>
      <c r="I1244" s="4" t="n">
        <v>0</v>
      </c>
      <c r="J1244" s="4" t="n">
        <v>0</v>
      </c>
      <c r="K1244" s="4" t="n">
        <v>0</v>
      </c>
      <c r="L1244" s="3" t="n">
        <v>0</v>
      </c>
      <c r="M1244" s="3" t="n">
        <v>0</v>
      </c>
      <c r="N1244" s="3" t="n">
        <v>0</v>
      </c>
      <c r="O1244" s="4" t="str"/>
      <c r="P1244" s="4" t="str"/>
      <c r="Q1244" s="4" t="str"/>
      <c r="R1244" s="4" t="str"/>
      <c r="S1244" s="4" t="str"/>
      <c r="T1244" s="4" t="str"/>
      <c r="U1244" s="4" t="str"/>
      <c r="V1244" s="4" t="n">
        <v>1</v>
      </c>
    </row>
    <row r="1245">
      <c r="A1245" t="n">
        <v>158</v>
      </c>
      <c r="B1245" t="inlineStr">
        <is>
          <t>20573260008</t>
        </is>
      </c>
      <c r="C1245" t="inlineStr">
        <is>
          <t>COOPERATIVA AGRARIA AUCAYACU</t>
        </is>
      </c>
      <c r="D1245" s="6" t="n">
        <v>2021</v>
      </c>
      <c r="E1245" t="n">
        <v>1</v>
      </c>
      <c r="F1245" t="inlineStr">
        <is>
          <t>PAC</t>
        </is>
      </c>
      <c r="G1245" s="4" t="n">
        <v>116</v>
      </c>
      <c r="H1245" s="4" t="n">
        <v>45</v>
      </c>
      <c r="I1245" s="4" t="n">
        <v>161</v>
      </c>
      <c r="J1245" s="4" t="n">
        <v>46</v>
      </c>
      <c r="K1245" s="4" t="n">
        <v>4</v>
      </c>
      <c r="L1245" s="3" t="n">
        <v>1656081.51</v>
      </c>
      <c r="M1245" s="3" t="n">
        <v>0</v>
      </c>
      <c r="N1245" s="3" t="n">
        <v>1656081.51</v>
      </c>
      <c r="O1245" s="4" t="str"/>
      <c r="P1245" s="4" t="str"/>
      <c r="Q1245" s="4" t="str"/>
      <c r="R1245" s="4" t="str"/>
      <c r="S1245" s="4" t="str"/>
      <c r="T1245" s="4" t="str"/>
      <c r="U1245" s="4" t="str"/>
      <c r="V1245" s="4" t="n">
        <v>1</v>
      </c>
    </row>
    <row r="1246">
      <c r="A1246" t="n">
        <v>158</v>
      </c>
      <c r="B1246" t="inlineStr">
        <is>
          <t>20573260008</t>
        </is>
      </c>
      <c r="C1246" t="inlineStr">
        <is>
          <t>COOPERATIVA AGRARIA AUCAYACU</t>
        </is>
      </c>
      <c r="D1246" s="6" t="n">
        <v>2022</v>
      </c>
      <c r="E1246" t="n">
        <v>1</v>
      </c>
      <c r="F1246" t="inlineStr">
        <is>
          <t>PAC</t>
        </is>
      </c>
      <c r="G1246" s="4" t="n">
        <v>116</v>
      </c>
      <c r="H1246" s="4" t="n">
        <v>45</v>
      </c>
      <c r="I1246" s="4" t="n">
        <v>161</v>
      </c>
      <c r="J1246" s="4" t="n">
        <v>64</v>
      </c>
      <c r="K1246" s="4" t="n">
        <v>0</v>
      </c>
      <c r="L1246" s="3" t="n">
        <v>877631.42</v>
      </c>
      <c r="M1246" s="3" t="n">
        <v>0</v>
      </c>
      <c r="N1246" s="3" t="n">
        <v>877631.42</v>
      </c>
      <c r="O1246" s="4" t="str"/>
      <c r="P1246" s="4" t="str"/>
      <c r="Q1246" s="4" t="str"/>
      <c r="R1246" s="4" t="str"/>
      <c r="S1246" s="4" t="str"/>
      <c r="T1246" s="4" t="str"/>
      <c r="U1246" s="4" t="str"/>
      <c r="V1246" s="4" t="n">
        <v>1</v>
      </c>
    </row>
    <row r="1247">
      <c r="A1247" t="n">
        <v>158</v>
      </c>
      <c r="B1247" t="inlineStr">
        <is>
          <t>20573260008</t>
        </is>
      </c>
      <c r="C1247" t="inlineStr">
        <is>
          <t>COOPERATIVA AGRARIA AUCAYACU</t>
        </is>
      </c>
      <c r="D1247" s="6" t="n">
        <v>2023</v>
      </c>
      <c r="E1247" t="n">
        <v>1</v>
      </c>
      <c r="F1247" t="inlineStr">
        <is>
          <t>PAC</t>
        </is>
      </c>
      <c r="G1247" s="4" t="n">
        <v>116</v>
      </c>
      <c r="H1247" s="4" t="n">
        <v>45</v>
      </c>
      <c r="I1247" s="4" t="n">
        <v>161</v>
      </c>
      <c r="J1247" s="4" t="n">
        <v>51</v>
      </c>
      <c r="K1247" s="4" t="n">
        <v>1</v>
      </c>
      <c r="L1247" s="3" t="n">
        <v>373566.45</v>
      </c>
      <c r="M1247" s="3" t="n">
        <v>0</v>
      </c>
      <c r="N1247" s="3" t="n">
        <v>373566.45</v>
      </c>
      <c r="O1247" s="4" t="n">
        <v>0</v>
      </c>
      <c r="P1247" s="4" t="n">
        <v>373566.44080793</v>
      </c>
      <c r="Q1247" s="4" t="n">
        <v>0</v>
      </c>
      <c r="R1247" s="4" t="n">
        <v>0</v>
      </c>
      <c r="S1247" s="4" t="n">
        <v>0</v>
      </c>
      <c r="T1247" s="4" t="n">
        <v>0</v>
      </c>
      <c r="U1247" s="4" t="n">
        <v>373566.44080793</v>
      </c>
      <c r="V1247" s="4" t="n">
        <v>1</v>
      </c>
    </row>
    <row r="1248">
      <c r="A1248" t="n">
        <v>158</v>
      </c>
      <c r="B1248" t="inlineStr">
        <is>
          <t>20573260008</t>
        </is>
      </c>
      <c r="C1248" t="inlineStr">
        <is>
          <t>COOPERATIVA AGRARIA AUCAYACU</t>
        </is>
      </c>
      <c r="D1248" s="6" t="n">
        <v>2024</v>
      </c>
      <c r="E1248" t="n">
        <v>1</v>
      </c>
      <c r="F1248" t="inlineStr">
        <is>
          <t>PAC</t>
        </is>
      </c>
      <c r="G1248" s="4" t="n">
        <v>41</v>
      </c>
      <c r="H1248" s="4" t="n">
        <v>23</v>
      </c>
      <c r="I1248" s="4" t="n">
        <v>64</v>
      </c>
      <c r="J1248" s="4" t="n">
        <v>56</v>
      </c>
      <c r="K1248" s="4" t="n">
        <v>0</v>
      </c>
      <c r="L1248" s="3" t="n">
        <v>244100</v>
      </c>
      <c r="M1248" s="3" t="n">
        <v>0</v>
      </c>
      <c r="N1248" s="3" t="n">
        <v>244100</v>
      </c>
      <c r="O1248" s="4" t="n">
        <v>0</v>
      </c>
      <c r="P1248" s="4" t="n">
        <v>244100</v>
      </c>
      <c r="Q1248" s="4" t="str"/>
      <c r="R1248" s="4" t="n">
        <v>0</v>
      </c>
      <c r="S1248" s="4" t="n">
        <v>0</v>
      </c>
      <c r="T1248" s="4" t="n">
        <v>0</v>
      </c>
      <c r="U1248" s="4" t="n">
        <v>244100</v>
      </c>
      <c r="V1248" s="4" t="n">
        <v>1</v>
      </c>
    </row>
    <row r="1249">
      <c r="A1249" t="n">
        <v>158</v>
      </c>
      <c r="B1249" t="inlineStr">
        <is>
          <t>20573260008</t>
        </is>
      </c>
      <c r="C1249" t="inlineStr">
        <is>
          <t>COOPERATIVA AGRARIA AUCAYACU</t>
        </is>
      </c>
      <c r="D1249" s="6" t="n">
        <v>2025</v>
      </c>
      <c r="F1249" t="inlineStr">
        <is>
          <t>PAC</t>
        </is>
      </c>
      <c r="G1249" s="4" t="n">
        <v>0</v>
      </c>
      <c r="H1249" s="4" t="n">
        <v>0</v>
      </c>
      <c r="I1249" s="4" t="n">
        <v>0</v>
      </c>
      <c r="J1249" s="4" t="n">
        <v>0</v>
      </c>
      <c r="K1249" s="4" t="n">
        <v>0</v>
      </c>
      <c r="L1249" s="3" t="n">
        <v>0</v>
      </c>
      <c r="M1249" s="3" t="n">
        <v>0</v>
      </c>
      <c r="N1249" s="3" t="n">
        <v>0</v>
      </c>
      <c r="O1249" s="4" t="n">
        <v>0</v>
      </c>
      <c r="P1249" s="4" t="n">
        <v>0</v>
      </c>
      <c r="Q1249" s="4" t="str"/>
      <c r="R1249" s="4" t="n">
        <v>0</v>
      </c>
      <c r="S1249" s="4" t="n">
        <v>0</v>
      </c>
      <c r="T1249" s="4" t="n">
        <v>0</v>
      </c>
      <c r="U1249" s="4" t="n">
        <v>0</v>
      </c>
      <c r="V1249" s="4" t="n">
        <v>1</v>
      </c>
    </row>
    <row r="1250">
      <c r="A1250" t="n">
        <v>159</v>
      </c>
      <c r="B1250" t="inlineStr">
        <is>
          <t>20604757267</t>
        </is>
      </c>
      <c r="C1250" t="inlineStr">
        <is>
          <t>ASOCIACION DE PRODUCTORES AGROPECUARIOS CHAGRAPOCHMUÑA</t>
        </is>
      </c>
      <c r="D1250" s="6" t="n">
        <v>2018</v>
      </c>
      <c r="F1250" t="inlineStr">
        <is>
          <t>PAC</t>
        </is>
      </c>
      <c r="G1250" s="4" t="str"/>
      <c r="H1250" s="4" t="str"/>
      <c r="I1250" s="4" t="n">
        <v>0</v>
      </c>
      <c r="J1250" s="4" t="str"/>
      <c r="K1250" s="4" t="str"/>
      <c r="L1250" s="3" t="str"/>
      <c r="M1250" s="3" t="str"/>
      <c r="N1250" s="3" t="n">
        <v>0</v>
      </c>
      <c r="O1250" s="4" t="str"/>
      <c r="P1250" s="4" t="str"/>
      <c r="Q1250" s="4" t="str"/>
      <c r="R1250" s="4" t="str"/>
      <c r="S1250" s="4" t="str"/>
      <c r="T1250" s="4" t="str"/>
      <c r="U1250" s="4" t="str"/>
      <c r="V1250" s="4" t="n">
        <v>1</v>
      </c>
    </row>
    <row r="1251">
      <c r="A1251" t="n">
        <v>159</v>
      </c>
      <c r="B1251" t="inlineStr">
        <is>
          <t>20604757267</t>
        </is>
      </c>
      <c r="C1251" t="inlineStr">
        <is>
          <t>ASOCIACION DE PRODUCTORES AGROPECUARIOS CHAGRAPOCHMUÑA</t>
        </is>
      </c>
      <c r="D1251" s="6" t="n">
        <v>2019</v>
      </c>
      <c r="F1251" t="inlineStr">
        <is>
          <t>PAC</t>
        </is>
      </c>
      <c r="G1251" s="4" t="n">
        <v>0</v>
      </c>
      <c r="H1251" s="4" t="n">
        <v>0</v>
      </c>
      <c r="I1251" s="4" t="n">
        <v>0</v>
      </c>
      <c r="J1251" s="4" t="str"/>
      <c r="K1251" s="4" t="str"/>
      <c r="L1251" s="3" t="n">
        <v>0</v>
      </c>
      <c r="M1251" s="3" t="n">
        <v>0</v>
      </c>
      <c r="N1251" s="3" t="n">
        <v>0</v>
      </c>
      <c r="O1251" s="4" t="str"/>
      <c r="P1251" s="4" t="str"/>
      <c r="Q1251" s="4" t="str"/>
      <c r="R1251" s="4" t="str"/>
      <c r="S1251" s="4" t="str"/>
      <c r="T1251" s="4" t="str"/>
      <c r="U1251" s="4" t="str"/>
      <c r="V1251" s="4" t="n">
        <v>1</v>
      </c>
    </row>
    <row r="1252">
      <c r="A1252" t="n">
        <v>159</v>
      </c>
      <c r="B1252" t="inlineStr">
        <is>
          <t>20604757267</t>
        </is>
      </c>
      <c r="C1252" t="inlineStr">
        <is>
          <t>ASOCIACION DE PRODUCTORES AGROPECUARIOS CHAGRAPOCHMUÑA</t>
        </is>
      </c>
      <c r="D1252" s="6" t="n">
        <v>2020</v>
      </c>
      <c r="F1252" t="inlineStr">
        <is>
          <t>PAC</t>
        </is>
      </c>
      <c r="G1252" s="4" t="n">
        <v>0</v>
      </c>
      <c r="H1252" s="4" t="n">
        <v>0</v>
      </c>
      <c r="I1252" s="4" t="n">
        <v>0</v>
      </c>
      <c r="J1252" s="4" t="n">
        <v>0</v>
      </c>
      <c r="K1252" s="4" t="n">
        <v>0</v>
      </c>
      <c r="L1252" s="3" t="n">
        <v>0</v>
      </c>
      <c r="M1252" s="3" t="n">
        <v>0</v>
      </c>
      <c r="N1252" s="3" t="n">
        <v>0</v>
      </c>
      <c r="O1252" s="4" t="str"/>
      <c r="P1252" s="4" t="str"/>
      <c r="Q1252" s="4" t="str"/>
      <c r="R1252" s="4" t="str"/>
      <c r="S1252" s="4" t="str"/>
      <c r="T1252" s="4" t="str"/>
      <c r="U1252" s="4" t="str"/>
      <c r="V1252" s="4" t="n">
        <v>1</v>
      </c>
    </row>
    <row r="1253">
      <c r="A1253" t="n">
        <v>159</v>
      </c>
      <c r="B1253" t="inlineStr">
        <is>
          <t>20604757267</t>
        </is>
      </c>
      <c r="C1253" t="inlineStr">
        <is>
          <t>ASOCIACION DE PRODUCTORES AGROPECUARIOS CHAGRAPOCHMUÑA</t>
        </is>
      </c>
      <c r="D1253" s="6" t="n">
        <v>2021</v>
      </c>
      <c r="E1253" t="n">
        <v>1</v>
      </c>
      <c r="F1253" t="inlineStr">
        <is>
          <t>PAC</t>
        </is>
      </c>
      <c r="G1253" s="4" t="n">
        <v>24</v>
      </c>
      <c r="H1253" s="4" t="n">
        <v>9</v>
      </c>
      <c r="I1253" s="4" t="n">
        <v>33</v>
      </c>
      <c r="J1253" s="4" t="n">
        <v>51</v>
      </c>
      <c r="K1253" s="4" t="n">
        <v>3</v>
      </c>
      <c r="L1253" s="3" t="n">
        <v>192706</v>
      </c>
      <c r="M1253" s="3" t="n">
        <v>0</v>
      </c>
      <c r="N1253" s="3" t="n">
        <v>192706</v>
      </c>
      <c r="O1253" s="4" t="str"/>
      <c r="P1253" s="4" t="str"/>
      <c r="Q1253" s="4" t="str"/>
      <c r="R1253" s="4" t="str"/>
      <c r="S1253" s="4" t="str"/>
      <c r="T1253" s="4" t="str"/>
      <c r="U1253" s="4" t="str"/>
      <c r="V1253" s="4" t="n">
        <v>1</v>
      </c>
    </row>
    <row r="1254">
      <c r="A1254" t="n">
        <v>159</v>
      </c>
      <c r="B1254" t="inlineStr">
        <is>
          <t>20604757267</t>
        </is>
      </c>
      <c r="C1254" t="inlineStr">
        <is>
          <t>ASOCIACION DE PRODUCTORES AGROPECUARIOS CHAGRAPOCHMUÑA</t>
        </is>
      </c>
      <c r="D1254" s="6" t="n">
        <v>2022</v>
      </c>
      <c r="E1254" t="n">
        <v>1</v>
      </c>
      <c r="F1254" t="inlineStr">
        <is>
          <t>PAC</t>
        </is>
      </c>
      <c r="G1254" s="4" t="n">
        <v>24</v>
      </c>
      <c r="H1254" s="4" t="n">
        <v>9</v>
      </c>
      <c r="I1254" s="4" t="n">
        <v>33</v>
      </c>
      <c r="J1254" s="4" t="n">
        <v>34</v>
      </c>
      <c r="K1254" s="4" t="n">
        <v>2</v>
      </c>
      <c r="L1254" s="3" t="n">
        <v>61421</v>
      </c>
      <c r="M1254" s="3" t="n">
        <v>0</v>
      </c>
      <c r="N1254" s="3" t="n">
        <v>61421</v>
      </c>
      <c r="O1254" s="4" t="str"/>
      <c r="P1254" s="4" t="str"/>
      <c r="Q1254" s="4" t="str"/>
      <c r="R1254" s="4" t="str"/>
      <c r="S1254" s="4" t="str"/>
      <c r="T1254" s="4" t="str"/>
      <c r="U1254" s="4" t="str"/>
      <c r="V1254" s="4" t="n">
        <v>1</v>
      </c>
    </row>
    <row r="1255">
      <c r="A1255" t="n">
        <v>159</v>
      </c>
      <c r="B1255" t="inlineStr">
        <is>
          <t>20604757267</t>
        </is>
      </c>
      <c r="C1255" t="inlineStr">
        <is>
          <t>ASOCIACION DE PRODUCTORES AGROPECUARIOS CHAGRAPOCHMUÑA</t>
        </is>
      </c>
      <c r="D1255" s="6" t="n">
        <v>2023</v>
      </c>
      <c r="E1255" t="n">
        <v>1</v>
      </c>
      <c r="F1255" t="inlineStr">
        <is>
          <t>PAC</t>
        </is>
      </c>
      <c r="G1255" s="4" t="n">
        <v>24</v>
      </c>
      <c r="H1255" s="4" t="n">
        <v>9</v>
      </c>
      <c r="I1255" s="4" t="n">
        <v>33</v>
      </c>
      <c r="J1255" s="4" t="n">
        <v>33</v>
      </c>
      <c r="K1255" s="4" t="n">
        <v>1</v>
      </c>
      <c r="L1255" s="3" t="n">
        <v>449796</v>
      </c>
      <c r="M1255" s="3" t="n">
        <v>0</v>
      </c>
      <c r="N1255" s="3" t="n">
        <v>449796</v>
      </c>
      <c r="O1255" s="4" t="n">
        <v>0</v>
      </c>
      <c r="P1255" s="4" t="n">
        <v>449795.9960748</v>
      </c>
      <c r="Q1255" s="4" t="n">
        <v>0</v>
      </c>
      <c r="R1255" s="4" t="n">
        <v>0</v>
      </c>
      <c r="S1255" s="4" t="n">
        <v>0</v>
      </c>
      <c r="T1255" s="4" t="n">
        <v>0</v>
      </c>
      <c r="U1255" s="4" t="n">
        <v>449795.9960748</v>
      </c>
      <c r="V1255" s="4" t="n">
        <v>1</v>
      </c>
    </row>
    <row r="1256">
      <c r="A1256" t="n">
        <v>159</v>
      </c>
      <c r="B1256" t="inlineStr">
        <is>
          <t>20604757267</t>
        </is>
      </c>
      <c r="C1256" t="inlineStr">
        <is>
          <t>ASOCIACION DE PRODUCTORES AGROPECUARIOS CHAGRAPOCHMUÑA</t>
        </is>
      </c>
      <c r="D1256" s="6" t="n">
        <v>2024</v>
      </c>
      <c r="E1256" t="n">
        <v>1</v>
      </c>
      <c r="F1256" t="inlineStr">
        <is>
          <t>PAC</t>
        </is>
      </c>
      <c r="G1256" s="4" t="n">
        <v>15</v>
      </c>
      <c r="H1256" s="4" t="n">
        <v>9</v>
      </c>
      <c r="I1256" s="4" t="n">
        <v>24</v>
      </c>
      <c r="J1256" s="4" t="n">
        <v>24</v>
      </c>
      <c r="K1256" s="4" t="n">
        <v>0</v>
      </c>
      <c r="L1256" s="3" t="n">
        <v>378282.44</v>
      </c>
      <c r="M1256" s="3" t="n">
        <v>0</v>
      </c>
      <c r="N1256" s="3" t="n">
        <v>378282.44</v>
      </c>
      <c r="O1256" s="4" t="n">
        <v>0</v>
      </c>
      <c r="P1256" s="4" t="n">
        <v>61448</v>
      </c>
      <c r="Q1256" s="4" t="str"/>
      <c r="R1256" s="4" t="n">
        <v>316834.44</v>
      </c>
      <c r="S1256" s="4" t="n">
        <v>0</v>
      </c>
      <c r="T1256" s="4" t="n">
        <v>0</v>
      </c>
      <c r="U1256" s="4" t="n">
        <v>378282.44</v>
      </c>
      <c r="V1256" s="4" t="n">
        <v>1</v>
      </c>
    </row>
    <row r="1257">
      <c r="A1257" t="n">
        <v>159</v>
      </c>
      <c r="B1257" t="inlineStr">
        <is>
          <t>20604757267</t>
        </is>
      </c>
      <c r="C1257" t="inlineStr">
        <is>
          <t>ASOCIACION DE PRODUCTORES AGROPECUARIOS CHAGRAPOCHMUÑA</t>
        </is>
      </c>
      <c r="D1257" s="6" t="n">
        <v>2025</v>
      </c>
      <c r="F1257" t="inlineStr">
        <is>
          <t>PAC</t>
        </is>
      </c>
      <c r="G1257" s="4" t="n">
        <v>0</v>
      </c>
      <c r="H1257" s="4" t="n">
        <v>0</v>
      </c>
      <c r="I1257" s="4" t="n">
        <v>0</v>
      </c>
      <c r="J1257" s="4" t="n">
        <v>0</v>
      </c>
      <c r="K1257" s="4" t="n">
        <v>0</v>
      </c>
      <c r="L1257" s="3" t="n">
        <v>0</v>
      </c>
      <c r="M1257" s="3" t="n">
        <v>0</v>
      </c>
      <c r="N1257" s="3" t="n">
        <v>0</v>
      </c>
      <c r="O1257" s="4" t="n">
        <v>0</v>
      </c>
      <c r="P1257" s="4" t="n">
        <v>0</v>
      </c>
      <c r="Q1257" s="4" t="str"/>
      <c r="R1257" s="4" t="n">
        <v>0</v>
      </c>
      <c r="S1257" s="4" t="n">
        <v>0</v>
      </c>
      <c r="T1257" s="4" t="n">
        <v>0</v>
      </c>
      <c r="U1257" s="4" t="n">
        <v>0</v>
      </c>
      <c r="V1257" s="4" t="n">
        <v>1</v>
      </c>
    </row>
    <row r="1258">
      <c r="A1258" t="n">
        <v>160</v>
      </c>
      <c r="B1258" t="inlineStr">
        <is>
          <t>20609201259</t>
        </is>
      </c>
      <c r="C1258" t="inlineStr">
        <is>
          <t>ASOCIACION DE PRODUCTORES AGROECOLOGICOS DEL HUALLAGA</t>
        </is>
      </c>
      <c r="D1258" s="6" t="n">
        <v>2018</v>
      </c>
      <c r="F1258" t="inlineStr">
        <is>
          <t>PAC</t>
        </is>
      </c>
      <c r="G1258" s="4" t="str"/>
      <c r="H1258" s="4" t="str"/>
      <c r="I1258" s="4" t="n">
        <v>0</v>
      </c>
      <c r="J1258" s="4" t="str"/>
      <c r="K1258" s="4" t="str"/>
      <c r="L1258" s="3" t="str"/>
      <c r="M1258" s="3" t="str"/>
      <c r="N1258" s="3" t="n">
        <v>0</v>
      </c>
      <c r="O1258" s="4" t="str"/>
      <c r="P1258" s="4" t="str"/>
      <c r="Q1258" s="4" t="str"/>
      <c r="R1258" s="4" t="str"/>
      <c r="S1258" s="4" t="str"/>
      <c r="T1258" s="4" t="str"/>
      <c r="U1258" s="4" t="str"/>
      <c r="V1258" s="4" t="n">
        <v>1</v>
      </c>
    </row>
    <row r="1259">
      <c r="A1259" t="n">
        <v>160</v>
      </c>
      <c r="B1259" t="inlineStr">
        <is>
          <t>20609201259</t>
        </is>
      </c>
      <c r="C1259" t="inlineStr">
        <is>
          <t>ASOCIACION DE PRODUCTORES AGROECOLOGICOS DEL HUALLAGA</t>
        </is>
      </c>
      <c r="D1259" s="6" t="n">
        <v>2019</v>
      </c>
      <c r="F1259" t="inlineStr">
        <is>
          <t>PAC</t>
        </is>
      </c>
      <c r="G1259" s="4" t="n">
        <v>0</v>
      </c>
      <c r="H1259" s="4" t="n">
        <v>0</v>
      </c>
      <c r="I1259" s="4" t="n">
        <v>0</v>
      </c>
      <c r="J1259" s="4" t="str"/>
      <c r="K1259" s="4" t="str"/>
      <c r="L1259" s="3" t="n">
        <v>0</v>
      </c>
      <c r="M1259" s="3" t="n">
        <v>0</v>
      </c>
      <c r="N1259" s="3" t="n">
        <v>0</v>
      </c>
      <c r="O1259" s="4" t="str"/>
      <c r="P1259" s="4" t="str"/>
      <c r="Q1259" s="4" t="str"/>
      <c r="R1259" s="4" t="str"/>
      <c r="S1259" s="4" t="str"/>
      <c r="T1259" s="4" t="str"/>
      <c r="U1259" s="4" t="str"/>
      <c r="V1259" s="4" t="n">
        <v>1</v>
      </c>
    </row>
    <row r="1260">
      <c r="A1260" t="n">
        <v>160</v>
      </c>
      <c r="B1260" t="inlineStr">
        <is>
          <t>20609201259</t>
        </is>
      </c>
      <c r="C1260" t="inlineStr">
        <is>
          <t>ASOCIACION DE PRODUCTORES AGROECOLOGICOS DEL HUALLAGA</t>
        </is>
      </c>
      <c r="D1260" s="6" t="n">
        <v>2020</v>
      </c>
      <c r="F1260" t="inlineStr">
        <is>
          <t>PAC</t>
        </is>
      </c>
      <c r="G1260" s="4" t="n">
        <v>0</v>
      </c>
      <c r="H1260" s="4" t="n">
        <v>0</v>
      </c>
      <c r="I1260" s="4" t="n">
        <v>0</v>
      </c>
      <c r="J1260" s="4" t="n">
        <v>0</v>
      </c>
      <c r="K1260" s="4" t="n">
        <v>0</v>
      </c>
      <c r="L1260" s="3" t="n">
        <v>0</v>
      </c>
      <c r="M1260" s="3" t="n">
        <v>0</v>
      </c>
      <c r="N1260" s="3" t="n">
        <v>0</v>
      </c>
      <c r="O1260" s="4" t="str"/>
      <c r="P1260" s="4" t="str"/>
      <c r="Q1260" s="4" t="str"/>
      <c r="R1260" s="4" t="str"/>
      <c r="S1260" s="4" t="str"/>
      <c r="T1260" s="4" t="str"/>
      <c r="U1260" s="4" t="str"/>
      <c r="V1260" s="4" t="n">
        <v>1</v>
      </c>
    </row>
    <row r="1261">
      <c r="A1261" t="n">
        <v>160</v>
      </c>
      <c r="B1261" t="inlineStr">
        <is>
          <t>20609201259</t>
        </is>
      </c>
      <c r="C1261" t="inlineStr">
        <is>
          <t>ASOCIACION DE PRODUCTORES AGROECOLOGICOS DEL HUALLAGA</t>
        </is>
      </c>
      <c r="D1261" s="6" t="n">
        <v>2021</v>
      </c>
      <c r="F1261" t="inlineStr">
        <is>
          <t>PAC</t>
        </is>
      </c>
      <c r="G1261" s="4" t="n">
        <v>0</v>
      </c>
      <c r="H1261" s="4" t="n">
        <v>0</v>
      </c>
      <c r="I1261" s="4" t="n">
        <v>0</v>
      </c>
      <c r="J1261" s="4" t="n">
        <v>0</v>
      </c>
      <c r="K1261" s="4" t="n">
        <v>0</v>
      </c>
      <c r="L1261" s="3" t="n">
        <v>0</v>
      </c>
      <c r="M1261" s="3" t="n">
        <v>0</v>
      </c>
      <c r="N1261" s="3" t="n">
        <v>0</v>
      </c>
      <c r="O1261" s="4" t="str"/>
      <c r="P1261" s="4" t="str"/>
      <c r="Q1261" s="4" t="str"/>
      <c r="R1261" s="4" t="str"/>
      <c r="S1261" s="4" t="str"/>
      <c r="T1261" s="4" t="str"/>
      <c r="U1261" s="4" t="str"/>
      <c r="V1261" s="4" t="n">
        <v>1</v>
      </c>
    </row>
    <row r="1262">
      <c r="A1262" t="n">
        <v>160</v>
      </c>
      <c r="B1262" t="inlineStr">
        <is>
          <t>20609201259</t>
        </is>
      </c>
      <c r="C1262" t="inlineStr">
        <is>
          <t>ASOCIACION DE PRODUCTORES AGROECOLOGICOS DEL HUALLAGA</t>
        </is>
      </c>
      <c r="D1262" s="6" t="n">
        <v>2022</v>
      </c>
      <c r="E1262" t="n">
        <v>1</v>
      </c>
      <c r="F1262" t="inlineStr">
        <is>
          <t>PAC</t>
        </is>
      </c>
      <c r="G1262" s="4" t="n">
        <v>15</v>
      </c>
      <c r="H1262" s="4" t="n">
        <v>10</v>
      </c>
      <c r="I1262" s="4" t="n">
        <v>25</v>
      </c>
      <c r="J1262" s="4" t="n">
        <v>121</v>
      </c>
      <c r="K1262" s="4" t="n">
        <v>6</v>
      </c>
      <c r="L1262" s="3" t="n">
        <v>172990</v>
      </c>
      <c r="M1262" s="3" t="n">
        <v>0</v>
      </c>
      <c r="N1262" s="3" t="n">
        <v>172990</v>
      </c>
      <c r="O1262" s="4" t="str"/>
      <c r="P1262" s="4" t="str"/>
      <c r="Q1262" s="4" t="str"/>
      <c r="R1262" s="4" t="str"/>
      <c r="S1262" s="4" t="str"/>
      <c r="T1262" s="4" t="str"/>
      <c r="U1262" s="4" t="str"/>
      <c r="V1262" s="4" t="n">
        <v>1</v>
      </c>
    </row>
    <row r="1263">
      <c r="A1263" t="n">
        <v>160</v>
      </c>
      <c r="B1263" t="inlineStr">
        <is>
          <t>20609201259</t>
        </is>
      </c>
      <c r="C1263" t="inlineStr">
        <is>
          <t>ASOCIACION DE PRODUCTORES AGROECOLOGICOS DEL HUALLAGA</t>
        </is>
      </c>
      <c r="D1263" s="6" t="n">
        <v>2023</v>
      </c>
      <c r="E1263" t="n">
        <v>1</v>
      </c>
      <c r="F1263" t="inlineStr">
        <is>
          <t>PAC</t>
        </is>
      </c>
      <c r="G1263" s="4" t="n">
        <v>15</v>
      </c>
      <c r="H1263" s="4" t="n">
        <v>10</v>
      </c>
      <c r="I1263" s="4" t="n">
        <v>25</v>
      </c>
      <c r="J1263" s="4" t="n">
        <v>77</v>
      </c>
      <c r="K1263" s="4" t="n">
        <v>2</v>
      </c>
      <c r="L1263" s="3" t="n">
        <v>337878</v>
      </c>
      <c r="M1263" s="3" t="n">
        <v>0</v>
      </c>
      <c r="N1263" s="3" t="n">
        <v>337878</v>
      </c>
      <c r="O1263" s="4" t="n">
        <v>0</v>
      </c>
      <c r="P1263" s="4" t="n">
        <v>0</v>
      </c>
      <c r="Q1263" s="4" t="n">
        <v>0</v>
      </c>
      <c r="R1263" s="4" t="n">
        <v>337878</v>
      </c>
      <c r="S1263" s="4" t="n">
        <v>0</v>
      </c>
      <c r="T1263" s="4" t="n">
        <v>0</v>
      </c>
      <c r="U1263" s="4" t="n">
        <v>337878</v>
      </c>
      <c r="V1263" s="4" t="n">
        <v>1</v>
      </c>
    </row>
    <row r="1264">
      <c r="A1264" t="n">
        <v>160</v>
      </c>
      <c r="B1264" t="inlineStr">
        <is>
          <t>20609201259</t>
        </is>
      </c>
      <c r="C1264" t="inlineStr">
        <is>
          <t>ASOCIACION DE PRODUCTORES AGROECOLOGICOS DEL HUALLAGA</t>
        </is>
      </c>
      <c r="D1264" s="6" t="n">
        <v>2024</v>
      </c>
      <c r="E1264" t="n">
        <v>1</v>
      </c>
      <c r="F1264" t="inlineStr">
        <is>
          <t>PAC</t>
        </is>
      </c>
      <c r="G1264" s="4" t="n">
        <v>15</v>
      </c>
      <c r="H1264" s="4" t="n">
        <v>10</v>
      </c>
      <c r="I1264" s="4" t="n">
        <v>25</v>
      </c>
      <c r="J1264" s="4" t="n">
        <v>56</v>
      </c>
      <c r="K1264" s="4" t="n">
        <v>0</v>
      </c>
      <c r="L1264" s="3" t="n">
        <v>180747</v>
      </c>
      <c r="M1264" s="3" t="n">
        <v>0</v>
      </c>
      <c r="N1264" s="3" t="n">
        <v>180747</v>
      </c>
      <c r="O1264" s="4" t="n">
        <v>0</v>
      </c>
      <c r="P1264" s="4" t="n">
        <v>86680</v>
      </c>
      <c r="Q1264" s="4" t="str"/>
      <c r="R1264" s="4" t="n">
        <v>94067</v>
      </c>
      <c r="S1264" s="4" t="n">
        <v>0</v>
      </c>
      <c r="T1264" s="4" t="n">
        <v>0</v>
      </c>
      <c r="U1264" s="4" t="n">
        <v>180747</v>
      </c>
      <c r="V1264" s="4" t="n">
        <v>1</v>
      </c>
    </row>
    <row r="1265">
      <c r="A1265" t="n">
        <v>160</v>
      </c>
      <c r="B1265" t="inlineStr">
        <is>
          <t>20609201259</t>
        </is>
      </c>
      <c r="C1265" t="inlineStr">
        <is>
          <t>ASOCIACION DE PRODUCTORES AGROECOLOGICOS DEL HUALLAGA</t>
        </is>
      </c>
      <c r="D1265" s="6" t="n">
        <v>2025</v>
      </c>
      <c r="E1265" t="n">
        <v>1</v>
      </c>
      <c r="F1265" t="inlineStr">
        <is>
          <t>PAC</t>
        </is>
      </c>
      <c r="G1265" s="4" t="n">
        <v>16</v>
      </c>
      <c r="H1265" s="4" t="n">
        <v>11</v>
      </c>
      <c r="I1265" s="4" t="n">
        <v>27</v>
      </c>
      <c r="J1265" s="4" t="n">
        <v>48</v>
      </c>
      <c r="K1265" s="4" t="n">
        <v>0</v>
      </c>
      <c r="L1265" s="3" t="n">
        <v>212128</v>
      </c>
      <c r="M1265" s="3" t="n">
        <v>0</v>
      </c>
      <c r="N1265" s="3" t="n">
        <v>212128</v>
      </c>
      <c r="O1265" s="4" t="n">
        <v>0</v>
      </c>
      <c r="P1265" s="4" t="n">
        <v>0</v>
      </c>
      <c r="Q1265" s="4" t="str"/>
      <c r="R1265" s="4" t="n">
        <v>212128</v>
      </c>
      <c r="S1265" s="4" t="n">
        <v>0</v>
      </c>
      <c r="T1265" s="4" t="n">
        <v>0</v>
      </c>
      <c r="U1265" s="4" t="n">
        <v>212128</v>
      </c>
      <c r="V1265" s="4" t="n">
        <v>1</v>
      </c>
    </row>
    <row r="1266">
      <c r="A1266" t="n">
        <v>161</v>
      </c>
      <c r="B1266" t="inlineStr">
        <is>
          <t>20486094657</t>
        </is>
      </c>
      <c r="C1266" t="inlineStr">
        <is>
          <t>ASOCIACIÓN DE PRODUCTORES DE CAFES ESPECIALES MOUNTAIN COFFEE</t>
        </is>
      </c>
      <c r="D1266" s="6" t="n">
        <v>2018</v>
      </c>
      <c r="E1266" t="n">
        <v>1</v>
      </c>
      <c r="F1266" t="inlineStr">
        <is>
          <t>PAC</t>
        </is>
      </c>
      <c r="G1266" s="4" t="str"/>
      <c r="H1266" s="4" t="str"/>
      <c r="I1266" s="4" t="n">
        <v>23</v>
      </c>
      <c r="J1266" s="4" t="str"/>
      <c r="K1266" s="4" t="str"/>
      <c r="L1266" s="3" t="str"/>
      <c r="M1266" s="3" t="str"/>
      <c r="N1266" s="3" t="n">
        <v>0</v>
      </c>
      <c r="O1266" s="4" t="str"/>
      <c r="P1266" s="4" t="str"/>
      <c r="Q1266" s="4" t="str"/>
      <c r="R1266" s="4" t="str"/>
      <c r="S1266" s="4" t="str"/>
      <c r="T1266" s="4" t="str"/>
      <c r="U1266" s="4" t="str"/>
      <c r="V1266" s="4" t="n">
        <v>1</v>
      </c>
    </row>
    <row r="1267">
      <c r="A1267" t="n">
        <v>161</v>
      </c>
      <c r="B1267" t="inlineStr">
        <is>
          <t>20486094657</t>
        </is>
      </c>
      <c r="C1267" t="inlineStr">
        <is>
          <t>ASOCIACIÓN DE PRODUCTORES DE CAFES ESPECIALES MOUNTAIN COFFEE</t>
        </is>
      </c>
      <c r="D1267" s="6" t="n">
        <v>2019</v>
      </c>
      <c r="F1267" t="inlineStr">
        <is>
          <t>PAC</t>
        </is>
      </c>
      <c r="G1267" s="4" t="n">
        <v>0</v>
      </c>
      <c r="H1267" s="4" t="n">
        <v>0</v>
      </c>
      <c r="I1267" s="4" t="n">
        <v>0</v>
      </c>
      <c r="J1267" s="4" t="str"/>
      <c r="K1267" s="4" t="str"/>
      <c r="L1267" s="3" t="n">
        <v>0</v>
      </c>
      <c r="M1267" s="3" t="n">
        <v>0</v>
      </c>
      <c r="N1267" s="3" t="n">
        <v>0</v>
      </c>
      <c r="O1267" s="4" t="str"/>
      <c r="P1267" s="4" t="str"/>
      <c r="Q1267" s="4" t="str"/>
      <c r="R1267" s="4" t="str"/>
      <c r="S1267" s="4" t="str"/>
      <c r="T1267" s="4" t="str"/>
      <c r="U1267" s="4" t="str"/>
      <c r="V1267" s="4" t="n">
        <v>1</v>
      </c>
    </row>
    <row r="1268">
      <c r="A1268" t="n">
        <v>161</v>
      </c>
      <c r="B1268" t="inlineStr">
        <is>
          <t>20486094657</t>
        </is>
      </c>
      <c r="C1268" t="inlineStr">
        <is>
          <t>ASOCIACIÓN DE PRODUCTORES DE CAFES ESPECIALES MOUNTAIN COFFEE</t>
        </is>
      </c>
      <c r="D1268" s="6" t="n">
        <v>2020</v>
      </c>
      <c r="F1268" t="inlineStr">
        <is>
          <t>PAC</t>
        </is>
      </c>
      <c r="G1268" s="4" t="n">
        <v>0</v>
      </c>
      <c r="H1268" s="4" t="n">
        <v>0</v>
      </c>
      <c r="I1268" s="4" t="n">
        <v>0</v>
      </c>
      <c r="J1268" s="4" t="n">
        <v>0</v>
      </c>
      <c r="K1268" s="4" t="n">
        <v>0</v>
      </c>
      <c r="L1268" s="3" t="n">
        <v>0</v>
      </c>
      <c r="M1268" s="3" t="n">
        <v>0</v>
      </c>
      <c r="N1268" s="3" t="n">
        <v>0</v>
      </c>
      <c r="O1268" s="4" t="str"/>
      <c r="P1268" s="4" t="str"/>
      <c r="Q1268" s="4" t="str"/>
      <c r="R1268" s="4" t="str"/>
      <c r="S1268" s="4" t="str"/>
      <c r="T1268" s="4" t="str"/>
      <c r="U1268" s="4" t="str"/>
      <c r="V1268" s="4" t="n">
        <v>1</v>
      </c>
    </row>
    <row r="1269">
      <c r="A1269" t="n">
        <v>161</v>
      </c>
      <c r="B1269" t="inlineStr">
        <is>
          <t>20486094657</t>
        </is>
      </c>
      <c r="C1269" t="inlineStr">
        <is>
          <t>ASOCIACIÓN DE PRODUCTORES DE CAFES ESPECIALES MOUNTAIN COFFEE</t>
        </is>
      </c>
      <c r="D1269" s="6" t="n">
        <v>2021</v>
      </c>
      <c r="F1269" t="inlineStr">
        <is>
          <t>PAC</t>
        </is>
      </c>
      <c r="G1269" s="4" t="n">
        <v>0</v>
      </c>
      <c r="H1269" s="4" t="n">
        <v>0</v>
      </c>
      <c r="I1269" s="4" t="n">
        <v>0</v>
      </c>
      <c r="J1269" s="4" t="n">
        <v>0</v>
      </c>
      <c r="K1269" s="4" t="n">
        <v>0</v>
      </c>
      <c r="L1269" s="3" t="n">
        <v>0</v>
      </c>
      <c r="M1269" s="3" t="n">
        <v>0</v>
      </c>
      <c r="N1269" s="3" t="n">
        <v>0</v>
      </c>
      <c r="O1269" s="4" t="str"/>
      <c r="P1269" s="4" t="str"/>
      <c r="Q1269" s="4" t="str"/>
      <c r="R1269" s="4" t="str"/>
      <c r="S1269" s="4" t="str"/>
      <c r="T1269" s="4" t="str"/>
      <c r="U1269" s="4" t="str"/>
      <c r="V1269" s="4" t="n">
        <v>1</v>
      </c>
    </row>
    <row r="1270">
      <c r="A1270" t="n">
        <v>161</v>
      </c>
      <c r="B1270" t="inlineStr">
        <is>
          <t>20486094657</t>
        </is>
      </c>
      <c r="C1270" t="inlineStr">
        <is>
          <t>ASOCIACIÓN DE PRODUCTORES DE CAFES ESPECIALES MOUNTAIN COFFEE</t>
        </is>
      </c>
      <c r="D1270" s="6" t="n">
        <v>2022</v>
      </c>
      <c r="F1270" t="inlineStr">
        <is>
          <t>PAC</t>
        </is>
      </c>
      <c r="G1270" s="4" t="n">
        <v>0</v>
      </c>
      <c r="H1270" s="4" t="n">
        <v>0</v>
      </c>
      <c r="I1270" s="4" t="n">
        <v>0</v>
      </c>
      <c r="J1270" s="4" t="n">
        <v>0</v>
      </c>
      <c r="K1270" s="4" t="n">
        <v>0</v>
      </c>
      <c r="L1270" s="3" t="n">
        <v>0</v>
      </c>
      <c r="M1270" s="3" t="n">
        <v>0</v>
      </c>
      <c r="N1270" s="3" t="n">
        <v>0</v>
      </c>
      <c r="O1270" s="4" t="str"/>
      <c r="P1270" s="4" t="str"/>
      <c r="Q1270" s="4" t="str"/>
      <c r="R1270" s="4" t="str"/>
      <c r="S1270" s="4" t="str"/>
      <c r="T1270" s="4" t="str"/>
      <c r="U1270" s="4" t="str"/>
      <c r="V1270" s="4" t="n">
        <v>1</v>
      </c>
    </row>
    <row r="1271">
      <c r="A1271" t="n">
        <v>161</v>
      </c>
      <c r="B1271" t="inlineStr">
        <is>
          <t>20486094657</t>
        </is>
      </c>
      <c r="C1271" t="inlineStr">
        <is>
          <t>ASOCIACIÓN DE PRODUCTORES DE CAFES ESPECIALES MOUNTAIN COFFEE</t>
        </is>
      </c>
      <c r="D1271" s="6" t="n">
        <v>2023</v>
      </c>
      <c r="F1271" t="inlineStr">
        <is>
          <t>PAC</t>
        </is>
      </c>
      <c r="G1271" s="4" t="n">
        <v>0</v>
      </c>
      <c r="H1271" s="4" t="n">
        <v>0</v>
      </c>
      <c r="I1271" s="4" t="n">
        <v>0</v>
      </c>
      <c r="J1271" s="4" t="n">
        <v>0</v>
      </c>
      <c r="K1271" s="4" t="n">
        <v>0</v>
      </c>
      <c r="L1271" s="3" t="n">
        <v>0</v>
      </c>
      <c r="M1271" s="3" t="n">
        <v>0</v>
      </c>
      <c r="N1271" s="3" t="n">
        <v>0</v>
      </c>
      <c r="O1271" s="4" t="n">
        <v>0</v>
      </c>
      <c r="P1271" s="4" t="n">
        <v>0</v>
      </c>
      <c r="Q1271" s="4" t="n">
        <v>0</v>
      </c>
      <c r="R1271" s="4" t="n">
        <v>0</v>
      </c>
      <c r="S1271" s="4" t="n">
        <v>0</v>
      </c>
      <c r="T1271" s="4" t="n">
        <v>0</v>
      </c>
      <c r="U1271" s="4" t="n">
        <v>0</v>
      </c>
      <c r="V1271" s="4" t="n">
        <v>1</v>
      </c>
    </row>
    <row r="1272">
      <c r="A1272" t="n">
        <v>161</v>
      </c>
      <c r="B1272" t="inlineStr">
        <is>
          <t>20486094657</t>
        </is>
      </c>
      <c r="C1272" t="inlineStr">
        <is>
          <t>ASOCIACIÓN DE PRODUCTORES DE CAFES ESPECIALES MOUNTAIN COFFEE</t>
        </is>
      </c>
      <c r="D1272" s="6" t="n">
        <v>2024</v>
      </c>
      <c r="F1272" t="inlineStr">
        <is>
          <t>PAC</t>
        </is>
      </c>
      <c r="G1272" s="4" t="n">
        <v>0</v>
      </c>
      <c r="H1272" s="4" t="n">
        <v>0</v>
      </c>
      <c r="I1272" s="4" t="n">
        <v>0</v>
      </c>
      <c r="J1272" s="4" t="n">
        <v>0</v>
      </c>
      <c r="K1272" s="4" t="n">
        <v>0</v>
      </c>
      <c r="L1272" s="3" t="n">
        <v>0</v>
      </c>
      <c r="M1272" s="3" t="n">
        <v>0</v>
      </c>
      <c r="N1272" s="3" t="n">
        <v>0</v>
      </c>
      <c r="O1272" s="4" t="n">
        <v>0</v>
      </c>
      <c r="P1272" s="4" t="n">
        <v>0</v>
      </c>
      <c r="Q1272" s="4" t="str"/>
      <c r="R1272" s="4" t="n">
        <v>0</v>
      </c>
      <c r="S1272" s="4" t="n">
        <v>0</v>
      </c>
      <c r="T1272" s="4" t="n">
        <v>0</v>
      </c>
      <c r="U1272" s="4" t="n">
        <v>0</v>
      </c>
      <c r="V1272" s="4" t="n">
        <v>1</v>
      </c>
    </row>
    <row r="1273">
      <c r="A1273" t="n">
        <v>161</v>
      </c>
      <c r="B1273" t="inlineStr">
        <is>
          <t>20486094657</t>
        </is>
      </c>
      <c r="C1273" t="inlineStr">
        <is>
          <t>ASOCIACIÓN DE PRODUCTORES DE CAFES ESPECIALES MOUNTAIN COFFEE</t>
        </is>
      </c>
      <c r="D1273" s="6" t="n">
        <v>2025</v>
      </c>
      <c r="F1273" t="inlineStr">
        <is>
          <t>PAC</t>
        </is>
      </c>
      <c r="G1273" s="4" t="n">
        <v>0</v>
      </c>
      <c r="H1273" s="4" t="n">
        <v>0</v>
      </c>
      <c r="I1273" s="4" t="n">
        <v>0</v>
      </c>
      <c r="J1273" s="4" t="n">
        <v>0</v>
      </c>
      <c r="K1273" s="4" t="n">
        <v>0</v>
      </c>
      <c r="L1273" s="3" t="n">
        <v>0</v>
      </c>
      <c r="M1273" s="3" t="n">
        <v>0</v>
      </c>
      <c r="N1273" s="3" t="n">
        <v>0</v>
      </c>
      <c r="O1273" s="4" t="n">
        <v>0</v>
      </c>
      <c r="P1273" s="4" t="n">
        <v>0</v>
      </c>
      <c r="Q1273" s="4" t="str"/>
      <c r="R1273" s="4" t="n">
        <v>0</v>
      </c>
      <c r="S1273" s="4" t="n">
        <v>0</v>
      </c>
      <c r="T1273" s="4" t="n">
        <v>0</v>
      </c>
      <c r="U1273" s="4" t="n">
        <v>0</v>
      </c>
      <c r="V1273" s="4" t="n">
        <v>1</v>
      </c>
    </row>
    <row r="1274">
      <c r="A1274" t="n">
        <v>162</v>
      </c>
      <c r="B1274" t="inlineStr">
        <is>
          <t>20568962282</t>
        </is>
      </c>
      <c r="C1274" t="inlineStr">
        <is>
          <t>ASOCIACIÓN DE PRODUCTORES CENTRO COFFEE</t>
        </is>
      </c>
      <c r="D1274" s="6" t="n">
        <v>2018</v>
      </c>
      <c r="E1274" t="n">
        <v>1</v>
      </c>
      <c r="F1274" t="inlineStr">
        <is>
          <t>PAC</t>
        </is>
      </c>
      <c r="G1274" s="4" t="str"/>
      <c r="H1274" s="4" t="str"/>
      <c r="I1274" s="4" t="n">
        <v>34</v>
      </c>
      <c r="J1274" s="4" t="str"/>
      <c r="K1274" s="4" t="str"/>
      <c r="L1274" s="3" t="str"/>
      <c r="M1274" s="3" t="str"/>
      <c r="N1274" s="3" t="n">
        <v>0</v>
      </c>
      <c r="O1274" s="4" t="str"/>
      <c r="P1274" s="4" t="str"/>
      <c r="Q1274" s="4" t="str"/>
      <c r="R1274" s="4" t="str"/>
      <c r="S1274" s="4" t="str"/>
      <c r="T1274" s="4" t="str"/>
      <c r="U1274" s="4" t="str"/>
      <c r="V1274" s="4" t="n">
        <v>1</v>
      </c>
    </row>
    <row r="1275">
      <c r="A1275" t="n">
        <v>162</v>
      </c>
      <c r="B1275" t="inlineStr">
        <is>
          <t>20568962282</t>
        </is>
      </c>
      <c r="C1275" t="inlineStr">
        <is>
          <t>ASOCIACIÓN DE PRODUCTORES CENTRO COFFEE</t>
        </is>
      </c>
      <c r="D1275" s="6" t="n">
        <v>2019</v>
      </c>
      <c r="F1275" t="inlineStr">
        <is>
          <t>PAC</t>
        </is>
      </c>
      <c r="G1275" s="4" t="n">
        <v>0</v>
      </c>
      <c r="H1275" s="4" t="n">
        <v>0</v>
      </c>
      <c r="I1275" s="4" t="n">
        <v>0</v>
      </c>
      <c r="J1275" s="4" t="str"/>
      <c r="K1275" s="4" t="str"/>
      <c r="L1275" s="3" t="n">
        <v>0</v>
      </c>
      <c r="M1275" s="3" t="n">
        <v>0</v>
      </c>
      <c r="N1275" s="3" t="n">
        <v>0</v>
      </c>
      <c r="O1275" s="4" t="str"/>
      <c r="P1275" s="4" t="str"/>
      <c r="Q1275" s="4" t="str"/>
      <c r="R1275" s="4" t="str"/>
      <c r="S1275" s="4" t="str"/>
      <c r="T1275" s="4" t="str"/>
      <c r="U1275" s="4" t="str"/>
      <c r="V1275" s="4" t="n">
        <v>1</v>
      </c>
    </row>
    <row r="1276">
      <c r="A1276" t="n">
        <v>162</v>
      </c>
      <c r="B1276" t="inlineStr">
        <is>
          <t>20568962282</t>
        </is>
      </c>
      <c r="C1276" t="inlineStr">
        <is>
          <t>ASOCIACIÓN DE PRODUCTORES CENTRO COFFEE</t>
        </is>
      </c>
      <c r="D1276" s="6" t="n">
        <v>2020</v>
      </c>
      <c r="F1276" t="inlineStr">
        <is>
          <t>PAC</t>
        </is>
      </c>
      <c r="G1276" s="4" t="n">
        <v>0</v>
      </c>
      <c r="H1276" s="4" t="n">
        <v>0</v>
      </c>
      <c r="I1276" s="4" t="n">
        <v>0</v>
      </c>
      <c r="J1276" s="4" t="n">
        <v>0</v>
      </c>
      <c r="K1276" s="4" t="n">
        <v>0</v>
      </c>
      <c r="L1276" s="3" t="n">
        <v>0</v>
      </c>
      <c r="M1276" s="3" t="n">
        <v>0</v>
      </c>
      <c r="N1276" s="3" t="n">
        <v>0</v>
      </c>
      <c r="O1276" s="4" t="str"/>
      <c r="P1276" s="4" t="str"/>
      <c r="Q1276" s="4" t="str"/>
      <c r="R1276" s="4" t="str"/>
      <c r="S1276" s="4" t="str"/>
      <c r="T1276" s="4" t="str"/>
      <c r="U1276" s="4" t="str"/>
      <c r="V1276" s="4" t="n">
        <v>1</v>
      </c>
    </row>
    <row r="1277">
      <c r="A1277" t="n">
        <v>162</v>
      </c>
      <c r="B1277" t="inlineStr">
        <is>
          <t>20568962282</t>
        </is>
      </c>
      <c r="C1277" t="inlineStr">
        <is>
          <t>ASOCIACIÓN DE PRODUCTORES CENTRO COFFEE</t>
        </is>
      </c>
      <c r="D1277" s="6" t="n">
        <v>2021</v>
      </c>
      <c r="F1277" t="inlineStr">
        <is>
          <t>PAC</t>
        </is>
      </c>
      <c r="G1277" s="4" t="n">
        <v>0</v>
      </c>
      <c r="H1277" s="4" t="n">
        <v>0</v>
      </c>
      <c r="I1277" s="4" t="n">
        <v>0</v>
      </c>
      <c r="J1277" s="4" t="n">
        <v>0</v>
      </c>
      <c r="K1277" s="4" t="n">
        <v>0</v>
      </c>
      <c r="L1277" s="3" t="n">
        <v>0</v>
      </c>
      <c r="M1277" s="3" t="n">
        <v>0</v>
      </c>
      <c r="N1277" s="3" t="n">
        <v>0</v>
      </c>
      <c r="O1277" s="4" t="str"/>
      <c r="P1277" s="4" t="str"/>
      <c r="Q1277" s="4" t="str"/>
      <c r="R1277" s="4" t="str"/>
      <c r="S1277" s="4" t="str"/>
      <c r="T1277" s="4" t="str"/>
      <c r="U1277" s="4" t="str"/>
      <c r="V1277" s="4" t="n">
        <v>1</v>
      </c>
    </row>
    <row r="1278">
      <c r="A1278" t="n">
        <v>162</v>
      </c>
      <c r="B1278" t="inlineStr">
        <is>
          <t>20568962282</t>
        </is>
      </c>
      <c r="C1278" t="inlineStr">
        <is>
          <t>ASOCIACIÓN DE PRODUCTORES CENTRO COFFEE</t>
        </is>
      </c>
      <c r="D1278" s="6" t="n">
        <v>2022</v>
      </c>
      <c r="F1278" t="inlineStr">
        <is>
          <t>PAC</t>
        </is>
      </c>
      <c r="G1278" s="4" t="n">
        <v>0</v>
      </c>
      <c r="H1278" s="4" t="n">
        <v>0</v>
      </c>
      <c r="I1278" s="4" t="n">
        <v>0</v>
      </c>
      <c r="J1278" s="4" t="n">
        <v>0</v>
      </c>
      <c r="K1278" s="4" t="n">
        <v>0</v>
      </c>
      <c r="L1278" s="3" t="n">
        <v>0</v>
      </c>
      <c r="M1278" s="3" t="n">
        <v>0</v>
      </c>
      <c r="N1278" s="3" t="n">
        <v>0</v>
      </c>
      <c r="O1278" s="4" t="str"/>
      <c r="P1278" s="4" t="str"/>
      <c r="Q1278" s="4" t="str"/>
      <c r="R1278" s="4" t="str"/>
      <c r="S1278" s="4" t="str"/>
      <c r="T1278" s="4" t="str"/>
      <c r="U1278" s="4" t="str"/>
      <c r="V1278" s="4" t="n">
        <v>1</v>
      </c>
    </row>
    <row r="1279">
      <c r="A1279" t="n">
        <v>162</v>
      </c>
      <c r="B1279" t="inlineStr">
        <is>
          <t>20568962282</t>
        </is>
      </c>
      <c r="C1279" t="inlineStr">
        <is>
          <t>ASOCIACIÓN DE PRODUCTORES CENTRO COFFEE</t>
        </is>
      </c>
      <c r="D1279" s="6" t="n">
        <v>2023</v>
      </c>
      <c r="F1279" t="inlineStr">
        <is>
          <t>PAC</t>
        </is>
      </c>
      <c r="G1279" s="4" t="n">
        <v>0</v>
      </c>
      <c r="H1279" s="4" t="n">
        <v>0</v>
      </c>
      <c r="I1279" s="4" t="n">
        <v>0</v>
      </c>
      <c r="J1279" s="4" t="n">
        <v>0</v>
      </c>
      <c r="K1279" s="4" t="n">
        <v>0</v>
      </c>
      <c r="L1279" s="3" t="n">
        <v>0</v>
      </c>
      <c r="M1279" s="3" t="n">
        <v>0</v>
      </c>
      <c r="N1279" s="3" t="n">
        <v>0</v>
      </c>
      <c r="O1279" s="4" t="n">
        <v>0</v>
      </c>
      <c r="P1279" s="4" t="n">
        <v>0</v>
      </c>
      <c r="Q1279" s="4" t="n">
        <v>0</v>
      </c>
      <c r="R1279" s="4" t="n">
        <v>0</v>
      </c>
      <c r="S1279" s="4" t="n">
        <v>0</v>
      </c>
      <c r="T1279" s="4" t="n">
        <v>0</v>
      </c>
      <c r="U1279" s="4" t="n">
        <v>0</v>
      </c>
      <c r="V1279" s="4" t="n">
        <v>1</v>
      </c>
    </row>
    <row r="1280">
      <c r="A1280" t="n">
        <v>162</v>
      </c>
      <c r="B1280" t="inlineStr">
        <is>
          <t>20568962282</t>
        </is>
      </c>
      <c r="C1280" t="inlineStr">
        <is>
          <t>ASOCIACIÓN DE PRODUCTORES CENTRO COFFEE</t>
        </is>
      </c>
      <c r="D1280" s="6" t="n">
        <v>2024</v>
      </c>
      <c r="F1280" t="inlineStr">
        <is>
          <t>PAC</t>
        </is>
      </c>
      <c r="G1280" s="4" t="n">
        <v>0</v>
      </c>
      <c r="H1280" s="4" t="n">
        <v>0</v>
      </c>
      <c r="I1280" s="4" t="n">
        <v>0</v>
      </c>
      <c r="J1280" s="4" t="n">
        <v>0</v>
      </c>
      <c r="K1280" s="4" t="n">
        <v>0</v>
      </c>
      <c r="L1280" s="3" t="n">
        <v>0</v>
      </c>
      <c r="M1280" s="3" t="n">
        <v>0</v>
      </c>
      <c r="N1280" s="3" t="n">
        <v>0</v>
      </c>
      <c r="O1280" s="4" t="n">
        <v>0</v>
      </c>
      <c r="P1280" s="4" t="n">
        <v>0</v>
      </c>
      <c r="Q1280" s="4" t="str"/>
      <c r="R1280" s="4" t="n">
        <v>0</v>
      </c>
      <c r="S1280" s="4" t="n">
        <v>0</v>
      </c>
      <c r="T1280" s="4" t="n">
        <v>0</v>
      </c>
      <c r="U1280" s="4" t="n">
        <v>0</v>
      </c>
      <c r="V1280" s="4" t="n">
        <v>1</v>
      </c>
    </row>
    <row r="1281">
      <c r="A1281" t="n">
        <v>162</v>
      </c>
      <c r="B1281" t="inlineStr">
        <is>
          <t>20568962282</t>
        </is>
      </c>
      <c r="C1281" t="inlineStr">
        <is>
          <t>ASOCIACIÓN DE PRODUCTORES CENTRO COFFEE</t>
        </is>
      </c>
      <c r="D1281" s="6" t="n">
        <v>2025</v>
      </c>
      <c r="F1281" t="inlineStr">
        <is>
          <t>PAC</t>
        </is>
      </c>
      <c r="G1281" s="4" t="n">
        <v>0</v>
      </c>
      <c r="H1281" s="4" t="n">
        <v>0</v>
      </c>
      <c r="I1281" s="4" t="n">
        <v>0</v>
      </c>
      <c r="J1281" s="4" t="n">
        <v>0</v>
      </c>
      <c r="K1281" s="4" t="n">
        <v>0</v>
      </c>
      <c r="L1281" s="3" t="n">
        <v>0</v>
      </c>
      <c r="M1281" s="3" t="n">
        <v>0</v>
      </c>
      <c r="N1281" s="3" t="n">
        <v>0</v>
      </c>
      <c r="O1281" s="4" t="n">
        <v>0</v>
      </c>
      <c r="P1281" s="4" t="n">
        <v>0</v>
      </c>
      <c r="Q1281" s="4" t="str"/>
      <c r="R1281" s="4" t="n">
        <v>0</v>
      </c>
      <c r="S1281" s="4" t="n">
        <v>0</v>
      </c>
      <c r="T1281" s="4" t="n">
        <v>0</v>
      </c>
      <c r="U1281" s="4" t="n">
        <v>0</v>
      </c>
      <c r="V1281" s="4" t="n">
        <v>1</v>
      </c>
    </row>
    <row r="1282">
      <c r="A1282" t="n">
        <v>163</v>
      </c>
      <c r="B1282" t="inlineStr">
        <is>
          <t>20602459960</t>
        </is>
      </c>
      <c r="C1282" t="inlineStr">
        <is>
          <t>INVER Y NEGOCIACIONES H&amp;R</t>
        </is>
      </c>
      <c r="D1282" s="6" t="n">
        <v>2018</v>
      </c>
      <c r="E1282" t="n">
        <v>1</v>
      </c>
      <c r="F1282" t="inlineStr">
        <is>
          <t>PAC</t>
        </is>
      </c>
      <c r="G1282" s="4" t="str"/>
      <c r="H1282" s="4" t="str"/>
      <c r="I1282" s="4" t="n">
        <v>43</v>
      </c>
      <c r="J1282" s="4" t="str"/>
      <c r="K1282" s="4" t="str"/>
      <c r="L1282" s="3" t="str"/>
      <c r="M1282" s="3" t="str"/>
      <c r="N1282" s="3" t="n">
        <v>0</v>
      </c>
      <c r="O1282" s="4" t="str"/>
      <c r="P1282" s="4" t="str"/>
      <c r="Q1282" s="4" t="str"/>
      <c r="R1282" s="4" t="str"/>
      <c r="S1282" s="4" t="str"/>
      <c r="T1282" s="4" t="str"/>
      <c r="U1282" s="4" t="str"/>
      <c r="V1282" s="4" t="n">
        <v>1</v>
      </c>
    </row>
    <row r="1283">
      <c r="A1283" t="n">
        <v>163</v>
      </c>
      <c r="B1283" t="inlineStr">
        <is>
          <t>20602459960</t>
        </is>
      </c>
      <c r="C1283" t="inlineStr">
        <is>
          <t>INVER Y NEGOCIACIONES H&amp;R</t>
        </is>
      </c>
      <c r="D1283" s="6" t="n">
        <v>2019</v>
      </c>
      <c r="F1283" t="inlineStr">
        <is>
          <t>PAC</t>
        </is>
      </c>
      <c r="G1283" s="4" t="n">
        <v>0</v>
      </c>
      <c r="H1283" s="4" t="n">
        <v>0</v>
      </c>
      <c r="I1283" s="4" t="n">
        <v>0</v>
      </c>
      <c r="J1283" s="4" t="str"/>
      <c r="K1283" s="4" t="str"/>
      <c r="L1283" s="3" t="n">
        <v>0</v>
      </c>
      <c r="M1283" s="3" t="n">
        <v>0</v>
      </c>
      <c r="N1283" s="3" t="n">
        <v>0</v>
      </c>
      <c r="O1283" s="4" t="str"/>
      <c r="P1283" s="4" t="str"/>
      <c r="Q1283" s="4" t="str"/>
      <c r="R1283" s="4" t="str"/>
      <c r="S1283" s="4" t="str"/>
      <c r="T1283" s="4" t="str"/>
      <c r="U1283" s="4" t="str"/>
      <c r="V1283" s="4" t="n">
        <v>1</v>
      </c>
    </row>
    <row r="1284">
      <c r="A1284" t="n">
        <v>163</v>
      </c>
      <c r="B1284" t="inlineStr">
        <is>
          <t>20602459960</t>
        </is>
      </c>
      <c r="C1284" t="inlineStr">
        <is>
          <t>INVER Y NEGOCIACIONES H&amp;R</t>
        </is>
      </c>
      <c r="D1284" s="6" t="n">
        <v>2020</v>
      </c>
      <c r="F1284" t="inlineStr">
        <is>
          <t>PAC</t>
        </is>
      </c>
      <c r="G1284" s="4" t="n">
        <v>0</v>
      </c>
      <c r="H1284" s="4" t="n">
        <v>0</v>
      </c>
      <c r="I1284" s="4" t="n">
        <v>0</v>
      </c>
      <c r="J1284" s="4" t="n">
        <v>0</v>
      </c>
      <c r="K1284" s="4" t="n">
        <v>0</v>
      </c>
      <c r="L1284" s="3" t="n">
        <v>0</v>
      </c>
      <c r="M1284" s="3" t="n">
        <v>0</v>
      </c>
      <c r="N1284" s="3" t="n">
        <v>0</v>
      </c>
      <c r="O1284" s="4" t="str"/>
      <c r="P1284" s="4" t="str"/>
      <c r="Q1284" s="4" t="str"/>
      <c r="R1284" s="4" t="str"/>
      <c r="S1284" s="4" t="str"/>
      <c r="T1284" s="4" t="str"/>
      <c r="U1284" s="4" t="str"/>
      <c r="V1284" s="4" t="n">
        <v>1</v>
      </c>
    </row>
    <row r="1285">
      <c r="A1285" t="n">
        <v>163</v>
      </c>
      <c r="B1285" t="inlineStr">
        <is>
          <t>20602459960</t>
        </is>
      </c>
      <c r="C1285" t="inlineStr">
        <is>
          <t>INVER Y NEGOCIACIONES H&amp;R</t>
        </is>
      </c>
      <c r="D1285" s="6" t="n">
        <v>2021</v>
      </c>
      <c r="F1285" t="inlineStr">
        <is>
          <t>PAC</t>
        </is>
      </c>
      <c r="G1285" s="4" t="n">
        <v>0</v>
      </c>
      <c r="H1285" s="4" t="n">
        <v>0</v>
      </c>
      <c r="I1285" s="4" t="n">
        <v>0</v>
      </c>
      <c r="J1285" s="4" t="n">
        <v>0</v>
      </c>
      <c r="K1285" s="4" t="n">
        <v>0</v>
      </c>
      <c r="L1285" s="3" t="n">
        <v>0</v>
      </c>
      <c r="M1285" s="3" t="n">
        <v>0</v>
      </c>
      <c r="N1285" s="3" t="n">
        <v>0</v>
      </c>
      <c r="O1285" s="4" t="str"/>
      <c r="P1285" s="4" t="str"/>
      <c r="Q1285" s="4" t="str"/>
      <c r="R1285" s="4" t="str"/>
      <c r="S1285" s="4" t="str"/>
      <c r="T1285" s="4" t="str"/>
      <c r="U1285" s="4" t="str"/>
      <c r="V1285" s="4" t="n">
        <v>1</v>
      </c>
    </row>
    <row r="1286">
      <c r="A1286" t="n">
        <v>163</v>
      </c>
      <c r="B1286" t="inlineStr">
        <is>
          <t>20602459960</t>
        </is>
      </c>
      <c r="C1286" t="inlineStr">
        <is>
          <t>INVER Y NEGOCIACIONES H&amp;R</t>
        </is>
      </c>
      <c r="D1286" s="6" t="n">
        <v>2022</v>
      </c>
      <c r="F1286" t="inlineStr">
        <is>
          <t>PAC</t>
        </is>
      </c>
      <c r="G1286" s="4" t="n">
        <v>0</v>
      </c>
      <c r="H1286" s="4" t="n">
        <v>0</v>
      </c>
      <c r="I1286" s="4" t="n">
        <v>0</v>
      </c>
      <c r="J1286" s="4" t="n">
        <v>0</v>
      </c>
      <c r="K1286" s="4" t="n">
        <v>0</v>
      </c>
      <c r="L1286" s="3" t="n">
        <v>0</v>
      </c>
      <c r="M1286" s="3" t="n">
        <v>0</v>
      </c>
      <c r="N1286" s="3" t="n">
        <v>0</v>
      </c>
      <c r="O1286" s="4" t="str"/>
      <c r="P1286" s="4" t="str"/>
      <c r="Q1286" s="4" t="str"/>
      <c r="R1286" s="4" t="str"/>
      <c r="S1286" s="4" t="str"/>
      <c r="T1286" s="4" t="str"/>
      <c r="U1286" s="4" t="str"/>
      <c r="V1286" s="4" t="n">
        <v>1</v>
      </c>
    </row>
    <row r="1287">
      <c r="A1287" t="n">
        <v>163</v>
      </c>
      <c r="B1287" t="inlineStr">
        <is>
          <t>20602459960</t>
        </is>
      </c>
      <c r="C1287" t="inlineStr">
        <is>
          <t>INVER Y NEGOCIACIONES H&amp;R</t>
        </is>
      </c>
      <c r="D1287" s="6" t="n">
        <v>2023</v>
      </c>
      <c r="F1287" t="inlineStr">
        <is>
          <t>PAC</t>
        </is>
      </c>
      <c r="G1287" s="4" t="n">
        <v>0</v>
      </c>
      <c r="H1287" s="4" t="n">
        <v>0</v>
      </c>
      <c r="I1287" s="4" t="n">
        <v>0</v>
      </c>
      <c r="J1287" s="4" t="n">
        <v>0</v>
      </c>
      <c r="K1287" s="4" t="n">
        <v>0</v>
      </c>
      <c r="L1287" s="3" t="n">
        <v>0</v>
      </c>
      <c r="M1287" s="3" t="n">
        <v>0</v>
      </c>
      <c r="N1287" s="3" t="n">
        <v>0</v>
      </c>
      <c r="O1287" s="4" t="n">
        <v>0</v>
      </c>
      <c r="P1287" s="4" t="n">
        <v>0</v>
      </c>
      <c r="Q1287" s="4" t="n">
        <v>0</v>
      </c>
      <c r="R1287" s="4" t="n">
        <v>0</v>
      </c>
      <c r="S1287" s="4" t="n">
        <v>0</v>
      </c>
      <c r="T1287" s="4" t="n">
        <v>0</v>
      </c>
      <c r="U1287" s="4" t="n">
        <v>0</v>
      </c>
      <c r="V1287" s="4" t="n">
        <v>1</v>
      </c>
    </row>
    <row r="1288">
      <c r="A1288" t="n">
        <v>163</v>
      </c>
      <c r="B1288" t="inlineStr">
        <is>
          <t>20602459960</t>
        </is>
      </c>
      <c r="C1288" t="inlineStr">
        <is>
          <t>INVER Y NEGOCIACIONES H&amp;R</t>
        </is>
      </c>
      <c r="D1288" s="6" t="n">
        <v>2024</v>
      </c>
      <c r="F1288" t="inlineStr">
        <is>
          <t>PAC</t>
        </is>
      </c>
      <c r="G1288" s="4" t="n">
        <v>0</v>
      </c>
      <c r="H1288" s="4" t="n">
        <v>0</v>
      </c>
      <c r="I1288" s="4" t="n">
        <v>0</v>
      </c>
      <c r="J1288" s="4" t="n">
        <v>0</v>
      </c>
      <c r="K1288" s="4" t="n">
        <v>0</v>
      </c>
      <c r="L1288" s="3" t="n">
        <v>0</v>
      </c>
      <c r="M1288" s="3" t="n">
        <v>0</v>
      </c>
      <c r="N1288" s="3" t="n">
        <v>0</v>
      </c>
      <c r="O1288" s="4" t="n">
        <v>0</v>
      </c>
      <c r="P1288" s="4" t="n">
        <v>0</v>
      </c>
      <c r="Q1288" s="4" t="str"/>
      <c r="R1288" s="4" t="n">
        <v>0</v>
      </c>
      <c r="S1288" s="4" t="n">
        <v>0</v>
      </c>
      <c r="T1288" s="4" t="n">
        <v>0</v>
      </c>
      <c r="U1288" s="4" t="n">
        <v>0</v>
      </c>
      <c r="V1288" s="4" t="n">
        <v>1</v>
      </c>
    </row>
    <row r="1289">
      <c r="A1289" t="n">
        <v>163</v>
      </c>
      <c r="B1289" t="inlineStr">
        <is>
          <t>20602459960</t>
        </is>
      </c>
      <c r="C1289" t="inlineStr">
        <is>
          <t>INVER Y NEGOCIACIONES H&amp;R</t>
        </is>
      </c>
      <c r="D1289" s="6" t="n">
        <v>2025</v>
      </c>
      <c r="F1289" t="inlineStr">
        <is>
          <t>PAC</t>
        </is>
      </c>
      <c r="G1289" s="4" t="n">
        <v>0</v>
      </c>
      <c r="H1289" s="4" t="n">
        <v>0</v>
      </c>
      <c r="I1289" s="4" t="n">
        <v>0</v>
      </c>
      <c r="J1289" s="4" t="n">
        <v>0</v>
      </c>
      <c r="K1289" s="4" t="n">
        <v>0</v>
      </c>
      <c r="L1289" s="3" t="n">
        <v>0</v>
      </c>
      <c r="M1289" s="3" t="n">
        <v>0</v>
      </c>
      <c r="N1289" s="3" t="n">
        <v>0</v>
      </c>
      <c r="O1289" s="4" t="n">
        <v>0</v>
      </c>
      <c r="P1289" s="4" t="n">
        <v>0</v>
      </c>
      <c r="Q1289" s="4" t="str"/>
      <c r="R1289" s="4" t="n">
        <v>0</v>
      </c>
      <c r="S1289" s="4" t="n">
        <v>0</v>
      </c>
      <c r="T1289" s="4" t="n">
        <v>0</v>
      </c>
      <c r="U1289" s="4" t="n">
        <v>0</v>
      </c>
      <c r="V1289" s="4" t="n">
        <v>1</v>
      </c>
    </row>
    <row r="1290">
      <c r="A1290" t="n">
        <v>164</v>
      </c>
      <c r="B1290" t="inlineStr">
        <is>
          <t>20452774705</t>
        </is>
      </c>
      <c r="C1290" t="inlineStr">
        <is>
          <t>ASOCIACIÓN DE PRODUCTORES CACAO VRAE</t>
        </is>
      </c>
      <c r="D1290" s="6" t="n">
        <v>2018</v>
      </c>
      <c r="E1290" t="n">
        <v>1</v>
      </c>
      <c r="F1290" t="inlineStr">
        <is>
          <t>PAC</t>
        </is>
      </c>
      <c r="G1290" s="4" t="str"/>
      <c r="H1290" s="4" t="str"/>
      <c r="I1290" s="4" t="n">
        <v>310</v>
      </c>
      <c r="J1290" s="4" t="str"/>
      <c r="K1290" s="4" t="str"/>
      <c r="L1290" s="3" t="str"/>
      <c r="M1290" s="3" t="str"/>
      <c r="N1290" s="3" t="n">
        <v>0</v>
      </c>
      <c r="O1290" s="4" t="str"/>
      <c r="P1290" s="4" t="str"/>
      <c r="Q1290" s="4" t="str"/>
      <c r="R1290" s="4" t="str"/>
      <c r="S1290" s="4" t="str"/>
      <c r="T1290" s="4" t="str"/>
      <c r="U1290" s="4" t="str"/>
      <c r="V1290" s="4" t="n">
        <v>1</v>
      </c>
    </row>
    <row r="1291">
      <c r="A1291" t="n">
        <v>164</v>
      </c>
      <c r="B1291" t="inlineStr">
        <is>
          <t>20452774705</t>
        </is>
      </c>
      <c r="C1291" t="inlineStr">
        <is>
          <t>ASOCIACIÓN DE PRODUCTORES CACAO VRAE</t>
        </is>
      </c>
      <c r="D1291" s="6" t="n">
        <v>2019</v>
      </c>
      <c r="E1291" t="n">
        <v>1</v>
      </c>
      <c r="F1291" t="inlineStr">
        <is>
          <t>PAC</t>
        </is>
      </c>
      <c r="G1291" s="4" t="n">
        <v>242</v>
      </c>
      <c r="H1291" s="4" t="n">
        <v>68</v>
      </c>
      <c r="I1291" s="4" t="n">
        <v>310</v>
      </c>
      <c r="J1291" s="4" t="str"/>
      <c r="K1291" s="4" t="str"/>
      <c r="L1291" s="3" t="n">
        <v>224014.59</v>
      </c>
      <c r="M1291" s="3" t="n">
        <v>372596.77</v>
      </c>
      <c r="N1291" s="3" t="n">
        <v>596611.36</v>
      </c>
      <c r="O1291" s="4" t="str"/>
      <c r="P1291" s="4" t="str"/>
      <c r="Q1291" s="4" t="str"/>
      <c r="R1291" s="4" t="str"/>
      <c r="S1291" s="4" t="str"/>
      <c r="T1291" s="4" t="str"/>
      <c r="U1291" s="4" t="str"/>
      <c r="V1291" s="4" t="n">
        <v>1</v>
      </c>
    </row>
    <row r="1292">
      <c r="A1292" t="n">
        <v>164</v>
      </c>
      <c r="B1292" t="inlineStr">
        <is>
          <t>20452774705</t>
        </is>
      </c>
      <c r="C1292" t="inlineStr">
        <is>
          <t>ASOCIACIÓN DE PRODUCTORES CACAO VRAE</t>
        </is>
      </c>
      <c r="D1292" s="6" t="n">
        <v>2020</v>
      </c>
      <c r="E1292" t="n">
        <v>1</v>
      </c>
      <c r="F1292" t="inlineStr">
        <is>
          <t>PAC</t>
        </is>
      </c>
      <c r="G1292" s="4" t="n">
        <v>193</v>
      </c>
      <c r="H1292" s="4" t="n">
        <v>51</v>
      </c>
      <c r="I1292" s="4" t="n">
        <v>244</v>
      </c>
      <c r="J1292" s="4" t="n">
        <v>0</v>
      </c>
      <c r="K1292" s="4" t="n">
        <v>0</v>
      </c>
      <c r="L1292" s="3" t="n">
        <v>0</v>
      </c>
      <c r="M1292" s="3" t="n">
        <v>1386700.35</v>
      </c>
      <c r="N1292" s="3" t="n">
        <v>1386700.35</v>
      </c>
      <c r="O1292" s="4" t="str"/>
      <c r="P1292" s="4" t="str"/>
      <c r="Q1292" s="4" t="str"/>
      <c r="R1292" s="4" t="str"/>
      <c r="S1292" s="4" t="str"/>
      <c r="T1292" s="4" t="str"/>
      <c r="U1292" s="4" t="str"/>
      <c r="V1292" s="4" t="n">
        <v>1</v>
      </c>
    </row>
    <row r="1293">
      <c r="A1293" t="n">
        <v>164</v>
      </c>
      <c r="B1293" t="inlineStr">
        <is>
          <t>20452774705</t>
        </is>
      </c>
      <c r="C1293" t="inlineStr">
        <is>
          <t>ASOCIACIÓN DE PRODUCTORES CACAO VRAE</t>
        </is>
      </c>
      <c r="D1293" s="6" t="n">
        <v>2021</v>
      </c>
      <c r="E1293" t="n">
        <v>1</v>
      </c>
      <c r="F1293" t="inlineStr">
        <is>
          <t>PAC</t>
        </is>
      </c>
      <c r="G1293" s="4" t="n">
        <v>225</v>
      </c>
      <c r="H1293" s="4" t="n">
        <v>66</v>
      </c>
      <c r="I1293" s="4" t="n">
        <v>291</v>
      </c>
      <c r="J1293" s="4" t="n">
        <v>112</v>
      </c>
      <c r="K1293" s="4" t="n">
        <v>17</v>
      </c>
      <c r="L1293" s="3" t="n">
        <v>0</v>
      </c>
      <c r="M1293" s="3" t="n">
        <v>1557006.04</v>
      </c>
      <c r="N1293" s="3" t="n">
        <v>1557006.04</v>
      </c>
      <c r="O1293" s="4" t="str"/>
      <c r="P1293" s="4" t="str"/>
      <c r="Q1293" s="4" t="str"/>
      <c r="R1293" s="4" t="str"/>
      <c r="S1293" s="4" t="str"/>
      <c r="T1293" s="4" t="str"/>
      <c r="U1293" s="4" t="str"/>
      <c r="V1293" s="4" t="n">
        <v>1</v>
      </c>
    </row>
    <row r="1294">
      <c r="A1294" t="n">
        <v>164</v>
      </c>
      <c r="B1294" t="inlineStr">
        <is>
          <t>20452774705</t>
        </is>
      </c>
      <c r="C1294" t="inlineStr">
        <is>
          <t>ASOCIACIÓN DE PRODUCTORES CACAO VRAE</t>
        </is>
      </c>
      <c r="D1294" s="6" t="n">
        <v>2022</v>
      </c>
      <c r="E1294" t="n">
        <v>1</v>
      </c>
      <c r="F1294" t="inlineStr">
        <is>
          <t>PAC</t>
        </is>
      </c>
      <c r="G1294" s="4" t="n">
        <v>223</v>
      </c>
      <c r="H1294" s="4" t="n">
        <v>68</v>
      </c>
      <c r="I1294" s="4" t="n">
        <v>291</v>
      </c>
      <c r="J1294" s="4" t="n">
        <v>32</v>
      </c>
      <c r="K1294" s="4" t="n">
        <v>10</v>
      </c>
      <c r="L1294" s="3" t="n">
        <v>0</v>
      </c>
      <c r="M1294" s="3" t="n">
        <v>1768095.37</v>
      </c>
      <c r="N1294" s="3" t="n">
        <v>1768095.37</v>
      </c>
      <c r="O1294" s="4" t="str"/>
      <c r="P1294" s="4" t="str"/>
      <c r="Q1294" s="4" t="str"/>
      <c r="R1294" s="4" t="str"/>
      <c r="S1294" s="4" t="str"/>
      <c r="T1294" s="4" t="str"/>
      <c r="U1294" s="4" t="str"/>
      <c r="V1294" s="4" t="n">
        <v>1</v>
      </c>
    </row>
    <row r="1295">
      <c r="A1295" t="n">
        <v>164</v>
      </c>
      <c r="B1295" t="inlineStr">
        <is>
          <t>20452774705</t>
        </is>
      </c>
      <c r="C1295" t="inlineStr">
        <is>
          <t>ASOCIACIÓN DE PRODUCTORES CACAO VRAE</t>
        </is>
      </c>
      <c r="D1295" s="6" t="n">
        <v>2023</v>
      </c>
      <c r="E1295" t="n">
        <v>1</v>
      </c>
      <c r="F1295" t="inlineStr">
        <is>
          <t>PAC</t>
        </is>
      </c>
      <c r="G1295" s="4" t="n">
        <v>223</v>
      </c>
      <c r="H1295" s="4" t="n">
        <v>68</v>
      </c>
      <c r="I1295" s="4" t="n">
        <v>291</v>
      </c>
      <c r="J1295" s="4" t="n">
        <v>14</v>
      </c>
      <c r="K1295" s="4" t="n">
        <v>0</v>
      </c>
      <c r="L1295" s="3" t="n">
        <v>0</v>
      </c>
      <c r="M1295" s="3" t="n">
        <v>1558192.34</v>
      </c>
      <c r="N1295" s="3" t="n">
        <v>1558192.34</v>
      </c>
      <c r="O1295" s="4" t="n">
        <v>0</v>
      </c>
      <c r="P1295" s="4" t="n">
        <v>0</v>
      </c>
      <c r="Q1295" s="4" t="n">
        <v>0</v>
      </c>
      <c r="R1295" s="4" t="n">
        <v>1558192.35</v>
      </c>
      <c r="S1295" s="4" t="n">
        <v>0</v>
      </c>
      <c r="T1295" s="4" t="n">
        <v>0</v>
      </c>
      <c r="U1295" s="4" t="n">
        <v>1558192.35</v>
      </c>
      <c r="V1295" s="4" t="n">
        <v>1</v>
      </c>
    </row>
    <row r="1296">
      <c r="A1296" t="n">
        <v>164</v>
      </c>
      <c r="B1296" t="inlineStr">
        <is>
          <t>20452774705</t>
        </is>
      </c>
      <c r="C1296" t="inlineStr">
        <is>
          <t>ASOCIACIÓN DE PRODUCTORES CACAO VRAE</t>
        </is>
      </c>
      <c r="D1296" s="6" t="n">
        <v>2024</v>
      </c>
      <c r="F1296" t="inlineStr">
        <is>
          <t>PAC</t>
        </is>
      </c>
      <c r="G1296" s="4" t="n">
        <v>0</v>
      </c>
      <c r="H1296" s="4" t="n">
        <v>0</v>
      </c>
      <c r="I1296" s="4" t="n">
        <v>0</v>
      </c>
      <c r="J1296" s="4" t="n">
        <v>0</v>
      </c>
      <c r="K1296" s="4" t="n">
        <v>0</v>
      </c>
      <c r="L1296" s="3" t="n">
        <v>0</v>
      </c>
      <c r="M1296" s="3" t="n">
        <v>0</v>
      </c>
      <c r="N1296" s="3" t="n">
        <v>0</v>
      </c>
      <c r="O1296" s="4" t="n">
        <v>0</v>
      </c>
      <c r="P1296" s="4" t="n">
        <v>0</v>
      </c>
      <c r="Q1296" s="4" t="str"/>
      <c r="R1296" s="4" t="n">
        <v>0</v>
      </c>
      <c r="S1296" s="4" t="n">
        <v>0</v>
      </c>
      <c r="T1296" s="4" t="n">
        <v>0</v>
      </c>
      <c r="U1296" s="4" t="n">
        <v>0</v>
      </c>
      <c r="V1296" s="4" t="n">
        <v>1</v>
      </c>
    </row>
    <row r="1297">
      <c r="A1297" t="n">
        <v>164</v>
      </c>
      <c r="B1297" t="inlineStr">
        <is>
          <t>20452774705</t>
        </is>
      </c>
      <c r="C1297" t="inlineStr">
        <is>
          <t>ASOCIACIÓN DE PRODUCTORES CACAO VRAE</t>
        </is>
      </c>
      <c r="D1297" s="6" t="n">
        <v>2025</v>
      </c>
      <c r="F1297" t="inlineStr">
        <is>
          <t>PAC</t>
        </is>
      </c>
      <c r="G1297" s="4" t="n">
        <v>0</v>
      </c>
      <c r="H1297" s="4" t="n">
        <v>0</v>
      </c>
      <c r="I1297" s="4" t="n">
        <v>0</v>
      </c>
      <c r="J1297" s="4" t="n">
        <v>0</v>
      </c>
      <c r="K1297" s="4" t="n">
        <v>0</v>
      </c>
      <c r="L1297" s="3" t="n">
        <v>0</v>
      </c>
      <c r="M1297" s="3" t="n">
        <v>0</v>
      </c>
      <c r="N1297" s="3" t="n">
        <v>0</v>
      </c>
      <c r="O1297" s="4" t="n">
        <v>0</v>
      </c>
      <c r="P1297" s="4" t="n">
        <v>0</v>
      </c>
      <c r="Q1297" s="4" t="str"/>
      <c r="R1297" s="4" t="n">
        <v>0</v>
      </c>
      <c r="S1297" s="4" t="n">
        <v>0</v>
      </c>
      <c r="T1297" s="4" t="n">
        <v>0</v>
      </c>
      <c r="U1297" s="4" t="n">
        <v>0</v>
      </c>
      <c r="V1297" s="4" t="n">
        <v>1</v>
      </c>
    </row>
    <row r="1298">
      <c r="A1298" t="n">
        <v>165</v>
      </c>
      <c r="B1298" t="inlineStr">
        <is>
          <t>20204028061</t>
        </is>
      </c>
      <c r="C1298" t="inlineStr">
        <is>
          <t>COOPERATIVA COMUNAL SAN PEDRO DE CAJAS</t>
        </is>
      </c>
      <c r="D1298" s="6" t="n">
        <v>2018</v>
      </c>
      <c r="F1298" t="inlineStr">
        <is>
          <t>PAC</t>
        </is>
      </c>
      <c r="G1298" s="4" t="str"/>
      <c r="H1298" s="4" t="str"/>
      <c r="I1298" s="4" t="n">
        <v>0</v>
      </c>
      <c r="J1298" s="4" t="str"/>
      <c r="K1298" s="4" t="str"/>
      <c r="L1298" s="3" t="str"/>
      <c r="M1298" s="3" t="str"/>
      <c r="N1298" s="3" t="n">
        <v>0</v>
      </c>
      <c r="O1298" s="4" t="str"/>
      <c r="P1298" s="4" t="str"/>
      <c r="Q1298" s="4" t="str"/>
      <c r="R1298" s="4" t="str"/>
      <c r="S1298" s="4" t="str"/>
      <c r="T1298" s="4" t="str"/>
      <c r="U1298" s="4" t="str"/>
      <c r="V1298" s="4" t="n">
        <v>1</v>
      </c>
    </row>
    <row r="1299">
      <c r="A1299" t="n">
        <v>165</v>
      </c>
      <c r="B1299" t="inlineStr">
        <is>
          <t>20204028061</t>
        </is>
      </c>
      <c r="C1299" t="inlineStr">
        <is>
          <t>COOPERATIVA COMUNAL SAN PEDRO DE CAJAS</t>
        </is>
      </c>
      <c r="D1299" s="6" t="n">
        <v>2019</v>
      </c>
      <c r="E1299" t="n">
        <v>1</v>
      </c>
      <c r="F1299" t="inlineStr">
        <is>
          <t>PAC</t>
        </is>
      </c>
      <c r="G1299" s="4" t="n">
        <v>54</v>
      </c>
      <c r="H1299" s="4" t="n">
        <v>26</v>
      </c>
      <c r="I1299" s="4" t="n">
        <v>80</v>
      </c>
      <c r="J1299" s="4" t="str"/>
      <c r="K1299" s="4" t="str"/>
      <c r="L1299" s="3" t="n">
        <v>0</v>
      </c>
      <c r="M1299" s="3" t="n">
        <v>0</v>
      </c>
      <c r="N1299" s="3" t="n">
        <v>0</v>
      </c>
      <c r="O1299" s="4" t="str"/>
      <c r="P1299" s="4" t="str"/>
      <c r="Q1299" s="4" t="str"/>
      <c r="R1299" s="4" t="str"/>
      <c r="S1299" s="4" t="str"/>
      <c r="T1299" s="4" t="str"/>
      <c r="U1299" s="4" t="str"/>
      <c r="V1299" s="4" t="n">
        <v>1</v>
      </c>
    </row>
    <row r="1300">
      <c r="A1300" t="n">
        <v>165</v>
      </c>
      <c r="B1300" t="inlineStr">
        <is>
          <t>20204028061</t>
        </is>
      </c>
      <c r="C1300" t="inlineStr">
        <is>
          <t>COOPERATIVA COMUNAL SAN PEDRO DE CAJAS</t>
        </is>
      </c>
      <c r="D1300" s="6" t="n">
        <v>2020</v>
      </c>
      <c r="E1300" t="n">
        <v>1</v>
      </c>
      <c r="F1300" t="inlineStr">
        <is>
          <t>PAC</t>
        </is>
      </c>
      <c r="G1300" s="4" t="n">
        <v>54</v>
      </c>
      <c r="H1300" s="4" t="n">
        <v>26</v>
      </c>
      <c r="I1300" s="4" t="n">
        <v>80</v>
      </c>
      <c r="J1300" s="4" t="n">
        <v>0</v>
      </c>
      <c r="K1300" s="4" t="n">
        <v>0</v>
      </c>
      <c r="L1300" s="3" t="n">
        <v>0</v>
      </c>
      <c r="M1300" s="3" t="n">
        <v>0</v>
      </c>
      <c r="N1300" s="3" t="n">
        <v>0</v>
      </c>
      <c r="O1300" s="4" t="str"/>
      <c r="P1300" s="4" t="str"/>
      <c r="Q1300" s="4" t="str"/>
      <c r="R1300" s="4" t="str"/>
      <c r="S1300" s="4" t="str"/>
      <c r="T1300" s="4" t="str"/>
      <c r="U1300" s="4" t="str"/>
      <c r="V1300" s="4" t="n">
        <v>1</v>
      </c>
    </row>
    <row r="1301">
      <c r="A1301" t="n">
        <v>165</v>
      </c>
      <c r="B1301" t="inlineStr">
        <is>
          <t>20204028061</t>
        </is>
      </c>
      <c r="C1301" t="inlineStr">
        <is>
          <t>COOPERATIVA COMUNAL SAN PEDRO DE CAJAS</t>
        </is>
      </c>
      <c r="D1301" s="6" t="n">
        <v>2021</v>
      </c>
      <c r="F1301" t="inlineStr">
        <is>
          <t>PAC</t>
        </is>
      </c>
      <c r="G1301" s="4" t="n">
        <v>0</v>
      </c>
      <c r="H1301" s="4" t="n">
        <v>0</v>
      </c>
      <c r="I1301" s="4" t="n">
        <v>0</v>
      </c>
      <c r="J1301" s="4" t="n">
        <v>0</v>
      </c>
      <c r="K1301" s="4" t="n">
        <v>0</v>
      </c>
      <c r="L1301" s="3" t="n">
        <v>0</v>
      </c>
      <c r="M1301" s="3" t="n">
        <v>0</v>
      </c>
      <c r="N1301" s="3" t="n">
        <v>0</v>
      </c>
      <c r="O1301" s="4" t="str"/>
      <c r="P1301" s="4" t="str"/>
      <c r="Q1301" s="4" t="str"/>
      <c r="R1301" s="4" t="str"/>
      <c r="S1301" s="4" t="str"/>
      <c r="T1301" s="4" t="str"/>
      <c r="U1301" s="4" t="str"/>
      <c r="V1301" s="4" t="n">
        <v>1</v>
      </c>
    </row>
    <row r="1302">
      <c r="A1302" t="n">
        <v>165</v>
      </c>
      <c r="B1302" t="inlineStr">
        <is>
          <t>20204028061</t>
        </is>
      </c>
      <c r="C1302" t="inlineStr">
        <is>
          <t>COOPERATIVA COMUNAL SAN PEDRO DE CAJAS</t>
        </is>
      </c>
      <c r="D1302" s="6" t="n">
        <v>2022</v>
      </c>
      <c r="F1302" t="inlineStr">
        <is>
          <t>PAC</t>
        </is>
      </c>
      <c r="G1302" s="4" t="n">
        <v>0</v>
      </c>
      <c r="H1302" s="4" t="n">
        <v>0</v>
      </c>
      <c r="I1302" s="4" t="n">
        <v>0</v>
      </c>
      <c r="J1302" s="4" t="n">
        <v>0</v>
      </c>
      <c r="K1302" s="4" t="n">
        <v>0</v>
      </c>
      <c r="L1302" s="3" t="n">
        <v>0</v>
      </c>
      <c r="M1302" s="3" t="n">
        <v>0</v>
      </c>
      <c r="N1302" s="3" t="n">
        <v>0</v>
      </c>
      <c r="O1302" s="4" t="str"/>
      <c r="P1302" s="4" t="str"/>
      <c r="Q1302" s="4" t="str"/>
      <c r="R1302" s="4" t="str"/>
      <c r="S1302" s="4" t="str"/>
      <c r="T1302" s="4" t="str"/>
      <c r="U1302" s="4" t="str"/>
      <c r="V1302" s="4" t="n">
        <v>1</v>
      </c>
    </row>
    <row r="1303">
      <c r="A1303" t="n">
        <v>165</v>
      </c>
      <c r="B1303" t="inlineStr">
        <is>
          <t>20204028061</t>
        </is>
      </c>
      <c r="C1303" t="inlineStr">
        <is>
          <t>COOPERATIVA COMUNAL SAN PEDRO DE CAJAS</t>
        </is>
      </c>
      <c r="D1303" s="6" t="n">
        <v>2023</v>
      </c>
      <c r="F1303" t="inlineStr">
        <is>
          <t>PAC</t>
        </is>
      </c>
      <c r="G1303" s="4" t="n">
        <v>0</v>
      </c>
      <c r="H1303" s="4" t="n">
        <v>0</v>
      </c>
      <c r="I1303" s="4" t="n">
        <v>0</v>
      </c>
      <c r="J1303" s="4" t="n">
        <v>0</v>
      </c>
      <c r="K1303" s="4" t="n">
        <v>0</v>
      </c>
      <c r="L1303" s="3" t="n">
        <v>0</v>
      </c>
      <c r="M1303" s="3" t="n">
        <v>0</v>
      </c>
      <c r="N1303" s="3" t="n">
        <v>0</v>
      </c>
      <c r="O1303" s="4" t="n">
        <v>0</v>
      </c>
      <c r="P1303" s="4" t="n">
        <v>0</v>
      </c>
      <c r="Q1303" s="4" t="n">
        <v>0</v>
      </c>
      <c r="R1303" s="4" t="n">
        <v>0</v>
      </c>
      <c r="S1303" s="4" t="n">
        <v>0</v>
      </c>
      <c r="T1303" s="4" t="n">
        <v>0</v>
      </c>
      <c r="U1303" s="4" t="n">
        <v>0</v>
      </c>
      <c r="V1303" s="4" t="n">
        <v>1</v>
      </c>
    </row>
    <row r="1304">
      <c r="A1304" t="n">
        <v>165</v>
      </c>
      <c r="B1304" t="inlineStr">
        <is>
          <t>20204028061</t>
        </is>
      </c>
      <c r="C1304" t="inlineStr">
        <is>
          <t>COOPERATIVA COMUNAL SAN PEDRO DE CAJAS</t>
        </is>
      </c>
      <c r="D1304" s="6" t="n">
        <v>2024</v>
      </c>
      <c r="F1304" t="inlineStr">
        <is>
          <t>PAC</t>
        </is>
      </c>
      <c r="G1304" s="4" t="n">
        <v>0</v>
      </c>
      <c r="H1304" s="4" t="n">
        <v>0</v>
      </c>
      <c r="I1304" s="4" t="n">
        <v>0</v>
      </c>
      <c r="J1304" s="4" t="n">
        <v>0</v>
      </c>
      <c r="K1304" s="4" t="n">
        <v>0</v>
      </c>
      <c r="L1304" s="3" t="n">
        <v>0</v>
      </c>
      <c r="M1304" s="3" t="n">
        <v>0</v>
      </c>
      <c r="N1304" s="3" t="n">
        <v>0</v>
      </c>
      <c r="O1304" s="4" t="n">
        <v>0</v>
      </c>
      <c r="P1304" s="4" t="n">
        <v>0</v>
      </c>
      <c r="Q1304" s="4" t="str"/>
      <c r="R1304" s="4" t="n">
        <v>0</v>
      </c>
      <c r="S1304" s="4" t="n">
        <v>0</v>
      </c>
      <c r="T1304" s="4" t="n">
        <v>0</v>
      </c>
      <c r="U1304" s="4" t="n">
        <v>0</v>
      </c>
      <c r="V1304" s="4" t="n">
        <v>1</v>
      </c>
    </row>
    <row r="1305">
      <c r="A1305" t="n">
        <v>165</v>
      </c>
      <c r="B1305" t="inlineStr">
        <is>
          <t>20204028061</t>
        </is>
      </c>
      <c r="C1305" t="inlineStr">
        <is>
          <t>COOPERATIVA COMUNAL SAN PEDRO DE CAJAS</t>
        </is>
      </c>
      <c r="D1305" s="6" t="n">
        <v>2025</v>
      </c>
      <c r="F1305" t="inlineStr">
        <is>
          <t>PAC</t>
        </is>
      </c>
      <c r="G1305" s="4" t="n">
        <v>0</v>
      </c>
      <c r="H1305" s="4" t="n">
        <v>0</v>
      </c>
      <c r="I1305" s="4" t="n">
        <v>0</v>
      </c>
      <c r="J1305" s="4" t="n">
        <v>0</v>
      </c>
      <c r="K1305" s="4" t="n">
        <v>0</v>
      </c>
      <c r="L1305" s="3" t="n">
        <v>0</v>
      </c>
      <c r="M1305" s="3" t="n">
        <v>0</v>
      </c>
      <c r="N1305" s="3" t="n">
        <v>0</v>
      </c>
      <c r="O1305" s="4" t="n">
        <v>0</v>
      </c>
      <c r="P1305" s="4" t="n">
        <v>0</v>
      </c>
      <c r="Q1305" s="4" t="str"/>
      <c r="R1305" s="4" t="n">
        <v>0</v>
      </c>
      <c r="S1305" s="4" t="n">
        <v>0</v>
      </c>
      <c r="T1305" s="4" t="n">
        <v>0</v>
      </c>
      <c r="U1305" s="4" t="n">
        <v>0</v>
      </c>
      <c r="V1305" s="4" t="n">
        <v>1</v>
      </c>
    </row>
    <row r="1306">
      <c r="A1306" t="n">
        <v>166</v>
      </c>
      <c r="B1306" t="inlineStr">
        <is>
          <t>20568246188</t>
        </is>
      </c>
      <c r="C1306" t="inlineStr">
        <is>
          <t>ASOCIACION DE PRODUCTORES AGROPECUARIOS BOJACI DEL DISTRITO DE SINCOS</t>
        </is>
      </c>
      <c r="D1306" s="6" t="n">
        <v>2018</v>
      </c>
      <c r="F1306" t="inlineStr">
        <is>
          <t>PAC</t>
        </is>
      </c>
      <c r="G1306" s="4" t="str"/>
      <c r="H1306" s="4" t="str"/>
      <c r="I1306" s="4" t="n">
        <v>0</v>
      </c>
      <c r="J1306" s="4" t="str"/>
      <c r="K1306" s="4" t="str"/>
      <c r="L1306" s="3" t="str"/>
      <c r="M1306" s="3" t="str"/>
      <c r="N1306" s="3" t="n">
        <v>0</v>
      </c>
      <c r="O1306" s="4" t="str"/>
      <c r="P1306" s="4" t="str"/>
      <c r="Q1306" s="4" t="str"/>
      <c r="R1306" s="4" t="str"/>
      <c r="S1306" s="4" t="str"/>
      <c r="T1306" s="4" t="str"/>
      <c r="U1306" s="4" t="str"/>
      <c r="V1306" s="4" t="n">
        <v>1</v>
      </c>
    </row>
    <row r="1307">
      <c r="A1307" t="n">
        <v>166</v>
      </c>
      <c r="B1307" t="inlineStr">
        <is>
          <t>20568246188</t>
        </is>
      </c>
      <c r="C1307" t="inlineStr">
        <is>
          <t>ASOCIACION DE PRODUCTORES AGROPECUARIOS BOJACI DEL DISTRITO DE SINCOS</t>
        </is>
      </c>
      <c r="D1307" s="6" t="n">
        <v>2019</v>
      </c>
      <c r="E1307" t="n">
        <v>1</v>
      </c>
      <c r="F1307" t="inlineStr">
        <is>
          <t>PAC</t>
        </is>
      </c>
      <c r="G1307" s="4" t="n">
        <v>11</v>
      </c>
      <c r="H1307" s="4" t="n">
        <v>15</v>
      </c>
      <c r="I1307" s="4" t="n">
        <v>26</v>
      </c>
      <c r="J1307" s="4" t="str"/>
      <c r="K1307" s="4" t="str"/>
      <c r="L1307" s="3" t="n">
        <v>785902.7</v>
      </c>
      <c r="M1307" s="3" t="n">
        <v>0</v>
      </c>
      <c r="N1307" s="3" t="n">
        <v>785902.7</v>
      </c>
      <c r="O1307" s="4" t="str"/>
      <c r="P1307" s="4" t="str"/>
      <c r="Q1307" s="4" t="str"/>
      <c r="R1307" s="4" t="str"/>
      <c r="S1307" s="4" t="str"/>
      <c r="T1307" s="4" t="str"/>
      <c r="U1307" s="4" t="str"/>
      <c r="V1307" s="4" t="n">
        <v>1</v>
      </c>
    </row>
    <row r="1308">
      <c r="A1308" t="n">
        <v>166</v>
      </c>
      <c r="B1308" t="inlineStr">
        <is>
          <t>20568246188</t>
        </is>
      </c>
      <c r="C1308" t="inlineStr">
        <is>
          <t>ASOCIACION DE PRODUCTORES AGROPECUARIOS BOJACI DEL DISTRITO DE SINCOS</t>
        </is>
      </c>
      <c r="D1308" s="6" t="n">
        <v>2020</v>
      </c>
      <c r="E1308" t="n">
        <v>1</v>
      </c>
      <c r="F1308" t="inlineStr">
        <is>
          <t>PAC</t>
        </is>
      </c>
      <c r="G1308" s="4" t="n">
        <v>12</v>
      </c>
      <c r="H1308" s="4" t="n">
        <v>14</v>
      </c>
      <c r="I1308" s="4" t="n">
        <v>26</v>
      </c>
      <c r="J1308" s="4" t="n">
        <v>0</v>
      </c>
      <c r="K1308" s="4" t="n">
        <v>0</v>
      </c>
      <c r="L1308" s="3" t="n">
        <v>273725.04</v>
      </c>
      <c r="M1308" s="3" t="n">
        <v>0</v>
      </c>
      <c r="N1308" s="3" t="n">
        <v>273725.04</v>
      </c>
      <c r="O1308" s="4" t="str"/>
      <c r="P1308" s="4" t="str"/>
      <c r="Q1308" s="4" t="str"/>
      <c r="R1308" s="4" t="str"/>
      <c r="S1308" s="4" t="str"/>
      <c r="T1308" s="4" t="str"/>
      <c r="U1308" s="4" t="str"/>
      <c r="V1308" s="4" t="n">
        <v>1</v>
      </c>
    </row>
    <row r="1309">
      <c r="A1309" t="n">
        <v>166</v>
      </c>
      <c r="B1309" t="inlineStr">
        <is>
          <t>20568246188</t>
        </is>
      </c>
      <c r="C1309" t="inlineStr">
        <is>
          <t>ASOCIACION DE PRODUCTORES AGROPECUARIOS BOJACI DEL DISTRITO DE SINCOS</t>
        </is>
      </c>
      <c r="D1309" s="6" t="n">
        <v>2021</v>
      </c>
      <c r="E1309" t="n">
        <v>1</v>
      </c>
      <c r="F1309" t="inlineStr">
        <is>
          <t>PAC</t>
        </is>
      </c>
      <c r="G1309" s="4" t="n">
        <v>10</v>
      </c>
      <c r="H1309" s="4" t="n">
        <v>16</v>
      </c>
      <c r="I1309" s="4" t="n">
        <v>26</v>
      </c>
      <c r="J1309" s="4" t="n">
        <v>35</v>
      </c>
      <c r="K1309" s="4" t="n">
        <v>2</v>
      </c>
      <c r="L1309" s="3" t="n">
        <v>347543.6</v>
      </c>
      <c r="M1309" s="3" t="n">
        <v>0</v>
      </c>
      <c r="N1309" s="3" t="n">
        <v>347543.6</v>
      </c>
      <c r="O1309" s="4" t="str"/>
      <c r="P1309" s="4" t="str"/>
      <c r="Q1309" s="4" t="str"/>
      <c r="R1309" s="4" t="str"/>
      <c r="S1309" s="4" t="str"/>
      <c r="T1309" s="4" t="str"/>
      <c r="U1309" s="4" t="str"/>
      <c r="V1309" s="4" t="n">
        <v>1</v>
      </c>
    </row>
    <row r="1310">
      <c r="A1310" t="n">
        <v>166</v>
      </c>
      <c r="B1310" t="inlineStr">
        <is>
          <t>20568246188</t>
        </is>
      </c>
      <c r="C1310" t="inlineStr">
        <is>
          <t>ASOCIACION DE PRODUCTORES AGROPECUARIOS BOJACI DEL DISTRITO DE SINCOS</t>
        </is>
      </c>
      <c r="D1310" s="6" t="n">
        <v>2022</v>
      </c>
      <c r="E1310" t="n">
        <v>1</v>
      </c>
      <c r="F1310" t="inlineStr">
        <is>
          <t>PAC</t>
        </is>
      </c>
      <c r="G1310" s="4" t="n">
        <v>10</v>
      </c>
      <c r="H1310" s="4" t="n">
        <v>16</v>
      </c>
      <c r="I1310" s="4" t="n">
        <v>26</v>
      </c>
      <c r="J1310" s="4" t="n">
        <v>22</v>
      </c>
      <c r="K1310" s="4" t="n">
        <v>2</v>
      </c>
      <c r="L1310" s="3" t="n">
        <v>101479.41</v>
      </c>
      <c r="M1310" s="3" t="n">
        <v>0</v>
      </c>
      <c r="N1310" s="3" t="n">
        <v>101479.41</v>
      </c>
      <c r="O1310" s="4" t="str"/>
      <c r="P1310" s="4" t="str"/>
      <c r="Q1310" s="4" t="str"/>
      <c r="R1310" s="4" t="str"/>
      <c r="S1310" s="4" t="str"/>
      <c r="T1310" s="4" t="str"/>
      <c r="U1310" s="4" t="str"/>
      <c r="V1310" s="4" t="n">
        <v>1</v>
      </c>
    </row>
    <row r="1311">
      <c r="A1311" t="n">
        <v>166</v>
      </c>
      <c r="B1311" t="inlineStr">
        <is>
          <t>20568246188</t>
        </is>
      </c>
      <c r="C1311" t="inlineStr">
        <is>
          <t>ASOCIACION DE PRODUCTORES AGROPECUARIOS BOJACI DEL DISTRITO DE SINCOS</t>
        </is>
      </c>
      <c r="D1311" s="6" t="n">
        <v>2023</v>
      </c>
      <c r="F1311" t="inlineStr">
        <is>
          <t>PAC</t>
        </is>
      </c>
      <c r="G1311" s="4" t="n">
        <v>0</v>
      </c>
      <c r="H1311" s="4" t="n">
        <v>0</v>
      </c>
      <c r="I1311" s="4" t="n">
        <v>0</v>
      </c>
      <c r="J1311" s="4" t="n">
        <v>0</v>
      </c>
      <c r="K1311" s="4" t="n">
        <v>0</v>
      </c>
      <c r="L1311" s="3" t="n">
        <v>0</v>
      </c>
      <c r="M1311" s="3" t="n">
        <v>0</v>
      </c>
      <c r="N1311" s="3" t="n">
        <v>0</v>
      </c>
      <c r="O1311" s="4" t="n">
        <v>0</v>
      </c>
      <c r="P1311" s="4" t="n">
        <v>0</v>
      </c>
      <c r="Q1311" s="4" t="n">
        <v>0</v>
      </c>
      <c r="R1311" s="4" t="n">
        <v>0</v>
      </c>
      <c r="S1311" s="4" t="n">
        <v>0</v>
      </c>
      <c r="T1311" s="4" t="n">
        <v>0</v>
      </c>
      <c r="U1311" s="4" t="n">
        <v>0</v>
      </c>
      <c r="V1311" s="4" t="n">
        <v>1</v>
      </c>
    </row>
    <row r="1312">
      <c r="A1312" t="n">
        <v>166</v>
      </c>
      <c r="B1312" t="inlineStr">
        <is>
          <t>20568246188</t>
        </is>
      </c>
      <c r="C1312" t="inlineStr">
        <is>
          <t>ASOCIACION DE PRODUCTORES AGROPECUARIOS BOJACI DEL DISTRITO DE SINCOS</t>
        </is>
      </c>
      <c r="D1312" s="6" t="n">
        <v>2024</v>
      </c>
      <c r="F1312" t="inlineStr">
        <is>
          <t>PAC</t>
        </is>
      </c>
      <c r="G1312" s="4" t="n">
        <v>0</v>
      </c>
      <c r="H1312" s="4" t="n">
        <v>0</v>
      </c>
      <c r="I1312" s="4" t="n">
        <v>0</v>
      </c>
      <c r="J1312" s="4" t="n">
        <v>0</v>
      </c>
      <c r="K1312" s="4" t="n">
        <v>0</v>
      </c>
      <c r="L1312" s="3" t="n">
        <v>0</v>
      </c>
      <c r="M1312" s="3" t="n">
        <v>0</v>
      </c>
      <c r="N1312" s="3" t="n">
        <v>0</v>
      </c>
      <c r="O1312" s="4" t="n">
        <v>0</v>
      </c>
      <c r="P1312" s="4" t="n">
        <v>0</v>
      </c>
      <c r="Q1312" s="4" t="str"/>
      <c r="R1312" s="4" t="n">
        <v>0</v>
      </c>
      <c r="S1312" s="4" t="n">
        <v>0</v>
      </c>
      <c r="T1312" s="4" t="n">
        <v>0</v>
      </c>
      <c r="U1312" s="4" t="n">
        <v>0</v>
      </c>
      <c r="V1312" s="4" t="n">
        <v>1</v>
      </c>
    </row>
    <row r="1313">
      <c r="A1313" t="n">
        <v>166</v>
      </c>
      <c r="B1313" t="inlineStr">
        <is>
          <t>20568246188</t>
        </is>
      </c>
      <c r="C1313" t="inlineStr">
        <is>
          <t>ASOCIACION DE PRODUCTORES AGROPECUARIOS BOJACI DEL DISTRITO DE SINCOS</t>
        </is>
      </c>
      <c r="D1313" s="6" t="n">
        <v>2025</v>
      </c>
      <c r="F1313" t="inlineStr">
        <is>
          <t>PAC</t>
        </is>
      </c>
      <c r="G1313" s="4" t="n">
        <v>0</v>
      </c>
      <c r="H1313" s="4" t="n">
        <v>0</v>
      </c>
      <c r="I1313" s="4" t="n">
        <v>0</v>
      </c>
      <c r="J1313" s="4" t="n">
        <v>0</v>
      </c>
      <c r="K1313" s="4" t="n">
        <v>0</v>
      </c>
      <c r="L1313" s="3" t="n">
        <v>0</v>
      </c>
      <c r="M1313" s="3" t="n">
        <v>0</v>
      </c>
      <c r="N1313" s="3" t="n">
        <v>0</v>
      </c>
      <c r="O1313" s="4" t="n">
        <v>0</v>
      </c>
      <c r="P1313" s="4" t="n">
        <v>0</v>
      </c>
      <c r="Q1313" s="4" t="str"/>
      <c r="R1313" s="4" t="n">
        <v>0</v>
      </c>
      <c r="S1313" s="4" t="n">
        <v>0</v>
      </c>
      <c r="T1313" s="4" t="n">
        <v>0</v>
      </c>
      <c r="U1313" s="4" t="n">
        <v>0</v>
      </c>
      <c r="V1313" s="4" t="n">
        <v>1</v>
      </c>
    </row>
    <row r="1314">
      <c r="A1314" t="n">
        <v>167</v>
      </c>
      <c r="B1314" t="inlineStr">
        <is>
          <t>20486049198</t>
        </is>
      </c>
      <c r="C1314" t="inlineStr">
        <is>
          <t>COOPERATIVA AGROPECUARIA DE SERVICIOS VALLE DEL CUNAS LIMITADA</t>
        </is>
      </c>
      <c r="D1314" s="6" t="n">
        <v>2018</v>
      </c>
      <c r="F1314" t="inlineStr">
        <is>
          <t>PAC</t>
        </is>
      </c>
      <c r="G1314" s="4" t="str"/>
      <c r="H1314" s="4" t="str"/>
      <c r="I1314" s="4" t="n">
        <v>0</v>
      </c>
      <c r="J1314" s="4" t="str"/>
      <c r="K1314" s="4" t="str"/>
      <c r="L1314" s="3" t="str"/>
      <c r="M1314" s="3" t="str"/>
      <c r="N1314" s="3" t="n">
        <v>0</v>
      </c>
      <c r="O1314" s="4" t="str"/>
      <c r="P1314" s="4" t="str"/>
      <c r="Q1314" s="4" t="str"/>
      <c r="R1314" s="4" t="str"/>
      <c r="S1314" s="4" t="str"/>
      <c r="T1314" s="4" t="str"/>
      <c r="U1314" s="4" t="str"/>
      <c r="V1314" s="4" t="n">
        <v>1</v>
      </c>
    </row>
    <row r="1315">
      <c r="A1315" t="n">
        <v>167</v>
      </c>
      <c r="B1315" t="inlineStr">
        <is>
          <t>20486049198</t>
        </is>
      </c>
      <c r="C1315" t="inlineStr">
        <is>
          <t>COOPERATIVA AGROPECUARIA DE SERVICIOS VALLE DEL CUNAS LIMITADA</t>
        </is>
      </c>
      <c r="D1315" s="6" t="n">
        <v>2019</v>
      </c>
      <c r="E1315" t="n">
        <v>1</v>
      </c>
      <c r="F1315" t="inlineStr">
        <is>
          <t>PAC</t>
        </is>
      </c>
      <c r="G1315" s="4" t="n">
        <v>12</v>
      </c>
      <c r="H1315" s="4" t="n">
        <v>14</v>
      </c>
      <c r="I1315" s="4" t="n">
        <v>26</v>
      </c>
      <c r="J1315" s="4" t="str"/>
      <c r="K1315" s="4" t="str"/>
      <c r="L1315" s="3" t="n">
        <v>36850</v>
      </c>
      <c r="M1315" s="3" t="n">
        <v>0</v>
      </c>
      <c r="N1315" s="3" t="n">
        <v>36850</v>
      </c>
      <c r="O1315" s="4" t="str"/>
      <c r="P1315" s="4" t="str"/>
      <c r="Q1315" s="4" t="str"/>
      <c r="R1315" s="4" t="str"/>
      <c r="S1315" s="4" t="str"/>
      <c r="T1315" s="4" t="str"/>
      <c r="U1315" s="4" t="str"/>
      <c r="V1315" s="4" t="n">
        <v>1</v>
      </c>
    </row>
    <row r="1316">
      <c r="A1316" t="n">
        <v>167</v>
      </c>
      <c r="B1316" t="inlineStr">
        <is>
          <t>20486049198</t>
        </is>
      </c>
      <c r="C1316" t="inlineStr">
        <is>
          <t>COOPERATIVA AGROPECUARIA DE SERVICIOS VALLE DEL CUNAS LIMITADA</t>
        </is>
      </c>
      <c r="D1316" s="6" t="n">
        <v>2020</v>
      </c>
      <c r="F1316" t="inlineStr">
        <is>
          <t>PAC</t>
        </is>
      </c>
      <c r="G1316" s="4" t="n">
        <v>0</v>
      </c>
      <c r="H1316" s="4" t="n">
        <v>0</v>
      </c>
      <c r="I1316" s="4" t="n">
        <v>0</v>
      </c>
      <c r="J1316" s="4" t="n">
        <v>0</v>
      </c>
      <c r="K1316" s="4" t="n">
        <v>0</v>
      </c>
      <c r="L1316" s="3" t="n">
        <v>0</v>
      </c>
      <c r="M1316" s="3" t="n">
        <v>0</v>
      </c>
      <c r="N1316" s="3" t="n">
        <v>0</v>
      </c>
      <c r="O1316" s="4" t="str"/>
      <c r="P1316" s="4" t="str"/>
      <c r="Q1316" s="4" t="str"/>
      <c r="R1316" s="4" t="str"/>
      <c r="S1316" s="4" t="str"/>
      <c r="T1316" s="4" t="str"/>
      <c r="U1316" s="4" t="str"/>
      <c r="V1316" s="4" t="n">
        <v>1</v>
      </c>
    </row>
    <row r="1317">
      <c r="A1317" t="n">
        <v>167</v>
      </c>
      <c r="B1317" t="inlineStr">
        <is>
          <t>20486049198</t>
        </is>
      </c>
      <c r="C1317" t="inlineStr">
        <is>
          <t>COOPERATIVA AGROPECUARIA DE SERVICIOS VALLE DEL CUNAS LIMITADA</t>
        </is>
      </c>
      <c r="D1317" s="6" t="n">
        <v>2021</v>
      </c>
      <c r="F1317" t="inlineStr">
        <is>
          <t>PAC</t>
        </is>
      </c>
      <c r="G1317" s="4" t="n">
        <v>0</v>
      </c>
      <c r="H1317" s="4" t="n">
        <v>0</v>
      </c>
      <c r="I1317" s="4" t="n">
        <v>0</v>
      </c>
      <c r="J1317" s="4" t="n">
        <v>0</v>
      </c>
      <c r="K1317" s="4" t="n">
        <v>0</v>
      </c>
      <c r="L1317" s="3" t="n">
        <v>0</v>
      </c>
      <c r="M1317" s="3" t="n">
        <v>0</v>
      </c>
      <c r="N1317" s="3" t="n">
        <v>0</v>
      </c>
      <c r="O1317" s="4" t="str"/>
      <c r="P1317" s="4" t="str"/>
      <c r="Q1317" s="4" t="str"/>
      <c r="R1317" s="4" t="str"/>
      <c r="S1317" s="4" t="str"/>
      <c r="T1317" s="4" t="str"/>
      <c r="U1317" s="4" t="str"/>
      <c r="V1317" s="4" t="n">
        <v>1</v>
      </c>
    </row>
    <row r="1318">
      <c r="A1318" t="n">
        <v>167</v>
      </c>
      <c r="B1318" t="inlineStr">
        <is>
          <t>20486049198</t>
        </is>
      </c>
      <c r="C1318" t="inlineStr">
        <is>
          <t>COOPERATIVA AGROPECUARIA DE SERVICIOS VALLE DEL CUNAS LIMITADA</t>
        </is>
      </c>
      <c r="D1318" s="6" t="n">
        <v>2022</v>
      </c>
      <c r="F1318" t="inlineStr">
        <is>
          <t>PAC</t>
        </is>
      </c>
      <c r="G1318" s="4" t="n">
        <v>0</v>
      </c>
      <c r="H1318" s="4" t="n">
        <v>0</v>
      </c>
      <c r="I1318" s="4" t="n">
        <v>0</v>
      </c>
      <c r="J1318" s="4" t="n">
        <v>0</v>
      </c>
      <c r="K1318" s="4" t="n">
        <v>0</v>
      </c>
      <c r="L1318" s="3" t="n">
        <v>0</v>
      </c>
      <c r="M1318" s="3" t="n">
        <v>0</v>
      </c>
      <c r="N1318" s="3" t="n">
        <v>0</v>
      </c>
      <c r="O1318" s="4" t="str"/>
      <c r="P1318" s="4" t="str"/>
      <c r="Q1318" s="4" t="str"/>
      <c r="R1318" s="4" t="str"/>
      <c r="S1318" s="4" t="str"/>
      <c r="T1318" s="4" t="str"/>
      <c r="U1318" s="4" t="str"/>
      <c r="V1318" s="4" t="n">
        <v>1</v>
      </c>
    </row>
    <row r="1319">
      <c r="A1319" t="n">
        <v>167</v>
      </c>
      <c r="B1319" t="inlineStr">
        <is>
          <t>20486049198</t>
        </is>
      </c>
      <c r="C1319" t="inlineStr">
        <is>
          <t>COOPERATIVA AGROPECUARIA DE SERVICIOS VALLE DEL CUNAS LIMITADA</t>
        </is>
      </c>
      <c r="D1319" s="6" t="n">
        <v>2023</v>
      </c>
      <c r="F1319" t="inlineStr">
        <is>
          <t>PAC</t>
        </is>
      </c>
      <c r="G1319" s="4" t="n">
        <v>0</v>
      </c>
      <c r="H1319" s="4" t="n">
        <v>0</v>
      </c>
      <c r="I1319" s="4" t="n">
        <v>0</v>
      </c>
      <c r="J1319" s="4" t="n">
        <v>0</v>
      </c>
      <c r="K1319" s="4" t="n">
        <v>0</v>
      </c>
      <c r="L1319" s="3" t="n">
        <v>0</v>
      </c>
      <c r="M1319" s="3" t="n">
        <v>0</v>
      </c>
      <c r="N1319" s="3" t="n">
        <v>0</v>
      </c>
      <c r="O1319" s="4" t="n">
        <v>0</v>
      </c>
      <c r="P1319" s="4" t="n">
        <v>0</v>
      </c>
      <c r="Q1319" s="4" t="n">
        <v>0</v>
      </c>
      <c r="R1319" s="4" t="n">
        <v>0</v>
      </c>
      <c r="S1319" s="4" t="n">
        <v>0</v>
      </c>
      <c r="T1319" s="4" t="n">
        <v>0</v>
      </c>
      <c r="U1319" s="4" t="n">
        <v>0</v>
      </c>
      <c r="V1319" s="4" t="n">
        <v>1</v>
      </c>
    </row>
    <row r="1320">
      <c r="A1320" t="n">
        <v>167</v>
      </c>
      <c r="B1320" t="inlineStr">
        <is>
          <t>20486049198</t>
        </is>
      </c>
      <c r="C1320" t="inlineStr">
        <is>
          <t>COOPERATIVA AGROPECUARIA DE SERVICIOS VALLE DEL CUNAS LIMITADA</t>
        </is>
      </c>
      <c r="D1320" s="6" t="n">
        <v>2024</v>
      </c>
      <c r="F1320" t="inlineStr">
        <is>
          <t>PAC</t>
        </is>
      </c>
      <c r="G1320" s="4" t="n">
        <v>0</v>
      </c>
      <c r="H1320" s="4" t="n">
        <v>0</v>
      </c>
      <c r="I1320" s="4" t="n">
        <v>0</v>
      </c>
      <c r="J1320" s="4" t="n">
        <v>0</v>
      </c>
      <c r="K1320" s="4" t="n">
        <v>0</v>
      </c>
      <c r="L1320" s="3" t="n">
        <v>0</v>
      </c>
      <c r="M1320" s="3" t="n">
        <v>0</v>
      </c>
      <c r="N1320" s="3" t="n">
        <v>0</v>
      </c>
      <c r="O1320" s="4" t="n">
        <v>0</v>
      </c>
      <c r="P1320" s="4" t="n">
        <v>0</v>
      </c>
      <c r="Q1320" s="4" t="str"/>
      <c r="R1320" s="4" t="n">
        <v>0</v>
      </c>
      <c r="S1320" s="4" t="n">
        <v>0</v>
      </c>
      <c r="T1320" s="4" t="n">
        <v>0</v>
      </c>
      <c r="U1320" s="4" t="n">
        <v>0</v>
      </c>
      <c r="V1320" s="4" t="n">
        <v>1</v>
      </c>
    </row>
    <row r="1321">
      <c r="A1321" t="n">
        <v>167</v>
      </c>
      <c r="B1321" t="inlineStr">
        <is>
          <t>20486049198</t>
        </is>
      </c>
      <c r="C1321" t="inlineStr">
        <is>
          <t>COOPERATIVA AGROPECUARIA DE SERVICIOS VALLE DEL CUNAS LIMITADA</t>
        </is>
      </c>
      <c r="D1321" s="6" t="n">
        <v>2025</v>
      </c>
      <c r="F1321" t="inlineStr">
        <is>
          <t>PAC</t>
        </is>
      </c>
      <c r="G1321" s="4" t="n">
        <v>0</v>
      </c>
      <c r="H1321" s="4" t="n">
        <v>0</v>
      </c>
      <c r="I1321" s="4" t="n">
        <v>0</v>
      </c>
      <c r="J1321" s="4" t="n">
        <v>0</v>
      </c>
      <c r="K1321" s="4" t="n">
        <v>0</v>
      </c>
      <c r="L1321" s="3" t="n">
        <v>0</v>
      </c>
      <c r="M1321" s="3" t="n">
        <v>0</v>
      </c>
      <c r="N1321" s="3" t="n">
        <v>0</v>
      </c>
      <c r="O1321" s="4" t="n">
        <v>0</v>
      </c>
      <c r="P1321" s="4" t="n">
        <v>0</v>
      </c>
      <c r="Q1321" s="4" t="str"/>
      <c r="R1321" s="4" t="n">
        <v>0</v>
      </c>
      <c r="S1321" s="4" t="n">
        <v>0</v>
      </c>
      <c r="T1321" s="4" t="n">
        <v>0</v>
      </c>
      <c r="U1321" s="4" t="n">
        <v>0</v>
      </c>
      <c r="V1321" s="4" t="n">
        <v>1</v>
      </c>
    </row>
    <row r="1322">
      <c r="A1322" t="n">
        <v>168</v>
      </c>
      <c r="B1322" t="inlineStr">
        <is>
          <t>20568228368</t>
        </is>
      </c>
      <c r="C1322" t="inlineStr">
        <is>
          <t>ASOCIACION DE PRODUCTORES LACTEOS VIDA ABUNDANTE INGENIO</t>
        </is>
      </c>
      <c r="D1322" s="6" t="n">
        <v>2018</v>
      </c>
      <c r="F1322" t="inlineStr">
        <is>
          <t>PAC</t>
        </is>
      </c>
      <c r="G1322" s="4" t="str"/>
      <c r="H1322" s="4" t="str"/>
      <c r="I1322" s="4" t="n">
        <v>0</v>
      </c>
      <c r="J1322" s="4" t="str"/>
      <c r="K1322" s="4" t="str"/>
      <c r="L1322" s="3" t="str"/>
      <c r="M1322" s="3" t="str"/>
      <c r="N1322" s="3" t="n">
        <v>0</v>
      </c>
      <c r="O1322" s="4" t="str"/>
      <c r="P1322" s="4" t="str"/>
      <c r="Q1322" s="4" t="str"/>
      <c r="R1322" s="4" t="str"/>
      <c r="S1322" s="4" t="str"/>
      <c r="T1322" s="4" t="str"/>
      <c r="U1322" s="4" t="str"/>
      <c r="V1322" s="4" t="n">
        <v>1</v>
      </c>
    </row>
    <row r="1323">
      <c r="A1323" t="n">
        <v>168</v>
      </c>
      <c r="B1323" t="inlineStr">
        <is>
          <t>20568228368</t>
        </is>
      </c>
      <c r="C1323" t="inlineStr">
        <is>
          <t>ASOCIACION DE PRODUCTORES LACTEOS VIDA ABUNDANTE INGENIO</t>
        </is>
      </c>
      <c r="D1323" s="6" t="n">
        <v>2019</v>
      </c>
      <c r="E1323" t="n">
        <v>1</v>
      </c>
      <c r="F1323" t="inlineStr">
        <is>
          <t>PAC</t>
        </is>
      </c>
      <c r="G1323" s="4" t="n">
        <v>6</v>
      </c>
      <c r="H1323" s="4" t="n">
        <v>12</v>
      </c>
      <c r="I1323" s="4" t="n">
        <v>18</v>
      </c>
      <c r="J1323" s="4" t="str"/>
      <c r="K1323" s="4" t="str"/>
      <c r="L1323" s="3" t="n">
        <v>1256</v>
      </c>
      <c r="M1323" s="3" t="n">
        <v>0</v>
      </c>
      <c r="N1323" s="3" t="n">
        <v>1256</v>
      </c>
      <c r="O1323" s="4" t="str"/>
      <c r="P1323" s="4" t="str"/>
      <c r="Q1323" s="4" t="str"/>
      <c r="R1323" s="4" t="str"/>
      <c r="S1323" s="4" t="str"/>
      <c r="T1323" s="4" t="str"/>
      <c r="U1323" s="4" t="str"/>
      <c r="V1323" s="4" t="n">
        <v>1</v>
      </c>
    </row>
    <row r="1324">
      <c r="A1324" t="n">
        <v>168</v>
      </c>
      <c r="B1324" t="inlineStr">
        <is>
          <t>20568228368</t>
        </is>
      </c>
      <c r="C1324" t="inlineStr">
        <is>
          <t>ASOCIACION DE PRODUCTORES LACTEOS VIDA ABUNDANTE INGENIO</t>
        </is>
      </c>
      <c r="D1324" s="6" t="n">
        <v>2020</v>
      </c>
      <c r="E1324" t="n">
        <v>1</v>
      </c>
      <c r="F1324" t="inlineStr">
        <is>
          <t>PAC</t>
        </is>
      </c>
      <c r="G1324" s="4" t="n">
        <v>5</v>
      </c>
      <c r="H1324" s="4" t="n">
        <v>13</v>
      </c>
      <c r="I1324" s="4" t="n">
        <v>18</v>
      </c>
      <c r="J1324" s="4" t="n">
        <v>0</v>
      </c>
      <c r="K1324" s="4" t="n">
        <v>2</v>
      </c>
      <c r="L1324" s="3" t="n">
        <v>26930</v>
      </c>
      <c r="M1324" s="3" t="n">
        <v>0</v>
      </c>
      <c r="N1324" s="3" t="n">
        <v>26930</v>
      </c>
      <c r="O1324" s="4" t="str"/>
      <c r="P1324" s="4" t="str"/>
      <c r="Q1324" s="4" t="str"/>
      <c r="R1324" s="4" t="str"/>
      <c r="S1324" s="4" t="str"/>
      <c r="T1324" s="4" t="str"/>
      <c r="U1324" s="4" t="str"/>
      <c r="V1324" s="4" t="n">
        <v>1</v>
      </c>
    </row>
    <row r="1325">
      <c r="A1325" t="n">
        <v>168</v>
      </c>
      <c r="B1325" t="inlineStr">
        <is>
          <t>20568228368</t>
        </is>
      </c>
      <c r="C1325" t="inlineStr">
        <is>
          <t>ASOCIACION DE PRODUCTORES LACTEOS VIDA ABUNDANTE INGENIO</t>
        </is>
      </c>
      <c r="D1325" s="6" t="n">
        <v>2021</v>
      </c>
      <c r="F1325" t="inlineStr">
        <is>
          <t>PAC</t>
        </is>
      </c>
      <c r="G1325" s="4" t="n">
        <v>0</v>
      </c>
      <c r="H1325" s="4" t="n">
        <v>0</v>
      </c>
      <c r="I1325" s="4" t="n">
        <v>0</v>
      </c>
      <c r="J1325" s="4" t="n">
        <v>0</v>
      </c>
      <c r="K1325" s="4" t="n">
        <v>0</v>
      </c>
      <c r="L1325" s="3" t="n">
        <v>0</v>
      </c>
      <c r="M1325" s="3" t="n">
        <v>0</v>
      </c>
      <c r="N1325" s="3" t="n">
        <v>0</v>
      </c>
      <c r="O1325" s="4" t="str"/>
      <c r="P1325" s="4" t="str"/>
      <c r="Q1325" s="4" t="str"/>
      <c r="R1325" s="4" t="str"/>
      <c r="S1325" s="4" t="str"/>
      <c r="T1325" s="4" t="str"/>
      <c r="U1325" s="4" t="str"/>
      <c r="V1325" s="4" t="n">
        <v>1</v>
      </c>
    </row>
    <row r="1326">
      <c r="A1326" t="n">
        <v>168</v>
      </c>
      <c r="B1326" t="inlineStr">
        <is>
          <t>20568228368</t>
        </is>
      </c>
      <c r="C1326" t="inlineStr">
        <is>
          <t>ASOCIACION DE PRODUCTORES LACTEOS VIDA ABUNDANTE INGENIO</t>
        </is>
      </c>
      <c r="D1326" s="6" t="n">
        <v>2022</v>
      </c>
      <c r="F1326" t="inlineStr">
        <is>
          <t>PAC</t>
        </is>
      </c>
      <c r="G1326" s="4" t="n">
        <v>0</v>
      </c>
      <c r="H1326" s="4" t="n">
        <v>0</v>
      </c>
      <c r="I1326" s="4" t="n">
        <v>0</v>
      </c>
      <c r="J1326" s="4" t="n">
        <v>0</v>
      </c>
      <c r="K1326" s="4" t="n">
        <v>0</v>
      </c>
      <c r="L1326" s="3" t="n">
        <v>0</v>
      </c>
      <c r="M1326" s="3" t="n">
        <v>0</v>
      </c>
      <c r="N1326" s="3" t="n">
        <v>0</v>
      </c>
      <c r="O1326" s="4" t="str"/>
      <c r="P1326" s="4" t="str"/>
      <c r="Q1326" s="4" t="str"/>
      <c r="R1326" s="4" t="str"/>
      <c r="S1326" s="4" t="str"/>
      <c r="T1326" s="4" t="str"/>
      <c r="U1326" s="4" t="str"/>
      <c r="V1326" s="4" t="n">
        <v>1</v>
      </c>
    </row>
    <row r="1327">
      <c r="A1327" t="n">
        <v>168</v>
      </c>
      <c r="B1327" t="inlineStr">
        <is>
          <t>20568228368</t>
        </is>
      </c>
      <c r="C1327" t="inlineStr">
        <is>
          <t>ASOCIACION DE PRODUCTORES LACTEOS VIDA ABUNDANTE INGENIO</t>
        </is>
      </c>
      <c r="D1327" s="6" t="n">
        <v>2023</v>
      </c>
      <c r="F1327" t="inlineStr">
        <is>
          <t>PAC</t>
        </is>
      </c>
      <c r="G1327" s="4" t="n">
        <v>0</v>
      </c>
      <c r="H1327" s="4" t="n">
        <v>0</v>
      </c>
      <c r="I1327" s="4" t="n">
        <v>0</v>
      </c>
      <c r="J1327" s="4" t="n">
        <v>0</v>
      </c>
      <c r="K1327" s="4" t="n">
        <v>0</v>
      </c>
      <c r="L1327" s="3" t="n">
        <v>0</v>
      </c>
      <c r="M1327" s="3" t="n">
        <v>0</v>
      </c>
      <c r="N1327" s="3" t="n">
        <v>0</v>
      </c>
      <c r="O1327" s="4" t="n">
        <v>0</v>
      </c>
      <c r="P1327" s="4" t="n">
        <v>0</v>
      </c>
      <c r="Q1327" s="4" t="n">
        <v>0</v>
      </c>
      <c r="R1327" s="4" t="n">
        <v>0</v>
      </c>
      <c r="S1327" s="4" t="n">
        <v>0</v>
      </c>
      <c r="T1327" s="4" t="n">
        <v>0</v>
      </c>
      <c r="U1327" s="4" t="n">
        <v>0</v>
      </c>
      <c r="V1327" s="4" t="n">
        <v>1</v>
      </c>
    </row>
    <row r="1328">
      <c r="A1328" t="n">
        <v>168</v>
      </c>
      <c r="B1328" t="inlineStr">
        <is>
          <t>20568228368</t>
        </is>
      </c>
      <c r="C1328" t="inlineStr">
        <is>
          <t>ASOCIACION DE PRODUCTORES LACTEOS VIDA ABUNDANTE INGENIO</t>
        </is>
      </c>
      <c r="D1328" s="6" t="n">
        <v>2024</v>
      </c>
      <c r="F1328" t="inlineStr">
        <is>
          <t>PAC</t>
        </is>
      </c>
      <c r="G1328" s="4" t="n">
        <v>0</v>
      </c>
      <c r="H1328" s="4" t="n">
        <v>0</v>
      </c>
      <c r="I1328" s="4" t="n">
        <v>0</v>
      </c>
      <c r="J1328" s="4" t="n">
        <v>0</v>
      </c>
      <c r="K1328" s="4" t="n">
        <v>0</v>
      </c>
      <c r="L1328" s="3" t="n">
        <v>0</v>
      </c>
      <c r="M1328" s="3" t="n">
        <v>0</v>
      </c>
      <c r="N1328" s="3" t="n">
        <v>0</v>
      </c>
      <c r="O1328" s="4" t="n">
        <v>0</v>
      </c>
      <c r="P1328" s="4" t="n">
        <v>0</v>
      </c>
      <c r="Q1328" s="4" t="str"/>
      <c r="R1328" s="4" t="n">
        <v>0</v>
      </c>
      <c r="S1328" s="4" t="n">
        <v>0</v>
      </c>
      <c r="T1328" s="4" t="n">
        <v>0</v>
      </c>
      <c r="U1328" s="4" t="n">
        <v>0</v>
      </c>
      <c r="V1328" s="4" t="n">
        <v>1</v>
      </c>
    </row>
    <row r="1329">
      <c r="A1329" t="n">
        <v>168</v>
      </c>
      <c r="B1329" t="inlineStr">
        <is>
          <t>20568228368</t>
        </is>
      </c>
      <c r="C1329" t="inlineStr">
        <is>
          <t>ASOCIACION DE PRODUCTORES LACTEOS VIDA ABUNDANTE INGENIO</t>
        </is>
      </c>
      <c r="D1329" s="6" t="n">
        <v>2025</v>
      </c>
      <c r="F1329" t="inlineStr">
        <is>
          <t>PAC</t>
        </is>
      </c>
      <c r="G1329" s="4" t="n">
        <v>0</v>
      </c>
      <c r="H1329" s="4" t="n">
        <v>0</v>
      </c>
      <c r="I1329" s="4" t="n">
        <v>0</v>
      </c>
      <c r="J1329" s="4" t="n">
        <v>0</v>
      </c>
      <c r="K1329" s="4" t="n">
        <v>0</v>
      </c>
      <c r="L1329" s="3" t="n">
        <v>0</v>
      </c>
      <c r="M1329" s="3" t="n">
        <v>0</v>
      </c>
      <c r="N1329" s="3" t="n">
        <v>0</v>
      </c>
      <c r="O1329" s="4" t="n">
        <v>0</v>
      </c>
      <c r="P1329" s="4" t="n">
        <v>0</v>
      </c>
      <c r="Q1329" s="4" t="str"/>
      <c r="R1329" s="4" t="n">
        <v>0</v>
      </c>
      <c r="S1329" s="4" t="n">
        <v>0</v>
      </c>
      <c r="T1329" s="4" t="n">
        <v>0</v>
      </c>
      <c r="U1329" s="4" t="n">
        <v>0</v>
      </c>
      <c r="V1329" s="4" t="n">
        <v>1</v>
      </c>
    </row>
    <row r="1330">
      <c r="A1330" t="n">
        <v>169</v>
      </c>
      <c r="B1330" t="inlineStr">
        <is>
          <t>20604419175</t>
        </is>
      </c>
      <c r="C1330" t="inlineStr">
        <is>
          <t>ASOCIACIÓN DE PRODUCTORES ECOLÓGICOS DE LAS ZONAS ALTOANDINAS DE JUNÍN - APEZAJ</t>
        </is>
      </c>
      <c r="D1330" s="6" t="n">
        <v>2018</v>
      </c>
      <c r="F1330" t="inlineStr">
        <is>
          <t>PAC</t>
        </is>
      </c>
      <c r="G1330" s="4" t="str"/>
      <c r="H1330" s="4" t="str"/>
      <c r="I1330" s="4" t="n">
        <v>0</v>
      </c>
      <c r="J1330" s="4" t="str"/>
      <c r="K1330" s="4" t="str"/>
      <c r="L1330" s="3" t="str"/>
      <c r="M1330" s="3" t="str"/>
      <c r="N1330" s="3" t="n">
        <v>0</v>
      </c>
      <c r="O1330" s="4" t="str"/>
      <c r="P1330" s="4" t="str"/>
      <c r="Q1330" s="4" t="str"/>
      <c r="R1330" s="4" t="str"/>
      <c r="S1330" s="4" t="str"/>
      <c r="T1330" s="4" t="str"/>
      <c r="U1330" s="4" t="str"/>
      <c r="V1330" s="4" t="n">
        <v>1</v>
      </c>
    </row>
    <row r="1331">
      <c r="A1331" t="n">
        <v>169</v>
      </c>
      <c r="B1331" t="inlineStr">
        <is>
          <t>20604419175</t>
        </is>
      </c>
      <c r="C1331" t="inlineStr">
        <is>
          <t>ASOCIACIÓN DE PRODUCTORES ECOLÓGICOS DE LAS ZONAS ALTOANDINAS DE JUNÍN - APEZAJ</t>
        </is>
      </c>
      <c r="D1331" s="6" t="n">
        <v>2019</v>
      </c>
      <c r="E1331" t="n">
        <v>1</v>
      </c>
      <c r="F1331" t="inlineStr">
        <is>
          <t>PAC</t>
        </is>
      </c>
      <c r="G1331" s="4" t="n">
        <v>124</v>
      </c>
      <c r="H1331" s="4" t="n">
        <v>31</v>
      </c>
      <c r="I1331" s="4" t="n">
        <v>155</v>
      </c>
      <c r="J1331" s="4" t="str"/>
      <c r="K1331" s="4" t="str"/>
      <c r="L1331" s="3" t="n">
        <v>485191.97</v>
      </c>
      <c r="M1331" s="3" t="n">
        <v>0</v>
      </c>
      <c r="N1331" s="3" t="n">
        <v>485191.97</v>
      </c>
      <c r="O1331" s="4" t="str"/>
      <c r="P1331" s="4" t="str"/>
      <c r="Q1331" s="4" t="str"/>
      <c r="R1331" s="4" t="str"/>
      <c r="S1331" s="4" t="str"/>
      <c r="T1331" s="4" t="str"/>
      <c r="U1331" s="4" t="str"/>
      <c r="V1331" s="4" t="n">
        <v>1</v>
      </c>
    </row>
    <row r="1332">
      <c r="A1332" t="n">
        <v>169</v>
      </c>
      <c r="B1332" t="inlineStr">
        <is>
          <t>20604419175</t>
        </is>
      </c>
      <c r="C1332" t="inlineStr">
        <is>
          <t>ASOCIACIÓN DE PRODUCTORES ECOLÓGICOS DE LAS ZONAS ALTOANDINAS DE JUNÍN - APEZAJ</t>
        </is>
      </c>
      <c r="D1332" s="6" t="n">
        <v>2020</v>
      </c>
      <c r="E1332" t="n">
        <v>1</v>
      </c>
      <c r="F1332" t="inlineStr">
        <is>
          <t>PAC</t>
        </is>
      </c>
      <c r="G1332" s="4" t="n">
        <v>197</v>
      </c>
      <c r="H1332" s="4" t="n">
        <v>99</v>
      </c>
      <c r="I1332" s="4" t="n">
        <v>296</v>
      </c>
      <c r="J1332" s="4" t="n">
        <v>0</v>
      </c>
      <c r="K1332" s="4" t="n">
        <v>0</v>
      </c>
      <c r="L1332" s="3" t="n">
        <v>306114.21</v>
      </c>
      <c r="M1332" s="3" t="n">
        <v>0</v>
      </c>
      <c r="N1332" s="3" t="n">
        <v>306114.21</v>
      </c>
      <c r="O1332" s="4" t="str"/>
      <c r="P1332" s="4" t="str"/>
      <c r="Q1332" s="4" t="str"/>
      <c r="R1332" s="4" t="str"/>
      <c r="S1332" s="4" t="str"/>
      <c r="T1332" s="4" t="str"/>
      <c r="U1332" s="4" t="str"/>
      <c r="V1332" s="4" t="n">
        <v>1</v>
      </c>
    </row>
    <row r="1333">
      <c r="A1333" t="n">
        <v>169</v>
      </c>
      <c r="B1333" t="inlineStr">
        <is>
          <t>20604419175</t>
        </is>
      </c>
      <c r="C1333" t="inlineStr">
        <is>
          <t>ASOCIACIÓN DE PRODUCTORES ECOLÓGICOS DE LAS ZONAS ALTOANDINAS DE JUNÍN - APEZAJ</t>
        </is>
      </c>
      <c r="D1333" s="6" t="n">
        <v>2021</v>
      </c>
      <c r="E1333" t="n">
        <v>1</v>
      </c>
      <c r="F1333" t="inlineStr">
        <is>
          <t>PAC</t>
        </is>
      </c>
      <c r="G1333" s="4" t="n">
        <v>148</v>
      </c>
      <c r="H1333" s="4" t="n">
        <v>58</v>
      </c>
      <c r="I1333" s="4" t="n">
        <v>206</v>
      </c>
      <c r="J1333" s="4" t="n">
        <v>45</v>
      </c>
      <c r="K1333" s="4" t="n">
        <v>1</v>
      </c>
      <c r="L1333" s="3" t="n">
        <v>316195.8</v>
      </c>
      <c r="M1333" s="3" t="n">
        <v>0</v>
      </c>
      <c r="N1333" s="3" t="n">
        <v>316195.8</v>
      </c>
      <c r="O1333" s="4" t="str"/>
      <c r="P1333" s="4" t="str"/>
      <c r="Q1333" s="4" t="str"/>
      <c r="R1333" s="4" t="str"/>
      <c r="S1333" s="4" t="str"/>
      <c r="T1333" s="4" t="str"/>
      <c r="U1333" s="4" t="str"/>
      <c r="V1333" s="4" t="n">
        <v>1</v>
      </c>
    </row>
    <row r="1334">
      <c r="A1334" t="n">
        <v>169</v>
      </c>
      <c r="B1334" t="inlineStr">
        <is>
          <t>20604419175</t>
        </is>
      </c>
      <c r="C1334" t="inlineStr">
        <is>
          <t>ASOCIACIÓN DE PRODUCTORES ECOLÓGICOS DE LAS ZONAS ALTOANDINAS DE JUNÍN - APEZAJ</t>
        </is>
      </c>
      <c r="D1334" s="6" t="n">
        <v>2022</v>
      </c>
      <c r="E1334" t="n">
        <v>1</v>
      </c>
      <c r="F1334" t="inlineStr">
        <is>
          <t>PAC</t>
        </is>
      </c>
      <c r="G1334" s="4" t="n">
        <v>148</v>
      </c>
      <c r="H1334" s="4" t="n">
        <v>58</v>
      </c>
      <c r="I1334" s="4" t="n">
        <v>206</v>
      </c>
      <c r="J1334" s="4" t="n">
        <v>33</v>
      </c>
      <c r="K1334" s="4" t="n">
        <v>2</v>
      </c>
      <c r="L1334" s="3" t="n">
        <v>169602.31</v>
      </c>
      <c r="M1334" s="3" t="n">
        <v>0</v>
      </c>
      <c r="N1334" s="3" t="n">
        <v>169602.31</v>
      </c>
      <c r="O1334" s="4" t="str"/>
      <c r="P1334" s="4" t="str"/>
      <c r="Q1334" s="4" t="str"/>
      <c r="R1334" s="4" t="str"/>
      <c r="S1334" s="4" t="str"/>
      <c r="T1334" s="4" t="str"/>
      <c r="U1334" s="4" t="str"/>
      <c r="V1334" s="4" t="n">
        <v>1</v>
      </c>
    </row>
    <row r="1335">
      <c r="A1335" t="n">
        <v>169</v>
      </c>
      <c r="B1335" t="inlineStr">
        <is>
          <t>20604419175</t>
        </is>
      </c>
      <c r="C1335" t="inlineStr">
        <is>
          <t>ASOCIACIÓN DE PRODUCTORES ECOLÓGICOS DE LAS ZONAS ALTOANDINAS DE JUNÍN - APEZAJ</t>
        </is>
      </c>
      <c r="D1335" s="6" t="n">
        <v>2023</v>
      </c>
      <c r="E1335" t="n">
        <v>1</v>
      </c>
      <c r="F1335" t="inlineStr">
        <is>
          <t>PAC</t>
        </is>
      </c>
      <c r="G1335" s="4" t="n">
        <v>148</v>
      </c>
      <c r="H1335" s="4" t="n">
        <v>58</v>
      </c>
      <c r="I1335" s="4" t="n">
        <v>206</v>
      </c>
      <c r="J1335" s="4" t="n">
        <v>37</v>
      </c>
      <c r="K1335" s="4" t="n">
        <v>3</v>
      </c>
      <c r="L1335" s="3" t="n">
        <v>445342.5</v>
      </c>
      <c r="M1335" s="3" t="n">
        <v>0</v>
      </c>
      <c r="N1335" s="3" t="n">
        <v>445342.5</v>
      </c>
      <c r="O1335" s="4" t="n">
        <v>0</v>
      </c>
      <c r="P1335" s="4" t="n">
        <v>412342.5</v>
      </c>
      <c r="Q1335" s="4" t="n">
        <v>0</v>
      </c>
      <c r="R1335" s="4" t="n">
        <v>33000</v>
      </c>
      <c r="S1335" s="4" t="n">
        <v>0</v>
      </c>
      <c r="T1335" s="4" t="n">
        <v>0</v>
      </c>
      <c r="U1335" s="4" t="n">
        <v>445342.5</v>
      </c>
      <c r="V1335" s="4" t="n">
        <v>1</v>
      </c>
    </row>
    <row r="1336">
      <c r="A1336" t="n">
        <v>169</v>
      </c>
      <c r="B1336" t="inlineStr">
        <is>
          <t>20604419175</t>
        </is>
      </c>
      <c r="C1336" t="inlineStr">
        <is>
          <t>ASOCIACIÓN DE PRODUCTORES ECOLÓGICOS DE LAS ZONAS ALTOANDINAS DE JUNÍN - APEZAJ</t>
        </is>
      </c>
      <c r="D1336" s="6" t="n">
        <v>2024</v>
      </c>
      <c r="F1336" t="inlineStr">
        <is>
          <t>PAC</t>
        </is>
      </c>
      <c r="G1336" s="4" t="n">
        <v>0</v>
      </c>
      <c r="H1336" s="4" t="n">
        <v>0</v>
      </c>
      <c r="I1336" s="4" t="n">
        <v>0</v>
      </c>
      <c r="J1336" s="4" t="n">
        <v>0</v>
      </c>
      <c r="K1336" s="4" t="n">
        <v>0</v>
      </c>
      <c r="L1336" s="3" t="n">
        <v>0</v>
      </c>
      <c r="M1336" s="3" t="n">
        <v>0</v>
      </c>
      <c r="N1336" s="3" t="n">
        <v>0</v>
      </c>
      <c r="O1336" s="4" t="n">
        <v>0</v>
      </c>
      <c r="P1336" s="4" t="n">
        <v>0</v>
      </c>
      <c r="Q1336" s="4" t="str"/>
      <c r="R1336" s="4" t="n">
        <v>0</v>
      </c>
      <c r="S1336" s="4" t="n">
        <v>0</v>
      </c>
      <c r="T1336" s="4" t="n">
        <v>0</v>
      </c>
      <c r="U1336" s="4" t="n">
        <v>0</v>
      </c>
      <c r="V1336" s="4" t="n">
        <v>1</v>
      </c>
    </row>
    <row r="1337">
      <c r="A1337" t="n">
        <v>169</v>
      </c>
      <c r="B1337" t="inlineStr">
        <is>
          <t>20604419175</t>
        </is>
      </c>
      <c r="C1337" t="inlineStr">
        <is>
          <t>ASOCIACIÓN DE PRODUCTORES ECOLÓGICOS DE LAS ZONAS ALTOANDINAS DE JUNÍN - APEZAJ</t>
        </is>
      </c>
      <c r="D1337" s="6" t="n">
        <v>2025</v>
      </c>
      <c r="F1337" t="inlineStr">
        <is>
          <t>PAC</t>
        </is>
      </c>
      <c r="G1337" s="4" t="n">
        <v>0</v>
      </c>
      <c r="H1337" s="4" t="n">
        <v>0</v>
      </c>
      <c r="I1337" s="4" t="n">
        <v>0</v>
      </c>
      <c r="J1337" s="4" t="n">
        <v>0</v>
      </c>
      <c r="K1337" s="4" t="n">
        <v>0</v>
      </c>
      <c r="L1337" s="3" t="n">
        <v>0</v>
      </c>
      <c r="M1337" s="3" t="n">
        <v>0</v>
      </c>
      <c r="N1337" s="3" t="n">
        <v>0</v>
      </c>
      <c r="O1337" s="4" t="n">
        <v>0</v>
      </c>
      <c r="P1337" s="4" t="n">
        <v>0</v>
      </c>
      <c r="Q1337" s="4" t="str"/>
      <c r="R1337" s="4" t="n">
        <v>0</v>
      </c>
      <c r="S1337" s="4" t="n">
        <v>0</v>
      </c>
      <c r="T1337" s="4" t="n">
        <v>0</v>
      </c>
      <c r="U1337" s="4" t="n">
        <v>0</v>
      </c>
      <c r="V1337" s="4" t="n">
        <v>1</v>
      </c>
    </row>
    <row r="1338">
      <c r="A1338" t="n">
        <v>170</v>
      </c>
      <c r="B1338" t="inlineStr">
        <is>
          <t>20568733411</t>
        </is>
      </c>
      <c r="C1338" t="inlineStr">
        <is>
          <t>ASOCIACIÓN DE PRODUCTORES "PIÑAS EL SAMAÑU"</t>
        </is>
      </c>
      <c r="D1338" s="6" t="n">
        <v>2018</v>
      </c>
      <c r="F1338" t="inlineStr">
        <is>
          <t>PAC</t>
        </is>
      </c>
      <c r="G1338" s="4" t="str"/>
      <c r="H1338" s="4" t="str"/>
      <c r="I1338" s="4" t="n">
        <v>0</v>
      </c>
      <c r="J1338" s="4" t="str"/>
      <c r="K1338" s="4" t="str"/>
      <c r="L1338" s="3" t="str"/>
      <c r="M1338" s="3" t="str"/>
      <c r="N1338" s="3" t="n">
        <v>0</v>
      </c>
      <c r="O1338" s="4" t="str"/>
      <c r="P1338" s="4" t="str"/>
      <c r="Q1338" s="4" t="str"/>
      <c r="R1338" s="4" t="str"/>
      <c r="S1338" s="4" t="str"/>
      <c r="T1338" s="4" t="str"/>
      <c r="U1338" s="4" t="str"/>
      <c r="V1338" s="4" t="n">
        <v>1</v>
      </c>
    </row>
    <row r="1339">
      <c r="A1339" t="n">
        <v>170</v>
      </c>
      <c r="B1339" t="inlineStr">
        <is>
          <t>20568733411</t>
        </is>
      </c>
      <c r="C1339" t="inlineStr">
        <is>
          <t>ASOCIACIÓN DE PRODUCTORES "PIÑAS EL SAMAÑU"</t>
        </is>
      </c>
      <c r="D1339" s="6" t="n">
        <v>2019</v>
      </c>
      <c r="E1339" t="n">
        <v>1</v>
      </c>
      <c r="F1339" t="inlineStr">
        <is>
          <t>PAC</t>
        </is>
      </c>
      <c r="G1339" s="4" t="n">
        <v>18</v>
      </c>
      <c r="H1339" s="4" t="n">
        <v>4</v>
      </c>
      <c r="I1339" s="4" t="n">
        <v>22</v>
      </c>
      <c r="J1339" s="4" t="str"/>
      <c r="K1339" s="4" t="str"/>
      <c r="L1339" s="3" t="n">
        <v>96115</v>
      </c>
      <c r="M1339" s="3" t="n">
        <v>0</v>
      </c>
      <c r="N1339" s="3" t="n">
        <v>96115</v>
      </c>
      <c r="O1339" s="4" t="str"/>
      <c r="P1339" s="4" t="str"/>
      <c r="Q1339" s="4" t="str"/>
      <c r="R1339" s="4" t="str"/>
      <c r="S1339" s="4" t="str"/>
      <c r="T1339" s="4" t="str"/>
      <c r="U1339" s="4" t="str"/>
      <c r="V1339" s="4" t="n">
        <v>1</v>
      </c>
    </row>
    <row r="1340">
      <c r="A1340" t="n">
        <v>170</v>
      </c>
      <c r="B1340" t="inlineStr">
        <is>
          <t>20568733411</t>
        </is>
      </c>
      <c r="C1340" t="inlineStr">
        <is>
          <t>ASOCIACIÓN DE PRODUCTORES "PIÑAS EL SAMAÑU"</t>
        </is>
      </c>
      <c r="D1340" s="6" t="n">
        <v>2020</v>
      </c>
      <c r="E1340" t="n">
        <v>1</v>
      </c>
      <c r="F1340" t="inlineStr">
        <is>
          <t>PAC</t>
        </is>
      </c>
      <c r="G1340" s="4" t="n">
        <v>18</v>
      </c>
      <c r="H1340" s="4" t="n">
        <v>4</v>
      </c>
      <c r="I1340" s="4" t="n">
        <v>22</v>
      </c>
      <c r="J1340" s="4" t="n">
        <v>0</v>
      </c>
      <c r="K1340" s="4" t="n">
        <v>2</v>
      </c>
      <c r="L1340" s="3" t="n">
        <v>56565</v>
      </c>
      <c r="M1340" s="3" t="n">
        <v>0</v>
      </c>
      <c r="N1340" s="3" t="n">
        <v>56565</v>
      </c>
      <c r="O1340" s="4" t="str"/>
      <c r="P1340" s="4" t="str"/>
      <c r="Q1340" s="4" t="str"/>
      <c r="R1340" s="4" t="str"/>
      <c r="S1340" s="4" t="str"/>
      <c r="T1340" s="4" t="str"/>
      <c r="U1340" s="4" t="str"/>
      <c r="V1340" s="4" t="n">
        <v>1</v>
      </c>
    </row>
    <row r="1341">
      <c r="A1341" t="n">
        <v>170</v>
      </c>
      <c r="B1341" t="inlineStr">
        <is>
          <t>20568733411</t>
        </is>
      </c>
      <c r="C1341" t="inlineStr">
        <is>
          <t>ASOCIACIÓN DE PRODUCTORES "PIÑAS EL SAMAÑU"</t>
        </is>
      </c>
      <c r="D1341" s="6" t="n">
        <v>2021</v>
      </c>
      <c r="F1341" t="inlineStr">
        <is>
          <t>PAC</t>
        </is>
      </c>
      <c r="G1341" s="4" t="n">
        <v>0</v>
      </c>
      <c r="H1341" s="4" t="n">
        <v>0</v>
      </c>
      <c r="I1341" s="4" t="n">
        <v>0</v>
      </c>
      <c r="J1341" s="4" t="n">
        <v>0</v>
      </c>
      <c r="K1341" s="4" t="n">
        <v>0</v>
      </c>
      <c r="L1341" s="3" t="n">
        <v>0</v>
      </c>
      <c r="M1341" s="3" t="n">
        <v>0</v>
      </c>
      <c r="N1341" s="3" t="n">
        <v>0</v>
      </c>
      <c r="O1341" s="4" t="str"/>
      <c r="P1341" s="4" t="str"/>
      <c r="Q1341" s="4" t="str"/>
      <c r="R1341" s="4" t="str"/>
      <c r="S1341" s="4" t="str"/>
      <c r="T1341" s="4" t="str"/>
      <c r="U1341" s="4" t="str"/>
      <c r="V1341" s="4" t="n">
        <v>1</v>
      </c>
    </row>
    <row r="1342">
      <c r="A1342" t="n">
        <v>170</v>
      </c>
      <c r="B1342" t="inlineStr">
        <is>
          <t>20568733411</t>
        </is>
      </c>
      <c r="C1342" t="inlineStr">
        <is>
          <t>ASOCIACIÓN DE PRODUCTORES "PIÑAS EL SAMAÑU"</t>
        </is>
      </c>
      <c r="D1342" s="6" t="n">
        <v>2022</v>
      </c>
      <c r="F1342" t="inlineStr">
        <is>
          <t>PAC</t>
        </is>
      </c>
      <c r="G1342" s="4" t="n">
        <v>0</v>
      </c>
      <c r="H1342" s="4" t="n">
        <v>0</v>
      </c>
      <c r="I1342" s="4" t="n">
        <v>0</v>
      </c>
      <c r="J1342" s="4" t="n">
        <v>0</v>
      </c>
      <c r="K1342" s="4" t="n">
        <v>0</v>
      </c>
      <c r="L1342" s="3" t="n">
        <v>0</v>
      </c>
      <c r="M1342" s="3" t="n">
        <v>0</v>
      </c>
      <c r="N1342" s="3" t="n">
        <v>0</v>
      </c>
      <c r="O1342" s="4" t="str"/>
      <c r="P1342" s="4" t="str"/>
      <c r="Q1342" s="4" t="str"/>
      <c r="R1342" s="4" t="str"/>
      <c r="S1342" s="4" t="str"/>
      <c r="T1342" s="4" t="str"/>
      <c r="U1342" s="4" t="str"/>
      <c r="V1342" s="4" t="n">
        <v>1</v>
      </c>
    </row>
    <row r="1343">
      <c r="A1343" t="n">
        <v>170</v>
      </c>
      <c r="B1343" t="inlineStr">
        <is>
          <t>20568733411</t>
        </is>
      </c>
      <c r="C1343" t="inlineStr">
        <is>
          <t>ASOCIACIÓN DE PRODUCTORES "PIÑAS EL SAMAÑU"</t>
        </is>
      </c>
      <c r="D1343" s="6" t="n">
        <v>2023</v>
      </c>
      <c r="F1343" t="inlineStr">
        <is>
          <t>PAC</t>
        </is>
      </c>
      <c r="G1343" s="4" t="n">
        <v>0</v>
      </c>
      <c r="H1343" s="4" t="n">
        <v>0</v>
      </c>
      <c r="I1343" s="4" t="n">
        <v>0</v>
      </c>
      <c r="J1343" s="4" t="n">
        <v>0</v>
      </c>
      <c r="K1343" s="4" t="n">
        <v>0</v>
      </c>
      <c r="L1343" s="3" t="n">
        <v>0</v>
      </c>
      <c r="M1343" s="3" t="n">
        <v>0</v>
      </c>
      <c r="N1343" s="3" t="n">
        <v>0</v>
      </c>
      <c r="O1343" s="4" t="n">
        <v>0</v>
      </c>
      <c r="P1343" s="4" t="n">
        <v>0</v>
      </c>
      <c r="Q1343" s="4" t="n">
        <v>0</v>
      </c>
      <c r="R1343" s="4" t="n">
        <v>0</v>
      </c>
      <c r="S1343" s="4" t="n">
        <v>0</v>
      </c>
      <c r="T1343" s="4" t="n">
        <v>0</v>
      </c>
      <c r="U1343" s="4" t="n">
        <v>0</v>
      </c>
      <c r="V1343" s="4" t="n">
        <v>1</v>
      </c>
    </row>
    <row r="1344">
      <c r="A1344" t="n">
        <v>170</v>
      </c>
      <c r="B1344" t="inlineStr">
        <is>
          <t>20568733411</t>
        </is>
      </c>
      <c r="C1344" t="inlineStr">
        <is>
          <t>ASOCIACIÓN DE PRODUCTORES "PIÑAS EL SAMAÑU"</t>
        </is>
      </c>
      <c r="D1344" s="6" t="n">
        <v>2024</v>
      </c>
      <c r="F1344" t="inlineStr">
        <is>
          <t>PAC</t>
        </is>
      </c>
      <c r="G1344" s="4" t="n">
        <v>0</v>
      </c>
      <c r="H1344" s="4" t="n">
        <v>0</v>
      </c>
      <c r="I1344" s="4" t="n">
        <v>0</v>
      </c>
      <c r="J1344" s="4" t="n">
        <v>0</v>
      </c>
      <c r="K1344" s="4" t="n">
        <v>0</v>
      </c>
      <c r="L1344" s="3" t="n">
        <v>0</v>
      </c>
      <c r="M1344" s="3" t="n">
        <v>0</v>
      </c>
      <c r="N1344" s="3" t="n">
        <v>0</v>
      </c>
      <c r="O1344" s="4" t="n">
        <v>0</v>
      </c>
      <c r="P1344" s="4" t="n">
        <v>0</v>
      </c>
      <c r="Q1344" s="4" t="str"/>
      <c r="R1344" s="4" t="n">
        <v>0</v>
      </c>
      <c r="S1344" s="4" t="n">
        <v>0</v>
      </c>
      <c r="T1344" s="4" t="n">
        <v>0</v>
      </c>
      <c r="U1344" s="4" t="n">
        <v>0</v>
      </c>
      <c r="V1344" s="4" t="n">
        <v>1</v>
      </c>
    </row>
    <row r="1345">
      <c r="A1345" t="n">
        <v>170</v>
      </c>
      <c r="B1345" t="inlineStr">
        <is>
          <t>20568733411</t>
        </is>
      </c>
      <c r="C1345" t="inlineStr">
        <is>
          <t>ASOCIACIÓN DE PRODUCTORES "PIÑAS EL SAMAÑU"</t>
        </is>
      </c>
      <c r="D1345" s="6" t="n">
        <v>2025</v>
      </c>
      <c r="F1345" t="inlineStr">
        <is>
          <t>PAC</t>
        </is>
      </c>
      <c r="G1345" s="4" t="n">
        <v>0</v>
      </c>
      <c r="H1345" s="4" t="n">
        <v>0</v>
      </c>
      <c r="I1345" s="4" t="n">
        <v>0</v>
      </c>
      <c r="J1345" s="4" t="n">
        <v>0</v>
      </c>
      <c r="K1345" s="4" t="n">
        <v>0</v>
      </c>
      <c r="L1345" s="3" t="n">
        <v>0</v>
      </c>
      <c r="M1345" s="3" t="n">
        <v>0</v>
      </c>
      <c r="N1345" s="3" t="n">
        <v>0</v>
      </c>
      <c r="O1345" s="4" t="n">
        <v>0</v>
      </c>
      <c r="P1345" s="4" t="n">
        <v>0</v>
      </c>
      <c r="Q1345" s="4" t="str"/>
      <c r="R1345" s="4" t="n">
        <v>0</v>
      </c>
      <c r="S1345" s="4" t="n">
        <v>0</v>
      </c>
      <c r="T1345" s="4" t="n">
        <v>0</v>
      </c>
      <c r="U1345" s="4" t="n">
        <v>0</v>
      </c>
      <c r="V1345" s="4" t="n">
        <v>1</v>
      </c>
    </row>
    <row r="1346">
      <c r="A1346" t="n">
        <v>171</v>
      </c>
      <c r="B1346" t="inlineStr">
        <is>
          <t>20486876019</t>
        </is>
      </c>
      <c r="C1346" t="inlineStr">
        <is>
          <t>COOPERATIVA AGRO ECOLOGICA INDUSTRIAL MAZAMARI</t>
        </is>
      </c>
      <c r="D1346" s="6" t="n">
        <v>2018</v>
      </c>
      <c r="F1346" t="inlineStr">
        <is>
          <t>PAC</t>
        </is>
      </c>
      <c r="G1346" s="4" t="str"/>
      <c r="H1346" s="4" t="str"/>
      <c r="I1346" s="4" t="n">
        <v>0</v>
      </c>
      <c r="J1346" s="4" t="str"/>
      <c r="K1346" s="4" t="str"/>
      <c r="L1346" s="3" t="str"/>
      <c r="M1346" s="3" t="str"/>
      <c r="N1346" s="3" t="n">
        <v>0</v>
      </c>
      <c r="O1346" s="4" t="str"/>
      <c r="P1346" s="4" t="str"/>
      <c r="Q1346" s="4" t="str"/>
      <c r="R1346" s="4" t="str"/>
      <c r="S1346" s="4" t="str"/>
      <c r="T1346" s="4" t="str"/>
      <c r="U1346" s="4" t="str"/>
      <c r="V1346" s="4" t="n">
        <v>1</v>
      </c>
    </row>
    <row r="1347">
      <c r="A1347" t="n">
        <v>171</v>
      </c>
      <c r="B1347" t="inlineStr">
        <is>
          <t>20486876019</t>
        </is>
      </c>
      <c r="C1347" t="inlineStr">
        <is>
          <t>COOPERATIVA AGRO ECOLOGICA INDUSTRIAL MAZAMARI</t>
        </is>
      </c>
      <c r="D1347" s="6" t="n">
        <v>2019</v>
      </c>
      <c r="E1347" t="n">
        <v>1</v>
      </c>
      <c r="F1347" t="inlineStr">
        <is>
          <t>PAC</t>
        </is>
      </c>
      <c r="G1347" s="4" t="n">
        <v>0</v>
      </c>
      <c r="H1347" s="4" t="n">
        <v>0</v>
      </c>
      <c r="I1347" s="4" t="n">
        <v>0</v>
      </c>
      <c r="J1347" s="4" t="str"/>
      <c r="K1347" s="4" t="str"/>
      <c r="L1347" s="3" t="n">
        <v>0</v>
      </c>
      <c r="M1347" s="3" t="n">
        <v>0</v>
      </c>
      <c r="N1347" s="3" t="n">
        <v>0</v>
      </c>
      <c r="O1347" s="4" t="str"/>
      <c r="P1347" s="4" t="str"/>
      <c r="Q1347" s="4" t="str"/>
      <c r="R1347" s="4" t="str"/>
      <c r="S1347" s="4" t="str"/>
      <c r="T1347" s="4" t="str"/>
      <c r="U1347" s="4" t="str"/>
      <c r="V1347" s="4" t="n">
        <v>1</v>
      </c>
    </row>
    <row r="1348">
      <c r="A1348" t="n">
        <v>171</v>
      </c>
      <c r="B1348" t="inlineStr">
        <is>
          <t>20486876019</t>
        </is>
      </c>
      <c r="C1348" t="inlineStr">
        <is>
          <t>COOPERATIVA AGRO ECOLOGICA INDUSTRIAL MAZAMARI</t>
        </is>
      </c>
      <c r="D1348" s="6" t="n">
        <v>2020</v>
      </c>
      <c r="F1348" t="inlineStr">
        <is>
          <t>PAC</t>
        </is>
      </c>
      <c r="G1348" s="4" t="n">
        <v>0</v>
      </c>
      <c r="H1348" s="4" t="n">
        <v>0</v>
      </c>
      <c r="I1348" s="4" t="n">
        <v>0</v>
      </c>
      <c r="J1348" s="4" t="n">
        <v>0</v>
      </c>
      <c r="K1348" s="4" t="n">
        <v>0</v>
      </c>
      <c r="L1348" s="3" t="n">
        <v>0</v>
      </c>
      <c r="M1348" s="3" t="n">
        <v>0</v>
      </c>
      <c r="N1348" s="3" t="n">
        <v>0</v>
      </c>
      <c r="O1348" s="4" t="str"/>
      <c r="P1348" s="4" t="str"/>
      <c r="Q1348" s="4" t="str"/>
      <c r="R1348" s="4" t="str"/>
      <c r="S1348" s="4" t="str"/>
      <c r="T1348" s="4" t="str"/>
      <c r="U1348" s="4" t="str"/>
      <c r="V1348" s="4" t="n">
        <v>1</v>
      </c>
    </row>
    <row r="1349">
      <c r="A1349" t="n">
        <v>171</v>
      </c>
      <c r="B1349" t="inlineStr">
        <is>
          <t>20486876019</t>
        </is>
      </c>
      <c r="C1349" t="inlineStr">
        <is>
          <t>COOPERATIVA AGRO ECOLOGICA INDUSTRIAL MAZAMARI</t>
        </is>
      </c>
      <c r="D1349" s="6" t="n">
        <v>2021</v>
      </c>
      <c r="F1349" t="inlineStr">
        <is>
          <t>PAC</t>
        </is>
      </c>
      <c r="G1349" s="4" t="n">
        <v>0</v>
      </c>
      <c r="H1349" s="4" t="n">
        <v>0</v>
      </c>
      <c r="I1349" s="4" t="n">
        <v>0</v>
      </c>
      <c r="J1349" s="4" t="n">
        <v>0</v>
      </c>
      <c r="K1349" s="4" t="n">
        <v>0</v>
      </c>
      <c r="L1349" s="3" t="n">
        <v>0</v>
      </c>
      <c r="M1349" s="3" t="n">
        <v>0</v>
      </c>
      <c r="N1349" s="3" t="n">
        <v>0</v>
      </c>
      <c r="O1349" s="4" t="str"/>
      <c r="P1349" s="4" t="str"/>
      <c r="Q1349" s="4" t="str"/>
      <c r="R1349" s="4" t="str"/>
      <c r="S1349" s="4" t="str"/>
      <c r="T1349" s="4" t="str"/>
      <c r="U1349" s="4" t="str"/>
      <c r="V1349" s="4" t="n">
        <v>1</v>
      </c>
    </row>
    <row r="1350">
      <c r="A1350" t="n">
        <v>171</v>
      </c>
      <c r="B1350" t="inlineStr">
        <is>
          <t>20486876019</t>
        </is>
      </c>
      <c r="C1350" t="inlineStr">
        <is>
          <t>COOPERATIVA AGRO ECOLOGICA INDUSTRIAL MAZAMARI</t>
        </is>
      </c>
      <c r="D1350" s="6" t="n">
        <v>2022</v>
      </c>
      <c r="F1350" t="inlineStr">
        <is>
          <t>PAC</t>
        </is>
      </c>
      <c r="G1350" s="4" t="n">
        <v>0</v>
      </c>
      <c r="H1350" s="4" t="n">
        <v>0</v>
      </c>
      <c r="I1350" s="4" t="n">
        <v>0</v>
      </c>
      <c r="J1350" s="4" t="n">
        <v>0</v>
      </c>
      <c r="K1350" s="4" t="n">
        <v>0</v>
      </c>
      <c r="L1350" s="3" t="n">
        <v>0</v>
      </c>
      <c r="M1350" s="3" t="n">
        <v>0</v>
      </c>
      <c r="N1350" s="3" t="n">
        <v>0</v>
      </c>
      <c r="O1350" s="4" t="str"/>
      <c r="P1350" s="4" t="str"/>
      <c r="Q1350" s="4" t="str"/>
      <c r="R1350" s="4" t="str"/>
      <c r="S1350" s="4" t="str"/>
      <c r="T1350" s="4" t="str"/>
      <c r="U1350" s="4" t="str"/>
      <c r="V1350" s="4" t="n">
        <v>1</v>
      </c>
    </row>
    <row r="1351">
      <c r="A1351" t="n">
        <v>171</v>
      </c>
      <c r="B1351" t="inlineStr">
        <is>
          <t>20486876019</t>
        </is>
      </c>
      <c r="C1351" t="inlineStr">
        <is>
          <t>COOPERATIVA AGRO ECOLOGICA INDUSTRIAL MAZAMARI</t>
        </is>
      </c>
      <c r="D1351" s="6" t="n">
        <v>2023</v>
      </c>
      <c r="F1351" t="inlineStr">
        <is>
          <t>PAC</t>
        </is>
      </c>
      <c r="G1351" s="4" t="n">
        <v>0</v>
      </c>
      <c r="H1351" s="4" t="n">
        <v>0</v>
      </c>
      <c r="I1351" s="4" t="n">
        <v>0</v>
      </c>
      <c r="J1351" s="4" t="n">
        <v>0</v>
      </c>
      <c r="K1351" s="4" t="n">
        <v>0</v>
      </c>
      <c r="L1351" s="3" t="n">
        <v>0</v>
      </c>
      <c r="M1351" s="3" t="n">
        <v>0</v>
      </c>
      <c r="N1351" s="3" t="n">
        <v>0</v>
      </c>
      <c r="O1351" s="4" t="n">
        <v>0</v>
      </c>
      <c r="P1351" s="4" t="n">
        <v>0</v>
      </c>
      <c r="Q1351" s="4" t="n">
        <v>0</v>
      </c>
      <c r="R1351" s="4" t="n">
        <v>0</v>
      </c>
      <c r="S1351" s="4" t="n">
        <v>0</v>
      </c>
      <c r="T1351" s="4" t="n">
        <v>0</v>
      </c>
      <c r="U1351" s="4" t="n">
        <v>0</v>
      </c>
      <c r="V1351" s="4" t="n">
        <v>1</v>
      </c>
    </row>
    <row r="1352">
      <c r="A1352" t="n">
        <v>171</v>
      </c>
      <c r="B1352" t="inlineStr">
        <is>
          <t>20486876019</t>
        </is>
      </c>
      <c r="C1352" t="inlineStr">
        <is>
          <t>COOPERATIVA AGRO ECOLOGICA INDUSTRIAL MAZAMARI</t>
        </is>
      </c>
      <c r="D1352" s="6" t="n">
        <v>2024</v>
      </c>
      <c r="F1352" t="inlineStr">
        <is>
          <t>PAC</t>
        </is>
      </c>
      <c r="G1352" s="4" t="n">
        <v>0</v>
      </c>
      <c r="H1352" s="4" t="n">
        <v>0</v>
      </c>
      <c r="I1352" s="4" t="n">
        <v>0</v>
      </c>
      <c r="J1352" s="4" t="n">
        <v>0</v>
      </c>
      <c r="K1352" s="4" t="n">
        <v>0</v>
      </c>
      <c r="L1352" s="3" t="n">
        <v>0</v>
      </c>
      <c r="M1352" s="3" t="n">
        <v>0</v>
      </c>
      <c r="N1352" s="3" t="n">
        <v>0</v>
      </c>
      <c r="O1352" s="4" t="n">
        <v>0</v>
      </c>
      <c r="P1352" s="4" t="n">
        <v>0</v>
      </c>
      <c r="Q1352" s="4" t="str"/>
      <c r="R1352" s="4" t="n">
        <v>0</v>
      </c>
      <c r="S1352" s="4" t="n">
        <v>0</v>
      </c>
      <c r="T1352" s="4" t="n">
        <v>0</v>
      </c>
      <c r="U1352" s="4" t="n">
        <v>0</v>
      </c>
      <c r="V1352" s="4" t="n">
        <v>1</v>
      </c>
    </row>
    <row r="1353">
      <c r="A1353" t="n">
        <v>171</v>
      </c>
      <c r="B1353" t="inlineStr">
        <is>
          <t>20486876019</t>
        </is>
      </c>
      <c r="C1353" t="inlineStr">
        <is>
          <t>COOPERATIVA AGRO ECOLOGICA INDUSTRIAL MAZAMARI</t>
        </is>
      </c>
      <c r="D1353" s="6" t="n">
        <v>2025</v>
      </c>
      <c r="F1353" t="inlineStr">
        <is>
          <t>PAC</t>
        </is>
      </c>
      <c r="G1353" s="4" t="n">
        <v>0</v>
      </c>
      <c r="H1353" s="4" t="n">
        <v>0</v>
      </c>
      <c r="I1353" s="4" t="n">
        <v>0</v>
      </c>
      <c r="J1353" s="4" t="n">
        <v>0</v>
      </c>
      <c r="K1353" s="4" t="n">
        <v>0</v>
      </c>
      <c r="L1353" s="3" t="n">
        <v>0</v>
      </c>
      <c r="M1353" s="3" t="n">
        <v>0</v>
      </c>
      <c r="N1353" s="3" t="n">
        <v>0</v>
      </c>
      <c r="O1353" s="4" t="n">
        <v>0</v>
      </c>
      <c r="P1353" s="4" t="n">
        <v>0</v>
      </c>
      <c r="Q1353" s="4" t="str"/>
      <c r="R1353" s="4" t="n">
        <v>0</v>
      </c>
      <c r="S1353" s="4" t="n">
        <v>0</v>
      </c>
      <c r="T1353" s="4" t="n">
        <v>0</v>
      </c>
      <c r="U1353" s="4" t="n">
        <v>0</v>
      </c>
      <c r="V1353" s="4" t="n">
        <v>1</v>
      </c>
    </row>
    <row r="1354">
      <c r="A1354" t="n">
        <v>172</v>
      </c>
      <c r="B1354" t="inlineStr">
        <is>
          <t>20568858621</t>
        </is>
      </c>
      <c r="C1354" t="inlineStr">
        <is>
          <t>CENTRAL DE ORGANIZACIONES PRODUCTORAS DE CITRICOS DE LA PROVINCIA DE SATIPO</t>
        </is>
      </c>
      <c r="D1354" s="6" t="n">
        <v>2018</v>
      </c>
      <c r="E1354" t="n">
        <v>1</v>
      </c>
      <c r="F1354" t="inlineStr">
        <is>
          <t>PAC</t>
        </is>
      </c>
      <c r="G1354" s="4" t="str"/>
      <c r="H1354" s="4" t="str"/>
      <c r="I1354" s="4" t="n">
        <v>1490</v>
      </c>
      <c r="J1354" s="4" t="str"/>
      <c r="K1354" s="4" t="str"/>
      <c r="L1354" s="3" t="str"/>
      <c r="M1354" s="3" t="str"/>
      <c r="N1354" s="3" t="n">
        <v>0</v>
      </c>
      <c r="O1354" s="4" t="str"/>
      <c r="P1354" s="4" t="str"/>
      <c r="Q1354" s="4" t="str"/>
      <c r="R1354" s="4" t="str"/>
      <c r="S1354" s="4" t="str"/>
      <c r="T1354" s="4" t="str"/>
      <c r="U1354" s="4" t="str"/>
      <c r="V1354" s="4" t="n">
        <v>1</v>
      </c>
    </row>
    <row r="1355">
      <c r="A1355" t="n">
        <v>172</v>
      </c>
      <c r="B1355" t="inlineStr">
        <is>
          <t>20568858621</t>
        </is>
      </c>
      <c r="C1355" t="inlineStr">
        <is>
          <t>CENTRAL DE ORGANIZACIONES PRODUCTORAS DE CITRICOS DE LA PROVINCIA DE SATIPO</t>
        </is>
      </c>
      <c r="D1355" s="6" t="n">
        <v>2019</v>
      </c>
      <c r="E1355" t="n">
        <v>1</v>
      </c>
      <c r="F1355" t="inlineStr">
        <is>
          <t>PAC</t>
        </is>
      </c>
      <c r="G1355" s="4" t="n">
        <v>0</v>
      </c>
      <c r="H1355" s="4" t="n">
        <v>0</v>
      </c>
      <c r="I1355" s="4" t="n">
        <v>0</v>
      </c>
      <c r="J1355" s="4" t="str"/>
      <c r="K1355" s="4" t="str"/>
      <c r="L1355" s="3" t="n">
        <v>0</v>
      </c>
      <c r="M1355" s="3" t="n">
        <v>0</v>
      </c>
      <c r="N1355" s="3" t="n">
        <v>0</v>
      </c>
      <c r="O1355" s="4" t="str"/>
      <c r="P1355" s="4" t="str"/>
      <c r="Q1355" s="4" t="str"/>
      <c r="R1355" s="4" t="str"/>
      <c r="S1355" s="4" t="str"/>
      <c r="T1355" s="4" t="str"/>
      <c r="U1355" s="4" t="str"/>
      <c r="V1355" s="4" t="n">
        <v>1</v>
      </c>
    </row>
    <row r="1356">
      <c r="A1356" t="n">
        <v>172</v>
      </c>
      <c r="B1356" t="inlineStr">
        <is>
          <t>20568858621</t>
        </is>
      </c>
      <c r="C1356" t="inlineStr">
        <is>
          <t>CENTRAL DE ORGANIZACIONES PRODUCTORAS DE CITRICOS DE LA PROVINCIA DE SATIPO</t>
        </is>
      </c>
      <c r="D1356" s="6" t="n">
        <v>2020</v>
      </c>
      <c r="F1356" t="inlineStr">
        <is>
          <t>PAC</t>
        </is>
      </c>
      <c r="G1356" s="4" t="n">
        <v>0</v>
      </c>
      <c r="H1356" s="4" t="n">
        <v>0</v>
      </c>
      <c r="I1356" s="4" t="n">
        <v>0</v>
      </c>
      <c r="J1356" s="4" t="n">
        <v>0</v>
      </c>
      <c r="K1356" s="4" t="n">
        <v>0</v>
      </c>
      <c r="L1356" s="3" t="n">
        <v>0</v>
      </c>
      <c r="M1356" s="3" t="n">
        <v>0</v>
      </c>
      <c r="N1356" s="3" t="n">
        <v>0</v>
      </c>
      <c r="O1356" s="4" t="str"/>
      <c r="P1356" s="4" t="str"/>
      <c r="Q1356" s="4" t="str"/>
      <c r="R1356" s="4" t="str"/>
      <c r="S1356" s="4" t="str"/>
      <c r="T1356" s="4" t="str"/>
      <c r="U1356" s="4" t="str"/>
      <c r="V1356" s="4" t="n">
        <v>1</v>
      </c>
    </row>
    <row r="1357">
      <c r="A1357" t="n">
        <v>172</v>
      </c>
      <c r="B1357" t="inlineStr">
        <is>
          <t>20568858621</t>
        </is>
      </c>
      <c r="C1357" t="inlineStr">
        <is>
          <t>CENTRAL DE ORGANIZACIONES PRODUCTORAS DE CITRICOS DE LA PROVINCIA DE SATIPO</t>
        </is>
      </c>
      <c r="D1357" s="6" t="n">
        <v>2021</v>
      </c>
      <c r="F1357" t="inlineStr">
        <is>
          <t>PAC</t>
        </is>
      </c>
      <c r="G1357" s="4" t="n">
        <v>0</v>
      </c>
      <c r="H1357" s="4" t="n">
        <v>0</v>
      </c>
      <c r="I1357" s="4" t="n">
        <v>0</v>
      </c>
      <c r="J1357" s="4" t="n">
        <v>0</v>
      </c>
      <c r="K1357" s="4" t="n">
        <v>0</v>
      </c>
      <c r="L1357" s="3" t="n">
        <v>0</v>
      </c>
      <c r="M1357" s="3" t="n">
        <v>0</v>
      </c>
      <c r="N1357" s="3" t="n">
        <v>0</v>
      </c>
      <c r="O1357" s="4" t="str"/>
      <c r="P1357" s="4" t="str"/>
      <c r="Q1357" s="4" t="str"/>
      <c r="R1357" s="4" t="str"/>
      <c r="S1357" s="4" t="str"/>
      <c r="T1357" s="4" t="str"/>
      <c r="U1357" s="4" t="str"/>
      <c r="V1357" s="4" t="n">
        <v>1</v>
      </c>
    </row>
    <row r="1358">
      <c r="A1358" t="n">
        <v>172</v>
      </c>
      <c r="B1358" t="inlineStr">
        <is>
          <t>20568858621</t>
        </is>
      </c>
      <c r="C1358" t="inlineStr">
        <is>
          <t>CENTRAL DE ORGANIZACIONES PRODUCTORAS DE CITRICOS DE LA PROVINCIA DE SATIPO</t>
        </is>
      </c>
      <c r="D1358" s="6" t="n">
        <v>2022</v>
      </c>
      <c r="F1358" t="inlineStr">
        <is>
          <t>PAC</t>
        </is>
      </c>
      <c r="G1358" s="4" t="n">
        <v>0</v>
      </c>
      <c r="H1358" s="4" t="n">
        <v>0</v>
      </c>
      <c r="I1358" s="4" t="n">
        <v>0</v>
      </c>
      <c r="J1358" s="4" t="n">
        <v>0</v>
      </c>
      <c r="K1358" s="4" t="n">
        <v>0</v>
      </c>
      <c r="L1358" s="3" t="n">
        <v>0</v>
      </c>
      <c r="M1358" s="3" t="n">
        <v>0</v>
      </c>
      <c r="N1358" s="3" t="n">
        <v>0</v>
      </c>
      <c r="O1358" s="4" t="str"/>
      <c r="P1358" s="4" t="str"/>
      <c r="Q1358" s="4" t="str"/>
      <c r="R1358" s="4" t="str"/>
      <c r="S1358" s="4" t="str"/>
      <c r="T1358" s="4" t="str"/>
      <c r="U1358" s="4" t="str"/>
      <c r="V1358" s="4" t="n">
        <v>1</v>
      </c>
    </row>
    <row r="1359">
      <c r="A1359" t="n">
        <v>172</v>
      </c>
      <c r="B1359" t="inlineStr">
        <is>
          <t>20568858621</t>
        </is>
      </c>
      <c r="C1359" t="inlineStr">
        <is>
          <t>CENTRAL DE ORGANIZACIONES PRODUCTORAS DE CITRICOS DE LA PROVINCIA DE SATIPO</t>
        </is>
      </c>
      <c r="D1359" s="6" t="n">
        <v>2023</v>
      </c>
      <c r="F1359" t="inlineStr">
        <is>
          <t>PAC</t>
        </is>
      </c>
      <c r="G1359" s="4" t="n">
        <v>0</v>
      </c>
      <c r="H1359" s="4" t="n">
        <v>0</v>
      </c>
      <c r="I1359" s="4" t="n">
        <v>0</v>
      </c>
      <c r="J1359" s="4" t="n">
        <v>0</v>
      </c>
      <c r="K1359" s="4" t="n">
        <v>0</v>
      </c>
      <c r="L1359" s="3" t="n">
        <v>0</v>
      </c>
      <c r="M1359" s="3" t="n">
        <v>0</v>
      </c>
      <c r="N1359" s="3" t="n">
        <v>0</v>
      </c>
      <c r="O1359" s="4" t="n">
        <v>0</v>
      </c>
      <c r="P1359" s="4" t="n">
        <v>0</v>
      </c>
      <c r="Q1359" s="4" t="n">
        <v>0</v>
      </c>
      <c r="R1359" s="4" t="n">
        <v>0</v>
      </c>
      <c r="S1359" s="4" t="n">
        <v>0</v>
      </c>
      <c r="T1359" s="4" t="n">
        <v>0</v>
      </c>
      <c r="U1359" s="4" t="n">
        <v>0</v>
      </c>
      <c r="V1359" s="4" t="n">
        <v>1</v>
      </c>
    </row>
    <row r="1360">
      <c r="A1360" t="n">
        <v>172</v>
      </c>
      <c r="B1360" t="inlineStr">
        <is>
          <t>20568858621</t>
        </is>
      </c>
      <c r="C1360" t="inlineStr">
        <is>
          <t>CENTRAL DE ORGANIZACIONES PRODUCTORAS DE CITRICOS DE LA PROVINCIA DE SATIPO</t>
        </is>
      </c>
      <c r="D1360" s="6" t="n">
        <v>2024</v>
      </c>
      <c r="F1360" t="inlineStr">
        <is>
          <t>PAC</t>
        </is>
      </c>
      <c r="G1360" s="4" t="n">
        <v>0</v>
      </c>
      <c r="H1360" s="4" t="n">
        <v>0</v>
      </c>
      <c r="I1360" s="4" t="n">
        <v>0</v>
      </c>
      <c r="J1360" s="4" t="n">
        <v>0</v>
      </c>
      <c r="K1360" s="4" t="n">
        <v>0</v>
      </c>
      <c r="L1360" s="3" t="n">
        <v>0</v>
      </c>
      <c r="M1360" s="3" t="n">
        <v>0</v>
      </c>
      <c r="N1360" s="3" t="n">
        <v>0</v>
      </c>
      <c r="O1360" s="4" t="n">
        <v>0</v>
      </c>
      <c r="P1360" s="4" t="n">
        <v>0</v>
      </c>
      <c r="Q1360" s="4" t="str"/>
      <c r="R1360" s="4" t="n">
        <v>0</v>
      </c>
      <c r="S1360" s="4" t="n">
        <v>0</v>
      </c>
      <c r="T1360" s="4" t="n">
        <v>0</v>
      </c>
      <c r="U1360" s="4" t="n">
        <v>0</v>
      </c>
      <c r="V1360" s="4" t="n">
        <v>1</v>
      </c>
    </row>
    <row r="1361">
      <c r="A1361" t="n">
        <v>172</v>
      </c>
      <c r="B1361" t="inlineStr">
        <is>
          <t>20568858621</t>
        </is>
      </c>
      <c r="C1361" t="inlineStr">
        <is>
          <t>CENTRAL DE ORGANIZACIONES PRODUCTORAS DE CITRICOS DE LA PROVINCIA DE SATIPO</t>
        </is>
      </c>
      <c r="D1361" s="6" t="n">
        <v>2025</v>
      </c>
      <c r="F1361" t="inlineStr">
        <is>
          <t>PAC</t>
        </is>
      </c>
      <c r="G1361" s="4" t="n">
        <v>0</v>
      </c>
      <c r="H1361" s="4" t="n">
        <v>0</v>
      </c>
      <c r="I1361" s="4" t="n">
        <v>0</v>
      </c>
      <c r="J1361" s="4" t="n">
        <v>0</v>
      </c>
      <c r="K1361" s="4" t="n">
        <v>0</v>
      </c>
      <c r="L1361" s="3" t="n">
        <v>0</v>
      </c>
      <c r="M1361" s="3" t="n">
        <v>0</v>
      </c>
      <c r="N1361" s="3" t="n">
        <v>0</v>
      </c>
      <c r="O1361" s="4" t="n">
        <v>0</v>
      </c>
      <c r="P1361" s="4" t="n">
        <v>0</v>
      </c>
      <c r="Q1361" s="4" t="str"/>
      <c r="R1361" s="4" t="n">
        <v>0</v>
      </c>
      <c r="S1361" s="4" t="n">
        <v>0</v>
      </c>
      <c r="T1361" s="4" t="n">
        <v>0</v>
      </c>
      <c r="U1361" s="4" t="n">
        <v>0</v>
      </c>
      <c r="V1361" s="4" t="n">
        <v>1</v>
      </c>
    </row>
    <row r="1362">
      <c r="A1362" t="n">
        <v>173</v>
      </c>
      <c r="B1362" t="inlineStr">
        <is>
          <t>20600796055</t>
        </is>
      </c>
      <c r="C1362" t="inlineStr">
        <is>
          <t>ASOCIACIÓN DE MULTIPRODUCTORES LA PROSPERIDAD DEL VALLE DE PICHANAKI</t>
        </is>
      </c>
      <c r="D1362" s="6" t="n">
        <v>2018</v>
      </c>
      <c r="E1362" t="n">
        <v>1</v>
      </c>
      <c r="F1362" t="inlineStr">
        <is>
          <t>PAC</t>
        </is>
      </c>
      <c r="G1362" s="4" t="str"/>
      <c r="H1362" s="4" t="str"/>
      <c r="I1362" s="4" t="n">
        <v>86</v>
      </c>
      <c r="J1362" s="4" t="str"/>
      <c r="K1362" s="4" t="str"/>
      <c r="L1362" s="3" t="str"/>
      <c r="M1362" s="3" t="str"/>
      <c r="N1362" s="3" t="n">
        <v>0</v>
      </c>
      <c r="O1362" s="4" t="str"/>
      <c r="P1362" s="4" t="str"/>
      <c r="Q1362" s="4" t="str"/>
      <c r="R1362" s="4" t="str"/>
      <c r="S1362" s="4" t="str"/>
      <c r="T1362" s="4" t="str"/>
      <c r="U1362" s="4" t="str"/>
      <c r="V1362" s="4" t="n">
        <v>1</v>
      </c>
    </row>
    <row r="1363">
      <c r="A1363" t="n">
        <v>173</v>
      </c>
      <c r="B1363" t="inlineStr">
        <is>
          <t>20600796055</t>
        </is>
      </c>
      <c r="C1363" t="inlineStr">
        <is>
          <t>ASOCIACIÓN DE MULTIPRODUCTORES LA PROSPERIDAD DEL VALLE DE PICHANAKI</t>
        </is>
      </c>
      <c r="D1363" s="6" t="n">
        <v>2019</v>
      </c>
      <c r="E1363" t="n">
        <v>1</v>
      </c>
      <c r="F1363" t="inlineStr">
        <is>
          <t>PAC</t>
        </is>
      </c>
      <c r="G1363" s="4" t="n">
        <v>0</v>
      </c>
      <c r="H1363" s="4" t="n">
        <v>0</v>
      </c>
      <c r="I1363" s="4" t="n">
        <v>0</v>
      </c>
      <c r="J1363" s="4" t="str"/>
      <c r="K1363" s="4" t="str"/>
      <c r="L1363" s="3" t="n">
        <v>0</v>
      </c>
      <c r="M1363" s="3" t="n">
        <v>0</v>
      </c>
      <c r="N1363" s="3" t="n">
        <v>0</v>
      </c>
      <c r="O1363" s="4" t="str"/>
      <c r="P1363" s="4" t="str"/>
      <c r="Q1363" s="4" t="str"/>
      <c r="R1363" s="4" t="str"/>
      <c r="S1363" s="4" t="str"/>
      <c r="T1363" s="4" t="str"/>
      <c r="U1363" s="4" t="str"/>
      <c r="V1363" s="4" t="n">
        <v>1</v>
      </c>
    </row>
    <row r="1364">
      <c r="A1364" t="n">
        <v>173</v>
      </c>
      <c r="B1364" t="inlineStr">
        <is>
          <t>20600796055</t>
        </is>
      </c>
      <c r="C1364" t="inlineStr">
        <is>
          <t>ASOCIACIÓN DE MULTIPRODUCTORES LA PROSPERIDAD DEL VALLE DE PICHANAKI</t>
        </is>
      </c>
      <c r="D1364" s="6" t="n">
        <v>2020</v>
      </c>
      <c r="F1364" t="inlineStr">
        <is>
          <t>PAC</t>
        </is>
      </c>
      <c r="G1364" s="4" t="n">
        <v>0</v>
      </c>
      <c r="H1364" s="4" t="n">
        <v>0</v>
      </c>
      <c r="I1364" s="4" t="n">
        <v>0</v>
      </c>
      <c r="J1364" s="4" t="n">
        <v>0</v>
      </c>
      <c r="K1364" s="4" t="n">
        <v>0</v>
      </c>
      <c r="L1364" s="3" t="n">
        <v>0</v>
      </c>
      <c r="M1364" s="3" t="n">
        <v>0</v>
      </c>
      <c r="N1364" s="3" t="n">
        <v>0</v>
      </c>
      <c r="O1364" s="4" t="str"/>
      <c r="P1364" s="4" t="str"/>
      <c r="Q1364" s="4" t="str"/>
      <c r="R1364" s="4" t="str"/>
      <c r="S1364" s="4" t="str"/>
      <c r="T1364" s="4" t="str"/>
      <c r="U1364" s="4" t="str"/>
      <c r="V1364" s="4" t="n">
        <v>1</v>
      </c>
    </row>
    <row r="1365">
      <c r="A1365" t="n">
        <v>173</v>
      </c>
      <c r="B1365" t="inlineStr">
        <is>
          <t>20600796055</t>
        </is>
      </c>
      <c r="C1365" t="inlineStr">
        <is>
          <t>ASOCIACIÓN DE MULTIPRODUCTORES LA PROSPERIDAD DEL VALLE DE PICHANAKI</t>
        </is>
      </c>
      <c r="D1365" s="6" t="n">
        <v>2021</v>
      </c>
      <c r="F1365" t="inlineStr">
        <is>
          <t>PAC</t>
        </is>
      </c>
      <c r="G1365" s="4" t="n">
        <v>0</v>
      </c>
      <c r="H1365" s="4" t="n">
        <v>0</v>
      </c>
      <c r="I1365" s="4" t="n">
        <v>0</v>
      </c>
      <c r="J1365" s="4" t="n">
        <v>0</v>
      </c>
      <c r="K1365" s="4" t="n">
        <v>0</v>
      </c>
      <c r="L1365" s="3" t="n">
        <v>0</v>
      </c>
      <c r="M1365" s="3" t="n">
        <v>0</v>
      </c>
      <c r="N1365" s="3" t="n">
        <v>0</v>
      </c>
      <c r="O1365" s="4" t="str"/>
      <c r="P1365" s="4" t="str"/>
      <c r="Q1365" s="4" t="str"/>
      <c r="R1365" s="4" t="str"/>
      <c r="S1365" s="4" t="str"/>
      <c r="T1365" s="4" t="str"/>
      <c r="U1365" s="4" t="str"/>
      <c r="V1365" s="4" t="n">
        <v>1</v>
      </c>
    </row>
    <row r="1366">
      <c r="A1366" t="n">
        <v>173</v>
      </c>
      <c r="B1366" t="inlineStr">
        <is>
          <t>20600796055</t>
        </is>
      </c>
      <c r="C1366" t="inlineStr">
        <is>
          <t>ASOCIACIÓN DE MULTIPRODUCTORES LA PROSPERIDAD DEL VALLE DE PICHANAKI</t>
        </is>
      </c>
      <c r="D1366" s="6" t="n">
        <v>2022</v>
      </c>
      <c r="F1366" t="inlineStr">
        <is>
          <t>PAC</t>
        </is>
      </c>
      <c r="G1366" s="4" t="n">
        <v>0</v>
      </c>
      <c r="H1366" s="4" t="n">
        <v>0</v>
      </c>
      <c r="I1366" s="4" t="n">
        <v>0</v>
      </c>
      <c r="J1366" s="4" t="n">
        <v>0</v>
      </c>
      <c r="K1366" s="4" t="n">
        <v>0</v>
      </c>
      <c r="L1366" s="3" t="n">
        <v>0</v>
      </c>
      <c r="M1366" s="3" t="n">
        <v>0</v>
      </c>
      <c r="N1366" s="3" t="n">
        <v>0</v>
      </c>
      <c r="O1366" s="4" t="str"/>
      <c r="P1366" s="4" t="str"/>
      <c r="Q1366" s="4" t="str"/>
      <c r="R1366" s="4" t="str"/>
      <c r="S1366" s="4" t="str"/>
      <c r="T1366" s="4" t="str"/>
      <c r="U1366" s="4" t="str"/>
      <c r="V1366" s="4" t="n">
        <v>1</v>
      </c>
    </row>
    <row r="1367">
      <c r="A1367" t="n">
        <v>173</v>
      </c>
      <c r="B1367" t="inlineStr">
        <is>
          <t>20600796055</t>
        </is>
      </c>
      <c r="C1367" t="inlineStr">
        <is>
          <t>ASOCIACIÓN DE MULTIPRODUCTORES LA PROSPERIDAD DEL VALLE DE PICHANAKI</t>
        </is>
      </c>
      <c r="D1367" s="6" t="n">
        <v>2023</v>
      </c>
      <c r="F1367" t="inlineStr">
        <is>
          <t>PAC</t>
        </is>
      </c>
      <c r="G1367" s="4" t="n">
        <v>0</v>
      </c>
      <c r="H1367" s="4" t="n">
        <v>0</v>
      </c>
      <c r="I1367" s="4" t="n">
        <v>0</v>
      </c>
      <c r="J1367" s="4" t="n">
        <v>0</v>
      </c>
      <c r="K1367" s="4" t="n">
        <v>0</v>
      </c>
      <c r="L1367" s="3" t="n">
        <v>0</v>
      </c>
      <c r="M1367" s="3" t="n">
        <v>0</v>
      </c>
      <c r="N1367" s="3" t="n">
        <v>0</v>
      </c>
      <c r="O1367" s="4" t="n">
        <v>0</v>
      </c>
      <c r="P1367" s="4" t="n">
        <v>0</v>
      </c>
      <c r="Q1367" s="4" t="n">
        <v>0</v>
      </c>
      <c r="R1367" s="4" t="n">
        <v>0</v>
      </c>
      <c r="S1367" s="4" t="n">
        <v>0</v>
      </c>
      <c r="T1367" s="4" t="n">
        <v>0</v>
      </c>
      <c r="U1367" s="4" t="n">
        <v>0</v>
      </c>
      <c r="V1367" s="4" t="n">
        <v>1</v>
      </c>
    </row>
    <row r="1368">
      <c r="A1368" t="n">
        <v>173</v>
      </c>
      <c r="B1368" t="inlineStr">
        <is>
          <t>20600796055</t>
        </is>
      </c>
      <c r="C1368" t="inlineStr">
        <is>
          <t>ASOCIACIÓN DE MULTIPRODUCTORES LA PROSPERIDAD DEL VALLE DE PICHANAKI</t>
        </is>
      </c>
      <c r="D1368" s="6" t="n">
        <v>2024</v>
      </c>
      <c r="F1368" t="inlineStr">
        <is>
          <t>PAC</t>
        </is>
      </c>
      <c r="G1368" s="4" t="n">
        <v>0</v>
      </c>
      <c r="H1368" s="4" t="n">
        <v>0</v>
      </c>
      <c r="I1368" s="4" t="n">
        <v>0</v>
      </c>
      <c r="J1368" s="4" t="n">
        <v>0</v>
      </c>
      <c r="K1368" s="4" t="n">
        <v>0</v>
      </c>
      <c r="L1368" s="3" t="n">
        <v>0</v>
      </c>
      <c r="M1368" s="3" t="n">
        <v>0</v>
      </c>
      <c r="N1368" s="3" t="n">
        <v>0</v>
      </c>
      <c r="O1368" s="4" t="n">
        <v>0</v>
      </c>
      <c r="P1368" s="4" t="n">
        <v>0</v>
      </c>
      <c r="Q1368" s="4" t="str"/>
      <c r="R1368" s="4" t="n">
        <v>0</v>
      </c>
      <c r="S1368" s="4" t="n">
        <v>0</v>
      </c>
      <c r="T1368" s="4" t="n">
        <v>0</v>
      </c>
      <c r="U1368" s="4" t="n">
        <v>0</v>
      </c>
      <c r="V1368" s="4" t="n">
        <v>1</v>
      </c>
    </row>
    <row r="1369">
      <c r="A1369" t="n">
        <v>173</v>
      </c>
      <c r="B1369" t="inlineStr">
        <is>
          <t>20600796055</t>
        </is>
      </c>
      <c r="C1369" t="inlineStr">
        <is>
          <t>ASOCIACIÓN DE MULTIPRODUCTORES LA PROSPERIDAD DEL VALLE DE PICHANAKI</t>
        </is>
      </c>
      <c r="D1369" s="6" t="n">
        <v>2025</v>
      </c>
      <c r="F1369" t="inlineStr">
        <is>
          <t>PAC</t>
        </is>
      </c>
      <c r="G1369" s="4" t="n">
        <v>0</v>
      </c>
      <c r="H1369" s="4" t="n">
        <v>0</v>
      </c>
      <c r="I1369" s="4" t="n">
        <v>0</v>
      </c>
      <c r="J1369" s="4" t="n">
        <v>0</v>
      </c>
      <c r="K1369" s="4" t="n">
        <v>0</v>
      </c>
      <c r="L1369" s="3" t="n">
        <v>0</v>
      </c>
      <c r="M1369" s="3" t="n">
        <v>0</v>
      </c>
      <c r="N1369" s="3" t="n">
        <v>0</v>
      </c>
      <c r="O1369" s="4" t="n">
        <v>0</v>
      </c>
      <c r="P1369" s="4" t="n">
        <v>0</v>
      </c>
      <c r="Q1369" s="4" t="str"/>
      <c r="R1369" s="4" t="n">
        <v>0</v>
      </c>
      <c r="S1369" s="4" t="n">
        <v>0</v>
      </c>
      <c r="T1369" s="4" t="n">
        <v>0</v>
      </c>
      <c r="U1369" s="4" t="n">
        <v>0</v>
      </c>
      <c r="V1369" s="4" t="n">
        <v>1</v>
      </c>
    </row>
    <row r="1370">
      <c r="A1370" t="n">
        <v>174</v>
      </c>
      <c r="B1370" t="inlineStr">
        <is>
          <t>20601537771</t>
        </is>
      </c>
      <c r="C1370" t="inlineStr">
        <is>
          <t>ASOCIACION DE PRODUCTORES SOSTENIBLES EL AYNI</t>
        </is>
      </c>
      <c r="D1370" s="6" t="n">
        <v>2018</v>
      </c>
      <c r="F1370" t="inlineStr">
        <is>
          <t>PAC</t>
        </is>
      </c>
      <c r="G1370" s="4" t="str"/>
      <c r="H1370" s="4" t="str"/>
      <c r="I1370" s="4" t="n">
        <v>0</v>
      </c>
      <c r="J1370" s="4" t="str"/>
      <c r="K1370" s="4" t="str"/>
      <c r="L1370" s="3" t="str"/>
      <c r="M1370" s="3" t="str"/>
      <c r="N1370" s="3" t="n">
        <v>0</v>
      </c>
      <c r="O1370" s="4" t="str"/>
      <c r="P1370" s="4" t="str"/>
      <c r="Q1370" s="4" t="str"/>
      <c r="R1370" s="4" t="str"/>
      <c r="S1370" s="4" t="str"/>
      <c r="T1370" s="4" t="str"/>
      <c r="U1370" s="4" t="str"/>
      <c r="V1370" s="4" t="n">
        <v>1</v>
      </c>
    </row>
    <row r="1371">
      <c r="A1371" t="n">
        <v>174</v>
      </c>
      <c r="B1371" t="inlineStr">
        <is>
          <t>20601537771</t>
        </is>
      </c>
      <c r="C1371" t="inlineStr">
        <is>
          <t>ASOCIACION DE PRODUCTORES SOSTENIBLES EL AYNI</t>
        </is>
      </c>
      <c r="D1371" s="6" t="n">
        <v>2019</v>
      </c>
      <c r="E1371" t="n">
        <v>1</v>
      </c>
      <c r="F1371" t="inlineStr">
        <is>
          <t>PAC</t>
        </is>
      </c>
      <c r="G1371" s="4" t="n">
        <v>77</v>
      </c>
      <c r="H1371" s="4" t="n">
        <v>34</v>
      </c>
      <c r="I1371" s="4" t="n">
        <v>111</v>
      </c>
      <c r="J1371" s="4" t="str"/>
      <c r="K1371" s="4" t="str"/>
      <c r="L1371" s="3" t="n">
        <v>2384211.58</v>
      </c>
      <c r="M1371" s="3" t="n">
        <v>0</v>
      </c>
      <c r="N1371" s="3" t="n">
        <v>2384211.58</v>
      </c>
      <c r="O1371" s="4" t="str"/>
      <c r="P1371" s="4" t="str"/>
      <c r="Q1371" s="4" t="str"/>
      <c r="R1371" s="4" t="str"/>
      <c r="S1371" s="4" t="str"/>
      <c r="T1371" s="4" t="str"/>
      <c r="U1371" s="4" t="str"/>
      <c r="V1371" s="4" t="n">
        <v>1</v>
      </c>
    </row>
    <row r="1372">
      <c r="A1372" t="n">
        <v>174</v>
      </c>
      <c r="B1372" t="inlineStr">
        <is>
          <t>20601537771</t>
        </is>
      </c>
      <c r="C1372" t="inlineStr">
        <is>
          <t>ASOCIACION DE PRODUCTORES SOSTENIBLES EL AYNI</t>
        </is>
      </c>
      <c r="D1372" s="6" t="n">
        <v>2020</v>
      </c>
      <c r="E1372" t="n">
        <v>1</v>
      </c>
      <c r="F1372" t="inlineStr">
        <is>
          <t>PAC</t>
        </is>
      </c>
      <c r="G1372" s="4" t="n">
        <v>77</v>
      </c>
      <c r="H1372" s="4" t="n">
        <v>34</v>
      </c>
      <c r="I1372" s="4" t="n">
        <v>111</v>
      </c>
      <c r="J1372" s="4" t="n">
        <v>4</v>
      </c>
      <c r="K1372" s="4" t="n">
        <v>6</v>
      </c>
      <c r="L1372" s="3" t="n">
        <v>0</v>
      </c>
      <c r="M1372" s="3" t="n">
        <v>1447396.71</v>
      </c>
      <c r="N1372" s="3" t="n">
        <v>1447396.71</v>
      </c>
      <c r="O1372" s="4" t="str"/>
      <c r="P1372" s="4" t="str"/>
      <c r="Q1372" s="4" t="str"/>
      <c r="R1372" s="4" t="str"/>
      <c r="S1372" s="4" t="str"/>
      <c r="T1372" s="4" t="str"/>
      <c r="U1372" s="4" t="str"/>
      <c r="V1372" s="4" t="n">
        <v>1</v>
      </c>
    </row>
    <row r="1373">
      <c r="A1373" t="n">
        <v>174</v>
      </c>
      <c r="B1373" t="inlineStr">
        <is>
          <t>20601537771</t>
        </is>
      </c>
      <c r="C1373" t="inlineStr">
        <is>
          <t>ASOCIACION DE PRODUCTORES SOSTENIBLES EL AYNI</t>
        </is>
      </c>
      <c r="D1373" s="6" t="n">
        <v>2021</v>
      </c>
      <c r="F1373" t="inlineStr">
        <is>
          <t>PAC</t>
        </is>
      </c>
      <c r="G1373" s="4" t="n">
        <v>0</v>
      </c>
      <c r="H1373" s="4" t="n">
        <v>0</v>
      </c>
      <c r="I1373" s="4" t="n">
        <v>0</v>
      </c>
      <c r="J1373" s="4" t="n">
        <v>0</v>
      </c>
      <c r="K1373" s="4" t="n">
        <v>0</v>
      </c>
      <c r="L1373" s="3" t="n">
        <v>0</v>
      </c>
      <c r="M1373" s="3" t="n">
        <v>0</v>
      </c>
      <c r="N1373" s="3" t="n">
        <v>0</v>
      </c>
      <c r="O1373" s="4" t="str"/>
      <c r="P1373" s="4" t="str"/>
      <c r="Q1373" s="4" t="str"/>
      <c r="R1373" s="4" t="str"/>
      <c r="S1373" s="4" t="str"/>
      <c r="T1373" s="4" t="str"/>
      <c r="U1373" s="4" t="str"/>
      <c r="V1373" s="4" t="n">
        <v>1</v>
      </c>
    </row>
    <row r="1374">
      <c r="A1374" t="n">
        <v>174</v>
      </c>
      <c r="B1374" t="inlineStr">
        <is>
          <t>20601537771</t>
        </is>
      </c>
      <c r="C1374" t="inlineStr">
        <is>
          <t>ASOCIACION DE PRODUCTORES SOSTENIBLES EL AYNI</t>
        </is>
      </c>
      <c r="D1374" s="6" t="n">
        <v>2022</v>
      </c>
      <c r="F1374" t="inlineStr">
        <is>
          <t>PAC</t>
        </is>
      </c>
      <c r="G1374" s="4" t="n">
        <v>0</v>
      </c>
      <c r="H1374" s="4" t="n">
        <v>0</v>
      </c>
      <c r="I1374" s="4" t="n">
        <v>0</v>
      </c>
      <c r="J1374" s="4" t="n">
        <v>0</v>
      </c>
      <c r="K1374" s="4" t="n">
        <v>0</v>
      </c>
      <c r="L1374" s="3" t="n">
        <v>0</v>
      </c>
      <c r="M1374" s="3" t="n">
        <v>0</v>
      </c>
      <c r="N1374" s="3" t="n">
        <v>0</v>
      </c>
      <c r="O1374" s="4" t="str"/>
      <c r="P1374" s="4" t="str"/>
      <c r="Q1374" s="4" t="str"/>
      <c r="R1374" s="4" t="str"/>
      <c r="S1374" s="4" t="str"/>
      <c r="T1374" s="4" t="str"/>
      <c r="U1374" s="4" t="str"/>
      <c r="V1374" s="4" t="n">
        <v>1</v>
      </c>
    </row>
    <row r="1375">
      <c r="A1375" t="n">
        <v>174</v>
      </c>
      <c r="B1375" t="inlineStr">
        <is>
          <t>20601537771</t>
        </is>
      </c>
      <c r="C1375" t="inlineStr">
        <is>
          <t>ASOCIACION DE PRODUCTORES SOSTENIBLES EL AYNI</t>
        </is>
      </c>
      <c r="D1375" s="6" t="n">
        <v>2023</v>
      </c>
      <c r="F1375" t="inlineStr">
        <is>
          <t>PAC</t>
        </is>
      </c>
      <c r="G1375" s="4" t="n">
        <v>0</v>
      </c>
      <c r="H1375" s="4" t="n">
        <v>0</v>
      </c>
      <c r="I1375" s="4" t="n">
        <v>0</v>
      </c>
      <c r="J1375" s="4" t="n">
        <v>0</v>
      </c>
      <c r="K1375" s="4" t="n">
        <v>0</v>
      </c>
      <c r="L1375" s="3" t="n">
        <v>0</v>
      </c>
      <c r="M1375" s="3" t="n">
        <v>0</v>
      </c>
      <c r="N1375" s="3" t="n">
        <v>0</v>
      </c>
      <c r="O1375" s="4" t="n">
        <v>0</v>
      </c>
      <c r="P1375" s="4" t="n">
        <v>0</v>
      </c>
      <c r="Q1375" s="4" t="n">
        <v>0</v>
      </c>
      <c r="R1375" s="4" t="n">
        <v>0</v>
      </c>
      <c r="S1375" s="4" t="n">
        <v>0</v>
      </c>
      <c r="T1375" s="4" t="n">
        <v>0</v>
      </c>
      <c r="U1375" s="4" t="n">
        <v>0</v>
      </c>
      <c r="V1375" s="4" t="n">
        <v>1</v>
      </c>
    </row>
    <row r="1376">
      <c r="A1376" t="n">
        <v>174</v>
      </c>
      <c r="B1376" t="inlineStr">
        <is>
          <t>20601537771</t>
        </is>
      </c>
      <c r="C1376" t="inlineStr">
        <is>
          <t>ASOCIACION DE PRODUCTORES SOSTENIBLES EL AYNI</t>
        </is>
      </c>
      <c r="D1376" s="6" t="n">
        <v>2024</v>
      </c>
      <c r="F1376" t="inlineStr">
        <is>
          <t>PAC</t>
        </is>
      </c>
      <c r="G1376" s="4" t="n">
        <v>0</v>
      </c>
      <c r="H1376" s="4" t="n">
        <v>0</v>
      </c>
      <c r="I1376" s="4" t="n">
        <v>0</v>
      </c>
      <c r="J1376" s="4" t="n">
        <v>0</v>
      </c>
      <c r="K1376" s="4" t="n">
        <v>0</v>
      </c>
      <c r="L1376" s="3" t="n">
        <v>0</v>
      </c>
      <c r="M1376" s="3" t="n">
        <v>0</v>
      </c>
      <c r="N1376" s="3" t="n">
        <v>0</v>
      </c>
      <c r="O1376" s="4" t="n">
        <v>0</v>
      </c>
      <c r="P1376" s="4" t="n">
        <v>0</v>
      </c>
      <c r="Q1376" s="4" t="str"/>
      <c r="R1376" s="4" t="n">
        <v>0</v>
      </c>
      <c r="S1376" s="4" t="n">
        <v>0</v>
      </c>
      <c r="T1376" s="4" t="n">
        <v>0</v>
      </c>
      <c r="U1376" s="4" t="n">
        <v>0</v>
      </c>
      <c r="V1376" s="4" t="n">
        <v>1</v>
      </c>
    </row>
    <row r="1377">
      <c r="A1377" t="n">
        <v>174</v>
      </c>
      <c r="B1377" t="inlineStr">
        <is>
          <t>20601537771</t>
        </is>
      </c>
      <c r="C1377" t="inlineStr">
        <is>
          <t>ASOCIACION DE PRODUCTORES SOSTENIBLES EL AYNI</t>
        </is>
      </c>
      <c r="D1377" s="6" t="n">
        <v>2025</v>
      </c>
      <c r="F1377" t="inlineStr">
        <is>
          <t>PAC</t>
        </is>
      </c>
      <c r="G1377" s="4" t="n">
        <v>0</v>
      </c>
      <c r="H1377" s="4" t="n">
        <v>0</v>
      </c>
      <c r="I1377" s="4" t="n">
        <v>0</v>
      </c>
      <c r="J1377" s="4" t="n">
        <v>0</v>
      </c>
      <c r="K1377" s="4" t="n">
        <v>0</v>
      </c>
      <c r="L1377" s="3" t="n">
        <v>0</v>
      </c>
      <c r="M1377" s="3" t="n">
        <v>0</v>
      </c>
      <c r="N1377" s="3" t="n">
        <v>0</v>
      </c>
      <c r="O1377" s="4" t="n">
        <v>0</v>
      </c>
      <c r="P1377" s="4" t="n">
        <v>0</v>
      </c>
      <c r="Q1377" s="4" t="str"/>
      <c r="R1377" s="4" t="n">
        <v>0</v>
      </c>
      <c r="S1377" s="4" t="n">
        <v>0</v>
      </c>
      <c r="T1377" s="4" t="n">
        <v>0</v>
      </c>
      <c r="U1377" s="4" t="n">
        <v>0</v>
      </c>
      <c r="V1377" s="4" t="n">
        <v>1</v>
      </c>
    </row>
    <row r="1378">
      <c r="A1378" t="n">
        <v>175</v>
      </c>
      <c r="B1378" t="inlineStr">
        <is>
          <t>20603557825</t>
        </is>
      </c>
      <c r="C1378" t="inlineStr">
        <is>
          <t>COOPERATIVA AGRARIA KAFFE SATIPO</t>
        </is>
      </c>
      <c r="D1378" s="6" t="n">
        <v>2018</v>
      </c>
      <c r="F1378" t="inlineStr">
        <is>
          <t>PAC</t>
        </is>
      </c>
      <c r="G1378" s="4" t="str"/>
      <c r="H1378" s="4" t="str"/>
      <c r="I1378" s="4" t="n">
        <v>0</v>
      </c>
      <c r="J1378" s="4" t="str"/>
      <c r="K1378" s="4" t="str"/>
      <c r="L1378" s="3" t="str"/>
      <c r="M1378" s="3" t="str"/>
      <c r="N1378" s="3" t="n">
        <v>0</v>
      </c>
      <c r="O1378" s="4" t="str"/>
      <c r="P1378" s="4" t="str"/>
      <c r="Q1378" s="4" t="str"/>
      <c r="R1378" s="4" t="str"/>
      <c r="S1378" s="4" t="str"/>
      <c r="T1378" s="4" t="str"/>
      <c r="U1378" s="4" t="str"/>
      <c r="V1378" s="4" t="n">
        <v>1</v>
      </c>
    </row>
    <row r="1379">
      <c r="A1379" t="n">
        <v>175</v>
      </c>
      <c r="B1379" t="inlineStr">
        <is>
          <t>20603557825</t>
        </is>
      </c>
      <c r="C1379" t="inlineStr">
        <is>
          <t>COOPERATIVA AGRARIA KAFFE SATIPO</t>
        </is>
      </c>
      <c r="D1379" s="6" t="n">
        <v>2019</v>
      </c>
      <c r="E1379" t="n">
        <v>1</v>
      </c>
      <c r="F1379" t="inlineStr">
        <is>
          <t>PAC</t>
        </is>
      </c>
      <c r="G1379" s="4" t="n">
        <v>41</v>
      </c>
      <c r="H1379" s="4" t="n">
        <v>18</v>
      </c>
      <c r="I1379" s="4" t="n">
        <v>59</v>
      </c>
      <c r="J1379" s="4" t="str"/>
      <c r="K1379" s="4" t="str"/>
      <c r="L1379" s="3" t="n">
        <v>0</v>
      </c>
      <c r="M1379" s="3" t="n">
        <v>0</v>
      </c>
      <c r="N1379" s="3" t="n">
        <v>0</v>
      </c>
      <c r="O1379" s="4" t="str"/>
      <c r="P1379" s="4" t="str"/>
      <c r="Q1379" s="4" t="str"/>
      <c r="R1379" s="4" t="str"/>
      <c r="S1379" s="4" t="str"/>
      <c r="T1379" s="4" t="str"/>
      <c r="U1379" s="4" t="str"/>
      <c r="V1379" s="4" t="n">
        <v>1</v>
      </c>
    </row>
    <row r="1380">
      <c r="A1380" t="n">
        <v>175</v>
      </c>
      <c r="B1380" t="inlineStr">
        <is>
          <t>20603557825</t>
        </is>
      </c>
      <c r="C1380" t="inlineStr">
        <is>
          <t>COOPERATIVA AGRARIA KAFFE SATIPO</t>
        </is>
      </c>
      <c r="D1380" s="6" t="n">
        <v>2020</v>
      </c>
      <c r="E1380" t="n">
        <v>1</v>
      </c>
      <c r="F1380" t="inlineStr">
        <is>
          <t>PAC</t>
        </is>
      </c>
      <c r="G1380" s="4" t="n">
        <v>41</v>
      </c>
      <c r="H1380" s="4" t="n">
        <v>18</v>
      </c>
      <c r="I1380" s="4" t="n">
        <v>59</v>
      </c>
      <c r="J1380" s="4" t="n">
        <v>5</v>
      </c>
      <c r="K1380" s="4" t="n">
        <v>4</v>
      </c>
      <c r="L1380" s="3" t="n">
        <v>2436.91</v>
      </c>
      <c r="M1380" s="3" t="n">
        <v>307009.89</v>
      </c>
      <c r="N1380" s="3" t="n">
        <v>309446.8</v>
      </c>
      <c r="O1380" s="4" t="str"/>
      <c r="P1380" s="4" t="str"/>
      <c r="Q1380" s="4" t="str"/>
      <c r="R1380" s="4" t="str"/>
      <c r="S1380" s="4" t="str"/>
      <c r="T1380" s="4" t="str"/>
      <c r="U1380" s="4" t="str"/>
      <c r="V1380" s="4" t="n">
        <v>1</v>
      </c>
    </row>
    <row r="1381">
      <c r="A1381" t="n">
        <v>175</v>
      </c>
      <c r="B1381" t="inlineStr">
        <is>
          <t>20603557825</t>
        </is>
      </c>
      <c r="C1381" t="inlineStr">
        <is>
          <t>COOPERATIVA AGRARIA KAFFE SATIPO</t>
        </is>
      </c>
      <c r="D1381" s="6" t="n">
        <v>2021</v>
      </c>
      <c r="F1381" t="inlineStr">
        <is>
          <t>PAC</t>
        </is>
      </c>
      <c r="G1381" s="4" t="n">
        <v>0</v>
      </c>
      <c r="H1381" s="4" t="n">
        <v>0</v>
      </c>
      <c r="I1381" s="4" t="n">
        <v>0</v>
      </c>
      <c r="J1381" s="4" t="n">
        <v>0</v>
      </c>
      <c r="K1381" s="4" t="n">
        <v>0</v>
      </c>
      <c r="L1381" s="3" t="n">
        <v>0</v>
      </c>
      <c r="M1381" s="3" t="n">
        <v>0</v>
      </c>
      <c r="N1381" s="3" t="n">
        <v>0</v>
      </c>
      <c r="O1381" s="4" t="str"/>
      <c r="P1381" s="4" t="str"/>
      <c r="Q1381" s="4" t="str"/>
      <c r="R1381" s="4" t="str"/>
      <c r="S1381" s="4" t="str"/>
      <c r="T1381" s="4" t="str"/>
      <c r="U1381" s="4" t="str"/>
      <c r="V1381" s="4" t="n">
        <v>1</v>
      </c>
    </row>
    <row r="1382">
      <c r="A1382" t="n">
        <v>175</v>
      </c>
      <c r="B1382" t="inlineStr">
        <is>
          <t>20603557825</t>
        </is>
      </c>
      <c r="C1382" t="inlineStr">
        <is>
          <t>COOPERATIVA AGRARIA KAFFE SATIPO</t>
        </is>
      </c>
      <c r="D1382" s="6" t="n">
        <v>2022</v>
      </c>
      <c r="F1382" t="inlineStr">
        <is>
          <t>PAC</t>
        </is>
      </c>
      <c r="G1382" s="4" t="n">
        <v>0</v>
      </c>
      <c r="H1382" s="4" t="n">
        <v>0</v>
      </c>
      <c r="I1382" s="4" t="n">
        <v>0</v>
      </c>
      <c r="J1382" s="4" t="n">
        <v>0</v>
      </c>
      <c r="K1382" s="4" t="n">
        <v>0</v>
      </c>
      <c r="L1382" s="3" t="n">
        <v>0</v>
      </c>
      <c r="M1382" s="3" t="n">
        <v>0</v>
      </c>
      <c r="N1382" s="3" t="n">
        <v>0</v>
      </c>
      <c r="O1382" s="4" t="str"/>
      <c r="P1382" s="4" t="str"/>
      <c r="Q1382" s="4" t="str"/>
      <c r="R1382" s="4" t="str"/>
      <c r="S1382" s="4" t="str"/>
      <c r="T1382" s="4" t="str"/>
      <c r="U1382" s="4" t="str"/>
      <c r="V1382" s="4" t="n">
        <v>1</v>
      </c>
    </row>
    <row r="1383">
      <c r="A1383" t="n">
        <v>175</v>
      </c>
      <c r="B1383" t="inlineStr">
        <is>
          <t>20603557825</t>
        </is>
      </c>
      <c r="C1383" t="inlineStr">
        <is>
          <t>COOPERATIVA AGRARIA KAFFE SATIPO</t>
        </is>
      </c>
      <c r="D1383" s="6" t="n">
        <v>2023</v>
      </c>
      <c r="F1383" t="inlineStr">
        <is>
          <t>PAC</t>
        </is>
      </c>
      <c r="G1383" s="4" t="n">
        <v>0</v>
      </c>
      <c r="H1383" s="4" t="n">
        <v>0</v>
      </c>
      <c r="I1383" s="4" t="n">
        <v>0</v>
      </c>
      <c r="J1383" s="4" t="n">
        <v>0</v>
      </c>
      <c r="K1383" s="4" t="n">
        <v>0</v>
      </c>
      <c r="L1383" s="3" t="n">
        <v>0</v>
      </c>
      <c r="M1383" s="3" t="n">
        <v>0</v>
      </c>
      <c r="N1383" s="3" t="n">
        <v>0</v>
      </c>
      <c r="O1383" s="4" t="n">
        <v>0</v>
      </c>
      <c r="P1383" s="4" t="n">
        <v>0</v>
      </c>
      <c r="Q1383" s="4" t="n">
        <v>0</v>
      </c>
      <c r="R1383" s="4" t="n">
        <v>0</v>
      </c>
      <c r="S1383" s="4" t="n">
        <v>0</v>
      </c>
      <c r="T1383" s="4" t="n">
        <v>0</v>
      </c>
      <c r="U1383" s="4" t="n">
        <v>0</v>
      </c>
      <c r="V1383" s="4" t="n">
        <v>1</v>
      </c>
    </row>
    <row r="1384">
      <c r="A1384" t="n">
        <v>175</v>
      </c>
      <c r="B1384" t="inlineStr">
        <is>
          <t>20603557825</t>
        </is>
      </c>
      <c r="C1384" t="inlineStr">
        <is>
          <t>COOPERATIVA AGRARIA KAFFE SATIPO</t>
        </is>
      </c>
      <c r="D1384" s="6" t="n">
        <v>2024</v>
      </c>
      <c r="F1384" t="inlineStr">
        <is>
          <t>PAC</t>
        </is>
      </c>
      <c r="G1384" s="4" t="n">
        <v>0</v>
      </c>
      <c r="H1384" s="4" t="n">
        <v>0</v>
      </c>
      <c r="I1384" s="4" t="n">
        <v>0</v>
      </c>
      <c r="J1384" s="4" t="n">
        <v>0</v>
      </c>
      <c r="K1384" s="4" t="n">
        <v>0</v>
      </c>
      <c r="L1384" s="3" t="n">
        <v>0</v>
      </c>
      <c r="M1384" s="3" t="n">
        <v>0</v>
      </c>
      <c r="N1384" s="3" t="n">
        <v>0</v>
      </c>
      <c r="O1384" s="4" t="n">
        <v>0</v>
      </c>
      <c r="P1384" s="4" t="n">
        <v>0</v>
      </c>
      <c r="Q1384" s="4" t="str"/>
      <c r="R1384" s="4" t="n">
        <v>0</v>
      </c>
      <c r="S1384" s="4" t="n">
        <v>0</v>
      </c>
      <c r="T1384" s="4" t="n">
        <v>0</v>
      </c>
      <c r="U1384" s="4" t="n">
        <v>0</v>
      </c>
      <c r="V1384" s="4" t="n">
        <v>1</v>
      </c>
    </row>
    <row r="1385">
      <c r="A1385" t="n">
        <v>175</v>
      </c>
      <c r="B1385" t="inlineStr">
        <is>
          <t>20603557825</t>
        </is>
      </c>
      <c r="C1385" t="inlineStr">
        <is>
          <t>COOPERATIVA AGRARIA KAFFE SATIPO</t>
        </is>
      </c>
      <c r="D1385" s="6" t="n">
        <v>2025</v>
      </c>
      <c r="F1385" t="inlineStr">
        <is>
          <t>PAC</t>
        </is>
      </c>
      <c r="G1385" s="4" t="n">
        <v>0</v>
      </c>
      <c r="H1385" s="4" t="n">
        <v>0</v>
      </c>
      <c r="I1385" s="4" t="n">
        <v>0</v>
      </c>
      <c r="J1385" s="4" t="n">
        <v>0</v>
      </c>
      <c r="K1385" s="4" t="n">
        <v>0</v>
      </c>
      <c r="L1385" s="3" t="n">
        <v>0</v>
      </c>
      <c r="M1385" s="3" t="n">
        <v>0</v>
      </c>
      <c r="N1385" s="3" t="n">
        <v>0</v>
      </c>
      <c r="O1385" s="4" t="n">
        <v>0</v>
      </c>
      <c r="P1385" s="4" t="n">
        <v>0</v>
      </c>
      <c r="Q1385" s="4" t="str"/>
      <c r="R1385" s="4" t="n">
        <v>0</v>
      </c>
      <c r="S1385" s="4" t="n">
        <v>0</v>
      </c>
      <c r="T1385" s="4" t="n">
        <v>0</v>
      </c>
      <c r="U1385" s="4" t="n">
        <v>0</v>
      </c>
      <c r="V1385" s="4" t="n">
        <v>1</v>
      </c>
    </row>
    <row r="1386">
      <c r="A1386" t="n">
        <v>176</v>
      </c>
      <c r="B1386" t="inlineStr">
        <is>
          <t>20485945815</t>
        </is>
      </c>
      <c r="C1386" t="inlineStr">
        <is>
          <t>COOPERATIVA AGRARIA CAFETALERA ECOLOGICO ALTO PALOMAR</t>
        </is>
      </c>
      <c r="D1386" s="6" t="n">
        <v>2018</v>
      </c>
      <c r="F1386" t="inlineStr">
        <is>
          <t>PAC</t>
        </is>
      </c>
      <c r="G1386" s="4" t="str"/>
      <c r="H1386" s="4" t="str"/>
      <c r="I1386" s="4" t="n">
        <v>0</v>
      </c>
      <c r="J1386" s="4" t="str"/>
      <c r="K1386" s="4" t="str"/>
      <c r="L1386" s="3" t="str"/>
      <c r="M1386" s="3" t="str"/>
      <c r="N1386" s="3" t="n">
        <v>0</v>
      </c>
      <c r="O1386" s="4" t="str"/>
      <c r="P1386" s="4" t="str"/>
      <c r="Q1386" s="4" t="str"/>
      <c r="R1386" s="4" t="str"/>
      <c r="S1386" s="4" t="str"/>
      <c r="T1386" s="4" t="str"/>
      <c r="U1386" s="4" t="str"/>
      <c r="V1386" s="4" t="n">
        <v>1</v>
      </c>
    </row>
    <row r="1387">
      <c r="A1387" t="n">
        <v>176</v>
      </c>
      <c r="B1387" t="inlineStr">
        <is>
          <t>20485945815</t>
        </is>
      </c>
      <c r="C1387" t="inlineStr">
        <is>
          <t>COOPERATIVA AGRARIA CAFETALERA ECOLOGICO ALTO PALOMAR</t>
        </is>
      </c>
      <c r="D1387" s="6" t="n">
        <v>2019</v>
      </c>
      <c r="E1387" t="n">
        <v>1</v>
      </c>
      <c r="F1387" t="inlineStr">
        <is>
          <t>PAC</t>
        </is>
      </c>
      <c r="G1387" s="4" t="n">
        <v>71</v>
      </c>
      <c r="H1387" s="4" t="n">
        <v>24</v>
      </c>
      <c r="I1387" s="4" t="n">
        <v>95</v>
      </c>
      <c r="J1387" s="4" t="str"/>
      <c r="K1387" s="4" t="str"/>
      <c r="L1387" s="3" t="n">
        <v>855774.6800000001</v>
      </c>
      <c r="M1387" s="3" t="n">
        <v>0</v>
      </c>
      <c r="N1387" s="3" t="n">
        <v>855774.6800000001</v>
      </c>
      <c r="O1387" s="4" t="str"/>
      <c r="P1387" s="4" t="str"/>
      <c r="Q1387" s="4" t="str"/>
      <c r="R1387" s="4" t="str"/>
      <c r="S1387" s="4" t="str"/>
      <c r="T1387" s="4" t="str"/>
      <c r="U1387" s="4" t="str"/>
      <c r="V1387" s="4" t="n">
        <v>1</v>
      </c>
    </row>
    <row r="1388">
      <c r="A1388" t="n">
        <v>176</v>
      </c>
      <c r="B1388" t="inlineStr">
        <is>
          <t>20485945815</t>
        </is>
      </c>
      <c r="C1388" t="inlineStr">
        <is>
          <t>COOPERATIVA AGRARIA CAFETALERA ECOLOGICO ALTO PALOMAR</t>
        </is>
      </c>
      <c r="D1388" s="6" t="n">
        <v>2020</v>
      </c>
      <c r="E1388" t="n">
        <v>1</v>
      </c>
      <c r="F1388" t="inlineStr">
        <is>
          <t>PAC</t>
        </is>
      </c>
      <c r="G1388" s="4" t="n">
        <v>71</v>
      </c>
      <c r="H1388" s="4" t="n">
        <v>24</v>
      </c>
      <c r="I1388" s="4" t="n">
        <v>95</v>
      </c>
      <c r="J1388" s="4" t="n">
        <v>4</v>
      </c>
      <c r="K1388" s="4" t="n">
        <v>4</v>
      </c>
      <c r="L1388" s="3" t="n">
        <v>572460.4</v>
      </c>
      <c r="M1388" s="3" t="n">
        <v>1708848.65</v>
      </c>
      <c r="N1388" s="3" t="n">
        <v>2281309.05</v>
      </c>
      <c r="O1388" s="4" t="str"/>
      <c r="P1388" s="4" t="str"/>
      <c r="Q1388" s="4" t="str"/>
      <c r="R1388" s="4" t="str"/>
      <c r="S1388" s="4" t="str"/>
      <c r="T1388" s="4" t="str"/>
      <c r="U1388" s="4" t="str"/>
      <c r="V1388" s="4" t="n">
        <v>1</v>
      </c>
    </row>
    <row r="1389">
      <c r="A1389" t="n">
        <v>176</v>
      </c>
      <c r="B1389" t="inlineStr">
        <is>
          <t>20485945815</t>
        </is>
      </c>
      <c r="C1389" t="inlineStr">
        <is>
          <t>COOPERATIVA AGRARIA CAFETALERA ECOLOGICO ALTO PALOMAR</t>
        </is>
      </c>
      <c r="D1389" s="6" t="n">
        <v>2021</v>
      </c>
      <c r="F1389" t="inlineStr">
        <is>
          <t>PAC</t>
        </is>
      </c>
      <c r="G1389" s="4" t="n">
        <v>0</v>
      </c>
      <c r="H1389" s="4" t="n">
        <v>0</v>
      </c>
      <c r="I1389" s="4" t="n">
        <v>0</v>
      </c>
      <c r="J1389" s="4" t="n">
        <v>0</v>
      </c>
      <c r="K1389" s="4" t="n">
        <v>0</v>
      </c>
      <c r="L1389" s="3" t="n">
        <v>0</v>
      </c>
      <c r="M1389" s="3" t="n">
        <v>0</v>
      </c>
      <c r="N1389" s="3" t="n">
        <v>0</v>
      </c>
      <c r="O1389" s="4" t="str"/>
      <c r="P1389" s="4" t="str"/>
      <c r="Q1389" s="4" t="str"/>
      <c r="R1389" s="4" t="str"/>
      <c r="S1389" s="4" t="str"/>
      <c r="T1389" s="4" t="str"/>
      <c r="U1389" s="4" t="str"/>
      <c r="V1389" s="4" t="n">
        <v>1</v>
      </c>
    </row>
    <row r="1390">
      <c r="A1390" t="n">
        <v>176</v>
      </c>
      <c r="B1390" t="inlineStr">
        <is>
          <t>20485945815</t>
        </is>
      </c>
      <c r="C1390" t="inlineStr">
        <is>
          <t>COOPERATIVA AGRARIA CAFETALERA ECOLOGICO ALTO PALOMAR</t>
        </is>
      </c>
      <c r="D1390" s="6" t="n">
        <v>2022</v>
      </c>
      <c r="F1390" t="inlineStr">
        <is>
          <t>PAC</t>
        </is>
      </c>
      <c r="G1390" s="4" t="n">
        <v>0</v>
      </c>
      <c r="H1390" s="4" t="n">
        <v>0</v>
      </c>
      <c r="I1390" s="4" t="n">
        <v>0</v>
      </c>
      <c r="J1390" s="4" t="n">
        <v>0</v>
      </c>
      <c r="K1390" s="4" t="n">
        <v>0</v>
      </c>
      <c r="L1390" s="3" t="n">
        <v>0</v>
      </c>
      <c r="M1390" s="3" t="n">
        <v>0</v>
      </c>
      <c r="N1390" s="3" t="n">
        <v>0</v>
      </c>
      <c r="O1390" s="4" t="str"/>
      <c r="P1390" s="4" t="str"/>
      <c r="Q1390" s="4" t="str"/>
      <c r="R1390" s="4" t="str"/>
      <c r="S1390" s="4" t="str"/>
      <c r="T1390" s="4" t="str"/>
      <c r="U1390" s="4" t="str"/>
      <c r="V1390" s="4" t="n">
        <v>1</v>
      </c>
    </row>
    <row r="1391">
      <c r="A1391" t="n">
        <v>176</v>
      </c>
      <c r="B1391" t="inlineStr">
        <is>
          <t>20485945815</t>
        </is>
      </c>
      <c r="C1391" t="inlineStr">
        <is>
          <t>COOPERATIVA AGRARIA CAFETALERA ECOLOGICO ALTO PALOMAR</t>
        </is>
      </c>
      <c r="D1391" s="6" t="n">
        <v>2023</v>
      </c>
      <c r="F1391" t="inlineStr">
        <is>
          <t>PAC</t>
        </is>
      </c>
      <c r="G1391" s="4" t="n">
        <v>0</v>
      </c>
      <c r="H1391" s="4" t="n">
        <v>0</v>
      </c>
      <c r="I1391" s="4" t="n">
        <v>0</v>
      </c>
      <c r="J1391" s="4" t="n">
        <v>0</v>
      </c>
      <c r="K1391" s="4" t="n">
        <v>0</v>
      </c>
      <c r="L1391" s="3" t="n">
        <v>0</v>
      </c>
      <c r="M1391" s="3" t="n">
        <v>0</v>
      </c>
      <c r="N1391" s="3" t="n">
        <v>0</v>
      </c>
      <c r="O1391" s="4" t="n">
        <v>0</v>
      </c>
      <c r="P1391" s="4" t="n">
        <v>0</v>
      </c>
      <c r="Q1391" s="4" t="n">
        <v>0</v>
      </c>
      <c r="R1391" s="4" t="n">
        <v>0</v>
      </c>
      <c r="S1391" s="4" t="n">
        <v>0</v>
      </c>
      <c r="T1391" s="4" t="n">
        <v>0</v>
      </c>
      <c r="U1391" s="4" t="n">
        <v>0</v>
      </c>
      <c r="V1391" s="4" t="n">
        <v>1</v>
      </c>
    </row>
    <row r="1392">
      <c r="A1392" t="n">
        <v>176</v>
      </c>
      <c r="B1392" t="inlineStr">
        <is>
          <t>20485945815</t>
        </is>
      </c>
      <c r="C1392" t="inlineStr">
        <is>
          <t>COOPERATIVA AGRARIA CAFETALERA ECOLOGICO ALTO PALOMAR</t>
        </is>
      </c>
      <c r="D1392" s="6" t="n">
        <v>2024</v>
      </c>
      <c r="F1392" t="inlineStr">
        <is>
          <t>PAC</t>
        </is>
      </c>
      <c r="G1392" s="4" t="n">
        <v>0</v>
      </c>
      <c r="H1392" s="4" t="n">
        <v>0</v>
      </c>
      <c r="I1392" s="4" t="n">
        <v>0</v>
      </c>
      <c r="J1392" s="4" t="n">
        <v>0</v>
      </c>
      <c r="K1392" s="4" t="n">
        <v>0</v>
      </c>
      <c r="L1392" s="3" t="n">
        <v>0</v>
      </c>
      <c r="M1392" s="3" t="n">
        <v>0</v>
      </c>
      <c r="N1392" s="3" t="n">
        <v>0</v>
      </c>
      <c r="O1392" s="4" t="n">
        <v>0</v>
      </c>
      <c r="P1392" s="4" t="n">
        <v>0</v>
      </c>
      <c r="Q1392" s="4" t="str"/>
      <c r="R1392" s="4" t="n">
        <v>0</v>
      </c>
      <c r="S1392" s="4" t="n">
        <v>0</v>
      </c>
      <c r="T1392" s="4" t="n">
        <v>0</v>
      </c>
      <c r="U1392" s="4" t="n">
        <v>0</v>
      </c>
      <c r="V1392" s="4" t="n">
        <v>1</v>
      </c>
    </row>
    <row r="1393">
      <c r="A1393" t="n">
        <v>176</v>
      </c>
      <c r="B1393" t="inlineStr">
        <is>
          <t>20485945815</t>
        </is>
      </c>
      <c r="C1393" t="inlineStr">
        <is>
          <t>COOPERATIVA AGRARIA CAFETALERA ECOLOGICO ALTO PALOMAR</t>
        </is>
      </c>
      <c r="D1393" s="6" t="n">
        <v>2025</v>
      </c>
      <c r="F1393" t="inlineStr">
        <is>
          <t>PAC</t>
        </is>
      </c>
      <c r="G1393" s="4" t="n">
        <v>0</v>
      </c>
      <c r="H1393" s="4" t="n">
        <v>0</v>
      </c>
      <c r="I1393" s="4" t="n">
        <v>0</v>
      </c>
      <c r="J1393" s="4" t="n">
        <v>0</v>
      </c>
      <c r="K1393" s="4" t="n">
        <v>0</v>
      </c>
      <c r="L1393" s="3" t="n">
        <v>0</v>
      </c>
      <c r="M1393" s="3" t="n">
        <v>0</v>
      </c>
      <c r="N1393" s="3" t="n">
        <v>0</v>
      </c>
      <c r="O1393" s="4" t="n">
        <v>0</v>
      </c>
      <c r="P1393" s="4" t="n">
        <v>0</v>
      </c>
      <c r="Q1393" s="4" t="str"/>
      <c r="R1393" s="4" t="n">
        <v>0</v>
      </c>
      <c r="S1393" s="4" t="n">
        <v>0</v>
      </c>
      <c r="T1393" s="4" t="n">
        <v>0</v>
      </c>
      <c r="U1393" s="4" t="n">
        <v>0</v>
      </c>
      <c r="V1393" s="4" t="n">
        <v>1</v>
      </c>
    </row>
    <row r="1394">
      <c r="A1394" t="n">
        <v>177</v>
      </c>
      <c r="B1394" t="inlineStr">
        <is>
          <t>20602161081</t>
        </is>
      </c>
      <c r="C1394" t="inlineStr">
        <is>
          <t>ASOCIACIÓN DE PRODUCTORES ORGANICOS VALLE PERENE PERU</t>
        </is>
      </c>
      <c r="D1394" s="6" t="n">
        <v>2018</v>
      </c>
      <c r="F1394" t="inlineStr">
        <is>
          <t>PAC</t>
        </is>
      </c>
      <c r="G1394" s="4" t="str"/>
      <c r="H1394" s="4" t="str"/>
      <c r="I1394" s="4" t="n">
        <v>0</v>
      </c>
      <c r="J1394" s="4" t="str"/>
      <c r="K1394" s="4" t="str"/>
      <c r="L1394" s="3" t="str"/>
      <c r="M1394" s="3" t="str"/>
      <c r="N1394" s="3" t="n">
        <v>0</v>
      </c>
      <c r="O1394" s="4" t="str"/>
      <c r="P1394" s="4" t="str"/>
      <c r="Q1394" s="4" t="str"/>
      <c r="R1394" s="4" t="str"/>
      <c r="S1394" s="4" t="str"/>
      <c r="T1394" s="4" t="str"/>
      <c r="U1394" s="4" t="str"/>
      <c r="V1394" s="4" t="n">
        <v>1</v>
      </c>
    </row>
    <row r="1395">
      <c r="A1395" t="n">
        <v>177</v>
      </c>
      <c r="B1395" t="inlineStr">
        <is>
          <t>20602161081</t>
        </is>
      </c>
      <c r="C1395" t="inlineStr">
        <is>
          <t>ASOCIACIÓN DE PRODUCTORES ORGANICOS VALLE PERENE PERU</t>
        </is>
      </c>
      <c r="D1395" s="6" t="n">
        <v>2019</v>
      </c>
      <c r="E1395" t="n">
        <v>1</v>
      </c>
      <c r="F1395" t="inlineStr">
        <is>
          <t>PAC</t>
        </is>
      </c>
      <c r="G1395" s="4" t="n">
        <v>16</v>
      </c>
      <c r="H1395" s="4" t="n">
        <v>14</v>
      </c>
      <c r="I1395" s="4" t="n">
        <v>30</v>
      </c>
      <c r="J1395" s="4" t="str"/>
      <c r="K1395" s="4" t="str"/>
      <c r="L1395" s="3" t="n">
        <v>15460</v>
      </c>
      <c r="M1395" s="3" t="n">
        <v>0</v>
      </c>
      <c r="N1395" s="3" t="n">
        <v>15460</v>
      </c>
      <c r="O1395" s="4" t="str"/>
      <c r="P1395" s="4" t="str"/>
      <c r="Q1395" s="4" t="str"/>
      <c r="R1395" s="4" t="str"/>
      <c r="S1395" s="4" t="str"/>
      <c r="T1395" s="4" t="str"/>
      <c r="U1395" s="4" t="str"/>
      <c r="V1395" s="4" t="n">
        <v>1</v>
      </c>
    </row>
    <row r="1396">
      <c r="A1396" t="n">
        <v>177</v>
      </c>
      <c r="B1396" t="inlineStr">
        <is>
          <t>20602161081</t>
        </is>
      </c>
      <c r="C1396" t="inlineStr">
        <is>
          <t>ASOCIACIÓN DE PRODUCTORES ORGANICOS VALLE PERENE PERU</t>
        </is>
      </c>
      <c r="D1396" s="6" t="n">
        <v>2020</v>
      </c>
      <c r="F1396" t="inlineStr">
        <is>
          <t>PAC</t>
        </is>
      </c>
      <c r="G1396" s="4" t="n">
        <v>0</v>
      </c>
      <c r="H1396" s="4" t="n">
        <v>0</v>
      </c>
      <c r="I1396" s="4" t="n">
        <v>0</v>
      </c>
      <c r="J1396" s="4" t="n">
        <v>0</v>
      </c>
      <c r="K1396" s="4" t="n">
        <v>0</v>
      </c>
      <c r="L1396" s="3" t="n">
        <v>0</v>
      </c>
      <c r="M1396" s="3" t="n">
        <v>0</v>
      </c>
      <c r="N1396" s="3" t="n">
        <v>0</v>
      </c>
      <c r="O1396" s="4" t="str"/>
      <c r="P1396" s="4" t="str"/>
      <c r="Q1396" s="4" t="str"/>
      <c r="R1396" s="4" t="str"/>
      <c r="S1396" s="4" t="str"/>
      <c r="T1396" s="4" t="str"/>
      <c r="U1396" s="4" t="str"/>
      <c r="V1396" s="4" t="n">
        <v>1</v>
      </c>
    </row>
    <row r="1397">
      <c r="A1397" t="n">
        <v>177</v>
      </c>
      <c r="B1397" t="inlineStr">
        <is>
          <t>20602161081</t>
        </is>
      </c>
      <c r="C1397" t="inlineStr">
        <is>
          <t>ASOCIACIÓN DE PRODUCTORES ORGANICOS VALLE PERENE PERU</t>
        </is>
      </c>
      <c r="D1397" s="6" t="n">
        <v>2021</v>
      </c>
      <c r="F1397" t="inlineStr">
        <is>
          <t>PAC</t>
        </is>
      </c>
      <c r="G1397" s="4" t="n">
        <v>0</v>
      </c>
      <c r="H1397" s="4" t="n">
        <v>0</v>
      </c>
      <c r="I1397" s="4" t="n">
        <v>0</v>
      </c>
      <c r="J1397" s="4" t="n">
        <v>0</v>
      </c>
      <c r="K1397" s="4" t="n">
        <v>0</v>
      </c>
      <c r="L1397" s="3" t="n">
        <v>0</v>
      </c>
      <c r="M1397" s="3" t="n">
        <v>0</v>
      </c>
      <c r="N1397" s="3" t="n">
        <v>0</v>
      </c>
      <c r="O1397" s="4" t="str"/>
      <c r="P1397" s="4" t="str"/>
      <c r="Q1397" s="4" t="str"/>
      <c r="R1397" s="4" t="str"/>
      <c r="S1397" s="4" t="str"/>
      <c r="T1397" s="4" t="str"/>
      <c r="U1397" s="4" t="str"/>
      <c r="V1397" s="4" t="n">
        <v>1</v>
      </c>
    </row>
    <row r="1398">
      <c r="A1398" t="n">
        <v>177</v>
      </c>
      <c r="B1398" t="inlineStr">
        <is>
          <t>20602161081</t>
        </is>
      </c>
      <c r="C1398" t="inlineStr">
        <is>
          <t>ASOCIACIÓN DE PRODUCTORES ORGANICOS VALLE PERENE PERU</t>
        </is>
      </c>
      <c r="D1398" s="6" t="n">
        <v>2022</v>
      </c>
      <c r="F1398" t="inlineStr">
        <is>
          <t>PAC</t>
        </is>
      </c>
      <c r="G1398" s="4" t="n">
        <v>0</v>
      </c>
      <c r="H1398" s="4" t="n">
        <v>0</v>
      </c>
      <c r="I1398" s="4" t="n">
        <v>0</v>
      </c>
      <c r="J1398" s="4" t="n">
        <v>0</v>
      </c>
      <c r="K1398" s="4" t="n">
        <v>0</v>
      </c>
      <c r="L1398" s="3" t="n">
        <v>0</v>
      </c>
      <c r="M1398" s="3" t="n">
        <v>0</v>
      </c>
      <c r="N1398" s="3" t="n">
        <v>0</v>
      </c>
      <c r="O1398" s="4" t="str"/>
      <c r="P1398" s="4" t="str"/>
      <c r="Q1398" s="4" t="str"/>
      <c r="R1398" s="4" t="str"/>
      <c r="S1398" s="4" t="str"/>
      <c r="T1398" s="4" t="str"/>
      <c r="U1398" s="4" t="str"/>
      <c r="V1398" s="4" t="n">
        <v>1</v>
      </c>
    </row>
    <row r="1399">
      <c r="A1399" t="n">
        <v>177</v>
      </c>
      <c r="B1399" t="inlineStr">
        <is>
          <t>20602161081</t>
        </is>
      </c>
      <c r="C1399" t="inlineStr">
        <is>
          <t>ASOCIACIÓN DE PRODUCTORES ORGANICOS VALLE PERENE PERU</t>
        </is>
      </c>
      <c r="D1399" s="6" t="n">
        <v>2023</v>
      </c>
      <c r="F1399" t="inlineStr">
        <is>
          <t>PAC</t>
        </is>
      </c>
      <c r="G1399" s="4" t="n">
        <v>0</v>
      </c>
      <c r="H1399" s="4" t="n">
        <v>0</v>
      </c>
      <c r="I1399" s="4" t="n">
        <v>0</v>
      </c>
      <c r="J1399" s="4" t="n">
        <v>0</v>
      </c>
      <c r="K1399" s="4" t="n">
        <v>0</v>
      </c>
      <c r="L1399" s="3" t="n">
        <v>0</v>
      </c>
      <c r="M1399" s="3" t="n">
        <v>0</v>
      </c>
      <c r="N1399" s="3" t="n">
        <v>0</v>
      </c>
      <c r="O1399" s="4" t="n">
        <v>0</v>
      </c>
      <c r="P1399" s="4" t="n">
        <v>0</v>
      </c>
      <c r="Q1399" s="4" t="n">
        <v>0</v>
      </c>
      <c r="R1399" s="4" t="n">
        <v>0</v>
      </c>
      <c r="S1399" s="4" t="n">
        <v>0</v>
      </c>
      <c r="T1399" s="4" t="n">
        <v>0</v>
      </c>
      <c r="U1399" s="4" t="n">
        <v>0</v>
      </c>
      <c r="V1399" s="4" t="n">
        <v>1</v>
      </c>
    </row>
    <row r="1400">
      <c r="A1400" t="n">
        <v>177</v>
      </c>
      <c r="B1400" t="inlineStr">
        <is>
          <t>20602161081</t>
        </is>
      </c>
      <c r="C1400" t="inlineStr">
        <is>
          <t>ASOCIACIÓN DE PRODUCTORES ORGANICOS VALLE PERENE PERU</t>
        </is>
      </c>
      <c r="D1400" s="6" t="n">
        <v>2024</v>
      </c>
      <c r="F1400" t="inlineStr">
        <is>
          <t>PAC</t>
        </is>
      </c>
      <c r="G1400" s="4" t="n">
        <v>0</v>
      </c>
      <c r="H1400" s="4" t="n">
        <v>0</v>
      </c>
      <c r="I1400" s="4" t="n">
        <v>0</v>
      </c>
      <c r="J1400" s="4" t="n">
        <v>0</v>
      </c>
      <c r="K1400" s="4" t="n">
        <v>0</v>
      </c>
      <c r="L1400" s="3" t="n">
        <v>0</v>
      </c>
      <c r="M1400" s="3" t="n">
        <v>0</v>
      </c>
      <c r="N1400" s="3" t="n">
        <v>0</v>
      </c>
      <c r="O1400" s="4" t="n">
        <v>0</v>
      </c>
      <c r="P1400" s="4" t="n">
        <v>0</v>
      </c>
      <c r="Q1400" s="4" t="str"/>
      <c r="R1400" s="4" t="n">
        <v>0</v>
      </c>
      <c r="S1400" s="4" t="n">
        <v>0</v>
      </c>
      <c r="T1400" s="4" t="n">
        <v>0</v>
      </c>
      <c r="U1400" s="4" t="n">
        <v>0</v>
      </c>
      <c r="V1400" s="4" t="n">
        <v>1</v>
      </c>
    </row>
    <row r="1401">
      <c r="A1401" t="n">
        <v>177</v>
      </c>
      <c r="B1401" t="inlineStr">
        <is>
          <t>20602161081</t>
        </is>
      </c>
      <c r="C1401" t="inlineStr">
        <is>
          <t>ASOCIACIÓN DE PRODUCTORES ORGANICOS VALLE PERENE PERU</t>
        </is>
      </c>
      <c r="D1401" s="6" t="n">
        <v>2025</v>
      </c>
      <c r="F1401" t="inlineStr">
        <is>
          <t>PAC</t>
        </is>
      </c>
      <c r="G1401" s="4" t="n">
        <v>0</v>
      </c>
      <c r="H1401" s="4" t="n">
        <v>0</v>
      </c>
      <c r="I1401" s="4" t="n">
        <v>0</v>
      </c>
      <c r="J1401" s="4" t="n">
        <v>0</v>
      </c>
      <c r="K1401" s="4" t="n">
        <v>0</v>
      </c>
      <c r="L1401" s="3" t="n">
        <v>0</v>
      </c>
      <c r="M1401" s="3" t="n">
        <v>0</v>
      </c>
      <c r="N1401" s="3" t="n">
        <v>0</v>
      </c>
      <c r="O1401" s="4" t="n">
        <v>0</v>
      </c>
      <c r="P1401" s="4" t="n">
        <v>0</v>
      </c>
      <c r="Q1401" s="4" t="str"/>
      <c r="R1401" s="4" t="n">
        <v>0</v>
      </c>
      <c r="S1401" s="4" t="n">
        <v>0</v>
      </c>
      <c r="T1401" s="4" t="n">
        <v>0</v>
      </c>
      <c r="U1401" s="4" t="n">
        <v>0</v>
      </c>
      <c r="V1401" s="4" t="n">
        <v>1</v>
      </c>
    </row>
    <row r="1402">
      <c r="A1402" t="n">
        <v>178</v>
      </c>
      <c r="B1402" t="inlineStr">
        <is>
          <t>20600719361</t>
        </is>
      </c>
      <c r="C1402" t="inlineStr">
        <is>
          <t>ASOCIACIÓN AGROECOLOGICA AVANCC</t>
        </is>
      </c>
      <c r="D1402" s="6" t="n">
        <v>2018</v>
      </c>
      <c r="F1402" t="inlineStr">
        <is>
          <t>PAC</t>
        </is>
      </c>
      <c r="G1402" s="4" t="str"/>
      <c r="H1402" s="4" t="str"/>
      <c r="I1402" s="4" t="n">
        <v>0</v>
      </c>
      <c r="J1402" s="4" t="str"/>
      <c r="K1402" s="4" t="str"/>
      <c r="L1402" s="3" t="str"/>
      <c r="M1402" s="3" t="str"/>
      <c r="N1402" s="3" t="n">
        <v>0</v>
      </c>
      <c r="O1402" s="4" t="str"/>
      <c r="P1402" s="4" t="str"/>
      <c r="Q1402" s="4" t="str"/>
      <c r="R1402" s="4" t="str"/>
      <c r="S1402" s="4" t="str"/>
      <c r="T1402" s="4" t="str"/>
      <c r="U1402" s="4" t="str"/>
      <c r="V1402" s="4" t="n">
        <v>1</v>
      </c>
    </row>
    <row r="1403">
      <c r="A1403" t="n">
        <v>178</v>
      </c>
      <c r="B1403" t="inlineStr">
        <is>
          <t>20600719361</t>
        </is>
      </c>
      <c r="C1403" t="inlineStr">
        <is>
          <t>ASOCIACIÓN AGROECOLOGICA AVANCC</t>
        </is>
      </c>
      <c r="D1403" s="6" t="n">
        <v>2019</v>
      </c>
      <c r="E1403" t="n">
        <v>1</v>
      </c>
      <c r="F1403" t="inlineStr">
        <is>
          <t>PAC</t>
        </is>
      </c>
      <c r="G1403" s="4" t="n">
        <v>28</v>
      </c>
      <c r="H1403" s="4" t="n">
        <v>16</v>
      </c>
      <c r="I1403" s="4" t="n">
        <v>44</v>
      </c>
      <c r="J1403" s="4" t="str"/>
      <c r="K1403" s="4" t="str"/>
      <c r="L1403" s="3" t="n">
        <v>0</v>
      </c>
      <c r="M1403" s="3" t="n">
        <v>0</v>
      </c>
      <c r="N1403" s="3" t="n">
        <v>0</v>
      </c>
      <c r="O1403" s="4" t="str"/>
      <c r="P1403" s="4" t="str"/>
      <c r="Q1403" s="4" t="str"/>
      <c r="R1403" s="4" t="str"/>
      <c r="S1403" s="4" t="str"/>
      <c r="T1403" s="4" t="str"/>
      <c r="U1403" s="4" t="str"/>
      <c r="V1403" s="4" t="n">
        <v>1</v>
      </c>
    </row>
    <row r="1404">
      <c r="A1404" t="n">
        <v>178</v>
      </c>
      <c r="B1404" t="inlineStr">
        <is>
          <t>20600719361</t>
        </is>
      </c>
      <c r="C1404" t="inlineStr">
        <is>
          <t>ASOCIACIÓN AGROECOLOGICA AVANCC</t>
        </is>
      </c>
      <c r="D1404" s="6" t="n">
        <v>2020</v>
      </c>
      <c r="F1404" t="inlineStr">
        <is>
          <t>PAC</t>
        </is>
      </c>
      <c r="G1404" s="4" t="n">
        <v>0</v>
      </c>
      <c r="H1404" s="4" t="n">
        <v>0</v>
      </c>
      <c r="I1404" s="4" t="n">
        <v>0</v>
      </c>
      <c r="J1404" s="4" t="n">
        <v>0</v>
      </c>
      <c r="K1404" s="4" t="n">
        <v>0</v>
      </c>
      <c r="L1404" s="3" t="n">
        <v>0</v>
      </c>
      <c r="M1404" s="3" t="n">
        <v>0</v>
      </c>
      <c r="N1404" s="3" t="n">
        <v>0</v>
      </c>
      <c r="O1404" s="4" t="str"/>
      <c r="P1404" s="4" t="str"/>
      <c r="Q1404" s="4" t="str"/>
      <c r="R1404" s="4" t="str"/>
      <c r="S1404" s="4" t="str"/>
      <c r="T1404" s="4" t="str"/>
      <c r="U1404" s="4" t="str"/>
      <c r="V1404" s="4" t="n">
        <v>1</v>
      </c>
    </row>
    <row r="1405">
      <c r="A1405" t="n">
        <v>178</v>
      </c>
      <c r="B1405" t="inlineStr">
        <is>
          <t>20600719361</t>
        </is>
      </c>
      <c r="C1405" t="inlineStr">
        <is>
          <t>ASOCIACIÓN AGROECOLOGICA AVANCC</t>
        </is>
      </c>
      <c r="D1405" s="6" t="n">
        <v>2021</v>
      </c>
      <c r="F1405" t="inlineStr">
        <is>
          <t>PAC</t>
        </is>
      </c>
      <c r="G1405" s="4" t="n">
        <v>0</v>
      </c>
      <c r="H1405" s="4" t="n">
        <v>0</v>
      </c>
      <c r="I1405" s="4" t="n">
        <v>0</v>
      </c>
      <c r="J1405" s="4" t="n">
        <v>0</v>
      </c>
      <c r="K1405" s="4" t="n">
        <v>0</v>
      </c>
      <c r="L1405" s="3" t="n">
        <v>0</v>
      </c>
      <c r="M1405" s="3" t="n">
        <v>0</v>
      </c>
      <c r="N1405" s="3" t="n">
        <v>0</v>
      </c>
      <c r="O1405" s="4" t="str"/>
      <c r="P1405" s="4" t="str"/>
      <c r="Q1405" s="4" t="str"/>
      <c r="R1405" s="4" t="str"/>
      <c r="S1405" s="4" t="str"/>
      <c r="T1405" s="4" t="str"/>
      <c r="U1405" s="4" t="str"/>
      <c r="V1405" s="4" t="n">
        <v>1</v>
      </c>
    </row>
    <row r="1406">
      <c r="A1406" t="n">
        <v>178</v>
      </c>
      <c r="B1406" t="inlineStr">
        <is>
          <t>20600719361</t>
        </is>
      </c>
      <c r="C1406" t="inlineStr">
        <is>
          <t>ASOCIACIÓN AGROECOLOGICA AVANCC</t>
        </is>
      </c>
      <c r="D1406" s="6" t="n">
        <v>2022</v>
      </c>
      <c r="F1406" t="inlineStr">
        <is>
          <t>PAC</t>
        </is>
      </c>
      <c r="G1406" s="4" t="n">
        <v>0</v>
      </c>
      <c r="H1406" s="4" t="n">
        <v>0</v>
      </c>
      <c r="I1406" s="4" t="n">
        <v>0</v>
      </c>
      <c r="J1406" s="4" t="n">
        <v>0</v>
      </c>
      <c r="K1406" s="4" t="n">
        <v>0</v>
      </c>
      <c r="L1406" s="3" t="n">
        <v>0</v>
      </c>
      <c r="M1406" s="3" t="n">
        <v>0</v>
      </c>
      <c r="N1406" s="3" t="n">
        <v>0</v>
      </c>
      <c r="O1406" s="4" t="str"/>
      <c r="P1406" s="4" t="str"/>
      <c r="Q1406" s="4" t="str"/>
      <c r="R1406" s="4" t="str"/>
      <c r="S1406" s="4" t="str"/>
      <c r="T1406" s="4" t="str"/>
      <c r="U1406" s="4" t="str"/>
      <c r="V1406" s="4" t="n">
        <v>1</v>
      </c>
    </row>
    <row r="1407">
      <c r="A1407" t="n">
        <v>178</v>
      </c>
      <c r="B1407" t="inlineStr">
        <is>
          <t>20600719361</t>
        </is>
      </c>
      <c r="C1407" t="inlineStr">
        <is>
          <t>ASOCIACIÓN AGROECOLOGICA AVANCC</t>
        </is>
      </c>
      <c r="D1407" s="6" t="n">
        <v>2023</v>
      </c>
      <c r="F1407" t="inlineStr">
        <is>
          <t>PAC</t>
        </is>
      </c>
      <c r="G1407" s="4" t="n">
        <v>0</v>
      </c>
      <c r="H1407" s="4" t="n">
        <v>0</v>
      </c>
      <c r="I1407" s="4" t="n">
        <v>0</v>
      </c>
      <c r="J1407" s="4" t="n">
        <v>0</v>
      </c>
      <c r="K1407" s="4" t="n">
        <v>0</v>
      </c>
      <c r="L1407" s="3" t="n">
        <v>0</v>
      </c>
      <c r="M1407" s="3" t="n">
        <v>0</v>
      </c>
      <c r="N1407" s="3" t="n">
        <v>0</v>
      </c>
      <c r="O1407" s="4" t="n">
        <v>0</v>
      </c>
      <c r="P1407" s="4" t="n">
        <v>0</v>
      </c>
      <c r="Q1407" s="4" t="n">
        <v>0</v>
      </c>
      <c r="R1407" s="4" t="n">
        <v>0</v>
      </c>
      <c r="S1407" s="4" t="n">
        <v>0</v>
      </c>
      <c r="T1407" s="4" t="n">
        <v>0</v>
      </c>
      <c r="U1407" s="4" t="n">
        <v>0</v>
      </c>
      <c r="V1407" s="4" t="n">
        <v>1</v>
      </c>
    </row>
    <row r="1408">
      <c r="A1408" t="n">
        <v>178</v>
      </c>
      <c r="B1408" t="inlineStr">
        <is>
          <t>20600719361</t>
        </is>
      </c>
      <c r="C1408" t="inlineStr">
        <is>
          <t>ASOCIACIÓN AGROECOLOGICA AVANCC</t>
        </is>
      </c>
      <c r="D1408" s="6" t="n">
        <v>2024</v>
      </c>
      <c r="F1408" t="inlineStr">
        <is>
          <t>PAC</t>
        </is>
      </c>
      <c r="G1408" s="4" t="n">
        <v>0</v>
      </c>
      <c r="H1408" s="4" t="n">
        <v>0</v>
      </c>
      <c r="I1408" s="4" t="n">
        <v>0</v>
      </c>
      <c r="J1408" s="4" t="n">
        <v>0</v>
      </c>
      <c r="K1408" s="4" t="n">
        <v>0</v>
      </c>
      <c r="L1408" s="3" t="n">
        <v>0</v>
      </c>
      <c r="M1408" s="3" t="n">
        <v>0</v>
      </c>
      <c r="N1408" s="3" t="n">
        <v>0</v>
      </c>
      <c r="O1408" s="4" t="n">
        <v>0</v>
      </c>
      <c r="P1408" s="4" t="n">
        <v>0</v>
      </c>
      <c r="Q1408" s="4" t="str"/>
      <c r="R1408" s="4" t="n">
        <v>0</v>
      </c>
      <c r="S1408" s="4" t="n">
        <v>0</v>
      </c>
      <c r="T1408" s="4" t="n">
        <v>0</v>
      </c>
      <c r="U1408" s="4" t="n">
        <v>0</v>
      </c>
      <c r="V1408" s="4" t="n">
        <v>1</v>
      </c>
    </row>
    <row r="1409">
      <c r="A1409" t="n">
        <v>178</v>
      </c>
      <c r="B1409" t="inlineStr">
        <is>
          <t>20600719361</t>
        </is>
      </c>
      <c r="C1409" t="inlineStr">
        <is>
          <t>ASOCIACIÓN AGROECOLOGICA AVANCC</t>
        </is>
      </c>
      <c r="D1409" s="6" t="n">
        <v>2025</v>
      </c>
      <c r="F1409" t="inlineStr">
        <is>
          <t>PAC</t>
        </is>
      </c>
      <c r="G1409" s="4" t="n">
        <v>0</v>
      </c>
      <c r="H1409" s="4" t="n">
        <v>0</v>
      </c>
      <c r="I1409" s="4" t="n">
        <v>0</v>
      </c>
      <c r="J1409" s="4" t="n">
        <v>0</v>
      </c>
      <c r="K1409" s="4" t="n">
        <v>0</v>
      </c>
      <c r="L1409" s="3" t="n">
        <v>0</v>
      </c>
      <c r="M1409" s="3" t="n">
        <v>0</v>
      </c>
      <c r="N1409" s="3" t="n">
        <v>0</v>
      </c>
      <c r="O1409" s="4" t="n">
        <v>0</v>
      </c>
      <c r="P1409" s="4" t="n">
        <v>0</v>
      </c>
      <c r="Q1409" s="4" t="str"/>
      <c r="R1409" s="4" t="n">
        <v>0</v>
      </c>
      <c r="S1409" s="4" t="n">
        <v>0</v>
      </c>
      <c r="T1409" s="4" t="n">
        <v>0</v>
      </c>
      <c r="U1409" s="4" t="n">
        <v>0</v>
      </c>
      <c r="V1409" s="4" t="n">
        <v>1</v>
      </c>
    </row>
    <row r="1410">
      <c r="A1410" t="n">
        <v>179</v>
      </c>
      <c r="B1410" t="inlineStr">
        <is>
          <t>20487661539</t>
        </is>
      </c>
      <c r="C1410" t="inlineStr">
        <is>
          <t>ASOCIACIÓN DE PRODUCTORES CACAOTEROS DEL DISTRITO DE HUARANGO</t>
        </is>
      </c>
      <c r="D1410" s="6" t="n">
        <v>2018</v>
      </c>
      <c r="F1410" t="inlineStr">
        <is>
          <t>PAC</t>
        </is>
      </c>
      <c r="G1410" s="4" t="str"/>
      <c r="H1410" s="4" t="str"/>
      <c r="I1410" s="4" t="n">
        <v>0</v>
      </c>
      <c r="J1410" s="4" t="str"/>
      <c r="K1410" s="4" t="str"/>
      <c r="L1410" s="3" t="str"/>
      <c r="M1410" s="3" t="str"/>
      <c r="N1410" s="3" t="n">
        <v>0</v>
      </c>
      <c r="O1410" s="4" t="str"/>
      <c r="P1410" s="4" t="str"/>
      <c r="Q1410" s="4" t="str"/>
      <c r="R1410" s="4" t="str"/>
      <c r="S1410" s="4" t="str"/>
      <c r="T1410" s="4" t="str"/>
      <c r="U1410" s="4" t="str"/>
      <c r="V1410" s="4" t="n">
        <v>1</v>
      </c>
    </row>
    <row r="1411">
      <c r="A1411" t="n">
        <v>179</v>
      </c>
      <c r="B1411" t="inlineStr">
        <is>
          <t>20487661539</t>
        </is>
      </c>
      <c r="C1411" t="inlineStr">
        <is>
          <t>ASOCIACIÓN DE PRODUCTORES CACAOTEROS DEL DISTRITO DE HUARANGO</t>
        </is>
      </c>
      <c r="D1411" s="6" t="n">
        <v>2019</v>
      </c>
      <c r="E1411" t="n">
        <v>1</v>
      </c>
      <c r="F1411" t="inlineStr">
        <is>
          <t>PAC</t>
        </is>
      </c>
      <c r="G1411" s="4" t="n">
        <v>0</v>
      </c>
      <c r="H1411" s="4" t="n">
        <v>0</v>
      </c>
      <c r="I1411" s="4" t="n">
        <v>0</v>
      </c>
      <c r="J1411" s="4" t="str"/>
      <c r="K1411" s="4" t="str"/>
      <c r="L1411" s="3" t="n">
        <v>0</v>
      </c>
      <c r="M1411" s="3" t="n">
        <v>0</v>
      </c>
      <c r="N1411" s="3" t="n">
        <v>0</v>
      </c>
      <c r="O1411" s="4" t="str"/>
      <c r="P1411" s="4" t="str"/>
      <c r="Q1411" s="4" t="str"/>
      <c r="R1411" s="4" t="str"/>
      <c r="S1411" s="4" t="str"/>
      <c r="T1411" s="4" t="str"/>
      <c r="U1411" s="4" t="str"/>
      <c r="V1411" s="4" t="n">
        <v>1</v>
      </c>
    </row>
    <row r="1412">
      <c r="A1412" t="n">
        <v>179</v>
      </c>
      <c r="B1412" t="inlineStr">
        <is>
          <t>20487661539</t>
        </is>
      </c>
      <c r="C1412" t="inlineStr">
        <is>
          <t>ASOCIACIÓN DE PRODUCTORES CACAOTEROS DEL DISTRITO DE HUARANGO</t>
        </is>
      </c>
      <c r="D1412" s="6" t="n">
        <v>2020</v>
      </c>
      <c r="F1412" t="inlineStr">
        <is>
          <t>PAC</t>
        </is>
      </c>
      <c r="G1412" s="4" t="n">
        <v>0</v>
      </c>
      <c r="H1412" s="4" t="n">
        <v>0</v>
      </c>
      <c r="I1412" s="4" t="n">
        <v>0</v>
      </c>
      <c r="J1412" s="4" t="n">
        <v>0</v>
      </c>
      <c r="K1412" s="4" t="n">
        <v>0</v>
      </c>
      <c r="L1412" s="3" t="n">
        <v>0</v>
      </c>
      <c r="M1412" s="3" t="n">
        <v>0</v>
      </c>
      <c r="N1412" s="3" t="n">
        <v>0</v>
      </c>
      <c r="O1412" s="4" t="str"/>
      <c r="P1412" s="4" t="str"/>
      <c r="Q1412" s="4" t="str"/>
      <c r="R1412" s="4" t="str"/>
      <c r="S1412" s="4" t="str"/>
      <c r="T1412" s="4" t="str"/>
      <c r="U1412" s="4" t="str"/>
      <c r="V1412" s="4" t="n">
        <v>1</v>
      </c>
    </row>
    <row r="1413">
      <c r="A1413" t="n">
        <v>179</v>
      </c>
      <c r="B1413" t="inlineStr">
        <is>
          <t>20487661539</t>
        </is>
      </c>
      <c r="C1413" t="inlineStr">
        <is>
          <t>ASOCIACIÓN DE PRODUCTORES CACAOTEROS DEL DISTRITO DE HUARANGO</t>
        </is>
      </c>
      <c r="D1413" s="6" t="n">
        <v>2021</v>
      </c>
      <c r="F1413" t="inlineStr">
        <is>
          <t>PAC</t>
        </is>
      </c>
      <c r="G1413" s="4" t="n">
        <v>0</v>
      </c>
      <c r="H1413" s="4" t="n">
        <v>0</v>
      </c>
      <c r="I1413" s="4" t="n">
        <v>0</v>
      </c>
      <c r="J1413" s="4" t="n">
        <v>0</v>
      </c>
      <c r="K1413" s="4" t="n">
        <v>0</v>
      </c>
      <c r="L1413" s="3" t="n">
        <v>0</v>
      </c>
      <c r="M1413" s="3" t="n">
        <v>0</v>
      </c>
      <c r="N1413" s="3" t="n">
        <v>0</v>
      </c>
      <c r="O1413" s="4" t="str"/>
      <c r="P1413" s="4" t="str"/>
      <c r="Q1413" s="4" t="str"/>
      <c r="R1413" s="4" t="str"/>
      <c r="S1413" s="4" t="str"/>
      <c r="T1413" s="4" t="str"/>
      <c r="U1413" s="4" t="str"/>
      <c r="V1413" s="4" t="n">
        <v>1</v>
      </c>
    </row>
    <row r="1414">
      <c r="A1414" t="n">
        <v>179</v>
      </c>
      <c r="B1414" t="inlineStr">
        <is>
          <t>20487661539</t>
        </is>
      </c>
      <c r="C1414" t="inlineStr">
        <is>
          <t>ASOCIACIÓN DE PRODUCTORES CACAOTEROS DEL DISTRITO DE HUARANGO</t>
        </is>
      </c>
      <c r="D1414" s="6" t="n">
        <v>2022</v>
      </c>
      <c r="F1414" t="inlineStr">
        <is>
          <t>PAC</t>
        </is>
      </c>
      <c r="G1414" s="4" t="n">
        <v>0</v>
      </c>
      <c r="H1414" s="4" t="n">
        <v>0</v>
      </c>
      <c r="I1414" s="4" t="n">
        <v>0</v>
      </c>
      <c r="J1414" s="4" t="n">
        <v>0</v>
      </c>
      <c r="K1414" s="4" t="n">
        <v>0</v>
      </c>
      <c r="L1414" s="3" t="n">
        <v>0</v>
      </c>
      <c r="M1414" s="3" t="n">
        <v>0</v>
      </c>
      <c r="N1414" s="3" t="n">
        <v>0</v>
      </c>
      <c r="O1414" s="4" t="str"/>
      <c r="P1414" s="4" t="str"/>
      <c r="Q1414" s="4" t="str"/>
      <c r="R1414" s="4" t="str"/>
      <c r="S1414" s="4" t="str"/>
      <c r="T1414" s="4" t="str"/>
      <c r="U1414" s="4" t="str"/>
      <c r="V1414" s="4" t="n">
        <v>1</v>
      </c>
    </row>
    <row r="1415">
      <c r="A1415" t="n">
        <v>179</v>
      </c>
      <c r="B1415" t="inlineStr">
        <is>
          <t>20487661539</t>
        </is>
      </c>
      <c r="C1415" t="inlineStr">
        <is>
          <t>ASOCIACIÓN DE PRODUCTORES CACAOTEROS DEL DISTRITO DE HUARANGO</t>
        </is>
      </c>
      <c r="D1415" s="6" t="n">
        <v>2023</v>
      </c>
      <c r="F1415" t="inlineStr">
        <is>
          <t>PAC</t>
        </is>
      </c>
      <c r="G1415" s="4" t="n">
        <v>0</v>
      </c>
      <c r="H1415" s="4" t="n">
        <v>0</v>
      </c>
      <c r="I1415" s="4" t="n">
        <v>0</v>
      </c>
      <c r="J1415" s="4" t="n">
        <v>0</v>
      </c>
      <c r="K1415" s="4" t="n">
        <v>0</v>
      </c>
      <c r="L1415" s="3" t="n">
        <v>0</v>
      </c>
      <c r="M1415" s="3" t="n">
        <v>0</v>
      </c>
      <c r="N1415" s="3" t="n">
        <v>0</v>
      </c>
      <c r="O1415" s="4" t="n">
        <v>0</v>
      </c>
      <c r="P1415" s="4" t="n">
        <v>0</v>
      </c>
      <c r="Q1415" s="4" t="n">
        <v>0</v>
      </c>
      <c r="R1415" s="4" t="n">
        <v>0</v>
      </c>
      <c r="S1415" s="4" t="n">
        <v>0</v>
      </c>
      <c r="T1415" s="4" t="n">
        <v>0</v>
      </c>
      <c r="U1415" s="4" t="n">
        <v>0</v>
      </c>
      <c r="V1415" s="4" t="n">
        <v>1</v>
      </c>
    </row>
    <row r="1416">
      <c r="A1416" t="n">
        <v>179</v>
      </c>
      <c r="B1416" t="inlineStr">
        <is>
          <t>20487661539</t>
        </is>
      </c>
      <c r="C1416" t="inlineStr">
        <is>
          <t>ASOCIACIÓN DE PRODUCTORES CACAOTEROS DEL DISTRITO DE HUARANGO</t>
        </is>
      </c>
      <c r="D1416" s="6" t="n">
        <v>2024</v>
      </c>
      <c r="F1416" t="inlineStr">
        <is>
          <t>PAC</t>
        </is>
      </c>
      <c r="G1416" s="4" t="n">
        <v>0</v>
      </c>
      <c r="H1416" s="4" t="n">
        <v>0</v>
      </c>
      <c r="I1416" s="4" t="n">
        <v>0</v>
      </c>
      <c r="J1416" s="4" t="n">
        <v>0</v>
      </c>
      <c r="K1416" s="4" t="n">
        <v>0</v>
      </c>
      <c r="L1416" s="3" t="n">
        <v>0</v>
      </c>
      <c r="M1416" s="3" t="n">
        <v>0</v>
      </c>
      <c r="N1416" s="3" t="n">
        <v>0</v>
      </c>
      <c r="O1416" s="4" t="n">
        <v>0</v>
      </c>
      <c r="P1416" s="4" t="n">
        <v>0</v>
      </c>
      <c r="Q1416" s="4" t="str"/>
      <c r="R1416" s="4" t="n">
        <v>0</v>
      </c>
      <c r="S1416" s="4" t="n">
        <v>0</v>
      </c>
      <c r="T1416" s="4" t="n">
        <v>0</v>
      </c>
      <c r="U1416" s="4" t="n">
        <v>0</v>
      </c>
      <c r="V1416" s="4" t="n">
        <v>1</v>
      </c>
    </row>
    <row r="1417">
      <c r="A1417" t="n">
        <v>179</v>
      </c>
      <c r="B1417" t="inlineStr">
        <is>
          <t>20487661539</t>
        </is>
      </c>
      <c r="C1417" t="inlineStr">
        <is>
          <t>ASOCIACIÓN DE PRODUCTORES CACAOTEROS DEL DISTRITO DE HUARANGO</t>
        </is>
      </c>
      <c r="D1417" s="6" t="n">
        <v>2025</v>
      </c>
      <c r="F1417" t="inlineStr">
        <is>
          <t>PAC</t>
        </is>
      </c>
      <c r="G1417" s="4" t="n">
        <v>0</v>
      </c>
      <c r="H1417" s="4" t="n">
        <v>0</v>
      </c>
      <c r="I1417" s="4" t="n">
        <v>0</v>
      </c>
      <c r="J1417" s="4" t="n">
        <v>0</v>
      </c>
      <c r="K1417" s="4" t="n">
        <v>0</v>
      </c>
      <c r="L1417" s="3" t="n">
        <v>0</v>
      </c>
      <c r="M1417" s="3" t="n">
        <v>0</v>
      </c>
      <c r="N1417" s="3" t="n">
        <v>0</v>
      </c>
      <c r="O1417" s="4" t="n">
        <v>0</v>
      </c>
      <c r="P1417" s="4" t="n">
        <v>0</v>
      </c>
      <c r="Q1417" s="4" t="str"/>
      <c r="R1417" s="4" t="n">
        <v>0</v>
      </c>
      <c r="S1417" s="4" t="n">
        <v>0</v>
      </c>
      <c r="T1417" s="4" t="n">
        <v>0</v>
      </c>
      <c r="U1417" s="4" t="n">
        <v>0</v>
      </c>
      <c r="V1417" s="4" t="n">
        <v>1</v>
      </c>
    </row>
    <row r="1418">
      <c r="A1418" t="n">
        <v>180</v>
      </c>
      <c r="B1418" t="inlineStr">
        <is>
          <t>20568194951</t>
        </is>
      </c>
      <c r="C1418" t="inlineStr">
        <is>
          <t>ASOCIACIÓN DE PRODUCTORES AGROSOSTENIBLES VILLA ECOLOGICA PERU</t>
        </is>
      </c>
      <c r="D1418" s="6" t="n">
        <v>2018</v>
      </c>
      <c r="F1418" t="inlineStr">
        <is>
          <t>PAC</t>
        </is>
      </c>
      <c r="G1418" s="4" t="str"/>
      <c r="H1418" s="4" t="str"/>
      <c r="I1418" s="4" t="n">
        <v>0</v>
      </c>
      <c r="J1418" s="4" t="str"/>
      <c r="K1418" s="4" t="str"/>
      <c r="L1418" s="3" t="str"/>
      <c r="M1418" s="3" t="str"/>
      <c r="N1418" s="3" t="n">
        <v>0</v>
      </c>
      <c r="O1418" s="4" t="str"/>
      <c r="P1418" s="4" t="str"/>
      <c r="Q1418" s="4" t="str"/>
      <c r="R1418" s="4" t="str"/>
      <c r="S1418" s="4" t="str"/>
      <c r="T1418" s="4" t="str"/>
      <c r="U1418" s="4" t="str"/>
      <c r="V1418" s="4" t="n">
        <v>2</v>
      </c>
    </row>
    <row r="1419">
      <c r="A1419" t="n">
        <v>180</v>
      </c>
      <c r="B1419" t="inlineStr">
        <is>
          <t>20568194951</t>
        </is>
      </c>
      <c r="C1419" t="inlineStr">
        <is>
          <t>ASOCIACIÓN DE PRODUCTORES AGROSOSTENIBLES VILLA ECOLOGICA PERU</t>
        </is>
      </c>
      <c r="D1419" s="6" t="n">
        <v>2019</v>
      </c>
      <c r="E1419" t="n">
        <v>1</v>
      </c>
      <c r="F1419" t="inlineStr">
        <is>
          <t>PAC</t>
        </is>
      </c>
      <c r="G1419" s="4" t="n">
        <v>538</v>
      </c>
      <c r="H1419" s="4" t="n">
        <v>168</v>
      </c>
      <c r="I1419" s="4" t="n">
        <v>706</v>
      </c>
      <c r="J1419" s="4" t="str"/>
      <c r="K1419" s="4" t="str"/>
      <c r="L1419" s="3" t="n">
        <v>3432137.13</v>
      </c>
      <c r="M1419" s="3" t="n">
        <v>8713347.17</v>
      </c>
      <c r="N1419" s="3" t="n">
        <v>12145484.3</v>
      </c>
      <c r="O1419" s="4" t="str"/>
      <c r="P1419" s="4" t="str"/>
      <c r="Q1419" s="4" t="str"/>
      <c r="R1419" s="4" t="str"/>
      <c r="S1419" s="4" t="str"/>
      <c r="T1419" s="4" t="str"/>
      <c r="U1419" s="4" t="str"/>
      <c r="V1419" s="4" t="n">
        <v>2</v>
      </c>
    </row>
    <row r="1420">
      <c r="A1420" t="n">
        <v>180</v>
      </c>
      <c r="B1420" t="inlineStr">
        <is>
          <t>20568194951</t>
        </is>
      </c>
      <c r="C1420" t="inlineStr">
        <is>
          <t>ASOCIACIÓN DE PRODUCTORES AGROSOSTENIBLES VILLA ECOLOGICA PERU</t>
        </is>
      </c>
      <c r="D1420" s="6" t="n">
        <v>2020</v>
      </c>
      <c r="F1420" t="inlineStr">
        <is>
          <t>PAC</t>
        </is>
      </c>
      <c r="G1420" s="4" t="n">
        <v>0</v>
      </c>
      <c r="H1420" s="4" t="n">
        <v>0</v>
      </c>
      <c r="I1420" s="4" t="n">
        <v>0</v>
      </c>
      <c r="J1420" s="4" t="n">
        <v>0</v>
      </c>
      <c r="K1420" s="4" t="n">
        <v>0</v>
      </c>
      <c r="L1420" s="3" t="n">
        <v>0</v>
      </c>
      <c r="M1420" s="3" t="n">
        <v>0</v>
      </c>
      <c r="N1420" s="3" t="n">
        <v>0</v>
      </c>
      <c r="O1420" s="4" t="str"/>
      <c r="P1420" s="4" t="str"/>
      <c r="Q1420" s="4" t="str"/>
      <c r="R1420" s="4" t="str"/>
      <c r="S1420" s="4" t="str"/>
      <c r="T1420" s="4" t="str"/>
      <c r="U1420" s="4" t="str"/>
      <c r="V1420" s="4" t="n">
        <v>2</v>
      </c>
    </row>
    <row r="1421">
      <c r="A1421" t="n">
        <v>180</v>
      </c>
      <c r="B1421" t="inlineStr">
        <is>
          <t>20568194951</t>
        </is>
      </c>
      <c r="C1421" t="inlineStr">
        <is>
          <t>ASOCIACIÓN DE PRODUCTORES AGROSOSTENIBLES VILLA ECOLOGICA PERU</t>
        </is>
      </c>
      <c r="D1421" s="6" t="n">
        <v>2021</v>
      </c>
      <c r="F1421" t="inlineStr">
        <is>
          <t>PAC</t>
        </is>
      </c>
      <c r="G1421" s="4" t="n">
        <v>0</v>
      </c>
      <c r="H1421" s="4" t="n">
        <v>0</v>
      </c>
      <c r="I1421" s="4" t="n">
        <v>0</v>
      </c>
      <c r="J1421" s="4" t="n">
        <v>0</v>
      </c>
      <c r="K1421" s="4" t="n">
        <v>0</v>
      </c>
      <c r="L1421" s="3" t="n">
        <v>0</v>
      </c>
      <c r="M1421" s="3" t="n">
        <v>0</v>
      </c>
      <c r="N1421" s="3" t="n">
        <v>0</v>
      </c>
      <c r="O1421" s="4" t="str"/>
      <c r="P1421" s="4" t="str"/>
      <c r="Q1421" s="4" t="str"/>
      <c r="R1421" s="4" t="str"/>
      <c r="S1421" s="4" t="str"/>
      <c r="T1421" s="4" t="str"/>
      <c r="U1421" s="4" t="str"/>
      <c r="V1421" s="4" t="n">
        <v>2</v>
      </c>
    </row>
    <row r="1422">
      <c r="A1422" t="n">
        <v>180</v>
      </c>
      <c r="B1422" t="inlineStr">
        <is>
          <t>20568194951</t>
        </is>
      </c>
      <c r="C1422" t="inlineStr">
        <is>
          <t>ASOCIACIÓN DE PRODUCTORES AGROSOSTENIBLES VILLA ECOLOGICA PERU</t>
        </is>
      </c>
      <c r="D1422" s="6" t="n">
        <v>2022</v>
      </c>
      <c r="F1422" t="inlineStr">
        <is>
          <t>PAC</t>
        </is>
      </c>
      <c r="G1422" s="4" t="n">
        <v>0</v>
      </c>
      <c r="H1422" s="4" t="n">
        <v>0</v>
      </c>
      <c r="I1422" s="4" t="n">
        <v>0</v>
      </c>
      <c r="J1422" s="4" t="n">
        <v>0</v>
      </c>
      <c r="K1422" s="4" t="n">
        <v>0</v>
      </c>
      <c r="L1422" s="3" t="n">
        <v>0</v>
      </c>
      <c r="M1422" s="3" t="n">
        <v>0</v>
      </c>
      <c r="N1422" s="3" t="n">
        <v>0</v>
      </c>
      <c r="O1422" s="4" t="str"/>
      <c r="P1422" s="4" t="str"/>
      <c r="Q1422" s="4" t="str"/>
      <c r="R1422" s="4" t="str"/>
      <c r="S1422" s="4" t="str"/>
      <c r="T1422" s="4" t="str"/>
      <c r="U1422" s="4" t="str"/>
      <c r="V1422" s="4" t="n">
        <v>2</v>
      </c>
    </row>
    <row r="1423">
      <c r="A1423" t="n">
        <v>180</v>
      </c>
      <c r="B1423" t="inlineStr">
        <is>
          <t>20568194951</t>
        </is>
      </c>
      <c r="C1423" t="inlineStr">
        <is>
          <t>ASOCIACIÓN DE PRODUCTORES AGROSOSTENIBLES VILLA ECOLOGICA PERU</t>
        </is>
      </c>
      <c r="D1423" s="6" t="n">
        <v>2023</v>
      </c>
      <c r="E1423" t="n">
        <v>1</v>
      </c>
      <c r="F1423" t="inlineStr">
        <is>
          <t>PAC</t>
        </is>
      </c>
      <c r="G1423" s="4" t="n">
        <v>538</v>
      </c>
      <c r="H1423" s="4" t="n">
        <v>168</v>
      </c>
      <c r="I1423" s="4" t="n">
        <v>706</v>
      </c>
      <c r="J1423" s="4" t="n">
        <v>22</v>
      </c>
      <c r="K1423" s="4" t="n">
        <v>0</v>
      </c>
      <c r="L1423" s="3" t="n">
        <v>1171730.5</v>
      </c>
      <c r="M1423" s="3" t="n">
        <v>6039585.04</v>
      </c>
      <c r="N1423" s="3" t="n">
        <v>7211315.54</v>
      </c>
      <c r="O1423" s="4" t="n">
        <v>0</v>
      </c>
      <c r="P1423" s="4" t="n">
        <v>2641451.375</v>
      </c>
      <c r="Q1423" s="4" t="n">
        <v>0</v>
      </c>
      <c r="R1423" s="4" t="n">
        <v>4569864.16</v>
      </c>
      <c r="S1423" s="4" t="n">
        <v>0</v>
      </c>
      <c r="T1423" s="4" t="n">
        <v>0</v>
      </c>
      <c r="U1423" s="4" t="n">
        <v>7211315.535</v>
      </c>
      <c r="V1423" s="4" t="n">
        <v>2</v>
      </c>
    </row>
    <row r="1424">
      <c r="A1424" t="n">
        <v>180</v>
      </c>
      <c r="B1424" t="inlineStr">
        <is>
          <t>20568194951</t>
        </is>
      </c>
      <c r="C1424" t="inlineStr">
        <is>
          <t>ASOCIACIÓN DE PRODUCTORES AGROSOSTENIBLES VILLA ECOLOGICA PERU</t>
        </is>
      </c>
      <c r="D1424" s="6" t="n">
        <v>2024</v>
      </c>
      <c r="F1424" t="inlineStr">
        <is>
          <t>PAC</t>
        </is>
      </c>
      <c r="G1424" s="4" t="n">
        <v>0</v>
      </c>
      <c r="H1424" s="4" t="n">
        <v>0</v>
      </c>
      <c r="I1424" s="4" t="n">
        <v>0</v>
      </c>
      <c r="J1424" s="4" t="n">
        <v>0</v>
      </c>
      <c r="K1424" s="4" t="n">
        <v>0</v>
      </c>
      <c r="L1424" s="3" t="n">
        <v>0</v>
      </c>
      <c r="M1424" s="3" t="n">
        <v>0</v>
      </c>
      <c r="N1424" s="3" t="n">
        <v>0</v>
      </c>
      <c r="O1424" s="4" t="n">
        <v>0</v>
      </c>
      <c r="P1424" s="4" t="n">
        <v>0</v>
      </c>
      <c r="Q1424" s="4" t="str"/>
      <c r="R1424" s="4" t="n">
        <v>0</v>
      </c>
      <c r="S1424" s="4" t="n">
        <v>0</v>
      </c>
      <c r="T1424" s="4" t="n">
        <v>0</v>
      </c>
      <c r="U1424" s="4" t="n">
        <v>0</v>
      </c>
      <c r="V1424" s="4" t="n">
        <v>2</v>
      </c>
    </row>
    <row r="1425">
      <c r="A1425" t="n">
        <v>180</v>
      </c>
      <c r="B1425" t="inlineStr">
        <is>
          <t>20568194951</t>
        </is>
      </c>
      <c r="C1425" t="inlineStr">
        <is>
          <t>ASOCIACIÓN DE PRODUCTORES AGROSOSTENIBLES VILLA ECOLOGICA PERU</t>
        </is>
      </c>
      <c r="D1425" s="6" t="n">
        <v>2025</v>
      </c>
      <c r="F1425" t="inlineStr">
        <is>
          <t>PAC</t>
        </is>
      </c>
      <c r="G1425" s="4" t="n">
        <v>0</v>
      </c>
      <c r="H1425" s="4" t="n">
        <v>0</v>
      </c>
      <c r="I1425" s="4" t="n">
        <v>0</v>
      </c>
      <c r="J1425" s="4" t="n">
        <v>0</v>
      </c>
      <c r="K1425" s="4" t="n">
        <v>0</v>
      </c>
      <c r="L1425" s="3" t="n">
        <v>0</v>
      </c>
      <c r="M1425" s="3" t="n">
        <v>0</v>
      </c>
      <c r="N1425" s="3" t="n">
        <v>0</v>
      </c>
      <c r="O1425" s="4" t="n">
        <v>0</v>
      </c>
      <c r="P1425" s="4" t="n">
        <v>0</v>
      </c>
      <c r="Q1425" s="4" t="str"/>
      <c r="R1425" s="4" t="n">
        <v>0</v>
      </c>
      <c r="S1425" s="4" t="n">
        <v>0</v>
      </c>
      <c r="T1425" s="4" t="n">
        <v>0</v>
      </c>
      <c r="U1425" s="4" t="n">
        <v>0</v>
      </c>
      <c r="V1425" s="4" t="n">
        <v>2</v>
      </c>
    </row>
    <row r="1426">
      <c r="A1426" t="n">
        <v>181</v>
      </c>
      <c r="B1426" t="inlineStr">
        <is>
          <t>20603907176</t>
        </is>
      </c>
      <c r="C1426" t="inlineStr">
        <is>
          <t>COOPERATIVA AGROINDUSTRIAL FRUITS PICHANAKI</t>
        </is>
      </c>
      <c r="D1426" s="6" t="n">
        <v>2018</v>
      </c>
      <c r="F1426" t="inlineStr">
        <is>
          <t>PAC</t>
        </is>
      </c>
      <c r="G1426" s="4" t="str"/>
      <c r="H1426" s="4" t="str"/>
      <c r="I1426" s="4" t="n">
        <v>0</v>
      </c>
      <c r="J1426" s="4" t="str"/>
      <c r="K1426" s="4" t="str"/>
      <c r="L1426" s="3" t="str"/>
      <c r="M1426" s="3" t="str"/>
      <c r="N1426" s="3" t="n">
        <v>0</v>
      </c>
      <c r="O1426" s="4" t="str"/>
      <c r="P1426" s="4" t="str"/>
      <c r="Q1426" s="4" t="str"/>
      <c r="R1426" s="4" t="str"/>
      <c r="S1426" s="4" t="str"/>
      <c r="T1426" s="4" t="str"/>
      <c r="U1426" s="4" t="str"/>
      <c r="V1426" s="4" t="n">
        <v>1</v>
      </c>
    </row>
    <row r="1427">
      <c r="A1427" t="n">
        <v>181</v>
      </c>
      <c r="B1427" t="inlineStr">
        <is>
          <t>20603907176</t>
        </is>
      </c>
      <c r="C1427" t="inlineStr">
        <is>
          <t>COOPERATIVA AGROINDUSTRIAL FRUITS PICHANAKI</t>
        </is>
      </c>
      <c r="D1427" s="6" t="n">
        <v>2019</v>
      </c>
      <c r="E1427" t="n">
        <v>1</v>
      </c>
      <c r="F1427" t="inlineStr">
        <is>
          <t>PAC</t>
        </is>
      </c>
      <c r="G1427" s="4" t="n">
        <v>0</v>
      </c>
      <c r="H1427" s="4" t="n">
        <v>0</v>
      </c>
      <c r="I1427" s="4" t="n">
        <v>0</v>
      </c>
      <c r="J1427" s="4" t="str"/>
      <c r="K1427" s="4" t="str"/>
      <c r="L1427" s="3" t="n">
        <v>591869.7</v>
      </c>
      <c r="M1427" s="3" t="n">
        <v>0</v>
      </c>
      <c r="N1427" s="3" t="n">
        <v>591869.7</v>
      </c>
      <c r="O1427" s="4" t="str"/>
      <c r="P1427" s="4" t="str"/>
      <c r="Q1427" s="4" t="str"/>
      <c r="R1427" s="4" t="str"/>
      <c r="S1427" s="4" t="str"/>
      <c r="T1427" s="4" t="str"/>
      <c r="U1427" s="4" t="str"/>
      <c r="V1427" s="4" t="n">
        <v>1</v>
      </c>
    </row>
    <row r="1428">
      <c r="A1428" t="n">
        <v>181</v>
      </c>
      <c r="B1428" t="inlineStr">
        <is>
          <t>20603907176</t>
        </is>
      </c>
      <c r="C1428" t="inlineStr">
        <is>
          <t>COOPERATIVA AGROINDUSTRIAL FRUITS PICHANAKI</t>
        </is>
      </c>
      <c r="D1428" s="6" t="n">
        <v>2020</v>
      </c>
      <c r="E1428" t="n">
        <v>1</v>
      </c>
      <c r="F1428" t="inlineStr">
        <is>
          <t>PAC</t>
        </is>
      </c>
      <c r="G1428" s="4" t="n">
        <v>20</v>
      </c>
      <c r="H1428" s="4" t="n">
        <v>11</v>
      </c>
      <c r="I1428" s="4" t="n">
        <v>31</v>
      </c>
      <c r="J1428" s="4" t="n">
        <v>0</v>
      </c>
      <c r="K1428" s="4" t="n">
        <v>4</v>
      </c>
      <c r="L1428" s="3" t="n">
        <v>517711.29</v>
      </c>
      <c r="M1428" s="3" t="n">
        <v>960882.0600000001</v>
      </c>
      <c r="N1428" s="3" t="n">
        <v>1478593.35</v>
      </c>
      <c r="O1428" s="4" t="str"/>
      <c r="P1428" s="4" t="str"/>
      <c r="Q1428" s="4" t="str"/>
      <c r="R1428" s="4" t="str"/>
      <c r="S1428" s="4" t="str"/>
      <c r="T1428" s="4" t="str"/>
      <c r="U1428" s="4" t="str"/>
      <c r="V1428" s="4" t="n">
        <v>1</v>
      </c>
    </row>
    <row r="1429">
      <c r="A1429" t="n">
        <v>181</v>
      </c>
      <c r="B1429" t="inlineStr">
        <is>
          <t>20603907176</t>
        </is>
      </c>
      <c r="C1429" t="inlineStr">
        <is>
          <t>COOPERATIVA AGROINDUSTRIAL FRUITS PICHANAKI</t>
        </is>
      </c>
      <c r="D1429" s="6" t="n">
        <v>2021</v>
      </c>
      <c r="E1429" t="n">
        <v>1</v>
      </c>
      <c r="F1429" t="inlineStr">
        <is>
          <t>PAC</t>
        </is>
      </c>
      <c r="G1429" s="4" t="n">
        <v>20</v>
      </c>
      <c r="H1429" s="4" t="n">
        <v>11</v>
      </c>
      <c r="I1429" s="4" t="n">
        <v>31</v>
      </c>
      <c r="J1429" s="4" t="n">
        <v>23</v>
      </c>
      <c r="K1429" s="4" t="n">
        <v>6</v>
      </c>
      <c r="L1429" s="3" t="n">
        <v>629083.9399999999</v>
      </c>
      <c r="M1429" s="3" t="n">
        <v>0</v>
      </c>
      <c r="N1429" s="3" t="n">
        <v>629083.9399999999</v>
      </c>
      <c r="O1429" s="4" t="str"/>
      <c r="P1429" s="4" t="str"/>
      <c r="Q1429" s="4" t="str"/>
      <c r="R1429" s="4" t="str"/>
      <c r="S1429" s="4" t="str"/>
      <c r="T1429" s="4" t="str"/>
      <c r="U1429" s="4" t="str"/>
      <c r="V1429" s="4" t="n">
        <v>1</v>
      </c>
    </row>
    <row r="1430">
      <c r="A1430" t="n">
        <v>181</v>
      </c>
      <c r="B1430" t="inlineStr">
        <is>
          <t>20603907176</t>
        </is>
      </c>
      <c r="C1430" t="inlineStr">
        <is>
          <t>COOPERATIVA AGROINDUSTRIAL FRUITS PICHANAKI</t>
        </is>
      </c>
      <c r="D1430" s="6" t="n">
        <v>2022</v>
      </c>
      <c r="E1430" t="n">
        <v>1</v>
      </c>
      <c r="F1430" t="inlineStr">
        <is>
          <t>PAC</t>
        </is>
      </c>
      <c r="G1430" s="4" t="n">
        <v>36</v>
      </c>
      <c r="H1430" s="4" t="n">
        <v>14</v>
      </c>
      <c r="I1430" s="4" t="n">
        <v>50</v>
      </c>
      <c r="J1430" s="4" t="n">
        <v>28</v>
      </c>
      <c r="K1430" s="4" t="n">
        <v>9</v>
      </c>
      <c r="L1430" s="3" t="n">
        <v>783749.0600000001</v>
      </c>
      <c r="M1430" s="3" t="n">
        <v>0</v>
      </c>
      <c r="N1430" s="3" t="n">
        <v>783749.0600000001</v>
      </c>
      <c r="O1430" s="4" t="str"/>
      <c r="P1430" s="4" t="str"/>
      <c r="Q1430" s="4" t="str"/>
      <c r="R1430" s="4" t="str"/>
      <c r="S1430" s="4" t="str"/>
      <c r="T1430" s="4" t="str"/>
      <c r="U1430" s="4" t="str"/>
      <c r="V1430" s="4" t="n">
        <v>1</v>
      </c>
    </row>
    <row r="1431">
      <c r="A1431" t="n">
        <v>181</v>
      </c>
      <c r="B1431" t="inlineStr">
        <is>
          <t>20603907176</t>
        </is>
      </c>
      <c r="C1431" t="inlineStr">
        <is>
          <t>COOPERATIVA AGROINDUSTRIAL FRUITS PICHANAKI</t>
        </is>
      </c>
      <c r="D1431" s="6" t="n">
        <v>2023</v>
      </c>
      <c r="E1431" t="n">
        <v>1</v>
      </c>
      <c r="F1431" t="inlineStr">
        <is>
          <t>PAC</t>
        </is>
      </c>
      <c r="G1431" s="4" t="n">
        <v>36</v>
      </c>
      <c r="H1431" s="4" t="n">
        <v>14</v>
      </c>
      <c r="I1431" s="4" t="n">
        <v>50</v>
      </c>
      <c r="J1431" s="4" t="n">
        <v>19</v>
      </c>
      <c r="K1431" s="4" t="n">
        <v>0</v>
      </c>
      <c r="L1431" s="3" t="n">
        <v>678682.76</v>
      </c>
      <c r="M1431" s="3" t="n">
        <v>0</v>
      </c>
      <c r="N1431" s="3" t="n">
        <v>678682.76</v>
      </c>
      <c r="O1431" s="4" t="n">
        <v>0</v>
      </c>
      <c r="P1431" s="4" t="n">
        <v>0</v>
      </c>
      <c r="Q1431" s="4" t="n">
        <v>0</v>
      </c>
      <c r="R1431" s="4" t="n">
        <v>678682.76095784</v>
      </c>
      <c r="S1431" s="4" t="n">
        <v>0</v>
      </c>
      <c r="T1431" s="4" t="n">
        <v>0</v>
      </c>
      <c r="U1431" s="4" t="n">
        <v>678682.76095784</v>
      </c>
      <c r="V1431" s="4" t="n">
        <v>1</v>
      </c>
    </row>
    <row r="1432">
      <c r="A1432" t="n">
        <v>181</v>
      </c>
      <c r="B1432" t="inlineStr">
        <is>
          <t>20603907176</t>
        </is>
      </c>
      <c r="C1432" t="inlineStr">
        <is>
          <t>COOPERATIVA AGROINDUSTRIAL FRUITS PICHANAKI</t>
        </is>
      </c>
      <c r="D1432" s="6" t="n">
        <v>2024</v>
      </c>
      <c r="F1432" t="inlineStr">
        <is>
          <t>PAC</t>
        </is>
      </c>
      <c r="G1432" s="4" t="n">
        <v>0</v>
      </c>
      <c r="H1432" s="4" t="n">
        <v>0</v>
      </c>
      <c r="I1432" s="4" t="n">
        <v>0</v>
      </c>
      <c r="J1432" s="4" t="n">
        <v>0</v>
      </c>
      <c r="K1432" s="4" t="n">
        <v>0</v>
      </c>
      <c r="L1432" s="3" t="n">
        <v>0</v>
      </c>
      <c r="M1432" s="3" t="n">
        <v>0</v>
      </c>
      <c r="N1432" s="3" t="n">
        <v>0</v>
      </c>
      <c r="O1432" s="4" t="n">
        <v>0</v>
      </c>
      <c r="P1432" s="4" t="n">
        <v>0</v>
      </c>
      <c r="Q1432" s="4" t="str"/>
      <c r="R1432" s="4" t="n">
        <v>0</v>
      </c>
      <c r="S1432" s="4" t="n">
        <v>0</v>
      </c>
      <c r="T1432" s="4" t="n">
        <v>0</v>
      </c>
      <c r="U1432" s="4" t="n">
        <v>0</v>
      </c>
      <c r="V1432" s="4" t="n">
        <v>1</v>
      </c>
    </row>
    <row r="1433">
      <c r="A1433" t="n">
        <v>181</v>
      </c>
      <c r="B1433" t="inlineStr">
        <is>
          <t>20603907176</t>
        </is>
      </c>
      <c r="C1433" t="inlineStr">
        <is>
          <t>COOPERATIVA AGROINDUSTRIAL FRUITS PICHANAKI</t>
        </is>
      </c>
      <c r="D1433" s="6" t="n">
        <v>2025</v>
      </c>
      <c r="F1433" t="inlineStr">
        <is>
          <t>PAC</t>
        </is>
      </c>
      <c r="G1433" s="4" t="n">
        <v>0</v>
      </c>
      <c r="H1433" s="4" t="n">
        <v>0</v>
      </c>
      <c r="I1433" s="4" t="n">
        <v>0</v>
      </c>
      <c r="J1433" s="4" t="n">
        <v>0</v>
      </c>
      <c r="K1433" s="4" t="n">
        <v>0</v>
      </c>
      <c r="L1433" s="3" t="n">
        <v>0</v>
      </c>
      <c r="M1433" s="3" t="n">
        <v>0</v>
      </c>
      <c r="N1433" s="3" t="n">
        <v>0</v>
      </c>
      <c r="O1433" s="4" t="n">
        <v>0</v>
      </c>
      <c r="P1433" s="4" t="n">
        <v>0</v>
      </c>
      <c r="Q1433" s="4" t="str"/>
      <c r="R1433" s="4" t="n">
        <v>0</v>
      </c>
      <c r="S1433" s="4" t="n">
        <v>0</v>
      </c>
      <c r="T1433" s="4" t="n">
        <v>0</v>
      </c>
      <c r="U1433" s="4" t="n">
        <v>0</v>
      </c>
      <c r="V1433" s="4" t="n">
        <v>1</v>
      </c>
    </row>
    <row r="1434">
      <c r="A1434" t="n">
        <v>182</v>
      </c>
      <c r="B1434" t="inlineStr">
        <is>
          <t xml:space="preserve">20486668335 </t>
        </is>
      </c>
      <c r="C1434" t="inlineStr">
        <is>
          <t>COOPERATIVA AGROINDUSTRIAL SONOMORO</t>
        </is>
      </c>
      <c r="D1434" s="6" t="n">
        <v>2018</v>
      </c>
      <c r="F1434" t="inlineStr">
        <is>
          <t>PAC</t>
        </is>
      </c>
      <c r="G1434" s="4" t="str"/>
      <c r="H1434" s="4" t="str"/>
      <c r="I1434" s="4" t="n">
        <v>0</v>
      </c>
      <c r="J1434" s="4" t="str"/>
      <c r="K1434" s="4" t="str"/>
      <c r="L1434" s="3" t="str"/>
      <c r="M1434" s="3" t="str"/>
      <c r="N1434" s="3" t="n">
        <v>0</v>
      </c>
      <c r="O1434" s="4" t="str"/>
      <c r="P1434" s="4" t="str"/>
      <c r="Q1434" s="4" t="str"/>
      <c r="R1434" s="4" t="str"/>
      <c r="S1434" s="4" t="str"/>
      <c r="T1434" s="4" t="str"/>
      <c r="U1434" s="4" t="str"/>
      <c r="V1434" s="4" t="n">
        <v>1</v>
      </c>
    </row>
    <row r="1435">
      <c r="A1435" t="n">
        <v>182</v>
      </c>
      <c r="B1435" t="inlineStr">
        <is>
          <t xml:space="preserve">20486668335 </t>
        </is>
      </c>
      <c r="C1435" t="inlineStr">
        <is>
          <t>COOPERATIVA AGROINDUSTRIAL SONOMORO</t>
        </is>
      </c>
      <c r="D1435" s="6" t="n">
        <v>2019</v>
      </c>
      <c r="F1435" t="inlineStr">
        <is>
          <t>PAC</t>
        </is>
      </c>
      <c r="G1435" s="4" t="n">
        <v>0</v>
      </c>
      <c r="H1435" s="4" t="n">
        <v>0</v>
      </c>
      <c r="I1435" s="4" t="n">
        <v>0</v>
      </c>
      <c r="J1435" s="4" t="str"/>
      <c r="K1435" s="4" t="str"/>
      <c r="L1435" s="3" t="n">
        <v>0</v>
      </c>
      <c r="M1435" s="3" t="n">
        <v>0</v>
      </c>
      <c r="N1435" s="3" t="n">
        <v>0</v>
      </c>
      <c r="O1435" s="4" t="str"/>
      <c r="P1435" s="4" t="str"/>
      <c r="Q1435" s="4" t="str"/>
      <c r="R1435" s="4" t="str"/>
      <c r="S1435" s="4" t="str"/>
      <c r="T1435" s="4" t="str"/>
      <c r="U1435" s="4" t="str"/>
      <c r="V1435" s="4" t="n">
        <v>1</v>
      </c>
    </row>
    <row r="1436">
      <c r="A1436" t="n">
        <v>182</v>
      </c>
      <c r="B1436" t="inlineStr">
        <is>
          <t xml:space="preserve">20486668335 </t>
        </is>
      </c>
      <c r="C1436" t="inlineStr">
        <is>
          <t>COOPERATIVA AGROINDUSTRIAL SONOMORO</t>
        </is>
      </c>
      <c r="D1436" s="6" t="n">
        <v>2020</v>
      </c>
      <c r="F1436" t="inlineStr">
        <is>
          <t>PAC</t>
        </is>
      </c>
      <c r="G1436" s="4" t="n">
        <v>0</v>
      </c>
      <c r="H1436" s="4" t="n">
        <v>0</v>
      </c>
      <c r="I1436" s="4" t="n">
        <v>0</v>
      </c>
      <c r="J1436" s="4" t="n">
        <v>0</v>
      </c>
      <c r="K1436" s="4" t="n">
        <v>0</v>
      </c>
      <c r="L1436" s="3" t="n">
        <v>0</v>
      </c>
      <c r="M1436" s="3" t="n">
        <v>0</v>
      </c>
      <c r="N1436" s="3" t="n">
        <v>0</v>
      </c>
      <c r="O1436" s="4" t="str"/>
      <c r="P1436" s="4" t="str"/>
      <c r="Q1436" s="4" t="str"/>
      <c r="R1436" s="4" t="str"/>
      <c r="S1436" s="4" t="str"/>
      <c r="T1436" s="4" t="str"/>
      <c r="U1436" s="4" t="str"/>
      <c r="V1436" s="4" t="n">
        <v>1</v>
      </c>
    </row>
    <row r="1437">
      <c r="A1437" t="n">
        <v>182</v>
      </c>
      <c r="B1437" t="inlineStr">
        <is>
          <t xml:space="preserve">20486668335 </t>
        </is>
      </c>
      <c r="C1437" t="inlineStr">
        <is>
          <t>COOPERATIVA AGROINDUSTRIAL SONOMORO</t>
        </is>
      </c>
      <c r="D1437" s="6" t="n">
        <v>2021</v>
      </c>
      <c r="E1437" t="n">
        <v>1</v>
      </c>
      <c r="F1437" t="inlineStr">
        <is>
          <t>PAC</t>
        </is>
      </c>
      <c r="G1437" s="4" t="n">
        <v>194</v>
      </c>
      <c r="H1437" s="4" t="n">
        <v>66</v>
      </c>
      <c r="I1437" s="4" t="n">
        <v>260</v>
      </c>
      <c r="J1437" s="4" t="n">
        <v>23</v>
      </c>
      <c r="K1437" s="4" t="n">
        <v>10</v>
      </c>
      <c r="L1437" s="3" t="n">
        <v>196488.59</v>
      </c>
      <c r="M1437" s="3" t="n">
        <v>0</v>
      </c>
      <c r="N1437" s="3" t="n">
        <v>196488.59</v>
      </c>
      <c r="O1437" s="4" t="str"/>
      <c r="P1437" s="4" t="str"/>
      <c r="Q1437" s="4" t="str"/>
      <c r="R1437" s="4" t="str"/>
      <c r="S1437" s="4" t="str"/>
      <c r="T1437" s="4" t="str"/>
      <c r="U1437" s="4" t="str"/>
      <c r="V1437" s="4" t="n">
        <v>1</v>
      </c>
    </row>
    <row r="1438">
      <c r="A1438" t="n">
        <v>182</v>
      </c>
      <c r="B1438" t="inlineStr">
        <is>
          <t xml:space="preserve">20486668335 </t>
        </is>
      </c>
      <c r="C1438" t="inlineStr">
        <is>
          <t>COOPERATIVA AGROINDUSTRIAL SONOMORO</t>
        </is>
      </c>
      <c r="D1438" s="6" t="n">
        <v>2022</v>
      </c>
      <c r="E1438" t="n">
        <v>1</v>
      </c>
      <c r="F1438" t="inlineStr">
        <is>
          <t>PAC</t>
        </is>
      </c>
      <c r="G1438" s="4" t="n">
        <v>186</v>
      </c>
      <c r="H1438" s="4" t="n">
        <v>65</v>
      </c>
      <c r="I1438" s="4" t="n">
        <v>251</v>
      </c>
      <c r="J1438" s="4" t="n">
        <v>26</v>
      </c>
      <c r="K1438" s="4" t="n">
        <v>11</v>
      </c>
      <c r="L1438" s="3" t="n">
        <v>0</v>
      </c>
      <c r="M1438" s="3" t="n">
        <v>0</v>
      </c>
      <c r="N1438" s="3" t="n">
        <v>0</v>
      </c>
      <c r="O1438" s="4" t="str"/>
      <c r="P1438" s="4" t="str"/>
      <c r="Q1438" s="4" t="str"/>
      <c r="R1438" s="4" t="str"/>
      <c r="S1438" s="4" t="str"/>
      <c r="T1438" s="4" t="str"/>
      <c r="U1438" s="4" t="str"/>
      <c r="V1438" s="4" t="n">
        <v>1</v>
      </c>
    </row>
    <row r="1439">
      <c r="A1439" t="n">
        <v>182</v>
      </c>
      <c r="B1439" t="inlineStr">
        <is>
          <t xml:space="preserve">20486668335 </t>
        </is>
      </c>
      <c r="C1439" t="inlineStr">
        <is>
          <t>COOPERATIVA AGROINDUSTRIAL SONOMORO</t>
        </is>
      </c>
      <c r="D1439" s="6" t="n">
        <v>2023</v>
      </c>
      <c r="E1439" t="n">
        <v>1</v>
      </c>
      <c r="F1439" t="inlineStr">
        <is>
          <t>PAC</t>
        </is>
      </c>
      <c r="G1439" s="4" t="n">
        <v>186</v>
      </c>
      <c r="H1439" s="4" t="n">
        <v>65</v>
      </c>
      <c r="I1439" s="4" t="n">
        <v>251</v>
      </c>
      <c r="J1439" s="4" t="n">
        <v>22</v>
      </c>
      <c r="K1439" s="4" t="n">
        <v>0</v>
      </c>
      <c r="L1439" s="3" t="n">
        <v>124176</v>
      </c>
      <c r="M1439" s="3" t="n">
        <v>0</v>
      </c>
      <c r="N1439" s="3" t="n">
        <v>124176</v>
      </c>
      <c r="O1439" s="4" t="n">
        <v>0</v>
      </c>
      <c r="P1439" s="4" t="n">
        <v>124176</v>
      </c>
      <c r="Q1439" s="4" t="n">
        <v>0</v>
      </c>
      <c r="R1439" s="4" t="n">
        <v>0</v>
      </c>
      <c r="S1439" s="4" t="n">
        <v>0</v>
      </c>
      <c r="T1439" s="4" t="n">
        <v>0</v>
      </c>
      <c r="U1439" s="4" t="n">
        <v>124176</v>
      </c>
      <c r="V1439" s="4" t="n">
        <v>1</v>
      </c>
    </row>
    <row r="1440">
      <c r="A1440" t="n">
        <v>182</v>
      </c>
      <c r="B1440" t="inlineStr">
        <is>
          <t xml:space="preserve">20486668335 </t>
        </is>
      </c>
      <c r="C1440" t="inlineStr">
        <is>
          <t>COOPERATIVA AGROINDUSTRIAL SONOMORO</t>
        </is>
      </c>
      <c r="D1440" s="6" t="n">
        <v>2024</v>
      </c>
      <c r="F1440" t="inlineStr">
        <is>
          <t>PAC</t>
        </is>
      </c>
      <c r="G1440" s="4" t="n">
        <v>0</v>
      </c>
      <c r="H1440" s="4" t="n">
        <v>0</v>
      </c>
      <c r="I1440" s="4" t="n">
        <v>0</v>
      </c>
      <c r="J1440" s="4" t="n">
        <v>0</v>
      </c>
      <c r="K1440" s="4" t="n">
        <v>0</v>
      </c>
      <c r="L1440" s="3" t="n">
        <v>0</v>
      </c>
      <c r="M1440" s="3" t="n">
        <v>0</v>
      </c>
      <c r="N1440" s="3" t="n">
        <v>0</v>
      </c>
      <c r="O1440" s="4" t="n">
        <v>0</v>
      </c>
      <c r="P1440" s="4" t="n">
        <v>0</v>
      </c>
      <c r="Q1440" s="4" t="str"/>
      <c r="R1440" s="4" t="n">
        <v>0</v>
      </c>
      <c r="S1440" s="4" t="n">
        <v>0</v>
      </c>
      <c r="T1440" s="4" t="n">
        <v>0</v>
      </c>
      <c r="U1440" s="4" t="n">
        <v>0</v>
      </c>
      <c r="V1440" s="4" t="n">
        <v>1</v>
      </c>
    </row>
    <row r="1441">
      <c r="A1441" t="n">
        <v>182</v>
      </c>
      <c r="B1441" t="inlineStr">
        <is>
          <t xml:space="preserve">20486668335 </t>
        </is>
      </c>
      <c r="C1441" t="inlineStr">
        <is>
          <t>COOPERATIVA AGROINDUSTRIAL SONOMORO</t>
        </is>
      </c>
      <c r="D1441" s="6" t="n">
        <v>2025</v>
      </c>
      <c r="F1441" t="inlineStr">
        <is>
          <t>PAC</t>
        </is>
      </c>
      <c r="G1441" s="4" t="n">
        <v>0</v>
      </c>
      <c r="H1441" s="4" t="n">
        <v>0</v>
      </c>
      <c r="I1441" s="4" t="n">
        <v>0</v>
      </c>
      <c r="J1441" s="4" t="n">
        <v>0</v>
      </c>
      <c r="K1441" s="4" t="n">
        <v>0</v>
      </c>
      <c r="L1441" s="3" t="n">
        <v>0</v>
      </c>
      <c r="M1441" s="3" t="n">
        <v>0</v>
      </c>
      <c r="N1441" s="3" t="n">
        <v>0</v>
      </c>
      <c r="O1441" s="4" t="n">
        <v>0</v>
      </c>
      <c r="P1441" s="4" t="n">
        <v>0</v>
      </c>
      <c r="Q1441" s="4" t="str"/>
      <c r="R1441" s="4" t="n">
        <v>0</v>
      </c>
      <c r="S1441" s="4" t="n">
        <v>0</v>
      </c>
      <c r="T1441" s="4" t="n">
        <v>0</v>
      </c>
      <c r="U1441" s="4" t="n">
        <v>0</v>
      </c>
      <c r="V1441" s="4" t="n">
        <v>1</v>
      </c>
    </row>
    <row r="1442">
      <c r="A1442" t="n">
        <v>183</v>
      </c>
      <c r="B1442" t="inlineStr">
        <is>
          <t>20604988200</t>
        </is>
      </c>
      <c r="C1442" t="inlineStr">
        <is>
          <t>ASOCIACION DE PRODUCTORES DE CACAO CCAPAQKILLA</t>
        </is>
      </c>
      <c r="D1442" s="6" t="n">
        <v>2018</v>
      </c>
      <c r="F1442" t="inlineStr">
        <is>
          <t>PAC</t>
        </is>
      </c>
      <c r="G1442" s="4" t="str"/>
      <c r="H1442" s="4" t="str"/>
      <c r="I1442" s="4" t="n">
        <v>0</v>
      </c>
      <c r="J1442" s="4" t="str"/>
      <c r="K1442" s="4" t="str"/>
      <c r="L1442" s="3" t="str"/>
      <c r="M1442" s="3" t="str"/>
      <c r="N1442" s="3" t="n">
        <v>0</v>
      </c>
      <c r="O1442" s="4" t="str"/>
      <c r="P1442" s="4" t="str"/>
      <c r="Q1442" s="4" t="str"/>
      <c r="R1442" s="4" t="str"/>
      <c r="S1442" s="4" t="str"/>
      <c r="T1442" s="4" t="str"/>
      <c r="U1442" s="4" t="str"/>
      <c r="V1442" s="4" t="n">
        <v>1</v>
      </c>
    </row>
    <row r="1443">
      <c r="A1443" t="n">
        <v>183</v>
      </c>
      <c r="B1443" t="inlineStr">
        <is>
          <t>20604988200</t>
        </is>
      </c>
      <c r="C1443" t="inlineStr">
        <is>
          <t>ASOCIACION DE PRODUCTORES DE CACAO CCAPAQKILLA</t>
        </is>
      </c>
      <c r="D1443" s="6" t="n">
        <v>2019</v>
      </c>
      <c r="F1443" t="inlineStr">
        <is>
          <t>PAC</t>
        </is>
      </c>
      <c r="G1443" s="4" t="n">
        <v>0</v>
      </c>
      <c r="H1443" s="4" t="n">
        <v>0</v>
      </c>
      <c r="I1443" s="4" t="n">
        <v>0</v>
      </c>
      <c r="J1443" s="4" t="str"/>
      <c r="K1443" s="4" t="str"/>
      <c r="L1443" s="3" t="n">
        <v>0</v>
      </c>
      <c r="M1443" s="3" t="n">
        <v>0</v>
      </c>
      <c r="N1443" s="3" t="n">
        <v>0</v>
      </c>
      <c r="O1443" s="4" t="str"/>
      <c r="P1443" s="4" t="str"/>
      <c r="Q1443" s="4" t="str"/>
      <c r="R1443" s="4" t="str"/>
      <c r="S1443" s="4" t="str"/>
      <c r="T1443" s="4" t="str"/>
      <c r="U1443" s="4" t="str"/>
      <c r="V1443" s="4" t="n">
        <v>1</v>
      </c>
    </row>
    <row r="1444">
      <c r="A1444" t="n">
        <v>183</v>
      </c>
      <c r="B1444" t="inlineStr">
        <is>
          <t>20604988200</t>
        </is>
      </c>
      <c r="C1444" t="inlineStr">
        <is>
          <t>ASOCIACION DE PRODUCTORES DE CACAO CCAPAQKILLA</t>
        </is>
      </c>
      <c r="D1444" s="6" t="n">
        <v>2020</v>
      </c>
      <c r="F1444" t="inlineStr">
        <is>
          <t>PAC</t>
        </is>
      </c>
      <c r="G1444" s="4" t="n">
        <v>0</v>
      </c>
      <c r="H1444" s="4" t="n">
        <v>0</v>
      </c>
      <c r="I1444" s="4" t="n">
        <v>0</v>
      </c>
      <c r="J1444" s="4" t="n">
        <v>0</v>
      </c>
      <c r="K1444" s="4" t="n">
        <v>0</v>
      </c>
      <c r="L1444" s="3" t="n">
        <v>0</v>
      </c>
      <c r="M1444" s="3" t="n">
        <v>0</v>
      </c>
      <c r="N1444" s="3" t="n">
        <v>0</v>
      </c>
      <c r="O1444" s="4" t="str"/>
      <c r="P1444" s="4" t="str"/>
      <c r="Q1444" s="4" t="str"/>
      <c r="R1444" s="4" t="str"/>
      <c r="S1444" s="4" t="str"/>
      <c r="T1444" s="4" t="str"/>
      <c r="U1444" s="4" t="str"/>
      <c r="V1444" s="4" t="n">
        <v>1</v>
      </c>
    </row>
    <row r="1445">
      <c r="A1445" t="n">
        <v>183</v>
      </c>
      <c r="B1445" t="inlineStr">
        <is>
          <t>20604988200</t>
        </is>
      </c>
      <c r="C1445" t="inlineStr">
        <is>
          <t>ASOCIACION DE PRODUCTORES DE CACAO CCAPAQKILLA</t>
        </is>
      </c>
      <c r="D1445" s="6" t="n">
        <v>2021</v>
      </c>
      <c r="F1445" t="inlineStr">
        <is>
          <t>PAC</t>
        </is>
      </c>
      <c r="G1445" s="4" t="n">
        <v>0</v>
      </c>
      <c r="H1445" s="4" t="n">
        <v>0</v>
      </c>
      <c r="I1445" s="4" t="n">
        <v>0</v>
      </c>
      <c r="J1445" s="4" t="n">
        <v>0</v>
      </c>
      <c r="K1445" s="4" t="n">
        <v>0</v>
      </c>
      <c r="L1445" s="3" t="n">
        <v>0</v>
      </c>
      <c r="M1445" s="3" t="n">
        <v>0</v>
      </c>
      <c r="N1445" s="3" t="n">
        <v>0</v>
      </c>
      <c r="O1445" s="4" t="str"/>
      <c r="P1445" s="4" t="str"/>
      <c r="Q1445" s="4" t="str"/>
      <c r="R1445" s="4" t="str"/>
      <c r="S1445" s="4" t="str"/>
      <c r="T1445" s="4" t="str"/>
      <c r="U1445" s="4" t="str"/>
      <c r="V1445" s="4" t="n">
        <v>1</v>
      </c>
    </row>
    <row r="1446">
      <c r="A1446" t="n">
        <v>183</v>
      </c>
      <c r="B1446" t="inlineStr">
        <is>
          <t>20604988200</t>
        </is>
      </c>
      <c r="C1446" t="inlineStr">
        <is>
          <t>ASOCIACION DE PRODUCTORES DE CACAO CCAPAQKILLA</t>
        </is>
      </c>
      <c r="D1446" s="6" t="n">
        <v>2022</v>
      </c>
      <c r="F1446" t="inlineStr">
        <is>
          <t>PAC</t>
        </is>
      </c>
      <c r="G1446" s="4" t="n">
        <v>0</v>
      </c>
      <c r="H1446" s="4" t="n">
        <v>0</v>
      </c>
      <c r="I1446" s="4" t="n">
        <v>0</v>
      </c>
      <c r="J1446" s="4" t="n">
        <v>0</v>
      </c>
      <c r="K1446" s="4" t="n">
        <v>0</v>
      </c>
      <c r="L1446" s="3" t="n">
        <v>0</v>
      </c>
      <c r="M1446" s="3" t="n">
        <v>0</v>
      </c>
      <c r="N1446" s="3" t="n">
        <v>0</v>
      </c>
      <c r="O1446" s="4" t="str"/>
      <c r="P1446" s="4" t="str"/>
      <c r="Q1446" s="4" t="str"/>
      <c r="R1446" s="4" t="str"/>
      <c r="S1446" s="4" t="str"/>
      <c r="T1446" s="4" t="str"/>
      <c r="U1446" s="4" t="str"/>
      <c r="V1446" s="4" t="n">
        <v>1</v>
      </c>
    </row>
    <row r="1447">
      <c r="A1447" t="n">
        <v>183</v>
      </c>
      <c r="B1447" t="inlineStr">
        <is>
          <t>20604988200</t>
        </is>
      </c>
      <c r="C1447" t="inlineStr">
        <is>
          <t>ASOCIACION DE PRODUCTORES DE CACAO CCAPAQKILLA</t>
        </is>
      </c>
      <c r="D1447" s="6" t="n">
        <v>2023</v>
      </c>
      <c r="F1447" t="inlineStr">
        <is>
          <t>PAC</t>
        </is>
      </c>
      <c r="G1447" s="4" t="n">
        <v>0</v>
      </c>
      <c r="H1447" s="4" t="n">
        <v>0</v>
      </c>
      <c r="I1447" s="4" t="n">
        <v>0</v>
      </c>
      <c r="J1447" s="4" t="n">
        <v>0</v>
      </c>
      <c r="K1447" s="4" t="n">
        <v>0</v>
      </c>
      <c r="L1447" s="3" t="n">
        <v>0</v>
      </c>
      <c r="M1447" s="3" t="n">
        <v>0</v>
      </c>
      <c r="N1447" s="3" t="n">
        <v>0</v>
      </c>
      <c r="O1447" s="4" t="n">
        <v>0</v>
      </c>
      <c r="P1447" s="4" t="n">
        <v>0</v>
      </c>
      <c r="Q1447" s="4" t="n">
        <v>0</v>
      </c>
      <c r="R1447" s="4" t="n">
        <v>0</v>
      </c>
      <c r="S1447" s="4" t="n">
        <v>0</v>
      </c>
      <c r="T1447" s="4" t="n">
        <v>0</v>
      </c>
      <c r="U1447" s="4" t="n">
        <v>0</v>
      </c>
      <c r="V1447" s="4" t="n">
        <v>1</v>
      </c>
    </row>
    <row r="1448">
      <c r="A1448" t="n">
        <v>183</v>
      </c>
      <c r="B1448" t="inlineStr">
        <is>
          <t>20604988200</t>
        </is>
      </c>
      <c r="C1448" t="inlineStr">
        <is>
          <t>ASOCIACION DE PRODUCTORES DE CACAO CCAPAQKILLA</t>
        </is>
      </c>
      <c r="D1448" s="6" t="n">
        <v>2024</v>
      </c>
      <c r="E1448" t="n">
        <v>1</v>
      </c>
      <c r="F1448" t="inlineStr">
        <is>
          <t>PAC</t>
        </is>
      </c>
      <c r="G1448" s="4" t="n">
        <v>19</v>
      </c>
      <c r="H1448" s="4" t="n">
        <v>3</v>
      </c>
      <c r="I1448" s="4" t="n">
        <v>22</v>
      </c>
      <c r="J1448" s="4" t="n">
        <v>14</v>
      </c>
      <c r="K1448" s="4" t="n">
        <v>3</v>
      </c>
      <c r="L1448" s="3" t="n">
        <v>548000</v>
      </c>
      <c r="M1448" s="3" t="n">
        <v>0</v>
      </c>
      <c r="N1448" s="3" t="n">
        <v>548000</v>
      </c>
      <c r="O1448" s="4" t="n">
        <v>0</v>
      </c>
      <c r="P1448" s="4" t="n">
        <v>77500</v>
      </c>
      <c r="Q1448" s="4" t="str"/>
      <c r="R1448" s="4" t="n">
        <v>424000</v>
      </c>
      <c r="S1448" s="4" t="n">
        <v>0</v>
      </c>
      <c r="T1448" s="4" t="n">
        <v>46500</v>
      </c>
      <c r="U1448" s="4" t="n">
        <v>548000</v>
      </c>
      <c r="V1448" s="4" t="n">
        <v>1</v>
      </c>
    </row>
    <row r="1449">
      <c r="A1449" t="n">
        <v>183</v>
      </c>
      <c r="B1449" t="inlineStr">
        <is>
          <t>20604988200</t>
        </is>
      </c>
      <c r="C1449" t="inlineStr">
        <is>
          <t>ASOCIACION DE PRODUCTORES DE CACAO CCAPAQKILLA</t>
        </is>
      </c>
      <c r="D1449" s="6" t="n">
        <v>2025</v>
      </c>
      <c r="E1449" t="n">
        <v>1</v>
      </c>
      <c r="F1449" t="inlineStr">
        <is>
          <t>PAC</t>
        </is>
      </c>
      <c r="G1449" s="4" t="n">
        <v>20</v>
      </c>
      <c r="H1449" s="4" t="n">
        <v>2</v>
      </c>
      <c r="I1449" s="4" t="n">
        <v>22</v>
      </c>
      <c r="J1449" s="4" t="n">
        <v>15</v>
      </c>
      <c r="K1449" s="4" t="n">
        <v>3</v>
      </c>
      <c r="L1449" s="3" t="n">
        <v>268522.5</v>
      </c>
      <c r="M1449" s="3" t="n">
        <v>0</v>
      </c>
      <c r="N1449" s="3" t="n">
        <v>268522.5</v>
      </c>
      <c r="O1449" s="4" t="n">
        <v>0</v>
      </c>
      <c r="P1449" s="4" t="n">
        <v>0</v>
      </c>
      <c r="Q1449" s="4" t="str"/>
      <c r="R1449" s="4" t="n">
        <v>268522.5</v>
      </c>
      <c r="S1449" s="4" t="n">
        <v>0</v>
      </c>
      <c r="T1449" s="4" t="n">
        <v>0</v>
      </c>
      <c r="U1449" s="4" t="n">
        <v>268522.5</v>
      </c>
      <c r="V1449" s="4" t="n">
        <v>1</v>
      </c>
    </row>
    <row r="1450">
      <c r="A1450" t="n">
        <v>184</v>
      </c>
      <c r="B1450" t="inlineStr">
        <is>
          <t xml:space="preserve">20129529530 </t>
        </is>
      </c>
      <c r="C1450" t="inlineStr">
        <is>
          <t>COOPERATIVA AGRARIA CAFETALERA SATIPO</t>
        </is>
      </c>
      <c r="D1450" s="6" t="n">
        <v>2018</v>
      </c>
      <c r="F1450" t="inlineStr">
        <is>
          <t>PAC</t>
        </is>
      </c>
      <c r="G1450" s="4" t="str"/>
      <c r="H1450" s="4" t="str"/>
      <c r="I1450" s="4" t="n">
        <v>0</v>
      </c>
      <c r="J1450" s="4" t="str"/>
      <c r="K1450" s="4" t="str"/>
      <c r="L1450" s="3" t="str"/>
      <c r="M1450" s="3" t="str"/>
      <c r="N1450" s="3" t="n">
        <v>0</v>
      </c>
      <c r="O1450" s="4" t="str"/>
      <c r="P1450" s="4" t="str"/>
      <c r="Q1450" s="4" t="str"/>
      <c r="R1450" s="4" t="str"/>
      <c r="S1450" s="4" t="str"/>
      <c r="T1450" s="4" t="str"/>
      <c r="U1450" s="4" t="str"/>
      <c r="V1450" s="4" t="n">
        <v>1</v>
      </c>
    </row>
    <row r="1451">
      <c r="A1451" t="n">
        <v>184</v>
      </c>
      <c r="B1451" t="inlineStr">
        <is>
          <t xml:space="preserve">20129529530 </t>
        </is>
      </c>
      <c r="C1451" t="inlineStr">
        <is>
          <t>COOPERATIVA AGRARIA CAFETALERA SATIPO</t>
        </is>
      </c>
      <c r="D1451" s="6" t="n">
        <v>2019</v>
      </c>
      <c r="F1451" t="inlineStr">
        <is>
          <t>PAC</t>
        </is>
      </c>
      <c r="G1451" s="4" t="n">
        <v>0</v>
      </c>
      <c r="H1451" s="4" t="n">
        <v>0</v>
      </c>
      <c r="I1451" s="4" t="n">
        <v>0</v>
      </c>
      <c r="J1451" s="4" t="str"/>
      <c r="K1451" s="4" t="str"/>
      <c r="L1451" s="3" t="n">
        <v>0</v>
      </c>
      <c r="M1451" s="3" t="n">
        <v>0</v>
      </c>
      <c r="N1451" s="3" t="n">
        <v>0</v>
      </c>
      <c r="O1451" s="4" t="str"/>
      <c r="P1451" s="4" t="str"/>
      <c r="Q1451" s="4" t="str"/>
      <c r="R1451" s="4" t="str"/>
      <c r="S1451" s="4" t="str"/>
      <c r="T1451" s="4" t="str"/>
      <c r="U1451" s="4" t="str"/>
      <c r="V1451" s="4" t="n">
        <v>1</v>
      </c>
    </row>
    <row r="1452">
      <c r="A1452" t="n">
        <v>184</v>
      </c>
      <c r="B1452" t="inlineStr">
        <is>
          <t xml:space="preserve">20129529530 </t>
        </is>
      </c>
      <c r="C1452" t="inlineStr">
        <is>
          <t>COOPERATIVA AGRARIA CAFETALERA SATIPO</t>
        </is>
      </c>
      <c r="D1452" s="6" t="n">
        <v>2020</v>
      </c>
      <c r="F1452" t="inlineStr">
        <is>
          <t>PAC</t>
        </is>
      </c>
      <c r="G1452" s="4" t="n">
        <v>0</v>
      </c>
      <c r="H1452" s="4" t="n">
        <v>0</v>
      </c>
      <c r="I1452" s="4" t="n">
        <v>0</v>
      </c>
      <c r="J1452" s="4" t="n">
        <v>0</v>
      </c>
      <c r="K1452" s="4" t="n">
        <v>0</v>
      </c>
      <c r="L1452" s="3" t="n">
        <v>0</v>
      </c>
      <c r="M1452" s="3" t="n">
        <v>0</v>
      </c>
      <c r="N1452" s="3" t="n">
        <v>0</v>
      </c>
      <c r="O1452" s="4" t="str"/>
      <c r="P1452" s="4" t="str"/>
      <c r="Q1452" s="4" t="str"/>
      <c r="R1452" s="4" t="str"/>
      <c r="S1452" s="4" t="str"/>
      <c r="T1452" s="4" t="str"/>
      <c r="U1452" s="4" t="str"/>
      <c r="V1452" s="4" t="n">
        <v>1</v>
      </c>
    </row>
    <row r="1453">
      <c r="A1453" t="n">
        <v>184</v>
      </c>
      <c r="B1453" t="inlineStr">
        <is>
          <t xml:space="preserve">20129529530 </t>
        </is>
      </c>
      <c r="C1453" t="inlineStr">
        <is>
          <t>COOPERATIVA AGRARIA CAFETALERA SATIPO</t>
        </is>
      </c>
      <c r="D1453" s="6" t="n">
        <v>2021</v>
      </c>
      <c r="E1453" t="n">
        <v>1</v>
      </c>
      <c r="F1453" t="inlineStr">
        <is>
          <t>PAC</t>
        </is>
      </c>
      <c r="G1453" s="4" t="n">
        <v>178</v>
      </c>
      <c r="H1453" s="4" t="n">
        <v>51</v>
      </c>
      <c r="I1453" s="4" t="n">
        <v>229</v>
      </c>
      <c r="J1453" s="4" t="n">
        <v>14</v>
      </c>
      <c r="K1453" s="4" t="n">
        <v>4</v>
      </c>
      <c r="L1453" s="3" t="n">
        <v>1458401.22</v>
      </c>
      <c r="M1453" s="3" t="n">
        <v>997071.46</v>
      </c>
      <c r="N1453" s="3" t="n">
        <v>2455472.68</v>
      </c>
      <c r="O1453" s="4" t="str"/>
      <c r="P1453" s="4" t="str"/>
      <c r="Q1453" s="4" t="str"/>
      <c r="R1453" s="4" t="str"/>
      <c r="S1453" s="4" t="str"/>
      <c r="T1453" s="4" t="str"/>
      <c r="U1453" s="4" t="str"/>
      <c r="V1453" s="4" t="n">
        <v>1</v>
      </c>
    </row>
    <row r="1454">
      <c r="A1454" t="n">
        <v>184</v>
      </c>
      <c r="B1454" t="inlineStr">
        <is>
          <t xml:space="preserve">20129529530 </t>
        </is>
      </c>
      <c r="C1454" t="inlineStr">
        <is>
          <t>COOPERATIVA AGRARIA CAFETALERA SATIPO</t>
        </is>
      </c>
      <c r="D1454" s="6" t="n">
        <v>2022</v>
      </c>
      <c r="F1454" t="inlineStr">
        <is>
          <t>PAC</t>
        </is>
      </c>
      <c r="G1454" s="4" t="n">
        <v>0</v>
      </c>
      <c r="H1454" s="4" t="n">
        <v>0</v>
      </c>
      <c r="I1454" s="4" t="n">
        <v>0</v>
      </c>
      <c r="J1454" s="4" t="n">
        <v>0</v>
      </c>
      <c r="K1454" s="4" t="n">
        <v>0</v>
      </c>
      <c r="L1454" s="3" t="n">
        <v>0</v>
      </c>
      <c r="M1454" s="3" t="n">
        <v>0</v>
      </c>
      <c r="N1454" s="3" t="n">
        <v>0</v>
      </c>
      <c r="O1454" s="4" t="str"/>
      <c r="P1454" s="4" t="str"/>
      <c r="Q1454" s="4" t="str"/>
      <c r="R1454" s="4" t="str"/>
      <c r="S1454" s="4" t="str"/>
      <c r="T1454" s="4" t="str"/>
      <c r="U1454" s="4" t="str"/>
      <c r="V1454" s="4" t="n">
        <v>1</v>
      </c>
    </row>
    <row r="1455">
      <c r="A1455" t="n">
        <v>184</v>
      </c>
      <c r="B1455" t="inlineStr">
        <is>
          <t xml:space="preserve">20129529530 </t>
        </is>
      </c>
      <c r="C1455" t="inlineStr">
        <is>
          <t>COOPERATIVA AGRARIA CAFETALERA SATIPO</t>
        </is>
      </c>
      <c r="D1455" s="6" t="n">
        <v>2023</v>
      </c>
      <c r="E1455" t="n">
        <v>1</v>
      </c>
      <c r="F1455" t="inlineStr">
        <is>
          <t>PAC</t>
        </is>
      </c>
      <c r="G1455" s="4" t="n">
        <v>28</v>
      </c>
      <c r="H1455" s="4" t="n">
        <v>50</v>
      </c>
      <c r="I1455" s="4" t="n">
        <v>78</v>
      </c>
      <c r="J1455" s="4" t="n">
        <v>15</v>
      </c>
      <c r="K1455" s="4" t="n">
        <v>0</v>
      </c>
      <c r="L1455" s="3" t="n">
        <v>409579.4</v>
      </c>
      <c r="M1455" s="3" t="n">
        <v>1420682.13</v>
      </c>
      <c r="N1455" s="3" t="n">
        <v>1830261.53</v>
      </c>
      <c r="O1455" s="4" t="n">
        <v>0</v>
      </c>
      <c r="P1455" s="4" t="n">
        <v>0</v>
      </c>
      <c r="Q1455" s="4" t="n">
        <v>0</v>
      </c>
      <c r="R1455" s="4" t="n">
        <v>1830261.53</v>
      </c>
      <c r="S1455" s="4" t="n">
        <v>0</v>
      </c>
      <c r="T1455" s="4" t="n">
        <v>0</v>
      </c>
      <c r="U1455" s="4" t="n">
        <v>1830261.53</v>
      </c>
      <c r="V1455" s="4" t="n">
        <v>1</v>
      </c>
    </row>
    <row r="1456">
      <c r="A1456" t="n">
        <v>184</v>
      </c>
      <c r="B1456" t="inlineStr">
        <is>
          <t xml:space="preserve">20129529530 </t>
        </is>
      </c>
      <c r="C1456" t="inlineStr">
        <is>
          <t>COOPERATIVA AGRARIA CAFETALERA SATIPO</t>
        </is>
      </c>
      <c r="D1456" s="6" t="n">
        <v>2024</v>
      </c>
      <c r="F1456" t="inlineStr">
        <is>
          <t>PAC</t>
        </is>
      </c>
      <c r="G1456" s="4" t="n">
        <v>0</v>
      </c>
      <c r="H1456" s="4" t="n">
        <v>0</v>
      </c>
      <c r="I1456" s="4" t="n">
        <v>0</v>
      </c>
      <c r="J1456" s="4" t="n">
        <v>0</v>
      </c>
      <c r="K1456" s="4" t="n">
        <v>0</v>
      </c>
      <c r="L1456" s="3" t="n">
        <v>0</v>
      </c>
      <c r="M1456" s="3" t="n">
        <v>0</v>
      </c>
      <c r="N1456" s="3" t="n">
        <v>0</v>
      </c>
      <c r="O1456" s="4" t="n">
        <v>0</v>
      </c>
      <c r="P1456" s="4" t="n">
        <v>0</v>
      </c>
      <c r="Q1456" s="4" t="str"/>
      <c r="R1456" s="4" t="n">
        <v>0</v>
      </c>
      <c r="S1456" s="4" t="n">
        <v>0</v>
      </c>
      <c r="T1456" s="4" t="n">
        <v>0</v>
      </c>
      <c r="U1456" s="4" t="n">
        <v>0</v>
      </c>
      <c r="V1456" s="4" t="n">
        <v>1</v>
      </c>
    </row>
    <row r="1457">
      <c r="A1457" t="n">
        <v>184</v>
      </c>
      <c r="B1457" t="inlineStr">
        <is>
          <t xml:space="preserve">20129529530 </t>
        </is>
      </c>
      <c r="C1457" t="inlineStr">
        <is>
          <t>COOPERATIVA AGRARIA CAFETALERA SATIPO</t>
        </is>
      </c>
      <c r="D1457" s="6" t="n">
        <v>2025</v>
      </c>
      <c r="F1457" t="inlineStr">
        <is>
          <t>PAC</t>
        </is>
      </c>
      <c r="G1457" s="4" t="n">
        <v>0</v>
      </c>
      <c r="H1457" s="4" t="n">
        <v>0</v>
      </c>
      <c r="I1457" s="4" t="n">
        <v>0</v>
      </c>
      <c r="J1457" s="4" t="n">
        <v>0</v>
      </c>
      <c r="K1457" s="4" t="n">
        <v>0</v>
      </c>
      <c r="L1457" s="3" t="n">
        <v>0</v>
      </c>
      <c r="M1457" s="3" t="n">
        <v>0</v>
      </c>
      <c r="N1457" s="3" t="n">
        <v>0</v>
      </c>
      <c r="O1457" s="4" t="n">
        <v>0</v>
      </c>
      <c r="P1457" s="4" t="n">
        <v>0</v>
      </c>
      <c r="Q1457" s="4" t="str"/>
      <c r="R1457" s="4" t="n">
        <v>0</v>
      </c>
      <c r="S1457" s="4" t="n">
        <v>0</v>
      </c>
      <c r="T1457" s="4" t="n">
        <v>0</v>
      </c>
      <c r="U1457" s="4" t="n">
        <v>0</v>
      </c>
      <c r="V1457" s="4" t="n">
        <v>1</v>
      </c>
    </row>
    <row r="1458">
      <c r="A1458" t="n">
        <v>185</v>
      </c>
      <c r="B1458" t="inlineStr">
        <is>
          <t xml:space="preserve">20606485281 </t>
        </is>
      </c>
      <c r="C1458" t="inlineStr">
        <is>
          <t>COOPERATIVA AGROINDUSTRIAL DE LA GRAN NACIÓN ASHANINKA</t>
        </is>
      </c>
      <c r="D1458" s="6" t="n">
        <v>2018</v>
      </c>
      <c r="F1458" t="inlineStr">
        <is>
          <t>PAC</t>
        </is>
      </c>
      <c r="G1458" s="4" t="str"/>
      <c r="H1458" s="4" t="str"/>
      <c r="I1458" s="4" t="n">
        <v>0</v>
      </c>
      <c r="J1458" s="4" t="str"/>
      <c r="K1458" s="4" t="str"/>
      <c r="L1458" s="3" t="str"/>
      <c r="M1458" s="3" t="str"/>
      <c r="N1458" s="3" t="n">
        <v>0</v>
      </c>
      <c r="O1458" s="4" t="str"/>
      <c r="P1458" s="4" t="str"/>
      <c r="Q1458" s="4" t="str"/>
      <c r="R1458" s="4" t="str"/>
      <c r="S1458" s="4" t="str"/>
      <c r="T1458" s="4" t="str"/>
      <c r="U1458" s="4" t="str"/>
      <c r="V1458" s="4" t="n">
        <v>1</v>
      </c>
    </row>
    <row r="1459">
      <c r="A1459" t="n">
        <v>185</v>
      </c>
      <c r="B1459" t="inlineStr">
        <is>
          <t xml:space="preserve">20606485281 </t>
        </is>
      </c>
      <c r="C1459" t="inlineStr">
        <is>
          <t>COOPERATIVA AGROINDUSTRIAL DE LA GRAN NACIÓN ASHANINKA</t>
        </is>
      </c>
      <c r="D1459" s="6" t="n">
        <v>2019</v>
      </c>
      <c r="F1459" t="inlineStr">
        <is>
          <t>PAC</t>
        </is>
      </c>
      <c r="G1459" s="4" t="n">
        <v>0</v>
      </c>
      <c r="H1459" s="4" t="n">
        <v>0</v>
      </c>
      <c r="I1459" s="4" t="n">
        <v>0</v>
      </c>
      <c r="J1459" s="4" t="str"/>
      <c r="K1459" s="4" t="str"/>
      <c r="L1459" s="3" t="n">
        <v>0</v>
      </c>
      <c r="M1459" s="3" t="n">
        <v>0</v>
      </c>
      <c r="N1459" s="3" t="n">
        <v>0</v>
      </c>
      <c r="O1459" s="4" t="str"/>
      <c r="P1459" s="4" t="str"/>
      <c r="Q1459" s="4" t="str"/>
      <c r="R1459" s="4" t="str"/>
      <c r="S1459" s="4" t="str"/>
      <c r="T1459" s="4" t="str"/>
      <c r="U1459" s="4" t="str"/>
      <c r="V1459" s="4" t="n">
        <v>1</v>
      </c>
    </row>
    <row r="1460">
      <c r="A1460" t="n">
        <v>185</v>
      </c>
      <c r="B1460" t="inlineStr">
        <is>
          <t xml:space="preserve">20606485281 </t>
        </is>
      </c>
      <c r="C1460" t="inlineStr">
        <is>
          <t>COOPERATIVA AGROINDUSTRIAL DE LA GRAN NACIÓN ASHANINKA</t>
        </is>
      </c>
      <c r="D1460" s="6" t="n">
        <v>2020</v>
      </c>
      <c r="F1460" t="inlineStr">
        <is>
          <t>PAC</t>
        </is>
      </c>
      <c r="G1460" s="4" t="n">
        <v>0</v>
      </c>
      <c r="H1460" s="4" t="n">
        <v>0</v>
      </c>
      <c r="I1460" s="4" t="n">
        <v>0</v>
      </c>
      <c r="J1460" s="4" t="n">
        <v>0</v>
      </c>
      <c r="K1460" s="4" t="n">
        <v>0</v>
      </c>
      <c r="L1460" s="3" t="n">
        <v>0</v>
      </c>
      <c r="M1460" s="3" t="n">
        <v>0</v>
      </c>
      <c r="N1460" s="3" t="n">
        <v>0</v>
      </c>
      <c r="O1460" s="4" t="str"/>
      <c r="P1460" s="4" t="str"/>
      <c r="Q1460" s="4" t="str"/>
      <c r="R1460" s="4" t="str"/>
      <c r="S1460" s="4" t="str"/>
      <c r="T1460" s="4" t="str"/>
      <c r="U1460" s="4" t="str"/>
      <c r="V1460" s="4" t="n">
        <v>1</v>
      </c>
    </row>
    <row r="1461">
      <c r="A1461" t="n">
        <v>185</v>
      </c>
      <c r="B1461" t="inlineStr">
        <is>
          <t xml:space="preserve">20606485281 </t>
        </is>
      </c>
      <c r="C1461" t="inlineStr">
        <is>
          <t>COOPERATIVA AGROINDUSTRIAL DE LA GRAN NACIÓN ASHANINKA</t>
        </is>
      </c>
      <c r="D1461" s="6" t="n">
        <v>2021</v>
      </c>
      <c r="E1461" t="n">
        <v>1</v>
      </c>
      <c r="F1461" t="inlineStr">
        <is>
          <t>PAC</t>
        </is>
      </c>
      <c r="G1461" s="4" t="n">
        <v>60</v>
      </c>
      <c r="H1461" s="4" t="n">
        <v>15</v>
      </c>
      <c r="I1461" s="4" t="n">
        <v>75</v>
      </c>
      <c r="J1461" s="4" t="n">
        <v>17</v>
      </c>
      <c r="K1461" s="4" t="n">
        <v>5</v>
      </c>
      <c r="L1461" s="3" t="n">
        <v>0</v>
      </c>
      <c r="M1461" s="3" t="n">
        <v>0</v>
      </c>
      <c r="N1461" s="3" t="n">
        <v>0</v>
      </c>
      <c r="O1461" s="4" t="str"/>
      <c r="P1461" s="4" t="str"/>
      <c r="Q1461" s="4" t="str"/>
      <c r="R1461" s="4" t="str"/>
      <c r="S1461" s="4" t="str"/>
      <c r="T1461" s="4" t="str"/>
      <c r="U1461" s="4" t="str"/>
      <c r="V1461" s="4" t="n">
        <v>1</v>
      </c>
    </row>
    <row r="1462">
      <c r="A1462" t="n">
        <v>185</v>
      </c>
      <c r="B1462" t="inlineStr">
        <is>
          <t xml:space="preserve">20606485281 </t>
        </is>
      </c>
      <c r="C1462" t="inlineStr">
        <is>
          <t>COOPERATIVA AGROINDUSTRIAL DE LA GRAN NACIÓN ASHANINKA</t>
        </is>
      </c>
      <c r="D1462" s="6" t="n">
        <v>2022</v>
      </c>
      <c r="F1462" t="inlineStr">
        <is>
          <t>PAC</t>
        </is>
      </c>
      <c r="G1462" s="4" t="n">
        <v>0</v>
      </c>
      <c r="H1462" s="4" t="n">
        <v>0</v>
      </c>
      <c r="I1462" s="4" t="n">
        <v>0</v>
      </c>
      <c r="J1462" s="4" t="n">
        <v>0</v>
      </c>
      <c r="K1462" s="4" t="n">
        <v>0</v>
      </c>
      <c r="L1462" s="3" t="n">
        <v>0</v>
      </c>
      <c r="M1462" s="3" t="n">
        <v>0</v>
      </c>
      <c r="N1462" s="3" t="n">
        <v>0</v>
      </c>
      <c r="O1462" s="4" t="str"/>
      <c r="P1462" s="4" t="str"/>
      <c r="Q1462" s="4" t="str"/>
      <c r="R1462" s="4" t="str"/>
      <c r="S1462" s="4" t="str"/>
      <c r="T1462" s="4" t="str"/>
      <c r="U1462" s="4" t="str"/>
      <c r="V1462" s="4" t="n">
        <v>1</v>
      </c>
    </row>
    <row r="1463">
      <c r="A1463" t="n">
        <v>185</v>
      </c>
      <c r="B1463" t="inlineStr">
        <is>
          <t xml:space="preserve">20606485281 </t>
        </is>
      </c>
      <c r="C1463" t="inlineStr">
        <is>
          <t>COOPERATIVA AGROINDUSTRIAL DE LA GRAN NACIÓN ASHANINKA</t>
        </is>
      </c>
      <c r="D1463" s="6" t="n">
        <v>2023</v>
      </c>
      <c r="F1463" t="inlineStr">
        <is>
          <t>PAC</t>
        </is>
      </c>
      <c r="G1463" s="4" t="n">
        <v>0</v>
      </c>
      <c r="H1463" s="4" t="n">
        <v>0</v>
      </c>
      <c r="I1463" s="4" t="n">
        <v>0</v>
      </c>
      <c r="J1463" s="4" t="n">
        <v>0</v>
      </c>
      <c r="K1463" s="4" t="n">
        <v>0</v>
      </c>
      <c r="L1463" s="3" t="n">
        <v>0</v>
      </c>
      <c r="M1463" s="3" t="n">
        <v>0</v>
      </c>
      <c r="N1463" s="3" t="n">
        <v>0</v>
      </c>
      <c r="O1463" s="4" t="n">
        <v>0</v>
      </c>
      <c r="P1463" s="4" t="n">
        <v>0</v>
      </c>
      <c r="Q1463" s="4" t="n">
        <v>0</v>
      </c>
      <c r="R1463" s="4" t="n">
        <v>0</v>
      </c>
      <c r="S1463" s="4" t="n">
        <v>0</v>
      </c>
      <c r="T1463" s="4" t="n">
        <v>0</v>
      </c>
      <c r="U1463" s="4" t="n">
        <v>0</v>
      </c>
      <c r="V1463" s="4" t="n">
        <v>1</v>
      </c>
    </row>
    <row r="1464">
      <c r="A1464" t="n">
        <v>185</v>
      </c>
      <c r="B1464" t="inlineStr">
        <is>
          <t xml:space="preserve">20606485281 </t>
        </is>
      </c>
      <c r="C1464" t="inlineStr">
        <is>
          <t>COOPERATIVA AGROINDUSTRIAL DE LA GRAN NACIÓN ASHANINKA</t>
        </is>
      </c>
      <c r="D1464" s="6" t="n">
        <v>2024</v>
      </c>
      <c r="F1464" t="inlineStr">
        <is>
          <t>PAC</t>
        </is>
      </c>
      <c r="G1464" s="4" t="n">
        <v>0</v>
      </c>
      <c r="H1464" s="4" t="n">
        <v>0</v>
      </c>
      <c r="I1464" s="4" t="n">
        <v>0</v>
      </c>
      <c r="J1464" s="4" t="n">
        <v>0</v>
      </c>
      <c r="K1464" s="4" t="n">
        <v>0</v>
      </c>
      <c r="L1464" s="3" t="n">
        <v>0</v>
      </c>
      <c r="M1464" s="3" t="n">
        <v>0</v>
      </c>
      <c r="N1464" s="3" t="n">
        <v>0</v>
      </c>
      <c r="O1464" s="4" t="n">
        <v>0</v>
      </c>
      <c r="P1464" s="4" t="n">
        <v>0</v>
      </c>
      <c r="Q1464" s="4" t="str"/>
      <c r="R1464" s="4" t="n">
        <v>0</v>
      </c>
      <c r="S1464" s="4" t="n">
        <v>0</v>
      </c>
      <c r="T1464" s="4" t="n">
        <v>0</v>
      </c>
      <c r="U1464" s="4" t="n">
        <v>0</v>
      </c>
      <c r="V1464" s="4" t="n">
        <v>1</v>
      </c>
    </row>
    <row r="1465">
      <c r="A1465" t="n">
        <v>185</v>
      </c>
      <c r="B1465" t="inlineStr">
        <is>
          <t xml:space="preserve">20606485281 </t>
        </is>
      </c>
      <c r="C1465" t="inlineStr">
        <is>
          <t>COOPERATIVA AGROINDUSTRIAL DE LA GRAN NACIÓN ASHANINKA</t>
        </is>
      </c>
      <c r="D1465" s="6" t="n">
        <v>2025</v>
      </c>
      <c r="F1465" t="inlineStr">
        <is>
          <t>PAC</t>
        </is>
      </c>
      <c r="G1465" s="4" t="n">
        <v>0</v>
      </c>
      <c r="H1465" s="4" t="n">
        <v>0</v>
      </c>
      <c r="I1465" s="4" t="n">
        <v>0</v>
      </c>
      <c r="J1465" s="4" t="n">
        <v>0</v>
      </c>
      <c r="K1465" s="4" t="n">
        <v>0</v>
      </c>
      <c r="L1465" s="3" t="n">
        <v>0</v>
      </c>
      <c r="M1465" s="3" t="n">
        <v>0</v>
      </c>
      <c r="N1465" s="3" t="n">
        <v>0</v>
      </c>
      <c r="O1465" s="4" t="n">
        <v>0</v>
      </c>
      <c r="P1465" s="4" t="n">
        <v>0</v>
      </c>
      <c r="Q1465" s="4" t="str"/>
      <c r="R1465" s="4" t="n">
        <v>0</v>
      </c>
      <c r="S1465" s="4" t="n">
        <v>0</v>
      </c>
      <c r="T1465" s="4" t="n">
        <v>0</v>
      </c>
      <c r="U1465" s="4" t="n">
        <v>0</v>
      </c>
      <c r="V1465" s="4" t="n">
        <v>1</v>
      </c>
    </row>
    <row r="1466">
      <c r="A1466" t="n">
        <v>186</v>
      </c>
      <c r="B1466" t="inlineStr">
        <is>
          <t>20568236034</t>
        </is>
      </c>
      <c r="C1466" t="inlineStr">
        <is>
          <t>RED DE ASOCIACIONES DE MUJERES PRODUCTORAS Y EMPRENDENDORAS DE LA PROVINCIA DE JAUJA</t>
        </is>
      </c>
      <c r="D1466" s="6" t="n">
        <v>2018</v>
      </c>
      <c r="F1466" t="inlineStr">
        <is>
          <t>PAC</t>
        </is>
      </c>
      <c r="G1466" s="4" t="str"/>
      <c r="H1466" s="4" t="str"/>
      <c r="I1466" s="4" t="n">
        <v>0</v>
      </c>
      <c r="J1466" s="4" t="str"/>
      <c r="K1466" s="4" t="str"/>
      <c r="L1466" s="3" t="str"/>
      <c r="M1466" s="3" t="str"/>
      <c r="N1466" s="3" t="n">
        <v>0</v>
      </c>
      <c r="O1466" s="4" t="str"/>
      <c r="P1466" s="4" t="str"/>
      <c r="Q1466" s="4" t="str"/>
      <c r="R1466" s="4" t="str"/>
      <c r="S1466" s="4" t="str"/>
      <c r="T1466" s="4" t="str"/>
      <c r="U1466" s="4" t="str"/>
      <c r="V1466" s="4" t="n">
        <v>1</v>
      </c>
    </row>
    <row r="1467">
      <c r="A1467" t="n">
        <v>186</v>
      </c>
      <c r="B1467" t="inlineStr">
        <is>
          <t>20568236034</t>
        </is>
      </c>
      <c r="C1467" t="inlineStr">
        <is>
          <t>RED DE ASOCIACIONES DE MUJERES PRODUCTORAS Y EMPRENDENDORAS DE LA PROVINCIA DE JAUJA</t>
        </is>
      </c>
      <c r="D1467" s="6" t="n">
        <v>2019</v>
      </c>
      <c r="F1467" t="inlineStr">
        <is>
          <t>PAC</t>
        </is>
      </c>
      <c r="G1467" s="4" t="n">
        <v>0</v>
      </c>
      <c r="H1467" s="4" t="n">
        <v>0</v>
      </c>
      <c r="I1467" s="4" t="n">
        <v>0</v>
      </c>
      <c r="J1467" s="4" t="str"/>
      <c r="K1467" s="4" t="str"/>
      <c r="L1467" s="3" t="n">
        <v>0</v>
      </c>
      <c r="M1467" s="3" t="n">
        <v>0</v>
      </c>
      <c r="N1467" s="3" t="n">
        <v>0</v>
      </c>
      <c r="O1467" s="4" t="str"/>
      <c r="P1467" s="4" t="str"/>
      <c r="Q1467" s="4" t="str"/>
      <c r="R1467" s="4" t="str"/>
      <c r="S1467" s="4" t="str"/>
      <c r="T1467" s="4" t="str"/>
      <c r="U1467" s="4" t="str"/>
      <c r="V1467" s="4" t="n">
        <v>1</v>
      </c>
    </row>
    <row r="1468">
      <c r="A1468" t="n">
        <v>186</v>
      </c>
      <c r="B1468" t="inlineStr">
        <is>
          <t>20568236034</t>
        </is>
      </c>
      <c r="C1468" t="inlineStr">
        <is>
          <t>RED DE ASOCIACIONES DE MUJERES PRODUCTORAS Y EMPRENDENDORAS DE LA PROVINCIA DE JAUJA</t>
        </is>
      </c>
      <c r="D1468" s="6" t="n">
        <v>2020</v>
      </c>
      <c r="F1468" t="inlineStr">
        <is>
          <t>PAC</t>
        </is>
      </c>
      <c r="G1468" s="4" t="n">
        <v>0</v>
      </c>
      <c r="H1468" s="4" t="n">
        <v>0</v>
      </c>
      <c r="I1468" s="4" t="n">
        <v>0</v>
      </c>
      <c r="J1468" s="4" t="n">
        <v>0</v>
      </c>
      <c r="K1468" s="4" t="n">
        <v>0</v>
      </c>
      <c r="L1468" s="3" t="n">
        <v>0</v>
      </c>
      <c r="M1468" s="3" t="n">
        <v>0</v>
      </c>
      <c r="N1468" s="3" t="n">
        <v>0</v>
      </c>
      <c r="O1468" s="4" t="str"/>
      <c r="P1468" s="4" t="str"/>
      <c r="Q1468" s="4" t="str"/>
      <c r="R1468" s="4" t="str"/>
      <c r="S1468" s="4" t="str"/>
      <c r="T1468" s="4" t="str"/>
      <c r="U1468" s="4" t="str"/>
      <c r="V1468" s="4" t="n">
        <v>1</v>
      </c>
    </row>
    <row r="1469">
      <c r="A1469" t="n">
        <v>186</v>
      </c>
      <c r="B1469" t="inlineStr">
        <is>
          <t>20568236034</t>
        </is>
      </c>
      <c r="C1469" t="inlineStr">
        <is>
          <t>RED DE ASOCIACIONES DE MUJERES PRODUCTORAS Y EMPRENDENDORAS DE LA PROVINCIA DE JAUJA</t>
        </is>
      </c>
      <c r="D1469" s="6" t="n">
        <v>2021</v>
      </c>
      <c r="E1469" t="n">
        <v>1</v>
      </c>
      <c r="F1469" t="inlineStr">
        <is>
          <t>PAC</t>
        </is>
      </c>
      <c r="G1469" s="4" t="n">
        <v>0</v>
      </c>
      <c r="H1469" s="4" t="n">
        <v>76</v>
      </c>
      <c r="I1469" s="4" t="n">
        <v>76</v>
      </c>
      <c r="J1469" s="4" t="n">
        <v>70</v>
      </c>
      <c r="K1469" s="4" t="n">
        <v>5</v>
      </c>
      <c r="L1469" s="3" t="n">
        <v>0</v>
      </c>
      <c r="M1469" s="3" t="n">
        <v>0</v>
      </c>
      <c r="N1469" s="3" t="n">
        <v>0</v>
      </c>
      <c r="O1469" s="4" t="str"/>
      <c r="P1469" s="4" t="str"/>
      <c r="Q1469" s="4" t="str"/>
      <c r="R1469" s="4" t="str"/>
      <c r="S1469" s="4" t="str"/>
      <c r="T1469" s="4" t="str"/>
      <c r="U1469" s="4" t="str"/>
      <c r="V1469" s="4" t="n">
        <v>1</v>
      </c>
    </row>
    <row r="1470">
      <c r="A1470" t="n">
        <v>186</v>
      </c>
      <c r="B1470" t="inlineStr">
        <is>
          <t>20568236034</t>
        </is>
      </c>
      <c r="C1470" t="inlineStr">
        <is>
          <t>RED DE ASOCIACIONES DE MUJERES PRODUCTORAS Y EMPRENDENDORAS DE LA PROVINCIA DE JAUJA</t>
        </is>
      </c>
      <c r="D1470" s="6" t="n">
        <v>2022</v>
      </c>
      <c r="E1470" t="n">
        <v>1</v>
      </c>
      <c r="F1470" t="inlineStr">
        <is>
          <t>PAC</t>
        </is>
      </c>
      <c r="G1470" s="4" t="n">
        <v>0</v>
      </c>
      <c r="H1470" s="4" t="n">
        <v>76</v>
      </c>
      <c r="I1470" s="4" t="n">
        <v>76</v>
      </c>
      <c r="J1470" s="4" t="n">
        <v>45</v>
      </c>
      <c r="K1470" s="4" t="n">
        <v>2</v>
      </c>
      <c r="L1470" s="3" t="n">
        <v>26641.77</v>
      </c>
      <c r="M1470" s="3" t="n">
        <v>0</v>
      </c>
      <c r="N1470" s="3" t="n">
        <v>26641.77</v>
      </c>
      <c r="O1470" s="4" t="str"/>
      <c r="P1470" s="4" t="str"/>
      <c r="Q1470" s="4" t="str"/>
      <c r="R1470" s="4" t="str"/>
      <c r="S1470" s="4" t="str"/>
      <c r="T1470" s="4" t="str"/>
      <c r="U1470" s="4" t="str"/>
      <c r="V1470" s="4" t="n">
        <v>1</v>
      </c>
    </row>
    <row r="1471">
      <c r="A1471" t="n">
        <v>186</v>
      </c>
      <c r="B1471" t="inlineStr">
        <is>
          <t>20568236034</t>
        </is>
      </c>
      <c r="C1471" t="inlineStr">
        <is>
          <t>RED DE ASOCIACIONES DE MUJERES PRODUCTORAS Y EMPRENDENDORAS DE LA PROVINCIA DE JAUJA</t>
        </is>
      </c>
      <c r="D1471" s="6" t="n">
        <v>2023</v>
      </c>
      <c r="E1471" t="n">
        <v>1</v>
      </c>
      <c r="F1471" t="inlineStr">
        <is>
          <t>PAC</t>
        </is>
      </c>
      <c r="G1471" s="4" t="n">
        <v>0</v>
      </c>
      <c r="H1471" s="4" t="n">
        <v>76</v>
      </c>
      <c r="I1471" s="4" t="n">
        <v>76</v>
      </c>
      <c r="J1471" s="4" t="n">
        <v>35</v>
      </c>
      <c r="K1471" s="4" t="n">
        <v>5</v>
      </c>
      <c r="L1471" s="3" t="n">
        <v>48626.2</v>
      </c>
      <c r="M1471" s="3" t="n">
        <v>0</v>
      </c>
      <c r="N1471" s="3" t="n">
        <v>48626.2</v>
      </c>
      <c r="O1471" s="4" t="n">
        <v>0</v>
      </c>
      <c r="P1471" s="4" t="n">
        <v>48626.2</v>
      </c>
      <c r="Q1471" s="4" t="n">
        <v>0</v>
      </c>
      <c r="R1471" s="4" t="n">
        <v>0</v>
      </c>
      <c r="S1471" s="4" t="n">
        <v>0</v>
      </c>
      <c r="T1471" s="4" t="n">
        <v>0</v>
      </c>
      <c r="U1471" s="4" t="n">
        <v>48626.2</v>
      </c>
      <c r="V1471" s="4" t="n">
        <v>1</v>
      </c>
    </row>
    <row r="1472">
      <c r="A1472" t="n">
        <v>186</v>
      </c>
      <c r="B1472" t="inlineStr">
        <is>
          <t>20568236034</t>
        </is>
      </c>
      <c r="C1472" t="inlineStr">
        <is>
          <t>RED DE ASOCIACIONES DE MUJERES PRODUCTORAS Y EMPRENDENDORAS DE LA PROVINCIA DE JAUJA</t>
        </is>
      </c>
      <c r="D1472" s="6" t="n">
        <v>2024</v>
      </c>
      <c r="E1472" t="n">
        <v>1</v>
      </c>
      <c r="F1472" t="inlineStr">
        <is>
          <t>PAC</t>
        </is>
      </c>
      <c r="G1472" s="4" t="n">
        <v>0</v>
      </c>
      <c r="H1472" s="4" t="n">
        <v>76</v>
      </c>
      <c r="I1472" s="4" t="n">
        <v>76</v>
      </c>
      <c r="J1472" s="4" t="n">
        <v>26</v>
      </c>
      <c r="K1472" s="4" t="n">
        <v>0</v>
      </c>
      <c r="L1472" s="3" t="n">
        <v>80809</v>
      </c>
      <c r="M1472" s="3" t="n">
        <v>0</v>
      </c>
      <c r="N1472" s="3" t="n">
        <v>80809</v>
      </c>
      <c r="O1472" s="4" t="n">
        <v>0</v>
      </c>
      <c r="P1472" s="4" t="n">
        <v>80809</v>
      </c>
      <c r="Q1472" s="4" t="str"/>
      <c r="R1472" s="4" t="n">
        <v>0</v>
      </c>
      <c r="S1472" s="4" t="n">
        <v>0</v>
      </c>
      <c r="T1472" s="4" t="n">
        <v>0</v>
      </c>
      <c r="U1472" s="4" t="n">
        <v>80809</v>
      </c>
      <c r="V1472" s="4" t="n">
        <v>1</v>
      </c>
    </row>
    <row r="1473">
      <c r="A1473" t="n">
        <v>186</v>
      </c>
      <c r="B1473" t="inlineStr">
        <is>
          <t>20568236034</t>
        </is>
      </c>
      <c r="C1473" t="inlineStr">
        <is>
          <t>RED DE ASOCIACIONES DE MUJERES PRODUCTORAS Y EMPRENDENDORAS DE LA PROVINCIA DE JAUJA</t>
        </is>
      </c>
      <c r="D1473" s="6" t="n">
        <v>2025</v>
      </c>
      <c r="F1473" t="inlineStr">
        <is>
          <t>PAC</t>
        </is>
      </c>
      <c r="G1473" s="4" t="n">
        <v>0</v>
      </c>
      <c r="H1473" s="4" t="n">
        <v>0</v>
      </c>
      <c r="I1473" s="4" t="n">
        <v>0</v>
      </c>
      <c r="J1473" s="4" t="n">
        <v>0</v>
      </c>
      <c r="K1473" s="4" t="n">
        <v>0</v>
      </c>
      <c r="L1473" s="3" t="n">
        <v>0</v>
      </c>
      <c r="M1473" s="3" t="n">
        <v>0</v>
      </c>
      <c r="N1473" s="3" t="n">
        <v>0</v>
      </c>
      <c r="O1473" s="4" t="n">
        <v>0</v>
      </c>
      <c r="P1473" s="4" t="n">
        <v>0</v>
      </c>
      <c r="Q1473" s="4" t="str"/>
      <c r="R1473" s="4" t="n">
        <v>0</v>
      </c>
      <c r="S1473" s="4" t="n">
        <v>0</v>
      </c>
      <c r="T1473" s="4" t="n">
        <v>0</v>
      </c>
      <c r="U1473" s="4" t="n">
        <v>0</v>
      </c>
      <c r="V1473" s="4" t="n">
        <v>1</v>
      </c>
    </row>
    <row r="1474">
      <c r="A1474" t="n">
        <v>187</v>
      </c>
      <c r="B1474" t="inlineStr">
        <is>
          <t>20568804709</t>
        </is>
      </c>
      <c r="C1474" t="inlineStr">
        <is>
          <t>COOPERATIVA AGRARIA MUJER ANDINA</t>
        </is>
      </c>
      <c r="D1474" s="6" t="n">
        <v>2018</v>
      </c>
      <c r="F1474" t="inlineStr">
        <is>
          <t>PAC</t>
        </is>
      </c>
      <c r="G1474" s="4" t="str"/>
      <c r="H1474" s="4" t="str"/>
      <c r="I1474" s="4" t="n">
        <v>0</v>
      </c>
      <c r="J1474" s="4" t="str"/>
      <c r="K1474" s="4" t="str"/>
      <c r="L1474" s="3" t="str"/>
      <c r="M1474" s="3" t="str"/>
      <c r="N1474" s="3" t="n">
        <v>0</v>
      </c>
      <c r="O1474" s="4" t="str"/>
      <c r="P1474" s="4" t="str"/>
      <c r="Q1474" s="4" t="str"/>
      <c r="R1474" s="4" t="str"/>
      <c r="S1474" s="4" t="str"/>
      <c r="T1474" s="4" t="str"/>
      <c r="U1474" s="4" t="str"/>
      <c r="V1474" s="4" t="n">
        <v>1</v>
      </c>
    </row>
    <row r="1475">
      <c r="A1475" t="n">
        <v>187</v>
      </c>
      <c r="B1475" t="inlineStr">
        <is>
          <t>20568804709</t>
        </is>
      </c>
      <c r="C1475" t="inlineStr">
        <is>
          <t>COOPERATIVA AGRARIA MUJER ANDINA</t>
        </is>
      </c>
      <c r="D1475" s="6" t="n">
        <v>2019</v>
      </c>
      <c r="F1475" t="inlineStr">
        <is>
          <t>PAC</t>
        </is>
      </c>
      <c r="G1475" s="4" t="n">
        <v>0</v>
      </c>
      <c r="H1475" s="4" t="n">
        <v>0</v>
      </c>
      <c r="I1475" s="4" t="n">
        <v>0</v>
      </c>
      <c r="J1475" s="4" t="str"/>
      <c r="K1475" s="4" t="str"/>
      <c r="L1475" s="3" t="n">
        <v>0</v>
      </c>
      <c r="M1475" s="3" t="n">
        <v>0</v>
      </c>
      <c r="N1475" s="3" t="n">
        <v>0</v>
      </c>
      <c r="O1475" s="4" t="str"/>
      <c r="P1475" s="4" t="str"/>
      <c r="Q1475" s="4" t="str"/>
      <c r="R1475" s="4" t="str"/>
      <c r="S1475" s="4" t="str"/>
      <c r="T1475" s="4" t="str"/>
      <c r="U1475" s="4" t="str"/>
      <c r="V1475" s="4" t="n">
        <v>1</v>
      </c>
    </row>
    <row r="1476">
      <c r="A1476" t="n">
        <v>187</v>
      </c>
      <c r="B1476" t="inlineStr">
        <is>
          <t>20568804709</t>
        </is>
      </c>
      <c r="C1476" t="inlineStr">
        <is>
          <t>COOPERATIVA AGRARIA MUJER ANDINA</t>
        </is>
      </c>
      <c r="D1476" s="6" t="n">
        <v>2020</v>
      </c>
      <c r="F1476" t="inlineStr">
        <is>
          <t>PAC</t>
        </is>
      </c>
      <c r="G1476" s="4" t="n">
        <v>0</v>
      </c>
      <c r="H1476" s="4" t="n">
        <v>0</v>
      </c>
      <c r="I1476" s="4" t="n">
        <v>0</v>
      </c>
      <c r="J1476" s="4" t="n">
        <v>0</v>
      </c>
      <c r="K1476" s="4" t="n">
        <v>0</v>
      </c>
      <c r="L1476" s="3" t="n">
        <v>0</v>
      </c>
      <c r="M1476" s="3" t="n">
        <v>0</v>
      </c>
      <c r="N1476" s="3" t="n">
        <v>0</v>
      </c>
      <c r="O1476" s="4" t="str"/>
      <c r="P1476" s="4" t="str"/>
      <c r="Q1476" s="4" t="str"/>
      <c r="R1476" s="4" t="str"/>
      <c r="S1476" s="4" t="str"/>
      <c r="T1476" s="4" t="str"/>
      <c r="U1476" s="4" t="str"/>
      <c r="V1476" s="4" t="n">
        <v>1</v>
      </c>
    </row>
    <row r="1477">
      <c r="A1477" t="n">
        <v>187</v>
      </c>
      <c r="B1477" t="inlineStr">
        <is>
          <t>20568804709</t>
        </is>
      </c>
      <c r="C1477" t="inlineStr">
        <is>
          <t>COOPERATIVA AGRARIA MUJER ANDINA</t>
        </is>
      </c>
      <c r="D1477" s="6" t="n">
        <v>2021</v>
      </c>
      <c r="E1477" t="n">
        <v>1</v>
      </c>
      <c r="F1477" t="inlineStr">
        <is>
          <t>PAC</t>
        </is>
      </c>
      <c r="G1477" s="4" t="n">
        <v>0</v>
      </c>
      <c r="H1477" s="4" t="n">
        <v>0</v>
      </c>
      <c r="I1477" s="4" t="n">
        <v>0</v>
      </c>
      <c r="J1477" s="4" t="n">
        <v>20</v>
      </c>
      <c r="K1477" s="4" t="n">
        <v>2</v>
      </c>
      <c r="L1477" s="3" t="n">
        <v>14646.08</v>
      </c>
      <c r="M1477" s="3" t="n">
        <v>0</v>
      </c>
      <c r="N1477" s="3" t="n">
        <v>14646.08</v>
      </c>
      <c r="O1477" s="4" t="str"/>
      <c r="P1477" s="4" t="str"/>
      <c r="Q1477" s="4" t="str"/>
      <c r="R1477" s="4" t="str"/>
      <c r="S1477" s="4" t="str"/>
      <c r="T1477" s="4" t="str"/>
      <c r="U1477" s="4" t="str"/>
      <c r="V1477" s="4" t="n">
        <v>1</v>
      </c>
    </row>
    <row r="1478">
      <c r="A1478" t="n">
        <v>187</v>
      </c>
      <c r="B1478" t="inlineStr">
        <is>
          <t>20568804709</t>
        </is>
      </c>
      <c r="C1478" t="inlineStr">
        <is>
          <t>COOPERATIVA AGRARIA MUJER ANDINA</t>
        </is>
      </c>
      <c r="D1478" s="6" t="n">
        <v>2022</v>
      </c>
      <c r="E1478" t="n">
        <v>1</v>
      </c>
      <c r="F1478" t="inlineStr">
        <is>
          <t>PAC</t>
        </is>
      </c>
      <c r="G1478" s="4" t="n">
        <v>4</v>
      </c>
      <c r="H1478" s="4" t="n">
        <v>45</v>
      </c>
      <c r="I1478" s="4" t="n">
        <v>49</v>
      </c>
      <c r="J1478" s="4" t="n">
        <v>41</v>
      </c>
      <c r="K1478" s="4" t="n">
        <v>2</v>
      </c>
      <c r="L1478" s="3" t="n">
        <v>137580.62</v>
      </c>
      <c r="M1478" s="3" t="n">
        <v>0</v>
      </c>
      <c r="N1478" s="3" t="n">
        <v>137580.62</v>
      </c>
      <c r="O1478" s="4" t="str"/>
      <c r="P1478" s="4" t="str"/>
      <c r="Q1478" s="4" t="str"/>
      <c r="R1478" s="4" t="str"/>
      <c r="S1478" s="4" t="str"/>
      <c r="T1478" s="4" t="str"/>
      <c r="U1478" s="4" t="str"/>
      <c r="V1478" s="4" t="n">
        <v>1</v>
      </c>
    </row>
    <row r="1479">
      <c r="A1479" t="n">
        <v>187</v>
      </c>
      <c r="B1479" t="inlineStr">
        <is>
          <t>20568804709</t>
        </is>
      </c>
      <c r="C1479" t="inlineStr">
        <is>
          <t>COOPERATIVA AGRARIA MUJER ANDINA</t>
        </is>
      </c>
      <c r="D1479" s="6" t="n">
        <v>2023</v>
      </c>
      <c r="E1479" t="n">
        <v>1</v>
      </c>
      <c r="F1479" t="inlineStr">
        <is>
          <t>PAC</t>
        </is>
      </c>
      <c r="G1479" s="4" t="n">
        <v>4</v>
      </c>
      <c r="H1479" s="4" t="n">
        <v>45</v>
      </c>
      <c r="I1479" s="4" t="n">
        <v>49</v>
      </c>
      <c r="J1479" s="4" t="n">
        <v>35</v>
      </c>
      <c r="K1479" s="4" t="n">
        <v>5</v>
      </c>
      <c r="L1479" s="3" t="n">
        <v>422750.57</v>
      </c>
      <c r="M1479" s="3" t="n">
        <v>0</v>
      </c>
      <c r="N1479" s="3" t="n">
        <v>422750.57</v>
      </c>
      <c r="O1479" s="4" t="n">
        <v>57005.7292</v>
      </c>
      <c r="P1479" s="4" t="n">
        <v>365744.8067</v>
      </c>
      <c r="Q1479" s="4" t="n">
        <v>0</v>
      </c>
      <c r="R1479" s="4" t="n">
        <v>0</v>
      </c>
      <c r="S1479" s="4" t="n">
        <v>0</v>
      </c>
      <c r="T1479" s="4" t="n">
        <v>0</v>
      </c>
      <c r="U1479" s="4" t="n">
        <v>422750.5359</v>
      </c>
      <c r="V1479" s="4" t="n">
        <v>1</v>
      </c>
    </row>
    <row r="1480">
      <c r="A1480" t="n">
        <v>187</v>
      </c>
      <c r="B1480" t="inlineStr">
        <is>
          <t>20568804709</t>
        </is>
      </c>
      <c r="C1480" t="inlineStr">
        <is>
          <t>COOPERATIVA AGRARIA MUJER ANDINA</t>
        </is>
      </c>
      <c r="D1480" s="6" t="n">
        <v>2024</v>
      </c>
      <c r="E1480" t="n">
        <v>1</v>
      </c>
      <c r="F1480" t="inlineStr">
        <is>
          <t>PAC</t>
        </is>
      </c>
      <c r="G1480" s="4" t="n">
        <v>0</v>
      </c>
      <c r="H1480" s="4" t="n">
        <v>40</v>
      </c>
      <c r="I1480" s="4" t="n">
        <v>40</v>
      </c>
      <c r="J1480" s="4" t="n">
        <v>26</v>
      </c>
      <c r="K1480" s="4" t="n">
        <v>0</v>
      </c>
      <c r="L1480" s="3" t="n">
        <v>287100</v>
      </c>
      <c r="M1480" s="3" t="n">
        <v>0</v>
      </c>
      <c r="N1480" s="3" t="n">
        <v>287100</v>
      </c>
      <c r="O1480" s="4" t="n">
        <v>0</v>
      </c>
      <c r="P1480" s="4" t="n">
        <v>287100</v>
      </c>
      <c r="Q1480" s="4" t="str"/>
      <c r="R1480" s="4" t="n">
        <v>0</v>
      </c>
      <c r="S1480" s="4" t="n">
        <v>0</v>
      </c>
      <c r="T1480" s="4" t="n">
        <v>0</v>
      </c>
      <c r="U1480" s="4" t="n">
        <v>287100</v>
      </c>
      <c r="V1480" s="4" t="n">
        <v>1</v>
      </c>
    </row>
    <row r="1481">
      <c r="A1481" t="n">
        <v>187</v>
      </c>
      <c r="B1481" t="inlineStr">
        <is>
          <t>20568804709</t>
        </is>
      </c>
      <c r="C1481" t="inlineStr">
        <is>
          <t>COOPERATIVA AGRARIA MUJER ANDINA</t>
        </is>
      </c>
      <c r="D1481" s="6" t="n">
        <v>2025</v>
      </c>
      <c r="F1481" t="inlineStr">
        <is>
          <t>PAC</t>
        </is>
      </c>
      <c r="G1481" s="4" t="n">
        <v>0</v>
      </c>
      <c r="H1481" s="4" t="n">
        <v>0</v>
      </c>
      <c r="I1481" s="4" t="n">
        <v>0</v>
      </c>
      <c r="J1481" s="4" t="n">
        <v>0</v>
      </c>
      <c r="K1481" s="4" t="n">
        <v>0</v>
      </c>
      <c r="L1481" s="3" t="n">
        <v>0</v>
      </c>
      <c r="M1481" s="3" t="n">
        <v>0</v>
      </c>
      <c r="N1481" s="3" t="n">
        <v>0</v>
      </c>
      <c r="O1481" s="4" t="n">
        <v>0</v>
      </c>
      <c r="P1481" s="4" t="n">
        <v>0</v>
      </c>
      <c r="Q1481" s="4" t="str"/>
      <c r="R1481" s="4" t="n">
        <v>0</v>
      </c>
      <c r="S1481" s="4" t="n">
        <v>0</v>
      </c>
      <c r="T1481" s="4" t="n">
        <v>0</v>
      </c>
      <c r="U1481" s="4" t="n">
        <v>0</v>
      </c>
      <c r="V1481" s="4" t="n">
        <v>1</v>
      </c>
    </row>
    <row r="1482">
      <c r="A1482" t="n">
        <v>188</v>
      </c>
      <c r="B1482" t="inlineStr">
        <is>
          <t xml:space="preserve">20600727363 </t>
        </is>
      </c>
      <c r="C1482" t="inlineStr">
        <is>
          <t>COORDINADORA DE PRODUCTORES DE CUYES VALLE DEL MANTARO PROCUY MANTARO</t>
        </is>
      </c>
      <c r="D1482" s="6" t="n">
        <v>2018</v>
      </c>
      <c r="F1482" t="inlineStr">
        <is>
          <t>PAC</t>
        </is>
      </c>
      <c r="G1482" s="4" t="str"/>
      <c r="H1482" s="4" t="str"/>
      <c r="I1482" s="4" t="n">
        <v>0</v>
      </c>
      <c r="J1482" s="4" t="str"/>
      <c r="K1482" s="4" t="str"/>
      <c r="L1482" s="3" t="str"/>
      <c r="M1482" s="3" t="str"/>
      <c r="N1482" s="3" t="n">
        <v>0</v>
      </c>
      <c r="O1482" s="4" t="str"/>
      <c r="P1482" s="4" t="str"/>
      <c r="Q1482" s="4" t="str"/>
      <c r="R1482" s="4" t="str"/>
      <c r="S1482" s="4" t="str"/>
      <c r="T1482" s="4" t="str"/>
      <c r="U1482" s="4" t="str"/>
      <c r="V1482" s="4" t="n">
        <v>1</v>
      </c>
    </row>
    <row r="1483">
      <c r="A1483" t="n">
        <v>188</v>
      </c>
      <c r="B1483" t="inlineStr">
        <is>
          <t xml:space="preserve">20600727363 </t>
        </is>
      </c>
      <c r="C1483" t="inlineStr">
        <is>
          <t>COORDINADORA DE PRODUCTORES DE CUYES VALLE DEL MANTARO PROCUY MANTARO</t>
        </is>
      </c>
      <c r="D1483" s="6" t="n">
        <v>2019</v>
      </c>
      <c r="F1483" t="inlineStr">
        <is>
          <t>PAC</t>
        </is>
      </c>
      <c r="G1483" s="4" t="n">
        <v>0</v>
      </c>
      <c r="H1483" s="4" t="n">
        <v>0</v>
      </c>
      <c r="I1483" s="4" t="n">
        <v>0</v>
      </c>
      <c r="J1483" s="4" t="str"/>
      <c r="K1483" s="4" t="str"/>
      <c r="L1483" s="3" t="n">
        <v>0</v>
      </c>
      <c r="M1483" s="3" t="n">
        <v>0</v>
      </c>
      <c r="N1483" s="3" t="n">
        <v>0</v>
      </c>
      <c r="O1483" s="4" t="str"/>
      <c r="P1483" s="4" t="str"/>
      <c r="Q1483" s="4" t="str"/>
      <c r="R1483" s="4" t="str"/>
      <c r="S1483" s="4" t="str"/>
      <c r="T1483" s="4" t="str"/>
      <c r="U1483" s="4" t="str"/>
      <c r="V1483" s="4" t="n">
        <v>1</v>
      </c>
    </row>
    <row r="1484">
      <c r="A1484" t="n">
        <v>188</v>
      </c>
      <c r="B1484" t="inlineStr">
        <is>
          <t xml:space="preserve">20600727363 </t>
        </is>
      </c>
      <c r="C1484" t="inlineStr">
        <is>
          <t>COORDINADORA DE PRODUCTORES DE CUYES VALLE DEL MANTARO PROCUY MANTARO</t>
        </is>
      </c>
      <c r="D1484" s="6" t="n">
        <v>2020</v>
      </c>
      <c r="F1484" t="inlineStr">
        <is>
          <t>PAC</t>
        </is>
      </c>
      <c r="G1484" s="4" t="n">
        <v>0</v>
      </c>
      <c r="H1484" s="4" t="n">
        <v>0</v>
      </c>
      <c r="I1484" s="4" t="n">
        <v>0</v>
      </c>
      <c r="J1484" s="4" t="n">
        <v>0</v>
      </c>
      <c r="K1484" s="4" t="n">
        <v>0</v>
      </c>
      <c r="L1484" s="3" t="n">
        <v>0</v>
      </c>
      <c r="M1484" s="3" t="n">
        <v>0</v>
      </c>
      <c r="N1484" s="3" t="n">
        <v>0</v>
      </c>
      <c r="O1484" s="4" t="str"/>
      <c r="P1484" s="4" t="str"/>
      <c r="Q1484" s="4" t="str"/>
      <c r="R1484" s="4" t="str"/>
      <c r="S1484" s="4" t="str"/>
      <c r="T1484" s="4" t="str"/>
      <c r="U1484" s="4" t="str"/>
      <c r="V1484" s="4" t="n">
        <v>1</v>
      </c>
    </row>
    <row r="1485">
      <c r="A1485" t="n">
        <v>188</v>
      </c>
      <c r="B1485" t="inlineStr">
        <is>
          <t xml:space="preserve">20600727363 </t>
        </is>
      </c>
      <c r="C1485" t="inlineStr">
        <is>
          <t>COORDINADORA DE PRODUCTORES DE CUYES VALLE DEL MANTARO PROCUY MANTARO</t>
        </is>
      </c>
      <c r="D1485" s="6" t="n">
        <v>2021</v>
      </c>
      <c r="E1485" t="n">
        <v>1</v>
      </c>
      <c r="F1485" t="inlineStr">
        <is>
          <t>PAC</t>
        </is>
      </c>
      <c r="G1485" s="4" t="n">
        <v>36</v>
      </c>
      <c r="H1485" s="4" t="n">
        <v>82</v>
      </c>
      <c r="I1485" s="4" t="n">
        <v>118</v>
      </c>
      <c r="J1485" s="4" t="n">
        <v>67</v>
      </c>
      <c r="K1485" s="4" t="n">
        <v>4</v>
      </c>
      <c r="L1485" s="3" t="n">
        <v>403482.59</v>
      </c>
      <c r="M1485" s="3" t="n">
        <v>0</v>
      </c>
      <c r="N1485" s="3" t="n">
        <v>403482.59</v>
      </c>
      <c r="O1485" s="4" t="str"/>
      <c r="P1485" s="4" t="str"/>
      <c r="Q1485" s="4" t="str"/>
      <c r="R1485" s="4" t="str"/>
      <c r="S1485" s="4" t="str"/>
      <c r="T1485" s="4" t="str"/>
      <c r="U1485" s="4" t="str"/>
      <c r="V1485" s="4" t="n">
        <v>1</v>
      </c>
    </row>
    <row r="1486">
      <c r="A1486" t="n">
        <v>188</v>
      </c>
      <c r="B1486" t="inlineStr">
        <is>
          <t xml:space="preserve">20600727363 </t>
        </is>
      </c>
      <c r="C1486" t="inlineStr">
        <is>
          <t>COORDINADORA DE PRODUCTORES DE CUYES VALLE DEL MANTARO PROCUY MANTARO</t>
        </is>
      </c>
      <c r="D1486" s="6" t="n">
        <v>2022</v>
      </c>
      <c r="E1486" t="n">
        <v>1</v>
      </c>
      <c r="F1486" t="inlineStr">
        <is>
          <t>PAC</t>
        </is>
      </c>
      <c r="G1486" s="4" t="n">
        <v>36</v>
      </c>
      <c r="H1486" s="4" t="n">
        <v>82</v>
      </c>
      <c r="I1486" s="4" t="n">
        <v>118</v>
      </c>
      <c r="J1486" s="4" t="n">
        <v>22</v>
      </c>
      <c r="K1486" s="4" t="n">
        <v>2</v>
      </c>
      <c r="L1486" s="3" t="n">
        <v>827230.9</v>
      </c>
      <c r="M1486" s="3" t="n">
        <v>0</v>
      </c>
      <c r="N1486" s="3" t="n">
        <v>827230.9</v>
      </c>
      <c r="O1486" s="4" t="str"/>
      <c r="P1486" s="4" t="str"/>
      <c r="Q1486" s="4" t="str"/>
      <c r="R1486" s="4" t="str"/>
      <c r="S1486" s="4" t="str"/>
      <c r="T1486" s="4" t="str"/>
      <c r="U1486" s="4" t="str"/>
      <c r="V1486" s="4" t="n">
        <v>1</v>
      </c>
    </row>
    <row r="1487">
      <c r="A1487" t="n">
        <v>188</v>
      </c>
      <c r="B1487" t="inlineStr">
        <is>
          <t xml:space="preserve">20600727363 </t>
        </is>
      </c>
      <c r="C1487" t="inlineStr">
        <is>
          <t>COORDINADORA DE PRODUCTORES DE CUYES VALLE DEL MANTARO PROCUY MANTARO</t>
        </is>
      </c>
      <c r="D1487" s="6" t="n">
        <v>2023</v>
      </c>
      <c r="E1487" t="n">
        <v>1</v>
      </c>
      <c r="F1487" t="inlineStr">
        <is>
          <t>PAC</t>
        </is>
      </c>
      <c r="G1487" s="4" t="n">
        <v>36</v>
      </c>
      <c r="H1487" s="4" t="n">
        <v>82</v>
      </c>
      <c r="I1487" s="4" t="n">
        <v>118</v>
      </c>
      <c r="J1487" s="4" t="n">
        <v>33</v>
      </c>
      <c r="K1487" s="4" t="n">
        <v>6</v>
      </c>
      <c r="L1487" s="3" t="n">
        <v>496495.44</v>
      </c>
      <c r="M1487" s="3" t="n">
        <v>0</v>
      </c>
      <c r="N1487" s="3" t="n">
        <v>496495.44</v>
      </c>
      <c r="O1487" s="4" t="n">
        <v>52081.875</v>
      </c>
      <c r="P1487" s="4" t="n">
        <v>444413.56</v>
      </c>
      <c r="Q1487" s="4" t="n">
        <v>0</v>
      </c>
      <c r="R1487" s="4" t="n">
        <v>0</v>
      </c>
      <c r="S1487" s="4" t="n">
        <v>0</v>
      </c>
      <c r="T1487" s="4" t="n">
        <v>0</v>
      </c>
      <c r="U1487" s="4" t="n">
        <v>496495.435</v>
      </c>
      <c r="V1487" s="4" t="n">
        <v>1</v>
      </c>
    </row>
    <row r="1488">
      <c r="A1488" t="n">
        <v>188</v>
      </c>
      <c r="B1488" t="inlineStr">
        <is>
          <t xml:space="preserve">20600727363 </t>
        </is>
      </c>
      <c r="C1488" t="inlineStr">
        <is>
          <t>COORDINADORA DE PRODUCTORES DE CUYES VALLE DEL MANTARO PROCUY MANTARO</t>
        </is>
      </c>
      <c r="D1488" s="6" t="n">
        <v>2024</v>
      </c>
      <c r="F1488" t="inlineStr">
        <is>
          <t>PAC</t>
        </is>
      </c>
      <c r="G1488" s="4" t="n">
        <v>0</v>
      </c>
      <c r="H1488" s="4" t="n">
        <v>0</v>
      </c>
      <c r="I1488" s="4" t="n">
        <v>0</v>
      </c>
      <c r="J1488" s="4" t="n">
        <v>0</v>
      </c>
      <c r="K1488" s="4" t="n">
        <v>0</v>
      </c>
      <c r="L1488" s="3" t="n">
        <v>0</v>
      </c>
      <c r="M1488" s="3" t="n">
        <v>0</v>
      </c>
      <c r="N1488" s="3" t="n">
        <v>0</v>
      </c>
      <c r="O1488" s="4" t="n">
        <v>0</v>
      </c>
      <c r="P1488" s="4" t="n">
        <v>0</v>
      </c>
      <c r="Q1488" s="4" t="str"/>
      <c r="R1488" s="4" t="n">
        <v>0</v>
      </c>
      <c r="S1488" s="4" t="n">
        <v>0</v>
      </c>
      <c r="T1488" s="4" t="n">
        <v>0</v>
      </c>
      <c r="U1488" s="4" t="n">
        <v>0</v>
      </c>
      <c r="V1488" s="4" t="n">
        <v>1</v>
      </c>
    </row>
    <row r="1489">
      <c r="A1489" t="n">
        <v>188</v>
      </c>
      <c r="B1489" t="inlineStr">
        <is>
          <t xml:space="preserve">20600727363 </t>
        </is>
      </c>
      <c r="C1489" t="inlineStr">
        <is>
          <t>COORDINADORA DE PRODUCTORES DE CUYES VALLE DEL MANTARO PROCUY MANTARO</t>
        </is>
      </c>
      <c r="D1489" s="6" t="n">
        <v>2025</v>
      </c>
      <c r="F1489" t="inlineStr">
        <is>
          <t>PAC</t>
        </is>
      </c>
      <c r="G1489" s="4" t="n">
        <v>0</v>
      </c>
      <c r="H1489" s="4" t="n">
        <v>0</v>
      </c>
      <c r="I1489" s="4" t="n">
        <v>0</v>
      </c>
      <c r="J1489" s="4" t="n">
        <v>0</v>
      </c>
      <c r="K1489" s="4" t="n">
        <v>0</v>
      </c>
      <c r="L1489" s="3" t="n">
        <v>0</v>
      </c>
      <c r="M1489" s="3" t="n">
        <v>0</v>
      </c>
      <c r="N1489" s="3" t="n">
        <v>0</v>
      </c>
      <c r="O1489" s="4" t="n">
        <v>0</v>
      </c>
      <c r="P1489" s="4" t="n">
        <v>0</v>
      </c>
      <c r="Q1489" s="4" t="str"/>
      <c r="R1489" s="4" t="n">
        <v>0</v>
      </c>
      <c r="S1489" s="4" t="n">
        <v>0</v>
      </c>
      <c r="T1489" s="4" t="n">
        <v>0</v>
      </c>
      <c r="U1489" s="4" t="n">
        <v>0</v>
      </c>
      <c r="V1489" s="4" t="n">
        <v>1</v>
      </c>
    </row>
    <row r="1490">
      <c r="A1490" t="n">
        <v>189</v>
      </c>
      <c r="B1490" t="inlineStr">
        <is>
          <t xml:space="preserve">20605430458 </t>
        </is>
      </c>
      <c r="C1490" t="inlineStr">
        <is>
          <t>ASOCIACION DE PRODUCTORES AGROPECUARIOS - VALLE DEL MANTARO TINKUS</t>
        </is>
      </c>
      <c r="D1490" s="6" t="n">
        <v>2018</v>
      </c>
      <c r="F1490" t="inlineStr">
        <is>
          <t>PAC</t>
        </is>
      </c>
      <c r="G1490" s="4" t="str"/>
      <c r="H1490" s="4" t="str"/>
      <c r="I1490" s="4" t="n">
        <v>0</v>
      </c>
      <c r="J1490" s="4" t="str"/>
      <c r="K1490" s="4" t="str"/>
      <c r="L1490" s="3" t="str"/>
      <c r="M1490" s="3" t="str"/>
      <c r="N1490" s="3" t="n">
        <v>0</v>
      </c>
      <c r="O1490" s="4" t="str"/>
      <c r="P1490" s="4" t="str"/>
      <c r="Q1490" s="4" t="str"/>
      <c r="R1490" s="4" t="str"/>
      <c r="S1490" s="4" t="str"/>
      <c r="T1490" s="4" t="str"/>
      <c r="U1490" s="4" t="str"/>
      <c r="V1490" s="4" t="n">
        <v>1</v>
      </c>
    </row>
    <row r="1491">
      <c r="A1491" t="n">
        <v>189</v>
      </c>
      <c r="B1491" t="inlineStr">
        <is>
          <t xml:space="preserve">20605430458 </t>
        </is>
      </c>
      <c r="C1491" t="inlineStr">
        <is>
          <t>ASOCIACION DE PRODUCTORES AGROPECUARIOS - VALLE DEL MANTARO TINKUS</t>
        </is>
      </c>
      <c r="D1491" s="6" t="n">
        <v>2019</v>
      </c>
      <c r="F1491" t="inlineStr">
        <is>
          <t>PAC</t>
        </is>
      </c>
      <c r="G1491" s="4" t="n">
        <v>0</v>
      </c>
      <c r="H1491" s="4" t="n">
        <v>0</v>
      </c>
      <c r="I1491" s="4" t="n">
        <v>0</v>
      </c>
      <c r="J1491" s="4" t="str"/>
      <c r="K1491" s="4" t="str"/>
      <c r="L1491" s="3" t="n">
        <v>0</v>
      </c>
      <c r="M1491" s="3" t="n">
        <v>0</v>
      </c>
      <c r="N1491" s="3" t="n">
        <v>0</v>
      </c>
      <c r="O1491" s="4" t="str"/>
      <c r="P1491" s="4" t="str"/>
      <c r="Q1491" s="4" t="str"/>
      <c r="R1491" s="4" t="str"/>
      <c r="S1491" s="4" t="str"/>
      <c r="T1491" s="4" t="str"/>
      <c r="U1491" s="4" t="str"/>
      <c r="V1491" s="4" t="n">
        <v>1</v>
      </c>
    </row>
    <row r="1492">
      <c r="A1492" t="n">
        <v>189</v>
      </c>
      <c r="B1492" t="inlineStr">
        <is>
          <t xml:space="preserve">20605430458 </t>
        </is>
      </c>
      <c r="C1492" t="inlineStr">
        <is>
          <t>ASOCIACION DE PRODUCTORES AGROPECUARIOS - VALLE DEL MANTARO TINKUS</t>
        </is>
      </c>
      <c r="D1492" s="6" t="n">
        <v>2020</v>
      </c>
      <c r="F1492" t="inlineStr">
        <is>
          <t>PAC</t>
        </is>
      </c>
      <c r="G1492" s="4" t="n">
        <v>0</v>
      </c>
      <c r="H1492" s="4" t="n">
        <v>0</v>
      </c>
      <c r="I1492" s="4" t="n">
        <v>0</v>
      </c>
      <c r="J1492" s="4" t="n">
        <v>0</v>
      </c>
      <c r="K1492" s="4" t="n">
        <v>0</v>
      </c>
      <c r="L1492" s="3" t="n">
        <v>0</v>
      </c>
      <c r="M1492" s="3" t="n">
        <v>0</v>
      </c>
      <c r="N1492" s="3" t="n">
        <v>0</v>
      </c>
      <c r="O1492" s="4" t="str"/>
      <c r="P1492" s="4" t="str"/>
      <c r="Q1492" s="4" t="str"/>
      <c r="R1492" s="4" t="str"/>
      <c r="S1492" s="4" t="str"/>
      <c r="T1492" s="4" t="str"/>
      <c r="U1492" s="4" t="str"/>
      <c r="V1492" s="4" t="n">
        <v>1</v>
      </c>
    </row>
    <row r="1493">
      <c r="A1493" t="n">
        <v>189</v>
      </c>
      <c r="B1493" t="inlineStr">
        <is>
          <t xml:space="preserve">20605430458 </t>
        </is>
      </c>
      <c r="C1493" t="inlineStr">
        <is>
          <t>ASOCIACION DE PRODUCTORES AGROPECUARIOS - VALLE DEL MANTARO TINKUS</t>
        </is>
      </c>
      <c r="D1493" s="6" t="n">
        <v>2021</v>
      </c>
      <c r="E1493" t="n">
        <v>1</v>
      </c>
      <c r="F1493" t="inlineStr">
        <is>
          <t>PAC</t>
        </is>
      </c>
      <c r="G1493" s="4" t="n">
        <v>14</v>
      </c>
      <c r="H1493" s="4" t="n">
        <v>11</v>
      </c>
      <c r="I1493" s="4" t="n">
        <v>25</v>
      </c>
      <c r="J1493" s="4" t="n">
        <v>31</v>
      </c>
      <c r="K1493" s="4" t="n">
        <v>1</v>
      </c>
      <c r="L1493" s="3" t="n">
        <v>333900</v>
      </c>
      <c r="M1493" s="3" t="n">
        <v>0</v>
      </c>
      <c r="N1493" s="3" t="n">
        <v>333900</v>
      </c>
      <c r="O1493" s="4" t="str"/>
      <c r="P1493" s="4" t="str"/>
      <c r="Q1493" s="4" t="str"/>
      <c r="R1493" s="4" t="str"/>
      <c r="S1493" s="4" t="str"/>
      <c r="T1493" s="4" t="str"/>
      <c r="U1493" s="4" t="str"/>
      <c r="V1493" s="4" t="n">
        <v>1</v>
      </c>
    </row>
    <row r="1494">
      <c r="A1494" t="n">
        <v>189</v>
      </c>
      <c r="B1494" t="inlineStr">
        <is>
          <t xml:space="preserve">20605430458 </t>
        </is>
      </c>
      <c r="C1494" t="inlineStr">
        <is>
          <t>ASOCIACION DE PRODUCTORES AGROPECUARIOS - VALLE DEL MANTARO TINKUS</t>
        </is>
      </c>
      <c r="D1494" s="6" t="n">
        <v>2022</v>
      </c>
      <c r="E1494" t="n">
        <v>1</v>
      </c>
      <c r="F1494" t="inlineStr">
        <is>
          <t>PAC</t>
        </is>
      </c>
      <c r="G1494" s="4" t="n">
        <v>14</v>
      </c>
      <c r="H1494" s="4" t="n">
        <v>11</v>
      </c>
      <c r="I1494" s="4" t="n">
        <v>25</v>
      </c>
      <c r="J1494" s="4" t="n">
        <v>22</v>
      </c>
      <c r="K1494" s="4" t="n">
        <v>2</v>
      </c>
      <c r="L1494" s="3" t="n">
        <v>51000</v>
      </c>
      <c r="M1494" s="3" t="n">
        <v>0</v>
      </c>
      <c r="N1494" s="3" t="n">
        <v>51000</v>
      </c>
      <c r="O1494" s="4" t="str"/>
      <c r="P1494" s="4" t="str"/>
      <c r="Q1494" s="4" t="str"/>
      <c r="R1494" s="4" t="str"/>
      <c r="S1494" s="4" t="str"/>
      <c r="T1494" s="4" t="str"/>
      <c r="U1494" s="4" t="str"/>
      <c r="V1494" s="4" t="n">
        <v>1</v>
      </c>
    </row>
    <row r="1495">
      <c r="A1495" t="n">
        <v>189</v>
      </c>
      <c r="B1495" t="inlineStr">
        <is>
          <t xml:space="preserve">20605430458 </t>
        </is>
      </c>
      <c r="C1495" t="inlineStr">
        <is>
          <t>ASOCIACION DE PRODUCTORES AGROPECUARIOS - VALLE DEL MANTARO TINKUS</t>
        </is>
      </c>
      <c r="D1495" s="6" t="n">
        <v>2023</v>
      </c>
      <c r="F1495" t="inlineStr">
        <is>
          <t>PAC</t>
        </is>
      </c>
      <c r="G1495" s="4" t="n">
        <v>0</v>
      </c>
      <c r="H1495" s="4" t="n">
        <v>0</v>
      </c>
      <c r="I1495" s="4" t="n">
        <v>0</v>
      </c>
      <c r="J1495" s="4" t="n">
        <v>0</v>
      </c>
      <c r="K1495" s="4" t="n">
        <v>0</v>
      </c>
      <c r="L1495" s="3" t="n">
        <v>0</v>
      </c>
      <c r="M1495" s="3" t="n">
        <v>0</v>
      </c>
      <c r="N1495" s="3" t="n">
        <v>0</v>
      </c>
      <c r="O1495" s="4" t="n">
        <v>0</v>
      </c>
      <c r="P1495" s="4" t="n">
        <v>0</v>
      </c>
      <c r="Q1495" s="4" t="n">
        <v>0</v>
      </c>
      <c r="R1495" s="4" t="n">
        <v>0</v>
      </c>
      <c r="S1495" s="4" t="n">
        <v>0</v>
      </c>
      <c r="T1495" s="4" t="n">
        <v>0</v>
      </c>
      <c r="U1495" s="4" t="n">
        <v>0</v>
      </c>
      <c r="V1495" s="4" t="n">
        <v>1</v>
      </c>
    </row>
    <row r="1496">
      <c r="A1496" t="n">
        <v>189</v>
      </c>
      <c r="B1496" t="inlineStr">
        <is>
          <t xml:space="preserve">20605430458 </t>
        </is>
      </c>
      <c r="C1496" t="inlineStr">
        <is>
          <t>ASOCIACION DE PRODUCTORES AGROPECUARIOS - VALLE DEL MANTARO TINKUS</t>
        </is>
      </c>
      <c r="D1496" s="6" t="n">
        <v>2024</v>
      </c>
      <c r="F1496" t="inlineStr">
        <is>
          <t>PAC</t>
        </is>
      </c>
      <c r="G1496" s="4" t="n">
        <v>0</v>
      </c>
      <c r="H1496" s="4" t="n">
        <v>0</v>
      </c>
      <c r="I1496" s="4" t="n">
        <v>0</v>
      </c>
      <c r="J1496" s="4" t="n">
        <v>0</v>
      </c>
      <c r="K1496" s="4" t="n">
        <v>0</v>
      </c>
      <c r="L1496" s="3" t="n">
        <v>0</v>
      </c>
      <c r="M1496" s="3" t="n">
        <v>0</v>
      </c>
      <c r="N1496" s="3" t="n">
        <v>0</v>
      </c>
      <c r="O1496" s="4" t="n">
        <v>0</v>
      </c>
      <c r="P1496" s="4" t="n">
        <v>0</v>
      </c>
      <c r="Q1496" s="4" t="str"/>
      <c r="R1496" s="4" t="n">
        <v>0</v>
      </c>
      <c r="S1496" s="4" t="n">
        <v>0</v>
      </c>
      <c r="T1496" s="4" t="n">
        <v>0</v>
      </c>
      <c r="U1496" s="4" t="n">
        <v>0</v>
      </c>
      <c r="V1496" s="4" t="n">
        <v>1</v>
      </c>
    </row>
    <row r="1497">
      <c r="A1497" t="n">
        <v>189</v>
      </c>
      <c r="B1497" t="inlineStr">
        <is>
          <t xml:space="preserve">20605430458 </t>
        </is>
      </c>
      <c r="C1497" t="inlineStr">
        <is>
          <t>ASOCIACION DE PRODUCTORES AGROPECUARIOS - VALLE DEL MANTARO TINKUS</t>
        </is>
      </c>
      <c r="D1497" s="6" t="n">
        <v>2025</v>
      </c>
      <c r="F1497" t="inlineStr">
        <is>
          <t>PAC</t>
        </is>
      </c>
      <c r="G1497" s="4" t="n">
        <v>0</v>
      </c>
      <c r="H1497" s="4" t="n">
        <v>0</v>
      </c>
      <c r="I1497" s="4" t="n">
        <v>0</v>
      </c>
      <c r="J1497" s="4" t="n">
        <v>0</v>
      </c>
      <c r="K1497" s="4" t="n">
        <v>0</v>
      </c>
      <c r="L1497" s="3" t="n">
        <v>0</v>
      </c>
      <c r="M1497" s="3" t="n">
        <v>0</v>
      </c>
      <c r="N1497" s="3" t="n">
        <v>0</v>
      </c>
      <c r="O1497" s="4" t="n">
        <v>0</v>
      </c>
      <c r="P1497" s="4" t="n">
        <v>0</v>
      </c>
      <c r="Q1497" s="4" t="str"/>
      <c r="R1497" s="4" t="n">
        <v>0</v>
      </c>
      <c r="S1497" s="4" t="n">
        <v>0</v>
      </c>
      <c r="T1497" s="4" t="n">
        <v>0</v>
      </c>
      <c r="U1497" s="4" t="n">
        <v>0</v>
      </c>
      <c r="V1497" s="4" t="n">
        <v>1</v>
      </c>
    </row>
    <row r="1498">
      <c r="A1498" t="n">
        <v>190</v>
      </c>
      <c r="B1498" t="inlineStr">
        <is>
          <t>20568771002</t>
        </is>
      </c>
      <c r="C1498" t="inlineStr">
        <is>
          <t>COMITE DE GESTION DE PROYECTOS DE HUASAHUASI Y CASERIOS</t>
        </is>
      </c>
      <c r="D1498" s="6" t="n">
        <v>2018</v>
      </c>
      <c r="F1498" t="inlineStr">
        <is>
          <t>PAC</t>
        </is>
      </c>
      <c r="G1498" s="4" t="str"/>
      <c r="H1498" s="4" t="str"/>
      <c r="I1498" s="4" t="n">
        <v>0</v>
      </c>
      <c r="J1498" s="4" t="str"/>
      <c r="K1498" s="4" t="str"/>
      <c r="L1498" s="3" t="str"/>
      <c r="M1498" s="3" t="str"/>
      <c r="N1498" s="3" t="n">
        <v>0</v>
      </c>
      <c r="O1498" s="4" t="str"/>
      <c r="P1498" s="4" t="str"/>
      <c r="Q1498" s="4" t="str"/>
      <c r="R1498" s="4" t="str"/>
      <c r="S1498" s="4" t="str"/>
      <c r="T1498" s="4" t="str"/>
      <c r="U1498" s="4" t="str"/>
      <c r="V1498" s="4" t="n">
        <v>1</v>
      </c>
    </row>
    <row r="1499">
      <c r="A1499" t="n">
        <v>190</v>
      </c>
      <c r="B1499" t="inlineStr">
        <is>
          <t>20568771002</t>
        </is>
      </c>
      <c r="C1499" t="inlineStr">
        <is>
          <t>COMITE DE GESTION DE PROYECTOS DE HUASAHUASI Y CASERIOS</t>
        </is>
      </c>
      <c r="D1499" s="6" t="n">
        <v>2019</v>
      </c>
      <c r="F1499" t="inlineStr">
        <is>
          <t>PAC</t>
        </is>
      </c>
      <c r="G1499" s="4" t="n">
        <v>0</v>
      </c>
      <c r="H1499" s="4" t="n">
        <v>0</v>
      </c>
      <c r="I1499" s="4" t="n">
        <v>0</v>
      </c>
      <c r="J1499" s="4" t="str"/>
      <c r="K1499" s="4" t="str"/>
      <c r="L1499" s="3" t="n">
        <v>0</v>
      </c>
      <c r="M1499" s="3" t="n">
        <v>0</v>
      </c>
      <c r="N1499" s="3" t="n">
        <v>0</v>
      </c>
      <c r="O1499" s="4" t="str"/>
      <c r="P1499" s="4" t="str"/>
      <c r="Q1499" s="4" t="str"/>
      <c r="R1499" s="4" t="str"/>
      <c r="S1499" s="4" t="str"/>
      <c r="T1499" s="4" t="str"/>
      <c r="U1499" s="4" t="str"/>
      <c r="V1499" s="4" t="n">
        <v>1</v>
      </c>
    </row>
    <row r="1500">
      <c r="A1500" t="n">
        <v>190</v>
      </c>
      <c r="B1500" t="inlineStr">
        <is>
          <t>20568771002</t>
        </is>
      </c>
      <c r="C1500" t="inlineStr">
        <is>
          <t>COMITE DE GESTION DE PROYECTOS DE HUASAHUASI Y CASERIOS</t>
        </is>
      </c>
      <c r="D1500" s="6" t="n">
        <v>2020</v>
      </c>
      <c r="F1500" t="inlineStr">
        <is>
          <t>PAC</t>
        </is>
      </c>
      <c r="G1500" s="4" t="n">
        <v>0</v>
      </c>
      <c r="H1500" s="4" t="n">
        <v>0</v>
      </c>
      <c r="I1500" s="4" t="n">
        <v>0</v>
      </c>
      <c r="J1500" s="4" t="n">
        <v>0</v>
      </c>
      <c r="K1500" s="4" t="n">
        <v>0</v>
      </c>
      <c r="L1500" s="3" t="n">
        <v>0</v>
      </c>
      <c r="M1500" s="3" t="n">
        <v>0</v>
      </c>
      <c r="N1500" s="3" t="n">
        <v>0</v>
      </c>
      <c r="O1500" s="4" t="str"/>
      <c r="P1500" s="4" t="str"/>
      <c r="Q1500" s="4" t="str"/>
      <c r="R1500" s="4" t="str"/>
      <c r="S1500" s="4" t="str"/>
      <c r="T1500" s="4" t="str"/>
      <c r="U1500" s="4" t="str"/>
      <c r="V1500" s="4" t="n">
        <v>1</v>
      </c>
    </row>
    <row r="1501">
      <c r="A1501" t="n">
        <v>190</v>
      </c>
      <c r="B1501" t="inlineStr">
        <is>
          <t>20568771002</t>
        </is>
      </c>
      <c r="C1501" t="inlineStr">
        <is>
          <t>COMITE DE GESTION DE PROYECTOS DE HUASAHUASI Y CASERIOS</t>
        </is>
      </c>
      <c r="D1501" s="6" t="n">
        <v>2021</v>
      </c>
      <c r="F1501" t="inlineStr">
        <is>
          <t>PAC</t>
        </is>
      </c>
      <c r="G1501" s="4" t="n">
        <v>0</v>
      </c>
      <c r="H1501" s="4" t="n">
        <v>0</v>
      </c>
      <c r="I1501" s="4" t="n">
        <v>0</v>
      </c>
      <c r="J1501" s="4" t="n">
        <v>0</v>
      </c>
      <c r="K1501" s="4" t="n">
        <v>0</v>
      </c>
      <c r="L1501" s="3" t="n">
        <v>0</v>
      </c>
      <c r="M1501" s="3" t="n">
        <v>0</v>
      </c>
      <c r="N1501" s="3" t="n">
        <v>0</v>
      </c>
      <c r="O1501" s="4" t="str"/>
      <c r="P1501" s="4" t="str"/>
      <c r="Q1501" s="4" t="str"/>
      <c r="R1501" s="4" t="str"/>
      <c r="S1501" s="4" t="str"/>
      <c r="T1501" s="4" t="str"/>
      <c r="U1501" s="4" t="str"/>
      <c r="V1501" s="4" t="n">
        <v>1</v>
      </c>
    </row>
    <row r="1502">
      <c r="A1502" t="n">
        <v>190</v>
      </c>
      <c r="B1502" t="inlineStr">
        <is>
          <t>20568771002</t>
        </is>
      </c>
      <c r="C1502" t="inlineStr">
        <is>
          <t>COMITE DE GESTION DE PROYECTOS DE HUASAHUASI Y CASERIOS</t>
        </is>
      </c>
      <c r="D1502" s="6" t="n">
        <v>2022</v>
      </c>
      <c r="E1502" t="n">
        <v>1</v>
      </c>
      <c r="F1502" t="inlineStr">
        <is>
          <t>PAC</t>
        </is>
      </c>
      <c r="G1502" s="4" t="n">
        <v>226</v>
      </c>
      <c r="H1502" s="4" t="n">
        <v>90</v>
      </c>
      <c r="I1502" s="4" t="n">
        <v>316</v>
      </c>
      <c r="J1502" s="4" t="n">
        <v>34</v>
      </c>
      <c r="K1502" s="4" t="n">
        <v>2</v>
      </c>
      <c r="L1502" s="3" t="n">
        <v>211469</v>
      </c>
      <c r="M1502" s="3" t="n">
        <v>0</v>
      </c>
      <c r="N1502" s="3" t="n">
        <v>211469</v>
      </c>
      <c r="O1502" s="4" t="str"/>
      <c r="P1502" s="4" t="str"/>
      <c r="Q1502" s="4" t="str"/>
      <c r="R1502" s="4" t="str"/>
      <c r="S1502" s="4" t="str"/>
      <c r="T1502" s="4" t="str"/>
      <c r="U1502" s="4" t="str"/>
      <c r="V1502" s="4" t="n">
        <v>1</v>
      </c>
    </row>
    <row r="1503">
      <c r="A1503" t="n">
        <v>190</v>
      </c>
      <c r="B1503" t="inlineStr">
        <is>
          <t>20568771002</t>
        </is>
      </c>
      <c r="C1503" t="inlineStr">
        <is>
          <t>COMITE DE GESTION DE PROYECTOS DE HUASAHUASI Y CASERIOS</t>
        </is>
      </c>
      <c r="D1503" s="6" t="n">
        <v>2023</v>
      </c>
      <c r="E1503" t="n">
        <v>1</v>
      </c>
      <c r="F1503" t="inlineStr">
        <is>
          <t>PAC</t>
        </is>
      </c>
      <c r="G1503" s="4" t="n">
        <v>226</v>
      </c>
      <c r="H1503" s="4" t="n">
        <v>90</v>
      </c>
      <c r="I1503" s="4" t="n">
        <v>316</v>
      </c>
      <c r="J1503" s="4" t="n">
        <v>39</v>
      </c>
      <c r="K1503" s="4" t="n">
        <v>1</v>
      </c>
      <c r="L1503" s="3" t="n">
        <v>3157678</v>
      </c>
      <c r="M1503" s="3" t="n">
        <v>0</v>
      </c>
      <c r="N1503" s="3" t="n">
        <v>3157678</v>
      </c>
      <c r="O1503" s="4" t="n">
        <v>0</v>
      </c>
      <c r="P1503" s="4" t="n">
        <v>3157678</v>
      </c>
      <c r="Q1503" s="4" t="n">
        <v>0</v>
      </c>
      <c r="R1503" s="4" t="n">
        <v>0</v>
      </c>
      <c r="S1503" s="4" t="n">
        <v>0</v>
      </c>
      <c r="T1503" s="4" t="n">
        <v>0</v>
      </c>
      <c r="U1503" s="4" t="n">
        <v>3157678</v>
      </c>
      <c r="V1503" s="4" t="n">
        <v>1</v>
      </c>
    </row>
    <row r="1504">
      <c r="A1504" t="n">
        <v>190</v>
      </c>
      <c r="B1504" t="inlineStr">
        <is>
          <t>20568771002</t>
        </is>
      </c>
      <c r="C1504" t="inlineStr">
        <is>
          <t>COMITE DE GESTION DE PROYECTOS DE HUASAHUASI Y CASERIOS</t>
        </is>
      </c>
      <c r="D1504" s="6" t="n">
        <v>2024</v>
      </c>
      <c r="E1504" t="n">
        <v>1</v>
      </c>
      <c r="F1504" t="inlineStr">
        <is>
          <t>PAC</t>
        </is>
      </c>
      <c r="G1504" s="4" t="n">
        <v>296</v>
      </c>
      <c r="H1504" s="4" t="n">
        <v>85</v>
      </c>
      <c r="I1504" s="4" t="n">
        <v>381</v>
      </c>
      <c r="J1504" s="4" t="n">
        <v>21</v>
      </c>
      <c r="K1504" s="4" t="n">
        <v>2</v>
      </c>
      <c r="L1504" s="3" t="n">
        <v>3668450</v>
      </c>
      <c r="M1504" s="3" t="n">
        <v>0</v>
      </c>
      <c r="N1504" s="3" t="n">
        <v>3668450</v>
      </c>
      <c r="O1504" s="4" t="n">
        <v>0</v>
      </c>
      <c r="P1504" s="4" t="n">
        <v>3668450</v>
      </c>
      <c r="Q1504" s="4" t="str"/>
      <c r="R1504" s="4" t="n">
        <v>0</v>
      </c>
      <c r="S1504" s="4" t="n">
        <v>0</v>
      </c>
      <c r="T1504" s="4" t="n">
        <v>0</v>
      </c>
      <c r="U1504" s="4" t="n">
        <v>3668450</v>
      </c>
      <c r="V1504" s="4" t="n">
        <v>1</v>
      </c>
    </row>
    <row r="1505">
      <c r="A1505" t="n">
        <v>190</v>
      </c>
      <c r="B1505" t="inlineStr">
        <is>
          <t>20568771002</t>
        </is>
      </c>
      <c r="C1505" t="inlineStr">
        <is>
          <t>COMITE DE GESTION DE PROYECTOS DE HUASAHUASI Y CASERIOS</t>
        </is>
      </c>
      <c r="D1505" s="6" t="n">
        <v>2025</v>
      </c>
      <c r="F1505" t="inlineStr">
        <is>
          <t>PAC</t>
        </is>
      </c>
      <c r="G1505" s="4" t="n">
        <v>0</v>
      </c>
      <c r="H1505" s="4" t="n">
        <v>0</v>
      </c>
      <c r="I1505" s="4" t="n">
        <v>0</v>
      </c>
      <c r="J1505" s="4" t="n">
        <v>0</v>
      </c>
      <c r="K1505" s="4" t="n">
        <v>0</v>
      </c>
      <c r="L1505" s="3" t="n">
        <v>0</v>
      </c>
      <c r="M1505" s="3" t="n">
        <v>0</v>
      </c>
      <c r="N1505" s="3" t="n">
        <v>0</v>
      </c>
      <c r="O1505" s="4" t="n">
        <v>0</v>
      </c>
      <c r="P1505" s="4" t="n">
        <v>0</v>
      </c>
      <c r="Q1505" s="4" t="str"/>
      <c r="R1505" s="4" t="n">
        <v>0</v>
      </c>
      <c r="S1505" s="4" t="n">
        <v>0</v>
      </c>
      <c r="T1505" s="4" t="n">
        <v>0</v>
      </c>
      <c r="U1505" s="4" t="n">
        <v>0</v>
      </c>
      <c r="V1505" s="4" t="n">
        <v>1</v>
      </c>
    </row>
    <row r="1506">
      <c r="A1506" t="n">
        <v>191</v>
      </c>
      <c r="B1506" t="inlineStr">
        <is>
          <t>20605962450</t>
        </is>
      </c>
      <c r="C1506" t="inlineStr">
        <is>
          <t>COOPERATIVA AGROINDUSTRIAL ECOLOGICA DEL VALLE PAURAN</t>
        </is>
      </c>
      <c r="D1506" s="6" t="n">
        <v>2018</v>
      </c>
      <c r="F1506" t="inlineStr">
        <is>
          <t>PAC</t>
        </is>
      </c>
      <c r="G1506" s="4" t="str"/>
      <c r="H1506" s="4" t="str"/>
      <c r="I1506" s="4" t="n">
        <v>0</v>
      </c>
      <c r="J1506" s="4" t="str"/>
      <c r="K1506" s="4" t="str"/>
      <c r="L1506" s="3" t="str"/>
      <c r="M1506" s="3" t="str"/>
      <c r="N1506" s="3" t="n">
        <v>0</v>
      </c>
      <c r="O1506" s="4" t="str"/>
      <c r="P1506" s="4" t="str"/>
      <c r="Q1506" s="4" t="str"/>
      <c r="R1506" s="4" t="str"/>
      <c r="S1506" s="4" t="str"/>
      <c r="T1506" s="4" t="str"/>
      <c r="U1506" s="4" t="str"/>
      <c r="V1506" s="4" t="n">
        <v>1</v>
      </c>
    </row>
    <row r="1507">
      <c r="A1507" t="n">
        <v>191</v>
      </c>
      <c r="B1507" t="inlineStr">
        <is>
          <t>20605962450</t>
        </is>
      </c>
      <c r="C1507" t="inlineStr">
        <is>
          <t>COOPERATIVA AGROINDUSTRIAL ECOLOGICA DEL VALLE PAURAN</t>
        </is>
      </c>
      <c r="D1507" s="6" t="n">
        <v>2019</v>
      </c>
      <c r="F1507" t="inlineStr">
        <is>
          <t>PAC</t>
        </is>
      </c>
      <c r="G1507" s="4" t="n">
        <v>0</v>
      </c>
      <c r="H1507" s="4" t="n">
        <v>0</v>
      </c>
      <c r="I1507" s="4" t="n">
        <v>0</v>
      </c>
      <c r="J1507" s="4" t="str"/>
      <c r="K1507" s="4" t="str"/>
      <c r="L1507" s="3" t="n">
        <v>0</v>
      </c>
      <c r="M1507" s="3" t="n">
        <v>0</v>
      </c>
      <c r="N1507" s="3" t="n">
        <v>0</v>
      </c>
      <c r="O1507" s="4" t="str"/>
      <c r="P1507" s="4" t="str"/>
      <c r="Q1507" s="4" t="str"/>
      <c r="R1507" s="4" t="str"/>
      <c r="S1507" s="4" t="str"/>
      <c r="T1507" s="4" t="str"/>
      <c r="U1507" s="4" t="str"/>
      <c r="V1507" s="4" t="n">
        <v>1</v>
      </c>
    </row>
    <row r="1508">
      <c r="A1508" t="n">
        <v>191</v>
      </c>
      <c r="B1508" t="inlineStr">
        <is>
          <t>20605962450</t>
        </is>
      </c>
      <c r="C1508" t="inlineStr">
        <is>
          <t>COOPERATIVA AGROINDUSTRIAL ECOLOGICA DEL VALLE PAURAN</t>
        </is>
      </c>
      <c r="D1508" s="6" t="n">
        <v>2020</v>
      </c>
      <c r="F1508" t="inlineStr">
        <is>
          <t>PAC</t>
        </is>
      </c>
      <c r="G1508" s="4" t="n">
        <v>0</v>
      </c>
      <c r="H1508" s="4" t="n">
        <v>0</v>
      </c>
      <c r="I1508" s="4" t="n">
        <v>0</v>
      </c>
      <c r="J1508" s="4" t="n">
        <v>0</v>
      </c>
      <c r="K1508" s="4" t="n">
        <v>0</v>
      </c>
      <c r="L1508" s="3" t="n">
        <v>0</v>
      </c>
      <c r="M1508" s="3" t="n">
        <v>0</v>
      </c>
      <c r="N1508" s="3" t="n">
        <v>0</v>
      </c>
      <c r="O1508" s="4" t="str"/>
      <c r="P1508" s="4" t="str"/>
      <c r="Q1508" s="4" t="str"/>
      <c r="R1508" s="4" t="str"/>
      <c r="S1508" s="4" t="str"/>
      <c r="T1508" s="4" t="str"/>
      <c r="U1508" s="4" t="str"/>
      <c r="V1508" s="4" t="n">
        <v>1</v>
      </c>
    </row>
    <row r="1509">
      <c r="A1509" t="n">
        <v>191</v>
      </c>
      <c r="B1509" t="inlineStr">
        <is>
          <t>20605962450</t>
        </is>
      </c>
      <c r="C1509" t="inlineStr">
        <is>
          <t>COOPERATIVA AGROINDUSTRIAL ECOLOGICA DEL VALLE PAURAN</t>
        </is>
      </c>
      <c r="D1509" s="6" t="n">
        <v>2021</v>
      </c>
      <c r="F1509" t="inlineStr">
        <is>
          <t>PAC</t>
        </is>
      </c>
      <c r="G1509" s="4" t="n">
        <v>0</v>
      </c>
      <c r="H1509" s="4" t="n">
        <v>0</v>
      </c>
      <c r="I1509" s="4" t="n">
        <v>0</v>
      </c>
      <c r="J1509" s="4" t="n">
        <v>0</v>
      </c>
      <c r="K1509" s="4" t="n">
        <v>0</v>
      </c>
      <c r="L1509" s="3" t="n">
        <v>0</v>
      </c>
      <c r="M1509" s="3" t="n">
        <v>0</v>
      </c>
      <c r="N1509" s="3" t="n">
        <v>0</v>
      </c>
      <c r="O1509" s="4" t="str"/>
      <c r="P1509" s="4" t="str"/>
      <c r="Q1509" s="4" t="str"/>
      <c r="R1509" s="4" t="str"/>
      <c r="S1509" s="4" t="str"/>
      <c r="T1509" s="4" t="str"/>
      <c r="U1509" s="4" t="str"/>
      <c r="V1509" s="4" t="n">
        <v>1</v>
      </c>
    </row>
    <row r="1510">
      <c r="A1510" t="n">
        <v>191</v>
      </c>
      <c r="B1510" t="inlineStr">
        <is>
          <t>20605962450</t>
        </is>
      </c>
      <c r="C1510" t="inlineStr">
        <is>
          <t>COOPERATIVA AGROINDUSTRIAL ECOLOGICA DEL VALLE PAURAN</t>
        </is>
      </c>
      <c r="D1510" s="6" t="n">
        <v>2022</v>
      </c>
      <c r="E1510" t="n">
        <v>1</v>
      </c>
      <c r="F1510" t="inlineStr">
        <is>
          <t>PAC</t>
        </is>
      </c>
      <c r="G1510" s="4" t="n">
        <v>94</v>
      </c>
      <c r="H1510" s="4" t="n">
        <v>28</v>
      </c>
      <c r="I1510" s="4" t="n">
        <v>122</v>
      </c>
      <c r="J1510" s="4" t="n">
        <v>25</v>
      </c>
      <c r="K1510" s="4" t="n">
        <v>2</v>
      </c>
      <c r="L1510" s="3" t="n">
        <v>630066.09</v>
      </c>
      <c r="M1510" s="3" t="n">
        <v>0</v>
      </c>
      <c r="N1510" s="3" t="n">
        <v>630066.09</v>
      </c>
      <c r="O1510" s="4" t="str"/>
      <c r="P1510" s="4" t="str"/>
      <c r="Q1510" s="4" t="str"/>
      <c r="R1510" s="4" t="str"/>
      <c r="S1510" s="4" t="str"/>
      <c r="T1510" s="4" t="str"/>
      <c r="U1510" s="4" t="str"/>
      <c r="V1510" s="4" t="n">
        <v>1</v>
      </c>
    </row>
    <row r="1511">
      <c r="A1511" t="n">
        <v>191</v>
      </c>
      <c r="B1511" t="inlineStr">
        <is>
          <t>20605962450</t>
        </is>
      </c>
      <c r="C1511" t="inlineStr">
        <is>
          <t>COOPERATIVA AGROINDUSTRIAL ECOLOGICA DEL VALLE PAURAN</t>
        </is>
      </c>
      <c r="D1511" s="6" t="n">
        <v>2023</v>
      </c>
      <c r="E1511" t="n">
        <v>1</v>
      </c>
      <c r="F1511" t="inlineStr">
        <is>
          <t>PAC</t>
        </is>
      </c>
      <c r="G1511" s="4" t="n">
        <v>94</v>
      </c>
      <c r="H1511" s="4" t="n">
        <v>28</v>
      </c>
      <c r="I1511" s="4" t="n">
        <v>122</v>
      </c>
      <c r="J1511" s="4" t="n">
        <v>39</v>
      </c>
      <c r="K1511" s="4" t="n">
        <v>1</v>
      </c>
      <c r="L1511" s="3" t="n">
        <v>1054600</v>
      </c>
      <c r="M1511" s="3" t="n">
        <v>167146.58</v>
      </c>
      <c r="N1511" s="3" t="n">
        <v>1221746.58</v>
      </c>
      <c r="O1511" s="4" t="n">
        <v>0</v>
      </c>
      <c r="P1511" s="4" t="n">
        <v>1054600</v>
      </c>
      <c r="Q1511" s="4" t="n">
        <v>0</v>
      </c>
      <c r="R1511" s="4" t="n">
        <v>167146.58</v>
      </c>
      <c r="S1511" s="4" t="n">
        <v>0</v>
      </c>
      <c r="T1511" s="4" t="n">
        <v>0</v>
      </c>
      <c r="U1511" s="4" t="n">
        <v>1221746.58</v>
      </c>
      <c r="V1511" s="4" t="n">
        <v>1</v>
      </c>
    </row>
    <row r="1512">
      <c r="A1512" t="n">
        <v>191</v>
      </c>
      <c r="B1512" t="inlineStr">
        <is>
          <t>20605962450</t>
        </is>
      </c>
      <c r="C1512" t="inlineStr">
        <is>
          <t>COOPERATIVA AGROINDUSTRIAL ECOLOGICA DEL VALLE PAURAN</t>
        </is>
      </c>
      <c r="D1512" s="6" t="n">
        <v>2024</v>
      </c>
      <c r="F1512" t="inlineStr">
        <is>
          <t>PAC</t>
        </is>
      </c>
      <c r="G1512" s="4" t="n">
        <v>0</v>
      </c>
      <c r="H1512" s="4" t="n">
        <v>0</v>
      </c>
      <c r="I1512" s="4" t="n">
        <v>0</v>
      </c>
      <c r="J1512" s="4" t="n">
        <v>0</v>
      </c>
      <c r="K1512" s="4" t="n">
        <v>0</v>
      </c>
      <c r="L1512" s="3" t="n">
        <v>0</v>
      </c>
      <c r="M1512" s="3" t="n">
        <v>0</v>
      </c>
      <c r="N1512" s="3" t="n">
        <v>0</v>
      </c>
      <c r="O1512" s="4" t="n">
        <v>0</v>
      </c>
      <c r="P1512" s="4" t="n">
        <v>0</v>
      </c>
      <c r="Q1512" s="4" t="str"/>
      <c r="R1512" s="4" t="n">
        <v>0</v>
      </c>
      <c r="S1512" s="4" t="n">
        <v>0</v>
      </c>
      <c r="T1512" s="4" t="n">
        <v>0</v>
      </c>
      <c r="U1512" s="4" t="n">
        <v>0</v>
      </c>
      <c r="V1512" s="4" t="n">
        <v>1</v>
      </c>
    </row>
    <row r="1513">
      <c r="A1513" t="n">
        <v>191</v>
      </c>
      <c r="B1513" t="inlineStr">
        <is>
          <t>20605962450</t>
        </is>
      </c>
      <c r="C1513" t="inlineStr">
        <is>
          <t>COOPERATIVA AGROINDUSTRIAL ECOLOGICA DEL VALLE PAURAN</t>
        </is>
      </c>
      <c r="D1513" s="6" t="n">
        <v>2025</v>
      </c>
      <c r="F1513" t="inlineStr">
        <is>
          <t>PAC</t>
        </is>
      </c>
      <c r="G1513" s="4" t="n">
        <v>0</v>
      </c>
      <c r="H1513" s="4" t="n">
        <v>0</v>
      </c>
      <c r="I1513" s="4" t="n">
        <v>0</v>
      </c>
      <c r="J1513" s="4" t="n">
        <v>0</v>
      </c>
      <c r="K1513" s="4" t="n">
        <v>0</v>
      </c>
      <c r="L1513" s="3" t="n">
        <v>0</v>
      </c>
      <c r="M1513" s="3" t="n">
        <v>0</v>
      </c>
      <c r="N1513" s="3" t="n">
        <v>0</v>
      </c>
      <c r="O1513" s="4" t="n">
        <v>0</v>
      </c>
      <c r="P1513" s="4" t="n">
        <v>0</v>
      </c>
      <c r="Q1513" s="4" t="str"/>
      <c r="R1513" s="4" t="n">
        <v>0</v>
      </c>
      <c r="S1513" s="4" t="n">
        <v>0</v>
      </c>
      <c r="T1513" s="4" t="n">
        <v>0</v>
      </c>
      <c r="U1513" s="4" t="n">
        <v>0</v>
      </c>
      <c r="V1513" s="4" t="n">
        <v>1</v>
      </c>
    </row>
    <row r="1514">
      <c r="A1514" t="n">
        <v>192</v>
      </c>
      <c r="B1514" t="inlineStr">
        <is>
          <t>20600964080</t>
        </is>
      </c>
      <c r="C1514" t="inlineStr">
        <is>
          <t>ASOCIACIÓN DE AGRICULTORES KERGUERANOS</t>
        </is>
      </c>
      <c r="D1514" s="6" t="n">
        <v>2018</v>
      </c>
      <c r="F1514" t="inlineStr">
        <is>
          <t>PAC</t>
        </is>
      </c>
      <c r="G1514" s="4" t="str"/>
      <c r="H1514" s="4" t="str"/>
      <c r="I1514" s="4" t="n">
        <v>0</v>
      </c>
      <c r="J1514" s="4" t="str"/>
      <c r="K1514" s="4" t="str"/>
      <c r="L1514" s="3" t="str"/>
      <c r="M1514" s="3" t="str"/>
      <c r="N1514" s="3" t="n">
        <v>0</v>
      </c>
      <c r="O1514" s="4" t="str"/>
      <c r="P1514" s="4" t="str"/>
      <c r="Q1514" s="4" t="str"/>
      <c r="R1514" s="4" t="str"/>
      <c r="S1514" s="4" t="str"/>
      <c r="T1514" s="4" t="str"/>
      <c r="U1514" s="4" t="str"/>
      <c r="V1514" s="4" t="n">
        <v>1</v>
      </c>
    </row>
    <row r="1515">
      <c r="A1515" t="n">
        <v>192</v>
      </c>
      <c r="B1515" t="inlineStr">
        <is>
          <t>20600964080</t>
        </is>
      </c>
      <c r="C1515" t="inlineStr">
        <is>
          <t>ASOCIACIÓN DE AGRICULTORES KERGUERANOS</t>
        </is>
      </c>
      <c r="D1515" s="6" t="n">
        <v>2019</v>
      </c>
      <c r="E1515" t="n">
        <v>1</v>
      </c>
      <c r="F1515" t="inlineStr">
        <is>
          <t>PAC</t>
        </is>
      </c>
      <c r="G1515" s="4" t="n">
        <v>22</v>
      </c>
      <c r="H1515" s="4" t="n">
        <v>28</v>
      </c>
      <c r="I1515" s="4" t="n">
        <v>50</v>
      </c>
      <c r="J1515" s="4" t="str"/>
      <c r="K1515" s="4" t="str"/>
      <c r="L1515" s="3" t="n">
        <v>0</v>
      </c>
      <c r="M1515" s="3" t="n">
        <v>0</v>
      </c>
      <c r="N1515" s="3" t="n">
        <v>0</v>
      </c>
      <c r="O1515" s="4" t="str"/>
      <c r="P1515" s="4" t="str"/>
      <c r="Q1515" s="4" t="str"/>
      <c r="R1515" s="4" t="str"/>
      <c r="S1515" s="4" t="str"/>
      <c r="T1515" s="4" t="str"/>
      <c r="U1515" s="4" t="str"/>
      <c r="V1515" s="4" t="n">
        <v>1</v>
      </c>
    </row>
    <row r="1516">
      <c r="A1516" t="n">
        <v>192</v>
      </c>
      <c r="B1516" t="inlineStr">
        <is>
          <t>20600964080</t>
        </is>
      </c>
      <c r="C1516" t="inlineStr">
        <is>
          <t>ASOCIACIÓN DE AGRICULTORES KERGUERANOS</t>
        </is>
      </c>
      <c r="D1516" s="6" t="n">
        <v>2020</v>
      </c>
      <c r="E1516" t="n">
        <v>1</v>
      </c>
      <c r="F1516" t="inlineStr">
        <is>
          <t>PAC</t>
        </is>
      </c>
      <c r="G1516" s="4" t="n">
        <v>24</v>
      </c>
      <c r="H1516" s="4" t="n">
        <v>26</v>
      </c>
      <c r="I1516" s="4" t="n">
        <v>50</v>
      </c>
      <c r="J1516" s="4" t="n">
        <v>0</v>
      </c>
      <c r="K1516" s="4" t="n">
        <v>0</v>
      </c>
      <c r="L1516" s="3" t="n">
        <v>24668.25</v>
      </c>
      <c r="M1516" s="3" t="n">
        <v>0</v>
      </c>
      <c r="N1516" s="3" t="n">
        <v>24668.25</v>
      </c>
      <c r="O1516" s="4" t="str"/>
      <c r="P1516" s="4" t="str"/>
      <c r="Q1516" s="4" t="str"/>
      <c r="R1516" s="4" t="str"/>
      <c r="S1516" s="4" t="str"/>
      <c r="T1516" s="4" t="str"/>
      <c r="U1516" s="4" t="str"/>
      <c r="V1516" s="4" t="n">
        <v>1</v>
      </c>
    </row>
    <row r="1517">
      <c r="A1517" t="n">
        <v>192</v>
      </c>
      <c r="B1517" t="inlineStr">
        <is>
          <t>20600964080</t>
        </is>
      </c>
      <c r="C1517" t="inlineStr">
        <is>
          <t>ASOCIACIÓN DE AGRICULTORES KERGUERANOS</t>
        </is>
      </c>
      <c r="D1517" s="6" t="n">
        <v>2021</v>
      </c>
      <c r="F1517" t="inlineStr">
        <is>
          <t>PAC</t>
        </is>
      </c>
      <c r="G1517" s="4" t="n">
        <v>0</v>
      </c>
      <c r="H1517" s="4" t="n">
        <v>0</v>
      </c>
      <c r="I1517" s="4" t="n">
        <v>0</v>
      </c>
      <c r="J1517" s="4" t="n">
        <v>0</v>
      </c>
      <c r="K1517" s="4" t="n">
        <v>0</v>
      </c>
      <c r="L1517" s="3" t="n">
        <v>0</v>
      </c>
      <c r="M1517" s="3" t="n">
        <v>0</v>
      </c>
      <c r="N1517" s="3" t="n">
        <v>0</v>
      </c>
      <c r="O1517" s="4" t="str"/>
      <c r="P1517" s="4" t="str"/>
      <c r="Q1517" s="4" t="str"/>
      <c r="R1517" s="4" t="str"/>
      <c r="S1517" s="4" t="str"/>
      <c r="T1517" s="4" t="str"/>
      <c r="U1517" s="4" t="str"/>
      <c r="V1517" s="4" t="n">
        <v>1</v>
      </c>
    </row>
    <row r="1518">
      <c r="A1518" t="n">
        <v>192</v>
      </c>
      <c r="B1518" t="inlineStr">
        <is>
          <t>20600964080</t>
        </is>
      </c>
      <c r="C1518" t="inlineStr">
        <is>
          <t>ASOCIACIÓN DE AGRICULTORES KERGUERANOS</t>
        </is>
      </c>
      <c r="D1518" s="6" t="n">
        <v>2022</v>
      </c>
      <c r="F1518" t="inlineStr">
        <is>
          <t>PAC</t>
        </is>
      </c>
      <c r="G1518" s="4" t="n">
        <v>0</v>
      </c>
      <c r="H1518" s="4" t="n">
        <v>0</v>
      </c>
      <c r="I1518" s="4" t="n">
        <v>0</v>
      </c>
      <c r="J1518" s="4" t="n">
        <v>0</v>
      </c>
      <c r="K1518" s="4" t="n">
        <v>0</v>
      </c>
      <c r="L1518" s="3" t="n">
        <v>0</v>
      </c>
      <c r="M1518" s="3" t="n">
        <v>0</v>
      </c>
      <c r="N1518" s="3" t="n">
        <v>0</v>
      </c>
      <c r="O1518" s="4" t="str"/>
      <c r="P1518" s="4" t="str"/>
      <c r="Q1518" s="4" t="str"/>
      <c r="R1518" s="4" t="str"/>
      <c r="S1518" s="4" t="str"/>
      <c r="T1518" s="4" t="str"/>
      <c r="U1518" s="4" t="str"/>
      <c r="V1518" s="4" t="n">
        <v>1</v>
      </c>
    </row>
    <row r="1519">
      <c r="A1519" t="n">
        <v>192</v>
      </c>
      <c r="B1519" t="inlineStr">
        <is>
          <t>20600964080</t>
        </is>
      </c>
      <c r="C1519" t="inlineStr">
        <is>
          <t>ASOCIACIÓN DE AGRICULTORES KERGUERANOS</t>
        </is>
      </c>
      <c r="D1519" s="6" t="n">
        <v>2023</v>
      </c>
      <c r="E1519" t="n">
        <v>1</v>
      </c>
      <c r="F1519" t="inlineStr">
        <is>
          <t>PAC</t>
        </is>
      </c>
      <c r="G1519" s="4" t="n">
        <v>89</v>
      </c>
      <c r="H1519" s="4" t="n">
        <v>27</v>
      </c>
      <c r="I1519" s="4" t="n">
        <v>116</v>
      </c>
      <c r="J1519" s="4" t="n">
        <v>22</v>
      </c>
      <c r="K1519" s="4" t="n">
        <v>4</v>
      </c>
      <c r="L1519" s="3" t="n">
        <v>28500</v>
      </c>
      <c r="M1519" s="3" t="n">
        <v>0</v>
      </c>
      <c r="N1519" s="3" t="n">
        <v>28500</v>
      </c>
      <c r="O1519" s="4" t="n">
        <v>0</v>
      </c>
      <c r="P1519" s="4" t="n">
        <v>0</v>
      </c>
      <c r="Q1519" s="4" t="n">
        <v>0</v>
      </c>
      <c r="R1519" s="4" t="n">
        <v>0</v>
      </c>
      <c r="S1519" s="4" t="n">
        <v>28500</v>
      </c>
      <c r="T1519" s="4" t="n">
        <v>0</v>
      </c>
      <c r="U1519" s="4" t="n">
        <v>28500</v>
      </c>
      <c r="V1519" s="4" t="n">
        <v>1</v>
      </c>
    </row>
    <row r="1520">
      <c r="A1520" t="n">
        <v>192</v>
      </c>
      <c r="B1520" t="inlineStr">
        <is>
          <t>20600964080</t>
        </is>
      </c>
      <c r="C1520" t="inlineStr">
        <is>
          <t>ASOCIACIÓN DE AGRICULTORES KERGUERANOS</t>
        </is>
      </c>
      <c r="D1520" s="6" t="n">
        <v>2024</v>
      </c>
      <c r="F1520" t="inlineStr">
        <is>
          <t>PAC</t>
        </is>
      </c>
      <c r="G1520" s="4" t="n">
        <v>0</v>
      </c>
      <c r="H1520" s="4" t="n">
        <v>0</v>
      </c>
      <c r="I1520" s="4" t="n">
        <v>0</v>
      </c>
      <c r="J1520" s="4" t="n">
        <v>0</v>
      </c>
      <c r="K1520" s="4" t="n">
        <v>0</v>
      </c>
      <c r="L1520" s="3" t="n">
        <v>0</v>
      </c>
      <c r="M1520" s="3" t="n">
        <v>0</v>
      </c>
      <c r="N1520" s="3" t="n">
        <v>0</v>
      </c>
      <c r="O1520" s="4" t="n">
        <v>0</v>
      </c>
      <c r="P1520" s="4" t="n">
        <v>0</v>
      </c>
      <c r="Q1520" s="4" t="str"/>
      <c r="R1520" s="4" t="n">
        <v>0</v>
      </c>
      <c r="S1520" s="4" t="n">
        <v>0</v>
      </c>
      <c r="T1520" s="4" t="n">
        <v>0</v>
      </c>
      <c r="U1520" s="4" t="n">
        <v>0</v>
      </c>
      <c r="V1520" s="4" t="n">
        <v>1</v>
      </c>
    </row>
    <row r="1521">
      <c r="A1521" t="n">
        <v>192</v>
      </c>
      <c r="B1521" t="inlineStr">
        <is>
          <t>20600964080</t>
        </is>
      </c>
      <c r="C1521" t="inlineStr">
        <is>
          <t>ASOCIACIÓN DE AGRICULTORES KERGUERANOS</t>
        </is>
      </c>
      <c r="D1521" s="6" t="n">
        <v>2025</v>
      </c>
      <c r="F1521" t="inlineStr">
        <is>
          <t>PAC</t>
        </is>
      </c>
      <c r="G1521" s="4" t="n">
        <v>0</v>
      </c>
      <c r="H1521" s="4" t="n">
        <v>0</v>
      </c>
      <c r="I1521" s="4" t="n">
        <v>0</v>
      </c>
      <c r="J1521" s="4" t="n">
        <v>0</v>
      </c>
      <c r="K1521" s="4" t="n">
        <v>0</v>
      </c>
      <c r="L1521" s="3" t="n">
        <v>0</v>
      </c>
      <c r="M1521" s="3" t="n">
        <v>0</v>
      </c>
      <c r="N1521" s="3" t="n">
        <v>0</v>
      </c>
      <c r="O1521" s="4" t="n">
        <v>0</v>
      </c>
      <c r="P1521" s="4" t="n">
        <v>0</v>
      </c>
      <c r="Q1521" s="4" t="str"/>
      <c r="R1521" s="4" t="n">
        <v>0</v>
      </c>
      <c r="S1521" s="4" t="n">
        <v>0</v>
      </c>
      <c r="T1521" s="4" t="n">
        <v>0</v>
      </c>
      <c r="U1521" s="4" t="n">
        <v>0</v>
      </c>
      <c r="V1521" s="4" t="n">
        <v>1</v>
      </c>
    </row>
    <row r="1522">
      <c r="A1522" t="n">
        <v>193</v>
      </c>
      <c r="B1522" t="inlineStr">
        <is>
          <t>20487351343</t>
        </is>
      </c>
      <c r="C1522" t="inlineStr">
        <is>
          <t>ASOCIACIÓN DE PRODUCTORES AGROPECUARIOS TUPAC AMARU DE CHIÑAMA (ASPROAGRO)</t>
        </is>
      </c>
      <c r="D1522" s="6" t="n">
        <v>2018</v>
      </c>
      <c r="F1522" t="inlineStr">
        <is>
          <t>PAC</t>
        </is>
      </c>
      <c r="G1522" s="4" t="str"/>
      <c r="H1522" s="4" t="str"/>
      <c r="I1522" s="4" t="n">
        <v>0</v>
      </c>
      <c r="J1522" s="4" t="str"/>
      <c r="K1522" s="4" t="str"/>
      <c r="L1522" s="3" t="str"/>
      <c r="M1522" s="3" t="str"/>
      <c r="N1522" s="3" t="n">
        <v>0</v>
      </c>
      <c r="O1522" s="4" t="str"/>
      <c r="P1522" s="4" t="str"/>
      <c r="Q1522" s="4" t="str"/>
      <c r="R1522" s="4" t="str"/>
      <c r="S1522" s="4" t="str"/>
      <c r="T1522" s="4" t="str"/>
      <c r="U1522" s="4" t="str"/>
      <c r="V1522" s="4" t="n">
        <v>1</v>
      </c>
    </row>
    <row r="1523">
      <c r="A1523" t="n">
        <v>193</v>
      </c>
      <c r="B1523" t="inlineStr">
        <is>
          <t>20487351343</t>
        </is>
      </c>
      <c r="C1523" t="inlineStr">
        <is>
          <t>ASOCIACIÓN DE PRODUCTORES AGROPECUARIOS TUPAC AMARU DE CHIÑAMA (ASPROAGRO)</t>
        </is>
      </c>
      <c r="D1523" s="6" t="n">
        <v>2019</v>
      </c>
      <c r="E1523" t="n">
        <v>1</v>
      </c>
      <c r="F1523" t="inlineStr">
        <is>
          <t>PAC</t>
        </is>
      </c>
      <c r="G1523" s="4" t="n">
        <v>171</v>
      </c>
      <c r="H1523" s="4" t="n">
        <v>122</v>
      </c>
      <c r="I1523" s="4" t="n">
        <v>293</v>
      </c>
      <c r="J1523" s="4" t="str"/>
      <c r="K1523" s="4" t="str"/>
      <c r="L1523" s="3" t="n">
        <v>0</v>
      </c>
      <c r="M1523" s="3" t="n">
        <v>0</v>
      </c>
      <c r="N1523" s="3" t="n">
        <v>0</v>
      </c>
      <c r="O1523" s="4" t="str"/>
      <c r="P1523" s="4" t="str"/>
      <c r="Q1523" s="4" t="str"/>
      <c r="R1523" s="4" t="str"/>
      <c r="S1523" s="4" t="str"/>
      <c r="T1523" s="4" t="str"/>
      <c r="U1523" s="4" t="str"/>
      <c r="V1523" s="4" t="n">
        <v>1</v>
      </c>
    </row>
    <row r="1524">
      <c r="A1524" t="n">
        <v>193</v>
      </c>
      <c r="B1524" t="inlineStr">
        <is>
          <t>20487351343</t>
        </is>
      </c>
      <c r="C1524" t="inlineStr">
        <is>
          <t>ASOCIACIÓN DE PRODUCTORES AGROPECUARIOS TUPAC AMARU DE CHIÑAMA (ASPROAGRO)</t>
        </is>
      </c>
      <c r="D1524" s="6" t="n">
        <v>2020</v>
      </c>
      <c r="E1524" t="n">
        <v>1</v>
      </c>
      <c r="F1524" t="inlineStr">
        <is>
          <t>PAC</t>
        </is>
      </c>
      <c r="G1524" s="4" t="n">
        <v>162</v>
      </c>
      <c r="H1524" s="4" t="n">
        <v>111</v>
      </c>
      <c r="I1524" s="4" t="n">
        <v>273</v>
      </c>
      <c r="J1524" s="4" t="n">
        <v>0</v>
      </c>
      <c r="K1524" s="4" t="n">
        <v>0</v>
      </c>
      <c r="L1524" s="3" t="n">
        <v>288452.4</v>
      </c>
      <c r="M1524" s="3" t="n">
        <v>0</v>
      </c>
      <c r="N1524" s="3" t="n">
        <v>288452.4</v>
      </c>
      <c r="O1524" s="4" t="str"/>
      <c r="P1524" s="4" t="str"/>
      <c r="Q1524" s="4" t="str"/>
      <c r="R1524" s="4" t="str"/>
      <c r="S1524" s="4" t="str"/>
      <c r="T1524" s="4" t="str"/>
      <c r="U1524" s="4" t="str"/>
      <c r="V1524" s="4" t="n">
        <v>1</v>
      </c>
    </row>
    <row r="1525">
      <c r="A1525" t="n">
        <v>193</v>
      </c>
      <c r="B1525" t="inlineStr">
        <is>
          <t>20487351343</t>
        </is>
      </c>
      <c r="C1525" t="inlineStr">
        <is>
          <t>ASOCIACIÓN DE PRODUCTORES AGROPECUARIOS TUPAC AMARU DE CHIÑAMA (ASPROAGRO)</t>
        </is>
      </c>
      <c r="D1525" s="6" t="n">
        <v>2021</v>
      </c>
      <c r="E1525" t="n">
        <v>1</v>
      </c>
      <c r="F1525" t="inlineStr">
        <is>
          <t>PAC</t>
        </is>
      </c>
      <c r="G1525" s="4" t="n">
        <v>138</v>
      </c>
      <c r="H1525" s="4" t="n">
        <v>98</v>
      </c>
      <c r="I1525" s="4" t="n">
        <v>236</v>
      </c>
      <c r="J1525" s="4" t="n">
        <v>60</v>
      </c>
      <c r="K1525" s="4" t="n">
        <v>25</v>
      </c>
      <c r="L1525" s="3" t="n">
        <v>641131.6800000001</v>
      </c>
      <c r="M1525" s="3" t="n">
        <v>0</v>
      </c>
      <c r="N1525" s="3" t="n">
        <v>641131.6800000001</v>
      </c>
      <c r="O1525" s="4" t="str"/>
      <c r="P1525" s="4" t="str"/>
      <c r="Q1525" s="4" t="str"/>
      <c r="R1525" s="4" t="str"/>
      <c r="S1525" s="4" t="str"/>
      <c r="T1525" s="4" t="str"/>
      <c r="U1525" s="4" t="str"/>
      <c r="V1525" s="4" t="n">
        <v>1</v>
      </c>
    </row>
    <row r="1526">
      <c r="A1526" t="n">
        <v>193</v>
      </c>
      <c r="B1526" t="inlineStr">
        <is>
          <t>20487351343</t>
        </is>
      </c>
      <c r="C1526" t="inlineStr">
        <is>
          <t>ASOCIACIÓN DE PRODUCTORES AGROPECUARIOS TUPAC AMARU DE CHIÑAMA (ASPROAGRO)</t>
        </is>
      </c>
      <c r="D1526" s="6" t="n">
        <v>2022</v>
      </c>
      <c r="F1526" t="inlineStr">
        <is>
          <t>PAC</t>
        </is>
      </c>
      <c r="G1526" s="4" t="n">
        <v>0</v>
      </c>
      <c r="H1526" s="4" t="n">
        <v>0</v>
      </c>
      <c r="I1526" s="4" t="n">
        <v>0</v>
      </c>
      <c r="J1526" s="4" t="n">
        <v>0</v>
      </c>
      <c r="K1526" s="4" t="n">
        <v>0</v>
      </c>
      <c r="L1526" s="3" t="n">
        <v>0</v>
      </c>
      <c r="M1526" s="3" t="n">
        <v>0</v>
      </c>
      <c r="N1526" s="3" t="n">
        <v>0</v>
      </c>
      <c r="O1526" s="4" t="str"/>
      <c r="P1526" s="4" t="str"/>
      <c r="Q1526" s="4" t="str"/>
      <c r="R1526" s="4" t="str"/>
      <c r="S1526" s="4" t="str"/>
      <c r="T1526" s="4" t="str"/>
      <c r="U1526" s="4" t="str"/>
      <c r="V1526" s="4" t="n">
        <v>1</v>
      </c>
    </row>
    <row r="1527">
      <c r="A1527" t="n">
        <v>193</v>
      </c>
      <c r="B1527" t="inlineStr">
        <is>
          <t>20487351343</t>
        </is>
      </c>
      <c r="C1527" t="inlineStr">
        <is>
          <t>ASOCIACIÓN DE PRODUCTORES AGROPECUARIOS TUPAC AMARU DE CHIÑAMA (ASPROAGRO)</t>
        </is>
      </c>
      <c r="D1527" s="6" t="n">
        <v>2023</v>
      </c>
      <c r="E1527" t="n">
        <v>1</v>
      </c>
      <c r="F1527" t="inlineStr">
        <is>
          <t>PAC</t>
        </is>
      </c>
      <c r="G1527" s="4" t="n">
        <v>13</v>
      </c>
      <c r="H1527" s="4" t="n">
        <v>11</v>
      </c>
      <c r="I1527" s="4" t="n">
        <v>24</v>
      </c>
      <c r="J1527" s="4" t="n">
        <v>34</v>
      </c>
      <c r="K1527" s="4" t="n">
        <v>10</v>
      </c>
      <c r="L1527" s="3" t="n">
        <v>200272.33</v>
      </c>
      <c r="M1527" s="3" t="n">
        <v>0</v>
      </c>
      <c r="N1527" s="3" t="n">
        <v>200272.33</v>
      </c>
      <c r="O1527" s="4" t="n">
        <v>0</v>
      </c>
      <c r="P1527" s="4" t="n">
        <v>0</v>
      </c>
      <c r="Q1527" s="4" t="n">
        <v>0</v>
      </c>
      <c r="R1527" s="4" t="n">
        <v>0</v>
      </c>
      <c r="S1527" s="4" t="n">
        <v>0</v>
      </c>
      <c r="T1527" s="4" t="n">
        <v>200272.3607602</v>
      </c>
      <c r="U1527" s="4" t="n">
        <v>200272.3607602</v>
      </c>
      <c r="V1527" s="4" t="n">
        <v>1</v>
      </c>
    </row>
    <row r="1528">
      <c r="A1528" t="n">
        <v>193</v>
      </c>
      <c r="B1528" t="inlineStr">
        <is>
          <t>20487351343</t>
        </is>
      </c>
      <c r="C1528" t="inlineStr">
        <is>
          <t>ASOCIACIÓN DE PRODUCTORES AGROPECUARIOS TUPAC AMARU DE CHIÑAMA (ASPROAGRO)</t>
        </is>
      </c>
      <c r="D1528" s="6" t="n">
        <v>2024</v>
      </c>
      <c r="F1528" t="inlineStr">
        <is>
          <t>PAC</t>
        </is>
      </c>
      <c r="G1528" s="4" t="n">
        <v>0</v>
      </c>
      <c r="H1528" s="4" t="n">
        <v>0</v>
      </c>
      <c r="I1528" s="4" t="n">
        <v>0</v>
      </c>
      <c r="J1528" s="4" t="n">
        <v>0</v>
      </c>
      <c r="K1528" s="4" t="n">
        <v>0</v>
      </c>
      <c r="L1528" s="3" t="n">
        <v>0</v>
      </c>
      <c r="M1528" s="3" t="n">
        <v>0</v>
      </c>
      <c r="N1528" s="3" t="n">
        <v>0</v>
      </c>
      <c r="O1528" s="4" t="n">
        <v>0</v>
      </c>
      <c r="P1528" s="4" t="n">
        <v>0</v>
      </c>
      <c r="Q1528" s="4" t="str"/>
      <c r="R1528" s="4" t="n">
        <v>0</v>
      </c>
      <c r="S1528" s="4" t="n">
        <v>0</v>
      </c>
      <c r="T1528" s="4" t="n">
        <v>0</v>
      </c>
      <c r="U1528" s="4" t="n">
        <v>0</v>
      </c>
      <c r="V1528" s="4" t="n">
        <v>1</v>
      </c>
    </row>
    <row r="1529">
      <c r="A1529" t="n">
        <v>193</v>
      </c>
      <c r="B1529" t="inlineStr">
        <is>
          <t>20487351343</t>
        </is>
      </c>
      <c r="C1529" t="inlineStr">
        <is>
          <t>ASOCIACIÓN DE PRODUCTORES AGROPECUARIOS TUPAC AMARU DE CHIÑAMA (ASPROAGRO)</t>
        </is>
      </c>
      <c r="D1529" s="6" t="n">
        <v>2025</v>
      </c>
      <c r="F1529" t="inlineStr">
        <is>
          <t>PAC</t>
        </is>
      </c>
      <c r="G1529" s="4" t="n">
        <v>0</v>
      </c>
      <c r="H1529" s="4" t="n">
        <v>0</v>
      </c>
      <c r="I1529" s="4" t="n">
        <v>0</v>
      </c>
      <c r="J1529" s="4" t="n">
        <v>0</v>
      </c>
      <c r="K1529" s="4" t="n">
        <v>0</v>
      </c>
      <c r="L1529" s="3" t="n">
        <v>0</v>
      </c>
      <c r="M1529" s="3" t="n">
        <v>0</v>
      </c>
      <c r="N1529" s="3" t="n">
        <v>0</v>
      </c>
      <c r="O1529" s="4" t="n">
        <v>0</v>
      </c>
      <c r="P1529" s="4" t="n">
        <v>0</v>
      </c>
      <c r="Q1529" s="4" t="str"/>
      <c r="R1529" s="4" t="n">
        <v>0</v>
      </c>
      <c r="S1529" s="4" t="n">
        <v>0</v>
      </c>
      <c r="T1529" s="4" t="n">
        <v>0</v>
      </c>
      <c r="U1529" s="4" t="n">
        <v>0</v>
      </c>
      <c r="V1529" s="4" t="n">
        <v>1</v>
      </c>
    </row>
    <row r="1530">
      <c r="A1530" t="n">
        <v>194</v>
      </c>
      <c r="B1530" t="inlineStr">
        <is>
          <t>20539280644</t>
        </is>
      </c>
      <c r="C1530" t="inlineStr">
        <is>
          <t>ASOCIACIÓN DE PEQUEÑOS AGRICULTORES PARA LA PRODUCCIÓN ECOLÓGICA SAN MATEO DE PENACHI</t>
        </is>
      </c>
      <c r="D1530" s="6" t="n">
        <v>2018</v>
      </c>
      <c r="F1530" t="inlineStr">
        <is>
          <t>PAC</t>
        </is>
      </c>
      <c r="G1530" s="4" t="str"/>
      <c r="H1530" s="4" t="str"/>
      <c r="I1530" s="4" t="n">
        <v>0</v>
      </c>
      <c r="J1530" s="4" t="str"/>
      <c r="K1530" s="4" t="str"/>
      <c r="L1530" s="3" t="str"/>
      <c r="M1530" s="3" t="str"/>
      <c r="N1530" s="3" t="n">
        <v>0</v>
      </c>
      <c r="O1530" s="4" t="str"/>
      <c r="P1530" s="4" t="str"/>
      <c r="Q1530" s="4" t="str"/>
      <c r="R1530" s="4" t="str"/>
      <c r="S1530" s="4" t="str"/>
      <c r="T1530" s="4" t="str"/>
      <c r="U1530" s="4" t="str"/>
      <c r="V1530" s="4" t="n">
        <v>1</v>
      </c>
    </row>
    <row r="1531">
      <c r="A1531" t="n">
        <v>194</v>
      </c>
      <c r="B1531" t="inlineStr">
        <is>
          <t>20539280644</t>
        </is>
      </c>
      <c r="C1531" t="inlineStr">
        <is>
          <t>ASOCIACIÓN DE PEQUEÑOS AGRICULTORES PARA LA PRODUCCIÓN ECOLÓGICA SAN MATEO DE PENACHI</t>
        </is>
      </c>
      <c r="D1531" s="6" t="n">
        <v>2019</v>
      </c>
      <c r="E1531" t="n">
        <v>1</v>
      </c>
      <c r="F1531" t="inlineStr">
        <is>
          <t>PAC</t>
        </is>
      </c>
      <c r="G1531" s="4" t="n">
        <v>103</v>
      </c>
      <c r="H1531" s="4" t="n">
        <v>92</v>
      </c>
      <c r="I1531" s="4" t="n">
        <v>195</v>
      </c>
      <c r="J1531" s="4" t="str"/>
      <c r="K1531" s="4" t="str"/>
      <c r="L1531" s="3" t="n">
        <v>0</v>
      </c>
      <c r="M1531" s="3" t="n">
        <v>0</v>
      </c>
      <c r="N1531" s="3" t="n">
        <v>0</v>
      </c>
      <c r="O1531" s="4" t="str"/>
      <c r="P1531" s="4" t="str"/>
      <c r="Q1531" s="4" t="str"/>
      <c r="R1531" s="4" t="str"/>
      <c r="S1531" s="4" t="str"/>
      <c r="T1531" s="4" t="str"/>
      <c r="U1531" s="4" t="str"/>
      <c r="V1531" s="4" t="n">
        <v>1</v>
      </c>
    </row>
    <row r="1532">
      <c r="A1532" t="n">
        <v>194</v>
      </c>
      <c r="B1532" t="inlineStr">
        <is>
          <t>20539280644</t>
        </is>
      </c>
      <c r="C1532" t="inlineStr">
        <is>
          <t>ASOCIACIÓN DE PEQUEÑOS AGRICULTORES PARA LA PRODUCCIÓN ECOLÓGICA SAN MATEO DE PENACHI</t>
        </is>
      </c>
      <c r="D1532" s="6" t="n">
        <v>2020</v>
      </c>
      <c r="E1532" t="n">
        <v>1</v>
      </c>
      <c r="F1532" t="inlineStr">
        <is>
          <t>PAC</t>
        </is>
      </c>
      <c r="G1532" s="4" t="n">
        <v>89</v>
      </c>
      <c r="H1532" s="4" t="n">
        <v>91</v>
      </c>
      <c r="I1532" s="4" t="n">
        <v>180</v>
      </c>
      <c r="J1532" s="4" t="n">
        <v>0</v>
      </c>
      <c r="K1532" s="4" t="n">
        <v>1</v>
      </c>
      <c r="L1532" s="3" t="n">
        <v>399924.47</v>
      </c>
      <c r="M1532" s="3" t="n">
        <v>0</v>
      </c>
      <c r="N1532" s="3" t="n">
        <v>399924.47</v>
      </c>
      <c r="O1532" s="4" t="str"/>
      <c r="P1532" s="4" t="str"/>
      <c r="Q1532" s="4" t="str"/>
      <c r="R1532" s="4" t="str"/>
      <c r="S1532" s="4" t="str"/>
      <c r="T1532" s="4" t="str"/>
      <c r="U1532" s="4" t="str"/>
      <c r="V1532" s="4" t="n">
        <v>1</v>
      </c>
    </row>
    <row r="1533">
      <c r="A1533" t="n">
        <v>194</v>
      </c>
      <c r="B1533" t="inlineStr">
        <is>
          <t>20539280644</t>
        </is>
      </c>
      <c r="C1533" t="inlineStr">
        <is>
          <t>ASOCIACIÓN DE PEQUEÑOS AGRICULTORES PARA LA PRODUCCIÓN ECOLÓGICA SAN MATEO DE PENACHI</t>
        </is>
      </c>
      <c r="D1533" s="6" t="n">
        <v>2021</v>
      </c>
      <c r="E1533" t="n">
        <v>1</v>
      </c>
      <c r="F1533" t="inlineStr">
        <is>
          <t>PAC</t>
        </is>
      </c>
      <c r="G1533" s="4" t="n">
        <v>82</v>
      </c>
      <c r="H1533" s="4" t="n">
        <v>81</v>
      </c>
      <c r="I1533" s="4" t="n">
        <v>163</v>
      </c>
      <c r="J1533" s="4" t="n">
        <v>62</v>
      </c>
      <c r="K1533" s="4" t="n">
        <v>26</v>
      </c>
      <c r="L1533" s="3" t="n">
        <v>597668.98</v>
      </c>
      <c r="M1533" s="3" t="n">
        <v>0</v>
      </c>
      <c r="N1533" s="3" t="n">
        <v>597668.98</v>
      </c>
      <c r="O1533" s="4" t="str"/>
      <c r="P1533" s="4" t="str"/>
      <c r="Q1533" s="4" t="str"/>
      <c r="R1533" s="4" t="str"/>
      <c r="S1533" s="4" t="str"/>
      <c r="T1533" s="4" t="str"/>
      <c r="U1533" s="4" t="str"/>
      <c r="V1533" s="4" t="n">
        <v>1</v>
      </c>
    </row>
    <row r="1534">
      <c r="A1534" t="n">
        <v>194</v>
      </c>
      <c r="B1534" t="inlineStr">
        <is>
          <t>20539280644</t>
        </is>
      </c>
      <c r="C1534" t="inlineStr">
        <is>
          <t>ASOCIACIÓN DE PEQUEÑOS AGRICULTORES PARA LA PRODUCCIÓN ECOLÓGICA SAN MATEO DE PENACHI</t>
        </is>
      </c>
      <c r="D1534" s="6" t="n">
        <v>2022</v>
      </c>
      <c r="F1534" t="inlineStr">
        <is>
          <t>PAC</t>
        </is>
      </c>
      <c r="G1534" s="4" t="n">
        <v>0</v>
      </c>
      <c r="H1534" s="4" t="n">
        <v>0</v>
      </c>
      <c r="I1534" s="4" t="n">
        <v>0</v>
      </c>
      <c r="J1534" s="4" t="n">
        <v>0</v>
      </c>
      <c r="K1534" s="4" t="n">
        <v>0</v>
      </c>
      <c r="L1534" s="3" t="n">
        <v>0</v>
      </c>
      <c r="M1534" s="3" t="n">
        <v>0</v>
      </c>
      <c r="N1534" s="3" t="n">
        <v>0</v>
      </c>
      <c r="O1534" s="4" t="str"/>
      <c r="P1534" s="4" t="str"/>
      <c r="Q1534" s="4" t="str"/>
      <c r="R1534" s="4" t="str"/>
      <c r="S1534" s="4" t="str"/>
      <c r="T1534" s="4" t="str"/>
      <c r="U1534" s="4" t="str"/>
      <c r="V1534" s="4" t="n">
        <v>1</v>
      </c>
    </row>
    <row r="1535">
      <c r="A1535" t="n">
        <v>194</v>
      </c>
      <c r="B1535" t="inlineStr">
        <is>
          <t>20539280644</t>
        </is>
      </c>
      <c r="C1535" t="inlineStr">
        <is>
          <t>ASOCIACIÓN DE PEQUEÑOS AGRICULTORES PARA LA PRODUCCIÓN ECOLÓGICA SAN MATEO DE PENACHI</t>
        </is>
      </c>
      <c r="D1535" s="6" t="n">
        <v>2023</v>
      </c>
      <c r="E1535" t="n">
        <v>1</v>
      </c>
      <c r="F1535" t="inlineStr">
        <is>
          <t>PAC</t>
        </is>
      </c>
      <c r="G1535" s="4" t="n">
        <v>8</v>
      </c>
      <c r="H1535" s="4" t="n">
        <v>12</v>
      </c>
      <c r="I1535" s="4" t="n">
        <v>20</v>
      </c>
      <c r="J1535" s="4" t="n">
        <v>32</v>
      </c>
      <c r="K1535" s="4" t="n">
        <v>16</v>
      </c>
      <c r="L1535" s="3" t="n">
        <v>526288.09</v>
      </c>
      <c r="M1535" s="3" t="n">
        <v>0</v>
      </c>
      <c r="N1535" s="3" t="n">
        <v>526288.09</v>
      </c>
      <c r="O1535" s="4" t="n">
        <v>0</v>
      </c>
      <c r="P1535" s="4" t="n">
        <v>0</v>
      </c>
      <c r="Q1535" s="4" t="n">
        <v>0</v>
      </c>
      <c r="R1535" s="4" t="n">
        <v>4034.809969</v>
      </c>
      <c r="S1535" s="4" t="n">
        <v>0</v>
      </c>
      <c r="T1535" s="4" t="n">
        <v>522253.469125</v>
      </c>
      <c r="U1535" s="4" t="n">
        <v>526288.279094</v>
      </c>
      <c r="V1535" s="4" t="n">
        <v>1</v>
      </c>
    </row>
    <row r="1536">
      <c r="A1536" t="n">
        <v>194</v>
      </c>
      <c r="B1536" t="inlineStr">
        <is>
          <t>20539280644</t>
        </is>
      </c>
      <c r="C1536" t="inlineStr">
        <is>
          <t>ASOCIACIÓN DE PEQUEÑOS AGRICULTORES PARA LA PRODUCCIÓN ECOLÓGICA SAN MATEO DE PENACHI</t>
        </is>
      </c>
      <c r="D1536" s="6" t="n">
        <v>2024</v>
      </c>
      <c r="F1536" t="inlineStr">
        <is>
          <t>PAC</t>
        </is>
      </c>
      <c r="G1536" s="4" t="n">
        <v>0</v>
      </c>
      <c r="H1536" s="4" t="n">
        <v>0</v>
      </c>
      <c r="I1536" s="4" t="n">
        <v>0</v>
      </c>
      <c r="J1536" s="4" t="n">
        <v>0</v>
      </c>
      <c r="K1536" s="4" t="n">
        <v>0</v>
      </c>
      <c r="L1536" s="3" t="n">
        <v>0</v>
      </c>
      <c r="M1536" s="3" t="n">
        <v>0</v>
      </c>
      <c r="N1536" s="3" t="n">
        <v>0</v>
      </c>
      <c r="O1536" s="4" t="n">
        <v>0</v>
      </c>
      <c r="P1536" s="4" t="n">
        <v>0</v>
      </c>
      <c r="Q1536" s="4" t="str"/>
      <c r="R1536" s="4" t="n">
        <v>0</v>
      </c>
      <c r="S1536" s="4" t="n">
        <v>0</v>
      </c>
      <c r="T1536" s="4" t="n">
        <v>0</v>
      </c>
      <c r="U1536" s="4" t="n">
        <v>0</v>
      </c>
      <c r="V1536" s="4" t="n">
        <v>1</v>
      </c>
    </row>
    <row r="1537">
      <c r="A1537" t="n">
        <v>194</v>
      </c>
      <c r="B1537" t="inlineStr">
        <is>
          <t>20539280644</t>
        </is>
      </c>
      <c r="C1537" t="inlineStr">
        <is>
          <t>ASOCIACIÓN DE PEQUEÑOS AGRICULTORES PARA LA PRODUCCIÓN ECOLÓGICA SAN MATEO DE PENACHI</t>
        </is>
      </c>
      <c r="D1537" s="6" t="n">
        <v>2025</v>
      </c>
      <c r="F1537" t="inlineStr">
        <is>
          <t>PAC</t>
        </is>
      </c>
      <c r="G1537" s="4" t="n">
        <v>0</v>
      </c>
      <c r="H1537" s="4" t="n">
        <v>0</v>
      </c>
      <c r="I1537" s="4" t="n">
        <v>0</v>
      </c>
      <c r="J1537" s="4" t="n">
        <v>0</v>
      </c>
      <c r="K1537" s="4" t="n">
        <v>0</v>
      </c>
      <c r="L1537" s="3" t="n">
        <v>0</v>
      </c>
      <c r="M1537" s="3" t="n">
        <v>0</v>
      </c>
      <c r="N1537" s="3" t="n">
        <v>0</v>
      </c>
      <c r="O1537" s="4" t="n">
        <v>0</v>
      </c>
      <c r="P1537" s="4" t="n">
        <v>0</v>
      </c>
      <c r="Q1537" s="4" t="str"/>
      <c r="R1537" s="4" t="n">
        <v>0</v>
      </c>
      <c r="S1537" s="4" t="n">
        <v>0</v>
      </c>
      <c r="T1537" s="4" t="n">
        <v>0</v>
      </c>
      <c r="U1537" s="4" t="n">
        <v>0</v>
      </c>
      <c r="V1537" s="4" t="n">
        <v>1</v>
      </c>
    </row>
    <row r="1538">
      <c r="A1538" t="n">
        <v>195</v>
      </c>
      <c r="B1538" t="inlineStr">
        <is>
          <t xml:space="preserve">20487589242 </t>
        </is>
      </c>
      <c r="C1538" t="inlineStr">
        <is>
          <t>ASOCIACION PRODUCTORES AGROPECUARIOS CERRO NEGRO</t>
        </is>
      </c>
      <c r="D1538" s="6" t="n">
        <v>2018</v>
      </c>
      <c r="F1538" t="inlineStr">
        <is>
          <t>PAC</t>
        </is>
      </c>
      <c r="G1538" s="4" t="str"/>
      <c r="H1538" s="4" t="str"/>
      <c r="I1538" s="4" t="n">
        <v>0</v>
      </c>
      <c r="J1538" s="4" t="str"/>
      <c r="K1538" s="4" t="str"/>
      <c r="L1538" s="3" t="str"/>
      <c r="M1538" s="3" t="str"/>
      <c r="N1538" s="3" t="n">
        <v>0</v>
      </c>
      <c r="O1538" s="4" t="str"/>
      <c r="P1538" s="4" t="str"/>
      <c r="Q1538" s="4" t="str"/>
      <c r="R1538" s="4" t="str"/>
      <c r="S1538" s="4" t="str"/>
      <c r="T1538" s="4" t="str"/>
      <c r="U1538" s="4" t="str"/>
      <c r="V1538" s="4" t="n">
        <v>1</v>
      </c>
    </row>
    <row r="1539">
      <c r="A1539" t="n">
        <v>195</v>
      </c>
      <c r="B1539" t="inlineStr">
        <is>
          <t xml:space="preserve">20487589242 </t>
        </is>
      </c>
      <c r="C1539" t="inlineStr">
        <is>
          <t>ASOCIACION PRODUCTORES AGROPECUARIOS CERRO NEGRO</t>
        </is>
      </c>
      <c r="D1539" s="6" t="n">
        <v>2019</v>
      </c>
      <c r="F1539" t="inlineStr">
        <is>
          <t>PAC</t>
        </is>
      </c>
      <c r="G1539" s="4" t="n">
        <v>0</v>
      </c>
      <c r="H1539" s="4" t="n">
        <v>0</v>
      </c>
      <c r="I1539" s="4" t="n">
        <v>0</v>
      </c>
      <c r="J1539" s="4" t="str"/>
      <c r="K1539" s="4" t="str"/>
      <c r="L1539" s="3" t="n">
        <v>0</v>
      </c>
      <c r="M1539" s="3" t="n">
        <v>0</v>
      </c>
      <c r="N1539" s="3" t="n">
        <v>0</v>
      </c>
      <c r="O1539" s="4" t="str"/>
      <c r="P1539" s="4" t="str"/>
      <c r="Q1539" s="4" t="str"/>
      <c r="R1539" s="4" t="str"/>
      <c r="S1539" s="4" t="str"/>
      <c r="T1539" s="4" t="str"/>
      <c r="U1539" s="4" t="str"/>
      <c r="V1539" s="4" t="n">
        <v>1</v>
      </c>
    </row>
    <row r="1540">
      <c r="A1540" t="n">
        <v>195</v>
      </c>
      <c r="B1540" t="inlineStr">
        <is>
          <t xml:space="preserve">20487589242 </t>
        </is>
      </c>
      <c r="C1540" t="inlineStr">
        <is>
          <t>ASOCIACION PRODUCTORES AGROPECUARIOS CERRO NEGRO</t>
        </is>
      </c>
      <c r="D1540" s="6" t="n">
        <v>2020</v>
      </c>
      <c r="F1540" t="inlineStr">
        <is>
          <t>PAC</t>
        </is>
      </c>
      <c r="G1540" s="4" t="n">
        <v>0</v>
      </c>
      <c r="H1540" s="4" t="n">
        <v>0</v>
      </c>
      <c r="I1540" s="4" t="n">
        <v>0</v>
      </c>
      <c r="J1540" s="4" t="n">
        <v>0</v>
      </c>
      <c r="K1540" s="4" t="n">
        <v>0</v>
      </c>
      <c r="L1540" s="3" t="n">
        <v>0</v>
      </c>
      <c r="M1540" s="3" t="n">
        <v>0</v>
      </c>
      <c r="N1540" s="3" t="n">
        <v>0</v>
      </c>
      <c r="O1540" s="4" t="str"/>
      <c r="P1540" s="4" t="str"/>
      <c r="Q1540" s="4" t="str"/>
      <c r="R1540" s="4" t="str"/>
      <c r="S1540" s="4" t="str"/>
      <c r="T1540" s="4" t="str"/>
      <c r="U1540" s="4" t="str"/>
      <c r="V1540" s="4" t="n">
        <v>1</v>
      </c>
    </row>
    <row r="1541">
      <c r="A1541" t="n">
        <v>195</v>
      </c>
      <c r="B1541" t="inlineStr">
        <is>
          <t xml:space="preserve">20487589242 </t>
        </is>
      </c>
      <c r="C1541" t="inlineStr">
        <is>
          <t>ASOCIACION PRODUCTORES AGROPECUARIOS CERRO NEGRO</t>
        </is>
      </c>
      <c r="D1541" s="6" t="n">
        <v>2021</v>
      </c>
      <c r="E1541" t="n">
        <v>1</v>
      </c>
      <c r="F1541" t="inlineStr">
        <is>
          <t>PAC</t>
        </is>
      </c>
      <c r="G1541" s="4" t="n">
        <v>10</v>
      </c>
      <c r="H1541" s="4" t="n">
        <v>8</v>
      </c>
      <c r="I1541" s="4" t="n">
        <v>18</v>
      </c>
      <c r="J1541" s="4" t="n">
        <v>93</v>
      </c>
      <c r="K1541" s="4" t="n">
        <v>12</v>
      </c>
      <c r="L1541" s="3" t="n">
        <v>523329</v>
      </c>
      <c r="M1541" s="3" t="n">
        <v>0</v>
      </c>
      <c r="N1541" s="3" t="n">
        <v>523329</v>
      </c>
      <c r="O1541" s="4" t="str"/>
      <c r="P1541" s="4" t="str"/>
      <c r="Q1541" s="4" t="str"/>
      <c r="R1541" s="4" t="str"/>
      <c r="S1541" s="4" t="str"/>
      <c r="T1541" s="4" t="str"/>
      <c r="U1541" s="4" t="str"/>
      <c r="V1541" s="4" t="n">
        <v>1</v>
      </c>
    </row>
    <row r="1542">
      <c r="A1542" t="n">
        <v>195</v>
      </c>
      <c r="B1542" t="inlineStr">
        <is>
          <t xml:space="preserve">20487589242 </t>
        </is>
      </c>
      <c r="C1542" t="inlineStr">
        <is>
          <t>ASOCIACION PRODUCTORES AGROPECUARIOS CERRO NEGRO</t>
        </is>
      </c>
      <c r="D1542" s="6" t="n">
        <v>2022</v>
      </c>
      <c r="F1542" t="inlineStr">
        <is>
          <t>PAC</t>
        </is>
      </c>
      <c r="G1542" s="4" t="n">
        <v>0</v>
      </c>
      <c r="H1542" s="4" t="n">
        <v>0</v>
      </c>
      <c r="I1542" s="4" t="n">
        <v>0</v>
      </c>
      <c r="J1542" s="4" t="n">
        <v>5</v>
      </c>
      <c r="K1542" s="4" t="n">
        <v>2</v>
      </c>
      <c r="L1542" s="3" t="n">
        <v>0</v>
      </c>
      <c r="M1542" s="3" t="n">
        <v>0</v>
      </c>
      <c r="N1542" s="3" t="n">
        <v>0</v>
      </c>
      <c r="O1542" s="4" t="str"/>
      <c r="P1542" s="4" t="str"/>
      <c r="Q1542" s="4" t="str"/>
      <c r="R1542" s="4" t="str"/>
      <c r="S1542" s="4" t="str"/>
      <c r="T1542" s="4" t="str"/>
      <c r="U1542" s="4" t="str"/>
      <c r="V1542" s="4" t="n">
        <v>1</v>
      </c>
    </row>
    <row r="1543">
      <c r="A1543" t="n">
        <v>195</v>
      </c>
      <c r="B1543" t="inlineStr">
        <is>
          <t xml:space="preserve">20487589242 </t>
        </is>
      </c>
      <c r="C1543" t="inlineStr">
        <is>
          <t>ASOCIACION PRODUCTORES AGROPECUARIOS CERRO NEGRO</t>
        </is>
      </c>
      <c r="D1543" s="6" t="n">
        <v>2023</v>
      </c>
      <c r="F1543" t="inlineStr">
        <is>
          <t>PAC</t>
        </is>
      </c>
      <c r="G1543" s="4" t="n">
        <v>0</v>
      </c>
      <c r="H1543" s="4" t="n">
        <v>0</v>
      </c>
      <c r="I1543" s="4" t="n">
        <v>0</v>
      </c>
      <c r="J1543" s="4" t="n">
        <v>0</v>
      </c>
      <c r="K1543" s="4" t="n">
        <v>0</v>
      </c>
      <c r="L1543" s="3" t="n">
        <v>0</v>
      </c>
      <c r="M1543" s="3" t="n">
        <v>0</v>
      </c>
      <c r="N1543" s="3" t="n">
        <v>0</v>
      </c>
      <c r="O1543" s="4" t="n">
        <v>0</v>
      </c>
      <c r="P1543" s="4" t="n">
        <v>0</v>
      </c>
      <c r="Q1543" s="4" t="n">
        <v>0</v>
      </c>
      <c r="R1543" s="4" t="n">
        <v>0</v>
      </c>
      <c r="S1543" s="4" t="n">
        <v>0</v>
      </c>
      <c r="T1543" s="4" t="n">
        <v>0</v>
      </c>
      <c r="U1543" s="4" t="n">
        <v>0</v>
      </c>
      <c r="V1543" s="4" t="n">
        <v>1</v>
      </c>
    </row>
    <row r="1544">
      <c r="A1544" t="n">
        <v>195</v>
      </c>
      <c r="B1544" t="inlineStr">
        <is>
          <t xml:space="preserve">20487589242 </t>
        </is>
      </c>
      <c r="C1544" t="inlineStr">
        <is>
          <t>ASOCIACION PRODUCTORES AGROPECUARIOS CERRO NEGRO</t>
        </is>
      </c>
      <c r="D1544" s="6" t="n">
        <v>2024</v>
      </c>
      <c r="F1544" t="inlineStr">
        <is>
          <t>PAC</t>
        </is>
      </c>
      <c r="G1544" s="4" t="n">
        <v>0</v>
      </c>
      <c r="H1544" s="4" t="n">
        <v>0</v>
      </c>
      <c r="I1544" s="4" t="n">
        <v>0</v>
      </c>
      <c r="J1544" s="4" t="n">
        <v>0</v>
      </c>
      <c r="K1544" s="4" t="n">
        <v>0</v>
      </c>
      <c r="L1544" s="3" t="n">
        <v>0</v>
      </c>
      <c r="M1544" s="3" t="n">
        <v>0</v>
      </c>
      <c r="N1544" s="3" t="n">
        <v>0</v>
      </c>
      <c r="O1544" s="4" t="n">
        <v>0</v>
      </c>
      <c r="P1544" s="4" t="n">
        <v>0</v>
      </c>
      <c r="Q1544" s="4" t="str"/>
      <c r="R1544" s="4" t="n">
        <v>0</v>
      </c>
      <c r="S1544" s="4" t="n">
        <v>0</v>
      </c>
      <c r="T1544" s="4" t="n">
        <v>0</v>
      </c>
      <c r="U1544" s="4" t="n">
        <v>0</v>
      </c>
      <c r="V1544" s="4" t="n">
        <v>1</v>
      </c>
    </row>
    <row r="1545">
      <c r="A1545" t="n">
        <v>195</v>
      </c>
      <c r="B1545" t="inlineStr">
        <is>
          <t xml:space="preserve">20487589242 </t>
        </is>
      </c>
      <c r="C1545" t="inlineStr">
        <is>
          <t>ASOCIACION PRODUCTORES AGROPECUARIOS CERRO NEGRO</t>
        </is>
      </c>
      <c r="D1545" s="6" t="n">
        <v>2025</v>
      </c>
      <c r="F1545" t="inlineStr">
        <is>
          <t>PAC</t>
        </is>
      </c>
      <c r="G1545" s="4" t="n">
        <v>0</v>
      </c>
      <c r="H1545" s="4" t="n">
        <v>0</v>
      </c>
      <c r="I1545" s="4" t="n">
        <v>0</v>
      </c>
      <c r="J1545" s="4" t="n">
        <v>0</v>
      </c>
      <c r="K1545" s="4" t="n">
        <v>0</v>
      </c>
      <c r="L1545" s="3" t="n">
        <v>0</v>
      </c>
      <c r="M1545" s="3" t="n">
        <v>0</v>
      </c>
      <c r="N1545" s="3" t="n">
        <v>0</v>
      </c>
      <c r="O1545" s="4" t="n">
        <v>0</v>
      </c>
      <c r="P1545" s="4" t="n">
        <v>0</v>
      </c>
      <c r="Q1545" s="4" t="str"/>
      <c r="R1545" s="4" t="n">
        <v>0</v>
      </c>
      <c r="S1545" s="4" t="n">
        <v>0</v>
      </c>
      <c r="T1545" s="4" t="n">
        <v>0</v>
      </c>
      <c r="U1545" s="4" t="n">
        <v>0</v>
      </c>
      <c r="V1545" s="4" t="n">
        <v>1</v>
      </c>
    </row>
    <row r="1546">
      <c r="A1546" t="n">
        <v>196</v>
      </c>
      <c r="B1546" t="inlineStr">
        <is>
          <t>20600588355</t>
        </is>
      </c>
      <c r="C1546" t="inlineStr">
        <is>
          <t>COOPERATIVA AGROECOLOGICA GRANO ANDINO DISTRITO DE SARTIMBAMBA COOP GRANO ANDINO</t>
        </is>
      </c>
      <c r="D1546" s="6" t="n">
        <v>2018</v>
      </c>
      <c r="E1546" t="n">
        <v>1</v>
      </c>
      <c r="F1546" t="inlineStr">
        <is>
          <t>PAC</t>
        </is>
      </c>
      <c r="G1546" s="4" t="str"/>
      <c r="H1546" s="4" t="str"/>
      <c r="I1546" s="4" t="n">
        <v>1000</v>
      </c>
      <c r="J1546" s="4" t="str"/>
      <c r="K1546" s="4" t="str"/>
      <c r="L1546" s="3" t="str"/>
      <c r="M1546" s="3" t="str"/>
      <c r="N1546" s="3" t="n">
        <v>189052.92</v>
      </c>
      <c r="O1546" s="4" t="str"/>
      <c r="P1546" s="4" t="str"/>
      <c r="Q1546" s="4" t="str"/>
      <c r="R1546" s="4" t="str"/>
      <c r="S1546" s="4" t="str"/>
      <c r="T1546" s="4" t="str"/>
      <c r="U1546" s="4" t="str"/>
      <c r="V1546" s="4" t="n">
        <v>1</v>
      </c>
    </row>
    <row r="1547">
      <c r="A1547" t="n">
        <v>196</v>
      </c>
      <c r="B1547" t="inlineStr">
        <is>
          <t>20600588355</t>
        </is>
      </c>
      <c r="C1547" t="inlineStr">
        <is>
          <t>COOPERATIVA AGROECOLOGICA GRANO ANDINO DISTRITO DE SARTIMBAMBA COOP GRANO ANDINO</t>
        </is>
      </c>
      <c r="D1547" s="6" t="n">
        <v>2019</v>
      </c>
      <c r="E1547" t="n">
        <v>1</v>
      </c>
      <c r="F1547" t="inlineStr">
        <is>
          <t>PAC</t>
        </is>
      </c>
      <c r="G1547" s="4" t="n">
        <v>161</v>
      </c>
      <c r="H1547" s="4" t="n">
        <v>36</v>
      </c>
      <c r="I1547" s="4" t="n">
        <v>197</v>
      </c>
      <c r="J1547" s="4" t="str"/>
      <c r="K1547" s="4" t="str"/>
      <c r="L1547" s="3" t="n">
        <v>1186.61</v>
      </c>
      <c r="M1547" s="3" t="n">
        <v>390920</v>
      </c>
      <c r="N1547" s="3" t="n">
        <v>392106.61</v>
      </c>
      <c r="O1547" s="4" t="str"/>
      <c r="P1547" s="4" t="str"/>
      <c r="Q1547" s="4" t="str"/>
      <c r="R1547" s="4" t="str"/>
      <c r="S1547" s="4" t="str"/>
      <c r="T1547" s="4" t="str"/>
      <c r="U1547" s="4" t="str"/>
      <c r="V1547" s="4" t="n">
        <v>1</v>
      </c>
    </row>
    <row r="1548">
      <c r="A1548" t="n">
        <v>196</v>
      </c>
      <c r="B1548" t="inlineStr">
        <is>
          <t>20600588355</t>
        </is>
      </c>
      <c r="C1548" t="inlineStr">
        <is>
          <t>COOPERATIVA AGROECOLOGICA GRANO ANDINO DISTRITO DE SARTIMBAMBA COOP GRANO ANDINO</t>
        </is>
      </c>
      <c r="D1548" s="6" t="n">
        <v>2020</v>
      </c>
      <c r="E1548" t="n">
        <v>1</v>
      </c>
      <c r="F1548" t="inlineStr">
        <is>
          <t>PAC</t>
        </is>
      </c>
      <c r="G1548" s="4" t="n">
        <v>159</v>
      </c>
      <c r="H1548" s="4" t="n">
        <v>38</v>
      </c>
      <c r="I1548" s="4" t="n">
        <v>197</v>
      </c>
      <c r="J1548" s="4" t="n">
        <v>19</v>
      </c>
      <c r="K1548" s="4" t="n">
        <v>15</v>
      </c>
      <c r="L1548" s="3" t="n">
        <v>310677.76</v>
      </c>
      <c r="M1548" s="3" t="n">
        <v>0</v>
      </c>
      <c r="N1548" s="3" t="n">
        <v>310677.76</v>
      </c>
      <c r="O1548" s="4" t="str"/>
      <c r="P1548" s="4" t="str"/>
      <c r="Q1548" s="4" t="str"/>
      <c r="R1548" s="4" t="str"/>
      <c r="S1548" s="4" t="str"/>
      <c r="T1548" s="4" t="str"/>
      <c r="U1548" s="4" t="str"/>
      <c r="V1548" s="4" t="n">
        <v>1</v>
      </c>
    </row>
    <row r="1549">
      <c r="A1549" t="n">
        <v>196</v>
      </c>
      <c r="B1549" t="inlineStr">
        <is>
          <t>20600588355</t>
        </is>
      </c>
      <c r="C1549" t="inlineStr">
        <is>
          <t>COOPERATIVA AGROECOLOGICA GRANO ANDINO DISTRITO DE SARTIMBAMBA COOP GRANO ANDINO</t>
        </is>
      </c>
      <c r="D1549" s="6" t="n">
        <v>2021</v>
      </c>
      <c r="E1549" t="n">
        <v>1</v>
      </c>
      <c r="F1549" t="inlineStr">
        <is>
          <t>PAC</t>
        </is>
      </c>
      <c r="G1549" s="4" t="n">
        <v>162</v>
      </c>
      <c r="H1549" s="4" t="n">
        <v>39</v>
      </c>
      <c r="I1549" s="4" t="n">
        <v>201</v>
      </c>
      <c r="J1549" s="4" t="n">
        <v>42</v>
      </c>
      <c r="K1549" s="4" t="n">
        <v>6</v>
      </c>
      <c r="L1549" s="3" t="n">
        <v>382611.06</v>
      </c>
      <c r="M1549" s="3" t="n">
        <v>0</v>
      </c>
      <c r="N1549" s="3" t="n">
        <v>382611.06</v>
      </c>
      <c r="O1549" s="4" t="str"/>
      <c r="P1549" s="4" t="str"/>
      <c r="Q1549" s="4" t="str"/>
      <c r="R1549" s="4" t="str"/>
      <c r="S1549" s="4" t="str"/>
      <c r="T1549" s="4" t="str"/>
      <c r="U1549" s="4" t="str"/>
      <c r="V1549" s="4" t="n">
        <v>1</v>
      </c>
    </row>
    <row r="1550">
      <c r="A1550" t="n">
        <v>196</v>
      </c>
      <c r="B1550" t="inlineStr">
        <is>
          <t>20600588355</t>
        </is>
      </c>
      <c r="C1550" t="inlineStr">
        <is>
          <t>COOPERATIVA AGROECOLOGICA GRANO ANDINO DISTRITO DE SARTIMBAMBA COOP GRANO ANDINO</t>
        </is>
      </c>
      <c r="D1550" s="6" t="n">
        <v>2022</v>
      </c>
      <c r="E1550" t="n">
        <v>1</v>
      </c>
      <c r="F1550" t="inlineStr">
        <is>
          <t>PAC</t>
        </is>
      </c>
      <c r="G1550" s="4" t="n">
        <v>162</v>
      </c>
      <c r="H1550" s="4" t="n">
        <v>39</v>
      </c>
      <c r="I1550" s="4" t="n">
        <v>201</v>
      </c>
      <c r="J1550" s="4" t="n">
        <v>34</v>
      </c>
      <c r="K1550" s="4" t="n">
        <v>2</v>
      </c>
      <c r="L1550" s="3" t="n">
        <v>383500</v>
      </c>
      <c r="M1550" s="3" t="n">
        <v>0</v>
      </c>
      <c r="N1550" s="3" t="n">
        <v>383500</v>
      </c>
      <c r="O1550" s="4" t="str"/>
      <c r="P1550" s="4" t="str"/>
      <c r="Q1550" s="4" t="str"/>
      <c r="R1550" s="4" t="str"/>
      <c r="S1550" s="4" t="str"/>
      <c r="T1550" s="4" t="str"/>
      <c r="U1550" s="4" t="str"/>
      <c r="V1550" s="4" t="n">
        <v>1</v>
      </c>
    </row>
    <row r="1551">
      <c r="A1551" t="n">
        <v>196</v>
      </c>
      <c r="B1551" t="inlineStr">
        <is>
          <t>20600588355</t>
        </is>
      </c>
      <c r="C1551" t="inlineStr">
        <is>
          <t>COOPERATIVA AGROECOLOGICA GRANO ANDINO DISTRITO DE SARTIMBAMBA COOP GRANO ANDINO</t>
        </is>
      </c>
      <c r="D1551" s="6" t="n">
        <v>2023</v>
      </c>
      <c r="E1551" t="n">
        <v>1</v>
      </c>
      <c r="F1551" t="inlineStr">
        <is>
          <t>PAC</t>
        </is>
      </c>
      <c r="G1551" s="4" t="n">
        <v>162</v>
      </c>
      <c r="H1551" s="4" t="n">
        <v>39</v>
      </c>
      <c r="I1551" s="4" t="n">
        <v>201</v>
      </c>
      <c r="J1551" s="4" t="n">
        <v>24</v>
      </c>
      <c r="K1551" s="4" t="n">
        <v>3</v>
      </c>
      <c r="L1551" s="3" t="n">
        <v>402318.73</v>
      </c>
      <c r="M1551" s="3" t="n">
        <v>0</v>
      </c>
      <c r="N1551" s="3" t="n">
        <v>402318.73</v>
      </c>
      <c r="O1551" s="4" t="n">
        <v>0</v>
      </c>
      <c r="P1551" s="4" t="n">
        <v>192115</v>
      </c>
      <c r="Q1551" s="4" t="n">
        <v>0</v>
      </c>
      <c r="R1551" s="4" t="n">
        <v>210203.725</v>
      </c>
      <c r="S1551" s="4" t="n">
        <v>0</v>
      </c>
      <c r="T1551" s="4" t="n">
        <v>0</v>
      </c>
      <c r="U1551" s="4" t="n">
        <v>402318.725</v>
      </c>
      <c r="V1551" s="4" t="n">
        <v>1</v>
      </c>
    </row>
    <row r="1552">
      <c r="A1552" t="n">
        <v>196</v>
      </c>
      <c r="B1552" t="inlineStr">
        <is>
          <t>20600588355</t>
        </is>
      </c>
      <c r="C1552" t="inlineStr">
        <is>
          <t>COOPERATIVA AGROECOLOGICA GRANO ANDINO DISTRITO DE SARTIMBAMBA COOP GRANO ANDINO</t>
        </is>
      </c>
      <c r="D1552" s="6" t="n">
        <v>2024</v>
      </c>
      <c r="F1552" t="inlineStr">
        <is>
          <t>PAC</t>
        </is>
      </c>
      <c r="G1552" s="4" t="n">
        <v>0</v>
      </c>
      <c r="H1552" s="4" t="n">
        <v>0</v>
      </c>
      <c r="I1552" s="4" t="n">
        <v>0</v>
      </c>
      <c r="J1552" s="4" t="n">
        <v>0</v>
      </c>
      <c r="K1552" s="4" t="n">
        <v>0</v>
      </c>
      <c r="L1552" s="3" t="n">
        <v>0</v>
      </c>
      <c r="M1552" s="3" t="n">
        <v>0</v>
      </c>
      <c r="N1552" s="3" t="n">
        <v>0</v>
      </c>
      <c r="O1552" s="4" t="n">
        <v>0</v>
      </c>
      <c r="P1552" s="4" t="n">
        <v>0</v>
      </c>
      <c r="Q1552" s="4" t="str"/>
      <c r="R1552" s="4" t="n">
        <v>0</v>
      </c>
      <c r="S1552" s="4" t="n">
        <v>0</v>
      </c>
      <c r="T1552" s="4" t="n">
        <v>0</v>
      </c>
      <c r="U1552" s="4" t="n">
        <v>0</v>
      </c>
      <c r="V1552" s="4" t="n">
        <v>1</v>
      </c>
    </row>
    <row r="1553">
      <c r="A1553" t="n">
        <v>196</v>
      </c>
      <c r="B1553" t="inlineStr">
        <is>
          <t>20600588355</t>
        </is>
      </c>
      <c r="C1553" t="inlineStr">
        <is>
          <t>COOPERATIVA AGROECOLOGICA GRANO ANDINO DISTRITO DE SARTIMBAMBA COOP GRANO ANDINO</t>
        </is>
      </c>
      <c r="D1553" s="6" t="n">
        <v>2025</v>
      </c>
      <c r="F1553" t="inlineStr">
        <is>
          <t>PAC</t>
        </is>
      </c>
      <c r="G1553" s="4" t="n">
        <v>0</v>
      </c>
      <c r="H1553" s="4" t="n">
        <v>0</v>
      </c>
      <c r="I1553" s="4" t="n">
        <v>0</v>
      </c>
      <c r="J1553" s="4" t="n">
        <v>0</v>
      </c>
      <c r="K1553" s="4" t="n">
        <v>0</v>
      </c>
      <c r="L1553" s="3" t="n">
        <v>0</v>
      </c>
      <c r="M1553" s="3" t="n">
        <v>0</v>
      </c>
      <c r="N1553" s="3" t="n">
        <v>0</v>
      </c>
      <c r="O1553" s="4" t="n">
        <v>0</v>
      </c>
      <c r="P1553" s="4" t="n">
        <v>0</v>
      </c>
      <c r="Q1553" s="4" t="str"/>
      <c r="R1553" s="4" t="n">
        <v>0</v>
      </c>
      <c r="S1553" s="4" t="n">
        <v>0</v>
      </c>
      <c r="T1553" s="4" t="n">
        <v>0</v>
      </c>
      <c r="U1553" s="4" t="n">
        <v>0</v>
      </c>
      <c r="V1553" s="4" t="n">
        <v>1</v>
      </c>
    </row>
    <row r="1554">
      <c r="A1554" t="n">
        <v>197</v>
      </c>
      <c r="B1554" t="inlineStr">
        <is>
          <t>20601125715</t>
        </is>
      </c>
      <c r="C1554" t="inlineStr">
        <is>
          <t>COOPERATIVA AGRARIA ECOLOGICA MARKAHUAMACHUCO</t>
        </is>
      </c>
      <c r="D1554" s="6" t="n">
        <v>2018</v>
      </c>
      <c r="E1554" t="n">
        <v>1</v>
      </c>
      <c r="F1554" t="inlineStr">
        <is>
          <t>PAC</t>
        </is>
      </c>
      <c r="G1554" s="4" t="str"/>
      <c r="H1554" s="4" t="str"/>
      <c r="I1554" s="4" t="n">
        <v>73</v>
      </c>
      <c r="J1554" s="4" t="str"/>
      <c r="K1554" s="4" t="str"/>
      <c r="L1554" s="3" t="str"/>
      <c r="M1554" s="3" t="str"/>
      <c r="N1554" s="3" t="n">
        <v>0</v>
      </c>
      <c r="O1554" s="4" t="str"/>
      <c r="P1554" s="4" t="str"/>
      <c r="Q1554" s="4" t="str"/>
      <c r="R1554" s="4" t="str"/>
      <c r="S1554" s="4" t="str"/>
      <c r="T1554" s="4" t="str"/>
      <c r="U1554" s="4" t="str"/>
      <c r="V1554" s="4" t="n">
        <v>1</v>
      </c>
    </row>
    <row r="1555">
      <c r="A1555" t="n">
        <v>197</v>
      </c>
      <c r="B1555" t="inlineStr">
        <is>
          <t>20601125715</t>
        </is>
      </c>
      <c r="C1555" t="inlineStr">
        <is>
          <t>COOPERATIVA AGRARIA ECOLOGICA MARKAHUAMACHUCO</t>
        </is>
      </c>
      <c r="D1555" s="6" t="n">
        <v>2019</v>
      </c>
      <c r="E1555" t="n">
        <v>1</v>
      </c>
      <c r="F1555" t="inlineStr">
        <is>
          <t>PAC</t>
        </is>
      </c>
      <c r="G1555" s="4" t="n">
        <v>54</v>
      </c>
      <c r="H1555" s="4" t="n">
        <v>29</v>
      </c>
      <c r="I1555" s="4" t="n">
        <v>83</v>
      </c>
      <c r="J1555" s="4" t="str"/>
      <c r="K1555" s="4" t="str"/>
      <c r="L1555" s="3" t="n">
        <v>150304.29</v>
      </c>
      <c r="M1555" s="3" t="n">
        <v>0</v>
      </c>
      <c r="N1555" s="3" t="n">
        <v>150304.29</v>
      </c>
      <c r="O1555" s="4" t="str"/>
      <c r="P1555" s="4" t="str"/>
      <c r="Q1555" s="4" t="str"/>
      <c r="R1555" s="4" t="str"/>
      <c r="S1555" s="4" t="str"/>
      <c r="T1555" s="4" t="str"/>
      <c r="U1555" s="4" t="str"/>
      <c r="V1555" s="4" t="n">
        <v>1</v>
      </c>
    </row>
    <row r="1556">
      <c r="A1556" t="n">
        <v>197</v>
      </c>
      <c r="B1556" t="inlineStr">
        <is>
          <t>20601125715</t>
        </is>
      </c>
      <c r="C1556" t="inlineStr">
        <is>
          <t>COOPERATIVA AGRARIA ECOLOGICA MARKAHUAMACHUCO</t>
        </is>
      </c>
      <c r="D1556" s="6" t="n">
        <v>2020</v>
      </c>
      <c r="E1556" t="n">
        <v>1</v>
      </c>
      <c r="F1556" t="inlineStr">
        <is>
          <t>PAC</t>
        </is>
      </c>
      <c r="G1556" s="4" t="n">
        <v>53</v>
      </c>
      <c r="H1556" s="4" t="n">
        <v>29</v>
      </c>
      <c r="I1556" s="4" t="n">
        <v>82</v>
      </c>
      <c r="J1556" s="4" t="n">
        <v>18</v>
      </c>
      <c r="K1556" s="4" t="n">
        <v>11</v>
      </c>
      <c r="L1556" s="3" t="n">
        <v>515547.12</v>
      </c>
      <c r="M1556" s="3" t="n">
        <v>0</v>
      </c>
      <c r="N1556" s="3" t="n">
        <v>515547.12</v>
      </c>
      <c r="O1556" s="4" t="str"/>
      <c r="P1556" s="4" t="str"/>
      <c r="Q1556" s="4" t="str"/>
      <c r="R1556" s="4" t="str"/>
      <c r="S1556" s="4" t="str"/>
      <c r="T1556" s="4" t="str"/>
      <c r="U1556" s="4" t="str"/>
      <c r="V1556" s="4" t="n">
        <v>1</v>
      </c>
    </row>
    <row r="1557">
      <c r="A1557" t="n">
        <v>197</v>
      </c>
      <c r="B1557" t="inlineStr">
        <is>
          <t>20601125715</t>
        </is>
      </c>
      <c r="C1557" t="inlineStr">
        <is>
          <t>COOPERATIVA AGRARIA ECOLOGICA MARKAHUAMACHUCO</t>
        </is>
      </c>
      <c r="D1557" s="6" t="n">
        <v>2021</v>
      </c>
      <c r="E1557" t="n">
        <v>1</v>
      </c>
      <c r="F1557" t="inlineStr">
        <is>
          <t>PAC</t>
        </is>
      </c>
      <c r="G1557" s="4" t="n">
        <v>57</v>
      </c>
      <c r="H1557" s="4" t="n">
        <v>27</v>
      </c>
      <c r="I1557" s="4" t="n">
        <v>84</v>
      </c>
      <c r="J1557" s="4" t="n">
        <v>41</v>
      </c>
      <c r="K1557" s="4" t="n">
        <v>6</v>
      </c>
      <c r="L1557" s="3" t="n">
        <v>516000</v>
      </c>
      <c r="M1557" s="3" t="n">
        <v>0</v>
      </c>
      <c r="N1557" s="3" t="n">
        <v>516000</v>
      </c>
      <c r="O1557" s="4" t="str"/>
      <c r="P1557" s="4" t="str"/>
      <c r="Q1557" s="4" t="str"/>
      <c r="R1557" s="4" t="str"/>
      <c r="S1557" s="4" t="str"/>
      <c r="T1557" s="4" t="str"/>
      <c r="U1557" s="4" t="str"/>
      <c r="V1557" s="4" t="n">
        <v>1</v>
      </c>
    </row>
    <row r="1558">
      <c r="A1558" t="n">
        <v>197</v>
      </c>
      <c r="B1558" t="inlineStr">
        <is>
          <t>20601125715</t>
        </is>
      </c>
      <c r="C1558" t="inlineStr">
        <is>
          <t>COOPERATIVA AGRARIA ECOLOGICA MARKAHUAMACHUCO</t>
        </is>
      </c>
      <c r="D1558" s="6" t="n">
        <v>2022</v>
      </c>
      <c r="E1558" t="n">
        <v>1</v>
      </c>
      <c r="F1558" t="inlineStr">
        <is>
          <t>PAC</t>
        </is>
      </c>
      <c r="G1558" s="4" t="n">
        <v>57</v>
      </c>
      <c r="H1558" s="4" t="n">
        <v>27</v>
      </c>
      <c r="I1558" s="4" t="n">
        <v>84</v>
      </c>
      <c r="J1558" s="4" t="n">
        <v>34</v>
      </c>
      <c r="K1558" s="4" t="n">
        <v>2</v>
      </c>
      <c r="L1558" s="3" t="n">
        <v>510000</v>
      </c>
      <c r="M1558" s="3" t="n">
        <v>0</v>
      </c>
      <c r="N1558" s="3" t="n">
        <v>510000</v>
      </c>
      <c r="O1558" s="4" t="str"/>
      <c r="P1558" s="4" t="str"/>
      <c r="Q1558" s="4" t="str"/>
      <c r="R1558" s="4" t="str"/>
      <c r="S1558" s="4" t="str"/>
      <c r="T1558" s="4" t="str"/>
      <c r="U1558" s="4" t="str"/>
      <c r="V1558" s="4" t="n">
        <v>1</v>
      </c>
    </row>
    <row r="1559">
      <c r="A1559" t="n">
        <v>197</v>
      </c>
      <c r="B1559" t="inlineStr">
        <is>
          <t>20601125715</t>
        </is>
      </c>
      <c r="C1559" t="inlineStr">
        <is>
          <t>COOPERATIVA AGRARIA ECOLOGICA MARKAHUAMACHUCO</t>
        </is>
      </c>
      <c r="D1559" s="6" t="n">
        <v>2023</v>
      </c>
      <c r="E1559" t="n">
        <v>1</v>
      </c>
      <c r="F1559" t="inlineStr">
        <is>
          <t>PAC</t>
        </is>
      </c>
      <c r="G1559" s="4" t="n">
        <v>65</v>
      </c>
      <c r="H1559" s="4" t="n">
        <v>27</v>
      </c>
      <c r="I1559" s="4" t="n">
        <v>92</v>
      </c>
      <c r="J1559" s="4" t="n">
        <v>25</v>
      </c>
      <c r="K1559" s="4" t="n">
        <v>3</v>
      </c>
      <c r="L1559" s="3" t="n">
        <v>653514.4399999999</v>
      </c>
      <c r="M1559" s="3" t="n">
        <v>0</v>
      </c>
      <c r="N1559" s="3" t="n">
        <v>653514.4399999999</v>
      </c>
      <c r="O1559" s="4" t="n">
        <v>0</v>
      </c>
      <c r="P1559" s="4" t="n">
        <v>388050</v>
      </c>
      <c r="Q1559" s="4" t="n">
        <v>0</v>
      </c>
      <c r="R1559" s="4" t="n">
        <v>265464.44155</v>
      </c>
      <c r="S1559" s="4" t="n">
        <v>0</v>
      </c>
      <c r="T1559" s="4" t="n">
        <v>0</v>
      </c>
      <c r="U1559" s="4" t="n">
        <v>653514.44155</v>
      </c>
      <c r="V1559" s="4" t="n">
        <v>1</v>
      </c>
    </row>
    <row r="1560">
      <c r="A1560" t="n">
        <v>197</v>
      </c>
      <c r="B1560" t="inlineStr">
        <is>
          <t>20601125715</t>
        </is>
      </c>
      <c r="C1560" t="inlineStr">
        <is>
          <t>COOPERATIVA AGRARIA ECOLOGICA MARKAHUAMACHUCO</t>
        </is>
      </c>
      <c r="D1560" s="6" t="n">
        <v>2024</v>
      </c>
      <c r="F1560" t="inlineStr">
        <is>
          <t>PAC</t>
        </is>
      </c>
      <c r="G1560" s="4" t="n">
        <v>0</v>
      </c>
      <c r="H1560" s="4" t="n">
        <v>0</v>
      </c>
      <c r="I1560" s="4" t="n">
        <v>0</v>
      </c>
      <c r="J1560" s="4" t="n">
        <v>0</v>
      </c>
      <c r="K1560" s="4" t="n">
        <v>0</v>
      </c>
      <c r="L1560" s="3" t="n">
        <v>0</v>
      </c>
      <c r="M1560" s="3" t="n">
        <v>0</v>
      </c>
      <c r="N1560" s="3" t="n">
        <v>0</v>
      </c>
      <c r="O1560" s="4" t="n">
        <v>0</v>
      </c>
      <c r="P1560" s="4" t="n">
        <v>0</v>
      </c>
      <c r="Q1560" s="4" t="str"/>
      <c r="R1560" s="4" t="n">
        <v>0</v>
      </c>
      <c r="S1560" s="4" t="n">
        <v>0</v>
      </c>
      <c r="T1560" s="4" t="n">
        <v>0</v>
      </c>
      <c r="U1560" s="4" t="n">
        <v>0</v>
      </c>
      <c r="V1560" s="4" t="n">
        <v>1</v>
      </c>
    </row>
    <row r="1561">
      <c r="A1561" t="n">
        <v>197</v>
      </c>
      <c r="B1561" t="inlineStr">
        <is>
          <t>20601125715</t>
        </is>
      </c>
      <c r="C1561" t="inlineStr">
        <is>
          <t>COOPERATIVA AGRARIA ECOLOGICA MARKAHUAMACHUCO</t>
        </is>
      </c>
      <c r="D1561" s="6" t="n">
        <v>2025</v>
      </c>
      <c r="F1561" t="inlineStr">
        <is>
          <t>PAC</t>
        </is>
      </c>
      <c r="G1561" s="4" t="n">
        <v>0</v>
      </c>
      <c r="H1561" s="4" t="n">
        <v>0</v>
      </c>
      <c r="I1561" s="4" t="n">
        <v>0</v>
      </c>
      <c r="J1561" s="4" t="n">
        <v>0</v>
      </c>
      <c r="K1561" s="4" t="n">
        <v>0</v>
      </c>
      <c r="L1561" s="3" t="n">
        <v>0</v>
      </c>
      <c r="M1561" s="3" t="n">
        <v>0</v>
      </c>
      <c r="N1561" s="3" t="n">
        <v>0</v>
      </c>
      <c r="O1561" s="4" t="n">
        <v>0</v>
      </c>
      <c r="P1561" s="4" t="n">
        <v>0</v>
      </c>
      <c r="Q1561" s="4" t="str"/>
      <c r="R1561" s="4" t="n">
        <v>0</v>
      </c>
      <c r="S1561" s="4" t="n">
        <v>0</v>
      </c>
      <c r="T1561" s="4" t="n">
        <v>0</v>
      </c>
      <c r="U1561" s="4" t="n">
        <v>0</v>
      </c>
      <c r="V1561" s="4" t="n">
        <v>1</v>
      </c>
    </row>
    <row r="1562">
      <c r="A1562" t="n">
        <v>198</v>
      </c>
      <c r="B1562" t="inlineStr">
        <is>
          <t>20600370619</t>
        </is>
      </c>
      <c r="C1562" t="inlineStr">
        <is>
          <t>COOPERATIVA AGRARIA ALTO ANDINA CHUGAY</t>
        </is>
      </c>
      <c r="D1562" s="6" t="n">
        <v>2018</v>
      </c>
      <c r="F1562" t="inlineStr">
        <is>
          <t>PAC</t>
        </is>
      </c>
      <c r="G1562" s="4" t="str"/>
      <c r="H1562" s="4" t="str"/>
      <c r="I1562" s="4" t="n">
        <v>0</v>
      </c>
      <c r="J1562" s="4" t="str"/>
      <c r="K1562" s="4" t="str"/>
      <c r="L1562" s="3" t="str"/>
      <c r="M1562" s="3" t="str"/>
      <c r="N1562" s="3" t="n">
        <v>0</v>
      </c>
      <c r="O1562" s="4" t="str"/>
      <c r="P1562" s="4" t="str"/>
      <c r="Q1562" s="4" t="str"/>
      <c r="R1562" s="4" t="str"/>
      <c r="S1562" s="4" t="str"/>
      <c r="T1562" s="4" t="str"/>
      <c r="U1562" s="4" t="str"/>
      <c r="V1562" s="4" t="n">
        <v>1</v>
      </c>
    </row>
    <row r="1563">
      <c r="A1563" t="n">
        <v>198</v>
      </c>
      <c r="B1563" t="inlineStr">
        <is>
          <t>20600370619</t>
        </is>
      </c>
      <c r="C1563" t="inlineStr">
        <is>
          <t>COOPERATIVA AGRARIA ALTO ANDINA CHUGAY</t>
        </is>
      </c>
      <c r="D1563" s="6" t="n">
        <v>2019</v>
      </c>
      <c r="E1563" t="n">
        <v>1</v>
      </c>
      <c r="F1563" t="inlineStr">
        <is>
          <t>PAC</t>
        </is>
      </c>
      <c r="G1563" s="4" t="n">
        <v>88</v>
      </c>
      <c r="H1563" s="4" t="n">
        <v>27</v>
      </c>
      <c r="I1563" s="4" t="n">
        <v>115</v>
      </c>
      <c r="J1563" s="4" t="str"/>
      <c r="K1563" s="4" t="str"/>
      <c r="L1563" s="3" t="n">
        <v>0</v>
      </c>
      <c r="M1563" s="3" t="n">
        <v>0</v>
      </c>
      <c r="N1563" s="3" t="n">
        <v>0</v>
      </c>
      <c r="O1563" s="4" t="str"/>
      <c r="P1563" s="4" t="str"/>
      <c r="Q1563" s="4" t="str"/>
      <c r="R1563" s="4" t="str"/>
      <c r="S1563" s="4" t="str"/>
      <c r="T1563" s="4" t="str"/>
      <c r="U1563" s="4" t="str"/>
      <c r="V1563" s="4" t="n">
        <v>1</v>
      </c>
    </row>
    <row r="1564">
      <c r="A1564" t="n">
        <v>198</v>
      </c>
      <c r="B1564" t="inlineStr">
        <is>
          <t>20600370619</t>
        </is>
      </c>
      <c r="C1564" t="inlineStr">
        <is>
          <t>COOPERATIVA AGRARIA ALTO ANDINA CHUGAY</t>
        </is>
      </c>
      <c r="D1564" s="6" t="n">
        <v>2020</v>
      </c>
      <c r="E1564" t="n">
        <v>1</v>
      </c>
      <c r="F1564" t="inlineStr">
        <is>
          <t>PAC</t>
        </is>
      </c>
      <c r="G1564" s="4" t="n">
        <v>88</v>
      </c>
      <c r="H1564" s="4" t="n">
        <v>27</v>
      </c>
      <c r="I1564" s="4" t="n">
        <v>115</v>
      </c>
      <c r="J1564" s="4" t="n">
        <v>16</v>
      </c>
      <c r="K1564" s="4" t="n">
        <v>9</v>
      </c>
      <c r="L1564" s="3" t="n">
        <v>0</v>
      </c>
      <c r="M1564" s="3" t="n">
        <v>0</v>
      </c>
      <c r="N1564" s="3" t="n">
        <v>0</v>
      </c>
      <c r="O1564" s="4" t="str"/>
      <c r="P1564" s="4" t="str"/>
      <c r="Q1564" s="4" t="str"/>
      <c r="R1564" s="4" t="str"/>
      <c r="S1564" s="4" t="str"/>
      <c r="T1564" s="4" t="str"/>
      <c r="U1564" s="4" t="str"/>
      <c r="V1564" s="4" t="n">
        <v>1</v>
      </c>
    </row>
    <row r="1565">
      <c r="A1565" t="n">
        <v>198</v>
      </c>
      <c r="B1565" t="inlineStr">
        <is>
          <t>20600370619</t>
        </is>
      </c>
      <c r="C1565" t="inlineStr">
        <is>
          <t>COOPERATIVA AGRARIA ALTO ANDINA CHUGAY</t>
        </is>
      </c>
      <c r="D1565" s="6" t="n">
        <v>2021</v>
      </c>
      <c r="E1565" t="n">
        <v>1</v>
      </c>
      <c r="F1565" t="inlineStr">
        <is>
          <t>PAC</t>
        </is>
      </c>
      <c r="G1565" s="4" t="n">
        <v>89</v>
      </c>
      <c r="H1565" s="4" t="n">
        <v>27</v>
      </c>
      <c r="I1565" s="4" t="n">
        <v>116</v>
      </c>
      <c r="J1565" s="4" t="n">
        <v>42</v>
      </c>
      <c r="K1565" s="4" t="n">
        <v>6</v>
      </c>
      <c r="L1565" s="3" t="n">
        <v>0</v>
      </c>
      <c r="M1565" s="3" t="n">
        <v>0</v>
      </c>
      <c r="N1565" s="3" t="n">
        <v>0</v>
      </c>
      <c r="O1565" s="4" t="str"/>
      <c r="P1565" s="4" t="str"/>
      <c r="Q1565" s="4" t="str"/>
      <c r="R1565" s="4" t="str"/>
      <c r="S1565" s="4" t="str"/>
      <c r="T1565" s="4" t="str"/>
      <c r="U1565" s="4" t="str"/>
      <c r="V1565" s="4" t="n">
        <v>1</v>
      </c>
    </row>
    <row r="1566">
      <c r="A1566" t="n">
        <v>198</v>
      </c>
      <c r="B1566" t="inlineStr">
        <is>
          <t>20600370619</t>
        </is>
      </c>
      <c r="C1566" t="inlineStr">
        <is>
          <t>COOPERATIVA AGRARIA ALTO ANDINA CHUGAY</t>
        </is>
      </c>
      <c r="D1566" s="6" t="n">
        <v>2022</v>
      </c>
      <c r="E1566" t="n">
        <v>1</v>
      </c>
      <c r="F1566" t="inlineStr">
        <is>
          <t>PAC</t>
        </is>
      </c>
      <c r="G1566" s="4" t="n">
        <v>89</v>
      </c>
      <c r="H1566" s="4" t="n">
        <v>27</v>
      </c>
      <c r="I1566" s="4" t="n">
        <v>116</v>
      </c>
      <c r="J1566" s="4" t="n">
        <v>34</v>
      </c>
      <c r="K1566" s="4" t="n">
        <v>2</v>
      </c>
      <c r="L1566" s="3" t="n">
        <v>0</v>
      </c>
      <c r="M1566" s="3" t="n">
        <v>0</v>
      </c>
      <c r="N1566" s="3" t="n">
        <v>0</v>
      </c>
      <c r="O1566" s="4" t="str"/>
      <c r="P1566" s="4" t="str"/>
      <c r="Q1566" s="4" t="str"/>
      <c r="R1566" s="4" t="str"/>
      <c r="S1566" s="4" t="str"/>
      <c r="T1566" s="4" t="str"/>
      <c r="U1566" s="4" t="str"/>
      <c r="V1566" s="4" t="n">
        <v>1</v>
      </c>
    </row>
    <row r="1567">
      <c r="A1567" t="n">
        <v>198</v>
      </c>
      <c r="B1567" t="inlineStr">
        <is>
          <t>20600370619</t>
        </is>
      </c>
      <c r="C1567" t="inlineStr">
        <is>
          <t>COOPERATIVA AGRARIA ALTO ANDINA CHUGAY</t>
        </is>
      </c>
      <c r="D1567" s="6" t="n">
        <v>2023</v>
      </c>
      <c r="E1567" t="n">
        <v>1</v>
      </c>
      <c r="F1567" t="inlineStr">
        <is>
          <t>PAC</t>
        </is>
      </c>
      <c r="G1567" s="4" t="n">
        <v>89</v>
      </c>
      <c r="H1567" s="4" t="n">
        <v>27</v>
      </c>
      <c r="I1567" s="4" t="n">
        <v>116</v>
      </c>
      <c r="J1567" s="4" t="n">
        <v>24</v>
      </c>
      <c r="K1567" s="4" t="n">
        <v>3</v>
      </c>
      <c r="L1567" s="3" t="n">
        <v>113750</v>
      </c>
      <c r="M1567" s="3" t="n">
        <v>0</v>
      </c>
      <c r="N1567" s="3" t="n">
        <v>113750</v>
      </c>
      <c r="O1567" s="4" t="n">
        <v>0</v>
      </c>
      <c r="P1567" s="4" t="n">
        <v>113750</v>
      </c>
      <c r="Q1567" s="4" t="n">
        <v>0</v>
      </c>
      <c r="R1567" s="4" t="n">
        <v>0</v>
      </c>
      <c r="S1567" s="4" t="n">
        <v>0</v>
      </c>
      <c r="T1567" s="4" t="n">
        <v>0</v>
      </c>
      <c r="U1567" s="4" t="n">
        <v>113750</v>
      </c>
      <c r="V1567" s="4" t="n">
        <v>1</v>
      </c>
    </row>
    <row r="1568">
      <c r="A1568" t="n">
        <v>198</v>
      </c>
      <c r="B1568" t="inlineStr">
        <is>
          <t>20600370619</t>
        </is>
      </c>
      <c r="C1568" t="inlineStr">
        <is>
          <t>COOPERATIVA AGRARIA ALTO ANDINA CHUGAY</t>
        </is>
      </c>
      <c r="D1568" s="6" t="n">
        <v>2024</v>
      </c>
      <c r="F1568" t="inlineStr">
        <is>
          <t>PAC</t>
        </is>
      </c>
      <c r="G1568" s="4" t="n">
        <v>0</v>
      </c>
      <c r="H1568" s="4" t="n">
        <v>0</v>
      </c>
      <c r="I1568" s="4" t="n">
        <v>0</v>
      </c>
      <c r="J1568" s="4" t="n">
        <v>0</v>
      </c>
      <c r="K1568" s="4" t="n">
        <v>0</v>
      </c>
      <c r="L1568" s="3" t="n">
        <v>0</v>
      </c>
      <c r="M1568" s="3" t="n">
        <v>0</v>
      </c>
      <c r="N1568" s="3" t="n">
        <v>0</v>
      </c>
      <c r="O1568" s="4" t="n">
        <v>0</v>
      </c>
      <c r="P1568" s="4" t="n">
        <v>0</v>
      </c>
      <c r="Q1568" s="4" t="str"/>
      <c r="R1568" s="4" t="n">
        <v>0</v>
      </c>
      <c r="S1568" s="4" t="n">
        <v>0</v>
      </c>
      <c r="T1568" s="4" t="n">
        <v>0</v>
      </c>
      <c r="U1568" s="4" t="n">
        <v>0</v>
      </c>
      <c r="V1568" s="4" t="n">
        <v>1</v>
      </c>
    </row>
    <row r="1569">
      <c r="A1569" t="n">
        <v>198</v>
      </c>
      <c r="B1569" t="inlineStr">
        <is>
          <t>20600370619</t>
        </is>
      </c>
      <c r="C1569" t="inlineStr">
        <is>
          <t>COOPERATIVA AGRARIA ALTO ANDINA CHUGAY</t>
        </is>
      </c>
      <c r="D1569" s="6" t="n">
        <v>2025</v>
      </c>
      <c r="F1569" t="inlineStr">
        <is>
          <t>PAC</t>
        </is>
      </c>
      <c r="G1569" s="4" t="n">
        <v>0</v>
      </c>
      <c r="H1569" s="4" t="n">
        <v>0</v>
      </c>
      <c r="I1569" s="4" t="n">
        <v>0</v>
      </c>
      <c r="J1569" s="4" t="n">
        <v>0</v>
      </c>
      <c r="K1569" s="4" t="n">
        <v>0</v>
      </c>
      <c r="L1569" s="3" t="n">
        <v>0</v>
      </c>
      <c r="M1569" s="3" t="n">
        <v>0</v>
      </c>
      <c r="N1569" s="3" t="n">
        <v>0</v>
      </c>
      <c r="O1569" s="4" t="n">
        <v>0</v>
      </c>
      <c r="P1569" s="4" t="n">
        <v>0</v>
      </c>
      <c r="Q1569" s="4" t="str"/>
      <c r="R1569" s="4" t="n">
        <v>0</v>
      </c>
      <c r="S1569" s="4" t="n">
        <v>0</v>
      </c>
      <c r="T1569" s="4" t="n">
        <v>0</v>
      </c>
      <c r="U1569" s="4" t="n">
        <v>0</v>
      </c>
      <c r="V1569" s="4" t="n">
        <v>1</v>
      </c>
    </row>
    <row r="1570">
      <c r="A1570" t="n">
        <v>199</v>
      </c>
      <c r="B1570" t="inlineStr">
        <is>
          <t>20600167384</t>
        </is>
      </c>
      <c r="C1570" t="inlineStr">
        <is>
          <t>CONSORCIO DE ASOCIACIONES DE PRODUCTORES DE LA PROVINCIA DE SANCHEZ CARRION</t>
        </is>
      </c>
      <c r="D1570" s="6" t="n">
        <v>2018</v>
      </c>
      <c r="F1570" t="inlineStr">
        <is>
          <t>PAC</t>
        </is>
      </c>
      <c r="G1570" s="4" t="str"/>
      <c r="H1570" s="4" t="str"/>
      <c r="I1570" s="4" t="n">
        <v>0</v>
      </c>
      <c r="J1570" s="4" t="str"/>
      <c r="K1570" s="4" t="str"/>
      <c r="L1570" s="3" t="str"/>
      <c r="M1570" s="3" t="str"/>
      <c r="N1570" s="3" t="n">
        <v>0</v>
      </c>
      <c r="O1570" s="4" t="str"/>
      <c r="P1570" s="4" t="str"/>
      <c r="Q1570" s="4" t="str"/>
      <c r="R1570" s="4" t="str"/>
      <c r="S1570" s="4" t="str"/>
      <c r="T1570" s="4" t="str"/>
      <c r="U1570" s="4" t="str"/>
      <c r="V1570" s="4" t="n">
        <v>1</v>
      </c>
    </row>
    <row r="1571">
      <c r="A1571" t="n">
        <v>199</v>
      </c>
      <c r="B1571" t="inlineStr">
        <is>
          <t>20600167384</t>
        </is>
      </c>
      <c r="C1571" t="inlineStr">
        <is>
          <t>CONSORCIO DE ASOCIACIONES DE PRODUCTORES DE LA PROVINCIA DE SANCHEZ CARRION</t>
        </is>
      </c>
      <c r="D1571" s="6" t="n">
        <v>2019</v>
      </c>
      <c r="E1571" t="n">
        <v>1</v>
      </c>
      <c r="F1571" t="inlineStr">
        <is>
          <t>PAC</t>
        </is>
      </c>
      <c r="G1571" s="4" t="n">
        <v>77</v>
      </c>
      <c r="H1571" s="4" t="n">
        <v>38</v>
      </c>
      <c r="I1571" s="4" t="n">
        <v>115</v>
      </c>
      <c r="J1571" s="4" t="str"/>
      <c r="K1571" s="4" t="str"/>
      <c r="L1571" s="3" t="n">
        <v>0</v>
      </c>
      <c r="M1571" s="3" t="n">
        <v>0</v>
      </c>
      <c r="N1571" s="3" t="n">
        <v>0</v>
      </c>
      <c r="O1571" s="4" t="str"/>
      <c r="P1571" s="4" t="str"/>
      <c r="Q1571" s="4" t="str"/>
      <c r="R1571" s="4" t="str"/>
      <c r="S1571" s="4" t="str"/>
      <c r="T1571" s="4" t="str"/>
      <c r="U1571" s="4" t="str"/>
      <c r="V1571" s="4" t="n">
        <v>1</v>
      </c>
    </row>
    <row r="1572">
      <c r="A1572" t="n">
        <v>199</v>
      </c>
      <c r="B1572" t="inlineStr">
        <is>
          <t>20600167384</t>
        </is>
      </c>
      <c r="C1572" t="inlineStr">
        <is>
          <t>CONSORCIO DE ASOCIACIONES DE PRODUCTORES DE LA PROVINCIA DE SANCHEZ CARRION</t>
        </is>
      </c>
      <c r="D1572" s="6" t="n">
        <v>2020</v>
      </c>
      <c r="F1572" t="inlineStr">
        <is>
          <t>PAC</t>
        </is>
      </c>
      <c r="G1572" s="4" t="n">
        <v>0</v>
      </c>
      <c r="H1572" s="4" t="n">
        <v>0</v>
      </c>
      <c r="I1572" s="4" t="n">
        <v>0</v>
      </c>
      <c r="J1572" s="4" t="n">
        <v>0</v>
      </c>
      <c r="K1572" s="4" t="n">
        <v>0</v>
      </c>
      <c r="L1572" s="3" t="n">
        <v>0</v>
      </c>
      <c r="M1572" s="3" t="n">
        <v>0</v>
      </c>
      <c r="N1572" s="3" t="n">
        <v>0</v>
      </c>
      <c r="O1572" s="4" t="str"/>
      <c r="P1572" s="4" t="str"/>
      <c r="Q1572" s="4" t="str"/>
      <c r="R1572" s="4" t="str"/>
      <c r="S1572" s="4" t="str"/>
      <c r="T1572" s="4" t="str"/>
      <c r="U1572" s="4" t="str"/>
      <c r="V1572" s="4" t="n">
        <v>1</v>
      </c>
    </row>
    <row r="1573">
      <c r="A1573" t="n">
        <v>199</v>
      </c>
      <c r="B1573" t="inlineStr">
        <is>
          <t>20600167384</t>
        </is>
      </c>
      <c r="C1573" t="inlineStr">
        <is>
          <t>CONSORCIO DE ASOCIACIONES DE PRODUCTORES DE LA PROVINCIA DE SANCHEZ CARRION</t>
        </is>
      </c>
      <c r="D1573" s="6" t="n">
        <v>2021</v>
      </c>
      <c r="F1573" t="inlineStr">
        <is>
          <t>PAC</t>
        </is>
      </c>
      <c r="G1573" s="4" t="n">
        <v>0</v>
      </c>
      <c r="H1573" s="4" t="n">
        <v>0</v>
      </c>
      <c r="I1573" s="4" t="n">
        <v>0</v>
      </c>
      <c r="J1573" s="4" t="n">
        <v>0</v>
      </c>
      <c r="K1573" s="4" t="n">
        <v>0</v>
      </c>
      <c r="L1573" s="3" t="n">
        <v>0</v>
      </c>
      <c r="M1573" s="3" t="n">
        <v>0</v>
      </c>
      <c r="N1573" s="3" t="n">
        <v>0</v>
      </c>
      <c r="O1573" s="4" t="str"/>
      <c r="P1573" s="4" t="str"/>
      <c r="Q1573" s="4" t="str"/>
      <c r="R1573" s="4" t="str"/>
      <c r="S1573" s="4" t="str"/>
      <c r="T1573" s="4" t="str"/>
      <c r="U1573" s="4" t="str"/>
      <c r="V1573" s="4" t="n">
        <v>1</v>
      </c>
    </row>
    <row r="1574">
      <c r="A1574" t="n">
        <v>199</v>
      </c>
      <c r="B1574" t="inlineStr">
        <is>
          <t>20600167384</t>
        </is>
      </c>
      <c r="C1574" t="inlineStr">
        <is>
          <t>CONSORCIO DE ASOCIACIONES DE PRODUCTORES DE LA PROVINCIA DE SANCHEZ CARRION</t>
        </is>
      </c>
      <c r="D1574" s="6" t="n">
        <v>2022</v>
      </c>
      <c r="F1574" t="inlineStr">
        <is>
          <t>PAC</t>
        </is>
      </c>
      <c r="G1574" s="4" t="n">
        <v>0</v>
      </c>
      <c r="H1574" s="4" t="n">
        <v>0</v>
      </c>
      <c r="I1574" s="4" t="n">
        <v>0</v>
      </c>
      <c r="J1574" s="4" t="n">
        <v>0</v>
      </c>
      <c r="K1574" s="4" t="n">
        <v>0</v>
      </c>
      <c r="L1574" s="3" t="n">
        <v>0</v>
      </c>
      <c r="M1574" s="3" t="n">
        <v>0</v>
      </c>
      <c r="N1574" s="3" t="n">
        <v>0</v>
      </c>
      <c r="O1574" s="4" t="str"/>
      <c r="P1574" s="4" t="str"/>
      <c r="Q1574" s="4" t="str"/>
      <c r="R1574" s="4" t="str"/>
      <c r="S1574" s="4" t="str"/>
      <c r="T1574" s="4" t="str"/>
      <c r="U1574" s="4" t="str"/>
      <c r="V1574" s="4" t="n">
        <v>1</v>
      </c>
    </row>
    <row r="1575">
      <c r="A1575" t="n">
        <v>199</v>
      </c>
      <c r="B1575" t="inlineStr">
        <is>
          <t>20600167384</t>
        </is>
      </c>
      <c r="C1575" t="inlineStr">
        <is>
          <t>CONSORCIO DE ASOCIACIONES DE PRODUCTORES DE LA PROVINCIA DE SANCHEZ CARRION</t>
        </is>
      </c>
      <c r="D1575" s="6" t="n">
        <v>2023</v>
      </c>
      <c r="F1575" t="inlineStr">
        <is>
          <t>PAC</t>
        </is>
      </c>
      <c r="G1575" s="4" t="n">
        <v>0</v>
      </c>
      <c r="H1575" s="4" t="n">
        <v>0</v>
      </c>
      <c r="I1575" s="4" t="n">
        <v>0</v>
      </c>
      <c r="J1575" s="4" t="n">
        <v>0</v>
      </c>
      <c r="K1575" s="4" t="n">
        <v>0</v>
      </c>
      <c r="L1575" s="3" t="n">
        <v>0</v>
      </c>
      <c r="M1575" s="3" t="n">
        <v>0</v>
      </c>
      <c r="N1575" s="3" t="n">
        <v>0</v>
      </c>
      <c r="O1575" s="4" t="n">
        <v>0</v>
      </c>
      <c r="P1575" s="4" t="n">
        <v>0</v>
      </c>
      <c r="Q1575" s="4" t="n">
        <v>0</v>
      </c>
      <c r="R1575" s="4" t="n">
        <v>0</v>
      </c>
      <c r="S1575" s="4" t="n">
        <v>0</v>
      </c>
      <c r="T1575" s="4" t="n">
        <v>0</v>
      </c>
      <c r="U1575" s="4" t="n">
        <v>0</v>
      </c>
      <c r="V1575" s="4" t="n">
        <v>1</v>
      </c>
    </row>
    <row r="1576">
      <c r="A1576" t="n">
        <v>199</v>
      </c>
      <c r="B1576" t="inlineStr">
        <is>
          <t>20600167384</t>
        </is>
      </c>
      <c r="C1576" t="inlineStr">
        <is>
          <t>CONSORCIO DE ASOCIACIONES DE PRODUCTORES DE LA PROVINCIA DE SANCHEZ CARRION</t>
        </is>
      </c>
      <c r="D1576" s="6" t="n">
        <v>2024</v>
      </c>
      <c r="F1576" t="inlineStr">
        <is>
          <t>PAC</t>
        </is>
      </c>
      <c r="G1576" s="4" t="n">
        <v>0</v>
      </c>
      <c r="H1576" s="4" t="n">
        <v>0</v>
      </c>
      <c r="I1576" s="4" t="n">
        <v>0</v>
      </c>
      <c r="J1576" s="4" t="n">
        <v>0</v>
      </c>
      <c r="K1576" s="4" t="n">
        <v>0</v>
      </c>
      <c r="L1576" s="3" t="n">
        <v>0</v>
      </c>
      <c r="M1576" s="3" t="n">
        <v>0</v>
      </c>
      <c r="N1576" s="3" t="n">
        <v>0</v>
      </c>
      <c r="O1576" s="4" t="n">
        <v>0</v>
      </c>
      <c r="P1576" s="4" t="n">
        <v>0</v>
      </c>
      <c r="Q1576" s="4" t="str"/>
      <c r="R1576" s="4" t="n">
        <v>0</v>
      </c>
      <c r="S1576" s="4" t="n">
        <v>0</v>
      </c>
      <c r="T1576" s="4" t="n">
        <v>0</v>
      </c>
      <c r="U1576" s="4" t="n">
        <v>0</v>
      </c>
      <c r="V1576" s="4" t="n">
        <v>1</v>
      </c>
    </row>
    <row r="1577">
      <c r="A1577" t="n">
        <v>199</v>
      </c>
      <c r="B1577" t="inlineStr">
        <is>
          <t>20600167384</t>
        </is>
      </c>
      <c r="C1577" t="inlineStr">
        <is>
          <t>CONSORCIO DE ASOCIACIONES DE PRODUCTORES DE LA PROVINCIA DE SANCHEZ CARRION</t>
        </is>
      </c>
      <c r="D1577" s="6" t="n">
        <v>2025</v>
      </c>
      <c r="F1577" t="inlineStr">
        <is>
          <t>PAC</t>
        </is>
      </c>
      <c r="G1577" s="4" t="n">
        <v>0</v>
      </c>
      <c r="H1577" s="4" t="n">
        <v>0</v>
      </c>
      <c r="I1577" s="4" t="n">
        <v>0</v>
      </c>
      <c r="J1577" s="4" t="n">
        <v>0</v>
      </c>
      <c r="K1577" s="4" t="n">
        <v>0</v>
      </c>
      <c r="L1577" s="3" t="n">
        <v>0</v>
      </c>
      <c r="M1577" s="3" t="n">
        <v>0</v>
      </c>
      <c r="N1577" s="3" t="n">
        <v>0</v>
      </c>
      <c r="O1577" s="4" t="n">
        <v>0</v>
      </c>
      <c r="P1577" s="4" t="n">
        <v>0</v>
      </c>
      <c r="Q1577" s="4" t="str"/>
      <c r="R1577" s="4" t="n">
        <v>0</v>
      </c>
      <c r="S1577" s="4" t="n">
        <v>0</v>
      </c>
      <c r="T1577" s="4" t="n">
        <v>0</v>
      </c>
      <c r="U1577" s="4" t="n">
        <v>0</v>
      </c>
      <c r="V1577" s="4" t="n">
        <v>1</v>
      </c>
    </row>
    <row r="1578">
      <c r="A1578" t="n">
        <v>200</v>
      </c>
      <c r="B1578" t="inlineStr">
        <is>
          <t>20481929122</t>
        </is>
      </c>
      <c r="C1578" t="inlineStr">
        <is>
          <t>ASOCIACION DE PEQUENOS PRODUCTORES AGROPECUARIOS PERLA DEL PARAISO</t>
        </is>
      </c>
      <c r="D1578" s="6" t="n">
        <v>2018</v>
      </c>
      <c r="F1578" t="inlineStr">
        <is>
          <t>PAC</t>
        </is>
      </c>
      <c r="G1578" s="4" t="str"/>
      <c r="H1578" s="4" t="str"/>
      <c r="I1578" s="4" t="n">
        <v>0</v>
      </c>
      <c r="J1578" s="4" t="str"/>
      <c r="K1578" s="4" t="str"/>
      <c r="L1578" s="3" t="str"/>
      <c r="M1578" s="3" t="str"/>
      <c r="N1578" s="3" t="n">
        <v>0</v>
      </c>
      <c r="O1578" s="4" t="str"/>
      <c r="P1578" s="4" t="str"/>
      <c r="Q1578" s="4" t="str"/>
      <c r="R1578" s="4" t="str"/>
      <c r="S1578" s="4" t="str"/>
      <c r="T1578" s="4" t="str"/>
      <c r="U1578" s="4" t="str"/>
      <c r="V1578" s="4" t="n">
        <v>1</v>
      </c>
    </row>
    <row r="1579">
      <c r="A1579" t="n">
        <v>200</v>
      </c>
      <c r="B1579" t="inlineStr">
        <is>
          <t>20481929122</t>
        </is>
      </c>
      <c r="C1579" t="inlineStr">
        <is>
          <t>ASOCIACION DE PEQUENOS PRODUCTORES AGROPECUARIOS PERLA DEL PARAISO</t>
        </is>
      </c>
      <c r="D1579" s="6" t="n">
        <v>2019</v>
      </c>
      <c r="F1579" t="inlineStr">
        <is>
          <t>PAC</t>
        </is>
      </c>
      <c r="G1579" s="4" t="n">
        <v>0</v>
      </c>
      <c r="H1579" s="4" t="n">
        <v>0</v>
      </c>
      <c r="I1579" s="4" t="n">
        <v>0</v>
      </c>
      <c r="J1579" s="4" t="str"/>
      <c r="K1579" s="4" t="str"/>
      <c r="L1579" s="3" t="n">
        <v>0</v>
      </c>
      <c r="M1579" s="3" t="n">
        <v>0</v>
      </c>
      <c r="N1579" s="3" t="n">
        <v>0</v>
      </c>
      <c r="O1579" s="4" t="str"/>
      <c r="P1579" s="4" t="str"/>
      <c r="Q1579" s="4" t="str"/>
      <c r="R1579" s="4" t="str"/>
      <c r="S1579" s="4" t="str"/>
      <c r="T1579" s="4" t="str"/>
      <c r="U1579" s="4" t="str"/>
      <c r="V1579" s="4" t="n">
        <v>1</v>
      </c>
    </row>
    <row r="1580">
      <c r="A1580" t="n">
        <v>200</v>
      </c>
      <c r="B1580" t="inlineStr">
        <is>
          <t>20481929122</t>
        </is>
      </c>
      <c r="C1580" t="inlineStr">
        <is>
          <t>ASOCIACION DE PEQUENOS PRODUCTORES AGROPECUARIOS PERLA DEL PARAISO</t>
        </is>
      </c>
      <c r="D1580" s="6" t="n">
        <v>2020</v>
      </c>
      <c r="F1580" t="inlineStr">
        <is>
          <t>PAC</t>
        </is>
      </c>
      <c r="G1580" s="4" t="n">
        <v>0</v>
      </c>
      <c r="H1580" s="4" t="n">
        <v>0</v>
      </c>
      <c r="I1580" s="4" t="n">
        <v>0</v>
      </c>
      <c r="J1580" s="4" t="n">
        <v>0</v>
      </c>
      <c r="K1580" s="4" t="n">
        <v>0</v>
      </c>
      <c r="L1580" s="3" t="n">
        <v>0</v>
      </c>
      <c r="M1580" s="3" t="n">
        <v>0</v>
      </c>
      <c r="N1580" s="3" t="n">
        <v>0</v>
      </c>
      <c r="O1580" s="4" t="str"/>
      <c r="P1580" s="4" t="str"/>
      <c r="Q1580" s="4" t="str"/>
      <c r="R1580" s="4" t="str"/>
      <c r="S1580" s="4" t="str"/>
      <c r="T1580" s="4" t="str"/>
      <c r="U1580" s="4" t="str"/>
      <c r="V1580" s="4" t="n">
        <v>1</v>
      </c>
    </row>
    <row r="1581">
      <c r="A1581" t="n">
        <v>200</v>
      </c>
      <c r="B1581" t="inlineStr">
        <is>
          <t>20481929122</t>
        </is>
      </c>
      <c r="C1581" t="inlineStr">
        <is>
          <t>ASOCIACION DE PEQUENOS PRODUCTORES AGROPECUARIOS PERLA DEL PARAISO</t>
        </is>
      </c>
      <c r="D1581" s="6" t="n">
        <v>2021</v>
      </c>
      <c r="E1581" t="n">
        <v>1</v>
      </c>
      <c r="F1581" t="inlineStr">
        <is>
          <t>PAC</t>
        </is>
      </c>
      <c r="G1581" s="4" t="n">
        <v>13</v>
      </c>
      <c r="H1581" s="4" t="n">
        <v>11</v>
      </c>
      <c r="I1581" s="4" t="n">
        <v>24</v>
      </c>
      <c r="J1581" s="4" t="n">
        <v>77</v>
      </c>
      <c r="K1581" s="4" t="n">
        <v>5</v>
      </c>
      <c r="L1581" s="3" t="n">
        <v>320797</v>
      </c>
      <c r="M1581" s="3" t="n">
        <v>0</v>
      </c>
      <c r="N1581" s="3" t="n">
        <v>320797</v>
      </c>
      <c r="O1581" s="4" t="str"/>
      <c r="P1581" s="4" t="str"/>
      <c r="Q1581" s="4" t="str"/>
      <c r="R1581" s="4" t="str"/>
      <c r="S1581" s="4" t="str"/>
      <c r="T1581" s="4" t="str"/>
      <c r="U1581" s="4" t="str"/>
      <c r="V1581" s="4" t="n">
        <v>1</v>
      </c>
    </row>
    <row r="1582">
      <c r="A1582" t="n">
        <v>200</v>
      </c>
      <c r="B1582" t="inlineStr">
        <is>
          <t>20481929122</t>
        </is>
      </c>
      <c r="C1582" t="inlineStr">
        <is>
          <t>ASOCIACION DE PEQUENOS PRODUCTORES AGROPECUARIOS PERLA DEL PARAISO</t>
        </is>
      </c>
      <c r="D1582" s="6" t="n">
        <v>2022</v>
      </c>
      <c r="E1582" t="n">
        <v>1</v>
      </c>
      <c r="F1582" t="inlineStr">
        <is>
          <t>PAC</t>
        </is>
      </c>
      <c r="G1582" s="4" t="n">
        <v>13</v>
      </c>
      <c r="H1582" s="4" t="n">
        <v>11</v>
      </c>
      <c r="I1582" s="4" t="n">
        <v>24</v>
      </c>
      <c r="J1582" s="4" t="n">
        <v>33</v>
      </c>
      <c r="K1582" s="4" t="n">
        <v>6</v>
      </c>
      <c r="L1582" s="3" t="n">
        <v>547939</v>
      </c>
      <c r="M1582" s="3" t="n">
        <v>0</v>
      </c>
      <c r="N1582" s="3" t="n">
        <v>547939</v>
      </c>
      <c r="O1582" s="4" t="str"/>
      <c r="P1582" s="4" t="str"/>
      <c r="Q1582" s="4" t="str"/>
      <c r="R1582" s="4" t="str"/>
      <c r="S1582" s="4" t="str"/>
      <c r="T1582" s="4" t="str"/>
      <c r="U1582" s="4" t="str"/>
      <c r="V1582" s="4" t="n">
        <v>1</v>
      </c>
    </row>
    <row r="1583">
      <c r="A1583" t="n">
        <v>200</v>
      </c>
      <c r="B1583" t="inlineStr">
        <is>
          <t>20481929122</t>
        </is>
      </c>
      <c r="C1583" t="inlineStr">
        <is>
          <t>ASOCIACION DE PEQUENOS PRODUCTORES AGROPECUARIOS PERLA DEL PARAISO</t>
        </is>
      </c>
      <c r="D1583" s="6" t="n">
        <v>2023</v>
      </c>
      <c r="E1583" t="n">
        <v>1</v>
      </c>
      <c r="F1583" t="inlineStr">
        <is>
          <t>PAC</t>
        </is>
      </c>
      <c r="G1583" s="4" t="n">
        <v>162</v>
      </c>
      <c r="H1583" s="4" t="n">
        <v>39</v>
      </c>
      <c r="I1583" s="4" t="n">
        <v>201</v>
      </c>
      <c r="J1583" s="4" t="n">
        <v>32</v>
      </c>
      <c r="K1583" s="4" t="n">
        <v>5</v>
      </c>
      <c r="L1583" s="3" t="n">
        <v>508475</v>
      </c>
      <c r="M1583" s="3" t="n">
        <v>0</v>
      </c>
      <c r="N1583" s="3" t="n">
        <v>508475</v>
      </c>
      <c r="O1583" s="4" t="n">
        <v>0</v>
      </c>
      <c r="P1583" s="4" t="n">
        <v>508475</v>
      </c>
      <c r="Q1583" s="4" t="n">
        <v>0</v>
      </c>
      <c r="R1583" s="4" t="n">
        <v>0</v>
      </c>
      <c r="S1583" s="4" t="n">
        <v>0</v>
      </c>
      <c r="T1583" s="4" t="n">
        <v>0</v>
      </c>
      <c r="U1583" s="4" t="n">
        <v>508475</v>
      </c>
      <c r="V1583" s="4" t="n">
        <v>1</v>
      </c>
    </row>
    <row r="1584">
      <c r="A1584" t="n">
        <v>200</v>
      </c>
      <c r="B1584" t="inlineStr">
        <is>
          <t>20481929122</t>
        </is>
      </c>
      <c r="C1584" t="inlineStr">
        <is>
          <t>ASOCIACION DE PEQUENOS PRODUCTORES AGROPECUARIOS PERLA DEL PARAISO</t>
        </is>
      </c>
      <c r="D1584" s="6" t="n">
        <v>2024</v>
      </c>
      <c r="E1584" t="n">
        <v>1</v>
      </c>
      <c r="F1584" t="inlineStr">
        <is>
          <t>PAC</t>
        </is>
      </c>
      <c r="G1584" s="4" t="n">
        <v>13</v>
      </c>
      <c r="H1584" s="4" t="n">
        <v>11</v>
      </c>
      <c r="I1584" s="4" t="n">
        <v>24</v>
      </c>
      <c r="J1584" s="4" t="n">
        <v>8</v>
      </c>
      <c r="K1584" s="4" t="n">
        <v>2</v>
      </c>
      <c r="L1584" s="3" t="n">
        <v>246770</v>
      </c>
      <c r="M1584" s="3" t="n">
        <v>0</v>
      </c>
      <c r="N1584" s="3" t="n">
        <v>246770</v>
      </c>
      <c r="O1584" s="4" t="n">
        <v>0</v>
      </c>
      <c r="P1584" s="4" t="n">
        <v>246770</v>
      </c>
      <c r="Q1584" s="4" t="str"/>
      <c r="R1584" s="4" t="n">
        <v>0</v>
      </c>
      <c r="S1584" s="4" t="n">
        <v>0</v>
      </c>
      <c r="T1584" s="4" t="n">
        <v>0</v>
      </c>
      <c r="U1584" s="4" t="n">
        <v>246770</v>
      </c>
      <c r="V1584" s="4" t="n">
        <v>1</v>
      </c>
    </row>
    <row r="1585">
      <c r="A1585" t="n">
        <v>200</v>
      </c>
      <c r="B1585" t="inlineStr">
        <is>
          <t>20481929122</t>
        </is>
      </c>
      <c r="C1585" t="inlineStr">
        <is>
          <t>ASOCIACION DE PEQUENOS PRODUCTORES AGROPECUARIOS PERLA DEL PARAISO</t>
        </is>
      </c>
      <c r="D1585" s="6" t="n">
        <v>2025</v>
      </c>
      <c r="F1585" t="inlineStr">
        <is>
          <t>PAC</t>
        </is>
      </c>
      <c r="G1585" s="4" t="n">
        <v>0</v>
      </c>
      <c r="H1585" s="4" t="n">
        <v>0</v>
      </c>
      <c r="I1585" s="4" t="n">
        <v>0</v>
      </c>
      <c r="J1585" s="4" t="n">
        <v>0</v>
      </c>
      <c r="K1585" s="4" t="n">
        <v>0</v>
      </c>
      <c r="L1585" s="3" t="n">
        <v>0</v>
      </c>
      <c r="M1585" s="3" t="n">
        <v>0</v>
      </c>
      <c r="N1585" s="3" t="n">
        <v>0</v>
      </c>
      <c r="O1585" s="4" t="n">
        <v>0</v>
      </c>
      <c r="P1585" s="4" t="n">
        <v>0</v>
      </c>
      <c r="Q1585" s="4" t="str"/>
      <c r="R1585" s="4" t="n">
        <v>0</v>
      </c>
      <c r="S1585" s="4" t="n">
        <v>0</v>
      </c>
      <c r="T1585" s="4" t="n">
        <v>0</v>
      </c>
      <c r="U1585" s="4" t="n">
        <v>0</v>
      </c>
      <c r="V1585" s="4" t="n">
        <v>1</v>
      </c>
    </row>
    <row r="1586">
      <c r="A1586" t="n">
        <v>201</v>
      </c>
      <c r="B1586" t="inlineStr">
        <is>
          <t>20600490347</t>
        </is>
      </c>
      <c r="C1586" t="inlineStr">
        <is>
          <t>ASOCIACION DE PRODUCTORES AGROPECUARIOS SIERRA NATURAL ANDINA</t>
        </is>
      </c>
      <c r="D1586" s="6" t="n">
        <v>2018</v>
      </c>
      <c r="F1586" t="inlineStr">
        <is>
          <t>PAC</t>
        </is>
      </c>
      <c r="G1586" s="4" t="str"/>
      <c r="H1586" s="4" t="str"/>
      <c r="I1586" s="4" t="n">
        <v>0</v>
      </c>
      <c r="J1586" s="4" t="str"/>
      <c r="K1586" s="4" t="str"/>
      <c r="L1586" s="3" t="str"/>
      <c r="M1586" s="3" t="str"/>
      <c r="N1586" s="3" t="n">
        <v>0</v>
      </c>
      <c r="O1586" s="4" t="str"/>
      <c r="P1586" s="4" t="str"/>
      <c r="Q1586" s="4" t="str"/>
      <c r="R1586" s="4" t="str"/>
      <c r="S1586" s="4" t="str"/>
      <c r="T1586" s="4" t="str"/>
      <c r="U1586" s="4" t="str"/>
      <c r="V1586" s="4" t="n">
        <v>1</v>
      </c>
    </row>
    <row r="1587">
      <c r="A1587" t="n">
        <v>201</v>
      </c>
      <c r="B1587" t="inlineStr">
        <is>
          <t>20600490347</t>
        </is>
      </c>
      <c r="C1587" t="inlineStr">
        <is>
          <t>ASOCIACION DE PRODUCTORES AGROPECUARIOS SIERRA NATURAL ANDINA</t>
        </is>
      </c>
      <c r="D1587" s="6" t="n">
        <v>2019</v>
      </c>
      <c r="F1587" t="inlineStr">
        <is>
          <t>PAC</t>
        </is>
      </c>
      <c r="G1587" s="4" t="n">
        <v>0</v>
      </c>
      <c r="H1587" s="4" t="n">
        <v>0</v>
      </c>
      <c r="I1587" s="4" t="n">
        <v>0</v>
      </c>
      <c r="J1587" s="4" t="str"/>
      <c r="K1587" s="4" t="str"/>
      <c r="L1587" s="3" t="n">
        <v>0</v>
      </c>
      <c r="M1587" s="3" t="n">
        <v>0</v>
      </c>
      <c r="N1587" s="3" t="n">
        <v>0</v>
      </c>
      <c r="O1587" s="4" t="str"/>
      <c r="P1587" s="4" t="str"/>
      <c r="Q1587" s="4" t="str"/>
      <c r="R1587" s="4" t="str"/>
      <c r="S1587" s="4" t="str"/>
      <c r="T1587" s="4" t="str"/>
      <c r="U1587" s="4" t="str"/>
      <c r="V1587" s="4" t="n">
        <v>1</v>
      </c>
    </row>
    <row r="1588">
      <c r="A1588" t="n">
        <v>201</v>
      </c>
      <c r="B1588" t="inlineStr">
        <is>
          <t>20600490347</t>
        </is>
      </c>
      <c r="C1588" t="inlineStr">
        <is>
          <t>ASOCIACION DE PRODUCTORES AGROPECUARIOS SIERRA NATURAL ANDINA</t>
        </is>
      </c>
      <c r="D1588" s="6" t="n">
        <v>2020</v>
      </c>
      <c r="F1588" t="inlineStr">
        <is>
          <t>PAC</t>
        </is>
      </c>
      <c r="G1588" s="4" t="n">
        <v>0</v>
      </c>
      <c r="H1588" s="4" t="n">
        <v>0</v>
      </c>
      <c r="I1588" s="4" t="n">
        <v>0</v>
      </c>
      <c r="J1588" s="4" t="n">
        <v>0</v>
      </c>
      <c r="K1588" s="4" t="n">
        <v>0</v>
      </c>
      <c r="L1588" s="3" t="n">
        <v>0</v>
      </c>
      <c r="M1588" s="3" t="n">
        <v>0</v>
      </c>
      <c r="N1588" s="3" t="n">
        <v>0</v>
      </c>
      <c r="O1588" s="4" t="str"/>
      <c r="P1588" s="4" t="str"/>
      <c r="Q1588" s="4" t="str"/>
      <c r="R1588" s="4" t="str"/>
      <c r="S1588" s="4" t="str"/>
      <c r="T1588" s="4" t="str"/>
      <c r="U1588" s="4" t="str"/>
      <c r="V1588" s="4" t="n">
        <v>1</v>
      </c>
    </row>
    <row r="1589">
      <c r="A1589" t="n">
        <v>201</v>
      </c>
      <c r="B1589" t="inlineStr">
        <is>
          <t>20600490347</t>
        </is>
      </c>
      <c r="C1589" t="inlineStr">
        <is>
          <t>ASOCIACION DE PRODUCTORES AGROPECUARIOS SIERRA NATURAL ANDINA</t>
        </is>
      </c>
      <c r="D1589" s="6" t="n">
        <v>2021</v>
      </c>
      <c r="F1589" t="inlineStr">
        <is>
          <t>PAC</t>
        </is>
      </c>
      <c r="G1589" s="4" t="n">
        <v>0</v>
      </c>
      <c r="H1589" s="4" t="n">
        <v>0</v>
      </c>
      <c r="I1589" s="4" t="n">
        <v>0</v>
      </c>
      <c r="J1589" s="4" t="n">
        <v>0</v>
      </c>
      <c r="K1589" s="4" t="n">
        <v>0</v>
      </c>
      <c r="L1589" s="3" t="n">
        <v>0</v>
      </c>
      <c r="M1589" s="3" t="n">
        <v>0</v>
      </c>
      <c r="N1589" s="3" t="n">
        <v>0</v>
      </c>
      <c r="O1589" s="4" t="str"/>
      <c r="P1589" s="4" t="str"/>
      <c r="Q1589" s="4" t="str"/>
      <c r="R1589" s="4" t="str"/>
      <c r="S1589" s="4" t="str"/>
      <c r="T1589" s="4" t="str"/>
      <c r="U1589" s="4" t="str"/>
      <c r="V1589" s="4" t="n">
        <v>1</v>
      </c>
    </row>
    <row r="1590">
      <c r="A1590" t="n">
        <v>201</v>
      </c>
      <c r="B1590" t="inlineStr">
        <is>
          <t>20600490347</t>
        </is>
      </c>
      <c r="C1590" t="inlineStr">
        <is>
          <t>ASOCIACION DE PRODUCTORES AGROPECUARIOS SIERRA NATURAL ANDINA</t>
        </is>
      </c>
      <c r="D1590" s="6" t="n">
        <v>2022</v>
      </c>
      <c r="E1590" t="n">
        <v>1</v>
      </c>
      <c r="F1590" t="inlineStr">
        <is>
          <t>PAC</t>
        </is>
      </c>
      <c r="G1590" s="4" t="n">
        <v>8</v>
      </c>
      <c r="H1590" s="4" t="n">
        <v>12</v>
      </c>
      <c r="I1590" s="4" t="n">
        <v>20</v>
      </c>
      <c r="J1590" s="4" t="n">
        <v>26</v>
      </c>
      <c r="K1590" s="4" t="n">
        <v>5</v>
      </c>
      <c r="L1590" s="3" t="n">
        <v>368658</v>
      </c>
      <c r="M1590" s="3" t="n">
        <v>0</v>
      </c>
      <c r="N1590" s="3" t="n">
        <v>368658</v>
      </c>
      <c r="O1590" s="4" t="str"/>
      <c r="P1590" s="4" t="str"/>
      <c r="Q1590" s="4" t="str"/>
      <c r="R1590" s="4" t="str"/>
      <c r="S1590" s="4" t="str"/>
      <c r="T1590" s="4" t="str"/>
      <c r="U1590" s="4" t="str"/>
      <c r="V1590" s="4" t="n">
        <v>1</v>
      </c>
    </row>
    <row r="1591">
      <c r="A1591" t="n">
        <v>201</v>
      </c>
      <c r="B1591" t="inlineStr">
        <is>
          <t>20600490347</t>
        </is>
      </c>
      <c r="C1591" t="inlineStr">
        <is>
          <t>ASOCIACION DE PRODUCTORES AGROPECUARIOS SIERRA NATURAL ANDINA</t>
        </is>
      </c>
      <c r="D1591" s="6" t="n">
        <v>2023</v>
      </c>
      <c r="E1591" t="n">
        <v>1</v>
      </c>
      <c r="F1591" t="inlineStr">
        <is>
          <t>PAC</t>
        </is>
      </c>
      <c r="G1591" s="4" t="n">
        <v>57</v>
      </c>
      <c r="H1591" s="4" t="n">
        <v>27</v>
      </c>
      <c r="I1591" s="4" t="n">
        <v>84</v>
      </c>
      <c r="J1591" s="4" t="n">
        <v>38</v>
      </c>
      <c r="K1591" s="4" t="n">
        <v>5</v>
      </c>
      <c r="L1591" s="3" t="n">
        <v>399027</v>
      </c>
      <c r="M1591" s="3" t="n">
        <v>0</v>
      </c>
      <c r="N1591" s="3" t="n">
        <v>399027</v>
      </c>
      <c r="O1591" s="4" t="n">
        <v>0</v>
      </c>
      <c r="P1591" s="4" t="n">
        <v>399027</v>
      </c>
      <c r="Q1591" s="4" t="n">
        <v>0</v>
      </c>
      <c r="R1591" s="4" t="n">
        <v>0</v>
      </c>
      <c r="S1591" s="4" t="n">
        <v>0</v>
      </c>
      <c r="T1591" s="4" t="n">
        <v>0</v>
      </c>
      <c r="U1591" s="4" t="n">
        <v>399027</v>
      </c>
      <c r="V1591" s="4" t="n">
        <v>1</v>
      </c>
    </row>
    <row r="1592">
      <c r="A1592" t="n">
        <v>201</v>
      </c>
      <c r="B1592" t="inlineStr">
        <is>
          <t>20600490347</t>
        </is>
      </c>
      <c r="C1592" t="inlineStr">
        <is>
          <t>ASOCIACION DE PRODUCTORES AGROPECUARIOS SIERRA NATURAL ANDINA</t>
        </is>
      </c>
      <c r="D1592" s="6" t="n">
        <v>2024</v>
      </c>
      <c r="F1592" t="inlineStr">
        <is>
          <t>PAC</t>
        </is>
      </c>
      <c r="G1592" s="4" t="n">
        <v>0</v>
      </c>
      <c r="H1592" s="4" t="n">
        <v>0</v>
      </c>
      <c r="I1592" s="4" t="n">
        <v>0</v>
      </c>
      <c r="J1592" s="4" t="n">
        <v>0</v>
      </c>
      <c r="K1592" s="4" t="n">
        <v>0</v>
      </c>
      <c r="L1592" s="3" t="n">
        <v>0</v>
      </c>
      <c r="M1592" s="3" t="n">
        <v>0</v>
      </c>
      <c r="N1592" s="3" t="n">
        <v>0</v>
      </c>
      <c r="O1592" s="4" t="n">
        <v>0</v>
      </c>
      <c r="P1592" s="4" t="n">
        <v>0</v>
      </c>
      <c r="Q1592" s="4" t="str"/>
      <c r="R1592" s="4" t="n">
        <v>0</v>
      </c>
      <c r="S1592" s="4" t="n">
        <v>0</v>
      </c>
      <c r="T1592" s="4" t="n">
        <v>0</v>
      </c>
      <c r="U1592" s="4" t="n">
        <v>0</v>
      </c>
      <c r="V1592" s="4" t="n">
        <v>1</v>
      </c>
    </row>
    <row r="1593">
      <c r="A1593" t="n">
        <v>201</v>
      </c>
      <c r="B1593" t="inlineStr">
        <is>
          <t>20600490347</t>
        </is>
      </c>
      <c r="C1593" t="inlineStr">
        <is>
          <t>ASOCIACION DE PRODUCTORES AGROPECUARIOS SIERRA NATURAL ANDINA</t>
        </is>
      </c>
      <c r="D1593" s="6" t="n">
        <v>2025</v>
      </c>
      <c r="F1593" t="inlineStr">
        <is>
          <t>PAC</t>
        </is>
      </c>
      <c r="G1593" s="4" t="n">
        <v>0</v>
      </c>
      <c r="H1593" s="4" t="n">
        <v>0</v>
      </c>
      <c r="I1593" s="4" t="n">
        <v>0</v>
      </c>
      <c r="J1593" s="4" t="n">
        <v>0</v>
      </c>
      <c r="K1593" s="4" t="n">
        <v>0</v>
      </c>
      <c r="L1593" s="3" t="n">
        <v>0</v>
      </c>
      <c r="M1593" s="3" t="n">
        <v>0</v>
      </c>
      <c r="N1593" s="3" t="n">
        <v>0</v>
      </c>
      <c r="O1593" s="4" t="n">
        <v>0</v>
      </c>
      <c r="P1593" s="4" t="n">
        <v>0</v>
      </c>
      <c r="Q1593" s="4" t="str"/>
      <c r="R1593" s="4" t="n">
        <v>0</v>
      </c>
      <c r="S1593" s="4" t="n">
        <v>0</v>
      </c>
      <c r="T1593" s="4" t="n">
        <v>0</v>
      </c>
      <c r="U1593" s="4" t="n">
        <v>0</v>
      </c>
      <c r="V1593" s="4" t="n">
        <v>1</v>
      </c>
    </row>
    <row r="1594">
      <c r="A1594" t="n">
        <v>202</v>
      </c>
      <c r="B1594" t="inlineStr">
        <is>
          <t>20600444540</t>
        </is>
      </c>
      <c r="C1594" t="inlineStr">
        <is>
          <t>ASOCIACIÓN DE PRODUCTORES LUCUMAY</t>
        </is>
      </c>
      <c r="D1594" s="6" t="n">
        <v>2018</v>
      </c>
      <c r="E1594" t="n">
        <v>1</v>
      </c>
      <c r="F1594" t="inlineStr">
        <is>
          <t>PAC</t>
        </is>
      </c>
      <c r="G1594" s="4" t="str"/>
      <c r="H1594" s="4" t="str"/>
      <c r="I1594" s="4" t="n">
        <v>24</v>
      </c>
      <c r="J1594" s="4" t="str"/>
      <c r="K1594" s="4" t="str"/>
      <c r="L1594" s="3" t="str"/>
      <c r="M1594" s="3" t="str"/>
      <c r="N1594" s="3" t="n">
        <v>0</v>
      </c>
      <c r="O1594" s="4" t="str"/>
      <c r="P1594" s="4" t="str"/>
      <c r="Q1594" s="4" t="str"/>
      <c r="R1594" s="4" t="str"/>
      <c r="S1594" s="4" t="str"/>
      <c r="T1594" s="4" t="str"/>
      <c r="U1594" s="4" t="str"/>
      <c r="V1594" s="4" t="n">
        <v>1</v>
      </c>
    </row>
    <row r="1595">
      <c r="A1595" t="n">
        <v>202</v>
      </c>
      <c r="B1595" t="inlineStr">
        <is>
          <t>20600444540</t>
        </is>
      </c>
      <c r="C1595" t="inlineStr">
        <is>
          <t>ASOCIACIÓN DE PRODUCTORES LUCUMAY</t>
        </is>
      </c>
      <c r="D1595" s="6" t="n">
        <v>2019</v>
      </c>
      <c r="F1595" t="inlineStr">
        <is>
          <t>PAC</t>
        </is>
      </c>
      <c r="G1595" s="4" t="n">
        <v>0</v>
      </c>
      <c r="H1595" s="4" t="n">
        <v>0</v>
      </c>
      <c r="I1595" s="4" t="n">
        <v>0</v>
      </c>
      <c r="J1595" s="4" t="str"/>
      <c r="K1595" s="4" t="str"/>
      <c r="L1595" s="3" t="n">
        <v>0</v>
      </c>
      <c r="M1595" s="3" t="n">
        <v>0</v>
      </c>
      <c r="N1595" s="3" t="n">
        <v>0</v>
      </c>
      <c r="O1595" s="4" t="str"/>
      <c r="P1595" s="4" t="str"/>
      <c r="Q1595" s="4" t="str"/>
      <c r="R1595" s="4" t="str"/>
      <c r="S1595" s="4" t="str"/>
      <c r="T1595" s="4" t="str"/>
      <c r="U1595" s="4" t="str"/>
      <c r="V1595" s="4" t="n">
        <v>1</v>
      </c>
    </row>
    <row r="1596">
      <c r="A1596" t="n">
        <v>202</v>
      </c>
      <c r="B1596" t="inlineStr">
        <is>
          <t>20600444540</t>
        </is>
      </c>
      <c r="C1596" t="inlineStr">
        <is>
          <t>ASOCIACIÓN DE PRODUCTORES LUCUMAY</t>
        </is>
      </c>
      <c r="D1596" s="6" t="n">
        <v>2020</v>
      </c>
      <c r="F1596" t="inlineStr">
        <is>
          <t>PAC</t>
        </is>
      </c>
      <c r="G1596" s="4" t="n">
        <v>0</v>
      </c>
      <c r="H1596" s="4" t="n">
        <v>0</v>
      </c>
      <c r="I1596" s="4" t="n">
        <v>0</v>
      </c>
      <c r="J1596" s="4" t="n">
        <v>0</v>
      </c>
      <c r="K1596" s="4" t="n">
        <v>0</v>
      </c>
      <c r="L1596" s="3" t="n">
        <v>0</v>
      </c>
      <c r="M1596" s="3" t="n">
        <v>0</v>
      </c>
      <c r="N1596" s="3" t="n">
        <v>0</v>
      </c>
      <c r="O1596" s="4" t="str"/>
      <c r="P1596" s="4" t="str"/>
      <c r="Q1596" s="4" t="str"/>
      <c r="R1596" s="4" t="str"/>
      <c r="S1596" s="4" t="str"/>
      <c r="T1596" s="4" t="str"/>
      <c r="U1596" s="4" t="str"/>
      <c r="V1596" s="4" t="n">
        <v>1</v>
      </c>
    </row>
    <row r="1597">
      <c r="A1597" t="n">
        <v>202</v>
      </c>
      <c r="B1597" t="inlineStr">
        <is>
          <t>20600444540</t>
        </is>
      </c>
      <c r="C1597" t="inlineStr">
        <is>
          <t>ASOCIACIÓN DE PRODUCTORES LUCUMAY</t>
        </is>
      </c>
      <c r="D1597" s="6" t="n">
        <v>2021</v>
      </c>
      <c r="F1597" t="inlineStr">
        <is>
          <t>PAC</t>
        </is>
      </c>
      <c r="G1597" s="4" t="n">
        <v>0</v>
      </c>
      <c r="H1597" s="4" t="n">
        <v>0</v>
      </c>
      <c r="I1597" s="4" t="n">
        <v>0</v>
      </c>
      <c r="J1597" s="4" t="n">
        <v>0</v>
      </c>
      <c r="K1597" s="4" t="n">
        <v>0</v>
      </c>
      <c r="L1597" s="3" t="n">
        <v>0</v>
      </c>
      <c r="M1597" s="3" t="n">
        <v>0</v>
      </c>
      <c r="N1597" s="3" t="n">
        <v>0</v>
      </c>
      <c r="O1597" s="4" t="str"/>
      <c r="P1597" s="4" t="str"/>
      <c r="Q1597" s="4" t="str"/>
      <c r="R1597" s="4" t="str"/>
      <c r="S1597" s="4" t="str"/>
      <c r="T1597" s="4" t="str"/>
      <c r="U1597" s="4" t="str"/>
      <c r="V1597" s="4" t="n">
        <v>1</v>
      </c>
    </row>
    <row r="1598">
      <c r="A1598" t="n">
        <v>202</v>
      </c>
      <c r="B1598" t="inlineStr">
        <is>
          <t>20600444540</t>
        </is>
      </c>
      <c r="C1598" t="inlineStr">
        <is>
          <t>ASOCIACIÓN DE PRODUCTORES LUCUMAY</t>
        </is>
      </c>
      <c r="D1598" s="6" t="n">
        <v>2022</v>
      </c>
      <c r="F1598" t="inlineStr">
        <is>
          <t>PAC</t>
        </is>
      </c>
      <c r="G1598" s="4" t="n">
        <v>0</v>
      </c>
      <c r="H1598" s="4" t="n">
        <v>0</v>
      </c>
      <c r="I1598" s="4" t="n">
        <v>0</v>
      </c>
      <c r="J1598" s="4" t="n">
        <v>0</v>
      </c>
      <c r="K1598" s="4" t="n">
        <v>0</v>
      </c>
      <c r="L1598" s="3" t="n">
        <v>0</v>
      </c>
      <c r="M1598" s="3" t="n">
        <v>0</v>
      </c>
      <c r="N1598" s="3" t="n">
        <v>0</v>
      </c>
      <c r="O1598" s="4" t="str"/>
      <c r="P1598" s="4" t="str"/>
      <c r="Q1598" s="4" t="str"/>
      <c r="R1598" s="4" t="str"/>
      <c r="S1598" s="4" t="str"/>
      <c r="T1598" s="4" t="str"/>
      <c r="U1598" s="4" t="str"/>
      <c r="V1598" s="4" t="n">
        <v>1</v>
      </c>
    </row>
    <row r="1599">
      <c r="A1599" t="n">
        <v>202</v>
      </c>
      <c r="B1599" t="inlineStr">
        <is>
          <t>20600444540</t>
        </is>
      </c>
      <c r="C1599" t="inlineStr">
        <is>
          <t>ASOCIACIÓN DE PRODUCTORES LUCUMAY</t>
        </is>
      </c>
      <c r="D1599" s="6" t="n">
        <v>2023</v>
      </c>
      <c r="F1599" t="inlineStr">
        <is>
          <t>PAC</t>
        </is>
      </c>
      <c r="G1599" s="4" t="n">
        <v>0</v>
      </c>
      <c r="H1599" s="4" t="n">
        <v>0</v>
      </c>
      <c r="I1599" s="4" t="n">
        <v>0</v>
      </c>
      <c r="J1599" s="4" t="n">
        <v>0</v>
      </c>
      <c r="K1599" s="4" t="n">
        <v>0</v>
      </c>
      <c r="L1599" s="3" t="n">
        <v>0</v>
      </c>
      <c r="M1599" s="3" t="n">
        <v>0</v>
      </c>
      <c r="N1599" s="3" t="n">
        <v>0</v>
      </c>
      <c r="O1599" s="4" t="n">
        <v>0</v>
      </c>
      <c r="P1599" s="4" t="n">
        <v>0</v>
      </c>
      <c r="Q1599" s="4" t="n">
        <v>0</v>
      </c>
      <c r="R1599" s="4" t="n">
        <v>0</v>
      </c>
      <c r="S1599" s="4" t="n">
        <v>0</v>
      </c>
      <c r="T1599" s="4" t="n">
        <v>0</v>
      </c>
      <c r="U1599" s="4" t="n">
        <v>0</v>
      </c>
      <c r="V1599" s="4" t="n">
        <v>1</v>
      </c>
    </row>
    <row r="1600">
      <c r="A1600" t="n">
        <v>202</v>
      </c>
      <c r="B1600" t="inlineStr">
        <is>
          <t>20600444540</t>
        </is>
      </c>
      <c r="C1600" t="inlineStr">
        <is>
          <t>ASOCIACIÓN DE PRODUCTORES LUCUMAY</t>
        </is>
      </c>
      <c r="D1600" s="6" t="n">
        <v>2024</v>
      </c>
      <c r="F1600" t="inlineStr">
        <is>
          <t>PAC</t>
        </is>
      </c>
      <c r="G1600" s="4" t="n">
        <v>0</v>
      </c>
      <c r="H1600" s="4" t="n">
        <v>0</v>
      </c>
      <c r="I1600" s="4" t="n">
        <v>0</v>
      </c>
      <c r="J1600" s="4" t="n">
        <v>0</v>
      </c>
      <c r="K1600" s="4" t="n">
        <v>0</v>
      </c>
      <c r="L1600" s="3" t="n">
        <v>0</v>
      </c>
      <c r="M1600" s="3" t="n">
        <v>0</v>
      </c>
      <c r="N1600" s="3" t="n">
        <v>0</v>
      </c>
      <c r="O1600" s="4" t="n">
        <v>0</v>
      </c>
      <c r="P1600" s="4" t="n">
        <v>0</v>
      </c>
      <c r="Q1600" s="4" t="str"/>
      <c r="R1600" s="4" t="n">
        <v>0</v>
      </c>
      <c r="S1600" s="4" t="n">
        <v>0</v>
      </c>
      <c r="T1600" s="4" t="n">
        <v>0</v>
      </c>
      <c r="U1600" s="4" t="n">
        <v>0</v>
      </c>
      <c r="V1600" s="4" t="n">
        <v>1</v>
      </c>
    </row>
    <row r="1601">
      <c r="A1601" t="n">
        <v>202</v>
      </c>
      <c r="B1601" t="inlineStr">
        <is>
          <t>20600444540</t>
        </is>
      </c>
      <c r="C1601" t="inlineStr">
        <is>
          <t>ASOCIACIÓN DE PRODUCTORES LUCUMAY</t>
        </is>
      </c>
      <c r="D1601" s="6" t="n">
        <v>2025</v>
      </c>
      <c r="F1601" t="inlineStr">
        <is>
          <t>PAC</t>
        </is>
      </c>
      <c r="G1601" s="4" t="n">
        <v>0</v>
      </c>
      <c r="H1601" s="4" t="n">
        <v>0</v>
      </c>
      <c r="I1601" s="4" t="n">
        <v>0</v>
      </c>
      <c r="J1601" s="4" t="n">
        <v>0</v>
      </c>
      <c r="K1601" s="4" t="n">
        <v>0</v>
      </c>
      <c r="L1601" s="3" t="n">
        <v>0</v>
      </c>
      <c r="M1601" s="3" t="n">
        <v>0</v>
      </c>
      <c r="N1601" s="3" t="n">
        <v>0</v>
      </c>
      <c r="O1601" s="4" t="n">
        <v>0</v>
      </c>
      <c r="P1601" s="4" t="n">
        <v>0</v>
      </c>
      <c r="Q1601" s="4" t="str"/>
      <c r="R1601" s="4" t="n">
        <v>0</v>
      </c>
      <c r="S1601" s="4" t="n">
        <v>0</v>
      </c>
      <c r="T1601" s="4" t="n">
        <v>0</v>
      </c>
      <c r="U1601" s="4" t="n">
        <v>0</v>
      </c>
      <c r="V1601" s="4" t="n">
        <v>1</v>
      </c>
    </row>
    <row r="1602">
      <c r="A1602" t="n">
        <v>203</v>
      </c>
      <c r="B1602" t="inlineStr">
        <is>
          <t>20601209811</t>
        </is>
      </c>
      <c r="C1602" t="inlineStr">
        <is>
          <t>ASOCIACIÓNES PRODUCTORES AGROPECUARIOS Y DESTILADOS NUEVO HORIZONTE HUALLANCHI- APROAGRHU Y PRODUCTORES AGROPECUARIOS SEMBRANDO EL FUTURO EN SANTIAGO DE TUNA DE LA REGION LIMA</t>
        </is>
      </c>
      <c r="D1602" s="6" t="n">
        <v>2018</v>
      </c>
      <c r="F1602" t="inlineStr">
        <is>
          <t>PAC</t>
        </is>
      </c>
      <c r="G1602" s="4" t="str"/>
      <c r="H1602" s="4" t="str"/>
      <c r="I1602" s="4" t="n">
        <v>0</v>
      </c>
      <c r="J1602" s="4" t="str"/>
      <c r="K1602" s="4" t="str"/>
      <c r="L1602" s="3" t="str"/>
      <c r="M1602" s="3" t="str"/>
      <c r="N1602" s="3" t="n">
        <v>0</v>
      </c>
      <c r="O1602" s="4" t="str"/>
      <c r="P1602" s="4" t="str"/>
      <c r="Q1602" s="4" t="str"/>
      <c r="R1602" s="4" t="str"/>
      <c r="S1602" s="4" t="str"/>
      <c r="T1602" s="4" t="str"/>
      <c r="U1602" s="4" t="str"/>
      <c r="V1602" s="4" t="n">
        <v>1</v>
      </c>
    </row>
    <row r="1603">
      <c r="A1603" t="n">
        <v>203</v>
      </c>
      <c r="B1603" t="inlineStr">
        <is>
          <t>20601209811</t>
        </is>
      </c>
      <c r="C1603" t="inlineStr">
        <is>
          <t>ASOCIACIÓNES PRODUCTORES AGROPECUARIOS Y DESTILADOS NUEVO HORIZONTE HUALLANCHI- APROAGRHU Y PRODUCTORES AGROPECUARIOS SEMBRANDO EL FUTURO EN SANTIAGO DE TUNA DE LA REGION LIMA</t>
        </is>
      </c>
      <c r="D1603" s="6" t="n">
        <v>2019</v>
      </c>
      <c r="E1603" t="n">
        <v>1</v>
      </c>
      <c r="F1603" t="inlineStr">
        <is>
          <t>PAC</t>
        </is>
      </c>
      <c r="G1603" s="4" t="n">
        <v>25</v>
      </c>
      <c r="H1603" s="4" t="n">
        <v>5</v>
      </c>
      <c r="I1603" s="4" t="n">
        <v>30</v>
      </c>
      <c r="J1603" s="4" t="str"/>
      <c r="K1603" s="4" t="str"/>
      <c r="L1603" s="3" t="n">
        <v>0</v>
      </c>
      <c r="M1603" s="3" t="n">
        <v>0</v>
      </c>
      <c r="N1603" s="3" t="n">
        <v>0</v>
      </c>
      <c r="O1603" s="4" t="str"/>
      <c r="P1603" s="4" t="str"/>
      <c r="Q1603" s="4" t="str"/>
      <c r="R1603" s="4" t="str"/>
      <c r="S1603" s="4" t="str"/>
      <c r="T1603" s="4" t="str"/>
      <c r="U1603" s="4" t="str"/>
      <c r="V1603" s="4" t="n">
        <v>1</v>
      </c>
    </row>
    <row r="1604">
      <c r="A1604" t="n">
        <v>203</v>
      </c>
      <c r="B1604" t="inlineStr">
        <is>
          <t>20601209811</t>
        </is>
      </c>
      <c r="C1604" t="inlineStr">
        <is>
          <t>ASOCIACIÓNES PRODUCTORES AGROPECUARIOS Y DESTILADOS NUEVO HORIZONTE HUALLANCHI- APROAGRHU Y PRODUCTORES AGROPECUARIOS SEMBRANDO EL FUTURO EN SANTIAGO DE TUNA DE LA REGION LIMA</t>
        </is>
      </c>
      <c r="D1604" s="6" t="n">
        <v>2020</v>
      </c>
      <c r="E1604" t="n">
        <v>1</v>
      </c>
      <c r="F1604" t="inlineStr">
        <is>
          <t>PAC</t>
        </is>
      </c>
      <c r="G1604" s="4" t="n">
        <v>27</v>
      </c>
      <c r="H1604" s="4" t="n">
        <v>3</v>
      </c>
      <c r="I1604" s="4" t="n">
        <v>30</v>
      </c>
      <c r="J1604" s="4" t="n">
        <v>0</v>
      </c>
      <c r="K1604" s="4" t="n">
        <v>0</v>
      </c>
      <c r="L1604" s="3" t="n">
        <v>0</v>
      </c>
      <c r="M1604" s="3" t="n">
        <v>0</v>
      </c>
      <c r="N1604" s="3" t="n">
        <v>0</v>
      </c>
      <c r="O1604" s="4" t="str"/>
      <c r="P1604" s="4" t="str"/>
      <c r="Q1604" s="4" t="str"/>
      <c r="R1604" s="4" t="str"/>
      <c r="S1604" s="4" t="str"/>
      <c r="T1604" s="4" t="str"/>
      <c r="U1604" s="4" t="str"/>
      <c r="V1604" s="4" t="n">
        <v>1</v>
      </c>
    </row>
    <row r="1605">
      <c r="A1605" t="n">
        <v>203</v>
      </c>
      <c r="B1605" t="inlineStr">
        <is>
          <t>20601209811</t>
        </is>
      </c>
      <c r="C1605" t="inlineStr">
        <is>
          <t>ASOCIACIÓNES PRODUCTORES AGROPECUARIOS Y DESTILADOS NUEVO HORIZONTE HUALLANCHI- APROAGRHU Y PRODUCTORES AGROPECUARIOS SEMBRANDO EL FUTURO EN SANTIAGO DE TUNA DE LA REGION LIMA</t>
        </is>
      </c>
      <c r="D1605" s="6" t="n">
        <v>2021</v>
      </c>
      <c r="F1605" t="inlineStr">
        <is>
          <t>PAC</t>
        </is>
      </c>
      <c r="G1605" s="4" t="n">
        <v>0</v>
      </c>
      <c r="H1605" s="4" t="n">
        <v>0</v>
      </c>
      <c r="I1605" s="4" t="n">
        <v>0</v>
      </c>
      <c r="J1605" s="4" t="n">
        <v>0</v>
      </c>
      <c r="K1605" s="4" t="n">
        <v>0</v>
      </c>
      <c r="L1605" s="3" t="n">
        <v>0</v>
      </c>
      <c r="M1605" s="3" t="n">
        <v>0</v>
      </c>
      <c r="N1605" s="3" t="n">
        <v>0</v>
      </c>
      <c r="O1605" s="4" t="str"/>
      <c r="P1605" s="4" t="str"/>
      <c r="Q1605" s="4" t="str"/>
      <c r="R1605" s="4" t="str"/>
      <c r="S1605" s="4" t="str"/>
      <c r="T1605" s="4" t="str"/>
      <c r="U1605" s="4" t="str"/>
      <c r="V1605" s="4" t="n">
        <v>1</v>
      </c>
    </row>
    <row r="1606">
      <c r="A1606" t="n">
        <v>203</v>
      </c>
      <c r="B1606" t="inlineStr">
        <is>
          <t>20601209811</t>
        </is>
      </c>
      <c r="C1606" t="inlineStr">
        <is>
          <t>ASOCIACIÓNES PRODUCTORES AGROPECUARIOS Y DESTILADOS NUEVO HORIZONTE HUALLANCHI- APROAGRHU Y PRODUCTORES AGROPECUARIOS SEMBRANDO EL FUTURO EN SANTIAGO DE TUNA DE LA REGION LIMA</t>
        </is>
      </c>
      <c r="D1606" s="6" t="n">
        <v>2022</v>
      </c>
      <c r="F1606" t="inlineStr">
        <is>
          <t>PAC</t>
        </is>
      </c>
      <c r="G1606" s="4" t="n">
        <v>0</v>
      </c>
      <c r="H1606" s="4" t="n">
        <v>0</v>
      </c>
      <c r="I1606" s="4" t="n">
        <v>0</v>
      </c>
      <c r="J1606" s="4" t="n">
        <v>0</v>
      </c>
      <c r="K1606" s="4" t="n">
        <v>0</v>
      </c>
      <c r="L1606" s="3" t="n">
        <v>0</v>
      </c>
      <c r="M1606" s="3" t="n">
        <v>0</v>
      </c>
      <c r="N1606" s="3" t="n">
        <v>0</v>
      </c>
      <c r="O1606" s="4" t="str"/>
      <c r="P1606" s="4" t="str"/>
      <c r="Q1606" s="4" t="str"/>
      <c r="R1606" s="4" t="str"/>
      <c r="S1606" s="4" t="str"/>
      <c r="T1606" s="4" t="str"/>
      <c r="U1606" s="4" t="str"/>
      <c r="V1606" s="4" t="n">
        <v>1</v>
      </c>
    </row>
    <row r="1607">
      <c r="A1607" t="n">
        <v>203</v>
      </c>
      <c r="B1607" t="inlineStr">
        <is>
          <t>20601209811</t>
        </is>
      </c>
      <c r="C1607" t="inlineStr">
        <is>
          <t>ASOCIACIÓNES PRODUCTORES AGROPECUARIOS Y DESTILADOS NUEVO HORIZONTE HUALLANCHI- APROAGRHU Y PRODUCTORES AGROPECUARIOS SEMBRANDO EL FUTURO EN SANTIAGO DE TUNA DE LA REGION LIMA</t>
        </is>
      </c>
      <c r="D1607" s="6" t="n">
        <v>2023</v>
      </c>
      <c r="F1607" t="inlineStr">
        <is>
          <t>PAC</t>
        </is>
      </c>
      <c r="G1607" s="4" t="n">
        <v>0</v>
      </c>
      <c r="H1607" s="4" t="n">
        <v>0</v>
      </c>
      <c r="I1607" s="4" t="n">
        <v>0</v>
      </c>
      <c r="J1607" s="4" t="n">
        <v>0</v>
      </c>
      <c r="K1607" s="4" t="n">
        <v>0</v>
      </c>
      <c r="L1607" s="3" t="n">
        <v>0</v>
      </c>
      <c r="M1607" s="3" t="n">
        <v>0</v>
      </c>
      <c r="N1607" s="3" t="n">
        <v>0</v>
      </c>
      <c r="O1607" s="4" t="n">
        <v>0</v>
      </c>
      <c r="P1607" s="4" t="n">
        <v>0</v>
      </c>
      <c r="Q1607" s="4" t="n">
        <v>0</v>
      </c>
      <c r="R1607" s="4" t="n">
        <v>0</v>
      </c>
      <c r="S1607" s="4" t="n">
        <v>0</v>
      </c>
      <c r="T1607" s="4" t="n">
        <v>0</v>
      </c>
      <c r="U1607" s="4" t="n">
        <v>0</v>
      </c>
      <c r="V1607" s="4" t="n">
        <v>1</v>
      </c>
    </row>
    <row r="1608">
      <c r="A1608" t="n">
        <v>203</v>
      </c>
      <c r="B1608" t="inlineStr">
        <is>
          <t>20601209811</t>
        </is>
      </c>
      <c r="C1608" t="inlineStr">
        <is>
          <t>ASOCIACIÓNES PRODUCTORES AGROPECUARIOS Y DESTILADOS NUEVO HORIZONTE HUALLANCHI- APROAGRHU Y PRODUCTORES AGROPECUARIOS SEMBRANDO EL FUTURO EN SANTIAGO DE TUNA DE LA REGION LIMA</t>
        </is>
      </c>
      <c r="D1608" s="6" t="n">
        <v>2024</v>
      </c>
      <c r="F1608" t="inlineStr">
        <is>
          <t>PAC</t>
        </is>
      </c>
      <c r="G1608" s="4" t="n">
        <v>0</v>
      </c>
      <c r="H1608" s="4" t="n">
        <v>0</v>
      </c>
      <c r="I1608" s="4" t="n">
        <v>0</v>
      </c>
      <c r="J1608" s="4" t="n">
        <v>0</v>
      </c>
      <c r="K1608" s="4" t="n">
        <v>0</v>
      </c>
      <c r="L1608" s="3" t="n">
        <v>0</v>
      </c>
      <c r="M1608" s="3" t="n">
        <v>0</v>
      </c>
      <c r="N1608" s="3" t="n">
        <v>0</v>
      </c>
      <c r="O1608" s="4" t="n">
        <v>0</v>
      </c>
      <c r="P1608" s="4" t="n">
        <v>0</v>
      </c>
      <c r="Q1608" s="4" t="str"/>
      <c r="R1608" s="4" t="n">
        <v>0</v>
      </c>
      <c r="S1608" s="4" t="n">
        <v>0</v>
      </c>
      <c r="T1608" s="4" t="n">
        <v>0</v>
      </c>
      <c r="U1608" s="4" t="n">
        <v>0</v>
      </c>
      <c r="V1608" s="4" t="n">
        <v>1</v>
      </c>
    </row>
    <row r="1609">
      <c r="A1609" t="n">
        <v>203</v>
      </c>
      <c r="B1609" t="inlineStr">
        <is>
          <t>20601209811</t>
        </is>
      </c>
      <c r="C1609" t="inlineStr">
        <is>
          <t>ASOCIACIÓNES PRODUCTORES AGROPECUARIOS Y DESTILADOS NUEVO HORIZONTE HUALLANCHI- APROAGRHU Y PRODUCTORES AGROPECUARIOS SEMBRANDO EL FUTURO EN SANTIAGO DE TUNA DE LA REGION LIMA</t>
        </is>
      </c>
      <c r="D1609" s="6" t="n">
        <v>2025</v>
      </c>
      <c r="F1609" t="inlineStr">
        <is>
          <t>PAC</t>
        </is>
      </c>
      <c r="G1609" s="4" t="n">
        <v>0</v>
      </c>
      <c r="H1609" s="4" t="n">
        <v>0</v>
      </c>
      <c r="I1609" s="4" t="n">
        <v>0</v>
      </c>
      <c r="J1609" s="4" t="n">
        <v>0</v>
      </c>
      <c r="K1609" s="4" t="n">
        <v>0</v>
      </c>
      <c r="L1609" s="3" t="n">
        <v>0</v>
      </c>
      <c r="M1609" s="3" t="n">
        <v>0</v>
      </c>
      <c r="N1609" s="3" t="n">
        <v>0</v>
      </c>
      <c r="O1609" s="4" t="n">
        <v>0</v>
      </c>
      <c r="P1609" s="4" t="n">
        <v>0</v>
      </c>
      <c r="Q1609" s="4" t="str"/>
      <c r="R1609" s="4" t="n">
        <v>0</v>
      </c>
      <c r="S1609" s="4" t="n">
        <v>0</v>
      </c>
      <c r="T1609" s="4" t="n">
        <v>0</v>
      </c>
      <c r="U1609" s="4" t="n">
        <v>0</v>
      </c>
      <c r="V1609" s="4" t="n">
        <v>1</v>
      </c>
    </row>
    <row r="1610">
      <c r="A1610" t="n">
        <v>204</v>
      </c>
      <c r="B1610" t="inlineStr">
        <is>
          <t>20521131218</t>
        </is>
      </c>
      <c r="C1610" t="inlineStr">
        <is>
          <t>ASOCIACION DE PRODUCTORES DE TUNA Y COCHINILLA- APROTYC</t>
        </is>
      </c>
      <c r="D1610" s="6" t="n">
        <v>2018</v>
      </c>
      <c r="E1610" t="n">
        <v>1</v>
      </c>
      <c r="F1610" t="inlineStr">
        <is>
          <t>PAC</t>
        </is>
      </c>
      <c r="G1610" s="4" t="str"/>
      <c r="H1610" s="4" t="str"/>
      <c r="I1610" s="4" t="n">
        <v>30</v>
      </c>
      <c r="J1610" s="4" t="str"/>
      <c r="K1610" s="4" t="str"/>
      <c r="L1610" s="3" t="str"/>
      <c r="M1610" s="3" t="str"/>
      <c r="N1610" s="3" t="n">
        <v>0</v>
      </c>
      <c r="O1610" s="4" t="str"/>
      <c r="P1610" s="4" t="str"/>
      <c r="Q1610" s="4" t="str"/>
      <c r="R1610" s="4" t="str"/>
      <c r="S1610" s="4" t="str"/>
      <c r="T1610" s="4" t="str"/>
      <c r="U1610" s="4" t="str"/>
      <c r="V1610" s="4" t="n">
        <v>1</v>
      </c>
    </row>
    <row r="1611">
      <c r="A1611" t="n">
        <v>204</v>
      </c>
      <c r="B1611" t="inlineStr">
        <is>
          <t>20521131218</t>
        </is>
      </c>
      <c r="C1611" t="inlineStr">
        <is>
          <t>ASOCIACION DE PRODUCTORES DE TUNA Y COCHINILLA- APROTYC</t>
        </is>
      </c>
      <c r="D1611" s="6" t="n">
        <v>2019</v>
      </c>
      <c r="F1611" t="inlineStr">
        <is>
          <t>PAC</t>
        </is>
      </c>
      <c r="G1611" s="4" t="n">
        <v>0</v>
      </c>
      <c r="H1611" s="4" t="n">
        <v>0</v>
      </c>
      <c r="I1611" s="4" t="n">
        <v>0</v>
      </c>
      <c r="J1611" s="4" t="str"/>
      <c r="K1611" s="4" t="str"/>
      <c r="L1611" s="3" t="n">
        <v>0</v>
      </c>
      <c r="M1611" s="3" t="n">
        <v>0</v>
      </c>
      <c r="N1611" s="3" t="n">
        <v>0</v>
      </c>
      <c r="O1611" s="4" t="str"/>
      <c r="P1611" s="4" t="str"/>
      <c r="Q1611" s="4" t="str"/>
      <c r="R1611" s="4" t="str"/>
      <c r="S1611" s="4" t="str"/>
      <c r="T1611" s="4" t="str"/>
      <c r="U1611" s="4" t="str"/>
      <c r="V1611" s="4" t="n">
        <v>1</v>
      </c>
    </row>
    <row r="1612">
      <c r="A1612" t="n">
        <v>204</v>
      </c>
      <c r="B1612" t="inlineStr">
        <is>
          <t>20521131218</t>
        </is>
      </c>
      <c r="C1612" t="inlineStr">
        <is>
          <t>ASOCIACION DE PRODUCTORES DE TUNA Y COCHINILLA- APROTYC</t>
        </is>
      </c>
      <c r="D1612" s="6" t="n">
        <v>2020</v>
      </c>
      <c r="F1612" t="inlineStr">
        <is>
          <t>PAC</t>
        </is>
      </c>
      <c r="G1612" s="4" t="n">
        <v>0</v>
      </c>
      <c r="H1612" s="4" t="n">
        <v>0</v>
      </c>
      <c r="I1612" s="4" t="n">
        <v>0</v>
      </c>
      <c r="J1612" s="4" t="n">
        <v>0</v>
      </c>
      <c r="K1612" s="4" t="n">
        <v>0</v>
      </c>
      <c r="L1612" s="3" t="n">
        <v>0</v>
      </c>
      <c r="M1612" s="3" t="n">
        <v>0</v>
      </c>
      <c r="N1612" s="3" t="n">
        <v>0</v>
      </c>
      <c r="O1612" s="4" t="str"/>
      <c r="P1612" s="4" t="str"/>
      <c r="Q1612" s="4" t="str"/>
      <c r="R1612" s="4" t="str"/>
      <c r="S1612" s="4" t="str"/>
      <c r="T1612" s="4" t="str"/>
      <c r="U1612" s="4" t="str"/>
      <c r="V1612" s="4" t="n">
        <v>1</v>
      </c>
    </row>
    <row r="1613">
      <c r="A1613" t="n">
        <v>204</v>
      </c>
      <c r="B1613" t="inlineStr">
        <is>
          <t>20521131218</t>
        </is>
      </c>
      <c r="C1613" t="inlineStr">
        <is>
          <t>ASOCIACION DE PRODUCTORES DE TUNA Y COCHINILLA- APROTYC</t>
        </is>
      </c>
      <c r="D1613" s="6" t="n">
        <v>2021</v>
      </c>
      <c r="F1613" t="inlineStr">
        <is>
          <t>PAC</t>
        </is>
      </c>
      <c r="G1613" s="4" t="n">
        <v>0</v>
      </c>
      <c r="H1613" s="4" t="n">
        <v>0</v>
      </c>
      <c r="I1613" s="4" t="n">
        <v>0</v>
      </c>
      <c r="J1613" s="4" t="n">
        <v>0</v>
      </c>
      <c r="K1613" s="4" t="n">
        <v>0</v>
      </c>
      <c r="L1613" s="3" t="n">
        <v>0</v>
      </c>
      <c r="M1613" s="3" t="n">
        <v>0</v>
      </c>
      <c r="N1613" s="3" t="n">
        <v>0</v>
      </c>
      <c r="O1613" s="4" t="str"/>
      <c r="P1613" s="4" t="str"/>
      <c r="Q1613" s="4" t="str"/>
      <c r="R1613" s="4" t="str"/>
      <c r="S1613" s="4" t="str"/>
      <c r="T1613" s="4" t="str"/>
      <c r="U1613" s="4" t="str"/>
      <c r="V1613" s="4" t="n">
        <v>1</v>
      </c>
    </row>
    <row r="1614">
      <c r="A1614" t="n">
        <v>204</v>
      </c>
      <c r="B1614" t="inlineStr">
        <is>
          <t>20521131218</t>
        </is>
      </c>
      <c r="C1614" t="inlineStr">
        <is>
          <t>ASOCIACION DE PRODUCTORES DE TUNA Y COCHINILLA- APROTYC</t>
        </is>
      </c>
      <c r="D1614" s="6" t="n">
        <v>2022</v>
      </c>
      <c r="F1614" t="inlineStr">
        <is>
          <t>PAC</t>
        </is>
      </c>
      <c r="G1614" s="4" t="n">
        <v>0</v>
      </c>
      <c r="H1614" s="4" t="n">
        <v>0</v>
      </c>
      <c r="I1614" s="4" t="n">
        <v>0</v>
      </c>
      <c r="J1614" s="4" t="n">
        <v>0</v>
      </c>
      <c r="K1614" s="4" t="n">
        <v>0</v>
      </c>
      <c r="L1614" s="3" t="n">
        <v>0</v>
      </c>
      <c r="M1614" s="3" t="n">
        <v>0</v>
      </c>
      <c r="N1614" s="3" t="n">
        <v>0</v>
      </c>
      <c r="O1614" s="4" t="str"/>
      <c r="P1614" s="4" t="str"/>
      <c r="Q1614" s="4" t="str"/>
      <c r="R1614" s="4" t="str"/>
      <c r="S1614" s="4" t="str"/>
      <c r="T1614" s="4" t="str"/>
      <c r="U1614" s="4" t="str"/>
      <c r="V1614" s="4" t="n">
        <v>1</v>
      </c>
    </row>
    <row r="1615">
      <c r="A1615" t="n">
        <v>204</v>
      </c>
      <c r="B1615" t="inlineStr">
        <is>
          <t>20521131218</t>
        </is>
      </c>
      <c r="C1615" t="inlineStr">
        <is>
          <t>ASOCIACION DE PRODUCTORES DE TUNA Y COCHINILLA- APROTYC</t>
        </is>
      </c>
      <c r="D1615" s="6" t="n">
        <v>2023</v>
      </c>
      <c r="F1615" t="inlineStr">
        <is>
          <t>PAC</t>
        </is>
      </c>
      <c r="G1615" s="4" t="n">
        <v>0</v>
      </c>
      <c r="H1615" s="4" t="n">
        <v>0</v>
      </c>
      <c r="I1615" s="4" t="n">
        <v>0</v>
      </c>
      <c r="J1615" s="4" t="n">
        <v>0</v>
      </c>
      <c r="K1615" s="4" t="n">
        <v>0</v>
      </c>
      <c r="L1615" s="3" t="n">
        <v>0</v>
      </c>
      <c r="M1615" s="3" t="n">
        <v>0</v>
      </c>
      <c r="N1615" s="3" t="n">
        <v>0</v>
      </c>
      <c r="O1615" s="4" t="n">
        <v>0</v>
      </c>
      <c r="P1615" s="4" t="n">
        <v>0</v>
      </c>
      <c r="Q1615" s="4" t="n">
        <v>0</v>
      </c>
      <c r="R1615" s="4" t="n">
        <v>0</v>
      </c>
      <c r="S1615" s="4" t="n">
        <v>0</v>
      </c>
      <c r="T1615" s="4" t="n">
        <v>0</v>
      </c>
      <c r="U1615" s="4" t="n">
        <v>0</v>
      </c>
      <c r="V1615" s="4" t="n">
        <v>1</v>
      </c>
    </row>
    <row r="1616">
      <c r="A1616" t="n">
        <v>204</v>
      </c>
      <c r="B1616" t="inlineStr">
        <is>
          <t>20521131218</t>
        </is>
      </c>
      <c r="C1616" t="inlineStr">
        <is>
          <t>ASOCIACION DE PRODUCTORES DE TUNA Y COCHINILLA- APROTYC</t>
        </is>
      </c>
      <c r="D1616" s="6" t="n">
        <v>2024</v>
      </c>
      <c r="F1616" t="inlineStr">
        <is>
          <t>PAC</t>
        </is>
      </c>
      <c r="G1616" s="4" t="n">
        <v>0</v>
      </c>
      <c r="H1616" s="4" t="n">
        <v>0</v>
      </c>
      <c r="I1616" s="4" t="n">
        <v>0</v>
      </c>
      <c r="J1616" s="4" t="n">
        <v>0</v>
      </c>
      <c r="K1616" s="4" t="n">
        <v>0</v>
      </c>
      <c r="L1616" s="3" t="n">
        <v>0</v>
      </c>
      <c r="M1616" s="3" t="n">
        <v>0</v>
      </c>
      <c r="N1616" s="3" t="n">
        <v>0</v>
      </c>
      <c r="O1616" s="4" t="n">
        <v>0</v>
      </c>
      <c r="P1616" s="4" t="n">
        <v>0</v>
      </c>
      <c r="Q1616" s="4" t="str"/>
      <c r="R1616" s="4" t="n">
        <v>0</v>
      </c>
      <c r="S1616" s="4" t="n">
        <v>0</v>
      </c>
      <c r="T1616" s="4" t="n">
        <v>0</v>
      </c>
      <c r="U1616" s="4" t="n">
        <v>0</v>
      </c>
      <c r="V1616" s="4" t="n">
        <v>1</v>
      </c>
    </row>
    <row r="1617">
      <c r="A1617" t="n">
        <v>204</v>
      </c>
      <c r="B1617" t="inlineStr">
        <is>
          <t>20521131218</t>
        </is>
      </c>
      <c r="C1617" t="inlineStr">
        <is>
          <t>ASOCIACION DE PRODUCTORES DE TUNA Y COCHINILLA- APROTYC</t>
        </is>
      </c>
      <c r="D1617" s="6" t="n">
        <v>2025</v>
      </c>
      <c r="F1617" t="inlineStr">
        <is>
          <t>PAC</t>
        </is>
      </c>
      <c r="G1617" s="4" t="n">
        <v>0</v>
      </c>
      <c r="H1617" s="4" t="n">
        <v>0</v>
      </c>
      <c r="I1617" s="4" t="n">
        <v>0</v>
      </c>
      <c r="J1617" s="4" t="n">
        <v>0</v>
      </c>
      <c r="K1617" s="4" t="n">
        <v>0</v>
      </c>
      <c r="L1617" s="3" t="n">
        <v>0</v>
      </c>
      <c r="M1617" s="3" t="n">
        <v>0</v>
      </c>
      <c r="N1617" s="3" t="n">
        <v>0</v>
      </c>
      <c r="O1617" s="4" t="n">
        <v>0</v>
      </c>
      <c r="P1617" s="4" t="n">
        <v>0</v>
      </c>
      <c r="Q1617" s="4" t="str"/>
      <c r="R1617" s="4" t="n">
        <v>0</v>
      </c>
      <c r="S1617" s="4" t="n">
        <v>0</v>
      </c>
      <c r="T1617" s="4" t="n">
        <v>0</v>
      </c>
      <c r="U1617" s="4" t="n">
        <v>0</v>
      </c>
      <c r="V1617" s="4" t="n">
        <v>1</v>
      </c>
    </row>
    <row r="1618">
      <c r="A1618" t="n">
        <v>205</v>
      </c>
      <c r="B1618" t="inlineStr">
        <is>
          <t>20528270434</t>
        </is>
      </c>
      <c r="C1618" t="inlineStr">
        <is>
          <t>ASOCIACION DE PRODUCTORES DE CAMU CAMU DE LA CUENCA DEL AMAZONAS, NAPO Y TIGRE - APROCCANT</t>
        </is>
      </c>
      <c r="D1618" s="6" t="n">
        <v>2018</v>
      </c>
      <c r="E1618" t="n">
        <v>1</v>
      </c>
      <c r="F1618" t="inlineStr">
        <is>
          <t>PAC</t>
        </is>
      </c>
      <c r="G1618" s="4" t="str"/>
      <c r="H1618" s="4" t="str"/>
      <c r="I1618" s="4" t="n">
        <v>86</v>
      </c>
      <c r="J1618" s="4" t="str"/>
      <c r="K1618" s="4" t="str"/>
      <c r="L1618" s="3" t="str"/>
      <c r="M1618" s="3" t="str"/>
      <c r="N1618" s="3" t="n">
        <v>0</v>
      </c>
      <c r="O1618" s="4" t="str"/>
      <c r="P1618" s="4" t="str"/>
      <c r="Q1618" s="4" t="str"/>
      <c r="R1618" s="4" t="str"/>
      <c r="S1618" s="4" t="str"/>
      <c r="T1618" s="4" t="str"/>
      <c r="U1618" s="4" t="str"/>
      <c r="V1618" s="4" t="n">
        <v>1</v>
      </c>
    </row>
    <row r="1619">
      <c r="A1619" t="n">
        <v>205</v>
      </c>
      <c r="B1619" t="inlineStr">
        <is>
          <t>20528270434</t>
        </is>
      </c>
      <c r="C1619" t="inlineStr">
        <is>
          <t>ASOCIACION DE PRODUCTORES DE CAMU CAMU DE LA CUENCA DEL AMAZONAS, NAPO Y TIGRE - APROCCANT</t>
        </is>
      </c>
      <c r="D1619" s="6" t="n">
        <v>2019</v>
      </c>
      <c r="E1619" t="n">
        <v>1</v>
      </c>
      <c r="F1619" t="inlineStr">
        <is>
          <t>PAC</t>
        </is>
      </c>
      <c r="G1619" s="4" t="n">
        <v>69</v>
      </c>
      <c r="H1619" s="4" t="n">
        <v>13</v>
      </c>
      <c r="I1619" s="4" t="n">
        <v>82</v>
      </c>
      <c r="J1619" s="4" t="str"/>
      <c r="K1619" s="4" t="str"/>
      <c r="L1619" s="3" t="n">
        <v>9437.5</v>
      </c>
      <c r="M1619" s="3" t="n">
        <v>0</v>
      </c>
      <c r="N1619" s="3" t="n">
        <v>9437.5</v>
      </c>
      <c r="O1619" s="4" t="str"/>
      <c r="P1619" s="4" t="str"/>
      <c r="Q1619" s="4" t="str"/>
      <c r="R1619" s="4" t="str"/>
      <c r="S1619" s="4" t="str"/>
      <c r="T1619" s="4" t="str"/>
      <c r="U1619" s="4" t="str"/>
      <c r="V1619" s="4" t="n">
        <v>1</v>
      </c>
    </row>
    <row r="1620">
      <c r="A1620" t="n">
        <v>205</v>
      </c>
      <c r="B1620" t="inlineStr">
        <is>
          <t>20528270434</t>
        </is>
      </c>
      <c r="C1620" t="inlineStr">
        <is>
          <t>ASOCIACION DE PRODUCTORES DE CAMU CAMU DE LA CUENCA DEL AMAZONAS, NAPO Y TIGRE - APROCCANT</t>
        </is>
      </c>
      <c r="D1620" s="6" t="n">
        <v>2020</v>
      </c>
      <c r="E1620" t="n">
        <v>1</v>
      </c>
      <c r="F1620" t="inlineStr">
        <is>
          <t>PAC</t>
        </is>
      </c>
      <c r="G1620" s="4" t="n">
        <v>69</v>
      </c>
      <c r="H1620" s="4" t="n">
        <v>13</v>
      </c>
      <c r="I1620" s="4" t="n">
        <v>82</v>
      </c>
      <c r="J1620" s="4" t="n">
        <v>0</v>
      </c>
      <c r="K1620" s="4" t="n">
        <v>0</v>
      </c>
      <c r="L1620" s="3" t="n">
        <v>20984</v>
      </c>
      <c r="M1620" s="3" t="n">
        <v>0</v>
      </c>
      <c r="N1620" s="3" t="n">
        <v>20984</v>
      </c>
      <c r="O1620" s="4" t="str"/>
      <c r="P1620" s="4" t="str"/>
      <c r="Q1620" s="4" t="str"/>
      <c r="R1620" s="4" t="str"/>
      <c r="S1620" s="4" t="str"/>
      <c r="T1620" s="4" t="str"/>
      <c r="U1620" s="4" t="str"/>
      <c r="V1620" s="4" t="n">
        <v>1</v>
      </c>
    </row>
    <row r="1621">
      <c r="A1621" t="n">
        <v>205</v>
      </c>
      <c r="B1621" t="inlineStr">
        <is>
          <t>20528270434</t>
        </is>
      </c>
      <c r="C1621" t="inlineStr">
        <is>
          <t>ASOCIACION DE PRODUCTORES DE CAMU CAMU DE LA CUENCA DEL AMAZONAS, NAPO Y TIGRE - APROCCANT</t>
        </is>
      </c>
      <c r="D1621" s="6" t="n">
        <v>2021</v>
      </c>
      <c r="E1621" t="n">
        <v>1</v>
      </c>
      <c r="F1621" t="inlineStr">
        <is>
          <t>PAC</t>
        </is>
      </c>
      <c r="G1621" s="4" t="n">
        <v>69</v>
      </c>
      <c r="H1621" s="4" t="n">
        <v>13</v>
      </c>
      <c r="I1621" s="4" t="n">
        <v>82</v>
      </c>
      <c r="J1621" s="4" t="n">
        <v>20</v>
      </c>
      <c r="K1621" s="4" t="n">
        <v>0</v>
      </c>
      <c r="L1621" s="3" t="n">
        <v>89252.5</v>
      </c>
      <c r="M1621" s="3" t="n">
        <v>0</v>
      </c>
      <c r="N1621" s="3" t="n">
        <v>89252.5</v>
      </c>
      <c r="O1621" s="4" t="str"/>
      <c r="P1621" s="4" t="str"/>
      <c r="Q1621" s="4" t="str"/>
      <c r="R1621" s="4" t="str"/>
      <c r="S1621" s="4" t="str"/>
      <c r="T1621" s="4" t="str"/>
      <c r="U1621" s="4" t="str"/>
      <c r="V1621" s="4" t="n">
        <v>1</v>
      </c>
    </row>
    <row r="1622">
      <c r="A1622" t="n">
        <v>205</v>
      </c>
      <c r="B1622" t="inlineStr">
        <is>
          <t>20528270434</t>
        </is>
      </c>
      <c r="C1622" t="inlineStr">
        <is>
          <t>ASOCIACION DE PRODUCTORES DE CAMU CAMU DE LA CUENCA DEL AMAZONAS, NAPO Y TIGRE - APROCCANT</t>
        </is>
      </c>
      <c r="D1622" s="6" t="n">
        <v>2022</v>
      </c>
      <c r="E1622" t="n">
        <v>1</v>
      </c>
      <c r="F1622" t="inlineStr">
        <is>
          <t>PAC</t>
        </is>
      </c>
      <c r="G1622" s="4" t="n">
        <v>69</v>
      </c>
      <c r="H1622" s="4" t="n">
        <v>13</v>
      </c>
      <c r="I1622" s="4" t="n">
        <v>82</v>
      </c>
      <c r="J1622" s="4" t="n">
        <v>14</v>
      </c>
      <c r="K1622" s="4" t="n">
        <v>1</v>
      </c>
      <c r="L1622" s="3" t="n">
        <v>18600</v>
      </c>
      <c r="M1622" s="3" t="n">
        <v>0</v>
      </c>
      <c r="N1622" s="3" t="n">
        <v>18600</v>
      </c>
      <c r="O1622" s="4" t="str"/>
      <c r="P1622" s="4" t="str"/>
      <c r="Q1622" s="4" t="str"/>
      <c r="R1622" s="4" t="str"/>
      <c r="S1622" s="4" t="str"/>
      <c r="T1622" s="4" t="str"/>
      <c r="U1622" s="4" t="str"/>
      <c r="V1622" s="4" t="n">
        <v>1</v>
      </c>
    </row>
    <row r="1623">
      <c r="A1623" t="n">
        <v>205</v>
      </c>
      <c r="B1623" t="inlineStr">
        <is>
          <t>20528270434</t>
        </is>
      </c>
      <c r="C1623" t="inlineStr">
        <is>
          <t>ASOCIACION DE PRODUCTORES DE CAMU CAMU DE LA CUENCA DEL AMAZONAS, NAPO Y TIGRE - APROCCANT</t>
        </is>
      </c>
      <c r="D1623" s="6" t="n">
        <v>2023</v>
      </c>
      <c r="F1623" t="inlineStr">
        <is>
          <t>PAC</t>
        </is>
      </c>
      <c r="G1623" s="4" t="n">
        <v>0</v>
      </c>
      <c r="H1623" s="4" t="n">
        <v>0</v>
      </c>
      <c r="I1623" s="4" t="n">
        <v>0</v>
      </c>
      <c r="J1623" s="4" t="n">
        <v>0</v>
      </c>
      <c r="K1623" s="4" t="n">
        <v>0</v>
      </c>
      <c r="L1623" s="3" t="n">
        <v>0</v>
      </c>
      <c r="M1623" s="3" t="n">
        <v>0</v>
      </c>
      <c r="N1623" s="3" t="n">
        <v>0</v>
      </c>
      <c r="O1623" s="4" t="n">
        <v>0</v>
      </c>
      <c r="P1623" s="4" t="n">
        <v>0</v>
      </c>
      <c r="Q1623" s="4" t="n">
        <v>0</v>
      </c>
      <c r="R1623" s="4" t="n">
        <v>0</v>
      </c>
      <c r="S1623" s="4" t="n">
        <v>0</v>
      </c>
      <c r="T1623" s="4" t="n">
        <v>0</v>
      </c>
      <c r="U1623" s="4" t="n">
        <v>0</v>
      </c>
      <c r="V1623" s="4" t="n">
        <v>1</v>
      </c>
    </row>
    <row r="1624">
      <c r="A1624" t="n">
        <v>205</v>
      </c>
      <c r="B1624" t="inlineStr">
        <is>
          <t>20528270434</t>
        </is>
      </c>
      <c r="C1624" t="inlineStr">
        <is>
          <t>ASOCIACION DE PRODUCTORES DE CAMU CAMU DE LA CUENCA DEL AMAZONAS, NAPO Y TIGRE - APROCCANT</t>
        </is>
      </c>
      <c r="D1624" s="6" t="n">
        <v>2024</v>
      </c>
      <c r="F1624" t="inlineStr">
        <is>
          <t>PAC</t>
        </is>
      </c>
      <c r="G1624" s="4" t="n">
        <v>0</v>
      </c>
      <c r="H1624" s="4" t="n">
        <v>0</v>
      </c>
      <c r="I1624" s="4" t="n">
        <v>0</v>
      </c>
      <c r="J1624" s="4" t="n">
        <v>0</v>
      </c>
      <c r="K1624" s="4" t="n">
        <v>0</v>
      </c>
      <c r="L1624" s="3" t="n">
        <v>0</v>
      </c>
      <c r="M1624" s="3" t="n">
        <v>0</v>
      </c>
      <c r="N1624" s="3" t="n">
        <v>0</v>
      </c>
      <c r="O1624" s="4" t="n">
        <v>0</v>
      </c>
      <c r="P1624" s="4" t="n">
        <v>0</v>
      </c>
      <c r="Q1624" s="4" t="str"/>
      <c r="R1624" s="4" t="n">
        <v>0</v>
      </c>
      <c r="S1624" s="4" t="n">
        <v>0</v>
      </c>
      <c r="T1624" s="4" t="n">
        <v>0</v>
      </c>
      <c r="U1624" s="4" t="n">
        <v>0</v>
      </c>
      <c r="V1624" s="4" t="n">
        <v>1</v>
      </c>
    </row>
    <row r="1625">
      <c r="A1625" t="n">
        <v>205</v>
      </c>
      <c r="B1625" t="inlineStr">
        <is>
          <t>20528270434</t>
        </is>
      </c>
      <c r="C1625" t="inlineStr">
        <is>
          <t>ASOCIACION DE PRODUCTORES DE CAMU CAMU DE LA CUENCA DEL AMAZONAS, NAPO Y TIGRE - APROCCANT</t>
        </is>
      </c>
      <c r="D1625" s="6" t="n">
        <v>2025</v>
      </c>
      <c r="F1625" t="inlineStr">
        <is>
          <t>PAC</t>
        </is>
      </c>
      <c r="G1625" s="4" t="n">
        <v>0</v>
      </c>
      <c r="H1625" s="4" t="n">
        <v>0</v>
      </c>
      <c r="I1625" s="4" t="n">
        <v>0</v>
      </c>
      <c r="J1625" s="4" t="n">
        <v>0</v>
      </c>
      <c r="K1625" s="4" t="n">
        <v>0</v>
      </c>
      <c r="L1625" s="3" t="n">
        <v>0</v>
      </c>
      <c r="M1625" s="3" t="n">
        <v>0</v>
      </c>
      <c r="N1625" s="3" t="n">
        <v>0</v>
      </c>
      <c r="O1625" s="4" t="n">
        <v>0</v>
      </c>
      <c r="P1625" s="4" t="n">
        <v>0</v>
      </c>
      <c r="Q1625" s="4" t="str"/>
      <c r="R1625" s="4" t="n">
        <v>0</v>
      </c>
      <c r="S1625" s="4" t="n">
        <v>0</v>
      </c>
      <c r="T1625" s="4" t="n">
        <v>0</v>
      </c>
      <c r="U1625" s="4" t="n">
        <v>0</v>
      </c>
      <c r="V1625" s="4" t="n">
        <v>1</v>
      </c>
    </row>
    <row r="1626">
      <c r="A1626" t="n">
        <v>206</v>
      </c>
      <c r="B1626" t="inlineStr">
        <is>
          <t>20600029887</t>
        </is>
      </c>
      <c r="C1626" t="inlineStr">
        <is>
          <t>COOPERATIVA AGRARIA INTEGRAL LUZ DE LA ESPERANZA</t>
        </is>
      </c>
      <c r="D1626" s="6" t="n">
        <v>2018</v>
      </c>
      <c r="E1626" t="n">
        <v>1</v>
      </c>
      <c r="F1626" t="inlineStr">
        <is>
          <t>PAC</t>
        </is>
      </c>
      <c r="G1626" s="4" t="str"/>
      <c r="H1626" s="4" t="str"/>
      <c r="I1626" s="4" t="n">
        <v>50</v>
      </c>
      <c r="J1626" s="4" t="str"/>
      <c r="K1626" s="4" t="str"/>
      <c r="L1626" s="3" t="str"/>
      <c r="M1626" s="3" t="str"/>
      <c r="N1626" s="3" t="n">
        <v>0</v>
      </c>
      <c r="O1626" s="4" t="str"/>
      <c r="P1626" s="4" t="str"/>
      <c r="Q1626" s="4" t="str"/>
      <c r="R1626" s="4" t="str"/>
      <c r="S1626" s="4" t="str"/>
      <c r="T1626" s="4" t="str"/>
      <c r="U1626" s="4" t="str"/>
      <c r="V1626" s="4" t="n">
        <v>1</v>
      </c>
    </row>
    <row r="1627">
      <c r="A1627" t="n">
        <v>206</v>
      </c>
      <c r="B1627" t="inlineStr">
        <is>
          <t>20600029887</t>
        </is>
      </c>
      <c r="C1627" t="inlineStr">
        <is>
          <t>COOPERATIVA AGRARIA INTEGRAL LUZ DE LA ESPERANZA</t>
        </is>
      </c>
      <c r="D1627" s="6" t="n">
        <v>2019</v>
      </c>
      <c r="E1627" t="n">
        <v>1</v>
      </c>
      <c r="F1627" t="inlineStr">
        <is>
          <t>PAC</t>
        </is>
      </c>
      <c r="G1627" s="4" t="n">
        <v>43</v>
      </c>
      <c r="H1627" s="4" t="n">
        <v>7</v>
      </c>
      <c r="I1627" s="4" t="n">
        <v>50</v>
      </c>
      <c r="J1627" s="4" t="str"/>
      <c r="K1627" s="4" t="str"/>
      <c r="L1627" s="3" t="n">
        <v>0</v>
      </c>
      <c r="M1627" s="3" t="n">
        <v>0</v>
      </c>
      <c r="N1627" s="3" t="n">
        <v>0</v>
      </c>
      <c r="O1627" s="4" t="str"/>
      <c r="P1627" s="4" t="str"/>
      <c r="Q1627" s="4" t="str"/>
      <c r="R1627" s="4" t="str"/>
      <c r="S1627" s="4" t="str"/>
      <c r="T1627" s="4" t="str"/>
      <c r="U1627" s="4" t="str"/>
      <c r="V1627" s="4" t="n">
        <v>1</v>
      </c>
    </row>
    <row r="1628">
      <c r="A1628" t="n">
        <v>206</v>
      </c>
      <c r="B1628" t="inlineStr">
        <is>
          <t>20600029887</t>
        </is>
      </c>
      <c r="C1628" t="inlineStr">
        <is>
          <t>COOPERATIVA AGRARIA INTEGRAL LUZ DE LA ESPERANZA</t>
        </is>
      </c>
      <c r="D1628" s="6" t="n">
        <v>2020</v>
      </c>
      <c r="F1628" t="inlineStr">
        <is>
          <t>PAC</t>
        </is>
      </c>
      <c r="G1628" s="4" t="n">
        <v>0</v>
      </c>
      <c r="H1628" s="4" t="n">
        <v>0</v>
      </c>
      <c r="I1628" s="4" t="n">
        <v>0</v>
      </c>
      <c r="J1628" s="4" t="n">
        <v>0</v>
      </c>
      <c r="K1628" s="4" t="n">
        <v>0</v>
      </c>
      <c r="L1628" s="3" t="n">
        <v>0</v>
      </c>
      <c r="M1628" s="3" t="n">
        <v>0</v>
      </c>
      <c r="N1628" s="3" t="n">
        <v>0</v>
      </c>
      <c r="O1628" s="4" t="str"/>
      <c r="P1628" s="4" t="str"/>
      <c r="Q1628" s="4" t="str"/>
      <c r="R1628" s="4" t="str"/>
      <c r="S1628" s="4" t="str"/>
      <c r="T1628" s="4" t="str"/>
      <c r="U1628" s="4" t="str"/>
      <c r="V1628" s="4" t="n">
        <v>1</v>
      </c>
    </row>
    <row r="1629">
      <c r="A1629" t="n">
        <v>206</v>
      </c>
      <c r="B1629" t="inlineStr">
        <is>
          <t>20600029887</t>
        </is>
      </c>
      <c r="C1629" t="inlineStr">
        <is>
          <t>COOPERATIVA AGRARIA INTEGRAL LUZ DE LA ESPERANZA</t>
        </is>
      </c>
      <c r="D1629" s="6" t="n">
        <v>2021</v>
      </c>
      <c r="F1629" t="inlineStr">
        <is>
          <t>PAC</t>
        </is>
      </c>
      <c r="G1629" s="4" t="n">
        <v>0</v>
      </c>
      <c r="H1629" s="4" t="n">
        <v>0</v>
      </c>
      <c r="I1629" s="4" t="n">
        <v>0</v>
      </c>
      <c r="J1629" s="4" t="n">
        <v>0</v>
      </c>
      <c r="K1629" s="4" t="n">
        <v>0</v>
      </c>
      <c r="L1629" s="3" t="n">
        <v>0</v>
      </c>
      <c r="M1629" s="3" t="n">
        <v>0</v>
      </c>
      <c r="N1629" s="3" t="n">
        <v>0</v>
      </c>
      <c r="O1629" s="4" t="str"/>
      <c r="P1629" s="4" t="str"/>
      <c r="Q1629" s="4" t="str"/>
      <c r="R1629" s="4" t="str"/>
      <c r="S1629" s="4" t="str"/>
      <c r="T1629" s="4" t="str"/>
      <c r="U1629" s="4" t="str"/>
      <c r="V1629" s="4" t="n">
        <v>1</v>
      </c>
    </row>
    <row r="1630">
      <c r="A1630" t="n">
        <v>206</v>
      </c>
      <c r="B1630" t="inlineStr">
        <is>
          <t>20600029887</t>
        </is>
      </c>
      <c r="C1630" t="inlineStr">
        <is>
          <t>COOPERATIVA AGRARIA INTEGRAL LUZ DE LA ESPERANZA</t>
        </is>
      </c>
      <c r="D1630" s="6" t="n">
        <v>2022</v>
      </c>
      <c r="F1630" t="inlineStr">
        <is>
          <t>PAC</t>
        </is>
      </c>
      <c r="G1630" s="4" t="n">
        <v>0</v>
      </c>
      <c r="H1630" s="4" t="n">
        <v>0</v>
      </c>
      <c r="I1630" s="4" t="n">
        <v>0</v>
      </c>
      <c r="J1630" s="4" t="n">
        <v>0</v>
      </c>
      <c r="K1630" s="4" t="n">
        <v>0</v>
      </c>
      <c r="L1630" s="3" t="n">
        <v>0</v>
      </c>
      <c r="M1630" s="3" t="n">
        <v>0</v>
      </c>
      <c r="N1630" s="3" t="n">
        <v>0</v>
      </c>
      <c r="O1630" s="4" t="str"/>
      <c r="P1630" s="4" t="str"/>
      <c r="Q1630" s="4" t="str"/>
      <c r="R1630" s="4" t="str"/>
      <c r="S1630" s="4" t="str"/>
      <c r="T1630" s="4" t="str"/>
      <c r="U1630" s="4" t="str"/>
      <c r="V1630" s="4" t="n">
        <v>1</v>
      </c>
    </row>
    <row r="1631">
      <c r="A1631" t="n">
        <v>206</v>
      </c>
      <c r="B1631" t="inlineStr">
        <is>
          <t>20600029887</t>
        </is>
      </c>
      <c r="C1631" t="inlineStr">
        <is>
          <t>COOPERATIVA AGRARIA INTEGRAL LUZ DE LA ESPERANZA</t>
        </is>
      </c>
      <c r="D1631" s="6" t="n">
        <v>2023</v>
      </c>
      <c r="F1631" t="inlineStr">
        <is>
          <t>PAC</t>
        </is>
      </c>
      <c r="G1631" s="4" t="n">
        <v>0</v>
      </c>
      <c r="H1631" s="4" t="n">
        <v>0</v>
      </c>
      <c r="I1631" s="4" t="n">
        <v>0</v>
      </c>
      <c r="J1631" s="4" t="n">
        <v>0</v>
      </c>
      <c r="K1631" s="4" t="n">
        <v>0</v>
      </c>
      <c r="L1631" s="3" t="n">
        <v>0</v>
      </c>
      <c r="M1631" s="3" t="n">
        <v>0</v>
      </c>
      <c r="N1631" s="3" t="n">
        <v>0</v>
      </c>
      <c r="O1631" s="4" t="n">
        <v>0</v>
      </c>
      <c r="P1631" s="4" t="n">
        <v>0</v>
      </c>
      <c r="Q1631" s="4" t="n">
        <v>0</v>
      </c>
      <c r="R1631" s="4" t="n">
        <v>0</v>
      </c>
      <c r="S1631" s="4" t="n">
        <v>0</v>
      </c>
      <c r="T1631" s="4" t="n">
        <v>0</v>
      </c>
      <c r="U1631" s="4" t="n">
        <v>0</v>
      </c>
      <c r="V1631" s="4" t="n">
        <v>1</v>
      </c>
    </row>
    <row r="1632">
      <c r="A1632" t="n">
        <v>206</v>
      </c>
      <c r="B1632" t="inlineStr">
        <is>
          <t>20600029887</t>
        </is>
      </c>
      <c r="C1632" t="inlineStr">
        <is>
          <t>COOPERATIVA AGRARIA INTEGRAL LUZ DE LA ESPERANZA</t>
        </is>
      </c>
      <c r="D1632" s="6" t="n">
        <v>2024</v>
      </c>
      <c r="F1632" t="inlineStr">
        <is>
          <t>PAC</t>
        </is>
      </c>
      <c r="G1632" s="4" t="n">
        <v>0</v>
      </c>
      <c r="H1632" s="4" t="n">
        <v>0</v>
      </c>
      <c r="I1632" s="4" t="n">
        <v>0</v>
      </c>
      <c r="J1632" s="4" t="n">
        <v>0</v>
      </c>
      <c r="K1632" s="4" t="n">
        <v>0</v>
      </c>
      <c r="L1632" s="3" t="n">
        <v>0</v>
      </c>
      <c r="M1632" s="3" t="n">
        <v>0</v>
      </c>
      <c r="N1632" s="3" t="n">
        <v>0</v>
      </c>
      <c r="O1632" s="4" t="n">
        <v>0</v>
      </c>
      <c r="P1632" s="4" t="n">
        <v>0</v>
      </c>
      <c r="Q1632" s="4" t="str"/>
      <c r="R1632" s="4" t="n">
        <v>0</v>
      </c>
      <c r="S1632" s="4" t="n">
        <v>0</v>
      </c>
      <c r="T1632" s="4" t="n">
        <v>0</v>
      </c>
      <c r="U1632" s="4" t="n">
        <v>0</v>
      </c>
      <c r="V1632" s="4" t="n">
        <v>1</v>
      </c>
    </row>
    <row r="1633">
      <c r="A1633" t="n">
        <v>206</v>
      </c>
      <c r="B1633" t="inlineStr">
        <is>
          <t>20600029887</t>
        </is>
      </c>
      <c r="C1633" t="inlineStr">
        <is>
          <t>COOPERATIVA AGRARIA INTEGRAL LUZ DE LA ESPERANZA</t>
        </is>
      </c>
      <c r="D1633" s="6" t="n">
        <v>2025</v>
      </c>
      <c r="F1633" t="inlineStr">
        <is>
          <t>PAC</t>
        </is>
      </c>
      <c r="G1633" s="4" t="n">
        <v>0</v>
      </c>
      <c r="H1633" s="4" t="n">
        <v>0</v>
      </c>
      <c r="I1633" s="4" t="n">
        <v>0</v>
      </c>
      <c r="J1633" s="4" t="n">
        <v>0</v>
      </c>
      <c r="K1633" s="4" t="n">
        <v>0</v>
      </c>
      <c r="L1633" s="3" t="n">
        <v>0</v>
      </c>
      <c r="M1633" s="3" t="n">
        <v>0</v>
      </c>
      <c r="N1633" s="3" t="n">
        <v>0</v>
      </c>
      <c r="O1633" s="4" t="n">
        <v>0</v>
      </c>
      <c r="P1633" s="4" t="n">
        <v>0</v>
      </c>
      <c r="Q1633" s="4" t="str"/>
      <c r="R1633" s="4" t="n">
        <v>0</v>
      </c>
      <c r="S1633" s="4" t="n">
        <v>0</v>
      </c>
      <c r="T1633" s="4" t="n">
        <v>0</v>
      </c>
      <c r="U1633" s="4" t="n">
        <v>0</v>
      </c>
      <c r="V1633" s="4" t="n">
        <v>1</v>
      </c>
    </row>
    <row r="1634">
      <c r="A1634" t="n">
        <v>207</v>
      </c>
      <c r="B1634" t="inlineStr">
        <is>
          <t>20602227244</t>
        </is>
      </c>
      <c r="C1634" t="inlineStr">
        <is>
          <t>ASOCIACION DE MANEJO DE BOSQUES NATURALES ESPERANZA</t>
        </is>
      </c>
      <c r="D1634" s="6" t="n">
        <v>2018</v>
      </c>
      <c r="E1634" t="n">
        <v>1</v>
      </c>
      <c r="F1634" t="inlineStr">
        <is>
          <t>PAC</t>
        </is>
      </c>
      <c r="G1634" s="4" t="str"/>
      <c r="H1634" s="4" t="str"/>
      <c r="I1634" s="4" t="n">
        <v>7</v>
      </c>
      <c r="J1634" s="4" t="str"/>
      <c r="K1634" s="4" t="str"/>
      <c r="L1634" s="3" t="str"/>
      <c r="M1634" s="3" t="str"/>
      <c r="N1634" s="3" t="n">
        <v>0</v>
      </c>
      <c r="O1634" s="4" t="str"/>
      <c r="P1634" s="4" t="str"/>
      <c r="Q1634" s="4" t="str"/>
      <c r="R1634" s="4" t="str"/>
      <c r="S1634" s="4" t="str"/>
      <c r="T1634" s="4" t="str"/>
      <c r="U1634" s="4" t="str"/>
      <c r="V1634" s="4" t="n">
        <v>1</v>
      </c>
    </row>
    <row r="1635">
      <c r="A1635" t="n">
        <v>207</v>
      </c>
      <c r="B1635" t="inlineStr">
        <is>
          <t>20602227244</t>
        </is>
      </c>
      <c r="C1635" t="inlineStr">
        <is>
          <t>ASOCIACION DE MANEJO DE BOSQUES NATURALES ESPERANZA</t>
        </is>
      </c>
      <c r="D1635" s="6" t="n">
        <v>2019</v>
      </c>
      <c r="E1635" t="n">
        <v>1</v>
      </c>
      <c r="F1635" t="inlineStr">
        <is>
          <t>PAC</t>
        </is>
      </c>
      <c r="G1635" s="4" t="n">
        <v>4</v>
      </c>
      <c r="H1635" s="4" t="n">
        <v>4</v>
      </c>
      <c r="I1635" s="4" t="n">
        <v>8</v>
      </c>
      <c r="J1635" s="4" t="str"/>
      <c r="K1635" s="4" t="str"/>
      <c r="L1635" s="3" t="n">
        <v>510</v>
      </c>
      <c r="M1635" s="3" t="n">
        <v>0</v>
      </c>
      <c r="N1635" s="3" t="n">
        <v>510</v>
      </c>
      <c r="O1635" s="4" t="str"/>
      <c r="P1635" s="4" t="str"/>
      <c r="Q1635" s="4" t="str"/>
      <c r="R1635" s="4" t="str"/>
      <c r="S1635" s="4" t="str"/>
      <c r="T1635" s="4" t="str"/>
      <c r="U1635" s="4" t="str"/>
      <c r="V1635" s="4" t="n">
        <v>1</v>
      </c>
    </row>
    <row r="1636">
      <c r="A1636" t="n">
        <v>207</v>
      </c>
      <c r="B1636" t="inlineStr">
        <is>
          <t>20602227244</t>
        </is>
      </c>
      <c r="C1636" t="inlineStr">
        <is>
          <t>ASOCIACION DE MANEJO DE BOSQUES NATURALES ESPERANZA</t>
        </is>
      </c>
      <c r="D1636" s="6" t="n">
        <v>2020</v>
      </c>
      <c r="E1636" t="n">
        <v>1</v>
      </c>
      <c r="F1636" t="inlineStr">
        <is>
          <t>PAC</t>
        </is>
      </c>
      <c r="G1636" s="4" t="n">
        <v>4</v>
      </c>
      <c r="H1636" s="4" t="n">
        <v>4</v>
      </c>
      <c r="I1636" s="4" t="n">
        <v>8</v>
      </c>
      <c r="J1636" s="4" t="n">
        <v>0</v>
      </c>
      <c r="K1636" s="4" t="n">
        <v>0</v>
      </c>
      <c r="L1636" s="3" t="n">
        <v>75704.45</v>
      </c>
      <c r="M1636" s="3" t="n">
        <v>0</v>
      </c>
      <c r="N1636" s="3" t="n">
        <v>75704.45</v>
      </c>
      <c r="O1636" s="4" t="str"/>
      <c r="P1636" s="4" t="str"/>
      <c r="Q1636" s="4" t="str"/>
      <c r="R1636" s="4" t="str"/>
      <c r="S1636" s="4" t="str"/>
      <c r="T1636" s="4" t="str"/>
      <c r="U1636" s="4" t="str"/>
      <c r="V1636" s="4" t="n">
        <v>1</v>
      </c>
    </row>
    <row r="1637">
      <c r="A1637" t="n">
        <v>207</v>
      </c>
      <c r="B1637" t="inlineStr">
        <is>
          <t>20602227244</t>
        </is>
      </c>
      <c r="C1637" t="inlineStr">
        <is>
          <t>ASOCIACION DE MANEJO DE BOSQUES NATURALES ESPERANZA</t>
        </is>
      </c>
      <c r="D1637" s="6" t="n">
        <v>2021</v>
      </c>
      <c r="E1637" t="n">
        <v>1</v>
      </c>
      <c r="F1637" t="inlineStr">
        <is>
          <t>PAC</t>
        </is>
      </c>
      <c r="G1637" s="4" t="n">
        <v>4</v>
      </c>
      <c r="H1637" s="4" t="n">
        <v>4</v>
      </c>
      <c r="I1637" s="4" t="n">
        <v>8</v>
      </c>
      <c r="J1637" s="4" t="n">
        <v>20</v>
      </c>
      <c r="K1637" s="4" t="n">
        <v>0</v>
      </c>
      <c r="L1637" s="3" t="n">
        <v>176069.29</v>
      </c>
      <c r="M1637" s="3" t="n">
        <v>0</v>
      </c>
      <c r="N1637" s="3" t="n">
        <v>176069.29</v>
      </c>
      <c r="O1637" s="4" t="str"/>
      <c r="P1637" s="4" t="str"/>
      <c r="Q1637" s="4" t="str"/>
      <c r="R1637" s="4" t="str"/>
      <c r="S1637" s="4" t="str"/>
      <c r="T1637" s="4" t="str"/>
      <c r="U1637" s="4" t="str"/>
      <c r="V1637" s="4" t="n">
        <v>1</v>
      </c>
    </row>
    <row r="1638">
      <c r="A1638" t="n">
        <v>207</v>
      </c>
      <c r="B1638" t="inlineStr">
        <is>
          <t>20602227244</t>
        </is>
      </c>
      <c r="C1638" t="inlineStr">
        <is>
          <t>ASOCIACION DE MANEJO DE BOSQUES NATURALES ESPERANZA</t>
        </is>
      </c>
      <c r="D1638" s="6" t="n">
        <v>2022</v>
      </c>
      <c r="E1638" t="n">
        <v>1</v>
      </c>
      <c r="F1638" t="inlineStr">
        <is>
          <t>PAC</t>
        </is>
      </c>
      <c r="G1638" s="4" t="n">
        <v>4</v>
      </c>
      <c r="H1638" s="4" t="n">
        <v>4</v>
      </c>
      <c r="I1638" s="4" t="n">
        <v>8</v>
      </c>
      <c r="J1638" s="4" t="n">
        <v>14</v>
      </c>
      <c r="K1638" s="4" t="n">
        <v>2</v>
      </c>
      <c r="L1638" s="3" t="n">
        <v>11190</v>
      </c>
      <c r="M1638" s="3" t="n">
        <v>0</v>
      </c>
      <c r="N1638" s="3" t="n">
        <v>11190</v>
      </c>
      <c r="O1638" s="4" t="str"/>
      <c r="P1638" s="4" t="str"/>
      <c r="Q1638" s="4" t="str"/>
      <c r="R1638" s="4" t="str"/>
      <c r="S1638" s="4" t="str"/>
      <c r="T1638" s="4" t="str"/>
      <c r="U1638" s="4" t="str"/>
      <c r="V1638" s="4" t="n">
        <v>1</v>
      </c>
    </row>
    <row r="1639">
      <c r="A1639" t="n">
        <v>207</v>
      </c>
      <c r="B1639" t="inlineStr">
        <is>
          <t>20602227244</t>
        </is>
      </c>
      <c r="C1639" t="inlineStr">
        <is>
          <t>ASOCIACION DE MANEJO DE BOSQUES NATURALES ESPERANZA</t>
        </is>
      </c>
      <c r="D1639" s="6" t="n">
        <v>2023</v>
      </c>
      <c r="E1639" t="n">
        <v>1</v>
      </c>
      <c r="F1639" t="inlineStr">
        <is>
          <t>PAC</t>
        </is>
      </c>
      <c r="G1639" s="4" t="n">
        <v>4</v>
      </c>
      <c r="H1639" s="4" t="n">
        <v>4</v>
      </c>
      <c r="I1639" s="4" t="n">
        <v>8</v>
      </c>
      <c r="J1639" s="4" t="n">
        <v>16</v>
      </c>
      <c r="K1639" s="4" t="n">
        <v>4</v>
      </c>
      <c r="L1639" s="3" t="n">
        <v>21553.6</v>
      </c>
      <c r="M1639" s="3" t="n">
        <v>0</v>
      </c>
      <c r="N1639" s="3" t="n">
        <v>21553.6</v>
      </c>
      <c r="O1639" s="4" t="n">
        <v>212.4</v>
      </c>
      <c r="P1639" s="4" t="n">
        <v>6158.9954</v>
      </c>
      <c r="Q1639" s="4" t="n">
        <v>0</v>
      </c>
      <c r="R1639" s="4" t="n">
        <v>15182.2</v>
      </c>
      <c r="S1639" s="4" t="n">
        <v>0</v>
      </c>
      <c r="T1639" s="4" t="n">
        <v>0</v>
      </c>
      <c r="U1639" s="4" t="n">
        <v>21553.5954</v>
      </c>
      <c r="V1639" s="4" t="n">
        <v>1</v>
      </c>
    </row>
    <row r="1640">
      <c r="A1640" t="n">
        <v>207</v>
      </c>
      <c r="B1640" t="inlineStr">
        <is>
          <t>20602227244</t>
        </is>
      </c>
      <c r="C1640" t="inlineStr">
        <is>
          <t>ASOCIACION DE MANEJO DE BOSQUES NATURALES ESPERANZA</t>
        </is>
      </c>
      <c r="D1640" s="6" t="n">
        <v>2024</v>
      </c>
      <c r="F1640" t="inlineStr">
        <is>
          <t>PAC</t>
        </is>
      </c>
      <c r="G1640" s="4" t="n">
        <v>0</v>
      </c>
      <c r="H1640" s="4" t="n">
        <v>0</v>
      </c>
      <c r="I1640" s="4" t="n">
        <v>0</v>
      </c>
      <c r="J1640" s="4" t="n">
        <v>0</v>
      </c>
      <c r="K1640" s="4" t="n">
        <v>0</v>
      </c>
      <c r="L1640" s="3" t="n">
        <v>0</v>
      </c>
      <c r="M1640" s="3" t="n">
        <v>0</v>
      </c>
      <c r="N1640" s="3" t="n">
        <v>0</v>
      </c>
      <c r="O1640" s="4" t="n">
        <v>0</v>
      </c>
      <c r="P1640" s="4" t="n">
        <v>0</v>
      </c>
      <c r="Q1640" s="4" t="str"/>
      <c r="R1640" s="4" t="n">
        <v>0</v>
      </c>
      <c r="S1640" s="4" t="n">
        <v>0</v>
      </c>
      <c r="T1640" s="4" t="n">
        <v>0</v>
      </c>
      <c r="U1640" s="4" t="n">
        <v>0</v>
      </c>
      <c r="V1640" s="4" t="n">
        <v>1</v>
      </c>
    </row>
    <row r="1641">
      <c r="A1641" t="n">
        <v>207</v>
      </c>
      <c r="B1641" t="inlineStr">
        <is>
          <t>20602227244</t>
        </is>
      </c>
      <c r="C1641" t="inlineStr">
        <is>
          <t>ASOCIACION DE MANEJO DE BOSQUES NATURALES ESPERANZA</t>
        </is>
      </c>
      <c r="D1641" s="6" t="n">
        <v>2025</v>
      </c>
      <c r="F1641" t="inlineStr">
        <is>
          <t>PAC</t>
        </is>
      </c>
      <c r="G1641" s="4" t="n">
        <v>0</v>
      </c>
      <c r="H1641" s="4" t="n">
        <v>0</v>
      </c>
      <c r="I1641" s="4" t="n">
        <v>0</v>
      </c>
      <c r="J1641" s="4" t="n">
        <v>0</v>
      </c>
      <c r="K1641" s="4" t="n">
        <v>0</v>
      </c>
      <c r="L1641" s="3" t="n">
        <v>0</v>
      </c>
      <c r="M1641" s="3" t="n">
        <v>0</v>
      </c>
      <c r="N1641" s="3" t="n">
        <v>0</v>
      </c>
      <c r="O1641" s="4" t="n">
        <v>0</v>
      </c>
      <c r="P1641" s="4" t="n">
        <v>0</v>
      </c>
      <c r="Q1641" s="4" t="str"/>
      <c r="R1641" s="4" t="n">
        <v>0</v>
      </c>
      <c r="S1641" s="4" t="n">
        <v>0</v>
      </c>
      <c r="T1641" s="4" t="n">
        <v>0</v>
      </c>
      <c r="U1641" s="4" t="n">
        <v>0</v>
      </c>
      <c r="V1641" s="4" t="n">
        <v>1</v>
      </c>
    </row>
    <row r="1642">
      <c r="A1642" t="n">
        <v>208</v>
      </c>
      <c r="B1642" t="inlineStr">
        <is>
          <t>20567261523</t>
        </is>
      </c>
      <c r="C1642" t="inlineStr">
        <is>
          <t>ORGANIZACIÓN DE MANEJO ORMARENA - NAUTA</t>
        </is>
      </c>
      <c r="D1642" s="6" t="n">
        <v>2018</v>
      </c>
      <c r="E1642" t="n">
        <v>1</v>
      </c>
      <c r="F1642" t="inlineStr">
        <is>
          <t>PAC</t>
        </is>
      </c>
      <c r="G1642" s="4" t="str"/>
      <c r="H1642" s="4" t="str"/>
      <c r="I1642" s="4" t="n">
        <v>28</v>
      </c>
      <c r="J1642" s="4" t="str"/>
      <c r="K1642" s="4" t="str"/>
      <c r="L1642" s="3" t="str"/>
      <c r="M1642" s="3" t="str"/>
      <c r="N1642" s="3" t="n">
        <v>0</v>
      </c>
      <c r="O1642" s="4" t="str"/>
      <c r="P1642" s="4" t="str"/>
      <c r="Q1642" s="4" t="str"/>
      <c r="R1642" s="4" t="str"/>
      <c r="S1642" s="4" t="str"/>
      <c r="T1642" s="4" t="str"/>
      <c r="U1642" s="4" t="str"/>
      <c r="V1642" s="4" t="n">
        <v>1</v>
      </c>
    </row>
    <row r="1643">
      <c r="A1643" t="n">
        <v>208</v>
      </c>
      <c r="B1643" t="inlineStr">
        <is>
          <t>20567261523</t>
        </is>
      </c>
      <c r="C1643" t="inlineStr">
        <is>
          <t>ORGANIZACIÓN DE MANEJO ORMARENA - NAUTA</t>
        </is>
      </c>
      <c r="D1643" s="6" t="n">
        <v>2019</v>
      </c>
      <c r="E1643" t="n">
        <v>1</v>
      </c>
      <c r="F1643" t="inlineStr">
        <is>
          <t>PAC</t>
        </is>
      </c>
      <c r="G1643" s="4" t="n">
        <v>26</v>
      </c>
      <c r="H1643" s="4" t="n">
        <v>1</v>
      </c>
      <c r="I1643" s="4" t="n">
        <v>27</v>
      </c>
      <c r="J1643" s="4" t="str"/>
      <c r="K1643" s="4" t="str"/>
      <c r="L1643" s="3" t="n">
        <v>8523.76</v>
      </c>
      <c r="M1643" s="3" t="n">
        <v>0</v>
      </c>
      <c r="N1643" s="3" t="n">
        <v>8523.76</v>
      </c>
      <c r="O1643" s="4" t="str"/>
      <c r="P1643" s="4" t="str"/>
      <c r="Q1643" s="4" t="str"/>
      <c r="R1643" s="4" t="str"/>
      <c r="S1643" s="4" t="str"/>
      <c r="T1643" s="4" t="str"/>
      <c r="U1643" s="4" t="str"/>
      <c r="V1643" s="4" t="n">
        <v>1</v>
      </c>
    </row>
    <row r="1644">
      <c r="A1644" t="n">
        <v>208</v>
      </c>
      <c r="B1644" t="inlineStr">
        <is>
          <t>20567261523</t>
        </is>
      </c>
      <c r="C1644" t="inlineStr">
        <is>
          <t>ORGANIZACIÓN DE MANEJO ORMARENA - NAUTA</t>
        </is>
      </c>
      <c r="D1644" s="6" t="n">
        <v>2020</v>
      </c>
      <c r="E1644" t="n">
        <v>1</v>
      </c>
      <c r="F1644" t="inlineStr">
        <is>
          <t>PAC</t>
        </is>
      </c>
      <c r="G1644" s="4" t="n">
        <v>26</v>
      </c>
      <c r="H1644" s="4" t="n">
        <v>1</v>
      </c>
      <c r="I1644" s="4" t="n">
        <v>27</v>
      </c>
      <c r="J1644" s="4" t="n">
        <v>0</v>
      </c>
      <c r="K1644" s="4" t="n">
        <v>0</v>
      </c>
      <c r="L1644" s="3" t="n">
        <v>27100</v>
      </c>
      <c r="M1644" s="3" t="n">
        <v>0</v>
      </c>
      <c r="N1644" s="3" t="n">
        <v>27100</v>
      </c>
      <c r="O1644" s="4" t="str"/>
      <c r="P1644" s="4" t="str"/>
      <c r="Q1644" s="4" t="str"/>
      <c r="R1644" s="4" t="str"/>
      <c r="S1644" s="4" t="str"/>
      <c r="T1644" s="4" t="str"/>
      <c r="U1644" s="4" t="str"/>
      <c r="V1644" s="4" t="n">
        <v>1</v>
      </c>
    </row>
    <row r="1645">
      <c r="A1645" t="n">
        <v>208</v>
      </c>
      <c r="B1645" t="inlineStr">
        <is>
          <t>20567261523</t>
        </is>
      </c>
      <c r="C1645" t="inlineStr">
        <is>
          <t>ORGANIZACIÓN DE MANEJO ORMARENA - NAUTA</t>
        </is>
      </c>
      <c r="D1645" s="6" t="n">
        <v>2021</v>
      </c>
      <c r="E1645" t="n">
        <v>1</v>
      </c>
      <c r="F1645" t="inlineStr">
        <is>
          <t>PAC</t>
        </is>
      </c>
      <c r="G1645" s="4" t="n">
        <v>29</v>
      </c>
      <c r="H1645" s="4" t="n">
        <v>1</v>
      </c>
      <c r="I1645" s="4" t="n">
        <v>30</v>
      </c>
      <c r="J1645" s="4" t="n">
        <v>18</v>
      </c>
      <c r="K1645" s="4" t="n">
        <v>0</v>
      </c>
      <c r="L1645" s="3" t="n">
        <v>60000</v>
      </c>
      <c r="M1645" s="3" t="n">
        <v>0</v>
      </c>
      <c r="N1645" s="3" t="n">
        <v>60000</v>
      </c>
      <c r="O1645" s="4" t="str"/>
      <c r="P1645" s="4" t="str"/>
      <c r="Q1645" s="4" t="str"/>
      <c r="R1645" s="4" t="str"/>
      <c r="S1645" s="4" t="str"/>
      <c r="T1645" s="4" t="str"/>
      <c r="U1645" s="4" t="str"/>
      <c r="V1645" s="4" t="n">
        <v>1</v>
      </c>
    </row>
    <row r="1646">
      <c r="A1646" t="n">
        <v>208</v>
      </c>
      <c r="B1646" t="inlineStr">
        <is>
          <t>20567261523</t>
        </is>
      </c>
      <c r="C1646" t="inlineStr">
        <is>
          <t>ORGANIZACIÓN DE MANEJO ORMARENA - NAUTA</t>
        </is>
      </c>
      <c r="D1646" s="6" t="n">
        <v>2022</v>
      </c>
      <c r="E1646" t="n">
        <v>1</v>
      </c>
      <c r="F1646" t="inlineStr">
        <is>
          <t>PAC</t>
        </is>
      </c>
      <c r="G1646" s="4" t="n">
        <v>29</v>
      </c>
      <c r="H1646" s="4" t="n">
        <v>1</v>
      </c>
      <c r="I1646" s="4" t="n">
        <v>30</v>
      </c>
      <c r="J1646" s="4" t="n">
        <v>14</v>
      </c>
      <c r="K1646" s="4" t="n">
        <v>3</v>
      </c>
      <c r="L1646" s="3" t="n">
        <v>318336</v>
      </c>
      <c r="M1646" s="3" t="n">
        <v>0</v>
      </c>
      <c r="N1646" s="3" t="n">
        <v>318336</v>
      </c>
      <c r="O1646" s="4" t="str"/>
      <c r="P1646" s="4" t="str"/>
      <c r="Q1646" s="4" t="str"/>
      <c r="R1646" s="4" t="str"/>
      <c r="S1646" s="4" t="str"/>
      <c r="T1646" s="4" t="str"/>
      <c r="U1646" s="4" t="str"/>
      <c r="V1646" s="4" t="n">
        <v>1</v>
      </c>
    </row>
    <row r="1647">
      <c r="A1647" t="n">
        <v>208</v>
      </c>
      <c r="B1647" t="inlineStr">
        <is>
          <t>20567261523</t>
        </is>
      </c>
      <c r="C1647" t="inlineStr">
        <is>
          <t>ORGANIZACIÓN DE MANEJO ORMARENA - NAUTA</t>
        </is>
      </c>
      <c r="D1647" s="6" t="n">
        <v>2023</v>
      </c>
      <c r="F1647" t="inlineStr">
        <is>
          <t>PAC</t>
        </is>
      </c>
      <c r="G1647" s="4" t="n">
        <v>0</v>
      </c>
      <c r="H1647" s="4" t="n">
        <v>0</v>
      </c>
      <c r="I1647" s="4" t="n">
        <v>0</v>
      </c>
      <c r="J1647" s="4" t="n">
        <v>0</v>
      </c>
      <c r="K1647" s="4" t="n">
        <v>0</v>
      </c>
      <c r="L1647" s="3" t="n">
        <v>0</v>
      </c>
      <c r="M1647" s="3" t="n">
        <v>0</v>
      </c>
      <c r="N1647" s="3" t="n">
        <v>0</v>
      </c>
      <c r="O1647" s="4" t="n">
        <v>0</v>
      </c>
      <c r="P1647" s="4" t="n">
        <v>0</v>
      </c>
      <c r="Q1647" s="4" t="n">
        <v>0</v>
      </c>
      <c r="R1647" s="4" t="n">
        <v>0</v>
      </c>
      <c r="S1647" s="4" t="n">
        <v>0</v>
      </c>
      <c r="T1647" s="4" t="n">
        <v>0</v>
      </c>
      <c r="U1647" s="4" t="n">
        <v>0</v>
      </c>
      <c r="V1647" s="4" t="n">
        <v>1</v>
      </c>
    </row>
    <row r="1648">
      <c r="A1648" t="n">
        <v>208</v>
      </c>
      <c r="B1648" t="inlineStr">
        <is>
          <t>20567261523</t>
        </is>
      </c>
      <c r="C1648" t="inlineStr">
        <is>
          <t>ORGANIZACIÓN DE MANEJO ORMARENA - NAUTA</t>
        </is>
      </c>
      <c r="D1648" s="6" t="n">
        <v>2024</v>
      </c>
      <c r="F1648" t="inlineStr">
        <is>
          <t>PAC</t>
        </is>
      </c>
      <c r="G1648" s="4" t="n">
        <v>0</v>
      </c>
      <c r="H1648" s="4" t="n">
        <v>0</v>
      </c>
      <c r="I1648" s="4" t="n">
        <v>0</v>
      </c>
      <c r="J1648" s="4" t="n">
        <v>0</v>
      </c>
      <c r="K1648" s="4" t="n">
        <v>0</v>
      </c>
      <c r="L1648" s="3" t="n">
        <v>0</v>
      </c>
      <c r="M1648" s="3" t="n">
        <v>0</v>
      </c>
      <c r="N1648" s="3" t="n">
        <v>0</v>
      </c>
      <c r="O1648" s="4" t="n">
        <v>0</v>
      </c>
      <c r="P1648" s="4" t="n">
        <v>0</v>
      </c>
      <c r="Q1648" s="4" t="str"/>
      <c r="R1648" s="4" t="n">
        <v>0</v>
      </c>
      <c r="S1648" s="4" t="n">
        <v>0</v>
      </c>
      <c r="T1648" s="4" t="n">
        <v>0</v>
      </c>
      <c r="U1648" s="4" t="n">
        <v>0</v>
      </c>
      <c r="V1648" s="4" t="n">
        <v>1</v>
      </c>
    </row>
    <row r="1649">
      <c r="A1649" t="n">
        <v>208</v>
      </c>
      <c r="B1649" t="inlineStr">
        <is>
          <t>20567261523</t>
        </is>
      </c>
      <c r="C1649" t="inlineStr">
        <is>
          <t>ORGANIZACIÓN DE MANEJO ORMARENA - NAUTA</t>
        </is>
      </c>
      <c r="D1649" s="6" t="n">
        <v>2025</v>
      </c>
      <c r="F1649" t="inlineStr">
        <is>
          <t>PAC</t>
        </is>
      </c>
      <c r="G1649" s="4" t="n">
        <v>0</v>
      </c>
      <c r="H1649" s="4" t="n">
        <v>0</v>
      </c>
      <c r="I1649" s="4" t="n">
        <v>0</v>
      </c>
      <c r="J1649" s="4" t="n">
        <v>0</v>
      </c>
      <c r="K1649" s="4" t="n">
        <v>0</v>
      </c>
      <c r="L1649" s="3" t="n">
        <v>0</v>
      </c>
      <c r="M1649" s="3" t="n">
        <v>0</v>
      </c>
      <c r="N1649" s="3" t="n">
        <v>0</v>
      </c>
      <c r="O1649" s="4" t="n">
        <v>0</v>
      </c>
      <c r="P1649" s="4" t="n">
        <v>0</v>
      </c>
      <c r="Q1649" s="4" t="str"/>
      <c r="R1649" s="4" t="n">
        <v>0</v>
      </c>
      <c r="S1649" s="4" t="n">
        <v>0</v>
      </c>
      <c r="T1649" s="4" t="n">
        <v>0</v>
      </c>
      <c r="U1649" s="4" t="n">
        <v>0</v>
      </c>
      <c r="V1649" s="4" t="n">
        <v>1</v>
      </c>
    </row>
    <row r="1650">
      <c r="A1650" t="n">
        <v>209</v>
      </c>
      <c r="B1650" t="inlineStr">
        <is>
          <t>20603526423</t>
        </is>
      </c>
      <c r="C1650" t="inlineStr">
        <is>
          <t>COOPERATIVA PERLA DEL HUALLAGA</t>
        </is>
      </c>
      <c r="D1650" s="6" t="n">
        <v>2018</v>
      </c>
      <c r="F1650" t="inlineStr">
        <is>
          <t>PAC</t>
        </is>
      </c>
      <c r="G1650" s="4" t="str"/>
      <c r="H1650" s="4" t="str"/>
      <c r="I1650" s="4" t="n">
        <v>0</v>
      </c>
      <c r="J1650" s="4" t="str"/>
      <c r="K1650" s="4" t="str"/>
      <c r="L1650" s="3" t="str"/>
      <c r="M1650" s="3" t="str"/>
      <c r="N1650" s="3" t="n">
        <v>0</v>
      </c>
      <c r="O1650" s="4" t="str"/>
      <c r="P1650" s="4" t="str"/>
      <c r="Q1650" s="4" t="str"/>
      <c r="R1650" s="4" t="str"/>
      <c r="S1650" s="4" t="str"/>
      <c r="T1650" s="4" t="str"/>
      <c r="U1650" s="4" t="str"/>
      <c r="V1650" s="4" t="n">
        <v>2</v>
      </c>
    </row>
    <row r="1651">
      <c r="A1651" t="n">
        <v>209</v>
      </c>
      <c r="B1651" t="inlineStr">
        <is>
          <t>20603526423</t>
        </is>
      </c>
      <c r="C1651" t="inlineStr">
        <is>
          <t>COOPERATIVA PERLA DEL HUALLAGA</t>
        </is>
      </c>
      <c r="D1651" s="6" t="n">
        <v>2019</v>
      </c>
      <c r="E1651" t="n">
        <v>1</v>
      </c>
      <c r="F1651" t="inlineStr">
        <is>
          <t>PAC</t>
        </is>
      </c>
      <c r="G1651" s="4" t="n">
        <v>27</v>
      </c>
      <c r="H1651" s="4" t="n">
        <v>6</v>
      </c>
      <c r="I1651" s="4" t="n">
        <v>33</v>
      </c>
      <c r="J1651" s="4" t="str"/>
      <c r="K1651" s="4" t="str"/>
      <c r="L1651" s="3" t="n">
        <v>0</v>
      </c>
      <c r="M1651" s="3" t="n">
        <v>0</v>
      </c>
      <c r="N1651" s="3" t="n">
        <v>0</v>
      </c>
      <c r="O1651" s="4" t="str"/>
      <c r="P1651" s="4" t="str"/>
      <c r="Q1651" s="4" t="str"/>
      <c r="R1651" s="4" t="str"/>
      <c r="S1651" s="4" t="str"/>
      <c r="T1651" s="4" t="str"/>
      <c r="U1651" s="4" t="str"/>
      <c r="V1651" s="4" t="n">
        <v>2</v>
      </c>
    </row>
    <row r="1652">
      <c r="A1652" t="n">
        <v>209</v>
      </c>
      <c r="B1652" t="inlineStr">
        <is>
          <t>20603526423</t>
        </is>
      </c>
      <c r="C1652" t="inlineStr">
        <is>
          <t>COOPERATIVA PERLA DEL HUALLAGA</t>
        </is>
      </c>
      <c r="D1652" s="6" t="n">
        <v>2020</v>
      </c>
      <c r="E1652" t="n">
        <v>1</v>
      </c>
      <c r="F1652" t="inlineStr">
        <is>
          <t>PAC</t>
        </is>
      </c>
      <c r="G1652" s="4" t="n">
        <v>37</v>
      </c>
      <c r="H1652" s="4" t="n">
        <v>5</v>
      </c>
      <c r="I1652" s="4" t="n">
        <v>42</v>
      </c>
      <c r="J1652" s="4" t="n">
        <v>0</v>
      </c>
      <c r="K1652" s="4" t="n">
        <v>0</v>
      </c>
      <c r="L1652" s="3" t="n">
        <v>191</v>
      </c>
      <c r="M1652" s="3" t="n">
        <v>0</v>
      </c>
      <c r="N1652" s="3" t="n">
        <v>191</v>
      </c>
      <c r="O1652" s="4" t="str"/>
      <c r="P1652" s="4" t="str"/>
      <c r="Q1652" s="4" t="str"/>
      <c r="R1652" s="4" t="str"/>
      <c r="S1652" s="4" t="str"/>
      <c r="T1652" s="4" t="str"/>
      <c r="U1652" s="4" t="str"/>
      <c r="V1652" s="4" t="n">
        <v>2</v>
      </c>
    </row>
    <row r="1653">
      <c r="A1653" t="n">
        <v>209</v>
      </c>
      <c r="B1653" t="inlineStr">
        <is>
          <t>20603526423</t>
        </is>
      </c>
      <c r="C1653" t="inlineStr">
        <is>
          <t>COOPERATIVA PERLA DEL HUALLAGA</t>
        </is>
      </c>
      <c r="D1653" s="6" t="n">
        <v>2021</v>
      </c>
      <c r="F1653" t="inlineStr">
        <is>
          <t>PAC</t>
        </is>
      </c>
      <c r="G1653" s="4" t="n">
        <v>0</v>
      </c>
      <c r="H1653" s="4" t="n">
        <v>0</v>
      </c>
      <c r="I1653" s="4" t="n">
        <v>0</v>
      </c>
      <c r="J1653" s="4" t="n">
        <v>0</v>
      </c>
      <c r="K1653" s="4" t="n">
        <v>0</v>
      </c>
      <c r="L1653" s="3" t="n">
        <v>0</v>
      </c>
      <c r="M1653" s="3" t="n">
        <v>0</v>
      </c>
      <c r="N1653" s="3" t="n">
        <v>0</v>
      </c>
      <c r="O1653" s="4" t="str"/>
      <c r="P1653" s="4" t="str"/>
      <c r="Q1653" s="4" t="str"/>
      <c r="R1653" s="4" t="str"/>
      <c r="S1653" s="4" t="str"/>
      <c r="T1653" s="4" t="str"/>
      <c r="U1653" s="4" t="str"/>
      <c r="V1653" s="4" t="n">
        <v>2</v>
      </c>
    </row>
    <row r="1654">
      <c r="A1654" t="n">
        <v>209</v>
      </c>
      <c r="B1654" t="inlineStr">
        <is>
          <t>20603526423</t>
        </is>
      </c>
      <c r="C1654" t="inlineStr">
        <is>
          <t>COOPERATIVA PERLA DEL HUALLAGA</t>
        </is>
      </c>
      <c r="D1654" s="6" t="n">
        <v>2022</v>
      </c>
      <c r="F1654" t="inlineStr">
        <is>
          <t>PAC</t>
        </is>
      </c>
      <c r="G1654" s="4" t="n">
        <v>0</v>
      </c>
      <c r="H1654" s="4" t="n">
        <v>0</v>
      </c>
      <c r="I1654" s="4" t="n">
        <v>0</v>
      </c>
      <c r="J1654" s="4" t="n">
        <v>0</v>
      </c>
      <c r="K1654" s="4" t="n">
        <v>0</v>
      </c>
      <c r="L1654" s="3" t="n">
        <v>0</v>
      </c>
      <c r="M1654" s="3" t="n">
        <v>0</v>
      </c>
      <c r="N1654" s="3" t="n">
        <v>0</v>
      </c>
      <c r="O1654" s="4" t="str"/>
      <c r="P1654" s="4" t="str"/>
      <c r="Q1654" s="4" t="str"/>
      <c r="R1654" s="4" t="str"/>
      <c r="S1654" s="4" t="str"/>
      <c r="T1654" s="4" t="str"/>
      <c r="U1654" s="4" t="str"/>
      <c r="V1654" s="4" t="n">
        <v>2</v>
      </c>
    </row>
    <row r="1655">
      <c r="A1655" t="n">
        <v>209</v>
      </c>
      <c r="B1655" t="inlineStr">
        <is>
          <t>20603526423</t>
        </is>
      </c>
      <c r="C1655" t="inlineStr">
        <is>
          <t>COOPERATIVA PERLA DEL HUALLAGA</t>
        </is>
      </c>
      <c r="D1655" s="6" t="n">
        <v>2023</v>
      </c>
      <c r="F1655" t="inlineStr">
        <is>
          <t>PAC</t>
        </is>
      </c>
      <c r="G1655" s="4" t="n">
        <v>0</v>
      </c>
      <c r="H1655" s="4" t="n">
        <v>0</v>
      </c>
      <c r="I1655" s="4" t="n">
        <v>0</v>
      </c>
      <c r="J1655" s="4" t="n">
        <v>0</v>
      </c>
      <c r="K1655" s="4" t="n">
        <v>0</v>
      </c>
      <c r="L1655" s="3" t="n">
        <v>0</v>
      </c>
      <c r="M1655" s="3" t="n">
        <v>0</v>
      </c>
      <c r="N1655" s="3" t="n">
        <v>0</v>
      </c>
      <c r="O1655" s="4" t="n">
        <v>0</v>
      </c>
      <c r="P1655" s="4" t="n">
        <v>0</v>
      </c>
      <c r="Q1655" s="4" t="n">
        <v>0</v>
      </c>
      <c r="R1655" s="4" t="n">
        <v>0</v>
      </c>
      <c r="S1655" s="4" t="n">
        <v>0</v>
      </c>
      <c r="T1655" s="4" t="n">
        <v>0</v>
      </c>
      <c r="U1655" s="4" t="n">
        <v>0</v>
      </c>
      <c r="V1655" s="4" t="n">
        <v>2</v>
      </c>
    </row>
    <row r="1656">
      <c r="A1656" t="n">
        <v>209</v>
      </c>
      <c r="B1656" t="inlineStr">
        <is>
          <t>20603526423</t>
        </is>
      </c>
      <c r="C1656" t="inlineStr">
        <is>
          <t>COOPERATIVA PERLA DEL HUALLAGA</t>
        </is>
      </c>
      <c r="D1656" s="6" t="n">
        <v>2024</v>
      </c>
      <c r="F1656" t="inlineStr">
        <is>
          <t>PAC</t>
        </is>
      </c>
      <c r="G1656" s="4" t="n">
        <v>0</v>
      </c>
      <c r="H1656" s="4" t="n">
        <v>0</v>
      </c>
      <c r="I1656" s="4" t="n">
        <v>0</v>
      </c>
      <c r="J1656" s="4" t="n">
        <v>0</v>
      </c>
      <c r="K1656" s="4" t="n">
        <v>0</v>
      </c>
      <c r="L1656" s="3" t="n">
        <v>0</v>
      </c>
      <c r="M1656" s="3" t="n">
        <v>0</v>
      </c>
      <c r="N1656" s="3" t="n">
        <v>0</v>
      </c>
      <c r="O1656" s="4" t="n">
        <v>0</v>
      </c>
      <c r="P1656" s="4" t="n">
        <v>0</v>
      </c>
      <c r="Q1656" s="4" t="str"/>
      <c r="R1656" s="4" t="n">
        <v>0</v>
      </c>
      <c r="S1656" s="4" t="n">
        <v>0</v>
      </c>
      <c r="T1656" s="4" t="n">
        <v>0</v>
      </c>
      <c r="U1656" s="4" t="n">
        <v>0</v>
      </c>
      <c r="V1656" s="4" t="n">
        <v>2</v>
      </c>
    </row>
    <row r="1657">
      <c r="A1657" t="n">
        <v>209</v>
      </c>
      <c r="B1657" t="inlineStr">
        <is>
          <t>20603526423</t>
        </is>
      </c>
      <c r="C1657" t="inlineStr">
        <is>
          <t>COOPERATIVA PERLA DEL HUALLAGA</t>
        </is>
      </c>
      <c r="D1657" s="6" t="n">
        <v>2025</v>
      </c>
      <c r="F1657" t="inlineStr">
        <is>
          <t>PAC</t>
        </is>
      </c>
      <c r="G1657" s="4" t="n">
        <v>0</v>
      </c>
      <c r="H1657" s="4" t="n">
        <v>0</v>
      </c>
      <c r="I1657" s="4" t="n">
        <v>0</v>
      </c>
      <c r="J1657" s="4" t="n">
        <v>0</v>
      </c>
      <c r="K1657" s="4" t="n">
        <v>0</v>
      </c>
      <c r="L1657" s="3" t="n">
        <v>0</v>
      </c>
      <c r="M1657" s="3" t="n">
        <v>0</v>
      </c>
      <c r="N1657" s="3" t="n">
        <v>0</v>
      </c>
      <c r="O1657" s="4" t="n">
        <v>0</v>
      </c>
      <c r="P1657" s="4" t="n">
        <v>0</v>
      </c>
      <c r="Q1657" s="4" t="str"/>
      <c r="R1657" s="4" t="n">
        <v>0</v>
      </c>
      <c r="S1657" s="4" t="n">
        <v>0</v>
      </c>
      <c r="T1657" s="4" t="n">
        <v>0</v>
      </c>
      <c r="U1657" s="4" t="n">
        <v>0</v>
      </c>
      <c r="V1657" s="4" t="n">
        <v>2</v>
      </c>
    </row>
    <row r="1658">
      <c r="A1658" t="n">
        <v>210</v>
      </c>
      <c r="B1658" t="inlineStr">
        <is>
          <t xml:space="preserve">20600029887 </t>
        </is>
      </c>
      <c r="C1658" t="inlineStr">
        <is>
          <t>COOPERATIVA AGRARIA INTEGRAL LUZ DE LA ESPERANZA</t>
        </is>
      </c>
      <c r="D1658" s="6" t="n">
        <v>2018</v>
      </c>
      <c r="F1658" t="inlineStr">
        <is>
          <t>PAC</t>
        </is>
      </c>
      <c r="G1658" s="4" t="str"/>
      <c r="H1658" s="4" t="str"/>
      <c r="I1658" s="4" t="n">
        <v>0</v>
      </c>
      <c r="J1658" s="4" t="str"/>
      <c r="K1658" s="4" t="str"/>
      <c r="L1658" s="3" t="str"/>
      <c r="M1658" s="3" t="str"/>
      <c r="N1658" s="3" t="n">
        <v>0</v>
      </c>
      <c r="O1658" s="4" t="str"/>
      <c r="P1658" s="4" t="str"/>
      <c r="Q1658" s="4" t="str"/>
      <c r="R1658" s="4" t="str"/>
      <c r="S1658" s="4" t="str"/>
      <c r="T1658" s="4" t="str"/>
      <c r="U1658" s="4" t="str"/>
      <c r="V1658" s="4" t="n">
        <v>1</v>
      </c>
    </row>
    <row r="1659">
      <c r="A1659" t="n">
        <v>210</v>
      </c>
      <c r="B1659" t="inlineStr">
        <is>
          <t xml:space="preserve">20600029887 </t>
        </is>
      </c>
      <c r="C1659" t="inlineStr">
        <is>
          <t>COOPERATIVA AGRARIA INTEGRAL LUZ DE LA ESPERANZA</t>
        </is>
      </c>
      <c r="D1659" s="6" t="n">
        <v>2019</v>
      </c>
      <c r="F1659" t="inlineStr">
        <is>
          <t>PAC</t>
        </is>
      </c>
      <c r="G1659" s="4" t="n">
        <v>0</v>
      </c>
      <c r="H1659" s="4" t="n">
        <v>0</v>
      </c>
      <c r="I1659" s="4" t="n">
        <v>0</v>
      </c>
      <c r="J1659" s="4" t="str"/>
      <c r="K1659" s="4" t="str"/>
      <c r="L1659" s="3" t="n">
        <v>0</v>
      </c>
      <c r="M1659" s="3" t="n">
        <v>0</v>
      </c>
      <c r="N1659" s="3" t="n">
        <v>0</v>
      </c>
      <c r="O1659" s="4" t="str"/>
      <c r="P1659" s="4" t="str"/>
      <c r="Q1659" s="4" t="str"/>
      <c r="R1659" s="4" t="str"/>
      <c r="S1659" s="4" t="str"/>
      <c r="T1659" s="4" t="str"/>
      <c r="U1659" s="4" t="str"/>
      <c r="V1659" s="4" t="n">
        <v>1</v>
      </c>
    </row>
    <row r="1660">
      <c r="A1660" t="n">
        <v>210</v>
      </c>
      <c r="B1660" t="inlineStr">
        <is>
          <t xml:space="preserve">20600029887 </t>
        </is>
      </c>
      <c r="C1660" t="inlineStr">
        <is>
          <t>COOPERATIVA AGRARIA INTEGRAL LUZ DE LA ESPERANZA</t>
        </is>
      </c>
      <c r="D1660" s="6" t="n">
        <v>2020</v>
      </c>
      <c r="F1660" t="inlineStr">
        <is>
          <t>PAC</t>
        </is>
      </c>
      <c r="G1660" s="4" t="n">
        <v>0</v>
      </c>
      <c r="H1660" s="4" t="n">
        <v>0</v>
      </c>
      <c r="I1660" s="4" t="n">
        <v>0</v>
      </c>
      <c r="J1660" s="4" t="n">
        <v>0</v>
      </c>
      <c r="K1660" s="4" t="n">
        <v>0</v>
      </c>
      <c r="L1660" s="3" t="n">
        <v>0</v>
      </c>
      <c r="M1660" s="3" t="n">
        <v>0</v>
      </c>
      <c r="N1660" s="3" t="n">
        <v>0</v>
      </c>
      <c r="O1660" s="4" t="str"/>
      <c r="P1660" s="4" t="str"/>
      <c r="Q1660" s="4" t="str"/>
      <c r="R1660" s="4" t="str"/>
      <c r="S1660" s="4" t="str"/>
      <c r="T1660" s="4" t="str"/>
      <c r="U1660" s="4" t="str"/>
      <c r="V1660" s="4" t="n">
        <v>1</v>
      </c>
    </row>
    <row r="1661">
      <c r="A1661" t="n">
        <v>210</v>
      </c>
      <c r="B1661" t="inlineStr">
        <is>
          <t xml:space="preserve">20600029887 </t>
        </is>
      </c>
      <c r="C1661" t="inlineStr">
        <is>
          <t>COOPERATIVA AGRARIA INTEGRAL LUZ DE LA ESPERANZA</t>
        </is>
      </c>
      <c r="D1661" s="6" t="n">
        <v>2021</v>
      </c>
      <c r="E1661" t="n">
        <v>1</v>
      </c>
      <c r="F1661" t="inlineStr">
        <is>
          <t>PAC</t>
        </is>
      </c>
      <c r="G1661" s="4" t="n">
        <v>42</v>
      </c>
      <c r="H1661" s="4" t="n">
        <v>6</v>
      </c>
      <c r="I1661" s="4" t="n">
        <v>48</v>
      </c>
      <c r="J1661" s="4" t="n">
        <v>12</v>
      </c>
      <c r="K1661" s="4" t="n">
        <v>4</v>
      </c>
      <c r="L1661" s="3" t="n">
        <v>93038.38</v>
      </c>
      <c r="M1661" s="3" t="n">
        <v>0</v>
      </c>
      <c r="N1661" s="3" t="n">
        <v>93038.38</v>
      </c>
      <c r="O1661" s="4" t="str"/>
      <c r="P1661" s="4" t="str"/>
      <c r="Q1661" s="4" t="str"/>
      <c r="R1661" s="4" t="str"/>
      <c r="S1661" s="4" t="str"/>
      <c r="T1661" s="4" t="str"/>
      <c r="U1661" s="4" t="str"/>
      <c r="V1661" s="4" t="n">
        <v>1</v>
      </c>
    </row>
    <row r="1662">
      <c r="A1662" t="n">
        <v>210</v>
      </c>
      <c r="B1662" t="inlineStr">
        <is>
          <t xml:space="preserve">20600029887 </t>
        </is>
      </c>
      <c r="C1662" t="inlineStr">
        <is>
          <t>COOPERATIVA AGRARIA INTEGRAL LUZ DE LA ESPERANZA</t>
        </is>
      </c>
      <c r="D1662" s="6" t="n">
        <v>2022</v>
      </c>
      <c r="F1662" t="inlineStr">
        <is>
          <t>PAC</t>
        </is>
      </c>
      <c r="G1662" s="4" t="n">
        <v>0</v>
      </c>
      <c r="H1662" s="4" t="n">
        <v>0</v>
      </c>
      <c r="I1662" s="4" t="n">
        <v>0</v>
      </c>
      <c r="J1662" s="4" t="n">
        <v>0</v>
      </c>
      <c r="K1662" s="4" t="n">
        <v>0</v>
      </c>
      <c r="L1662" s="3" t="n">
        <v>0</v>
      </c>
      <c r="M1662" s="3" t="n">
        <v>0</v>
      </c>
      <c r="N1662" s="3" t="n">
        <v>0</v>
      </c>
      <c r="O1662" s="4" t="str"/>
      <c r="P1662" s="4" t="str"/>
      <c r="Q1662" s="4" t="str"/>
      <c r="R1662" s="4" t="str"/>
      <c r="S1662" s="4" t="str"/>
      <c r="T1662" s="4" t="str"/>
      <c r="U1662" s="4" t="str"/>
      <c r="V1662" s="4" t="n">
        <v>1</v>
      </c>
    </row>
    <row r="1663">
      <c r="A1663" t="n">
        <v>210</v>
      </c>
      <c r="B1663" t="inlineStr">
        <is>
          <t xml:space="preserve">20600029887 </t>
        </is>
      </c>
      <c r="C1663" t="inlineStr">
        <is>
          <t>COOPERATIVA AGRARIA INTEGRAL LUZ DE LA ESPERANZA</t>
        </is>
      </c>
      <c r="D1663" s="6" t="n">
        <v>2023</v>
      </c>
      <c r="F1663" t="inlineStr">
        <is>
          <t>PAC</t>
        </is>
      </c>
      <c r="G1663" s="4" t="n">
        <v>0</v>
      </c>
      <c r="H1663" s="4" t="n">
        <v>0</v>
      </c>
      <c r="I1663" s="4" t="n">
        <v>0</v>
      </c>
      <c r="J1663" s="4" t="n">
        <v>0</v>
      </c>
      <c r="K1663" s="4" t="n">
        <v>0</v>
      </c>
      <c r="L1663" s="3" t="n">
        <v>0</v>
      </c>
      <c r="M1663" s="3" t="n">
        <v>0</v>
      </c>
      <c r="N1663" s="3" t="n">
        <v>0</v>
      </c>
      <c r="O1663" s="4" t="n">
        <v>0</v>
      </c>
      <c r="P1663" s="4" t="n">
        <v>0</v>
      </c>
      <c r="Q1663" s="4" t="n">
        <v>0</v>
      </c>
      <c r="R1663" s="4" t="n">
        <v>0</v>
      </c>
      <c r="S1663" s="4" t="n">
        <v>0</v>
      </c>
      <c r="T1663" s="4" t="n">
        <v>0</v>
      </c>
      <c r="U1663" s="4" t="n">
        <v>0</v>
      </c>
      <c r="V1663" s="4" t="n">
        <v>1</v>
      </c>
    </row>
    <row r="1664">
      <c r="A1664" t="n">
        <v>210</v>
      </c>
      <c r="B1664" t="inlineStr">
        <is>
          <t xml:space="preserve">20600029887 </t>
        </is>
      </c>
      <c r="C1664" t="inlineStr">
        <is>
          <t>COOPERATIVA AGRARIA INTEGRAL LUZ DE LA ESPERANZA</t>
        </is>
      </c>
      <c r="D1664" s="6" t="n">
        <v>2024</v>
      </c>
      <c r="F1664" t="inlineStr">
        <is>
          <t>PAC</t>
        </is>
      </c>
      <c r="G1664" s="4" t="n">
        <v>0</v>
      </c>
      <c r="H1664" s="4" t="n">
        <v>0</v>
      </c>
      <c r="I1664" s="4" t="n">
        <v>0</v>
      </c>
      <c r="J1664" s="4" t="n">
        <v>0</v>
      </c>
      <c r="K1664" s="4" t="n">
        <v>0</v>
      </c>
      <c r="L1664" s="3" t="n">
        <v>0</v>
      </c>
      <c r="M1664" s="3" t="n">
        <v>0</v>
      </c>
      <c r="N1664" s="3" t="n">
        <v>0</v>
      </c>
      <c r="O1664" s="4" t="n">
        <v>0</v>
      </c>
      <c r="P1664" s="4" t="n">
        <v>0</v>
      </c>
      <c r="Q1664" s="4" t="str"/>
      <c r="R1664" s="4" t="n">
        <v>0</v>
      </c>
      <c r="S1664" s="4" t="n">
        <v>0</v>
      </c>
      <c r="T1664" s="4" t="n">
        <v>0</v>
      </c>
      <c r="U1664" s="4" t="n">
        <v>0</v>
      </c>
      <c r="V1664" s="4" t="n">
        <v>1</v>
      </c>
    </row>
    <row r="1665">
      <c r="A1665" t="n">
        <v>210</v>
      </c>
      <c r="B1665" t="inlineStr">
        <is>
          <t xml:space="preserve">20600029887 </t>
        </is>
      </c>
      <c r="C1665" t="inlineStr">
        <is>
          <t>COOPERATIVA AGRARIA INTEGRAL LUZ DE LA ESPERANZA</t>
        </is>
      </c>
      <c r="D1665" s="6" t="n">
        <v>2025</v>
      </c>
      <c r="F1665" t="inlineStr">
        <is>
          <t>PAC</t>
        </is>
      </c>
      <c r="G1665" s="4" t="n">
        <v>0</v>
      </c>
      <c r="H1665" s="4" t="n">
        <v>0</v>
      </c>
      <c r="I1665" s="4" t="n">
        <v>0</v>
      </c>
      <c r="J1665" s="4" t="n">
        <v>0</v>
      </c>
      <c r="K1665" s="4" t="n">
        <v>0</v>
      </c>
      <c r="L1665" s="3" t="n">
        <v>0</v>
      </c>
      <c r="M1665" s="3" t="n">
        <v>0</v>
      </c>
      <c r="N1665" s="3" t="n">
        <v>0</v>
      </c>
      <c r="O1665" s="4" t="n">
        <v>0</v>
      </c>
      <c r="P1665" s="4" t="n">
        <v>0</v>
      </c>
      <c r="Q1665" s="4" t="str"/>
      <c r="R1665" s="4" t="n">
        <v>0</v>
      </c>
      <c r="S1665" s="4" t="n">
        <v>0</v>
      </c>
      <c r="T1665" s="4" t="n">
        <v>0</v>
      </c>
      <c r="U1665" s="4" t="n">
        <v>0</v>
      </c>
      <c r="V1665" s="4" t="n">
        <v>1</v>
      </c>
    </row>
    <row r="1666">
      <c r="A1666" t="n">
        <v>211</v>
      </c>
      <c r="B1666" t="inlineStr">
        <is>
          <t>20608311387</t>
        </is>
      </c>
      <c r="C1666" t="inlineStr">
        <is>
          <t>ASOCIACION DE PRODUCTORES AGRARIOS LOS TRIUNFADORES</t>
        </is>
      </c>
      <c r="D1666" s="6" t="n">
        <v>2018</v>
      </c>
      <c r="F1666" t="inlineStr">
        <is>
          <t>PAC</t>
        </is>
      </c>
      <c r="G1666" s="4" t="str"/>
      <c r="H1666" s="4" t="str"/>
      <c r="I1666" s="4" t="n">
        <v>0</v>
      </c>
      <c r="J1666" s="4" t="str"/>
      <c r="K1666" s="4" t="str"/>
      <c r="L1666" s="3" t="str"/>
      <c r="M1666" s="3" t="str"/>
      <c r="N1666" s="3" t="n">
        <v>0</v>
      </c>
      <c r="O1666" s="4" t="str"/>
      <c r="P1666" s="4" t="str"/>
      <c r="Q1666" s="4" t="str"/>
      <c r="R1666" s="4" t="str"/>
      <c r="S1666" s="4" t="str"/>
      <c r="T1666" s="4" t="str"/>
      <c r="U1666" s="4" t="str"/>
      <c r="V1666" s="4" t="n">
        <v>2</v>
      </c>
    </row>
    <row r="1667">
      <c r="A1667" t="n">
        <v>211</v>
      </c>
      <c r="B1667" t="inlineStr">
        <is>
          <t>20608311387</t>
        </is>
      </c>
      <c r="C1667" t="inlineStr">
        <is>
          <t>ASOCIACION DE PRODUCTORES AGRARIOS LOS TRIUNFADORES</t>
        </is>
      </c>
      <c r="D1667" s="6" t="n">
        <v>2019</v>
      </c>
      <c r="F1667" t="inlineStr">
        <is>
          <t>PAC</t>
        </is>
      </c>
      <c r="G1667" s="4" t="n">
        <v>0</v>
      </c>
      <c r="H1667" s="4" t="n">
        <v>0</v>
      </c>
      <c r="I1667" s="4" t="n">
        <v>0</v>
      </c>
      <c r="J1667" s="4" t="str"/>
      <c r="K1667" s="4" t="str"/>
      <c r="L1667" s="3" t="n">
        <v>0</v>
      </c>
      <c r="M1667" s="3" t="n">
        <v>0</v>
      </c>
      <c r="N1667" s="3" t="n">
        <v>0</v>
      </c>
      <c r="O1667" s="4" t="str"/>
      <c r="P1667" s="4" t="str"/>
      <c r="Q1667" s="4" t="str"/>
      <c r="R1667" s="4" t="str"/>
      <c r="S1667" s="4" t="str"/>
      <c r="T1667" s="4" t="str"/>
      <c r="U1667" s="4" t="str"/>
      <c r="V1667" s="4" t="n">
        <v>2</v>
      </c>
    </row>
    <row r="1668">
      <c r="A1668" t="n">
        <v>211</v>
      </c>
      <c r="B1668" t="inlineStr">
        <is>
          <t>20608311387</t>
        </is>
      </c>
      <c r="C1668" t="inlineStr">
        <is>
          <t>ASOCIACION DE PRODUCTORES AGRARIOS LOS TRIUNFADORES</t>
        </is>
      </c>
      <c r="D1668" s="6" t="n">
        <v>2020</v>
      </c>
      <c r="F1668" t="inlineStr">
        <is>
          <t>PAC</t>
        </is>
      </c>
      <c r="G1668" s="4" t="n">
        <v>0</v>
      </c>
      <c r="H1668" s="4" t="n">
        <v>0</v>
      </c>
      <c r="I1668" s="4" t="n">
        <v>0</v>
      </c>
      <c r="J1668" s="4" t="n">
        <v>0</v>
      </c>
      <c r="K1668" s="4" t="n">
        <v>0</v>
      </c>
      <c r="L1668" s="3" t="n">
        <v>0</v>
      </c>
      <c r="M1668" s="3" t="n">
        <v>0</v>
      </c>
      <c r="N1668" s="3" t="n">
        <v>0</v>
      </c>
      <c r="O1668" s="4" t="str"/>
      <c r="P1668" s="4" t="str"/>
      <c r="Q1668" s="4" t="str"/>
      <c r="R1668" s="4" t="str"/>
      <c r="S1668" s="4" t="str"/>
      <c r="T1668" s="4" t="str"/>
      <c r="U1668" s="4" t="str"/>
      <c r="V1668" s="4" t="n">
        <v>2</v>
      </c>
    </row>
    <row r="1669">
      <c r="A1669" t="n">
        <v>211</v>
      </c>
      <c r="B1669" t="inlineStr">
        <is>
          <t>20608311387</t>
        </is>
      </c>
      <c r="C1669" t="inlineStr">
        <is>
          <t>ASOCIACION DE PRODUCTORES AGRARIOS LOS TRIUNFADORES</t>
        </is>
      </c>
      <c r="D1669" s="6" t="n">
        <v>2021</v>
      </c>
      <c r="E1669" t="n">
        <v>1</v>
      </c>
      <c r="F1669" t="inlineStr">
        <is>
          <t>PAC</t>
        </is>
      </c>
      <c r="G1669" s="4" t="n">
        <v>20</v>
      </c>
      <c r="H1669" s="4" t="n">
        <v>20</v>
      </c>
      <c r="I1669" s="4" t="n">
        <v>40</v>
      </c>
      <c r="J1669" s="4" t="n">
        <v>0</v>
      </c>
      <c r="K1669" s="4" t="n">
        <v>0</v>
      </c>
      <c r="L1669" s="3" t="n">
        <v>0</v>
      </c>
      <c r="M1669" s="3" t="n">
        <v>0</v>
      </c>
      <c r="N1669" s="3" t="n">
        <v>0</v>
      </c>
      <c r="O1669" s="4" t="str"/>
      <c r="P1669" s="4" t="str"/>
      <c r="Q1669" s="4" t="str"/>
      <c r="R1669" s="4" t="str"/>
      <c r="S1669" s="4" t="str"/>
      <c r="T1669" s="4" t="str"/>
      <c r="U1669" s="4" t="str"/>
      <c r="V1669" s="4" t="n">
        <v>2</v>
      </c>
    </row>
    <row r="1670">
      <c r="A1670" t="n">
        <v>211</v>
      </c>
      <c r="B1670" t="inlineStr">
        <is>
          <t>20608311387</t>
        </is>
      </c>
      <c r="C1670" t="inlineStr">
        <is>
          <t>ASOCIACION DE PRODUCTORES AGRARIOS LOS TRIUNFADORES</t>
        </is>
      </c>
      <c r="D1670" s="6" t="n">
        <v>2022</v>
      </c>
      <c r="F1670" t="inlineStr">
        <is>
          <t>PAC</t>
        </is>
      </c>
      <c r="G1670" s="4" t="n">
        <v>0</v>
      </c>
      <c r="H1670" s="4" t="n">
        <v>0</v>
      </c>
      <c r="I1670" s="4" t="n">
        <v>0</v>
      </c>
      <c r="J1670" s="4" t="n">
        <v>0</v>
      </c>
      <c r="K1670" s="4" t="n">
        <v>0</v>
      </c>
      <c r="L1670" s="3" t="n">
        <v>0</v>
      </c>
      <c r="M1670" s="3" t="n">
        <v>0</v>
      </c>
      <c r="N1670" s="3" t="n">
        <v>0</v>
      </c>
      <c r="O1670" s="4" t="str"/>
      <c r="P1670" s="4" t="str"/>
      <c r="Q1670" s="4" t="str"/>
      <c r="R1670" s="4" t="str"/>
      <c r="S1670" s="4" t="str"/>
      <c r="T1670" s="4" t="str"/>
      <c r="U1670" s="4" t="str"/>
      <c r="V1670" s="4" t="n">
        <v>2</v>
      </c>
    </row>
    <row r="1671">
      <c r="A1671" t="n">
        <v>211</v>
      </c>
      <c r="B1671" t="inlineStr">
        <is>
          <t>20608311387</t>
        </is>
      </c>
      <c r="C1671" t="inlineStr">
        <is>
          <t>ASOCIACION DE PRODUCTORES AGRARIOS LOS TRIUNFADORES</t>
        </is>
      </c>
      <c r="D1671" s="6" t="n">
        <v>2023</v>
      </c>
      <c r="F1671" t="inlineStr">
        <is>
          <t>PAC</t>
        </is>
      </c>
      <c r="G1671" s="4" t="n">
        <v>0</v>
      </c>
      <c r="H1671" s="4" t="n">
        <v>0</v>
      </c>
      <c r="I1671" s="4" t="n">
        <v>0</v>
      </c>
      <c r="J1671" s="4" t="n">
        <v>0</v>
      </c>
      <c r="K1671" s="4" t="n">
        <v>0</v>
      </c>
      <c r="L1671" s="3" t="n">
        <v>0</v>
      </c>
      <c r="M1671" s="3" t="n">
        <v>0</v>
      </c>
      <c r="N1671" s="3" t="n">
        <v>0</v>
      </c>
      <c r="O1671" s="4" t="n">
        <v>0</v>
      </c>
      <c r="P1671" s="4" t="n">
        <v>0</v>
      </c>
      <c r="Q1671" s="4" t="n">
        <v>0</v>
      </c>
      <c r="R1671" s="4" t="n">
        <v>0</v>
      </c>
      <c r="S1671" s="4" t="n">
        <v>0</v>
      </c>
      <c r="T1671" s="4" t="n">
        <v>0</v>
      </c>
      <c r="U1671" s="4" t="n">
        <v>0</v>
      </c>
      <c r="V1671" s="4" t="n">
        <v>2</v>
      </c>
    </row>
    <row r="1672">
      <c r="A1672" t="n">
        <v>211</v>
      </c>
      <c r="B1672" t="inlineStr">
        <is>
          <t>20608311387</t>
        </is>
      </c>
      <c r="C1672" t="inlineStr">
        <is>
          <t>ASOCIACION DE PRODUCTORES AGRARIOS LOS TRIUNFADORES</t>
        </is>
      </c>
      <c r="D1672" s="6" t="n">
        <v>2024</v>
      </c>
      <c r="F1672" t="inlineStr">
        <is>
          <t>PAC</t>
        </is>
      </c>
      <c r="G1672" s="4" t="n">
        <v>0</v>
      </c>
      <c r="H1672" s="4" t="n">
        <v>0</v>
      </c>
      <c r="I1672" s="4" t="n">
        <v>0</v>
      </c>
      <c r="J1672" s="4" t="n">
        <v>0</v>
      </c>
      <c r="K1672" s="4" t="n">
        <v>0</v>
      </c>
      <c r="L1672" s="3" t="n">
        <v>0</v>
      </c>
      <c r="M1672" s="3" t="n">
        <v>0</v>
      </c>
      <c r="N1672" s="3" t="n">
        <v>0</v>
      </c>
      <c r="O1672" s="4" t="n">
        <v>0</v>
      </c>
      <c r="P1672" s="4" t="n">
        <v>0</v>
      </c>
      <c r="Q1672" s="4" t="str"/>
      <c r="R1672" s="4" t="n">
        <v>0</v>
      </c>
      <c r="S1672" s="4" t="n">
        <v>0</v>
      </c>
      <c r="T1672" s="4" t="n">
        <v>0</v>
      </c>
      <c r="U1672" s="4" t="n">
        <v>0</v>
      </c>
      <c r="V1672" s="4" t="n">
        <v>2</v>
      </c>
    </row>
    <row r="1673">
      <c r="A1673" t="n">
        <v>211</v>
      </c>
      <c r="B1673" t="inlineStr">
        <is>
          <t>20608311387</t>
        </is>
      </c>
      <c r="C1673" t="inlineStr">
        <is>
          <t>ASOCIACION DE PRODUCTORES AGRARIOS LOS TRIUNFADORES</t>
        </is>
      </c>
      <c r="D1673" s="6" t="n">
        <v>2025</v>
      </c>
      <c r="F1673" t="inlineStr">
        <is>
          <t>PAC</t>
        </is>
      </c>
      <c r="G1673" s="4" t="n">
        <v>0</v>
      </c>
      <c r="H1673" s="4" t="n">
        <v>0</v>
      </c>
      <c r="I1673" s="4" t="n">
        <v>0</v>
      </c>
      <c r="J1673" s="4" t="n">
        <v>0</v>
      </c>
      <c r="K1673" s="4" t="n">
        <v>0</v>
      </c>
      <c r="L1673" s="3" t="n">
        <v>0</v>
      </c>
      <c r="M1673" s="3" t="n">
        <v>0</v>
      </c>
      <c r="N1673" s="3" t="n">
        <v>0</v>
      </c>
      <c r="O1673" s="4" t="n">
        <v>0</v>
      </c>
      <c r="P1673" s="4" t="n">
        <v>0</v>
      </c>
      <c r="Q1673" s="4" t="str"/>
      <c r="R1673" s="4" t="n">
        <v>0</v>
      </c>
      <c r="S1673" s="4" t="n">
        <v>0</v>
      </c>
      <c r="T1673" s="4" t="n">
        <v>0</v>
      </c>
      <c r="U1673" s="4" t="n">
        <v>0</v>
      </c>
      <c r="V1673" s="4" t="n">
        <v>2</v>
      </c>
    </row>
    <row r="1674">
      <c r="A1674" t="n">
        <v>212</v>
      </c>
      <c r="B1674" t="inlineStr">
        <is>
          <t>20542827298</t>
        </is>
      </c>
      <c r="C1674" t="inlineStr">
        <is>
          <t>ASOCIACIÓN DE AGRICULTORES AGROPECUARIOS DE LA COMUNIDAD EL PROGRESO</t>
        </is>
      </c>
      <c r="D1674" s="6" t="n">
        <v>2018</v>
      </c>
      <c r="E1674" t="n">
        <v>1</v>
      </c>
      <c r="F1674" t="inlineStr">
        <is>
          <t>PAC</t>
        </is>
      </c>
      <c r="G1674" s="4" t="str"/>
      <c r="H1674" s="4" t="str"/>
      <c r="I1674" s="4" t="n">
        <v>33</v>
      </c>
      <c r="J1674" s="4" t="str"/>
      <c r="K1674" s="4" t="str"/>
      <c r="L1674" s="3" t="str"/>
      <c r="M1674" s="3" t="str"/>
      <c r="N1674" s="3" t="n">
        <v>0</v>
      </c>
      <c r="O1674" s="4" t="str"/>
      <c r="P1674" s="4" t="str"/>
      <c r="Q1674" s="4" t="str"/>
      <c r="R1674" s="4" t="str"/>
      <c r="S1674" s="4" t="str"/>
      <c r="T1674" s="4" t="str"/>
      <c r="U1674" s="4" t="str"/>
      <c r="V1674" s="4" t="n">
        <v>2</v>
      </c>
    </row>
    <row r="1675">
      <c r="A1675" t="n">
        <v>212</v>
      </c>
      <c r="B1675" t="inlineStr">
        <is>
          <t>20542827298</t>
        </is>
      </c>
      <c r="C1675" t="inlineStr">
        <is>
          <t>ASOCIACIÓN DE AGRICULTORES AGROPECUARIOS DE LA COMUNIDAD EL PROGRESO</t>
        </is>
      </c>
      <c r="D1675" s="6" t="n">
        <v>2019</v>
      </c>
      <c r="F1675" t="inlineStr">
        <is>
          <t>PAC</t>
        </is>
      </c>
      <c r="G1675" s="4" t="n">
        <v>0</v>
      </c>
      <c r="H1675" s="4" t="n">
        <v>0</v>
      </c>
      <c r="I1675" s="4" t="n">
        <v>0</v>
      </c>
      <c r="J1675" s="4" t="str"/>
      <c r="K1675" s="4" t="str"/>
      <c r="L1675" s="3" t="n">
        <v>0</v>
      </c>
      <c r="M1675" s="3" t="n">
        <v>0</v>
      </c>
      <c r="N1675" s="3" t="n">
        <v>0</v>
      </c>
      <c r="O1675" s="4" t="str"/>
      <c r="P1675" s="4" t="str"/>
      <c r="Q1675" s="4" t="str"/>
      <c r="R1675" s="4" t="str"/>
      <c r="S1675" s="4" t="str"/>
      <c r="T1675" s="4" t="str"/>
      <c r="U1675" s="4" t="str"/>
      <c r="V1675" s="4" t="n">
        <v>2</v>
      </c>
    </row>
    <row r="1676">
      <c r="A1676" t="n">
        <v>212</v>
      </c>
      <c r="B1676" t="inlineStr">
        <is>
          <t>20542827298</t>
        </is>
      </c>
      <c r="C1676" t="inlineStr">
        <is>
          <t>ASOCIACIÓN DE AGRICULTORES AGROPECUARIOS DE LA COMUNIDAD EL PROGRESO</t>
        </is>
      </c>
      <c r="D1676" s="6" t="n">
        <v>2020</v>
      </c>
      <c r="F1676" t="inlineStr">
        <is>
          <t>PAC</t>
        </is>
      </c>
      <c r="G1676" s="4" t="n">
        <v>0</v>
      </c>
      <c r="H1676" s="4" t="n">
        <v>0</v>
      </c>
      <c r="I1676" s="4" t="n">
        <v>0</v>
      </c>
      <c r="J1676" s="4" t="n">
        <v>0</v>
      </c>
      <c r="K1676" s="4" t="n">
        <v>0</v>
      </c>
      <c r="L1676" s="3" t="n">
        <v>0</v>
      </c>
      <c r="M1676" s="3" t="n">
        <v>0</v>
      </c>
      <c r="N1676" s="3" t="n">
        <v>0</v>
      </c>
      <c r="O1676" s="4" t="str"/>
      <c r="P1676" s="4" t="str"/>
      <c r="Q1676" s="4" t="str"/>
      <c r="R1676" s="4" t="str"/>
      <c r="S1676" s="4" t="str"/>
      <c r="T1676" s="4" t="str"/>
      <c r="U1676" s="4" t="str"/>
      <c r="V1676" s="4" t="n">
        <v>2</v>
      </c>
    </row>
    <row r="1677">
      <c r="A1677" t="n">
        <v>212</v>
      </c>
      <c r="B1677" t="inlineStr">
        <is>
          <t>20542827298</t>
        </is>
      </c>
      <c r="C1677" t="inlineStr">
        <is>
          <t>ASOCIACIÓN DE AGRICULTORES AGROPECUARIOS DE LA COMUNIDAD EL PROGRESO</t>
        </is>
      </c>
      <c r="D1677" s="6" t="n">
        <v>2021</v>
      </c>
      <c r="F1677" t="inlineStr">
        <is>
          <t>PAC</t>
        </is>
      </c>
      <c r="G1677" s="4" t="n">
        <v>0</v>
      </c>
      <c r="H1677" s="4" t="n">
        <v>0</v>
      </c>
      <c r="I1677" s="4" t="n">
        <v>0</v>
      </c>
      <c r="J1677" s="4" t="n">
        <v>0</v>
      </c>
      <c r="K1677" s="4" t="n">
        <v>0</v>
      </c>
      <c r="L1677" s="3" t="n">
        <v>0</v>
      </c>
      <c r="M1677" s="3" t="n">
        <v>0</v>
      </c>
      <c r="N1677" s="3" t="n">
        <v>0</v>
      </c>
      <c r="O1677" s="4" t="str"/>
      <c r="P1677" s="4" t="str"/>
      <c r="Q1677" s="4" t="str"/>
      <c r="R1677" s="4" t="str"/>
      <c r="S1677" s="4" t="str"/>
      <c r="T1677" s="4" t="str"/>
      <c r="U1677" s="4" t="str"/>
      <c r="V1677" s="4" t="n">
        <v>2</v>
      </c>
    </row>
    <row r="1678">
      <c r="A1678" t="n">
        <v>212</v>
      </c>
      <c r="B1678" t="inlineStr">
        <is>
          <t>20542827298</t>
        </is>
      </c>
      <c r="C1678" t="inlineStr">
        <is>
          <t>ASOCIACIÓN DE AGRICULTORES AGROPECUARIOS DE LA COMUNIDAD EL PROGRESO</t>
        </is>
      </c>
      <c r="D1678" s="6" t="n">
        <v>2022</v>
      </c>
      <c r="F1678" t="inlineStr">
        <is>
          <t>PAC</t>
        </is>
      </c>
      <c r="G1678" s="4" t="n">
        <v>0</v>
      </c>
      <c r="H1678" s="4" t="n">
        <v>0</v>
      </c>
      <c r="I1678" s="4" t="n">
        <v>0</v>
      </c>
      <c r="J1678" s="4" t="n">
        <v>0</v>
      </c>
      <c r="K1678" s="4" t="n">
        <v>0</v>
      </c>
      <c r="L1678" s="3" t="n">
        <v>0</v>
      </c>
      <c r="M1678" s="3" t="n">
        <v>0</v>
      </c>
      <c r="N1678" s="3" t="n">
        <v>0</v>
      </c>
      <c r="O1678" s="4" t="str"/>
      <c r="P1678" s="4" t="str"/>
      <c r="Q1678" s="4" t="str"/>
      <c r="R1678" s="4" t="str"/>
      <c r="S1678" s="4" t="str"/>
      <c r="T1678" s="4" t="str"/>
      <c r="U1678" s="4" t="str"/>
      <c r="V1678" s="4" t="n">
        <v>2</v>
      </c>
    </row>
    <row r="1679">
      <c r="A1679" t="n">
        <v>212</v>
      </c>
      <c r="B1679" t="inlineStr">
        <is>
          <t>20542827298</t>
        </is>
      </c>
      <c r="C1679" t="inlineStr">
        <is>
          <t>ASOCIACIÓN DE AGRICULTORES AGROPECUARIOS DE LA COMUNIDAD EL PROGRESO</t>
        </is>
      </c>
      <c r="D1679" s="6" t="n">
        <v>2023</v>
      </c>
      <c r="F1679" t="inlineStr">
        <is>
          <t>PAC</t>
        </is>
      </c>
      <c r="G1679" s="4" t="n">
        <v>0</v>
      </c>
      <c r="H1679" s="4" t="n">
        <v>0</v>
      </c>
      <c r="I1679" s="4" t="n">
        <v>0</v>
      </c>
      <c r="J1679" s="4" t="n">
        <v>0</v>
      </c>
      <c r="K1679" s="4" t="n">
        <v>0</v>
      </c>
      <c r="L1679" s="3" t="n">
        <v>0</v>
      </c>
      <c r="M1679" s="3" t="n">
        <v>0</v>
      </c>
      <c r="N1679" s="3" t="n">
        <v>0</v>
      </c>
      <c r="O1679" s="4" t="n">
        <v>0</v>
      </c>
      <c r="P1679" s="4" t="n">
        <v>0</v>
      </c>
      <c r="Q1679" s="4" t="n">
        <v>0</v>
      </c>
      <c r="R1679" s="4" t="n">
        <v>0</v>
      </c>
      <c r="S1679" s="4" t="n">
        <v>0</v>
      </c>
      <c r="T1679" s="4" t="n">
        <v>0</v>
      </c>
      <c r="U1679" s="4" t="n">
        <v>0</v>
      </c>
      <c r="V1679" s="4" t="n">
        <v>2</v>
      </c>
    </row>
    <row r="1680">
      <c r="A1680" t="n">
        <v>212</v>
      </c>
      <c r="B1680" t="inlineStr">
        <is>
          <t>20542827298</t>
        </is>
      </c>
      <c r="C1680" t="inlineStr">
        <is>
          <t>ASOCIACIÓN DE AGRICULTORES AGROPECUARIOS DE LA COMUNIDAD EL PROGRESO</t>
        </is>
      </c>
      <c r="D1680" s="6" t="n">
        <v>2024</v>
      </c>
      <c r="F1680" t="inlineStr">
        <is>
          <t>PAC</t>
        </is>
      </c>
      <c r="G1680" s="4" t="n">
        <v>0</v>
      </c>
      <c r="H1680" s="4" t="n">
        <v>0</v>
      </c>
      <c r="I1680" s="4" t="n">
        <v>0</v>
      </c>
      <c r="J1680" s="4" t="n">
        <v>0</v>
      </c>
      <c r="K1680" s="4" t="n">
        <v>0</v>
      </c>
      <c r="L1680" s="3" t="n">
        <v>0</v>
      </c>
      <c r="M1680" s="3" t="n">
        <v>0</v>
      </c>
      <c r="N1680" s="3" t="n">
        <v>0</v>
      </c>
      <c r="O1680" s="4" t="n">
        <v>0</v>
      </c>
      <c r="P1680" s="4" t="n">
        <v>0</v>
      </c>
      <c r="Q1680" s="4" t="str"/>
      <c r="R1680" s="4" t="n">
        <v>0</v>
      </c>
      <c r="S1680" s="4" t="n">
        <v>0</v>
      </c>
      <c r="T1680" s="4" t="n">
        <v>0</v>
      </c>
      <c r="U1680" s="4" t="n">
        <v>0</v>
      </c>
      <c r="V1680" s="4" t="n">
        <v>2</v>
      </c>
    </row>
    <row r="1681">
      <c r="A1681" t="n">
        <v>212</v>
      </c>
      <c r="B1681" t="inlineStr">
        <is>
          <t>20542827298</t>
        </is>
      </c>
      <c r="C1681" t="inlineStr">
        <is>
          <t>ASOCIACIÓN DE AGRICULTORES AGROPECUARIOS DE LA COMUNIDAD EL PROGRESO</t>
        </is>
      </c>
      <c r="D1681" s="6" t="n">
        <v>2025</v>
      </c>
      <c r="F1681" t="inlineStr">
        <is>
          <t>PAC</t>
        </is>
      </c>
      <c r="G1681" s="4" t="n">
        <v>0</v>
      </c>
      <c r="H1681" s="4" t="n">
        <v>0</v>
      </c>
      <c r="I1681" s="4" t="n">
        <v>0</v>
      </c>
      <c r="J1681" s="4" t="n">
        <v>0</v>
      </c>
      <c r="K1681" s="4" t="n">
        <v>0</v>
      </c>
      <c r="L1681" s="3" t="n">
        <v>0</v>
      </c>
      <c r="M1681" s="3" t="n">
        <v>0</v>
      </c>
      <c r="N1681" s="3" t="n">
        <v>0</v>
      </c>
      <c r="O1681" s="4" t="n">
        <v>0</v>
      </c>
      <c r="P1681" s="4" t="n">
        <v>0</v>
      </c>
      <c r="Q1681" s="4" t="str"/>
      <c r="R1681" s="4" t="n">
        <v>0</v>
      </c>
      <c r="S1681" s="4" t="n">
        <v>0</v>
      </c>
      <c r="T1681" s="4" t="n">
        <v>0</v>
      </c>
      <c r="U1681" s="4" t="n">
        <v>0</v>
      </c>
      <c r="V1681" s="4" t="n">
        <v>2</v>
      </c>
    </row>
    <row r="1682">
      <c r="A1682" t="n">
        <v>213</v>
      </c>
      <c r="B1682" t="inlineStr">
        <is>
          <t>20604215600</t>
        </is>
      </c>
      <c r="C1682" t="inlineStr">
        <is>
          <t>ASOCIACION DE PRODUCTORES DE CACAO ECOLOGICO DE DISTRITO DE QUELLOUNO</t>
        </is>
      </c>
      <c r="D1682" s="6" t="n">
        <v>2018</v>
      </c>
      <c r="F1682" t="inlineStr">
        <is>
          <t>PAC</t>
        </is>
      </c>
      <c r="G1682" s="4" t="str"/>
      <c r="H1682" s="4" t="str"/>
      <c r="I1682" s="4" t="n">
        <v>0</v>
      </c>
      <c r="J1682" s="4" t="str"/>
      <c r="K1682" s="4" t="str"/>
      <c r="L1682" s="3" t="str"/>
      <c r="M1682" s="3" t="str"/>
      <c r="N1682" s="3" t="n">
        <v>0</v>
      </c>
      <c r="O1682" s="4" t="str"/>
      <c r="P1682" s="4" t="str"/>
      <c r="Q1682" s="4" t="str"/>
      <c r="R1682" s="4" t="str"/>
      <c r="S1682" s="4" t="str"/>
      <c r="T1682" s="4" t="str"/>
      <c r="U1682" s="4" t="str"/>
      <c r="V1682" s="4" t="n">
        <v>1</v>
      </c>
    </row>
    <row r="1683">
      <c r="A1683" t="n">
        <v>213</v>
      </c>
      <c r="B1683" t="inlineStr">
        <is>
          <t>20604215600</t>
        </is>
      </c>
      <c r="C1683" t="inlineStr">
        <is>
          <t>ASOCIACION DE PRODUCTORES DE CACAO ECOLOGICO DE DISTRITO DE QUELLOUNO</t>
        </is>
      </c>
      <c r="D1683" s="6" t="n">
        <v>2019</v>
      </c>
      <c r="F1683" t="inlineStr">
        <is>
          <t>PAC</t>
        </is>
      </c>
      <c r="G1683" s="4" t="n">
        <v>0</v>
      </c>
      <c r="H1683" s="4" t="n">
        <v>0</v>
      </c>
      <c r="I1683" s="4" t="n">
        <v>0</v>
      </c>
      <c r="J1683" s="4" t="str"/>
      <c r="K1683" s="4" t="str"/>
      <c r="L1683" s="3" t="n">
        <v>0</v>
      </c>
      <c r="M1683" s="3" t="n">
        <v>0</v>
      </c>
      <c r="N1683" s="3" t="n">
        <v>0</v>
      </c>
      <c r="O1683" s="4" t="str"/>
      <c r="P1683" s="4" t="str"/>
      <c r="Q1683" s="4" t="str"/>
      <c r="R1683" s="4" t="str"/>
      <c r="S1683" s="4" t="str"/>
      <c r="T1683" s="4" t="str"/>
      <c r="U1683" s="4" t="str"/>
      <c r="V1683" s="4" t="n">
        <v>1</v>
      </c>
    </row>
    <row r="1684">
      <c r="A1684" t="n">
        <v>213</v>
      </c>
      <c r="B1684" t="inlineStr">
        <is>
          <t>20604215600</t>
        </is>
      </c>
      <c r="C1684" t="inlineStr">
        <is>
          <t>ASOCIACION DE PRODUCTORES DE CACAO ECOLOGICO DE DISTRITO DE QUELLOUNO</t>
        </is>
      </c>
      <c r="D1684" s="6" t="n">
        <v>2020</v>
      </c>
      <c r="F1684" t="inlineStr">
        <is>
          <t>PAC</t>
        </is>
      </c>
      <c r="G1684" s="4" t="n">
        <v>0</v>
      </c>
      <c r="H1684" s="4" t="n">
        <v>0</v>
      </c>
      <c r="I1684" s="4" t="n">
        <v>0</v>
      </c>
      <c r="J1684" s="4" t="n">
        <v>0</v>
      </c>
      <c r="K1684" s="4" t="n">
        <v>0</v>
      </c>
      <c r="L1684" s="3" t="n">
        <v>0</v>
      </c>
      <c r="M1684" s="3" t="n">
        <v>0</v>
      </c>
      <c r="N1684" s="3" t="n">
        <v>0</v>
      </c>
      <c r="O1684" s="4" t="str"/>
      <c r="P1684" s="4" t="str"/>
      <c r="Q1684" s="4" t="str"/>
      <c r="R1684" s="4" t="str"/>
      <c r="S1684" s="4" t="str"/>
      <c r="T1684" s="4" t="str"/>
      <c r="U1684" s="4" t="str"/>
      <c r="V1684" s="4" t="n">
        <v>1</v>
      </c>
    </row>
    <row r="1685">
      <c r="A1685" t="n">
        <v>213</v>
      </c>
      <c r="B1685" t="inlineStr">
        <is>
          <t>20604215600</t>
        </is>
      </c>
      <c r="C1685" t="inlineStr">
        <is>
          <t>ASOCIACION DE PRODUCTORES DE CACAO ECOLOGICO DE DISTRITO DE QUELLOUNO</t>
        </is>
      </c>
      <c r="D1685" s="6" t="n">
        <v>2021</v>
      </c>
      <c r="F1685" t="inlineStr">
        <is>
          <t>PAC</t>
        </is>
      </c>
      <c r="G1685" s="4" t="n">
        <v>0</v>
      </c>
      <c r="H1685" s="4" t="n">
        <v>0</v>
      </c>
      <c r="I1685" s="4" t="n">
        <v>0</v>
      </c>
      <c r="J1685" s="4" t="n">
        <v>0</v>
      </c>
      <c r="K1685" s="4" t="n">
        <v>0</v>
      </c>
      <c r="L1685" s="3" t="n">
        <v>0</v>
      </c>
      <c r="M1685" s="3" t="n">
        <v>0</v>
      </c>
      <c r="N1685" s="3" t="n">
        <v>0</v>
      </c>
      <c r="O1685" s="4" t="str"/>
      <c r="P1685" s="4" t="str"/>
      <c r="Q1685" s="4" t="str"/>
      <c r="R1685" s="4" t="str"/>
      <c r="S1685" s="4" t="str"/>
      <c r="T1685" s="4" t="str"/>
      <c r="U1685" s="4" t="str"/>
      <c r="V1685" s="4" t="n">
        <v>1</v>
      </c>
    </row>
    <row r="1686">
      <c r="A1686" t="n">
        <v>213</v>
      </c>
      <c r="B1686" t="inlineStr">
        <is>
          <t>20604215600</t>
        </is>
      </c>
      <c r="C1686" t="inlineStr">
        <is>
          <t>ASOCIACION DE PRODUCTORES DE CACAO ECOLOGICO DE DISTRITO DE QUELLOUNO</t>
        </is>
      </c>
      <c r="D1686" s="6" t="n">
        <v>2022</v>
      </c>
      <c r="F1686" t="inlineStr">
        <is>
          <t>PAC</t>
        </is>
      </c>
      <c r="G1686" s="4" t="n">
        <v>0</v>
      </c>
      <c r="H1686" s="4" t="n">
        <v>0</v>
      </c>
      <c r="I1686" s="4" t="n">
        <v>0</v>
      </c>
      <c r="J1686" s="4" t="n">
        <v>0</v>
      </c>
      <c r="K1686" s="4" t="n">
        <v>0</v>
      </c>
      <c r="L1686" s="3" t="n">
        <v>0</v>
      </c>
      <c r="M1686" s="3" t="n">
        <v>0</v>
      </c>
      <c r="N1686" s="3" t="n">
        <v>0</v>
      </c>
      <c r="O1686" s="4" t="str"/>
      <c r="P1686" s="4" t="str"/>
      <c r="Q1686" s="4" t="str"/>
      <c r="R1686" s="4" t="str"/>
      <c r="S1686" s="4" t="str"/>
      <c r="T1686" s="4" t="str"/>
      <c r="U1686" s="4" t="str"/>
      <c r="V1686" s="4" t="n">
        <v>1</v>
      </c>
    </row>
    <row r="1687">
      <c r="A1687" t="n">
        <v>213</v>
      </c>
      <c r="B1687" t="inlineStr">
        <is>
          <t>20604215600</t>
        </is>
      </c>
      <c r="C1687" t="inlineStr">
        <is>
          <t>ASOCIACION DE PRODUCTORES DE CACAO ECOLOGICO DE DISTRITO DE QUELLOUNO</t>
        </is>
      </c>
      <c r="D1687" s="6" t="n">
        <v>2023</v>
      </c>
      <c r="F1687" t="inlineStr">
        <is>
          <t>PAC</t>
        </is>
      </c>
      <c r="G1687" s="4" t="n">
        <v>0</v>
      </c>
      <c r="H1687" s="4" t="n">
        <v>0</v>
      </c>
      <c r="I1687" s="4" t="n">
        <v>0</v>
      </c>
      <c r="J1687" s="4" t="n">
        <v>0</v>
      </c>
      <c r="K1687" s="4" t="n">
        <v>0</v>
      </c>
      <c r="L1687" s="3" t="n">
        <v>0</v>
      </c>
      <c r="M1687" s="3" t="n">
        <v>0</v>
      </c>
      <c r="N1687" s="3" t="n">
        <v>0</v>
      </c>
      <c r="O1687" s="4" t="n">
        <v>0</v>
      </c>
      <c r="P1687" s="4" t="n">
        <v>0</v>
      </c>
      <c r="Q1687" s="4" t="n">
        <v>0</v>
      </c>
      <c r="R1687" s="4" t="n">
        <v>0</v>
      </c>
      <c r="S1687" s="4" t="n">
        <v>0</v>
      </c>
      <c r="T1687" s="4" t="n">
        <v>0</v>
      </c>
      <c r="U1687" s="4" t="n">
        <v>0</v>
      </c>
      <c r="V1687" s="4" t="n">
        <v>1</v>
      </c>
    </row>
    <row r="1688">
      <c r="A1688" t="n">
        <v>213</v>
      </c>
      <c r="B1688" t="inlineStr">
        <is>
          <t>20604215600</t>
        </is>
      </c>
      <c r="C1688" t="inlineStr">
        <is>
          <t>ASOCIACION DE PRODUCTORES DE CACAO ECOLOGICO DE DISTRITO DE QUELLOUNO</t>
        </is>
      </c>
      <c r="D1688" s="6" t="n">
        <v>2024</v>
      </c>
      <c r="E1688" t="n">
        <v>1</v>
      </c>
      <c r="F1688" t="inlineStr">
        <is>
          <t>PAC</t>
        </is>
      </c>
      <c r="G1688" s="4" t="n">
        <v>110</v>
      </c>
      <c r="H1688" s="4" t="n">
        <v>40</v>
      </c>
      <c r="I1688" s="4" t="n">
        <v>150</v>
      </c>
      <c r="J1688" s="4" t="n">
        <v>29</v>
      </c>
      <c r="K1688" s="4" t="n">
        <v>6</v>
      </c>
      <c r="L1688" s="3" t="n">
        <v>240000</v>
      </c>
      <c r="M1688" s="3" t="n">
        <v>0</v>
      </c>
      <c r="N1688" s="3" t="n">
        <v>240000</v>
      </c>
      <c r="O1688" s="4" t="n">
        <v>0</v>
      </c>
      <c r="P1688" s="4" t="n">
        <v>240000</v>
      </c>
      <c r="Q1688" s="4" t="str"/>
      <c r="R1688" s="4" t="n">
        <v>0</v>
      </c>
      <c r="S1688" s="4" t="n">
        <v>0</v>
      </c>
      <c r="T1688" s="4" t="n">
        <v>0</v>
      </c>
      <c r="U1688" s="4" t="n">
        <v>240000</v>
      </c>
      <c r="V1688" s="4" t="n">
        <v>1</v>
      </c>
    </row>
    <row r="1689">
      <c r="A1689" t="n">
        <v>213</v>
      </c>
      <c r="B1689" t="inlineStr">
        <is>
          <t>20604215600</t>
        </is>
      </c>
      <c r="C1689" t="inlineStr">
        <is>
          <t>ASOCIACION DE PRODUCTORES DE CACAO ECOLOGICO DE DISTRITO DE QUELLOUNO</t>
        </is>
      </c>
      <c r="D1689" s="6" t="n">
        <v>2025</v>
      </c>
      <c r="E1689" t="n">
        <v>1</v>
      </c>
      <c r="F1689" t="inlineStr">
        <is>
          <t>PAC</t>
        </is>
      </c>
      <c r="G1689" s="4" t="n">
        <v>106</v>
      </c>
      <c r="H1689" s="4" t="n">
        <v>42</v>
      </c>
      <c r="I1689" s="4" t="n">
        <v>148</v>
      </c>
      <c r="J1689" s="4" t="n">
        <v>30</v>
      </c>
      <c r="K1689" s="4" t="n">
        <v>4</v>
      </c>
      <c r="L1689" s="3" t="n">
        <v>93750</v>
      </c>
      <c r="M1689" s="3" t="n">
        <v>0</v>
      </c>
      <c r="N1689" s="3" t="n">
        <v>93750</v>
      </c>
      <c r="O1689" s="4" t="n">
        <v>0</v>
      </c>
      <c r="P1689" s="4" t="n">
        <v>0</v>
      </c>
      <c r="Q1689" s="4" t="str"/>
      <c r="R1689" s="4" t="n">
        <v>93750</v>
      </c>
      <c r="S1689" s="4" t="n">
        <v>0</v>
      </c>
      <c r="T1689" s="4" t="n">
        <v>0</v>
      </c>
      <c r="U1689" s="4" t="n">
        <v>93750</v>
      </c>
      <c r="V1689" s="4" t="n">
        <v>1</v>
      </c>
    </row>
    <row r="1690">
      <c r="A1690" t="n">
        <v>214</v>
      </c>
      <c r="B1690" t="inlineStr">
        <is>
          <t>20527491232</t>
        </is>
      </c>
      <c r="C1690" t="inlineStr">
        <is>
          <t>RECOLECTORES ORGANICOS DE LA NUEZ AMAZONÍCA DEL PERU - RONAP</t>
        </is>
      </c>
      <c r="D1690" s="6" t="n">
        <v>2018</v>
      </c>
      <c r="F1690" t="inlineStr">
        <is>
          <t>PAC</t>
        </is>
      </c>
      <c r="G1690" s="4" t="str"/>
      <c r="H1690" s="4" t="str"/>
      <c r="I1690" s="4" t="n">
        <v>0</v>
      </c>
      <c r="J1690" s="4" t="str"/>
      <c r="K1690" s="4" t="str"/>
      <c r="L1690" s="3" t="str"/>
      <c r="M1690" s="3" t="str"/>
      <c r="N1690" s="3" t="n">
        <v>0</v>
      </c>
      <c r="O1690" s="4" t="str"/>
      <c r="P1690" s="4" t="str"/>
      <c r="Q1690" s="4" t="str"/>
      <c r="R1690" s="4" t="str"/>
      <c r="S1690" s="4" t="str"/>
      <c r="T1690" s="4" t="str"/>
      <c r="U1690" s="4" t="str"/>
      <c r="V1690" s="4" t="n">
        <v>2</v>
      </c>
    </row>
    <row r="1691">
      <c r="A1691" t="n">
        <v>214</v>
      </c>
      <c r="B1691" t="inlineStr">
        <is>
          <t>20527491232</t>
        </is>
      </c>
      <c r="C1691" t="inlineStr">
        <is>
          <t>RECOLECTORES ORGANICOS DE LA NUEZ AMAZONÍCA DEL PERU - RONAP</t>
        </is>
      </c>
      <c r="D1691" s="6" t="n">
        <v>2019</v>
      </c>
      <c r="E1691" t="n">
        <v>1</v>
      </c>
      <c r="F1691" t="inlineStr">
        <is>
          <t>PAC</t>
        </is>
      </c>
      <c r="G1691" s="4" t="n">
        <v>9</v>
      </c>
      <c r="H1691" s="4" t="n">
        <v>15</v>
      </c>
      <c r="I1691" s="4" t="n">
        <v>24</v>
      </c>
      <c r="J1691" s="4" t="str"/>
      <c r="K1691" s="4" t="str"/>
      <c r="L1691" s="3" t="n">
        <v>0</v>
      </c>
      <c r="M1691" s="3" t="n">
        <v>428800</v>
      </c>
      <c r="N1691" s="3" t="n">
        <v>428800</v>
      </c>
      <c r="O1691" s="4" t="str"/>
      <c r="P1691" s="4" t="str"/>
      <c r="Q1691" s="4" t="str"/>
      <c r="R1691" s="4" t="str"/>
      <c r="S1691" s="4" t="str"/>
      <c r="T1691" s="4" t="str"/>
      <c r="U1691" s="4" t="str"/>
      <c r="V1691" s="4" t="n">
        <v>2</v>
      </c>
    </row>
    <row r="1692">
      <c r="A1692" t="n">
        <v>214</v>
      </c>
      <c r="B1692" t="inlineStr">
        <is>
          <t>20527491232</t>
        </is>
      </c>
      <c r="C1692" t="inlineStr">
        <is>
          <t>RECOLECTORES ORGANICOS DE LA NUEZ AMAZONÍCA DEL PERU - RONAP</t>
        </is>
      </c>
      <c r="D1692" s="6" t="n">
        <v>2020</v>
      </c>
      <c r="E1692" t="n">
        <v>1</v>
      </c>
      <c r="F1692" t="inlineStr">
        <is>
          <t>PAC</t>
        </is>
      </c>
      <c r="G1692" s="4" t="n">
        <v>9</v>
      </c>
      <c r="H1692" s="4" t="n">
        <v>15</v>
      </c>
      <c r="I1692" s="4" t="n">
        <v>24</v>
      </c>
      <c r="J1692" s="4" t="n">
        <v>0</v>
      </c>
      <c r="K1692" s="4" t="n">
        <v>0</v>
      </c>
      <c r="L1692" s="3" t="n">
        <v>0</v>
      </c>
      <c r="M1692" s="3" t="n">
        <v>364320</v>
      </c>
      <c r="N1692" s="3" t="n">
        <v>364320</v>
      </c>
      <c r="O1692" s="4" t="str"/>
      <c r="P1692" s="4" t="str"/>
      <c r="Q1692" s="4" t="str"/>
      <c r="R1692" s="4" t="str"/>
      <c r="S1692" s="4" t="str"/>
      <c r="T1692" s="4" t="str"/>
      <c r="U1692" s="4" t="str"/>
      <c r="V1692" s="4" t="n">
        <v>2</v>
      </c>
    </row>
    <row r="1693">
      <c r="A1693" t="n">
        <v>214</v>
      </c>
      <c r="B1693" t="inlineStr">
        <is>
          <t>20527491232</t>
        </is>
      </c>
      <c r="C1693" t="inlineStr">
        <is>
          <t>RECOLECTORES ORGANICOS DE LA NUEZ AMAZONÍCA DEL PERU - RONAP</t>
        </is>
      </c>
      <c r="D1693" s="6" t="n">
        <v>2021</v>
      </c>
      <c r="E1693" t="n">
        <v>1</v>
      </c>
      <c r="F1693" t="inlineStr">
        <is>
          <t>PAC</t>
        </is>
      </c>
      <c r="G1693" s="4" t="n">
        <v>13</v>
      </c>
      <c r="H1693" s="4" t="n">
        <v>16</v>
      </c>
      <c r="I1693" s="4" t="n">
        <v>29</v>
      </c>
      <c r="J1693" s="4" t="n">
        <v>31</v>
      </c>
      <c r="K1693" s="4" t="n">
        <v>10</v>
      </c>
      <c r="L1693" s="3" t="n">
        <v>551881.5</v>
      </c>
      <c r="M1693" s="3" t="n">
        <v>1507330</v>
      </c>
      <c r="N1693" s="3" t="n">
        <v>2059211.5</v>
      </c>
      <c r="O1693" s="4" t="str"/>
      <c r="P1693" s="4" t="str"/>
      <c r="Q1693" s="4" t="str"/>
      <c r="R1693" s="4" t="str"/>
      <c r="S1693" s="4" t="str"/>
      <c r="T1693" s="4" t="str"/>
      <c r="U1693" s="4" t="str"/>
      <c r="V1693" s="4" t="n">
        <v>2</v>
      </c>
    </row>
    <row r="1694">
      <c r="A1694" t="n">
        <v>214</v>
      </c>
      <c r="B1694" t="inlineStr">
        <is>
          <t>20527491232</t>
        </is>
      </c>
      <c r="C1694" t="inlineStr">
        <is>
          <t>RECOLECTORES ORGANICOS DE LA NUEZ AMAZONÍCA DEL PERU - RONAP</t>
        </is>
      </c>
      <c r="D1694" s="6" t="n">
        <v>2022</v>
      </c>
      <c r="E1694" t="n">
        <v>1</v>
      </c>
      <c r="F1694" t="inlineStr">
        <is>
          <t>PAC</t>
        </is>
      </c>
      <c r="G1694" s="4" t="n">
        <v>13</v>
      </c>
      <c r="H1694" s="4" t="n">
        <v>16</v>
      </c>
      <c r="I1694" s="4" t="n">
        <v>29</v>
      </c>
      <c r="J1694" s="4" t="n">
        <v>53</v>
      </c>
      <c r="K1694" s="4" t="n">
        <v>10</v>
      </c>
      <c r="L1694" s="3" t="n">
        <v>623284.9300000001</v>
      </c>
      <c r="M1694" s="3" t="n">
        <v>2917045.12</v>
      </c>
      <c r="N1694" s="3" t="n">
        <v>3540330.05</v>
      </c>
      <c r="O1694" s="4" t="str"/>
      <c r="P1694" s="4" t="str"/>
      <c r="Q1694" s="4" t="str"/>
      <c r="R1694" s="4" t="str"/>
      <c r="S1694" s="4" t="str"/>
      <c r="T1694" s="4" t="str"/>
      <c r="U1694" s="4" t="str"/>
      <c r="V1694" s="4" t="n">
        <v>2</v>
      </c>
    </row>
    <row r="1695">
      <c r="A1695" t="n">
        <v>214</v>
      </c>
      <c r="B1695" t="inlineStr">
        <is>
          <t>20527491232</t>
        </is>
      </c>
      <c r="C1695" t="inlineStr">
        <is>
          <t>RECOLECTORES ORGANICOS DE LA NUEZ AMAZONÍCA DEL PERU - RONAP</t>
        </is>
      </c>
      <c r="D1695" s="6" t="n">
        <v>2023</v>
      </c>
      <c r="E1695" t="n">
        <v>1</v>
      </c>
      <c r="F1695" t="inlineStr">
        <is>
          <t>PAC</t>
        </is>
      </c>
      <c r="G1695" s="4" t="n">
        <v>13</v>
      </c>
      <c r="H1695" s="4" t="n">
        <v>16</v>
      </c>
      <c r="I1695" s="4" t="n">
        <v>29</v>
      </c>
      <c r="J1695" s="4" t="n">
        <v>33</v>
      </c>
      <c r="K1695" s="4" t="n">
        <v>1</v>
      </c>
      <c r="L1695" s="3" t="n">
        <v>989109.97</v>
      </c>
      <c r="M1695" s="3" t="n">
        <v>173573.4</v>
      </c>
      <c r="N1695" s="3" t="n">
        <v>1162683.37</v>
      </c>
      <c r="O1695" s="4" t="n">
        <v>0</v>
      </c>
      <c r="P1695" s="4" t="n">
        <v>0</v>
      </c>
      <c r="Q1695" s="4" t="n">
        <v>0</v>
      </c>
      <c r="R1695" s="4" t="n">
        <v>1162683.3692464</v>
      </c>
      <c r="S1695" s="4" t="n">
        <v>0</v>
      </c>
      <c r="T1695" s="4" t="n">
        <v>0</v>
      </c>
      <c r="U1695" s="4" t="n">
        <v>1162683.3692464</v>
      </c>
      <c r="V1695" s="4" t="n">
        <v>2</v>
      </c>
    </row>
    <row r="1696">
      <c r="A1696" t="n">
        <v>214</v>
      </c>
      <c r="B1696" t="inlineStr">
        <is>
          <t>20527491232</t>
        </is>
      </c>
      <c r="C1696" t="inlineStr">
        <is>
          <t>RECOLECTORES ORGANICOS DE LA NUEZ AMAZONÍCA DEL PERU - RONAP</t>
        </is>
      </c>
      <c r="D1696" s="6" t="n">
        <v>2024</v>
      </c>
      <c r="F1696" t="inlineStr">
        <is>
          <t>PAC</t>
        </is>
      </c>
      <c r="G1696" s="4" t="n">
        <v>0</v>
      </c>
      <c r="H1696" s="4" t="n">
        <v>0</v>
      </c>
      <c r="I1696" s="4" t="n">
        <v>0</v>
      </c>
      <c r="J1696" s="4" t="n">
        <v>0</v>
      </c>
      <c r="K1696" s="4" t="n">
        <v>0</v>
      </c>
      <c r="L1696" s="3" t="n">
        <v>0</v>
      </c>
      <c r="M1696" s="3" t="n">
        <v>0</v>
      </c>
      <c r="N1696" s="3" t="n">
        <v>0</v>
      </c>
      <c r="O1696" s="4" t="n">
        <v>0</v>
      </c>
      <c r="P1696" s="4" t="n">
        <v>0</v>
      </c>
      <c r="Q1696" s="4" t="str"/>
      <c r="R1696" s="4" t="n">
        <v>0</v>
      </c>
      <c r="S1696" s="4" t="n">
        <v>0</v>
      </c>
      <c r="T1696" s="4" t="n">
        <v>0</v>
      </c>
      <c r="U1696" s="4" t="n">
        <v>0</v>
      </c>
      <c r="V1696" s="4" t="n">
        <v>2</v>
      </c>
    </row>
    <row r="1697">
      <c r="A1697" t="n">
        <v>214</v>
      </c>
      <c r="B1697" t="inlineStr">
        <is>
          <t>20527491232</t>
        </is>
      </c>
      <c r="C1697" t="inlineStr">
        <is>
          <t>RECOLECTORES ORGANICOS DE LA NUEZ AMAZONÍCA DEL PERU - RONAP</t>
        </is>
      </c>
      <c r="D1697" s="6" t="n">
        <v>2025</v>
      </c>
      <c r="F1697" t="inlineStr">
        <is>
          <t>PAC</t>
        </is>
      </c>
      <c r="G1697" s="4" t="n">
        <v>0</v>
      </c>
      <c r="H1697" s="4" t="n">
        <v>0</v>
      </c>
      <c r="I1697" s="4" t="n">
        <v>0</v>
      </c>
      <c r="J1697" s="4" t="n">
        <v>0</v>
      </c>
      <c r="K1697" s="4" t="n">
        <v>0</v>
      </c>
      <c r="L1697" s="3" t="n">
        <v>0</v>
      </c>
      <c r="M1697" s="3" t="n">
        <v>0</v>
      </c>
      <c r="N1697" s="3" t="n">
        <v>0</v>
      </c>
      <c r="O1697" s="4" t="n">
        <v>0</v>
      </c>
      <c r="P1697" s="4" t="n">
        <v>0</v>
      </c>
      <c r="Q1697" s="4" t="str"/>
      <c r="R1697" s="4" t="n">
        <v>0</v>
      </c>
      <c r="S1697" s="4" t="n">
        <v>0</v>
      </c>
      <c r="T1697" s="4" t="n">
        <v>0</v>
      </c>
      <c r="U1697" s="4" t="n">
        <v>0</v>
      </c>
      <c r="V1697" s="4" t="n">
        <v>2</v>
      </c>
    </row>
    <row r="1698">
      <c r="A1698" t="n">
        <v>215</v>
      </c>
      <c r="B1698" t="inlineStr">
        <is>
          <t>20600874919</t>
        </is>
      </c>
      <c r="C1698" t="inlineStr">
        <is>
          <t>COOPERATIVA AGROINDUSTRIAL DE LA INTER OCEÁNICA LIMITADA</t>
        </is>
      </c>
      <c r="D1698" s="6" t="n">
        <v>2018</v>
      </c>
      <c r="E1698" t="n">
        <v>1</v>
      </c>
      <c r="F1698" t="inlineStr">
        <is>
          <t>PAC</t>
        </is>
      </c>
      <c r="G1698" s="4" t="str"/>
      <c r="H1698" s="4" t="str"/>
      <c r="I1698" s="4" t="n">
        <v>82</v>
      </c>
      <c r="J1698" s="4" t="str"/>
      <c r="K1698" s="4" t="str"/>
      <c r="L1698" s="3" t="str"/>
      <c r="M1698" s="3" t="str"/>
      <c r="N1698" s="3" t="n">
        <v>0</v>
      </c>
      <c r="O1698" s="4" t="str"/>
      <c r="P1698" s="4" t="str"/>
      <c r="Q1698" s="4" t="str"/>
      <c r="R1698" s="4" t="str"/>
      <c r="S1698" s="4" t="str"/>
      <c r="T1698" s="4" t="str"/>
      <c r="U1698" s="4" t="str"/>
      <c r="V1698" s="4" t="n">
        <v>2</v>
      </c>
    </row>
    <row r="1699">
      <c r="A1699" t="n">
        <v>215</v>
      </c>
      <c r="B1699" t="inlineStr">
        <is>
          <t>20600874919</t>
        </is>
      </c>
      <c r="C1699" t="inlineStr">
        <is>
          <t>COOPERATIVA AGROINDUSTRIAL DE LA INTER OCEÁNICA LIMITADA</t>
        </is>
      </c>
      <c r="D1699" s="6" t="n">
        <v>2019</v>
      </c>
      <c r="E1699" t="n">
        <v>1</v>
      </c>
      <c r="F1699" t="inlineStr">
        <is>
          <t>PAC</t>
        </is>
      </c>
      <c r="G1699" s="4" t="n">
        <v>82</v>
      </c>
      <c r="H1699" s="4" t="n">
        <v>30</v>
      </c>
      <c r="I1699" s="4" t="n">
        <v>112</v>
      </c>
      <c r="J1699" s="4" t="str"/>
      <c r="K1699" s="4" t="str"/>
      <c r="L1699" s="3" t="n">
        <v>705164.84</v>
      </c>
      <c r="M1699" s="3" t="n">
        <v>0</v>
      </c>
      <c r="N1699" s="3" t="n">
        <v>705164.84</v>
      </c>
      <c r="O1699" s="4" t="str"/>
      <c r="P1699" s="4" t="str"/>
      <c r="Q1699" s="4" t="str"/>
      <c r="R1699" s="4" t="str"/>
      <c r="S1699" s="4" t="str"/>
      <c r="T1699" s="4" t="str"/>
      <c r="U1699" s="4" t="str"/>
      <c r="V1699" s="4" t="n">
        <v>2</v>
      </c>
    </row>
    <row r="1700">
      <c r="A1700" t="n">
        <v>215</v>
      </c>
      <c r="B1700" t="inlineStr">
        <is>
          <t>20600874919</t>
        </is>
      </c>
      <c r="C1700" t="inlineStr">
        <is>
          <t>COOPERATIVA AGROINDUSTRIAL DE LA INTER OCEÁNICA LIMITADA</t>
        </is>
      </c>
      <c r="D1700" s="6" t="n">
        <v>2020</v>
      </c>
      <c r="E1700" t="n">
        <v>1</v>
      </c>
      <c r="F1700" t="inlineStr">
        <is>
          <t>PAC</t>
        </is>
      </c>
      <c r="G1700" s="4" t="n">
        <v>89</v>
      </c>
      <c r="H1700" s="4" t="n">
        <v>31</v>
      </c>
      <c r="I1700" s="4" t="n">
        <v>120</v>
      </c>
      <c r="J1700" s="4" t="n">
        <v>0</v>
      </c>
      <c r="K1700" s="4" t="n">
        <v>2</v>
      </c>
      <c r="L1700" s="3" t="n">
        <v>296046.14</v>
      </c>
      <c r="M1700" s="3" t="n">
        <v>0</v>
      </c>
      <c r="N1700" s="3" t="n">
        <v>296046.14</v>
      </c>
      <c r="O1700" s="4" t="str"/>
      <c r="P1700" s="4" t="str"/>
      <c r="Q1700" s="4" t="str"/>
      <c r="R1700" s="4" t="str"/>
      <c r="S1700" s="4" t="str"/>
      <c r="T1700" s="4" t="str"/>
      <c r="U1700" s="4" t="str"/>
      <c r="V1700" s="4" t="n">
        <v>2</v>
      </c>
    </row>
    <row r="1701">
      <c r="A1701" t="n">
        <v>215</v>
      </c>
      <c r="B1701" t="inlineStr">
        <is>
          <t>20600874919</t>
        </is>
      </c>
      <c r="C1701" t="inlineStr">
        <is>
          <t>COOPERATIVA AGROINDUSTRIAL DE LA INTER OCEÁNICA LIMITADA</t>
        </is>
      </c>
      <c r="D1701" s="6" t="n">
        <v>2021</v>
      </c>
      <c r="E1701" t="n">
        <v>1</v>
      </c>
      <c r="F1701" t="inlineStr">
        <is>
          <t>PAC</t>
        </is>
      </c>
      <c r="G1701" s="4" t="n">
        <v>83</v>
      </c>
      <c r="H1701" s="4" t="n">
        <v>26</v>
      </c>
      <c r="I1701" s="4" t="n">
        <v>109</v>
      </c>
      <c r="J1701" s="4" t="n">
        <v>26</v>
      </c>
      <c r="K1701" s="4" t="n">
        <v>4</v>
      </c>
      <c r="L1701" s="3" t="n">
        <v>758866.61</v>
      </c>
      <c r="M1701" s="3" t="n">
        <v>0</v>
      </c>
      <c r="N1701" s="3" t="n">
        <v>758866.61</v>
      </c>
      <c r="O1701" s="4" t="str"/>
      <c r="P1701" s="4" t="str"/>
      <c r="Q1701" s="4" t="str"/>
      <c r="R1701" s="4" t="str"/>
      <c r="S1701" s="4" t="str"/>
      <c r="T1701" s="4" t="str"/>
      <c r="U1701" s="4" t="str"/>
      <c r="V1701" s="4" t="n">
        <v>2</v>
      </c>
    </row>
    <row r="1702">
      <c r="A1702" t="n">
        <v>215</v>
      </c>
      <c r="B1702" t="inlineStr">
        <is>
          <t>20600874919</t>
        </is>
      </c>
      <c r="C1702" t="inlineStr">
        <is>
          <t>COOPERATIVA AGROINDUSTRIAL DE LA INTER OCEÁNICA LIMITADA</t>
        </is>
      </c>
      <c r="D1702" s="6" t="n">
        <v>2022</v>
      </c>
      <c r="E1702" t="n">
        <v>1</v>
      </c>
      <c r="F1702" t="inlineStr">
        <is>
          <t>PAC</t>
        </is>
      </c>
      <c r="G1702" s="4" t="n">
        <v>83</v>
      </c>
      <c r="H1702" s="4" t="n">
        <v>26</v>
      </c>
      <c r="I1702" s="4" t="n">
        <v>109</v>
      </c>
      <c r="J1702" s="4" t="n">
        <v>32</v>
      </c>
      <c r="K1702" s="4" t="n">
        <v>7</v>
      </c>
      <c r="L1702" s="3" t="n">
        <v>469170.51</v>
      </c>
      <c r="M1702" s="3" t="n">
        <v>0</v>
      </c>
      <c r="N1702" s="3" t="n">
        <v>469170.51</v>
      </c>
      <c r="O1702" s="4" t="str"/>
      <c r="P1702" s="4" t="str"/>
      <c r="Q1702" s="4" t="str"/>
      <c r="R1702" s="4" t="str"/>
      <c r="S1702" s="4" t="str"/>
      <c r="T1702" s="4" t="str"/>
      <c r="U1702" s="4" t="str"/>
      <c r="V1702" s="4" t="n">
        <v>2</v>
      </c>
    </row>
    <row r="1703">
      <c r="A1703" t="n">
        <v>215</v>
      </c>
      <c r="B1703" t="inlineStr">
        <is>
          <t>20600874919</t>
        </is>
      </c>
      <c r="C1703" t="inlineStr">
        <is>
          <t>COOPERATIVA AGROINDUSTRIAL DE LA INTER OCEÁNICA LIMITADA</t>
        </is>
      </c>
      <c r="D1703" s="6" t="n">
        <v>2023</v>
      </c>
      <c r="E1703" t="n">
        <v>1</v>
      </c>
      <c r="F1703" t="inlineStr">
        <is>
          <t>PAC</t>
        </is>
      </c>
      <c r="G1703" s="4" t="n">
        <v>83</v>
      </c>
      <c r="H1703" s="4" t="n">
        <v>26</v>
      </c>
      <c r="I1703" s="4" t="n">
        <v>109</v>
      </c>
      <c r="J1703" s="4" t="n">
        <v>28</v>
      </c>
      <c r="K1703" s="4" t="n">
        <v>2</v>
      </c>
      <c r="L1703" s="3" t="n">
        <v>836337.97</v>
      </c>
      <c r="M1703" s="3" t="n">
        <v>0</v>
      </c>
      <c r="N1703" s="3" t="n">
        <v>836337.97</v>
      </c>
      <c r="O1703" s="4" t="n">
        <v>0</v>
      </c>
      <c r="P1703" s="4" t="n">
        <v>0</v>
      </c>
      <c r="Q1703" s="4" t="n">
        <v>0</v>
      </c>
      <c r="R1703" s="4" t="n">
        <v>836337.965</v>
      </c>
      <c r="S1703" s="4" t="n">
        <v>0</v>
      </c>
      <c r="T1703" s="4" t="n">
        <v>0</v>
      </c>
      <c r="U1703" s="4" t="n">
        <v>836337.965</v>
      </c>
      <c r="V1703" s="4" t="n">
        <v>2</v>
      </c>
    </row>
    <row r="1704">
      <c r="A1704" t="n">
        <v>215</v>
      </c>
      <c r="B1704" t="inlineStr">
        <is>
          <t>20600874919</t>
        </is>
      </c>
      <c r="C1704" t="inlineStr">
        <is>
          <t>COOPERATIVA AGROINDUSTRIAL DE LA INTER OCEÁNICA LIMITADA</t>
        </is>
      </c>
      <c r="D1704" s="6" t="n">
        <v>2024</v>
      </c>
      <c r="F1704" t="inlineStr">
        <is>
          <t>PAC</t>
        </is>
      </c>
      <c r="G1704" s="4" t="n">
        <v>0</v>
      </c>
      <c r="H1704" s="4" t="n">
        <v>0</v>
      </c>
      <c r="I1704" s="4" t="n">
        <v>0</v>
      </c>
      <c r="J1704" s="4" t="n">
        <v>0</v>
      </c>
      <c r="K1704" s="4" t="n">
        <v>0</v>
      </c>
      <c r="L1704" s="3" t="n">
        <v>0</v>
      </c>
      <c r="M1704" s="3" t="n">
        <v>0</v>
      </c>
      <c r="N1704" s="3" t="n">
        <v>0</v>
      </c>
      <c r="O1704" s="4" t="n">
        <v>0</v>
      </c>
      <c r="P1704" s="4" t="n">
        <v>0</v>
      </c>
      <c r="Q1704" s="4" t="str"/>
      <c r="R1704" s="4" t="n">
        <v>0</v>
      </c>
      <c r="S1704" s="4" t="n">
        <v>0</v>
      </c>
      <c r="T1704" s="4" t="n">
        <v>0</v>
      </c>
      <c r="U1704" s="4" t="n">
        <v>0</v>
      </c>
      <c r="V1704" s="4" t="n">
        <v>2</v>
      </c>
    </row>
    <row r="1705">
      <c r="A1705" t="n">
        <v>215</v>
      </c>
      <c r="B1705" t="inlineStr">
        <is>
          <t>20600874919</t>
        </is>
      </c>
      <c r="C1705" t="inlineStr">
        <is>
          <t>COOPERATIVA AGROINDUSTRIAL DE LA INTER OCEÁNICA LIMITADA</t>
        </is>
      </c>
      <c r="D1705" s="6" t="n">
        <v>2025</v>
      </c>
      <c r="F1705" t="inlineStr">
        <is>
          <t>PAC</t>
        </is>
      </c>
      <c r="G1705" s="4" t="n">
        <v>0</v>
      </c>
      <c r="H1705" s="4" t="n">
        <v>0</v>
      </c>
      <c r="I1705" s="4" t="n">
        <v>0</v>
      </c>
      <c r="J1705" s="4" t="n">
        <v>0</v>
      </c>
      <c r="K1705" s="4" t="n">
        <v>0</v>
      </c>
      <c r="L1705" s="3" t="n">
        <v>0</v>
      </c>
      <c r="M1705" s="3" t="n">
        <v>0</v>
      </c>
      <c r="N1705" s="3" t="n">
        <v>0</v>
      </c>
      <c r="O1705" s="4" t="n">
        <v>0</v>
      </c>
      <c r="P1705" s="4" t="n">
        <v>0</v>
      </c>
      <c r="Q1705" s="4" t="str"/>
      <c r="R1705" s="4" t="n">
        <v>0</v>
      </c>
      <c r="S1705" s="4" t="n">
        <v>0</v>
      </c>
      <c r="T1705" s="4" t="n">
        <v>0</v>
      </c>
      <c r="U1705" s="4" t="n">
        <v>0</v>
      </c>
      <c r="V1705" s="4" t="n">
        <v>2</v>
      </c>
    </row>
    <row r="1706">
      <c r="A1706" t="n">
        <v>216</v>
      </c>
      <c r="B1706" t="inlineStr">
        <is>
          <t>20600146689</t>
        </is>
      </c>
      <c r="C1706" t="inlineStr">
        <is>
          <t>COOPERATIVA AGRARIA DE SERVICIOS MÚLTIPLES TAMBOPATA CANDAMO - COOPASER - TAMBOPATA CANDAMO</t>
        </is>
      </c>
      <c r="D1706" s="6" t="n">
        <v>2018</v>
      </c>
      <c r="E1706" t="n">
        <v>1</v>
      </c>
      <c r="F1706" t="inlineStr">
        <is>
          <t>PAC</t>
        </is>
      </c>
      <c r="G1706" s="4" t="str"/>
      <c r="H1706" s="4" t="str"/>
      <c r="I1706" s="4" t="n">
        <v>257</v>
      </c>
      <c r="J1706" s="4" t="str"/>
      <c r="K1706" s="4" t="str"/>
      <c r="L1706" s="3" t="str"/>
      <c r="M1706" s="3" t="str"/>
      <c r="N1706" s="3" t="n">
        <v>0</v>
      </c>
      <c r="O1706" s="4" t="str"/>
      <c r="P1706" s="4" t="str"/>
      <c r="Q1706" s="4" t="str"/>
      <c r="R1706" s="4" t="str"/>
      <c r="S1706" s="4" t="str"/>
      <c r="T1706" s="4" t="str"/>
      <c r="U1706" s="4" t="str"/>
      <c r="V1706" s="4" t="n">
        <v>1</v>
      </c>
    </row>
    <row r="1707">
      <c r="A1707" t="n">
        <v>216</v>
      </c>
      <c r="B1707" t="inlineStr">
        <is>
          <t>20600146689</t>
        </is>
      </c>
      <c r="C1707" t="inlineStr">
        <is>
          <t>COOPERATIVA AGRARIA DE SERVICIOS MÚLTIPLES TAMBOPATA CANDAMO - COOPASER - TAMBOPATA CANDAMO</t>
        </is>
      </c>
      <c r="D1707" s="6" t="n">
        <v>2019</v>
      </c>
      <c r="E1707" t="n">
        <v>1</v>
      </c>
      <c r="F1707" t="inlineStr">
        <is>
          <t>PAC</t>
        </is>
      </c>
      <c r="G1707" s="4" t="n">
        <v>183</v>
      </c>
      <c r="H1707" s="4" t="n">
        <v>74</v>
      </c>
      <c r="I1707" s="4" t="n">
        <v>257</v>
      </c>
      <c r="J1707" s="4" t="str"/>
      <c r="K1707" s="4" t="str"/>
      <c r="L1707" s="3" t="n">
        <v>0</v>
      </c>
      <c r="M1707" s="3" t="n">
        <v>460103.37</v>
      </c>
      <c r="N1707" s="3" t="n">
        <v>460103.37</v>
      </c>
      <c r="O1707" s="4" t="str"/>
      <c r="P1707" s="4" t="str"/>
      <c r="Q1707" s="4" t="str"/>
      <c r="R1707" s="4" t="str"/>
      <c r="S1707" s="4" t="str"/>
      <c r="T1707" s="4" t="str"/>
      <c r="U1707" s="4" t="str"/>
      <c r="V1707" s="4" t="n">
        <v>1</v>
      </c>
    </row>
    <row r="1708">
      <c r="A1708" t="n">
        <v>216</v>
      </c>
      <c r="B1708" t="inlineStr">
        <is>
          <t>20600146689</t>
        </is>
      </c>
      <c r="C1708" t="inlineStr">
        <is>
          <t>COOPERATIVA AGRARIA DE SERVICIOS MÚLTIPLES TAMBOPATA CANDAMO - COOPASER - TAMBOPATA CANDAMO</t>
        </is>
      </c>
      <c r="D1708" s="6" t="n">
        <v>2020</v>
      </c>
      <c r="E1708" t="n">
        <v>1</v>
      </c>
      <c r="F1708" t="inlineStr">
        <is>
          <t>PAC</t>
        </is>
      </c>
      <c r="G1708" s="4" t="n">
        <v>183</v>
      </c>
      <c r="H1708" s="4" t="n">
        <v>74</v>
      </c>
      <c r="I1708" s="4" t="n">
        <v>257</v>
      </c>
      <c r="J1708" s="4" t="n">
        <v>0</v>
      </c>
      <c r="K1708" s="4" t="n">
        <v>0</v>
      </c>
      <c r="L1708" s="3" t="n">
        <v>218</v>
      </c>
      <c r="M1708" s="3" t="n">
        <v>463766.74</v>
      </c>
      <c r="N1708" s="3" t="n">
        <v>463984.74</v>
      </c>
      <c r="O1708" s="4" t="str"/>
      <c r="P1708" s="4" t="str"/>
      <c r="Q1708" s="4" t="str"/>
      <c r="R1708" s="4" t="str"/>
      <c r="S1708" s="4" t="str"/>
      <c r="T1708" s="4" t="str"/>
      <c r="U1708" s="4" t="str"/>
      <c r="V1708" s="4" t="n">
        <v>1</v>
      </c>
    </row>
    <row r="1709">
      <c r="A1709" t="n">
        <v>216</v>
      </c>
      <c r="B1709" t="inlineStr">
        <is>
          <t>20600146689</t>
        </is>
      </c>
      <c r="C1709" t="inlineStr">
        <is>
          <t>COOPERATIVA AGRARIA DE SERVICIOS MÚLTIPLES TAMBOPATA CANDAMO - COOPASER - TAMBOPATA CANDAMO</t>
        </is>
      </c>
      <c r="D1709" s="6" t="n">
        <v>2021</v>
      </c>
      <c r="F1709" t="inlineStr">
        <is>
          <t>PAC</t>
        </is>
      </c>
      <c r="G1709" s="4" t="n">
        <v>0</v>
      </c>
      <c r="H1709" s="4" t="n">
        <v>0</v>
      </c>
      <c r="I1709" s="4" t="n">
        <v>0</v>
      </c>
      <c r="J1709" s="4" t="n">
        <v>0</v>
      </c>
      <c r="K1709" s="4" t="n">
        <v>0</v>
      </c>
      <c r="L1709" s="3" t="n">
        <v>0</v>
      </c>
      <c r="M1709" s="3" t="n">
        <v>0</v>
      </c>
      <c r="N1709" s="3" t="n">
        <v>0</v>
      </c>
      <c r="O1709" s="4" t="str"/>
      <c r="P1709" s="4" t="str"/>
      <c r="Q1709" s="4" t="str"/>
      <c r="R1709" s="4" t="str"/>
      <c r="S1709" s="4" t="str"/>
      <c r="T1709" s="4" t="str"/>
      <c r="U1709" s="4" t="str"/>
      <c r="V1709" s="4" t="n">
        <v>1</v>
      </c>
    </row>
    <row r="1710">
      <c r="A1710" t="n">
        <v>216</v>
      </c>
      <c r="B1710" t="inlineStr">
        <is>
          <t>20600146689</t>
        </is>
      </c>
      <c r="C1710" t="inlineStr">
        <is>
          <t>COOPERATIVA AGRARIA DE SERVICIOS MÚLTIPLES TAMBOPATA CANDAMO - COOPASER - TAMBOPATA CANDAMO</t>
        </is>
      </c>
      <c r="D1710" s="6" t="n">
        <v>2022</v>
      </c>
      <c r="F1710" t="inlineStr">
        <is>
          <t>PAC</t>
        </is>
      </c>
      <c r="G1710" s="4" t="n">
        <v>0</v>
      </c>
      <c r="H1710" s="4" t="n">
        <v>0</v>
      </c>
      <c r="I1710" s="4" t="n">
        <v>0</v>
      </c>
      <c r="J1710" s="4" t="n">
        <v>0</v>
      </c>
      <c r="K1710" s="4" t="n">
        <v>0</v>
      </c>
      <c r="L1710" s="3" t="n">
        <v>0</v>
      </c>
      <c r="M1710" s="3" t="n">
        <v>0</v>
      </c>
      <c r="N1710" s="3" t="n">
        <v>0</v>
      </c>
      <c r="O1710" s="4" t="str"/>
      <c r="P1710" s="4" t="str"/>
      <c r="Q1710" s="4" t="str"/>
      <c r="R1710" s="4" t="str"/>
      <c r="S1710" s="4" t="str"/>
      <c r="T1710" s="4" t="str"/>
      <c r="U1710" s="4" t="str"/>
      <c r="V1710" s="4" t="n">
        <v>1</v>
      </c>
    </row>
    <row r="1711">
      <c r="A1711" t="n">
        <v>216</v>
      </c>
      <c r="B1711" t="inlineStr">
        <is>
          <t>20600146689</t>
        </is>
      </c>
      <c r="C1711" t="inlineStr">
        <is>
          <t>COOPERATIVA AGRARIA DE SERVICIOS MÚLTIPLES TAMBOPATA CANDAMO - COOPASER - TAMBOPATA CANDAMO</t>
        </is>
      </c>
      <c r="D1711" s="6" t="n">
        <v>2023</v>
      </c>
      <c r="E1711" t="n">
        <v>1</v>
      </c>
      <c r="F1711" t="inlineStr">
        <is>
          <t>PAC</t>
        </is>
      </c>
      <c r="G1711" s="4" t="n">
        <v>130</v>
      </c>
      <c r="H1711" s="4" t="n">
        <v>46</v>
      </c>
      <c r="I1711" s="4" t="n">
        <v>176</v>
      </c>
      <c r="J1711" s="4" t="n">
        <v>28</v>
      </c>
      <c r="K1711" s="4" t="n">
        <v>3</v>
      </c>
      <c r="L1711" s="3" t="n">
        <v>0</v>
      </c>
      <c r="M1711" s="3" t="n">
        <v>1019579.64</v>
      </c>
      <c r="N1711" s="3" t="n">
        <v>1019579.64</v>
      </c>
      <c r="O1711" s="4" t="n">
        <v>0</v>
      </c>
      <c r="P1711" s="4" t="n">
        <v>0</v>
      </c>
      <c r="Q1711" s="4" t="n">
        <v>0</v>
      </c>
      <c r="R1711" s="4" t="n">
        <v>1019579.64</v>
      </c>
      <c r="S1711" s="4" t="n">
        <v>0</v>
      </c>
      <c r="T1711" s="4" t="n">
        <v>0</v>
      </c>
      <c r="U1711" s="4" t="n">
        <v>1019579.64</v>
      </c>
      <c r="V1711" s="4" t="n">
        <v>1</v>
      </c>
    </row>
    <row r="1712">
      <c r="A1712" t="n">
        <v>216</v>
      </c>
      <c r="B1712" t="inlineStr">
        <is>
          <t>20600146689</t>
        </is>
      </c>
      <c r="C1712" t="inlineStr">
        <is>
          <t>COOPERATIVA AGRARIA DE SERVICIOS MÚLTIPLES TAMBOPATA CANDAMO - COOPASER - TAMBOPATA CANDAMO</t>
        </is>
      </c>
      <c r="D1712" s="6" t="n">
        <v>2024</v>
      </c>
      <c r="E1712" t="n">
        <v>1</v>
      </c>
      <c r="F1712" t="inlineStr">
        <is>
          <t>PAC</t>
        </is>
      </c>
      <c r="G1712" s="4" t="n">
        <v>179</v>
      </c>
      <c r="H1712" s="4" t="n">
        <v>73</v>
      </c>
      <c r="I1712" s="4" t="n">
        <v>252</v>
      </c>
      <c r="J1712" s="4" t="n">
        <v>40</v>
      </c>
      <c r="K1712" s="4" t="n">
        <v>0</v>
      </c>
      <c r="L1712" s="3" t="n">
        <v>785336.65</v>
      </c>
      <c r="M1712" s="3" t="n">
        <v>0</v>
      </c>
      <c r="N1712" s="3" t="n">
        <v>785336.65</v>
      </c>
      <c r="O1712" s="4" t="n">
        <v>0</v>
      </c>
      <c r="P1712" s="4" t="n">
        <v>0</v>
      </c>
      <c r="Q1712" s="4" t="str"/>
      <c r="R1712" s="4" t="n">
        <v>785336.65</v>
      </c>
      <c r="S1712" s="4" t="n">
        <v>0</v>
      </c>
      <c r="T1712" s="4" t="n">
        <v>0</v>
      </c>
      <c r="U1712" s="4" t="n">
        <v>785336.65</v>
      </c>
      <c r="V1712" s="4" t="n">
        <v>1</v>
      </c>
    </row>
    <row r="1713">
      <c r="A1713" t="n">
        <v>216</v>
      </c>
      <c r="B1713" t="inlineStr">
        <is>
          <t>20600146689</t>
        </is>
      </c>
      <c r="C1713" t="inlineStr">
        <is>
          <t>COOPERATIVA AGRARIA DE SERVICIOS MÚLTIPLES TAMBOPATA CANDAMO - COOPASER - TAMBOPATA CANDAMO</t>
        </is>
      </c>
      <c r="D1713" s="6" t="n">
        <v>2025</v>
      </c>
      <c r="F1713" t="inlineStr">
        <is>
          <t>PAC</t>
        </is>
      </c>
      <c r="G1713" s="4" t="n">
        <v>0</v>
      </c>
      <c r="H1713" s="4" t="n">
        <v>0</v>
      </c>
      <c r="I1713" s="4" t="n">
        <v>0</v>
      </c>
      <c r="J1713" s="4" t="n">
        <v>0</v>
      </c>
      <c r="K1713" s="4" t="n">
        <v>0</v>
      </c>
      <c r="L1713" s="3" t="n">
        <v>0</v>
      </c>
      <c r="M1713" s="3" t="n">
        <v>0</v>
      </c>
      <c r="N1713" s="3" t="n">
        <v>0</v>
      </c>
      <c r="O1713" s="4" t="n">
        <v>0</v>
      </c>
      <c r="P1713" s="4" t="n">
        <v>0</v>
      </c>
      <c r="Q1713" s="4" t="str"/>
      <c r="R1713" s="4" t="n">
        <v>0</v>
      </c>
      <c r="S1713" s="4" t="n">
        <v>0</v>
      </c>
      <c r="T1713" s="4" t="n">
        <v>0</v>
      </c>
      <c r="U1713" s="4" t="n">
        <v>0</v>
      </c>
      <c r="V1713" s="4" t="n">
        <v>1</v>
      </c>
    </row>
    <row r="1714">
      <c r="A1714" t="n">
        <v>217</v>
      </c>
      <c r="B1714" t="inlineStr">
        <is>
          <t>20542825163</t>
        </is>
      </c>
      <c r="C1714" t="inlineStr">
        <is>
          <t>COOPERATIVA AGROBOSQUE</t>
        </is>
      </c>
      <c r="D1714" s="6" t="n">
        <v>2018</v>
      </c>
      <c r="E1714" t="n">
        <v>1</v>
      </c>
      <c r="F1714" t="inlineStr">
        <is>
          <t>PAC</t>
        </is>
      </c>
      <c r="G1714" s="4" t="str"/>
      <c r="H1714" s="4" t="str"/>
      <c r="I1714" s="4" t="n">
        <v>65</v>
      </c>
      <c r="J1714" s="4" t="str"/>
      <c r="K1714" s="4" t="str"/>
      <c r="L1714" s="3" t="str"/>
      <c r="M1714" s="3" t="str"/>
      <c r="N1714" s="3" t="n">
        <v>0</v>
      </c>
      <c r="O1714" s="4" t="str"/>
      <c r="P1714" s="4" t="str"/>
      <c r="Q1714" s="4" t="str"/>
      <c r="R1714" s="4" t="str"/>
      <c r="S1714" s="4" t="str"/>
      <c r="T1714" s="4" t="str"/>
      <c r="U1714" s="4" t="str"/>
      <c r="V1714" s="4" t="n">
        <v>1</v>
      </c>
    </row>
    <row r="1715">
      <c r="A1715" t="n">
        <v>217</v>
      </c>
      <c r="B1715" t="inlineStr">
        <is>
          <t>20542825163</t>
        </is>
      </c>
      <c r="C1715" t="inlineStr">
        <is>
          <t>COOPERATIVA AGROBOSQUE</t>
        </is>
      </c>
      <c r="D1715" s="6" t="n">
        <v>2019</v>
      </c>
      <c r="E1715" t="n">
        <v>1</v>
      </c>
      <c r="F1715" t="inlineStr">
        <is>
          <t>PAC</t>
        </is>
      </c>
      <c r="G1715" s="4" t="n">
        <v>43</v>
      </c>
      <c r="H1715" s="4" t="n">
        <v>18</v>
      </c>
      <c r="I1715" s="4" t="n">
        <v>61</v>
      </c>
      <c r="J1715" s="4" t="str"/>
      <c r="K1715" s="4" t="str"/>
      <c r="L1715" s="3" t="n">
        <v>115188.44</v>
      </c>
      <c r="M1715" s="3" t="n">
        <v>45436.05</v>
      </c>
      <c r="N1715" s="3" t="n">
        <v>160624.49</v>
      </c>
      <c r="O1715" s="4" t="str"/>
      <c r="P1715" s="4" t="str"/>
      <c r="Q1715" s="4" t="str"/>
      <c r="R1715" s="4" t="str"/>
      <c r="S1715" s="4" t="str"/>
      <c r="T1715" s="4" t="str"/>
      <c r="U1715" s="4" t="str"/>
      <c r="V1715" s="4" t="n">
        <v>1</v>
      </c>
    </row>
    <row r="1716">
      <c r="A1716" t="n">
        <v>217</v>
      </c>
      <c r="B1716" t="inlineStr">
        <is>
          <t>20542825163</t>
        </is>
      </c>
      <c r="C1716" t="inlineStr">
        <is>
          <t>COOPERATIVA AGROBOSQUE</t>
        </is>
      </c>
      <c r="D1716" s="6" t="n">
        <v>2020</v>
      </c>
      <c r="E1716" t="n">
        <v>1</v>
      </c>
      <c r="F1716" t="inlineStr">
        <is>
          <t>PAC</t>
        </is>
      </c>
      <c r="G1716" s="4" t="n">
        <v>43</v>
      </c>
      <c r="H1716" s="4" t="n">
        <v>18</v>
      </c>
      <c r="I1716" s="4" t="n">
        <v>61</v>
      </c>
      <c r="J1716" s="4" t="n">
        <v>0</v>
      </c>
      <c r="K1716" s="4" t="n">
        <v>2</v>
      </c>
      <c r="L1716" s="3" t="n">
        <v>166540</v>
      </c>
      <c r="M1716" s="3" t="n">
        <v>59872.12</v>
      </c>
      <c r="N1716" s="3" t="n">
        <v>226412.12</v>
      </c>
      <c r="O1716" s="4" t="str"/>
      <c r="P1716" s="4" t="str"/>
      <c r="Q1716" s="4" t="str"/>
      <c r="R1716" s="4" t="str"/>
      <c r="S1716" s="4" t="str"/>
      <c r="T1716" s="4" t="str"/>
      <c r="U1716" s="4" t="str"/>
      <c r="V1716" s="4" t="n">
        <v>1</v>
      </c>
    </row>
    <row r="1717">
      <c r="A1717" t="n">
        <v>217</v>
      </c>
      <c r="B1717" t="inlineStr">
        <is>
          <t>20542825163</t>
        </is>
      </c>
      <c r="C1717" t="inlineStr">
        <is>
          <t>COOPERATIVA AGROBOSQUE</t>
        </is>
      </c>
      <c r="D1717" s="6" t="n">
        <v>2021</v>
      </c>
      <c r="E1717" t="n">
        <v>1</v>
      </c>
      <c r="F1717" t="inlineStr">
        <is>
          <t>PAC</t>
        </is>
      </c>
      <c r="G1717" s="4" t="n">
        <v>50</v>
      </c>
      <c r="H1717" s="4" t="n">
        <v>18</v>
      </c>
      <c r="I1717" s="4" t="n">
        <v>68</v>
      </c>
      <c r="J1717" s="4" t="n">
        <v>26</v>
      </c>
      <c r="K1717" s="4" t="n">
        <v>4</v>
      </c>
      <c r="L1717" s="3" t="n">
        <v>247137.51</v>
      </c>
      <c r="M1717" s="3" t="n">
        <v>31035.18</v>
      </c>
      <c r="N1717" s="3" t="n">
        <v>278172.69</v>
      </c>
      <c r="O1717" s="4" t="str"/>
      <c r="P1717" s="4" t="str"/>
      <c r="Q1717" s="4" t="str"/>
      <c r="R1717" s="4" t="str"/>
      <c r="S1717" s="4" t="str"/>
      <c r="T1717" s="4" t="str"/>
      <c r="U1717" s="4" t="str"/>
      <c r="V1717" s="4" t="n">
        <v>1</v>
      </c>
    </row>
    <row r="1718">
      <c r="A1718" t="n">
        <v>217</v>
      </c>
      <c r="B1718" t="inlineStr">
        <is>
          <t>20542825163</t>
        </is>
      </c>
      <c r="C1718" t="inlineStr">
        <is>
          <t>COOPERATIVA AGROBOSQUE</t>
        </is>
      </c>
      <c r="D1718" s="6" t="n">
        <v>2022</v>
      </c>
      <c r="E1718" t="n">
        <v>1</v>
      </c>
      <c r="F1718" t="inlineStr">
        <is>
          <t>PAC</t>
        </is>
      </c>
      <c r="G1718" s="4" t="n">
        <v>50</v>
      </c>
      <c r="H1718" s="4" t="n">
        <v>18</v>
      </c>
      <c r="I1718" s="4" t="n">
        <v>68</v>
      </c>
      <c r="J1718" s="4" t="n">
        <v>35</v>
      </c>
      <c r="K1718" s="4" t="n">
        <v>7</v>
      </c>
      <c r="L1718" s="3" t="n">
        <v>673426.5</v>
      </c>
      <c r="M1718" s="3" t="n">
        <v>0</v>
      </c>
      <c r="N1718" s="3" t="n">
        <v>673426.5</v>
      </c>
      <c r="O1718" s="4" t="str"/>
      <c r="P1718" s="4" t="str"/>
      <c r="Q1718" s="4" t="str"/>
      <c r="R1718" s="4" t="str"/>
      <c r="S1718" s="4" t="str"/>
      <c r="T1718" s="4" t="str"/>
      <c r="U1718" s="4" t="str"/>
      <c r="V1718" s="4" t="n">
        <v>1</v>
      </c>
    </row>
    <row r="1719">
      <c r="A1719" t="n">
        <v>217</v>
      </c>
      <c r="B1719" t="inlineStr">
        <is>
          <t>20542825163</t>
        </is>
      </c>
      <c r="C1719" t="inlineStr">
        <is>
          <t>COOPERATIVA AGROBOSQUE</t>
        </is>
      </c>
      <c r="D1719" s="6" t="n">
        <v>2023</v>
      </c>
      <c r="E1719" t="n">
        <v>1</v>
      </c>
      <c r="F1719" t="inlineStr">
        <is>
          <t>PAC</t>
        </is>
      </c>
      <c r="G1719" s="4" t="n">
        <v>50</v>
      </c>
      <c r="H1719" s="4" t="n">
        <v>18</v>
      </c>
      <c r="I1719" s="4" t="n">
        <v>68</v>
      </c>
      <c r="J1719" s="4" t="n">
        <v>27</v>
      </c>
      <c r="K1719" s="4" t="n">
        <v>4</v>
      </c>
      <c r="L1719" s="3" t="n">
        <v>1879212.05</v>
      </c>
      <c r="M1719" s="3" t="n">
        <v>0</v>
      </c>
      <c r="N1719" s="3" t="n">
        <v>1879212.05</v>
      </c>
      <c r="O1719" s="4" t="n">
        <v>148.5</v>
      </c>
      <c r="P1719" s="4" t="n">
        <v>0</v>
      </c>
      <c r="Q1719" s="4" t="n">
        <v>0</v>
      </c>
      <c r="R1719" s="4" t="n">
        <v>1879063.55005</v>
      </c>
      <c r="S1719" s="4" t="n">
        <v>0</v>
      </c>
      <c r="T1719" s="4" t="n">
        <v>0</v>
      </c>
      <c r="U1719" s="4" t="n">
        <v>1879212.05005</v>
      </c>
      <c r="V1719" s="4" t="n">
        <v>1</v>
      </c>
    </row>
    <row r="1720">
      <c r="A1720" t="n">
        <v>217</v>
      </c>
      <c r="B1720" t="inlineStr">
        <is>
          <t>20542825163</t>
        </is>
      </c>
      <c r="C1720" t="inlineStr">
        <is>
          <t>COOPERATIVA AGROBOSQUE</t>
        </is>
      </c>
      <c r="D1720" s="6" t="n">
        <v>2024</v>
      </c>
      <c r="F1720" t="inlineStr">
        <is>
          <t>PAC</t>
        </is>
      </c>
      <c r="G1720" s="4" t="n">
        <v>0</v>
      </c>
      <c r="H1720" s="4" t="n">
        <v>0</v>
      </c>
      <c r="I1720" s="4" t="n">
        <v>0</v>
      </c>
      <c r="J1720" s="4" t="n">
        <v>0</v>
      </c>
      <c r="K1720" s="4" t="n">
        <v>0</v>
      </c>
      <c r="L1720" s="3" t="n">
        <v>0</v>
      </c>
      <c r="M1720" s="3" t="n">
        <v>0</v>
      </c>
      <c r="N1720" s="3" t="n">
        <v>0</v>
      </c>
      <c r="O1720" s="4" t="n">
        <v>0</v>
      </c>
      <c r="P1720" s="4" t="n">
        <v>0</v>
      </c>
      <c r="Q1720" s="4" t="str"/>
      <c r="R1720" s="4" t="n">
        <v>0</v>
      </c>
      <c r="S1720" s="4" t="n">
        <v>0</v>
      </c>
      <c r="T1720" s="4" t="n">
        <v>0</v>
      </c>
      <c r="U1720" s="4" t="n">
        <v>0</v>
      </c>
      <c r="V1720" s="4" t="n">
        <v>1</v>
      </c>
    </row>
    <row r="1721">
      <c r="A1721" t="n">
        <v>217</v>
      </c>
      <c r="B1721" t="inlineStr">
        <is>
          <t>20542825163</t>
        </is>
      </c>
      <c r="C1721" t="inlineStr">
        <is>
          <t>COOPERATIVA AGROBOSQUE</t>
        </is>
      </c>
      <c r="D1721" s="6" t="n">
        <v>2025</v>
      </c>
      <c r="F1721" t="inlineStr">
        <is>
          <t>PAC</t>
        </is>
      </c>
      <c r="G1721" s="4" t="n">
        <v>0</v>
      </c>
      <c r="H1721" s="4" t="n">
        <v>0</v>
      </c>
      <c r="I1721" s="4" t="n">
        <v>0</v>
      </c>
      <c r="J1721" s="4" t="n">
        <v>0</v>
      </c>
      <c r="K1721" s="4" t="n">
        <v>0</v>
      </c>
      <c r="L1721" s="3" t="n">
        <v>0</v>
      </c>
      <c r="M1721" s="3" t="n">
        <v>0</v>
      </c>
      <c r="N1721" s="3" t="n">
        <v>0</v>
      </c>
      <c r="O1721" s="4" t="n">
        <v>0</v>
      </c>
      <c r="P1721" s="4" t="n">
        <v>0</v>
      </c>
      <c r="Q1721" s="4" t="str"/>
      <c r="R1721" s="4" t="n">
        <v>0</v>
      </c>
      <c r="S1721" s="4" t="n">
        <v>0</v>
      </c>
      <c r="T1721" s="4" t="n">
        <v>0</v>
      </c>
      <c r="U1721" s="4" t="n">
        <v>0</v>
      </c>
      <c r="V1721" s="4" t="n">
        <v>1</v>
      </c>
    </row>
    <row r="1722">
      <c r="A1722" t="n">
        <v>218</v>
      </c>
      <c r="B1722" t="inlineStr">
        <is>
          <t>20600874919</t>
        </is>
      </c>
      <c r="C1722" t="inlineStr">
        <is>
          <t>COOPERATIVA AGROINDUSTRIAL DE LA INTER OCEANICA LIMITADA</t>
        </is>
      </c>
      <c r="D1722" s="6" t="n">
        <v>2018</v>
      </c>
      <c r="E1722" t="n">
        <v>1</v>
      </c>
      <c r="F1722" t="inlineStr">
        <is>
          <t>PAC</t>
        </is>
      </c>
      <c r="G1722" s="4" t="str"/>
      <c r="H1722" s="4" t="str"/>
      <c r="I1722" s="4" t="n">
        <v>82</v>
      </c>
      <c r="J1722" s="4" t="str"/>
      <c r="K1722" s="4" t="str"/>
      <c r="L1722" s="3" t="str"/>
      <c r="M1722" s="3" t="str"/>
      <c r="N1722" s="3" t="n">
        <v>0</v>
      </c>
      <c r="O1722" s="4" t="str"/>
      <c r="P1722" s="4" t="str"/>
      <c r="Q1722" s="4" t="str"/>
      <c r="R1722" s="4" t="str"/>
      <c r="S1722" s="4" t="str"/>
      <c r="T1722" s="4" t="str"/>
      <c r="U1722" s="4" t="str"/>
      <c r="V1722" s="4" t="n">
        <v>2</v>
      </c>
    </row>
    <row r="1723">
      <c r="A1723" t="n">
        <v>218</v>
      </c>
      <c r="B1723" t="inlineStr">
        <is>
          <t>20600874919</t>
        </is>
      </c>
      <c r="C1723" t="inlineStr">
        <is>
          <t>COOPERATIVA AGROINDUSTRIAL DE LA INTER OCEANICA LIMITADA</t>
        </is>
      </c>
      <c r="D1723" s="6" t="n">
        <v>2019</v>
      </c>
      <c r="E1723" t="n">
        <v>1</v>
      </c>
      <c r="F1723" t="inlineStr">
        <is>
          <t>PAC</t>
        </is>
      </c>
      <c r="G1723" s="4" t="n">
        <v>0</v>
      </c>
      <c r="H1723" s="4" t="n">
        <v>0</v>
      </c>
      <c r="I1723" s="4" t="n">
        <v>0</v>
      </c>
      <c r="J1723" s="4" t="str"/>
      <c r="K1723" s="4" t="str"/>
      <c r="L1723" s="3" t="n">
        <v>0</v>
      </c>
      <c r="M1723" s="3" t="n">
        <v>0</v>
      </c>
      <c r="N1723" s="3" t="n">
        <v>0</v>
      </c>
      <c r="O1723" s="4" t="str"/>
      <c r="P1723" s="4" t="str"/>
      <c r="Q1723" s="4" t="str"/>
      <c r="R1723" s="4" t="str"/>
      <c r="S1723" s="4" t="str"/>
      <c r="T1723" s="4" t="str"/>
      <c r="U1723" s="4" t="str"/>
      <c r="V1723" s="4" t="n">
        <v>2</v>
      </c>
    </row>
    <row r="1724">
      <c r="A1724" t="n">
        <v>218</v>
      </c>
      <c r="B1724" t="inlineStr">
        <is>
          <t>20600874919</t>
        </is>
      </c>
      <c r="C1724" t="inlineStr">
        <is>
          <t>COOPERATIVA AGROINDUSTRIAL DE LA INTER OCEANICA LIMITADA</t>
        </is>
      </c>
      <c r="D1724" s="6" t="n">
        <v>2020</v>
      </c>
      <c r="F1724" t="inlineStr">
        <is>
          <t>PAC</t>
        </is>
      </c>
      <c r="G1724" s="4" t="n">
        <v>0</v>
      </c>
      <c r="H1724" s="4" t="n">
        <v>0</v>
      </c>
      <c r="I1724" s="4" t="n">
        <v>0</v>
      </c>
      <c r="J1724" s="4" t="n">
        <v>0</v>
      </c>
      <c r="K1724" s="4" t="n">
        <v>0</v>
      </c>
      <c r="L1724" s="3" t="n">
        <v>0</v>
      </c>
      <c r="M1724" s="3" t="n">
        <v>0</v>
      </c>
      <c r="N1724" s="3" t="n">
        <v>0</v>
      </c>
      <c r="O1724" s="4" t="str"/>
      <c r="P1724" s="4" t="str"/>
      <c r="Q1724" s="4" t="str"/>
      <c r="R1724" s="4" t="str"/>
      <c r="S1724" s="4" t="str"/>
      <c r="T1724" s="4" t="str"/>
      <c r="U1724" s="4" t="str"/>
      <c r="V1724" s="4" t="n">
        <v>2</v>
      </c>
    </row>
    <row r="1725">
      <c r="A1725" t="n">
        <v>218</v>
      </c>
      <c r="B1725" t="inlineStr">
        <is>
          <t>20600874919</t>
        </is>
      </c>
      <c r="C1725" t="inlineStr">
        <is>
          <t>COOPERATIVA AGROINDUSTRIAL DE LA INTER OCEANICA LIMITADA</t>
        </is>
      </c>
      <c r="D1725" s="6" t="n">
        <v>2021</v>
      </c>
      <c r="F1725" t="inlineStr">
        <is>
          <t>PAC</t>
        </is>
      </c>
      <c r="G1725" s="4" t="n">
        <v>0</v>
      </c>
      <c r="H1725" s="4" t="n">
        <v>0</v>
      </c>
      <c r="I1725" s="4" t="n">
        <v>0</v>
      </c>
      <c r="J1725" s="4" t="n">
        <v>0</v>
      </c>
      <c r="K1725" s="4" t="n">
        <v>0</v>
      </c>
      <c r="L1725" s="3" t="n">
        <v>0</v>
      </c>
      <c r="M1725" s="3" t="n">
        <v>0</v>
      </c>
      <c r="N1725" s="3" t="n">
        <v>0</v>
      </c>
      <c r="O1725" s="4" t="str"/>
      <c r="P1725" s="4" t="str"/>
      <c r="Q1725" s="4" t="str"/>
      <c r="R1725" s="4" t="str"/>
      <c r="S1725" s="4" t="str"/>
      <c r="T1725" s="4" t="str"/>
      <c r="U1725" s="4" t="str"/>
      <c r="V1725" s="4" t="n">
        <v>2</v>
      </c>
    </row>
    <row r="1726">
      <c r="A1726" t="n">
        <v>218</v>
      </c>
      <c r="B1726" t="inlineStr">
        <is>
          <t>20600874919</t>
        </is>
      </c>
      <c r="C1726" t="inlineStr">
        <is>
          <t>COOPERATIVA AGROINDUSTRIAL DE LA INTER OCEANICA LIMITADA</t>
        </is>
      </c>
      <c r="D1726" s="6" t="n">
        <v>2022</v>
      </c>
      <c r="F1726" t="inlineStr">
        <is>
          <t>PAC</t>
        </is>
      </c>
      <c r="G1726" s="4" t="n">
        <v>0</v>
      </c>
      <c r="H1726" s="4" t="n">
        <v>0</v>
      </c>
      <c r="I1726" s="4" t="n">
        <v>0</v>
      </c>
      <c r="J1726" s="4" t="n">
        <v>0</v>
      </c>
      <c r="K1726" s="4" t="n">
        <v>0</v>
      </c>
      <c r="L1726" s="3" t="n">
        <v>0</v>
      </c>
      <c r="M1726" s="3" t="n">
        <v>0</v>
      </c>
      <c r="N1726" s="3" t="n">
        <v>0</v>
      </c>
      <c r="O1726" s="4" t="str"/>
      <c r="P1726" s="4" t="str"/>
      <c r="Q1726" s="4" t="str"/>
      <c r="R1726" s="4" t="str"/>
      <c r="S1726" s="4" t="str"/>
      <c r="T1726" s="4" t="str"/>
      <c r="U1726" s="4" t="str"/>
      <c r="V1726" s="4" t="n">
        <v>2</v>
      </c>
    </row>
    <row r="1727">
      <c r="A1727" t="n">
        <v>218</v>
      </c>
      <c r="B1727" t="inlineStr">
        <is>
          <t>20600874919</t>
        </is>
      </c>
      <c r="C1727" t="inlineStr">
        <is>
          <t>COOPERATIVA AGROINDUSTRIAL DE LA INTER OCEANICA LIMITADA</t>
        </is>
      </c>
      <c r="D1727" s="6" t="n">
        <v>2023</v>
      </c>
      <c r="F1727" t="inlineStr">
        <is>
          <t>PAC</t>
        </is>
      </c>
      <c r="G1727" s="4" t="n">
        <v>0</v>
      </c>
      <c r="H1727" s="4" t="n">
        <v>0</v>
      </c>
      <c r="I1727" s="4" t="n">
        <v>0</v>
      </c>
      <c r="J1727" s="4" t="n">
        <v>0</v>
      </c>
      <c r="K1727" s="4" t="n">
        <v>0</v>
      </c>
      <c r="L1727" s="3" t="n">
        <v>0</v>
      </c>
      <c r="M1727" s="3" t="n">
        <v>0</v>
      </c>
      <c r="N1727" s="3" t="n">
        <v>0</v>
      </c>
      <c r="O1727" s="4" t="n">
        <v>0</v>
      </c>
      <c r="P1727" s="4" t="n">
        <v>0</v>
      </c>
      <c r="Q1727" s="4" t="n">
        <v>0</v>
      </c>
      <c r="R1727" s="4" t="n">
        <v>0</v>
      </c>
      <c r="S1727" s="4" t="n">
        <v>0</v>
      </c>
      <c r="T1727" s="4" t="n">
        <v>0</v>
      </c>
      <c r="U1727" s="4" t="n">
        <v>0</v>
      </c>
      <c r="V1727" s="4" t="n">
        <v>2</v>
      </c>
    </row>
    <row r="1728">
      <c r="A1728" t="n">
        <v>218</v>
      </c>
      <c r="B1728" t="inlineStr">
        <is>
          <t>20600874919</t>
        </is>
      </c>
      <c r="C1728" t="inlineStr">
        <is>
          <t>COOPERATIVA AGROINDUSTRIAL DE LA INTER OCEANICA LIMITADA</t>
        </is>
      </c>
      <c r="D1728" s="6" t="n">
        <v>2024</v>
      </c>
      <c r="F1728" t="inlineStr">
        <is>
          <t>PAC</t>
        </is>
      </c>
      <c r="G1728" s="4" t="n">
        <v>0</v>
      </c>
      <c r="H1728" s="4" t="n">
        <v>0</v>
      </c>
      <c r="I1728" s="4" t="n">
        <v>0</v>
      </c>
      <c r="J1728" s="4" t="n">
        <v>0</v>
      </c>
      <c r="K1728" s="4" t="n">
        <v>0</v>
      </c>
      <c r="L1728" s="3" t="n">
        <v>0</v>
      </c>
      <c r="M1728" s="3" t="n">
        <v>0</v>
      </c>
      <c r="N1728" s="3" t="n">
        <v>0</v>
      </c>
      <c r="O1728" s="4" t="n">
        <v>0</v>
      </c>
      <c r="P1728" s="4" t="n">
        <v>0</v>
      </c>
      <c r="Q1728" s="4" t="str"/>
      <c r="R1728" s="4" t="n">
        <v>0</v>
      </c>
      <c r="S1728" s="4" t="n">
        <v>0</v>
      </c>
      <c r="T1728" s="4" t="n">
        <v>0</v>
      </c>
      <c r="U1728" s="4" t="n">
        <v>0</v>
      </c>
      <c r="V1728" s="4" t="n">
        <v>2</v>
      </c>
    </row>
    <row r="1729">
      <c r="A1729" t="n">
        <v>218</v>
      </c>
      <c r="B1729" t="inlineStr">
        <is>
          <t>20600874919</t>
        </is>
      </c>
      <c r="C1729" t="inlineStr">
        <is>
          <t>COOPERATIVA AGROINDUSTRIAL DE LA INTER OCEANICA LIMITADA</t>
        </is>
      </c>
      <c r="D1729" s="6" t="n">
        <v>2025</v>
      </c>
      <c r="F1729" t="inlineStr">
        <is>
          <t>PAC</t>
        </is>
      </c>
      <c r="G1729" s="4" t="n">
        <v>0</v>
      </c>
      <c r="H1729" s="4" t="n">
        <v>0</v>
      </c>
      <c r="I1729" s="4" t="n">
        <v>0</v>
      </c>
      <c r="J1729" s="4" t="n">
        <v>0</v>
      </c>
      <c r="K1729" s="4" t="n">
        <v>0</v>
      </c>
      <c r="L1729" s="3" t="n">
        <v>0</v>
      </c>
      <c r="M1729" s="3" t="n">
        <v>0</v>
      </c>
      <c r="N1729" s="3" t="n">
        <v>0</v>
      </c>
      <c r="O1729" s="4" t="n">
        <v>0</v>
      </c>
      <c r="P1729" s="4" t="n">
        <v>0</v>
      </c>
      <c r="Q1729" s="4" t="str"/>
      <c r="R1729" s="4" t="n">
        <v>0</v>
      </c>
      <c r="S1729" s="4" t="n">
        <v>0</v>
      </c>
      <c r="T1729" s="4" t="n">
        <v>0</v>
      </c>
      <c r="U1729" s="4" t="n">
        <v>0</v>
      </c>
      <c r="V1729" s="4" t="n">
        <v>2</v>
      </c>
    </row>
    <row r="1730">
      <c r="A1730" t="n">
        <v>219</v>
      </c>
      <c r="B1730" t="inlineStr">
        <is>
          <t>20450638791</t>
        </is>
      </c>
      <c r="C1730" t="inlineStr">
        <is>
          <t>ASOCIACIÓN DE CASTAÑEROS DE LA RESERVA DE TAMBOPATA LOS PIONEROS - ASCART</t>
        </is>
      </c>
      <c r="D1730" s="6" t="n">
        <v>2018</v>
      </c>
      <c r="E1730" t="n">
        <v>1</v>
      </c>
      <c r="F1730" t="inlineStr">
        <is>
          <t>PAC</t>
        </is>
      </c>
      <c r="G1730" s="4" t="str"/>
      <c r="H1730" s="4" t="str"/>
      <c r="I1730" s="4" t="n">
        <v>264</v>
      </c>
      <c r="J1730" s="4" t="str"/>
      <c r="K1730" s="4" t="str"/>
      <c r="L1730" s="3" t="str"/>
      <c r="M1730" s="3" t="str"/>
      <c r="N1730" s="3" t="n">
        <v>49980</v>
      </c>
      <c r="O1730" s="4" t="str"/>
      <c r="P1730" s="4" t="str"/>
      <c r="Q1730" s="4" t="str"/>
      <c r="R1730" s="4" t="str"/>
      <c r="S1730" s="4" t="str"/>
      <c r="T1730" s="4" t="str"/>
      <c r="U1730" s="4" t="str"/>
      <c r="V1730" s="4" t="n">
        <v>1</v>
      </c>
    </row>
    <row r="1731">
      <c r="A1731" t="n">
        <v>219</v>
      </c>
      <c r="B1731" t="inlineStr">
        <is>
          <t>20450638791</t>
        </is>
      </c>
      <c r="C1731" t="inlineStr">
        <is>
          <t>ASOCIACIÓN DE CASTAÑEROS DE LA RESERVA DE TAMBOPATA LOS PIONEROS - ASCART</t>
        </is>
      </c>
      <c r="D1731" s="6" t="n">
        <v>2019</v>
      </c>
      <c r="E1731" t="n">
        <v>1</v>
      </c>
      <c r="F1731" t="inlineStr">
        <is>
          <t>PAC</t>
        </is>
      </c>
      <c r="G1731" s="4" t="n">
        <v>19</v>
      </c>
      <c r="H1731" s="4" t="n">
        <v>18</v>
      </c>
      <c r="I1731" s="4" t="n">
        <v>37</v>
      </c>
      <c r="J1731" s="4" t="str"/>
      <c r="K1731" s="4" t="str"/>
      <c r="L1731" s="3" t="n">
        <v>418880</v>
      </c>
      <c r="M1731" s="3" t="n">
        <v>1061280</v>
      </c>
      <c r="N1731" s="3" t="n">
        <v>1480160</v>
      </c>
      <c r="O1731" s="4" t="str"/>
      <c r="P1731" s="4" t="str"/>
      <c r="Q1731" s="4" t="str"/>
      <c r="R1731" s="4" t="str"/>
      <c r="S1731" s="4" t="str"/>
      <c r="T1731" s="4" t="str"/>
      <c r="U1731" s="4" t="str"/>
      <c r="V1731" s="4" t="n">
        <v>1</v>
      </c>
    </row>
    <row r="1732">
      <c r="A1732" t="n">
        <v>219</v>
      </c>
      <c r="B1732" t="inlineStr">
        <is>
          <t>20450638791</t>
        </is>
      </c>
      <c r="C1732" t="inlineStr">
        <is>
          <t>ASOCIACIÓN DE CASTAÑEROS DE LA RESERVA DE TAMBOPATA LOS PIONEROS - ASCART</t>
        </is>
      </c>
      <c r="D1732" s="6" t="n">
        <v>2020</v>
      </c>
      <c r="E1732" t="n">
        <v>1</v>
      </c>
      <c r="F1732" t="inlineStr">
        <is>
          <t>PAC</t>
        </is>
      </c>
      <c r="G1732" s="4" t="n">
        <v>18</v>
      </c>
      <c r="H1732" s="4" t="n">
        <v>18</v>
      </c>
      <c r="I1732" s="4" t="n">
        <v>36</v>
      </c>
      <c r="J1732" s="4" t="n">
        <v>0</v>
      </c>
      <c r="K1732" s="4" t="n">
        <v>1</v>
      </c>
      <c r="L1732" s="3" t="n">
        <v>0</v>
      </c>
      <c r="M1732" s="3" t="n">
        <v>0</v>
      </c>
      <c r="N1732" s="3" t="n">
        <v>0</v>
      </c>
      <c r="O1732" s="4" t="str"/>
      <c r="P1732" s="4" t="str"/>
      <c r="Q1732" s="4" t="str"/>
      <c r="R1732" s="4" t="str"/>
      <c r="S1732" s="4" t="str"/>
      <c r="T1732" s="4" t="str"/>
      <c r="U1732" s="4" t="str"/>
      <c r="V1732" s="4" t="n">
        <v>1</v>
      </c>
    </row>
    <row r="1733">
      <c r="A1733" t="n">
        <v>219</v>
      </c>
      <c r="B1733" t="inlineStr">
        <is>
          <t>20450638791</t>
        </is>
      </c>
      <c r="C1733" t="inlineStr">
        <is>
          <t>ASOCIACIÓN DE CASTAÑEROS DE LA RESERVA DE TAMBOPATA LOS PIONEROS - ASCART</t>
        </is>
      </c>
      <c r="D1733" s="6" t="n">
        <v>2021</v>
      </c>
      <c r="E1733" t="n">
        <v>1</v>
      </c>
      <c r="F1733" t="inlineStr">
        <is>
          <t>PAC</t>
        </is>
      </c>
      <c r="G1733" s="4" t="n">
        <v>28</v>
      </c>
      <c r="H1733" s="4" t="n">
        <v>18</v>
      </c>
      <c r="I1733" s="4" t="n">
        <v>46</v>
      </c>
      <c r="J1733" s="4" t="n">
        <v>56</v>
      </c>
      <c r="K1733" s="4" t="n">
        <v>8</v>
      </c>
      <c r="L1733" s="3" t="n">
        <v>0</v>
      </c>
      <c r="M1733" s="3" t="n">
        <v>0</v>
      </c>
      <c r="N1733" s="3" t="n">
        <v>0</v>
      </c>
      <c r="O1733" s="4" t="str"/>
      <c r="P1733" s="4" t="str"/>
      <c r="Q1733" s="4" t="str"/>
      <c r="R1733" s="4" t="str"/>
      <c r="S1733" s="4" t="str"/>
      <c r="T1733" s="4" t="str"/>
      <c r="U1733" s="4" t="str"/>
      <c r="V1733" s="4" t="n">
        <v>1</v>
      </c>
    </row>
    <row r="1734">
      <c r="A1734" t="n">
        <v>219</v>
      </c>
      <c r="B1734" t="inlineStr">
        <is>
          <t>20450638791</t>
        </is>
      </c>
      <c r="C1734" t="inlineStr">
        <is>
          <t>ASOCIACIÓN DE CASTAÑEROS DE LA RESERVA DE TAMBOPATA LOS PIONEROS - ASCART</t>
        </is>
      </c>
      <c r="D1734" s="6" t="n">
        <v>2022</v>
      </c>
      <c r="E1734" t="n">
        <v>1</v>
      </c>
      <c r="F1734" t="inlineStr">
        <is>
          <t>PAC</t>
        </is>
      </c>
      <c r="G1734" s="4" t="n">
        <v>28</v>
      </c>
      <c r="H1734" s="4" t="n">
        <v>18</v>
      </c>
      <c r="I1734" s="4" t="n">
        <v>46</v>
      </c>
      <c r="J1734" s="4" t="n">
        <v>59</v>
      </c>
      <c r="K1734" s="4" t="n">
        <v>9</v>
      </c>
      <c r="L1734" s="3" t="n">
        <v>524176</v>
      </c>
      <c r="M1734" s="3" t="n">
        <v>0</v>
      </c>
      <c r="N1734" s="3" t="n">
        <v>524176</v>
      </c>
      <c r="O1734" s="4" t="str"/>
      <c r="P1734" s="4" t="str"/>
      <c r="Q1734" s="4" t="str"/>
      <c r="R1734" s="4" t="str"/>
      <c r="S1734" s="4" t="str"/>
      <c r="T1734" s="4" t="str"/>
      <c r="U1734" s="4" t="str"/>
      <c r="V1734" s="4" t="n">
        <v>1</v>
      </c>
    </row>
    <row r="1735">
      <c r="A1735" t="n">
        <v>219</v>
      </c>
      <c r="B1735" t="inlineStr">
        <is>
          <t>20450638791</t>
        </is>
      </c>
      <c r="C1735" t="inlineStr">
        <is>
          <t>ASOCIACIÓN DE CASTAÑEROS DE LA RESERVA DE TAMBOPATA LOS PIONEROS - ASCART</t>
        </is>
      </c>
      <c r="D1735" s="6" t="n">
        <v>2023</v>
      </c>
      <c r="E1735" t="n">
        <v>1</v>
      </c>
      <c r="F1735" t="inlineStr">
        <is>
          <t>PAC</t>
        </is>
      </c>
      <c r="G1735" s="4" t="n">
        <v>28</v>
      </c>
      <c r="H1735" s="4" t="n">
        <v>18</v>
      </c>
      <c r="I1735" s="4" t="n">
        <v>46</v>
      </c>
      <c r="J1735" s="4" t="n">
        <v>48</v>
      </c>
      <c r="K1735" s="4" t="n">
        <v>0</v>
      </c>
      <c r="L1735" s="3" t="n">
        <v>442215.65</v>
      </c>
      <c r="M1735" s="3" t="n">
        <v>0</v>
      </c>
      <c r="N1735" s="3" t="n">
        <v>442215.65</v>
      </c>
      <c r="O1735" s="4" t="n">
        <v>2015.45</v>
      </c>
      <c r="P1735" s="4" t="n">
        <v>0</v>
      </c>
      <c r="Q1735" s="4" t="n">
        <v>0</v>
      </c>
      <c r="R1735" s="4" t="n">
        <v>440200.2</v>
      </c>
      <c r="S1735" s="4" t="n">
        <v>0</v>
      </c>
      <c r="T1735" s="4" t="n">
        <v>0</v>
      </c>
      <c r="U1735" s="4" t="n">
        <v>442215.65</v>
      </c>
      <c r="V1735" s="4" t="n">
        <v>1</v>
      </c>
    </row>
    <row r="1736">
      <c r="A1736" t="n">
        <v>219</v>
      </c>
      <c r="B1736" t="inlineStr">
        <is>
          <t>20450638791</t>
        </is>
      </c>
      <c r="C1736" t="inlineStr">
        <is>
          <t>ASOCIACIÓN DE CASTAÑEROS DE LA RESERVA DE TAMBOPATA LOS PIONEROS - ASCART</t>
        </is>
      </c>
      <c r="D1736" s="6" t="n">
        <v>2024</v>
      </c>
      <c r="F1736" t="inlineStr">
        <is>
          <t>PAC</t>
        </is>
      </c>
      <c r="G1736" s="4" t="n">
        <v>0</v>
      </c>
      <c r="H1736" s="4" t="n">
        <v>0</v>
      </c>
      <c r="I1736" s="4" t="n">
        <v>0</v>
      </c>
      <c r="J1736" s="4" t="n">
        <v>0</v>
      </c>
      <c r="K1736" s="4" t="n">
        <v>0</v>
      </c>
      <c r="L1736" s="3" t="n">
        <v>0</v>
      </c>
      <c r="M1736" s="3" t="n">
        <v>0</v>
      </c>
      <c r="N1736" s="3" t="n">
        <v>0</v>
      </c>
      <c r="O1736" s="4" t="n">
        <v>0</v>
      </c>
      <c r="P1736" s="4" t="n">
        <v>0</v>
      </c>
      <c r="Q1736" s="4" t="str"/>
      <c r="R1736" s="4" t="n">
        <v>0</v>
      </c>
      <c r="S1736" s="4" t="n">
        <v>0</v>
      </c>
      <c r="T1736" s="4" t="n">
        <v>0</v>
      </c>
      <c r="U1736" s="4" t="n">
        <v>0</v>
      </c>
      <c r="V1736" s="4" t="n">
        <v>1</v>
      </c>
    </row>
    <row r="1737">
      <c r="A1737" t="n">
        <v>219</v>
      </c>
      <c r="B1737" t="inlineStr">
        <is>
          <t>20450638791</t>
        </is>
      </c>
      <c r="C1737" t="inlineStr">
        <is>
          <t>ASOCIACIÓN DE CASTAÑEROS DE LA RESERVA DE TAMBOPATA LOS PIONEROS - ASCART</t>
        </is>
      </c>
      <c r="D1737" s="6" t="n">
        <v>2025</v>
      </c>
      <c r="F1737" t="inlineStr">
        <is>
          <t>PAC</t>
        </is>
      </c>
      <c r="G1737" s="4" t="n">
        <v>0</v>
      </c>
      <c r="H1737" s="4" t="n">
        <v>0</v>
      </c>
      <c r="I1737" s="4" t="n">
        <v>0</v>
      </c>
      <c r="J1737" s="4" t="n">
        <v>0</v>
      </c>
      <c r="K1737" s="4" t="n">
        <v>0</v>
      </c>
      <c r="L1737" s="3" t="n">
        <v>0</v>
      </c>
      <c r="M1737" s="3" t="n">
        <v>0</v>
      </c>
      <c r="N1737" s="3" t="n">
        <v>0</v>
      </c>
      <c r="O1737" s="4" t="n">
        <v>0</v>
      </c>
      <c r="P1737" s="4" t="n">
        <v>0</v>
      </c>
      <c r="Q1737" s="4" t="str"/>
      <c r="R1737" s="4" t="n">
        <v>0</v>
      </c>
      <c r="S1737" s="4" t="n">
        <v>0</v>
      </c>
      <c r="T1737" s="4" t="n">
        <v>0</v>
      </c>
      <c r="U1737" s="4" t="n">
        <v>0</v>
      </c>
      <c r="V1737" s="4" t="n">
        <v>1</v>
      </c>
    </row>
    <row r="1738">
      <c r="A1738" t="n">
        <v>220</v>
      </c>
      <c r="B1738" t="inlineStr">
        <is>
          <t>20542817225</t>
        </is>
      </c>
      <c r="C1738" t="inlineStr">
        <is>
          <t>ASOCIACION DE CASTAÑEROS DE ALEGRIA - ASCA</t>
        </is>
      </c>
      <c r="D1738" s="6" t="n">
        <v>2018</v>
      </c>
      <c r="F1738" t="inlineStr">
        <is>
          <t>PAC</t>
        </is>
      </c>
      <c r="G1738" s="4" t="str"/>
      <c r="H1738" s="4" t="str"/>
      <c r="I1738" s="4" t="n">
        <v>0</v>
      </c>
      <c r="J1738" s="4" t="str"/>
      <c r="K1738" s="4" t="str"/>
      <c r="L1738" s="3" t="str"/>
      <c r="M1738" s="3" t="str"/>
      <c r="N1738" s="3" t="n">
        <v>0</v>
      </c>
      <c r="O1738" s="4" t="str"/>
      <c r="P1738" s="4" t="str"/>
      <c r="Q1738" s="4" t="str"/>
      <c r="R1738" s="4" t="str"/>
      <c r="S1738" s="4" t="str"/>
      <c r="T1738" s="4" t="str"/>
      <c r="U1738" s="4" t="str"/>
      <c r="V1738" s="4" t="n">
        <v>1</v>
      </c>
    </row>
    <row r="1739">
      <c r="A1739" t="n">
        <v>220</v>
      </c>
      <c r="B1739" t="inlineStr">
        <is>
          <t>20542817225</t>
        </is>
      </c>
      <c r="C1739" t="inlineStr">
        <is>
          <t>ASOCIACION DE CASTAÑEROS DE ALEGRIA - ASCA</t>
        </is>
      </c>
      <c r="D1739" s="6" t="n">
        <v>2019</v>
      </c>
      <c r="E1739" t="n">
        <v>1</v>
      </c>
      <c r="F1739" t="inlineStr">
        <is>
          <t>PAC</t>
        </is>
      </c>
      <c r="G1739" s="4" t="n">
        <v>14</v>
      </c>
      <c r="H1739" s="4" t="n">
        <v>7</v>
      </c>
      <c r="I1739" s="4" t="n">
        <v>21</v>
      </c>
      <c r="J1739" s="4" t="str"/>
      <c r="K1739" s="4" t="str"/>
      <c r="L1739" s="3" t="n">
        <v>0</v>
      </c>
      <c r="M1739" s="3" t="n">
        <v>0</v>
      </c>
      <c r="N1739" s="3" t="n">
        <v>0</v>
      </c>
      <c r="O1739" s="4" t="str"/>
      <c r="P1739" s="4" t="str"/>
      <c r="Q1739" s="4" t="str"/>
      <c r="R1739" s="4" t="str"/>
      <c r="S1739" s="4" t="str"/>
      <c r="T1739" s="4" t="str"/>
      <c r="U1739" s="4" t="str"/>
      <c r="V1739" s="4" t="n">
        <v>1</v>
      </c>
    </row>
    <row r="1740">
      <c r="A1740" t="n">
        <v>220</v>
      </c>
      <c r="B1740" t="inlineStr">
        <is>
          <t>20542817225</t>
        </is>
      </c>
      <c r="C1740" t="inlineStr">
        <is>
          <t>ASOCIACION DE CASTAÑEROS DE ALEGRIA - ASCA</t>
        </is>
      </c>
      <c r="D1740" s="6" t="n">
        <v>2020</v>
      </c>
      <c r="F1740" t="inlineStr">
        <is>
          <t>PAC</t>
        </is>
      </c>
      <c r="G1740" s="4" t="n">
        <v>0</v>
      </c>
      <c r="H1740" s="4" t="n">
        <v>0</v>
      </c>
      <c r="I1740" s="4" t="n">
        <v>0</v>
      </c>
      <c r="J1740" s="4" t="n">
        <v>0</v>
      </c>
      <c r="K1740" s="4" t="n">
        <v>0</v>
      </c>
      <c r="L1740" s="3" t="n">
        <v>0</v>
      </c>
      <c r="M1740" s="3" t="n">
        <v>0</v>
      </c>
      <c r="N1740" s="3" t="n">
        <v>0</v>
      </c>
      <c r="O1740" s="4" t="str"/>
      <c r="P1740" s="4" t="str"/>
      <c r="Q1740" s="4" t="str"/>
      <c r="R1740" s="4" t="str"/>
      <c r="S1740" s="4" t="str"/>
      <c r="T1740" s="4" t="str"/>
      <c r="U1740" s="4" t="str"/>
      <c r="V1740" s="4" t="n">
        <v>1</v>
      </c>
    </row>
    <row r="1741">
      <c r="A1741" t="n">
        <v>220</v>
      </c>
      <c r="B1741" t="inlineStr">
        <is>
          <t>20542817225</t>
        </is>
      </c>
      <c r="C1741" t="inlineStr">
        <is>
          <t>ASOCIACION DE CASTAÑEROS DE ALEGRIA - ASCA</t>
        </is>
      </c>
      <c r="D1741" s="6" t="n">
        <v>2021</v>
      </c>
      <c r="F1741" t="inlineStr">
        <is>
          <t>PAC</t>
        </is>
      </c>
      <c r="G1741" s="4" t="n">
        <v>0</v>
      </c>
      <c r="H1741" s="4" t="n">
        <v>0</v>
      </c>
      <c r="I1741" s="4" t="n">
        <v>0</v>
      </c>
      <c r="J1741" s="4" t="n">
        <v>0</v>
      </c>
      <c r="K1741" s="4" t="n">
        <v>0</v>
      </c>
      <c r="L1741" s="3" t="n">
        <v>0</v>
      </c>
      <c r="M1741" s="3" t="n">
        <v>0</v>
      </c>
      <c r="N1741" s="3" t="n">
        <v>0</v>
      </c>
      <c r="O1741" s="4" t="str"/>
      <c r="P1741" s="4" t="str"/>
      <c r="Q1741" s="4" t="str"/>
      <c r="R1741" s="4" t="str"/>
      <c r="S1741" s="4" t="str"/>
      <c r="T1741" s="4" t="str"/>
      <c r="U1741" s="4" t="str"/>
      <c r="V1741" s="4" t="n">
        <v>1</v>
      </c>
    </row>
    <row r="1742">
      <c r="A1742" t="n">
        <v>220</v>
      </c>
      <c r="B1742" t="inlineStr">
        <is>
          <t>20542817225</t>
        </is>
      </c>
      <c r="C1742" t="inlineStr">
        <is>
          <t>ASOCIACION DE CASTAÑEROS DE ALEGRIA - ASCA</t>
        </is>
      </c>
      <c r="D1742" s="6" t="n">
        <v>2022</v>
      </c>
      <c r="F1742" t="inlineStr">
        <is>
          <t>PAC</t>
        </is>
      </c>
      <c r="G1742" s="4" t="n">
        <v>0</v>
      </c>
      <c r="H1742" s="4" t="n">
        <v>0</v>
      </c>
      <c r="I1742" s="4" t="n">
        <v>0</v>
      </c>
      <c r="J1742" s="4" t="n">
        <v>0</v>
      </c>
      <c r="K1742" s="4" t="n">
        <v>0</v>
      </c>
      <c r="L1742" s="3" t="n">
        <v>0</v>
      </c>
      <c r="M1742" s="3" t="n">
        <v>0</v>
      </c>
      <c r="N1742" s="3" t="n">
        <v>0</v>
      </c>
      <c r="O1742" s="4" t="str"/>
      <c r="P1742" s="4" t="str"/>
      <c r="Q1742" s="4" t="str"/>
      <c r="R1742" s="4" t="str"/>
      <c r="S1742" s="4" t="str"/>
      <c r="T1742" s="4" t="str"/>
      <c r="U1742" s="4" t="str"/>
      <c r="V1742" s="4" t="n">
        <v>1</v>
      </c>
    </row>
    <row r="1743">
      <c r="A1743" t="n">
        <v>220</v>
      </c>
      <c r="B1743" t="inlineStr">
        <is>
          <t>20542817225</t>
        </is>
      </c>
      <c r="C1743" t="inlineStr">
        <is>
          <t>ASOCIACION DE CASTAÑEROS DE ALEGRIA - ASCA</t>
        </is>
      </c>
      <c r="D1743" s="6" t="n">
        <v>2023</v>
      </c>
      <c r="F1743" t="inlineStr">
        <is>
          <t>PAC</t>
        </is>
      </c>
      <c r="G1743" s="4" t="n">
        <v>0</v>
      </c>
      <c r="H1743" s="4" t="n">
        <v>0</v>
      </c>
      <c r="I1743" s="4" t="n">
        <v>0</v>
      </c>
      <c r="J1743" s="4" t="n">
        <v>0</v>
      </c>
      <c r="K1743" s="4" t="n">
        <v>0</v>
      </c>
      <c r="L1743" s="3" t="n">
        <v>0</v>
      </c>
      <c r="M1743" s="3" t="n">
        <v>0</v>
      </c>
      <c r="N1743" s="3" t="n">
        <v>0</v>
      </c>
      <c r="O1743" s="4" t="n">
        <v>0</v>
      </c>
      <c r="P1743" s="4" t="n">
        <v>0</v>
      </c>
      <c r="Q1743" s="4" t="n">
        <v>0</v>
      </c>
      <c r="R1743" s="4" t="n">
        <v>0</v>
      </c>
      <c r="S1743" s="4" t="n">
        <v>0</v>
      </c>
      <c r="T1743" s="4" t="n">
        <v>0</v>
      </c>
      <c r="U1743" s="4" t="n">
        <v>0</v>
      </c>
      <c r="V1743" s="4" t="n">
        <v>1</v>
      </c>
    </row>
    <row r="1744">
      <c r="A1744" t="n">
        <v>220</v>
      </c>
      <c r="B1744" t="inlineStr">
        <is>
          <t>20542817225</t>
        </is>
      </c>
      <c r="C1744" t="inlineStr">
        <is>
          <t>ASOCIACION DE CASTAÑEROS DE ALEGRIA - ASCA</t>
        </is>
      </c>
      <c r="D1744" s="6" t="n">
        <v>2024</v>
      </c>
      <c r="F1744" t="inlineStr">
        <is>
          <t>PAC</t>
        </is>
      </c>
      <c r="G1744" s="4" t="n">
        <v>0</v>
      </c>
      <c r="H1744" s="4" t="n">
        <v>0</v>
      </c>
      <c r="I1744" s="4" t="n">
        <v>0</v>
      </c>
      <c r="J1744" s="4" t="n">
        <v>0</v>
      </c>
      <c r="K1744" s="4" t="n">
        <v>0</v>
      </c>
      <c r="L1744" s="3" t="n">
        <v>0</v>
      </c>
      <c r="M1744" s="3" t="n">
        <v>0</v>
      </c>
      <c r="N1744" s="3" t="n">
        <v>0</v>
      </c>
      <c r="O1744" s="4" t="n">
        <v>0</v>
      </c>
      <c r="P1744" s="4" t="n">
        <v>0</v>
      </c>
      <c r="Q1744" s="4" t="str"/>
      <c r="R1744" s="4" t="n">
        <v>0</v>
      </c>
      <c r="S1744" s="4" t="n">
        <v>0</v>
      </c>
      <c r="T1744" s="4" t="n">
        <v>0</v>
      </c>
      <c r="U1744" s="4" t="n">
        <v>0</v>
      </c>
      <c r="V1744" s="4" t="n">
        <v>1</v>
      </c>
    </row>
    <row r="1745">
      <c r="A1745" t="n">
        <v>220</v>
      </c>
      <c r="B1745" t="inlineStr">
        <is>
          <t>20542817225</t>
        </is>
      </c>
      <c r="C1745" t="inlineStr">
        <is>
          <t>ASOCIACION DE CASTAÑEROS DE ALEGRIA - ASCA</t>
        </is>
      </c>
      <c r="D1745" s="6" t="n">
        <v>2025</v>
      </c>
      <c r="F1745" t="inlineStr">
        <is>
          <t>PAC</t>
        </is>
      </c>
      <c r="G1745" s="4" t="n">
        <v>0</v>
      </c>
      <c r="H1745" s="4" t="n">
        <v>0</v>
      </c>
      <c r="I1745" s="4" t="n">
        <v>0</v>
      </c>
      <c r="J1745" s="4" t="n">
        <v>0</v>
      </c>
      <c r="K1745" s="4" t="n">
        <v>0</v>
      </c>
      <c r="L1745" s="3" t="n">
        <v>0</v>
      </c>
      <c r="M1745" s="3" t="n">
        <v>0</v>
      </c>
      <c r="N1745" s="3" t="n">
        <v>0</v>
      </c>
      <c r="O1745" s="4" t="n">
        <v>0</v>
      </c>
      <c r="P1745" s="4" t="n">
        <v>0</v>
      </c>
      <c r="Q1745" s="4" t="str"/>
      <c r="R1745" s="4" t="n">
        <v>0</v>
      </c>
      <c r="S1745" s="4" t="n">
        <v>0</v>
      </c>
      <c r="T1745" s="4" t="n">
        <v>0</v>
      </c>
      <c r="U1745" s="4" t="n">
        <v>0</v>
      </c>
      <c r="V1745" s="4" t="n">
        <v>1</v>
      </c>
    </row>
    <row r="1746">
      <c r="A1746" t="n">
        <v>221</v>
      </c>
      <c r="B1746" t="inlineStr">
        <is>
          <t>20489969221</t>
        </is>
      </c>
      <c r="C1746" t="inlineStr">
        <is>
          <t>ASOCIACIÓN FORESTAL INDIGENA MADRE DE DIOS - AFIMAD</t>
        </is>
      </c>
      <c r="D1746" s="6" t="n">
        <v>2018</v>
      </c>
      <c r="F1746" t="inlineStr">
        <is>
          <t>PAC</t>
        </is>
      </c>
      <c r="G1746" s="4" t="str"/>
      <c r="H1746" s="4" t="str"/>
      <c r="I1746" s="4" t="n">
        <v>0</v>
      </c>
      <c r="J1746" s="4" t="str"/>
      <c r="K1746" s="4" t="str"/>
      <c r="L1746" s="3" t="str"/>
      <c r="M1746" s="3" t="str"/>
      <c r="N1746" s="3" t="n">
        <v>0</v>
      </c>
      <c r="O1746" s="4" t="str"/>
      <c r="P1746" s="4" t="str"/>
      <c r="Q1746" s="4" t="str"/>
      <c r="R1746" s="4" t="str"/>
      <c r="S1746" s="4" t="str"/>
      <c r="T1746" s="4" t="str"/>
      <c r="U1746" s="4" t="str"/>
      <c r="V1746" s="4" t="n">
        <v>1</v>
      </c>
    </row>
    <row r="1747">
      <c r="A1747" t="n">
        <v>221</v>
      </c>
      <c r="B1747" t="inlineStr">
        <is>
          <t>20489969221</t>
        </is>
      </c>
      <c r="C1747" t="inlineStr">
        <is>
          <t>ASOCIACIÓN FORESTAL INDIGENA MADRE DE DIOS - AFIMAD</t>
        </is>
      </c>
      <c r="D1747" s="6" t="n">
        <v>2019</v>
      </c>
      <c r="E1747" t="n">
        <v>1</v>
      </c>
      <c r="F1747" t="inlineStr">
        <is>
          <t>PAC</t>
        </is>
      </c>
      <c r="G1747" s="4" t="n">
        <v>140</v>
      </c>
      <c r="H1747" s="4" t="n">
        <v>25</v>
      </c>
      <c r="I1747" s="4" t="n">
        <v>165</v>
      </c>
      <c r="J1747" s="4" t="str"/>
      <c r="K1747" s="4" t="str"/>
      <c r="L1747" s="3" t="n">
        <v>0</v>
      </c>
      <c r="M1747" s="3" t="n">
        <v>0</v>
      </c>
      <c r="N1747" s="3" t="n">
        <v>0</v>
      </c>
      <c r="O1747" s="4" t="str"/>
      <c r="P1747" s="4" t="str"/>
      <c r="Q1747" s="4" t="str"/>
      <c r="R1747" s="4" t="str"/>
      <c r="S1747" s="4" t="str"/>
      <c r="T1747" s="4" t="str"/>
      <c r="U1747" s="4" t="str"/>
      <c r="V1747" s="4" t="n">
        <v>1</v>
      </c>
    </row>
    <row r="1748">
      <c r="A1748" t="n">
        <v>221</v>
      </c>
      <c r="B1748" t="inlineStr">
        <is>
          <t>20489969221</t>
        </is>
      </c>
      <c r="C1748" t="inlineStr">
        <is>
          <t>ASOCIACIÓN FORESTAL INDIGENA MADRE DE DIOS - AFIMAD</t>
        </is>
      </c>
      <c r="D1748" s="6" t="n">
        <v>2020</v>
      </c>
      <c r="E1748" t="n">
        <v>1</v>
      </c>
      <c r="F1748" t="inlineStr">
        <is>
          <t>PAC</t>
        </is>
      </c>
      <c r="G1748" s="4" t="n">
        <v>156</v>
      </c>
      <c r="H1748" s="4" t="n">
        <v>29</v>
      </c>
      <c r="I1748" s="4" t="n">
        <v>185</v>
      </c>
      <c r="J1748" s="4" t="n">
        <v>0</v>
      </c>
      <c r="K1748" s="4" t="n">
        <v>1</v>
      </c>
      <c r="L1748" s="3" t="n">
        <v>0</v>
      </c>
      <c r="M1748" s="3" t="n">
        <v>1790048.37</v>
      </c>
      <c r="N1748" s="3" t="n">
        <v>1790048.37</v>
      </c>
      <c r="O1748" s="4" t="str"/>
      <c r="P1748" s="4" t="str"/>
      <c r="Q1748" s="4" t="str"/>
      <c r="R1748" s="4" t="str"/>
      <c r="S1748" s="4" t="str"/>
      <c r="T1748" s="4" t="str"/>
      <c r="U1748" s="4" t="str"/>
      <c r="V1748" s="4" t="n">
        <v>1</v>
      </c>
    </row>
    <row r="1749">
      <c r="A1749" t="n">
        <v>221</v>
      </c>
      <c r="B1749" t="inlineStr">
        <is>
          <t>20489969221</t>
        </is>
      </c>
      <c r="C1749" t="inlineStr">
        <is>
          <t>ASOCIACIÓN FORESTAL INDIGENA MADRE DE DIOS - AFIMAD</t>
        </is>
      </c>
      <c r="D1749" s="6" t="n">
        <v>2021</v>
      </c>
      <c r="E1749" t="n">
        <v>1</v>
      </c>
      <c r="F1749" t="inlineStr">
        <is>
          <t>PAC</t>
        </is>
      </c>
      <c r="G1749" s="4" t="n">
        <v>128</v>
      </c>
      <c r="H1749" s="4" t="n">
        <v>17</v>
      </c>
      <c r="I1749" s="4" t="n">
        <v>145</v>
      </c>
      <c r="J1749" s="4" t="n">
        <v>71</v>
      </c>
      <c r="K1749" s="4" t="n">
        <v>11</v>
      </c>
      <c r="L1749" s="3" t="n">
        <v>800</v>
      </c>
      <c r="M1749" s="3" t="n">
        <v>2316513.76</v>
      </c>
      <c r="N1749" s="3" t="n">
        <v>2317313.76</v>
      </c>
      <c r="O1749" s="4" t="str"/>
      <c r="P1749" s="4" t="str"/>
      <c r="Q1749" s="4" t="str"/>
      <c r="R1749" s="4" t="str"/>
      <c r="S1749" s="4" t="str"/>
      <c r="T1749" s="4" t="str"/>
      <c r="U1749" s="4" t="str"/>
      <c r="V1749" s="4" t="n">
        <v>1</v>
      </c>
    </row>
    <row r="1750">
      <c r="A1750" t="n">
        <v>221</v>
      </c>
      <c r="B1750" t="inlineStr">
        <is>
          <t>20489969221</t>
        </is>
      </c>
      <c r="C1750" t="inlineStr">
        <is>
          <t>ASOCIACIÓN FORESTAL INDIGENA MADRE DE DIOS - AFIMAD</t>
        </is>
      </c>
      <c r="D1750" s="6" t="n">
        <v>2022</v>
      </c>
      <c r="E1750" t="n">
        <v>1</v>
      </c>
      <c r="F1750" t="inlineStr">
        <is>
          <t>PAC</t>
        </is>
      </c>
      <c r="G1750" s="4" t="n">
        <v>128</v>
      </c>
      <c r="H1750" s="4" t="n">
        <v>17</v>
      </c>
      <c r="I1750" s="4" t="n">
        <v>145</v>
      </c>
      <c r="J1750" s="4" t="n">
        <v>57</v>
      </c>
      <c r="K1750" s="4" t="n">
        <v>9</v>
      </c>
      <c r="L1750" s="3" t="n">
        <v>470230.44</v>
      </c>
      <c r="M1750" s="3" t="n">
        <v>1708854.4</v>
      </c>
      <c r="N1750" s="3" t="n">
        <v>2179084.84</v>
      </c>
      <c r="O1750" s="4" t="str"/>
      <c r="P1750" s="4" t="str"/>
      <c r="Q1750" s="4" t="str"/>
      <c r="R1750" s="4" t="str"/>
      <c r="S1750" s="4" t="str"/>
      <c r="T1750" s="4" t="str"/>
      <c r="U1750" s="4" t="str"/>
      <c r="V1750" s="4" t="n">
        <v>1</v>
      </c>
    </row>
    <row r="1751">
      <c r="A1751" t="n">
        <v>221</v>
      </c>
      <c r="B1751" t="inlineStr">
        <is>
          <t>20489969221</t>
        </is>
      </c>
      <c r="C1751" t="inlineStr">
        <is>
          <t>ASOCIACIÓN FORESTAL INDIGENA MADRE DE DIOS - AFIMAD</t>
        </is>
      </c>
      <c r="D1751" s="6" t="n">
        <v>2023</v>
      </c>
      <c r="E1751" t="n">
        <v>1</v>
      </c>
      <c r="F1751" t="inlineStr">
        <is>
          <t>PAC</t>
        </is>
      </c>
      <c r="G1751" s="4" t="n">
        <v>128</v>
      </c>
      <c r="H1751" s="4" t="n">
        <v>17</v>
      </c>
      <c r="I1751" s="4" t="n">
        <v>145</v>
      </c>
      <c r="J1751" s="4" t="n">
        <v>55</v>
      </c>
      <c r="K1751" s="4" t="n">
        <v>0</v>
      </c>
      <c r="L1751" s="3" t="n">
        <v>335545</v>
      </c>
      <c r="M1751" s="3" t="n">
        <v>0</v>
      </c>
      <c r="N1751" s="3" t="n">
        <v>335545</v>
      </c>
      <c r="O1751" s="4" t="n">
        <v>0</v>
      </c>
      <c r="P1751" s="4" t="n">
        <v>0</v>
      </c>
      <c r="Q1751" s="4" t="n">
        <v>0</v>
      </c>
      <c r="R1751" s="4" t="n">
        <v>335545</v>
      </c>
      <c r="S1751" s="4" t="n">
        <v>0</v>
      </c>
      <c r="T1751" s="4" t="n">
        <v>0</v>
      </c>
      <c r="U1751" s="4" t="n">
        <v>335545</v>
      </c>
      <c r="V1751" s="4" t="n">
        <v>1</v>
      </c>
    </row>
    <row r="1752">
      <c r="A1752" t="n">
        <v>221</v>
      </c>
      <c r="B1752" t="inlineStr">
        <is>
          <t>20489969221</t>
        </is>
      </c>
      <c r="C1752" t="inlineStr">
        <is>
          <t>ASOCIACIÓN FORESTAL INDIGENA MADRE DE DIOS - AFIMAD</t>
        </is>
      </c>
      <c r="D1752" s="6" t="n">
        <v>2024</v>
      </c>
      <c r="F1752" t="inlineStr">
        <is>
          <t>PAC</t>
        </is>
      </c>
      <c r="G1752" s="4" t="n">
        <v>0</v>
      </c>
      <c r="H1752" s="4" t="n">
        <v>0</v>
      </c>
      <c r="I1752" s="4" t="n">
        <v>0</v>
      </c>
      <c r="J1752" s="4" t="n">
        <v>0</v>
      </c>
      <c r="K1752" s="4" t="n">
        <v>0</v>
      </c>
      <c r="L1752" s="3" t="n">
        <v>0</v>
      </c>
      <c r="M1752" s="3" t="n">
        <v>0</v>
      </c>
      <c r="N1752" s="3" t="n">
        <v>0</v>
      </c>
      <c r="O1752" s="4" t="n">
        <v>0</v>
      </c>
      <c r="P1752" s="4" t="n">
        <v>0</v>
      </c>
      <c r="Q1752" s="4" t="str"/>
      <c r="R1752" s="4" t="n">
        <v>0</v>
      </c>
      <c r="S1752" s="4" t="n">
        <v>0</v>
      </c>
      <c r="T1752" s="4" t="n">
        <v>0</v>
      </c>
      <c r="U1752" s="4" t="n">
        <v>0</v>
      </c>
      <c r="V1752" s="4" t="n">
        <v>1</v>
      </c>
    </row>
    <row r="1753">
      <c r="A1753" t="n">
        <v>221</v>
      </c>
      <c r="B1753" t="inlineStr">
        <is>
          <t>20489969221</t>
        </is>
      </c>
      <c r="C1753" t="inlineStr">
        <is>
          <t>ASOCIACIÓN FORESTAL INDIGENA MADRE DE DIOS - AFIMAD</t>
        </is>
      </c>
      <c r="D1753" s="6" t="n">
        <v>2025</v>
      </c>
      <c r="F1753" t="inlineStr">
        <is>
          <t>PAC</t>
        </is>
      </c>
      <c r="G1753" s="4" t="n">
        <v>0</v>
      </c>
      <c r="H1753" s="4" t="n">
        <v>0</v>
      </c>
      <c r="I1753" s="4" t="n">
        <v>0</v>
      </c>
      <c r="J1753" s="4" t="n">
        <v>0</v>
      </c>
      <c r="K1753" s="4" t="n">
        <v>0</v>
      </c>
      <c r="L1753" s="3" t="n">
        <v>0</v>
      </c>
      <c r="M1753" s="3" t="n">
        <v>0</v>
      </c>
      <c r="N1753" s="3" t="n">
        <v>0</v>
      </c>
      <c r="O1753" s="4" t="n">
        <v>0</v>
      </c>
      <c r="P1753" s="4" t="n">
        <v>0</v>
      </c>
      <c r="Q1753" s="4" t="str"/>
      <c r="R1753" s="4" t="n">
        <v>0</v>
      </c>
      <c r="S1753" s="4" t="n">
        <v>0</v>
      </c>
      <c r="T1753" s="4" t="n">
        <v>0</v>
      </c>
      <c r="U1753" s="4" t="n">
        <v>0</v>
      </c>
      <c r="V1753" s="4" t="n">
        <v>1</v>
      </c>
    </row>
    <row r="1754">
      <c r="A1754" t="n">
        <v>222</v>
      </c>
      <c r="B1754" t="inlineStr">
        <is>
          <t>20527644675</t>
        </is>
      </c>
      <c r="C1754" t="inlineStr">
        <is>
          <t>ASOCIACION DE PALMICULTORES SAN JUAN</t>
        </is>
      </c>
      <c r="D1754" s="6" t="n">
        <v>2018</v>
      </c>
      <c r="F1754" t="inlineStr">
        <is>
          <t>PAC</t>
        </is>
      </c>
      <c r="G1754" s="4" t="str"/>
      <c r="H1754" s="4" t="str"/>
      <c r="I1754" s="4" t="n">
        <v>0</v>
      </c>
      <c r="J1754" s="4" t="str"/>
      <c r="K1754" s="4" t="str"/>
      <c r="L1754" s="3" t="str"/>
      <c r="M1754" s="3" t="str"/>
      <c r="N1754" s="3" t="n">
        <v>0</v>
      </c>
      <c r="O1754" s="4" t="str"/>
      <c r="P1754" s="4" t="str"/>
      <c r="Q1754" s="4" t="str"/>
      <c r="R1754" s="4" t="str"/>
      <c r="S1754" s="4" t="str"/>
      <c r="T1754" s="4" t="str"/>
      <c r="U1754" s="4" t="str"/>
      <c r="V1754" s="4" t="n">
        <v>2</v>
      </c>
    </row>
    <row r="1755">
      <c r="A1755" t="n">
        <v>222</v>
      </c>
      <c r="B1755" t="inlineStr">
        <is>
          <t>20527644675</t>
        </is>
      </c>
      <c r="C1755" t="inlineStr">
        <is>
          <t>ASOCIACION DE PALMICULTORES SAN JUAN</t>
        </is>
      </c>
      <c r="D1755" s="6" t="n">
        <v>2019</v>
      </c>
      <c r="E1755" t="n">
        <v>1</v>
      </c>
      <c r="F1755" t="inlineStr">
        <is>
          <t>PAC</t>
        </is>
      </c>
      <c r="G1755" s="4" t="n">
        <v>0</v>
      </c>
      <c r="H1755" s="4" t="n">
        <v>0</v>
      </c>
      <c r="I1755" s="4" t="n">
        <v>0</v>
      </c>
      <c r="J1755" s="4" t="str"/>
      <c r="K1755" s="4" t="str"/>
      <c r="L1755" s="3" t="n">
        <v>0</v>
      </c>
      <c r="M1755" s="3" t="n">
        <v>0</v>
      </c>
      <c r="N1755" s="3" t="n">
        <v>0</v>
      </c>
      <c r="O1755" s="4" t="str"/>
      <c r="P1755" s="4" t="str"/>
      <c r="Q1755" s="4" t="str"/>
      <c r="R1755" s="4" t="str"/>
      <c r="S1755" s="4" t="str"/>
      <c r="T1755" s="4" t="str"/>
      <c r="U1755" s="4" t="str"/>
      <c r="V1755" s="4" t="n">
        <v>2</v>
      </c>
    </row>
    <row r="1756">
      <c r="A1756" t="n">
        <v>222</v>
      </c>
      <c r="B1756" t="inlineStr">
        <is>
          <t>20527644675</t>
        </is>
      </c>
      <c r="C1756" t="inlineStr">
        <is>
          <t>ASOCIACION DE PALMICULTORES SAN JUAN</t>
        </is>
      </c>
      <c r="D1756" s="6" t="n">
        <v>2020</v>
      </c>
      <c r="F1756" t="inlineStr">
        <is>
          <t>PAC</t>
        </is>
      </c>
      <c r="G1756" s="4" t="n">
        <v>0</v>
      </c>
      <c r="H1756" s="4" t="n">
        <v>0</v>
      </c>
      <c r="I1756" s="4" t="n">
        <v>0</v>
      </c>
      <c r="J1756" s="4" t="n">
        <v>0</v>
      </c>
      <c r="K1756" s="4" t="n">
        <v>0</v>
      </c>
      <c r="L1756" s="3" t="n">
        <v>0</v>
      </c>
      <c r="M1756" s="3" t="n">
        <v>0</v>
      </c>
      <c r="N1756" s="3" t="n">
        <v>0</v>
      </c>
      <c r="O1756" s="4" t="str"/>
      <c r="P1756" s="4" t="str"/>
      <c r="Q1756" s="4" t="str"/>
      <c r="R1756" s="4" t="str"/>
      <c r="S1756" s="4" t="str"/>
      <c r="T1756" s="4" t="str"/>
      <c r="U1756" s="4" t="str"/>
      <c r="V1756" s="4" t="n">
        <v>2</v>
      </c>
    </row>
    <row r="1757">
      <c r="A1757" t="n">
        <v>222</v>
      </c>
      <c r="B1757" t="inlineStr">
        <is>
          <t>20527644675</t>
        </is>
      </c>
      <c r="C1757" t="inlineStr">
        <is>
          <t>ASOCIACION DE PALMICULTORES SAN JUAN</t>
        </is>
      </c>
      <c r="D1757" s="6" t="n">
        <v>2021</v>
      </c>
      <c r="F1757" t="inlineStr">
        <is>
          <t>PAC</t>
        </is>
      </c>
      <c r="G1757" s="4" t="n">
        <v>0</v>
      </c>
      <c r="H1757" s="4" t="n">
        <v>0</v>
      </c>
      <c r="I1757" s="4" t="n">
        <v>0</v>
      </c>
      <c r="J1757" s="4" t="n">
        <v>0</v>
      </c>
      <c r="K1757" s="4" t="n">
        <v>0</v>
      </c>
      <c r="L1757" s="3" t="n">
        <v>0</v>
      </c>
      <c r="M1757" s="3" t="n">
        <v>0</v>
      </c>
      <c r="N1757" s="3" t="n">
        <v>0</v>
      </c>
      <c r="O1757" s="4" t="str"/>
      <c r="P1757" s="4" t="str"/>
      <c r="Q1757" s="4" t="str"/>
      <c r="R1757" s="4" t="str"/>
      <c r="S1757" s="4" t="str"/>
      <c r="T1757" s="4" t="str"/>
      <c r="U1757" s="4" t="str"/>
      <c r="V1757" s="4" t="n">
        <v>2</v>
      </c>
    </row>
    <row r="1758">
      <c r="A1758" t="n">
        <v>222</v>
      </c>
      <c r="B1758" t="inlineStr">
        <is>
          <t>20527644675</t>
        </is>
      </c>
      <c r="C1758" t="inlineStr">
        <is>
          <t>ASOCIACION DE PALMICULTORES SAN JUAN</t>
        </is>
      </c>
      <c r="D1758" s="6" t="n">
        <v>2022</v>
      </c>
      <c r="F1758" t="inlineStr">
        <is>
          <t>PAC</t>
        </is>
      </c>
      <c r="G1758" s="4" t="n">
        <v>0</v>
      </c>
      <c r="H1758" s="4" t="n">
        <v>0</v>
      </c>
      <c r="I1758" s="4" t="n">
        <v>0</v>
      </c>
      <c r="J1758" s="4" t="n">
        <v>0</v>
      </c>
      <c r="K1758" s="4" t="n">
        <v>0</v>
      </c>
      <c r="L1758" s="3" t="n">
        <v>0</v>
      </c>
      <c r="M1758" s="3" t="n">
        <v>0</v>
      </c>
      <c r="N1758" s="3" t="n">
        <v>0</v>
      </c>
      <c r="O1758" s="4" t="str"/>
      <c r="P1758" s="4" t="str"/>
      <c r="Q1758" s="4" t="str"/>
      <c r="R1758" s="4" t="str"/>
      <c r="S1758" s="4" t="str"/>
      <c r="T1758" s="4" t="str"/>
      <c r="U1758" s="4" t="str"/>
      <c r="V1758" s="4" t="n">
        <v>2</v>
      </c>
    </row>
    <row r="1759">
      <c r="A1759" t="n">
        <v>222</v>
      </c>
      <c r="B1759" t="inlineStr">
        <is>
          <t>20527644675</t>
        </is>
      </c>
      <c r="C1759" t="inlineStr">
        <is>
          <t>ASOCIACION DE PALMICULTORES SAN JUAN</t>
        </is>
      </c>
      <c r="D1759" s="6" t="n">
        <v>2023</v>
      </c>
      <c r="F1759" t="inlineStr">
        <is>
          <t>PAC</t>
        </is>
      </c>
      <c r="G1759" s="4" t="n">
        <v>0</v>
      </c>
      <c r="H1759" s="4" t="n">
        <v>0</v>
      </c>
      <c r="I1759" s="4" t="n">
        <v>0</v>
      </c>
      <c r="J1759" s="4" t="n">
        <v>0</v>
      </c>
      <c r="K1759" s="4" t="n">
        <v>0</v>
      </c>
      <c r="L1759" s="3" t="n">
        <v>0</v>
      </c>
      <c r="M1759" s="3" t="n">
        <v>0</v>
      </c>
      <c r="N1759" s="3" t="n">
        <v>0</v>
      </c>
      <c r="O1759" s="4" t="n">
        <v>0</v>
      </c>
      <c r="P1759" s="4" t="n">
        <v>0</v>
      </c>
      <c r="Q1759" s="4" t="n">
        <v>0</v>
      </c>
      <c r="R1759" s="4" t="n">
        <v>0</v>
      </c>
      <c r="S1759" s="4" t="n">
        <v>0</v>
      </c>
      <c r="T1759" s="4" t="n">
        <v>0</v>
      </c>
      <c r="U1759" s="4" t="n">
        <v>0</v>
      </c>
      <c r="V1759" s="4" t="n">
        <v>2</v>
      </c>
    </row>
    <row r="1760">
      <c r="A1760" t="n">
        <v>222</v>
      </c>
      <c r="B1760" t="inlineStr">
        <is>
          <t>20527644675</t>
        </is>
      </c>
      <c r="C1760" t="inlineStr">
        <is>
          <t>ASOCIACION DE PALMICULTORES SAN JUAN</t>
        </is>
      </c>
      <c r="D1760" s="6" t="n">
        <v>2024</v>
      </c>
      <c r="F1760" t="inlineStr">
        <is>
          <t>PAC</t>
        </is>
      </c>
      <c r="G1760" s="4" t="n">
        <v>0</v>
      </c>
      <c r="H1760" s="4" t="n">
        <v>0</v>
      </c>
      <c r="I1760" s="4" t="n">
        <v>0</v>
      </c>
      <c r="J1760" s="4" t="n">
        <v>0</v>
      </c>
      <c r="K1760" s="4" t="n">
        <v>0</v>
      </c>
      <c r="L1760" s="3" t="n">
        <v>0</v>
      </c>
      <c r="M1760" s="3" t="n">
        <v>0</v>
      </c>
      <c r="N1760" s="3" t="n">
        <v>0</v>
      </c>
      <c r="O1760" s="4" t="n">
        <v>0</v>
      </c>
      <c r="P1760" s="4" t="n">
        <v>0</v>
      </c>
      <c r="Q1760" s="4" t="str"/>
      <c r="R1760" s="4" t="n">
        <v>0</v>
      </c>
      <c r="S1760" s="4" t="n">
        <v>0</v>
      </c>
      <c r="T1760" s="4" t="n">
        <v>0</v>
      </c>
      <c r="U1760" s="4" t="n">
        <v>0</v>
      </c>
      <c r="V1760" s="4" t="n">
        <v>2</v>
      </c>
    </row>
    <row r="1761">
      <c r="A1761" t="n">
        <v>222</v>
      </c>
      <c r="B1761" t="inlineStr">
        <is>
          <t>20527644675</t>
        </is>
      </c>
      <c r="C1761" t="inlineStr">
        <is>
          <t>ASOCIACION DE PALMICULTORES SAN JUAN</t>
        </is>
      </c>
      <c r="D1761" s="6" t="n">
        <v>2025</v>
      </c>
      <c r="F1761" t="inlineStr">
        <is>
          <t>PAC</t>
        </is>
      </c>
      <c r="G1761" s="4" t="n">
        <v>0</v>
      </c>
      <c r="H1761" s="4" t="n">
        <v>0</v>
      </c>
      <c r="I1761" s="4" t="n">
        <v>0</v>
      </c>
      <c r="J1761" s="4" t="n">
        <v>0</v>
      </c>
      <c r="K1761" s="4" t="n">
        <v>0</v>
      </c>
      <c r="L1761" s="3" t="n">
        <v>0</v>
      </c>
      <c r="M1761" s="3" t="n">
        <v>0</v>
      </c>
      <c r="N1761" s="3" t="n">
        <v>0</v>
      </c>
      <c r="O1761" s="4" t="n">
        <v>0</v>
      </c>
      <c r="P1761" s="4" t="n">
        <v>0</v>
      </c>
      <c r="Q1761" s="4" t="str"/>
      <c r="R1761" s="4" t="n">
        <v>0</v>
      </c>
      <c r="S1761" s="4" t="n">
        <v>0</v>
      </c>
      <c r="T1761" s="4" t="n">
        <v>0</v>
      </c>
      <c r="U1761" s="4" t="n">
        <v>0</v>
      </c>
      <c r="V1761" s="4" t="n">
        <v>2</v>
      </c>
    </row>
    <row r="1762">
      <c r="A1762" t="n">
        <v>223</v>
      </c>
      <c r="B1762" t="inlineStr">
        <is>
          <t>20287980672</t>
        </is>
      </c>
      <c r="C1762" t="inlineStr">
        <is>
          <t>COMUNIDAD NATIVA TRES ISLAS</t>
        </is>
      </c>
      <c r="D1762" s="6" t="n">
        <v>2018</v>
      </c>
      <c r="F1762" t="inlineStr">
        <is>
          <t>PAC</t>
        </is>
      </c>
      <c r="G1762" s="4" t="str"/>
      <c r="H1762" s="4" t="str"/>
      <c r="I1762" s="4" t="n">
        <v>0</v>
      </c>
      <c r="J1762" s="4" t="str"/>
      <c r="K1762" s="4" t="str"/>
      <c r="L1762" s="3" t="str"/>
      <c r="M1762" s="3" t="str"/>
      <c r="N1762" s="3" t="n">
        <v>0</v>
      </c>
      <c r="O1762" s="4" t="str"/>
      <c r="P1762" s="4" t="str"/>
      <c r="Q1762" s="4" t="str"/>
      <c r="R1762" s="4" t="str"/>
      <c r="S1762" s="4" t="str"/>
      <c r="T1762" s="4" t="str"/>
      <c r="U1762" s="4" t="str"/>
      <c r="V1762" s="4" t="n">
        <v>3</v>
      </c>
    </row>
    <row r="1763">
      <c r="A1763" t="n">
        <v>223</v>
      </c>
      <c r="B1763" t="inlineStr">
        <is>
          <t>20287980672</t>
        </is>
      </c>
      <c r="C1763" t="inlineStr">
        <is>
          <t>COMUNIDAD NATIVA TRES ISLAS</t>
        </is>
      </c>
      <c r="D1763" s="6" t="n">
        <v>2019</v>
      </c>
      <c r="E1763" t="n">
        <v>1</v>
      </c>
      <c r="F1763" t="inlineStr">
        <is>
          <t>PAC</t>
        </is>
      </c>
      <c r="G1763" s="4" t="n">
        <v>0</v>
      </c>
      <c r="H1763" s="4" t="n">
        <v>0</v>
      </c>
      <c r="I1763" s="4" t="n">
        <v>0</v>
      </c>
      <c r="J1763" s="4" t="str"/>
      <c r="K1763" s="4" t="str"/>
      <c r="L1763" s="3" t="n">
        <v>0</v>
      </c>
      <c r="M1763" s="3" t="n">
        <v>0</v>
      </c>
      <c r="N1763" s="3" t="n">
        <v>0</v>
      </c>
      <c r="O1763" s="4" t="str"/>
      <c r="P1763" s="4" t="str"/>
      <c r="Q1763" s="4" t="str"/>
      <c r="R1763" s="4" t="str"/>
      <c r="S1763" s="4" t="str"/>
      <c r="T1763" s="4" t="str"/>
      <c r="U1763" s="4" t="str"/>
      <c r="V1763" s="4" t="n">
        <v>3</v>
      </c>
    </row>
    <row r="1764">
      <c r="A1764" t="n">
        <v>223</v>
      </c>
      <c r="B1764" t="inlineStr">
        <is>
          <t>20287980672</t>
        </is>
      </c>
      <c r="C1764" t="inlineStr">
        <is>
          <t>COMUNIDAD NATIVA TRES ISLAS</t>
        </is>
      </c>
      <c r="D1764" s="6" t="n">
        <v>2020</v>
      </c>
      <c r="F1764" t="inlineStr">
        <is>
          <t>PAC</t>
        </is>
      </c>
      <c r="G1764" s="4" t="n">
        <v>0</v>
      </c>
      <c r="H1764" s="4" t="n">
        <v>0</v>
      </c>
      <c r="I1764" s="4" t="n">
        <v>0</v>
      </c>
      <c r="J1764" s="4" t="n">
        <v>0</v>
      </c>
      <c r="K1764" s="4" t="n">
        <v>0</v>
      </c>
      <c r="L1764" s="3" t="n">
        <v>0</v>
      </c>
      <c r="M1764" s="3" t="n">
        <v>0</v>
      </c>
      <c r="N1764" s="3" t="n">
        <v>0</v>
      </c>
      <c r="O1764" s="4" t="str"/>
      <c r="P1764" s="4" t="str"/>
      <c r="Q1764" s="4" t="str"/>
      <c r="R1764" s="4" t="str"/>
      <c r="S1764" s="4" t="str"/>
      <c r="T1764" s="4" t="str"/>
      <c r="U1764" s="4" t="str"/>
      <c r="V1764" s="4" t="n">
        <v>3</v>
      </c>
    </row>
    <row r="1765">
      <c r="A1765" t="n">
        <v>223</v>
      </c>
      <c r="B1765" t="inlineStr">
        <is>
          <t>20287980672</t>
        </is>
      </c>
      <c r="C1765" t="inlineStr">
        <is>
          <t>COMUNIDAD NATIVA TRES ISLAS</t>
        </is>
      </c>
      <c r="D1765" s="6" t="n">
        <v>2021</v>
      </c>
      <c r="F1765" t="inlineStr">
        <is>
          <t>PAC</t>
        </is>
      </c>
      <c r="G1765" s="4" t="n">
        <v>0</v>
      </c>
      <c r="H1765" s="4" t="n">
        <v>0</v>
      </c>
      <c r="I1765" s="4" t="n">
        <v>0</v>
      </c>
      <c r="J1765" s="4" t="n">
        <v>0</v>
      </c>
      <c r="K1765" s="4" t="n">
        <v>0</v>
      </c>
      <c r="L1765" s="3" t="n">
        <v>0</v>
      </c>
      <c r="M1765" s="3" t="n">
        <v>0</v>
      </c>
      <c r="N1765" s="3" t="n">
        <v>0</v>
      </c>
      <c r="O1765" s="4" t="str"/>
      <c r="P1765" s="4" t="str"/>
      <c r="Q1765" s="4" t="str"/>
      <c r="R1765" s="4" t="str"/>
      <c r="S1765" s="4" t="str"/>
      <c r="T1765" s="4" t="str"/>
      <c r="U1765" s="4" t="str"/>
      <c r="V1765" s="4" t="n">
        <v>3</v>
      </c>
    </row>
    <row r="1766">
      <c r="A1766" t="n">
        <v>223</v>
      </c>
      <c r="B1766" t="inlineStr">
        <is>
          <t>20287980672</t>
        </is>
      </c>
      <c r="C1766" t="inlineStr">
        <is>
          <t>COMUNIDAD NATIVA TRES ISLAS</t>
        </is>
      </c>
      <c r="D1766" s="6" t="n">
        <v>2022</v>
      </c>
      <c r="F1766" t="inlineStr">
        <is>
          <t>PAC</t>
        </is>
      </c>
      <c r="G1766" s="4" t="n">
        <v>0</v>
      </c>
      <c r="H1766" s="4" t="n">
        <v>0</v>
      </c>
      <c r="I1766" s="4" t="n">
        <v>0</v>
      </c>
      <c r="J1766" s="4" t="n">
        <v>0</v>
      </c>
      <c r="K1766" s="4" t="n">
        <v>0</v>
      </c>
      <c r="L1766" s="3" t="n">
        <v>0</v>
      </c>
      <c r="M1766" s="3" t="n">
        <v>0</v>
      </c>
      <c r="N1766" s="3" t="n">
        <v>0</v>
      </c>
      <c r="O1766" s="4" t="str"/>
      <c r="P1766" s="4" t="str"/>
      <c r="Q1766" s="4" t="str"/>
      <c r="R1766" s="4" t="str"/>
      <c r="S1766" s="4" t="str"/>
      <c r="T1766" s="4" t="str"/>
      <c r="U1766" s="4" t="str"/>
      <c r="V1766" s="4" t="n">
        <v>3</v>
      </c>
    </row>
    <row r="1767">
      <c r="A1767" t="n">
        <v>223</v>
      </c>
      <c r="B1767" t="inlineStr">
        <is>
          <t>20287980672</t>
        </is>
      </c>
      <c r="C1767" t="inlineStr">
        <is>
          <t>COMUNIDAD NATIVA TRES ISLAS</t>
        </is>
      </c>
      <c r="D1767" s="6" t="n">
        <v>2023</v>
      </c>
      <c r="F1767" t="inlineStr">
        <is>
          <t>PAC</t>
        </is>
      </c>
      <c r="G1767" s="4" t="n">
        <v>0</v>
      </c>
      <c r="H1767" s="4" t="n">
        <v>0</v>
      </c>
      <c r="I1767" s="4" t="n">
        <v>0</v>
      </c>
      <c r="J1767" s="4" t="n">
        <v>0</v>
      </c>
      <c r="K1767" s="4" t="n">
        <v>0</v>
      </c>
      <c r="L1767" s="3" t="n">
        <v>0</v>
      </c>
      <c r="M1767" s="3" t="n">
        <v>0</v>
      </c>
      <c r="N1767" s="3" t="n">
        <v>0</v>
      </c>
      <c r="O1767" s="4" t="n">
        <v>0</v>
      </c>
      <c r="P1767" s="4" t="n">
        <v>0</v>
      </c>
      <c r="Q1767" s="4" t="n">
        <v>0</v>
      </c>
      <c r="R1767" s="4" t="n">
        <v>0</v>
      </c>
      <c r="S1767" s="4" t="n">
        <v>0</v>
      </c>
      <c r="T1767" s="4" t="n">
        <v>0</v>
      </c>
      <c r="U1767" s="4" t="n">
        <v>0</v>
      </c>
      <c r="V1767" s="4" t="n">
        <v>3</v>
      </c>
    </row>
    <row r="1768">
      <c r="A1768" t="n">
        <v>223</v>
      </c>
      <c r="B1768" t="inlineStr">
        <is>
          <t>20287980672</t>
        </is>
      </c>
      <c r="C1768" t="inlineStr">
        <is>
          <t>COMUNIDAD NATIVA TRES ISLAS</t>
        </is>
      </c>
      <c r="D1768" s="6" t="n">
        <v>2024</v>
      </c>
      <c r="F1768" t="inlineStr">
        <is>
          <t>PAC</t>
        </is>
      </c>
      <c r="G1768" s="4" t="n">
        <v>0</v>
      </c>
      <c r="H1768" s="4" t="n">
        <v>0</v>
      </c>
      <c r="I1768" s="4" t="n">
        <v>0</v>
      </c>
      <c r="J1768" s="4" t="n">
        <v>0</v>
      </c>
      <c r="K1768" s="4" t="n">
        <v>0</v>
      </c>
      <c r="L1768" s="3" t="n">
        <v>0</v>
      </c>
      <c r="M1768" s="3" t="n">
        <v>0</v>
      </c>
      <c r="N1768" s="3" t="n">
        <v>0</v>
      </c>
      <c r="O1768" s="4" t="n">
        <v>0</v>
      </c>
      <c r="P1768" s="4" t="n">
        <v>0</v>
      </c>
      <c r="Q1768" s="4" t="str"/>
      <c r="R1768" s="4" t="n">
        <v>0</v>
      </c>
      <c r="S1768" s="4" t="n">
        <v>0</v>
      </c>
      <c r="T1768" s="4" t="n">
        <v>0</v>
      </c>
      <c r="U1768" s="4" t="n">
        <v>0</v>
      </c>
      <c r="V1768" s="4" t="n">
        <v>3</v>
      </c>
    </row>
    <row r="1769">
      <c r="A1769" t="n">
        <v>223</v>
      </c>
      <c r="B1769" t="inlineStr">
        <is>
          <t>20287980672</t>
        </is>
      </c>
      <c r="C1769" t="inlineStr">
        <is>
          <t>COMUNIDAD NATIVA TRES ISLAS</t>
        </is>
      </c>
      <c r="D1769" s="6" t="n">
        <v>2025</v>
      </c>
      <c r="F1769" t="inlineStr">
        <is>
          <t>PAC</t>
        </is>
      </c>
      <c r="G1769" s="4" t="n">
        <v>0</v>
      </c>
      <c r="H1769" s="4" t="n">
        <v>0</v>
      </c>
      <c r="I1769" s="4" t="n">
        <v>0</v>
      </c>
      <c r="J1769" s="4" t="n">
        <v>0</v>
      </c>
      <c r="K1769" s="4" t="n">
        <v>0</v>
      </c>
      <c r="L1769" s="3" t="n">
        <v>0</v>
      </c>
      <c r="M1769" s="3" t="n">
        <v>0</v>
      </c>
      <c r="N1769" s="3" t="n">
        <v>0</v>
      </c>
      <c r="O1769" s="4" t="n">
        <v>0</v>
      </c>
      <c r="P1769" s="4" t="n">
        <v>0</v>
      </c>
      <c r="Q1769" s="4" t="str"/>
      <c r="R1769" s="4" t="n">
        <v>0</v>
      </c>
      <c r="S1769" s="4" t="n">
        <v>0</v>
      </c>
      <c r="T1769" s="4" t="n">
        <v>0</v>
      </c>
      <c r="U1769" s="4" t="n">
        <v>0</v>
      </c>
      <c r="V1769" s="4" t="n">
        <v>3</v>
      </c>
    </row>
    <row r="1770">
      <c r="A1770" t="n">
        <v>224</v>
      </c>
      <c r="B1770" t="inlineStr">
        <is>
          <t>20542827298</t>
        </is>
      </c>
      <c r="C1770" t="inlineStr">
        <is>
          <t>ASOCIACIÓN DE AGRICULTORES AGROPECUARIOS DE LA COMUNIDAD EL PROGRESO</t>
        </is>
      </c>
      <c r="D1770" s="6" t="n">
        <v>2018</v>
      </c>
      <c r="F1770" t="inlineStr">
        <is>
          <t>PAC</t>
        </is>
      </c>
      <c r="G1770" s="4" t="str"/>
      <c r="H1770" s="4" t="str"/>
      <c r="I1770" s="4" t="n">
        <v>0</v>
      </c>
      <c r="J1770" s="4" t="str"/>
      <c r="K1770" s="4" t="str"/>
      <c r="L1770" s="3" t="str"/>
      <c r="M1770" s="3" t="str"/>
      <c r="N1770" s="3" t="n">
        <v>0</v>
      </c>
      <c r="O1770" s="4" t="str"/>
      <c r="P1770" s="4" t="str"/>
      <c r="Q1770" s="4" t="str"/>
      <c r="R1770" s="4" t="str"/>
      <c r="S1770" s="4" t="str"/>
      <c r="T1770" s="4" t="str"/>
      <c r="U1770" s="4" t="str"/>
      <c r="V1770" s="4" t="n">
        <v>2</v>
      </c>
    </row>
    <row r="1771">
      <c r="A1771" t="n">
        <v>224</v>
      </c>
      <c r="B1771" t="inlineStr">
        <is>
          <t>20542827298</t>
        </is>
      </c>
      <c r="C1771" t="inlineStr">
        <is>
          <t>ASOCIACIÓN DE AGRICULTORES AGROPECUARIOS DE LA COMUNIDAD EL PROGRESO</t>
        </is>
      </c>
      <c r="D1771" s="6" t="n">
        <v>2019</v>
      </c>
      <c r="E1771" t="n">
        <v>1</v>
      </c>
      <c r="F1771" t="inlineStr">
        <is>
          <t>PAC</t>
        </is>
      </c>
      <c r="G1771" s="4" t="n">
        <v>0</v>
      </c>
      <c r="H1771" s="4" t="n">
        <v>0</v>
      </c>
      <c r="I1771" s="4" t="n">
        <v>0</v>
      </c>
      <c r="J1771" s="4" t="str"/>
      <c r="K1771" s="4" t="str"/>
      <c r="L1771" s="3" t="n">
        <v>0</v>
      </c>
      <c r="M1771" s="3" t="n">
        <v>0</v>
      </c>
      <c r="N1771" s="3" t="n">
        <v>0</v>
      </c>
      <c r="O1771" s="4" t="str"/>
      <c r="P1771" s="4" t="str"/>
      <c r="Q1771" s="4" t="str"/>
      <c r="R1771" s="4" t="str"/>
      <c r="S1771" s="4" t="str"/>
      <c r="T1771" s="4" t="str"/>
      <c r="U1771" s="4" t="str"/>
      <c r="V1771" s="4" t="n">
        <v>2</v>
      </c>
    </row>
    <row r="1772">
      <c r="A1772" t="n">
        <v>224</v>
      </c>
      <c r="B1772" t="inlineStr">
        <is>
          <t>20542827298</t>
        </is>
      </c>
      <c r="C1772" t="inlineStr">
        <is>
          <t>ASOCIACIÓN DE AGRICULTORES AGROPECUARIOS DE LA COMUNIDAD EL PROGRESO</t>
        </is>
      </c>
      <c r="D1772" s="6" t="n">
        <v>2020</v>
      </c>
      <c r="F1772" t="inlineStr">
        <is>
          <t>PAC</t>
        </is>
      </c>
      <c r="G1772" s="4" t="n">
        <v>0</v>
      </c>
      <c r="H1772" s="4" t="n">
        <v>0</v>
      </c>
      <c r="I1772" s="4" t="n">
        <v>0</v>
      </c>
      <c r="J1772" s="4" t="n">
        <v>0</v>
      </c>
      <c r="K1772" s="4" t="n">
        <v>0</v>
      </c>
      <c r="L1772" s="3" t="n">
        <v>0</v>
      </c>
      <c r="M1772" s="3" t="n">
        <v>0</v>
      </c>
      <c r="N1772" s="3" t="n">
        <v>0</v>
      </c>
      <c r="O1772" s="4" t="str"/>
      <c r="P1772" s="4" t="str"/>
      <c r="Q1772" s="4" t="str"/>
      <c r="R1772" s="4" t="str"/>
      <c r="S1772" s="4" t="str"/>
      <c r="T1772" s="4" t="str"/>
      <c r="U1772" s="4" t="str"/>
      <c r="V1772" s="4" t="n">
        <v>2</v>
      </c>
    </row>
    <row r="1773">
      <c r="A1773" t="n">
        <v>224</v>
      </c>
      <c r="B1773" t="inlineStr">
        <is>
          <t>20542827298</t>
        </is>
      </c>
      <c r="C1773" t="inlineStr">
        <is>
          <t>ASOCIACIÓN DE AGRICULTORES AGROPECUARIOS DE LA COMUNIDAD EL PROGRESO</t>
        </is>
      </c>
      <c r="D1773" s="6" t="n">
        <v>2021</v>
      </c>
      <c r="E1773" t="n">
        <v>1</v>
      </c>
      <c r="F1773" t="inlineStr">
        <is>
          <t>PAC</t>
        </is>
      </c>
      <c r="G1773" s="4" t="n">
        <v>18</v>
      </c>
      <c r="H1773" s="4" t="n">
        <v>1</v>
      </c>
      <c r="I1773" s="4" t="n">
        <v>19</v>
      </c>
      <c r="J1773" s="4" t="n">
        <v>20</v>
      </c>
      <c r="K1773" s="4" t="n">
        <v>4</v>
      </c>
      <c r="L1773" s="3" t="n">
        <v>230999.52</v>
      </c>
      <c r="M1773" s="3" t="n">
        <v>0</v>
      </c>
      <c r="N1773" s="3" t="n">
        <v>230999.52</v>
      </c>
      <c r="O1773" s="4" t="str"/>
      <c r="P1773" s="4" t="str"/>
      <c r="Q1773" s="4" t="str"/>
      <c r="R1773" s="4" t="str"/>
      <c r="S1773" s="4" t="str"/>
      <c r="T1773" s="4" t="str"/>
      <c r="U1773" s="4" t="str"/>
      <c r="V1773" s="4" t="n">
        <v>2</v>
      </c>
    </row>
    <row r="1774">
      <c r="A1774" t="n">
        <v>224</v>
      </c>
      <c r="B1774" t="inlineStr">
        <is>
          <t>20542827298</t>
        </is>
      </c>
      <c r="C1774" t="inlineStr">
        <is>
          <t>ASOCIACIÓN DE AGRICULTORES AGROPECUARIOS DE LA COMUNIDAD EL PROGRESO</t>
        </is>
      </c>
      <c r="D1774" s="6" t="n">
        <v>2022</v>
      </c>
      <c r="E1774" t="n">
        <v>1</v>
      </c>
      <c r="F1774" t="inlineStr">
        <is>
          <t>PAC</t>
        </is>
      </c>
      <c r="G1774" s="4" t="n">
        <v>18</v>
      </c>
      <c r="H1774" s="4" t="n">
        <v>1</v>
      </c>
      <c r="I1774" s="4" t="n">
        <v>19</v>
      </c>
      <c r="J1774" s="4" t="n">
        <v>35</v>
      </c>
      <c r="K1774" s="4" t="n">
        <v>7</v>
      </c>
      <c r="L1774" s="3" t="n">
        <v>69595</v>
      </c>
      <c r="M1774" s="3" t="n">
        <v>0</v>
      </c>
      <c r="N1774" s="3" t="n">
        <v>69595</v>
      </c>
      <c r="O1774" s="4" t="str"/>
      <c r="P1774" s="4" t="str"/>
      <c r="Q1774" s="4" t="str"/>
      <c r="R1774" s="4" t="str"/>
      <c r="S1774" s="4" t="str"/>
      <c r="T1774" s="4" t="str"/>
      <c r="U1774" s="4" t="str"/>
      <c r="V1774" s="4" t="n">
        <v>2</v>
      </c>
    </row>
    <row r="1775">
      <c r="A1775" t="n">
        <v>224</v>
      </c>
      <c r="B1775" t="inlineStr">
        <is>
          <t>20542827298</t>
        </is>
      </c>
      <c r="C1775" t="inlineStr">
        <is>
          <t>ASOCIACIÓN DE AGRICULTORES AGROPECUARIOS DE LA COMUNIDAD EL PROGRESO</t>
        </is>
      </c>
      <c r="D1775" s="6" t="n">
        <v>2023</v>
      </c>
      <c r="E1775" t="n">
        <v>1</v>
      </c>
      <c r="F1775" t="inlineStr">
        <is>
          <t>PAC</t>
        </is>
      </c>
      <c r="G1775" s="4" t="n">
        <v>18</v>
      </c>
      <c r="H1775" s="4" t="n">
        <v>1</v>
      </c>
      <c r="I1775" s="4" t="n">
        <v>19</v>
      </c>
      <c r="J1775" s="4" t="n">
        <v>31</v>
      </c>
      <c r="K1775" s="4" t="n">
        <v>3</v>
      </c>
      <c r="L1775" s="3" t="n">
        <v>114900</v>
      </c>
      <c r="M1775" s="3" t="n">
        <v>0</v>
      </c>
      <c r="N1775" s="3" t="n">
        <v>114900</v>
      </c>
      <c r="O1775" s="4" t="n">
        <v>0</v>
      </c>
      <c r="P1775" s="4" t="n">
        <v>67400</v>
      </c>
      <c r="Q1775" s="4" t="n">
        <v>0</v>
      </c>
      <c r="R1775" s="4" t="n">
        <v>47500</v>
      </c>
      <c r="S1775" s="4" t="n">
        <v>0</v>
      </c>
      <c r="T1775" s="4" t="n">
        <v>0</v>
      </c>
      <c r="U1775" s="4" t="n">
        <v>114900</v>
      </c>
      <c r="V1775" s="4" t="n">
        <v>2</v>
      </c>
    </row>
    <row r="1776">
      <c r="A1776" t="n">
        <v>224</v>
      </c>
      <c r="B1776" t="inlineStr">
        <is>
          <t>20542827298</t>
        </is>
      </c>
      <c r="C1776" t="inlineStr">
        <is>
          <t>ASOCIACIÓN DE AGRICULTORES AGROPECUARIOS DE LA COMUNIDAD EL PROGRESO</t>
        </is>
      </c>
      <c r="D1776" s="6" t="n">
        <v>2024</v>
      </c>
      <c r="E1776" t="n">
        <v>1</v>
      </c>
      <c r="F1776" t="inlineStr">
        <is>
          <t>PAC</t>
        </is>
      </c>
      <c r="G1776" s="4" t="n">
        <v>18</v>
      </c>
      <c r="H1776" s="4" t="n">
        <v>1</v>
      </c>
      <c r="I1776" s="4" t="n">
        <v>19</v>
      </c>
      <c r="J1776" s="4" t="n">
        <v>33</v>
      </c>
      <c r="K1776" s="4" t="n">
        <v>0</v>
      </c>
      <c r="L1776" s="3" t="n">
        <v>40090</v>
      </c>
      <c r="M1776" s="3" t="n">
        <v>0</v>
      </c>
      <c r="N1776" s="3" t="n">
        <v>40090</v>
      </c>
      <c r="O1776" s="4" t="n">
        <v>0</v>
      </c>
      <c r="P1776" s="4" t="n">
        <v>38418</v>
      </c>
      <c r="Q1776" s="4" t="str"/>
      <c r="R1776" s="4" t="n">
        <v>1672</v>
      </c>
      <c r="S1776" s="4" t="n">
        <v>0</v>
      </c>
      <c r="T1776" s="4" t="n">
        <v>0</v>
      </c>
      <c r="U1776" s="4" t="n">
        <v>40090</v>
      </c>
      <c r="V1776" s="4" t="n">
        <v>2</v>
      </c>
    </row>
    <row r="1777">
      <c r="A1777" t="n">
        <v>224</v>
      </c>
      <c r="B1777" t="inlineStr">
        <is>
          <t>20542827298</t>
        </is>
      </c>
      <c r="C1777" t="inlineStr">
        <is>
          <t>ASOCIACIÓN DE AGRICULTORES AGROPECUARIOS DE LA COMUNIDAD EL PROGRESO</t>
        </is>
      </c>
      <c r="D1777" s="6" t="n">
        <v>2025</v>
      </c>
      <c r="F1777" t="inlineStr">
        <is>
          <t>PAC</t>
        </is>
      </c>
      <c r="G1777" s="4" t="n">
        <v>0</v>
      </c>
      <c r="H1777" s="4" t="n">
        <v>0</v>
      </c>
      <c r="I1777" s="4" t="n">
        <v>0</v>
      </c>
      <c r="J1777" s="4" t="n">
        <v>0</v>
      </c>
      <c r="K1777" s="4" t="n">
        <v>0</v>
      </c>
      <c r="L1777" s="3" t="n">
        <v>0</v>
      </c>
      <c r="M1777" s="3" t="n">
        <v>0</v>
      </c>
      <c r="N1777" s="3" t="n">
        <v>0</v>
      </c>
      <c r="O1777" s="4" t="n">
        <v>0</v>
      </c>
      <c r="P1777" s="4" t="n">
        <v>0</v>
      </c>
      <c r="Q1777" s="4" t="str"/>
      <c r="R1777" s="4" t="n">
        <v>0</v>
      </c>
      <c r="S1777" s="4" t="n">
        <v>0</v>
      </c>
      <c r="T1777" s="4" t="n">
        <v>0</v>
      </c>
      <c r="U1777" s="4" t="n">
        <v>0</v>
      </c>
      <c r="V1777" s="4" t="n">
        <v>2</v>
      </c>
    </row>
    <row r="1778">
      <c r="A1778" t="n">
        <v>225</v>
      </c>
      <c r="B1778" t="inlineStr">
        <is>
          <t>20287980672</t>
        </is>
      </c>
      <c r="C1778" t="inlineStr">
        <is>
          <t>COMUNIDAD NATIVA TRES ISLAS</t>
        </is>
      </c>
      <c r="D1778" s="6" t="n">
        <v>2018</v>
      </c>
      <c r="F1778" t="inlineStr">
        <is>
          <t>PAC</t>
        </is>
      </c>
      <c r="G1778" s="4" t="str"/>
      <c r="H1778" s="4" t="str"/>
      <c r="I1778" s="4" t="n">
        <v>0</v>
      </c>
      <c r="J1778" s="4" t="str"/>
      <c r="K1778" s="4" t="str"/>
      <c r="L1778" s="3" t="str"/>
      <c r="M1778" s="3" t="str"/>
      <c r="N1778" s="3" t="n">
        <v>0</v>
      </c>
      <c r="O1778" s="4" t="str"/>
      <c r="P1778" s="4" t="str"/>
      <c r="Q1778" s="4" t="str"/>
      <c r="R1778" s="4" t="str"/>
      <c r="S1778" s="4" t="str"/>
      <c r="T1778" s="4" t="str"/>
      <c r="U1778" s="4" t="str"/>
      <c r="V1778" s="4" t="n">
        <v>3</v>
      </c>
    </row>
    <row r="1779">
      <c r="A1779" t="n">
        <v>225</v>
      </c>
      <c r="B1779" t="inlineStr">
        <is>
          <t>20287980672</t>
        </is>
      </c>
      <c r="C1779" t="inlineStr">
        <is>
          <t>COMUNIDAD NATIVA TRES ISLAS</t>
        </is>
      </c>
      <c r="D1779" s="6" t="n">
        <v>2019</v>
      </c>
      <c r="E1779" t="n">
        <v>1</v>
      </c>
      <c r="F1779" t="inlineStr">
        <is>
          <t>PAC</t>
        </is>
      </c>
      <c r="G1779" s="4" t="n">
        <v>4</v>
      </c>
      <c r="H1779" s="4" t="n">
        <v>5</v>
      </c>
      <c r="I1779" s="4" t="n">
        <v>9</v>
      </c>
      <c r="J1779" s="4" t="str"/>
      <c r="K1779" s="4" t="str"/>
      <c r="L1779" s="3" t="n">
        <v>0</v>
      </c>
      <c r="M1779" s="3" t="n">
        <v>0</v>
      </c>
      <c r="N1779" s="3" t="n">
        <v>0</v>
      </c>
      <c r="O1779" s="4" t="str"/>
      <c r="P1779" s="4" t="str"/>
      <c r="Q1779" s="4" t="str"/>
      <c r="R1779" s="4" t="str"/>
      <c r="S1779" s="4" t="str"/>
      <c r="T1779" s="4" t="str"/>
      <c r="U1779" s="4" t="str"/>
      <c r="V1779" s="4" t="n">
        <v>3</v>
      </c>
    </row>
    <row r="1780">
      <c r="A1780" t="n">
        <v>225</v>
      </c>
      <c r="B1780" t="inlineStr">
        <is>
          <t>20287980672</t>
        </is>
      </c>
      <c r="C1780" t="inlineStr">
        <is>
          <t>COMUNIDAD NATIVA TRES ISLAS</t>
        </is>
      </c>
      <c r="D1780" s="6" t="n">
        <v>2020</v>
      </c>
      <c r="F1780" t="inlineStr">
        <is>
          <t>PAC</t>
        </is>
      </c>
      <c r="G1780" s="4" t="n">
        <v>0</v>
      </c>
      <c r="H1780" s="4" t="n">
        <v>0</v>
      </c>
      <c r="I1780" s="4" t="n">
        <v>0</v>
      </c>
      <c r="J1780" s="4" t="n">
        <v>0</v>
      </c>
      <c r="K1780" s="4" t="n">
        <v>0</v>
      </c>
      <c r="L1780" s="3" t="n">
        <v>0</v>
      </c>
      <c r="M1780" s="3" t="n">
        <v>0</v>
      </c>
      <c r="N1780" s="3" t="n">
        <v>0</v>
      </c>
      <c r="O1780" s="4" t="str"/>
      <c r="P1780" s="4" t="str"/>
      <c r="Q1780" s="4" t="str"/>
      <c r="R1780" s="4" t="str"/>
      <c r="S1780" s="4" t="str"/>
      <c r="T1780" s="4" t="str"/>
      <c r="U1780" s="4" t="str"/>
      <c r="V1780" s="4" t="n">
        <v>3</v>
      </c>
    </row>
    <row r="1781">
      <c r="A1781" t="n">
        <v>225</v>
      </c>
      <c r="B1781" t="inlineStr">
        <is>
          <t>20287980672</t>
        </is>
      </c>
      <c r="C1781" t="inlineStr">
        <is>
          <t>COMUNIDAD NATIVA TRES ISLAS</t>
        </is>
      </c>
      <c r="D1781" s="6" t="n">
        <v>2021</v>
      </c>
      <c r="F1781" t="inlineStr">
        <is>
          <t>PAC</t>
        </is>
      </c>
      <c r="G1781" s="4" t="n">
        <v>0</v>
      </c>
      <c r="H1781" s="4" t="n">
        <v>0</v>
      </c>
      <c r="I1781" s="4" t="n">
        <v>0</v>
      </c>
      <c r="J1781" s="4" t="n">
        <v>0</v>
      </c>
      <c r="K1781" s="4" t="n">
        <v>0</v>
      </c>
      <c r="L1781" s="3" t="n">
        <v>0</v>
      </c>
      <c r="M1781" s="3" t="n">
        <v>0</v>
      </c>
      <c r="N1781" s="3" t="n">
        <v>0</v>
      </c>
      <c r="O1781" s="4" t="str"/>
      <c r="P1781" s="4" t="str"/>
      <c r="Q1781" s="4" t="str"/>
      <c r="R1781" s="4" t="str"/>
      <c r="S1781" s="4" t="str"/>
      <c r="T1781" s="4" t="str"/>
      <c r="U1781" s="4" t="str"/>
      <c r="V1781" s="4" t="n">
        <v>3</v>
      </c>
    </row>
    <row r="1782">
      <c r="A1782" t="n">
        <v>225</v>
      </c>
      <c r="B1782" t="inlineStr">
        <is>
          <t>20287980672</t>
        </is>
      </c>
      <c r="C1782" t="inlineStr">
        <is>
          <t>COMUNIDAD NATIVA TRES ISLAS</t>
        </is>
      </c>
      <c r="D1782" s="6" t="n">
        <v>2022</v>
      </c>
      <c r="F1782" t="inlineStr">
        <is>
          <t>PAC</t>
        </is>
      </c>
      <c r="G1782" s="4" t="n">
        <v>0</v>
      </c>
      <c r="H1782" s="4" t="n">
        <v>0</v>
      </c>
      <c r="I1782" s="4" t="n">
        <v>0</v>
      </c>
      <c r="J1782" s="4" t="n">
        <v>0</v>
      </c>
      <c r="K1782" s="4" t="n">
        <v>0</v>
      </c>
      <c r="L1782" s="3" t="n">
        <v>0</v>
      </c>
      <c r="M1782" s="3" t="n">
        <v>0</v>
      </c>
      <c r="N1782" s="3" t="n">
        <v>0</v>
      </c>
      <c r="O1782" s="4" t="str"/>
      <c r="P1782" s="4" t="str"/>
      <c r="Q1782" s="4" t="str"/>
      <c r="R1782" s="4" t="str"/>
      <c r="S1782" s="4" t="str"/>
      <c r="T1782" s="4" t="str"/>
      <c r="U1782" s="4" t="str"/>
      <c r="V1782" s="4" t="n">
        <v>3</v>
      </c>
    </row>
    <row r="1783">
      <c r="A1783" t="n">
        <v>225</v>
      </c>
      <c r="B1783" t="inlineStr">
        <is>
          <t>20287980672</t>
        </is>
      </c>
      <c r="C1783" t="inlineStr">
        <is>
          <t>COMUNIDAD NATIVA TRES ISLAS</t>
        </is>
      </c>
      <c r="D1783" s="6" t="n">
        <v>2023</v>
      </c>
      <c r="F1783" t="inlineStr">
        <is>
          <t>PAC</t>
        </is>
      </c>
      <c r="G1783" s="4" t="n">
        <v>0</v>
      </c>
      <c r="H1783" s="4" t="n">
        <v>0</v>
      </c>
      <c r="I1783" s="4" t="n">
        <v>0</v>
      </c>
      <c r="J1783" s="4" t="n">
        <v>0</v>
      </c>
      <c r="K1783" s="4" t="n">
        <v>0</v>
      </c>
      <c r="L1783" s="3" t="n">
        <v>0</v>
      </c>
      <c r="M1783" s="3" t="n">
        <v>0</v>
      </c>
      <c r="N1783" s="3" t="n">
        <v>0</v>
      </c>
      <c r="O1783" s="4" t="n">
        <v>0</v>
      </c>
      <c r="P1783" s="4" t="n">
        <v>0</v>
      </c>
      <c r="Q1783" s="4" t="n">
        <v>0</v>
      </c>
      <c r="R1783" s="4" t="n">
        <v>0</v>
      </c>
      <c r="S1783" s="4" t="n">
        <v>0</v>
      </c>
      <c r="T1783" s="4" t="n">
        <v>0</v>
      </c>
      <c r="U1783" s="4" t="n">
        <v>0</v>
      </c>
      <c r="V1783" s="4" t="n">
        <v>3</v>
      </c>
    </row>
    <row r="1784">
      <c r="A1784" t="n">
        <v>225</v>
      </c>
      <c r="B1784" t="inlineStr">
        <is>
          <t>20287980672</t>
        </is>
      </c>
      <c r="C1784" t="inlineStr">
        <is>
          <t>COMUNIDAD NATIVA TRES ISLAS</t>
        </is>
      </c>
      <c r="D1784" s="6" t="n">
        <v>2024</v>
      </c>
      <c r="F1784" t="inlineStr">
        <is>
          <t>PAC</t>
        </is>
      </c>
      <c r="G1784" s="4" t="n">
        <v>0</v>
      </c>
      <c r="H1784" s="4" t="n">
        <v>0</v>
      </c>
      <c r="I1784" s="4" t="n">
        <v>0</v>
      </c>
      <c r="J1784" s="4" t="n">
        <v>0</v>
      </c>
      <c r="K1784" s="4" t="n">
        <v>0</v>
      </c>
      <c r="L1784" s="3" t="n">
        <v>0</v>
      </c>
      <c r="M1784" s="3" t="n">
        <v>0</v>
      </c>
      <c r="N1784" s="3" t="n">
        <v>0</v>
      </c>
      <c r="O1784" s="4" t="n">
        <v>0</v>
      </c>
      <c r="P1784" s="4" t="n">
        <v>0</v>
      </c>
      <c r="Q1784" s="4" t="str"/>
      <c r="R1784" s="4" t="n">
        <v>0</v>
      </c>
      <c r="S1784" s="4" t="n">
        <v>0</v>
      </c>
      <c r="T1784" s="4" t="n">
        <v>0</v>
      </c>
      <c r="U1784" s="4" t="n">
        <v>0</v>
      </c>
      <c r="V1784" s="4" t="n">
        <v>3</v>
      </c>
    </row>
    <row r="1785">
      <c r="A1785" t="n">
        <v>225</v>
      </c>
      <c r="B1785" t="inlineStr">
        <is>
          <t>20287980672</t>
        </is>
      </c>
      <c r="C1785" t="inlineStr">
        <is>
          <t>COMUNIDAD NATIVA TRES ISLAS</t>
        </is>
      </c>
      <c r="D1785" s="6" t="n">
        <v>2025</v>
      </c>
      <c r="F1785" t="inlineStr">
        <is>
          <t>PAC</t>
        </is>
      </c>
      <c r="G1785" s="4" t="n">
        <v>0</v>
      </c>
      <c r="H1785" s="4" t="n">
        <v>0</v>
      </c>
      <c r="I1785" s="4" t="n">
        <v>0</v>
      </c>
      <c r="J1785" s="4" t="n">
        <v>0</v>
      </c>
      <c r="K1785" s="4" t="n">
        <v>0</v>
      </c>
      <c r="L1785" s="3" t="n">
        <v>0</v>
      </c>
      <c r="M1785" s="3" t="n">
        <v>0</v>
      </c>
      <c r="N1785" s="3" t="n">
        <v>0</v>
      </c>
      <c r="O1785" s="4" t="n">
        <v>0</v>
      </c>
      <c r="P1785" s="4" t="n">
        <v>0</v>
      </c>
      <c r="Q1785" s="4" t="str"/>
      <c r="R1785" s="4" t="n">
        <v>0</v>
      </c>
      <c r="S1785" s="4" t="n">
        <v>0</v>
      </c>
      <c r="T1785" s="4" t="n">
        <v>0</v>
      </c>
      <c r="U1785" s="4" t="n">
        <v>0</v>
      </c>
      <c r="V1785" s="4" t="n">
        <v>3</v>
      </c>
    </row>
    <row r="1786">
      <c r="A1786" t="n">
        <v>226</v>
      </c>
      <c r="B1786" t="inlineStr">
        <is>
          <t>20527491232</t>
        </is>
      </c>
      <c r="C1786" t="inlineStr">
        <is>
          <t>RECOLECTORES ORGANICOS DE LA NUEZ AMAZONICA DEL PERU</t>
        </is>
      </c>
      <c r="D1786" s="6" t="n">
        <v>2018</v>
      </c>
      <c r="F1786" t="inlineStr">
        <is>
          <t>PAC</t>
        </is>
      </c>
      <c r="G1786" s="4" t="str"/>
      <c r="H1786" s="4" t="str"/>
      <c r="I1786" s="4" t="n">
        <v>0</v>
      </c>
      <c r="J1786" s="4" t="str"/>
      <c r="K1786" s="4" t="str"/>
      <c r="L1786" s="3" t="str"/>
      <c r="M1786" s="3" t="str"/>
      <c r="N1786" s="3" t="n">
        <v>0</v>
      </c>
      <c r="O1786" s="4" t="str"/>
      <c r="P1786" s="4" t="str"/>
      <c r="Q1786" s="4" t="str"/>
      <c r="R1786" s="4" t="str"/>
      <c r="S1786" s="4" t="str"/>
      <c r="T1786" s="4" t="str"/>
      <c r="U1786" s="4" t="str"/>
      <c r="V1786" s="4" t="n">
        <v>2</v>
      </c>
    </row>
    <row r="1787">
      <c r="A1787" t="n">
        <v>226</v>
      </c>
      <c r="B1787" t="inlineStr">
        <is>
          <t>20527491232</t>
        </is>
      </c>
      <c r="C1787" t="inlineStr">
        <is>
          <t>RECOLECTORES ORGANICOS DE LA NUEZ AMAZONICA DEL PERU</t>
        </is>
      </c>
      <c r="D1787" s="6" t="n">
        <v>2019</v>
      </c>
      <c r="E1787" t="n">
        <v>1</v>
      </c>
      <c r="F1787" t="inlineStr">
        <is>
          <t>PAC</t>
        </is>
      </c>
      <c r="G1787" s="4" t="n">
        <v>0</v>
      </c>
      <c r="H1787" s="4" t="n">
        <v>0</v>
      </c>
      <c r="I1787" s="4" t="n">
        <v>0</v>
      </c>
      <c r="J1787" s="4" t="str"/>
      <c r="K1787" s="4" t="str"/>
      <c r="L1787" s="3" t="n">
        <v>0</v>
      </c>
      <c r="M1787" s="3" t="n">
        <v>0</v>
      </c>
      <c r="N1787" s="3" t="n">
        <v>0</v>
      </c>
      <c r="O1787" s="4" t="str"/>
      <c r="P1787" s="4" t="str"/>
      <c r="Q1787" s="4" t="str"/>
      <c r="R1787" s="4" t="str"/>
      <c r="S1787" s="4" t="str"/>
      <c r="T1787" s="4" t="str"/>
      <c r="U1787" s="4" t="str"/>
      <c r="V1787" s="4" t="n">
        <v>2</v>
      </c>
    </row>
    <row r="1788">
      <c r="A1788" t="n">
        <v>226</v>
      </c>
      <c r="B1788" t="inlineStr">
        <is>
          <t>20527491232</t>
        </is>
      </c>
      <c r="C1788" t="inlineStr">
        <is>
          <t>RECOLECTORES ORGANICOS DE LA NUEZ AMAZONICA DEL PERU</t>
        </is>
      </c>
      <c r="D1788" s="6" t="n">
        <v>2020</v>
      </c>
      <c r="F1788" t="inlineStr">
        <is>
          <t>PAC</t>
        </is>
      </c>
      <c r="G1788" s="4" t="n">
        <v>0</v>
      </c>
      <c r="H1788" s="4" t="n">
        <v>0</v>
      </c>
      <c r="I1788" s="4" t="n">
        <v>0</v>
      </c>
      <c r="J1788" s="4" t="n">
        <v>0</v>
      </c>
      <c r="K1788" s="4" t="n">
        <v>0</v>
      </c>
      <c r="L1788" s="3" t="n">
        <v>0</v>
      </c>
      <c r="M1788" s="3" t="n">
        <v>0</v>
      </c>
      <c r="N1788" s="3" t="n">
        <v>0</v>
      </c>
      <c r="O1788" s="4" t="str"/>
      <c r="P1788" s="4" t="str"/>
      <c r="Q1788" s="4" t="str"/>
      <c r="R1788" s="4" t="str"/>
      <c r="S1788" s="4" t="str"/>
      <c r="T1788" s="4" t="str"/>
      <c r="U1788" s="4" t="str"/>
      <c r="V1788" s="4" t="n">
        <v>2</v>
      </c>
    </row>
    <row r="1789">
      <c r="A1789" t="n">
        <v>226</v>
      </c>
      <c r="B1789" t="inlineStr">
        <is>
          <t>20527491232</t>
        </is>
      </c>
      <c r="C1789" t="inlineStr">
        <is>
          <t>RECOLECTORES ORGANICOS DE LA NUEZ AMAZONICA DEL PERU</t>
        </is>
      </c>
      <c r="D1789" s="6" t="n">
        <v>2021</v>
      </c>
      <c r="F1789" t="inlineStr">
        <is>
          <t>PAC</t>
        </is>
      </c>
      <c r="G1789" s="4" t="n">
        <v>0</v>
      </c>
      <c r="H1789" s="4" t="n">
        <v>0</v>
      </c>
      <c r="I1789" s="4" t="n">
        <v>0</v>
      </c>
      <c r="J1789" s="4" t="n">
        <v>0</v>
      </c>
      <c r="K1789" s="4" t="n">
        <v>0</v>
      </c>
      <c r="L1789" s="3" t="n">
        <v>0</v>
      </c>
      <c r="M1789" s="3" t="n">
        <v>0</v>
      </c>
      <c r="N1789" s="3" t="n">
        <v>0</v>
      </c>
      <c r="O1789" s="4" t="str"/>
      <c r="P1789" s="4" t="str"/>
      <c r="Q1789" s="4" t="str"/>
      <c r="R1789" s="4" t="str"/>
      <c r="S1789" s="4" t="str"/>
      <c r="T1789" s="4" t="str"/>
      <c r="U1789" s="4" t="str"/>
      <c r="V1789" s="4" t="n">
        <v>2</v>
      </c>
    </row>
    <row r="1790">
      <c r="A1790" t="n">
        <v>226</v>
      </c>
      <c r="B1790" t="inlineStr">
        <is>
          <t>20527491232</t>
        </is>
      </c>
      <c r="C1790" t="inlineStr">
        <is>
          <t>RECOLECTORES ORGANICOS DE LA NUEZ AMAZONICA DEL PERU</t>
        </is>
      </c>
      <c r="D1790" s="6" t="n">
        <v>2022</v>
      </c>
      <c r="F1790" t="inlineStr">
        <is>
          <t>PAC</t>
        </is>
      </c>
      <c r="G1790" s="4" t="n">
        <v>0</v>
      </c>
      <c r="H1790" s="4" t="n">
        <v>0</v>
      </c>
      <c r="I1790" s="4" t="n">
        <v>0</v>
      </c>
      <c r="J1790" s="4" t="n">
        <v>0</v>
      </c>
      <c r="K1790" s="4" t="n">
        <v>0</v>
      </c>
      <c r="L1790" s="3" t="n">
        <v>0</v>
      </c>
      <c r="M1790" s="3" t="n">
        <v>0</v>
      </c>
      <c r="N1790" s="3" t="n">
        <v>0</v>
      </c>
      <c r="O1790" s="4" t="str"/>
      <c r="P1790" s="4" t="str"/>
      <c r="Q1790" s="4" t="str"/>
      <c r="R1790" s="4" t="str"/>
      <c r="S1790" s="4" t="str"/>
      <c r="T1790" s="4" t="str"/>
      <c r="U1790" s="4" t="str"/>
      <c r="V1790" s="4" t="n">
        <v>2</v>
      </c>
    </row>
    <row r="1791">
      <c r="A1791" t="n">
        <v>226</v>
      </c>
      <c r="B1791" t="inlineStr">
        <is>
          <t>20527491232</t>
        </is>
      </c>
      <c r="C1791" t="inlineStr">
        <is>
          <t>RECOLECTORES ORGANICOS DE LA NUEZ AMAZONICA DEL PERU</t>
        </is>
      </c>
      <c r="D1791" s="6" t="n">
        <v>2023</v>
      </c>
      <c r="F1791" t="inlineStr">
        <is>
          <t>PAC</t>
        </is>
      </c>
      <c r="G1791" s="4" t="n">
        <v>0</v>
      </c>
      <c r="H1791" s="4" t="n">
        <v>0</v>
      </c>
      <c r="I1791" s="4" t="n">
        <v>0</v>
      </c>
      <c r="J1791" s="4" t="n">
        <v>0</v>
      </c>
      <c r="K1791" s="4" t="n">
        <v>0</v>
      </c>
      <c r="L1791" s="3" t="n">
        <v>0</v>
      </c>
      <c r="M1791" s="3" t="n">
        <v>0</v>
      </c>
      <c r="N1791" s="3" t="n">
        <v>0</v>
      </c>
      <c r="O1791" s="4" t="n">
        <v>0</v>
      </c>
      <c r="P1791" s="4" t="n">
        <v>0</v>
      </c>
      <c r="Q1791" s="4" t="n">
        <v>0</v>
      </c>
      <c r="R1791" s="4" t="n">
        <v>0</v>
      </c>
      <c r="S1791" s="4" t="n">
        <v>0</v>
      </c>
      <c r="T1791" s="4" t="n">
        <v>0</v>
      </c>
      <c r="U1791" s="4" t="n">
        <v>0</v>
      </c>
      <c r="V1791" s="4" t="n">
        <v>2</v>
      </c>
    </row>
    <row r="1792">
      <c r="A1792" t="n">
        <v>226</v>
      </c>
      <c r="B1792" t="inlineStr">
        <is>
          <t>20527491232</t>
        </is>
      </c>
      <c r="C1792" t="inlineStr">
        <is>
          <t>RECOLECTORES ORGANICOS DE LA NUEZ AMAZONICA DEL PERU</t>
        </is>
      </c>
      <c r="D1792" s="6" t="n">
        <v>2024</v>
      </c>
      <c r="F1792" t="inlineStr">
        <is>
          <t>PAC</t>
        </is>
      </c>
      <c r="G1792" s="4" t="n">
        <v>0</v>
      </c>
      <c r="H1792" s="4" t="n">
        <v>0</v>
      </c>
      <c r="I1792" s="4" t="n">
        <v>0</v>
      </c>
      <c r="J1792" s="4" t="n">
        <v>0</v>
      </c>
      <c r="K1792" s="4" t="n">
        <v>0</v>
      </c>
      <c r="L1792" s="3" t="n">
        <v>0</v>
      </c>
      <c r="M1792" s="3" t="n">
        <v>0</v>
      </c>
      <c r="N1792" s="3" t="n">
        <v>0</v>
      </c>
      <c r="O1792" s="4" t="n">
        <v>0</v>
      </c>
      <c r="P1792" s="4" t="n">
        <v>0</v>
      </c>
      <c r="Q1792" s="4" t="str"/>
      <c r="R1792" s="4" t="n">
        <v>0</v>
      </c>
      <c r="S1792" s="4" t="n">
        <v>0</v>
      </c>
      <c r="T1792" s="4" t="n">
        <v>0</v>
      </c>
      <c r="U1792" s="4" t="n">
        <v>0</v>
      </c>
      <c r="V1792" s="4" t="n">
        <v>2</v>
      </c>
    </row>
    <row r="1793">
      <c r="A1793" t="n">
        <v>226</v>
      </c>
      <c r="B1793" t="inlineStr">
        <is>
          <t>20527491232</t>
        </is>
      </c>
      <c r="C1793" t="inlineStr">
        <is>
          <t>RECOLECTORES ORGANICOS DE LA NUEZ AMAZONICA DEL PERU</t>
        </is>
      </c>
      <c r="D1793" s="6" t="n">
        <v>2025</v>
      </c>
      <c r="F1793" t="inlineStr">
        <is>
          <t>PAC</t>
        </is>
      </c>
      <c r="G1793" s="4" t="n">
        <v>0</v>
      </c>
      <c r="H1793" s="4" t="n">
        <v>0</v>
      </c>
      <c r="I1793" s="4" t="n">
        <v>0</v>
      </c>
      <c r="J1793" s="4" t="n">
        <v>0</v>
      </c>
      <c r="K1793" s="4" t="n">
        <v>0</v>
      </c>
      <c r="L1793" s="3" t="n">
        <v>0</v>
      </c>
      <c r="M1793" s="3" t="n">
        <v>0</v>
      </c>
      <c r="N1793" s="3" t="n">
        <v>0</v>
      </c>
      <c r="O1793" s="4" t="n">
        <v>0</v>
      </c>
      <c r="P1793" s="4" t="n">
        <v>0</v>
      </c>
      <c r="Q1793" s="4" t="str"/>
      <c r="R1793" s="4" t="n">
        <v>0</v>
      </c>
      <c r="S1793" s="4" t="n">
        <v>0</v>
      </c>
      <c r="T1793" s="4" t="n">
        <v>0</v>
      </c>
      <c r="U1793" s="4" t="n">
        <v>0</v>
      </c>
      <c r="V1793" s="4" t="n">
        <v>2</v>
      </c>
    </row>
    <row r="1794">
      <c r="A1794" t="n">
        <v>227</v>
      </c>
      <c r="B1794" t="inlineStr">
        <is>
          <t>20542813742</t>
        </is>
      </c>
      <c r="C1794" t="inlineStr">
        <is>
          <t>ASOCIACION COMUNIDAD AGRARIA ARCA PACAHUARA</t>
        </is>
      </c>
      <c r="D1794" s="6" t="n">
        <v>2018</v>
      </c>
      <c r="F1794" t="inlineStr">
        <is>
          <t>PAC</t>
        </is>
      </c>
      <c r="G1794" s="4" t="str"/>
      <c r="H1794" s="4" t="str"/>
      <c r="I1794" s="4" t="n">
        <v>0</v>
      </c>
      <c r="J1794" s="4" t="str"/>
      <c r="K1794" s="4" t="str"/>
      <c r="L1794" s="3" t="str"/>
      <c r="M1794" s="3" t="str"/>
      <c r="N1794" s="3" t="n">
        <v>0</v>
      </c>
      <c r="O1794" s="4" t="str"/>
      <c r="P1794" s="4" t="str"/>
      <c r="Q1794" s="4" t="str"/>
      <c r="R1794" s="4" t="str"/>
      <c r="S1794" s="4" t="str"/>
      <c r="T1794" s="4" t="str"/>
      <c r="U1794" s="4" t="str"/>
      <c r="V1794" s="4" t="n">
        <v>1</v>
      </c>
    </row>
    <row r="1795">
      <c r="A1795" t="n">
        <v>227</v>
      </c>
      <c r="B1795" t="inlineStr">
        <is>
          <t>20542813742</t>
        </is>
      </c>
      <c r="C1795" t="inlineStr">
        <is>
          <t>ASOCIACION COMUNIDAD AGRARIA ARCA PACAHUARA</t>
        </is>
      </c>
      <c r="D1795" s="6" t="n">
        <v>2019</v>
      </c>
      <c r="E1795" t="n">
        <v>1</v>
      </c>
      <c r="F1795" t="inlineStr">
        <is>
          <t>PAC</t>
        </is>
      </c>
      <c r="G1795" s="4" t="n">
        <v>201</v>
      </c>
      <c r="H1795" s="4" t="n">
        <v>48</v>
      </c>
      <c r="I1795" s="4" t="n">
        <v>249</v>
      </c>
      <c r="J1795" s="4" t="str"/>
      <c r="K1795" s="4" t="str"/>
      <c r="L1795" s="3" t="n">
        <v>0</v>
      </c>
      <c r="M1795" s="3" t="n">
        <v>0</v>
      </c>
      <c r="N1795" s="3" t="n">
        <v>0</v>
      </c>
      <c r="O1795" s="4" t="str"/>
      <c r="P1795" s="4" t="str"/>
      <c r="Q1795" s="4" t="str"/>
      <c r="R1795" s="4" t="str"/>
      <c r="S1795" s="4" t="str"/>
      <c r="T1795" s="4" t="str"/>
      <c r="U1795" s="4" t="str"/>
      <c r="V1795" s="4" t="n">
        <v>1</v>
      </c>
    </row>
    <row r="1796">
      <c r="A1796" t="n">
        <v>227</v>
      </c>
      <c r="B1796" t="inlineStr">
        <is>
          <t>20542813742</t>
        </is>
      </c>
      <c r="C1796" t="inlineStr">
        <is>
          <t>ASOCIACION COMUNIDAD AGRARIA ARCA PACAHUARA</t>
        </is>
      </c>
      <c r="D1796" s="6" t="n">
        <v>2020</v>
      </c>
      <c r="F1796" t="inlineStr">
        <is>
          <t>PAC</t>
        </is>
      </c>
      <c r="G1796" s="4" t="n">
        <v>0</v>
      </c>
      <c r="H1796" s="4" t="n">
        <v>0</v>
      </c>
      <c r="I1796" s="4" t="n">
        <v>0</v>
      </c>
      <c r="J1796" s="4" t="n">
        <v>0</v>
      </c>
      <c r="K1796" s="4" t="n">
        <v>0</v>
      </c>
      <c r="L1796" s="3" t="n">
        <v>0</v>
      </c>
      <c r="M1796" s="3" t="n">
        <v>0</v>
      </c>
      <c r="N1796" s="3" t="n">
        <v>0</v>
      </c>
      <c r="O1796" s="4" t="str"/>
      <c r="P1796" s="4" t="str"/>
      <c r="Q1796" s="4" t="str"/>
      <c r="R1796" s="4" t="str"/>
      <c r="S1796" s="4" t="str"/>
      <c r="T1796" s="4" t="str"/>
      <c r="U1796" s="4" t="str"/>
      <c r="V1796" s="4" t="n">
        <v>1</v>
      </c>
    </row>
    <row r="1797">
      <c r="A1797" t="n">
        <v>227</v>
      </c>
      <c r="B1797" t="inlineStr">
        <is>
          <t>20542813742</t>
        </is>
      </c>
      <c r="C1797" t="inlineStr">
        <is>
          <t>ASOCIACION COMUNIDAD AGRARIA ARCA PACAHUARA</t>
        </is>
      </c>
      <c r="D1797" s="6" t="n">
        <v>2021</v>
      </c>
      <c r="F1797" t="inlineStr">
        <is>
          <t>PAC</t>
        </is>
      </c>
      <c r="G1797" s="4" t="n">
        <v>0</v>
      </c>
      <c r="H1797" s="4" t="n">
        <v>0</v>
      </c>
      <c r="I1797" s="4" t="n">
        <v>0</v>
      </c>
      <c r="J1797" s="4" t="n">
        <v>0</v>
      </c>
      <c r="K1797" s="4" t="n">
        <v>0</v>
      </c>
      <c r="L1797" s="3" t="n">
        <v>0</v>
      </c>
      <c r="M1797" s="3" t="n">
        <v>0</v>
      </c>
      <c r="N1797" s="3" t="n">
        <v>0</v>
      </c>
      <c r="O1797" s="4" t="str"/>
      <c r="P1797" s="4" t="str"/>
      <c r="Q1797" s="4" t="str"/>
      <c r="R1797" s="4" t="str"/>
      <c r="S1797" s="4" t="str"/>
      <c r="T1797" s="4" t="str"/>
      <c r="U1797" s="4" t="str"/>
      <c r="V1797" s="4" t="n">
        <v>1</v>
      </c>
    </row>
    <row r="1798">
      <c r="A1798" t="n">
        <v>227</v>
      </c>
      <c r="B1798" t="inlineStr">
        <is>
          <t>20542813742</t>
        </is>
      </c>
      <c r="C1798" t="inlineStr">
        <is>
          <t>ASOCIACION COMUNIDAD AGRARIA ARCA PACAHUARA</t>
        </is>
      </c>
      <c r="D1798" s="6" t="n">
        <v>2022</v>
      </c>
      <c r="F1798" t="inlineStr">
        <is>
          <t>PAC</t>
        </is>
      </c>
      <c r="G1798" s="4" t="n">
        <v>0</v>
      </c>
      <c r="H1798" s="4" t="n">
        <v>0</v>
      </c>
      <c r="I1798" s="4" t="n">
        <v>0</v>
      </c>
      <c r="J1798" s="4" t="n">
        <v>0</v>
      </c>
      <c r="K1798" s="4" t="n">
        <v>0</v>
      </c>
      <c r="L1798" s="3" t="n">
        <v>0</v>
      </c>
      <c r="M1798" s="3" t="n">
        <v>0</v>
      </c>
      <c r="N1798" s="3" t="n">
        <v>0</v>
      </c>
      <c r="O1798" s="4" t="str"/>
      <c r="P1798" s="4" t="str"/>
      <c r="Q1798" s="4" t="str"/>
      <c r="R1798" s="4" t="str"/>
      <c r="S1798" s="4" t="str"/>
      <c r="T1798" s="4" t="str"/>
      <c r="U1798" s="4" t="str"/>
      <c r="V1798" s="4" t="n">
        <v>1</v>
      </c>
    </row>
    <row r="1799">
      <c r="A1799" t="n">
        <v>227</v>
      </c>
      <c r="B1799" t="inlineStr">
        <is>
          <t>20542813742</t>
        </is>
      </c>
      <c r="C1799" t="inlineStr">
        <is>
          <t>ASOCIACION COMUNIDAD AGRARIA ARCA PACAHUARA</t>
        </is>
      </c>
      <c r="D1799" s="6" t="n">
        <v>2023</v>
      </c>
      <c r="F1799" t="inlineStr">
        <is>
          <t>PAC</t>
        </is>
      </c>
      <c r="G1799" s="4" t="n">
        <v>0</v>
      </c>
      <c r="H1799" s="4" t="n">
        <v>0</v>
      </c>
      <c r="I1799" s="4" t="n">
        <v>0</v>
      </c>
      <c r="J1799" s="4" t="n">
        <v>0</v>
      </c>
      <c r="K1799" s="4" t="n">
        <v>0</v>
      </c>
      <c r="L1799" s="3" t="n">
        <v>0</v>
      </c>
      <c r="M1799" s="3" t="n">
        <v>0</v>
      </c>
      <c r="N1799" s="3" t="n">
        <v>0</v>
      </c>
      <c r="O1799" s="4" t="n">
        <v>0</v>
      </c>
      <c r="P1799" s="4" t="n">
        <v>0</v>
      </c>
      <c r="Q1799" s="4" t="n">
        <v>0</v>
      </c>
      <c r="R1799" s="4" t="n">
        <v>0</v>
      </c>
      <c r="S1799" s="4" t="n">
        <v>0</v>
      </c>
      <c r="T1799" s="4" t="n">
        <v>0</v>
      </c>
      <c r="U1799" s="4" t="n">
        <v>0</v>
      </c>
      <c r="V1799" s="4" t="n">
        <v>1</v>
      </c>
    </row>
    <row r="1800">
      <c r="A1800" t="n">
        <v>227</v>
      </c>
      <c r="B1800" t="inlineStr">
        <is>
          <t>20542813742</t>
        </is>
      </c>
      <c r="C1800" t="inlineStr">
        <is>
          <t>ASOCIACION COMUNIDAD AGRARIA ARCA PACAHUARA</t>
        </is>
      </c>
      <c r="D1800" s="6" t="n">
        <v>2024</v>
      </c>
      <c r="F1800" t="inlineStr">
        <is>
          <t>PAC</t>
        </is>
      </c>
      <c r="G1800" s="4" t="n">
        <v>0</v>
      </c>
      <c r="H1800" s="4" t="n">
        <v>0</v>
      </c>
      <c r="I1800" s="4" t="n">
        <v>0</v>
      </c>
      <c r="J1800" s="4" t="n">
        <v>0</v>
      </c>
      <c r="K1800" s="4" t="n">
        <v>0</v>
      </c>
      <c r="L1800" s="3" t="n">
        <v>0</v>
      </c>
      <c r="M1800" s="3" t="n">
        <v>0</v>
      </c>
      <c r="N1800" s="3" t="n">
        <v>0</v>
      </c>
      <c r="O1800" s="4" t="n">
        <v>0</v>
      </c>
      <c r="P1800" s="4" t="n">
        <v>0</v>
      </c>
      <c r="Q1800" s="4" t="str"/>
      <c r="R1800" s="4" t="n">
        <v>0</v>
      </c>
      <c r="S1800" s="4" t="n">
        <v>0</v>
      </c>
      <c r="T1800" s="4" t="n">
        <v>0</v>
      </c>
      <c r="U1800" s="4" t="n">
        <v>0</v>
      </c>
      <c r="V1800" s="4" t="n">
        <v>1</v>
      </c>
    </row>
    <row r="1801">
      <c r="A1801" t="n">
        <v>227</v>
      </c>
      <c r="B1801" t="inlineStr">
        <is>
          <t>20542813742</t>
        </is>
      </c>
      <c r="C1801" t="inlineStr">
        <is>
          <t>ASOCIACION COMUNIDAD AGRARIA ARCA PACAHUARA</t>
        </is>
      </c>
      <c r="D1801" s="6" t="n">
        <v>2025</v>
      </c>
      <c r="F1801" t="inlineStr">
        <is>
          <t>PAC</t>
        </is>
      </c>
      <c r="G1801" s="4" t="n">
        <v>0</v>
      </c>
      <c r="H1801" s="4" t="n">
        <v>0</v>
      </c>
      <c r="I1801" s="4" t="n">
        <v>0</v>
      </c>
      <c r="J1801" s="4" t="n">
        <v>0</v>
      </c>
      <c r="K1801" s="4" t="n">
        <v>0</v>
      </c>
      <c r="L1801" s="3" t="n">
        <v>0</v>
      </c>
      <c r="M1801" s="3" t="n">
        <v>0</v>
      </c>
      <c r="N1801" s="3" t="n">
        <v>0</v>
      </c>
      <c r="O1801" s="4" t="n">
        <v>0</v>
      </c>
      <c r="P1801" s="4" t="n">
        <v>0</v>
      </c>
      <c r="Q1801" s="4" t="str"/>
      <c r="R1801" s="4" t="n">
        <v>0</v>
      </c>
      <c r="S1801" s="4" t="n">
        <v>0</v>
      </c>
      <c r="T1801" s="4" t="n">
        <v>0</v>
      </c>
      <c r="U1801" s="4" t="n">
        <v>0</v>
      </c>
      <c r="V1801" s="4" t="n">
        <v>1</v>
      </c>
    </row>
    <row r="1802">
      <c r="A1802" t="n">
        <v>228</v>
      </c>
      <c r="B1802" t="inlineStr">
        <is>
          <t>20604151954</t>
        </is>
      </c>
      <c r="C1802" t="inlineStr">
        <is>
          <t>COOPERATIVA AGRARIA DE SERVICIOS MÚLTIPLES SUR ORIENTE - COOPSSUR ORIENTE</t>
        </is>
      </c>
      <c r="D1802" s="6" t="n">
        <v>2018</v>
      </c>
      <c r="F1802" t="inlineStr">
        <is>
          <t>PAC</t>
        </is>
      </c>
      <c r="G1802" s="4" t="str"/>
      <c r="H1802" s="4" t="str"/>
      <c r="I1802" s="4" t="n">
        <v>0</v>
      </c>
      <c r="J1802" s="4" t="str"/>
      <c r="K1802" s="4" t="str"/>
      <c r="L1802" s="3" t="str"/>
      <c r="M1802" s="3" t="str"/>
      <c r="N1802" s="3" t="n">
        <v>0</v>
      </c>
      <c r="O1802" s="4" t="str"/>
      <c r="P1802" s="4" t="str"/>
      <c r="Q1802" s="4" t="str"/>
      <c r="R1802" s="4" t="str"/>
      <c r="S1802" s="4" t="str"/>
      <c r="T1802" s="4" t="str"/>
      <c r="U1802" s="4" t="str"/>
      <c r="V1802" s="4" t="n">
        <v>1</v>
      </c>
    </row>
    <row r="1803">
      <c r="A1803" t="n">
        <v>228</v>
      </c>
      <c r="B1803" t="inlineStr">
        <is>
          <t>20604151954</t>
        </is>
      </c>
      <c r="C1803" t="inlineStr">
        <is>
          <t>COOPERATIVA AGRARIA DE SERVICIOS MÚLTIPLES SUR ORIENTE - COOPSSUR ORIENTE</t>
        </is>
      </c>
      <c r="D1803" s="6" t="n">
        <v>2019</v>
      </c>
      <c r="E1803" t="n">
        <v>1</v>
      </c>
      <c r="F1803" t="inlineStr">
        <is>
          <t>PAC</t>
        </is>
      </c>
      <c r="G1803" s="4" t="n">
        <v>41</v>
      </c>
      <c r="H1803" s="4" t="n">
        <v>11</v>
      </c>
      <c r="I1803" s="4" t="n">
        <v>52</v>
      </c>
      <c r="J1803" s="4" t="str"/>
      <c r="K1803" s="4" t="str"/>
      <c r="L1803" s="3" t="n">
        <v>0</v>
      </c>
      <c r="M1803" s="3" t="n">
        <v>0</v>
      </c>
      <c r="N1803" s="3" t="n">
        <v>0</v>
      </c>
      <c r="O1803" s="4" t="str"/>
      <c r="P1803" s="4" t="str"/>
      <c r="Q1803" s="4" t="str"/>
      <c r="R1803" s="4" t="str"/>
      <c r="S1803" s="4" t="str"/>
      <c r="T1803" s="4" t="str"/>
      <c r="U1803" s="4" t="str"/>
      <c r="V1803" s="4" t="n">
        <v>1</v>
      </c>
    </row>
    <row r="1804">
      <c r="A1804" t="n">
        <v>228</v>
      </c>
      <c r="B1804" t="inlineStr">
        <is>
          <t>20604151954</t>
        </is>
      </c>
      <c r="C1804" t="inlineStr">
        <is>
          <t>COOPERATIVA AGRARIA DE SERVICIOS MÚLTIPLES SUR ORIENTE - COOPSSUR ORIENTE</t>
        </is>
      </c>
      <c r="D1804" s="6" t="n">
        <v>2020</v>
      </c>
      <c r="E1804" t="n">
        <v>1</v>
      </c>
      <c r="F1804" t="inlineStr">
        <is>
          <t>PAC</t>
        </is>
      </c>
      <c r="G1804" s="4" t="n">
        <v>37</v>
      </c>
      <c r="H1804" s="4" t="n">
        <v>15</v>
      </c>
      <c r="I1804" s="4" t="n">
        <v>52</v>
      </c>
      <c r="J1804" s="4" t="n">
        <v>0</v>
      </c>
      <c r="K1804" s="4" t="n">
        <v>0</v>
      </c>
      <c r="L1804" s="3" t="n">
        <v>921293.49</v>
      </c>
      <c r="M1804" s="3" t="n">
        <v>0</v>
      </c>
      <c r="N1804" s="3" t="n">
        <v>921293.49</v>
      </c>
      <c r="O1804" s="4" t="str"/>
      <c r="P1804" s="4" t="str"/>
      <c r="Q1804" s="4" t="str"/>
      <c r="R1804" s="4" t="str"/>
      <c r="S1804" s="4" t="str"/>
      <c r="T1804" s="4" t="str"/>
      <c r="U1804" s="4" t="str"/>
      <c r="V1804" s="4" t="n">
        <v>1</v>
      </c>
    </row>
    <row r="1805">
      <c r="A1805" t="n">
        <v>228</v>
      </c>
      <c r="B1805" t="inlineStr">
        <is>
          <t>20604151954</t>
        </is>
      </c>
      <c r="C1805" t="inlineStr">
        <is>
          <t>COOPERATIVA AGRARIA DE SERVICIOS MÚLTIPLES SUR ORIENTE - COOPSSUR ORIENTE</t>
        </is>
      </c>
      <c r="D1805" s="6" t="n">
        <v>2021</v>
      </c>
      <c r="E1805" t="n">
        <v>1</v>
      </c>
      <c r="F1805" t="inlineStr">
        <is>
          <t>PAC</t>
        </is>
      </c>
      <c r="G1805" s="4" t="n">
        <v>61</v>
      </c>
      <c r="H1805" s="4" t="n">
        <v>29</v>
      </c>
      <c r="I1805" s="4" t="n">
        <v>90</v>
      </c>
      <c r="J1805" s="4" t="n">
        <v>35</v>
      </c>
      <c r="K1805" s="4" t="n">
        <v>4</v>
      </c>
      <c r="L1805" s="3" t="n">
        <v>1558542.81</v>
      </c>
      <c r="M1805" s="3" t="n">
        <v>0</v>
      </c>
      <c r="N1805" s="3" t="n">
        <v>1558542.81</v>
      </c>
      <c r="O1805" s="4" t="str"/>
      <c r="P1805" s="4" t="str"/>
      <c r="Q1805" s="4" t="str"/>
      <c r="R1805" s="4" t="str"/>
      <c r="S1805" s="4" t="str"/>
      <c r="T1805" s="4" t="str"/>
      <c r="U1805" s="4" t="str"/>
      <c r="V1805" s="4" t="n">
        <v>1</v>
      </c>
    </row>
    <row r="1806">
      <c r="A1806" t="n">
        <v>228</v>
      </c>
      <c r="B1806" t="inlineStr">
        <is>
          <t>20604151954</t>
        </is>
      </c>
      <c r="C1806" t="inlineStr">
        <is>
          <t>COOPERATIVA AGRARIA DE SERVICIOS MÚLTIPLES SUR ORIENTE - COOPSSUR ORIENTE</t>
        </is>
      </c>
      <c r="D1806" s="6" t="n">
        <v>2022</v>
      </c>
      <c r="E1806" t="n">
        <v>1</v>
      </c>
      <c r="F1806" t="inlineStr">
        <is>
          <t>PAC</t>
        </is>
      </c>
      <c r="G1806" s="4" t="n">
        <v>61</v>
      </c>
      <c r="H1806" s="4" t="n">
        <v>29</v>
      </c>
      <c r="I1806" s="4" t="n">
        <v>90</v>
      </c>
      <c r="J1806" s="4" t="n">
        <v>32</v>
      </c>
      <c r="K1806" s="4" t="n">
        <v>7</v>
      </c>
      <c r="L1806" s="3" t="n">
        <v>1754342.05</v>
      </c>
      <c r="M1806" s="3" t="n">
        <v>38679.79</v>
      </c>
      <c r="N1806" s="3" t="n">
        <v>1793021.84</v>
      </c>
      <c r="O1806" s="4" t="str"/>
      <c r="P1806" s="4" t="str"/>
      <c r="Q1806" s="4" t="str"/>
      <c r="R1806" s="4" t="str"/>
      <c r="S1806" s="4" t="str"/>
      <c r="T1806" s="4" t="str"/>
      <c r="U1806" s="4" t="str"/>
      <c r="V1806" s="4" t="n">
        <v>1</v>
      </c>
    </row>
    <row r="1807">
      <c r="A1807" t="n">
        <v>228</v>
      </c>
      <c r="B1807" t="inlineStr">
        <is>
          <t>20604151954</t>
        </is>
      </c>
      <c r="C1807" t="inlineStr">
        <is>
          <t>COOPERATIVA AGRARIA DE SERVICIOS MÚLTIPLES SUR ORIENTE - COOPSSUR ORIENTE</t>
        </is>
      </c>
      <c r="D1807" s="6" t="n">
        <v>2023</v>
      </c>
      <c r="E1807" t="n">
        <v>1</v>
      </c>
      <c r="F1807" t="inlineStr">
        <is>
          <t>PAC</t>
        </is>
      </c>
      <c r="G1807" s="4" t="n">
        <v>61</v>
      </c>
      <c r="H1807" s="4" t="n">
        <v>29</v>
      </c>
      <c r="I1807" s="4" t="n">
        <v>90</v>
      </c>
      <c r="J1807" s="4" t="n">
        <v>36</v>
      </c>
      <c r="K1807" s="4" t="n">
        <v>3</v>
      </c>
      <c r="L1807" s="3" t="n">
        <v>2476844.9</v>
      </c>
      <c r="M1807" s="3" t="n">
        <v>323500.25</v>
      </c>
      <c r="N1807" s="3" t="n">
        <v>2800345.15</v>
      </c>
      <c r="O1807" s="4" t="n">
        <v>184</v>
      </c>
      <c r="P1807" s="4" t="n">
        <v>0</v>
      </c>
      <c r="Q1807" s="4" t="n">
        <v>0</v>
      </c>
      <c r="R1807" s="4" t="n">
        <v>2800161.1475</v>
      </c>
      <c r="S1807" s="4" t="n">
        <v>0</v>
      </c>
      <c r="T1807" s="4" t="n">
        <v>0</v>
      </c>
      <c r="U1807" s="4" t="n">
        <v>2800345.1475</v>
      </c>
      <c r="V1807" s="4" t="n">
        <v>1</v>
      </c>
    </row>
    <row r="1808">
      <c r="A1808" t="n">
        <v>228</v>
      </c>
      <c r="B1808" t="inlineStr">
        <is>
          <t>20604151954</t>
        </is>
      </c>
      <c r="C1808" t="inlineStr">
        <is>
          <t>COOPERATIVA AGRARIA DE SERVICIOS MÚLTIPLES SUR ORIENTE - COOPSSUR ORIENTE</t>
        </is>
      </c>
      <c r="D1808" s="6" t="n">
        <v>2024</v>
      </c>
      <c r="F1808" t="inlineStr">
        <is>
          <t>PAC</t>
        </is>
      </c>
      <c r="G1808" s="4" t="n">
        <v>0</v>
      </c>
      <c r="H1808" s="4" t="n">
        <v>0</v>
      </c>
      <c r="I1808" s="4" t="n">
        <v>0</v>
      </c>
      <c r="J1808" s="4" t="n">
        <v>0</v>
      </c>
      <c r="K1808" s="4" t="n">
        <v>0</v>
      </c>
      <c r="L1808" s="3" t="n">
        <v>0</v>
      </c>
      <c r="M1808" s="3" t="n">
        <v>0</v>
      </c>
      <c r="N1808" s="3" t="n">
        <v>0</v>
      </c>
      <c r="O1808" s="4" t="n">
        <v>0</v>
      </c>
      <c r="P1808" s="4" t="n">
        <v>0</v>
      </c>
      <c r="Q1808" s="4" t="str"/>
      <c r="R1808" s="4" t="n">
        <v>0</v>
      </c>
      <c r="S1808" s="4" t="n">
        <v>0</v>
      </c>
      <c r="T1808" s="4" t="n">
        <v>0</v>
      </c>
      <c r="U1808" s="4" t="n">
        <v>0</v>
      </c>
      <c r="V1808" s="4" t="n">
        <v>1</v>
      </c>
    </row>
    <row r="1809">
      <c r="A1809" t="n">
        <v>228</v>
      </c>
      <c r="B1809" t="inlineStr">
        <is>
          <t>20604151954</t>
        </is>
      </c>
      <c r="C1809" t="inlineStr">
        <is>
          <t>COOPERATIVA AGRARIA DE SERVICIOS MÚLTIPLES SUR ORIENTE - COOPSSUR ORIENTE</t>
        </is>
      </c>
      <c r="D1809" s="6" t="n">
        <v>2025</v>
      </c>
      <c r="F1809" t="inlineStr">
        <is>
          <t>PAC</t>
        </is>
      </c>
      <c r="G1809" s="4" t="n">
        <v>0</v>
      </c>
      <c r="H1809" s="4" t="n">
        <v>0</v>
      </c>
      <c r="I1809" s="4" t="n">
        <v>0</v>
      </c>
      <c r="J1809" s="4" t="n">
        <v>0</v>
      </c>
      <c r="K1809" s="4" t="n">
        <v>0</v>
      </c>
      <c r="L1809" s="3" t="n">
        <v>0</v>
      </c>
      <c r="M1809" s="3" t="n">
        <v>0</v>
      </c>
      <c r="N1809" s="3" t="n">
        <v>0</v>
      </c>
      <c r="O1809" s="4" t="n">
        <v>0</v>
      </c>
      <c r="P1809" s="4" t="n">
        <v>0</v>
      </c>
      <c r="Q1809" s="4" t="str"/>
      <c r="R1809" s="4" t="n">
        <v>0</v>
      </c>
      <c r="S1809" s="4" t="n">
        <v>0</v>
      </c>
      <c r="T1809" s="4" t="n">
        <v>0</v>
      </c>
      <c r="U1809" s="4" t="n">
        <v>0</v>
      </c>
      <c r="V1809" s="4" t="n">
        <v>1</v>
      </c>
    </row>
    <row r="1810">
      <c r="A1810" t="n">
        <v>229</v>
      </c>
      <c r="B1810" t="inlineStr">
        <is>
          <t>20527644675</t>
        </is>
      </c>
      <c r="C1810" t="inlineStr">
        <is>
          <t>ASOCIACIÓN DE PALMICULTORES SAN JUAN</t>
        </is>
      </c>
      <c r="D1810" s="6" t="n">
        <v>2018</v>
      </c>
      <c r="F1810" t="inlineStr">
        <is>
          <t>PAC</t>
        </is>
      </c>
      <c r="G1810" s="4" t="str"/>
      <c r="H1810" s="4" t="str"/>
      <c r="I1810" s="4" t="n">
        <v>0</v>
      </c>
      <c r="J1810" s="4" t="str"/>
      <c r="K1810" s="4" t="str"/>
      <c r="L1810" s="3" t="str"/>
      <c r="M1810" s="3" t="str"/>
      <c r="N1810" s="3" t="n">
        <v>0</v>
      </c>
      <c r="O1810" s="4" t="str"/>
      <c r="P1810" s="4" t="str"/>
      <c r="Q1810" s="4" t="str"/>
      <c r="R1810" s="4" t="str"/>
      <c r="S1810" s="4" t="str"/>
      <c r="T1810" s="4" t="str"/>
      <c r="U1810" s="4" t="str"/>
      <c r="V1810" s="4" t="n">
        <v>2</v>
      </c>
    </row>
    <row r="1811">
      <c r="A1811" t="n">
        <v>229</v>
      </c>
      <c r="B1811" t="inlineStr">
        <is>
          <t>20527644675</t>
        </is>
      </c>
      <c r="C1811" t="inlineStr">
        <is>
          <t>ASOCIACIÓN DE PALMICULTORES SAN JUAN</t>
        </is>
      </c>
      <c r="D1811" s="6" t="n">
        <v>2019</v>
      </c>
      <c r="F1811" t="inlineStr">
        <is>
          <t>PAC</t>
        </is>
      </c>
      <c r="G1811" s="4" t="n">
        <v>0</v>
      </c>
      <c r="H1811" s="4" t="n">
        <v>0</v>
      </c>
      <c r="I1811" s="4" t="n">
        <v>0</v>
      </c>
      <c r="J1811" s="4" t="str"/>
      <c r="K1811" s="4" t="str"/>
      <c r="L1811" s="3" t="n">
        <v>0</v>
      </c>
      <c r="M1811" s="3" t="n">
        <v>0</v>
      </c>
      <c r="N1811" s="3" t="n">
        <v>0</v>
      </c>
      <c r="O1811" s="4" t="str"/>
      <c r="P1811" s="4" t="str"/>
      <c r="Q1811" s="4" t="str"/>
      <c r="R1811" s="4" t="str"/>
      <c r="S1811" s="4" t="str"/>
      <c r="T1811" s="4" t="str"/>
      <c r="U1811" s="4" t="str"/>
      <c r="V1811" s="4" t="n">
        <v>2</v>
      </c>
    </row>
    <row r="1812">
      <c r="A1812" t="n">
        <v>229</v>
      </c>
      <c r="B1812" t="inlineStr">
        <is>
          <t>20527644675</t>
        </is>
      </c>
      <c r="C1812" t="inlineStr">
        <is>
          <t>ASOCIACIÓN DE PALMICULTORES SAN JUAN</t>
        </is>
      </c>
      <c r="D1812" s="6" t="n">
        <v>2020</v>
      </c>
      <c r="F1812" t="inlineStr">
        <is>
          <t>PAC</t>
        </is>
      </c>
      <c r="G1812" s="4" t="n">
        <v>0</v>
      </c>
      <c r="H1812" s="4" t="n">
        <v>0</v>
      </c>
      <c r="I1812" s="4" t="n">
        <v>0</v>
      </c>
      <c r="J1812" s="4" t="n">
        <v>0</v>
      </c>
      <c r="K1812" s="4" t="n">
        <v>0</v>
      </c>
      <c r="L1812" s="3" t="n">
        <v>0</v>
      </c>
      <c r="M1812" s="3" t="n">
        <v>0</v>
      </c>
      <c r="N1812" s="3" t="n">
        <v>0</v>
      </c>
      <c r="O1812" s="4" t="str"/>
      <c r="P1812" s="4" t="str"/>
      <c r="Q1812" s="4" t="str"/>
      <c r="R1812" s="4" t="str"/>
      <c r="S1812" s="4" t="str"/>
      <c r="T1812" s="4" t="str"/>
      <c r="U1812" s="4" t="str"/>
      <c r="V1812" s="4" t="n">
        <v>2</v>
      </c>
    </row>
    <row r="1813">
      <c r="A1813" t="n">
        <v>229</v>
      </c>
      <c r="B1813" t="inlineStr">
        <is>
          <t>20527644675</t>
        </is>
      </c>
      <c r="C1813" t="inlineStr">
        <is>
          <t>ASOCIACIÓN DE PALMICULTORES SAN JUAN</t>
        </is>
      </c>
      <c r="D1813" s="6" t="n">
        <v>2021</v>
      </c>
      <c r="E1813" t="n">
        <v>1</v>
      </c>
      <c r="F1813" t="inlineStr">
        <is>
          <t>PAC</t>
        </is>
      </c>
      <c r="G1813" s="4" t="n">
        <v>14</v>
      </c>
      <c r="H1813" s="4" t="n">
        <v>6</v>
      </c>
      <c r="I1813" s="4" t="n">
        <v>20</v>
      </c>
      <c r="J1813" s="4" t="n">
        <v>22</v>
      </c>
      <c r="K1813" s="4" t="n">
        <v>5</v>
      </c>
      <c r="L1813" s="3" t="n">
        <v>22594</v>
      </c>
      <c r="M1813" s="3" t="n">
        <v>0</v>
      </c>
      <c r="N1813" s="3" t="n">
        <v>22594</v>
      </c>
      <c r="O1813" s="4" t="str"/>
      <c r="P1813" s="4" t="str"/>
      <c r="Q1813" s="4" t="str"/>
      <c r="R1813" s="4" t="str"/>
      <c r="S1813" s="4" t="str"/>
      <c r="T1813" s="4" t="str"/>
      <c r="U1813" s="4" t="str"/>
      <c r="V1813" s="4" t="n">
        <v>2</v>
      </c>
    </row>
    <row r="1814">
      <c r="A1814" t="n">
        <v>229</v>
      </c>
      <c r="B1814" t="inlineStr">
        <is>
          <t>20527644675</t>
        </is>
      </c>
      <c r="C1814" t="inlineStr">
        <is>
          <t>ASOCIACIÓN DE PALMICULTORES SAN JUAN</t>
        </is>
      </c>
      <c r="D1814" s="6" t="n">
        <v>2022</v>
      </c>
      <c r="E1814" t="n">
        <v>1</v>
      </c>
      <c r="F1814" t="inlineStr">
        <is>
          <t>PAC</t>
        </is>
      </c>
      <c r="G1814" s="4" t="n">
        <v>14</v>
      </c>
      <c r="H1814" s="4" t="n">
        <v>6</v>
      </c>
      <c r="I1814" s="4" t="n">
        <v>20</v>
      </c>
      <c r="J1814" s="4" t="n">
        <v>23</v>
      </c>
      <c r="K1814" s="4" t="n">
        <v>6</v>
      </c>
      <c r="L1814" s="3" t="n">
        <v>13793.38</v>
      </c>
      <c r="M1814" s="3" t="n">
        <v>0</v>
      </c>
      <c r="N1814" s="3" t="n">
        <v>13793.38</v>
      </c>
      <c r="O1814" s="4" t="str"/>
      <c r="P1814" s="4" t="str"/>
      <c r="Q1814" s="4" t="str"/>
      <c r="R1814" s="4" t="str"/>
      <c r="S1814" s="4" t="str"/>
      <c r="T1814" s="4" t="str"/>
      <c r="U1814" s="4" t="str"/>
      <c r="V1814" s="4" t="n">
        <v>2</v>
      </c>
    </row>
    <row r="1815">
      <c r="A1815" t="n">
        <v>229</v>
      </c>
      <c r="B1815" t="inlineStr">
        <is>
          <t>20527644675</t>
        </is>
      </c>
      <c r="C1815" t="inlineStr">
        <is>
          <t>ASOCIACIÓN DE PALMICULTORES SAN JUAN</t>
        </is>
      </c>
      <c r="D1815" s="6" t="n">
        <v>2023</v>
      </c>
      <c r="E1815" t="n">
        <v>1</v>
      </c>
      <c r="F1815" t="inlineStr">
        <is>
          <t>PAC</t>
        </is>
      </c>
      <c r="G1815" s="4" t="n">
        <v>14</v>
      </c>
      <c r="H1815" s="4" t="n">
        <v>6</v>
      </c>
      <c r="I1815" s="4" t="n">
        <v>20</v>
      </c>
      <c r="J1815" s="4" t="n">
        <v>30</v>
      </c>
      <c r="K1815" s="4" t="n">
        <v>0</v>
      </c>
      <c r="L1815" s="3" t="n">
        <v>28986</v>
      </c>
      <c r="M1815" s="3" t="n">
        <v>0</v>
      </c>
      <c r="N1815" s="3" t="n">
        <v>28986</v>
      </c>
      <c r="O1815" s="4" t="n">
        <v>2520</v>
      </c>
      <c r="P1815" s="4" t="n">
        <v>20178</v>
      </c>
      <c r="Q1815" s="4" t="n">
        <v>0</v>
      </c>
      <c r="R1815" s="4" t="n">
        <v>6288</v>
      </c>
      <c r="S1815" s="4" t="n">
        <v>0</v>
      </c>
      <c r="T1815" s="4" t="n">
        <v>0</v>
      </c>
      <c r="U1815" s="4" t="n">
        <v>28986</v>
      </c>
      <c r="V1815" s="4" t="n">
        <v>2</v>
      </c>
    </row>
    <row r="1816">
      <c r="A1816" t="n">
        <v>229</v>
      </c>
      <c r="B1816" t="inlineStr">
        <is>
          <t>20527644675</t>
        </is>
      </c>
      <c r="C1816" t="inlineStr">
        <is>
          <t>ASOCIACIÓN DE PALMICULTORES SAN JUAN</t>
        </is>
      </c>
      <c r="D1816" s="6" t="n">
        <v>2024</v>
      </c>
      <c r="E1816" t="n">
        <v>1</v>
      </c>
      <c r="F1816" t="inlineStr">
        <is>
          <t>PAC</t>
        </is>
      </c>
      <c r="G1816" s="4" t="n">
        <v>14</v>
      </c>
      <c r="H1816" s="4" t="n">
        <v>6</v>
      </c>
      <c r="I1816" s="4" t="n">
        <v>20</v>
      </c>
      <c r="J1816" s="4" t="n">
        <v>26</v>
      </c>
      <c r="K1816" s="4" t="n">
        <v>0</v>
      </c>
      <c r="L1816" s="3" t="n">
        <v>15950</v>
      </c>
      <c r="M1816" s="3" t="n">
        <v>0</v>
      </c>
      <c r="N1816" s="3" t="n">
        <v>15950</v>
      </c>
      <c r="O1816" s="4" t="n">
        <v>2943</v>
      </c>
      <c r="P1816" s="4" t="n">
        <v>10000</v>
      </c>
      <c r="Q1816" s="4" t="str"/>
      <c r="R1816" s="4" t="n">
        <v>3007</v>
      </c>
      <c r="S1816" s="4" t="n">
        <v>0</v>
      </c>
      <c r="T1816" s="4" t="n">
        <v>0</v>
      </c>
      <c r="U1816" s="4" t="n">
        <v>15950</v>
      </c>
      <c r="V1816" s="4" t="n">
        <v>2</v>
      </c>
    </row>
    <row r="1817">
      <c r="A1817" t="n">
        <v>229</v>
      </c>
      <c r="B1817" t="inlineStr">
        <is>
          <t>20527644675</t>
        </is>
      </c>
      <c r="C1817" t="inlineStr">
        <is>
          <t>ASOCIACIÓN DE PALMICULTORES SAN JUAN</t>
        </is>
      </c>
      <c r="D1817" s="6" t="n">
        <v>2025</v>
      </c>
      <c r="E1817" t="n">
        <v>1</v>
      </c>
      <c r="F1817" t="inlineStr">
        <is>
          <t>PAC</t>
        </is>
      </c>
      <c r="G1817" s="4" t="n">
        <v>14</v>
      </c>
      <c r="H1817" s="4" t="n">
        <v>6</v>
      </c>
      <c r="I1817" s="4" t="n">
        <v>20</v>
      </c>
      <c r="J1817" s="4" t="n">
        <v>23</v>
      </c>
      <c r="K1817" s="4" t="n">
        <v>0</v>
      </c>
      <c r="L1817" s="3" t="n">
        <v>7415</v>
      </c>
      <c r="M1817" s="3" t="n">
        <v>0</v>
      </c>
      <c r="N1817" s="3" t="n">
        <v>7415</v>
      </c>
      <c r="O1817" s="4" t="n">
        <v>3075</v>
      </c>
      <c r="P1817" s="4" t="n">
        <v>0</v>
      </c>
      <c r="Q1817" s="4" t="str"/>
      <c r="R1817" s="4" t="n">
        <v>4340</v>
      </c>
      <c r="S1817" s="4" t="n">
        <v>0</v>
      </c>
      <c r="T1817" s="4" t="n">
        <v>0</v>
      </c>
      <c r="U1817" s="4" t="n">
        <v>7415</v>
      </c>
      <c r="V1817" s="4" t="n">
        <v>2</v>
      </c>
    </row>
    <row r="1818">
      <c r="A1818" t="n">
        <v>230</v>
      </c>
      <c r="B1818" t="inlineStr">
        <is>
          <t>20608030949</t>
        </is>
      </c>
      <c r="C1818" t="inlineStr">
        <is>
          <t>ASOCIACIÓN DE PRODUCTORES EL PIÑAL DE UNION PROGRESO</t>
        </is>
      </c>
      <c r="D1818" s="6" t="n">
        <v>2018</v>
      </c>
      <c r="F1818" t="inlineStr">
        <is>
          <t>PAC</t>
        </is>
      </c>
      <c r="G1818" s="4" t="str"/>
      <c r="H1818" s="4" t="str"/>
      <c r="I1818" s="4" t="n">
        <v>0</v>
      </c>
      <c r="J1818" s="4" t="str"/>
      <c r="K1818" s="4" t="str"/>
      <c r="L1818" s="3" t="str"/>
      <c r="M1818" s="3" t="str"/>
      <c r="N1818" s="3" t="n">
        <v>0</v>
      </c>
      <c r="O1818" s="4" t="str"/>
      <c r="P1818" s="4" t="str"/>
      <c r="Q1818" s="4" t="str"/>
      <c r="R1818" s="4" t="str"/>
      <c r="S1818" s="4" t="str"/>
      <c r="T1818" s="4" t="str"/>
      <c r="U1818" s="4" t="str"/>
      <c r="V1818" s="4" t="n">
        <v>1</v>
      </c>
    </row>
    <row r="1819">
      <c r="A1819" t="n">
        <v>230</v>
      </c>
      <c r="B1819" t="inlineStr">
        <is>
          <t>20608030949</t>
        </is>
      </c>
      <c r="C1819" t="inlineStr">
        <is>
          <t>ASOCIACIÓN DE PRODUCTORES EL PIÑAL DE UNION PROGRESO</t>
        </is>
      </c>
      <c r="D1819" s="6" t="n">
        <v>2019</v>
      </c>
      <c r="F1819" t="inlineStr">
        <is>
          <t>PAC</t>
        </is>
      </c>
      <c r="G1819" s="4" t="n">
        <v>0</v>
      </c>
      <c r="H1819" s="4" t="n">
        <v>0</v>
      </c>
      <c r="I1819" s="4" t="n">
        <v>0</v>
      </c>
      <c r="J1819" s="4" t="str"/>
      <c r="K1819" s="4" t="str"/>
      <c r="L1819" s="3" t="n">
        <v>0</v>
      </c>
      <c r="M1819" s="3" t="n">
        <v>0</v>
      </c>
      <c r="N1819" s="3" t="n">
        <v>0</v>
      </c>
      <c r="O1819" s="4" t="str"/>
      <c r="P1819" s="4" t="str"/>
      <c r="Q1819" s="4" t="str"/>
      <c r="R1819" s="4" t="str"/>
      <c r="S1819" s="4" t="str"/>
      <c r="T1819" s="4" t="str"/>
      <c r="U1819" s="4" t="str"/>
      <c r="V1819" s="4" t="n">
        <v>1</v>
      </c>
    </row>
    <row r="1820">
      <c r="A1820" t="n">
        <v>230</v>
      </c>
      <c r="B1820" t="inlineStr">
        <is>
          <t>20608030949</t>
        </is>
      </c>
      <c r="C1820" t="inlineStr">
        <is>
          <t>ASOCIACIÓN DE PRODUCTORES EL PIÑAL DE UNION PROGRESO</t>
        </is>
      </c>
      <c r="D1820" s="6" t="n">
        <v>2020</v>
      </c>
      <c r="F1820" t="inlineStr">
        <is>
          <t>PAC</t>
        </is>
      </c>
      <c r="G1820" s="4" t="n">
        <v>0</v>
      </c>
      <c r="H1820" s="4" t="n">
        <v>0</v>
      </c>
      <c r="I1820" s="4" t="n">
        <v>0</v>
      </c>
      <c r="J1820" s="4" t="n">
        <v>0</v>
      </c>
      <c r="K1820" s="4" t="n">
        <v>0</v>
      </c>
      <c r="L1820" s="3" t="n">
        <v>0</v>
      </c>
      <c r="M1820" s="3" t="n">
        <v>0</v>
      </c>
      <c r="N1820" s="3" t="n">
        <v>0</v>
      </c>
      <c r="O1820" s="4" t="str"/>
      <c r="P1820" s="4" t="str"/>
      <c r="Q1820" s="4" t="str"/>
      <c r="R1820" s="4" t="str"/>
      <c r="S1820" s="4" t="str"/>
      <c r="T1820" s="4" t="str"/>
      <c r="U1820" s="4" t="str"/>
      <c r="V1820" s="4" t="n">
        <v>1</v>
      </c>
    </row>
    <row r="1821">
      <c r="A1821" t="n">
        <v>230</v>
      </c>
      <c r="B1821" t="inlineStr">
        <is>
          <t>20608030949</t>
        </is>
      </c>
      <c r="C1821" t="inlineStr">
        <is>
          <t>ASOCIACIÓN DE PRODUCTORES EL PIÑAL DE UNION PROGRESO</t>
        </is>
      </c>
      <c r="D1821" s="6" t="n">
        <v>2021</v>
      </c>
      <c r="E1821" t="n">
        <v>1</v>
      </c>
      <c r="F1821" t="inlineStr">
        <is>
          <t>PAC</t>
        </is>
      </c>
      <c r="G1821" s="4" t="n">
        <v>12</v>
      </c>
      <c r="H1821" s="4" t="n">
        <v>12</v>
      </c>
      <c r="I1821" s="4" t="n">
        <v>24</v>
      </c>
      <c r="J1821" s="4" t="n">
        <v>24</v>
      </c>
      <c r="K1821" s="4" t="n">
        <v>5</v>
      </c>
      <c r="L1821" s="3" t="n">
        <v>46000</v>
      </c>
      <c r="M1821" s="3" t="n">
        <v>0</v>
      </c>
      <c r="N1821" s="3" t="n">
        <v>46000</v>
      </c>
      <c r="O1821" s="4" t="str"/>
      <c r="P1821" s="4" t="str"/>
      <c r="Q1821" s="4" t="str"/>
      <c r="R1821" s="4" t="str"/>
      <c r="S1821" s="4" t="str"/>
      <c r="T1821" s="4" t="str"/>
      <c r="U1821" s="4" t="str"/>
      <c r="V1821" s="4" t="n">
        <v>1</v>
      </c>
    </row>
    <row r="1822">
      <c r="A1822" t="n">
        <v>230</v>
      </c>
      <c r="B1822" t="inlineStr">
        <is>
          <t>20608030949</t>
        </is>
      </c>
      <c r="C1822" t="inlineStr">
        <is>
          <t>ASOCIACIÓN DE PRODUCTORES EL PIÑAL DE UNION PROGRESO</t>
        </is>
      </c>
      <c r="D1822" s="6" t="n">
        <v>2022</v>
      </c>
      <c r="F1822" t="inlineStr">
        <is>
          <t>PAC</t>
        </is>
      </c>
      <c r="G1822" s="4" t="n">
        <v>0</v>
      </c>
      <c r="H1822" s="4" t="n">
        <v>0</v>
      </c>
      <c r="I1822" s="4" t="n">
        <v>0</v>
      </c>
      <c r="J1822" s="4" t="n">
        <v>0</v>
      </c>
      <c r="K1822" s="4" t="n">
        <v>0</v>
      </c>
      <c r="L1822" s="3" t="n">
        <v>0</v>
      </c>
      <c r="M1822" s="3" t="n">
        <v>0</v>
      </c>
      <c r="N1822" s="3" t="n">
        <v>0</v>
      </c>
      <c r="O1822" s="4" t="str"/>
      <c r="P1822" s="4" t="str"/>
      <c r="Q1822" s="4" t="str"/>
      <c r="R1822" s="4" t="str"/>
      <c r="S1822" s="4" t="str"/>
      <c r="T1822" s="4" t="str"/>
      <c r="U1822" s="4" t="str"/>
      <c r="V1822" s="4" t="n">
        <v>1</v>
      </c>
    </row>
    <row r="1823">
      <c r="A1823" t="n">
        <v>230</v>
      </c>
      <c r="B1823" t="inlineStr">
        <is>
          <t>20608030949</t>
        </is>
      </c>
      <c r="C1823" t="inlineStr">
        <is>
          <t>ASOCIACIÓN DE PRODUCTORES EL PIÑAL DE UNION PROGRESO</t>
        </is>
      </c>
      <c r="D1823" s="6" t="n">
        <v>2023</v>
      </c>
      <c r="F1823" t="inlineStr">
        <is>
          <t>PAC</t>
        </is>
      </c>
      <c r="G1823" s="4" t="n">
        <v>0</v>
      </c>
      <c r="H1823" s="4" t="n">
        <v>0</v>
      </c>
      <c r="I1823" s="4" t="n">
        <v>0</v>
      </c>
      <c r="J1823" s="4" t="n">
        <v>0</v>
      </c>
      <c r="K1823" s="4" t="n">
        <v>0</v>
      </c>
      <c r="L1823" s="3" t="n">
        <v>0</v>
      </c>
      <c r="M1823" s="3" t="n">
        <v>0</v>
      </c>
      <c r="N1823" s="3" t="n">
        <v>0</v>
      </c>
      <c r="O1823" s="4" t="n">
        <v>0</v>
      </c>
      <c r="P1823" s="4" t="n">
        <v>0</v>
      </c>
      <c r="Q1823" s="4" t="n">
        <v>0</v>
      </c>
      <c r="R1823" s="4" t="n">
        <v>0</v>
      </c>
      <c r="S1823" s="4" t="n">
        <v>0</v>
      </c>
      <c r="T1823" s="4" t="n">
        <v>0</v>
      </c>
      <c r="U1823" s="4" t="n">
        <v>0</v>
      </c>
      <c r="V1823" s="4" t="n">
        <v>1</v>
      </c>
    </row>
    <row r="1824">
      <c r="A1824" t="n">
        <v>230</v>
      </c>
      <c r="B1824" t="inlineStr">
        <is>
          <t>20608030949</t>
        </is>
      </c>
      <c r="C1824" t="inlineStr">
        <is>
          <t>ASOCIACIÓN DE PRODUCTORES EL PIÑAL DE UNION PROGRESO</t>
        </is>
      </c>
      <c r="D1824" s="6" t="n">
        <v>2024</v>
      </c>
      <c r="F1824" t="inlineStr">
        <is>
          <t>PAC</t>
        </is>
      </c>
      <c r="G1824" s="4" t="n">
        <v>0</v>
      </c>
      <c r="H1824" s="4" t="n">
        <v>0</v>
      </c>
      <c r="I1824" s="4" t="n">
        <v>0</v>
      </c>
      <c r="J1824" s="4" t="n">
        <v>0</v>
      </c>
      <c r="K1824" s="4" t="n">
        <v>0</v>
      </c>
      <c r="L1824" s="3" t="n">
        <v>0</v>
      </c>
      <c r="M1824" s="3" t="n">
        <v>0</v>
      </c>
      <c r="N1824" s="3" t="n">
        <v>0</v>
      </c>
      <c r="O1824" s="4" t="n">
        <v>0</v>
      </c>
      <c r="P1824" s="4" t="n">
        <v>0</v>
      </c>
      <c r="Q1824" s="4" t="str"/>
      <c r="R1824" s="4" t="n">
        <v>0</v>
      </c>
      <c r="S1824" s="4" t="n">
        <v>0</v>
      </c>
      <c r="T1824" s="4" t="n">
        <v>0</v>
      </c>
      <c r="U1824" s="4" t="n">
        <v>0</v>
      </c>
      <c r="V1824" s="4" t="n">
        <v>1</v>
      </c>
    </row>
    <row r="1825">
      <c r="A1825" t="n">
        <v>230</v>
      </c>
      <c r="B1825" t="inlineStr">
        <is>
          <t>20608030949</t>
        </is>
      </c>
      <c r="C1825" t="inlineStr">
        <is>
          <t>ASOCIACIÓN DE PRODUCTORES EL PIÑAL DE UNION PROGRESO</t>
        </is>
      </c>
      <c r="D1825" s="6" t="n">
        <v>2025</v>
      </c>
      <c r="F1825" t="inlineStr">
        <is>
          <t>PAC</t>
        </is>
      </c>
      <c r="G1825" s="4" t="n">
        <v>0</v>
      </c>
      <c r="H1825" s="4" t="n">
        <v>0</v>
      </c>
      <c r="I1825" s="4" t="n">
        <v>0</v>
      </c>
      <c r="J1825" s="4" t="n">
        <v>0</v>
      </c>
      <c r="K1825" s="4" t="n">
        <v>0</v>
      </c>
      <c r="L1825" s="3" t="n">
        <v>0</v>
      </c>
      <c r="M1825" s="3" t="n">
        <v>0</v>
      </c>
      <c r="N1825" s="3" t="n">
        <v>0</v>
      </c>
      <c r="O1825" s="4" t="n">
        <v>0</v>
      </c>
      <c r="P1825" s="4" t="n">
        <v>0</v>
      </c>
      <c r="Q1825" s="4" t="str"/>
      <c r="R1825" s="4" t="n">
        <v>0</v>
      </c>
      <c r="S1825" s="4" t="n">
        <v>0</v>
      </c>
      <c r="T1825" s="4" t="n">
        <v>0</v>
      </c>
      <c r="U1825" s="4" t="n">
        <v>0</v>
      </c>
      <c r="V1825" s="4" t="n">
        <v>1</v>
      </c>
    </row>
    <row r="1826">
      <c r="A1826" t="n">
        <v>231</v>
      </c>
      <c r="B1826" t="inlineStr">
        <is>
          <t>20607106313</t>
        </is>
      </c>
      <c r="C1826" t="inlineStr">
        <is>
          <t>ASOCIACIÓN DE PRODUCTORES AGROFORESTALES Y CONSERVACIÓN NUEVA AMAZONÍA - APAYCNA</t>
        </is>
      </c>
      <c r="D1826" s="6" t="n">
        <v>2018</v>
      </c>
      <c r="F1826" t="inlineStr">
        <is>
          <t>PAC</t>
        </is>
      </c>
      <c r="G1826" s="4" t="str"/>
      <c r="H1826" s="4" t="str"/>
      <c r="I1826" s="4" t="n">
        <v>0</v>
      </c>
      <c r="J1826" s="4" t="str"/>
      <c r="K1826" s="4" t="str"/>
      <c r="L1826" s="3" t="str"/>
      <c r="M1826" s="3" t="str"/>
      <c r="N1826" s="3" t="n">
        <v>0</v>
      </c>
      <c r="O1826" s="4" t="str"/>
      <c r="P1826" s="4" t="str"/>
      <c r="Q1826" s="4" t="str"/>
      <c r="R1826" s="4" t="str"/>
      <c r="S1826" s="4" t="str"/>
      <c r="T1826" s="4" t="str"/>
      <c r="U1826" s="4" t="str"/>
      <c r="V1826" s="4" t="n">
        <v>1</v>
      </c>
    </row>
    <row r="1827">
      <c r="A1827" t="n">
        <v>231</v>
      </c>
      <c r="B1827" t="inlineStr">
        <is>
          <t>20607106313</t>
        </is>
      </c>
      <c r="C1827" t="inlineStr">
        <is>
          <t>ASOCIACIÓN DE PRODUCTORES AGROFORESTALES Y CONSERVACIÓN NUEVA AMAZONÍA - APAYCNA</t>
        </is>
      </c>
      <c r="D1827" s="6" t="n">
        <v>2019</v>
      </c>
      <c r="F1827" t="inlineStr">
        <is>
          <t>PAC</t>
        </is>
      </c>
      <c r="G1827" s="4" t="n">
        <v>0</v>
      </c>
      <c r="H1827" s="4" t="n">
        <v>0</v>
      </c>
      <c r="I1827" s="4" t="n">
        <v>0</v>
      </c>
      <c r="J1827" s="4" t="str"/>
      <c r="K1827" s="4" t="str"/>
      <c r="L1827" s="3" t="n">
        <v>0</v>
      </c>
      <c r="M1827" s="3" t="n">
        <v>0</v>
      </c>
      <c r="N1827" s="3" t="n">
        <v>0</v>
      </c>
      <c r="O1827" s="4" t="str"/>
      <c r="P1827" s="4" t="str"/>
      <c r="Q1827" s="4" t="str"/>
      <c r="R1827" s="4" t="str"/>
      <c r="S1827" s="4" t="str"/>
      <c r="T1827" s="4" t="str"/>
      <c r="U1827" s="4" t="str"/>
      <c r="V1827" s="4" t="n">
        <v>1</v>
      </c>
    </row>
    <row r="1828">
      <c r="A1828" t="n">
        <v>231</v>
      </c>
      <c r="B1828" t="inlineStr">
        <is>
          <t>20607106313</t>
        </is>
      </c>
      <c r="C1828" t="inlineStr">
        <is>
          <t>ASOCIACIÓN DE PRODUCTORES AGROFORESTALES Y CONSERVACIÓN NUEVA AMAZONÍA - APAYCNA</t>
        </is>
      </c>
      <c r="D1828" s="6" t="n">
        <v>2020</v>
      </c>
      <c r="F1828" t="inlineStr">
        <is>
          <t>PAC</t>
        </is>
      </c>
      <c r="G1828" s="4" t="n">
        <v>0</v>
      </c>
      <c r="H1828" s="4" t="n">
        <v>0</v>
      </c>
      <c r="I1828" s="4" t="n">
        <v>0</v>
      </c>
      <c r="J1828" s="4" t="n">
        <v>0</v>
      </c>
      <c r="K1828" s="4" t="n">
        <v>0</v>
      </c>
      <c r="L1828" s="3" t="n">
        <v>0</v>
      </c>
      <c r="M1828" s="3" t="n">
        <v>0</v>
      </c>
      <c r="N1828" s="3" t="n">
        <v>0</v>
      </c>
      <c r="O1828" s="4" t="str"/>
      <c r="P1828" s="4" t="str"/>
      <c r="Q1828" s="4" t="str"/>
      <c r="R1828" s="4" t="str"/>
      <c r="S1828" s="4" t="str"/>
      <c r="T1828" s="4" t="str"/>
      <c r="U1828" s="4" t="str"/>
      <c r="V1828" s="4" t="n">
        <v>1</v>
      </c>
    </row>
    <row r="1829">
      <c r="A1829" t="n">
        <v>231</v>
      </c>
      <c r="B1829" t="inlineStr">
        <is>
          <t>20607106313</t>
        </is>
      </c>
      <c r="C1829" t="inlineStr">
        <is>
          <t>ASOCIACIÓN DE PRODUCTORES AGROFORESTALES Y CONSERVACIÓN NUEVA AMAZONÍA - APAYCNA</t>
        </is>
      </c>
      <c r="D1829" s="6" t="n">
        <v>2021</v>
      </c>
      <c r="E1829" t="n">
        <v>1</v>
      </c>
      <c r="F1829" t="inlineStr">
        <is>
          <t>PAC</t>
        </is>
      </c>
      <c r="G1829" s="4" t="n">
        <v>25</v>
      </c>
      <c r="H1829" s="4" t="n">
        <v>8</v>
      </c>
      <c r="I1829" s="4" t="n">
        <v>33</v>
      </c>
      <c r="J1829" s="4" t="n">
        <v>20</v>
      </c>
      <c r="K1829" s="4" t="n">
        <v>4</v>
      </c>
      <c r="L1829" s="3" t="n">
        <v>0</v>
      </c>
      <c r="M1829" s="3" t="n">
        <v>0</v>
      </c>
      <c r="N1829" s="3" t="n">
        <v>0</v>
      </c>
      <c r="O1829" s="4" t="str"/>
      <c r="P1829" s="4" t="str"/>
      <c r="Q1829" s="4" t="str"/>
      <c r="R1829" s="4" t="str"/>
      <c r="S1829" s="4" t="str"/>
      <c r="T1829" s="4" t="str"/>
      <c r="U1829" s="4" t="str"/>
      <c r="V1829" s="4" t="n">
        <v>1</v>
      </c>
    </row>
    <row r="1830">
      <c r="A1830" t="n">
        <v>231</v>
      </c>
      <c r="B1830" t="inlineStr">
        <is>
          <t>20607106313</t>
        </is>
      </c>
      <c r="C1830" t="inlineStr">
        <is>
          <t>ASOCIACIÓN DE PRODUCTORES AGROFORESTALES Y CONSERVACIÓN NUEVA AMAZONÍA - APAYCNA</t>
        </is>
      </c>
      <c r="D1830" s="6" t="n">
        <v>2022</v>
      </c>
      <c r="E1830" t="n">
        <v>1</v>
      </c>
      <c r="F1830" t="inlineStr">
        <is>
          <t>PAC</t>
        </is>
      </c>
      <c r="G1830" s="4" t="n">
        <v>25</v>
      </c>
      <c r="H1830" s="4" t="n">
        <v>8</v>
      </c>
      <c r="I1830" s="4" t="n">
        <v>33</v>
      </c>
      <c r="J1830" s="4" t="n">
        <v>25</v>
      </c>
      <c r="K1830" s="4" t="n">
        <v>8</v>
      </c>
      <c r="L1830" s="3" t="n">
        <v>37400</v>
      </c>
      <c r="M1830" s="3" t="n">
        <v>0</v>
      </c>
      <c r="N1830" s="3" t="n">
        <v>37400</v>
      </c>
      <c r="O1830" s="4" t="str"/>
      <c r="P1830" s="4" t="str"/>
      <c r="Q1830" s="4" t="str"/>
      <c r="R1830" s="4" t="str"/>
      <c r="S1830" s="4" t="str"/>
      <c r="T1830" s="4" t="str"/>
      <c r="U1830" s="4" t="str"/>
      <c r="V1830" s="4" t="n">
        <v>1</v>
      </c>
    </row>
    <row r="1831">
      <c r="A1831" t="n">
        <v>231</v>
      </c>
      <c r="B1831" t="inlineStr">
        <is>
          <t>20607106313</t>
        </is>
      </c>
      <c r="C1831" t="inlineStr">
        <is>
          <t>ASOCIACIÓN DE PRODUCTORES AGROFORESTALES Y CONSERVACIÓN NUEVA AMAZONÍA - APAYCNA</t>
        </is>
      </c>
      <c r="D1831" s="6" t="n">
        <v>2023</v>
      </c>
      <c r="E1831" t="n">
        <v>1</v>
      </c>
      <c r="F1831" t="inlineStr">
        <is>
          <t>PAC</t>
        </is>
      </c>
      <c r="G1831" s="4" t="n">
        <v>25</v>
      </c>
      <c r="H1831" s="4" t="n">
        <v>8</v>
      </c>
      <c r="I1831" s="4" t="n">
        <v>33</v>
      </c>
      <c r="J1831" s="4" t="n">
        <v>30</v>
      </c>
      <c r="K1831" s="4" t="n">
        <v>3</v>
      </c>
      <c r="L1831" s="3" t="n">
        <v>16919.98</v>
      </c>
      <c r="M1831" s="3" t="n">
        <v>0</v>
      </c>
      <c r="N1831" s="3" t="n">
        <v>16919.98</v>
      </c>
      <c r="O1831" s="4" t="n">
        <v>0</v>
      </c>
      <c r="P1831" s="4" t="n">
        <v>16399.98</v>
      </c>
      <c r="Q1831" s="4" t="n">
        <v>0</v>
      </c>
      <c r="R1831" s="4" t="n">
        <v>520</v>
      </c>
      <c r="S1831" s="4" t="n">
        <v>0</v>
      </c>
      <c r="T1831" s="4" t="n">
        <v>0</v>
      </c>
      <c r="U1831" s="4" t="n">
        <v>16919.98</v>
      </c>
      <c r="V1831" s="4" t="n">
        <v>1</v>
      </c>
    </row>
    <row r="1832">
      <c r="A1832" t="n">
        <v>231</v>
      </c>
      <c r="B1832" t="inlineStr">
        <is>
          <t>20607106313</t>
        </is>
      </c>
      <c r="C1832" t="inlineStr">
        <is>
          <t>ASOCIACIÓN DE PRODUCTORES AGROFORESTALES Y CONSERVACIÓN NUEVA AMAZONÍA - APAYCNA</t>
        </is>
      </c>
      <c r="D1832" s="6" t="n">
        <v>2024</v>
      </c>
      <c r="E1832" t="n">
        <v>1</v>
      </c>
      <c r="F1832" t="inlineStr">
        <is>
          <t>PAC</t>
        </is>
      </c>
      <c r="G1832" s="4" t="n">
        <v>25</v>
      </c>
      <c r="H1832" s="4" t="n">
        <v>8</v>
      </c>
      <c r="I1832" s="4" t="n">
        <v>33</v>
      </c>
      <c r="J1832" s="4" t="n">
        <v>25</v>
      </c>
      <c r="K1832" s="4" t="n">
        <v>0</v>
      </c>
      <c r="L1832" s="3" t="n">
        <v>24510</v>
      </c>
      <c r="M1832" s="3" t="n">
        <v>0</v>
      </c>
      <c r="N1832" s="3" t="n">
        <v>24510</v>
      </c>
      <c r="O1832" s="4" t="n">
        <v>0</v>
      </c>
      <c r="P1832" s="4" t="n">
        <v>24510</v>
      </c>
      <c r="Q1832" s="4" t="str"/>
      <c r="R1832" s="4" t="n">
        <v>0</v>
      </c>
      <c r="S1832" s="4" t="n">
        <v>0</v>
      </c>
      <c r="T1832" s="4" t="n">
        <v>0</v>
      </c>
      <c r="U1832" s="4" t="n">
        <v>24510</v>
      </c>
      <c r="V1832" s="4" t="n">
        <v>1</v>
      </c>
    </row>
    <row r="1833">
      <c r="A1833" t="n">
        <v>231</v>
      </c>
      <c r="B1833" t="inlineStr">
        <is>
          <t>20607106313</t>
        </is>
      </c>
      <c r="C1833" t="inlineStr">
        <is>
          <t>ASOCIACIÓN DE PRODUCTORES AGROFORESTALES Y CONSERVACIÓN NUEVA AMAZONÍA - APAYCNA</t>
        </is>
      </c>
      <c r="D1833" s="6" t="n">
        <v>2025</v>
      </c>
      <c r="E1833" t="n">
        <v>1</v>
      </c>
      <c r="F1833" t="inlineStr">
        <is>
          <t>PAC</t>
        </is>
      </c>
      <c r="G1833" s="4" t="n">
        <v>25</v>
      </c>
      <c r="H1833" s="4" t="n">
        <v>8</v>
      </c>
      <c r="I1833" s="4" t="n">
        <v>33</v>
      </c>
      <c r="J1833" s="4" t="n">
        <v>18</v>
      </c>
      <c r="K1833" s="4" t="n">
        <v>1</v>
      </c>
      <c r="L1833" s="3" t="n">
        <v>56763.9999774</v>
      </c>
      <c r="M1833" s="3" t="n">
        <v>0</v>
      </c>
      <c r="N1833" s="3" t="n">
        <v>56763.9999774</v>
      </c>
      <c r="O1833" s="4" t="n">
        <v>0</v>
      </c>
      <c r="P1833" s="4" t="n">
        <v>56763.9999774</v>
      </c>
      <c r="Q1833" s="4" t="str"/>
      <c r="R1833" s="4" t="n">
        <v>0</v>
      </c>
      <c r="S1833" s="4" t="n">
        <v>0</v>
      </c>
      <c r="T1833" s="4" t="n">
        <v>0</v>
      </c>
      <c r="U1833" s="4" t="n">
        <v>56763.9999774</v>
      </c>
      <c r="V1833" s="4" t="n">
        <v>1</v>
      </c>
    </row>
    <row r="1834">
      <c r="A1834" t="n">
        <v>232</v>
      </c>
      <c r="B1834" t="inlineStr">
        <is>
          <t>20605784047</t>
        </is>
      </c>
      <c r="C1834" t="inlineStr">
        <is>
          <t>ASOCIACIÓN DE PRODUCTORES AGROPECUARIOS BUENOS AIRES KM.2 PACARAN</t>
        </is>
      </c>
      <c r="D1834" s="6" t="n">
        <v>2018</v>
      </c>
      <c r="F1834" t="inlineStr">
        <is>
          <t>PAC</t>
        </is>
      </c>
      <c r="G1834" s="4" t="str"/>
      <c r="H1834" s="4" t="str"/>
      <c r="I1834" s="4" t="n">
        <v>0</v>
      </c>
      <c r="J1834" s="4" t="str"/>
      <c r="K1834" s="4" t="str"/>
      <c r="L1834" s="3" t="str"/>
      <c r="M1834" s="3" t="str"/>
      <c r="N1834" s="3" t="n">
        <v>0</v>
      </c>
      <c r="O1834" s="4" t="str"/>
      <c r="P1834" s="4" t="str"/>
      <c r="Q1834" s="4" t="str"/>
      <c r="R1834" s="4" t="str"/>
      <c r="S1834" s="4" t="str"/>
      <c r="T1834" s="4" t="str"/>
      <c r="U1834" s="4" t="str"/>
      <c r="V1834" s="4" t="n">
        <v>1</v>
      </c>
    </row>
    <row r="1835">
      <c r="A1835" t="n">
        <v>232</v>
      </c>
      <c r="B1835" t="inlineStr">
        <is>
          <t>20605784047</t>
        </is>
      </c>
      <c r="C1835" t="inlineStr">
        <is>
          <t>ASOCIACIÓN DE PRODUCTORES AGROPECUARIOS BUENOS AIRES KM.2 PACARAN</t>
        </is>
      </c>
      <c r="D1835" s="6" t="n">
        <v>2019</v>
      </c>
      <c r="F1835" t="inlineStr">
        <is>
          <t>PAC</t>
        </is>
      </c>
      <c r="G1835" s="4" t="n">
        <v>0</v>
      </c>
      <c r="H1835" s="4" t="n">
        <v>0</v>
      </c>
      <c r="I1835" s="4" t="n">
        <v>0</v>
      </c>
      <c r="J1835" s="4" t="str"/>
      <c r="K1835" s="4" t="str"/>
      <c r="L1835" s="3" t="n">
        <v>0</v>
      </c>
      <c r="M1835" s="3" t="n">
        <v>0</v>
      </c>
      <c r="N1835" s="3" t="n">
        <v>0</v>
      </c>
      <c r="O1835" s="4" t="str"/>
      <c r="P1835" s="4" t="str"/>
      <c r="Q1835" s="4" t="str"/>
      <c r="R1835" s="4" t="str"/>
      <c r="S1835" s="4" t="str"/>
      <c r="T1835" s="4" t="str"/>
      <c r="U1835" s="4" t="str"/>
      <c r="V1835" s="4" t="n">
        <v>1</v>
      </c>
    </row>
    <row r="1836">
      <c r="A1836" t="n">
        <v>232</v>
      </c>
      <c r="B1836" t="inlineStr">
        <is>
          <t>20605784047</t>
        </is>
      </c>
      <c r="C1836" t="inlineStr">
        <is>
          <t>ASOCIACIÓN DE PRODUCTORES AGROPECUARIOS BUENOS AIRES KM.2 PACARAN</t>
        </is>
      </c>
      <c r="D1836" s="6" t="n">
        <v>2020</v>
      </c>
      <c r="F1836" t="inlineStr">
        <is>
          <t>PAC</t>
        </is>
      </c>
      <c r="G1836" s="4" t="n">
        <v>0</v>
      </c>
      <c r="H1836" s="4" t="n">
        <v>0</v>
      </c>
      <c r="I1836" s="4" t="n">
        <v>0</v>
      </c>
      <c r="J1836" s="4" t="n">
        <v>0</v>
      </c>
      <c r="K1836" s="4" t="n">
        <v>0</v>
      </c>
      <c r="L1836" s="3" t="n">
        <v>0</v>
      </c>
      <c r="M1836" s="3" t="n">
        <v>0</v>
      </c>
      <c r="N1836" s="3" t="n">
        <v>0</v>
      </c>
      <c r="O1836" s="4" t="str"/>
      <c r="P1836" s="4" t="str"/>
      <c r="Q1836" s="4" t="str"/>
      <c r="R1836" s="4" t="str"/>
      <c r="S1836" s="4" t="str"/>
      <c r="T1836" s="4" t="str"/>
      <c r="U1836" s="4" t="str"/>
      <c r="V1836" s="4" t="n">
        <v>1</v>
      </c>
    </row>
    <row r="1837">
      <c r="A1837" t="n">
        <v>232</v>
      </c>
      <c r="B1837" t="inlineStr">
        <is>
          <t>20605784047</t>
        </is>
      </c>
      <c r="C1837" t="inlineStr">
        <is>
          <t>ASOCIACIÓN DE PRODUCTORES AGROPECUARIOS BUENOS AIRES KM.2 PACARAN</t>
        </is>
      </c>
      <c r="D1837" s="6" t="n">
        <v>2021</v>
      </c>
      <c r="E1837" t="n">
        <v>1</v>
      </c>
      <c r="F1837" t="inlineStr">
        <is>
          <t>PAC</t>
        </is>
      </c>
      <c r="G1837" s="4" t="n">
        <v>11</v>
      </c>
      <c r="H1837" s="4" t="n">
        <v>4</v>
      </c>
      <c r="I1837" s="4" t="n">
        <v>15</v>
      </c>
      <c r="J1837" s="4" t="n">
        <v>19</v>
      </c>
      <c r="K1837" s="4" t="n">
        <v>4</v>
      </c>
      <c r="L1837" s="3" t="n">
        <v>18000</v>
      </c>
      <c r="M1837" s="3" t="n">
        <v>0</v>
      </c>
      <c r="N1837" s="3" t="n">
        <v>18000</v>
      </c>
      <c r="O1837" s="4" t="str"/>
      <c r="P1837" s="4" t="str"/>
      <c r="Q1837" s="4" t="str"/>
      <c r="R1837" s="4" t="str"/>
      <c r="S1837" s="4" t="str"/>
      <c r="T1837" s="4" t="str"/>
      <c r="U1837" s="4" t="str"/>
      <c r="V1837" s="4" t="n">
        <v>1</v>
      </c>
    </row>
    <row r="1838">
      <c r="A1838" t="n">
        <v>232</v>
      </c>
      <c r="B1838" t="inlineStr">
        <is>
          <t>20605784047</t>
        </is>
      </c>
      <c r="C1838" t="inlineStr">
        <is>
          <t>ASOCIACIÓN DE PRODUCTORES AGROPECUARIOS BUENOS AIRES KM.2 PACARAN</t>
        </is>
      </c>
      <c r="D1838" s="6" t="n">
        <v>2022</v>
      </c>
      <c r="F1838" t="inlineStr">
        <is>
          <t>PAC</t>
        </is>
      </c>
      <c r="G1838" s="4" t="n">
        <v>0</v>
      </c>
      <c r="H1838" s="4" t="n">
        <v>0</v>
      </c>
      <c r="I1838" s="4" t="n">
        <v>0</v>
      </c>
      <c r="J1838" s="4" t="n">
        <v>0</v>
      </c>
      <c r="K1838" s="4" t="n">
        <v>0</v>
      </c>
      <c r="L1838" s="3" t="n">
        <v>0</v>
      </c>
      <c r="M1838" s="3" t="n">
        <v>0</v>
      </c>
      <c r="N1838" s="3" t="n">
        <v>0</v>
      </c>
      <c r="O1838" s="4" t="str"/>
      <c r="P1838" s="4" t="str"/>
      <c r="Q1838" s="4" t="str"/>
      <c r="R1838" s="4" t="str"/>
      <c r="S1838" s="4" t="str"/>
      <c r="T1838" s="4" t="str"/>
      <c r="U1838" s="4" t="str"/>
      <c r="V1838" s="4" t="n">
        <v>1</v>
      </c>
    </row>
    <row r="1839">
      <c r="A1839" t="n">
        <v>232</v>
      </c>
      <c r="B1839" t="inlineStr">
        <is>
          <t>20605784047</t>
        </is>
      </c>
      <c r="C1839" t="inlineStr">
        <is>
          <t>ASOCIACIÓN DE PRODUCTORES AGROPECUARIOS BUENOS AIRES KM.2 PACARAN</t>
        </is>
      </c>
      <c r="D1839" s="6" t="n">
        <v>2023</v>
      </c>
      <c r="F1839" t="inlineStr">
        <is>
          <t>PAC</t>
        </is>
      </c>
      <c r="G1839" s="4" t="n">
        <v>0</v>
      </c>
      <c r="H1839" s="4" t="n">
        <v>0</v>
      </c>
      <c r="I1839" s="4" t="n">
        <v>0</v>
      </c>
      <c r="J1839" s="4" t="n">
        <v>0</v>
      </c>
      <c r="K1839" s="4" t="n">
        <v>0</v>
      </c>
      <c r="L1839" s="3" t="n">
        <v>0</v>
      </c>
      <c r="M1839" s="3" t="n">
        <v>0</v>
      </c>
      <c r="N1839" s="3" t="n">
        <v>0</v>
      </c>
      <c r="O1839" s="4" t="n">
        <v>0</v>
      </c>
      <c r="P1839" s="4" t="n">
        <v>0</v>
      </c>
      <c r="Q1839" s="4" t="n">
        <v>0</v>
      </c>
      <c r="R1839" s="4" t="n">
        <v>0</v>
      </c>
      <c r="S1839" s="4" t="n">
        <v>0</v>
      </c>
      <c r="T1839" s="4" t="n">
        <v>0</v>
      </c>
      <c r="U1839" s="4" t="n">
        <v>0</v>
      </c>
      <c r="V1839" s="4" t="n">
        <v>1</v>
      </c>
    </row>
    <row r="1840">
      <c r="A1840" t="n">
        <v>232</v>
      </c>
      <c r="B1840" t="inlineStr">
        <is>
          <t>20605784047</t>
        </is>
      </c>
      <c r="C1840" t="inlineStr">
        <is>
          <t>ASOCIACIÓN DE PRODUCTORES AGROPECUARIOS BUENOS AIRES KM.2 PACARAN</t>
        </is>
      </c>
      <c r="D1840" s="6" t="n">
        <v>2024</v>
      </c>
      <c r="F1840" t="inlineStr">
        <is>
          <t>PAC</t>
        </is>
      </c>
      <c r="G1840" s="4" t="n">
        <v>0</v>
      </c>
      <c r="H1840" s="4" t="n">
        <v>0</v>
      </c>
      <c r="I1840" s="4" t="n">
        <v>0</v>
      </c>
      <c r="J1840" s="4" t="n">
        <v>0</v>
      </c>
      <c r="K1840" s="4" t="n">
        <v>0</v>
      </c>
      <c r="L1840" s="3" t="n">
        <v>0</v>
      </c>
      <c r="M1840" s="3" t="n">
        <v>0</v>
      </c>
      <c r="N1840" s="3" t="n">
        <v>0</v>
      </c>
      <c r="O1840" s="4" t="n">
        <v>0</v>
      </c>
      <c r="P1840" s="4" t="n">
        <v>0</v>
      </c>
      <c r="Q1840" s="4" t="str"/>
      <c r="R1840" s="4" t="n">
        <v>0</v>
      </c>
      <c r="S1840" s="4" t="n">
        <v>0</v>
      </c>
      <c r="T1840" s="4" t="n">
        <v>0</v>
      </c>
      <c r="U1840" s="4" t="n">
        <v>0</v>
      </c>
      <c r="V1840" s="4" t="n">
        <v>1</v>
      </c>
    </row>
    <row r="1841">
      <c r="A1841" t="n">
        <v>232</v>
      </c>
      <c r="B1841" t="inlineStr">
        <is>
          <t>20605784047</t>
        </is>
      </c>
      <c r="C1841" t="inlineStr">
        <is>
          <t>ASOCIACIÓN DE PRODUCTORES AGROPECUARIOS BUENOS AIRES KM.2 PACARAN</t>
        </is>
      </c>
      <c r="D1841" s="6" t="n">
        <v>2025</v>
      </c>
      <c r="F1841" t="inlineStr">
        <is>
          <t>PAC</t>
        </is>
      </c>
      <c r="G1841" s="4" t="n">
        <v>0</v>
      </c>
      <c r="H1841" s="4" t="n">
        <v>0</v>
      </c>
      <c r="I1841" s="4" t="n">
        <v>0</v>
      </c>
      <c r="J1841" s="4" t="n">
        <v>0</v>
      </c>
      <c r="K1841" s="4" t="n">
        <v>0</v>
      </c>
      <c r="L1841" s="3" t="n">
        <v>0</v>
      </c>
      <c r="M1841" s="3" t="n">
        <v>0</v>
      </c>
      <c r="N1841" s="3" t="n">
        <v>0</v>
      </c>
      <c r="O1841" s="4" t="n">
        <v>0</v>
      </c>
      <c r="P1841" s="4" t="n">
        <v>0</v>
      </c>
      <c r="Q1841" s="4" t="str"/>
      <c r="R1841" s="4" t="n">
        <v>0</v>
      </c>
      <c r="S1841" s="4" t="n">
        <v>0</v>
      </c>
      <c r="T1841" s="4" t="n">
        <v>0</v>
      </c>
      <c r="U1841" s="4" t="n">
        <v>0</v>
      </c>
      <c r="V1841" s="4" t="n">
        <v>1</v>
      </c>
    </row>
    <row r="1842">
      <c r="A1842" t="n">
        <v>233</v>
      </c>
      <c r="B1842" t="inlineStr">
        <is>
          <t>20287980672</t>
        </is>
      </c>
      <c r="C1842" t="inlineStr">
        <is>
          <t>COMUNIDAD NATIVA TRES ISLAS</t>
        </is>
      </c>
      <c r="D1842" s="6" t="n">
        <v>2018</v>
      </c>
      <c r="F1842" t="inlineStr">
        <is>
          <t>PAC</t>
        </is>
      </c>
      <c r="G1842" s="4" t="str"/>
      <c r="H1842" s="4" t="str"/>
      <c r="I1842" s="4" t="n">
        <v>0</v>
      </c>
      <c r="J1842" s="4" t="str"/>
      <c r="K1842" s="4" t="str"/>
      <c r="L1842" s="3" t="str"/>
      <c r="M1842" s="3" t="str"/>
      <c r="N1842" s="3" t="n">
        <v>0</v>
      </c>
      <c r="O1842" s="4" t="str"/>
      <c r="P1842" s="4" t="str"/>
      <c r="Q1842" s="4" t="str"/>
      <c r="R1842" s="4" t="str"/>
      <c r="S1842" s="4" t="str"/>
      <c r="T1842" s="4" t="str"/>
      <c r="U1842" s="4" t="str"/>
      <c r="V1842" s="4" t="n">
        <v>3</v>
      </c>
    </row>
    <row r="1843">
      <c r="A1843" t="n">
        <v>233</v>
      </c>
      <c r="B1843" t="inlineStr">
        <is>
          <t>20287980672</t>
        </is>
      </c>
      <c r="C1843" t="inlineStr">
        <is>
          <t>COMUNIDAD NATIVA TRES ISLAS</t>
        </is>
      </c>
      <c r="D1843" s="6" t="n">
        <v>2019</v>
      </c>
      <c r="F1843" t="inlineStr">
        <is>
          <t>PAC</t>
        </is>
      </c>
      <c r="G1843" s="4" t="n">
        <v>0</v>
      </c>
      <c r="H1843" s="4" t="n">
        <v>0</v>
      </c>
      <c r="I1843" s="4" t="n">
        <v>0</v>
      </c>
      <c r="J1843" s="4" t="str"/>
      <c r="K1843" s="4" t="str"/>
      <c r="L1843" s="3" t="n">
        <v>0</v>
      </c>
      <c r="M1843" s="3" t="n">
        <v>0</v>
      </c>
      <c r="N1843" s="3" t="n">
        <v>0</v>
      </c>
      <c r="O1843" s="4" t="str"/>
      <c r="P1843" s="4" t="str"/>
      <c r="Q1843" s="4" t="str"/>
      <c r="R1843" s="4" t="str"/>
      <c r="S1843" s="4" t="str"/>
      <c r="T1843" s="4" t="str"/>
      <c r="U1843" s="4" t="str"/>
      <c r="V1843" s="4" t="n">
        <v>3</v>
      </c>
    </row>
    <row r="1844">
      <c r="A1844" t="n">
        <v>233</v>
      </c>
      <c r="B1844" t="inlineStr">
        <is>
          <t>20287980672</t>
        </is>
      </c>
      <c r="C1844" t="inlineStr">
        <is>
          <t>COMUNIDAD NATIVA TRES ISLAS</t>
        </is>
      </c>
      <c r="D1844" s="6" t="n">
        <v>2020</v>
      </c>
      <c r="F1844" t="inlineStr">
        <is>
          <t>PAC</t>
        </is>
      </c>
      <c r="G1844" s="4" t="n">
        <v>0</v>
      </c>
      <c r="H1844" s="4" t="n">
        <v>0</v>
      </c>
      <c r="I1844" s="4" t="n">
        <v>0</v>
      </c>
      <c r="J1844" s="4" t="n">
        <v>0</v>
      </c>
      <c r="K1844" s="4" t="n">
        <v>0</v>
      </c>
      <c r="L1844" s="3" t="n">
        <v>0</v>
      </c>
      <c r="M1844" s="3" t="n">
        <v>0</v>
      </c>
      <c r="N1844" s="3" t="n">
        <v>0</v>
      </c>
      <c r="O1844" s="4" t="str"/>
      <c r="P1844" s="4" t="str"/>
      <c r="Q1844" s="4" t="str"/>
      <c r="R1844" s="4" t="str"/>
      <c r="S1844" s="4" t="str"/>
      <c r="T1844" s="4" t="str"/>
      <c r="U1844" s="4" t="str"/>
      <c r="V1844" s="4" t="n">
        <v>3</v>
      </c>
    </row>
    <row r="1845">
      <c r="A1845" t="n">
        <v>233</v>
      </c>
      <c r="B1845" t="inlineStr">
        <is>
          <t>20287980672</t>
        </is>
      </c>
      <c r="C1845" t="inlineStr">
        <is>
          <t>COMUNIDAD NATIVA TRES ISLAS</t>
        </is>
      </c>
      <c r="D1845" s="6" t="n">
        <v>2021</v>
      </c>
      <c r="E1845" t="n">
        <v>1</v>
      </c>
      <c r="F1845" t="inlineStr">
        <is>
          <t>PAC</t>
        </is>
      </c>
      <c r="G1845" s="4" t="n">
        <v>6</v>
      </c>
      <c r="H1845" s="4" t="n">
        <v>15</v>
      </c>
      <c r="I1845" s="4" t="n">
        <v>21</v>
      </c>
      <c r="J1845" s="4" t="n">
        <v>23</v>
      </c>
      <c r="K1845" s="4" t="n">
        <v>4</v>
      </c>
      <c r="L1845" s="3" t="n">
        <v>13000</v>
      </c>
      <c r="M1845" s="3" t="n">
        <v>0</v>
      </c>
      <c r="N1845" s="3" t="n">
        <v>13000</v>
      </c>
      <c r="O1845" s="4" t="str"/>
      <c r="P1845" s="4" t="str"/>
      <c r="Q1845" s="4" t="str"/>
      <c r="R1845" s="4" t="str"/>
      <c r="S1845" s="4" t="str"/>
      <c r="T1845" s="4" t="str"/>
      <c r="U1845" s="4" t="str"/>
      <c r="V1845" s="4" t="n">
        <v>3</v>
      </c>
    </row>
    <row r="1846">
      <c r="A1846" t="n">
        <v>233</v>
      </c>
      <c r="B1846" t="inlineStr">
        <is>
          <t>20287980672</t>
        </is>
      </c>
      <c r="C1846" t="inlineStr">
        <is>
          <t>COMUNIDAD NATIVA TRES ISLAS</t>
        </is>
      </c>
      <c r="D1846" s="6" t="n">
        <v>2022</v>
      </c>
      <c r="E1846" t="n">
        <v>1</v>
      </c>
      <c r="F1846" t="inlineStr">
        <is>
          <t>PAC</t>
        </is>
      </c>
      <c r="G1846" s="4" t="n">
        <v>6</v>
      </c>
      <c r="H1846" s="4" t="n">
        <v>15</v>
      </c>
      <c r="I1846" s="4" t="n">
        <v>21</v>
      </c>
      <c r="J1846" s="4" t="n">
        <v>26</v>
      </c>
      <c r="K1846" s="4" t="n">
        <v>6</v>
      </c>
      <c r="L1846" s="3" t="n">
        <v>13176</v>
      </c>
      <c r="M1846" s="3" t="n">
        <v>0</v>
      </c>
      <c r="N1846" s="3" t="n">
        <v>13176</v>
      </c>
      <c r="O1846" s="4" t="str"/>
      <c r="P1846" s="4" t="str"/>
      <c r="Q1846" s="4" t="str"/>
      <c r="R1846" s="4" t="str"/>
      <c r="S1846" s="4" t="str"/>
      <c r="T1846" s="4" t="str"/>
      <c r="U1846" s="4" t="str"/>
      <c r="V1846" s="4" t="n">
        <v>3</v>
      </c>
    </row>
    <row r="1847">
      <c r="A1847" t="n">
        <v>233</v>
      </c>
      <c r="B1847" t="inlineStr">
        <is>
          <t>20287980672</t>
        </is>
      </c>
      <c r="C1847" t="inlineStr">
        <is>
          <t>COMUNIDAD NATIVA TRES ISLAS</t>
        </is>
      </c>
      <c r="D1847" s="6" t="n">
        <v>2023</v>
      </c>
      <c r="E1847" t="n">
        <v>1</v>
      </c>
      <c r="F1847" t="inlineStr">
        <is>
          <t>PAC</t>
        </is>
      </c>
      <c r="G1847" s="4" t="n">
        <v>6</v>
      </c>
      <c r="H1847" s="4" t="n">
        <v>15</v>
      </c>
      <c r="I1847" s="4" t="n">
        <v>21</v>
      </c>
      <c r="J1847" s="4" t="n">
        <v>29</v>
      </c>
      <c r="K1847" s="4" t="n">
        <v>1</v>
      </c>
      <c r="L1847" s="3" t="n">
        <v>98765</v>
      </c>
      <c r="M1847" s="3" t="n">
        <v>0</v>
      </c>
      <c r="N1847" s="3" t="n">
        <v>98765</v>
      </c>
      <c r="O1847" s="4" t="n">
        <v>0</v>
      </c>
      <c r="P1847" s="4" t="n">
        <v>3400</v>
      </c>
      <c r="Q1847" s="4" t="n">
        <v>0</v>
      </c>
      <c r="R1847" s="4" t="n">
        <v>95365</v>
      </c>
      <c r="S1847" s="4" t="n">
        <v>0</v>
      </c>
      <c r="T1847" s="4" t="n">
        <v>0</v>
      </c>
      <c r="U1847" s="4" t="n">
        <v>98765</v>
      </c>
      <c r="V1847" s="4" t="n">
        <v>3</v>
      </c>
    </row>
    <row r="1848">
      <c r="A1848" t="n">
        <v>233</v>
      </c>
      <c r="B1848" t="inlineStr">
        <is>
          <t>20287980672</t>
        </is>
      </c>
      <c r="C1848" t="inlineStr">
        <is>
          <t>COMUNIDAD NATIVA TRES ISLAS</t>
        </is>
      </c>
      <c r="D1848" s="6" t="n">
        <v>2024</v>
      </c>
      <c r="E1848" t="n">
        <v>1</v>
      </c>
      <c r="F1848" t="inlineStr">
        <is>
          <t>PAC</t>
        </is>
      </c>
      <c r="G1848" s="4" t="n">
        <v>6</v>
      </c>
      <c r="H1848" s="4" t="n">
        <v>15</v>
      </c>
      <c r="I1848" s="4" t="n">
        <v>21</v>
      </c>
      <c r="J1848" s="4" t="n">
        <v>25</v>
      </c>
      <c r="K1848" s="4" t="n">
        <v>0</v>
      </c>
      <c r="L1848" s="3" t="n">
        <v>74396</v>
      </c>
      <c r="M1848" s="3" t="n">
        <v>0</v>
      </c>
      <c r="N1848" s="3" t="n">
        <v>74396</v>
      </c>
      <c r="O1848" s="4" t="n">
        <v>0</v>
      </c>
      <c r="P1848" s="4" t="n">
        <v>24500</v>
      </c>
      <c r="Q1848" s="4" t="str"/>
      <c r="R1848" s="4" t="n">
        <v>49896</v>
      </c>
      <c r="S1848" s="4" t="n">
        <v>0</v>
      </c>
      <c r="T1848" s="4" t="n">
        <v>0</v>
      </c>
      <c r="U1848" s="4" t="n">
        <v>74396</v>
      </c>
      <c r="V1848" s="4" t="n">
        <v>3</v>
      </c>
    </row>
    <row r="1849">
      <c r="A1849" t="n">
        <v>233</v>
      </c>
      <c r="B1849" t="inlineStr">
        <is>
          <t>20287980672</t>
        </is>
      </c>
      <c r="C1849" t="inlineStr">
        <is>
          <t>COMUNIDAD NATIVA TRES ISLAS</t>
        </is>
      </c>
      <c r="D1849" s="6" t="n">
        <v>2025</v>
      </c>
      <c r="E1849" t="n">
        <v>1</v>
      </c>
      <c r="F1849" t="inlineStr">
        <is>
          <t>PAC</t>
        </is>
      </c>
      <c r="G1849" s="4" t="n">
        <v>6</v>
      </c>
      <c r="H1849" s="4" t="n">
        <v>15</v>
      </c>
      <c r="I1849" s="4" t="n">
        <v>21</v>
      </c>
      <c r="J1849" s="4" t="n">
        <v>23</v>
      </c>
      <c r="K1849" s="4" t="n">
        <v>0</v>
      </c>
      <c r="L1849" s="3" t="n">
        <v>101505.000093</v>
      </c>
      <c r="M1849" s="3" t="n">
        <v>0</v>
      </c>
      <c r="N1849" s="3" t="n">
        <v>101505.000093</v>
      </c>
      <c r="O1849" s="4" t="n">
        <v>0</v>
      </c>
      <c r="P1849" s="4" t="n">
        <v>101505.000093</v>
      </c>
      <c r="Q1849" s="4" t="str"/>
      <c r="R1849" s="4" t="n">
        <v>0</v>
      </c>
      <c r="S1849" s="4" t="n">
        <v>0</v>
      </c>
      <c r="T1849" s="4" t="n">
        <v>0</v>
      </c>
      <c r="U1849" s="4" t="n">
        <v>101505.000093</v>
      </c>
      <c r="V1849" s="4" t="n">
        <v>3</v>
      </c>
    </row>
    <row r="1850">
      <c r="A1850" t="n">
        <v>234</v>
      </c>
      <c r="B1850" t="inlineStr">
        <is>
          <t>20600188616</t>
        </is>
      </c>
      <c r="C1850" t="inlineStr">
        <is>
          <t>CORPORACIÓN LA BODEGUILLA S.A.C.</t>
        </is>
      </c>
      <c r="D1850" s="6" t="n">
        <v>2018</v>
      </c>
      <c r="E1850" t="n">
        <v>1</v>
      </c>
      <c r="F1850" t="inlineStr">
        <is>
          <t>PAC</t>
        </is>
      </c>
      <c r="G1850" s="4" t="str"/>
      <c r="H1850" s="4" t="str"/>
      <c r="I1850" s="4" t="n">
        <v>33</v>
      </c>
      <c r="J1850" s="4" t="str"/>
      <c r="K1850" s="4" t="str"/>
      <c r="L1850" s="3" t="str"/>
      <c r="M1850" s="3" t="str"/>
      <c r="N1850" s="3" t="n">
        <v>0</v>
      </c>
      <c r="O1850" s="4" t="str"/>
      <c r="P1850" s="4" t="str"/>
      <c r="Q1850" s="4" t="str"/>
      <c r="R1850" s="4" t="str"/>
      <c r="S1850" s="4" t="str"/>
      <c r="T1850" s="4" t="str"/>
      <c r="U1850" s="4" t="str"/>
      <c r="V1850" s="4" t="n">
        <v>1</v>
      </c>
    </row>
    <row r="1851">
      <c r="A1851" t="n">
        <v>234</v>
      </c>
      <c r="B1851" t="inlineStr">
        <is>
          <t>20600188616</t>
        </is>
      </c>
      <c r="C1851" t="inlineStr">
        <is>
          <t>CORPORACIÓN LA BODEGUILLA S.A.C.</t>
        </is>
      </c>
      <c r="D1851" s="6" t="n">
        <v>2019</v>
      </c>
      <c r="F1851" t="inlineStr">
        <is>
          <t>PAC</t>
        </is>
      </c>
      <c r="G1851" s="4" t="n">
        <v>0</v>
      </c>
      <c r="H1851" s="4" t="n">
        <v>0</v>
      </c>
      <c r="I1851" s="4" t="n">
        <v>0</v>
      </c>
      <c r="J1851" s="4" t="str"/>
      <c r="K1851" s="4" t="str"/>
      <c r="L1851" s="3" t="n">
        <v>0</v>
      </c>
      <c r="M1851" s="3" t="n">
        <v>0</v>
      </c>
      <c r="N1851" s="3" t="n">
        <v>0</v>
      </c>
      <c r="O1851" s="4" t="str"/>
      <c r="P1851" s="4" t="str"/>
      <c r="Q1851" s="4" t="str"/>
      <c r="R1851" s="4" t="str"/>
      <c r="S1851" s="4" t="str"/>
      <c r="T1851" s="4" t="str"/>
      <c r="U1851" s="4" t="str"/>
      <c r="V1851" s="4" t="n">
        <v>1</v>
      </c>
    </row>
    <row r="1852">
      <c r="A1852" t="n">
        <v>234</v>
      </c>
      <c r="B1852" t="inlineStr">
        <is>
          <t>20600188616</t>
        </is>
      </c>
      <c r="C1852" t="inlineStr">
        <is>
          <t>CORPORACIÓN LA BODEGUILLA S.A.C.</t>
        </is>
      </c>
      <c r="D1852" s="6" t="n">
        <v>2020</v>
      </c>
      <c r="F1852" t="inlineStr">
        <is>
          <t>PAC</t>
        </is>
      </c>
      <c r="G1852" s="4" t="n">
        <v>0</v>
      </c>
      <c r="H1852" s="4" t="n">
        <v>0</v>
      </c>
      <c r="I1852" s="4" t="n">
        <v>0</v>
      </c>
      <c r="J1852" s="4" t="n">
        <v>0</v>
      </c>
      <c r="K1852" s="4" t="n">
        <v>0</v>
      </c>
      <c r="L1852" s="3" t="n">
        <v>0</v>
      </c>
      <c r="M1852" s="3" t="n">
        <v>0</v>
      </c>
      <c r="N1852" s="3" t="n">
        <v>0</v>
      </c>
      <c r="O1852" s="4" t="str"/>
      <c r="P1852" s="4" t="str"/>
      <c r="Q1852" s="4" t="str"/>
      <c r="R1852" s="4" t="str"/>
      <c r="S1852" s="4" t="str"/>
      <c r="T1852" s="4" t="str"/>
      <c r="U1852" s="4" t="str"/>
      <c r="V1852" s="4" t="n">
        <v>1</v>
      </c>
    </row>
    <row r="1853">
      <c r="A1853" t="n">
        <v>234</v>
      </c>
      <c r="B1853" t="inlineStr">
        <is>
          <t>20600188616</t>
        </is>
      </c>
      <c r="C1853" t="inlineStr">
        <is>
          <t>CORPORACIÓN LA BODEGUILLA S.A.C.</t>
        </is>
      </c>
      <c r="D1853" s="6" t="n">
        <v>2021</v>
      </c>
      <c r="F1853" t="inlineStr">
        <is>
          <t>PAC</t>
        </is>
      </c>
      <c r="G1853" s="4" t="n">
        <v>0</v>
      </c>
      <c r="H1853" s="4" t="n">
        <v>0</v>
      </c>
      <c r="I1853" s="4" t="n">
        <v>0</v>
      </c>
      <c r="J1853" s="4" t="n">
        <v>0</v>
      </c>
      <c r="K1853" s="4" t="n">
        <v>0</v>
      </c>
      <c r="L1853" s="3" t="n">
        <v>0</v>
      </c>
      <c r="M1853" s="3" t="n">
        <v>0</v>
      </c>
      <c r="N1853" s="3" t="n">
        <v>0</v>
      </c>
      <c r="O1853" s="4" t="str"/>
      <c r="P1853" s="4" t="str"/>
      <c r="Q1853" s="4" t="str"/>
      <c r="R1853" s="4" t="str"/>
      <c r="S1853" s="4" t="str"/>
      <c r="T1853" s="4" t="str"/>
      <c r="U1853" s="4" t="str"/>
      <c r="V1853" s="4" t="n">
        <v>1</v>
      </c>
    </row>
    <row r="1854">
      <c r="A1854" t="n">
        <v>234</v>
      </c>
      <c r="B1854" t="inlineStr">
        <is>
          <t>20600188616</t>
        </is>
      </c>
      <c r="C1854" t="inlineStr">
        <is>
          <t>CORPORACIÓN LA BODEGUILLA S.A.C.</t>
        </is>
      </c>
      <c r="D1854" s="6" t="n">
        <v>2022</v>
      </c>
      <c r="F1854" t="inlineStr">
        <is>
          <t>PAC</t>
        </is>
      </c>
      <c r="G1854" s="4" t="n">
        <v>0</v>
      </c>
      <c r="H1854" s="4" t="n">
        <v>0</v>
      </c>
      <c r="I1854" s="4" t="n">
        <v>0</v>
      </c>
      <c r="J1854" s="4" t="n">
        <v>0</v>
      </c>
      <c r="K1854" s="4" t="n">
        <v>0</v>
      </c>
      <c r="L1854" s="3" t="n">
        <v>0</v>
      </c>
      <c r="M1854" s="3" t="n">
        <v>0</v>
      </c>
      <c r="N1854" s="3" t="n">
        <v>0</v>
      </c>
      <c r="O1854" s="4" t="str"/>
      <c r="P1854" s="4" t="str"/>
      <c r="Q1854" s="4" t="str"/>
      <c r="R1854" s="4" t="str"/>
      <c r="S1854" s="4" t="str"/>
      <c r="T1854" s="4" t="str"/>
      <c r="U1854" s="4" t="str"/>
      <c r="V1854" s="4" t="n">
        <v>1</v>
      </c>
    </row>
    <row r="1855">
      <c r="A1855" t="n">
        <v>234</v>
      </c>
      <c r="B1855" t="inlineStr">
        <is>
          <t>20600188616</t>
        </is>
      </c>
      <c r="C1855" t="inlineStr">
        <is>
          <t>CORPORACIÓN LA BODEGUILLA S.A.C.</t>
        </is>
      </c>
      <c r="D1855" s="6" t="n">
        <v>2023</v>
      </c>
      <c r="F1855" t="inlineStr">
        <is>
          <t>PAC</t>
        </is>
      </c>
      <c r="G1855" s="4" t="n">
        <v>0</v>
      </c>
      <c r="H1855" s="4" t="n">
        <v>0</v>
      </c>
      <c r="I1855" s="4" t="n">
        <v>0</v>
      </c>
      <c r="J1855" s="4" t="n">
        <v>0</v>
      </c>
      <c r="K1855" s="4" t="n">
        <v>0</v>
      </c>
      <c r="L1855" s="3" t="n">
        <v>0</v>
      </c>
      <c r="M1855" s="3" t="n">
        <v>0</v>
      </c>
      <c r="N1855" s="3" t="n">
        <v>0</v>
      </c>
      <c r="O1855" s="4" t="n">
        <v>0</v>
      </c>
      <c r="P1855" s="4" t="n">
        <v>0</v>
      </c>
      <c r="Q1855" s="4" t="n">
        <v>0</v>
      </c>
      <c r="R1855" s="4" t="n">
        <v>0</v>
      </c>
      <c r="S1855" s="4" t="n">
        <v>0</v>
      </c>
      <c r="T1855" s="4" t="n">
        <v>0</v>
      </c>
      <c r="U1855" s="4" t="n">
        <v>0</v>
      </c>
      <c r="V1855" s="4" t="n">
        <v>1</v>
      </c>
    </row>
    <row r="1856">
      <c r="A1856" t="n">
        <v>234</v>
      </c>
      <c r="B1856" t="inlineStr">
        <is>
          <t>20600188616</t>
        </is>
      </c>
      <c r="C1856" t="inlineStr">
        <is>
          <t>CORPORACIÓN LA BODEGUILLA S.A.C.</t>
        </is>
      </c>
      <c r="D1856" s="6" t="n">
        <v>2024</v>
      </c>
      <c r="F1856" t="inlineStr">
        <is>
          <t>PAC</t>
        </is>
      </c>
      <c r="G1856" s="4" t="n">
        <v>0</v>
      </c>
      <c r="H1856" s="4" t="n">
        <v>0</v>
      </c>
      <c r="I1856" s="4" t="n">
        <v>0</v>
      </c>
      <c r="J1856" s="4" t="n">
        <v>0</v>
      </c>
      <c r="K1856" s="4" t="n">
        <v>0</v>
      </c>
      <c r="L1856" s="3" t="n">
        <v>0</v>
      </c>
      <c r="M1856" s="3" t="n">
        <v>0</v>
      </c>
      <c r="N1856" s="3" t="n">
        <v>0</v>
      </c>
      <c r="O1856" s="4" t="n">
        <v>0</v>
      </c>
      <c r="P1856" s="4" t="n">
        <v>0</v>
      </c>
      <c r="Q1856" s="4" t="str"/>
      <c r="R1856" s="4" t="n">
        <v>0</v>
      </c>
      <c r="S1856" s="4" t="n">
        <v>0</v>
      </c>
      <c r="T1856" s="4" t="n">
        <v>0</v>
      </c>
      <c r="U1856" s="4" t="n">
        <v>0</v>
      </c>
      <c r="V1856" s="4" t="n">
        <v>1</v>
      </c>
    </row>
    <row r="1857">
      <c r="A1857" t="n">
        <v>234</v>
      </c>
      <c r="B1857" t="inlineStr">
        <is>
          <t>20600188616</t>
        </is>
      </c>
      <c r="C1857" t="inlineStr">
        <is>
          <t>CORPORACIÓN LA BODEGUILLA S.A.C.</t>
        </is>
      </c>
      <c r="D1857" s="6" t="n">
        <v>2025</v>
      </c>
      <c r="F1857" t="inlineStr">
        <is>
          <t>PAC</t>
        </is>
      </c>
      <c r="G1857" s="4" t="n">
        <v>0</v>
      </c>
      <c r="H1857" s="4" t="n">
        <v>0</v>
      </c>
      <c r="I1857" s="4" t="n">
        <v>0</v>
      </c>
      <c r="J1857" s="4" t="n">
        <v>0</v>
      </c>
      <c r="K1857" s="4" t="n">
        <v>0</v>
      </c>
      <c r="L1857" s="3" t="n">
        <v>0</v>
      </c>
      <c r="M1857" s="3" t="n">
        <v>0</v>
      </c>
      <c r="N1857" s="3" t="n">
        <v>0</v>
      </c>
      <c r="O1857" s="4" t="n">
        <v>0</v>
      </c>
      <c r="P1857" s="4" t="n">
        <v>0</v>
      </c>
      <c r="Q1857" s="4" t="str"/>
      <c r="R1857" s="4" t="n">
        <v>0</v>
      </c>
      <c r="S1857" s="4" t="n">
        <v>0</v>
      </c>
      <c r="T1857" s="4" t="n">
        <v>0</v>
      </c>
      <c r="U1857" s="4" t="n">
        <v>0</v>
      </c>
      <c r="V1857" s="4" t="n">
        <v>1</v>
      </c>
    </row>
    <row r="1858">
      <c r="A1858" t="n">
        <v>235</v>
      </c>
      <c r="B1858" t="inlineStr">
        <is>
          <t>20600250397</t>
        </is>
      </c>
      <c r="C1858" t="inlineStr">
        <is>
          <t>ASOCIACION DE PRODUCTORES DE PALTA DE MOQUEGUA PARA EXPORTACION</t>
        </is>
      </c>
      <c r="D1858" s="6" t="n">
        <v>2018</v>
      </c>
      <c r="E1858" t="n">
        <v>1</v>
      </c>
      <c r="F1858" t="inlineStr">
        <is>
          <t>PAC</t>
        </is>
      </c>
      <c r="G1858" s="4" t="str"/>
      <c r="H1858" s="4" t="str"/>
      <c r="I1858" s="4" t="n">
        <v>65</v>
      </c>
      <c r="J1858" s="4" t="str"/>
      <c r="K1858" s="4" t="str"/>
      <c r="L1858" s="3" t="str"/>
      <c r="M1858" s="3" t="str"/>
      <c r="N1858" s="3" t="n">
        <v>0</v>
      </c>
      <c r="O1858" s="4" t="str"/>
      <c r="P1858" s="4" t="str"/>
      <c r="Q1858" s="4" t="str"/>
      <c r="R1858" s="4" t="str"/>
      <c r="S1858" s="4" t="str"/>
      <c r="T1858" s="4" t="str"/>
      <c r="U1858" s="4" t="str"/>
      <c r="V1858" s="4" t="n">
        <v>1</v>
      </c>
    </row>
    <row r="1859">
      <c r="A1859" t="n">
        <v>235</v>
      </c>
      <c r="B1859" t="inlineStr">
        <is>
          <t>20600250397</t>
        </is>
      </c>
      <c r="C1859" t="inlineStr">
        <is>
          <t>ASOCIACION DE PRODUCTORES DE PALTA DE MOQUEGUA PARA EXPORTACION</t>
        </is>
      </c>
      <c r="D1859" s="6" t="n">
        <v>2019</v>
      </c>
      <c r="E1859" t="n">
        <v>1</v>
      </c>
      <c r="F1859" t="inlineStr">
        <is>
          <t>PAC</t>
        </is>
      </c>
      <c r="G1859" s="4" t="n">
        <v>24</v>
      </c>
      <c r="H1859" s="4" t="n">
        <v>13</v>
      </c>
      <c r="I1859" s="4" t="n">
        <v>37</v>
      </c>
      <c r="J1859" s="4" t="str"/>
      <c r="K1859" s="4" t="str"/>
      <c r="L1859" s="3" t="n">
        <v>185266.61</v>
      </c>
      <c r="M1859" s="3" t="n">
        <v>0</v>
      </c>
      <c r="N1859" s="3" t="n">
        <v>185266.61</v>
      </c>
      <c r="O1859" s="4" t="str"/>
      <c r="P1859" s="4" t="str"/>
      <c r="Q1859" s="4" t="str"/>
      <c r="R1859" s="4" t="str"/>
      <c r="S1859" s="4" t="str"/>
      <c r="T1859" s="4" t="str"/>
      <c r="U1859" s="4" t="str"/>
      <c r="V1859" s="4" t="n">
        <v>1</v>
      </c>
    </row>
    <row r="1860">
      <c r="A1860" t="n">
        <v>235</v>
      </c>
      <c r="B1860" t="inlineStr">
        <is>
          <t>20600250397</t>
        </is>
      </c>
      <c r="C1860" t="inlineStr">
        <is>
          <t>ASOCIACION DE PRODUCTORES DE PALTA DE MOQUEGUA PARA EXPORTACION</t>
        </is>
      </c>
      <c r="D1860" s="6" t="n">
        <v>2020</v>
      </c>
      <c r="E1860" t="n">
        <v>1</v>
      </c>
      <c r="F1860" t="inlineStr">
        <is>
          <t>PAC</t>
        </is>
      </c>
      <c r="G1860" s="4" t="n">
        <v>24</v>
      </c>
      <c r="H1860" s="4" t="n">
        <v>13</v>
      </c>
      <c r="I1860" s="4" t="n">
        <v>37</v>
      </c>
      <c r="J1860" s="4" t="n">
        <v>0</v>
      </c>
      <c r="K1860" s="4" t="n">
        <v>1</v>
      </c>
      <c r="L1860" s="3" t="n">
        <v>146528</v>
      </c>
      <c r="M1860" s="3" t="n">
        <v>0</v>
      </c>
      <c r="N1860" s="3" t="n">
        <v>146528</v>
      </c>
      <c r="O1860" s="4" t="str"/>
      <c r="P1860" s="4" t="str"/>
      <c r="Q1860" s="4" t="str"/>
      <c r="R1860" s="4" t="str"/>
      <c r="S1860" s="4" t="str"/>
      <c r="T1860" s="4" t="str"/>
      <c r="U1860" s="4" t="str"/>
      <c r="V1860" s="4" t="n">
        <v>1</v>
      </c>
    </row>
    <row r="1861">
      <c r="A1861" t="n">
        <v>235</v>
      </c>
      <c r="B1861" t="inlineStr">
        <is>
          <t>20600250397</t>
        </is>
      </c>
      <c r="C1861" t="inlineStr">
        <is>
          <t>ASOCIACION DE PRODUCTORES DE PALTA DE MOQUEGUA PARA EXPORTACION</t>
        </is>
      </c>
      <c r="D1861" s="6" t="n">
        <v>2021</v>
      </c>
      <c r="F1861" t="inlineStr">
        <is>
          <t>PAC</t>
        </is>
      </c>
      <c r="G1861" s="4" t="n">
        <v>0</v>
      </c>
      <c r="H1861" s="4" t="n">
        <v>0</v>
      </c>
      <c r="I1861" s="4" t="n">
        <v>0</v>
      </c>
      <c r="J1861" s="4" t="n">
        <v>0</v>
      </c>
      <c r="K1861" s="4" t="n">
        <v>0</v>
      </c>
      <c r="L1861" s="3" t="n">
        <v>0</v>
      </c>
      <c r="M1861" s="3" t="n">
        <v>0</v>
      </c>
      <c r="N1861" s="3" t="n">
        <v>0</v>
      </c>
      <c r="O1861" s="4" t="str"/>
      <c r="P1861" s="4" t="str"/>
      <c r="Q1861" s="4" t="str"/>
      <c r="R1861" s="4" t="str"/>
      <c r="S1861" s="4" t="str"/>
      <c r="T1861" s="4" t="str"/>
      <c r="U1861" s="4" t="str"/>
      <c r="V1861" s="4" t="n">
        <v>1</v>
      </c>
    </row>
    <row r="1862">
      <c r="A1862" t="n">
        <v>235</v>
      </c>
      <c r="B1862" t="inlineStr">
        <is>
          <t>20600250397</t>
        </is>
      </c>
      <c r="C1862" t="inlineStr">
        <is>
          <t>ASOCIACION DE PRODUCTORES DE PALTA DE MOQUEGUA PARA EXPORTACION</t>
        </is>
      </c>
      <c r="D1862" s="6" t="n">
        <v>2022</v>
      </c>
      <c r="F1862" t="inlineStr">
        <is>
          <t>PAC</t>
        </is>
      </c>
      <c r="G1862" s="4" t="n">
        <v>0</v>
      </c>
      <c r="H1862" s="4" t="n">
        <v>0</v>
      </c>
      <c r="I1862" s="4" t="n">
        <v>0</v>
      </c>
      <c r="J1862" s="4" t="n">
        <v>0</v>
      </c>
      <c r="K1862" s="4" t="n">
        <v>0</v>
      </c>
      <c r="L1862" s="3" t="n">
        <v>0</v>
      </c>
      <c r="M1862" s="3" t="n">
        <v>0</v>
      </c>
      <c r="N1862" s="3" t="n">
        <v>0</v>
      </c>
      <c r="O1862" s="4" t="str"/>
      <c r="P1862" s="4" t="str"/>
      <c r="Q1862" s="4" t="str"/>
      <c r="R1862" s="4" t="str"/>
      <c r="S1862" s="4" t="str"/>
      <c r="T1862" s="4" t="str"/>
      <c r="U1862" s="4" t="str"/>
      <c r="V1862" s="4" t="n">
        <v>1</v>
      </c>
    </row>
    <row r="1863">
      <c r="A1863" t="n">
        <v>235</v>
      </c>
      <c r="B1863" t="inlineStr">
        <is>
          <t>20600250397</t>
        </is>
      </c>
      <c r="C1863" t="inlineStr">
        <is>
          <t>ASOCIACION DE PRODUCTORES DE PALTA DE MOQUEGUA PARA EXPORTACION</t>
        </is>
      </c>
      <c r="D1863" s="6" t="n">
        <v>2023</v>
      </c>
      <c r="F1863" t="inlineStr">
        <is>
          <t>PAC</t>
        </is>
      </c>
      <c r="G1863" s="4" t="n">
        <v>0</v>
      </c>
      <c r="H1863" s="4" t="n">
        <v>0</v>
      </c>
      <c r="I1863" s="4" t="n">
        <v>0</v>
      </c>
      <c r="J1863" s="4" t="n">
        <v>0</v>
      </c>
      <c r="K1863" s="4" t="n">
        <v>0</v>
      </c>
      <c r="L1863" s="3" t="n">
        <v>0</v>
      </c>
      <c r="M1863" s="3" t="n">
        <v>0</v>
      </c>
      <c r="N1863" s="3" t="n">
        <v>0</v>
      </c>
      <c r="O1863" s="4" t="n">
        <v>0</v>
      </c>
      <c r="P1863" s="4" t="n">
        <v>0</v>
      </c>
      <c r="Q1863" s="4" t="n">
        <v>0</v>
      </c>
      <c r="R1863" s="4" t="n">
        <v>0</v>
      </c>
      <c r="S1863" s="4" t="n">
        <v>0</v>
      </c>
      <c r="T1863" s="4" t="n">
        <v>0</v>
      </c>
      <c r="U1863" s="4" t="n">
        <v>0</v>
      </c>
      <c r="V1863" s="4" t="n">
        <v>1</v>
      </c>
    </row>
    <row r="1864">
      <c r="A1864" t="n">
        <v>235</v>
      </c>
      <c r="B1864" t="inlineStr">
        <is>
          <t>20600250397</t>
        </is>
      </c>
      <c r="C1864" t="inlineStr">
        <is>
          <t>ASOCIACION DE PRODUCTORES DE PALTA DE MOQUEGUA PARA EXPORTACION</t>
        </is>
      </c>
      <c r="D1864" s="6" t="n">
        <v>2024</v>
      </c>
      <c r="F1864" t="inlineStr">
        <is>
          <t>PAC</t>
        </is>
      </c>
      <c r="G1864" s="4" t="n">
        <v>0</v>
      </c>
      <c r="H1864" s="4" t="n">
        <v>0</v>
      </c>
      <c r="I1864" s="4" t="n">
        <v>0</v>
      </c>
      <c r="J1864" s="4" t="n">
        <v>0</v>
      </c>
      <c r="K1864" s="4" t="n">
        <v>0</v>
      </c>
      <c r="L1864" s="3" t="n">
        <v>0</v>
      </c>
      <c r="M1864" s="3" t="n">
        <v>0</v>
      </c>
      <c r="N1864" s="3" t="n">
        <v>0</v>
      </c>
      <c r="O1864" s="4" t="n">
        <v>0</v>
      </c>
      <c r="P1864" s="4" t="n">
        <v>0</v>
      </c>
      <c r="Q1864" s="4" t="str"/>
      <c r="R1864" s="4" t="n">
        <v>0</v>
      </c>
      <c r="S1864" s="4" t="n">
        <v>0</v>
      </c>
      <c r="T1864" s="4" t="n">
        <v>0</v>
      </c>
      <c r="U1864" s="4" t="n">
        <v>0</v>
      </c>
      <c r="V1864" s="4" t="n">
        <v>1</v>
      </c>
    </row>
    <row r="1865">
      <c r="A1865" t="n">
        <v>235</v>
      </c>
      <c r="B1865" t="inlineStr">
        <is>
          <t>20600250397</t>
        </is>
      </c>
      <c r="C1865" t="inlineStr">
        <is>
          <t>ASOCIACION DE PRODUCTORES DE PALTA DE MOQUEGUA PARA EXPORTACION</t>
        </is>
      </c>
      <c r="D1865" s="6" t="n">
        <v>2025</v>
      </c>
      <c r="F1865" t="inlineStr">
        <is>
          <t>PAC</t>
        </is>
      </c>
      <c r="G1865" s="4" t="n">
        <v>0</v>
      </c>
      <c r="H1865" s="4" t="n">
        <v>0</v>
      </c>
      <c r="I1865" s="4" t="n">
        <v>0</v>
      </c>
      <c r="J1865" s="4" t="n">
        <v>0</v>
      </c>
      <c r="K1865" s="4" t="n">
        <v>0</v>
      </c>
      <c r="L1865" s="3" t="n">
        <v>0</v>
      </c>
      <c r="M1865" s="3" t="n">
        <v>0</v>
      </c>
      <c r="N1865" s="3" t="n">
        <v>0</v>
      </c>
      <c r="O1865" s="4" t="n">
        <v>0</v>
      </c>
      <c r="P1865" s="4" t="n">
        <v>0</v>
      </c>
      <c r="Q1865" s="4" t="str"/>
      <c r="R1865" s="4" t="n">
        <v>0</v>
      </c>
      <c r="S1865" s="4" t="n">
        <v>0</v>
      </c>
      <c r="T1865" s="4" t="n">
        <v>0</v>
      </c>
      <c r="U1865" s="4" t="n">
        <v>0</v>
      </c>
      <c r="V1865" s="4" t="n">
        <v>1</v>
      </c>
    </row>
    <row r="1866">
      <c r="A1866" t="n">
        <v>236</v>
      </c>
      <c r="B1866" t="inlineStr">
        <is>
          <t>20532737932</t>
        </is>
      </c>
      <c r="C1866" t="inlineStr">
        <is>
          <t>COMUNIDAD CAMPESINA DE ARUNTAYA</t>
        </is>
      </c>
      <c r="D1866" s="6" t="n">
        <v>2018</v>
      </c>
      <c r="E1866" t="n">
        <v>1</v>
      </c>
      <c r="F1866" t="inlineStr">
        <is>
          <t>PAC</t>
        </is>
      </c>
      <c r="G1866" s="4" t="str"/>
      <c r="H1866" s="4" t="str"/>
      <c r="I1866" s="4" t="n">
        <v>59</v>
      </c>
      <c r="J1866" s="4" t="str"/>
      <c r="K1866" s="4" t="str"/>
      <c r="L1866" s="3" t="str"/>
      <c r="M1866" s="3" t="str"/>
      <c r="N1866" s="3" t="n">
        <v>0</v>
      </c>
      <c r="O1866" s="4" t="str"/>
      <c r="P1866" s="4" t="str"/>
      <c r="Q1866" s="4" t="str"/>
      <c r="R1866" s="4" t="str"/>
      <c r="S1866" s="4" t="str"/>
      <c r="T1866" s="4" t="str"/>
      <c r="U1866" s="4" t="str"/>
      <c r="V1866" s="4" t="n">
        <v>1</v>
      </c>
    </row>
    <row r="1867">
      <c r="A1867" t="n">
        <v>236</v>
      </c>
      <c r="B1867" t="inlineStr">
        <is>
          <t>20532737932</t>
        </is>
      </c>
      <c r="C1867" t="inlineStr">
        <is>
          <t>COMUNIDAD CAMPESINA DE ARUNTAYA</t>
        </is>
      </c>
      <c r="D1867" s="6" t="n">
        <v>2019</v>
      </c>
      <c r="E1867" t="n">
        <v>1</v>
      </c>
      <c r="F1867" t="inlineStr">
        <is>
          <t>PAC</t>
        </is>
      </c>
      <c r="G1867" s="4" t="n">
        <v>47</v>
      </c>
      <c r="H1867" s="4" t="n">
        <v>47</v>
      </c>
      <c r="I1867" s="4" t="n">
        <v>94</v>
      </c>
      <c r="J1867" s="4" t="str"/>
      <c r="K1867" s="4" t="str"/>
      <c r="L1867" s="3" t="n">
        <v>0</v>
      </c>
      <c r="M1867" s="3" t="n">
        <v>0</v>
      </c>
      <c r="N1867" s="3" t="n">
        <v>0</v>
      </c>
      <c r="O1867" s="4" t="str"/>
      <c r="P1867" s="4" t="str"/>
      <c r="Q1867" s="4" t="str"/>
      <c r="R1867" s="4" t="str"/>
      <c r="S1867" s="4" t="str"/>
      <c r="T1867" s="4" t="str"/>
      <c r="U1867" s="4" t="str"/>
      <c r="V1867" s="4" t="n">
        <v>1</v>
      </c>
    </row>
    <row r="1868">
      <c r="A1868" t="n">
        <v>236</v>
      </c>
      <c r="B1868" t="inlineStr">
        <is>
          <t>20532737932</t>
        </is>
      </c>
      <c r="C1868" t="inlineStr">
        <is>
          <t>COMUNIDAD CAMPESINA DE ARUNTAYA</t>
        </is>
      </c>
      <c r="D1868" s="6" t="n">
        <v>2020</v>
      </c>
      <c r="E1868" t="n">
        <v>1</v>
      </c>
      <c r="F1868" t="inlineStr">
        <is>
          <t>PAC</t>
        </is>
      </c>
      <c r="G1868" s="4" t="n">
        <v>44</v>
      </c>
      <c r="H1868" s="4" t="n">
        <v>47</v>
      </c>
      <c r="I1868" s="4" t="n">
        <v>91</v>
      </c>
      <c r="J1868" s="4" t="n">
        <v>0</v>
      </c>
      <c r="K1868" s="4" t="n">
        <v>0</v>
      </c>
      <c r="L1868" s="3" t="n">
        <v>0</v>
      </c>
      <c r="M1868" s="3" t="n">
        <v>0</v>
      </c>
      <c r="N1868" s="3" t="n">
        <v>0</v>
      </c>
      <c r="O1868" s="4" t="str"/>
      <c r="P1868" s="4" t="str"/>
      <c r="Q1868" s="4" t="str"/>
      <c r="R1868" s="4" t="str"/>
      <c r="S1868" s="4" t="str"/>
      <c r="T1868" s="4" t="str"/>
      <c r="U1868" s="4" t="str"/>
      <c r="V1868" s="4" t="n">
        <v>1</v>
      </c>
    </row>
    <row r="1869">
      <c r="A1869" t="n">
        <v>236</v>
      </c>
      <c r="B1869" t="inlineStr">
        <is>
          <t>20532737932</t>
        </is>
      </c>
      <c r="C1869" t="inlineStr">
        <is>
          <t>COMUNIDAD CAMPESINA DE ARUNTAYA</t>
        </is>
      </c>
      <c r="D1869" s="6" t="n">
        <v>2021</v>
      </c>
      <c r="E1869" t="n">
        <v>1</v>
      </c>
      <c r="F1869" t="inlineStr">
        <is>
          <t>PAC</t>
        </is>
      </c>
      <c r="G1869" s="4" t="n">
        <v>37</v>
      </c>
      <c r="H1869" s="4" t="n">
        <v>31</v>
      </c>
      <c r="I1869" s="4" t="n">
        <v>68</v>
      </c>
      <c r="J1869" s="4" t="n">
        <v>30</v>
      </c>
      <c r="K1869" s="4" t="n">
        <v>5</v>
      </c>
      <c r="L1869" s="3" t="n">
        <v>64921.02</v>
      </c>
      <c r="M1869" s="3" t="n">
        <v>0</v>
      </c>
      <c r="N1869" s="3" t="n">
        <v>64921.02</v>
      </c>
      <c r="O1869" s="4" t="str"/>
      <c r="P1869" s="4" t="str"/>
      <c r="Q1869" s="4" t="str"/>
      <c r="R1869" s="4" t="str"/>
      <c r="S1869" s="4" t="str"/>
      <c r="T1869" s="4" t="str"/>
      <c r="U1869" s="4" t="str"/>
      <c r="V1869" s="4" t="n">
        <v>1</v>
      </c>
    </row>
    <row r="1870">
      <c r="A1870" t="n">
        <v>236</v>
      </c>
      <c r="B1870" t="inlineStr">
        <is>
          <t>20532737932</t>
        </is>
      </c>
      <c r="C1870" t="inlineStr">
        <is>
          <t>COMUNIDAD CAMPESINA DE ARUNTAYA</t>
        </is>
      </c>
      <c r="D1870" s="6" t="n">
        <v>2022</v>
      </c>
      <c r="F1870" t="inlineStr">
        <is>
          <t>PAC</t>
        </is>
      </c>
      <c r="G1870" s="4" t="n">
        <v>0</v>
      </c>
      <c r="H1870" s="4" t="n">
        <v>0</v>
      </c>
      <c r="I1870" s="4" t="n">
        <v>0</v>
      </c>
      <c r="J1870" s="4" t="n">
        <v>3</v>
      </c>
      <c r="K1870" s="4" t="n">
        <v>1</v>
      </c>
      <c r="L1870" s="3" t="n">
        <v>0</v>
      </c>
      <c r="M1870" s="3" t="n">
        <v>0</v>
      </c>
      <c r="N1870" s="3" t="n">
        <v>0</v>
      </c>
      <c r="O1870" s="4" t="str"/>
      <c r="P1870" s="4" t="str"/>
      <c r="Q1870" s="4" t="str"/>
      <c r="R1870" s="4" t="str"/>
      <c r="S1870" s="4" t="str"/>
      <c r="T1870" s="4" t="str"/>
      <c r="U1870" s="4" t="str"/>
      <c r="V1870" s="4" t="n">
        <v>1</v>
      </c>
    </row>
    <row r="1871">
      <c r="A1871" t="n">
        <v>236</v>
      </c>
      <c r="B1871" t="inlineStr">
        <is>
          <t>20532737932</t>
        </is>
      </c>
      <c r="C1871" t="inlineStr">
        <is>
          <t>COMUNIDAD CAMPESINA DE ARUNTAYA</t>
        </is>
      </c>
      <c r="D1871" s="6" t="n">
        <v>2023</v>
      </c>
      <c r="E1871" t="n">
        <v>1</v>
      </c>
      <c r="F1871" t="inlineStr">
        <is>
          <t>PAC</t>
        </is>
      </c>
      <c r="G1871" s="4" t="n">
        <v>40</v>
      </c>
      <c r="H1871" s="4" t="n">
        <v>26</v>
      </c>
      <c r="I1871" s="4" t="n">
        <v>66</v>
      </c>
      <c r="J1871" s="4" t="n">
        <v>1</v>
      </c>
      <c r="K1871" s="4" t="n">
        <v>0</v>
      </c>
      <c r="L1871" s="3" t="n">
        <v>47831.2</v>
      </c>
      <c r="M1871" s="3" t="n">
        <v>0</v>
      </c>
      <c r="N1871" s="3" t="n">
        <v>47831.2</v>
      </c>
      <c r="O1871" s="4" t="n">
        <v>0</v>
      </c>
      <c r="P1871" s="4" t="n">
        <v>47831.2</v>
      </c>
      <c r="Q1871" s="4" t="n">
        <v>0</v>
      </c>
      <c r="R1871" s="4" t="n">
        <v>0</v>
      </c>
      <c r="S1871" s="4" t="n">
        <v>0</v>
      </c>
      <c r="T1871" s="4" t="n">
        <v>0</v>
      </c>
      <c r="U1871" s="4" t="n">
        <v>47831.2</v>
      </c>
      <c r="V1871" s="4" t="n">
        <v>1</v>
      </c>
    </row>
    <row r="1872">
      <c r="A1872" t="n">
        <v>236</v>
      </c>
      <c r="B1872" t="inlineStr">
        <is>
          <t>20532737932</t>
        </is>
      </c>
      <c r="C1872" t="inlineStr">
        <is>
          <t>COMUNIDAD CAMPESINA DE ARUNTAYA</t>
        </is>
      </c>
      <c r="D1872" s="6" t="n">
        <v>2024</v>
      </c>
      <c r="F1872" t="inlineStr">
        <is>
          <t>PAC</t>
        </is>
      </c>
      <c r="G1872" s="4" t="n">
        <v>0</v>
      </c>
      <c r="H1872" s="4" t="n">
        <v>0</v>
      </c>
      <c r="I1872" s="4" t="n">
        <v>0</v>
      </c>
      <c r="J1872" s="4" t="n">
        <v>0</v>
      </c>
      <c r="K1872" s="4" t="n">
        <v>0</v>
      </c>
      <c r="L1872" s="3" t="n">
        <v>0</v>
      </c>
      <c r="M1872" s="3" t="n">
        <v>0</v>
      </c>
      <c r="N1872" s="3" t="n">
        <v>0</v>
      </c>
      <c r="O1872" s="4" t="n">
        <v>0</v>
      </c>
      <c r="P1872" s="4" t="n">
        <v>0</v>
      </c>
      <c r="Q1872" s="4" t="str"/>
      <c r="R1872" s="4" t="n">
        <v>0</v>
      </c>
      <c r="S1872" s="4" t="n">
        <v>0</v>
      </c>
      <c r="T1872" s="4" t="n">
        <v>0</v>
      </c>
      <c r="U1872" s="4" t="n">
        <v>0</v>
      </c>
      <c r="V1872" s="4" t="n">
        <v>1</v>
      </c>
    </row>
    <row r="1873">
      <c r="A1873" t="n">
        <v>236</v>
      </c>
      <c r="B1873" t="inlineStr">
        <is>
          <t>20532737932</t>
        </is>
      </c>
      <c r="C1873" t="inlineStr">
        <is>
          <t>COMUNIDAD CAMPESINA DE ARUNTAYA</t>
        </is>
      </c>
      <c r="D1873" s="6" t="n">
        <v>2025</v>
      </c>
      <c r="E1873" t="n">
        <v>1</v>
      </c>
      <c r="F1873" t="inlineStr">
        <is>
          <t>PAC</t>
        </is>
      </c>
      <c r="G1873" s="4" t="n">
        <v>0</v>
      </c>
      <c r="H1873" s="4" t="n">
        <v>0</v>
      </c>
      <c r="I1873" s="4" t="n">
        <v>0</v>
      </c>
      <c r="J1873" s="4" t="n">
        <v>0</v>
      </c>
      <c r="K1873" s="4" t="n">
        <v>0</v>
      </c>
      <c r="L1873" s="3" t="n">
        <v>58855.2</v>
      </c>
      <c r="M1873" s="3" t="n">
        <v>0</v>
      </c>
      <c r="N1873" s="3" t="n">
        <v>58855.2</v>
      </c>
      <c r="O1873" s="4" t="n">
        <v>0</v>
      </c>
      <c r="P1873" s="4" t="n">
        <v>58855.2</v>
      </c>
      <c r="Q1873" s="4" t="str"/>
      <c r="R1873" s="4" t="n">
        <v>0</v>
      </c>
      <c r="S1873" s="4" t="n">
        <v>0</v>
      </c>
      <c r="T1873" s="4" t="n">
        <v>0</v>
      </c>
      <c r="U1873" s="4" t="n">
        <v>58855.2</v>
      </c>
      <c r="V1873" s="4" t="n">
        <v>1</v>
      </c>
    </row>
    <row r="1874">
      <c r="A1874" t="n">
        <v>237</v>
      </c>
      <c r="B1874" t="inlineStr">
        <is>
          <t>20532561397</t>
        </is>
      </c>
      <c r="C1874" t="inlineStr">
        <is>
          <t>COMUNIDAD CAMPESINA SAN LORENZO DE CHOJATA</t>
        </is>
      </c>
      <c r="D1874" s="6" t="n">
        <v>2018</v>
      </c>
      <c r="F1874" t="inlineStr">
        <is>
          <t>PAC</t>
        </is>
      </c>
      <c r="G1874" s="4" t="str"/>
      <c r="H1874" s="4" t="str"/>
      <c r="I1874" s="4" t="n">
        <v>0</v>
      </c>
      <c r="J1874" s="4" t="str"/>
      <c r="K1874" s="4" t="str"/>
      <c r="L1874" s="3" t="str"/>
      <c r="M1874" s="3" t="str"/>
      <c r="N1874" s="3" t="n">
        <v>0</v>
      </c>
      <c r="O1874" s="4" t="str"/>
      <c r="P1874" s="4" t="str"/>
      <c r="Q1874" s="4" t="str"/>
      <c r="R1874" s="4" t="str"/>
      <c r="S1874" s="4" t="str"/>
      <c r="T1874" s="4" t="str"/>
      <c r="U1874" s="4" t="str"/>
      <c r="V1874" s="4" t="n">
        <v>1</v>
      </c>
    </row>
    <row r="1875">
      <c r="A1875" t="n">
        <v>237</v>
      </c>
      <c r="B1875" t="inlineStr">
        <is>
          <t>20532561397</t>
        </is>
      </c>
      <c r="C1875" t="inlineStr">
        <is>
          <t>COMUNIDAD CAMPESINA SAN LORENZO DE CHOJATA</t>
        </is>
      </c>
      <c r="D1875" s="6" t="n">
        <v>2019</v>
      </c>
      <c r="E1875" t="n">
        <v>1</v>
      </c>
      <c r="F1875" t="inlineStr">
        <is>
          <t>PAC</t>
        </is>
      </c>
      <c r="G1875" s="4" t="n">
        <v>43</v>
      </c>
      <c r="H1875" s="4" t="n">
        <v>7</v>
      </c>
      <c r="I1875" s="4" t="n">
        <v>50</v>
      </c>
      <c r="J1875" s="4" t="str"/>
      <c r="K1875" s="4" t="str"/>
      <c r="L1875" s="3" t="n">
        <v>0</v>
      </c>
      <c r="M1875" s="3" t="n">
        <v>0</v>
      </c>
      <c r="N1875" s="3" t="n">
        <v>0</v>
      </c>
      <c r="O1875" s="4" t="str"/>
      <c r="P1875" s="4" t="str"/>
      <c r="Q1875" s="4" t="str"/>
      <c r="R1875" s="4" t="str"/>
      <c r="S1875" s="4" t="str"/>
      <c r="T1875" s="4" t="str"/>
      <c r="U1875" s="4" t="str"/>
      <c r="V1875" s="4" t="n">
        <v>1</v>
      </c>
    </row>
    <row r="1876">
      <c r="A1876" t="n">
        <v>237</v>
      </c>
      <c r="B1876" t="inlineStr">
        <is>
          <t>20532561397</t>
        </is>
      </c>
      <c r="C1876" t="inlineStr">
        <is>
          <t>COMUNIDAD CAMPESINA SAN LORENZO DE CHOJATA</t>
        </is>
      </c>
      <c r="D1876" s="6" t="n">
        <v>2020</v>
      </c>
      <c r="E1876" t="n">
        <v>1</v>
      </c>
      <c r="F1876" t="inlineStr">
        <is>
          <t>PAC</t>
        </is>
      </c>
      <c r="G1876" s="4" t="n">
        <v>40</v>
      </c>
      <c r="H1876" s="4" t="n">
        <v>9</v>
      </c>
      <c r="I1876" s="4" t="n">
        <v>49</v>
      </c>
      <c r="J1876" s="4" t="n">
        <v>0</v>
      </c>
      <c r="K1876" s="4" t="n">
        <v>0</v>
      </c>
      <c r="L1876" s="3" t="n">
        <v>0</v>
      </c>
      <c r="M1876" s="3" t="n">
        <v>0</v>
      </c>
      <c r="N1876" s="3" t="n">
        <v>0</v>
      </c>
      <c r="O1876" s="4" t="str"/>
      <c r="P1876" s="4" t="str"/>
      <c r="Q1876" s="4" t="str"/>
      <c r="R1876" s="4" t="str"/>
      <c r="S1876" s="4" t="str"/>
      <c r="T1876" s="4" t="str"/>
      <c r="U1876" s="4" t="str"/>
      <c r="V1876" s="4" t="n">
        <v>1</v>
      </c>
    </row>
    <row r="1877">
      <c r="A1877" t="n">
        <v>237</v>
      </c>
      <c r="B1877" t="inlineStr">
        <is>
          <t>20532561397</t>
        </is>
      </c>
      <c r="C1877" t="inlineStr">
        <is>
          <t>COMUNIDAD CAMPESINA SAN LORENZO DE CHOJATA</t>
        </is>
      </c>
      <c r="D1877" s="6" t="n">
        <v>2021</v>
      </c>
      <c r="F1877" t="inlineStr">
        <is>
          <t>PAC</t>
        </is>
      </c>
      <c r="G1877" s="4" t="n">
        <v>0</v>
      </c>
      <c r="H1877" s="4" t="n">
        <v>0</v>
      </c>
      <c r="I1877" s="4" t="n">
        <v>0</v>
      </c>
      <c r="J1877" s="4" t="n">
        <v>0</v>
      </c>
      <c r="K1877" s="4" t="n">
        <v>0</v>
      </c>
      <c r="L1877" s="3" t="n">
        <v>0</v>
      </c>
      <c r="M1877" s="3" t="n">
        <v>0</v>
      </c>
      <c r="N1877" s="3" t="n">
        <v>0</v>
      </c>
      <c r="O1877" s="4" t="str"/>
      <c r="P1877" s="4" t="str"/>
      <c r="Q1877" s="4" t="str"/>
      <c r="R1877" s="4" t="str"/>
      <c r="S1877" s="4" t="str"/>
      <c r="T1877" s="4" t="str"/>
      <c r="U1877" s="4" t="str"/>
      <c r="V1877" s="4" t="n">
        <v>1</v>
      </c>
    </row>
    <row r="1878">
      <c r="A1878" t="n">
        <v>237</v>
      </c>
      <c r="B1878" t="inlineStr">
        <is>
          <t>20532561397</t>
        </is>
      </c>
      <c r="C1878" t="inlineStr">
        <is>
          <t>COMUNIDAD CAMPESINA SAN LORENZO DE CHOJATA</t>
        </is>
      </c>
      <c r="D1878" s="6" t="n">
        <v>2022</v>
      </c>
      <c r="F1878" t="inlineStr">
        <is>
          <t>PAC</t>
        </is>
      </c>
      <c r="G1878" s="4" t="n">
        <v>0</v>
      </c>
      <c r="H1878" s="4" t="n">
        <v>0</v>
      </c>
      <c r="I1878" s="4" t="n">
        <v>0</v>
      </c>
      <c r="J1878" s="4" t="n">
        <v>0</v>
      </c>
      <c r="K1878" s="4" t="n">
        <v>0</v>
      </c>
      <c r="L1878" s="3" t="n">
        <v>0</v>
      </c>
      <c r="M1878" s="3" t="n">
        <v>0</v>
      </c>
      <c r="N1878" s="3" t="n">
        <v>0</v>
      </c>
      <c r="O1878" s="4" t="str"/>
      <c r="P1878" s="4" t="str"/>
      <c r="Q1878" s="4" t="str"/>
      <c r="R1878" s="4" t="str"/>
      <c r="S1878" s="4" t="str"/>
      <c r="T1878" s="4" t="str"/>
      <c r="U1878" s="4" t="str"/>
      <c r="V1878" s="4" t="n">
        <v>1</v>
      </c>
    </row>
    <row r="1879">
      <c r="A1879" t="n">
        <v>237</v>
      </c>
      <c r="B1879" t="inlineStr">
        <is>
          <t>20532561397</t>
        </is>
      </c>
      <c r="C1879" t="inlineStr">
        <is>
          <t>COMUNIDAD CAMPESINA SAN LORENZO DE CHOJATA</t>
        </is>
      </c>
      <c r="D1879" s="6" t="n">
        <v>2023</v>
      </c>
      <c r="F1879" t="inlineStr">
        <is>
          <t>PAC</t>
        </is>
      </c>
      <c r="G1879" s="4" t="n">
        <v>0</v>
      </c>
      <c r="H1879" s="4" t="n">
        <v>0</v>
      </c>
      <c r="I1879" s="4" t="n">
        <v>0</v>
      </c>
      <c r="J1879" s="4" t="n">
        <v>0</v>
      </c>
      <c r="K1879" s="4" t="n">
        <v>0</v>
      </c>
      <c r="L1879" s="3" t="n">
        <v>0</v>
      </c>
      <c r="M1879" s="3" t="n">
        <v>0</v>
      </c>
      <c r="N1879" s="3" t="n">
        <v>0</v>
      </c>
      <c r="O1879" s="4" t="n">
        <v>0</v>
      </c>
      <c r="P1879" s="4" t="n">
        <v>0</v>
      </c>
      <c r="Q1879" s="4" t="n">
        <v>0</v>
      </c>
      <c r="R1879" s="4" t="n">
        <v>0</v>
      </c>
      <c r="S1879" s="4" t="n">
        <v>0</v>
      </c>
      <c r="T1879" s="4" t="n">
        <v>0</v>
      </c>
      <c r="U1879" s="4" t="n">
        <v>0</v>
      </c>
      <c r="V1879" s="4" t="n">
        <v>1</v>
      </c>
    </row>
    <row r="1880">
      <c r="A1880" t="n">
        <v>237</v>
      </c>
      <c r="B1880" t="inlineStr">
        <is>
          <t>20532561397</t>
        </is>
      </c>
      <c r="C1880" t="inlineStr">
        <is>
          <t>COMUNIDAD CAMPESINA SAN LORENZO DE CHOJATA</t>
        </is>
      </c>
      <c r="D1880" s="6" t="n">
        <v>2024</v>
      </c>
      <c r="F1880" t="inlineStr">
        <is>
          <t>PAC</t>
        </is>
      </c>
      <c r="G1880" s="4" t="n">
        <v>0</v>
      </c>
      <c r="H1880" s="4" t="n">
        <v>0</v>
      </c>
      <c r="I1880" s="4" t="n">
        <v>0</v>
      </c>
      <c r="J1880" s="4" t="n">
        <v>0</v>
      </c>
      <c r="K1880" s="4" t="n">
        <v>0</v>
      </c>
      <c r="L1880" s="3" t="n">
        <v>0</v>
      </c>
      <c r="M1880" s="3" t="n">
        <v>0</v>
      </c>
      <c r="N1880" s="3" t="n">
        <v>0</v>
      </c>
      <c r="O1880" s="4" t="n">
        <v>0</v>
      </c>
      <c r="P1880" s="4" t="n">
        <v>0</v>
      </c>
      <c r="Q1880" s="4" t="str"/>
      <c r="R1880" s="4" t="n">
        <v>0</v>
      </c>
      <c r="S1880" s="4" t="n">
        <v>0</v>
      </c>
      <c r="T1880" s="4" t="n">
        <v>0</v>
      </c>
      <c r="U1880" s="4" t="n">
        <v>0</v>
      </c>
      <c r="V1880" s="4" t="n">
        <v>1</v>
      </c>
    </row>
    <row r="1881">
      <c r="A1881" t="n">
        <v>237</v>
      </c>
      <c r="B1881" t="inlineStr">
        <is>
          <t>20532561397</t>
        </is>
      </c>
      <c r="C1881" t="inlineStr">
        <is>
          <t>COMUNIDAD CAMPESINA SAN LORENZO DE CHOJATA</t>
        </is>
      </c>
      <c r="D1881" s="6" t="n">
        <v>2025</v>
      </c>
      <c r="F1881" t="inlineStr">
        <is>
          <t>PAC</t>
        </is>
      </c>
      <c r="G1881" s="4" t="n">
        <v>0</v>
      </c>
      <c r="H1881" s="4" t="n">
        <v>0</v>
      </c>
      <c r="I1881" s="4" t="n">
        <v>0</v>
      </c>
      <c r="J1881" s="4" t="n">
        <v>0</v>
      </c>
      <c r="K1881" s="4" t="n">
        <v>0</v>
      </c>
      <c r="L1881" s="3" t="n">
        <v>0</v>
      </c>
      <c r="M1881" s="3" t="n">
        <v>0</v>
      </c>
      <c r="N1881" s="3" t="n">
        <v>0</v>
      </c>
      <c r="O1881" s="4" t="n">
        <v>0</v>
      </c>
      <c r="P1881" s="4" t="n">
        <v>0</v>
      </c>
      <c r="Q1881" s="4" t="str"/>
      <c r="R1881" s="4" t="n">
        <v>0</v>
      </c>
      <c r="S1881" s="4" t="n">
        <v>0</v>
      </c>
      <c r="T1881" s="4" t="n">
        <v>0</v>
      </c>
      <c r="U1881" s="4" t="n">
        <v>0</v>
      </c>
      <c r="V1881" s="4" t="n">
        <v>1</v>
      </c>
    </row>
    <row r="1882">
      <c r="A1882" t="n">
        <v>238</v>
      </c>
      <c r="B1882" t="inlineStr">
        <is>
          <t>20539644603</t>
        </is>
      </c>
      <c r="C1882" t="inlineStr">
        <is>
          <t>ASOCIACIÓN DE PRODUCTORES PARA LA AGROEXPORTACIÓN DE PUQUINA</t>
        </is>
      </c>
      <c r="D1882" s="6" t="n">
        <v>2018</v>
      </c>
      <c r="F1882" t="inlineStr">
        <is>
          <t>PAC</t>
        </is>
      </c>
      <c r="G1882" s="4" t="str"/>
      <c r="H1882" s="4" t="str"/>
      <c r="I1882" s="4" t="n">
        <v>0</v>
      </c>
      <c r="J1882" s="4" t="str"/>
      <c r="K1882" s="4" t="str"/>
      <c r="L1882" s="3" t="str"/>
      <c r="M1882" s="3" t="str"/>
      <c r="N1882" s="3" t="n">
        <v>0</v>
      </c>
      <c r="O1882" s="4" t="str"/>
      <c r="P1882" s="4" t="str"/>
      <c r="Q1882" s="4" t="str"/>
      <c r="R1882" s="4" t="str"/>
      <c r="S1882" s="4" t="str"/>
      <c r="T1882" s="4" t="str"/>
      <c r="U1882" s="4" t="str"/>
      <c r="V1882" s="4" t="n">
        <v>1</v>
      </c>
    </row>
    <row r="1883">
      <c r="A1883" t="n">
        <v>238</v>
      </c>
      <c r="B1883" t="inlineStr">
        <is>
          <t>20539644603</t>
        </is>
      </c>
      <c r="C1883" t="inlineStr">
        <is>
          <t>ASOCIACIÓN DE PRODUCTORES PARA LA AGROEXPORTACIÓN DE PUQUINA</t>
        </is>
      </c>
      <c r="D1883" s="6" t="n">
        <v>2019</v>
      </c>
      <c r="E1883" t="n">
        <v>1</v>
      </c>
      <c r="F1883" t="inlineStr">
        <is>
          <t>PAC</t>
        </is>
      </c>
      <c r="G1883" s="4" t="n">
        <v>22</v>
      </c>
      <c r="H1883" s="4" t="n">
        <v>19</v>
      </c>
      <c r="I1883" s="4" t="n">
        <v>41</v>
      </c>
      <c r="J1883" s="4" t="str"/>
      <c r="K1883" s="4" t="str"/>
      <c r="L1883" s="3" t="n">
        <v>0</v>
      </c>
      <c r="M1883" s="3" t="n">
        <v>0</v>
      </c>
      <c r="N1883" s="3" t="n">
        <v>0</v>
      </c>
      <c r="O1883" s="4" t="str"/>
      <c r="P1883" s="4" t="str"/>
      <c r="Q1883" s="4" t="str"/>
      <c r="R1883" s="4" t="str"/>
      <c r="S1883" s="4" t="str"/>
      <c r="T1883" s="4" t="str"/>
      <c r="U1883" s="4" t="str"/>
      <c r="V1883" s="4" t="n">
        <v>1</v>
      </c>
    </row>
    <row r="1884">
      <c r="A1884" t="n">
        <v>238</v>
      </c>
      <c r="B1884" t="inlineStr">
        <is>
          <t>20539644603</t>
        </is>
      </c>
      <c r="C1884" t="inlineStr">
        <is>
          <t>ASOCIACIÓN DE PRODUCTORES PARA LA AGROEXPORTACIÓN DE PUQUINA</t>
        </is>
      </c>
      <c r="D1884" s="6" t="n">
        <v>2020</v>
      </c>
      <c r="E1884" t="n">
        <v>1</v>
      </c>
      <c r="F1884" t="inlineStr">
        <is>
          <t>PAC</t>
        </is>
      </c>
      <c r="G1884" s="4" t="n">
        <v>30</v>
      </c>
      <c r="H1884" s="4" t="n">
        <v>20</v>
      </c>
      <c r="I1884" s="4" t="n">
        <v>50</v>
      </c>
      <c r="J1884" s="4" t="n">
        <v>0</v>
      </c>
      <c r="K1884" s="4" t="n">
        <v>0</v>
      </c>
      <c r="L1884" s="3" t="n">
        <v>545261.08</v>
      </c>
      <c r="M1884" s="3" t="n">
        <v>0</v>
      </c>
      <c r="N1884" s="3" t="n">
        <v>545261.08</v>
      </c>
      <c r="O1884" s="4" t="str"/>
      <c r="P1884" s="4" t="str"/>
      <c r="Q1884" s="4" t="str"/>
      <c r="R1884" s="4" t="str"/>
      <c r="S1884" s="4" t="str"/>
      <c r="T1884" s="4" t="str"/>
      <c r="U1884" s="4" t="str"/>
      <c r="V1884" s="4" t="n">
        <v>1</v>
      </c>
    </row>
    <row r="1885">
      <c r="A1885" t="n">
        <v>238</v>
      </c>
      <c r="B1885" t="inlineStr">
        <is>
          <t>20539644603</t>
        </is>
      </c>
      <c r="C1885" t="inlineStr">
        <is>
          <t>ASOCIACIÓN DE PRODUCTORES PARA LA AGROEXPORTACIÓN DE PUQUINA</t>
        </is>
      </c>
      <c r="D1885" s="6" t="n">
        <v>2021</v>
      </c>
      <c r="F1885" t="inlineStr">
        <is>
          <t>PAC</t>
        </is>
      </c>
      <c r="G1885" s="4" t="n">
        <v>0</v>
      </c>
      <c r="H1885" s="4" t="n">
        <v>0</v>
      </c>
      <c r="I1885" s="4" t="n">
        <v>0</v>
      </c>
      <c r="J1885" s="4" t="n">
        <v>0</v>
      </c>
      <c r="K1885" s="4" t="n">
        <v>0</v>
      </c>
      <c r="L1885" s="3" t="n">
        <v>0</v>
      </c>
      <c r="M1885" s="3" t="n">
        <v>0</v>
      </c>
      <c r="N1885" s="3" t="n">
        <v>0</v>
      </c>
      <c r="O1885" s="4" t="str"/>
      <c r="P1885" s="4" t="str"/>
      <c r="Q1885" s="4" t="str"/>
      <c r="R1885" s="4" t="str"/>
      <c r="S1885" s="4" t="str"/>
      <c r="T1885" s="4" t="str"/>
      <c r="U1885" s="4" t="str"/>
      <c r="V1885" s="4" t="n">
        <v>1</v>
      </c>
    </row>
    <row r="1886">
      <c r="A1886" t="n">
        <v>238</v>
      </c>
      <c r="B1886" t="inlineStr">
        <is>
          <t>20539644603</t>
        </is>
      </c>
      <c r="C1886" t="inlineStr">
        <is>
          <t>ASOCIACIÓN DE PRODUCTORES PARA LA AGROEXPORTACIÓN DE PUQUINA</t>
        </is>
      </c>
      <c r="D1886" s="6" t="n">
        <v>2022</v>
      </c>
      <c r="F1886" t="inlineStr">
        <is>
          <t>PAC</t>
        </is>
      </c>
      <c r="G1886" s="4" t="n">
        <v>0</v>
      </c>
      <c r="H1886" s="4" t="n">
        <v>0</v>
      </c>
      <c r="I1886" s="4" t="n">
        <v>0</v>
      </c>
      <c r="J1886" s="4" t="n">
        <v>0</v>
      </c>
      <c r="K1886" s="4" t="n">
        <v>0</v>
      </c>
      <c r="L1886" s="3" t="n">
        <v>0</v>
      </c>
      <c r="M1886" s="3" t="n">
        <v>0</v>
      </c>
      <c r="N1886" s="3" t="n">
        <v>0</v>
      </c>
      <c r="O1886" s="4" t="str"/>
      <c r="P1886" s="4" t="str"/>
      <c r="Q1886" s="4" t="str"/>
      <c r="R1886" s="4" t="str"/>
      <c r="S1886" s="4" t="str"/>
      <c r="T1886" s="4" t="str"/>
      <c r="U1886" s="4" t="str"/>
      <c r="V1886" s="4" t="n">
        <v>1</v>
      </c>
    </row>
    <row r="1887">
      <c r="A1887" t="n">
        <v>238</v>
      </c>
      <c r="B1887" t="inlineStr">
        <is>
          <t>20539644603</t>
        </is>
      </c>
      <c r="C1887" t="inlineStr">
        <is>
          <t>ASOCIACIÓN DE PRODUCTORES PARA LA AGROEXPORTACIÓN DE PUQUINA</t>
        </is>
      </c>
      <c r="D1887" s="6" t="n">
        <v>2023</v>
      </c>
      <c r="F1887" t="inlineStr">
        <is>
          <t>PAC</t>
        </is>
      </c>
      <c r="G1887" s="4" t="n">
        <v>0</v>
      </c>
      <c r="H1887" s="4" t="n">
        <v>0</v>
      </c>
      <c r="I1887" s="4" t="n">
        <v>0</v>
      </c>
      <c r="J1887" s="4" t="n">
        <v>0</v>
      </c>
      <c r="K1887" s="4" t="n">
        <v>0</v>
      </c>
      <c r="L1887" s="3" t="n">
        <v>0</v>
      </c>
      <c r="M1887" s="3" t="n">
        <v>0</v>
      </c>
      <c r="N1887" s="3" t="n">
        <v>0</v>
      </c>
      <c r="O1887" s="4" t="n">
        <v>0</v>
      </c>
      <c r="P1887" s="4" t="n">
        <v>0</v>
      </c>
      <c r="Q1887" s="4" t="n">
        <v>0</v>
      </c>
      <c r="R1887" s="4" t="n">
        <v>0</v>
      </c>
      <c r="S1887" s="4" t="n">
        <v>0</v>
      </c>
      <c r="T1887" s="4" t="n">
        <v>0</v>
      </c>
      <c r="U1887" s="4" t="n">
        <v>0</v>
      </c>
      <c r="V1887" s="4" t="n">
        <v>1</v>
      </c>
    </row>
    <row r="1888">
      <c r="A1888" t="n">
        <v>238</v>
      </c>
      <c r="B1888" t="inlineStr">
        <is>
          <t>20539644603</t>
        </is>
      </c>
      <c r="C1888" t="inlineStr">
        <is>
          <t>ASOCIACIÓN DE PRODUCTORES PARA LA AGROEXPORTACIÓN DE PUQUINA</t>
        </is>
      </c>
      <c r="D1888" s="6" t="n">
        <v>2024</v>
      </c>
      <c r="F1888" t="inlineStr">
        <is>
          <t>PAC</t>
        </is>
      </c>
      <c r="G1888" s="4" t="n">
        <v>0</v>
      </c>
      <c r="H1888" s="4" t="n">
        <v>0</v>
      </c>
      <c r="I1888" s="4" t="n">
        <v>0</v>
      </c>
      <c r="J1888" s="4" t="n">
        <v>0</v>
      </c>
      <c r="K1888" s="4" t="n">
        <v>0</v>
      </c>
      <c r="L1888" s="3" t="n">
        <v>0</v>
      </c>
      <c r="M1888" s="3" t="n">
        <v>0</v>
      </c>
      <c r="N1888" s="3" t="n">
        <v>0</v>
      </c>
      <c r="O1888" s="4" t="n">
        <v>0</v>
      </c>
      <c r="P1888" s="4" t="n">
        <v>0</v>
      </c>
      <c r="Q1888" s="4" t="str"/>
      <c r="R1888" s="4" t="n">
        <v>0</v>
      </c>
      <c r="S1888" s="4" t="n">
        <v>0</v>
      </c>
      <c r="T1888" s="4" t="n">
        <v>0</v>
      </c>
      <c r="U1888" s="4" t="n">
        <v>0</v>
      </c>
      <c r="V1888" s="4" t="n">
        <v>1</v>
      </c>
    </row>
    <row r="1889">
      <c r="A1889" t="n">
        <v>238</v>
      </c>
      <c r="B1889" t="inlineStr">
        <is>
          <t>20539644603</t>
        </is>
      </c>
      <c r="C1889" t="inlineStr">
        <is>
          <t>ASOCIACIÓN DE PRODUCTORES PARA LA AGROEXPORTACIÓN DE PUQUINA</t>
        </is>
      </c>
      <c r="D1889" s="6" t="n">
        <v>2025</v>
      </c>
      <c r="F1889" t="inlineStr">
        <is>
          <t>PAC</t>
        </is>
      </c>
      <c r="G1889" s="4" t="n">
        <v>0</v>
      </c>
      <c r="H1889" s="4" t="n">
        <v>0</v>
      </c>
      <c r="I1889" s="4" t="n">
        <v>0</v>
      </c>
      <c r="J1889" s="4" t="n">
        <v>0</v>
      </c>
      <c r="K1889" s="4" t="n">
        <v>0</v>
      </c>
      <c r="L1889" s="3" t="n">
        <v>0</v>
      </c>
      <c r="M1889" s="3" t="n">
        <v>0</v>
      </c>
      <c r="N1889" s="3" t="n">
        <v>0</v>
      </c>
      <c r="O1889" s="4" t="n">
        <v>0</v>
      </c>
      <c r="P1889" s="4" t="n">
        <v>0</v>
      </c>
      <c r="Q1889" s="4" t="str"/>
      <c r="R1889" s="4" t="n">
        <v>0</v>
      </c>
      <c r="S1889" s="4" t="n">
        <v>0</v>
      </c>
      <c r="T1889" s="4" t="n">
        <v>0</v>
      </c>
      <c r="U1889" s="4" t="n">
        <v>0</v>
      </c>
      <c r="V1889" s="4" t="n">
        <v>1</v>
      </c>
    </row>
    <row r="1890">
      <c r="A1890" t="n">
        <v>239</v>
      </c>
      <c r="B1890" t="inlineStr">
        <is>
          <t>20520081233</t>
        </is>
      </c>
      <c r="C1890" t="inlineStr">
        <is>
          <t>ASOCIACION DE VITIVINICULTORES DE MOQUEGUA</t>
        </is>
      </c>
      <c r="D1890" s="6" t="n">
        <v>2018</v>
      </c>
      <c r="F1890" t="inlineStr">
        <is>
          <t>PAC</t>
        </is>
      </c>
      <c r="G1890" s="4" t="str"/>
      <c r="H1890" s="4" t="str"/>
      <c r="I1890" s="4" t="n">
        <v>0</v>
      </c>
      <c r="J1890" s="4" t="str"/>
      <c r="K1890" s="4" t="str"/>
      <c r="L1890" s="3" t="str"/>
      <c r="M1890" s="3" t="str"/>
      <c r="N1890" s="3" t="n">
        <v>0</v>
      </c>
      <c r="O1890" s="4" t="str"/>
      <c r="P1890" s="4" t="str"/>
      <c r="Q1890" s="4" t="str"/>
      <c r="R1890" s="4" t="str"/>
      <c r="S1890" s="4" t="str"/>
      <c r="T1890" s="4" t="str"/>
      <c r="U1890" s="4" t="str"/>
      <c r="V1890" s="4" t="n">
        <v>1</v>
      </c>
    </row>
    <row r="1891">
      <c r="A1891" t="n">
        <v>239</v>
      </c>
      <c r="B1891" t="inlineStr">
        <is>
          <t>20520081233</t>
        </is>
      </c>
      <c r="C1891" t="inlineStr">
        <is>
          <t>ASOCIACION DE VITIVINICULTORES DE MOQUEGUA</t>
        </is>
      </c>
      <c r="D1891" s="6" t="n">
        <v>2019</v>
      </c>
      <c r="F1891" t="inlineStr">
        <is>
          <t>PAC</t>
        </is>
      </c>
      <c r="G1891" s="4" t="n">
        <v>0</v>
      </c>
      <c r="H1891" s="4" t="n">
        <v>0</v>
      </c>
      <c r="I1891" s="4" t="n">
        <v>0</v>
      </c>
      <c r="J1891" s="4" t="str"/>
      <c r="K1891" s="4" t="str"/>
      <c r="L1891" s="3" t="n">
        <v>0</v>
      </c>
      <c r="M1891" s="3" t="n">
        <v>0</v>
      </c>
      <c r="N1891" s="3" t="n">
        <v>0</v>
      </c>
      <c r="O1891" s="4" t="str"/>
      <c r="P1891" s="4" t="str"/>
      <c r="Q1891" s="4" t="str"/>
      <c r="R1891" s="4" t="str"/>
      <c r="S1891" s="4" t="str"/>
      <c r="T1891" s="4" t="str"/>
      <c r="U1891" s="4" t="str"/>
      <c r="V1891" s="4" t="n">
        <v>1</v>
      </c>
    </row>
    <row r="1892">
      <c r="A1892" t="n">
        <v>239</v>
      </c>
      <c r="B1892" t="inlineStr">
        <is>
          <t>20520081233</t>
        </is>
      </c>
      <c r="C1892" t="inlineStr">
        <is>
          <t>ASOCIACION DE VITIVINICULTORES DE MOQUEGUA</t>
        </is>
      </c>
      <c r="D1892" s="6" t="n">
        <v>2020</v>
      </c>
      <c r="E1892" t="n">
        <v>1</v>
      </c>
      <c r="F1892" t="inlineStr">
        <is>
          <t>PAC</t>
        </is>
      </c>
      <c r="G1892" s="4" t="n">
        <v>27</v>
      </c>
      <c r="H1892" s="4" t="n">
        <v>27</v>
      </c>
      <c r="I1892" s="4" t="n">
        <v>54</v>
      </c>
      <c r="J1892" s="4" t="n">
        <v>0</v>
      </c>
      <c r="K1892" s="4" t="n">
        <v>0</v>
      </c>
      <c r="L1892" s="3" t="n">
        <v>4395000</v>
      </c>
      <c r="M1892" s="3" t="n">
        <v>0</v>
      </c>
      <c r="N1892" s="3" t="n">
        <v>4395000</v>
      </c>
      <c r="O1892" s="4" t="str"/>
      <c r="P1892" s="4" t="str"/>
      <c r="Q1892" s="4" t="str"/>
      <c r="R1892" s="4" t="str"/>
      <c r="S1892" s="4" t="str"/>
      <c r="T1892" s="4" t="str"/>
      <c r="U1892" s="4" t="str"/>
      <c r="V1892" s="4" t="n">
        <v>1</v>
      </c>
    </row>
    <row r="1893">
      <c r="A1893" t="n">
        <v>239</v>
      </c>
      <c r="B1893" t="inlineStr">
        <is>
          <t>20520081233</t>
        </is>
      </c>
      <c r="C1893" t="inlineStr">
        <is>
          <t>ASOCIACION DE VITIVINICULTORES DE MOQUEGUA</t>
        </is>
      </c>
      <c r="D1893" s="6" t="n">
        <v>2021</v>
      </c>
      <c r="E1893" t="n">
        <v>1</v>
      </c>
      <c r="F1893" t="inlineStr">
        <is>
          <t>PAC</t>
        </is>
      </c>
      <c r="G1893" s="4" t="n">
        <v>29</v>
      </c>
      <c r="H1893" s="4" t="n">
        <v>25</v>
      </c>
      <c r="I1893" s="4" t="n">
        <v>54</v>
      </c>
      <c r="J1893" s="4" t="n">
        <v>36</v>
      </c>
      <c r="K1893" s="4" t="n">
        <v>10</v>
      </c>
      <c r="L1893" s="3" t="n">
        <v>110889.05</v>
      </c>
      <c r="M1893" s="3" t="n">
        <v>0</v>
      </c>
      <c r="N1893" s="3" t="n">
        <v>110889.05</v>
      </c>
      <c r="O1893" s="4" t="str"/>
      <c r="P1893" s="4" t="str"/>
      <c r="Q1893" s="4" t="str"/>
      <c r="R1893" s="4" t="str"/>
      <c r="S1893" s="4" t="str"/>
      <c r="T1893" s="4" t="str"/>
      <c r="U1893" s="4" t="str"/>
      <c r="V1893" s="4" t="n">
        <v>1</v>
      </c>
    </row>
    <row r="1894">
      <c r="A1894" t="n">
        <v>239</v>
      </c>
      <c r="B1894" t="inlineStr">
        <is>
          <t>20520081233</t>
        </is>
      </c>
      <c r="C1894" t="inlineStr">
        <is>
          <t>ASOCIACION DE VITIVINICULTORES DE MOQUEGUA</t>
        </is>
      </c>
      <c r="D1894" s="6" t="n">
        <v>2022</v>
      </c>
      <c r="E1894" t="n">
        <v>1</v>
      </c>
      <c r="F1894" t="inlineStr">
        <is>
          <t>PAC</t>
        </is>
      </c>
      <c r="G1894" s="4" t="n">
        <v>29</v>
      </c>
      <c r="H1894" s="4" t="n">
        <v>25</v>
      </c>
      <c r="I1894" s="4" t="n">
        <v>54</v>
      </c>
      <c r="J1894" s="4" t="n">
        <v>27</v>
      </c>
      <c r="K1894" s="4" t="n">
        <v>7</v>
      </c>
      <c r="L1894" s="3" t="n">
        <v>747748</v>
      </c>
      <c r="M1894" s="3" t="n">
        <v>0</v>
      </c>
      <c r="N1894" s="3" t="n">
        <v>747748</v>
      </c>
      <c r="O1894" s="4" t="str"/>
      <c r="P1894" s="4" t="str"/>
      <c r="Q1894" s="4" t="str"/>
      <c r="R1894" s="4" t="str"/>
      <c r="S1894" s="4" t="str"/>
      <c r="T1894" s="4" t="str"/>
      <c r="U1894" s="4" t="str"/>
      <c r="V1894" s="4" t="n">
        <v>1</v>
      </c>
    </row>
    <row r="1895">
      <c r="A1895" t="n">
        <v>239</v>
      </c>
      <c r="B1895" t="inlineStr">
        <is>
          <t>20520081233</t>
        </is>
      </c>
      <c r="C1895" t="inlineStr">
        <is>
          <t>ASOCIACION DE VITIVINICULTORES DE MOQUEGUA</t>
        </is>
      </c>
      <c r="D1895" s="6" t="n">
        <v>2023</v>
      </c>
      <c r="E1895" t="n">
        <v>0</v>
      </c>
      <c r="F1895" t="inlineStr">
        <is>
          <t>PAC</t>
        </is>
      </c>
      <c r="G1895" s="4" t="n">
        <v>0</v>
      </c>
      <c r="H1895" s="4" t="n">
        <v>0</v>
      </c>
      <c r="I1895" s="4" t="n">
        <v>0</v>
      </c>
      <c r="J1895" s="4" t="n">
        <v>0</v>
      </c>
      <c r="K1895" s="4" t="n">
        <v>0</v>
      </c>
      <c r="L1895" s="3" t="n">
        <v>841975.4</v>
      </c>
      <c r="M1895" s="3" t="n">
        <v>0</v>
      </c>
      <c r="N1895" s="3" t="n">
        <v>841975.4</v>
      </c>
      <c r="O1895" s="4" t="n">
        <v>0</v>
      </c>
      <c r="P1895" s="4" t="n">
        <v>841975.4</v>
      </c>
      <c r="Q1895" s="4" t="n">
        <v>0</v>
      </c>
      <c r="R1895" s="4" t="n">
        <v>0</v>
      </c>
      <c r="S1895" s="4" t="n">
        <v>0</v>
      </c>
      <c r="T1895" s="4" t="n">
        <v>0</v>
      </c>
      <c r="U1895" s="4" t="n">
        <v>841975.4</v>
      </c>
      <c r="V1895" s="4" t="n">
        <v>1</v>
      </c>
    </row>
    <row r="1896">
      <c r="A1896" t="n">
        <v>239</v>
      </c>
      <c r="B1896" t="inlineStr">
        <is>
          <t>20520081233</t>
        </is>
      </c>
      <c r="C1896" t="inlineStr">
        <is>
          <t>ASOCIACION DE VITIVINICULTORES DE MOQUEGUA</t>
        </is>
      </c>
      <c r="D1896" s="6" t="n">
        <v>2024</v>
      </c>
      <c r="E1896" t="n">
        <v>1</v>
      </c>
      <c r="F1896" t="inlineStr">
        <is>
          <t>PAC</t>
        </is>
      </c>
      <c r="G1896" s="4" t="n">
        <v>27</v>
      </c>
      <c r="H1896" s="4" t="n">
        <v>27</v>
      </c>
      <c r="I1896" s="4" t="n">
        <v>54</v>
      </c>
      <c r="J1896" s="4" t="n">
        <v>0</v>
      </c>
      <c r="K1896" s="4" t="n">
        <v>0</v>
      </c>
      <c r="L1896" s="3" t="n">
        <v>1277517.75</v>
      </c>
      <c r="M1896" s="3" t="n">
        <v>0</v>
      </c>
      <c r="N1896" s="3" t="n">
        <v>1277517.75</v>
      </c>
      <c r="O1896" s="4" t="n">
        <v>0</v>
      </c>
      <c r="P1896" s="4" t="n">
        <v>1082100</v>
      </c>
      <c r="Q1896" s="4" t="str"/>
      <c r="R1896" s="4" t="n">
        <v>0</v>
      </c>
      <c r="S1896" s="4" t="n">
        <v>0</v>
      </c>
      <c r="T1896" s="4" t="n">
        <v>195417.75</v>
      </c>
      <c r="U1896" s="4" t="n">
        <v>1277517.75</v>
      </c>
      <c r="V1896" s="4" t="n">
        <v>1</v>
      </c>
    </row>
    <row r="1897">
      <c r="A1897" t="n">
        <v>239</v>
      </c>
      <c r="B1897" t="inlineStr">
        <is>
          <t>20520081233</t>
        </is>
      </c>
      <c r="C1897" t="inlineStr">
        <is>
          <t>ASOCIACION DE VITIVINICULTORES DE MOQUEGUA</t>
        </is>
      </c>
      <c r="D1897" s="6" t="n">
        <v>2025</v>
      </c>
      <c r="F1897" t="inlineStr">
        <is>
          <t>PAC</t>
        </is>
      </c>
      <c r="G1897" s="4" t="n">
        <v>0</v>
      </c>
      <c r="H1897" s="4" t="n">
        <v>0</v>
      </c>
      <c r="I1897" s="4" t="n">
        <v>0</v>
      </c>
      <c r="J1897" s="4" t="n">
        <v>0</v>
      </c>
      <c r="K1897" s="4" t="n">
        <v>0</v>
      </c>
      <c r="L1897" s="3" t="n">
        <v>0</v>
      </c>
      <c r="M1897" s="3" t="n">
        <v>0</v>
      </c>
      <c r="N1897" s="3" t="n">
        <v>0</v>
      </c>
      <c r="O1897" s="4" t="n">
        <v>0</v>
      </c>
      <c r="P1897" s="4" t="n">
        <v>0</v>
      </c>
      <c r="Q1897" s="4" t="str"/>
      <c r="R1897" s="4" t="n">
        <v>0</v>
      </c>
      <c r="S1897" s="4" t="n">
        <v>0</v>
      </c>
      <c r="T1897" s="4" t="n">
        <v>0</v>
      </c>
      <c r="U1897" s="4" t="n">
        <v>0</v>
      </c>
      <c r="V1897" s="4" t="n">
        <v>1</v>
      </c>
    </row>
    <row r="1898">
      <c r="A1898" t="n">
        <v>240</v>
      </c>
      <c r="B1898" t="inlineStr">
        <is>
          <t>20600604580</t>
        </is>
      </c>
      <c r="C1898" t="inlineStr">
        <is>
          <t>ASOCIACION PRODUCTORES PALTA HASS EL PORVENIR HUARACANE</t>
        </is>
      </c>
      <c r="D1898" s="6" t="n">
        <v>2018</v>
      </c>
      <c r="F1898" t="inlineStr">
        <is>
          <t>PAC</t>
        </is>
      </c>
      <c r="G1898" s="4" t="str"/>
      <c r="H1898" s="4" t="str"/>
      <c r="I1898" s="4" t="n">
        <v>0</v>
      </c>
      <c r="J1898" s="4" t="str"/>
      <c r="K1898" s="4" t="str"/>
      <c r="L1898" s="3" t="str"/>
      <c r="M1898" s="3" t="str"/>
      <c r="N1898" s="3" t="n">
        <v>0</v>
      </c>
      <c r="O1898" s="4" t="str"/>
      <c r="P1898" s="4" t="str"/>
      <c r="Q1898" s="4" t="str"/>
      <c r="R1898" s="4" t="str"/>
      <c r="S1898" s="4" t="str"/>
      <c r="T1898" s="4" t="str"/>
      <c r="U1898" s="4" t="str"/>
      <c r="V1898" s="4" t="n">
        <v>1</v>
      </c>
    </row>
    <row r="1899">
      <c r="A1899" t="n">
        <v>240</v>
      </c>
      <c r="B1899" t="inlineStr">
        <is>
          <t>20600604580</t>
        </is>
      </c>
      <c r="C1899" t="inlineStr">
        <is>
          <t>ASOCIACION PRODUCTORES PALTA HASS EL PORVENIR HUARACANE</t>
        </is>
      </c>
      <c r="D1899" s="6" t="n">
        <v>2019</v>
      </c>
      <c r="F1899" t="inlineStr">
        <is>
          <t>PAC</t>
        </is>
      </c>
      <c r="G1899" s="4" t="n">
        <v>0</v>
      </c>
      <c r="H1899" s="4" t="n">
        <v>0</v>
      </c>
      <c r="I1899" s="4" t="n">
        <v>0</v>
      </c>
      <c r="J1899" s="4" t="str"/>
      <c r="K1899" s="4" t="str"/>
      <c r="L1899" s="3" t="n">
        <v>0</v>
      </c>
      <c r="M1899" s="3" t="n">
        <v>0</v>
      </c>
      <c r="N1899" s="3" t="n">
        <v>0</v>
      </c>
      <c r="O1899" s="4" t="str"/>
      <c r="P1899" s="4" t="str"/>
      <c r="Q1899" s="4" t="str"/>
      <c r="R1899" s="4" t="str"/>
      <c r="S1899" s="4" t="str"/>
      <c r="T1899" s="4" t="str"/>
      <c r="U1899" s="4" t="str"/>
      <c r="V1899" s="4" t="n">
        <v>1</v>
      </c>
    </row>
    <row r="1900">
      <c r="A1900" t="n">
        <v>240</v>
      </c>
      <c r="B1900" t="inlineStr">
        <is>
          <t>20600604580</t>
        </is>
      </c>
      <c r="C1900" t="inlineStr">
        <is>
          <t>ASOCIACION PRODUCTORES PALTA HASS EL PORVENIR HUARACANE</t>
        </is>
      </c>
      <c r="D1900" s="6" t="n">
        <v>2020</v>
      </c>
      <c r="F1900" t="inlineStr">
        <is>
          <t>PAC</t>
        </is>
      </c>
      <c r="G1900" s="4" t="n">
        <v>0</v>
      </c>
      <c r="H1900" s="4" t="n">
        <v>0</v>
      </c>
      <c r="I1900" s="4" t="n">
        <v>0</v>
      </c>
      <c r="J1900" s="4" t="n">
        <v>0</v>
      </c>
      <c r="K1900" s="4" t="n">
        <v>0</v>
      </c>
      <c r="L1900" s="3" t="n">
        <v>0</v>
      </c>
      <c r="M1900" s="3" t="n">
        <v>0</v>
      </c>
      <c r="N1900" s="3" t="n">
        <v>0</v>
      </c>
      <c r="O1900" s="4" t="str"/>
      <c r="P1900" s="4" t="str"/>
      <c r="Q1900" s="4" t="str"/>
      <c r="R1900" s="4" t="str"/>
      <c r="S1900" s="4" t="str"/>
      <c r="T1900" s="4" t="str"/>
      <c r="U1900" s="4" t="str"/>
      <c r="V1900" s="4" t="n">
        <v>1</v>
      </c>
    </row>
    <row r="1901">
      <c r="A1901" t="n">
        <v>240</v>
      </c>
      <c r="B1901" t="inlineStr">
        <is>
          <t>20600604580</t>
        </is>
      </c>
      <c r="C1901" t="inlineStr">
        <is>
          <t>ASOCIACION PRODUCTORES PALTA HASS EL PORVENIR HUARACANE</t>
        </is>
      </c>
      <c r="D1901" s="6" t="n">
        <v>2021</v>
      </c>
      <c r="F1901" t="inlineStr">
        <is>
          <t>PAC</t>
        </is>
      </c>
      <c r="G1901" s="4" t="n">
        <v>0</v>
      </c>
      <c r="H1901" s="4" t="n">
        <v>0</v>
      </c>
      <c r="I1901" s="4" t="n">
        <v>0</v>
      </c>
      <c r="J1901" s="4" t="n">
        <v>0</v>
      </c>
      <c r="K1901" s="4" t="n">
        <v>0</v>
      </c>
      <c r="L1901" s="3" t="n">
        <v>0</v>
      </c>
      <c r="M1901" s="3" t="n">
        <v>0</v>
      </c>
      <c r="N1901" s="3" t="n">
        <v>0</v>
      </c>
      <c r="O1901" s="4" t="str"/>
      <c r="P1901" s="4" t="str"/>
      <c r="Q1901" s="4" t="str"/>
      <c r="R1901" s="4" t="str"/>
      <c r="S1901" s="4" t="str"/>
      <c r="T1901" s="4" t="str"/>
      <c r="U1901" s="4" t="str"/>
      <c r="V1901" s="4" t="n">
        <v>1</v>
      </c>
    </row>
    <row r="1902">
      <c r="A1902" t="n">
        <v>240</v>
      </c>
      <c r="B1902" t="inlineStr">
        <is>
          <t>20600604580</t>
        </is>
      </c>
      <c r="C1902" t="inlineStr">
        <is>
          <t>ASOCIACION PRODUCTORES PALTA HASS EL PORVENIR HUARACANE</t>
        </is>
      </c>
      <c r="D1902" s="6" t="n">
        <v>2022</v>
      </c>
      <c r="E1902" t="n">
        <v>1</v>
      </c>
      <c r="F1902" t="inlineStr">
        <is>
          <t>PAC</t>
        </is>
      </c>
      <c r="G1902" s="4" t="n">
        <v>19</v>
      </c>
      <c r="H1902" s="4" t="n">
        <v>7</v>
      </c>
      <c r="I1902" s="4" t="n">
        <v>26</v>
      </c>
      <c r="J1902" s="4" t="n">
        <v>34</v>
      </c>
      <c r="K1902" s="4" t="n">
        <v>6</v>
      </c>
      <c r="L1902" s="3" t="n">
        <v>198126</v>
      </c>
      <c r="M1902" s="3" t="n">
        <v>0</v>
      </c>
      <c r="N1902" s="3" t="n">
        <v>198126</v>
      </c>
      <c r="O1902" s="4" t="str"/>
      <c r="P1902" s="4" t="str"/>
      <c r="Q1902" s="4" t="str"/>
      <c r="R1902" s="4" t="str"/>
      <c r="S1902" s="4" t="str"/>
      <c r="T1902" s="4" t="str"/>
      <c r="U1902" s="4" t="str"/>
      <c r="V1902" s="4" t="n">
        <v>1</v>
      </c>
    </row>
    <row r="1903">
      <c r="A1903" t="n">
        <v>240</v>
      </c>
      <c r="B1903" t="inlineStr">
        <is>
          <t>20600604580</t>
        </is>
      </c>
      <c r="C1903" t="inlineStr">
        <is>
          <t>ASOCIACION PRODUCTORES PALTA HASS EL PORVENIR HUARACANE</t>
        </is>
      </c>
      <c r="D1903" s="6" t="n">
        <v>2023</v>
      </c>
      <c r="E1903" t="n">
        <v>1</v>
      </c>
      <c r="F1903" t="inlineStr">
        <is>
          <t>PAC</t>
        </is>
      </c>
      <c r="G1903" s="4" t="n">
        <v>19</v>
      </c>
      <c r="H1903" s="4" t="n">
        <v>7</v>
      </c>
      <c r="I1903" s="4" t="n">
        <v>26</v>
      </c>
      <c r="J1903" s="4" t="n">
        <v>38</v>
      </c>
      <c r="K1903" s="4" t="n">
        <v>7</v>
      </c>
      <c r="L1903" s="3" t="n">
        <v>272000</v>
      </c>
      <c r="M1903" s="3" t="n">
        <v>0</v>
      </c>
      <c r="N1903" s="3" t="n">
        <v>272000</v>
      </c>
      <c r="O1903" s="4" t="n">
        <v>0</v>
      </c>
      <c r="P1903" s="4" t="n">
        <v>272000</v>
      </c>
      <c r="Q1903" s="4" t="n">
        <v>0</v>
      </c>
      <c r="R1903" s="4" t="n">
        <v>0</v>
      </c>
      <c r="S1903" s="4" t="n">
        <v>0</v>
      </c>
      <c r="T1903" s="4" t="n">
        <v>0</v>
      </c>
      <c r="U1903" s="4" t="n">
        <v>272000</v>
      </c>
      <c r="V1903" s="4" t="n">
        <v>1</v>
      </c>
    </row>
    <row r="1904">
      <c r="A1904" t="n">
        <v>240</v>
      </c>
      <c r="B1904" t="inlineStr">
        <is>
          <t>20600604580</t>
        </is>
      </c>
      <c r="C1904" t="inlineStr">
        <is>
          <t>ASOCIACION PRODUCTORES PALTA HASS EL PORVENIR HUARACANE</t>
        </is>
      </c>
      <c r="D1904" s="6" t="n">
        <v>2024</v>
      </c>
      <c r="E1904" t="n">
        <v>1</v>
      </c>
      <c r="F1904" t="inlineStr">
        <is>
          <t>PAC</t>
        </is>
      </c>
      <c r="G1904" s="4" t="n">
        <v>19</v>
      </c>
      <c r="H1904" s="4" t="n">
        <v>7</v>
      </c>
      <c r="I1904" s="4" t="n">
        <v>26</v>
      </c>
      <c r="J1904" s="4" t="n">
        <v>34</v>
      </c>
      <c r="K1904" s="4" t="n">
        <v>5</v>
      </c>
      <c r="L1904" s="3" t="n">
        <v>637000</v>
      </c>
      <c r="M1904" s="3" t="n">
        <v>0</v>
      </c>
      <c r="N1904" s="3" t="n">
        <v>637000</v>
      </c>
      <c r="O1904" s="4" t="n">
        <v>0</v>
      </c>
      <c r="P1904" s="4" t="n">
        <v>637000</v>
      </c>
      <c r="Q1904" s="4" t="str"/>
      <c r="R1904" s="4" t="n">
        <v>0</v>
      </c>
      <c r="S1904" s="4" t="n">
        <v>0</v>
      </c>
      <c r="T1904" s="4" t="n">
        <v>0</v>
      </c>
      <c r="U1904" s="4" t="n">
        <v>637000</v>
      </c>
      <c r="V1904" s="4" t="n">
        <v>1</v>
      </c>
    </row>
    <row r="1905">
      <c r="A1905" t="n">
        <v>240</v>
      </c>
      <c r="B1905" t="inlineStr">
        <is>
          <t>20600604580</t>
        </is>
      </c>
      <c r="C1905" t="inlineStr">
        <is>
          <t>ASOCIACION PRODUCTORES PALTA HASS EL PORVENIR HUARACANE</t>
        </is>
      </c>
      <c r="D1905" s="6" t="n">
        <v>2025</v>
      </c>
      <c r="E1905" t="n">
        <v>1</v>
      </c>
      <c r="F1905" t="inlineStr">
        <is>
          <t>PAC</t>
        </is>
      </c>
      <c r="G1905" s="4" t="n">
        <v>12</v>
      </c>
      <c r="H1905" s="4" t="n">
        <v>13</v>
      </c>
      <c r="I1905" s="4" t="n">
        <v>25</v>
      </c>
      <c r="J1905" s="4" t="n">
        <v>30</v>
      </c>
      <c r="K1905" s="4" t="n">
        <v>6</v>
      </c>
      <c r="L1905" s="3" t="n">
        <v>697400</v>
      </c>
      <c r="M1905" s="3" t="n">
        <v>0</v>
      </c>
      <c r="N1905" s="3" t="n">
        <v>697400</v>
      </c>
      <c r="O1905" s="4" t="n">
        <v>0</v>
      </c>
      <c r="P1905" s="4" t="n">
        <v>697400</v>
      </c>
      <c r="Q1905" s="4" t="str"/>
      <c r="R1905" s="4" t="n">
        <v>0</v>
      </c>
      <c r="S1905" s="4" t="n">
        <v>0</v>
      </c>
      <c r="T1905" s="4" t="n">
        <v>0</v>
      </c>
      <c r="U1905" s="4" t="n">
        <v>697400</v>
      </c>
      <c r="V1905" s="4" t="n">
        <v>1</v>
      </c>
    </row>
    <row r="1906">
      <c r="A1906" t="n">
        <v>241</v>
      </c>
      <c r="B1906" t="inlineStr">
        <is>
          <t>20323699365</t>
        </is>
      </c>
      <c r="C1906" t="inlineStr">
        <is>
          <t>INVERSIONES PERUALP S.A</t>
        </is>
      </c>
      <c r="D1906" s="6" t="n">
        <v>2018</v>
      </c>
      <c r="E1906" t="n">
        <v>1</v>
      </c>
      <c r="F1906" t="inlineStr">
        <is>
          <t>PAC</t>
        </is>
      </c>
      <c r="G1906" s="4" t="str"/>
      <c r="H1906" s="4" t="str"/>
      <c r="I1906" s="4" t="n">
        <v>48</v>
      </c>
      <c r="J1906" s="4" t="str"/>
      <c r="K1906" s="4" t="str"/>
      <c r="L1906" s="3" t="str"/>
      <c r="M1906" s="3" t="str"/>
      <c r="N1906" s="3" t="n">
        <v>0</v>
      </c>
      <c r="O1906" s="4" t="str"/>
      <c r="P1906" s="4" t="str"/>
      <c r="Q1906" s="4" t="str"/>
      <c r="R1906" s="4" t="str"/>
      <c r="S1906" s="4" t="str"/>
      <c r="T1906" s="4" t="str"/>
      <c r="U1906" s="4" t="str"/>
      <c r="V1906" s="4" t="n">
        <v>1</v>
      </c>
    </row>
    <row r="1907">
      <c r="A1907" t="n">
        <v>241</v>
      </c>
      <c r="B1907" t="inlineStr">
        <is>
          <t>20323699365</t>
        </is>
      </c>
      <c r="C1907" t="inlineStr">
        <is>
          <t>INVERSIONES PERUALP S.A</t>
        </is>
      </c>
      <c r="D1907" s="6" t="n">
        <v>2019</v>
      </c>
      <c r="F1907" t="inlineStr">
        <is>
          <t>PAC</t>
        </is>
      </c>
      <c r="G1907" s="4" t="n">
        <v>0</v>
      </c>
      <c r="H1907" s="4" t="n">
        <v>0</v>
      </c>
      <c r="I1907" s="4" t="n">
        <v>0</v>
      </c>
      <c r="J1907" s="4" t="str"/>
      <c r="K1907" s="4" t="str"/>
      <c r="L1907" s="3" t="n">
        <v>0</v>
      </c>
      <c r="M1907" s="3" t="n">
        <v>0</v>
      </c>
      <c r="N1907" s="3" t="n">
        <v>0</v>
      </c>
      <c r="O1907" s="4" t="str"/>
      <c r="P1907" s="4" t="str"/>
      <c r="Q1907" s="4" t="str"/>
      <c r="R1907" s="4" t="str"/>
      <c r="S1907" s="4" t="str"/>
      <c r="T1907" s="4" t="str"/>
      <c r="U1907" s="4" t="str"/>
      <c r="V1907" s="4" t="n">
        <v>1</v>
      </c>
    </row>
    <row r="1908">
      <c r="A1908" t="n">
        <v>241</v>
      </c>
      <c r="B1908" t="inlineStr">
        <is>
          <t>20323699365</t>
        </is>
      </c>
      <c r="C1908" t="inlineStr">
        <is>
          <t>INVERSIONES PERUALP S.A</t>
        </is>
      </c>
      <c r="D1908" s="6" t="n">
        <v>2020</v>
      </c>
      <c r="F1908" t="inlineStr">
        <is>
          <t>PAC</t>
        </is>
      </c>
      <c r="G1908" s="4" t="n">
        <v>0</v>
      </c>
      <c r="H1908" s="4" t="n">
        <v>0</v>
      </c>
      <c r="I1908" s="4" t="n">
        <v>0</v>
      </c>
      <c r="J1908" s="4" t="n">
        <v>0</v>
      </c>
      <c r="K1908" s="4" t="n">
        <v>0</v>
      </c>
      <c r="L1908" s="3" t="n">
        <v>0</v>
      </c>
      <c r="M1908" s="3" t="n">
        <v>0</v>
      </c>
      <c r="N1908" s="3" t="n">
        <v>0</v>
      </c>
      <c r="O1908" s="4" t="str"/>
      <c r="P1908" s="4" t="str"/>
      <c r="Q1908" s="4" t="str"/>
      <c r="R1908" s="4" t="str"/>
      <c r="S1908" s="4" t="str"/>
      <c r="T1908" s="4" t="str"/>
      <c r="U1908" s="4" t="str"/>
      <c r="V1908" s="4" t="n">
        <v>1</v>
      </c>
    </row>
    <row r="1909">
      <c r="A1909" t="n">
        <v>241</v>
      </c>
      <c r="B1909" t="inlineStr">
        <is>
          <t>20323699365</t>
        </is>
      </c>
      <c r="C1909" t="inlineStr">
        <is>
          <t>INVERSIONES PERUALP S.A</t>
        </is>
      </c>
      <c r="D1909" s="6" t="n">
        <v>2021</v>
      </c>
      <c r="F1909" t="inlineStr">
        <is>
          <t>PAC</t>
        </is>
      </c>
      <c r="G1909" s="4" t="n">
        <v>0</v>
      </c>
      <c r="H1909" s="4" t="n">
        <v>0</v>
      </c>
      <c r="I1909" s="4" t="n">
        <v>0</v>
      </c>
      <c r="J1909" s="4" t="n">
        <v>0</v>
      </c>
      <c r="K1909" s="4" t="n">
        <v>0</v>
      </c>
      <c r="L1909" s="3" t="n">
        <v>0</v>
      </c>
      <c r="M1909" s="3" t="n">
        <v>0</v>
      </c>
      <c r="N1909" s="3" t="n">
        <v>0</v>
      </c>
      <c r="O1909" s="4" t="str"/>
      <c r="P1909" s="4" t="str"/>
      <c r="Q1909" s="4" t="str"/>
      <c r="R1909" s="4" t="str"/>
      <c r="S1909" s="4" t="str"/>
      <c r="T1909" s="4" t="str"/>
      <c r="U1909" s="4" t="str"/>
      <c r="V1909" s="4" t="n">
        <v>1</v>
      </c>
    </row>
    <row r="1910">
      <c r="A1910" t="n">
        <v>241</v>
      </c>
      <c r="B1910" t="inlineStr">
        <is>
          <t>20323699365</t>
        </is>
      </c>
      <c r="C1910" t="inlineStr">
        <is>
          <t>INVERSIONES PERUALP S.A</t>
        </is>
      </c>
      <c r="D1910" s="6" t="n">
        <v>2022</v>
      </c>
      <c r="F1910" t="inlineStr">
        <is>
          <t>PAC</t>
        </is>
      </c>
      <c r="G1910" s="4" t="n">
        <v>0</v>
      </c>
      <c r="H1910" s="4" t="n">
        <v>0</v>
      </c>
      <c r="I1910" s="4" t="n">
        <v>0</v>
      </c>
      <c r="J1910" s="4" t="n">
        <v>0</v>
      </c>
      <c r="K1910" s="4" t="n">
        <v>0</v>
      </c>
      <c r="L1910" s="3" t="n">
        <v>0</v>
      </c>
      <c r="M1910" s="3" t="n">
        <v>0</v>
      </c>
      <c r="N1910" s="3" t="n">
        <v>0</v>
      </c>
      <c r="O1910" s="4" t="str"/>
      <c r="P1910" s="4" t="str"/>
      <c r="Q1910" s="4" t="str"/>
      <c r="R1910" s="4" t="str"/>
      <c r="S1910" s="4" t="str"/>
      <c r="T1910" s="4" t="str"/>
      <c r="U1910" s="4" t="str"/>
      <c r="V1910" s="4" t="n">
        <v>1</v>
      </c>
    </row>
    <row r="1911">
      <c r="A1911" t="n">
        <v>241</v>
      </c>
      <c r="B1911" t="inlineStr">
        <is>
          <t>20323699365</t>
        </is>
      </c>
      <c r="C1911" t="inlineStr">
        <is>
          <t>INVERSIONES PERUALP S.A</t>
        </is>
      </c>
      <c r="D1911" s="6" t="n">
        <v>2023</v>
      </c>
      <c r="F1911" t="inlineStr">
        <is>
          <t>PAC</t>
        </is>
      </c>
      <c r="G1911" s="4" t="n">
        <v>0</v>
      </c>
      <c r="H1911" s="4" t="n">
        <v>0</v>
      </c>
      <c r="I1911" s="4" t="n">
        <v>0</v>
      </c>
      <c r="J1911" s="4" t="n">
        <v>0</v>
      </c>
      <c r="K1911" s="4" t="n">
        <v>0</v>
      </c>
      <c r="L1911" s="3" t="n">
        <v>0</v>
      </c>
      <c r="M1911" s="3" t="n">
        <v>0</v>
      </c>
      <c r="N1911" s="3" t="n">
        <v>0</v>
      </c>
      <c r="O1911" s="4" t="n">
        <v>0</v>
      </c>
      <c r="P1911" s="4" t="n">
        <v>0</v>
      </c>
      <c r="Q1911" s="4" t="n">
        <v>0</v>
      </c>
      <c r="R1911" s="4" t="n">
        <v>0</v>
      </c>
      <c r="S1911" s="4" t="n">
        <v>0</v>
      </c>
      <c r="T1911" s="4" t="n">
        <v>0</v>
      </c>
      <c r="U1911" s="4" t="n">
        <v>0</v>
      </c>
      <c r="V1911" s="4" t="n">
        <v>1</v>
      </c>
    </row>
    <row r="1912">
      <c r="A1912" t="n">
        <v>241</v>
      </c>
      <c r="B1912" t="inlineStr">
        <is>
          <t>20323699365</t>
        </is>
      </c>
      <c r="C1912" t="inlineStr">
        <is>
          <t>INVERSIONES PERUALP S.A</t>
        </is>
      </c>
      <c r="D1912" s="6" t="n">
        <v>2024</v>
      </c>
      <c r="F1912" t="inlineStr">
        <is>
          <t>PAC</t>
        </is>
      </c>
      <c r="G1912" s="4" t="n">
        <v>0</v>
      </c>
      <c r="H1912" s="4" t="n">
        <v>0</v>
      </c>
      <c r="I1912" s="4" t="n">
        <v>0</v>
      </c>
      <c r="J1912" s="4" t="n">
        <v>0</v>
      </c>
      <c r="K1912" s="4" t="n">
        <v>0</v>
      </c>
      <c r="L1912" s="3" t="n">
        <v>0</v>
      </c>
      <c r="M1912" s="3" t="n">
        <v>0</v>
      </c>
      <c r="N1912" s="3" t="n">
        <v>0</v>
      </c>
      <c r="O1912" s="4" t="n">
        <v>0</v>
      </c>
      <c r="P1912" s="4" t="n">
        <v>0</v>
      </c>
      <c r="Q1912" s="4" t="str"/>
      <c r="R1912" s="4" t="n">
        <v>0</v>
      </c>
      <c r="S1912" s="4" t="n">
        <v>0</v>
      </c>
      <c r="T1912" s="4" t="n">
        <v>0</v>
      </c>
      <c r="U1912" s="4" t="n">
        <v>0</v>
      </c>
      <c r="V1912" s="4" t="n">
        <v>1</v>
      </c>
    </row>
    <row r="1913">
      <c r="A1913" t="n">
        <v>241</v>
      </c>
      <c r="B1913" t="inlineStr">
        <is>
          <t>20323699365</t>
        </is>
      </c>
      <c r="C1913" t="inlineStr">
        <is>
          <t>INVERSIONES PERUALP S.A</t>
        </is>
      </c>
      <c r="D1913" s="6" t="n">
        <v>2025</v>
      </c>
      <c r="F1913" t="inlineStr">
        <is>
          <t>PAC</t>
        </is>
      </c>
      <c r="G1913" s="4" t="n">
        <v>0</v>
      </c>
      <c r="H1913" s="4" t="n">
        <v>0</v>
      </c>
      <c r="I1913" s="4" t="n">
        <v>0</v>
      </c>
      <c r="J1913" s="4" t="n">
        <v>0</v>
      </c>
      <c r="K1913" s="4" t="n">
        <v>0</v>
      </c>
      <c r="L1913" s="3" t="n">
        <v>0</v>
      </c>
      <c r="M1913" s="3" t="n">
        <v>0</v>
      </c>
      <c r="N1913" s="3" t="n">
        <v>0</v>
      </c>
      <c r="O1913" s="4" t="n">
        <v>0</v>
      </c>
      <c r="P1913" s="4" t="n">
        <v>0</v>
      </c>
      <c r="Q1913" s="4" t="str"/>
      <c r="R1913" s="4" t="n">
        <v>0</v>
      </c>
      <c r="S1913" s="4" t="n">
        <v>0</v>
      </c>
      <c r="T1913" s="4" t="n">
        <v>0</v>
      </c>
      <c r="U1913" s="4" t="n">
        <v>0</v>
      </c>
      <c r="V1913" s="4" t="n">
        <v>1</v>
      </c>
    </row>
    <row r="1914">
      <c r="A1914" t="n">
        <v>242</v>
      </c>
      <c r="B1914" t="inlineStr">
        <is>
          <t>20486073145</t>
        </is>
      </c>
      <c r="C1914" t="inlineStr">
        <is>
          <t>ASOCIACION AGROGANADERA ECOLOGICA DEL ALTO CACAZU-VILLA RICA</t>
        </is>
      </c>
      <c r="D1914" s="6" t="n">
        <v>2018</v>
      </c>
      <c r="F1914" t="inlineStr">
        <is>
          <t>PAC</t>
        </is>
      </c>
      <c r="G1914" s="4" t="str"/>
      <c r="H1914" s="4" t="str"/>
      <c r="I1914" s="4" t="n">
        <v>0</v>
      </c>
      <c r="J1914" s="4" t="str"/>
      <c r="K1914" s="4" t="str"/>
      <c r="L1914" s="3" t="str"/>
      <c r="M1914" s="3" t="str"/>
      <c r="N1914" s="3" t="n">
        <v>0</v>
      </c>
      <c r="O1914" s="4" t="str"/>
      <c r="P1914" s="4" t="str"/>
      <c r="Q1914" s="4" t="str"/>
      <c r="R1914" s="4" t="str"/>
      <c r="S1914" s="4" t="str"/>
      <c r="T1914" s="4" t="str"/>
      <c r="U1914" s="4" t="str"/>
      <c r="V1914" s="4" t="n">
        <v>1</v>
      </c>
    </row>
    <row r="1915">
      <c r="A1915" t="n">
        <v>242</v>
      </c>
      <c r="B1915" t="inlineStr">
        <is>
          <t>20486073145</t>
        </is>
      </c>
      <c r="C1915" t="inlineStr">
        <is>
          <t>ASOCIACION AGROGANADERA ECOLOGICA DEL ALTO CACAZU-VILLA RICA</t>
        </is>
      </c>
      <c r="D1915" s="6" t="n">
        <v>2019</v>
      </c>
      <c r="E1915" t="n">
        <v>1</v>
      </c>
      <c r="F1915" t="inlineStr">
        <is>
          <t>PAC</t>
        </is>
      </c>
      <c r="G1915" s="4" t="n">
        <v>22</v>
      </c>
      <c r="H1915" s="4" t="n">
        <v>10</v>
      </c>
      <c r="I1915" s="4" t="n">
        <v>32</v>
      </c>
      <c r="J1915" s="4" t="str"/>
      <c r="K1915" s="4" t="str"/>
      <c r="L1915" s="3" t="n">
        <v>0</v>
      </c>
      <c r="M1915" s="3" t="n">
        <v>0</v>
      </c>
      <c r="N1915" s="3" t="n">
        <v>0</v>
      </c>
      <c r="O1915" s="4" t="str"/>
      <c r="P1915" s="4" t="str"/>
      <c r="Q1915" s="4" t="str"/>
      <c r="R1915" s="4" t="str"/>
      <c r="S1915" s="4" t="str"/>
      <c r="T1915" s="4" t="str"/>
      <c r="U1915" s="4" t="str"/>
      <c r="V1915" s="4" t="n">
        <v>1</v>
      </c>
    </row>
    <row r="1916">
      <c r="A1916" t="n">
        <v>242</v>
      </c>
      <c r="B1916" t="inlineStr">
        <is>
          <t>20486073145</t>
        </is>
      </c>
      <c r="C1916" t="inlineStr">
        <is>
          <t>ASOCIACION AGROGANADERA ECOLOGICA DEL ALTO CACAZU-VILLA RICA</t>
        </is>
      </c>
      <c r="D1916" s="6" t="n">
        <v>2020</v>
      </c>
      <c r="E1916" t="n">
        <v>1</v>
      </c>
      <c r="F1916" t="inlineStr">
        <is>
          <t>PAC</t>
        </is>
      </c>
      <c r="G1916" s="4" t="n">
        <v>22</v>
      </c>
      <c r="H1916" s="4" t="n">
        <v>10</v>
      </c>
      <c r="I1916" s="4" t="n">
        <v>32</v>
      </c>
      <c r="J1916" s="4" t="n">
        <v>9</v>
      </c>
      <c r="K1916" s="4" t="n">
        <v>1</v>
      </c>
      <c r="L1916" s="3" t="n">
        <v>0</v>
      </c>
      <c r="M1916" s="3" t="n">
        <v>0</v>
      </c>
      <c r="N1916" s="3" t="n">
        <v>0</v>
      </c>
      <c r="O1916" s="4" t="str"/>
      <c r="P1916" s="4" t="str"/>
      <c r="Q1916" s="4" t="str"/>
      <c r="R1916" s="4" t="str"/>
      <c r="S1916" s="4" t="str"/>
      <c r="T1916" s="4" t="str"/>
      <c r="U1916" s="4" t="str"/>
      <c r="V1916" s="4" t="n">
        <v>1</v>
      </c>
    </row>
    <row r="1917">
      <c r="A1917" t="n">
        <v>242</v>
      </c>
      <c r="B1917" t="inlineStr">
        <is>
          <t>20486073145</t>
        </is>
      </c>
      <c r="C1917" t="inlineStr">
        <is>
          <t>ASOCIACION AGROGANADERA ECOLOGICA DEL ALTO CACAZU-VILLA RICA</t>
        </is>
      </c>
      <c r="D1917" s="6" t="n">
        <v>2021</v>
      </c>
      <c r="F1917" t="inlineStr">
        <is>
          <t>PAC</t>
        </is>
      </c>
      <c r="G1917" s="4" t="n">
        <v>0</v>
      </c>
      <c r="H1917" s="4" t="n">
        <v>0</v>
      </c>
      <c r="I1917" s="4" t="n">
        <v>0</v>
      </c>
      <c r="J1917" s="4" t="n">
        <v>0</v>
      </c>
      <c r="K1917" s="4" t="n">
        <v>0</v>
      </c>
      <c r="L1917" s="3" t="n">
        <v>0</v>
      </c>
      <c r="M1917" s="3" t="n">
        <v>0</v>
      </c>
      <c r="N1917" s="3" t="n">
        <v>0</v>
      </c>
      <c r="O1917" s="4" t="str"/>
      <c r="P1917" s="4" t="str"/>
      <c r="Q1917" s="4" t="str"/>
      <c r="R1917" s="4" t="str"/>
      <c r="S1917" s="4" t="str"/>
      <c r="T1917" s="4" t="str"/>
      <c r="U1917" s="4" t="str"/>
      <c r="V1917" s="4" t="n">
        <v>1</v>
      </c>
    </row>
    <row r="1918">
      <c r="A1918" t="n">
        <v>242</v>
      </c>
      <c r="B1918" t="inlineStr">
        <is>
          <t>20486073145</t>
        </is>
      </c>
      <c r="C1918" t="inlineStr">
        <is>
          <t>ASOCIACION AGROGANADERA ECOLOGICA DEL ALTO CACAZU-VILLA RICA</t>
        </is>
      </c>
      <c r="D1918" s="6" t="n">
        <v>2022</v>
      </c>
      <c r="F1918" t="inlineStr">
        <is>
          <t>PAC</t>
        </is>
      </c>
      <c r="G1918" s="4" t="n">
        <v>0</v>
      </c>
      <c r="H1918" s="4" t="n">
        <v>0</v>
      </c>
      <c r="I1918" s="4" t="n">
        <v>0</v>
      </c>
      <c r="J1918" s="4" t="n">
        <v>0</v>
      </c>
      <c r="K1918" s="4" t="n">
        <v>0</v>
      </c>
      <c r="L1918" s="3" t="n">
        <v>0</v>
      </c>
      <c r="M1918" s="3" t="n">
        <v>0</v>
      </c>
      <c r="N1918" s="3" t="n">
        <v>0</v>
      </c>
      <c r="O1918" s="4" t="str"/>
      <c r="P1918" s="4" t="str"/>
      <c r="Q1918" s="4" t="str"/>
      <c r="R1918" s="4" t="str"/>
      <c r="S1918" s="4" t="str"/>
      <c r="T1918" s="4" t="str"/>
      <c r="U1918" s="4" t="str"/>
      <c r="V1918" s="4" t="n">
        <v>1</v>
      </c>
    </row>
    <row r="1919">
      <c r="A1919" t="n">
        <v>242</v>
      </c>
      <c r="B1919" t="inlineStr">
        <is>
          <t>20486073145</t>
        </is>
      </c>
      <c r="C1919" t="inlineStr">
        <is>
          <t>ASOCIACION AGROGANADERA ECOLOGICA DEL ALTO CACAZU-VILLA RICA</t>
        </is>
      </c>
      <c r="D1919" s="6" t="n">
        <v>2023</v>
      </c>
      <c r="F1919" t="inlineStr">
        <is>
          <t>PAC</t>
        </is>
      </c>
      <c r="G1919" s="4" t="n">
        <v>0</v>
      </c>
      <c r="H1919" s="4" t="n">
        <v>0</v>
      </c>
      <c r="I1919" s="4" t="n">
        <v>0</v>
      </c>
      <c r="J1919" s="4" t="n">
        <v>0</v>
      </c>
      <c r="K1919" s="4" t="n">
        <v>0</v>
      </c>
      <c r="L1919" s="3" t="n">
        <v>0</v>
      </c>
      <c r="M1919" s="3" t="n">
        <v>0</v>
      </c>
      <c r="N1919" s="3" t="n">
        <v>0</v>
      </c>
      <c r="O1919" s="4" t="n">
        <v>0</v>
      </c>
      <c r="P1919" s="4" t="n">
        <v>0</v>
      </c>
      <c r="Q1919" s="4" t="n">
        <v>0</v>
      </c>
      <c r="R1919" s="4" t="n">
        <v>0</v>
      </c>
      <c r="S1919" s="4" t="n">
        <v>0</v>
      </c>
      <c r="T1919" s="4" t="n">
        <v>0</v>
      </c>
      <c r="U1919" s="4" t="n">
        <v>0</v>
      </c>
      <c r="V1919" s="4" t="n">
        <v>1</v>
      </c>
    </row>
    <row r="1920">
      <c r="A1920" t="n">
        <v>242</v>
      </c>
      <c r="B1920" t="inlineStr">
        <is>
          <t>20486073145</t>
        </is>
      </c>
      <c r="C1920" t="inlineStr">
        <is>
          <t>ASOCIACION AGROGANADERA ECOLOGICA DEL ALTO CACAZU-VILLA RICA</t>
        </is>
      </c>
      <c r="D1920" s="6" t="n">
        <v>2024</v>
      </c>
      <c r="F1920" t="inlineStr">
        <is>
          <t>PAC</t>
        </is>
      </c>
      <c r="G1920" s="4" t="n">
        <v>0</v>
      </c>
      <c r="H1920" s="4" t="n">
        <v>0</v>
      </c>
      <c r="I1920" s="4" t="n">
        <v>0</v>
      </c>
      <c r="J1920" s="4" t="n">
        <v>0</v>
      </c>
      <c r="K1920" s="4" t="n">
        <v>0</v>
      </c>
      <c r="L1920" s="3" t="n">
        <v>0</v>
      </c>
      <c r="M1920" s="3" t="n">
        <v>0</v>
      </c>
      <c r="N1920" s="3" t="n">
        <v>0</v>
      </c>
      <c r="O1920" s="4" t="n">
        <v>0</v>
      </c>
      <c r="P1920" s="4" t="n">
        <v>0</v>
      </c>
      <c r="Q1920" s="4" t="str"/>
      <c r="R1920" s="4" t="n">
        <v>0</v>
      </c>
      <c r="S1920" s="4" t="n">
        <v>0</v>
      </c>
      <c r="T1920" s="4" t="n">
        <v>0</v>
      </c>
      <c r="U1920" s="4" t="n">
        <v>0</v>
      </c>
      <c r="V1920" s="4" t="n">
        <v>1</v>
      </c>
    </row>
    <row r="1921">
      <c r="A1921" t="n">
        <v>242</v>
      </c>
      <c r="B1921" t="inlineStr">
        <is>
          <t>20486073145</t>
        </is>
      </c>
      <c r="C1921" t="inlineStr">
        <is>
          <t>ASOCIACION AGROGANADERA ECOLOGICA DEL ALTO CACAZU-VILLA RICA</t>
        </is>
      </c>
      <c r="D1921" s="6" t="n">
        <v>2025</v>
      </c>
      <c r="F1921" t="inlineStr">
        <is>
          <t>PAC</t>
        </is>
      </c>
      <c r="G1921" s="4" t="n">
        <v>0</v>
      </c>
      <c r="H1921" s="4" t="n">
        <v>0</v>
      </c>
      <c r="I1921" s="4" t="n">
        <v>0</v>
      </c>
      <c r="J1921" s="4" t="n">
        <v>0</v>
      </c>
      <c r="K1921" s="4" t="n">
        <v>0</v>
      </c>
      <c r="L1921" s="3" t="n">
        <v>0</v>
      </c>
      <c r="M1921" s="3" t="n">
        <v>0</v>
      </c>
      <c r="N1921" s="3" t="n">
        <v>0</v>
      </c>
      <c r="O1921" s="4" t="n">
        <v>0</v>
      </c>
      <c r="P1921" s="4" t="n">
        <v>0</v>
      </c>
      <c r="Q1921" s="4" t="str"/>
      <c r="R1921" s="4" t="n">
        <v>0</v>
      </c>
      <c r="S1921" s="4" t="n">
        <v>0</v>
      </c>
      <c r="T1921" s="4" t="n">
        <v>0</v>
      </c>
      <c r="U1921" s="4" t="n">
        <v>0</v>
      </c>
      <c r="V1921" s="4" t="n">
        <v>1</v>
      </c>
    </row>
    <row r="1922">
      <c r="A1922" t="n">
        <v>243</v>
      </c>
      <c r="B1922" t="inlineStr">
        <is>
          <t>20129842351</t>
        </is>
      </c>
      <c r="C1922" t="inlineStr">
        <is>
          <t>COOPERATIVA COMUNAL SAN ANTONIO DE RANCAS LTDA.</t>
        </is>
      </c>
      <c r="D1922" s="6" t="n">
        <v>2018</v>
      </c>
      <c r="F1922" t="inlineStr">
        <is>
          <t>PAC</t>
        </is>
      </c>
      <c r="G1922" s="4" t="str"/>
      <c r="H1922" s="4" t="str"/>
      <c r="I1922" s="4" t="n">
        <v>0</v>
      </c>
      <c r="J1922" s="4" t="str"/>
      <c r="K1922" s="4" t="str"/>
      <c r="L1922" s="3" t="str"/>
      <c r="M1922" s="3" t="str"/>
      <c r="N1922" s="3" t="n">
        <v>0</v>
      </c>
      <c r="O1922" s="4" t="str"/>
      <c r="P1922" s="4" t="str"/>
      <c r="Q1922" s="4" t="str"/>
      <c r="R1922" s="4" t="str"/>
      <c r="S1922" s="4" t="str"/>
      <c r="T1922" s="4" t="str"/>
      <c r="U1922" s="4" t="str"/>
      <c r="V1922" s="4" t="n">
        <v>1</v>
      </c>
    </row>
    <row r="1923">
      <c r="A1923" t="n">
        <v>243</v>
      </c>
      <c r="B1923" t="inlineStr">
        <is>
          <t>20129842351</t>
        </is>
      </c>
      <c r="C1923" t="inlineStr">
        <is>
          <t>COOPERATIVA COMUNAL SAN ANTONIO DE RANCAS LTDA.</t>
        </is>
      </c>
      <c r="D1923" s="6" t="n">
        <v>2019</v>
      </c>
      <c r="E1923" t="n">
        <v>1</v>
      </c>
      <c r="F1923" t="inlineStr">
        <is>
          <t>PAC</t>
        </is>
      </c>
      <c r="G1923" s="4" t="n">
        <v>6</v>
      </c>
      <c r="H1923" s="4" t="n">
        <v>2</v>
      </c>
      <c r="I1923" s="4" t="n">
        <v>8</v>
      </c>
      <c r="J1923" s="4" t="str"/>
      <c r="K1923" s="4" t="str"/>
      <c r="L1923" s="3" t="n">
        <v>0</v>
      </c>
      <c r="M1923" s="3" t="n">
        <v>0</v>
      </c>
      <c r="N1923" s="3" t="n">
        <v>0</v>
      </c>
      <c r="O1923" s="4" t="str"/>
      <c r="P1923" s="4" t="str"/>
      <c r="Q1923" s="4" t="str"/>
      <c r="R1923" s="4" t="str"/>
      <c r="S1923" s="4" t="str"/>
      <c r="T1923" s="4" t="str"/>
      <c r="U1923" s="4" t="str"/>
      <c r="V1923" s="4" t="n">
        <v>1</v>
      </c>
    </row>
    <row r="1924">
      <c r="A1924" t="n">
        <v>243</v>
      </c>
      <c r="B1924" t="inlineStr">
        <is>
          <t>20129842351</t>
        </is>
      </c>
      <c r="C1924" t="inlineStr">
        <is>
          <t>COOPERATIVA COMUNAL SAN ANTONIO DE RANCAS LTDA.</t>
        </is>
      </c>
      <c r="D1924" s="6" t="n">
        <v>2020</v>
      </c>
      <c r="E1924" t="n">
        <v>1</v>
      </c>
      <c r="F1924" t="inlineStr">
        <is>
          <t>PAC</t>
        </is>
      </c>
      <c r="G1924" s="4" t="n">
        <v>87</v>
      </c>
      <c r="H1924" s="4" t="n">
        <v>76</v>
      </c>
      <c r="I1924" s="4" t="n">
        <v>163</v>
      </c>
      <c r="J1924" s="4" t="n">
        <v>0</v>
      </c>
      <c r="K1924" s="4" t="n">
        <v>0</v>
      </c>
      <c r="L1924" s="3" t="n">
        <v>37140</v>
      </c>
      <c r="M1924" s="3" t="n">
        <v>0</v>
      </c>
      <c r="N1924" s="3" t="n">
        <v>37140</v>
      </c>
      <c r="O1924" s="4" t="str"/>
      <c r="P1924" s="4" t="str"/>
      <c r="Q1924" s="4" t="str"/>
      <c r="R1924" s="4" t="str"/>
      <c r="S1924" s="4" t="str"/>
      <c r="T1924" s="4" t="str"/>
      <c r="U1924" s="4" t="str"/>
      <c r="V1924" s="4" t="n">
        <v>1</v>
      </c>
    </row>
    <row r="1925">
      <c r="A1925" t="n">
        <v>243</v>
      </c>
      <c r="B1925" t="inlineStr">
        <is>
          <t>20129842351</t>
        </is>
      </c>
      <c r="C1925" t="inlineStr">
        <is>
          <t>COOPERATIVA COMUNAL SAN ANTONIO DE RANCAS LTDA.</t>
        </is>
      </c>
      <c r="D1925" s="6" t="n">
        <v>2021</v>
      </c>
      <c r="E1925" t="n">
        <v>1</v>
      </c>
      <c r="F1925" t="inlineStr">
        <is>
          <t>PAC</t>
        </is>
      </c>
      <c r="G1925" s="4" t="n">
        <v>85</v>
      </c>
      <c r="H1925" s="4" t="n">
        <v>79</v>
      </c>
      <c r="I1925" s="4" t="n">
        <v>164</v>
      </c>
      <c r="J1925" s="4" t="n">
        <v>33</v>
      </c>
      <c r="K1925" s="4" t="n">
        <v>2</v>
      </c>
      <c r="L1925" s="3" t="n">
        <v>0</v>
      </c>
      <c r="M1925" s="3" t="n">
        <v>0</v>
      </c>
      <c r="N1925" s="3" t="n">
        <v>0</v>
      </c>
      <c r="O1925" s="4" t="str"/>
      <c r="P1925" s="4" t="str"/>
      <c r="Q1925" s="4" t="str"/>
      <c r="R1925" s="4" t="str"/>
      <c r="S1925" s="4" t="str"/>
      <c r="T1925" s="4" t="str"/>
      <c r="U1925" s="4" t="str"/>
      <c r="V1925" s="4" t="n">
        <v>1</v>
      </c>
    </row>
    <row r="1926">
      <c r="A1926" t="n">
        <v>243</v>
      </c>
      <c r="B1926" t="inlineStr">
        <is>
          <t>20129842351</t>
        </is>
      </c>
      <c r="C1926" t="inlineStr">
        <is>
          <t>COOPERATIVA COMUNAL SAN ANTONIO DE RANCAS LTDA.</t>
        </is>
      </c>
      <c r="D1926" s="6" t="n">
        <v>2022</v>
      </c>
      <c r="E1926" t="n">
        <v>1</v>
      </c>
      <c r="F1926" t="inlineStr">
        <is>
          <t>PAC</t>
        </is>
      </c>
      <c r="G1926" s="4" t="n">
        <v>85</v>
      </c>
      <c r="H1926" s="4" t="n">
        <v>79</v>
      </c>
      <c r="I1926" s="4" t="n">
        <v>164</v>
      </c>
      <c r="J1926" s="4" t="n">
        <v>42</v>
      </c>
      <c r="K1926" s="4" t="n">
        <v>0</v>
      </c>
      <c r="L1926" s="3" t="n">
        <v>25752</v>
      </c>
      <c r="M1926" s="3" t="n">
        <v>0</v>
      </c>
      <c r="N1926" s="3" t="n">
        <v>25752</v>
      </c>
      <c r="O1926" s="4" t="str"/>
      <c r="P1926" s="4" t="str"/>
      <c r="Q1926" s="4" t="str"/>
      <c r="R1926" s="4" t="str"/>
      <c r="S1926" s="4" t="str"/>
      <c r="T1926" s="4" t="str"/>
      <c r="U1926" s="4" t="str"/>
      <c r="V1926" s="4" t="n">
        <v>1</v>
      </c>
    </row>
    <row r="1927">
      <c r="A1927" t="n">
        <v>243</v>
      </c>
      <c r="B1927" t="inlineStr">
        <is>
          <t>20129842351</t>
        </is>
      </c>
      <c r="C1927" t="inlineStr">
        <is>
          <t>COOPERATIVA COMUNAL SAN ANTONIO DE RANCAS LTDA.</t>
        </is>
      </c>
      <c r="D1927" s="6" t="n">
        <v>2023</v>
      </c>
      <c r="F1927" t="inlineStr">
        <is>
          <t>PAC</t>
        </is>
      </c>
      <c r="G1927" s="4" t="n">
        <v>0</v>
      </c>
      <c r="H1927" s="4" t="n">
        <v>0</v>
      </c>
      <c r="I1927" s="4" t="n">
        <v>0</v>
      </c>
      <c r="J1927" s="4" t="n">
        <v>0</v>
      </c>
      <c r="K1927" s="4" t="n">
        <v>0</v>
      </c>
      <c r="L1927" s="3" t="n">
        <v>0</v>
      </c>
      <c r="M1927" s="3" t="n">
        <v>0</v>
      </c>
      <c r="N1927" s="3" t="n">
        <v>0</v>
      </c>
      <c r="O1927" s="4" t="n">
        <v>0</v>
      </c>
      <c r="P1927" s="4" t="n">
        <v>0</v>
      </c>
      <c r="Q1927" s="4" t="n">
        <v>0</v>
      </c>
      <c r="R1927" s="4" t="n">
        <v>0</v>
      </c>
      <c r="S1927" s="4" t="n">
        <v>0</v>
      </c>
      <c r="T1927" s="4" t="n">
        <v>0</v>
      </c>
      <c r="U1927" s="4" t="n">
        <v>0</v>
      </c>
      <c r="V1927" s="4" t="n">
        <v>1</v>
      </c>
    </row>
    <row r="1928">
      <c r="A1928" t="n">
        <v>243</v>
      </c>
      <c r="B1928" t="inlineStr">
        <is>
          <t>20129842351</t>
        </is>
      </c>
      <c r="C1928" t="inlineStr">
        <is>
          <t>COOPERATIVA COMUNAL SAN ANTONIO DE RANCAS LTDA.</t>
        </is>
      </c>
      <c r="D1928" s="6" t="n">
        <v>2024</v>
      </c>
      <c r="F1928" t="inlineStr">
        <is>
          <t>PAC</t>
        </is>
      </c>
      <c r="G1928" s="4" t="n">
        <v>0</v>
      </c>
      <c r="H1928" s="4" t="n">
        <v>0</v>
      </c>
      <c r="I1928" s="4" t="n">
        <v>0</v>
      </c>
      <c r="J1928" s="4" t="n">
        <v>0</v>
      </c>
      <c r="K1928" s="4" t="n">
        <v>0</v>
      </c>
      <c r="L1928" s="3" t="n">
        <v>0</v>
      </c>
      <c r="M1928" s="3" t="n">
        <v>0</v>
      </c>
      <c r="N1928" s="3" t="n">
        <v>0</v>
      </c>
      <c r="O1928" s="4" t="n">
        <v>0</v>
      </c>
      <c r="P1928" s="4" t="n">
        <v>0</v>
      </c>
      <c r="Q1928" s="4" t="str"/>
      <c r="R1928" s="4" t="n">
        <v>0</v>
      </c>
      <c r="S1928" s="4" t="n">
        <v>0</v>
      </c>
      <c r="T1928" s="4" t="n">
        <v>0</v>
      </c>
      <c r="U1928" s="4" t="n">
        <v>0</v>
      </c>
      <c r="V1928" s="4" t="n">
        <v>1</v>
      </c>
    </row>
    <row r="1929">
      <c r="A1929" t="n">
        <v>243</v>
      </c>
      <c r="B1929" t="inlineStr">
        <is>
          <t>20129842351</t>
        </is>
      </c>
      <c r="C1929" t="inlineStr">
        <is>
          <t>COOPERATIVA COMUNAL SAN ANTONIO DE RANCAS LTDA.</t>
        </is>
      </c>
      <c r="D1929" s="6" t="n">
        <v>2025</v>
      </c>
      <c r="F1929" t="inlineStr">
        <is>
          <t>PAC</t>
        </is>
      </c>
      <c r="G1929" s="4" t="n">
        <v>0</v>
      </c>
      <c r="H1929" s="4" t="n">
        <v>0</v>
      </c>
      <c r="I1929" s="4" t="n">
        <v>0</v>
      </c>
      <c r="J1929" s="4" t="n">
        <v>0</v>
      </c>
      <c r="K1929" s="4" t="n">
        <v>0</v>
      </c>
      <c r="L1929" s="3" t="n">
        <v>0</v>
      </c>
      <c r="M1929" s="3" t="n">
        <v>0</v>
      </c>
      <c r="N1929" s="3" t="n">
        <v>0</v>
      </c>
      <c r="O1929" s="4" t="n">
        <v>0</v>
      </c>
      <c r="P1929" s="4" t="n">
        <v>0</v>
      </c>
      <c r="Q1929" s="4" t="str"/>
      <c r="R1929" s="4" t="n">
        <v>0</v>
      </c>
      <c r="S1929" s="4" t="n">
        <v>0</v>
      </c>
      <c r="T1929" s="4" t="n">
        <v>0</v>
      </c>
      <c r="U1929" s="4" t="n">
        <v>0</v>
      </c>
      <c r="V1929" s="4" t="n">
        <v>1</v>
      </c>
    </row>
    <row r="1930">
      <c r="A1930" t="n">
        <v>244</v>
      </c>
      <c r="B1930" t="inlineStr">
        <is>
          <t>20568428375</t>
        </is>
      </c>
      <c r="C1930" t="inlineStr">
        <is>
          <t>COOPERATIVA AGRARIA ASHANINKA DEL VALLE PICHIS (CAGRAVAPI)</t>
        </is>
      </c>
      <c r="D1930" s="6" t="n">
        <v>2018</v>
      </c>
      <c r="F1930" t="inlineStr">
        <is>
          <t>PAC</t>
        </is>
      </c>
      <c r="G1930" s="4" t="str"/>
      <c r="H1930" s="4" t="str"/>
      <c r="I1930" s="4" t="n">
        <v>0</v>
      </c>
      <c r="J1930" s="4" t="str"/>
      <c r="K1930" s="4" t="str"/>
      <c r="L1930" s="3" t="str"/>
      <c r="M1930" s="3" t="str"/>
      <c r="N1930" s="3" t="n">
        <v>0</v>
      </c>
      <c r="O1930" s="4" t="str"/>
      <c r="P1930" s="4" t="str"/>
      <c r="Q1930" s="4" t="str"/>
      <c r="R1930" s="4" t="str"/>
      <c r="S1930" s="4" t="str"/>
      <c r="T1930" s="4" t="str"/>
      <c r="U1930" s="4" t="str"/>
      <c r="V1930" s="4" t="n">
        <v>1</v>
      </c>
    </row>
    <row r="1931">
      <c r="A1931" t="n">
        <v>244</v>
      </c>
      <c r="B1931" t="inlineStr">
        <is>
          <t>20568428375</t>
        </is>
      </c>
      <c r="C1931" t="inlineStr">
        <is>
          <t>COOPERATIVA AGRARIA ASHANINKA DEL VALLE PICHIS (CAGRAVAPI)</t>
        </is>
      </c>
      <c r="D1931" s="6" t="n">
        <v>2019</v>
      </c>
      <c r="E1931" t="n">
        <v>1</v>
      </c>
      <c r="F1931" t="inlineStr">
        <is>
          <t>PAC</t>
        </is>
      </c>
      <c r="G1931" s="4" t="n">
        <v>73</v>
      </c>
      <c r="H1931" s="4" t="n">
        <v>30</v>
      </c>
      <c r="I1931" s="4" t="n">
        <v>103</v>
      </c>
      <c r="J1931" s="4" t="str"/>
      <c r="K1931" s="4" t="str"/>
      <c r="L1931" s="3" t="n">
        <v>0</v>
      </c>
      <c r="M1931" s="3" t="n">
        <v>0</v>
      </c>
      <c r="N1931" s="3" t="n">
        <v>0</v>
      </c>
      <c r="O1931" s="4" t="str"/>
      <c r="P1931" s="4" t="str"/>
      <c r="Q1931" s="4" t="str"/>
      <c r="R1931" s="4" t="str"/>
      <c r="S1931" s="4" t="str"/>
      <c r="T1931" s="4" t="str"/>
      <c r="U1931" s="4" t="str"/>
      <c r="V1931" s="4" t="n">
        <v>1</v>
      </c>
    </row>
    <row r="1932">
      <c r="A1932" t="n">
        <v>244</v>
      </c>
      <c r="B1932" t="inlineStr">
        <is>
          <t>20568428375</t>
        </is>
      </c>
      <c r="C1932" t="inlineStr">
        <is>
          <t>COOPERATIVA AGRARIA ASHANINKA DEL VALLE PICHIS (CAGRAVAPI)</t>
        </is>
      </c>
      <c r="D1932" s="6" t="n">
        <v>2020</v>
      </c>
      <c r="E1932" t="n">
        <v>1</v>
      </c>
      <c r="F1932" t="inlineStr">
        <is>
          <t>PAC</t>
        </is>
      </c>
      <c r="G1932" s="4" t="n">
        <v>68</v>
      </c>
      <c r="H1932" s="4" t="n">
        <v>30</v>
      </c>
      <c r="I1932" s="4" t="n">
        <v>98</v>
      </c>
      <c r="J1932" s="4" t="n">
        <v>0</v>
      </c>
      <c r="K1932" s="4" t="n">
        <v>0</v>
      </c>
      <c r="L1932" s="3" t="n">
        <v>0</v>
      </c>
      <c r="M1932" s="3" t="n">
        <v>0</v>
      </c>
      <c r="N1932" s="3" t="n">
        <v>0</v>
      </c>
      <c r="O1932" s="4" t="str"/>
      <c r="P1932" s="4" t="str"/>
      <c r="Q1932" s="4" t="str"/>
      <c r="R1932" s="4" t="str"/>
      <c r="S1932" s="4" t="str"/>
      <c r="T1932" s="4" t="str"/>
      <c r="U1932" s="4" t="str"/>
      <c r="V1932" s="4" t="n">
        <v>1</v>
      </c>
    </row>
    <row r="1933">
      <c r="A1933" t="n">
        <v>244</v>
      </c>
      <c r="B1933" t="inlineStr">
        <is>
          <t>20568428375</t>
        </is>
      </c>
      <c r="C1933" t="inlineStr">
        <is>
          <t>COOPERATIVA AGRARIA ASHANINKA DEL VALLE PICHIS (CAGRAVAPI)</t>
        </is>
      </c>
      <c r="D1933" s="6" t="n">
        <v>2021</v>
      </c>
      <c r="F1933" t="inlineStr">
        <is>
          <t>PAC</t>
        </is>
      </c>
      <c r="G1933" s="4" t="n">
        <v>0</v>
      </c>
      <c r="H1933" s="4" t="n">
        <v>0</v>
      </c>
      <c r="I1933" s="4" t="n">
        <v>0</v>
      </c>
      <c r="J1933" s="4" t="n">
        <v>0</v>
      </c>
      <c r="K1933" s="4" t="n">
        <v>0</v>
      </c>
      <c r="L1933" s="3" t="n">
        <v>0</v>
      </c>
      <c r="M1933" s="3" t="n">
        <v>0</v>
      </c>
      <c r="N1933" s="3" t="n">
        <v>0</v>
      </c>
      <c r="O1933" s="4" t="str"/>
      <c r="P1933" s="4" t="str"/>
      <c r="Q1933" s="4" t="str"/>
      <c r="R1933" s="4" t="str"/>
      <c r="S1933" s="4" t="str"/>
      <c r="T1933" s="4" t="str"/>
      <c r="U1933" s="4" t="str"/>
      <c r="V1933" s="4" t="n">
        <v>1</v>
      </c>
    </row>
    <row r="1934">
      <c r="A1934" t="n">
        <v>244</v>
      </c>
      <c r="B1934" t="inlineStr">
        <is>
          <t>20568428375</t>
        </is>
      </c>
      <c r="C1934" t="inlineStr">
        <is>
          <t>COOPERATIVA AGRARIA ASHANINKA DEL VALLE PICHIS (CAGRAVAPI)</t>
        </is>
      </c>
      <c r="D1934" s="6" t="n">
        <v>2022</v>
      </c>
      <c r="F1934" t="inlineStr">
        <is>
          <t>PAC</t>
        </is>
      </c>
      <c r="G1934" s="4" t="n">
        <v>0</v>
      </c>
      <c r="H1934" s="4" t="n">
        <v>0</v>
      </c>
      <c r="I1934" s="4" t="n">
        <v>0</v>
      </c>
      <c r="J1934" s="4" t="n">
        <v>0</v>
      </c>
      <c r="K1934" s="4" t="n">
        <v>0</v>
      </c>
      <c r="L1934" s="3" t="n">
        <v>0</v>
      </c>
      <c r="M1934" s="3" t="n">
        <v>0</v>
      </c>
      <c r="N1934" s="3" t="n">
        <v>0</v>
      </c>
      <c r="O1934" s="4" t="str"/>
      <c r="P1934" s="4" t="str"/>
      <c r="Q1934" s="4" t="str"/>
      <c r="R1934" s="4" t="str"/>
      <c r="S1934" s="4" t="str"/>
      <c r="T1934" s="4" t="str"/>
      <c r="U1934" s="4" t="str"/>
      <c r="V1934" s="4" t="n">
        <v>1</v>
      </c>
    </row>
    <row r="1935">
      <c r="A1935" t="n">
        <v>244</v>
      </c>
      <c r="B1935" t="inlineStr">
        <is>
          <t>20568428375</t>
        </is>
      </c>
      <c r="C1935" t="inlineStr">
        <is>
          <t>COOPERATIVA AGRARIA ASHANINKA DEL VALLE PICHIS (CAGRAVAPI)</t>
        </is>
      </c>
      <c r="D1935" s="6" t="n">
        <v>2023</v>
      </c>
      <c r="E1935" t="n">
        <v>1</v>
      </c>
      <c r="F1935" t="inlineStr">
        <is>
          <t>PAC</t>
        </is>
      </c>
      <c r="G1935" s="4" t="n">
        <v>70</v>
      </c>
      <c r="H1935" s="4" t="n">
        <v>33</v>
      </c>
      <c r="I1935" s="4" t="n">
        <v>103</v>
      </c>
      <c r="J1935" s="4" t="n">
        <v>25</v>
      </c>
      <c r="K1935" s="4" t="n">
        <v>4</v>
      </c>
      <c r="L1935" s="3" t="n">
        <v>0</v>
      </c>
      <c r="M1935" s="3" t="n">
        <v>0</v>
      </c>
      <c r="N1935" s="3" t="n">
        <v>0</v>
      </c>
      <c r="O1935" s="4" t="n">
        <v>0</v>
      </c>
      <c r="P1935" s="4" t="n">
        <v>0</v>
      </c>
      <c r="Q1935" s="4" t="n">
        <v>0</v>
      </c>
      <c r="R1935" s="4" t="n">
        <v>0</v>
      </c>
      <c r="S1935" s="4" t="n">
        <v>0</v>
      </c>
      <c r="T1935" s="4" t="n">
        <v>0</v>
      </c>
      <c r="U1935" s="4" t="n">
        <v>0</v>
      </c>
      <c r="V1935" s="4" t="n">
        <v>1</v>
      </c>
    </row>
    <row r="1936">
      <c r="A1936" t="n">
        <v>244</v>
      </c>
      <c r="B1936" t="inlineStr">
        <is>
          <t>20568428375</t>
        </is>
      </c>
      <c r="C1936" t="inlineStr">
        <is>
          <t>COOPERATIVA AGRARIA ASHANINKA DEL VALLE PICHIS (CAGRAVAPI)</t>
        </is>
      </c>
      <c r="D1936" s="6" t="n">
        <v>2024</v>
      </c>
      <c r="E1936" t="n">
        <v>1</v>
      </c>
      <c r="F1936" t="inlineStr">
        <is>
          <t>PAC</t>
        </is>
      </c>
      <c r="G1936" s="4" t="n">
        <v>35</v>
      </c>
      <c r="H1936" s="4" t="n">
        <v>35</v>
      </c>
      <c r="I1936" s="4" t="n">
        <v>70</v>
      </c>
      <c r="J1936" s="4" t="n">
        <v>30</v>
      </c>
      <c r="K1936" s="4" t="n">
        <v>0</v>
      </c>
      <c r="L1936" s="3" t="n">
        <v>0</v>
      </c>
      <c r="M1936" s="3" t="n">
        <v>0</v>
      </c>
      <c r="N1936" s="3" t="n">
        <v>0</v>
      </c>
      <c r="O1936" s="4" t="n">
        <v>0</v>
      </c>
      <c r="P1936" s="4" t="n">
        <v>0</v>
      </c>
      <c r="Q1936" s="4" t="str"/>
      <c r="R1936" s="4" t="n">
        <v>0</v>
      </c>
      <c r="S1936" s="4" t="n">
        <v>0</v>
      </c>
      <c r="T1936" s="4" t="n">
        <v>0</v>
      </c>
      <c r="U1936" s="4" t="n">
        <v>0</v>
      </c>
      <c r="V1936" s="4" t="n">
        <v>1</v>
      </c>
    </row>
    <row r="1937">
      <c r="A1937" t="n">
        <v>244</v>
      </c>
      <c r="B1937" t="inlineStr">
        <is>
          <t>20568428375</t>
        </is>
      </c>
      <c r="C1937" t="inlineStr">
        <is>
          <t>COOPERATIVA AGRARIA ASHANINKA DEL VALLE PICHIS (CAGRAVAPI)</t>
        </is>
      </c>
      <c r="D1937" s="6" t="n">
        <v>2025</v>
      </c>
      <c r="F1937" t="inlineStr">
        <is>
          <t>PAC</t>
        </is>
      </c>
      <c r="G1937" s="4" t="n">
        <v>0</v>
      </c>
      <c r="H1937" s="4" t="n">
        <v>0</v>
      </c>
      <c r="I1937" s="4" t="n">
        <v>0</v>
      </c>
      <c r="J1937" s="4" t="n">
        <v>0</v>
      </c>
      <c r="K1937" s="4" t="n">
        <v>0</v>
      </c>
      <c r="L1937" s="3" t="n">
        <v>0</v>
      </c>
      <c r="M1937" s="3" t="n">
        <v>0</v>
      </c>
      <c r="N1937" s="3" t="n">
        <v>0</v>
      </c>
      <c r="O1937" s="4" t="n">
        <v>0</v>
      </c>
      <c r="P1937" s="4" t="n">
        <v>0</v>
      </c>
      <c r="Q1937" s="4" t="str"/>
      <c r="R1937" s="4" t="n">
        <v>0</v>
      </c>
      <c r="S1937" s="4" t="n">
        <v>0</v>
      </c>
      <c r="T1937" s="4" t="n">
        <v>0</v>
      </c>
      <c r="U1937" s="4" t="n">
        <v>0</v>
      </c>
      <c r="V1937" s="4" t="n">
        <v>1</v>
      </c>
    </row>
    <row r="1938">
      <c r="A1938" t="n">
        <v>245</v>
      </c>
      <c r="B1938" t="inlineStr">
        <is>
          <t>20568560133</t>
        </is>
      </c>
      <c r="C1938" t="inlineStr">
        <is>
          <t>ASOCIACION DE PEQUEÑOS PRODUCTORES AGROECOLOGICOS LAGUNA RAYA (APPALAR)</t>
        </is>
      </c>
      <c r="D1938" s="6" t="n">
        <v>2018</v>
      </c>
      <c r="F1938" t="inlineStr">
        <is>
          <t>PAC</t>
        </is>
      </c>
      <c r="G1938" s="4" t="str"/>
      <c r="H1938" s="4" t="str"/>
      <c r="I1938" s="4" t="n">
        <v>0</v>
      </c>
      <c r="J1938" s="4" t="str"/>
      <c r="K1938" s="4" t="str"/>
      <c r="L1938" s="3" t="str"/>
      <c r="M1938" s="3" t="str"/>
      <c r="N1938" s="3" t="n">
        <v>0</v>
      </c>
      <c r="O1938" s="4" t="str"/>
      <c r="P1938" s="4" t="str"/>
      <c r="Q1938" s="4" t="str"/>
      <c r="R1938" s="4" t="str"/>
      <c r="S1938" s="4" t="str"/>
      <c r="T1938" s="4" t="str"/>
      <c r="U1938" s="4" t="str"/>
      <c r="V1938" s="4" t="n">
        <v>1</v>
      </c>
    </row>
    <row r="1939">
      <c r="A1939" t="n">
        <v>245</v>
      </c>
      <c r="B1939" t="inlineStr">
        <is>
          <t>20568560133</t>
        </is>
      </c>
      <c r="C1939" t="inlineStr">
        <is>
          <t>ASOCIACION DE PEQUEÑOS PRODUCTORES AGROECOLOGICOS LAGUNA RAYA (APPALAR)</t>
        </is>
      </c>
      <c r="D1939" s="6" t="n">
        <v>2019</v>
      </c>
      <c r="E1939" t="n">
        <v>1</v>
      </c>
      <c r="F1939" t="inlineStr">
        <is>
          <t>PAC</t>
        </is>
      </c>
      <c r="G1939" s="4" t="n">
        <v>24</v>
      </c>
      <c r="H1939" s="4" t="n">
        <v>16</v>
      </c>
      <c r="I1939" s="4" t="n">
        <v>40</v>
      </c>
      <c r="J1939" s="4" t="str"/>
      <c r="K1939" s="4" t="str"/>
      <c r="L1939" s="3" t="n">
        <v>0</v>
      </c>
      <c r="M1939" s="3" t="n">
        <v>0</v>
      </c>
      <c r="N1939" s="3" t="n">
        <v>0</v>
      </c>
      <c r="O1939" s="4" t="str"/>
      <c r="P1939" s="4" t="str"/>
      <c r="Q1939" s="4" t="str"/>
      <c r="R1939" s="4" t="str"/>
      <c r="S1939" s="4" t="str"/>
      <c r="T1939" s="4" t="str"/>
      <c r="U1939" s="4" t="str"/>
      <c r="V1939" s="4" t="n">
        <v>1</v>
      </c>
    </row>
    <row r="1940">
      <c r="A1940" t="n">
        <v>245</v>
      </c>
      <c r="B1940" t="inlineStr">
        <is>
          <t>20568560133</t>
        </is>
      </c>
      <c r="C1940" t="inlineStr">
        <is>
          <t>ASOCIACION DE PEQUEÑOS PRODUCTORES AGROECOLOGICOS LAGUNA RAYA (APPALAR)</t>
        </is>
      </c>
      <c r="D1940" s="6" t="n">
        <v>2020</v>
      </c>
      <c r="E1940" t="n">
        <v>1</v>
      </c>
      <c r="F1940" t="inlineStr">
        <is>
          <t>PAC</t>
        </is>
      </c>
      <c r="G1940" s="4" t="n">
        <v>24</v>
      </c>
      <c r="H1940" s="4" t="n">
        <v>16</v>
      </c>
      <c r="I1940" s="4" t="n">
        <v>40</v>
      </c>
      <c r="J1940" s="4" t="n">
        <v>0</v>
      </c>
      <c r="K1940" s="4" t="n">
        <v>0</v>
      </c>
      <c r="L1940" s="3" t="n">
        <v>0</v>
      </c>
      <c r="M1940" s="3" t="n">
        <v>0</v>
      </c>
      <c r="N1940" s="3" t="n">
        <v>0</v>
      </c>
      <c r="O1940" s="4" t="str"/>
      <c r="P1940" s="4" t="str"/>
      <c r="Q1940" s="4" t="str"/>
      <c r="R1940" s="4" t="str"/>
      <c r="S1940" s="4" t="str"/>
      <c r="T1940" s="4" t="str"/>
      <c r="U1940" s="4" t="str"/>
      <c r="V1940" s="4" t="n">
        <v>1</v>
      </c>
    </row>
    <row r="1941">
      <c r="A1941" t="n">
        <v>245</v>
      </c>
      <c r="B1941" t="inlineStr">
        <is>
          <t>20568560133</t>
        </is>
      </c>
      <c r="C1941" t="inlineStr">
        <is>
          <t>ASOCIACION DE PEQUEÑOS PRODUCTORES AGROECOLOGICOS LAGUNA RAYA (APPALAR)</t>
        </is>
      </c>
      <c r="D1941" s="6" t="n">
        <v>2021</v>
      </c>
      <c r="F1941" t="inlineStr">
        <is>
          <t>PAC</t>
        </is>
      </c>
      <c r="G1941" s="4" t="n">
        <v>0</v>
      </c>
      <c r="H1941" s="4" t="n">
        <v>0</v>
      </c>
      <c r="I1941" s="4" t="n">
        <v>0</v>
      </c>
      <c r="J1941" s="4" t="n">
        <v>0</v>
      </c>
      <c r="K1941" s="4" t="n">
        <v>0</v>
      </c>
      <c r="L1941" s="3" t="n">
        <v>0</v>
      </c>
      <c r="M1941" s="3" t="n">
        <v>0</v>
      </c>
      <c r="N1941" s="3" t="n">
        <v>0</v>
      </c>
      <c r="O1941" s="4" t="str"/>
      <c r="P1941" s="4" t="str"/>
      <c r="Q1941" s="4" t="str"/>
      <c r="R1941" s="4" t="str"/>
      <c r="S1941" s="4" t="str"/>
      <c r="T1941" s="4" t="str"/>
      <c r="U1941" s="4" t="str"/>
      <c r="V1941" s="4" t="n">
        <v>1</v>
      </c>
    </row>
    <row r="1942">
      <c r="A1942" t="n">
        <v>245</v>
      </c>
      <c r="B1942" t="inlineStr">
        <is>
          <t>20568560133</t>
        </is>
      </c>
      <c r="C1942" t="inlineStr">
        <is>
          <t>ASOCIACION DE PEQUEÑOS PRODUCTORES AGROECOLOGICOS LAGUNA RAYA (APPALAR)</t>
        </is>
      </c>
      <c r="D1942" s="6" t="n">
        <v>2022</v>
      </c>
      <c r="F1942" t="inlineStr">
        <is>
          <t>PAC</t>
        </is>
      </c>
      <c r="G1942" s="4" t="n">
        <v>0</v>
      </c>
      <c r="H1942" s="4" t="n">
        <v>0</v>
      </c>
      <c r="I1942" s="4" t="n">
        <v>0</v>
      </c>
      <c r="J1942" s="4" t="n">
        <v>0</v>
      </c>
      <c r="K1942" s="4" t="n">
        <v>0</v>
      </c>
      <c r="L1942" s="3" t="n">
        <v>0</v>
      </c>
      <c r="M1942" s="3" t="n">
        <v>0</v>
      </c>
      <c r="N1942" s="3" t="n">
        <v>0</v>
      </c>
      <c r="O1942" s="4" t="str"/>
      <c r="P1942" s="4" t="str"/>
      <c r="Q1942" s="4" t="str"/>
      <c r="R1942" s="4" t="str"/>
      <c r="S1942" s="4" t="str"/>
      <c r="T1942" s="4" t="str"/>
      <c r="U1942" s="4" t="str"/>
      <c r="V1942" s="4" t="n">
        <v>1</v>
      </c>
    </row>
    <row r="1943">
      <c r="A1943" t="n">
        <v>245</v>
      </c>
      <c r="B1943" t="inlineStr">
        <is>
          <t>20568560133</t>
        </is>
      </c>
      <c r="C1943" t="inlineStr">
        <is>
          <t>ASOCIACION DE PEQUEÑOS PRODUCTORES AGROECOLOGICOS LAGUNA RAYA (APPALAR)</t>
        </is>
      </c>
      <c r="D1943" s="6" t="n">
        <v>2023</v>
      </c>
      <c r="E1943" t="n">
        <v>1</v>
      </c>
      <c r="F1943" t="inlineStr">
        <is>
          <t>PAC</t>
        </is>
      </c>
      <c r="G1943" s="4" t="n">
        <v>30</v>
      </c>
      <c r="H1943" s="4" t="n">
        <v>10</v>
      </c>
      <c r="I1943" s="4" t="n">
        <v>40</v>
      </c>
      <c r="J1943" s="4" t="n">
        <v>27</v>
      </c>
      <c r="K1943" s="4" t="n">
        <v>3</v>
      </c>
      <c r="L1943" s="3" t="n">
        <v>21799.2</v>
      </c>
      <c r="M1943" s="3" t="n">
        <v>0</v>
      </c>
      <c r="N1943" s="3" t="n">
        <v>21799.2</v>
      </c>
      <c r="O1943" s="4" t="n">
        <v>5808</v>
      </c>
      <c r="P1943" s="4" t="n">
        <v>10899.600021</v>
      </c>
      <c r="Q1943" s="4" t="n">
        <v>0</v>
      </c>
      <c r="R1943" s="4" t="n">
        <v>0</v>
      </c>
      <c r="S1943" s="4" t="n">
        <v>5091.6</v>
      </c>
      <c r="T1943" s="4" t="n">
        <v>0</v>
      </c>
      <c r="U1943" s="4" t="n">
        <v>21799.200021</v>
      </c>
      <c r="V1943" s="4" t="n">
        <v>1</v>
      </c>
    </row>
    <row r="1944">
      <c r="A1944" t="n">
        <v>245</v>
      </c>
      <c r="B1944" t="inlineStr">
        <is>
          <t>20568560133</t>
        </is>
      </c>
      <c r="C1944" t="inlineStr">
        <is>
          <t>ASOCIACION DE PEQUEÑOS PRODUCTORES AGROECOLOGICOS LAGUNA RAYA (APPALAR)</t>
        </is>
      </c>
      <c r="D1944" s="6" t="n">
        <v>2024</v>
      </c>
      <c r="E1944" t="n">
        <v>1</v>
      </c>
      <c r="F1944" t="inlineStr">
        <is>
          <t>PAC</t>
        </is>
      </c>
      <c r="G1944" s="4" t="n">
        <v>30</v>
      </c>
      <c r="H1944" s="4" t="n">
        <v>10</v>
      </c>
      <c r="I1944" s="4" t="n">
        <v>40</v>
      </c>
      <c r="J1944" s="4" t="n">
        <v>28</v>
      </c>
      <c r="K1944" s="4" t="n">
        <v>1</v>
      </c>
      <c r="L1944" s="3" t="n">
        <v>0</v>
      </c>
      <c r="M1944" s="3" t="n">
        <v>0</v>
      </c>
      <c r="N1944" s="3" t="n">
        <v>0</v>
      </c>
      <c r="O1944" s="4" t="n">
        <v>0</v>
      </c>
      <c r="P1944" s="4" t="n">
        <v>0</v>
      </c>
      <c r="Q1944" s="4" t="str"/>
      <c r="R1944" s="4" t="n">
        <v>0</v>
      </c>
      <c r="S1944" s="4" t="n">
        <v>0</v>
      </c>
      <c r="T1944" s="4" t="n">
        <v>0</v>
      </c>
      <c r="U1944" s="4" t="n">
        <v>0</v>
      </c>
      <c r="V1944" s="4" t="n">
        <v>1</v>
      </c>
    </row>
    <row r="1945">
      <c r="A1945" t="n">
        <v>245</v>
      </c>
      <c r="B1945" t="inlineStr">
        <is>
          <t>20568560133</t>
        </is>
      </c>
      <c r="C1945" t="inlineStr">
        <is>
          <t>ASOCIACION DE PEQUEÑOS PRODUCTORES AGROECOLOGICOS LAGUNA RAYA (APPALAR)</t>
        </is>
      </c>
      <c r="D1945" s="6" t="n">
        <v>2025</v>
      </c>
      <c r="F1945" t="inlineStr">
        <is>
          <t>PAC</t>
        </is>
      </c>
      <c r="G1945" s="4" t="n">
        <v>0</v>
      </c>
      <c r="H1945" s="4" t="n">
        <v>0</v>
      </c>
      <c r="I1945" s="4" t="n">
        <v>0</v>
      </c>
      <c r="J1945" s="4" t="n">
        <v>0</v>
      </c>
      <c r="K1945" s="4" t="n">
        <v>0</v>
      </c>
      <c r="L1945" s="3" t="n">
        <v>0</v>
      </c>
      <c r="M1945" s="3" t="n">
        <v>0</v>
      </c>
      <c r="N1945" s="3" t="n">
        <v>0</v>
      </c>
      <c r="O1945" s="4" t="n">
        <v>0</v>
      </c>
      <c r="P1945" s="4" t="n">
        <v>0</v>
      </c>
      <c r="Q1945" s="4" t="str"/>
      <c r="R1945" s="4" t="n">
        <v>0</v>
      </c>
      <c r="S1945" s="4" t="n">
        <v>0</v>
      </c>
      <c r="T1945" s="4" t="n">
        <v>0</v>
      </c>
      <c r="U1945" s="4" t="n">
        <v>0</v>
      </c>
      <c r="V1945" s="4" t="n">
        <v>1</v>
      </c>
    </row>
    <row r="1946">
      <c r="A1946" t="n">
        <v>246</v>
      </c>
      <c r="B1946" t="inlineStr">
        <is>
          <t>20568071281</t>
        </is>
      </c>
      <c r="C1946" t="inlineStr">
        <is>
          <t>COOPERATIVA AGRARIA CAFETALERA CEPRO YANESHA-CAC CEPRIO YANESHA</t>
        </is>
      </c>
      <c r="D1946" s="6" t="n">
        <v>2018</v>
      </c>
      <c r="E1946" t="n">
        <v>1</v>
      </c>
      <c r="F1946" t="inlineStr">
        <is>
          <t>PAC</t>
        </is>
      </c>
      <c r="G1946" s="4" t="str"/>
      <c r="H1946" s="4" t="str"/>
      <c r="I1946" s="4" t="n">
        <v>235</v>
      </c>
      <c r="J1946" s="4" t="str"/>
      <c r="K1946" s="4" t="str"/>
      <c r="L1946" s="3" t="str"/>
      <c r="M1946" s="3" t="str"/>
      <c r="N1946" s="3" t="n">
        <v>2653362.14</v>
      </c>
      <c r="O1946" s="4" t="str"/>
      <c r="P1946" s="4" t="str"/>
      <c r="Q1946" s="4" t="str"/>
      <c r="R1946" s="4" t="str"/>
      <c r="S1946" s="4" t="str"/>
      <c r="T1946" s="4" t="str"/>
      <c r="U1946" s="4" t="str"/>
      <c r="V1946" s="4" t="n">
        <v>1</v>
      </c>
    </row>
    <row r="1947">
      <c r="A1947" t="n">
        <v>246</v>
      </c>
      <c r="B1947" t="inlineStr">
        <is>
          <t>20568071281</t>
        </is>
      </c>
      <c r="C1947" t="inlineStr">
        <is>
          <t>COOPERATIVA AGRARIA CAFETALERA CEPRO YANESHA-CAC CEPRIO YANESHA</t>
        </is>
      </c>
      <c r="D1947" s="6" t="n">
        <v>2019</v>
      </c>
      <c r="E1947" t="n">
        <v>1</v>
      </c>
      <c r="F1947" t="inlineStr">
        <is>
          <t>PAC</t>
        </is>
      </c>
      <c r="G1947" s="4" t="n">
        <v>81</v>
      </c>
      <c r="H1947" s="4" t="n">
        <v>31</v>
      </c>
      <c r="I1947" s="4" t="n">
        <v>112</v>
      </c>
      <c r="J1947" s="4" t="str"/>
      <c r="K1947" s="4" t="str"/>
      <c r="L1947" s="3" t="n">
        <v>88569.25</v>
      </c>
      <c r="M1947" s="3" t="n">
        <v>3415169.41</v>
      </c>
      <c r="N1947" s="3" t="n">
        <v>3503738.66</v>
      </c>
      <c r="O1947" s="4" t="str"/>
      <c r="P1947" s="4" t="str"/>
      <c r="Q1947" s="4" t="str"/>
      <c r="R1947" s="4" t="str"/>
      <c r="S1947" s="4" t="str"/>
      <c r="T1947" s="4" t="str"/>
      <c r="U1947" s="4" t="str"/>
      <c r="V1947" s="4" t="n">
        <v>1</v>
      </c>
    </row>
    <row r="1948">
      <c r="A1948" t="n">
        <v>246</v>
      </c>
      <c r="B1948" t="inlineStr">
        <is>
          <t>20568071281</t>
        </is>
      </c>
      <c r="C1948" t="inlineStr">
        <is>
          <t>COOPERATIVA AGRARIA CAFETALERA CEPRO YANESHA-CAC CEPRIO YANESHA</t>
        </is>
      </c>
      <c r="D1948" s="6" t="n">
        <v>2020</v>
      </c>
      <c r="F1948" t="inlineStr">
        <is>
          <t>PAC</t>
        </is>
      </c>
      <c r="G1948" s="4" t="n">
        <v>0</v>
      </c>
      <c r="H1948" s="4" t="n">
        <v>0</v>
      </c>
      <c r="I1948" s="4" t="n">
        <v>0</v>
      </c>
      <c r="J1948" s="4" t="n">
        <v>0</v>
      </c>
      <c r="K1948" s="4" t="n">
        <v>0</v>
      </c>
      <c r="L1948" s="3" t="n">
        <v>0</v>
      </c>
      <c r="M1948" s="3" t="n">
        <v>0</v>
      </c>
      <c r="N1948" s="3" t="n">
        <v>0</v>
      </c>
      <c r="O1948" s="4" t="str"/>
      <c r="P1948" s="4" t="str"/>
      <c r="Q1948" s="4" t="str"/>
      <c r="R1948" s="4" t="str"/>
      <c r="S1948" s="4" t="str"/>
      <c r="T1948" s="4" t="str"/>
      <c r="U1948" s="4" t="str"/>
      <c r="V1948" s="4" t="n">
        <v>1</v>
      </c>
    </row>
    <row r="1949">
      <c r="A1949" t="n">
        <v>246</v>
      </c>
      <c r="B1949" t="inlineStr">
        <is>
          <t>20568071281</t>
        </is>
      </c>
      <c r="C1949" t="inlineStr">
        <is>
          <t>COOPERATIVA AGRARIA CAFETALERA CEPRO YANESHA-CAC CEPRIO YANESHA</t>
        </is>
      </c>
      <c r="D1949" s="6" t="n">
        <v>2021</v>
      </c>
      <c r="F1949" t="inlineStr">
        <is>
          <t>PAC</t>
        </is>
      </c>
      <c r="G1949" s="4" t="n">
        <v>0</v>
      </c>
      <c r="H1949" s="4" t="n">
        <v>0</v>
      </c>
      <c r="I1949" s="4" t="n">
        <v>0</v>
      </c>
      <c r="J1949" s="4" t="n">
        <v>0</v>
      </c>
      <c r="K1949" s="4" t="n">
        <v>0</v>
      </c>
      <c r="L1949" s="3" t="n">
        <v>0</v>
      </c>
      <c r="M1949" s="3" t="n">
        <v>0</v>
      </c>
      <c r="N1949" s="3" t="n">
        <v>0</v>
      </c>
      <c r="O1949" s="4" t="str"/>
      <c r="P1949" s="4" t="str"/>
      <c r="Q1949" s="4" t="str"/>
      <c r="R1949" s="4" t="str"/>
      <c r="S1949" s="4" t="str"/>
      <c r="T1949" s="4" t="str"/>
      <c r="U1949" s="4" t="str"/>
      <c r="V1949" s="4" t="n">
        <v>1</v>
      </c>
    </row>
    <row r="1950">
      <c r="A1950" t="n">
        <v>246</v>
      </c>
      <c r="B1950" t="inlineStr">
        <is>
          <t>20568071281</t>
        </is>
      </c>
      <c r="C1950" t="inlineStr">
        <is>
          <t>COOPERATIVA AGRARIA CAFETALERA CEPRO YANESHA-CAC CEPRIO YANESHA</t>
        </is>
      </c>
      <c r="D1950" s="6" t="n">
        <v>2022</v>
      </c>
      <c r="F1950" t="inlineStr">
        <is>
          <t>PAC</t>
        </is>
      </c>
      <c r="G1950" s="4" t="n">
        <v>0</v>
      </c>
      <c r="H1950" s="4" t="n">
        <v>0</v>
      </c>
      <c r="I1950" s="4" t="n">
        <v>0</v>
      </c>
      <c r="J1950" s="4" t="n">
        <v>0</v>
      </c>
      <c r="K1950" s="4" t="n">
        <v>0</v>
      </c>
      <c r="L1950" s="3" t="n">
        <v>0</v>
      </c>
      <c r="M1950" s="3" t="n">
        <v>0</v>
      </c>
      <c r="N1950" s="3" t="n">
        <v>0</v>
      </c>
      <c r="O1950" s="4" t="str"/>
      <c r="P1950" s="4" t="str"/>
      <c r="Q1950" s="4" t="str"/>
      <c r="R1950" s="4" t="str"/>
      <c r="S1950" s="4" t="str"/>
      <c r="T1950" s="4" t="str"/>
      <c r="U1950" s="4" t="str"/>
      <c r="V1950" s="4" t="n">
        <v>1</v>
      </c>
    </row>
    <row r="1951">
      <c r="A1951" t="n">
        <v>246</v>
      </c>
      <c r="B1951" t="inlineStr">
        <is>
          <t>20568071281</t>
        </is>
      </c>
      <c r="C1951" t="inlineStr">
        <is>
          <t>COOPERATIVA AGRARIA CAFETALERA CEPRO YANESHA-CAC CEPRIO YANESHA</t>
        </is>
      </c>
      <c r="D1951" s="6" t="n">
        <v>2023</v>
      </c>
      <c r="F1951" t="inlineStr">
        <is>
          <t>PAC</t>
        </is>
      </c>
      <c r="G1951" s="4" t="n">
        <v>0</v>
      </c>
      <c r="H1951" s="4" t="n">
        <v>0</v>
      </c>
      <c r="I1951" s="4" t="n">
        <v>0</v>
      </c>
      <c r="J1951" s="4" t="n">
        <v>0</v>
      </c>
      <c r="K1951" s="4" t="n">
        <v>0</v>
      </c>
      <c r="L1951" s="3" t="n">
        <v>0</v>
      </c>
      <c r="M1951" s="3" t="n">
        <v>0</v>
      </c>
      <c r="N1951" s="3" t="n">
        <v>0</v>
      </c>
      <c r="O1951" s="4" t="n">
        <v>0</v>
      </c>
      <c r="P1951" s="4" t="n">
        <v>0</v>
      </c>
      <c r="Q1951" s="4" t="n">
        <v>0</v>
      </c>
      <c r="R1951" s="4" t="n">
        <v>0</v>
      </c>
      <c r="S1951" s="4" t="n">
        <v>0</v>
      </c>
      <c r="T1951" s="4" t="n">
        <v>0</v>
      </c>
      <c r="U1951" s="4" t="n">
        <v>0</v>
      </c>
      <c r="V1951" s="4" t="n">
        <v>1</v>
      </c>
    </row>
    <row r="1952">
      <c r="A1952" t="n">
        <v>246</v>
      </c>
      <c r="B1952" t="inlineStr">
        <is>
          <t>20568071281</t>
        </is>
      </c>
      <c r="C1952" t="inlineStr">
        <is>
          <t>COOPERATIVA AGRARIA CAFETALERA CEPRO YANESHA-CAC CEPRIO YANESHA</t>
        </is>
      </c>
      <c r="D1952" s="6" t="n">
        <v>2024</v>
      </c>
      <c r="F1952" t="inlineStr">
        <is>
          <t>PAC</t>
        </is>
      </c>
      <c r="G1952" s="4" t="n">
        <v>0</v>
      </c>
      <c r="H1952" s="4" t="n">
        <v>0</v>
      </c>
      <c r="I1952" s="4" t="n">
        <v>0</v>
      </c>
      <c r="J1952" s="4" t="n">
        <v>0</v>
      </c>
      <c r="K1952" s="4" t="n">
        <v>0</v>
      </c>
      <c r="L1952" s="3" t="n">
        <v>0</v>
      </c>
      <c r="M1952" s="3" t="n">
        <v>0</v>
      </c>
      <c r="N1952" s="3" t="n">
        <v>0</v>
      </c>
      <c r="O1952" s="4" t="n">
        <v>0</v>
      </c>
      <c r="P1952" s="4" t="n">
        <v>0</v>
      </c>
      <c r="Q1952" s="4" t="str"/>
      <c r="R1952" s="4" t="n">
        <v>0</v>
      </c>
      <c r="S1952" s="4" t="n">
        <v>0</v>
      </c>
      <c r="T1952" s="4" t="n">
        <v>0</v>
      </c>
      <c r="U1952" s="4" t="n">
        <v>0</v>
      </c>
      <c r="V1952" s="4" t="n">
        <v>1</v>
      </c>
    </row>
    <row r="1953">
      <c r="A1953" t="n">
        <v>246</v>
      </c>
      <c r="B1953" t="inlineStr">
        <is>
          <t>20568071281</t>
        </is>
      </c>
      <c r="C1953" t="inlineStr">
        <is>
          <t>COOPERATIVA AGRARIA CAFETALERA CEPRO YANESHA-CAC CEPRIO YANESHA</t>
        </is>
      </c>
      <c r="D1953" s="6" t="n">
        <v>2025</v>
      </c>
      <c r="F1953" t="inlineStr">
        <is>
          <t>PAC</t>
        </is>
      </c>
      <c r="G1953" s="4" t="n">
        <v>0</v>
      </c>
      <c r="H1953" s="4" t="n">
        <v>0</v>
      </c>
      <c r="I1953" s="4" t="n">
        <v>0</v>
      </c>
      <c r="J1953" s="4" t="n">
        <v>0</v>
      </c>
      <c r="K1953" s="4" t="n">
        <v>0</v>
      </c>
      <c r="L1953" s="3" t="n">
        <v>0</v>
      </c>
      <c r="M1953" s="3" t="n">
        <v>0</v>
      </c>
      <c r="N1953" s="3" t="n">
        <v>0</v>
      </c>
      <c r="O1953" s="4" t="n">
        <v>0</v>
      </c>
      <c r="P1953" s="4" t="n">
        <v>0</v>
      </c>
      <c r="Q1953" s="4" t="str"/>
      <c r="R1953" s="4" t="n">
        <v>0</v>
      </c>
      <c r="S1953" s="4" t="n">
        <v>0</v>
      </c>
      <c r="T1953" s="4" t="n">
        <v>0</v>
      </c>
      <c r="U1953" s="4" t="n">
        <v>0</v>
      </c>
      <c r="V1953" s="4" t="n">
        <v>1</v>
      </c>
    </row>
    <row r="1954">
      <c r="A1954" t="n">
        <v>247</v>
      </c>
      <c r="B1954" t="inlineStr">
        <is>
          <t>20601329159</t>
        </is>
      </c>
      <c r="C1954" t="inlineStr">
        <is>
          <t>COOPERATIVA AGRARIA CAFETALERA DE LA NACIӎ YANESHA</t>
        </is>
      </c>
      <c r="D1954" s="6" t="n">
        <v>2018</v>
      </c>
      <c r="E1954" t="n">
        <v>1</v>
      </c>
      <c r="F1954" t="inlineStr">
        <is>
          <t>PAC</t>
        </is>
      </c>
      <c r="G1954" s="4" t="str"/>
      <c r="H1954" s="4" t="str"/>
      <c r="I1954" s="4" t="n">
        <v>23</v>
      </c>
      <c r="J1954" s="4" t="str"/>
      <c r="K1954" s="4" t="str"/>
      <c r="L1954" s="3" t="str"/>
      <c r="M1954" s="3" t="str"/>
      <c r="N1954" s="3" t="n">
        <v>0</v>
      </c>
      <c r="O1954" s="4" t="str"/>
      <c r="P1954" s="4" t="str"/>
      <c r="Q1954" s="4" t="str"/>
      <c r="R1954" s="4" t="str"/>
      <c r="S1954" s="4" t="str"/>
      <c r="T1954" s="4" t="str"/>
      <c r="U1954" s="4" t="str"/>
      <c r="V1954" s="4" t="n">
        <v>1</v>
      </c>
    </row>
    <row r="1955">
      <c r="A1955" t="n">
        <v>247</v>
      </c>
      <c r="B1955" t="inlineStr">
        <is>
          <t>20601329159</t>
        </is>
      </c>
      <c r="C1955" t="inlineStr">
        <is>
          <t>COOPERATIVA AGRARIA CAFETALERA DE LA NACIӎ YANESHA</t>
        </is>
      </c>
      <c r="D1955" s="6" t="n">
        <v>2019</v>
      </c>
      <c r="E1955" t="n">
        <v>1</v>
      </c>
      <c r="F1955" t="inlineStr">
        <is>
          <t>PAC</t>
        </is>
      </c>
      <c r="G1955" s="4" t="n">
        <v>56</v>
      </c>
      <c r="H1955" s="4" t="n">
        <v>24</v>
      </c>
      <c r="I1955" s="4" t="n">
        <v>80</v>
      </c>
      <c r="J1955" s="4" t="str"/>
      <c r="K1955" s="4" t="str"/>
      <c r="L1955" s="3" t="n">
        <v>0</v>
      </c>
      <c r="M1955" s="3" t="n">
        <v>0</v>
      </c>
      <c r="N1955" s="3" t="n">
        <v>0</v>
      </c>
      <c r="O1955" s="4" t="str"/>
      <c r="P1955" s="4" t="str"/>
      <c r="Q1955" s="4" t="str"/>
      <c r="R1955" s="4" t="str"/>
      <c r="S1955" s="4" t="str"/>
      <c r="T1955" s="4" t="str"/>
      <c r="U1955" s="4" t="str"/>
      <c r="V1955" s="4" t="n">
        <v>1</v>
      </c>
    </row>
    <row r="1956">
      <c r="A1956" t="n">
        <v>247</v>
      </c>
      <c r="B1956" t="inlineStr">
        <is>
          <t>20601329159</t>
        </is>
      </c>
      <c r="C1956" t="inlineStr">
        <is>
          <t>COOPERATIVA AGRARIA CAFETALERA DE LA NACIӎ YANESHA</t>
        </is>
      </c>
      <c r="D1956" s="6" t="n">
        <v>2020</v>
      </c>
      <c r="F1956" t="inlineStr">
        <is>
          <t>PAC</t>
        </is>
      </c>
      <c r="G1956" s="4" t="n">
        <v>0</v>
      </c>
      <c r="H1956" s="4" t="n">
        <v>0</v>
      </c>
      <c r="I1956" s="4" t="n">
        <v>0</v>
      </c>
      <c r="J1956" s="4" t="n">
        <v>0</v>
      </c>
      <c r="K1956" s="4" t="n">
        <v>0</v>
      </c>
      <c r="L1956" s="3" t="n">
        <v>0</v>
      </c>
      <c r="M1956" s="3" t="n">
        <v>0</v>
      </c>
      <c r="N1956" s="3" t="n">
        <v>0</v>
      </c>
      <c r="O1956" s="4" t="str"/>
      <c r="P1956" s="4" t="str"/>
      <c r="Q1956" s="4" t="str"/>
      <c r="R1956" s="4" t="str"/>
      <c r="S1956" s="4" t="str"/>
      <c r="T1956" s="4" t="str"/>
      <c r="U1956" s="4" t="str"/>
      <c r="V1956" s="4" t="n">
        <v>1</v>
      </c>
    </row>
    <row r="1957">
      <c r="A1957" t="n">
        <v>247</v>
      </c>
      <c r="B1957" t="inlineStr">
        <is>
          <t>20601329159</t>
        </is>
      </c>
      <c r="C1957" t="inlineStr">
        <is>
          <t>COOPERATIVA AGRARIA CAFETALERA DE LA NACIӎ YANESHA</t>
        </is>
      </c>
      <c r="D1957" s="6" t="n">
        <v>2021</v>
      </c>
      <c r="E1957" t="n">
        <v>1</v>
      </c>
      <c r="F1957" t="inlineStr">
        <is>
          <t>PAC</t>
        </is>
      </c>
      <c r="G1957" s="4" t="n">
        <v>60</v>
      </c>
      <c r="H1957" s="4" t="n">
        <v>27</v>
      </c>
      <c r="I1957" s="4" t="n">
        <v>87</v>
      </c>
      <c r="J1957" s="4" t="n">
        <v>22</v>
      </c>
      <c r="K1957" s="4" t="n">
        <v>5</v>
      </c>
      <c r="L1957" s="3" t="n">
        <v>0</v>
      </c>
      <c r="M1957" s="3" t="n">
        <v>0</v>
      </c>
      <c r="N1957" s="3" t="n">
        <v>0</v>
      </c>
      <c r="O1957" s="4" t="str"/>
      <c r="P1957" s="4" t="str"/>
      <c r="Q1957" s="4" t="str"/>
      <c r="R1957" s="4" t="str"/>
      <c r="S1957" s="4" t="str"/>
      <c r="T1957" s="4" t="str"/>
      <c r="U1957" s="4" t="str"/>
      <c r="V1957" s="4" t="n">
        <v>1</v>
      </c>
    </row>
    <row r="1958">
      <c r="A1958" t="n">
        <v>247</v>
      </c>
      <c r="B1958" t="inlineStr">
        <is>
          <t>20601329159</t>
        </is>
      </c>
      <c r="C1958" t="inlineStr">
        <is>
          <t>COOPERATIVA AGRARIA CAFETALERA DE LA NACIӎ YANESHA</t>
        </is>
      </c>
      <c r="D1958" s="6" t="n">
        <v>2022</v>
      </c>
      <c r="F1958" t="inlineStr">
        <is>
          <t>PAC</t>
        </is>
      </c>
      <c r="G1958" s="4" t="n">
        <v>0</v>
      </c>
      <c r="H1958" s="4" t="n">
        <v>0</v>
      </c>
      <c r="I1958" s="4" t="n">
        <v>0</v>
      </c>
      <c r="J1958" s="4" t="n">
        <v>0</v>
      </c>
      <c r="K1958" s="4" t="n">
        <v>0</v>
      </c>
      <c r="L1958" s="3" t="n">
        <v>0</v>
      </c>
      <c r="M1958" s="3" t="n">
        <v>0</v>
      </c>
      <c r="N1958" s="3" t="n">
        <v>0</v>
      </c>
      <c r="O1958" s="4" t="str"/>
      <c r="P1958" s="4" t="str"/>
      <c r="Q1958" s="4" t="str"/>
      <c r="R1958" s="4" t="str"/>
      <c r="S1958" s="4" t="str"/>
      <c r="T1958" s="4" t="str"/>
      <c r="U1958" s="4" t="str"/>
      <c r="V1958" s="4" t="n">
        <v>1</v>
      </c>
    </row>
    <row r="1959">
      <c r="A1959" t="n">
        <v>247</v>
      </c>
      <c r="B1959" t="inlineStr">
        <is>
          <t>20601329159</t>
        </is>
      </c>
      <c r="C1959" t="inlineStr">
        <is>
          <t>COOPERATIVA AGRARIA CAFETALERA DE LA NACIӎ YANESHA</t>
        </is>
      </c>
      <c r="D1959" s="6" t="n">
        <v>2023</v>
      </c>
      <c r="F1959" t="inlineStr">
        <is>
          <t>PAC</t>
        </is>
      </c>
      <c r="G1959" s="4" t="n">
        <v>0</v>
      </c>
      <c r="H1959" s="4" t="n">
        <v>0</v>
      </c>
      <c r="I1959" s="4" t="n">
        <v>0</v>
      </c>
      <c r="J1959" s="4" t="n">
        <v>0</v>
      </c>
      <c r="K1959" s="4" t="n">
        <v>0</v>
      </c>
      <c r="L1959" s="3" t="n">
        <v>0</v>
      </c>
      <c r="M1959" s="3" t="n">
        <v>0</v>
      </c>
      <c r="N1959" s="3" t="n">
        <v>0</v>
      </c>
      <c r="O1959" s="4" t="n">
        <v>0</v>
      </c>
      <c r="P1959" s="4" t="n">
        <v>0</v>
      </c>
      <c r="Q1959" s="4" t="n">
        <v>0</v>
      </c>
      <c r="R1959" s="4" t="n">
        <v>0</v>
      </c>
      <c r="S1959" s="4" t="n">
        <v>0</v>
      </c>
      <c r="T1959" s="4" t="n">
        <v>0</v>
      </c>
      <c r="U1959" s="4" t="n">
        <v>0</v>
      </c>
      <c r="V1959" s="4" t="n">
        <v>1</v>
      </c>
    </row>
    <row r="1960">
      <c r="A1960" t="n">
        <v>247</v>
      </c>
      <c r="B1960" t="inlineStr">
        <is>
          <t>20601329159</t>
        </is>
      </c>
      <c r="C1960" t="inlineStr">
        <is>
          <t>COOPERATIVA AGRARIA CAFETALERA DE LA NACIӎ YANESHA</t>
        </is>
      </c>
      <c r="D1960" s="6" t="n">
        <v>2024</v>
      </c>
      <c r="F1960" t="inlineStr">
        <is>
          <t>PAC</t>
        </is>
      </c>
      <c r="G1960" s="4" t="n">
        <v>0</v>
      </c>
      <c r="H1960" s="4" t="n">
        <v>0</v>
      </c>
      <c r="I1960" s="4" t="n">
        <v>0</v>
      </c>
      <c r="J1960" s="4" t="n">
        <v>0</v>
      </c>
      <c r="K1960" s="4" t="n">
        <v>0</v>
      </c>
      <c r="L1960" s="3" t="n">
        <v>0</v>
      </c>
      <c r="M1960" s="3" t="n">
        <v>0</v>
      </c>
      <c r="N1960" s="3" t="n">
        <v>0</v>
      </c>
      <c r="O1960" s="4" t="n">
        <v>0</v>
      </c>
      <c r="P1960" s="4" t="n">
        <v>0</v>
      </c>
      <c r="Q1960" s="4" t="str"/>
      <c r="R1960" s="4" t="n">
        <v>0</v>
      </c>
      <c r="S1960" s="4" t="n">
        <v>0</v>
      </c>
      <c r="T1960" s="4" t="n">
        <v>0</v>
      </c>
      <c r="U1960" s="4" t="n">
        <v>0</v>
      </c>
      <c r="V1960" s="4" t="n">
        <v>1</v>
      </c>
    </row>
    <row r="1961">
      <c r="A1961" t="n">
        <v>247</v>
      </c>
      <c r="B1961" t="inlineStr">
        <is>
          <t>20601329159</t>
        </is>
      </c>
      <c r="C1961" t="inlineStr">
        <is>
          <t>COOPERATIVA AGRARIA CAFETALERA DE LA NACIӎ YANESHA</t>
        </is>
      </c>
      <c r="D1961" s="6" t="n">
        <v>2025</v>
      </c>
      <c r="F1961" t="inlineStr">
        <is>
          <t>PAC</t>
        </is>
      </c>
      <c r="G1961" s="4" t="n">
        <v>0</v>
      </c>
      <c r="H1961" s="4" t="n">
        <v>0</v>
      </c>
      <c r="I1961" s="4" t="n">
        <v>0</v>
      </c>
      <c r="J1961" s="4" t="n">
        <v>0</v>
      </c>
      <c r="K1961" s="4" t="n">
        <v>0</v>
      </c>
      <c r="L1961" s="3" t="n">
        <v>0</v>
      </c>
      <c r="M1961" s="3" t="n">
        <v>0</v>
      </c>
      <c r="N1961" s="3" t="n">
        <v>0</v>
      </c>
      <c r="O1961" s="4" t="n">
        <v>0</v>
      </c>
      <c r="P1961" s="4" t="n">
        <v>0</v>
      </c>
      <c r="Q1961" s="4" t="str"/>
      <c r="R1961" s="4" t="n">
        <v>0</v>
      </c>
      <c r="S1961" s="4" t="n">
        <v>0</v>
      </c>
      <c r="T1961" s="4" t="n">
        <v>0</v>
      </c>
      <c r="U1961" s="4" t="n">
        <v>0</v>
      </c>
      <c r="V1961" s="4" t="n">
        <v>1</v>
      </c>
    </row>
    <row r="1962">
      <c r="A1962" t="n">
        <v>248</v>
      </c>
      <c r="B1962" t="inlineStr">
        <is>
          <t>20568230001</t>
        </is>
      </c>
      <c r="C1962" t="inlineStr">
        <is>
          <t>CORPORACIÓN AGROPECUARIA YANACHAGA CHEMILLEN DE OXAPAMPA - CAYCOXA</t>
        </is>
      </c>
      <c r="D1962" s="6" t="n">
        <v>2018</v>
      </c>
      <c r="E1962" t="n">
        <v>1</v>
      </c>
      <c r="F1962" t="inlineStr">
        <is>
          <t>PAC</t>
        </is>
      </c>
      <c r="G1962" s="4" t="str"/>
      <c r="H1962" s="4" t="str"/>
      <c r="I1962" s="4" t="n">
        <v>75</v>
      </c>
      <c r="J1962" s="4" t="str"/>
      <c r="K1962" s="4" t="str"/>
      <c r="L1962" s="3" t="str"/>
      <c r="M1962" s="3" t="str"/>
      <c r="N1962" s="3" t="n">
        <v>4420</v>
      </c>
      <c r="O1962" s="4" t="str"/>
      <c r="P1962" s="4" t="str"/>
      <c r="Q1962" s="4" t="str"/>
      <c r="R1962" s="4" t="str"/>
      <c r="S1962" s="4" t="str"/>
      <c r="T1962" s="4" t="str"/>
      <c r="U1962" s="4" t="str"/>
      <c r="V1962" s="4" t="n">
        <v>1</v>
      </c>
    </row>
    <row r="1963">
      <c r="A1963" t="n">
        <v>248</v>
      </c>
      <c r="B1963" t="inlineStr">
        <is>
          <t>20568230001</t>
        </is>
      </c>
      <c r="C1963" t="inlineStr">
        <is>
          <t>CORPORACIÓN AGROPECUARIA YANACHAGA CHEMILLEN DE OXAPAMPA - CAYCOXA</t>
        </is>
      </c>
      <c r="D1963" s="6" t="n">
        <v>2019</v>
      </c>
      <c r="E1963" t="n">
        <v>1</v>
      </c>
      <c r="F1963" t="inlineStr">
        <is>
          <t>PAC</t>
        </is>
      </c>
      <c r="G1963" s="4" t="n">
        <v>17</v>
      </c>
      <c r="H1963" s="4" t="n">
        <v>1</v>
      </c>
      <c r="I1963" s="4" t="n">
        <v>18</v>
      </c>
      <c r="J1963" s="4" t="str"/>
      <c r="K1963" s="4" t="str"/>
      <c r="L1963" s="3" t="n">
        <v>365678</v>
      </c>
      <c r="M1963" s="3" t="n">
        <v>0</v>
      </c>
      <c r="N1963" s="3" t="n">
        <v>365678</v>
      </c>
      <c r="O1963" s="4" t="str"/>
      <c r="P1963" s="4" t="str"/>
      <c r="Q1963" s="4" t="str"/>
      <c r="R1963" s="4" t="str"/>
      <c r="S1963" s="4" t="str"/>
      <c r="T1963" s="4" t="str"/>
      <c r="U1963" s="4" t="str"/>
      <c r="V1963" s="4" t="n">
        <v>1</v>
      </c>
    </row>
    <row r="1964">
      <c r="A1964" t="n">
        <v>248</v>
      </c>
      <c r="B1964" t="inlineStr">
        <is>
          <t>20568230001</t>
        </is>
      </c>
      <c r="C1964" t="inlineStr">
        <is>
          <t>CORPORACIÓN AGROPECUARIA YANACHAGA CHEMILLEN DE OXAPAMPA - CAYCOXA</t>
        </is>
      </c>
      <c r="D1964" s="6" t="n">
        <v>2020</v>
      </c>
      <c r="F1964" t="inlineStr">
        <is>
          <t>PAC</t>
        </is>
      </c>
      <c r="G1964" s="4" t="n">
        <v>0</v>
      </c>
      <c r="H1964" s="4" t="n">
        <v>0</v>
      </c>
      <c r="I1964" s="4" t="n">
        <v>0</v>
      </c>
      <c r="J1964" s="4" t="n">
        <v>0</v>
      </c>
      <c r="K1964" s="4" t="n">
        <v>0</v>
      </c>
      <c r="L1964" s="3" t="n">
        <v>0</v>
      </c>
      <c r="M1964" s="3" t="n">
        <v>0</v>
      </c>
      <c r="N1964" s="3" t="n">
        <v>0</v>
      </c>
      <c r="O1964" s="4" t="str"/>
      <c r="P1964" s="4" t="str"/>
      <c r="Q1964" s="4" t="str"/>
      <c r="R1964" s="4" t="str"/>
      <c r="S1964" s="4" t="str"/>
      <c r="T1964" s="4" t="str"/>
      <c r="U1964" s="4" t="str"/>
      <c r="V1964" s="4" t="n">
        <v>1</v>
      </c>
    </row>
    <row r="1965">
      <c r="A1965" t="n">
        <v>248</v>
      </c>
      <c r="B1965" t="inlineStr">
        <is>
          <t>20568230001</t>
        </is>
      </c>
      <c r="C1965" t="inlineStr">
        <is>
          <t>CORPORACIÓN AGROPECUARIA YANACHAGA CHEMILLEN DE OXAPAMPA - CAYCOXA</t>
        </is>
      </c>
      <c r="D1965" s="6" t="n">
        <v>2021</v>
      </c>
      <c r="F1965" t="inlineStr">
        <is>
          <t>PAC</t>
        </is>
      </c>
      <c r="G1965" s="4" t="n">
        <v>0</v>
      </c>
      <c r="H1965" s="4" t="n">
        <v>0</v>
      </c>
      <c r="I1965" s="4" t="n">
        <v>0</v>
      </c>
      <c r="J1965" s="4" t="n">
        <v>0</v>
      </c>
      <c r="K1965" s="4" t="n">
        <v>0</v>
      </c>
      <c r="L1965" s="3" t="n">
        <v>0</v>
      </c>
      <c r="M1965" s="3" t="n">
        <v>0</v>
      </c>
      <c r="N1965" s="3" t="n">
        <v>0</v>
      </c>
      <c r="O1965" s="4" t="str"/>
      <c r="P1965" s="4" t="str"/>
      <c r="Q1965" s="4" t="str"/>
      <c r="R1965" s="4" t="str"/>
      <c r="S1965" s="4" t="str"/>
      <c r="T1965" s="4" t="str"/>
      <c r="U1965" s="4" t="str"/>
      <c r="V1965" s="4" t="n">
        <v>1</v>
      </c>
    </row>
    <row r="1966">
      <c r="A1966" t="n">
        <v>248</v>
      </c>
      <c r="B1966" t="inlineStr">
        <is>
          <t>20568230001</t>
        </is>
      </c>
      <c r="C1966" t="inlineStr">
        <is>
          <t>CORPORACIÓN AGROPECUARIA YANACHAGA CHEMILLEN DE OXAPAMPA - CAYCOXA</t>
        </is>
      </c>
      <c r="D1966" s="6" t="n">
        <v>2022</v>
      </c>
      <c r="F1966" t="inlineStr">
        <is>
          <t>PAC</t>
        </is>
      </c>
      <c r="G1966" s="4" t="n">
        <v>0</v>
      </c>
      <c r="H1966" s="4" t="n">
        <v>0</v>
      </c>
      <c r="I1966" s="4" t="n">
        <v>0</v>
      </c>
      <c r="J1966" s="4" t="n">
        <v>0</v>
      </c>
      <c r="K1966" s="4" t="n">
        <v>0</v>
      </c>
      <c r="L1966" s="3" t="n">
        <v>0</v>
      </c>
      <c r="M1966" s="3" t="n">
        <v>0</v>
      </c>
      <c r="N1966" s="3" t="n">
        <v>0</v>
      </c>
      <c r="O1966" s="4" t="str"/>
      <c r="P1966" s="4" t="str"/>
      <c r="Q1966" s="4" t="str"/>
      <c r="R1966" s="4" t="str"/>
      <c r="S1966" s="4" t="str"/>
      <c r="T1966" s="4" t="str"/>
      <c r="U1966" s="4" t="str"/>
      <c r="V1966" s="4" t="n">
        <v>1</v>
      </c>
    </row>
    <row r="1967">
      <c r="A1967" t="n">
        <v>248</v>
      </c>
      <c r="B1967" t="inlineStr">
        <is>
          <t>20568230001</t>
        </is>
      </c>
      <c r="C1967" t="inlineStr">
        <is>
          <t>CORPORACIÓN AGROPECUARIA YANACHAGA CHEMILLEN DE OXAPAMPA - CAYCOXA</t>
        </is>
      </c>
      <c r="D1967" s="6" t="n">
        <v>2023</v>
      </c>
      <c r="F1967" t="inlineStr">
        <is>
          <t>PAC</t>
        </is>
      </c>
      <c r="G1967" s="4" t="n">
        <v>0</v>
      </c>
      <c r="H1967" s="4" t="n">
        <v>0</v>
      </c>
      <c r="I1967" s="4" t="n">
        <v>0</v>
      </c>
      <c r="J1967" s="4" t="n">
        <v>0</v>
      </c>
      <c r="K1967" s="4" t="n">
        <v>0</v>
      </c>
      <c r="L1967" s="3" t="n">
        <v>0</v>
      </c>
      <c r="M1967" s="3" t="n">
        <v>0</v>
      </c>
      <c r="N1967" s="3" t="n">
        <v>0</v>
      </c>
      <c r="O1967" s="4" t="n">
        <v>0</v>
      </c>
      <c r="P1967" s="4" t="n">
        <v>0</v>
      </c>
      <c r="Q1967" s="4" t="n">
        <v>0</v>
      </c>
      <c r="R1967" s="4" t="n">
        <v>0</v>
      </c>
      <c r="S1967" s="4" t="n">
        <v>0</v>
      </c>
      <c r="T1967" s="4" t="n">
        <v>0</v>
      </c>
      <c r="U1967" s="4" t="n">
        <v>0</v>
      </c>
      <c r="V1967" s="4" t="n">
        <v>1</v>
      </c>
    </row>
    <row r="1968">
      <c r="A1968" t="n">
        <v>248</v>
      </c>
      <c r="B1968" t="inlineStr">
        <is>
          <t>20568230001</t>
        </is>
      </c>
      <c r="C1968" t="inlineStr">
        <is>
          <t>CORPORACIÓN AGROPECUARIA YANACHAGA CHEMILLEN DE OXAPAMPA - CAYCOXA</t>
        </is>
      </c>
      <c r="D1968" s="6" t="n">
        <v>2024</v>
      </c>
      <c r="F1968" t="inlineStr">
        <is>
          <t>PAC</t>
        </is>
      </c>
      <c r="G1968" s="4" t="n">
        <v>0</v>
      </c>
      <c r="H1968" s="4" t="n">
        <v>0</v>
      </c>
      <c r="I1968" s="4" t="n">
        <v>0</v>
      </c>
      <c r="J1968" s="4" t="n">
        <v>0</v>
      </c>
      <c r="K1968" s="4" t="n">
        <v>0</v>
      </c>
      <c r="L1968" s="3" t="n">
        <v>0</v>
      </c>
      <c r="M1968" s="3" t="n">
        <v>0</v>
      </c>
      <c r="N1968" s="3" t="n">
        <v>0</v>
      </c>
      <c r="O1968" s="4" t="n">
        <v>0</v>
      </c>
      <c r="P1968" s="4" t="n">
        <v>0</v>
      </c>
      <c r="Q1968" s="4" t="str"/>
      <c r="R1968" s="4" t="n">
        <v>0</v>
      </c>
      <c r="S1968" s="4" t="n">
        <v>0</v>
      </c>
      <c r="T1968" s="4" t="n">
        <v>0</v>
      </c>
      <c r="U1968" s="4" t="n">
        <v>0</v>
      </c>
      <c r="V1968" s="4" t="n">
        <v>1</v>
      </c>
    </row>
    <row r="1969">
      <c r="A1969" t="n">
        <v>248</v>
      </c>
      <c r="B1969" t="inlineStr">
        <is>
          <t>20568230001</t>
        </is>
      </c>
      <c r="C1969" t="inlineStr">
        <is>
          <t>CORPORACIÓN AGROPECUARIA YANACHAGA CHEMILLEN DE OXAPAMPA - CAYCOXA</t>
        </is>
      </c>
      <c r="D1969" s="6" t="n">
        <v>2025</v>
      </c>
      <c r="F1969" t="inlineStr">
        <is>
          <t>PAC</t>
        </is>
      </c>
      <c r="G1969" s="4" t="n">
        <v>0</v>
      </c>
      <c r="H1969" s="4" t="n">
        <v>0</v>
      </c>
      <c r="I1969" s="4" t="n">
        <v>0</v>
      </c>
      <c r="J1969" s="4" t="n">
        <v>0</v>
      </c>
      <c r="K1969" s="4" t="n">
        <v>0</v>
      </c>
      <c r="L1969" s="3" t="n">
        <v>0</v>
      </c>
      <c r="M1969" s="3" t="n">
        <v>0</v>
      </c>
      <c r="N1969" s="3" t="n">
        <v>0</v>
      </c>
      <c r="O1969" s="4" t="n">
        <v>0</v>
      </c>
      <c r="P1969" s="4" t="n">
        <v>0</v>
      </c>
      <c r="Q1969" s="4" t="str"/>
      <c r="R1969" s="4" t="n">
        <v>0</v>
      </c>
      <c r="S1969" s="4" t="n">
        <v>0</v>
      </c>
      <c r="T1969" s="4" t="n">
        <v>0</v>
      </c>
      <c r="U1969" s="4" t="n">
        <v>0</v>
      </c>
      <c r="V1969" s="4" t="n">
        <v>1</v>
      </c>
    </row>
    <row r="1970">
      <c r="A1970" t="n">
        <v>249</v>
      </c>
      <c r="B1970" t="inlineStr">
        <is>
          <t>20568549083</t>
        </is>
      </c>
      <c r="C1970" t="inlineStr">
        <is>
          <t>COOPERATIVA AGRARIA INDUSTRIAL APASC SANCORE-PALCAZU LTDA</t>
        </is>
      </c>
      <c r="D1970" s="6" t="n">
        <v>2018</v>
      </c>
      <c r="E1970" t="n">
        <v>1</v>
      </c>
      <c r="F1970" t="inlineStr">
        <is>
          <t>PAC</t>
        </is>
      </c>
      <c r="G1970" s="4" t="str"/>
      <c r="H1970" s="4" t="str"/>
      <c r="I1970" s="4" t="n">
        <v>40</v>
      </c>
      <c r="J1970" s="4" t="str"/>
      <c r="K1970" s="4" t="str"/>
      <c r="L1970" s="3" t="str"/>
      <c r="M1970" s="3" t="str"/>
      <c r="N1970" s="3" t="n">
        <v>0</v>
      </c>
      <c r="O1970" s="4" t="str"/>
      <c r="P1970" s="4" t="str"/>
      <c r="Q1970" s="4" t="str"/>
      <c r="R1970" s="4" t="str"/>
      <c r="S1970" s="4" t="str"/>
      <c r="T1970" s="4" t="str"/>
      <c r="U1970" s="4" t="str"/>
      <c r="V1970" s="4" t="n">
        <v>1</v>
      </c>
    </row>
    <row r="1971">
      <c r="A1971" t="n">
        <v>249</v>
      </c>
      <c r="B1971" t="inlineStr">
        <is>
          <t>20568549083</t>
        </is>
      </c>
      <c r="C1971" t="inlineStr">
        <is>
          <t>COOPERATIVA AGRARIA INDUSTRIAL APASC SANCORE-PALCAZU LTDA</t>
        </is>
      </c>
      <c r="D1971" s="6" t="n">
        <v>2019</v>
      </c>
      <c r="E1971" t="n">
        <v>1</v>
      </c>
      <c r="F1971" t="inlineStr">
        <is>
          <t>PAC</t>
        </is>
      </c>
      <c r="G1971" s="4" t="n">
        <v>150</v>
      </c>
      <c r="H1971" s="4" t="n">
        <v>83</v>
      </c>
      <c r="I1971" s="4" t="n">
        <v>233</v>
      </c>
      <c r="J1971" s="4" t="str"/>
      <c r="K1971" s="4" t="str"/>
      <c r="L1971" s="3" t="n">
        <v>592505.36</v>
      </c>
      <c r="M1971" s="3" t="n">
        <v>0</v>
      </c>
      <c r="N1971" s="3" t="n">
        <v>592505.36</v>
      </c>
      <c r="O1971" s="4" t="str"/>
      <c r="P1971" s="4" t="str"/>
      <c r="Q1971" s="4" t="str"/>
      <c r="R1971" s="4" t="str"/>
      <c r="S1971" s="4" t="str"/>
      <c r="T1971" s="4" t="str"/>
      <c r="U1971" s="4" t="str"/>
      <c r="V1971" s="4" t="n">
        <v>1</v>
      </c>
    </row>
    <row r="1972">
      <c r="A1972" t="n">
        <v>249</v>
      </c>
      <c r="B1972" t="inlineStr">
        <is>
          <t>20568549083</t>
        </is>
      </c>
      <c r="C1972" t="inlineStr">
        <is>
          <t>COOPERATIVA AGRARIA INDUSTRIAL APASC SANCORE-PALCAZU LTDA</t>
        </is>
      </c>
      <c r="D1972" s="6" t="n">
        <v>2020</v>
      </c>
      <c r="E1972" t="n">
        <v>1</v>
      </c>
      <c r="F1972" t="inlineStr">
        <is>
          <t>PAC</t>
        </is>
      </c>
      <c r="G1972" s="4" t="n">
        <v>150</v>
      </c>
      <c r="H1972" s="4" t="n">
        <v>83</v>
      </c>
      <c r="I1972" s="4" t="n">
        <v>233</v>
      </c>
      <c r="J1972" s="4" t="n">
        <v>0</v>
      </c>
      <c r="K1972" s="4" t="n">
        <v>1</v>
      </c>
      <c r="L1972" s="3" t="n">
        <v>197254.83</v>
      </c>
      <c r="M1972" s="3" t="n">
        <v>0</v>
      </c>
      <c r="N1972" s="3" t="n">
        <v>197254.83</v>
      </c>
      <c r="O1972" s="4" t="str"/>
      <c r="P1972" s="4" t="str"/>
      <c r="Q1972" s="4" t="str"/>
      <c r="R1972" s="4" t="str"/>
      <c r="S1972" s="4" t="str"/>
      <c r="T1972" s="4" t="str"/>
      <c r="U1972" s="4" t="str"/>
      <c r="V1972" s="4" t="n">
        <v>1</v>
      </c>
    </row>
    <row r="1973">
      <c r="A1973" t="n">
        <v>249</v>
      </c>
      <c r="B1973" t="inlineStr">
        <is>
          <t>20568549083</t>
        </is>
      </c>
      <c r="C1973" t="inlineStr">
        <is>
          <t>COOPERATIVA AGRARIA INDUSTRIAL APASC SANCORE-PALCAZU LTDA</t>
        </is>
      </c>
      <c r="D1973" s="6" t="n">
        <v>2021</v>
      </c>
      <c r="F1973" t="inlineStr">
        <is>
          <t>PAC</t>
        </is>
      </c>
      <c r="G1973" s="4" t="n">
        <v>0</v>
      </c>
      <c r="H1973" s="4" t="n">
        <v>0</v>
      </c>
      <c r="I1973" s="4" t="n">
        <v>0</v>
      </c>
      <c r="J1973" s="4" t="n">
        <v>0</v>
      </c>
      <c r="K1973" s="4" t="n">
        <v>0</v>
      </c>
      <c r="L1973" s="3" t="n">
        <v>0</v>
      </c>
      <c r="M1973" s="3" t="n">
        <v>0</v>
      </c>
      <c r="N1973" s="3" t="n">
        <v>0</v>
      </c>
      <c r="O1973" s="4" t="str"/>
      <c r="P1973" s="4" t="str"/>
      <c r="Q1973" s="4" t="str"/>
      <c r="R1973" s="4" t="str"/>
      <c r="S1973" s="4" t="str"/>
      <c r="T1973" s="4" t="str"/>
      <c r="U1973" s="4" t="str"/>
      <c r="V1973" s="4" t="n">
        <v>1</v>
      </c>
    </row>
    <row r="1974">
      <c r="A1974" t="n">
        <v>249</v>
      </c>
      <c r="B1974" t="inlineStr">
        <is>
          <t>20568549083</t>
        </is>
      </c>
      <c r="C1974" t="inlineStr">
        <is>
          <t>COOPERATIVA AGRARIA INDUSTRIAL APASC SANCORE-PALCAZU LTDA</t>
        </is>
      </c>
      <c r="D1974" s="6" t="n">
        <v>2022</v>
      </c>
      <c r="F1974" t="inlineStr">
        <is>
          <t>PAC</t>
        </is>
      </c>
      <c r="G1974" s="4" t="n">
        <v>0</v>
      </c>
      <c r="H1974" s="4" t="n">
        <v>0</v>
      </c>
      <c r="I1974" s="4" t="n">
        <v>0</v>
      </c>
      <c r="J1974" s="4" t="n">
        <v>0</v>
      </c>
      <c r="K1974" s="4" t="n">
        <v>0</v>
      </c>
      <c r="L1974" s="3" t="n">
        <v>0</v>
      </c>
      <c r="M1974" s="3" t="n">
        <v>0</v>
      </c>
      <c r="N1974" s="3" t="n">
        <v>0</v>
      </c>
      <c r="O1974" s="4" t="str"/>
      <c r="P1974" s="4" t="str"/>
      <c r="Q1974" s="4" t="str"/>
      <c r="R1974" s="4" t="str"/>
      <c r="S1974" s="4" t="str"/>
      <c r="T1974" s="4" t="str"/>
      <c r="U1974" s="4" t="str"/>
      <c r="V1974" s="4" t="n">
        <v>1</v>
      </c>
    </row>
    <row r="1975">
      <c r="A1975" t="n">
        <v>249</v>
      </c>
      <c r="B1975" t="inlineStr">
        <is>
          <t>20568549083</t>
        </is>
      </c>
      <c r="C1975" t="inlineStr">
        <is>
          <t>COOPERATIVA AGRARIA INDUSTRIAL APASC SANCORE-PALCAZU LTDA</t>
        </is>
      </c>
      <c r="D1975" s="6" t="n">
        <v>2023</v>
      </c>
      <c r="E1975" t="n">
        <v>1</v>
      </c>
      <c r="F1975" t="inlineStr">
        <is>
          <t>PAC</t>
        </is>
      </c>
      <c r="G1975" s="4" t="n">
        <v>163</v>
      </c>
      <c r="H1975" s="4" t="n">
        <v>70</v>
      </c>
      <c r="I1975" s="4" t="n">
        <v>233</v>
      </c>
      <c r="J1975" s="4" t="n">
        <v>32</v>
      </c>
      <c r="K1975" s="4" t="n">
        <v>4</v>
      </c>
      <c r="L1975" s="3" t="n">
        <v>961036.36</v>
      </c>
      <c r="M1975" s="3" t="n">
        <v>0</v>
      </c>
      <c r="N1975" s="3" t="n">
        <v>961036.36</v>
      </c>
      <c r="O1975" s="4" t="n">
        <v>0</v>
      </c>
      <c r="P1975" s="4" t="n">
        <v>113225.7996834</v>
      </c>
      <c r="Q1975" s="4" t="n">
        <v>0</v>
      </c>
      <c r="R1975" s="4" t="n">
        <v>847810.5600000001</v>
      </c>
      <c r="S1975" s="4" t="n">
        <v>0</v>
      </c>
      <c r="T1975" s="4" t="n">
        <v>0</v>
      </c>
      <c r="U1975" s="4" t="n">
        <v>961036.3596834</v>
      </c>
      <c r="V1975" s="4" t="n">
        <v>1</v>
      </c>
    </row>
    <row r="1976">
      <c r="A1976" t="n">
        <v>249</v>
      </c>
      <c r="B1976" t="inlineStr">
        <is>
          <t>20568549083</t>
        </is>
      </c>
      <c r="C1976" t="inlineStr">
        <is>
          <t>COOPERATIVA AGRARIA INDUSTRIAL APASC SANCORE-PALCAZU LTDA</t>
        </is>
      </c>
      <c r="D1976" s="6" t="n">
        <v>2024</v>
      </c>
      <c r="E1976" t="n">
        <v>1</v>
      </c>
      <c r="F1976" t="inlineStr">
        <is>
          <t>PAC</t>
        </is>
      </c>
      <c r="G1976" s="4" t="n">
        <v>163</v>
      </c>
      <c r="H1976" s="4" t="n">
        <v>70</v>
      </c>
      <c r="I1976" s="4" t="n">
        <v>233</v>
      </c>
      <c r="J1976" s="4" t="n">
        <v>28</v>
      </c>
      <c r="K1976" s="4" t="n">
        <v>2</v>
      </c>
      <c r="L1976" s="3" t="n">
        <v>1962423.225</v>
      </c>
      <c r="M1976" s="3" t="n">
        <v>0</v>
      </c>
      <c r="N1976" s="3" t="n">
        <v>1962423.225</v>
      </c>
      <c r="O1976" s="4" t="n">
        <v>2950</v>
      </c>
      <c r="P1976" s="4" t="n">
        <v>0</v>
      </c>
      <c r="Q1976" s="4" t="str"/>
      <c r="R1976" s="4" t="n">
        <v>1959473.225</v>
      </c>
      <c r="S1976" s="4" t="n">
        <v>0</v>
      </c>
      <c r="T1976" s="4" t="n">
        <v>0</v>
      </c>
      <c r="U1976" s="4" t="n">
        <v>1962423.225</v>
      </c>
      <c r="V1976" s="4" t="n">
        <v>1</v>
      </c>
    </row>
    <row r="1977">
      <c r="A1977" t="n">
        <v>249</v>
      </c>
      <c r="B1977" t="inlineStr">
        <is>
          <t>20568549083</t>
        </is>
      </c>
      <c r="C1977" t="inlineStr">
        <is>
          <t>COOPERATIVA AGRARIA INDUSTRIAL APASC SANCORE-PALCAZU LTDA</t>
        </is>
      </c>
      <c r="D1977" s="6" t="n">
        <v>2025</v>
      </c>
      <c r="F1977" t="inlineStr">
        <is>
          <t>PAC</t>
        </is>
      </c>
      <c r="G1977" s="4" t="n">
        <v>0</v>
      </c>
      <c r="H1977" s="4" t="n">
        <v>0</v>
      </c>
      <c r="I1977" s="4" t="n">
        <v>0</v>
      </c>
      <c r="J1977" s="4" t="n">
        <v>0</v>
      </c>
      <c r="K1977" s="4" t="n">
        <v>0</v>
      </c>
      <c r="L1977" s="3" t="n">
        <v>0</v>
      </c>
      <c r="M1977" s="3" t="n">
        <v>0</v>
      </c>
      <c r="N1977" s="3" t="n">
        <v>0</v>
      </c>
      <c r="O1977" s="4" t="n">
        <v>0</v>
      </c>
      <c r="P1977" s="4" t="n">
        <v>0</v>
      </c>
      <c r="Q1977" s="4" t="str"/>
      <c r="R1977" s="4" t="n">
        <v>0</v>
      </c>
      <c r="S1977" s="4" t="n">
        <v>0</v>
      </c>
      <c r="T1977" s="4" t="n">
        <v>0</v>
      </c>
      <c r="U1977" s="4" t="n">
        <v>0</v>
      </c>
      <c r="V1977" s="4" t="n">
        <v>1</v>
      </c>
    </row>
    <row r="1978">
      <c r="A1978" t="n">
        <v>250</v>
      </c>
      <c r="B1978" t="inlineStr">
        <is>
          <t>20542594251</t>
        </is>
      </c>
      <c r="C1978" t="inlineStr">
        <is>
          <t>ASOCIACION DE PRODUCTORES SIERRA MORENA DE SANTA ANA DE PUCUNAN</t>
        </is>
      </c>
      <c r="D1978" s="6" t="n">
        <v>2018</v>
      </c>
      <c r="F1978" t="inlineStr">
        <is>
          <t>PAC</t>
        </is>
      </c>
      <c r="G1978" s="4" t="str"/>
      <c r="H1978" s="4" t="str"/>
      <c r="I1978" s="4" t="n">
        <v>0</v>
      </c>
      <c r="J1978" s="4" t="str"/>
      <c r="K1978" s="4" t="str"/>
      <c r="L1978" s="3" t="str"/>
      <c r="M1978" s="3" t="str"/>
      <c r="N1978" s="3" t="n">
        <v>0</v>
      </c>
      <c r="O1978" s="4" t="str"/>
      <c r="P1978" s="4" t="str"/>
      <c r="Q1978" s="4" t="str"/>
      <c r="R1978" s="4" t="str"/>
      <c r="S1978" s="4" t="str"/>
      <c r="T1978" s="4" t="str"/>
      <c r="U1978" s="4" t="str"/>
      <c r="V1978" s="4" t="n">
        <v>1</v>
      </c>
    </row>
    <row r="1979">
      <c r="A1979" t="n">
        <v>250</v>
      </c>
      <c r="B1979" t="inlineStr">
        <is>
          <t>20542594251</t>
        </is>
      </c>
      <c r="C1979" t="inlineStr">
        <is>
          <t>ASOCIACION DE PRODUCTORES SIERRA MORENA DE SANTA ANA DE PUCUNAN</t>
        </is>
      </c>
      <c r="D1979" s="6" t="n">
        <v>2019</v>
      </c>
      <c r="E1979" t="n">
        <v>1</v>
      </c>
      <c r="F1979" t="inlineStr">
        <is>
          <t>PAC</t>
        </is>
      </c>
      <c r="G1979" s="4" t="n">
        <v>28</v>
      </c>
      <c r="H1979" s="4" t="n">
        <v>18</v>
      </c>
      <c r="I1979" s="4" t="n">
        <v>46</v>
      </c>
      <c r="J1979" s="4" t="str"/>
      <c r="K1979" s="4" t="str"/>
      <c r="L1979" s="3" t="n">
        <v>0</v>
      </c>
      <c r="M1979" s="3" t="n">
        <v>0</v>
      </c>
      <c r="N1979" s="3" t="n">
        <v>0</v>
      </c>
      <c r="O1979" s="4" t="str"/>
      <c r="P1979" s="4" t="str"/>
      <c r="Q1979" s="4" t="str"/>
      <c r="R1979" s="4" t="str"/>
      <c r="S1979" s="4" t="str"/>
      <c r="T1979" s="4" t="str"/>
      <c r="U1979" s="4" t="str"/>
      <c r="V1979" s="4" t="n">
        <v>1</v>
      </c>
    </row>
    <row r="1980">
      <c r="A1980" t="n">
        <v>250</v>
      </c>
      <c r="B1980" t="inlineStr">
        <is>
          <t>20542594251</t>
        </is>
      </c>
      <c r="C1980" t="inlineStr">
        <is>
          <t>ASOCIACION DE PRODUCTORES SIERRA MORENA DE SANTA ANA DE PUCUNAN</t>
        </is>
      </c>
      <c r="D1980" s="6" t="n">
        <v>2020</v>
      </c>
      <c r="F1980" t="inlineStr">
        <is>
          <t>PAC</t>
        </is>
      </c>
      <c r="G1980" s="4" t="n">
        <v>0</v>
      </c>
      <c r="H1980" s="4" t="n">
        <v>0</v>
      </c>
      <c r="I1980" s="4" t="n">
        <v>0</v>
      </c>
      <c r="J1980" s="4" t="n">
        <v>0</v>
      </c>
      <c r="K1980" s="4" t="n">
        <v>0</v>
      </c>
      <c r="L1980" s="3" t="n">
        <v>0</v>
      </c>
      <c r="M1980" s="3" t="n">
        <v>0</v>
      </c>
      <c r="N1980" s="3" t="n">
        <v>0</v>
      </c>
      <c r="O1980" s="4" t="str"/>
      <c r="P1980" s="4" t="str"/>
      <c r="Q1980" s="4" t="str"/>
      <c r="R1980" s="4" t="str"/>
      <c r="S1980" s="4" t="str"/>
      <c r="T1980" s="4" t="str"/>
      <c r="U1980" s="4" t="str"/>
      <c r="V1980" s="4" t="n">
        <v>1</v>
      </c>
    </row>
    <row r="1981">
      <c r="A1981" t="n">
        <v>250</v>
      </c>
      <c r="B1981" t="inlineStr">
        <is>
          <t>20542594251</t>
        </is>
      </c>
      <c r="C1981" t="inlineStr">
        <is>
          <t>ASOCIACION DE PRODUCTORES SIERRA MORENA DE SANTA ANA DE PUCUNAN</t>
        </is>
      </c>
      <c r="D1981" s="6" t="n">
        <v>2021</v>
      </c>
      <c r="F1981" t="inlineStr">
        <is>
          <t>PAC</t>
        </is>
      </c>
      <c r="G1981" s="4" t="n">
        <v>0</v>
      </c>
      <c r="H1981" s="4" t="n">
        <v>0</v>
      </c>
      <c r="I1981" s="4" t="n">
        <v>0</v>
      </c>
      <c r="J1981" s="4" t="n">
        <v>0</v>
      </c>
      <c r="K1981" s="4" t="n">
        <v>0</v>
      </c>
      <c r="L1981" s="3" t="n">
        <v>0</v>
      </c>
      <c r="M1981" s="3" t="n">
        <v>0</v>
      </c>
      <c r="N1981" s="3" t="n">
        <v>0</v>
      </c>
      <c r="O1981" s="4" t="str"/>
      <c r="P1981" s="4" t="str"/>
      <c r="Q1981" s="4" t="str"/>
      <c r="R1981" s="4" t="str"/>
      <c r="S1981" s="4" t="str"/>
      <c r="T1981" s="4" t="str"/>
      <c r="U1981" s="4" t="str"/>
      <c r="V1981" s="4" t="n">
        <v>1</v>
      </c>
    </row>
    <row r="1982">
      <c r="A1982" t="n">
        <v>250</v>
      </c>
      <c r="B1982" t="inlineStr">
        <is>
          <t>20542594251</t>
        </is>
      </c>
      <c r="C1982" t="inlineStr">
        <is>
          <t>ASOCIACION DE PRODUCTORES SIERRA MORENA DE SANTA ANA DE PUCUNAN</t>
        </is>
      </c>
      <c r="D1982" s="6" t="n">
        <v>2022</v>
      </c>
      <c r="F1982" t="inlineStr">
        <is>
          <t>PAC</t>
        </is>
      </c>
      <c r="G1982" s="4" t="n">
        <v>0</v>
      </c>
      <c r="H1982" s="4" t="n">
        <v>0</v>
      </c>
      <c r="I1982" s="4" t="n">
        <v>0</v>
      </c>
      <c r="J1982" s="4" t="n">
        <v>0</v>
      </c>
      <c r="K1982" s="4" t="n">
        <v>0</v>
      </c>
      <c r="L1982" s="3" t="n">
        <v>0</v>
      </c>
      <c r="M1982" s="3" t="n">
        <v>0</v>
      </c>
      <c r="N1982" s="3" t="n">
        <v>0</v>
      </c>
      <c r="O1982" s="4" t="str"/>
      <c r="P1982" s="4" t="str"/>
      <c r="Q1982" s="4" t="str"/>
      <c r="R1982" s="4" t="str"/>
      <c r="S1982" s="4" t="str"/>
      <c r="T1982" s="4" t="str"/>
      <c r="U1982" s="4" t="str"/>
      <c r="V1982" s="4" t="n">
        <v>1</v>
      </c>
    </row>
    <row r="1983">
      <c r="A1983" t="n">
        <v>250</v>
      </c>
      <c r="B1983" t="inlineStr">
        <is>
          <t>20542594251</t>
        </is>
      </c>
      <c r="C1983" t="inlineStr">
        <is>
          <t>ASOCIACION DE PRODUCTORES SIERRA MORENA DE SANTA ANA DE PUCUNAN</t>
        </is>
      </c>
      <c r="D1983" s="6" t="n">
        <v>2023</v>
      </c>
      <c r="F1983" t="inlineStr">
        <is>
          <t>PAC</t>
        </is>
      </c>
      <c r="G1983" s="4" t="n">
        <v>0</v>
      </c>
      <c r="H1983" s="4" t="n">
        <v>0</v>
      </c>
      <c r="I1983" s="4" t="n">
        <v>0</v>
      </c>
      <c r="J1983" s="4" t="n">
        <v>0</v>
      </c>
      <c r="K1983" s="4" t="n">
        <v>0</v>
      </c>
      <c r="L1983" s="3" t="n">
        <v>0</v>
      </c>
      <c r="M1983" s="3" t="n">
        <v>0</v>
      </c>
      <c r="N1983" s="3" t="n">
        <v>0</v>
      </c>
      <c r="O1983" s="4" t="n">
        <v>0</v>
      </c>
      <c r="P1983" s="4" t="n">
        <v>0</v>
      </c>
      <c r="Q1983" s="4" t="n">
        <v>0</v>
      </c>
      <c r="R1983" s="4" t="n">
        <v>0</v>
      </c>
      <c r="S1983" s="4" t="n">
        <v>0</v>
      </c>
      <c r="T1983" s="4" t="n">
        <v>0</v>
      </c>
      <c r="U1983" s="4" t="n">
        <v>0</v>
      </c>
      <c r="V1983" s="4" t="n">
        <v>1</v>
      </c>
    </row>
    <row r="1984">
      <c r="A1984" t="n">
        <v>250</v>
      </c>
      <c r="B1984" t="inlineStr">
        <is>
          <t>20542594251</t>
        </is>
      </c>
      <c r="C1984" t="inlineStr">
        <is>
          <t>ASOCIACION DE PRODUCTORES SIERRA MORENA DE SANTA ANA DE PUCUNAN</t>
        </is>
      </c>
      <c r="D1984" s="6" t="n">
        <v>2024</v>
      </c>
      <c r="F1984" t="inlineStr">
        <is>
          <t>PAC</t>
        </is>
      </c>
      <c r="G1984" s="4" t="n">
        <v>0</v>
      </c>
      <c r="H1984" s="4" t="n">
        <v>0</v>
      </c>
      <c r="I1984" s="4" t="n">
        <v>0</v>
      </c>
      <c r="J1984" s="4" t="n">
        <v>0</v>
      </c>
      <c r="K1984" s="4" t="n">
        <v>0</v>
      </c>
      <c r="L1984" s="3" t="n">
        <v>0</v>
      </c>
      <c r="M1984" s="3" t="n">
        <v>0</v>
      </c>
      <c r="N1984" s="3" t="n">
        <v>0</v>
      </c>
      <c r="O1984" s="4" t="n">
        <v>0</v>
      </c>
      <c r="P1984" s="4" t="n">
        <v>0</v>
      </c>
      <c r="Q1984" s="4" t="str"/>
      <c r="R1984" s="4" t="n">
        <v>0</v>
      </c>
      <c r="S1984" s="4" t="n">
        <v>0</v>
      </c>
      <c r="T1984" s="4" t="n">
        <v>0</v>
      </c>
      <c r="U1984" s="4" t="n">
        <v>0</v>
      </c>
      <c r="V1984" s="4" t="n">
        <v>1</v>
      </c>
    </row>
    <row r="1985">
      <c r="A1985" t="n">
        <v>250</v>
      </c>
      <c r="B1985" t="inlineStr">
        <is>
          <t>20542594251</t>
        </is>
      </c>
      <c r="C1985" t="inlineStr">
        <is>
          <t>ASOCIACION DE PRODUCTORES SIERRA MORENA DE SANTA ANA DE PUCUNAN</t>
        </is>
      </c>
      <c r="D1985" s="6" t="n">
        <v>2025</v>
      </c>
      <c r="F1985" t="inlineStr">
        <is>
          <t>PAC</t>
        </is>
      </c>
      <c r="G1985" s="4" t="n">
        <v>0</v>
      </c>
      <c r="H1985" s="4" t="n">
        <v>0</v>
      </c>
      <c r="I1985" s="4" t="n">
        <v>0</v>
      </c>
      <c r="J1985" s="4" t="n">
        <v>0</v>
      </c>
      <c r="K1985" s="4" t="n">
        <v>0</v>
      </c>
      <c r="L1985" s="3" t="n">
        <v>0</v>
      </c>
      <c r="M1985" s="3" t="n">
        <v>0</v>
      </c>
      <c r="N1985" s="3" t="n">
        <v>0</v>
      </c>
      <c r="O1985" s="4" t="n">
        <v>0</v>
      </c>
      <c r="P1985" s="4" t="n">
        <v>0</v>
      </c>
      <c r="Q1985" s="4" t="str"/>
      <c r="R1985" s="4" t="n">
        <v>0</v>
      </c>
      <c r="S1985" s="4" t="n">
        <v>0</v>
      </c>
      <c r="T1985" s="4" t="n">
        <v>0</v>
      </c>
      <c r="U1985" s="4" t="n">
        <v>0</v>
      </c>
      <c r="V1985" s="4" t="n">
        <v>1</v>
      </c>
    </row>
    <row r="1986">
      <c r="A1986" t="n">
        <v>251</v>
      </c>
      <c r="B1986" t="inlineStr">
        <is>
          <t>20183732031</t>
        </is>
      </c>
      <c r="C1986" t="inlineStr">
        <is>
          <t>ASOCIACIÓN DE PRODUCTORES DE ROCOTO Y PRODUCTOS AGRICOLAS DE OXAPAMPA "APRPAO"</t>
        </is>
      </c>
      <c r="D1986" s="6" t="n">
        <v>2018</v>
      </c>
      <c r="F1986" t="inlineStr">
        <is>
          <t>PAC</t>
        </is>
      </c>
      <c r="G1986" s="4" t="str"/>
      <c r="H1986" s="4" t="str"/>
      <c r="I1986" s="4" t="n">
        <v>0</v>
      </c>
      <c r="J1986" s="4" t="str"/>
      <c r="K1986" s="4" t="str"/>
      <c r="L1986" s="3" t="str"/>
      <c r="M1986" s="3" t="str"/>
      <c r="N1986" s="3" t="n">
        <v>0</v>
      </c>
      <c r="O1986" s="4" t="str"/>
      <c r="P1986" s="4" t="str"/>
      <c r="Q1986" s="4" t="str"/>
      <c r="R1986" s="4" t="str"/>
      <c r="S1986" s="4" t="str"/>
      <c r="T1986" s="4" t="str"/>
      <c r="U1986" s="4" t="str"/>
      <c r="V1986" s="4" t="n">
        <v>1</v>
      </c>
    </row>
    <row r="1987">
      <c r="A1987" t="n">
        <v>251</v>
      </c>
      <c r="B1987" t="inlineStr">
        <is>
          <t>20183732031</t>
        </is>
      </c>
      <c r="C1987" t="inlineStr">
        <is>
          <t>ASOCIACIÓN DE PRODUCTORES DE ROCOTO Y PRODUCTOS AGRICOLAS DE OXAPAMPA "APRPAO"</t>
        </is>
      </c>
      <c r="D1987" s="6" t="n">
        <v>2019</v>
      </c>
      <c r="E1987" t="n">
        <v>1</v>
      </c>
      <c r="F1987" t="inlineStr">
        <is>
          <t>PAC</t>
        </is>
      </c>
      <c r="G1987" s="4" t="n">
        <v>26</v>
      </c>
      <c r="H1987" s="4" t="n">
        <v>0</v>
      </c>
      <c r="I1987" s="4" t="n">
        <v>26</v>
      </c>
      <c r="J1987" s="4" t="str"/>
      <c r="K1987" s="4" t="str"/>
      <c r="L1987" s="3" t="n">
        <v>0</v>
      </c>
      <c r="M1987" s="3" t="n">
        <v>0</v>
      </c>
      <c r="N1987" s="3" t="n">
        <v>0</v>
      </c>
      <c r="O1987" s="4" t="str"/>
      <c r="P1987" s="4" t="str"/>
      <c r="Q1987" s="4" t="str"/>
      <c r="R1987" s="4" t="str"/>
      <c r="S1987" s="4" t="str"/>
      <c r="T1987" s="4" t="str"/>
      <c r="U1987" s="4" t="str"/>
      <c r="V1987" s="4" t="n">
        <v>1</v>
      </c>
    </row>
    <row r="1988">
      <c r="A1988" t="n">
        <v>251</v>
      </c>
      <c r="B1988" t="inlineStr">
        <is>
          <t>20183732031</t>
        </is>
      </c>
      <c r="C1988" t="inlineStr">
        <is>
          <t>ASOCIACIÓN DE PRODUCTORES DE ROCOTO Y PRODUCTOS AGRICOLAS DE OXAPAMPA "APRPAO"</t>
        </is>
      </c>
      <c r="D1988" s="6" t="n">
        <v>2020</v>
      </c>
      <c r="F1988" t="inlineStr">
        <is>
          <t>PAC</t>
        </is>
      </c>
      <c r="G1988" s="4" t="n">
        <v>0</v>
      </c>
      <c r="H1988" s="4" t="n">
        <v>0</v>
      </c>
      <c r="I1988" s="4" t="n">
        <v>0</v>
      </c>
      <c r="J1988" s="4" t="n">
        <v>0</v>
      </c>
      <c r="K1988" s="4" t="n">
        <v>0</v>
      </c>
      <c r="L1988" s="3" t="n">
        <v>0</v>
      </c>
      <c r="M1988" s="3" t="n">
        <v>0</v>
      </c>
      <c r="N1988" s="3" t="n">
        <v>0</v>
      </c>
      <c r="O1988" s="4" t="str"/>
      <c r="P1988" s="4" t="str"/>
      <c r="Q1988" s="4" t="str"/>
      <c r="R1988" s="4" t="str"/>
      <c r="S1988" s="4" t="str"/>
      <c r="T1988" s="4" t="str"/>
      <c r="U1988" s="4" t="str"/>
      <c r="V1988" s="4" t="n">
        <v>1</v>
      </c>
    </row>
    <row r="1989">
      <c r="A1989" t="n">
        <v>251</v>
      </c>
      <c r="B1989" t="inlineStr">
        <is>
          <t>20183732031</t>
        </is>
      </c>
      <c r="C1989" t="inlineStr">
        <is>
          <t>ASOCIACIÓN DE PRODUCTORES DE ROCOTO Y PRODUCTOS AGRICOLAS DE OXAPAMPA "APRPAO"</t>
        </is>
      </c>
      <c r="D1989" s="6" t="n">
        <v>2021</v>
      </c>
      <c r="F1989" t="inlineStr">
        <is>
          <t>PAC</t>
        </is>
      </c>
      <c r="G1989" s="4" t="n">
        <v>0</v>
      </c>
      <c r="H1989" s="4" t="n">
        <v>0</v>
      </c>
      <c r="I1989" s="4" t="n">
        <v>0</v>
      </c>
      <c r="J1989" s="4" t="n">
        <v>0</v>
      </c>
      <c r="K1989" s="4" t="n">
        <v>0</v>
      </c>
      <c r="L1989" s="3" t="n">
        <v>0</v>
      </c>
      <c r="M1989" s="3" t="n">
        <v>0</v>
      </c>
      <c r="N1989" s="3" t="n">
        <v>0</v>
      </c>
      <c r="O1989" s="4" t="str"/>
      <c r="P1989" s="4" t="str"/>
      <c r="Q1989" s="4" t="str"/>
      <c r="R1989" s="4" t="str"/>
      <c r="S1989" s="4" t="str"/>
      <c r="T1989" s="4" t="str"/>
      <c r="U1989" s="4" t="str"/>
      <c r="V1989" s="4" t="n">
        <v>1</v>
      </c>
    </row>
    <row r="1990">
      <c r="A1990" t="n">
        <v>251</v>
      </c>
      <c r="B1990" t="inlineStr">
        <is>
          <t>20183732031</t>
        </is>
      </c>
      <c r="C1990" t="inlineStr">
        <is>
          <t>ASOCIACIÓN DE PRODUCTORES DE ROCOTO Y PRODUCTOS AGRICOLAS DE OXAPAMPA "APRPAO"</t>
        </is>
      </c>
      <c r="D1990" s="6" t="n">
        <v>2022</v>
      </c>
      <c r="F1990" t="inlineStr">
        <is>
          <t>PAC</t>
        </is>
      </c>
      <c r="G1990" s="4" t="n">
        <v>0</v>
      </c>
      <c r="H1990" s="4" t="n">
        <v>0</v>
      </c>
      <c r="I1990" s="4" t="n">
        <v>0</v>
      </c>
      <c r="J1990" s="4" t="n">
        <v>0</v>
      </c>
      <c r="K1990" s="4" t="n">
        <v>0</v>
      </c>
      <c r="L1990" s="3" t="n">
        <v>0</v>
      </c>
      <c r="M1990" s="3" t="n">
        <v>0</v>
      </c>
      <c r="N1990" s="3" t="n">
        <v>0</v>
      </c>
      <c r="O1990" s="4" t="str"/>
      <c r="P1990" s="4" t="str"/>
      <c r="Q1990" s="4" t="str"/>
      <c r="R1990" s="4" t="str"/>
      <c r="S1990" s="4" t="str"/>
      <c r="T1990" s="4" t="str"/>
      <c r="U1990" s="4" t="str"/>
      <c r="V1990" s="4" t="n">
        <v>1</v>
      </c>
    </row>
    <row r="1991">
      <c r="A1991" t="n">
        <v>251</v>
      </c>
      <c r="B1991" t="inlineStr">
        <is>
          <t>20183732031</t>
        </is>
      </c>
      <c r="C1991" t="inlineStr">
        <is>
          <t>ASOCIACIÓN DE PRODUCTORES DE ROCOTO Y PRODUCTOS AGRICOLAS DE OXAPAMPA "APRPAO"</t>
        </is>
      </c>
      <c r="D1991" s="6" t="n">
        <v>2023</v>
      </c>
      <c r="F1991" t="inlineStr">
        <is>
          <t>PAC</t>
        </is>
      </c>
      <c r="G1991" s="4" t="n">
        <v>0</v>
      </c>
      <c r="H1991" s="4" t="n">
        <v>0</v>
      </c>
      <c r="I1991" s="4" t="n">
        <v>0</v>
      </c>
      <c r="J1991" s="4" t="n">
        <v>0</v>
      </c>
      <c r="K1991" s="4" t="n">
        <v>0</v>
      </c>
      <c r="L1991" s="3" t="n">
        <v>0</v>
      </c>
      <c r="M1991" s="3" t="n">
        <v>0</v>
      </c>
      <c r="N1991" s="3" t="n">
        <v>0</v>
      </c>
      <c r="O1991" s="4" t="n">
        <v>0</v>
      </c>
      <c r="P1991" s="4" t="n">
        <v>0</v>
      </c>
      <c r="Q1991" s="4" t="n">
        <v>0</v>
      </c>
      <c r="R1991" s="4" t="n">
        <v>0</v>
      </c>
      <c r="S1991" s="4" t="n">
        <v>0</v>
      </c>
      <c r="T1991" s="4" t="n">
        <v>0</v>
      </c>
      <c r="U1991" s="4" t="n">
        <v>0</v>
      </c>
      <c r="V1991" s="4" t="n">
        <v>1</v>
      </c>
    </row>
    <row r="1992">
      <c r="A1992" t="n">
        <v>251</v>
      </c>
      <c r="B1992" t="inlineStr">
        <is>
          <t>20183732031</t>
        </is>
      </c>
      <c r="C1992" t="inlineStr">
        <is>
          <t>ASOCIACIÓN DE PRODUCTORES DE ROCOTO Y PRODUCTOS AGRICOLAS DE OXAPAMPA "APRPAO"</t>
        </is>
      </c>
      <c r="D1992" s="6" t="n">
        <v>2024</v>
      </c>
      <c r="F1992" t="inlineStr">
        <is>
          <t>PAC</t>
        </is>
      </c>
      <c r="G1992" s="4" t="n">
        <v>0</v>
      </c>
      <c r="H1992" s="4" t="n">
        <v>0</v>
      </c>
      <c r="I1992" s="4" t="n">
        <v>0</v>
      </c>
      <c r="J1992" s="4" t="n">
        <v>0</v>
      </c>
      <c r="K1992" s="4" t="n">
        <v>0</v>
      </c>
      <c r="L1992" s="3" t="n">
        <v>0</v>
      </c>
      <c r="M1992" s="3" t="n">
        <v>0</v>
      </c>
      <c r="N1992" s="3" t="n">
        <v>0</v>
      </c>
      <c r="O1992" s="4" t="n">
        <v>0</v>
      </c>
      <c r="P1992" s="4" t="n">
        <v>0</v>
      </c>
      <c r="Q1992" s="4" t="str"/>
      <c r="R1992" s="4" t="n">
        <v>0</v>
      </c>
      <c r="S1992" s="4" t="n">
        <v>0</v>
      </c>
      <c r="T1992" s="4" t="n">
        <v>0</v>
      </c>
      <c r="U1992" s="4" t="n">
        <v>0</v>
      </c>
      <c r="V1992" s="4" t="n">
        <v>1</v>
      </c>
    </row>
    <row r="1993">
      <c r="A1993" t="n">
        <v>251</v>
      </c>
      <c r="B1993" t="inlineStr">
        <is>
          <t>20183732031</t>
        </is>
      </c>
      <c r="C1993" t="inlineStr">
        <is>
          <t>ASOCIACIÓN DE PRODUCTORES DE ROCOTO Y PRODUCTOS AGRICOLAS DE OXAPAMPA "APRPAO"</t>
        </is>
      </c>
      <c r="D1993" s="6" t="n">
        <v>2025</v>
      </c>
      <c r="F1993" t="inlineStr">
        <is>
          <t>PAC</t>
        </is>
      </c>
      <c r="G1993" s="4" t="n">
        <v>0</v>
      </c>
      <c r="H1993" s="4" t="n">
        <v>0</v>
      </c>
      <c r="I1993" s="4" t="n">
        <v>0</v>
      </c>
      <c r="J1993" s="4" t="n">
        <v>0</v>
      </c>
      <c r="K1993" s="4" t="n">
        <v>0</v>
      </c>
      <c r="L1993" s="3" t="n">
        <v>0</v>
      </c>
      <c r="M1993" s="3" t="n">
        <v>0</v>
      </c>
      <c r="N1993" s="3" t="n">
        <v>0</v>
      </c>
      <c r="O1993" s="4" t="n">
        <v>0</v>
      </c>
      <c r="P1993" s="4" t="n">
        <v>0</v>
      </c>
      <c r="Q1993" s="4" t="str"/>
      <c r="R1993" s="4" t="n">
        <v>0</v>
      </c>
      <c r="S1993" s="4" t="n">
        <v>0</v>
      </c>
      <c r="T1993" s="4" t="n">
        <v>0</v>
      </c>
      <c r="U1993" s="4" t="n">
        <v>0</v>
      </c>
      <c r="V1993" s="4" t="n">
        <v>1</v>
      </c>
    </row>
    <row r="1994">
      <c r="A1994" t="n">
        <v>252</v>
      </c>
      <c r="B1994" t="inlineStr">
        <is>
          <t>20487226875</t>
        </is>
      </c>
      <c r="C1994" t="inlineStr">
        <is>
          <t>ORGANIZACION CENTRAL DE PRODUCTORES DE GRANADILLAS ESPECIALES DE LA PROVINCIA DE OXAPAMPA-PASCO</t>
        </is>
      </c>
      <c r="D1994" s="6" t="n">
        <v>2018</v>
      </c>
      <c r="F1994" t="inlineStr">
        <is>
          <t>PAC</t>
        </is>
      </c>
      <c r="G1994" s="4" t="str"/>
      <c r="H1994" s="4" t="str"/>
      <c r="I1994" s="4" t="n">
        <v>0</v>
      </c>
      <c r="J1994" s="4" t="str"/>
      <c r="K1994" s="4" t="str"/>
      <c r="L1994" s="3" t="str"/>
      <c r="M1994" s="3" t="str"/>
      <c r="N1994" s="3" t="n">
        <v>0</v>
      </c>
      <c r="O1994" s="4" t="str"/>
      <c r="P1994" s="4" t="str"/>
      <c r="Q1994" s="4" t="str"/>
      <c r="R1994" s="4" t="str"/>
      <c r="S1994" s="4" t="str"/>
      <c r="T1994" s="4" t="str"/>
      <c r="U1994" s="4" t="str"/>
      <c r="V1994" s="4" t="n">
        <v>1</v>
      </c>
    </row>
    <row r="1995">
      <c r="A1995" t="n">
        <v>252</v>
      </c>
      <c r="B1995" t="inlineStr">
        <is>
          <t>20487226875</t>
        </is>
      </c>
      <c r="C1995" t="inlineStr">
        <is>
          <t>ORGANIZACION CENTRAL DE PRODUCTORES DE GRANADILLAS ESPECIALES DE LA PROVINCIA DE OXAPAMPA-PASCO</t>
        </is>
      </c>
      <c r="D1995" s="6" t="n">
        <v>2019</v>
      </c>
      <c r="E1995" t="n">
        <v>1</v>
      </c>
      <c r="F1995" t="inlineStr">
        <is>
          <t>PAC</t>
        </is>
      </c>
      <c r="G1995" s="4" t="n">
        <v>26</v>
      </c>
      <c r="H1995" s="4" t="n">
        <v>0</v>
      </c>
      <c r="I1995" s="4" t="n">
        <v>26</v>
      </c>
      <c r="J1995" s="4" t="str"/>
      <c r="K1995" s="4" t="str"/>
      <c r="L1995" s="3" t="n">
        <v>65139.7</v>
      </c>
      <c r="M1995" s="3" t="n">
        <v>0</v>
      </c>
      <c r="N1995" s="3" t="n">
        <v>65139.7</v>
      </c>
      <c r="O1995" s="4" t="str"/>
      <c r="P1995" s="4" t="str"/>
      <c r="Q1995" s="4" t="str"/>
      <c r="R1995" s="4" t="str"/>
      <c r="S1995" s="4" t="str"/>
      <c r="T1995" s="4" t="str"/>
      <c r="U1995" s="4" t="str"/>
      <c r="V1995" s="4" t="n">
        <v>1</v>
      </c>
    </row>
    <row r="1996">
      <c r="A1996" t="n">
        <v>252</v>
      </c>
      <c r="B1996" t="inlineStr">
        <is>
          <t>20487226875</t>
        </is>
      </c>
      <c r="C1996" t="inlineStr">
        <is>
          <t>ORGANIZACION CENTRAL DE PRODUCTORES DE GRANADILLAS ESPECIALES DE LA PROVINCIA DE OXAPAMPA-PASCO</t>
        </is>
      </c>
      <c r="D1996" s="6" t="n">
        <v>2020</v>
      </c>
      <c r="E1996" t="n">
        <v>1</v>
      </c>
      <c r="F1996" t="inlineStr">
        <is>
          <t>PAC</t>
        </is>
      </c>
      <c r="G1996" s="4" t="n">
        <v>26</v>
      </c>
      <c r="H1996" s="4" t="n">
        <v>0</v>
      </c>
      <c r="I1996" s="4" t="n">
        <v>26</v>
      </c>
      <c r="J1996" s="4" t="n">
        <v>0</v>
      </c>
      <c r="K1996" s="4" t="n">
        <v>0</v>
      </c>
      <c r="L1996" s="3" t="n">
        <v>68502</v>
      </c>
      <c r="M1996" s="3" t="n">
        <v>0</v>
      </c>
      <c r="N1996" s="3" t="n">
        <v>68502</v>
      </c>
      <c r="O1996" s="4" t="str"/>
      <c r="P1996" s="4" t="str"/>
      <c r="Q1996" s="4" t="str"/>
      <c r="R1996" s="4" t="str"/>
      <c r="S1996" s="4" t="str"/>
      <c r="T1996" s="4" t="str"/>
      <c r="U1996" s="4" t="str"/>
      <c r="V1996" s="4" t="n">
        <v>1</v>
      </c>
    </row>
    <row r="1997">
      <c r="A1997" t="n">
        <v>252</v>
      </c>
      <c r="B1997" t="inlineStr">
        <is>
          <t>20487226875</t>
        </is>
      </c>
      <c r="C1997" t="inlineStr">
        <is>
          <t>ORGANIZACION CENTRAL DE PRODUCTORES DE GRANADILLAS ESPECIALES DE LA PROVINCIA DE OXAPAMPA-PASCO</t>
        </is>
      </c>
      <c r="D1997" s="6" t="n">
        <v>2021</v>
      </c>
      <c r="F1997" t="inlineStr">
        <is>
          <t>PAC</t>
        </is>
      </c>
      <c r="G1997" s="4" t="n">
        <v>0</v>
      </c>
      <c r="H1997" s="4" t="n">
        <v>0</v>
      </c>
      <c r="I1997" s="4" t="n">
        <v>0</v>
      </c>
      <c r="J1997" s="4" t="n">
        <v>0</v>
      </c>
      <c r="K1997" s="4" t="n">
        <v>0</v>
      </c>
      <c r="L1997" s="3" t="n">
        <v>0</v>
      </c>
      <c r="M1997" s="3" t="n">
        <v>0</v>
      </c>
      <c r="N1997" s="3" t="n">
        <v>0</v>
      </c>
      <c r="O1997" s="4" t="str"/>
      <c r="P1997" s="4" t="str"/>
      <c r="Q1997" s="4" t="str"/>
      <c r="R1997" s="4" t="str"/>
      <c r="S1997" s="4" t="str"/>
      <c r="T1997" s="4" t="str"/>
      <c r="U1997" s="4" t="str"/>
      <c r="V1997" s="4" t="n">
        <v>1</v>
      </c>
    </row>
    <row r="1998">
      <c r="A1998" t="n">
        <v>252</v>
      </c>
      <c r="B1998" t="inlineStr">
        <is>
          <t>20487226875</t>
        </is>
      </c>
      <c r="C1998" t="inlineStr">
        <is>
          <t>ORGANIZACION CENTRAL DE PRODUCTORES DE GRANADILLAS ESPECIALES DE LA PROVINCIA DE OXAPAMPA-PASCO</t>
        </is>
      </c>
      <c r="D1998" s="6" t="n">
        <v>2022</v>
      </c>
      <c r="F1998" t="inlineStr">
        <is>
          <t>PAC</t>
        </is>
      </c>
      <c r="G1998" s="4" t="n">
        <v>0</v>
      </c>
      <c r="H1998" s="4" t="n">
        <v>0</v>
      </c>
      <c r="I1998" s="4" t="n">
        <v>0</v>
      </c>
      <c r="J1998" s="4" t="n">
        <v>0</v>
      </c>
      <c r="K1998" s="4" t="n">
        <v>0</v>
      </c>
      <c r="L1998" s="3" t="n">
        <v>0</v>
      </c>
      <c r="M1998" s="3" t="n">
        <v>0</v>
      </c>
      <c r="N1998" s="3" t="n">
        <v>0</v>
      </c>
      <c r="O1998" s="4" t="str"/>
      <c r="P1998" s="4" t="str"/>
      <c r="Q1998" s="4" t="str"/>
      <c r="R1998" s="4" t="str"/>
      <c r="S1998" s="4" t="str"/>
      <c r="T1998" s="4" t="str"/>
      <c r="U1998" s="4" t="str"/>
      <c r="V1998" s="4" t="n">
        <v>1</v>
      </c>
    </row>
    <row r="1999">
      <c r="A1999" t="n">
        <v>252</v>
      </c>
      <c r="B1999" t="inlineStr">
        <is>
          <t>20487226875</t>
        </is>
      </c>
      <c r="C1999" t="inlineStr">
        <is>
          <t>ORGANIZACION CENTRAL DE PRODUCTORES DE GRANADILLAS ESPECIALES DE LA PROVINCIA DE OXAPAMPA-PASCO</t>
        </is>
      </c>
      <c r="D1999" s="6" t="n">
        <v>2023</v>
      </c>
      <c r="F1999" t="inlineStr">
        <is>
          <t>PAC</t>
        </is>
      </c>
      <c r="G1999" s="4" t="n">
        <v>0</v>
      </c>
      <c r="H1999" s="4" t="n">
        <v>0</v>
      </c>
      <c r="I1999" s="4" t="n">
        <v>0</v>
      </c>
      <c r="J1999" s="4" t="n">
        <v>0</v>
      </c>
      <c r="K1999" s="4" t="n">
        <v>0</v>
      </c>
      <c r="L1999" s="3" t="n">
        <v>0</v>
      </c>
      <c r="M1999" s="3" t="n">
        <v>0</v>
      </c>
      <c r="N1999" s="3" t="n">
        <v>0</v>
      </c>
      <c r="O1999" s="4" t="n">
        <v>0</v>
      </c>
      <c r="P1999" s="4" t="n">
        <v>0</v>
      </c>
      <c r="Q1999" s="4" t="n">
        <v>0</v>
      </c>
      <c r="R1999" s="4" t="n">
        <v>0</v>
      </c>
      <c r="S1999" s="4" t="n">
        <v>0</v>
      </c>
      <c r="T1999" s="4" t="n">
        <v>0</v>
      </c>
      <c r="U1999" s="4" t="n">
        <v>0</v>
      </c>
      <c r="V1999" s="4" t="n">
        <v>1</v>
      </c>
    </row>
    <row r="2000">
      <c r="A2000" t="n">
        <v>252</v>
      </c>
      <c r="B2000" t="inlineStr">
        <is>
          <t>20487226875</t>
        </is>
      </c>
      <c r="C2000" t="inlineStr">
        <is>
          <t>ORGANIZACION CENTRAL DE PRODUCTORES DE GRANADILLAS ESPECIALES DE LA PROVINCIA DE OXAPAMPA-PASCO</t>
        </is>
      </c>
      <c r="D2000" s="6" t="n">
        <v>2024</v>
      </c>
      <c r="F2000" t="inlineStr">
        <is>
          <t>PAC</t>
        </is>
      </c>
      <c r="G2000" s="4" t="n">
        <v>0</v>
      </c>
      <c r="H2000" s="4" t="n">
        <v>0</v>
      </c>
      <c r="I2000" s="4" t="n">
        <v>0</v>
      </c>
      <c r="J2000" s="4" t="n">
        <v>0</v>
      </c>
      <c r="K2000" s="4" t="n">
        <v>0</v>
      </c>
      <c r="L2000" s="3" t="n">
        <v>0</v>
      </c>
      <c r="M2000" s="3" t="n">
        <v>0</v>
      </c>
      <c r="N2000" s="3" t="n">
        <v>0</v>
      </c>
      <c r="O2000" s="4" t="n">
        <v>0</v>
      </c>
      <c r="P2000" s="4" t="n">
        <v>0</v>
      </c>
      <c r="Q2000" s="4" t="str"/>
      <c r="R2000" s="4" t="n">
        <v>0</v>
      </c>
      <c r="S2000" s="4" t="n">
        <v>0</v>
      </c>
      <c r="T2000" s="4" t="n">
        <v>0</v>
      </c>
      <c r="U2000" s="4" t="n">
        <v>0</v>
      </c>
      <c r="V2000" s="4" t="n">
        <v>1</v>
      </c>
    </row>
    <row r="2001">
      <c r="A2001" t="n">
        <v>252</v>
      </c>
      <c r="B2001" t="inlineStr">
        <is>
          <t>20487226875</t>
        </is>
      </c>
      <c r="C2001" t="inlineStr">
        <is>
          <t>ORGANIZACION CENTRAL DE PRODUCTORES DE GRANADILLAS ESPECIALES DE LA PROVINCIA DE OXAPAMPA-PASCO</t>
        </is>
      </c>
      <c r="D2001" s="6" t="n">
        <v>2025</v>
      </c>
      <c r="F2001" t="inlineStr">
        <is>
          <t>PAC</t>
        </is>
      </c>
      <c r="G2001" s="4" t="n">
        <v>0</v>
      </c>
      <c r="H2001" s="4" t="n">
        <v>0</v>
      </c>
      <c r="I2001" s="4" t="n">
        <v>0</v>
      </c>
      <c r="J2001" s="4" t="n">
        <v>0</v>
      </c>
      <c r="K2001" s="4" t="n">
        <v>0</v>
      </c>
      <c r="L2001" s="3" t="n">
        <v>0</v>
      </c>
      <c r="M2001" s="3" t="n">
        <v>0</v>
      </c>
      <c r="N2001" s="3" t="n">
        <v>0</v>
      </c>
      <c r="O2001" s="4" t="n">
        <v>0</v>
      </c>
      <c r="P2001" s="4" t="n">
        <v>0</v>
      </c>
      <c r="Q2001" s="4" t="str"/>
      <c r="R2001" s="4" t="n">
        <v>0</v>
      </c>
      <c r="S2001" s="4" t="n">
        <v>0</v>
      </c>
      <c r="T2001" s="4" t="n">
        <v>0</v>
      </c>
      <c r="U2001" s="4" t="n">
        <v>0</v>
      </c>
      <c r="V2001" s="4" t="n">
        <v>1</v>
      </c>
    </row>
    <row r="2002">
      <c r="A2002" t="n">
        <v>253</v>
      </c>
      <c r="B2002" t="inlineStr">
        <is>
          <t>20131453427</t>
        </is>
      </c>
      <c r="C2002" t="inlineStr">
        <is>
          <t>COOPERATIVA COMUNAL SAN PEDRO DE RACCO LTDA</t>
        </is>
      </c>
      <c r="D2002" s="6" t="n">
        <v>2018</v>
      </c>
      <c r="F2002" t="inlineStr">
        <is>
          <t>PAC</t>
        </is>
      </c>
      <c r="G2002" s="4" t="str"/>
      <c r="H2002" s="4" t="str"/>
      <c r="I2002" s="4" t="n">
        <v>0</v>
      </c>
      <c r="J2002" s="4" t="str"/>
      <c r="K2002" s="4" t="str"/>
      <c r="L2002" s="3" t="str"/>
      <c r="M2002" s="3" t="str"/>
      <c r="N2002" s="3" t="n">
        <v>0</v>
      </c>
      <c r="O2002" s="4" t="str"/>
      <c r="P2002" s="4" t="str"/>
      <c r="Q2002" s="4" t="str"/>
      <c r="R2002" s="4" t="str"/>
      <c r="S2002" s="4" t="str"/>
      <c r="T2002" s="4" t="str"/>
      <c r="U2002" s="4" t="str"/>
      <c r="V2002" s="4" t="n">
        <v>1</v>
      </c>
    </row>
    <row r="2003">
      <c r="A2003" t="n">
        <v>253</v>
      </c>
      <c r="B2003" t="inlineStr">
        <is>
          <t>20131453427</t>
        </is>
      </c>
      <c r="C2003" t="inlineStr">
        <is>
          <t>COOPERATIVA COMUNAL SAN PEDRO DE RACCO LTDA</t>
        </is>
      </c>
      <c r="D2003" s="6" t="n">
        <v>2019</v>
      </c>
      <c r="F2003" t="inlineStr">
        <is>
          <t>PAC</t>
        </is>
      </c>
      <c r="G2003" s="4" t="n">
        <v>0</v>
      </c>
      <c r="H2003" s="4" t="n">
        <v>0</v>
      </c>
      <c r="I2003" s="4" t="n">
        <v>0</v>
      </c>
      <c r="J2003" s="4" t="str"/>
      <c r="K2003" s="4" t="str"/>
      <c r="L2003" s="3" t="n">
        <v>0</v>
      </c>
      <c r="M2003" s="3" t="n">
        <v>0</v>
      </c>
      <c r="N2003" s="3" t="n">
        <v>0</v>
      </c>
      <c r="O2003" s="4" t="str"/>
      <c r="P2003" s="4" t="str"/>
      <c r="Q2003" s="4" t="str"/>
      <c r="R2003" s="4" t="str"/>
      <c r="S2003" s="4" t="str"/>
      <c r="T2003" s="4" t="str"/>
      <c r="U2003" s="4" t="str"/>
      <c r="V2003" s="4" t="n">
        <v>1</v>
      </c>
    </row>
    <row r="2004">
      <c r="A2004" t="n">
        <v>253</v>
      </c>
      <c r="B2004" t="inlineStr">
        <is>
          <t>20131453427</t>
        </is>
      </c>
      <c r="C2004" t="inlineStr">
        <is>
          <t>COOPERATIVA COMUNAL SAN PEDRO DE RACCO LTDA</t>
        </is>
      </c>
      <c r="D2004" s="6" t="n">
        <v>2020</v>
      </c>
      <c r="F2004" t="inlineStr">
        <is>
          <t>PAC</t>
        </is>
      </c>
      <c r="G2004" s="4" t="n">
        <v>0</v>
      </c>
      <c r="H2004" s="4" t="n">
        <v>0</v>
      </c>
      <c r="I2004" s="4" t="n">
        <v>0</v>
      </c>
      <c r="J2004" s="4" t="n">
        <v>0</v>
      </c>
      <c r="K2004" s="4" t="n">
        <v>0</v>
      </c>
      <c r="L2004" s="3" t="n">
        <v>0</v>
      </c>
      <c r="M2004" s="3" t="n">
        <v>0</v>
      </c>
      <c r="N2004" s="3" t="n">
        <v>0</v>
      </c>
      <c r="O2004" s="4" t="str"/>
      <c r="P2004" s="4" t="str"/>
      <c r="Q2004" s="4" t="str"/>
      <c r="R2004" s="4" t="str"/>
      <c r="S2004" s="4" t="str"/>
      <c r="T2004" s="4" t="str"/>
      <c r="U2004" s="4" t="str"/>
      <c r="V2004" s="4" t="n">
        <v>1</v>
      </c>
    </row>
    <row r="2005">
      <c r="A2005" t="n">
        <v>253</v>
      </c>
      <c r="B2005" t="inlineStr">
        <is>
          <t>20131453427</t>
        </is>
      </c>
      <c r="C2005" t="inlineStr">
        <is>
          <t>COOPERATIVA COMUNAL SAN PEDRO DE RACCO LTDA</t>
        </is>
      </c>
      <c r="D2005" s="6" t="n">
        <v>2021</v>
      </c>
      <c r="E2005" t="n">
        <v>1</v>
      </c>
      <c r="F2005" t="inlineStr">
        <is>
          <t>PAC</t>
        </is>
      </c>
      <c r="G2005" s="4" t="n">
        <v>110</v>
      </c>
      <c r="H2005" s="4" t="n">
        <v>78</v>
      </c>
      <c r="I2005" s="4" t="n">
        <v>188</v>
      </c>
      <c r="J2005" s="4" t="n">
        <v>33</v>
      </c>
      <c r="K2005" s="4" t="n">
        <v>1</v>
      </c>
      <c r="L2005" s="3" t="n">
        <v>130050.3</v>
      </c>
      <c r="M2005" s="3" t="n">
        <v>0</v>
      </c>
      <c r="N2005" s="3" t="n">
        <v>130050.3</v>
      </c>
      <c r="O2005" s="4" t="str"/>
      <c r="P2005" s="4" t="str"/>
      <c r="Q2005" s="4" t="str"/>
      <c r="R2005" s="4" t="str"/>
      <c r="S2005" s="4" t="str"/>
      <c r="T2005" s="4" t="str"/>
      <c r="U2005" s="4" t="str"/>
      <c r="V2005" s="4" t="n">
        <v>1</v>
      </c>
    </row>
    <row r="2006">
      <c r="A2006" t="n">
        <v>253</v>
      </c>
      <c r="B2006" t="inlineStr">
        <is>
          <t>20131453427</t>
        </is>
      </c>
      <c r="C2006" t="inlineStr">
        <is>
          <t>COOPERATIVA COMUNAL SAN PEDRO DE RACCO LTDA</t>
        </is>
      </c>
      <c r="D2006" s="6" t="n">
        <v>2022</v>
      </c>
      <c r="E2006" t="n">
        <v>1</v>
      </c>
      <c r="F2006" t="inlineStr">
        <is>
          <t>PAC</t>
        </is>
      </c>
      <c r="G2006" s="4" t="n">
        <v>109</v>
      </c>
      <c r="H2006" s="4" t="n">
        <v>78</v>
      </c>
      <c r="I2006" s="4" t="n">
        <v>187</v>
      </c>
      <c r="J2006" s="4" t="n">
        <v>42</v>
      </c>
      <c r="K2006" s="4" t="n">
        <v>0</v>
      </c>
      <c r="L2006" s="3" t="n">
        <v>83938</v>
      </c>
      <c r="M2006" s="3" t="n">
        <v>0</v>
      </c>
      <c r="N2006" s="3" t="n">
        <v>83938</v>
      </c>
      <c r="O2006" s="4" t="str"/>
      <c r="P2006" s="4" t="str"/>
      <c r="Q2006" s="4" t="str"/>
      <c r="R2006" s="4" t="str"/>
      <c r="S2006" s="4" t="str"/>
      <c r="T2006" s="4" t="str"/>
      <c r="U2006" s="4" t="str"/>
      <c r="V2006" s="4" t="n">
        <v>1</v>
      </c>
    </row>
    <row r="2007">
      <c r="A2007" t="n">
        <v>253</v>
      </c>
      <c r="B2007" t="inlineStr">
        <is>
          <t>20131453427</t>
        </is>
      </c>
      <c r="C2007" t="inlineStr">
        <is>
          <t>COOPERATIVA COMUNAL SAN PEDRO DE RACCO LTDA</t>
        </is>
      </c>
      <c r="D2007" s="6" t="n">
        <v>2023</v>
      </c>
      <c r="F2007" t="inlineStr">
        <is>
          <t>PAC</t>
        </is>
      </c>
      <c r="G2007" s="4" t="n">
        <v>0</v>
      </c>
      <c r="H2007" s="4" t="n">
        <v>0</v>
      </c>
      <c r="I2007" s="4" t="n">
        <v>0</v>
      </c>
      <c r="J2007" s="4" t="n">
        <v>0</v>
      </c>
      <c r="K2007" s="4" t="n">
        <v>0</v>
      </c>
      <c r="L2007" s="3" t="n">
        <v>0</v>
      </c>
      <c r="M2007" s="3" t="n">
        <v>0</v>
      </c>
      <c r="N2007" s="3" t="n">
        <v>0</v>
      </c>
      <c r="O2007" s="4" t="n">
        <v>0</v>
      </c>
      <c r="P2007" s="4" t="n">
        <v>0</v>
      </c>
      <c r="Q2007" s="4" t="n">
        <v>0</v>
      </c>
      <c r="R2007" s="4" t="n">
        <v>0</v>
      </c>
      <c r="S2007" s="4" t="n">
        <v>0</v>
      </c>
      <c r="T2007" s="4" t="n">
        <v>0</v>
      </c>
      <c r="U2007" s="4" t="n">
        <v>0</v>
      </c>
      <c r="V2007" s="4" t="n">
        <v>1</v>
      </c>
    </row>
    <row r="2008">
      <c r="A2008" t="n">
        <v>253</v>
      </c>
      <c r="B2008" t="inlineStr">
        <is>
          <t>20131453427</t>
        </is>
      </c>
      <c r="C2008" t="inlineStr">
        <is>
          <t>COOPERATIVA COMUNAL SAN PEDRO DE RACCO LTDA</t>
        </is>
      </c>
      <c r="D2008" s="6" t="n">
        <v>2024</v>
      </c>
      <c r="E2008" t="n">
        <v>1</v>
      </c>
      <c r="F2008" t="inlineStr">
        <is>
          <t>PAC</t>
        </is>
      </c>
      <c r="G2008" s="4" t="n">
        <v>111</v>
      </c>
      <c r="H2008" s="4" t="n">
        <v>80</v>
      </c>
      <c r="I2008" s="4" t="n">
        <v>191</v>
      </c>
      <c r="J2008" s="4" t="n">
        <v>40</v>
      </c>
      <c r="K2008" s="4" t="n">
        <v>0</v>
      </c>
      <c r="L2008" s="3" t="n">
        <v>0</v>
      </c>
      <c r="M2008" s="3" t="n">
        <v>0</v>
      </c>
      <c r="N2008" s="3" t="n">
        <v>0</v>
      </c>
      <c r="O2008" s="4" t="n">
        <v>0</v>
      </c>
      <c r="P2008" s="4" t="n">
        <v>0</v>
      </c>
      <c r="Q2008" s="4" t="str"/>
      <c r="R2008" s="4" t="n">
        <v>0</v>
      </c>
      <c r="S2008" s="4" t="n">
        <v>0</v>
      </c>
      <c r="T2008" s="4" t="n">
        <v>0</v>
      </c>
      <c r="U2008" s="4" t="n">
        <v>0</v>
      </c>
      <c r="V2008" s="4" t="n">
        <v>1</v>
      </c>
    </row>
    <row r="2009">
      <c r="A2009" t="n">
        <v>253</v>
      </c>
      <c r="B2009" t="inlineStr">
        <is>
          <t>20131453427</t>
        </is>
      </c>
      <c r="C2009" t="inlineStr">
        <is>
          <t>COOPERATIVA COMUNAL SAN PEDRO DE RACCO LTDA</t>
        </is>
      </c>
      <c r="D2009" s="6" t="n">
        <v>2025</v>
      </c>
      <c r="E2009" t="n">
        <v>1</v>
      </c>
      <c r="F2009" t="inlineStr">
        <is>
          <t>PAC</t>
        </is>
      </c>
      <c r="G2009" s="4" t="n">
        <v>117</v>
      </c>
      <c r="H2009" s="4" t="n">
        <v>95</v>
      </c>
      <c r="I2009" s="4" t="n">
        <v>212</v>
      </c>
      <c r="J2009" s="4" t="n">
        <v>21</v>
      </c>
      <c r="K2009" s="4" t="n">
        <v>4</v>
      </c>
      <c r="L2009" s="3" t="n">
        <v>0</v>
      </c>
      <c r="M2009" s="3" t="n">
        <v>0</v>
      </c>
      <c r="N2009" s="3" t="n">
        <v>0</v>
      </c>
      <c r="O2009" s="4" t="n">
        <v>0</v>
      </c>
      <c r="P2009" s="4" t="n">
        <v>0</v>
      </c>
      <c r="Q2009" s="4" t="str"/>
      <c r="R2009" s="4" t="n">
        <v>0</v>
      </c>
      <c r="S2009" s="4" t="n">
        <v>0</v>
      </c>
      <c r="T2009" s="4" t="n">
        <v>0</v>
      </c>
      <c r="U2009" s="4" t="n">
        <v>0</v>
      </c>
      <c r="V2009" s="4" t="n">
        <v>1</v>
      </c>
    </row>
    <row r="2010">
      <c r="A2010" t="n">
        <v>254</v>
      </c>
      <c r="B2010" t="inlineStr">
        <is>
          <t xml:space="preserve">20129772043 </t>
        </is>
      </c>
      <c r="C2010" t="inlineStr">
        <is>
          <t>COOPERATIVA COMUNAL DE VICCO LTDA</t>
        </is>
      </c>
      <c r="D2010" s="6" t="n">
        <v>2018</v>
      </c>
      <c r="F2010" t="inlineStr">
        <is>
          <t>PAC</t>
        </is>
      </c>
      <c r="G2010" s="4" t="str"/>
      <c r="H2010" s="4" t="str"/>
      <c r="I2010" s="4" t="n">
        <v>0</v>
      </c>
      <c r="J2010" s="4" t="str"/>
      <c r="K2010" s="4" t="str"/>
      <c r="L2010" s="3" t="str"/>
      <c r="M2010" s="3" t="str"/>
      <c r="N2010" s="3" t="n">
        <v>0</v>
      </c>
      <c r="O2010" s="4" t="str"/>
      <c r="P2010" s="4" t="str"/>
      <c r="Q2010" s="4" t="str"/>
      <c r="R2010" s="4" t="str"/>
      <c r="S2010" s="4" t="str"/>
      <c r="T2010" s="4" t="str"/>
      <c r="U2010" s="4" t="str"/>
      <c r="V2010" s="4" t="n">
        <v>1</v>
      </c>
    </row>
    <row r="2011">
      <c r="A2011" t="n">
        <v>254</v>
      </c>
      <c r="B2011" t="inlineStr">
        <is>
          <t xml:space="preserve">20129772043 </t>
        </is>
      </c>
      <c r="C2011" t="inlineStr">
        <is>
          <t>COOPERATIVA COMUNAL DE VICCO LTDA</t>
        </is>
      </c>
      <c r="D2011" s="6" t="n">
        <v>2019</v>
      </c>
      <c r="F2011" t="inlineStr">
        <is>
          <t>PAC</t>
        </is>
      </c>
      <c r="G2011" s="4" t="n">
        <v>0</v>
      </c>
      <c r="H2011" s="4" t="n">
        <v>0</v>
      </c>
      <c r="I2011" s="4" t="n">
        <v>0</v>
      </c>
      <c r="J2011" s="4" t="str"/>
      <c r="K2011" s="4" t="str"/>
      <c r="L2011" s="3" t="n">
        <v>0</v>
      </c>
      <c r="M2011" s="3" t="n">
        <v>0</v>
      </c>
      <c r="N2011" s="3" t="n">
        <v>0</v>
      </c>
      <c r="O2011" s="4" t="str"/>
      <c r="P2011" s="4" t="str"/>
      <c r="Q2011" s="4" t="str"/>
      <c r="R2011" s="4" t="str"/>
      <c r="S2011" s="4" t="str"/>
      <c r="T2011" s="4" t="str"/>
      <c r="U2011" s="4" t="str"/>
      <c r="V2011" s="4" t="n">
        <v>1</v>
      </c>
    </row>
    <row r="2012">
      <c r="A2012" t="n">
        <v>254</v>
      </c>
      <c r="B2012" t="inlineStr">
        <is>
          <t xml:space="preserve">20129772043 </t>
        </is>
      </c>
      <c r="C2012" t="inlineStr">
        <is>
          <t>COOPERATIVA COMUNAL DE VICCO LTDA</t>
        </is>
      </c>
      <c r="D2012" s="6" t="n">
        <v>2020</v>
      </c>
      <c r="F2012" t="inlineStr">
        <is>
          <t>PAC</t>
        </is>
      </c>
      <c r="G2012" s="4" t="n">
        <v>0</v>
      </c>
      <c r="H2012" s="4" t="n">
        <v>0</v>
      </c>
      <c r="I2012" s="4" t="n">
        <v>0</v>
      </c>
      <c r="J2012" s="4" t="n">
        <v>0</v>
      </c>
      <c r="K2012" s="4" t="n">
        <v>0</v>
      </c>
      <c r="L2012" s="3" t="n">
        <v>0</v>
      </c>
      <c r="M2012" s="3" t="n">
        <v>0</v>
      </c>
      <c r="N2012" s="3" t="n">
        <v>0</v>
      </c>
      <c r="O2012" s="4" t="str"/>
      <c r="P2012" s="4" t="str"/>
      <c r="Q2012" s="4" t="str"/>
      <c r="R2012" s="4" t="str"/>
      <c r="S2012" s="4" t="str"/>
      <c r="T2012" s="4" t="str"/>
      <c r="U2012" s="4" t="str"/>
      <c r="V2012" s="4" t="n">
        <v>1</v>
      </c>
    </row>
    <row r="2013">
      <c r="A2013" t="n">
        <v>254</v>
      </c>
      <c r="B2013" t="inlineStr">
        <is>
          <t xml:space="preserve">20129772043 </t>
        </is>
      </c>
      <c r="C2013" t="inlineStr">
        <is>
          <t>COOPERATIVA COMUNAL DE VICCO LTDA</t>
        </is>
      </c>
      <c r="D2013" s="6" t="n">
        <v>2021</v>
      </c>
      <c r="E2013" t="n">
        <v>1</v>
      </c>
      <c r="F2013" t="inlineStr">
        <is>
          <t>PAC</t>
        </is>
      </c>
      <c r="G2013" s="4" t="n">
        <v>398</v>
      </c>
      <c r="H2013" s="4" t="n">
        <v>240</v>
      </c>
      <c r="I2013" s="4" t="n">
        <v>638</v>
      </c>
      <c r="J2013" s="4" t="n">
        <v>34</v>
      </c>
      <c r="K2013" s="4" t="n">
        <v>1</v>
      </c>
      <c r="L2013" s="3" t="n">
        <v>28852.7</v>
      </c>
      <c r="M2013" s="3" t="n">
        <v>0</v>
      </c>
      <c r="N2013" s="3" t="n">
        <v>28852.7</v>
      </c>
      <c r="O2013" s="4" t="str"/>
      <c r="P2013" s="4" t="str"/>
      <c r="Q2013" s="4" t="str"/>
      <c r="R2013" s="4" t="str"/>
      <c r="S2013" s="4" t="str"/>
      <c r="T2013" s="4" t="str"/>
      <c r="U2013" s="4" t="str"/>
      <c r="V2013" s="4" t="n">
        <v>1</v>
      </c>
    </row>
    <row r="2014">
      <c r="A2014" t="n">
        <v>254</v>
      </c>
      <c r="B2014" t="inlineStr">
        <is>
          <t xml:space="preserve">20129772043 </t>
        </is>
      </c>
      <c r="C2014" t="inlineStr">
        <is>
          <t>COOPERATIVA COMUNAL DE VICCO LTDA</t>
        </is>
      </c>
      <c r="D2014" s="6" t="n">
        <v>2022</v>
      </c>
      <c r="E2014" t="n">
        <v>1</v>
      </c>
      <c r="F2014" t="inlineStr">
        <is>
          <t>PAC</t>
        </is>
      </c>
      <c r="G2014" s="4" t="n">
        <v>398</v>
      </c>
      <c r="H2014" s="4" t="n">
        <v>240</v>
      </c>
      <c r="I2014" s="4" t="n">
        <v>638</v>
      </c>
      <c r="J2014" s="4" t="n">
        <v>42</v>
      </c>
      <c r="K2014" s="4" t="n">
        <v>0</v>
      </c>
      <c r="L2014" s="3" t="n">
        <v>0</v>
      </c>
      <c r="M2014" s="3" t="n">
        <v>0</v>
      </c>
      <c r="N2014" s="3" t="n">
        <v>0</v>
      </c>
      <c r="O2014" s="4" t="str"/>
      <c r="P2014" s="4" t="str"/>
      <c r="Q2014" s="4" t="str"/>
      <c r="R2014" s="4" t="str"/>
      <c r="S2014" s="4" t="str"/>
      <c r="T2014" s="4" t="str"/>
      <c r="U2014" s="4" t="str"/>
      <c r="V2014" s="4" t="n">
        <v>1</v>
      </c>
    </row>
    <row r="2015">
      <c r="A2015" t="n">
        <v>254</v>
      </c>
      <c r="B2015" t="inlineStr">
        <is>
          <t xml:space="preserve">20129772043 </t>
        </is>
      </c>
      <c r="C2015" t="inlineStr">
        <is>
          <t>COOPERATIVA COMUNAL DE VICCO LTDA</t>
        </is>
      </c>
      <c r="D2015" s="6" t="n">
        <v>2023</v>
      </c>
      <c r="F2015" t="inlineStr">
        <is>
          <t>PAC</t>
        </is>
      </c>
      <c r="G2015" s="4" t="n">
        <v>0</v>
      </c>
      <c r="H2015" s="4" t="n">
        <v>0</v>
      </c>
      <c r="I2015" s="4" t="n">
        <v>0</v>
      </c>
      <c r="J2015" s="4" t="n">
        <v>0</v>
      </c>
      <c r="K2015" s="4" t="n">
        <v>0</v>
      </c>
      <c r="L2015" s="3" t="n">
        <v>0</v>
      </c>
      <c r="M2015" s="3" t="n">
        <v>0</v>
      </c>
      <c r="N2015" s="3" t="n">
        <v>0</v>
      </c>
      <c r="O2015" s="4" t="n">
        <v>0</v>
      </c>
      <c r="P2015" s="4" t="n">
        <v>0</v>
      </c>
      <c r="Q2015" s="4" t="n">
        <v>0</v>
      </c>
      <c r="R2015" s="4" t="n">
        <v>0</v>
      </c>
      <c r="S2015" s="4" t="n">
        <v>0</v>
      </c>
      <c r="T2015" s="4" t="n">
        <v>0</v>
      </c>
      <c r="U2015" s="4" t="n">
        <v>0</v>
      </c>
      <c r="V2015" s="4" t="n">
        <v>1</v>
      </c>
    </row>
    <row r="2016">
      <c r="A2016" t="n">
        <v>254</v>
      </c>
      <c r="B2016" t="inlineStr">
        <is>
          <t xml:space="preserve">20129772043 </t>
        </is>
      </c>
      <c r="C2016" t="inlineStr">
        <is>
          <t>COOPERATIVA COMUNAL DE VICCO LTDA</t>
        </is>
      </c>
      <c r="D2016" s="6" t="n">
        <v>2024</v>
      </c>
      <c r="F2016" t="inlineStr">
        <is>
          <t>PAC</t>
        </is>
      </c>
      <c r="G2016" s="4" t="n">
        <v>0</v>
      </c>
      <c r="H2016" s="4" t="n">
        <v>0</v>
      </c>
      <c r="I2016" s="4" t="n">
        <v>0</v>
      </c>
      <c r="J2016" s="4" t="n">
        <v>0</v>
      </c>
      <c r="K2016" s="4" t="n">
        <v>0</v>
      </c>
      <c r="L2016" s="3" t="n">
        <v>0</v>
      </c>
      <c r="M2016" s="3" t="n">
        <v>0</v>
      </c>
      <c r="N2016" s="3" t="n">
        <v>0</v>
      </c>
      <c r="O2016" s="4" t="n">
        <v>0</v>
      </c>
      <c r="P2016" s="4" t="n">
        <v>0</v>
      </c>
      <c r="Q2016" s="4" t="str"/>
      <c r="R2016" s="4" t="n">
        <v>0</v>
      </c>
      <c r="S2016" s="4" t="n">
        <v>0</v>
      </c>
      <c r="T2016" s="4" t="n">
        <v>0</v>
      </c>
      <c r="U2016" s="4" t="n">
        <v>0</v>
      </c>
      <c r="V2016" s="4" t="n">
        <v>1</v>
      </c>
    </row>
    <row r="2017">
      <c r="A2017" t="n">
        <v>254</v>
      </c>
      <c r="B2017" t="inlineStr">
        <is>
          <t xml:space="preserve">20129772043 </t>
        </is>
      </c>
      <c r="C2017" t="inlineStr">
        <is>
          <t>COOPERATIVA COMUNAL DE VICCO LTDA</t>
        </is>
      </c>
      <c r="D2017" s="6" t="n">
        <v>2025</v>
      </c>
      <c r="F2017" t="inlineStr">
        <is>
          <t>PAC</t>
        </is>
      </c>
      <c r="G2017" s="4" t="n">
        <v>0</v>
      </c>
      <c r="H2017" s="4" t="n">
        <v>0</v>
      </c>
      <c r="I2017" s="4" t="n">
        <v>0</v>
      </c>
      <c r="J2017" s="4" t="n">
        <v>0</v>
      </c>
      <c r="K2017" s="4" t="n">
        <v>0</v>
      </c>
      <c r="L2017" s="3" t="n">
        <v>0</v>
      </c>
      <c r="M2017" s="3" t="n">
        <v>0</v>
      </c>
      <c r="N2017" s="3" t="n">
        <v>0</v>
      </c>
      <c r="O2017" s="4" t="n">
        <v>0</v>
      </c>
      <c r="P2017" s="4" t="n">
        <v>0</v>
      </c>
      <c r="Q2017" s="4" t="str"/>
      <c r="R2017" s="4" t="n">
        <v>0</v>
      </c>
      <c r="S2017" s="4" t="n">
        <v>0</v>
      </c>
      <c r="T2017" s="4" t="n">
        <v>0</v>
      </c>
      <c r="U2017" s="4" t="n">
        <v>0</v>
      </c>
      <c r="V2017" s="4" t="n">
        <v>1</v>
      </c>
    </row>
    <row r="2018">
      <c r="A2018" t="n">
        <v>255</v>
      </c>
      <c r="B2018" t="inlineStr">
        <is>
          <t>20129830426</t>
        </is>
      </c>
      <c r="C2018" t="inlineStr">
        <is>
          <t>COOPERATIVA COMUNAL DE HUAYLLAY LTDA 16</t>
        </is>
      </c>
      <c r="D2018" s="6" t="n">
        <v>2018</v>
      </c>
      <c r="F2018" t="inlineStr">
        <is>
          <t>PAC</t>
        </is>
      </c>
      <c r="G2018" s="4" t="str"/>
      <c r="H2018" s="4" t="str"/>
      <c r="I2018" s="4" t="n">
        <v>0</v>
      </c>
      <c r="J2018" s="4" t="str"/>
      <c r="K2018" s="4" t="str"/>
      <c r="L2018" s="3" t="str"/>
      <c r="M2018" s="3" t="str"/>
      <c r="N2018" s="3" t="n">
        <v>0</v>
      </c>
      <c r="O2018" s="4" t="str"/>
      <c r="P2018" s="4" t="str"/>
      <c r="Q2018" s="4" t="str"/>
      <c r="R2018" s="4" t="str"/>
      <c r="S2018" s="4" t="str"/>
      <c r="T2018" s="4" t="str"/>
      <c r="U2018" s="4" t="str"/>
      <c r="V2018" s="4" t="n">
        <v>1</v>
      </c>
    </row>
    <row r="2019">
      <c r="A2019" t="n">
        <v>255</v>
      </c>
      <c r="B2019" t="inlineStr">
        <is>
          <t>20129830426</t>
        </is>
      </c>
      <c r="C2019" t="inlineStr">
        <is>
          <t>COOPERATIVA COMUNAL DE HUAYLLAY LTDA 16</t>
        </is>
      </c>
      <c r="D2019" s="6" t="n">
        <v>2019</v>
      </c>
      <c r="F2019" t="inlineStr">
        <is>
          <t>PAC</t>
        </is>
      </c>
      <c r="G2019" s="4" t="n">
        <v>0</v>
      </c>
      <c r="H2019" s="4" t="n">
        <v>0</v>
      </c>
      <c r="I2019" s="4" t="n">
        <v>0</v>
      </c>
      <c r="J2019" s="4" t="str"/>
      <c r="K2019" s="4" t="str"/>
      <c r="L2019" s="3" t="n">
        <v>0</v>
      </c>
      <c r="M2019" s="3" t="n">
        <v>0</v>
      </c>
      <c r="N2019" s="3" t="n">
        <v>0</v>
      </c>
      <c r="O2019" s="4" t="str"/>
      <c r="P2019" s="4" t="str"/>
      <c r="Q2019" s="4" t="str"/>
      <c r="R2019" s="4" t="str"/>
      <c r="S2019" s="4" t="str"/>
      <c r="T2019" s="4" t="str"/>
      <c r="U2019" s="4" t="str"/>
      <c r="V2019" s="4" t="n">
        <v>1</v>
      </c>
    </row>
    <row r="2020">
      <c r="A2020" t="n">
        <v>255</v>
      </c>
      <c r="B2020" t="inlineStr">
        <is>
          <t>20129830426</t>
        </is>
      </c>
      <c r="C2020" t="inlineStr">
        <is>
          <t>COOPERATIVA COMUNAL DE HUAYLLAY LTDA 16</t>
        </is>
      </c>
      <c r="D2020" s="6" t="n">
        <v>2020</v>
      </c>
      <c r="F2020" t="inlineStr">
        <is>
          <t>PAC</t>
        </is>
      </c>
      <c r="G2020" s="4" t="n">
        <v>0</v>
      </c>
      <c r="H2020" s="4" t="n">
        <v>0</v>
      </c>
      <c r="I2020" s="4" t="n">
        <v>0</v>
      </c>
      <c r="J2020" s="4" t="n">
        <v>0</v>
      </c>
      <c r="K2020" s="4" t="n">
        <v>0</v>
      </c>
      <c r="L2020" s="3" t="n">
        <v>0</v>
      </c>
      <c r="M2020" s="3" t="n">
        <v>0</v>
      </c>
      <c r="N2020" s="3" t="n">
        <v>0</v>
      </c>
      <c r="O2020" s="4" t="str"/>
      <c r="P2020" s="4" t="str"/>
      <c r="Q2020" s="4" t="str"/>
      <c r="R2020" s="4" t="str"/>
      <c r="S2020" s="4" t="str"/>
      <c r="T2020" s="4" t="str"/>
      <c r="U2020" s="4" t="str"/>
      <c r="V2020" s="4" t="n">
        <v>1</v>
      </c>
    </row>
    <row r="2021">
      <c r="A2021" t="n">
        <v>255</v>
      </c>
      <c r="B2021" t="inlineStr">
        <is>
          <t>20129830426</t>
        </is>
      </c>
      <c r="C2021" t="inlineStr">
        <is>
          <t>COOPERATIVA COMUNAL DE HUAYLLAY LTDA 16</t>
        </is>
      </c>
      <c r="D2021" s="6" t="n">
        <v>2021</v>
      </c>
      <c r="E2021" t="n">
        <v>1</v>
      </c>
      <c r="F2021" t="inlineStr">
        <is>
          <t>PAC</t>
        </is>
      </c>
      <c r="G2021" s="4" t="n">
        <v>272</v>
      </c>
      <c r="H2021" s="4" t="n">
        <v>215</v>
      </c>
      <c r="I2021" s="4" t="n">
        <v>487</v>
      </c>
      <c r="J2021" s="4" t="n">
        <v>38</v>
      </c>
      <c r="K2021" s="4" t="n">
        <v>1</v>
      </c>
      <c r="L2021" s="3" t="n">
        <v>254137.96</v>
      </c>
      <c r="M2021" s="3" t="n">
        <v>0</v>
      </c>
      <c r="N2021" s="3" t="n">
        <v>254137.96</v>
      </c>
      <c r="O2021" s="4" t="str"/>
      <c r="P2021" s="4" t="str"/>
      <c r="Q2021" s="4" t="str"/>
      <c r="R2021" s="4" t="str"/>
      <c r="S2021" s="4" t="str"/>
      <c r="T2021" s="4" t="str"/>
      <c r="U2021" s="4" t="str"/>
      <c r="V2021" s="4" t="n">
        <v>1</v>
      </c>
    </row>
    <row r="2022">
      <c r="A2022" t="n">
        <v>255</v>
      </c>
      <c r="B2022" t="inlineStr">
        <is>
          <t>20129830426</t>
        </is>
      </c>
      <c r="C2022" t="inlineStr">
        <is>
          <t>COOPERATIVA COMUNAL DE HUAYLLAY LTDA 16</t>
        </is>
      </c>
      <c r="D2022" s="6" t="n">
        <v>2022</v>
      </c>
      <c r="E2022" t="n">
        <v>1</v>
      </c>
      <c r="F2022" t="inlineStr">
        <is>
          <t>PAC</t>
        </is>
      </c>
      <c r="G2022" s="4" t="n">
        <v>272</v>
      </c>
      <c r="H2022" s="4" t="n">
        <v>215</v>
      </c>
      <c r="I2022" s="4" t="n">
        <v>487</v>
      </c>
      <c r="J2022" s="4" t="n">
        <v>42</v>
      </c>
      <c r="K2022" s="4" t="n">
        <v>0</v>
      </c>
      <c r="L2022" s="3" t="n">
        <v>384239.16</v>
      </c>
      <c r="M2022" s="3" t="n">
        <v>0</v>
      </c>
      <c r="N2022" s="3" t="n">
        <v>384239.16</v>
      </c>
      <c r="O2022" s="4" t="str"/>
      <c r="P2022" s="4" t="str"/>
      <c r="Q2022" s="4" t="str"/>
      <c r="R2022" s="4" t="str"/>
      <c r="S2022" s="4" t="str"/>
      <c r="T2022" s="4" t="str"/>
      <c r="U2022" s="4" t="str"/>
      <c r="V2022" s="4" t="n">
        <v>1</v>
      </c>
    </row>
    <row r="2023">
      <c r="A2023" t="n">
        <v>255</v>
      </c>
      <c r="B2023" t="inlineStr">
        <is>
          <t>20129830426</t>
        </is>
      </c>
      <c r="C2023" t="inlineStr">
        <is>
          <t>COOPERATIVA COMUNAL DE HUAYLLAY LTDA 16</t>
        </is>
      </c>
      <c r="D2023" s="6" t="n">
        <v>2023</v>
      </c>
      <c r="F2023" t="inlineStr">
        <is>
          <t>PAC</t>
        </is>
      </c>
      <c r="G2023" s="4" t="n">
        <v>0</v>
      </c>
      <c r="H2023" s="4" t="n">
        <v>0</v>
      </c>
      <c r="I2023" s="4" t="n">
        <v>0</v>
      </c>
      <c r="J2023" s="4" t="n">
        <v>0</v>
      </c>
      <c r="K2023" s="4" t="n">
        <v>0</v>
      </c>
      <c r="L2023" s="3" t="n">
        <v>0</v>
      </c>
      <c r="M2023" s="3" t="n">
        <v>0</v>
      </c>
      <c r="N2023" s="3" t="n">
        <v>0</v>
      </c>
      <c r="O2023" s="4" t="n">
        <v>0</v>
      </c>
      <c r="P2023" s="4" t="n">
        <v>0</v>
      </c>
      <c r="Q2023" s="4" t="n">
        <v>0</v>
      </c>
      <c r="R2023" s="4" t="n">
        <v>0</v>
      </c>
      <c r="S2023" s="4" t="n">
        <v>0</v>
      </c>
      <c r="T2023" s="4" t="n">
        <v>0</v>
      </c>
      <c r="U2023" s="4" t="n">
        <v>0</v>
      </c>
      <c r="V2023" s="4" t="n">
        <v>1</v>
      </c>
    </row>
    <row r="2024">
      <c r="A2024" t="n">
        <v>255</v>
      </c>
      <c r="B2024" t="inlineStr">
        <is>
          <t>20129830426</t>
        </is>
      </c>
      <c r="C2024" t="inlineStr">
        <is>
          <t>COOPERATIVA COMUNAL DE HUAYLLAY LTDA 16</t>
        </is>
      </c>
      <c r="D2024" s="6" t="n">
        <v>2024</v>
      </c>
      <c r="E2024" t="n">
        <v>1</v>
      </c>
      <c r="F2024" t="inlineStr">
        <is>
          <t>PAC</t>
        </is>
      </c>
      <c r="G2024" s="4" t="n">
        <v>272</v>
      </c>
      <c r="H2024" s="4" t="n">
        <v>215</v>
      </c>
      <c r="I2024" s="4" t="n">
        <v>487</v>
      </c>
      <c r="J2024" s="4" t="n">
        <v>33</v>
      </c>
      <c r="K2024" s="4" t="n">
        <v>0</v>
      </c>
      <c r="L2024" s="3" t="n">
        <v>0</v>
      </c>
      <c r="M2024" s="3" t="n">
        <v>0</v>
      </c>
      <c r="N2024" s="3" t="n">
        <v>0</v>
      </c>
      <c r="O2024" s="4" t="n">
        <v>0</v>
      </c>
      <c r="P2024" s="4" t="n">
        <v>0</v>
      </c>
      <c r="Q2024" s="4" t="str"/>
      <c r="R2024" s="4" t="n">
        <v>0</v>
      </c>
      <c r="S2024" s="4" t="n">
        <v>0</v>
      </c>
      <c r="T2024" s="4" t="n">
        <v>0</v>
      </c>
      <c r="U2024" s="4" t="n">
        <v>0</v>
      </c>
      <c r="V2024" s="4" t="n">
        <v>1</v>
      </c>
    </row>
    <row r="2025">
      <c r="A2025" t="n">
        <v>255</v>
      </c>
      <c r="B2025" t="inlineStr">
        <is>
          <t>20129830426</t>
        </is>
      </c>
      <c r="C2025" t="inlineStr">
        <is>
          <t>COOPERATIVA COMUNAL DE HUAYLLAY LTDA 16</t>
        </is>
      </c>
      <c r="D2025" s="6" t="n">
        <v>2025</v>
      </c>
      <c r="E2025" t="n">
        <v>1</v>
      </c>
      <c r="F2025" t="inlineStr">
        <is>
          <t>PAC</t>
        </is>
      </c>
      <c r="G2025" s="4" t="n">
        <v>235</v>
      </c>
      <c r="H2025" s="4" t="n">
        <v>254</v>
      </c>
      <c r="I2025" s="4" t="n">
        <v>489</v>
      </c>
      <c r="J2025" s="4" t="n">
        <v>20</v>
      </c>
      <c r="K2025" s="4" t="n">
        <v>4</v>
      </c>
      <c r="L2025" s="3" t="n">
        <v>0</v>
      </c>
      <c r="M2025" s="3" t="n">
        <v>0</v>
      </c>
      <c r="N2025" s="3" t="n">
        <v>0</v>
      </c>
      <c r="O2025" s="4" t="n">
        <v>0</v>
      </c>
      <c r="P2025" s="4" t="n">
        <v>0</v>
      </c>
      <c r="Q2025" s="4" t="str"/>
      <c r="R2025" s="4" t="n">
        <v>0</v>
      </c>
      <c r="S2025" s="4" t="n">
        <v>0</v>
      </c>
      <c r="T2025" s="4" t="n">
        <v>0</v>
      </c>
      <c r="U2025" s="4" t="n">
        <v>0</v>
      </c>
      <c r="V2025" s="4" t="n">
        <v>1</v>
      </c>
    </row>
    <row r="2026">
      <c r="A2026" t="n">
        <v>256</v>
      </c>
      <c r="B2026" t="inlineStr">
        <is>
          <t>20568567731</t>
        </is>
      </c>
      <c r="C2026" t="inlineStr">
        <is>
          <t>COOPERATIVA AGROINDUSTRIAL VILLA RICA GOLDEN COFFEE LTDA</t>
        </is>
      </c>
      <c r="D2026" s="6" t="n">
        <v>2018</v>
      </c>
      <c r="F2026" t="inlineStr">
        <is>
          <t>PAC</t>
        </is>
      </c>
      <c r="G2026" s="4" t="str"/>
      <c r="H2026" s="4" t="str"/>
      <c r="I2026" s="4" t="n">
        <v>0</v>
      </c>
      <c r="J2026" s="4" t="str"/>
      <c r="K2026" s="4" t="str"/>
      <c r="L2026" s="3" t="str"/>
      <c r="M2026" s="3" t="str"/>
      <c r="N2026" s="3" t="n">
        <v>0</v>
      </c>
      <c r="O2026" s="4" t="str"/>
      <c r="P2026" s="4" t="str"/>
      <c r="Q2026" s="4" t="str"/>
      <c r="R2026" s="4" t="str"/>
      <c r="S2026" s="4" t="str"/>
      <c r="T2026" s="4" t="str"/>
      <c r="U2026" s="4" t="str"/>
      <c r="V2026" s="4" t="n">
        <v>1</v>
      </c>
    </row>
    <row r="2027">
      <c r="A2027" t="n">
        <v>256</v>
      </c>
      <c r="B2027" t="inlineStr">
        <is>
          <t>20568567731</t>
        </is>
      </c>
      <c r="C2027" t="inlineStr">
        <is>
          <t>COOPERATIVA AGROINDUSTRIAL VILLA RICA GOLDEN COFFEE LTDA</t>
        </is>
      </c>
      <c r="D2027" s="6" t="n">
        <v>2019</v>
      </c>
      <c r="F2027" t="inlineStr">
        <is>
          <t>PAC</t>
        </is>
      </c>
      <c r="G2027" s="4" t="n">
        <v>0</v>
      </c>
      <c r="H2027" s="4" t="n">
        <v>0</v>
      </c>
      <c r="I2027" s="4" t="n">
        <v>0</v>
      </c>
      <c r="J2027" s="4" t="str"/>
      <c r="K2027" s="4" t="str"/>
      <c r="L2027" s="3" t="n">
        <v>0</v>
      </c>
      <c r="M2027" s="3" t="n">
        <v>0</v>
      </c>
      <c r="N2027" s="3" t="n">
        <v>0</v>
      </c>
      <c r="O2027" s="4" t="str"/>
      <c r="P2027" s="4" t="str"/>
      <c r="Q2027" s="4" t="str"/>
      <c r="R2027" s="4" t="str"/>
      <c r="S2027" s="4" t="str"/>
      <c r="T2027" s="4" t="str"/>
      <c r="U2027" s="4" t="str"/>
      <c r="V2027" s="4" t="n">
        <v>1</v>
      </c>
    </row>
    <row r="2028">
      <c r="A2028" t="n">
        <v>256</v>
      </c>
      <c r="B2028" t="inlineStr">
        <is>
          <t>20568567731</t>
        </is>
      </c>
      <c r="C2028" t="inlineStr">
        <is>
          <t>COOPERATIVA AGROINDUSTRIAL VILLA RICA GOLDEN COFFEE LTDA</t>
        </is>
      </c>
      <c r="D2028" s="6" t="n">
        <v>2020</v>
      </c>
      <c r="F2028" t="inlineStr">
        <is>
          <t>PAC</t>
        </is>
      </c>
      <c r="G2028" s="4" t="n">
        <v>0</v>
      </c>
      <c r="H2028" s="4" t="n">
        <v>0</v>
      </c>
      <c r="I2028" s="4" t="n">
        <v>0</v>
      </c>
      <c r="J2028" s="4" t="n">
        <v>0</v>
      </c>
      <c r="K2028" s="4" t="n">
        <v>0</v>
      </c>
      <c r="L2028" s="3" t="n">
        <v>0</v>
      </c>
      <c r="M2028" s="3" t="n">
        <v>0</v>
      </c>
      <c r="N2028" s="3" t="n">
        <v>0</v>
      </c>
      <c r="O2028" s="4" t="str"/>
      <c r="P2028" s="4" t="str"/>
      <c r="Q2028" s="4" t="str"/>
      <c r="R2028" s="4" t="str"/>
      <c r="S2028" s="4" t="str"/>
      <c r="T2028" s="4" t="str"/>
      <c r="U2028" s="4" t="str"/>
      <c r="V2028" s="4" t="n">
        <v>1</v>
      </c>
    </row>
    <row r="2029">
      <c r="A2029" t="n">
        <v>256</v>
      </c>
      <c r="B2029" t="inlineStr">
        <is>
          <t>20568567731</t>
        </is>
      </c>
      <c r="C2029" t="inlineStr">
        <is>
          <t>COOPERATIVA AGROINDUSTRIAL VILLA RICA GOLDEN COFFEE LTDA</t>
        </is>
      </c>
      <c r="D2029" s="6" t="n">
        <v>2021</v>
      </c>
      <c r="E2029" t="n">
        <v>1</v>
      </c>
      <c r="F2029" t="inlineStr">
        <is>
          <t>PAC</t>
        </is>
      </c>
      <c r="G2029" s="4" t="n">
        <v>309</v>
      </c>
      <c r="H2029" s="4" t="n">
        <v>206</v>
      </c>
      <c r="I2029" s="4" t="n">
        <v>515</v>
      </c>
      <c r="J2029" s="4" t="n">
        <v>23</v>
      </c>
      <c r="K2029" s="4" t="n">
        <v>5</v>
      </c>
      <c r="L2029" s="3" t="n">
        <v>0</v>
      </c>
      <c r="M2029" s="3" t="n">
        <v>8160480.66</v>
      </c>
      <c r="N2029" s="3" t="n">
        <v>8160480.66</v>
      </c>
      <c r="O2029" s="4" t="str"/>
      <c r="P2029" s="4" t="str"/>
      <c r="Q2029" s="4" t="str"/>
      <c r="R2029" s="4" t="str"/>
      <c r="S2029" s="4" t="str"/>
      <c r="T2029" s="4" t="str"/>
      <c r="U2029" s="4" t="str"/>
      <c r="V2029" s="4" t="n">
        <v>1</v>
      </c>
    </row>
    <row r="2030">
      <c r="A2030" t="n">
        <v>256</v>
      </c>
      <c r="B2030" t="inlineStr">
        <is>
          <t>20568567731</t>
        </is>
      </c>
      <c r="C2030" t="inlineStr">
        <is>
          <t>COOPERATIVA AGROINDUSTRIAL VILLA RICA GOLDEN COFFEE LTDA</t>
        </is>
      </c>
      <c r="D2030" s="6" t="n">
        <v>2022</v>
      </c>
      <c r="E2030" t="n">
        <v>1</v>
      </c>
      <c r="F2030" t="inlineStr">
        <is>
          <t>PAC</t>
        </is>
      </c>
      <c r="G2030" s="4" t="n">
        <v>289</v>
      </c>
      <c r="H2030" s="4" t="n">
        <v>203</v>
      </c>
      <c r="I2030" s="4" t="n">
        <v>492</v>
      </c>
      <c r="J2030" s="4" t="n">
        <v>25</v>
      </c>
      <c r="K2030" s="4" t="n">
        <v>5</v>
      </c>
      <c r="L2030" s="3" t="n">
        <v>0</v>
      </c>
      <c r="M2030" s="3" t="n">
        <v>1181696.11</v>
      </c>
      <c r="N2030" s="3" t="n">
        <v>1181696.11</v>
      </c>
      <c r="O2030" s="4" t="str"/>
      <c r="P2030" s="4" t="str"/>
      <c r="Q2030" s="4" t="str"/>
      <c r="R2030" s="4" t="str"/>
      <c r="S2030" s="4" t="str"/>
      <c r="T2030" s="4" t="str"/>
      <c r="U2030" s="4" t="str"/>
      <c r="V2030" s="4" t="n">
        <v>1</v>
      </c>
    </row>
    <row r="2031">
      <c r="A2031" t="n">
        <v>256</v>
      </c>
      <c r="B2031" t="inlineStr">
        <is>
          <t>20568567731</t>
        </is>
      </c>
      <c r="C2031" t="inlineStr">
        <is>
          <t>COOPERATIVA AGROINDUSTRIAL VILLA RICA GOLDEN COFFEE LTDA</t>
        </is>
      </c>
      <c r="D2031" s="6" t="n">
        <v>2023</v>
      </c>
      <c r="E2031" t="n">
        <v>1</v>
      </c>
      <c r="F2031" t="inlineStr">
        <is>
          <t>PAC</t>
        </is>
      </c>
      <c r="G2031" s="4" t="n">
        <v>289</v>
      </c>
      <c r="H2031" s="4" t="n">
        <v>203</v>
      </c>
      <c r="I2031" s="4" t="n">
        <v>492</v>
      </c>
      <c r="J2031" s="4" t="n">
        <v>23</v>
      </c>
      <c r="K2031" s="4" t="n">
        <v>0</v>
      </c>
      <c r="L2031" s="3" t="n">
        <v>9680703.58</v>
      </c>
      <c r="M2031" s="3" t="n">
        <v>2982276.28</v>
      </c>
      <c r="N2031" s="3" t="n">
        <v>12662979.86</v>
      </c>
      <c r="O2031" s="4" t="n">
        <v>0</v>
      </c>
      <c r="P2031" s="4" t="n">
        <v>0</v>
      </c>
      <c r="Q2031" s="4" t="n">
        <v>0</v>
      </c>
      <c r="R2031" s="4" t="n">
        <v>12662979.8582856</v>
      </c>
      <c r="S2031" s="4" t="n">
        <v>0</v>
      </c>
      <c r="T2031" s="4" t="n">
        <v>0</v>
      </c>
      <c r="U2031" s="4" t="n">
        <v>12662979.8582856</v>
      </c>
      <c r="V2031" s="4" t="n">
        <v>1</v>
      </c>
    </row>
    <row r="2032">
      <c r="A2032" t="n">
        <v>256</v>
      </c>
      <c r="B2032" t="inlineStr">
        <is>
          <t>20568567731</t>
        </is>
      </c>
      <c r="C2032" t="inlineStr">
        <is>
          <t>COOPERATIVA AGROINDUSTRIAL VILLA RICA GOLDEN COFFEE LTDA</t>
        </is>
      </c>
      <c r="D2032" s="6" t="n">
        <v>2024</v>
      </c>
      <c r="E2032" t="n">
        <v>1</v>
      </c>
      <c r="F2032" t="inlineStr">
        <is>
          <t>PAC</t>
        </is>
      </c>
      <c r="G2032" s="4" t="n">
        <v>289</v>
      </c>
      <c r="H2032" s="4" t="n">
        <v>203</v>
      </c>
      <c r="I2032" s="4" t="n">
        <v>492</v>
      </c>
      <c r="J2032" s="4" t="n">
        <v>24</v>
      </c>
      <c r="K2032" s="4" t="n">
        <v>0</v>
      </c>
      <c r="L2032" s="3" t="n">
        <v>172146.2785</v>
      </c>
      <c r="M2032" s="3" t="n">
        <v>0</v>
      </c>
      <c r="N2032" s="3" t="n">
        <v>172146.2785</v>
      </c>
      <c r="O2032" s="4" t="n">
        <v>0</v>
      </c>
      <c r="P2032" s="4" t="n">
        <v>0</v>
      </c>
      <c r="Q2032" s="4" t="str"/>
      <c r="R2032" s="4" t="n">
        <v>172146.2785</v>
      </c>
      <c r="S2032" s="4" t="n">
        <v>0</v>
      </c>
      <c r="T2032" s="4" t="n">
        <v>0</v>
      </c>
      <c r="U2032" s="4" t="n">
        <v>172146.2785</v>
      </c>
      <c r="V2032" s="4" t="n">
        <v>1</v>
      </c>
    </row>
    <row r="2033">
      <c r="A2033" t="n">
        <v>256</v>
      </c>
      <c r="B2033" t="inlineStr">
        <is>
          <t>20568567731</t>
        </is>
      </c>
      <c r="C2033" t="inlineStr">
        <is>
          <t>COOPERATIVA AGROINDUSTRIAL VILLA RICA GOLDEN COFFEE LTDA</t>
        </is>
      </c>
      <c r="D2033" s="6" t="n">
        <v>2025</v>
      </c>
      <c r="E2033" t="n">
        <v>1</v>
      </c>
      <c r="F2033" t="inlineStr">
        <is>
          <t>PAC</t>
        </is>
      </c>
      <c r="G2033" s="4" t="n">
        <v>289</v>
      </c>
      <c r="H2033" s="4" t="n">
        <v>203</v>
      </c>
      <c r="I2033" s="4" t="n">
        <v>492</v>
      </c>
      <c r="J2033" s="4" t="n">
        <v>21</v>
      </c>
      <c r="K2033" s="4" t="n">
        <v>3</v>
      </c>
      <c r="L2033" s="3" t="n">
        <v>21169.100001</v>
      </c>
      <c r="M2033" s="3" t="n">
        <v>0</v>
      </c>
      <c r="N2033" s="3" t="n">
        <v>21169.100001</v>
      </c>
      <c r="O2033" s="4" t="n">
        <v>0</v>
      </c>
      <c r="P2033" s="4" t="n">
        <v>14600.000001</v>
      </c>
      <c r="Q2033" s="4" t="str"/>
      <c r="R2033" s="4" t="n">
        <v>6569.1</v>
      </c>
      <c r="S2033" s="4" t="n">
        <v>0</v>
      </c>
      <c r="T2033" s="4" t="n">
        <v>0</v>
      </c>
      <c r="U2033" s="4" t="n">
        <v>21169.100001</v>
      </c>
      <c r="V2033" s="4" t="n">
        <v>1</v>
      </c>
    </row>
    <row r="2034">
      <c r="A2034" t="n">
        <v>257</v>
      </c>
      <c r="B2034" t="inlineStr">
        <is>
          <t>20602054480</t>
        </is>
      </c>
      <c r="C2034" t="inlineStr">
        <is>
          <t>COOPERATIVA ECOLOGICA DE MUJERES CAFETALERAS VILLA RICA</t>
        </is>
      </c>
      <c r="D2034" s="6" t="n">
        <v>2018</v>
      </c>
      <c r="F2034" t="inlineStr">
        <is>
          <t>PAC</t>
        </is>
      </c>
      <c r="G2034" s="4" t="str"/>
      <c r="H2034" s="4" t="str"/>
      <c r="I2034" s="4" t="n">
        <v>0</v>
      </c>
      <c r="J2034" s="4" t="str"/>
      <c r="K2034" s="4" t="str"/>
      <c r="L2034" s="3" t="str"/>
      <c r="M2034" s="3" t="str"/>
      <c r="N2034" s="3" t="n">
        <v>0</v>
      </c>
      <c r="O2034" s="4" t="str"/>
      <c r="P2034" s="4" t="str"/>
      <c r="Q2034" s="4" t="str"/>
      <c r="R2034" s="4" t="str"/>
      <c r="S2034" s="4" t="str"/>
      <c r="T2034" s="4" t="str"/>
      <c r="U2034" s="4" t="str"/>
      <c r="V2034" s="4" t="n">
        <v>1</v>
      </c>
    </row>
    <row r="2035">
      <c r="A2035" t="n">
        <v>257</v>
      </c>
      <c r="B2035" t="inlineStr">
        <is>
          <t>20602054480</t>
        </is>
      </c>
      <c r="C2035" t="inlineStr">
        <is>
          <t>COOPERATIVA ECOLOGICA DE MUJERES CAFETALERAS VILLA RICA</t>
        </is>
      </c>
      <c r="D2035" s="6" t="n">
        <v>2019</v>
      </c>
      <c r="F2035" t="inlineStr">
        <is>
          <t>PAC</t>
        </is>
      </c>
      <c r="G2035" s="4" t="n">
        <v>0</v>
      </c>
      <c r="H2035" s="4" t="n">
        <v>0</v>
      </c>
      <c r="I2035" s="4" t="n">
        <v>0</v>
      </c>
      <c r="J2035" s="4" t="str"/>
      <c r="K2035" s="4" t="str"/>
      <c r="L2035" s="3" t="n">
        <v>0</v>
      </c>
      <c r="M2035" s="3" t="n">
        <v>0</v>
      </c>
      <c r="N2035" s="3" t="n">
        <v>0</v>
      </c>
      <c r="O2035" s="4" t="str"/>
      <c r="P2035" s="4" t="str"/>
      <c r="Q2035" s="4" t="str"/>
      <c r="R2035" s="4" t="str"/>
      <c r="S2035" s="4" t="str"/>
      <c r="T2035" s="4" t="str"/>
      <c r="U2035" s="4" t="str"/>
      <c r="V2035" s="4" t="n">
        <v>1</v>
      </c>
    </row>
    <row r="2036">
      <c r="A2036" t="n">
        <v>257</v>
      </c>
      <c r="B2036" t="inlineStr">
        <is>
          <t>20602054480</t>
        </is>
      </c>
      <c r="C2036" t="inlineStr">
        <is>
          <t>COOPERATIVA ECOLOGICA DE MUJERES CAFETALERAS VILLA RICA</t>
        </is>
      </c>
      <c r="D2036" s="6" t="n">
        <v>2020</v>
      </c>
      <c r="F2036" t="inlineStr">
        <is>
          <t>PAC</t>
        </is>
      </c>
      <c r="G2036" s="4" t="n">
        <v>0</v>
      </c>
      <c r="H2036" s="4" t="n">
        <v>0</v>
      </c>
      <c r="I2036" s="4" t="n">
        <v>0</v>
      </c>
      <c r="J2036" s="4" t="n">
        <v>0</v>
      </c>
      <c r="K2036" s="4" t="n">
        <v>0</v>
      </c>
      <c r="L2036" s="3" t="n">
        <v>0</v>
      </c>
      <c r="M2036" s="3" t="n">
        <v>0</v>
      </c>
      <c r="N2036" s="3" t="n">
        <v>0</v>
      </c>
      <c r="O2036" s="4" t="str"/>
      <c r="P2036" s="4" t="str"/>
      <c r="Q2036" s="4" t="str"/>
      <c r="R2036" s="4" t="str"/>
      <c r="S2036" s="4" t="str"/>
      <c r="T2036" s="4" t="str"/>
      <c r="U2036" s="4" t="str"/>
      <c r="V2036" s="4" t="n">
        <v>1</v>
      </c>
    </row>
    <row r="2037">
      <c r="A2037" t="n">
        <v>257</v>
      </c>
      <c r="B2037" t="inlineStr">
        <is>
          <t>20602054480</t>
        </is>
      </c>
      <c r="C2037" t="inlineStr">
        <is>
          <t>COOPERATIVA ECOLOGICA DE MUJERES CAFETALERAS VILLA RICA</t>
        </is>
      </c>
      <c r="D2037" s="6" t="n">
        <v>2021</v>
      </c>
      <c r="F2037" t="inlineStr">
        <is>
          <t>PAC</t>
        </is>
      </c>
      <c r="G2037" s="4" t="n">
        <v>0</v>
      </c>
      <c r="H2037" s="4" t="n">
        <v>0</v>
      </c>
      <c r="I2037" s="4" t="n">
        <v>0</v>
      </c>
      <c r="J2037" s="4" t="n">
        <v>0</v>
      </c>
      <c r="K2037" s="4" t="n">
        <v>0</v>
      </c>
      <c r="L2037" s="3" t="n">
        <v>0</v>
      </c>
      <c r="M2037" s="3" t="n">
        <v>0</v>
      </c>
      <c r="N2037" s="3" t="n">
        <v>0</v>
      </c>
      <c r="O2037" s="4" t="str"/>
      <c r="P2037" s="4" t="str"/>
      <c r="Q2037" s="4" t="str"/>
      <c r="R2037" s="4" t="str"/>
      <c r="S2037" s="4" t="str"/>
      <c r="T2037" s="4" t="str"/>
      <c r="U2037" s="4" t="str"/>
      <c r="V2037" s="4" t="n">
        <v>1</v>
      </c>
    </row>
    <row r="2038">
      <c r="A2038" t="n">
        <v>257</v>
      </c>
      <c r="B2038" t="inlineStr">
        <is>
          <t>20602054480</t>
        </is>
      </c>
      <c r="C2038" t="inlineStr">
        <is>
          <t>COOPERATIVA ECOLOGICA DE MUJERES CAFETALERAS VILLA RICA</t>
        </is>
      </c>
      <c r="D2038" s="6" t="n">
        <v>2022</v>
      </c>
      <c r="E2038" t="n">
        <v>1</v>
      </c>
      <c r="F2038" t="inlineStr">
        <is>
          <t>PAC</t>
        </is>
      </c>
      <c r="G2038" s="4" t="n">
        <v>0</v>
      </c>
      <c r="H2038" s="4" t="n">
        <v>59</v>
      </c>
      <c r="I2038" s="4" t="n">
        <v>59</v>
      </c>
      <c r="J2038" s="4" t="n">
        <v>26</v>
      </c>
      <c r="K2038" s="4" t="n">
        <v>5</v>
      </c>
      <c r="L2038" s="3" t="n">
        <v>157351.02</v>
      </c>
      <c r="M2038" s="3" t="n">
        <v>489317.25</v>
      </c>
      <c r="N2038" s="3" t="n">
        <v>646668.27</v>
      </c>
      <c r="O2038" s="4" t="str"/>
      <c r="P2038" s="4" t="str"/>
      <c r="Q2038" s="4" t="str"/>
      <c r="R2038" s="4" t="str"/>
      <c r="S2038" s="4" t="str"/>
      <c r="T2038" s="4" t="str"/>
      <c r="U2038" s="4" t="str"/>
      <c r="V2038" s="4" t="n">
        <v>1</v>
      </c>
    </row>
    <row r="2039">
      <c r="A2039" t="n">
        <v>257</v>
      </c>
      <c r="B2039" t="inlineStr">
        <is>
          <t>20602054480</t>
        </is>
      </c>
      <c r="C2039" t="inlineStr">
        <is>
          <t>COOPERATIVA ECOLOGICA DE MUJERES CAFETALERAS VILLA RICA</t>
        </is>
      </c>
      <c r="D2039" s="6" t="n">
        <v>2023</v>
      </c>
      <c r="E2039" t="n">
        <v>1</v>
      </c>
      <c r="F2039" t="inlineStr">
        <is>
          <t>PAC</t>
        </is>
      </c>
      <c r="G2039" s="4" t="n">
        <v>0</v>
      </c>
      <c r="H2039" s="4" t="n">
        <v>59</v>
      </c>
      <c r="I2039" s="4" t="n">
        <v>59</v>
      </c>
      <c r="J2039" s="4" t="n">
        <v>22</v>
      </c>
      <c r="K2039" s="4" t="n">
        <v>0</v>
      </c>
      <c r="L2039" s="3" t="n">
        <v>16300.15</v>
      </c>
      <c r="M2039" s="3" t="n">
        <v>996607.45</v>
      </c>
      <c r="N2039" s="3" t="n">
        <v>1012907.6</v>
      </c>
      <c r="O2039" s="4" t="n">
        <v>0</v>
      </c>
      <c r="P2039" s="4" t="n">
        <v>11800.15</v>
      </c>
      <c r="Q2039" s="4" t="n">
        <v>0</v>
      </c>
      <c r="R2039" s="4" t="n">
        <v>1001107.43</v>
      </c>
      <c r="S2039" s="4" t="n">
        <v>0</v>
      </c>
      <c r="T2039" s="4" t="n">
        <v>0</v>
      </c>
      <c r="U2039" s="4" t="n">
        <v>1012907.58</v>
      </c>
      <c r="V2039" s="4" t="n">
        <v>1</v>
      </c>
    </row>
    <row r="2040">
      <c r="A2040" t="n">
        <v>257</v>
      </c>
      <c r="B2040" t="inlineStr">
        <is>
          <t>20602054480</t>
        </is>
      </c>
      <c r="C2040" t="inlineStr">
        <is>
          <t>COOPERATIVA ECOLOGICA DE MUJERES CAFETALERAS VILLA RICA</t>
        </is>
      </c>
      <c r="D2040" s="6" t="n">
        <v>2024</v>
      </c>
      <c r="E2040" t="n">
        <v>1</v>
      </c>
      <c r="F2040" t="inlineStr">
        <is>
          <t>PAC</t>
        </is>
      </c>
      <c r="G2040" s="4" t="n">
        <v>0</v>
      </c>
      <c r="H2040" s="4" t="n">
        <v>59</v>
      </c>
      <c r="I2040" s="4" t="n">
        <v>59</v>
      </c>
      <c r="J2040" s="4" t="n">
        <v>24</v>
      </c>
      <c r="K2040" s="4" t="n">
        <v>0</v>
      </c>
      <c r="L2040" s="3" t="n">
        <v>4244</v>
      </c>
      <c r="M2040" s="3" t="n">
        <v>358882.853406</v>
      </c>
      <c r="N2040" s="3" t="n">
        <v>363126.853406</v>
      </c>
      <c r="O2040" s="4" t="n">
        <v>2500</v>
      </c>
      <c r="P2040" s="4" t="n">
        <v>0</v>
      </c>
      <c r="Q2040" s="4" t="str"/>
      <c r="R2040" s="4" t="n">
        <v>360626.853406</v>
      </c>
      <c r="S2040" s="4" t="n">
        <v>0</v>
      </c>
      <c r="T2040" s="4" t="n">
        <v>0</v>
      </c>
      <c r="U2040" s="4" t="n">
        <v>363126.853406</v>
      </c>
      <c r="V2040" s="4" t="n">
        <v>1</v>
      </c>
    </row>
    <row r="2041">
      <c r="A2041" t="n">
        <v>257</v>
      </c>
      <c r="B2041" t="inlineStr">
        <is>
          <t>20602054480</t>
        </is>
      </c>
      <c r="C2041" t="inlineStr">
        <is>
          <t>COOPERATIVA ECOLOGICA DE MUJERES CAFETALERAS VILLA RICA</t>
        </is>
      </c>
      <c r="D2041" s="6" t="n">
        <v>2025</v>
      </c>
      <c r="E2041" t="n">
        <v>1</v>
      </c>
      <c r="F2041" t="inlineStr">
        <is>
          <t>PAC</t>
        </is>
      </c>
      <c r="G2041" s="4" t="n">
        <v>0</v>
      </c>
      <c r="H2041" s="4" t="n">
        <v>59</v>
      </c>
      <c r="I2041" s="4" t="n">
        <v>59</v>
      </c>
      <c r="J2041" s="4" t="n">
        <v>22</v>
      </c>
      <c r="K2041" s="4" t="n">
        <v>3</v>
      </c>
      <c r="L2041" s="3" t="n">
        <v>52596.98863592</v>
      </c>
      <c r="M2041" s="3" t="n">
        <v>2405109.48732643</v>
      </c>
      <c r="N2041" s="3" t="n">
        <v>2457706.47596235</v>
      </c>
      <c r="O2041" s="4" t="n">
        <v>0</v>
      </c>
      <c r="P2041" s="4" t="n">
        <v>4800</v>
      </c>
      <c r="Q2041" s="4" t="str"/>
      <c r="R2041" s="4" t="n">
        <v>2452906.47596235</v>
      </c>
      <c r="S2041" s="4" t="n">
        <v>0</v>
      </c>
      <c r="T2041" s="4" t="n">
        <v>0</v>
      </c>
      <c r="U2041" s="4" t="n">
        <v>2457706.47596235</v>
      </c>
      <c r="V2041" s="4" t="n">
        <v>1</v>
      </c>
    </row>
    <row r="2042">
      <c r="A2042" t="n">
        <v>258</v>
      </c>
      <c r="B2042" t="inlineStr">
        <is>
          <t>20490415603</t>
        </is>
      </c>
      <c r="C2042" t="inlineStr">
        <is>
          <t>COMUNIDADES NATIVAS RECOLECTORES DE CASTAÑA DE LA RESERVA COMUNAL AMARAKAERI- ECA-RCA</t>
        </is>
      </c>
      <c r="D2042" s="6" t="n">
        <v>2018</v>
      </c>
      <c r="F2042" t="inlineStr">
        <is>
          <t>PAC</t>
        </is>
      </c>
      <c r="G2042" s="4" t="str"/>
      <c r="H2042" s="4" t="str"/>
      <c r="I2042" s="4" t="n">
        <v>0</v>
      </c>
      <c r="J2042" s="4" t="str"/>
      <c r="K2042" s="4" t="str"/>
      <c r="L2042" s="3" t="str"/>
      <c r="M2042" s="3" t="str"/>
      <c r="N2042" s="3" t="n">
        <v>0</v>
      </c>
      <c r="O2042" s="4" t="str"/>
      <c r="P2042" s="4" t="str"/>
      <c r="Q2042" s="4" t="str"/>
      <c r="R2042" s="4" t="str"/>
      <c r="S2042" s="4" t="str"/>
      <c r="T2042" s="4" t="str"/>
      <c r="U2042" s="4" t="str"/>
      <c r="V2042" s="4" t="n">
        <v>1</v>
      </c>
    </row>
    <row r="2043">
      <c r="A2043" t="n">
        <v>258</v>
      </c>
      <c r="B2043" t="inlineStr">
        <is>
          <t>20490415603</t>
        </is>
      </c>
      <c r="C2043" t="inlineStr">
        <is>
          <t>COMUNIDADES NATIVAS RECOLECTORES DE CASTAÑA DE LA RESERVA COMUNAL AMARAKAERI- ECA-RCA</t>
        </is>
      </c>
      <c r="D2043" s="6" t="n">
        <v>2019</v>
      </c>
      <c r="E2043" t="n">
        <v>1</v>
      </c>
      <c r="F2043" t="inlineStr">
        <is>
          <t>PAC</t>
        </is>
      </c>
      <c r="G2043" s="4" t="n">
        <v>44</v>
      </c>
      <c r="H2043" s="4" t="n">
        <v>27</v>
      </c>
      <c r="I2043" s="4" t="n">
        <v>71</v>
      </c>
      <c r="J2043" s="4" t="str"/>
      <c r="K2043" s="4" t="str"/>
      <c r="L2043" s="3" t="n">
        <v>0</v>
      </c>
      <c r="M2043" s="3" t="n">
        <v>0</v>
      </c>
      <c r="N2043" s="3" t="n">
        <v>0</v>
      </c>
      <c r="O2043" s="4" t="str"/>
      <c r="P2043" s="4" t="str"/>
      <c r="Q2043" s="4" t="str"/>
      <c r="R2043" s="4" t="str"/>
      <c r="S2043" s="4" t="str"/>
      <c r="T2043" s="4" t="str"/>
      <c r="U2043" s="4" t="str"/>
      <c r="V2043" s="4" t="n">
        <v>1</v>
      </c>
    </row>
    <row r="2044">
      <c r="A2044" t="n">
        <v>258</v>
      </c>
      <c r="B2044" t="inlineStr">
        <is>
          <t>20490415603</t>
        </is>
      </c>
      <c r="C2044" t="inlineStr">
        <is>
          <t>COMUNIDADES NATIVAS RECOLECTORES DE CASTAÑA DE LA RESERVA COMUNAL AMARAKAERI- ECA-RCA</t>
        </is>
      </c>
      <c r="D2044" s="6" t="n">
        <v>2020</v>
      </c>
      <c r="F2044" t="inlineStr">
        <is>
          <t>PAC</t>
        </is>
      </c>
      <c r="G2044" s="4" t="n">
        <v>0</v>
      </c>
      <c r="H2044" s="4" t="n">
        <v>0</v>
      </c>
      <c r="I2044" s="4" t="n">
        <v>0</v>
      </c>
      <c r="J2044" s="4" t="n">
        <v>0</v>
      </c>
      <c r="K2044" s="4" t="n">
        <v>0</v>
      </c>
      <c r="L2044" s="3" t="n">
        <v>0</v>
      </c>
      <c r="M2044" s="3" t="n">
        <v>0</v>
      </c>
      <c r="N2044" s="3" t="n">
        <v>0</v>
      </c>
      <c r="O2044" s="4" t="str"/>
      <c r="P2044" s="4" t="str"/>
      <c r="Q2044" s="4" t="str"/>
      <c r="R2044" s="4" t="str"/>
      <c r="S2044" s="4" t="str"/>
      <c r="T2044" s="4" t="str"/>
      <c r="U2044" s="4" t="str"/>
      <c r="V2044" s="4" t="n">
        <v>1</v>
      </c>
    </row>
    <row r="2045">
      <c r="A2045" t="n">
        <v>258</v>
      </c>
      <c r="B2045" t="inlineStr">
        <is>
          <t>20490415603</t>
        </is>
      </c>
      <c r="C2045" t="inlineStr">
        <is>
          <t>COMUNIDADES NATIVAS RECOLECTORES DE CASTAÑA DE LA RESERVA COMUNAL AMARAKAERI- ECA-RCA</t>
        </is>
      </c>
      <c r="D2045" s="6" t="n">
        <v>2021</v>
      </c>
      <c r="F2045" t="inlineStr">
        <is>
          <t>PAC</t>
        </is>
      </c>
      <c r="G2045" s="4" t="n">
        <v>0</v>
      </c>
      <c r="H2045" s="4" t="n">
        <v>0</v>
      </c>
      <c r="I2045" s="4" t="n">
        <v>0</v>
      </c>
      <c r="J2045" s="4" t="n">
        <v>0</v>
      </c>
      <c r="K2045" s="4" t="n">
        <v>0</v>
      </c>
      <c r="L2045" s="3" t="n">
        <v>0</v>
      </c>
      <c r="M2045" s="3" t="n">
        <v>0</v>
      </c>
      <c r="N2045" s="3" t="n">
        <v>0</v>
      </c>
      <c r="O2045" s="4" t="str"/>
      <c r="P2045" s="4" t="str"/>
      <c r="Q2045" s="4" t="str"/>
      <c r="R2045" s="4" t="str"/>
      <c r="S2045" s="4" t="str"/>
      <c r="T2045" s="4" t="str"/>
      <c r="U2045" s="4" t="str"/>
      <c r="V2045" s="4" t="n">
        <v>1</v>
      </c>
    </row>
    <row r="2046">
      <c r="A2046" t="n">
        <v>258</v>
      </c>
      <c r="B2046" t="inlineStr">
        <is>
          <t>20490415603</t>
        </is>
      </c>
      <c r="C2046" t="inlineStr">
        <is>
          <t>COMUNIDADES NATIVAS RECOLECTORES DE CASTAÑA DE LA RESERVA COMUNAL AMARAKAERI- ECA-RCA</t>
        </is>
      </c>
      <c r="D2046" s="6" t="n">
        <v>2022</v>
      </c>
      <c r="F2046" t="inlineStr">
        <is>
          <t>PAC</t>
        </is>
      </c>
      <c r="G2046" s="4" t="n">
        <v>0</v>
      </c>
      <c r="H2046" s="4" t="n">
        <v>0</v>
      </c>
      <c r="I2046" s="4" t="n">
        <v>0</v>
      </c>
      <c r="J2046" s="4" t="n">
        <v>0</v>
      </c>
      <c r="K2046" s="4" t="n">
        <v>0</v>
      </c>
      <c r="L2046" s="3" t="n">
        <v>0</v>
      </c>
      <c r="M2046" s="3" t="n">
        <v>0</v>
      </c>
      <c r="N2046" s="3" t="n">
        <v>0</v>
      </c>
      <c r="O2046" s="4" t="str"/>
      <c r="P2046" s="4" t="str"/>
      <c r="Q2046" s="4" t="str"/>
      <c r="R2046" s="4" t="str"/>
      <c r="S2046" s="4" t="str"/>
      <c r="T2046" s="4" t="str"/>
      <c r="U2046" s="4" t="str"/>
      <c r="V2046" s="4" t="n">
        <v>1</v>
      </c>
    </row>
    <row r="2047">
      <c r="A2047" t="n">
        <v>258</v>
      </c>
      <c r="B2047" t="inlineStr">
        <is>
          <t>20490415603</t>
        </is>
      </c>
      <c r="C2047" t="inlineStr">
        <is>
          <t>COMUNIDADES NATIVAS RECOLECTORES DE CASTAÑA DE LA RESERVA COMUNAL AMARAKAERI- ECA-RCA</t>
        </is>
      </c>
      <c r="D2047" s="6" t="n">
        <v>2023</v>
      </c>
      <c r="F2047" t="inlineStr">
        <is>
          <t>PAC</t>
        </is>
      </c>
      <c r="G2047" s="4" t="n">
        <v>0</v>
      </c>
      <c r="H2047" s="4" t="n">
        <v>0</v>
      </c>
      <c r="I2047" s="4" t="n">
        <v>0</v>
      </c>
      <c r="J2047" s="4" t="n">
        <v>0</v>
      </c>
      <c r="K2047" s="4" t="n">
        <v>0</v>
      </c>
      <c r="L2047" s="3" t="n">
        <v>0</v>
      </c>
      <c r="M2047" s="3" t="n">
        <v>0</v>
      </c>
      <c r="N2047" s="3" t="n">
        <v>0</v>
      </c>
      <c r="O2047" s="4" t="n">
        <v>0</v>
      </c>
      <c r="P2047" s="4" t="n">
        <v>0</v>
      </c>
      <c r="Q2047" s="4" t="n">
        <v>0</v>
      </c>
      <c r="R2047" s="4" t="n">
        <v>0</v>
      </c>
      <c r="S2047" s="4" t="n">
        <v>0</v>
      </c>
      <c r="T2047" s="4" t="n">
        <v>0</v>
      </c>
      <c r="U2047" s="4" t="n">
        <v>0</v>
      </c>
      <c r="V2047" s="4" t="n">
        <v>1</v>
      </c>
    </row>
    <row r="2048">
      <c r="A2048" t="n">
        <v>258</v>
      </c>
      <c r="B2048" t="inlineStr">
        <is>
          <t>20490415603</t>
        </is>
      </c>
      <c r="C2048" t="inlineStr">
        <is>
          <t>COMUNIDADES NATIVAS RECOLECTORES DE CASTAÑA DE LA RESERVA COMUNAL AMARAKAERI- ECA-RCA</t>
        </is>
      </c>
      <c r="D2048" s="6" t="n">
        <v>2024</v>
      </c>
      <c r="F2048" t="inlineStr">
        <is>
          <t>PAC</t>
        </is>
      </c>
      <c r="G2048" s="4" t="n">
        <v>0</v>
      </c>
      <c r="H2048" s="4" t="n">
        <v>0</v>
      </c>
      <c r="I2048" s="4" t="n">
        <v>0</v>
      </c>
      <c r="J2048" s="4" t="n">
        <v>0</v>
      </c>
      <c r="K2048" s="4" t="n">
        <v>0</v>
      </c>
      <c r="L2048" s="3" t="n">
        <v>0</v>
      </c>
      <c r="M2048" s="3" t="n">
        <v>0</v>
      </c>
      <c r="N2048" s="3" t="n">
        <v>0</v>
      </c>
      <c r="O2048" s="4" t="n">
        <v>0</v>
      </c>
      <c r="P2048" s="4" t="n">
        <v>0</v>
      </c>
      <c r="Q2048" s="4" t="str"/>
      <c r="R2048" s="4" t="n">
        <v>0</v>
      </c>
      <c r="S2048" s="4" t="n">
        <v>0</v>
      </c>
      <c r="T2048" s="4" t="n">
        <v>0</v>
      </c>
      <c r="U2048" s="4" t="n">
        <v>0</v>
      </c>
      <c r="V2048" s="4" t="n">
        <v>1</v>
      </c>
    </row>
    <row r="2049">
      <c r="A2049" t="n">
        <v>258</v>
      </c>
      <c r="B2049" t="inlineStr">
        <is>
          <t>20490415603</t>
        </is>
      </c>
      <c r="C2049" t="inlineStr">
        <is>
          <t>COMUNIDADES NATIVAS RECOLECTORES DE CASTAÑA DE LA RESERVA COMUNAL AMARAKAERI- ECA-RCA</t>
        </is>
      </c>
      <c r="D2049" s="6" t="n">
        <v>2025</v>
      </c>
      <c r="F2049" t="inlineStr">
        <is>
          <t>PAC</t>
        </is>
      </c>
      <c r="G2049" s="4" t="n">
        <v>0</v>
      </c>
      <c r="H2049" s="4" t="n">
        <v>0</v>
      </c>
      <c r="I2049" s="4" t="n">
        <v>0</v>
      </c>
      <c r="J2049" s="4" t="n">
        <v>0</v>
      </c>
      <c r="K2049" s="4" t="n">
        <v>0</v>
      </c>
      <c r="L2049" s="3" t="n">
        <v>0</v>
      </c>
      <c r="M2049" s="3" t="n">
        <v>0</v>
      </c>
      <c r="N2049" s="3" t="n">
        <v>0</v>
      </c>
      <c r="O2049" s="4" t="n">
        <v>0</v>
      </c>
      <c r="P2049" s="4" t="n">
        <v>0</v>
      </c>
      <c r="Q2049" s="4" t="str"/>
      <c r="R2049" s="4" t="n">
        <v>0</v>
      </c>
      <c r="S2049" s="4" t="n">
        <v>0</v>
      </c>
      <c r="T2049" s="4" t="n">
        <v>0</v>
      </c>
      <c r="U2049" s="4" t="n">
        <v>0</v>
      </c>
      <c r="V2049" s="4" t="n">
        <v>1</v>
      </c>
    </row>
    <row r="2050">
      <c r="A2050" t="n">
        <v>259</v>
      </c>
      <c r="B2050" t="inlineStr">
        <is>
          <t>20525839690</t>
        </is>
      </c>
      <c r="C2050" t="inlineStr">
        <is>
          <t>ASOCIACION DE PRODUCTORES AGROPECUARIOS DE LA PROVINCIA DE MORROPON</t>
        </is>
      </c>
      <c r="D2050" s="6" t="n">
        <v>2018</v>
      </c>
      <c r="F2050" t="inlineStr">
        <is>
          <t>PAC</t>
        </is>
      </c>
      <c r="G2050" s="4" t="str"/>
      <c r="H2050" s="4" t="str"/>
      <c r="I2050" s="4" t="n">
        <v>0</v>
      </c>
      <c r="J2050" s="4" t="str"/>
      <c r="K2050" s="4" t="str"/>
      <c r="L2050" s="3" t="str"/>
      <c r="M2050" s="3" t="str"/>
      <c r="N2050" s="3" t="n">
        <v>0</v>
      </c>
      <c r="O2050" s="4" t="str"/>
      <c r="P2050" s="4" t="str"/>
      <c r="Q2050" s="4" t="str"/>
      <c r="R2050" s="4" t="str"/>
      <c r="S2050" s="4" t="str"/>
      <c r="T2050" s="4" t="str"/>
      <c r="U2050" s="4" t="str"/>
      <c r="V2050" s="4" t="n">
        <v>1</v>
      </c>
    </row>
    <row r="2051">
      <c r="A2051" t="n">
        <v>259</v>
      </c>
      <c r="B2051" t="inlineStr">
        <is>
          <t>20525839690</t>
        </is>
      </c>
      <c r="C2051" t="inlineStr">
        <is>
          <t>ASOCIACION DE PRODUCTORES AGROPECUARIOS DE LA PROVINCIA DE MORROPON</t>
        </is>
      </c>
      <c r="D2051" s="6" t="n">
        <v>2019</v>
      </c>
      <c r="E2051" t="n">
        <v>1</v>
      </c>
      <c r="F2051" t="inlineStr">
        <is>
          <t>PAC</t>
        </is>
      </c>
      <c r="G2051" s="4" t="n">
        <v>63</v>
      </c>
      <c r="H2051" s="4" t="n">
        <v>7</v>
      </c>
      <c r="I2051" s="4" t="n">
        <v>70</v>
      </c>
      <c r="J2051" s="4" t="str"/>
      <c r="K2051" s="4" t="str"/>
      <c r="L2051" s="3" t="n">
        <v>0</v>
      </c>
      <c r="M2051" s="3" t="n">
        <v>0</v>
      </c>
      <c r="N2051" s="3" t="n">
        <v>0</v>
      </c>
      <c r="O2051" s="4" t="str"/>
      <c r="P2051" s="4" t="str"/>
      <c r="Q2051" s="4" t="str"/>
      <c r="R2051" s="4" t="str"/>
      <c r="S2051" s="4" t="str"/>
      <c r="T2051" s="4" t="str"/>
      <c r="U2051" s="4" t="str"/>
      <c r="V2051" s="4" t="n">
        <v>1</v>
      </c>
    </row>
    <row r="2052">
      <c r="A2052" t="n">
        <v>259</v>
      </c>
      <c r="B2052" t="inlineStr">
        <is>
          <t>20525839690</t>
        </is>
      </c>
      <c r="C2052" t="inlineStr">
        <is>
          <t>ASOCIACION DE PRODUCTORES AGROPECUARIOS DE LA PROVINCIA DE MORROPON</t>
        </is>
      </c>
      <c r="D2052" s="6" t="n">
        <v>2020</v>
      </c>
      <c r="E2052" t="n">
        <v>1</v>
      </c>
      <c r="F2052" t="inlineStr">
        <is>
          <t>PAC</t>
        </is>
      </c>
      <c r="G2052" s="4" t="n">
        <v>76</v>
      </c>
      <c r="H2052" s="4" t="n">
        <v>8</v>
      </c>
      <c r="I2052" s="4" t="n">
        <v>84</v>
      </c>
      <c r="J2052" s="4" t="n">
        <v>63</v>
      </c>
      <c r="K2052" s="4" t="n">
        <v>9</v>
      </c>
      <c r="L2052" s="3" t="n">
        <v>0</v>
      </c>
      <c r="M2052" s="3" t="n">
        <v>0</v>
      </c>
      <c r="N2052" s="3" t="n">
        <v>0</v>
      </c>
      <c r="O2052" s="4" t="str"/>
      <c r="P2052" s="4" t="str"/>
      <c r="Q2052" s="4" t="str"/>
      <c r="R2052" s="4" t="str"/>
      <c r="S2052" s="4" t="str"/>
      <c r="T2052" s="4" t="str"/>
      <c r="U2052" s="4" t="str"/>
      <c r="V2052" s="4" t="n">
        <v>1</v>
      </c>
    </row>
    <row r="2053">
      <c r="A2053" t="n">
        <v>259</v>
      </c>
      <c r="B2053" t="inlineStr">
        <is>
          <t>20525839690</t>
        </is>
      </c>
      <c r="C2053" t="inlineStr">
        <is>
          <t>ASOCIACION DE PRODUCTORES AGROPECUARIOS DE LA PROVINCIA DE MORROPON</t>
        </is>
      </c>
      <c r="D2053" s="6" t="n">
        <v>2021</v>
      </c>
      <c r="E2053" t="n">
        <v>1</v>
      </c>
      <c r="F2053" t="inlineStr">
        <is>
          <t>PAC</t>
        </is>
      </c>
      <c r="G2053" s="4" t="n">
        <v>76</v>
      </c>
      <c r="H2053" s="4" t="n">
        <v>9</v>
      </c>
      <c r="I2053" s="4" t="n">
        <v>85</v>
      </c>
      <c r="J2053" s="4" t="n">
        <v>103</v>
      </c>
      <c r="K2053" s="4" t="n">
        <v>13</v>
      </c>
      <c r="L2053" s="3" t="n">
        <v>0</v>
      </c>
      <c r="M2053" s="3" t="n">
        <v>0</v>
      </c>
      <c r="N2053" s="3" t="n">
        <v>0</v>
      </c>
      <c r="O2053" s="4" t="str"/>
      <c r="P2053" s="4" t="str"/>
      <c r="Q2053" s="4" t="str"/>
      <c r="R2053" s="4" t="str"/>
      <c r="S2053" s="4" t="str"/>
      <c r="T2053" s="4" t="str"/>
      <c r="U2053" s="4" t="str"/>
      <c r="V2053" s="4" t="n">
        <v>1</v>
      </c>
    </row>
    <row r="2054">
      <c r="A2054" t="n">
        <v>259</v>
      </c>
      <c r="B2054" t="inlineStr">
        <is>
          <t>20525839690</t>
        </is>
      </c>
      <c r="C2054" t="inlineStr">
        <is>
          <t>ASOCIACION DE PRODUCTORES AGROPECUARIOS DE LA PROVINCIA DE MORROPON</t>
        </is>
      </c>
      <c r="D2054" s="6" t="n">
        <v>2022</v>
      </c>
      <c r="E2054" t="n">
        <v>1</v>
      </c>
      <c r="F2054" t="inlineStr">
        <is>
          <t>PAC</t>
        </is>
      </c>
      <c r="G2054" s="4" t="n">
        <v>76</v>
      </c>
      <c r="H2054" s="4" t="n">
        <v>9</v>
      </c>
      <c r="I2054" s="4" t="n">
        <v>85</v>
      </c>
      <c r="J2054" s="4" t="n">
        <v>30</v>
      </c>
      <c r="K2054" s="4" t="n">
        <v>4</v>
      </c>
      <c r="L2054" s="3" t="n">
        <v>0</v>
      </c>
      <c r="M2054" s="3" t="n">
        <v>0</v>
      </c>
      <c r="N2054" s="3" t="n">
        <v>0</v>
      </c>
      <c r="O2054" s="4" t="str"/>
      <c r="P2054" s="4" t="str"/>
      <c r="Q2054" s="4" t="str"/>
      <c r="R2054" s="4" t="str"/>
      <c r="S2054" s="4" t="str"/>
      <c r="T2054" s="4" t="str"/>
      <c r="U2054" s="4" t="str"/>
      <c r="V2054" s="4" t="n">
        <v>1</v>
      </c>
    </row>
    <row r="2055">
      <c r="A2055" t="n">
        <v>259</v>
      </c>
      <c r="B2055" t="inlineStr">
        <is>
          <t>20525839690</t>
        </is>
      </c>
      <c r="C2055" t="inlineStr">
        <is>
          <t>ASOCIACION DE PRODUCTORES AGROPECUARIOS DE LA PROVINCIA DE MORROPON</t>
        </is>
      </c>
      <c r="D2055" s="6" t="n">
        <v>2023</v>
      </c>
      <c r="F2055" t="inlineStr">
        <is>
          <t>PAC</t>
        </is>
      </c>
      <c r="G2055" s="4" t="n">
        <v>0</v>
      </c>
      <c r="H2055" s="4" t="n">
        <v>0</v>
      </c>
      <c r="I2055" s="4" t="n">
        <v>0</v>
      </c>
      <c r="J2055" s="4" t="n">
        <v>0</v>
      </c>
      <c r="K2055" s="4" t="n">
        <v>0</v>
      </c>
      <c r="L2055" s="3" t="n">
        <v>0</v>
      </c>
      <c r="M2055" s="3" t="n">
        <v>0</v>
      </c>
      <c r="N2055" s="3" t="n">
        <v>0</v>
      </c>
      <c r="O2055" s="4" t="n">
        <v>0</v>
      </c>
      <c r="P2055" s="4" t="n">
        <v>0</v>
      </c>
      <c r="Q2055" s="4" t="n">
        <v>0</v>
      </c>
      <c r="R2055" s="4" t="n">
        <v>0</v>
      </c>
      <c r="S2055" s="4" t="n">
        <v>0</v>
      </c>
      <c r="T2055" s="4" t="n">
        <v>0</v>
      </c>
      <c r="U2055" s="4" t="n">
        <v>0</v>
      </c>
      <c r="V2055" s="4" t="n">
        <v>1</v>
      </c>
    </row>
    <row r="2056">
      <c r="A2056" t="n">
        <v>259</v>
      </c>
      <c r="B2056" t="inlineStr">
        <is>
          <t>20525839690</t>
        </is>
      </c>
      <c r="C2056" t="inlineStr">
        <is>
          <t>ASOCIACION DE PRODUCTORES AGROPECUARIOS DE LA PROVINCIA DE MORROPON</t>
        </is>
      </c>
      <c r="D2056" s="6" t="n">
        <v>2024</v>
      </c>
      <c r="F2056" t="inlineStr">
        <is>
          <t>PAC</t>
        </is>
      </c>
      <c r="G2056" s="4" t="n">
        <v>0</v>
      </c>
      <c r="H2056" s="4" t="n">
        <v>0</v>
      </c>
      <c r="I2056" s="4" t="n">
        <v>0</v>
      </c>
      <c r="J2056" s="4" t="n">
        <v>0</v>
      </c>
      <c r="K2056" s="4" t="n">
        <v>0</v>
      </c>
      <c r="L2056" s="3" t="n">
        <v>0</v>
      </c>
      <c r="M2056" s="3" t="n">
        <v>0</v>
      </c>
      <c r="N2056" s="3" t="n">
        <v>0</v>
      </c>
      <c r="O2056" s="4" t="n">
        <v>0</v>
      </c>
      <c r="P2056" s="4" t="n">
        <v>0</v>
      </c>
      <c r="Q2056" s="4" t="str"/>
      <c r="R2056" s="4" t="n">
        <v>0</v>
      </c>
      <c r="S2056" s="4" t="n">
        <v>0</v>
      </c>
      <c r="T2056" s="4" t="n">
        <v>0</v>
      </c>
      <c r="U2056" s="4" t="n">
        <v>0</v>
      </c>
      <c r="V2056" s="4" t="n">
        <v>1</v>
      </c>
    </row>
    <row r="2057">
      <c r="A2057" t="n">
        <v>259</v>
      </c>
      <c r="B2057" t="inlineStr">
        <is>
          <t>20525839690</t>
        </is>
      </c>
      <c r="C2057" t="inlineStr">
        <is>
          <t>ASOCIACION DE PRODUCTORES AGROPECUARIOS DE LA PROVINCIA DE MORROPON</t>
        </is>
      </c>
      <c r="D2057" s="6" t="n">
        <v>2025</v>
      </c>
      <c r="F2057" t="inlineStr">
        <is>
          <t>PAC</t>
        </is>
      </c>
      <c r="G2057" s="4" t="n">
        <v>0</v>
      </c>
      <c r="H2057" s="4" t="n">
        <v>0</v>
      </c>
      <c r="I2057" s="4" t="n">
        <v>0</v>
      </c>
      <c r="J2057" s="4" t="n">
        <v>0</v>
      </c>
      <c r="K2057" s="4" t="n">
        <v>0</v>
      </c>
      <c r="L2057" s="3" t="n">
        <v>0</v>
      </c>
      <c r="M2057" s="3" t="n">
        <v>0</v>
      </c>
      <c r="N2057" s="3" t="n">
        <v>0</v>
      </c>
      <c r="O2057" s="4" t="n">
        <v>0</v>
      </c>
      <c r="P2057" s="4" t="n">
        <v>0</v>
      </c>
      <c r="Q2057" s="4" t="str"/>
      <c r="R2057" s="4" t="n">
        <v>0</v>
      </c>
      <c r="S2057" s="4" t="n">
        <v>0</v>
      </c>
      <c r="T2057" s="4" t="n">
        <v>0</v>
      </c>
      <c r="U2057" s="4" t="n">
        <v>0</v>
      </c>
      <c r="V2057" s="4" t="n">
        <v>1</v>
      </c>
    </row>
    <row r="2058">
      <c r="A2058" t="n">
        <v>260</v>
      </c>
      <c r="B2058" t="inlineStr">
        <is>
          <t>20525955843</t>
        </is>
      </c>
      <c r="C2058" t="inlineStr">
        <is>
          <t>COOPERATIVA AGRARIA ECOLOGICA Y SOLIDARIA PIURA</t>
        </is>
      </c>
      <c r="D2058" s="6" t="n">
        <v>2018</v>
      </c>
      <c r="F2058" t="inlineStr">
        <is>
          <t>PAC</t>
        </is>
      </c>
      <c r="G2058" s="4" t="str"/>
      <c r="H2058" s="4" t="str"/>
      <c r="I2058" s="4" t="n">
        <v>0</v>
      </c>
      <c r="J2058" s="4" t="str"/>
      <c r="K2058" s="4" t="str"/>
      <c r="L2058" s="3" t="str"/>
      <c r="M2058" s="3" t="str"/>
      <c r="N2058" s="3" t="n">
        <v>0</v>
      </c>
      <c r="O2058" s="4" t="str"/>
      <c r="P2058" s="4" t="str"/>
      <c r="Q2058" s="4" t="str"/>
      <c r="R2058" s="4" t="str"/>
      <c r="S2058" s="4" t="str"/>
      <c r="T2058" s="4" t="str"/>
      <c r="U2058" s="4" t="str"/>
      <c r="V2058" s="4" t="n">
        <v>2</v>
      </c>
    </row>
    <row r="2059">
      <c r="A2059" t="n">
        <v>260</v>
      </c>
      <c r="B2059" t="inlineStr">
        <is>
          <t>20525955843</t>
        </is>
      </c>
      <c r="C2059" t="inlineStr">
        <is>
          <t>COOPERATIVA AGRARIA ECOLOGICA Y SOLIDARIA PIURA</t>
        </is>
      </c>
      <c r="D2059" s="6" t="n">
        <v>2019</v>
      </c>
      <c r="E2059" t="n">
        <v>1</v>
      </c>
      <c r="F2059" t="inlineStr">
        <is>
          <t>PAC</t>
        </is>
      </c>
      <c r="G2059" s="4" t="n">
        <v>109</v>
      </c>
      <c r="H2059" s="4" t="n">
        <v>15</v>
      </c>
      <c r="I2059" s="4" t="n">
        <v>124</v>
      </c>
      <c r="J2059" s="4" t="str"/>
      <c r="K2059" s="4" t="str"/>
      <c r="L2059" s="3" t="n">
        <v>307612.99</v>
      </c>
      <c r="M2059" s="3" t="n">
        <v>698475.97</v>
      </c>
      <c r="N2059" s="3" t="n">
        <v>1006088.96</v>
      </c>
      <c r="O2059" s="4" t="str"/>
      <c r="P2059" s="4" t="str"/>
      <c r="Q2059" s="4" t="str"/>
      <c r="R2059" s="4" t="str"/>
      <c r="S2059" s="4" t="str"/>
      <c r="T2059" s="4" t="str"/>
      <c r="U2059" s="4" t="str"/>
      <c r="V2059" s="4" t="n">
        <v>2</v>
      </c>
    </row>
    <row r="2060">
      <c r="A2060" t="n">
        <v>260</v>
      </c>
      <c r="B2060" t="inlineStr">
        <is>
          <t>20525955843</t>
        </is>
      </c>
      <c r="C2060" t="inlineStr">
        <is>
          <t>COOPERATIVA AGRARIA ECOLOGICA Y SOLIDARIA PIURA</t>
        </is>
      </c>
      <c r="D2060" s="6" t="n">
        <v>2020</v>
      </c>
      <c r="E2060" t="n">
        <v>1</v>
      </c>
      <c r="F2060" t="inlineStr">
        <is>
          <t>PAC</t>
        </is>
      </c>
      <c r="G2060" s="4" t="n">
        <v>122</v>
      </c>
      <c r="H2060" s="4" t="n">
        <v>18</v>
      </c>
      <c r="I2060" s="4" t="n">
        <v>140</v>
      </c>
      <c r="J2060" s="4" t="n">
        <v>74</v>
      </c>
      <c r="K2060" s="4" t="n">
        <v>9</v>
      </c>
      <c r="L2060" s="3" t="n">
        <v>686148.1</v>
      </c>
      <c r="M2060" s="3" t="n">
        <v>1025900.29</v>
      </c>
      <c r="N2060" s="3" t="n">
        <v>1712048.39</v>
      </c>
      <c r="O2060" s="4" t="str"/>
      <c r="P2060" s="4" t="str"/>
      <c r="Q2060" s="4" t="str"/>
      <c r="R2060" s="4" t="str"/>
      <c r="S2060" s="4" t="str"/>
      <c r="T2060" s="4" t="str"/>
      <c r="U2060" s="4" t="str"/>
      <c r="V2060" s="4" t="n">
        <v>2</v>
      </c>
    </row>
    <row r="2061">
      <c r="A2061" t="n">
        <v>260</v>
      </c>
      <c r="B2061" t="inlineStr">
        <is>
          <t>20525955843</t>
        </is>
      </c>
      <c r="C2061" t="inlineStr">
        <is>
          <t>COOPERATIVA AGRARIA ECOLOGICA Y SOLIDARIA PIURA</t>
        </is>
      </c>
      <c r="D2061" s="6" t="n">
        <v>2021</v>
      </c>
      <c r="E2061" t="n">
        <v>1</v>
      </c>
      <c r="F2061" t="inlineStr">
        <is>
          <t>PAC</t>
        </is>
      </c>
      <c r="G2061" s="4" t="n">
        <v>134</v>
      </c>
      <c r="H2061" s="4" t="n">
        <v>14</v>
      </c>
      <c r="I2061" s="4" t="n">
        <v>148</v>
      </c>
      <c r="J2061" s="4" t="n">
        <v>70</v>
      </c>
      <c r="K2061" s="4" t="n">
        <v>12</v>
      </c>
      <c r="L2061" s="3" t="n">
        <v>563567.62</v>
      </c>
      <c r="M2061" s="3" t="n">
        <v>831438.22</v>
      </c>
      <c r="N2061" s="3" t="n">
        <v>1395005.84</v>
      </c>
      <c r="O2061" s="4" t="str"/>
      <c r="P2061" s="4" t="str"/>
      <c r="Q2061" s="4" t="str"/>
      <c r="R2061" s="4" t="str"/>
      <c r="S2061" s="4" t="str"/>
      <c r="T2061" s="4" t="str"/>
      <c r="U2061" s="4" t="str"/>
      <c r="V2061" s="4" t="n">
        <v>2</v>
      </c>
    </row>
    <row r="2062">
      <c r="A2062" t="n">
        <v>260</v>
      </c>
      <c r="B2062" t="inlineStr">
        <is>
          <t>20525955843</t>
        </is>
      </c>
      <c r="C2062" t="inlineStr">
        <is>
          <t>COOPERATIVA AGRARIA ECOLOGICA Y SOLIDARIA PIURA</t>
        </is>
      </c>
      <c r="D2062" s="6" t="n">
        <v>2022</v>
      </c>
      <c r="E2062" t="n">
        <v>1</v>
      </c>
      <c r="F2062" t="inlineStr">
        <is>
          <t>PAC</t>
        </is>
      </c>
      <c r="G2062" s="4" t="n">
        <v>134</v>
      </c>
      <c r="H2062" s="4" t="n">
        <v>14</v>
      </c>
      <c r="I2062" s="4" t="n">
        <v>148</v>
      </c>
      <c r="J2062" s="4" t="n">
        <v>86</v>
      </c>
      <c r="K2062" s="4" t="n">
        <v>11</v>
      </c>
      <c r="L2062" s="3" t="n">
        <v>668236.84</v>
      </c>
      <c r="M2062" s="3" t="n">
        <v>1017817.89</v>
      </c>
      <c r="N2062" s="3" t="n">
        <v>1686054.73</v>
      </c>
      <c r="O2062" s="4" t="str"/>
      <c r="P2062" s="4" t="str"/>
      <c r="Q2062" s="4" t="str"/>
      <c r="R2062" s="4" t="str"/>
      <c r="S2062" s="4" t="str"/>
      <c r="T2062" s="4" t="str"/>
      <c r="U2062" s="4" t="str"/>
      <c r="V2062" s="4" t="n">
        <v>2</v>
      </c>
    </row>
    <row r="2063">
      <c r="A2063" t="n">
        <v>260</v>
      </c>
      <c r="B2063" t="inlineStr">
        <is>
          <t>20525955843</t>
        </is>
      </c>
      <c r="C2063" t="inlineStr">
        <is>
          <t>COOPERATIVA AGRARIA ECOLOGICA Y SOLIDARIA PIURA</t>
        </is>
      </c>
      <c r="D2063" s="6" t="n">
        <v>2023</v>
      </c>
      <c r="E2063" t="n">
        <v>1</v>
      </c>
      <c r="F2063" t="inlineStr">
        <is>
          <t>PAC</t>
        </is>
      </c>
      <c r="G2063" s="4" t="n">
        <v>134</v>
      </c>
      <c r="H2063" s="4" t="n">
        <v>14</v>
      </c>
      <c r="I2063" s="4" t="n">
        <v>148</v>
      </c>
      <c r="J2063" s="4" t="n">
        <v>82</v>
      </c>
      <c r="K2063" s="4" t="n">
        <v>7</v>
      </c>
      <c r="L2063" s="3" t="n">
        <v>500956.3</v>
      </c>
      <c r="M2063" s="3" t="n">
        <v>1857056.28</v>
      </c>
      <c r="N2063" s="3" t="n">
        <v>2358012.58</v>
      </c>
      <c r="O2063" s="4" t="n">
        <v>2522.399742</v>
      </c>
      <c r="P2063" s="4" t="n">
        <v>0</v>
      </c>
      <c r="Q2063" s="4" t="n">
        <v>0</v>
      </c>
      <c r="R2063" s="4" t="n">
        <v>2355490.181452</v>
      </c>
      <c r="S2063" s="4" t="n">
        <v>0</v>
      </c>
      <c r="T2063" s="4" t="n">
        <v>0</v>
      </c>
      <c r="U2063" s="4" t="n">
        <v>2358012.581194</v>
      </c>
      <c r="V2063" s="4" t="n">
        <v>2</v>
      </c>
    </row>
    <row r="2064">
      <c r="A2064" t="n">
        <v>260</v>
      </c>
      <c r="B2064" t="inlineStr">
        <is>
          <t>20525955843</t>
        </is>
      </c>
      <c r="C2064" t="inlineStr">
        <is>
          <t>COOPERATIVA AGRARIA ECOLOGICA Y SOLIDARIA PIURA</t>
        </is>
      </c>
      <c r="D2064" s="6" t="n">
        <v>2024</v>
      </c>
      <c r="E2064" t="n">
        <v>1</v>
      </c>
      <c r="F2064" t="inlineStr">
        <is>
          <t>PAC</t>
        </is>
      </c>
      <c r="G2064" s="4" t="n">
        <v>134</v>
      </c>
      <c r="H2064" s="4" t="n">
        <v>14</v>
      </c>
      <c r="I2064" s="4" t="n">
        <v>148</v>
      </c>
      <c r="J2064" s="4" t="n">
        <v>71</v>
      </c>
      <c r="K2064" s="4" t="n">
        <v>7</v>
      </c>
      <c r="L2064" s="3" t="n">
        <v>561609.5618824</v>
      </c>
      <c r="M2064" s="3" t="n">
        <v>553382.103</v>
      </c>
      <c r="N2064" s="3" t="n">
        <v>1114991.6648824</v>
      </c>
      <c r="O2064" s="4" t="n">
        <v>359.99912</v>
      </c>
      <c r="P2064" s="4" t="n">
        <v>0</v>
      </c>
      <c r="Q2064" s="4" t="str"/>
      <c r="R2064" s="4" t="n">
        <v>1114631.6657624</v>
      </c>
      <c r="S2064" s="4" t="n">
        <v>0</v>
      </c>
      <c r="T2064" s="4" t="n">
        <v>0</v>
      </c>
      <c r="U2064" s="4" t="n">
        <v>1114991.6648824</v>
      </c>
      <c r="V2064" s="4" t="n">
        <v>2</v>
      </c>
    </row>
    <row r="2065">
      <c r="A2065" t="n">
        <v>260</v>
      </c>
      <c r="B2065" t="inlineStr">
        <is>
          <t>20525955843</t>
        </is>
      </c>
      <c r="C2065" t="inlineStr">
        <is>
          <t>COOPERATIVA AGRARIA ECOLOGICA Y SOLIDARIA PIURA</t>
        </is>
      </c>
      <c r="D2065" s="6" t="n">
        <v>2025</v>
      </c>
      <c r="E2065" t="n">
        <v>1</v>
      </c>
      <c r="F2065" t="inlineStr">
        <is>
          <t>PAC</t>
        </is>
      </c>
      <c r="G2065" s="4" t="n">
        <v>112</v>
      </c>
      <c r="H2065" s="4" t="n">
        <v>9</v>
      </c>
      <c r="I2065" s="4" t="n">
        <v>121</v>
      </c>
      <c r="J2065" s="4" t="n">
        <v>56</v>
      </c>
      <c r="K2065" s="4" t="n">
        <v>4</v>
      </c>
      <c r="L2065" s="3" t="n">
        <v>532532.87428</v>
      </c>
      <c r="M2065" s="3" t="n">
        <v>1240703.8855</v>
      </c>
      <c r="N2065" s="3" t="n">
        <v>1773236.75978</v>
      </c>
      <c r="O2065" s="4" t="n">
        <v>1178.23944</v>
      </c>
      <c r="P2065" s="4" t="n">
        <v>0</v>
      </c>
      <c r="Q2065" s="4" t="str"/>
      <c r="R2065" s="4" t="n">
        <v>1772058.52034</v>
      </c>
      <c r="S2065" s="4" t="n">
        <v>0</v>
      </c>
      <c r="T2065" s="4" t="n">
        <v>0</v>
      </c>
      <c r="U2065" s="4" t="n">
        <v>1773236.75978</v>
      </c>
      <c r="V2065" s="4" t="n">
        <v>2</v>
      </c>
    </row>
    <row r="2066">
      <c r="A2066" t="n">
        <v>261</v>
      </c>
      <c r="B2066" t="inlineStr">
        <is>
          <t>20526514689</t>
        </is>
      </c>
      <c r="C2066" t="inlineStr">
        <is>
          <t>ASOCIACION DE PRODUCTORES AGROPECUARIOS ARTESANALES E INDUSTRIALES SAN FRANCISCO DE LOMA LARGA</t>
        </is>
      </c>
      <c r="D2066" s="6" t="n">
        <v>2018</v>
      </c>
      <c r="E2066" t="n">
        <v>1</v>
      </c>
      <c r="F2066" t="inlineStr">
        <is>
          <t>PAC</t>
        </is>
      </c>
      <c r="G2066" s="4" t="str"/>
      <c r="H2066" s="4" t="str"/>
      <c r="I2066" s="4" t="n">
        <v>43</v>
      </c>
      <c r="J2066" s="4" t="str"/>
      <c r="K2066" s="4" t="str"/>
      <c r="L2066" s="3" t="str"/>
      <c r="M2066" s="3" t="str"/>
      <c r="N2066" s="3" t="n">
        <v>0</v>
      </c>
      <c r="O2066" s="4" t="str"/>
      <c r="P2066" s="4" t="str"/>
      <c r="Q2066" s="4" t="str"/>
      <c r="R2066" s="4" t="str"/>
      <c r="S2066" s="4" t="str"/>
      <c r="T2066" s="4" t="str"/>
      <c r="U2066" s="4" t="str"/>
      <c r="V2066" s="4" t="n">
        <v>1</v>
      </c>
    </row>
    <row r="2067">
      <c r="A2067" t="n">
        <v>261</v>
      </c>
      <c r="B2067" t="inlineStr">
        <is>
          <t>20526514689</t>
        </is>
      </c>
      <c r="C2067" t="inlineStr">
        <is>
          <t>ASOCIACION DE PRODUCTORES AGROPECUARIOS ARTESANALES E INDUSTRIALES SAN FRANCISCO DE LOMA LARGA</t>
        </is>
      </c>
      <c r="D2067" s="6" t="n">
        <v>2019</v>
      </c>
      <c r="E2067" t="n">
        <v>1</v>
      </c>
      <c r="F2067" t="inlineStr">
        <is>
          <t>PAC</t>
        </is>
      </c>
      <c r="G2067" s="4" t="n">
        <v>21</v>
      </c>
      <c r="H2067" s="4" t="n">
        <v>4</v>
      </c>
      <c r="I2067" s="4" t="n">
        <v>25</v>
      </c>
      <c r="J2067" s="4" t="str"/>
      <c r="K2067" s="4" t="str"/>
      <c r="L2067" s="3" t="n">
        <v>0</v>
      </c>
      <c r="M2067" s="3" t="n">
        <v>0</v>
      </c>
      <c r="N2067" s="3" t="n">
        <v>0</v>
      </c>
      <c r="O2067" s="4" t="str"/>
      <c r="P2067" s="4" t="str"/>
      <c r="Q2067" s="4" t="str"/>
      <c r="R2067" s="4" t="str"/>
      <c r="S2067" s="4" t="str"/>
      <c r="T2067" s="4" t="str"/>
      <c r="U2067" s="4" t="str"/>
      <c r="V2067" s="4" t="n">
        <v>1</v>
      </c>
    </row>
    <row r="2068">
      <c r="A2068" t="n">
        <v>261</v>
      </c>
      <c r="B2068" t="inlineStr">
        <is>
          <t>20526514689</t>
        </is>
      </c>
      <c r="C2068" t="inlineStr">
        <is>
          <t>ASOCIACION DE PRODUCTORES AGROPECUARIOS ARTESANALES E INDUSTRIALES SAN FRANCISCO DE LOMA LARGA</t>
        </is>
      </c>
      <c r="D2068" s="6" t="n">
        <v>2020</v>
      </c>
      <c r="F2068" t="inlineStr">
        <is>
          <t>PAC</t>
        </is>
      </c>
      <c r="G2068" s="4" t="n">
        <v>0</v>
      </c>
      <c r="H2068" s="4" t="n">
        <v>0</v>
      </c>
      <c r="I2068" s="4" t="n">
        <v>0</v>
      </c>
      <c r="J2068" s="4" t="n">
        <v>0</v>
      </c>
      <c r="K2068" s="4" t="n">
        <v>0</v>
      </c>
      <c r="L2068" s="3" t="n">
        <v>0</v>
      </c>
      <c r="M2068" s="3" t="n">
        <v>0</v>
      </c>
      <c r="N2068" s="3" t="n">
        <v>0</v>
      </c>
      <c r="O2068" s="4" t="str"/>
      <c r="P2068" s="4" t="str"/>
      <c r="Q2068" s="4" t="str"/>
      <c r="R2068" s="4" t="str"/>
      <c r="S2068" s="4" t="str"/>
      <c r="T2068" s="4" t="str"/>
      <c r="U2068" s="4" t="str"/>
      <c r="V2068" s="4" t="n">
        <v>1</v>
      </c>
    </row>
    <row r="2069">
      <c r="A2069" t="n">
        <v>261</v>
      </c>
      <c r="B2069" t="inlineStr">
        <is>
          <t>20526514689</t>
        </is>
      </c>
      <c r="C2069" t="inlineStr">
        <is>
          <t>ASOCIACION DE PRODUCTORES AGROPECUARIOS ARTESANALES E INDUSTRIALES SAN FRANCISCO DE LOMA LARGA</t>
        </is>
      </c>
      <c r="D2069" s="6" t="n">
        <v>2021</v>
      </c>
      <c r="F2069" t="inlineStr">
        <is>
          <t>PAC</t>
        </is>
      </c>
      <c r="G2069" s="4" t="n">
        <v>0</v>
      </c>
      <c r="H2069" s="4" t="n">
        <v>0</v>
      </c>
      <c r="I2069" s="4" t="n">
        <v>0</v>
      </c>
      <c r="J2069" s="4" t="n">
        <v>0</v>
      </c>
      <c r="K2069" s="4" t="n">
        <v>0</v>
      </c>
      <c r="L2069" s="3" t="n">
        <v>0</v>
      </c>
      <c r="M2069" s="3" t="n">
        <v>0</v>
      </c>
      <c r="N2069" s="3" t="n">
        <v>0</v>
      </c>
      <c r="O2069" s="4" t="str"/>
      <c r="P2069" s="4" t="str"/>
      <c r="Q2069" s="4" t="str"/>
      <c r="R2069" s="4" t="str"/>
      <c r="S2069" s="4" t="str"/>
      <c r="T2069" s="4" t="str"/>
      <c r="U2069" s="4" t="str"/>
      <c r="V2069" s="4" t="n">
        <v>1</v>
      </c>
    </row>
    <row r="2070">
      <c r="A2070" t="n">
        <v>261</v>
      </c>
      <c r="B2070" t="inlineStr">
        <is>
          <t>20526514689</t>
        </is>
      </c>
      <c r="C2070" t="inlineStr">
        <is>
          <t>ASOCIACION DE PRODUCTORES AGROPECUARIOS ARTESANALES E INDUSTRIALES SAN FRANCISCO DE LOMA LARGA</t>
        </is>
      </c>
      <c r="D2070" s="6" t="n">
        <v>2022</v>
      </c>
      <c r="F2070" t="inlineStr">
        <is>
          <t>PAC</t>
        </is>
      </c>
      <c r="G2070" s="4" t="n">
        <v>0</v>
      </c>
      <c r="H2070" s="4" t="n">
        <v>0</v>
      </c>
      <c r="I2070" s="4" t="n">
        <v>0</v>
      </c>
      <c r="J2070" s="4" t="n">
        <v>0</v>
      </c>
      <c r="K2070" s="4" t="n">
        <v>0</v>
      </c>
      <c r="L2070" s="3" t="n">
        <v>0</v>
      </c>
      <c r="M2070" s="3" t="n">
        <v>0</v>
      </c>
      <c r="N2070" s="3" t="n">
        <v>0</v>
      </c>
      <c r="O2070" s="4" t="str"/>
      <c r="P2070" s="4" t="str"/>
      <c r="Q2070" s="4" t="str"/>
      <c r="R2070" s="4" t="str"/>
      <c r="S2070" s="4" t="str"/>
      <c r="T2070" s="4" t="str"/>
      <c r="U2070" s="4" t="str"/>
      <c r="V2070" s="4" t="n">
        <v>1</v>
      </c>
    </row>
    <row r="2071">
      <c r="A2071" t="n">
        <v>261</v>
      </c>
      <c r="B2071" t="inlineStr">
        <is>
          <t>20526514689</t>
        </is>
      </c>
      <c r="C2071" t="inlineStr">
        <is>
          <t>ASOCIACION DE PRODUCTORES AGROPECUARIOS ARTESANALES E INDUSTRIALES SAN FRANCISCO DE LOMA LARGA</t>
        </is>
      </c>
      <c r="D2071" s="6" t="n">
        <v>2023</v>
      </c>
      <c r="F2071" t="inlineStr">
        <is>
          <t>PAC</t>
        </is>
      </c>
      <c r="G2071" s="4" t="n">
        <v>0</v>
      </c>
      <c r="H2071" s="4" t="n">
        <v>0</v>
      </c>
      <c r="I2071" s="4" t="n">
        <v>0</v>
      </c>
      <c r="J2071" s="4" t="n">
        <v>0</v>
      </c>
      <c r="K2071" s="4" t="n">
        <v>0</v>
      </c>
      <c r="L2071" s="3" t="n">
        <v>0</v>
      </c>
      <c r="M2071" s="3" t="n">
        <v>0</v>
      </c>
      <c r="N2071" s="3" t="n">
        <v>0</v>
      </c>
      <c r="O2071" s="4" t="n">
        <v>0</v>
      </c>
      <c r="P2071" s="4" t="n">
        <v>0</v>
      </c>
      <c r="Q2071" s="4" t="n">
        <v>0</v>
      </c>
      <c r="R2071" s="4" t="n">
        <v>0</v>
      </c>
      <c r="S2071" s="4" t="n">
        <v>0</v>
      </c>
      <c r="T2071" s="4" t="n">
        <v>0</v>
      </c>
      <c r="U2071" s="4" t="n">
        <v>0</v>
      </c>
      <c r="V2071" s="4" t="n">
        <v>1</v>
      </c>
    </row>
    <row r="2072">
      <c r="A2072" t="n">
        <v>261</v>
      </c>
      <c r="B2072" t="inlineStr">
        <is>
          <t>20526514689</t>
        </is>
      </c>
      <c r="C2072" t="inlineStr">
        <is>
          <t>ASOCIACION DE PRODUCTORES AGROPECUARIOS ARTESANALES E INDUSTRIALES SAN FRANCISCO DE LOMA LARGA</t>
        </is>
      </c>
      <c r="D2072" s="6" t="n">
        <v>2024</v>
      </c>
      <c r="F2072" t="inlineStr">
        <is>
          <t>PAC</t>
        </is>
      </c>
      <c r="G2072" s="4" t="n">
        <v>0</v>
      </c>
      <c r="H2072" s="4" t="n">
        <v>0</v>
      </c>
      <c r="I2072" s="4" t="n">
        <v>0</v>
      </c>
      <c r="J2072" s="4" t="n">
        <v>0</v>
      </c>
      <c r="K2072" s="4" t="n">
        <v>0</v>
      </c>
      <c r="L2072" s="3" t="n">
        <v>0</v>
      </c>
      <c r="M2072" s="3" t="n">
        <v>0</v>
      </c>
      <c r="N2072" s="3" t="n">
        <v>0</v>
      </c>
      <c r="O2072" s="4" t="n">
        <v>0</v>
      </c>
      <c r="P2072" s="4" t="n">
        <v>0</v>
      </c>
      <c r="Q2072" s="4" t="str"/>
      <c r="R2072" s="4" t="n">
        <v>0</v>
      </c>
      <c r="S2072" s="4" t="n">
        <v>0</v>
      </c>
      <c r="T2072" s="4" t="n">
        <v>0</v>
      </c>
      <c r="U2072" s="4" t="n">
        <v>0</v>
      </c>
      <c r="V2072" s="4" t="n">
        <v>1</v>
      </c>
    </row>
    <row r="2073">
      <c r="A2073" t="n">
        <v>261</v>
      </c>
      <c r="B2073" t="inlineStr">
        <is>
          <t>20526514689</t>
        </is>
      </c>
      <c r="C2073" t="inlineStr">
        <is>
          <t>ASOCIACION DE PRODUCTORES AGROPECUARIOS ARTESANALES E INDUSTRIALES SAN FRANCISCO DE LOMA LARGA</t>
        </is>
      </c>
      <c r="D2073" s="6" t="n">
        <v>2025</v>
      </c>
      <c r="F2073" t="inlineStr">
        <is>
          <t>PAC</t>
        </is>
      </c>
      <c r="G2073" s="4" t="n">
        <v>0</v>
      </c>
      <c r="H2073" s="4" t="n">
        <v>0</v>
      </c>
      <c r="I2073" s="4" t="n">
        <v>0</v>
      </c>
      <c r="J2073" s="4" t="n">
        <v>0</v>
      </c>
      <c r="K2073" s="4" t="n">
        <v>0</v>
      </c>
      <c r="L2073" s="3" t="n">
        <v>0</v>
      </c>
      <c r="M2073" s="3" t="n">
        <v>0</v>
      </c>
      <c r="N2073" s="3" t="n">
        <v>0</v>
      </c>
      <c r="O2073" s="4" t="n">
        <v>0</v>
      </c>
      <c r="P2073" s="4" t="n">
        <v>0</v>
      </c>
      <c r="Q2073" s="4" t="str"/>
      <c r="R2073" s="4" t="n">
        <v>0</v>
      </c>
      <c r="S2073" s="4" t="n">
        <v>0</v>
      </c>
      <c r="T2073" s="4" t="n">
        <v>0</v>
      </c>
      <c r="U2073" s="4" t="n">
        <v>0</v>
      </c>
      <c r="V2073" s="4" t="n">
        <v>1</v>
      </c>
    </row>
    <row r="2074">
      <c r="A2074" t="n">
        <v>262</v>
      </c>
      <c r="B2074" t="inlineStr">
        <is>
          <t>20602242464</t>
        </is>
      </c>
      <c r="C2074" t="inlineStr">
        <is>
          <t>COOPERATIVA AGROPECUARIA MARCELINO VASQUEZ HUAMAN - COOPAMAVAHU</t>
        </is>
      </c>
      <c r="D2074" s="6" t="n">
        <v>2018</v>
      </c>
      <c r="E2074" t="n">
        <v>1</v>
      </c>
      <c r="F2074" t="inlineStr">
        <is>
          <t>PAC</t>
        </is>
      </c>
      <c r="G2074" s="4" t="str"/>
      <c r="H2074" s="4" t="str"/>
      <c r="I2074" s="4" t="n">
        <v>18</v>
      </c>
      <c r="J2074" s="4" t="str"/>
      <c r="K2074" s="4" t="str"/>
      <c r="L2074" s="3" t="str"/>
      <c r="M2074" s="3" t="str"/>
      <c r="N2074" s="3" t="n">
        <v>0</v>
      </c>
      <c r="O2074" s="4" t="str"/>
      <c r="P2074" s="4" t="str"/>
      <c r="Q2074" s="4" t="str"/>
      <c r="R2074" s="4" t="str"/>
      <c r="S2074" s="4" t="str"/>
      <c r="T2074" s="4" t="str"/>
      <c r="U2074" s="4" t="str"/>
      <c r="V2074" s="4" t="n">
        <v>2</v>
      </c>
    </row>
    <row r="2075">
      <c r="A2075" t="n">
        <v>262</v>
      </c>
      <c r="B2075" t="inlineStr">
        <is>
          <t>20602242464</t>
        </is>
      </c>
      <c r="C2075" t="inlineStr">
        <is>
          <t>COOPERATIVA AGROPECUARIA MARCELINO VASQUEZ HUAMAN - COOPAMAVAHU</t>
        </is>
      </c>
      <c r="D2075" s="6" t="n">
        <v>2019</v>
      </c>
      <c r="E2075" t="n">
        <v>1</v>
      </c>
      <c r="F2075" t="inlineStr">
        <is>
          <t>PAC</t>
        </is>
      </c>
      <c r="G2075" s="4" t="n">
        <v>18</v>
      </c>
      <c r="H2075" s="4" t="n">
        <v>3</v>
      </c>
      <c r="I2075" s="4" t="n">
        <v>21</v>
      </c>
      <c r="J2075" s="4" t="str"/>
      <c r="K2075" s="4" t="str"/>
      <c r="L2075" s="3" t="n">
        <v>0</v>
      </c>
      <c r="M2075" s="3" t="n">
        <v>0</v>
      </c>
      <c r="N2075" s="3" t="n">
        <v>0</v>
      </c>
      <c r="O2075" s="4" t="str"/>
      <c r="P2075" s="4" t="str"/>
      <c r="Q2075" s="4" t="str"/>
      <c r="R2075" s="4" t="str"/>
      <c r="S2075" s="4" t="str"/>
      <c r="T2075" s="4" t="str"/>
      <c r="U2075" s="4" t="str"/>
      <c r="V2075" s="4" t="n">
        <v>2</v>
      </c>
    </row>
    <row r="2076">
      <c r="A2076" t="n">
        <v>262</v>
      </c>
      <c r="B2076" t="inlineStr">
        <is>
          <t>20602242464</t>
        </is>
      </c>
      <c r="C2076" t="inlineStr">
        <is>
          <t>COOPERATIVA AGROPECUARIA MARCELINO VASQUEZ HUAMAN - COOPAMAVAHU</t>
        </is>
      </c>
      <c r="D2076" s="6" t="n">
        <v>2020</v>
      </c>
      <c r="F2076" t="inlineStr">
        <is>
          <t>PAC</t>
        </is>
      </c>
      <c r="G2076" s="4" t="n">
        <v>0</v>
      </c>
      <c r="H2076" s="4" t="n">
        <v>0</v>
      </c>
      <c r="I2076" s="4" t="n">
        <v>0</v>
      </c>
      <c r="J2076" s="4" t="n">
        <v>0</v>
      </c>
      <c r="K2076" s="4" t="n">
        <v>0</v>
      </c>
      <c r="L2076" s="3" t="n">
        <v>0</v>
      </c>
      <c r="M2076" s="3" t="n">
        <v>0</v>
      </c>
      <c r="N2076" s="3" t="n">
        <v>0</v>
      </c>
      <c r="O2076" s="4" t="str"/>
      <c r="P2076" s="4" t="str"/>
      <c r="Q2076" s="4" t="str"/>
      <c r="R2076" s="4" t="str"/>
      <c r="S2076" s="4" t="str"/>
      <c r="T2076" s="4" t="str"/>
      <c r="U2076" s="4" t="str"/>
      <c r="V2076" s="4" t="n">
        <v>2</v>
      </c>
    </row>
    <row r="2077">
      <c r="A2077" t="n">
        <v>262</v>
      </c>
      <c r="B2077" t="inlineStr">
        <is>
          <t>20602242464</t>
        </is>
      </c>
      <c r="C2077" t="inlineStr">
        <is>
          <t>COOPERATIVA AGROPECUARIA MARCELINO VASQUEZ HUAMAN - COOPAMAVAHU</t>
        </is>
      </c>
      <c r="D2077" s="6" t="n">
        <v>2021</v>
      </c>
      <c r="F2077" t="inlineStr">
        <is>
          <t>PAC</t>
        </is>
      </c>
      <c r="G2077" s="4" t="n">
        <v>0</v>
      </c>
      <c r="H2077" s="4" t="n">
        <v>0</v>
      </c>
      <c r="I2077" s="4" t="n">
        <v>0</v>
      </c>
      <c r="J2077" s="4" t="n">
        <v>0</v>
      </c>
      <c r="K2077" s="4" t="n">
        <v>0</v>
      </c>
      <c r="L2077" s="3" t="n">
        <v>0</v>
      </c>
      <c r="M2077" s="3" t="n">
        <v>0</v>
      </c>
      <c r="N2077" s="3" t="n">
        <v>0</v>
      </c>
      <c r="O2077" s="4" t="str"/>
      <c r="P2077" s="4" t="str"/>
      <c r="Q2077" s="4" t="str"/>
      <c r="R2077" s="4" t="str"/>
      <c r="S2077" s="4" t="str"/>
      <c r="T2077" s="4" t="str"/>
      <c r="U2077" s="4" t="str"/>
      <c r="V2077" s="4" t="n">
        <v>2</v>
      </c>
    </row>
    <row r="2078">
      <c r="A2078" t="n">
        <v>262</v>
      </c>
      <c r="B2078" t="inlineStr">
        <is>
          <t>20602242464</t>
        </is>
      </c>
      <c r="C2078" t="inlineStr">
        <is>
          <t>COOPERATIVA AGROPECUARIA MARCELINO VASQUEZ HUAMAN - COOPAMAVAHU</t>
        </is>
      </c>
      <c r="D2078" s="6" t="n">
        <v>2022</v>
      </c>
      <c r="F2078" t="inlineStr">
        <is>
          <t>PAC</t>
        </is>
      </c>
      <c r="G2078" s="4" t="n">
        <v>0</v>
      </c>
      <c r="H2078" s="4" t="n">
        <v>0</v>
      </c>
      <c r="I2078" s="4" t="n">
        <v>0</v>
      </c>
      <c r="J2078" s="4" t="n">
        <v>0</v>
      </c>
      <c r="K2078" s="4" t="n">
        <v>0</v>
      </c>
      <c r="L2078" s="3" t="n">
        <v>0</v>
      </c>
      <c r="M2078" s="3" t="n">
        <v>0</v>
      </c>
      <c r="N2078" s="3" t="n">
        <v>0</v>
      </c>
      <c r="O2078" s="4" t="str"/>
      <c r="P2078" s="4" t="str"/>
      <c r="Q2078" s="4" t="str"/>
      <c r="R2078" s="4" t="str"/>
      <c r="S2078" s="4" t="str"/>
      <c r="T2078" s="4" t="str"/>
      <c r="U2078" s="4" t="str"/>
      <c r="V2078" s="4" t="n">
        <v>2</v>
      </c>
    </row>
    <row r="2079">
      <c r="A2079" t="n">
        <v>262</v>
      </c>
      <c r="B2079" t="inlineStr">
        <is>
          <t>20602242464</t>
        </is>
      </c>
      <c r="C2079" t="inlineStr">
        <is>
          <t>COOPERATIVA AGROPECUARIA MARCELINO VASQUEZ HUAMAN - COOPAMAVAHU</t>
        </is>
      </c>
      <c r="D2079" s="6" t="n">
        <v>2023</v>
      </c>
      <c r="F2079" t="inlineStr">
        <is>
          <t>PAC</t>
        </is>
      </c>
      <c r="G2079" s="4" t="n">
        <v>0</v>
      </c>
      <c r="H2079" s="4" t="n">
        <v>0</v>
      </c>
      <c r="I2079" s="4" t="n">
        <v>0</v>
      </c>
      <c r="J2079" s="4" t="n">
        <v>0</v>
      </c>
      <c r="K2079" s="4" t="n">
        <v>0</v>
      </c>
      <c r="L2079" s="3" t="n">
        <v>0</v>
      </c>
      <c r="M2079" s="3" t="n">
        <v>0</v>
      </c>
      <c r="N2079" s="3" t="n">
        <v>0</v>
      </c>
      <c r="O2079" s="4" t="n">
        <v>0</v>
      </c>
      <c r="P2079" s="4" t="n">
        <v>0</v>
      </c>
      <c r="Q2079" s="4" t="n">
        <v>0</v>
      </c>
      <c r="R2079" s="4" t="n">
        <v>0</v>
      </c>
      <c r="S2079" s="4" t="n">
        <v>0</v>
      </c>
      <c r="T2079" s="4" t="n">
        <v>0</v>
      </c>
      <c r="U2079" s="4" t="n">
        <v>0</v>
      </c>
      <c r="V2079" s="4" t="n">
        <v>2</v>
      </c>
    </row>
    <row r="2080">
      <c r="A2080" t="n">
        <v>262</v>
      </c>
      <c r="B2080" t="inlineStr">
        <is>
          <t>20602242464</t>
        </is>
      </c>
      <c r="C2080" t="inlineStr">
        <is>
          <t>COOPERATIVA AGROPECUARIA MARCELINO VASQUEZ HUAMAN - COOPAMAVAHU</t>
        </is>
      </c>
      <c r="D2080" s="6" t="n">
        <v>2024</v>
      </c>
      <c r="F2080" t="inlineStr">
        <is>
          <t>PAC</t>
        </is>
      </c>
      <c r="G2080" s="4" t="n">
        <v>0</v>
      </c>
      <c r="H2080" s="4" t="n">
        <v>0</v>
      </c>
      <c r="I2080" s="4" t="n">
        <v>0</v>
      </c>
      <c r="J2080" s="4" t="n">
        <v>0</v>
      </c>
      <c r="K2080" s="4" t="n">
        <v>0</v>
      </c>
      <c r="L2080" s="3" t="n">
        <v>0</v>
      </c>
      <c r="M2080" s="3" t="n">
        <v>0</v>
      </c>
      <c r="N2080" s="3" t="n">
        <v>0</v>
      </c>
      <c r="O2080" s="4" t="n">
        <v>0</v>
      </c>
      <c r="P2080" s="4" t="n">
        <v>0</v>
      </c>
      <c r="Q2080" s="4" t="str"/>
      <c r="R2080" s="4" t="n">
        <v>0</v>
      </c>
      <c r="S2080" s="4" t="n">
        <v>0</v>
      </c>
      <c r="T2080" s="4" t="n">
        <v>0</v>
      </c>
      <c r="U2080" s="4" t="n">
        <v>0</v>
      </c>
      <c r="V2080" s="4" t="n">
        <v>2</v>
      </c>
    </row>
    <row r="2081">
      <c r="A2081" t="n">
        <v>262</v>
      </c>
      <c r="B2081" t="inlineStr">
        <is>
          <t>20602242464</t>
        </is>
      </c>
      <c r="C2081" t="inlineStr">
        <is>
          <t>COOPERATIVA AGROPECUARIA MARCELINO VASQUEZ HUAMAN - COOPAMAVAHU</t>
        </is>
      </c>
      <c r="D2081" s="6" t="n">
        <v>2025</v>
      </c>
      <c r="F2081" t="inlineStr">
        <is>
          <t>PAC</t>
        </is>
      </c>
      <c r="G2081" s="4" t="n">
        <v>0</v>
      </c>
      <c r="H2081" s="4" t="n">
        <v>0</v>
      </c>
      <c r="I2081" s="4" t="n">
        <v>0</v>
      </c>
      <c r="J2081" s="4" t="n">
        <v>0</v>
      </c>
      <c r="K2081" s="4" t="n">
        <v>0</v>
      </c>
      <c r="L2081" s="3" t="n">
        <v>0</v>
      </c>
      <c r="M2081" s="3" t="n">
        <v>0</v>
      </c>
      <c r="N2081" s="3" t="n">
        <v>0</v>
      </c>
      <c r="O2081" s="4" t="n">
        <v>0</v>
      </c>
      <c r="P2081" s="4" t="n">
        <v>0</v>
      </c>
      <c r="Q2081" s="4" t="str"/>
      <c r="R2081" s="4" t="n">
        <v>0</v>
      </c>
      <c r="S2081" s="4" t="n">
        <v>0</v>
      </c>
      <c r="T2081" s="4" t="n">
        <v>0</v>
      </c>
      <c r="U2081" s="4" t="n">
        <v>0</v>
      </c>
      <c r="V2081" s="4" t="n">
        <v>2</v>
      </c>
    </row>
    <row r="2082">
      <c r="A2082" t="n">
        <v>263</v>
      </c>
      <c r="B2082" t="inlineStr">
        <is>
          <t>20529822350</t>
        </is>
      </c>
      <c r="C2082" t="inlineStr">
        <is>
          <t>OPA PAPAYO - LA LAGUNA</t>
        </is>
      </c>
      <c r="D2082" s="6" t="n">
        <v>2018</v>
      </c>
      <c r="E2082" t="n">
        <v>1</v>
      </c>
      <c r="F2082" t="inlineStr">
        <is>
          <t>PAC</t>
        </is>
      </c>
      <c r="G2082" s="4" t="str"/>
      <c r="H2082" s="4" t="str"/>
      <c r="I2082" s="4" t="n">
        <v>47</v>
      </c>
      <c r="J2082" s="4" t="str"/>
      <c r="K2082" s="4" t="str"/>
      <c r="L2082" s="3" t="str"/>
      <c r="M2082" s="3" t="str"/>
      <c r="N2082" s="3" t="n">
        <v>0</v>
      </c>
      <c r="O2082" s="4" t="str"/>
      <c r="P2082" s="4" t="str"/>
      <c r="Q2082" s="4" t="str"/>
      <c r="R2082" s="4" t="str"/>
      <c r="S2082" s="4" t="str"/>
      <c r="T2082" s="4" t="str"/>
      <c r="U2082" s="4" t="str"/>
      <c r="V2082" s="4" t="n">
        <v>1</v>
      </c>
    </row>
    <row r="2083">
      <c r="A2083" t="n">
        <v>263</v>
      </c>
      <c r="B2083" t="inlineStr">
        <is>
          <t>20529822350</t>
        </is>
      </c>
      <c r="C2083" t="inlineStr">
        <is>
          <t>OPA PAPAYO - LA LAGUNA</t>
        </is>
      </c>
      <c r="D2083" s="6" t="n">
        <v>2019</v>
      </c>
      <c r="E2083" t="n">
        <v>1</v>
      </c>
      <c r="F2083" t="inlineStr">
        <is>
          <t>PAC</t>
        </is>
      </c>
      <c r="G2083" s="4" t="n">
        <v>32</v>
      </c>
      <c r="H2083" s="4" t="n">
        <v>9</v>
      </c>
      <c r="I2083" s="4" t="n">
        <v>41</v>
      </c>
      <c r="J2083" s="4" t="str"/>
      <c r="K2083" s="4" t="str"/>
      <c r="L2083" s="3" t="n">
        <v>0</v>
      </c>
      <c r="M2083" s="3" t="n">
        <v>0</v>
      </c>
      <c r="N2083" s="3" t="n">
        <v>0</v>
      </c>
      <c r="O2083" s="4" t="str"/>
      <c r="P2083" s="4" t="str"/>
      <c r="Q2083" s="4" t="str"/>
      <c r="R2083" s="4" t="str"/>
      <c r="S2083" s="4" t="str"/>
      <c r="T2083" s="4" t="str"/>
      <c r="U2083" s="4" t="str"/>
      <c r="V2083" s="4" t="n">
        <v>1</v>
      </c>
    </row>
    <row r="2084">
      <c r="A2084" t="n">
        <v>263</v>
      </c>
      <c r="B2084" t="inlineStr">
        <is>
          <t>20529822350</t>
        </is>
      </c>
      <c r="C2084" t="inlineStr">
        <is>
          <t>OPA PAPAYO - LA LAGUNA</t>
        </is>
      </c>
      <c r="D2084" s="6" t="n">
        <v>2020</v>
      </c>
      <c r="E2084" t="n">
        <v>1</v>
      </c>
      <c r="F2084" t="inlineStr">
        <is>
          <t>PAC</t>
        </is>
      </c>
      <c r="G2084" s="4" t="n">
        <v>35</v>
      </c>
      <c r="H2084" s="4" t="n">
        <v>12</v>
      </c>
      <c r="I2084" s="4" t="n">
        <v>47</v>
      </c>
      <c r="J2084" s="4" t="n">
        <v>0</v>
      </c>
      <c r="K2084" s="4" t="n">
        <v>9</v>
      </c>
      <c r="L2084" s="3" t="n">
        <v>762521.58</v>
      </c>
      <c r="M2084" s="3" t="n">
        <v>0</v>
      </c>
      <c r="N2084" s="3" t="n">
        <v>762521.58</v>
      </c>
      <c r="O2084" s="4" t="str"/>
      <c r="P2084" s="4" t="str"/>
      <c r="Q2084" s="4" t="str"/>
      <c r="R2084" s="4" t="str"/>
      <c r="S2084" s="4" t="str"/>
      <c r="T2084" s="4" t="str"/>
      <c r="U2084" s="4" t="str"/>
      <c r="V2084" s="4" t="n">
        <v>1</v>
      </c>
    </row>
    <row r="2085">
      <c r="A2085" t="n">
        <v>263</v>
      </c>
      <c r="B2085" t="inlineStr">
        <is>
          <t>20529822350</t>
        </is>
      </c>
      <c r="C2085" t="inlineStr">
        <is>
          <t>OPA PAPAYO - LA LAGUNA</t>
        </is>
      </c>
      <c r="D2085" s="6" t="n">
        <v>2021</v>
      </c>
      <c r="F2085" t="inlineStr">
        <is>
          <t>PAC</t>
        </is>
      </c>
      <c r="G2085" s="4" t="n">
        <v>0</v>
      </c>
      <c r="H2085" s="4" t="n">
        <v>0</v>
      </c>
      <c r="I2085" s="4" t="n">
        <v>0</v>
      </c>
      <c r="J2085" s="4" t="n">
        <v>0</v>
      </c>
      <c r="K2085" s="4" t="n">
        <v>0</v>
      </c>
      <c r="L2085" s="3" t="n">
        <v>0</v>
      </c>
      <c r="M2085" s="3" t="n">
        <v>0</v>
      </c>
      <c r="N2085" s="3" t="n">
        <v>0</v>
      </c>
      <c r="O2085" s="4" t="str"/>
      <c r="P2085" s="4" t="str"/>
      <c r="Q2085" s="4" t="str"/>
      <c r="R2085" s="4" t="str"/>
      <c r="S2085" s="4" t="str"/>
      <c r="T2085" s="4" t="str"/>
      <c r="U2085" s="4" t="str"/>
      <c r="V2085" s="4" t="n">
        <v>1</v>
      </c>
    </row>
    <row r="2086">
      <c r="A2086" t="n">
        <v>263</v>
      </c>
      <c r="B2086" t="inlineStr">
        <is>
          <t>20529822350</t>
        </is>
      </c>
      <c r="C2086" t="inlineStr">
        <is>
          <t>OPA PAPAYO - LA LAGUNA</t>
        </is>
      </c>
      <c r="D2086" s="6" t="n">
        <v>2022</v>
      </c>
      <c r="F2086" t="inlineStr">
        <is>
          <t>PAC</t>
        </is>
      </c>
      <c r="G2086" s="4" t="n">
        <v>0</v>
      </c>
      <c r="H2086" s="4" t="n">
        <v>0</v>
      </c>
      <c r="I2086" s="4" t="n">
        <v>0</v>
      </c>
      <c r="J2086" s="4" t="n">
        <v>0</v>
      </c>
      <c r="K2086" s="4" t="n">
        <v>0</v>
      </c>
      <c r="L2086" s="3" t="n">
        <v>0</v>
      </c>
      <c r="M2086" s="3" t="n">
        <v>0</v>
      </c>
      <c r="N2086" s="3" t="n">
        <v>0</v>
      </c>
      <c r="O2086" s="4" t="str"/>
      <c r="P2086" s="4" t="str"/>
      <c r="Q2086" s="4" t="str"/>
      <c r="R2086" s="4" t="str"/>
      <c r="S2086" s="4" t="str"/>
      <c r="T2086" s="4" t="str"/>
      <c r="U2086" s="4" t="str"/>
      <c r="V2086" s="4" t="n">
        <v>1</v>
      </c>
    </row>
    <row r="2087">
      <c r="A2087" t="n">
        <v>263</v>
      </c>
      <c r="B2087" t="inlineStr">
        <is>
          <t>20529822350</t>
        </is>
      </c>
      <c r="C2087" t="inlineStr">
        <is>
          <t>OPA PAPAYO - LA LAGUNA</t>
        </is>
      </c>
      <c r="D2087" s="6" t="n">
        <v>2023</v>
      </c>
      <c r="F2087" t="inlineStr">
        <is>
          <t>PAC</t>
        </is>
      </c>
      <c r="G2087" s="4" t="n">
        <v>0</v>
      </c>
      <c r="H2087" s="4" t="n">
        <v>0</v>
      </c>
      <c r="I2087" s="4" t="n">
        <v>0</v>
      </c>
      <c r="J2087" s="4" t="n">
        <v>0</v>
      </c>
      <c r="K2087" s="4" t="n">
        <v>0</v>
      </c>
      <c r="L2087" s="3" t="n">
        <v>0</v>
      </c>
      <c r="M2087" s="3" t="n">
        <v>0</v>
      </c>
      <c r="N2087" s="3" t="n">
        <v>0</v>
      </c>
      <c r="O2087" s="4" t="n">
        <v>0</v>
      </c>
      <c r="P2087" s="4" t="n">
        <v>0</v>
      </c>
      <c r="Q2087" s="4" t="n">
        <v>0</v>
      </c>
      <c r="R2087" s="4" t="n">
        <v>0</v>
      </c>
      <c r="S2087" s="4" t="n">
        <v>0</v>
      </c>
      <c r="T2087" s="4" t="n">
        <v>0</v>
      </c>
      <c r="U2087" s="4" t="n">
        <v>0</v>
      </c>
      <c r="V2087" s="4" t="n">
        <v>1</v>
      </c>
    </row>
    <row r="2088">
      <c r="A2088" t="n">
        <v>263</v>
      </c>
      <c r="B2088" t="inlineStr">
        <is>
          <t>20529822350</t>
        </is>
      </c>
      <c r="C2088" t="inlineStr">
        <is>
          <t>OPA PAPAYO - LA LAGUNA</t>
        </is>
      </c>
      <c r="D2088" s="6" t="n">
        <v>2024</v>
      </c>
      <c r="F2088" t="inlineStr">
        <is>
          <t>PAC</t>
        </is>
      </c>
      <c r="G2088" s="4" t="n">
        <v>0</v>
      </c>
      <c r="H2088" s="4" t="n">
        <v>0</v>
      </c>
      <c r="I2088" s="4" t="n">
        <v>0</v>
      </c>
      <c r="J2088" s="4" t="n">
        <v>0</v>
      </c>
      <c r="K2088" s="4" t="n">
        <v>0</v>
      </c>
      <c r="L2088" s="3" t="n">
        <v>0</v>
      </c>
      <c r="M2088" s="3" t="n">
        <v>0</v>
      </c>
      <c r="N2088" s="3" t="n">
        <v>0</v>
      </c>
      <c r="O2088" s="4" t="n">
        <v>0</v>
      </c>
      <c r="P2088" s="4" t="n">
        <v>0</v>
      </c>
      <c r="Q2088" s="4" t="str"/>
      <c r="R2088" s="4" t="n">
        <v>0</v>
      </c>
      <c r="S2088" s="4" t="n">
        <v>0</v>
      </c>
      <c r="T2088" s="4" t="n">
        <v>0</v>
      </c>
      <c r="U2088" s="4" t="n">
        <v>0</v>
      </c>
      <c r="V2088" s="4" t="n">
        <v>1</v>
      </c>
    </row>
    <row r="2089">
      <c r="A2089" t="n">
        <v>263</v>
      </c>
      <c r="B2089" t="inlineStr">
        <is>
          <t>20529822350</t>
        </is>
      </c>
      <c r="C2089" t="inlineStr">
        <is>
          <t>OPA PAPAYO - LA LAGUNA</t>
        </is>
      </c>
      <c r="D2089" s="6" t="n">
        <v>2025</v>
      </c>
      <c r="F2089" t="inlineStr">
        <is>
          <t>PAC</t>
        </is>
      </c>
      <c r="G2089" s="4" t="n">
        <v>0</v>
      </c>
      <c r="H2089" s="4" t="n">
        <v>0</v>
      </c>
      <c r="I2089" s="4" t="n">
        <v>0</v>
      </c>
      <c r="J2089" s="4" t="n">
        <v>0</v>
      </c>
      <c r="K2089" s="4" t="n">
        <v>0</v>
      </c>
      <c r="L2089" s="3" t="n">
        <v>0</v>
      </c>
      <c r="M2089" s="3" t="n">
        <v>0</v>
      </c>
      <c r="N2089" s="3" t="n">
        <v>0</v>
      </c>
      <c r="O2089" s="4" t="n">
        <v>0</v>
      </c>
      <c r="P2089" s="4" t="n">
        <v>0</v>
      </c>
      <c r="Q2089" s="4" t="str"/>
      <c r="R2089" s="4" t="n">
        <v>0</v>
      </c>
      <c r="S2089" s="4" t="n">
        <v>0</v>
      </c>
      <c r="T2089" s="4" t="n">
        <v>0</v>
      </c>
      <c r="U2089" s="4" t="n">
        <v>0</v>
      </c>
      <c r="V2089" s="4" t="n">
        <v>1</v>
      </c>
    </row>
    <row r="2090">
      <c r="A2090" t="n">
        <v>264</v>
      </c>
      <c r="B2090" t="inlineStr">
        <is>
          <t>20602242464</t>
        </is>
      </c>
      <c r="C2090" t="inlineStr">
        <is>
          <t>COOPERATIVA AGROPECUARIA MARCELINO VASQUEZ HUAMAN - COOPAMAVAHU</t>
        </is>
      </c>
      <c r="D2090" s="6" t="n">
        <v>2018</v>
      </c>
      <c r="E2090" t="n">
        <v>1</v>
      </c>
      <c r="F2090" t="inlineStr">
        <is>
          <t>PAC</t>
        </is>
      </c>
      <c r="G2090" s="4" t="str"/>
      <c r="H2090" s="4" t="str"/>
      <c r="I2090" s="4" t="n">
        <v>6</v>
      </c>
      <c r="J2090" s="4" t="str"/>
      <c r="K2090" s="4" t="str"/>
      <c r="L2090" s="3" t="str"/>
      <c r="M2090" s="3" t="str"/>
      <c r="N2090" s="3" t="n">
        <v>0</v>
      </c>
      <c r="O2090" s="4" t="str"/>
      <c r="P2090" s="4" t="str"/>
      <c r="Q2090" s="4" t="str"/>
      <c r="R2090" s="4" t="str"/>
      <c r="S2090" s="4" t="str"/>
      <c r="T2090" s="4" t="str"/>
      <c r="U2090" s="4" t="str"/>
      <c r="V2090" s="4" t="n">
        <v>2</v>
      </c>
    </row>
    <row r="2091">
      <c r="A2091" t="n">
        <v>264</v>
      </c>
      <c r="B2091" t="inlineStr">
        <is>
          <t>20602242464</t>
        </is>
      </c>
      <c r="C2091" t="inlineStr">
        <is>
          <t>COOPERATIVA AGROPECUARIA MARCELINO VASQUEZ HUAMAN - COOPAMAVAHU</t>
        </is>
      </c>
      <c r="D2091" s="6" t="n">
        <v>2019</v>
      </c>
      <c r="E2091" t="n">
        <v>1</v>
      </c>
      <c r="F2091" t="inlineStr">
        <is>
          <t>PAC</t>
        </is>
      </c>
      <c r="G2091" s="4" t="n">
        <v>22</v>
      </c>
      <c r="H2091" s="4" t="n">
        <v>3</v>
      </c>
      <c r="I2091" s="4" t="n">
        <v>25</v>
      </c>
      <c r="J2091" s="4" t="str"/>
      <c r="K2091" s="4" t="str"/>
      <c r="L2091" s="3" t="n">
        <v>0</v>
      </c>
      <c r="M2091" s="3" t="n">
        <v>0</v>
      </c>
      <c r="N2091" s="3" t="n">
        <v>0</v>
      </c>
      <c r="O2091" s="4" t="str"/>
      <c r="P2091" s="4" t="str"/>
      <c r="Q2091" s="4" t="str"/>
      <c r="R2091" s="4" t="str"/>
      <c r="S2091" s="4" t="str"/>
      <c r="T2091" s="4" t="str"/>
      <c r="U2091" s="4" t="str"/>
      <c r="V2091" s="4" t="n">
        <v>2</v>
      </c>
    </row>
    <row r="2092">
      <c r="A2092" t="n">
        <v>264</v>
      </c>
      <c r="B2092" t="inlineStr">
        <is>
          <t>20602242464</t>
        </is>
      </c>
      <c r="C2092" t="inlineStr">
        <is>
          <t>COOPERATIVA AGROPECUARIA MARCELINO VASQUEZ HUAMAN - COOPAMAVAHU</t>
        </is>
      </c>
      <c r="D2092" s="6" t="n">
        <v>2020</v>
      </c>
      <c r="F2092" t="inlineStr">
        <is>
          <t>PAC</t>
        </is>
      </c>
      <c r="G2092" s="4" t="n">
        <v>0</v>
      </c>
      <c r="H2092" s="4" t="n">
        <v>0</v>
      </c>
      <c r="I2092" s="4" t="n">
        <v>0</v>
      </c>
      <c r="J2092" s="4" t="n">
        <v>0</v>
      </c>
      <c r="K2092" s="4" t="n">
        <v>0</v>
      </c>
      <c r="L2092" s="3" t="n">
        <v>0</v>
      </c>
      <c r="M2092" s="3" t="n">
        <v>0</v>
      </c>
      <c r="N2092" s="3" t="n">
        <v>0</v>
      </c>
      <c r="O2092" s="4" t="str"/>
      <c r="P2092" s="4" t="str"/>
      <c r="Q2092" s="4" t="str"/>
      <c r="R2092" s="4" t="str"/>
      <c r="S2092" s="4" t="str"/>
      <c r="T2092" s="4" t="str"/>
      <c r="U2092" s="4" t="str"/>
      <c r="V2092" s="4" t="n">
        <v>2</v>
      </c>
    </row>
    <row r="2093">
      <c r="A2093" t="n">
        <v>264</v>
      </c>
      <c r="B2093" t="inlineStr">
        <is>
          <t>20602242464</t>
        </is>
      </c>
      <c r="C2093" t="inlineStr">
        <is>
          <t>COOPERATIVA AGROPECUARIA MARCELINO VASQUEZ HUAMAN - COOPAMAVAHU</t>
        </is>
      </c>
      <c r="D2093" s="6" t="n">
        <v>2021</v>
      </c>
      <c r="F2093" t="inlineStr">
        <is>
          <t>PAC</t>
        </is>
      </c>
      <c r="G2093" s="4" t="n">
        <v>0</v>
      </c>
      <c r="H2093" s="4" t="n">
        <v>0</v>
      </c>
      <c r="I2093" s="4" t="n">
        <v>0</v>
      </c>
      <c r="J2093" s="4" t="n">
        <v>0</v>
      </c>
      <c r="K2093" s="4" t="n">
        <v>0</v>
      </c>
      <c r="L2093" s="3" t="n">
        <v>0</v>
      </c>
      <c r="M2093" s="3" t="n">
        <v>0</v>
      </c>
      <c r="N2093" s="3" t="n">
        <v>0</v>
      </c>
      <c r="O2093" s="4" t="str"/>
      <c r="P2093" s="4" t="str"/>
      <c r="Q2093" s="4" t="str"/>
      <c r="R2093" s="4" t="str"/>
      <c r="S2093" s="4" t="str"/>
      <c r="T2093" s="4" t="str"/>
      <c r="U2093" s="4" t="str"/>
      <c r="V2093" s="4" t="n">
        <v>2</v>
      </c>
    </row>
    <row r="2094">
      <c r="A2094" t="n">
        <v>264</v>
      </c>
      <c r="B2094" t="inlineStr">
        <is>
          <t>20602242464</t>
        </is>
      </c>
      <c r="C2094" t="inlineStr">
        <is>
          <t>COOPERATIVA AGROPECUARIA MARCELINO VASQUEZ HUAMAN - COOPAMAVAHU</t>
        </is>
      </c>
      <c r="D2094" s="6" t="n">
        <v>2022</v>
      </c>
      <c r="F2094" t="inlineStr">
        <is>
          <t>PAC</t>
        </is>
      </c>
      <c r="G2094" s="4" t="n">
        <v>0</v>
      </c>
      <c r="H2094" s="4" t="n">
        <v>0</v>
      </c>
      <c r="I2094" s="4" t="n">
        <v>0</v>
      </c>
      <c r="J2094" s="4" t="n">
        <v>0</v>
      </c>
      <c r="K2094" s="4" t="n">
        <v>0</v>
      </c>
      <c r="L2094" s="3" t="n">
        <v>0</v>
      </c>
      <c r="M2094" s="3" t="n">
        <v>0</v>
      </c>
      <c r="N2094" s="3" t="n">
        <v>0</v>
      </c>
      <c r="O2094" s="4" t="str"/>
      <c r="P2094" s="4" t="str"/>
      <c r="Q2094" s="4" t="str"/>
      <c r="R2094" s="4" t="str"/>
      <c r="S2094" s="4" t="str"/>
      <c r="T2094" s="4" t="str"/>
      <c r="U2094" s="4" t="str"/>
      <c r="V2094" s="4" t="n">
        <v>2</v>
      </c>
    </row>
    <row r="2095">
      <c r="A2095" t="n">
        <v>264</v>
      </c>
      <c r="B2095" t="inlineStr">
        <is>
          <t>20602242464</t>
        </is>
      </c>
      <c r="C2095" t="inlineStr">
        <is>
          <t>COOPERATIVA AGROPECUARIA MARCELINO VASQUEZ HUAMAN - COOPAMAVAHU</t>
        </is>
      </c>
      <c r="D2095" s="6" t="n">
        <v>2023</v>
      </c>
      <c r="F2095" t="inlineStr">
        <is>
          <t>PAC</t>
        </is>
      </c>
      <c r="G2095" s="4" t="n">
        <v>0</v>
      </c>
      <c r="H2095" s="4" t="n">
        <v>0</v>
      </c>
      <c r="I2095" s="4" t="n">
        <v>0</v>
      </c>
      <c r="J2095" s="4" t="n">
        <v>0</v>
      </c>
      <c r="K2095" s="4" t="n">
        <v>0</v>
      </c>
      <c r="L2095" s="3" t="n">
        <v>0</v>
      </c>
      <c r="M2095" s="3" t="n">
        <v>0</v>
      </c>
      <c r="N2095" s="3" t="n">
        <v>0</v>
      </c>
      <c r="O2095" s="4" t="n">
        <v>0</v>
      </c>
      <c r="P2095" s="4" t="n">
        <v>0</v>
      </c>
      <c r="Q2095" s="4" t="n">
        <v>0</v>
      </c>
      <c r="R2095" s="4" t="n">
        <v>0</v>
      </c>
      <c r="S2095" s="4" t="n">
        <v>0</v>
      </c>
      <c r="T2095" s="4" t="n">
        <v>0</v>
      </c>
      <c r="U2095" s="4" t="n">
        <v>0</v>
      </c>
      <c r="V2095" s="4" t="n">
        <v>2</v>
      </c>
    </row>
    <row r="2096">
      <c r="A2096" t="n">
        <v>264</v>
      </c>
      <c r="B2096" t="inlineStr">
        <is>
          <t>20602242464</t>
        </is>
      </c>
      <c r="C2096" t="inlineStr">
        <is>
          <t>COOPERATIVA AGROPECUARIA MARCELINO VASQUEZ HUAMAN - COOPAMAVAHU</t>
        </is>
      </c>
      <c r="D2096" s="6" t="n">
        <v>2024</v>
      </c>
      <c r="F2096" t="inlineStr">
        <is>
          <t>PAC</t>
        </is>
      </c>
      <c r="G2096" s="4" t="n">
        <v>0</v>
      </c>
      <c r="H2096" s="4" t="n">
        <v>0</v>
      </c>
      <c r="I2096" s="4" t="n">
        <v>0</v>
      </c>
      <c r="J2096" s="4" t="n">
        <v>0</v>
      </c>
      <c r="K2096" s="4" t="n">
        <v>0</v>
      </c>
      <c r="L2096" s="3" t="n">
        <v>0</v>
      </c>
      <c r="M2096" s="3" t="n">
        <v>0</v>
      </c>
      <c r="N2096" s="3" t="n">
        <v>0</v>
      </c>
      <c r="O2096" s="4" t="n">
        <v>0</v>
      </c>
      <c r="P2096" s="4" t="n">
        <v>0</v>
      </c>
      <c r="Q2096" s="4" t="str"/>
      <c r="R2096" s="4" t="n">
        <v>0</v>
      </c>
      <c r="S2096" s="4" t="n">
        <v>0</v>
      </c>
      <c r="T2096" s="4" t="n">
        <v>0</v>
      </c>
      <c r="U2096" s="4" t="n">
        <v>0</v>
      </c>
      <c r="V2096" s="4" t="n">
        <v>2</v>
      </c>
    </row>
    <row r="2097">
      <c r="A2097" t="n">
        <v>264</v>
      </c>
      <c r="B2097" t="inlineStr">
        <is>
          <t>20602242464</t>
        </is>
      </c>
      <c r="C2097" t="inlineStr">
        <is>
          <t>COOPERATIVA AGROPECUARIA MARCELINO VASQUEZ HUAMAN - COOPAMAVAHU</t>
        </is>
      </c>
      <c r="D2097" s="6" t="n">
        <v>2025</v>
      </c>
      <c r="F2097" t="inlineStr">
        <is>
          <t>PAC</t>
        </is>
      </c>
      <c r="G2097" s="4" t="n">
        <v>0</v>
      </c>
      <c r="H2097" s="4" t="n">
        <v>0</v>
      </c>
      <c r="I2097" s="4" t="n">
        <v>0</v>
      </c>
      <c r="J2097" s="4" t="n">
        <v>0</v>
      </c>
      <c r="K2097" s="4" t="n">
        <v>0</v>
      </c>
      <c r="L2097" s="3" t="n">
        <v>0</v>
      </c>
      <c r="M2097" s="3" t="n">
        <v>0</v>
      </c>
      <c r="N2097" s="3" t="n">
        <v>0</v>
      </c>
      <c r="O2097" s="4" t="n">
        <v>0</v>
      </c>
      <c r="P2097" s="4" t="n">
        <v>0</v>
      </c>
      <c r="Q2097" s="4" t="str"/>
      <c r="R2097" s="4" t="n">
        <v>0</v>
      </c>
      <c r="S2097" s="4" t="n">
        <v>0</v>
      </c>
      <c r="T2097" s="4" t="n">
        <v>0</v>
      </c>
      <c r="U2097" s="4" t="n">
        <v>0</v>
      </c>
      <c r="V2097" s="4" t="n">
        <v>2</v>
      </c>
    </row>
    <row r="2098">
      <c r="A2098" t="n">
        <v>265</v>
      </c>
      <c r="B2098" t="inlineStr">
        <is>
          <t>20568190450</t>
        </is>
      </c>
      <c r="C2098" t="inlineStr">
        <is>
          <t>ASOCIACIÓN DE PRODUCTORES DE CACAO KEMITO ENE</t>
        </is>
      </c>
      <c r="D2098" s="6" t="n">
        <v>2018</v>
      </c>
      <c r="F2098" t="inlineStr">
        <is>
          <t>PAC</t>
        </is>
      </c>
      <c r="G2098" s="4" t="str"/>
      <c r="H2098" s="4" t="str"/>
      <c r="I2098" s="4" t="n">
        <v>0</v>
      </c>
      <c r="J2098" s="4" t="str"/>
      <c r="K2098" s="4" t="str"/>
      <c r="L2098" s="3" t="str"/>
      <c r="M2098" s="3" t="str"/>
      <c r="N2098" s="3" t="n">
        <v>0</v>
      </c>
      <c r="O2098" s="4" t="str"/>
      <c r="P2098" s="4" t="str"/>
      <c r="Q2098" s="4" t="str"/>
      <c r="R2098" s="4" t="str"/>
      <c r="S2098" s="4" t="str"/>
      <c r="T2098" s="4" t="str"/>
      <c r="U2098" s="4" t="str"/>
      <c r="V2098" s="4" t="n">
        <v>1</v>
      </c>
    </row>
    <row r="2099">
      <c r="A2099" t="n">
        <v>265</v>
      </c>
      <c r="B2099" t="inlineStr">
        <is>
          <t>20568190450</t>
        </is>
      </c>
      <c r="C2099" t="inlineStr">
        <is>
          <t>ASOCIACIÓN DE PRODUCTORES DE CACAO KEMITO ENE</t>
        </is>
      </c>
      <c r="D2099" s="6" t="n">
        <v>2019</v>
      </c>
      <c r="F2099" t="inlineStr">
        <is>
          <t>PAC</t>
        </is>
      </c>
      <c r="G2099" s="4" t="n">
        <v>0</v>
      </c>
      <c r="H2099" s="4" t="n">
        <v>0</v>
      </c>
      <c r="I2099" s="4" t="n">
        <v>0</v>
      </c>
      <c r="J2099" s="4" t="str"/>
      <c r="K2099" s="4" t="str"/>
      <c r="L2099" s="3" t="n">
        <v>0</v>
      </c>
      <c r="M2099" s="3" t="n">
        <v>0</v>
      </c>
      <c r="N2099" s="3" t="n">
        <v>0</v>
      </c>
      <c r="O2099" s="4" t="str"/>
      <c r="P2099" s="4" t="str"/>
      <c r="Q2099" s="4" t="str"/>
      <c r="R2099" s="4" t="str"/>
      <c r="S2099" s="4" t="str"/>
      <c r="T2099" s="4" t="str"/>
      <c r="U2099" s="4" t="str"/>
      <c r="V2099" s="4" t="n">
        <v>1</v>
      </c>
    </row>
    <row r="2100">
      <c r="A2100" t="n">
        <v>265</v>
      </c>
      <c r="B2100" t="inlineStr">
        <is>
          <t>20568190450</t>
        </is>
      </c>
      <c r="C2100" t="inlineStr">
        <is>
          <t>ASOCIACIÓN DE PRODUCTORES DE CACAO KEMITO ENE</t>
        </is>
      </c>
      <c r="D2100" s="6" t="n">
        <v>2020</v>
      </c>
      <c r="F2100" t="inlineStr">
        <is>
          <t>PAC</t>
        </is>
      </c>
      <c r="G2100" s="4" t="n">
        <v>0</v>
      </c>
      <c r="H2100" s="4" t="n">
        <v>0</v>
      </c>
      <c r="I2100" s="4" t="n">
        <v>0</v>
      </c>
      <c r="J2100" s="4" t="n">
        <v>0</v>
      </c>
      <c r="K2100" s="4" t="n">
        <v>0</v>
      </c>
      <c r="L2100" s="3" t="n">
        <v>0</v>
      </c>
      <c r="M2100" s="3" t="n">
        <v>0</v>
      </c>
      <c r="N2100" s="3" t="n">
        <v>0</v>
      </c>
      <c r="O2100" s="4" t="str"/>
      <c r="P2100" s="4" t="str"/>
      <c r="Q2100" s="4" t="str"/>
      <c r="R2100" s="4" t="str"/>
      <c r="S2100" s="4" t="str"/>
      <c r="T2100" s="4" t="str"/>
      <c r="U2100" s="4" t="str"/>
      <c r="V2100" s="4" t="n">
        <v>1</v>
      </c>
    </row>
    <row r="2101">
      <c r="A2101" t="n">
        <v>265</v>
      </c>
      <c r="B2101" t="inlineStr">
        <is>
          <t>20568190450</t>
        </is>
      </c>
      <c r="C2101" t="inlineStr">
        <is>
          <t>ASOCIACIÓN DE PRODUCTORES DE CACAO KEMITO ENE</t>
        </is>
      </c>
      <c r="D2101" s="6" t="n">
        <v>2021</v>
      </c>
      <c r="E2101" t="n">
        <v>1</v>
      </c>
      <c r="F2101" t="inlineStr">
        <is>
          <t>PAC</t>
        </is>
      </c>
      <c r="G2101" s="4" t="n">
        <v>294</v>
      </c>
      <c r="H2101" s="4" t="n">
        <v>72</v>
      </c>
      <c r="I2101" s="4" t="n">
        <v>366</v>
      </c>
      <c r="J2101" s="4" t="n">
        <v>16</v>
      </c>
      <c r="K2101" s="4" t="n">
        <v>10</v>
      </c>
      <c r="L2101" s="3" t="n">
        <v>220715.01</v>
      </c>
      <c r="M2101" s="3" t="n">
        <v>0</v>
      </c>
      <c r="N2101" s="3" t="n">
        <v>220715.01</v>
      </c>
      <c r="O2101" s="4" t="str"/>
      <c r="P2101" s="4" t="str"/>
      <c r="Q2101" s="4" t="str"/>
      <c r="R2101" s="4" t="str"/>
      <c r="S2101" s="4" t="str"/>
      <c r="T2101" s="4" t="str"/>
      <c r="U2101" s="4" t="str"/>
      <c r="V2101" s="4" t="n">
        <v>1</v>
      </c>
    </row>
    <row r="2102">
      <c r="A2102" t="n">
        <v>265</v>
      </c>
      <c r="B2102" t="inlineStr">
        <is>
          <t>20568190450</t>
        </is>
      </c>
      <c r="C2102" t="inlineStr">
        <is>
          <t>ASOCIACIÓN DE PRODUCTORES DE CACAO KEMITO ENE</t>
        </is>
      </c>
      <c r="D2102" s="6" t="n">
        <v>2022</v>
      </c>
      <c r="E2102" t="n">
        <v>1</v>
      </c>
      <c r="F2102" t="inlineStr">
        <is>
          <t>PAC</t>
        </is>
      </c>
      <c r="G2102" s="4" t="n">
        <v>291</v>
      </c>
      <c r="H2102" s="4" t="n">
        <v>71</v>
      </c>
      <c r="I2102" s="4" t="n">
        <v>362</v>
      </c>
      <c r="J2102" s="4" t="n">
        <v>26</v>
      </c>
      <c r="K2102" s="4" t="n">
        <v>11</v>
      </c>
      <c r="L2102" s="3" t="n">
        <v>21496.5</v>
      </c>
      <c r="M2102" s="3" t="n">
        <v>368791.2</v>
      </c>
      <c r="N2102" s="3" t="n">
        <v>390287.7</v>
      </c>
      <c r="O2102" s="4" t="str"/>
      <c r="P2102" s="4" t="str"/>
      <c r="Q2102" s="4" t="str"/>
      <c r="R2102" s="4" t="str"/>
      <c r="S2102" s="4" t="str"/>
      <c r="T2102" s="4" t="str"/>
      <c r="U2102" s="4" t="str"/>
      <c r="V2102" s="4" t="n">
        <v>1</v>
      </c>
    </row>
    <row r="2103">
      <c r="A2103" t="n">
        <v>265</v>
      </c>
      <c r="B2103" t="inlineStr">
        <is>
          <t>20568190450</t>
        </is>
      </c>
      <c r="C2103" t="inlineStr">
        <is>
          <t>ASOCIACIÓN DE PRODUCTORES DE CACAO KEMITO ENE</t>
        </is>
      </c>
      <c r="D2103" s="6" t="n">
        <v>2023</v>
      </c>
      <c r="E2103" t="n">
        <v>1</v>
      </c>
      <c r="F2103" t="inlineStr">
        <is>
          <t>PAC</t>
        </is>
      </c>
      <c r="G2103" s="4" t="n">
        <v>291</v>
      </c>
      <c r="H2103" s="4" t="n">
        <v>71</v>
      </c>
      <c r="I2103" s="4" t="n">
        <v>362</v>
      </c>
      <c r="J2103" s="4" t="n">
        <v>17</v>
      </c>
      <c r="K2103" s="4" t="n">
        <v>0</v>
      </c>
      <c r="L2103" s="3" t="n">
        <v>249514.6</v>
      </c>
      <c r="M2103" s="3" t="n">
        <v>0</v>
      </c>
      <c r="N2103" s="3" t="n">
        <v>249514.6</v>
      </c>
      <c r="O2103" s="4" t="n">
        <v>0</v>
      </c>
      <c r="P2103" s="4" t="n">
        <v>0</v>
      </c>
      <c r="Q2103" s="4" t="n">
        <v>0</v>
      </c>
      <c r="R2103" s="4" t="n">
        <v>249514.6</v>
      </c>
      <c r="S2103" s="4" t="n">
        <v>0</v>
      </c>
      <c r="T2103" s="4" t="n">
        <v>0</v>
      </c>
      <c r="U2103" s="4" t="n">
        <v>249514.6</v>
      </c>
      <c r="V2103" s="4" t="n">
        <v>1</v>
      </c>
    </row>
    <row r="2104">
      <c r="A2104" t="n">
        <v>265</v>
      </c>
      <c r="B2104" t="inlineStr">
        <is>
          <t>20568190450</t>
        </is>
      </c>
      <c r="C2104" t="inlineStr">
        <is>
          <t>ASOCIACIÓN DE PRODUCTORES DE CACAO KEMITO ENE</t>
        </is>
      </c>
      <c r="D2104" s="6" t="n">
        <v>2024</v>
      </c>
      <c r="F2104" t="inlineStr">
        <is>
          <t>PAC</t>
        </is>
      </c>
      <c r="G2104" s="4" t="n">
        <v>0</v>
      </c>
      <c r="H2104" s="4" t="n">
        <v>0</v>
      </c>
      <c r="I2104" s="4" t="n">
        <v>0</v>
      </c>
      <c r="J2104" s="4" t="n">
        <v>0</v>
      </c>
      <c r="K2104" s="4" t="n">
        <v>0</v>
      </c>
      <c r="L2104" s="3" t="n">
        <v>0</v>
      </c>
      <c r="M2104" s="3" t="n">
        <v>0</v>
      </c>
      <c r="N2104" s="3" t="n">
        <v>0</v>
      </c>
      <c r="O2104" s="4" t="n">
        <v>0</v>
      </c>
      <c r="P2104" s="4" t="n">
        <v>0</v>
      </c>
      <c r="Q2104" s="4" t="str"/>
      <c r="R2104" s="4" t="n">
        <v>0</v>
      </c>
      <c r="S2104" s="4" t="n">
        <v>0</v>
      </c>
      <c r="T2104" s="4" t="n">
        <v>0</v>
      </c>
      <c r="U2104" s="4" t="n">
        <v>0</v>
      </c>
      <c r="V2104" s="4" t="n">
        <v>1</v>
      </c>
    </row>
    <row r="2105">
      <c r="A2105" t="n">
        <v>265</v>
      </c>
      <c r="B2105" t="inlineStr">
        <is>
          <t>20568190450</t>
        </is>
      </c>
      <c r="C2105" t="inlineStr">
        <is>
          <t>ASOCIACIÓN DE PRODUCTORES DE CACAO KEMITO ENE</t>
        </is>
      </c>
      <c r="D2105" s="6" t="n">
        <v>2025</v>
      </c>
      <c r="F2105" t="inlineStr">
        <is>
          <t>PAC</t>
        </is>
      </c>
      <c r="G2105" s="4" t="n">
        <v>0</v>
      </c>
      <c r="H2105" s="4" t="n">
        <v>0</v>
      </c>
      <c r="I2105" s="4" t="n">
        <v>0</v>
      </c>
      <c r="J2105" s="4" t="n">
        <v>0</v>
      </c>
      <c r="K2105" s="4" t="n">
        <v>0</v>
      </c>
      <c r="L2105" s="3" t="n">
        <v>0</v>
      </c>
      <c r="M2105" s="3" t="n">
        <v>0</v>
      </c>
      <c r="N2105" s="3" t="n">
        <v>0</v>
      </c>
      <c r="O2105" s="4" t="n">
        <v>0</v>
      </c>
      <c r="P2105" s="4" t="n">
        <v>0</v>
      </c>
      <c r="Q2105" s="4" t="str"/>
      <c r="R2105" s="4" t="n">
        <v>0</v>
      </c>
      <c r="S2105" s="4" t="n">
        <v>0</v>
      </c>
      <c r="T2105" s="4" t="n">
        <v>0</v>
      </c>
      <c r="U2105" s="4" t="n">
        <v>0</v>
      </c>
      <c r="V2105" s="4" t="n">
        <v>1</v>
      </c>
    </row>
    <row r="2106">
      <c r="A2106" t="n">
        <v>266</v>
      </c>
      <c r="B2106" t="inlineStr">
        <is>
          <t>20604401187</t>
        </is>
      </c>
      <c r="C2106" t="inlineStr">
        <is>
          <t>ORGANIZACION ZONAL SAN MIGUEL DE EL FAIQUE</t>
        </is>
      </c>
      <c r="D2106" s="6" t="n">
        <v>2018</v>
      </c>
      <c r="F2106" t="inlineStr">
        <is>
          <t>PAC</t>
        </is>
      </c>
      <c r="G2106" s="4" t="str"/>
      <c r="H2106" s="4" t="str"/>
      <c r="I2106" s="4" t="n">
        <v>0</v>
      </c>
      <c r="J2106" s="4" t="str"/>
      <c r="K2106" s="4" t="str"/>
      <c r="L2106" s="3" t="str"/>
      <c r="M2106" s="3" t="str"/>
      <c r="N2106" s="3" t="n">
        <v>0</v>
      </c>
      <c r="O2106" s="4" t="str"/>
      <c r="P2106" s="4" t="str"/>
      <c r="Q2106" s="4" t="str"/>
      <c r="R2106" s="4" t="str"/>
      <c r="S2106" s="4" t="str"/>
      <c r="T2106" s="4" t="str"/>
      <c r="U2106" s="4" t="str"/>
      <c r="V2106" s="4" t="n">
        <v>1</v>
      </c>
    </row>
    <row r="2107">
      <c r="A2107" t="n">
        <v>266</v>
      </c>
      <c r="B2107" t="inlineStr">
        <is>
          <t>20604401187</t>
        </is>
      </c>
      <c r="C2107" t="inlineStr">
        <is>
          <t>ORGANIZACION ZONAL SAN MIGUEL DE EL FAIQUE</t>
        </is>
      </c>
      <c r="D2107" s="6" t="n">
        <v>2019</v>
      </c>
      <c r="E2107" t="n">
        <v>1</v>
      </c>
      <c r="F2107" t="inlineStr">
        <is>
          <t>PAC</t>
        </is>
      </c>
      <c r="G2107" s="4" t="n">
        <v>99</v>
      </c>
      <c r="H2107" s="4" t="n">
        <v>16</v>
      </c>
      <c r="I2107" s="4" t="n">
        <v>115</v>
      </c>
      <c r="J2107" s="4" t="str"/>
      <c r="K2107" s="4" t="str"/>
      <c r="L2107" s="3" t="n">
        <v>0</v>
      </c>
      <c r="M2107" s="3" t="n">
        <v>0</v>
      </c>
      <c r="N2107" s="3" t="n">
        <v>0</v>
      </c>
      <c r="O2107" s="4" t="str"/>
      <c r="P2107" s="4" t="str"/>
      <c r="Q2107" s="4" t="str"/>
      <c r="R2107" s="4" t="str"/>
      <c r="S2107" s="4" t="str"/>
      <c r="T2107" s="4" t="str"/>
      <c r="U2107" s="4" t="str"/>
      <c r="V2107" s="4" t="n">
        <v>1</v>
      </c>
    </row>
    <row r="2108">
      <c r="A2108" t="n">
        <v>266</v>
      </c>
      <c r="B2108" t="inlineStr">
        <is>
          <t>20604401187</t>
        </is>
      </c>
      <c r="C2108" t="inlineStr">
        <is>
          <t>ORGANIZACION ZONAL SAN MIGUEL DE EL FAIQUE</t>
        </is>
      </c>
      <c r="D2108" s="6" t="n">
        <v>2020</v>
      </c>
      <c r="E2108" t="n">
        <v>1</v>
      </c>
      <c r="F2108" t="inlineStr">
        <is>
          <t>PAC</t>
        </is>
      </c>
      <c r="G2108" s="4" t="n">
        <v>210</v>
      </c>
      <c r="H2108" s="4" t="n">
        <v>52</v>
      </c>
      <c r="I2108" s="4" t="n">
        <v>262</v>
      </c>
      <c r="J2108" s="4" t="n">
        <v>0</v>
      </c>
      <c r="K2108" s="4" t="n">
        <v>4</v>
      </c>
      <c r="L2108" s="3" t="n">
        <v>1195712</v>
      </c>
      <c r="M2108" s="3" t="n">
        <v>0</v>
      </c>
      <c r="N2108" s="3" t="n">
        <v>1195712</v>
      </c>
      <c r="O2108" s="4" t="str"/>
      <c r="P2108" s="4" t="str"/>
      <c r="Q2108" s="4" t="str"/>
      <c r="R2108" s="4" t="str"/>
      <c r="S2108" s="4" t="str"/>
      <c r="T2108" s="4" t="str"/>
      <c r="U2108" s="4" t="str"/>
      <c r="V2108" s="4" t="n">
        <v>1</v>
      </c>
    </row>
    <row r="2109">
      <c r="A2109" t="n">
        <v>266</v>
      </c>
      <c r="B2109" t="inlineStr">
        <is>
          <t>20604401187</t>
        </is>
      </c>
      <c r="C2109" t="inlineStr">
        <is>
          <t>ORGANIZACION ZONAL SAN MIGUEL DE EL FAIQUE</t>
        </is>
      </c>
      <c r="D2109" s="6" t="n">
        <v>2021</v>
      </c>
      <c r="F2109" t="inlineStr">
        <is>
          <t>PAC</t>
        </is>
      </c>
      <c r="G2109" s="4" t="n">
        <v>0</v>
      </c>
      <c r="H2109" s="4" t="n">
        <v>0</v>
      </c>
      <c r="I2109" s="4" t="n">
        <v>0</v>
      </c>
      <c r="J2109" s="4" t="n">
        <v>0</v>
      </c>
      <c r="K2109" s="4" t="n">
        <v>0</v>
      </c>
      <c r="L2109" s="3" t="n">
        <v>0</v>
      </c>
      <c r="M2109" s="3" t="n">
        <v>0</v>
      </c>
      <c r="N2109" s="3" t="n">
        <v>0</v>
      </c>
      <c r="O2109" s="4" t="str"/>
      <c r="P2109" s="4" t="str"/>
      <c r="Q2109" s="4" t="str"/>
      <c r="R2109" s="4" t="str"/>
      <c r="S2109" s="4" t="str"/>
      <c r="T2109" s="4" t="str"/>
      <c r="U2109" s="4" t="str"/>
      <c r="V2109" s="4" t="n">
        <v>1</v>
      </c>
    </row>
    <row r="2110">
      <c r="A2110" t="n">
        <v>266</v>
      </c>
      <c r="B2110" t="inlineStr">
        <is>
          <t>20604401187</t>
        </is>
      </c>
      <c r="C2110" t="inlineStr">
        <is>
          <t>ORGANIZACION ZONAL SAN MIGUEL DE EL FAIQUE</t>
        </is>
      </c>
      <c r="D2110" s="6" t="n">
        <v>2022</v>
      </c>
      <c r="F2110" t="inlineStr">
        <is>
          <t>PAC</t>
        </is>
      </c>
      <c r="G2110" s="4" t="n">
        <v>0</v>
      </c>
      <c r="H2110" s="4" t="n">
        <v>0</v>
      </c>
      <c r="I2110" s="4" t="n">
        <v>0</v>
      </c>
      <c r="J2110" s="4" t="n">
        <v>0</v>
      </c>
      <c r="K2110" s="4" t="n">
        <v>0</v>
      </c>
      <c r="L2110" s="3" t="n">
        <v>0</v>
      </c>
      <c r="M2110" s="3" t="n">
        <v>0</v>
      </c>
      <c r="N2110" s="3" t="n">
        <v>0</v>
      </c>
      <c r="O2110" s="4" t="str"/>
      <c r="P2110" s="4" t="str"/>
      <c r="Q2110" s="4" t="str"/>
      <c r="R2110" s="4" t="str"/>
      <c r="S2110" s="4" t="str"/>
      <c r="T2110" s="4" t="str"/>
      <c r="U2110" s="4" t="str"/>
      <c r="V2110" s="4" t="n">
        <v>1</v>
      </c>
    </row>
    <row r="2111">
      <c r="A2111" t="n">
        <v>266</v>
      </c>
      <c r="B2111" t="inlineStr">
        <is>
          <t>20604401187</t>
        </is>
      </c>
      <c r="C2111" t="inlineStr">
        <is>
          <t>ORGANIZACION ZONAL SAN MIGUEL DE EL FAIQUE</t>
        </is>
      </c>
      <c r="D2111" s="6" t="n">
        <v>2023</v>
      </c>
      <c r="F2111" t="inlineStr">
        <is>
          <t>PAC</t>
        </is>
      </c>
      <c r="G2111" s="4" t="n">
        <v>0</v>
      </c>
      <c r="H2111" s="4" t="n">
        <v>0</v>
      </c>
      <c r="I2111" s="4" t="n">
        <v>0</v>
      </c>
      <c r="J2111" s="4" t="n">
        <v>0</v>
      </c>
      <c r="K2111" s="4" t="n">
        <v>0</v>
      </c>
      <c r="L2111" s="3" t="n">
        <v>0</v>
      </c>
      <c r="M2111" s="3" t="n">
        <v>0</v>
      </c>
      <c r="N2111" s="3" t="n">
        <v>0</v>
      </c>
      <c r="O2111" s="4" t="n">
        <v>0</v>
      </c>
      <c r="P2111" s="4" t="n">
        <v>0</v>
      </c>
      <c r="Q2111" s="4" t="n">
        <v>0</v>
      </c>
      <c r="R2111" s="4" t="n">
        <v>0</v>
      </c>
      <c r="S2111" s="4" t="n">
        <v>0</v>
      </c>
      <c r="T2111" s="4" t="n">
        <v>0</v>
      </c>
      <c r="U2111" s="4" t="n">
        <v>0</v>
      </c>
      <c r="V2111" s="4" t="n">
        <v>1</v>
      </c>
    </row>
    <row r="2112">
      <c r="A2112" t="n">
        <v>266</v>
      </c>
      <c r="B2112" t="inlineStr">
        <is>
          <t>20604401187</t>
        </is>
      </c>
      <c r="C2112" t="inlineStr">
        <is>
          <t>ORGANIZACION ZONAL SAN MIGUEL DE EL FAIQUE</t>
        </is>
      </c>
      <c r="D2112" s="6" t="n">
        <v>2024</v>
      </c>
      <c r="F2112" t="inlineStr">
        <is>
          <t>PAC</t>
        </is>
      </c>
      <c r="G2112" s="4" t="n">
        <v>0</v>
      </c>
      <c r="H2112" s="4" t="n">
        <v>0</v>
      </c>
      <c r="I2112" s="4" t="n">
        <v>0</v>
      </c>
      <c r="J2112" s="4" t="n">
        <v>0</v>
      </c>
      <c r="K2112" s="4" t="n">
        <v>0</v>
      </c>
      <c r="L2112" s="3" t="n">
        <v>0</v>
      </c>
      <c r="M2112" s="3" t="n">
        <v>0</v>
      </c>
      <c r="N2112" s="3" t="n">
        <v>0</v>
      </c>
      <c r="O2112" s="4" t="n">
        <v>0</v>
      </c>
      <c r="P2112" s="4" t="n">
        <v>0</v>
      </c>
      <c r="Q2112" s="4" t="str"/>
      <c r="R2112" s="4" t="n">
        <v>0</v>
      </c>
      <c r="S2112" s="4" t="n">
        <v>0</v>
      </c>
      <c r="T2112" s="4" t="n">
        <v>0</v>
      </c>
      <c r="U2112" s="4" t="n">
        <v>0</v>
      </c>
      <c r="V2112" s="4" t="n">
        <v>1</v>
      </c>
    </row>
    <row r="2113">
      <c r="A2113" t="n">
        <v>266</v>
      </c>
      <c r="B2113" t="inlineStr">
        <is>
          <t>20604401187</t>
        </is>
      </c>
      <c r="C2113" t="inlineStr">
        <is>
          <t>ORGANIZACION ZONAL SAN MIGUEL DE EL FAIQUE</t>
        </is>
      </c>
      <c r="D2113" s="6" t="n">
        <v>2025</v>
      </c>
      <c r="F2113" t="inlineStr">
        <is>
          <t>PAC</t>
        </is>
      </c>
      <c r="G2113" s="4" t="n">
        <v>0</v>
      </c>
      <c r="H2113" s="4" t="n">
        <v>0</v>
      </c>
      <c r="I2113" s="4" t="n">
        <v>0</v>
      </c>
      <c r="J2113" s="4" t="n">
        <v>0</v>
      </c>
      <c r="K2113" s="4" t="n">
        <v>0</v>
      </c>
      <c r="L2113" s="3" t="n">
        <v>0</v>
      </c>
      <c r="M2113" s="3" t="n">
        <v>0</v>
      </c>
      <c r="N2113" s="3" t="n">
        <v>0</v>
      </c>
      <c r="O2113" s="4" t="n">
        <v>0</v>
      </c>
      <c r="P2113" s="4" t="n">
        <v>0</v>
      </c>
      <c r="Q2113" s="4" t="str"/>
      <c r="R2113" s="4" t="n">
        <v>0</v>
      </c>
      <c r="S2113" s="4" t="n">
        <v>0</v>
      </c>
      <c r="T2113" s="4" t="n">
        <v>0</v>
      </c>
      <c r="U2113" s="4" t="n">
        <v>0</v>
      </c>
      <c r="V2113" s="4" t="n">
        <v>1</v>
      </c>
    </row>
    <row r="2114">
      <c r="A2114" t="n">
        <v>267</v>
      </c>
      <c r="B2114" t="inlineStr">
        <is>
          <t>Sin RUC</t>
        </is>
      </c>
      <c r="C2114" t="inlineStr">
        <is>
          <t>ASOCIACIÓN DE PEQUEÑOS PRODUCTORES AGROPECUARIOS SAN MIGUEL ARCANGEL</t>
        </is>
      </c>
      <c r="D2114" s="6" t="n">
        <v>2018</v>
      </c>
      <c r="F2114" t="inlineStr">
        <is>
          <t>PAC</t>
        </is>
      </c>
      <c r="G2114" s="4" t="str"/>
      <c r="H2114" s="4" t="str"/>
      <c r="I2114" s="4" t="n">
        <v>0</v>
      </c>
      <c r="J2114" s="4" t="str"/>
      <c r="K2114" s="4" t="str"/>
      <c r="L2114" s="3" t="str"/>
      <c r="M2114" s="3" t="str"/>
      <c r="N2114" s="3" t="n">
        <v>0</v>
      </c>
      <c r="O2114" s="4" t="str"/>
      <c r="P2114" s="4" t="str"/>
      <c r="Q2114" s="4" t="str"/>
      <c r="R2114" s="4" t="str"/>
      <c r="S2114" s="4" t="str"/>
      <c r="T2114" s="4" t="str"/>
      <c r="U2114" s="4" t="str"/>
      <c r="V2114" s="4" t="n">
        <v>7</v>
      </c>
    </row>
    <row r="2115">
      <c r="A2115" t="n">
        <v>267</v>
      </c>
      <c r="B2115" t="inlineStr">
        <is>
          <t>Sin RUC</t>
        </is>
      </c>
      <c r="C2115" t="inlineStr">
        <is>
          <t>ASOCIACIÓN DE PEQUEÑOS PRODUCTORES AGROPECUARIOS SAN MIGUEL ARCANGEL</t>
        </is>
      </c>
      <c r="D2115" s="6" t="n">
        <v>2019</v>
      </c>
      <c r="E2115" t="n">
        <v>1</v>
      </c>
      <c r="F2115" t="inlineStr">
        <is>
          <t>PAC</t>
        </is>
      </c>
      <c r="G2115" s="4" t="n">
        <v>17</v>
      </c>
      <c r="H2115" s="4" t="n">
        <v>5</v>
      </c>
      <c r="I2115" s="4" t="n">
        <v>22</v>
      </c>
      <c r="J2115" s="4" t="str"/>
      <c r="K2115" s="4" t="str"/>
      <c r="L2115" s="3" t="n">
        <v>0</v>
      </c>
      <c r="M2115" s="3" t="n">
        <v>0</v>
      </c>
      <c r="N2115" s="3" t="n">
        <v>0</v>
      </c>
      <c r="O2115" s="4" t="str"/>
      <c r="P2115" s="4" t="str"/>
      <c r="Q2115" s="4" t="str"/>
      <c r="R2115" s="4" t="str"/>
      <c r="S2115" s="4" t="str"/>
      <c r="T2115" s="4" t="str"/>
      <c r="U2115" s="4" t="str"/>
      <c r="V2115" s="4" t="n">
        <v>7</v>
      </c>
    </row>
    <row r="2116">
      <c r="A2116" t="n">
        <v>267</v>
      </c>
      <c r="B2116" t="inlineStr">
        <is>
          <t>Sin RUC</t>
        </is>
      </c>
      <c r="C2116" t="inlineStr">
        <is>
          <t>ASOCIACIÓN DE PEQUEÑOS PRODUCTORES AGROPECUARIOS SAN MIGUEL ARCANGEL</t>
        </is>
      </c>
      <c r="D2116" s="6" t="n">
        <v>2020</v>
      </c>
      <c r="F2116" t="inlineStr">
        <is>
          <t>PAC</t>
        </is>
      </c>
      <c r="G2116" s="4" t="n">
        <v>0</v>
      </c>
      <c r="H2116" s="4" t="n">
        <v>0</v>
      </c>
      <c r="I2116" s="4" t="n">
        <v>0</v>
      </c>
      <c r="J2116" s="4" t="n">
        <v>0</v>
      </c>
      <c r="K2116" s="4" t="n">
        <v>0</v>
      </c>
      <c r="L2116" s="3" t="n">
        <v>0</v>
      </c>
      <c r="M2116" s="3" t="n">
        <v>0</v>
      </c>
      <c r="N2116" s="3" t="n">
        <v>0</v>
      </c>
      <c r="O2116" s="4" t="str"/>
      <c r="P2116" s="4" t="str"/>
      <c r="Q2116" s="4" t="str"/>
      <c r="R2116" s="4" t="str"/>
      <c r="S2116" s="4" t="str"/>
      <c r="T2116" s="4" t="str"/>
      <c r="U2116" s="4" t="str"/>
      <c r="V2116" s="4" t="n">
        <v>7</v>
      </c>
    </row>
    <row r="2117">
      <c r="A2117" t="n">
        <v>267</v>
      </c>
      <c r="B2117" t="inlineStr">
        <is>
          <t>Sin RUC</t>
        </is>
      </c>
      <c r="C2117" t="inlineStr">
        <is>
          <t>ASOCIACIÓN DE PEQUEÑOS PRODUCTORES AGROPECUARIOS SAN MIGUEL ARCANGEL</t>
        </is>
      </c>
      <c r="D2117" s="6" t="n">
        <v>2021</v>
      </c>
      <c r="F2117" t="inlineStr">
        <is>
          <t>PAC</t>
        </is>
      </c>
      <c r="G2117" s="4" t="n">
        <v>0</v>
      </c>
      <c r="H2117" s="4" t="n">
        <v>0</v>
      </c>
      <c r="I2117" s="4" t="n">
        <v>0</v>
      </c>
      <c r="J2117" s="4" t="n">
        <v>0</v>
      </c>
      <c r="K2117" s="4" t="n">
        <v>0</v>
      </c>
      <c r="L2117" s="3" t="n">
        <v>0</v>
      </c>
      <c r="M2117" s="3" t="n">
        <v>0</v>
      </c>
      <c r="N2117" s="3" t="n">
        <v>0</v>
      </c>
      <c r="O2117" s="4" t="str"/>
      <c r="P2117" s="4" t="str"/>
      <c r="Q2117" s="4" t="str"/>
      <c r="R2117" s="4" t="str"/>
      <c r="S2117" s="4" t="str"/>
      <c r="T2117" s="4" t="str"/>
      <c r="U2117" s="4" t="str"/>
      <c r="V2117" s="4" t="n">
        <v>7</v>
      </c>
    </row>
    <row r="2118">
      <c r="A2118" t="n">
        <v>267</v>
      </c>
      <c r="B2118" t="inlineStr">
        <is>
          <t>Sin RUC</t>
        </is>
      </c>
      <c r="C2118" t="inlineStr">
        <is>
          <t>ASOCIACIÓN DE PEQUEÑOS PRODUCTORES AGROPECUARIOS SAN MIGUEL ARCANGEL</t>
        </is>
      </c>
      <c r="D2118" s="6" t="n">
        <v>2022</v>
      </c>
      <c r="F2118" t="inlineStr">
        <is>
          <t>PAC</t>
        </is>
      </c>
      <c r="G2118" s="4" t="n">
        <v>0</v>
      </c>
      <c r="H2118" s="4" t="n">
        <v>0</v>
      </c>
      <c r="I2118" s="4" t="n">
        <v>0</v>
      </c>
      <c r="J2118" s="4" t="n">
        <v>0</v>
      </c>
      <c r="K2118" s="4" t="n">
        <v>0</v>
      </c>
      <c r="L2118" s="3" t="n">
        <v>0</v>
      </c>
      <c r="M2118" s="3" t="n">
        <v>0</v>
      </c>
      <c r="N2118" s="3" t="n">
        <v>0</v>
      </c>
      <c r="O2118" s="4" t="str"/>
      <c r="P2118" s="4" t="str"/>
      <c r="Q2118" s="4" t="str"/>
      <c r="R2118" s="4" t="str"/>
      <c r="S2118" s="4" t="str"/>
      <c r="T2118" s="4" t="str"/>
      <c r="U2118" s="4" t="str"/>
      <c r="V2118" s="4" t="n">
        <v>7</v>
      </c>
    </row>
    <row r="2119">
      <c r="A2119" t="n">
        <v>267</v>
      </c>
      <c r="B2119" t="inlineStr">
        <is>
          <t>Sin RUC</t>
        </is>
      </c>
      <c r="C2119" t="inlineStr">
        <is>
          <t>ASOCIACIÓN DE PEQUEÑOS PRODUCTORES AGROPECUARIOS SAN MIGUEL ARCANGEL</t>
        </is>
      </c>
      <c r="D2119" s="6" t="n">
        <v>2023</v>
      </c>
      <c r="F2119" t="inlineStr">
        <is>
          <t>PAC</t>
        </is>
      </c>
      <c r="G2119" s="4" t="n">
        <v>0</v>
      </c>
      <c r="H2119" s="4" t="n">
        <v>0</v>
      </c>
      <c r="I2119" s="4" t="n">
        <v>0</v>
      </c>
      <c r="J2119" s="4" t="n">
        <v>0</v>
      </c>
      <c r="K2119" s="4" t="n">
        <v>0</v>
      </c>
      <c r="L2119" s="3" t="n">
        <v>0</v>
      </c>
      <c r="M2119" s="3" t="n">
        <v>0</v>
      </c>
      <c r="N2119" s="3" t="n">
        <v>0</v>
      </c>
      <c r="O2119" s="4" t="n">
        <v>0</v>
      </c>
      <c r="P2119" s="4" t="n">
        <v>0</v>
      </c>
      <c r="Q2119" s="4" t="n">
        <v>0</v>
      </c>
      <c r="R2119" s="4" t="n">
        <v>0</v>
      </c>
      <c r="S2119" s="4" t="n">
        <v>0</v>
      </c>
      <c r="T2119" s="4" t="n">
        <v>0</v>
      </c>
      <c r="U2119" s="4" t="n">
        <v>0</v>
      </c>
      <c r="V2119" s="4" t="n">
        <v>7</v>
      </c>
    </row>
    <row r="2120">
      <c r="A2120" t="n">
        <v>267</v>
      </c>
      <c r="B2120" t="inlineStr">
        <is>
          <t>Sin RUC</t>
        </is>
      </c>
      <c r="C2120" t="inlineStr">
        <is>
          <t>ASOCIACIÓN DE PEQUEÑOS PRODUCTORES AGROPECUARIOS SAN MIGUEL ARCANGEL</t>
        </is>
      </c>
      <c r="D2120" s="6" t="n">
        <v>2024</v>
      </c>
      <c r="F2120" t="inlineStr">
        <is>
          <t>PAC</t>
        </is>
      </c>
      <c r="G2120" s="4" t="n">
        <v>0</v>
      </c>
      <c r="H2120" s="4" t="n">
        <v>0</v>
      </c>
      <c r="I2120" s="4" t="n">
        <v>0</v>
      </c>
      <c r="J2120" s="4" t="n">
        <v>0</v>
      </c>
      <c r="K2120" s="4" t="n">
        <v>0</v>
      </c>
      <c r="L2120" s="3" t="n">
        <v>0</v>
      </c>
      <c r="M2120" s="3" t="n">
        <v>0</v>
      </c>
      <c r="N2120" s="3" t="n">
        <v>0</v>
      </c>
      <c r="O2120" s="4" t="n">
        <v>0</v>
      </c>
      <c r="P2120" s="4" t="n">
        <v>0</v>
      </c>
      <c r="Q2120" s="4" t="str"/>
      <c r="R2120" s="4" t="n">
        <v>0</v>
      </c>
      <c r="S2120" s="4" t="n">
        <v>0</v>
      </c>
      <c r="T2120" s="4" t="n">
        <v>0</v>
      </c>
      <c r="U2120" s="4" t="n">
        <v>0</v>
      </c>
      <c r="V2120" s="4" t="n">
        <v>7</v>
      </c>
    </row>
    <row r="2121">
      <c r="A2121" t="n">
        <v>267</v>
      </c>
      <c r="B2121" t="inlineStr">
        <is>
          <t>Sin RUC</t>
        </is>
      </c>
      <c r="C2121" t="inlineStr">
        <is>
          <t>ASOCIACIÓN DE PEQUEÑOS PRODUCTORES AGROPECUARIOS SAN MIGUEL ARCANGEL</t>
        </is>
      </c>
      <c r="D2121" s="6" t="n">
        <v>2025</v>
      </c>
      <c r="F2121" t="inlineStr">
        <is>
          <t>PAC</t>
        </is>
      </c>
      <c r="G2121" s="4" t="n">
        <v>0</v>
      </c>
      <c r="H2121" s="4" t="n">
        <v>0</v>
      </c>
      <c r="I2121" s="4" t="n">
        <v>0</v>
      </c>
      <c r="J2121" s="4" t="n">
        <v>0</v>
      </c>
      <c r="K2121" s="4" t="n">
        <v>0</v>
      </c>
      <c r="L2121" s="3" t="n">
        <v>0</v>
      </c>
      <c r="M2121" s="3" t="n">
        <v>0</v>
      </c>
      <c r="N2121" s="3" t="n">
        <v>0</v>
      </c>
      <c r="O2121" s="4" t="n">
        <v>0</v>
      </c>
      <c r="P2121" s="4" t="n">
        <v>0</v>
      </c>
      <c r="Q2121" s="4" t="str"/>
      <c r="R2121" s="4" t="n">
        <v>0</v>
      </c>
      <c r="S2121" s="4" t="n">
        <v>0</v>
      </c>
      <c r="T2121" s="4" t="n">
        <v>0</v>
      </c>
      <c r="U2121" s="4" t="n">
        <v>0</v>
      </c>
      <c r="V2121" s="4" t="n">
        <v>7</v>
      </c>
    </row>
    <row r="2122">
      <c r="A2122" t="n">
        <v>268</v>
      </c>
      <c r="B2122" t="inlineStr">
        <is>
          <t>Sin RUC</t>
        </is>
      </c>
      <c r="C2122" t="inlineStr">
        <is>
          <t>APPAGROP COLLANAYU</t>
        </is>
      </c>
      <c r="D2122" s="6" t="n">
        <v>2018</v>
      </c>
      <c r="F2122" t="inlineStr">
        <is>
          <t>PAC</t>
        </is>
      </c>
      <c r="G2122" s="4" t="str"/>
      <c r="H2122" s="4" t="str"/>
      <c r="I2122" s="4" t="n">
        <v>0</v>
      </c>
      <c r="J2122" s="4" t="str"/>
      <c r="K2122" s="4" t="str"/>
      <c r="L2122" s="3" t="str"/>
      <c r="M2122" s="3" t="str"/>
      <c r="N2122" s="3" t="n">
        <v>0</v>
      </c>
      <c r="O2122" s="4" t="str"/>
      <c r="P2122" s="4" t="str"/>
      <c r="Q2122" s="4" t="str"/>
      <c r="R2122" s="4" t="str"/>
      <c r="S2122" s="4" t="str"/>
      <c r="T2122" s="4" t="str"/>
      <c r="U2122" s="4" t="str"/>
      <c r="V2122" s="4" t="n">
        <v>7</v>
      </c>
    </row>
    <row r="2123">
      <c r="A2123" t="n">
        <v>268</v>
      </c>
      <c r="B2123" t="inlineStr">
        <is>
          <t>Sin RUC</t>
        </is>
      </c>
      <c r="C2123" t="inlineStr">
        <is>
          <t>APPAGROP COLLANAYU</t>
        </is>
      </c>
      <c r="D2123" s="6" t="n">
        <v>2019</v>
      </c>
      <c r="F2123" t="inlineStr">
        <is>
          <t>PAC</t>
        </is>
      </c>
      <c r="G2123" s="4" t="n">
        <v>0</v>
      </c>
      <c r="H2123" s="4" t="n">
        <v>0</v>
      </c>
      <c r="I2123" s="4" t="n">
        <v>0</v>
      </c>
      <c r="J2123" s="4" t="str"/>
      <c r="K2123" s="4" t="str"/>
      <c r="L2123" s="3" t="n">
        <v>0</v>
      </c>
      <c r="M2123" s="3" t="n">
        <v>0</v>
      </c>
      <c r="N2123" s="3" t="n">
        <v>0</v>
      </c>
      <c r="O2123" s="4" t="str"/>
      <c r="P2123" s="4" t="str"/>
      <c r="Q2123" s="4" t="str"/>
      <c r="R2123" s="4" t="str"/>
      <c r="S2123" s="4" t="str"/>
      <c r="T2123" s="4" t="str"/>
      <c r="U2123" s="4" t="str"/>
      <c r="V2123" s="4" t="n">
        <v>7</v>
      </c>
    </row>
    <row r="2124">
      <c r="A2124" t="n">
        <v>268</v>
      </c>
      <c r="B2124" t="inlineStr">
        <is>
          <t>Sin RUC</t>
        </is>
      </c>
      <c r="C2124" t="inlineStr">
        <is>
          <t>APPAGROP COLLANAYU</t>
        </is>
      </c>
      <c r="D2124" s="6" t="n">
        <v>2020</v>
      </c>
      <c r="F2124" t="inlineStr">
        <is>
          <t>PAC</t>
        </is>
      </c>
      <c r="G2124" s="4" t="n">
        <v>0</v>
      </c>
      <c r="H2124" s="4" t="n">
        <v>0</v>
      </c>
      <c r="I2124" s="4" t="n">
        <v>0</v>
      </c>
      <c r="J2124" s="4" t="n">
        <v>0</v>
      </c>
      <c r="K2124" s="4" t="n">
        <v>0</v>
      </c>
      <c r="L2124" s="3" t="n">
        <v>0</v>
      </c>
      <c r="M2124" s="3" t="n">
        <v>0</v>
      </c>
      <c r="N2124" s="3" t="n">
        <v>0</v>
      </c>
      <c r="O2124" s="4" t="str"/>
      <c r="P2124" s="4" t="str"/>
      <c r="Q2124" s="4" t="str"/>
      <c r="R2124" s="4" t="str"/>
      <c r="S2124" s="4" t="str"/>
      <c r="T2124" s="4" t="str"/>
      <c r="U2124" s="4" t="str"/>
      <c r="V2124" s="4" t="n">
        <v>7</v>
      </c>
    </row>
    <row r="2125">
      <c r="A2125" t="n">
        <v>268</v>
      </c>
      <c r="B2125" t="inlineStr">
        <is>
          <t>Sin RUC</t>
        </is>
      </c>
      <c r="C2125" t="inlineStr">
        <is>
          <t>APPAGROP COLLANAYU</t>
        </is>
      </c>
      <c r="D2125" s="6" t="n">
        <v>2021</v>
      </c>
      <c r="E2125" t="n">
        <v>1</v>
      </c>
      <c r="F2125" t="inlineStr">
        <is>
          <t>PAC</t>
        </is>
      </c>
      <c r="G2125" s="4" t="n">
        <v>21</v>
      </c>
      <c r="H2125" s="4" t="n">
        <v>3</v>
      </c>
      <c r="I2125" s="4" t="n">
        <v>24</v>
      </c>
      <c r="J2125" s="4" t="n">
        <v>96</v>
      </c>
      <c r="K2125" s="4" t="n">
        <v>11</v>
      </c>
      <c r="L2125" s="3" t="n">
        <v>58800</v>
      </c>
      <c r="M2125" s="3" t="n">
        <v>0</v>
      </c>
      <c r="N2125" s="3" t="n">
        <v>58800</v>
      </c>
      <c r="O2125" s="4" t="str"/>
      <c r="P2125" s="4" t="str"/>
      <c r="Q2125" s="4" t="str"/>
      <c r="R2125" s="4" t="str"/>
      <c r="S2125" s="4" t="str"/>
      <c r="T2125" s="4" t="str"/>
      <c r="U2125" s="4" t="str"/>
      <c r="V2125" s="4" t="n">
        <v>7</v>
      </c>
    </row>
    <row r="2126">
      <c r="A2126" t="n">
        <v>268</v>
      </c>
      <c r="B2126" t="inlineStr">
        <is>
          <t>Sin RUC</t>
        </is>
      </c>
      <c r="C2126" t="inlineStr">
        <is>
          <t>APPAGROP COLLANAYU</t>
        </is>
      </c>
      <c r="D2126" s="6" t="n">
        <v>2022</v>
      </c>
      <c r="E2126" t="n">
        <v>1</v>
      </c>
      <c r="F2126" t="inlineStr">
        <is>
          <t>PAC</t>
        </is>
      </c>
      <c r="G2126" s="4" t="n">
        <v>21</v>
      </c>
      <c r="H2126" s="4" t="n">
        <v>3</v>
      </c>
      <c r="I2126" s="4" t="n">
        <v>24</v>
      </c>
      <c r="J2126" s="4" t="n">
        <v>27</v>
      </c>
      <c r="K2126" s="4" t="n">
        <v>4</v>
      </c>
      <c r="L2126" s="3" t="n">
        <v>0</v>
      </c>
      <c r="M2126" s="3" t="n">
        <v>0</v>
      </c>
      <c r="N2126" s="3" t="n">
        <v>0</v>
      </c>
      <c r="O2126" s="4" t="str"/>
      <c r="P2126" s="4" t="str"/>
      <c r="Q2126" s="4" t="str"/>
      <c r="R2126" s="4" t="str"/>
      <c r="S2126" s="4" t="str"/>
      <c r="T2126" s="4" t="str"/>
      <c r="U2126" s="4" t="str"/>
      <c r="V2126" s="4" t="n">
        <v>7</v>
      </c>
    </row>
    <row r="2127">
      <c r="A2127" t="n">
        <v>268</v>
      </c>
      <c r="B2127" t="inlineStr">
        <is>
          <t>Sin RUC</t>
        </is>
      </c>
      <c r="C2127" t="inlineStr">
        <is>
          <t>APPAGROP COLLANAYU</t>
        </is>
      </c>
      <c r="D2127" s="6" t="n">
        <v>2023</v>
      </c>
      <c r="F2127" t="inlineStr">
        <is>
          <t>PAC</t>
        </is>
      </c>
      <c r="G2127" s="4" t="n">
        <v>0</v>
      </c>
      <c r="H2127" s="4" t="n">
        <v>0</v>
      </c>
      <c r="I2127" s="4" t="n">
        <v>0</v>
      </c>
      <c r="J2127" s="4" t="n">
        <v>0</v>
      </c>
      <c r="K2127" s="4" t="n">
        <v>0</v>
      </c>
      <c r="L2127" s="3" t="n">
        <v>0</v>
      </c>
      <c r="M2127" s="3" t="n">
        <v>0</v>
      </c>
      <c r="N2127" s="3" t="n">
        <v>0</v>
      </c>
      <c r="O2127" s="4" t="n">
        <v>0</v>
      </c>
      <c r="P2127" s="4" t="n">
        <v>0</v>
      </c>
      <c r="Q2127" s="4" t="n">
        <v>0</v>
      </c>
      <c r="R2127" s="4" t="n">
        <v>0</v>
      </c>
      <c r="S2127" s="4" t="n">
        <v>0</v>
      </c>
      <c r="T2127" s="4" t="n">
        <v>0</v>
      </c>
      <c r="U2127" s="4" t="n">
        <v>0</v>
      </c>
      <c r="V2127" s="4" t="n">
        <v>7</v>
      </c>
    </row>
    <row r="2128">
      <c r="A2128" t="n">
        <v>268</v>
      </c>
      <c r="B2128" t="inlineStr">
        <is>
          <t>Sin RUC</t>
        </is>
      </c>
      <c r="C2128" t="inlineStr">
        <is>
          <t>APPAGROP COLLANAYU</t>
        </is>
      </c>
      <c r="D2128" s="6" t="n">
        <v>2024</v>
      </c>
      <c r="F2128" t="inlineStr">
        <is>
          <t>PAC</t>
        </is>
      </c>
      <c r="G2128" s="4" t="n">
        <v>0</v>
      </c>
      <c r="H2128" s="4" t="n">
        <v>0</v>
      </c>
      <c r="I2128" s="4" t="n">
        <v>0</v>
      </c>
      <c r="J2128" s="4" t="n">
        <v>0</v>
      </c>
      <c r="K2128" s="4" t="n">
        <v>0</v>
      </c>
      <c r="L2128" s="3" t="n">
        <v>0</v>
      </c>
      <c r="M2128" s="3" t="n">
        <v>0</v>
      </c>
      <c r="N2128" s="3" t="n">
        <v>0</v>
      </c>
      <c r="O2128" s="4" t="n">
        <v>0</v>
      </c>
      <c r="P2128" s="4" t="n">
        <v>0</v>
      </c>
      <c r="Q2128" s="4" t="str"/>
      <c r="R2128" s="4" t="n">
        <v>0</v>
      </c>
      <c r="S2128" s="4" t="n">
        <v>0</v>
      </c>
      <c r="T2128" s="4" t="n">
        <v>0</v>
      </c>
      <c r="U2128" s="4" t="n">
        <v>0</v>
      </c>
      <c r="V2128" s="4" t="n">
        <v>7</v>
      </c>
    </row>
    <row r="2129">
      <c r="A2129" t="n">
        <v>268</v>
      </c>
      <c r="B2129" t="inlineStr">
        <is>
          <t>Sin RUC</t>
        </is>
      </c>
      <c r="C2129" t="inlineStr">
        <is>
          <t>APPAGROP COLLANAYU</t>
        </is>
      </c>
      <c r="D2129" s="6" t="n">
        <v>2025</v>
      </c>
      <c r="F2129" t="inlineStr">
        <is>
          <t>PAC</t>
        </is>
      </c>
      <c r="G2129" s="4" t="n">
        <v>0</v>
      </c>
      <c r="H2129" s="4" t="n">
        <v>0</v>
      </c>
      <c r="I2129" s="4" t="n">
        <v>0</v>
      </c>
      <c r="J2129" s="4" t="n">
        <v>0</v>
      </c>
      <c r="K2129" s="4" t="n">
        <v>0</v>
      </c>
      <c r="L2129" s="3" t="n">
        <v>0</v>
      </c>
      <c r="M2129" s="3" t="n">
        <v>0</v>
      </c>
      <c r="N2129" s="3" t="n">
        <v>0</v>
      </c>
      <c r="O2129" s="4" t="n">
        <v>0</v>
      </c>
      <c r="P2129" s="4" t="n">
        <v>0</v>
      </c>
      <c r="Q2129" s="4" t="str"/>
      <c r="R2129" s="4" t="n">
        <v>0</v>
      </c>
      <c r="S2129" s="4" t="n">
        <v>0</v>
      </c>
      <c r="T2129" s="4" t="n">
        <v>0</v>
      </c>
      <c r="U2129" s="4" t="n">
        <v>0</v>
      </c>
      <c r="V2129" s="4" t="n">
        <v>7</v>
      </c>
    </row>
    <row r="2130">
      <c r="A2130" t="n">
        <v>269</v>
      </c>
      <c r="B2130" t="inlineStr">
        <is>
          <t>20525955843</t>
        </is>
      </c>
      <c r="C2130" t="inlineStr">
        <is>
          <t>COOPERATIVA AGRARIA ECOLOGICA Y SOLIDARIA PIURA</t>
        </is>
      </c>
      <c r="D2130" s="6" t="n">
        <v>2018</v>
      </c>
      <c r="F2130" t="inlineStr">
        <is>
          <t>PAC</t>
        </is>
      </c>
      <c r="G2130" s="4" t="str"/>
      <c r="H2130" s="4" t="str"/>
      <c r="I2130" s="4" t="n">
        <v>0</v>
      </c>
      <c r="J2130" s="4" t="str"/>
      <c r="K2130" s="4" t="str"/>
      <c r="L2130" s="3" t="str"/>
      <c r="M2130" s="3" t="str"/>
      <c r="N2130" s="3" t="n">
        <v>0</v>
      </c>
      <c r="O2130" s="4" t="str"/>
      <c r="P2130" s="4" t="str"/>
      <c r="Q2130" s="4" t="str"/>
      <c r="R2130" s="4" t="str"/>
      <c r="S2130" s="4" t="str"/>
      <c r="T2130" s="4" t="str"/>
      <c r="U2130" s="4" t="str"/>
      <c r="V2130" s="4" t="n">
        <v>2</v>
      </c>
    </row>
    <row r="2131">
      <c r="A2131" t="n">
        <v>269</v>
      </c>
      <c r="B2131" t="inlineStr">
        <is>
          <t>20525955843</t>
        </is>
      </c>
      <c r="C2131" t="inlineStr">
        <is>
          <t>COOPERATIVA AGRARIA ECOLOGICA Y SOLIDARIA PIURA</t>
        </is>
      </c>
      <c r="D2131" s="6" t="n">
        <v>2019</v>
      </c>
      <c r="F2131" t="inlineStr">
        <is>
          <t>PAC</t>
        </is>
      </c>
      <c r="G2131" s="4" t="n">
        <v>0</v>
      </c>
      <c r="H2131" s="4" t="n">
        <v>0</v>
      </c>
      <c r="I2131" s="4" t="n">
        <v>0</v>
      </c>
      <c r="J2131" s="4" t="str"/>
      <c r="K2131" s="4" t="str"/>
      <c r="L2131" s="3" t="n">
        <v>0</v>
      </c>
      <c r="M2131" s="3" t="n">
        <v>0</v>
      </c>
      <c r="N2131" s="3" t="n">
        <v>0</v>
      </c>
      <c r="O2131" s="4" t="str"/>
      <c r="P2131" s="4" t="str"/>
      <c r="Q2131" s="4" t="str"/>
      <c r="R2131" s="4" t="str"/>
      <c r="S2131" s="4" t="str"/>
      <c r="T2131" s="4" t="str"/>
      <c r="U2131" s="4" t="str"/>
      <c r="V2131" s="4" t="n">
        <v>2</v>
      </c>
    </row>
    <row r="2132">
      <c r="A2132" t="n">
        <v>269</v>
      </c>
      <c r="B2132" t="inlineStr">
        <is>
          <t>20525955843</t>
        </is>
      </c>
      <c r="C2132" t="inlineStr">
        <is>
          <t>COOPERATIVA AGRARIA ECOLOGICA Y SOLIDARIA PIURA</t>
        </is>
      </c>
      <c r="D2132" s="6" t="n">
        <v>2020</v>
      </c>
      <c r="F2132" t="inlineStr">
        <is>
          <t>PAC</t>
        </is>
      </c>
      <c r="G2132" s="4" t="n">
        <v>0</v>
      </c>
      <c r="H2132" s="4" t="n">
        <v>0</v>
      </c>
      <c r="I2132" s="4" t="n">
        <v>0</v>
      </c>
      <c r="J2132" s="4" t="n">
        <v>0</v>
      </c>
      <c r="K2132" s="4" t="n">
        <v>0</v>
      </c>
      <c r="L2132" s="3" t="n">
        <v>0</v>
      </c>
      <c r="M2132" s="3" t="n">
        <v>0</v>
      </c>
      <c r="N2132" s="3" t="n">
        <v>0</v>
      </c>
      <c r="O2132" s="4" t="str"/>
      <c r="P2132" s="4" t="str"/>
      <c r="Q2132" s="4" t="str"/>
      <c r="R2132" s="4" t="str"/>
      <c r="S2132" s="4" t="str"/>
      <c r="T2132" s="4" t="str"/>
      <c r="U2132" s="4" t="str"/>
      <c r="V2132" s="4" t="n">
        <v>2</v>
      </c>
    </row>
    <row r="2133">
      <c r="A2133" t="n">
        <v>269</v>
      </c>
      <c r="B2133" t="inlineStr">
        <is>
          <t>20525955843</t>
        </is>
      </c>
      <c r="C2133" t="inlineStr">
        <is>
          <t>COOPERATIVA AGRARIA ECOLOGICA Y SOLIDARIA PIURA</t>
        </is>
      </c>
      <c r="D2133" s="6" t="n">
        <v>2021</v>
      </c>
      <c r="E2133" t="n">
        <v>1</v>
      </c>
      <c r="F2133" t="inlineStr">
        <is>
          <t>PAC</t>
        </is>
      </c>
      <c r="G2133" s="4" t="n">
        <v>25</v>
      </c>
      <c r="H2133" s="4" t="n">
        <v>3</v>
      </c>
      <c r="I2133" s="4" t="n">
        <v>28</v>
      </c>
      <c r="J2133" s="4" t="n">
        <v>70</v>
      </c>
      <c r="K2133" s="4" t="n">
        <v>7</v>
      </c>
      <c r="L2133" s="3" t="n">
        <v>40036.84</v>
      </c>
      <c r="M2133" s="3" t="n">
        <v>114050.72</v>
      </c>
      <c r="N2133" s="3" t="n">
        <v>154087.56</v>
      </c>
      <c r="O2133" s="4" t="str"/>
      <c r="P2133" s="4" t="str"/>
      <c r="Q2133" s="4" t="str"/>
      <c r="R2133" s="4" t="str"/>
      <c r="S2133" s="4" t="str"/>
      <c r="T2133" s="4" t="str"/>
      <c r="U2133" s="4" t="str"/>
      <c r="V2133" s="4" t="n">
        <v>2</v>
      </c>
    </row>
    <row r="2134">
      <c r="A2134" t="n">
        <v>269</v>
      </c>
      <c r="B2134" t="inlineStr">
        <is>
          <t>20525955843</t>
        </is>
      </c>
      <c r="C2134" t="inlineStr">
        <is>
          <t>COOPERATIVA AGRARIA ECOLOGICA Y SOLIDARIA PIURA</t>
        </is>
      </c>
      <c r="D2134" s="6" t="n">
        <v>2022</v>
      </c>
      <c r="E2134" t="n">
        <v>1</v>
      </c>
      <c r="F2134" t="inlineStr">
        <is>
          <t>PAC</t>
        </is>
      </c>
      <c r="G2134" s="4" t="n">
        <v>25</v>
      </c>
      <c r="H2134" s="4" t="n">
        <v>3</v>
      </c>
      <c r="I2134" s="4" t="n">
        <v>28</v>
      </c>
      <c r="J2134" s="4" t="n">
        <v>82</v>
      </c>
      <c r="K2134" s="4" t="n">
        <v>9</v>
      </c>
      <c r="L2134" s="3" t="n">
        <v>177854.29</v>
      </c>
      <c r="M2134" s="3" t="n">
        <v>281140.43</v>
      </c>
      <c r="N2134" s="3" t="n">
        <v>458994.72</v>
      </c>
      <c r="O2134" s="4" t="str"/>
      <c r="P2134" s="4" t="str"/>
      <c r="Q2134" s="4" t="str"/>
      <c r="R2134" s="4" t="str"/>
      <c r="S2134" s="4" t="str"/>
      <c r="T2134" s="4" t="str"/>
      <c r="U2134" s="4" t="str"/>
      <c r="V2134" s="4" t="n">
        <v>2</v>
      </c>
    </row>
    <row r="2135">
      <c r="A2135" t="n">
        <v>269</v>
      </c>
      <c r="B2135" t="inlineStr">
        <is>
          <t>20525955843</t>
        </is>
      </c>
      <c r="C2135" t="inlineStr">
        <is>
          <t>COOPERATIVA AGRARIA ECOLOGICA Y SOLIDARIA PIURA</t>
        </is>
      </c>
      <c r="D2135" s="6" t="n">
        <v>2023</v>
      </c>
      <c r="E2135" t="n">
        <v>1</v>
      </c>
      <c r="F2135" t="inlineStr">
        <is>
          <t>PAC</t>
        </is>
      </c>
      <c r="G2135" s="4" t="n">
        <v>25</v>
      </c>
      <c r="H2135" s="4" t="n">
        <v>3</v>
      </c>
      <c r="I2135" s="4" t="n">
        <v>28</v>
      </c>
      <c r="J2135" s="4" t="n">
        <v>77</v>
      </c>
      <c r="K2135" s="4" t="n">
        <v>7</v>
      </c>
      <c r="L2135" s="3" t="n">
        <v>78967.02</v>
      </c>
      <c r="M2135" s="3" t="n">
        <v>426060.18</v>
      </c>
      <c r="N2135" s="3" t="n">
        <v>505027.2</v>
      </c>
      <c r="O2135" s="4" t="n">
        <v>0</v>
      </c>
      <c r="P2135" s="4" t="n">
        <v>0</v>
      </c>
      <c r="Q2135" s="4" t="n">
        <v>0</v>
      </c>
      <c r="R2135" s="4" t="n">
        <v>505027.232108</v>
      </c>
      <c r="S2135" s="4" t="n">
        <v>0</v>
      </c>
      <c r="T2135" s="4" t="n">
        <v>0</v>
      </c>
      <c r="U2135" s="4" t="n">
        <v>505027.232108</v>
      </c>
      <c r="V2135" s="4" t="n">
        <v>2</v>
      </c>
    </row>
    <row r="2136">
      <c r="A2136" t="n">
        <v>269</v>
      </c>
      <c r="B2136" t="inlineStr">
        <is>
          <t>20525955843</t>
        </is>
      </c>
      <c r="C2136" t="inlineStr">
        <is>
          <t>COOPERATIVA AGRARIA ECOLOGICA Y SOLIDARIA PIURA</t>
        </is>
      </c>
      <c r="D2136" s="6" t="n">
        <v>2024</v>
      </c>
      <c r="E2136" t="n">
        <v>1</v>
      </c>
      <c r="F2136" t="inlineStr">
        <is>
          <t>PAC</t>
        </is>
      </c>
      <c r="G2136" s="4" t="n">
        <v>25</v>
      </c>
      <c r="H2136" s="4" t="n">
        <v>3</v>
      </c>
      <c r="I2136" s="4" t="n">
        <v>28</v>
      </c>
      <c r="J2136" s="4" t="n">
        <v>69</v>
      </c>
      <c r="K2136" s="4" t="n">
        <v>4</v>
      </c>
      <c r="L2136" s="3" t="n">
        <v>61642.452428</v>
      </c>
      <c r="M2136" s="3" t="n">
        <v>997890.7536000001</v>
      </c>
      <c r="N2136" s="3" t="n">
        <v>1059533.206028</v>
      </c>
      <c r="O2136" s="4" t="n">
        <v>0</v>
      </c>
      <c r="P2136" s="4" t="n">
        <v>0</v>
      </c>
      <c r="Q2136" s="4" t="str"/>
      <c r="R2136" s="4" t="n">
        <v>1059533.206028</v>
      </c>
      <c r="S2136" s="4" t="n">
        <v>0</v>
      </c>
      <c r="T2136" s="4" t="n">
        <v>0</v>
      </c>
      <c r="U2136" s="4" t="n">
        <v>1059533.206028</v>
      </c>
      <c r="V2136" s="4" t="n">
        <v>2</v>
      </c>
    </row>
    <row r="2137">
      <c r="A2137" t="n">
        <v>269</v>
      </c>
      <c r="B2137" t="inlineStr">
        <is>
          <t>20525955843</t>
        </is>
      </c>
      <c r="C2137" t="inlineStr">
        <is>
          <t>COOPERATIVA AGRARIA ECOLOGICA Y SOLIDARIA PIURA</t>
        </is>
      </c>
      <c r="D2137" s="6" t="n">
        <v>2025</v>
      </c>
      <c r="E2137" t="n">
        <v>1</v>
      </c>
      <c r="F2137" t="inlineStr">
        <is>
          <t>PAC</t>
        </is>
      </c>
      <c r="G2137" s="4" t="n">
        <v>77</v>
      </c>
      <c r="H2137" s="4" t="n">
        <v>6</v>
      </c>
      <c r="I2137" s="4" t="n">
        <v>83</v>
      </c>
      <c r="J2137" s="4" t="n">
        <v>52</v>
      </c>
      <c r="K2137" s="4" t="n">
        <v>2</v>
      </c>
      <c r="L2137" s="3" t="n">
        <v>99108.95982</v>
      </c>
      <c r="M2137" s="3" t="n">
        <v>4266732.864</v>
      </c>
      <c r="N2137" s="3" t="n">
        <v>4365841.82382</v>
      </c>
      <c r="O2137" s="4" t="n">
        <v>0</v>
      </c>
      <c r="P2137" s="4" t="n">
        <v>0</v>
      </c>
      <c r="Q2137" s="4" t="str"/>
      <c r="R2137" s="4" t="n">
        <v>4365841.82382</v>
      </c>
      <c r="S2137" s="4" t="n">
        <v>0</v>
      </c>
      <c r="T2137" s="4" t="n">
        <v>0</v>
      </c>
      <c r="U2137" s="4" t="n">
        <v>4365841.82382</v>
      </c>
      <c r="V2137" s="4" t="n">
        <v>2</v>
      </c>
    </row>
    <row r="2138">
      <c r="A2138" t="n">
        <v>270</v>
      </c>
      <c r="B2138" t="inlineStr">
        <is>
          <t>20146696041</t>
        </is>
      </c>
      <c r="C2138" t="inlineStr">
        <is>
          <t>COOPERATIVA CAFETALERA JOSE GABRIEL CONDORCANQUI</t>
        </is>
      </c>
      <c r="D2138" s="6" t="n">
        <v>2018</v>
      </c>
      <c r="F2138" t="inlineStr">
        <is>
          <t>PAC</t>
        </is>
      </c>
      <c r="G2138" s="4" t="str"/>
      <c r="H2138" s="4" t="str"/>
      <c r="I2138" s="4" t="n">
        <v>0</v>
      </c>
      <c r="J2138" s="4" t="str"/>
      <c r="K2138" s="4" t="str"/>
      <c r="L2138" s="3" t="str"/>
      <c r="M2138" s="3" t="str"/>
      <c r="N2138" s="3" t="n">
        <v>0</v>
      </c>
      <c r="O2138" s="4" t="str"/>
      <c r="P2138" s="4" t="str"/>
      <c r="Q2138" s="4" t="str"/>
      <c r="R2138" s="4" t="str"/>
      <c r="S2138" s="4" t="str"/>
      <c r="T2138" s="4" t="str"/>
      <c r="U2138" s="4" t="str"/>
      <c r="V2138" s="4" t="n">
        <v>1</v>
      </c>
    </row>
    <row r="2139">
      <c r="A2139" t="n">
        <v>270</v>
      </c>
      <c r="B2139" t="inlineStr">
        <is>
          <t>20146696041</t>
        </is>
      </c>
      <c r="C2139" t="inlineStr">
        <is>
          <t>COOPERATIVA CAFETALERA JOSE GABRIEL CONDORCANQUI</t>
        </is>
      </c>
      <c r="D2139" s="6" t="n">
        <v>2019</v>
      </c>
      <c r="F2139" t="inlineStr">
        <is>
          <t>PAC</t>
        </is>
      </c>
      <c r="G2139" s="4" t="n">
        <v>0</v>
      </c>
      <c r="H2139" s="4" t="n">
        <v>0</v>
      </c>
      <c r="I2139" s="4" t="n">
        <v>0</v>
      </c>
      <c r="J2139" s="4" t="str"/>
      <c r="K2139" s="4" t="str"/>
      <c r="L2139" s="3" t="n">
        <v>0</v>
      </c>
      <c r="M2139" s="3" t="n">
        <v>0</v>
      </c>
      <c r="N2139" s="3" t="n">
        <v>0</v>
      </c>
      <c r="O2139" s="4" t="str"/>
      <c r="P2139" s="4" t="str"/>
      <c r="Q2139" s="4" t="str"/>
      <c r="R2139" s="4" t="str"/>
      <c r="S2139" s="4" t="str"/>
      <c r="T2139" s="4" t="str"/>
      <c r="U2139" s="4" t="str"/>
      <c r="V2139" s="4" t="n">
        <v>1</v>
      </c>
    </row>
    <row r="2140">
      <c r="A2140" t="n">
        <v>270</v>
      </c>
      <c r="B2140" t="inlineStr">
        <is>
          <t>20146696041</t>
        </is>
      </c>
      <c r="C2140" t="inlineStr">
        <is>
          <t>COOPERATIVA CAFETALERA JOSE GABRIEL CONDORCANQUI</t>
        </is>
      </c>
      <c r="D2140" s="6" t="n">
        <v>2020</v>
      </c>
      <c r="F2140" t="inlineStr">
        <is>
          <t>PAC</t>
        </is>
      </c>
      <c r="G2140" s="4" t="n">
        <v>0</v>
      </c>
      <c r="H2140" s="4" t="n">
        <v>0</v>
      </c>
      <c r="I2140" s="4" t="n">
        <v>0</v>
      </c>
      <c r="J2140" s="4" t="n">
        <v>0</v>
      </c>
      <c r="K2140" s="4" t="n">
        <v>0</v>
      </c>
      <c r="L2140" s="3" t="n">
        <v>0</v>
      </c>
      <c r="M2140" s="3" t="n">
        <v>0</v>
      </c>
      <c r="N2140" s="3" t="n">
        <v>0</v>
      </c>
      <c r="O2140" s="4" t="str"/>
      <c r="P2140" s="4" t="str"/>
      <c r="Q2140" s="4" t="str"/>
      <c r="R2140" s="4" t="str"/>
      <c r="S2140" s="4" t="str"/>
      <c r="T2140" s="4" t="str"/>
      <c r="U2140" s="4" t="str"/>
      <c r="V2140" s="4" t="n">
        <v>1</v>
      </c>
    </row>
    <row r="2141">
      <c r="A2141" t="n">
        <v>270</v>
      </c>
      <c r="B2141" t="inlineStr">
        <is>
          <t>20146696041</t>
        </is>
      </c>
      <c r="C2141" t="inlineStr">
        <is>
          <t>COOPERATIVA CAFETALERA JOSE GABRIEL CONDORCANQUI</t>
        </is>
      </c>
      <c r="D2141" s="6" t="n">
        <v>2021</v>
      </c>
      <c r="E2141" t="n">
        <v>1</v>
      </c>
      <c r="F2141" t="inlineStr">
        <is>
          <t>PAC</t>
        </is>
      </c>
      <c r="G2141" s="4" t="n">
        <v>97</v>
      </c>
      <c r="H2141" s="4" t="n">
        <v>49</v>
      </c>
      <c r="I2141" s="4" t="n">
        <v>146</v>
      </c>
      <c r="J2141" s="4" t="n">
        <v>21</v>
      </c>
      <c r="K2141" s="4" t="n">
        <v>8</v>
      </c>
      <c r="L2141" s="3" t="n">
        <v>106838.51</v>
      </c>
      <c r="M2141" s="3" t="n">
        <v>0</v>
      </c>
      <c r="N2141" s="3" t="n">
        <v>106838.51</v>
      </c>
      <c r="O2141" s="4" t="str"/>
      <c r="P2141" s="4" t="str"/>
      <c r="Q2141" s="4" t="str"/>
      <c r="R2141" s="4" t="str"/>
      <c r="S2141" s="4" t="str"/>
      <c r="T2141" s="4" t="str"/>
      <c r="U2141" s="4" t="str"/>
      <c r="V2141" s="4" t="n">
        <v>1</v>
      </c>
    </row>
    <row r="2142">
      <c r="A2142" t="n">
        <v>270</v>
      </c>
      <c r="B2142" t="inlineStr">
        <is>
          <t>20146696041</t>
        </is>
      </c>
      <c r="C2142" t="inlineStr">
        <is>
          <t>COOPERATIVA CAFETALERA JOSE GABRIEL CONDORCANQUI</t>
        </is>
      </c>
      <c r="D2142" s="6" t="n">
        <v>2022</v>
      </c>
      <c r="F2142" t="inlineStr">
        <is>
          <t>PAC</t>
        </is>
      </c>
      <c r="G2142" s="4" t="n">
        <v>97</v>
      </c>
      <c r="H2142" s="4" t="n">
        <v>49</v>
      </c>
      <c r="I2142" s="4" t="n">
        <v>146</v>
      </c>
      <c r="J2142" s="4" t="n">
        <v>0</v>
      </c>
      <c r="K2142" s="4" t="n">
        <v>0</v>
      </c>
      <c r="L2142" s="3" t="n">
        <v>0</v>
      </c>
      <c r="M2142" s="3" t="n">
        <v>0</v>
      </c>
      <c r="N2142" s="3" t="n">
        <v>0</v>
      </c>
      <c r="O2142" s="4" t="str"/>
      <c r="P2142" s="4" t="str"/>
      <c r="Q2142" s="4" t="str"/>
      <c r="R2142" s="4" t="str"/>
      <c r="S2142" s="4" t="str"/>
      <c r="T2142" s="4" t="str"/>
      <c r="U2142" s="4" t="str"/>
      <c r="V2142" s="4" t="n">
        <v>1</v>
      </c>
    </row>
    <row r="2143">
      <c r="A2143" t="n">
        <v>270</v>
      </c>
      <c r="B2143" t="inlineStr">
        <is>
          <t>20146696041</t>
        </is>
      </c>
      <c r="C2143" t="inlineStr">
        <is>
          <t>COOPERATIVA CAFETALERA JOSE GABRIEL CONDORCANQUI</t>
        </is>
      </c>
      <c r="D2143" s="6" t="n">
        <v>2023</v>
      </c>
      <c r="E2143" t="n">
        <v>1</v>
      </c>
      <c r="F2143" t="inlineStr">
        <is>
          <t>PAC</t>
        </is>
      </c>
      <c r="G2143" s="4" t="n">
        <v>97</v>
      </c>
      <c r="H2143" s="4" t="n">
        <v>49</v>
      </c>
      <c r="I2143" s="4" t="n">
        <v>146</v>
      </c>
      <c r="J2143" s="4" t="n">
        <v>61</v>
      </c>
      <c r="K2143" s="4" t="n">
        <v>0</v>
      </c>
      <c r="L2143" s="3" t="n">
        <v>0</v>
      </c>
      <c r="M2143" s="3" t="n">
        <v>0</v>
      </c>
      <c r="N2143" s="3" t="n">
        <v>0</v>
      </c>
      <c r="O2143" s="4" t="n">
        <v>0</v>
      </c>
      <c r="P2143" s="4" t="n">
        <v>0</v>
      </c>
      <c r="Q2143" s="4" t="n">
        <v>0</v>
      </c>
      <c r="R2143" s="4" t="n">
        <v>0</v>
      </c>
      <c r="S2143" s="4" t="n">
        <v>0</v>
      </c>
      <c r="T2143" s="4" t="n">
        <v>0</v>
      </c>
      <c r="U2143" s="4" t="n">
        <v>0</v>
      </c>
      <c r="V2143" s="4" t="n">
        <v>1</v>
      </c>
    </row>
    <row r="2144">
      <c r="A2144" t="n">
        <v>270</v>
      </c>
      <c r="B2144" t="inlineStr">
        <is>
          <t>20146696041</t>
        </is>
      </c>
      <c r="C2144" t="inlineStr">
        <is>
          <t>COOPERATIVA CAFETALERA JOSE GABRIEL CONDORCANQUI</t>
        </is>
      </c>
      <c r="D2144" s="6" t="n">
        <v>2024</v>
      </c>
      <c r="F2144" t="inlineStr">
        <is>
          <t>PAC</t>
        </is>
      </c>
      <c r="G2144" s="4" t="n">
        <v>0</v>
      </c>
      <c r="H2144" s="4" t="n">
        <v>0</v>
      </c>
      <c r="I2144" s="4" t="n">
        <v>0</v>
      </c>
      <c r="J2144" s="4" t="n">
        <v>0</v>
      </c>
      <c r="K2144" s="4" t="n">
        <v>0</v>
      </c>
      <c r="L2144" s="3" t="n">
        <v>0</v>
      </c>
      <c r="M2144" s="3" t="n">
        <v>0</v>
      </c>
      <c r="N2144" s="3" t="n">
        <v>0</v>
      </c>
      <c r="O2144" s="4" t="n">
        <v>0</v>
      </c>
      <c r="P2144" s="4" t="n">
        <v>0</v>
      </c>
      <c r="Q2144" s="4" t="str"/>
      <c r="R2144" s="4" t="n">
        <v>0</v>
      </c>
      <c r="S2144" s="4" t="n">
        <v>0</v>
      </c>
      <c r="T2144" s="4" t="n">
        <v>0</v>
      </c>
      <c r="U2144" s="4" t="n">
        <v>0</v>
      </c>
      <c r="V2144" s="4" t="n">
        <v>1</v>
      </c>
    </row>
    <row r="2145">
      <c r="A2145" t="n">
        <v>270</v>
      </c>
      <c r="B2145" t="inlineStr">
        <is>
          <t>20146696041</t>
        </is>
      </c>
      <c r="C2145" t="inlineStr">
        <is>
          <t>COOPERATIVA CAFETALERA JOSE GABRIEL CONDORCANQUI</t>
        </is>
      </c>
      <c r="D2145" s="6" t="n">
        <v>2025</v>
      </c>
      <c r="F2145" t="inlineStr">
        <is>
          <t>PAC</t>
        </is>
      </c>
      <c r="G2145" s="4" t="n">
        <v>0</v>
      </c>
      <c r="H2145" s="4" t="n">
        <v>0</v>
      </c>
      <c r="I2145" s="4" t="n">
        <v>0</v>
      </c>
      <c r="J2145" s="4" t="n">
        <v>0</v>
      </c>
      <c r="K2145" s="4" t="n">
        <v>0</v>
      </c>
      <c r="L2145" s="3" t="n">
        <v>0</v>
      </c>
      <c r="M2145" s="3" t="n">
        <v>0</v>
      </c>
      <c r="N2145" s="3" t="n">
        <v>0</v>
      </c>
      <c r="O2145" s="4" t="n">
        <v>0</v>
      </c>
      <c r="P2145" s="4" t="n">
        <v>0</v>
      </c>
      <c r="Q2145" s="4" t="str"/>
      <c r="R2145" s="4" t="n">
        <v>0</v>
      </c>
      <c r="S2145" s="4" t="n">
        <v>0</v>
      </c>
      <c r="T2145" s="4" t="n">
        <v>0</v>
      </c>
      <c r="U2145" s="4" t="n">
        <v>0</v>
      </c>
      <c r="V2145" s="4" t="n">
        <v>1</v>
      </c>
    </row>
    <row r="2146">
      <c r="A2146" t="n">
        <v>271</v>
      </c>
      <c r="B2146" t="inlineStr">
        <is>
          <t>20448748902</t>
        </is>
      </c>
      <c r="C2146" t="inlineStr">
        <is>
          <t>INDUSTRIAS AGROALIMENTOS EL ESTABLO S.C.R.L.</t>
        </is>
      </c>
      <c r="D2146" s="6" t="n">
        <v>2018</v>
      </c>
      <c r="E2146" t="n">
        <v>1</v>
      </c>
      <c r="F2146" t="inlineStr">
        <is>
          <t>PAC</t>
        </is>
      </c>
      <c r="G2146" s="4" t="str"/>
      <c r="H2146" s="4" t="str"/>
      <c r="I2146" s="4" t="n">
        <v>86</v>
      </c>
      <c r="J2146" s="4" t="str"/>
      <c r="K2146" s="4" t="str"/>
      <c r="L2146" s="3" t="str"/>
      <c r="M2146" s="3" t="str"/>
      <c r="N2146" s="3" t="n">
        <v>0</v>
      </c>
      <c r="O2146" s="4" t="str"/>
      <c r="P2146" s="4" t="str"/>
      <c r="Q2146" s="4" t="str"/>
      <c r="R2146" s="4" t="str"/>
      <c r="S2146" s="4" t="str"/>
      <c r="T2146" s="4" t="str"/>
      <c r="U2146" s="4" t="str"/>
      <c r="V2146" s="4" t="n">
        <v>1</v>
      </c>
    </row>
    <row r="2147">
      <c r="A2147" t="n">
        <v>271</v>
      </c>
      <c r="B2147" t="inlineStr">
        <is>
          <t>20448748902</t>
        </is>
      </c>
      <c r="C2147" t="inlineStr">
        <is>
          <t>INDUSTRIAS AGROALIMENTOS EL ESTABLO S.C.R.L.</t>
        </is>
      </c>
      <c r="D2147" s="6" t="n">
        <v>2019</v>
      </c>
      <c r="F2147" t="inlineStr">
        <is>
          <t>PAC</t>
        </is>
      </c>
      <c r="G2147" s="4" t="n">
        <v>0</v>
      </c>
      <c r="H2147" s="4" t="n">
        <v>0</v>
      </c>
      <c r="I2147" s="4" t="n">
        <v>0</v>
      </c>
      <c r="J2147" s="4" t="str"/>
      <c r="K2147" s="4" t="str"/>
      <c r="L2147" s="3" t="n">
        <v>0</v>
      </c>
      <c r="M2147" s="3" t="n">
        <v>0</v>
      </c>
      <c r="N2147" s="3" t="n">
        <v>0</v>
      </c>
      <c r="O2147" s="4" t="str"/>
      <c r="P2147" s="4" t="str"/>
      <c r="Q2147" s="4" t="str"/>
      <c r="R2147" s="4" t="str"/>
      <c r="S2147" s="4" t="str"/>
      <c r="T2147" s="4" t="str"/>
      <c r="U2147" s="4" t="str"/>
      <c r="V2147" s="4" t="n">
        <v>1</v>
      </c>
    </row>
    <row r="2148">
      <c r="A2148" t="n">
        <v>271</v>
      </c>
      <c r="B2148" t="inlineStr">
        <is>
          <t>20448748902</t>
        </is>
      </c>
      <c r="C2148" t="inlineStr">
        <is>
          <t>INDUSTRIAS AGROALIMENTOS EL ESTABLO S.C.R.L.</t>
        </is>
      </c>
      <c r="D2148" s="6" t="n">
        <v>2020</v>
      </c>
      <c r="F2148" t="inlineStr">
        <is>
          <t>PAC</t>
        </is>
      </c>
      <c r="G2148" s="4" t="n">
        <v>0</v>
      </c>
      <c r="H2148" s="4" t="n">
        <v>0</v>
      </c>
      <c r="I2148" s="4" t="n">
        <v>0</v>
      </c>
      <c r="J2148" s="4" t="n">
        <v>0</v>
      </c>
      <c r="K2148" s="4" t="n">
        <v>0</v>
      </c>
      <c r="L2148" s="3" t="n">
        <v>0</v>
      </c>
      <c r="M2148" s="3" t="n">
        <v>0</v>
      </c>
      <c r="N2148" s="3" t="n">
        <v>0</v>
      </c>
      <c r="O2148" s="4" t="str"/>
      <c r="P2148" s="4" t="str"/>
      <c r="Q2148" s="4" t="str"/>
      <c r="R2148" s="4" t="str"/>
      <c r="S2148" s="4" t="str"/>
      <c r="T2148" s="4" t="str"/>
      <c r="U2148" s="4" t="str"/>
      <c r="V2148" s="4" t="n">
        <v>1</v>
      </c>
    </row>
    <row r="2149">
      <c r="A2149" t="n">
        <v>271</v>
      </c>
      <c r="B2149" t="inlineStr">
        <is>
          <t>20448748902</t>
        </is>
      </c>
      <c r="C2149" t="inlineStr">
        <is>
          <t>INDUSTRIAS AGROALIMENTOS EL ESTABLO S.C.R.L.</t>
        </is>
      </c>
      <c r="D2149" s="6" t="n">
        <v>2021</v>
      </c>
      <c r="F2149" t="inlineStr">
        <is>
          <t>PAC</t>
        </is>
      </c>
      <c r="G2149" s="4" t="n">
        <v>0</v>
      </c>
      <c r="H2149" s="4" t="n">
        <v>0</v>
      </c>
      <c r="I2149" s="4" t="n">
        <v>0</v>
      </c>
      <c r="J2149" s="4" t="n">
        <v>0</v>
      </c>
      <c r="K2149" s="4" t="n">
        <v>0</v>
      </c>
      <c r="L2149" s="3" t="n">
        <v>0</v>
      </c>
      <c r="M2149" s="3" t="n">
        <v>0</v>
      </c>
      <c r="N2149" s="3" t="n">
        <v>0</v>
      </c>
      <c r="O2149" s="4" t="str"/>
      <c r="P2149" s="4" t="str"/>
      <c r="Q2149" s="4" t="str"/>
      <c r="R2149" s="4" t="str"/>
      <c r="S2149" s="4" t="str"/>
      <c r="T2149" s="4" t="str"/>
      <c r="U2149" s="4" t="str"/>
      <c r="V2149" s="4" t="n">
        <v>1</v>
      </c>
    </row>
    <row r="2150">
      <c r="A2150" t="n">
        <v>271</v>
      </c>
      <c r="B2150" t="inlineStr">
        <is>
          <t>20448748902</t>
        </is>
      </c>
      <c r="C2150" t="inlineStr">
        <is>
          <t>INDUSTRIAS AGROALIMENTOS EL ESTABLO S.C.R.L.</t>
        </is>
      </c>
      <c r="D2150" s="6" t="n">
        <v>2022</v>
      </c>
      <c r="F2150" t="inlineStr">
        <is>
          <t>PAC</t>
        </is>
      </c>
      <c r="G2150" s="4" t="n">
        <v>0</v>
      </c>
      <c r="H2150" s="4" t="n">
        <v>0</v>
      </c>
      <c r="I2150" s="4" t="n">
        <v>0</v>
      </c>
      <c r="J2150" s="4" t="n">
        <v>0</v>
      </c>
      <c r="K2150" s="4" t="n">
        <v>0</v>
      </c>
      <c r="L2150" s="3" t="n">
        <v>0</v>
      </c>
      <c r="M2150" s="3" t="n">
        <v>0</v>
      </c>
      <c r="N2150" s="3" t="n">
        <v>0</v>
      </c>
      <c r="O2150" s="4" t="str"/>
      <c r="P2150" s="4" t="str"/>
      <c r="Q2150" s="4" t="str"/>
      <c r="R2150" s="4" t="str"/>
      <c r="S2150" s="4" t="str"/>
      <c r="T2150" s="4" t="str"/>
      <c r="U2150" s="4" t="str"/>
      <c r="V2150" s="4" t="n">
        <v>1</v>
      </c>
    </row>
    <row r="2151">
      <c r="A2151" t="n">
        <v>271</v>
      </c>
      <c r="B2151" t="inlineStr">
        <is>
          <t>20448748902</t>
        </is>
      </c>
      <c r="C2151" t="inlineStr">
        <is>
          <t>INDUSTRIAS AGROALIMENTOS EL ESTABLO S.C.R.L.</t>
        </is>
      </c>
      <c r="D2151" s="6" t="n">
        <v>2023</v>
      </c>
      <c r="F2151" t="inlineStr">
        <is>
          <t>PAC</t>
        </is>
      </c>
      <c r="G2151" s="4" t="n">
        <v>0</v>
      </c>
      <c r="H2151" s="4" t="n">
        <v>0</v>
      </c>
      <c r="I2151" s="4" t="n">
        <v>0</v>
      </c>
      <c r="J2151" s="4" t="n">
        <v>0</v>
      </c>
      <c r="K2151" s="4" t="n">
        <v>0</v>
      </c>
      <c r="L2151" s="3" t="n">
        <v>0</v>
      </c>
      <c r="M2151" s="3" t="n">
        <v>0</v>
      </c>
      <c r="N2151" s="3" t="n">
        <v>0</v>
      </c>
      <c r="O2151" s="4" t="n">
        <v>0</v>
      </c>
      <c r="P2151" s="4" t="n">
        <v>0</v>
      </c>
      <c r="Q2151" s="4" t="n">
        <v>0</v>
      </c>
      <c r="R2151" s="4" t="n">
        <v>0</v>
      </c>
      <c r="S2151" s="4" t="n">
        <v>0</v>
      </c>
      <c r="T2151" s="4" t="n">
        <v>0</v>
      </c>
      <c r="U2151" s="4" t="n">
        <v>0</v>
      </c>
      <c r="V2151" s="4" t="n">
        <v>1</v>
      </c>
    </row>
    <row r="2152">
      <c r="A2152" t="n">
        <v>271</v>
      </c>
      <c r="B2152" t="inlineStr">
        <is>
          <t>20448748902</t>
        </is>
      </c>
      <c r="C2152" t="inlineStr">
        <is>
          <t>INDUSTRIAS AGROALIMENTOS EL ESTABLO S.C.R.L.</t>
        </is>
      </c>
      <c r="D2152" s="6" t="n">
        <v>2024</v>
      </c>
      <c r="F2152" t="inlineStr">
        <is>
          <t>PAC</t>
        </is>
      </c>
      <c r="G2152" s="4" t="n">
        <v>0</v>
      </c>
      <c r="H2152" s="4" t="n">
        <v>0</v>
      </c>
      <c r="I2152" s="4" t="n">
        <v>0</v>
      </c>
      <c r="J2152" s="4" t="n">
        <v>0</v>
      </c>
      <c r="K2152" s="4" t="n">
        <v>0</v>
      </c>
      <c r="L2152" s="3" t="n">
        <v>0</v>
      </c>
      <c r="M2152" s="3" t="n">
        <v>0</v>
      </c>
      <c r="N2152" s="3" t="n">
        <v>0</v>
      </c>
      <c r="O2152" s="4" t="n">
        <v>0</v>
      </c>
      <c r="P2152" s="4" t="n">
        <v>0</v>
      </c>
      <c r="Q2152" s="4" t="str"/>
      <c r="R2152" s="4" t="n">
        <v>0</v>
      </c>
      <c r="S2152" s="4" t="n">
        <v>0</v>
      </c>
      <c r="T2152" s="4" t="n">
        <v>0</v>
      </c>
      <c r="U2152" s="4" t="n">
        <v>0</v>
      </c>
      <c r="V2152" s="4" t="n">
        <v>1</v>
      </c>
    </row>
    <row r="2153">
      <c r="A2153" t="n">
        <v>271</v>
      </c>
      <c r="B2153" t="inlineStr">
        <is>
          <t>20448748902</t>
        </is>
      </c>
      <c r="C2153" t="inlineStr">
        <is>
          <t>INDUSTRIAS AGROALIMENTOS EL ESTABLO S.C.R.L.</t>
        </is>
      </c>
      <c r="D2153" s="6" t="n">
        <v>2025</v>
      </c>
      <c r="F2153" t="inlineStr">
        <is>
          <t>PAC</t>
        </is>
      </c>
      <c r="G2153" s="4" t="n">
        <v>0</v>
      </c>
      <c r="H2153" s="4" t="n">
        <v>0</v>
      </c>
      <c r="I2153" s="4" t="n">
        <v>0</v>
      </c>
      <c r="J2153" s="4" t="n">
        <v>0</v>
      </c>
      <c r="K2153" s="4" t="n">
        <v>0</v>
      </c>
      <c r="L2153" s="3" t="n">
        <v>0</v>
      </c>
      <c r="M2153" s="3" t="n">
        <v>0</v>
      </c>
      <c r="N2153" s="3" t="n">
        <v>0</v>
      </c>
      <c r="O2153" s="4" t="n">
        <v>0</v>
      </c>
      <c r="P2153" s="4" t="n">
        <v>0</v>
      </c>
      <c r="Q2153" s="4" t="str"/>
      <c r="R2153" s="4" t="n">
        <v>0</v>
      </c>
      <c r="S2153" s="4" t="n">
        <v>0</v>
      </c>
      <c r="T2153" s="4" t="n">
        <v>0</v>
      </c>
      <c r="U2153" s="4" t="n">
        <v>0</v>
      </c>
      <c r="V2153" s="4" t="n">
        <v>1</v>
      </c>
    </row>
    <row r="2154">
      <c r="A2154" t="n">
        <v>272</v>
      </c>
      <c r="B2154" t="inlineStr">
        <is>
          <t>20601022444</t>
        </is>
      </c>
      <c r="C2154" t="inlineStr">
        <is>
          <t>CORPORACIÓN GANADERA RAMIREZ S.A.C.</t>
        </is>
      </c>
      <c r="D2154" s="6" t="n">
        <v>2018</v>
      </c>
      <c r="E2154" t="n">
        <v>1</v>
      </c>
      <c r="F2154" t="inlineStr">
        <is>
          <t>PAC</t>
        </is>
      </c>
      <c r="G2154" s="4" t="str"/>
      <c r="H2154" s="4" t="str"/>
      <c r="I2154" s="4" t="n">
        <v>17</v>
      </c>
      <c r="J2154" s="4" t="str"/>
      <c r="K2154" s="4" t="str"/>
      <c r="L2154" s="3" t="str"/>
      <c r="M2154" s="3" t="str"/>
      <c r="N2154" s="3" t="n">
        <v>0</v>
      </c>
      <c r="O2154" s="4" t="str"/>
      <c r="P2154" s="4" t="str"/>
      <c r="Q2154" s="4" t="str"/>
      <c r="R2154" s="4" t="str"/>
      <c r="S2154" s="4" t="str"/>
      <c r="T2154" s="4" t="str"/>
      <c r="U2154" s="4" t="str"/>
      <c r="V2154" s="4" t="n">
        <v>1</v>
      </c>
    </row>
    <row r="2155">
      <c r="A2155" t="n">
        <v>272</v>
      </c>
      <c r="B2155" t="inlineStr">
        <is>
          <t>20601022444</t>
        </is>
      </c>
      <c r="C2155" t="inlineStr">
        <is>
          <t>CORPORACIÓN GANADERA RAMIREZ S.A.C.</t>
        </is>
      </c>
      <c r="D2155" s="6" t="n">
        <v>2019</v>
      </c>
      <c r="F2155" t="inlineStr">
        <is>
          <t>PAC</t>
        </is>
      </c>
      <c r="G2155" s="4" t="n">
        <v>0</v>
      </c>
      <c r="H2155" s="4" t="n">
        <v>0</v>
      </c>
      <c r="I2155" s="4" t="n">
        <v>0</v>
      </c>
      <c r="J2155" s="4" t="str"/>
      <c r="K2155" s="4" t="str"/>
      <c r="L2155" s="3" t="n">
        <v>0</v>
      </c>
      <c r="M2155" s="3" t="n">
        <v>0</v>
      </c>
      <c r="N2155" s="3" t="n">
        <v>0</v>
      </c>
      <c r="O2155" s="4" t="str"/>
      <c r="P2155" s="4" t="str"/>
      <c r="Q2155" s="4" t="str"/>
      <c r="R2155" s="4" t="str"/>
      <c r="S2155" s="4" t="str"/>
      <c r="T2155" s="4" t="str"/>
      <c r="U2155" s="4" t="str"/>
      <c r="V2155" s="4" t="n">
        <v>1</v>
      </c>
    </row>
    <row r="2156">
      <c r="A2156" t="n">
        <v>272</v>
      </c>
      <c r="B2156" t="inlineStr">
        <is>
          <t>20601022444</t>
        </is>
      </c>
      <c r="C2156" t="inlineStr">
        <is>
          <t>CORPORACIÓN GANADERA RAMIREZ S.A.C.</t>
        </is>
      </c>
      <c r="D2156" s="6" t="n">
        <v>2020</v>
      </c>
      <c r="F2156" t="inlineStr">
        <is>
          <t>PAC</t>
        </is>
      </c>
      <c r="G2156" s="4" t="n">
        <v>0</v>
      </c>
      <c r="H2156" s="4" t="n">
        <v>0</v>
      </c>
      <c r="I2156" s="4" t="n">
        <v>0</v>
      </c>
      <c r="J2156" s="4" t="n">
        <v>0</v>
      </c>
      <c r="K2156" s="4" t="n">
        <v>0</v>
      </c>
      <c r="L2156" s="3" t="n">
        <v>0</v>
      </c>
      <c r="M2156" s="3" t="n">
        <v>0</v>
      </c>
      <c r="N2156" s="3" t="n">
        <v>0</v>
      </c>
      <c r="O2156" s="4" t="str"/>
      <c r="P2156" s="4" t="str"/>
      <c r="Q2156" s="4" t="str"/>
      <c r="R2156" s="4" t="str"/>
      <c r="S2156" s="4" t="str"/>
      <c r="T2156" s="4" t="str"/>
      <c r="U2156" s="4" t="str"/>
      <c r="V2156" s="4" t="n">
        <v>1</v>
      </c>
    </row>
    <row r="2157">
      <c r="A2157" t="n">
        <v>272</v>
      </c>
      <c r="B2157" t="inlineStr">
        <is>
          <t>20601022444</t>
        </is>
      </c>
      <c r="C2157" t="inlineStr">
        <is>
          <t>CORPORACIÓN GANADERA RAMIREZ S.A.C.</t>
        </is>
      </c>
      <c r="D2157" s="6" t="n">
        <v>2021</v>
      </c>
      <c r="F2157" t="inlineStr">
        <is>
          <t>PAC</t>
        </is>
      </c>
      <c r="G2157" s="4" t="n">
        <v>0</v>
      </c>
      <c r="H2157" s="4" t="n">
        <v>0</v>
      </c>
      <c r="I2157" s="4" t="n">
        <v>0</v>
      </c>
      <c r="J2157" s="4" t="n">
        <v>0</v>
      </c>
      <c r="K2157" s="4" t="n">
        <v>0</v>
      </c>
      <c r="L2157" s="3" t="n">
        <v>0</v>
      </c>
      <c r="M2157" s="3" t="n">
        <v>0</v>
      </c>
      <c r="N2157" s="3" t="n">
        <v>0</v>
      </c>
      <c r="O2157" s="4" t="str"/>
      <c r="P2157" s="4" t="str"/>
      <c r="Q2157" s="4" t="str"/>
      <c r="R2157" s="4" t="str"/>
      <c r="S2157" s="4" t="str"/>
      <c r="T2157" s="4" t="str"/>
      <c r="U2157" s="4" t="str"/>
      <c r="V2157" s="4" t="n">
        <v>1</v>
      </c>
    </row>
    <row r="2158">
      <c r="A2158" t="n">
        <v>272</v>
      </c>
      <c r="B2158" t="inlineStr">
        <is>
          <t>20601022444</t>
        </is>
      </c>
      <c r="C2158" t="inlineStr">
        <is>
          <t>CORPORACIÓN GANADERA RAMIREZ S.A.C.</t>
        </is>
      </c>
      <c r="D2158" s="6" t="n">
        <v>2022</v>
      </c>
      <c r="F2158" t="inlineStr">
        <is>
          <t>PAC</t>
        </is>
      </c>
      <c r="G2158" s="4" t="n">
        <v>0</v>
      </c>
      <c r="H2158" s="4" t="n">
        <v>0</v>
      </c>
      <c r="I2158" s="4" t="n">
        <v>0</v>
      </c>
      <c r="J2158" s="4" t="n">
        <v>0</v>
      </c>
      <c r="K2158" s="4" t="n">
        <v>0</v>
      </c>
      <c r="L2158" s="3" t="n">
        <v>0</v>
      </c>
      <c r="M2158" s="3" t="n">
        <v>0</v>
      </c>
      <c r="N2158" s="3" t="n">
        <v>0</v>
      </c>
      <c r="O2158" s="4" t="str"/>
      <c r="P2158" s="4" t="str"/>
      <c r="Q2158" s="4" t="str"/>
      <c r="R2158" s="4" t="str"/>
      <c r="S2158" s="4" t="str"/>
      <c r="T2158" s="4" t="str"/>
      <c r="U2158" s="4" t="str"/>
      <c r="V2158" s="4" t="n">
        <v>1</v>
      </c>
    </row>
    <row r="2159">
      <c r="A2159" t="n">
        <v>272</v>
      </c>
      <c r="B2159" t="inlineStr">
        <is>
          <t>20601022444</t>
        </is>
      </c>
      <c r="C2159" t="inlineStr">
        <is>
          <t>CORPORACIÓN GANADERA RAMIREZ S.A.C.</t>
        </is>
      </c>
      <c r="D2159" s="6" t="n">
        <v>2023</v>
      </c>
      <c r="F2159" t="inlineStr">
        <is>
          <t>PAC</t>
        </is>
      </c>
      <c r="G2159" s="4" t="n">
        <v>0</v>
      </c>
      <c r="H2159" s="4" t="n">
        <v>0</v>
      </c>
      <c r="I2159" s="4" t="n">
        <v>0</v>
      </c>
      <c r="J2159" s="4" t="n">
        <v>0</v>
      </c>
      <c r="K2159" s="4" t="n">
        <v>0</v>
      </c>
      <c r="L2159" s="3" t="n">
        <v>0</v>
      </c>
      <c r="M2159" s="3" t="n">
        <v>0</v>
      </c>
      <c r="N2159" s="3" t="n">
        <v>0</v>
      </c>
      <c r="O2159" s="4" t="n">
        <v>0</v>
      </c>
      <c r="P2159" s="4" t="n">
        <v>0</v>
      </c>
      <c r="Q2159" s="4" t="n">
        <v>0</v>
      </c>
      <c r="R2159" s="4" t="n">
        <v>0</v>
      </c>
      <c r="S2159" s="4" t="n">
        <v>0</v>
      </c>
      <c r="T2159" s="4" t="n">
        <v>0</v>
      </c>
      <c r="U2159" s="4" t="n">
        <v>0</v>
      </c>
      <c r="V2159" s="4" t="n">
        <v>1</v>
      </c>
    </row>
    <row r="2160">
      <c r="A2160" t="n">
        <v>272</v>
      </c>
      <c r="B2160" t="inlineStr">
        <is>
          <t>20601022444</t>
        </is>
      </c>
      <c r="C2160" t="inlineStr">
        <is>
          <t>CORPORACIÓN GANADERA RAMIREZ S.A.C.</t>
        </is>
      </c>
      <c r="D2160" s="6" t="n">
        <v>2024</v>
      </c>
      <c r="F2160" t="inlineStr">
        <is>
          <t>PAC</t>
        </is>
      </c>
      <c r="G2160" s="4" t="n">
        <v>0</v>
      </c>
      <c r="H2160" s="4" t="n">
        <v>0</v>
      </c>
      <c r="I2160" s="4" t="n">
        <v>0</v>
      </c>
      <c r="J2160" s="4" t="n">
        <v>0</v>
      </c>
      <c r="K2160" s="4" t="n">
        <v>0</v>
      </c>
      <c r="L2160" s="3" t="n">
        <v>0</v>
      </c>
      <c r="M2160" s="3" t="n">
        <v>0</v>
      </c>
      <c r="N2160" s="3" t="n">
        <v>0</v>
      </c>
      <c r="O2160" s="4" t="n">
        <v>0</v>
      </c>
      <c r="P2160" s="4" t="n">
        <v>0</v>
      </c>
      <c r="Q2160" s="4" t="str"/>
      <c r="R2160" s="4" t="n">
        <v>0</v>
      </c>
      <c r="S2160" s="4" t="n">
        <v>0</v>
      </c>
      <c r="T2160" s="4" t="n">
        <v>0</v>
      </c>
      <c r="U2160" s="4" t="n">
        <v>0</v>
      </c>
      <c r="V2160" s="4" t="n">
        <v>1</v>
      </c>
    </row>
    <row r="2161">
      <c r="A2161" t="n">
        <v>272</v>
      </c>
      <c r="B2161" t="inlineStr">
        <is>
          <t>20601022444</t>
        </is>
      </c>
      <c r="C2161" t="inlineStr">
        <is>
          <t>CORPORACIÓN GANADERA RAMIREZ S.A.C.</t>
        </is>
      </c>
      <c r="D2161" s="6" t="n">
        <v>2025</v>
      </c>
      <c r="F2161" t="inlineStr">
        <is>
          <t>PAC</t>
        </is>
      </c>
      <c r="G2161" s="4" t="n">
        <v>0</v>
      </c>
      <c r="H2161" s="4" t="n">
        <v>0</v>
      </c>
      <c r="I2161" s="4" t="n">
        <v>0</v>
      </c>
      <c r="J2161" s="4" t="n">
        <v>0</v>
      </c>
      <c r="K2161" s="4" t="n">
        <v>0</v>
      </c>
      <c r="L2161" s="3" t="n">
        <v>0</v>
      </c>
      <c r="M2161" s="3" t="n">
        <v>0</v>
      </c>
      <c r="N2161" s="3" t="n">
        <v>0</v>
      </c>
      <c r="O2161" s="4" t="n">
        <v>0</v>
      </c>
      <c r="P2161" s="4" t="n">
        <v>0</v>
      </c>
      <c r="Q2161" s="4" t="str"/>
      <c r="R2161" s="4" t="n">
        <v>0</v>
      </c>
      <c r="S2161" s="4" t="n">
        <v>0</v>
      </c>
      <c r="T2161" s="4" t="n">
        <v>0</v>
      </c>
      <c r="U2161" s="4" t="n">
        <v>0</v>
      </c>
      <c r="V2161" s="4" t="n">
        <v>1</v>
      </c>
    </row>
    <row r="2162">
      <c r="A2162" t="n">
        <v>273</v>
      </c>
      <c r="B2162" t="inlineStr">
        <is>
          <t>20542617480</t>
        </is>
      </c>
      <c r="C2162" t="inlineStr">
        <is>
          <t>BIOINDUSTRIAS LACTEAS ESTRELLITA &amp; BELE S.C.R.L.</t>
        </is>
      </c>
      <c r="D2162" s="6" t="n">
        <v>2018</v>
      </c>
      <c r="E2162" t="n">
        <v>1</v>
      </c>
      <c r="F2162" t="inlineStr">
        <is>
          <t>PAC</t>
        </is>
      </c>
      <c r="G2162" s="4" t="str"/>
      <c r="H2162" s="4" t="str"/>
      <c r="I2162" s="4" t="n">
        <v>52</v>
      </c>
      <c r="J2162" s="4" t="str"/>
      <c r="K2162" s="4" t="str"/>
      <c r="L2162" s="3" t="str"/>
      <c r="M2162" s="3" t="str"/>
      <c r="N2162" s="3" t="n">
        <v>0</v>
      </c>
      <c r="O2162" s="4" t="str"/>
      <c r="P2162" s="4" t="str"/>
      <c r="Q2162" s="4" t="str"/>
      <c r="R2162" s="4" t="str"/>
      <c r="S2162" s="4" t="str"/>
      <c r="T2162" s="4" t="str"/>
      <c r="U2162" s="4" t="str"/>
      <c r="V2162" s="4" t="n">
        <v>1</v>
      </c>
    </row>
    <row r="2163">
      <c r="A2163" t="n">
        <v>273</v>
      </c>
      <c r="B2163" t="inlineStr">
        <is>
          <t>20542617480</t>
        </is>
      </c>
      <c r="C2163" t="inlineStr">
        <is>
          <t>BIOINDUSTRIAS LACTEAS ESTRELLITA &amp; BELE S.C.R.L.</t>
        </is>
      </c>
      <c r="D2163" s="6" t="n">
        <v>2019</v>
      </c>
      <c r="F2163" t="inlineStr">
        <is>
          <t>PAC</t>
        </is>
      </c>
      <c r="G2163" s="4" t="n">
        <v>0</v>
      </c>
      <c r="H2163" s="4" t="n">
        <v>0</v>
      </c>
      <c r="I2163" s="4" t="n">
        <v>0</v>
      </c>
      <c r="J2163" s="4" t="str"/>
      <c r="K2163" s="4" t="str"/>
      <c r="L2163" s="3" t="n">
        <v>0</v>
      </c>
      <c r="M2163" s="3" t="n">
        <v>0</v>
      </c>
      <c r="N2163" s="3" t="n">
        <v>0</v>
      </c>
      <c r="O2163" s="4" t="str"/>
      <c r="P2163" s="4" t="str"/>
      <c r="Q2163" s="4" t="str"/>
      <c r="R2163" s="4" t="str"/>
      <c r="S2163" s="4" t="str"/>
      <c r="T2163" s="4" t="str"/>
      <c r="U2163" s="4" t="str"/>
      <c r="V2163" s="4" t="n">
        <v>1</v>
      </c>
    </row>
    <row r="2164">
      <c r="A2164" t="n">
        <v>273</v>
      </c>
      <c r="B2164" t="inlineStr">
        <is>
          <t>20542617480</t>
        </is>
      </c>
      <c r="C2164" t="inlineStr">
        <is>
          <t>BIOINDUSTRIAS LACTEAS ESTRELLITA &amp; BELE S.C.R.L.</t>
        </is>
      </c>
      <c r="D2164" s="6" t="n">
        <v>2020</v>
      </c>
      <c r="F2164" t="inlineStr">
        <is>
          <t>PAC</t>
        </is>
      </c>
      <c r="G2164" s="4" t="n">
        <v>0</v>
      </c>
      <c r="H2164" s="4" t="n">
        <v>0</v>
      </c>
      <c r="I2164" s="4" t="n">
        <v>0</v>
      </c>
      <c r="J2164" s="4" t="n">
        <v>0</v>
      </c>
      <c r="K2164" s="4" t="n">
        <v>0</v>
      </c>
      <c r="L2164" s="3" t="n">
        <v>0</v>
      </c>
      <c r="M2164" s="3" t="n">
        <v>0</v>
      </c>
      <c r="N2164" s="3" t="n">
        <v>0</v>
      </c>
      <c r="O2164" s="4" t="str"/>
      <c r="P2164" s="4" t="str"/>
      <c r="Q2164" s="4" t="str"/>
      <c r="R2164" s="4" t="str"/>
      <c r="S2164" s="4" t="str"/>
      <c r="T2164" s="4" t="str"/>
      <c r="U2164" s="4" t="str"/>
      <c r="V2164" s="4" t="n">
        <v>1</v>
      </c>
    </row>
    <row r="2165">
      <c r="A2165" t="n">
        <v>273</v>
      </c>
      <c r="B2165" t="inlineStr">
        <is>
          <t>20542617480</t>
        </is>
      </c>
      <c r="C2165" t="inlineStr">
        <is>
          <t>BIOINDUSTRIAS LACTEAS ESTRELLITA &amp; BELE S.C.R.L.</t>
        </is>
      </c>
      <c r="D2165" s="6" t="n">
        <v>2021</v>
      </c>
      <c r="F2165" t="inlineStr">
        <is>
          <t>PAC</t>
        </is>
      </c>
      <c r="G2165" s="4" t="n">
        <v>0</v>
      </c>
      <c r="H2165" s="4" t="n">
        <v>0</v>
      </c>
      <c r="I2165" s="4" t="n">
        <v>0</v>
      </c>
      <c r="J2165" s="4" t="n">
        <v>0</v>
      </c>
      <c r="K2165" s="4" t="n">
        <v>0</v>
      </c>
      <c r="L2165" s="3" t="n">
        <v>0</v>
      </c>
      <c r="M2165" s="3" t="n">
        <v>0</v>
      </c>
      <c r="N2165" s="3" t="n">
        <v>0</v>
      </c>
      <c r="O2165" s="4" t="str"/>
      <c r="P2165" s="4" t="str"/>
      <c r="Q2165" s="4" t="str"/>
      <c r="R2165" s="4" t="str"/>
      <c r="S2165" s="4" t="str"/>
      <c r="T2165" s="4" t="str"/>
      <c r="U2165" s="4" t="str"/>
      <c r="V2165" s="4" t="n">
        <v>1</v>
      </c>
    </row>
    <row r="2166">
      <c r="A2166" t="n">
        <v>273</v>
      </c>
      <c r="B2166" t="inlineStr">
        <is>
          <t>20542617480</t>
        </is>
      </c>
      <c r="C2166" t="inlineStr">
        <is>
          <t>BIOINDUSTRIAS LACTEAS ESTRELLITA &amp; BELE S.C.R.L.</t>
        </is>
      </c>
      <c r="D2166" s="6" t="n">
        <v>2022</v>
      </c>
      <c r="F2166" t="inlineStr">
        <is>
          <t>PAC</t>
        </is>
      </c>
      <c r="G2166" s="4" t="n">
        <v>0</v>
      </c>
      <c r="H2166" s="4" t="n">
        <v>0</v>
      </c>
      <c r="I2166" s="4" t="n">
        <v>0</v>
      </c>
      <c r="J2166" s="4" t="n">
        <v>0</v>
      </c>
      <c r="K2166" s="4" t="n">
        <v>0</v>
      </c>
      <c r="L2166" s="3" t="n">
        <v>0</v>
      </c>
      <c r="M2166" s="3" t="n">
        <v>0</v>
      </c>
      <c r="N2166" s="3" t="n">
        <v>0</v>
      </c>
      <c r="O2166" s="4" t="str"/>
      <c r="P2166" s="4" t="str"/>
      <c r="Q2166" s="4" t="str"/>
      <c r="R2166" s="4" t="str"/>
      <c r="S2166" s="4" t="str"/>
      <c r="T2166" s="4" t="str"/>
      <c r="U2166" s="4" t="str"/>
      <c r="V2166" s="4" t="n">
        <v>1</v>
      </c>
    </row>
    <row r="2167">
      <c r="A2167" t="n">
        <v>273</v>
      </c>
      <c r="B2167" t="inlineStr">
        <is>
          <t>20542617480</t>
        </is>
      </c>
      <c r="C2167" t="inlineStr">
        <is>
          <t>BIOINDUSTRIAS LACTEAS ESTRELLITA &amp; BELE S.C.R.L.</t>
        </is>
      </c>
      <c r="D2167" s="6" t="n">
        <v>2023</v>
      </c>
      <c r="F2167" t="inlineStr">
        <is>
          <t>PAC</t>
        </is>
      </c>
      <c r="G2167" s="4" t="n">
        <v>0</v>
      </c>
      <c r="H2167" s="4" t="n">
        <v>0</v>
      </c>
      <c r="I2167" s="4" t="n">
        <v>0</v>
      </c>
      <c r="J2167" s="4" t="n">
        <v>0</v>
      </c>
      <c r="K2167" s="4" t="n">
        <v>0</v>
      </c>
      <c r="L2167" s="3" t="n">
        <v>0</v>
      </c>
      <c r="M2167" s="3" t="n">
        <v>0</v>
      </c>
      <c r="N2167" s="3" t="n">
        <v>0</v>
      </c>
      <c r="O2167" s="4" t="n">
        <v>0</v>
      </c>
      <c r="P2167" s="4" t="n">
        <v>0</v>
      </c>
      <c r="Q2167" s="4" t="n">
        <v>0</v>
      </c>
      <c r="R2167" s="4" t="n">
        <v>0</v>
      </c>
      <c r="S2167" s="4" t="n">
        <v>0</v>
      </c>
      <c r="T2167" s="4" t="n">
        <v>0</v>
      </c>
      <c r="U2167" s="4" t="n">
        <v>0</v>
      </c>
      <c r="V2167" s="4" t="n">
        <v>1</v>
      </c>
    </row>
    <row r="2168">
      <c r="A2168" t="n">
        <v>273</v>
      </c>
      <c r="B2168" t="inlineStr">
        <is>
          <t>20542617480</t>
        </is>
      </c>
      <c r="C2168" t="inlineStr">
        <is>
          <t>BIOINDUSTRIAS LACTEAS ESTRELLITA &amp; BELE S.C.R.L.</t>
        </is>
      </c>
      <c r="D2168" s="6" t="n">
        <v>2024</v>
      </c>
      <c r="F2168" t="inlineStr">
        <is>
          <t>PAC</t>
        </is>
      </c>
      <c r="G2168" s="4" t="n">
        <v>0</v>
      </c>
      <c r="H2168" s="4" t="n">
        <v>0</v>
      </c>
      <c r="I2168" s="4" t="n">
        <v>0</v>
      </c>
      <c r="J2168" s="4" t="n">
        <v>0</v>
      </c>
      <c r="K2168" s="4" t="n">
        <v>0</v>
      </c>
      <c r="L2168" s="3" t="n">
        <v>0</v>
      </c>
      <c r="M2168" s="3" t="n">
        <v>0</v>
      </c>
      <c r="N2168" s="3" t="n">
        <v>0</v>
      </c>
      <c r="O2168" s="4" t="n">
        <v>0</v>
      </c>
      <c r="P2168" s="4" t="n">
        <v>0</v>
      </c>
      <c r="Q2168" s="4" t="str"/>
      <c r="R2168" s="4" t="n">
        <v>0</v>
      </c>
      <c r="S2168" s="4" t="n">
        <v>0</v>
      </c>
      <c r="T2168" s="4" t="n">
        <v>0</v>
      </c>
      <c r="U2168" s="4" t="n">
        <v>0</v>
      </c>
      <c r="V2168" s="4" t="n">
        <v>1</v>
      </c>
    </row>
    <row r="2169">
      <c r="A2169" t="n">
        <v>273</v>
      </c>
      <c r="B2169" t="inlineStr">
        <is>
          <t>20542617480</t>
        </is>
      </c>
      <c r="C2169" t="inlineStr">
        <is>
          <t>BIOINDUSTRIAS LACTEAS ESTRELLITA &amp; BELE S.C.R.L.</t>
        </is>
      </c>
      <c r="D2169" s="6" t="n">
        <v>2025</v>
      </c>
      <c r="F2169" t="inlineStr">
        <is>
          <t>PAC</t>
        </is>
      </c>
      <c r="G2169" s="4" t="n">
        <v>0</v>
      </c>
      <c r="H2169" s="4" t="n">
        <v>0</v>
      </c>
      <c r="I2169" s="4" t="n">
        <v>0</v>
      </c>
      <c r="J2169" s="4" t="n">
        <v>0</v>
      </c>
      <c r="K2169" s="4" t="n">
        <v>0</v>
      </c>
      <c r="L2169" s="3" t="n">
        <v>0</v>
      </c>
      <c r="M2169" s="3" t="n">
        <v>0</v>
      </c>
      <c r="N2169" s="3" t="n">
        <v>0</v>
      </c>
      <c r="O2169" s="4" t="n">
        <v>0</v>
      </c>
      <c r="P2169" s="4" t="n">
        <v>0</v>
      </c>
      <c r="Q2169" s="4" t="str"/>
      <c r="R2169" s="4" t="n">
        <v>0</v>
      </c>
      <c r="S2169" s="4" t="n">
        <v>0</v>
      </c>
      <c r="T2169" s="4" t="n">
        <v>0</v>
      </c>
      <c r="U2169" s="4" t="n">
        <v>0</v>
      </c>
      <c r="V2169" s="4" t="n">
        <v>1</v>
      </c>
    </row>
    <row r="2170">
      <c r="A2170" t="n">
        <v>274</v>
      </c>
      <c r="B2170" t="inlineStr">
        <is>
          <t>20600801661</t>
        </is>
      </c>
      <c r="C2170" t="inlineStr">
        <is>
          <t>COPAISEG SAN ROMAN LTDA</t>
        </is>
      </c>
      <c r="D2170" s="6" t="n">
        <v>2018</v>
      </c>
      <c r="E2170" t="n">
        <v>1</v>
      </c>
      <c r="F2170" t="inlineStr">
        <is>
          <t>PAC</t>
        </is>
      </c>
      <c r="G2170" s="4" t="str"/>
      <c r="H2170" s="4" t="str"/>
      <c r="I2170" s="4" t="n">
        <v>140</v>
      </c>
      <c r="J2170" s="4" t="str"/>
      <c r="K2170" s="4" t="str"/>
      <c r="L2170" s="3" t="str"/>
      <c r="M2170" s="3" t="str"/>
      <c r="N2170" s="3" t="n">
        <v>340680</v>
      </c>
      <c r="O2170" s="4" t="str"/>
      <c r="P2170" s="4" t="str"/>
      <c r="Q2170" s="4" t="str"/>
      <c r="R2170" s="4" t="str"/>
      <c r="S2170" s="4" t="str"/>
      <c r="T2170" s="4" t="str"/>
      <c r="U2170" s="4" t="str"/>
      <c r="V2170" s="4" t="n">
        <v>1</v>
      </c>
    </row>
    <row r="2171">
      <c r="A2171" t="n">
        <v>274</v>
      </c>
      <c r="B2171" t="inlineStr">
        <is>
          <t>20600801661</t>
        </is>
      </c>
      <c r="C2171" t="inlineStr">
        <is>
          <t>COPAISEG SAN ROMAN LTDA</t>
        </is>
      </c>
      <c r="D2171" s="6" t="n">
        <v>2019</v>
      </c>
      <c r="E2171" t="n">
        <v>1</v>
      </c>
      <c r="F2171" t="inlineStr">
        <is>
          <t>PAC</t>
        </is>
      </c>
      <c r="G2171" s="4" t="n">
        <v>77</v>
      </c>
      <c r="H2171" s="4" t="n">
        <v>117</v>
      </c>
      <c r="I2171" s="4" t="n">
        <v>194</v>
      </c>
      <c r="J2171" s="4" t="str"/>
      <c r="K2171" s="4" t="str"/>
      <c r="L2171" s="3" t="n">
        <v>672981.21</v>
      </c>
      <c r="M2171" s="3" t="n">
        <v>0</v>
      </c>
      <c r="N2171" s="3" t="n">
        <v>672981.21</v>
      </c>
      <c r="O2171" s="4" t="str"/>
      <c r="P2171" s="4" t="str"/>
      <c r="Q2171" s="4" t="str"/>
      <c r="R2171" s="4" t="str"/>
      <c r="S2171" s="4" t="str"/>
      <c r="T2171" s="4" t="str"/>
      <c r="U2171" s="4" t="str"/>
      <c r="V2171" s="4" t="n">
        <v>1</v>
      </c>
    </row>
    <row r="2172">
      <c r="A2172" t="n">
        <v>274</v>
      </c>
      <c r="B2172" t="inlineStr">
        <is>
          <t>20600801661</t>
        </is>
      </c>
      <c r="C2172" t="inlineStr">
        <is>
          <t>COPAISEG SAN ROMAN LTDA</t>
        </is>
      </c>
      <c r="D2172" s="6" t="n">
        <v>2020</v>
      </c>
      <c r="E2172" t="n">
        <v>1</v>
      </c>
      <c r="F2172" t="inlineStr">
        <is>
          <t>PAC</t>
        </is>
      </c>
      <c r="G2172" s="4" t="n">
        <v>69</v>
      </c>
      <c r="H2172" s="4" t="n">
        <v>110</v>
      </c>
      <c r="I2172" s="4" t="n">
        <v>179</v>
      </c>
      <c r="J2172" s="4" t="n">
        <v>11</v>
      </c>
      <c r="K2172" s="4" t="n">
        <v>7</v>
      </c>
      <c r="L2172" s="3" t="n">
        <v>1165974.12</v>
      </c>
      <c r="M2172" s="3" t="n">
        <v>0</v>
      </c>
      <c r="N2172" s="3" t="n">
        <v>1165974.12</v>
      </c>
      <c r="O2172" s="4" t="str"/>
      <c r="P2172" s="4" t="str"/>
      <c r="Q2172" s="4" t="str"/>
      <c r="R2172" s="4" t="str"/>
      <c r="S2172" s="4" t="str"/>
      <c r="T2172" s="4" t="str"/>
      <c r="U2172" s="4" t="str"/>
      <c r="V2172" s="4" t="n">
        <v>1</v>
      </c>
    </row>
    <row r="2173">
      <c r="A2173" t="n">
        <v>274</v>
      </c>
      <c r="B2173" t="inlineStr">
        <is>
          <t>20600801661</t>
        </is>
      </c>
      <c r="C2173" t="inlineStr">
        <is>
          <t>COPAISEG SAN ROMAN LTDA</t>
        </is>
      </c>
      <c r="D2173" s="6" t="n">
        <v>2021</v>
      </c>
      <c r="E2173" t="n">
        <v>1</v>
      </c>
      <c r="F2173" t="inlineStr">
        <is>
          <t>PAC</t>
        </is>
      </c>
      <c r="G2173" s="4" t="n">
        <v>69</v>
      </c>
      <c r="H2173" s="4" t="n">
        <v>110</v>
      </c>
      <c r="I2173" s="4" t="n">
        <v>179</v>
      </c>
      <c r="J2173" s="4" t="n">
        <v>77</v>
      </c>
      <c r="K2173" s="4" t="n">
        <v>10</v>
      </c>
      <c r="L2173" s="3" t="n">
        <v>758037.66</v>
      </c>
      <c r="M2173" s="3" t="n">
        <v>0</v>
      </c>
      <c r="N2173" s="3" t="n">
        <v>758037.66</v>
      </c>
      <c r="O2173" s="4" t="str"/>
      <c r="P2173" s="4" t="str"/>
      <c r="Q2173" s="4" t="str"/>
      <c r="R2173" s="4" t="str"/>
      <c r="S2173" s="4" t="str"/>
      <c r="T2173" s="4" t="str"/>
      <c r="U2173" s="4" t="str"/>
      <c r="V2173" s="4" t="n">
        <v>1</v>
      </c>
    </row>
    <row r="2174">
      <c r="A2174" t="n">
        <v>274</v>
      </c>
      <c r="B2174" t="inlineStr">
        <is>
          <t>20600801661</t>
        </is>
      </c>
      <c r="C2174" t="inlineStr">
        <is>
          <t>COPAISEG SAN ROMAN LTDA</t>
        </is>
      </c>
      <c r="D2174" s="6" t="n">
        <v>2022</v>
      </c>
      <c r="E2174" t="n">
        <v>1</v>
      </c>
      <c r="F2174" t="inlineStr">
        <is>
          <t>PAC</t>
        </is>
      </c>
      <c r="G2174" s="4" t="n">
        <v>69</v>
      </c>
      <c r="H2174" s="4" t="n">
        <v>110</v>
      </c>
      <c r="I2174" s="4" t="n">
        <v>179</v>
      </c>
      <c r="J2174" s="4" t="n">
        <v>48</v>
      </c>
      <c r="K2174" s="4" t="n">
        <v>8</v>
      </c>
      <c r="L2174" s="3" t="n">
        <v>1408311.36</v>
      </c>
      <c r="M2174" s="3" t="n">
        <v>0</v>
      </c>
      <c r="N2174" s="3" t="n">
        <v>1408311.36</v>
      </c>
      <c r="O2174" s="4" t="str"/>
      <c r="P2174" s="4" t="str"/>
      <c r="Q2174" s="4" t="str"/>
      <c r="R2174" s="4" t="str"/>
      <c r="S2174" s="4" t="str"/>
      <c r="T2174" s="4" t="str"/>
      <c r="U2174" s="4" t="str"/>
      <c r="V2174" s="4" t="n">
        <v>1</v>
      </c>
    </row>
    <row r="2175">
      <c r="A2175" t="n">
        <v>274</v>
      </c>
      <c r="B2175" t="inlineStr">
        <is>
          <t>20600801661</t>
        </is>
      </c>
      <c r="C2175" t="inlineStr">
        <is>
          <t>COPAISEG SAN ROMAN LTDA</t>
        </is>
      </c>
      <c r="D2175" s="6" t="n">
        <v>2023</v>
      </c>
      <c r="E2175" t="n">
        <v>1</v>
      </c>
      <c r="F2175" t="inlineStr">
        <is>
          <t>PAC</t>
        </is>
      </c>
      <c r="G2175" s="4" t="n">
        <v>69</v>
      </c>
      <c r="H2175" s="4" t="n">
        <v>110</v>
      </c>
      <c r="I2175" s="4" t="n">
        <v>179</v>
      </c>
      <c r="J2175" s="4" t="n">
        <v>112</v>
      </c>
      <c r="K2175" s="4" t="n">
        <v>6</v>
      </c>
      <c r="L2175" s="3" t="n">
        <v>1065685.4</v>
      </c>
      <c r="M2175" s="3" t="n">
        <v>0</v>
      </c>
      <c r="N2175" s="3" t="n">
        <v>1065685.4</v>
      </c>
      <c r="O2175" s="4" t="n">
        <v>0</v>
      </c>
      <c r="P2175" s="4" t="n">
        <v>0</v>
      </c>
      <c r="Q2175" s="4" t="n">
        <v>0</v>
      </c>
      <c r="R2175" s="4" t="n">
        <v>1065689.4</v>
      </c>
      <c r="S2175" s="4" t="n">
        <v>0</v>
      </c>
      <c r="T2175" s="4" t="n">
        <v>0</v>
      </c>
      <c r="U2175" s="4" t="n">
        <v>1065689.4</v>
      </c>
      <c r="V2175" s="4" t="n">
        <v>1</v>
      </c>
    </row>
    <row r="2176">
      <c r="A2176" t="n">
        <v>274</v>
      </c>
      <c r="B2176" t="inlineStr">
        <is>
          <t>20600801661</t>
        </is>
      </c>
      <c r="C2176" t="inlineStr">
        <is>
          <t>COPAISEG SAN ROMAN LTDA</t>
        </is>
      </c>
      <c r="D2176" s="6" t="n">
        <v>2024</v>
      </c>
      <c r="E2176" t="n">
        <v>1</v>
      </c>
      <c r="F2176" t="inlineStr">
        <is>
          <t>PAC</t>
        </is>
      </c>
      <c r="G2176" s="4" t="n">
        <v>52</v>
      </c>
      <c r="H2176" s="4" t="n">
        <v>124</v>
      </c>
      <c r="I2176" s="4" t="n">
        <v>176</v>
      </c>
      <c r="J2176" s="4" t="n">
        <v>140</v>
      </c>
      <c r="K2176" s="4" t="n">
        <v>8</v>
      </c>
      <c r="L2176" s="3" t="n">
        <v>1417638.7956</v>
      </c>
      <c r="M2176" s="3" t="n">
        <v>0</v>
      </c>
      <c r="N2176" s="3" t="n">
        <v>1417638.7956</v>
      </c>
      <c r="O2176" s="4" t="n">
        <v>240</v>
      </c>
      <c r="P2176" s="4" t="n">
        <v>0</v>
      </c>
      <c r="Q2176" s="4" t="str"/>
      <c r="R2176" s="4" t="n">
        <v>1417398.7956</v>
      </c>
      <c r="S2176" s="4" t="n">
        <v>0</v>
      </c>
      <c r="T2176" s="4" t="n">
        <v>0</v>
      </c>
      <c r="U2176" s="4" t="n">
        <v>1417638.7956</v>
      </c>
      <c r="V2176" s="4" t="n">
        <v>1</v>
      </c>
    </row>
    <row r="2177">
      <c r="A2177" t="n">
        <v>274</v>
      </c>
      <c r="B2177" t="inlineStr">
        <is>
          <t>20600801661</t>
        </is>
      </c>
      <c r="C2177" t="inlineStr">
        <is>
          <t>COPAISEG SAN ROMAN LTDA</t>
        </is>
      </c>
      <c r="D2177" s="6" t="n">
        <v>2025</v>
      </c>
      <c r="E2177" t="n">
        <v>1</v>
      </c>
      <c r="F2177" t="inlineStr">
        <is>
          <t>PAC</t>
        </is>
      </c>
      <c r="G2177" s="4" t="n">
        <v>60</v>
      </c>
      <c r="H2177" s="4" t="n">
        <v>110</v>
      </c>
      <c r="I2177" s="4" t="n">
        <v>170</v>
      </c>
      <c r="J2177" s="4" t="n">
        <v>77</v>
      </c>
      <c r="K2177" s="4" t="n">
        <v>1</v>
      </c>
      <c r="L2177" s="3" t="n">
        <v>659739.7830000001</v>
      </c>
      <c r="M2177" s="3" t="n">
        <v>0</v>
      </c>
      <c r="N2177" s="3" t="n">
        <v>659739.7830000001</v>
      </c>
      <c r="O2177" s="4" t="n">
        <v>0</v>
      </c>
      <c r="P2177" s="4" t="n">
        <v>476664.41</v>
      </c>
      <c r="Q2177" s="4" t="str"/>
      <c r="R2177" s="4" t="n">
        <v>183075.373</v>
      </c>
      <c r="S2177" s="4" t="n">
        <v>0</v>
      </c>
      <c r="T2177" s="4" t="n">
        <v>0</v>
      </c>
      <c r="U2177" s="4" t="n">
        <v>659739.7830000001</v>
      </c>
      <c r="V2177" s="4" t="n">
        <v>1</v>
      </c>
    </row>
    <row r="2178">
      <c r="A2178" t="n">
        <v>275</v>
      </c>
      <c r="B2178" t="inlineStr">
        <is>
          <t>20600483073</t>
        </is>
      </c>
      <c r="C2178" t="inlineStr">
        <is>
          <t>CENTRAL DE COOPERATIVAS QUECHUAS Y AYMARAS</t>
        </is>
      </c>
      <c r="D2178" s="6" t="n">
        <v>2018</v>
      </c>
      <c r="E2178" t="n">
        <v>1</v>
      </c>
      <c r="F2178" t="inlineStr">
        <is>
          <t>PAC</t>
        </is>
      </c>
      <c r="G2178" s="4" t="str"/>
      <c r="H2178" s="4" t="str"/>
      <c r="I2178" s="4" t="n">
        <v>96</v>
      </c>
      <c r="J2178" s="4" t="str"/>
      <c r="K2178" s="4" t="str"/>
      <c r="L2178" s="3" t="str"/>
      <c r="M2178" s="3" t="str"/>
      <c r="N2178" s="3" t="n">
        <v>0</v>
      </c>
      <c r="O2178" s="4" t="str"/>
      <c r="P2178" s="4" t="str"/>
      <c r="Q2178" s="4" t="str"/>
      <c r="R2178" s="4" t="str"/>
      <c r="S2178" s="4" t="str"/>
      <c r="T2178" s="4" t="str"/>
      <c r="U2178" s="4" t="str"/>
      <c r="V2178" s="4" t="n">
        <v>1</v>
      </c>
    </row>
    <row r="2179">
      <c r="A2179" t="n">
        <v>275</v>
      </c>
      <c r="B2179" t="inlineStr">
        <is>
          <t>20600483073</t>
        </is>
      </c>
      <c r="C2179" t="inlineStr">
        <is>
          <t>CENTRAL DE COOPERATIVAS QUECHUAS Y AYMARAS</t>
        </is>
      </c>
      <c r="D2179" s="6" t="n">
        <v>2019</v>
      </c>
      <c r="E2179" t="n">
        <v>1</v>
      </c>
      <c r="F2179" t="inlineStr">
        <is>
          <t>PAC</t>
        </is>
      </c>
      <c r="G2179" s="4" t="n">
        <v>144</v>
      </c>
      <c r="H2179" s="4" t="n">
        <v>264</v>
      </c>
      <c r="I2179" s="4" t="n">
        <v>408</v>
      </c>
      <c r="J2179" s="4" t="str"/>
      <c r="K2179" s="4" t="str"/>
      <c r="L2179" s="3" t="n">
        <v>0</v>
      </c>
      <c r="M2179" s="3" t="n">
        <v>0</v>
      </c>
      <c r="N2179" s="3" t="n">
        <v>0</v>
      </c>
      <c r="O2179" s="4" t="str"/>
      <c r="P2179" s="4" t="str"/>
      <c r="Q2179" s="4" t="str"/>
      <c r="R2179" s="4" t="str"/>
      <c r="S2179" s="4" t="str"/>
      <c r="T2179" s="4" t="str"/>
      <c r="U2179" s="4" t="str"/>
      <c r="V2179" s="4" t="n">
        <v>1</v>
      </c>
    </row>
    <row r="2180">
      <c r="A2180" t="n">
        <v>275</v>
      </c>
      <c r="B2180" t="inlineStr">
        <is>
          <t>20600483073</t>
        </is>
      </c>
      <c r="C2180" t="inlineStr">
        <is>
          <t>CENTRAL DE COOPERATIVAS QUECHUAS Y AYMARAS</t>
        </is>
      </c>
      <c r="D2180" s="6" t="n">
        <v>2020</v>
      </c>
      <c r="E2180" t="n">
        <v>1</v>
      </c>
      <c r="F2180" t="inlineStr">
        <is>
          <t>PAC</t>
        </is>
      </c>
      <c r="G2180" s="4" t="n">
        <v>138</v>
      </c>
      <c r="H2180" s="4" t="n">
        <v>259</v>
      </c>
      <c r="I2180" s="4" t="n">
        <v>397</v>
      </c>
      <c r="J2180" s="4" t="n">
        <v>0</v>
      </c>
      <c r="K2180" s="4" t="n">
        <v>1</v>
      </c>
      <c r="L2180" s="3" t="n">
        <v>655290.02</v>
      </c>
      <c r="M2180" s="3" t="n">
        <v>0</v>
      </c>
      <c r="N2180" s="3" t="n">
        <v>655290.02</v>
      </c>
      <c r="O2180" s="4" t="str"/>
      <c r="P2180" s="4" t="str"/>
      <c r="Q2180" s="4" t="str"/>
      <c r="R2180" s="4" t="str"/>
      <c r="S2180" s="4" t="str"/>
      <c r="T2180" s="4" t="str"/>
      <c r="U2180" s="4" t="str"/>
      <c r="V2180" s="4" t="n">
        <v>1</v>
      </c>
    </row>
    <row r="2181">
      <c r="A2181" t="n">
        <v>275</v>
      </c>
      <c r="B2181" t="inlineStr">
        <is>
          <t>20600483073</t>
        </is>
      </c>
      <c r="C2181" t="inlineStr">
        <is>
          <t>CENTRAL DE COOPERATIVAS QUECHUAS Y AYMARAS</t>
        </is>
      </c>
      <c r="D2181" s="6" t="n">
        <v>2021</v>
      </c>
      <c r="E2181" t="n">
        <v>1</v>
      </c>
      <c r="F2181" t="inlineStr">
        <is>
          <t>PAC</t>
        </is>
      </c>
      <c r="G2181" s="4" t="n">
        <v>138</v>
      </c>
      <c r="H2181" s="4" t="n">
        <v>259</v>
      </c>
      <c r="I2181" s="4" t="n">
        <v>397</v>
      </c>
      <c r="J2181" s="4" t="n">
        <v>86</v>
      </c>
      <c r="K2181" s="4" t="n">
        <v>14</v>
      </c>
      <c r="L2181" s="3" t="n">
        <v>252200.69</v>
      </c>
      <c r="M2181" s="3" t="n">
        <v>0</v>
      </c>
      <c r="N2181" s="3" t="n">
        <v>252200.69</v>
      </c>
      <c r="O2181" s="4" t="str"/>
      <c r="P2181" s="4" t="str"/>
      <c r="Q2181" s="4" t="str"/>
      <c r="R2181" s="4" t="str"/>
      <c r="S2181" s="4" t="str"/>
      <c r="T2181" s="4" t="str"/>
      <c r="U2181" s="4" t="str"/>
      <c r="V2181" s="4" t="n">
        <v>1</v>
      </c>
    </row>
    <row r="2182">
      <c r="A2182" t="n">
        <v>275</v>
      </c>
      <c r="B2182" t="inlineStr">
        <is>
          <t>20600483073</t>
        </is>
      </c>
      <c r="C2182" t="inlineStr">
        <is>
          <t>CENTRAL DE COOPERATIVAS QUECHUAS Y AYMARAS</t>
        </is>
      </c>
      <c r="D2182" s="6" t="n">
        <v>2022</v>
      </c>
      <c r="E2182" t="n">
        <v>1</v>
      </c>
      <c r="F2182" t="inlineStr">
        <is>
          <t>PAC</t>
        </is>
      </c>
      <c r="G2182" s="4" t="n">
        <v>138</v>
      </c>
      <c r="H2182" s="4" t="n">
        <v>259</v>
      </c>
      <c r="I2182" s="4" t="n">
        <v>397</v>
      </c>
      <c r="J2182" s="4" t="n">
        <v>55</v>
      </c>
      <c r="K2182" s="4" t="n">
        <v>6</v>
      </c>
      <c r="L2182" s="3" t="n">
        <v>386657.21</v>
      </c>
      <c r="M2182" s="3" t="n">
        <v>0</v>
      </c>
      <c r="N2182" s="3" t="n">
        <v>386657.21</v>
      </c>
      <c r="O2182" s="4" t="str"/>
      <c r="P2182" s="4" t="str"/>
      <c r="Q2182" s="4" t="str"/>
      <c r="R2182" s="4" t="str"/>
      <c r="S2182" s="4" t="str"/>
      <c r="T2182" s="4" t="str"/>
      <c r="U2182" s="4" t="str"/>
      <c r="V2182" s="4" t="n">
        <v>1</v>
      </c>
    </row>
    <row r="2183">
      <c r="A2183" t="n">
        <v>275</v>
      </c>
      <c r="B2183" t="inlineStr">
        <is>
          <t>20600483073</t>
        </is>
      </c>
      <c r="C2183" t="inlineStr">
        <is>
          <t>CENTRAL DE COOPERATIVAS QUECHUAS Y AYMARAS</t>
        </is>
      </c>
      <c r="D2183" s="6" t="n">
        <v>2023</v>
      </c>
      <c r="E2183" t="n">
        <v>1</v>
      </c>
      <c r="F2183" t="inlineStr">
        <is>
          <t>PAC</t>
        </is>
      </c>
      <c r="G2183" s="4" t="n">
        <v>138</v>
      </c>
      <c r="H2183" s="4" t="n">
        <v>259</v>
      </c>
      <c r="I2183" s="4" t="n">
        <v>397</v>
      </c>
      <c r="J2183" s="4" t="n">
        <v>81</v>
      </c>
      <c r="K2183" s="4" t="n">
        <v>2</v>
      </c>
      <c r="L2183" s="3" t="n">
        <v>152515</v>
      </c>
      <c r="M2183" s="3" t="n">
        <v>0</v>
      </c>
      <c r="N2183" s="3" t="n">
        <v>152515</v>
      </c>
      <c r="O2183" s="4" t="n">
        <v>0</v>
      </c>
      <c r="P2183" s="4" t="n">
        <v>0</v>
      </c>
      <c r="Q2183" s="4" t="n">
        <v>0</v>
      </c>
      <c r="R2183" s="4" t="n">
        <v>152515</v>
      </c>
      <c r="S2183" s="4" t="n">
        <v>0</v>
      </c>
      <c r="T2183" s="4" t="n">
        <v>0</v>
      </c>
      <c r="U2183" s="4" t="n">
        <v>152515</v>
      </c>
      <c r="V2183" s="4" t="n">
        <v>1</v>
      </c>
    </row>
    <row r="2184">
      <c r="A2184" t="n">
        <v>275</v>
      </c>
      <c r="B2184" t="inlineStr">
        <is>
          <t>20600483073</t>
        </is>
      </c>
      <c r="C2184" t="inlineStr">
        <is>
          <t>CENTRAL DE COOPERATIVAS QUECHUAS Y AYMARAS</t>
        </is>
      </c>
      <c r="D2184" s="6" t="n">
        <v>2024</v>
      </c>
      <c r="F2184" t="inlineStr">
        <is>
          <t>PAC</t>
        </is>
      </c>
      <c r="G2184" s="4" t="n">
        <v>0</v>
      </c>
      <c r="H2184" s="4" t="n">
        <v>0</v>
      </c>
      <c r="I2184" s="4" t="n">
        <v>0</v>
      </c>
      <c r="J2184" s="4" t="n">
        <v>0</v>
      </c>
      <c r="K2184" s="4" t="n">
        <v>0</v>
      </c>
      <c r="L2184" s="3" t="n">
        <v>0</v>
      </c>
      <c r="M2184" s="3" t="n">
        <v>0</v>
      </c>
      <c r="N2184" s="3" t="n">
        <v>0</v>
      </c>
      <c r="O2184" s="4" t="n">
        <v>0</v>
      </c>
      <c r="P2184" s="4" t="n">
        <v>0</v>
      </c>
      <c r="Q2184" s="4" t="str"/>
      <c r="R2184" s="4" t="n">
        <v>0</v>
      </c>
      <c r="S2184" s="4" t="n">
        <v>0</v>
      </c>
      <c r="T2184" s="4" t="n">
        <v>0</v>
      </c>
      <c r="U2184" s="4" t="n">
        <v>0</v>
      </c>
      <c r="V2184" s="4" t="n">
        <v>1</v>
      </c>
    </row>
    <row r="2185">
      <c r="A2185" t="n">
        <v>275</v>
      </c>
      <c r="B2185" t="inlineStr">
        <is>
          <t>20600483073</t>
        </is>
      </c>
      <c r="C2185" t="inlineStr">
        <is>
          <t>CENTRAL DE COOPERATIVAS QUECHUAS Y AYMARAS</t>
        </is>
      </c>
      <c r="D2185" s="6" t="n">
        <v>2025</v>
      </c>
      <c r="F2185" t="inlineStr">
        <is>
          <t>PAC</t>
        </is>
      </c>
      <c r="G2185" s="4" t="n">
        <v>0</v>
      </c>
      <c r="H2185" s="4" t="n">
        <v>0</v>
      </c>
      <c r="I2185" s="4" t="n">
        <v>0</v>
      </c>
      <c r="J2185" s="4" t="n">
        <v>0</v>
      </c>
      <c r="K2185" s="4" t="n">
        <v>0</v>
      </c>
      <c r="L2185" s="3" t="n">
        <v>0</v>
      </c>
      <c r="M2185" s="3" t="n">
        <v>0</v>
      </c>
      <c r="N2185" s="3" t="n">
        <v>0</v>
      </c>
      <c r="O2185" s="4" t="n">
        <v>0</v>
      </c>
      <c r="P2185" s="4" t="n">
        <v>0</v>
      </c>
      <c r="Q2185" s="4" t="str"/>
      <c r="R2185" s="4" t="n">
        <v>0</v>
      </c>
      <c r="S2185" s="4" t="n">
        <v>0</v>
      </c>
      <c r="T2185" s="4" t="n">
        <v>0</v>
      </c>
      <c r="U2185" s="4" t="n">
        <v>0</v>
      </c>
      <c r="V2185" s="4" t="n">
        <v>1</v>
      </c>
    </row>
    <row r="2186">
      <c r="A2186" t="n">
        <v>276</v>
      </c>
      <c r="B2186" t="inlineStr">
        <is>
          <t>20448277781</t>
        </is>
      </c>
      <c r="C2186" t="inlineStr">
        <is>
          <t>COOPERATIVA AGRARIA INDUSTRIALIZADA CABANA LTDA</t>
        </is>
      </c>
      <c r="D2186" s="6" t="n">
        <v>2018</v>
      </c>
      <c r="F2186" t="inlineStr">
        <is>
          <t>PAC</t>
        </is>
      </c>
      <c r="G2186" s="4" t="str"/>
      <c r="H2186" s="4" t="str"/>
      <c r="I2186" s="4" t="n">
        <v>0</v>
      </c>
      <c r="J2186" s="4" t="str"/>
      <c r="K2186" s="4" t="str"/>
      <c r="L2186" s="3" t="str"/>
      <c r="M2186" s="3" t="str"/>
      <c r="N2186" s="3" t="n">
        <v>0</v>
      </c>
      <c r="O2186" s="4" t="str"/>
      <c r="P2186" s="4" t="str"/>
      <c r="Q2186" s="4" t="str"/>
      <c r="R2186" s="4" t="str"/>
      <c r="S2186" s="4" t="str"/>
      <c r="T2186" s="4" t="str"/>
      <c r="U2186" s="4" t="str"/>
      <c r="V2186" s="4" t="n">
        <v>2</v>
      </c>
    </row>
    <row r="2187">
      <c r="A2187" t="n">
        <v>276</v>
      </c>
      <c r="B2187" t="inlineStr">
        <is>
          <t>20448277781</t>
        </is>
      </c>
      <c r="C2187" t="inlineStr">
        <is>
          <t>COOPERATIVA AGRARIA INDUSTRIALIZADA CABANA LTDA</t>
        </is>
      </c>
      <c r="D2187" s="6" t="n">
        <v>2019</v>
      </c>
      <c r="E2187" t="n">
        <v>1</v>
      </c>
      <c r="F2187" t="inlineStr">
        <is>
          <t>PAC</t>
        </is>
      </c>
      <c r="G2187" s="4" t="n">
        <v>180</v>
      </c>
      <c r="H2187" s="4" t="n">
        <v>393</v>
      </c>
      <c r="I2187" s="4" t="n">
        <v>573</v>
      </c>
      <c r="J2187" s="4" t="str"/>
      <c r="K2187" s="4" t="str"/>
      <c r="L2187" s="3" t="n">
        <v>1608068.61</v>
      </c>
      <c r="M2187" s="3" t="n">
        <v>1064848.03</v>
      </c>
      <c r="N2187" s="3" t="n">
        <v>2672916.64</v>
      </c>
      <c r="O2187" s="4" t="str"/>
      <c r="P2187" s="4" t="str"/>
      <c r="Q2187" s="4" t="str"/>
      <c r="R2187" s="4" t="str"/>
      <c r="S2187" s="4" t="str"/>
      <c r="T2187" s="4" t="str"/>
      <c r="U2187" s="4" t="str"/>
      <c r="V2187" s="4" t="n">
        <v>2</v>
      </c>
    </row>
    <row r="2188">
      <c r="A2188" t="n">
        <v>276</v>
      </c>
      <c r="B2188" t="inlineStr">
        <is>
          <t>20448277781</t>
        </is>
      </c>
      <c r="C2188" t="inlineStr">
        <is>
          <t>COOPERATIVA AGRARIA INDUSTRIALIZADA CABANA LTDA</t>
        </is>
      </c>
      <c r="D2188" s="6" t="n">
        <v>2020</v>
      </c>
      <c r="E2188" t="n">
        <v>1</v>
      </c>
      <c r="F2188" t="inlineStr">
        <is>
          <t>PAC</t>
        </is>
      </c>
      <c r="G2188" s="4" t="n">
        <v>173</v>
      </c>
      <c r="H2188" s="4" t="n">
        <v>394</v>
      </c>
      <c r="I2188" s="4" t="n">
        <v>567</v>
      </c>
      <c r="J2188" s="4" t="n">
        <v>1</v>
      </c>
      <c r="K2188" s="4" t="n">
        <v>7</v>
      </c>
      <c r="L2188" s="3" t="n">
        <v>798737.28</v>
      </c>
      <c r="M2188" s="3" t="n">
        <v>1443589.54</v>
      </c>
      <c r="N2188" s="3" t="n">
        <v>2242326.82</v>
      </c>
      <c r="O2188" s="4" t="str"/>
      <c r="P2188" s="4" t="str"/>
      <c r="Q2188" s="4" t="str"/>
      <c r="R2188" s="4" t="str"/>
      <c r="S2188" s="4" t="str"/>
      <c r="T2188" s="4" t="str"/>
      <c r="U2188" s="4" t="str"/>
      <c r="V2188" s="4" t="n">
        <v>2</v>
      </c>
    </row>
    <row r="2189">
      <c r="A2189" t="n">
        <v>276</v>
      </c>
      <c r="B2189" t="inlineStr">
        <is>
          <t>20448277781</t>
        </is>
      </c>
      <c r="C2189" t="inlineStr">
        <is>
          <t>COOPERATIVA AGRARIA INDUSTRIALIZADA CABANA LTDA</t>
        </is>
      </c>
      <c r="D2189" s="6" t="n">
        <v>2021</v>
      </c>
      <c r="E2189" t="n">
        <v>1</v>
      </c>
      <c r="F2189" t="inlineStr">
        <is>
          <t>PAC</t>
        </is>
      </c>
      <c r="G2189" s="4" t="n">
        <v>173</v>
      </c>
      <c r="H2189" s="4" t="n">
        <v>394</v>
      </c>
      <c r="I2189" s="4" t="n">
        <v>567</v>
      </c>
      <c r="J2189" s="4" t="n">
        <v>123</v>
      </c>
      <c r="K2189" s="4" t="n">
        <v>12</v>
      </c>
      <c r="L2189" s="3" t="n">
        <v>2171.2</v>
      </c>
      <c r="M2189" s="3" t="n">
        <v>525616.1899999999</v>
      </c>
      <c r="N2189" s="3" t="n">
        <v>527787.39</v>
      </c>
      <c r="O2189" s="4" t="str"/>
      <c r="P2189" s="4" t="str"/>
      <c r="Q2189" s="4" t="str"/>
      <c r="R2189" s="4" t="str"/>
      <c r="S2189" s="4" t="str"/>
      <c r="T2189" s="4" t="str"/>
      <c r="U2189" s="4" t="str"/>
      <c r="V2189" s="4" t="n">
        <v>2</v>
      </c>
    </row>
    <row r="2190">
      <c r="A2190" t="n">
        <v>276</v>
      </c>
      <c r="B2190" t="inlineStr">
        <is>
          <t>20448277781</t>
        </is>
      </c>
      <c r="C2190" t="inlineStr">
        <is>
          <t>COOPERATIVA AGRARIA INDUSTRIALIZADA CABANA LTDA</t>
        </is>
      </c>
      <c r="D2190" s="6" t="n">
        <v>2022</v>
      </c>
      <c r="E2190" t="n">
        <v>1</v>
      </c>
      <c r="F2190" t="inlineStr">
        <is>
          <t>PAC</t>
        </is>
      </c>
      <c r="G2190" s="4" t="n">
        <v>173</v>
      </c>
      <c r="H2190" s="4" t="n">
        <v>394</v>
      </c>
      <c r="I2190" s="4" t="n">
        <v>567</v>
      </c>
      <c r="J2190" s="4" t="n">
        <v>63</v>
      </c>
      <c r="K2190" s="4" t="n">
        <v>6</v>
      </c>
      <c r="L2190" s="3" t="n">
        <v>820108.17</v>
      </c>
      <c r="M2190" s="3" t="n">
        <v>526818.17</v>
      </c>
      <c r="N2190" s="3" t="n">
        <v>1346926.34</v>
      </c>
      <c r="O2190" s="4" t="str"/>
      <c r="P2190" s="4" t="str"/>
      <c r="Q2190" s="4" t="str"/>
      <c r="R2190" s="4" t="str"/>
      <c r="S2190" s="4" t="str"/>
      <c r="T2190" s="4" t="str"/>
      <c r="U2190" s="4" t="str"/>
      <c r="V2190" s="4" t="n">
        <v>2</v>
      </c>
    </row>
    <row r="2191">
      <c r="A2191" t="n">
        <v>276</v>
      </c>
      <c r="B2191" t="inlineStr">
        <is>
          <t>20448277781</t>
        </is>
      </c>
      <c r="C2191" t="inlineStr">
        <is>
          <t>COOPERATIVA AGRARIA INDUSTRIALIZADA CABANA LTDA</t>
        </is>
      </c>
      <c r="D2191" s="6" t="n">
        <v>2023</v>
      </c>
      <c r="E2191" t="n">
        <v>1</v>
      </c>
      <c r="F2191" t="inlineStr">
        <is>
          <t>PAC</t>
        </is>
      </c>
      <c r="G2191" s="4" t="n">
        <v>173</v>
      </c>
      <c r="H2191" s="4" t="n">
        <v>394</v>
      </c>
      <c r="I2191" s="4" t="n">
        <v>567</v>
      </c>
      <c r="J2191" s="4" t="n">
        <v>90</v>
      </c>
      <c r="K2191" s="4" t="n">
        <v>4</v>
      </c>
      <c r="L2191" s="3" t="n">
        <v>424800</v>
      </c>
      <c r="M2191" s="3" t="n">
        <v>274509.58</v>
      </c>
      <c r="N2191" s="3" t="n">
        <v>699309.58</v>
      </c>
      <c r="O2191" s="4" t="n">
        <v>0</v>
      </c>
      <c r="P2191" s="4" t="n">
        <v>0</v>
      </c>
      <c r="Q2191" s="4" t="n">
        <v>0</v>
      </c>
      <c r="R2191" s="4" t="n">
        <v>699309.58</v>
      </c>
      <c r="S2191" s="4" t="n">
        <v>0</v>
      </c>
      <c r="T2191" s="4" t="n">
        <v>0</v>
      </c>
      <c r="U2191" s="4" t="n">
        <v>699309.58</v>
      </c>
      <c r="V2191" s="4" t="n">
        <v>2</v>
      </c>
    </row>
    <row r="2192">
      <c r="A2192" t="n">
        <v>276</v>
      </c>
      <c r="B2192" t="inlineStr">
        <is>
          <t>20448277781</t>
        </is>
      </c>
      <c r="C2192" t="inlineStr">
        <is>
          <t>COOPERATIVA AGRARIA INDUSTRIALIZADA CABANA LTDA</t>
        </is>
      </c>
      <c r="D2192" s="6" t="n">
        <v>2024</v>
      </c>
      <c r="F2192" t="inlineStr">
        <is>
          <t>PAC</t>
        </is>
      </c>
      <c r="G2192" s="4" t="n">
        <v>0</v>
      </c>
      <c r="H2192" s="4" t="n">
        <v>0</v>
      </c>
      <c r="I2192" s="4" t="n">
        <v>0</v>
      </c>
      <c r="J2192" s="4" t="n">
        <v>0</v>
      </c>
      <c r="K2192" s="4" t="n">
        <v>0</v>
      </c>
      <c r="L2192" s="3" t="n">
        <v>0</v>
      </c>
      <c r="M2192" s="3" t="n">
        <v>0</v>
      </c>
      <c r="N2192" s="3" t="n">
        <v>0</v>
      </c>
      <c r="O2192" s="4" t="n">
        <v>0</v>
      </c>
      <c r="P2192" s="4" t="n">
        <v>0</v>
      </c>
      <c r="Q2192" s="4" t="str"/>
      <c r="R2192" s="4" t="n">
        <v>0</v>
      </c>
      <c r="S2192" s="4" t="n">
        <v>0</v>
      </c>
      <c r="T2192" s="4" t="n">
        <v>0</v>
      </c>
      <c r="U2192" s="4" t="n">
        <v>0</v>
      </c>
      <c r="V2192" s="4" t="n">
        <v>2</v>
      </c>
    </row>
    <row r="2193">
      <c r="A2193" t="n">
        <v>276</v>
      </c>
      <c r="B2193" t="inlineStr">
        <is>
          <t>20448277781</t>
        </is>
      </c>
      <c r="C2193" t="inlineStr">
        <is>
          <t>COOPERATIVA AGRARIA INDUSTRIALIZADA CABANA LTDA</t>
        </is>
      </c>
      <c r="D2193" s="6" t="n">
        <v>2025</v>
      </c>
      <c r="F2193" t="inlineStr">
        <is>
          <t>PAC</t>
        </is>
      </c>
      <c r="G2193" s="4" t="n">
        <v>0</v>
      </c>
      <c r="H2193" s="4" t="n">
        <v>0</v>
      </c>
      <c r="I2193" s="4" t="n">
        <v>0</v>
      </c>
      <c r="J2193" s="4" t="n">
        <v>0</v>
      </c>
      <c r="K2193" s="4" t="n">
        <v>0</v>
      </c>
      <c r="L2193" s="3" t="n">
        <v>0</v>
      </c>
      <c r="M2193" s="3" t="n">
        <v>0</v>
      </c>
      <c r="N2193" s="3" t="n">
        <v>0</v>
      </c>
      <c r="O2193" s="4" t="n">
        <v>0</v>
      </c>
      <c r="P2193" s="4" t="n">
        <v>0</v>
      </c>
      <c r="Q2193" s="4" t="str"/>
      <c r="R2193" s="4" t="n">
        <v>0</v>
      </c>
      <c r="S2193" s="4" t="n">
        <v>0</v>
      </c>
      <c r="T2193" s="4" t="n">
        <v>0</v>
      </c>
      <c r="U2193" s="4" t="n">
        <v>0</v>
      </c>
      <c r="V2193" s="4" t="n">
        <v>2</v>
      </c>
    </row>
    <row r="2194">
      <c r="A2194" t="n">
        <v>277</v>
      </c>
      <c r="B2194" t="inlineStr">
        <is>
          <t>20448807500</t>
        </is>
      </c>
      <c r="C2194" t="inlineStr">
        <is>
          <t>CONSORCIO ALPAQUERO PERU EXPORT</t>
        </is>
      </c>
      <c r="D2194" s="6" t="n">
        <v>2018</v>
      </c>
      <c r="E2194" t="n">
        <v>1</v>
      </c>
      <c r="F2194" t="inlineStr">
        <is>
          <t>PAC</t>
        </is>
      </c>
      <c r="G2194" s="4" t="str"/>
      <c r="H2194" s="4" t="str"/>
      <c r="I2194" s="4" t="n">
        <v>127</v>
      </c>
      <c r="J2194" s="4" t="str"/>
      <c r="K2194" s="4" t="str"/>
      <c r="L2194" s="3" t="str"/>
      <c r="M2194" s="3" t="str"/>
      <c r="N2194" s="3" t="n">
        <v>590275.7</v>
      </c>
      <c r="O2194" s="4" t="str"/>
      <c r="P2194" s="4" t="str"/>
      <c r="Q2194" s="4" t="str"/>
      <c r="R2194" s="4" t="str"/>
      <c r="S2194" s="4" t="str"/>
      <c r="T2194" s="4" t="str"/>
      <c r="U2194" s="4" t="str"/>
      <c r="V2194" s="4" t="n">
        <v>1</v>
      </c>
    </row>
    <row r="2195">
      <c r="A2195" t="n">
        <v>277</v>
      </c>
      <c r="B2195" t="inlineStr">
        <is>
          <t>20448807500</t>
        </is>
      </c>
      <c r="C2195" t="inlineStr">
        <is>
          <t>CONSORCIO ALPAQUERO PERU EXPORT</t>
        </is>
      </c>
      <c r="D2195" s="6" t="n">
        <v>2019</v>
      </c>
      <c r="E2195" t="n">
        <v>1</v>
      </c>
      <c r="F2195" t="inlineStr">
        <is>
          <t>PAC</t>
        </is>
      </c>
      <c r="G2195" s="4" t="n">
        <v>67</v>
      </c>
      <c r="H2195" s="4" t="n">
        <v>39</v>
      </c>
      <c r="I2195" s="4" t="n">
        <v>106</v>
      </c>
      <c r="J2195" s="4" t="str"/>
      <c r="K2195" s="4" t="str"/>
      <c r="L2195" s="3" t="n">
        <v>0</v>
      </c>
      <c r="M2195" s="3" t="n">
        <v>1745428.69</v>
      </c>
      <c r="N2195" s="3" t="n">
        <v>1745428.69</v>
      </c>
      <c r="O2195" s="4" t="str"/>
      <c r="P2195" s="4" t="str"/>
      <c r="Q2195" s="4" t="str"/>
      <c r="R2195" s="4" t="str"/>
      <c r="S2195" s="4" t="str"/>
      <c r="T2195" s="4" t="str"/>
      <c r="U2195" s="4" t="str"/>
      <c r="V2195" s="4" t="n">
        <v>1</v>
      </c>
    </row>
    <row r="2196">
      <c r="A2196" t="n">
        <v>277</v>
      </c>
      <c r="B2196" t="inlineStr">
        <is>
          <t>20448807500</t>
        </is>
      </c>
      <c r="C2196" t="inlineStr">
        <is>
          <t>CONSORCIO ALPAQUERO PERU EXPORT</t>
        </is>
      </c>
      <c r="D2196" s="6" t="n">
        <v>2020</v>
      </c>
      <c r="E2196" t="n">
        <v>1</v>
      </c>
      <c r="F2196" t="inlineStr">
        <is>
          <t>PAC</t>
        </is>
      </c>
      <c r="G2196" s="4" t="n">
        <v>10</v>
      </c>
      <c r="H2196" s="4" t="n">
        <v>7</v>
      </c>
      <c r="I2196" s="4" t="n">
        <v>17</v>
      </c>
      <c r="J2196" s="4" t="n">
        <v>5</v>
      </c>
      <c r="K2196" s="4" t="n">
        <v>3</v>
      </c>
      <c r="L2196" s="3" t="n">
        <v>0</v>
      </c>
      <c r="M2196" s="3" t="n">
        <v>763432.02</v>
      </c>
      <c r="N2196" s="3" t="n">
        <v>763432.02</v>
      </c>
      <c r="O2196" s="4" t="str"/>
      <c r="P2196" s="4" t="str"/>
      <c r="Q2196" s="4" t="str"/>
      <c r="R2196" s="4" t="str"/>
      <c r="S2196" s="4" t="str"/>
      <c r="T2196" s="4" t="str"/>
      <c r="U2196" s="4" t="str"/>
      <c r="V2196" s="4" t="n">
        <v>1</v>
      </c>
    </row>
    <row r="2197">
      <c r="A2197" t="n">
        <v>277</v>
      </c>
      <c r="B2197" t="inlineStr">
        <is>
          <t>20448807500</t>
        </is>
      </c>
      <c r="C2197" t="inlineStr">
        <is>
          <t>CONSORCIO ALPAQUERO PERU EXPORT</t>
        </is>
      </c>
      <c r="D2197" s="6" t="n">
        <v>2021</v>
      </c>
      <c r="E2197" t="n">
        <v>1</v>
      </c>
      <c r="F2197" t="inlineStr">
        <is>
          <t>PAC</t>
        </is>
      </c>
      <c r="G2197" s="4" t="n">
        <v>66</v>
      </c>
      <c r="H2197" s="4" t="n">
        <v>39</v>
      </c>
      <c r="I2197" s="4" t="n">
        <v>105</v>
      </c>
      <c r="J2197" s="4" t="n">
        <v>73</v>
      </c>
      <c r="K2197" s="4" t="n">
        <v>6</v>
      </c>
      <c r="L2197" s="3" t="n">
        <v>238355.5</v>
      </c>
      <c r="M2197" s="3" t="n">
        <v>269714.74</v>
      </c>
      <c r="N2197" s="3" t="n">
        <v>508070.24</v>
      </c>
      <c r="O2197" s="4" t="str"/>
      <c r="P2197" s="4" t="str"/>
      <c r="Q2197" s="4" t="str"/>
      <c r="R2197" s="4" t="str"/>
      <c r="S2197" s="4" t="str"/>
      <c r="T2197" s="4" t="str"/>
      <c r="U2197" s="4" t="str"/>
      <c r="V2197" s="4" t="n">
        <v>1</v>
      </c>
    </row>
    <row r="2198">
      <c r="A2198" t="n">
        <v>277</v>
      </c>
      <c r="B2198" t="inlineStr">
        <is>
          <t>20448807500</t>
        </is>
      </c>
      <c r="C2198" t="inlineStr">
        <is>
          <t>CONSORCIO ALPAQUERO PERU EXPORT</t>
        </is>
      </c>
      <c r="D2198" s="6" t="n">
        <v>2022</v>
      </c>
      <c r="E2198" t="n">
        <v>1</v>
      </c>
      <c r="F2198" t="inlineStr">
        <is>
          <t>PAC</t>
        </is>
      </c>
      <c r="G2198" s="4" t="n">
        <v>81</v>
      </c>
      <c r="H2198" s="4" t="n">
        <v>55</v>
      </c>
      <c r="I2198" s="4" t="n">
        <v>136</v>
      </c>
      <c r="J2198" s="4" t="n">
        <v>39</v>
      </c>
      <c r="K2198" s="4" t="n">
        <v>4</v>
      </c>
      <c r="L2198" s="3" t="n">
        <v>1124663.21</v>
      </c>
      <c r="M2198" s="3" t="n">
        <v>0</v>
      </c>
      <c r="N2198" s="3" t="n">
        <v>1124663.21</v>
      </c>
      <c r="O2198" s="4" t="str"/>
      <c r="P2198" s="4" t="str"/>
      <c r="Q2198" s="4" t="str"/>
      <c r="R2198" s="4" t="str"/>
      <c r="S2198" s="4" t="str"/>
      <c r="T2198" s="4" t="str"/>
      <c r="U2198" s="4" t="str"/>
      <c r="V2198" s="4" t="n">
        <v>1</v>
      </c>
    </row>
    <row r="2199">
      <c r="A2199" t="n">
        <v>277</v>
      </c>
      <c r="B2199" t="inlineStr">
        <is>
          <t>20448807500</t>
        </is>
      </c>
      <c r="C2199" t="inlineStr">
        <is>
          <t>CONSORCIO ALPAQUERO PERU EXPORT</t>
        </is>
      </c>
      <c r="D2199" s="6" t="n">
        <v>2023</v>
      </c>
      <c r="E2199" t="n">
        <v>1</v>
      </c>
      <c r="F2199" t="inlineStr">
        <is>
          <t>PAC</t>
        </is>
      </c>
      <c r="G2199" s="4" t="n">
        <v>81</v>
      </c>
      <c r="H2199" s="4" t="n">
        <v>55</v>
      </c>
      <c r="I2199" s="4" t="n">
        <v>136</v>
      </c>
      <c r="J2199" s="4" t="n">
        <v>28</v>
      </c>
      <c r="K2199" s="4" t="n">
        <v>3</v>
      </c>
      <c r="L2199" s="3" t="n">
        <v>1070795.64</v>
      </c>
      <c r="M2199" s="3" t="n">
        <v>0</v>
      </c>
      <c r="N2199" s="3" t="n">
        <v>1070795.64</v>
      </c>
      <c r="O2199" s="4" t="n">
        <v>0</v>
      </c>
      <c r="P2199" s="4" t="n">
        <v>975257.2469959999</v>
      </c>
      <c r="Q2199" s="4" t="n">
        <v>0</v>
      </c>
      <c r="R2199" s="4" t="n">
        <v>95538.375</v>
      </c>
      <c r="S2199" s="4" t="n">
        <v>0</v>
      </c>
      <c r="T2199" s="4" t="n">
        <v>0</v>
      </c>
      <c r="U2199" s="4" t="n">
        <v>1070795.621996</v>
      </c>
      <c r="V2199" s="4" t="n">
        <v>1</v>
      </c>
    </row>
    <row r="2200">
      <c r="A2200" t="n">
        <v>277</v>
      </c>
      <c r="B2200" t="inlineStr">
        <is>
          <t>20448807500</t>
        </is>
      </c>
      <c r="C2200" t="inlineStr">
        <is>
          <t>CONSORCIO ALPAQUERO PERU EXPORT</t>
        </is>
      </c>
      <c r="D2200" s="6" t="n">
        <v>2024</v>
      </c>
      <c r="F2200" t="inlineStr">
        <is>
          <t>PAC</t>
        </is>
      </c>
      <c r="G2200" s="4" t="n">
        <v>0</v>
      </c>
      <c r="H2200" s="4" t="n">
        <v>0</v>
      </c>
      <c r="I2200" s="4" t="n">
        <v>0</v>
      </c>
      <c r="J2200" s="4" t="n">
        <v>0</v>
      </c>
      <c r="K2200" s="4" t="n">
        <v>0</v>
      </c>
      <c r="L2200" s="3" t="n">
        <v>0</v>
      </c>
      <c r="M2200" s="3" t="n">
        <v>0</v>
      </c>
      <c r="N2200" s="3" t="n">
        <v>0</v>
      </c>
      <c r="O2200" s="4" t="n">
        <v>0</v>
      </c>
      <c r="P2200" s="4" t="n">
        <v>0</v>
      </c>
      <c r="Q2200" s="4" t="str"/>
      <c r="R2200" s="4" t="n">
        <v>0</v>
      </c>
      <c r="S2200" s="4" t="n">
        <v>0</v>
      </c>
      <c r="T2200" s="4" t="n">
        <v>0</v>
      </c>
      <c r="U2200" s="4" t="n">
        <v>0</v>
      </c>
      <c r="V2200" s="4" t="n">
        <v>1</v>
      </c>
    </row>
    <row r="2201">
      <c r="A2201" t="n">
        <v>277</v>
      </c>
      <c r="B2201" t="inlineStr">
        <is>
          <t>20448807500</t>
        </is>
      </c>
      <c r="C2201" t="inlineStr">
        <is>
          <t>CONSORCIO ALPAQUERO PERU EXPORT</t>
        </is>
      </c>
      <c r="D2201" s="6" t="n">
        <v>2025</v>
      </c>
      <c r="F2201" t="inlineStr">
        <is>
          <t>PAC</t>
        </is>
      </c>
      <c r="G2201" s="4" t="n">
        <v>0</v>
      </c>
      <c r="H2201" s="4" t="n">
        <v>0</v>
      </c>
      <c r="I2201" s="4" t="n">
        <v>0</v>
      </c>
      <c r="J2201" s="4" t="n">
        <v>0</v>
      </c>
      <c r="K2201" s="4" t="n">
        <v>0</v>
      </c>
      <c r="L2201" s="3" t="n">
        <v>0</v>
      </c>
      <c r="M2201" s="3" t="n">
        <v>0</v>
      </c>
      <c r="N2201" s="3" t="n">
        <v>0</v>
      </c>
      <c r="O2201" s="4" t="n">
        <v>0</v>
      </c>
      <c r="P2201" s="4" t="n">
        <v>0</v>
      </c>
      <c r="Q2201" s="4" t="str"/>
      <c r="R2201" s="4" t="n">
        <v>0</v>
      </c>
      <c r="S2201" s="4" t="n">
        <v>0</v>
      </c>
      <c r="T2201" s="4" t="n">
        <v>0</v>
      </c>
      <c r="U2201" s="4" t="n">
        <v>0</v>
      </c>
      <c r="V2201" s="4" t="n">
        <v>1</v>
      </c>
    </row>
    <row r="2202">
      <c r="A2202" t="n">
        <v>278</v>
      </c>
      <c r="B2202" t="inlineStr">
        <is>
          <t>20118588135</t>
        </is>
      </c>
      <c r="C2202" t="inlineStr">
        <is>
          <t>COOPERATIVA DE SERVICIOS ESPECIALES ALPAQUERAS - PUNO (CECOALP)</t>
        </is>
      </c>
      <c r="D2202" s="6" t="n">
        <v>2018</v>
      </c>
      <c r="E2202" t="n">
        <v>1</v>
      </c>
      <c r="F2202" t="inlineStr">
        <is>
          <t>PAC</t>
        </is>
      </c>
      <c r="G2202" s="4" t="str"/>
      <c r="H2202" s="4" t="str"/>
      <c r="I2202" s="4" t="n">
        <v>284</v>
      </c>
      <c r="J2202" s="4" t="str"/>
      <c r="K2202" s="4" t="str"/>
      <c r="L2202" s="3" t="str"/>
      <c r="M2202" s="3" t="str"/>
      <c r="N2202" s="3" t="n">
        <v>0</v>
      </c>
      <c r="O2202" s="4" t="str"/>
      <c r="P2202" s="4" t="str"/>
      <c r="Q2202" s="4" t="str"/>
      <c r="R2202" s="4" t="str"/>
      <c r="S2202" s="4" t="str"/>
      <c r="T2202" s="4" t="str"/>
      <c r="U2202" s="4" t="str"/>
      <c r="V2202" s="4" t="n">
        <v>1</v>
      </c>
    </row>
    <row r="2203">
      <c r="A2203" t="n">
        <v>278</v>
      </c>
      <c r="B2203" t="inlineStr">
        <is>
          <t>20118588135</t>
        </is>
      </c>
      <c r="C2203" t="inlineStr">
        <is>
          <t>COOPERATIVA DE SERVICIOS ESPECIALES ALPAQUERAS - PUNO (CECOALP)</t>
        </is>
      </c>
      <c r="D2203" s="6" t="n">
        <v>2019</v>
      </c>
      <c r="E2203" t="n">
        <v>1</v>
      </c>
      <c r="F2203" t="inlineStr">
        <is>
          <t>PAC</t>
        </is>
      </c>
      <c r="G2203" s="4" t="n">
        <v>42</v>
      </c>
      <c r="H2203" s="4" t="n">
        <v>33</v>
      </c>
      <c r="I2203" s="4" t="n">
        <v>75</v>
      </c>
      <c r="J2203" s="4" t="str"/>
      <c r="K2203" s="4" t="str"/>
      <c r="L2203" s="3" t="n">
        <v>850000</v>
      </c>
      <c r="M2203" s="3" t="n">
        <v>0</v>
      </c>
      <c r="N2203" s="3" t="n">
        <v>850000</v>
      </c>
      <c r="O2203" s="4" t="str"/>
      <c r="P2203" s="4" t="str"/>
      <c r="Q2203" s="4" t="str"/>
      <c r="R2203" s="4" t="str"/>
      <c r="S2203" s="4" t="str"/>
      <c r="T2203" s="4" t="str"/>
      <c r="U2203" s="4" t="str"/>
      <c r="V2203" s="4" t="n">
        <v>1</v>
      </c>
    </row>
    <row r="2204">
      <c r="A2204" t="n">
        <v>278</v>
      </c>
      <c r="B2204" t="inlineStr">
        <is>
          <t>20118588135</t>
        </is>
      </c>
      <c r="C2204" t="inlineStr">
        <is>
          <t>COOPERATIVA DE SERVICIOS ESPECIALES ALPAQUERAS - PUNO (CECOALP)</t>
        </is>
      </c>
      <c r="D2204" s="6" t="n">
        <v>2020</v>
      </c>
      <c r="E2204" t="n">
        <v>1</v>
      </c>
      <c r="F2204" t="inlineStr">
        <is>
          <t>PAC</t>
        </is>
      </c>
      <c r="G2204" s="4" t="n">
        <v>42</v>
      </c>
      <c r="H2204" s="4" t="n">
        <v>33</v>
      </c>
      <c r="I2204" s="4" t="n">
        <v>75</v>
      </c>
      <c r="J2204" s="4" t="n">
        <v>5</v>
      </c>
      <c r="K2204" s="4" t="n">
        <v>4</v>
      </c>
      <c r="L2204" s="3" t="n">
        <v>850000</v>
      </c>
      <c r="M2204" s="3" t="n">
        <v>0</v>
      </c>
      <c r="N2204" s="3" t="n">
        <v>850000</v>
      </c>
      <c r="O2204" s="4" t="str"/>
      <c r="P2204" s="4" t="str"/>
      <c r="Q2204" s="4" t="str"/>
      <c r="R2204" s="4" t="str"/>
      <c r="S2204" s="4" t="str"/>
      <c r="T2204" s="4" t="str"/>
      <c r="U2204" s="4" t="str"/>
      <c r="V2204" s="4" t="n">
        <v>1</v>
      </c>
    </row>
    <row r="2205">
      <c r="A2205" t="n">
        <v>278</v>
      </c>
      <c r="B2205" t="inlineStr">
        <is>
          <t>20118588135</t>
        </is>
      </c>
      <c r="C2205" t="inlineStr">
        <is>
          <t>COOPERATIVA DE SERVICIOS ESPECIALES ALPAQUERAS - PUNO (CECOALP)</t>
        </is>
      </c>
      <c r="D2205" s="6" t="n">
        <v>2021</v>
      </c>
      <c r="E2205" t="n">
        <v>1</v>
      </c>
      <c r="F2205" t="inlineStr">
        <is>
          <t>PAC</t>
        </is>
      </c>
      <c r="G2205" s="4" t="n">
        <v>42</v>
      </c>
      <c r="H2205" s="4" t="n">
        <v>33</v>
      </c>
      <c r="I2205" s="4" t="n">
        <v>75</v>
      </c>
      <c r="J2205" s="4" t="n">
        <v>60</v>
      </c>
      <c r="K2205" s="4" t="n">
        <v>5</v>
      </c>
      <c r="L2205" s="3" t="n">
        <v>436600</v>
      </c>
      <c r="M2205" s="3" t="n">
        <v>0</v>
      </c>
      <c r="N2205" s="3" t="n">
        <v>436600</v>
      </c>
      <c r="O2205" s="4" t="str"/>
      <c r="P2205" s="4" t="str"/>
      <c r="Q2205" s="4" t="str"/>
      <c r="R2205" s="4" t="str"/>
      <c r="S2205" s="4" t="str"/>
      <c r="T2205" s="4" t="str"/>
      <c r="U2205" s="4" t="str"/>
      <c r="V2205" s="4" t="n">
        <v>1</v>
      </c>
    </row>
    <row r="2206">
      <c r="A2206" t="n">
        <v>278</v>
      </c>
      <c r="B2206" t="inlineStr">
        <is>
          <t>20118588135</t>
        </is>
      </c>
      <c r="C2206" t="inlineStr">
        <is>
          <t>COOPERATIVA DE SERVICIOS ESPECIALES ALPAQUERAS - PUNO (CECOALP)</t>
        </is>
      </c>
      <c r="D2206" s="6" t="n">
        <v>2022</v>
      </c>
      <c r="F2206" t="inlineStr">
        <is>
          <t>PAC</t>
        </is>
      </c>
      <c r="G2206" s="4" t="n">
        <v>0</v>
      </c>
      <c r="H2206" s="4" t="n">
        <v>0</v>
      </c>
      <c r="I2206" s="4" t="n">
        <v>0</v>
      </c>
      <c r="J2206" s="4" t="n">
        <v>0</v>
      </c>
      <c r="K2206" s="4" t="n">
        <v>0</v>
      </c>
      <c r="L2206" s="3" t="n">
        <v>0</v>
      </c>
      <c r="M2206" s="3" t="n">
        <v>0</v>
      </c>
      <c r="N2206" s="3" t="n">
        <v>0</v>
      </c>
      <c r="O2206" s="4" t="str"/>
      <c r="P2206" s="4" t="str"/>
      <c r="Q2206" s="4" t="str"/>
      <c r="R2206" s="4" t="str"/>
      <c r="S2206" s="4" t="str"/>
      <c r="T2206" s="4" t="str"/>
      <c r="U2206" s="4" t="str"/>
      <c r="V2206" s="4" t="n">
        <v>1</v>
      </c>
    </row>
    <row r="2207">
      <c r="A2207" t="n">
        <v>278</v>
      </c>
      <c r="B2207" t="inlineStr">
        <is>
          <t>20118588135</t>
        </is>
      </c>
      <c r="C2207" t="inlineStr">
        <is>
          <t>COOPERATIVA DE SERVICIOS ESPECIALES ALPAQUERAS - PUNO (CECOALP)</t>
        </is>
      </c>
      <c r="D2207" s="6" t="n">
        <v>2023</v>
      </c>
      <c r="E2207" t="n">
        <v>1</v>
      </c>
      <c r="F2207" t="inlineStr">
        <is>
          <t>PAC</t>
        </is>
      </c>
      <c r="G2207" s="4" t="n">
        <v>60</v>
      </c>
      <c r="H2207" s="4" t="n">
        <v>30</v>
      </c>
      <c r="I2207" s="4" t="n">
        <v>90</v>
      </c>
      <c r="J2207" s="4" t="n">
        <v>24</v>
      </c>
      <c r="K2207" s="4" t="n">
        <v>3</v>
      </c>
      <c r="L2207" s="3" t="n">
        <v>85185.8</v>
      </c>
      <c r="M2207" s="3" t="n">
        <v>0</v>
      </c>
      <c r="N2207" s="3" t="n">
        <v>85185.8</v>
      </c>
      <c r="O2207" s="4" t="n">
        <v>0</v>
      </c>
      <c r="P2207" s="4" t="n">
        <v>85185.8</v>
      </c>
      <c r="Q2207" s="4" t="n">
        <v>0</v>
      </c>
      <c r="R2207" s="4" t="n">
        <v>0</v>
      </c>
      <c r="S2207" s="4" t="n">
        <v>0</v>
      </c>
      <c r="T2207" s="4" t="n">
        <v>0</v>
      </c>
      <c r="U2207" s="4" t="n">
        <v>85185.8</v>
      </c>
      <c r="V2207" s="4" t="n">
        <v>1</v>
      </c>
    </row>
    <row r="2208">
      <c r="A2208" t="n">
        <v>278</v>
      </c>
      <c r="B2208" t="inlineStr">
        <is>
          <t>20118588135</t>
        </is>
      </c>
      <c r="C2208" t="inlineStr">
        <is>
          <t>COOPERATIVA DE SERVICIOS ESPECIALES ALPAQUERAS - PUNO (CECOALP)</t>
        </is>
      </c>
      <c r="D2208" s="6" t="n">
        <v>2024</v>
      </c>
      <c r="F2208" t="inlineStr">
        <is>
          <t>PAC</t>
        </is>
      </c>
      <c r="G2208" s="4" t="n">
        <v>0</v>
      </c>
      <c r="H2208" s="4" t="n">
        <v>0</v>
      </c>
      <c r="I2208" s="4" t="n">
        <v>0</v>
      </c>
      <c r="J2208" s="4" t="n">
        <v>0</v>
      </c>
      <c r="K2208" s="4" t="n">
        <v>0</v>
      </c>
      <c r="L2208" s="3" t="n">
        <v>0</v>
      </c>
      <c r="M2208" s="3" t="n">
        <v>0</v>
      </c>
      <c r="N2208" s="3" t="n">
        <v>0</v>
      </c>
      <c r="O2208" s="4" t="n">
        <v>0</v>
      </c>
      <c r="P2208" s="4" t="n">
        <v>0</v>
      </c>
      <c r="Q2208" s="4" t="str"/>
      <c r="R2208" s="4" t="n">
        <v>0</v>
      </c>
      <c r="S2208" s="4" t="n">
        <v>0</v>
      </c>
      <c r="T2208" s="4" t="n">
        <v>0</v>
      </c>
      <c r="U2208" s="4" t="n">
        <v>0</v>
      </c>
      <c r="V2208" s="4" t="n">
        <v>1</v>
      </c>
    </row>
    <row r="2209">
      <c r="A2209" t="n">
        <v>278</v>
      </c>
      <c r="B2209" t="inlineStr">
        <is>
          <t>20118588135</t>
        </is>
      </c>
      <c r="C2209" t="inlineStr">
        <is>
          <t>COOPERATIVA DE SERVICIOS ESPECIALES ALPAQUERAS - PUNO (CECOALP)</t>
        </is>
      </c>
      <c r="D2209" s="6" t="n">
        <v>2025</v>
      </c>
      <c r="F2209" t="inlineStr">
        <is>
          <t>PAC</t>
        </is>
      </c>
      <c r="G2209" s="4" t="n">
        <v>0</v>
      </c>
      <c r="H2209" s="4" t="n">
        <v>0</v>
      </c>
      <c r="I2209" s="4" t="n">
        <v>0</v>
      </c>
      <c r="J2209" s="4" t="n">
        <v>0</v>
      </c>
      <c r="K2209" s="4" t="n">
        <v>0</v>
      </c>
      <c r="L2209" s="3" t="n">
        <v>0</v>
      </c>
      <c r="M2209" s="3" t="n">
        <v>0</v>
      </c>
      <c r="N2209" s="3" t="n">
        <v>0</v>
      </c>
      <c r="O2209" s="4" t="n">
        <v>0</v>
      </c>
      <c r="P2209" s="4" t="n">
        <v>0</v>
      </c>
      <c r="Q2209" s="4" t="str"/>
      <c r="R2209" s="4" t="n">
        <v>0</v>
      </c>
      <c r="S2209" s="4" t="n">
        <v>0</v>
      </c>
      <c r="T2209" s="4" t="n">
        <v>0</v>
      </c>
      <c r="U2209" s="4" t="n">
        <v>0</v>
      </c>
      <c r="V2209" s="4" t="n">
        <v>1</v>
      </c>
    </row>
    <row r="2210">
      <c r="A2210" t="n">
        <v>279</v>
      </c>
      <c r="B2210" t="inlineStr">
        <is>
          <t>20406542671</t>
        </is>
      </c>
      <c r="C2210" t="inlineStr">
        <is>
          <t>SOCIEDAD PERUANA DE CRIADORES DE ALPACAS Y LLAMAS DE MACUSANI SPAR MACUSANI</t>
        </is>
      </c>
      <c r="D2210" s="6" t="n">
        <v>2018</v>
      </c>
      <c r="F2210" t="inlineStr">
        <is>
          <t>PAC</t>
        </is>
      </c>
      <c r="G2210" s="4" t="str"/>
      <c r="H2210" s="4" t="str"/>
      <c r="I2210" s="4" t="n">
        <v>0</v>
      </c>
      <c r="J2210" s="4" t="str"/>
      <c r="K2210" s="4" t="str"/>
      <c r="L2210" s="3" t="str"/>
      <c r="M2210" s="3" t="str"/>
      <c r="N2210" s="3" t="n">
        <v>0</v>
      </c>
      <c r="O2210" s="4" t="str"/>
      <c r="P2210" s="4" t="str"/>
      <c r="Q2210" s="4" t="str"/>
      <c r="R2210" s="4" t="str"/>
      <c r="S2210" s="4" t="str"/>
      <c r="T2210" s="4" t="str"/>
      <c r="U2210" s="4" t="str"/>
      <c r="V2210" s="4" t="n">
        <v>1</v>
      </c>
    </row>
    <row r="2211">
      <c r="A2211" t="n">
        <v>279</v>
      </c>
      <c r="B2211" t="inlineStr">
        <is>
          <t>20406542671</t>
        </is>
      </c>
      <c r="C2211" t="inlineStr">
        <is>
          <t>SOCIEDAD PERUANA DE CRIADORES DE ALPACAS Y LLAMAS DE MACUSANI SPAR MACUSANI</t>
        </is>
      </c>
      <c r="D2211" s="6" t="n">
        <v>2019</v>
      </c>
      <c r="E2211" t="n">
        <v>1</v>
      </c>
      <c r="F2211" t="inlineStr">
        <is>
          <t>PAC</t>
        </is>
      </c>
      <c r="G2211" s="4" t="n">
        <v>36</v>
      </c>
      <c r="H2211" s="4" t="n">
        <v>71</v>
      </c>
      <c r="I2211" s="4" t="n">
        <v>107</v>
      </c>
      <c r="J2211" s="4" t="str"/>
      <c r="K2211" s="4" t="str"/>
      <c r="L2211" s="3" t="n">
        <v>0</v>
      </c>
      <c r="M2211" s="3" t="n">
        <v>0</v>
      </c>
      <c r="N2211" s="3" t="n">
        <v>0</v>
      </c>
      <c r="O2211" s="4" t="str"/>
      <c r="P2211" s="4" t="str"/>
      <c r="Q2211" s="4" t="str"/>
      <c r="R2211" s="4" t="str"/>
      <c r="S2211" s="4" t="str"/>
      <c r="T2211" s="4" t="str"/>
      <c r="U2211" s="4" t="str"/>
      <c r="V2211" s="4" t="n">
        <v>1</v>
      </c>
    </row>
    <row r="2212">
      <c r="A2212" t="n">
        <v>279</v>
      </c>
      <c r="B2212" t="inlineStr">
        <is>
          <t>20406542671</t>
        </is>
      </c>
      <c r="C2212" t="inlineStr">
        <is>
          <t>SOCIEDAD PERUANA DE CRIADORES DE ALPACAS Y LLAMAS DE MACUSANI SPAR MACUSANI</t>
        </is>
      </c>
      <c r="D2212" s="6" t="n">
        <v>2020</v>
      </c>
      <c r="E2212" t="n">
        <v>1</v>
      </c>
      <c r="F2212" t="inlineStr">
        <is>
          <t>PAC</t>
        </is>
      </c>
      <c r="G2212" s="4" t="n">
        <v>34</v>
      </c>
      <c r="H2212" s="4" t="n">
        <v>62</v>
      </c>
      <c r="I2212" s="4" t="n">
        <v>96</v>
      </c>
      <c r="J2212" s="4" t="n">
        <v>3</v>
      </c>
      <c r="K2212" s="4" t="n">
        <v>4</v>
      </c>
      <c r="L2212" s="3" t="n">
        <v>500000</v>
      </c>
      <c r="M2212" s="3" t="n">
        <v>0</v>
      </c>
      <c r="N2212" s="3" t="n">
        <v>500000</v>
      </c>
      <c r="O2212" s="4" t="str"/>
      <c r="P2212" s="4" t="str"/>
      <c r="Q2212" s="4" t="str"/>
      <c r="R2212" s="4" t="str"/>
      <c r="S2212" s="4" t="str"/>
      <c r="T2212" s="4" t="str"/>
      <c r="U2212" s="4" t="str"/>
      <c r="V2212" s="4" t="n">
        <v>1</v>
      </c>
    </row>
    <row r="2213">
      <c r="A2213" t="n">
        <v>279</v>
      </c>
      <c r="B2213" t="inlineStr">
        <is>
          <t>20406542671</t>
        </is>
      </c>
      <c r="C2213" t="inlineStr">
        <is>
          <t>SOCIEDAD PERUANA DE CRIADORES DE ALPACAS Y LLAMAS DE MACUSANI SPAR MACUSANI</t>
        </is>
      </c>
      <c r="D2213" s="6" t="n">
        <v>2021</v>
      </c>
      <c r="E2213" t="n">
        <v>1</v>
      </c>
      <c r="F2213" t="inlineStr">
        <is>
          <t>PAC</t>
        </is>
      </c>
      <c r="G2213" s="4" t="n">
        <v>34</v>
      </c>
      <c r="H2213" s="4" t="n">
        <v>62</v>
      </c>
      <c r="I2213" s="4" t="n">
        <v>96</v>
      </c>
      <c r="J2213" s="4" t="n">
        <v>55</v>
      </c>
      <c r="K2213" s="4" t="n">
        <v>5</v>
      </c>
      <c r="L2213" s="3" t="n">
        <v>815963.59</v>
      </c>
      <c r="M2213" s="3" t="n">
        <v>0</v>
      </c>
      <c r="N2213" s="3" t="n">
        <v>815963.59</v>
      </c>
      <c r="O2213" s="4" t="str"/>
      <c r="P2213" s="4" t="str"/>
      <c r="Q2213" s="4" t="str"/>
      <c r="R2213" s="4" t="str"/>
      <c r="S2213" s="4" t="str"/>
      <c r="T2213" s="4" t="str"/>
      <c r="U2213" s="4" t="str"/>
      <c r="V2213" s="4" t="n">
        <v>1</v>
      </c>
    </row>
    <row r="2214">
      <c r="A2214" t="n">
        <v>279</v>
      </c>
      <c r="B2214" t="inlineStr">
        <is>
          <t>20406542671</t>
        </is>
      </c>
      <c r="C2214" t="inlineStr">
        <is>
          <t>SOCIEDAD PERUANA DE CRIADORES DE ALPACAS Y LLAMAS DE MACUSANI SPAR MACUSANI</t>
        </is>
      </c>
      <c r="D2214" s="6" t="n">
        <v>2022</v>
      </c>
      <c r="E2214" t="n">
        <v>1</v>
      </c>
      <c r="F2214" t="inlineStr">
        <is>
          <t>PAC</t>
        </is>
      </c>
      <c r="G2214" s="4" t="n">
        <v>35</v>
      </c>
      <c r="H2214" s="4" t="n">
        <v>63</v>
      </c>
      <c r="I2214" s="4" t="n">
        <v>98</v>
      </c>
      <c r="J2214" s="4" t="n">
        <v>40</v>
      </c>
      <c r="K2214" s="4" t="n">
        <v>4</v>
      </c>
      <c r="L2214" s="3" t="n">
        <v>735241.64</v>
      </c>
      <c r="M2214" s="3" t="n">
        <v>0</v>
      </c>
      <c r="N2214" s="3" t="n">
        <v>735241.64</v>
      </c>
      <c r="O2214" s="4" t="str"/>
      <c r="P2214" s="4" t="str"/>
      <c r="Q2214" s="4" t="str"/>
      <c r="R2214" s="4" t="str"/>
      <c r="S2214" s="4" t="str"/>
      <c r="T2214" s="4" t="str"/>
      <c r="U2214" s="4" t="str"/>
      <c r="V2214" s="4" t="n">
        <v>1</v>
      </c>
    </row>
    <row r="2215">
      <c r="A2215" t="n">
        <v>279</v>
      </c>
      <c r="B2215" t="inlineStr">
        <is>
          <t>20406542671</t>
        </is>
      </c>
      <c r="C2215" t="inlineStr">
        <is>
          <t>SOCIEDAD PERUANA DE CRIADORES DE ALPACAS Y LLAMAS DE MACUSANI SPAR MACUSANI</t>
        </is>
      </c>
      <c r="D2215" s="6" t="n">
        <v>2023</v>
      </c>
      <c r="E2215" t="n">
        <v>1</v>
      </c>
      <c r="F2215" t="inlineStr">
        <is>
          <t>PAC</t>
        </is>
      </c>
      <c r="G2215" s="4" t="n">
        <v>35</v>
      </c>
      <c r="H2215" s="4" t="n">
        <v>63</v>
      </c>
      <c r="I2215" s="4" t="n">
        <v>98</v>
      </c>
      <c r="J2215" s="4" t="n">
        <v>29</v>
      </c>
      <c r="K2215" s="4" t="n">
        <v>4</v>
      </c>
      <c r="L2215" s="3" t="n">
        <v>882289.91</v>
      </c>
      <c r="M2215" s="3" t="n">
        <v>0</v>
      </c>
      <c r="N2215" s="3" t="n">
        <v>882289.91</v>
      </c>
      <c r="O2215" s="4" t="n">
        <v>0</v>
      </c>
      <c r="P2215" s="4" t="n">
        <v>882289.91</v>
      </c>
      <c r="Q2215" s="4" t="n">
        <v>0</v>
      </c>
      <c r="R2215" s="4" t="n">
        <v>0</v>
      </c>
      <c r="S2215" s="4" t="n">
        <v>0</v>
      </c>
      <c r="T2215" s="4" t="n">
        <v>0</v>
      </c>
      <c r="U2215" s="4" t="n">
        <v>882289.91</v>
      </c>
      <c r="V2215" s="4" t="n">
        <v>1</v>
      </c>
    </row>
    <row r="2216">
      <c r="A2216" t="n">
        <v>279</v>
      </c>
      <c r="B2216" t="inlineStr">
        <is>
          <t>20406542671</t>
        </is>
      </c>
      <c r="C2216" t="inlineStr">
        <is>
          <t>SOCIEDAD PERUANA DE CRIADORES DE ALPACAS Y LLAMAS DE MACUSANI SPAR MACUSANI</t>
        </is>
      </c>
      <c r="D2216" s="6" t="n">
        <v>2024</v>
      </c>
      <c r="F2216" t="inlineStr">
        <is>
          <t>PAC</t>
        </is>
      </c>
      <c r="G2216" s="4" t="n">
        <v>0</v>
      </c>
      <c r="H2216" s="4" t="n">
        <v>0</v>
      </c>
      <c r="I2216" s="4" t="n">
        <v>0</v>
      </c>
      <c r="J2216" s="4" t="n">
        <v>0</v>
      </c>
      <c r="K2216" s="4" t="n">
        <v>0</v>
      </c>
      <c r="L2216" s="3" t="n">
        <v>0</v>
      </c>
      <c r="M2216" s="3" t="n">
        <v>0</v>
      </c>
      <c r="N2216" s="3" t="n">
        <v>0</v>
      </c>
      <c r="O2216" s="4" t="n">
        <v>0</v>
      </c>
      <c r="P2216" s="4" t="n">
        <v>0</v>
      </c>
      <c r="Q2216" s="4" t="str"/>
      <c r="R2216" s="4" t="n">
        <v>0</v>
      </c>
      <c r="S2216" s="4" t="n">
        <v>0</v>
      </c>
      <c r="T2216" s="4" t="n">
        <v>0</v>
      </c>
      <c r="U2216" s="4" t="n">
        <v>0</v>
      </c>
      <c r="V2216" s="4" t="n">
        <v>1</v>
      </c>
    </row>
    <row r="2217">
      <c r="A2217" t="n">
        <v>279</v>
      </c>
      <c r="B2217" t="inlineStr">
        <is>
          <t>20406542671</t>
        </is>
      </c>
      <c r="C2217" t="inlineStr">
        <is>
          <t>SOCIEDAD PERUANA DE CRIADORES DE ALPACAS Y LLAMAS DE MACUSANI SPAR MACUSANI</t>
        </is>
      </c>
      <c r="D2217" s="6" t="n">
        <v>2025</v>
      </c>
      <c r="F2217" t="inlineStr">
        <is>
          <t>PAC</t>
        </is>
      </c>
      <c r="G2217" s="4" t="n">
        <v>0</v>
      </c>
      <c r="H2217" s="4" t="n">
        <v>0</v>
      </c>
      <c r="I2217" s="4" t="n">
        <v>0</v>
      </c>
      <c r="J2217" s="4" t="n">
        <v>0</v>
      </c>
      <c r="K2217" s="4" t="n">
        <v>0</v>
      </c>
      <c r="L2217" s="3" t="n">
        <v>0</v>
      </c>
      <c r="M2217" s="3" t="n">
        <v>0</v>
      </c>
      <c r="N2217" s="3" t="n">
        <v>0</v>
      </c>
      <c r="O2217" s="4" t="n">
        <v>0</v>
      </c>
      <c r="P2217" s="4" t="n">
        <v>0</v>
      </c>
      <c r="Q2217" s="4" t="str"/>
      <c r="R2217" s="4" t="n">
        <v>0</v>
      </c>
      <c r="S2217" s="4" t="n">
        <v>0</v>
      </c>
      <c r="T2217" s="4" t="n">
        <v>0</v>
      </c>
      <c r="U2217" s="4" t="n">
        <v>0</v>
      </c>
      <c r="V2217" s="4" t="n">
        <v>1</v>
      </c>
    </row>
    <row r="2218">
      <c r="A2218" t="n">
        <v>280</v>
      </c>
      <c r="B2218" t="inlineStr">
        <is>
          <t>20448031358</t>
        </is>
      </c>
      <c r="C2218" t="inlineStr">
        <is>
          <t>ASOCIACION DE PRODUCTORES DE PAPAYA ANDINA ORGANICA DE LA PROVINCIA DE SANDIA</t>
        </is>
      </c>
      <c r="D2218" s="6" t="n">
        <v>2018</v>
      </c>
      <c r="E2218" t="n">
        <v>1</v>
      </c>
      <c r="F2218" t="inlineStr">
        <is>
          <t>PAC</t>
        </is>
      </c>
      <c r="G2218" s="4" t="str"/>
      <c r="H2218" s="4" t="str"/>
      <c r="I2218" s="4" t="n">
        <v>233</v>
      </c>
      <c r="J2218" s="4" t="str"/>
      <c r="K2218" s="4" t="str"/>
      <c r="L2218" s="3" t="str"/>
      <c r="M2218" s="3" t="str"/>
      <c r="N2218" s="3" t="n">
        <v>0</v>
      </c>
      <c r="O2218" s="4" t="str"/>
      <c r="P2218" s="4" t="str"/>
      <c r="Q2218" s="4" t="str"/>
      <c r="R2218" s="4" t="str"/>
      <c r="S2218" s="4" t="str"/>
      <c r="T2218" s="4" t="str"/>
      <c r="U2218" s="4" t="str"/>
      <c r="V2218" s="4" t="n">
        <v>1</v>
      </c>
    </row>
    <row r="2219">
      <c r="A2219" t="n">
        <v>280</v>
      </c>
      <c r="B2219" t="inlineStr">
        <is>
          <t>20448031358</t>
        </is>
      </c>
      <c r="C2219" t="inlineStr">
        <is>
          <t>ASOCIACION DE PRODUCTORES DE PAPAYA ANDINA ORGANICA DE LA PROVINCIA DE SANDIA</t>
        </is>
      </c>
      <c r="D2219" s="6" t="n">
        <v>2019</v>
      </c>
      <c r="E2219" t="n">
        <v>1</v>
      </c>
      <c r="F2219" t="inlineStr">
        <is>
          <t>PAC</t>
        </is>
      </c>
      <c r="G2219" s="4" t="n">
        <v>126</v>
      </c>
      <c r="H2219" s="4" t="n">
        <v>474</v>
      </c>
      <c r="I2219" s="4" t="n">
        <v>600</v>
      </c>
      <c r="J2219" s="4" t="str"/>
      <c r="K2219" s="4" t="str"/>
      <c r="L2219" s="3" t="n">
        <v>787685.61</v>
      </c>
      <c r="M2219" s="3" t="n">
        <v>0</v>
      </c>
      <c r="N2219" s="3" t="n">
        <v>787685.61</v>
      </c>
      <c r="O2219" s="4" t="str"/>
      <c r="P2219" s="4" t="str"/>
      <c r="Q2219" s="4" t="str"/>
      <c r="R2219" s="4" t="str"/>
      <c r="S2219" s="4" t="str"/>
      <c r="T2219" s="4" t="str"/>
      <c r="U2219" s="4" t="str"/>
      <c r="V2219" s="4" t="n">
        <v>1</v>
      </c>
    </row>
    <row r="2220">
      <c r="A2220" t="n">
        <v>280</v>
      </c>
      <c r="B2220" t="inlineStr">
        <is>
          <t>20448031358</t>
        </is>
      </c>
      <c r="C2220" t="inlineStr">
        <is>
          <t>ASOCIACION DE PRODUCTORES DE PAPAYA ANDINA ORGANICA DE LA PROVINCIA DE SANDIA</t>
        </is>
      </c>
      <c r="D2220" s="6" t="n">
        <v>2020</v>
      </c>
      <c r="E2220" t="n">
        <v>1</v>
      </c>
      <c r="F2220" t="inlineStr">
        <is>
          <t>PAC</t>
        </is>
      </c>
      <c r="G2220" s="4" t="n">
        <v>178</v>
      </c>
      <c r="H2220" s="4" t="n">
        <v>578</v>
      </c>
      <c r="I2220" s="4" t="n">
        <v>756</v>
      </c>
      <c r="J2220" s="4" t="n">
        <v>20</v>
      </c>
      <c r="K2220" s="4" t="n">
        <v>14</v>
      </c>
      <c r="L2220" s="3" t="n">
        <v>1613755.82</v>
      </c>
      <c r="M2220" s="3" t="n">
        <v>0</v>
      </c>
      <c r="N2220" s="3" t="n">
        <v>1613755.82</v>
      </c>
      <c r="O2220" s="4" t="str"/>
      <c r="P2220" s="4" t="str"/>
      <c r="Q2220" s="4" t="str"/>
      <c r="R2220" s="4" t="str"/>
      <c r="S2220" s="4" t="str"/>
      <c r="T2220" s="4" t="str"/>
      <c r="U2220" s="4" t="str"/>
      <c r="V2220" s="4" t="n">
        <v>1</v>
      </c>
    </row>
    <row r="2221">
      <c r="A2221" t="n">
        <v>280</v>
      </c>
      <c r="B2221" t="inlineStr">
        <is>
          <t>20448031358</t>
        </is>
      </c>
      <c r="C2221" t="inlineStr">
        <is>
          <t>ASOCIACION DE PRODUCTORES DE PAPAYA ANDINA ORGANICA DE LA PROVINCIA DE SANDIA</t>
        </is>
      </c>
      <c r="D2221" s="6" t="n">
        <v>2021</v>
      </c>
      <c r="E2221" t="n">
        <v>1</v>
      </c>
      <c r="F2221" t="inlineStr">
        <is>
          <t>PAC</t>
        </is>
      </c>
      <c r="G2221" s="4" t="n">
        <v>178</v>
      </c>
      <c r="H2221" s="4" t="n">
        <v>578</v>
      </c>
      <c r="I2221" s="4" t="n">
        <v>756</v>
      </c>
      <c r="J2221" s="4" t="n">
        <v>141</v>
      </c>
      <c r="K2221" s="4" t="n">
        <v>19</v>
      </c>
      <c r="L2221" s="3" t="n">
        <v>540337.55</v>
      </c>
      <c r="M2221" s="3" t="n">
        <v>0</v>
      </c>
      <c r="N2221" s="3" t="n">
        <v>540337.55</v>
      </c>
      <c r="O2221" s="4" t="str"/>
      <c r="P2221" s="4" t="str"/>
      <c r="Q2221" s="4" t="str"/>
      <c r="R2221" s="4" t="str"/>
      <c r="S2221" s="4" t="str"/>
      <c r="T2221" s="4" t="str"/>
      <c r="U2221" s="4" t="str"/>
      <c r="V2221" s="4" t="n">
        <v>1</v>
      </c>
    </row>
    <row r="2222">
      <c r="A2222" t="n">
        <v>280</v>
      </c>
      <c r="B2222" t="inlineStr">
        <is>
          <t>20448031358</t>
        </is>
      </c>
      <c r="C2222" t="inlineStr">
        <is>
          <t>ASOCIACION DE PRODUCTORES DE PAPAYA ANDINA ORGANICA DE LA PROVINCIA DE SANDIA</t>
        </is>
      </c>
      <c r="D2222" s="6" t="n">
        <v>2022</v>
      </c>
      <c r="E2222" t="n">
        <v>1</v>
      </c>
      <c r="F2222" t="inlineStr">
        <is>
          <t>PAC</t>
        </is>
      </c>
      <c r="G2222" s="4" t="n">
        <v>178</v>
      </c>
      <c r="H2222" s="4" t="n">
        <v>578</v>
      </c>
      <c r="I2222" s="4" t="n">
        <v>756</v>
      </c>
      <c r="J2222" s="4" t="n">
        <v>110</v>
      </c>
      <c r="K2222" s="4" t="n">
        <v>14</v>
      </c>
      <c r="L2222" s="3" t="n">
        <v>55764</v>
      </c>
      <c r="M2222" s="3" t="n">
        <v>0</v>
      </c>
      <c r="N2222" s="3" t="n">
        <v>55764</v>
      </c>
      <c r="O2222" s="4" t="str"/>
      <c r="P2222" s="4" t="str"/>
      <c r="Q2222" s="4" t="str"/>
      <c r="R2222" s="4" t="str"/>
      <c r="S2222" s="4" t="str"/>
      <c r="T2222" s="4" t="str"/>
      <c r="U2222" s="4" t="str"/>
      <c r="V2222" s="4" t="n">
        <v>1</v>
      </c>
    </row>
    <row r="2223">
      <c r="A2223" t="n">
        <v>280</v>
      </c>
      <c r="B2223" t="inlineStr">
        <is>
          <t>20448031358</t>
        </is>
      </c>
      <c r="C2223" t="inlineStr">
        <is>
          <t>ASOCIACION DE PRODUCTORES DE PAPAYA ANDINA ORGANICA DE LA PROVINCIA DE SANDIA</t>
        </is>
      </c>
      <c r="D2223" s="6" t="n">
        <v>2023</v>
      </c>
      <c r="E2223" t="n">
        <v>1</v>
      </c>
      <c r="F2223" t="inlineStr">
        <is>
          <t>PAC</t>
        </is>
      </c>
      <c r="G2223" s="4" t="n">
        <v>178</v>
      </c>
      <c r="H2223" s="4" t="n">
        <v>578</v>
      </c>
      <c r="I2223" s="4" t="n">
        <v>756</v>
      </c>
      <c r="J2223" s="4" t="n">
        <v>87</v>
      </c>
      <c r="K2223" s="4" t="n">
        <v>12</v>
      </c>
      <c r="L2223" s="3" t="n">
        <v>33318.8</v>
      </c>
      <c r="M2223" s="3" t="n">
        <v>0</v>
      </c>
      <c r="N2223" s="3" t="n">
        <v>33318.8</v>
      </c>
      <c r="O2223" s="4" t="n">
        <v>0</v>
      </c>
      <c r="P2223" s="4" t="n">
        <v>33318.8</v>
      </c>
      <c r="Q2223" s="4" t="n">
        <v>0</v>
      </c>
      <c r="R2223" s="4" t="n">
        <v>0</v>
      </c>
      <c r="S2223" s="4" t="n">
        <v>0</v>
      </c>
      <c r="T2223" s="4" t="n">
        <v>0</v>
      </c>
      <c r="U2223" s="4" t="n">
        <v>33318.8</v>
      </c>
      <c r="V2223" s="4" t="n">
        <v>1</v>
      </c>
    </row>
    <row r="2224">
      <c r="A2224" t="n">
        <v>280</v>
      </c>
      <c r="B2224" t="inlineStr">
        <is>
          <t>20448031358</t>
        </is>
      </c>
      <c r="C2224" t="inlineStr">
        <is>
          <t>ASOCIACION DE PRODUCTORES DE PAPAYA ANDINA ORGANICA DE LA PROVINCIA DE SANDIA</t>
        </is>
      </c>
      <c r="D2224" s="6" t="n">
        <v>2024</v>
      </c>
      <c r="F2224" t="inlineStr">
        <is>
          <t>PAC</t>
        </is>
      </c>
      <c r="G2224" s="4" t="n">
        <v>0</v>
      </c>
      <c r="H2224" s="4" t="n">
        <v>0</v>
      </c>
      <c r="I2224" s="4" t="n">
        <v>0</v>
      </c>
      <c r="J2224" s="4" t="n">
        <v>0</v>
      </c>
      <c r="K2224" s="4" t="n">
        <v>0</v>
      </c>
      <c r="L2224" s="3" t="n">
        <v>0</v>
      </c>
      <c r="M2224" s="3" t="n">
        <v>0</v>
      </c>
      <c r="N2224" s="3" t="n">
        <v>0</v>
      </c>
      <c r="O2224" s="4" t="n">
        <v>0</v>
      </c>
      <c r="P2224" s="4" t="n">
        <v>0</v>
      </c>
      <c r="Q2224" s="4" t="str"/>
      <c r="R2224" s="4" t="n">
        <v>0</v>
      </c>
      <c r="S2224" s="4" t="n">
        <v>0</v>
      </c>
      <c r="T2224" s="4" t="n">
        <v>0</v>
      </c>
      <c r="U2224" s="4" t="n">
        <v>0</v>
      </c>
      <c r="V2224" s="4" t="n">
        <v>1</v>
      </c>
    </row>
    <row r="2225">
      <c r="A2225" t="n">
        <v>280</v>
      </c>
      <c r="B2225" t="inlineStr">
        <is>
          <t>20448031358</t>
        </is>
      </c>
      <c r="C2225" t="inlineStr">
        <is>
          <t>ASOCIACION DE PRODUCTORES DE PAPAYA ANDINA ORGANICA DE LA PROVINCIA DE SANDIA</t>
        </is>
      </c>
      <c r="D2225" s="6" t="n">
        <v>2025</v>
      </c>
      <c r="F2225" t="inlineStr">
        <is>
          <t>PAC</t>
        </is>
      </c>
      <c r="G2225" s="4" t="n">
        <v>0</v>
      </c>
      <c r="H2225" s="4" t="n">
        <v>0</v>
      </c>
      <c r="I2225" s="4" t="n">
        <v>0</v>
      </c>
      <c r="J2225" s="4" t="n">
        <v>0</v>
      </c>
      <c r="K2225" s="4" t="n">
        <v>0</v>
      </c>
      <c r="L2225" s="3" t="n">
        <v>0</v>
      </c>
      <c r="M2225" s="3" t="n">
        <v>0</v>
      </c>
      <c r="N2225" s="3" t="n">
        <v>0</v>
      </c>
      <c r="O2225" s="4" t="n">
        <v>0</v>
      </c>
      <c r="P2225" s="4" t="n">
        <v>0</v>
      </c>
      <c r="Q2225" s="4" t="str"/>
      <c r="R2225" s="4" t="n">
        <v>0</v>
      </c>
      <c r="S2225" s="4" t="n">
        <v>0</v>
      </c>
      <c r="T2225" s="4" t="n">
        <v>0</v>
      </c>
      <c r="U2225" s="4" t="n">
        <v>0</v>
      </c>
      <c r="V2225" s="4" t="n">
        <v>1</v>
      </c>
    </row>
    <row r="2226">
      <c r="A2226" t="n">
        <v>281</v>
      </c>
      <c r="B2226" t="inlineStr">
        <is>
          <t>20600726596</t>
        </is>
      </c>
      <c r="C2226" t="inlineStr">
        <is>
          <t>ASOCIACIÓN DE PRODUCTORES AGROPECUARIOS DE LA PLANTA SAN FRANCISCO SINTIMAYO</t>
        </is>
      </c>
      <c r="D2226" s="6" t="n">
        <v>2018</v>
      </c>
      <c r="E2226" t="n">
        <v>1</v>
      </c>
      <c r="F2226" t="inlineStr">
        <is>
          <t>PAC</t>
        </is>
      </c>
      <c r="G2226" s="4" t="str"/>
      <c r="H2226" s="4" t="str"/>
      <c r="I2226" s="4" t="n">
        <v>25</v>
      </c>
      <c r="J2226" s="4" t="str"/>
      <c r="K2226" s="4" t="str"/>
      <c r="L2226" s="3" t="str"/>
      <c r="M2226" s="3" t="str"/>
      <c r="N2226" s="3" t="n">
        <v>0</v>
      </c>
      <c r="O2226" s="4" t="str"/>
      <c r="P2226" s="4" t="str"/>
      <c r="Q2226" s="4" t="str"/>
      <c r="R2226" s="4" t="str"/>
      <c r="S2226" s="4" t="str"/>
      <c r="T2226" s="4" t="str"/>
      <c r="U2226" s="4" t="str"/>
      <c r="V2226" s="4" t="n">
        <v>1</v>
      </c>
    </row>
    <row r="2227">
      <c r="A2227" t="n">
        <v>281</v>
      </c>
      <c r="B2227" t="inlineStr">
        <is>
          <t>20600726596</t>
        </is>
      </c>
      <c r="C2227" t="inlineStr">
        <is>
          <t>ASOCIACIÓN DE PRODUCTORES AGROPECUARIOS DE LA PLANTA SAN FRANCISCO SINTIMAYO</t>
        </is>
      </c>
      <c r="D2227" s="6" t="n">
        <v>2019</v>
      </c>
      <c r="E2227" t="n">
        <v>1</v>
      </c>
      <c r="F2227" t="inlineStr">
        <is>
          <t>PAC</t>
        </is>
      </c>
      <c r="G2227" s="4" t="n">
        <v>5</v>
      </c>
      <c r="H2227" s="4" t="n">
        <v>20</v>
      </c>
      <c r="I2227" s="4" t="n">
        <v>25</v>
      </c>
      <c r="J2227" s="4" t="str"/>
      <c r="K2227" s="4" t="str"/>
      <c r="L2227" s="3" t="n">
        <v>199312.33</v>
      </c>
      <c r="M2227" s="3" t="n">
        <v>0</v>
      </c>
      <c r="N2227" s="3" t="n">
        <v>199312.33</v>
      </c>
      <c r="O2227" s="4" t="str"/>
      <c r="P2227" s="4" t="str"/>
      <c r="Q2227" s="4" t="str"/>
      <c r="R2227" s="4" t="str"/>
      <c r="S2227" s="4" t="str"/>
      <c r="T2227" s="4" t="str"/>
      <c r="U2227" s="4" t="str"/>
      <c r="V2227" s="4" t="n">
        <v>1</v>
      </c>
    </row>
    <row r="2228">
      <c r="A2228" t="n">
        <v>281</v>
      </c>
      <c r="B2228" t="inlineStr">
        <is>
          <t>20600726596</t>
        </is>
      </c>
      <c r="C2228" t="inlineStr">
        <is>
          <t>ASOCIACIÓN DE PRODUCTORES AGROPECUARIOS DE LA PLANTA SAN FRANCISCO SINTIMAYO</t>
        </is>
      </c>
      <c r="D2228" s="6" t="n">
        <v>2020</v>
      </c>
      <c r="E2228" t="n">
        <v>1</v>
      </c>
      <c r="F2228" t="inlineStr">
        <is>
          <t>PAC</t>
        </is>
      </c>
      <c r="G2228" s="4" t="n">
        <v>5</v>
      </c>
      <c r="H2228" s="4" t="n">
        <v>18</v>
      </c>
      <c r="I2228" s="4" t="n">
        <v>23</v>
      </c>
      <c r="J2228" s="4" t="n">
        <v>10</v>
      </c>
      <c r="K2228" s="4" t="n">
        <v>10</v>
      </c>
      <c r="L2228" s="3" t="n">
        <v>126973.78</v>
      </c>
      <c r="M2228" s="3" t="n">
        <v>0</v>
      </c>
      <c r="N2228" s="3" t="n">
        <v>126973.78</v>
      </c>
      <c r="O2228" s="4" t="str"/>
      <c r="P2228" s="4" t="str"/>
      <c r="Q2228" s="4" t="str"/>
      <c r="R2228" s="4" t="str"/>
      <c r="S2228" s="4" t="str"/>
      <c r="T2228" s="4" t="str"/>
      <c r="U2228" s="4" t="str"/>
      <c r="V2228" s="4" t="n">
        <v>1</v>
      </c>
    </row>
    <row r="2229">
      <c r="A2229" t="n">
        <v>281</v>
      </c>
      <c r="B2229" t="inlineStr">
        <is>
          <t>20600726596</t>
        </is>
      </c>
      <c r="C2229" t="inlineStr">
        <is>
          <t>ASOCIACIÓN DE PRODUCTORES AGROPECUARIOS DE LA PLANTA SAN FRANCISCO SINTIMAYO</t>
        </is>
      </c>
      <c r="D2229" s="6" t="n">
        <v>2021</v>
      </c>
      <c r="E2229" t="n">
        <v>1</v>
      </c>
      <c r="F2229" t="inlineStr">
        <is>
          <t>PAC</t>
        </is>
      </c>
      <c r="G2229" s="4" t="n">
        <v>5</v>
      </c>
      <c r="H2229" s="4" t="n">
        <v>20</v>
      </c>
      <c r="I2229" s="4" t="n">
        <v>25</v>
      </c>
      <c r="J2229" s="4" t="n">
        <v>52</v>
      </c>
      <c r="K2229" s="4" t="n">
        <v>7</v>
      </c>
      <c r="L2229" s="3" t="n">
        <v>362887.9</v>
      </c>
      <c r="M2229" s="3" t="n">
        <v>0</v>
      </c>
      <c r="N2229" s="3" t="n">
        <v>362887.9</v>
      </c>
      <c r="O2229" s="4" t="str"/>
      <c r="P2229" s="4" t="str"/>
      <c r="Q2229" s="4" t="str"/>
      <c r="R2229" s="4" t="str"/>
      <c r="S2229" s="4" t="str"/>
      <c r="T2229" s="4" t="str"/>
      <c r="U2229" s="4" t="str"/>
      <c r="V2229" s="4" t="n">
        <v>1</v>
      </c>
    </row>
    <row r="2230">
      <c r="A2230" t="n">
        <v>281</v>
      </c>
      <c r="B2230" t="inlineStr">
        <is>
          <t>20600726596</t>
        </is>
      </c>
      <c r="C2230" t="inlineStr">
        <is>
          <t>ASOCIACIÓN DE PRODUCTORES AGROPECUARIOS DE LA PLANTA SAN FRANCISCO SINTIMAYO</t>
        </is>
      </c>
      <c r="D2230" s="6" t="n">
        <v>2022</v>
      </c>
      <c r="E2230" t="n">
        <v>1</v>
      </c>
      <c r="F2230" t="inlineStr">
        <is>
          <t>PAC</t>
        </is>
      </c>
      <c r="G2230" s="4" t="n">
        <v>7</v>
      </c>
      <c r="H2230" s="4" t="n">
        <v>13</v>
      </c>
      <c r="I2230" s="4" t="n">
        <v>20</v>
      </c>
      <c r="J2230" s="4" t="n">
        <v>38</v>
      </c>
      <c r="K2230" s="4" t="n">
        <v>5</v>
      </c>
      <c r="L2230" s="3" t="n">
        <v>136879.8</v>
      </c>
      <c r="M2230" s="3" t="n">
        <v>0</v>
      </c>
      <c r="N2230" s="3" t="n">
        <v>136879.8</v>
      </c>
      <c r="O2230" s="4" t="str"/>
      <c r="P2230" s="4" t="str"/>
      <c r="Q2230" s="4" t="str"/>
      <c r="R2230" s="4" t="str"/>
      <c r="S2230" s="4" t="str"/>
      <c r="T2230" s="4" t="str"/>
      <c r="U2230" s="4" t="str"/>
      <c r="V2230" s="4" t="n">
        <v>1</v>
      </c>
    </row>
    <row r="2231">
      <c r="A2231" t="n">
        <v>281</v>
      </c>
      <c r="B2231" t="inlineStr">
        <is>
          <t>20600726596</t>
        </is>
      </c>
      <c r="C2231" t="inlineStr">
        <is>
          <t>ASOCIACIÓN DE PRODUCTORES AGROPECUARIOS DE LA PLANTA SAN FRANCISCO SINTIMAYO</t>
        </is>
      </c>
      <c r="D2231" s="6" t="n">
        <v>2023</v>
      </c>
      <c r="E2231" t="n">
        <v>1</v>
      </c>
      <c r="F2231" t="inlineStr">
        <is>
          <t>PAC</t>
        </is>
      </c>
      <c r="G2231" s="4" t="n">
        <v>7</v>
      </c>
      <c r="H2231" s="4" t="n">
        <v>13</v>
      </c>
      <c r="I2231" s="4" t="n">
        <v>20</v>
      </c>
      <c r="J2231" s="4" t="n">
        <v>35</v>
      </c>
      <c r="K2231" s="4" t="n">
        <v>0</v>
      </c>
      <c r="L2231" s="3" t="n">
        <v>138237.1</v>
      </c>
      <c r="M2231" s="3" t="n">
        <v>0</v>
      </c>
      <c r="N2231" s="3" t="n">
        <v>138237.1</v>
      </c>
      <c r="O2231" s="4" t="n">
        <v>0</v>
      </c>
      <c r="P2231" s="4" t="n">
        <v>138237.1</v>
      </c>
      <c r="Q2231" s="4" t="n">
        <v>0</v>
      </c>
      <c r="R2231" s="4" t="n">
        <v>0</v>
      </c>
      <c r="S2231" s="4" t="n">
        <v>0</v>
      </c>
      <c r="T2231" s="4" t="n">
        <v>0</v>
      </c>
      <c r="U2231" s="4" t="n">
        <v>138237.1</v>
      </c>
      <c r="V2231" s="4" t="n">
        <v>1</v>
      </c>
    </row>
    <row r="2232">
      <c r="A2232" t="n">
        <v>281</v>
      </c>
      <c r="B2232" t="inlineStr">
        <is>
          <t>20600726596</t>
        </is>
      </c>
      <c r="C2232" t="inlineStr">
        <is>
          <t>ASOCIACIÓN DE PRODUCTORES AGROPECUARIOS DE LA PLANTA SAN FRANCISCO SINTIMAYO</t>
        </is>
      </c>
      <c r="D2232" s="6" t="n">
        <v>2024</v>
      </c>
      <c r="F2232" t="inlineStr">
        <is>
          <t>PAC</t>
        </is>
      </c>
      <c r="G2232" s="4" t="n">
        <v>0</v>
      </c>
      <c r="H2232" s="4" t="n">
        <v>0</v>
      </c>
      <c r="I2232" s="4" t="n">
        <v>0</v>
      </c>
      <c r="J2232" s="4" t="n">
        <v>0</v>
      </c>
      <c r="K2232" s="4" t="n">
        <v>0</v>
      </c>
      <c r="L2232" s="3" t="n">
        <v>0</v>
      </c>
      <c r="M2232" s="3" t="n">
        <v>0</v>
      </c>
      <c r="N2232" s="3" t="n">
        <v>0</v>
      </c>
      <c r="O2232" s="4" t="n">
        <v>0</v>
      </c>
      <c r="P2232" s="4" t="n">
        <v>0</v>
      </c>
      <c r="Q2232" s="4" t="str"/>
      <c r="R2232" s="4" t="n">
        <v>0</v>
      </c>
      <c r="S2232" s="4" t="n">
        <v>0</v>
      </c>
      <c r="T2232" s="4" t="n">
        <v>0</v>
      </c>
      <c r="U2232" s="4" t="n">
        <v>0</v>
      </c>
      <c r="V2232" s="4" t="n">
        <v>1</v>
      </c>
    </row>
    <row r="2233">
      <c r="A2233" t="n">
        <v>281</v>
      </c>
      <c r="B2233" t="inlineStr">
        <is>
          <t>20600726596</t>
        </is>
      </c>
      <c r="C2233" t="inlineStr">
        <is>
          <t>ASOCIACIÓN DE PRODUCTORES AGROPECUARIOS DE LA PLANTA SAN FRANCISCO SINTIMAYO</t>
        </is>
      </c>
      <c r="D2233" s="6" t="n">
        <v>2025</v>
      </c>
      <c r="F2233" t="inlineStr">
        <is>
          <t>PAC</t>
        </is>
      </c>
      <c r="G2233" s="4" t="n">
        <v>0</v>
      </c>
      <c r="H2233" s="4" t="n">
        <v>0</v>
      </c>
      <c r="I2233" s="4" t="n">
        <v>0</v>
      </c>
      <c r="J2233" s="4" t="n">
        <v>0</v>
      </c>
      <c r="K2233" s="4" t="n">
        <v>0</v>
      </c>
      <c r="L2233" s="3" t="n">
        <v>0</v>
      </c>
      <c r="M2233" s="3" t="n">
        <v>0</v>
      </c>
      <c r="N2233" s="3" t="n">
        <v>0</v>
      </c>
      <c r="O2233" s="4" t="n">
        <v>0</v>
      </c>
      <c r="P2233" s="4" t="n">
        <v>0</v>
      </c>
      <c r="Q2233" s="4" t="str"/>
      <c r="R2233" s="4" t="n">
        <v>0</v>
      </c>
      <c r="S2233" s="4" t="n">
        <v>0</v>
      </c>
      <c r="T2233" s="4" t="n">
        <v>0</v>
      </c>
      <c r="U2233" s="4" t="n">
        <v>0</v>
      </c>
      <c r="V2233" s="4" t="n">
        <v>1</v>
      </c>
    </row>
    <row r="2234">
      <c r="A2234" t="n">
        <v>282</v>
      </c>
      <c r="B2234" t="inlineStr">
        <is>
          <t>20145484597</t>
        </is>
      </c>
      <c r="C2234" t="inlineStr">
        <is>
          <t>COOPERATIVA AGRARIA CAFETALERA SAN IGNACIO LTDA.</t>
        </is>
      </c>
      <c r="D2234" s="6" t="n">
        <v>2018</v>
      </c>
      <c r="E2234" t="n">
        <v>1</v>
      </c>
      <c r="F2234" t="inlineStr">
        <is>
          <t>PAC</t>
        </is>
      </c>
      <c r="G2234" s="4" t="str"/>
      <c r="H2234" s="4" t="str"/>
      <c r="I2234" s="4" t="n">
        <v>24</v>
      </c>
      <c r="J2234" s="4" t="str"/>
      <c r="K2234" s="4" t="str"/>
      <c r="L2234" s="3" t="str"/>
      <c r="M2234" s="3" t="str"/>
      <c r="N2234" s="3" t="n">
        <v>0</v>
      </c>
      <c r="O2234" s="4" t="str"/>
      <c r="P2234" s="4" t="str"/>
      <c r="Q2234" s="4" t="str"/>
      <c r="R2234" s="4" t="str"/>
      <c r="S2234" s="4" t="str"/>
      <c r="T2234" s="4" t="str"/>
      <c r="U2234" s="4" t="str"/>
      <c r="V2234" s="4" t="n">
        <v>1</v>
      </c>
    </row>
    <row r="2235">
      <c r="A2235" t="n">
        <v>282</v>
      </c>
      <c r="B2235" t="inlineStr">
        <is>
          <t>20145484597</t>
        </is>
      </c>
      <c r="C2235" t="inlineStr">
        <is>
          <t>COOPERATIVA AGRARIA CAFETALERA SAN IGNACIO LTDA.</t>
        </is>
      </c>
      <c r="D2235" s="6" t="n">
        <v>2019</v>
      </c>
      <c r="E2235" t="n">
        <v>1</v>
      </c>
      <c r="F2235" t="inlineStr">
        <is>
          <t>PAC</t>
        </is>
      </c>
      <c r="G2235" s="4" t="n">
        <v>111</v>
      </c>
      <c r="H2235" s="4" t="n">
        <v>21</v>
      </c>
      <c r="I2235" s="4" t="n">
        <v>132</v>
      </c>
      <c r="J2235" s="4" t="str"/>
      <c r="K2235" s="4" t="str"/>
      <c r="L2235" s="3" t="n">
        <v>0</v>
      </c>
      <c r="M2235" s="3" t="n">
        <v>0</v>
      </c>
      <c r="N2235" s="3" t="n">
        <v>0</v>
      </c>
      <c r="O2235" s="4" t="str"/>
      <c r="P2235" s="4" t="str"/>
      <c r="Q2235" s="4" t="str"/>
      <c r="R2235" s="4" t="str"/>
      <c r="S2235" s="4" t="str"/>
      <c r="T2235" s="4" t="str"/>
      <c r="U2235" s="4" t="str"/>
      <c r="V2235" s="4" t="n">
        <v>1</v>
      </c>
    </row>
    <row r="2236">
      <c r="A2236" t="n">
        <v>282</v>
      </c>
      <c r="B2236" t="inlineStr">
        <is>
          <t>20145484597</t>
        </is>
      </c>
      <c r="C2236" t="inlineStr">
        <is>
          <t>COOPERATIVA AGRARIA CAFETALERA SAN IGNACIO LTDA.</t>
        </is>
      </c>
      <c r="D2236" s="6" t="n">
        <v>2020</v>
      </c>
      <c r="E2236" t="n">
        <v>1</v>
      </c>
      <c r="F2236" t="inlineStr">
        <is>
          <t>PAC</t>
        </is>
      </c>
      <c r="G2236" s="4" t="n">
        <v>106</v>
      </c>
      <c r="H2236" s="4" t="n">
        <v>22</v>
      </c>
      <c r="I2236" s="4" t="n">
        <v>128</v>
      </c>
      <c r="J2236" s="4" t="n">
        <v>0</v>
      </c>
      <c r="K2236" s="4" t="n">
        <v>5</v>
      </c>
      <c r="L2236" s="3" t="n">
        <v>107187.5</v>
      </c>
      <c r="M2236" s="3" t="n">
        <v>0</v>
      </c>
      <c r="N2236" s="3" t="n">
        <v>107187.5</v>
      </c>
      <c r="O2236" s="4" t="str"/>
      <c r="P2236" s="4" t="str"/>
      <c r="Q2236" s="4" t="str"/>
      <c r="R2236" s="4" t="str"/>
      <c r="S2236" s="4" t="str"/>
      <c r="T2236" s="4" t="str"/>
      <c r="U2236" s="4" t="str"/>
      <c r="V2236" s="4" t="n">
        <v>1</v>
      </c>
    </row>
    <row r="2237">
      <c r="A2237" t="n">
        <v>282</v>
      </c>
      <c r="B2237" t="inlineStr">
        <is>
          <t>20145484597</t>
        </is>
      </c>
      <c r="C2237" t="inlineStr">
        <is>
          <t>COOPERATIVA AGRARIA CAFETALERA SAN IGNACIO LTDA.</t>
        </is>
      </c>
      <c r="D2237" s="6" t="n">
        <v>2021</v>
      </c>
      <c r="F2237" t="inlineStr">
        <is>
          <t>PAC</t>
        </is>
      </c>
      <c r="G2237" s="4" t="n">
        <v>0</v>
      </c>
      <c r="H2237" s="4" t="n">
        <v>0</v>
      </c>
      <c r="I2237" s="4" t="n">
        <v>0</v>
      </c>
      <c r="J2237" s="4" t="n">
        <v>0</v>
      </c>
      <c r="K2237" s="4" t="n">
        <v>0</v>
      </c>
      <c r="L2237" s="3" t="n">
        <v>0</v>
      </c>
      <c r="M2237" s="3" t="n">
        <v>0</v>
      </c>
      <c r="N2237" s="3" t="n">
        <v>0</v>
      </c>
      <c r="O2237" s="4" t="str"/>
      <c r="P2237" s="4" t="str"/>
      <c r="Q2237" s="4" t="str"/>
      <c r="R2237" s="4" t="str"/>
      <c r="S2237" s="4" t="str"/>
      <c r="T2237" s="4" t="str"/>
      <c r="U2237" s="4" t="str"/>
      <c r="V2237" s="4" t="n">
        <v>1</v>
      </c>
    </row>
    <row r="2238">
      <c r="A2238" t="n">
        <v>282</v>
      </c>
      <c r="B2238" t="inlineStr">
        <is>
          <t>20145484597</t>
        </is>
      </c>
      <c r="C2238" t="inlineStr">
        <is>
          <t>COOPERATIVA AGRARIA CAFETALERA SAN IGNACIO LTDA.</t>
        </is>
      </c>
      <c r="D2238" s="6" t="n">
        <v>2022</v>
      </c>
      <c r="F2238" t="inlineStr">
        <is>
          <t>PAC</t>
        </is>
      </c>
      <c r="G2238" s="4" t="n">
        <v>0</v>
      </c>
      <c r="H2238" s="4" t="n">
        <v>0</v>
      </c>
      <c r="I2238" s="4" t="n">
        <v>0</v>
      </c>
      <c r="J2238" s="4" t="n">
        <v>0</v>
      </c>
      <c r="K2238" s="4" t="n">
        <v>0</v>
      </c>
      <c r="L2238" s="3" t="n">
        <v>0</v>
      </c>
      <c r="M2238" s="3" t="n">
        <v>0</v>
      </c>
      <c r="N2238" s="3" t="n">
        <v>0</v>
      </c>
      <c r="O2238" s="4" t="str"/>
      <c r="P2238" s="4" t="str"/>
      <c r="Q2238" s="4" t="str"/>
      <c r="R2238" s="4" t="str"/>
      <c r="S2238" s="4" t="str"/>
      <c r="T2238" s="4" t="str"/>
      <c r="U2238" s="4" t="str"/>
      <c r="V2238" s="4" t="n">
        <v>1</v>
      </c>
    </row>
    <row r="2239">
      <c r="A2239" t="n">
        <v>282</v>
      </c>
      <c r="B2239" t="inlineStr">
        <is>
          <t>20145484597</t>
        </is>
      </c>
      <c r="C2239" t="inlineStr">
        <is>
          <t>COOPERATIVA AGRARIA CAFETALERA SAN IGNACIO LTDA.</t>
        </is>
      </c>
      <c r="D2239" s="6" t="n">
        <v>2023</v>
      </c>
      <c r="F2239" t="inlineStr">
        <is>
          <t>PAC</t>
        </is>
      </c>
      <c r="G2239" s="4" t="n">
        <v>0</v>
      </c>
      <c r="H2239" s="4" t="n">
        <v>0</v>
      </c>
      <c r="I2239" s="4" t="n">
        <v>0</v>
      </c>
      <c r="J2239" s="4" t="n">
        <v>0</v>
      </c>
      <c r="K2239" s="4" t="n">
        <v>0</v>
      </c>
      <c r="L2239" s="3" t="n">
        <v>0</v>
      </c>
      <c r="M2239" s="3" t="n">
        <v>0</v>
      </c>
      <c r="N2239" s="3" t="n">
        <v>0</v>
      </c>
      <c r="O2239" s="4" t="n">
        <v>0</v>
      </c>
      <c r="P2239" s="4" t="n">
        <v>0</v>
      </c>
      <c r="Q2239" s="4" t="n">
        <v>0</v>
      </c>
      <c r="R2239" s="4" t="n">
        <v>0</v>
      </c>
      <c r="S2239" s="4" t="n">
        <v>0</v>
      </c>
      <c r="T2239" s="4" t="n">
        <v>0</v>
      </c>
      <c r="U2239" s="4" t="n">
        <v>0</v>
      </c>
      <c r="V2239" s="4" t="n">
        <v>1</v>
      </c>
    </row>
    <row r="2240">
      <c r="A2240" t="n">
        <v>282</v>
      </c>
      <c r="B2240" t="inlineStr">
        <is>
          <t>20145484597</t>
        </is>
      </c>
      <c r="C2240" t="inlineStr">
        <is>
          <t>COOPERATIVA AGRARIA CAFETALERA SAN IGNACIO LTDA.</t>
        </is>
      </c>
      <c r="D2240" s="6" t="n">
        <v>2024</v>
      </c>
      <c r="F2240" t="inlineStr">
        <is>
          <t>PAC</t>
        </is>
      </c>
      <c r="G2240" s="4" t="n">
        <v>0</v>
      </c>
      <c r="H2240" s="4" t="n">
        <v>0</v>
      </c>
      <c r="I2240" s="4" t="n">
        <v>0</v>
      </c>
      <c r="J2240" s="4" t="n">
        <v>0</v>
      </c>
      <c r="K2240" s="4" t="n">
        <v>0</v>
      </c>
      <c r="L2240" s="3" t="n">
        <v>0</v>
      </c>
      <c r="M2240" s="3" t="n">
        <v>0</v>
      </c>
      <c r="N2240" s="3" t="n">
        <v>0</v>
      </c>
      <c r="O2240" s="4" t="n">
        <v>0</v>
      </c>
      <c r="P2240" s="4" t="n">
        <v>0</v>
      </c>
      <c r="Q2240" s="4" t="str"/>
      <c r="R2240" s="4" t="n">
        <v>0</v>
      </c>
      <c r="S2240" s="4" t="n">
        <v>0</v>
      </c>
      <c r="T2240" s="4" t="n">
        <v>0</v>
      </c>
      <c r="U2240" s="4" t="n">
        <v>0</v>
      </c>
      <c r="V2240" s="4" t="n">
        <v>1</v>
      </c>
    </row>
    <row r="2241">
      <c r="A2241" t="n">
        <v>282</v>
      </c>
      <c r="B2241" t="inlineStr">
        <is>
          <t>20145484597</t>
        </is>
      </c>
      <c r="C2241" t="inlineStr">
        <is>
          <t>COOPERATIVA AGRARIA CAFETALERA SAN IGNACIO LTDA.</t>
        </is>
      </c>
      <c r="D2241" s="6" t="n">
        <v>2025</v>
      </c>
      <c r="F2241" t="inlineStr">
        <is>
          <t>PAC</t>
        </is>
      </c>
      <c r="G2241" s="4" t="n">
        <v>0</v>
      </c>
      <c r="H2241" s="4" t="n">
        <v>0</v>
      </c>
      <c r="I2241" s="4" t="n">
        <v>0</v>
      </c>
      <c r="J2241" s="4" t="n">
        <v>0</v>
      </c>
      <c r="K2241" s="4" t="n">
        <v>0</v>
      </c>
      <c r="L2241" s="3" t="n">
        <v>0</v>
      </c>
      <c r="M2241" s="3" t="n">
        <v>0</v>
      </c>
      <c r="N2241" s="3" t="n">
        <v>0</v>
      </c>
      <c r="O2241" s="4" t="n">
        <v>0</v>
      </c>
      <c r="P2241" s="4" t="n">
        <v>0</v>
      </c>
      <c r="Q2241" s="4" t="str"/>
      <c r="R2241" s="4" t="n">
        <v>0</v>
      </c>
      <c r="S2241" s="4" t="n">
        <v>0</v>
      </c>
      <c r="T2241" s="4" t="n">
        <v>0</v>
      </c>
      <c r="U2241" s="4" t="n">
        <v>0</v>
      </c>
      <c r="V2241" s="4" t="n">
        <v>1</v>
      </c>
    </row>
    <row r="2242">
      <c r="A2242" t="n">
        <v>283</v>
      </c>
      <c r="B2242" t="inlineStr">
        <is>
          <t>20118578415</t>
        </is>
      </c>
      <c r="C2242" t="inlineStr">
        <is>
          <t>CENTRAL DE COOPERATIVAS AGRARIAS CAFETERAS DE VALLE DE SANDIA LTDA</t>
        </is>
      </c>
      <c r="D2242" s="6" t="n">
        <v>2018</v>
      </c>
      <c r="E2242" t="n">
        <v>1</v>
      </c>
      <c r="F2242" t="inlineStr">
        <is>
          <t>PAC</t>
        </is>
      </c>
      <c r="G2242" s="4" t="str"/>
      <c r="H2242" s="4" t="str"/>
      <c r="I2242" s="4" t="n">
        <v>2917</v>
      </c>
      <c r="J2242" s="4" t="str"/>
      <c r="K2242" s="4" t="str"/>
      <c r="L2242" s="3" t="str"/>
      <c r="M2242" s="3" t="str"/>
      <c r="N2242" s="3" t="n">
        <v>0</v>
      </c>
      <c r="O2242" s="4" t="str"/>
      <c r="P2242" s="4" t="str"/>
      <c r="Q2242" s="4" t="str"/>
      <c r="R2242" s="4" t="str"/>
      <c r="S2242" s="4" t="str"/>
      <c r="T2242" s="4" t="str"/>
      <c r="U2242" s="4" t="str"/>
      <c r="V2242" s="4" t="n">
        <v>1</v>
      </c>
    </row>
    <row r="2243">
      <c r="A2243" t="n">
        <v>283</v>
      </c>
      <c r="B2243" t="inlineStr">
        <is>
          <t>20118578415</t>
        </is>
      </c>
      <c r="C2243" t="inlineStr">
        <is>
          <t>CENTRAL DE COOPERATIVAS AGRARIAS CAFETERAS DE VALLE DE SANDIA LTDA</t>
        </is>
      </c>
      <c r="D2243" s="6" t="n">
        <v>2019</v>
      </c>
      <c r="E2243" t="n">
        <v>1</v>
      </c>
      <c r="F2243" t="inlineStr">
        <is>
          <t>PAC</t>
        </is>
      </c>
      <c r="G2243" s="4" t="n">
        <v>1038</v>
      </c>
      <c r="H2243" s="4" t="n">
        <v>168</v>
      </c>
      <c r="I2243" s="4" t="n">
        <v>1206</v>
      </c>
      <c r="J2243" s="4" t="str"/>
      <c r="K2243" s="4" t="str"/>
      <c r="L2243" s="3" t="n">
        <v>154791.84</v>
      </c>
      <c r="M2243" s="3" t="n">
        <v>449871.27</v>
      </c>
      <c r="N2243" s="3" t="n">
        <v>604663.11</v>
      </c>
      <c r="O2243" s="4" t="str"/>
      <c r="P2243" s="4" t="str"/>
      <c r="Q2243" s="4" t="str"/>
      <c r="R2243" s="4" t="str"/>
      <c r="S2243" s="4" t="str"/>
      <c r="T2243" s="4" t="str"/>
      <c r="U2243" s="4" t="str"/>
      <c r="V2243" s="4" t="n">
        <v>1</v>
      </c>
    </row>
    <row r="2244">
      <c r="A2244" t="n">
        <v>283</v>
      </c>
      <c r="B2244" t="inlineStr">
        <is>
          <t>20118578415</t>
        </is>
      </c>
      <c r="C2244" t="inlineStr">
        <is>
          <t>CENTRAL DE COOPERATIVAS AGRARIAS CAFETERAS DE VALLE DE SANDIA LTDA</t>
        </is>
      </c>
      <c r="D2244" s="6" t="n">
        <v>2020</v>
      </c>
      <c r="E2244" t="n">
        <v>1</v>
      </c>
      <c r="F2244" t="inlineStr">
        <is>
          <t>PAC</t>
        </is>
      </c>
      <c r="G2244" s="4" t="n">
        <v>973</v>
      </c>
      <c r="H2244" s="4" t="n">
        <v>213</v>
      </c>
      <c r="I2244" s="4" t="n">
        <v>1186</v>
      </c>
      <c r="J2244" s="4" t="n">
        <v>0</v>
      </c>
      <c r="K2244" s="4" t="n">
        <v>4</v>
      </c>
      <c r="L2244" s="3" t="n">
        <v>379238</v>
      </c>
      <c r="M2244" s="3" t="n">
        <v>1309480.63</v>
      </c>
      <c r="N2244" s="3" t="n">
        <v>1688718.63</v>
      </c>
      <c r="O2244" s="4" t="str"/>
      <c r="P2244" s="4" t="str"/>
      <c r="Q2244" s="4" t="str"/>
      <c r="R2244" s="4" t="str"/>
      <c r="S2244" s="4" t="str"/>
      <c r="T2244" s="4" t="str"/>
      <c r="U2244" s="4" t="str"/>
      <c r="V2244" s="4" t="n">
        <v>1</v>
      </c>
    </row>
    <row r="2245">
      <c r="A2245" t="n">
        <v>283</v>
      </c>
      <c r="B2245" t="inlineStr">
        <is>
          <t>20118578415</t>
        </is>
      </c>
      <c r="C2245" t="inlineStr">
        <is>
          <t>CENTRAL DE COOPERATIVAS AGRARIAS CAFETERAS DE VALLE DE SANDIA LTDA</t>
        </is>
      </c>
      <c r="D2245" s="6" t="n">
        <v>2021</v>
      </c>
      <c r="E2245" t="n">
        <v>1</v>
      </c>
      <c r="F2245" t="inlineStr">
        <is>
          <t>PAC</t>
        </is>
      </c>
      <c r="G2245" s="4" t="n">
        <v>973</v>
      </c>
      <c r="H2245" s="4" t="n">
        <v>203</v>
      </c>
      <c r="I2245" s="4" t="n">
        <v>1176</v>
      </c>
      <c r="J2245" s="4" t="n">
        <v>157</v>
      </c>
      <c r="K2245" s="4" t="n">
        <v>13</v>
      </c>
      <c r="L2245" s="3" t="n">
        <v>202782.52</v>
      </c>
      <c r="M2245" s="3" t="n">
        <v>1508331.49</v>
      </c>
      <c r="N2245" s="3" t="n">
        <v>1711114.01</v>
      </c>
      <c r="O2245" s="4" t="str"/>
      <c r="P2245" s="4" t="str"/>
      <c r="Q2245" s="4" t="str"/>
      <c r="R2245" s="4" t="str"/>
      <c r="S2245" s="4" t="str"/>
      <c r="T2245" s="4" t="str"/>
      <c r="U2245" s="4" t="str"/>
      <c r="V2245" s="4" t="n">
        <v>1</v>
      </c>
    </row>
    <row r="2246">
      <c r="A2246" t="n">
        <v>283</v>
      </c>
      <c r="B2246" t="inlineStr">
        <is>
          <t>20118578415</t>
        </is>
      </c>
      <c r="C2246" t="inlineStr">
        <is>
          <t>CENTRAL DE COOPERATIVAS AGRARIAS CAFETERAS DE VALLE DE SANDIA LTDA</t>
        </is>
      </c>
      <c r="D2246" s="6" t="n">
        <v>2022</v>
      </c>
      <c r="E2246" t="n">
        <v>1</v>
      </c>
      <c r="F2246" t="inlineStr">
        <is>
          <t>PAC</t>
        </is>
      </c>
      <c r="G2246" s="4" t="n">
        <v>973</v>
      </c>
      <c r="H2246" s="4" t="n">
        <v>203</v>
      </c>
      <c r="I2246" s="4" t="n">
        <v>1176</v>
      </c>
      <c r="J2246" s="4" t="n">
        <v>131</v>
      </c>
      <c r="K2246" s="4" t="n">
        <v>14</v>
      </c>
      <c r="L2246" s="3" t="n">
        <v>875382.84</v>
      </c>
      <c r="M2246" s="3" t="n">
        <v>1150886.06</v>
      </c>
      <c r="N2246" s="3" t="n">
        <v>2026268.9</v>
      </c>
      <c r="O2246" s="4" t="str"/>
      <c r="P2246" s="4" t="str"/>
      <c r="Q2246" s="4" t="str"/>
      <c r="R2246" s="4" t="str"/>
      <c r="S2246" s="4" t="str"/>
      <c r="T2246" s="4" t="str"/>
      <c r="U2246" s="4" t="str"/>
      <c r="V2246" s="4" t="n">
        <v>1</v>
      </c>
    </row>
    <row r="2247">
      <c r="A2247" t="n">
        <v>283</v>
      </c>
      <c r="B2247" t="inlineStr">
        <is>
          <t>20118578415</t>
        </is>
      </c>
      <c r="C2247" t="inlineStr">
        <is>
          <t>CENTRAL DE COOPERATIVAS AGRARIAS CAFETERAS DE VALLE DE SANDIA LTDA</t>
        </is>
      </c>
      <c r="D2247" s="6" t="n">
        <v>2023</v>
      </c>
      <c r="E2247" t="n">
        <v>1</v>
      </c>
      <c r="F2247" t="inlineStr">
        <is>
          <t>PAC</t>
        </is>
      </c>
      <c r="G2247" s="4" t="n">
        <v>973</v>
      </c>
      <c r="H2247" s="4" t="n">
        <v>203</v>
      </c>
      <c r="I2247" s="4" t="n">
        <v>1176</v>
      </c>
      <c r="J2247" s="4" t="n">
        <v>263</v>
      </c>
      <c r="K2247" s="4" t="n">
        <v>6</v>
      </c>
      <c r="L2247" s="3" t="n">
        <v>2529989.97</v>
      </c>
      <c r="M2247" s="3" t="n">
        <v>2342777.61</v>
      </c>
      <c r="N2247" s="3" t="n">
        <v>4872767.58</v>
      </c>
      <c r="O2247" s="4" t="n">
        <v>63500.34147734</v>
      </c>
      <c r="P2247" s="4" t="n">
        <v>0</v>
      </c>
      <c r="Q2247" s="4" t="n">
        <v>0</v>
      </c>
      <c r="R2247" s="4" t="n">
        <v>4809267.08832361</v>
      </c>
      <c r="S2247" s="4" t="n">
        <v>0</v>
      </c>
      <c r="T2247" s="4" t="n">
        <v>0</v>
      </c>
      <c r="U2247" s="4" t="n">
        <v>4872767.42980095</v>
      </c>
      <c r="V2247" s="4" t="n">
        <v>1</v>
      </c>
    </row>
    <row r="2248">
      <c r="A2248" t="n">
        <v>283</v>
      </c>
      <c r="B2248" t="inlineStr">
        <is>
          <t>20118578415</t>
        </is>
      </c>
      <c r="C2248" t="inlineStr">
        <is>
          <t>CENTRAL DE COOPERATIVAS AGRARIAS CAFETERAS DE VALLE DE SANDIA LTDA</t>
        </is>
      </c>
      <c r="D2248" s="6" t="n">
        <v>2024</v>
      </c>
      <c r="E2248" t="n">
        <v>1</v>
      </c>
      <c r="F2248" t="inlineStr">
        <is>
          <t>PAC</t>
        </is>
      </c>
      <c r="G2248" s="4" t="n">
        <v>1338</v>
      </c>
      <c r="H2248" s="4" t="n">
        <v>401</v>
      </c>
      <c r="I2248" s="4" t="n">
        <v>1739</v>
      </c>
      <c r="J2248" s="4" t="n">
        <v>195</v>
      </c>
      <c r="K2248" s="4" t="n">
        <v>2</v>
      </c>
      <c r="L2248" s="3" t="n">
        <v>1153393.76798</v>
      </c>
      <c r="M2248" s="3" t="n">
        <v>6266387.15345226</v>
      </c>
      <c r="N2248" s="3" t="n">
        <v>7419780.92143226</v>
      </c>
      <c r="O2248" s="4" t="n">
        <v>60531</v>
      </c>
      <c r="P2248" s="4" t="n">
        <v>0</v>
      </c>
      <c r="Q2248" s="4" t="str"/>
      <c r="R2248" s="4" t="n">
        <v>7359249.92143226</v>
      </c>
      <c r="S2248" s="4" t="n">
        <v>0</v>
      </c>
      <c r="T2248" s="4" t="n">
        <v>0</v>
      </c>
      <c r="U2248" s="4" t="n">
        <v>7419780.92143226</v>
      </c>
      <c r="V2248" s="4" t="n">
        <v>1</v>
      </c>
    </row>
    <row r="2249">
      <c r="A2249" t="n">
        <v>283</v>
      </c>
      <c r="B2249" t="inlineStr">
        <is>
          <t>20118578415</t>
        </is>
      </c>
      <c r="C2249" t="inlineStr">
        <is>
          <t>CENTRAL DE COOPERATIVAS AGRARIAS CAFETERAS DE VALLE DE SANDIA LTDA</t>
        </is>
      </c>
      <c r="D2249" s="6" t="n">
        <v>2025</v>
      </c>
      <c r="E2249" t="n">
        <v>1</v>
      </c>
      <c r="F2249" t="inlineStr">
        <is>
          <t>PAC</t>
        </is>
      </c>
      <c r="G2249" s="4" t="n">
        <v>1338</v>
      </c>
      <c r="H2249" s="4" t="n">
        <v>401</v>
      </c>
      <c r="I2249" s="4" t="n">
        <v>1739</v>
      </c>
      <c r="J2249" s="4" t="n">
        <v>135</v>
      </c>
      <c r="K2249" s="4" t="n">
        <v>4</v>
      </c>
      <c r="L2249" s="3" t="n">
        <v>1816927.69921</v>
      </c>
      <c r="M2249" s="3" t="n">
        <v>7693699.16251906</v>
      </c>
      <c r="N2249" s="3" t="n">
        <v>9510626.861729059</v>
      </c>
      <c r="O2249" s="4" t="n">
        <v>73416</v>
      </c>
      <c r="P2249" s="4" t="n">
        <v>0</v>
      </c>
      <c r="Q2249" s="4" t="str"/>
      <c r="R2249" s="4" t="n">
        <v>9437210.861729059</v>
      </c>
      <c r="S2249" s="4" t="n">
        <v>0</v>
      </c>
      <c r="T2249" s="4" t="n">
        <v>0</v>
      </c>
      <c r="U2249" s="4" t="n">
        <v>9510626.861729059</v>
      </c>
      <c r="V2249" s="4" t="n">
        <v>1</v>
      </c>
    </row>
    <row r="2250">
      <c r="A2250" t="n">
        <v>284</v>
      </c>
      <c r="B2250" t="inlineStr">
        <is>
          <t>20447686407</t>
        </is>
      </c>
      <c r="C2250" t="inlineStr">
        <is>
          <t>ASOCIACION DE PRODUCTORES DE PIÑA DEL VALLE DE SAN GABAN</t>
        </is>
      </c>
      <c r="D2250" s="6" t="n">
        <v>2018</v>
      </c>
      <c r="F2250" t="inlineStr">
        <is>
          <t>PAC</t>
        </is>
      </c>
      <c r="G2250" s="4" t="str"/>
      <c r="H2250" s="4" t="str"/>
      <c r="I2250" s="4" t="n">
        <v>0</v>
      </c>
      <c r="J2250" s="4" t="str"/>
      <c r="K2250" s="4" t="str"/>
      <c r="L2250" s="3" t="str"/>
      <c r="M2250" s="3" t="str"/>
      <c r="N2250" s="3" t="n">
        <v>0</v>
      </c>
      <c r="O2250" s="4" t="str"/>
      <c r="P2250" s="4" t="str"/>
      <c r="Q2250" s="4" t="str"/>
      <c r="R2250" s="4" t="str"/>
      <c r="S2250" s="4" t="str"/>
      <c r="T2250" s="4" t="str"/>
      <c r="U2250" s="4" t="str"/>
      <c r="V2250" s="4" t="n">
        <v>1</v>
      </c>
    </row>
    <row r="2251">
      <c r="A2251" t="n">
        <v>284</v>
      </c>
      <c r="B2251" t="inlineStr">
        <is>
          <t>20447686407</t>
        </is>
      </c>
      <c r="C2251" t="inlineStr">
        <is>
          <t>ASOCIACION DE PRODUCTORES DE PIÑA DEL VALLE DE SAN GABAN</t>
        </is>
      </c>
      <c r="D2251" s="6" t="n">
        <v>2019</v>
      </c>
      <c r="E2251" t="n">
        <v>1</v>
      </c>
      <c r="F2251" t="inlineStr">
        <is>
          <t>PAC</t>
        </is>
      </c>
      <c r="G2251" s="4" t="n">
        <v>10</v>
      </c>
      <c r="H2251" s="4" t="n">
        <v>10</v>
      </c>
      <c r="I2251" s="4" t="n">
        <v>20</v>
      </c>
      <c r="J2251" s="4" t="str"/>
      <c r="K2251" s="4" t="str"/>
      <c r="L2251" s="3" t="n">
        <v>0</v>
      </c>
      <c r="M2251" s="3" t="n">
        <v>0</v>
      </c>
      <c r="N2251" s="3" t="n">
        <v>0</v>
      </c>
      <c r="O2251" s="4" t="str"/>
      <c r="P2251" s="4" t="str"/>
      <c r="Q2251" s="4" t="str"/>
      <c r="R2251" s="4" t="str"/>
      <c r="S2251" s="4" t="str"/>
      <c r="T2251" s="4" t="str"/>
      <c r="U2251" s="4" t="str"/>
      <c r="V2251" s="4" t="n">
        <v>1</v>
      </c>
    </row>
    <row r="2252">
      <c r="A2252" t="n">
        <v>284</v>
      </c>
      <c r="B2252" t="inlineStr">
        <is>
          <t>20447686407</t>
        </is>
      </c>
      <c r="C2252" t="inlineStr">
        <is>
          <t>ASOCIACION DE PRODUCTORES DE PIÑA DEL VALLE DE SAN GABAN</t>
        </is>
      </c>
      <c r="D2252" s="6" t="n">
        <v>2020</v>
      </c>
      <c r="F2252" t="inlineStr">
        <is>
          <t>PAC</t>
        </is>
      </c>
      <c r="G2252" s="4" t="n">
        <v>0</v>
      </c>
      <c r="H2252" s="4" t="n">
        <v>0</v>
      </c>
      <c r="I2252" s="4" t="n">
        <v>0</v>
      </c>
      <c r="J2252" s="4" t="n">
        <v>0</v>
      </c>
      <c r="K2252" s="4" t="n">
        <v>0</v>
      </c>
      <c r="L2252" s="3" t="n">
        <v>0</v>
      </c>
      <c r="M2252" s="3" t="n">
        <v>0</v>
      </c>
      <c r="N2252" s="3" t="n">
        <v>0</v>
      </c>
      <c r="O2252" s="4" t="str"/>
      <c r="P2252" s="4" t="str"/>
      <c r="Q2252" s="4" t="str"/>
      <c r="R2252" s="4" t="str"/>
      <c r="S2252" s="4" t="str"/>
      <c r="T2252" s="4" t="str"/>
      <c r="U2252" s="4" t="str"/>
      <c r="V2252" s="4" t="n">
        <v>1</v>
      </c>
    </row>
    <row r="2253">
      <c r="A2253" t="n">
        <v>284</v>
      </c>
      <c r="B2253" t="inlineStr">
        <is>
          <t>20447686407</t>
        </is>
      </c>
      <c r="C2253" t="inlineStr">
        <is>
          <t>ASOCIACION DE PRODUCTORES DE PIÑA DEL VALLE DE SAN GABAN</t>
        </is>
      </c>
      <c r="D2253" s="6" t="n">
        <v>2021</v>
      </c>
      <c r="F2253" t="inlineStr">
        <is>
          <t>PAC</t>
        </is>
      </c>
      <c r="G2253" s="4" t="n">
        <v>0</v>
      </c>
      <c r="H2253" s="4" t="n">
        <v>0</v>
      </c>
      <c r="I2253" s="4" t="n">
        <v>0</v>
      </c>
      <c r="J2253" s="4" t="n">
        <v>0</v>
      </c>
      <c r="K2253" s="4" t="n">
        <v>0</v>
      </c>
      <c r="L2253" s="3" t="n">
        <v>0</v>
      </c>
      <c r="M2253" s="3" t="n">
        <v>0</v>
      </c>
      <c r="N2253" s="3" t="n">
        <v>0</v>
      </c>
      <c r="O2253" s="4" t="str"/>
      <c r="P2253" s="4" t="str"/>
      <c r="Q2253" s="4" t="str"/>
      <c r="R2253" s="4" t="str"/>
      <c r="S2253" s="4" t="str"/>
      <c r="T2253" s="4" t="str"/>
      <c r="U2253" s="4" t="str"/>
      <c r="V2253" s="4" t="n">
        <v>1</v>
      </c>
    </row>
    <row r="2254">
      <c r="A2254" t="n">
        <v>284</v>
      </c>
      <c r="B2254" t="inlineStr">
        <is>
          <t>20447686407</t>
        </is>
      </c>
      <c r="C2254" t="inlineStr">
        <is>
          <t>ASOCIACION DE PRODUCTORES DE PIÑA DEL VALLE DE SAN GABAN</t>
        </is>
      </c>
      <c r="D2254" s="6" t="n">
        <v>2022</v>
      </c>
      <c r="F2254" t="inlineStr">
        <is>
          <t>PAC</t>
        </is>
      </c>
      <c r="G2254" s="4" t="n">
        <v>0</v>
      </c>
      <c r="H2254" s="4" t="n">
        <v>0</v>
      </c>
      <c r="I2254" s="4" t="n">
        <v>0</v>
      </c>
      <c r="J2254" s="4" t="n">
        <v>0</v>
      </c>
      <c r="K2254" s="4" t="n">
        <v>0</v>
      </c>
      <c r="L2254" s="3" t="n">
        <v>0</v>
      </c>
      <c r="M2254" s="3" t="n">
        <v>0</v>
      </c>
      <c r="N2254" s="3" t="n">
        <v>0</v>
      </c>
      <c r="O2254" s="4" t="str"/>
      <c r="P2254" s="4" t="str"/>
      <c r="Q2254" s="4" t="str"/>
      <c r="R2254" s="4" t="str"/>
      <c r="S2254" s="4" t="str"/>
      <c r="T2254" s="4" t="str"/>
      <c r="U2254" s="4" t="str"/>
      <c r="V2254" s="4" t="n">
        <v>1</v>
      </c>
    </row>
    <row r="2255">
      <c r="A2255" t="n">
        <v>284</v>
      </c>
      <c r="B2255" t="inlineStr">
        <is>
          <t>20447686407</t>
        </is>
      </c>
      <c r="C2255" t="inlineStr">
        <is>
          <t>ASOCIACION DE PRODUCTORES DE PIÑA DEL VALLE DE SAN GABAN</t>
        </is>
      </c>
      <c r="D2255" s="6" t="n">
        <v>2023</v>
      </c>
      <c r="F2255" t="inlineStr">
        <is>
          <t>PAC</t>
        </is>
      </c>
      <c r="G2255" s="4" t="n">
        <v>0</v>
      </c>
      <c r="H2255" s="4" t="n">
        <v>0</v>
      </c>
      <c r="I2255" s="4" t="n">
        <v>0</v>
      </c>
      <c r="J2255" s="4" t="n">
        <v>0</v>
      </c>
      <c r="K2255" s="4" t="n">
        <v>0</v>
      </c>
      <c r="L2255" s="3" t="n">
        <v>0</v>
      </c>
      <c r="M2255" s="3" t="n">
        <v>0</v>
      </c>
      <c r="N2255" s="3" t="n">
        <v>0</v>
      </c>
      <c r="O2255" s="4" t="n">
        <v>0</v>
      </c>
      <c r="P2255" s="4" t="n">
        <v>0</v>
      </c>
      <c r="Q2255" s="4" t="n">
        <v>0</v>
      </c>
      <c r="R2255" s="4" t="n">
        <v>0</v>
      </c>
      <c r="S2255" s="4" t="n">
        <v>0</v>
      </c>
      <c r="T2255" s="4" t="n">
        <v>0</v>
      </c>
      <c r="U2255" s="4" t="n">
        <v>0</v>
      </c>
      <c r="V2255" s="4" t="n">
        <v>1</v>
      </c>
    </row>
    <row r="2256">
      <c r="A2256" t="n">
        <v>284</v>
      </c>
      <c r="B2256" t="inlineStr">
        <is>
          <t>20447686407</t>
        </is>
      </c>
      <c r="C2256" t="inlineStr">
        <is>
          <t>ASOCIACION DE PRODUCTORES DE PIÑA DEL VALLE DE SAN GABAN</t>
        </is>
      </c>
      <c r="D2256" s="6" t="n">
        <v>2024</v>
      </c>
      <c r="F2256" t="inlineStr">
        <is>
          <t>PAC</t>
        </is>
      </c>
      <c r="G2256" s="4" t="n">
        <v>0</v>
      </c>
      <c r="H2256" s="4" t="n">
        <v>0</v>
      </c>
      <c r="I2256" s="4" t="n">
        <v>0</v>
      </c>
      <c r="J2256" s="4" t="n">
        <v>0</v>
      </c>
      <c r="K2256" s="4" t="n">
        <v>0</v>
      </c>
      <c r="L2256" s="3" t="n">
        <v>0</v>
      </c>
      <c r="M2256" s="3" t="n">
        <v>0</v>
      </c>
      <c r="N2256" s="3" t="n">
        <v>0</v>
      </c>
      <c r="O2256" s="4" t="n">
        <v>0</v>
      </c>
      <c r="P2256" s="4" t="n">
        <v>0</v>
      </c>
      <c r="Q2256" s="4" t="str"/>
      <c r="R2256" s="4" t="n">
        <v>0</v>
      </c>
      <c r="S2256" s="4" t="n">
        <v>0</v>
      </c>
      <c r="T2256" s="4" t="n">
        <v>0</v>
      </c>
      <c r="U2256" s="4" t="n">
        <v>0</v>
      </c>
      <c r="V2256" s="4" t="n">
        <v>1</v>
      </c>
    </row>
    <row r="2257">
      <c r="A2257" t="n">
        <v>284</v>
      </c>
      <c r="B2257" t="inlineStr">
        <is>
          <t>20447686407</t>
        </is>
      </c>
      <c r="C2257" t="inlineStr">
        <is>
          <t>ASOCIACION DE PRODUCTORES DE PIÑA DEL VALLE DE SAN GABAN</t>
        </is>
      </c>
      <c r="D2257" s="6" t="n">
        <v>2025</v>
      </c>
      <c r="F2257" t="inlineStr">
        <is>
          <t>PAC</t>
        </is>
      </c>
      <c r="G2257" s="4" t="n">
        <v>0</v>
      </c>
      <c r="H2257" s="4" t="n">
        <v>0</v>
      </c>
      <c r="I2257" s="4" t="n">
        <v>0</v>
      </c>
      <c r="J2257" s="4" t="n">
        <v>0</v>
      </c>
      <c r="K2257" s="4" t="n">
        <v>0</v>
      </c>
      <c r="L2257" s="3" t="n">
        <v>0</v>
      </c>
      <c r="M2257" s="3" t="n">
        <v>0</v>
      </c>
      <c r="N2257" s="3" t="n">
        <v>0</v>
      </c>
      <c r="O2257" s="4" t="n">
        <v>0</v>
      </c>
      <c r="P2257" s="4" t="n">
        <v>0</v>
      </c>
      <c r="Q2257" s="4" t="str"/>
      <c r="R2257" s="4" t="n">
        <v>0</v>
      </c>
      <c r="S2257" s="4" t="n">
        <v>0</v>
      </c>
      <c r="T2257" s="4" t="n">
        <v>0</v>
      </c>
      <c r="U2257" s="4" t="n">
        <v>0</v>
      </c>
      <c r="V2257" s="4" t="n">
        <v>1</v>
      </c>
    </row>
    <row r="2258">
      <c r="A2258" t="n">
        <v>285</v>
      </c>
      <c r="B2258" t="inlineStr">
        <is>
          <t>20601568510</t>
        </is>
      </c>
      <c r="C2258" t="inlineStr">
        <is>
          <t>ASOCIACION DE CRIADORES DE ALPACAS, LLAMAS Y VICUÑAS NEVADOS COJATA</t>
        </is>
      </c>
      <c r="D2258" s="6" t="n">
        <v>2018</v>
      </c>
      <c r="F2258" t="inlineStr">
        <is>
          <t>PAC</t>
        </is>
      </c>
      <c r="G2258" s="4" t="str"/>
      <c r="H2258" s="4" t="str"/>
      <c r="I2258" s="4" t="n">
        <v>0</v>
      </c>
      <c r="J2258" s="4" t="str"/>
      <c r="K2258" s="4" t="str"/>
      <c r="L2258" s="3" t="str"/>
      <c r="M2258" s="3" t="str"/>
      <c r="N2258" s="3" t="n">
        <v>0</v>
      </c>
      <c r="O2258" s="4" t="str"/>
      <c r="P2258" s="4" t="str"/>
      <c r="Q2258" s="4" t="str"/>
      <c r="R2258" s="4" t="str"/>
      <c r="S2258" s="4" t="str"/>
      <c r="T2258" s="4" t="str"/>
      <c r="U2258" s="4" t="str"/>
      <c r="V2258" s="4" t="n">
        <v>1</v>
      </c>
    </row>
    <row r="2259">
      <c r="A2259" t="n">
        <v>285</v>
      </c>
      <c r="B2259" t="inlineStr">
        <is>
          <t>20601568510</t>
        </is>
      </c>
      <c r="C2259" t="inlineStr">
        <is>
          <t>ASOCIACION DE CRIADORES DE ALPACAS, LLAMAS Y VICUÑAS NEVADOS COJATA</t>
        </is>
      </c>
      <c r="D2259" s="6" t="n">
        <v>2019</v>
      </c>
      <c r="F2259" t="inlineStr">
        <is>
          <t>PAC</t>
        </is>
      </c>
      <c r="G2259" s="4" t="n">
        <v>0</v>
      </c>
      <c r="H2259" s="4" t="n">
        <v>0</v>
      </c>
      <c r="I2259" s="4" t="n">
        <v>0</v>
      </c>
      <c r="J2259" s="4" t="str"/>
      <c r="K2259" s="4" t="str"/>
      <c r="L2259" s="3" t="n">
        <v>0</v>
      </c>
      <c r="M2259" s="3" t="n">
        <v>0</v>
      </c>
      <c r="N2259" s="3" t="n">
        <v>0</v>
      </c>
      <c r="O2259" s="4" t="str"/>
      <c r="P2259" s="4" t="str"/>
      <c r="Q2259" s="4" t="str"/>
      <c r="R2259" s="4" t="str"/>
      <c r="S2259" s="4" t="str"/>
      <c r="T2259" s="4" t="str"/>
      <c r="U2259" s="4" t="str"/>
      <c r="V2259" s="4" t="n">
        <v>1</v>
      </c>
    </row>
    <row r="2260">
      <c r="A2260" t="n">
        <v>285</v>
      </c>
      <c r="B2260" t="inlineStr">
        <is>
          <t>20601568510</t>
        </is>
      </c>
      <c r="C2260" t="inlineStr">
        <is>
          <t>ASOCIACION DE CRIADORES DE ALPACAS, LLAMAS Y VICUÑAS NEVADOS COJATA</t>
        </is>
      </c>
      <c r="D2260" s="6" t="n">
        <v>2020</v>
      </c>
      <c r="F2260" t="inlineStr">
        <is>
          <t>PAC</t>
        </is>
      </c>
      <c r="G2260" s="4" t="n">
        <v>0</v>
      </c>
      <c r="H2260" s="4" t="n">
        <v>0</v>
      </c>
      <c r="I2260" s="4" t="n">
        <v>0</v>
      </c>
      <c r="J2260" s="4" t="n">
        <v>0</v>
      </c>
      <c r="K2260" s="4" t="n">
        <v>0</v>
      </c>
      <c r="L2260" s="3" t="n">
        <v>0</v>
      </c>
      <c r="M2260" s="3" t="n">
        <v>0</v>
      </c>
      <c r="N2260" s="3" t="n">
        <v>0</v>
      </c>
      <c r="O2260" s="4" t="str"/>
      <c r="P2260" s="4" t="str"/>
      <c r="Q2260" s="4" t="str"/>
      <c r="R2260" s="4" t="str"/>
      <c r="S2260" s="4" t="str"/>
      <c r="T2260" s="4" t="str"/>
      <c r="U2260" s="4" t="str"/>
      <c r="V2260" s="4" t="n">
        <v>1</v>
      </c>
    </row>
    <row r="2261">
      <c r="A2261" t="n">
        <v>285</v>
      </c>
      <c r="B2261" t="inlineStr">
        <is>
          <t>20601568510</t>
        </is>
      </c>
      <c r="C2261" t="inlineStr">
        <is>
          <t>ASOCIACION DE CRIADORES DE ALPACAS, LLAMAS Y VICUÑAS NEVADOS COJATA</t>
        </is>
      </c>
      <c r="D2261" s="6" t="n">
        <v>2021</v>
      </c>
      <c r="E2261" t="n">
        <v>1</v>
      </c>
      <c r="F2261" t="inlineStr">
        <is>
          <t>PAC</t>
        </is>
      </c>
      <c r="G2261" s="4" t="n">
        <v>6</v>
      </c>
      <c r="H2261" s="4" t="n">
        <v>20</v>
      </c>
      <c r="I2261" s="4" t="n">
        <v>26</v>
      </c>
      <c r="J2261" s="4" t="n">
        <v>10</v>
      </c>
      <c r="K2261" s="4" t="n">
        <v>1</v>
      </c>
      <c r="L2261" s="3" t="n">
        <v>0</v>
      </c>
      <c r="M2261" s="3" t="n">
        <v>0</v>
      </c>
      <c r="N2261" s="3" t="n">
        <v>0</v>
      </c>
      <c r="O2261" s="4" t="str"/>
      <c r="P2261" s="4" t="str"/>
      <c r="Q2261" s="4" t="str"/>
      <c r="R2261" s="4" t="str"/>
      <c r="S2261" s="4" t="str"/>
      <c r="T2261" s="4" t="str"/>
      <c r="U2261" s="4" t="str"/>
      <c r="V2261" s="4" t="n">
        <v>1</v>
      </c>
    </row>
    <row r="2262">
      <c r="A2262" t="n">
        <v>285</v>
      </c>
      <c r="B2262" t="inlineStr">
        <is>
          <t>20601568510</t>
        </is>
      </c>
      <c r="C2262" t="inlineStr">
        <is>
          <t>ASOCIACION DE CRIADORES DE ALPACAS, LLAMAS Y VICUÑAS NEVADOS COJATA</t>
        </is>
      </c>
      <c r="D2262" s="6" t="n">
        <v>2022</v>
      </c>
      <c r="E2262" t="n">
        <v>1</v>
      </c>
      <c r="F2262" t="inlineStr">
        <is>
          <t>PAC</t>
        </is>
      </c>
      <c r="G2262" s="4" t="n">
        <v>23</v>
      </c>
      <c r="H2262" s="4" t="n">
        <v>0</v>
      </c>
      <c r="I2262" s="4" t="n">
        <v>23</v>
      </c>
      <c r="J2262" s="4" t="n">
        <v>37</v>
      </c>
      <c r="K2262" s="4" t="n">
        <v>4</v>
      </c>
      <c r="L2262" s="3" t="n">
        <v>235277.29</v>
      </c>
      <c r="M2262" s="3" t="n">
        <v>0</v>
      </c>
      <c r="N2262" s="3" t="n">
        <v>235277.29</v>
      </c>
      <c r="O2262" s="4" t="str"/>
      <c r="P2262" s="4" t="str"/>
      <c r="Q2262" s="4" t="str"/>
      <c r="R2262" s="4" t="str"/>
      <c r="S2262" s="4" t="str"/>
      <c r="T2262" s="4" t="str"/>
      <c r="U2262" s="4" t="str"/>
      <c r="V2262" s="4" t="n">
        <v>1</v>
      </c>
    </row>
    <row r="2263">
      <c r="A2263" t="n">
        <v>285</v>
      </c>
      <c r="B2263" t="inlineStr">
        <is>
          <t>20601568510</t>
        </is>
      </c>
      <c r="C2263" t="inlineStr">
        <is>
          <t>ASOCIACION DE CRIADORES DE ALPACAS, LLAMAS Y VICUÑAS NEVADOS COJATA</t>
        </is>
      </c>
      <c r="D2263" s="6" t="n">
        <v>2023</v>
      </c>
      <c r="E2263" t="n">
        <v>1</v>
      </c>
      <c r="F2263" t="inlineStr">
        <is>
          <t>PAC</t>
        </is>
      </c>
      <c r="G2263" s="4" t="n">
        <v>23</v>
      </c>
      <c r="H2263" s="4" t="n">
        <v>0</v>
      </c>
      <c r="I2263" s="4" t="n">
        <v>23</v>
      </c>
      <c r="J2263" s="4" t="n">
        <v>27</v>
      </c>
      <c r="K2263" s="4" t="n">
        <v>4</v>
      </c>
      <c r="L2263" s="3" t="n">
        <v>320478.31</v>
      </c>
      <c r="M2263" s="3" t="n">
        <v>0</v>
      </c>
      <c r="N2263" s="3" t="n">
        <v>320478.31</v>
      </c>
      <c r="O2263" s="4" t="n">
        <v>0</v>
      </c>
      <c r="P2263" s="4" t="n">
        <v>320478.31</v>
      </c>
      <c r="Q2263" s="4" t="n">
        <v>0</v>
      </c>
      <c r="R2263" s="4" t="n">
        <v>0</v>
      </c>
      <c r="S2263" s="4" t="n">
        <v>0</v>
      </c>
      <c r="T2263" s="4" t="n">
        <v>0</v>
      </c>
      <c r="U2263" s="4" t="n">
        <v>320478.31</v>
      </c>
      <c r="V2263" s="4" t="n">
        <v>1</v>
      </c>
    </row>
    <row r="2264">
      <c r="A2264" t="n">
        <v>285</v>
      </c>
      <c r="B2264" t="inlineStr">
        <is>
          <t>20601568510</t>
        </is>
      </c>
      <c r="C2264" t="inlineStr">
        <is>
          <t>ASOCIACION DE CRIADORES DE ALPACAS, LLAMAS Y VICUÑAS NEVADOS COJATA</t>
        </is>
      </c>
      <c r="D2264" s="6" t="n">
        <v>2024</v>
      </c>
      <c r="E2264" t="n">
        <v>1</v>
      </c>
      <c r="F2264" t="inlineStr">
        <is>
          <t>PAC</t>
        </is>
      </c>
      <c r="G2264" s="4" t="n">
        <v>20</v>
      </c>
      <c r="H2264" s="4" t="n">
        <v>16</v>
      </c>
      <c r="I2264" s="4" t="n">
        <v>36</v>
      </c>
      <c r="J2264" s="4" t="n">
        <v>52</v>
      </c>
      <c r="K2264" s="4" t="n">
        <v>2</v>
      </c>
      <c r="L2264" s="3" t="n">
        <v>210938.04</v>
      </c>
      <c r="M2264" s="3" t="n">
        <v>0</v>
      </c>
      <c r="N2264" s="3" t="n">
        <v>210938.04</v>
      </c>
      <c r="O2264" s="4" t="n">
        <v>0</v>
      </c>
      <c r="P2264" s="4" t="n">
        <v>210938.04</v>
      </c>
      <c r="Q2264" s="4" t="str"/>
      <c r="R2264" s="4" t="n">
        <v>0</v>
      </c>
      <c r="S2264" s="4" t="n">
        <v>0</v>
      </c>
      <c r="T2264" s="4" t="n">
        <v>0</v>
      </c>
      <c r="U2264" s="4" t="n">
        <v>210938.04</v>
      </c>
      <c r="V2264" s="4" t="n">
        <v>1</v>
      </c>
    </row>
    <row r="2265">
      <c r="A2265" t="n">
        <v>285</v>
      </c>
      <c r="B2265" t="inlineStr">
        <is>
          <t>20601568510</t>
        </is>
      </c>
      <c r="C2265" t="inlineStr">
        <is>
          <t>ASOCIACION DE CRIADORES DE ALPACAS, LLAMAS Y VICUÑAS NEVADOS COJATA</t>
        </is>
      </c>
      <c r="D2265" s="6" t="n">
        <v>2025</v>
      </c>
      <c r="F2265" t="inlineStr">
        <is>
          <t>PAC</t>
        </is>
      </c>
      <c r="G2265" s="4" t="n">
        <v>0</v>
      </c>
      <c r="H2265" s="4" t="n">
        <v>0</v>
      </c>
      <c r="I2265" s="4" t="n">
        <v>0</v>
      </c>
      <c r="J2265" s="4" t="n">
        <v>0</v>
      </c>
      <c r="K2265" s="4" t="n">
        <v>0</v>
      </c>
      <c r="L2265" s="3" t="n">
        <v>0</v>
      </c>
      <c r="M2265" s="3" t="n">
        <v>0</v>
      </c>
      <c r="N2265" s="3" t="n">
        <v>0</v>
      </c>
      <c r="O2265" s="4" t="n">
        <v>0</v>
      </c>
      <c r="P2265" s="4" t="n">
        <v>0</v>
      </c>
      <c r="Q2265" s="4" t="str"/>
      <c r="R2265" s="4" t="n">
        <v>0</v>
      </c>
      <c r="S2265" s="4" t="n">
        <v>0</v>
      </c>
      <c r="T2265" s="4" t="n">
        <v>0</v>
      </c>
      <c r="U2265" s="4" t="n">
        <v>0</v>
      </c>
      <c r="V2265" s="4" t="n">
        <v>1</v>
      </c>
    </row>
    <row r="2266">
      <c r="A2266" t="n">
        <v>286</v>
      </c>
      <c r="B2266" t="inlineStr">
        <is>
          <t>20605910573</t>
        </is>
      </c>
      <c r="C2266" t="inlineStr">
        <is>
          <t>ASOCIACION DE ACOPIO Y PRODUCTORES DE GANADO - TRAPICHE</t>
        </is>
      </c>
      <c r="D2266" s="6" t="n">
        <v>2018</v>
      </c>
      <c r="F2266" t="inlineStr">
        <is>
          <t>PAC</t>
        </is>
      </c>
      <c r="G2266" s="4" t="str"/>
      <c r="H2266" s="4" t="str"/>
      <c r="I2266" s="4" t="n">
        <v>0</v>
      </c>
      <c r="J2266" s="4" t="str"/>
      <c r="K2266" s="4" t="str"/>
      <c r="L2266" s="3" t="str"/>
      <c r="M2266" s="3" t="str"/>
      <c r="N2266" s="3" t="n">
        <v>0</v>
      </c>
      <c r="O2266" s="4" t="str"/>
      <c r="P2266" s="4" t="str"/>
      <c r="Q2266" s="4" t="str"/>
      <c r="R2266" s="4" t="str"/>
      <c r="S2266" s="4" t="str"/>
      <c r="T2266" s="4" t="str"/>
      <c r="U2266" s="4" t="str"/>
      <c r="V2266" s="4" t="n">
        <v>1</v>
      </c>
    </row>
    <row r="2267">
      <c r="A2267" t="n">
        <v>286</v>
      </c>
      <c r="B2267" t="inlineStr">
        <is>
          <t>20605910573</t>
        </is>
      </c>
      <c r="C2267" t="inlineStr">
        <is>
          <t>ASOCIACION DE ACOPIO Y PRODUCTORES DE GANADO - TRAPICHE</t>
        </is>
      </c>
      <c r="D2267" s="6" t="n">
        <v>2019</v>
      </c>
      <c r="F2267" t="inlineStr">
        <is>
          <t>PAC</t>
        </is>
      </c>
      <c r="G2267" s="4" t="n">
        <v>0</v>
      </c>
      <c r="H2267" s="4" t="n">
        <v>0</v>
      </c>
      <c r="I2267" s="4" t="n">
        <v>0</v>
      </c>
      <c r="J2267" s="4" t="str"/>
      <c r="K2267" s="4" t="str"/>
      <c r="L2267" s="3" t="n">
        <v>0</v>
      </c>
      <c r="M2267" s="3" t="n">
        <v>0</v>
      </c>
      <c r="N2267" s="3" t="n">
        <v>0</v>
      </c>
      <c r="O2267" s="4" t="str"/>
      <c r="P2267" s="4" t="str"/>
      <c r="Q2267" s="4" t="str"/>
      <c r="R2267" s="4" t="str"/>
      <c r="S2267" s="4" t="str"/>
      <c r="T2267" s="4" t="str"/>
      <c r="U2267" s="4" t="str"/>
      <c r="V2267" s="4" t="n">
        <v>1</v>
      </c>
    </row>
    <row r="2268">
      <c r="A2268" t="n">
        <v>286</v>
      </c>
      <c r="B2268" t="inlineStr">
        <is>
          <t>20605910573</t>
        </is>
      </c>
      <c r="C2268" t="inlineStr">
        <is>
          <t>ASOCIACION DE ACOPIO Y PRODUCTORES DE GANADO - TRAPICHE</t>
        </is>
      </c>
      <c r="D2268" s="6" t="n">
        <v>2020</v>
      </c>
      <c r="F2268" t="inlineStr">
        <is>
          <t>PAC</t>
        </is>
      </c>
      <c r="G2268" s="4" t="n">
        <v>0</v>
      </c>
      <c r="H2268" s="4" t="n">
        <v>0</v>
      </c>
      <c r="I2268" s="4" t="n">
        <v>0</v>
      </c>
      <c r="J2268" s="4" t="n">
        <v>0</v>
      </c>
      <c r="K2268" s="4" t="n">
        <v>0</v>
      </c>
      <c r="L2268" s="3" t="n">
        <v>0</v>
      </c>
      <c r="M2268" s="3" t="n">
        <v>0</v>
      </c>
      <c r="N2268" s="3" t="n">
        <v>0</v>
      </c>
      <c r="O2268" s="4" t="str"/>
      <c r="P2268" s="4" t="str"/>
      <c r="Q2268" s="4" t="str"/>
      <c r="R2268" s="4" t="str"/>
      <c r="S2268" s="4" t="str"/>
      <c r="T2268" s="4" t="str"/>
      <c r="U2268" s="4" t="str"/>
      <c r="V2268" s="4" t="n">
        <v>1</v>
      </c>
    </row>
    <row r="2269">
      <c r="A2269" t="n">
        <v>286</v>
      </c>
      <c r="B2269" t="inlineStr">
        <is>
          <t>20605910573</t>
        </is>
      </c>
      <c r="C2269" t="inlineStr">
        <is>
          <t>ASOCIACION DE ACOPIO Y PRODUCTORES DE GANADO - TRAPICHE</t>
        </is>
      </c>
      <c r="D2269" s="6" t="n">
        <v>2021</v>
      </c>
      <c r="E2269" t="n">
        <v>1</v>
      </c>
      <c r="F2269" t="inlineStr">
        <is>
          <t>PAC</t>
        </is>
      </c>
      <c r="G2269" s="4" t="n">
        <v>41</v>
      </c>
      <c r="H2269" s="4" t="n">
        <v>10</v>
      </c>
      <c r="I2269" s="4" t="n">
        <v>51</v>
      </c>
      <c r="J2269" s="4" t="n">
        <v>10</v>
      </c>
      <c r="K2269" s="4" t="n">
        <v>1</v>
      </c>
      <c r="L2269" s="3" t="n">
        <v>0</v>
      </c>
      <c r="M2269" s="3" t="n">
        <v>0</v>
      </c>
      <c r="N2269" s="3" t="n">
        <v>0</v>
      </c>
      <c r="O2269" s="4" t="str"/>
      <c r="P2269" s="4" t="str"/>
      <c r="Q2269" s="4" t="str"/>
      <c r="R2269" s="4" t="str"/>
      <c r="S2269" s="4" t="str"/>
      <c r="T2269" s="4" t="str"/>
      <c r="U2269" s="4" t="str"/>
      <c r="V2269" s="4" t="n">
        <v>1</v>
      </c>
    </row>
    <row r="2270">
      <c r="A2270" t="n">
        <v>286</v>
      </c>
      <c r="B2270" t="inlineStr">
        <is>
          <t>20605910573</t>
        </is>
      </c>
      <c r="C2270" t="inlineStr">
        <is>
          <t>ASOCIACION DE ACOPIO Y PRODUCTORES DE GANADO - TRAPICHE</t>
        </is>
      </c>
      <c r="D2270" s="6" t="n">
        <v>2022</v>
      </c>
      <c r="E2270" t="n">
        <v>1</v>
      </c>
      <c r="F2270" t="inlineStr">
        <is>
          <t>PAC</t>
        </is>
      </c>
      <c r="G2270" s="4" t="n">
        <v>43</v>
      </c>
      <c r="H2270" s="4" t="n">
        <v>10</v>
      </c>
      <c r="I2270" s="4" t="n">
        <v>53</v>
      </c>
      <c r="J2270" s="4" t="n">
        <v>40</v>
      </c>
      <c r="K2270" s="4" t="n">
        <v>3</v>
      </c>
      <c r="L2270" s="3" t="n">
        <v>294096.54</v>
      </c>
      <c r="M2270" s="3" t="n">
        <v>0</v>
      </c>
      <c r="N2270" s="3" t="n">
        <v>294096.54</v>
      </c>
      <c r="O2270" s="4" t="str"/>
      <c r="P2270" s="4" t="str"/>
      <c r="Q2270" s="4" t="str"/>
      <c r="R2270" s="4" t="str"/>
      <c r="S2270" s="4" t="str"/>
      <c r="T2270" s="4" t="str"/>
      <c r="U2270" s="4" t="str"/>
      <c r="V2270" s="4" t="n">
        <v>1</v>
      </c>
    </row>
    <row r="2271">
      <c r="A2271" t="n">
        <v>286</v>
      </c>
      <c r="B2271" t="inlineStr">
        <is>
          <t>20605910573</t>
        </is>
      </c>
      <c r="C2271" t="inlineStr">
        <is>
          <t>ASOCIACION DE ACOPIO Y PRODUCTORES DE GANADO - TRAPICHE</t>
        </is>
      </c>
      <c r="D2271" s="6" t="n">
        <v>2023</v>
      </c>
      <c r="E2271" t="n">
        <v>1</v>
      </c>
      <c r="F2271" t="inlineStr">
        <is>
          <t>PAC</t>
        </is>
      </c>
      <c r="G2271" s="4" t="n">
        <v>43</v>
      </c>
      <c r="H2271" s="4" t="n">
        <v>10</v>
      </c>
      <c r="I2271" s="4" t="n">
        <v>53</v>
      </c>
      <c r="J2271" s="4" t="n">
        <v>28</v>
      </c>
      <c r="K2271" s="4" t="n">
        <v>3</v>
      </c>
      <c r="L2271" s="3" t="n">
        <v>209143.65</v>
      </c>
      <c r="M2271" s="3" t="n">
        <v>0</v>
      </c>
      <c r="N2271" s="3" t="n">
        <v>209143.65</v>
      </c>
      <c r="O2271" s="4" t="n">
        <v>0</v>
      </c>
      <c r="P2271" s="4" t="n">
        <v>209143.65</v>
      </c>
      <c r="Q2271" s="4" t="n">
        <v>0</v>
      </c>
      <c r="R2271" s="4" t="n">
        <v>0</v>
      </c>
      <c r="S2271" s="4" t="n">
        <v>0</v>
      </c>
      <c r="T2271" s="4" t="n">
        <v>0</v>
      </c>
      <c r="U2271" s="4" t="n">
        <v>209143.65</v>
      </c>
      <c r="V2271" s="4" t="n">
        <v>1</v>
      </c>
    </row>
    <row r="2272">
      <c r="A2272" t="n">
        <v>286</v>
      </c>
      <c r="B2272" t="inlineStr">
        <is>
          <t>20605910573</t>
        </is>
      </c>
      <c r="C2272" t="inlineStr">
        <is>
          <t>ASOCIACION DE ACOPIO Y PRODUCTORES DE GANADO - TRAPICHE</t>
        </is>
      </c>
      <c r="D2272" s="6" t="n">
        <v>2024</v>
      </c>
      <c r="E2272" t="n">
        <v>1</v>
      </c>
      <c r="F2272" t="inlineStr">
        <is>
          <t>PAC</t>
        </is>
      </c>
      <c r="G2272" s="4" t="n">
        <v>66</v>
      </c>
      <c r="H2272" s="4" t="n">
        <v>15</v>
      </c>
      <c r="I2272" s="4" t="n">
        <v>81</v>
      </c>
      <c r="J2272" s="4" t="n">
        <v>52</v>
      </c>
      <c r="K2272" s="4" t="n">
        <v>2</v>
      </c>
      <c r="L2272" s="3" t="n">
        <v>278884.65</v>
      </c>
      <c r="M2272" s="3" t="n">
        <v>0</v>
      </c>
      <c r="N2272" s="3" t="n">
        <v>278884.65</v>
      </c>
      <c r="O2272" s="4" t="n">
        <v>0</v>
      </c>
      <c r="P2272" s="4" t="n">
        <v>278884.65</v>
      </c>
      <c r="Q2272" s="4" t="str"/>
      <c r="R2272" s="4" t="n">
        <v>0</v>
      </c>
      <c r="S2272" s="4" t="n">
        <v>0</v>
      </c>
      <c r="T2272" s="4" t="n">
        <v>0</v>
      </c>
      <c r="U2272" s="4" t="n">
        <v>278884.65</v>
      </c>
      <c r="V2272" s="4" t="n">
        <v>1</v>
      </c>
    </row>
    <row r="2273">
      <c r="A2273" t="n">
        <v>286</v>
      </c>
      <c r="B2273" t="inlineStr">
        <is>
          <t>20605910573</t>
        </is>
      </c>
      <c r="C2273" t="inlineStr">
        <is>
          <t>ASOCIACION DE ACOPIO Y PRODUCTORES DE GANADO - TRAPICHE</t>
        </is>
      </c>
      <c r="D2273" s="6" t="n">
        <v>2025</v>
      </c>
      <c r="F2273" t="inlineStr">
        <is>
          <t>PAC</t>
        </is>
      </c>
      <c r="G2273" s="4" t="n">
        <v>0</v>
      </c>
      <c r="H2273" s="4" t="n">
        <v>0</v>
      </c>
      <c r="I2273" s="4" t="n">
        <v>0</v>
      </c>
      <c r="J2273" s="4" t="n">
        <v>0</v>
      </c>
      <c r="K2273" s="4" t="n">
        <v>0</v>
      </c>
      <c r="L2273" s="3" t="n">
        <v>0</v>
      </c>
      <c r="M2273" s="3" t="n">
        <v>0</v>
      </c>
      <c r="N2273" s="3" t="n">
        <v>0</v>
      </c>
      <c r="O2273" s="4" t="n">
        <v>0</v>
      </c>
      <c r="P2273" s="4" t="n">
        <v>0</v>
      </c>
      <c r="Q2273" s="4" t="str"/>
      <c r="R2273" s="4" t="n">
        <v>0</v>
      </c>
      <c r="S2273" s="4" t="n">
        <v>0</v>
      </c>
      <c r="T2273" s="4" t="n">
        <v>0</v>
      </c>
      <c r="U2273" s="4" t="n">
        <v>0</v>
      </c>
      <c r="V2273" s="4" t="n">
        <v>1</v>
      </c>
    </row>
    <row r="2274">
      <c r="A2274" t="n">
        <v>287</v>
      </c>
      <c r="B2274" t="inlineStr">
        <is>
          <t>20607754579</t>
        </is>
      </c>
      <c r="C2274" t="inlineStr">
        <is>
          <t>ASOCIACIÓN DE PRODUCTORES AGROPECUARIOS HUAYLLANI APU TORRINI AYAVIRI</t>
        </is>
      </c>
      <c r="D2274" s="6" t="n">
        <v>2018</v>
      </c>
      <c r="F2274" t="inlineStr">
        <is>
          <t>PAC</t>
        </is>
      </c>
      <c r="G2274" s="4" t="str"/>
      <c r="H2274" s="4" t="str"/>
      <c r="I2274" s="4" t="n">
        <v>0</v>
      </c>
      <c r="J2274" s="4" t="str"/>
      <c r="K2274" s="4" t="str"/>
      <c r="L2274" s="3" t="str"/>
      <c r="M2274" s="3" t="str"/>
      <c r="N2274" s="3" t="n">
        <v>0</v>
      </c>
      <c r="O2274" s="4" t="str"/>
      <c r="P2274" s="4" t="str"/>
      <c r="Q2274" s="4" t="str"/>
      <c r="R2274" s="4" t="str"/>
      <c r="S2274" s="4" t="str"/>
      <c r="T2274" s="4" t="str"/>
      <c r="U2274" s="4" t="str"/>
      <c r="V2274" s="4" t="n">
        <v>1</v>
      </c>
    </row>
    <row r="2275">
      <c r="A2275" t="n">
        <v>287</v>
      </c>
      <c r="B2275" t="inlineStr">
        <is>
          <t>20607754579</t>
        </is>
      </c>
      <c r="C2275" t="inlineStr">
        <is>
          <t>ASOCIACIÓN DE PRODUCTORES AGROPECUARIOS HUAYLLANI APU TORRINI AYAVIRI</t>
        </is>
      </c>
      <c r="D2275" s="6" t="n">
        <v>2019</v>
      </c>
      <c r="F2275" t="inlineStr">
        <is>
          <t>PAC</t>
        </is>
      </c>
      <c r="G2275" s="4" t="n">
        <v>0</v>
      </c>
      <c r="H2275" s="4" t="n">
        <v>0</v>
      </c>
      <c r="I2275" s="4" t="n">
        <v>0</v>
      </c>
      <c r="J2275" s="4" t="str"/>
      <c r="K2275" s="4" t="str"/>
      <c r="L2275" s="3" t="n">
        <v>0</v>
      </c>
      <c r="M2275" s="3" t="n">
        <v>0</v>
      </c>
      <c r="N2275" s="3" t="n">
        <v>0</v>
      </c>
      <c r="O2275" s="4" t="str"/>
      <c r="P2275" s="4" t="str"/>
      <c r="Q2275" s="4" t="str"/>
      <c r="R2275" s="4" t="str"/>
      <c r="S2275" s="4" t="str"/>
      <c r="T2275" s="4" t="str"/>
      <c r="U2275" s="4" t="str"/>
      <c r="V2275" s="4" t="n">
        <v>1</v>
      </c>
    </row>
    <row r="2276">
      <c r="A2276" t="n">
        <v>287</v>
      </c>
      <c r="B2276" t="inlineStr">
        <is>
          <t>20607754579</t>
        </is>
      </c>
      <c r="C2276" t="inlineStr">
        <is>
          <t>ASOCIACIÓN DE PRODUCTORES AGROPECUARIOS HUAYLLANI APU TORRINI AYAVIRI</t>
        </is>
      </c>
      <c r="D2276" s="6" t="n">
        <v>2020</v>
      </c>
      <c r="F2276" t="inlineStr">
        <is>
          <t>PAC</t>
        </is>
      </c>
      <c r="G2276" s="4" t="n">
        <v>0</v>
      </c>
      <c r="H2276" s="4" t="n">
        <v>0</v>
      </c>
      <c r="I2276" s="4" t="n">
        <v>0</v>
      </c>
      <c r="J2276" s="4" t="n">
        <v>0</v>
      </c>
      <c r="K2276" s="4" t="n">
        <v>0</v>
      </c>
      <c r="L2276" s="3" t="n">
        <v>0</v>
      </c>
      <c r="M2276" s="3" t="n">
        <v>0</v>
      </c>
      <c r="N2276" s="3" t="n">
        <v>0</v>
      </c>
      <c r="O2276" s="4" t="str"/>
      <c r="P2276" s="4" t="str"/>
      <c r="Q2276" s="4" t="str"/>
      <c r="R2276" s="4" t="str"/>
      <c r="S2276" s="4" t="str"/>
      <c r="T2276" s="4" t="str"/>
      <c r="U2276" s="4" t="str"/>
      <c r="V2276" s="4" t="n">
        <v>1</v>
      </c>
    </row>
    <row r="2277">
      <c r="A2277" t="n">
        <v>287</v>
      </c>
      <c r="B2277" t="inlineStr">
        <is>
          <t>20607754579</t>
        </is>
      </c>
      <c r="C2277" t="inlineStr">
        <is>
          <t>ASOCIACIÓN DE PRODUCTORES AGROPECUARIOS HUAYLLANI APU TORRINI AYAVIRI</t>
        </is>
      </c>
      <c r="D2277" s="6" t="n">
        <v>2021</v>
      </c>
      <c r="E2277" t="n">
        <v>1</v>
      </c>
      <c r="F2277" t="inlineStr">
        <is>
          <t>PAC</t>
        </is>
      </c>
      <c r="G2277" s="4" t="n">
        <v>19</v>
      </c>
      <c r="H2277" s="4" t="n">
        <v>9</v>
      </c>
      <c r="I2277" s="4" t="n">
        <v>28</v>
      </c>
      <c r="J2277" s="4" t="n">
        <v>4</v>
      </c>
      <c r="K2277" s="4" t="n">
        <v>0</v>
      </c>
      <c r="L2277" s="3" t="n">
        <v>76486.5</v>
      </c>
      <c r="M2277" s="3" t="n">
        <v>0</v>
      </c>
      <c r="N2277" s="3" t="n">
        <v>76486.5</v>
      </c>
      <c r="O2277" s="4" t="str"/>
      <c r="P2277" s="4" t="str"/>
      <c r="Q2277" s="4" t="str"/>
      <c r="R2277" s="4" t="str"/>
      <c r="S2277" s="4" t="str"/>
      <c r="T2277" s="4" t="str"/>
      <c r="U2277" s="4" t="str"/>
      <c r="V2277" s="4" t="n">
        <v>1</v>
      </c>
    </row>
    <row r="2278">
      <c r="A2278" t="n">
        <v>287</v>
      </c>
      <c r="B2278" t="inlineStr">
        <is>
          <t>20607754579</t>
        </is>
      </c>
      <c r="C2278" t="inlineStr">
        <is>
          <t>ASOCIACIÓN DE PRODUCTORES AGROPECUARIOS HUAYLLANI APU TORRINI AYAVIRI</t>
        </is>
      </c>
      <c r="D2278" s="6" t="n">
        <v>2022</v>
      </c>
      <c r="F2278" t="inlineStr">
        <is>
          <t>PAC</t>
        </is>
      </c>
      <c r="G2278" s="4" t="n">
        <v>0</v>
      </c>
      <c r="H2278" s="4" t="n">
        <v>0</v>
      </c>
      <c r="I2278" s="4" t="n">
        <v>0</v>
      </c>
      <c r="J2278" s="4" t="n">
        <v>0</v>
      </c>
      <c r="K2278" s="4" t="n">
        <v>0</v>
      </c>
      <c r="L2278" s="3" t="n">
        <v>0</v>
      </c>
      <c r="M2278" s="3" t="n">
        <v>0</v>
      </c>
      <c r="N2278" s="3" t="n">
        <v>0</v>
      </c>
      <c r="O2278" s="4" t="str"/>
      <c r="P2278" s="4" t="str"/>
      <c r="Q2278" s="4" t="str"/>
      <c r="R2278" s="4" t="str"/>
      <c r="S2278" s="4" t="str"/>
      <c r="T2278" s="4" t="str"/>
      <c r="U2278" s="4" t="str"/>
      <c r="V2278" s="4" t="n">
        <v>1</v>
      </c>
    </row>
    <row r="2279">
      <c r="A2279" t="n">
        <v>287</v>
      </c>
      <c r="B2279" t="inlineStr">
        <is>
          <t>20607754579</t>
        </is>
      </c>
      <c r="C2279" t="inlineStr">
        <is>
          <t>ASOCIACIÓN DE PRODUCTORES AGROPECUARIOS HUAYLLANI APU TORRINI AYAVIRI</t>
        </is>
      </c>
      <c r="D2279" s="6" t="n">
        <v>2023</v>
      </c>
      <c r="F2279" t="inlineStr">
        <is>
          <t>PAC</t>
        </is>
      </c>
      <c r="G2279" s="4" t="n">
        <v>0</v>
      </c>
      <c r="H2279" s="4" t="n">
        <v>0</v>
      </c>
      <c r="I2279" s="4" t="n">
        <v>0</v>
      </c>
      <c r="J2279" s="4" t="n">
        <v>0</v>
      </c>
      <c r="K2279" s="4" t="n">
        <v>0</v>
      </c>
      <c r="L2279" s="3" t="n">
        <v>0</v>
      </c>
      <c r="M2279" s="3" t="n">
        <v>0</v>
      </c>
      <c r="N2279" s="3" t="n">
        <v>0</v>
      </c>
      <c r="O2279" s="4" t="n">
        <v>0</v>
      </c>
      <c r="P2279" s="4" t="n">
        <v>0</v>
      </c>
      <c r="Q2279" s="4" t="n">
        <v>0</v>
      </c>
      <c r="R2279" s="4" t="n">
        <v>0</v>
      </c>
      <c r="S2279" s="4" t="n">
        <v>0</v>
      </c>
      <c r="T2279" s="4" t="n">
        <v>0</v>
      </c>
      <c r="U2279" s="4" t="n">
        <v>0</v>
      </c>
      <c r="V2279" s="4" t="n">
        <v>1</v>
      </c>
    </row>
    <row r="2280">
      <c r="A2280" t="n">
        <v>287</v>
      </c>
      <c r="B2280" t="inlineStr">
        <is>
          <t>20607754579</t>
        </is>
      </c>
      <c r="C2280" t="inlineStr">
        <is>
          <t>ASOCIACIÓN DE PRODUCTORES AGROPECUARIOS HUAYLLANI APU TORRINI AYAVIRI</t>
        </is>
      </c>
      <c r="D2280" s="6" t="n">
        <v>2024</v>
      </c>
      <c r="F2280" t="inlineStr">
        <is>
          <t>PAC</t>
        </is>
      </c>
      <c r="G2280" s="4" t="n">
        <v>0</v>
      </c>
      <c r="H2280" s="4" t="n">
        <v>0</v>
      </c>
      <c r="I2280" s="4" t="n">
        <v>0</v>
      </c>
      <c r="J2280" s="4" t="n">
        <v>0</v>
      </c>
      <c r="K2280" s="4" t="n">
        <v>0</v>
      </c>
      <c r="L2280" s="3" t="n">
        <v>0</v>
      </c>
      <c r="M2280" s="3" t="n">
        <v>0</v>
      </c>
      <c r="N2280" s="3" t="n">
        <v>0</v>
      </c>
      <c r="O2280" s="4" t="n">
        <v>0</v>
      </c>
      <c r="P2280" s="4" t="n">
        <v>0</v>
      </c>
      <c r="Q2280" s="4" t="str"/>
      <c r="R2280" s="4" t="n">
        <v>0</v>
      </c>
      <c r="S2280" s="4" t="n">
        <v>0</v>
      </c>
      <c r="T2280" s="4" t="n">
        <v>0</v>
      </c>
      <c r="U2280" s="4" t="n">
        <v>0</v>
      </c>
      <c r="V2280" s="4" t="n">
        <v>1</v>
      </c>
    </row>
    <row r="2281">
      <c r="A2281" t="n">
        <v>287</v>
      </c>
      <c r="B2281" t="inlineStr">
        <is>
          <t>20607754579</t>
        </is>
      </c>
      <c r="C2281" t="inlineStr">
        <is>
          <t>ASOCIACIÓN DE PRODUCTORES AGROPECUARIOS HUAYLLANI APU TORRINI AYAVIRI</t>
        </is>
      </c>
      <c r="D2281" s="6" t="n">
        <v>2025</v>
      </c>
      <c r="F2281" t="inlineStr">
        <is>
          <t>PAC</t>
        </is>
      </c>
      <c r="G2281" s="4" t="n">
        <v>0</v>
      </c>
      <c r="H2281" s="4" t="n">
        <v>0</v>
      </c>
      <c r="I2281" s="4" t="n">
        <v>0</v>
      </c>
      <c r="J2281" s="4" t="n">
        <v>0</v>
      </c>
      <c r="K2281" s="4" t="n">
        <v>0</v>
      </c>
      <c r="L2281" s="3" t="n">
        <v>0</v>
      </c>
      <c r="M2281" s="3" t="n">
        <v>0</v>
      </c>
      <c r="N2281" s="3" t="n">
        <v>0</v>
      </c>
      <c r="O2281" s="4" t="n">
        <v>0</v>
      </c>
      <c r="P2281" s="4" t="n">
        <v>0</v>
      </c>
      <c r="Q2281" s="4" t="str"/>
      <c r="R2281" s="4" t="n">
        <v>0</v>
      </c>
      <c r="S2281" s="4" t="n">
        <v>0</v>
      </c>
      <c r="T2281" s="4" t="n">
        <v>0</v>
      </c>
      <c r="U2281" s="4" t="n">
        <v>0</v>
      </c>
      <c r="V2281" s="4" t="n">
        <v>1</v>
      </c>
    </row>
    <row r="2282">
      <c r="A2282" t="n">
        <v>288</v>
      </c>
      <c r="B2282" t="inlineStr">
        <is>
          <t>20601460166</t>
        </is>
      </c>
      <c r="C2282" t="inlineStr">
        <is>
          <t>ASOCIACION DE PEQUEÑOS PRODUCTORES AGROPECUARIOS "25 DE DICIEMBRE"</t>
        </is>
      </c>
      <c r="D2282" s="6" t="n">
        <v>2018</v>
      </c>
      <c r="F2282" t="inlineStr">
        <is>
          <t>PAC</t>
        </is>
      </c>
      <c r="G2282" s="4" t="str"/>
      <c r="H2282" s="4" t="str"/>
      <c r="I2282" s="4" t="n">
        <v>0</v>
      </c>
      <c r="J2282" s="4" t="str"/>
      <c r="K2282" s="4" t="str"/>
      <c r="L2282" s="3" t="str"/>
      <c r="M2282" s="3" t="str"/>
      <c r="N2282" s="3" t="n">
        <v>0</v>
      </c>
      <c r="O2282" s="4" t="str"/>
      <c r="P2282" s="4" t="str"/>
      <c r="Q2282" s="4" t="str"/>
      <c r="R2282" s="4" t="str"/>
      <c r="S2282" s="4" t="str"/>
      <c r="T2282" s="4" t="str"/>
      <c r="U2282" s="4" t="str"/>
      <c r="V2282" s="4" t="n">
        <v>1</v>
      </c>
    </row>
    <row r="2283">
      <c r="A2283" t="n">
        <v>288</v>
      </c>
      <c r="B2283" t="inlineStr">
        <is>
          <t>20601460166</t>
        </is>
      </c>
      <c r="C2283" t="inlineStr">
        <is>
          <t>ASOCIACION DE PEQUEÑOS PRODUCTORES AGROPECUARIOS "25 DE DICIEMBRE"</t>
        </is>
      </c>
      <c r="D2283" s="6" t="n">
        <v>2019</v>
      </c>
      <c r="F2283" t="inlineStr">
        <is>
          <t>PAC</t>
        </is>
      </c>
      <c r="G2283" s="4" t="n">
        <v>0</v>
      </c>
      <c r="H2283" s="4" t="n">
        <v>0</v>
      </c>
      <c r="I2283" s="4" t="n">
        <v>0</v>
      </c>
      <c r="J2283" s="4" t="str"/>
      <c r="K2283" s="4" t="str"/>
      <c r="L2283" s="3" t="n">
        <v>0</v>
      </c>
      <c r="M2283" s="3" t="n">
        <v>0</v>
      </c>
      <c r="N2283" s="3" t="n">
        <v>0</v>
      </c>
      <c r="O2283" s="4" t="str"/>
      <c r="P2283" s="4" t="str"/>
      <c r="Q2283" s="4" t="str"/>
      <c r="R2283" s="4" t="str"/>
      <c r="S2283" s="4" t="str"/>
      <c r="T2283" s="4" t="str"/>
      <c r="U2283" s="4" t="str"/>
      <c r="V2283" s="4" t="n">
        <v>1</v>
      </c>
    </row>
    <row r="2284">
      <c r="A2284" t="n">
        <v>288</v>
      </c>
      <c r="B2284" t="inlineStr">
        <is>
          <t>20601460166</t>
        </is>
      </c>
      <c r="C2284" t="inlineStr">
        <is>
          <t>ASOCIACION DE PEQUEÑOS PRODUCTORES AGROPECUARIOS "25 DE DICIEMBRE"</t>
        </is>
      </c>
      <c r="D2284" s="6" t="n">
        <v>2020</v>
      </c>
      <c r="F2284" t="inlineStr">
        <is>
          <t>PAC</t>
        </is>
      </c>
      <c r="G2284" s="4" t="n">
        <v>0</v>
      </c>
      <c r="H2284" s="4" t="n">
        <v>0</v>
      </c>
      <c r="I2284" s="4" t="n">
        <v>0</v>
      </c>
      <c r="J2284" s="4" t="n">
        <v>0</v>
      </c>
      <c r="K2284" s="4" t="n">
        <v>0</v>
      </c>
      <c r="L2284" s="3" t="n">
        <v>0</v>
      </c>
      <c r="M2284" s="3" t="n">
        <v>0</v>
      </c>
      <c r="N2284" s="3" t="n">
        <v>0</v>
      </c>
      <c r="O2284" s="4" t="str"/>
      <c r="P2284" s="4" t="str"/>
      <c r="Q2284" s="4" t="str"/>
      <c r="R2284" s="4" t="str"/>
      <c r="S2284" s="4" t="str"/>
      <c r="T2284" s="4" t="str"/>
      <c r="U2284" s="4" t="str"/>
      <c r="V2284" s="4" t="n">
        <v>1</v>
      </c>
    </row>
    <row r="2285">
      <c r="A2285" t="n">
        <v>288</v>
      </c>
      <c r="B2285" t="inlineStr">
        <is>
          <t>20601460166</t>
        </is>
      </c>
      <c r="C2285" t="inlineStr">
        <is>
          <t>ASOCIACION DE PEQUEÑOS PRODUCTORES AGROPECUARIOS "25 DE DICIEMBRE"</t>
        </is>
      </c>
      <c r="D2285" s="6" t="n">
        <v>2021</v>
      </c>
      <c r="E2285" t="n">
        <v>1</v>
      </c>
      <c r="F2285" t="inlineStr">
        <is>
          <t>PAC</t>
        </is>
      </c>
      <c r="G2285" s="4" t="n">
        <v>20</v>
      </c>
      <c r="H2285" s="4" t="n">
        <v>40</v>
      </c>
      <c r="I2285" s="4" t="n">
        <v>60</v>
      </c>
      <c r="J2285" s="4" t="n">
        <v>4</v>
      </c>
      <c r="K2285" s="4" t="n">
        <v>0</v>
      </c>
      <c r="L2285" s="3" t="n">
        <v>94363.2</v>
      </c>
      <c r="M2285" s="3" t="n">
        <v>0</v>
      </c>
      <c r="N2285" s="3" t="n">
        <v>94363.2</v>
      </c>
      <c r="O2285" s="4" t="str"/>
      <c r="P2285" s="4" t="str"/>
      <c r="Q2285" s="4" t="str"/>
      <c r="R2285" s="4" t="str"/>
      <c r="S2285" s="4" t="str"/>
      <c r="T2285" s="4" t="str"/>
      <c r="U2285" s="4" t="str"/>
      <c r="V2285" s="4" t="n">
        <v>1</v>
      </c>
    </row>
    <row r="2286">
      <c r="A2286" t="n">
        <v>288</v>
      </c>
      <c r="B2286" t="inlineStr">
        <is>
          <t>20601460166</t>
        </is>
      </c>
      <c r="C2286" t="inlineStr">
        <is>
          <t>ASOCIACION DE PEQUEÑOS PRODUCTORES AGROPECUARIOS "25 DE DICIEMBRE"</t>
        </is>
      </c>
      <c r="D2286" s="6" t="n">
        <v>2022</v>
      </c>
      <c r="E2286" t="n">
        <v>1</v>
      </c>
      <c r="F2286" t="inlineStr">
        <is>
          <t>PAC</t>
        </is>
      </c>
      <c r="G2286" s="4" t="n">
        <v>20</v>
      </c>
      <c r="H2286" s="4" t="n">
        <v>40</v>
      </c>
      <c r="I2286" s="4" t="n">
        <v>60</v>
      </c>
      <c r="J2286" s="4" t="n">
        <v>41</v>
      </c>
      <c r="K2286" s="4" t="n">
        <v>5</v>
      </c>
      <c r="L2286" s="3" t="n">
        <v>87790.45</v>
      </c>
      <c r="M2286" s="3" t="n">
        <v>0</v>
      </c>
      <c r="N2286" s="3" t="n">
        <v>87790.45</v>
      </c>
      <c r="O2286" s="4" t="str"/>
      <c r="P2286" s="4" t="str"/>
      <c r="Q2286" s="4" t="str"/>
      <c r="R2286" s="4" t="str"/>
      <c r="S2286" s="4" t="str"/>
      <c r="T2286" s="4" t="str"/>
      <c r="U2286" s="4" t="str"/>
      <c r="V2286" s="4" t="n">
        <v>1</v>
      </c>
    </row>
    <row r="2287">
      <c r="A2287" t="n">
        <v>288</v>
      </c>
      <c r="B2287" t="inlineStr">
        <is>
          <t>20601460166</t>
        </is>
      </c>
      <c r="C2287" t="inlineStr">
        <is>
          <t>ASOCIACION DE PEQUEÑOS PRODUCTORES AGROPECUARIOS "25 DE DICIEMBRE"</t>
        </is>
      </c>
      <c r="D2287" s="6" t="n">
        <v>2023</v>
      </c>
      <c r="E2287" t="n">
        <v>1</v>
      </c>
      <c r="F2287" t="inlineStr">
        <is>
          <t>PAC</t>
        </is>
      </c>
      <c r="G2287" s="4" t="n">
        <v>20</v>
      </c>
      <c r="H2287" s="4" t="n">
        <v>40</v>
      </c>
      <c r="I2287" s="4" t="n">
        <v>60</v>
      </c>
      <c r="J2287" s="4" t="n">
        <v>48</v>
      </c>
      <c r="K2287" s="4" t="n">
        <v>0</v>
      </c>
      <c r="L2287" s="3" t="n">
        <v>75883</v>
      </c>
      <c r="M2287" s="3" t="n">
        <v>0</v>
      </c>
      <c r="N2287" s="3" t="n">
        <v>75883</v>
      </c>
      <c r="O2287" s="4" t="n">
        <v>0</v>
      </c>
      <c r="P2287" s="4" t="n">
        <v>75883</v>
      </c>
      <c r="Q2287" s="4" t="n">
        <v>0</v>
      </c>
      <c r="R2287" s="4" t="n">
        <v>0</v>
      </c>
      <c r="S2287" s="4" t="n">
        <v>0</v>
      </c>
      <c r="T2287" s="4" t="n">
        <v>0</v>
      </c>
      <c r="U2287" s="4" t="n">
        <v>75883</v>
      </c>
      <c r="V2287" s="4" t="n">
        <v>1</v>
      </c>
    </row>
    <row r="2288">
      <c r="A2288" t="n">
        <v>288</v>
      </c>
      <c r="B2288" t="inlineStr">
        <is>
          <t>20601460166</t>
        </is>
      </c>
      <c r="C2288" t="inlineStr">
        <is>
          <t>ASOCIACION DE PEQUEÑOS PRODUCTORES AGROPECUARIOS "25 DE DICIEMBRE"</t>
        </is>
      </c>
      <c r="D2288" s="6" t="n">
        <v>2024</v>
      </c>
      <c r="E2288" t="n">
        <v>1</v>
      </c>
      <c r="F2288" t="inlineStr">
        <is>
          <t>PAC</t>
        </is>
      </c>
      <c r="G2288" s="4" t="n">
        <v>20</v>
      </c>
      <c r="H2288" s="4" t="n">
        <v>40</v>
      </c>
      <c r="I2288" s="4" t="n">
        <v>60</v>
      </c>
      <c r="J2288" s="4" t="n">
        <v>37</v>
      </c>
      <c r="K2288" s="4" t="n">
        <v>1</v>
      </c>
      <c r="L2288" s="3" t="n">
        <v>207915</v>
      </c>
      <c r="M2288" s="3" t="n">
        <v>0</v>
      </c>
      <c r="N2288" s="3" t="n">
        <v>207915</v>
      </c>
      <c r="O2288" s="4" t="n">
        <v>0</v>
      </c>
      <c r="P2288" s="4" t="n">
        <v>207915</v>
      </c>
      <c r="Q2288" s="4" t="str"/>
      <c r="R2288" s="4" t="n">
        <v>0</v>
      </c>
      <c r="S2288" s="4" t="n">
        <v>0</v>
      </c>
      <c r="T2288" s="4" t="n">
        <v>0</v>
      </c>
      <c r="U2288" s="4" t="n">
        <v>207915</v>
      </c>
      <c r="V2288" s="4" t="n">
        <v>1</v>
      </c>
    </row>
    <row r="2289">
      <c r="A2289" t="n">
        <v>288</v>
      </c>
      <c r="B2289" t="inlineStr">
        <is>
          <t>20601460166</t>
        </is>
      </c>
      <c r="C2289" t="inlineStr">
        <is>
          <t>ASOCIACION DE PEQUEÑOS PRODUCTORES AGROPECUARIOS "25 DE DICIEMBRE"</t>
        </is>
      </c>
      <c r="D2289" s="6" t="n">
        <v>2025</v>
      </c>
      <c r="F2289" t="inlineStr">
        <is>
          <t>PAC</t>
        </is>
      </c>
      <c r="G2289" s="4" t="n">
        <v>0</v>
      </c>
      <c r="H2289" s="4" t="n">
        <v>0</v>
      </c>
      <c r="I2289" s="4" t="n">
        <v>0</v>
      </c>
      <c r="J2289" s="4" t="n">
        <v>0</v>
      </c>
      <c r="K2289" s="4" t="n">
        <v>0</v>
      </c>
      <c r="L2289" s="3" t="n">
        <v>0</v>
      </c>
      <c r="M2289" s="3" t="n">
        <v>0</v>
      </c>
      <c r="N2289" s="3" t="n">
        <v>0</v>
      </c>
      <c r="O2289" s="4" t="n">
        <v>0</v>
      </c>
      <c r="P2289" s="4" t="n">
        <v>0</v>
      </c>
      <c r="Q2289" s="4" t="str"/>
      <c r="R2289" s="4" t="n">
        <v>0</v>
      </c>
      <c r="S2289" s="4" t="n">
        <v>0</v>
      </c>
      <c r="T2289" s="4" t="n">
        <v>0</v>
      </c>
      <c r="U2289" s="4" t="n">
        <v>0</v>
      </c>
      <c r="V2289" s="4" t="n">
        <v>1</v>
      </c>
    </row>
    <row r="2290">
      <c r="A2290" t="n">
        <v>289</v>
      </c>
      <c r="B2290" t="inlineStr">
        <is>
          <t>20542251990</t>
        </is>
      </c>
      <c r="C2290" t="inlineStr">
        <is>
          <t>ASOCIACION DE MUJERES EMPRENDEDORAS DE NUEVO PROGRESO</t>
        </is>
      </c>
      <c r="D2290" s="6" t="n">
        <v>2018</v>
      </c>
      <c r="E2290" t="n">
        <v>1</v>
      </c>
      <c r="F2290" t="inlineStr">
        <is>
          <t>PAC</t>
        </is>
      </c>
      <c r="G2290" s="4" t="str"/>
      <c r="H2290" s="4" t="str"/>
      <c r="I2290" s="4" t="n">
        <v>29</v>
      </c>
      <c r="J2290" s="4" t="str"/>
      <c r="K2290" s="4" t="str"/>
      <c r="L2290" s="3" t="str"/>
      <c r="M2290" s="3" t="str"/>
      <c r="N2290" s="3" t="n">
        <v>0</v>
      </c>
      <c r="O2290" s="4" t="str"/>
      <c r="P2290" s="4" t="str"/>
      <c r="Q2290" s="4" t="str"/>
      <c r="R2290" s="4" t="str"/>
      <c r="S2290" s="4" t="str"/>
      <c r="T2290" s="4" t="str"/>
      <c r="U2290" s="4" t="str"/>
      <c r="V2290" s="4" t="n">
        <v>1</v>
      </c>
    </row>
    <row r="2291">
      <c r="A2291" t="n">
        <v>289</v>
      </c>
      <c r="B2291" t="inlineStr">
        <is>
          <t>20542251990</t>
        </is>
      </c>
      <c r="C2291" t="inlineStr">
        <is>
          <t>ASOCIACION DE MUJERES EMPRENDEDORAS DE NUEVO PROGRESO</t>
        </is>
      </c>
      <c r="D2291" s="6" t="n">
        <v>2019</v>
      </c>
      <c r="E2291" t="n">
        <v>1</v>
      </c>
      <c r="F2291" t="inlineStr">
        <is>
          <t>PAC</t>
        </is>
      </c>
      <c r="G2291" s="4" t="n">
        <v>0</v>
      </c>
      <c r="H2291" s="4" t="n">
        <v>29</v>
      </c>
      <c r="I2291" s="4" t="n">
        <v>29</v>
      </c>
      <c r="J2291" s="4" t="str"/>
      <c r="K2291" s="4" t="str"/>
      <c r="L2291" s="3" t="n">
        <v>9089.280000000001</v>
      </c>
      <c r="M2291" s="3" t="n">
        <v>0</v>
      </c>
      <c r="N2291" s="3" t="n">
        <v>9089.280000000001</v>
      </c>
      <c r="O2291" s="4" t="str"/>
      <c r="P2291" s="4" t="str"/>
      <c r="Q2291" s="4" t="str"/>
      <c r="R2291" s="4" t="str"/>
      <c r="S2291" s="4" t="str"/>
      <c r="T2291" s="4" t="str"/>
      <c r="U2291" s="4" t="str"/>
      <c r="V2291" s="4" t="n">
        <v>1</v>
      </c>
    </row>
    <row r="2292">
      <c r="A2292" t="n">
        <v>289</v>
      </c>
      <c r="B2292" t="inlineStr">
        <is>
          <t>20542251990</t>
        </is>
      </c>
      <c r="C2292" t="inlineStr">
        <is>
          <t>ASOCIACION DE MUJERES EMPRENDEDORAS DE NUEVO PROGRESO</t>
        </is>
      </c>
      <c r="D2292" s="6" t="n">
        <v>2020</v>
      </c>
      <c r="E2292" t="n">
        <v>1</v>
      </c>
      <c r="F2292" t="inlineStr">
        <is>
          <t>PAC</t>
        </is>
      </c>
      <c r="G2292" s="4" t="n">
        <v>0</v>
      </c>
      <c r="H2292" s="4" t="n">
        <v>29</v>
      </c>
      <c r="I2292" s="4" t="n">
        <v>29</v>
      </c>
      <c r="J2292" s="4" t="n">
        <v>0</v>
      </c>
      <c r="K2292" s="4" t="n">
        <v>1</v>
      </c>
      <c r="L2292" s="3" t="n">
        <v>19627.8</v>
      </c>
      <c r="M2292" s="3" t="n">
        <v>0</v>
      </c>
      <c r="N2292" s="3" t="n">
        <v>19627.8</v>
      </c>
      <c r="O2292" s="4" t="str"/>
      <c r="P2292" s="4" t="str"/>
      <c r="Q2292" s="4" t="str"/>
      <c r="R2292" s="4" t="str"/>
      <c r="S2292" s="4" t="str"/>
      <c r="T2292" s="4" t="str"/>
      <c r="U2292" s="4" t="str"/>
      <c r="V2292" s="4" t="n">
        <v>1</v>
      </c>
    </row>
    <row r="2293">
      <c r="A2293" t="n">
        <v>289</v>
      </c>
      <c r="B2293" t="inlineStr">
        <is>
          <t>20542251990</t>
        </is>
      </c>
      <c r="C2293" t="inlineStr">
        <is>
          <t>ASOCIACION DE MUJERES EMPRENDEDORAS DE NUEVO PROGRESO</t>
        </is>
      </c>
      <c r="D2293" s="6" t="n">
        <v>2021</v>
      </c>
      <c r="F2293" t="inlineStr">
        <is>
          <t>PAC</t>
        </is>
      </c>
      <c r="G2293" s="4" t="n">
        <v>0</v>
      </c>
      <c r="H2293" s="4" t="n">
        <v>0</v>
      </c>
      <c r="I2293" s="4" t="n">
        <v>0</v>
      </c>
      <c r="J2293" s="4" t="n">
        <v>0</v>
      </c>
      <c r="K2293" s="4" t="n">
        <v>0</v>
      </c>
      <c r="L2293" s="3" t="n">
        <v>0</v>
      </c>
      <c r="M2293" s="3" t="n">
        <v>0</v>
      </c>
      <c r="N2293" s="3" t="n">
        <v>0</v>
      </c>
      <c r="O2293" s="4" t="str"/>
      <c r="P2293" s="4" t="str"/>
      <c r="Q2293" s="4" t="str"/>
      <c r="R2293" s="4" t="str"/>
      <c r="S2293" s="4" t="str"/>
      <c r="T2293" s="4" t="str"/>
      <c r="U2293" s="4" t="str"/>
      <c r="V2293" s="4" t="n">
        <v>1</v>
      </c>
    </row>
    <row r="2294">
      <c r="A2294" t="n">
        <v>289</v>
      </c>
      <c r="B2294" t="inlineStr">
        <is>
          <t>20542251990</t>
        </is>
      </c>
      <c r="C2294" t="inlineStr">
        <is>
          <t>ASOCIACION DE MUJERES EMPRENDEDORAS DE NUEVO PROGRESO</t>
        </is>
      </c>
      <c r="D2294" s="6" t="n">
        <v>2022</v>
      </c>
      <c r="F2294" t="inlineStr">
        <is>
          <t>PAC</t>
        </is>
      </c>
      <c r="G2294" s="4" t="n">
        <v>0</v>
      </c>
      <c r="H2294" s="4" t="n">
        <v>0</v>
      </c>
      <c r="I2294" s="4" t="n">
        <v>0</v>
      </c>
      <c r="J2294" s="4" t="n">
        <v>0</v>
      </c>
      <c r="K2294" s="4" t="n">
        <v>0</v>
      </c>
      <c r="L2294" s="3" t="n">
        <v>0</v>
      </c>
      <c r="M2294" s="3" t="n">
        <v>0</v>
      </c>
      <c r="N2294" s="3" t="n">
        <v>0</v>
      </c>
      <c r="O2294" s="4" t="str"/>
      <c r="P2294" s="4" t="str"/>
      <c r="Q2294" s="4" t="str"/>
      <c r="R2294" s="4" t="str"/>
      <c r="S2294" s="4" t="str"/>
      <c r="T2294" s="4" t="str"/>
      <c r="U2294" s="4" t="str"/>
      <c r="V2294" s="4" t="n">
        <v>1</v>
      </c>
    </row>
    <row r="2295">
      <c r="A2295" t="n">
        <v>289</v>
      </c>
      <c r="B2295" t="inlineStr">
        <is>
          <t>20542251990</t>
        </is>
      </c>
      <c r="C2295" t="inlineStr">
        <is>
          <t>ASOCIACION DE MUJERES EMPRENDEDORAS DE NUEVO PROGRESO</t>
        </is>
      </c>
      <c r="D2295" s="6" t="n">
        <v>2023</v>
      </c>
      <c r="F2295" t="inlineStr">
        <is>
          <t>PAC</t>
        </is>
      </c>
      <c r="G2295" s="4" t="n">
        <v>0</v>
      </c>
      <c r="H2295" s="4" t="n">
        <v>0</v>
      </c>
      <c r="I2295" s="4" t="n">
        <v>0</v>
      </c>
      <c r="J2295" s="4" t="n">
        <v>0</v>
      </c>
      <c r="K2295" s="4" t="n">
        <v>0</v>
      </c>
      <c r="L2295" s="3" t="n">
        <v>0</v>
      </c>
      <c r="M2295" s="3" t="n">
        <v>0</v>
      </c>
      <c r="N2295" s="3" t="n">
        <v>0</v>
      </c>
      <c r="O2295" s="4" t="n">
        <v>0</v>
      </c>
      <c r="P2295" s="4" t="n">
        <v>0</v>
      </c>
      <c r="Q2295" s="4" t="n">
        <v>0</v>
      </c>
      <c r="R2295" s="4" t="n">
        <v>0</v>
      </c>
      <c r="S2295" s="4" t="n">
        <v>0</v>
      </c>
      <c r="T2295" s="4" t="n">
        <v>0</v>
      </c>
      <c r="U2295" s="4" t="n">
        <v>0</v>
      </c>
      <c r="V2295" s="4" t="n">
        <v>1</v>
      </c>
    </row>
    <row r="2296">
      <c r="A2296" t="n">
        <v>289</v>
      </c>
      <c r="B2296" t="inlineStr">
        <is>
          <t>20542251990</t>
        </is>
      </c>
      <c r="C2296" t="inlineStr">
        <is>
          <t>ASOCIACION DE MUJERES EMPRENDEDORAS DE NUEVO PROGRESO</t>
        </is>
      </c>
      <c r="D2296" s="6" t="n">
        <v>2024</v>
      </c>
      <c r="F2296" t="inlineStr">
        <is>
          <t>PAC</t>
        </is>
      </c>
      <c r="G2296" s="4" t="n">
        <v>0</v>
      </c>
      <c r="H2296" s="4" t="n">
        <v>0</v>
      </c>
      <c r="I2296" s="4" t="n">
        <v>0</v>
      </c>
      <c r="J2296" s="4" t="n">
        <v>0</v>
      </c>
      <c r="K2296" s="4" t="n">
        <v>0</v>
      </c>
      <c r="L2296" s="3" t="n">
        <v>0</v>
      </c>
      <c r="M2296" s="3" t="n">
        <v>0</v>
      </c>
      <c r="N2296" s="3" t="n">
        <v>0</v>
      </c>
      <c r="O2296" s="4" t="n">
        <v>0</v>
      </c>
      <c r="P2296" s="4" t="n">
        <v>0</v>
      </c>
      <c r="Q2296" s="4" t="str"/>
      <c r="R2296" s="4" t="n">
        <v>0</v>
      </c>
      <c r="S2296" s="4" t="n">
        <v>0</v>
      </c>
      <c r="T2296" s="4" t="n">
        <v>0</v>
      </c>
      <c r="U2296" s="4" t="n">
        <v>0</v>
      </c>
      <c r="V2296" s="4" t="n">
        <v>1</v>
      </c>
    </row>
    <row r="2297">
      <c r="A2297" t="n">
        <v>289</v>
      </c>
      <c r="B2297" t="inlineStr">
        <is>
          <t>20542251990</t>
        </is>
      </c>
      <c r="C2297" t="inlineStr">
        <is>
          <t>ASOCIACION DE MUJERES EMPRENDEDORAS DE NUEVO PROGRESO</t>
        </is>
      </c>
      <c r="D2297" s="6" t="n">
        <v>2025</v>
      </c>
      <c r="F2297" t="inlineStr">
        <is>
          <t>PAC</t>
        </is>
      </c>
      <c r="G2297" s="4" t="n">
        <v>0</v>
      </c>
      <c r="H2297" s="4" t="n">
        <v>0</v>
      </c>
      <c r="I2297" s="4" t="n">
        <v>0</v>
      </c>
      <c r="J2297" s="4" t="n">
        <v>0</v>
      </c>
      <c r="K2297" s="4" t="n">
        <v>0</v>
      </c>
      <c r="L2297" s="3" t="n">
        <v>0</v>
      </c>
      <c r="M2297" s="3" t="n">
        <v>0</v>
      </c>
      <c r="N2297" s="3" t="n">
        <v>0</v>
      </c>
      <c r="O2297" s="4" t="n">
        <v>0</v>
      </c>
      <c r="P2297" s="4" t="n">
        <v>0</v>
      </c>
      <c r="Q2297" s="4" t="str"/>
      <c r="R2297" s="4" t="n">
        <v>0</v>
      </c>
      <c r="S2297" s="4" t="n">
        <v>0</v>
      </c>
      <c r="T2297" s="4" t="n">
        <v>0</v>
      </c>
      <c r="U2297" s="4" t="n">
        <v>0</v>
      </c>
      <c r="V2297" s="4" t="n">
        <v>1</v>
      </c>
    </row>
    <row r="2298">
      <c r="A2298" t="n">
        <v>290</v>
      </c>
      <c r="B2298" t="inlineStr">
        <is>
          <t>20450207544</t>
        </is>
      </c>
      <c r="C2298" t="inlineStr">
        <is>
          <t>COOPERATIVA AGROINDUSTRIAL UCHIZA LTDA</t>
        </is>
      </c>
      <c r="D2298" s="6" t="n">
        <v>2018</v>
      </c>
      <c r="F2298" t="inlineStr">
        <is>
          <t>PAC</t>
        </is>
      </c>
      <c r="G2298" s="4" t="str"/>
      <c r="H2298" s="4" t="str"/>
      <c r="I2298" s="4" t="n">
        <v>0</v>
      </c>
      <c r="J2298" s="4" t="str"/>
      <c r="K2298" s="4" t="str"/>
      <c r="L2298" s="3" t="str"/>
      <c r="M2298" s="3" t="str"/>
      <c r="N2298" s="3" t="n">
        <v>0</v>
      </c>
      <c r="O2298" s="4" t="str"/>
      <c r="P2298" s="4" t="str"/>
      <c r="Q2298" s="4" t="str"/>
      <c r="R2298" s="4" t="str"/>
      <c r="S2298" s="4" t="str"/>
      <c r="T2298" s="4" t="str"/>
      <c r="U2298" s="4" t="str"/>
      <c r="V2298" s="4" t="n">
        <v>1</v>
      </c>
    </row>
    <row r="2299">
      <c r="A2299" t="n">
        <v>290</v>
      </c>
      <c r="B2299" t="inlineStr">
        <is>
          <t>20450207544</t>
        </is>
      </c>
      <c r="C2299" t="inlineStr">
        <is>
          <t>COOPERATIVA AGROINDUSTRIAL UCHIZA LTDA</t>
        </is>
      </c>
      <c r="D2299" s="6" t="n">
        <v>2019</v>
      </c>
      <c r="E2299" t="n">
        <v>1</v>
      </c>
      <c r="F2299" t="inlineStr">
        <is>
          <t>PAC</t>
        </is>
      </c>
      <c r="G2299" s="4" t="n">
        <v>144</v>
      </c>
      <c r="H2299" s="4" t="n">
        <v>60</v>
      </c>
      <c r="I2299" s="4" t="n">
        <v>204</v>
      </c>
      <c r="J2299" s="4" t="str"/>
      <c r="K2299" s="4" t="str"/>
      <c r="L2299" s="3" t="n">
        <v>480664.8</v>
      </c>
      <c r="M2299" s="3" t="n">
        <v>0</v>
      </c>
      <c r="N2299" s="3" t="n">
        <v>480664.8</v>
      </c>
      <c r="O2299" s="4" t="str"/>
      <c r="P2299" s="4" t="str"/>
      <c r="Q2299" s="4" t="str"/>
      <c r="R2299" s="4" t="str"/>
      <c r="S2299" s="4" t="str"/>
      <c r="T2299" s="4" t="str"/>
      <c r="U2299" s="4" t="str"/>
      <c r="V2299" s="4" t="n">
        <v>1</v>
      </c>
    </row>
    <row r="2300">
      <c r="A2300" t="n">
        <v>290</v>
      </c>
      <c r="B2300" t="inlineStr">
        <is>
          <t>20450207544</t>
        </is>
      </c>
      <c r="C2300" t="inlineStr">
        <is>
          <t>COOPERATIVA AGROINDUSTRIAL UCHIZA LTDA</t>
        </is>
      </c>
      <c r="D2300" s="6" t="n">
        <v>2020</v>
      </c>
      <c r="E2300" t="n">
        <v>1</v>
      </c>
      <c r="F2300" t="inlineStr">
        <is>
          <t>PAC</t>
        </is>
      </c>
      <c r="G2300" s="4" t="n">
        <v>145</v>
      </c>
      <c r="H2300" s="4" t="n">
        <v>60</v>
      </c>
      <c r="I2300" s="4" t="n">
        <v>205</v>
      </c>
      <c r="J2300" s="4" t="n">
        <v>0</v>
      </c>
      <c r="K2300" s="4" t="n">
        <v>0</v>
      </c>
      <c r="L2300" s="3" t="n">
        <v>19346.96</v>
      </c>
      <c r="M2300" s="3" t="n">
        <v>0</v>
      </c>
      <c r="N2300" s="3" t="n">
        <v>19346.96</v>
      </c>
      <c r="O2300" s="4" t="str"/>
      <c r="P2300" s="4" t="str"/>
      <c r="Q2300" s="4" t="str"/>
      <c r="R2300" s="4" t="str"/>
      <c r="S2300" s="4" t="str"/>
      <c r="T2300" s="4" t="str"/>
      <c r="U2300" s="4" t="str"/>
      <c r="V2300" s="4" t="n">
        <v>1</v>
      </c>
    </row>
    <row r="2301">
      <c r="A2301" t="n">
        <v>290</v>
      </c>
      <c r="B2301" t="inlineStr">
        <is>
          <t>20450207544</t>
        </is>
      </c>
      <c r="C2301" t="inlineStr">
        <is>
          <t>COOPERATIVA AGROINDUSTRIAL UCHIZA LTDA</t>
        </is>
      </c>
      <c r="D2301" s="6" t="n">
        <v>2021</v>
      </c>
      <c r="F2301" t="inlineStr">
        <is>
          <t>PAC</t>
        </is>
      </c>
      <c r="G2301" s="4" t="n">
        <v>0</v>
      </c>
      <c r="H2301" s="4" t="n">
        <v>0</v>
      </c>
      <c r="I2301" s="4" t="n">
        <v>0</v>
      </c>
      <c r="J2301" s="4" t="n">
        <v>0</v>
      </c>
      <c r="K2301" s="4" t="n">
        <v>0</v>
      </c>
      <c r="L2301" s="3" t="n">
        <v>0</v>
      </c>
      <c r="M2301" s="3" t="n">
        <v>0</v>
      </c>
      <c r="N2301" s="3" t="n">
        <v>0</v>
      </c>
      <c r="O2301" s="4" t="str"/>
      <c r="P2301" s="4" t="str"/>
      <c r="Q2301" s="4" t="str"/>
      <c r="R2301" s="4" t="str"/>
      <c r="S2301" s="4" t="str"/>
      <c r="T2301" s="4" t="str"/>
      <c r="U2301" s="4" t="str"/>
      <c r="V2301" s="4" t="n">
        <v>1</v>
      </c>
    </row>
    <row r="2302">
      <c r="A2302" t="n">
        <v>290</v>
      </c>
      <c r="B2302" t="inlineStr">
        <is>
          <t>20450207544</t>
        </is>
      </c>
      <c r="C2302" t="inlineStr">
        <is>
          <t>COOPERATIVA AGROINDUSTRIAL UCHIZA LTDA</t>
        </is>
      </c>
      <c r="D2302" s="6" t="n">
        <v>2022</v>
      </c>
      <c r="F2302" t="inlineStr">
        <is>
          <t>PAC</t>
        </is>
      </c>
      <c r="G2302" s="4" t="n">
        <v>0</v>
      </c>
      <c r="H2302" s="4" t="n">
        <v>0</v>
      </c>
      <c r="I2302" s="4" t="n">
        <v>0</v>
      </c>
      <c r="J2302" s="4" t="n">
        <v>0</v>
      </c>
      <c r="K2302" s="4" t="n">
        <v>0</v>
      </c>
      <c r="L2302" s="3" t="n">
        <v>0</v>
      </c>
      <c r="M2302" s="3" t="n">
        <v>0</v>
      </c>
      <c r="N2302" s="3" t="n">
        <v>0</v>
      </c>
      <c r="O2302" s="4" t="str"/>
      <c r="P2302" s="4" t="str"/>
      <c r="Q2302" s="4" t="str"/>
      <c r="R2302" s="4" t="str"/>
      <c r="S2302" s="4" t="str"/>
      <c r="T2302" s="4" t="str"/>
      <c r="U2302" s="4" t="str"/>
      <c r="V2302" s="4" t="n">
        <v>1</v>
      </c>
    </row>
    <row r="2303">
      <c r="A2303" t="n">
        <v>290</v>
      </c>
      <c r="B2303" t="inlineStr">
        <is>
          <t>20450207544</t>
        </is>
      </c>
      <c r="C2303" t="inlineStr">
        <is>
          <t>COOPERATIVA AGROINDUSTRIAL UCHIZA LTDA</t>
        </is>
      </c>
      <c r="D2303" s="6" t="n">
        <v>2023</v>
      </c>
      <c r="F2303" t="inlineStr">
        <is>
          <t>PAC</t>
        </is>
      </c>
      <c r="G2303" s="4" t="n">
        <v>0</v>
      </c>
      <c r="H2303" s="4" t="n">
        <v>0</v>
      </c>
      <c r="I2303" s="4" t="n">
        <v>0</v>
      </c>
      <c r="J2303" s="4" t="n">
        <v>0</v>
      </c>
      <c r="K2303" s="4" t="n">
        <v>0</v>
      </c>
      <c r="L2303" s="3" t="n">
        <v>0</v>
      </c>
      <c r="M2303" s="3" t="n">
        <v>0</v>
      </c>
      <c r="N2303" s="3" t="n">
        <v>0</v>
      </c>
      <c r="O2303" s="4" t="n">
        <v>0</v>
      </c>
      <c r="P2303" s="4" t="n">
        <v>0</v>
      </c>
      <c r="Q2303" s="4" t="n">
        <v>0</v>
      </c>
      <c r="R2303" s="4" t="n">
        <v>0</v>
      </c>
      <c r="S2303" s="4" t="n">
        <v>0</v>
      </c>
      <c r="T2303" s="4" t="n">
        <v>0</v>
      </c>
      <c r="U2303" s="4" t="n">
        <v>0</v>
      </c>
      <c r="V2303" s="4" t="n">
        <v>1</v>
      </c>
    </row>
    <row r="2304">
      <c r="A2304" t="n">
        <v>290</v>
      </c>
      <c r="B2304" t="inlineStr">
        <is>
          <t>20450207544</t>
        </is>
      </c>
      <c r="C2304" t="inlineStr">
        <is>
          <t>COOPERATIVA AGROINDUSTRIAL UCHIZA LTDA</t>
        </is>
      </c>
      <c r="D2304" s="6" t="n">
        <v>2024</v>
      </c>
      <c r="F2304" t="inlineStr">
        <is>
          <t>PAC</t>
        </is>
      </c>
      <c r="G2304" s="4" t="n">
        <v>0</v>
      </c>
      <c r="H2304" s="4" t="n">
        <v>0</v>
      </c>
      <c r="I2304" s="4" t="n">
        <v>0</v>
      </c>
      <c r="J2304" s="4" t="n">
        <v>0</v>
      </c>
      <c r="K2304" s="4" t="n">
        <v>0</v>
      </c>
      <c r="L2304" s="3" t="n">
        <v>0</v>
      </c>
      <c r="M2304" s="3" t="n">
        <v>0</v>
      </c>
      <c r="N2304" s="3" t="n">
        <v>0</v>
      </c>
      <c r="O2304" s="4" t="n">
        <v>0</v>
      </c>
      <c r="P2304" s="4" t="n">
        <v>0</v>
      </c>
      <c r="Q2304" s="4" t="str"/>
      <c r="R2304" s="4" t="n">
        <v>0</v>
      </c>
      <c r="S2304" s="4" t="n">
        <v>0</v>
      </c>
      <c r="T2304" s="4" t="n">
        <v>0</v>
      </c>
      <c r="U2304" s="4" t="n">
        <v>0</v>
      </c>
      <c r="V2304" s="4" t="n">
        <v>1</v>
      </c>
    </row>
    <row r="2305">
      <c r="A2305" t="n">
        <v>290</v>
      </c>
      <c r="B2305" t="inlineStr">
        <is>
          <t>20450207544</t>
        </is>
      </c>
      <c r="C2305" t="inlineStr">
        <is>
          <t>COOPERATIVA AGROINDUSTRIAL UCHIZA LTDA</t>
        </is>
      </c>
      <c r="D2305" s="6" t="n">
        <v>2025</v>
      </c>
      <c r="F2305" t="inlineStr">
        <is>
          <t>PAC</t>
        </is>
      </c>
      <c r="G2305" s="4" t="n">
        <v>0</v>
      </c>
      <c r="H2305" s="4" t="n">
        <v>0</v>
      </c>
      <c r="I2305" s="4" t="n">
        <v>0</v>
      </c>
      <c r="J2305" s="4" t="n">
        <v>0</v>
      </c>
      <c r="K2305" s="4" t="n">
        <v>0</v>
      </c>
      <c r="L2305" s="3" t="n">
        <v>0</v>
      </c>
      <c r="M2305" s="3" t="n">
        <v>0</v>
      </c>
      <c r="N2305" s="3" t="n">
        <v>0</v>
      </c>
      <c r="O2305" s="4" t="n">
        <v>0</v>
      </c>
      <c r="P2305" s="4" t="n">
        <v>0</v>
      </c>
      <c r="Q2305" s="4" t="str"/>
      <c r="R2305" s="4" t="n">
        <v>0</v>
      </c>
      <c r="S2305" s="4" t="n">
        <v>0</v>
      </c>
      <c r="T2305" s="4" t="n">
        <v>0</v>
      </c>
      <c r="U2305" s="4" t="n">
        <v>0</v>
      </c>
      <c r="V2305" s="4" t="n">
        <v>1</v>
      </c>
    </row>
    <row r="2306">
      <c r="A2306" t="n">
        <v>291</v>
      </c>
      <c r="B2306" t="inlineStr">
        <is>
          <t>20531405723</t>
        </is>
      </c>
      <c r="C2306" t="inlineStr">
        <is>
          <t>COOPERATIVA DE SERVICIOS MULTIPLES ADISA NARANJOS</t>
        </is>
      </c>
      <c r="D2306" s="6" t="n">
        <v>2018</v>
      </c>
      <c r="E2306" t="n">
        <v>1</v>
      </c>
      <c r="F2306" t="inlineStr">
        <is>
          <t>PAC</t>
        </is>
      </c>
      <c r="G2306" s="4" t="str"/>
      <c r="H2306" s="4" t="str"/>
      <c r="I2306" s="4" t="n">
        <v>139</v>
      </c>
      <c r="J2306" s="4" t="str"/>
      <c r="K2306" s="4" t="str"/>
      <c r="L2306" s="3" t="str"/>
      <c r="M2306" s="3" t="str"/>
      <c r="N2306" s="3" t="n">
        <v>0</v>
      </c>
      <c r="O2306" s="4" t="str"/>
      <c r="P2306" s="4" t="str"/>
      <c r="Q2306" s="4" t="str"/>
      <c r="R2306" s="4" t="str"/>
      <c r="S2306" s="4" t="str"/>
      <c r="T2306" s="4" t="str"/>
      <c r="U2306" s="4" t="str"/>
      <c r="V2306" s="4" t="n">
        <v>1</v>
      </c>
    </row>
    <row r="2307">
      <c r="A2307" t="n">
        <v>291</v>
      </c>
      <c r="B2307" t="inlineStr">
        <is>
          <t>20531405723</t>
        </is>
      </c>
      <c r="C2307" t="inlineStr">
        <is>
          <t>COOPERATIVA DE SERVICIOS MULTIPLES ADISA NARANJOS</t>
        </is>
      </c>
      <c r="D2307" s="6" t="n">
        <v>2019</v>
      </c>
      <c r="E2307" t="n">
        <v>1</v>
      </c>
      <c r="F2307" t="inlineStr">
        <is>
          <t>PAC</t>
        </is>
      </c>
      <c r="G2307" s="4" t="n">
        <v>112</v>
      </c>
      <c r="H2307" s="4" t="n">
        <v>25</v>
      </c>
      <c r="I2307" s="4" t="n">
        <v>137</v>
      </c>
      <c r="J2307" s="4" t="str"/>
      <c r="K2307" s="4" t="str"/>
      <c r="L2307" s="3" t="n">
        <v>236440</v>
      </c>
      <c r="M2307" s="3" t="n">
        <v>0</v>
      </c>
      <c r="N2307" s="3" t="n">
        <v>236440</v>
      </c>
      <c r="O2307" s="4" t="str"/>
      <c r="P2307" s="4" t="str"/>
      <c r="Q2307" s="4" t="str"/>
      <c r="R2307" s="4" t="str"/>
      <c r="S2307" s="4" t="str"/>
      <c r="T2307" s="4" t="str"/>
      <c r="U2307" s="4" t="str"/>
      <c r="V2307" s="4" t="n">
        <v>1</v>
      </c>
    </row>
    <row r="2308">
      <c r="A2308" t="n">
        <v>291</v>
      </c>
      <c r="B2308" t="inlineStr">
        <is>
          <t>20531405723</t>
        </is>
      </c>
      <c r="C2308" t="inlineStr">
        <is>
          <t>COOPERATIVA DE SERVICIOS MULTIPLES ADISA NARANJOS</t>
        </is>
      </c>
      <c r="D2308" s="6" t="n">
        <v>2020</v>
      </c>
      <c r="E2308" t="n">
        <v>1</v>
      </c>
      <c r="F2308" t="inlineStr">
        <is>
          <t>PAC</t>
        </is>
      </c>
      <c r="G2308" s="4" t="n">
        <v>121</v>
      </c>
      <c r="H2308" s="4" t="n">
        <v>25</v>
      </c>
      <c r="I2308" s="4" t="n">
        <v>146</v>
      </c>
      <c r="J2308" s="4" t="n">
        <v>0</v>
      </c>
      <c r="K2308" s="4" t="n">
        <v>0</v>
      </c>
      <c r="L2308" s="3" t="n">
        <v>111034.44</v>
      </c>
      <c r="M2308" s="3" t="n">
        <v>0</v>
      </c>
      <c r="N2308" s="3" t="n">
        <v>111034.44</v>
      </c>
      <c r="O2308" s="4" t="str"/>
      <c r="P2308" s="4" t="str"/>
      <c r="Q2308" s="4" t="str"/>
      <c r="R2308" s="4" t="str"/>
      <c r="S2308" s="4" t="str"/>
      <c r="T2308" s="4" t="str"/>
      <c r="U2308" s="4" t="str"/>
      <c r="V2308" s="4" t="n">
        <v>1</v>
      </c>
    </row>
    <row r="2309">
      <c r="A2309" t="n">
        <v>291</v>
      </c>
      <c r="B2309" t="inlineStr">
        <is>
          <t>20531405723</t>
        </is>
      </c>
      <c r="C2309" t="inlineStr">
        <is>
          <t>COOPERATIVA DE SERVICIOS MULTIPLES ADISA NARANJOS</t>
        </is>
      </c>
      <c r="D2309" s="6" t="n">
        <v>2021</v>
      </c>
      <c r="E2309" t="n">
        <v>1</v>
      </c>
      <c r="F2309" t="inlineStr">
        <is>
          <t>PAC</t>
        </is>
      </c>
      <c r="G2309" s="4" t="n">
        <v>142</v>
      </c>
      <c r="H2309" s="4" t="n">
        <v>27</v>
      </c>
      <c r="I2309" s="4" t="n">
        <v>169</v>
      </c>
      <c r="J2309" s="4" t="n">
        <v>26</v>
      </c>
      <c r="K2309" s="4" t="n">
        <v>7</v>
      </c>
      <c r="L2309" s="3" t="n">
        <v>185789.78</v>
      </c>
      <c r="M2309" s="3" t="n">
        <v>826441.95</v>
      </c>
      <c r="N2309" s="3" t="n">
        <v>1012231.73</v>
      </c>
      <c r="O2309" s="4" t="str"/>
      <c r="P2309" s="4" t="str"/>
      <c r="Q2309" s="4" t="str"/>
      <c r="R2309" s="4" t="str"/>
      <c r="S2309" s="4" t="str"/>
      <c r="T2309" s="4" t="str"/>
      <c r="U2309" s="4" t="str"/>
      <c r="V2309" s="4" t="n">
        <v>1</v>
      </c>
    </row>
    <row r="2310">
      <c r="A2310" t="n">
        <v>291</v>
      </c>
      <c r="B2310" t="inlineStr">
        <is>
          <t>20531405723</t>
        </is>
      </c>
      <c r="C2310" t="inlineStr">
        <is>
          <t>COOPERATIVA DE SERVICIOS MULTIPLES ADISA NARANJOS</t>
        </is>
      </c>
      <c r="D2310" s="6" t="n">
        <v>2022</v>
      </c>
      <c r="E2310" t="n">
        <v>1</v>
      </c>
      <c r="F2310" t="inlineStr">
        <is>
          <t>PAC</t>
        </is>
      </c>
      <c r="G2310" s="4" t="n">
        <v>123</v>
      </c>
      <c r="H2310" s="4" t="n">
        <v>25</v>
      </c>
      <c r="I2310" s="4" t="n">
        <v>148</v>
      </c>
      <c r="J2310" s="4" t="n">
        <v>18</v>
      </c>
      <c r="K2310" s="4" t="n">
        <v>1</v>
      </c>
      <c r="L2310" s="3" t="n">
        <v>4360</v>
      </c>
      <c r="M2310" s="3" t="n">
        <v>462189.05</v>
      </c>
      <c r="N2310" s="3" t="n">
        <v>466549.05</v>
      </c>
      <c r="O2310" s="4" t="str"/>
      <c r="P2310" s="4" t="str"/>
      <c r="Q2310" s="4" t="str"/>
      <c r="R2310" s="4" t="str"/>
      <c r="S2310" s="4" t="str"/>
      <c r="T2310" s="4" t="str"/>
      <c r="U2310" s="4" t="str"/>
      <c r="V2310" s="4" t="n">
        <v>1</v>
      </c>
    </row>
    <row r="2311">
      <c r="A2311" t="n">
        <v>291</v>
      </c>
      <c r="B2311" t="inlineStr">
        <is>
          <t>20531405723</t>
        </is>
      </c>
      <c r="C2311" t="inlineStr">
        <is>
          <t>COOPERATIVA DE SERVICIOS MULTIPLES ADISA NARANJOS</t>
        </is>
      </c>
      <c r="D2311" s="6" t="n">
        <v>2023</v>
      </c>
      <c r="F2311" t="inlineStr">
        <is>
          <t>PAC</t>
        </is>
      </c>
      <c r="G2311" s="4" t="n">
        <v>0</v>
      </c>
      <c r="H2311" s="4" t="n">
        <v>0</v>
      </c>
      <c r="I2311" s="4" t="n">
        <v>0</v>
      </c>
      <c r="J2311" s="4" t="n">
        <v>0</v>
      </c>
      <c r="K2311" s="4" t="n">
        <v>0</v>
      </c>
      <c r="L2311" s="3" t="n">
        <v>0</v>
      </c>
      <c r="M2311" s="3" t="n">
        <v>0</v>
      </c>
      <c r="N2311" s="3" t="n">
        <v>0</v>
      </c>
      <c r="O2311" s="4" t="n">
        <v>0</v>
      </c>
      <c r="P2311" s="4" t="n">
        <v>0</v>
      </c>
      <c r="Q2311" s="4" t="n">
        <v>0</v>
      </c>
      <c r="R2311" s="4" t="n">
        <v>0</v>
      </c>
      <c r="S2311" s="4" t="n">
        <v>0</v>
      </c>
      <c r="T2311" s="4" t="n">
        <v>0</v>
      </c>
      <c r="U2311" s="4" t="n">
        <v>0</v>
      </c>
      <c r="V2311" s="4" t="n">
        <v>1</v>
      </c>
    </row>
    <row r="2312">
      <c r="A2312" t="n">
        <v>291</v>
      </c>
      <c r="B2312" t="inlineStr">
        <is>
          <t>20531405723</t>
        </is>
      </c>
      <c r="C2312" t="inlineStr">
        <is>
          <t>COOPERATIVA DE SERVICIOS MULTIPLES ADISA NARANJOS</t>
        </is>
      </c>
      <c r="D2312" s="6" t="n">
        <v>2024</v>
      </c>
      <c r="F2312" t="inlineStr">
        <is>
          <t>PAC</t>
        </is>
      </c>
      <c r="G2312" s="4" t="n">
        <v>0</v>
      </c>
      <c r="H2312" s="4" t="n">
        <v>0</v>
      </c>
      <c r="I2312" s="4" t="n">
        <v>0</v>
      </c>
      <c r="J2312" s="4" t="n">
        <v>0</v>
      </c>
      <c r="K2312" s="4" t="n">
        <v>0</v>
      </c>
      <c r="L2312" s="3" t="n">
        <v>0</v>
      </c>
      <c r="M2312" s="3" t="n">
        <v>0</v>
      </c>
      <c r="N2312" s="3" t="n">
        <v>0</v>
      </c>
      <c r="O2312" s="4" t="n">
        <v>0</v>
      </c>
      <c r="P2312" s="4" t="n">
        <v>0</v>
      </c>
      <c r="Q2312" s="4" t="str"/>
      <c r="R2312" s="4" t="n">
        <v>0</v>
      </c>
      <c r="S2312" s="4" t="n">
        <v>0</v>
      </c>
      <c r="T2312" s="4" t="n">
        <v>0</v>
      </c>
      <c r="U2312" s="4" t="n">
        <v>0</v>
      </c>
      <c r="V2312" s="4" t="n">
        <v>1</v>
      </c>
    </row>
    <row r="2313">
      <c r="A2313" t="n">
        <v>291</v>
      </c>
      <c r="B2313" t="inlineStr">
        <is>
          <t>20531405723</t>
        </is>
      </c>
      <c r="C2313" t="inlineStr">
        <is>
          <t>COOPERATIVA DE SERVICIOS MULTIPLES ADISA NARANJOS</t>
        </is>
      </c>
      <c r="D2313" s="6" t="n">
        <v>2025</v>
      </c>
      <c r="F2313" t="inlineStr">
        <is>
          <t>PAC</t>
        </is>
      </c>
      <c r="G2313" s="4" t="n">
        <v>0</v>
      </c>
      <c r="H2313" s="4" t="n">
        <v>0</v>
      </c>
      <c r="I2313" s="4" t="n">
        <v>0</v>
      </c>
      <c r="J2313" s="4" t="n">
        <v>0</v>
      </c>
      <c r="K2313" s="4" t="n">
        <v>0</v>
      </c>
      <c r="L2313" s="3" t="n">
        <v>0</v>
      </c>
      <c r="M2313" s="3" t="n">
        <v>0</v>
      </c>
      <c r="N2313" s="3" t="n">
        <v>0</v>
      </c>
      <c r="O2313" s="4" t="n">
        <v>0</v>
      </c>
      <c r="P2313" s="4" t="n">
        <v>0</v>
      </c>
      <c r="Q2313" s="4" t="str"/>
      <c r="R2313" s="4" t="n">
        <v>0</v>
      </c>
      <c r="S2313" s="4" t="n">
        <v>0</v>
      </c>
      <c r="T2313" s="4" t="n">
        <v>0</v>
      </c>
      <c r="U2313" s="4" t="n">
        <v>0</v>
      </c>
      <c r="V2313" s="4" t="n">
        <v>1</v>
      </c>
    </row>
    <row r="2314">
      <c r="A2314" t="n">
        <v>292</v>
      </c>
      <c r="B2314" t="inlineStr">
        <is>
          <t>20493934822</t>
        </is>
      </c>
      <c r="C2314" t="inlineStr">
        <is>
          <t>COOPERATIVA AGRARIA NUEVO AMANECER LTDA.</t>
        </is>
      </c>
      <c r="D2314" s="6" t="n">
        <v>2018</v>
      </c>
      <c r="E2314" t="n">
        <v>1</v>
      </c>
      <c r="F2314" t="inlineStr">
        <is>
          <t>PAC</t>
        </is>
      </c>
      <c r="G2314" s="4" t="str"/>
      <c r="H2314" s="4" t="str"/>
      <c r="I2314" s="4" t="n">
        <v>117</v>
      </c>
      <c r="J2314" s="4" t="str"/>
      <c r="K2314" s="4" t="str"/>
      <c r="L2314" s="3" t="str"/>
      <c r="M2314" s="3" t="str"/>
      <c r="N2314" s="3" t="n">
        <v>0</v>
      </c>
      <c r="O2314" s="4" t="str"/>
      <c r="P2314" s="4" t="str"/>
      <c r="Q2314" s="4" t="str"/>
      <c r="R2314" s="4" t="str"/>
      <c r="S2314" s="4" t="str"/>
      <c r="T2314" s="4" t="str"/>
      <c r="U2314" s="4" t="str"/>
      <c r="V2314" s="4" t="n">
        <v>1</v>
      </c>
    </row>
    <row r="2315">
      <c r="A2315" t="n">
        <v>292</v>
      </c>
      <c r="B2315" t="inlineStr">
        <is>
          <t>20493934822</t>
        </is>
      </c>
      <c r="C2315" t="inlineStr">
        <is>
          <t>COOPERATIVA AGRARIA NUEVO AMANECER LTDA.</t>
        </is>
      </c>
      <c r="D2315" s="6" t="n">
        <v>2019</v>
      </c>
      <c r="E2315" t="n">
        <v>1</v>
      </c>
      <c r="F2315" t="inlineStr">
        <is>
          <t>PAC</t>
        </is>
      </c>
      <c r="G2315" s="4" t="n">
        <v>14</v>
      </c>
      <c r="H2315" s="4" t="n">
        <v>7</v>
      </c>
      <c r="I2315" s="4" t="n">
        <v>21</v>
      </c>
      <c r="J2315" s="4" t="str"/>
      <c r="K2315" s="4" t="str"/>
      <c r="L2315" s="3" t="n">
        <v>238771.31</v>
      </c>
      <c r="M2315" s="3" t="n">
        <v>0</v>
      </c>
      <c r="N2315" s="3" t="n">
        <v>238771.31</v>
      </c>
      <c r="O2315" s="4" t="str"/>
      <c r="P2315" s="4" t="str"/>
      <c r="Q2315" s="4" t="str"/>
      <c r="R2315" s="4" t="str"/>
      <c r="S2315" s="4" t="str"/>
      <c r="T2315" s="4" t="str"/>
      <c r="U2315" s="4" t="str"/>
      <c r="V2315" s="4" t="n">
        <v>1</v>
      </c>
    </row>
    <row r="2316">
      <c r="A2316" t="n">
        <v>292</v>
      </c>
      <c r="B2316" t="inlineStr">
        <is>
          <t>20493934822</t>
        </is>
      </c>
      <c r="C2316" t="inlineStr">
        <is>
          <t>COOPERATIVA AGRARIA NUEVO AMANECER LTDA.</t>
        </is>
      </c>
      <c r="D2316" s="6" t="n">
        <v>2020</v>
      </c>
      <c r="E2316" t="n">
        <v>1</v>
      </c>
      <c r="F2316" t="inlineStr">
        <is>
          <t>PAC</t>
        </is>
      </c>
      <c r="G2316" s="4" t="n">
        <v>116</v>
      </c>
      <c r="H2316" s="4" t="n">
        <v>23</v>
      </c>
      <c r="I2316" s="4" t="n">
        <v>139</v>
      </c>
      <c r="J2316" s="4" t="n">
        <v>0</v>
      </c>
      <c r="K2316" s="4" t="n">
        <v>0</v>
      </c>
      <c r="L2316" s="3" t="n">
        <v>318916.71</v>
      </c>
      <c r="M2316" s="3" t="n">
        <v>0</v>
      </c>
      <c r="N2316" s="3" t="n">
        <v>318916.71</v>
      </c>
      <c r="O2316" s="4" t="str"/>
      <c r="P2316" s="4" t="str"/>
      <c r="Q2316" s="4" t="str"/>
      <c r="R2316" s="4" t="str"/>
      <c r="S2316" s="4" t="str"/>
      <c r="T2316" s="4" t="str"/>
      <c r="U2316" s="4" t="str"/>
      <c r="V2316" s="4" t="n">
        <v>1</v>
      </c>
    </row>
    <row r="2317">
      <c r="A2317" t="n">
        <v>292</v>
      </c>
      <c r="B2317" t="inlineStr">
        <is>
          <t>20493934822</t>
        </is>
      </c>
      <c r="C2317" t="inlineStr">
        <is>
          <t>COOPERATIVA AGRARIA NUEVO AMANECER LTDA.</t>
        </is>
      </c>
      <c r="D2317" s="6" t="n">
        <v>2021</v>
      </c>
      <c r="E2317" t="n">
        <v>1</v>
      </c>
      <c r="F2317" t="inlineStr">
        <is>
          <t>PAC</t>
        </is>
      </c>
      <c r="G2317" s="4" t="n">
        <v>115</v>
      </c>
      <c r="H2317" s="4" t="n">
        <v>24</v>
      </c>
      <c r="I2317" s="4" t="n">
        <v>139</v>
      </c>
      <c r="J2317" s="4" t="n">
        <v>29</v>
      </c>
      <c r="K2317" s="4" t="n">
        <v>11</v>
      </c>
      <c r="L2317" s="3" t="n">
        <v>1054461.65</v>
      </c>
      <c r="M2317" s="3" t="n">
        <v>0</v>
      </c>
      <c r="N2317" s="3" t="n">
        <v>1054461.65</v>
      </c>
      <c r="O2317" s="4" t="str"/>
      <c r="P2317" s="4" t="str"/>
      <c r="Q2317" s="4" t="str"/>
      <c r="R2317" s="4" t="str"/>
      <c r="S2317" s="4" t="str"/>
      <c r="T2317" s="4" t="str"/>
      <c r="U2317" s="4" t="str"/>
      <c r="V2317" s="4" t="n">
        <v>1</v>
      </c>
    </row>
    <row r="2318">
      <c r="A2318" t="n">
        <v>292</v>
      </c>
      <c r="B2318" t="inlineStr">
        <is>
          <t>20493934822</t>
        </is>
      </c>
      <c r="C2318" t="inlineStr">
        <is>
          <t>COOPERATIVA AGRARIA NUEVO AMANECER LTDA.</t>
        </is>
      </c>
      <c r="D2318" s="6" t="n">
        <v>2022</v>
      </c>
      <c r="E2318" t="n">
        <v>1</v>
      </c>
      <c r="F2318" t="inlineStr">
        <is>
          <t>PAC</t>
        </is>
      </c>
      <c r="G2318" s="4" t="n">
        <v>115</v>
      </c>
      <c r="H2318" s="4" t="n">
        <v>24</v>
      </c>
      <c r="I2318" s="4" t="n">
        <v>139</v>
      </c>
      <c r="J2318" s="4" t="n">
        <v>25</v>
      </c>
      <c r="K2318" s="4" t="n">
        <v>6</v>
      </c>
      <c r="L2318" s="3" t="n">
        <v>4331730.9</v>
      </c>
      <c r="M2318" s="3" t="n">
        <v>0</v>
      </c>
      <c r="N2318" s="3" t="n">
        <v>4331730.9</v>
      </c>
      <c r="O2318" s="4" t="str"/>
      <c r="P2318" s="4" t="str"/>
      <c r="Q2318" s="4" t="str"/>
      <c r="R2318" s="4" t="str"/>
      <c r="S2318" s="4" t="str"/>
      <c r="T2318" s="4" t="str"/>
      <c r="U2318" s="4" t="str"/>
      <c r="V2318" s="4" t="n">
        <v>1</v>
      </c>
    </row>
    <row r="2319">
      <c r="A2319" t="n">
        <v>292</v>
      </c>
      <c r="B2319" t="inlineStr">
        <is>
          <t>20493934822</t>
        </is>
      </c>
      <c r="C2319" t="inlineStr">
        <is>
          <t>COOPERATIVA AGRARIA NUEVO AMANECER LTDA.</t>
        </is>
      </c>
      <c r="D2319" s="6" t="n">
        <v>2023</v>
      </c>
      <c r="E2319" t="n">
        <v>1</v>
      </c>
      <c r="F2319" t="inlineStr">
        <is>
          <t>PAC</t>
        </is>
      </c>
      <c r="G2319" s="4" t="n">
        <v>115</v>
      </c>
      <c r="H2319" s="4" t="n">
        <v>24</v>
      </c>
      <c r="I2319" s="4" t="n">
        <v>139</v>
      </c>
      <c r="J2319" s="4" t="n">
        <v>21</v>
      </c>
      <c r="K2319" s="4" t="n">
        <v>5</v>
      </c>
      <c r="L2319" s="3" t="n">
        <v>1204863.18</v>
      </c>
      <c r="M2319" s="3" t="n">
        <v>0</v>
      </c>
      <c r="N2319" s="3" t="n">
        <v>1204863.18</v>
      </c>
      <c r="O2319" s="4" t="n">
        <v>0</v>
      </c>
      <c r="P2319" s="4" t="n">
        <v>0</v>
      </c>
      <c r="Q2319" s="4" t="n">
        <v>0</v>
      </c>
      <c r="R2319" s="4" t="n">
        <v>1204863.175</v>
      </c>
      <c r="S2319" s="4" t="n">
        <v>0</v>
      </c>
      <c r="T2319" s="4" t="n">
        <v>0</v>
      </c>
      <c r="U2319" s="4" t="n">
        <v>1204863.175</v>
      </c>
      <c r="V2319" s="4" t="n">
        <v>1</v>
      </c>
    </row>
    <row r="2320">
      <c r="A2320" t="n">
        <v>292</v>
      </c>
      <c r="B2320" t="inlineStr">
        <is>
          <t>20493934822</t>
        </is>
      </c>
      <c r="C2320" t="inlineStr">
        <is>
          <t>COOPERATIVA AGRARIA NUEVO AMANECER LTDA.</t>
        </is>
      </c>
      <c r="D2320" s="6" t="n">
        <v>2024</v>
      </c>
      <c r="F2320" t="inlineStr">
        <is>
          <t>PAC</t>
        </is>
      </c>
      <c r="G2320" s="4" t="n">
        <v>0</v>
      </c>
      <c r="H2320" s="4" t="n">
        <v>0</v>
      </c>
      <c r="I2320" s="4" t="n">
        <v>0</v>
      </c>
      <c r="J2320" s="4" t="n">
        <v>0</v>
      </c>
      <c r="K2320" s="4" t="n">
        <v>0</v>
      </c>
      <c r="L2320" s="3" t="n">
        <v>0</v>
      </c>
      <c r="M2320" s="3" t="n">
        <v>0</v>
      </c>
      <c r="N2320" s="3" t="n">
        <v>0</v>
      </c>
      <c r="O2320" s="4" t="n">
        <v>0</v>
      </c>
      <c r="P2320" s="4" t="n">
        <v>0</v>
      </c>
      <c r="Q2320" s="4" t="str"/>
      <c r="R2320" s="4" t="n">
        <v>0</v>
      </c>
      <c r="S2320" s="4" t="n">
        <v>0</v>
      </c>
      <c r="T2320" s="4" t="n">
        <v>0</v>
      </c>
      <c r="U2320" s="4" t="n">
        <v>0</v>
      </c>
      <c r="V2320" s="4" t="n">
        <v>1</v>
      </c>
    </row>
    <row r="2321">
      <c r="A2321" t="n">
        <v>292</v>
      </c>
      <c r="B2321" t="inlineStr">
        <is>
          <t>20493934822</t>
        </is>
      </c>
      <c r="C2321" t="inlineStr">
        <is>
          <t>COOPERATIVA AGRARIA NUEVO AMANECER LTDA.</t>
        </is>
      </c>
      <c r="D2321" s="6" t="n">
        <v>2025</v>
      </c>
      <c r="F2321" t="inlineStr">
        <is>
          <t>PAC</t>
        </is>
      </c>
      <c r="G2321" s="4" t="n">
        <v>0</v>
      </c>
      <c r="H2321" s="4" t="n">
        <v>0</v>
      </c>
      <c r="I2321" s="4" t="n">
        <v>0</v>
      </c>
      <c r="J2321" s="4" t="n">
        <v>0</v>
      </c>
      <c r="K2321" s="4" t="n">
        <v>0</v>
      </c>
      <c r="L2321" s="3" t="n">
        <v>0</v>
      </c>
      <c r="M2321" s="3" t="n">
        <v>0</v>
      </c>
      <c r="N2321" s="3" t="n">
        <v>0</v>
      </c>
      <c r="O2321" s="4" t="n">
        <v>0</v>
      </c>
      <c r="P2321" s="4" t="n">
        <v>0</v>
      </c>
      <c r="Q2321" s="4" t="str"/>
      <c r="R2321" s="4" t="n">
        <v>0</v>
      </c>
      <c r="S2321" s="4" t="n">
        <v>0</v>
      </c>
      <c r="T2321" s="4" t="n">
        <v>0</v>
      </c>
      <c r="U2321" s="4" t="n">
        <v>0</v>
      </c>
      <c r="V2321" s="4" t="n">
        <v>1</v>
      </c>
    </row>
    <row r="2322">
      <c r="A2322" t="n">
        <v>293</v>
      </c>
      <c r="B2322" t="inlineStr">
        <is>
          <t>20608235648</t>
        </is>
      </c>
      <c r="C2322" t="inlineStr">
        <is>
          <t>ASOCIACIÓN DE PRODUCTORES DE CACAO ORGANICO PUSHARO MANU</t>
        </is>
      </c>
      <c r="D2322" s="6" t="n">
        <v>2018</v>
      </c>
      <c r="F2322" t="inlineStr">
        <is>
          <t>PAC</t>
        </is>
      </c>
      <c r="G2322" s="4" t="str"/>
      <c r="H2322" s="4" t="str"/>
      <c r="I2322" s="4" t="n">
        <v>0</v>
      </c>
      <c r="J2322" s="4" t="str"/>
      <c r="K2322" s="4" t="str"/>
      <c r="L2322" s="3" t="str"/>
      <c r="M2322" s="3" t="str"/>
      <c r="N2322" s="3" t="n">
        <v>0</v>
      </c>
      <c r="O2322" s="4" t="str"/>
      <c r="P2322" s="4" t="str"/>
      <c r="Q2322" s="4" t="str"/>
      <c r="R2322" s="4" t="str"/>
      <c r="S2322" s="4" t="str"/>
      <c r="T2322" s="4" t="str"/>
      <c r="U2322" s="4" t="str"/>
      <c r="V2322" s="4" t="n">
        <v>1</v>
      </c>
    </row>
    <row r="2323">
      <c r="A2323" t="n">
        <v>293</v>
      </c>
      <c r="B2323" t="inlineStr">
        <is>
          <t>20608235648</t>
        </is>
      </c>
      <c r="C2323" t="inlineStr">
        <is>
          <t>ASOCIACIÓN DE PRODUCTORES DE CACAO ORGANICO PUSHARO MANU</t>
        </is>
      </c>
      <c r="D2323" s="6" t="n">
        <v>2019</v>
      </c>
      <c r="F2323" t="inlineStr">
        <is>
          <t>PAC</t>
        </is>
      </c>
      <c r="G2323" s="4" t="n">
        <v>0</v>
      </c>
      <c r="H2323" s="4" t="n">
        <v>0</v>
      </c>
      <c r="I2323" s="4" t="n">
        <v>0</v>
      </c>
      <c r="J2323" s="4" t="str"/>
      <c r="K2323" s="4" t="str"/>
      <c r="L2323" s="3" t="n">
        <v>0</v>
      </c>
      <c r="M2323" s="3" t="n">
        <v>0</v>
      </c>
      <c r="N2323" s="3" t="n">
        <v>0</v>
      </c>
      <c r="O2323" s="4" t="str"/>
      <c r="P2323" s="4" t="str"/>
      <c r="Q2323" s="4" t="str"/>
      <c r="R2323" s="4" t="str"/>
      <c r="S2323" s="4" t="str"/>
      <c r="T2323" s="4" t="str"/>
      <c r="U2323" s="4" t="str"/>
      <c r="V2323" s="4" t="n">
        <v>1</v>
      </c>
    </row>
    <row r="2324">
      <c r="A2324" t="n">
        <v>293</v>
      </c>
      <c r="B2324" t="inlineStr">
        <is>
          <t>20608235648</t>
        </is>
      </c>
      <c r="C2324" t="inlineStr">
        <is>
          <t>ASOCIACIÓN DE PRODUCTORES DE CACAO ORGANICO PUSHARO MANU</t>
        </is>
      </c>
      <c r="D2324" s="6" t="n">
        <v>2020</v>
      </c>
      <c r="F2324" t="inlineStr">
        <is>
          <t>PAC</t>
        </is>
      </c>
      <c r="G2324" s="4" t="n">
        <v>0</v>
      </c>
      <c r="H2324" s="4" t="n">
        <v>0</v>
      </c>
      <c r="I2324" s="4" t="n">
        <v>0</v>
      </c>
      <c r="J2324" s="4" t="n">
        <v>0</v>
      </c>
      <c r="K2324" s="4" t="n">
        <v>0</v>
      </c>
      <c r="L2324" s="3" t="n">
        <v>0</v>
      </c>
      <c r="M2324" s="3" t="n">
        <v>0</v>
      </c>
      <c r="N2324" s="3" t="n">
        <v>0</v>
      </c>
      <c r="O2324" s="4" t="str"/>
      <c r="P2324" s="4" t="str"/>
      <c r="Q2324" s="4" t="str"/>
      <c r="R2324" s="4" t="str"/>
      <c r="S2324" s="4" t="str"/>
      <c r="T2324" s="4" t="str"/>
      <c r="U2324" s="4" t="str"/>
      <c r="V2324" s="4" t="n">
        <v>1</v>
      </c>
    </row>
    <row r="2325">
      <c r="A2325" t="n">
        <v>293</v>
      </c>
      <c r="B2325" t="inlineStr">
        <is>
          <t>20608235648</t>
        </is>
      </c>
      <c r="C2325" t="inlineStr">
        <is>
          <t>ASOCIACIÓN DE PRODUCTORES DE CACAO ORGANICO PUSHARO MANU</t>
        </is>
      </c>
      <c r="D2325" s="6" t="n">
        <v>2021</v>
      </c>
      <c r="F2325" t="inlineStr">
        <is>
          <t>PAC</t>
        </is>
      </c>
      <c r="G2325" s="4" t="n">
        <v>0</v>
      </c>
      <c r="H2325" s="4" t="n">
        <v>0</v>
      </c>
      <c r="I2325" s="4" t="n">
        <v>0</v>
      </c>
      <c r="J2325" s="4" t="n">
        <v>0</v>
      </c>
      <c r="K2325" s="4" t="n">
        <v>0</v>
      </c>
      <c r="L2325" s="3" t="n">
        <v>0</v>
      </c>
      <c r="M2325" s="3" t="n">
        <v>0</v>
      </c>
      <c r="N2325" s="3" t="n">
        <v>0</v>
      </c>
      <c r="O2325" s="4" t="str"/>
      <c r="P2325" s="4" t="str"/>
      <c r="Q2325" s="4" t="str"/>
      <c r="R2325" s="4" t="str"/>
      <c r="S2325" s="4" t="str"/>
      <c r="T2325" s="4" t="str"/>
      <c r="U2325" s="4" t="str"/>
      <c r="V2325" s="4" t="n">
        <v>1</v>
      </c>
    </row>
    <row r="2326">
      <c r="A2326" t="n">
        <v>293</v>
      </c>
      <c r="B2326" t="inlineStr">
        <is>
          <t>20608235648</t>
        </is>
      </c>
      <c r="C2326" t="inlineStr">
        <is>
          <t>ASOCIACIÓN DE PRODUCTORES DE CACAO ORGANICO PUSHARO MANU</t>
        </is>
      </c>
      <c r="D2326" s="6" t="n">
        <v>2022</v>
      </c>
      <c r="F2326" t="inlineStr">
        <is>
          <t>PAC</t>
        </is>
      </c>
      <c r="G2326" s="4" t="n">
        <v>0</v>
      </c>
      <c r="H2326" s="4" t="n">
        <v>0</v>
      </c>
      <c r="I2326" s="4" t="n">
        <v>0</v>
      </c>
      <c r="J2326" s="4" t="n">
        <v>0</v>
      </c>
      <c r="K2326" s="4" t="n">
        <v>0</v>
      </c>
      <c r="L2326" s="3" t="n">
        <v>0</v>
      </c>
      <c r="M2326" s="3" t="n">
        <v>0</v>
      </c>
      <c r="N2326" s="3" t="n">
        <v>0</v>
      </c>
      <c r="O2326" s="4" t="str"/>
      <c r="P2326" s="4" t="str"/>
      <c r="Q2326" s="4" t="str"/>
      <c r="R2326" s="4" t="str"/>
      <c r="S2326" s="4" t="str"/>
      <c r="T2326" s="4" t="str"/>
      <c r="U2326" s="4" t="str"/>
      <c r="V2326" s="4" t="n">
        <v>1</v>
      </c>
    </row>
    <row r="2327">
      <c r="A2327" t="n">
        <v>293</v>
      </c>
      <c r="B2327" t="inlineStr">
        <is>
          <t>20608235648</t>
        </is>
      </c>
      <c r="C2327" t="inlineStr">
        <is>
          <t>ASOCIACIÓN DE PRODUCTORES DE CACAO ORGANICO PUSHARO MANU</t>
        </is>
      </c>
      <c r="D2327" s="6" t="n">
        <v>2023</v>
      </c>
      <c r="F2327" t="inlineStr">
        <is>
          <t>PAC</t>
        </is>
      </c>
      <c r="G2327" s="4" t="n">
        <v>0</v>
      </c>
      <c r="H2327" s="4" t="n">
        <v>0</v>
      </c>
      <c r="I2327" s="4" t="n">
        <v>0</v>
      </c>
      <c r="J2327" s="4" t="n">
        <v>0</v>
      </c>
      <c r="K2327" s="4" t="n">
        <v>0</v>
      </c>
      <c r="L2327" s="3" t="n">
        <v>0</v>
      </c>
      <c r="M2327" s="3" t="n">
        <v>0</v>
      </c>
      <c r="N2327" s="3" t="n">
        <v>0</v>
      </c>
      <c r="O2327" s="4" t="n">
        <v>0</v>
      </c>
      <c r="P2327" s="4" t="n">
        <v>0</v>
      </c>
      <c r="Q2327" s="4" t="n">
        <v>0</v>
      </c>
      <c r="R2327" s="4" t="n">
        <v>0</v>
      </c>
      <c r="S2327" s="4" t="n">
        <v>0</v>
      </c>
      <c r="T2327" s="4" t="n">
        <v>0</v>
      </c>
      <c r="U2327" s="4" t="n">
        <v>0</v>
      </c>
      <c r="V2327" s="4" t="n">
        <v>1</v>
      </c>
    </row>
    <row r="2328">
      <c r="A2328" t="n">
        <v>293</v>
      </c>
      <c r="B2328" t="inlineStr">
        <is>
          <t>20608235648</t>
        </is>
      </c>
      <c r="C2328" t="inlineStr">
        <is>
          <t>ASOCIACIÓN DE PRODUCTORES DE CACAO ORGANICO PUSHARO MANU</t>
        </is>
      </c>
      <c r="D2328" s="6" t="n">
        <v>2024</v>
      </c>
      <c r="E2328" t="n">
        <v>1</v>
      </c>
      <c r="F2328" t="inlineStr">
        <is>
          <t>PAC</t>
        </is>
      </c>
      <c r="G2328" s="4" t="n">
        <v>19</v>
      </c>
      <c r="H2328" s="4" t="n">
        <v>6</v>
      </c>
      <c r="I2328" s="4" t="n">
        <v>25</v>
      </c>
      <c r="J2328" s="4" t="n">
        <v>41</v>
      </c>
      <c r="K2328" s="4" t="n">
        <v>0</v>
      </c>
      <c r="L2328" s="3" t="n">
        <v>221490</v>
      </c>
      <c r="M2328" s="3" t="n">
        <v>0</v>
      </c>
      <c r="N2328" s="3" t="n">
        <v>221490</v>
      </c>
      <c r="O2328" s="4" t="n">
        <v>0</v>
      </c>
      <c r="P2328" s="4" t="n">
        <v>221490</v>
      </c>
      <c r="Q2328" s="4" t="str"/>
      <c r="R2328" s="4" t="n">
        <v>0</v>
      </c>
      <c r="S2328" s="4" t="n">
        <v>0</v>
      </c>
      <c r="T2328" s="4" t="n">
        <v>0</v>
      </c>
      <c r="U2328" s="4" t="n">
        <v>221490</v>
      </c>
      <c r="V2328" s="4" t="n">
        <v>1</v>
      </c>
    </row>
    <row r="2329">
      <c r="A2329" t="n">
        <v>293</v>
      </c>
      <c r="B2329" t="inlineStr">
        <is>
          <t>20608235648</t>
        </is>
      </c>
      <c r="C2329" t="inlineStr">
        <is>
          <t>ASOCIACIÓN DE PRODUCTORES DE CACAO ORGANICO PUSHARO MANU</t>
        </is>
      </c>
      <c r="D2329" s="6" t="n">
        <v>2025</v>
      </c>
      <c r="E2329" t="n">
        <v>1</v>
      </c>
      <c r="F2329" t="inlineStr">
        <is>
          <t>PAC</t>
        </is>
      </c>
      <c r="G2329" s="4" t="n">
        <v>20</v>
      </c>
      <c r="H2329" s="4" t="n">
        <v>5</v>
      </c>
      <c r="I2329" s="4" t="n">
        <v>25</v>
      </c>
      <c r="J2329" s="4" t="n">
        <v>14</v>
      </c>
      <c r="K2329" s="4" t="n">
        <v>0</v>
      </c>
      <c r="L2329" s="3" t="n">
        <v>29730.75</v>
      </c>
      <c r="M2329" s="3" t="n">
        <v>0</v>
      </c>
      <c r="N2329" s="3" t="n">
        <v>29730.75</v>
      </c>
      <c r="O2329" s="4" t="n">
        <v>0</v>
      </c>
      <c r="P2329" s="4" t="n">
        <v>29730.75</v>
      </c>
      <c r="Q2329" s="4" t="str"/>
      <c r="R2329" s="4" t="n">
        <v>0</v>
      </c>
      <c r="S2329" s="4" t="n">
        <v>0</v>
      </c>
      <c r="T2329" s="4" t="n">
        <v>0</v>
      </c>
      <c r="U2329" s="4" t="n">
        <v>29730.75</v>
      </c>
      <c r="V2329" s="4" t="n">
        <v>1</v>
      </c>
    </row>
    <row r="2330">
      <c r="A2330" t="n">
        <v>294</v>
      </c>
      <c r="B2330" t="inlineStr">
        <is>
          <t>20450319423</t>
        </is>
      </c>
      <c r="C2330" t="inlineStr">
        <is>
          <t>COOPERATIVA AGRARIA DE SERVICIOS MULTIPLES CAFE DONCEL</t>
        </is>
      </c>
      <c r="D2330" s="6" t="n">
        <v>2018</v>
      </c>
      <c r="E2330" t="n">
        <v>1</v>
      </c>
      <c r="F2330" t="inlineStr">
        <is>
          <t>PAC</t>
        </is>
      </c>
      <c r="G2330" s="4" t="str"/>
      <c r="H2330" s="4" t="str"/>
      <c r="I2330" s="4" t="n">
        <v>362</v>
      </c>
      <c r="J2330" s="4" t="str"/>
      <c r="K2330" s="4" t="str"/>
      <c r="L2330" s="3" t="str"/>
      <c r="M2330" s="3" t="str"/>
      <c r="N2330" s="3" t="n">
        <v>0</v>
      </c>
      <c r="O2330" s="4" t="str"/>
      <c r="P2330" s="4" t="str"/>
      <c r="Q2330" s="4" t="str"/>
      <c r="R2330" s="4" t="str"/>
      <c r="S2330" s="4" t="str"/>
      <c r="T2330" s="4" t="str"/>
      <c r="U2330" s="4" t="str"/>
      <c r="V2330" s="4" t="n">
        <v>1</v>
      </c>
    </row>
    <row r="2331">
      <c r="A2331" t="n">
        <v>294</v>
      </c>
      <c r="B2331" t="inlineStr">
        <is>
          <t>20450319423</t>
        </is>
      </c>
      <c r="C2331" t="inlineStr">
        <is>
          <t>COOPERATIVA AGRARIA DE SERVICIOS MULTIPLES CAFE DONCEL</t>
        </is>
      </c>
      <c r="D2331" s="6" t="n">
        <v>2019</v>
      </c>
      <c r="E2331" t="n">
        <v>1</v>
      </c>
      <c r="F2331" t="inlineStr">
        <is>
          <t>PAC</t>
        </is>
      </c>
      <c r="G2331" s="4" t="n">
        <v>203</v>
      </c>
      <c r="H2331" s="4" t="n">
        <v>49</v>
      </c>
      <c r="I2331" s="4" t="n">
        <v>252</v>
      </c>
      <c r="J2331" s="4" t="str"/>
      <c r="K2331" s="4" t="str"/>
      <c r="L2331" s="3" t="n">
        <v>331735.79</v>
      </c>
      <c r="M2331" s="3" t="n">
        <v>0</v>
      </c>
      <c r="N2331" s="3" t="n">
        <v>331735.79</v>
      </c>
      <c r="O2331" s="4" t="str"/>
      <c r="P2331" s="4" t="str"/>
      <c r="Q2331" s="4" t="str"/>
      <c r="R2331" s="4" t="str"/>
      <c r="S2331" s="4" t="str"/>
      <c r="T2331" s="4" t="str"/>
      <c r="U2331" s="4" t="str"/>
      <c r="V2331" s="4" t="n">
        <v>1</v>
      </c>
    </row>
    <row r="2332">
      <c r="A2332" t="n">
        <v>294</v>
      </c>
      <c r="B2332" t="inlineStr">
        <is>
          <t>20450319423</t>
        </is>
      </c>
      <c r="C2332" t="inlineStr">
        <is>
          <t>COOPERATIVA AGRARIA DE SERVICIOS MULTIPLES CAFE DONCEL</t>
        </is>
      </c>
      <c r="D2332" s="6" t="n">
        <v>2020</v>
      </c>
      <c r="F2332" t="inlineStr">
        <is>
          <t>PAC</t>
        </is>
      </c>
      <c r="G2332" s="4" t="n">
        <v>0</v>
      </c>
      <c r="H2332" s="4" t="n">
        <v>0</v>
      </c>
      <c r="I2332" s="4" t="n">
        <v>0</v>
      </c>
      <c r="J2332" s="4" t="n">
        <v>0</v>
      </c>
      <c r="K2332" s="4" t="n">
        <v>0</v>
      </c>
      <c r="L2332" s="3" t="n">
        <v>0</v>
      </c>
      <c r="M2332" s="3" t="n">
        <v>0</v>
      </c>
      <c r="N2332" s="3" t="n">
        <v>0</v>
      </c>
      <c r="O2332" s="4" t="str"/>
      <c r="P2332" s="4" t="str"/>
      <c r="Q2332" s="4" t="str"/>
      <c r="R2332" s="4" t="str"/>
      <c r="S2332" s="4" t="str"/>
      <c r="T2332" s="4" t="str"/>
      <c r="U2332" s="4" t="str"/>
      <c r="V2332" s="4" t="n">
        <v>1</v>
      </c>
    </row>
    <row r="2333">
      <c r="A2333" t="n">
        <v>294</v>
      </c>
      <c r="B2333" t="inlineStr">
        <is>
          <t>20450319423</t>
        </is>
      </c>
      <c r="C2333" t="inlineStr">
        <is>
          <t>COOPERATIVA AGRARIA DE SERVICIOS MULTIPLES CAFE DONCEL</t>
        </is>
      </c>
      <c r="D2333" s="6" t="n">
        <v>2021</v>
      </c>
      <c r="F2333" t="inlineStr">
        <is>
          <t>PAC</t>
        </is>
      </c>
      <c r="G2333" s="4" t="n">
        <v>0</v>
      </c>
      <c r="H2333" s="4" t="n">
        <v>0</v>
      </c>
      <c r="I2333" s="4" t="n">
        <v>0</v>
      </c>
      <c r="J2333" s="4" t="n">
        <v>0</v>
      </c>
      <c r="K2333" s="4" t="n">
        <v>0</v>
      </c>
      <c r="L2333" s="3" t="n">
        <v>0</v>
      </c>
      <c r="M2333" s="3" t="n">
        <v>0</v>
      </c>
      <c r="N2333" s="3" t="n">
        <v>0</v>
      </c>
      <c r="O2333" s="4" t="str"/>
      <c r="P2333" s="4" t="str"/>
      <c r="Q2333" s="4" t="str"/>
      <c r="R2333" s="4" t="str"/>
      <c r="S2333" s="4" t="str"/>
      <c r="T2333" s="4" t="str"/>
      <c r="U2333" s="4" t="str"/>
      <c r="V2333" s="4" t="n">
        <v>1</v>
      </c>
    </row>
    <row r="2334">
      <c r="A2334" t="n">
        <v>294</v>
      </c>
      <c r="B2334" t="inlineStr">
        <is>
          <t>20450319423</t>
        </is>
      </c>
      <c r="C2334" t="inlineStr">
        <is>
          <t>COOPERATIVA AGRARIA DE SERVICIOS MULTIPLES CAFE DONCEL</t>
        </is>
      </c>
      <c r="D2334" s="6" t="n">
        <v>2022</v>
      </c>
      <c r="F2334" t="inlineStr">
        <is>
          <t>PAC</t>
        </is>
      </c>
      <c r="G2334" s="4" t="n">
        <v>0</v>
      </c>
      <c r="H2334" s="4" t="n">
        <v>0</v>
      </c>
      <c r="I2334" s="4" t="n">
        <v>0</v>
      </c>
      <c r="J2334" s="4" t="n">
        <v>0</v>
      </c>
      <c r="K2334" s="4" t="n">
        <v>0</v>
      </c>
      <c r="L2334" s="3" t="n">
        <v>0</v>
      </c>
      <c r="M2334" s="3" t="n">
        <v>0</v>
      </c>
      <c r="N2334" s="3" t="n">
        <v>0</v>
      </c>
      <c r="O2334" s="4" t="str"/>
      <c r="P2334" s="4" t="str"/>
      <c r="Q2334" s="4" t="str"/>
      <c r="R2334" s="4" t="str"/>
      <c r="S2334" s="4" t="str"/>
      <c r="T2334" s="4" t="str"/>
      <c r="U2334" s="4" t="str"/>
      <c r="V2334" s="4" t="n">
        <v>1</v>
      </c>
    </row>
    <row r="2335">
      <c r="A2335" t="n">
        <v>294</v>
      </c>
      <c r="B2335" t="inlineStr">
        <is>
          <t>20450319423</t>
        </is>
      </c>
      <c r="C2335" t="inlineStr">
        <is>
          <t>COOPERATIVA AGRARIA DE SERVICIOS MULTIPLES CAFE DONCEL</t>
        </is>
      </c>
      <c r="D2335" s="6" t="n">
        <v>2023</v>
      </c>
      <c r="F2335" t="inlineStr">
        <is>
          <t>PAC</t>
        </is>
      </c>
      <c r="G2335" s="4" t="n">
        <v>0</v>
      </c>
      <c r="H2335" s="4" t="n">
        <v>0</v>
      </c>
      <c r="I2335" s="4" t="n">
        <v>0</v>
      </c>
      <c r="J2335" s="4" t="n">
        <v>0</v>
      </c>
      <c r="K2335" s="4" t="n">
        <v>0</v>
      </c>
      <c r="L2335" s="3" t="n">
        <v>0</v>
      </c>
      <c r="M2335" s="3" t="n">
        <v>0</v>
      </c>
      <c r="N2335" s="3" t="n">
        <v>0</v>
      </c>
      <c r="O2335" s="4" t="n">
        <v>0</v>
      </c>
      <c r="P2335" s="4" t="n">
        <v>0</v>
      </c>
      <c r="Q2335" s="4" t="n">
        <v>0</v>
      </c>
      <c r="R2335" s="4" t="n">
        <v>0</v>
      </c>
      <c r="S2335" s="4" t="n">
        <v>0</v>
      </c>
      <c r="T2335" s="4" t="n">
        <v>0</v>
      </c>
      <c r="U2335" s="4" t="n">
        <v>0</v>
      </c>
      <c r="V2335" s="4" t="n">
        <v>1</v>
      </c>
    </row>
    <row r="2336">
      <c r="A2336" t="n">
        <v>294</v>
      </c>
      <c r="B2336" t="inlineStr">
        <is>
          <t>20450319423</t>
        </is>
      </c>
      <c r="C2336" t="inlineStr">
        <is>
          <t>COOPERATIVA AGRARIA DE SERVICIOS MULTIPLES CAFE DONCEL</t>
        </is>
      </c>
      <c r="D2336" s="6" t="n">
        <v>2024</v>
      </c>
      <c r="F2336" t="inlineStr">
        <is>
          <t>PAC</t>
        </is>
      </c>
      <c r="G2336" s="4" t="n">
        <v>0</v>
      </c>
      <c r="H2336" s="4" t="n">
        <v>0</v>
      </c>
      <c r="I2336" s="4" t="n">
        <v>0</v>
      </c>
      <c r="J2336" s="4" t="n">
        <v>0</v>
      </c>
      <c r="K2336" s="4" t="n">
        <v>0</v>
      </c>
      <c r="L2336" s="3" t="n">
        <v>0</v>
      </c>
      <c r="M2336" s="3" t="n">
        <v>0</v>
      </c>
      <c r="N2336" s="3" t="n">
        <v>0</v>
      </c>
      <c r="O2336" s="4" t="n">
        <v>0</v>
      </c>
      <c r="P2336" s="4" t="n">
        <v>0</v>
      </c>
      <c r="Q2336" s="4" t="str"/>
      <c r="R2336" s="4" t="n">
        <v>0</v>
      </c>
      <c r="S2336" s="4" t="n">
        <v>0</v>
      </c>
      <c r="T2336" s="4" t="n">
        <v>0</v>
      </c>
      <c r="U2336" s="4" t="n">
        <v>0</v>
      </c>
      <c r="V2336" s="4" t="n">
        <v>1</v>
      </c>
    </row>
    <row r="2337">
      <c r="A2337" t="n">
        <v>294</v>
      </c>
      <c r="B2337" t="inlineStr">
        <is>
          <t>20450319423</t>
        </is>
      </c>
      <c r="C2337" t="inlineStr">
        <is>
          <t>COOPERATIVA AGRARIA DE SERVICIOS MULTIPLES CAFE DONCEL</t>
        </is>
      </c>
      <c r="D2337" s="6" t="n">
        <v>2025</v>
      </c>
      <c r="F2337" t="inlineStr">
        <is>
          <t>PAC</t>
        </is>
      </c>
      <c r="G2337" s="4" t="n">
        <v>0</v>
      </c>
      <c r="H2337" s="4" t="n">
        <v>0</v>
      </c>
      <c r="I2337" s="4" t="n">
        <v>0</v>
      </c>
      <c r="J2337" s="4" t="n">
        <v>0</v>
      </c>
      <c r="K2337" s="4" t="n">
        <v>0</v>
      </c>
      <c r="L2337" s="3" t="n">
        <v>0</v>
      </c>
      <c r="M2337" s="3" t="n">
        <v>0</v>
      </c>
      <c r="N2337" s="3" t="n">
        <v>0</v>
      </c>
      <c r="O2337" s="4" t="n">
        <v>0</v>
      </c>
      <c r="P2337" s="4" t="n">
        <v>0</v>
      </c>
      <c r="Q2337" s="4" t="str"/>
      <c r="R2337" s="4" t="n">
        <v>0</v>
      </c>
      <c r="S2337" s="4" t="n">
        <v>0</v>
      </c>
      <c r="T2337" s="4" t="n">
        <v>0</v>
      </c>
      <c r="U2337" s="4" t="n">
        <v>0</v>
      </c>
      <c r="V2337" s="4" t="n">
        <v>1</v>
      </c>
    </row>
    <row r="2338">
      <c r="A2338" t="n">
        <v>295</v>
      </c>
      <c r="B2338" t="inlineStr">
        <is>
          <t>20450105113</t>
        </is>
      </c>
      <c r="C2338" t="inlineStr">
        <is>
          <t>COOPERATIVA AGROINDUSTRIAL DEL PALMITO APROPAL L TDA</t>
        </is>
      </c>
      <c r="D2338" s="6" t="n">
        <v>2018</v>
      </c>
      <c r="F2338" t="inlineStr">
        <is>
          <t>PAC</t>
        </is>
      </c>
      <c r="G2338" s="4" t="str"/>
      <c r="H2338" s="4" t="str"/>
      <c r="I2338" s="4" t="n">
        <v>0</v>
      </c>
      <c r="J2338" s="4" t="str"/>
      <c r="K2338" s="4" t="str"/>
      <c r="L2338" s="3" t="str"/>
      <c r="M2338" s="3" t="str"/>
      <c r="N2338" s="3" t="n">
        <v>0</v>
      </c>
      <c r="O2338" s="4" t="str"/>
      <c r="P2338" s="4" t="str"/>
      <c r="Q2338" s="4" t="str"/>
      <c r="R2338" s="4" t="str"/>
      <c r="S2338" s="4" t="str"/>
      <c r="T2338" s="4" t="str"/>
      <c r="U2338" s="4" t="str"/>
      <c r="V2338" s="4" t="n">
        <v>1</v>
      </c>
    </row>
    <row r="2339">
      <c r="A2339" t="n">
        <v>295</v>
      </c>
      <c r="B2339" t="inlineStr">
        <is>
          <t>20450105113</t>
        </is>
      </c>
      <c r="C2339" t="inlineStr">
        <is>
          <t>COOPERATIVA AGROINDUSTRIAL DEL PALMITO APROPAL L TDA</t>
        </is>
      </c>
      <c r="D2339" s="6" t="n">
        <v>2019</v>
      </c>
      <c r="E2339" t="n">
        <v>1</v>
      </c>
      <c r="F2339" t="inlineStr">
        <is>
          <t>PAC</t>
        </is>
      </c>
      <c r="G2339" s="4" t="n">
        <v>227</v>
      </c>
      <c r="H2339" s="4" t="n">
        <v>66</v>
      </c>
      <c r="I2339" s="4" t="n">
        <v>293</v>
      </c>
      <c r="J2339" s="4" t="str"/>
      <c r="K2339" s="4" t="str"/>
      <c r="L2339" s="3" t="n">
        <v>1951.06</v>
      </c>
      <c r="M2339" s="3" t="n">
        <v>1060177.85</v>
      </c>
      <c r="N2339" s="3" t="n">
        <v>1062128.91</v>
      </c>
      <c r="O2339" s="4" t="str"/>
      <c r="P2339" s="4" t="str"/>
      <c r="Q2339" s="4" t="str"/>
      <c r="R2339" s="4" t="str"/>
      <c r="S2339" s="4" t="str"/>
      <c r="T2339" s="4" t="str"/>
      <c r="U2339" s="4" t="str"/>
      <c r="V2339" s="4" t="n">
        <v>1</v>
      </c>
    </row>
    <row r="2340">
      <c r="A2340" t="n">
        <v>295</v>
      </c>
      <c r="B2340" t="inlineStr">
        <is>
          <t>20450105113</t>
        </is>
      </c>
      <c r="C2340" t="inlineStr">
        <is>
          <t>COOPERATIVA AGROINDUSTRIAL DEL PALMITO APROPAL L TDA</t>
        </is>
      </c>
      <c r="D2340" s="6" t="n">
        <v>2020</v>
      </c>
      <c r="E2340" t="n">
        <v>1</v>
      </c>
      <c r="F2340" t="inlineStr">
        <is>
          <t>PAC</t>
        </is>
      </c>
      <c r="G2340" s="4" t="n">
        <v>225</v>
      </c>
      <c r="H2340" s="4" t="n">
        <v>68</v>
      </c>
      <c r="I2340" s="4" t="n">
        <v>293</v>
      </c>
      <c r="J2340" s="4" t="n">
        <v>0</v>
      </c>
      <c r="K2340" s="4" t="n">
        <v>0</v>
      </c>
      <c r="L2340" s="3" t="n">
        <v>222038.73</v>
      </c>
      <c r="M2340" s="3" t="n">
        <v>2738491.27</v>
      </c>
      <c r="N2340" s="3" t="n">
        <v>2960530</v>
      </c>
      <c r="O2340" s="4" t="str"/>
      <c r="P2340" s="4" t="str"/>
      <c r="Q2340" s="4" t="str"/>
      <c r="R2340" s="4" t="str"/>
      <c r="S2340" s="4" t="str"/>
      <c r="T2340" s="4" t="str"/>
      <c r="U2340" s="4" t="str"/>
      <c r="V2340" s="4" t="n">
        <v>1</v>
      </c>
    </row>
    <row r="2341">
      <c r="A2341" t="n">
        <v>295</v>
      </c>
      <c r="B2341" t="inlineStr">
        <is>
          <t>20450105113</t>
        </is>
      </c>
      <c r="C2341" t="inlineStr">
        <is>
          <t>COOPERATIVA AGROINDUSTRIAL DEL PALMITO APROPAL L TDA</t>
        </is>
      </c>
      <c r="D2341" s="6" t="n">
        <v>2021</v>
      </c>
      <c r="E2341" t="n">
        <v>1</v>
      </c>
      <c r="F2341" t="inlineStr">
        <is>
          <t>PAC</t>
        </is>
      </c>
      <c r="G2341" s="4" t="n">
        <v>179</v>
      </c>
      <c r="H2341" s="4" t="n">
        <v>65</v>
      </c>
      <c r="I2341" s="4" t="n">
        <v>244</v>
      </c>
      <c r="J2341" s="4" t="n">
        <v>15</v>
      </c>
      <c r="K2341" s="4" t="n">
        <v>10</v>
      </c>
      <c r="L2341" s="3" t="n">
        <v>203881.64</v>
      </c>
      <c r="M2341" s="3" t="n">
        <v>4127043.02</v>
      </c>
      <c r="N2341" s="3" t="n">
        <v>4330924.66</v>
      </c>
      <c r="O2341" s="4" t="str"/>
      <c r="P2341" s="4" t="str"/>
      <c r="Q2341" s="4" t="str"/>
      <c r="R2341" s="4" t="str"/>
      <c r="S2341" s="4" t="str"/>
      <c r="T2341" s="4" t="str"/>
      <c r="U2341" s="4" t="str"/>
      <c r="V2341" s="4" t="n">
        <v>1</v>
      </c>
    </row>
    <row r="2342">
      <c r="A2342" t="n">
        <v>295</v>
      </c>
      <c r="B2342" t="inlineStr">
        <is>
          <t>20450105113</t>
        </is>
      </c>
      <c r="C2342" t="inlineStr">
        <is>
          <t>COOPERATIVA AGROINDUSTRIAL DEL PALMITO APROPAL L TDA</t>
        </is>
      </c>
      <c r="D2342" s="6" t="n">
        <v>2022</v>
      </c>
      <c r="E2342" t="n">
        <v>1</v>
      </c>
      <c r="F2342" t="inlineStr">
        <is>
          <t>PAC</t>
        </is>
      </c>
      <c r="G2342" s="4" t="n">
        <v>179</v>
      </c>
      <c r="H2342" s="4" t="n">
        <v>65</v>
      </c>
      <c r="I2342" s="4" t="n">
        <v>244</v>
      </c>
      <c r="J2342" s="4" t="n">
        <v>24</v>
      </c>
      <c r="K2342" s="4" t="n">
        <v>4</v>
      </c>
      <c r="L2342" s="3" t="n">
        <v>462353.08</v>
      </c>
      <c r="M2342" s="3" t="n">
        <v>6094745.73</v>
      </c>
      <c r="N2342" s="3" t="n">
        <v>6557098.81</v>
      </c>
      <c r="O2342" s="4" t="str"/>
      <c r="P2342" s="4" t="str"/>
      <c r="Q2342" s="4" t="str"/>
      <c r="R2342" s="4" t="str"/>
      <c r="S2342" s="4" t="str"/>
      <c r="T2342" s="4" t="str"/>
      <c r="U2342" s="4" t="str"/>
      <c r="V2342" s="4" t="n">
        <v>1</v>
      </c>
    </row>
    <row r="2343">
      <c r="A2343" t="n">
        <v>295</v>
      </c>
      <c r="B2343" t="inlineStr">
        <is>
          <t>20450105113</t>
        </is>
      </c>
      <c r="C2343" t="inlineStr">
        <is>
          <t>COOPERATIVA AGROINDUSTRIAL DEL PALMITO APROPAL L TDA</t>
        </is>
      </c>
      <c r="D2343" s="6" t="n">
        <v>2023</v>
      </c>
      <c r="E2343" t="n">
        <v>1</v>
      </c>
      <c r="F2343" t="inlineStr">
        <is>
          <t>PAC</t>
        </is>
      </c>
      <c r="G2343" s="4" t="n">
        <v>179</v>
      </c>
      <c r="H2343" s="4" t="n">
        <v>65</v>
      </c>
      <c r="I2343" s="4" t="n">
        <v>244</v>
      </c>
      <c r="J2343" s="4" t="n">
        <v>27</v>
      </c>
      <c r="K2343" s="4" t="n">
        <v>6</v>
      </c>
      <c r="L2343" s="3" t="n">
        <v>258422.28</v>
      </c>
      <c r="M2343" s="3" t="n">
        <v>6726161.72</v>
      </c>
      <c r="N2343" s="3" t="n">
        <v>6984584</v>
      </c>
      <c r="O2343" s="4" t="n">
        <v>722.36</v>
      </c>
      <c r="P2343" s="4" t="n">
        <v>0</v>
      </c>
      <c r="Q2343" s="4" t="n">
        <v>0</v>
      </c>
      <c r="R2343" s="4" t="n">
        <v>6990274.29062</v>
      </c>
      <c r="S2343" s="4" t="n">
        <v>0</v>
      </c>
      <c r="T2343" s="4" t="n">
        <v>0</v>
      </c>
      <c r="U2343" s="4" t="n">
        <v>6990996.65062</v>
      </c>
      <c r="V2343" s="4" t="n">
        <v>1</v>
      </c>
    </row>
    <row r="2344">
      <c r="A2344" t="n">
        <v>295</v>
      </c>
      <c r="B2344" t="inlineStr">
        <is>
          <t>20450105113</t>
        </is>
      </c>
      <c r="C2344" t="inlineStr">
        <is>
          <t>COOPERATIVA AGROINDUSTRIAL DEL PALMITO APROPAL L TDA</t>
        </is>
      </c>
      <c r="D2344" s="6" t="n">
        <v>2024</v>
      </c>
      <c r="F2344" t="inlineStr">
        <is>
          <t>PAC</t>
        </is>
      </c>
      <c r="G2344" s="4" t="n">
        <v>0</v>
      </c>
      <c r="H2344" s="4" t="n">
        <v>0</v>
      </c>
      <c r="I2344" s="4" t="n">
        <v>0</v>
      </c>
      <c r="J2344" s="4" t="n">
        <v>0</v>
      </c>
      <c r="K2344" s="4" t="n">
        <v>0</v>
      </c>
      <c r="L2344" s="3" t="n">
        <v>0</v>
      </c>
      <c r="M2344" s="3" t="n">
        <v>0</v>
      </c>
      <c r="N2344" s="3" t="n">
        <v>0</v>
      </c>
      <c r="O2344" s="4" t="n">
        <v>0</v>
      </c>
      <c r="P2344" s="4" t="n">
        <v>0</v>
      </c>
      <c r="Q2344" s="4" t="str"/>
      <c r="R2344" s="4" t="n">
        <v>0</v>
      </c>
      <c r="S2344" s="4" t="n">
        <v>0</v>
      </c>
      <c r="T2344" s="4" t="n">
        <v>0</v>
      </c>
      <c r="U2344" s="4" t="n">
        <v>0</v>
      </c>
      <c r="V2344" s="4" t="n">
        <v>1</v>
      </c>
    </row>
    <row r="2345">
      <c r="A2345" t="n">
        <v>295</v>
      </c>
      <c r="B2345" t="inlineStr">
        <is>
          <t>20450105113</t>
        </is>
      </c>
      <c r="C2345" t="inlineStr">
        <is>
          <t>COOPERATIVA AGROINDUSTRIAL DEL PALMITO APROPAL L TDA</t>
        </is>
      </c>
      <c r="D2345" s="6" t="n">
        <v>2025</v>
      </c>
      <c r="F2345" t="inlineStr">
        <is>
          <t>PAC</t>
        </is>
      </c>
      <c r="G2345" s="4" t="n">
        <v>0</v>
      </c>
      <c r="H2345" s="4" t="n">
        <v>0</v>
      </c>
      <c r="I2345" s="4" t="n">
        <v>0</v>
      </c>
      <c r="J2345" s="4" t="n">
        <v>0</v>
      </c>
      <c r="K2345" s="4" t="n">
        <v>0</v>
      </c>
      <c r="L2345" s="3" t="n">
        <v>0</v>
      </c>
      <c r="M2345" s="3" t="n">
        <v>0</v>
      </c>
      <c r="N2345" s="3" t="n">
        <v>0</v>
      </c>
      <c r="O2345" s="4" t="n">
        <v>0</v>
      </c>
      <c r="P2345" s="4" t="n">
        <v>0</v>
      </c>
      <c r="Q2345" s="4" t="str"/>
      <c r="R2345" s="4" t="n">
        <v>0</v>
      </c>
      <c r="S2345" s="4" t="n">
        <v>0</v>
      </c>
      <c r="T2345" s="4" t="n">
        <v>0</v>
      </c>
      <c r="U2345" s="4" t="n">
        <v>0</v>
      </c>
      <c r="V2345" s="4" t="n">
        <v>1</v>
      </c>
    </row>
    <row r="2346">
      <c r="A2346" t="n">
        <v>296</v>
      </c>
      <c r="B2346" t="inlineStr">
        <is>
          <t>20600796683</t>
        </is>
      </c>
      <c r="C2346" t="inlineStr">
        <is>
          <t>ASOCIACIÓN DE PRODUCTORES DE CACAO SAN FRANCISCO MADRE DE DIOS - ASPROC-SF-MDD</t>
        </is>
      </c>
      <c r="D2346" s="6" t="n">
        <v>2018</v>
      </c>
      <c r="E2346" t="n">
        <v>1</v>
      </c>
      <c r="F2346" t="inlineStr">
        <is>
          <t>PAC</t>
        </is>
      </c>
      <c r="G2346" s="4" t="str"/>
      <c r="H2346" s="4" t="str"/>
      <c r="I2346" s="4" t="n">
        <v>13</v>
      </c>
      <c r="J2346" s="4" t="str"/>
      <c r="K2346" s="4" t="str"/>
      <c r="L2346" s="3" t="str"/>
      <c r="M2346" s="3" t="str"/>
      <c r="N2346" s="3" t="n">
        <v>0</v>
      </c>
      <c r="O2346" s="4" t="str"/>
      <c r="P2346" s="4" t="str"/>
      <c r="Q2346" s="4" t="str"/>
      <c r="R2346" s="4" t="str"/>
      <c r="S2346" s="4" t="str"/>
      <c r="T2346" s="4" t="str"/>
      <c r="U2346" s="4" t="str"/>
      <c r="V2346" s="4" t="n">
        <v>1</v>
      </c>
    </row>
    <row r="2347">
      <c r="A2347" t="n">
        <v>296</v>
      </c>
      <c r="B2347" t="inlineStr">
        <is>
          <t>20600796683</t>
        </is>
      </c>
      <c r="C2347" t="inlineStr">
        <is>
          <t>ASOCIACIÓN DE PRODUCTORES DE CACAO SAN FRANCISCO MADRE DE DIOS - ASPROC-SF-MDD</t>
        </is>
      </c>
      <c r="D2347" s="6" t="n">
        <v>2019</v>
      </c>
      <c r="E2347" t="n">
        <v>1</v>
      </c>
      <c r="F2347" t="inlineStr">
        <is>
          <t>PAC</t>
        </is>
      </c>
      <c r="G2347" s="4" t="n">
        <v>9</v>
      </c>
      <c r="H2347" s="4" t="n">
        <v>4</v>
      </c>
      <c r="I2347" s="4" t="n">
        <v>13</v>
      </c>
      <c r="J2347" s="4" t="str"/>
      <c r="K2347" s="4" t="str"/>
      <c r="L2347" s="3" t="n">
        <v>44643.2</v>
      </c>
      <c r="M2347" s="3" t="n">
        <v>0</v>
      </c>
      <c r="N2347" s="3" t="n">
        <v>44643.2</v>
      </c>
      <c r="O2347" s="4" t="str"/>
      <c r="P2347" s="4" t="str"/>
      <c r="Q2347" s="4" t="str"/>
      <c r="R2347" s="4" t="str"/>
      <c r="S2347" s="4" t="str"/>
      <c r="T2347" s="4" t="str"/>
      <c r="U2347" s="4" t="str"/>
      <c r="V2347" s="4" t="n">
        <v>1</v>
      </c>
    </row>
    <row r="2348">
      <c r="A2348" t="n">
        <v>296</v>
      </c>
      <c r="B2348" t="inlineStr">
        <is>
          <t>20600796683</t>
        </is>
      </c>
      <c r="C2348" t="inlineStr">
        <is>
          <t>ASOCIACIÓN DE PRODUCTORES DE CACAO SAN FRANCISCO MADRE DE DIOS - ASPROC-SF-MDD</t>
        </is>
      </c>
      <c r="D2348" s="6" t="n">
        <v>2020</v>
      </c>
      <c r="F2348" t="inlineStr">
        <is>
          <t>PAC</t>
        </is>
      </c>
      <c r="G2348" s="4" t="n">
        <v>0</v>
      </c>
      <c r="H2348" s="4" t="n">
        <v>0</v>
      </c>
      <c r="I2348" s="4" t="n">
        <v>0</v>
      </c>
      <c r="J2348" s="4" t="n">
        <v>0</v>
      </c>
      <c r="K2348" s="4" t="n">
        <v>0</v>
      </c>
      <c r="L2348" s="3" t="n">
        <v>0</v>
      </c>
      <c r="M2348" s="3" t="n">
        <v>0</v>
      </c>
      <c r="N2348" s="3" t="n">
        <v>0</v>
      </c>
      <c r="O2348" s="4" t="str"/>
      <c r="P2348" s="4" t="str"/>
      <c r="Q2348" s="4" t="str"/>
      <c r="R2348" s="4" t="str"/>
      <c r="S2348" s="4" t="str"/>
      <c r="T2348" s="4" t="str"/>
      <c r="U2348" s="4" t="str"/>
      <c r="V2348" s="4" t="n">
        <v>1</v>
      </c>
    </row>
    <row r="2349">
      <c r="A2349" t="n">
        <v>296</v>
      </c>
      <c r="B2349" t="inlineStr">
        <is>
          <t>20600796683</t>
        </is>
      </c>
      <c r="C2349" t="inlineStr">
        <is>
          <t>ASOCIACIÓN DE PRODUCTORES DE CACAO SAN FRANCISCO MADRE DE DIOS - ASPROC-SF-MDD</t>
        </is>
      </c>
      <c r="D2349" s="6" t="n">
        <v>2021</v>
      </c>
      <c r="F2349" t="inlineStr">
        <is>
          <t>PAC</t>
        </is>
      </c>
      <c r="G2349" s="4" t="n">
        <v>0</v>
      </c>
      <c r="H2349" s="4" t="n">
        <v>0</v>
      </c>
      <c r="I2349" s="4" t="n">
        <v>0</v>
      </c>
      <c r="J2349" s="4" t="n">
        <v>0</v>
      </c>
      <c r="K2349" s="4" t="n">
        <v>0</v>
      </c>
      <c r="L2349" s="3" t="n">
        <v>0</v>
      </c>
      <c r="M2349" s="3" t="n">
        <v>0</v>
      </c>
      <c r="N2349" s="3" t="n">
        <v>0</v>
      </c>
      <c r="O2349" s="4" t="str"/>
      <c r="P2349" s="4" t="str"/>
      <c r="Q2349" s="4" t="str"/>
      <c r="R2349" s="4" t="str"/>
      <c r="S2349" s="4" t="str"/>
      <c r="T2349" s="4" t="str"/>
      <c r="U2349" s="4" t="str"/>
      <c r="V2349" s="4" t="n">
        <v>1</v>
      </c>
    </row>
    <row r="2350">
      <c r="A2350" t="n">
        <v>296</v>
      </c>
      <c r="B2350" t="inlineStr">
        <is>
          <t>20600796683</t>
        </is>
      </c>
      <c r="C2350" t="inlineStr">
        <is>
          <t>ASOCIACIÓN DE PRODUCTORES DE CACAO SAN FRANCISCO MADRE DE DIOS - ASPROC-SF-MDD</t>
        </is>
      </c>
      <c r="D2350" s="6" t="n">
        <v>2022</v>
      </c>
      <c r="F2350" t="inlineStr">
        <is>
          <t>PAC</t>
        </is>
      </c>
      <c r="G2350" s="4" t="n">
        <v>0</v>
      </c>
      <c r="H2350" s="4" t="n">
        <v>0</v>
      </c>
      <c r="I2350" s="4" t="n">
        <v>0</v>
      </c>
      <c r="J2350" s="4" t="n">
        <v>0</v>
      </c>
      <c r="K2350" s="4" t="n">
        <v>0</v>
      </c>
      <c r="L2350" s="3" t="n">
        <v>0</v>
      </c>
      <c r="M2350" s="3" t="n">
        <v>0</v>
      </c>
      <c r="N2350" s="3" t="n">
        <v>0</v>
      </c>
      <c r="O2350" s="4" t="str"/>
      <c r="P2350" s="4" t="str"/>
      <c r="Q2350" s="4" t="str"/>
      <c r="R2350" s="4" t="str"/>
      <c r="S2350" s="4" t="str"/>
      <c r="T2350" s="4" t="str"/>
      <c r="U2350" s="4" t="str"/>
      <c r="V2350" s="4" t="n">
        <v>1</v>
      </c>
    </row>
    <row r="2351">
      <c r="A2351" t="n">
        <v>296</v>
      </c>
      <c r="B2351" t="inlineStr">
        <is>
          <t>20600796683</t>
        </is>
      </c>
      <c r="C2351" t="inlineStr">
        <is>
          <t>ASOCIACIÓN DE PRODUCTORES DE CACAO SAN FRANCISCO MADRE DE DIOS - ASPROC-SF-MDD</t>
        </is>
      </c>
      <c r="D2351" s="6" t="n">
        <v>2023</v>
      </c>
      <c r="F2351" t="inlineStr">
        <is>
          <t>PAC</t>
        </is>
      </c>
      <c r="G2351" s="4" t="n">
        <v>0</v>
      </c>
      <c r="H2351" s="4" t="n">
        <v>0</v>
      </c>
      <c r="I2351" s="4" t="n">
        <v>0</v>
      </c>
      <c r="J2351" s="4" t="n">
        <v>0</v>
      </c>
      <c r="K2351" s="4" t="n">
        <v>0</v>
      </c>
      <c r="L2351" s="3" t="n">
        <v>0</v>
      </c>
      <c r="M2351" s="3" t="n">
        <v>0</v>
      </c>
      <c r="N2351" s="3" t="n">
        <v>0</v>
      </c>
      <c r="O2351" s="4" t="n">
        <v>0</v>
      </c>
      <c r="P2351" s="4" t="n">
        <v>0</v>
      </c>
      <c r="Q2351" s="4" t="n">
        <v>0</v>
      </c>
      <c r="R2351" s="4" t="n">
        <v>0</v>
      </c>
      <c r="S2351" s="4" t="n">
        <v>0</v>
      </c>
      <c r="T2351" s="4" t="n">
        <v>0</v>
      </c>
      <c r="U2351" s="4" t="n">
        <v>0</v>
      </c>
      <c r="V2351" s="4" t="n">
        <v>1</v>
      </c>
    </row>
    <row r="2352">
      <c r="A2352" t="n">
        <v>296</v>
      </c>
      <c r="B2352" t="inlineStr">
        <is>
          <t>20600796683</t>
        </is>
      </c>
      <c r="C2352" t="inlineStr">
        <is>
          <t>ASOCIACIÓN DE PRODUCTORES DE CACAO SAN FRANCISCO MADRE DE DIOS - ASPROC-SF-MDD</t>
        </is>
      </c>
      <c r="D2352" s="6" t="n">
        <v>2024</v>
      </c>
      <c r="F2352" t="inlineStr">
        <is>
          <t>PAC</t>
        </is>
      </c>
      <c r="G2352" s="4" t="n">
        <v>0</v>
      </c>
      <c r="H2352" s="4" t="n">
        <v>0</v>
      </c>
      <c r="I2352" s="4" t="n">
        <v>0</v>
      </c>
      <c r="J2352" s="4" t="n">
        <v>0</v>
      </c>
      <c r="K2352" s="4" t="n">
        <v>0</v>
      </c>
      <c r="L2352" s="3" t="n">
        <v>0</v>
      </c>
      <c r="M2352" s="3" t="n">
        <v>0</v>
      </c>
      <c r="N2352" s="3" t="n">
        <v>0</v>
      </c>
      <c r="O2352" s="4" t="n">
        <v>0</v>
      </c>
      <c r="P2352" s="4" t="n">
        <v>0</v>
      </c>
      <c r="Q2352" s="4" t="str"/>
      <c r="R2352" s="4" t="n">
        <v>0</v>
      </c>
      <c r="S2352" s="4" t="n">
        <v>0</v>
      </c>
      <c r="T2352" s="4" t="n">
        <v>0</v>
      </c>
      <c r="U2352" s="4" t="n">
        <v>0</v>
      </c>
      <c r="V2352" s="4" t="n">
        <v>1</v>
      </c>
    </row>
    <row r="2353">
      <c r="A2353" t="n">
        <v>296</v>
      </c>
      <c r="B2353" t="inlineStr">
        <is>
          <t>20600796683</t>
        </is>
      </c>
      <c r="C2353" t="inlineStr">
        <is>
          <t>ASOCIACIÓN DE PRODUCTORES DE CACAO SAN FRANCISCO MADRE DE DIOS - ASPROC-SF-MDD</t>
        </is>
      </c>
      <c r="D2353" s="6" t="n">
        <v>2025</v>
      </c>
      <c r="F2353" t="inlineStr">
        <is>
          <t>PAC</t>
        </is>
      </c>
      <c r="G2353" s="4" t="n">
        <v>0</v>
      </c>
      <c r="H2353" s="4" t="n">
        <v>0</v>
      </c>
      <c r="I2353" s="4" t="n">
        <v>0</v>
      </c>
      <c r="J2353" s="4" t="n">
        <v>0</v>
      </c>
      <c r="K2353" s="4" t="n">
        <v>0</v>
      </c>
      <c r="L2353" s="3" t="n">
        <v>0</v>
      </c>
      <c r="M2353" s="3" t="n">
        <v>0</v>
      </c>
      <c r="N2353" s="3" t="n">
        <v>0</v>
      </c>
      <c r="O2353" s="4" t="n">
        <v>0</v>
      </c>
      <c r="P2353" s="4" t="n">
        <v>0</v>
      </c>
      <c r="Q2353" s="4" t="str"/>
      <c r="R2353" s="4" t="n">
        <v>0</v>
      </c>
      <c r="S2353" s="4" t="n">
        <v>0</v>
      </c>
      <c r="T2353" s="4" t="n">
        <v>0</v>
      </c>
      <c r="U2353" s="4" t="n">
        <v>0</v>
      </c>
      <c r="V2353" s="4" t="n">
        <v>1</v>
      </c>
    </row>
    <row r="2354">
      <c r="A2354" t="n">
        <v>297</v>
      </c>
      <c r="B2354" t="inlineStr">
        <is>
          <t>20542242222</t>
        </is>
      </c>
      <c r="C2354" t="inlineStr">
        <is>
          <t>COOPERATIVA AGROINDUSTRIAL DE CITRICULTORES - JUANJUI LTDA.</t>
        </is>
      </c>
      <c r="D2354" s="6" t="n">
        <v>2018</v>
      </c>
      <c r="F2354" t="inlineStr">
        <is>
          <t>PAC</t>
        </is>
      </c>
      <c r="G2354" s="4" t="str"/>
      <c r="H2354" s="4" t="str"/>
      <c r="I2354" s="4" t="n">
        <v>0</v>
      </c>
      <c r="J2354" s="4" t="str"/>
      <c r="K2354" s="4" t="str"/>
      <c r="L2354" s="3" t="str"/>
      <c r="M2354" s="3" t="str"/>
      <c r="N2354" s="3" t="n">
        <v>0</v>
      </c>
      <c r="O2354" s="4" t="str"/>
      <c r="P2354" s="4" t="str"/>
      <c r="Q2354" s="4" t="str"/>
      <c r="R2354" s="4" t="str"/>
      <c r="S2354" s="4" t="str"/>
      <c r="T2354" s="4" t="str"/>
      <c r="U2354" s="4" t="str"/>
      <c r="V2354" s="4" t="n">
        <v>1</v>
      </c>
    </row>
    <row r="2355">
      <c r="A2355" t="n">
        <v>297</v>
      </c>
      <c r="B2355" t="inlineStr">
        <is>
          <t>20542242222</t>
        </is>
      </c>
      <c r="C2355" t="inlineStr">
        <is>
          <t>COOPERATIVA AGROINDUSTRIAL DE CITRICULTORES - JUANJUI LTDA.</t>
        </is>
      </c>
      <c r="D2355" s="6" t="n">
        <v>2019</v>
      </c>
      <c r="E2355" t="n">
        <v>1</v>
      </c>
      <c r="F2355" t="inlineStr">
        <is>
          <t>PAC</t>
        </is>
      </c>
      <c r="G2355" s="4" t="n">
        <v>0</v>
      </c>
      <c r="H2355" s="4" t="n">
        <v>0</v>
      </c>
      <c r="I2355" s="4" t="n">
        <v>0</v>
      </c>
      <c r="J2355" s="4" t="str"/>
      <c r="K2355" s="4" t="str"/>
      <c r="L2355" s="3" t="n">
        <v>0</v>
      </c>
      <c r="M2355" s="3" t="n">
        <v>0</v>
      </c>
      <c r="N2355" s="3" t="n">
        <v>0</v>
      </c>
      <c r="O2355" s="4" t="str"/>
      <c r="P2355" s="4" t="str"/>
      <c r="Q2355" s="4" t="str"/>
      <c r="R2355" s="4" t="str"/>
      <c r="S2355" s="4" t="str"/>
      <c r="T2355" s="4" t="str"/>
      <c r="U2355" s="4" t="str"/>
      <c r="V2355" s="4" t="n">
        <v>1</v>
      </c>
    </row>
    <row r="2356">
      <c r="A2356" t="n">
        <v>297</v>
      </c>
      <c r="B2356" t="inlineStr">
        <is>
          <t>20542242222</t>
        </is>
      </c>
      <c r="C2356" t="inlineStr">
        <is>
          <t>COOPERATIVA AGROINDUSTRIAL DE CITRICULTORES - JUANJUI LTDA.</t>
        </is>
      </c>
      <c r="D2356" s="6" t="n">
        <v>2020</v>
      </c>
      <c r="F2356" t="inlineStr">
        <is>
          <t>PAC</t>
        </is>
      </c>
      <c r="G2356" s="4" t="n">
        <v>0</v>
      </c>
      <c r="H2356" s="4" t="n">
        <v>0</v>
      </c>
      <c r="I2356" s="4" t="n">
        <v>0</v>
      </c>
      <c r="J2356" s="4" t="n">
        <v>0</v>
      </c>
      <c r="K2356" s="4" t="n">
        <v>0</v>
      </c>
      <c r="L2356" s="3" t="n">
        <v>0</v>
      </c>
      <c r="M2356" s="3" t="n">
        <v>0</v>
      </c>
      <c r="N2356" s="3" t="n">
        <v>0</v>
      </c>
      <c r="O2356" s="4" t="str"/>
      <c r="P2356" s="4" t="str"/>
      <c r="Q2356" s="4" t="str"/>
      <c r="R2356" s="4" t="str"/>
      <c r="S2356" s="4" t="str"/>
      <c r="T2356" s="4" t="str"/>
      <c r="U2356" s="4" t="str"/>
      <c r="V2356" s="4" t="n">
        <v>1</v>
      </c>
    </row>
    <row r="2357">
      <c r="A2357" t="n">
        <v>297</v>
      </c>
      <c r="B2357" t="inlineStr">
        <is>
          <t>20542242222</t>
        </is>
      </c>
      <c r="C2357" t="inlineStr">
        <is>
          <t>COOPERATIVA AGROINDUSTRIAL DE CITRICULTORES - JUANJUI LTDA.</t>
        </is>
      </c>
      <c r="D2357" s="6" t="n">
        <v>2021</v>
      </c>
      <c r="F2357" t="inlineStr">
        <is>
          <t>PAC</t>
        </is>
      </c>
      <c r="G2357" s="4" t="n">
        <v>0</v>
      </c>
      <c r="H2357" s="4" t="n">
        <v>0</v>
      </c>
      <c r="I2357" s="4" t="n">
        <v>0</v>
      </c>
      <c r="J2357" s="4" t="n">
        <v>0</v>
      </c>
      <c r="K2357" s="4" t="n">
        <v>0</v>
      </c>
      <c r="L2357" s="3" t="n">
        <v>0</v>
      </c>
      <c r="M2357" s="3" t="n">
        <v>0</v>
      </c>
      <c r="N2357" s="3" t="n">
        <v>0</v>
      </c>
      <c r="O2357" s="4" t="str"/>
      <c r="P2357" s="4" t="str"/>
      <c r="Q2357" s="4" t="str"/>
      <c r="R2357" s="4" t="str"/>
      <c r="S2357" s="4" t="str"/>
      <c r="T2357" s="4" t="str"/>
      <c r="U2357" s="4" t="str"/>
      <c r="V2357" s="4" t="n">
        <v>1</v>
      </c>
    </row>
    <row r="2358">
      <c r="A2358" t="n">
        <v>297</v>
      </c>
      <c r="B2358" t="inlineStr">
        <is>
          <t>20542242222</t>
        </is>
      </c>
      <c r="C2358" t="inlineStr">
        <is>
          <t>COOPERATIVA AGROINDUSTRIAL DE CITRICULTORES - JUANJUI LTDA.</t>
        </is>
      </c>
      <c r="D2358" s="6" t="n">
        <v>2022</v>
      </c>
      <c r="F2358" t="inlineStr">
        <is>
          <t>PAC</t>
        </is>
      </c>
      <c r="G2358" s="4" t="n">
        <v>0</v>
      </c>
      <c r="H2358" s="4" t="n">
        <v>0</v>
      </c>
      <c r="I2358" s="4" t="n">
        <v>0</v>
      </c>
      <c r="J2358" s="4" t="n">
        <v>0</v>
      </c>
      <c r="K2358" s="4" t="n">
        <v>0</v>
      </c>
      <c r="L2358" s="3" t="n">
        <v>0</v>
      </c>
      <c r="M2358" s="3" t="n">
        <v>0</v>
      </c>
      <c r="N2358" s="3" t="n">
        <v>0</v>
      </c>
      <c r="O2358" s="4" t="str"/>
      <c r="P2358" s="4" t="str"/>
      <c r="Q2358" s="4" t="str"/>
      <c r="R2358" s="4" t="str"/>
      <c r="S2358" s="4" t="str"/>
      <c r="T2358" s="4" t="str"/>
      <c r="U2358" s="4" t="str"/>
      <c r="V2358" s="4" t="n">
        <v>1</v>
      </c>
    </row>
    <row r="2359">
      <c r="A2359" t="n">
        <v>297</v>
      </c>
      <c r="B2359" t="inlineStr">
        <is>
          <t>20542242222</t>
        </is>
      </c>
      <c r="C2359" t="inlineStr">
        <is>
          <t>COOPERATIVA AGROINDUSTRIAL DE CITRICULTORES - JUANJUI LTDA.</t>
        </is>
      </c>
      <c r="D2359" s="6" t="n">
        <v>2023</v>
      </c>
      <c r="F2359" t="inlineStr">
        <is>
          <t>PAC</t>
        </is>
      </c>
      <c r="G2359" s="4" t="n">
        <v>0</v>
      </c>
      <c r="H2359" s="4" t="n">
        <v>0</v>
      </c>
      <c r="I2359" s="4" t="n">
        <v>0</v>
      </c>
      <c r="J2359" s="4" t="n">
        <v>0</v>
      </c>
      <c r="K2359" s="4" t="n">
        <v>0</v>
      </c>
      <c r="L2359" s="3" t="n">
        <v>0</v>
      </c>
      <c r="M2359" s="3" t="n">
        <v>0</v>
      </c>
      <c r="N2359" s="3" t="n">
        <v>0</v>
      </c>
      <c r="O2359" s="4" t="n">
        <v>0</v>
      </c>
      <c r="P2359" s="4" t="n">
        <v>0</v>
      </c>
      <c r="Q2359" s="4" t="n">
        <v>0</v>
      </c>
      <c r="R2359" s="4" t="n">
        <v>0</v>
      </c>
      <c r="S2359" s="4" t="n">
        <v>0</v>
      </c>
      <c r="T2359" s="4" t="n">
        <v>0</v>
      </c>
      <c r="U2359" s="4" t="n">
        <v>0</v>
      </c>
      <c r="V2359" s="4" t="n">
        <v>1</v>
      </c>
    </row>
    <row r="2360">
      <c r="A2360" t="n">
        <v>297</v>
      </c>
      <c r="B2360" t="inlineStr">
        <is>
          <t>20542242222</t>
        </is>
      </c>
      <c r="C2360" t="inlineStr">
        <is>
          <t>COOPERATIVA AGROINDUSTRIAL DE CITRICULTORES - JUANJUI LTDA.</t>
        </is>
      </c>
      <c r="D2360" s="6" t="n">
        <v>2024</v>
      </c>
      <c r="F2360" t="inlineStr">
        <is>
          <t>PAC</t>
        </is>
      </c>
      <c r="G2360" s="4" t="n">
        <v>0</v>
      </c>
      <c r="H2360" s="4" t="n">
        <v>0</v>
      </c>
      <c r="I2360" s="4" t="n">
        <v>0</v>
      </c>
      <c r="J2360" s="4" t="n">
        <v>0</v>
      </c>
      <c r="K2360" s="4" t="n">
        <v>0</v>
      </c>
      <c r="L2360" s="3" t="n">
        <v>0</v>
      </c>
      <c r="M2360" s="3" t="n">
        <v>0</v>
      </c>
      <c r="N2360" s="3" t="n">
        <v>0</v>
      </c>
      <c r="O2360" s="4" t="n">
        <v>0</v>
      </c>
      <c r="P2360" s="4" t="n">
        <v>0</v>
      </c>
      <c r="Q2360" s="4" t="str"/>
      <c r="R2360" s="4" t="n">
        <v>0</v>
      </c>
      <c r="S2360" s="4" t="n">
        <v>0</v>
      </c>
      <c r="T2360" s="4" t="n">
        <v>0</v>
      </c>
      <c r="U2360" s="4" t="n">
        <v>0</v>
      </c>
      <c r="V2360" s="4" t="n">
        <v>1</v>
      </c>
    </row>
    <row r="2361">
      <c r="A2361" t="n">
        <v>297</v>
      </c>
      <c r="B2361" t="inlineStr">
        <is>
          <t>20542242222</t>
        </is>
      </c>
      <c r="C2361" t="inlineStr">
        <is>
          <t>COOPERATIVA AGROINDUSTRIAL DE CITRICULTORES - JUANJUI LTDA.</t>
        </is>
      </c>
      <c r="D2361" s="6" t="n">
        <v>2025</v>
      </c>
      <c r="F2361" t="inlineStr">
        <is>
          <t>PAC</t>
        </is>
      </c>
      <c r="G2361" s="4" t="n">
        <v>0</v>
      </c>
      <c r="H2361" s="4" t="n">
        <v>0</v>
      </c>
      <c r="I2361" s="4" t="n">
        <v>0</v>
      </c>
      <c r="J2361" s="4" t="n">
        <v>0</v>
      </c>
      <c r="K2361" s="4" t="n">
        <v>0</v>
      </c>
      <c r="L2361" s="3" t="n">
        <v>0</v>
      </c>
      <c r="M2361" s="3" t="n">
        <v>0</v>
      </c>
      <c r="N2361" s="3" t="n">
        <v>0</v>
      </c>
      <c r="O2361" s="4" t="n">
        <v>0</v>
      </c>
      <c r="P2361" s="4" t="n">
        <v>0</v>
      </c>
      <c r="Q2361" s="4" t="str"/>
      <c r="R2361" s="4" t="n">
        <v>0</v>
      </c>
      <c r="S2361" s="4" t="n">
        <v>0</v>
      </c>
      <c r="T2361" s="4" t="n">
        <v>0</v>
      </c>
      <c r="U2361" s="4" t="n">
        <v>0</v>
      </c>
      <c r="V2361" s="4" t="n">
        <v>1</v>
      </c>
    </row>
    <row r="2362">
      <c r="A2362" t="n">
        <v>298</v>
      </c>
      <c r="B2362" t="inlineStr">
        <is>
          <t>20494126819</t>
        </is>
      </c>
      <c r="C2362" t="inlineStr">
        <is>
          <t>ASOCIACION DE PRODUCTORES AGROPECUARIOS RIO MAYO SHANAO</t>
        </is>
      </c>
      <c r="D2362" s="6" t="n">
        <v>2018</v>
      </c>
      <c r="F2362" t="inlineStr">
        <is>
          <t>PAC</t>
        </is>
      </c>
      <c r="G2362" s="4" t="str"/>
      <c r="H2362" s="4" t="str"/>
      <c r="I2362" s="4" t="n">
        <v>0</v>
      </c>
      <c r="J2362" s="4" t="str"/>
      <c r="K2362" s="4" t="str"/>
      <c r="L2362" s="3" t="str"/>
      <c r="M2362" s="3" t="str"/>
      <c r="N2362" s="3" t="n">
        <v>0</v>
      </c>
      <c r="O2362" s="4" t="str"/>
      <c r="P2362" s="4" t="str"/>
      <c r="Q2362" s="4" t="str"/>
      <c r="R2362" s="4" t="str"/>
      <c r="S2362" s="4" t="str"/>
      <c r="T2362" s="4" t="str"/>
      <c r="U2362" s="4" t="str"/>
      <c r="V2362" s="4" t="n">
        <v>1</v>
      </c>
    </row>
    <row r="2363">
      <c r="A2363" t="n">
        <v>298</v>
      </c>
      <c r="B2363" t="inlineStr">
        <is>
          <t>20494126819</t>
        </is>
      </c>
      <c r="C2363" t="inlineStr">
        <is>
          <t>ASOCIACION DE PRODUCTORES AGROPECUARIOS RIO MAYO SHANAO</t>
        </is>
      </c>
      <c r="D2363" s="6" t="n">
        <v>2019</v>
      </c>
      <c r="E2363" t="n">
        <v>1</v>
      </c>
      <c r="F2363" t="inlineStr">
        <is>
          <t>PAC</t>
        </is>
      </c>
      <c r="G2363" s="4" t="n">
        <v>49</v>
      </c>
      <c r="H2363" s="4" t="n">
        <v>0</v>
      </c>
      <c r="I2363" s="4" t="n">
        <v>49</v>
      </c>
      <c r="J2363" s="4" t="str"/>
      <c r="K2363" s="4" t="str"/>
      <c r="L2363" s="3" t="n">
        <v>0</v>
      </c>
      <c r="M2363" s="3" t="n">
        <v>0</v>
      </c>
      <c r="N2363" s="3" t="n">
        <v>0</v>
      </c>
      <c r="O2363" s="4" t="str"/>
      <c r="P2363" s="4" t="str"/>
      <c r="Q2363" s="4" t="str"/>
      <c r="R2363" s="4" t="str"/>
      <c r="S2363" s="4" t="str"/>
      <c r="T2363" s="4" t="str"/>
      <c r="U2363" s="4" t="str"/>
      <c r="V2363" s="4" t="n">
        <v>1</v>
      </c>
    </row>
    <row r="2364">
      <c r="A2364" t="n">
        <v>298</v>
      </c>
      <c r="B2364" t="inlineStr">
        <is>
          <t>20494126819</t>
        </is>
      </c>
      <c r="C2364" t="inlineStr">
        <is>
          <t>ASOCIACION DE PRODUCTORES AGROPECUARIOS RIO MAYO SHANAO</t>
        </is>
      </c>
      <c r="D2364" s="6" t="n">
        <v>2020</v>
      </c>
      <c r="F2364" t="inlineStr">
        <is>
          <t>PAC</t>
        </is>
      </c>
      <c r="G2364" s="4" t="n">
        <v>0</v>
      </c>
      <c r="H2364" s="4" t="n">
        <v>0</v>
      </c>
      <c r="I2364" s="4" t="n">
        <v>0</v>
      </c>
      <c r="J2364" s="4" t="n">
        <v>0</v>
      </c>
      <c r="K2364" s="4" t="n">
        <v>0</v>
      </c>
      <c r="L2364" s="3" t="n">
        <v>0</v>
      </c>
      <c r="M2364" s="3" t="n">
        <v>0</v>
      </c>
      <c r="N2364" s="3" t="n">
        <v>0</v>
      </c>
      <c r="O2364" s="4" t="str"/>
      <c r="P2364" s="4" t="str"/>
      <c r="Q2364" s="4" t="str"/>
      <c r="R2364" s="4" t="str"/>
      <c r="S2364" s="4" t="str"/>
      <c r="T2364" s="4" t="str"/>
      <c r="U2364" s="4" t="str"/>
      <c r="V2364" s="4" t="n">
        <v>1</v>
      </c>
    </row>
    <row r="2365">
      <c r="A2365" t="n">
        <v>298</v>
      </c>
      <c r="B2365" t="inlineStr">
        <is>
          <t>20494126819</t>
        </is>
      </c>
      <c r="C2365" t="inlineStr">
        <is>
          <t>ASOCIACION DE PRODUCTORES AGROPECUARIOS RIO MAYO SHANAO</t>
        </is>
      </c>
      <c r="D2365" s="6" t="n">
        <v>2021</v>
      </c>
      <c r="F2365" t="inlineStr">
        <is>
          <t>PAC</t>
        </is>
      </c>
      <c r="G2365" s="4" t="n">
        <v>0</v>
      </c>
      <c r="H2365" s="4" t="n">
        <v>0</v>
      </c>
      <c r="I2365" s="4" t="n">
        <v>0</v>
      </c>
      <c r="J2365" s="4" t="n">
        <v>0</v>
      </c>
      <c r="K2365" s="4" t="n">
        <v>0</v>
      </c>
      <c r="L2365" s="3" t="n">
        <v>0</v>
      </c>
      <c r="M2365" s="3" t="n">
        <v>0</v>
      </c>
      <c r="N2365" s="3" t="n">
        <v>0</v>
      </c>
      <c r="O2365" s="4" t="str"/>
      <c r="P2365" s="4" t="str"/>
      <c r="Q2365" s="4" t="str"/>
      <c r="R2365" s="4" t="str"/>
      <c r="S2365" s="4" t="str"/>
      <c r="T2365" s="4" t="str"/>
      <c r="U2365" s="4" t="str"/>
      <c r="V2365" s="4" t="n">
        <v>1</v>
      </c>
    </row>
    <row r="2366">
      <c r="A2366" t="n">
        <v>298</v>
      </c>
      <c r="B2366" t="inlineStr">
        <is>
          <t>20494126819</t>
        </is>
      </c>
      <c r="C2366" t="inlineStr">
        <is>
          <t>ASOCIACION DE PRODUCTORES AGROPECUARIOS RIO MAYO SHANAO</t>
        </is>
      </c>
      <c r="D2366" s="6" t="n">
        <v>2022</v>
      </c>
      <c r="F2366" t="inlineStr">
        <is>
          <t>PAC</t>
        </is>
      </c>
      <c r="G2366" s="4" t="n">
        <v>0</v>
      </c>
      <c r="H2366" s="4" t="n">
        <v>0</v>
      </c>
      <c r="I2366" s="4" t="n">
        <v>0</v>
      </c>
      <c r="J2366" s="4" t="n">
        <v>0</v>
      </c>
      <c r="K2366" s="4" t="n">
        <v>0</v>
      </c>
      <c r="L2366" s="3" t="n">
        <v>0</v>
      </c>
      <c r="M2366" s="3" t="n">
        <v>0</v>
      </c>
      <c r="N2366" s="3" t="n">
        <v>0</v>
      </c>
      <c r="O2366" s="4" t="str"/>
      <c r="P2366" s="4" t="str"/>
      <c r="Q2366" s="4" t="str"/>
      <c r="R2366" s="4" t="str"/>
      <c r="S2366" s="4" t="str"/>
      <c r="T2366" s="4" t="str"/>
      <c r="U2366" s="4" t="str"/>
      <c r="V2366" s="4" t="n">
        <v>1</v>
      </c>
    </row>
    <row r="2367">
      <c r="A2367" t="n">
        <v>298</v>
      </c>
      <c r="B2367" t="inlineStr">
        <is>
          <t>20494126819</t>
        </is>
      </c>
      <c r="C2367" t="inlineStr">
        <is>
          <t>ASOCIACION DE PRODUCTORES AGROPECUARIOS RIO MAYO SHANAO</t>
        </is>
      </c>
      <c r="D2367" s="6" t="n">
        <v>2023</v>
      </c>
      <c r="F2367" t="inlineStr">
        <is>
          <t>PAC</t>
        </is>
      </c>
      <c r="G2367" s="4" t="n">
        <v>0</v>
      </c>
      <c r="H2367" s="4" t="n">
        <v>0</v>
      </c>
      <c r="I2367" s="4" t="n">
        <v>0</v>
      </c>
      <c r="J2367" s="4" t="n">
        <v>0</v>
      </c>
      <c r="K2367" s="4" t="n">
        <v>0</v>
      </c>
      <c r="L2367" s="3" t="n">
        <v>0</v>
      </c>
      <c r="M2367" s="3" t="n">
        <v>0</v>
      </c>
      <c r="N2367" s="3" t="n">
        <v>0</v>
      </c>
      <c r="O2367" s="4" t="n">
        <v>0</v>
      </c>
      <c r="P2367" s="4" t="n">
        <v>0</v>
      </c>
      <c r="Q2367" s="4" t="n">
        <v>0</v>
      </c>
      <c r="R2367" s="4" t="n">
        <v>0</v>
      </c>
      <c r="S2367" s="4" t="n">
        <v>0</v>
      </c>
      <c r="T2367" s="4" t="n">
        <v>0</v>
      </c>
      <c r="U2367" s="4" t="n">
        <v>0</v>
      </c>
      <c r="V2367" s="4" t="n">
        <v>1</v>
      </c>
    </row>
    <row r="2368">
      <c r="A2368" t="n">
        <v>298</v>
      </c>
      <c r="B2368" t="inlineStr">
        <is>
          <t>20494126819</t>
        </is>
      </c>
      <c r="C2368" t="inlineStr">
        <is>
          <t>ASOCIACION DE PRODUCTORES AGROPECUARIOS RIO MAYO SHANAO</t>
        </is>
      </c>
      <c r="D2368" s="6" t="n">
        <v>2024</v>
      </c>
      <c r="F2368" t="inlineStr">
        <is>
          <t>PAC</t>
        </is>
      </c>
      <c r="G2368" s="4" t="n">
        <v>0</v>
      </c>
      <c r="H2368" s="4" t="n">
        <v>0</v>
      </c>
      <c r="I2368" s="4" t="n">
        <v>0</v>
      </c>
      <c r="J2368" s="4" t="n">
        <v>0</v>
      </c>
      <c r="K2368" s="4" t="n">
        <v>0</v>
      </c>
      <c r="L2368" s="3" t="n">
        <v>0</v>
      </c>
      <c r="M2368" s="3" t="n">
        <v>0</v>
      </c>
      <c r="N2368" s="3" t="n">
        <v>0</v>
      </c>
      <c r="O2368" s="4" t="n">
        <v>0</v>
      </c>
      <c r="P2368" s="4" t="n">
        <v>0</v>
      </c>
      <c r="Q2368" s="4" t="str"/>
      <c r="R2368" s="4" t="n">
        <v>0</v>
      </c>
      <c r="S2368" s="4" t="n">
        <v>0</v>
      </c>
      <c r="T2368" s="4" t="n">
        <v>0</v>
      </c>
      <c r="U2368" s="4" t="n">
        <v>0</v>
      </c>
      <c r="V2368" s="4" t="n">
        <v>1</v>
      </c>
    </row>
    <row r="2369">
      <c r="A2369" t="n">
        <v>298</v>
      </c>
      <c r="B2369" t="inlineStr">
        <is>
          <t>20494126819</t>
        </is>
      </c>
      <c r="C2369" t="inlineStr">
        <is>
          <t>ASOCIACION DE PRODUCTORES AGROPECUARIOS RIO MAYO SHANAO</t>
        </is>
      </c>
      <c r="D2369" s="6" t="n">
        <v>2025</v>
      </c>
      <c r="F2369" t="inlineStr">
        <is>
          <t>PAC</t>
        </is>
      </c>
      <c r="G2369" s="4" t="n">
        <v>0</v>
      </c>
      <c r="H2369" s="4" t="n">
        <v>0</v>
      </c>
      <c r="I2369" s="4" t="n">
        <v>0</v>
      </c>
      <c r="J2369" s="4" t="n">
        <v>0</v>
      </c>
      <c r="K2369" s="4" t="n">
        <v>0</v>
      </c>
      <c r="L2369" s="3" t="n">
        <v>0</v>
      </c>
      <c r="M2369" s="3" t="n">
        <v>0</v>
      </c>
      <c r="N2369" s="3" t="n">
        <v>0</v>
      </c>
      <c r="O2369" s="4" t="n">
        <v>0</v>
      </c>
      <c r="P2369" s="4" t="n">
        <v>0</v>
      </c>
      <c r="Q2369" s="4" t="str"/>
      <c r="R2369" s="4" t="n">
        <v>0</v>
      </c>
      <c r="S2369" s="4" t="n">
        <v>0</v>
      </c>
      <c r="T2369" s="4" t="n">
        <v>0</v>
      </c>
      <c r="U2369" s="4" t="n">
        <v>0</v>
      </c>
      <c r="V2369" s="4" t="n">
        <v>1</v>
      </c>
    </row>
    <row r="2370">
      <c r="A2370" t="n">
        <v>299</v>
      </c>
      <c r="B2370" t="inlineStr">
        <is>
          <t>20450242021</t>
        </is>
      </c>
      <c r="C2370" t="inlineStr">
        <is>
          <t>COOPERATIVA DE SERVICIO MULTIPLES CAPEMA</t>
        </is>
      </c>
      <c r="D2370" s="6" t="n">
        <v>2018</v>
      </c>
      <c r="F2370" t="inlineStr">
        <is>
          <t>PAC</t>
        </is>
      </c>
      <c r="G2370" s="4" t="str"/>
      <c r="H2370" s="4" t="str"/>
      <c r="I2370" s="4" t="n">
        <v>0</v>
      </c>
      <c r="J2370" s="4" t="str"/>
      <c r="K2370" s="4" t="str"/>
      <c r="L2370" s="3" t="str"/>
      <c r="M2370" s="3" t="str"/>
      <c r="N2370" s="3" t="n">
        <v>0</v>
      </c>
      <c r="O2370" s="4" t="str"/>
      <c r="P2370" s="4" t="str"/>
      <c r="Q2370" s="4" t="str"/>
      <c r="R2370" s="4" t="str"/>
      <c r="S2370" s="4" t="str"/>
      <c r="T2370" s="4" t="str"/>
      <c r="U2370" s="4" t="str"/>
      <c r="V2370" s="4" t="n">
        <v>1</v>
      </c>
    </row>
    <row r="2371">
      <c r="A2371" t="n">
        <v>299</v>
      </c>
      <c r="B2371" t="inlineStr">
        <is>
          <t>20450242021</t>
        </is>
      </c>
      <c r="C2371" t="inlineStr">
        <is>
          <t>COOPERATIVA DE SERVICIO MULTIPLES CAPEMA</t>
        </is>
      </c>
      <c r="D2371" s="6" t="n">
        <v>2019</v>
      </c>
      <c r="E2371" t="n">
        <v>1</v>
      </c>
      <c r="F2371" t="inlineStr">
        <is>
          <t>PAC</t>
        </is>
      </c>
      <c r="G2371" s="4" t="n">
        <v>189</v>
      </c>
      <c r="H2371" s="4" t="n">
        <v>29</v>
      </c>
      <c r="I2371" s="4" t="n">
        <v>218</v>
      </c>
      <c r="J2371" s="4" t="str"/>
      <c r="K2371" s="4" t="str"/>
      <c r="L2371" s="3" t="n">
        <v>0</v>
      </c>
      <c r="M2371" s="3" t="n">
        <v>0</v>
      </c>
      <c r="N2371" s="3" t="n">
        <v>0</v>
      </c>
      <c r="O2371" s="4" t="str"/>
      <c r="P2371" s="4" t="str"/>
      <c r="Q2371" s="4" t="str"/>
      <c r="R2371" s="4" t="str"/>
      <c r="S2371" s="4" t="str"/>
      <c r="T2371" s="4" t="str"/>
      <c r="U2371" s="4" t="str"/>
      <c r="V2371" s="4" t="n">
        <v>1</v>
      </c>
    </row>
    <row r="2372">
      <c r="A2372" t="n">
        <v>299</v>
      </c>
      <c r="B2372" t="inlineStr">
        <is>
          <t>20450242021</t>
        </is>
      </c>
      <c r="C2372" t="inlineStr">
        <is>
          <t>COOPERATIVA DE SERVICIO MULTIPLES CAPEMA</t>
        </is>
      </c>
      <c r="D2372" s="6" t="n">
        <v>2020</v>
      </c>
      <c r="F2372" t="inlineStr">
        <is>
          <t>PAC</t>
        </is>
      </c>
      <c r="G2372" s="4" t="n">
        <v>0</v>
      </c>
      <c r="H2372" s="4" t="n">
        <v>0</v>
      </c>
      <c r="I2372" s="4" t="n">
        <v>0</v>
      </c>
      <c r="J2372" s="4" t="n">
        <v>0</v>
      </c>
      <c r="K2372" s="4" t="n">
        <v>0</v>
      </c>
      <c r="L2372" s="3" t="n">
        <v>0</v>
      </c>
      <c r="M2372" s="3" t="n">
        <v>0</v>
      </c>
      <c r="N2372" s="3" t="n">
        <v>0</v>
      </c>
      <c r="O2372" s="4" t="str"/>
      <c r="P2372" s="4" t="str"/>
      <c r="Q2372" s="4" t="str"/>
      <c r="R2372" s="4" t="str"/>
      <c r="S2372" s="4" t="str"/>
      <c r="T2372" s="4" t="str"/>
      <c r="U2372" s="4" t="str"/>
      <c r="V2372" s="4" t="n">
        <v>1</v>
      </c>
    </row>
    <row r="2373">
      <c r="A2373" t="n">
        <v>299</v>
      </c>
      <c r="B2373" t="inlineStr">
        <is>
          <t>20450242021</t>
        </is>
      </c>
      <c r="C2373" t="inlineStr">
        <is>
          <t>COOPERATIVA DE SERVICIO MULTIPLES CAPEMA</t>
        </is>
      </c>
      <c r="D2373" s="6" t="n">
        <v>2021</v>
      </c>
      <c r="F2373" t="inlineStr">
        <is>
          <t>PAC</t>
        </is>
      </c>
      <c r="G2373" s="4" t="n">
        <v>0</v>
      </c>
      <c r="H2373" s="4" t="n">
        <v>0</v>
      </c>
      <c r="I2373" s="4" t="n">
        <v>0</v>
      </c>
      <c r="J2373" s="4" t="n">
        <v>3</v>
      </c>
      <c r="K2373" s="4" t="n">
        <v>2</v>
      </c>
      <c r="L2373" s="3" t="n">
        <v>0</v>
      </c>
      <c r="M2373" s="3" t="n">
        <v>0</v>
      </c>
      <c r="N2373" s="3" t="n">
        <v>0</v>
      </c>
      <c r="O2373" s="4" t="str"/>
      <c r="P2373" s="4" t="str"/>
      <c r="Q2373" s="4" t="str"/>
      <c r="R2373" s="4" t="str"/>
      <c r="S2373" s="4" t="str"/>
      <c r="T2373" s="4" t="str"/>
      <c r="U2373" s="4" t="str"/>
      <c r="V2373" s="4" t="n">
        <v>1</v>
      </c>
    </row>
    <row r="2374">
      <c r="A2374" t="n">
        <v>299</v>
      </c>
      <c r="B2374" t="inlineStr">
        <is>
          <t>20450242021</t>
        </is>
      </c>
      <c r="C2374" t="inlineStr">
        <is>
          <t>COOPERATIVA DE SERVICIO MULTIPLES CAPEMA</t>
        </is>
      </c>
      <c r="D2374" s="6" t="n">
        <v>2022</v>
      </c>
      <c r="F2374" t="inlineStr">
        <is>
          <t>PAC</t>
        </is>
      </c>
      <c r="G2374" s="4" t="n">
        <v>0</v>
      </c>
      <c r="H2374" s="4" t="n">
        <v>0</v>
      </c>
      <c r="I2374" s="4" t="n">
        <v>0</v>
      </c>
      <c r="J2374" s="4" t="n">
        <v>0</v>
      </c>
      <c r="K2374" s="4" t="n">
        <v>0</v>
      </c>
      <c r="L2374" s="3" t="n">
        <v>0</v>
      </c>
      <c r="M2374" s="3" t="n">
        <v>0</v>
      </c>
      <c r="N2374" s="3" t="n">
        <v>0</v>
      </c>
      <c r="O2374" s="4" t="str"/>
      <c r="P2374" s="4" t="str"/>
      <c r="Q2374" s="4" t="str"/>
      <c r="R2374" s="4" t="str"/>
      <c r="S2374" s="4" t="str"/>
      <c r="T2374" s="4" t="str"/>
      <c r="U2374" s="4" t="str"/>
      <c r="V2374" s="4" t="n">
        <v>1</v>
      </c>
    </row>
    <row r="2375">
      <c r="A2375" t="n">
        <v>299</v>
      </c>
      <c r="B2375" t="inlineStr">
        <is>
          <t>20450242021</t>
        </is>
      </c>
      <c r="C2375" t="inlineStr">
        <is>
          <t>COOPERATIVA DE SERVICIO MULTIPLES CAPEMA</t>
        </is>
      </c>
      <c r="D2375" s="6" t="n">
        <v>2023</v>
      </c>
      <c r="F2375" t="inlineStr">
        <is>
          <t>PAC</t>
        </is>
      </c>
      <c r="G2375" s="4" t="n">
        <v>0</v>
      </c>
      <c r="H2375" s="4" t="n">
        <v>0</v>
      </c>
      <c r="I2375" s="4" t="n">
        <v>0</v>
      </c>
      <c r="J2375" s="4" t="n">
        <v>0</v>
      </c>
      <c r="K2375" s="4" t="n">
        <v>0</v>
      </c>
      <c r="L2375" s="3" t="n">
        <v>0</v>
      </c>
      <c r="M2375" s="3" t="n">
        <v>0</v>
      </c>
      <c r="N2375" s="3" t="n">
        <v>0</v>
      </c>
      <c r="O2375" s="4" t="n">
        <v>0</v>
      </c>
      <c r="P2375" s="4" t="n">
        <v>0</v>
      </c>
      <c r="Q2375" s="4" t="n">
        <v>0</v>
      </c>
      <c r="R2375" s="4" t="n">
        <v>0</v>
      </c>
      <c r="S2375" s="4" t="n">
        <v>0</v>
      </c>
      <c r="T2375" s="4" t="n">
        <v>0</v>
      </c>
      <c r="U2375" s="4" t="n">
        <v>0</v>
      </c>
      <c r="V2375" s="4" t="n">
        <v>1</v>
      </c>
    </row>
    <row r="2376">
      <c r="A2376" t="n">
        <v>299</v>
      </c>
      <c r="B2376" t="inlineStr">
        <is>
          <t>20450242021</t>
        </is>
      </c>
      <c r="C2376" t="inlineStr">
        <is>
          <t>COOPERATIVA DE SERVICIO MULTIPLES CAPEMA</t>
        </is>
      </c>
      <c r="D2376" s="6" t="n">
        <v>2024</v>
      </c>
      <c r="F2376" t="inlineStr">
        <is>
          <t>PAC</t>
        </is>
      </c>
      <c r="G2376" s="4" t="n">
        <v>0</v>
      </c>
      <c r="H2376" s="4" t="n">
        <v>0</v>
      </c>
      <c r="I2376" s="4" t="n">
        <v>0</v>
      </c>
      <c r="J2376" s="4" t="n">
        <v>0</v>
      </c>
      <c r="K2376" s="4" t="n">
        <v>0</v>
      </c>
      <c r="L2376" s="3" t="n">
        <v>0</v>
      </c>
      <c r="M2376" s="3" t="n">
        <v>0</v>
      </c>
      <c r="N2376" s="3" t="n">
        <v>0</v>
      </c>
      <c r="O2376" s="4" t="n">
        <v>0</v>
      </c>
      <c r="P2376" s="4" t="n">
        <v>0</v>
      </c>
      <c r="Q2376" s="4" t="str"/>
      <c r="R2376" s="4" t="n">
        <v>0</v>
      </c>
      <c r="S2376" s="4" t="n">
        <v>0</v>
      </c>
      <c r="T2376" s="4" t="n">
        <v>0</v>
      </c>
      <c r="U2376" s="4" t="n">
        <v>0</v>
      </c>
      <c r="V2376" s="4" t="n">
        <v>1</v>
      </c>
    </row>
    <row r="2377">
      <c r="A2377" t="n">
        <v>299</v>
      </c>
      <c r="B2377" t="inlineStr">
        <is>
          <t>20450242021</t>
        </is>
      </c>
      <c r="C2377" t="inlineStr">
        <is>
          <t>COOPERATIVA DE SERVICIO MULTIPLES CAPEMA</t>
        </is>
      </c>
      <c r="D2377" s="6" t="n">
        <v>2025</v>
      </c>
      <c r="F2377" t="inlineStr">
        <is>
          <t>PAC</t>
        </is>
      </c>
      <c r="G2377" s="4" t="n">
        <v>0</v>
      </c>
      <c r="H2377" s="4" t="n">
        <v>0</v>
      </c>
      <c r="I2377" s="4" t="n">
        <v>0</v>
      </c>
      <c r="J2377" s="4" t="n">
        <v>0</v>
      </c>
      <c r="K2377" s="4" t="n">
        <v>0</v>
      </c>
      <c r="L2377" s="3" t="n">
        <v>0</v>
      </c>
      <c r="M2377" s="3" t="n">
        <v>0</v>
      </c>
      <c r="N2377" s="3" t="n">
        <v>0</v>
      </c>
      <c r="O2377" s="4" t="n">
        <v>0</v>
      </c>
      <c r="P2377" s="4" t="n">
        <v>0</v>
      </c>
      <c r="Q2377" s="4" t="str"/>
      <c r="R2377" s="4" t="n">
        <v>0</v>
      </c>
      <c r="S2377" s="4" t="n">
        <v>0</v>
      </c>
      <c r="T2377" s="4" t="n">
        <v>0</v>
      </c>
      <c r="U2377" s="4" t="n">
        <v>0</v>
      </c>
      <c r="V2377" s="4" t="n">
        <v>1</v>
      </c>
    </row>
    <row r="2378">
      <c r="A2378" t="n">
        <v>300</v>
      </c>
      <c r="B2378" t="inlineStr">
        <is>
          <t>20564032485</t>
        </is>
      </c>
      <c r="C2378" t="inlineStr">
        <is>
          <t>ASOCIACION DE PRODUCTORES ECOLOGICOS DE CACAO MEDIO URUBAMBA IVOCHOTE - APECMU</t>
        </is>
      </c>
      <c r="D2378" s="6" t="n">
        <v>2018</v>
      </c>
      <c r="F2378" t="inlineStr">
        <is>
          <t>PAC</t>
        </is>
      </c>
      <c r="G2378" s="4" t="str"/>
      <c r="H2378" s="4" t="str"/>
      <c r="I2378" s="4" t="n">
        <v>0</v>
      </c>
      <c r="J2378" s="4" t="str"/>
      <c r="K2378" s="4" t="str"/>
      <c r="L2378" s="3" t="str"/>
      <c r="M2378" s="3" t="str"/>
      <c r="N2378" s="3" t="n">
        <v>0</v>
      </c>
      <c r="O2378" s="4" t="str"/>
      <c r="P2378" s="4" t="str"/>
      <c r="Q2378" s="4" t="str"/>
      <c r="R2378" s="4" t="str"/>
      <c r="S2378" s="4" t="str"/>
      <c r="T2378" s="4" t="str"/>
      <c r="U2378" s="4" t="str"/>
      <c r="V2378" s="4" t="n">
        <v>1</v>
      </c>
    </row>
    <row r="2379">
      <c r="A2379" t="n">
        <v>300</v>
      </c>
      <c r="B2379" t="inlineStr">
        <is>
          <t>20564032485</t>
        </is>
      </c>
      <c r="C2379" t="inlineStr">
        <is>
          <t>ASOCIACION DE PRODUCTORES ECOLOGICOS DE CACAO MEDIO URUBAMBA IVOCHOTE - APECMU</t>
        </is>
      </c>
      <c r="D2379" s="6" t="n">
        <v>2019</v>
      </c>
      <c r="F2379" t="inlineStr">
        <is>
          <t>PAC</t>
        </is>
      </c>
      <c r="G2379" s="4" t="n">
        <v>0</v>
      </c>
      <c r="H2379" s="4" t="n">
        <v>0</v>
      </c>
      <c r="I2379" s="4" t="n">
        <v>0</v>
      </c>
      <c r="J2379" s="4" t="str"/>
      <c r="K2379" s="4" t="str"/>
      <c r="L2379" s="3" t="n">
        <v>0</v>
      </c>
      <c r="M2379" s="3" t="n">
        <v>0</v>
      </c>
      <c r="N2379" s="3" t="n">
        <v>0</v>
      </c>
      <c r="O2379" s="4" t="str"/>
      <c r="P2379" s="4" t="str"/>
      <c r="Q2379" s="4" t="str"/>
      <c r="R2379" s="4" t="str"/>
      <c r="S2379" s="4" t="str"/>
      <c r="T2379" s="4" t="str"/>
      <c r="U2379" s="4" t="str"/>
      <c r="V2379" s="4" t="n">
        <v>1</v>
      </c>
    </row>
    <row r="2380">
      <c r="A2380" t="n">
        <v>300</v>
      </c>
      <c r="B2380" t="inlineStr">
        <is>
          <t>20564032485</t>
        </is>
      </c>
      <c r="C2380" t="inlineStr">
        <is>
          <t>ASOCIACION DE PRODUCTORES ECOLOGICOS DE CACAO MEDIO URUBAMBA IVOCHOTE - APECMU</t>
        </is>
      </c>
      <c r="D2380" s="6" t="n">
        <v>2020</v>
      </c>
      <c r="F2380" t="inlineStr">
        <is>
          <t>PAC</t>
        </is>
      </c>
      <c r="G2380" s="4" t="n">
        <v>0</v>
      </c>
      <c r="H2380" s="4" t="n">
        <v>0</v>
      </c>
      <c r="I2380" s="4" t="n">
        <v>0</v>
      </c>
      <c r="J2380" s="4" t="n">
        <v>0</v>
      </c>
      <c r="K2380" s="4" t="n">
        <v>0</v>
      </c>
      <c r="L2380" s="3" t="n">
        <v>0</v>
      </c>
      <c r="M2380" s="3" t="n">
        <v>0</v>
      </c>
      <c r="N2380" s="3" t="n">
        <v>0</v>
      </c>
      <c r="O2380" s="4" t="str"/>
      <c r="P2380" s="4" t="str"/>
      <c r="Q2380" s="4" t="str"/>
      <c r="R2380" s="4" t="str"/>
      <c r="S2380" s="4" t="str"/>
      <c r="T2380" s="4" t="str"/>
      <c r="U2380" s="4" t="str"/>
      <c r="V2380" s="4" t="n">
        <v>1</v>
      </c>
    </row>
    <row r="2381">
      <c r="A2381" t="n">
        <v>300</v>
      </c>
      <c r="B2381" t="inlineStr">
        <is>
          <t>20564032485</t>
        </is>
      </c>
      <c r="C2381" t="inlineStr">
        <is>
          <t>ASOCIACION DE PRODUCTORES ECOLOGICOS DE CACAO MEDIO URUBAMBA IVOCHOTE - APECMU</t>
        </is>
      </c>
      <c r="D2381" s="6" t="n">
        <v>2021</v>
      </c>
      <c r="F2381" t="inlineStr">
        <is>
          <t>PAC</t>
        </is>
      </c>
      <c r="G2381" s="4" t="n">
        <v>0</v>
      </c>
      <c r="H2381" s="4" t="n">
        <v>0</v>
      </c>
      <c r="I2381" s="4" t="n">
        <v>0</v>
      </c>
      <c r="J2381" s="4" t="n">
        <v>0</v>
      </c>
      <c r="K2381" s="4" t="n">
        <v>0</v>
      </c>
      <c r="L2381" s="3" t="n">
        <v>0</v>
      </c>
      <c r="M2381" s="3" t="n">
        <v>0</v>
      </c>
      <c r="N2381" s="3" t="n">
        <v>0</v>
      </c>
      <c r="O2381" s="4" t="str"/>
      <c r="P2381" s="4" t="str"/>
      <c r="Q2381" s="4" t="str"/>
      <c r="R2381" s="4" t="str"/>
      <c r="S2381" s="4" t="str"/>
      <c r="T2381" s="4" t="str"/>
      <c r="U2381" s="4" t="str"/>
      <c r="V2381" s="4" t="n">
        <v>1</v>
      </c>
    </row>
    <row r="2382">
      <c r="A2382" t="n">
        <v>300</v>
      </c>
      <c r="B2382" t="inlineStr">
        <is>
          <t>20564032485</t>
        </is>
      </c>
      <c r="C2382" t="inlineStr">
        <is>
          <t>ASOCIACION DE PRODUCTORES ECOLOGICOS DE CACAO MEDIO URUBAMBA IVOCHOTE - APECMU</t>
        </is>
      </c>
      <c r="D2382" s="6" t="n">
        <v>2022</v>
      </c>
      <c r="F2382" t="inlineStr">
        <is>
          <t>PAC</t>
        </is>
      </c>
      <c r="G2382" s="4" t="n">
        <v>0</v>
      </c>
      <c r="H2382" s="4" t="n">
        <v>0</v>
      </c>
      <c r="I2382" s="4" t="n">
        <v>0</v>
      </c>
      <c r="J2382" s="4" t="n">
        <v>0</v>
      </c>
      <c r="K2382" s="4" t="n">
        <v>0</v>
      </c>
      <c r="L2382" s="3" t="n">
        <v>0</v>
      </c>
      <c r="M2382" s="3" t="n">
        <v>0</v>
      </c>
      <c r="N2382" s="3" t="n">
        <v>0</v>
      </c>
      <c r="O2382" s="4" t="str"/>
      <c r="P2382" s="4" t="str"/>
      <c r="Q2382" s="4" t="str"/>
      <c r="R2382" s="4" t="str"/>
      <c r="S2382" s="4" t="str"/>
      <c r="T2382" s="4" t="str"/>
      <c r="U2382" s="4" t="str"/>
      <c r="V2382" s="4" t="n">
        <v>1</v>
      </c>
    </row>
    <row r="2383">
      <c r="A2383" t="n">
        <v>300</v>
      </c>
      <c r="B2383" t="inlineStr">
        <is>
          <t>20564032485</t>
        </is>
      </c>
      <c r="C2383" t="inlineStr">
        <is>
          <t>ASOCIACION DE PRODUCTORES ECOLOGICOS DE CACAO MEDIO URUBAMBA IVOCHOTE - APECMU</t>
        </is>
      </c>
      <c r="D2383" s="6" t="n">
        <v>2023</v>
      </c>
      <c r="F2383" t="inlineStr">
        <is>
          <t>PAC</t>
        </is>
      </c>
      <c r="G2383" s="4" t="n">
        <v>0</v>
      </c>
      <c r="H2383" s="4" t="n">
        <v>0</v>
      </c>
      <c r="I2383" s="4" t="n">
        <v>0</v>
      </c>
      <c r="J2383" s="4" t="n">
        <v>0</v>
      </c>
      <c r="K2383" s="4" t="n">
        <v>0</v>
      </c>
      <c r="L2383" s="3" t="n">
        <v>0</v>
      </c>
      <c r="M2383" s="3" t="n">
        <v>0</v>
      </c>
      <c r="N2383" s="3" t="n">
        <v>0</v>
      </c>
      <c r="O2383" s="4" t="n">
        <v>0</v>
      </c>
      <c r="P2383" s="4" t="n">
        <v>0</v>
      </c>
      <c r="Q2383" s="4" t="n">
        <v>0</v>
      </c>
      <c r="R2383" s="4" t="n">
        <v>0</v>
      </c>
      <c r="S2383" s="4" t="n">
        <v>0</v>
      </c>
      <c r="T2383" s="4" t="n">
        <v>0</v>
      </c>
      <c r="U2383" s="4" t="n">
        <v>0</v>
      </c>
      <c r="V2383" s="4" t="n">
        <v>1</v>
      </c>
    </row>
    <row r="2384">
      <c r="A2384" t="n">
        <v>300</v>
      </c>
      <c r="B2384" t="inlineStr">
        <is>
          <t>20564032485</t>
        </is>
      </c>
      <c r="C2384" t="inlineStr">
        <is>
          <t>ASOCIACION DE PRODUCTORES ECOLOGICOS DE CACAO MEDIO URUBAMBA IVOCHOTE - APECMU</t>
        </is>
      </c>
      <c r="D2384" s="6" t="n">
        <v>2024</v>
      </c>
      <c r="E2384" t="n">
        <v>1</v>
      </c>
      <c r="F2384" t="inlineStr">
        <is>
          <t>PAC</t>
        </is>
      </c>
      <c r="G2384" s="4" t="n">
        <v>30</v>
      </c>
      <c r="H2384" s="4" t="n">
        <v>15</v>
      </c>
      <c r="I2384" s="4" t="n">
        <v>45</v>
      </c>
      <c r="J2384" s="4" t="n">
        <v>32</v>
      </c>
      <c r="K2384" s="4" t="n">
        <v>7</v>
      </c>
      <c r="L2384" s="3" t="n">
        <v>170000</v>
      </c>
      <c r="M2384" s="3" t="n">
        <v>0</v>
      </c>
      <c r="N2384" s="3" t="n">
        <v>170000</v>
      </c>
      <c r="O2384" s="4" t="n">
        <v>0</v>
      </c>
      <c r="P2384" s="4" t="n">
        <v>0</v>
      </c>
      <c r="Q2384" s="4" t="str"/>
      <c r="R2384" s="4" t="n">
        <v>170000</v>
      </c>
      <c r="S2384" s="4" t="n">
        <v>0</v>
      </c>
      <c r="T2384" s="4" t="n">
        <v>0</v>
      </c>
      <c r="U2384" s="4" t="n">
        <v>170000</v>
      </c>
      <c r="V2384" s="4" t="n">
        <v>1</v>
      </c>
    </row>
    <row r="2385">
      <c r="A2385" t="n">
        <v>300</v>
      </c>
      <c r="B2385" t="inlineStr">
        <is>
          <t>20564032485</t>
        </is>
      </c>
      <c r="C2385" t="inlineStr">
        <is>
          <t>ASOCIACION DE PRODUCTORES ECOLOGICOS DE CACAO MEDIO URUBAMBA IVOCHOTE - APECMU</t>
        </is>
      </c>
      <c r="D2385" s="6" t="n">
        <v>2025</v>
      </c>
      <c r="E2385" t="n">
        <v>1</v>
      </c>
      <c r="F2385" t="inlineStr">
        <is>
          <t>PAC</t>
        </is>
      </c>
      <c r="G2385" s="4" t="n">
        <v>22</v>
      </c>
      <c r="H2385" s="4" t="n">
        <v>12</v>
      </c>
      <c r="I2385" s="4" t="n">
        <v>34</v>
      </c>
      <c r="J2385" s="4" t="n">
        <v>27</v>
      </c>
      <c r="K2385" s="4" t="n">
        <v>5</v>
      </c>
      <c r="L2385" s="3" t="n">
        <v>299062.7</v>
      </c>
      <c r="M2385" s="3" t="n">
        <v>0</v>
      </c>
      <c r="N2385" s="3" t="n">
        <v>299062.7</v>
      </c>
      <c r="O2385" s="4" t="n">
        <v>0</v>
      </c>
      <c r="P2385" s="4" t="n">
        <v>0</v>
      </c>
      <c r="Q2385" s="4" t="str"/>
      <c r="R2385" s="4" t="n">
        <v>299062.7</v>
      </c>
      <c r="S2385" s="4" t="n">
        <v>0</v>
      </c>
      <c r="T2385" s="4" t="n">
        <v>0</v>
      </c>
      <c r="U2385" s="4" t="n">
        <v>299062.7</v>
      </c>
      <c r="V2385" s="4" t="n">
        <v>1</v>
      </c>
    </row>
    <row r="2386">
      <c r="A2386" t="n">
        <v>301</v>
      </c>
      <c r="B2386" t="inlineStr">
        <is>
          <t>20450189201</t>
        </is>
      </c>
      <c r="C2386" t="inlineStr">
        <is>
          <t>COOPERATIVA DE SERVICIOS MULTIPLES FRUTOS DE SELVA</t>
        </is>
      </c>
      <c r="D2386" s="6" t="n">
        <v>2018</v>
      </c>
      <c r="F2386" t="inlineStr">
        <is>
          <t>PAC</t>
        </is>
      </c>
      <c r="G2386" s="4" t="str"/>
      <c r="H2386" s="4" t="str"/>
      <c r="I2386" s="4" t="n">
        <v>0</v>
      </c>
      <c r="J2386" s="4" t="str"/>
      <c r="K2386" s="4" t="str"/>
      <c r="L2386" s="3" t="str"/>
      <c r="M2386" s="3" t="str"/>
      <c r="N2386" s="3" t="n">
        <v>0</v>
      </c>
      <c r="O2386" s="4" t="str"/>
      <c r="P2386" s="4" t="str"/>
      <c r="Q2386" s="4" t="str"/>
      <c r="R2386" s="4" t="str"/>
      <c r="S2386" s="4" t="str"/>
      <c r="T2386" s="4" t="str"/>
      <c r="U2386" s="4" t="str"/>
      <c r="V2386" s="4" t="n">
        <v>1</v>
      </c>
    </row>
    <row r="2387">
      <c r="A2387" t="n">
        <v>301</v>
      </c>
      <c r="B2387" t="inlineStr">
        <is>
          <t>20450189201</t>
        </is>
      </c>
      <c r="C2387" t="inlineStr">
        <is>
          <t>COOPERATIVA DE SERVICIOS MULTIPLES FRUTOS DE SELVA</t>
        </is>
      </c>
      <c r="D2387" s="6" t="n">
        <v>2019</v>
      </c>
      <c r="F2387" t="inlineStr">
        <is>
          <t>PAC</t>
        </is>
      </c>
      <c r="G2387" s="4" t="n">
        <v>0</v>
      </c>
      <c r="H2387" s="4" t="n">
        <v>0</v>
      </c>
      <c r="I2387" s="4" t="n">
        <v>0</v>
      </c>
      <c r="J2387" s="4" t="str"/>
      <c r="K2387" s="4" t="str"/>
      <c r="L2387" s="3" t="n">
        <v>0</v>
      </c>
      <c r="M2387" s="3" t="n">
        <v>0</v>
      </c>
      <c r="N2387" s="3" t="n">
        <v>0</v>
      </c>
      <c r="O2387" s="4" t="str"/>
      <c r="P2387" s="4" t="str"/>
      <c r="Q2387" s="4" t="str"/>
      <c r="R2387" s="4" t="str"/>
      <c r="S2387" s="4" t="str"/>
      <c r="T2387" s="4" t="str"/>
      <c r="U2387" s="4" t="str"/>
      <c r="V2387" s="4" t="n">
        <v>1</v>
      </c>
    </row>
    <row r="2388">
      <c r="A2388" t="n">
        <v>301</v>
      </c>
      <c r="B2388" t="inlineStr">
        <is>
          <t>20450189201</t>
        </is>
      </c>
      <c r="C2388" t="inlineStr">
        <is>
          <t>COOPERATIVA DE SERVICIOS MULTIPLES FRUTOS DE SELVA</t>
        </is>
      </c>
      <c r="D2388" s="6" t="n">
        <v>2020</v>
      </c>
      <c r="F2388" t="inlineStr">
        <is>
          <t>PAC</t>
        </is>
      </c>
      <c r="G2388" s="4" t="n">
        <v>0</v>
      </c>
      <c r="H2388" s="4" t="n">
        <v>0</v>
      </c>
      <c r="I2388" s="4" t="n">
        <v>0</v>
      </c>
      <c r="J2388" s="4" t="n">
        <v>0</v>
      </c>
      <c r="K2388" s="4" t="n">
        <v>0</v>
      </c>
      <c r="L2388" s="3" t="n">
        <v>0</v>
      </c>
      <c r="M2388" s="3" t="n">
        <v>0</v>
      </c>
      <c r="N2388" s="3" t="n">
        <v>0</v>
      </c>
      <c r="O2388" s="4" t="str"/>
      <c r="P2388" s="4" t="str"/>
      <c r="Q2388" s="4" t="str"/>
      <c r="R2388" s="4" t="str"/>
      <c r="S2388" s="4" t="str"/>
      <c r="T2388" s="4" t="str"/>
      <c r="U2388" s="4" t="str"/>
      <c r="V2388" s="4" t="n">
        <v>1</v>
      </c>
    </row>
    <row r="2389">
      <c r="A2389" t="n">
        <v>301</v>
      </c>
      <c r="B2389" t="inlineStr">
        <is>
          <t>20450189201</t>
        </is>
      </c>
      <c r="C2389" t="inlineStr">
        <is>
          <t>COOPERATIVA DE SERVICIOS MULTIPLES FRUTOS DE SELVA</t>
        </is>
      </c>
      <c r="D2389" s="6" t="n">
        <v>2021</v>
      </c>
      <c r="E2389" t="n">
        <v>1</v>
      </c>
      <c r="F2389" t="inlineStr">
        <is>
          <t>PAC</t>
        </is>
      </c>
      <c r="G2389" s="4" t="n">
        <v>124</v>
      </c>
      <c r="H2389" s="4" t="n">
        <v>13</v>
      </c>
      <c r="I2389" s="4" t="n">
        <v>137</v>
      </c>
      <c r="J2389" s="4" t="n">
        <v>29</v>
      </c>
      <c r="K2389" s="4" t="n">
        <v>8</v>
      </c>
      <c r="L2389" s="3" t="n">
        <v>68378.99000000001</v>
      </c>
      <c r="M2389" s="3" t="n">
        <v>1342002.21</v>
      </c>
      <c r="N2389" s="3" t="n">
        <v>1410381.2</v>
      </c>
      <c r="O2389" s="4" t="str"/>
      <c r="P2389" s="4" t="str"/>
      <c r="Q2389" s="4" t="str"/>
      <c r="R2389" s="4" t="str"/>
      <c r="S2389" s="4" t="str"/>
      <c r="T2389" s="4" t="str"/>
      <c r="U2389" s="4" t="str"/>
      <c r="V2389" s="4" t="n">
        <v>1</v>
      </c>
    </row>
    <row r="2390">
      <c r="A2390" t="n">
        <v>301</v>
      </c>
      <c r="B2390" t="inlineStr">
        <is>
          <t>20450189201</t>
        </is>
      </c>
      <c r="C2390" t="inlineStr">
        <is>
          <t>COOPERATIVA DE SERVICIOS MULTIPLES FRUTOS DE SELVA</t>
        </is>
      </c>
      <c r="D2390" s="6" t="n">
        <v>2022</v>
      </c>
      <c r="E2390" t="n">
        <v>1</v>
      </c>
      <c r="F2390" t="inlineStr">
        <is>
          <t>PAC</t>
        </is>
      </c>
      <c r="G2390" s="4" t="n">
        <v>159</v>
      </c>
      <c r="H2390" s="4" t="n">
        <v>0</v>
      </c>
      <c r="I2390" s="4" t="n">
        <v>159</v>
      </c>
      <c r="J2390" s="4" t="n">
        <v>23</v>
      </c>
      <c r="K2390" s="4" t="n">
        <v>6</v>
      </c>
      <c r="L2390" s="3" t="n">
        <v>170363.84</v>
      </c>
      <c r="M2390" s="3" t="n">
        <v>1800528.45</v>
      </c>
      <c r="N2390" s="3" t="n">
        <v>1970892.29</v>
      </c>
      <c r="O2390" s="4" t="str"/>
      <c r="P2390" s="4" t="str"/>
      <c r="Q2390" s="4" t="str"/>
      <c r="R2390" s="4" t="str"/>
      <c r="S2390" s="4" t="str"/>
      <c r="T2390" s="4" t="str"/>
      <c r="U2390" s="4" t="str"/>
      <c r="V2390" s="4" t="n">
        <v>1</v>
      </c>
    </row>
    <row r="2391">
      <c r="A2391" t="n">
        <v>301</v>
      </c>
      <c r="B2391" t="inlineStr">
        <is>
          <t>20450189201</t>
        </is>
      </c>
      <c r="C2391" t="inlineStr">
        <is>
          <t>COOPERATIVA DE SERVICIOS MULTIPLES FRUTOS DE SELVA</t>
        </is>
      </c>
      <c r="D2391" s="6" t="n">
        <v>2023</v>
      </c>
      <c r="E2391" t="n">
        <v>1</v>
      </c>
      <c r="F2391" t="inlineStr">
        <is>
          <t>PAC</t>
        </is>
      </c>
      <c r="G2391" s="4" t="n">
        <v>159</v>
      </c>
      <c r="H2391" s="4" t="n">
        <v>0</v>
      </c>
      <c r="I2391" s="4" t="n">
        <v>159</v>
      </c>
      <c r="J2391" s="4" t="n">
        <v>12</v>
      </c>
      <c r="K2391" s="4" t="n">
        <v>0</v>
      </c>
      <c r="L2391" s="3" t="n">
        <v>75659.38</v>
      </c>
      <c r="M2391" s="3" t="n">
        <v>302370.05</v>
      </c>
      <c r="N2391" s="3" t="n">
        <v>378029.43</v>
      </c>
      <c r="O2391" s="4" t="n">
        <v>1042</v>
      </c>
      <c r="P2391" s="4" t="n">
        <v>0</v>
      </c>
      <c r="Q2391" s="4" t="n">
        <v>0</v>
      </c>
      <c r="R2391" s="4" t="n">
        <v>376987.4059594</v>
      </c>
      <c r="S2391" s="4" t="n">
        <v>0</v>
      </c>
      <c r="T2391" s="4" t="n">
        <v>0</v>
      </c>
      <c r="U2391" s="4" t="n">
        <v>378029.4059594</v>
      </c>
      <c r="V2391" s="4" t="n">
        <v>1</v>
      </c>
    </row>
    <row r="2392">
      <c r="A2392" t="n">
        <v>301</v>
      </c>
      <c r="B2392" t="inlineStr">
        <is>
          <t>20450189201</t>
        </is>
      </c>
      <c r="C2392" t="inlineStr">
        <is>
          <t>COOPERATIVA DE SERVICIOS MULTIPLES FRUTOS DE SELVA</t>
        </is>
      </c>
      <c r="D2392" s="6" t="n">
        <v>2024</v>
      </c>
      <c r="E2392" t="n">
        <v>1</v>
      </c>
      <c r="F2392" t="inlineStr">
        <is>
          <t>PAC</t>
        </is>
      </c>
      <c r="G2392" s="4" t="n">
        <v>142</v>
      </c>
      <c r="H2392" s="4" t="n">
        <v>15</v>
      </c>
      <c r="I2392" s="4" t="n">
        <v>157</v>
      </c>
      <c r="J2392" s="4" t="n">
        <v>8</v>
      </c>
      <c r="K2392" s="4" t="n">
        <v>0</v>
      </c>
      <c r="L2392" s="3" t="n">
        <v>0</v>
      </c>
      <c r="M2392" s="3" t="n">
        <v>0</v>
      </c>
      <c r="N2392" s="3" t="n">
        <v>0</v>
      </c>
      <c r="O2392" s="4" t="n">
        <v>0</v>
      </c>
      <c r="P2392" s="4" t="n">
        <v>0</v>
      </c>
      <c r="Q2392" s="4" t="str"/>
      <c r="R2392" s="4" t="n">
        <v>0</v>
      </c>
      <c r="S2392" s="4" t="n">
        <v>0</v>
      </c>
      <c r="T2392" s="4" t="n">
        <v>0</v>
      </c>
      <c r="U2392" s="4" t="n">
        <v>0</v>
      </c>
      <c r="V2392" s="4" t="n">
        <v>1</v>
      </c>
    </row>
    <row r="2393">
      <c r="A2393" t="n">
        <v>301</v>
      </c>
      <c r="B2393" t="inlineStr">
        <is>
          <t>20450189201</t>
        </is>
      </c>
      <c r="C2393" t="inlineStr">
        <is>
          <t>COOPERATIVA DE SERVICIOS MULTIPLES FRUTOS DE SELVA</t>
        </is>
      </c>
      <c r="D2393" s="6" t="n">
        <v>2025</v>
      </c>
      <c r="F2393" t="inlineStr">
        <is>
          <t>PAC</t>
        </is>
      </c>
      <c r="G2393" s="4" t="n">
        <v>0</v>
      </c>
      <c r="H2393" s="4" t="n">
        <v>0</v>
      </c>
      <c r="I2393" s="4" t="n">
        <v>0</v>
      </c>
      <c r="J2393" s="4" t="n">
        <v>0</v>
      </c>
      <c r="K2393" s="4" t="n">
        <v>0</v>
      </c>
      <c r="L2393" s="3" t="n">
        <v>0</v>
      </c>
      <c r="M2393" s="3" t="n">
        <v>0</v>
      </c>
      <c r="N2393" s="3" t="n">
        <v>0</v>
      </c>
      <c r="O2393" s="4" t="n">
        <v>0</v>
      </c>
      <c r="P2393" s="4" t="n">
        <v>0</v>
      </c>
      <c r="Q2393" s="4" t="str"/>
      <c r="R2393" s="4" t="n">
        <v>0</v>
      </c>
      <c r="S2393" s="4" t="n">
        <v>0</v>
      </c>
      <c r="T2393" s="4" t="n">
        <v>0</v>
      </c>
      <c r="U2393" s="4" t="n">
        <v>0</v>
      </c>
      <c r="V2393" s="4" t="n">
        <v>1</v>
      </c>
    </row>
    <row r="2394">
      <c r="A2394" t="n">
        <v>302</v>
      </c>
      <c r="B2394" t="inlineStr">
        <is>
          <t xml:space="preserve">20572111131 </t>
        </is>
      </c>
      <c r="C2394" t="inlineStr">
        <is>
          <t>ASOCIACION DE MUJERES ORGANIZADAS CHOCO WARMIS</t>
        </is>
      </c>
      <c r="D2394" s="6" t="n">
        <v>2018</v>
      </c>
      <c r="F2394" t="inlineStr">
        <is>
          <t>PAC</t>
        </is>
      </c>
      <c r="G2394" s="4" t="str"/>
      <c r="H2394" s="4" t="str"/>
      <c r="I2394" s="4" t="n">
        <v>0</v>
      </c>
      <c r="J2394" s="4" t="str"/>
      <c r="K2394" s="4" t="str"/>
      <c r="L2394" s="3" t="str"/>
      <c r="M2394" s="3" t="str"/>
      <c r="N2394" s="3" t="n">
        <v>0</v>
      </c>
      <c r="O2394" s="4" t="str"/>
      <c r="P2394" s="4" t="str"/>
      <c r="Q2394" s="4" t="str"/>
      <c r="R2394" s="4" t="str"/>
      <c r="S2394" s="4" t="str"/>
      <c r="T2394" s="4" t="str"/>
      <c r="U2394" s="4" t="str"/>
      <c r="V2394" s="4" t="n">
        <v>1</v>
      </c>
    </row>
    <row r="2395">
      <c r="A2395" t="n">
        <v>302</v>
      </c>
      <c r="B2395" t="inlineStr">
        <is>
          <t xml:space="preserve">20572111131 </t>
        </is>
      </c>
      <c r="C2395" t="inlineStr">
        <is>
          <t>ASOCIACION DE MUJERES ORGANIZADAS CHOCO WARMIS</t>
        </is>
      </c>
      <c r="D2395" s="6" t="n">
        <v>2019</v>
      </c>
      <c r="F2395" t="inlineStr">
        <is>
          <t>PAC</t>
        </is>
      </c>
      <c r="G2395" s="4" t="n">
        <v>0</v>
      </c>
      <c r="H2395" s="4" t="n">
        <v>0</v>
      </c>
      <c r="I2395" s="4" t="n">
        <v>0</v>
      </c>
      <c r="J2395" s="4" t="str"/>
      <c r="K2395" s="4" t="str"/>
      <c r="L2395" s="3" t="n">
        <v>0</v>
      </c>
      <c r="M2395" s="3" t="n">
        <v>0</v>
      </c>
      <c r="N2395" s="3" t="n">
        <v>0</v>
      </c>
      <c r="O2395" s="4" t="str"/>
      <c r="P2395" s="4" t="str"/>
      <c r="Q2395" s="4" t="str"/>
      <c r="R2395" s="4" t="str"/>
      <c r="S2395" s="4" t="str"/>
      <c r="T2395" s="4" t="str"/>
      <c r="U2395" s="4" t="str"/>
      <c r="V2395" s="4" t="n">
        <v>1</v>
      </c>
    </row>
    <row r="2396">
      <c r="A2396" t="n">
        <v>302</v>
      </c>
      <c r="B2396" t="inlineStr">
        <is>
          <t xml:space="preserve">20572111131 </t>
        </is>
      </c>
      <c r="C2396" t="inlineStr">
        <is>
          <t>ASOCIACION DE MUJERES ORGANIZADAS CHOCO WARMIS</t>
        </is>
      </c>
      <c r="D2396" s="6" t="n">
        <v>2020</v>
      </c>
      <c r="F2396" t="inlineStr">
        <is>
          <t>PAC</t>
        </is>
      </c>
      <c r="G2396" s="4" t="n">
        <v>0</v>
      </c>
      <c r="H2396" s="4" t="n">
        <v>0</v>
      </c>
      <c r="I2396" s="4" t="n">
        <v>0</v>
      </c>
      <c r="J2396" s="4" t="n">
        <v>0</v>
      </c>
      <c r="K2396" s="4" t="n">
        <v>0</v>
      </c>
      <c r="L2396" s="3" t="n">
        <v>0</v>
      </c>
      <c r="M2396" s="3" t="n">
        <v>0</v>
      </c>
      <c r="N2396" s="3" t="n">
        <v>0</v>
      </c>
      <c r="O2396" s="4" t="str"/>
      <c r="P2396" s="4" t="str"/>
      <c r="Q2396" s="4" t="str"/>
      <c r="R2396" s="4" t="str"/>
      <c r="S2396" s="4" t="str"/>
      <c r="T2396" s="4" t="str"/>
      <c r="U2396" s="4" t="str"/>
      <c r="V2396" s="4" t="n">
        <v>1</v>
      </c>
    </row>
    <row r="2397">
      <c r="A2397" t="n">
        <v>302</v>
      </c>
      <c r="B2397" t="inlineStr">
        <is>
          <t xml:space="preserve">20572111131 </t>
        </is>
      </c>
      <c r="C2397" t="inlineStr">
        <is>
          <t>ASOCIACION DE MUJERES ORGANIZADAS CHOCO WARMIS</t>
        </is>
      </c>
      <c r="D2397" s="6" t="n">
        <v>2021</v>
      </c>
      <c r="E2397" t="n">
        <v>1</v>
      </c>
      <c r="F2397" t="inlineStr">
        <is>
          <t>PAC</t>
        </is>
      </c>
      <c r="G2397" s="4" t="n">
        <v>0</v>
      </c>
      <c r="H2397" s="4" t="n">
        <v>20</v>
      </c>
      <c r="I2397" s="4" t="n">
        <v>20</v>
      </c>
      <c r="J2397" s="4" t="n">
        <v>27</v>
      </c>
      <c r="K2397" s="4" t="n">
        <v>9</v>
      </c>
      <c r="L2397" s="3" t="n">
        <v>0</v>
      </c>
      <c r="M2397" s="3" t="n">
        <v>0</v>
      </c>
      <c r="N2397" s="3" t="n">
        <v>0</v>
      </c>
      <c r="O2397" s="4" t="str"/>
      <c r="P2397" s="4" t="str"/>
      <c r="Q2397" s="4" t="str"/>
      <c r="R2397" s="4" t="str"/>
      <c r="S2397" s="4" t="str"/>
      <c r="T2397" s="4" t="str"/>
      <c r="U2397" s="4" t="str"/>
      <c r="V2397" s="4" t="n">
        <v>1</v>
      </c>
    </row>
    <row r="2398">
      <c r="A2398" t="n">
        <v>302</v>
      </c>
      <c r="B2398" t="inlineStr">
        <is>
          <t xml:space="preserve">20572111131 </t>
        </is>
      </c>
      <c r="C2398" t="inlineStr">
        <is>
          <t>ASOCIACION DE MUJERES ORGANIZADAS CHOCO WARMIS</t>
        </is>
      </c>
      <c r="D2398" s="6" t="n">
        <v>2022</v>
      </c>
      <c r="F2398" t="inlineStr">
        <is>
          <t>PAC</t>
        </is>
      </c>
      <c r="G2398" s="4" t="n">
        <v>0</v>
      </c>
      <c r="H2398" s="4" t="n">
        <v>0</v>
      </c>
      <c r="I2398" s="4" t="n">
        <v>0</v>
      </c>
      <c r="J2398" s="4" t="n">
        <v>0</v>
      </c>
      <c r="K2398" s="4" t="n">
        <v>0</v>
      </c>
      <c r="L2398" s="3" t="n">
        <v>0</v>
      </c>
      <c r="M2398" s="3" t="n">
        <v>0</v>
      </c>
      <c r="N2398" s="3" t="n">
        <v>0</v>
      </c>
      <c r="O2398" s="4" t="str"/>
      <c r="P2398" s="4" t="str"/>
      <c r="Q2398" s="4" t="str"/>
      <c r="R2398" s="4" t="str"/>
      <c r="S2398" s="4" t="str"/>
      <c r="T2398" s="4" t="str"/>
      <c r="U2398" s="4" t="str"/>
      <c r="V2398" s="4" t="n">
        <v>1</v>
      </c>
    </row>
    <row r="2399">
      <c r="A2399" t="n">
        <v>302</v>
      </c>
      <c r="B2399" t="inlineStr">
        <is>
          <t xml:space="preserve">20572111131 </t>
        </is>
      </c>
      <c r="C2399" t="inlineStr">
        <is>
          <t>ASOCIACION DE MUJERES ORGANIZADAS CHOCO WARMIS</t>
        </is>
      </c>
      <c r="D2399" s="6" t="n">
        <v>2023</v>
      </c>
      <c r="F2399" t="inlineStr">
        <is>
          <t>PAC</t>
        </is>
      </c>
      <c r="G2399" s="4" t="n">
        <v>0</v>
      </c>
      <c r="H2399" s="4" t="n">
        <v>0</v>
      </c>
      <c r="I2399" s="4" t="n">
        <v>0</v>
      </c>
      <c r="J2399" s="4" t="n">
        <v>0</v>
      </c>
      <c r="K2399" s="4" t="n">
        <v>0</v>
      </c>
      <c r="L2399" s="3" t="n">
        <v>0</v>
      </c>
      <c r="M2399" s="3" t="n">
        <v>0</v>
      </c>
      <c r="N2399" s="3" t="n">
        <v>0</v>
      </c>
      <c r="O2399" s="4" t="n">
        <v>0</v>
      </c>
      <c r="P2399" s="4" t="n">
        <v>0</v>
      </c>
      <c r="Q2399" s="4" t="n">
        <v>0</v>
      </c>
      <c r="R2399" s="4" t="n">
        <v>0</v>
      </c>
      <c r="S2399" s="4" t="n">
        <v>0</v>
      </c>
      <c r="T2399" s="4" t="n">
        <v>0</v>
      </c>
      <c r="U2399" s="4" t="n">
        <v>0</v>
      </c>
      <c r="V2399" s="4" t="n">
        <v>1</v>
      </c>
    </row>
    <row r="2400">
      <c r="A2400" t="n">
        <v>302</v>
      </c>
      <c r="B2400" t="inlineStr">
        <is>
          <t xml:space="preserve">20572111131 </t>
        </is>
      </c>
      <c r="C2400" t="inlineStr">
        <is>
          <t>ASOCIACION DE MUJERES ORGANIZADAS CHOCO WARMIS</t>
        </is>
      </c>
      <c r="D2400" s="6" t="n">
        <v>2024</v>
      </c>
      <c r="F2400" t="inlineStr">
        <is>
          <t>PAC</t>
        </is>
      </c>
      <c r="G2400" s="4" t="n">
        <v>0</v>
      </c>
      <c r="H2400" s="4" t="n">
        <v>0</v>
      </c>
      <c r="I2400" s="4" t="n">
        <v>0</v>
      </c>
      <c r="J2400" s="4" t="n">
        <v>0</v>
      </c>
      <c r="K2400" s="4" t="n">
        <v>0</v>
      </c>
      <c r="L2400" s="3" t="n">
        <v>0</v>
      </c>
      <c r="M2400" s="3" t="n">
        <v>0</v>
      </c>
      <c r="N2400" s="3" t="n">
        <v>0</v>
      </c>
      <c r="O2400" s="4" t="n">
        <v>0</v>
      </c>
      <c r="P2400" s="4" t="n">
        <v>0</v>
      </c>
      <c r="Q2400" s="4" t="str"/>
      <c r="R2400" s="4" t="n">
        <v>0</v>
      </c>
      <c r="S2400" s="4" t="n">
        <v>0</v>
      </c>
      <c r="T2400" s="4" t="n">
        <v>0</v>
      </c>
      <c r="U2400" s="4" t="n">
        <v>0</v>
      </c>
      <c r="V2400" s="4" t="n">
        <v>1</v>
      </c>
    </row>
    <row r="2401">
      <c r="A2401" t="n">
        <v>302</v>
      </c>
      <c r="B2401" t="inlineStr">
        <is>
          <t xml:space="preserve">20572111131 </t>
        </is>
      </c>
      <c r="C2401" t="inlineStr">
        <is>
          <t>ASOCIACION DE MUJERES ORGANIZADAS CHOCO WARMIS</t>
        </is>
      </c>
      <c r="D2401" s="6" t="n">
        <v>2025</v>
      </c>
      <c r="F2401" t="inlineStr">
        <is>
          <t>PAC</t>
        </is>
      </c>
      <c r="G2401" s="4" t="n">
        <v>0</v>
      </c>
      <c r="H2401" s="4" t="n">
        <v>0</v>
      </c>
      <c r="I2401" s="4" t="n">
        <v>0</v>
      </c>
      <c r="J2401" s="4" t="n">
        <v>0</v>
      </c>
      <c r="K2401" s="4" t="n">
        <v>0</v>
      </c>
      <c r="L2401" s="3" t="n">
        <v>0</v>
      </c>
      <c r="M2401" s="3" t="n">
        <v>0</v>
      </c>
      <c r="N2401" s="3" t="n">
        <v>0</v>
      </c>
      <c r="O2401" s="4" t="n">
        <v>0</v>
      </c>
      <c r="P2401" s="4" t="n">
        <v>0</v>
      </c>
      <c r="Q2401" s="4" t="str"/>
      <c r="R2401" s="4" t="n">
        <v>0</v>
      </c>
      <c r="S2401" s="4" t="n">
        <v>0</v>
      </c>
      <c r="T2401" s="4" t="n">
        <v>0</v>
      </c>
      <c r="U2401" s="4" t="n">
        <v>0</v>
      </c>
      <c r="V2401" s="4" t="n">
        <v>1</v>
      </c>
    </row>
    <row r="2402">
      <c r="A2402" t="n">
        <v>303</v>
      </c>
      <c r="B2402" t="inlineStr">
        <is>
          <t>20600796721</t>
        </is>
      </c>
      <c r="C2402" t="inlineStr">
        <is>
          <t>ASOCIACIÓN DE PRODUCTORES AMAZONAS - ALTO MAYO</t>
        </is>
      </c>
      <c r="D2402" s="6" t="n">
        <v>2018</v>
      </c>
      <c r="F2402" t="inlineStr">
        <is>
          <t>PAC</t>
        </is>
      </c>
      <c r="G2402" s="4" t="str"/>
      <c r="H2402" s="4" t="str"/>
      <c r="I2402" s="4" t="n">
        <v>0</v>
      </c>
      <c r="J2402" s="4" t="str"/>
      <c r="K2402" s="4" t="str"/>
      <c r="L2402" s="3" t="str"/>
      <c r="M2402" s="3" t="str"/>
      <c r="N2402" s="3" t="n">
        <v>0</v>
      </c>
      <c r="O2402" s="4" t="str"/>
      <c r="P2402" s="4" t="str"/>
      <c r="Q2402" s="4" t="str"/>
      <c r="R2402" s="4" t="str"/>
      <c r="S2402" s="4" t="str"/>
      <c r="T2402" s="4" t="str"/>
      <c r="U2402" s="4" t="str"/>
      <c r="V2402" s="4" t="n">
        <v>1</v>
      </c>
    </row>
    <row r="2403">
      <c r="A2403" t="n">
        <v>303</v>
      </c>
      <c r="B2403" t="inlineStr">
        <is>
          <t>20600796721</t>
        </is>
      </c>
      <c r="C2403" t="inlineStr">
        <is>
          <t>ASOCIACIÓN DE PRODUCTORES AMAZONAS - ALTO MAYO</t>
        </is>
      </c>
      <c r="D2403" s="6" t="n">
        <v>2019</v>
      </c>
      <c r="F2403" t="inlineStr">
        <is>
          <t>PAC</t>
        </is>
      </c>
      <c r="G2403" s="4" t="n">
        <v>0</v>
      </c>
      <c r="H2403" s="4" t="n">
        <v>0</v>
      </c>
      <c r="I2403" s="4" t="n">
        <v>0</v>
      </c>
      <c r="J2403" s="4" t="str"/>
      <c r="K2403" s="4" t="str"/>
      <c r="L2403" s="3" t="n">
        <v>0</v>
      </c>
      <c r="M2403" s="3" t="n">
        <v>0</v>
      </c>
      <c r="N2403" s="3" t="n">
        <v>0</v>
      </c>
      <c r="O2403" s="4" t="str"/>
      <c r="P2403" s="4" t="str"/>
      <c r="Q2403" s="4" t="str"/>
      <c r="R2403" s="4" t="str"/>
      <c r="S2403" s="4" t="str"/>
      <c r="T2403" s="4" t="str"/>
      <c r="U2403" s="4" t="str"/>
      <c r="V2403" s="4" t="n">
        <v>1</v>
      </c>
    </row>
    <row r="2404">
      <c r="A2404" t="n">
        <v>303</v>
      </c>
      <c r="B2404" t="inlineStr">
        <is>
          <t>20600796721</t>
        </is>
      </c>
      <c r="C2404" t="inlineStr">
        <is>
          <t>ASOCIACIÓN DE PRODUCTORES AMAZONAS - ALTO MAYO</t>
        </is>
      </c>
      <c r="D2404" s="6" t="n">
        <v>2020</v>
      </c>
      <c r="F2404" t="inlineStr">
        <is>
          <t>PAC</t>
        </is>
      </c>
      <c r="G2404" s="4" t="n">
        <v>0</v>
      </c>
      <c r="H2404" s="4" t="n">
        <v>0</v>
      </c>
      <c r="I2404" s="4" t="n">
        <v>0</v>
      </c>
      <c r="J2404" s="4" t="n">
        <v>0</v>
      </c>
      <c r="K2404" s="4" t="n">
        <v>0</v>
      </c>
      <c r="L2404" s="3" t="n">
        <v>0</v>
      </c>
      <c r="M2404" s="3" t="n">
        <v>0</v>
      </c>
      <c r="N2404" s="3" t="n">
        <v>0</v>
      </c>
      <c r="O2404" s="4" t="str"/>
      <c r="P2404" s="4" t="str"/>
      <c r="Q2404" s="4" t="str"/>
      <c r="R2404" s="4" t="str"/>
      <c r="S2404" s="4" t="str"/>
      <c r="T2404" s="4" t="str"/>
      <c r="U2404" s="4" t="str"/>
      <c r="V2404" s="4" t="n">
        <v>1</v>
      </c>
    </row>
    <row r="2405">
      <c r="A2405" t="n">
        <v>303</v>
      </c>
      <c r="B2405" t="inlineStr">
        <is>
          <t>20600796721</t>
        </is>
      </c>
      <c r="C2405" t="inlineStr">
        <is>
          <t>ASOCIACIÓN DE PRODUCTORES AMAZONAS - ALTO MAYO</t>
        </is>
      </c>
      <c r="D2405" s="6" t="n">
        <v>2021</v>
      </c>
      <c r="E2405" t="n">
        <v>1</v>
      </c>
      <c r="F2405" t="inlineStr">
        <is>
          <t>PAC</t>
        </is>
      </c>
      <c r="G2405" s="4" t="n">
        <v>230</v>
      </c>
      <c r="H2405" s="4" t="n">
        <v>148</v>
      </c>
      <c r="I2405" s="4" t="n">
        <v>378</v>
      </c>
      <c r="J2405" s="4" t="n">
        <v>14</v>
      </c>
      <c r="K2405" s="4" t="n">
        <v>5</v>
      </c>
      <c r="L2405" s="3" t="n">
        <v>5824735.64</v>
      </c>
      <c r="M2405" s="3" t="n">
        <v>0</v>
      </c>
      <c r="N2405" s="3" t="n">
        <v>5824735.64</v>
      </c>
      <c r="O2405" s="4" t="str"/>
      <c r="P2405" s="4" t="str"/>
      <c r="Q2405" s="4" t="str"/>
      <c r="R2405" s="4" t="str"/>
      <c r="S2405" s="4" t="str"/>
      <c r="T2405" s="4" t="str"/>
      <c r="U2405" s="4" t="str"/>
      <c r="V2405" s="4" t="n">
        <v>1</v>
      </c>
    </row>
    <row r="2406">
      <c r="A2406" t="n">
        <v>303</v>
      </c>
      <c r="B2406" t="inlineStr">
        <is>
          <t>20600796721</t>
        </is>
      </c>
      <c r="C2406" t="inlineStr">
        <is>
          <t>ASOCIACIÓN DE PRODUCTORES AMAZONAS - ALTO MAYO</t>
        </is>
      </c>
      <c r="D2406" s="6" t="n">
        <v>2022</v>
      </c>
      <c r="E2406" t="n">
        <v>1</v>
      </c>
      <c r="F2406" t="inlineStr">
        <is>
          <t>PAC</t>
        </is>
      </c>
      <c r="G2406" s="4" t="n">
        <v>216</v>
      </c>
      <c r="H2406" s="4" t="n">
        <v>144</v>
      </c>
      <c r="I2406" s="4" t="n">
        <v>360</v>
      </c>
      <c r="J2406" s="4" t="n">
        <v>21</v>
      </c>
      <c r="K2406" s="4" t="n">
        <v>6</v>
      </c>
      <c r="L2406" s="3" t="n">
        <v>3114035.66</v>
      </c>
      <c r="M2406" s="3" t="n">
        <v>5465301.93</v>
      </c>
      <c r="N2406" s="3" t="n">
        <v>8579337.59</v>
      </c>
      <c r="O2406" s="4" t="str"/>
      <c r="P2406" s="4" t="str"/>
      <c r="Q2406" s="4" t="str"/>
      <c r="R2406" s="4" t="str"/>
      <c r="S2406" s="4" t="str"/>
      <c r="T2406" s="4" t="str"/>
      <c r="U2406" s="4" t="str"/>
      <c r="V2406" s="4" t="n">
        <v>1</v>
      </c>
    </row>
    <row r="2407">
      <c r="A2407" t="n">
        <v>303</v>
      </c>
      <c r="B2407" t="inlineStr">
        <is>
          <t>20600796721</t>
        </is>
      </c>
      <c r="C2407" t="inlineStr">
        <is>
          <t>ASOCIACIÓN DE PRODUCTORES AMAZONAS - ALTO MAYO</t>
        </is>
      </c>
      <c r="D2407" s="6" t="n">
        <v>2023</v>
      </c>
      <c r="E2407" t="n">
        <v>1</v>
      </c>
      <c r="F2407" t="inlineStr">
        <is>
          <t>PAC</t>
        </is>
      </c>
      <c r="G2407" s="4" t="n">
        <v>216</v>
      </c>
      <c r="H2407" s="4" t="n">
        <v>144</v>
      </c>
      <c r="I2407" s="4" t="n">
        <v>360</v>
      </c>
      <c r="J2407" s="4" t="n">
        <v>10</v>
      </c>
      <c r="K2407" s="4" t="n">
        <v>0</v>
      </c>
      <c r="L2407" s="3" t="n">
        <v>4304624.24</v>
      </c>
      <c r="M2407" s="3" t="n">
        <v>4135912.73</v>
      </c>
      <c r="N2407" s="3" t="n">
        <v>8440536.970000001</v>
      </c>
      <c r="O2407" s="4" t="n">
        <v>0</v>
      </c>
      <c r="P2407" s="4" t="n">
        <v>0</v>
      </c>
      <c r="Q2407" s="4" t="n">
        <v>0</v>
      </c>
      <c r="R2407" s="4" t="n">
        <v>8440536.87921495</v>
      </c>
      <c r="S2407" s="4" t="n">
        <v>0</v>
      </c>
      <c r="T2407" s="4" t="n">
        <v>0</v>
      </c>
      <c r="U2407" s="4" t="n">
        <v>8440536.87921495</v>
      </c>
      <c r="V2407" s="4" t="n">
        <v>1</v>
      </c>
    </row>
    <row r="2408">
      <c r="A2408" t="n">
        <v>303</v>
      </c>
      <c r="B2408" t="inlineStr">
        <is>
          <t>20600796721</t>
        </is>
      </c>
      <c r="C2408" t="inlineStr">
        <is>
          <t>ASOCIACIÓN DE PRODUCTORES AMAZONAS - ALTO MAYO</t>
        </is>
      </c>
      <c r="D2408" s="6" t="n">
        <v>2024</v>
      </c>
      <c r="E2408" t="n">
        <v>1</v>
      </c>
      <c r="F2408" t="inlineStr">
        <is>
          <t>PAC</t>
        </is>
      </c>
      <c r="G2408" s="4" t="n">
        <v>185</v>
      </c>
      <c r="H2408" s="4" t="n">
        <v>135</v>
      </c>
      <c r="I2408" s="4" t="n">
        <v>320</v>
      </c>
      <c r="J2408" s="4" t="n">
        <v>8</v>
      </c>
      <c r="K2408" s="4" t="n">
        <v>0</v>
      </c>
      <c r="L2408" s="3" t="n">
        <v>7113597.7825</v>
      </c>
      <c r="M2408" s="3" t="n">
        <v>4383568.7815512</v>
      </c>
      <c r="N2408" s="3" t="n">
        <v>11497166.5640512</v>
      </c>
      <c r="O2408" s="4" t="n">
        <v>0</v>
      </c>
      <c r="P2408" s="4" t="n">
        <v>0</v>
      </c>
      <c r="Q2408" s="4" t="str"/>
      <c r="R2408" s="4" t="n">
        <v>11497166.5640512</v>
      </c>
      <c r="S2408" s="4" t="n">
        <v>0</v>
      </c>
      <c r="T2408" s="4" t="n">
        <v>0</v>
      </c>
      <c r="U2408" s="4" t="n">
        <v>11497166.5640512</v>
      </c>
      <c r="V2408" s="4" t="n">
        <v>1</v>
      </c>
    </row>
    <row r="2409">
      <c r="A2409" t="n">
        <v>303</v>
      </c>
      <c r="B2409" t="inlineStr">
        <is>
          <t>20600796721</t>
        </is>
      </c>
      <c r="C2409" t="inlineStr">
        <is>
          <t>ASOCIACIÓN DE PRODUCTORES AMAZONAS - ALTO MAYO</t>
        </is>
      </c>
      <c r="D2409" s="6" t="n">
        <v>2025</v>
      </c>
      <c r="F2409" t="inlineStr">
        <is>
          <t>PAC</t>
        </is>
      </c>
      <c r="G2409" s="4" t="n">
        <v>0</v>
      </c>
      <c r="H2409" s="4" t="n">
        <v>0</v>
      </c>
      <c r="I2409" s="4" t="n">
        <v>0</v>
      </c>
      <c r="J2409" s="4" t="n">
        <v>0</v>
      </c>
      <c r="K2409" s="4" t="n">
        <v>0</v>
      </c>
      <c r="L2409" s="3" t="n">
        <v>0</v>
      </c>
      <c r="M2409" s="3" t="n">
        <v>0</v>
      </c>
      <c r="N2409" s="3" t="n">
        <v>0</v>
      </c>
      <c r="O2409" s="4" t="n">
        <v>0</v>
      </c>
      <c r="P2409" s="4" t="n">
        <v>0</v>
      </c>
      <c r="Q2409" s="4" t="str"/>
      <c r="R2409" s="4" t="n">
        <v>0</v>
      </c>
      <c r="S2409" s="4" t="n">
        <v>0</v>
      </c>
      <c r="T2409" s="4" t="n">
        <v>0</v>
      </c>
      <c r="U2409" s="4" t="n">
        <v>0</v>
      </c>
      <c r="V2409" s="4" t="n">
        <v>1</v>
      </c>
    </row>
    <row r="2410">
      <c r="A2410" t="n">
        <v>304</v>
      </c>
      <c r="B2410" t="inlineStr">
        <is>
          <t>20119208026</t>
        </is>
      </c>
      <c r="C2410" t="inlineStr">
        <is>
          <t>FONGAL TACNA</t>
        </is>
      </c>
      <c r="D2410" s="6" t="n">
        <v>2018</v>
      </c>
      <c r="E2410" t="n">
        <v>1</v>
      </c>
      <c r="F2410" t="inlineStr">
        <is>
          <t>PAC</t>
        </is>
      </c>
      <c r="G2410" s="4" t="str"/>
      <c r="H2410" s="4" t="str"/>
      <c r="I2410" s="4" t="n">
        <v>42</v>
      </c>
      <c r="J2410" s="4" t="str"/>
      <c r="K2410" s="4" t="str"/>
      <c r="L2410" s="3" t="str"/>
      <c r="M2410" s="3" t="str"/>
      <c r="N2410" s="3" t="n">
        <v>0</v>
      </c>
      <c r="O2410" s="4" t="str"/>
      <c r="P2410" s="4" t="str"/>
      <c r="Q2410" s="4" t="str"/>
      <c r="R2410" s="4" t="str"/>
      <c r="S2410" s="4" t="str"/>
      <c r="T2410" s="4" t="str"/>
      <c r="U2410" s="4" t="str"/>
      <c r="V2410" s="4" t="n">
        <v>1</v>
      </c>
    </row>
    <row r="2411">
      <c r="A2411" t="n">
        <v>304</v>
      </c>
      <c r="B2411" t="inlineStr">
        <is>
          <t>20119208026</t>
        </is>
      </c>
      <c r="C2411" t="inlineStr">
        <is>
          <t>FONGAL TACNA</t>
        </is>
      </c>
      <c r="D2411" s="6" t="n">
        <v>2019</v>
      </c>
      <c r="F2411" t="inlineStr">
        <is>
          <t>PAC</t>
        </is>
      </c>
      <c r="G2411" s="4" t="n">
        <v>0</v>
      </c>
      <c r="H2411" s="4" t="n">
        <v>0</v>
      </c>
      <c r="I2411" s="4" t="n">
        <v>0</v>
      </c>
      <c r="J2411" s="4" t="str"/>
      <c r="K2411" s="4" t="str"/>
      <c r="L2411" s="3" t="n">
        <v>0</v>
      </c>
      <c r="M2411" s="3" t="n">
        <v>0</v>
      </c>
      <c r="N2411" s="3" t="n">
        <v>0</v>
      </c>
      <c r="O2411" s="4" t="str"/>
      <c r="P2411" s="4" t="str"/>
      <c r="Q2411" s="4" t="str"/>
      <c r="R2411" s="4" t="str"/>
      <c r="S2411" s="4" t="str"/>
      <c r="T2411" s="4" t="str"/>
      <c r="U2411" s="4" t="str"/>
      <c r="V2411" s="4" t="n">
        <v>1</v>
      </c>
    </row>
    <row r="2412">
      <c r="A2412" t="n">
        <v>304</v>
      </c>
      <c r="B2412" t="inlineStr">
        <is>
          <t>20119208026</t>
        </is>
      </c>
      <c r="C2412" t="inlineStr">
        <is>
          <t>FONGAL TACNA</t>
        </is>
      </c>
      <c r="D2412" s="6" t="n">
        <v>2020</v>
      </c>
      <c r="F2412" t="inlineStr">
        <is>
          <t>PAC</t>
        </is>
      </c>
      <c r="G2412" s="4" t="n">
        <v>0</v>
      </c>
      <c r="H2412" s="4" t="n">
        <v>0</v>
      </c>
      <c r="I2412" s="4" t="n">
        <v>0</v>
      </c>
      <c r="J2412" s="4" t="n">
        <v>0</v>
      </c>
      <c r="K2412" s="4" t="n">
        <v>0</v>
      </c>
      <c r="L2412" s="3" t="n">
        <v>0</v>
      </c>
      <c r="M2412" s="3" t="n">
        <v>0</v>
      </c>
      <c r="N2412" s="3" t="n">
        <v>0</v>
      </c>
      <c r="O2412" s="4" t="str"/>
      <c r="P2412" s="4" t="str"/>
      <c r="Q2412" s="4" t="str"/>
      <c r="R2412" s="4" t="str"/>
      <c r="S2412" s="4" t="str"/>
      <c r="T2412" s="4" t="str"/>
      <c r="U2412" s="4" t="str"/>
      <c r="V2412" s="4" t="n">
        <v>1</v>
      </c>
    </row>
    <row r="2413">
      <c r="A2413" t="n">
        <v>304</v>
      </c>
      <c r="B2413" t="inlineStr">
        <is>
          <t>20119208026</t>
        </is>
      </c>
      <c r="C2413" t="inlineStr">
        <is>
          <t>FONGAL TACNA</t>
        </is>
      </c>
      <c r="D2413" s="6" t="n">
        <v>2021</v>
      </c>
      <c r="F2413" t="inlineStr">
        <is>
          <t>PAC</t>
        </is>
      </c>
      <c r="G2413" s="4" t="n">
        <v>0</v>
      </c>
      <c r="H2413" s="4" t="n">
        <v>0</v>
      </c>
      <c r="I2413" s="4" t="n">
        <v>0</v>
      </c>
      <c r="J2413" s="4" t="n">
        <v>0</v>
      </c>
      <c r="K2413" s="4" t="n">
        <v>0</v>
      </c>
      <c r="L2413" s="3" t="n">
        <v>0</v>
      </c>
      <c r="M2413" s="3" t="n">
        <v>0</v>
      </c>
      <c r="N2413" s="3" t="n">
        <v>0</v>
      </c>
      <c r="O2413" s="4" t="str"/>
      <c r="P2413" s="4" t="str"/>
      <c r="Q2413" s="4" t="str"/>
      <c r="R2413" s="4" t="str"/>
      <c r="S2413" s="4" t="str"/>
      <c r="T2413" s="4" t="str"/>
      <c r="U2413" s="4" t="str"/>
      <c r="V2413" s="4" t="n">
        <v>1</v>
      </c>
    </row>
    <row r="2414">
      <c r="A2414" t="n">
        <v>304</v>
      </c>
      <c r="B2414" t="inlineStr">
        <is>
          <t>20119208026</t>
        </is>
      </c>
      <c r="C2414" t="inlineStr">
        <is>
          <t>FONGAL TACNA</t>
        </is>
      </c>
      <c r="D2414" s="6" t="n">
        <v>2022</v>
      </c>
      <c r="F2414" t="inlineStr">
        <is>
          <t>PAC</t>
        </is>
      </c>
      <c r="G2414" s="4" t="n">
        <v>0</v>
      </c>
      <c r="H2414" s="4" t="n">
        <v>0</v>
      </c>
      <c r="I2414" s="4" t="n">
        <v>0</v>
      </c>
      <c r="J2414" s="4" t="n">
        <v>0</v>
      </c>
      <c r="K2414" s="4" t="n">
        <v>0</v>
      </c>
      <c r="L2414" s="3" t="n">
        <v>0</v>
      </c>
      <c r="M2414" s="3" t="n">
        <v>0</v>
      </c>
      <c r="N2414" s="3" t="n">
        <v>0</v>
      </c>
      <c r="O2414" s="4" t="str"/>
      <c r="P2414" s="4" t="str"/>
      <c r="Q2414" s="4" t="str"/>
      <c r="R2414" s="4" t="str"/>
      <c r="S2414" s="4" t="str"/>
      <c r="T2414" s="4" t="str"/>
      <c r="U2414" s="4" t="str"/>
      <c r="V2414" s="4" t="n">
        <v>1</v>
      </c>
    </row>
    <row r="2415">
      <c r="A2415" t="n">
        <v>304</v>
      </c>
      <c r="B2415" t="inlineStr">
        <is>
          <t>20119208026</t>
        </is>
      </c>
      <c r="C2415" t="inlineStr">
        <is>
          <t>FONGAL TACNA</t>
        </is>
      </c>
      <c r="D2415" s="6" t="n">
        <v>2023</v>
      </c>
      <c r="F2415" t="inlineStr">
        <is>
          <t>PAC</t>
        </is>
      </c>
      <c r="G2415" s="4" t="n">
        <v>0</v>
      </c>
      <c r="H2415" s="4" t="n">
        <v>0</v>
      </c>
      <c r="I2415" s="4" t="n">
        <v>0</v>
      </c>
      <c r="J2415" s="4" t="n">
        <v>0</v>
      </c>
      <c r="K2415" s="4" t="n">
        <v>0</v>
      </c>
      <c r="L2415" s="3" t="n">
        <v>0</v>
      </c>
      <c r="M2415" s="3" t="n">
        <v>0</v>
      </c>
      <c r="N2415" s="3" t="n">
        <v>0</v>
      </c>
      <c r="O2415" s="4" t="n">
        <v>0</v>
      </c>
      <c r="P2415" s="4" t="n">
        <v>0</v>
      </c>
      <c r="Q2415" s="4" t="n">
        <v>0</v>
      </c>
      <c r="R2415" s="4" t="n">
        <v>0</v>
      </c>
      <c r="S2415" s="4" t="n">
        <v>0</v>
      </c>
      <c r="T2415" s="4" t="n">
        <v>0</v>
      </c>
      <c r="U2415" s="4" t="n">
        <v>0</v>
      </c>
      <c r="V2415" s="4" t="n">
        <v>1</v>
      </c>
    </row>
    <row r="2416">
      <c r="A2416" t="n">
        <v>304</v>
      </c>
      <c r="B2416" t="inlineStr">
        <is>
          <t>20119208026</t>
        </is>
      </c>
      <c r="C2416" t="inlineStr">
        <is>
          <t>FONGAL TACNA</t>
        </is>
      </c>
      <c r="D2416" s="6" t="n">
        <v>2024</v>
      </c>
      <c r="F2416" t="inlineStr">
        <is>
          <t>PAC</t>
        </is>
      </c>
      <c r="G2416" s="4" t="n">
        <v>0</v>
      </c>
      <c r="H2416" s="4" t="n">
        <v>0</v>
      </c>
      <c r="I2416" s="4" t="n">
        <v>0</v>
      </c>
      <c r="J2416" s="4" t="n">
        <v>0</v>
      </c>
      <c r="K2416" s="4" t="n">
        <v>0</v>
      </c>
      <c r="L2416" s="3" t="n">
        <v>0</v>
      </c>
      <c r="M2416" s="3" t="n">
        <v>0</v>
      </c>
      <c r="N2416" s="3" t="n">
        <v>0</v>
      </c>
      <c r="O2416" s="4" t="n">
        <v>0</v>
      </c>
      <c r="P2416" s="4" t="n">
        <v>0</v>
      </c>
      <c r="Q2416" s="4" t="str"/>
      <c r="R2416" s="4" t="n">
        <v>0</v>
      </c>
      <c r="S2416" s="4" t="n">
        <v>0</v>
      </c>
      <c r="T2416" s="4" t="n">
        <v>0</v>
      </c>
      <c r="U2416" s="4" t="n">
        <v>0</v>
      </c>
      <c r="V2416" s="4" t="n">
        <v>1</v>
      </c>
    </row>
    <row r="2417">
      <c r="A2417" t="n">
        <v>304</v>
      </c>
      <c r="B2417" t="inlineStr">
        <is>
          <t>20119208026</t>
        </is>
      </c>
      <c r="C2417" t="inlineStr">
        <is>
          <t>FONGAL TACNA</t>
        </is>
      </c>
      <c r="D2417" s="6" t="n">
        <v>2025</v>
      </c>
      <c r="F2417" t="inlineStr">
        <is>
          <t>PAC</t>
        </is>
      </c>
      <c r="G2417" s="4" t="n">
        <v>0</v>
      </c>
      <c r="H2417" s="4" t="n">
        <v>0</v>
      </c>
      <c r="I2417" s="4" t="n">
        <v>0</v>
      </c>
      <c r="J2417" s="4" t="n">
        <v>0</v>
      </c>
      <c r="K2417" s="4" t="n">
        <v>0</v>
      </c>
      <c r="L2417" s="3" t="n">
        <v>0</v>
      </c>
      <c r="M2417" s="3" t="n">
        <v>0</v>
      </c>
      <c r="N2417" s="3" t="n">
        <v>0</v>
      </c>
      <c r="O2417" s="4" t="n">
        <v>0</v>
      </c>
      <c r="P2417" s="4" t="n">
        <v>0</v>
      </c>
      <c r="Q2417" s="4" t="str"/>
      <c r="R2417" s="4" t="n">
        <v>0</v>
      </c>
      <c r="S2417" s="4" t="n">
        <v>0</v>
      </c>
      <c r="T2417" s="4" t="n">
        <v>0</v>
      </c>
      <c r="U2417" s="4" t="n">
        <v>0</v>
      </c>
      <c r="V2417" s="4" t="n">
        <v>1</v>
      </c>
    </row>
    <row r="2418">
      <c r="A2418" t="n">
        <v>305</v>
      </c>
      <c r="B2418" t="inlineStr">
        <is>
          <t>20532800561</t>
        </is>
      </c>
      <c r="C2418" t="inlineStr">
        <is>
          <t>ASOCIACIÓN DE FRUTICULTORES Y AGROINDUSTRIALES DEL VALLE DE CINTO - LOCUMBA</t>
        </is>
      </c>
      <c r="D2418" s="6" t="n">
        <v>2018</v>
      </c>
      <c r="E2418" t="n">
        <v>1</v>
      </c>
      <c r="F2418" t="inlineStr">
        <is>
          <t>PAC</t>
        </is>
      </c>
      <c r="G2418" s="4" t="str"/>
      <c r="H2418" s="4" t="str"/>
      <c r="I2418" s="4" t="n">
        <v>26</v>
      </c>
      <c r="J2418" s="4" t="str"/>
      <c r="K2418" s="4" t="str"/>
      <c r="L2418" s="3" t="str"/>
      <c r="M2418" s="3" t="str"/>
      <c r="N2418" s="3" t="n">
        <v>0</v>
      </c>
      <c r="O2418" s="4" t="str"/>
      <c r="P2418" s="4" t="str"/>
      <c r="Q2418" s="4" t="str"/>
      <c r="R2418" s="4" t="str"/>
      <c r="S2418" s="4" t="str"/>
      <c r="T2418" s="4" t="str"/>
      <c r="U2418" s="4" t="str"/>
      <c r="V2418" s="4" t="n">
        <v>1</v>
      </c>
    </row>
    <row r="2419">
      <c r="A2419" t="n">
        <v>305</v>
      </c>
      <c r="B2419" t="inlineStr">
        <is>
          <t>20532800561</t>
        </is>
      </c>
      <c r="C2419" t="inlineStr">
        <is>
          <t>ASOCIACIÓN DE FRUTICULTORES Y AGROINDUSTRIALES DEL VALLE DE CINTO - LOCUMBA</t>
        </is>
      </c>
      <c r="D2419" s="6" t="n">
        <v>2019</v>
      </c>
      <c r="F2419" t="inlineStr">
        <is>
          <t>PAC</t>
        </is>
      </c>
      <c r="G2419" s="4" t="n">
        <v>0</v>
      </c>
      <c r="H2419" s="4" t="n">
        <v>0</v>
      </c>
      <c r="I2419" s="4" t="n">
        <v>0</v>
      </c>
      <c r="J2419" s="4" t="str"/>
      <c r="K2419" s="4" t="str"/>
      <c r="L2419" s="3" t="n">
        <v>0</v>
      </c>
      <c r="M2419" s="3" t="n">
        <v>0</v>
      </c>
      <c r="N2419" s="3" t="n">
        <v>0</v>
      </c>
      <c r="O2419" s="4" t="str"/>
      <c r="P2419" s="4" t="str"/>
      <c r="Q2419" s="4" t="str"/>
      <c r="R2419" s="4" t="str"/>
      <c r="S2419" s="4" t="str"/>
      <c r="T2419" s="4" t="str"/>
      <c r="U2419" s="4" t="str"/>
      <c r="V2419" s="4" t="n">
        <v>1</v>
      </c>
    </row>
    <row r="2420">
      <c r="A2420" t="n">
        <v>305</v>
      </c>
      <c r="B2420" t="inlineStr">
        <is>
          <t>20532800561</t>
        </is>
      </c>
      <c r="C2420" t="inlineStr">
        <is>
          <t>ASOCIACIÓN DE FRUTICULTORES Y AGROINDUSTRIALES DEL VALLE DE CINTO - LOCUMBA</t>
        </is>
      </c>
      <c r="D2420" s="6" t="n">
        <v>2020</v>
      </c>
      <c r="F2420" t="inlineStr">
        <is>
          <t>PAC</t>
        </is>
      </c>
      <c r="G2420" s="4" t="n">
        <v>0</v>
      </c>
      <c r="H2420" s="4" t="n">
        <v>0</v>
      </c>
      <c r="I2420" s="4" t="n">
        <v>0</v>
      </c>
      <c r="J2420" s="4" t="n">
        <v>0</v>
      </c>
      <c r="K2420" s="4" t="n">
        <v>0</v>
      </c>
      <c r="L2420" s="3" t="n">
        <v>0</v>
      </c>
      <c r="M2420" s="3" t="n">
        <v>0</v>
      </c>
      <c r="N2420" s="3" t="n">
        <v>0</v>
      </c>
      <c r="O2420" s="4" t="str"/>
      <c r="P2420" s="4" t="str"/>
      <c r="Q2420" s="4" t="str"/>
      <c r="R2420" s="4" t="str"/>
      <c r="S2420" s="4" t="str"/>
      <c r="T2420" s="4" t="str"/>
      <c r="U2420" s="4" t="str"/>
      <c r="V2420" s="4" t="n">
        <v>1</v>
      </c>
    </row>
    <row r="2421">
      <c r="A2421" t="n">
        <v>305</v>
      </c>
      <c r="B2421" t="inlineStr">
        <is>
          <t>20532800561</t>
        </is>
      </c>
      <c r="C2421" t="inlineStr">
        <is>
          <t>ASOCIACIÓN DE FRUTICULTORES Y AGROINDUSTRIALES DEL VALLE DE CINTO - LOCUMBA</t>
        </is>
      </c>
      <c r="D2421" s="6" t="n">
        <v>2021</v>
      </c>
      <c r="F2421" t="inlineStr">
        <is>
          <t>PAC</t>
        </is>
      </c>
      <c r="G2421" s="4" t="n">
        <v>0</v>
      </c>
      <c r="H2421" s="4" t="n">
        <v>0</v>
      </c>
      <c r="I2421" s="4" t="n">
        <v>0</v>
      </c>
      <c r="J2421" s="4" t="n">
        <v>0</v>
      </c>
      <c r="K2421" s="4" t="n">
        <v>0</v>
      </c>
      <c r="L2421" s="3" t="n">
        <v>0</v>
      </c>
      <c r="M2421" s="3" t="n">
        <v>0</v>
      </c>
      <c r="N2421" s="3" t="n">
        <v>0</v>
      </c>
      <c r="O2421" s="4" t="str"/>
      <c r="P2421" s="4" t="str"/>
      <c r="Q2421" s="4" t="str"/>
      <c r="R2421" s="4" t="str"/>
      <c r="S2421" s="4" t="str"/>
      <c r="T2421" s="4" t="str"/>
      <c r="U2421" s="4" t="str"/>
      <c r="V2421" s="4" t="n">
        <v>1</v>
      </c>
    </row>
    <row r="2422">
      <c r="A2422" t="n">
        <v>305</v>
      </c>
      <c r="B2422" t="inlineStr">
        <is>
          <t>20532800561</t>
        </is>
      </c>
      <c r="C2422" t="inlineStr">
        <is>
          <t>ASOCIACIÓN DE FRUTICULTORES Y AGROINDUSTRIALES DEL VALLE DE CINTO - LOCUMBA</t>
        </is>
      </c>
      <c r="D2422" s="6" t="n">
        <v>2022</v>
      </c>
      <c r="F2422" t="inlineStr">
        <is>
          <t>PAC</t>
        </is>
      </c>
      <c r="G2422" s="4" t="n">
        <v>0</v>
      </c>
      <c r="H2422" s="4" t="n">
        <v>0</v>
      </c>
      <c r="I2422" s="4" t="n">
        <v>0</v>
      </c>
      <c r="J2422" s="4" t="n">
        <v>0</v>
      </c>
      <c r="K2422" s="4" t="n">
        <v>0</v>
      </c>
      <c r="L2422" s="3" t="n">
        <v>0</v>
      </c>
      <c r="M2422" s="3" t="n">
        <v>0</v>
      </c>
      <c r="N2422" s="3" t="n">
        <v>0</v>
      </c>
      <c r="O2422" s="4" t="str"/>
      <c r="P2422" s="4" t="str"/>
      <c r="Q2422" s="4" t="str"/>
      <c r="R2422" s="4" t="str"/>
      <c r="S2422" s="4" t="str"/>
      <c r="T2422" s="4" t="str"/>
      <c r="U2422" s="4" t="str"/>
      <c r="V2422" s="4" t="n">
        <v>1</v>
      </c>
    </row>
    <row r="2423">
      <c r="A2423" t="n">
        <v>305</v>
      </c>
      <c r="B2423" t="inlineStr">
        <is>
          <t>20532800561</t>
        </is>
      </c>
      <c r="C2423" t="inlineStr">
        <is>
          <t>ASOCIACIÓN DE FRUTICULTORES Y AGROINDUSTRIALES DEL VALLE DE CINTO - LOCUMBA</t>
        </is>
      </c>
      <c r="D2423" s="6" t="n">
        <v>2023</v>
      </c>
      <c r="F2423" t="inlineStr">
        <is>
          <t>PAC</t>
        </is>
      </c>
      <c r="G2423" s="4" t="n">
        <v>0</v>
      </c>
      <c r="H2423" s="4" t="n">
        <v>0</v>
      </c>
      <c r="I2423" s="4" t="n">
        <v>0</v>
      </c>
      <c r="J2423" s="4" t="n">
        <v>0</v>
      </c>
      <c r="K2423" s="4" t="n">
        <v>0</v>
      </c>
      <c r="L2423" s="3" t="n">
        <v>0</v>
      </c>
      <c r="M2423" s="3" t="n">
        <v>0</v>
      </c>
      <c r="N2423" s="3" t="n">
        <v>0</v>
      </c>
      <c r="O2423" s="4" t="n">
        <v>0</v>
      </c>
      <c r="P2423" s="4" t="n">
        <v>0</v>
      </c>
      <c r="Q2423" s="4" t="n">
        <v>0</v>
      </c>
      <c r="R2423" s="4" t="n">
        <v>0</v>
      </c>
      <c r="S2423" s="4" t="n">
        <v>0</v>
      </c>
      <c r="T2423" s="4" t="n">
        <v>0</v>
      </c>
      <c r="U2423" s="4" t="n">
        <v>0</v>
      </c>
      <c r="V2423" s="4" t="n">
        <v>1</v>
      </c>
    </row>
    <row r="2424">
      <c r="A2424" t="n">
        <v>305</v>
      </c>
      <c r="B2424" t="inlineStr">
        <is>
          <t>20532800561</t>
        </is>
      </c>
      <c r="C2424" t="inlineStr">
        <is>
          <t>ASOCIACIÓN DE FRUTICULTORES Y AGROINDUSTRIALES DEL VALLE DE CINTO - LOCUMBA</t>
        </is>
      </c>
      <c r="D2424" s="6" t="n">
        <v>2024</v>
      </c>
      <c r="F2424" t="inlineStr">
        <is>
          <t>PAC</t>
        </is>
      </c>
      <c r="G2424" s="4" t="n">
        <v>0</v>
      </c>
      <c r="H2424" s="4" t="n">
        <v>0</v>
      </c>
      <c r="I2424" s="4" t="n">
        <v>0</v>
      </c>
      <c r="J2424" s="4" t="n">
        <v>0</v>
      </c>
      <c r="K2424" s="4" t="n">
        <v>0</v>
      </c>
      <c r="L2424" s="3" t="n">
        <v>0</v>
      </c>
      <c r="M2424" s="3" t="n">
        <v>0</v>
      </c>
      <c r="N2424" s="3" t="n">
        <v>0</v>
      </c>
      <c r="O2424" s="4" t="n">
        <v>0</v>
      </c>
      <c r="P2424" s="4" t="n">
        <v>0</v>
      </c>
      <c r="Q2424" s="4" t="str"/>
      <c r="R2424" s="4" t="n">
        <v>0</v>
      </c>
      <c r="S2424" s="4" t="n">
        <v>0</v>
      </c>
      <c r="T2424" s="4" t="n">
        <v>0</v>
      </c>
      <c r="U2424" s="4" t="n">
        <v>0</v>
      </c>
      <c r="V2424" s="4" t="n">
        <v>1</v>
      </c>
    </row>
    <row r="2425">
      <c r="A2425" t="n">
        <v>305</v>
      </c>
      <c r="B2425" t="inlineStr">
        <is>
          <t>20532800561</t>
        </is>
      </c>
      <c r="C2425" t="inlineStr">
        <is>
          <t>ASOCIACIÓN DE FRUTICULTORES Y AGROINDUSTRIALES DEL VALLE DE CINTO - LOCUMBA</t>
        </is>
      </c>
      <c r="D2425" s="6" t="n">
        <v>2025</v>
      </c>
      <c r="F2425" t="inlineStr">
        <is>
          <t>PAC</t>
        </is>
      </c>
      <c r="G2425" s="4" t="n">
        <v>0</v>
      </c>
      <c r="H2425" s="4" t="n">
        <v>0</v>
      </c>
      <c r="I2425" s="4" t="n">
        <v>0</v>
      </c>
      <c r="J2425" s="4" t="n">
        <v>0</v>
      </c>
      <c r="K2425" s="4" t="n">
        <v>0</v>
      </c>
      <c r="L2425" s="3" t="n">
        <v>0</v>
      </c>
      <c r="M2425" s="3" t="n">
        <v>0</v>
      </c>
      <c r="N2425" s="3" t="n">
        <v>0</v>
      </c>
      <c r="O2425" s="4" t="n">
        <v>0</v>
      </c>
      <c r="P2425" s="4" t="n">
        <v>0</v>
      </c>
      <c r="Q2425" s="4" t="str"/>
      <c r="R2425" s="4" t="n">
        <v>0</v>
      </c>
      <c r="S2425" s="4" t="n">
        <v>0</v>
      </c>
      <c r="T2425" s="4" t="n">
        <v>0</v>
      </c>
      <c r="U2425" s="4" t="n">
        <v>0</v>
      </c>
      <c r="V2425" s="4" t="n">
        <v>1</v>
      </c>
    </row>
    <row r="2426">
      <c r="A2426" t="n">
        <v>306</v>
      </c>
      <c r="B2426" t="inlineStr">
        <is>
          <t>20532978204</t>
        </is>
      </c>
      <c r="C2426" t="inlineStr">
        <is>
          <t>ASOCIACIÓN DE PRODUCTORES AGROINDUSTRIALES DE CORAGUAYA</t>
        </is>
      </c>
      <c r="D2426" s="6" t="n">
        <v>2018</v>
      </c>
      <c r="F2426" t="inlineStr">
        <is>
          <t>PAC</t>
        </is>
      </c>
      <c r="G2426" s="4" t="str"/>
      <c r="H2426" s="4" t="str"/>
      <c r="I2426" s="4" t="n">
        <v>0</v>
      </c>
      <c r="J2426" s="4" t="str"/>
      <c r="K2426" s="4" t="str"/>
      <c r="L2426" s="3" t="str"/>
      <c r="M2426" s="3" t="str"/>
      <c r="N2426" s="3" t="n">
        <v>0</v>
      </c>
      <c r="O2426" s="4" t="str"/>
      <c r="P2426" s="4" t="str"/>
      <c r="Q2426" s="4" t="str"/>
      <c r="R2426" s="4" t="str"/>
      <c r="S2426" s="4" t="str"/>
      <c r="T2426" s="4" t="str"/>
      <c r="U2426" s="4" t="str"/>
      <c r="V2426" s="4" t="n">
        <v>1</v>
      </c>
    </row>
    <row r="2427">
      <c r="A2427" t="n">
        <v>306</v>
      </c>
      <c r="B2427" t="inlineStr">
        <is>
          <t>20532978204</t>
        </is>
      </c>
      <c r="C2427" t="inlineStr">
        <is>
          <t>ASOCIACIÓN DE PRODUCTORES AGROINDUSTRIALES DE CORAGUAYA</t>
        </is>
      </c>
      <c r="D2427" s="6" t="n">
        <v>2019</v>
      </c>
      <c r="E2427" t="n">
        <v>1</v>
      </c>
      <c r="F2427" t="inlineStr">
        <is>
          <t>PAC</t>
        </is>
      </c>
      <c r="G2427" s="4" t="n">
        <v>31</v>
      </c>
      <c r="H2427" s="4" t="n">
        <v>28</v>
      </c>
      <c r="I2427" s="4" t="n">
        <v>59</v>
      </c>
      <c r="J2427" s="4" t="str"/>
      <c r="K2427" s="4" t="str"/>
      <c r="L2427" s="3" t="n">
        <v>0</v>
      </c>
      <c r="M2427" s="3" t="n">
        <v>0</v>
      </c>
      <c r="N2427" s="3" t="n">
        <v>0</v>
      </c>
      <c r="O2427" s="4" t="str"/>
      <c r="P2427" s="4" t="str"/>
      <c r="Q2427" s="4" t="str"/>
      <c r="R2427" s="4" t="str"/>
      <c r="S2427" s="4" t="str"/>
      <c r="T2427" s="4" t="str"/>
      <c r="U2427" s="4" t="str"/>
      <c r="V2427" s="4" t="n">
        <v>1</v>
      </c>
    </row>
    <row r="2428">
      <c r="A2428" t="n">
        <v>306</v>
      </c>
      <c r="B2428" t="inlineStr">
        <is>
          <t>20532978204</t>
        </is>
      </c>
      <c r="C2428" t="inlineStr">
        <is>
          <t>ASOCIACIÓN DE PRODUCTORES AGROINDUSTRIALES DE CORAGUAYA</t>
        </is>
      </c>
      <c r="D2428" s="6" t="n">
        <v>2020</v>
      </c>
      <c r="E2428" t="n">
        <v>1</v>
      </c>
      <c r="F2428" t="inlineStr">
        <is>
          <t>PAC</t>
        </is>
      </c>
      <c r="G2428" s="4" t="n">
        <v>27</v>
      </c>
      <c r="H2428" s="4" t="n">
        <v>30</v>
      </c>
      <c r="I2428" s="4" t="n">
        <v>57</v>
      </c>
      <c r="J2428" s="4" t="n">
        <v>0</v>
      </c>
      <c r="K2428" s="4" t="n">
        <v>0</v>
      </c>
      <c r="L2428" s="3" t="n">
        <v>0</v>
      </c>
      <c r="M2428" s="3" t="n">
        <v>0</v>
      </c>
      <c r="N2428" s="3" t="n">
        <v>0</v>
      </c>
      <c r="O2428" s="4" t="str"/>
      <c r="P2428" s="4" t="str"/>
      <c r="Q2428" s="4" t="str"/>
      <c r="R2428" s="4" t="str"/>
      <c r="S2428" s="4" t="str"/>
      <c r="T2428" s="4" t="str"/>
      <c r="U2428" s="4" t="str"/>
      <c r="V2428" s="4" t="n">
        <v>1</v>
      </c>
    </row>
    <row r="2429">
      <c r="A2429" t="n">
        <v>306</v>
      </c>
      <c r="B2429" t="inlineStr">
        <is>
          <t>20532978204</t>
        </is>
      </c>
      <c r="C2429" t="inlineStr">
        <is>
          <t>ASOCIACIÓN DE PRODUCTORES AGROINDUSTRIALES DE CORAGUAYA</t>
        </is>
      </c>
      <c r="D2429" s="6" t="n">
        <v>2021</v>
      </c>
      <c r="F2429" t="inlineStr">
        <is>
          <t>PAC</t>
        </is>
      </c>
      <c r="G2429" s="4" t="n">
        <v>0</v>
      </c>
      <c r="H2429" s="4" t="n">
        <v>0</v>
      </c>
      <c r="I2429" s="4" t="n">
        <v>0</v>
      </c>
      <c r="J2429" s="4" t="n">
        <v>0</v>
      </c>
      <c r="K2429" s="4" t="n">
        <v>0</v>
      </c>
      <c r="L2429" s="3" t="n">
        <v>0</v>
      </c>
      <c r="M2429" s="3" t="n">
        <v>0</v>
      </c>
      <c r="N2429" s="3" t="n">
        <v>0</v>
      </c>
      <c r="O2429" s="4" t="str"/>
      <c r="P2429" s="4" t="str"/>
      <c r="Q2429" s="4" t="str"/>
      <c r="R2429" s="4" t="str"/>
      <c r="S2429" s="4" t="str"/>
      <c r="T2429" s="4" t="str"/>
      <c r="U2429" s="4" t="str"/>
      <c r="V2429" s="4" t="n">
        <v>1</v>
      </c>
    </row>
    <row r="2430">
      <c r="A2430" t="n">
        <v>306</v>
      </c>
      <c r="B2430" t="inlineStr">
        <is>
          <t>20532978204</t>
        </is>
      </c>
      <c r="C2430" t="inlineStr">
        <is>
          <t>ASOCIACIÓN DE PRODUCTORES AGROINDUSTRIALES DE CORAGUAYA</t>
        </is>
      </c>
      <c r="D2430" s="6" t="n">
        <v>2022</v>
      </c>
      <c r="F2430" t="inlineStr">
        <is>
          <t>PAC</t>
        </is>
      </c>
      <c r="G2430" s="4" t="n">
        <v>0</v>
      </c>
      <c r="H2430" s="4" t="n">
        <v>0</v>
      </c>
      <c r="I2430" s="4" t="n">
        <v>0</v>
      </c>
      <c r="J2430" s="4" t="n">
        <v>0</v>
      </c>
      <c r="K2430" s="4" t="n">
        <v>0</v>
      </c>
      <c r="L2430" s="3" t="n">
        <v>0</v>
      </c>
      <c r="M2430" s="3" t="n">
        <v>0</v>
      </c>
      <c r="N2430" s="3" t="n">
        <v>0</v>
      </c>
      <c r="O2430" s="4" t="str"/>
      <c r="P2430" s="4" t="str"/>
      <c r="Q2430" s="4" t="str"/>
      <c r="R2430" s="4" t="str"/>
      <c r="S2430" s="4" t="str"/>
      <c r="T2430" s="4" t="str"/>
      <c r="U2430" s="4" t="str"/>
      <c r="V2430" s="4" t="n">
        <v>1</v>
      </c>
    </row>
    <row r="2431">
      <c r="A2431" t="n">
        <v>306</v>
      </c>
      <c r="B2431" t="inlineStr">
        <is>
          <t>20532978204</t>
        </is>
      </c>
      <c r="C2431" t="inlineStr">
        <is>
          <t>ASOCIACIÓN DE PRODUCTORES AGROINDUSTRIALES DE CORAGUAYA</t>
        </is>
      </c>
      <c r="D2431" s="6" t="n">
        <v>2023</v>
      </c>
      <c r="F2431" t="inlineStr">
        <is>
          <t>PAC</t>
        </is>
      </c>
      <c r="G2431" s="4" t="n">
        <v>0</v>
      </c>
      <c r="H2431" s="4" t="n">
        <v>0</v>
      </c>
      <c r="I2431" s="4" t="n">
        <v>0</v>
      </c>
      <c r="J2431" s="4" t="n">
        <v>0</v>
      </c>
      <c r="K2431" s="4" t="n">
        <v>0</v>
      </c>
      <c r="L2431" s="3" t="n">
        <v>0</v>
      </c>
      <c r="M2431" s="3" t="n">
        <v>0</v>
      </c>
      <c r="N2431" s="3" t="n">
        <v>0</v>
      </c>
      <c r="O2431" s="4" t="n">
        <v>0</v>
      </c>
      <c r="P2431" s="4" t="n">
        <v>0</v>
      </c>
      <c r="Q2431" s="4" t="n">
        <v>0</v>
      </c>
      <c r="R2431" s="4" t="n">
        <v>0</v>
      </c>
      <c r="S2431" s="4" t="n">
        <v>0</v>
      </c>
      <c r="T2431" s="4" t="n">
        <v>0</v>
      </c>
      <c r="U2431" s="4" t="n">
        <v>0</v>
      </c>
      <c r="V2431" s="4" t="n">
        <v>1</v>
      </c>
    </row>
    <row r="2432">
      <c r="A2432" t="n">
        <v>306</v>
      </c>
      <c r="B2432" t="inlineStr">
        <is>
          <t>20532978204</t>
        </is>
      </c>
      <c r="C2432" t="inlineStr">
        <is>
          <t>ASOCIACIÓN DE PRODUCTORES AGROINDUSTRIALES DE CORAGUAYA</t>
        </is>
      </c>
      <c r="D2432" s="6" t="n">
        <v>2024</v>
      </c>
      <c r="F2432" t="inlineStr">
        <is>
          <t>PAC</t>
        </is>
      </c>
      <c r="G2432" s="4" t="n">
        <v>0</v>
      </c>
      <c r="H2432" s="4" t="n">
        <v>0</v>
      </c>
      <c r="I2432" s="4" t="n">
        <v>0</v>
      </c>
      <c r="J2432" s="4" t="n">
        <v>0</v>
      </c>
      <c r="K2432" s="4" t="n">
        <v>0</v>
      </c>
      <c r="L2432" s="3" t="n">
        <v>0</v>
      </c>
      <c r="M2432" s="3" t="n">
        <v>0</v>
      </c>
      <c r="N2432" s="3" t="n">
        <v>0</v>
      </c>
      <c r="O2432" s="4" t="n">
        <v>0</v>
      </c>
      <c r="P2432" s="4" t="n">
        <v>0</v>
      </c>
      <c r="Q2432" s="4" t="str"/>
      <c r="R2432" s="4" t="n">
        <v>0</v>
      </c>
      <c r="S2432" s="4" t="n">
        <v>0</v>
      </c>
      <c r="T2432" s="4" t="n">
        <v>0</v>
      </c>
      <c r="U2432" s="4" t="n">
        <v>0</v>
      </c>
      <c r="V2432" s="4" t="n">
        <v>1</v>
      </c>
    </row>
    <row r="2433">
      <c r="A2433" t="n">
        <v>306</v>
      </c>
      <c r="B2433" t="inlineStr">
        <is>
          <t>20532978204</t>
        </is>
      </c>
      <c r="C2433" t="inlineStr">
        <is>
          <t>ASOCIACIÓN DE PRODUCTORES AGROINDUSTRIALES DE CORAGUAYA</t>
        </is>
      </c>
      <c r="D2433" s="6" t="n">
        <v>2025</v>
      </c>
      <c r="F2433" t="inlineStr">
        <is>
          <t>PAC</t>
        </is>
      </c>
      <c r="G2433" s="4" t="n">
        <v>0</v>
      </c>
      <c r="H2433" s="4" t="n">
        <v>0</v>
      </c>
      <c r="I2433" s="4" t="n">
        <v>0</v>
      </c>
      <c r="J2433" s="4" t="n">
        <v>0</v>
      </c>
      <c r="K2433" s="4" t="n">
        <v>0</v>
      </c>
      <c r="L2433" s="3" t="n">
        <v>0</v>
      </c>
      <c r="M2433" s="3" t="n">
        <v>0</v>
      </c>
      <c r="N2433" s="3" t="n">
        <v>0</v>
      </c>
      <c r="O2433" s="4" t="n">
        <v>0</v>
      </c>
      <c r="P2433" s="4" t="n">
        <v>0</v>
      </c>
      <c r="Q2433" s="4" t="str"/>
      <c r="R2433" s="4" t="n">
        <v>0</v>
      </c>
      <c r="S2433" s="4" t="n">
        <v>0</v>
      </c>
      <c r="T2433" s="4" t="n">
        <v>0</v>
      </c>
      <c r="U2433" s="4" t="n">
        <v>0</v>
      </c>
      <c r="V2433" s="4" t="n">
        <v>1</v>
      </c>
    </row>
    <row r="2434">
      <c r="A2434" t="n">
        <v>307</v>
      </c>
      <c r="B2434" t="inlineStr">
        <is>
          <t>20600366468</t>
        </is>
      </c>
      <c r="C2434" t="inlineStr">
        <is>
          <t>ASOCIACIÓN UNIÓN FORESTAL DE TARA DE PAMPA SITANA</t>
        </is>
      </c>
      <c r="D2434" s="6" t="n">
        <v>2018</v>
      </c>
      <c r="E2434" t="n">
        <v>1</v>
      </c>
      <c r="F2434" t="inlineStr">
        <is>
          <t>PAC</t>
        </is>
      </c>
      <c r="G2434" s="4" t="str"/>
      <c r="H2434" s="4" t="str"/>
      <c r="I2434" s="4" t="n">
        <v>58</v>
      </c>
      <c r="J2434" s="4" t="str"/>
      <c r="K2434" s="4" t="str"/>
      <c r="L2434" s="3" t="str"/>
      <c r="M2434" s="3" t="str"/>
      <c r="N2434" s="3" t="n">
        <v>0</v>
      </c>
      <c r="O2434" s="4" t="str"/>
      <c r="P2434" s="4" t="str"/>
      <c r="Q2434" s="4" t="str"/>
      <c r="R2434" s="4" t="str"/>
      <c r="S2434" s="4" t="str"/>
      <c r="T2434" s="4" t="str"/>
      <c r="U2434" s="4" t="str"/>
      <c r="V2434" s="4" t="n">
        <v>1</v>
      </c>
    </row>
    <row r="2435">
      <c r="A2435" t="n">
        <v>307</v>
      </c>
      <c r="B2435" t="inlineStr">
        <is>
          <t>20600366468</t>
        </is>
      </c>
      <c r="C2435" t="inlineStr">
        <is>
          <t>ASOCIACIÓN UNIÓN FORESTAL DE TARA DE PAMPA SITANA</t>
        </is>
      </c>
      <c r="D2435" s="6" t="n">
        <v>2019</v>
      </c>
      <c r="E2435" t="n">
        <v>1</v>
      </c>
      <c r="F2435" t="inlineStr">
        <is>
          <t>PAC</t>
        </is>
      </c>
      <c r="G2435" s="4" t="n">
        <v>10</v>
      </c>
      <c r="H2435" s="4" t="n">
        <v>7</v>
      </c>
      <c r="I2435" s="4" t="n">
        <v>17</v>
      </c>
      <c r="J2435" s="4" t="str"/>
      <c r="K2435" s="4" t="str"/>
      <c r="L2435" s="3" t="n">
        <v>194648.08</v>
      </c>
      <c r="M2435" s="3" t="n">
        <v>0</v>
      </c>
      <c r="N2435" s="3" t="n">
        <v>194648.08</v>
      </c>
      <c r="O2435" s="4" t="str"/>
      <c r="P2435" s="4" t="str"/>
      <c r="Q2435" s="4" t="str"/>
      <c r="R2435" s="4" t="str"/>
      <c r="S2435" s="4" t="str"/>
      <c r="T2435" s="4" t="str"/>
      <c r="U2435" s="4" t="str"/>
      <c r="V2435" s="4" t="n">
        <v>1</v>
      </c>
    </row>
    <row r="2436">
      <c r="A2436" t="n">
        <v>307</v>
      </c>
      <c r="B2436" t="inlineStr">
        <is>
          <t>20600366468</t>
        </is>
      </c>
      <c r="C2436" t="inlineStr">
        <is>
          <t>ASOCIACIÓN UNIÓN FORESTAL DE TARA DE PAMPA SITANA</t>
        </is>
      </c>
      <c r="D2436" s="6" t="n">
        <v>2020</v>
      </c>
      <c r="E2436" t="n">
        <v>1</v>
      </c>
      <c r="F2436" t="inlineStr">
        <is>
          <t>PAC</t>
        </is>
      </c>
      <c r="G2436" s="4" t="n">
        <v>9</v>
      </c>
      <c r="H2436" s="4" t="n">
        <v>8</v>
      </c>
      <c r="I2436" s="4" t="n">
        <v>17</v>
      </c>
      <c r="J2436" s="4" t="n">
        <v>0</v>
      </c>
      <c r="K2436" s="4" t="n">
        <v>0</v>
      </c>
      <c r="L2436" s="3" t="n">
        <v>148242.22</v>
      </c>
      <c r="M2436" s="3" t="n">
        <v>0</v>
      </c>
      <c r="N2436" s="3" t="n">
        <v>148242.22</v>
      </c>
      <c r="O2436" s="4" t="str"/>
      <c r="P2436" s="4" t="str"/>
      <c r="Q2436" s="4" t="str"/>
      <c r="R2436" s="4" t="str"/>
      <c r="S2436" s="4" t="str"/>
      <c r="T2436" s="4" t="str"/>
      <c r="U2436" s="4" t="str"/>
      <c r="V2436" s="4" t="n">
        <v>1</v>
      </c>
    </row>
    <row r="2437">
      <c r="A2437" t="n">
        <v>307</v>
      </c>
      <c r="B2437" t="inlineStr">
        <is>
          <t>20600366468</t>
        </is>
      </c>
      <c r="C2437" t="inlineStr">
        <is>
          <t>ASOCIACIÓN UNIÓN FORESTAL DE TARA DE PAMPA SITANA</t>
        </is>
      </c>
      <c r="D2437" s="6" t="n">
        <v>2021</v>
      </c>
      <c r="E2437" t="n">
        <v>1</v>
      </c>
      <c r="F2437" t="inlineStr">
        <is>
          <t>PAC</t>
        </is>
      </c>
      <c r="G2437" s="4" t="n">
        <v>8</v>
      </c>
      <c r="H2437" s="4" t="n">
        <v>9</v>
      </c>
      <c r="I2437" s="4" t="n">
        <v>17</v>
      </c>
      <c r="J2437" s="4" t="n">
        <v>76</v>
      </c>
      <c r="K2437" s="4" t="n">
        <v>1</v>
      </c>
      <c r="L2437" s="3" t="n">
        <v>267990</v>
      </c>
      <c r="M2437" s="3" t="n">
        <v>0</v>
      </c>
      <c r="N2437" s="3" t="n">
        <v>267990</v>
      </c>
      <c r="O2437" s="4" t="str"/>
      <c r="P2437" s="4" t="str"/>
      <c r="Q2437" s="4" t="str"/>
      <c r="R2437" s="4" t="str"/>
      <c r="S2437" s="4" t="str"/>
      <c r="T2437" s="4" t="str"/>
      <c r="U2437" s="4" t="str"/>
      <c r="V2437" s="4" t="n">
        <v>1</v>
      </c>
    </row>
    <row r="2438">
      <c r="A2438" t="n">
        <v>307</v>
      </c>
      <c r="B2438" t="inlineStr">
        <is>
          <t>20600366468</t>
        </is>
      </c>
      <c r="C2438" t="inlineStr">
        <is>
          <t>ASOCIACIÓN UNIÓN FORESTAL DE TARA DE PAMPA SITANA</t>
        </is>
      </c>
      <c r="D2438" s="6" t="n">
        <v>2022</v>
      </c>
      <c r="E2438" t="n">
        <v>1</v>
      </c>
      <c r="F2438" t="inlineStr">
        <is>
          <t>PAC</t>
        </is>
      </c>
      <c r="G2438" s="4" t="n">
        <v>8</v>
      </c>
      <c r="H2438" s="4" t="n">
        <v>9</v>
      </c>
      <c r="I2438" s="4" t="n">
        <v>17</v>
      </c>
      <c r="J2438" s="4" t="n">
        <v>31</v>
      </c>
      <c r="K2438" s="4" t="n">
        <v>5</v>
      </c>
      <c r="L2438" s="3" t="n">
        <v>0</v>
      </c>
      <c r="M2438" s="3" t="n">
        <v>0</v>
      </c>
      <c r="N2438" s="3" t="n">
        <v>0</v>
      </c>
      <c r="O2438" s="4" t="str"/>
      <c r="P2438" s="4" t="str"/>
      <c r="Q2438" s="4" t="str"/>
      <c r="R2438" s="4" t="str"/>
      <c r="S2438" s="4" t="str"/>
      <c r="T2438" s="4" t="str"/>
      <c r="U2438" s="4" t="str"/>
      <c r="V2438" s="4" t="n">
        <v>1</v>
      </c>
    </row>
    <row r="2439">
      <c r="A2439" t="n">
        <v>307</v>
      </c>
      <c r="B2439" t="inlineStr">
        <is>
          <t>20600366468</t>
        </is>
      </c>
      <c r="C2439" t="inlineStr">
        <is>
          <t>ASOCIACIÓN UNIÓN FORESTAL DE TARA DE PAMPA SITANA</t>
        </is>
      </c>
      <c r="D2439" s="6" t="n">
        <v>2023</v>
      </c>
      <c r="F2439" t="inlineStr">
        <is>
          <t>PAC</t>
        </is>
      </c>
      <c r="G2439" s="4" t="n">
        <v>0</v>
      </c>
      <c r="H2439" s="4" t="n">
        <v>0</v>
      </c>
      <c r="I2439" s="4" t="n">
        <v>0</v>
      </c>
      <c r="J2439" s="4" t="n">
        <v>0</v>
      </c>
      <c r="K2439" s="4" t="n">
        <v>0</v>
      </c>
      <c r="L2439" s="3" t="n">
        <v>0</v>
      </c>
      <c r="M2439" s="3" t="n">
        <v>0</v>
      </c>
      <c r="N2439" s="3" t="n">
        <v>0</v>
      </c>
      <c r="O2439" s="4" t="n">
        <v>0</v>
      </c>
      <c r="P2439" s="4" t="n">
        <v>0</v>
      </c>
      <c r="Q2439" s="4" t="n">
        <v>0</v>
      </c>
      <c r="R2439" s="4" t="n">
        <v>0</v>
      </c>
      <c r="S2439" s="4" t="n">
        <v>0</v>
      </c>
      <c r="T2439" s="4" t="n">
        <v>0</v>
      </c>
      <c r="U2439" s="4" t="n">
        <v>0</v>
      </c>
      <c r="V2439" s="4" t="n">
        <v>1</v>
      </c>
    </row>
    <row r="2440">
      <c r="A2440" t="n">
        <v>307</v>
      </c>
      <c r="B2440" t="inlineStr">
        <is>
          <t>20600366468</t>
        </is>
      </c>
      <c r="C2440" t="inlineStr">
        <is>
          <t>ASOCIACIÓN UNIÓN FORESTAL DE TARA DE PAMPA SITANA</t>
        </is>
      </c>
      <c r="D2440" s="6" t="n">
        <v>2024</v>
      </c>
      <c r="F2440" t="inlineStr">
        <is>
          <t>PAC</t>
        </is>
      </c>
      <c r="G2440" s="4" t="n">
        <v>0</v>
      </c>
      <c r="H2440" s="4" t="n">
        <v>0</v>
      </c>
      <c r="I2440" s="4" t="n">
        <v>0</v>
      </c>
      <c r="J2440" s="4" t="n">
        <v>0</v>
      </c>
      <c r="K2440" s="4" t="n">
        <v>0</v>
      </c>
      <c r="L2440" s="3" t="n">
        <v>0</v>
      </c>
      <c r="M2440" s="3" t="n">
        <v>0</v>
      </c>
      <c r="N2440" s="3" t="n">
        <v>0</v>
      </c>
      <c r="O2440" s="4" t="n">
        <v>0</v>
      </c>
      <c r="P2440" s="4" t="n">
        <v>0</v>
      </c>
      <c r="Q2440" s="4" t="str"/>
      <c r="R2440" s="4" t="n">
        <v>0</v>
      </c>
      <c r="S2440" s="4" t="n">
        <v>0</v>
      </c>
      <c r="T2440" s="4" t="n">
        <v>0</v>
      </c>
      <c r="U2440" s="4" t="n">
        <v>0</v>
      </c>
      <c r="V2440" s="4" t="n">
        <v>1</v>
      </c>
    </row>
    <row r="2441">
      <c r="A2441" t="n">
        <v>307</v>
      </c>
      <c r="B2441" t="inlineStr">
        <is>
          <t>20600366468</t>
        </is>
      </c>
      <c r="C2441" t="inlineStr">
        <is>
          <t>ASOCIACIÓN UNIÓN FORESTAL DE TARA DE PAMPA SITANA</t>
        </is>
      </c>
      <c r="D2441" s="6" t="n">
        <v>2025</v>
      </c>
      <c r="F2441" t="inlineStr">
        <is>
          <t>PAC</t>
        </is>
      </c>
      <c r="G2441" s="4" t="n">
        <v>0</v>
      </c>
      <c r="H2441" s="4" t="n">
        <v>0</v>
      </c>
      <c r="I2441" s="4" t="n">
        <v>0</v>
      </c>
      <c r="J2441" s="4" t="n">
        <v>0</v>
      </c>
      <c r="K2441" s="4" t="n">
        <v>0</v>
      </c>
      <c r="L2441" s="3" t="n">
        <v>0</v>
      </c>
      <c r="M2441" s="3" t="n">
        <v>0</v>
      </c>
      <c r="N2441" s="3" t="n">
        <v>0</v>
      </c>
      <c r="O2441" s="4" t="n">
        <v>0</v>
      </c>
      <c r="P2441" s="4" t="n">
        <v>0</v>
      </c>
      <c r="Q2441" s="4" t="str"/>
      <c r="R2441" s="4" t="n">
        <v>0</v>
      </c>
      <c r="S2441" s="4" t="n">
        <v>0</v>
      </c>
      <c r="T2441" s="4" t="n">
        <v>0</v>
      </c>
      <c r="U2441" s="4" t="n">
        <v>0</v>
      </c>
      <c r="V2441" s="4" t="n">
        <v>1</v>
      </c>
    </row>
    <row r="2442">
      <c r="A2442" t="n">
        <v>308</v>
      </c>
      <c r="B2442" t="inlineStr">
        <is>
          <t>20533006346</t>
        </is>
      </c>
      <c r="C2442" t="inlineStr">
        <is>
          <t>ASOCIACIÓN DE PRODUCTORES DE ORÉGANO MURALLA</t>
        </is>
      </c>
      <c r="D2442" s="6" t="n">
        <v>2018</v>
      </c>
      <c r="F2442" t="inlineStr">
        <is>
          <t>PAC</t>
        </is>
      </c>
      <c r="G2442" s="4" t="str"/>
      <c r="H2442" s="4" t="str"/>
      <c r="I2442" s="4" t="n">
        <v>0</v>
      </c>
      <c r="J2442" s="4" t="str"/>
      <c r="K2442" s="4" t="str"/>
      <c r="L2442" s="3" t="str"/>
      <c r="M2442" s="3" t="str"/>
      <c r="N2442" s="3" t="n">
        <v>0</v>
      </c>
      <c r="O2442" s="4" t="str"/>
      <c r="P2442" s="4" t="str"/>
      <c r="Q2442" s="4" t="str"/>
      <c r="R2442" s="4" t="str"/>
      <c r="S2442" s="4" t="str"/>
      <c r="T2442" s="4" t="str"/>
      <c r="U2442" s="4" t="str"/>
      <c r="V2442" s="4" t="n">
        <v>1</v>
      </c>
    </row>
    <row r="2443">
      <c r="A2443" t="n">
        <v>308</v>
      </c>
      <c r="B2443" t="inlineStr">
        <is>
          <t>20533006346</t>
        </is>
      </c>
      <c r="C2443" t="inlineStr">
        <is>
          <t>ASOCIACIÓN DE PRODUCTORES DE ORÉGANO MURALLA</t>
        </is>
      </c>
      <c r="D2443" s="6" t="n">
        <v>2019</v>
      </c>
      <c r="E2443" t="n">
        <v>1</v>
      </c>
      <c r="F2443" t="inlineStr">
        <is>
          <t>PAC</t>
        </is>
      </c>
      <c r="G2443" s="4" t="n">
        <v>56</v>
      </c>
      <c r="H2443" s="4" t="n">
        <v>32</v>
      </c>
      <c r="I2443" s="4" t="n">
        <v>88</v>
      </c>
      <c r="J2443" s="4" t="str"/>
      <c r="K2443" s="4" t="str"/>
      <c r="L2443" s="3" t="n">
        <v>0</v>
      </c>
      <c r="M2443" s="3" t="n">
        <v>0</v>
      </c>
      <c r="N2443" s="3" t="n">
        <v>0</v>
      </c>
      <c r="O2443" s="4" t="str"/>
      <c r="P2443" s="4" t="str"/>
      <c r="Q2443" s="4" t="str"/>
      <c r="R2443" s="4" t="str"/>
      <c r="S2443" s="4" t="str"/>
      <c r="T2443" s="4" t="str"/>
      <c r="U2443" s="4" t="str"/>
      <c r="V2443" s="4" t="n">
        <v>1</v>
      </c>
    </row>
    <row r="2444">
      <c r="A2444" t="n">
        <v>308</v>
      </c>
      <c r="B2444" t="inlineStr">
        <is>
          <t>20533006346</t>
        </is>
      </c>
      <c r="C2444" t="inlineStr">
        <is>
          <t>ASOCIACIÓN DE PRODUCTORES DE ORÉGANO MURALLA</t>
        </is>
      </c>
      <c r="D2444" s="6" t="n">
        <v>2020</v>
      </c>
      <c r="E2444" t="n">
        <v>1</v>
      </c>
      <c r="F2444" t="inlineStr">
        <is>
          <t>PAC</t>
        </is>
      </c>
      <c r="G2444" s="4" t="n">
        <v>55</v>
      </c>
      <c r="H2444" s="4" t="n">
        <v>33</v>
      </c>
      <c r="I2444" s="4" t="n">
        <v>88</v>
      </c>
      <c r="J2444" s="4" t="n">
        <v>0</v>
      </c>
      <c r="K2444" s="4" t="n">
        <v>1</v>
      </c>
      <c r="L2444" s="3" t="n">
        <v>127245</v>
      </c>
      <c r="M2444" s="3" t="n">
        <v>0</v>
      </c>
      <c r="N2444" s="3" t="n">
        <v>127245</v>
      </c>
      <c r="O2444" s="4" t="str"/>
      <c r="P2444" s="4" t="str"/>
      <c r="Q2444" s="4" t="str"/>
      <c r="R2444" s="4" t="str"/>
      <c r="S2444" s="4" t="str"/>
      <c r="T2444" s="4" t="str"/>
      <c r="U2444" s="4" t="str"/>
      <c r="V2444" s="4" t="n">
        <v>1</v>
      </c>
    </row>
    <row r="2445">
      <c r="A2445" t="n">
        <v>308</v>
      </c>
      <c r="B2445" t="inlineStr">
        <is>
          <t>20533006346</t>
        </is>
      </c>
      <c r="C2445" t="inlineStr">
        <is>
          <t>ASOCIACIÓN DE PRODUCTORES DE ORÉGANO MURALLA</t>
        </is>
      </c>
      <c r="D2445" s="6" t="n">
        <v>2021</v>
      </c>
      <c r="E2445" t="n">
        <v>1</v>
      </c>
      <c r="F2445" t="inlineStr">
        <is>
          <t>PAC</t>
        </is>
      </c>
      <c r="G2445" s="4" t="n">
        <v>12</v>
      </c>
      <c r="H2445" s="4" t="n">
        <v>9</v>
      </c>
      <c r="I2445" s="4" t="n">
        <v>21</v>
      </c>
      <c r="J2445" s="4" t="n">
        <v>78</v>
      </c>
      <c r="K2445" s="4" t="n">
        <v>3</v>
      </c>
      <c r="L2445" s="3" t="n">
        <v>82840</v>
      </c>
      <c r="M2445" s="3" t="n">
        <v>0</v>
      </c>
      <c r="N2445" s="3" t="n">
        <v>82840</v>
      </c>
      <c r="O2445" s="4" t="str"/>
      <c r="P2445" s="4" t="str"/>
      <c r="Q2445" s="4" t="str"/>
      <c r="R2445" s="4" t="str"/>
      <c r="S2445" s="4" t="str"/>
      <c r="T2445" s="4" t="str"/>
      <c r="U2445" s="4" t="str"/>
      <c r="V2445" s="4" t="n">
        <v>1</v>
      </c>
    </row>
    <row r="2446">
      <c r="A2446" t="n">
        <v>308</v>
      </c>
      <c r="B2446" t="inlineStr">
        <is>
          <t>20533006346</t>
        </is>
      </c>
      <c r="C2446" t="inlineStr">
        <is>
          <t>ASOCIACIÓN DE PRODUCTORES DE ORÉGANO MURALLA</t>
        </is>
      </c>
      <c r="D2446" s="6" t="n">
        <v>2022</v>
      </c>
      <c r="F2446" t="inlineStr">
        <is>
          <t>PAC</t>
        </is>
      </c>
      <c r="G2446" s="4" t="n">
        <v>0</v>
      </c>
      <c r="H2446" s="4" t="n">
        <v>0</v>
      </c>
      <c r="I2446" s="4" t="n">
        <v>0</v>
      </c>
      <c r="J2446" s="4" t="n">
        <v>0</v>
      </c>
      <c r="K2446" s="4" t="n">
        <v>0</v>
      </c>
      <c r="L2446" s="3" t="n">
        <v>0</v>
      </c>
      <c r="M2446" s="3" t="n">
        <v>0</v>
      </c>
      <c r="N2446" s="3" t="n">
        <v>0</v>
      </c>
      <c r="O2446" s="4" t="str"/>
      <c r="P2446" s="4" t="str"/>
      <c r="Q2446" s="4" t="str"/>
      <c r="R2446" s="4" t="str"/>
      <c r="S2446" s="4" t="str"/>
      <c r="T2446" s="4" t="str"/>
      <c r="U2446" s="4" t="str"/>
      <c r="V2446" s="4" t="n">
        <v>1</v>
      </c>
    </row>
    <row r="2447">
      <c r="A2447" t="n">
        <v>308</v>
      </c>
      <c r="B2447" t="inlineStr">
        <is>
          <t>20533006346</t>
        </is>
      </c>
      <c r="C2447" t="inlineStr">
        <is>
          <t>ASOCIACIÓN DE PRODUCTORES DE ORÉGANO MURALLA</t>
        </is>
      </c>
      <c r="D2447" s="6" t="n">
        <v>2023</v>
      </c>
      <c r="F2447" t="inlineStr">
        <is>
          <t>PAC</t>
        </is>
      </c>
      <c r="G2447" s="4" t="n">
        <v>0</v>
      </c>
      <c r="H2447" s="4" t="n">
        <v>0</v>
      </c>
      <c r="I2447" s="4" t="n">
        <v>0</v>
      </c>
      <c r="J2447" s="4" t="n">
        <v>0</v>
      </c>
      <c r="K2447" s="4" t="n">
        <v>0</v>
      </c>
      <c r="L2447" s="3" t="n">
        <v>0</v>
      </c>
      <c r="M2447" s="3" t="n">
        <v>0</v>
      </c>
      <c r="N2447" s="3" t="n">
        <v>0</v>
      </c>
      <c r="O2447" s="4" t="n">
        <v>0</v>
      </c>
      <c r="P2447" s="4" t="n">
        <v>0</v>
      </c>
      <c r="Q2447" s="4" t="n">
        <v>0</v>
      </c>
      <c r="R2447" s="4" t="n">
        <v>0</v>
      </c>
      <c r="S2447" s="4" t="n">
        <v>0</v>
      </c>
      <c r="T2447" s="4" t="n">
        <v>0</v>
      </c>
      <c r="U2447" s="4" t="n">
        <v>0</v>
      </c>
      <c r="V2447" s="4" t="n">
        <v>1</v>
      </c>
    </row>
    <row r="2448">
      <c r="A2448" t="n">
        <v>308</v>
      </c>
      <c r="B2448" t="inlineStr">
        <is>
          <t>20533006346</t>
        </is>
      </c>
      <c r="C2448" t="inlineStr">
        <is>
          <t>ASOCIACIÓN DE PRODUCTORES DE ORÉGANO MURALLA</t>
        </is>
      </c>
      <c r="D2448" s="6" t="n">
        <v>2024</v>
      </c>
      <c r="F2448" t="inlineStr">
        <is>
          <t>PAC</t>
        </is>
      </c>
      <c r="G2448" s="4" t="n">
        <v>0</v>
      </c>
      <c r="H2448" s="4" t="n">
        <v>0</v>
      </c>
      <c r="I2448" s="4" t="n">
        <v>0</v>
      </c>
      <c r="J2448" s="4" t="n">
        <v>0</v>
      </c>
      <c r="K2448" s="4" t="n">
        <v>0</v>
      </c>
      <c r="L2448" s="3" t="n">
        <v>0</v>
      </c>
      <c r="M2448" s="3" t="n">
        <v>0</v>
      </c>
      <c r="N2448" s="3" t="n">
        <v>0</v>
      </c>
      <c r="O2448" s="4" t="n">
        <v>0</v>
      </c>
      <c r="P2448" s="4" t="n">
        <v>0</v>
      </c>
      <c r="Q2448" s="4" t="str"/>
      <c r="R2448" s="4" t="n">
        <v>0</v>
      </c>
      <c r="S2448" s="4" t="n">
        <v>0</v>
      </c>
      <c r="T2448" s="4" t="n">
        <v>0</v>
      </c>
      <c r="U2448" s="4" t="n">
        <v>0</v>
      </c>
      <c r="V2448" s="4" t="n">
        <v>1</v>
      </c>
    </row>
    <row r="2449">
      <c r="A2449" t="n">
        <v>308</v>
      </c>
      <c r="B2449" t="inlineStr">
        <is>
          <t>20533006346</t>
        </is>
      </c>
      <c r="C2449" t="inlineStr">
        <is>
          <t>ASOCIACIÓN DE PRODUCTORES DE ORÉGANO MURALLA</t>
        </is>
      </c>
      <c r="D2449" s="6" t="n">
        <v>2025</v>
      </c>
      <c r="F2449" t="inlineStr">
        <is>
          <t>PAC</t>
        </is>
      </c>
      <c r="G2449" s="4" t="n">
        <v>0</v>
      </c>
      <c r="H2449" s="4" t="n">
        <v>0</v>
      </c>
      <c r="I2449" s="4" t="n">
        <v>0</v>
      </c>
      <c r="J2449" s="4" t="n">
        <v>0</v>
      </c>
      <c r="K2449" s="4" t="n">
        <v>0</v>
      </c>
      <c r="L2449" s="3" t="n">
        <v>0</v>
      </c>
      <c r="M2449" s="3" t="n">
        <v>0</v>
      </c>
      <c r="N2449" s="3" t="n">
        <v>0</v>
      </c>
      <c r="O2449" s="4" t="n">
        <v>0</v>
      </c>
      <c r="P2449" s="4" t="n">
        <v>0</v>
      </c>
      <c r="Q2449" s="4" t="str"/>
      <c r="R2449" s="4" t="n">
        <v>0</v>
      </c>
      <c r="S2449" s="4" t="n">
        <v>0</v>
      </c>
      <c r="T2449" s="4" t="n">
        <v>0</v>
      </c>
      <c r="U2449" s="4" t="n">
        <v>0</v>
      </c>
      <c r="V2449" s="4" t="n">
        <v>1</v>
      </c>
    </row>
    <row r="2450">
      <c r="A2450" t="n">
        <v>309</v>
      </c>
      <c r="B2450" t="inlineStr">
        <is>
          <t>20520081152</t>
        </is>
      </c>
      <c r="C2450" t="inlineStr">
        <is>
          <t>ASOCIACION DE PRODUCTORES AGRARIOS DE SUSAPAYA</t>
        </is>
      </c>
      <c r="D2450" s="6" t="n">
        <v>2018</v>
      </c>
      <c r="F2450" t="inlineStr">
        <is>
          <t>PAC</t>
        </is>
      </c>
      <c r="G2450" s="4" t="str"/>
      <c r="H2450" s="4" t="str"/>
      <c r="I2450" s="4" t="n">
        <v>0</v>
      </c>
      <c r="J2450" s="4" t="str"/>
      <c r="K2450" s="4" t="str"/>
      <c r="L2450" s="3" t="str"/>
      <c r="M2450" s="3" t="str"/>
      <c r="N2450" s="3" t="n">
        <v>0</v>
      </c>
      <c r="O2450" s="4" t="str"/>
      <c r="P2450" s="4" t="str"/>
      <c r="Q2450" s="4" t="str"/>
      <c r="R2450" s="4" t="str"/>
      <c r="S2450" s="4" t="str"/>
      <c r="T2450" s="4" t="str"/>
      <c r="U2450" s="4" t="str"/>
      <c r="V2450" s="4" t="n">
        <v>1</v>
      </c>
    </row>
    <row r="2451">
      <c r="A2451" t="n">
        <v>309</v>
      </c>
      <c r="B2451" t="inlineStr">
        <is>
          <t>20520081152</t>
        </is>
      </c>
      <c r="C2451" t="inlineStr">
        <is>
          <t>ASOCIACION DE PRODUCTORES AGRARIOS DE SUSAPAYA</t>
        </is>
      </c>
      <c r="D2451" s="6" t="n">
        <v>2019</v>
      </c>
      <c r="E2451" t="n">
        <v>1</v>
      </c>
      <c r="F2451" t="inlineStr">
        <is>
          <t>PAC</t>
        </is>
      </c>
      <c r="G2451" s="4" t="n">
        <v>41</v>
      </c>
      <c r="H2451" s="4" t="n">
        <v>17</v>
      </c>
      <c r="I2451" s="4" t="n">
        <v>58</v>
      </c>
      <c r="J2451" s="4" t="str"/>
      <c r="K2451" s="4" t="str"/>
      <c r="L2451" s="3" t="n">
        <v>0</v>
      </c>
      <c r="M2451" s="3" t="n">
        <v>0</v>
      </c>
      <c r="N2451" s="3" t="n">
        <v>0</v>
      </c>
      <c r="O2451" s="4" t="str"/>
      <c r="P2451" s="4" t="str"/>
      <c r="Q2451" s="4" t="str"/>
      <c r="R2451" s="4" t="str"/>
      <c r="S2451" s="4" t="str"/>
      <c r="T2451" s="4" t="str"/>
      <c r="U2451" s="4" t="str"/>
      <c r="V2451" s="4" t="n">
        <v>1</v>
      </c>
    </row>
    <row r="2452">
      <c r="A2452" t="n">
        <v>309</v>
      </c>
      <c r="B2452" t="inlineStr">
        <is>
          <t>20520081152</t>
        </is>
      </c>
      <c r="C2452" t="inlineStr">
        <is>
          <t>ASOCIACION DE PRODUCTORES AGRARIOS DE SUSAPAYA</t>
        </is>
      </c>
      <c r="D2452" s="6" t="n">
        <v>2020</v>
      </c>
      <c r="E2452" t="n">
        <v>1</v>
      </c>
      <c r="F2452" t="inlineStr">
        <is>
          <t>PAC</t>
        </is>
      </c>
      <c r="G2452" s="4" t="n">
        <v>38</v>
      </c>
      <c r="H2452" s="4" t="n">
        <v>15</v>
      </c>
      <c r="I2452" s="4" t="n">
        <v>53</v>
      </c>
      <c r="J2452" s="4" t="n">
        <v>0</v>
      </c>
      <c r="K2452" s="4" t="n">
        <v>0</v>
      </c>
      <c r="L2452" s="3" t="n">
        <v>0</v>
      </c>
      <c r="M2452" s="3" t="n">
        <v>0</v>
      </c>
      <c r="N2452" s="3" t="n">
        <v>0</v>
      </c>
      <c r="O2452" s="4" t="str"/>
      <c r="P2452" s="4" t="str"/>
      <c r="Q2452" s="4" t="str"/>
      <c r="R2452" s="4" t="str"/>
      <c r="S2452" s="4" t="str"/>
      <c r="T2452" s="4" t="str"/>
      <c r="U2452" s="4" t="str"/>
      <c r="V2452" s="4" t="n">
        <v>1</v>
      </c>
    </row>
    <row r="2453">
      <c r="A2453" t="n">
        <v>309</v>
      </c>
      <c r="B2453" t="inlineStr">
        <is>
          <t>20520081152</t>
        </is>
      </c>
      <c r="C2453" t="inlineStr">
        <is>
          <t>ASOCIACION DE PRODUCTORES AGRARIOS DE SUSAPAYA</t>
        </is>
      </c>
      <c r="D2453" s="6" t="n">
        <v>2021</v>
      </c>
      <c r="F2453" t="inlineStr">
        <is>
          <t>PAC</t>
        </is>
      </c>
      <c r="G2453" s="4" t="n">
        <v>0</v>
      </c>
      <c r="H2453" s="4" t="n">
        <v>0</v>
      </c>
      <c r="I2453" s="4" t="n">
        <v>0</v>
      </c>
      <c r="J2453" s="4" t="n">
        <v>0</v>
      </c>
      <c r="K2453" s="4" t="n">
        <v>0</v>
      </c>
      <c r="L2453" s="3" t="n">
        <v>0</v>
      </c>
      <c r="M2453" s="3" t="n">
        <v>0</v>
      </c>
      <c r="N2453" s="3" t="n">
        <v>0</v>
      </c>
      <c r="O2453" s="4" t="str"/>
      <c r="P2453" s="4" t="str"/>
      <c r="Q2453" s="4" t="str"/>
      <c r="R2453" s="4" t="str"/>
      <c r="S2453" s="4" t="str"/>
      <c r="T2453" s="4" t="str"/>
      <c r="U2453" s="4" t="str"/>
      <c r="V2453" s="4" t="n">
        <v>1</v>
      </c>
    </row>
    <row r="2454">
      <c r="A2454" t="n">
        <v>309</v>
      </c>
      <c r="B2454" t="inlineStr">
        <is>
          <t>20520081152</t>
        </is>
      </c>
      <c r="C2454" t="inlineStr">
        <is>
          <t>ASOCIACION DE PRODUCTORES AGRARIOS DE SUSAPAYA</t>
        </is>
      </c>
      <c r="D2454" s="6" t="n">
        <v>2022</v>
      </c>
      <c r="F2454" t="inlineStr">
        <is>
          <t>PAC</t>
        </is>
      </c>
      <c r="G2454" s="4" t="n">
        <v>0</v>
      </c>
      <c r="H2454" s="4" t="n">
        <v>0</v>
      </c>
      <c r="I2454" s="4" t="n">
        <v>0</v>
      </c>
      <c r="J2454" s="4" t="n">
        <v>0</v>
      </c>
      <c r="K2454" s="4" t="n">
        <v>0</v>
      </c>
      <c r="L2454" s="3" t="n">
        <v>0</v>
      </c>
      <c r="M2454" s="3" t="n">
        <v>0</v>
      </c>
      <c r="N2454" s="3" t="n">
        <v>0</v>
      </c>
      <c r="O2454" s="4" t="str"/>
      <c r="P2454" s="4" t="str"/>
      <c r="Q2454" s="4" t="str"/>
      <c r="R2454" s="4" t="str"/>
      <c r="S2454" s="4" t="str"/>
      <c r="T2454" s="4" t="str"/>
      <c r="U2454" s="4" t="str"/>
      <c r="V2454" s="4" t="n">
        <v>1</v>
      </c>
    </row>
    <row r="2455">
      <c r="A2455" t="n">
        <v>309</v>
      </c>
      <c r="B2455" t="inlineStr">
        <is>
          <t>20520081152</t>
        </is>
      </c>
      <c r="C2455" t="inlineStr">
        <is>
          <t>ASOCIACION DE PRODUCTORES AGRARIOS DE SUSAPAYA</t>
        </is>
      </c>
      <c r="D2455" s="6" t="n">
        <v>2023</v>
      </c>
      <c r="F2455" t="inlineStr">
        <is>
          <t>PAC</t>
        </is>
      </c>
      <c r="G2455" s="4" t="n">
        <v>0</v>
      </c>
      <c r="H2455" s="4" t="n">
        <v>0</v>
      </c>
      <c r="I2455" s="4" t="n">
        <v>0</v>
      </c>
      <c r="J2455" s="4" t="n">
        <v>0</v>
      </c>
      <c r="K2455" s="4" t="n">
        <v>0</v>
      </c>
      <c r="L2455" s="3" t="n">
        <v>0</v>
      </c>
      <c r="M2455" s="3" t="n">
        <v>0</v>
      </c>
      <c r="N2455" s="3" t="n">
        <v>0</v>
      </c>
      <c r="O2455" s="4" t="n">
        <v>0</v>
      </c>
      <c r="P2455" s="4" t="n">
        <v>0</v>
      </c>
      <c r="Q2455" s="4" t="n">
        <v>0</v>
      </c>
      <c r="R2455" s="4" t="n">
        <v>0</v>
      </c>
      <c r="S2455" s="4" t="n">
        <v>0</v>
      </c>
      <c r="T2455" s="4" t="n">
        <v>0</v>
      </c>
      <c r="U2455" s="4" t="n">
        <v>0</v>
      </c>
      <c r="V2455" s="4" t="n">
        <v>1</v>
      </c>
    </row>
    <row r="2456">
      <c r="A2456" t="n">
        <v>309</v>
      </c>
      <c r="B2456" t="inlineStr">
        <is>
          <t>20520081152</t>
        </is>
      </c>
      <c r="C2456" t="inlineStr">
        <is>
          <t>ASOCIACION DE PRODUCTORES AGRARIOS DE SUSAPAYA</t>
        </is>
      </c>
      <c r="D2456" s="6" t="n">
        <v>2024</v>
      </c>
      <c r="F2456" t="inlineStr">
        <is>
          <t>PAC</t>
        </is>
      </c>
      <c r="G2456" s="4" t="n">
        <v>0</v>
      </c>
      <c r="H2456" s="4" t="n">
        <v>0</v>
      </c>
      <c r="I2456" s="4" t="n">
        <v>0</v>
      </c>
      <c r="J2456" s="4" t="n">
        <v>0</v>
      </c>
      <c r="K2456" s="4" t="n">
        <v>0</v>
      </c>
      <c r="L2456" s="3" t="n">
        <v>0</v>
      </c>
      <c r="M2456" s="3" t="n">
        <v>0</v>
      </c>
      <c r="N2456" s="3" t="n">
        <v>0</v>
      </c>
      <c r="O2456" s="4" t="n">
        <v>0</v>
      </c>
      <c r="P2456" s="4" t="n">
        <v>0</v>
      </c>
      <c r="Q2456" s="4" t="str"/>
      <c r="R2456" s="4" t="n">
        <v>0</v>
      </c>
      <c r="S2456" s="4" t="n">
        <v>0</v>
      </c>
      <c r="T2456" s="4" t="n">
        <v>0</v>
      </c>
      <c r="U2456" s="4" t="n">
        <v>0</v>
      </c>
      <c r="V2456" s="4" t="n">
        <v>1</v>
      </c>
    </row>
    <row r="2457">
      <c r="A2457" t="n">
        <v>309</v>
      </c>
      <c r="B2457" t="inlineStr">
        <is>
          <t>20520081152</t>
        </is>
      </c>
      <c r="C2457" t="inlineStr">
        <is>
          <t>ASOCIACION DE PRODUCTORES AGRARIOS DE SUSAPAYA</t>
        </is>
      </c>
      <c r="D2457" s="6" t="n">
        <v>2025</v>
      </c>
      <c r="F2457" t="inlineStr">
        <is>
          <t>PAC</t>
        </is>
      </c>
      <c r="G2457" s="4" t="n">
        <v>0</v>
      </c>
      <c r="H2457" s="4" t="n">
        <v>0</v>
      </c>
      <c r="I2457" s="4" t="n">
        <v>0</v>
      </c>
      <c r="J2457" s="4" t="n">
        <v>0</v>
      </c>
      <c r="K2457" s="4" t="n">
        <v>0</v>
      </c>
      <c r="L2457" s="3" t="n">
        <v>0</v>
      </c>
      <c r="M2457" s="3" t="n">
        <v>0</v>
      </c>
      <c r="N2457" s="3" t="n">
        <v>0</v>
      </c>
      <c r="O2457" s="4" t="n">
        <v>0</v>
      </c>
      <c r="P2457" s="4" t="n">
        <v>0</v>
      </c>
      <c r="Q2457" s="4" t="str"/>
      <c r="R2457" s="4" t="n">
        <v>0</v>
      </c>
      <c r="S2457" s="4" t="n">
        <v>0</v>
      </c>
      <c r="T2457" s="4" t="n">
        <v>0</v>
      </c>
      <c r="U2457" s="4" t="n">
        <v>0</v>
      </c>
      <c r="V2457" s="4" t="n">
        <v>1</v>
      </c>
    </row>
    <row r="2458">
      <c r="A2458" t="n">
        <v>310</v>
      </c>
      <c r="B2458" t="inlineStr">
        <is>
          <t>20606192119</t>
        </is>
      </c>
      <c r="C2458" t="inlineStr">
        <is>
          <t>ASOCIACION DE MUJERES AGROPECUARIAS ARTESANALES Y TURISTICA GRANJA DE CUYES VIRGEN DE LA ASUNTA DE CURIBAYA</t>
        </is>
      </c>
      <c r="D2458" s="6" t="n">
        <v>2018</v>
      </c>
      <c r="F2458" t="inlineStr">
        <is>
          <t>PAC</t>
        </is>
      </c>
      <c r="G2458" s="4" t="str"/>
      <c r="H2458" s="4" t="str"/>
      <c r="I2458" s="4" t="n">
        <v>0</v>
      </c>
      <c r="J2458" s="4" t="str"/>
      <c r="K2458" s="4" t="str"/>
      <c r="L2458" s="3" t="str"/>
      <c r="M2458" s="3" t="str"/>
      <c r="N2458" s="3" t="n">
        <v>0</v>
      </c>
      <c r="O2458" s="4" t="str"/>
      <c r="P2458" s="4" t="str"/>
      <c r="Q2458" s="4" t="str"/>
      <c r="R2458" s="4" t="str"/>
      <c r="S2458" s="4" t="str"/>
      <c r="T2458" s="4" t="str"/>
      <c r="U2458" s="4" t="str"/>
      <c r="V2458" s="4" t="n">
        <v>1</v>
      </c>
    </row>
    <row r="2459">
      <c r="A2459" t="n">
        <v>310</v>
      </c>
      <c r="B2459" t="inlineStr">
        <is>
          <t>20606192119</t>
        </is>
      </c>
      <c r="C2459" t="inlineStr">
        <is>
          <t>ASOCIACION DE MUJERES AGROPECUARIAS ARTESANALES Y TURISTICA GRANJA DE CUYES VIRGEN DE LA ASUNTA DE CURIBAYA</t>
        </is>
      </c>
      <c r="D2459" s="6" t="n">
        <v>2019</v>
      </c>
      <c r="F2459" t="inlineStr">
        <is>
          <t>PAC</t>
        </is>
      </c>
      <c r="G2459" s="4" t="n">
        <v>0</v>
      </c>
      <c r="H2459" s="4" t="n">
        <v>0</v>
      </c>
      <c r="I2459" s="4" t="n">
        <v>0</v>
      </c>
      <c r="J2459" s="4" t="str"/>
      <c r="K2459" s="4" t="str"/>
      <c r="L2459" s="3" t="n">
        <v>0</v>
      </c>
      <c r="M2459" s="3" t="n">
        <v>0</v>
      </c>
      <c r="N2459" s="3" t="n">
        <v>0</v>
      </c>
      <c r="O2459" s="4" t="str"/>
      <c r="P2459" s="4" t="str"/>
      <c r="Q2459" s="4" t="str"/>
      <c r="R2459" s="4" t="str"/>
      <c r="S2459" s="4" t="str"/>
      <c r="T2459" s="4" t="str"/>
      <c r="U2459" s="4" t="str"/>
      <c r="V2459" s="4" t="n">
        <v>1</v>
      </c>
    </row>
    <row r="2460">
      <c r="A2460" t="n">
        <v>310</v>
      </c>
      <c r="B2460" t="inlineStr">
        <is>
          <t>20606192119</t>
        </is>
      </c>
      <c r="C2460" t="inlineStr">
        <is>
          <t>ASOCIACION DE MUJERES AGROPECUARIAS ARTESANALES Y TURISTICA GRANJA DE CUYES VIRGEN DE LA ASUNTA DE CURIBAYA</t>
        </is>
      </c>
      <c r="D2460" s="6" t="n">
        <v>2020</v>
      </c>
      <c r="F2460" t="inlineStr">
        <is>
          <t>PAC</t>
        </is>
      </c>
      <c r="G2460" s="4" t="n">
        <v>0</v>
      </c>
      <c r="H2460" s="4" t="n">
        <v>0</v>
      </c>
      <c r="I2460" s="4" t="n">
        <v>0</v>
      </c>
      <c r="J2460" s="4" t="n">
        <v>0</v>
      </c>
      <c r="K2460" s="4" t="n">
        <v>0</v>
      </c>
      <c r="L2460" s="3" t="n">
        <v>0</v>
      </c>
      <c r="M2460" s="3" t="n">
        <v>0</v>
      </c>
      <c r="N2460" s="3" t="n">
        <v>0</v>
      </c>
      <c r="O2460" s="4" t="str"/>
      <c r="P2460" s="4" t="str"/>
      <c r="Q2460" s="4" t="str"/>
      <c r="R2460" s="4" t="str"/>
      <c r="S2460" s="4" t="str"/>
      <c r="T2460" s="4" t="str"/>
      <c r="U2460" s="4" t="str"/>
      <c r="V2460" s="4" t="n">
        <v>1</v>
      </c>
    </row>
    <row r="2461">
      <c r="A2461" t="n">
        <v>310</v>
      </c>
      <c r="B2461" t="inlineStr">
        <is>
          <t>20606192119</t>
        </is>
      </c>
      <c r="C2461" t="inlineStr">
        <is>
          <t>ASOCIACION DE MUJERES AGROPECUARIAS ARTESANALES Y TURISTICA GRANJA DE CUYES VIRGEN DE LA ASUNTA DE CURIBAYA</t>
        </is>
      </c>
      <c r="D2461" s="6" t="n">
        <v>2021</v>
      </c>
      <c r="F2461" t="inlineStr">
        <is>
          <t>PAC</t>
        </is>
      </c>
      <c r="G2461" s="4" t="n">
        <v>0</v>
      </c>
      <c r="H2461" s="4" t="n">
        <v>0</v>
      </c>
      <c r="I2461" s="4" t="n">
        <v>0</v>
      </c>
      <c r="J2461" s="4" t="n">
        <v>0</v>
      </c>
      <c r="K2461" s="4" t="n">
        <v>0</v>
      </c>
      <c r="L2461" s="3" t="n">
        <v>0</v>
      </c>
      <c r="M2461" s="3" t="n">
        <v>0</v>
      </c>
      <c r="N2461" s="3" t="n">
        <v>0</v>
      </c>
      <c r="O2461" s="4" t="str"/>
      <c r="P2461" s="4" t="str"/>
      <c r="Q2461" s="4" t="str"/>
      <c r="R2461" s="4" t="str"/>
      <c r="S2461" s="4" t="str"/>
      <c r="T2461" s="4" t="str"/>
      <c r="U2461" s="4" t="str"/>
      <c r="V2461" s="4" t="n">
        <v>1</v>
      </c>
    </row>
    <row r="2462">
      <c r="A2462" t="n">
        <v>310</v>
      </c>
      <c r="B2462" t="inlineStr">
        <is>
          <t>20606192119</t>
        </is>
      </c>
      <c r="C2462" t="inlineStr">
        <is>
          <t>ASOCIACION DE MUJERES AGROPECUARIAS ARTESANALES Y TURISTICA GRANJA DE CUYES VIRGEN DE LA ASUNTA DE CURIBAYA</t>
        </is>
      </c>
      <c r="D2462" s="6" t="n">
        <v>2022</v>
      </c>
      <c r="E2462" t="n">
        <v>1</v>
      </c>
      <c r="F2462" t="inlineStr">
        <is>
          <t>PAC</t>
        </is>
      </c>
      <c r="G2462" s="4" t="n">
        <v>2</v>
      </c>
      <c r="H2462" s="4" t="n">
        <v>10</v>
      </c>
      <c r="I2462" s="4" t="n">
        <v>12</v>
      </c>
      <c r="J2462" s="4" t="n">
        <v>31</v>
      </c>
      <c r="K2462" s="4" t="n">
        <v>5</v>
      </c>
      <c r="L2462" s="3" t="n">
        <v>65317.4</v>
      </c>
      <c r="M2462" s="3" t="n">
        <v>0</v>
      </c>
      <c r="N2462" s="3" t="n">
        <v>65317.4</v>
      </c>
      <c r="O2462" s="4" t="str"/>
      <c r="P2462" s="4" t="str"/>
      <c r="Q2462" s="4" t="str"/>
      <c r="R2462" s="4" t="str"/>
      <c r="S2462" s="4" t="str"/>
      <c r="T2462" s="4" t="str"/>
      <c r="U2462" s="4" t="str"/>
      <c r="V2462" s="4" t="n">
        <v>1</v>
      </c>
    </row>
    <row r="2463">
      <c r="A2463" t="n">
        <v>310</v>
      </c>
      <c r="B2463" t="inlineStr">
        <is>
          <t>20606192119</t>
        </is>
      </c>
      <c r="C2463" t="inlineStr">
        <is>
          <t>ASOCIACION DE MUJERES AGROPECUARIAS ARTESANALES Y TURISTICA GRANJA DE CUYES VIRGEN DE LA ASUNTA DE CURIBAYA</t>
        </is>
      </c>
      <c r="D2463" s="6" t="n">
        <v>2023</v>
      </c>
      <c r="E2463" t="n">
        <v>1</v>
      </c>
      <c r="F2463" t="inlineStr">
        <is>
          <t>PAC</t>
        </is>
      </c>
      <c r="G2463" s="4" t="n">
        <v>2</v>
      </c>
      <c r="H2463" s="4" t="n">
        <v>10</v>
      </c>
      <c r="I2463" s="4" t="n">
        <v>12</v>
      </c>
      <c r="J2463" s="4" t="n">
        <v>46</v>
      </c>
      <c r="K2463" s="4" t="n">
        <v>8</v>
      </c>
      <c r="L2463" s="3" t="n">
        <v>96627</v>
      </c>
      <c r="M2463" s="3" t="n">
        <v>0</v>
      </c>
      <c r="N2463" s="3" t="n">
        <v>96627</v>
      </c>
      <c r="O2463" s="4" t="n">
        <v>0</v>
      </c>
      <c r="P2463" s="4" t="n">
        <v>96627</v>
      </c>
      <c r="Q2463" s="4" t="n">
        <v>0</v>
      </c>
      <c r="R2463" s="4" t="n">
        <v>0</v>
      </c>
      <c r="S2463" s="4" t="n">
        <v>0</v>
      </c>
      <c r="T2463" s="4" t="n">
        <v>0</v>
      </c>
      <c r="U2463" s="4" t="n">
        <v>96627</v>
      </c>
      <c r="V2463" s="4" t="n">
        <v>1</v>
      </c>
    </row>
    <row r="2464">
      <c r="A2464" t="n">
        <v>310</v>
      </c>
      <c r="B2464" t="inlineStr">
        <is>
          <t>20606192119</t>
        </is>
      </c>
      <c r="C2464" t="inlineStr">
        <is>
          <t>ASOCIACION DE MUJERES AGROPECUARIAS ARTESANALES Y TURISTICA GRANJA DE CUYES VIRGEN DE LA ASUNTA DE CURIBAYA</t>
        </is>
      </c>
      <c r="D2464" s="6" t="n">
        <v>2024</v>
      </c>
      <c r="E2464" t="n">
        <v>1</v>
      </c>
      <c r="F2464" t="inlineStr">
        <is>
          <t>PAC</t>
        </is>
      </c>
      <c r="G2464" s="4" t="n">
        <v>2</v>
      </c>
      <c r="H2464" s="4" t="n">
        <v>10</v>
      </c>
      <c r="I2464" s="4" t="n">
        <v>12</v>
      </c>
      <c r="J2464" s="4" t="n">
        <v>33</v>
      </c>
      <c r="K2464" s="4" t="n">
        <v>5</v>
      </c>
      <c r="L2464" s="3" t="n">
        <v>119601</v>
      </c>
      <c r="M2464" s="3" t="n">
        <v>0</v>
      </c>
      <c r="N2464" s="3" t="n">
        <v>119601</v>
      </c>
      <c r="O2464" s="4" t="n">
        <v>0</v>
      </c>
      <c r="P2464" s="4" t="n">
        <v>119601</v>
      </c>
      <c r="Q2464" s="4" t="str"/>
      <c r="R2464" s="4" t="n">
        <v>0</v>
      </c>
      <c r="S2464" s="4" t="n">
        <v>0</v>
      </c>
      <c r="T2464" s="4" t="n">
        <v>0</v>
      </c>
      <c r="U2464" s="4" t="n">
        <v>119601</v>
      </c>
      <c r="V2464" s="4" t="n">
        <v>1</v>
      </c>
    </row>
    <row r="2465">
      <c r="A2465" t="n">
        <v>310</v>
      </c>
      <c r="B2465" t="inlineStr">
        <is>
          <t>20606192119</t>
        </is>
      </c>
      <c r="C2465" t="inlineStr">
        <is>
          <t>ASOCIACION DE MUJERES AGROPECUARIAS ARTESANALES Y TURISTICA GRANJA DE CUYES VIRGEN DE LA ASUNTA DE CURIBAYA</t>
        </is>
      </c>
      <c r="D2465" s="6" t="n">
        <v>2025</v>
      </c>
      <c r="E2465" t="n">
        <v>1</v>
      </c>
      <c r="F2465" t="inlineStr">
        <is>
          <t>PAC</t>
        </is>
      </c>
      <c r="G2465" s="4" t="n">
        <v>2</v>
      </c>
      <c r="H2465" s="4" t="n">
        <v>11</v>
      </c>
      <c r="I2465" s="4" t="n">
        <v>13</v>
      </c>
      <c r="J2465" s="4" t="n">
        <v>21</v>
      </c>
      <c r="K2465" s="4" t="n">
        <v>4</v>
      </c>
      <c r="L2465" s="3" t="n">
        <v>103840</v>
      </c>
      <c r="M2465" s="3" t="n">
        <v>0</v>
      </c>
      <c r="N2465" s="3" t="n">
        <v>103840</v>
      </c>
      <c r="O2465" s="4" t="n">
        <v>0</v>
      </c>
      <c r="P2465" s="4" t="n">
        <v>103840</v>
      </c>
      <c r="Q2465" s="4" t="str"/>
      <c r="R2465" s="4" t="n">
        <v>0</v>
      </c>
      <c r="S2465" s="4" t="n">
        <v>0</v>
      </c>
      <c r="T2465" s="4" t="n">
        <v>0</v>
      </c>
      <c r="U2465" s="4" t="n">
        <v>103840</v>
      </c>
      <c r="V2465" s="4" t="n">
        <v>1</v>
      </c>
    </row>
    <row r="2466">
      <c r="A2466" t="n">
        <v>311</v>
      </c>
      <c r="B2466" t="inlineStr">
        <is>
          <t>20607057363</t>
        </is>
      </c>
      <c r="C2466" t="inlineStr">
        <is>
          <t>ASOCIACION AGROINDUSTRIAL DE PLANTAS AROMATICAS ECOANDES</t>
        </is>
      </c>
      <c r="D2466" s="6" t="n">
        <v>2018</v>
      </c>
      <c r="F2466" t="inlineStr">
        <is>
          <t>PAC</t>
        </is>
      </c>
      <c r="G2466" s="4" t="str"/>
      <c r="H2466" s="4" t="str"/>
      <c r="I2466" s="4" t="n">
        <v>0</v>
      </c>
      <c r="J2466" s="4" t="str"/>
      <c r="K2466" s="4" t="str"/>
      <c r="L2466" s="3" t="str"/>
      <c r="M2466" s="3" t="str"/>
      <c r="N2466" s="3" t="n">
        <v>0</v>
      </c>
      <c r="O2466" s="4" t="str"/>
      <c r="P2466" s="4" t="str"/>
      <c r="Q2466" s="4" t="str"/>
      <c r="R2466" s="4" t="str"/>
      <c r="S2466" s="4" t="str"/>
      <c r="T2466" s="4" t="str"/>
      <c r="U2466" s="4" t="str"/>
      <c r="V2466" s="4" t="n">
        <v>1</v>
      </c>
    </row>
    <row r="2467">
      <c r="A2467" t="n">
        <v>311</v>
      </c>
      <c r="B2467" t="inlineStr">
        <is>
          <t>20607057363</t>
        </is>
      </c>
      <c r="C2467" t="inlineStr">
        <is>
          <t>ASOCIACION AGROINDUSTRIAL DE PLANTAS AROMATICAS ECOANDES</t>
        </is>
      </c>
      <c r="D2467" s="6" t="n">
        <v>2019</v>
      </c>
      <c r="F2467" t="inlineStr">
        <is>
          <t>PAC</t>
        </is>
      </c>
      <c r="G2467" s="4" t="n">
        <v>0</v>
      </c>
      <c r="H2467" s="4" t="n">
        <v>0</v>
      </c>
      <c r="I2467" s="4" t="n">
        <v>0</v>
      </c>
      <c r="J2467" s="4" t="str"/>
      <c r="K2467" s="4" t="str"/>
      <c r="L2467" s="3" t="n">
        <v>0</v>
      </c>
      <c r="M2467" s="3" t="n">
        <v>0</v>
      </c>
      <c r="N2467" s="3" t="n">
        <v>0</v>
      </c>
      <c r="O2467" s="4" t="str"/>
      <c r="P2467" s="4" t="str"/>
      <c r="Q2467" s="4" t="str"/>
      <c r="R2467" s="4" t="str"/>
      <c r="S2467" s="4" t="str"/>
      <c r="T2467" s="4" t="str"/>
      <c r="U2467" s="4" t="str"/>
      <c r="V2467" s="4" t="n">
        <v>1</v>
      </c>
    </row>
    <row r="2468">
      <c r="A2468" t="n">
        <v>311</v>
      </c>
      <c r="B2468" t="inlineStr">
        <is>
          <t>20607057363</t>
        </is>
      </c>
      <c r="C2468" t="inlineStr">
        <is>
          <t>ASOCIACION AGROINDUSTRIAL DE PLANTAS AROMATICAS ECOANDES</t>
        </is>
      </c>
      <c r="D2468" s="6" t="n">
        <v>2020</v>
      </c>
      <c r="F2468" t="inlineStr">
        <is>
          <t>PAC</t>
        </is>
      </c>
      <c r="G2468" s="4" t="n">
        <v>0</v>
      </c>
      <c r="H2468" s="4" t="n">
        <v>0</v>
      </c>
      <c r="I2468" s="4" t="n">
        <v>0</v>
      </c>
      <c r="J2468" s="4" t="n">
        <v>0</v>
      </c>
      <c r="K2468" s="4" t="n">
        <v>0</v>
      </c>
      <c r="L2468" s="3" t="n">
        <v>0</v>
      </c>
      <c r="M2468" s="3" t="n">
        <v>0</v>
      </c>
      <c r="N2468" s="3" t="n">
        <v>0</v>
      </c>
      <c r="O2468" s="4" t="str"/>
      <c r="P2468" s="4" t="str"/>
      <c r="Q2468" s="4" t="str"/>
      <c r="R2468" s="4" t="str"/>
      <c r="S2468" s="4" t="str"/>
      <c r="T2468" s="4" t="str"/>
      <c r="U2468" s="4" t="str"/>
      <c r="V2468" s="4" t="n">
        <v>1</v>
      </c>
    </row>
    <row r="2469">
      <c r="A2469" t="n">
        <v>311</v>
      </c>
      <c r="B2469" t="inlineStr">
        <is>
          <t>20607057363</t>
        </is>
      </c>
      <c r="C2469" t="inlineStr">
        <is>
          <t>ASOCIACION AGROINDUSTRIAL DE PLANTAS AROMATICAS ECOANDES</t>
        </is>
      </c>
      <c r="D2469" s="6" t="n">
        <v>2021</v>
      </c>
      <c r="F2469" t="inlineStr">
        <is>
          <t>PAC</t>
        </is>
      </c>
      <c r="G2469" s="4" t="n">
        <v>0</v>
      </c>
      <c r="H2469" s="4" t="n">
        <v>0</v>
      </c>
      <c r="I2469" s="4" t="n">
        <v>0</v>
      </c>
      <c r="J2469" s="4" t="n">
        <v>0</v>
      </c>
      <c r="K2469" s="4" t="n">
        <v>0</v>
      </c>
      <c r="L2469" s="3" t="n">
        <v>0</v>
      </c>
      <c r="M2469" s="3" t="n">
        <v>0</v>
      </c>
      <c r="N2469" s="3" t="n">
        <v>0</v>
      </c>
      <c r="O2469" s="4" t="str"/>
      <c r="P2469" s="4" t="str"/>
      <c r="Q2469" s="4" t="str"/>
      <c r="R2469" s="4" t="str"/>
      <c r="S2469" s="4" t="str"/>
      <c r="T2469" s="4" t="str"/>
      <c r="U2469" s="4" t="str"/>
      <c r="V2469" s="4" t="n">
        <v>1</v>
      </c>
    </row>
    <row r="2470">
      <c r="A2470" t="n">
        <v>311</v>
      </c>
      <c r="B2470" t="inlineStr">
        <is>
          <t>20607057363</t>
        </is>
      </c>
      <c r="C2470" t="inlineStr">
        <is>
          <t>ASOCIACION AGROINDUSTRIAL DE PLANTAS AROMATICAS ECOANDES</t>
        </is>
      </c>
      <c r="D2470" s="6" t="n">
        <v>2022</v>
      </c>
      <c r="E2470" t="n">
        <v>1</v>
      </c>
      <c r="F2470" t="inlineStr">
        <is>
          <t>PAC</t>
        </is>
      </c>
      <c r="G2470" s="4" t="n">
        <v>15</v>
      </c>
      <c r="H2470" s="4" t="n">
        <v>15</v>
      </c>
      <c r="I2470" s="4" t="n">
        <v>30</v>
      </c>
      <c r="J2470" s="4" t="n">
        <v>31</v>
      </c>
      <c r="K2470" s="4" t="n">
        <v>5</v>
      </c>
      <c r="L2470" s="3" t="n">
        <v>91904</v>
      </c>
      <c r="M2470" s="3" t="n">
        <v>0</v>
      </c>
      <c r="N2470" s="3" t="n">
        <v>91904</v>
      </c>
      <c r="O2470" s="4" t="str"/>
      <c r="P2470" s="4" t="str"/>
      <c r="Q2470" s="4" t="str"/>
      <c r="R2470" s="4" t="str"/>
      <c r="S2470" s="4" t="str"/>
      <c r="T2470" s="4" t="str"/>
      <c r="U2470" s="4" t="str"/>
      <c r="V2470" s="4" t="n">
        <v>1</v>
      </c>
    </row>
    <row r="2471">
      <c r="A2471" t="n">
        <v>311</v>
      </c>
      <c r="B2471" t="inlineStr">
        <is>
          <t>20607057363</t>
        </is>
      </c>
      <c r="C2471" t="inlineStr">
        <is>
          <t>ASOCIACION AGROINDUSTRIAL DE PLANTAS AROMATICAS ECOANDES</t>
        </is>
      </c>
      <c r="D2471" s="6" t="n">
        <v>2023</v>
      </c>
      <c r="E2471" t="n">
        <v>1</v>
      </c>
      <c r="F2471" t="inlineStr">
        <is>
          <t>PAC</t>
        </is>
      </c>
      <c r="G2471" s="4" t="n">
        <v>15</v>
      </c>
      <c r="H2471" s="4" t="n">
        <v>15</v>
      </c>
      <c r="I2471" s="4" t="n">
        <v>30</v>
      </c>
      <c r="J2471" s="4" t="n">
        <v>45</v>
      </c>
      <c r="K2471" s="4" t="n">
        <v>8</v>
      </c>
      <c r="L2471" s="3" t="n">
        <v>189049.5</v>
      </c>
      <c r="M2471" s="3" t="n">
        <v>0</v>
      </c>
      <c r="N2471" s="3" t="n">
        <v>189049.5</v>
      </c>
      <c r="O2471" s="4" t="n">
        <v>0</v>
      </c>
      <c r="P2471" s="4" t="n">
        <v>189049.5</v>
      </c>
      <c r="Q2471" s="4" t="n">
        <v>0</v>
      </c>
      <c r="R2471" s="4" t="n">
        <v>0</v>
      </c>
      <c r="S2471" s="4" t="n">
        <v>0</v>
      </c>
      <c r="T2471" s="4" t="n">
        <v>0</v>
      </c>
      <c r="U2471" s="4" t="n">
        <v>189049.5</v>
      </c>
      <c r="V2471" s="4" t="n">
        <v>1</v>
      </c>
    </row>
    <row r="2472">
      <c r="A2472" t="n">
        <v>311</v>
      </c>
      <c r="B2472" t="inlineStr">
        <is>
          <t>20607057363</t>
        </is>
      </c>
      <c r="C2472" t="inlineStr">
        <is>
          <t>ASOCIACION AGROINDUSTRIAL DE PLANTAS AROMATICAS ECOANDES</t>
        </is>
      </c>
      <c r="D2472" s="6" t="n">
        <v>2024</v>
      </c>
      <c r="E2472" t="n">
        <v>1</v>
      </c>
      <c r="F2472" t="inlineStr">
        <is>
          <t>PAC</t>
        </is>
      </c>
      <c r="G2472" s="4" t="n">
        <v>15</v>
      </c>
      <c r="H2472" s="4" t="n">
        <v>12</v>
      </c>
      <c r="I2472" s="4" t="n">
        <v>27</v>
      </c>
      <c r="J2472" s="4" t="n">
        <v>33</v>
      </c>
      <c r="K2472" s="4" t="n">
        <v>5</v>
      </c>
      <c r="L2472" s="3" t="n">
        <v>158363.5</v>
      </c>
      <c r="M2472" s="3" t="n">
        <v>0</v>
      </c>
      <c r="N2472" s="3" t="n">
        <v>158363.5</v>
      </c>
      <c r="O2472" s="4" t="n">
        <v>0</v>
      </c>
      <c r="P2472" s="4" t="n">
        <v>158363.5</v>
      </c>
      <c r="Q2472" s="4" t="str"/>
      <c r="R2472" s="4" t="n">
        <v>0</v>
      </c>
      <c r="S2472" s="4" t="n">
        <v>0</v>
      </c>
      <c r="T2472" s="4" t="n">
        <v>0</v>
      </c>
      <c r="U2472" s="4" t="n">
        <v>158363.5</v>
      </c>
      <c r="V2472" s="4" t="n">
        <v>1</v>
      </c>
    </row>
    <row r="2473">
      <c r="A2473" t="n">
        <v>311</v>
      </c>
      <c r="B2473" t="inlineStr">
        <is>
          <t>20607057363</t>
        </is>
      </c>
      <c r="C2473" t="inlineStr">
        <is>
          <t>ASOCIACION AGROINDUSTRIAL DE PLANTAS AROMATICAS ECOANDES</t>
        </is>
      </c>
      <c r="D2473" s="6" t="n">
        <v>2025</v>
      </c>
      <c r="E2473" t="n">
        <v>1</v>
      </c>
      <c r="F2473" t="inlineStr">
        <is>
          <t>PAC</t>
        </is>
      </c>
      <c r="G2473" s="4" t="n">
        <v>9</v>
      </c>
      <c r="H2473" s="4" t="n">
        <v>12</v>
      </c>
      <c r="I2473" s="4" t="n">
        <v>21</v>
      </c>
      <c r="J2473" s="4" t="n">
        <v>21</v>
      </c>
      <c r="K2473" s="4" t="n">
        <v>4</v>
      </c>
      <c r="L2473" s="3" t="n">
        <v>107722.0009</v>
      </c>
      <c r="M2473" s="3" t="n">
        <v>0</v>
      </c>
      <c r="N2473" s="3" t="n">
        <v>107722.0009</v>
      </c>
      <c r="O2473" s="4" t="n">
        <v>0</v>
      </c>
      <c r="P2473" s="4" t="n">
        <v>107722.0009</v>
      </c>
      <c r="Q2473" s="4" t="str"/>
      <c r="R2473" s="4" t="n">
        <v>0</v>
      </c>
      <c r="S2473" s="4" t="n">
        <v>0</v>
      </c>
      <c r="T2473" s="4" t="n">
        <v>0</v>
      </c>
      <c r="U2473" s="4" t="n">
        <v>107722.0009</v>
      </c>
      <c r="V2473" s="4" t="n">
        <v>1</v>
      </c>
    </row>
    <row r="2474">
      <c r="A2474" t="n">
        <v>312</v>
      </c>
      <c r="B2474" t="inlineStr">
        <is>
          <t>20531441797</t>
        </is>
      </c>
      <c r="C2474" t="inlineStr">
        <is>
          <t>COOPERATIVA AGRARIA ALLIMA CACAO LTDA.</t>
        </is>
      </c>
      <c r="D2474" s="6" t="n">
        <v>2018</v>
      </c>
      <c r="F2474" t="inlineStr">
        <is>
          <t>PAC</t>
        </is>
      </c>
      <c r="G2474" s="4" t="str"/>
      <c r="H2474" s="4" t="str"/>
      <c r="I2474" s="4" t="n">
        <v>0</v>
      </c>
      <c r="J2474" s="4" t="str"/>
      <c r="K2474" s="4" t="str"/>
      <c r="L2474" s="3" t="str"/>
      <c r="M2474" s="3" t="str"/>
      <c r="N2474" s="3" t="n">
        <v>0</v>
      </c>
      <c r="O2474" s="4" t="str"/>
      <c r="P2474" s="4" t="str"/>
      <c r="Q2474" s="4" t="str"/>
      <c r="R2474" s="4" t="str"/>
      <c r="S2474" s="4" t="str"/>
      <c r="T2474" s="4" t="str"/>
      <c r="U2474" s="4" t="str"/>
      <c r="V2474" s="4" t="n">
        <v>1</v>
      </c>
    </row>
    <row r="2475">
      <c r="A2475" t="n">
        <v>312</v>
      </c>
      <c r="B2475" t="inlineStr">
        <is>
          <t>20531441797</t>
        </is>
      </c>
      <c r="C2475" t="inlineStr">
        <is>
          <t>COOPERATIVA AGRARIA ALLIMA CACAO LTDA.</t>
        </is>
      </c>
      <c r="D2475" s="6" t="n">
        <v>2019</v>
      </c>
      <c r="E2475" t="n">
        <v>1</v>
      </c>
      <c r="F2475" t="inlineStr">
        <is>
          <t>PAC</t>
        </is>
      </c>
      <c r="G2475" s="4" t="n">
        <v>9</v>
      </c>
      <c r="H2475" s="4" t="n">
        <v>4</v>
      </c>
      <c r="I2475" s="4" t="n">
        <v>13</v>
      </c>
      <c r="J2475" s="4" t="str"/>
      <c r="K2475" s="4" t="str"/>
      <c r="L2475" s="3" t="n">
        <v>292652.44</v>
      </c>
      <c r="M2475" s="3" t="n">
        <v>970784.34</v>
      </c>
      <c r="N2475" s="3" t="n">
        <v>1263436.78</v>
      </c>
      <c r="O2475" s="4" t="str"/>
      <c r="P2475" s="4" t="str"/>
      <c r="Q2475" s="4" t="str"/>
      <c r="R2475" s="4" t="str"/>
      <c r="S2475" s="4" t="str"/>
      <c r="T2475" s="4" t="str"/>
      <c r="U2475" s="4" t="str"/>
      <c r="V2475" s="4" t="n">
        <v>1</v>
      </c>
    </row>
    <row r="2476">
      <c r="A2476" t="n">
        <v>312</v>
      </c>
      <c r="B2476" t="inlineStr">
        <is>
          <t>20531441797</t>
        </is>
      </c>
      <c r="C2476" t="inlineStr">
        <is>
          <t>COOPERATIVA AGRARIA ALLIMA CACAO LTDA.</t>
        </is>
      </c>
      <c r="D2476" s="6" t="n">
        <v>2020</v>
      </c>
      <c r="E2476" t="n">
        <v>1</v>
      </c>
      <c r="F2476" t="inlineStr">
        <is>
          <t>PAC</t>
        </is>
      </c>
      <c r="G2476" s="4" t="n">
        <v>282</v>
      </c>
      <c r="H2476" s="4" t="n">
        <v>39</v>
      </c>
      <c r="I2476" s="4" t="n">
        <v>321</v>
      </c>
      <c r="J2476" s="4" t="n">
        <v>0</v>
      </c>
      <c r="K2476" s="4" t="n">
        <v>0</v>
      </c>
      <c r="L2476" s="3" t="n">
        <v>1052657.07</v>
      </c>
      <c r="M2476" s="3" t="n">
        <v>1598902.84</v>
      </c>
      <c r="N2476" s="3" t="n">
        <v>2651559.91</v>
      </c>
      <c r="O2476" s="4" t="str"/>
      <c r="P2476" s="4" t="str"/>
      <c r="Q2476" s="4" t="str"/>
      <c r="R2476" s="4" t="str"/>
      <c r="S2476" s="4" t="str"/>
      <c r="T2476" s="4" t="str"/>
      <c r="U2476" s="4" t="str"/>
      <c r="V2476" s="4" t="n">
        <v>1</v>
      </c>
    </row>
    <row r="2477">
      <c r="A2477" t="n">
        <v>312</v>
      </c>
      <c r="B2477" t="inlineStr">
        <is>
          <t>20531441797</t>
        </is>
      </c>
      <c r="C2477" t="inlineStr">
        <is>
          <t>COOPERATIVA AGRARIA ALLIMA CACAO LTDA.</t>
        </is>
      </c>
      <c r="D2477" s="6" t="n">
        <v>2021</v>
      </c>
      <c r="E2477" t="n">
        <v>1</v>
      </c>
      <c r="F2477" t="inlineStr">
        <is>
          <t>PAC</t>
        </is>
      </c>
      <c r="G2477" s="4" t="n">
        <v>284</v>
      </c>
      <c r="H2477" s="4" t="n">
        <v>37</v>
      </c>
      <c r="I2477" s="4" t="n">
        <v>321</v>
      </c>
      <c r="J2477" s="4" t="n">
        <v>28</v>
      </c>
      <c r="K2477" s="4" t="n">
        <v>7</v>
      </c>
      <c r="L2477" s="3" t="n">
        <v>2086036.97</v>
      </c>
      <c r="M2477" s="3" t="n">
        <v>1443978.62</v>
      </c>
      <c r="N2477" s="3" t="n">
        <v>3530015.59</v>
      </c>
      <c r="O2477" s="4" t="str"/>
      <c r="P2477" s="4" t="str"/>
      <c r="Q2477" s="4" t="str"/>
      <c r="R2477" s="4" t="str"/>
      <c r="S2477" s="4" t="str"/>
      <c r="T2477" s="4" t="str"/>
      <c r="U2477" s="4" t="str"/>
      <c r="V2477" s="4" t="n">
        <v>1</v>
      </c>
    </row>
    <row r="2478">
      <c r="A2478" t="n">
        <v>312</v>
      </c>
      <c r="B2478" t="inlineStr">
        <is>
          <t>20531441797</t>
        </is>
      </c>
      <c r="C2478" t="inlineStr">
        <is>
          <t>COOPERATIVA AGRARIA ALLIMA CACAO LTDA.</t>
        </is>
      </c>
      <c r="D2478" s="6" t="n">
        <v>2022</v>
      </c>
      <c r="E2478" t="n">
        <v>1</v>
      </c>
      <c r="F2478" t="inlineStr">
        <is>
          <t>PAC</t>
        </is>
      </c>
      <c r="G2478" s="4" t="n">
        <v>284</v>
      </c>
      <c r="H2478" s="4" t="n">
        <v>37</v>
      </c>
      <c r="I2478" s="4" t="n">
        <v>321</v>
      </c>
      <c r="J2478" s="4" t="n">
        <v>28</v>
      </c>
      <c r="K2478" s="4" t="n">
        <v>3</v>
      </c>
      <c r="L2478" s="3" t="n">
        <v>629946.74</v>
      </c>
      <c r="M2478" s="3" t="n">
        <v>1072264.06</v>
      </c>
      <c r="N2478" s="3" t="n">
        <v>1702210.8</v>
      </c>
      <c r="O2478" s="4" t="str"/>
      <c r="P2478" s="4" t="str"/>
      <c r="Q2478" s="4" t="str"/>
      <c r="R2478" s="4" t="str"/>
      <c r="S2478" s="4" t="str"/>
      <c r="T2478" s="4" t="str"/>
      <c r="U2478" s="4" t="str"/>
      <c r="V2478" s="4" t="n">
        <v>1</v>
      </c>
    </row>
    <row r="2479">
      <c r="A2479" t="n">
        <v>312</v>
      </c>
      <c r="B2479" t="inlineStr">
        <is>
          <t>20531441797</t>
        </is>
      </c>
      <c r="C2479" t="inlineStr">
        <is>
          <t>COOPERATIVA AGRARIA ALLIMA CACAO LTDA.</t>
        </is>
      </c>
      <c r="D2479" s="6" t="n">
        <v>2023</v>
      </c>
      <c r="E2479" t="n">
        <v>1</v>
      </c>
      <c r="F2479" t="inlineStr">
        <is>
          <t>PAC</t>
        </is>
      </c>
      <c r="G2479" s="4" t="n">
        <v>284</v>
      </c>
      <c r="H2479" s="4" t="n">
        <v>37</v>
      </c>
      <c r="I2479" s="4" t="n">
        <v>321</v>
      </c>
      <c r="J2479" s="4" t="n">
        <v>28</v>
      </c>
      <c r="K2479" s="4" t="n">
        <v>4</v>
      </c>
      <c r="L2479" s="3" t="n">
        <v>2012043.06</v>
      </c>
      <c r="M2479" s="3" t="n">
        <v>0</v>
      </c>
      <c r="N2479" s="3" t="n">
        <v>2012043.06</v>
      </c>
      <c r="O2479" s="4" t="n">
        <v>0</v>
      </c>
      <c r="P2479" s="4" t="n">
        <v>0</v>
      </c>
      <c r="Q2479" s="4" t="n">
        <v>0</v>
      </c>
      <c r="R2479" s="4" t="n">
        <v>2011938.03872093</v>
      </c>
      <c r="S2479" s="4" t="n">
        <v>0</v>
      </c>
      <c r="T2479" s="4" t="n">
        <v>0</v>
      </c>
      <c r="U2479" s="4" t="n">
        <v>2011938.03872093</v>
      </c>
      <c r="V2479" s="4" t="n">
        <v>1</v>
      </c>
    </row>
    <row r="2480">
      <c r="A2480" t="n">
        <v>312</v>
      </c>
      <c r="B2480" t="inlineStr">
        <is>
          <t>20531441797</t>
        </is>
      </c>
      <c r="C2480" t="inlineStr">
        <is>
          <t>COOPERATIVA AGRARIA ALLIMA CACAO LTDA.</t>
        </is>
      </c>
      <c r="D2480" s="6" t="n">
        <v>2024</v>
      </c>
      <c r="F2480" t="inlineStr">
        <is>
          <t>PAC</t>
        </is>
      </c>
      <c r="G2480" s="4" t="n">
        <v>0</v>
      </c>
      <c r="H2480" s="4" t="n">
        <v>0</v>
      </c>
      <c r="I2480" s="4" t="n">
        <v>0</v>
      </c>
      <c r="J2480" s="4" t="n">
        <v>0</v>
      </c>
      <c r="K2480" s="4" t="n">
        <v>0</v>
      </c>
      <c r="L2480" s="3" t="n">
        <v>0</v>
      </c>
      <c r="M2480" s="3" t="n">
        <v>0</v>
      </c>
      <c r="N2480" s="3" t="n">
        <v>0</v>
      </c>
      <c r="O2480" s="4" t="n">
        <v>0</v>
      </c>
      <c r="P2480" s="4" t="n">
        <v>0</v>
      </c>
      <c r="Q2480" s="4" t="str"/>
      <c r="R2480" s="4" t="n">
        <v>0</v>
      </c>
      <c r="S2480" s="4" t="n">
        <v>0</v>
      </c>
      <c r="T2480" s="4" t="n">
        <v>0</v>
      </c>
      <c r="U2480" s="4" t="n">
        <v>0</v>
      </c>
      <c r="V2480" s="4" t="n">
        <v>1</v>
      </c>
    </row>
    <row r="2481">
      <c r="A2481" t="n">
        <v>312</v>
      </c>
      <c r="B2481" t="inlineStr">
        <is>
          <t>20531441797</t>
        </is>
      </c>
      <c r="C2481" t="inlineStr">
        <is>
          <t>COOPERATIVA AGRARIA ALLIMA CACAO LTDA.</t>
        </is>
      </c>
      <c r="D2481" s="6" t="n">
        <v>2025</v>
      </c>
      <c r="F2481" t="inlineStr">
        <is>
          <t>PAC</t>
        </is>
      </c>
      <c r="G2481" s="4" t="n">
        <v>0</v>
      </c>
      <c r="H2481" s="4" t="n">
        <v>0</v>
      </c>
      <c r="I2481" s="4" t="n">
        <v>0</v>
      </c>
      <c r="J2481" s="4" t="n">
        <v>0</v>
      </c>
      <c r="K2481" s="4" t="n">
        <v>0</v>
      </c>
      <c r="L2481" s="3" t="n">
        <v>0</v>
      </c>
      <c r="M2481" s="3" t="n">
        <v>0</v>
      </c>
      <c r="N2481" s="3" t="n">
        <v>0</v>
      </c>
      <c r="O2481" s="4" t="n">
        <v>0</v>
      </c>
      <c r="P2481" s="4" t="n">
        <v>0</v>
      </c>
      <c r="Q2481" s="4" t="str"/>
      <c r="R2481" s="4" t="n">
        <v>0</v>
      </c>
      <c r="S2481" s="4" t="n">
        <v>0</v>
      </c>
      <c r="T2481" s="4" t="n">
        <v>0</v>
      </c>
      <c r="U2481" s="4" t="n">
        <v>0</v>
      </c>
      <c r="V2481" s="4" t="n">
        <v>1</v>
      </c>
    </row>
    <row r="2482">
      <c r="A2482" t="n">
        <v>313</v>
      </c>
      <c r="B2482" t="inlineStr">
        <is>
          <t>20393335620</t>
        </is>
      </c>
      <c r="C2482" t="inlineStr">
        <is>
          <t>ASOCIACIÓN DE PRODUCTORES ECOLÓGICOS DEL CASERíO SAN CRISTÓBAL DE AGUA BLANCA (APECAB)</t>
        </is>
      </c>
      <c r="D2482" s="6" t="n">
        <v>2018</v>
      </c>
      <c r="E2482" t="n">
        <v>1</v>
      </c>
      <c r="F2482" t="inlineStr">
        <is>
          <t>PAC</t>
        </is>
      </c>
      <c r="G2482" s="4" t="str"/>
      <c r="H2482" s="4" t="str"/>
      <c r="I2482" s="4" t="n">
        <v>19</v>
      </c>
      <c r="J2482" s="4" t="str"/>
      <c r="K2482" s="4" t="str"/>
      <c r="L2482" s="3" t="str"/>
      <c r="M2482" s="3" t="str"/>
      <c r="N2482" s="3" t="n">
        <v>0</v>
      </c>
      <c r="O2482" s="4" t="str"/>
      <c r="P2482" s="4" t="str"/>
      <c r="Q2482" s="4" t="str"/>
      <c r="R2482" s="4" t="str"/>
      <c r="S2482" s="4" t="str"/>
      <c r="T2482" s="4" t="str"/>
      <c r="U2482" s="4" t="str"/>
      <c r="V2482" s="4" t="n">
        <v>1</v>
      </c>
    </row>
    <row r="2483">
      <c r="A2483" t="n">
        <v>313</v>
      </c>
      <c r="B2483" t="inlineStr">
        <is>
          <t>20393335620</t>
        </is>
      </c>
      <c r="C2483" t="inlineStr">
        <is>
          <t>ASOCIACIÓN DE PRODUCTORES ECOLÓGICOS DEL CASERíO SAN CRISTÓBAL DE AGUA BLANCA (APECAB)</t>
        </is>
      </c>
      <c r="D2483" s="6" t="n">
        <v>2019</v>
      </c>
      <c r="F2483" t="inlineStr">
        <is>
          <t>PAC</t>
        </is>
      </c>
      <c r="G2483" s="4" t="n">
        <v>0</v>
      </c>
      <c r="H2483" s="4" t="n">
        <v>0</v>
      </c>
      <c r="I2483" s="4" t="n">
        <v>0</v>
      </c>
      <c r="J2483" s="4" t="str"/>
      <c r="K2483" s="4" t="str"/>
      <c r="L2483" s="3" t="n">
        <v>0</v>
      </c>
      <c r="M2483" s="3" t="n">
        <v>0</v>
      </c>
      <c r="N2483" s="3" t="n">
        <v>0</v>
      </c>
      <c r="O2483" s="4" t="str"/>
      <c r="P2483" s="4" t="str"/>
      <c r="Q2483" s="4" t="str"/>
      <c r="R2483" s="4" t="str"/>
      <c r="S2483" s="4" t="str"/>
      <c r="T2483" s="4" t="str"/>
      <c r="U2483" s="4" t="str"/>
      <c r="V2483" s="4" t="n">
        <v>1</v>
      </c>
    </row>
    <row r="2484">
      <c r="A2484" t="n">
        <v>313</v>
      </c>
      <c r="B2484" t="inlineStr">
        <is>
          <t>20393335620</t>
        </is>
      </c>
      <c r="C2484" t="inlineStr">
        <is>
          <t>ASOCIACIÓN DE PRODUCTORES ECOLÓGICOS DEL CASERíO SAN CRISTÓBAL DE AGUA BLANCA (APECAB)</t>
        </is>
      </c>
      <c r="D2484" s="6" t="n">
        <v>2020</v>
      </c>
      <c r="F2484" t="inlineStr">
        <is>
          <t>PAC</t>
        </is>
      </c>
      <c r="G2484" s="4" t="n">
        <v>0</v>
      </c>
      <c r="H2484" s="4" t="n">
        <v>0</v>
      </c>
      <c r="I2484" s="4" t="n">
        <v>0</v>
      </c>
      <c r="J2484" s="4" t="n">
        <v>0</v>
      </c>
      <c r="K2484" s="4" t="n">
        <v>0</v>
      </c>
      <c r="L2484" s="3" t="n">
        <v>0</v>
      </c>
      <c r="M2484" s="3" t="n">
        <v>0</v>
      </c>
      <c r="N2484" s="3" t="n">
        <v>0</v>
      </c>
      <c r="O2484" s="4" t="str"/>
      <c r="P2484" s="4" t="str"/>
      <c r="Q2484" s="4" t="str"/>
      <c r="R2484" s="4" t="str"/>
      <c r="S2484" s="4" t="str"/>
      <c r="T2484" s="4" t="str"/>
      <c r="U2484" s="4" t="str"/>
      <c r="V2484" s="4" t="n">
        <v>1</v>
      </c>
    </row>
    <row r="2485">
      <c r="A2485" t="n">
        <v>313</v>
      </c>
      <c r="B2485" t="inlineStr">
        <is>
          <t>20393335620</t>
        </is>
      </c>
      <c r="C2485" t="inlineStr">
        <is>
          <t>ASOCIACIÓN DE PRODUCTORES ECOLÓGICOS DEL CASERíO SAN CRISTÓBAL DE AGUA BLANCA (APECAB)</t>
        </is>
      </c>
      <c r="D2485" s="6" t="n">
        <v>2021</v>
      </c>
      <c r="F2485" t="inlineStr">
        <is>
          <t>PAC</t>
        </is>
      </c>
      <c r="G2485" s="4" t="n">
        <v>0</v>
      </c>
      <c r="H2485" s="4" t="n">
        <v>0</v>
      </c>
      <c r="I2485" s="4" t="n">
        <v>0</v>
      </c>
      <c r="J2485" s="4" t="n">
        <v>0</v>
      </c>
      <c r="K2485" s="4" t="n">
        <v>0</v>
      </c>
      <c r="L2485" s="3" t="n">
        <v>0</v>
      </c>
      <c r="M2485" s="3" t="n">
        <v>0</v>
      </c>
      <c r="N2485" s="3" t="n">
        <v>0</v>
      </c>
      <c r="O2485" s="4" t="str"/>
      <c r="P2485" s="4" t="str"/>
      <c r="Q2485" s="4" t="str"/>
      <c r="R2485" s="4" t="str"/>
      <c r="S2485" s="4" t="str"/>
      <c r="T2485" s="4" t="str"/>
      <c r="U2485" s="4" t="str"/>
      <c r="V2485" s="4" t="n">
        <v>1</v>
      </c>
    </row>
    <row r="2486">
      <c r="A2486" t="n">
        <v>313</v>
      </c>
      <c r="B2486" t="inlineStr">
        <is>
          <t>20393335620</t>
        </is>
      </c>
      <c r="C2486" t="inlineStr">
        <is>
          <t>ASOCIACIÓN DE PRODUCTORES ECOLÓGICOS DEL CASERíO SAN CRISTÓBAL DE AGUA BLANCA (APECAB)</t>
        </is>
      </c>
      <c r="D2486" s="6" t="n">
        <v>2022</v>
      </c>
      <c r="F2486" t="inlineStr">
        <is>
          <t>PAC</t>
        </is>
      </c>
      <c r="G2486" s="4" t="n">
        <v>0</v>
      </c>
      <c r="H2486" s="4" t="n">
        <v>0</v>
      </c>
      <c r="I2486" s="4" t="n">
        <v>0</v>
      </c>
      <c r="J2486" s="4" t="n">
        <v>0</v>
      </c>
      <c r="K2486" s="4" t="n">
        <v>0</v>
      </c>
      <c r="L2486" s="3" t="n">
        <v>0</v>
      </c>
      <c r="M2486" s="3" t="n">
        <v>0</v>
      </c>
      <c r="N2486" s="3" t="n">
        <v>0</v>
      </c>
      <c r="O2486" s="4" t="str"/>
      <c r="P2486" s="4" t="str"/>
      <c r="Q2486" s="4" t="str"/>
      <c r="R2486" s="4" t="str"/>
      <c r="S2486" s="4" t="str"/>
      <c r="T2486" s="4" t="str"/>
      <c r="U2486" s="4" t="str"/>
      <c r="V2486" s="4" t="n">
        <v>1</v>
      </c>
    </row>
    <row r="2487">
      <c r="A2487" t="n">
        <v>313</v>
      </c>
      <c r="B2487" t="inlineStr">
        <is>
          <t>20393335620</t>
        </is>
      </c>
      <c r="C2487" t="inlineStr">
        <is>
          <t>ASOCIACIÓN DE PRODUCTORES ECOLÓGICOS DEL CASERíO SAN CRISTÓBAL DE AGUA BLANCA (APECAB)</t>
        </is>
      </c>
      <c r="D2487" s="6" t="n">
        <v>2023</v>
      </c>
      <c r="F2487" t="inlineStr">
        <is>
          <t>PAC</t>
        </is>
      </c>
      <c r="G2487" s="4" t="n">
        <v>0</v>
      </c>
      <c r="H2487" s="4" t="n">
        <v>0</v>
      </c>
      <c r="I2487" s="4" t="n">
        <v>0</v>
      </c>
      <c r="J2487" s="4" t="n">
        <v>0</v>
      </c>
      <c r="K2487" s="4" t="n">
        <v>0</v>
      </c>
      <c r="L2487" s="3" t="n">
        <v>0</v>
      </c>
      <c r="M2487" s="3" t="n">
        <v>0</v>
      </c>
      <c r="N2487" s="3" t="n">
        <v>0</v>
      </c>
      <c r="O2487" s="4" t="n">
        <v>0</v>
      </c>
      <c r="P2487" s="4" t="n">
        <v>0</v>
      </c>
      <c r="Q2487" s="4" t="n">
        <v>0</v>
      </c>
      <c r="R2487" s="4" t="n">
        <v>0</v>
      </c>
      <c r="S2487" s="4" t="n">
        <v>0</v>
      </c>
      <c r="T2487" s="4" t="n">
        <v>0</v>
      </c>
      <c r="U2487" s="4" t="n">
        <v>0</v>
      </c>
      <c r="V2487" s="4" t="n">
        <v>1</v>
      </c>
    </row>
    <row r="2488">
      <c r="A2488" t="n">
        <v>313</v>
      </c>
      <c r="B2488" t="inlineStr">
        <is>
          <t>20393335620</t>
        </is>
      </c>
      <c r="C2488" t="inlineStr">
        <is>
          <t>ASOCIACIÓN DE PRODUCTORES ECOLÓGICOS DEL CASERíO SAN CRISTÓBAL DE AGUA BLANCA (APECAB)</t>
        </is>
      </c>
      <c r="D2488" s="6" t="n">
        <v>2024</v>
      </c>
      <c r="F2488" t="inlineStr">
        <is>
          <t>PAC</t>
        </is>
      </c>
      <c r="G2488" s="4" t="n">
        <v>0</v>
      </c>
      <c r="H2488" s="4" t="n">
        <v>0</v>
      </c>
      <c r="I2488" s="4" t="n">
        <v>0</v>
      </c>
      <c r="J2488" s="4" t="n">
        <v>0</v>
      </c>
      <c r="K2488" s="4" t="n">
        <v>0</v>
      </c>
      <c r="L2488" s="3" t="n">
        <v>0</v>
      </c>
      <c r="M2488" s="3" t="n">
        <v>0</v>
      </c>
      <c r="N2488" s="3" t="n">
        <v>0</v>
      </c>
      <c r="O2488" s="4" t="n">
        <v>0</v>
      </c>
      <c r="P2488" s="4" t="n">
        <v>0</v>
      </c>
      <c r="Q2488" s="4" t="str"/>
      <c r="R2488" s="4" t="n">
        <v>0</v>
      </c>
      <c r="S2488" s="4" t="n">
        <v>0</v>
      </c>
      <c r="T2488" s="4" t="n">
        <v>0</v>
      </c>
      <c r="U2488" s="4" t="n">
        <v>0</v>
      </c>
      <c r="V2488" s="4" t="n">
        <v>1</v>
      </c>
    </row>
    <row r="2489">
      <c r="A2489" t="n">
        <v>313</v>
      </c>
      <c r="B2489" t="inlineStr">
        <is>
          <t>20393335620</t>
        </is>
      </c>
      <c r="C2489" t="inlineStr">
        <is>
          <t>ASOCIACIÓN DE PRODUCTORES ECOLÓGICOS DEL CASERíO SAN CRISTÓBAL DE AGUA BLANCA (APECAB)</t>
        </is>
      </c>
      <c r="D2489" s="6" t="n">
        <v>2025</v>
      </c>
      <c r="F2489" t="inlineStr">
        <is>
          <t>PAC</t>
        </is>
      </c>
      <c r="G2489" s="4" t="n">
        <v>0</v>
      </c>
      <c r="H2489" s="4" t="n">
        <v>0</v>
      </c>
      <c r="I2489" s="4" t="n">
        <v>0</v>
      </c>
      <c r="J2489" s="4" t="n">
        <v>0</v>
      </c>
      <c r="K2489" s="4" t="n">
        <v>0</v>
      </c>
      <c r="L2489" s="3" t="n">
        <v>0</v>
      </c>
      <c r="M2489" s="3" t="n">
        <v>0</v>
      </c>
      <c r="N2489" s="3" t="n">
        <v>0</v>
      </c>
      <c r="O2489" s="4" t="n">
        <v>0</v>
      </c>
      <c r="P2489" s="4" t="n">
        <v>0</v>
      </c>
      <c r="Q2489" s="4" t="str"/>
      <c r="R2489" s="4" t="n">
        <v>0</v>
      </c>
      <c r="S2489" s="4" t="n">
        <v>0</v>
      </c>
      <c r="T2489" s="4" t="n">
        <v>0</v>
      </c>
      <c r="U2489" s="4" t="n">
        <v>0</v>
      </c>
      <c r="V2489" s="4" t="n">
        <v>1</v>
      </c>
    </row>
    <row r="2490">
      <c r="A2490" t="n">
        <v>314</v>
      </c>
      <c r="B2490" t="inlineStr">
        <is>
          <t>20393786044</t>
        </is>
      </c>
      <c r="C2490" t="inlineStr">
        <is>
          <t>COOPERATIVA AGRARIA CAFETALERA CORDILLERA AZUL</t>
        </is>
      </c>
      <c r="D2490" s="6" t="n">
        <v>2018</v>
      </c>
      <c r="E2490" t="n">
        <v>1</v>
      </c>
      <c r="F2490" t="inlineStr">
        <is>
          <t>PAC</t>
        </is>
      </c>
      <c r="G2490" s="4" t="str"/>
      <c r="H2490" s="4" t="str"/>
      <c r="I2490" s="4" t="n">
        <v>60</v>
      </c>
      <c r="J2490" s="4" t="str"/>
      <c r="K2490" s="4" t="str"/>
      <c r="L2490" s="3" t="str"/>
      <c r="M2490" s="3" t="str"/>
      <c r="N2490" s="3" t="n">
        <v>0</v>
      </c>
      <c r="O2490" s="4" t="str"/>
      <c r="P2490" s="4" t="str"/>
      <c r="Q2490" s="4" t="str"/>
      <c r="R2490" s="4" t="str"/>
      <c r="S2490" s="4" t="str"/>
      <c r="T2490" s="4" t="str"/>
      <c r="U2490" s="4" t="str"/>
      <c r="V2490" s="4" t="n">
        <v>1</v>
      </c>
    </row>
    <row r="2491">
      <c r="A2491" t="n">
        <v>314</v>
      </c>
      <c r="B2491" t="inlineStr">
        <is>
          <t>20393786044</t>
        </is>
      </c>
      <c r="C2491" t="inlineStr">
        <is>
          <t>COOPERATIVA AGRARIA CAFETALERA CORDILLERA AZUL</t>
        </is>
      </c>
      <c r="D2491" s="6" t="n">
        <v>2019</v>
      </c>
      <c r="E2491" t="n">
        <v>1</v>
      </c>
      <c r="F2491" t="inlineStr">
        <is>
          <t>PAC</t>
        </is>
      </c>
      <c r="G2491" s="4" t="n">
        <v>35</v>
      </c>
      <c r="H2491" s="4" t="n">
        <v>24</v>
      </c>
      <c r="I2491" s="4" t="n">
        <v>59</v>
      </c>
      <c r="J2491" s="4" t="str"/>
      <c r="K2491" s="4" t="str"/>
      <c r="L2491" s="3" t="n">
        <v>0</v>
      </c>
      <c r="M2491" s="3" t="n">
        <v>0</v>
      </c>
      <c r="N2491" s="3" t="n">
        <v>0</v>
      </c>
      <c r="O2491" s="4" t="str"/>
      <c r="P2491" s="4" t="str"/>
      <c r="Q2491" s="4" t="str"/>
      <c r="R2491" s="4" t="str"/>
      <c r="S2491" s="4" t="str"/>
      <c r="T2491" s="4" t="str"/>
      <c r="U2491" s="4" t="str"/>
      <c r="V2491" s="4" t="n">
        <v>1</v>
      </c>
    </row>
    <row r="2492">
      <c r="A2492" t="n">
        <v>314</v>
      </c>
      <c r="B2492" t="inlineStr">
        <is>
          <t>20393786044</t>
        </is>
      </c>
      <c r="C2492" t="inlineStr">
        <is>
          <t>COOPERATIVA AGRARIA CAFETALERA CORDILLERA AZUL</t>
        </is>
      </c>
      <c r="D2492" s="6" t="n">
        <v>2020</v>
      </c>
      <c r="F2492" t="inlineStr">
        <is>
          <t>PAC</t>
        </is>
      </c>
      <c r="G2492" s="4" t="n">
        <v>0</v>
      </c>
      <c r="H2492" s="4" t="n">
        <v>0</v>
      </c>
      <c r="I2492" s="4" t="n">
        <v>0</v>
      </c>
      <c r="J2492" s="4" t="n">
        <v>0</v>
      </c>
      <c r="K2492" s="4" t="n">
        <v>0</v>
      </c>
      <c r="L2492" s="3" t="n">
        <v>0</v>
      </c>
      <c r="M2492" s="3" t="n">
        <v>0</v>
      </c>
      <c r="N2492" s="3" t="n">
        <v>0</v>
      </c>
      <c r="O2492" s="4" t="str"/>
      <c r="P2492" s="4" t="str"/>
      <c r="Q2492" s="4" t="str"/>
      <c r="R2492" s="4" t="str"/>
      <c r="S2492" s="4" t="str"/>
      <c r="T2492" s="4" t="str"/>
      <c r="U2492" s="4" t="str"/>
      <c r="V2492" s="4" t="n">
        <v>1</v>
      </c>
    </row>
    <row r="2493">
      <c r="A2493" t="n">
        <v>314</v>
      </c>
      <c r="B2493" t="inlineStr">
        <is>
          <t>20393786044</t>
        </is>
      </c>
      <c r="C2493" t="inlineStr">
        <is>
          <t>COOPERATIVA AGRARIA CAFETALERA CORDILLERA AZUL</t>
        </is>
      </c>
      <c r="D2493" s="6" t="n">
        <v>2021</v>
      </c>
      <c r="F2493" t="inlineStr">
        <is>
          <t>PAC</t>
        </is>
      </c>
      <c r="G2493" s="4" t="n">
        <v>0</v>
      </c>
      <c r="H2493" s="4" t="n">
        <v>0</v>
      </c>
      <c r="I2493" s="4" t="n">
        <v>0</v>
      </c>
      <c r="J2493" s="4" t="n">
        <v>0</v>
      </c>
      <c r="K2493" s="4" t="n">
        <v>0</v>
      </c>
      <c r="L2493" s="3" t="n">
        <v>0</v>
      </c>
      <c r="M2493" s="3" t="n">
        <v>0</v>
      </c>
      <c r="N2493" s="3" t="n">
        <v>0</v>
      </c>
      <c r="O2493" s="4" t="str"/>
      <c r="P2493" s="4" t="str"/>
      <c r="Q2493" s="4" t="str"/>
      <c r="R2493" s="4" t="str"/>
      <c r="S2493" s="4" t="str"/>
      <c r="T2493" s="4" t="str"/>
      <c r="U2493" s="4" t="str"/>
      <c r="V2493" s="4" t="n">
        <v>1</v>
      </c>
    </row>
    <row r="2494">
      <c r="A2494" t="n">
        <v>314</v>
      </c>
      <c r="B2494" t="inlineStr">
        <is>
          <t>20393786044</t>
        </is>
      </c>
      <c r="C2494" t="inlineStr">
        <is>
          <t>COOPERATIVA AGRARIA CAFETALERA CORDILLERA AZUL</t>
        </is>
      </c>
      <c r="D2494" s="6" t="n">
        <v>2022</v>
      </c>
      <c r="F2494" t="inlineStr">
        <is>
          <t>PAC</t>
        </is>
      </c>
      <c r="G2494" s="4" t="n">
        <v>0</v>
      </c>
      <c r="H2494" s="4" t="n">
        <v>0</v>
      </c>
      <c r="I2494" s="4" t="n">
        <v>0</v>
      </c>
      <c r="J2494" s="4" t="n">
        <v>0</v>
      </c>
      <c r="K2494" s="4" t="n">
        <v>0</v>
      </c>
      <c r="L2494" s="3" t="n">
        <v>0</v>
      </c>
      <c r="M2494" s="3" t="n">
        <v>0</v>
      </c>
      <c r="N2494" s="3" t="n">
        <v>0</v>
      </c>
      <c r="O2494" s="4" t="str"/>
      <c r="P2494" s="4" t="str"/>
      <c r="Q2494" s="4" t="str"/>
      <c r="R2494" s="4" t="str"/>
      <c r="S2494" s="4" t="str"/>
      <c r="T2494" s="4" t="str"/>
      <c r="U2494" s="4" t="str"/>
      <c r="V2494" s="4" t="n">
        <v>1</v>
      </c>
    </row>
    <row r="2495">
      <c r="A2495" t="n">
        <v>314</v>
      </c>
      <c r="B2495" t="inlineStr">
        <is>
          <t>20393786044</t>
        </is>
      </c>
      <c r="C2495" t="inlineStr">
        <is>
          <t>COOPERATIVA AGRARIA CAFETALERA CORDILLERA AZUL</t>
        </is>
      </c>
      <c r="D2495" s="6" t="n">
        <v>2023</v>
      </c>
      <c r="F2495" t="inlineStr">
        <is>
          <t>PAC</t>
        </is>
      </c>
      <c r="G2495" s="4" t="n">
        <v>0</v>
      </c>
      <c r="H2495" s="4" t="n">
        <v>0</v>
      </c>
      <c r="I2495" s="4" t="n">
        <v>0</v>
      </c>
      <c r="J2495" s="4" t="n">
        <v>0</v>
      </c>
      <c r="K2495" s="4" t="n">
        <v>0</v>
      </c>
      <c r="L2495" s="3" t="n">
        <v>0</v>
      </c>
      <c r="M2495" s="3" t="n">
        <v>0</v>
      </c>
      <c r="N2495" s="3" t="n">
        <v>0</v>
      </c>
      <c r="O2495" s="4" t="n">
        <v>0</v>
      </c>
      <c r="P2495" s="4" t="n">
        <v>0</v>
      </c>
      <c r="Q2495" s="4" t="n">
        <v>0</v>
      </c>
      <c r="R2495" s="4" t="n">
        <v>0</v>
      </c>
      <c r="S2495" s="4" t="n">
        <v>0</v>
      </c>
      <c r="T2495" s="4" t="n">
        <v>0</v>
      </c>
      <c r="U2495" s="4" t="n">
        <v>0</v>
      </c>
      <c r="V2495" s="4" t="n">
        <v>1</v>
      </c>
    </row>
    <row r="2496">
      <c r="A2496" t="n">
        <v>314</v>
      </c>
      <c r="B2496" t="inlineStr">
        <is>
          <t>20393786044</t>
        </is>
      </c>
      <c r="C2496" t="inlineStr">
        <is>
          <t>COOPERATIVA AGRARIA CAFETALERA CORDILLERA AZUL</t>
        </is>
      </c>
      <c r="D2496" s="6" t="n">
        <v>2024</v>
      </c>
      <c r="F2496" t="inlineStr">
        <is>
          <t>PAC</t>
        </is>
      </c>
      <c r="G2496" s="4" t="n">
        <v>0</v>
      </c>
      <c r="H2496" s="4" t="n">
        <v>0</v>
      </c>
      <c r="I2496" s="4" t="n">
        <v>0</v>
      </c>
      <c r="J2496" s="4" t="n">
        <v>0</v>
      </c>
      <c r="K2496" s="4" t="n">
        <v>0</v>
      </c>
      <c r="L2496" s="3" t="n">
        <v>0</v>
      </c>
      <c r="M2496" s="3" t="n">
        <v>0</v>
      </c>
      <c r="N2496" s="3" t="n">
        <v>0</v>
      </c>
      <c r="O2496" s="4" t="n">
        <v>0</v>
      </c>
      <c r="P2496" s="4" t="n">
        <v>0</v>
      </c>
      <c r="Q2496" s="4" t="str"/>
      <c r="R2496" s="4" t="n">
        <v>0</v>
      </c>
      <c r="S2496" s="4" t="n">
        <v>0</v>
      </c>
      <c r="T2496" s="4" t="n">
        <v>0</v>
      </c>
      <c r="U2496" s="4" t="n">
        <v>0</v>
      </c>
      <c r="V2496" s="4" t="n">
        <v>1</v>
      </c>
    </row>
    <row r="2497">
      <c r="A2497" t="n">
        <v>314</v>
      </c>
      <c r="B2497" t="inlineStr">
        <is>
          <t>20393786044</t>
        </is>
      </c>
      <c r="C2497" t="inlineStr">
        <is>
          <t>COOPERATIVA AGRARIA CAFETALERA CORDILLERA AZUL</t>
        </is>
      </c>
      <c r="D2497" s="6" t="n">
        <v>2025</v>
      </c>
      <c r="F2497" t="inlineStr">
        <is>
          <t>PAC</t>
        </is>
      </c>
      <c r="G2497" s="4" t="n">
        <v>0</v>
      </c>
      <c r="H2497" s="4" t="n">
        <v>0</v>
      </c>
      <c r="I2497" s="4" t="n">
        <v>0</v>
      </c>
      <c r="J2497" s="4" t="n">
        <v>0</v>
      </c>
      <c r="K2497" s="4" t="n">
        <v>0</v>
      </c>
      <c r="L2497" s="3" t="n">
        <v>0</v>
      </c>
      <c r="M2497" s="3" t="n">
        <v>0</v>
      </c>
      <c r="N2497" s="3" t="n">
        <v>0</v>
      </c>
      <c r="O2497" s="4" t="n">
        <v>0</v>
      </c>
      <c r="P2497" s="4" t="n">
        <v>0</v>
      </c>
      <c r="Q2497" s="4" t="str"/>
      <c r="R2497" s="4" t="n">
        <v>0</v>
      </c>
      <c r="S2497" s="4" t="n">
        <v>0</v>
      </c>
      <c r="T2497" s="4" t="n">
        <v>0</v>
      </c>
      <c r="U2497" s="4" t="n">
        <v>0</v>
      </c>
      <c r="V2497" s="4" t="n">
        <v>1</v>
      </c>
    </row>
    <row r="2498">
      <c r="A2498" t="n">
        <v>315</v>
      </c>
      <c r="B2498" t="inlineStr">
        <is>
          <t>20603836325</t>
        </is>
      </c>
      <c r="C2498" t="inlineStr">
        <is>
          <t>COOPERATIVA AGROINDUSTRIAL YARINACOCHA</t>
        </is>
      </c>
      <c r="D2498" s="6" t="n">
        <v>2018</v>
      </c>
      <c r="E2498" t="n">
        <v>1</v>
      </c>
      <c r="F2498" t="inlineStr">
        <is>
          <t>PAC</t>
        </is>
      </c>
      <c r="G2498" s="4" t="str"/>
      <c r="H2498" s="4" t="str"/>
      <c r="I2498" s="4" t="n">
        <v>42</v>
      </c>
      <c r="J2498" s="4" t="str"/>
      <c r="K2498" s="4" t="str"/>
      <c r="L2498" s="3" t="str"/>
      <c r="M2498" s="3" t="str"/>
      <c r="N2498" s="3" t="n">
        <v>0</v>
      </c>
      <c r="O2498" s="4" t="str"/>
      <c r="P2498" s="4" t="str"/>
      <c r="Q2498" s="4" t="str"/>
      <c r="R2498" s="4" t="str"/>
      <c r="S2498" s="4" t="str"/>
      <c r="T2498" s="4" t="str"/>
      <c r="U2498" s="4" t="str"/>
      <c r="V2498" s="4" t="n">
        <v>1</v>
      </c>
    </row>
    <row r="2499">
      <c r="A2499" t="n">
        <v>315</v>
      </c>
      <c r="B2499" t="inlineStr">
        <is>
          <t>20603836325</t>
        </is>
      </c>
      <c r="C2499" t="inlineStr">
        <is>
          <t>COOPERATIVA AGROINDUSTRIAL YARINACOCHA</t>
        </is>
      </c>
      <c r="D2499" s="6" t="n">
        <v>2019</v>
      </c>
      <c r="E2499" t="n">
        <v>1</v>
      </c>
      <c r="F2499" t="inlineStr">
        <is>
          <t>PAC</t>
        </is>
      </c>
      <c r="G2499" s="4" t="n">
        <v>46</v>
      </c>
      <c r="H2499" s="4" t="n">
        <v>7</v>
      </c>
      <c r="I2499" s="4" t="n">
        <v>53</v>
      </c>
      <c r="J2499" s="4" t="str"/>
      <c r="K2499" s="4" t="str"/>
      <c r="L2499" s="3" t="n">
        <v>151583.41</v>
      </c>
      <c r="M2499" s="3" t="n">
        <v>0</v>
      </c>
      <c r="N2499" s="3" t="n">
        <v>151583.41</v>
      </c>
      <c r="O2499" s="4" t="str"/>
      <c r="P2499" s="4" t="str"/>
      <c r="Q2499" s="4" t="str"/>
      <c r="R2499" s="4" t="str"/>
      <c r="S2499" s="4" t="str"/>
      <c r="T2499" s="4" t="str"/>
      <c r="U2499" s="4" t="str"/>
      <c r="V2499" s="4" t="n">
        <v>1</v>
      </c>
    </row>
    <row r="2500">
      <c r="A2500" t="n">
        <v>315</v>
      </c>
      <c r="B2500" t="inlineStr">
        <is>
          <t>20603836325</t>
        </is>
      </c>
      <c r="C2500" t="inlineStr">
        <is>
          <t>COOPERATIVA AGROINDUSTRIAL YARINACOCHA</t>
        </is>
      </c>
      <c r="D2500" s="6" t="n">
        <v>2020</v>
      </c>
      <c r="E2500" t="n">
        <v>1</v>
      </c>
      <c r="F2500" t="inlineStr">
        <is>
          <t>PAC</t>
        </is>
      </c>
      <c r="G2500" s="4" t="n">
        <v>44</v>
      </c>
      <c r="H2500" s="4" t="n">
        <v>9</v>
      </c>
      <c r="I2500" s="4" t="n">
        <v>53</v>
      </c>
      <c r="J2500" s="4" t="n">
        <v>0</v>
      </c>
      <c r="K2500" s="4" t="n">
        <v>0</v>
      </c>
      <c r="L2500" s="3" t="n">
        <v>1441161.1</v>
      </c>
      <c r="M2500" s="3" t="n">
        <v>0</v>
      </c>
      <c r="N2500" s="3" t="n">
        <v>1441161.1</v>
      </c>
      <c r="O2500" s="4" t="str"/>
      <c r="P2500" s="4" t="str"/>
      <c r="Q2500" s="4" t="str"/>
      <c r="R2500" s="4" t="str"/>
      <c r="S2500" s="4" t="str"/>
      <c r="T2500" s="4" t="str"/>
      <c r="U2500" s="4" t="str"/>
      <c r="V2500" s="4" t="n">
        <v>1</v>
      </c>
    </row>
    <row r="2501">
      <c r="A2501" t="n">
        <v>315</v>
      </c>
      <c r="B2501" t="inlineStr">
        <is>
          <t>20603836325</t>
        </is>
      </c>
      <c r="C2501" t="inlineStr">
        <is>
          <t>COOPERATIVA AGROINDUSTRIAL YARINACOCHA</t>
        </is>
      </c>
      <c r="D2501" s="6" t="n">
        <v>2021</v>
      </c>
      <c r="E2501" t="n">
        <v>1</v>
      </c>
      <c r="F2501" t="inlineStr">
        <is>
          <t>PAC</t>
        </is>
      </c>
      <c r="G2501" s="4" t="n">
        <v>46</v>
      </c>
      <c r="H2501" s="4" t="n">
        <v>7</v>
      </c>
      <c r="I2501" s="4" t="n">
        <v>53</v>
      </c>
      <c r="J2501" s="4" t="n">
        <v>43</v>
      </c>
      <c r="K2501" s="4" t="n">
        <v>0</v>
      </c>
      <c r="L2501" s="3" t="n">
        <v>652781.25</v>
      </c>
      <c r="M2501" s="3" t="n">
        <v>0</v>
      </c>
      <c r="N2501" s="3" t="n">
        <v>652781.25</v>
      </c>
      <c r="O2501" s="4" t="str"/>
      <c r="P2501" s="4" t="str"/>
      <c r="Q2501" s="4" t="str"/>
      <c r="R2501" s="4" t="str"/>
      <c r="S2501" s="4" t="str"/>
      <c r="T2501" s="4" t="str"/>
      <c r="U2501" s="4" t="str"/>
      <c r="V2501" s="4" t="n">
        <v>1</v>
      </c>
    </row>
    <row r="2502">
      <c r="A2502" t="n">
        <v>315</v>
      </c>
      <c r="B2502" t="inlineStr">
        <is>
          <t>20603836325</t>
        </is>
      </c>
      <c r="C2502" t="inlineStr">
        <is>
          <t>COOPERATIVA AGROINDUSTRIAL YARINACOCHA</t>
        </is>
      </c>
      <c r="D2502" s="6" t="n">
        <v>2022</v>
      </c>
      <c r="E2502" t="n">
        <v>1</v>
      </c>
      <c r="F2502" t="inlineStr">
        <is>
          <t>PAC</t>
        </is>
      </c>
      <c r="G2502" s="4" t="n">
        <v>46</v>
      </c>
      <c r="H2502" s="4" t="n">
        <v>7</v>
      </c>
      <c r="I2502" s="4" t="n">
        <v>53</v>
      </c>
      <c r="J2502" s="4" t="n">
        <v>47</v>
      </c>
      <c r="K2502" s="4" t="n">
        <v>0</v>
      </c>
      <c r="L2502" s="3" t="n">
        <v>232470.88</v>
      </c>
      <c r="M2502" s="3" t="n">
        <v>0</v>
      </c>
      <c r="N2502" s="3" t="n">
        <v>232470.88</v>
      </c>
      <c r="O2502" s="4" t="str"/>
      <c r="P2502" s="4" t="str"/>
      <c r="Q2502" s="4" t="str"/>
      <c r="R2502" s="4" t="str"/>
      <c r="S2502" s="4" t="str"/>
      <c r="T2502" s="4" t="str"/>
      <c r="U2502" s="4" t="str"/>
      <c r="V2502" s="4" t="n">
        <v>1</v>
      </c>
    </row>
    <row r="2503">
      <c r="A2503" t="n">
        <v>315</v>
      </c>
      <c r="B2503" t="inlineStr">
        <is>
          <t>20603836325</t>
        </is>
      </c>
      <c r="C2503" t="inlineStr">
        <is>
          <t>COOPERATIVA AGROINDUSTRIAL YARINACOCHA</t>
        </is>
      </c>
      <c r="D2503" s="6" t="n">
        <v>2023</v>
      </c>
      <c r="F2503" t="inlineStr">
        <is>
          <t>PAC</t>
        </is>
      </c>
      <c r="G2503" s="4" t="n">
        <v>0</v>
      </c>
      <c r="H2503" s="4" t="n">
        <v>0</v>
      </c>
      <c r="I2503" s="4" t="n">
        <v>0</v>
      </c>
      <c r="J2503" s="4" t="n">
        <v>0</v>
      </c>
      <c r="K2503" s="4" t="n">
        <v>0</v>
      </c>
      <c r="L2503" s="3" t="n">
        <v>0</v>
      </c>
      <c r="M2503" s="3" t="n">
        <v>0</v>
      </c>
      <c r="N2503" s="3" t="n">
        <v>0</v>
      </c>
      <c r="O2503" s="4" t="n">
        <v>0</v>
      </c>
      <c r="P2503" s="4" t="n">
        <v>0</v>
      </c>
      <c r="Q2503" s="4" t="n">
        <v>0</v>
      </c>
      <c r="R2503" s="4" t="n">
        <v>0</v>
      </c>
      <c r="S2503" s="4" t="n">
        <v>0</v>
      </c>
      <c r="T2503" s="4" t="n">
        <v>0</v>
      </c>
      <c r="U2503" s="4" t="n">
        <v>0</v>
      </c>
      <c r="V2503" s="4" t="n">
        <v>1</v>
      </c>
    </row>
    <row r="2504">
      <c r="A2504" t="n">
        <v>315</v>
      </c>
      <c r="B2504" t="inlineStr">
        <is>
          <t>20603836325</t>
        </is>
      </c>
      <c r="C2504" t="inlineStr">
        <is>
          <t>COOPERATIVA AGROINDUSTRIAL YARINACOCHA</t>
        </is>
      </c>
      <c r="D2504" s="6" t="n">
        <v>2024</v>
      </c>
      <c r="F2504" t="inlineStr">
        <is>
          <t>PAC</t>
        </is>
      </c>
      <c r="G2504" s="4" t="n">
        <v>0</v>
      </c>
      <c r="H2504" s="4" t="n">
        <v>0</v>
      </c>
      <c r="I2504" s="4" t="n">
        <v>0</v>
      </c>
      <c r="J2504" s="4" t="n">
        <v>0</v>
      </c>
      <c r="K2504" s="4" t="n">
        <v>0</v>
      </c>
      <c r="L2504" s="3" t="n">
        <v>0</v>
      </c>
      <c r="M2504" s="3" t="n">
        <v>0</v>
      </c>
      <c r="N2504" s="3" t="n">
        <v>0</v>
      </c>
      <c r="O2504" s="4" t="n">
        <v>0</v>
      </c>
      <c r="P2504" s="4" t="n">
        <v>0</v>
      </c>
      <c r="Q2504" s="4" t="str"/>
      <c r="R2504" s="4" t="n">
        <v>0</v>
      </c>
      <c r="S2504" s="4" t="n">
        <v>0</v>
      </c>
      <c r="T2504" s="4" t="n">
        <v>0</v>
      </c>
      <c r="U2504" s="4" t="n">
        <v>0</v>
      </c>
      <c r="V2504" s="4" t="n">
        <v>1</v>
      </c>
    </row>
    <row r="2505">
      <c r="A2505" t="n">
        <v>315</v>
      </c>
      <c r="B2505" t="inlineStr">
        <is>
          <t>20603836325</t>
        </is>
      </c>
      <c r="C2505" t="inlineStr">
        <is>
          <t>COOPERATIVA AGROINDUSTRIAL YARINACOCHA</t>
        </is>
      </c>
      <c r="D2505" s="6" t="n">
        <v>2025</v>
      </c>
      <c r="F2505" t="inlineStr">
        <is>
          <t>PAC</t>
        </is>
      </c>
      <c r="G2505" s="4" t="n">
        <v>0</v>
      </c>
      <c r="H2505" s="4" t="n">
        <v>0</v>
      </c>
      <c r="I2505" s="4" t="n">
        <v>0</v>
      </c>
      <c r="J2505" s="4" t="n">
        <v>0</v>
      </c>
      <c r="K2505" s="4" t="n">
        <v>0</v>
      </c>
      <c r="L2505" s="3" t="n">
        <v>0</v>
      </c>
      <c r="M2505" s="3" t="n">
        <v>0</v>
      </c>
      <c r="N2505" s="3" t="n">
        <v>0</v>
      </c>
      <c r="O2505" s="4" t="n">
        <v>0</v>
      </c>
      <c r="P2505" s="4" t="n">
        <v>0</v>
      </c>
      <c r="Q2505" s="4" t="str"/>
      <c r="R2505" s="4" t="n">
        <v>0</v>
      </c>
      <c r="S2505" s="4" t="n">
        <v>0</v>
      </c>
      <c r="T2505" s="4" t="n">
        <v>0</v>
      </c>
      <c r="U2505" s="4" t="n">
        <v>0</v>
      </c>
      <c r="V2505" s="4" t="n">
        <v>1</v>
      </c>
    </row>
    <row r="2506">
      <c r="A2506" t="n">
        <v>316</v>
      </c>
      <c r="B2506" t="inlineStr">
        <is>
          <t>20603368011</t>
        </is>
      </c>
      <c r="C2506" t="inlineStr">
        <is>
          <t>ASOCIACIÓN DE AGRICULTORES PLATANEROS DE PADRE ABAD</t>
        </is>
      </c>
      <c r="D2506" s="6" t="n">
        <v>2018</v>
      </c>
      <c r="E2506" t="n">
        <v>1</v>
      </c>
      <c r="F2506" t="inlineStr">
        <is>
          <t>PAC</t>
        </is>
      </c>
      <c r="G2506" s="4" t="str"/>
      <c r="H2506" s="4" t="str"/>
      <c r="I2506" s="4" t="n">
        <v>73</v>
      </c>
      <c r="J2506" s="4" t="str"/>
      <c r="K2506" s="4" t="str"/>
      <c r="L2506" s="3" t="str"/>
      <c r="M2506" s="3" t="str"/>
      <c r="N2506" s="3" t="n">
        <v>0</v>
      </c>
      <c r="O2506" s="4" t="str"/>
      <c r="P2506" s="4" t="str"/>
      <c r="Q2506" s="4" t="str"/>
      <c r="R2506" s="4" t="str"/>
      <c r="S2506" s="4" t="str"/>
      <c r="T2506" s="4" t="str"/>
      <c r="U2506" s="4" t="str"/>
      <c r="V2506" s="4" t="n">
        <v>1</v>
      </c>
    </row>
    <row r="2507">
      <c r="A2507" t="n">
        <v>316</v>
      </c>
      <c r="B2507" t="inlineStr">
        <is>
          <t>20603368011</t>
        </is>
      </c>
      <c r="C2507" t="inlineStr">
        <is>
          <t>ASOCIACIÓN DE AGRICULTORES PLATANEROS DE PADRE ABAD</t>
        </is>
      </c>
      <c r="D2507" s="6" t="n">
        <v>2019</v>
      </c>
      <c r="E2507" t="n">
        <v>1</v>
      </c>
      <c r="F2507" t="inlineStr">
        <is>
          <t>PAC</t>
        </is>
      </c>
      <c r="G2507" s="4" t="n">
        <v>54</v>
      </c>
      <c r="H2507" s="4" t="n">
        <v>20</v>
      </c>
      <c r="I2507" s="4" t="n">
        <v>74</v>
      </c>
      <c r="J2507" s="4" t="str"/>
      <c r="K2507" s="4" t="str"/>
      <c r="L2507" s="3" t="n">
        <v>0</v>
      </c>
      <c r="M2507" s="3" t="n">
        <v>0</v>
      </c>
      <c r="N2507" s="3" t="n">
        <v>0</v>
      </c>
      <c r="O2507" s="4" t="str"/>
      <c r="P2507" s="4" t="str"/>
      <c r="Q2507" s="4" t="str"/>
      <c r="R2507" s="4" t="str"/>
      <c r="S2507" s="4" t="str"/>
      <c r="T2507" s="4" t="str"/>
      <c r="U2507" s="4" t="str"/>
      <c r="V2507" s="4" t="n">
        <v>1</v>
      </c>
    </row>
    <row r="2508">
      <c r="A2508" t="n">
        <v>316</v>
      </c>
      <c r="B2508" t="inlineStr">
        <is>
          <t>20603368011</t>
        </is>
      </c>
      <c r="C2508" t="inlineStr">
        <is>
          <t>ASOCIACIÓN DE AGRICULTORES PLATANEROS DE PADRE ABAD</t>
        </is>
      </c>
      <c r="D2508" s="6" t="n">
        <v>2020</v>
      </c>
      <c r="F2508" t="inlineStr">
        <is>
          <t>PAC</t>
        </is>
      </c>
      <c r="G2508" s="4" t="n">
        <v>0</v>
      </c>
      <c r="H2508" s="4" t="n">
        <v>0</v>
      </c>
      <c r="I2508" s="4" t="n">
        <v>0</v>
      </c>
      <c r="J2508" s="4" t="n">
        <v>0</v>
      </c>
      <c r="K2508" s="4" t="n">
        <v>0</v>
      </c>
      <c r="L2508" s="3" t="n">
        <v>0</v>
      </c>
      <c r="M2508" s="3" t="n">
        <v>0</v>
      </c>
      <c r="N2508" s="3" t="n">
        <v>0</v>
      </c>
      <c r="O2508" s="4" t="str"/>
      <c r="P2508" s="4" t="str"/>
      <c r="Q2508" s="4" t="str"/>
      <c r="R2508" s="4" t="str"/>
      <c r="S2508" s="4" t="str"/>
      <c r="T2508" s="4" t="str"/>
      <c r="U2508" s="4" t="str"/>
      <c r="V2508" s="4" t="n">
        <v>1</v>
      </c>
    </row>
    <row r="2509">
      <c r="A2509" t="n">
        <v>316</v>
      </c>
      <c r="B2509" t="inlineStr">
        <is>
          <t>20603368011</t>
        </is>
      </c>
      <c r="C2509" t="inlineStr">
        <is>
          <t>ASOCIACIÓN DE AGRICULTORES PLATANEROS DE PADRE ABAD</t>
        </is>
      </c>
      <c r="D2509" s="6" t="n">
        <v>2021</v>
      </c>
      <c r="F2509" t="inlineStr">
        <is>
          <t>PAC</t>
        </is>
      </c>
      <c r="G2509" s="4" t="n">
        <v>0</v>
      </c>
      <c r="H2509" s="4" t="n">
        <v>0</v>
      </c>
      <c r="I2509" s="4" t="n">
        <v>0</v>
      </c>
      <c r="J2509" s="4" t="n">
        <v>0</v>
      </c>
      <c r="K2509" s="4" t="n">
        <v>0</v>
      </c>
      <c r="L2509" s="3" t="n">
        <v>0</v>
      </c>
      <c r="M2509" s="3" t="n">
        <v>0</v>
      </c>
      <c r="N2509" s="3" t="n">
        <v>0</v>
      </c>
      <c r="O2509" s="4" t="str"/>
      <c r="P2509" s="4" t="str"/>
      <c r="Q2509" s="4" t="str"/>
      <c r="R2509" s="4" t="str"/>
      <c r="S2509" s="4" t="str"/>
      <c r="T2509" s="4" t="str"/>
      <c r="U2509" s="4" t="str"/>
      <c r="V2509" s="4" t="n">
        <v>1</v>
      </c>
    </row>
    <row r="2510">
      <c r="A2510" t="n">
        <v>316</v>
      </c>
      <c r="B2510" t="inlineStr">
        <is>
          <t>20603368011</t>
        </is>
      </c>
      <c r="C2510" t="inlineStr">
        <is>
          <t>ASOCIACIÓN DE AGRICULTORES PLATANEROS DE PADRE ABAD</t>
        </is>
      </c>
      <c r="D2510" s="6" t="n">
        <v>2022</v>
      </c>
      <c r="F2510" t="inlineStr">
        <is>
          <t>PAC</t>
        </is>
      </c>
      <c r="G2510" s="4" t="n">
        <v>0</v>
      </c>
      <c r="H2510" s="4" t="n">
        <v>0</v>
      </c>
      <c r="I2510" s="4" t="n">
        <v>0</v>
      </c>
      <c r="J2510" s="4" t="n">
        <v>0</v>
      </c>
      <c r="K2510" s="4" t="n">
        <v>0</v>
      </c>
      <c r="L2510" s="3" t="n">
        <v>0</v>
      </c>
      <c r="M2510" s="3" t="n">
        <v>0</v>
      </c>
      <c r="N2510" s="3" t="n">
        <v>0</v>
      </c>
      <c r="O2510" s="4" t="str"/>
      <c r="P2510" s="4" t="str"/>
      <c r="Q2510" s="4" t="str"/>
      <c r="R2510" s="4" t="str"/>
      <c r="S2510" s="4" t="str"/>
      <c r="T2510" s="4" t="str"/>
      <c r="U2510" s="4" t="str"/>
      <c r="V2510" s="4" t="n">
        <v>1</v>
      </c>
    </row>
    <row r="2511">
      <c r="A2511" t="n">
        <v>316</v>
      </c>
      <c r="B2511" t="inlineStr">
        <is>
          <t>20603368011</t>
        </is>
      </c>
      <c r="C2511" t="inlineStr">
        <is>
          <t>ASOCIACIÓN DE AGRICULTORES PLATANEROS DE PADRE ABAD</t>
        </is>
      </c>
      <c r="D2511" s="6" t="n">
        <v>2023</v>
      </c>
      <c r="F2511" t="inlineStr">
        <is>
          <t>PAC</t>
        </is>
      </c>
      <c r="G2511" s="4" t="n">
        <v>0</v>
      </c>
      <c r="H2511" s="4" t="n">
        <v>0</v>
      </c>
      <c r="I2511" s="4" t="n">
        <v>0</v>
      </c>
      <c r="J2511" s="4" t="n">
        <v>0</v>
      </c>
      <c r="K2511" s="4" t="n">
        <v>0</v>
      </c>
      <c r="L2511" s="3" t="n">
        <v>0</v>
      </c>
      <c r="M2511" s="3" t="n">
        <v>0</v>
      </c>
      <c r="N2511" s="3" t="n">
        <v>0</v>
      </c>
      <c r="O2511" s="4" t="n">
        <v>0</v>
      </c>
      <c r="P2511" s="4" t="n">
        <v>0</v>
      </c>
      <c r="Q2511" s="4" t="n">
        <v>0</v>
      </c>
      <c r="R2511" s="4" t="n">
        <v>0</v>
      </c>
      <c r="S2511" s="4" t="n">
        <v>0</v>
      </c>
      <c r="T2511" s="4" t="n">
        <v>0</v>
      </c>
      <c r="U2511" s="4" t="n">
        <v>0</v>
      </c>
      <c r="V2511" s="4" t="n">
        <v>1</v>
      </c>
    </row>
    <row r="2512">
      <c r="A2512" t="n">
        <v>316</v>
      </c>
      <c r="B2512" t="inlineStr">
        <is>
          <t>20603368011</t>
        </is>
      </c>
      <c r="C2512" t="inlineStr">
        <is>
          <t>ASOCIACIÓN DE AGRICULTORES PLATANEROS DE PADRE ABAD</t>
        </is>
      </c>
      <c r="D2512" s="6" t="n">
        <v>2024</v>
      </c>
      <c r="F2512" t="inlineStr">
        <is>
          <t>PAC</t>
        </is>
      </c>
      <c r="G2512" s="4" t="n">
        <v>0</v>
      </c>
      <c r="H2512" s="4" t="n">
        <v>0</v>
      </c>
      <c r="I2512" s="4" t="n">
        <v>0</v>
      </c>
      <c r="J2512" s="4" t="n">
        <v>0</v>
      </c>
      <c r="K2512" s="4" t="n">
        <v>0</v>
      </c>
      <c r="L2512" s="3" t="n">
        <v>0</v>
      </c>
      <c r="M2512" s="3" t="n">
        <v>0</v>
      </c>
      <c r="N2512" s="3" t="n">
        <v>0</v>
      </c>
      <c r="O2512" s="4" t="n">
        <v>0</v>
      </c>
      <c r="P2512" s="4" t="n">
        <v>0</v>
      </c>
      <c r="Q2512" s="4" t="str"/>
      <c r="R2512" s="4" t="n">
        <v>0</v>
      </c>
      <c r="S2512" s="4" t="n">
        <v>0</v>
      </c>
      <c r="T2512" s="4" t="n">
        <v>0</v>
      </c>
      <c r="U2512" s="4" t="n">
        <v>0</v>
      </c>
      <c r="V2512" s="4" t="n">
        <v>1</v>
      </c>
    </row>
    <row r="2513">
      <c r="A2513" t="n">
        <v>316</v>
      </c>
      <c r="B2513" t="inlineStr">
        <is>
          <t>20603368011</t>
        </is>
      </c>
      <c r="C2513" t="inlineStr">
        <is>
          <t>ASOCIACIÓN DE AGRICULTORES PLATANEROS DE PADRE ABAD</t>
        </is>
      </c>
      <c r="D2513" s="6" t="n">
        <v>2025</v>
      </c>
      <c r="F2513" t="inlineStr">
        <is>
          <t>PAC</t>
        </is>
      </c>
      <c r="G2513" s="4" t="n">
        <v>0</v>
      </c>
      <c r="H2513" s="4" t="n">
        <v>0</v>
      </c>
      <c r="I2513" s="4" t="n">
        <v>0</v>
      </c>
      <c r="J2513" s="4" t="n">
        <v>0</v>
      </c>
      <c r="K2513" s="4" t="n">
        <v>0</v>
      </c>
      <c r="L2513" s="3" t="n">
        <v>0</v>
      </c>
      <c r="M2513" s="3" t="n">
        <v>0</v>
      </c>
      <c r="N2513" s="3" t="n">
        <v>0</v>
      </c>
      <c r="O2513" s="4" t="n">
        <v>0</v>
      </c>
      <c r="P2513" s="4" t="n">
        <v>0</v>
      </c>
      <c r="Q2513" s="4" t="str"/>
      <c r="R2513" s="4" t="n">
        <v>0</v>
      </c>
      <c r="S2513" s="4" t="n">
        <v>0</v>
      </c>
      <c r="T2513" s="4" t="n">
        <v>0</v>
      </c>
      <c r="U2513" s="4" t="n">
        <v>0</v>
      </c>
      <c r="V2513" s="4" t="n">
        <v>1</v>
      </c>
    </row>
    <row r="2514">
      <c r="A2514" t="n">
        <v>317</v>
      </c>
      <c r="B2514" t="inlineStr">
        <is>
          <t>20352266052</t>
        </is>
      </c>
      <c r="C2514" t="inlineStr">
        <is>
          <t>ASOCIACION DE PRODUCTORES DE PALMITO DE AGUAYTIA</t>
        </is>
      </c>
      <c r="D2514" s="6" t="n">
        <v>2018</v>
      </c>
      <c r="E2514" t="n">
        <v>1</v>
      </c>
      <c r="F2514" t="inlineStr">
        <is>
          <t>PAC</t>
        </is>
      </c>
      <c r="G2514" s="4" t="str"/>
      <c r="H2514" s="4" t="str"/>
      <c r="I2514" s="4" t="n">
        <v>27</v>
      </c>
      <c r="J2514" s="4" t="str"/>
      <c r="K2514" s="4" t="str"/>
      <c r="L2514" s="3" t="str"/>
      <c r="M2514" s="3" t="str"/>
      <c r="N2514" s="3" t="n">
        <v>0</v>
      </c>
      <c r="O2514" s="4" t="str"/>
      <c r="P2514" s="4" t="str"/>
      <c r="Q2514" s="4" t="str"/>
      <c r="R2514" s="4" t="str"/>
      <c r="S2514" s="4" t="str"/>
      <c r="T2514" s="4" t="str"/>
      <c r="U2514" s="4" t="str"/>
      <c r="V2514" s="4" t="n">
        <v>1</v>
      </c>
    </row>
    <row r="2515">
      <c r="A2515" t="n">
        <v>317</v>
      </c>
      <c r="B2515" t="inlineStr">
        <is>
          <t>20352266052</t>
        </is>
      </c>
      <c r="C2515" t="inlineStr">
        <is>
          <t>ASOCIACION DE PRODUCTORES DE PALMITO DE AGUAYTIA</t>
        </is>
      </c>
      <c r="D2515" s="6" t="n">
        <v>2019</v>
      </c>
      <c r="E2515" t="n">
        <v>1</v>
      </c>
      <c r="F2515" t="inlineStr">
        <is>
          <t>PAC</t>
        </is>
      </c>
      <c r="G2515" s="4" t="n">
        <v>16</v>
      </c>
      <c r="H2515" s="4" t="n">
        <v>10</v>
      </c>
      <c r="I2515" s="4" t="n">
        <v>26</v>
      </c>
      <c r="J2515" s="4" t="str"/>
      <c r="K2515" s="4" t="str"/>
      <c r="L2515" s="3" t="n">
        <v>0</v>
      </c>
      <c r="M2515" s="3" t="n">
        <v>0</v>
      </c>
      <c r="N2515" s="3" t="n">
        <v>0</v>
      </c>
      <c r="O2515" s="4" t="str"/>
      <c r="P2515" s="4" t="str"/>
      <c r="Q2515" s="4" t="str"/>
      <c r="R2515" s="4" t="str"/>
      <c r="S2515" s="4" t="str"/>
      <c r="T2515" s="4" t="str"/>
      <c r="U2515" s="4" t="str"/>
      <c r="V2515" s="4" t="n">
        <v>1</v>
      </c>
    </row>
    <row r="2516">
      <c r="A2516" t="n">
        <v>317</v>
      </c>
      <c r="B2516" t="inlineStr">
        <is>
          <t>20352266052</t>
        </is>
      </c>
      <c r="C2516" t="inlineStr">
        <is>
          <t>ASOCIACION DE PRODUCTORES DE PALMITO DE AGUAYTIA</t>
        </is>
      </c>
      <c r="D2516" s="6" t="n">
        <v>2020</v>
      </c>
      <c r="F2516" t="inlineStr">
        <is>
          <t>PAC</t>
        </is>
      </c>
      <c r="G2516" s="4" t="n">
        <v>0</v>
      </c>
      <c r="H2516" s="4" t="n">
        <v>0</v>
      </c>
      <c r="I2516" s="4" t="n">
        <v>0</v>
      </c>
      <c r="J2516" s="4" t="n">
        <v>0</v>
      </c>
      <c r="K2516" s="4" t="n">
        <v>0</v>
      </c>
      <c r="L2516" s="3" t="n">
        <v>0</v>
      </c>
      <c r="M2516" s="3" t="n">
        <v>0</v>
      </c>
      <c r="N2516" s="3" t="n">
        <v>0</v>
      </c>
      <c r="O2516" s="4" t="str"/>
      <c r="P2516" s="4" t="str"/>
      <c r="Q2516" s="4" t="str"/>
      <c r="R2516" s="4" t="str"/>
      <c r="S2516" s="4" t="str"/>
      <c r="T2516" s="4" t="str"/>
      <c r="U2516" s="4" t="str"/>
      <c r="V2516" s="4" t="n">
        <v>1</v>
      </c>
    </row>
    <row r="2517">
      <c r="A2517" t="n">
        <v>317</v>
      </c>
      <c r="B2517" t="inlineStr">
        <is>
          <t>20352266052</t>
        </is>
      </c>
      <c r="C2517" t="inlineStr">
        <is>
          <t>ASOCIACION DE PRODUCTORES DE PALMITO DE AGUAYTIA</t>
        </is>
      </c>
      <c r="D2517" s="6" t="n">
        <v>2021</v>
      </c>
      <c r="F2517" t="inlineStr">
        <is>
          <t>PAC</t>
        </is>
      </c>
      <c r="G2517" s="4" t="n">
        <v>0</v>
      </c>
      <c r="H2517" s="4" t="n">
        <v>0</v>
      </c>
      <c r="I2517" s="4" t="n">
        <v>0</v>
      </c>
      <c r="J2517" s="4" t="n">
        <v>0</v>
      </c>
      <c r="K2517" s="4" t="n">
        <v>0</v>
      </c>
      <c r="L2517" s="3" t="n">
        <v>0</v>
      </c>
      <c r="M2517" s="3" t="n">
        <v>0</v>
      </c>
      <c r="N2517" s="3" t="n">
        <v>0</v>
      </c>
      <c r="O2517" s="4" t="str"/>
      <c r="P2517" s="4" t="str"/>
      <c r="Q2517" s="4" t="str"/>
      <c r="R2517" s="4" t="str"/>
      <c r="S2517" s="4" t="str"/>
      <c r="T2517" s="4" t="str"/>
      <c r="U2517" s="4" t="str"/>
      <c r="V2517" s="4" t="n">
        <v>1</v>
      </c>
    </row>
    <row r="2518">
      <c r="A2518" t="n">
        <v>317</v>
      </c>
      <c r="B2518" t="inlineStr">
        <is>
          <t>20352266052</t>
        </is>
      </c>
      <c r="C2518" t="inlineStr">
        <is>
          <t>ASOCIACION DE PRODUCTORES DE PALMITO DE AGUAYTIA</t>
        </is>
      </c>
      <c r="D2518" s="6" t="n">
        <v>2022</v>
      </c>
      <c r="F2518" t="inlineStr">
        <is>
          <t>PAC</t>
        </is>
      </c>
      <c r="G2518" s="4" t="n">
        <v>0</v>
      </c>
      <c r="H2518" s="4" t="n">
        <v>0</v>
      </c>
      <c r="I2518" s="4" t="n">
        <v>0</v>
      </c>
      <c r="J2518" s="4" t="n">
        <v>0</v>
      </c>
      <c r="K2518" s="4" t="n">
        <v>0</v>
      </c>
      <c r="L2518" s="3" t="n">
        <v>0</v>
      </c>
      <c r="M2518" s="3" t="n">
        <v>0</v>
      </c>
      <c r="N2518" s="3" t="n">
        <v>0</v>
      </c>
      <c r="O2518" s="4" t="str"/>
      <c r="P2518" s="4" t="str"/>
      <c r="Q2518" s="4" t="str"/>
      <c r="R2518" s="4" t="str"/>
      <c r="S2518" s="4" t="str"/>
      <c r="T2518" s="4" t="str"/>
      <c r="U2518" s="4" t="str"/>
      <c r="V2518" s="4" t="n">
        <v>1</v>
      </c>
    </row>
    <row r="2519">
      <c r="A2519" t="n">
        <v>317</v>
      </c>
      <c r="B2519" t="inlineStr">
        <is>
          <t>20352266052</t>
        </is>
      </c>
      <c r="C2519" t="inlineStr">
        <is>
          <t>ASOCIACION DE PRODUCTORES DE PALMITO DE AGUAYTIA</t>
        </is>
      </c>
      <c r="D2519" s="6" t="n">
        <v>2023</v>
      </c>
      <c r="F2519" t="inlineStr">
        <is>
          <t>PAC</t>
        </is>
      </c>
      <c r="G2519" s="4" t="n">
        <v>0</v>
      </c>
      <c r="H2519" s="4" t="n">
        <v>0</v>
      </c>
      <c r="I2519" s="4" t="n">
        <v>0</v>
      </c>
      <c r="J2519" s="4" t="n">
        <v>0</v>
      </c>
      <c r="K2519" s="4" t="n">
        <v>0</v>
      </c>
      <c r="L2519" s="3" t="n">
        <v>0</v>
      </c>
      <c r="M2519" s="3" t="n">
        <v>0</v>
      </c>
      <c r="N2519" s="3" t="n">
        <v>0</v>
      </c>
      <c r="O2519" s="4" t="n">
        <v>0</v>
      </c>
      <c r="P2519" s="4" t="n">
        <v>0</v>
      </c>
      <c r="Q2519" s="4" t="n">
        <v>0</v>
      </c>
      <c r="R2519" s="4" t="n">
        <v>0</v>
      </c>
      <c r="S2519" s="4" t="n">
        <v>0</v>
      </c>
      <c r="T2519" s="4" t="n">
        <v>0</v>
      </c>
      <c r="U2519" s="4" t="n">
        <v>0</v>
      </c>
      <c r="V2519" s="4" t="n">
        <v>1</v>
      </c>
    </row>
    <row r="2520">
      <c r="A2520" t="n">
        <v>317</v>
      </c>
      <c r="B2520" t="inlineStr">
        <is>
          <t>20352266052</t>
        </is>
      </c>
      <c r="C2520" t="inlineStr">
        <is>
          <t>ASOCIACION DE PRODUCTORES DE PALMITO DE AGUAYTIA</t>
        </is>
      </c>
      <c r="D2520" s="6" t="n">
        <v>2024</v>
      </c>
      <c r="F2520" t="inlineStr">
        <is>
          <t>PAC</t>
        </is>
      </c>
      <c r="G2520" s="4" t="n">
        <v>0</v>
      </c>
      <c r="H2520" s="4" t="n">
        <v>0</v>
      </c>
      <c r="I2520" s="4" t="n">
        <v>0</v>
      </c>
      <c r="J2520" s="4" t="n">
        <v>0</v>
      </c>
      <c r="K2520" s="4" t="n">
        <v>0</v>
      </c>
      <c r="L2520" s="3" t="n">
        <v>0</v>
      </c>
      <c r="M2520" s="3" t="n">
        <v>0</v>
      </c>
      <c r="N2520" s="3" t="n">
        <v>0</v>
      </c>
      <c r="O2520" s="4" t="n">
        <v>0</v>
      </c>
      <c r="P2520" s="4" t="n">
        <v>0</v>
      </c>
      <c r="Q2520" s="4" t="str"/>
      <c r="R2520" s="4" t="n">
        <v>0</v>
      </c>
      <c r="S2520" s="4" t="n">
        <v>0</v>
      </c>
      <c r="T2520" s="4" t="n">
        <v>0</v>
      </c>
      <c r="U2520" s="4" t="n">
        <v>0</v>
      </c>
      <c r="V2520" s="4" t="n">
        <v>1</v>
      </c>
    </row>
    <row r="2521">
      <c r="A2521" t="n">
        <v>317</v>
      </c>
      <c r="B2521" t="inlineStr">
        <is>
          <t>20352266052</t>
        </is>
      </c>
      <c r="C2521" t="inlineStr">
        <is>
          <t>ASOCIACION DE PRODUCTORES DE PALMITO DE AGUAYTIA</t>
        </is>
      </c>
      <c r="D2521" s="6" t="n">
        <v>2025</v>
      </c>
      <c r="F2521" t="inlineStr">
        <is>
          <t>PAC</t>
        </is>
      </c>
      <c r="G2521" s="4" t="n">
        <v>0</v>
      </c>
      <c r="H2521" s="4" t="n">
        <v>0</v>
      </c>
      <c r="I2521" s="4" t="n">
        <v>0</v>
      </c>
      <c r="J2521" s="4" t="n">
        <v>0</v>
      </c>
      <c r="K2521" s="4" t="n">
        <v>0</v>
      </c>
      <c r="L2521" s="3" t="n">
        <v>0</v>
      </c>
      <c r="M2521" s="3" t="n">
        <v>0</v>
      </c>
      <c r="N2521" s="3" t="n">
        <v>0</v>
      </c>
      <c r="O2521" s="4" t="n">
        <v>0</v>
      </c>
      <c r="P2521" s="4" t="n">
        <v>0</v>
      </c>
      <c r="Q2521" s="4" t="str"/>
      <c r="R2521" s="4" t="n">
        <v>0</v>
      </c>
      <c r="S2521" s="4" t="n">
        <v>0</v>
      </c>
      <c r="T2521" s="4" t="n">
        <v>0</v>
      </c>
      <c r="U2521" s="4" t="n">
        <v>0</v>
      </c>
      <c r="V2521" s="4" t="n">
        <v>1</v>
      </c>
    </row>
    <row r="2522">
      <c r="A2522" t="n">
        <v>318</v>
      </c>
      <c r="B2522" t="inlineStr">
        <is>
          <t>20393576660</t>
        </is>
      </c>
      <c r="C2522" t="inlineStr">
        <is>
          <t>ASOCIACION DE PRODUCTORES ECOLOGICOS EL PIMENTAL</t>
        </is>
      </c>
      <c r="D2522" s="6" t="n">
        <v>2018</v>
      </c>
      <c r="E2522" t="n">
        <v>1</v>
      </c>
      <c r="F2522" t="inlineStr">
        <is>
          <t>PAC</t>
        </is>
      </c>
      <c r="G2522" s="4" t="str"/>
      <c r="H2522" s="4" t="str"/>
      <c r="I2522" s="4" t="n">
        <v>30</v>
      </c>
      <c r="J2522" s="4" t="str"/>
      <c r="K2522" s="4" t="str"/>
      <c r="L2522" s="3" t="str"/>
      <c r="M2522" s="3" t="str"/>
      <c r="N2522" s="3" t="n">
        <v>0</v>
      </c>
      <c r="O2522" s="4" t="str"/>
      <c r="P2522" s="4" t="str"/>
      <c r="Q2522" s="4" t="str"/>
      <c r="R2522" s="4" t="str"/>
      <c r="S2522" s="4" t="str"/>
      <c r="T2522" s="4" t="str"/>
      <c r="U2522" s="4" t="str"/>
      <c r="V2522" s="4" t="n">
        <v>1</v>
      </c>
    </row>
    <row r="2523">
      <c r="A2523" t="n">
        <v>318</v>
      </c>
      <c r="B2523" t="inlineStr">
        <is>
          <t>20393576660</t>
        </is>
      </c>
      <c r="C2523" t="inlineStr">
        <is>
          <t>ASOCIACION DE PRODUCTORES ECOLOGICOS EL PIMENTAL</t>
        </is>
      </c>
      <c r="D2523" s="6" t="n">
        <v>2019</v>
      </c>
      <c r="E2523" t="n">
        <v>1</v>
      </c>
      <c r="F2523" t="inlineStr">
        <is>
          <t>PAC</t>
        </is>
      </c>
      <c r="G2523" s="4" t="n">
        <v>15</v>
      </c>
      <c r="H2523" s="4" t="n">
        <v>15</v>
      </c>
      <c r="I2523" s="4" t="n">
        <v>30</v>
      </c>
      <c r="J2523" s="4" t="str"/>
      <c r="K2523" s="4" t="str"/>
      <c r="L2523" s="3" t="n">
        <v>0</v>
      </c>
      <c r="M2523" s="3" t="n">
        <v>0</v>
      </c>
      <c r="N2523" s="3" t="n">
        <v>0</v>
      </c>
      <c r="O2523" s="4" t="str"/>
      <c r="P2523" s="4" t="str"/>
      <c r="Q2523" s="4" t="str"/>
      <c r="R2523" s="4" t="str"/>
      <c r="S2523" s="4" t="str"/>
      <c r="T2523" s="4" t="str"/>
      <c r="U2523" s="4" t="str"/>
      <c r="V2523" s="4" t="n">
        <v>1</v>
      </c>
    </row>
    <row r="2524">
      <c r="A2524" t="n">
        <v>318</v>
      </c>
      <c r="B2524" t="inlineStr">
        <is>
          <t>20393576660</t>
        </is>
      </c>
      <c r="C2524" t="inlineStr">
        <is>
          <t>ASOCIACION DE PRODUCTORES ECOLOGICOS EL PIMENTAL</t>
        </is>
      </c>
      <c r="D2524" s="6" t="n">
        <v>2020</v>
      </c>
      <c r="F2524" t="inlineStr">
        <is>
          <t>PAC</t>
        </is>
      </c>
      <c r="G2524" s="4" t="n">
        <v>0</v>
      </c>
      <c r="H2524" s="4" t="n">
        <v>0</v>
      </c>
      <c r="I2524" s="4" t="n">
        <v>0</v>
      </c>
      <c r="J2524" s="4" t="n">
        <v>0</v>
      </c>
      <c r="K2524" s="4" t="n">
        <v>0</v>
      </c>
      <c r="L2524" s="3" t="n">
        <v>0</v>
      </c>
      <c r="M2524" s="3" t="n">
        <v>0</v>
      </c>
      <c r="N2524" s="3" t="n">
        <v>0</v>
      </c>
      <c r="O2524" s="4" t="str"/>
      <c r="P2524" s="4" t="str"/>
      <c r="Q2524" s="4" t="str"/>
      <c r="R2524" s="4" t="str"/>
      <c r="S2524" s="4" t="str"/>
      <c r="T2524" s="4" t="str"/>
      <c r="U2524" s="4" t="str"/>
      <c r="V2524" s="4" t="n">
        <v>1</v>
      </c>
    </row>
    <row r="2525">
      <c r="A2525" t="n">
        <v>318</v>
      </c>
      <c r="B2525" t="inlineStr">
        <is>
          <t>20393576660</t>
        </is>
      </c>
      <c r="C2525" t="inlineStr">
        <is>
          <t>ASOCIACION DE PRODUCTORES ECOLOGICOS EL PIMENTAL</t>
        </is>
      </c>
      <c r="D2525" s="6" t="n">
        <v>2021</v>
      </c>
      <c r="E2525" t="n">
        <v>1</v>
      </c>
      <c r="F2525" t="inlineStr">
        <is>
          <t>PAC</t>
        </is>
      </c>
      <c r="G2525" s="4" t="n">
        <v>12</v>
      </c>
      <c r="H2525" s="4" t="n">
        <v>14</v>
      </c>
      <c r="I2525" s="4" t="n">
        <v>26</v>
      </c>
      <c r="J2525" s="4" t="n">
        <v>30</v>
      </c>
      <c r="K2525" s="4" t="n">
        <v>0</v>
      </c>
      <c r="L2525" s="3" t="n">
        <v>960</v>
      </c>
      <c r="M2525" s="3" t="n">
        <v>0</v>
      </c>
      <c r="N2525" s="3" t="n">
        <v>960</v>
      </c>
      <c r="O2525" s="4" t="str"/>
      <c r="P2525" s="4" t="str"/>
      <c r="Q2525" s="4" t="str"/>
      <c r="R2525" s="4" t="str"/>
      <c r="S2525" s="4" t="str"/>
      <c r="T2525" s="4" t="str"/>
      <c r="U2525" s="4" t="str"/>
      <c r="V2525" s="4" t="n">
        <v>1</v>
      </c>
    </row>
    <row r="2526">
      <c r="A2526" t="n">
        <v>318</v>
      </c>
      <c r="B2526" t="inlineStr">
        <is>
          <t>20393576660</t>
        </is>
      </c>
      <c r="C2526" t="inlineStr">
        <is>
          <t>ASOCIACION DE PRODUCTORES ECOLOGICOS EL PIMENTAL</t>
        </is>
      </c>
      <c r="D2526" s="6" t="n">
        <v>2022</v>
      </c>
      <c r="F2526" t="inlineStr">
        <is>
          <t>PAC</t>
        </is>
      </c>
      <c r="G2526" s="4" t="n">
        <v>0</v>
      </c>
      <c r="H2526" s="4" t="n">
        <v>0</v>
      </c>
      <c r="I2526" s="4" t="n">
        <v>0</v>
      </c>
      <c r="J2526" s="4" t="n">
        <v>0</v>
      </c>
      <c r="K2526" s="4" t="n">
        <v>0</v>
      </c>
      <c r="L2526" s="3" t="n">
        <v>0</v>
      </c>
      <c r="M2526" s="3" t="n">
        <v>0</v>
      </c>
      <c r="N2526" s="3" t="n">
        <v>0</v>
      </c>
      <c r="O2526" s="4" t="str"/>
      <c r="P2526" s="4" t="str"/>
      <c r="Q2526" s="4" t="str"/>
      <c r="R2526" s="4" t="str"/>
      <c r="S2526" s="4" t="str"/>
      <c r="T2526" s="4" t="str"/>
      <c r="U2526" s="4" t="str"/>
      <c r="V2526" s="4" t="n">
        <v>1</v>
      </c>
    </row>
    <row r="2527">
      <c r="A2527" t="n">
        <v>318</v>
      </c>
      <c r="B2527" t="inlineStr">
        <is>
          <t>20393576660</t>
        </is>
      </c>
      <c r="C2527" t="inlineStr">
        <is>
          <t>ASOCIACION DE PRODUCTORES ECOLOGICOS EL PIMENTAL</t>
        </is>
      </c>
      <c r="D2527" s="6" t="n">
        <v>2023</v>
      </c>
      <c r="F2527" t="inlineStr">
        <is>
          <t>PAC</t>
        </is>
      </c>
      <c r="G2527" s="4" t="n">
        <v>0</v>
      </c>
      <c r="H2527" s="4" t="n">
        <v>0</v>
      </c>
      <c r="I2527" s="4" t="n">
        <v>0</v>
      </c>
      <c r="J2527" s="4" t="n">
        <v>0</v>
      </c>
      <c r="K2527" s="4" t="n">
        <v>0</v>
      </c>
      <c r="L2527" s="3" t="n">
        <v>0</v>
      </c>
      <c r="M2527" s="3" t="n">
        <v>0</v>
      </c>
      <c r="N2527" s="3" t="n">
        <v>0</v>
      </c>
      <c r="O2527" s="4" t="n">
        <v>0</v>
      </c>
      <c r="P2527" s="4" t="n">
        <v>0</v>
      </c>
      <c r="Q2527" s="4" t="n">
        <v>0</v>
      </c>
      <c r="R2527" s="4" t="n">
        <v>0</v>
      </c>
      <c r="S2527" s="4" t="n">
        <v>0</v>
      </c>
      <c r="T2527" s="4" t="n">
        <v>0</v>
      </c>
      <c r="U2527" s="4" t="n">
        <v>0</v>
      </c>
      <c r="V2527" s="4" t="n">
        <v>1</v>
      </c>
    </row>
    <row r="2528">
      <c r="A2528" t="n">
        <v>318</v>
      </c>
      <c r="B2528" t="inlineStr">
        <is>
          <t>20393576660</t>
        </is>
      </c>
      <c r="C2528" t="inlineStr">
        <is>
          <t>ASOCIACION DE PRODUCTORES ECOLOGICOS EL PIMENTAL</t>
        </is>
      </c>
      <c r="D2528" s="6" t="n">
        <v>2024</v>
      </c>
      <c r="F2528" t="inlineStr">
        <is>
          <t>PAC</t>
        </is>
      </c>
      <c r="G2528" s="4" t="n">
        <v>0</v>
      </c>
      <c r="H2528" s="4" t="n">
        <v>0</v>
      </c>
      <c r="I2528" s="4" t="n">
        <v>0</v>
      </c>
      <c r="J2528" s="4" t="n">
        <v>0</v>
      </c>
      <c r="K2528" s="4" t="n">
        <v>0</v>
      </c>
      <c r="L2528" s="3" t="n">
        <v>0</v>
      </c>
      <c r="M2528" s="3" t="n">
        <v>0</v>
      </c>
      <c r="N2528" s="3" t="n">
        <v>0</v>
      </c>
      <c r="O2528" s="4" t="n">
        <v>0</v>
      </c>
      <c r="P2528" s="4" t="n">
        <v>0</v>
      </c>
      <c r="Q2528" s="4" t="str"/>
      <c r="R2528" s="4" t="n">
        <v>0</v>
      </c>
      <c r="S2528" s="4" t="n">
        <v>0</v>
      </c>
      <c r="T2528" s="4" t="n">
        <v>0</v>
      </c>
      <c r="U2528" s="4" t="n">
        <v>0</v>
      </c>
      <c r="V2528" s="4" t="n">
        <v>1</v>
      </c>
    </row>
    <row r="2529">
      <c r="A2529" t="n">
        <v>318</v>
      </c>
      <c r="B2529" t="inlineStr">
        <is>
          <t>20393576660</t>
        </is>
      </c>
      <c r="C2529" t="inlineStr">
        <is>
          <t>ASOCIACION DE PRODUCTORES ECOLOGICOS EL PIMENTAL</t>
        </is>
      </c>
      <c r="D2529" s="6" t="n">
        <v>2025</v>
      </c>
      <c r="F2529" t="inlineStr">
        <is>
          <t>PAC</t>
        </is>
      </c>
      <c r="G2529" s="4" t="n">
        <v>0</v>
      </c>
      <c r="H2529" s="4" t="n">
        <v>0</v>
      </c>
      <c r="I2529" s="4" t="n">
        <v>0</v>
      </c>
      <c r="J2529" s="4" t="n">
        <v>0</v>
      </c>
      <c r="K2529" s="4" t="n">
        <v>0</v>
      </c>
      <c r="L2529" s="3" t="n">
        <v>0</v>
      </c>
      <c r="M2529" s="3" t="n">
        <v>0</v>
      </c>
      <c r="N2529" s="3" t="n">
        <v>0</v>
      </c>
      <c r="O2529" s="4" t="n">
        <v>0</v>
      </c>
      <c r="P2529" s="4" t="n">
        <v>0</v>
      </c>
      <c r="Q2529" s="4" t="str"/>
      <c r="R2529" s="4" t="n">
        <v>0</v>
      </c>
      <c r="S2529" s="4" t="n">
        <v>0</v>
      </c>
      <c r="T2529" s="4" t="n">
        <v>0</v>
      </c>
      <c r="U2529" s="4" t="n">
        <v>0</v>
      </c>
      <c r="V2529" s="4" t="n">
        <v>1</v>
      </c>
    </row>
    <row r="2530">
      <c r="A2530" t="n">
        <v>319</v>
      </c>
      <c r="B2530" t="inlineStr">
        <is>
          <t>20573049102</t>
        </is>
      </c>
      <c r="C2530" t="inlineStr">
        <is>
          <t>COOPERATIVA AGRARIA CACAOTERA PUERTO INCA</t>
        </is>
      </c>
      <c r="D2530" s="6" t="n">
        <v>2018</v>
      </c>
      <c r="E2530" t="n">
        <v>1</v>
      </c>
      <c r="F2530" t="inlineStr">
        <is>
          <t>PAC</t>
        </is>
      </c>
      <c r="G2530" s="4" t="str"/>
      <c r="H2530" s="4" t="str"/>
      <c r="I2530" s="4" t="n">
        <v>86</v>
      </c>
      <c r="J2530" s="4" t="str"/>
      <c r="K2530" s="4" t="str"/>
      <c r="L2530" s="3" t="str"/>
      <c r="M2530" s="3" t="str"/>
      <c r="N2530" s="3" t="n">
        <v>0</v>
      </c>
      <c r="O2530" s="4" t="str"/>
      <c r="P2530" s="4" t="str"/>
      <c r="Q2530" s="4" t="str"/>
      <c r="R2530" s="4" t="str"/>
      <c r="S2530" s="4" t="str"/>
      <c r="T2530" s="4" t="str"/>
      <c r="U2530" s="4" t="str"/>
      <c r="V2530" s="4" t="n">
        <v>1</v>
      </c>
    </row>
    <row r="2531">
      <c r="A2531" t="n">
        <v>319</v>
      </c>
      <c r="B2531" t="inlineStr">
        <is>
          <t>20573049102</t>
        </is>
      </c>
      <c r="C2531" t="inlineStr">
        <is>
          <t>COOPERATIVA AGRARIA CACAOTERA PUERTO INCA</t>
        </is>
      </c>
      <c r="D2531" s="6" t="n">
        <v>2019</v>
      </c>
      <c r="E2531" t="n">
        <v>1</v>
      </c>
      <c r="F2531" t="inlineStr">
        <is>
          <t>PAC</t>
        </is>
      </c>
      <c r="G2531" s="4" t="n">
        <v>101</v>
      </c>
      <c r="H2531" s="4" t="n">
        <v>20</v>
      </c>
      <c r="I2531" s="4" t="n">
        <v>121</v>
      </c>
      <c r="J2531" s="4" t="str"/>
      <c r="K2531" s="4" t="str"/>
      <c r="L2531" s="3" t="n">
        <v>133603.4</v>
      </c>
      <c r="M2531" s="3" t="n">
        <v>0</v>
      </c>
      <c r="N2531" s="3" t="n">
        <v>133603.4</v>
      </c>
      <c r="O2531" s="4" t="str"/>
      <c r="P2531" s="4" t="str"/>
      <c r="Q2531" s="4" t="str"/>
      <c r="R2531" s="4" t="str"/>
      <c r="S2531" s="4" t="str"/>
      <c r="T2531" s="4" t="str"/>
      <c r="U2531" s="4" t="str"/>
      <c r="V2531" s="4" t="n">
        <v>1</v>
      </c>
    </row>
    <row r="2532">
      <c r="A2532" t="n">
        <v>319</v>
      </c>
      <c r="B2532" t="inlineStr">
        <is>
          <t>20573049102</t>
        </is>
      </c>
      <c r="C2532" t="inlineStr">
        <is>
          <t>COOPERATIVA AGRARIA CACAOTERA PUERTO INCA</t>
        </is>
      </c>
      <c r="D2532" s="6" t="n">
        <v>2020</v>
      </c>
      <c r="F2532" t="inlineStr">
        <is>
          <t>PAC</t>
        </is>
      </c>
      <c r="G2532" s="4" t="n">
        <v>0</v>
      </c>
      <c r="H2532" s="4" t="n">
        <v>0</v>
      </c>
      <c r="I2532" s="4" t="n">
        <v>0</v>
      </c>
      <c r="J2532" s="4" t="n">
        <v>0</v>
      </c>
      <c r="K2532" s="4" t="n">
        <v>0</v>
      </c>
      <c r="L2532" s="3" t="n">
        <v>0</v>
      </c>
      <c r="M2532" s="3" t="n">
        <v>0</v>
      </c>
      <c r="N2532" s="3" t="n">
        <v>0</v>
      </c>
      <c r="O2532" s="4" t="str"/>
      <c r="P2532" s="4" t="str"/>
      <c r="Q2532" s="4" t="str"/>
      <c r="R2532" s="4" t="str"/>
      <c r="S2532" s="4" t="str"/>
      <c r="T2532" s="4" t="str"/>
      <c r="U2532" s="4" t="str"/>
      <c r="V2532" s="4" t="n">
        <v>1</v>
      </c>
    </row>
    <row r="2533">
      <c r="A2533" t="n">
        <v>319</v>
      </c>
      <c r="B2533" t="inlineStr">
        <is>
          <t>20573049102</t>
        </is>
      </c>
      <c r="C2533" t="inlineStr">
        <is>
          <t>COOPERATIVA AGRARIA CACAOTERA PUERTO INCA</t>
        </is>
      </c>
      <c r="D2533" s="6" t="n">
        <v>2021</v>
      </c>
      <c r="F2533" t="inlineStr">
        <is>
          <t>PAC</t>
        </is>
      </c>
      <c r="G2533" s="4" t="n">
        <v>0</v>
      </c>
      <c r="H2533" s="4" t="n">
        <v>0</v>
      </c>
      <c r="I2533" s="4" t="n">
        <v>0</v>
      </c>
      <c r="J2533" s="4" t="n">
        <v>0</v>
      </c>
      <c r="K2533" s="4" t="n">
        <v>0</v>
      </c>
      <c r="L2533" s="3" t="n">
        <v>0</v>
      </c>
      <c r="M2533" s="3" t="n">
        <v>0</v>
      </c>
      <c r="N2533" s="3" t="n">
        <v>0</v>
      </c>
      <c r="O2533" s="4" t="str"/>
      <c r="P2533" s="4" t="str"/>
      <c r="Q2533" s="4" t="str"/>
      <c r="R2533" s="4" t="str"/>
      <c r="S2533" s="4" t="str"/>
      <c r="T2533" s="4" t="str"/>
      <c r="U2533" s="4" t="str"/>
      <c r="V2533" s="4" t="n">
        <v>1</v>
      </c>
    </row>
    <row r="2534">
      <c r="A2534" t="n">
        <v>319</v>
      </c>
      <c r="B2534" t="inlineStr">
        <is>
          <t>20573049102</t>
        </is>
      </c>
      <c r="C2534" t="inlineStr">
        <is>
          <t>COOPERATIVA AGRARIA CACAOTERA PUERTO INCA</t>
        </is>
      </c>
      <c r="D2534" s="6" t="n">
        <v>2022</v>
      </c>
      <c r="F2534" t="inlineStr">
        <is>
          <t>PAC</t>
        </is>
      </c>
      <c r="G2534" s="4" t="n">
        <v>0</v>
      </c>
      <c r="H2534" s="4" t="n">
        <v>0</v>
      </c>
      <c r="I2534" s="4" t="n">
        <v>0</v>
      </c>
      <c r="J2534" s="4" t="n">
        <v>0</v>
      </c>
      <c r="K2534" s="4" t="n">
        <v>0</v>
      </c>
      <c r="L2534" s="3" t="n">
        <v>0</v>
      </c>
      <c r="M2534" s="3" t="n">
        <v>0</v>
      </c>
      <c r="N2534" s="3" t="n">
        <v>0</v>
      </c>
      <c r="O2534" s="4" t="str"/>
      <c r="P2534" s="4" t="str"/>
      <c r="Q2534" s="4" t="str"/>
      <c r="R2534" s="4" t="str"/>
      <c r="S2534" s="4" t="str"/>
      <c r="T2534" s="4" t="str"/>
      <c r="U2534" s="4" t="str"/>
      <c r="V2534" s="4" t="n">
        <v>1</v>
      </c>
    </row>
    <row r="2535">
      <c r="A2535" t="n">
        <v>319</v>
      </c>
      <c r="B2535" t="inlineStr">
        <is>
          <t>20573049102</t>
        </is>
      </c>
      <c r="C2535" t="inlineStr">
        <is>
          <t>COOPERATIVA AGRARIA CACAOTERA PUERTO INCA</t>
        </is>
      </c>
      <c r="D2535" s="6" t="n">
        <v>2023</v>
      </c>
      <c r="F2535" t="inlineStr">
        <is>
          <t>PAC</t>
        </is>
      </c>
      <c r="G2535" s="4" t="n">
        <v>0</v>
      </c>
      <c r="H2535" s="4" t="n">
        <v>0</v>
      </c>
      <c r="I2535" s="4" t="n">
        <v>0</v>
      </c>
      <c r="J2535" s="4" t="n">
        <v>0</v>
      </c>
      <c r="K2535" s="4" t="n">
        <v>0</v>
      </c>
      <c r="L2535" s="3" t="n">
        <v>0</v>
      </c>
      <c r="M2535" s="3" t="n">
        <v>0</v>
      </c>
      <c r="N2535" s="3" t="n">
        <v>0</v>
      </c>
      <c r="O2535" s="4" t="n">
        <v>0</v>
      </c>
      <c r="P2535" s="4" t="n">
        <v>0</v>
      </c>
      <c r="Q2535" s="4" t="n">
        <v>0</v>
      </c>
      <c r="R2535" s="4" t="n">
        <v>0</v>
      </c>
      <c r="S2535" s="4" t="n">
        <v>0</v>
      </c>
      <c r="T2535" s="4" t="n">
        <v>0</v>
      </c>
      <c r="U2535" s="4" t="n">
        <v>0</v>
      </c>
      <c r="V2535" s="4" t="n">
        <v>1</v>
      </c>
    </row>
    <row r="2536">
      <c r="A2536" t="n">
        <v>319</v>
      </c>
      <c r="B2536" t="inlineStr">
        <is>
          <t>20573049102</t>
        </is>
      </c>
      <c r="C2536" t="inlineStr">
        <is>
          <t>COOPERATIVA AGRARIA CACAOTERA PUERTO INCA</t>
        </is>
      </c>
      <c r="D2536" s="6" t="n">
        <v>2024</v>
      </c>
      <c r="F2536" t="inlineStr">
        <is>
          <t>PAC</t>
        </is>
      </c>
      <c r="G2536" s="4" t="n">
        <v>0</v>
      </c>
      <c r="H2536" s="4" t="n">
        <v>0</v>
      </c>
      <c r="I2536" s="4" t="n">
        <v>0</v>
      </c>
      <c r="J2536" s="4" t="n">
        <v>0</v>
      </c>
      <c r="K2536" s="4" t="n">
        <v>0</v>
      </c>
      <c r="L2536" s="3" t="n">
        <v>0</v>
      </c>
      <c r="M2536" s="3" t="n">
        <v>0</v>
      </c>
      <c r="N2536" s="3" t="n">
        <v>0</v>
      </c>
      <c r="O2536" s="4" t="n">
        <v>0</v>
      </c>
      <c r="P2536" s="4" t="n">
        <v>0</v>
      </c>
      <c r="Q2536" s="4" t="str"/>
      <c r="R2536" s="4" t="n">
        <v>0</v>
      </c>
      <c r="S2536" s="4" t="n">
        <v>0</v>
      </c>
      <c r="T2536" s="4" t="n">
        <v>0</v>
      </c>
      <c r="U2536" s="4" t="n">
        <v>0</v>
      </c>
      <c r="V2536" s="4" t="n">
        <v>1</v>
      </c>
    </row>
    <row r="2537">
      <c r="A2537" t="n">
        <v>319</v>
      </c>
      <c r="B2537" t="inlineStr">
        <is>
          <t>20573049102</t>
        </is>
      </c>
      <c r="C2537" t="inlineStr">
        <is>
          <t>COOPERATIVA AGRARIA CACAOTERA PUERTO INCA</t>
        </is>
      </c>
      <c r="D2537" s="6" t="n">
        <v>2025</v>
      </c>
      <c r="F2537" t="inlineStr">
        <is>
          <t>PAC</t>
        </is>
      </c>
      <c r="G2537" s="4" t="n">
        <v>0</v>
      </c>
      <c r="H2537" s="4" t="n">
        <v>0</v>
      </c>
      <c r="I2537" s="4" t="n">
        <v>0</v>
      </c>
      <c r="J2537" s="4" t="n">
        <v>0</v>
      </c>
      <c r="K2537" s="4" t="n">
        <v>0</v>
      </c>
      <c r="L2537" s="3" t="n">
        <v>0</v>
      </c>
      <c r="M2537" s="3" t="n">
        <v>0</v>
      </c>
      <c r="N2537" s="3" t="n">
        <v>0</v>
      </c>
      <c r="O2537" s="4" t="n">
        <v>0</v>
      </c>
      <c r="P2537" s="4" t="n">
        <v>0</v>
      </c>
      <c r="Q2537" s="4" t="str"/>
      <c r="R2537" s="4" t="n">
        <v>0</v>
      </c>
      <c r="S2537" s="4" t="n">
        <v>0</v>
      </c>
      <c r="T2537" s="4" t="n">
        <v>0</v>
      </c>
      <c r="U2537" s="4" t="n">
        <v>0</v>
      </c>
      <c r="V2537" s="4" t="n">
        <v>1</v>
      </c>
    </row>
    <row r="2538">
      <c r="A2538" t="n">
        <v>320</v>
      </c>
      <c r="B2538" t="inlineStr">
        <is>
          <t>20393882868</t>
        </is>
      </c>
      <c r="C2538" t="inlineStr">
        <is>
          <t>COOPERATIVA AGRARIA ASCAH</t>
        </is>
      </c>
      <c r="D2538" s="6" t="n">
        <v>2018</v>
      </c>
      <c r="F2538" t="inlineStr">
        <is>
          <t>PAC</t>
        </is>
      </c>
      <c r="G2538" s="4" t="str"/>
      <c r="H2538" s="4" t="str"/>
      <c r="I2538" s="4" t="n">
        <v>0</v>
      </c>
      <c r="J2538" s="4" t="str"/>
      <c r="K2538" s="4" t="str"/>
      <c r="L2538" s="3" t="str"/>
      <c r="M2538" s="3" t="str"/>
      <c r="N2538" s="3" t="n">
        <v>0</v>
      </c>
      <c r="O2538" s="4" t="str"/>
      <c r="P2538" s="4" t="str"/>
      <c r="Q2538" s="4" t="str"/>
      <c r="R2538" s="4" t="str"/>
      <c r="S2538" s="4" t="str"/>
      <c r="T2538" s="4" t="str"/>
      <c r="U2538" s="4" t="str"/>
      <c r="V2538" s="4" t="n">
        <v>1</v>
      </c>
    </row>
    <row r="2539">
      <c r="A2539" t="n">
        <v>320</v>
      </c>
      <c r="B2539" t="inlineStr">
        <is>
          <t>20393882868</t>
        </is>
      </c>
      <c r="C2539" t="inlineStr">
        <is>
          <t>COOPERATIVA AGRARIA ASCAH</t>
        </is>
      </c>
      <c r="D2539" s="6" t="n">
        <v>2019</v>
      </c>
      <c r="E2539" t="n">
        <v>1</v>
      </c>
      <c r="F2539" t="inlineStr">
        <is>
          <t>PAC</t>
        </is>
      </c>
      <c r="G2539" s="4" t="n">
        <v>17</v>
      </c>
      <c r="H2539" s="4" t="n">
        <v>8</v>
      </c>
      <c r="I2539" s="4" t="n">
        <v>25</v>
      </c>
      <c r="J2539" s="4" t="str"/>
      <c r="K2539" s="4" t="str"/>
      <c r="L2539" s="3" t="n">
        <v>11460.9</v>
      </c>
      <c r="M2539" s="3" t="n">
        <v>0</v>
      </c>
      <c r="N2539" s="3" t="n">
        <v>11460.9</v>
      </c>
      <c r="O2539" s="4" t="str"/>
      <c r="P2539" s="4" t="str"/>
      <c r="Q2539" s="4" t="str"/>
      <c r="R2539" s="4" t="str"/>
      <c r="S2539" s="4" t="str"/>
      <c r="T2539" s="4" t="str"/>
      <c r="U2539" s="4" t="str"/>
      <c r="V2539" s="4" t="n">
        <v>1</v>
      </c>
    </row>
    <row r="2540">
      <c r="A2540" t="n">
        <v>320</v>
      </c>
      <c r="B2540" t="inlineStr">
        <is>
          <t>20393882868</t>
        </is>
      </c>
      <c r="C2540" t="inlineStr">
        <is>
          <t>COOPERATIVA AGRARIA ASCAH</t>
        </is>
      </c>
      <c r="D2540" s="6" t="n">
        <v>2020</v>
      </c>
      <c r="E2540" t="n">
        <v>1</v>
      </c>
      <c r="F2540" t="inlineStr">
        <is>
          <t>PAC</t>
        </is>
      </c>
      <c r="G2540" s="4" t="n">
        <v>12</v>
      </c>
      <c r="H2540" s="4" t="n">
        <v>11</v>
      </c>
      <c r="I2540" s="4" t="n">
        <v>23</v>
      </c>
      <c r="J2540" s="4" t="n">
        <v>0</v>
      </c>
      <c r="K2540" s="4" t="n">
        <v>0</v>
      </c>
      <c r="L2540" s="3" t="n">
        <v>0</v>
      </c>
      <c r="M2540" s="3" t="n">
        <v>0</v>
      </c>
      <c r="N2540" s="3" t="n">
        <v>0</v>
      </c>
      <c r="O2540" s="4" t="str"/>
      <c r="P2540" s="4" t="str"/>
      <c r="Q2540" s="4" t="str"/>
      <c r="R2540" s="4" t="str"/>
      <c r="S2540" s="4" t="str"/>
      <c r="T2540" s="4" t="str"/>
      <c r="U2540" s="4" t="str"/>
      <c r="V2540" s="4" t="n">
        <v>1</v>
      </c>
    </row>
    <row r="2541">
      <c r="A2541" t="n">
        <v>320</v>
      </c>
      <c r="B2541" t="inlineStr">
        <is>
          <t>20393882868</t>
        </is>
      </c>
      <c r="C2541" t="inlineStr">
        <is>
          <t>COOPERATIVA AGRARIA ASCAH</t>
        </is>
      </c>
      <c r="D2541" s="6" t="n">
        <v>2021</v>
      </c>
      <c r="F2541" t="inlineStr">
        <is>
          <t>PAC</t>
        </is>
      </c>
      <c r="G2541" s="4" t="n">
        <v>0</v>
      </c>
      <c r="H2541" s="4" t="n">
        <v>0</v>
      </c>
      <c r="I2541" s="4" t="n">
        <v>0</v>
      </c>
      <c r="J2541" s="4" t="n">
        <v>0</v>
      </c>
      <c r="K2541" s="4" t="n">
        <v>0</v>
      </c>
      <c r="L2541" s="3" t="n">
        <v>0</v>
      </c>
      <c r="M2541" s="3" t="n">
        <v>0</v>
      </c>
      <c r="N2541" s="3" t="n">
        <v>0</v>
      </c>
      <c r="O2541" s="4" t="str"/>
      <c r="P2541" s="4" t="str"/>
      <c r="Q2541" s="4" t="str"/>
      <c r="R2541" s="4" t="str"/>
      <c r="S2541" s="4" t="str"/>
      <c r="T2541" s="4" t="str"/>
      <c r="U2541" s="4" t="str"/>
      <c r="V2541" s="4" t="n">
        <v>1</v>
      </c>
    </row>
    <row r="2542">
      <c r="A2542" t="n">
        <v>320</v>
      </c>
      <c r="B2542" t="inlineStr">
        <is>
          <t>20393882868</t>
        </is>
      </c>
      <c r="C2542" t="inlineStr">
        <is>
          <t>COOPERATIVA AGRARIA ASCAH</t>
        </is>
      </c>
      <c r="D2542" s="6" t="n">
        <v>2022</v>
      </c>
      <c r="F2542" t="inlineStr">
        <is>
          <t>PAC</t>
        </is>
      </c>
      <c r="G2542" s="4" t="n">
        <v>0</v>
      </c>
      <c r="H2542" s="4" t="n">
        <v>0</v>
      </c>
      <c r="I2542" s="4" t="n">
        <v>0</v>
      </c>
      <c r="J2542" s="4" t="n">
        <v>0</v>
      </c>
      <c r="K2542" s="4" t="n">
        <v>0</v>
      </c>
      <c r="L2542" s="3" t="n">
        <v>0</v>
      </c>
      <c r="M2542" s="3" t="n">
        <v>0</v>
      </c>
      <c r="N2542" s="3" t="n">
        <v>0</v>
      </c>
      <c r="O2542" s="4" t="str"/>
      <c r="P2542" s="4" t="str"/>
      <c r="Q2542" s="4" t="str"/>
      <c r="R2542" s="4" t="str"/>
      <c r="S2542" s="4" t="str"/>
      <c r="T2542" s="4" t="str"/>
      <c r="U2542" s="4" t="str"/>
      <c r="V2542" s="4" t="n">
        <v>1</v>
      </c>
    </row>
    <row r="2543">
      <c r="A2543" t="n">
        <v>320</v>
      </c>
      <c r="B2543" t="inlineStr">
        <is>
          <t>20393882868</t>
        </is>
      </c>
      <c r="C2543" t="inlineStr">
        <is>
          <t>COOPERATIVA AGRARIA ASCAH</t>
        </is>
      </c>
      <c r="D2543" s="6" t="n">
        <v>2023</v>
      </c>
      <c r="F2543" t="inlineStr">
        <is>
          <t>PAC</t>
        </is>
      </c>
      <c r="G2543" s="4" t="n">
        <v>0</v>
      </c>
      <c r="H2543" s="4" t="n">
        <v>0</v>
      </c>
      <c r="I2543" s="4" t="n">
        <v>0</v>
      </c>
      <c r="J2543" s="4" t="n">
        <v>0</v>
      </c>
      <c r="K2543" s="4" t="n">
        <v>0</v>
      </c>
      <c r="L2543" s="3" t="n">
        <v>0</v>
      </c>
      <c r="M2543" s="3" t="n">
        <v>0</v>
      </c>
      <c r="N2543" s="3" t="n">
        <v>0</v>
      </c>
      <c r="O2543" s="4" t="n">
        <v>0</v>
      </c>
      <c r="P2543" s="4" t="n">
        <v>0</v>
      </c>
      <c r="Q2543" s="4" t="n">
        <v>0</v>
      </c>
      <c r="R2543" s="4" t="n">
        <v>0</v>
      </c>
      <c r="S2543" s="4" t="n">
        <v>0</v>
      </c>
      <c r="T2543" s="4" t="n">
        <v>0</v>
      </c>
      <c r="U2543" s="4" t="n">
        <v>0</v>
      </c>
      <c r="V2543" s="4" t="n">
        <v>1</v>
      </c>
    </row>
    <row r="2544">
      <c r="A2544" t="n">
        <v>320</v>
      </c>
      <c r="B2544" t="inlineStr">
        <is>
          <t>20393882868</t>
        </is>
      </c>
      <c r="C2544" t="inlineStr">
        <is>
          <t>COOPERATIVA AGRARIA ASCAH</t>
        </is>
      </c>
      <c r="D2544" s="6" t="n">
        <v>2024</v>
      </c>
      <c r="F2544" t="inlineStr">
        <is>
          <t>PAC</t>
        </is>
      </c>
      <c r="G2544" s="4" t="n">
        <v>0</v>
      </c>
      <c r="H2544" s="4" t="n">
        <v>0</v>
      </c>
      <c r="I2544" s="4" t="n">
        <v>0</v>
      </c>
      <c r="J2544" s="4" t="n">
        <v>0</v>
      </c>
      <c r="K2544" s="4" t="n">
        <v>0</v>
      </c>
      <c r="L2544" s="3" t="n">
        <v>0</v>
      </c>
      <c r="M2544" s="3" t="n">
        <v>0</v>
      </c>
      <c r="N2544" s="3" t="n">
        <v>0</v>
      </c>
      <c r="O2544" s="4" t="n">
        <v>0</v>
      </c>
      <c r="P2544" s="4" t="n">
        <v>0</v>
      </c>
      <c r="Q2544" s="4" t="str"/>
      <c r="R2544" s="4" t="n">
        <v>0</v>
      </c>
      <c r="S2544" s="4" t="n">
        <v>0</v>
      </c>
      <c r="T2544" s="4" t="n">
        <v>0</v>
      </c>
      <c r="U2544" s="4" t="n">
        <v>0</v>
      </c>
      <c r="V2544" s="4" t="n">
        <v>1</v>
      </c>
    </row>
    <row r="2545">
      <c r="A2545" t="n">
        <v>320</v>
      </c>
      <c r="B2545" t="inlineStr">
        <is>
          <t>20393882868</t>
        </is>
      </c>
      <c r="C2545" t="inlineStr">
        <is>
          <t>COOPERATIVA AGRARIA ASCAH</t>
        </is>
      </c>
      <c r="D2545" s="6" t="n">
        <v>2025</v>
      </c>
      <c r="F2545" t="inlineStr">
        <is>
          <t>PAC</t>
        </is>
      </c>
      <c r="G2545" s="4" t="n">
        <v>0</v>
      </c>
      <c r="H2545" s="4" t="n">
        <v>0</v>
      </c>
      <c r="I2545" s="4" t="n">
        <v>0</v>
      </c>
      <c r="J2545" s="4" t="n">
        <v>0</v>
      </c>
      <c r="K2545" s="4" t="n">
        <v>0</v>
      </c>
      <c r="L2545" s="3" t="n">
        <v>0</v>
      </c>
      <c r="M2545" s="3" t="n">
        <v>0</v>
      </c>
      <c r="N2545" s="3" t="n">
        <v>0</v>
      </c>
      <c r="O2545" s="4" t="n">
        <v>0</v>
      </c>
      <c r="P2545" s="4" t="n">
        <v>0</v>
      </c>
      <c r="Q2545" s="4" t="str"/>
      <c r="R2545" s="4" t="n">
        <v>0</v>
      </c>
      <c r="S2545" s="4" t="n">
        <v>0</v>
      </c>
      <c r="T2545" s="4" t="n">
        <v>0</v>
      </c>
      <c r="U2545" s="4" t="n">
        <v>0</v>
      </c>
      <c r="V2545" s="4" t="n">
        <v>1</v>
      </c>
    </row>
    <row r="2546">
      <c r="A2546" t="n">
        <v>321</v>
      </c>
      <c r="B2546" t="inlineStr">
        <is>
          <t>20601067146</t>
        </is>
      </c>
      <c r="C2546" t="inlineStr">
        <is>
          <t>COOPERATIVA AGRARIA INDUSTRIAL MONTE ALEGRE REGION UCAYALI</t>
        </is>
      </c>
      <c r="D2546" s="6" t="n">
        <v>2018</v>
      </c>
      <c r="F2546" t="inlineStr">
        <is>
          <t>PAC</t>
        </is>
      </c>
      <c r="G2546" s="4" t="str"/>
      <c r="H2546" s="4" t="str"/>
      <c r="I2546" s="4" t="n">
        <v>0</v>
      </c>
      <c r="J2546" s="4" t="str"/>
      <c r="K2546" s="4" t="str"/>
      <c r="L2546" s="3" t="str"/>
      <c r="M2546" s="3" t="str"/>
      <c r="N2546" s="3" t="n">
        <v>0</v>
      </c>
      <c r="O2546" s="4" t="str"/>
      <c r="P2546" s="4" t="str"/>
      <c r="Q2546" s="4" t="str"/>
      <c r="R2546" s="4" t="str"/>
      <c r="S2546" s="4" t="str"/>
      <c r="T2546" s="4" t="str"/>
      <c r="U2546" s="4" t="str"/>
      <c r="V2546" s="4" t="n">
        <v>1</v>
      </c>
    </row>
    <row r="2547">
      <c r="A2547" t="n">
        <v>321</v>
      </c>
      <c r="B2547" t="inlineStr">
        <is>
          <t>20601067146</t>
        </is>
      </c>
      <c r="C2547" t="inlineStr">
        <is>
          <t>COOPERATIVA AGRARIA INDUSTRIAL MONTE ALEGRE REGION UCAYALI</t>
        </is>
      </c>
      <c r="D2547" s="6" t="n">
        <v>2019</v>
      </c>
      <c r="E2547" t="n">
        <v>1</v>
      </c>
      <c r="F2547" t="inlineStr">
        <is>
          <t>PAC</t>
        </is>
      </c>
      <c r="G2547" s="4" t="n">
        <v>37</v>
      </c>
      <c r="H2547" s="4" t="n">
        <v>13</v>
      </c>
      <c r="I2547" s="4" t="n">
        <v>50</v>
      </c>
      <c r="J2547" s="4" t="str"/>
      <c r="K2547" s="4" t="str"/>
      <c r="L2547" s="3" t="n">
        <v>0</v>
      </c>
      <c r="M2547" s="3" t="n">
        <v>0</v>
      </c>
      <c r="N2547" s="3" t="n">
        <v>0</v>
      </c>
      <c r="O2547" s="4" t="str"/>
      <c r="P2547" s="4" t="str"/>
      <c r="Q2547" s="4" t="str"/>
      <c r="R2547" s="4" t="str"/>
      <c r="S2547" s="4" t="str"/>
      <c r="T2547" s="4" t="str"/>
      <c r="U2547" s="4" t="str"/>
      <c r="V2547" s="4" t="n">
        <v>1</v>
      </c>
    </row>
    <row r="2548">
      <c r="A2548" t="n">
        <v>321</v>
      </c>
      <c r="B2548" t="inlineStr">
        <is>
          <t>20601067146</t>
        </is>
      </c>
      <c r="C2548" t="inlineStr">
        <is>
          <t>COOPERATIVA AGRARIA INDUSTRIAL MONTE ALEGRE REGION UCAYALI</t>
        </is>
      </c>
      <c r="D2548" s="6" t="n">
        <v>2020</v>
      </c>
      <c r="F2548" t="inlineStr">
        <is>
          <t>PAC</t>
        </is>
      </c>
      <c r="G2548" s="4" t="n">
        <v>0</v>
      </c>
      <c r="H2548" s="4" t="n">
        <v>0</v>
      </c>
      <c r="I2548" s="4" t="n">
        <v>0</v>
      </c>
      <c r="J2548" s="4" t="n">
        <v>0</v>
      </c>
      <c r="K2548" s="4" t="n">
        <v>0</v>
      </c>
      <c r="L2548" s="3" t="n">
        <v>0</v>
      </c>
      <c r="M2548" s="3" t="n">
        <v>0</v>
      </c>
      <c r="N2548" s="3" t="n">
        <v>0</v>
      </c>
      <c r="O2548" s="4" t="str"/>
      <c r="P2548" s="4" t="str"/>
      <c r="Q2548" s="4" t="str"/>
      <c r="R2548" s="4" t="str"/>
      <c r="S2548" s="4" t="str"/>
      <c r="T2548" s="4" t="str"/>
      <c r="U2548" s="4" t="str"/>
      <c r="V2548" s="4" t="n">
        <v>1</v>
      </c>
    </row>
    <row r="2549">
      <c r="A2549" t="n">
        <v>321</v>
      </c>
      <c r="B2549" t="inlineStr">
        <is>
          <t>20601067146</t>
        </is>
      </c>
      <c r="C2549" t="inlineStr">
        <is>
          <t>COOPERATIVA AGRARIA INDUSTRIAL MONTE ALEGRE REGION UCAYALI</t>
        </is>
      </c>
      <c r="D2549" s="6" t="n">
        <v>2021</v>
      </c>
      <c r="F2549" t="inlineStr">
        <is>
          <t>PAC</t>
        </is>
      </c>
      <c r="G2549" s="4" t="n">
        <v>0</v>
      </c>
      <c r="H2549" s="4" t="n">
        <v>0</v>
      </c>
      <c r="I2549" s="4" t="n">
        <v>0</v>
      </c>
      <c r="J2549" s="4" t="n">
        <v>0</v>
      </c>
      <c r="K2549" s="4" t="n">
        <v>0</v>
      </c>
      <c r="L2549" s="3" t="n">
        <v>0</v>
      </c>
      <c r="M2549" s="3" t="n">
        <v>0</v>
      </c>
      <c r="N2549" s="3" t="n">
        <v>0</v>
      </c>
      <c r="O2549" s="4" t="str"/>
      <c r="P2549" s="4" t="str"/>
      <c r="Q2549" s="4" t="str"/>
      <c r="R2549" s="4" t="str"/>
      <c r="S2549" s="4" t="str"/>
      <c r="T2549" s="4" t="str"/>
      <c r="U2549" s="4" t="str"/>
      <c r="V2549" s="4" t="n">
        <v>1</v>
      </c>
    </row>
    <row r="2550">
      <c r="A2550" t="n">
        <v>321</v>
      </c>
      <c r="B2550" t="inlineStr">
        <is>
          <t>20601067146</t>
        </is>
      </c>
      <c r="C2550" t="inlineStr">
        <is>
          <t>COOPERATIVA AGRARIA INDUSTRIAL MONTE ALEGRE REGION UCAYALI</t>
        </is>
      </c>
      <c r="D2550" s="6" t="n">
        <v>2022</v>
      </c>
      <c r="F2550" t="inlineStr">
        <is>
          <t>PAC</t>
        </is>
      </c>
      <c r="G2550" s="4" t="n">
        <v>0</v>
      </c>
      <c r="H2550" s="4" t="n">
        <v>0</v>
      </c>
      <c r="I2550" s="4" t="n">
        <v>0</v>
      </c>
      <c r="J2550" s="4" t="n">
        <v>0</v>
      </c>
      <c r="K2550" s="4" t="n">
        <v>0</v>
      </c>
      <c r="L2550" s="3" t="n">
        <v>0</v>
      </c>
      <c r="M2550" s="3" t="n">
        <v>0</v>
      </c>
      <c r="N2550" s="3" t="n">
        <v>0</v>
      </c>
      <c r="O2550" s="4" t="str"/>
      <c r="P2550" s="4" t="str"/>
      <c r="Q2550" s="4" t="str"/>
      <c r="R2550" s="4" t="str"/>
      <c r="S2550" s="4" t="str"/>
      <c r="T2550" s="4" t="str"/>
      <c r="U2550" s="4" t="str"/>
      <c r="V2550" s="4" t="n">
        <v>1</v>
      </c>
    </row>
    <row r="2551">
      <c r="A2551" t="n">
        <v>321</v>
      </c>
      <c r="B2551" t="inlineStr">
        <is>
          <t>20601067146</t>
        </is>
      </c>
      <c r="C2551" t="inlineStr">
        <is>
          <t>COOPERATIVA AGRARIA INDUSTRIAL MONTE ALEGRE REGION UCAYALI</t>
        </is>
      </c>
      <c r="D2551" s="6" t="n">
        <v>2023</v>
      </c>
      <c r="F2551" t="inlineStr">
        <is>
          <t>PAC</t>
        </is>
      </c>
      <c r="G2551" s="4" t="n">
        <v>0</v>
      </c>
      <c r="H2551" s="4" t="n">
        <v>0</v>
      </c>
      <c r="I2551" s="4" t="n">
        <v>0</v>
      </c>
      <c r="J2551" s="4" t="n">
        <v>0</v>
      </c>
      <c r="K2551" s="4" t="n">
        <v>0</v>
      </c>
      <c r="L2551" s="3" t="n">
        <v>0</v>
      </c>
      <c r="M2551" s="3" t="n">
        <v>0</v>
      </c>
      <c r="N2551" s="3" t="n">
        <v>0</v>
      </c>
      <c r="O2551" s="4" t="n">
        <v>0</v>
      </c>
      <c r="P2551" s="4" t="n">
        <v>0</v>
      </c>
      <c r="Q2551" s="4" t="n">
        <v>0</v>
      </c>
      <c r="R2551" s="4" t="n">
        <v>0</v>
      </c>
      <c r="S2551" s="4" t="n">
        <v>0</v>
      </c>
      <c r="T2551" s="4" t="n">
        <v>0</v>
      </c>
      <c r="U2551" s="4" t="n">
        <v>0</v>
      </c>
      <c r="V2551" s="4" t="n">
        <v>1</v>
      </c>
    </row>
    <row r="2552">
      <c r="A2552" t="n">
        <v>321</v>
      </c>
      <c r="B2552" t="inlineStr">
        <is>
          <t>20601067146</t>
        </is>
      </c>
      <c r="C2552" t="inlineStr">
        <is>
          <t>COOPERATIVA AGRARIA INDUSTRIAL MONTE ALEGRE REGION UCAYALI</t>
        </is>
      </c>
      <c r="D2552" s="6" t="n">
        <v>2024</v>
      </c>
      <c r="F2552" t="inlineStr">
        <is>
          <t>PAC</t>
        </is>
      </c>
      <c r="G2552" s="4" t="n">
        <v>0</v>
      </c>
      <c r="H2552" s="4" t="n">
        <v>0</v>
      </c>
      <c r="I2552" s="4" t="n">
        <v>0</v>
      </c>
      <c r="J2552" s="4" t="n">
        <v>0</v>
      </c>
      <c r="K2552" s="4" t="n">
        <v>0</v>
      </c>
      <c r="L2552" s="3" t="n">
        <v>0</v>
      </c>
      <c r="M2552" s="3" t="n">
        <v>0</v>
      </c>
      <c r="N2552" s="3" t="n">
        <v>0</v>
      </c>
      <c r="O2552" s="4" t="n">
        <v>0</v>
      </c>
      <c r="P2552" s="4" t="n">
        <v>0</v>
      </c>
      <c r="Q2552" s="4" t="str"/>
      <c r="R2552" s="4" t="n">
        <v>0</v>
      </c>
      <c r="S2552" s="4" t="n">
        <v>0</v>
      </c>
      <c r="T2552" s="4" t="n">
        <v>0</v>
      </c>
      <c r="U2552" s="4" t="n">
        <v>0</v>
      </c>
      <c r="V2552" s="4" t="n">
        <v>1</v>
      </c>
    </row>
    <row r="2553">
      <c r="A2553" t="n">
        <v>321</v>
      </c>
      <c r="B2553" t="inlineStr">
        <is>
          <t>20601067146</t>
        </is>
      </c>
      <c r="C2553" t="inlineStr">
        <is>
          <t>COOPERATIVA AGRARIA INDUSTRIAL MONTE ALEGRE REGION UCAYALI</t>
        </is>
      </c>
      <c r="D2553" s="6" t="n">
        <v>2025</v>
      </c>
      <c r="F2553" t="inlineStr">
        <is>
          <t>PAC</t>
        </is>
      </c>
      <c r="G2553" s="4" t="n">
        <v>0</v>
      </c>
      <c r="H2553" s="4" t="n">
        <v>0</v>
      </c>
      <c r="I2553" s="4" t="n">
        <v>0</v>
      </c>
      <c r="J2553" s="4" t="n">
        <v>0</v>
      </c>
      <c r="K2553" s="4" t="n">
        <v>0</v>
      </c>
      <c r="L2553" s="3" t="n">
        <v>0</v>
      </c>
      <c r="M2553" s="3" t="n">
        <v>0</v>
      </c>
      <c r="N2553" s="3" t="n">
        <v>0</v>
      </c>
      <c r="O2553" s="4" t="n">
        <v>0</v>
      </c>
      <c r="P2553" s="4" t="n">
        <v>0</v>
      </c>
      <c r="Q2553" s="4" t="str"/>
      <c r="R2553" s="4" t="n">
        <v>0</v>
      </c>
      <c r="S2553" s="4" t="n">
        <v>0</v>
      </c>
      <c r="T2553" s="4" t="n">
        <v>0</v>
      </c>
      <c r="U2553" s="4" t="n">
        <v>0</v>
      </c>
      <c r="V2553" s="4" t="n">
        <v>1</v>
      </c>
    </row>
    <row r="2554">
      <c r="A2554" t="n">
        <v>322</v>
      </c>
      <c r="B2554" t="inlineStr">
        <is>
          <t>20393593670</t>
        </is>
      </c>
      <c r="C2554" t="inlineStr">
        <is>
          <t>COMITE CENTRAL CON DESARROLLO AL FUTURO DE CURIMANA</t>
        </is>
      </c>
      <c r="D2554" s="6" t="n">
        <v>2018</v>
      </c>
      <c r="F2554" t="inlineStr">
        <is>
          <t>PAC</t>
        </is>
      </c>
      <c r="G2554" s="4" t="str"/>
      <c r="H2554" s="4" t="str"/>
      <c r="I2554" s="4" t="n">
        <v>0</v>
      </c>
      <c r="J2554" s="4" t="str"/>
      <c r="K2554" s="4" t="str"/>
      <c r="L2554" s="3" t="str"/>
      <c r="M2554" s="3" t="str"/>
      <c r="N2554" s="3" t="n">
        <v>0</v>
      </c>
      <c r="O2554" s="4" t="str"/>
      <c r="P2554" s="4" t="str"/>
      <c r="Q2554" s="4" t="str"/>
      <c r="R2554" s="4" t="str"/>
      <c r="S2554" s="4" t="str"/>
      <c r="T2554" s="4" t="str"/>
      <c r="U2554" s="4" t="str"/>
      <c r="V2554" s="4" t="n">
        <v>1</v>
      </c>
    </row>
    <row r="2555">
      <c r="A2555" t="n">
        <v>322</v>
      </c>
      <c r="B2555" t="inlineStr">
        <is>
          <t>20393593670</t>
        </is>
      </c>
      <c r="C2555" t="inlineStr">
        <is>
          <t>COMITE CENTRAL CON DESARROLLO AL FUTURO DE CURIMANA</t>
        </is>
      </c>
      <c r="D2555" s="6" t="n">
        <v>2019</v>
      </c>
      <c r="E2555" t="n">
        <v>1</v>
      </c>
      <c r="F2555" t="inlineStr">
        <is>
          <t>PAC</t>
        </is>
      </c>
      <c r="G2555" s="4" t="n">
        <v>0</v>
      </c>
      <c r="H2555" s="4" t="n">
        <v>0</v>
      </c>
      <c r="I2555" s="4" t="n">
        <v>0</v>
      </c>
      <c r="J2555" s="4" t="str"/>
      <c r="K2555" s="4" t="str"/>
      <c r="L2555" s="3" t="n">
        <v>0</v>
      </c>
      <c r="M2555" s="3" t="n">
        <v>0</v>
      </c>
      <c r="N2555" s="3" t="n">
        <v>0</v>
      </c>
      <c r="O2555" s="4" t="str"/>
      <c r="P2555" s="4" t="str"/>
      <c r="Q2555" s="4" t="str"/>
      <c r="R2555" s="4" t="str"/>
      <c r="S2555" s="4" t="str"/>
      <c r="T2555" s="4" t="str"/>
      <c r="U2555" s="4" t="str"/>
      <c r="V2555" s="4" t="n">
        <v>1</v>
      </c>
    </row>
    <row r="2556">
      <c r="A2556" t="n">
        <v>322</v>
      </c>
      <c r="B2556" t="inlineStr">
        <is>
          <t>20393593670</t>
        </is>
      </c>
      <c r="C2556" t="inlineStr">
        <is>
          <t>COMITE CENTRAL CON DESARROLLO AL FUTURO DE CURIMANA</t>
        </is>
      </c>
      <c r="D2556" s="6" t="n">
        <v>2020</v>
      </c>
      <c r="F2556" t="inlineStr">
        <is>
          <t>PAC</t>
        </is>
      </c>
      <c r="G2556" s="4" t="n">
        <v>0</v>
      </c>
      <c r="H2556" s="4" t="n">
        <v>0</v>
      </c>
      <c r="I2556" s="4" t="n">
        <v>0</v>
      </c>
      <c r="J2556" s="4" t="n">
        <v>0</v>
      </c>
      <c r="K2556" s="4" t="n">
        <v>0</v>
      </c>
      <c r="L2556" s="3" t="n">
        <v>0</v>
      </c>
      <c r="M2556" s="3" t="n">
        <v>0</v>
      </c>
      <c r="N2556" s="3" t="n">
        <v>0</v>
      </c>
      <c r="O2556" s="4" t="str"/>
      <c r="P2556" s="4" t="str"/>
      <c r="Q2556" s="4" t="str"/>
      <c r="R2556" s="4" t="str"/>
      <c r="S2556" s="4" t="str"/>
      <c r="T2556" s="4" t="str"/>
      <c r="U2556" s="4" t="str"/>
      <c r="V2556" s="4" t="n">
        <v>1</v>
      </c>
    </row>
    <row r="2557">
      <c r="A2557" t="n">
        <v>322</v>
      </c>
      <c r="B2557" t="inlineStr">
        <is>
          <t>20393593670</t>
        </is>
      </c>
      <c r="C2557" t="inlineStr">
        <is>
          <t>COMITE CENTRAL CON DESARROLLO AL FUTURO DE CURIMANA</t>
        </is>
      </c>
      <c r="D2557" s="6" t="n">
        <v>2021</v>
      </c>
      <c r="F2557" t="inlineStr">
        <is>
          <t>PAC</t>
        </is>
      </c>
      <c r="G2557" s="4" t="n">
        <v>0</v>
      </c>
      <c r="H2557" s="4" t="n">
        <v>0</v>
      </c>
      <c r="I2557" s="4" t="n">
        <v>0</v>
      </c>
      <c r="J2557" s="4" t="n">
        <v>2</v>
      </c>
      <c r="K2557" s="4" t="n">
        <v>0</v>
      </c>
      <c r="L2557" s="3" t="n">
        <v>0</v>
      </c>
      <c r="M2557" s="3" t="n">
        <v>0</v>
      </c>
      <c r="N2557" s="3" t="n">
        <v>0</v>
      </c>
      <c r="O2557" s="4" t="str"/>
      <c r="P2557" s="4" t="str"/>
      <c r="Q2557" s="4" t="str"/>
      <c r="R2557" s="4" t="str"/>
      <c r="S2557" s="4" t="str"/>
      <c r="T2557" s="4" t="str"/>
      <c r="U2557" s="4" t="str"/>
      <c r="V2557" s="4" t="n">
        <v>1</v>
      </c>
    </row>
    <row r="2558">
      <c r="A2558" t="n">
        <v>322</v>
      </c>
      <c r="B2558" t="inlineStr">
        <is>
          <t>20393593670</t>
        </is>
      </c>
      <c r="C2558" t="inlineStr">
        <is>
          <t>COMITE CENTRAL CON DESARROLLO AL FUTURO DE CURIMANA</t>
        </is>
      </c>
      <c r="D2558" s="6" t="n">
        <v>2022</v>
      </c>
      <c r="F2558" t="inlineStr">
        <is>
          <t>PAC</t>
        </is>
      </c>
      <c r="G2558" s="4" t="n">
        <v>0</v>
      </c>
      <c r="H2558" s="4" t="n">
        <v>0</v>
      </c>
      <c r="I2558" s="4" t="n">
        <v>0</v>
      </c>
      <c r="J2558" s="4" t="n">
        <v>0</v>
      </c>
      <c r="K2558" s="4" t="n">
        <v>0</v>
      </c>
      <c r="L2558" s="3" t="n">
        <v>0</v>
      </c>
      <c r="M2558" s="3" t="n">
        <v>0</v>
      </c>
      <c r="N2558" s="3" t="n">
        <v>0</v>
      </c>
      <c r="O2558" s="4" t="str"/>
      <c r="P2558" s="4" t="str"/>
      <c r="Q2558" s="4" t="str"/>
      <c r="R2558" s="4" t="str"/>
      <c r="S2558" s="4" t="str"/>
      <c r="T2558" s="4" t="str"/>
      <c r="U2558" s="4" t="str"/>
      <c r="V2558" s="4" t="n">
        <v>1</v>
      </c>
    </row>
    <row r="2559">
      <c r="A2559" t="n">
        <v>322</v>
      </c>
      <c r="B2559" t="inlineStr">
        <is>
          <t>20393593670</t>
        </is>
      </c>
      <c r="C2559" t="inlineStr">
        <is>
          <t>COMITE CENTRAL CON DESARROLLO AL FUTURO DE CURIMANA</t>
        </is>
      </c>
      <c r="D2559" s="6" t="n">
        <v>2023</v>
      </c>
      <c r="F2559" t="inlineStr">
        <is>
          <t>PAC</t>
        </is>
      </c>
      <c r="G2559" s="4" t="n">
        <v>0</v>
      </c>
      <c r="H2559" s="4" t="n">
        <v>0</v>
      </c>
      <c r="I2559" s="4" t="n">
        <v>0</v>
      </c>
      <c r="J2559" s="4" t="n">
        <v>0</v>
      </c>
      <c r="K2559" s="4" t="n">
        <v>0</v>
      </c>
      <c r="L2559" s="3" t="n">
        <v>0</v>
      </c>
      <c r="M2559" s="3" t="n">
        <v>0</v>
      </c>
      <c r="N2559" s="3" t="n">
        <v>0</v>
      </c>
      <c r="O2559" s="4" t="n">
        <v>0</v>
      </c>
      <c r="P2559" s="4" t="n">
        <v>0</v>
      </c>
      <c r="Q2559" s="4" t="n">
        <v>0</v>
      </c>
      <c r="R2559" s="4" t="n">
        <v>0</v>
      </c>
      <c r="S2559" s="4" t="n">
        <v>0</v>
      </c>
      <c r="T2559" s="4" t="n">
        <v>0</v>
      </c>
      <c r="U2559" s="4" t="n">
        <v>0</v>
      </c>
      <c r="V2559" s="4" t="n">
        <v>1</v>
      </c>
    </row>
    <row r="2560">
      <c r="A2560" t="n">
        <v>322</v>
      </c>
      <c r="B2560" t="inlineStr">
        <is>
          <t>20393593670</t>
        </is>
      </c>
      <c r="C2560" t="inlineStr">
        <is>
          <t>COMITE CENTRAL CON DESARROLLO AL FUTURO DE CURIMANA</t>
        </is>
      </c>
      <c r="D2560" s="6" t="n">
        <v>2024</v>
      </c>
      <c r="F2560" t="inlineStr">
        <is>
          <t>PAC</t>
        </is>
      </c>
      <c r="G2560" s="4" t="n">
        <v>0</v>
      </c>
      <c r="H2560" s="4" t="n">
        <v>0</v>
      </c>
      <c r="I2560" s="4" t="n">
        <v>0</v>
      </c>
      <c r="J2560" s="4" t="n">
        <v>0</v>
      </c>
      <c r="K2560" s="4" t="n">
        <v>0</v>
      </c>
      <c r="L2560" s="3" t="n">
        <v>0</v>
      </c>
      <c r="M2560" s="3" t="n">
        <v>0</v>
      </c>
      <c r="N2560" s="3" t="n">
        <v>0</v>
      </c>
      <c r="O2560" s="4" t="n">
        <v>0</v>
      </c>
      <c r="P2560" s="4" t="n">
        <v>0</v>
      </c>
      <c r="Q2560" s="4" t="str"/>
      <c r="R2560" s="4" t="n">
        <v>0</v>
      </c>
      <c r="S2560" s="4" t="n">
        <v>0</v>
      </c>
      <c r="T2560" s="4" t="n">
        <v>0</v>
      </c>
      <c r="U2560" s="4" t="n">
        <v>0</v>
      </c>
      <c r="V2560" s="4" t="n">
        <v>1</v>
      </c>
    </row>
    <row r="2561">
      <c r="A2561" t="n">
        <v>322</v>
      </c>
      <c r="B2561" t="inlineStr">
        <is>
          <t>20393593670</t>
        </is>
      </c>
      <c r="C2561" t="inlineStr">
        <is>
          <t>COMITE CENTRAL CON DESARROLLO AL FUTURO DE CURIMANA</t>
        </is>
      </c>
      <c r="D2561" s="6" t="n">
        <v>2025</v>
      </c>
      <c r="F2561" t="inlineStr">
        <is>
          <t>PAC</t>
        </is>
      </c>
      <c r="G2561" s="4" t="n">
        <v>0</v>
      </c>
      <c r="H2561" s="4" t="n">
        <v>0</v>
      </c>
      <c r="I2561" s="4" t="n">
        <v>0</v>
      </c>
      <c r="J2561" s="4" t="n">
        <v>0</v>
      </c>
      <c r="K2561" s="4" t="n">
        <v>0</v>
      </c>
      <c r="L2561" s="3" t="n">
        <v>0</v>
      </c>
      <c r="M2561" s="3" t="n">
        <v>0</v>
      </c>
      <c r="N2561" s="3" t="n">
        <v>0</v>
      </c>
      <c r="O2561" s="4" t="n">
        <v>0</v>
      </c>
      <c r="P2561" s="4" t="n">
        <v>0</v>
      </c>
      <c r="Q2561" s="4" t="str"/>
      <c r="R2561" s="4" t="n">
        <v>0</v>
      </c>
      <c r="S2561" s="4" t="n">
        <v>0</v>
      </c>
      <c r="T2561" s="4" t="n">
        <v>0</v>
      </c>
      <c r="U2561" s="4" t="n">
        <v>0</v>
      </c>
      <c r="V2561" s="4" t="n">
        <v>1</v>
      </c>
    </row>
    <row r="2562">
      <c r="A2562" t="n">
        <v>323</v>
      </c>
      <c r="B2562" t="inlineStr">
        <is>
          <t>20393692228</t>
        </is>
      </c>
      <c r="C2562" t="inlineStr">
        <is>
          <t>COOPERATIVA AGRARIA CACAOTERA SAN ALEJANDRO - CACSA</t>
        </is>
      </c>
      <c r="D2562" s="6" t="n">
        <v>2018</v>
      </c>
      <c r="F2562" t="inlineStr">
        <is>
          <t>PAC</t>
        </is>
      </c>
      <c r="G2562" s="4" t="str"/>
      <c r="H2562" s="4" t="str"/>
      <c r="I2562" s="4" t="n">
        <v>0</v>
      </c>
      <c r="J2562" s="4" t="str"/>
      <c r="K2562" s="4" t="str"/>
      <c r="L2562" s="3" t="str"/>
      <c r="M2562" s="3" t="str"/>
      <c r="N2562" s="3" t="str"/>
      <c r="O2562" s="4" t="str"/>
      <c r="P2562" s="4" t="str"/>
      <c r="Q2562" s="4" t="str"/>
      <c r="R2562" s="4" t="str"/>
      <c r="S2562" s="4" t="str"/>
      <c r="T2562" s="4" t="str"/>
      <c r="U2562" s="4" t="str"/>
      <c r="V2562" s="4" t="n">
        <v>1</v>
      </c>
    </row>
    <row r="2563">
      <c r="A2563" t="n">
        <v>323</v>
      </c>
      <c r="B2563" t="inlineStr">
        <is>
          <t>20393692228</t>
        </is>
      </c>
      <c r="C2563" t="inlineStr">
        <is>
          <t>COOPERATIVA AGRARIA CACAOTERA SAN ALEJANDRO - CACSA</t>
        </is>
      </c>
      <c r="D2563" s="6" t="n">
        <v>2019</v>
      </c>
      <c r="F2563" t="inlineStr">
        <is>
          <t>PAC</t>
        </is>
      </c>
      <c r="G2563" s="4" t="n">
        <v>0</v>
      </c>
      <c r="H2563" s="4" t="n">
        <v>0</v>
      </c>
      <c r="I2563" s="4" t="n">
        <v>0</v>
      </c>
      <c r="J2563" s="4" t="str"/>
      <c r="K2563" s="4" t="str"/>
      <c r="L2563" s="3" t="str"/>
      <c r="M2563" s="3" t="str"/>
      <c r="N2563" s="3" t="str"/>
      <c r="O2563" s="4" t="str"/>
      <c r="P2563" s="4" t="str"/>
      <c r="Q2563" s="4" t="str"/>
      <c r="R2563" s="4" t="str"/>
      <c r="S2563" s="4" t="str"/>
      <c r="T2563" s="4" t="str"/>
      <c r="U2563" s="4" t="str"/>
      <c r="V2563" s="4" t="n">
        <v>1</v>
      </c>
    </row>
    <row r="2564">
      <c r="A2564" t="n">
        <v>323</v>
      </c>
      <c r="B2564" t="inlineStr">
        <is>
          <t>20393692228</t>
        </is>
      </c>
      <c r="C2564" t="inlineStr">
        <is>
          <t>COOPERATIVA AGRARIA CACAOTERA SAN ALEJANDRO - CACSA</t>
        </is>
      </c>
      <c r="D2564" s="6" t="n">
        <v>2020</v>
      </c>
      <c r="F2564" t="inlineStr">
        <is>
          <t>PAC</t>
        </is>
      </c>
      <c r="G2564" s="4" t="n">
        <v>0</v>
      </c>
      <c r="H2564" s="4" t="n">
        <v>0</v>
      </c>
      <c r="I2564" s="4" t="n">
        <v>0</v>
      </c>
      <c r="J2564" s="4" t="str"/>
      <c r="K2564" s="4" t="str"/>
      <c r="L2564" s="3" t="str"/>
      <c r="M2564" s="3" t="str"/>
      <c r="N2564" s="3" t="str"/>
      <c r="O2564" s="4" t="str"/>
      <c r="P2564" s="4" t="str"/>
      <c r="Q2564" s="4" t="str"/>
      <c r="R2564" s="4" t="str"/>
      <c r="S2564" s="4" t="str"/>
      <c r="T2564" s="4" t="str"/>
      <c r="U2564" s="4" t="str"/>
      <c r="V2564" s="4" t="n">
        <v>1</v>
      </c>
    </row>
    <row r="2565">
      <c r="A2565" t="n">
        <v>323</v>
      </c>
      <c r="B2565" t="inlineStr">
        <is>
          <t>20393692228</t>
        </is>
      </c>
      <c r="C2565" t="inlineStr">
        <is>
          <t>COOPERATIVA AGRARIA CACAOTERA SAN ALEJANDRO - CACSA</t>
        </is>
      </c>
      <c r="D2565" s="6" t="n">
        <v>2021</v>
      </c>
      <c r="F2565" t="inlineStr">
        <is>
          <t>PAC</t>
        </is>
      </c>
      <c r="G2565" s="4" t="n">
        <v>0</v>
      </c>
      <c r="H2565" s="4" t="n">
        <v>0</v>
      </c>
      <c r="I2565" s="4" t="n">
        <v>0</v>
      </c>
      <c r="J2565" s="4" t="str"/>
      <c r="K2565" s="4" t="str"/>
      <c r="L2565" s="3" t="str"/>
      <c r="M2565" s="3" t="str"/>
      <c r="N2565" s="3" t="str"/>
      <c r="O2565" s="4" t="str"/>
      <c r="P2565" s="4" t="str"/>
      <c r="Q2565" s="4" t="str"/>
      <c r="R2565" s="4" t="str"/>
      <c r="S2565" s="4" t="str"/>
      <c r="T2565" s="4" t="str"/>
      <c r="U2565" s="4" t="str"/>
      <c r="V2565" s="4" t="n">
        <v>1</v>
      </c>
    </row>
    <row r="2566">
      <c r="A2566" t="n">
        <v>323</v>
      </c>
      <c r="B2566" t="inlineStr">
        <is>
          <t>20393692228</t>
        </is>
      </c>
      <c r="C2566" t="inlineStr">
        <is>
          <t>COOPERATIVA AGRARIA CACAOTERA SAN ALEJANDRO - CACSA</t>
        </is>
      </c>
      <c r="D2566" s="6" t="n">
        <v>2022</v>
      </c>
      <c r="F2566" t="inlineStr">
        <is>
          <t>PAC</t>
        </is>
      </c>
      <c r="G2566" s="4" t="n">
        <v>0</v>
      </c>
      <c r="H2566" s="4" t="n">
        <v>0</v>
      </c>
      <c r="I2566" s="4" t="n">
        <v>0</v>
      </c>
      <c r="J2566" s="4" t="str"/>
      <c r="K2566" s="4" t="str"/>
      <c r="L2566" s="3" t="str"/>
      <c r="M2566" s="3" t="str"/>
      <c r="N2566" s="3" t="str"/>
      <c r="O2566" s="4" t="str"/>
      <c r="P2566" s="4" t="str"/>
      <c r="Q2566" s="4" t="str"/>
      <c r="R2566" s="4" t="str"/>
      <c r="S2566" s="4" t="str"/>
      <c r="T2566" s="4" t="str"/>
      <c r="U2566" s="4" t="str"/>
      <c r="V2566" s="4" t="n">
        <v>1</v>
      </c>
    </row>
    <row r="2567">
      <c r="A2567" t="n">
        <v>323</v>
      </c>
      <c r="B2567" t="inlineStr">
        <is>
          <t>20393692228</t>
        </is>
      </c>
      <c r="C2567" t="inlineStr">
        <is>
          <t>COOPERATIVA AGRARIA CACAOTERA SAN ALEJANDRO - CACSA</t>
        </is>
      </c>
      <c r="D2567" s="6" t="n">
        <v>2023</v>
      </c>
      <c r="F2567" t="inlineStr">
        <is>
          <t>PAC</t>
        </is>
      </c>
      <c r="G2567" s="4" t="n">
        <v>0</v>
      </c>
      <c r="H2567" s="4" t="n">
        <v>0</v>
      </c>
      <c r="I2567" s="4" t="n">
        <v>0</v>
      </c>
      <c r="J2567" s="4" t="str"/>
      <c r="K2567" s="4" t="str"/>
      <c r="L2567" s="3" t="str"/>
      <c r="M2567" s="3" t="str"/>
      <c r="N2567" s="3" t="str"/>
      <c r="O2567" s="4" t="str"/>
      <c r="P2567" s="4" t="str"/>
      <c r="Q2567" s="4" t="str"/>
      <c r="R2567" s="4" t="str"/>
      <c r="S2567" s="4" t="str"/>
      <c r="T2567" s="4" t="str"/>
      <c r="U2567" s="4" t="str"/>
      <c r="V2567" s="4" t="n">
        <v>1</v>
      </c>
    </row>
    <row r="2568">
      <c r="A2568" t="n">
        <v>323</v>
      </c>
      <c r="B2568" t="inlineStr">
        <is>
          <t>20393692228</t>
        </is>
      </c>
      <c r="C2568" t="inlineStr">
        <is>
          <t>COOPERATIVA AGRARIA CACAOTERA SAN ALEJANDRO - CACSA</t>
        </is>
      </c>
      <c r="D2568" s="6" t="n">
        <v>2024</v>
      </c>
      <c r="F2568" t="inlineStr">
        <is>
          <t>PAC</t>
        </is>
      </c>
      <c r="G2568" s="4" t="n">
        <v>0</v>
      </c>
      <c r="H2568" s="4" t="n">
        <v>0</v>
      </c>
      <c r="I2568" s="4" t="n">
        <v>0</v>
      </c>
      <c r="J2568" s="4" t="str"/>
      <c r="K2568" s="4" t="str"/>
      <c r="L2568" s="3" t="str"/>
      <c r="M2568" s="3" t="str"/>
      <c r="N2568" s="3" t="str"/>
      <c r="O2568" s="4" t="str"/>
      <c r="P2568" s="4" t="str"/>
      <c r="Q2568" s="4" t="str"/>
      <c r="R2568" s="4" t="str"/>
      <c r="S2568" s="4" t="str"/>
      <c r="T2568" s="4" t="str"/>
      <c r="U2568" s="4" t="str"/>
      <c r="V2568" s="4" t="n">
        <v>1</v>
      </c>
    </row>
    <row r="2569">
      <c r="A2569" t="n">
        <v>323</v>
      </c>
      <c r="B2569" t="inlineStr">
        <is>
          <t>20393692228</t>
        </is>
      </c>
      <c r="C2569" t="inlineStr">
        <is>
          <t>COOPERATIVA AGRARIA CACAOTERA SAN ALEJANDRO - CACSA</t>
        </is>
      </c>
      <c r="D2569" s="6" t="n">
        <v>2025</v>
      </c>
      <c r="E2569" t="n">
        <v>1</v>
      </c>
      <c r="F2569" t="inlineStr">
        <is>
          <t>PAC</t>
        </is>
      </c>
      <c r="G2569" s="4" t="n">
        <v>36</v>
      </c>
      <c r="H2569" s="4" t="n">
        <v>16</v>
      </c>
      <c r="I2569" s="4" t="n">
        <v>52</v>
      </c>
      <c r="J2569" s="4" t="n">
        <v>18</v>
      </c>
      <c r="K2569" s="4" t="n">
        <v>0</v>
      </c>
      <c r="L2569" s="3" t="n">
        <v>55074.5</v>
      </c>
      <c r="M2569" s="3" t="n">
        <v>0</v>
      </c>
      <c r="N2569" s="3" t="n">
        <v>55074.5</v>
      </c>
      <c r="O2569" s="4" t="n">
        <v>0</v>
      </c>
      <c r="P2569" s="4" t="n">
        <v>55074.5</v>
      </c>
      <c r="Q2569" s="4" t="str"/>
      <c r="R2569" s="4" t="n">
        <v>0</v>
      </c>
      <c r="S2569" s="4" t="n">
        <v>0</v>
      </c>
      <c r="T2569" s="4" t="n">
        <v>0</v>
      </c>
      <c r="U2569" s="4" t="n">
        <v>55074.5</v>
      </c>
      <c r="V2569" s="4" t="n">
        <v>1</v>
      </c>
    </row>
    <row r="2570">
      <c r="A2570" t="n">
        <v>324</v>
      </c>
      <c r="B2570" t="inlineStr">
        <is>
          <t>20600382064</t>
        </is>
      </c>
      <c r="C2570" t="inlineStr">
        <is>
          <t>COOPERATIVA ECOLOGICA AGROINDUSTRIAL DE CURIMANA LTDA.</t>
        </is>
      </c>
      <c r="D2570" s="6" t="n">
        <v>2018</v>
      </c>
      <c r="F2570" t="inlineStr">
        <is>
          <t>PAC</t>
        </is>
      </c>
      <c r="G2570" s="4" t="str"/>
      <c r="H2570" s="4" t="str"/>
      <c r="I2570" s="4" t="n">
        <v>0</v>
      </c>
      <c r="J2570" s="4" t="str"/>
      <c r="K2570" s="4" t="str"/>
      <c r="L2570" s="3" t="str"/>
      <c r="M2570" s="3" t="str"/>
      <c r="N2570" s="3" t="n">
        <v>0</v>
      </c>
      <c r="O2570" s="4" t="str"/>
      <c r="P2570" s="4" t="str"/>
      <c r="Q2570" s="4" t="str"/>
      <c r="R2570" s="4" t="str"/>
      <c r="S2570" s="4" t="str"/>
      <c r="T2570" s="4" t="str"/>
      <c r="U2570" s="4" t="str"/>
      <c r="V2570" s="4" t="n">
        <v>2</v>
      </c>
    </row>
    <row r="2571">
      <c r="A2571" t="n">
        <v>324</v>
      </c>
      <c r="B2571" t="inlineStr">
        <is>
          <t>20600382064</t>
        </is>
      </c>
      <c r="C2571" t="inlineStr">
        <is>
          <t>COOPERATIVA ECOLOGICA AGROINDUSTRIAL DE CURIMANA LTDA.</t>
        </is>
      </c>
      <c r="D2571" s="6" t="n">
        <v>2019</v>
      </c>
      <c r="E2571" t="n">
        <v>1</v>
      </c>
      <c r="F2571" t="inlineStr">
        <is>
          <t>PAC</t>
        </is>
      </c>
      <c r="G2571" s="4" t="n">
        <v>21</v>
      </c>
      <c r="H2571" s="4" t="n">
        <v>4</v>
      </c>
      <c r="I2571" s="4" t="n">
        <v>25</v>
      </c>
      <c r="J2571" s="4" t="str"/>
      <c r="K2571" s="4" t="str"/>
      <c r="L2571" s="3" t="n">
        <v>0</v>
      </c>
      <c r="M2571" s="3" t="n">
        <v>0</v>
      </c>
      <c r="N2571" s="3" t="n">
        <v>0</v>
      </c>
      <c r="O2571" s="4" t="str"/>
      <c r="P2571" s="4" t="str"/>
      <c r="Q2571" s="4" t="str"/>
      <c r="R2571" s="4" t="str"/>
      <c r="S2571" s="4" t="str"/>
      <c r="T2571" s="4" t="str"/>
      <c r="U2571" s="4" t="str"/>
      <c r="V2571" s="4" t="n">
        <v>2</v>
      </c>
    </row>
    <row r="2572">
      <c r="A2572" t="n">
        <v>324</v>
      </c>
      <c r="B2572" t="inlineStr">
        <is>
          <t>20600382064</t>
        </is>
      </c>
      <c r="C2572" t="inlineStr">
        <is>
          <t>COOPERATIVA ECOLOGICA AGROINDUSTRIAL DE CURIMANA LTDA.</t>
        </is>
      </c>
      <c r="D2572" s="6" t="n">
        <v>2020</v>
      </c>
      <c r="F2572" t="inlineStr">
        <is>
          <t>PAC</t>
        </is>
      </c>
      <c r="G2572" s="4" t="n">
        <v>0</v>
      </c>
      <c r="H2572" s="4" t="n">
        <v>0</v>
      </c>
      <c r="I2572" s="4" t="n">
        <v>0</v>
      </c>
      <c r="J2572" s="4" t="n">
        <v>0</v>
      </c>
      <c r="K2572" s="4" t="n">
        <v>0</v>
      </c>
      <c r="L2572" s="3" t="n">
        <v>0</v>
      </c>
      <c r="M2572" s="3" t="n">
        <v>0</v>
      </c>
      <c r="N2572" s="3" t="n">
        <v>0</v>
      </c>
      <c r="O2572" s="4" t="str"/>
      <c r="P2572" s="4" t="str"/>
      <c r="Q2572" s="4" t="str"/>
      <c r="R2572" s="4" t="str"/>
      <c r="S2572" s="4" t="str"/>
      <c r="T2572" s="4" t="str"/>
      <c r="U2572" s="4" t="str"/>
      <c r="V2572" s="4" t="n">
        <v>2</v>
      </c>
    </row>
    <row r="2573">
      <c r="A2573" t="n">
        <v>324</v>
      </c>
      <c r="B2573" t="inlineStr">
        <is>
          <t>20600382064</t>
        </is>
      </c>
      <c r="C2573" t="inlineStr">
        <is>
          <t>COOPERATIVA ECOLOGICA AGROINDUSTRIAL DE CURIMANA LTDA.</t>
        </is>
      </c>
      <c r="D2573" s="6" t="n">
        <v>2021</v>
      </c>
      <c r="F2573" t="inlineStr">
        <is>
          <t>PAC</t>
        </is>
      </c>
      <c r="G2573" s="4" t="n">
        <v>0</v>
      </c>
      <c r="H2573" s="4" t="n">
        <v>0</v>
      </c>
      <c r="I2573" s="4" t="n">
        <v>0</v>
      </c>
      <c r="J2573" s="4" t="n">
        <v>0</v>
      </c>
      <c r="K2573" s="4" t="n">
        <v>0</v>
      </c>
      <c r="L2573" s="3" t="n">
        <v>0</v>
      </c>
      <c r="M2573" s="3" t="n">
        <v>0</v>
      </c>
      <c r="N2573" s="3" t="n">
        <v>0</v>
      </c>
      <c r="O2573" s="4" t="str"/>
      <c r="P2573" s="4" t="str"/>
      <c r="Q2573" s="4" t="str"/>
      <c r="R2573" s="4" t="str"/>
      <c r="S2573" s="4" t="str"/>
      <c r="T2573" s="4" t="str"/>
      <c r="U2573" s="4" t="str"/>
      <c r="V2573" s="4" t="n">
        <v>2</v>
      </c>
    </row>
    <row r="2574">
      <c r="A2574" t="n">
        <v>324</v>
      </c>
      <c r="B2574" t="inlineStr">
        <is>
          <t>20600382064</t>
        </is>
      </c>
      <c r="C2574" t="inlineStr">
        <is>
          <t>COOPERATIVA ECOLOGICA AGROINDUSTRIAL DE CURIMANA LTDA.</t>
        </is>
      </c>
      <c r="D2574" s="6" t="n">
        <v>2022</v>
      </c>
      <c r="F2574" t="inlineStr">
        <is>
          <t>PAC</t>
        </is>
      </c>
      <c r="G2574" s="4" t="n">
        <v>0</v>
      </c>
      <c r="H2574" s="4" t="n">
        <v>0</v>
      </c>
      <c r="I2574" s="4" t="n">
        <v>0</v>
      </c>
      <c r="J2574" s="4" t="n">
        <v>0</v>
      </c>
      <c r="K2574" s="4" t="n">
        <v>0</v>
      </c>
      <c r="L2574" s="3" t="n">
        <v>0</v>
      </c>
      <c r="M2574" s="3" t="n">
        <v>0</v>
      </c>
      <c r="N2574" s="3" t="n">
        <v>0</v>
      </c>
      <c r="O2574" s="4" t="str"/>
      <c r="P2574" s="4" t="str"/>
      <c r="Q2574" s="4" t="str"/>
      <c r="R2574" s="4" t="str"/>
      <c r="S2574" s="4" t="str"/>
      <c r="T2574" s="4" t="str"/>
      <c r="U2574" s="4" t="str"/>
      <c r="V2574" s="4" t="n">
        <v>2</v>
      </c>
    </row>
    <row r="2575">
      <c r="A2575" t="n">
        <v>324</v>
      </c>
      <c r="B2575" t="inlineStr">
        <is>
          <t>20600382064</t>
        </is>
      </c>
      <c r="C2575" t="inlineStr">
        <is>
          <t>COOPERATIVA ECOLOGICA AGROINDUSTRIAL DE CURIMANA LTDA.</t>
        </is>
      </c>
      <c r="D2575" s="6" t="n">
        <v>2023</v>
      </c>
      <c r="F2575" t="inlineStr">
        <is>
          <t>PAC</t>
        </is>
      </c>
      <c r="G2575" s="4" t="n">
        <v>0</v>
      </c>
      <c r="H2575" s="4" t="n">
        <v>0</v>
      </c>
      <c r="I2575" s="4" t="n">
        <v>0</v>
      </c>
      <c r="J2575" s="4" t="n">
        <v>0</v>
      </c>
      <c r="K2575" s="4" t="n">
        <v>0</v>
      </c>
      <c r="L2575" s="3" t="n">
        <v>0</v>
      </c>
      <c r="M2575" s="3" t="n">
        <v>0</v>
      </c>
      <c r="N2575" s="3" t="n">
        <v>0</v>
      </c>
      <c r="O2575" s="4" t="n">
        <v>0</v>
      </c>
      <c r="P2575" s="4" t="n">
        <v>0</v>
      </c>
      <c r="Q2575" s="4" t="n">
        <v>0</v>
      </c>
      <c r="R2575" s="4" t="n">
        <v>0</v>
      </c>
      <c r="S2575" s="4" t="n">
        <v>0</v>
      </c>
      <c r="T2575" s="4" t="n">
        <v>0</v>
      </c>
      <c r="U2575" s="4" t="n">
        <v>0</v>
      </c>
      <c r="V2575" s="4" t="n">
        <v>2</v>
      </c>
    </row>
    <row r="2576">
      <c r="A2576" t="n">
        <v>324</v>
      </c>
      <c r="B2576" t="inlineStr">
        <is>
          <t>20600382064</t>
        </is>
      </c>
      <c r="C2576" t="inlineStr">
        <is>
          <t>COOPERATIVA ECOLOGICA AGROINDUSTRIAL DE CURIMANA LTDA.</t>
        </is>
      </c>
      <c r="D2576" s="6" t="n">
        <v>2024</v>
      </c>
      <c r="F2576" t="inlineStr">
        <is>
          <t>PAC</t>
        </is>
      </c>
      <c r="G2576" s="4" t="n">
        <v>0</v>
      </c>
      <c r="H2576" s="4" t="n">
        <v>0</v>
      </c>
      <c r="I2576" s="4" t="n">
        <v>0</v>
      </c>
      <c r="J2576" s="4" t="n">
        <v>0</v>
      </c>
      <c r="K2576" s="4" t="n">
        <v>0</v>
      </c>
      <c r="L2576" s="3" t="n">
        <v>0</v>
      </c>
      <c r="M2576" s="3" t="n">
        <v>0</v>
      </c>
      <c r="N2576" s="3" t="n">
        <v>0</v>
      </c>
      <c r="O2576" s="4" t="n">
        <v>0</v>
      </c>
      <c r="P2576" s="4" t="n">
        <v>0</v>
      </c>
      <c r="Q2576" s="4" t="str"/>
      <c r="R2576" s="4" t="n">
        <v>0</v>
      </c>
      <c r="S2576" s="4" t="n">
        <v>0</v>
      </c>
      <c r="T2576" s="4" t="n">
        <v>0</v>
      </c>
      <c r="U2576" s="4" t="n">
        <v>0</v>
      </c>
      <c r="V2576" s="4" t="n">
        <v>2</v>
      </c>
    </row>
    <row r="2577">
      <c r="A2577" t="n">
        <v>324</v>
      </c>
      <c r="B2577" t="inlineStr">
        <is>
          <t>20600382064</t>
        </is>
      </c>
      <c r="C2577" t="inlineStr">
        <is>
          <t>COOPERATIVA ECOLOGICA AGROINDUSTRIAL DE CURIMANA LTDA.</t>
        </is>
      </c>
      <c r="D2577" s="6" t="n">
        <v>2025</v>
      </c>
      <c r="F2577" t="inlineStr">
        <is>
          <t>PAC</t>
        </is>
      </c>
      <c r="G2577" s="4" t="n">
        <v>0</v>
      </c>
      <c r="H2577" s="4" t="n">
        <v>0</v>
      </c>
      <c r="I2577" s="4" t="n">
        <v>0</v>
      </c>
      <c r="J2577" s="4" t="n">
        <v>0</v>
      </c>
      <c r="K2577" s="4" t="n">
        <v>0</v>
      </c>
      <c r="L2577" s="3" t="n">
        <v>0</v>
      </c>
      <c r="M2577" s="3" t="n">
        <v>0</v>
      </c>
      <c r="N2577" s="3" t="n">
        <v>0</v>
      </c>
      <c r="O2577" s="4" t="n">
        <v>0</v>
      </c>
      <c r="P2577" s="4" t="n">
        <v>0</v>
      </c>
      <c r="Q2577" s="4" t="str"/>
      <c r="R2577" s="4" t="n">
        <v>0</v>
      </c>
      <c r="S2577" s="4" t="n">
        <v>0</v>
      </c>
      <c r="T2577" s="4" t="n">
        <v>0</v>
      </c>
      <c r="U2577" s="4" t="n">
        <v>0</v>
      </c>
      <c r="V2577" s="4" t="n">
        <v>2</v>
      </c>
    </row>
    <row r="2578">
      <c r="A2578" t="n">
        <v>325</v>
      </c>
      <c r="B2578" t="inlineStr">
        <is>
          <t>20393981173</t>
        </is>
      </c>
      <c r="C2578" t="inlineStr">
        <is>
          <t>ASOCIACION DE PRODUCTORES AGRARIOS STA. ELENA</t>
        </is>
      </c>
      <c r="D2578" s="6" t="n">
        <v>2018</v>
      </c>
      <c r="F2578" t="inlineStr">
        <is>
          <t>PAC</t>
        </is>
      </c>
      <c r="G2578" s="4" t="str"/>
      <c r="H2578" s="4" t="str"/>
      <c r="I2578" s="4" t="n">
        <v>0</v>
      </c>
      <c r="J2578" s="4" t="str"/>
      <c r="K2578" s="4" t="str"/>
      <c r="L2578" s="3" t="str"/>
      <c r="M2578" s="3" t="str"/>
      <c r="N2578" s="3" t="n">
        <v>0</v>
      </c>
      <c r="O2578" s="4" t="str"/>
      <c r="P2578" s="4" t="str"/>
      <c r="Q2578" s="4" t="str"/>
      <c r="R2578" s="4" t="str"/>
      <c r="S2578" s="4" t="str"/>
      <c r="T2578" s="4" t="str"/>
      <c r="U2578" s="4" t="str"/>
      <c r="V2578" s="4" t="n">
        <v>1</v>
      </c>
    </row>
    <row r="2579">
      <c r="A2579" t="n">
        <v>325</v>
      </c>
      <c r="B2579" t="inlineStr">
        <is>
          <t>20393981173</t>
        </is>
      </c>
      <c r="C2579" t="inlineStr">
        <is>
          <t>ASOCIACION DE PRODUCTORES AGRARIOS STA. ELENA</t>
        </is>
      </c>
      <c r="D2579" s="6" t="n">
        <v>2019</v>
      </c>
      <c r="E2579" t="n">
        <v>1</v>
      </c>
      <c r="F2579" t="inlineStr">
        <is>
          <t>PAC</t>
        </is>
      </c>
      <c r="G2579" s="4" t="n">
        <v>14</v>
      </c>
      <c r="H2579" s="4" t="n">
        <v>3</v>
      </c>
      <c r="I2579" s="4" t="n">
        <v>17</v>
      </c>
      <c r="J2579" s="4" t="str"/>
      <c r="K2579" s="4" t="str"/>
      <c r="L2579" s="3" t="n">
        <v>103828.6</v>
      </c>
      <c r="M2579" s="3" t="n">
        <v>0</v>
      </c>
      <c r="N2579" s="3" t="n">
        <v>103828.6</v>
      </c>
      <c r="O2579" s="4" t="str"/>
      <c r="P2579" s="4" t="str"/>
      <c r="Q2579" s="4" t="str"/>
      <c r="R2579" s="4" t="str"/>
      <c r="S2579" s="4" t="str"/>
      <c r="T2579" s="4" t="str"/>
      <c r="U2579" s="4" t="str"/>
      <c r="V2579" s="4" t="n">
        <v>1</v>
      </c>
    </row>
    <row r="2580">
      <c r="A2580" t="n">
        <v>325</v>
      </c>
      <c r="B2580" t="inlineStr">
        <is>
          <t>20393981173</t>
        </is>
      </c>
      <c r="C2580" t="inlineStr">
        <is>
          <t>ASOCIACION DE PRODUCTORES AGRARIOS STA. ELENA</t>
        </is>
      </c>
      <c r="D2580" s="6" t="n">
        <v>2020</v>
      </c>
      <c r="E2580" t="n">
        <v>1</v>
      </c>
      <c r="F2580" t="inlineStr">
        <is>
          <t>PAC</t>
        </is>
      </c>
      <c r="G2580" s="4" t="n">
        <v>13</v>
      </c>
      <c r="H2580" s="4" t="n">
        <v>3</v>
      </c>
      <c r="I2580" s="4" t="n">
        <v>16</v>
      </c>
      <c r="J2580" s="4" t="n">
        <v>0</v>
      </c>
      <c r="K2580" s="4" t="n">
        <v>0</v>
      </c>
      <c r="L2580" s="3" t="n">
        <v>368082.67</v>
      </c>
      <c r="M2580" s="3" t="n">
        <v>0</v>
      </c>
      <c r="N2580" s="3" t="n">
        <v>368082.67</v>
      </c>
      <c r="O2580" s="4" t="str"/>
      <c r="P2580" s="4" t="str"/>
      <c r="Q2580" s="4" t="str"/>
      <c r="R2580" s="4" t="str"/>
      <c r="S2580" s="4" t="str"/>
      <c r="T2580" s="4" t="str"/>
      <c r="U2580" s="4" t="str"/>
      <c r="V2580" s="4" t="n">
        <v>1</v>
      </c>
    </row>
    <row r="2581">
      <c r="A2581" t="n">
        <v>325</v>
      </c>
      <c r="B2581" t="inlineStr">
        <is>
          <t>20393981173</t>
        </is>
      </c>
      <c r="C2581" t="inlineStr">
        <is>
          <t>ASOCIACION DE PRODUCTORES AGRARIOS STA. ELENA</t>
        </is>
      </c>
      <c r="D2581" s="6" t="n">
        <v>2021</v>
      </c>
      <c r="E2581" t="n">
        <v>1</v>
      </c>
      <c r="F2581" t="inlineStr">
        <is>
          <t>PAC</t>
        </is>
      </c>
      <c r="G2581" s="4" t="n">
        <v>13</v>
      </c>
      <c r="H2581" s="4" t="n">
        <v>3</v>
      </c>
      <c r="I2581" s="4" t="n">
        <v>16</v>
      </c>
      <c r="J2581" s="4" t="n">
        <v>6</v>
      </c>
      <c r="K2581" s="4" t="n">
        <v>0</v>
      </c>
      <c r="L2581" s="3" t="n">
        <v>201988.48</v>
      </c>
      <c r="M2581" s="3" t="n">
        <v>0</v>
      </c>
      <c r="N2581" s="3" t="n">
        <v>201988.48</v>
      </c>
      <c r="O2581" s="4" t="str"/>
      <c r="P2581" s="4" t="str"/>
      <c r="Q2581" s="4" t="str"/>
      <c r="R2581" s="4" t="str"/>
      <c r="S2581" s="4" t="str"/>
      <c r="T2581" s="4" t="str"/>
      <c r="U2581" s="4" t="str"/>
      <c r="V2581" s="4" t="n">
        <v>1</v>
      </c>
    </row>
    <row r="2582">
      <c r="A2582" t="n">
        <v>325</v>
      </c>
      <c r="B2582" t="inlineStr">
        <is>
          <t>20393981173</t>
        </is>
      </c>
      <c r="C2582" t="inlineStr">
        <is>
          <t>ASOCIACION DE PRODUCTORES AGRARIOS STA. ELENA</t>
        </is>
      </c>
      <c r="D2582" s="6" t="n">
        <v>2022</v>
      </c>
      <c r="E2582" t="n">
        <v>1</v>
      </c>
      <c r="F2582" t="inlineStr">
        <is>
          <t>PAC</t>
        </is>
      </c>
      <c r="G2582" s="4" t="n">
        <v>13</v>
      </c>
      <c r="H2582" s="4" t="n">
        <v>3</v>
      </c>
      <c r="I2582" s="4" t="n">
        <v>16</v>
      </c>
      <c r="J2582" s="4" t="n">
        <v>6</v>
      </c>
      <c r="K2582" s="4" t="n">
        <v>0</v>
      </c>
      <c r="L2582" s="3" t="n">
        <v>294697.76</v>
      </c>
      <c r="M2582" s="3" t="n">
        <v>0</v>
      </c>
      <c r="N2582" s="3" t="n">
        <v>294697.76</v>
      </c>
      <c r="O2582" s="4" t="str"/>
      <c r="P2582" s="4" t="str"/>
      <c r="Q2582" s="4" t="str"/>
      <c r="R2582" s="4" t="str"/>
      <c r="S2582" s="4" t="str"/>
      <c r="T2582" s="4" t="str"/>
      <c r="U2582" s="4" t="str"/>
      <c r="V2582" s="4" t="n">
        <v>1</v>
      </c>
    </row>
    <row r="2583">
      <c r="A2583" t="n">
        <v>325</v>
      </c>
      <c r="B2583" t="inlineStr">
        <is>
          <t>20393981173</t>
        </is>
      </c>
      <c r="C2583" t="inlineStr">
        <is>
          <t>ASOCIACION DE PRODUCTORES AGRARIOS STA. ELENA</t>
        </is>
      </c>
      <c r="D2583" s="6" t="n">
        <v>2023</v>
      </c>
      <c r="F2583" t="inlineStr">
        <is>
          <t>PAC</t>
        </is>
      </c>
      <c r="G2583" s="4" t="n">
        <v>0</v>
      </c>
      <c r="H2583" s="4" t="n">
        <v>0</v>
      </c>
      <c r="I2583" s="4" t="n">
        <v>0</v>
      </c>
      <c r="J2583" s="4" t="n">
        <v>0</v>
      </c>
      <c r="K2583" s="4" t="n">
        <v>0</v>
      </c>
      <c r="L2583" s="3" t="n">
        <v>0</v>
      </c>
      <c r="M2583" s="3" t="n">
        <v>0</v>
      </c>
      <c r="N2583" s="3" t="n">
        <v>0</v>
      </c>
      <c r="O2583" s="4" t="n">
        <v>0</v>
      </c>
      <c r="P2583" s="4" t="n">
        <v>0</v>
      </c>
      <c r="Q2583" s="4" t="n">
        <v>0</v>
      </c>
      <c r="R2583" s="4" t="n">
        <v>0</v>
      </c>
      <c r="S2583" s="4" t="n">
        <v>0</v>
      </c>
      <c r="T2583" s="4" t="n">
        <v>0</v>
      </c>
      <c r="U2583" s="4" t="n">
        <v>0</v>
      </c>
      <c r="V2583" s="4" t="n">
        <v>1</v>
      </c>
    </row>
    <row r="2584">
      <c r="A2584" t="n">
        <v>325</v>
      </c>
      <c r="B2584" t="inlineStr">
        <is>
          <t>20393981173</t>
        </is>
      </c>
      <c r="C2584" t="inlineStr">
        <is>
          <t>ASOCIACION DE PRODUCTORES AGRARIOS STA. ELENA</t>
        </is>
      </c>
      <c r="D2584" s="6" t="n">
        <v>2024</v>
      </c>
      <c r="F2584" t="inlineStr">
        <is>
          <t>PAC</t>
        </is>
      </c>
      <c r="G2584" s="4" t="n">
        <v>0</v>
      </c>
      <c r="H2584" s="4" t="n">
        <v>0</v>
      </c>
      <c r="I2584" s="4" t="n">
        <v>0</v>
      </c>
      <c r="J2584" s="4" t="n">
        <v>0</v>
      </c>
      <c r="K2584" s="4" t="n">
        <v>0</v>
      </c>
      <c r="L2584" s="3" t="n">
        <v>0</v>
      </c>
      <c r="M2584" s="3" t="n">
        <v>0</v>
      </c>
      <c r="N2584" s="3" t="n">
        <v>0</v>
      </c>
      <c r="O2584" s="4" t="n">
        <v>0</v>
      </c>
      <c r="P2584" s="4" t="n">
        <v>0</v>
      </c>
      <c r="Q2584" s="4" t="str"/>
      <c r="R2584" s="4" t="n">
        <v>0</v>
      </c>
      <c r="S2584" s="4" t="n">
        <v>0</v>
      </c>
      <c r="T2584" s="4" t="n">
        <v>0</v>
      </c>
      <c r="U2584" s="4" t="n">
        <v>0</v>
      </c>
      <c r="V2584" s="4" t="n">
        <v>1</v>
      </c>
    </row>
    <row r="2585">
      <c r="A2585" t="n">
        <v>325</v>
      </c>
      <c r="B2585" t="inlineStr">
        <is>
          <t>20393981173</t>
        </is>
      </c>
      <c r="C2585" t="inlineStr">
        <is>
          <t>ASOCIACION DE PRODUCTORES AGRARIOS STA. ELENA</t>
        </is>
      </c>
      <c r="D2585" s="6" t="n">
        <v>2025</v>
      </c>
      <c r="F2585" t="inlineStr">
        <is>
          <t>PAC</t>
        </is>
      </c>
      <c r="G2585" s="4" t="n">
        <v>0</v>
      </c>
      <c r="H2585" s="4" t="n">
        <v>0</v>
      </c>
      <c r="I2585" s="4" t="n">
        <v>0</v>
      </c>
      <c r="J2585" s="4" t="n">
        <v>0</v>
      </c>
      <c r="K2585" s="4" t="n">
        <v>0</v>
      </c>
      <c r="L2585" s="3" t="n">
        <v>0</v>
      </c>
      <c r="M2585" s="3" t="n">
        <v>0</v>
      </c>
      <c r="N2585" s="3" t="n">
        <v>0</v>
      </c>
      <c r="O2585" s="4" t="n">
        <v>0</v>
      </c>
      <c r="P2585" s="4" t="n">
        <v>0</v>
      </c>
      <c r="Q2585" s="4" t="str"/>
      <c r="R2585" s="4" t="n">
        <v>0</v>
      </c>
      <c r="S2585" s="4" t="n">
        <v>0</v>
      </c>
      <c r="T2585" s="4" t="n">
        <v>0</v>
      </c>
      <c r="U2585" s="4" t="n">
        <v>0</v>
      </c>
      <c r="V2585" s="4" t="n">
        <v>1</v>
      </c>
    </row>
    <row r="2586">
      <c r="A2586" t="n">
        <v>326</v>
      </c>
      <c r="B2586" t="inlineStr">
        <is>
          <t>20393449471</t>
        </is>
      </c>
      <c r="C2586" t="inlineStr">
        <is>
          <t>CENTRO UNICO DE AGRICULTORES PLATANEROS DE PADRE ABAD</t>
        </is>
      </c>
      <c r="D2586" s="6" t="n">
        <v>2018</v>
      </c>
      <c r="F2586" t="inlineStr">
        <is>
          <t>PAC</t>
        </is>
      </c>
      <c r="G2586" s="4" t="str"/>
      <c r="H2586" s="4" t="str"/>
      <c r="I2586" s="4" t="n">
        <v>0</v>
      </c>
      <c r="J2586" s="4" t="str"/>
      <c r="K2586" s="4" t="str"/>
      <c r="L2586" s="3" t="str"/>
      <c r="M2586" s="3" t="str"/>
      <c r="N2586" s="3" t="n">
        <v>0</v>
      </c>
      <c r="O2586" s="4" t="str"/>
      <c r="P2586" s="4" t="str"/>
      <c r="Q2586" s="4" t="str"/>
      <c r="R2586" s="4" t="str"/>
      <c r="S2586" s="4" t="str"/>
      <c r="T2586" s="4" t="str"/>
      <c r="U2586" s="4" t="str"/>
      <c r="V2586" s="4" t="n">
        <v>1</v>
      </c>
    </row>
    <row r="2587">
      <c r="A2587" t="n">
        <v>326</v>
      </c>
      <c r="B2587" t="inlineStr">
        <is>
          <t>20393449471</t>
        </is>
      </c>
      <c r="C2587" t="inlineStr">
        <is>
          <t>CENTRO UNICO DE AGRICULTORES PLATANEROS DE PADRE ABAD</t>
        </is>
      </c>
      <c r="D2587" s="6" t="n">
        <v>2019</v>
      </c>
      <c r="E2587" t="n">
        <v>1</v>
      </c>
      <c r="F2587" t="inlineStr">
        <is>
          <t>PAC</t>
        </is>
      </c>
      <c r="G2587" s="4" t="n">
        <v>37</v>
      </c>
      <c r="H2587" s="4" t="n">
        <v>14</v>
      </c>
      <c r="I2587" s="4" t="n">
        <v>51</v>
      </c>
      <c r="J2587" s="4" t="str"/>
      <c r="K2587" s="4" t="str"/>
      <c r="L2587" s="3" t="n">
        <v>0</v>
      </c>
      <c r="M2587" s="3" t="n">
        <v>0</v>
      </c>
      <c r="N2587" s="3" t="n">
        <v>0</v>
      </c>
      <c r="O2587" s="4" t="str"/>
      <c r="P2587" s="4" t="str"/>
      <c r="Q2587" s="4" t="str"/>
      <c r="R2587" s="4" t="str"/>
      <c r="S2587" s="4" t="str"/>
      <c r="T2587" s="4" t="str"/>
      <c r="U2587" s="4" t="str"/>
      <c r="V2587" s="4" t="n">
        <v>1</v>
      </c>
    </row>
    <row r="2588">
      <c r="A2588" t="n">
        <v>326</v>
      </c>
      <c r="B2588" t="inlineStr">
        <is>
          <t>20393449471</t>
        </is>
      </c>
      <c r="C2588" t="inlineStr">
        <is>
          <t>CENTRO UNICO DE AGRICULTORES PLATANEROS DE PADRE ABAD</t>
        </is>
      </c>
      <c r="D2588" s="6" t="n">
        <v>2020</v>
      </c>
      <c r="F2588" t="inlineStr">
        <is>
          <t>PAC</t>
        </is>
      </c>
      <c r="G2588" s="4" t="n">
        <v>0</v>
      </c>
      <c r="H2588" s="4" t="n">
        <v>0</v>
      </c>
      <c r="I2588" s="4" t="n">
        <v>0</v>
      </c>
      <c r="J2588" s="4" t="n">
        <v>0</v>
      </c>
      <c r="K2588" s="4" t="n">
        <v>0</v>
      </c>
      <c r="L2588" s="3" t="n">
        <v>0</v>
      </c>
      <c r="M2588" s="3" t="n">
        <v>0</v>
      </c>
      <c r="N2588" s="3" t="n">
        <v>0</v>
      </c>
      <c r="O2588" s="4" t="str"/>
      <c r="P2588" s="4" t="str"/>
      <c r="Q2588" s="4" t="str"/>
      <c r="R2588" s="4" t="str"/>
      <c r="S2588" s="4" t="str"/>
      <c r="T2588" s="4" t="str"/>
      <c r="U2588" s="4" t="str"/>
      <c r="V2588" s="4" t="n">
        <v>1</v>
      </c>
    </row>
    <row r="2589">
      <c r="A2589" t="n">
        <v>326</v>
      </c>
      <c r="B2589" t="inlineStr">
        <is>
          <t>20393449471</t>
        </is>
      </c>
      <c r="C2589" t="inlineStr">
        <is>
          <t>CENTRO UNICO DE AGRICULTORES PLATANEROS DE PADRE ABAD</t>
        </is>
      </c>
      <c r="D2589" s="6" t="n">
        <v>2021</v>
      </c>
      <c r="F2589" t="inlineStr">
        <is>
          <t>PAC</t>
        </is>
      </c>
      <c r="G2589" s="4" t="n">
        <v>0</v>
      </c>
      <c r="H2589" s="4" t="n">
        <v>0</v>
      </c>
      <c r="I2589" s="4" t="n">
        <v>0</v>
      </c>
      <c r="J2589" s="4" t="n">
        <v>0</v>
      </c>
      <c r="K2589" s="4" t="n">
        <v>0</v>
      </c>
      <c r="L2589" s="3" t="n">
        <v>0</v>
      </c>
      <c r="M2589" s="3" t="n">
        <v>0</v>
      </c>
      <c r="N2589" s="3" t="n">
        <v>0</v>
      </c>
      <c r="O2589" s="4" t="str"/>
      <c r="P2589" s="4" t="str"/>
      <c r="Q2589" s="4" t="str"/>
      <c r="R2589" s="4" t="str"/>
      <c r="S2589" s="4" t="str"/>
      <c r="T2589" s="4" t="str"/>
      <c r="U2589" s="4" t="str"/>
      <c r="V2589" s="4" t="n">
        <v>1</v>
      </c>
    </row>
    <row r="2590">
      <c r="A2590" t="n">
        <v>326</v>
      </c>
      <c r="B2590" t="inlineStr">
        <is>
          <t>20393449471</t>
        </is>
      </c>
      <c r="C2590" t="inlineStr">
        <is>
          <t>CENTRO UNICO DE AGRICULTORES PLATANEROS DE PADRE ABAD</t>
        </is>
      </c>
      <c r="D2590" s="6" t="n">
        <v>2022</v>
      </c>
      <c r="F2590" t="inlineStr">
        <is>
          <t>PAC</t>
        </is>
      </c>
      <c r="G2590" s="4" t="n">
        <v>0</v>
      </c>
      <c r="H2590" s="4" t="n">
        <v>0</v>
      </c>
      <c r="I2590" s="4" t="n">
        <v>0</v>
      </c>
      <c r="J2590" s="4" t="n">
        <v>0</v>
      </c>
      <c r="K2590" s="4" t="n">
        <v>0</v>
      </c>
      <c r="L2590" s="3" t="n">
        <v>0</v>
      </c>
      <c r="M2590" s="3" t="n">
        <v>0</v>
      </c>
      <c r="N2590" s="3" t="n">
        <v>0</v>
      </c>
      <c r="O2590" s="4" t="str"/>
      <c r="P2590" s="4" t="str"/>
      <c r="Q2590" s="4" t="str"/>
      <c r="R2590" s="4" t="str"/>
      <c r="S2590" s="4" t="str"/>
      <c r="T2590" s="4" t="str"/>
      <c r="U2590" s="4" t="str"/>
      <c r="V2590" s="4" t="n">
        <v>1</v>
      </c>
    </row>
    <row r="2591">
      <c r="A2591" t="n">
        <v>326</v>
      </c>
      <c r="B2591" t="inlineStr">
        <is>
          <t>20393449471</t>
        </is>
      </c>
      <c r="C2591" t="inlineStr">
        <is>
          <t>CENTRO UNICO DE AGRICULTORES PLATANEROS DE PADRE ABAD</t>
        </is>
      </c>
      <c r="D2591" s="6" t="n">
        <v>2023</v>
      </c>
      <c r="F2591" t="inlineStr">
        <is>
          <t>PAC</t>
        </is>
      </c>
      <c r="G2591" s="4" t="n">
        <v>0</v>
      </c>
      <c r="H2591" s="4" t="n">
        <v>0</v>
      </c>
      <c r="I2591" s="4" t="n">
        <v>0</v>
      </c>
      <c r="J2591" s="4" t="n">
        <v>0</v>
      </c>
      <c r="K2591" s="4" t="n">
        <v>0</v>
      </c>
      <c r="L2591" s="3" t="n">
        <v>0</v>
      </c>
      <c r="M2591" s="3" t="n">
        <v>0</v>
      </c>
      <c r="N2591" s="3" t="n">
        <v>0</v>
      </c>
      <c r="O2591" s="4" t="n">
        <v>0</v>
      </c>
      <c r="P2591" s="4" t="n">
        <v>0</v>
      </c>
      <c r="Q2591" s="4" t="n">
        <v>0</v>
      </c>
      <c r="R2591" s="4" t="n">
        <v>0</v>
      </c>
      <c r="S2591" s="4" t="n">
        <v>0</v>
      </c>
      <c r="T2591" s="4" t="n">
        <v>0</v>
      </c>
      <c r="U2591" s="4" t="n">
        <v>0</v>
      </c>
      <c r="V2591" s="4" t="n">
        <v>1</v>
      </c>
    </row>
    <row r="2592">
      <c r="A2592" t="n">
        <v>326</v>
      </c>
      <c r="B2592" t="inlineStr">
        <is>
          <t>20393449471</t>
        </is>
      </c>
      <c r="C2592" t="inlineStr">
        <is>
          <t>CENTRO UNICO DE AGRICULTORES PLATANEROS DE PADRE ABAD</t>
        </is>
      </c>
      <c r="D2592" s="6" t="n">
        <v>2024</v>
      </c>
      <c r="F2592" t="inlineStr">
        <is>
          <t>PAC</t>
        </is>
      </c>
      <c r="G2592" s="4" t="n">
        <v>0</v>
      </c>
      <c r="H2592" s="4" t="n">
        <v>0</v>
      </c>
      <c r="I2592" s="4" t="n">
        <v>0</v>
      </c>
      <c r="J2592" s="4" t="n">
        <v>0</v>
      </c>
      <c r="K2592" s="4" t="n">
        <v>0</v>
      </c>
      <c r="L2592" s="3" t="n">
        <v>0</v>
      </c>
      <c r="M2592" s="3" t="n">
        <v>0</v>
      </c>
      <c r="N2592" s="3" t="n">
        <v>0</v>
      </c>
      <c r="O2592" s="4" t="n">
        <v>0</v>
      </c>
      <c r="P2592" s="4" t="n">
        <v>0</v>
      </c>
      <c r="Q2592" s="4" t="str"/>
      <c r="R2592" s="4" t="n">
        <v>0</v>
      </c>
      <c r="S2592" s="4" t="n">
        <v>0</v>
      </c>
      <c r="T2592" s="4" t="n">
        <v>0</v>
      </c>
      <c r="U2592" s="4" t="n">
        <v>0</v>
      </c>
      <c r="V2592" s="4" t="n">
        <v>1</v>
      </c>
    </row>
    <row r="2593">
      <c r="A2593" t="n">
        <v>326</v>
      </c>
      <c r="B2593" t="inlineStr">
        <is>
          <t>20393449471</t>
        </is>
      </c>
      <c r="C2593" t="inlineStr">
        <is>
          <t>CENTRO UNICO DE AGRICULTORES PLATANEROS DE PADRE ABAD</t>
        </is>
      </c>
      <c r="D2593" s="6" t="n">
        <v>2025</v>
      </c>
      <c r="F2593" t="inlineStr">
        <is>
          <t>PAC</t>
        </is>
      </c>
      <c r="G2593" s="4" t="n">
        <v>0</v>
      </c>
      <c r="H2593" s="4" t="n">
        <v>0</v>
      </c>
      <c r="I2593" s="4" t="n">
        <v>0</v>
      </c>
      <c r="J2593" s="4" t="n">
        <v>0</v>
      </c>
      <c r="K2593" s="4" t="n">
        <v>0</v>
      </c>
      <c r="L2593" s="3" t="n">
        <v>0</v>
      </c>
      <c r="M2593" s="3" t="n">
        <v>0</v>
      </c>
      <c r="N2593" s="3" t="n">
        <v>0</v>
      </c>
      <c r="O2593" s="4" t="n">
        <v>0</v>
      </c>
      <c r="P2593" s="4" t="n">
        <v>0</v>
      </c>
      <c r="Q2593" s="4" t="str"/>
      <c r="R2593" s="4" t="n">
        <v>0</v>
      </c>
      <c r="S2593" s="4" t="n">
        <v>0</v>
      </c>
      <c r="T2593" s="4" t="n">
        <v>0</v>
      </c>
      <c r="U2593" s="4" t="n">
        <v>0</v>
      </c>
      <c r="V2593" s="4" t="n">
        <v>1</v>
      </c>
    </row>
    <row r="2594">
      <c r="A2594" t="n">
        <v>327</v>
      </c>
      <c r="B2594" t="inlineStr">
        <is>
          <t>20393972000</t>
        </is>
      </c>
      <c r="C2594" t="inlineStr">
        <is>
          <t>ASOCIACIÓN DE MUJERES EMPRENDEDORAS FLOR DE BOQUERON</t>
        </is>
      </c>
      <c r="D2594" s="6" t="n">
        <v>2018</v>
      </c>
      <c r="F2594" t="inlineStr">
        <is>
          <t>PAC</t>
        </is>
      </c>
      <c r="G2594" s="4" t="str"/>
      <c r="H2594" s="4" t="str"/>
      <c r="I2594" s="4" t="n">
        <v>0</v>
      </c>
      <c r="J2594" s="4" t="str"/>
      <c r="K2594" s="4" t="str"/>
      <c r="L2594" s="3" t="str"/>
      <c r="M2594" s="3" t="str"/>
      <c r="N2594" s="3" t="n">
        <v>0</v>
      </c>
      <c r="O2594" s="4" t="str"/>
      <c r="P2594" s="4" t="str"/>
      <c r="Q2594" s="4" t="str"/>
      <c r="R2594" s="4" t="str"/>
      <c r="S2594" s="4" t="str"/>
      <c r="T2594" s="4" t="str"/>
      <c r="U2594" s="4" t="str"/>
      <c r="V2594" s="4" t="n">
        <v>1</v>
      </c>
    </row>
    <row r="2595">
      <c r="A2595" t="n">
        <v>327</v>
      </c>
      <c r="B2595" t="inlineStr">
        <is>
          <t>20393972000</t>
        </is>
      </c>
      <c r="C2595" t="inlineStr">
        <is>
          <t>ASOCIACIÓN DE MUJERES EMPRENDEDORAS FLOR DE BOQUERON</t>
        </is>
      </c>
      <c r="D2595" s="6" t="n">
        <v>2019</v>
      </c>
      <c r="F2595" t="inlineStr">
        <is>
          <t>PAC</t>
        </is>
      </c>
      <c r="G2595" s="4" t="n">
        <v>0</v>
      </c>
      <c r="H2595" s="4" t="n">
        <v>0</v>
      </c>
      <c r="I2595" s="4" t="n">
        <v>0</v>
      </c>
      <c r="J2595" s="4" t="str"/>
      <c r="K2595" s="4" t="str"/>
      <c r="L2595" s="3" t="n">
        <v>0</v>
      </c>
      <c r="M2595" s="3" t="n">
        <v>0</v>
      </c>
      <c r="N2595" s="3" t="n">
        <v>0</v>
      </c>
      <c r="O2595" s="4" t="str"/>
      <c r="P2595" s="4" t="str"/>
      <c r="Q2595" s="4" t="str"/>
      <c r="R2595" s="4" t="str"/>
      <c r="S2595" s="4" t="str"/>
      <c r="T2595" s="4" t="str"/>
      <c r="U2595" s="4" t="str"/>
      <c r="V2595" s="4" t="n">
        <v>1</v>
      </c>
    </row>
    <row r="2596">
      <c r="A2596" t="n">
        <v>327</v>
      </c>
      <c r="B2596" t="inlineStr">
        <is>
          <t>20393972000</t>
        </is>
      </c>
      <c r="C2596" t="inlineStr">
        <is>
          <t>ASOCIACIÓN DE MUJERES EMPRENDEDORAS FLOR DE BOQUERON</t>
        </is>
      </c>
      <c r="D2596" s="6" t="n">
        <v>2020</v>
      </c>
      <c r="F2596" t="inlineStr">
        <is>
          <t>PAC</t>
        </is>
      </c>
      <c r="G2596" s="4" t="n">
        <v>0</v>
      </c>
      <c r="H2596" s="4" t="n">
        <v>0</v>
      </c>
      <c r="I2596" s="4" t="n">
        <v>0</v>
      </c>
      <c r="J2596" s="4" t="n">
        <v>0</v>
      </c>
      <c r="K2596" s="4" t="n">
        <v>0</v>
      </c>
      <c r="L2596" s="3" t="n">
        <v>0</v>
      </c>
      <c r="M2596" s="3" t="n">
        <v>0</v>
      </c>
      <c r="N2596" s="3" t="n">
        <v>0</v>
      </c>
      <c r="O2596" s="4" t="str"/>
      <c r="P2596" s="4" t="str"/>
      <c r="Q2596" s="4" t="str"/>
      <c r="R2596" s="4" t="str"/>
      <c r="S2596" s="4" t="str"/>
      <c r="T2596" s="4" t="str"/>
      <c r="U2596" s="4" t="str"/>
      <c r="V2596" s="4" t="n">
        <v>1</v>
      </c>
    </row>
    <row r="2597">
      <c r="A2597" t="n">
        <v>327</v>
      </c>
      <c r="B2597" t="inlineStr">
        <is>
          <t>20393972000</t>
        </is>
      </c>
      <c r="C2597" t="inlineStr">
        <is>
          <t>ASOCIACIÓN DE MUJERES EMPRENDEDORAS FLOR DE BOQUERON</t>
        </is>
      </c>
      <c r="D2597" s="6" t="n">
        <v>2021</v>
      </c>
      <c r="E2597" t="n">
        <v>1</v>
      </c>
      <c r="F2597" t="inlineStr">
        <is>
          <t>PAC</t>
        </is>
      </c>
      <c r="G2597" s="4" t="n">
        <v>1</v>
      </c>
      <c r="H2597" s="4" t="n">
        <v>19</v>
      </c>
      <c r="I2597" s="4" t="n">
        <v>20</v>
      </c>
      <c r="J2597" s="4" t="n">
        <v>21</v>
      </c>
      <c r="K2597" s="4" t="n">
        <v>0</v>
      </c>
      <c r="L2597" s="3" t="n">
        <v>823</v>
      </c>
      <c r="M2597" s="3" t="n">
        <v>0</v>
      </c>
      <c r="N2597" s="3" t="n">
        <v>823</v>
      </c>
      <c r="O2597" s="4" t="str"/>
      <c r="P2597" s="4" t="str"/>
      <c r="Q2597" s="4" t="str"/>
      <c r="R2597" s="4" t="str"/>
      <c r="S2597" s="4" t="str"/>
      <c r="T2597" s="4" t="str"/>
      <c r="U2597" s="4" t="str"/>
      <c r="V2597" s="4" t="n">
        <v>1</v>
      </c>
    </row>
    <row r="2598">
      <c r="A2598" t="n">
        <v>327</v>
      </c>
      <c r="B2598" t="inlineStr">
        <is>
          <t>20393972000</t>
        </is>
      </c>
      <c r="C2598" t="inlineStr">
        <is>
          <t>ASOCIACIÓN DE MUJERES EMPRENDEDORAS FLOR DE BOQUERON</t>
        </is>
      </c>
      <c r="D2598" s="6" t="n">
        <v>2022</v>
      </c>
      <c r="F2598" t="inlineStr">
        <is>
          <t>PAC</t>
        </is>
      </c>
      <c r="G2598" s="4" t="n">
        <v>0</v>
      </c>
      <c r="H2598" s="4" t="n">
        <v>0</v>
      </c>
      <c r="I2598" s="4" t="n">
        <v>0</v>
      </c>
      <c r="J2598" s="4" t="n">
        <v>0</v>
      </c>
      <c r="K2598" s="4" t="n">
        <v>0</v>
      </c>
      <c r="L2598" s="3" t="n">
        <v>0</v>
      </c>
      <c r="M2598" s="3" t="n">
        <v>0</v>
      </c>
      <c r="N2598" s="3" t="n">
        <v>0</v>
      </c>
      <c r="O2598" s="4" t="str"/>
      <c r="P2598" s="4" t="str"/>
      <c r="Q2598" s="4" t="str"/>
      <c r="R2598" s="4" t="str"/>
      <c r="S2598" s="4" t="str"/>
      <c r="T2598" s="4" t="str"/>
      <c r="U2598" s="4" t="str"/>
      <c r="V2598" s="4" t="n">
        <v>1</v>
      </c>
    </row>
    <row r="2599">
      <c r="A2599" t="n">
        <v>327</v>
      </c>
      <c r="B2599" t="inlineStr">
        <is>
          <t>20393972000</t>
        </is>
      </c>
      <c r="C2599" t="inlineStr">
        <is>
          <t>ASOCIACIÓN DE MUJERES EMPRENDEDORAS FLOR DE BOQUERON</t>
        </is>
      </c>
      <c r="D2599" s="6" t="n">
        <v>2023</v>
      </c>
      <c r="F2599" t="inlineStr">
        <is>
          <t>PAC</t>
        </is>
      </c>
      <c r="G2599" s="4" t="n">
        <v>0</v>
      </c>
      <c r="H2599" s="4" t="n">
        <v>0</v>
      </c>
      <c r="I2599" s="4" t="n">
        <v>0</v>
      </c>
      <c r="J2599" s="4" t="n">
        <v>0</v>
      </c>
      <c r="K2599" s="4" t="n">
        <v>0</v>
      </c>
      <c r="L2599" s="3" t="n">
        <v>0</v>
      </c>
      <c r="M2599" s="3" t="n">
        <v>0</v>
      </c>
      <c r="N2599" s="3" t="n">
        <v>0</v>
      </c>
      <c r="O2599" s="4" t="n">
        <v>0</v>
      </c>
      <c r="P2599" s="4" t="n">
        <v>0</v>
      </c>
      <c r="Q2599" s="4" t="n">
        <v>0</v>
      </c>
      <c r="R2599" s="4" t="n">
        <v>0</v>
      </c>
      <c r="S2599" s="4" t="n">
        <v>0</v>
      </c>
      <c r="T2599" s="4" t="n">
        <v>0</v>
      </c>
      <c r="U2599" s="4" t="n">
        <v>0</v>
      </c>
      <c r="V2599" s="4" t="n">
        <v>1</v>
      </c>
    </row>
    <row r="2600">
      <c r="A2600" t="n">
        <v>327</v>
      </c>
      <c r="B2600" t="inlineStr">
        <is>
          <t>20393972000</t>
        </is>
      </c>
      <c r="C2600" t="inlineStr">
        <is>
          <t>ASOCIACIÓN DE MUJERES EMPRENDEDORAS FLOR DE BOQUERON</t>
        </is>
      </c>
      <c r="D2600" s="6" t="n">
        <v>2024</v>
      </c>
      <c r="F2600" t="inlineStr">
        <is>
          <t>PAC</t>
        </is>
      </c>
      <c r="G2600" s="4" t="n">
        <v>0</v>
      </c>
      <c r="H2600" s="4" t="n">
        <v>0</v>
      </c>
      <c r="I2600" s="4" t="n">
        <v>0</v>
      </c>
      <c r="J2600" s="4" t="n">
        <v>0</v>
      </c>
      <c r="K2600" s="4" t="n">
        <v>0</v>
      </c>
      <c r="L2600" s="3" t="n">
        <v>0</v>
      </c>
      <c r="M2600" s="3" t="n">
        <v>0</v>
      </c>
      <c r="N2600" s="3" t="n">
        <v>0</v>
      </c>
      <c r="O2600" s="4" t="n">
        <v>0</v>
      </c>
      <c r="P2600" s="4" t="n">
        <v>0</v>
      </c>
      <c r="Q2600" s="4" t="str"/>
      <c r="R2600" s="4" t="n">
        <v>0</v>
      </c>
      <c r="S2600" s="4" t="n">
        <v>0</v>
      </c>
      <c r="T2600" s="4" t="n">
        <v>0</v>
      </c>
      <c r="U2600" s="4" t="n">
        <v>0</v>
      </c>
      <c r="V2600" s="4" t="n">
        <v>1</v>
      </c>
    </row>
    <row r="2601">
      <c r="A2601" t="n">
        <v>327</v>
      </c>
      <c r="B2601" t="inlineStr">
        <is>
          <t>20393972000</t>
        </is>
      </c>
      <c r="C2601" t="inlineStr">
        <is>
          <t>ASOCIACIÓN DE MUJERES EMPRENDEDORAS FLOR DE BOQUERON</t>
        </is>
      </c>
      <c r="D2601" s="6" t="n">
        <v>2025</v>
      </c>
      <c r="F2601" t="inlineStr">
        <is>
          <t>PAC</t>
        </is>
      </c>
      <c r="G2601" s="4" t="n">
        <v>0</v>
      </c>
      <c r="H2601" s="4" t="n">
        <v>0</v>
      </c>
      <c r="I2601" s="4" t="n">
        <v>0</v>
      </c>
      <c r="J2601" s="4" t="n">
        <v>0</v>
      </c>
      <c r="K2601" s="4" t="n">
        <v>0</v>
      </c>
      <c r="L2601" s="3" t="n">
        <v>0</v>
      </c>
      <c r="M2601" s="3" t="n">
        <v>0</v>
      </c>
      <c r="N2601" s="3" t="n">
        <v>0</v>
      </c>
      <c r="O2601" s="4" t="n">
        <v>0</v>
      </c>
      <c r="P2601" s="4" t="n">
        <v>0</v>
      </c>
      <c r="Q2601" s="4" t="str"/>
      <c r="R2601" s="4" t="n">
        <v>0</v>
      </c>
      <c r="S2601" s="4" t="n">
        <v>0</v>
      </c>
      <c r="T2601" s="4" t="n">
        <v>0</v>
      </c>
      <c r="U2601" s="4" t="n">
        <v>0</v>
      </c>
      <c r="V2601" s="4" t="n">
        <v>1</v>
      </c>
    </row>
    <row r="2602">
      <c r="A2602" t="n">
        <v>328</v>
      </c>
      <c r="B2602" t="inlineStr">
        <is>
          <t>20393757290</t>
        </is>
      </c>
      <c r="C2602" t="inlineStr">
        <is>
          <t>ASOCIACION DE AGRICULTORES DEL CENTRO POBLADO SAN JOSE DE YARINACOCHA</t>
        </is>
      </c>
      <c r="D2602" s="6" t="n">
        <v>2018</v>
      </c>
      <c r="F2602" t="inlineStr">
        <is>
          <t>PAC</t>
        </is>
      </c>
      <c r="G2602" s="4" t="str"/>
      <c r="H2602" s="4" t="str"/>
      <c r="I2602" s="4" t="n">
        <v>0</v>
      </c>
      <c r="J2602" s="4" t="str"/>
      <c r="K2602" s="4" t="str"/>
      <c r="L2602" s="3" t="str"/>
      <c r="M2602" s="3" t="str"/>
      <c r="N2602" s="3" t="n">
        <v>0</v>
      </c>
      <c r="O2602" s="4" t="str"/>
      <c r="P2602" s="4" t="str"/>
      <c r="Q2602" s="4" t="str"/>
      <c r="R2602" s="4" t="str"/>
      <c r="S2602" s="4" t="str"/>
      <c r="T2602" s="4" t="str"/>
      <c r="U2602" s="4" t="str"/>
      <c r="V2602" s="4" t="n">
        <v>1</v>
      </c>
    </row>
    <row r="2603">
      <c r="A2603" t="n">
        <v>328</v>
      </c>
      <c r="B2603" t="inlineStr">
        <is>
          <t>20393757290</t>
        </is>
      </c>
      <c r="C2603" t="inlineStr">
        <is>
          <t>ASOCIACION DE AGRICULTORES DEL CENTRO POBLADO SAN JOSE DE YARINACOCHA</t>
        </is>
      </c>
      <c r="D2603" s="6" t="n">
        <v>2019</v>
      </c>
      <c r="F2603" t="inlineStr">
        <is>
          <t>PAC</t>
        </is>
      </c>
      <c r="G2603" s="4" t="n">
        <v>0</v>
      </c>
      <c r="H2603" s="4" t="n">
        <v>0</v>
      </c>
      <c r="I2603" s="4" t="n">
        <v>0</v>
      </c>
      <c r="J2603" s="4" t="str"/>
      <c r="K2603" s="4" t="str"/>
      <c r="L2603" s="3" t="n">
        <v>0</v>
      </c>
      <c r="M2603" s="3" t="n">
        <v>0</v>
      </c>
      <c r="N2603" s="3" t="n">
        <v>0</v>
      </c>
      <c r="O2603" s="4" t="str"/>
      <c r="P2603" s="4" t="str"/>
      <c r="Q2603" s="4" t="str"/>
      <c r="R2603" s="4" t="str"/>
      <c r="S2603" s="4" t="str"/>
      <c r="T2603" s="4" t="str"/>
      <c r="U2603" s="4" t="str"/>
      <c r="V2603" s="4" t="n">
        <v>1</v>
      </c>
    </row>
    <row r="2604">
      <c r="A2604" t="n">
        <v>328</v>
      </c>
      <c r="B2604" t="inlineStr">
        <is>
          <t>20393757290</t>
        </is>
      </c>
      <c r="C2604" t="inlineStr">
        <is>
          <t>ASOCIACION DE AGRICULTORES DEL CENTRO POBLADO SAN JOSE DE YARINACOCHA</t>
        </is>
      </c>
      <c r="D2604" s="6" t="n">
        <v>2020</v>
      </c>
      <c r="F2604" t="inlineStr">
        <is>
          <t>PAC</t>
        </is>
      </c>
      <c r="G2604" s="4" t="n">
        <v>0</v>
      </c>
      <c r="H2604" s="4" t="n">
        <v>0</v>
      </c>
      <c r="I2604" s="4" t="n">
        <v>0</v>
      </c>
      <c r="J2604" s="4" t="n">
        <v>0</v>
      </c>
      <c r="K2604" s="4" t="n">
        <v>0</v>
      </c>
      <c r="L2604" s="3" t="n">
        <v>0</v>
      </c>
      <c r="M2604" s="3" t="n">
        <v>0</v>
      </c>
      <c r="N2604" s="3" t="n">
        <v>0</v>
      </c>
      <c r="O2604" s="4" t="str"/>
      <c r="P2604" s="4" t="str"/>
      <c r="Q2604" s="4" t="str"/>
      <c r="R2604" s="4" t="str"/>
      <c r="S2604" s="4" t="str"/>
      <c r="T2604" s="4" t="str"/>
      <c r="U2604" s="4" t="str"/>
      <c r="V2604" s="4" t="n">
        <v>1</v>
      </c>
    </row>
    <row r="2605">
      <c r="A2605" t="n">
        <v>328</v>
      </c>
      <c r="B2605" t="inlineStr">
        <is>
          <t>20393757290</t>
        </is>
      </c>
      <c r="C2605" t="inlineStr">
        <is>
          <t>ASOCIACION DE AGRICULTORES DEL CENTRO POBLADO SAN JOSE DE YARINACOCHA</t>
        </is>
      </c>
      <c r="D2605" s="6" t="n">
        <v>2021</v>
      </c>
      <c r="E2605" t="n">
        <v>1</v>
      </c>
      <c r="F2605" t="inlineStr">
        <is>
          <t>PAC</t>
        </is>
      </c>
      <c r="G2605" s="4" t="n">
        <v>10</v>
      </c>
      <c r="H2605" s="4" t="n">
        <v>3</v>
      </c>
      <c r="I2605" s="4" t="n">
        <v>13</v>
      </c>
      <c r="J2605" s="4" t="n">
        <v>30</v>
      </c>
      <c r="K2605" s="4" t="n">
        <v>0</v>
      </c>
      <c r="L2605" s="3" t="n">
        <v>200847.53</v>
      </c>
      <c r="M2605" s="3" t="n">
        <v>0</v>
      </c>
      <c r="N2605" s="3" t="n">
        <v>200847.53</v>
      </c>
      <c r="O2605" s="4" t="str"/>
      <c r="P2605" s="4" t="str"/>
      <c r="Q2605" s="4" t="str"/>
      <c r="R2605" s="4" t="str"/>
      <c r="S2605" s="4" t="str"/>
      <c r="T2605" s="4" t="str"/>
      <c r="U2605" s="4" t="str"/>
      <c r="V2605" s="4" t="n">
        <v>1</v>
      </c>
    </row>
    <row r="2606">
      <c r="A2606" t="n">
        <v>328</v>
      </c>
      <c r="B2606" t="inlineStr">
        <is>
          <t>20393757290</t>
        </is>
      </c>
      <c r="C2606" t="inlineStr">
        <is>
          <t>ASOCIACION DE AGRICULTORES DEL CENTRO POBLADO SAN JOSE DE YARINACOCHA</t>
        </is>
      </c>
      <c r="D2606" s="6" t="n">
        <v>2022</v>
      </c>
      <c r="E2606" t="n">
        <v>1</v>
      </c>
      <c r="F2606" t="inlineStr">
        <is>
          <t>PAC</t>
        </is>
      </c>
      <c r="G2606" s="4" t="n">
        <v>10</v>
      </c>
      <c r="H2606" s="4" t="n">
        <v>3</v>
      </c>
      <c r="I2606" s="4" t="n">
        <v>13</v>
      </c>
      <c r="J2606" s="4" t="n">
        <v>36</v>
      </c>
      <c r="K2606" s="4" t="n">
        <v>0</v>
      </c>
      <c r="L2606" s="3" t="n">
        <v>72061.3</v>
      </c>
      <c r="M2606" s="3" t="n">
        <v>0</v>
      </c>
      <c r="N2606" s="3" t="n">
        <v>72061.3</v>
      </c>
      <c r="O2606" s="4" t="str"/>
      <c r="P2606" s="4" t="str"/>
      <c r="Q2606" s="4" t="str"/>
      <c r="R2606" s="4" t="str"/>
      <c r="S2606" s="4" t="str"/>
      <c r="T2606" s="4" t="str"/>
      <c r="U2606" s="4" t="str"/>
      <c r="V2606" s="4" t="n">
        <v>1</v>
      </c>
    </row>
    <row r="2607">
      <c r="A2607" t="n">
        <v>328</v>
      </c>
      <c r="B2607" t="inlineStr">
        <is>
          <t>20393757290</t>
        </is>
      </c>
      <c r="C2607" t="inlineStr">
        <is>
          <t>ASOCIACION DE AGRICULTORES DEL CENTRO POBLADO SAN JOSE DE YARINACOCHA</t>
        </is>
      </c>
      <c r="D2607" s="6" t="n">
        <v>2023</v>
      </c>
      <c r="E2607" t="n">
        <v>1</v>
      </c>
      <c r="F2607" t="inlineStr">
        <is>
          <t>PAC</t>
        </is>
      </c>
      <c r="G2607" s="4" t="n">
        <v>10</v>
      </c>
      <c r="H2607" s="4" t="n">
        <v>3</v>
      </c>
      <c r="I2607" s="4" t="n">
        <v>13</v>
      </c>
      <c r="J2607" s="4" t="n">
        <v>38</v>
      </c>
      <c r="K2607" s="4" t="n">
        <v>0</v>
      </c>
      <c r="L2607" s="3" t="n">
        <v>96373.11</v>
      </c>
      <c r="M2607" s="3" t="n">
        <v>0</v>
      </c>
      <c r="N2607" s="3" t="n">
        <v>96373.11</v>
      </c>
      <c r="O2607" s="4" t="n">
        <v>0</v>
      </c>
      <c r="P2607" s="4" t="n">
        <v>0</v>
      </c>
      <c r="Q2607" s="4" t="n">
        <v>0</v>
      </c>
      <c r="R2607" s="4" t="n">
        <v>96373.11199999999</v>
      </c>
      <c r="S2607" s="4" t="n">
        <v>0</v>
      </c>
      <c r="T2607" s="4" t="n">
        <v>0</v>
      </c>
      <c r="U2607" s="4" t="n">
        <v>96373.11199999999</v>
      </c>
      <c r="V2607" s="4" t="n">
        <v>1</v>
      </c>
    </row>
    <row r="2608">
      <c r="A2608" t="n">
        <v>328</v>
      </c>
      <c r="B2608" t="inlineStr">
        <is>
          <t>20393757290</t>
        </is>
      </c>
      <c r="C2608" t="inlineStr">
        <is>
          <t>ASOCIACION DE AGRICULTORES DEL CENTRO POBLADO SAN JOSE DE YARINACOCHA</t>
        </is>
      </c>
      <c r="D2608" s="6" t="n">
        <v>2024</v>
      </c>
      <c r="F2608" t="inlineStr">
        <is>
          <t>PAC</t>
        </is>
      </c>
      <c r="G2608" s="4" t="n">
        <v>0</v>
      </c>
      <c r="H2608" s="4" t="n">
        <v>0</v>
      </c>
      <c r="I2608" s="4" t="n">
        <v>0</v>
      </c>
      <c r="J2608" s="4" t="n">
        <v>0</v>
      </c>
      <c r="K2608" s="4" t="n">
        <v>0</v>
      </c>
      <c r="L2608" s="3" t="n">
        <v>0</v>
      </c>
      <c r="M2608" s="3" t="n">
        <v>0</v>
      </c>
      <c r="N2608" s="3" t="n">
        <v>0</v>
      </c>
      <c r="O2608" s="4" t="n">
        <v>0</v>
      </c>
      <c r="P2608" s="4" t="n">
        <v>0</v>
      </c>
      <c r="Q2608" s="4" t="str"/>
      <c r="R2608" s="4" t="n">
        <v>0</v>
      </c>
      <c r="S2608" s="4" t="n">
        <v>0</v>
      </c>
      <c r="T2608" s="4" t="n">
        <v>0</v>
      </c>
      <c r="U2608" s="4" t="n">
        <v>0</v>
      </c>
      <c r="V2608" s="4" t="n">
        <v>1</v>
      </c>
    </row>
    <row r="2609">
      <c r="A2609" t="n">
        <v>328</v>
      </c>
      <c r="B2609" t="inlineStr">
        <is>
          <t>20393757290</t>
        </is>
      </c>
      <c r="C2609" t="inlineStr">
        <is>
          <t>ASOCIACION DE AGRICULTORES DEL CENTRO POBLADO SAN JOSE DE YARINACOCHA</t>
        </is>
      </c>
      <c r="D2609" s="6" t="n">
        <v>2025</v>
      </c>
      <c r="F2609" t="inlineStr">
        <is>
          <t>PAC</t>
        </is>
      </c>
      <c r="G2609" s="4" t="n">
        <v>0</v>
      </c>
      <c r="H2609" s="4" t="n">
        <v>0</v>
      </c>
      <c r="I2609" s="4" t="n">
        <v>0</v>
      </c>
      <c r="J2609" s="4" t="n">
        <v>0</v>
      </c>
      <c r="K2609" s="4" t="n">
        <v>0</v>
      </c>
      <c r="L2609" s="3" t="n">
        <v>0</v>
      </c>
      <c r="M2609" s="3" t="n">
        <v>0</v>
      </c>
      <c r="N2609" s="3" t="n">
        <v>0</v>
      </c>
      <c r="O2609" s="4" t="n">
        <v>0</v>
      </c>
      <c r="P2609" s="4" t="n">
        <v>0</v>
      </c>
      <c r="Q2609" s="4" t="str"/>
      <c r="R2609" s="4" t="n">
        <v>0</v>
      </c>
      <c r="S2609" s="4" t="n">
        <v>0</v>
      </c>
      <c r="T2609" s="4" t="n">
        <v>0</v>
      </c>
      <c r="U2609" s="4" t="n">
        <v>0</v>
      </c>
      <c r="V2609" s="4" t="n">
        <v>1</v>
      </c>
    </row>
    <row r="2610">
      <c r="A2610" t="n">
        <v>329</v>
      </c>
      <c r="B2610" t="inlineStr">
        <is>
          <t>20600382064</t>
        </is>
      </c>
      <c r="C2610" t="inlineStr">
        <is>
          <t>COOPERATIVA ECOLOGICA AGROINDUSTRIAL DE CURIMANA LTDA.</t>
        </is>
      </c>
      <c r="D2610" s="6" t="n">
        <v>2018</v>
      </c>
      <c r="F2610" t="inlineStr">
        <is>
          <t>PAC</t>
        </is>
      </c>
      <c r="G2610" s="4" t="str"/>
      <c r="H2610" s="4" t="str"/>
      <c r="I2610" s="4" t="n">
        <v>0</v>
      </c>
      <c r="J2610" s="4" t="str"/>
      <c r="K2610" s="4" t="str"/>
      <c r="L2610" s="3" t="str"/>
      <c r="M2610" s="3" t="str"/>
      <c r="N2610" s="3" t="n">
        <v>0</v>
      </c>
      <c r="O2610" s="4" t="str"/>
      <c r="P2610" s="4" t="str"/>
      <c r="Q2610" s="4" t="str"/>
      <c r="R2610" s="4" t="str"/>
      <c r="S2610" s="4" t="str"/>
      <c r="T2610" s="4" t="str"/>
      <c r="U2610" s="4" t="str"/>
      <c r="V2610" s="4" t="n">
        <v>2</v>
      </c>
    </row>
    <row r="2611">
      <c r="A2611" t="n">
        <v>329</v>
      </c>
      <c r="B2611" t="inlineStr">
        <is>
          <t>20600382064</t>
        </is>
      </c>
      <c r="C2611" t="inlineStr">
        <is>
          <t>COOPERATIVA ECOLOGICA AGROINDUSTRIAL DE CURIMANA LTDA.</t>
        </is>
      </c>
      <c r="D2611" s="6" t="n">
        <v>2019</v>
      </c>
      <c r="F2611" t="inlineStr">
        <is>
          <t>PAC</t>
        </is>
      </c>
      <c r="G2611" s="4" t="n">
        <v>0</v>
      </c>
      <c r="H2611" s="4" t="n">
        <v>0</v>
      </c>
      <c r="I2611" s="4" t="n">
        <v>0</v>
      </c>
      <c r="J2611" s="4" t="str"/>
      <c r="K2611" s="4" t="str"/>
      <c r="L2611" s="3" t="n">
        <v>0</v>
      </c>
      <c r="M2611" s="3" t="n">
        <v>0</v>
      </c>
      <c r="N2611" s="3" t="n">
        <v>0</v>
      </c>
      <c r="O2611" s="4" t="str"/>
      <c r="P2611" s="4" t="str"/>
      <c r="Q2611" s="4" t="str"/>
      <c r="R2611" s="4" t="str"/>
      <c r="S2611" s="4" t="str"/>
      <c r="T2611" s="4" t="str"/>
      <c r="U2611" s="4" t="str"/>
      <c r="V2611" s="4" t="n">
        <v>2</v>
      </c>
    </row>
    <row r="2612">
      <c r="A2612" t="n">
        <v>329</v>
      </c>
      <c r="B2612" t="inlineStr">
        <is>
          <t>20600382064</t>
        </is>
      </c>
      <c r="C2612" t="inlineStr">
        <is>
          <t>COOPERATIVA ECOLOGICA AGROINDUSTRIAL DE CURIMANA LTDA.</t>
        </is>
      </c>
      <c r="D2612" s="6" t="n">
        <v>2020</v>
      </c>
      <c r="F2612" t="inlineStr">
        <is>
          <t>PAC</t>
        </is>
      </c>
      <c r="G2612" s="4" t="n">
        <v>0</v>
      </c>
      <c r="H2612" s="4" t="n">
        <v>0</v>
      </c>
      <c r="I2612" s="4" t="n">
        <v>0</v>
      </c>
      <c r="J2612" s="4" t="n">
        <v>0</v>
      </c>
      <c r="K2612" s="4" t="n">
        <v>0</v>
      </c>
      <c r="L2612" s="3" t="n">
        <v>0</v>
      </c>
      <c r="M2612" s="3" t="n">
        <v>0</v>
      </c>
      <c r="N2612" s="3" t="n">
        <v>0</v>
      </c>
      <c r="O2612" s="4" t="str"/>
      <c r="P2612" s="4" t="str"/>
      <c r="Q2612" s="4" t="str"/>
      <c r="R2612" s="4" t="str"/>
      <c r="S2612" s="4" t="str"/>
      <c r="T2612" s="4" t="str"/>
      <c r="U2612" s="4" t="str"/>
      <c r="V2612" s="4" t="n">
        <v>2</v>
      </c>
    </row>
    <row r="2613">
      <c r="A2613" t="n">
        <v>329</v>
      </c>
      <c r="B2613" t="inlineStr">
        <is>
          <t>20600382064</t>
        </is>
      </c>
      <c r="C2613" t="inlineStr">
        <is>
          <t>COOPERATIVA ECOLOGICA AGROINDUSTRIAL DE CURIMANA LTDA.</t>
        </is>
      </c>
      <c r="D2613" s="6" t="n">
        <v>2021</v>
      </c>
      <c r="E2613" t="n">
        <v>1</v>
      </c>
      <c r="F2613" t="inlineStr">
        <is>
          <t>PAC</t>
        </is>
      </c>
      <c r="G2613" s="4" t="n">
        <v>31</v>
      </c>
      <c r="H2613" s="4" t="n">
        <v>3</v>
      </c>
      <c r="I2613" s="4" t="n">
        <v>34</v>
      </c>
      <c r="J2613" s="4" t="n">
        <v>22</v>
      </c>
      <c r="K2613" s="4" t="n">
        <v>0</v>
      </c>
      <c r="L2613" s="3" t="n">
        <v>12006.1</v>
      </c>
      <c r="M2613" s="3" t="n">
        <v>0</v>
      </c>
      <c r="N2613" s="3" t="n">
        <v>12006.1</v>
      </c>
      <c r="O2613" s="4" t="str"/>
      <c r="P2613" s="4" t="str"/>
      <c r="Q2613" s="4" t="str"/>
      <c r="R2613" s="4" t="str"/>
      <c r="S2613" s="4" t="str"/>
      <c r="T2613" s="4" t="str"/>
      <c r="U2613" s="4" t="str"/>
      <c r="V2613" s="4" t="n">
        <v>2</v>
      </c>
    </row>
    <row r="2614">
      <c r="A2614" t="n">
        <v>329</v>
      </c>
      <c r="B2614" t="inlineStr">
        <is>
          <t>20600382064</t>
        </is>
      </c>
      <c r="C2614" t="inlineStr">
        <is>
          <t>COOPERATIVA ECOLOGICA AGROINDUSTRIAL DE CURIMANA LTDA.</t>
        </is>
      </c>
      <c r="D2614" s="6" t="n">
        <v>2022</v>
      </c>
      <c r="E2614" t="n">
        <v>1</v>
      </c>
      <c r="F2614" t="inlineStr">
        <is>
          <t>PAC</t>
        </is>
      </c>
      <c r="G2614" s="4" t="n">
        <v>26</v>
      </c>
      <c r="H2614" s="4" t="n">
        <v>2</v>
      </c>
      <c r="I2614" s="4" t="n">
        <v>28</v>
      </c>
      <c r="J2614" s="4" t="n">
        <v>36</v>
      </c>
      <c r="K2614" s="4" t="n">
        <v>0</v>
      </c>
      <c r="L2614" s="3" t="n">
        <v>82154.32000000001</v>
      </c>
      <c r="M2614" s="3" t="n">
        <v>0</v>
      </c>
      <c r="N2614" s="3" t="n">
        <v>82154.32000000001</v>
      </c>
      <c r="O2614" s="4" t="str"/>
      <c r="P2614" s="4" t="str"/>
      <c r="Q2614" s="4" t="str"/>
      <c r="R2614" s="4" t="str"/>
      <c r="S2614" s="4" t="str"/>
      <c r="T2614" s="4" t="str"/>
      <c r="U2614" s="4" t="str"/>
      <c r="V2614" s="4" t="n">
        <v>2</v>
      </c>
    </row>
    <row r="2615">
      <c r="A2615" t="n">
        <v>329</v>
      </c>
      <c r="B2615" t="inlineStr">
        <is>
          <t>20600382064</t>
        </is>
      </c>
      <c r="C2615" t="inlineStr">
        <is>
          <t>COOPERATIVA ECOLOGICA AGROINDUSTRIAL DE CURIMANA LTDA.</t>
        </is>
      </c>
      <c r="D2615" s="6" t="n">
        <v>2023</v>
      </c>
      <c r="E2615" t="n">
        <v>1</v>
      </c>
      <c r="F2615" t="inlineStr">
        <is>
          <t>PAC</t>
        </is>
      </c>
      <c r="G2615" s="4" t="n">
        <v>26</v>
      </c>
      <c r="H2615" s="4" t="n">
        <v>2</v>
      </c>
      <c r="I2615" s="4" t="n">
        <v>28</v>
      </c>
      <c r="J2615" s="4" t="n">
        <v>40</v>
      </c>
      <c r="K2615" s="4" t="n">
        <v>0</v>
      </c>
      <c r="L2615" s="3" t="n">
        <v>476517.56</v>
      </c>
      <c r="M2615" s="3" t="n">
        <v>0</v>
      </c>
      <c r="N2615" s="3" t="n">
        <v>476517.56</v>
      </c>
      <c r="O2615" s="4" t="n">
        <v>25362</v>
      </c>
      <c r="P2615" s="4" t="n">
        <v>0</v>
      </c>
      <c r="Q2615" s="4" t="n">
        <v>0</v>
      </c>
      <c r="R2615" s="4" t="n">
        <v>451155.56</v>
      </c>
      <c r="S2615" s="4" t="n">
        <v>0</v>
      </c>
      <c r="T2615" s="4" t="n">
        <v>0</v>
      </c>
      <c r="U2615" s="4" t="n">
        <v>476517.56</v>
      </c>
      <c r="V2615" s="4" t="n">
        <v>2</v>
      </c>
    </row>
    <row r="2616">
      <c r="A2616" t="n">
        <v>329</v>
      </c>
      <c r="B2616" t="inlineStr">
        <is>
          <t>20600382064</t>
        </is>
      </c>
      <c r="C2616" t="inlineStr">
        <is>
          <t>COOPERATIVA ECOLOGICA AGROINDUSTRIAL DE CURIMANA LTDA.</t>
        </is>
      </c>
      <c r="D2616" s="6" t="n">
        <v>2024</v>
      </c>
      <c r="E2616" t="n">
        <v>1</v>
      </c>
      <c r="F2616" t="inlineStr">
        <is>
          <t>PAC</t>
        </is>
      </c>
      <c r="G2616" s="4" t="n">
        <v>29</v>
      </c>
      <c r="H2616" s="4" t="n">
        <v>7</v>
      </c>
      <c r="I2616" s="4" t="n">
        <v>36</v>
      </c>
      <c r="J2616" s="4" t="n">
        <v>32</v>
      </c>
      <c r="K2616" s="4" t="n">
        <v>0</v>
      </c>
      <c r="L2616" s="3" t="n">
        <v>164400.482</v>
      </c>
      <c r="M2616" s="3" t="n">
        <v>0</v>
      </c>
      <c r="N2616" s="3" t="n">
        <v>164400.482</v>
      </c>
      <c r="O2616" s="4" t="n">
        <v>0</v>
      </c>
      <c r="P2616" s="4" t="n">
        <v>0</v>
      </c>
      <c r="Q2616" s="4" t="str"/>
      <c r="R2616" s="4" t="n">
        <v>164400.482</v>
      </c>
      <c r="S2616" s="4" t="n">
        <v>0</v>
      </c>
      <c r="T2616" s="4" t="n">
        <v>0</v>
      </c>
      <c r="U2616" s="4" t="n">
        <v>164400.482</v>
      </c>
      <c r="V2616" s="4" t="n">
        <v>2</v>
      </c>
    </row>
    <row r="2617">
      <c r="A2617" t="n">
        <v>329</v>
      </c>
      <c r="B2617" t="inlineStr">
        <is>
          <t>20600382064</t>
        </is>
      </c>
      <c r="C2617" t="inlineStr">
        <is>
          <t>COOPERATIVA ECOLOGICA AGROINDUSTRIAL DE CURIMANA LTDA.</t>
        </is>
      </c>
      <c r="D2617" s="6" t="n">
        <v>2025</v>
      </c>
      <c r="F2617" t="inlineStr">
        <is>
          <t>PAC</t>
        </is>
      </c>
      <c r="G2617" s="4" t="n">
        <v>0</v>
      </c>
      <c r="H2617" s="4" t="n">
        <v>0</v>
      </c>
      <c r="I2617" s="4" t="n">
        <v>0</v>
      </c>
      <c r="J2617" s="4" t="n">
        <v>0</v>
      </c>
      <c r="K2617" s="4" t="n">
        <v>0</v>
      </c>
      <c r="L2617" s="3" t="n">
        <v>0</v>
      </c>
      <c r="M2617" s="3" t="n">
        <v>0</v>
      </c>
      <c r="N2617" s="3" t="n">
        <v>0</v>
      </c>
      <c r="O2617" s="4" t="n">
        <v>0</v>
      </c>
      <c r="P2617" s="4" t="n">
        <v>0</v>
      </c>
      <c r="Q2617" s="4" t="str"/>
      <c r="R2617" s="4" t="n">
        <v>0</v>
      </c>
      <c r="S2617" s="4" t="n">
        <v>0</v>
      </c>
      <c r="T2617" s="4" t="n">
        <v>0</v>
      </c>
      <c r="U2617" s="4" t="n">
        <v>0</v>
      </c>
      <c r="V2617" s="4" t="n">
        <v>2</v>
      </c>
    </row>
    <row r="2618">
      <c r="A2618" t="n">
        <v>330</v>
      </c>
      <c r="B2618" t="inlineStr">
        <is>
          <t>20602047025</t>
        </is>
      </c>
      <c r="C2618" t="inlineStr">
        <is>
          <t>ASOCIACION DE MUJERES CHOCOLATERAS CHOCOLATE CORAZON DE NOLBERTH ALTO URUYA</t>
        </is>
      </c>
      <c r="D2618" s="6" t="n">
        <v>2018</v>
      </c>
      <c r="F2618" t="inlineStr">
        <is>
          <t>PAC</t>
        </is>
      </c>
      <c r="G2618" s="4" t="str"/>
      <c r="H2618" s="4" t="str"/>
      <c r="I2618" s="4" t="n">
        <v>0</v>
      </c>
      <c r="J2618" s="4" t="str"/>
      <c r="K2618" s="4" t="str"/>
      <c r="L2618" s="3" t="str"/>
      <c r="M2618" s="3" t="str"/>
      <c r="N2618" s="3" t="n">
        <v>0</v>
      </c>
      <c r="O2618" s="4" t="str"/>
      <c r="P2618" s="4" t="str"/>
      <c r="Q2618" s="4" t="str"/>
      <c r="R2618" s="4" t="str"/>
      <c r="S2618" s="4" t="str"/>
      <c r="T2618" s="4" t="str"/>
      <c r="U2618" s="4" t="str"/>
      <c r="V2618" s="4" t="n">
        <v>1</v>
      </c>
    </row>
    <row r="2619">
      <c r="A2619" t="n">
        <v>330</v>
      </c>
      <c r="B2619" t="inlineStr">
        <is>
          <t>20602047025</t>
        </is>
      </c>
      <c r="C2619" t="inlineStr">
        <is>
          <t>ASOCIACION DE MUJERES CHOCOLATERAS CHOCOLATE CORAZON DE NOLBERTH ALTO URUYA</t>
        </is>
      </c>
      <c r="D2619" s="6" t="n">
        <v>2019</v>
      </c>
      <c r="F2619" t="inlineStr">
        <is>
          <t>PAC</t>
        </is>
      </c>
      <c r="G2619" s="4" t="n">
        <v>0</v>
      </c>
      <c r="H2619" s="4" t="n">
        <v>0</v>
      </c>
      <c r="I2619" s="4" t="n">
        <v>0</v>
      </c>
      <c r="J2619" s="4" t="str"/>
      <c r="K2619" s="4" t="str"/>
      <c r="L2619" s="3" t="n">
        <v>0</v>
      </c>
      <c r="M2619" s="3" t="n">
        <v>0</v>
      </c>
      <c r="N2619" s="3" t="n">
        <v>0</v>
      </c>
      <c r="O2619" s="4" t="str"/>
      <c r="P2619" s="4" t="str"/>
      <c r="Q2619" s="4" t="str"/>
      <c r="R2619" s="4" t="str"/>
      <c r="S2619" s="4" t="str"/>
      <c r="T2619" s="4" t="str"/>
      <c r="U2619" s="4" t="str"/>
      <c r="V2619" s="4" t="n">
        <v>1</v>
      </c>
    </row>
    <row r="2620">
      <c r="A2620" t="n">
        <v>330</v>
      </c>
      <c r="B2620" t="inlineStr">
        <is>
          <t>20602047025</t>
        </is>
      </c>
      <c r="C2620" t="inlineStr">
        <is>
          <t>ASOCIACION DE MUJERES CHOCOLATERAS CHOCOLATE CORAZON DE NOLBERTH ALTO URUYA</t>
        </is>
      </c>
      <c r="D2620" s="6" t="n">
        <v>2020</v>
      </c>
      <c r="F2620" t="inlineStr">
        <is>
          <t>PAC</t>
        </is>
      </c>
      <c r="G2620" s="4" t="n">
        <v>0</v>
      </c>
      <c r="H2620" s="4" t="n">
        <v>0</v>
      </c>
      <c r="I2620" s="4" t="n">
        <v>0</v>
      </c>
      <c r="J2620" s="4" t="n">
        <v>0</v>
      </c>
      <c r="K2620" s="4" t="n">
        <v>0</v>
      </c>
      <c r="L2620" s="3" t="n">
        <v>0</v>
      </c>
      <c r="M2620" s="3" t="n">
        <v>0</v>
      </c>
      <c r="N2620" s="3" t="n">
        <v>0</v>
      </c>
      <c r="O2620" s="4" t="str"/>
      <c r="P2620" s="4" t="str"/>
      <c r="Q2620" s="4" t="str"/>
      <c r="R2620" s="4" t="str"/>
      <c r="S2620" s="4" t="str"/>
      <c r="T2620" s="4" t="str"/>
      <c r="U2620" s="4" t="str"/>
      <c r="V2620" s="4" t="n">
        <v>1</v>
      </c>
    </row>
    <row r="2621">
      <c r="A2621" t="n">
        <v>330</v>
      </c>
      <c r="B2621" t="inlineStr">
        <is>
          <t>20602047025</t>
        </is>
      </c>
      <c r="C2621" t="inlineStr">
        <is>
          <t>ASOCIACION DE MUJERES CHOCOLATERAS CHOCOLATE CORAZON DE NOLBERTH ALTO URUYA</t>
        </is>
      </c>
      <c r="D2621" s="6" t="n">
        <v>2021</v>
      </c>
      <c r="F2621" t="inlineStr">
        <is>
          <t>PAC</t>
        </is>
      </c>
      <c r="G2621" s="4" t="n">
        <v>0</v>
      </c>
      <c r="H2621" s="4" t="n">
        <v>0</v>
      </c>
      <c r="I2621" s="4" t="n">
        <v>0</v>
      </c>
      <c r="J2621" s="4" t="n">
        <v>0</v>
      </c>
      <c r="K2621" s="4" t="n">
        <v>0</v>
      </c>
      <c r="L2621" s="3" t="n">
        <v>0</v>
      </c>
      <c r="M2621" s="3" t="n">
        <v>0</v>
      </c>
      <c r="N2621" s="3" t="n">
        <v>0</v>
      </c>
      <c r="O2621" s="4" t="str"/>
      <c r="P2621" s="4" t="str"/>
      <c r="Q2621" s="4" t="str"/>
      <c r="R2621" s="4" t="str"/>
      <c r="S2621" s="4" t="str"/>
      <c r="T2621" s="4" t="str"/>
      <c r="U2621" s="4" t="str"/>
      <c r="V2621" s="4" t="n">
        <v>1</v>
      </c>
    </row>
    <row r="2622">
      <c r="A2622" t="n">
        <v>330</v>
      </c>
      <c r="B2622" t="inlineStr">
        <is>
          <t>20602047025</t>
        </is>
      </c>
      <c r="C2622" t="inlineStr">
        <is>
          <t>ASOCIACION DE MUJERES CHOCOLATERAS CHOCOLATE CORAZON DE NOLBERTH ALTO URUYA</t>
        </is>
      </c>
      <c r="D2622" s="6" t="n">
        <v>2022</v>
      </c>
      <c r="E2622" t="n">
        <v>1</v>
      </c>
      <c r="F2622" t="inlineStr">
        <is>
          <t>PAC</t>
        </is>
      </c>
      <c r="G2622" s="4" t="n">
        <v>10</v>
      </c>
      <c r="H2622" s="4" t="n">
        <v>7</v>
      </c>
      <c r="I2622" s="4" t="n">
        <v>17</v>
      </c>
      <c r="J2622" s="4" t="n">
        <v>47</v>
      </c>
      <c r="K2622" s="4" t="n">
        <v>0</v>
      </c>
      <c r="L2622" s="3" t="n">
        <v>12244</v>
      </c>
      <c r="M2622" s="3" t="n">
        <v>0</v>
      </c>
      <c r="N2622" s="3" t="n">
        <v>12244</v>
      </c>
      <c r="O2622" s="4" t="str"/>
      <c r="P2622" s="4" t="str"/>
      <c r="Q2622" s="4" t="str"/>
      <c r="R2622" s="4" t="str"/>
      <c r="S2622" s="4" t="str"/>
      <c r="T2622" s="4" t="str"/>
      <c r="U2622" s="4" t="str"/>
      <c r="V2622" s="4" t="n">
        <v>1</v>
      </c>
    </row>
    <row r="2623">
      <c r="A2623" t="n">
        <v>330</v>
      </c>
      <c r="B2623" t="inlineStr">
        <is>
          <t>20602047025</t>
        </is>
      </c>
      <c r="C2623" t="inlineStr">
        <is>
          <t>ASOCIACION DE MUJERES CHOCOLATERAS CHOCOLATE CORAZON DE NOLBERTH ALTO URUYA</t>
        </is>
      </c>
      <c r="D2623" s="6" t="n">
        <v>2023</v>
      </c>
      <c r="F2623" t="inlineStr">
        <is>
          <t>PAC</t>
        </is>
      </c>
      <c r="G2623" s="4" t="n">
        <v>0</v>
      </c>
      <c r="H2623" s="4" t="n">
        <v>0</v>
      </c>
      <c r="I2623" s="4" t="n">
        <v>0</v>
      </c>
      <c r="J2623" s="4" t="n">
        <v>0</v>
      </c>
      <c r="K2623" s="4" t="n">
        <v>0</v>
      </c>
      <c r="L2623" s="3" t="n">
        <v>0</v>
      </c>
      <c r="M2623" s="3" t="n">
        <v>0</v>
      </c>
      <c r="N2623" s="3" t="n">
        <v>0</v>
      </c>
      <c r="O2623" s="4" t="n">
        <v>0</v>
      </c>
      <c r="P2623" s="4" t="n">
        <v>0</v>
      </c>
      <c r="Q2623" s="4" t="n">
        <v>0</v>
      </c>
      <c r="R2623" s="4" t="n">
        <v>0</v>
      </c>
      <c r="S2623" s="4" t="n">
        <v>0</v>
      </c>
      <c r="T2623" s="4" t="n">
        <v>0</v>
      </c>
      <c r="U2623" s="4" t="n">
        <v>0</v>
      </c>
      <c r="V2623" s="4" t="n">
        <v>1</v>
      </c>
    </row>
    <row r="2624">
      <c r="A2624" t="n">
        <v>330</v>
      </c>
      <c r="B2624" t="inlineStr">
        <is>
          <t>20602047025</t>
        </is>
      </c>
      <c r="C2624" t="inlineStr">
        <is>
          <t>ASOCIACION DE MUJERES CHOCOLATERAS CHOCOLATE CORAZON DE NOLBERTH ALTO URUYA</t>
        </is>
      </c>
      <c r="D2624" s="6" t="n">
        <v>2024</v>
      </c>
      <c r="F2624" t="inlineStr">
        <is>
          <t>PAC</t>
        </is>
      </c>
      <c r="G2624" s="4" t="n">
        <v>0</v>
      </c>
      <c r="H2624" s="4" t="n">
        <v>0</v>
      </c>
      <c r="I2624" s="4" t="n">
        <v>0</v>
      </c>
      <c r="J2624" s="4" t="n">
        <v>0</v>
      </c>
      <c r="K2624" s="4" t="n">
        <v>0</v>
      </c>
      <c r="L2624" s="3" t="n">
        <v>0</v>
      </c>
      <c r="M2624" s="3" t="n">
        <v>0</v>
      </c>
      <c r="N2624" s="3" t="n">
        <v>0</v>
      </c>
      <c r="O2624" s="4" t="n">
        <v>0</v>
      </c>
      <c r="P2624" s="4" t="n">
        <v>0</v>
      </c>
      <c r="Q2624" s="4" t="str"/>
      <c r="R2624" s="4" t="n">
        <v>0</v>
      </c>
      <c r="S2624" s="4" t="n">
        <v>0</v>
      </c>
      <c r="T2624" s="4" t="n">
        <v>0</v>
      </c>
      <c r="U2624" s="4" t="n">
        <v>0</v>
      </c>
      <c r="V2624" s="4" t="n">
        <v>1</v>
      </c>
    </row>
    <row r="2625">
      <c r="A2625" t="n">
        <v>330</v>
      </c>
      <c r="B2625" t="inlineStr">
        <is>
          <t>20602047025</t>
        </is>
      </c>
      <c r="C2625" t="inlineStr">
        <is>
          <t>ASOCIACION DE MUJERES CHOCOLATERAS CHOCOLATE CORAZON DE NOLBERTH ALTO URUYA</t>
        </is>
      </c>
      <c r="D2625" s="6" t="n">
        <v>2025</v>
      </c>
      <c r="F2625" t="inlineStr">
        <is>
          <t>PAC</t>
        </is>
      </c>
      <c r="G2625" s="4" t="n">
        <v>0</v>
      </c>
      <c r="H2625" s="4" t="n">
        <v>0</v>
      </c>
      <c r="I2625" s="4" t="n">
        <v>0</v>
      </c>
      <c r="J2625" s="4" t="n">
        <v>0</v>
      </c>
      <c r="K2625" s="4" t="n">
        <v>0</v>
      </c>
      <c r="L2625" s="3" t="n">
        <v>0</v>
      </c>
      <c r="M2625" s="3" t="n">
        <v>0</v>
      </c>
      <c r="N2625" s="3" t="n">
        <v>0</v>
      </c>
      <c r="O2625" s="4" t="n">
        <v>0</v>
      </c>
      <c r="P2625" s="4" t="n">
        <v>0</v>
      </c>
      <c r="Q2625" s="4" t="str"/>
      <c r="R2625" s="4" t="n">
        <v>0</v>
      </c>
      <c r="S2625" s="4" t="n">
        <v>0</v>
      </c>
      <c r="T2625" s="4" t="n">
        <v>0</v>
      </c>
      <c r="U2625" s="4" t="n">
        <v>0</v>
      </c>
      <c r="V2625" s="4" t="n">
        <v>1</v>
      </c>
    </row>
    <row r="2626">
      <c r="A2626" t="n">
        <v>331</v>
      </c>
      <c r="B2626" t="inlineStr">
        <is>
          <t>20393415062</t>
        </is>
      </c>
      <c r="C2626" t="inlineStr">
        <is>
          <t>ASOCIACION AGROINDUSTRIAS PROGRESO</t>
        </is>
      </c>
      <c r="D2626" s="6" t="n">
        <v>2018</v>
      </c>
      <c r="F2626" t="inlineStr">
        <is>
          <t>PAC</t>
        </is>
      </c>
      <c r="G2626" s="4" t="str"/>
      <c r="H2626" s="4" t="str"/>
      <c r="I2626" s="4" t="n">
        <v>0</v>
      </c>
      <c r="J2626" s="4" t="str"/>
      <c r="K2626" s="4" t="str"/>
      <c r="L2626" s="3" t="str"/>
      <c r="M2626" s="3" t="str"/>
      <c r="N2626" s="3" t="n">
        <v>0</v>
      </c>
      <c r="O2626" s="4" t="str"/>
      <c r="P2626" s="4" t="str"/>
      <c r="Q2626" s="4" t="str"/>
      <c r="R2626" s="4" t="str"/>
      <c r="S2626" s="4" t="str"/>
      <c r="T2626" s="4" t="str"/>
      <c r="U2626" s="4" t="str"/>
      <c r="V2626" s="4" t="n">
        <v>1</v>
      </c>
    </row>
    <row r="2627">
      <c r="A2627" t="n">
        <v>331</v>
      </c>
      <c r="B2627" t="inlineStr">
        <is>
          <t>20393415062</t>
        </is>
      </c>
      <c r="C2627" t="inlineStr">
        <is>
          <t>ASOCIACION AGROINDUSTRIAS PROGRESO</t>
        </is>
      </c>
      <c r="D2627" s="6" t="n">
        <v>2019</v>
      </c>
      <c r="F2627" t="inlineStr">
        <is>
          <t>PAC</t>
        </is>
      </c>
      <c r="G2627" s="4" t="n">
        <v>0</v>
      </c>
      <c r="H2627" s="4" t="n">
        <v>0</v>
      </c>
      <c r="I2627" s="4" t="n">
        <v>0</v>
      </c>
      <c r="J2627" s="4" t="str"/>
      <c r="K2627" s="4" t="str"/>
      <c r="L2627" s="3" t="n">
        <v>0</v>
      </c>
      <c r="M2627" s="3" t="n">
        <v>0</v>
      </c>
      <c r="N2627" s="3" t="n">
        <v>0</v>
      </c>
      <c r="O2627" s="4" t="str"/>
      <c r="P2627" s="4" t="str"/>
      <c r="Q2627" s="4" t="str"/>
      <c r="R2627" s="4" t="str"/>
      <c r="S2627" s="4" t="str"/>
      <c r="T2627" s="4" t="str"/>
      <c r="U2627" s="4" t="str"/>
      <c r="V2627" s="4" t="n">
        <v>1</v>
      </c>
    </row>
    <row r="2628">
      <c r="A2628" t="n">
        <v>331</v>
      </c>
      <c r="B2628" t="inlineStr">
        <is>
          <t>20393415062</t>
        </is>
      </c>
      <c r="C2628" t="inlineStr">
        <is>
          <t>ASOCIACION AGROINDUSTRIAS PROGRESO</t>
        </is>
      </c>
      <c r="D2628" s="6" t="n">
        <v>2020</v>
      </c>
      <c r="F2628" t="inlineStr">
        <is>
          <t>PAC</t>
        </is>
      </c>
      <c r="G2628" s="4" t="n">
        <v>0</v>
      </c>
      <c r="H2628" s="4" t="n">
        <v>0</v>
      </c>
      <c r="I2628" s="4" t="n">
        <v>0</v>
      </c>
      <c r="J2628" s="4" t="n">
        <v>0</v>
      </c>
      <c r="K2628" s="4" t="n">
        <v>0</v>
      </c>
      <c r="L2628" s="3" t="n">
        <v>0</v>
      </c>
      <c r="M2628" s="3" t="n">
        <v>0</v>
      </c>
      <c r="N2628" s="3" t="n">
        <v>0</v>
      </c>
      <c r="O2628" s="4" t="str"/>
      <c r="P2628" s="4" t="str"/>
      <c r="Q2628" s="4" t="str"/>
      <c r="R2628" s="4" t="str"/>
      <c r="S2628" s="4" t="str"/>
      <c r="T2628" s="4" t="str"/>
      <c r="U2628" s="4" t="str"/>
      <c r="V2628" s="4" t="n">
        <v>1</v>
      </c>
    </row>
    <row r="2629">
      <c r="A2629" t="n">
        <v>331</v>
      </c>
      <c r="B2629" t="inlineStr">
        <is>
          <t>20393415062</t>
        </is>
      </c>
      <c r="C2629" t="inlineStr">
        <is>
          <t>ASOCIACION AGROINDUSTRIAS PROGRESO</t>
        </is>
      </c>
      <c r="D2629" s="6" t="n">
        <v>2021</v>
      </c>
      <c r="F2629" t="inlineStr">
        <is>
          <t>PAC</t>
        </is>
      </c>
      <c r="G2629" s="4" t="n">
        <v>0</v>
      </c>
      <c r="H2629" s="4" t="n">
        <v>0</v>
      </c>
      <c r="I2629" s="4" t="n">
        <v>0</v>
      </c>
      <c r="J2629" s="4" t="n">
        <v>0</v>
      </c>
      <c r="K2629" s="4" t="n">
        <v>0</v>
      </c>
      <c r="L2629" s="3" t="n">
        <v>0</v>
      </c>
      <c r="M2629" s="3" t="n">
        <v>0</v>
      </c>
      <c r="N2629" s="3" t="n">
        <v>0</v>
      </c>
      <c r="O2629" s="4" t="str"/>
      <c r="P2629" s="4" t="str"/>
      <c r="Q2629" s="4" t="str"/>
      <c r="R2629" s="4" t="str"/>
      <c r="S2629" s="4" t="str"/>
      <c r="T2629" s="4" t="str"/>
      <c r="U2629" s="4" t="str"/>
      <c r="V2629" s="4" t="n">
        <v>1</v>
      </c>
    </row>
    <row r="2630">
      <c r="A2630" t="n">
        <v>331</v>
      </c>
      <c r="B2630" t="inlineStr">
        <is>
          <t>20393415062</t>
        </is>
      </c>
      <c r="C2630" t="inlineStr">
        <is>
          <t>ASOCIACION AGROINDUSTRIAS PROGRESO</t>
        </is>
      </c>
      <c r="D2630" s="6" t="n">
        <v>2022</v>
      </c>
      <c r="E2630" t="n">
        <v>1</v>
      </c>
      <c r="F2630" t="inlineStr">
        <is>
          <t>PAC</t>
        </is>
      </c>
      <c r="G2630" s="4" t="n">
        <v>44</v>
      </c>
      <c r="H2630" s="4" t="n">
        <v>16</v>
      </c>
      <c r="I2630" s="4" t="n">
        <v>60</v>
      </c>
      <c r="J2630" s="4" t="n">
        <v>40</v>
      </c>
      <c r="K2630" s="4" t="n">
        <v>0</v>
      </c>
      <c r="L2630" s="3" t="n">
        <v>16872.5</v>
      </c>
      <c r="M2630" s="3" t="n">
        <v>0</v>
      </c>
      <c r="N2630" s="3" t="n">
        <v>16872.5</v>
      </c>
      <c r="O2630" s="4" t="str"/>
      <c r="P2630" s="4" t="str"/>
      <c r="Q2630" s="4" t="str"/>
      <c r="R2630" s="4" t="str"/>
      <c r="S2630" s="4" t="str"/>
      <c r="T2630" s="4" t="str"/>
      <c r="U2630" s="4" t="str"/>
      <c r="V2630" s="4" t="n">
        <v>1</v>
      </c>
    </row>
    <row r="2631">
      <c r="A2631" t="n">
        <v>331</v>
      </c>
      <c r="B2631" t="inlineStr">
        <is>
          <t>20393415062</t>
        </is>
      </c>
      <c r="C2631" t="inlineStr">
        <is>
          <t>ASOCIACION AGROINDUSTRIAS PROGRESO</t>
        </is>
      </c>
      <c r="D2631" s="6" t="n">
        <v>2023</v>
      </c>
      <c r="E2631" t="n">
        <v>1</v>
      </c>
      <c r="F2631" t="inlineStr">
        <is>
          <t>PAC</t>
        </is>
      </c>
      <c r="G2631" s="4" t="n">
        <v>44</v>
      </c>
      <c r="H2631" s="4" t="n">
        <v>16</v>
      </c>
      <c r="I2631" s="4" t="n">
        <v>60</v>
      </c>
      <c r="J2631" s="4" t="n">
        <v>45</v>
      </c>
      <c r="K2631" s="4" t="n">
        <v>0</v>
      </c>
      <c r="L2631" s="3" t="n">
        <v>57881.1</v>
      </c>
      <c r="M2631" s="3" t="n">
        <v>0</v>
      </c>
      <c r="N2631" s="3" t="n">
        <v>57881.1</v>
      </c>
      <c r="O2631" s="4" t="n">
        <v>11418.5</v>
      </c>
      <c r="P2631" s="4" t="n">
        <v>0</v>
      </c>
      <c r="Q2631" s="4" t="n">
        <v>0</v>
      </c>
      <c r="R2631" s="4" t="n">
        <v>46462.6</v>
      </c>
      <c r="S2631" s="4" t="n">
        <v>0</v>
      </c>
      <c r="T2631" s="4" t="n">
        <v>0</v>
      </c>
      <c r="U2631" s="4" t="n">
        <v>57881.1</v>
      </c>
      <c r="V2631" s="4" t="n">
        <v>1</v>
      </c>
    </row>
    <row r="2632">
      <c r="A2632" t="n">
        <v>331</v>
      </c>
      <c r="B2632" t="inlineStr">
        <is>
          <t>20393415062</t>
        </is>
      </c>
      <c r="C2632" t="inlineStr">
        <is>
          <t>ASOCIACION AGROINDUSTRIAS PROGRESO</t>
        </is>
      </c>
      <c r="D2632" s="6" t="n">
        <v>2024</v>
      </c>
      <c r="E2632" t="n">
        <v>1</v>
      </c>
      <c r="F2632" t="inlineStr">
        <is>
          <t>PAC</t>
        </is>
      </c>
      <c r="G2632" s="4" t="n">
        <v>45</v>
      </c>
      <c r="H2632" s="4" t="n">
        <v>17</v>
      </c>
      <c r="I2632" s="4" t="n">
        <v>62</v>
      </c>
      <c r="J2632" s="4" t="n">
        <v>39</v>
      </c>
      <c r="K2632" s="4" t="n">
        <v>1</v>
      </c>
      <c r="L2632" s="3" t="n">
        <v>32204.11196342</v>
      </c>
      <c r="M2632" s="3" t="n">
        <v>0</v>
      </c>
      <c r="N2632" s="3" t="n">
        <v>32204.11196342</v>
      </c>
      <c r="O2632" s="4" t="n">
        <v>0</v>
      </c>
      <c r="P2632" s="4" t="n">
        <v>32204.11196342</v>
      </c>
      <c r="Q2632" s="4" t="str"/>
      <c r="R2632" s="4" t="n">
        <v>0</v>
      </c>
      <c r="S2632" s="4" t="n">
        <v>0</v>
      </c>
      <c r="T2632" s="4" t="n">
        <v>0</v>
      </c>
      <c r="U2632" s="4" t="n">
        <v>32204.11196342</v>
      </c>
      <c r="V2632" s="4" t="n">
        <v>1</v>
      </c>
    </row>
    <row r="2633">
      <c r="A2633" t="n">
        <v>331</v>
      </c>
      <c r="B2633" t="inlineStr">
        <is>
          <t>20393415062</t>
        </is>
      </c>
      <c r="C2633" t="inlineStr">
        <is>
          <t>ASOCIACION AGROINDUSTRIAS PROGRESO</t>
        </is>
      </c>
      <c r="D2633" s="6" t="n">
        <v>2025</v>
      </c>
      <c r="F2633" t="inlineStr">
        <is>
          <t>PAC</t>
        </is>
      </c>
      <c r="G2633" s="4" t="n">
        <v>0</v>
      </c>
      <c r="H2633" s="4" t="n">
        <v>0</v>
      </c>
      <c r="I2633" s="4" t="n">
        <v>0</v>
      </c>
      <c r="J2633" s="4" t="n">
        <v>0</v>
      </c>
      <c r="K2633" s="4" t="n">
        <v>0</v>
      </c>
      <c r="L2633" s="3" t="n">
        <v>0</v>
      </c>
      <c r="M2633" s="3" t="n">
        <v>0</v>
      </c>
      <c r="N2633" s="3" t="n">
        <v>0</v>
      </c>
      <c r="O2633" s="4" t="n">
        <v>0</v>
      </c>
      <c r="P2633" s="4" t="n">
        <v>0</v>
      </c>
      <c r="Q2633" s="4" t="str"/>
      <c r="R2633" s="4" t="n">
        <v>0</v>
      </c>
      <c r="S2633" s="4" t="n">
        <v>0</v>
      </c>
      <c r="T2633" s="4" t="n">
        <v>0</v>
      </c>
      <c r="U2633" s="4" t="n">
        <v>0</v>
      </c>
      <c r="V2633" s="4" t="n">
        <v>1</v>
      </c>
    </row>
    <row r="2634">
      <c r="A2634" t="n">
        <v>332</v>
      </c>
      <c r="B2634" t="inlineStr">
        <is>
          <t>20607735761</t>
        </is>
      </c>
      <c r="C2634" t="inlineStr">
        <is>
          <t>ASOCIACION DE PRODUCTORES AGROPECUARIOS Y PLANTAS AROMATICAS SAN JUNE</t>
        </is>
      </c>
      <c r="D2634" s="6" t="n">
        <v>2018</v>
      </c>
      <c r="F2634" t="inlineStr">
        <is>
          <t>PAC</t>
        </is>
      </c>
      <c r="G2634" s="4" t="str"/>
      <c r="H2634" s="4" t="str"/>
      <c r="I2634" s="4" t="n">
        <v>0</v>
      </c>
      <c r="J2634" s="4" t="str"/>
      <c r="K2634" s="4" t="str"/>
      <c r="L2634" s="3" t="str"/>
      <c r="M2634" s="3" t="str"/>
      <c r="N2634" s="3" t="n">
        <v>0</v>
      </c>
      <c r="O2634" s="4" t="str"/>
      <c r="P2634" s="4" t="str"/>
      <c r="Q2634" s="4" t="str"/>
      <c r="R2634" s="4" t="str"/>
      <c r="S2634" s="4" t="str"/>
      <c r="T2634" s="4" t="str"/>
      <c r="U2634" s="4" t="str"/>
      <c r="V2634" s="4" t="n">
        <v>1</v>
      </c>
    </row>
    <row r="2635">
      <c r="A2635" t="n">
        <v>332</v>
      </c>
      <c r="B2635" t="inlineStr">
        <is>
          <t>20607735761</t>
        </is>
      </c>
      <c r="C2635" t="inlineStr">
        <is>
          <t>ASOCIACION DE PRODUCTORES AGROPECUARIOS Y PLANTAS AROMATICAS SAN JUNE</t>
        </is>
      </c>
      <c r="D2635" s="6" t="n">
        <v>2019</v>
      </c>
      <c r="F2635" t="inlineStr">
        <is>
          <t>PAC</t>
        </is>
      </c>
      <c r="G2635" s="4" t="n">
        <v>0</v>
      </c>
      <c r="H2635" s="4" t="n">
        <v>0</v>
      </c>
      <c r="I2635" s="4" t="n">
        <v>0</v>
      </c>
      <c r="J2635" s="4" t="str"/>
      <c r="K2635" s="4" t="str"/>
      <c r="L2635" s="3" t="n">
        <v>0</v>
      </c>
      <c r="M2635" s="3" t="n">
        <v>0</v>
      </c>
      <c r="N2635" s="3" t="n">
        <v>0</v>
      </c>
      <c r="O2635" s="4" t="str"/>
      <c r="P2635" s="4" t="str"/>
      <c r="Q2635" s="4" t="str"/>
      <c r="R2635" s="4" t="str"/>
      <c r="S2635" s="4" t="str"/>
      <c r="T2635" s="4" t="str"/>
      <c r="U2635" s="4" t="str"/>
      <c r="V2635" s="4" t="n">
        <v>1</v>
      </c>
    </row>
    <row r="2636">
      <c r="A2636" t="n">
        <v>332</v>
      </c>
      <c r="B2636" t="inlineStr">
        <is>
          <t>20607735761</t>
        </is>
      </c>
      <c r="C2636" t="inlineStr">
        <is>
          <t>ASOCIACION DE PRODUCTORES AGROPECUARIOS Y PLANTAS AROMATICAS SAN JUNE</t>
        </is>
      </c>
      <c r="D2636" s="6" t="n">
        <v>2020</v>
      </c>
      <c r="F2636" t="inlineStr">
        <is>
          <t>PAC</t>
        </is>
      </c>
      <c r="G2636" s="4" t="n">
        <v>0</v>
      </c>
      <c r="H2636" s="4" t="n">
        <v>0</v>
      </c>
      <c r="I2636" s="4" t="n">
        <v>0</v>
      </c>
      <c r="J2636" s="4" t="n">
        <v>0</v>
      </c>
      <c r="K2636" s="4" t="n">
        <v>0</v>
      </c>
      <c r="L2636" s="3" t="n">
        <v>0</v>
      </c>
      <c r="M2636" s="3" t="n">
        <v>0</v>
      </c>
      <c r="N2636" s="3" t="n">
        <v>0</v>
      </c>
      <c r="O2636" s="4" t="str"/>
      <c r="P2636" s="4" t="str"/>
      <c r="Q2636" s="4" t="str"/>
      <c r="R2636" s="4" t="str"/>
      <c r="S2636" s="4" t="str"/>
      <c r="T2636" s="4" t="str"/>
      <c r="U2636" s="4" t="str"/>
      <c r="V2636" s="4" t="n">
        <v>1</v>
      </c>
    </row>
    <row r="2637">
      <c r="A2637" t="n">
        <v>332</v>
      </c>
      <c r="B2637" t="inlineStr">
        <is>
          <t>20607735761</t>
        </is>
      </c>
      <c r="C2637" t="inlineStr">
        <is>
          <t>ASOCIACION DE PRODUCTORES AGROPECUARIOS Y PLANTAS AROMATICAS SAN JUNE</t>
        </is>
      </c>
      <c r="D2637" s="6" t="n">
        <v>2021</v>
      </c>
      <c r="F2637" t="inlineStr">
        <is>
          <t>PAC</t>
        </is>
      </c>
      <c r="G2637" s="4" t="n">
        <v>0</v>
      </c>
      <c r="H2637" s="4" t="n">
        <v>0</v>
      </c>
      <c r="I2637" s="4" t="n">
        <v>0</v>
      </c>
      <c r="J2637" s="4" t="n">
        <v>0</v>
      </c>
      <c r="K2637" s="4" t="n">
        <v>0</v>
      </c>
      <c r="L2637" s="3" t="n">
        <v>0</v>
      </c>
      <c r="M2637" s="3" t="n">
        <v>0</v>
      </c>
      <c r="N2637" s="3" t="n">
        <v>0</v>
      </c>
      <c r="O2637" s="4" t="str"/>
      <c r="P2637" s="4" t="str"/>
      <c r="Q2637" s="4" t="str"/>
      <c r="R2637" s="4" t="str"/>
      <c r="S2637" s="4" t="str"/>
      <c r="T2637" s="4" t="str"/>
      <c r="U2637" s="4" t="str"/>
      <c r="V2637" s="4" t="n">
        <v>1</v>
      </c>
    </row>
    <row r="2638">
      <c r="A2638" t="n">
        <v>332</v>
      </c>
      <c r="B2638" t="inlineStr">
        <is>
          <t>20607735761</t>
        </is>
      </c>
      <c r="C2638" t="inlineStr">
        <is>
          <t>ASOCIACION DE PRODUCTORES AGROPECUARIOS Y PLANTAS AROMATICAS SAN JUNE</t>
        </is>
      </c>
      <c r="D2638" s="6" t="n">
        <v>2022</v>
      </c>
      <c r="F2638" t="inlineStr">
        <is>
          <t>PAC</t>
        </is>
      </c>
      <c r="G2638" s="4" t="n">
        <v>0</v>
      </c>
      <c r="H2638" s="4" t="n">
        <v>0</v>
      </c>
      <c r="I2638" s="4" t="n">
        <v>0</v>
      </c>
      <c r="J2638" s="4" t="n">
        <v>0</v>
      </c>
      <c r="K2638" s="4" t="n">
        <v>0</v>
      </c>
      <c r="L2638" s="3" t="n">
        <v>0</v>
      </c>
      <c r="M2638" s="3" t="n">
        <v>0</v>
      </c>
      <c r="N2638" s="3" t="n">
        <v>0</v>
      </c>
      <c r="O2638" s="4" t="str"/>
      <c r="P2638" s="4" t="str"/>
      <c r="Q2638" s="4" t="str"/>
      <c r="R2638" s="4" t="str"/>
      <c r="S2638" s="4" t="str"/>
      <c r="T2638" s="4" t="str"/>
      <c r="U2638" s="4" t="str"/>
      <c r="V2638" s="4" t="n">
        <v>1</v>
      </c>
    </row>
    <row r="2639">
      <c r="A2639" t="n">
        <v>332</v>
      </c>
      <c r="B2639" t="inlineStr">
        <is>
          <t>20607735761</t>
        </is>
      </c>
      <c r="C2639" t="inlineStr">
        <is>
          <t>ASOCIACION DE PRODUCTORES AGROPECUARIOS Y PLANTAS AROMATICAS SAN JUNE</t>
        </is>
      </c>
      <c r="D2639" s="6" t="n">
        <v>2023</v>
      </c>
      <c r="E2639" t="n">
        <v>1</v>
      </c>
      <c r="F2639" t="inlineStr">
        <is>
          <t>PAC</t>
        </is>
      </c>
      <c r="G2639" s="4" t="n">
        <v>17</v>
      </c>
      <c r="H2639" s="4" t="n">
        <v>10</v>
      </c>
      <c r="I2639" s="4" t="n">
        <v>27</v>
      </c>
      <c r="J2639" s="4" t="n">
        <v>42</v>
      </c>
      <c r="K2639" s="4" t="n">
        <v>7</v>
      </c>
      <c r="L2639" s="3" t="n">
        <v>168900</v>
      </c>
      <c r="M2639" s="3" t="n">
        <v>0</v>
      </c>
      <c r="N2639" s="3" t="n">
        <v>168900</v>
      </c>
      <c r="O2639" s="4" t="n">
        <v>0</v>
      </c>
      <c r="P2639" s="4" t="n">
        <v>110100</v>
      </c>
      <c r="Q2639" s="4" t="n">
        <v>0</v>
      </c>
      <c r="R2639" s="4" t="n">
        <v>58800</v>
      </c>
      <c r="S2639" s="4" t="n">
        <v>0</v>
      </c>
      <c r="T2639" s="4" t="n">
        <v>0</v>
      </c>
      <c r="U2639" s="4" t="n">
        <v>168900</v>
      </c>
      <c r="V2639" s="4" t="n">
        <v>1</v>
      </c>
    </row>
    <row r="2640">
      <c r="A2640" t="n">
        <v>332</v>
      </c>
      <c r="B2640" t="inlineStr">
        <is>
          <t>20607735761</t>
        </is>
      </c>
      <c r="C2640" t="inlineStr">
        <is>
          <t>ASOCIACION DE PRODUCTORES AGROPECUARIOS Y PLANTAS AROMATICAS SAN JUNE</t>
        </is>
      </c>
      <c r="D2640" s="6" t="n">
        <v>2024</v>
      </c>
      <c r="E2640" t="n">
        <v>1</v>
      </c>
      <c r="F2640" t="inlineStr">
        <is>
          <t>PAC</t>
        </is>
      </c>
      <c r="G2640" s="4" t="n">
        <v>17</v>
      </c>
      <c r="H2640" s="4" t="n">
        <v>10</v>
      </c>
      <c r="I2640" s="4" t="n">
        <v>27</v>
      </c>
      <c r="J2640" s="4" t="n">
        <v>34</v>
      </c>
      <c r="K2640" s="4" t="n">
        <v>5</v>
      </c>
      <c r="L2640" s="3" t="n">
        <v>281985</v>
      </c>
      <c r="M2640" s="3" t="n">
        <v>0</v>
      </c>
      <c r="N2640" s="3" t="n">
        <v>281985</v>
      </c>
      <c r="O2640" s="4" t="n">
        <v>0</v>
      </c>
      <c r="P2640" s="4" t="n">
        <v>281985</v>
      </c>
      <c r="Q2640" s="4" t="str"/>
      <c r="R2640" s="4" t="n">
        <v>0</v>
      </c>
      <c r="S2640" s="4" t="n">
        <v>0</v>
      </c>
      <c r="T2640" s="4" t="n">
        <v>0</v>
      </c>
      <c r="U2640" s="4" t="n">
        <v>281985</v>
      </c>
      <c r="V2640" s="4" t="n">
        <v>1</v>
      </c>
    </row>
    <row r="2641">
      <c r="A2641" t="n">
        <v>332</v>
      </c>
      <c r="B2641" t="inlineStr">
        <is>
          <t>20607735761</t>
        </is>
      </c>
      <c r="C2641" t="inlineStr">
        <is>
          <t>ASOCIACION DE PRODUCTORES AGROPECUARIOS Y PLANTAS AROMATICAS SAN JUNE</t>
        </is>
      </c>
      <c r="D2641" s="6" t="n">
        <v>2025</v>
      </c>
      <c r="E2641" t="n">
        <v>1</v>
      </c>
      <c r="F2641" t="inlineStr">
        <is>
          <t>PAC</t>
        </is>
      </c>
      <c r="G2641" s="4" t="n">
        <v>16</v>
      </c>
      <c r="H2641" s="4" t="n">
        <v>11</v>
      </c>
      <c r="I2641" s="4" t="n">
        <v>27</v>
      </c>
      <c r="J2641" s="4" t="n">
        <v>30</v>
      </c>
      <c r="K2641" s="4" t="n">
        <v>6</v>
      </c>
      <c r="L2641" s="3" t="n">
        <v>430050</v>
      </c>
      <c r="M2641" s="3" t="n">
        <v>0</v>
      </c>
      <c r="N2641" s="3" t="n">
        <v>430050</v>
      </c>
      <c r="O2641" s="4" t="n">
        <v>0</v>
      </c>
      <c r="P2641" s="4" t="n">
        <v>430050</v>
      </c>
      <c r="Q2641" s="4" t="str"/>
      <c r="R2641" s="4" t="n">
        <v>0</v>
      </c>
      <c r="S2641" s="4" t="n">
        <v>0</v>
      </c>
      <c r="T2641" s="4" t="n">
        <v>0</v>
      </c>
      <c r="U2641" s="4" t="n">
        <v>430050</v>
      </c>
      <c r="V2641" s="4" t="n">
        <v>1</v>
      </c>
    </row>
    <row r="2642">
      <c r="A2642" t="n">
        <v>333</v>
      </c>
      <c r="B2642" t="inlineStr">
        <is>
          <t>20608668951</t>
        </is>
      </c>
      <c r="C2642" t="inlineStr">
        <is>
          <t>ASOCIACION DE PRODUCTORES LA FRUTA DEL DRAGON - CHURUJA</t>
        </is>
      </c>
      <c r="D2642" s="6" t="n">
        <v>2018</v>
      </c>
      <c r="F2642" t="inlineStr">
        <is>
          <t>PAC</t>
        </is>
      </c>
      <c r="G2642" s="4" t="str"/>
      <c r="H2642" s="4" t="str"/>
      <c r="I2642" s="4" t="n">
        <v>0</v>
      </c>
      <c r="J2642" s="4" t="str"/>
      <c r="K2642" s="4" t="str"/>
      <c r="L2642" s="3" t="str"/>
      <c r="M2642" s="3" t="str"/>
      <c r="N2642" s="3" t="n">
        <v>0</v>
      </c>
      <c r="O2642" s="4" t="str"/>
      <c r="P2642" s="4" t="str"/>
      <c r="Q2642" s="4" t="str"/>
      <c r="R2642" s="4" t="str"/>
      <c r="S2642" s="4" t="str"/>
      <c r="T2642" s="4" t="str"/>
      <c r="U2642" s="4" t="str"/>
      <c r="V2642" s="4" t="n">
        <v>1</v>
      </c>
    </row>
    <row r="2643">
      <c r="A2643" t="n">
        <v>333</v>
      </c>
      <c r="B2643" t="inlineStr">
        <is>
          <t>20608668951</t>
        </is>
      </c>
      <c r="C2643" t="inlineStr">
        <is>
          <t>ASOCIACION DE PRODUCTORES LA FRUTA DEL DRAGON - CHURUJA</t>
        </is>
      </c>
      <c r="D2643" s="6" t="n">
        <v>2019</v>
      </c>
      <c r="F2643" t="inlineStr">
        <is>
          <t>PAC</t>
        </is>
      </c>
      <c r="G2643" s="4" t="n">
        <v>0</v>
      </c>
      <c r="H2643" s="4" t="n">
        <v>0</v>
      </c>
      <c r="I2643" s="4" t="n">
        <v>0</v>
      </c>
      <c r="J2643" s="4" t="str"/>
      <c r="K2643" s="4" t="str"/>
      <c r="L2643" s="3" t="n">
        <v>0</v>
      </c>
      <c r="M2643" s="3" t="n">
        <v>0</v>
      </c>
      <c r="N2643" s="3" t="n">
        <v>0</v>
      </c>
      <c r="O2643" s="4" t="str"/>
      <c r="P2643" s="4" t="str"/>
      <c r="Q2643" s="4" t="str"/>
      <c r="R2643" s="4" t="str"/>
      <c r="S2643" s="4" t="str"/>
      <c r="T2643" s="4" t="str"/>
      <c r="U2643" s="4" t="str"/>
      <c r="V2643" s="4" t="n">
        <v>1</v>
      </c>
    </row>
    <row r="2644">
      <c r="A2644" t="n">
        <v>333</v>
      </c>
      <c r="B2644" t="inlineStr">
        <is>
          <t>20608668951</t>
        </is>
      </c>
      <c r="C2644" t="inlineStr">
        <is>
          <t>ASOCIACION DE PRODUCTORES LA FRUTA DEL DRAGON - CHURUJA</t>
        </is>
      </c>
      <c r="D2644" s="6" t="n">
        <v>2020</v>
      </c>
      <c r="F2644" t="inlineStr">
        <is>
          <t>PAC</t>
        </is>
      </c>
      <c r="G2644" s="4" t="n">
        <v>0</v>
      </c>
      <c r="H2644" s="4" t="n">
        <v>0</v>
      </c>
      <c r="I2644" s="4" t="n">
        <v>0</v>
      </c>
      <c r="J2644" s="4" t="n">
        <v>0</v>
      </c>
      <c r="K2644" s="4" t="n">
        <v>0</v>
      </c>
      <c r="L2644" s="3" t="n">
        <v>0</v>
      </c>
      <c r="M2644" s="3" t="n">
        <v>0</v>
      </c>
      <c r="N2644" s="3" t="n">
        <v>0</v>
      </c>
      <c r="O2644" s="4" t="str"/>
      <c r="P2644" s="4" t="str"/>
      <c r="Q2644" s="4" t="str"/>
      <c r="R2644" s="4" t="str"/>
      <c r="S2644" s="4" t="str"/>
      <c r="T2644" s="4" t="str"/>
      <c r="U2644" s="4" t="str"/>
      <c r="V2644" s="4" t="n">
        <v>1</v>
      </c>
    </row>
    <row r="2645">
      <c r="A2645" t="n">
        <v>333</v>
      </c>
      <c r="B2645" t="inlineStr">
        <is>
          <t>20608668951</t>
        </is>
      </c>
      <c r="C2645" t="inlineStr">
        <is>
          <t>ASOCIACION DE PRODUCTORES LA FRUTA DEL DRAGON - CHURUJA</t>
        </is>
      </c>
      <c r="D2645" s="6" t="n">
        <v>2021</v>
      </c>
      <c r="F2645" t="inlineStr">
        <is>
          <t>PAC</t>
        </is>
      </c>
      <c r="G2645" s="4" t="n">
        <v>0</v>
      </c>
      <c r="H2645" s="4" t="n">
        <v>0</v>
      </c>
      <c r="I2645" s="4" t="n">
        <v>0</v>
      </c>
      <c r="J2645" s="4" t="n">
        <v>0</v>
      </c>
      <c r="K2645" s="4" t="n">
        <v>0</v>
      </c>
      <c r="L2645" s="3" t="n">
        <v>0</v>
      </c>
      <c r="M2645" s="3" t="n">
        <v>0</v>
      </c>
      <c r="N2645" s="3" t="n">
        <v>0</v>
      </c>
      <c r="O2645" s="4" t="str"/>
      <c r="P2645" s="4" t="str"/>
      <c r="Q2645" s="4" t="str"/>
      <c r="R2645" s="4" t="str"/>
      <c r="S2645" s="4" t="str"/>
      <c r="T2645" s="4" t="str"/>
      <c r="U2645" s="4" t="str"/>
      <c r="V2645" s="4" t="n">
        <v>1</v>
      </c>
    </row>
    <row r="2646">
      <c r="A2646" t="n">
        <v>333</v>
      </c>
      <c r="B2646" t="inlineStr">
        <is>
          <t>20608668951</t>
        </is>
      </c>
      <c r="C2646" t="inlineStr">
        <is>
          <t>ASOCIACION DE PRODUCTORES LA FRUTA DEL DRAGON - CHURUJA</t>
        </is>
      </c>
      <c r="D2646" s="6" t="n">
        <v>2022</v>
      </c>
      <c r="F2646" t="inlineStr">
        <is>
          <t>PAC</t>
        </is>
      </c>
      <c r="G2646" s="4" t="n">
        <v>0</v>
      </c>
      <c r="H2646" s="4" t="n">
        <v>0</v>
      </c>
      <c r="I2646" s="4" t="n">
        <v>0</v>
      </c>
      <c r="J2646" s="4" t="n">
        <v>0</v>
      </c>
      <c r="K2646" s="4" t="n">
        <v>0</v>
      </c>
      <c r="L2646" s="3" t="n">
        <v>0</v>
      </c>
      <c r="M2646" s="3" t="n">
        <v>0</v>
      </c>
      <c r="N2646" s="3" t="n">
        <v>0</v>
      </c>
      <c r="O2646" s="4" t="str"/>
      <c r="P2646" s="4" t="str"/>
      <c r="Q2646" s="4" t="str"/>
      <c r="R2646" s="4" t="str"/>
      <c r="S2646" s="4" t="str"/>
      <c r="T2646" s="4" t="str"/>
      <c r="U2646" s="4" t="str"/>
      <c r="V2646" s="4" t="n">
        <v>1</v>
      </c>
    </row>
    <row r="2647">
      <c r="A2647" t="n">
        <v>333</v>
      </c>
      <c r="B2647" t="inlineStr">
        <is>
          <t>20608668951</t>
        </is>
      </c>
      <c r="C2647" t="inlineStr">
        <is>
          <t>ASOCIACION DE PRODUCTORES LA FRUTA DEL DRAGON - CHURUJA</t>
        </is>
      </c>
      <c r="D2647" s="6" t="n">
        <v>2023</v>
      </c>
      <c r="E2647" t="n">
        <v>1</v>
      </c>
      <c r="F2647" t="inlineStr">
        <is>
          <t>PAC</t>
        </is>
      </c>
      <c r="G2647" s="4" t="n">
        <v>64</v>
      </c>
      <c r="H2647" s="4" t="n">
        <v>16</v>
      </c>
      <c r="I2647" s="4" t="n">
        <v>80</v>
      </c>
      <c r="J2647" s="4" t="n">
        <v>47</v>
      </c>
      <c r="K2647" s="4" t="n">
        <v>6</v>
      </c>
      <c r="L2647" s="3" t="n">
        <v>0</v>
      </c>
      <c r="M2647" s="3" t="n">
        <v>0</v>
      </c>
      <c r="N2647" s="3" t="n">
        <v>0</v>
      </c>
      <c r="O2647" s="4" t="n">
        <v>0</v>
      </c>
      <c r="P2647" s="4" t="n">
        <v>0</v>
      </c>
      <c r="Q2647" s="4" t="n">
        <v>0</v>
      </c>
      <c r="R2647" s="4" t="n">
        <v>0</v>
      </c>
      <c r="S2647" s="4" t="n">
        <v>0</v>
      </c>
      <c r="T2647" s="4" t="n">
        <v>0</v>
      </c>
      <c r="U2647" s="4" t="n">
        <v>0</v>
      </c>
      <c r="V2647" s="4" t="n">
        <v>1</v>
      </c>
    </row>
    <row r="2648">
      <c r="A2648" t="n">
        <v>333</v>
      </c>
      <c r="B2648" t="inlineStr">
        <is>
          <t>20608668951</t>
        </is>
      </c>
      <c r="C2648" t="inlineStr">
        <is>
          <t>ASOCIACION DE PRODUCTORES LA FRUTA DEL DRAGON - CHURUJA</t>
        </is>
      </c>
      <c r="D2648" s="6" t="n">
        <v>2024</v>
      </c>
      <c r="F2648" t="inlineStr">
        <is>
          <t>PAC</t>
        </is>
      </c>
      <c r="G2648" s="4" t="n">
        <v>0</v>
      </c>
      <c r="H2648" s="4" t="n">
        <v>0</v>
      </c>
      <c r="I2648" s="4" t="n">
        <v>0</v>
      </c>
      <c r="J2648" s="4" t="n">
        <v>0</v>
      </c>
      <c r="K2648" s="4" t="n">
        <v>0</v>
      </c>
      <c r="L2648" s="3" t="n">
        <v>0</v>
      </c>
      <c r="M2648" s="3" t="n">
        <v>0</v>
      </c>
      <c r="N2648" s="3" t="n">
        <v>0</v>
      </c>
      <c r="O2648" s="4" t="n">
        <v>0</v>
      </c>
      <c r="P2648" s="4" t="n">
        <v>0</v>
      </c>
      <c r="Q2648" s="4" t="str"/>
      <c r="R2648" s="4" t="n">
        <v>0</v>
      </c>
      <c r="S2648" s="4" t="n">
        <v>0</v>
      </c>
      <c r="T2648" s="4" t="n">
        <v>0</v>
      </c>
      <c r="U2648" s="4" t="n">
        <v>0</v>
      </c>
      <c r="V2648" s="4" t="n">
        <v>1</v>
      </c>
    </row>
    <row r="2649">
      <c r="A2649" t="n">
        <v>333</v>
      </c>
      <c r="B2649" t="inlineStr">
        <is>
          <t>20608668951</t>
        </is>
      </c>
      <c r="C2649" t="inlineStr">
        <is>
          <t>ASOCIACION DE PRODUCTORES LA FRUTA DEL DRAGON - CHURUJA</t>
        </is>
      </c>
      <c r="D2649" s="6" t="n">
        <v>2025</v>
      </c>
      <c r="F2649" t="inlineStr">
        <is>
          <t>PAC</t>
        </is>
      </c>
      <c r="G2649" s="4" t="n">
        <v>0</v>
      </c>
      <c r="H2649" s="4" t="n">
        <v>0</v>
      </c>
      <c r="I2649" s="4" t="n">
        <v>0</v>
      </c>
      <c r="J2649" s="4" t="n">
        <v>0</v>
      </c>
      <c r="K2649" s="4" t="n">
        <v>0</v>
      </c>
      <c r="L2649" s="3" t="n">
        <v>0</v>
      </c>
      <c r="M2649" s="3" t="n">
        <v>0</v>
      </c>
      <c r="N2649" s="3" t="n">
        <v>0</v>
      </c>
      <c r="O2649" s="4" t="n">
        <v>0</v>
      </c>
      <c r="P2649" s="4" t="n">
        <v>0</v>
      </c>
      <c r="Q2649" s="4" t="str"/>
      <c r="R2649" s="4" t="n">
        <v>0</v>
      </c>
      <c r="S2649" s="4" t="n">
        <v>0</v>
      </c>
      <c r="T2649" s="4" t="n">
        <v>0</v>
      </c>
      <c r="U2649" s="4" t="n">
        <v>0</v>
      </c>
      <c r="V2649" s="4" t="n">
        <v>1</v>
      </c>
    </row>
    <row r="2650">
      <c r="A2650" t="n">
        <v>334</v>
      </c>
      <c r="B2650" t="inlineStr">
        <is>
          <t>20605025821</t>
        </is>
      </c>
      <c r="C2650" t="inlineStr">
        <is>
          <t>ASOCIACION PRODUCTIVA AGROECOLOGICA DE MENDOZA</t>
        </is>
      </c>
      <c r="D2650" s="6" t="n">
        <v>2018</v>
      </c>
      <c r="F2650" t="inlineStr">
        <is>
          <t>PAC</t>
        </is>
      </c>
      <c r="G2650" s="4" t="str"/>
      <c r="H2650" s="4" t="str"/>
      <c r="I2650" s="4" t="n">
        <v>0</v>
      </c>
      <c r="J2650" s="4" t="str"/>
      <c r="K2650" s="4" t="str"/>
      <c r="L2650" s="3" t="str"/>
      <c r="M2650" s="3" t="str"/>
      <c r="N2650" s="3" t="n">
        <v>0</v>
      </c>
      <c r="O2650" s="4" t="str"/>
      <c r="P2650" s="4" t="str"/>
      <c r="Q2650" s="4" t="str"/>
      <c r="R2650" s="4" t="str"/>
      <c r="S2650" s="4" t="str"/>
      <c r="T2650" s="4" t="str"/>
      <c r="U2650" s="4" t="str"/>
      <c r="V2650" s="4" t="n">
        <v>1</v>
      </c>
    </row>
    <row r="2651">
      <c r="A2651" t="n">
        <v>334</v>
      </c>
      <c r="B2651" t="inlineStr">
        <is>
          <t>20605025821</t>
        </is>
      </c>
      <c r="C2651" t="inlineStr">
        <is>
          <t>ASOCIACION PRODUCTIVA AGROECOLOGICA DE MENDOZA</t>
        </is>
      </c>
      <c r="D2651" s="6" t="n">
        <v>2019</v>
      </c>
      <c r="F2651" t="inlineStr">
        <is>
          <t>PAC</t>
        </is>
      </c>
      <c r="G2651" s="4" t="n">
        <v>0</v>
      </c>
      <c r="H2651" s="4" t="n">
        <v>0</v>
      </c>
      <c r="I2651" s="4" t="n">
        <v>0</v>
      </c>
      <c r="J2651" s="4" t="str"/>
      <c r="K2651" s="4" t="str"/>
      <c r="L2651" s="3" t="n">
        <v>0</v>
      </c>
      <c r="M2651" s="3" t="n">
        <v>0</v>
      </c>
      <c r="N2651" s="3" t="n">
        <v>0</v>
      </c>
      <c r="O2651" s="4" t="str"/>
      <c r="P2651" s="4" t="str"/>
      <c r="Q2651" s="4" t="str"/>
      <c r="R2651" s="4" t="str"/>
      <c r="S2651" s="4" t="str"/>
      <c r="T2651" s="4" t="str"/>
      <c r="U2651" s="4" t="str"/>
      <c r="V2651" s="4" t="n">
        <v>1</v>
      </c>
    </row>
    <row r="2652">
      <c r="A2652" t="n">
        <v>334</v>
      </c>
      <c r="B2652" t="inlineStr">
        <is>
          <t>20605025821</t>
        </is>
      </c>
      <c r="C2652" t="inlineStr">
        <is>
          <t>ASOCIACION PRODUCTIVA AGROECOLOGICA DE MENDOZA</t>
        </is>
      </c>
      <c r="D2652" s="6" t="n">
        <v>2020</v>
      </c>
      <c r="F2652" t="inlineStr">
        <is>
          <t>PAC</t>
        </is>
      </c>
      <c r="G2652" s="4" t="n">
        <v>0</v>
      </c>
      <c r="H2652" s="4" t="n">
        <v>0</v>
      </c>
      <c r="I2652" s="4" t="n">
        <v>0</v>
      </c>
      <c r="J2652" s="4" t="n">
        <v>0</v>
      </c>
      <c r="K2652" s="4" t="n">
        <v>0</v>
      </c>
      <c r="L2652" s="3" t="n">
        <v>0</v>
      </c>
      <c r="M2652" s="3" t="n">
        <v>0</v>
      </c>
      <c r="N2652" s="3" t="n">
        <v>0</v>
      </c>
      <c r="O2652" s="4" t="str"/>
      <c r="P2652" s="4" t="str"/>
      <c r="Q2652" s="4" t="str"/>
      <c r="R2652" s="4" t="str"/>
      <c r="S2652" s="4" t="str"/>
      <c r="T2652" s="4" t="str"/>
      <c r="U2652" s="4" t="str"/>
      <c r="V2652" s="4" t="n">
        <v>1</v>
      </c>
    </row>
    <row r="2653">
      <c r="A2653" t="n">
        <v>334</v>
      </c>
      <c r="B2653" t="inlineStr">
        <is>
          <t>20605025821</t>
        </is>
      </c>
      <c r="C2653" t="inlineStr">
        <is>
          <t>ASOCIACION PRODUCTIVA AGROECOLOGICA DE MENDOZA</t>
        </is>
      </c>
      <c r="D2653" s="6" t="n">
        <v>2021</v>
      </c>
      <c r="F2653" t="inlineStr">
        <is>
          <t>PAC</t>
        </is>
      </c>
      <c r="G2653" s="4" t="n">
        <v>0</v>
      </c>
      <c r="H2653" s="4" t="n">
        <v>0</v>
      </c>
      <c r="I2653" s="4" t="n">
        <v>0</v>
      </c>
      <c r="J2653" s="4" t="n">
        <v>0</v>
      </c>
      <c r="K2653" s="4" t="n">
        <v>0</v>
      </c>
      <c r="L2653" s="3" t="n">
        <v>0</v>
      </c>
      <c r="M2653" s="3" t="n">
        <v>0</v>
      </c>
      <c r="N2653" s="3" t="n">
        <v>0</v>
      </c>
      <c r="O2653" s="4" t="str"/>
      <c r="P2653" s="4" t="str"/>
      <c r="Q2653" s="4" t="str"/>
      <c r="R2653" s="4" t="str"/>
      <c r="S2653" s="4" t="str"/>
      <c r="T2653" s="4" t="str"/>
      <c r="U2653" s="4" t="str"/>
      <c r="V2653" s="4" t="n">
        <v>1</v>
      </c>
    </row>
    <row r="2654">
      <c r="A2654" t="n">
        <v>334</v>
      </c>
      <c r="B2654" t="inlineStr">
        <is>
          <t>20605025821</t>
        </is>
      </c>
      <c r="C2654" t="inlineStr">
        <is>
          <t>ASOCIACION PRODUCTIVA AGROECOLOGICA DE MENDOZA</t>
        </is>
      </c>
      <c r="D2654" s="6" t="n">
        <v>2022</v>
      </c>
      <c r="F2654" t="inlineStr">
        <is>
          <t>PAC</t>
        </is>
      </c>
      <c r="G2654" s="4" t="n">
        <v>0</v>
      </c>
      <c r="H2654" s="4" t="n">
        <v>0</v>
      </c>
      <c r="I2654" s="4" t="n">
        <v>0</v>
      </c>
      <c r="J2654" s="4" t="n">
        <v>0</v>
      </c>
      <c r="K2654" s="4" t="n">
        <v>0</v>
      </c>
      <c r="L2654" s="3" t="n">
        <v>0</v>
      </c>
      <c r="M2654" s="3" t="n">
        <v>0</v>
      </c>
      <c r="N2654" s="3" t="n">
        <v>0</v>
      </c>
      <c r="O2654" s="4" t="str"/>
      <c r="P2654" s="4" t="str"/>
      <c r="Q2654" s="4" t="str"/>
      <c r="R2654" s="4" t="str"/>
      <c r="S2654" s="4" t="str"/>
      <c r="T2654" s="4" t="str"/>
      <c r="U2654" s="4" t="str"/>
      <c r="V2654" s="4" t="n">
        <v>1</v>
      </c>
    </row>
    <row r="2655">
      <c r="A2655" t="n">
        <v>334</v>
      </c>
      <c r="B2655" t="inlineStr">
        <is>
          <t>20605025821</t>
        </is>
      </c>
      <c r="C2655" t="inlineStr">
        <is>
          <t>ASOCIACION PRODUCTIVA AGROECOLOGICA DE MENDOZA</t>
        </is>
      </c>
      <c r="D2655" s="6" t="n">
        <v>2023</v>
      </c>
      <c r="E2655" t="n">
        <v>1</v>
      </c>
      <c r="F2655" t="inlineStr">
        <is>
          <t>PAC</t>
        </is>
      </c>
      <c r="G2655" s="4" t="n">
        <v>32</v>
      </c>
      <c r="H2655" s="4" t="n">
        <v>8</v>
      </c>
      <c r="I2655" s="4" t="n">
        <v>40</v>
      </c>
      <c r="J2655" s="4" t="n">
        <v>47</v>
      </c>
      <c r="K2655" s="4" t="n">
        <v>6</v>
      </c>
      <c r="L2655" s="3" t="n">
        <v>9760</v>
      </c>
      <c r="M2655" s="3" t="n">
        <v>0</v>
      </c>
      <c r="N2655" s="3" t="n">
        <v>9760</v>
      </c>
      <c r="O2655" s="4" t="n">
        <v>0</v>
      </c>
      <c r="P2655" s="4" t="n">
        <v>0</v>
      </c>
      <c r="Q2655" s="4" t="n">
        <v>0</v>
      </c>
      <c r="R2655" s="4" t="n">
        <v>9760</v>
      </c>
      <c r="S2655" s="4" t="n">
        <v>0</v>
      </c>
      <c r="T2655" s="4" t="n">
        <v>0</v>
      </c>
      <c r="U2655" s="4" t="n">
        <v>9760</v>
      </c>
      <c r="V2655" s="4" t="n">
        <v>1</v>
      </c>
    </row>
    <row r="2656">
      <c r="A2656" t="n">
        <v>334</v>
      </c>
      <c r="B2656" t="inlineStr">
        <is>
          <t>20605025821</t>
        </is>
      </c>
      <c r="C2656" t="inlineStr">
        <is>
          <t>ASOCIACION PRODUCTIVA AGROECOLOGICA DE MENDOZA</t>
        </is>
      </c>
      <c r="D2656" s="6" t="n">
        <v>2024</v>
      </c>
      <c r="E2656" t="n">
        <v>1</v>
      </c>
      <c r="F2656" t="inlineStr">
        <is>
          <t>PAC</t>
        </is>
      </c>
      <c r="G2656" s="4" t="n">
        <v>13</v>
      </c>
      <c r="H2656" s="4" t="n">
        <v>13</v>
      </c>
      <c r="I2656" s="4" t="n">
        <v>26</v>
      </c>
      <c r="J2656" s="4" t="n">
        <v>16</v>
      </c>
      <c r="K2656" s="4" t="n">
        <v>4</v>
      </c>
      <c r="L2656" s="3" t="n">
        <v>81600.35000000001</v>
      </c>
      <c r="M2656" s="3" t="n">
        <v>0</v>
      </c>
      <c r="N2656" s="3" t="n">
        <v>81600.35000000001</v>
      </c>
      <c r="O2656" s="4" t="n">
        <v>78593.85000000001</v>
      </c>
      <c r="P2656" s="4" t="n">
        <v>0</v>
      </c>
      <c r="Q2656" s="4" t="str"/>
      <c r="R2656" s="4" t="n">
        <v>3006.5</v>
      </c>
      <c r="S2656" s="4" t="n">
        <v>0</v>
      </c>
      <c r="T2656" s="4" t="n">
        <v>0</v>
      </c>
      <c r="U2656" s="4" t="n">
        <v>81600.35000000001</v>
      </c>
      <c r="V2656" s="4" t="n">
        <v>1</v>
      </c>
    </row>
    <row r="2657">
      <c r="A2657" t="n">
        <v>334</v>
      </c>
      <c r="B2657" t="inlineStr">
        <is>
          <t>20605025821</t>
        </is>
      </c>
      <c r="C2657" t="inlineStr">
        <is>
          <t>ASOCIACION PRODUCTIVA AGROECOLOGICA DE MENDOZA</t>
        </is>
      </c>
      <c r="D2657" s="6" t="n">
        <v>2025</v>
      </c>
      <c r="E2657" t="n">
        <v>1</v>
      </c>
      <c r="F2657" t="inlineStr">
        <is>
          <t>PAC</t>
        </is>
      </c>
      <c r="G2657" s="4" t="n">
        <v>12</v>
      </c>
      <c r="H2657" s="4" t="n">
        <v>5</v>
      </c>
      <c r="I2657" s="4" t="n">
        <v>17</v>
      </c>
      <c r="J2657" s="4" t="n">
        <v>18</v>
      </c>
      <c r="K2657" s="4" t="n">
        <v>4</v>
      </c>
      <c r="L2657" s="3" t="n">
        <v>0</v>
      </c>
      <c r="M2657" s="3" t="n">
        <v>0</v>
      </c>
      <c r="N2657" s="3" t="n">
        <v>0</v>
      </c>
      <c r="O2657" s="4" t="n">
        <v>0</v>
      </c>
      <c r="P2657" s="4" t="n">
        <v>0</v>
      </c>
      <c r="Q2657" s="4" t="str"/>
      <c r="R2657" s="4" t="n">
        <v>0</v>
      </c>
      <c r="S2657" s="4" t="n">
        <v>0</v>
      </c>
      <c r="T2657" s="4" t="n">
        <v>0</v>
      </c>
      <c r="U2657" s="4" t="n">
        <v>0</v>
      </c>
      <c r="V2657" s="4" t="n">
        <v>1</v>
      </c>
    </row>
    <row r="2658">
      <c r="A2658" t="n">
        <v>335</v>
      </c>
      <c r="B2658" t="inlineStr">
        <is>
          <t>20608734628</t>
        </is>
      </c>
      <c r="C2658" t="inlineStr">
        <is>
          <t>ASOCIACION DE PRODUCTORES AGROPECUARIOS HUASCARAN DEL DISTRITO DE RANRAHIRCA, PROVINCIA DE YUNGAY</t>
        </is>
      </c>
      <c r="D2658" s="6" t="n">
        <v>2018</v>
      </c>
      <c r="F2658" t="inlineStr">
        <is>
          <t>PAC</t>
        </is>
      </c>
      <c r="G2658" s="4" t="str"/>
      <c r="H2658" s="4" t="str"/>
      <c r="I2658" s="4" t="n">
        <v>0</v>
      </c>
      <c r="J2658" s="4" t="str"/>
      <c r="K2658" s="4" t="str"/>
      <c r="L2658" s="3" t="str"/>
      <c r="M2658" s="3" t="str"/>
      <c r="N2658" s="3" t="n">
        <v>0</v>
      </c>
      <c r="O2658" s="4" t="str"/>
      <c r="P2658" s="4" t="str"/>
      <c r="Q2658" s="4" t="str"/>
      <c r="R2658" s="4" t="str"/>
      <c r="S2658" s="4" t="str"/>
      <c r="T2658" s="4" t="str"/>
      <c r="U2658" s="4" t="str"/>
      <c r="V2658" s="4" t="n">
        <v>1</v>
      </c>
    </row>
    <row r="2659">
      <c r="A2659" t="n">
        <v>335</v>
      </c>
      <c r="B2659" t="inlineStr">
        <is>
          <t>20608734628</t>
        </is>
      </c>
      <c r="C2659" t="inlineStr">
        <is>
          <t>ASOCIACION DE PRODUCTORES AGROPECUARIOS HUASCARAN DEL DISTRITO DE RANRAHIRCA, PROVINCIA DE YUNGAY</t>
        </is>
      </c>
      <c r="D2659" s="6" t="n">
        <v>2019</v>
      </c>
      <c r="F2659" t="inlineStr">
        <is>
          <t>PAC</t>
        </is>
      </c>
      <c r="G2659" s="4" t="n">
        <v>0</v>
      </c>
      <c r="H2659" s="4" t="n">
        <v>0</v>
      </c>
      <c r="I2659" s="4" t="n">
        <v>0</v>
      </c>
      <c r="J2659" s="4" t="str"/>
      <c r="K2659" s="4" t="str"/>
      <c r="L2659" s="3" t="n">
        <v>0</v>
      </c>
      <c r="M2659" s="3" t="n">
        <v>0</v>
      </c>
      <c r="N2659" s="3" t="n">
        <v>0</v>
      </c>
      <c r="O2659" s="4" t="str"/>
      <c r="P2659" s="4" t="str"/>
      <c r="Q2659" s="4" t="str"/>
      <c r="R2659" s="4" t="str"/>
      <c r="S2659" s="4" t="str"/>
      <c r="T2659" s="4" t="str"/>
      <c r="U2659" s="4" t="str"/>
      <c r="V2659" s="4" t="n">
        <v>1</v>
      </c>
    </row>
    <row r="2660">
      <c r="A2660" t="n">
        <v>335</v>
      </c>
      <c r="B2660" t="inlineStr">
        <is>
          <t>20608734628</t>
        </is>
      </c>
      <c r="C2660" t="inlineStr">
        <is>
          <t>ASOCIACION DE PRODUCTORES AGROPECUARIOS HUASCARAN DEL DISTRITO DE RANRAHIRCA, PROVINCIA DE YUNGAY</t>
        </is>
      </c>
      <c r="D2660" s="6" t="n">
        <v>2020</v>
      </c>
      <c r="F2660" t="inlineStr">
        <is>
          <t>PAC</t>
        </is>
      </c>
      <c r="G2660" s="4" t="n">
        <v>0</v>
      </c>
      <c r="H2660" s="4" t="n">
        <v>0</v>
      </c>
      <c r="I2660" s="4" t="n">
        <v>0</v>
      </c>
      <c r="J2660" s="4" t="n">
        <v>0</v>
      </c>
      <c r="K2660" s="4" t="n">
        <v>0</v>
      </c>
      <c r="L2660" s="3" t="n">
        <v>0</v>
      </c>
      <c r="M2660" s="3" t="n">
        <v>0</v>
      </c>
      <c r="N2660" s="3" t="n">
        <v>0</v>
      </c>
      <c r="O2660" s="4" t="str"/>
      <c r="P2660" s="4" t="str"/>
      <c r="Q2660" s="4" t="str"/>
      <c r="R2660" s="4" t="str"/>
      <c r="S2660" s="4" t="str"/>
      <c r="T2660" s="4" t="str"/>
      <c r="U2660" s="4" t="str"/>
      <c r="V2660" s="4" t="n">
        <v>1</v>
      </c>
    </row>
    <row r="2661">
      <c r="A2661" t="n">
        <v>335</v>
      </c>
      <c r="B2661" t="inlineStr">
        <is>
          <t>20608734628</t>
        </is>
      </c>
      <c r="C2661" t="inlineStr">
        <is>
          <t>ASOCIACION DE PRODUCTORES AGROPECUARIOS HUASCARAN DEL DISTRITO DE RANRAHIRCA, PROVINCIA DE YUNGAY</t>
        </is>
      </c>
      <c r="D2661" s="6" t="n">
        <v>2021</v>
      </c>
      <c r="F2661" t="inlineStr">
        <is>
          <t>PAC</t>
        </is>
      </c>
      <c r="G2661" s="4" t="n">
        <v>0</v>
      </c>
      <c r="H2661" s="4" t="n">
        <v>0</v>
      </c>
      <c r="I2661" s="4" t="n">
        <v>0</v>
      </c>
      <c r="J2661" s="4" t="n">
        <v>0</v>
      </c>
      <c r="K2661" s="4" t="n">
        <v>0</v>
      </c>
      <c r="L2661" s="3" t="n">
        <v>0</v>
      </c>
      <c r="M2661" s="3" t="n">
        <v>0</v>
      </c>
      <c r="N2661" s="3" t="n">
        <v>0</v>
      </c>
      <c r="O2661" s="4" t="str"/>
      <c r="P2661" s="4" t="str"/>
      <c r="Q2661" s="4" t="str"/>
      <c r="R2661" s="4" t="str"/>
      <c r="S2661" s="4" t="str"/>
      <c r="T2661" s="4" t="str"/>
      <c r="U2661" s="4" t="str"/>
      <c r="V2661" s="4" t="n">
        <v>1</v>
      </c>
    </row>
    <row r="2662">
      <c r="A2662" t="n">
        <v>335</v>
      </c>
      <c r="B2662" t="inlineStr">
        <is>
          <t>20608734628</t>
        </is>
      </c>
      <c r="C2662" t="inlineStr">
        <is>
          <t>ASOCIACION DE PRODUCTORES AGROPECUARIOS HUASCARAN DEL DISTRITO DE RANRAHIRCA, PROVINCIA DE YUNGAY</t>
        </is>
      </c>
      <c r="D2662" s="6" t="n">
        <v>2022</v>
      </c>
      <c r="F2662" t="inlineStr">
        <is>
          <t>PAC</t>
        </is>
      </c>
      <c r="G2662" s="4" t="n">
        <v>0</v>
      </c>
      <c r="H2662" s="4" t="n">
        <v>0</v>
      </c>
      <c r="I2662" s="4" t="n">
        <v>0</v>
      </c>
      <c r="J2662" s="4" t="n">
        <v>0</v>
      </c>
      <c r="K2662" s="4" t="n">
        <v>0</v>
      </c>
      <c r="L2662" s="3" t="n">
        <v>0</v>
      </c>
      <c r="M2662" s="3" t="n">
        <v>0</v>
      </c>
      <c r="N2662" s="3" t="n">
        <v>0</v>
      </c>
      <c r="O2662" s="4" t="str"/>
      <c r="P2662" s="4" t="str"/>
      <c r="Q2662" s="4" t="str"/>
      <c r="R2662" s="4" t="str"/>
      <c r="S2662" s="4" t="str"/>
      <c r="T2662" s="4" t="str"/>
      <c r="U2662" s="4" t="str"/>
      <c r="V2662" s="4" t="n">
        <v>1</v>
      </c>
    </row>
    <row r="2663">
      <c r="A2663" t="n">
        <v>335</v>
      </c>
      <c r="B2663" t="inlineStr">
        <is>
          <t>20608734628</t>
        </is>
      </c>
      <c r="C2663" t="inlineStr">
        <is>
          <t>ASOCIACION DE PRODUCTORES AGROPECUARIOS HUASCARAN DEL DISTRITO DE RANRAHIRCA, PROVINCIA DE YUNGAY</t>
        </is>
      </c>
      <c r="D2663" s="6" t="n">
        <v>2023</v>
      </c>
      <c r="E2663" t="n">
        <v>1</v>
      </c>
      <c r="F2663" t="inlineStr">
        <is>
          <t>PAC</t>
        </is>
      </c>
      <c r="G2663" s="4" t="n">
        <v>26</v>
      </c>
      <c r="H2663" s="4" t="n">
        <v>3</v>
      </c>
      <c r="I2663" s="4" t="n">
        <v>29</v>
      </c>
      <c r="J2663" s="4" t="n">
        <v>38</v>
      </c>
      <c r="K2663" s="4" t="n">
        <v>4</v>
      </c>
      <c r="L2663" s="3" t="n">
        <v>393700</v>
      </c>
      <c r="M2663" s="3" t="n">
        <v>0</v>
      </c>
      <c r="N2663" s="3" t="n">
        <v>393700</v>
      </c>
      <c r="O2663" s="4" t="n">
        <v>0</v>
      </c>
      <c r="P2663" s="4" t="n">
        <v>393700</v>
      </c>
      <c r="Q2663" s="4" t="n">
        <v>0</v>
      </c>
      <c r="R2663" s="4" t="n">
        <v>0</v>
      </c>
      <c r="S2663" s="4" t="n">
        <v>0</v>
      </c>
      <c r="T2663" s="4" t="n">
        <v>0</v>
      </c>
      <c r="U2663" s="4" t="n">
        <v>393700</v>
      </c>
      <c r="V2663" s="4" t="n">
        <v>1</v>
      </c>
    </row>
    <row r="2664">
      <c r="A2664" t="n">
        <v>335</v>
      </c>
      <c r="B2664" t="inlineStr">
        <is>
          <t>20608734628</t>
        </is>
      </c>
      <c r="C2664" t="inlineStr">
        <is>
          <t>ASOCIACION DE PRODUCTORES AGROPECUARIOS HUASCARAN DEL DISTRITO DE RANRAHIRCA, PROVINCIA DE YUNGAY</t>
        </is>
      </c>
      <c r="D2664" s="6" t="n">
        <v>2024</v>
      </c>
      <c r="E2664" t="n">
        <v>1</v>
      </c>
      <c r="F2664" t="inlineStr">
        <is>
          <t>PAC</t>
        </is>
      </c>
      <c r="G2664" s="4" t="n">
        <v>26</v>
      </c>
      <c r="H2664" s="4" t="n">
        <v>3</v>
      </c>
      <c r="I2664" s="4" t="n">
        <v>29</v>
      </c>
      <c r="J2664" s="4" t="n">
        <v>32</v>
      </c>
      <c r="K2664" s="4" t="n">
        <v>4</v>
      </c>
      <c r="L2664" s="3" t="n">
        <v>952240</v>
      </c>
      <c r="M2664" s="3" t="n">
        <v>0</v>
      </c>
      <c r="N2664" s="3" t="n">
        <v>952240</v>
      </c>
      <c r="O2664" s="4" t="n">
        <v>0</v>
      </c>
      <c r="P2664" s="4" t="n">
        <v>952240</v>
      </c>
      <c r="Q2664" s="4" t="str"/>
      <c r="R2664" s="4" t="n">
        <v>0</v>
      </c>
      <c r="S2664" s="4" t="n">
        <v>0</v>
      </c>
      <c r="T2664" s="4" t="n">
        <v>0</v>
      </c>
      <c r="U2664" s="4" t="n">
        <v>952240</v>
      </c>
      <c r="V2664" s="4" t="n">
        <v>1</v>
      </c>
    </row>
    <row r="2665">
      <c r="A2665" t="n">
        <v>335</v>
      </c>
      <c r="B2665" t="inlineStr">
        <is>
          <t>20608734628</t>
        </is>
      </c>
      <c r="C2665" t="inlineStr">
        <is>
          <t>ASOCIACION DE PRODUCTORES AGROPECUARIOS HUASCARAN DEL DISTRITO DE RANRAHIRCA, PROVINCIA DE YUNGAY</t>
        </is>
      </c>
      <c r="D2665" s="6" t="n">
        <v>2025</v>
      </c>
      <c r="E2665" t="n">
        <v>1</v>
      </c>
      <c r="F2665" t="inlineStr">
        <is>
          <t>PAC</t>
        </is>
      </c>
      <c r="G2665" s="4" t="n">
        <v>23</v>
      </c>
      <c r="H2665" s="4" t="n">
        <v>0</v>
      </c>
      <c r="I2665" s="4" t="n">
        <v>23</v>
      </c>
      <c r="J2665" s="4" t="n">
        <v>34</v>
      </c>
      <c r="K2665" s="4" t="n">
        <v>2</v>
      </c>
      <c r="L2665" s="3" t="n">
        <v>541230</v>
      </c>
      <c r="M2665" s="3" t="n">
        <v>0</v>
      </c>
      <c r="N2665" s="3" t="n">
        <v>541230</v>
      </c>
      <c r="O2665" s="4" t="n">
        <v>0</v>
      </c>
      <c r="P2665" s="4" t="n">
        <v>541230</v>
      </c>
      <c r="Q2665" s="4" t="str"/>
      <c r="R2665" s="4" t="n">
        <v>0</v>
      </c>
      <c r="S2665" s="4" t="n">
        <v>0</v>
      </c>
      <c r="T2665" s="4" t="n">
        <v>0</v>
      </c>
      <c r="U2665" s="4" t="n">
        <v>541230</v>
      </c>
      <c r="V2665" s="4" t="n">
        <v>1</v>
      </c>
    </row>
    <row r="2666">
      <c r="A2666" t="n">
        <v>336</v>
      </c>
      <c r="B2666" t="inlineStr">
        <is>
          <t>20609343355</t>
        </is>
      </c>
      <c r="C2666" t="inlineStr">
        <is>
          <t>ASOCIACION DE PRODUCTORES Y EXPORTADORES FUNDO LUISA VICTORIA ASPREXFLV</t>
        </is>
      </c>
      <c r="D2666" s="6" t="n">
        <v>2018</v>
      </c>
      <c r="F2666" t="inlineStr">
        <is>
          <t>PAC</t>
        </is>
      </c>
      <c r="G2666" s="4" t="str"/>
      <c r="H2666" s="4" t="str"/>
      <c r="I2666" s="4" t="n">
        <v>0</v>
      </c>
      <c r="J2666" s="4" t="str"/>
      <c r="K2666" s="4" t="str"/>
      <c r="L2666" s="3" t="str"/>
      <c r="M2666" s="3" t="str"/>
      <c r="N2666" s="3" t="n">
        <v>0</v>
      </c>
      <c r="O2666" s="4" t="str"/>
      <c r="P2666" s="4" t="str"/>
      <c r="Q2666" s="4" t="str"/>
      <c r="R2666" s="4" t="str"/>
      <c r="S2666" s="4" t="str"/>
      <c r="T2666" s="4" t="str"/>
      <c r="U2666" s="4" t="str"/>
      <c r="V2666" s="4" t="n">
        <v>1</v>
      </c>
    </row>
    <row r="2667">
      <c r="A2667" t="n">
        <v>336</v>
      </c>
      <c r="B2667" t="inlineStr">
        <is>
          <t>20609343355</t>
        </is>
      </c>
      <c r="C2667" t="inlineStr">
        <is>
          <t>ASOCIACION DE PRODUCTORES Y EXPORTADORES FUNDO LUISA VICTORIA ASPREXFLV</t>
        </is>
      </c>
      <c r="D2667" s="6" t="n">
        <v>2019</v>
      </c>
      <c r="F2667" t="inlineStr">
        <is>
          <t>PAC</t>
        </is>
      </c>
      <c r="G2667" s="4" t="n">
        <v>0</v>
      </c>
      <c r="H2667" s="4" t="n">
        <v>0</v>
      </c>
      <c r="I2667" s="4" t="n">
        <v>0</v>
      </c>
      <c r="J2667" s="4" t="str"/>
      <c r="K2667" s="4" t="str"/>
      <c r="L2667" s="3" t="n">
        <v>0</v>
      </c>
      <c r="M2667" s="3" t="n">
        <v>0</v>
      </c>
      <c r="N2667" s="3" t="n">
        <v>0</v>
      </c>
      <c r="O2667" s="4" t="str"/>
      <c r="P2667" s="4" t="str"/>
      <c r="Q2667" s="4" t="str"/>
      <c r="R2667" s="4" t="str"/>
      <c r="S2667" s="4" t="str"/>
      <c r="T2667" s="4" t="str"/>
      <c r="U2667" s="4" t="str"/>
      <c r="V2667" s="4" t="n">
        <v>1</v>
      </c>
    </row>
    <row r="2668">
      <c r="A2668" t="n">
        <v>336</v>
      </c>
      <c r="B2668" t="inlineStr">
        <is>
          <t>20609343355</t>
        </is>
      </c>
      <c r="C2668" t="inlineStr">
        <is>
          <t>ASOCIACION DE PRODUCTORES Y EXPORTADORES FUNDO LUISA VICTORIA ASPREXFLV</t>
        </is>
      </c>
      <c r="D2668" s="6" t="n">
        <v>2020</v>
      </c>
      <c r="F2668" t="inlineStr">
        <is>
          <t>PAC</t>
        </is>
      </c>
      <c r="G2668" s="4" t="n">
        <v>0</v>
      </c>
      <c r="H2668" s="4" t="n">
        <v>0</v>
      </c>
      <c r="I2668" s="4" t="n">
        <v>0</v>
      </c>
      <c r="J2668" s="4" t="n">
        <v>0</v>
      </c>
      <c r="K2668" s="4" t="n">
        <v>0</v>
      </c>
      <c r="L2668" s="3" t="n">
        <v>0</v>
      </c>
      <c r="M2668" s="3" t="n">
        <v>0</v>
      </c>
      <c r="N2668" s="3" t="n">
        <v>0</v>
      </c>
      <c r="O2668" s="4" t="str"/>
      <c r="P2668" s="4" t="str"/>
      <c r="Q2668" s="4" t="str"/>
      <c r="R2668" s="4" t="str"/>
      <c r="S2668" s="4" t="str"/>
      <c r="T2668" s="4" t="str"/>
      <c r="U2668" s="4" t="str"/>
      <c r="V2668" s="4" t="n">
        <v>1</v>
      </c>
    </row>
    <row r="2669">
      <c r="A2669" t="n">
        <v>336</v>
      </c>
      <c r="B2669" t="inlineStr">
        <is>
          <t>20609343355</t>
        </is>
      </c>
      <c r="C2669" t="inlineStr">
        <is>
          <t>ASOCIACION DE PRODUCTORES Y EXPORTADORES FUNDO LUISA VICTORIA ASPREXFLV</t>
        </is>
      </c>
      <c r="D2669" s="6" t="n">
        <v>2021</v>
      </c>
      <c r="F2669" t="inlineStr">
        <is>
          <t>PAC</t>
        </is>
      </c>
      <c r="G2669" s="4" t="n">
        <v>0</v>
      </c>
      <c r="H2669" s="4" t="n">
        <v>0</v>
      </c>
      <c r="I2669" s="4" t="n">
        <v>0</v>
      </c>
      <c r="J2669" s="4" t="n">
        <v>0</v>
      </c>
      <c r="K2669" s="4" t="n">
        <v>0</v>
      </c>
      <c r="L2669" s="3" t="n">
        <v>0</v>
      </c>
      <c r="M2669" s="3" t="n">
        <v>0</v>
      </c>
      <c r="N2669" s="3" t="n">
        <v>0</v>
      </c>
      <c r="O2669" s="4" t="str"/>
      <c r="P2669" s="4" t="str"/>
      <c r="Q2669" s="4" t="str"/>
      <c r="R2669" s="4" t="str"/>
      <c r="S2669" s="4" t="str"/>
      <c r="T2669" s="4" t="str"/>
      <c r="U2669" s="4" t="str"/>
      <c r="V2669" s="4" t="n">
        <v>1</v>
      </c>
    </row>
    <row r="2670">
      <c r="A2670" t="n">
        <v>336</v>
      </c>
      <c r="B2670" t="inlineStr">
        <is>
          <t>20609343355</t>
        </is>
      </c>
      <c r="C2670" t="inlineStr">
        <is>
          <t>ASOCIACION DE PRODUCTORES Y EXPORTADORES FUNDO LUISA VICTORIA ASPREXFLV</t>
        </is>
      </c>
      <c r="D2670" s="6" t="n">
        <v>2022</v>
      </c>
      <c r="F2670" t="inlineStr">
        <is>
          <t>PAC</t>
        </is>
      </c>
      <c r="G2670" s="4" t="n">
        <v>0</v>
      </c>
      <c r="H2670" s="4" t="n">
        <v>0</v>
      </c>
      <c r="I2670" s="4" t="n">
        <v>0</v>
      </c>
      <c r="J2670" s="4" t="n">
        <v>0</v>
      </c>
      <c r="K2670" s="4" t="n">
        <v>0</v>
      </c>
      <c r="L2670" s="3" t="n">
        <v>0</v>
      </c>
      <c r="M2670" s="3" t="n">
        <v>0</v>
      </c>
      <c r="N2670" s="3" t="n">
        <v>0</v>
      </c>
      <c r="O2670" s="4" t="str"/>
      <c r="P2670" s="4" t="str"/>
      <c r="Q2670" s="4" t="str"/>
      <c r="R2670" s="4" t="str"/>
      <c r="S2670" s="4" t="str"/>
      <c r="T2670" s="4" t="str"/>
      <c r="U2670" s="4" t="str"/>
      <c r="V2670" s="4" t="n">
        <v>1</v>
      </c>
    </row>
    <row r="2671">
      <c r="A2671" t="n">
        <v>336</v>
      </c>
      <c r="B2671" t="inlineStr">
        <is>
          <t>20609343355</t>
        </is>
      </c>
      <c r="C2671" t="inlineStr">
        <is>
          <t>ASOCIACION DE PRODUCTORES Y EXPORTADORES FUNDO LUISA VICTORIA ASPREXFLV</t>
        </is>
      </c>
      <c r="D2671" s="6" t="n">
        <v>2023</v>
      </c>
      <c r="E2671" t="n">
        <v>1</v>
      </c>
      <c r="F2671" t="inlineStr">
        <is>
          <t>PAC</t>
        </is>
      </c>
      <c r="G2671" s="4" t="n">
        <v>13</v>
      </c>
      <c r="H2671" s="4" t="n">
        <v>4</v>
      </c>
      <c r="I2671" s="4" t="n">
        <v>17</v>
      </c>
      <c r="J2671" s="4" t="n">
        <v>41</v>
      </c>
      <c r="K2671" s="4" t="n">
        <v>0</v>
      </c>
      <c r="L2671" s="3" t="n">
        <v>22668</v>
      </c>
      <c r="M2671" s="3" t="n">
        <v>0</v>
      </c>
      <c r="N2671" s="3" t="n">
        <v>22668</v>
      </c>
      <c r="O2671" s="4" t="n">
        <v>0</v>
      </c>
      <c r="P2671" s="4" t="n">
        <v>22668</v>
      </c>
      <c r="Q2671" s="4" t="n">
        <v>0</v>
      </c>
      <c r="R2671" s="4" t="n">
        <v>0</v>
      </c>
      <c r="S2671" s="4" t="n">
        <v>0</v>
      </c>
      <c r="T2671" s="4" t="n">
        <v>0</v>
      </c>
      <c r="U2671" s="4" t="n">
        <v>22668</v>
      </c>
      <c r="V2671" s="4" t="n">
        <v>1</v>
      </c>
    </row>
    <row r="2672">
      <c r="A2672" t="n">
        <v>336</v>
      </c>
      <c r="B2672" t="inlineStr">
        <is>
          <t>20609343355</t>
        </is>
      </c>
      <c r="C2672" t="inlineStr">
        <is>
          <t>ASOCIACION DE PRODUCTORES Y EXPORTADORES FUNDO LUISA VICTORIA ASPREXFLV</t>
        </is>
      </c>
      <c r="D2672" s="6" t="n">
        <v>2024</v>
      </c>
      <c r="E2672" t="n">
        <v>1</v>
      </c>
      <c r="F2672" t="inlineStr">
        <is>
          <t>PAC</t>
        </is>
      </c>
      <c r="G2672" s="4" t="n">
        <v>13</v>
      </c>
      <c r="H2672" s="4" t="n">
        <v>4</v>
      </c>
      <c r="I2672" s="4" t="n">
        <v>17</v>
      </c>
      <c r="J2672" s="4" t="n">
        <v>29</v>
      </c>
      <c r="K2672" s="4" t="n">
        <v>0</v>
      </c>
      <c r="L2672" s="3" t="n">
        <v>235242.4</v>
      </c>
      <c r="M2672" s="3" t="n">
        <v>0</v>
      </c>
      <c r="N2672" s="3" t="n">
        <v>235242.4</v>
      </c>
      <c r="O2672" s="4" t="n">
        <v>0</v>
      </c>
      <c r="P2672" s="4" t="n">
        <v>235242.4</v>
      </c>
      <c r="Q2672" s="4" t="str"/>
      <c r="R2672" s="4" t="n">
        <v>0</v>
      </c>
      <c r="S2672" s="4" t="n">
        <v>0</v>
      </c>
      <c r="T2672" s="4" t="n">
        <v>0</v>
      </c>
      <c r="U2672" s="4" t="n">
        <v>235242.4</v>
      </c>
      <c r="V2672" s="4" t="n">
        <v>1</v>
      </c>
    </row>
    <row r="2673">
      <c r="A2673" t="n">
        <v>336</v>
      </c>
      <c r="B2673" t="inlineStr">
        <is>
          <t>20609343355</t>
        </is>
      </c>
      <c r="C2673" t="inlineStr">
        <is>
          <t>ASOCIACION DE PRODUCTORES Y EXPORTADORES FUNDO LUISA VICTORIA ASPREXFLV</t>
        </is>
      </c>
      <c r="D2673" s="6" t="n">
        <v>2025</v>
      </c>
      <c r="E2673" t="n">
        <v>1</v>
      </c>
      <c r="F2673" t="inlineStr">
        <is>
          <t>PAC</t>
        </is>
      </c>
      <c r="G2673" s="4" t="n">
        <v>13</v>
      </c>
      <c r="H2673" s="4" t="n">
        <v>5</v>
      </c>
      <c r="I2673" s="4" t="n">
        <v>18</v>
      </c>
      <c r="J2673" s="4" t="n">
        <v>1</v>
      </c>
      <c r="K2673" s="4" t="n">
        <v>0</v>
      </c>
      <c r="L2673" s="3" t="n">
        <v>188167</v>
      </c>
      <c r="M2673" s="3" t="n">
        <v>0</v>
      </c>
      <c r="N2673" s="3" t="n">
        <v>188167</v>
      </c>
      <c r="O2673" s="4" t="n">
        <v>0</v>
      </c>
      <c r="P2673" s="4" t="n">
        <v>188167</v>
      </c>
      <c r="Q2673" s="4" t="str"/>
      <c r="R2673" s="4" t="n">
        <v>0</v>
      </c>
      <c r="S2673" s="4" t="n">
        <v>0</v>
      </c>
      <c r="T2673" s="4" t="n">
        <v>0</v>
      </c>
      <c r="U2673" s="4" t="n">
        <v>188167</v>
      </c>
      <c r="V2673" s="4" t="n">
        <v>1</v>
      </c>
    </row>
    <row r="2674">
      <c r="A2674" t="n">
        <v>337</v>
      </c>
      <c r="B2674" t="inlineStr">
        <is>
          <t>20608664450</t>
        </is>
      </c>
      <c r="C2674" t="inlineStr">
        <is>
          <t>COOPERATIVA AGRARIA DE SERVICIO MULTIPLES APURIMAQ Ltda.</t>
        </is>
      </c>
      <c r="D2674" s="6" t="n">
        <v>2018</v>
      </c>
      <c r="F2674" t="inlineStr">
        <is>
          <t>PAC</t>
        </is>
      </c>
      <c r="G2674" s="4" t="str"/>
      <c r="H2674" s="4" t="str"/>
      <c r="I2674" s="4" t="n">
        <v>0</v>
      </c>
      <c r="J2674" s="4" t="str"/>
      <c r="K2674" s="4" t="str"/>
      <c r="L2674" s="3" t="str"/>
      <c r="M2674" s="3" t="str"/>
      <c r="N2674" s="3" t="n">
        <v>0</v>
      </c>
      <c r="O2674" s="4" t="str"/>
      <c r="P2674" s="4" t="str"/>
      <c r="Q2674" s="4" t="str"/>
      <c r="R2674" s="4" t="str"/>
      <c r="S2674" s="4" t="str"/>
      <c r="T2674" s="4" t="str"/>
      <c r="U2674" s="4" t="str"/>
      <c r="V2674" s="4" t="n">
        <v>1</v>
      </c>
    </row>
    <row r="2675">
      <c r="A2675" t="n">
        <v>337</v>
      </c>
      <c r="B2675" t="inlineStr">
        <is>
          <t>20608664450</t>
        </is>
      </c>
      <c r="C2675" t="inlineStr">
        <is>
          <t>COOPERATIVA AGRARIA DE SERVICIO MULTIPLES APURIMAQ Ltda.</t>
        </is>
      </c>
      <c r="D2675" s="6" t="n">
        <v>2019</v>
      </c>
      <c r="F2675" t="inlineStr">
        <is>
          <t>PAC</t>
        </is>
      </c>
      <c r="G2675" s="4" t="n">
        <v>0</v>
      </c>
      <c r="H2675" s="4" t="n">
        <v>0</v>
      </c>
      <c r="I2675" s="4" t="n">
        <v>0</v>
      </c>
      <c r="J2675" s="4" t="str"/>
      <c r="K2675" s="4" t="str"/>
      <c r="L2675" s="3" t="n">
        <v>0</v>
      </c>
      <c r="M2675" s="3" t="n">
        <v>0</v>
      </c>
      <c r="N2675" s="3" t="n">
        <v>0</v>
      </c>
      <c r="O2675" s="4" t="str"/>
      <c r="P2675" s="4" t="str"/>
      <c r="Q2675" s="4" t="str"/>
      <c r="R2675" s="4" t="str"/>
      <c r="S2675" s="4" t="str"/>
      <c r="T2675" s="4" t="str"/>
      <c r="U2675" s="4" t="str"/>
      <c r="V2675" s="4" t="n">
        <v>1</v>
      </c>
    </row>
    <row r="2676">
      <c r="A2676" t="n">
        <v>337</v>
      </c>
      <c r="B2676" t="inlineStr">
        <is>
          <t>20608664450</t>
        </is>
      </c>
      <c r="C2676" t="inlineStr">
        <is>
          <t>COOPERATIVA AGRARIA DE SERVICIO MULTIPLES APURIMAQ Ltda.</t>
        </is>
      </c>
      <c r="D2676" s="6" t="n">
        <v>2020</v>
      </c>
      <c r="F2676" t="inlineStr">
        <is>
          <t>PAC</t>
        </is>
      </c>
      <c r="G2676" s="4" t="n">
        <v>0</v>
      </c>
      <c r="H2676" s="4" t="n">
        <v>0</v>
      </c>
      <c r="I2676" s="4" t="n">
        <v>0</v>
      </c>
      <c r="J2676" s="4" t="n">
        <v>0</v>
      </c>
      <c r="K2676" s="4" t="n">
        <v>0</v>
      </c>
      <c r="L2676" s="3" t="n">
        <v>0</v>
      </c>
      <c r="M2676" s="3" t="n">
        <v>0</v>
      </c>
      <c r="N2676" s="3" t="n">
        <v>0</v>
      </c>
      <c r="O2676" s="4" t="str"/>
      <c r="P2676" s="4" t="str"/>
      <c r="Q2676" s="4" t="str"/>
      <c r="R2676" s="4" t="str"/>
      <c r="S2676" s="4" t="str"/>
      <c r="T2676" s="4" t="str"/>
      <c r="U2676" s="4" t="str"/>
      <c r="V2676" s="4" t="n">
        <v>1</v>
      </c>
    </row>
    <row r="2677">
      <c r="A2677" t="n">
        <v>337</v>
      </c>
      <c r="B2677" t="inlineStr">
        <is>
          <t>20608664450</t>
        </is>
      </c>
      <c r="C2677" t="inlineStr">
        <is>
          <t>COOPERATIVA AGRARIA DE SERVICIO MULTIPLES APURIMAQ Ltda.</t>
        </is>
      </c>
      <c r="D2677" s="6" t="n">
        <v>2021</v>
      </c>
      <c r="F2677" t="inlineStr">
        <is>
          <t>PAC</t>
        </is>
      </c>
      <c r="G2677" s="4" t="n">
        <v>0</v>
      </c>
      <c r="H2677" s="4" t="n">
        <v>0</v>
      </c>
      <c r="I2677" s="4" t="n">
        <v>0</v>
      </c>
      <c r="J2677" s="4" t="n">
        <v>0</v>
      </c>
      <c r="K2677" s="4" t="n">
        <v>0</v>
      </c>
      <c r="L2677" s="3" t="n">
        <v>0</v>
      </c>
      <c r="M2677" s="3" t="n">
        <v>0</v>
      </c>
      <c r="N2677" s="3" t="n">
        <v>0</v>
      </c>
      <c r="O2677" s="4" t="str"/>
      <c r="P2677" s="4" t="str"/>
      <c r="Q2677" s="4" t="str"/>
      <c r="R2677" s="4" t="str"/>
      <c r="S2677" s="4" t="str"/>
      <c r="T2677" s="4" t="str"/>
      <c r="U2677" s="4" t="str"/>
      <c r="V2677" s="4" t="n">
        <v>1</v>
      </c>
    </row>
    <row r="2678">
      <c r="A2678" t="n">
        <v>337</v>
      </c>
      <c r="B2678" t="inlineStr">
        <is>
          <t>20608664450</t>
        </is>
      </c>
      <c r="C2678" t="inlineStr">
        <is>
          <t>COOPERATIVA AGRARIA DE SERVICIO MULTIPLES APURIMAQ Ltda.</t>
        </is>
      </c>
      <c r="D2678" s="6" t="n">
        <v>2022</v>
      </c>
      <c r="F2678" t="inlineStr">
        <is>
          <t>PAC</t>
        </is>
      </c>
      <c r="G2678" s="4" t="n">
        <v>0</v>
      </c>
      <c r="H2678" s="4" t="n">
        <v>0</v>
      </c>
      <c r="I2678" s="4" t="n">
        <v>0</v>
      </c>
      <c r="J2678" s="4" t="n">
        <v>0</v>
      </c>
      <c r="K2678" s="4" t="n">
        <v>0</v>
      </c>
      <c r="L2678" s="3" t="n">
        <v>0</v>
      </c>
      <c r="M2678" s="3" t="n">
        <v>0</v>
      </c>
      <c r="N2678" s="3" t="n">
        <v>0</v>
      </c>
      <c r="O2678" s="4" t="str"/>
      <c r="P2678" s="4" t="str"/>
      <c r="Q2678" s="4" t="str"/>
      <c r="R2678" s="4" t="str"/>
      <c r="S2678" s="4" t="str"/>
      <c r="T2678" s="4" t="str"/>
      <c r="U2678" s="4" t="str"/>
      <c r="V2678" s="4" t="n">
        <v>1</v>
      </c>
    </row>
    <row r="2679">
      <c r="A2679" t="n">
        <v>337</v>
      </c>
      <c r="B2679" t="inlineStr">
        <is>
          <t>20608664450</t>
        </is>
      </c>
      <c r="C2679" t="inlineStr">
        <is>
          <t>COOPERATIVA AGRARIA DE SERVICIO MULTIPLES APURIMAQ Ltda.</t>
        </is>
      </c>
      <c r="D2679" s="6" t="n">
        <v>2023</v>
      </c>
      <c r="E2679" t="n">
        <v>1</v>
      </c>
      <c r="F2679" t="inlineStr">
        <is>
          <t>PAC</t>
        </is>
      </c>
      <c r="G2679" s="4" t="n">
        <v>203</v>
      </c>
      <c r="H2679" s="4" t="n">
        <v>87</v>
      </c>
      <c r="I2679" s="4" t="n">
        <v>290</v>
      </c>
      <c r="J2679" s="4" t="n">
        <v>67</v>
      </c>
      <c r="K2679" s="4" t="n">
        <v>11</v>
      </c>
      <c r="L2679" s="3" t="n">
        <v>1323187.57</v>
      </c>
      <c r="M2679" s="3" t="n">
        <v>0</v>
      </c>
      <c r="N2679" s="3" t="n">
        <v>1323187.57</v>
      </c>
      <c r="O2679" s="4" t="n">
        <v>0</v>
      </c>
      <c r="P2679" s="4" t="n">
        <v>0</v>
      </c>
      <c r="Q2679" s="4" t="n">
        <v>0</v>
      </c>
      <c r="R2679" s="4" t="n">
        <v>1323187.583654</v>
      </c>
      <c r="S2679" s="4" t="n">
        <v>0</v>
      </c>
      <c r="T2679" s="4" t="n">
        <v>0</v>
      </c>
      <c r="U2679" s="4" t="n">
        <v>1323187.583654</v>
      </c>
      <c r="V2679" s="4" t="n">
        <v>1</v>
      </c>
    </row>
    <row r="2680">
      <c r="A2680" t="n">
        <v>337</v>
      </c>
      <c r="B2680" t="inlineStr">
        <is>
          <t>20608664450</t>
        </is>
      </c>
      <c r="C2680" t="inlineStr">
        <is>
          <t>COOPERATIVA AGRARIA DE SERVICIO MULTIPLES APURIMAQ Ltda.</t>
        </is>
      </c>
      <c r="D2680" s="6" t="n">
        <v>2024</v>
      </c>
      <c r="E2680" t="n">
        <v>1</v>
      </c>
      <c r="F2680" t="inlineStr">
        <is>
          <t>PAC</t>
        </is>
      </c>
      <c r="G2680" s="4" t="n">
        <v>227</v>
      </c>
      <c r="H2680" s="4" t="n">
        <v>66</v>
      </c>
      <c r="I2680" s="4" t="n">
        <v>293</v>
      </c>
      <c r="J2680" s="4" t="n">
        <v>12</v>
      </c>
      <c r="K2680" s="4" t="n">
        <v>4</v>
      </c>
      <c r="L2680" s="3" t="n">
        <v>154344</v>
      </c>
      <c r="M2680" s="3" t="n">
        <v>0</v>
      </c>
      <c r="N2680" s="3" t="n">
        <v>154344</v>
      </c>
      <c r="O2680" s="4" t="n">
        <v>0</v>
      </c>
      <c r="P2680" s="4" t="n">
        <v>0</v>
      </c>
      <c r="Q2680" s="4" t="str"/>
      <c r="R2680" s="4" t="n">
        <v>154344</v>
      </c>
      <c r="S2680" s="4" t="n">
        <v>0</v>
      </c>
      <c r="T2680" s="4" t="n">
        <v>0</v>
      </c>
      <c r="U2680" s="4" t="n">
        <v>154344</v>
      </c>
      <c r="V2680" s="4" t="n">
        <v>1</v>
      </c>
    </row>
    <row r="2681">
      <c r="A2681" t="n">
        <v>337</v>
      </c>
      <c r="B2681" t="inlineStr">
        <is>
          <t>20608664450</t>
        </is>
      </c>
      <c r="C2681" t="inlineStr">
        <is>
          <t>COOPERATIVA AGRARIA DE SERVICIO MULTIPLES APURIMAQ Ltda.</t>
        </is>
      </c>
      <c r="D2681" s="6" t="n">
        <v>2025</v>
      </c>
      <c r="F2681" t="inlineStr">
        <is>
          <t>PAC</t>
        </is>
      </c>
      <c r="G2681" s="4" t="n">
        <v>0</v>
      </c>
      <c r="H2681" s="4" t="n">
        <v>0</v>
      </c>
      <c r="I2681" s="4" t="n">
        <v>0</v>
      </c>
      <c r="J2681" s="4" t="n">
        <v>0</v>
      </c>
      <c r="K2681" s="4" t="n">
        <v>0</v>
      </c>
      <c r="L2681" s="3" t="n">
        <v>0</v>
      </c>
      <c r="M2681" s="3" t="n">
        <v>0</v>
      </c>
      <c r="N2681" s="3" t="n">
        <v>0</v>
      </c>
      <c r="O2681" s="4" t="n">
        <v>0</v>
      </c>
      <c r="P2681" s="4" t="n">
        <v>0</v>
      </c>
      <c r="Q2681" s="4" t="str"/>
      <c r="R2681" s="4" t="n">
        <v>0</v>
      </c>
      <c r="S2681" s="4" t="n">
        <v>0</v>
      </c>
      <c r="T2681" s="4" t="n">
        <v>0</v>
      </c>
      <c r="U2681" s="4" t="n">
        <v>0</v>
      </c>
      <c r="V2681" s="4" t="n">
        <v>1</v>
      </c>
    </row>
    <row r="2682">
      <c r="A2682" t="n">
        <v>338</v>
      </c>
      <c r="B2682" t="inlineStr">
        <is>
          <t>20490395653</t>
        </is>
      </c>
      <c r="C2682" t="inlineStr">
        <is>
          <t>ASOCIACION DE PRODUCTORES AGROPECUARIOS LA VICTORIA OSCCOLLO COCHARCAS</t>
        </is>
      </c>
      <c r="D2682" s="6" t="n">
        <v>2018</v>
      </c>
      <c r="F2682" t="inlineStr">
        <is>
          <t>PAC</t>
        </is>
      </c>
      <c r="G2682" s="4" t="str"/>
      <c r="H2682" s="4" t="str"/>
      <c r="I2682" s="4" t="n">
        <v>0</v>
      </c>
      <c r="J2682" s="4" t="str"/>
      <c r="K2682" s="4" t="str"/>
      <c r="L2682" s="3" t="str"/>
      <c r="M2682" s="3" t="str"/>
      <c r="N2682" s="3" t="n">
        <v>0</v>
      </c>
      <c r="O2682" s="4" t="str"/>
      <c r="P2682" s="4" t="str"/>
      <c r="Q2682" s="4" t="str"/>
      <c r="R2682" s="4" t="str"/>
      <c r="S2682" s="4" t="str"/>
      <c r="T2682" s="4" t="str"/>
      <c r="U2682" s="4" t="str"/>
      <c r="V2682" s="4" t="n">
        <v>1</v>
      </c>
    </row>
    <row r="2683">
      <c r="A2683" t="n">
        <v>338</v>
      </c>
      <c r="B2683" t="inlineStr">
        <is>
          <t>20490395653</t>
        </is>
      </c>
      <c r="C2683" t="inlineStr">
        <is>
          <t>ASOCIACION DE PRODUCTORES AGROPECUARIOS LA VICTORIA OSCCOLLO COCHARCAS</t>
        </is>
      </c>
      <c r="D2683" s="6" t="n">
        <v>2019</v>
      </c>
      <c r="F2683" t="inlineStr">
        <is>
          <t>PAC</t>
        </is>
      </c>
      <c r="G2683" s="4" t="n">
        <v>0</v>
      </c>
      <c r="H2683" s="4" t="n">
        <v>0</v>
      </c>
      <c r="I2683" s="4" t="n">
        <v>0</v>
      </c>
      <c r="J2683" s="4" t="str"/>
      <c r="K2683" s="4" t="str"/>
      <c r="L2683" s="3" t="n">
        <v>0</v>
      </c>
      <c r="M2683" s="3" t="n">
        <v>0</v>
      </c>
      <c r="N2683" s="3" t="n">
        <v>0</v>
      </c>
      <c r="O2683" s="4" t="str"/>
      <c r="P2683" s="4" t="str"/>
      <c r="Q2683" s="4" t="str"/>
      <c r="R2683" s="4" t="str"/>
      <c r="S2683" s="4" t="str"/>
      <c r="T2683" s="4" t="str"/>
      <c r="U2683" s="4" t="str"/>
      <c r="V2683" s="4" t="n">
        <v>1</v>
      </c>
    </row>
    <row r="2684">
      <c r="A2684" t="n">
        <v>338</v>
      </c>
      <c r="B2684" t="inlineStr">
        <is>
          <t>20490395653</t>
        </is>
      </c>
      <c r="C2684" t="inlineStr">
        <is>
          <t>ASOCIACION DE PRODUCTORES AGROPECUARIOS LA VICTORIA OSCCOLLO COCHARCAS</t>
        </is>
      </c>
      <c r="D2684" s="6" t="n">
        <v>2020</v>
      </c>
      <c r="F2684" t="inlineStr">
        <is>
          <t>PAC</t>
        </is>
      </c>
      <c r="G2684" s="4" t="n">
        <v>0</v>
      </c>
      <c r="H2684" s="4" t="n">
        <v>0</v>
      </c>
      <c r="I2684" s="4" t="n">
        <v>0</v>
      </c>
      <c r="J2684" s="4" t="n">
        <v>0</v>
      </c>
      <c r="K2684" s="4" t="n">
        <v>0</v>
      </c>
      <c r="L2684" s="3" t="n">
        <v>0</v>
      </c>
      <c r="M2684" s="3" t="n">
        <v>0</v>
      </c>
      <c r="N2684" s="3" t="n">
        <v>0</v>
      </c>
      <c r="O2684" s="4" t="str"/>
      <c r="P2684" s="4" t="str"/>
      <c r="Q2684" s="4" t="str"/>
      <c r="R2684" s="4" t="str"/>
      <c r="S2684" s="4" t="str"/>
      <c r="T2684" s="4" t="str"/>
      <c r="U2684" s="4" t="str"/>
      <c r="V2684" s="4" t="n">
        <v>1</v>
      </c>
    </row>
    <row r="2685">
      <c r="A2685" t="n">
        <v>338</v>
      </c>
      <c r="B2685" t="inlineStr">
        <is>
          <t>20490395653</t>
        </is>
      </c>
      <c r="C2685" t="inlineStr">
        <is>
          <t>ASOCIACION DE PRODUCTORES AGROPECUARIOS LA VICTORIA OSCCOLLO COCHARCAS</t>
        </is>
      </c>
      <c r="D2685" s="6" t="n">
        <v>2021</v>
      </c>
      <c r="F2685" t="inlineStr">
        <is>
          <t>PAC</t>
        </is>
      </c>
      <c r="G2685" s="4" t="n">
        <v>0</v>
      </c>
      <c r="H2685" s="4" t="n">
        <v>0</v>
      </c>
      <c r="I2685" s="4" t="n">
        <v>0</v>
      </c>
      <c r="J2685" s="4" t="n">
        <v>0</v>
      </c>
      <c r="K2685" s="4" t="n">
        <v>0</v>
      </c>
      <c r="L2685" s="3" t="n">
        <v>0</v>
      </c>
      <c r="M2685" s="3" t="n">
        <v>0</v>
      </c>
      <c r="N2685" s="3" t="n">
        <v>0</v>
      </c>
      <c r="O2685" s="4" t="str"/>
      <c r="P2685" s="4" t="str"/>
      <c r="Q2685" s="4" t="str"/>
      <c r="R2685" s="4" t="str"/>
      <c r="S2685" s="4" t="str"/>
      <c r="T2685" s="4" t="str"/>
      <c r="U2685" s="4" t="str"/>
      <c r="V2685" s="4" t="n">
        <v>1</v>
      </c>
    </row>
    <row r="2686">
      <c r="A2686" t="n">
        <v>338</v>
      </c>
      <c r="B2686" t="inlineStr">
        <is>
          <t>20490395653</t>
        </is>
      </c>
      <c r="C2686" t="inlineStr">
        <is>
          <t>ASOCIACION DE PRODUCTORES AGROPECUARIOS LA VICTORIA OSCCOLLO COCHARCAS</t>
        </is>
      </c>
      <c r="D2686" s="6" t="n">
        <v>2022</v>
      </c>
      <c r="F2686" t="inlineStr">
        <is>
          <t>PAC</t>
        </is>
      </c>
      <c r="G2686" s="4" t="n">
        <v>0</v>
      </c>
      <c r="H2686" s="4" t="n">
        <v>0</v>
      </c>
      <c r="I2686" s="4" t="n">
        <v>0</v>
      </c>
      <c r="J2686" s="4" t="n">
        <v>0</v>
      </c>
      <c r="K2686" s="4" t="n">
        <v>0</v>
      </c>
      <c r="L2686" s="3" t="n">
        <v>0</v>
      </c>
      <c r="M2686" s="3" t="n">
        <v>0</v>
      </c>
      <c r="N2686" s="3" t="n">
        <v>0</v>
      </c>
      <c r="O2686" s="4" t="str"/>
      <c r="P2686" s="4" t="str"/>
      <c r="Q2686" s="4" t="str"/>
      <c r="R2686" s="4" t="str"/>
      <c r="S2686" s="4" t="str"/>
      <c r="T2686" s="4" t="str"/>
      <c r="U2686" s="4" t="str"/>
      <c r="V2686" s="4" t="n">
        <v>1</v>
      </c>
    </row>
    <row r="2687">
      <c r="A2687" t="n">
        <v>338</v>
      </c>
      <c r="B2687" t="inlineStr">
        <is>
          <t>20490395653</t>
        </is>
      </c>
      <c r="C2687" t="inlineStr">
        <is>
          <t>ASOCIACION DE PRODUCTORES AGROPECUARIOS LA VICTORIA OSCCOLLO COCHARCAS</t>
        </is>
      </c>
      <c r="D2687" s="6" t="n">
        <v>2023</v>
      </c>
      <c r="E2687" t="n">
        <v>1</v>
      </c>
      <c r="F2687" t="inlineStr">
        <is>
          <t>PAC</t>
        </is>
      </c>
      <c r="G2687" s="4" t="n">
        <v>30</v>
      </c>
      <c r="H2687" s="4" t="n">
        <v>17</v>
      </c>
      <c r="I2687" s="4" t="n">
        <v>47</v>
      </c>
      <c r="J2687" s="4" t="n">
        <v>28</v>
      </c>
      <c r="K2687" s="4" t="n">
        <v>3</v>
      </c>
      <c r="L2687" s="3" t="n">
        <v>556000</v>
      </c>
      <c r="M2687" s="3" t="n">
        <v>0</v>
      </c>
      <c r="N2687" s="3" t="n">
        <v>556000</v>
      </c>
      <c r="O2687" s="4" t="n">
        <v>0</v>
      </c>
      <c r="P2687" s="4" t="n">
        <v>556000</v>
      </c>
      <c r="Q2687" s="4" t="n">
        <v>0</v>
      </c>
      <c r="R2687" s="4" t="n">
        <v>0</v>
      </c>
      <c r="S2687" s="4" t="n">
        <v>0</v>
      </c>
      <c r="T2687" s="4" t="n">
        <v>0</v>
      </c>
      <c r="U2687" s="4" t="n">
        <v>556000</v>
      </c>
      <c r="V2687" s="4" t="n">
        <v>1</v>
      </c>
    </row>
    <row r="2688">
      <c r="A2688" t="n">
        <v>338</v>
      </c>
      <c r="B2688" t="inlineStr">
        <is>
          <t>20490395653</t>
        </is>
      </c>
      <c r="C2688" t="inlineStr">
        <is>
          <t>ASOCIACION DE PRODUCTORES AGROPECUARIOS LA VICTORIA OSCCOLLO COCHARCAS</t>
        </is>
      </c>
      <c r="D2688" s="6" t="n">
        <v>2024</v>
      </c>
      <c r="E2688" t="n">
        <v>1</v>
      </c>
      <c r="F2688" t="inlineStr">
        <is>
          <t>PAC</t>
        </is>
      </c>
      <c r="G2688" s="4" t="n">
        <v>25</v>
      </c>
      <c r="H2688" s="4" t="n">
        <v>6</v>
      </c>
      <c r="I2688" s="4" t="n">
        <v>31</v>
      </c>
      <c r="J2688" s="4" t="n">
        <v>21</v>
      </c>
      <c r="K2688" s="4" t="n">
        <v>7</v>
      </c>
      <c r="L2688" s="3" t="n">
        <v>0</v>
      </c>
      <c r="M2688" s="3" t="n">
        <v>0</v>
      </c>
      <c r="N2688" s="3" t="n">
        <v>0</v>
      </c>
      <c r="O2688" s="4" t="n">
        <v>0</v>
      </c>
      <c r="P2688" s="4" t="n">
        <v>0</v>
      </c>
      <c r="Q2688" s="4" t="str"/>
      <c r="R2688" s="4" t="n">
        <v>0</v>
      </c>
      <c r="S2688" s="4" t="n">
        <v>0</v>
      </c>
      <c r="T2688" s="4" t="n">
        <v>0</v>
      </c>
      <c r="U2688" s="4" t="n">
        <v>0</v>
      </c>
      <c r="V2688" s="4" t="n">
        <v>1</v>
      </c>
    </row>
    <row r="2689">
      <c r="A2689" t="n">
        <v>338</v>
      </c>
      <c r="B2689" t="inlineStr">
        <is>
          <t>20490395653</t>
        </is>
      </c>
      <c r="C2689" t="inlineStr">
        <is>
          <t>ASOCIACION DE PRODUCTORES AGROPECUARIOS LA VICTORIA OSCCOLLO COCHARCAS</t>
        </is>
      </c>
      <c r="D2689" s="6" t="n">
        <v>2025</v>
      </c>
      <c r="E2689" t="n">
        <v>1</v>
      </c>
      <c r="F2689" t="inlineStr">
        <is>
          <t>PAC</t>
        </is>
      </c>
      <c r="G2689" s="4" t="n">
        <v>24</v>
      </c>
      <c r="H2689" s="4" t="n">
        <v>6</v>
      </c>
      <c r="I2689" s="4" t="n">
        <v>30</v>
      </c>
      <c r="J2689" s="4" t="n">
        <v>31</v>
      </c>
      <c r="K2689" s="4" t="n">
        <v>5</v>
      </c>
      <c r="L2689" s="3" t="n">
        <v>156579</v>
      </c>
      <c r="M2689" s="3" t="n">
        <v>0</v>
      </c>
      <c r="N2689" s="3" t="n">
        <v>156579</v>
      </c>
      <c r="O2689" s="4" t="n">
        <v>0</v>
      </c>
      <c r="P2689" s="4" t="n">
        <v>156579</v>
      </c>
      <c r="Q2689" s="4" t="str"/>
      <c r="R2689" s="4" t="n">
        <v>0</v>
      </c>
      <c r="S2689" s="4" t="n">
        <v>0</v>
      </c>
      <c r="T2689" s="4" t="n">
        <v>0</v>
      </c>
      <c r="U2689" s="4" t="n">
        <v>156579</v>
      </c>
      <c r="V2689" s="4" t="n">
        <v>1</v>
      </c>
    </row>
    <row r="2690">
      <c r="A2690" t="n">
        <v>339</v>
      </c>
      <c r="B2690" t="inlineStr">
        <is>
          <t>20609518643</t>
        </is>
      </c>
      <c r="C2690" t="inlineStr">
        <is>
          <t>SOCIEDAD PERUANA DE CRIADORES DE ALPACAS Y LLAMAS REGISTRADAS DE LA REGION APURIMAC</t>
        </is>
      </c>
      <c r="D2690" s="6" t="n">
        <v>2018</v>
      </c>
      <c r="F2690" t="inlineStr">
        <is>
          <t>PAC</t>
        </is>
      </c>
      <c r="G2690" s="4" t="str"/>
      <c r="H2690" s="4" t="str"/>
      <c r="I2690" s="4" t="n">
        <v>0</v>
      </c>
      <c r="J2690" s="4" t="str"/>
      <c r="K2690" s="4" t="str"/>
      <c r="L2690" s="3" t="str"/>
      <c r="M2690" s="3" t="str"/>
      <c r="N2690" s="3" t="n">
        <v>0</v>
      </c>
      <c r="O2690" s="4" t="str"/>
      <c r="P2690" s="4" t="str"/>
      <c r="Q2690" s="4" t="str"/>
      <c r="R2690" s="4" t="str"/>
      <c r="S2690" s="4" t="str"/>
      <c r="T2690" s="4" t="str"/>
      <c r="U2690" s="4" t="str"/>
      <c r="V2690" s="4" t="n">
        <v>1</v>
      </c>
    </row>
    <row r="2691">
      <c r="A2691" t="n">
        <v>339</v>
      </c>
      <c r="B2691" t="inlineStr">
        <is>
          <t>20609518643</t>
        </is>
      </c>
      <c r="C2691" t="inlineStr">
        <is>
          <t>SOCIEDAD PERUANA DE CRIADORES DE ALPACAS Y LLAMAS REGISTRADAS DE LA REGION APURIMAC</t>
        </is>
      </c>
      <c r="D2691" s="6" t="n">
        <v>2019</v>
      </c>
      <c r="F2691" t="inlineStr">
        <is>
          <t>PAC</t>
        </is>
      </c>
      <c r="G2691" s="4" t="n">
        <v>0</v>
      </c>
      <c r="H2691" s="4" t="n">
        <v>0</v>
      </c>
      <c r="I2691" s="4" t="n">
        <v>0</v>
      </c>
      <c r="J2691" s="4" t="str"/>
      <c r="K2691" s="4" t="str"/>
      <c r="L2691" s="3" t="n">
        <v>0</v>
      </c>
      <c r="M2691" s="3" t="n">
        <v>0</v>
      </c>
      <c r="N2691" s="3" t="n">
        <v>0</v>
      </c>
      <c r="O2691" s="4" t="str"/>
      <c r="P2691" s="4" t="str"/>
      <c r="Q2691" s="4" t="str"/>
      <c r="R2691" s="4" t="str"/>
      <c r="S2691" s="4" t="str"/>
      <c r="T2691" s="4" t="str"/>
      <c r="U2691" s="4" t="str"/>
      <c r="V2691" s="4" t="n">
        <v>1</v>
      </c>
    </row>
    <row r="2692">
      <c r="A2692" t="n">
        <v>339</v>
      </c>
      <c r="B2692" t="inlineStr">
        <is>
          <t>20609518643</t>
        </is>
      </c>
      <c r="C2692" t="inlineStr">
        <is>
          <t>SOCIEDAD PERUANA DE CRIADORES DE ALPACAS Y LLAMAS REGISTRADAS DE LA REGION APURIMAC</t>
        </is>
      </c>
      <c r="D2692" s="6" t="n">
        <v>2020</v>
      </c>
      <c r="F2692" t="inlineStr">
        <is>
          <t>PAC</t>
        </is>
      </c>
      <c r="G2692" s="4" t="n">
        <v>0</v>
      </c>
      <c r="H2692" s="4" t="n">
        <v>0</v>
      </c>
      <c r="I2692" s="4" t="n">
        <v>0</v>
      </c>
      <c r="J2692" s="4" t="n">
        <v>0</v>
      </c>
      <c r="K2692" s="4" t="n">
        <v>0</v>
      </c>
      <c r="L2692" s="3" t="n">
        <v>0</v>
      </c>
      <c r="M2692" s="3" t="n">
        <v>0</v>
      </c>
      <c r="N2692" s="3" t="n">
        <v>0</v>
      </c>
      <c r="O2692" s="4" t="str"/>
      <c r="P2692" s="4" t="str"/>
      <c r="Q2692" s="4" t="str"/>
      <c r="R2692" s="4" t="str"/>
      <c r="S2692" s="4" t="str"/>
      <c r="T2692" s="4" t="str"/>
      <c r="U2692" s="4" t="str"/>
      <c r="V2692" s="4" t="n">
        <v>1</v>
      </c>
    </row>
    <row r="2693">
      <c r="A2693" t="n">
        <v>339</v>
      </c>
      <c r="B2693" t="inlineStr">
        <is>
          <t>20609518643</t>
        </is>
      </c>
      <c r="C2693" t="inlineStr">
        <is>
          <t>SOCIEDAD PERUANA DE CRIADORES DE ALPACAS Y LLAMAS REGISTRADAS DE LA REGION APURIMAC</t>
        </is>
      </c>
      <c r="D2693" s="6" t="n">
        <v>2021</v>
      </c>
      <c r="F2693" t="inlineStr">
        <is>
          <t>PAC</t>
        </is>
      </c>
      <c r="G2693" s="4" t="n">
        <v>0</v>
      </c>
      <c r="H2693" s="4" t="n">
        <v>0</v>
      </c>
      <c r="I2693" s="4" t="n">
        <v>0</v>
      </c>
      <c r="J2693" s="4" t="n">
        <v>0</v>
      </c>
      <c r="K2693" s="4" t="n">
        <v>0</v>
      </c>
      <c r="L2693" s="3" t="n">
        <v>0</v>
      </c>
      <c r="M2693" s="3" t="n">
        <v>0</v>
      </c>
      <c r="N2693" s="3" t="n">
        <v>0</v>
      </c>
      <c r="O2693" s="4" t="str"/>
      <c r="P2693" s="4" t="str"/>
      <c r="Q2693" s="4" t="str"/>
      <c r="R2693" s="4" t="str"/>
      <c r="S2693" s="4" t="str"/>
      <c r="T2693" s="4" t="str"/>
      <c r="U2693" s="4" t="str"/>
      <c r="V2693" s="4" t="n">
        <v>1</v>
      </c>
    </row>
    <row r="2694">
      <c r="A2694" t="n">
        <v>339</v>
      </c>
      <c r="B2694" t="inlineStr">
        <is>
          <t>20609518643</t>
        </is>
      </c>
      <c r="C2694" t="inlineStr">
        <is>
          <t>SOCIEDAD PERUANA DE CRIADORES DE ALPACAS Y LLAMAS REGISTRADAS DE LA REGION APURIMAC</t>
        </is>
      </c>
      <c r="D2694" s="6" t="n">
        <v>2022</v>
      </c>
      <c r="F2694" t="inlineStr">
        <is>
          <t>PAC</t>
        </is>
      </c>
      <c r="G2694" s="4" t="n">
        <v>0</v>
      </c>
      <c r="H2694" s="4" t="n">
        <v>0</v>
      </c>
      <c r="I2694" s="4" t="n">
        <v>0</v>
      </c>
      <c r="J2694" s="4" t="n">
        <v>0</v>
      </c>
      <c r="K2694" s="4" t="n">
        <v>0</v>
      </c>
      <c r="L2694" s="3" t="n">
        <v>0</v>
      </c>
      <c r="M2694" s="3" t="n">
        <v>0</v>
      </c>
      <c r="N2694" s="3" t="n">
        <v>0</v>
      </c>
      <c r="O2694" s="4" t="str"/>
      <c r="P2694" s="4" t="str"/>
      <c r="Q2694" s="4" t="str"/>
      <c r="R2694" s="4" t="str"/>
      <c r="S2694" s="4" t="str"/>
      <c r="T2694" s="4" t="str"/>
      <c r="U2694" s="4" t="str"/>
      <c r="V2694" s="4" t="n">
        <v>1</v>
      </c>
    </row>
    <row r="2695">
      <c r="A2695" t="n">
        <v>339</v>
      </c>
      <c r="B2695" t="inlineStr">
        <is>
          <t>20609518643</t>
        </is>
      </c>
      <c r="C2695" t="inlineStr">
        <is>
          <t>SOCIEDAD PERUANA DE CRIADORES DE ALPACAS Y LLAMAS REGISTRADAS DE LA REGION APURIMAC</t>
        </is>
      </c>
      <c r="D2695" s="6" t="n">
        <v>2023</v>
      </c>
      <c r="E2695" t="n">
        <v>1</v>
      </c>
      <c r="F2695" t="inlineStr">
        <is>
          <t>PAC</t>
        </is>
      </c>
      <c r="G2695" s="4" t="n">
        <v>1288</v>
      </c>
      <c r="H2695" s="4" t="n">
        <v>552</v>
      </c>
      <c r="I2695" s="4" t="n">
        <v>1840</v>
      </c>
      <c r="J2695" s="4" t="n">
        <v>41</v>
      </c>
      <c r="K2695" s="4" t="n">
        <v>32</v>
      </c>
      <c r="L2695" s="3" t="n">
        <v>1723</v>
      </c>
      <c r="M2695" s="3" t="n">
        <v>0</v>
      </c>
      <c r="N2695" s="3" t="n">
        <v>1723</v>
      </c>
      <c r="O2695" s="4" t="n">
        <v>0</v>
      </c>
      <c r="P2695" s="4" t="n">
        <v>1723</v>
      </c>
      <c r="Q2695" s="4" t="n">
        <v>0</v>
      </c>
      <c r="R2695" s="4" t="n">
        <v>0</v>
      </c>
      <c r="S2695" s="4" t="n">
        <v>0</v>
      </c>
      <c r="T2695" s="4" t="n">
        <v>0</v>
      </c>
      <c r="U2695" s="4" t="n">
        <v>1723</v>
      </c>
      <c r="V2695" s="4" t="n">
        <v>1</v>
      </c>
    </row>
    <row r="2696">
      <c r="A2696" t="n">
        <v>339</v>
      </c>
      <c r="B2696" t="inlineStr">
        <is>
          <t>20609518643</t>
        </is>
      </c>
      <c r="C2696" t="inlineStr">
        <is>
          <t>SOCIEDAD PERUANA DE CRIADORES DE ALPACAS Y LLAMAS REGISTRADAS DE LA REGION APURIMAC</t>
        </is>
      </c>
      <c r="D2696" s="6" t="n">
        <v>2024</v>
      </c>
      <c r="E2696" t="n">
        <v>1</v>
      </c>
      <c r="F2696" t="inlineStr">
        <is>
          <t>PAC</t>
        </is>
      </c>
      <c r="G2696" s="4" t="n">
        <v>1288</v>
      </c>
      <c r="H2696" s="4" t="n">
        <v>552</v>
      </c>
      <c r="I2696" s="4" t="n">
        <v>1840</v>
      </c>
      <c r="J2696" s="4" t="n">
        <v>33</v>
      </c>
      <c r="K2696" s="4" t="n">
        <v>52</v>
      </c>
      <c r="L2696" s="3" t="n">
        <v>0</v>
      </c>
      <c r="M2696" s="3" t="n">
        <v>0</v>
      </c>
      <c r="N2696" s="3" t="n">
        <v>0</v>
      </c>
      <c r="O2696" s="4" t="n">
        <v>0</v>
      </c>
      <c r="P2696" s="4" t="n">
        <v>0</v>
      </c>
      <c r="Q2696" s="4" t="str"/>
      <c r="R2696" s="4" t="n">
        <v>0</v>
      </c>
      <c r="S2696" s="4" t="n">
        <v>0</v>
      </c>
      <c r="T2696" s="4" t="n">
        <v>0</v>
      </c>
      <c r="U2696" s="4" t="n">
        <v>0</v>
      </c>
      <c r="V2696" s="4" t="n">
        <v>1</v>
      </c>
    </row>
    <row r="2697">
      <c r="A2697" t="n">
        <v>339</v>
      </c>
      <c r="B2697" t="inlineStr">
        <is>
          <t>20609518643</t>
        </is>
      </c>
      <c r="C2697" t="inlineStr">
        <is>
          <t>SOCIEDAD PERUANA DE CRIADORES DE ALPACAS Y LLAMAS REGISTRADAS DE LA REGION APURIMAC</t>
        </is>
      </c>
      <c r="D2697" s="6" t="n">
        <v>2025</v>
      </c>
      <c r="E2697" t="n">
        <v>1</v>
      </c>
      <c r="F2697" t="inlineStr">
        <is>
          <t>PAC</t>
        </is>
      </c>
      <c r="G2697" s="4" t="n">
        <v>1405</v>
      </c>
      <c r="H2697" s="4" t="n">
        <v>429</v>
      </c>
      <c r="I2697" s="4" t="n">
        <v>1834</v>
      </c>
      <c r="J2697" s="4" t="n">
        <v>36</v>
      </c>
      <c r="K2697" s="4" t="n">
        <v>36</v>
      </c>
      <c r="L2697" s="3" t="n">
        <v>1819050.231</v>
      </c>
      <c r="M2697" s="3" t="n">
        <v>0</v>
      </c>
      <c r="N2697" s="3" t="n">
        <v>1819050.231</v>
      </c>
      <c r="O2697" s="4" t="n">
        <v>0</v>
      </c>
      <c r="P2697" s="4" t="n">
        <v>1819050.231</v>
      </c>
      <c r="Q2697" s="4" t="str"/>
      <c r="R2697" s="4" t="n">
        <v>0</v>
      </c>
      <c r="S2697" s="4" t="n">
        <v>0</v>
      </c>
      <c r="T2697" s="4" t="n">
        <v>0</v>
      </c>
      <c r="U2697" s="4" t="n">
        <v>1819050.231</v>
      </c>
      <c r="V2697" s="4" t="n">
        <v>1</v>
      </c>
    </row>
    <row r="2698">
      <c r="A2698" t="n">
        <v>340</v>
      </c>
      <c r="B2698" t="inlineStr">
        <is>
          <t>20609726262</t>
        </is>
      </c>
      <c r="C2698" t="inlineStr">
        <is>
          <t>ASOCIACION CENTRAL DE PRODUCTORES LACTEOS DEL DISTRITO DE YARABAMBA</t>
        </is>
      </c>
      <c r="D2698" s="6" t="n">
        <v>2018</v>
      </c>
      <c r="F2698" t="inlineStr">
        <is>
          <t>PAC</t>
        </is>
      </c>
      <c r="G2698" s="4" t="str"/>
      <c r="H2698" s="4" t="str"/>
      <c r="I2698" s="4" t="n">
        <v>0</v>
      </c>
      <c r="J2698" s="4" t="str"/>
      <c r="K2698" s="4" t="str"/>
      <c r="L2698" s="3" t="str"/>
      <c r="M2698" s="3" t="str"/>
      <c r="N2698" s="3" t="n">
        <v>0</v>
      </c>
      <c r="O2698" s="4" t="str"/>
      <c r="P2698" s="4" t="str"/>
      <c r="Q2698" s="4" t="str"/>
      <c r="R2698" s="4" t="str"/>
      <c r="S2698" s="4" t="str"/>
      <c r="T2698" s="4" t="str"/>
      <c r="U2698" s="4" t="str"/>
      <c r="V2698" s="4" t="n">
        <v>1</v>
      </c>
    </row>
    <row r="2699">
      <c r="A2699" t="n">
        <v>340</v>
      </c>
      <c r="B2699" t="inlineStr">
        <is>
          <t>20609726262</t>
        </is>
      </c>
      <c r="C2699" t="inlineStr">
        <is>
          <t>ASOCIACION CENTRAL DE PRODUCTORES LACTEOS DEL DISTRITO DE YARABAMBA</t>
        </is>
      </c>
      <c r="D2699" s="6" t="n">
        <v>2019</v>
      </c>
      <c r="F2699" t="inlineStr">
        <is>
          <t>PAC</t>
        </is>
      </c>
      <c r="G2699" s="4" t="n">
        <v>0</v>
      </c>
      <c r="H2699" s="4" t="n">
        <v>0</v>
      </c>
      <c r="I2699" s="4" t="n">
        <v>0</v>
      </c>
      <c r="J2699" s="4" t="str"/>
      <c r="K2699" s="4" t="str"/>
      <c r="L2699" s="3" t="n">
        <v>0</v>
      </c>
      <c r="M2699" s="3" t="n">
        <v>0</v>
      </c>
      <c r="N2699" s="3" t="n">
        <v>0</v>
      </c>
      <c r="O2699" s="4" t="str"/>
      <c r="P2699" s="4" t="str"/>
      <c r="Q2699" s="4" t="str"/>
      <c r="R2699" s="4" t="str"/>
      <c r="S2699" s="4" t="str"/>
      <c r="T2699" s="4" t="str"/>
      <c r="U2699" s="4" t="str"/>
      <c r="V2699" s="4" t="n">
        <v>1</v>
      </c>
    </row>
    <row r="2700">
      <c r="A2700" t="n">
        <v>340</v>
      </c>
      <c r="B2700" t="inlineStr">
        <is>
          <t>20609726262</t>
        </is>
      </c>
      <c r="C2700" t="inlineStr">
        <is>
          <t>ASOCIACION CENTRAL DE PRODUCTORES LACTEOS DEL DISTRITO DE YARABAMBA</t>
        </is>
      </c>
      <c r="D2700" s="6" t="n">
        <v>2020</v>
      </c>
      <c r="F2700" t="inlineStr">
        <is>
          <t>PAC</t>
        </is>
      </c>
      <c r="G2700" s="4" t="n">
        <v>0</v>
      </c>
      <c r="H2700" s="4" t="n">
        <v>0</v>
      </c>
      <c r="I2700" s="4" t="n">
        <v>0</v>
      </c>
      <c r="J2700" s="4" t="n">
        <v>0</v>
      </c>
      <c r="K2700" s="4" t="n">
        <v>0</v>
      </c>
      <c r="L2700" s="3" t="n">
        <v>0</v>
      </c>
      <c r="M2700" s="3" t="n">
        <v>0</v>
      </c>
      <c r="N2700" s="3" t="n">
        <v>0</v>
      </c>
      <c r="O2700" s="4" t="str"/>
      <c r="P2700" s="4" t="str"/>
      <c r="Q2700" s="4" t="str"/>
      <c r="R2700" s="4" t="str"/>
      <c r="S2700" s="4" t="str"/>
      <c r="T2700" s="4" t="str"/>
      <c r="U2700" s="4" t="str"/>
      <c r="V2700" s="4" t="n">
        <v>1</v>
      </c>
    </row>
    <row r="2701">
      <c r="A2701" t="n">
        <v>340</v>
      </c>
      <c r="B2701" t="inlineStr">
        <is>
          <t>20609726262</t>
        </is>
      </c>
      <c r="C2701" t="inlineStr">
        <is>
          <t>ASOCIACION CENTRAL DE PRODUCTORES LACTEOS DEL DISTRITO DE YARABAMBA</t>
        </is>
      </c>
      <c r="D2701" s="6" t="n">
        <v>2021</v>
      </c>
      <c r="F2701" t="inlineStr">
        <is>
          <t>PAC</t>
        </is>
      </c>
      <c r="G2701" s="4" t="n">
        <v>0</v>
      </c>
      <c r="H2701" s="4" t="n">
        <v>0</v>
      </c>
      <c r="I2701" s="4" t="n">
        <v>0</v>
      </c>
      <c r="J2701" s="4" t="n">
        <v>0</v>
      </c>
      <c r="K2701" s="4" t="n">
        <v>0</v>
      </c>
      <c r="L2701" s="3" t="n">
        <v>0</v>
      </c>
      <c r="M2701" s="3" t="n">
        <v>0</v>
      </c>
      <c r="N2701" s="3" t="n">
        <v>0</v>
      </c>
      <c r="O2701" s="4" t="str"/>
      <c r="P2701" s="4" t="str"/>
      <c r="Q2701" s="4" t="str"/>
      <c r="R2701" s="4" t="str"/>
      <c r="S2701" s="4" t="str"/>
      <c r="T2701" s="4" t="str"/>
      <c r="U2701" s="4" t="str"/>
      <c r="V2701" s="4" t="n">
        <v>1</v>
      </c>
    </row>
    <row r="2702">
      <c r="A2702" t="n">
        <v>340</v>
      </c>
      <c r="B2702" t="inlineStr">
        <is>
          <t>20609726262</t>
        </is>
      </c>
      <c r="C2702" t="inlineStr">
        <is>
          <t>ASOCIACION CENTRAL DE PRODUCTORES LACTEOS DEL DISTRITO DE YARABAMBA</t>
        </is>
      </c>
      <c r="D2702" s="6" t="n">
        <v>2022</v>
      </c>
      <c r="F2702" t="inlineStr">
        <is>
          <t>PAC</t>
        </is>
      </c>
      <c r="G2702" s="4" t="n">
        <v>0</v>
      </c>
      <c r="H2702" s="4" t="n">
        <v>0</v>
      </c>
      <c r="I2702" s="4" t="n">
        <v>0</v>
      </c>
      <c r="J2702" s="4" t="n">
        <v>0</v>
      </c>
      <c r="K2702" s="4" t="n">
        <v>0</v>
      </c>
      <c r="L2702" s="3" t="n">
        <v>0</v>
      </c>
      <c r="M2702" s="3" t="n">
        <v>0</v>
      </c>
      <c r="N2702" s="3" t="n">
        <v>0</v>
      </c>
      <c r="O2702" s="4" t="str"/>
      <c r="P2702" s="4" t="str"/>
      <c r="Q2702" s="4" t="str"/>
      <c r="R2702" s="4" t="str"/>
      <c r="S2702" s="4" t="str"/>
      <c r="T2702" s="4" t="str"/>
      <c r="U2702" s="4" t="str"/>
      <c r="V2702" s="4" t="n">
        <v>1</v>
      </c>
    </row>
    <row r="2703">
      <c r="A2703" t="n">
        <v>340</v>
      </c>
      <c r="B2703" t="inlineStr">
        <is>
          <t>20609726262</t>
        </is>
      </c>
      <c r="C2703" t="inlineStr">
        <is>
          <t>ASOCIACION CENTRAL DE PRODUCTORES LACTEOS DEL DISTRITO DE YARABAMBA</t>
        </is>
      </c>
      <c r="D2703" s="6" t="n">
        <v>2023</v>
      </c>
      <c r="E2703" t="n">
        <v>1</v>
      </c>
      <c r="F2703" t="inlineStr">
        <is>
          <t>PAC</t>
        </is>
      </c>
      <c r="G2703" s="4" t="n">
        <v>22</v>
      </c>
      <c r="H2703" s="4" t="n">
        <v>8</v>
      </c>
      <c r="I2703" s="4" t="n">
        <v>30</v>
      </c>
      <c r="J2703" s="4" t="n">
        <v>53</v>
      </c>
      <c r="K2703" s="4" t="n">
        <v>3</v>
      </c>
      <c r="L2703" s="3" t="n">
        <v>247298</v>
      </c>
      <c r="M2703" s="3" t="n">
        <v>0</v>
      </c>
      <c r="N2703" s="3" t="n">
        <v>247298</v>
      </c>
      <c r="O2703" s="4" t="n">
        <v>0</v>
      </c>
      <c r="P2703" s="4" t="n">
        <v>247297.99998954</v>
      </c>
      <c r="Q2703" s="4" t="n">
        <v>0</v>
      </c>
      <c r="R2703" s="4" t="n">
        <v>0</v>
      </c>
      <c r="S2703" s="4" t="n">
        <v>0</v>
      </c>
      <c r="T2703" s="4" t="n">
        <v>0</v>
      </c>
      <c r="U2703" s="4" t="n">
        <v>247297.99998954</v>
      </c>
      <c r="V2703" s="4" t="n">
        <v>1</v>
      </c>
    </row>
    <row r="2704">
      <c r="A2704" t="n">
        <v>340</v>
      </c>
      <c r="B2704" t="inlineStr">
        <is>
          <t>20609726262</t>
        </is>
      </c>
      <c r="C2704" t="inlineStr">
        <is>
          <t>ASOCIACION CENTRAL DE PRODUCTORES LACTEOS DEL DISTRITO DE YARABAMBA</t>
        </is>
      </c>
      <c r="D2704" s="6" t="n">
        <v>2024</v>
      </c>
      <c r="E2704" t="n">
        <v>1</v>
      </c>
      <c r="F2704" t="inlineStr">
        <is>
          <t>PAC</t>
        </is>
      </c>
      <c r="G2704" s="4" t="n">
        <v>11</v>
      </c>
      <c r="H2704" s="4" t="n">
        <v>20</v>
      </c>
      <c r="I2704" s="4" t="n">
        <v>31</v>
      </c>
      <c r="J2704" s="4" t="n">
        <v>52</v>
      </c>
      <c r="K2704" s="4" t="n">
        <v>2</v>
      </c>
      <c r="L2704" s="3" t="n">
        <v>9450</v>
      </c>
      <c r="M2704" s="3" t="n">
        <v>0</v>
      </c>
      <c r="N2704" s="3" t="n">
        <v>9450</v>
      </c>
      <c r="O2704" s="4" t="n">
        <v>0</v>
      </c>
      <c r="P2704" s="4" t="n">
        <v>9450</v>
      </c>
      <c r="Q2704" s="4" t="str"/>
      <c r="R2704" s="4" t="n">
        <v>0</v>
      </c>
      <c r="S2704" s="4" t="n">
        <v>0</v>
      </c>
      <c r="T2704" s="4" t="n">
        <v>0</v>
      </c>
      <c r="U2704" s="4" t="n">
        <v>9450</v>
      </c>
      <c r="V2704" s="4" t="n">
        <v>1</v>
      </c>
    </row>
    <row r="2705">
      <c r="A2705" t="n">
        <v>340</v>
      </c>
      <c r="B2705" t="inlineStr">
        <is>
          <t>20609726262</t>
        </is>
      </c>
      <c r="C2705" t="inlineStr">
        <is>
          <t>ASOCIACION CENTRAL DE PRODUCTORES LACTEOS DEL DISTRITO DE YARABAMBA</t>
        </is>
      </c>
      <c r="D2705" s="6" t="n">
        <v>2025</v>
      </c>
      <c r="F2705" t="inlineStr">
        <is>
          <t>PAC</t>
        </is>
      </c>
      <c r="G2705" s="4" t="n">
        <v>0</v>
      </c>
      <c r="H2705" s="4" t="n">
        <v>0</v>
      </c>
      <c r="I2705" s="4" t="n">
        <v>0</v>
      </c>
      <c r="J2705" s="4" t="n">
        <v>0</v>
      </c>
      <c r="K2705" s="4" t="n">
        <v>0</v>
      </c>
      <c r="L2705" s="3" t="n">
        <v>0</v>
      </c>
      <c r="M2705" s="3" t="n">
        <v>0</v>
      </c>
      <c r="N2705" s="3" t="n">
        <v>0</v>
      </c>
      <c r="O2705" s="4" t="n">
        <v>0</v>
      </c>
      <c r="P2705" s="4" t="n">
        <v>0</v>
      </c>
      <c r="Q2705" s="4" t="str"/>
      <c r="R2705" s="4" t="n">
        <v>0</v>
      </c>
      <c r="S2705" s="4" t="n">
        <v>0</v>
      </c>
      <c r="T2705" s="4" t="n">
        <v>0</v>
      </c>
      <c r="U2705" s="4" t="n">
        <v>0</v>
      </c>
      <c r="V2705" s="4" t="n">
        <v>1</v>
      </c>
    </row>
    <row r="2706">
      <c r="A2706" t="n">
        <v>341</v>
      </c>
      <c r="B2706" t="inlineStr">
        <is>
          <t>20600164351</t>
        </is>
      </c>
      <c r="C2706" t="inlineStr">
        <is>
          <t>COOPERATIVA DE SERVICIOS MULTIPLES EL MISTI DE LA RESERVA NACIONAL DE SALINAS Y AGUADA BLANCA - MISTI R.N.S.A.B</t>
        </is>
      </c>
      <c r="D2706" s="6" t="n">
        <v>2018</v>
      </c>
      <c r="F2706" t="inlineStr">
        <is>
          <t>PAC</t>
        </is>
      </c>
      <c r="G2706" s="4" t="str"/>
      <c r="H2706" s="4" t="str"/>
      <c r="I2706" s="4" t="n">
        <v>0</v>
      </c>
      <c r="J2706" s="4" t="str"/>
      <c r="K2706" s="4" t="str"/>
      <c r="L2706" s="3" t="str"/>
      <c r="M2706" s="3" t="str"/>
      <c r="N2706" s="3" t="n">
        <v>0</v>
      </c>
      <c r="O2706" s="4" t="str"/>
      <c r="P2706" s="4" t="str"/>
      <c r="Q2706" s="4" t="str"/>
      <c r="R2706" s="4" t="str"/>
      <c r="S2706" s="4" t="str"/>
      <c r="T2706" s="4" t="str"/>
      <c r="U2706" s="4" t="str"/>
      <c r="V2706" s="4" t="n">
        <v>1</v>
      </c>
    </row>
    <row r="2707">
      <c r="A2707" t="n">
        <v>341</v>
      </c>
      <c r="B2707" t="inlineStr">
        <is>
          <t>20600164351</t>
        </is>
      </c>
      <c r="C2707" t="inlineStr">
        <is>
          <t>COOPERATIVA DE SERVICIOS MULTIPLES EL MISTI DE LA RESERVA NACIONAL DE SALINAS Y AGUADA BLANCA - MISTI R.N.S.A.B</t>
        </is>
      </c>
      <c r="D2707" s="6" t="n">
        <v>2019</v>
      </c>
      <c r="F2707" t="inlineStr">
        <is>
          <t>PAC</t>
        </is>
      </c>
      <c r="G2707" s="4" t="n">
        <v>0</v>
      </c>
      <c r="H2707" s="4" t="n">
        <v>0</v>
      </c>
      <c r="I2707" s="4" t="n">
        <v>0</v>
      </c>
      <c r="J2707" s="4" t="str"/>
      <c r="K2707" s="4" t="str"/>
      <c r="L2707" s="3" t="n">
        <v>0</v>
      </c>
      <c r="M2707" s="3" t="n">
        <v>0</v>
      </c>
      <c r="N2707" s="3" t="n">
        <v>0</v>
      </c>
      <c r="O2707" s="4" t="str"/>
      <c r="P2707" s="4" t="str"/>
      <c r="Q2707" s="4" t="str"/>
      <c r="R2707" s="4" t="str"/>
      <c r="S2707" s="4" t="str"/>
      <c r="T2707" s="4" t="str"/>
      <c r="U2707" s="4" t="str"/>
      <c r="V2707" s="4" t="n">
        <v>1</v>
      </c>
    </row>
    <row r="2708">
      <c r="A2708" t="n">
        <v>341</v>
      </c>
      <c r="B2708" t="inlineStr">
        <is>
          <t>20600164351</t>
        </is>
      </c>
      <c r="C2708" t="inlineStr">
        <is>
          <t>COOPERATIVA DE SERVICIOS MULTIPLES EL MISTI DE LA RESERVA NACIONAL DE SALINAS Y AGUADA BLANCA - MISTI R.N.S.A.B</t>
        </is>
      </c>
      <c r="D2708" s="6" t="n">
        <v>2020</v>
      </c>
      <c r="F2708" t="inlineStr">
        <is>
          <t>PAC</t>
        </is>
      </c>
      <c r="G2708" s="4" t="n">
        <v>0</v>
      </c>
      <c r="H2708" s="4" t="n">
        <v>0</v>
      </c>
      <c r="I2708" s="4" t="n">
        <v>0</v>
      </c>
      <c r="J2708" s="4" t="n">
        <v>0</v>
      </c>
      <c r="K2708" s="4" t="n">
        <v>0</v>
      </c>
      <c r="L2708" s="3" t="n">
        <v>0</v>
      </c>
      <c r="M2708" s="3" t="n">
        <v>0</v>
      </c>
      <c r="N2708" s="3" t="n">
        <v>0</v>
      </c>
      <c r="O2708" s="4" t="str"/>
      <c r="P2708" s="4" t="str"/>
      <c r="Q2708" s="4" t="str"/>
      <c r="R2708" s="4" t="str"/>
      <c r="S2708" s="4" t="str"/>
      <c r="T2708" s="4" t="str"/>
      <c r="U2708" s="4" t="str"/>
      <c r="V2708" s="4" t="n">
        <v>1</v>
      </c>
    </row>
    <row r="2709">
      <c r="A2709" t="n">
        <v>341</v>
      </c>
      <c r="B2709" t="inlineStr">
        <is>
          <t>20600164351</t>
        </is>
      </c>
      <c r="C2709" t="inlineStr">
        <is>
          <t>COOPERATIVA DE SERVICIOS MULTIPLES EL MISTI DE LA RESERVA NACIONAL DE SALINAS Y AGUADA BLANCA - MISTI R.N.S.A.B</t>
        </is>
      </c>
      <c r="D2709" s="6" t="n">
        <v>2021</v>
      </c>
      <c r="F2709" t="inlineStr">
        <is>
          <t>PAC</t>
        </is>
      </c>
      <c r="G2709" s="4" t="n">
        <v>0</v>
      </c>
      <c r="H2709" s="4" t="n">
        <v>0</v>
      </c>
      <c r="I2709" s="4" t="n">
        <v>0</v>
      </c>
      <c r="J2709" s="4" t="n">
        <v>0</v>
      </c>
      <c r="K2709" s="4" t="n">
        <v>0</v>
      </c>
      <c r="L2709" s="3" t="n">
        <v>0</v>
      </c>
      <c r="M2709" s="3" t="n">
        <v>0</v>
      </c>
      <c r="N2709" s="3" t="n">
        <v>0</v>
      </c>
      <c r="O2709" s="4" t="str"/>
      <c r="P2709" s="4" t="str"/>
      <c r="Q2709" s="4" t="str"/>
      <c r="R2709" s="4" t="str"/>
      <c r="S2709" s="4" t="str"/>
      <c r="T2709" s="4" t="str"/>
      <c r="U2709" s="4" t="str"/>
      <c r="V2709" s="4" t="n">
        <v>1</v>
      </c>
    </row>
    <row r="2710">
      <c r="A2710" t="n">
        <v>341</v>
      </c>
      <c r="B2710" t="inlineStr">
        <is>
          <t>20600164351</t>
        </is>
      </c>
      <c r="C2710" t="inlineStr">
        <is>
          <t>COOPERATIVA DE SERVICIOS MULTIPLES EL MISTI DE LA RESERVA NACIONAL DE SALINAS Y AGUADA BLANCA - MISTI R.N.S.A.B</t>
        </is>
      </c>
      <c r="D2710" s="6" t="n">
        <v>2022</v>
      </c>
      <c r="F2710" t="inlineStr">
        <is>
          <t>PAC</t>
        </is>
      </c>
      <c r="G2710" s="4" t="n">
        <v>0</v>
      </c>
      <c r="H2710" s="4" t="n">
        <v>0</v>
      </c>
      <c r="I2710" s="4" t="n">
        <v>0</v>
      </c>
      <c r="J2710" s="4" t="n">
        <v>0</v>
      </c>
      <c r="K2710" s="4" t="n">
        <v>0</v>
      </c>
      <c r="L2710" s="3" t="n">
        <v>0</v>
      </c>
      <c r="M2710" s="3" t="n">
        <v>0</v>
      </c>
      <c r="N2710" s="3" t="n">
        <v>0</v>
      </c>
      <c r="O2710" s="4" t="str"/>
      <c r="P2710" s="4" t="str"/>
      <c r="Q2710" s="4" t="str"/>
      <c r="R2710" s="4" t="str"/>
      <c r="S2710" s="4" t="str"/>
      <c r="T2710" s="4" t="str"/>
      <c r="U2710" s="4" t="str"/>
      <c r="V2710" s="4" t="n">
        <v>1</v>
      </c>
    </row>
    <row r="2711">
      <c r="A2711" t="n">
        <v>341</v>
      </c>
      <c r="B2711" t="inlineStr">
        <is>
          <t>20600164351</t>
        </is>
      </c>
      <c r="C2711" t="inlineStr">
        <is>
          <t>COOPERATIVA DE SERVICIOS MULTIPLES EL MISTI DE LA RESERVA NACIONAL DE SALINAS Y AGUADA BLANCA - MISTI R.N.S.A.B</t>
        </is>
      </c>
      <c r="D2711" s="6" t="n">
        <v>2023</v>
      </c>
      <c r="E2711" t="n">
        <v>1</v>
      </c>
      <c r="F2711" t="inlineStr">
        <is>
          <t>PAC</t>
        </is>
      </c>
      <c r="G2711" s="4" t="n">
        <v>25</v>
      </c>
      <c r="H2711" s="4" t="n">
        <v>15</v>
      </c>
      <c r="I2711" s="4" t="n">
        <v>40</v>
      </c>
      <c r="J2711" s="4" t="n">
        <v>34</v>
      </c>
      <c r="K2711" s="4" t="n">
        <v>1</v>
      </c>
      <c r="L2711" s="3" t="n">
        <v>134527.61</v>
      </c>
      <c r="M2711" s="3" t="n">
        <v>0</v>
      </c>
      <c r="N2711" s="3" t="n">
        <v>134527.61</v>
      </c>
      <c r="O2711" s="4" t="n">
        <v>0</v>
      </c>
      <c r="P2711" s="4" t="n">
        <v>134527.60099321</v>
      </c>
      <c r="Q2711" s="4" t="n">
        <v>0</v>
      </c>
      <c r="R2711" s="4" t="n">
        <v>0</v>
      </c>
      <c r="S2711" s="4" t="n">
        <v>0</v>
      </c>
      <c r="T2711" s="4" t="n">
        <v>0</v>
      </c>
      <c r="U2711" s="4" t="n">
        <v>134527.60099321</v>
      </c>
      <c r="V2711" s="4" t="n">
        <v>1</v>
      </c>
    </row>
    <row r="2712">
      <c r="A2712" t="n">
        <v>341</v>
      </c>
      <c r="B2712" t="inlineStr">
        <is>
          <t>20600164351</t>
        </is>
      </c>
      <c r="C2712" t="inlineStr">
        <is>
          <t>COOPERATIVA DE SERVICIOS MULTIPLES EL MISTI DE LA RESERVA NACIONAL DE SALINAS Y AGUADA BLANCA - MISTI R.N.S.A.B</t>
        </is>
      </c>
      <c r="D2712" s="6" t="n">
        <v>2024</v>
      </c>
      <c r="E2712" t="n">
        <v>1</v>
      </c>
      <c r="F2712" t="inlineStr">
        <is>
          <t>PAC</t>
        </is>
      </c>
      <c r="G2712" s="4" t="n">
        <v>27</v>
      </c>
      <c r="H2712" s="4" t="n">
        <v>8</v>
      </c>
      <c r="I2712" s="4" t="n">
        <v>35</v>
      </c>
      <c r="J2712" s="4" t="n">
        <v>28</v>
      </c>
      <c r="K2712" s="4" t="n">
        <v>0</v>
      </c>
      <c r="L2712" s="3" t="n">
        <v>143163.09760704</v>
      </c>
      <c r="M2712" s="3" t="n">
        <v>0</v>
      </c>
      <c r="N2712" s="3" t="n">
        <v>143163.09760704</v>
      </c>
      <c r="O2712" s="4" t="n">
        <v>0</v>
      </c>
      <c r="P2712" s="4" t="n">
        <v>143163.09760704</v>
      </c>
      <c r="Q2712" s="4" t="str"/>
      <c r="R2712" s="4" t="n">
        <v>0</v>
      </c>
      <c r="S2712" s="4" t="n">
        <v>0</v>
      </c>
      <c r="T2712" s="4" t="n">
        <v>0</v>
      </c>
      <c r="U2712" s="4" t="n">
        <v>143163.09760704</v>
      </c>
      <c r="V2712" s="4" t="n">
        <v>1</v>
      </c>
    </row>
    <row r="2713">
      <c r="A2713" t="n">
        <v>341</v>
      </c>
      <c r="B2713" t="inlineStr">
        <is>
          <t>20600164351</t>
        </is>
      </c>
      <c r="C2713" t="inlineStr">
        <is>
          <t>COOPERATIVA DE SERVICIOS MULTIPLES EL MISTI DE LA RESERVA NACIONAL DE SALINAS Y AGUADA BLANCA - MISTI R.N.S.A.B</t>
        </is>
      </c>
      <c r="D2713" s="6" t="n">
        <v>2025</v>
      </c>
      <c r="E2713" t="n">
        <v>1</v>
      </c>
      <c r="F2713" t="inlineStr">
        <is>
          <t>PAC</t>
        </is>
      </c>
      <c r="G2713" s="4" t="n">
        <v>27</v>
      </c>
      <c r="H2713" s="4" t="n">
        <v>8</v>
      </c>
      <c r="I2713" s="4" t="n">
        <v>35</v>
      </c>
      <c r="J2713" s="4" t="n">
        <v>40</v>
      </c>
      <c r="K2713" s="4" t="n">
        <v>0</v>
      </c>
      <c r="L2713" s="3" t="n">
        <v>137798.43024</v>
      </c>
      <c r="M2713" s="3" t="n">
        <v>0</v>
      </c>
      <c r="N2713" s="3" t="n">
        <v>137798.43024</v>
      </c>
      <c r="O2713" s="4" t="n">
        <v>0</v>
      </c>
      <c r="P2713" s="4" t="n">
        <v>137798.43024</v>
      </c>
      <c r="Q2713" s="4" t="str"/>
      <c r="R2713" s="4" t="n">
        <v>0</v>
      </c>
      <c r="S2713" s="4" t="n">
        <v>0</v>
      </c>
      <c r="T2713" s="4" t="n">
        <v>0</v>
      </c>
      <c r="U2713" s="4" t="n">
        <v>137798.43024</v>
      </c>
      <c r="V2713" s="4" t="n">
        <v>1</v>
      </c>
    </row>
    <row r="2714">
      <c r="A2714" t="n">
        <v>342</v>
      </c>
      <c r="B2714" t="inlineStr">
        <is>
          <t>20607878413</t>
        </is>
      </c>
      <c r="C2714" t="inlineStr">
        <is>
          <t>ASOCIACION DE CRIADORES AGROPECUARIOS MULTIPLES AGUA DULCE UMAJALA - ACRAMADU</t>
        </is>
      </c>
      <c r="D2714" s="6" t="n">
        <v>2018</v>
      </c>
      <c r="F2714" t="inlineStr">
        <is>
          <t>PAC</t>
        </is>
      </c>
      <c r="G2714" s="4" t="str"/>
      <c r="H2714" s="4" t="str"/>
      <c r="I2714" s="4" t="n">
        <v>0</v>
      </c>
      <c r="J2714" s="4" t="str"/>
      <c r="K2714" s="4" t="str"/>
      <c r="L2714" s="3" t="str"/>
      <c r="M2714" s="3" t="str"/>
      <c r="N2714" s="3" t="n">
        <v>0</v>
      </c>
      <c r="O2714" s="4" t="str"/>
      <c r="P2714" s="4" t="str"/>
      <c r="Q2714" s="4" t="str"/>
      <c r="R2714" s="4" t="str"/>
      <c r="S2714" s="4" t="str"/>
      <c r="T2714" s="4" t="str"/>
      <c r="U2714" s="4" t="str"/>
      <c r="V2714" s="4" t="n">
        <v>1</v>
      </c>
    </row>
    <row r="2715">
      <c r="A2715" t="n">
        <v>342</v>
      </c>
      <c r="B2715" t="inlineStr">
        <is>
          <t>20607878413</t>
        </is>
      </c>
      <c r="C2715" t="inlineStr">
        <is>
          <t>ASOCIACION DE CRIADORES AGROPECUARIOS MULTIPLES AGUA DULCE UMAJALA - ACRAMADU</t>
        </is>
      </c>
      <c r="D2715" s="6" t="n">
        <v>2019</v>
      </c>
      <c r="F2715" t="inlineStr">
        <is>
          <t>PAC</t>
        </is>
      </c>
      <c r="G2715" s="4" t="n">
        <v>0</v>
      </c>
      <c r="H2715" s="4" t="n">
        <v>0</v>
      </c>
      <c r="I2715" s="4" t="n">
        <v>0</v>
      </c>
      <c r="J2715" s="4" t="str"/>
      <c r="K2715" s="4" t="str"/>
      <c r="L2715" s="3" t="n">
        <v>0</v>
      </c>
      <c r="M2715" s="3" t="n">
        <v>0</v>
      </c>
      <c r="N2715" s="3" t="n">
        <v>0</v>
      </c>
      <c r="O2715" s="4" t="str"/>
      <c r="P2715" s="4" t="str"/>
      <c r="Q2715" s="4" t="str"/>
      <c r="R2715" s="4" t="str"/>
      <c r="S2715" s="4" t="str"/>
      <c r="T2715" s="4" t="str"/>
      <c r="U2715" s="4" t="str"/>
      <c r="V2715" s="4" t="n">
        <v>1</v>
      </c>
    </row>
    <row r="2716">
      <c r="A2716" t="n">
        <v>342</v>
      </c>
      <c r="B2716" t="inlineStr">
        <is>
          <t>20607878413</t>
        </is>
      </c>
      <c r="C2716" t="inlineStr">
        <is>
          <t>ASOCIACION DE CRIADORES AGROPECUARIOS MULTIPLES AGUA DULCE UMAJALA - ACRAMADU</t>
        </is>
      </c>
      <c r="D2716" s="6" t="n">
        <v>2020</v>
      </c>
      <c r="F2716" t="inlineStr">
        <is>
          <t>PAC</t>
        </is>
      </c>
      <c r="G2716" s="4" t="n">
        <v>0</v>
      </c>
      <c r="H2716" s="4" t="n">
        <v>0</v>
      </c>
      <c r="I2716" s="4" t="n">
        <v>0</v>
      </c>
      <c r="J2716" s="4" t="n">
        <v>0</v>
      </c>
      <c r="K2716" s="4" t="n">
        <v>0</v>
      </c>
      <c r="L2716" s="3" t="n">
        <v>0</v>
      </c>
      <c r="M2716" s="3" t="n">
        <v>0</v>
      </c>
      <c r="N2716" s="3" t="n">
        <v>0</v>
      </c>
      <c r="O2716" s="4" t="str"/>
      <c r="P2716" s="4" t="str"/>
      <c r="Q2716" s="4" t="str"/>
      <c r="R2716" s="4" t="str"/>
      <c r="S2716" s="4" t="str"/>
      <c r="T2716" s="4" t="str"/>
      <c r="U2716" s="4" t="str"/>
      <c r="V2716" s="4" t="n">
        <v>1</v>
      </c>
    </row>
    <row r="2717">
      <c r="A2717" t="n">
        <v>342</v>
      </c>
      <c r="B2717" t="inlineStr">
        <is>
          <t>20607878413</t>
        </is>
      </c>
      <c r="C2717" t="inlineStr">
        <is>
          <t>ASOCIACION DE CRIADORES AGROPECUARIOS MULTIPLES AGUA DULCE UMAJALA - ACRAMADU</t>
        </is>
      </c>
      <c r="D2717" s="6" t="n">
        <v>2021</v>
      </c>
      <c r="F2717" t="inlineStr">
        <is>
          <t>PAC</t>
        </is>
      </c>
      <c r="G2717" s="4" t="n">
        <v>0</v>
      </c>
      <c r="H2717" s="4" t="n">
        <v>0</v>
      </c>
      <c r="I2717" s="4" t="n">
        <v>0</v>
      </c>
      <c r="J2717" s="4" t="n">
        <v>0</v>
      </c>
      <c r="K2717" s="4" t="n">
        <v>0</v>
      </c>
      <c r="L2717" s="3" t="n">
        <v>0</v>
      </c>
      <c r="M2717" s="3" t="n">
        <v>0</v>
      </c>
      <c r="N2717" s="3" t="n">
        <v>0</v>
      </c>
      <c r="O2717" s="4" t="str"/>
      <c r="P2717" s="4" t="str"/>
      <c r="Q2717" s="4" t="str"/>
      <c r="R2717" s="4" t="str"/>
      <c r="S2717" s="4" t="str"/>
      <c r="T2717" s="4" t="str"/>
      <c r="U2717" s="4" t="str"/>
      <c r="V2717" s="4" t="n">
        <v>1</v>
      </c>
    </row>
    <row r="2718">
      <c r="A2718" t="n">
        <v>342</v>
      </c>
      <c r="B2718" t="inlineStr">
        <is>
          <t>20607878413</t>
        </is>
      </c>
      <c r="C2718" t="inlineStr">
        <is>
          <t>ASOCIACION DE CRIADORES AGROPECUARIOS MULTIPLES AGUA DULCE UMAJALA - ACRAMADU</t>
        </is>
      </c>
      <c r="D2718" s="6" t="n">
        <v>2022</v>
      </c>
      <c r="F2718" t="inlineStr">
        <is>
          <t>PAC</t>
        </is>
      </c>
      <c r="G2718" s="4" t="n">
        <v>0</v>
      </c>
      <c r="H2718" s="4" t="n">
        <v>0</v>
      </c>
      <c r="I2718" s="4" t="n">
        <v>0</v>
      </c>
      <c r="J2718" s="4" t="n">
        <v>0</v>
      </c>
      <c r="K2718" s="4" t="n">
        <v>0</v>
      </c>
      <c r="L2718" s="3" t="n">
        <v>0</v>
      </c>
      <c r="M2718" s="3" t="n">
        <v>0</v>
      </c>
      <c r="N2718" s="3" t="n">
        <v>0</v>
      </c>
      <c r="O2718" s="4" t="str"/>
      <c r="P2718" s="4" t="str"/>
      <c r="Q2718" s="4" t="str"/>
      <c r="R2718" s="4" t="str"/>
      <c r="S2718" s="4" t="str"/>
      <c r="T2718" s="4" t="str"/>
      <c r="U2718" s="4" t="str"/>
      <c r="V2718" s="4" t="n">
        <v>1</v>
      </c>
    </row>
    <row r="2719">
      <c r="A2719" t="n">
        <v>342</v>
      </c>
      <c r="B2719" t="inlineStr">
        <is>
          <t>20607878413</t>
        </is>
      </c>
      <c r="C2719" t="inlineStr">
        <is>
          <t>ASOCIACION DE CRIADORES AGROPECUARIOS MULTIPLES AGUA DULCE UMAJALA - ACRAMADU</t>
        </is>
      </c>
      <c r="D2719" s="6" t="n">
        <v>2023</v>
      </c>
      <c r="E2719" t="n">
        <v>1</v>
      </c>
      <c r="F2719" t="inlineStr">
        <is>
          <t>PAC</t>
        </is>
      </c>
      <c r="G2719" s="4" t="n">
        <v>30</v>
      </c>
      <c r="H2719" s="4" t="n">
        <v>10</v>
      </c>
      <c r="I2719" s="4" t="n">
        <v>40</v>
      </c>
      <c r="J2719" s="4" t="n">
        <v>34</v>
      </c>
      <c r="K2719" s="4" t="n">
        <v>1</v>
      </c>
      <c r="L2719" s="3" t="n">
        <v>193975.44</v>
      </c>
      <c r="M2719" s="3" t="n">
        <v>0</v>
      </c>
      <c r="N2719" s="3" t="n">
        <v>193975.44</v>
      </c>
      <c r="O2719" s="4" t="n">
        <v>0</v>
      </c>
      <c r="P2719" s="4" t="n">
        <v>193975.4400004</v>
      </c>
      <c r="Q2719" s="4" t="n">
        <v>0</v>
      </c>
      <c r="R2719" s="4" t="n">
        <v>0</v>
      </c>
      <c r="S2719" s="4" t="n">
        <v>0</v>
      </c>
      <c r="T2719" s="4" t="n">
        <v>0</v>
      </c>
      <c r="U2719" s="4" t="n">
        <v>193975.4400004</v>
      </c>
      <c r="V2719" s="4" t="n">
        <v>1</v>
      </c>
    </row>
    <row r="2720">
      <c r="A2720" t="n">
        <v>342</v>
      </c>
      <c r="B2720" t="inlineStr">
        <is>
          <t>20607878413</t>
        </is>
      </c>
      <c r="C2720" t="inlineStr">
        <is>
          <t>ASOCIACION DE CRIADORES AGROPECUARIOS MULTIPLES AGUA DULCE UMAJALA - ACRAMADU</t>
        </is>
      </c>
      <c r="D2720" s="6" t="n">
        <v>2024</v>
      </c>
      <c r="E2720" t="n">
        <v>1</v>
      </c>
      <c r="F2720" t="inlineStr">
        <is>
          <t>PAC</t>
        </is>
      </c>
      <c r="G2720" s="4" t="n">
        <v>15</v>
      </c>
      <c r="H2720" s="4" t="n">
        <v>16</v>
      </c>
      <c r="I2720" s="4" t="n">
        <v>31</v>
      </c>
      <c r="J2720" s="4" t="n">
        <v>28</v>
      </c>
      <c r="K2720" s="4" t="n">
        <v>0</v>
      </c>
      <c r="L2720" s="3" t="n">
        <v>140862.199276</v>
      </c>
      <c r="M2720" s="3" t="n">
        <v>0</v>
      </c>
      <c r="N2720" s="3" t="n">
        <v>140862.199276</v>
      </c>
      <c r="O2720" s="4" t="n">
        <v>0</v>
      </c>
      <c r="P2720" s="4" t="n">
        <v>140862.199276</v>
      </c>
      <c r="Q2720" s="4" t="str"/>
      <c r="R2720" s="4" t="n">
        <v>0</v>
      </c>
      <c r="S2720" s="4" t="n">
        <v>0</v>
      </c>
      <c r="T2720" s="4" t="n">
        <v>0</v>
      </c>
      <c r="U2720" s="4" t="n">
        <v>140862.199276</v>
      </c>
      <c r="V2720" s="4" t="n">
        <v>1</v>
      </c>
    </row>
    <row r="2721">
      <c r="A2721" t="n">
        <v>342</v>
      </c>
      <c r="B2721" t="inlineStr">
        <is>
          <t>20607878413</t>
        </is>
      </c>
      <c r="C2721" t="inlineStr">
        <is>
          <t>ASOCIACION DE CRIADORES AGROPECUARIOS MULTIPLES AGUA DULCE UMAJALA - ACRAMADU</t>
        </is>
      </c>
      <c r="D2721" s="6" t="n">
        <v>2025</v>
      </c>
      <c r="E2721" t="n">
        <v>1</v>
      </c>
      <c r="F2721" t="inlineStr">
        <is>
          <t>PAC</t>
        </is>
      </c>
      <c r="G2721" s="4" t="n">
        <v>15</v>
      </c>
      <c r="H2721" s="4" t="n">
        <v>16</v>
      </c>
      <c r="I2721" s="4" t="n">
        <v>31</v>
      </c>
      <c r="J2721" s="4" t="n">
        <v>40</v>
      </c>
      <c r="K2721" s="4" t="n">
        <v>0</v>
      </c>
      <c r="L2721" s="3" t="n">
        <v>191394.35377461</v>
      </c>
      <c r="M2721" s="3" t="n">
        <v>0</v>
      </c>
      <c r="N2721" s="3" t="n">
        <v>191394.35377461</v>
      </c>
      <c r="O2721" s="4" t="n">
        <v>0</v>
      </c>
      <c r="P2721" s="4" t="n">
        <v>84867.99999861</v>
      </c>
      <c r="Q2721" s="4" t="str"/>
      <c r="R2721" s="4" t="n">
        <v>106526.353776</v>
      </c>
      <c r="S2721" s="4" t="n">
        <v>0</v>
      </c>
      <c r="T2721" s="4" t="n">
        <v>0</v>
      </c>
      <c r="U2721" s="4" t="n">
        <v>191394.35377461</v>
      </c>
      <c r="V2721" s="4" t="n">
        <v>1</v>
      </c>
    </row>
    <row r="2722">
      <c r="A2722" t="n">
        <v>343</v>
      </c>
      <c r="B2722" t="inlineStr">
        <is>
          <t>20607331104</t>
        </is>
      </c>
      <c r="C2722" t="inlineStr">
        <is>
          <t>ASOCIACION DE PRODUCTORES AGROPECUARIOS ECOLOGICOS CRUZ DE PLATA TUTI-COLCA - AGROECOTUTI - COLCA</t>
        </is>
      </c>
      <c r="D2722" s="6" t="n">
        <v>2018</v>
      </c>
      <c r="F2722" t="inlineStr">
        <is>
          <t>PAC</t>
        </is>
      </c>
      <c r="G2722" s="4" t="str"/>
      <c r="H2722" s="4" t="str"/>
      <c r="I2722" s="4" t="n">
        <v>0</v>
      </c>
      <c r="J2722" s="4" t="str"/>
      <c r="K2722" s="4" t="str"/>
      <c r="L2722" s="3" t="str"/>
      <c r="M2722" s="3" t="str"/>
      <c r="N2722" s="3" t="n">
        <v>0</v>
      </c>
      <c r="O2722" s="4" t="str"/>
      <c r="P2722" s="4" t="str"/>
      <c r="Q2722" s="4" t="str"/>
      <c r="R2722" s="4" t="str"/>
      <c r="S2722" s="4" t="str"/>
      <c r="T2722" s="4" t="str"/>
      <c r="U2722" s="4" t="str"/>
      <c r="V2722" s="4" t="n">
        <v>1</v>
      </c>
    </row>
    <row r="2723">
      <c r="A2723" t="n">
        <v>343</v>
      </c>
      <c r="B2723" t="inlineStr">
        <is>
          <t>20607331104</t>
        </is>
      </c>
      <c r="C2723" t="inlineStr">
        <is>
          <t>ASOCIACION DE PRODUCTORES AGROPECUARIOS ECOLOGICOS CRUZ DE PLATA TUTI-COLCA - AGROECOTUTI - COLCA</t>
        </is>
      </c>
      <c r="D2723" s="6" t="n">
        <v>2019</v>
      </c>
      <c r="F2723" t="inlineStr">
        <is>
          <t>PAC</t>
        </is>
      </c>
      <c r="G2723" s="4" t="n">
        <v>0</v>
      </c>
      <c r="H2723" s="4" t="n">
        <v>0</v>
      </c>
      <c r="I2723" s="4" t="n">
        <v>0</v>
      </c>
      <c r="J2723" s="4" t="str"/>
      <c r="K2723" s="4" t="str"/>
      <c r="L2723" s="3" t="n">
        <v>0</v>
      </c>
      <c r="M2723" s="3" t="n">
        <v>0</v>
      </c>
      <c r="N2723" s="3" t="n">
        <v>0</v>
      </c>
      <c r="O2723" s="4" t="str"/>
      <c r="P2723" s="4" t="str"/>
      <c r="Q2723" s="4" t="str"/>
      <c r="R2723" s="4" t="str"/>
      <c r="S2723" s="4" t="str"/>
      <c r="T2723" s="4" t="str"/>
      <c r="U2723" s="4" t="str"/>
      <c r="V2723" s="4" t="n">
        <v>1</v>
      </c>
    </row>
    <row r="2724">
      <c r="A2724" t="n">
        <v>343</v>
      </c>
      <c r="B2724" t="inlineStr">
        <is>
          <t>20607331104</t>
        </is>
      </c>
      <c r="C2724" t="inlineStr">
        <is>
          <t>ASOCIACION DE PRODUCTORES AGROPECUARIOS ECOLOGICOS CRUZ DE PLATA TUTI-COLCA - AGROECOTUTI - COLCA</t>
        </is>
      </c>
      <c r="D2724" s="6" t="n">
        <v>2020</v>
      </c>
      <c r="F2724" t="inlineStr">
        <is>
          <t>PAC</t>
        </is>
      </c>
      <c r="G2724" s="4" t="n">
        <v>0</v>
      </c>
      <c r="H2724" s="4" t="n">
        <v>0</v>
      </c>
      <c r="I2724" s="4" t="n">
        <v>0</v>
      </c>
      <c r="J2724" s="4" t="n">
        <v>0</v>
      </c>
      <c r="K2724" s="4" t="n">
        <v>0</v>
      </c>
      <c r="L2724" s="3" t="n">
        <v>0</v>
      </c>
      <c r="M2724" s="3" t="n">
        <v>0</v>
      </c>
      <c r="N2724" s="3" t="n">
        <v>0</v>
      </c>
      <c r="O2724" s="4" t="str"/>
      <c r="P2724" s="4" t="str"/>
      <c r="Q2724" s="4" t="str"/>
      <c r="R2724" s="4" t="str"/>
      <c r="S2724" s="4" t="str"/>
      <c r="T2724" s="4" t="str"/>
      <c r="U2724" s="4" t="str"/>
      <c r="V2724" s="4" t="n">
        <v>1</v>
      </c>
    </row>
    <row r="2725">
      <c r="A2725" t="n">
        <v>343</v>
      </c>
      <c r="B2725" t="inlineStr">
        <is>
          <t>20607331104</t>
        </is>
      </c>
      <c r="C2725" t="inlineStr">
        <is>
          <t>ASOCIACION DE PRODUCTORES AGROPECUARIOS ECOLOGICOS CRUZ DE PLATA TUTI-COLCA - AGROECOTUTI - COLCA</t>
        </is>
      </c>
      <c r="D2725" s="6" t="n">
        <v>2021</v>
      </c>
      <c r="F2725" t="inlineStr">
        <is>
          <t>PAC</t>
        </is>
      </c>
      <c r="G2725" s="4" t="n">
        <v>0</v>
      </c>
      <c r="H2725" s="4" t="n">
        <v>0</v>
      </c>
      <c r="I2725" s="4" t="n">
        <v>0</v>
      </c>
      <c r="J2725" s="4" t="n">
        <v>0</v>
      </c>
      <c r="K2725" s="4" t="n">
        <v>0</v>
      </c>
      <c r="L2725" s="3" t="n">
        <v>0</v>
      </c>
      <c r="M2725" s="3" t="n">
        <v>0</v>
      </c>
      <c r="N2725" s="3" t="n">
        <v>0</v>
      </c>
      <c r="O2725" s="4" t="str"/>
      <c r="P2725" s="4" t="str"/>
      <c r="Q2725" s="4" t="str"/>
      <c r="R2725" s="4" t="str"/>
      <c r="S2725" s="4" t="str"/>
      <c r="T2725" s="4" t="str"/>
      <c r="U2725" s="4" t="str"/>
      <c r="V2725" s="4" t="n">
        <v>1</v>
      </c>
    </row>
    <row r="2726">
      <c r="A2726" t="n">
        <v>343</v>
      </c>
      <c r="B2726" t="inlineStr">
        <is>
          <t>20607331104</t>
        </is>
      </c>
      <c r="C2726" t="inlineStr">
        <is>
          <t>ASOCIACION DE PRODUCTORES AGROPECUARIOS ECOLOGICOS CRUZ DE PLATA TUTI-COLCA - AGROECOTUTI - COLCA</t>
        </is>
      </c>
      <c r="D2726" s="6" t="n">
        <v>2022</v>
      </c>
      <c r="F2726" t="inlineStr">
        <is>
          <t>PAC</t>
        </is>
      </c>
      <c r="G2726" s="4" t="n">
        <v>0</v>
      </c>
      <c r="H2726" s="4" t="n">
        <v>0</v>
      </c>
      <c r="I2726" s="4" t="n">
        <v>0</v>
      </c>
      <c r="J2726" s="4" t="n">
        <v>0</v>
      </c>
      <c r="K2726" s="4" t="n">
        <v>0</v>
      </c>
      <c r="L2726" s="3" t="n">
        <v>0</v>
      </c>
      <c r="M2726" s="3" t="n">
        <v>0</v>
      </c>
      <c r="N2726" s="3" t="n">
        <v>0</v>
      </c>
      <c r="O2726" s="4" t="str"/>
      <c r="P2726" s="4" t="str"/>
      <c r="Q2726" s="4" t="str"/>
      <c r="R2726" s="4" t="str"/>
      <c r="S2726" s="4" t="str"/>
      <c r="T2726" s="4" t="str"/>
      <c r="U2726" s="4" t="str"/>
      <c r="V2726" s="4" t="n">
        <v>1</v>
      </c>
    </row>
    <row r="2727">
      <c r="A2727" t="n">
        <v>343</v>
      </c>
      <c r="B2727" t="inlineStr">
        <is>
          <t>20607331104</t>
        </is>
      </c>
      <c r="C2727" t="inlineStr">
        <is>
          <t>ASOCIACION DE PRODUCTORES AGROPECUARIOS ECOLOGICOS CRUZ DE PLATA TUTI-COLCA - AGROECOTUTI - COLCA</t>
        </is>
      </c>
      <c r="D2727" s="6" t="n">
        <v>2023</v>
      </c>
      <c r="E2727" t="n">
        <v>1</v>
      </c>
      <c r="F2727" t="inlineStr">
        <is>
          <t>PAC</t>
        </is>
      </c>
      <c r="G2727" s="4" t="n">
        <v>35</v>
      </c>
      <c r="H2727" s="4" t="n">
        <v>5</v>
      </c>
      <c r="I2727" s="4" t="n">
        <v>40</v>
      </c>
      <c r="J2727" s="4" t="n">
        <v>28</v>
      </c>
      <c r="K2727" s="4" t="n">
        <v>4</v>
      </c>
      <c r="L2727" s="3" t="n">
        <v>120060</v>
      </c>
      <c r="M2727" s="3" t="n">
        <v>0</v>
      </c>
      <c r="N2727" s="3" t="n">
        <v>120060</v>
      </c>
      <c r="O2727" s="4" t="n">
        <v>0</v>
      </c>
      <c r="P2727" s="4" t="n">
        <v>120060</v>
      </c>
      <c r="Q2727" s="4" t="n">
        <v>0</v>
      </c>
      <c r="R2727" s="4" t="n">
        <v>0</v>
      </c>
      <c r="S2727" s="4" t="n">
        <v>0</v>
      </c>
      <c r="T2727" s="4" t="n">
        <v>0</v>
      </c>
      <c r="U2727" s="4" t="n">
        <v>120060</v>
      </c>
      <c r="V2727" s="4" t="n">
        <v>1</v>
      </c>
    </row>
    <row r="2728">
      <c r="A2728" t="n">
        <v>343</v>
      </c>
      <c r="B2728" t="inlineStr">
        <is>
          <t>20607331104</t>
        </is>
      </c>
      <c r="C2728" t="inlineStr">
        <is>
          <t>ASOCIACION DE PRODUCTORES AGROPECUARIOS ECOLOGICOS CRUZ DE PLATA TUTI-COLCA - AGROECOTUTI - COLCA</t>
        </is>
      </c>
      <c r="D2728" s="6" t="n">
        <v>2024</v>
      </c>
      <c r="E2728" t="n">
        <v>1</v>
      </c>
      <c r="F2728" t="inlineStr">
        <is>
          <t>PAC</t>
        </is>
      </c>
      <c r="G2728" s="4" t="n">
        <v>12</v>
      </c>
      <c r="H2728" s="4" t="n">
        <v>29</v>
      </c>
      <c r="I2728" s="4" t="n">
        <v>41</v>
      </c>
      <c r="J2728" s="4" t="n">
        <v>39</v>
      </c>
      <c r="K2728" s="4" t="n">
        <v>2</v>
      </c>
      <c r="L2728" s="3" t="n">
        <v>132181.5</v>
      </c>
      <c r="M2728" s="3" t="n">
        <v>0</v>
      </c>
      <c r="N2728" s="3" t="n">
        <v>132181.5</v>
      </c>
      <c r="O2728" s="4" t="n">
        <v>0</v>
      </c>
      <c r="P2728" s="4" t="n">
        <v>132181.5</v>
      </c>
      <c r="Q2728" s="4" t="str"/>
      <c r="R2728" s="4" t="n">
        <v>0</v>
      </c>
      <c r="S2728" s="4" t="n">
        <v>0</v>
      </c>
      <c r="T2728" s="4" t="n">
        <v>0</v>
      </c>
      <c r="U2728" s="4" t="n">
        <v>132181.5</v>
      </c>
      <c r="V2728" s="4" t="n">
        <v>1</v>
      </c>
    </row>
    <row r="2729">
      <c r="A2729" t="n">
        <v>343</v>
      </c>
      <c r="B2729" t="inlineStr">
        <is>
          <t>20607331104</t>
        </is>
      </c>
      <c r="C2729" t="inlineStr">
        <is>
          <t>ASOCIACION DE PRODUCTORES AGROPECUARIOS ECOLOGICOS CRUZ DE PLATA TUTI-COLCA - AGROECOTUTI - COLCA</t>
        </is>
      </c>
      <c r="D2729" s="6" t="n">
        <v>2025</v>
      </c>
      <c r="E2729" t="n">
        <v>1</v>
      </c>
      <c r="F2729" t="inlineStr">
        <is>
          <t>PAC</t>
        </is>
      </c>
      <c r="G2729" s="4" t="n">
        <v>12</v>
      </c>
      <c r="H2729" s="4" t="n">
        <v>29</v>
      </c>
      <c r="I2729" s="4" t="n">
        <v>41</v>
      </c>
      <c r="J2729" s="4" t="n">
        <v>40</v>
      </c>
      <c r="K2729" s="4" t="n">
        <v>0</v>
      </c>
      <c r="L2729" s="3" t="n">
        <v>0</v>
      </c>
      <c r="M2729" s="3" t="n">
        <v>0</v>
      </c>
      <c r="N2729" s="3" t="n">
        <v>0</v>
      </c>
      <c r="O2729" s="4" t="n">
        <v>0</v>
      </c>
      <c r="P2729" s="4" t="n">
        <v>0</v>
      </c>
      <c r="Q2729" s="4" t="str"/>
      <c r="R2729" s="4" t="n">
        <v>0</v>
      </c>
      <c r="S2729" s="4" t="n">
        <v>0</v>
      </c>
      <c r="T2729" s="4" t="n">
        <v>0</v>
      </c>
      <c r="U2729" s="4" t="n">
        <v>0</v>
      </c>
      <c r="V2729" s="4" t="n">
        <v>1</v>
      </c>
    </row>
    <row r="2730">
      <c r="A2730" t="n">
        <v>344</v>
      </c>
      <c r="B2730" t="inlineStr">
        <is>
          <t>20600122330</t>
        </is>
      </c>
      <c r="C2730" t="inlineStr">
        <is>
          <t>COOPERATIVA AGRARIA BIO-ORGANICA CONDESUYOS - COOPABIC</t>
        </is>
      </c>
      <c r="D2730" s="6" t="n">
        <v>2018</v>
      </c>
      <c r="F2730" t="inlineStr">
        <is>
          <t>PAC</t>
        </is>
      </c>
      <c r="G2730" s="4" t="str"/>
      <c r="H2730" s="4" t="str"/>
      <c r="I2730" s="4" t="n">
        <v>0</v>
      </c>
      <c r="J2730" s="4" t="str"/>
      <c r="K2730" s="4" t="str"/>
      <c r="L2730" s="3" t="str"/>
      <c r="M2730" s="3" t="str"/>
      <c r="N2730" s="3" t="n">
        <v>0</v>
      </c>
      <c r="O2730" s="4" t="str"/>
      <c r="P2730" s="4" t="str"/>
      <c r="Q2730" s="4" t="str"/>
      <c r="R2730" s="4" t="str"/>
      <c r="S2730" s="4" t="str"/>
      <c r="T2730" s="4" t="str"/>
      <c r="U2730" s="4" t="str"/>
      <c r="V2730" s="4" t="n">
        <v>3</v>
      </c>
    </row>
    <row r="2731">
      <c r="A2731" t="n">
        <v>344</v>
      </c>
      <c r="B2731" t="inlineStr">
        <is>
          <t>20600122330</t>
        </is>
      </c>
      <c r="C2731" t="inlineStr">
        <is>
          <t>COOPERATIVA AGRARIA BIO-ORGANICA CONDESUYOS - COOPABIC</t>
        </is>
      </c>
      <c r="D2731" s="6" t="n">
        <v>2019</v>
      </c>
      <c r="F2731" t="inlineStr">
        <is>
          <t>PAC</t>
        </is>
      </c>
      <c r="G2731" s="4" t="n">
        <v>0</v>
      </c>
      <c r="H2731" s="4" t="n">
        <v>0</v>
      </c>
      <c r="I2731" s="4" t="n">
        <v>0</v>
      </c>
      <c r="J2731" s="4" t="str"/>
      <c r="K2731" s="4" t="str"/>
      <c r="L2731" s="3" t="n">
        <v>0</v>
      </c>
      <c r="M2731" s="3" t="n">
        <v>0</v>
      </c>
      <c r="N2731" s="3" t="n">
        <v>0</v>
      </c>
      <c r="O2731" s="4" t="str"/>
      <c r="P2731" s="4" t="str"/>
      <c r="Q2731" s="4" t="str"/>
      <c r="R2731" s="4" t="str"/>
      <c r="S2731" s="4" t="str"/>
      <c r="T2731" s="4" t="str"/>
      <c r="U2731" s="4" t="str"/>
      <c r="V2731" s="4" t="n">
        <v>3</v>
      </c>
    </row>
    <row r="2732">
      <c r="A2732" t="n">
        <v>344</v>
      </c>
      <c r="B2732" t="inlineStr">
        <is>
          <t>20600122330</t>
        </is>
      </c>
      <c r="C2732" t="inlineStr">
        <is>
          <t>COOPERATIVA AGRARIA BIO-ORGANICA CONDESUYOS - COOPABIC</t>
        </is>
      </c>
      <c r="D2732" s="6" t="n">
        <v>2020</v>
      </c>
      <c r="F2732" t="inlineStr">
        <is>
          <t>PAC</t>
        </is>
      </c>
      <c r="G2732" s="4" t="n">
        <v>0</v>
      </c>
      <c r="H2732" s="4" t="n">
        <v>0</v>
      </c>
      <c r="I2732" s="4" t="n">
        <v>0</v>
      </c>
      <c r="J2732" s="4" t="n">
        <v>0</v>
      </c>
      <c r="K2732" s="4" t="n">
        <v>0</v>
      </c>
      <c r="L2732" s="3" t="n">
        <v>0</v>
      </c>
      <c r="M2732" s="3" t="n">
        <v>0</v>
      </c>
      <c r="N2732" s="3" t="n">
        <v>0</v>
      </c>
      <c r="O2732" s="4" t="str"/>
      <c r="P2732" s="4" t="str"/>
      <c r="Q2732" s="4" t="str"/>
      <c r="R2732" s="4" t="str"/>
      <c r="S2732" s="4" t="str"/>
      <c r="T2732" s="4" t="str"/>
      <c r="U2732" s="4" t="str"/>
      <c r="V2732" s="4" t="n">
        <v>3</v>
      </c>
    </row>
    <row r="2733">
      <c r="A2733" t="n">
        <v>344</v>
      </c>
      <c r="B2733" t="inlineStr">
        <is>
          <t>20600122330</t>
        </is>
      </c>
      <c r="C2733" t="inlineStr">
        <is>
          <t>COOPERATIVA AGRARIA BIO-ORGANICA CONDESUYOS - COOPABIC</t>
        </is>
      </c>
      <c r="D2733" s="6" t="n">
        <v>2021</v>
      </c>
      <c r="F2733" t="inlineStr">
        <is>
          <t>PAC</t>
        </is>
      </c>
      <c r="G2733" s="4" t="n">
        <v>0</v>
      </c>
      <c r="H2733" s="4" t="n">
        <v>0</v>
      </c>
      <c r="I2733" s="4" t="n">
        <v>0</v>
      </c>
      <c r="J2733" s="4" t="n">
        <v>0</v>
      </c>
      <c r="K2733" s="4" t="n">
        <v>0</v>
      </c>
      <c r="L2733" s="3" t="n">
        <v>0</v>
      </c>
      <c r="M2733" s="3" t="n">
        <v>0</v>
      </c>
      <c r="N2733" s="3" t="n">
        <v>0</v>
      </c>
      <c r="O2733" s="4" t="str"/>
      <c r="P2733" s="4" t="str"/>
      <c r="Q2733" s="4" t="str"/>
      <c r="R2733" s="4" t="str"/>
      <c r="S2733" s="4" t="str"/>
      <c r="T2733" s="4" t="str"/>
      <c r="U2733" s="4" t="str"/>
      <c r="V2733" s="4" t="n">
        <v>3</v>
      </c>
    </row>
    <row r="2734">
      <c r="A2734" t="n">
        <v>344</v>
      </c>
      <c r="B2734" t="inlineStr">
        <is>
          <t>20600122330</t>
        </is>
      </c>
      <c r="C2734" t="inlineStr">
        <is>
          <t>COOPERATIVA AGRARIA BIO-ORGANICA CONDESUYOS - COOPABIC</t>
        </is>
      </c>
      <c r="D2734" s="6" t="n">
        <v>2022</v>
      </c>
      <c r="F2734" t="inlineStr">
        <is>
          <t>PAC</t>
        </is>
      </c>
      <c r="G2734" s="4" t="n">
        <v>0</v>
      </c>
      <c r="H2734" s="4" t="n">
        <v>0</v>
      </c>
      <c r="I2734" s="4" t="n">
        <v>0</v>
      </c>
      <c r="J2734" s="4" t="n">
        <v>0</v>
      </c>
      <c r="K2734" s="4" t="n">
        <v>0</v>
      </c>
      <c r="L2734" s="3" t="n">
        <v>0</v>
      </c>
      <c r="M2734" s="3" t="n">
        <v>0</v>
      </c>
      <c r="N2734" s="3" t="n">
        <v>0</v>
      </c>
      <c r="O2734" s="4" t="str"/>
      <c r="P2734" s="4" t="str"/>
      <c r="Q2734" s="4" t="str"/>
      <c r="R2734" s="4" t="str"/>
      <c r="S2734" s="4" t="str"/>
      <c r="T2734" s="4" t="str"/>
      <c r="U2734" s="4" t="str"/>
      <c r="V2734" s="4" t="n">
        <v>3</v>
      </c>
    </row>
    <row r="2735">
      <c r="A2735" t="n">
        <v>344</v>
      </c>
      <c r="B2735" t="inlineStr">
        <is>
          <t>20600122330</t>
        </is>
      </c>
      <c r="C2735" t="inlineStr">
        <is>
          <t>COOPERATIVA AGRARIA BIO-ORGANICA CONDESUYOS - COOPABIC</t>
        </is>
      </c>
      <c r="D2735" s="6" t="n">
        <v>2023</v>
      </c>
      <c r="E2735" t="n">
        <v>1</v>
      </c>
      <c r="F2735" t="inlineStr">
        <is>
          <t>PAC</t>
        </is>
      </c>
      <c r="G2735" s="4" t="n">
        <v>20</v>
      </c>
      <c r="H2735" s="4" t="n">
        <v>10</v>
      </c>
      <c r="I2735" s="4" t="n">
        <v>30</v>
      </c>
      <c r="J2735" s="4" t="n">
        <v>27</v>
      </c>
      <c r="K2735" s="4" t="n">
        <v>4</v>
      </c>
      <c r="L2735" s="3" t="n">
        <v>240200</v>
      </c>
      <c r="M2735" s="3" t="n">
        <v>0</v>
      </c>
      <c r="N2735" s="3" t="n">
        <v>240200</v>
      </c>
      <c r="O2735" s="4" t="n">
        <v>0</v>
      </c>
      <c r="P2735" s="4" t="n">
        <v>240200</v>
      </c>
      <c r="Q2735" s="4" t="n">
        <v>0</v>
      </c>
      <c r="R2735" s="4" t="n">
        <v>0</v>
      </c>
      <c r="S2735" s="4" t="n">
        <v>0</v>
      </c>
      <c r="T2735" s="4" t="n">
        <v>0</v>
      </c>
      <c r="U2735" s="4" t="n">
        <v>240200</v>
      </c>
      <c r="V2735" s="4" t="n">
        <v>3</v>
      </c>
    </row>
    <row r="2736">
      <c r="A2736" t="n">
        <v>344</v>
      </c>
      <c r="B2736" t="inlineStr">
        <is>
          <t>20600122330</t>
        </is>
      </c>
      <c r="C2736" t="inlineStr">
        <is>
          <t>COOPERATIVA AGRARIA BIO-ORGANICA CONDESUYOS - COOPABIC</t>
        </is>
      </c>
      <c r="D2736" s="6" t="n">
        <v>2024</v>
      </c>
      <c r="E2736" t="n">
        <v>1</v>
      </c>
      <c r="F2736" t="inlineStr">
        <is>
          <t>PAC</t>
        </is>
      </c>
      <c r="G2736" s="4" t="n">
        <v>30</v>
      </c>
      <c r="H2736" s="4" t="n">
        <v>6</v>
      </c>
      <c r="I2736" s="4" t="n">
        <v>36</v>
      </c>
      <c r="J2736" s="4" t="n">
        <v>40</v>
      </c>
      <c r="K2736" s="4" t="n">
        <v>0</v>
      </c>
      <c r="L2736" s="3" t="n">
        <v>251201</v>
      </c>
      <c r="M2736" s="3" t="n">
        <v>0</v>
      </c>
      <c r="N2736" s="3" t="n">
        <v>251201</v>
      </c>
      <c r="O2736" s="4" t="n">
        <v>0</v>
      </c>
      <c r="P2736" s="4" t="n">
        <v>251201</v>
      </c>
      <c r="Q2736" s="4" t="str"/>
      <c r="R2736" s="4" t="n">
        <v>0</v>
      </c>
      <c r="S2736" s="4" t="n">
        <v>0</v>
      </c>
      <c r="T2736" s="4" t="n">
        <v>0</v>
      </c>
      <c r="U2736" s="4" t="n">
        <v>251201</v>
      </c>
      <c r="V2736" s="4" t="n">
        <v>3</v>
      </c>
    </row>
    <row r="2737">
      <c r="A2737" t="n">
        <v>344</v>
      </c>
      <c r="B2737" t="inlineStr">
        <is>
          <t>20600122330</t>
        </is>
      </c>
      <c r="C2737" t="inlineStr">
        <is>
          <t>COOPERATIVA AGRARIA BIO-ORGANICA CONDESUYOS - COOPABIC</t>
        </is>
      </c>
      <c r="D2737" s="6" t="n">
        <v>2025</v>
      </c>
      <c r="E2737" t="n">
        <v>1</v>
      </c>
      <c r="F2737" t="inlineStr">
        <is>
          <t>PAC</t>
        </is>
      </c>
      <c r="G2737" s="4" t="n">
        <v>30</v>
      </c>
      <c r="H2737" s="4" t="n">
        <v>6</v>
      </c>
      <c r="I2737" s="4" t="n">
        <v>36</v>
      </c>
      <c r="J2737" s="4" t="n">
        <v>42</v>
      </c>
      <c r="K2737" s="4" t="n">
        <v>0</v>
      </c>
      <c r="L2737" s="3" t="n">
        <v>0</v>
      </c>
      <c r="M2737" s="3" t="n">
        <v>0</v>
      </c>
      <c r="N2737" s="3" t="n">
        <v>0</v>
      </c>
      <c r="O2737" s="4" t="n">
        <v>0</v>
      </c>
      <c r="P2737" s="4" t="n">
        <v>0</v>
      </c>
      <c r="Q2737" s="4" t="str"/>
      <c r="R2737" s="4" t="n">
        <v>0</v>
      </c>
      <c r="S2737" s="4" t="n">
        <v>0</v>
      </c>
      <c r="T2737" s="4" t="n">
        <v>0</v>
      </c>
      <c r="U2737" s="4" t="n">
        <v>0</v>
      </c>
      <c r="V2737" s="4" t="n">
        <v>3</v>
      </c>
    </row>
    <row r="2738">
      <c r="A2738" t="n">
        <v>345</v>
      </c>
      <c r="B2738" t="inlineStr">
        <is>
          <t>20454319169</t>
        </is>
      </c>
      <c r="C2738" t="inlineStr">
        <is>
          <t>ASOCIACION LA JOYA AGRO EXPORT</t>
        </is>
      </c>
      <c r="D2738" s="6" t="n">
        <v>2018</v>
      </c>
      <c r="F2738" t="inlineStr">
        <is>
          <t>PAC</t>
        </is>
      </c>
      <c r="G2738" s="4" t="str"/>
      <c r="H2738" s="4" t="str"/>
      <c r="I2738" s="4" t="n">
        <v>0</v>
      </c>
      <c r="J2738" s="4" t="str"/>
      <c r="K2738" s="4" t="str"/>
      <c r="L2738" s="3" t="str"/>
      <c r="M2738" s="3" t="str"/>
      <c r="N2738" s="3" t="n">
        <v>0</v>
      </c>
      <c r="O2738" s="4" t="str"/>
      <c r="P2738" s="4" t="str"/>
      <c r="Q2738" s="4" t="str"/>
      <c r="R2738" s="4" t="str"/>
      <c r="S2738" s="4" t="str"/>
      <c r="T2738" s="4" t="str"/>
      <c r="U2738" s="4" t="str"/>
      <c r="V2738" s="4" t="n">
        <v>1</v>
      </c>
    </row>
    <row r="2739">
      <c r="A2739" t="n">
        <v>345</v>
      </c>
      <c r="B2739" t="inlineStr">
        <is>
          <t>20454319169</t>
        </is>
      </c>
      <c r="C2739" t="inlineStr">
        <is>
          <t>ASOCIACION LA JOYA AGRO EXPORT</t>
        </is>
      </c>
      <c r="D2739" s="6" t="n">
        <v>2019</v>
      </c>
      <c r="F2739" t="inlineStr">
        <is>
          <t>PAC</t>
        </is>
      </c>
      <c r="G2739" s="4" t="n">
        <v>0</v>
      </c>
      <c r="H2739" s="4" t="n">
        <v>0</v>
      </c>
      <c r="I2739" s="4" t="n">
        <v>0</v>
      </c>
      <c r="J2739" s="4" t="str"/>
      <c r="K2739" s="4" t="str"/>
      <c r="L2739" s="3" t="n">
        <v>0</v>
      </c>
      <c r="M2739" s="3" t="n">
        <v>0</v>
      </c>
      <c r="N2739" s="3" t="n">
        <v>0</v>
      </c>
      <c r="O2739" s="4" t="str"/>
      <c r="P2739" s="4" t="str"/>
      <c r="Q2739" s="4" t="str"/>
      <c r="R2739" s="4" t="str"/>
      <c r="S2739" s="4" t="str"/>
      <c r="T2739" s="4" t="str"/>
      <c r="U2739" s="4" t="str"/>
      <c r="V2739" s="4" t="n">
        <v>1</v>
      </c>
    </row>
    <row r="2740">
      <c r="A2740" t="n">
        <v>345</v>
      </c>
      <c r="B2740" t="inlineStr">
        <is>
          <t>20454319169</t>
        </is>
      </c>
      <c r="C2740" t="inlineStr">
        <is>
          <t>ASOCIACION LA JOYA AGRO EXPORT</t>
        </is>
      </c>
      <c r="D2740" s="6" t="n">
        <v>2020</v>
      </c>
      <c r="F2740" t="inlineStr">
        <is>
          <t>PAC</t>
        </is>
      </c>
      <c r="G2740" s="4" t="n">
        <v>0</v>
      </c>
      <c r="H2740" s="4" t="n">
        <v>0</v>
      </c>
      <c r="I2740" s="4" t="n">
        <v>0</v>
      </c>
      <c r="J2740" s="4" t="n">
        <v>0</v>
      </c>
      <c r="K2740" s="4" t="n">
        <v>0</v>
      </c>
      <c r="L2740" s="3" t="n">
        <v>0</v>
      </c>
      <c r="M2740" s="3" t="n">
        <v>0</v>
      </c>
      <c r="N2740" s="3" t="n">
        <v>0</v>
      </c>
      <c r="O2740" s="4" t="str"/>
      <c r="P2740" s="4" t="str"/>
      <c r="Q2740" s="4" t="str"/>
      <c r="R2740" s="4" t="str"/>
      <c r="S2740" s="4" t="str"/>
      <c r="T2740" s="4" t="str"/>
      <c r="U2740" s="4" t="str"/>
      <c r="V2740" s="4" t="n">
        <v>1</v>
      </c>
    </row>
    <row r="2741">
      <c r="A2741" t="n">
        <v>345</v>
      </c>
      <c r="B2741" t="inlineStr">
        <is>
          <t>20454319169</t>
        </is>
      </c>
      <c r="C2741" t="inlineStr">
        <is>
          <t>ASOCIACION LA JOYA AGRO EXPORT</t>
        </is>
      </c>
      <c r="D2741" s="6" t="n">
        <v>2021</v>
      </c>
      <c r="F2741" t="inlineStr">
        <is>
          <t>PAC</t>
        </is>
      </c>
      <c r="G2741" s="4" t="n">
        <v>0</v>
      </c>
      <c r="H2741" s="4" t="n">
        <v>0</v>
      </c>
      <c r="I2741" s="4" t="n">
        <v>0</v>
      </c>
      <c r="J2741" s="4" t="n">
        <v>0</v>
      </c>
      <c r="K2741" s="4" t="n">
        <v>0</v>
      </c>
      <c r="L2741" s="3" t="n">
        <v>0</v>
      </c>
      <c r="M2741" s="3" t="n">
        <v>0</v>
      </c>
      <c r="N2741" s="3" t="n">
        <v>0</v>
      </c>
      <c r="O2741" s="4" t="str"/>
      <c r="P2741" s="4" t="str"/>
      <c r="Q2741" s="4" t="str"/>
      <c r="R2741" s="4" t="str"/>
      <c r="S2741" s="4" t="str"/>
      <c r="T2741" s="4" t="str"/>
      <c r="U2741" s="4" t="str"/>
      <c r="V2741" s="4" t="n">
        <v>1</v>
      </c>
    </row>
    <row r="2742">
      <c r="A2742" t="n">
        <v>345</v>
      </c>
      <c r="B2742" t="inlineStr">
        <is>
          <t>20454319169</t>
        </is>
      </c>
      <c r="C2742" t="inlineStr">
        <is>
          <t>ASOCIACION LA JOYA AGRO EXPORT</t>
        </is>
      </c>
      <c r="D2742" s="6" t="n">
        <v>2022</v>
      </c>
      <c r="F2742" t="inlineStr">
        <is>
          <t>PAC</t>
        </is>
      </c>
      <c r="G2742" s="4" t="n">
        <v>0</v>
      </c>
      <c r="H2742" s="4" t="n">
        <v>0</v>
      </c>
      <c r="I2742" s="4" t="n">
        <v>0</v>
      </c>
      <c r="J2742" s="4" t="n">
        <v>0</v>
      </c>
      <c r="K2742" s="4" t="n">
        <v>0</v>
      </c>
      <c r="L2742" s="3" t="n">
        <v>0</v>
      </c>
      <c r="M2742" s="3" t="n">
        <v>0</v>
      </c>
      <c r="N2742" s="3" t="n">
        <v>0</v>
      </c>
      <c r="O2742" s="4" t="str"/>
      <c r="P2742" s="4" t="str"/>
      <c r="Q2742" s="4" t="str"/>
      <c r="R2742" s="4" t="str"/>
      <c r="S2742" s="4" t="str"/>
      <c r="T2742" s="4" t="str"/>
      <c r="U2742" s="4" t="str"/>
      <c r="V2742" s="4" t="n">
        <v>1</v>
      </c>
    </row>
    <row r="2743">
      <c r="A2743" t="n">
        <v>345</v>
      </c>
      <c r="B2743" t="inlineStr">
        <is>
          <t>20454319169</t>
        </is>
      </c>
      <c r="C2743" t="inlineStr">
        <is>
          <t>ASOCIACION LA JOYA AGRO EXPORT</t>
        </is>
      </c>
      <c r="D2743" s="6" t="n">
        <v>2023</v>
      </c>
      <c r="E2743" t="n">
        <v>1</v>
      </c>
      <c r="F2743" t="inlineStr">
        <is>
          <t>PAC</t>
        </is>
      </c>
      <c r="G2743" s="4" t="n">
        <v>45</v>
      </c>
      <c r="H2743" s="4" t="n">
        <v>5</v>
      </c>
      <c r="I2743" s="4" t="n">
        <v>50</v>
      </c>
      <c r="J2743" s="4" t="n">
        <v>36</v>
      </c>
      <c r="K2743" s="4" t="n">
        <v>2</v>
      </c>
      <c r="L2743" s="3" t="n">
        <v>664600</v>
      </c>
      <c r="M2743" s="3" t="n">
        <v>0</v>
      </c>
      <c r="N2743" s="3" t="n">
        <v>664600</v>
      </c>
      <c r="O2743" s="4" t="n">
        <v>0</v>
      </c>
      <c r="P2743" s="4" t="n">
        <v>664600</v>
      </c>
      <c r="Q2743" s="4" t="n">
        <v>0</v>
      </c>
      <c r="R2743" s="4" t="n">
        <v>0</v>
      </c>
      <c r="S2743" s="4" t="n">
        <v>0</v>
      </c>
      <c r="T2743" s="4" t="n">
        <v>0</v>
      </c>
      <c r="U2743" s="4" t="n">
        <v>664600</v>
      </c>
      <c r="V2743" s="4" t="n">
        <v>1</v>
      </c>
    </row>
    <row r="2744">
      <c r="A2744" t="n">
        <v>345</v>
      </c>
      <c r="B2744" t="inlineStr">
        <is>
          <t>20454319169</t>
        </is>
      </c>
      <c r="C2744" t="inlineStr">
        <is>
          <t>ASOCIACION LA JOYA AGRO EXPORT</t>
        </is>
      </c>
      <c r="D2744" s="6" t="n">
        <v>2024</v>
      </c>
      <c r="E2744" t="n">
        <v>1</v>
      </c>
      <c r="F2744" t="inlineStr">
        <is>
          <t>PAC</t>
        </is>
      </c>
      <c r="G2744" s="4" t="n">
        <v>17</v>
      </c>
      <c r="H2744" s="4" t="n">
        <v>8</v>
      </c>
      <c r="I2744" s="4" t="n">
        <v>25</v>
      </c>
      <c r="J2744" s="4" t="n">
        <v>47</v>
      </c>
      <c r="K2744" s="4" t="n">
        <v>3</v>
      </c>
      <c r="L2744" s="3" t="n">
        <v>1132800</v>
      </c>
      <c r="M2744" s="3" t="n">
        <v>0</v>
      </c>
      <c r="N2744" s="3" t="n">
        <v>1132800</v>
      </c>
      <c r="O2744" s="4" t="n">
        <v>0</v>
      </c>
      <c r="P2744" s="4" t="n">
        <v>1132800</v>
      </c>
      <c r="Q2744" s="4" t="str"/>
      <c r="R2744" s="4" t="n">
        <v>0</v>
      </c>
      <c r="S2744" s="4" t="n">
        <v>0</v>
      </c>
      <c r="T2744" s="4" t="n">
        <v>0</v>
      </c>
      <c r="U2744" s="4" t="n">
        <v>1132800</v>
      </c>
      <c r="V2744" s="4" t="n">
        <v>1</v>
      </c>
    </row>
    <row r="2745">
      <c r="A2745" t="n">
        <v>345</v>
      </c>
      <c r="B2745" t="inlineStr">
        <is>
          <t>20454319169</t>
        </is>
      </c>
      <c r="C2745" t="inlineStr">
        <is>
          <t>ASOCIACION LA JOYA AGRO EXPORT</t>
        </is>
      </c>
      <c r="D2745" s="6" t="n">
        <v>2025</v>
      </c>
      <c r="E2745" t="n">
        <v>1</v>
      </c>
      <c r="F2745" t="inlineStr">
        <is>
          <t>PAC</t>
        </is>
      </c>
      <c r="G2745" s="4" t="n">
        <v>17</v>
      </c>
      <c r="H2745" s="4" t="n">
        <v>8</v>
      </c>
      <c r="I2745" s="4" t="n">
        <v>25</v>
      </c>
      <c r="J2745" s="4" t="n">
        <v>42</v>
      </c>
      <c r="K2745" s="4" t="n">
        <v>2</v>
      </c>
      <c r="L2745" s="3" t="n">
        <v>811600</v>
      </c>
      <c r="M2745" s="3" t="n">
        <v>0</v>
      </c>
      <c r="N2745" s="3" t="n">
        <v>811600</v>
      </c>
      <c r="O2745" s="4" t="n">
        <v>0</v>
      </c>
      <c r="P2745" s="4" t="n">
        <v>811600</v>
      </c>
      <c r="Q2745" s="4" t="str"/>
      <c r="R2745" s="4" t="n">
        <v>0</v>
      </c>
      <c r="S2745" s="4" t="n">
        <v>0</v>
      </c>
      <c r="T2745" s="4" t="n">
        <v>0</v>
      </c>
      <c r="U2745" s="4" t="n">
        <v>811600</v>
      </c>
      <c r="V2745" s="4" t="n">
        <v>1</v>
      </c>
    </row>
    <row r="2746">
      <c r="A2746" t="n">
        <v>346</v>
      </c>
      <c r="B2746" t="inlineStr">
        <is>
          <t>20600534298</t>
        </is>
      </c>
      <c r="C2746" t="inlineStr">
        <is>
          <t>ASOCIACION CULTIAGRO EXPORT LA JOYA NUEVA GENERACION</t>
        </is>
      </c>
      <c r="D2746" s="6" t="n">
        <v>2018</v>
      </c>
      <c r="F2746" t="inlineStr">
        <is>
          <t>PAC</t>
        </is>
      </c>
      <c r="G2746" s="4" t="str"/>
      <c r="H2746" s="4" t="str"/>
      <c r="I2746" s="4" t="n">
        <v>0</v>
      </c>
      <c r="J2746" s="4" t="str"/>
      <c r="K2746" s="4" t="str"/>
      <c r="L2746" s="3" t="str"/>
      <c r="M2746" s="3" t="str"/>
      <c r="N2746" s="3" t="n">
        <v>0</v>
      </c>
      <c r="O2746" s="4" t="str"/>
      <c r="P2746" s="4" t="str"/>
      <c r="Q2746" s="4" t="str"/>
      <c r="R2746" s="4" t="str"/>
      <c r="S2746" s="4" t="str"/>
      <c r="T2746" s="4" t="str"/>
      <c r="U2746" s="4" t="str"/>
      <c r="V2746" s="4" t="n">
        <v>1</v>
      </c>
    </row>
    <row r="2747">
      <c r="A2747" t="n">
        <v>346</v>
      </c>
      <c r="B2747" t="inlineStr">
        <is>
          <t>20600534298</t>
        </is>
      </c>
      <c r="C2747" t="inlineStr">
        <is>
          <t>ASOCIACION CULTIAGRO EXPORT LA JOYA NUEVA GENERACION</t>
        </is>
      </c>
      <c r="D2747" s="6" t="n">
        <v>2019</v>
      </c>
      <c r="F2747" t="inlineStr">
        <is>
          <t>PAC</t>
        </is>
      </c>
      <c r="G2747" s="4" t="n">
        <v>0</v>
      </c>
      <c r="H2747" s="4" t="n">
        <v>0</v>
      </c>
      <c r="I2747" s="4" t="n">
        <v>0</v>
      </c>
      <c r="J2747" s="4" t="str"/>
      <c r="K2747" s="4" t="str"/>
      <c r="L2747" s="3" t="n">
        <v>0</v>
      </c>
      <c r="M2747" s="3" t="n">
        <v>0</v>
      </c>
      <c r="N2747" s="3" t="n">
        <v>0</v>
      </c>
      <c r="O2747" s="4" t="str"/>
      <c r="P2747" s="4" t="str"/>
      <c r="Q2747" s="4" t="str"/>
      <c r="R2747" s="4" t="str"/>
      <c r="S2747" s="4" t="str"/>
      <c r="T2747" s="4" t="str"/>
      <c r="U2747" s="4" t="str"/>
      <c r="V2747" s="4" t="n">
        <v>1</v>
      </c>
    </row>
    <row r="2748">
      <c r="A2748" t="n">
        <v>346</v>
      </c>
      <c r="B2748" t="inlineStr">
        <is>
          <t>20600534298</t>
        </is>
      </c>
      <c r="C2748" t="inlineStr">
        <is>
          <t>ASOCIACION CULTIAGRO EXPORT LA JOYA NUEVA GENERACION</t>
        </is>
      </c>
      <c r="D2748" s="6" t="n">
        <v>2020</v>
      </c>
      <c r="F2748" t="inlineStr">
        <is>
          <t>PAC</t>
        </is>
      </c>
      <c r="G2748" s="4" t="n">
        <v>0</v>
      </c>
      <c r="H2748" s="4" t="n">
        <v>0</v>
      </c>
      <c r="I2748" s="4" t="n">
        <v>0</v>
      </c>
      <c r="J2748" s="4" t="n">
        <v>0</v>
      </c>
      <c r="K2748" s="4" t="n">
        <v>0</v>
      </c>
      <c r="L2748" s="3" t="n">
        <v>0</v>
      </c>
      <c r="M2748" s="3" t="n">
        <v>0</v>
      </c>
      <c r="N2748" s="3" t="n">
        <v>0</v>
      </c>
      <c r="O2748" s="4" t="str"/>
      <c r="P2748" s="4" t="str"/>
      <c r="Q2748" s="4" t="str"/>
      <c r="R2748" s="4" t="str"/>
      <c r="S2748" s="4" t="str"/>
      <c r="T2748" s="4" t="str"/>
      <c r="U2748" s="4" t="str"/>
      <c r="V2748" s="4" t="n">
        <v>1</v>
      </c>
    </row>
    <row r="2749">
      <c r="A2749" t="n">
        <v>346</v>
      </c>
      <c r="B2749" t="inlineStr">
        <is>
          <t>20600534298</t>
        </is>
      </c>
      <c r="C2749" t="inlineStr">
        <is>
          <t>ASOCIACION CULTIAGRO EXPORT LA JOYA NUEVA GENERACION</t>
        </is>
      </c>
      <c r="D2749" s="6" t="n">
        <v>2021</v>
      </c>
      <c r="F2749" t="inlineStr">
        <is>
          <t>PAC</t>
        </is>
      </c>
      <c r="G2749" s="4" t="n">
        <v>0</v>
      </c>
      <c r="H2749" s="4" t="n">
        <v>0</v>
      </c>
      <c r="I2749" s="4" t="n">
        <v>0</v>
      </c>
      <c r="J2749" s="4" t="n">
        <v>0</v>
      </c>
      <c r="K2749" s="4" t="n">
        <v>0</v>
      </c>
      <c r="L2749" s="3" t="n">
        <v>0</v>
      </c>
      <c r="M2749" s="3" t="n">
        <v>0</v>
      </c>
      <c r="N2749" s="3" t="n">
        <v>0</v>
      </c>
      <c r="O2749" s="4" t="str"/>
      <c r="P2749" s="4" t="str"/>
      <c r="Q2749" s="4" t="str"/>
      <c r="R2749" s="4" t="str"/>
      <c r="S2749" s="4" t="str"/>
      <c r="T2749" s="4" t="str"/>
      <c r="U2749" s="4" t="str"/>
      <c r="V2749" s="4" t="n">
        <v>1</v>
      </c>
    </row>
    <row r="2750">
      <c r="A2750" t="n">
        <v>346</v>
      </c>
      <c r="B2750" t="inlineStr">
        <is>
          <t>20600534298</t>
        </is>
      </c>
      <c r="C2750" t="inlineStr">
        <is>
          <t>ASOCIACION CULTIAGRO EXPORT LA JOYA NUEVA GENERACION</t>
        </is>
      </c>
      <c r="D2750" s="6" t="n">
        <v>2022</v>
      </c>
      <c r="F2750" t="inlineStr">
        <is>
          <t>PAC</t>
        </is>
      </c>
      <c r="G2750" s="4" t="n">
        <v>0</v>
      </c>
      <c r="H2750" s="4" t="n">
        <v>0</v>
      </c>
      <c r="I2750" s="4" t="n">
        <v>0</v>
      </c>
      <c r="J2750" s="4" t="n">
        <v>0</v>
      </c>
      <c r="K2750" s="4" t="n">
        <v>0</v>
      </c>
      <c r="L2750" s="3" t="n">
        <v>0</v>
      </c>
      <c r="M2750" s="3" t="n">
        <v>0</v>
      </c>
      <c r="N2750" s="3" t="n">
        <v>0</v>
      </c>
      <c r="O2750" s="4" t="str"/>
      <c r="P2750" s="4" t="str"/>
      <c r="Q2750" s="4" t="str"/>
      <c r="R2750" s="4" t="str"/>
      <c r="S2750" s="4" t="str"/>
      <c r="T2750" s="4" t="str"/>
      <c r="U2750" s="4" t="str"/>
      <c r="V2750" s="4" t="n">
        <v>1</v>
      </c>
    </row>
    <row r="2751">
      <c r="A2751" t="n">
        <v>346</v>
      </c>
      <c r="B2751" t="inlineStr">
        <is>
          <t>20600534298</t>
        </is>
      </c>
      <c r="C2751" t="inlineStr">
        <is>
          <t>ASOCIACION CULTIAGRO EXPORT LA JOYA NUEVA GENERACION</t>
        </is>
      </c>
      <c r="D2751" s="6" t="n">
        <v>2023</v>
      </c>
      <c r="E2751" t="n">
        <v>1</v>
      </c>
      <c r="F2751" t="inlineStr">
        <is>
          <t>PAC</t>
        </is>
      </c>
      <c r="G2751" s="4" t="n">
        <v>40</v>
      </c>
      <c r="H2751" s="4" t="n">
        <v>10</v>
      </c>
      <c r="I2751" s="4" t="n">
        <v>50</v>
      </c>
      <c r="J2751" s="4" t="n">
        <v>36</v>
      </c>
      <c r="K2751" s="4" t="n">
        <v>2</v>
      </c>
      <c r="L2751" s="3" t="n">
        <v>420600</v>
      </c>
      <c r="M2751" s="3" t="n">
        <v>0</v>
      </c>
      <c r="N2751" s="3" t="n">
        <v>420600</v>
      </c>
      <c r="O2751" s="4" t="n">
        <v>0</v>
      </c>
      <c r="P2751" s="4" t="n">
        <v>420600</v>
      </c>
      <c r="Q2751" s="4" t="n">
        <v>0</v>
      </c>
      <c r="R2751" s="4" t="n">
        <v>0</v>
      </c>
      <c r="S2751" s="4" t="n">
        <v>0</v>
      </c>
      <c r="T2751" s="4" t="n">
        <v>0</v>
      </c>
      <c r="U2751" s="4" t="n">
        <v>420600</v>
      </c>
      <c r="V2751" s="4" t="n">
        <v>1</v>
      </c>
    </row>
    <row r="2752">
      <c r="A2752" t="n">
        <v>346</v>
      </c>
      <c r="B2752" t="inlineStr">
        <is>
          <t>20600534298</t>
        </is>
      </c>
      <c r="C2752" t="inlineStr">
        <is>
          <t>ASOCIACION CULTIAGRO EXPORT LA JOYA NUEVA GENERACION</t>
        </is>
      </c>
      <c r="D2752" s="6" t="n">
        <v>2024</v>
      </c>
      <c r="E2752" t="n">
        <v>1</v>
      </c>
      <c r="F2752" t="inlineStr">
        <is>
          <t>PAC</t>
        </is>
      </c>
      <c r="G2752" s="4" t="n">
        <v>12</v>
      </c>
      <c r="H2752" s="4" t="n">
        <v>12</v>
      </c>
      <c r="I2752" s="4" t="n">
        <v>24</v>
      </c>
      <c r="J2752" s="4" t="n">
        <v>48</v>
      </c>
      <c r="K2752" s="4" t="n">
        <v>3</v>
      </c>
      <c r="L2752" s="3" t="n">
        <v>710400</v>
      </c>
      <c r="M2752" s="3" t="n">
        <v>0</v>
      </c>
      <c r="N2752" s="3" t="n">
        <v>710400</v>
      </c>
      <c r="O2752" s="4" t="n">
        <v>0</v>
      </c>
      <c r="P2752" s="4" t="n">
        <v>710400</v>
      </c>
      <c r="Q2752" s="4" t="str"/>
      <c r="R2752" s="4" t="n">
        <v>0</v>
      </c>
      <c r="S2752" s="4" t="n">
        <v>0</v>
      </c>
      <c r="T2752" s="4" t="n">
        <v>0</v>
      </c>
      <c r="U2752" s="4" t="n">
        <v>710400</v>
      </c>
      <c r="V2752" s="4" t="n">
        <v>1</v>
      </c>
    </row>
    <row r="2753">
      <c r="A2753" t="n">
        <v>346</v>
      </c>
      <c r="B2753" t="inlineStr">
        <is>
          <t>20600534298</t>
        </is>
      </c>
      <c r="C2753" t="inlineStr">
        <is>
          <t>ASOCIACION CULTIAGRO EXPORT LA JOYA NUEVA GENERACION</t>
        </is>
      </c>
      <c r="D2753" s="6" t="n">
        <v>2025</v>
      </c>
      <c r="E2753" t="n">
        <v>1</v>
      </c>
      <c r="F2753" t="inlineStr">
        <is>
          <t>PAC</t>
        </is>
      </c>
      <c r="G2753" s="4" t="n">
        <v>12</v>
      </c>
      <c r="H2753" s="4" t="n">
        <v>12</v>
      </c>
      <c r="I2753" s="4" t="n">
        <v>24</v>
      </c>
      <c r="J2753" s="4" t="n">
        <v>42</v>
      </c>
      <c r="K2753" s="4" t="n">
        <v>2</v>
      </c>
      <c r="L2753" s="3" t="n">
        <v>510000</v>
      </c>
      <c r="M2753" s="3" t="n">
        <v>0</v>
      </c>
      <c r="N2753" s="3" t="n">
        <v>510000</v>
      </c>
      <c r="O2753" s="4" t="n">
        <v>0</v>
      </c>
      <c r="P2753" s="4" t="n">
        <v>510000</v>
      </c>
      <c r="Q2753" s="4" t="str"/>
      <c r="R2753" s="4" t="n">
        <v>0</v>
      </c>
      <c r="S2753" s="4" t="n">
        <v>0</v>
      </c>
      <c r="T2753" s="4" t="n">
        <v>0</v>
      </c>
      <c r="U2753" s="4" t="n">
        <v>510000</v>
      </c>
      <c r="V2753" s="4" t="n">
        <v>1</v>
      </c>
    </row>
    <row r="2754">
      <c r="A2754" t="n">
        <v>347</v>
      </c>
      <c r="B2754" t="inlineStr">
        <is>
          <t>20606257172</t>
        </is>
      </c>
      <c r="C2754" t="inlineStr">
        <is>
          <t>ASOCIACIÓN DE AGRICULTORES EXPORTADORES MAJES CON FUTURO</t>
        </is>
      </c>
      <c r="D2754" s="6" t="n">
        <v>2018</v>
      </c>
      <c r="F2754" t="inlineStr">
        <is>
          <t>PAC</t>
        </is>
      </c>
      <c r="G2754" s="4" t="str"/>
      <c r="H2754" s="4" t="str"/>
      <c r="I2754" s="4" t="n">
        <v>0</v>
      </c>
      <c r="J2754" s="4" t="str"/>
      <c r="K2754" s="4" t="str"/>
      <c r="L2754" s="3" t="str"/>
      <c r="M2754" s="3" t="str"/>
      <c r="N2754" s="3" t="n">
        <v>0</v>
      </c>
      <c r="O2754" s="4" t="str"/>
      <c r="P2754" s="4" t="str"/>
      <c r="Q2754" s="4" t="str"/>
      <c r="R2754" s="4" t="str"/>
      <c r="S2754" s="4" t="str"/>
      <c r="T2754" s="4" t="str"/>
      <c r="U2754" s="4" t="str"/>
      <c r="V2754" s="4" t="n">
        <v>1</v>
      </c>
    </row>
    <row r="2755">
      <c r="A2755" t="n">
        <v>347</v>
      </c>
      <c r="B2755" t="inlineStr">
        <is>
          <t>20606257172</t>
        </is>
      </c>
      <c r="C2755" t="inlineStr">
        <is>
          <t>ASOCIACIÓN DE AGRICULTORES EXPORTADORES MAJES CON FUTURO</t>
        </is>
      </c>
      <c r="D2755" s="6" t="n">
        <v>2019</v>
      </c>
      <c r="F2755" t="inlineStr">
        <is>
          <t>PAC</t>
        </is>
      </c>
      <c r="G2755" s="4" t="n">
        <v>0</v>
      </c>
      <c r="H2755" s="4" t="n">
        <v>0</v>
      </c>
      <c r="I2755" s="4" t="n">
        <v>0</v>
      </c>
      <c r="J2755" s="4" t="str"/>
      <c r="K2755" s="4" t="str"/>
      <c r="L2755" s="3" t="n">
        <v>0</v>
      </c>
      <c r="M2755" s="3" t="n">
        <v>0</v>
      </c>
      <c r="N2755" s="3" t="n">
        <v>0</v>
      </c>
      <c r="O2755" s="4" t="str"/>
      <c r="P2755" s="4" t="str"/>
      <c r="Q2755" s="4" t="str"/>
      <c r="R2755" s="4" t="str"/>
      <c r="S2755" s="4" t="str"/>
      <c r="T2755" s="4" t="str"/>
      <c r="U2755" s="4" t="str"/>
      <c r="V2755" s="4" t="n">
        <v>1</v>
      </c>
    </row>
    <row r="2756">
      <c r="A2756" t="n">
        <v>347</v>
      </c>
      <c r="B2756" t="inlineStr">
        <is>
          <t>20606257172</t>
        </is>
      </c>
      <c r="C2756" t="inlineStr">
        <is>
          <t>ASOCIACIÓN DE AGRICULTORES EXPORTADORES MAJES CON FUTURO</t>
        </is>
      </c>
      <c r="D2756" s="6" t="n">
        <v>2020</v>
      </c>
      <c r="F2756" t="inlineStr">
        <is>
          <t>PAC</t>
        </is>
      </c>
      <c r="G2756" s="4" t="n">
        <v>0</v>
      </c>
      <c r="H2756" s="4" t="n">
        <v>0</v>
      </c>
      <c r="I2756" s="4" t="n">
        <v>0</v>
      </c>
      <c r="J2756" s="4" t="n">
        <v>0</v>
      </c>
      <c r="K2756" s="4" t="n">
        <v>0</v>
      </c>
      <c r="L2756" s="3" t="n">
        <v>0</v>
      </c>
      <c r="M2756" s="3" t="n">
        <v>0</v>
      </c>
      <c r="N2756" s="3" t="n">
        <v>0</v>
      </c>
      <c r="O2756" s="4" t="str"/>
      <c r="P2756" s="4" t="str"/>
      <c r="Q2756" s="4" t="str"/>
      <c r="R2756" s="4" t="str"/>
      <c r="S2756" s="4" t="str"/>
      <c r="T2756" s="4" t="str"/>
      <c r="U2756" s="4" t="str"/>
      <c r="V2756" s="4" t="n">
        <v>1</v>
      </c>
    </row>
    <row r="2757">
      <c r="A2757" t="n">
        <v>347</v>
      </c>
      <c r="B2757" t="inlineStr">
        <is>
          <t>20606257172</t>
        </is>
      </c>
      <c r="C2757" t="inlineStr">
        <is>
          <t>ASOCIACIÓN DE AGRICULTORES EXPORTADORES MAJES CON FUTURO</t>
        </is>
      </c>
      <c r="D2757" s="6" t="n">
        <v>2021</v>
      </c>
      <c r="F2757" t="inlineStr">
        <is>
          <t>PAC</t>
        </is>
      </c>
      <c r="G2757" s="4" t="n">
        <v>0</v>
      </c>
      <c r="H2757" s="4" t="n">
        <v>0</v>
      </c>
      <c r="I2757" s="4" t="n">
        <v>0</v>
      </c>
      <c r="J2757" s="4" t="n">
        <v>0</v>
      </c>
      <c r="K2757" s="4" t="n">
        <v>0</v>
      </c>
      <c r="L2757" s="3" t="n">
        <v>0</v>
      </c>
      <c r="M2757" s="3" t="n">
        <v>0</v>
      </c>
      <c r="N2757" s="3" t="n">
        <v>0</v>
      </c>
      <c r="O2757" s="4" t="str"/>
      <c r="P2757" s="4" t="str"/>
      <c r="Q2757" s="4" t="str"/>
      <c r="R2757" s="4" t="str"/>
      <c r="S2757" s="4" t="str"/>
      <c r="T2757" s="4" t="str"/>
      <c r="U2757" s="4" t="str"/>
      <c r="V2757" s="4" t="n">
        <v>1</v>
      </c>
    </row>
    <row r="2758">
      <c r="A2758" t="n">
        <v>347</v>
      </c>
      <c r="B2758" t="inlineStr">
        <is>
          <t>20606257172</t>
        </is>
      </c>
      <c r="C2758" t="inlineStr">
        <is>
          <t>ASOCIACIÓN DE AGRICULTORES EXPORTADORES MAJES CON FUTURO</t>
        </is>
      </c>
      <c r="D2758" s="6" t="n">
        <v>2022</v>
      </c>
      <c r="F2758" t="inlineStr">
        <is>
          <t>PAC</t>
        </is>
      </c>
      <c r="G2758" s="4" t="n">
        <v>0</v>
      </c>
      <c r="H2758" s="4" t="n">
        <v>0</v>
      </c>
      <c r="I2758" s="4" t="n">
        <v>0</v>
      </c>
      <c r="J2758" s="4" t="n">
        <v>0</v>
      </c>
      <c r="K2758" s="4" t="n">
        <v>0</v>
      </c>
      <c r="L2758" s="3" t="n">
        <v>0</v>
      </c>
      <c r="M2758" s="3" t="n">
        <v>0</v>
      </c>
      <c r="N2758" s="3" t="n">
        <v>0</v>
      </c>
      <c r="O2758" s="4" t="str"/>
      <c r="P2758" s="4" t="str"/>
      <c r="Q2758" s="4" t="str"/>
      <c r="R2758" s="4" t="str"/>
      <c r="S2758" s="4" t="str"/>
      <c r="T2758" s="4" t="str"/>
      <c r="U2758" s="4" t="str"/>
      <c r="V2758" s="4" t="n">
        <v>1</v>
      </c>
    </row>
    <row r="2759">
      <c r="A2759" t="n">
        <v>347</v>
      </c>
      <c r="B2759" t="inlineStr">
        <is>
          <t>20606257172</t>
        </is>
      </c>
      <c r="C2759" t="inlineStr">
        <is>
          <t>ASOCIACIÓN DE AGRICULTORES EXPORTADORES MAJES CON FUTURO</t>
        </is>
      </c>
      <c r="D2759" s="6" t="n">
        <v>2023</v>
      </c>
      <c r="E2759" t="n">
        <v>1</v>
      </c>
      <c r="F2759" t="inlineStr">
        <is>
          <t>PAC</t>
        </is>
      </c>
      <c r="G2759" s="4" t="n">
        <v>35</v>
      </c>
      <c r="H2759" s="4" t="n">
        <v>5</v>
      </c>
      <c r="I2759" s="4" t="n">
        <v>40</v>
      </c>
      <c r="J2759" s="4" t="n">
        <v>36</v>
      </c>
      <c r="K2759" s="4" t="n">
        <v>2</v>
      </c>
      <c r="L2759" s="3" t="n">
        <v>423000</v>
      </c>
      <c r="M2759" s="3" t="n">
        <v>0</v>
      </c>
      <c r="N2759" s="3" t="n">
        <v>423000</v>
      </c>
      <c r="O2759" s="4" t="n">
        <v>0</v>
      </c>
      <c r="P2759" s="4" t="n">
        <v>423000</v>
      </c>
      <c r="Q2759" s="4" t="n">
        <v>0</v>
      </c>
      <c r="R2759" s="4" t="n">
        <v>0</v>
      </c>
      <c r="S2759" s="4" t="n">
        <v>0</v>
      </c>
      <c r="T2759" s="4" t="n">
        <v>0</v>
      </c>
      <c r="U2759" s="4" t="n">
        <v>423000</v>
      </c>
      <c r="V2759" s="4" t="n">
        <v>1</v>
      </c>
    </row>
    <row r="2760">
      <c r="A2760" t="n">
        <v>347</v>
      </c>
      <c r="B2760" t="inlineStr">
        <is>
          <t>20606257172</t>
        </is>
      </c>
      <c r="C2760" t="inlineStr">
        <is>
          <t>ASOCIACIÓN DE AGRICULTORES EXPORTADORES MAJES CON FUTURO</t>
        </is>
      </c>
      <c r="D2760" s="6" t="n">
        <v>2024</v>
      </c>
      <c r="E2760" t="n">
        <v>1</v>
      </c>
      <c r="F2760" t="inlineStr">
        <is>
          <t>PAC</t>
        </is>
      </c>
      <c r="G2760" s="4" t="n">
        <v>28</v>
      </c>
      <c r="H2760" s="4" t="n">
        <v>17</v>
      </c>
      <c r="I2760" s="4" t="n">
        <v>45</v>
      </c>
      <c r="J2760" s="4" t="n">
        <v>48</v>
      </c>
      <c r="K2760" s="4" t="n">
        <v>3</v>
      </c>
      <c r="L2760" s="3" t="n">
        <v>960000</v>
      </c>
      <c r="M2760" s="3" t="n">
        <v>0</v>
      </c>
      <c r="N2760" s="3" t="n">
        <v>960000</v>
      </c>
      <c r="O2760" s="4" t="n">
        <v>0</v>
      </c>
      <c r="P2760" s="4" t="n">
        <v>960000</v>
      </c>
      <c r="Q2760" s="4" t="str"/>
      <c r="R2760" s="4" t="n">
        <v>0</v>
      </c>
      <c r="S2760" s="4" t="n">
        <v>0</v>
      </c>
      <c r="T2760" s="4" t="n">
        <v>0</v>
      </c>
      <c r="U2760" s="4" t="n">
        <v>960000</v>
      </c>
      <c r="V2760" s="4" t="n">
        <v>1</v>
      </c>
    </row>
    <row r="2761">
      <c r="A2761" t="n">
        <v>347</v>
      </c>
      <c r="B2761" t="inlineStr">
        <is>
          <t>20606257172</t>
        </is>
      </c>
      <c r="C2761" t="inlineStr">
        <is>
          <t>ASOCIACIÓN DE AGRICULTORES EXPORTADORES MAJES CON FUTURO</t>
        </is>
      </c>
      <c r="D2761" s="6" t="n">
        <v>2025</v>
      </c>
      <c r="E2761" t="n">
        <v>1</v>
      </c>
      <c r="F2761" t="inlineStr">
        <is>
          <t>PAC</t>
        </is>
      </c>
      <c r="G2761" s="4" t="n">
        <v>28</v>
      </c>
      <c r="H2761" s="4" t="n">
        <v>17</v>
      </c>
      <c r="I2761" s="4" t="n">
        <v>45</v>
      </c>
      <c r="J2761" s="4" t="n">
        <v>42</v>
      </c>
      <c r="K2761" s="4" t="n">
        <v>2</v>
      </c>
      <c r="L2761" s="3" t="n">
        <v>800000</v>
      </c>
      <c r="M2761" s="3" t="n">
        <v>0</v>
      </c>
      <c r="N2761" s="3" t="n">
        <v>800000</v>
      </c>
      <c r="O2761" s="4" t="n">
        <v>0</v>
      </c>
      <c r="P2761" s="4" t="n">
        <v>800000</v>
      </c>
      <c r="Q2761" s="4" t="str"/>
      <c r="R2761" s="4" t="n">
        <v>0</v>
      </c>
      <c r="S2761" s="4" t="n">
        <v>0</v>
      </c>
      <c r="T2761" s="4" t="n">
        <v>0</v>
      </c>
      <c r="U2761" s="4" t="n">
        <v>800000</v>
      </c>
      <c r="V2761" s="4" t="n">
        <v>1</v>
      </c>
    </row>
    <row r="2762">
      <c r="A2762" t="n">
        <v>348</v>
      </c>
      <c r="B2762" t="inlineStr">
        <is>
          <t>20607144347</t>
        </is>
      </c>
      <c r="C2762" t="inlineStr">
        <is>
          <t>ASOCIACION NUEVO AMANECER DEL CASERIO DE PURUAY BAJO</t>
        </is>
      </c>
      <c r="D2762" s="6" t="n">
        <v>2018</v>
      </c>
      <c r="F2762" t="inlineStr">
        <is>
          <t>PAC</t>
        </is>
      </c>
      <c r="G2762" s="4" t="str"/>
      <c r="H2762" s="4" t="str"/>
      <c r="I2762" s="4" t="n">
        <v>0</v>
      </c>
      <c r="J2762" s="4" t="str"/>
      <c r="K2762" s="4" t="str"/>
      <c r="L2762" s="3" t="str"/>
      <c r="M2762" s="3" t="str"/>
      <c r="N2762" s="3" t="n">
        <v>0</v>
      </c>
      <c r="O2762" s="4" t="str"/>
      <c r="P2762" s="4" t="str"/>
      <c r="Q2762" s="4" t="str"/>
      <c r="R2762" s="4" t="str"/>
      <c r="S2762" s="4" t="str"/>
      <c r="T2762" s="4" t="str"/>
      <c r="U2762" s="4" t="str"/>
      <c r="V2762" s="4" t="n">
        <v>1</v>
      </c>
    </row>
    <row r="2763">
      <c r="A2763" t="n">
        <v>348</v>
      </c>
      <c r="B2763" t="inlineStr">
        <is>
          <t>20607144347</t>
        </is>
      </c>
      <c r="C2763" t="inlineStr">
        <is>
          <t>ASOCIACION NUEVO AMANECER DEL CASERIO DE PURUAY BAJO</t>
        </is>
      </c>
      <c r="D2763" s="6" t="n">
        <v>2019</v>
      </c>
      <c r="F2763" t="inlineStr">
        <is>
          <t>PAC</t>
        </is>
      </c>
      <c r="G2763" s="4" t="n">
        <v>0</v>
      </c>
      <c r="H2763" s="4" t="n">
        <v>0</v>
      </c>
      <c r="I2763" s="4" t="n">
        <v>0</v>
      </c>
      <c r="J2763" s="4" t="str"/>
      <c r="K2763" s="4" t="str"/>
      <c r="L2763" s="3" t="n">
        <v>0</v>
      </c>
      <c r="M2763" s="3" t="n">
        <v>0</v>
      </c>
      <c r="N2763" s="3" t="n">
        <v>0</v>
      </c>
      <c r="O2763" s="4" t="str"/>
      <c r="P2763" s="4" t="str"/>
      <c r="Q2763" s="4" t="str"/>
      <c r="R2763" s="4" t="str"/>
      <c r="S2763" s="4" t="str"/>
      <c r="T2763" s="4" t="str"/>
      <c r="U2763" s="4" t="str"/>
      <c r="V2763" s="4" t="n">
        <v>1</v>
      </c>
    </row>
    <row r="2764">
      <c r="A2764" t="n">
        <v>348</v>
      </c>
      <c r="B2764" t="inlineStr">
        <is>
          <t>20607144347</t>
        </is>
      </c>
      <c r="C2764" t="inlineStr">
        <is>
          <t>ASOCIACION NUEVO AMANECER DEL CASERIO DE PURUAY BAJO</t>
        </is>
      </c>
      <c r="D2764" s="6" t="n">
        <v>2020</v>
      </c>
      <c r="F2764" t="inlineStr">
        <is>
          <t>PAC</t>
        </is>
      </c>
      <c r="G2764" s="4" t="n">
        <v>0</v>
      </c>
      <c r="H2764" s="4" t="n">
        <v>0</v>
      </c>
      <c r="I2764" s="4" t="n">
        <v>0</v>
      </c>
      <c r="J2764" s="4" t="n">
        <v>0</v>
      </c>
      <c r="K2764" s="4" t="n">
        <v>0</v>
      </c>
      <c r="L2764" s="3" t="n">
        <v>0</v>
      </c>
      <c r="M2764" s="3" t="n">
        <v>0</v>
      </c>
      <c r="N2764" s="3" t="n">
        <v>0</v>
      </c>
      <c r="O2764" s="4" t="str"/>
      <c r="P2764" s="4" t="str"/>
      <c r="Q2764" s="4" t="str"/>
      <c r="R2764" s="4" t="str"/>
      <c r="S2764" s="4" t="str"/>
      <c r="T2764" s="4" t="str"/>
      <c r="U2764" s="4" t="str"/>
      <c r="V2764" s="4" t="n">
        <v>1</v>
      </c>
    </row>
    <row r="2765">
      <c r="A2765" t="n">
        <v>348</v>
      </c>
      <c r="B2765" t="inlineStr">
        <is>
          <t>20607144347</t>
        </is>
      </c>
      <c r="C2765" t="inlineStr">
        <is>
          <t>ASOCIACION NUEVO AMANECER DEL CASERIO DE PURUAY BAJO</t>
        </is>
      </c>
      <c r="D2765" s="6" t="n">
        <v>2021</v>
      </c>
      <c r="F2765" t="inlineStr">
        <is>
          <t>PAC</t>
        </is>
      </c>
      <c r="G2765" s="4" t="n">
        <v>0</v>
      </c>
      <c r="H2765" s="4" t="n">
        <v>0</v>
      </c>
      <c r="I2765" s="4" t="n">
        <v>0</v>
      </c>
      <c r="J2765" s="4" t="n">
        <v>0</v>
      </c>
      <c r="K2765" s="4" t="n">
        <v>0</v>
      </c>
      <c r="L2765" s="3" t="n">
        <v>0</v>
      </c>
      <c r="M2765" s="3" t="n">
        <v>0</v>
      </c>
      <c r="N2765" s="3" t="n">
        <v>0</v>
      </c>
      <c r="O2765" s="4" t="str"/>
      <c r="P2765" s="4" t="str"/>
      <c r="Q2765" s="4" t="str"/>
      <c r="R2765" s="4" t="str"/>
      <c r="S2765" s="4" t="str"/>
      <c r="T2765" s="4" t="str"/>
      <c r="U2765" s="4" t="str"/>
      <c r="V2765" s="4" t="n">
        <v>1</v>
      </c>
    </row>
    <row r="2766">
      <c r="A2766" t="n">
        <v>348</v>
      </c>
      <c r="B2766" t="inlineStr">
        <is>
          <t>20607144347</t>
        </is>
      </c>
      <c r="C2766" t="inlineStr">
        <is>
          <t>ASOCIACION NUEVO AMANECER DEL CASERIO DE PURUAY BAJO</t>
        </is>
      </c>
      <c r="D2766" s="6" t="n">
        <v>2022</v>
      </c>
      <c r="F2766" t="inlineStr">
        <is>
          <t>PAC</t>
        </is>
      </c>
      <c r="G2766" s="4" t="n">
        <v>0</v>
      </c>
      <c r="H2766" s="4" t="n">
        <v>0</v>
      </c>
      <c r="I2766" s="4" t="n">
        <v>0</v>
      </c>
      <c r="J2766" s="4" t="n">
        <v>0</v>
      </c>
      <c r="K2766" s="4" t="n">
        <v>0</v>
      </c>
      <c r="L2766" s="3" t="n">
        <v>0</v>
      </c>
      <c r="M2766" s="3" t="n">
        <v>0</v>
      </c>
      <c r="N2766" s="3" t="n">
        <v>0</v>
      </c>
      <c r="O2766" s="4" t="str"/>
      <c r="P2766" s="4" t="str"/>
      <c r="Q2766" s="4" t="str"/>
      <c r="R2766" s="4" t="str"/>
      <c r="S2766" s="4" t="str"/>
      <c r="T2766" s="4" t="str"/>
      <c r="U2766" s="4" t="str"/>
      <c r="V2766" s="4" t="n">
        <v>1</v>
      </c>
    </row>
    <row r="2767">
      <c r="A2767" t="n">
        <v>348</v>
      </c>
      <c r="B2767" t="inlineStr">
        <is>
          <t>20607144347</t>
        </is>
      </c>
      <c r="C2767" t="inlineStr">
        <is>
          <t>ASOCIACION NUEVO AMANECER DEL CASERIO DE PURUAY BAJO</t>
        </is>
      </c>
      <c r="D2767" s="6" t="n">
        <v>2023</v>
      </c>
      <c r="E2767" t="n">
        <v>1</v>
      </c>
      <c r="F2767" t="inlineStr">
        <is>
          <t>PAC</t>
        </is>
      </c>
      <c r="G2767" s="4" t="n">
        <v>13</v>
      </c>
      <c r="H2767" s="4" t="n">
        <v>19</v>
      </c>
      <c r="I2767" s="4" t="n">
        <v>32</v>
      </c>
      <c r="J2767" s="4" t="n">
        <v>12</v>
      </c>
      <c r="K2767" s="4" t="n">
        <v>5</v>
      </c>
      <c r="L2767" s="3" t="n">
        <v>31775</v>
      </c>
      <c r="M2767" s="3" t="n">
        <v>0</v>
      </c>
      <c r="N2767" s="3" t="n">
        <v>31775</v>
      </c>
      <c r="O2767" s="4" t="n">
        <v>2260</v>
      </c>
      <c r="P2767" s="4" t="n">
        <v>29515</v>
      </c>
      <c r="Q2767" s="4" t="n">
        <v>0</v>
      </c>
      <c r="R2767" s="4" t="n">
        <v>0</v>
      </c>
      <c r="S2767" s="4" t="n">
        <v>0</v>
      </c>
      <c r="T2767" s="4" t="n">
        <v>0</v>
      </c>
      <c r="U2767" s="4" t="n">
        <v>31775</v>
      </c>
      <c r="V2767" s="4" t="n">
        <v>1</v>
      </c>
    </row>
    <row r="2768">
      <c r="A2768" t="n">
        <v>348</v>
      </c>
      <c r="B2768" t="inlineStr">
        <is>
          <t>20607144347</t>
        </is>
      </c>
      <c r="C2768" t="inlineStr">
        <is>
          <t>ASOCIACION NUEVO AMANECER DEL CASERIO DE PURUAY BAJO</t>
        </is>
      </c>
      <c r="D2768" s="6" t="n">
        <v>2024</v>
      </c>
      <c r="F2768" t="inlineStr">
        <is>
          <t>PAC</t>
        </is>
      </c>
      <c r="G2768" s="4" t="n">
        <v>0</v>
      </c>
      <c r="H2768" s="4" t="n">
        <v>0</v>
      </c>
      <c r="I2768" s="4" t="n">
        <v>0</v>
      </c>
      <c r="J2768" s="4" t="n">
        <v>0</v>
      </c>
      <c r="K2768" s="4" t="n">
        <v>0</v>
      </c>
      <c r="L2768" s="3" t="n">
        <v>0</v>
      </c>
      <c r="M2768" s="3" t="n">
        <v>0</v>
      </c>
      <c r="N2768" s="3" t="n">
        <v>0</v>
      </c>
      <c r="O2768" s="4" t="n">
        <v>0</v>
      </c>
      <c r="P2768" s="4" t="n">
        <v>0</v>
      </c>
      <c r="Q2768" s="4" t="str"/>
      <c r="R2768" s="4" t="n">
        <v>0</v>
      </c>
      <c r="S2768" s="4" t="n">
        <v>0</v>
      </c>
      <c r="T2768" s="4" t="n">
        <v>0</v>
      </c>
      <c r="U2768" s="4" t="n">
        <v>0</v>
      </c>
      <c r="V2768" s="4" t="n">
        <v>1</v>
      </c>
    </row>
    <row r="2769">
      <c r="A2769" t="n">
        <v>348</v>
      </c>
      <c r="B2769" t="inlineStr">
        <is>
          <t>20607144347</t>
        </is>
      </c>
      <c r="C2769" t="inlineStr">
        <is>
          <t>ASOCIACION NUEVO AMANECER DEL CASERIO DE PURUAY BAJO</t>
        </is>
      </c>
      <c r="D2769" s="6" t="n">
        <v>2025</v>
      </c>
      <c r="F2769" t="inlineStr">
        <is>
          <t>PAC</t>
        </is>
      </c>
      <c r="G2769" s="4" t="n">
        <v>0</v>
      </c>
      <c r="H2769" s="4" t="n">
        <v>0</v>
      </c>
      <c r="I2769" s="4" t="n">
        <v>0</v>
      </c>
      <c r="J2769" s="4" t="n">
        <v>0</v>
      </c>
      <c r="K2769" s="4" t="n">
        <v>0</v>
      </c>
      <c r="L2769" s="3" t="n">
        <v>0</v>
      </c>
      <c r="M2769" s="3" t="n">
        <v>0</v>
      </c>
      <c r="N2769" s="3" t="n">
        <v>0</v>
      </c>
      <c r="O2769" s="4" t="n">
        <v>0</v>
      </c>
      <c r="P2769" s="4" t="n">
        <v>0</v>
      </c>
      <c r="Q2769" s="4" t="str"/>
      <c r="R2769" s="4" t="n">
        <v>0</v>
      </c>
      <c r="S2769" s="4" t="n">
        <v>0</v>
      </c>
      <c r="T2769" s="4" t="n">
        <v>0</v>
      </c>
      <c r="U2769" s="4" t="n">
        <v>0</v>
      </c>
      <c r="V2769" s="4" t="n">
        <v>1</v>
      </c>
    </row>
    <row r="2770">
      <c r="A2770" t="n">
        <v>349</v>
      </c>
      <c r="B2770" t="inlineStr">
        <is>
          <t>20601812151</t>
        </is>
      </c>
      <c r="C2770" t="inlineStr">
        <is>
          <t>ASOCIACION DE PRODUCTORES AGROPECUARIOS LOS EMPRENDEDORES DEL NORTE</t>
        </is>
      </c>
      <c r="D2770" s="6" t="n">
        <v>2018</v>
      </c>
      <c r="F2770" t="inlineStr">
        <is>
          <t>PAC</t>
        </is>
      </c>
      <c r="G2770" s="4" t="str"/>
      <c r="H2770" s="4" t="str"/>
      <c r="I2770" s="4" t="n">
        <v>0</v>
      </c>
      <c r="J2770" s="4" t="str"/>
      <c r="K2770" s="4" t="str"/>
      <c r="L2770" s="3" t="str"/>
      <c r="M2770" s="3" t="str"/>
      <c r="N2770" s="3" t="n">
        <v>0</v>
      </c>
      <c r="O2770" s="4" t="str"/>
      <c r="P2770" s="4" t="str"/>
      <c r="Q2770" s="4" t="str"/>
      <c r="R2770" s="4" t="str"/>
      <c r="S2770" s="4" t="str"/>
      <c r="T2770" s="4" t="str"/>
      <c r="U2770" s="4" t="str"/>
      <c r="V2770" s="4" t="n">
        <v>1</v>
      </c>
    </row>
    <row r="2771">
      <c r="A2771" t="n">
        <v>349</v>
      </c>
      <c r="B2771" t="inlineStr">
        <is>
          <t>20601812151</t>
        </is>
      </c>
      <c r="C2771" t="inlineStr">
        <is>
          <t>ASOCIACION DE PRODUCTORES AGROPECUARIOS LOS EMPRENDEDORES DEL NORTE</t>
        </is>
      </c>
      <c r="D2771" s="6" t="n">
        <v>2019</v>
      </c>
      <c r="F2771" t="inlineStr">
        <is>
          <t>PAC</t>
        </is>
      </c>
      <c r="G2771" s="4" t="n">
        <v>0</v>
      </c>
      <c r="H2771" s="4" t="n">
        <v>0</v>
      </c>
      <c r="I2771" s="4" t="n">
        <v>0</v>
      </c>
      <c r="J2771" s="4" t="str"/>
      <c r="K2771" s="4" t="str"/>
      <c r="L2771" s="3" t="n">
        <v>0</v>
      </c>
      <c r="M2771" s="3" t="n">
        <v>0</v>
      </c>
      <c r="N2771" s="3" t="n">
        <v>0</v>
      </c>
      <c r="O2771" s="4" t="str"/>
      <c r="P2771" s="4" t="str"/>
      <c r="Q2771" s="4" t="str"/>
      <c r="R2771" s="4" t="str"/>
      <c r="S2771" s="4" t="str"/>
      <c r="T2771" s="4" t="str"/>
      <c r="U2771" s="4" t="str"/>
      <c r="V2771" s="4" t="n">
        <v>1</v>
      </c>
    </row>
    <row r="2772">
      <c r="A2772" t="n">
        <v>349</v>
      </c>
      <c r="B2772" t="inlineStr">
        <is>
          <t>20601812151</t>
        </is>
      </c>
      <c r="C2772" t="inlineStr">
        <is>
          <t>ASOCIACION DE PRODUCTORES AGROPECUARIOS LOS EMPRENDEDORES DEL NORTE</t>
        </is>
      </c>
      <c r="D2772" s="6" t="n">
        <v>2020</v>
      </c>
      <c r="F2772" t="inlineStr">
        <is>
          <t>PAC</t>
        </is>
      </c>
      <c r="G2772" s="4" t="n">
        <v>0</v>
      </c>
      <c r="H2772" s="4" t="n">
        <v>0</v>
      </c>
      <c r="I2772" s="4" t="n">
        <v>0</v>
      </c>
      <c r="J2772" s="4" t="n">
        <v>0</v>
      </c>
      <c r="K2772" s="4" t="n">
        <v>0</v>
      </c>
      <c r="L2772" s="3" t="n">
        <v>0</v>
      </c>
      <c r="M2772" s="3" t="n">
        <v>0</v>
      </c>
      <c r="N2772" s="3" t="n">
        <v>0</v>
      </c>
      <c r="O2772" s="4" t="str"/>
      <c r="P2772" s="4" t="str"/>
      <c r="Q2772" s="4" t="str"/>
      <c r="R2772" s="4" t="str"/>
      <c r="S2772" s="4" t="str"/>
      <c r="T2772" s="4" t="str"/>
      <c r="U2772" s="4" t="str"/>
      <c r="V2772" s="4" t="n">
        <v>1</v>
      </c>
    </row>
    <row r="2773">
      <c r="A2773" t="n">
        <v>349</v>
      </c>
      <c r="B2773" t="inlineStr">
        <is>
          <t>20601812151</t>
        </is>
      </c>
      <c r="C2773" t="inlineStr">
        <is>
          <t>ASOCIACION DE PRODUCTORES AGROPECUARIOS LOS EMPRENDEDORES DEL NORTE</t>
        </is>
      </c>
      <c r="D2773" s="6" t="n">
        <v>2021</v>
      </c>
      <c r="F2773" t="inlineStr">
        <is>
          <t>PAC</t>
        </is>
      </c>
      <c r="G2773" s="4" t="n">
        <v>0</v>
      </c>
      <c r="H2773" s="4" t="n">
        <v>0</v>
      </c>
      <c r="I2773" s="4" t="n">
        <v>0</v>
      </c>
      <c r="J2773" s="4" t="n">
        <v>0</v>
      </c>
      <c r="K2773" s="4" t="n">
        <v>0</v>
      </c>
      <c r="L2773" s="3" t="n">
        <v>0</v>
      </c>
      <c r="M2773" s="3" t="n">
        <v>0</v>
      </c>
      <c r="N2773" s="3" t="n">
        <v>0</v>
      </c>
      <c r="O2773" s="4" t="str"/>
      <c r="P2773" s="4" t="str"/>
      <c r="Q2773" s="4" t="str"/>
      <c r="R2773" s="4" t="str"/>
      <c r="S2773" s="4" t="str"/>
      <c r="T2773" s="4" t="str"/>
      <c r="U2773" s="4" t="str"/>
      <c r="V2773" s="4" t="n">
        <v>1</v>
      </c>
    </row>
    <row r="2774">
      <c r="A2774" t="n">
        <v>349</v>
      </c>
      <c r="B2774" t="inlineStr">
        <is>
          <t>20601812151</t>
        </is>
      </c>
      <c r="C2774" t="inlineStr">
        <is>
          <t>ASOCIACION DE PRODUCTORES AGROPECUARIOS LOS EMPRENDEDORES DEL NORTE</t>
        </is>
      </c>
      <c r="D2774" s="6" t="n">
        <v>2022</v>
      </c>
      <c r="F2774" t="inlineStr">
        <is>
          <t>PAC</t>
        </is>
      </c>
      <c r="G2774" s="4" t="n">
        <v>0</v>
      </c>
      <c r="H2774" s="4" t="n">
        <v>0</v>
      </c>
      <c r="I2774" s="4" t="n">
        <v>0</v>
      </c>
      <c r="J2774" s="4" t="n">
        <v>0</v>
      </c>
      <c r="K2774" s="4" t="n">
        <v>0</v>
      </c>
      <c r="L2774" s="3" t="n">
        <v>0</v>
      </c>
      <c r="M2774" s="3" t="n">
        <v>0</v>
      </c>
      <c r="N2774" s="3" t="n">
        <v>0</v>
      </c>
      <c r="O2774" s="4" t="str"/>
      <c r="P2774" s="4" t="str"/>
      <c r="Q2774" s="4" t="str"/>
      <c r="R2774" s="4" t="str"/>
      <c r="S2774" s="4" t="str"/>
      <c r="T2774" s="4" t="str"/>
      <c r="U2774" s="4" t="str"/>
      <c r="V2774" s="4" t="n">
        <v>1</v>
      </c>
    </row>
    <row r="2775">
      <c r="A2775" t="n">
        <v>349</v>
      </c>
      <c r="B2775" t="inlineStr">
        <is>
          <t>20601812151</t>
        </is>
      </c>
      <c r="C2775" t="inlineStr">
        <is>
          <t>ASOCIACION DE PRODUCTORES AGROPECUARIOS LOS EMPRENDEDORES DEL NORTE</t>
        </is>
      </c>
      <c r="D2775" s="6" t="n">
        <v>2023</v>
      </c>
      <c r="E2775" t="n">
        <v>1</v>
      </c>
      <c r="F2775" t="inlineStr">
        <is>
          <t>PAC</t>
        </is>
      </c>
      <c r="G2775" s="4" t="n">
        <v>6</v>
      </c>
      <c r="H2775" s="4" t="n">
        <v>9</v>
      </c>
      <c r="I2775" s="4" t="n">
        <v>15</v>
      </c>
      <c r="J2775" s="4" t="n">
        <v>47</v>
      </c>
      <c r="K2775" s="4" t="n">
        <v>5</v>
      </c>
      <c r="L2775" s="3" t="n">
        <v>102162</v>
      </c>
      <c r="M2775" s="3" t="n">
        <v>0</v>
      </c>
      <c r="N2775" s="3" t="n">
        <v>102162</v>
      </c>
      <c r="O2775" s="4" t="n">
        <v>0</v>
      </c>
      <c r="P2775" s="4" t="n">
        <v>102162.0026</v>
      </c>
      <c r="Q2775" s="4" t="n">
        <v>0</v>
      </c>
      <c r="R2775" s="4" t="n">
        <v>0</v>
      </c>
      <c r="S2775" s="4" t="n">
        <v>0</v>
      </c>
      <c r="T2775" s="4" t="n">
        <v>0</v>
      </c>
      <c r="U2775" s="4" t="n">
        <v>102162.0026</v>
      </c>
      <c r="V2775" s="4" t="n">
        <v>1</v>
      </c>
    </row>
    <row r="2776">
      <c r="A2776" t="n">
        <v>349</v>
      </c>
      <c r="B2776" t="inlineStr">
        <is>
          <t>20601812151</t>
        </is>
      </c>
      <c r="C2776" t="inlineStr">
        <is>
          <t>ASOCIACION DE PRODUCTORES AGROPECUARIOS LOS EMPRENDEDORES DEL NORTE</t>
        </is>
      </c>
      <c r="D2776" s="6" t="n">
        <v>2024</v>
      </c>
      <c r="E2776" t="n">
        <v>1</v>
      </c>
      <c r="F2776" t="inlineStr">
        <is>
          <t>PAC</t>
        </is>
      </c>
      <c r="G2776" s="4" t="n">
        <v>8</v>
      </c>
      <c r="H2776" s="4" t="n">
        <v>7</v>
      </c>
      <c r="I2776" s="4" t="n">
        <v>15</v>
      </c>
      <c r="J2776" s="4" t="n">
        <v>30</v>
      </c>
      <c r="K2776" s="4" t="n">
        <v>5</v>
      </c>
      <c r="L2776" s="3" t="n">
        <v>91660</v>
      </c>
      <c r="M2776" s="3" t="n">
        <v>0</v>
      </c>
      <c r="N2776" s="3" t="n">
        <v>91660</v>
      </c>
      <c r="O2776" s="4" t="n">
        <v>0</v>
      </c>
      <c r="P2776" s="4" t="n">
        <v>91660</v>
      </c>
      <c r="Q2776" s="4" t="str"/>
      <c r="R2776" s="4" t="n">
        <v>0</v>
      </c>
      <c r="S2776" s="4" t="n">
        <v>0</v>
      </c>
      <c r="T2776" s="4" t="n">
        <v>0</v>
      </c>
      <c r="U2776" s="4" t="n">
        <v>91660</v>
      </c>
      <c r="V2776" s="4" t="n">
        <v>1</v>
      </c>
    </row>
    <row r="2777">
      <c r="A2777" t="n">
        <v>349</v>
      </c>
      <c r="B2777" t="inlineStr">
        <is>
          <t>20601812151</t>
        </is>
      </c>
      <c r="C2777" t="inlineStr">
        <is>
          <t>ASOCIACION DE PRODUCTORES AGROPECUARIOS LOS EMPRENDEDORES DEL NORTE</t>
        </is>
      </c>
      <c r="D2777" s="6" t="n">
        <v>2025</v>
      </c>
      <c r="F2777" t="inlineStr">
        <is>
          <t>PAC</t>
        </is>
      </c>
      <c r="G2777" s="4" t="n">
        <v>0</v>
      </c>
      <c r="H2777" s="4" t="n">
        <v>0</v>
      </c>
      <c r="I2777" s="4" t="n">
        <v>0</v>
      </c>
      <c r="J2777" s="4" t="n">
        <v>0</v>
      </c>
      <c r="K2777" s="4" t="n">
        <v>0</v>
      </c>
      <c r="L2777" s="3" t="n">
        <v>0</v>
      </c>
      <c r="M2777" s="3" t="n">
        <v>0</v>
      </c>
      <c r="N2777" s="3" t="n">
        <v>0</v>
      </c>
      <c r="O2777" s="4" t="n">
        <v>0</v>
      </c>
      <c r="P2777" s="4" t="n">
        <v>0</v>
      </c>
      <c r="Q2777" s="4" t="str"/>
      <c r="R2777" s="4" t="n">
        <v>0</v>
      </c>
      <c r="S2777" s="4" t="n">
        <v>0</v>
      </c>
      <c r="T2777" s="4" t="n">
        <v>0</v>
      </c>
      <c r="U2777" s="4" t="n">
        <v>0</v>
      </c>
      <c r="V2777" s="4" t="n">
        <v>1</v>
      </c>
    </row>
    <row r="2778">
      <c r="A2778" t="n">
        <v>350</v>
      </c>
      <c r="B2778" t="inlineStr">
        <is>
          <t>20607009261</t>
        </is>
      </c>
      <c r="C2778" t="inlineStr">
        <is>
          <t>ASOCIACION DE PRODUCTORES AGROPECUARIOS E INDUSTRIALES DE APALIN - AGROAPA</t>
        </is>
      </c>
      <c r="D2778" s="6" t="n">
        <v>2018</v>
      </c>
      <c r="F2778" t="inlineStr">
        <is>
          <t>PAC</t>
        </is>
      </c>
      <c r="G2778" s="4" t="str"/>
      <c r="H2778" s="4" t="str"/>
      <c r="I2778" s="4" t="n">
        <v>0</v>
      </c>
      <c r="J2778" s="4" t="str"/>
      <c r="K2778" s="4" t="str"/>
      <c r="L2778" s="3" t="str"/>
      <c r="M2778" s="3" t="str"/>
      <c r="N2778" s="3" t="n">
        <v>0</v>
      </c>
      <c r="O2778" s="4" t="str"/>
      <c r="P2778" s="4" t="str"/>
      <c r="Q2778" s="4" t="str"/>
      <c r="R2778" s="4" t="str"/>
      <c r="S2778" s="4" t="str"/>
      <c r="T2778" s="4" t="str"/>
      <c r="U2778" s="4" t="str"/>
      <c r="V2778" s="4" t="n">
        <v>1</v>
      </c>
    </row>
    <row r="2779">
      <c r="A2779" t="n">
        <v>350</v>
      </c>
      <c r="B2779" t="inlineStr">
        <is>
          <t>20607009261</t>
        </is>
      </c>
      <c r="C2779" t="inlineStr">
        <is>
          <t>ASOCIACION DE PRODUCTORES AGROPECUARIOS E INDUSTRIALES DE APALIN - AGROAPA</t>
        </is>
      </c>
      <c r="D2779" s="6" t="n">
        <v>2019</v>
      </c>
      <c r="F2779" t="inlineStr">
        <is>
          <t>PAC</t>
        </is>
      </c>
      <c r="G2779" s="4" t="n">
        <v>0</v>
      </c>
      <c r="H2779" s="4" t="n">
        <v>0</v>
      </c>
      <c r="I2779" s="4" t="n">
        <v>0</v>
      </c>
      <c r="J2779" s="4" t="str"/>
      <c r="K2779" s="4" t="str"/>
      <c r="L2779" s="3" t="n">
        <v>0</v>
      </c>
      <c r="M2779" s="3" t="n">
        <v>0</v>
      </c>
      <c r="N2779" s="3" t="n">
        <v>0</v>
      </c>
      <c r="O2779" s="4" t="str"/>
      <c r="P2779" s="4" t="str"/>
      <c r="Q2779" s="4" t="str"/>
      <c r="R2779" s="4" t="str"/>
      <c r="S2779" s="4" t="str"/>
      <c r="T2779" s="4" t="str"/>
      <c r="U2779" s="4" t="str"/>
      <c r="V2779" s="4" t="n">
        <v>1</v>
      </c>
    </row>
    <row r="2780">
      <c r="A2780" t="n">
        <v>350</v>
      </c>
      <c r="B2780" t="inlineStr">
        <is>
          <t>20607009261</t>
        </is>
      </c>
      <c r="C2780" t="inlineStr">
        <is>
          <t>ASOCIACION DE PRODUCTORES AGROPECUARIOS E INDUSTRIALES DE APALIN - AGROAPA</t>
        </is>
      </c>
      <c r="D2780" s="6" t="n">
        <v>2020</v>
      </c>
      <c r="F2780" t="inlineStr">
        <is>
          <t>PAC</t>
        </is>
      </c>
      <c r="G2780" s="4" t="n">
        <v>0</v>
      </c>
      <c r="H2780" s="4" t="n">
        <v>0</v>
      </c>
      <c r="I2780" s="4" t="n">
        <v>0</v>
      </c>
      <c r="J2780" s="4" t="n">
        <v>0</v>
      </c>
      <c r="K2780" s="4" t="n">
        <v>0</v>
      </c>
      <c r="L2780" s="3" t="n">
        <v>0</v>
      </c>
      <c r="M2780" s="3" t="n">
        <v>0</v>
      </c>
      <c r="N2780" s="3" t="n">
        <v>0</v>
      </c>
      <c r="O2780" s="4" t="str"/>
      <c r="P2780" s="4" t="str"/>
      <c r="Q2780" s="4" t="str"/>
      <c r="R2780" s="4" t="str"/>
      <c r="S2780" s="4" t="str"/>
      <c r="T2780" s="4" t="str"/>
      <c r="U2780" s="4" t="str"/>
      <c r="V2780" s="4" t="n">
        <v>1</v>
      </c>
    </row>
    <row r="2781">
      <c r="A2781" t="n">
        <v>350</v>
      </c>
      <c r="B2781" t="inlineStr">
        <is>
          <t>20607009261</t>
        </is>
      </c>
      <c r="C2781" t="inlineStr">
        <is>
          <t>ASOCIACION DE PRODUCTORES AGROPECUARIOS E INDUSTRIALES DE APALIN - AGROAPA</t>
        </is>
      </c>
      <c r="D2781" s="6" t="n">
        <v>2021</v>
      </c>
      <c r="F2781" t="inlineStr">
        <is>
          <t>PAC</t>
        </is>
      </c>
      <c r="G2781" s="4" t="n">
        <v>0</v>
      </c>
      <c r="H2781" s="4" t="n">
        <v>0</v>
      </c>
      <c r="I2781" s="4" t="n">
        <v>0</v>
      </c>
      <c r="J2781" s="4" t="n">
        <v>0</v>
      </c>
      <c r="K2781" s="4" t="n">
        <v>0</v>
      </c>
      <c r="L2781" s="3" t="n">
        <v>0</v>
      </c>
      <c r="M2781" s="3" t="n">
        <v>0</v>
      </c>
      <c r="N2781" s="3" t="n">
        <v>0</v>
      </c>
      <c r="O2781" s="4" t="str"/>
      <c r="P2781" s="4" t="str"/>
      <c r="Q2781" s="4" t="str"/>
      <c r="R2781" s="4" t="str"/>
      <c r="S2781" s="4" t="str"/>
      <c r="T2781" s="4" t="str"/>
      <c r="U2781" s="4" t="str"/>
      <c r="V2781" s="4" t="n">
        <v>1</v>
      </c>
    </row>
    <row r="2782">
      <c r="A2782" t="n">
        <v>350</v>
      </c>
      <c r="B2782" t="inlineStr">
        <is>
          <t>20607009261</t>
        </is>
      </c>
      <c r="C2782" t="inlineStr">
        <is>
          <t>ASOCIACION DE PRODUCTORES AGROPECUARIOS E INDUSTRIALES DE APALIN - AGROAPA</t>
        </is>
      </c>
      <c r="D2782" s="6" t="n">
        <v>2022</v>
      </c>
      <c r="F2782" t="inlineStr">
        <is>
          <t>PAC</t>
        </is>
      </c>
      <c r="G2782" s="4" t="n">
        <v>0</v>
      </c>
      <c r="H2782" s="4" t="n">
        <v>0</v>
      </c>
      <c r="I2782" s="4" t="n">
        <v>0</v>
      </c>
      <c r="J2782" s="4" t="n">
        <v>0</v>
      </c>
      <c r="K2782" s="4" t="n">
        <v>0</v>
      </c>
      <c r="L2782" s="3" t="n">
        <v>0</v>
      </c>
      <c r="M2782" s="3" t="n">
        <v>0</v>
      </c>
      <c r="N2782" s="3" t="n">
        <v>0</v>
      </c>
      <c r="O2782" s="4" t="str"/>
      <c r="P2782" s="4" t="str"/>
      <c r="Q2782" s="4" t="str"/>
      <c r="R2782" s="4" t="str"/>
      <c r="S2782" s="4" t="str"/>
      <c r="T2782" s="4" t="str"/>
      <c r="U2782" s="4" t="str"/>
      <c r="V2782" s="4" t="n">
        <v>1</v>
      </c>
    </row>
    <row r="2783">
      <c r="A2783" t="n">
        <v>350</v>
      </c>
      <c r="B2783" t="inlineStr">
        <is>
          <t>20607009261</t>
        </is>
      </c>
      <c r="C2783" t="inlineStr">
        <is>
          <t>ASOCIACION DE PRODUCTORES AGROPECUARIOS E INDUSTRIALES DE APALIN - AGROAPA</t>
        </is>
      </c>
      <c r="D2783" s="6" t="n">
        <v>2023</v>
      </c>
      <c r="E2783" t="n">
        <v>1</v>
      </c>
      <c r="F2783" t="inlineStr">
        <is>
          <t>PAC</t>
        </is>
      </c>
      <c r="G2783" s="4" t="n">
        <v>20</v>
      </c>
      <c r="H2783" s="4" t="n">
        <v>17</v>
      </c>
      <c r="I2783" s="4" t="n">
        <v>37</v>
      </c>
      <c r="J2783" s="4" t="n">
        <v>12</v>
      </c>
      <c r="K2783" s="4" t="n">
        <v>5</v>
      </c>
      <c r="L2783" s="3" t="n">
        <v>27609</v>
      </c>
      <c r="M2783" s="3" t="n">
        <v>0</v>
      </c>
      <c r="N2783" s="3" t="n">
        <v>27609</v>
      </c>
      <c r="O2783" s="4" t="n">
        <v>0</v>
      </c>
      <c r="P2783" s="4" t="n">
        <v>27609</v>
      </c>
      <c r="Q2783" s="4" t="n">
        <v>0</v>
      </c>
      <c r="R2783" s="4" t="n">
        <v>0</v>
      </c>
      <c r="S2783" s="4" t="n">
        <v>0</v>
      </c>
      <c r="T2783" s="4" t="n">
        <v>0</v>
      </c>
      <c r="U2783" s="4" t="n">
        <v>27609</v>
      </c>
      <c r="V2783" s="4" t="n">
        <v>1</v>
      </c>
    </row>
    <row r="2784">
      <c r="A2784" t="n">
        <v>350</v>
      </c>
      <c r="B2784" t="inlineStr">
        <is>
          <t>20607009261</t>
        </is>
      </c>
      <c r="C2784" t="inlineStr">
        <is>
          <t>ASOCIACION DE PRODUCTORES AGROPECUARIOS E INDUSTRIALES DE APALIN - AGROAPA</t>
        </is>
      </c>
      <c r="D2784" s="6" t="n">
        <v>2024</v>
      </c>
      <c r="F2784" t="inlineStr">
        <is>
          <t>PAC</t>
        </is>
      </c>
      <c r="G2784" s="4" t="n">
        <v>0</v>
      </c>
      <c r="H2784" s="4" t="n">
        <v>0</v>
      </c>
      <c r="I2784" s="4" t="n">
        <v>0</v>
      </c>
      <c r="J2784" s="4" t="n">
        <v>0</v>
      </c>
      <c r="K2784" s="4" t="n">
        <v>0</v>
      </c>
      <c r="L2784" s="3" t="n">
        <v>0</v>
      </c>
      <c r="M2784" s="3" t="n">
        <v>0</v>
      </c>
      <c r="N2784" s="3" t="n">
        <v>0</v>
      </c>
      <c r="O2784" s="4" t="n">
        <v>0</v>
      </c>
      <c r="P2784" s="4" t="n">
        <v>0</v>
      </c>
      <c r="Q2784" s="4" t="str"/>
      <c r="R2784" s="4" t="n">
        <v>0</v>
      </c>
      <c r="S2784" s="4" t="n">
        <v>0</v>
      </c>
      <c r="T2784" s="4" t="n">
        <v>0</v>
      </c>
      <c r="U2784" s="4" t="n">
        <v>0</v>
      </c>
      <c r="V2784" s="4" t="n">
        <v>1</v>
      </c>
    </row>
    <row r="2785">
      <c r="A2785" t="n">
        <v>350</v>
      </c>
      <c r="B2785" t="inlineStr">
        <is>
          <t>20607009261</t>
        </is>
      </c>
      <c r="C2785" t="inlineStr">
        <is>
          <t>ASOCIACION DE PRODUCTORES AGROPECUARIOS E INDUSTRIALES DE APALIN - AGROAPA</t>
        </is>
      </c>
      <c r="D2785" s="6" t="n">
        <v>2025</v>
      </c>
      <c r="F2785" t="inlineStr">
        <is>
          <t>PAC</t>
        </is>
      </c>
      <c r="G2785" s="4" t="n">
        <v>0</v>
      </c>
      <c r="H2785" s="4" t="n">
        <v>0</v>
      </c>
      <c r="I2785" s="4" t="n">
        <v>0</v>
      </c>
      <c r="J2785" s="4" t="n">
        <v>0</v>
      </c>
      <c r="K2785" s="4" t="n">
        <v>0</v>
      </c>
      <c r="L2785" s="3" t="n">
        <v>0</v>
      </c>
      <c r="M2785" s="3" t="n">
        <v>0</v>
      </c>
      <c r="N2785" s="3" t="n">
        <v>0</v>
      </c>
      <c r="O2785" s="4" t="n">
        <v>0</v>
      </c>
      <c r="P2785" s="4" t="n">
        <v>0</v>
      </c>
      <c r="Q2785" s="4" t="str"/>
      <c r="R2785" s="4" t="n">
        <v>0</v>
      </c>
      <c r="S2785" s="4" t="n">
        <v>0</v>
      </c>
      <c r="T2785" s="4" t="n">
        <v>0</v>
      </c>
      <c r="U2785" s="4" t="n">
        <v>0</v>
      </c>
      <c r="V2785" s="4" t="n">
        <v>1</v>
      </c>
    </row>
    <row r="2786">
      <c r="A2786" t="n">
        <v>351</v>
      </c>
      <c r="B2786" t="inlineStr">
        <is>
          <t>20175089111</t>
        </is>
      </c>
      <c r="C2786" t="inlineStr">
        <is>
          <t>COOP. AG. SOCIEDAD AGRICOLA DE INTERES SOCIAL JOSE CARLOS MARIATEGUI LTDA.N°16 SUNCHUBAMBA Y ANEXOS</t>
        </is>
      </c>
      <c r="D2786" s="6" t="n">
        <v>2018</v>
      </c>
      <c r="F2786" t="inlineStr">
        <is>
          <t>PAC</t>
        </is>
      </c>
      <c r="G2786" s="4" t="str"/>
      <c r="H2786" s="4" t="str"/>
      <c r="I2786" s="4" t="n">
        <v>0</v>
      </c>
      <c r="J2786" s="4" t="str"/>
      <c r="K2786" s="4" t="str"/>
      <c r="L2786" s="3" t="str"/>
      <c r="M2786" s="3" t="str"/>
      <c r="N2786" s="3" t="n">
        <v>0</v>
      </c>
      <c r="O2786" s="4" t="str"/>
      <c r="P2786" s="4" t="str"/>
      <c r="Q2786" s="4" t="str"/>
      <c r="R2786" s="4" t="str"/>
      <c r="S2786" s="4" t="str"/>
      <c r="T2786" s="4" t="str"/>
      <c r="U2786" s="4" t="str"/>
      <c r="V2786" s="4" t="n">
        <v>1</v>
      </c>
    </row>
    <row r="2787">
      <c r="A2787" t="n">
        <v>351</v>
      </c>
      <c r="B2787" t="inlineStr">
        <is>
          <t>20175089111</t>
        </is>
      </c>
      <c r="C2787" t="inlineStr">
        <is>
          <t>COOP. AG. SOCIEDAD AGRICOLA DE INTERES SOCIAL JOSE CARLOS MARIATEGUI LTDA.N°16 SUNCHUBAMBA Y ANEXOS</t>
        </is>
      </c>
      <c r="D2787" s="6" t="n">
        <v>2019</v>
      </c>
      <c r="F2787" t="inlineStr">
        <is>
          <t>PAC</t>
        </is>
      </c>
      <c r="G2787" s="4" t="n">
        <v>0</v>
      </c>
      <c r="H2787" s="4" t="n">
        <v>0</v>
      </c>
      <c r="I2787" s="4" t="n">
        <v>0</v>
      </c>
      <c r="J2787" s="4" t="str"/>
      <c r="K2787" s="4" t="str"/>
      <c r="L2787" s="3" t="n">
        <v>0</v>
      </c>
      <c r="M2787" s="3" t="n">
        <v>0</v>
      </c>
      <c r="N2787" s="3" t="n">
        <v>0</v>
      </c>
      <c r="O2787" s="4" t="str"/>
      <c r="P2787" s="4" t="str"/>
      <c r="Q2787" s="4" t="str"/>
      <c r="R2787" s="4" t="str"/>
      <c r="S2787" s="4" t="str"/>
      <c r="T2787" s="4" t="str"/>
      <c r="U2787" s="4" t="str"/>
      <c r="V2787" s="4" t="n">
        <v>1</v>
      </c>
    </row>
    <row r="2788">
      <c r="A2788" t="n">
        <v>351</v>
      </c>
      <c r="B2788" t="inlineStr">
        <is>
          <t>20175089111</t>
        </is>
      </c>
      <c r="C2788" t="inlineStr">
        <is>
          <t>COOP. AG. SOCIEDAD AGRICOLA DE INTERES SOCIAL JOSE CARLOS MARIATEGUI LTDA.N°16 SUNCHUBAMBA Y ANEXOS</t>
        </is>
      </c>
      <c r="D2788" s="6" t="n">
        <v>2020</v>
      </c>
      <c r="F2788" t="inlineStr">
        <is>
          <t>PAC</t>
        </is>
      </c>
      <c r="G2788" s="4" t="n">
        <v>0</v>
      </c>
      <c r="H2788" s="4" t="n">
        <v>0</v>
      </c>
      <c r="I2788" s="4" t="n">
        <v>0</v>
      </c>
      <c r="J2788" s="4" t="n">
        <v>0</v>
      </c>
      <c r="K2788" s="4" t="n">
        <v>0</v>
      </c>
      <c r="L2788" s="3" t="n">
        <v>0</v>
      </c>
      <c r="M2788" s="3" t="n">
        <v>0</v>
      </c>
      <c r="N2788" s="3" t="n">
        <v>0</v>
      </c>
      <c r="O2788" s="4" t="str"/>
      <c r="P2788" s="4" t="str"/>
      <c r="Q2788" s="4" t="str"/>
      <c r="R2788" s="4" t="str"/>
      <c r="S2788" s="4" t="str"/>
      <c r="T2788" s="4" t="str"/>
      <c r="U2788" s="4" t="str"/>
      <c r="V2788" s="4" t="n">
        <v>1</v>
      </c>
    </row>
    <row r="2789">
      <c r="A2789" t="n">
        <v>351</v>
      </c>
      <c r="B2789" t="inlineStr">
        <is>
          <t>20175089111</t>
        </is>
      </c>
      <c r="C2789" t="inlineStr">
        <is>
          <t>COOP. AG. SOCIEDAD AGRICOLA DE INTERES SOCIAL JOSE CARLOS MARIATEGUI LTDA.N°16 SUNCHUBAMBA Y ANEXOS</t>
        </is>
      </c>
      <c r="D2789" s="6" t="n">
        <v>2021</v>
      </c>
      <c r="F2789" t="inlineStr">
        <is>
          <t>PAC</t>
        </is>
      </c>
      <c r="G2789" s="4" t="n">
        <v>0</v>
      </c>
      <c r="H2789" s="4" t="n">
        <v>0</v>
      </c>
      <c r="I2789" s="4" t="n">
        <v>0</v>
      </c>
      <c r="J2789" s="4" t="n">
        <v>0</v>
      </c>
      <c r="K2789" s="4" t="n">
        <v>0</v>
      </c>
      <c r="L2789" s="3" t="n">
        <v>0</v>
      </c>
      <c r="M2789" s="3" t="n">
        <v>0</v>
      </c>
      <c r="N2789" s="3" t="n">
        <v>0</v>
      </c>
      <c r="O2789" s="4" t="str"/>
      <c r="P2789" s="4" t="str"/>
      <c r="Q2789" s="4" t="str"/>
      <c r="R2789" s="4" t="str"/>
      <c r="S2789" s="4" t="str"/>
      <c r="T2789" s="4" t="str"/>
      <c r="U2789" s="4" t="str"/>
      <c r="V2789" s="4" t="n">
        <v>1</v>
      </c>
    </row>
    <row r="2790">
      <c r="A2790" t="n">
        <v>351</v>
      </c>
      <c r="B2790" t="inlineStr">
        <is>
          <t>20175089111</t>
        </is>
      </c>
      <c r="C2790" t="inlineStr">
        <is>
          <t>COOP. AG. SOCIEDAD AGRICOLA DE INTERES SOCIAL JOSE CARLOS MARIATEGUI LTDA.N°16 SUNCHUBAMBA Y ANEXOS</t>
        </is>
      </c>
      <c r="D2790" s="6" t="n">
        <v>2022</v>
      </c>
      <c r="F2790" t="inlineStr">
        <is>
          <t>PAC</t>
        </is>
      </c>
      <c r="G2790" s="4" t="n">
        <v>0</v>
      </c>
      <c r="H2790" s="4" t="n">
        <v>0</v>
      </c>
      <c r="I2790" s="4" t="n">
        <v>0</v>
      </c>
      <c r="J2790" s="4" t="n">
        <v>0</v>
      </c>
      <c r="K2790" s="4" t="n">
        <v>0</v>
      </c>
      <c r="L2790" s="3" t="n">
        <v>0</v>
      </c>
      <c r="M2790" s="3" t="n">
        <v>0</v>
      </c>
      <c r="N2790" s="3" t="n">
        <v>0</v>
      </c>
      <c r="O2790" s="4" t="str"/>
      <c r="P2790" s="4" t="str"/>
      <c r="Q2790" s="4" t="str"/>
      <c r="R2790" s="4" t="str"/>
      <c r="S2790" s="4" t="str"/>
      <c r="T2790" s="4" t="str"/>
      <c r="U2790" s="4" t="str"/>
      <c r="V2790" s="4" t="n">
        <v>1</v>
      </c>
    </row>
    <row r="2791">
      <c r="A2791" t="n">
        <v>351</v>
      </c>
      <c r="B2791" t="inlineStr">
        <is>
          <t>20175089111</t>
        </is>
      </c>
      <c r="C2791" t="inlineStr">
        <is>
          <t>COOP. AG. SOCIEDAD AGRICOLA DE INTERES SOCIAL JOSE CARLOS MARIATEGUI LTDA.N°16 SUNCHUBAMBA Y ANEXOS</t>
        </is>
      </c>
      <c r="D2791" s="6" t="n">
        <v>2023</v>
      </c>
      <c r="E2791" t="n">
        <v>1</v>
      </c>
      <c r="F2791" t="inlineStr">
        <is>
          <t>PAC</t>
        </is>
      </c>
      <c r="G2791" s="4" t="n">
        <v>250</v>
      </c>
      <c r="H2791" s="4" t="n">
        <v>42</v>
      </c>
      <c r="I2791" s="4" t="n">
        <v>292</v>
      </c>
      <c r="J2791" s="4" t="n">
        <v>47</v>
      </c>
      <c r="K2791" s="4" t="n">
        <v>5</v>
      </c>
      <c r="L2791" s="3" t="n">
        <v>15015.6</v>
      </c>
      <c r="M2791" s="3" t="n">
        <v>0</v>
      </c>
      <c r="N2791" s="3" t="n">
        <v>15015.6</v>
      </c>
      <c r="O2791" s="4" t="n">
        <v>0</v>
      </c>
      <c r="P2791" s="4" t="n">
        <v>15015.6</v>
      </c>
      <c r="Q2791" s="4" t="n">
        <v>0</v>
      </c>
      <c r="R2791" s="4" t="n">
        <v>0</v>
      </c>
      <c r="S2791" s="4" t="n">
        <v>0</v>
      </c>
      <c r="T2791" s="4" t="n">
        <v>0</v>
      </c>
      <c r="U2791" s="4" t="n">
        <v>15015.6</v>
      </c>
      <c r="V2791" s="4" t="n">
        <v>1</v>
      </c>
    </row>
    <row r="2792">
      <c r="A2792" t="n">
        <v>351</v>
      </c>
      <c r="B2792" t="inlineStr">
        <is>
          <t>20175089111</t>
        </is>
      </c>
      <c r="C2792" t="inlineStr">
        <is>
          <t>COOP. AG. SOCIEDAD AGRICOLA DE INTERES SOCIAL JOSE CARLOS MARIATEGUI LTDA.N°16 SUNCHUBAMBA Y ANEXOS</t>
        </is>
      </c>
      <c r="D2792" s="6" t="n">
        <v>2024</v>
      </c>
      <c r="E2792" t="n">
        <v>1</v>
      </c>
      <c r="F2792" t="inlineStr">
        <is>
          <t>PAC</t>
        </is>
      </c>
      <c r="G2792" s="4" t="n">
        <v>199</v>
      </c>
      <c r="H2792" s="4" t="n">
        <v>93</v>
      </c>
      <c r="I2792" s="4" t="n">
        <v>292</v>
      </c>
      <c r="J2792" s="4" t="n">
        <v>30</v>
      </c>
      <c r="K2792" s="4" t="n">
        <v>5</v>
      </c>
      <c r="L2792" s="3" t="n">
        <v>17323</v>
      </c>
      <c r="M2792" s="3" t="n">
        <v>0</v>
      </c>
      <c r="N2792" s="3" t="n">
        <v>17323</v>
      </c>
      <c r="O2792" s="4" t="n">
        <v>0</v>
      </c>
      <c r="P2792" s="4" t="n">
        <v>17323</v>
      </c>
      <c r="Q2792" s="4" t="str"/>
      <c r="R2792" s="4" t="n">
        <v>0</v>
      </c>
      <c r="S2792" s="4" t="n">
        <v>0</v>
      </c>
      <c r="T2792" s="4" t="n">
        <v>0</v>
      </c>
      <c r="U2792" s="4" t="n">
        <v>17323</v>
      </c>
      <c r="V2792" s="4" t="n">
        <v>1</v>
      </c>
    </row>
    <row r="2793">
      <c r="A2793" t="n">
        <v>351</v>
      </c>
      <c r="B2793" t="inlineStr">
        <is>
          <t>20175089111</t>
        </is>
      </c>
      <c r="C2793" t="inlineStr">
        <is>
          <t>COOP. AG. SOCIEDAD AGRICOLA DE INTERES SOCIAL JOSE CARLOS MARIATEGUI LTDA.N°16 SUNCHUBAMBA Y ANEXOS</t>
        </is>
      </c>
      <c r="D2793" s="6" t="n">
        <v>2025</v>
      </c>
      <c r="E2793" t="n">
        <v>1</v>
      </c>
      <c r="F2793" t="inlineStr">
        <is>
          <t>PAC</t>
        </is>
      </c>
      <c r="G2793" s="4" t="n">
        <v>24</v>
      </c>
      <c r="H2793" s="4" t="n">
        <v>5</v>
      </c>
      <c r="I2793" s="4" t="n">
        <v>29</v>
      </c>
      <c r="J2793" s="4" t="n">
        <v>30</v>
      </c>
      <c r="K2793" s="4" t="n">
        <v>4</v>
      </c>
      <c r="L2793" s="3" t="n">
        <v>15800</v>
      </c>
      <c r="M2793" s="3" t="n">
        <v>0</v>
      </c>
      <c r="N2793" s="3" t="n">
        <v>15800</v>
      </c>
      <c r="O2793" s="4" t="n">
        <v>0</v>
      </c>
      <c r="P2793" s="4" t="n">
        <v>15800</v>
      </c>
      <c r="Q2793" s="4" t="str"/>
      <c r="R2793" s="4" t="n">
        <v>0</v>
      </c>
      <c r="S2793" s="4" t="n">
        <v>0</v>
      </c>
      <c r="T2793" s="4" t="n">
        <v>0</v>
      </c>
      <c r="U2793" s="4" t="n">
        <v>15800</v>
      </c>
      <c r="V2793" s="4" t="n">
        <v>1</v>
      </c>
    </row>
    <row r="2794">
      <c r="A2794" t="n">
        <v>352</v>
      </c>
      <c r="B2794" t="inlineStr">
        <is>
          <t>20570822242</t>
        </is>
      </c>
      <c r="C2794" t="inlineStr">
        <is>
          <t>ASOCIACION DE PRODUCTORES AGROPECUARIOS E INDUSTRIALES DEL DISTRITO DE MATARA</t>
        </is>
      </c>
      <c r="D2794" s="6" t="n">
        <v>2018</v>
      </c>
      <c r="F2794" t="inlineStr">
        <is>
          <t>PAC</t>
        </is>
      </c>
      <c r="G2794" s="4" t="str"/>
      <c r="H2794" s="4" t="str"/>
      <c r="I2794" s="4" t="n">
        <v>0</v>
      </c>
      <c r="J2794" s="4" t="str"/>
      <c r="K2794" s="4" t="str"/>
      <c r="L2794" s="3" t="str"/>
      <c r="M2794" s="3" t="str"/>
      <c r="N2794" s="3" t="n">
        <v>0</v>
      </c>
      <c r="O2794" s="4" t="str"/>
      <c r="P2794" s="4" t="str"/>
      <c r="Q2794" s="4" t="str"/>
      <c r="R2794" s="4" t="str"/>
      <c r="S2794" s="4" t="str"/>
      <c r="T2794" s="4" t="str"/>
      <c r="U2794" s="4" t="str"/>
      <c r="V2794" s="4" t="n">
        <v>1</v>
      </c>
    </row>
    <row r="2795">
      <c r="A2795" t="n">
        <v>352</v>
      </c>
      <c r="B2795" t="inlineStr">
        <is>
          <t>20570822242</t>
        </is>
      </c>
      <c r="C2795" t="inlineStr">
        <is>
          <t>ASOCIACION DE PRODUCTORES AGROPECUARIOS E INDUSTRIALES DEL DISTRITO DE MATARA</t>
        </is>
      </c>
      <c r="D2795" s="6" t="n">
        <v>2019</v>
      </c>
      <c r="F2795" t="inlineStr">
        <is>
          <t>PAC</t>
        </is>
      </c>
      <c r="G2795" s="4" t="n">
        <v>0</v>
      </c>
      <c r="H2795" s="4" t="n">
        <v>0</v>
      </c>
      <c r="I2795" s="4" t="n">
        <v>0</v>
      </c>
      <c r="J2795" s="4" t="str"/>
      <c r="K2795" s="4" t="str"/>
      <c r="L2795" s="3" t="n">
        <v>0</v>
      </c>
      <c r="M2795" s="3" t="n">
        <v>0</v>
      </c>
      <c r="N2795" s="3" t="n">
        <v>0</v>
      </c>
      <c r="O2795" s="4" t="str"/>
      <c r="P2795" s="4" t="str"/>
      <c r="Q2795" s="4" t="str"/>
      <c r="R2795" s="4" t="str"/>
      <c r="S2795" s="4" t="str"/>
      <c r="T2795" s="4" t="str"/>
      <c r="U2795" s="4" t="str"/>
      <c r="V2795" s="4" t="n">
        <v>1</v>
      </c>
    </row>
    <row r="2796">
      <c r="A2796" t="n">
        <v>352</v>
      </c>
      <c r="B2796" t="inlineStr">
        <is>
          <t>20570822242</t>
        </is>
      </c>
      <c r="C2796" t="inlineStr">
        <is>
          <t>ASOCIACION DE PRODUCTORES AGROPECUARIOS E INDUSTRIALES DEL DISTRITO DE MATARA</t>
        </is>
      </c>
      <c r="D2796" s="6" t="n">
        <v>2020</v>
      </c>
      <c r="F2796" t="inlineStr">
        <is>
          <t>PAC</t>
        </is>
      </c>
      <c r="G2796" s="4" t="n">
        <v>0</v>
      </c>
      <c r="H2796" s="4" t="n">
        <v>0</v>
      </c>
      <c r="I2796" s="4" t="n">
        <v>0</v>
      </c>
      <c r="J2796" s="4" t="n">
        <v>0</v>
      </c>
      <c r="K2796" s="4" t="n">
        <v>0</v>
      </c>
      <c r="L2796" s="3" t="n">
        <v>0</v>
      </c>
      <c r="M2796" s="3" t="n">
        <v>0</v>
      </c>
      <c r="N2796" s="3" t="n">
        <v>0</v>
      </c>
      <c r="O2796" s="4" t="str"/>
      <c r="P2796" s="4" t="str"/>
      <c r="Q2796" s="4" t="str"/>
      <c r="R2796" s="4" t="str"/>
      <c r="S2796" s="4" t="str"/>
      <c r="T2796" s="4" t="str"/>
      <c r="U2796" s="4" t="str"/>
      <c r="V2796" s="4" t="n">
        <v>1</v>
      </c>
    </row>
    <row r="2797">
      <c r="A2797" t="n">
        <v>352</v>
      </c>
      <c r="B2797" t="inlineStr">
        <is>
          <t>20570822242</t>
        </is>
      </c>
      <c r="C2797" t="inlineStr">
        <is>
          <t>ASOCIACION DE PRODUCTORES AGROPECUARIOS E INDUSTRIALES DEL DISTRITO DE MATARA</t>
        </is>
      </c>
      <c r="D2797" s="6" t="n">
        <v>2021</v>
      </c>
      <c r="F2797" t="inlineStr">
        <is>
          <t>PAC</t>
        </is>
      </c>
      <c r="G2797" s="4" t="n">
        <v>0</v>
      </c>
      <c r="H2797" s="4" t="n">
        <v>0</v>
      </c>
      <c r="I2797" s="4" t="n">
        <v>0</v>
      </c>
      <c r="J2797" s="4" t="n">
        <v>0</v>
      </c>
      <c r="K2797" s="4" t="n">
        <v>0</v>
      </c>
      <c r="L2797" s="3" t="n">
        <v>0</v>
      </c>
      <c r="M2797" s="3" t="n">
        <v>0</v>
      </c>
      <c r="N2797" s="3" t="n">
        <v>0</v>
      </c>
      <c r="O2797" s="4" t="str"/>
      <c r="P2797" s="4" t="str"/>
      <c r="Q2797" s="4" t="str"/>
      <c r="R2797" s="4" t="str"/>
      <c r="S2797" s="4" t="str"/>
      <c r="T2797" s="4" t="str"/>
      <c r="U2797" s="4" t="str"/>
      <c r="V2797" s="4" t="n">
        <v>1</v>
      </c>
    </row>
    <row r="2798">
      <c r="A2798" t="n">
        <v>352</v>
      </c>
      <c r="B2798" t="inlineStr">
        <is>
          <t>20570822242</t>
        </is>
      </c>
      <c r="C2798" t="inlineStr">
        <is>
          <t>ASOCIACION DE PRODUCTORES AGROPECUARIOS E INDUSTRIALES DEL DISTRITO DE MATARA</t>
        </is>
      </c>
      <c r="D2798" s="6" t="n">
        <v>2022</v>
      </c>
      <c r="F2798" t="inlineStr">
        <is>
          <t>PAC</t>
        </is>
      </c>
      <c r="G2798" s="4" t="n">
        <v>0</v>
      </c>
      <c r="H2798" s="4" t="n">
        <v>0</v>
      </c>
      <c r="I2798" s="4" t="n">
        <v>0</v>
      </c>
      <c r="J2798" s="4" t="n">
        <v>0</v>
      </c>
      <c r="K2798" s="4" t="n">
        <v>0</v>
      </c>
      <c r="L2798" s="3" t="n">
        <v>0</v>
      </c>
      <c r="M2798" s="3" t="n">
        <v>0</v>
      </c>
      <c r="N2798" s="3" t="n">
        <v>0</v>
      </c>
      <c r="O2798" s="4" t="str"/>
      <c r="P2798" s="4" t="str"/>
      <c r="Q2798" s="4" t="str"/>
      <c r="R2798" s="4" t="str"/>
      <c r="S2798" s="4" t="str"/>
      <c r="T2798" s="4" t="str"/>
      <c r="U2798" s="4" t="str"/>
      <c r="V2798" s="4" t="n">
        <v>1</v>
      </c>
    </row>
    <row r="2799">
      <c r="A2799" t="n">
        <v>352</v>
      </c>
      <c r="B2799" t="inlineStr">
        <is>
          <t>20570822242</t>
        </is>
      </c>
      <c r="C2799" t="inlineStr">
        <is>
          <t>ASOCIACION DE PRODUCTORES AGROPECUARIOS E INDUSTRIALES DEL DISTRITO DE MATARA</t>
        </is>
      </c>
      <c r="D2799" s="6" t="n">
        <v>2023</v>
      </c>
      <c r="E2799" t="n">
        <v>1</v>
      </c>
      <c r="F2799" t="inlineStr">
        <is>
          <t>PAC</t>
        </is>
      </c>
      <c r="G2799" s="4" t="n">
        <v>12</v>
      </c>
      <c r="H2799" s="4" t="n">
        <v>15</v>
      </c>
      <c r="I2799" s="4" t="n">
        <v>27</v>
      </c>
      <c r="J2799" s="4" t="n">
        <v>28</v>
      </c>
      <c r="K2799" s="4" t="n">
        <v>4</v>
      </c>
      <c r="L2799" s="3" t="n">
        <v>20996</v>
      </c>
      <c r="M2799" s="3" t="n">
        <v>0</v>
      </c>
      <c r="N2799" s="3" t="n">
        <v>20996</v>
      </c>
      <c r="O2799" s="4" t="n">
        <v>0</v>
      </c>
      <c r="P2799" s="4" t="n">
        <v>20995.9985</v>
      </c>
      <c r="Q2799" s="4" t="n">
        <v>0</v>
      </c>
      <c r="R2799" s="4" t="n">
        <v>0</v>
      </c>
      <c r="S2799" s="4" t="n">
        <v>0</v>
      </c>
      <c r="T2799" s="4" t="n">
        <v>0</v>
      </c>
      <c r="U2799" s="4" t="n">
        <v>20995.9985</v>
      </c>
      <c r="V2799" s="4" t="n">
        <v>1</v>
      </c>
    </row>
    <row r="2800">
      <c r="A2800" t="n">
        <v>352</v>
      </c>
      <c r="B2800" t="inlineStr">
        <is>
          <t>20570822242</t>
        </is>
      </c>
      <c r="C2800" t="inlineStr">
        <is>
          <t>ASOCIACION DE PRODUCTORES AGROPECUARIOS E INDUSTRIALES DEL DISTRITO DE MATARA</t>
        </is>
      </c>
      <c r="D2800" s="6" t="n">
        <v>2024</v>
      </c>
      <c r="E2800" t="n">
        <v>1</v>
      </c>
      <c r="F2800" t="inlineStr">
        <is>
          <t>PAC</t>
        </is>
      </c>
      <c r="G2800" s="4" t="n">
        <v>12</v>
      </c>
      <c r="H2800" s="4" t="n">
        <v>15</v>
      </c>
      <c r="I2800" s="4" t="n">
        <v>27</v>
      </c>
      <c r="J2800" s="4" t="n">
        <v>25</v>
      </c>
      <c r="K2800" s="4" t="n">
        <v>3</v>
      </c>
      <c r="L2800" s="3" t="n">
        <v>70290</v>
      </c>
      <c r="M2800" s="3" t="n">
        <v>0</v>
      </c>
      <c r="N2800" s="3" t="n">
        <v>70290</v>
      </c>
      <c r="O2800" s="4" t="n">
        <v>0</v>
      </c>
      <c r="P2800" s="4" t="n">
        <v>70290</v>
      </c>
      <c r="Q2800" s="4" t="str"/>
      <c r="R2800" s="4" t="n">
        <v>0</v>
      </c>
      <c r="S2800" s="4" t="n">
        <v>0</v>
      </c>
      <c r="T2800" s="4" t="n">
        <v>0</v>
      </c>
      <c r="U2800" s="4" t="n">
        <v>70290</v>
      </c>
      <c r="V2800" s="4" t="n">
        <v>1</v>
      </c>
    </row>
    <row r="2801">
      <c r="A2801" t="n">
        <v>352</v>
      </c>
      <c r="B2801" t="inlineStr">
        <is>
          <t>20570822242</t>
        </is>
      </c>
      <c r="C2801" t="inlineStr">
        <is>
          <t>ASOCIACION DE PRODUCTORES AGROPECUARIOS E INDUSTRIALES DEL DISTRITO DE MATARA</t>
        </is>
      </c>
      <c r="D2801" s="6" t="n">
        <v>2025</v>
      </c>
      <c r="E2801" t="n">
        <v>1</v>
      </c>
      <c r="F2801" t="inlineStr">
        <is>
          <t>PAC</t>
        </is>
      </c>
      <c r="G2801" s="4" t="n">
        <v>13</v>
      </c>
      <c r="H2801" s="4" t="n">
        <v>5</v>
      </c>
      <c r="I2801" s="4" t="n">
        <v>18</v>
      </c>
      <c r="J2801" s="4" t="n">
        <v>25</v>
      </c>
      <c r="K2801" s="4" t="n">
        <v>4</v>
      </c>
      <c r="L2801" s="3" t="n">
        <v>83703.9969</v>
      </c>
      <c r="M2801" s="3" t="n">
        <v>0</v>
      </c>
      <c r="N2801" s="3" t="n">
        <v>83703.9969</v>
      </c>
      <c r="O2801" s="4" t="n">
        <v>0</v>
      </c>
      <c r="P2801" s="4" t="n">
        <v>83403.9969</v>
      </c>
      <c r="Q2801" s="4" t="str"/>
      <c r="R2801" s="4" t="n">
        <v>300</v>
      </c>
      <c r="S2801" s="4" t="n">
        <v>0</v>
      </c>
      <c r="T2801" s="4" t="n">
        <v>0</v>
      </c>
      <c r="U2801" s="4" t="n">
        <v>83703.9969</v>
      </c>
      <c r="V2801" s="4" t="n">
        <v>1</v>
      </c>
    </row>
    <row r="2802">
      <c r="A2802" t="n">
        <v>353</v>
      </c>
      <c r="B2802" t="inlineStr">
        <is>
          <t>20606307625</t>
        </is>
      </c>
      <c r="C2802" t="inlineStr">
        <is>
          <t>ASOCIACION DE PRODUCTORES AGRICOLAS VILLA HERMOSA - CHUQUIBAMBA</t>
        </is>
      </c>
      <c r="D2802" s="6" t="n">
        <v>2018</v>
      </c>
      <c r="F2802" t="inlineStr">
        <is>
          <t>PAC</t>
        </is>
      </c>
      <c r="G2802" s="4" t="str"/>
      <c r="H2802" s="4" t="str"/>
      <c r="I2802" s="4" t="n">
        <v>0</v>
      </c>
      <c r="J2802" s="4" t="str"/>
      <c r="K2802" s="4" t="str"/>
      <c r="L2802" s="3" t="str"/>
      <c r="M2802" s="3" t="str"/>
      <c r="N2802" s="3" t="n">
        <v>0</v>
      </c>
      <c r="O2802" s="4" t="str"/>
      <c r="P2802" s="4" t="str"/>
      <c r="Q2802" s="4" t="str"/>
      <c r="R2802" s="4" t="str"/>
      <c r="S2802" s="4" t="str"/>
      <c r="T2802" s="4" t="str"/>
      <c r="U2802" s="4" t="str"/>
      <c r="V2802" s="4" t="n">
        <v>1</v>
      </c>
    </row>
    <row r="2803">
      <c r="A2803" t="n">
        <v>353</v>
      </c>
      <c r="B2803" t="inlineStr">
        <is>
          <t>20606307625</t>
        </is>
      </c>
      <c r="C2803" t="inlineStr">
        <is>
          <t>ASOCIACION DE PRODUCTORES AGRICOLAS VILLA HERMOSA - CHUQUIBAMBA</t>
        </is>
      </c>
      <c r="D2803" s="6" t="n">
        <v>2019</v>
      </c>
      <c r="F2803" t="inlineStr">
        <is>
          <t>PAC</t>
        </is>
      </c>
      <c r="G2803" s="4" t="n">
        <v>0</v>
      </c>
      <c r="H2803" s="4" t="n">
        <v>0</v>
      </c>
      <c r="I2803" s="4" t="n">
        <v>0</v>
      </c>
      <c r="J2803" s="4" t="str"/>
      <c r="K2803" s="4" t="str"/>
      <c r="L2803" s="3" t="n">
        <v>0</v>
      </c>
      <c r="M2803" s="3" t="n">
        <v>0</v>
      </c>
      <c r="N2803" s="3" t="n">
        <v>0</v>
      </c>
      <c r="O2803" s="4" t="str"/>
      <c r="P2803" s="4" t="str"/>
      <c r="Q2803" s="4" t="str"/>
      <c r="R2803" s="4" t="str"/>
      <c r="S2803" s="4" t="str"/>
      <c r="T2803" s="4" t="str"/>
      <c r="U2803" s="4" t="str"/>
      <c r="V2803" s="4" t="n">
        <v>1</v>
      </c>
    </row>
    <row r="2804">
      <c r="A2804" t="n">
        <v>353</v>
      </c>
      <c r="B2804" t="inlineStr">
        <is>
          <t>20606307625</t>
        </is>
      </c>
      <c r="C2804" t="inlineStr">
        <is>
          <t>ASOCIACION DE PRODUCTORES AGRICOLAS VILLA HERMOSA - CHUQUIBAMBA</t>
        </is>
      </c>
      <c r="D2804" s="6" t="n">
        <v>2020</v>
      </c>
      <c r="F2804" t="inlineStr">
        <is>
          <t>PAC</t>
        </is>
      </c>
      <c r="G2804" s="4" t="n">
        <v>0</v>
      </c>
      <c r="H2804" s="4" t="n">
        <v>0</v>
      </c>
      <c r="I2804" s="4" t="n">
        <v>0</v>
      </c>
      <c r="J2804" s="4" t="n">
        <v>0</v>
      </c>
      <c r="K2804" s="4" t="n">
        <v>0</v>
      </c>
      <c r="L2804" s="3" t="n">
        <v>0</v>
      </c>
      <c r="M2804" s="3" t="n">
        <v>0</v>
      </c>
      <c r="N2804" s="3" t="n">
        <v>0</v>
      </c>
      <c r="O2804" s="4" t="str"/>
      <c r="P2804" s="4" t="str"/>
      <c r="Q2804" s="4" t="str"/>
      <c r="R2804" s="4" t="str"/>
      <c r="S2804" s="4" t="str"/>
      <c r="T2804" s="4" t="str"/>
      <c r="U2804" s="4" t="str"/>
      <c r="V2804" s="4" t="n">
        <v>1</v>
      </c>
    </row>
    <row r="2805">
      <c r="A2805" t="n">
        <v>353</v>
      </c>
      <c r="B2805" t="inlineStr">
        <is>
          <t>20606307625</t>
        </is>
      </c>
      <c r="C2805" t="inlineStr">
        <is>
          <t>ASOCIACION DE PRODUCTORES AGRICOLAS VILLA HERMOSA - CHUQUIBAMBA</t>
        </is>
      </c>
      <c r="D2805" s="6" t="n">
        <v>2021</v>
      </c>
      <c r="F2805" t="inlineStr">
        <is>
          <t>PAC</t>
        </is>
      </c>
      <c r="G2805" s="4" t="n">
        <v>0</v>
      </c>
      <c r="H2805" s="4" t="n">
        <v>0</v>
      </c>
      <c r="I2805" s="4" t="n">
        <v>0</v>
      </c>
      <c r="J2805" s="4" t="n">
        <v>0</v>
      </c>
      <c r="K2805" s="4" t="n">
        <v>0</v>
      </c>
      <c r="L2805" s="3" t="n">
        <v>0</v>
      </c>
      <c r="M2805" s="3" t="n">
        <v>0</v>
      </c>
      <c r="N2805" s="3" t="n">
        <v>0</v>
      </c>
      <c r="O2805" s="4" t="str"/>
      <c r="P2805" s="4" t="str"/>
      <c r="Q2805" s="4" t="str"/>
      <c r="R2805" s="4" t="str"/>
      <c r="S2805" s="4" t="str"/>
      <c r="T2805" s="4" t="str"/>
      <c r="U2805" s="4" t="str"/>
      <c r="V2805" s="4" t="n">
        <v>1</v>
      </c>
    </row>
    <row r="2806">
      <c r="A2806" t="n">
        <v>353</v>
      </c>
      <c r="B2806" t="inlineStr">
        <is>
          <t>20606307625</t>
        </is>
      </c>
      <c r="C2806" t="inlineStr">
        <is>
          <t>ASOCIACION DE PRODUCTORES AGRICOLAS VILLA HERMOSA - CHUQUIBAMBA</t>
        </is>
      </c>
      <c r="D2806" s="6" t="n">
        <v>2022</v>
      </c>
      <c r="F2806" t="inlineStr">
        <is>
          <t>PAC</t>
        </is>
      </c>
      <c r="G2806" s="4" t="n">
        <v>0</v>
      </c>
      <c r="H2806" s="4" t="n">
        <v>0</v>
      </c>
      <c r="I2806" s="4" t="n">
        <v>0</v>
      </c>
      <c r="J2806" s="4" t="n">
        <v>0</v>
      </c>
      <c r="K2806" s="4" t="n">
        <v>0</v>
      </c>
      <c r="L2806" s="3" t="n">
        <v>0</v>
      </c>
      <c r="M2806" s="3" t="n">
        <v>0</v>
      </c>
      <c r="N2806" s="3" t="n">
        <v>0</v>
      </c>
      <c r="O2806" s="4" t="str"/>
      <c r="P2806" s="4" t="str"/>
      <c r="Q2806" s="4" t="str"/>
      <c r="R2806" s="4" t="str"/>
      <c r="S2806" s="4" t="str"/>
      <c r="T2806" s="4" t="str"/>
      <c r="U2806" s="4" t="str"/>
      <c r="V2806" s="4" t="n">
        <v>1</v>
      </c>
    </row>
    <row r="2807">
      <c r="A2807" t="n">
        <v>353</v>
      </c>
      <c r="B2807" t="inlineStr">
        <is>
          <t>20606307625</t>
        </is>
      </c>
      <c r="C2807" t="inlineStr">
        <is>
          <t>ASOCIACION DE PRODUCTORES AGRICOLAS VILLA HERMOSA - CHUQUIBAMBA</t>
        </is>
      </c>
      <c r="D2807" s="6" t="n">
        <v>2023</v>
      </c>
      <c r="E2807" t="n">
        <v>1</v>
      </c>
      <c r="F2807" t="inlineStr">
        <is>
          <t>PAC</t>
        </is>
      </c>
      <c r="G2807" s="4" t="n">
        <v>200</v>
      </c>
      <c r="H2807" s="4" t="n">
        <v>44</v>
      </c>
      <c r="I2807" s="4" t="n">
        <v>244</v>
      </c>
      <c r="J2807" s="4" t="n">
        <v>32</v>
      </c>
      <c r="K2807" s="4" t="n">
        <v>3</v>
      </c>
      <c r="L2807" s="3" t="n">
        <v>50000</v>
      </c>
      <c r="M2807" s="3" t="n">
        <v>0</v>
      </c>
      <c r="N2807" s="3" t="n">
        <v>50000</v>
      </c>
      <c r="O2807" s="4" t="n">
        <v>0</v>
      </c>
      <c r="P2807" s="4" t="n">
        <v>50000</v>
      </c>
      <c r="Q2807" s="4" t="n">
        <v>0</v>
      </c>
      <c r="R2807" s="4" t="n">
        <v>0</v>
      </c>
      <c r="S2807" s="4" t="n">
        <v>0</v>
      </c>
      <c r="T2807" s="4" t="n">
        <v>0</v>
      </c>
      <c r="U2807" s="4" t="n">
        <v>50000</v>
      </c>
      <c r="V2807" s="4" t="n">
        <v>1</v>
      </c>
    </row>
    <row r="2808">
      <c r="A2808" t="n">
        <v>353</v>
      </c>
      <c r="B2808" t="inlineStr">
        <is>
          <t>20606307625</t>
        </is>
      </c>
      <c r="C2808" t="inlineStr">
        <is>
          <t>ASOCIACION DE PRODUCTORES AGRICOLAS VILLA HERMOSA - CHUQUIBAMBA</t>
        </is>
      </c>
      <c r="D2808" s="6" t="n">
        <v>2024</v>
      </c>
      <c r="E2808" t="n">
        <v>1</v>
      </c>
      <c r="F2808" t="inlineStr">
        <is>
          <t>PAC</t>
        </is>
      </c>
      <c r="G2808" s="4" t="n">
        <v>15</v>
      </c>
      <c r="H2808" s="4" t="n">
        <v>5</v>
      </c>
      <c r="I2808" s="4" t="n">
        <v>20</v>
      </c>
      <c r="J2808" s="4" t="n">
        <v>35</v>
      </c>
      <c r="K2808" s="4" t="n">
        <v>4</v>
      </c>
      <c r="L2808" s="3" t="n">
        <v>159800.996676</v>
      </c>
      <c r="M2808" s="3" t="n">
        <v>0</v>
      </c>
      <c r="N2808" s="3" t="n">
        <v>159800.996676</v>
      </c>
      <c r="O2808" s="4" t="n">
        <v>0</v>
      </c>
      <c r="P2808" s="4" t="n">
        <v>159800.996676</v>
      </c>
      <c r="Q2808" s="4" t="str"/>
      <c r="R2808" s="4" t="n">
        <v>0</v>
      </c>
      <c r="S2808" s="4" t="n">
        <v>0</v>
      </c>
      <c r="T2808" s="4" t="n">
        <v>0</v>
      </c>
      <c r="U2808" s="4" t="n">
        <v>159800.996676</v>
      </c>
      <c r="V2808" s="4" t="n">
        <v>1</v>
      </c>
    </row>
    <row r="2809">
      <c r="A2809" t="n">
        <v>353</v>
      </c>
      <c r="B2809" t="inlineStr">
        <is>
          <t>20606307625</t>
        </is>
      </c>
      <c r="C2809" t="inlineStr">
        <is>
          <t>ASOCIACION DE PRODUCTORES AGRICOLAS VILLA HERMOSA - CHUQUIBAMBA</t>
        </is>
      </c>
      <c r="D2809" s="6" t="n">
        <v>2025</v>
      </c>
      <c r="E2809" t="n">
        <v>1</v>
      </c>
      <c r="F2809" t="inlineStr">
        <is>
          <t>PAC</t>
        </is>
      </c>
      <c r="G2809" s="4" t="n">
        <v>12</v>
      </c>
      <c r="H2809" s="4" t="n">
        <v>8</v>
      </c>
      <c r="I2809" s="4" t="n">
        <v>20</v>
      </c>
      <c r="J2809" s="4" t="n">
        <v>15</v>
      </c>
      <c r="K2809" s="4" t="n">
        <v>2</v>
      </c>
      <c r="L2809" s="3" t="n">
        <v>40082.6</v>
      </c>
      <c r="M2809" s="3" t="n">
        <v>0</v>
      </c>
      <c r="N2809" s="3" t="n">
        <v>40082.6</v>
      </c>
      <c r="O2809" s="4" t="n">
        <v>0</v>
      </c>
      <c r="P2809" s="4" t="n">
        <v>40082.6</v>
      </c>
      <c r="Q2809" s="4" t="str"/>
      <c r="R2809" s="4" t="n">
        <v>0</v>
      </c>
      <c r="S2809" s="4" t="n">
        <v>0</v>
      </c>
      <c r="T2809" s="4" t="n">
        <v>0</v>
      </c>
      <c r="U2809" s="4" t="n">
        <v>40082.6</v>
      </c>
      <c r="V2809" s="4" t="n">
        <v>1</v>
      </c>
    </row>
    <row r="2810">
      <c r="A2810" t="n">
        <v>354</v>
      </c>
      <c r="B2810" t="inlineStr">
        <is>
          <t>20611180625</t>
        </is>
      </c>
      <c r="C2810" t="inlineStr">
        <is>
          <t>ASOCIACION DE PRODUCTORES AGROPECUARIOS-ISCOCUCHO - APROAGRI</t>
        </is>
      </c>
      <c r="D2810" s="6" t="n">
        <v>2018</v>
      </c>
      <c r="F2810" t="inlineStr">
        <is>
          <t>PAC</t>
        </is>
      </c>
      <c r="G2810" s="4" t="str"/>
      <c r="H2810" s="4" t="str"/>
      <c r="I2810" s="4" t="n">
        <v>0</v>
      </c>
      <c r="J2810" s="4" t="str"/>
      <c r="K2810" s="4" t="str"/>
      <c r="L2810" s="3" t="str"/>
      <c r="M2810" s="3" t="str"/>
      <c r="N2810" s="3" t="n">
        <v>0</v>
      </c>
      <c r="O2810" s="4" t="str"/>
      <c r="P2810" s="4" t="str"/>
      <c r="Q2810" s="4" t="str"/>
      <c r="R2810" s="4" t="str"/>
      <c r="S2810" s="4" t="str"/>
      <c r="T2810" s="4" t="str"/>
      <c r="U2810" s="4" t="str"/>
      <c r="V2810" s="4" t="n">
        <v>1</v>
      </c>
    </row>
    <row r="2811">
      <c r="A2811" t="n">
        <v>354</v>
      </c>
      <c r="B2811" t="inlineStr">
        <is>
          <t>20611180625</t>
        </is>
      </c>
      <c r="C2811" t="inlineStr">
        <is>
          <t>ASOCIACION DE PRODUCTORES AGROPECUARIOS-ISCOCUCHO - APROAGRI</t>
        </is>
      </c>
      <c r="D2811" s="6" t="n">
        <v>2019</v>
      </c>
      <c r="F2811" t="inlineStr">
        <is>
          <t>PAC</t>
        </is>
      </c>
      <c r="G2811" s="4" t="n">
        <v>0</v>
      </c>
      <c r="H2811" s="4" t="n">
        <v>0</v>
      </c>
      <c r="I2811" s="4" t="n">
        <v>0</v>
      </c>
      <c r="J2811" s="4" t="str"/>
      <c r="K2811" s="4" t="str"/>
      <c r="L2811" s="3" t="n">
        <v>0</v>
      </c>
      <c r="M2811" s="3" t="n">
        <v>0</v>
      </c>
      <c r="N2811" s="3" t="n">
        <v>0</v>
      </c>
      <c r="O2811" s="4" t="str"/>
      <c r="P2811" s="4" t="str"/>
      <c r="Q2811" s="4" t="str"/>
      <c r="R2811" s="4" t="str"/>
      <c r="S2811" s="4" t="str"/>
      <c r="T2811" s="4" t="str"/>
      <c r="U2811" s="4" t="str"/>
      <c r="V2811" s="4" t="n">
        <v>1</v>
      </c>
    </row>
    <row r="2812">
      <c r="A2812" t="n">
        <v>354</v>
      </c>
      <c r="B2812" t="inlineStr">
        <is>
          <t>20611180625</t>
        </is>
      </c>
      <c r="C2812" t="inlineStr">
        <is>
          <t>ASOCIACION DE PRODUCTORES AGROPECUARIOS-ISCOCUCHO - APROAGRI</t>
        </is>
      </c>
      <c r="D2812" s="6" t="n">
        <v>2020</v>
      </c>
      <c r="F2812" t="inlineStr">
        <is>
          <t>PAC</t>
        </is>
      </c>
      <c r="G2812" s="4" t="n">
        <v>0</v>
      </c>
      <c r="H2812" s="4" t="n">
        <v>0</v>
      </c>
      <c r="I2812" s="4" t="n">
        <v>0</v>
      </c>
      <c r="J2812" s="4" t="n">
        <v>0</v>
      </c>
      <c r="K2812" s="4" t="n">
        <v>0</v>
      </c>
      <c r="L2812" s="3" t="n">
        <v>0</v>
      </c>
      <c r="M2812" s="3" t="n">
        <v>0</v>
      </c>
      <c r="N2812" s="3" t="n">
        <v>0</v>
      </c>
      <c r="O2812" s="4" t="str"/>
      <c r="P2812" s="4" t="str"/>
      <c r="Q2812" s="4" t="str"/>
      <c r="R2812" s="4" t="str"/>
      <c r="S2812" s="4" t="str"/>
      <c r="T2812" s="4" t="str"/>
      <c r="U2812" s="4" t="str"/>
      <c r="V2812" s="4" t="n">
        <v>1</v>
      </c>
    </row>
    <row r="2813">
      <c r="A2813" t="n">
        <v>354</v>
      </c>
      <c r="B2813" t="inlineStr">
        <is>
          <t>20611180625</t>
        </is>
      </c>
      <c r="C2813" t="inlineStr">
        <is>
          <t>ASOCIACION DE PRODUCTORES AGROPECUARIOS-ISCOCUCHO - APROAGRI</t>
        </is>
      </c>
      <c r="D2813" s="6" t="n">
        <v>2021</v>
      </c>
      <c r="F2813" t="inlineStr">
        <is>
          <t>PAC</t>
        </is>
      </c>
      <c r="G2813" s="4" t="n">
        <v>0</v>
      </c>
      <c r="H2813" s="4" t="n">
        <v>0</v>
      </c>
      <c r="I2813" s="4" t="n">
        <v>0</v>
      </c>
      <c r="J2813" s="4" t="n">
        <v>0</v>
      </c>
      <c r="K2813" s="4" t="n">
        <v>0</v>
      </c>
      <c r="L2813" s="3" t="n">
        <v>0</v>
      </c>
      <c r="M2813" s="3" t="n">
        <v>0</v>
      </c>
      <c r="N2813" s="3" t="n">
        <v>0</v>
      </c>
      <c r="O2813" s="4" t="str"/>
      <c r="P2813" s="4" t="str"/>
      <c r="Q2813" s="4" t="str"/>
      <c r="R2813" s="4" t="str"/>
      <c r="S2813" s="4" t="str"/>
      <c r="T2813" s="4" t="str"/>
      <c r="U2813" s="4" t="str"/>
      <c r="V2813" s="4" t="n">
        <v>1</v>
      </c>
    </row>
    <row r="2814">
      <c r="A2814" t="n">
        <v>354</v>
      </c>
      <c r="B2814" t="inlineStr">
        <is>
          <t>20611180625</t>
        </is>
      </c>
      <c r="C2814" t="inlineStr">
        <is>
          <t>ASOCIACION DE PRODUCTORES AGROPECUARIOS-ISCOCUCHO - APROAGRI</t>
        </is>
      </c>
      <c r="D2814" s="6" t="n">
        <v>2022</v>
      </c>
      <c r="F2814" t="inlineStr">
        <is>
          <t>PAC</t>
        </is>
      </c>
      <c r="G2814" s="4" t="n">
        <v>0</v>
      </c>
      <c r="H2814" s="4" t="n">
        <v>0</v>
      </c>
      <c r="I2814" s="4" t="n">
        <v>0</v>
      </c>
      <c r="J2814" s="4" t="n">
        <v>0</v>
      </c>
      <c r="K2814" s="4" t="n">
        <v>0</v>
      </c>
      <c r="L2814" s="3" t="n">
        <v>0</v>
      </c>
      <c r="M2814" s="3" t="n">
        <v>0</v>
      </c>
      <c r="N2814" s="3" t="n">
        <v>0</v>
      </c>
      <c r="O2814" s="4" t="str"/>
      <c r="P2814" s="4" t="str"/>
      <c r="Q2814" s="4" t="str"/>
      <c r="R2814" s="4" t="str"/>
      <c r="S2814" s="4" t="str"/>
      <c r="T2814" s="4" t="str"/>
      <c r="U2814" s="4" t="str"/>
      <c r="V2814" s="4" t="n">
        <v>1</v>
      </c>
    </row>
    <row r="2815">
      <c r="A2815" t="n">
        <v>354</v>
      </c>
      <c r="B2815" t="inlineStr">
        <is>
          <t>20611180625</t>
        </is>
      </c>
      <c r="C2815" t="inlineStr">
        <is>
          <t>ASOCIACION DE PRODUCTORES AGROPECUARIOS-ISCOCUCHO - APROAGRI</t>
        </is>
      </c>
      <c r="D2815" s="6" t="n">
        <v>2023</v>
      </c>
      <c r="E2815" t="n">
        <v>1</v>
      </c>
      <c r="F2815" t="inlineStr">
        <is>
          <t>PAC</t>
        </is>
      </c>
      <c r="G2815" s="4" t="n">
        <v>16</v>
      </c>
      <c r="H2815" s="4" t="n">
        <v>2</v>
      </c>
      <c r="I2815" s="4" t="n">
        <v>18</v>
      </c>
      <c r="J2815" s="4" t="n">
        <v>32</v>
      </c>
      <c r="K2815" s="4" t="n">
        <v>3</v>
      </c>
      <c r="L2815" s="3" t="n">
        <v>50000</v>
      </c>
      <c r="M2815" s="3" t="n">
        <v>0</v>
      </c>
      <c r="N2815" s="3" t="n">
        <v>50000</v>
      </c>
      <c r="O2815" s="4" t="n">
        <v>0</v>
      </c>
      <c r="P2815" s="4" t="n">
        <v>50000</v>
      </c>
      <c r="Q2815" s="4" t="n">
        <v>0</v>
      </c>
      <c r="R2815" s="4" t="n">
        <v>0</v>
      </c>
      <c r="S2815" s="4" t="n">
        <v>0</v>
      </c>
      <c r="T2815" s="4" t="n">
        <v>0</v>
      </c>
      <c r="U2815" s="4" t="n">
        <v>50000</v>
      </c>
      <c r="V2815" s="4" t="n">
        <v>1</v>
      </c>
    </row>
    <row r="2816">
      <c r="A2816" t="n">
        <v>354</v>
      </c>
      <c r="B2816" t="inlineStr">
        <is>
          <t>20611180625</t>
        </is>
      </c>
      <c r="C2816" t="inlineStr">
        <is>
          <t>ASOCIACION DE PRODUCTORES AGROPECUARIOS-ISCOCUCHO - APROAGRI</t>
        </is>
      </c>
      <c r="D2816" s="6" t="n">
        <v>2024</v>
      </c>
      <c r="E2816" t="n">
        <v>1</v>
      </c>
      <c r="F2816" t="inlineStr">
        <is>
          <t>PAC</t>
        </is>
      </c>
      <c r="G2816" s="4" t="n">
        <v>11</v>
      </c>
      <c r="H2816" s="4" t="n">
        <v>2</v>
      </c>
      <c r="I2816" s="4" t="n">
        <v>13</v>
      </c>
      <c r="J2816" s="4" t="n">
        <v>34</v>
      </c>
      <c r="K2816" s="4" t="n">
        <v>4</v>
      </c>
      <c r="L2816" s="3" t="n">
        <v>108548</v>
      </c>
      <c r="M2816" s="3" t="n">
        <v>0</v>
      </c>
      <c r="N2816" s="3" t="n">
        <v>108548</v>
      </c>
      <c r="O2816" s="4" t="n">
        <v>0</v>
      </c>
      <c r="P2816" s="4" t="n">
        <v>108548</v>
      </c>
      <c r="Q2816" s="4" t="str"/>
      <c r="R2816" s="4" t="n">
        <v>0</v>
      </c>
      <c r="S2816" s="4" t="n">
        <v>0</v>
      </c>
      <c r="T2816" s="4" t="n">
        <v>0</v>
      </c>
      <c r="U2816" s="4" t="n">
        <v>108548</v>
      </c>
      <c r="V2816" s="4" t="n">
        <v>1</v>
      </c>
    </row>
    <row r="2817">
      <c r="A2817" t="n">
        <v>354</v>
      </c>
      <c r="B2817" t="inlineStr">
        <is>
          <t>20611180625</t>
        </is>
      </c>
      <c r="C2817" t="inlineStr">
        <is>
          <t>ASOCIACION DE PRODUCTORES AGROPECUARIOS-ISCOCUCHO - APROAGRI</t>
        </is>
      </c>
      <c r="D2817" s="6" t="n">
        <v>2025</v>
      </c>
      <c r="E2817" t="n">
        <v>1</v>
      </c>
      <c r="F2817" t="inlineStr">
        <is>
          <t>PAC</t>
        </is>
      </c>
      <c r="G2817" s="4" t="n">
        <v>11</v>
      </c>
      <c r="H2817" s="4" t="n">
        <v>2</v>
      </c>
      <c r="I2817" s="4" t="n">
        <v>13</v>
      </c>
      <c r="J2817" s="4" t="n">
        <v>15</v>
      </c>
      <c r="K2817" s="4" t="n">
        <v>2</v>
      </c>
      <c r="L2817" s="3" t="n">
        <v>37089.7</v>
      </c>
      <c r="M2817" s="3" t="n">
        <v>0</v>
      </c>
      <c r="N2817" s="3" t="n">
        <v>37089.7</v>
      </c>
      <c r="O2817" s="4" t="n">
        <v>0</v>
      </c>
      <c r="P2817" s="4" t="n">
        <v>37089.7</v>
      </c>
      <c r="Q2817" s="4" t="str"/>
      <c r="R2817" s="4" t="n">
        <v>0</v>
      </c>
      <c r="S2817" s="4" t="n">
        <v>0</v>
      </c>
      <c r="T2817" s="4" t="n">
        <v>0</v>
      </c>
      <c r="U2817" s="4" t="n">
        <v>37089.7</v>
      </c>
      <c r="V2817" s="4" t="n">
        <v>1</v>
      </c>
    </row>
    <row r="2818">
      <c r="A2818" t="n">
        <v>355</v>
      </c>
      <c r="B2818" t="inlineStr">
        <is>
          <t>20570839056</t>
        </is>
      </c>
      <c r="C2818" t="inlineStr">
        <is>
          <t>ASOCIACION DE PRODUCTORES AGROPECUARIOS LOS EMPRENDEDORES DE CAJABAMBA - APALEC</t>
        </is>
      </c>
      <c r="D2818" s="6" t="n">
        <v>2018</v>
      </c>
      <c r="F2818" t="inlineStr">
        <is>
          <t>PAC</t>
        </is>
      </c>
      <c r="G2818" s="4" t="str"/>
      <c r="H2818" s="4" t="str"/>
      <c r="I2818" s="4" t="n">
        <v>0</v>
      </c>
      <c r="J2818" s="4" t="str"/>
      <c r="K2818" s="4" t="str"/>
      <c r="L2818" s="3" t="str"/>
      <c r="M2818" s="3" t="str"/>
      <c r="N2818" s="3" t="n">
        <v>0</v>
      </c>
      <c r="O2818" s="4" t="str"/>
      <c r="P2818" s="4" t="str"/>
      <c r="Q2818" s="4" t="str"/>
      <c r="R2818" s="4" t="str"/>
      <c r="S2818" s="4" t="str"/>
      <c r="T2818" s="4" t="str"/>
      <c r="U2818" s="4" t="str"/>
      <c r="V2818" s="4" t="n">
        <v>1</v>
      </c>
    </row>
    <row r="2819">
      <c r="A2819" t="n">
        <v>355</v>
      </c>
      <c r="B2819" t="inlineStr">
        <is>
          <t>20570839056</t>
        </is>
      </c>
      <c r="C2819" t="inlineStr">
        <is>
          <t>ASOCIACION DE PRODUCTORES AGROPECUARIOS LOS EMPRENDEDORES DE CAJABAMBA - APALEC</t>
        </is>
      </c>
      <c r="D2819" s="6" t="n">
        <v>2019</v>
      </c>
      <c r="F2819" t="inlineStr">
        <is>
          <t>PAC</t>
        </is>
      </c>
      <c r="G2819" s="4" t="n">
        <v>0</v>
      </c>
      <c r="H2819" s="4" t="n">
        <v>0</v>
      </c>
      <c r="I2819" s="4" t="n">
        <v>0</v>
      </c>
      <c r="J2819" s="4" t="str"/>
      <c r="K2819" s="4" t="str"/>
      <c r="L2819" s="3" t="n">
        <v>0</v>
      </c>
      <c r="M2819" s="3" t="n">
        <v>0</v>
      </c>
      <c r="N2819" s="3" t="n">
        <v>0</v>
      </c>
      <c r="O2819" s="4" t="str"/>
      <c r="P2819" s="4" t="str"/>
      <c r="Q2819" s="4" t="str"/>
      <c r="R2819" s="4" t="str"/>
      <c r="S2819" s="4" t="str"/>
      <c r="T2819" s="4" t="str"/>
      <c r="U2819" s="4" t="str"/>
      <c r="V2819" s="4" t="n">
        <v>1</v>
      </c>
    </row>
    <row r="2820">
      <c r="A2820" t="n">
        <v>355</v>
      </c>
      <c r="B2820" t="inlineStr">
        <is>
          <t>20570839056</t>
        </is>
      </c>
      <c r="C2820" t="inlineStr">
        <is>
          <t>ASOCIACION DE PRODUCTORES AGROPECUARIOS LOS EMPRENDEDORES DE CAJABAMBA - APALEC</t>
        </is>
      </c>
      <c r="D2820" s="6" t="n">
        <v>2020</v>
      </c>
      <c r="F2820" t="inlineStr">
        <is>
          <t>PAC</t>
        </is>
      </c>
      <c r="G2820" s="4" t="n">
        <v>0</v>
      </c>
      <c r="H2820" s="4" t="n">
        <v>0</v>
      </c>
      <c r="I2820" s="4" t="n">
        <v>0</v>
      </c>
      <c r="J2820" s="4" t="n">
        <v>0</v>
      </c>
      <c r="K2820" s="4" t="n">
        <v>0</v>
      </c>
      <c r="L2820" s="3" t="n">
        <v>0</v>
      </c>
      <c r="M2820" s="3" t="n">
        <v>0</v>
      </c>
      <c r="N2820" s="3" t="n">
        <v>0</v>
      </c>
      <c r="O2820" s="4" t="str"/>
      <c r="P2820" s="4" t="str"/>
      <c r="Q2820" s="4" t="str"/>
      <c r="R2820" s="4" t="str"/>
      <c r="S2820" s="4" t="str"/>
      <c r="T2820" s="4" t="str"/>
      <c r="U2820" s="4" t="str"/>
      <c r="V2820" s="4" t="n">
        <v>1</v>
      </c>
    </row>
    <row r="2821">
      <c r="A2821" t="n">
        <v>355</v>
      </c>
      <c r="B2821" t="inlineStr">
        <is>
          <t>20570839056</t>
        </is>
      </c>
      <c r="C2821" t="inlineStr">
        <is>
          <t>ASOCIACION DE PRODUCTORES AGROPECUARIOS LOS EMPRENDEDORES DE CAJABAMBA - APALEC</t>
        </is>
      </c>
      <c r="D2821" s="6" t="n">
        <v>2021</v>
      </c>
      <c r="F2821" t="inlineStr">
        <is>
          <t>PAC</t>
        </is>
      </c>
      <c r="G2821" s="4" t="n">
        <v>0</v>
      </c>
      <c r="H2821" s="4" t="n">
        <v>0</v>
      </c>
      <c r="I2821" s="4" t="n">
        <v>0</v>
      </c>
      <c r="J2821" s="4" t="n">
        <v>0</v>
      </c>
      <c r="K2821" s="4" t="n">
        <v>0</v>
      </c>
      <c r="L2821" s="3" t="n">
        <v>0</v>
      </c>
      <c r="M2821" s="3" t="n">
        <v>0</v>
      </c>
      <c r="N2821" s="3" t="n">
        <v>0</v>
      </c>
      <c r="O2821" s="4" t="str"/>
      <c r="P2821" s="4" t="str"/>
      <c r="Q2821" s="4" t="str"/>
      <c r="R2821" s="4" t="str"/>
      <c r="S2821" s="4" t="str"/>
      <c r="T2821" s="4" t="str"/>
      <c r="U2821" s="4" t="str"/>
      <c r="V2821" s="4" t="n">
        <v>1</v>
      </c>
    </row>
    <row r="2822">
      <c r="A2822" t="n">
        <v>355</v>
      </c>
      <c r="B2822" t="inlineStr">
        <is>
          <t>20570839056</t>
        </is>
      </c>
      <c r="C2822" t="inlineStr">
        <is>
          <t>ASOCIACION DE PRODUCTORES AGROPECUARIOS LOS EMPRENDEDORES DE CAJABAMBA - APALEC</t>
        </is>
      </c>
      <c r="D2822" s="6" t="n">
        <v>2022</v>
      </c>
      <c r="F2822" t="inlineStr">
        <is>
          <t>PAC</t>
        </is>
      </c>
      <c r="G2822" s="4" t="n">
        <v>0</v>
      </c>
      <c r="H2822" s="4" t="n">
        <v>0</v>
      </c>
      <c r="I2822" s="4" t="n">
        <v>0</v>
      </c>
      <c r="J2822" s="4" t="n">
        <v>0</v>
      </c>
      <c r="K2822" s="4" t="n">
        <v>0</v>
      </c>
      <c r="L2822" s="3" t="n">
        <v>0</v>
      </c>
      <c r="M2822" s="3" t="n">
        <v>0</v>
      </c>
      <c r="N2822" s="3" t="n">
        <v>0</v>
      </c>
      <c r="O2822" s="4" t="str"/>
      <c r="P2822" s="4" t="str"/>
      <c r="Q2822" s="4" t="str"/>
      <c r="R2822" s="4" t="str"/>
      <c r="S2822" s="4" t="str"/>
      <c r="T2822" s="4" t="str"/>
      <c r="U2822" s="4" t="str"/>
      <c r="V2822" s="4" t="n">
        <v>1</v>
      </c>
    </row>
    <row r="2823">
      <c r="A2823" t="n">
        <v>355</v>
      </c>
      <c r="B2823" t="inlineStr">
        <is>
          <t>20570839056</t>
        </is>
      </c>
      <c r="C2823" t="inlineStr">
        <is>
          <t>ASOCIACION DE PRODUCTORES AGROPECUARIOS LOS EMPRENDEDORES DE CAJABAMBA - APALEC</t>
        </is>
      </c>
      <c r="D2823" s="6" t="n">
        <v>2023</v>
      </c>
      <c r="E2823" t="n">
        <v>1</v>
      </c>
      <c r="F2823" t="inlineStr">
        <is>
          <t>PAC</t>
        </is>
      </c>
      <c r="G2823" s="4" t="n">
        <v>80</v>
      </c>
      <c r="H2823" s="4" t="n">
        <v>25</v>
      </c>
      <c r="I2823" s="4" t="n">
        <v>105</v>
      </c>
      <c r="J2823" s="4" t="n">
        <v>27</v>
      </c>
      <c r="K2823" s="4" t="n">
        <v>3</v>
      </c>
      <c r="L2823" s="3" t="n">
        <v>33500</v>
      </c>
      <c r="M2823" s="3" t="n">
        <v>0</v>
      </c>
      <c r="N2823" s="3" t="n">
        <v>33500</v>
      </c>
      <c r="O2823" s="4" t="n">
        <v>0</v>
      </c>
      <c r="P2823" s="4" t="n">
        <v>33499.997</v>
      </c>
      <c r="Q2823" s="4" t="n">
        <v>0</v>
      </c>
      <c r="R2823" s="4" t="n">
        <v>0</v>
      </c>
      <c r="S2823" s="4" t="n">
        <v>0</v>
      </c>
      <c r="T2823" s="4" t="n">
        <v>0</v>
      </c>
      <c r="U2823" s="4" t="n">
        <v>33499.997</v>
      </c>
      <c r="V2823" s="4" t="n">
        <v>1</v>
      </c>
    </row>
    <row r="2824">
      <c r="A2824" t="n">
        <v>355</v>
      </c>
      <c r="B2824" t="inlineStr">
        <is>
          <t>20570839056</t>
        </is>
      </c>
      <c r="C2824" t="inlineStr">
        <is>
          <t>ASOCIACION DE PRODUCTORES AGROPECUARIOS LOS EMPRENDEDORES DE CAJABAMBA - APALEC</t>
        </is>
      </c>
      <c r="D2824" s="6" t="n">
        <v>2024</v>
      </c>
      <c r="E2824" t="n">
        <v>1</v>
      </c>
      <c r="F2824" t="inlineStr">
        <is>
          <t>PAC</t>
        </is>
      </c>
      <c r="G2824" s="4" t="n">
        <v>15</v>
      </c>
      <c r="H2824" s="4" t="n">
        <v>5</v>
      </c>
      <c r="I2824" s="4" t="n">
        <v>20</v>
      </c>
      <c r="J2824" s="4" t="n">
        <v>25</v>
      </c>
      <c r="K2824" s="4" t="n">
        <v>3</v>
      </c>
      <c r="L2824" s="3" t="n">
        <v>36486</v>
      </c>
      <c r="M2824" s="3" t="n">
        <v>0</v>
      </c>
      <c r="N2824" s="3" t="n">
        <v>36486</v>
      </c>
      <c r="O2824" s="4" t="n">
        <v>0</v>
      </c>
      <c r="P2824" s="4" t="n">
        <v>36486</v>
      </c>
      <c r="Q2824" s="4" t="str"/>
      <c r="R2824" s="4" t="n">
        <v>0</v>
      </c>
      <c r="S2824" s="4" t="n">
        <v>0</v>
      </c>
      <c r="T2824" s="4" t="n">
        <v>0</v>
      </c>
      <c r="U2824" s="4" t="n">
        <v>36486</v>
      </c>
      <c r="V2824" s="4" t="n">
        <v>1</v>
      </c>
    </row>
    <row r="2825">
      <c r="A2825" t="n">
        <v>355</v>
      </c>
      <c r="B2825" t="inlineStr">
        <is>
          <t>20570839056</t>
        </is>
      </c>
      <c r="C2825" t="inlineStr">
        <is>
          <t>ASOCIACION DE PRODUCTORES AGROPECUARIOS LOS EMPRENDEDORES DE CAJABAMBA - APALEC</t>
        </is>
      </c>
      <c r="D2825" s="6" t="n">
        <v>2025</v>
      </c>
      <c r="E2825" t="n">
        <v>1</v>
      </c>
      <c r="F2825" t="inlineStr">
        <is>
          <t>PAC</t>
        </is>
      </c>
      <c r="G2825" s="4" t="n">
        <v>10</v>
      </c>
      <c r="H2825" s="4" t="n">
        <v>16</v>
      </c>
      <c r="I2825" s="4" t="n">
        <v>26</v>
      </c>
      <c r="J2825" s="4" t="n">
        <v>25</v>
      </c>
      <c r="K2825" s="4" t="n">
        <v>4</v>
      </c>
      <c r="L2825" s="3" t="n">
        <v>39920.3699981</v>
      </c>
      <c r="M2825" s="3" t="n">
        <v>0</v>
      </c>
      <c r="N2825" s="3" t="n">
        <v>39920.3699981</v>
      </c>
      <c r="O2825" s="4" t="n">
        <v>0</v>
      </c>
      <c r="P2825" s="4" t="n">
        <v>39920.3699981</v>
      </c>
      <c r="Q2825" s="4" t="str"/>
      <c r="R2825" s="4" t="n">
        <v>0</v>
      </c>
      <c r="S2825" s="4" t="n">
        <v>0</v>
      </c>
      <c r="T2825" s="4" t="n">
        <v>0</v>
      </c>
      <c r="U2825" s="4" t="n">
        <v>39920.3699981</v>
      </c>
      <c r="V2825" s="4" t="n">
        <v>1</v>
      </c>
    </row>
    <row r="2826">
      <c r="A2826" t="n">
        <v>356</v>
      </c>
      <c r="B2826" t="inlineStr">
        <is>
          <t>Sin RUC</t>
        </is>
      </c>
      <c r="C2826" t="inlineStr">
        <is>
          <t>COMUNIDAD ANDINA DE UMUTU</t>
        </is>
      </c>
      <c r="D2826" s="6" t="n">
        <v>2018</v>
      </c>
      <c r="F2826" t="inlineStr">
        <is>
          <t>PAC</t>
        </is>
      </c>
      <c r="G2826" s="4" t="str"/>
      <c r="H2826" s="4" t="str"/>
      <c r="I2826" s="4" t="n">
        <v>0</v>
      </c>
      <c r="J2826" s="4" t="str"/>
      <c r="K2826" s="4" t="str"/>
      <c r="L2826" s="3" t="str"/>
      <c r="M2826" s="3" t="str"/>
      <c r="N2826" s="3" t="n">
        <v>0</v>
      </c>
      <c r="O2826" s="4" t="str"/>
      <c r="P2826" s="4" t="str"/>
      <c r="Q2826" s="4" t="str"/>
      <c r="R2826" s="4" t="str"/>
      <c r="S2826" s="4" t="str"/>
      <c r="T2826" s="4" t="str"/>
      <c r="U2826" s="4" t="str"/>
      <c r="V2826" s="4" t="n">
        <v>7</v>
      </c>
    </row>
    <row r="2827">
      <c r="A2827" t="n">
        <v>356</v>
      </c>
      <c r="B2827" t="inlineStr">
        <is>
          <t>Sin RUC</t>
        </is>
      </c>
      <c r="C2827" t="inlineStr">
        <is>
          <t>COMUNIDAD ANDINA DE UMUTU</t>
        </is>
      </c>
      <c r="D2827" s="6" t="n">
        <v>2019</v>
      </c>
      <c r="F2827" t="inlineStr">
        <is>
          <t>PAC</t>
        </is>
      </c>
      <c r="G2827" s="4" t="n">
        <v>0</v>
      </c>
      <c r="H2827" s="4" t="n">
        <v>0</v>
      </c>
      <c r="I2827" s="4" t="n">
        <v>0</v>
      </c>
      <c r="J2827" s="4" t="str"/>
      <c r="K2827" s="4" t="str"/>
      <c r="L2827" s="3" t="n">
        <v>0</v>
      </c>
      <c r="M2827" s="3" t="n">
        <v>0</v>
      </c>
      <c r="N2827" s="3" t="n">
        <v>0</v>
      </c>
      <c r="O2827" s="4" t="str"/>
      <c r="P2827" s="4" t="str"/>
      <c r="Q2827" s="4" t="str"/>
      <c r="R2827" s="4" t="str"/>
      <c r="S2827" s="4" t="str"/>
      <c r="T2827" s="4" t="str"/>
      <c r="U2827" s="4" t="str"/>
      <c r="V2827" s="4" t="n">
        <v>7</v>
      </c>
    </row>
    <row r="2828">
      <c r="A2828" t="n">
        <v>356</v>
      </c>
      <c r="B2828" t="inlineStr">
        <is>
          <t>Sin RUC</t>
        </is>
      </c>
      <c r="C2828" t="inlineStr">
        <is>
          <t>COMUNIDAD ANDINA DE UMUTU</t>
        </is>
      </c>
      <c r="D2828" s="6" t="n">
        <v>2020</v>
      </c>
      <c r="F2828" t="inlineStr">
        <is>
          <t>PAC</t>
        </is>
      </c>
      <c r="G2828" s="4" t="n">
        <v>0</v>
      </c>
      <c r="H2828" s="4" t="n">
        <v>0</v>
      </c>
      <c r="I2828" s="4" t="n">
        <v>0</v>
      </c>
      <c r="J2828" s="4" t="n">
        <v>0</v>
      </c>
      <c r="K2828" s="4" t="n">
        <v>0</v>
      </c>
      <c r="L2828" s="3" t="n">
        <v>0</v>
      </c>
      <c r="M2828" s="3" t="n">
        <v>0</v>
      </c>
      <c r="N2828" s="3" t="n">
        <v>0</v>
      </c>
      <c r="O2828" s="4" t="str"/>
      <c r="P2828" s="4" t="str"/>
      <c r="Q2828" s="4" t="str"/>
      <c r="R2828" s="4" t="str"/>
      <c r="S2828" s="4" t="str"/>
      <c r="T2828" s="4" t="str"/>
      <c r="U2828" s="4" t="str"/>
      <c r="V2828" s="4" t="n">
        <v>7</v>
      </c>
    </row>
    <row r="2829">
      <c r="A2829" t="n">
        <v>356</v>
      </c>
      <c r="B2829" t="inlineStr">
        <is>
          <t>Sin RUC</t>
        </is>
      </c>
      <c r="C2829" t="inlineStr">
        <is>
          <t>COMUNIDAD ANDINA DE UMUTU</t>
        </is>
      </c>
      <c r="D2829" s="6" t="n">
        <v>2021</v>
      </c>
      <c r="F2829" t="inlineStr">
        <is>
          <t>PAC</t>
        </is>
      </c>
      <c r="G2829" s="4" t="n">
        <v>0</v>
      </c>
      <c r="H2829" s="4" t="n">
        <v>0</v>
      </c>
      <c r="I2829" s="4" t="n">
        <v>0</v>
      </c>
      <c r="J2829" s="4" t="n">
        <v>0</v>
      </c>
      <c r="K2829" s="4" t="n">
        <v>0</v>
      </c>
      <c r="L2829" s="3" t="n">
        <v>0</v>
      </c>
      <c r="M2829" s="3" t="n">
        <v>0</v>
      </c>
      <c r="N2829" s="3" t="n">
        <v>0</v>
      </c>
      <c r="O2829" s="4" t="str"/>
      <c r="P2829" s="4" t="str"/>
      <c r="Q2829" s="4" t="str"/>
      <c r="R2829" s="4" t="str"/>
      <c r="S2829" s="4" t="str"/>
      <c r="T2829" s="4" t="str"/>
      <c r="U2829" s="4" t="str"/>
      <c r="V2829" s="4" t="n">
        <v>7</v>
      </c>
    </row>
    <row r="2830">
      <c r="A2830" t="n">
        <v>356</v>
      </c>
      <c r="B2830" t="inlineStr">
        <is>
          <t>Sin RUC</t>
        </is>
      </c>
      <c r="C2830" t="inlineStr">
        <is>
          <t>COMUNIDAD ANDINA DE UMUTU</t>
        </is>
      </c>
      <c r="D2830" s="6" t="n">
        <v>2022</v>
      </c>
      <c r="F2830" t="inlineStr">
        <is>
          <t>PAC</t>
        </is>
      </c>
      <c r="G2830" s="4" t="n">
        <v>0</v>
      </c>
      <c r="H2830" s="4" t="n">
        <v>0</v>
      </c>
      <c r="I2830" s="4" t="n">
        <v>0</v>
      </c>
      <c r="J2830" s="4" t="n">
        <v>0</v>
      </c>
      <c r="K2830" s="4" t="n">
        <v>0</v>
      </c>
      <c r="L2830" s="3" t="n">
        <v>0</v>
      </c>
      <c r="M2830" s="3" t="n">
        <v>0</v>
      </c>
      <c r="N2830" s="3" t="n">
        <v>0</v>
      </c>
      <c r="O2830" s="4" t="str"/>
      <c r="P2830" s="4" t="str"/>
      <c r="Q2830" s="4" t="str"/>
      <c r="R2830" s="4" t="str"/>
      <c r="S2830" s="4" t="str"/>
      <c r="T2830" s="4" t="str"/>
      <c r="U2830" s="4" t="str"/>
      <c r="V2830" s="4" t="n">
        <v>7</v>
      </c>
    </row>
    <row r="2831">
      <c r="A2831" t="n">
        <v>356</v>
      </c>
      <c r="B2831" t="inlineStr">
        <is>
          <t>Sin RUC</t>
        </is>
      </c>
      <c r="C2831" t="inlineStr">
        <is>
          <t>COMUNIDAD ANDINA DE UMUTU</t>
        </is>
      </c>
      <c r="D2831" s="6" t="n">
        <v>2023</v>
      </c>
      <c r="E2831" t="n">
        <v>1</v>
      </c>
      <c r="F2831" t="inlineStr">
        <is>
          <t>PAC</t>
        </is>
      </c>
      <c r="G2831" s="4" t="n">
        <v>24</v>
      </c>
      <c r="H2831" s="4" t="n">
        <v>12</v>
      </c>
      <c r="I2831" s="4" t="n">
        <v>36</v>
      </c>
      <c r="J2831" s="4" t="n">
        <v>23</v>
      </c>
      <c r="K2831" s="4" t="n">
        <v>5</v>
      </c>
      <c r="L2831" s="3" t="n">
        <v>285700</v>
      </c>
      <c r="M2831" s="3" t="n">
        <v>0</v>
      </c>
      <c r="N2831" s="3" t="n">
        <v>285700</v>
      </c>
      <c r="O2831" s="4" t="n">
        <v>0</v>
      </c>
      <c r="P2831" s="4" t="n">
        <v>285700</v>
      </c>
      <c r="Q2831" s="4" t="n">
        <v>0</v>
      </c>
      <c r="R2831" s="4" t="n">
        <v>0</v>
      </c>
      <c r="S2831" s="4" t="n">
        <v>0</v>
      </c>
      <c r="T2831" s="4" t="n">
        <v>0</v>
      </c>
      <c r="U2831" s="4" t="n">
        <v>285700</v>
      </c>
      <c r="V2831" s="4" t="n">
        <v>7</v>
      </c>
    </row>
    <row r="2832">
      <c r="A2832" t="n">
        <v>356</v>
      </c>
      <c r="B2832" t="inlineStr">
        <is>
          <t>Sin RUC</t>
        </is>
      </c>
      <c r="C2832" t="inlineStr">
        <is>
          <t>COMUNIDAD ANDINA DE UMUTU</t>
        </is>
      </c>
      <c r="D2832" s="6" t="n">
        <v>2024</v>
      </c>
      <c r="E2832" t="n">
        <v>1</v>
      </c>
      <c r="F2832" t="inlineStr">
        <is>
          <t>PAC</t>
        </is>
      </c>
      <c r="G2832" s="4" t="n">
        <v>24</v>
      </c>
      <c r="H2832" s="4" t="n">
        <v>12</v>
      </c>
      <c r="I2832" s="4" t="n">
        <v>36</v>
      </c>
      <c r="J2832" s="4" t="n">
        <v>22</v>
      </c>
      <c r="K2832" s="4" t="n">
        <v>4</v>
      </c>
      <c r="L2832" s="3" t="n">
        <v>287000</v>
      </c>
      <c r="M2832" s="3" t="n">
        <v>0</v>
      </c>
      <c r="N2832" s="3" t="n">
        <v>287000</v>
      </c>
      <c r="O2832" s="4" t="n">
        <v>0</v>
      </c>
      <c r="P2832" s="4" t="n">
        <v>287000</v>
      </c>
      <c r="Q2832" s="4" t="str"/>
      <c r="R2832" s="4" t="n">
        <v>0</v>
      </c>
      <c r="S2832" s="4" t="n">
        <v>0</v>
      </c>
      <c r="T2832" s="4" t="n">
        <v>0</v>
      </c>
      <c r="U2832" s="4" t="n">
        <v>287000</v>
      </c>
      <c r="V2832" s="4" t="n">
        <v>7</v>
      </c>
    </row>
    <row r="2833">
      <c r="A2833" t="n">
        <v>356</v>
      </c>
      <c r="B2833" t="inlineStr">
        <is>
          <t>Sin RUC</t>
        </is>
      </c>
      <c r="C2833" t="inlineStr">
        <is>
          <t>COMUNIDAD ANDINA DE UMUTU</t>
        </is>
      </c>
      <c r="D2833" s="6" t="n">
        <v>2025</v>
      </c>
      <c r="E2833" t="n">
        <v>1</v>
      </c>
      <c r="F2833" t="inlineStr">
        <is>
          <t>PAC</t>
        </is>
      </c>
      <c r="G2833" s="4" t="n">
        <v>24</v>
      </c>
      <c r="H2833" s="4" t="n">
        <v>39</v>
      </c>
      <c r="I2833" s="4" t="n">
        <v>63</v>
      </c>
      <c r="J2833" s="4" t="n">
        <v>11</v>
      </c>
      <c r="K2833" s="4" t="n">
        <v>2</v>
      </c>
      <c r="L2833" s="3" t="n">
        <v>119483.97</v>
      </c>
      <c r="M2833" s="3" t="n">
        <v>0</v>
      </c>
      <c r="N2833" s="3" t="n">
        <v>119483.97</v>
      </c>
      <c r="O2833" s="4" t="n">
        <v>0</v>
      </c>
      <c r="P2833" s="4" t="n">
        <v>0</v>
      </c>
      <c r="Q2833" s="4" t="str"/>
      <c r="R2833" s="4" t="n">
        <v>0</v>
      </c>
      <c r="S2833" s="4" t="n">
        <v>0</v>
      </c>
      <c r="T2833" s="4" t="n">
        <v>119483.97</v>
      </c>
      <c r="U2833" s="4" t="n">
        <v>119483.97</v>
      </c>
      <c r="V2833" s="4" t="n">
        <v>7</v>
      </c>
    </row>
    <row r="2834">
      <c r="A2834" t="n">
        <v>357</v>
      </c>
      <c r="B2834" t="inlineStr">
        <is>
          <t>20527622434</t>
        </is>
      </c>
      <c r="C2834" t="inlineStr">
        <is>
          <t>ASOCIACION DE PRODUCTORES LACTEOS DE CUATRO LAGUNAS POMACANCHI</t>
        </is>
      </c>
      <c r="D2834" s="6" t="n">
        <v>2018</v>
      </c>
      <c r="F2834" t="inlineStr">
        <is>
          <t>PAC</t>
        </is>
      </c>
      <c r="G2834" s="4" t="str"/>
      <c r="H2834" s="4" t="str"/>
      <c r="I2834" s="4" t="n">
        <v>0</v>
      </c>
      <c r="J2834" s="4" t="str"/>
      <c r="K2834" s="4" t="str"/>
      <c r="L2834" s="3" t="str"/>
      <c r="M2834" s="3" t="str"/>
      <c r="N2834" s="3" t="n">
        <v>0</v>
      </c>
      <c r="O2834" s="4" t="str"/>
      <c r="P2834" s="4" t="str"/>
      <c r="Q2834" s="4" t="str"/>
      <c r="R2834" s="4" t="str"/>
      <c r="S2834" s="4" t="str"/>
      <c r="T2834" s="4" t="str"/>
      <c r="U2834" s="4" t="str"/>
      <c r="V2834" s="4" t="n">
        <v>1</v>
      </c>
    </row>
    <row r="2835">
      <c r="A2835" t="n">
        <v>357</v>
      </c>
      <c r="B2835" t="inlineStr">
        <is>
          <t>20527622434</t>
        </is>
      </c>
      <c r="C2835" t="inlineStr">
        <is>
          <t>ASOCIACION DE PRODUCTORES LACTEOS DE CUATRO LAGUNAS POMACANCHI</t>
        </is>
      </c>
      <c r="D2835" s="6" t="n">
        <v>2019</v>
      </c>
      <c r="F2835" t="inlineStr">
        <is>
          <t>PAC</t>
        </is>
      </c>
      <c r="G2835" s="4" t="n">
        <v>0</v>
      </c>
      <c r="H2835" s="4" t="n">
        <v>0</v>
      </c>
      <c r="I2835" s="4" t="n">
        <v>0</v>
      </c>
      <c r="J2835" s="4" t="str"/>
      <c r="K2835" s="4" t="str"/>
      <c r="L2835" s="3" t="n">
        <v>0</v>
      </c>
      <c r="M2835" s="3" t="n">
        <v>0</v>
      </c>
      <c r="N2835" s="3" t="n">
        <v>0</v>
      </c>
      <c r="O2835" s="4" t="str"/>
      <c r="P2835" s="4" t="str"/>
      <c r="Q2835" s="4" t="str"/>
      <c r="R2835" s="4" t="str"/>
      <c r="S2835" s="4" t="str"/>
      <c r="T2835" s="4" t="str"/>
      <c r="U2835" s="4" t="str"/>
      <c r="V2835" s="4" t="n">
        <v>1</v>
      </c>
    </row>
    <row r="2836">
      <c r="A2836" t="n">
        <v>357</v>
      </c>
      <c r="B2836" t="inlineStr">
        <is>
          <t>20527622434</t>
        </is>
      </c>
      <c r="C2836" t="inlineStr">
        <is>
          <t>ASOCIACION DE PRODUCTORES LACTEOS DE CUATRO LAGUNAS POMACANCHI</t>
        </is>
      </c>
      <c r="D2836" s="6" t="n">
        <v>2020</v>
      </c>
      <c r="F2836" t="inlineStr">
        <is>
          <t>PAC</t>
        </is>
      </c>
      <c r="G2836" s="4" t="n">
        <v>0</v>
      </c>
      <c r="H2836" s="4" t="n">
        <v>0</v>
      </c>
      <c r="I2836" s="4" t="n">
        <v>0</v>
      </c>
      <c r="J2836" s="4" t="n">
        <v>0</v>
      </c>
      <c r="K2836" s="4" t="n">
        <v>0</v>
      </c>
      <c r="L2836" s="3" t="n">
        <v>0</v>
      </c>
      <c r="M2836" s="3" t="n">
        <v>0</v>
      </c>
      <c r="N2836" s="3" t="n">
        <v>0</v>
      </c>
      <c r="O2836" s="4" t="str"/>
      <c r="P2836" s="4" t="str"/>
      <c r="Q2836" s="4" t="str"/>
      <c r="R2836" s="4" t="str"/>
      <c r="S2836" s="4" t="str"/>
      <c r="T2836" s="4" t="str"/>
      <c r="U2836" s="4" t="str"/>
      <c r="V2836" s="4" t="n">
        <v>1</v>
      </c>
    </row>
    <row r="2837">
      <c r="A2837" t="n">
        <v>357</v>
      </c>
      <c r="B2837" t="inlineStr">
        <is>
          <t>20527622434</t>
        </is>
      </c>
      <c r="C2837" t="inlineStr">
        <is>
          <t>ASOCIACION DE PRODUCTORES LACTEOS DE CUATRO LAGUNAS POMACANCHI</t>
        </is>
      </c>
      <c r="D2837" s="6" t="n">
        <v>2021</v>
      </c>
      <c r="F2837" t="inlineStr">
        <is>
          <t>PAC</t>
        </is>
      </c>
      <c r="G2837" s="4" t="n">
        <v>0</v>
      </c>
      <c r="H2837" s="4" t="n">
        <v>0</v>
      </c>
      <c r="I2837" s="4" t="n">
        <v>0</v>
      </c>
      <c r="J2837" s="4" t="n">
        <v>0</v>
      </c>
      <c r="K2837" s="4" t="n">
        <v>0</v>
      </c>
      <c r="L2837" s="3" t="n">
        <v>0</v>
      </c>
      <c r="M2837" s="3" t="n">
        <v>0</v>
      </c>
      <c r="N2837" s="3" t="n">
        <v>0</v>
      </c>
      <c r="O2837" s="4" t="str"/>
      <c r="P2837" s="4" t="str"/>
      <c r="Q2837" s="4" t="str"/>
      <c r="R2837" s="4" t="str"/>
      <c r="S2837" s="4" t="str"/>
      <c r="T2837" s="4" t="str"/>
      <c r="U2837" s="4" t="str"/>
      <c r="V2837" s="4" t="n">
        <v>1</v>
      </c>
    </row>
    <row r="2838">
      <c r="A2838" t="n">
        <v>357</v>
      </c>
      <c r="B2838" t="inlineStr">
        <is>
          <t>20527622434</t>
        </is>
      </c>
      <c r="C2838" t="inlineStr">
        <is>
          <t>ASOCIACION DE PRODUCTORES LACTEOS DE CUATRO LAGUNAS POMACANCHI</t>
        </is>
      </c>
      <c r="D2838" s="6" t="n">
        <v>2022</v>
      </c>
      <c r="F2838" t="inlineStr">
        <is>
          <t>PAC</t>
        </is>
      </c>
      <c r="G2838" s="4" t="n">
        <v>0</v>
      </c>
      <c r="H2838" s="4" t="n">
        <v>0</v>
      </c>
      <c r="I2838" s="4" t="n">
        <v>0</v>
      </c>
      <c r="J2838" s="4" t="n">
        <v>0</v>
      </c>
      <c r="K2838" s="4" t="n">
        <v>0</v>
      </c>
      <c r="L2838" s="3" t="n">
        <v>0</v>
      </c>
      <c r="M2838" s="3" t="n">
        <v>0</v>
      </c>
      <c r="N2838" s="3" t="n">
        <v>0</v>
      </c>
      <c r="O2838" s="4" t="str"/>
      <c r="P2838" s="4" t="str"/>
      <c r="Q2838" s="4" t="str"/>
      <c r="R2838" s="4" t="str"/>
      <c r="S2838" s="4" t="str"/>
      <c r="T2838" s="4" t="str"/>
      <c r="U2838" s="4" t="str"/>
      <c r="V2838" s="4" t="n">
        <v>1</v>
      </c>
    </row>
    <row r="2839">
      <c r="A2839" t="n">
        <v>357</v>
      </c>
      <c r="B2839" t="inlineStr">
        <is>
          <t>20527622434</t>
        </is>
      </c>
      <c r="C2839" t="inlineStr">
        <is>
          <t>ASOCIACION DE PRODUCTORES LACTEOS DE CUATRO LAGUNAS POMACANCHI</t>
        </is>
      </c>
      <c r="D2839" s="6" t="n">
        <v>2023</v>
      </c>
      <c r="E2839" t="n">
        <v>1</v>
      </c>
      <c r="F2839" t="inlineStr">
        <is>
          <t>PAC</t>
        </is>
      </c>
      <c r="G2839" s="4" t="n">
        <v>15</v>
      </c>
      <c r="H2839" s="4" t="n">
        <v>8</v>
      </c>
      <c r="I2839" s="4" t="n">
        <v>23</v>
      </c>
      <c r="J2839" s="4" t="n">
        <v>24</v>
      </c>
      <c r="K2839" s="4" t="n">
        <v>5</v>
      </c>
      <c r="L2839" s="3" t="n">
        <v>143776.8</v>
      </c>
      <c r="M2839" s="3" t="n">
        <v>0</v>
      </c>
      <c r="N2839" s="3" t="n">
        <v>143776.8</v>
      </c>
      <c r="O2839" s="4" t="n">
        <v>0</v>
      </c>
      <c r="P2839" s="4" t="n">
        <v>0</v>
      </c>
      <c r="Q2839" s="4" t="n">
        <v>0</v>
      </c>
      <c r="R2839" s="4" t="n">
        <v>143776.8</v>
      </c>
      <c r="S2839" s="4" t="n">
        <v>0</v>
      </c>
      <c r="T2839" s="4" t="n">
        <v>0</v>
      </c>
      <c r="U2839" s="4" t="n">
        <v>143776.8</v>
      </c>
      <c r="V2839" s="4" t="n">
        <v>1</v>
      </c>
    </row>
    <row r="2840">
      <c r="A2840" t="n">
        <v>357</v>
      </c>
      <c r="B2840" t="inlineStr">
        <is>
          <t>20527622434</t>
        </is>
      </c>
      <c r="C2840" t="inlineStr">
        <is>
          <t>ASOCIACION DE PRODUCTORES LACTEOS DE CUATRO LAGUNAS POMACANCHI</t>
        </is>
      </c>
      <c r="D2840" s="6" t="n">
        <v>2024</v>
      </c>
      <c r="E2840" t="n">
        <v>1</v>
      </c>
      <c r="F2840" t="inlineStr">
        <is>
          <t>PAC</t>
        </is>
      </c>
      <c r="G2840" s="4" t="n">
        <v>15</v>
      </c>
      <c r="H2840" s="4" t="n">
        <v>8</v>
      </c>
      <c r="I2840" s="4" t="n">
        <v>23</v>
      </c>
      <c r="J2840" s="4" t="n">
        <v>35</v>
      </c>
      <c r="K2840" s="4" t="n">
        <v>6</v>
      </c>
      <c r="L2840" s="3" t="n">
        <v>162883.2</v>
      </c>
      <c r="M2840" s="3" t="n">
        <v>0</v>
      </c>
      <c r="N2840" s="3" t="n">
        <v>162883.2</v>
      </c>
      <c r="O2840" s="4" t="n">
        <v>0</v>
      </c>
      <c r="P2840" s="4" t="n">
        <v>0</v>
      </c>
      <c r="Q2840" s="4" t="str"/>
      <c r="R2840" s="4" t="n">
        <v>162883.2</v>
      </c>
      <c r="S2840" s="4" t="n">
        <v>0</v>
      </c>
      <c r="T2840" s="4" t="n">
        <v>0</v>
      </c>
      <c r="U2840" s="4" t="n">
        <v>162883.2</v>
      </c>
      <c r="V2840" s="4" t="n">
        <v>1</v>
      </c>
    </row>
    <row r="2841">
      <c r="A2841" t="n">
        <v>357</v>
      </c>
      <c r="B2841" t="inlineStr">
        <is>
          <t>20527622434</t>
        </is>
      </c>
      <c r="C2841" t="inlineStr">
        <is>
          <t>ASOCIACION DE PRODUCTORES LACTEOS DE CUATRO LAGUNAS POMACANCHI</t>
        </is>
      </c>
      <c r="D2841" s="6" t="n">
        <v>2025</v>
      </c>
      <c r="E2841" t="n">
        <v>1</v>
      </c>
      <c r="F2841" t="inlineStr">
        <is>
          <t>PAC</t>
        </is>
      </c>
      <c r="G2841" s="4" t="n">
        <v>5</v>
      </c>
      <c r="H2841" s="4" t="n">
        <v>23</v>
      </c>
      <c r="I2841" s="4" t="n">
        <v>28</v>
      </c>
      <c r="J2841" s="4" t="n">
        <v>11</v>
      </c>
      <c r="K2841" s="4" t="n">
        <v>2</v>
      </c>
      <c r="L2841" s="3" t="n">
        <v>155547.5</v>
      </c>
      <c r="M2841" s="3" t="n">
        <v>0</v>
      </c>
      <c r="N2841" s="3" t="n">
        <v>155547.5</v>
      </c>
      <c r="O2841" s="4" t="n">
        <v>0</v>
      </c>
      <c r="P2841" s="4" t="n">
        <v>155547.5</v>
      </c>
      <c r="Q2841" s="4" t="str"/>
      <c r="R2841" s="4" t="n">
        <v>0</v>
      </c>
      <c r="S2841" s="4" t="n">
        <v>0</v>
      </c>
      <c r="T2841" s="4" t="n">
        <v>0</v>
      </c>
      <c r="U2841" s="4" t="n">
        <v>155547.5</v>
      </c>
      <c r="V2841" s="4" t="n">
        <v>1</v>
      </c>
    </row>
    <row r="2842">
      <c r="A2842" t="n">
        <v>358</v>
      </c>
      <c r="B2842" t="inlineStr">
        <is>
          <t>Sin RUC</t>
        </is>
      </c>
      <c r="C2842" t="inlineStr">
        <is>
          <t>COMUNIDAD CAMPESINA DE CCATACAMARA</t>
        </is>
      </c>
      <c r="D2842" s="6" t="n">
        <v>2018</v>
      </c>
      <c r="F2842" t="inlineStr">
        <is>
          <t>PAC</t>
        </is>
      </c>
      <c r="G2842" s="4" t="str"/>
      <c r="H2842" s="4" t="str"/>
      <c r="I2842" s="4" t="n">
        <v>0</v>
      </c>
      <c r="J2842" s="4" t="str"/>
      <c r="K2842" s="4" t="str"/>
      <c r="L2842" s="3" t="str"/>
      <c r="M2842" s="3" t="str"/>
      <c r="N2842" s="3" t="n">
        <v>0</v>
      </c>
      <c r="O2842" s="4" t="str"/>
      <c r="P2842" s="4" t="str"/>
      <c r="Q2842" s="4" t="str"/>
      <c r="R2842" s="4" t="str"/>
      <c r="S2842" s="4" t="str"/>
      <c r="T2842" s="4" t="str"/>
      <c r="U2842" s="4" t="str"/>
      <c r="V2842" s="4" t="n">
        <v>7</v>
      </c>
    </row>
    <row r="2843">
      <c r="A2843" t="n">
        <v>358</v>
      </c>
      <c r="B2843" t="inlineStr">
        <is>
          <t>Sin RUC</t>
        </is>
      </c>
      <c r="C2843" t="inlineStr">
        <is>
          <t>COMUNIDAD CAMPESINA DE CCATACAMARA</t>
        </is>
      </c>
      <c r="D2843" s="6" t="n">
        <v>2019</v>
      </c>
      <c r="F2843" t="inlineStr">
        <is>
          <t>PAC</t>
        </is>
      </c>
      <c r="G2843" s="4" t="n">
        <v>0</v>
      </c>
      <c r="H2843" s="4" t="n">
        <v>0</v>
      </c>
      <c r="I2843" s="4" t="n">
        <v>0</v>
      </c>
      <c r="J2843" s="4" t="str"/>
      <c r="K2843" s="4" t="str"/>
      <c r="L2843" s="3" t="n">
        <v>0</v>
      </c>
      <c r="M2843" s="3" t="n">
        <v>0</v>
      </c>
      <c r="N2843" s="3" t="n">
        <v>0</v>
      </c>
      <c r="O2843" s="4" t="str"/>
      <c r="P2843" s="4" t="str"/>
      <c r="Q2843" s="4" t="str"/>
      <c r="R2843" s="4" t="str"/>
      <c r="S2843" s="4" t="str"/>
      <c r="T2843" s="4" t="str"/>
      <c r="U2843" s="4" t="str"/>
      <c r="V2843" s="4" t="n">
        <v>7</v>
      </c>
    </row>
    <row r="2844">
      <c r="A2844" t="n">
        <v>358</v>
      </c>
      <c r="B2844" t="inlineStr">
        <is>
          <t>Sin RUC</t>
        </is>
      </c>
      <c r="C2844" t="inlineStr">
        <is>
          <t>COMUNIDAD CAMPESINA DE CCATACAMARA</t>
        </is>
      </c>
      <c r="D2844" s="6" t="n">
        <v>2020</v>
      </c>
      <c r="F2844" t="inlineStr">
        <is>
          <t>PAC</t>
        </is>
      </c>
      <c r="G2844" s="4" t="n">
        <v>0</v>
      </c>
      <c r="H2844" s="4" t="n">
        <v>0</v>
      </c>
      <c r="I2844" s="4" t="n">
        <v>0</v>
      </c>
      <c r="J2844" s="4" t="n">
        <v>0</v>
      </c>
      <c r="K2844" s="4" t="n">
        <v>0</v>
      </c>
      <c r="L2844" s="3" t="n">
        <v>0</v>
      </c>
      <c r="M2844" s="3" t="n">
        <v>0</v>
      </c>
      <c r="N2844" s="3" t="n">
        <v>0</v>
      </c>
      <c r="O2844" s="4" t="str"/>
      <c r="P2844" s="4" t="str"/>
      <c r="Q2844" s="4" t="str"/>
      <c r="R2844" s="4" t="str"/>
      <c r="S2844" s="4" t="str"/>
      <c r="T2844" s="4" t="str"/>
      <c r="U2844" s="4" t="str"/>
      <c r="V2844" s="4" t="n">
        <v>7</v>
      </c>
    </row>
    <row r="2845">
      <c r="A2845" t="n">
        <v>358</v>
      </c>
      <c r="B2845" t="inlineStr">
        <is>
          <t>Sin RUC</t>
        </is>
      </c>
      <c r="C2845" t="inlineStr">
        <is>
          <t>COMUNIDAD CAMPESINA DE CCATACAMARA</t>
        </is>
      </c>
      <c r="D2845" s="6" t="n">
        <v>2021</v>
      </c>
      <c r="F2845" t="inlineStr">
        <is>
          <t>PAC</t>
        </is>
      </c>
      <c r="G2845" s="4" t="n">
        <v>0</v>
      </c>
      <c r="H2845" s="4" t="n">
        <v>0</v>
      </c>
      <c r="I2845" s="4" t="n">
        <v>0</v>
      </c>
      <c r="J2845" s="4" t="n">
        <v>0</v>
      </c>
      <c r="K2845" s="4" t="n">
        <v>0</v>
      </c>
      <c r="L2845" s="3" t="n">
        <v>0</v>
      </c>
      <c r="M2845" s="3" t="n">
        <v>0</v>
      </c>
      <c r="N2845" s="3" t="n">
        <v>0</v>
      </c>
      <c r="O2845" s="4" t="str"/>
      <c r="P2845" s="4" t="str"/>
      <c r="Q2845" s="4" t="str"/>
      <c r="R2845" s="4" t="str"/>
      <c r="S2845" s="4" t="str"/>
      <c r="T2845" s="4" t="str"/>
      <c r="U2845" s="4" t="str"/>
      <c r="V2845" s="4" t="n">
        <v>7</v>
      </c>
    </row>
    <row r="2846">
      <c r="A2846" t="n">
        <v>358</v>
      </c>
      <c r="B2846" t="inlineStr">
        <is>
          <t>Sin RUC</t>
        </is>
      </c>
      <c r="C2846" t="inlineStr">
        <is>
          <t>COMUNIDAD CAMPESINA DE CCATACAMARA</t>
        </is>
      </c>
      <c r="D2846" s="6" t="n">
        <v>2022</v>
      </c>
      <c r="F2846" t="inlineStr">
        <is>
          <t>PAC</t>
        </is>
      </c>
      <c r="G2846" s="4" t="n">
        <v>0</v>
      </c>
      <c r="H2846" s="4" t="n">
        <v>0</v>
      </c>
      <c r="I2846" s="4" t="n">
        <v>0</v>
      </c>
      <c r="J2846" s="4" t="n">
        <v>0</v>
      </c>
      <c r="K2846" s="4" t="n">
        <v>0</v>
      </c>
      <c r="L2846" s="3" t="n">
        <v>0</v>
      </c>
      <c r="M2846" s="3" t="n">
        <v>0</v>
      </c>
      <c r="N2846" s="3" t="n">
        <v>0</v>
      </c>
      <c r="O2846" s="4" t="str"/>
      <c r="P2846" s="4" t="str"/>
      <c r="Q2846" s="4" t="str"/>
      <c r="R2846" s="4" t="str"/>
      <c r="S2846" s="4" t="str"/>
      <c r="T2846" s="4" t="str"/>
      <c r="U2846" s="4" t="str"/>
      <c r="V2846" s="4" t="n">
        <v>7</v>
      </c>
    </row>
    <row r="2847">
      <c r="A2847" t="n">
        <v>358</v>
      </c>
      <c r="B2847" t="inlineStr">
        <is>
          <t>Sin RUC</t>
        </is>
      </c>
      <c r="C2847" t="inlineStr">
        <is>
          <t>COMUNIDAD CAMPESINA DE CCATACAMARA</t>
        </is>
      </c>
      <c r="D2847" s="6" t="n">
        <v>2023</v>
      </c>
      <c r="E2847" t="n">
        <v>1</v>
      </c>
      <c r="F2847" t="inlineStr">
        <is>
          <t>PAC</t>
        </is>
      </c>
      <c r="G2847" s="4" t="n">
        <v>23</v>
      </c>
      <c r="H2847" s="4" t="n">
        <v>27</v>
      </c>
      <c r="I2847" s="4" t="n">
        <v>50</v>
      </c>
      <c r="J2847" s="4" t="n">
        <v>24</v>
      </c>
      <c r="K2847" s="4" t="n">
        <v>5</v>
      </c>
      <c r="L2847" s="3" t="n">
        <v>485000</v>
      </c>
      <c r="M2847" s="3" t="n">
        <v>0</v>
      </c>
      <c r="N2847" s="3" t="n">
        <v>485000</v>
      </c>
      <c r="O2847" s="4" t="n">
        <v>0</v>
      </c>
      <c r="P2847" s="4" t="n">
        <v>485000</v>
      </c>
      <c r="Q2847" s="4" t="n">
        <v>0</v>
      </c>
      <c r="R2847" s="4" t="n">
        <v>0</v>
      </c>
      <c r="S2847" s="4" t="n">
        <v>0</v>
      </c>
      <c r="T2847" s="4" t="n">
        <v>0</v>
      </c>
      <c r="U2847" s="4" t="n">
        <v>485000</v>
      </c>
      <c r="V2847" s="4" t="n">
        <v>7</v>
      </c>
    </row>
    <row r="2848">
      <c r="A2848" t="n">
        <v>358</v>
      </c>
      <c r="B2848" t="inlineStr">
        <is>
          <t>Sin RUC</t>
        </is>
      </c>
      <c r="C2848" t="inlineStr">
        <is>
          <t>COMUNIDAD CAMPESINA DE CCATACAMARA</t>
        </is>
      </c>
      <c r="D2848" s="6" t="n">
        <v>2024</v>
      </c>
      <c r="E2848" t="n">
        <v>1</v>
      </c>
      <c r="F2848" t="inlineStr">
        <is>
          <t>PAC</t>
        </is>
      </c>
      <c r="G2848" s="4" t="n">
        <v>23</v>
      </c>
      <c r="H2848" s="4" t="n">
        <v>27</v>
      </c>
      <c r="I2848" s="4" t="n">
        <v>50</v>
      </c>
      <c r="J2848" s="4" t="n">
        <v>34</v>
      </c>
      <c r="K2848" s="4" t="n">
        <v>6</v>
      </c>
      <c r="L2848" s="3" t="n">
        <v>289100</v>
      </c>
      <c r="M2848" s="3" t="n">
        <v>0</v>
      </c>
      <c r="N2848" s="3" t="n">
        <v>289100</v>
      </c>
      <c r="O2848" s="4" t="n">
        <v>0</v>
      </c>
      <c r="P2848" s="4" t="n">
        <v>289100</v>
      </c>
      <c r="Q2848" s="4" t="str"/>
      <c r="R2848" s="4" t="n">
        <v>0</v>
      </c>
      <c r="S2848" s="4" t="n">
        <v>0</v>
      </c>
      <c r="T2848" s="4" t="n">
        <v>0</v>
      </c>
      <c r="U2848" s="4" t="n">
        <v>289100</v>
      </c>
      <c r="V2848" s="4" t="n">
        <v>7</v>
      </c>
    </row>
    <row r="2849">
      <c r="A2849" t="n">
        <v>358</v>
      </c>
      <c r="B2849" t="inlineStr">
        <is>
          <t>Sin RUC</t>
        </is>
      </c>
      <c r="C2849" t="inlineStr">
        <is>
          <t>COMUNIDAD CAMPESINA DE CCATACAMARA</t>
        </is>
      </c>
      <c r="D2849" s="6" t="n">
        <v>2025</v>
      </c>
      <c r="E2849" t="n">
        <v>1</v>
      </c>
      <c r="F2849" t="inlineStr">
        <is>
          <t>PAC</t>
        </is>
      </c>
      <c r="G2849" s="4" t="n">
        <v>23</v>
      </c>
      <c r="H2849" s="4" t="n">
        <v>15</v>
      </c>
      <c r="I2849" s="4" t="n">
        <v>38</v>
      </c>
      <c r="J2849" s="4" t="n">
        <v>10</v>
      </c>
      <c r="K2849" s="4" t="n">
        <v>2</v>
      </c>
      <c r="L2849" s="3" t="n">
        <v>261241.354</v>
      </c>
      <c r="M2849" s="3" t="n">
        <v>0</v>
      </c>
      <c r="N2849" s="3" t="n">
        <v>261241.354</v>
      </c>
      <c r="O2849" s="4" t="n">
        <v>0</v>
      </c>
      <c r="P2849" s="4" t="n">
        <v>0</v>
      </c>
      <c r="Q2849" s="4" t="str"/>
      <c r="R2849" s="4" t="n">
        <v>0</v>
      </c>
      <c r="S2849" s="4" t="n">
        <v>0</v>
      </c>
      <c r="T2849" s="4" t="n">
        <v>261241.354</v>
      </c>
      <c r="U2849" s="4" t="n">
        <v>261241.354</v>
      </c>
      <c r="V2849" s="4" t="n">
        <v>7</v>
      </c>
    </row>
    <row r="2850">
      <c r="A2850" t="n">
        <v>359</v>
      </c>
      <c r="B2850" t="inlineStr">
        <is>
          <t>20608517741</t>
        </is>
      </c>
      <c r="C2850" t="inlineStr">
        <is>
          <t>ASOCIACION DE PRODUCTORES AGROPECUARIOS AGROECOLOGICOS BARRIAL Y YANATILE</t>
        </is>
      </c>
      <c r="D2850" s="6" t="n">
        <v>2018</v>
      </c>
      <c r="F2850" t="inlineStr">
        <is>
          <t>PAC</t>
        </is>
      </c>
      <c r="G2850" s="4" t="str"/>
      <c r="H2850" s="4" t="str"/>
      <c r="I2850" s="4" t="n">
        <v>0</v>
      </c>
      <c r="J2850" s="4" t="str"/>
      <c r="K2850" s="4" t="str"/>
      <c r="L2850" s="3" t="str"/>
      <c r="M2850" s="3" t="str"/>
      <c r="N2850" s="3" t="n">
        <v>0</v>
      </c>
      <c r="O2850" s="4" t="str"/>
      <c r="P2850" s="4" t="str"/>
      <c r="Q2850" s="4" t="str"/>
      <c r="R2850" s="4" t="str"/>
      <c r="S2850" s="4" t="str"/>
      <c r="T2850" s="4" t="str"/>
      <c r="U2850" s="4" t="str"/>
      <c r="V2850" s="4" t="n">
        <v>1</v>
      </c>
    </row>
    <row r="2851">
      <c r="A2851" t="n">
        <v>359</v>
      </c>
      <c r="B2851" t="inlineStr">
        <is>
          <t>20608517741</t>
        </is>
      </c>
      <c r="C2851" t="inlineStr">
        <is>
          <t>ASOCIACION DE PRODUCTORES AGROPECUARIOS AGROECOLOGICOS BARRIAL Y YANATILE</t>
        </is>
      </c>
      <c r="D2851" s="6" t="n">
        <v>2019</v>
      </c>
      <c r="F2851" t="inlineStr">
        <is>
          <t>PAC</t>
        </is>
      </c>
      <c r="G2851" s="4" t="n">
        <v>0</v>
      </c>
      <c r="H2851" s="4" t="n">
        <v>0</v>
      </c>
      <c r="I2851" s="4" t="n">
        <v>0</v>
      </c>
      <c r="J2851" s="4" t="str"/>
      <c r="K2851" s="4" t="str"/>
      <c r="L2851" s="3" t="n">
        <v>0</v>
      </c>
      <c r="M2851" s="3" t="n">
        <v>0</v>
      </c>
      <c r="N2851" s="3" t="n">
        <v>0</v>
      </c>
      <c r="O2851" s="4" t="str"/>
      <c r="P2851" s="4" t="str"/>
      <c r="Q2851" s="4" t="str"/>
      <c r="R2851" s="4" t="str"/>
      <c r="S2851" s="4" t="str"/>
      <c r="T2851" s="4" t="str"/>
      <c r="U2851" s="4" t="str"/>
      <c r="V2851" s="4" t="n">
        <v>1</v>
      </c>
    </row>
    <row r="2852">
      <c r="A2852" t="n">
        <v>359</v>
      </c>
      <c r="B2852" t="inlineStr">
        <is>
          <t>20608517741</t>
        </is>
      </c>
      <c r="C2852" t="inlineStr">
        <is>
          <t>ASOCIACION DE PRODUCTORES AGROPECUARIOS AGROECOLOGICOS BARRIAL Y YANATILE</t>
        </is>
      </c>
      <c r="D2852" s="6" t="n">
        <v>2020</v>
      </c>
      <c r="F2852" t="inlineStr">
        <is>
          <t>PAC</t>
        </is>
      </c>
      <c r="G2852" s="4" t="n">
        <v>0</v>
      </c>
      <c r="H2852" s="4" t="n">
        <v>0</v>
      </c>
      <c r="I2852" s="4" t="n">
        <v>0</v>
      </c>
      <c r="J2852" s="4" t="n">
        <v>0</v>
      </c>
      <c r="K2852" s="4" t="n">
        <v>0</v>
      </c>
      <c r="L2852" s="3" t="n">
        <v>0</v>
      </c>
      <c r="M2852" s="3" t="n">
        <v>0</v>
      </c>
      <c r="N2852" s="3" t="n">
        <v>0</v>
      </c>
      <c r="O2852" s="4" t="str"/>
      <c r="P2852" s="4" t="str"/>
      <c r="Q2852" s="4" t="str"/>
      <c r="R2852" s="4" t="str"/>
      <c r="S2852" s="4" t="str"/>
      <c r="T2852" s="4" t="str"/>
      <c r="U2852" s="4" t="str"/>
      <c r="V2852" s="4" t="n">
        <v>1</v>
      </c>
    </row>
    <row r="2853">
      <c r="A2853" t="n">
        <v>359</v>
      </c>
      <c r="B2853" t="inlineStr">
        <is>
          <t>20608517741</t>
        </is>
      </c>
      <c r="C2853" t="inlineStr">
        <is>
          <t>ASOCIACION DE PRODUCTORES AGROPECUARIOS AGROECOLOGICOS BARRIAL Y YANATILE</t>
        </is>
      </c>
      <c r="D2853" s="6" t="n">
        <v>2021</v>
      </c>
      <c r="F2853" t="inlineStr">
        <is>
          <t>PAC</t>
        </is>
      </c>
      <c r="G2853" s="4" t="n">
        <v>0</v>
      </c>
      <c r="H2853" s="4" t="n">
        <v>0</v>
      </c>
      <c r="I2853" s="4" t="n">
        <v>0</v>
      </c>
      <c r="J2853" s="4" t="n">
        <v>0</v>
      </c>
      <c r="K2853" s="4" t="n">
        <v>0</v>
      </c>
      <c r="L2853" s="3" t="n">
        <v>0</v>
      </c>
      <c r="M2853" s="3" t="n">
        <v>0</v>
      </c>
      <c r="N2853" s="3" t="n">
        <v>0</v>
      </c>
      <c r="O2853" s="4" t="str"/>
      <c r="P2853" s="4" t="str"/>
      <c r="Q2853" s="4" t="str"/>
      <c r="R2853" s="4" t="str"/>
      <c r="S2853" s="4" t="str"/>
      <c r="T2853" s="4" t="str"/>
      <c r="U2853" s="4" t="str"/>
      <c r="V2853" s="4" t="n">
        <v>1</v>
      </c>
    </row>
    <row r="2854">
      <c r="A2854" t="n">
        <v>359</v>
      </c>
      <c r="B2854" t="inlineStr">
        <is>
          <t>20608517741</t>
        </is>
      </c>
      <c r="C2854" t="inlineStr">
        <is>
          <t>ASOCIACION DE PRODUCTORES AGROPECUARIOS AGROECOLOGICOS BARRIAL Y YANATILE</t>
        </is>
      </c>
      <c r="D2854" s="6" t="n">
        <v>2022</v>
      </c>
      <c r="F2854" t="inlineStr">
        <is>
          <t>PAC</t>
        </is>
      </c>
      <c r="G2854" s="4" t="n">
        <v>0</v>
      </c>
      <c r="H2854" s="4" t="n">
        <v>0</v>
      </c>
      <c r="I2854" s="4" t="n">
        <v>0</v>
      </c>
      <c r="J2854" s="4" t="n">
        <v>0</v>
      </c>
      <c r="K2854" s="4" t="n">
        <v>0</v>
      </c>
      <c r="L2854" s="3" t="n">
        <v>0</v>
      </c>
      <c r="M2854" s="3" t="n">
        <v>0</v>
      </c>
      <c r="N2854" s="3" t="n">
        <v>0</v>
      </c>
      <c r="O2854" s="4" t="str"/>
      <c r="P2854" s="4" t="str"/>
      <c r="Q2854" s="4" t="str"/>
      <c r="R2854" s="4" t="str"/>
      <c r="S2854" s="4" t="str"/>
      <c r="T2854" s="4" t="str"/>
      <c r="U2854" s="4" t="str"/>
      <c r="V2854" s="4" t="n">
        <v>1</v>
      </c>
    </row>
    <row r="2855">
      <c r="A2855" t="n">
        <v>359</v>
      </c>
      <c r="B2855" t="inlineStr">
        <is>
          <t>20608517741</t>
        </is>
      </c>
      <c r="C2855" t="inlineStr">
        <is>
          <t>ASOCIACION DE PRODUCTORES AGROPECUARIOS AGROECOLOGICOS BARRIAL Y YANATILE</t>
        </is>
      </c>
      <c r="D2855" s="6" t="n">
        <v>2023</v>
      </c>
      <c r="E2855" t="n">
        <v>1</v>
      </c>
      <c r="F2855" t="inlineStr">
        <is>
          <t>PAC</t>
        </is>
      </c>
      <c r="G2855" s="4" t="n">
        <v>15</v>
      </c>
      <c r="H2855" s="4" t="n">
        <v>10</v>
      </c>
      <c r="I2855" s="4" t="n">
        <v>25</v>
      </c>
      <c r="J2855" s="4" t="n">
        <v>12</v>
      </c>
      <c r="K2855" s="4" t="n">
        <v>3</v>
      </c>
      <c r="L2855" s="3" t="n">
        <v>1154000</v>
      </c>
      <c r="M2855" s="3" t="n">
        <v>0</v>
      </c>
      <c r="N2855" s="3" t="n">
        <v>1154000</v>
      </c>
      <c r="O2855" s="4" t="n">
        <v>0</v>
      </c>
      <c r="P2855" s="4" t="n">
        <v>1154000</v>
      </c>
      <c r="Q2855" s="4" t="n">
        <v>0</v>
      </c>
      <c r="R2855" s="4" t="n">
        <v>0</v>
      </c>
      <c r="S2855" s="4" t="n">
        <v>0</v>
      </c>
      <c r="T2855" s="4" t="n">
        <v>0</v>
      </c>
      <c r="U2855" s="4" t="n">
        <v>1154000</v>
      </c>
      <c r="V2855" s="4" t="n">
        <v>1</v>
      </c>
    </row>
    <row r="2856">
      <c r="A2856" t="n">
        <v>359</v>
      </c>
      <c r="B2856" t="inlineStr">
        <is>
          <t>20608517741</t>
        </is>
      </c>
      <c r="C2856" t="inlineStr">
        <is>
          <t>ASOCIACION DE PRODUCTORES AGROPECUARIOS AGROECOLOGICOS BARRIAL Y YANATILE</t>
        </is>
      </c>
      <c r="D2856" s="6" t="n">
        <v>2024</v>
      </c>
      <c r="E2856" t="n">
        <v>1</v>
      </c>
      <c r="F2856" t="inlineStr">
        <is>
          <t>PAC</t>
        </is>
      </c>
      <c r="G2856" s="4" t="n">
        <v>34</v>
      </c>
      <c r="H2856" s="4" t="n">
        <v>8</v>
      </c>
      <c r="I2856" s="4" t="n">
        <v>42</v>
      </c>
      <c r="J2856" s="4" t="n">
        <v>33</v>
      </c>
      <c r="K2856" s="4" t="n">
        <v>9</v>
      </c>
      <c r="L2856" s="3" t="n">
        <v>693800</v>
      </c>
      <c r="M2856" s="3" t="n">
        <v>0</v>
      </c>
      <c r="N2856" s="3" t="n">
        <v>693800</v>
      </c>
      <c r="O2856" s="4" t="n">
        <v>0</v>
      </c>
      <c r="P2856" s="4" t="n">
        <v>693800</v>
      </c>
      <c r="Q2856" s="4" t="str"/>
      <c r="R2856" s="4" t="n">
        <v>0</v>
      </c>
      <c r="S2856" s="4" t="n">
        <v>0</v>
      </c>
      <c r="T2856" s="4" t="n">
        <v>0</v>
      </c>
      <c r="U2856" s="4" t="n">
        <v>693800</v>
      </c>
      <c r="V2856" s="4" t="n">
        <v>1</v>
      </c>
    </row>
    <row r="2857">
      <c r="A2857" t="n">
        <v>359</v>
      </c>
      <c r="B2857" t="inlineStr">
        <is>
          <t>20608517741</t>
        </is>
      </c>
      <c r="C2857" t="inlineStr">
        <is>
          <t>ASOCIACION DE PRODUCTORES AGROPECUARIOS AGROECOLOGICOS BARRIAL Y YANATILE</t>
        </is>
      </c>
      <c r="D2857" s="6" t="n">
        <v>2025</v>
      </c>
      <c r="E2857" t="n">
        <v>1</v>
      </c>
      <c r="F2857" t="inlineStr">
        <is>
          <t>PAC</t>
        </is>
      </c>
      <c r="G2857" s="4" t="n">
        <v>34</v>
      </c>
      <c r="H2857" s="4" t="n">
        <v>8</v>
      </c>
      <c r="I2857" s="4" t="n">
        <v>42</v>
      </c>
      <c r="J2857" s="4" t="n">
        <v>30</v>
      </c>
      <c r="K2857" s="4" t="n">
        <v>6</v>
      </c>
      <c r="L2857" s="3" t="n">
        <v>730200</v>
      </c>
      <c r="M2857" s="3" t="n">
        <v>0</v>
      </c>
      <c r="N2857" s="3" t="n">
        <v>730200</v>
      </c>
      <c r="O2857" s="4" t="n">
        <v>0</v>
      </c>
      <c r="P2857" s="4" t="n">
        <v>730200</v>
      </c>
      <c r="Q2857" s="4" t="str"/>
      <c r="R2857" s="4" t="n">
        <v>0</v>
      </c>
      <c r="S2857" s="4" t="n">
        <v>0</v>
      </c>
      <c r="T2857" s="4" t="n">
        <v>0</v>
      </c>
      <c r="U2857" s="4" t="n">
        <v>730200</v>
      </c>
      <c r="V2857" s="4" t="n">
        <v>1</v>
      </c>
    </row>
    <row r="2858">
      <c r="A2858" t="n">
        <v>360</v>
      </c>
      <c r="B2858" t="inlineStr">
        <is>
          <t>20603864060</t>
        </is>
      </c>
      <c r="C2858" t="inlineStr">
        <is>
          <t>ASOCIACION DE PRODUCTORES AGROPECUARIOS DE CAMPANAYOC</t>
        </is>
      </c>
      <c r="D2858" s="6" t="n">
        <v>2018</v>
      </c>
      <c r="F2858" t="inlineStr">
        <is>
          <t>PAC</t>
        </is>
      </c>
      <c r="G2858" s="4" t="str"/>
      <c r="H2858" s="4" t="str"/>
      <c r="I2858" s="4" t="n">
        <v>0</v>
      </c>
      <c r="J2858" s="4" t="str"/>
      <c r="K2858" s="4" t="str"/>
      <c r="L2858" s="3" t="str"/>
      <c r="M2858" s="3" t="str"/>
      <c r="N2858" s="3" t="n">
        <v>0</v>
      </c>
      <c r="O2858" s="4" t="str"/>
      <c r="P2858" s="4" t="str"/>
      <c r="Q2858" s="4" t="str"/>
      <c r="R2858" s="4" t="str"/>
      <c r="S2858" s="4" t="str"/>
      <c r="T2858" s="4" t="str"/>
      <c r="U2858" s="4" t="str"/>
      <c r="V2858" s="4" t="n">
        <v>1</v>
      </c>
    </row>
    <row r="2859">
      <c r="A2859" t="n">
        <v>360</v>
      </c>
      <c r="B2859" t="inlineStr">
        <is>
          <t>20603864060</t>
        </is>
      </c>
      <c r="C2859" t="inlineStr">
        <is>
          <t>ASOCIACION DE PRODUCTORES AGROPECUARIOS DE CAMPANAYOC</t>
        </is>
      </c>
      <c r="D2859" s="6" t="n">
        <v>2019</v>
      </c>
      <c r="F2859" t="inlineStr">
        <is>
          <t>PAC</t>
        </is>
      </c>
      <c r="G2859" s="4" t="n">
        <v>0</v>
      </c>
      <c r="H2859" s="4" t="n">
        <v>0</v>
      </c>
      <c r="I2859" s="4" t="n">
        <v>0</v>
      </c>
      <c r="J2859" s="4" t="str"/>
      <c r="K2859" s="4" t="str"/>
      <c r="L2859" s="3" t="n">
        <v>0</v>
      </c>
      <c r="M2859" s="3" t="n">
        <v>0</v>
      </c>
      <c r="N2859" s="3" t="n">
        <v>0</v>
      </c>
      <c r="O2859" s="4" t="str"/>
      <c r="P2859" s="4" t="str"/>
      <c r="Q2859" s="4" t="str"/>
      <c r="R2859" s="4" t="str"/>
      <c r="S2859" s="4" t="str"/>
      <c r="T2859" s="4" t="str"/>
      <c r="U2859" s="4" t="str"/>
      <c r="V2859" s="4" t="n">
        <v>1</v>
      </c>
    </row>
    <row r="2860">
      <c r="A2860" t="n">
        <v>360</v>
      </c>
      <c r="B2860" t="inlineStr">
        <is>
          <t>20603864060</t>
        </is>
      </c>
      <c r="C2860" t="inlineStr">
        <is>
          <t>ASOCIACION DE PRODUCTORES AGROPECUARIOS DE CAMPANAYOC</t>
        </is>
      </c>
      <c r="D2860" s="6" t="n">
        <v>2020</v>
      </c>
      <c r="F2860" t="inlineStr">
        <is>
          <t>PAC</t>
        </is>
      </c>
      <c r="G2860" s="4" t="n">
        <v>0</v>
      </c>
      <c r="H2860" s="4" t="n">
        <v>0</v>
      </c>
      <c r="I2860" s="4" t="n">
        <v>0</v>
      </c>
      <c r="J2860" s="4" t="n">
        <v>0</v>
      </c>
      <c r="K2860" s="4" t="n">
        <v>0</v>
      </c>
      <c r="L2860" s="3" t="n">
        <v>0</v>
      </c>
      <c r="M2860" s="3" t="n">
        <v>0</v>
      </c>
      <c r="N2860" s="3" t="n">
        <v>0</v>
      </c>
      <c r="O2860" s="4" t="str"/>
      <c r="P2860" s="4" t="str"/>
      <c r="Q2860" s="4" t="str"/>
      <c r="R2860" s="4" t="str"/>
      <c r="S2860" s="4" t="str"/>
      <c r="T2860" s="4" t="str"/>
      <c r="U2860" s="4" t="str"/>
      <c r="V2860" s="4" t="n">
        <v>1</v>
      </c>
    </row>
    <row r="2861">
      <c r="A2861" t="n">
        <v>360</v>
      </c>
      <c r="B2861" t="inlineStr">
        <is>
          <t>20603864060</t>
        </is>
      </c>
      <c r="C2861" t="inlineStr">
        <is>
          <t>ASOCIACION DE PRODUCTORES AGROPECUARIOS DE CAMPANAYOC</t>
        </is>
      </c>
      <c r="D2861" s="6" t="n">
        <v>2021</v>
      </c>
      <c r="F2861" t="inlineStr">
        <is>
          <t>PAC</t>
        </is>
      </c>
      <c r="G2861" s="4" t="n">
        <v>0</v>
      </c>
      <c r="H2861" s="4" t="n">
        <v>0</v>
      </c>
      <c r="I2861" s="4" t="n">
        <v>0</v>
      </c>
      <c r="J2861" s="4" t="n">
        <v>0</v>
      </c>
      <c r="K2861" s="4" t="n">
        <v>0</v>
      </c>
      <c r="L2861" s="3" t="n">
        <v>0</v>
      </c>
      <c r="M2861" s="3" t="n">
        <v>0</v>
      </c>
      <c r="N2861" s="3" t="n">
        <v>0</v>
      </c>
      <c r="O2861" s="4" t="str"/>
      <c r="P2861" s="4" t="str"/>
      <c r="Q2861" s="4" t="str"/>
      <c r="R2861" s="4" t="str"/>
      <c r="S2861" s="4" t="str"/>
      <c r="T2861" s="4" t="str"/>
      <c r="U2861" s="4" t="str"/>
      <c r="V2861" s="4" t="n">
        <v>1</v>
      </c>
    </row>
    <row r="2862">
      <c r="A2862" t="n">
        <v>360</v>
      </c>
      <c r="B2862" t="inlineStr">
        <is>
          <t>20603864060</t>
        </is>
      </c>
      <c r="C2862" t="inlineStr">
        <is>
          <t>ASOCIACION DE PRODUCTORES AGROPECUARIOS DE CAMPANAYOC</t>
        </is>
      </c>
      <c r="D2862" s="6" t="n">
        <v>2022</v>
      </c>
      <c r="F2862" t="inlineStr">
        <is>
          <t>PAC</t>
        </is>
      </c>
      <c r="G2862" s="4" t="n">
        <v>0</v>
      </c>
      <c r="H2862" s="4" t="n">
        <v>0</v>
      </c>
      <c r="I2862" s="4" t="n">
        <v>0</v>
      </c>
      <c r="J2862" s="4" t="n">
        <v>0</v>
      </c>
      <c r="K2862" s="4" t="n">
        <v>0</v>
      </c>
      <c r="L2862" s="3" t="n">
        <v>0</v>
      </c>
      <c r="M2862" s="3" t="n">
        <v>0</v>
      </c>
      <c r="N2862" s="3" t="n">
        <v>0</v>
      </c>
      <c r="O2862" s="4" t="str"/>
      <c r="P2862" s="4" t="str"/>
      <c r="Q2862" s="4" t="str"/>
      <c r="R2862" s="4" t="str"/>
      <c r="S2862" s="4" t="str"/>
      <c r="T2862" s="4" t="str"/>
      <c r="U2862" s="4" t="str"/>
      <c r="V2862" s="4" t="n">
        <v>1</v>
      </c>
    </row>
    <row r="2863">
      <c r="A2863" t="n">
        <v>360</v>
      </c>
      <c r="B2863" t="inlineStr">
        <is>
          <t>20603864060</t>
        </is>
      </c>
      <c r="C2863" t="inlineStr">
        <is>
          <t>ASOCIACION DE PRODUCTORES AGROPECUARIOS DE CAMPANAYOC</t>
        </is>
      </c>
      <c r="D2863" s="6" t="n">
        <v>2023</v>
      </c>
      <c r="E2863" t="n">
        <v>1</v>
      </c>
      <c r="F2863" t="inlineStr">
        <is>
          <t>PAC</t>
        </is>
      </c>
      <c r="G2863" s="4" t="n">
        <v>17</v>
      </c>
      <c r="H2863" s="4" t="n">
        <v>11</v>
      </c>
      <c r="I2863" s="4" t="n">
        <v>28</v>
      </c>
      <c r="J2863" s="4" t="n">
        <v>11</v>
      </c>
      <c r="K2863" s="4" t="n">
        <v>4</v>
      </c>
      <c r="L2863" s="3" t="n">
        <v>1196000</v>
      </c>
      <c r="M2863" s="3" t="n">
        <v>0</v>
      </c>
      <c r="N2863" s="3" t="n">
        <v>1196000</v>
      </c>
      <c r="O2863" s="4" t="n">
        <v>0</v>
      </c>
      <c r="P2863" s="4" t="n">
        <v>1196000</v>
      </c>
      <c r="Q2863" s="4" t="n">
        <v>0</v>
      </c>
      <c r="R2863" s="4" t="n">
        <v>0</v>
      </c>
      <c r="S2863" s="4" t="n">
        <v>0</v>
      </c>
      <c r="T2863" s="4" t="n">
        <v>0</v>
      </c>
      <c r="U2863" s="4" t="n">
        <v>1196000</v>
      </c>
      <c r="V2863" s="4" t="n">
        <v>1</v>
      </c>
    </row>
    <row r="2864">
      <c r="A2864" t="n">
        <v>360</v>
      </c>
      <c r="B2864" t="inlineStr">
        <is>
          <t>20603864060</t>
        </is>
      </c>
      <c r="C2864" t="inlineStr">
        <is>
          <t>ASOCIACION DE PRODUCTORES AGROPECUARIOS DE CAMPANAYOC</t>
        </is>
      </c>
      <c r="D2864" s="6" t="n">
        <v>2024</v>
      </c>
      <c r="E2864" t="n">
        <v>1</v>
      </c>
      <c r="F2864" t="inlineStr">
        <is>
          <t>PAC</t>
        </is>
      </c>
      <c r="G2864" s="4" t="n">
        <v>17</v>
      </c>
      <c r="H2864" s="4" t="n">
        <v>11</v>
      </c>
      <c r="I2864" s="4" t="n">
        <v>28</v>
      </c>
      <c r="J2864" s="4" t="n">
        <v>31</v>
      </c>
      <c r="K2864" s="4" t="n">
        <v>8</v>
      </c>
      <c r="L2864" s="3" t="n">
        <v>756400</v>
      </c>
      <c r="M2864" s="3" t="n">
        <v>0</v>
      </c>
      <c r="N2864" s="3" t="n">
        <v>756400</v>
      </c>
      <c r="O2864" s="4" t="n">
        <v>0</v>
      </c>
      <c r="P2864" s="4" t="n">
        <v>756400</v>
      </c>
      <c r="Q2864" s="4" t="str"/>
      <c r="R2864" s="4" t="n">
        <v>0</v>
      </c>
      <c r="S2864" s="4" t="n">
        <v>0</v>
      </c>
      <c r="T2864" s="4" t="n">
        <v>0</v>
      </c>
      <c r="U2864" s="4" t="n">
        <v>756400</v>
      </c>
      <c r="V2864" s="4" t="n">
        <v>1</v>
      </c>
    </row>
    <row r="2865">
      <c r="A2865" t="n">
        <v>360</v>
      </c>
      <c r="B2865" t="inlineStr">
        <is>
          <t>20603864060</t>
        </is>
      </c>
      <c r="C2865" t="inlineStr">
        <is>
          <t>ASOCIACION DE PRODUCTORES AGROPECUARIOS DE CAMPANAYOC</t>
        </is>
      </c>
      <c r="D2865" s="6" t="n">
        <v>2025</v>
      </c>
      <c r="E2865" t="n">
        <v>1</v>
      </c>
      <c r="F2865" t="inlineStr">
        <is>
          <t>PAC</t>
        </is>
      </c>
      <c r="G2865" s="4" t="n">
        <v>26</v>
      </c>
      <c r="H2865" s="4" t="n">
        <v>12</v>
      </c>
      <c r="I2865" s="4" t="n">
        <v>38</v>
      </c>
      <c r="J2865" s="4" t="n">
        <v>30</v>
      </c>
      <c r="K2865" s="4" t="n">
        <v>6</v>
      </c>
      <c r="L2865" s="3" t="n">
        <v>635100</v>
      </c>
      <c r="M2865" s="3" t="n">
        <v>0</v>
      </c>
      <c r="N2865" s="3" t="n">
        <v>635100</v>
      </c>
      <c r="O2865" s="4" t="n">
        <v>0</v>
      </c>
      <c r="P2865" s="4" t="n">
        <v>635100</v>
      </c>
      <c r="Q2865" s="4" t="str"/>
      <c r="R2865" s="4" t="n">
        <v>0</v>
      </c>
      <c r="S2865" s="4" t="n">
        <v>0</v>
      </c>
      <c r="T2865" s="4" t="n">
        <v>0</v>
      </c>
      <c r="U2865" s="4" t="n">
        <v>635100</v>
      </c>
      <c r="V2865" s="4" t="n">
        <v>1</v>
      </c>
    </row>
    <row r="2866">
      <c r="A2866" t="n">
        <v>361</v>
      </c>
      <c r="B2866" t="inlineStr">
        <is>
          <t>20608734725</t>
        </is>
      </c>
      <c r="C2866" t="inlineStr">
        <is>
          <t>ASOCIACION DE FRUTICULTORES DE QUESQUENTO</t>
        </is>
      </c>
      <c r="D2866" s="6" t="n">
        <v>2018</v>
      </c>
      <c r="F2866" t="inlineStr">
        <is>
          <t>PAC</t>
        </is>
      </c>
      <c r="G2866" s="4" t="str"/>
      <c r="H2866" s="4" t="str"/>
      <c r="I2866" s="4" t="n">
        <v>0</v>
      </c>
      <c r="J2866" s="4" t="str"/>
      <c r="K2866" s="4" t="str"/>
      <c r="L2866" s="3" t="str"/>
      <c r="M2866" s="3" t="str"/>
      <c r="N2866" s="3" t="n">
        <v>0</v>
      </c>
      <c r="O2866" s="4" t="str"/>
      <c r="P2866" s="4" t="str"/>
      <c r="Q2866" s="4" t="str"/>
      <c r="R2866" s="4" t="str"/>
      <c r="S2866" s="4" t="str"/>
      <c r="T2866" s="4" t="str"/>
      <c r="U2866" s="4" t="str"/>
      <c r="V2866" s="4" t="n">
        <v>1</v>
      </c>
    </row>
    <row r="2867">
      <c r="A2867" t="n">
        <v>361</v>
      </c>
      <c r="B2867" t="inlineStr">
        <is>
          <t>20608734725</t>
        </is>
      </c>
      <c r="C2867" t="inlineStr">
        <is>
          <t>ASOCIACION DE FRUTICULTORES DE QUESQUENTO</t>
        </is>
      </c>
      <c r="D2867" s="6" t="n">
        <v>2019</v>
      </c>
      <c r="F2867" t="inlineStr">
        <is>
          <t>PAC</t>
        </is>
      </c>
      <c r="G2867" s="4" t="n">
        <v>0</v>
      </c>
      <c r="H2867" s="4" t="n">
        <v>0</v>
      </c>
      <c r="I2867" s="4" t="n">
        <v>0</v>
      </c>
      <c r="J2867" s="4" t="str"/>
      <c r="K2867" s="4" t="str"/>
      <c r="L2867" s="3" t="n">
        <v>0</v>
      </c>
      <c r="M2867" s="3" t="n">
        <v>0</v>
      </c>
      <c r="N2867" s="3" t="n">
        <v>0</v>
      </c>
      <c r="O2867" s="4" t="str"/>
      <c r="P2867" s="4" t="str"/>
      <c r="Q2867" s="4" t="str"/>
      <c r="R2867" s="4" t="str"/>
      <c r="S2867" s="4" t="str"/>
      <c r="T2867" s="4" t="str"/>
      <c r="U2867" s="4" t="str"/>
      <c r="V2867" s="4" t="n">
        <v>1</v>
      </c>
    </row>
    <row r="2868">
      <c r="A2868" t="n">
        <v>361</v>
      </c>
      <c r="B2868" t="inlineStr">
        <is>
          <t>20608734725</t>
        </is>
      </c>
      <c r="C2868" t="inlineStr">
        <is>
          <t>ASOCIACION DE FRUTICULTORES DE QUESQUENTO</t>
        </is>
      </c>
      <c r="D2868" s="6" t="n">
        <v>2020</v>
      </c>
      <c r="F2868" t="inlineStr">
        <is>
          <t>PAC</t>
        </is>
      </c>
      <c r="G2868" s="4" t="n">
        <v>0</v>
      </c>
      <c r="H2868" s="4" t="n">
        <v>0</v>
      </c>
      <c r="I2868" s="4" t="n">
        <v>0</v>
      </c>
      <c r="J2868" s="4" t="n">
        <v>0</v>
      </c>
      <c r="K2868" s="4" t="n">
        <v>0</v>
      </c>
      <c r="L2868" s="3" t="n">
        <v>0</v>
      </c>
      <c r="M2868" s="3" t="n">
        <v>0</v>
      </c>
      <c r="N2868" s="3" t="n">
        <v>0</v>
      </c>
      <c r="O2868" s="4" t="str"/>
      <c r="P2868" s="4" t="str"/>
      <c r="Q2868" s="4" t="str"/>
      <c r="R2868" s="4" t="str"/>
      <c r="S2868" s="4" t="str"/>
      <c r="T2868" s="4" t="str"/>
      <c r="U2868" s="4" t="str"/>
      <c r="V2868" s="4" t="n">
        <v>1</v>
      </c>
    </row>
    <row r="2869">
      <c r="A2869" t="n">
        <v>361</v>
      </c>
      <c r="B2869" t="inlineStr">
        <is>
          <t>20608734725</t>
        </is>
      </c>
      <c r="C2869" t="inlineStr">
        <is>
          <t>ASOCIACION DE FRUTICULTORES DE QUESQUENTO</t>
        </is>
      </c>
      <c r="D2869" s="6" t="n">
        <v>2021</v>
      </c>
      <c r="F2869" t="inlineStr">
        <is>
          <t>PAC</t>
        </is>
      </c>
      <c r="G2869" s="4" t="n">
        <v>0</v>
      </c>
      <c r="H2869" s="4" t="n">
        <v>0</v>
      </c>
      <c r="I2869" s="4" t="n">
        <v>0</v>
      </c>
      <c r="J2869" s="4" t="n">
        <v>0</v>
      </c>
      <c r="K2869" s="4" t="n">
        <v>0</v>
      </c>
      <c r="L2869" s="3" t="n">
        <v>0</v>
      </c>
      <c r="M2869" s="3" t="n">
        <v>0</v>
      </c>
      <c r="N2869" s="3" t="n">
        <v>0</v>
      </c>
      <c r="O2869" s="4" t="str"/>
      <c r="P2869" s="4" t="str"/>
      <c r="Q2869" s="4" t="str"/>
      <c r="R2869" s="4" t="str"/>
      <c r="S2869" s="4" t="str"/>
      <c r="T2869" s="4" t="str"/>
      <c r="U2869" s="4" t="str"/>
      <c r="V2869" s="4" t="n">
        <v>1</v>
      </c>
    </row>
    <row r="2870">
      <c r="A2870" t="n">
        <v>361</v>
      </c>
      <c r="B2870" t="inlineStr">
        <is>
          <t>20608734725</t>
        </is>
      </c>
      <c r="C2870" t="inlineStr">
        <is>
          <t>ASOCIACION DE FRUTICULTORES DE QUESQUENTO</t>
        </is>
      </c>
      <c r="D2870" s="6" t="n">
        <v>2022</v>
      </c>
      <c r="F2870" t="inlineStr">
        <is>
          <t>PAC</t>
        </is>
      </c>
      <c r="G2870" s="4" t="n">
        <v>0</v>
      </c>
      <c r="H2870" s="4" t="n">
        <v>0</v>
      </c>
      <c r="I2870" s="4" t="n">
        <v>0</v>
      </c>
      <c r="J2870" s="4" t="n">
        <v>0</v>
      </c>
      <c r="K2870" s="4" t="n">
        <v>0</v>
      </c>
      <c r="L2870" s="3" t="n">
        <v>0</v>
      </c>
      <c r="M2870" s="3" t="n">
        <v>0</v>
      </c>
      <c r="N2870" s="3" t="n">
        <v>0</v>
      </c>
      <c r="O2870" s="4" t="str"/>
      <c r="P2870" s="4" t="str"/>
      <c r="Q2870" s="4" t="str"/>
      <c r="R2870" s="4" t="str"/>
      <c r="S2870" s="4" t="str"/>
      <c r="T2870" s="4" t="str"/>
      <c r="U2870" s="4" t="str"/>
      <c r="V2870" s="4" t="n">
        <v>1</v>
      </c>
    </row>
    <row r="2871">
      <c r="A2871" t="n">
        <v>361</v>
      </c>
      <c r="B2871" t="inlineStr">
        <is>
          <t>20608734725</t>
        </is>
      </c>
      <c r="C2871" t="inlineStr">
        <is>
          <t>ASOCIACION DE FRUTICULTORES DE QUESQUENTO</t>
        </is>
      </c>
      <c r="D2871" s="6" t="n">
        <v>2023</v>
      </c>
      <c r="E2871" t="n">
        <v>1</v>
      </c>
      <c r="F2871" t="inlineStr">
        <is>
          <t>PAC</t>
        </is>
      </c>
      <c r="G2871" s="4" t="n">
        <v>16</v>
      </c>
      <c r="H2871" s="4" t="n">
        <v>12</v>
      </c>
      <c r="I2871" s="4" t="n">
        <v>28</v>
      </c>
      <c r="J2871" s="4" t="n">
        <v>10</v>
      </c>
      <c r="K2871" s="4" t="n">
        <v>4</v>
      </c>
      <c r="L2871" s="3" t="n">
        <v>755000</v>
      </c>
      <c r="M2871" s="3" t="n">
        <v>0</v>
      </c>
      <c r="N2871" s="3" t="n">
        <v>755000</v>
      </c>
      <c r="O2871" s="4" t="n">
        <v>0</v>
      </c>
      <c r="P2871" s="4" t="n">
        <v>755000</v>
      </c>
      <c r="Q2871" s="4" t="n">
        <v>0</v>
      </c>
      <c r="R2871" s="4" t="n">
        <v>0</v>
      </c>
      <c r="S2871" s="4" t="n">
        <v>0</v>
      </c>
      <c r="T2871" s="4" t="n">
        <v>0</v>
      </c>
      <c r="U2871" s="4" t="n">
        <v>755000</v>
      </c>
      <c r="V2871" s="4" t="n">
        <v>1</v>
      </c>
    </row>
    <row r="2872">
      <c r="A2872" t="n">
        <v>361</v>
      </c>
      <c r="B2872" t="inlineStr">
        <is>
          <t>20608734725</t>
        </is>
      </c>
      <c r="C2872" t="inlineStr">
        <is>
          <t>ASOCIACION DE FRUTICULTORES DE QUESQUENTO</t>
        </is>
      </c>
      <c r="D2872" s="6" t="n">
        <v>2024</v>
      </c>
      <c r="E2872" t="n">
        <v>1</v>
      </c>
      <c r="F2872" t="inlineStr">
        <is>
          <t>PAC</t>
        </is>
      </c>
      <c r="G2872" s="4" t="n">
        <v>16</v>
      </c>
      <c r="H2872" s="4" t="n">
        <v>12</v>
      </c>
      <c r="I2872" s="4" t="n">
        <v>28</v>
      </c>
      <c r="J2872" s="4" t="n">
        <v>30</v>
      </c>
      <c r="K2872" s="4" t="n">
        <v>8</v>
      </c>
      <c r="L2872" s="3" t="n">
        <v>716900</v>
      </c>
      <c r="M2872" s="3" t="n">
        <v>0</v>
      </c>
      <c r="N2872" s="3" t="n">
        <v>716900</v>
      </c>
      <c r="O2872" s="4" t="n">
        <v>0</v>
      </c>
      <c r="P2872" s="4" t="n">
        <v>716900</v>
      </c>
      <c r="Q2872" s="4" t="str"/>
      <c r="R2872" s="4" t="n">
        <v>0</v>
      </c>
      <c r="S2872" s="4" t="n">
        <v>0</v>
      </c>
      <c r="T2872" s="4" t="n">
        <v>0</v>
      </c>
      <c r="U2872" s="4" t="n">
        <v>716900</v>
      </c>
      <c r="V2872" s="4" t="n">
        <v>1</v>
      </c>
    </row>
    <row r="2873">
      <c r="A2873" t="n">
        <v>361</v>
      </c>
      <c r="B2873" t="inlineStr">
        <is>
          <t>20608734725</t>
        </is>
      </c>
      <c r="C2873" t="inlineStr">
        <is>
          <t>ASOCIACION DE FRUTICULTORES DE QUESQUENTO</t>
        </is>
      </c>
      <c r="D2873" s="6" t="n">
        <v>2025</v>
      </c>
      <c r="E2873" t="n">
        <v>1</v>
      </c>
      <c r="F2873" t="inlineStr">
        <is>
          <t>PAC</t>
        </is>
      </c>
      <c r="G2873" s="4" t="n">
        <v>29</v>
      </c>
      <c r="H2873" s="4" t="n">
        <v>18</v>
      </c>
      <c r="I2873" s="4" t="n">
        <v>47</v>
      </c>
      <c r="J2873" s="4" t="n">
        <v>30</v>
      </c>
      <c r="K2873" s="4" t="n">
        <v>6</v>
      </c>
      <c r="L2873" s="3" t="n">
        <v>680467.6</v>
      </c>
      <c r="M2873" s="3" t="n">
        <v>0</v>
      </c>
      <c r="N2873" s="3" t="n">
        <v>680467.6</v>
      </c>
      <c r="O2873" s="4" t="n">
        <v>0</v>
      </c>
      <c r="P2873" s="4" t="n">
        <v>680467.6</v>
      </c>
      <c r="Q2873" s="4" t="str"/>
      <c r="R2873" s="4" t="n">
        <v>0</v>
      </c>
      <c r="S2873" s="4" t="n">
        <v>0</v>
      </c>
      <c r="T2873" s="4" t="n">
        <v>0</v>
      </c>
      <c r="U2873" s="4" t="n">
        <v>680467.6</v>
      </c>
      <c r="V2873" s="4" t="n">
        <v>1</v>
      </c>
    </row>
    <row r="2874">
      <c r="A2874" t="n">
        <v>362</v>
      </c>
      <c r="B2874" t="inlineStr">
        <is>
          <t>20609529891</t>
        </is>
      </c>
      <c r="C2874" t="inlineStr">
        <is>
          <t>ASOCIACION CENTRAL DE PRODUCTORES Y CRIADORES DE ALPACAS Y LLAMAS OCONGATE - SPAR OCONGATE</t>
        </is>
      </c>
      <c r="D2874" s="6" t="n">
        <v>2018</v>
      </c>
      <c r="F2874" t="inlineStr">
        <is>
          <t>PAC</t>
        </is>
      </c>
      <c r="G2874" s="4" t="str"/>
      <c r="H2874" s="4" t="str"/>
      <c r="I2874" s="4" t="n">
        <v>0</v>
      </c>
      <c r="J2874" s="4" t="str"/>
      <c r="K2874" s="4" t="str"/>
      <c r="L2874" s="3" t="str"/>
      <c r="M2874" s="3" t="str"/>
      <c r="N2874" s="3" t="n">
        <v>0</v>
      </c>
      <c r="O2874" s="4" t="str"/>
      <c r="P2874" s="4" t="str"/>
      <c r="Q2874" s="4" t="str"/>
      <c r="R2874" s="4" t="str"/>
      <c r="S2874" s="4" t="str"/>
      <c r="T2874" s="4" t="str"/>
      <c r="U2874" s="4" t="str"/>
      <c r="V2874" s="4" t="n">
        <v>1</v>
      </c>
    </row>
    <row r="2875">
      <c r="A2875" t="n">
        <v>362</v>
      </c>
      <c r="B2875" t="inlineStr">
        <is>
          <t>20609529891</t>
        </is>
      </c>
      <c r="C2875" t="inlineStr">
        <is>
          <t>ASOCIACION CENTRAL DE PRODUCTORES Y CRIADORES DE ALPACAS Y LLAMAS OCONGATE - SPAR OCONGATE</t>
        </is>
      </c>
      <c r="D2875" s="6" t="n">
        <v>2019</v>
      </c>
      <c r="F2875" t="inlineStr">
        <is>
          <t>PAC</t>
        </is>
      </c>
      <c r="G2875" s="4" t="n">
        <v>0</v>
      </c>
      <c r="H2875" s="4" t="n">
        <v>0</v>
      </c>
      <c r="I2875" s="4" t="n">
        <v>0</v>
      </c>
      <c r="J2875" s="4" t="str"/>
      <c r="K2875" s="4" t="str"/>
      <c r="L2875" s="3" t="n">
        <v>0</v>
      </c>
      <c r="M2875" s="3" t="n">
        <v>0</v>
      </c>
      <c r="N2875" s="3" t="n">
        <v>0</v>
      </c>
      <c r="O2875" s="4" t="str"/>
      <c r="P2875" s="4" t="str"/>
      <c r="Q2875" s="4" t="str"/>
      <c r="R2875" s="4" t="str"/>
      <c r="S2875" s="4" t="str"/>
      <c r="T2875" s="4" t="str"/>
      <c r="U2875" s="4" t="str"/>
      <c r="V2875" s="4" t="n">
        <v>1</v>
      </c>
    </row>
    <row r="2876">
      <c r="A2876" t="n">
        <v>362</v>
      </c>
      <c r="B2876" t="inlineStr">
        <is>
          <t>20609529891</t>
        </is>
      </c>
      <c r="C2876" t="inlineStr">
        <is>
          <t>ASOCIACION CENTRAL DE PRODUCTORES Y CRIADORES DE ALPACAS Y LLAMAS OCONGATE - SPAR OCONGATE</t>
        </is>
      </c>
      <c r="D2876" s="6" t="n">
        <v>2020</v>
      </c>
      <c r="F2876" t="inlineStr">
        <is>
          <t>PAC</t>
        </is>
      </c>
      <c r="G2876" s="4" t="n">
        <v>0</v>
      </c>
      <c r="H2876" s="4" t="n">
        <v>0</v>
      </c>
      <c r="I2876" s="4" t="n">
        <v>0</v>
      </c>
      <c r="J2876" s="4" t="n">
        <v>0</v>
      </c>
      <c r="K2876" s="4" t="n">
        <v>0</v>
      </c>
      <c r="L2876" s="3" t="n">
        <v>0</v>
      </c>
      <c r="M2876" s="3" t="n">
        <v>0</v>
      </c>
      <c r="N2876" s="3" t="n">
        <v>0</v>
      </c>
      <c r="O2876" s="4" t="str"/>
      <c r="P2876" s="4" t="str"/>
      <c r="Q2876" s="4" t="str"/>
      <c r="R2876" s="4" t="str"/>
      <c r="S2876" s="4" t="str"/>
      <c r="T2876" s="4" t="str"/>
      <c r="U2876" s="4" t="str"/>
      <c r="V2876" s="4" t="n">
        <v>1</v>
      </c>
    </row>
    <row r="2877">
      <c r="A2877" t="n">
        <v>362</v>
      </c>
      <c r="B2877" t="inlineStr">
        <is>
          <t>20609529891</t>
        </is>
      </c>
      <c r="C2877" t="inlineStr">
        <is>
          <t>ASOCIACION CENTRAL DE PRODUCTORES Y CRIADORES DE ALPACAS Y LLAMAS OCONGATE - SPAR OCONGATE</t>
        </is>
      </c>
      <c r="D2877" s="6" t="n">
        <v>2021</v>
      </c>
      <c r="F2877" t="inlineStr">
        <is>
          <t>PAC</t>
        </is>
      </c>
      <c r="G2877" s="4" t="n">
        <v>0</v>
      </c>
      <c r="H2877" s="4" t="n">
        <v>0</v>
      </c>
      <c r="I2877" s="4" t="n">
        <v>0</v>
      </c>
      <c r="J2877" s="4" t="n">
        <v>0</v>
      </c>
      <c r="K2877" s="4" t="n">
        <v>0</v>
      </c>
      <c r="L2877" s="3" t="n">
        <v>0</v>
      </c>
      <c r="M2877" s="3" t="n">
        <v>0</v>
      </c>
      <c r="N2877" s="3" t="n">
        <v>0</v>
      </c>
      <c r="O2877" s="4" t="str"/>
      <c r="P2877" s="4" t="str"/>
      <c r="Q2877" s="4" t="str"/>
      <c r="R2877" s="4" t="str"/>
      <c r="S2877" s="4" t="str"/>
      <c r="T2877" s="4" t="str"/>
      <c r="U2877" s="4" t="str"/>
      <c r="V2877" s="4" t="n">
        <v>1</v>
      </c>
    </row>
    <row r="2878">
      <c r="A2878" t="n">
        <v>362</v>
      </c>
      <c r="B2878" t="inlineStr">
        <is>
          <t>20609529891</t>
        </is>
      </c>
      <c r="C2878" t="inlineStr">
        <is>
          <t>ASOCIACION CENTRAL DE PRODUCTORES Y CRIADORES DE ALPACAS Y LLAMAS OCONGATE - SPAR OCONGATE</t>
        </is>
      </c>
      <c r="D2878" s="6" t="n">
        <v>2022</v>
      </c>
      <c r="F2878" t="inlineStr">
        <is>
          <t>PAC</t>
        </is>
      </c>
      <c r="G2878" s="4" t="n">
        <v>0</v>
      </c>
      <c r="H2878" s="4" t="n">
        <v>0</v>
      </c>
      <c r="I2878" s="4" t="n">
        <v>0</v>
      </c>
      <c r="J2878" s="4" t="n">
        <v>0</v>
      </c>
      <c r="K2878" s="4" t="n">
        <v>0</v>
      </c>
      <c r="L2878" s="3" t="n">
        <v>0</v>
      </c>
      <c r="M2878" s="3" t="n">
        <v>0</v>
      </c>
      <c r="N2878" s="3" t="n">
        <v>0</v>
      </c>
      <c r="O2878" s="4" t="str"/>
      <c r="P2878" s="4" t="str"/>
      <c r="Q2878" s="4" t="str"/>
      <c r="R2878" s="4" t="str"/>
      <c r="S2878" s="4" t="str"/>
      <c r="T2878" s="4" t="str"/>
      <c r="U2878" s="4" t="str"/>
      <c r="V2878" s="4" t="n">
        <v>1</v>
      </c>
    </row>
    <row r="2879">
      <c r="A2879" t="n">
        <v>362</v>
      </c>
      <c r="B2879" t="inlineStr">
        <is>
          <t>20609529891</t>
        </is>
      </c>
      <c r="C2879" t="inlineStr">
        <is>
          <t>ASOCIACION CENTRAL DE PRODUCTORES Y CRIADORES DE ALPACAS Y LLAMAS OCONGATE - SPAR OCONGATE</t>
        </is>
      </c>
      <c r="D2879" s="6" t="n">
        <v>2023</v>
      </c>
      <c r="E2879" t="n">
        <v>1</v>
      </c>
      <c r="F2879" t="inlineStr">
        <is>
          <t>PAC</t>
        </is>
      </c>
      <c r="G2879" s="4" t="n">
        <v>100</v>
      </c>
      <c r="H2879" s="4" t="n">
        <v>50</v>
      </c>
      <c r="I2879" s="4" t="n">
        <v>150</v>
      </c>
      <c r="J2879" s="4" t="n">
        <v>10</v>
      </c>
      <c r="K2879" s="4" t="n">
        <v>2</v>
      </c>
      <c r="L2879" s="3" t="n">
        <v>437703</v>
      </c>
      <c r="M2879" s="3" t="n">
        <v>0</v>
      </c>
      <c r="N2879" s="3" t="n">
        <v>437703</v>
      </c>
      <c r="O2879" s="4" t="n">
        <v>0</v>
      </c>
      <c r="P2879" s="4" t="n">
        <v>437703</v>
      </c>
      <c r="Q2879" s="4" t="n">
        <v>0</v>
      </c>
      <c r="R2879" s="4" t="n">
        <v>0</v>
      </c>
      <c r="S2879" s="4" t="n">
        <v>0</v>
      </c>
      <c r="T2879" s="4" t="n">
        <v>0</v>
      </c>
      <c r="U2879" s="4" t="n">
        <v>437703</v>
      </c>
      <c r="V2879" s="4" t="n">
        <v>1</v>
      </c>
    </row>
    <row r="2880">
      <c r="A2880" t="n">
        <v>362</v>
      </c>
      <c r="B2880" t="inlineStr">
        <is>
          <t>20609529891</t>
        </is>
      </c>
      <c r="C2880" t="inlineStr">
        <is>
          <t>ASOCIACION CENTRAL DE PRODUCTORES Y CRIADORES DE ALPACAS Y LLAMAS OCONGATE - SPAR OCONGATE</t>
        </is>
      </c>
      <c r="D2880" s="6" t="n">
        <v>2024</v>
      </c>
      <c r="E2880" t="n">
        <v>1</v>
      </c>
      <c r="F2880" t="inlineStr">
        <is>
          <t>PAC</t>
        </is>
      </c>
      <c r="G2880" s="4" t="n">
        <v>68</v>
      </c>
      <c r="H2880" s="4" t="n">
        <v>26</v>
      </c>
      <c r="I2880" s="4" t="n">
        <v>94</v>
      </c>
      <c r="J2880" s="4" t="n">
        <v>0</v>
      </c>
      <c r="K2880" s="4" t="n">
        <v>0</v>
      </c>
      <c r="L2880" s="3" t="n">
        <v>675901.4976756</v>
      </c>
      <c r="M2880" s="3" t="n">
        <v>0</v>
      </c>
      <c r="N2880" s="3" t="n">
        <v>675901.4976756</v>
      </c>
      <c r="O2880" s="4" t="n">
        <v>0</v>
      </c>
      <c r="P2880" s="4" t="n">
        <v>675901.4976756</v>
      </c>
      <c r="Q2880" s="4" t="str"/>
      <c r="R2880" s="4" t="n">
        <v>0</v>
      </c>
      <c r="S2880" s="4" t="n">
        <v>0</v>
      </c>
      <c r="T2880" s="4" t="n">
        <v>0</v>
      </c>
      <c r="U2880" s="4" t="n">
        <v>675901.4976756</v>
      </c>
      <c r="V2880" s="4" t="n">
        <v>1</v>
      </c>
    </row>
    <row r="2881">
      <c r="A2881" t="n">
        <v>362</v>
      </c>
      <c r="B2881" t="inlineStr">
        <is>
          <t>20609529891</t>
        </is>
      </c>
      <c r="C2881" t="inlineStr">
        <is>
          <t>ASOCIACION CENTRAL DE PRODUCTORES Y CRIADORES DE ALPACAS Y LLAMAS OCONGATE - SPAR OCONGATE</t>
        </is>
      </c>
      <c r="D2881" s="6" t="n">
        <v>2025</v>
      </c>
      <c r="E2881" t="n">
        <v>1</v>
      </c>
      <c r="F2881" t="inlineStr">
        <is>
          <t>PAC</t>
        </is>
      </c>
      <c r="G2881" s="4" t="n">
        <v>43</v>
      </c>
      <c r="H2881" s="4" t="n">
        <v>41</v>
      </c>
      <c r="I2881" s="4" t="n">
        <v>84</v>
      </c>
      <c r="J2881" s="4" t="n">
        <v>6</v>
      </c>
      <c r="K2881" s="4" t="n">
        <v>1</v>
      </c>
      <c r="L2881" s="3" t="n">
        <v>1139096.9964</v>
      </c>
      <c r="M2881" s="3" t="n">
        <v>0</v>
      </c>
      <c r="N2881" s="3" t="n">
        <v>1139096.9964</v>
      </c>
      <c r="O2881" s="4" t="n">
        <v>0</v>
      </c>
      <c r="P2881" s="4" t="n">
        <v>1139096.9964</v>
      </c>
      <c r="Q2881" s="4" t="str"/>
      <c r="R2881" s="4" t="n">
        <v>0</v>
      </c>
      <c r="S2881" s="4" t="n">
        <v>0</v>
      </c>
      <c r="T2881" s="4" t="n">
        <v>0</v>
      </c>
      <c r="U2881" s="4" t="n">
        <v>1139096.9964</v>
      </c>
      <c r="V2881" s="4" t="n">
        <v>1</v>
      </c>
    </row>
    <row r="2882">
      <c r="A2882" t="n">
        <v>363</v>
      </c>
      <c r="B2882" t="inlineStr">
        <is>
          <t>20563823641</t>
        </is>
      </c>
      <c r="C2882" t="inlineStr">
        <is>
          <t>ASOCIACION PERUANA DE PRODUCTORES DE ALPACAS Y LLAMAS SPAR - PALLPATA</t>
        </is>
      </c>
      <c r="D2882" s="6" t="n">
        <v>2018</v>
      </c>
      <c r="F2882" t="inlineStr">
        <is>
          <t>PAC</t>
        </is>
      </c>
      <c r="G2882" s="4" t="str"/>
      <c r="H2882" s="4" t="str"/>
      <c r="I2882" s="4" t="n">
        <v>0</v>
      </c>
      <c r="J2882" s="4" t="str"/>
      <c r="K2882" s="4" t="str"/>
      <c r="L2882" s="3" t="str"/>
      <c r="M2882" s="3" t="str"/>
      <c r="N2882" s="3" t="n">
        <v>0</v>
      </c>
      <c r="O2882" s="4" t="str"/>
      <c r="P2882" s="4" t="str"/>
      <c r="Q2882" s="4" t="str"/>
      <c r="R2882" s="4" t="str"/>
      <c r="S2882" s="4" t="str"/>
      <c r="T2882" s="4" t="str"/>
      <c r="U2882" s="4" t="str"/>
      <c r="V2882" s="4" t="n">
        <v>1</v>
      </c>
    </row>
    <row r="2883">
      <c r="A2883" t="n">
        <v>363</v>
      </c>
      <c r="B2883" t="inlineStr">
        <is>
          <t>20563823641</t>
        </is>
      </c>
      <c r="C2883" t="inlineStr">
        <is>
          <t>ASOCIACION PERUANA DE PRODUCTORES DE ALPACAS Y LLAMAS SPAR - PALLPATA</t>
        </is>
      </c>
      <c r="D2883" s="6" t="n">
        <v>2019</v>
      </c>
      <c r="F2883" t="inlineStr">
        <is>
          <t>PAC</t>
        </is>
      </c>
      <c r="G2883" s="4" t="n">
        <v>0</v>
      </c>
      <c r="H2883" s="4" t="n">
        <v>0</v>
      </c>
      <c r="I2883" s="4" t="n">
        <v>0</v>
      </c>
      <c r="J2883" s="4" t="str"/>
      <c r="K2883" s="4" t="str"/>
      <c r="L2883" s="3" t="n">
        <v>0</v>
      </c>
      <c r="M2883" s="3" t="n">
        <v>0</v>
      </c>
      <c r="N2883" s="3" t="n">
        <v>0</v>
      </c>
      <c r="O2883" s="4" t="str"/>
      <c r="P2883" s="4" t="str"/>
      <c r="Q2883" s="4" t="str"/>
      <c r="R2883" s="4" t="str"/>
      <c r="S2883" s="4" t="str"/>
      <c r="T2883" s="4" t="str"/>
      <c r="U2883" s="4" t="str"/>
      <c r="V2883" s="4" t="n">
        <v>1</v>
      </c>
    </row>
    <row r="2884">
      <c r="A2884" t="n">
        <v>363</v>
      </c>
      <c r="B2884" t="inlineStr">
        <is>
          <t>20563823641</t>
        </is>
      </c>
      <c r="C2884" t="inlineStr">
        <is>
          <t>ASOCIACION PERUANA DE PRODUCTORES DE ALPACAS Y LLAMAS SPAR - PALLPATA</t>
        </is>
      </c>
      <c r="D2884" s="6" t="n">
        <v>2020</v>
      </c>
      <c r="F2884" t="inlineStr">
        <is>
          <t>PAC</t>
        </is>
      </c>
      <c r="G2884" s="4" t="n">
        <v>0</v>
      </c>
      <c r="H2884" s="4" t="n">
        <v>0</v>
      </c>
      <c r="I2884" s="4" t="n">
        <v>0</v>
      </c>
      <c r="J2884" s="4" t="n">
        <v>0</v>
      </c>
      <c r="K2884" s="4" t="n">
        <v>0</v>
      </c>
      <c r="L2884" s="3" t="n">
        <v>0</v>
      </c>
      <c r="M2884" s="3" t="n">
        <v>0</v>
      </c>
      <c r="N2884" s="3" t="n">
        <v>0</v>
      </c>
      <c r="O2884" s="4" t="str"/>
      <c r="P2884" s="4" t="str"/>
      <c r="Q2884" s="4" t="str"/>
      <c r="R2884" s="4" t="str"/>
      <c r="S2884" s="4" t="str"/>
      <c r="T2884" s="4" t="str"/>
      <c r="U2884" s="4" t="str"/>
      <c r="V2884" s="4" t="n">
        <v>1</v>
      </c>
    </row>
    <row r="2885">
      <c r="A2885" t="n">
        <v>363</v>
      </c>
      <c r="B2885" t="inlineStr">
        <is>
          <t>20563823641</t>
        </is>
      </c>
      <c r="C2885" t="inlineStr">
        <is>
          <t>ASOCIACION PERUANA DE PRODUCTORES DE ALPACAS Y LLAMAS SPAR - PALLPATA</t>
        </is>
      </c>
      <c r="D2885" s="6" t="n">
        <v>2021</v>
      </c>
      <c r="F2885" t="inlineStr">
        <is>
          <t>PAC</t>
        </is>
      </c>
      <c r="G2885" s="4" t="n">
        <v>0</v>
      </c>
      <c r="H2885" s="4" t="n">
        <v>0</v>
      </c>
      <c r="I2885" s="4" t="n">
        <v>0</v>
      </c>
      <c r="J2885" s="4" t="n">
        <v>0</v>
      </c>
      <c r="K2885" s="4" t="n">
        <v>0</v>
      </c>
      <c r="L2885" s="3" t="n">
        <v>0</v>
      </c>
      <c r="M2885" s="3" t="n">
        <v>0</v>
      </c>
      <c r="N2885" s="3" t="n">
        <v>0</v>
      </c>
      <c r="O2885" s="4" t="str"/>
      <c r="P2885" s="4" t="str"/>
      <c r="Q2885" s="4" t="str"/>
      <c r="R2885" s="4" t="str"/>
      <c r="S2885" s="4" t="str"/>
      <c r="T2885" s="4" t="str"/>
      <c r="U2885" s="4" t="str"/>
      <c r="V2885" s="4" t="n">
        <v>1</v>
      </c>
    </row>
    <row r="2886">
      <c r="A2886" t="n">
        <v>363</v>
      </c>
      <c r="B2886" t="inlineStr">
        <is>
          <t>20563823641</t>
        </is>
      </c>
      <c r="C2886" t="inlineStr">
        <is>
          <t>ASOCIACION PERUANA DE PRODUCTORES DE ALPACAS Y LLAMAS SPAR - PALLPATA</t>
        </is>
      </c>
      <c r="D2886" s="6" t="n">
        <v>2022</v>
      </c>
      <c r="F2886" t="inlineStr">
        <is>
          <t>PAC</t>
        </is>
      </c>
      <c r="G2886" s="4" t="n">
        <v>0</v>
      </c>
      <c r="H2886" s="4" t="n">
        <v>0</v>
      </c>
      <c r="I2886" s="4" t="n">
        <v>0</v>
      </c>
      <c r="J2886" s="4" t="n">
        <v>0</v>
      </c>
      <c r="K2886" s="4" t="n">
        <v>0</v>
      </c>
      <c r="L2886" s="3" t="n">
        <v>0</v>
      </c>
      <c r="M2886" s="3" t="n">
        <v>0</v>
      </c>
      <c r="N2886" s="3" t="n">
        <v>0</v>
      </c>
      <c r="O2886" s="4" t="str"/>
      <c r="P2886" s="4" t="str"/>
      <c r="Q2886" s="4" t="str"/>
      <c r="R2886" s="4" t="str"/>
      <c r="S2886" s="4" t="str"/>
      <c r="T2886" s="4" t="str"/>
      <c r="U2886" s="4" t="str"/>
      <c r="V2886" s="4" t="n">
        <v>1</v>
      </c>
    </row>
    <row r="2887">
      <c r="A2887" t="n">
        <v>363</v>
      </c>
      <c r="B2887" t="inlineStr">
        <is>
          <t>20563823641</t>
        </is>
      </c>
      <c r="C2887" t="inlineStr">
        <is>
          <t>ASOCIACION PERUANA DE PRODUCTORES DE ALPACAS Y LLAMAS SPAR - PALLPATA</t>
        </is>
      </c>
      <c r="D2887" s="6" t="n">
        <v>2023</v>
      </c>
      <c r="E2887" t="n">
        <v>1</v>
      </c>
      <c r="F2887" t="inlineStr">
        <is>
          <t>PAC</t>
        </is>
      </c>
      <c r="G2887" s="4" t="n">
        <v>26</v>
      </c>
      <c r="H2887" s="4" t="n">
        <v>8</v>
      </c>
      <c r="I2887" s="4" t="n">
        <v>34</v>
      </c>
      <c r="J2887" s="4" t="n">
        <v>10</v>
      </c>
      <c r="K2887" s="4" t="n">
        <v>2</v>
      </c>
      <c r="L2887" s="3" t="n">
        <v>170725</v>
      </c>
      <c r="M2887" s="3" t="n">
        <v>0</v>
      </c>
      <c r="N2887" s="3" t="n">
        <v>170725</v>
      </c>
      <c r="O2887" s="4" t="n">
        <v>0</v>
      </c>
      <c r="P2887" s="4" t="n">
        <v>170725</v>
      </c>
      <c r="Q2887" s="4" t="n">
        <v>0</v>
      </c>
      <c r="R2887" s="4" t="n">
        <v>0</v>
      </c>
      <c r="S2887" s="4" t="n">
        <v>0</v>
      </c>
      <c r="T2887" s="4" t="n">
        <v>0</v>
      </c>
      <c r="U2887" s="4" t="n">
        <v>170725</v>
      </c>
      <c r="V2887" s="4" t="n">
        <v>1</v>
      </c>
    </row>
    <row r="2888">
      <c r="A2888" t="n">
        <v>363</v>
      </c>
      <c r="B2888" t="inlineStr">
        <is>
          <t>20563823641</t>
        </is>
      </c>
      <c r="C2888" t="inlineStr">
        <is>
          <t>ASOCIACION PERUANA DE PRODUCTORES DE ALPACAS Y LLAMAS SPAR - PALLPATA</t>
        </is>
      </c>
      <c r="D2888" s="6" t="n">
        <v>2024</v>
      </c>
      <c r="F2888" t="inlineStr">
        <is>
          <t>PAC</t>
        </is>
      </c>
      <c r="G2888" s="4" t="n">
        <v>0</v>
      </c>
      <c r="H2888" s="4" t="n">
        <v>0</v>
      </c>
      <c r="I2888" s="4" t="n">
        <v>0</v>
      </c>
      <c r="J2888" s="4" t="n">
        <v>0</v>
      </c>
      <c r="K2888" s="4" t="n">
        <v>0</v>
      </c>
      <c r="L2888" s="3" t="n">
        <v>0</v>
      </c>
      <c r="M2888" s="3" t="n">
        <v>0</v>
      </c>
      <c r="N2888" s="3" t="n">
        <v>0</v>
      </c>
      <c r="O2888" s="4" t="n">
        <v>0</v>
      </c>
      <c r="P2888" s="4" t="n">
        <v>0</v>
      </c>
      <c r="Q2888" s="4" t="str"/>
      <c r="R2888" s="4" t="n">
        <v>0</v>
      </c>
      <c r="S2888" s="4" t="n">
        <v>0</v>
      </c>
      <c r="T2888" s="4" t="n">
        <v>0</v>
      </c>
      <c r="U2888" s="4" t="n">
        <v>0</v>
      </c>
      <c r="V2888" s="4" t="n">
        <v>1</v>
      </c>
    </row>
    <row r="2889">
      <c r="A2889" t="n">
        <v>363</v>
      </c>
      <c r="B2889" t="inlineStr">
        <is>
          <t>20563823641</t>
        </is>
      </c>
      <c r="C2889" t="inlineStr">
        <is>
          <t>ASOCIACION PERUANA DE PRODUCTORES DE ALPACAS Y LLAMAS SPAR - PALLPATA</t>
        </is>
      </c>
      <c r="D2889" s="6" t="n">
        <v>2025</v>
      </c>
      <c r="F2889" t="inlineStr">
        <is>
          <t>PAC</t>
        </is>
      </c>
      <c r="G2889" s="4" t="n">
        <v>0</v>
      </c>
      <c r="H2889" s="4" t="n">
        <v>0</v>
      </c>
      <c r="I2889" s="4" t="n">
        <v>0</v>
      </c>
      <c r="J2889" s="4" t="n">
        <v>0</v>
      </c>
      <c r="K2889" s="4" t="n">
        <v>0</v>
      </c>
      <c r="L2889" s="3" t="n">
        <v>0</v>
      </c>
      <c r="M2889" s="3" t="n">
        <v>0</v>
      </c>
      <c r="N2889" s="3" t="n">
        <v>0</v>
      </c>
      <c r="O2889" s="4" t="n">
        <v>0</v>
      </c>
      <c r="P2889" s="4" t="n">
        <v>0</v>
      </c>
      <c r="Q2889" s="4" t="str"/>
      <c r="R2889" s="4" t="n">
        <v>0</v>
      </c>
      <c r="S2889" s="4" t="n">
        <v>0</v>
      </c>
      <c r="T2889" s="4" t="n">
        <v>0</v>
      </c>
      <c r="U2889" s="4" t="n">
        <v>0</v>
      </c>
      <c r="V2889" s="4" t="n">
        <v>1</v>
      </c>
    </row>
    <row r="2890">
      <c r="A2890" t="n">
        <v>364</v>
      </c>
      <c r="B2890" t="inlineStr">
        <is>
          <t>20495177697</t>
        </is>
      </c>
      <c r="C2890" t="inlineStr">
        <is>
          <t>ASOCIACIÓN DE PRODUCTORES AGROPECUARIOS DE CAMAYOC</t>
        </is>
      </c>
      <c r="D2890" s="6" t="n">
        <v>2018</v>
      </c>
      <c r="F2890" t="inlineStr">
        <is>
          <t>PAC</t>
        </is>
      </c>
      <c r="G2890" s="4" t="str"/>
      <c r="H2890" s="4" t="str"/>
      <c r="I2890" s="4" t="n">
        <v>0</v>
      </c>
      <c r="J2890" s="4" t="str"/>
      <c r="K2890" s="4" t="str"/>
      <c r="L2890" s="3" t="str"/>
      <c r="M2890" s="3" t="str"/>
      <c r="N2890" s="3" t="n">
        <v>0</v>
      </c>
      <c r="O2890" s="4" t="str"/>
      <c r="P2890" s="4" t="str"/>
      <c r="Q2890" s="4" t="str"/>
      <c r="R2890" s="4" t="str"/>
      <c r="S2890" s="4" t="str"/>
      <c r="T2890" s="4" t="str"/>
      <c r="U2890" s="4" t="str"/>
      <c r="V2890" s="4" t="n">
        <v>1</v>
      </c>
    </row>
    <row r="2891">
      <c r="A2891" t="n">
        <v>364</v>
      </c>
      <c r="B2891" t="inlineStr">
        <is>
          <t>20495177697</t>
        </is>
      </c>
      <c r="C2891" t="inlineStr">
        <is>
          <t>ASOCIACIÓN DE PRODUCTORES AGROPECUARIOS DE CAMAYOC</t>
        </is>
      </c>
      <c r="D2891" s="6" t="n">
        <v>2019</v>
      </c>
      <c r="F2891" t="inlineStr">
        <is>
          <t>PAC</t>
        </is>
      </c>
      <c r="G2891" s="4" t="n">
        <v>0</v>
      </c>
      <c r="H2891" s="4" t="n">
        <v>0</v>
      </c>
      <c r="I2891" s="4" t="n">
        <v>0</v>
      </c>
      <c r="J2891" s="4" t="str"/>
      <c r="K2891" s="4" t="str"/>
      <c r="L2891" s="3" t="n">
        <v>0</v>
      </c>
      <c r="M2891" s="3" t="n">
        <v>0</v>
      </c>
      <c r="N2891" s="3" t="n">
        <v>0</v>
      </c>
      <c r="O2891" s="4" t="str"/>
      <c r="P2891" s="4" t="str"/>
      <c r="Q2891" s="4" t="str"/>
      <c r="R2891" s="4" t="str"/>
      <c r="S2891" s="4" t="str"/>
      <c r="T2891" s="4" t="str"/>
      <c r="U2891" s="4" t="str"/>
      <c r="V2891" s="4" t="n">
        <v>1</v>
      </c>
    </row>
    <row r="2892">
      <c r="A2892" t="n">
        <v>364</v>
      </c>
      <c r="B2892" t="inlineStr">
        <is>
          <t>20495177697</t>
        </is>
      </c>
      <c r="C2892" t="inlineStr">
        <is>
          <t>ASOCIACIÓN DE PRODUCTORES AGROPECUARIOS DE CAMAYOC</t>
        </is>
      </c>
      <c r="D2892" s="6" t="n">
        <v>2020</v>
      </c>
      <c r="F2892" t="inlineStr">
        <is>
          <t>PAC</t>
        </is>
      </c>
      <c r="G2892" s="4" t="n">
        <v>0</v>
      </c>
      <c r="H2892" s="4" t="n">
        <v>0</v>
      </c>
      <c r="I2892" s="4" t="n">
        <v>0</v>
      </c>
      <c r="J2892" s="4" t="n">
        <v>0</v>
      </c>
      <c r="K2892" s="4" t="n">
        <v>0</v>
      </c>
      <c r="L2892" s="3" t="n">
        <v>0</v>
      </c>
      <c r="M2892" s="3" t="n">
        <v>0</v>
      </c>
      <c r="N2892" s="3" t="n">
        <v>0</v>
      </c>
      <c r="O2892" s="4" t="str"/>
      <c r="P2892" s="4" t="str"/>
      <c r="Q2892" s="4" t="str"/>
      <c r="R2892" s="4" t="str"/>
      <c r="S2892" s="4" t="str"/>
      <c r="T2892" s="4" t="str"/>
      <c r="U2892" s="4" t="str"/>
      <c r="V2892" s="4" t="n">
        <v>1</v>
      </c>
    </row>
    <row r="2893">
      <c r="A2893" t="n">
        <v>364</v>
      </c>
      <c r="B2893" t="inlineStr">
        <is>
          <t>20495177697</t>
        </is>
      </c>
      <c r="C2893" t="inlineStr">
        <is>
          <t>ASOCIACIÓN DE PRODUCTORES AGROPECUARIOS DE CAMAYOC</t>
        </is>
      </c>
      <c r="D2893" s="6" t="n">
        <v>2021</v>
      </c>
      <c r="F2893" t="inlineStr">
        <is>
          <t>PAC</t>
        </is>
      </c>
      <c r="G2893" s="4" t="n">
        <v>0</v>
      </c>
      <c r="H2893" s="4" t="n">
        <v>0</v>
      </c>
      <c r="I2893" s="4" t="n">
        <v>0</v>
      </c>
      <c r="J2893" s="4" t="n">
        <v>0</v>
      </c>
      <c r="K2893" s="4" t="n">
        <v>0</v>
      </c>
      <c r="L2893" s="3" t="n">
        <v>0</v>
      </c>
      <c r="M2893" s="3" t="n">
        <v>0</v>
      </c>
      <c r="N2893" s="3" t="n">
        <v>0</v>
      </c>
      <c r="O2893" s="4" t="str"/>
      <c r="P2893" s="4" t="str"/>
      <c r="Q2893" s="4" t="str"/>
      <c r="R2893" s="4" t="str"/>
      <c r="S2893" s="4" t="str"/>
      <c r="T2893" s="4" t="str"/>
      <c r="U2893" s="4" t="str"/>
      <c r="V2893" s="4" t="n">
        <v>1</v>
      </c>
    </row>
    <row r="2894">
      <c r="A2894" t="n">
        <v>364</v>
      </c>
      <c r="B2894" t="inlineStr">
        <is>
          <t>20495177697</t>
        </is>
      </c>
      <c r="C2894" t="inlineStr">
        <is>
          <t>ASOCIACIÓN DE PRODUCTORES AGROPECUARIOS DE CAMAYOC</t>
        </is>
      </c>
      <c r="D2894" s="6" t="n">
        <v>2022</v>
      </c>
      <c r="F2894" t="inlineStr">
        <is>
          <t>PAC</t>
        </is>
      </c>
      <c r="G2894" s="4" t="n">
        <v>0</v>
      </c>
      <c r="H2894" s="4" t="n">
        <v>0</v>
      </c>
      <c r="I2894" s="4" t="n">
        <v>0</v>
      </c>
      <c r="J2894" s="4" t="n">
        <v>0</v>
      </c>
      <c r="K2894" s="4" t="n">
        <v>0</v>
      </c>
      <c r="L2894" s="3" t="n">
        <v>0</v>
      </c>
      <c r="M2894" s="3" t="n">
        <v>0</v>
      </c>
      <c r="N2894" s="3" t="n">
        <v>0</v>
      </c>
      <c r="O2894" s="4" t="str"/>
      <c r="P2894" s="4" t="str"/>
      <c r="Q2894" s="4" t="str"/>
      <c r="R2894" s="4" t="str"/>
      <c r="S2894" s="4" t="str"/>
      <c r="T2894" s="4" t="str"/>
      <c r="U2894" s="4" t="str"/>
      <c r="V2894" s="4" t="n">
        <v>1</v>
      </c>
    </row>
    <row r="2895">
      <c r="A2895" t="n">
        <v>364</v>
      </c>
      <c r="B2895" t="inlineStr">
        <is>
          <t>20495177697</t>
        </is>
      </c>
      <c r="C2895" t="inlineStr">
        <is>
          <t>ASOCIACIÓN DE PRODUCTORES AGROPECUARIOS DE CAMAYOC</t>
        </is>
      </c>
      <c r="D2895" s="6" t="n">
        <v>2023</v>
      </c>
      <c r="E2895" t="n">
        <v>1</v>
      </c>
      <c r="F2895" t="inlineStr">
        <is>
          <t>PAC</t>
        </is>
      </c>
      <c r="G2895" s="4" t="n">
        <v>36</v>
      </c>
      <c r="H2895" s="4" t="n">
        <v>13</v>
      </c>
      <c r="I2895" s="4" t="n">
        <v>49</v>
      </c>
      <c r="J2895" s="4" t="n">
        <v>36</v>
      </c>
      <c r="K2895" s="4" t="n">
        <v>6</v>
      </c>
      <c r="L2895" s="3" t="n">
        <v>1050000</v>
      </c>
      <c r="M2895" s="3" t="n">
        <v>0</v>
      </c>
      <c r="N2895" s="3" t="n">
        <v>1050000</v>
      </c>
      <c r="O2895" s="4" t="n">
        <v>0</v>
      </c>
      <c r="P2895" s="4" t="n">
        <v>1050000</v>
      </c>
      <c r="Q2895" s="4" t="n">
        <v>0</v>
      </c>
      <c r="R2895" s="4" t="n">
        <v>0</v>
      </c>
      <c r="S2895" s="4" t="n">
        <v>0</v>
      </c>
      <c r="T2895" s="4" t="n">
        <v>0</v>
      </c>
      <c r="U2895" s="4" t="n">
        <v>1050000</v>
      </c>
      <c r="V2895" s="4" t="n">
        <v>1</v>
      </c>
    </row>
    <row r="2896">
      <c r="A2896" t="n">
        <v>364</v>
      </c>
      <c r="B2896" t="inlineStr">
        <is>
          <t>20495177697</t>
        </is>
      </c>
      <c r="C2896" t="inlineStr">
        <is>
          <t>ASOCIACIÓN DE PRODUCTORES AGROPECUARIOS DE CAMAYOC</t>
        </is>
      </c>
      <c r="D2896" s="6" t="n">
        <v>2024</v>
      </c>
      <c r="E2896" t="n">
        <v>1</v>
      </c>
      <c r="F2896" t="inlineStr">
        <is>
          <t>PAC</t>
        </is>
      </c>
      <c r="G2896" s="4" t="n">
        <v>36</v>
      </c>
      <c r="H2896" s="4" t="n">
        <v>13</v>
      </c>
      <c r="I2896" s="4" t="n">
        <v>49</v>
      </c>
      <c r="J2896" s="4" t="n">
        <v>52</v>
      </c>
      <c r="K2896" s="4" t="n">
        <v>6</v>
      </c>
      <c r="L2896" s="3" t="n">
        <v>1280000</v>
      </c>
      <c r="M2896" s="3" t="n">
        <v>0</v>
      </c>
      <c r="N2896" s="3" t="n">
        <v>1280000</v>
      </c>
      <c r="O2896" s="4" t="n">
        <v>0</v>
      </c>
      <c r="P2896" s="4" t="n">
        <v>1280000</v>
      </c>
      <c r="Q2896" s="4" t="str"/>
      <c r="R2896" s="4" t="n">
        <v>0</v>
      </c>
      <c r="S2896" s="4" t="n">
        <v>0</v>
      </c>
      <c r="T2896" s="4" t="n">
        <v>0</v>
      </c>
      <c r="U2896" s="4" t="n">
        <v>1280000</v>
      </c>
      <c r="V2896" s="4" t="n">
        <v>1</v>
      </c>
    </row>
    <row r="2897">
      <c r="A2897" t="n">
        <v>364</v>
      </c>
      <c r="B2897" t="inlineStr">
        <is>
          <t>20495177697</t>
        </is>
      </c>
      <c r="C2897" t="inlineStr">
        <is>
          <t>ASOCIACIÓN DE PRODUCTORES AGROPECUARIOS DE CAMAYOC</t>
        </is>
      </c>
      <c r="D2897" s="6" t="n">
        <v>2025</v>
      </c>
      <c r="E2897" t="n">
        <v>1</v>
      </c>
      <c r="F2897" t="inlineStr">
        <is>
          <t>PAC</t>
        </is>
      </c>
      <c r="G2897" s="4" t="n">
        <v>39</v>
      </c>
      <c r="H2897" s="4" t="n">
        <v>10</v>
      </c>
      <c r="I2897" s="4" t="n">
        <v>49</v>
      </c>
      <c r="J2897" s="4" t="n">
        <v>24</v>
      </c>
      <c r="K2897" s="4" t="n">
        <v>5</v>
      </c>
      <c r="L2897" s="3" t="n">
        <v>0</v>
      </c>
      <c r="M2897" s="3" t="n">
        <v>0</v>
      </c>
      <c r="N2897" s="3" t="n">
        <v>0</v>
      </c>
      <c r="O2897" s="4" t="n">
        <v>0</v>
      </c>
      <c r="P2897" s="4" t="n">
        <v>0</v>
      </c>
      <c r="Q2897" s="4" t="str"/>
      <c r="R2897" s="4" t="n">
        <v>0</v>
      </c>
      <c r="S2897" s="4" t="n">
        <v>0</v>
      </c>
      <c r="T2897" s="4" t="n">
        <v>0</v>
      </c>
      <c r="U2897" s="4" t="n">
        <v>0</v>
      </c>
      <c r="V2897" s="4" t="n">
        <v>1</v>
      </c>
    </row>
    <row r="2898">
      <c r="A2898" t="n">
        <v>365</v>
      </c>
      <c r="B2898" t="inlineStr">
        <is>
          <t>20602446019</t>
        </is>
      </c>
      <c r="C2898" t="inlineStr">
        <is>
          <t>ASOCIACIÓN DE PRODUCTORES AGROPECUARIOS Y AGROINDUSTRIALES NUEVA ESPERANZA DE CIUTAY</t>
        </is>
      </c>
      <c r="D2898" s="6" t="n">
        <v>2018</v>
      </c>
      <c r="F2898" t="inlineStr">
        <is>
          <t>PAC</t>
        </is>
      </c>
      <c r="G2898" s="4" t="str"/>
      <c r="H2898" s="4" t="str"/>
      <c r="I2898" s="4" t="n">
        <v>0</v>
      </c>
      <c r="J2898" s="4" t="str"/>
      <c r="K2898" s="4" t="str"/>
      <c r="L2898" s="3" t="str"/>
      <c r="M2898" s="3" t="str"/>
      <c r="N2898" s="3" t="n">
        <v>0</v>
      </c>
      <c r="O2898" s="4" t="str"/>
      <c r="P2898" s="4" t="str"/>
      <c r="Q2898" s="4" t="str"/>
      <c r="R2898" s="4" t="str"/>
      <c r="S2898" s="4" t="str"/>
      <c r="T2898" s="4" t="str"/>
      <c r="U2898" s="4" t="str"/>
      <c r="V2898" s="4" t="n">
        <v>1</v>
      </c>
    </row>
    <row r="2899">
      <c r="A2899" t="n">
        <v>365</v>
      </c>
      <c r="B2899" t="inlineStr">
        <is>
          <t>20602446019</t>
        </is>
      </c>
      <c r="C2899" t="inlineStr">
        <is>
          <t>ASOCIACIÓN DE PRODUCTORES AGROPECUARIOS Y AGROINDUSTRIALES NUEVA ESPERANZA DE CIUTAY</t>
        </is>
      </c>
      <c r="D2899" s="6" t="n">
        <v>2019</v>
      </c>
      <c r="F2899" t="inlineStr">
        <is>
          <t>PAC</t>
        </is>
      </c>
      <c r="G2899" s="4" t="n">
        <v>0</v>
      </c>
      <c r="H2899" s="4" t="n">
        <v>0</v>
      </c>
      <c r="I2899" s="4" t="n">
        <v>0</v>
      </c>
      <c r="J2899" s="4" t="str"/>
      <c r="K2899" s="4" t="str"/>
      <c r="L2899" s="3" t="n">
        <v>0</v>
      </c>
      <c r="M2899" s="3" t="n">
        <v>0</v>
      </c>
      <c r="N2899" s="3" t="n">
        <v>0</v>
      </c>
      <c r="O2899" s="4" t="str"/>
      <c r="P2899" s="4" t="str"/>
      <c r="Q2899" s="4" t="str"/>
      <c r="R2899" s="4" t="str"/>
      <c r="S2899" s="4" t="str"/>
      <c r="T2899" s="4" t="str"/>
      <c r="U2899" s="4" t="str"/>
      <c r="V2899" s="4" t="n">
        <v>1</v>
      </c>
    </row>
    <row r="2900">
      <c r="A2900" t="n">
        <v>365</v>
      </c>
      <c r="B2900" t="inlineStr">
        <is>
          <t>20602446019</t>
        </is>
      </c>
      <c r="C2900" t="inlineStr">
        <is>
          <t>ASOCIACIÓN DE PRODUCTORES AGROPECUARIOS Y AGROINDUSTRIALES NUEVA ESPERANZA DE CIUTAY</t>
        </is>
      </c>
      <c r="D2900" s="6" t="n">
        <v>2020</v>
      </c>
      <c r="F2900" t="inlineStr">
        <is>
          <t>PAC</t>
        </is>
      </c>
      <c r="G2900" s="4" t="n">
        <v>0</v>
      </c>
      <c r="H2900" s="4" t="n">
        <v>0</v>
      </c>
      <c r="I2900" s="4" t="n">
        <v>0</v>
      </c>
      <c r="J2900" s="4" t="n">
        <v>0</v>
      </c>
      <c r="K2900" s="4" t="n">
        <v>0</v>
      </c>
      <c r="L2900" s="3" t="n">
        <v>0</v>
      </c>
      <c r="M2900" s="3" t="n">
        <v>0</v>
      </c>
      <c r="N2900" s="3" t="n">
        <v>0</v>
      </c>
      <c r="O2900" s="4" t="str"/>
      <c r="P2900" s="4" t="str"/>
      <c r="Q2900" s="4" t="str"/>
      <c r="R2900" s="4" t="str"/>
      <c r="S2900" s="4" t="str"/>
      <c r="T2900" s="4" t="str"/>
      <c r="U2900" s="4" t="str"/>
      <c r="V2900" s="4" t="n">
        <v>1</v>
      </c>
    </row>
    <row r="2901">
      <c r="A2901" t="n">
        <v>365</v>
      </c>
      <c r="B2901" t="inlineStr">
        <is>
          <t>20602446019</t>
        </is>
      </c>
      <c r="C2901" t="inlineStr">
        <is>
          <t>ASOCIACIÓN DE PRODUCTORES AGROPECUARIOS Y AGROINDUSTRIALES NUEVA ESPERANZA DE CIUTAY</t>
        </is>
      </c>
      <c r="D2901" s="6" t="n">
        <v>2021</v>
      </c>
      <c r="F2901" t="inlineStr">
        <is>
          <t>PAC</t>
        </is>
      </c>
      <c r="G2901" s="4" t="n">
        <v>0</v>
      </c>
      <c r="H2901" s="4" t="n">
        <v>0</v>
      </c>
      <c r="I2901" s="4" t="n">
        <v>0</v>
      </c>
      <c r="J2901" s="4" t="n">
        <v>0</v>
      </c>
      <c r="K2901" s="4" t="n">
        <v>0</v>
      </c>
      <c r="L2901" s="3" t="n">
        <v>0</v>
      </c>
      <c r="M2901" s="3" t="n">
        <v>0</v>
      </c>
      <c r="N2901" s="3" t="n">
        <v>0</v>
      </c>
      <c r="O2901" s="4" t="str"/>
      <c r="P2901" s="4" t="str"/>
      <c r="Q2901" s="4" t="str"/>
      <c r="R2901" s="4" t="str"/>
      <c r="S2901" s="4" t="str"/>
      <c r="T2901" s="4" t="str"/>
      <c r="U2901" s="4" t="str"/>
      <c r="V2901" s="4" t="n">
        <v>1</v>
      </c>
    </row>
    <row r="2902">
      <c r="A2902" t="n">
        <v>365</v>
      </c>
      <c r="B2902" t="inlineStr">
        <is>
          <t>20602446019</t>
        </is>
      </c>
      <c r="C2902" t="inlineStr">
        <is>
          <t>ASOCIACIÓN DE PRODUCTORES AGROPECUARIOS Y AGROINDUSTRIALES NUEVA ESPERANZA DE CIUTAY</t>
        </is>
      </c>
      <c r="D2902" s="6" t="n">
        <v>2022</v>
      </c>
      <c r="F2902" t="inlineStr">
        <is>
          <t>PAC</t>
        </is>
      </c>
      <c r="G2902" s="4" t="n">
        <v>0</v>
      </c>
      <c r="H2902" s="4" t="n">
        <v>0</v>
      </c>
      <c r="I2902" s="4" t="n">
        <v>0</v>
      </c>
      <c r="J2902" s="4" t="n">
        <v>0</v>
      </c>
      <c r="K2902" s="4" t="n">
        <v>0</v>
      </c>
      <c r="L2902" s="3" t="n">
        <v>0</v>
      </c>
      <c r="M2902" s="3" t="n">
        <v>0</v>
      </c>
      <c r="N2902" s="3" t="n">
        <v>0</v>
      </c>
      <c r="O2902" s="4" t="str"/>
      <c r="P2902" s="4" t="str"/>
      <c r="Q2902" s="4" t="str"/>
      <c r="R2902" s="4" t="str"/>
      <c r="S2902" s="4" t="str"/>
      <c r="T2902" s="4" t="str"/>
      <c r="U2902" s="4" t="str"/>
      <c r="V2902" s="4" t="n">
        <v>1</v>
      </c>
    </row>
    <row r="2903">
      <c r="A2903" t="n">
        <v>365</v>
      </c>
      <c r="B2903" t="inlineStr">
        <is>
          <t>20602446019</t>
        </is>
      </c>
      <c r="C2903" t="inlineStr">
        <is>
          <t>ASOCIACIÓN DE PRODUCTORES AGROPECUARIOS Y AGROINDUSTRIALES NUEVA ESPERANZA DE CIUTAY</t>
        </is>
      </c>
      <c r="D2903" s="6" t="n">
        <v>2023</v>
      </c>
      <c r="E2903" t="n">
        <v>1</v>
      </c>
      <c r="F2903" t="inlineStr">
        <is>
          <t>PAC</t>
        </is>
      </c>
      <c r="G2903" s="4" t="n">
        <v>17</v>
      </c>
      <c r="H2903" s="4" t="n">
        <v>8</v>
      </c>
      <c r="I2903" s="4" t="n">
        <v>25</v>
      </c>
      <c r="J2903" s="4" t="n">
        <v>36</v>
      </c>
      <c r="K2903" s="4" t="n">
        <v>6</v>
      </c>
      <c r="L2903" s="3" t="n">
        <v>332500</v>
      </c>
      <c r="M2903" s="3" t="n">
        <v>0</v>
      </c>
      <c r="N2903" s="3" t="n">
        <v>332500</v>
      </c>
      <c r="O2903" s="4" t="n">
        <v>0</v>
      </c>
      <c r="P2903" s="4" t="n">
        <v>332500</v>
      </c>
      <c r="Q2903" s="4" t="n">
        <v>0</v>
      </c>
      <c r="R2903" s="4" t="n">
        <v>0</v>
      </c>
      <c r="S2903" s="4" t="n">
        <v>0</v>
      </c>
      <c r="T2903" s="4" t="n">
        <v>0</v>
      </c>
      <c r="U2903" s="4" t="n">
        <v>332500</v>
      </c>
      <c r="V2903" s="4" t="n">
        <v>1</v>
      </c>
    </row>
    <row r="2904">
      <c r="A2904" t="n">
        <v>365</v>
      </c>
      <c r="B2904" t="inlineStr">
        <is>
          <t>20602446019</t>
        </is>
      </c>
      <c r="C2904" t="inlineStr">
        <is>
          <t>ASOCIACIÓN DE PRODUCTORES AGROPECUARIOS Y AGROINDUSTRIALES NUEVA ESPERANZA DE CIUTAY</t>
        </is>
      </c>
      <c r="D2904" s="6" t="n">
        <v>2024</v>
      </c>
      <c r="E2904" t="n">
        <v>1</v>
      </c>
      <c r="F2904" t="inlineStr">
        <is>
          <t>PAC</t>
        </is>
      </c>
      <c r="G2904" s="4" t="n">
        <v>17</v>
      </c>
      <c r="H2904" s="4" t="n">
        <v>8</v>
      </c>
      <c r="I2904" s="4" t="n">
        <v>25</v>
      </c>
      <c r="J2904" s="4" t="n">
        <v>55</v>
      </c>
      <c r="K2904" s="4" t="n">
        <v>6</v>
      </c>
      <c r="L2904" s="3" t="n">
        <v>412000</v>
      </c>
      <c r="M2904" s="3" t="n">
        <v>0</v>
      </c>
      <c r="N2904" s="3" t="n">
        <v>412000</v>
      </c>
      <c r="O2904" s="4" t="n">
        <v>0</v>
      </c>
      <c r="P2904" s="4" t="n">
        <v>412000</v>
      </c>
      <c r="Q2904" s="4" t="str"/>
      <c r="R2904" s="4" t="n">
        <v>0</v>
      </c>
      <c r="S2904" s="4" t="n">
        <v>0</v>
      </c>
      <c r="T2904" s="4" t="n">
        <v>0</v>
      </c>
      <c r="U2904" s="4" t="n">
        <v>412000</v>
      </c>
      <c r="V2904" s="4" t="n">
        <v>1</v>
      </c>
    </row>
    <row r="2905">
      <c r="A2905" t="n">
        <v>365</v>
      </c>
      <c r="B2905" t="inlineStr">
        <is>
          <t>20602446019</t>
        </is>
      </c>
      <c r="C2905" t="inlineStr">
        <is>
          <t>ASOCIACIÓN DE PRODUCTORES AGROPECUARIOS Y AGROINDUSTRIALES NUEVA ESPERANZA DE CIUTAY</t>
        </is>
      </c>
      <c r="D2905" s="6" t="n">
        <v>2025</v>
      </c>
      <c r="E2905" t="n">
        <v>1</v>
      </c>
      <c r="F2905" t="inlineStr">
        <is>
          <t>PAC</t>
        </is>
      </c>
      <c r="G2905" s="4" t="n">
        <v>16</v>
      </c>
      <c r="H2905" s="4" t="n">
        <v>9</v>
      </c>
      <c r="I2905" s="4" t="n">
        <v>25</v>
      </c>
      <c r="J2905" s="4" t="n">
        <v>23</v>
      </c>
      <c r="K2905" s="4" t="n">
        <v>6</v>
      </c>
      <c r="L2905" s="3" t="n">
        <v>0</v>
      </c>
      <c r="M2905" s="3" t="n">
        <v>0</v>
      </c>
      <c r="N2905" s="3" t="n">
        <v>0</v>
      </c>
      <c r="O2905" s="4" t="n">
        <v>0</v>
      </c>
      <c r="P2905" s="4" t="n">
        <v>0</v>
      </c>
      <c r="Q2905" s="4" t="str"/>
      <c r="R2905" s="4" t="n">
        <v>0</v>
      </c>
      <c r="S2905" s="4" t="n">
        <v>0</v>
      </c>
      <c r="T2905" s="4" t="n">
        <v>0</v>
      </c>
      <c r="U2905" s="4" t="n">
        <v>0</v>
      </c>
      <c r="V2905" s="4" t="n">
        <v>1</v>
      </c>
    </row>
    <row r="2906">
      <c r="A2906" t="n">
        <v>366</v>
      </c>
      <c r="B2906" t="inlineStr">
        <is>
          <t>20600515412</t>
        </is>
      </c>
      <c r="C2906" t="inlineStr">
        <is>
          <t>ASOCIACIÓN NUEVO TRIUNFO DE QUINUAPATA</t>
        </is>
      </c>
      <c r="D2906" s="6" t="n">
        <v>2018</v>
      </c>
      <c r="F2906" t="inlineStr">
        <is>
          <t>PAC</t>
        </is>
      </c>
      <c r="G2906" s="4" t="str"/>
      <c r="H2906" s="4" t="str"/>
      <c r="I2906" s="4" t="n">
        <v>0</v>
      </c>
      <c r="J2906" s="4" t="str"/>
      <c r="K2906" s="4" t="str"/>
      <c r="L2906" s="3" t="str"/>
      <c r="M2906" s="3" t="str"/>
      <c r="N2906" s="3" t="n">
        <v>0</v>
      </c>
      <c r="O2906" s="4" t="str"/>
      <c r="P2906" s="4" t="str"/>
      <c r="Q2906" s="4" t="str"/>
      <c r="R2906" s="4" t="str"/>
      <c r="S2906" s="4" t="str"/>
      <c r="T2906" s="4" t="str"/>
      <c r="U2906" s="4" t="str"/>
      <c r="V2906" s="4" t="n">
        <v>1</v>
      </c>
    </row>
    <row r="2907">
      <c r="A2907" t="n">
        <v>366</v>
      </c>
      <c r="B2907" t="inlineStr">
        <is>
          <t>20600515412</t>
        </is>
      </c>
      <c r="C2907" t="inlineStr">
        <is>
          <t>ASOCIACIÓN NUEVO TRIUNFO DE QUINUAPATA</t>
        </is>
      </c>
      <c r="D2907" s="6" t="n">
        <v>2019</v>
      </c>
      <c r="F2907" t="inlineStr">
        <is>
          <t>PAC</t>
        </is>
      </c>
      <c r="G2907" s="4" t="n">
        <v>0</v>
      </c>
      <c r="H2907" s="4" t="n">
        <v>0</v>
      </c>
      <c r="I2907" s="4" t="n">
        <v>0</v>
      </c>
      <c r="J2907" s="4" t="str"/>
      <c r="K2907" s="4" t="str"/>
      <c r="L2907" s="3" t="n">
        <v>0</v>
      </c>
      <c r="M2907" s="3" t="n">
        <v>0</v>
      </c>
      <c r="N2907" s="3" t="n">
        <v>0</v>
      </c>
      <c r="O2907" s="4" t="str"/>
      <c r="P2907" s="4" t="str"/>
      <c r="Q2907" s="4" t="str"/>
      <c r="R2907" s="4" t="str"/>
      <c r="S2907" s="4" t="str"/>
      <c r="T2907" s="4" t="str"/>
      <c r="U2907" s="4" t="str"/>
      <c r="V2907" s="4" t="n">
        <v>1</v>
      </c>
    </row>
    <row r="2908">
      <c r="A2908" t="n">
        <v>366</v>
      </c>
      <c r="B2908" t="inlineStr">
        <is>
          <t>20600515412</t>
        </is>
      </c>
      <c r="C2908" t="inlineStr">
        <is>
          <t>ASOCIACIÓN NUEVO TRIUNFO DE QUINUAPATA</t>
        </is>
      </c>
      <c r="D2908" s="6" t="n">
        <v>2020</v>
      </c>
      <c r="F2908" t="inlineStr">
        <is>
          <t>PAC</t>
        </is>
      </c>
      <c r="G2908" s="4" t="n">
        <v>0</v>
      </c>
      <c r="H2908" s="4" t="n">
        <v>0</v>
      </c>
      <c r="I2908" s="4" t="n">
        <v>0</v>
      </c>
      <c r="J2908" s="4" t="n">
        <v>0</v>
      </c>
      <c r="K2908" s="4" t="n">
        <v>0</v>
      </c>
      <c r="L2908" s="3" t="n">
        <v>0</v>
      </c>
      <c r="M2908" s="3" t="n">
        <v>0</v>
      </c>
      <c r="N2908" s="3" t="n">
        <v>0</v>
      </c>
      <c r="O2908" s="4" t="str"/>
      <c r="P2908" s="4" t="str"/>
      <c r="Q2908" s="4" t="str"/>
      <c r="R2908" s="4" t="str"/>
      <c r="S2908" s="4" t="str"/>
      <c r="T2908" s="4" t="str"/>
      <c r="U2908" s="4" t="str"/>
      <c r="V2908" s="4" t="n">
        <v>1</v>
      </c>
    </row>
    <row r="2909">
      <c r="A2909" t="n">
        <v>366</v>
      </c>
      <c r="B2909" t="inlineStr">
        <is>
          <t>20600515412</t>
        </is>
      </c>
      <c r="C2909" t="inlineStr">
        <is>
          <t>ASOCIACIÓN NUEVO TRIUNFO DE QUINUAPATA</t>
        </is>
      </c>
      <c r="D2909" s="6" t="n">
        <v>2021</v>
      </c>
      <c r="F2909" t="inlineStr">
        <is>
          <t>PAC</t>
        </is>
      </c>
      <c r="G2909" s="4" t="n">
        <v>0</v>
      </c>
      <c r="H2909" s="4" t="n">
        <v>0</v>
      </c>
      <c r="I2909" s="4" t="n">
        <v>0</v>
      </c>
      <c r="J2909" s="4" t="n">
        <v>0</v>
      </c>
      <c r="K2909" s="4" t="n">
        <v>0</v>
      </c>
      <c r="L2909" s="3" t="n">
        <v>0</v>
      </c>
      <c r="M2909" s="3" t="n">
        <v>0</v>
      </c>
      <c r="N2909" s="3" t="n">
        <v>0</v>
      </c>
      <c r="O2909" s="4" t="str"/>
      <c r="P2909" s="4" t="str"/>
      <c r="Q2909" s="4" t="str"/>
      <c r="R2909" s="4" t="str"/>
      <c r="S2909" s="4" t="str"/>
      <c r="T2909" s="4" t="str"/>
      <c r="U2909" s="4" t="str"/>
      <c r="V2909" s="4" t="n">
        <v>1</v>
      </c>
    </row>
    <row r="2910">
      <c r="A2910" t="n">
        <v>366</v>
      </c>
      <c r="B2910" t="inlineStr">
        <is>
          <t>20600515412</t>
        </is>
      </c>
      <c r="C2910" t="inlineStr">
        <is>
          <t>ASOCIACIÓN NUEVO TRIUNFO DE QUINUAPATA</t>
        </is>
      </c>
      <c r="D2910" s="6" t="n">
        <v>2022</v>
      </c>
      <c r="F2910" t="inlineStr">
        <is>
          <t>PAC</t>
        </is>
      </c>
      <c r="G2910" s="4" t="n">
        <v>0</v>
      </c>
      <c r="H2910" s="4" t="n">
        <v>0</v>
      </c>
      <c r="I2910" s="4" t="n">
        <v>0</v>
      </c>
      <c r="J2910" s="4" t="n">
        <v>0</v>
      </c>
      <c r="K2910" s="4" t="n">
        <v>0</v>
      </c>
      <c r="L2910" s="3" t="n">
        <v>0</v>
      </c>
      <c r="M2910" s="3" t="n">
        <v>0</v>
      </c>
      <c r="N2910" s="3" t="n">
        <v>0</v>
      </c>
      <c r="O2910" s="4" t="str"/>
      <c r="P2910" s="4" t="str"/>
      <c r="Q2910" s="4" t="str"/>
      <c r="R2910" s="4" t="str"/>
      <c r="S2910" s="4" t="str"/>
      <c r="T2910" s="4" t="str"/>
      <c r="U2910" s="4" t="str"/>
      <c r="V2910" s="4" t="n">
        <v>1</v>
      </c>
    </row>
    <row r="2911">
      <c r="A2911" t="n">
        <v>366</v>
      </c>
      <c r="B2911" t="inlineStr">
        <is>
          <t>20600515412</t>
        </is>
      </c>
      <c r="C2911" t="inlineStr">
        <is>
          <t>ASOCIACIÓN NUEVO TRIUNFO DE QUINUAPATA</t>
        </is>
      </c>
      <c r="D2911" s="6" t="n">
        <v>2023</v>
      </c>
      <c r="E2911" t="n">
        <v>1</v>
      </c>
      <c r="F2911" t="inlineStr">
        <is>
          <t>PAC</t>
        </is>
      </c>
      <c r="G2911" s="4" t="n">
        <v>13</v>
      </c>
      <c r="H2911" s="4" t="n">
        <v>3</v>
      </c>
      <c r="I2911" s="4" t="n">
        <v>16</v>
      </c>
      <c r="J2911" s="4" t="n">
        <v>8</v>
      </c>
      <c r="K2911" s="4" t="n">
        <v>4</v>
      </c>
      <c r="L2911" s="3" t="n">
        <v>30000</v>
      </c>
      <c r="M2911" s="3" t="n">
        <v>0</v>
      </c>
      <c r="N2911" s="3" t="n">
        <v>30000</v>
      </c>
      <c r="O2911" s="4" t="n">
        <v>0</v>
      </c>
      <c r="P2911" s="4" t="n">
        <v>30000</v>
      </c>
      <c r="Q2911" s="4" t="n">
        <v>0</v>
      </c>
      <c r="R2911" s="4" t="n">
        <v>0</v>
      </c>
      <c r="S2911" s="4" t="n">
        <v>0</v>
      </c>
      <c r="T2911" s="4" t="n">
        <v>0</v>
      </c>
      <c r="U2911" s="4" t="n">
        <v>30000</v>
      </c>
      <c r="V2911" s="4" t="n">
        <v>1</v>
      </c>
    </row>
    <row r="2912">
      <c r="A2912" t="n">
        <v>366</v>
      </c>
      <c r="B2912" t="inlineStr">
        <is>
          <t>20600515412</t>
        </is>
      </c>
      <c r="C2912" t="inlineStr">
        <is>
          <t>ASOCIACIÓN NUEVO TRIUNFO DE QUINUAPATA</t>
        </is>
      </c>
      <c r="D2912" s="6" t="n">
        <v>2024</v>
      </c>
      <c r="E2912" t="n">
        <v>1</v>
      </c>
      <c r="F2912" t="inlineStr">
        <is>
          <t>PAC</t>
        </is>
      </c>
      <c r="G2912" s="4" t="n">
        <v>13</v>
      </c>
      <c r="H2912" s="4" t="n">
        <v>3</v>
      </c>
      <c r="I2912" s="4" t="n">
        <v>16</v>
      </c>
      <c r="J2912" s="4" t="n">
        <v>23</v>
      </c>
      <c r="K2912" s="4" t="n">
        <v>2</v>
      </c>
      <c r="L2912" s="3" t="n">
        <v>0</v>
      </c>
      <c r="M2912" s="3" t="n">
        <v>0</v>
      </c>
      <c r="N2912" s="3" t="n">
        <v>0</v>
      </c>
      <c r="O2912" s="4" t="n">
        <v>0</v>
      </c>
      <c r="P2912" s="4" t="n">
        <v>0</v>
      </c>
      <c r="Q2912" s="4" t="str"/>
      <c r="R2912" s="4" t="n">
        <v>0</v>
      </c>
      <c r="S2912" s="4" t="n">
        <v>0</v>
      </c>
      <c r="T2912" s="4" t="n">
        <v>0</v>
      </c>
      <c r="U2912" s="4" t="n">
        <v>0</v>
      </c>
      <c r="V2912" s="4" t="n">
        <v>1</v>
      </c>
    </row>
    <row r="2913">
      <c r="A2913" t="n">
        <v>366</v>
      </c>
      <c r="B2913" t="inlineStr">
        <is>
          <t>20600515412</t>
        </is>
      </c>
      <c r="C2913" t="inlineStr">
        <is>
          <t>ASOCIACIÓN NUEVO TRIUNFO DE QUINUAPATA</t>
        </is>
      </c>
      <c r="D2913" s="6" t="n">
        <v>2025</v>
      </c>
      <c r="F2913" t="inlineStr">
        <is>
          <t>PAC</t>
        </is>
      </c>
      <c r="G2913" s="4" t="n">
        <v>0</v>
      </c>
      <c r="H2913" s="4" t="n">
        <v>0</v>
      </c>
      <c r="I2913" s="4" t="n">
        <v>0</v>
      </c>
      <c r="J2913" s="4" t="n">
        <v>0</v>
      </c>
      <c r="K2913" s="4" t="n">
        <v>0</v>
      </c>
      <c r="L2913" s="3" t="n">
        <v>0</v>
      </c>
      <c r="M2913" s="3" t="n">
        <v>0</v>
      </c>
      <c r="N2913" s="3" t="n">
        <v>0</v>
      </c>
      <c r="O2913" s="4" t="n">
        <v>0</v>
      </c>
      <c r="P2913" s="4" t="n">
        <v>0</v>
      </c>
      <c r="Q2913" s="4" t="str"/>
      <c r="R2913" s="4" t="n">
        <v>0</v>
      </c>
      <c r="S2913" s="4" t="n">
        <v>0</v>
      </c>
      <c r="T2913" s="4" t="n">
        <v>0</v>
      </c>
      <c r="U2913" s="4" t="n">
        <v>0</v>
      </c>
      <c r="V2913" s="4" t="n">
        <v>1</v>
      </c>
    </row>
    <row r="2914">
      <c r="A2914" t="n">
        <v>367</v>
      </c>
      <c r="B2914" t="inlineStr">
        <is>
          <t>20608190776</t>
        </is>
      </c>
      <c r="C2914" t="inlineStr">
        <is>
          <t>ASOCIACIÓN DE PRODUCTORES AGROPECUARIOS AYLLU ROMERO - ASPROAGRO ROMERO</t>
        </is>
      </c>
      <c r="D2914" s="6" t="n">
        <v>2018</v>
      </c>
      <c r="F2914" t="inlineStr">
        <is>
          <t>PAC</t>
        </is>
      </c>
      <c r="G2914" s="4" t="str"/>
      <c r="H2914" s="4" t="str"/>
      <c r="I2914" s="4" t="n">
        <v>0</v>
      </c>
      <c r="J2914" s="4" t="str"/>
      <c r="K2914" s="4" t="str"/>
      <c r="L2914" s="3" t="str"/>
      <c r="M2914" s="3" t="str"/>
      <c r="N2914" s="3" t="n">
        <v>0</v>
      </c>
      <c r="O2914" s="4" t="str"/>
      <c r="P2914" s="4" t="str"/>
      <c r="Q2914" s="4" t="str"/>
      <c r="R2914" s="4" t="str"/>
      <c r="S2914" s="4" t="str"/>
      <c r="T2914" s="4" t="str"/>
      <c r="U2914" s="4" t="str"/>
      <c r="V2914" s="4" t="n">
        <v>1</v>
      </c>
    </row>
    <row r="2915">
      <c r="A2915" t="n">
        <v>367</v>
      </c>
      <c r="B2915" t="inlineStr">
        <is>
          <t>20608190776</t>
        </is>
      </c>
      <c r="C2915" t="inlineStr">
        <is>
          <t>ASOCIACIÓN DE PRODUCTORES AGROPECUARIOS AYLLU ROMERO - ASPROAGRO ROMERO</t>
        </is>
      </c>
      <c r="D2915" s="6" t="n">
        <v>2019</v>
      </c>
      <c r="F2915" t="inlineStr">
        <is>
          <t>PAC</t>
        </is>
      </c>
      <c r="G2915" s="4" t="n">
        <v>0</v>
      </c>
      <c r="H2915" s="4" t="n">
        <v>0</v>
      </c>
      <c r="I2915" s="4" t="n">
        <v>0</v>
      </c>
      <c r="J2915" s="4" t="str"/>
      <c r="K2915" s="4" t="str"/>
      <c r="L2915" s="3" t="n">
        <v>0</v>
      </c>
      <c r="M2915" s="3" t="n">
        <v>0</v>
      </c>
      <c r="N2915" s="3" t="n">
        <v>0</v>
      </c>
      <c r="O2915" s="4" t="str"/>
      <c r="P2915" s="4" t="str"/>
      <c r="Q2915" s="4" t="str"/>
      <c r="R2915" s="4" t="str"/>
      <c r="S2915" s="4" t="str"/>
      <c r="T2915" s="4" t="str"/>
      <c r="U2915" s="4" t="str"/>
      <c r="V2915" s="4" t="n">
        <v>1</v>
      </c>
    </row>
    <row r="2916">
      <c r="A2916" t="n">
        <v>367</v>
      </c>
      <c r="B2916" t="inlineStr">
        <is>
          <t>20608190776</t>
        </is>
      </c>
      <c r="C2916" t="inlineStr">
        <is>
          <t>ASOCIACIÓN DE PRODUCTORES AGROPECUARIOS AYLLU ROMERO - ASPROAGRO ROMERO</t>
        </is>
      </c>
      <c r="D2916" s="6" t="n">
        <v>2020</v>
      </c>
      <c r="F2916" t="inlineStr">
        <is>
          <t>PAC</t>
        </is>
      </c>
      <c r="G2916" s="4" t="n">
        <v>0</v>
      </c>
      <c r="H2916" s="4" t="n">
        <v>0</v>
      </c>
      <c r="I2916" s="4" t="n">
        <v>0</v>
      </c>
      <c r="J2916" s="4" t="n">
        <v>0</v>
      </c>
      <c r="K2916" s="4" t="n">
        <v>0</v>
      </c>
      <c r="L2916" s="3" t="n">
        <v>0</v>
      </c>
      <c r="M2916" s="3" t="n">
        <v>0</v>
      </c>
      <c r="N2916" s="3" t="n">
        <v>0</v>
      </c>
      <c r="O2916" s="4" t="str"/>
      <c r="P2916" s="4" t="str"/>
      <c r="Q2916" s="4" t="str"/>
      <c r="R2916" s="4" t="str"/>
      <c r="S2916" s="4" t="str"/>
      <c r="T2916" s="4" t="str"/>
      <c r="U2916" s="4" t="str"/>
      <c r="V2916" s="4" t="n">
        <v>1</v>
      </c>
    </row>
    <row r="2917">
      <c r="A2917" t="n">
        <v>367</v>
      </c>
      <c r="B2917" t="inlineStr">
        <is>
          <t>20608190776</t>
        </is>
      </c>
      <c r="C2917" t="inlineStr">
        <is>
          <t>ASOCIACIÓN DE PRODUCTORES AGROPECUARIOS AYLLU ROMERO - ASPROAGRO ROMERO</t>
        </is>
      </c>
      <c r="D2917" s="6" t="n">
        <v>2021</v>
      </c>
      <c r="F2917" t="inlineStr">
        <is>
          <t>PAC</t>
        </is>
      </c>
      <c r="G2917" s="4" t="n">
        <v>0</v>
      </c>
      <c r="H2917" s="4" t="n">
        <v>0</v>
      </c>
      <c r="I2917" s="4" t="n">
        <v>0</v>
      </c>
      <c r="J2917" s="4" t="n">
        <v>0</v>
      </c>
      <c r="K2917" s="4" t="n">
        <v>0</v>
      </c>
      <c r="L2917" s="3" t="n">
        <v>0</v>
      </c>
      <c r="M2917" s="3" t="n">
        <v>0</v>
      </c>
      <c r="N2917" s="3" t="n">
        <v>0</v>
      </c>
      <c r="O2917" s="4" t="str"/>
      <c r="P2917" s="4" t="str"/>
      <c r="Q2917" s="4" t="str"/>
      <c r="R2917" s="4" t="str"/>
      <c r="S2917" s="4" t="str"/>
      <c r="T2917" s="4" t="str"/>
      <c r="U2917" s="4" t="str"/>
      <c r="V2917" s="4" t="n">
        <v>1</v>
      </c>
    </row>
    <row r="2918">
      <c r="A2918" t="n">
        <v>367</v>
      </c>
      <c r="B2918" t="inlineStr">
        <is>
          <t>20608190776</t>
        </is>
      </c>
      <c r="C2918" t="inlineStr">
        <is>
          <t>ASOCIACIÓN DE PRODUCTORES AGROPECUARIOS AYLLU ROMERO - ASPROAGRO ROMERO</t>
        </is>
      </c>
      <c r="D2918" s="6" t="n">
        <v>2022</v>
      </c>
      <c r="F2918" t="inlineStr">
        <is>
          <t>PAC</t>
        </is>
      </c>
      <c r="G2918" s="4" t="n">
        <v>0</v>
      </c>
      <c r="H2918" s="4" t="n">
        <v>0</v>
      </c>
      <c r="I2918" s="4" t="n">
        <v>0</v>
      </c>
      <c r="J2918" s="4" t="n">
        <v>0</v>
      </c>
      <c r="K2918" s="4" t="n">
        <v>0</v>
      </c>
      <c r="L2918" s="3" t="n">
        <v>0</v>
      </c>
      <c r="M2918" s="3" t="n">
        <v>0</v>
      </c>
      <c r="N2918" s="3" t="n">
        <v>0</v>
      </c>
      <c r="O2918" s="4" t="str"/>
      <c r="P2918" s="4" t="str"/>
      <c r="Q2918" s="4" t="str"/>
      <c r="R2918" s="4" t="str"/>
      <c r="S2918" s="4" t="str"/>
      <c r="T2918" s="4" t="str"/>
      <c r="U2918" s="4" t="str"/>
      <c r="V2918" s="4" t="n">
        <v>1</v>
      </c>
    </row>
    <row r="2919">
      <c r="A2919" t="n">
        <v>367</v>
      </c>
      <c r="B2919" t="inlineStr">
        <is>
          <t>20608190776</t>
        </is>
      </c>
      <c r="C2919" t="inlineStr">
        <is>
          <t>ASOCIACIÓN DE PRODUCTORES AGROPECUARIOS AYLLU ROMERO - ASPROAGRO ROMERO</t>
        </is>
      </c>
      <c r="D2919" s="6" t="n">
        <v>2023</v>
      </c>
      <c r="E2919" t="n">
        <v>1</v>
      </c>
      <c r="F2919" t="inlineStr">
        <is>
          <t>PAC</t>
        </is>
      </c>
      <c r="G2919" s="4" t="n">
        <v>6</v>
      </c>
      <c r="H2919" s="4" t="n">
        <v>9</v>
      </c>
      <c r="I2919" s="4" t="n">
        <v>15</v>
      </c>
      <c r="J2919" s="4" t="n">
        <v>8</v>
      </c>
      <c r="K2919" s="4" t="n">
        <v>4</v>
      </c>
      <c r="L2919" s="3" t="n">
        <v>22500</v>
      </c>
      <c r="M2919" s="3" t="n">
        <v>0</v>
      </c>
      <c r="N2919" s="3" t="n">
        <v>22500</v>
      </c>
      <c r="O2919" s="4" t="n">
        <v>0</v>
      </c>
      <c r="P2919" s="4" t="n">
        <v>22500</v>
      </c>
      <c r="Q2919" s="4" t="n">
        <v>0</v>
      </c>
      <c r="R2919" s="4" t="n">
        <v>0</v>
      </c>
      <c r="S2919" s="4" t="n">
        <v>0</v>
      </c>
      <c r="T2919" s="4" t="n">
        <v>0</v>
      </c>
      <c r="U2919" s="4" t="n">
        <v>22500</v>
      </c>
      <c r="V2919" s="4" t="n">
        <v>1</v>
      </c>
    </row>
    <row r="2920">
      <c r="A2920" t="n">
        <v>367</v>
      </c>
      <c r="B2920" t="inlineStr">
        <is>
          <t>20608190776</t>
        </is>
      </c>
      <c r="C2920" t="inlineStr">
        <is>
          <t>ASOCIACIÓN DE PRODUCTORES AGROPECUARIOS AYLLU ROMERO - ASPROAGRO ROMERO</t>
        </is>
      </c>
      <c r="D2920" s="6" t="n">
        <v>2024</v>
      </c>
      <c r="E2920" t="n">
        <v>1</v>
      </c>
      <c r="F2920" t="inlineStr">
        <is>
          <t>PAC</t>
        </is>
      </c>
      <c r="G2920" s="4" t="n">
        <v>6</v>
      </c>
      <c r="H2920" s="4" t="n">
        <v>9</v>
      </c>
      <c r="I2920" s="4" t="n">
        <v>15</v>
      </c>
      <c r="J2920" s="4" t="n">
        <v>30</v>
      </c>
      <c r="K2920" s="4" t="n">
        <v>0</v>
      </c>
      <c r="L2920" s="3" t="n">
        <v>0</v>
      </c>
      <c r="M2920" s="3" t="n">
        <v>0</v>
      </c>
      <c r="N2920" s="3" t="n">
        <v>0</v>
      </c>
      <c r="O2920" s="4" t="n">
        <v>0</v>
      </c>
      <c r="P2920" s="4" t="n">
        <v>0</v>
      </c>
      <c r="Q2920" s="4" t="str"/>
      <c r="R2920" s="4" t="n">
        <v>0</v>
      </c>
      <c r="S2920" s="4" t="n">
        <v>0</v>
      </c>
      <c r="T2920" s="4" t="n">
        <v>0</v>
      </c>
      <c r="U2920" s="4" t="n">
        <v>0</v>
      </c>
      <c r="V2920" s="4" t="n">
        <v>1</v>
      </c>
    </row>
    <row r="2921">
      <c r="A2921" t="n">
        <v>367</v>
      </c>
      <c r="B2921" t="inlineStr">
        <is>
          <t>20608190776</t>
        </is>
      </c>
      <c r="C2921" t="inlineStr">
        <is>
          <t>ASOCIACIÓN DE PRODUCTORES AGROPECUARIOS AYLLU ROMERO - ASPROAGRO ROMERO</t>
        </is>
      </c>
      <c r="D2921" s="6" t="n">
        <v>2025</v>
      </c>
      <c r="F2921" t="inlineStr">
        <is>
          <t>PAC</t>
        </is>
      </c>
      <c r="G2921" s="4" t="n">
        <v>0</v>
      </c>
      <c r="H2921" s="4" t="n">
        <v>0</v>
      </c>
      <c r="I2921" s="4" t="n">
        <v>0</v>
      </c>
      <c r="J2921" s="4" t="n">
        <v>0</v>
      </c>
      <c r="K2921" s="4" t="n">
        <v>0</v>
      </c>
      <c r="L2921" s="3" t="n">
        <v>0</v>
      </c>
      <c r="M2921" s="3" t="n">
        <v>0</v>
      </c>
      <c r="N2921" s="3" t="n">
        <v>0</v>
      </c>
      <c r="O2921" s="4" t="n">
        <v>0</v>
      </c>
      <c r="P2921" s="4" t="n">
        <v>0</v>
      </c>
      <c r="Q2921" s="4" t="str"/>
      <c r="R2921" s="4" t="n">
        <v>0</v>
      </c>
      <c r="S2921" s="4" t="n">
        <v>0</v>
      </c>
      <c r="T2921" s="4" t="n">
        <v>0</v>
      </c>
      <c r="U2921" s="4" t="n">
        <v>0</v>
      </c>
      <c r="V2921" s="4" t="n">
        <v>1</v>
      </c>
    </row>
    <row r="2922">
      <c r="A2922" t="n">
        <v>368</v>
      </c>
      <c r="B2922" t="inlineStr">
        <is>
          <t>20601074843</t>
        </is>
      </c>
      <c r="C2922" t="inlineStr">
        <is>
          <t>ASOCIACION DE MUJERES ALLIN LLAMKAY</t>
        </is>
      </c>
      <c r="D2922" s="6" t="n">
        <v>2018</v>
      </c>
      <c r="F2922" t="inlineStr">
        <is>
          <t>PAC</t>
        </is>
      </c>
      <c r="G2922" s="4" t="str"/>
      <c r="H2922" s="4" t="str"/>
      <c r="I2922" s="4" t="n">
        <v>0</v>
      </c>
      <c r="J2922" s="4" t="str"/>
      <c r="K2922" s="4" t="str"/>
      <c r="L2922" s="3" t="str"/>
      <c r="M2922" s="3" t="str"/>
      <c r="N2922" s="3" t="n">
        <v>0</v>
      </c>
      <c r="O2922" s="4" t="str"/>
      <c r="P2922" s="4" t="str"/>
      <c r="Q2922" s="4" t="str"/>
      <c r="R2922" s="4" t="str"/>
      <c r="S2922" s="4" t="str"/>
      <c r="T2922" s="4" t="str"/>
      <c r="U2922" s="4" t="str"/>
      <c r="V2922" s="4" t="n">
        <v>1</v>
      </c>
    </row>
    <row r="2923">
      <c r="A2923" t="n">
        <v>368</v>
      </c>
      <c r="B2923" t="inlineStr">
        <is>
          <t>20601074843</t>
        </is>
      </c>
      <c r="C2923" t="inlineStr">
        <is>
          <t>ASOCIACION DE MUJERES ALLIN LLAMKAY</t>
        </is>
      </c>
      <c r="D2923" s="6" t="n">
        <v>2019</v>
      </c>
      <c r="F2923" t="inlineStr">
        <is>
          <t>PAC</t>
        </is>
      </c>
      <c r="G2923" s="4" t="n">
        <v>0</v>
      </c>
      <c r="H2923" s="4" t="n">
        <v>0</v>
      </c>
      <c r="I2923" s="4" t="n">
        <v>0</v>
      </c>
      <c r="J2923" s="4" t="str"/>
      <c r="K2923" s="4" t="str"/>
      <c r="L2923" s="3" t="n">
        <v>0</v>
      </c>
      <c r="M2923" s="3" t="n">
        <v>0</v>
      </c>
      <c r="N2923" s="3" t="n">
        <v>0</v>
      </c>
      <c r="O2923" s="4" t="str"/>
      <c r="P2923" s="4" t="str"/>
      <c r="Q2923" s="4" t="str"/>
      <c r="R2923" s="4" t="str"/>
      <c r="S2923" s="4" t="str"/>
      <c r="T2923" s="4" t="str"/>
      <c r="U2923" s="4" t="str"/>
      <c r="V2923" s="4" t="n">
        <v>1</v>
      </c>
    </row>
    <row r="2924">
      <c r="A2924" t="n">
        <v>368</v>
      </c>
      <c r="B2924" t="inlineStr">
        <is>
          <t>20601074843</t>
        </is>
      </c>
      <c r="C2924" t="inlineStr">
        <is>
          <t>ASOCIACION DE MUJERES ALLIN LLAMKAY</t>
        </is>
      </c>
      <c r="D2924" s="6" t="n">
        <v>2020</v>
      </c>
      <c r="F2924" t="inlineStr">
        <is>
          <t>PAC</t>
        </is>
      </c>
      <c r="G2924" s="4" t="n">
        <v>0</v>
      </c>
      <c r="H2924" s="4" t="n">
        <v>0</v>
      </c>
      <c r="I2924" s="4" t="n">
        <v>0</v>
      </c>
      <c r="J2924" s="4" t="n">
        <v>0</v>
      </c>
      <c r="K2924" s="4" t="n">
        <v>0</v>
      </c>
      <c r="L2924" s="3" t="n">
        <v>0</v>
      </c>
      <c r="M2924" s="3" t="n">
        <v>0</v>
      </c>
      <c r="N2924" s="3" t="n">
        <v>0</v>
      </c>
      <c r="O2924" s="4" t="str"/>
      <c r="P2924" s="4" t="str"/>
      <c r="Q2924" s="4" t="str"/>
      <c r="R2924" s="4" t="str"/>
      <c r="S2924" s="4" t="str"/>
      <c r="T2924" s="4" t="str"/>
      <c r="U2924" s="4" t="str"/>
      <c r="V2924" s="4" t="n">
        <v>1</v>
      </c>
    </row>
    <row r="2925">
      <c r="A2925" t="n">
        <v>368</v>
      </c>
      <c r="B2925" t="inlineStr">
        <is>
          <t>20601074843</t>
        </is>
      </c>
      <c r="C2925" t="inlineStr">
        <is>
          <t>ASOCIACION DE MUJERES ALLIN LLAMKAY</t>
        </is>
      </c>
      <c r="D2925" s="6" t="n">
        <v>2021</v>
      </c>
      <c r="F2925" t="inlineStr">
        <is>
          <t>PAC</t>
        </is>
      </c>
      <c r="G2925" s="4" t="n">
        <v>0</v>
      </c>
      <c r="H2925" s="4" t="n">
        <v>0</v>
      </c>
      <c r="I2925" s="4" t="n">
        <v>0</v>
      </c>
      <c r="J2925" s="4" t="n">
        <v>0</v>
      </c>
      <c r="K2925" s="4" t="n">
        <v>0</v>
      </c>
      <c r="L2925" s="3" t="n">
        <v>0</v>
      </c>
      <c r="M2925" s="3" t="n">
        <v>0</v>
      </c>
      <c r="N2925" s="3" t="n">
        <v>0</v>
      </c>
      <c r="O2925" s="4" t="str"/>
      <c r="P2925" s="4" t="str"/>
      <c r="Q2925" s="4" t="str"/>
      <c r="R2925" s="4" t="str"/>
      <c r="S2925" s="4" t="str"/>
      <c r="T2925" s="4" t="str"/>
      <c r="U2925" s="4" t="str"/>
      <c r="V2925" s="4" t="n">
        <v>1</v>
      </c>
    </row>
    <row r="2926">
      <c r="A2926" t="n">
        <v>368</v>
      </c>
      <c r="B2926" t="inlineStr">
        <is>
          <t>20601074843</t>
        </is>
      </c>
      <c r="C2926" t="inlineStr">
        <is>
          <t>ASOCIACION DE MUJERES ALLIN LLAMKAY</t>
        </is>
      </c>
      <c r="D2926" s="6" t="n">
        <v>2022</v>
      </c>
      <c r="F2926" t="inlineStr">
        <is>
          <t>PAC</t>
        </is>
      </c>
      <c r="G2926" s="4" t="n">
        <v>0</v>
      </c>
      <c r="H2926" s="4" t="n">
        <v>0</v>
      </c>
      <c r="I2926" s="4" t="n">
        <v>0</v>
      </c>
      <c r="J2926" s="4" t="n">
        <v>0</v>
      </c>
      <c r="K2926" s="4" t="n">
        <v>0</v>
      </c>
      <c r="L2926" s="3" t="n">
        <v>0</v>
      </c>
      <c r="M2926" s="3" t="n">
        <v>0</v>
      </c>
      <c r="N2926" s="3" t="n">
        <v>0</v>
      </c>
      <c r="O2926" s="4" t="str"/>
      <c r="P2926" s="4" t="str"/>
      <c r="Q2926" s="4" t="str"/>
      <c r="R2926" s="4" t="str"/>
      <c r="S2926" s="4" t="str"/>
      <c r="T2926" s="4" t="str"/>
      <c r="U2926" s="4" t="str"/>
      <c r="V2926" s="4" t="n">
        <v>1</v>
      </c>
    </row>
    <row r="2927">
      <c r="A2927" t="n">
        <v>368</v>
      </c>
      <c r="B2927" t="inlineStr">
        <is>
          <t>20601074843</t>
        </is>
      </c>
      <c r="C2927" t="inlineStr">
        <is>
          <t>ASOCIACION DE MUJERES ALLIN LLAMKAY</t>
        </is>
      </c>
      <c r="D2927" s="6" t="n">
        <v>2023</v>
      </c>
      <c r="E2927" t="n">
        <v>1</v>
      </c>
      <c r="F2927" t="inlineStr">
        <is>
          <t>PAC</t>
        </is>
      </c>
      <c r="G2927" s="4" t="n">
        <v>0</v>
      </c>
      <c r="H2927" s="4" t="n">
        <v>24</v>
      </c>
      <c r="I2927" s="4" t="n">
        <v>24</v>
      </c>
      <c r="J2927" s="4" t="n">
        <v>23</v>
      </c>
      <c r="K2927" s="4" t="n">
        <v>4</v>
      </c>
      <c r="L2927" s="3" t="n">
        <v>0</v>
      </c>
      <c r="M2927" s="3" t="n">
        <v>0</v>
      </c>
      <c r="N2927" s="3" t="n">
        <v>0</v>
      </c>
      <c r="O2927" s="4" t="n">
        <v>0</v>
      </c>
      <c r="P2927" s="4" t="n">
        <v>0</v>
      </c>
      <c r="Q2927" s="4" t="n">
        <v>0</v>
      </c>
      <c r="R2927" s="4" t="n">
        <v>0</v>
      </c>
      <c r="S2927" s="4" t="n">
        <v>0</v>
      </c>
      <c r="T2927" s="4" t="n">
        <v>0</v>
      </c>
      <c r="U2927" s="4" t="n">
        <v>0</v>
      </c>
      <c r="V2927" s="4" t="n">
        <v>1</v>
      </c>
    </row>
    <row r="2928">
      <c r="A2928" t="n">
        <v>368</v>
      </c>
      <c r="B2928" t="inlineStr">
        <is>
          <t>20601074843</t>
        </is>
      </c>
      <c r="C2928" t="inlineStr">
        <is>
          <t>ASOCIACION DE MUJERES ALLIN LLAMKAY</t>
        </is>
      </c>
      <c r="D2928" s="6" t="n">
        <v>2024</v>
      </c>
      <c r="E2928" t="n">
        <v>1</v>
      </c>
      <c r="F2928" t="inlineStr">
        <is>
          <t>PAC</t>
        </is>
      </c>
      <c r="G2928" s="4" t="n">
        <v>0</v>
      </c>
      <c r="H2928" s="4" t="n">
        <v>24</v>
      </c>
      <c r="I2928" s="4" t="n">
        <v>24</v>
      </c>
      <c r="J2928" s="4" t="n">
        <v>39</v>
      </c>
      <c r="K2928" s="4" t="n">
        <v>1</v>
      </c>
      <c r="L2928" s="3" t="n">
        <v>0</v>
      </c>
      <c r="M2928" s="3" t="n">
        <v>0</v>
      </c>
      <c r="N2928" s="3" t="n">
        <v>0</v>
      </c>
      <c r="O2928" s="4" t="n">
        <v>0</v>
      </c>
      <c r="P2928" s="4" t="n">
        <v>0</v>
      </c>
      <c r="Q2928" s="4" t="str"/>
      <c r="R2928" s="4" t="n">
        <v>0</v>
      </c>
      <c r="S2928" s="4" t="n">
        <v>0</v>
      </c>
      <c r="T2928" s="4" t="n">
        <v>0</v>
      </c>
      <c r="U2928" s="4" t="n">
        <v>0</v>
      </c>
      <c r="V2928" s="4" t="n">
        <v>1</v>
      </c>
    </row>
    <row r="2929">
      <c r="A2929" t="n">
        <v>368</v>
      </c>
      <c r="B2929" t="inlineStr">
        <is>
          <t>20601074843</t>
        </is>
      </c>
      <c r="C2929" t="inlineStr">
        <is>
          <t>ASOCIACION DE MUJERES ALLIN LLAMKAY</t>
        </is>
      </c>
      <c r="D2929" s="6" t="n">
        <v>2025</v>
      </c>
      <c r="E2929" t="n">
        <v>1</v>
      </c>
      <c r="F2929" t="inlineStr">
        <is>
          <t>PAC</t>
        </is>
      </c>
      <c r="G2929" s="4" t="n">
        <v>0</v>
      </c>
      <c r="H2929" s="4" t="n">
        <v>15</v>
      </c>
      <c r="I2929" s="4" t="n">
        <v>15</v>
      </c>
      <c r="J2929" s="4" t="n">
        <v>51</v>
      </c>
      <c r="K2929" s="4" t="n">
        <v>6</v>
      </c>
      <c r="L2929" s="3" t="n">
        <v>49612.5</v>
      </c>
      <c r="M2929" s="3" t="n">
        <v>0</v>
      </c>
      <c r="N2929" s="3" t="n">
        <v>49612.5</v>
      </c>
      <c r="O2929" s="4" t="n">
        <v>0</v>
      </c>
      <c r="P2929" s="4" t="n">
        <v>0</v>
      </c>
      <c r="Q2929" s="4" t="str"/>
      <c r="R2929" s="4" t="n">
        <v>49612.5</v>
      </c>
      <c r="S2929" s="4" t="n">
        <v>0</v>
      </c>
      <c r="T2929" s="4" t="n">
        <v>0</v>
      </c>
      <c r="U2929" s="4" t="n">
        <v>49612.5</v>
      </c>
      <c r="V2929" s="4" t="n">
        <v>1</v>
      </c>
    </row>
    <row r="2930">
      <c r="A2930" t="n">
        <v>369</v>
      </c>
      <c r="B2930" t="inlineStr">
        <is>
          <t>20601041830</t>
        </is>
      </c>
      <c r="C2930" t="inlineStr">
        <is>
          <t>ASOCIACIÓN DE MUJERES PRODUCTORAS DE FLOR BLANCA</t>
        </is>
      </c>
      <c r="D2930" s="6" t="n">
        <v>2018</v>
      </c>
      <c r="F2930" t="inlineStr">
        <is>
          <t>PAC</t>
        </is>
      </c>
      <c r="G2930" s="4" t="str"/>
      <c r="H2930" s="4" t="str"/>
      <c r="I2930" s="4" t="n">
        <v>0</v>
      </c>
      <c r="J2930" s="4" t="str"/>
      <c r="K2930" s="4" t="str"/>
      <c r="L2930" s="3" t="str"/>
      <c r="M2930" s="3" t="str"/>
      <c r="N2930" s="3" t="n">
        <v>0</v>
      </c>
      <c r="O2930" s="4" t="str"/>
      <c r="P2930" s="4" t="str"/>
      <c r="Q2930" s="4" t="str"/>
      <c r="R2930" s="4" t="str"/>
      <c r="S2930" s="4" t="str"/>
      <c r="T2930" s="4" t="str"/>
      <c r="U2930" s="4" t="str"/>
      <c r="V2930" s="4" t="n">
        <v>1</v>
      </c>
    </row>
    <row r="2931">
      <c r="A2931" t="n">
        <v>369</v>
      </c>
      <c r="B2931" t="inlineStr">
        <is>
          <t>20601041830</t>
        </is>
      </c>
      <c r="C2931" t="inlineStr">
        <is>
          <t>ASOCIACIÓN DE MUJERES PRODUCTORAS DE FLOR BLANCA</t>
        </is>
      </c>
      <c r="D2931" s="6" t="n">
        <v>2019</v>
      </c>
      <c r="F2931" t="inlineStr">
        <is>
          <t>PAC</t>
        </is>
      </c>
      <c r="G2931" s="4" t="n">
        <v>0</v>
      </c>
      <c r="H2931" s="4" t="n">
        <v>0</v>
      </c>
      <c r="I2931" s="4" t="n">
        <v>0</v>
      </c>
      <c r="J2931" s="4" t="str"/>
      <c r="K2931" s="4" t="str"/>
      <c r="L2931" s="3" t="n">
        <v>0</v>
      </c>
      <c r="M2931" s="3" t="n">
        <v>0</v>
      </c>
      <c r="N2931" s="3" t="n">
        <v>0</v>
      </c>
      <c r="O2931" s="4" t="str"/>
      <c r="P2931" s="4" t="str"/>
      <c r="Q2931" s="4" t="str"/>
      <c r="R2931" s="4" t="str"/>
      <c r="S2931" s="4" t="str"/>
      <c r="T2931" s="4" t="str"/>
      <c r="U2931" s="4" t="str"/>
      <c r="V2931" s="4" t="n">
        <v>1</v>
      </c>
    </row>
    <row r="2932">
      <c r="A2932" t="n">
        <v>369</v>
      </c>
      <c r="B2932" t="inlineStr">
        <is>
          <t>20601041830</t>
        </is>
      </c>
      <c r="C2932" t="inlineStr">
        <is>
          <t>ASOCIACIÓN DE MUJERES PRODUCTORAS DE FLOR BLANCA</t>
        </is>
      </c>
      <c r="D2932" s="6" t="n">
        <v>2020</v>
      </c>
      <c r="F2932" t="inlineStr">
        <is>
          <t>PAC</t>
        </is>
      </c>
      <c r="G2932" s="4" t="n">
        <v>0</v>
      </c>
      <c r="H2932" s="4" t="n">
        <v>0</v>
      </c>
      <c r="I2932" s="4" t="n">
        <v>0</v>
      </c>
      <c r="J2932" s="4" t="n">
        <v>0</v>
      </c>
      <c r="K2932" s="4" t="n">
        <v>0</v>
      </c>
      <c r="L2932" s="3" t="n">
        <v>0</v>
      </c>
      <c r="M2932" s="3" t="n">
        <v>0</v>
      </c>
      <c r="N2932" s="3" t="n">
        <v>0</v>
      </c>
      <c r="O2932" s="4" t="str"/>
      <c r="P2932" s="4" t="str"/>
      <c r="Q2932" s="4" t="str"/>
      <c r="R2932" s="4" t="str"/>
      <c r="S2932" s="4" t="str"/>
      <c r="T2932" s="4" t="str"/>
      <c r="U2932" s="4" t="str"/>
      <c r="V2932" s="4" t="n">
        <v>1</v>
      </c>
    </row>
    <row r="2933">
      <c r="A2933" t="n">
        <v>369</v>
      </c>
      <c r="B2933" t="inlineStr">
        <is>
          <t>20601041830</t>
        </is>
      </c>
      <c r="C2933" t="inlineStr">
        <is>
          <t>ASOCIACIÓN DE MUJERES PRODUCTORAS DE FLOR BLANCA</t>
        </is>
      </c>
      <c r="D2933" s="6" t="n">
        <v>2021</v>
      </c>
      <c r="F2933" t="inlineStr">
        <is>
          <t>PAC</t>
        </is>
      </c>
      <c r="G2933" s="4" t="n">
        <v>0</v>
      </c>
      <c r="H2933" s="4" t="n">
        <v>0</v>
      </c>
      <c r="I2933" s="4" t="n">
        <v>0</v>
      </c>
      <c r="J2933" s="4" t="n">
        <v>0</v>
      </c>
      <c r="K2933" s="4" t="n">
        <v>0</v>
      </c>
      <c r="L2933" s="3" t="n">
        <v>0</v>
      </c>
      <c r="M2933" s="3" t="n">
        <v>0</v>
      </c>
      <c r="N2933" s="3" t="n">
        <v>0</v>
      </c>
      <c r="O2933" s="4" t="str"/>
      <c r="P2933" s="4" t="str"/>
      <c r="Q2933" s="4" t="str"/>
      <c r="R2933" s="4" t="str"/>
      <c r="S2933" s="4" t="str"/>
      <c r="T2933" s="4" t="str"/>
      <c r="U2933" s="4" t="str"/>
      <c r="V2933" s="4" t="n">
        <v>1</v>
      </c>
    </row>
    <row r="2934">
      <c r="A2934" t="n">
        <v>369</v>
      </c>
      <c r="B2934" t="inlineStr">
        <is>
          <t>20601041830</t>
        </is>
      </c>
      <c r="C2934" t="inlineStr">
        <is>
          <t>ASOCIACIÓN DE MUJERES PRODUCTORAS DE FLOR BLANCA</t>
        </is>
      </c>
      <c r="D2934" s="6" t="n">
        <v>2022</v>
      </c>
      <c r="F2934" t="inlineStr">
        <is>
          <t>PAC</t>
        </is>
      </c>
      <c r="G2934" s="4" t="n">
        <v>0</v>
      </c>
      <c r="H2934" s="4" t="n">
        <v>0</v>
      </c>
      <c r="I2934" s="4" t="n">
        <v>0</v>
      </c>
      <c r="J2934" s="4" t="n">
        <v>0</v>
      </c>
      <c r="K2934" s="4" t="n">
        <v>0</v>
      </c>
      <c r="L2934" s="3" t="n">
        <v>0</v>
      </c>
      <c r="M2934" s="3" t="n">
        <v>0</v>
      </c>
      <c r="N2934" s="3" t="n">
        <v>0</v>
      </c>
      <c r="O2934" s="4" t="str"/>
      <c r="P2934" s="4" t="str"/>
      <c r="Q2934" s="4" t="str"/>
      <c r="R2934" s="4" t="str"/>
      <c r="S2934" s="4" t="str"/>
      <c r="T2934" s="4" t="str"/>
      <c r="U2934" s="4" t="str"/>
      <c r="V2934" s="4" t="n">
        <v>1</v>
      </c>
    </row>
    <row r="2935">
      <c r="A2935" t="n">
        <v>369</v>
      </c>
      <c r="B2935" t="inlineStr">
        <is>
          <t>20601041830</t>
        </is>
      </c>
      <c r="C2935" t="inlineStr">
        <is>
          <t>ASOCIACIÓN DE MUJERES PRODUCTORAS DE FLOR BLANCA</t>
        </is>
      </c>
      <c r="D2935" s="6" t="n">
        <v>2023</v>
      </c>
      <c r="E2935" t="n">
        <v>1</v>
      </c>
      <c r="F2935" t="inlineStr">
        <is>
          <t>PAC</t>
        </is>
      </c>
      <c r="G2935" s="4" t="n">
        <v>0</v>
      </c>
      <c r="H2935" s="4" t="n">
        <v>12</v>
      </c>
      <c r="I2935" s="4" t="n">
        <v>12</v>
      </c>
      <c r="J2935" s="4" t="n">
        <v>24</v>
      </c>
      <c r="K2935" s="4" t="n">
        <v>4</v>
      </c>
      <c r="L2935" s="3" t="n">
        <v>0</v>
      </c>
      <c r="M2935" s="3" t="n">
        <v>0</v>
      </c>
      <c r="N2935" s="3" t="n">
        <v>0</v>
      </c>
      <c r="O2935" s="4" t="n">
        <v>0</v>
      </c>
      <c r="P2935" s="4" t="n">
        <v>0</v>
      </c>
      <c r="Q2935" s="4" t="n">
        <v>0</v>
      </c>
      <c r="R2935" s="4" t="n">
        <v>0</v>
      </c>
      <c r="S2935" s="4" t="n">
        <v>0</v>
      </c>
      <c r="T2935" s="4" t="n">
        <v>0</v>
      </c>
      <c r="U2935" s="4" t="n">
        <v>0</v>
      </c>
      <c r="V2935" s="4" t="n">
        <v>1</v>
      </c>
    </row>
    <row r="2936">
      <c r="A2936" t="n">
        <v>369</v>
      </c>
      <c r="B2936" t="inlineStr">
        <is>
          <t>20601041830</t>
        </is>
      </c>
      <c r="C2936" t="inlineStr">
        <is>
          <t>ASOCIACIÓN DE MUJERES PRODUCTORAS DE FLOR BLANCA</t>
        </is>
      </c>
      <c r="D2936" s="6" t="n">
        <v>2024</v>
      </c>
      <c r="E2936" t="n">
        <v>1</v>
      </c>
      <c r="F2936" t="inlineStr">
        <is>
          <t>PAC</t>
        </is>
      </c>
      <c r="G2936" s="4" t="n">
        <v>0</v>
      </c>
      <c r="H2936" s="4" t="n">
        <v>12</v>
      </c>
      <c r="I2936" s="4" t="n">
        <v>12</v>
      </c>
      <c r="J2936" s="4" t="n">
        <v>44</v>
      </c>
      <c r="K2936" s="4" t="n">
        <v>1</v>
      </c>
      <c r="L2936" s="3" t="n">
        <v>0</v>
      </c>
      <c r="M2936" s="3" t="n">
        <v>0</v>
      </c>
      <c r="N2936" s="3" t="n">
        <v>0</v>
      </c>
      <c r="O2936" s="4" t="n">
        <v>0</v>
      </c>
      <c r="P2936" s="4" t="n">
        <v>0</v>
      </c>
      <c r="Q2936" s="4" t="str"/>
      <c r="R2936" s="4" t="n">
        <v>0</v>
      </c>
      <c r="S2936" s="4" t="n">
        <v>0</v>
      </c>
      <c r="T2936" s="4" t="n">
        <v>0</v>
      </c>
      <c r="U2936" s="4" t="n">
        <v>0</v>
      </c>
      <c r="V2936" s="4" t="n">
        <v>1</v>
      </c>
    </row>
    <row r="2937">
      <c r="A2937" t="n">
        <v>369</v>
      </c>
      <c r="B2937" t="inlineStr">
        <is>
          <t>20601041830</t>
        </is>
      </c>
      <c r="C2937" t="inlineStr">
        <is>
          <t>ASOCIACIÓN DE MUJERES PRODUCTORAS DE FLOR BLANCA</t>
        </is>
      </c>
      <c r="D2937" s="6" t="n">
        <v>2025</v>
      </c>
      <c r="E2937" t="n">
        <v>1</v>
      </c>
      <c r="F2937" t="inlineStr">
        <is>
          <t>PAC</t>
        </is>
      </c>
      <c r="G2937" s="4" t="n">
        <v>0</v>
      </c>
      <c r="H2937" s="4" t="n">
        <v>13</v>
      </c>
      <c r="I2937" s="4" t="n">
        <v>13</v>
      </c>
      <c r="J2937" s="4" t="n">
        <v>33</v>
      </c>
      <c r="K2937" s="4" t="n">
        <v>5</v>
      </c>
      <c r="L2937" s="3" t="n">
        <v>30852.9</v>
      </c>
      <c r="M2937" s="3" t="n">
        <v>0</v>
      </c>
      <c r="N2937" s="3" t="n">
        <v>30852.9</v>
      </c>
      <c r="O2937" s="4" t="n">
        <v>0</v>
      </c>
      <c r="P2937" s="4" t="n">
        <v>0</v>
      </c>
      <c r="Q2937" s="4" t="str"/>
      <c r="R2937" s="4" t="n">
        <v>30852.9</v>
      </c>
      <c r="S2937" s="4" t="n">
        <v>0</v>
      </c>
      <c r="T2937" s="4" t="n">
        <v>0</v>
      </c>
      <c r="U2937" s="4" t="n">
        <v>30852.9</v>
      </c>
      <c r="V2937" s="4" t="n">
        <v>1</v>
      </c>
    </row>
    <row r="2938">
      <c r="A2938" t="n">
        <v>370</v>
      </c>
      <c r="B2938" t="inlineStr">
        <is>
          <t>20608834746</t>
        </is>
      </c>
      <c r="C2938" t="inlineStr">
        <is>
          <t>ASOCIACIÓN DE PRODUCTORES LAGUNA LA BOA</t>
        </is>
      </c>
      <c r="D2938" s="6" t="n">
        <v>2018</v>
      </c>
      <c r="F2938" t="inlineStr">
        <is>
          <t>PAC</t>
        </is>
      </c>
      <c r="G2938" s="4" t="str"/>
      <c r="H2938" s="4" t="str"/>
      <c r="I2938" s="4" t="n">
        <v>0</v>
      </c>
      <c r="J2938" s="4" t="str"/>
      <c r="K2938" s="4" t="str"/>
      <c r="L2938" s="3" t="str"/>
      <c r="M2938" s="3" t="str"/>
      <c r="N2938" s="3" t="n">
        <v>0</v>
      </c>
      <c r="O2938" s="4" t="str"/>
      <c r="P2938" s="4" t="str"/>
      <c r="Q2938" s="4" t="str"/>
      <c r="R2938" s="4" t="str"/>
      <c r="S2938" s="4" t="str"/>
      <c r="T2938" s="4" t="str"/>
      <c r="U2938" s="4" t="str"/>
      <c r="V2938" s="4" t="n">
        <v>1</v>
      </c>
    </row>
    <row r="2939">
      <c r="A2939" t="n">
        <v>370</v>
      </c>
      <c r="B2939" t="inlineStr">
        <is>
          <t>20608834746</t>
        </is>
      </c>
      <c r="C2939" t="inlineStr">
        <is>
          <t>ASOCIACIÓN DE PRODUCTORES LAGUNA LA BOA</t>
        </is>
      </c>
      <c r="D2939" s="6" t="n">
        <v>2019</v>
      </c>
      <c r="F2939" t="inlineStr">
        <is>
          <t>PAC</t>
        </is>
      </c>
      <c r="G2939" s="4" t="n">
        <v>0</v>
      </c>
      <c r="H2939" s="4" t="n">
        <v>0</v>
      </c>
      <c r="I2939" s="4" t="n">
        <v>0</v>
      </c>
      <c r="J2939" s="4" t="str"/>
      <c r="K2939" s="4" t="str"/>
      <c r="L2939" s="3" t="n">
        <v>0</v>
      </c>
      <c r="M2939" s="3" t="n">
        <v>0</v>
      </c>
      <c r="N2939" s="3" t="n">
        <v>0</v>
      </c>
      <c r="O2939" s="4" t="str"/>
      <c r="P2939" s="4" t="str"/>
      <c r="Q2939" s="4" t="str"/>
      <c r="R2939" s="4" t="str"/>
      <c r="S2939" s="4" t="str"/>
      <c r="T2939" s="4" t="str"/>
      <c r="U2939" s="4" t="str"/>
      <c r="V2939" s="4" t="n">
        <v>1</v>
      </c>
    </row>
    <row r="2940">
      <c r="A2940" t="n">
        <v>370</v>
      </c>
      <c r="B2940" t="inlineStr">
        <is>
          <t>20608834746</t>
        </is>
      </c>
      <c r="C2940" t="inlineStr">
        <is>
          <t>ASOCIACIÓN DE PRODUCTORES LAGUNA LA BOA</t>
        </is>
      </c>
      <c r="D2940" s="6" t="n">
        <v>2020</v>
      </c>
      <c r="F2940" t="inlineStr">
        <is>
          <t>PAC</t>
        </is>
      </c>
      <c r="G2940" s="4" t="n">
        <v>0</v>
      </c>
      <c r="H2940" s="4" t="n">
        <v>0</v>
      </c>
      <c r="I2940" s="4" t="n">
        <v>0</v>
      </c>
      <c r="J2940" s="4" t="n">
        <v>0</v>
      </c>
      <c r="K2940" s="4" t="n">
        <v>0</v>
      </c>
      <c r="L2940" s="3" t="n">
        <v>0</v>
      </c>
      <c r="M2940" s="3" t="n">
        <v>0</v>
      </c>
      <c r="N2940" s="3" t="n">
        <v>0</v>
      </c>
      <c r="O2940" s="4" t="str"/>
      <c r="P2940" s="4" t="str"/>
      <c r="Q2940" s="4" t="str"/>
      <c r="R2940" s="4" t="str"/>
      <c r="S2940" s="4" t="str"/>
      <c r="T2940" s="4" t="str"/>
      <c r="U2940" s="4" t="str"/>
      <c r="V2940" s="4" t="n">
        <v>1</v>
      </c>
    </row>
    <row r="2941">
      <c r="A2941" t="n">
        <v>370</v>
      </c>
      <c r="B2941" t="inlineStr">
        <is>
          <t>20608834746</t>
        </is>
      </c>
      <c r="C2941" t="inlineStr">
        <is>
          <t>ASOCIACIÓN DE PRODUCTORES LAGUNA LA BOA</t>
        </is>
      </c>
      <c r="D2941" s="6" t="n">
        <v>2021</v>
      </c>
      <c r="F2941" t="inlineStr">
        <is>
          <t>PAC</t>
        </is>
      </c>
      <c r="G2941" s="4" t="n">
        <v>0</v>
      </c>
      <c r="H2941" s="4" t="n">
        <v>0</v>
      </c>
      <c r="I2941" s="4" t="n">
        <v>0</v>
      </c>
      <c r="J2941" s="4" t="n">
        <v>0</v>
      </c>
      <c r="K2941" s="4" t="n">
        <v>0</v>
      </c>
      <c r="L2941" s="3" t="n">
        <v>0</v>
      </c>
      <c r="M2941" s="3" t="n">
        <v>0</v>
      </c>
      <c r="N2941" s="3" t="n">
        <v>0</v>
      </c>
      <c r="O2941" s="4" t="str"/>
      <c r="P2941" s="4" t="str"/>
      <c r="Q2941" s="4" t="str"/>
      <c r="R2941" s="4" t="str"/>
      <c r="S2941" s="4" t="str"/>
      <c r="T2941" s="4" t="str"/>
      <c r="U2941" s="4" t="str"/>
      <c r="V2941" s="4" t="n">
        <v>1</v>
      </c>
    </row>
    <row r="2942">
      <c r="A2942" t="n">
        <v>370</v>
      </c>
      <c r="B2942" t="inlineStr">
        <is>
          <t>20608834746</t>
        </is>
      </c>
      <c r="C2942" t="inlineStr">
        <is>
          <t>ASOCIACIÓN DE PRODUCTORES LAGUNA LA BOA</t>
        </is>
      </c>
      <c r="D2942" s="6" t="n">
        <v>2022</v>
      </c>
      <c r="F2942" t="inlineStr">
        <is>
          <t>PAC</t>
        </is>
      </c>
      <c r="G2942" s="4" t="n">
        <v>0</v>
      </c>
      <c r="H2942" s="4" t="n">
        <v>0</v>
      </c>
      <c r="I2942" s="4" t="n">
        <v>0</v>
      </c>
      <c r="J2942" s="4" t="n">
        <v>0</v>
      </c>
      <c r="K2942" s="4" t="n">
        <v>0</v>
      </c>
      <c r="L2942" s="3" t="n">
        <v>0</v>
      </c>
      <c r="M2942" s="3" t="n">
        <v>0</v>
      </c>
      <c r="N2942" s="3" t="n">
        <v>0</v>
      </c>
      <c r="O2942" s="4" t="str"/>
      <c r="P2942" s="4" t="str"/>
      <c r="Q2942" s="4" t="str"/>
      <c r="R2942" s="4" t="str"/>
      <c r="S2942" s="4" t="str"/>
      <c r="T2942" s="4" t="str"/>
      <c r="U2942" s="4" t="str"/>
      <c r="V2942" s="4" t="n">
        <v>1</v>
      </c>
    </row>
    <row r="2943">
      <c r="A2943" t="n">
        <v>370</v>
      </c>
      <c r="B2943" t="inlineStr">
        <is>
          <t>20608834746</t>
        </is>
      </c>
      <c r="C2943" t="inlineStr">
        <is>
          <t>ASOCIACIÓN DE PRODUCTORES LAGUNA LA BOA</t>
        </is>
      </c>
      <c r="D2943" s="6" t="n">
        <v>2023</v>
      </c>
      <c r="E2943" t="n">
        <v>1</v>
      </c>
      <c r="F2943" t="inlineStr">
        <is>
          <t>PAC</t>
        </is>
      </c>
      <c r="G2943" s="4" t="n">
        <v>17</v>
      </c>
      <c r="H2943" s="4" t="n">
        <v>3</v>
      </c>
      <c r="I2943" s="4" t="n">
        <v>20</v>
      </c>
      <c r="J2943" s="4" t="n">
        <v>77</v>
      </c>
      <c r="K2943" s="4" t="n">
        <v>3</v>
      </c>
      <c r="L2943" s="3" t="n">
        <v>13571</v>
      </c>
      <c r="M2943" s="3" t="n">
        <v>0</v>
      </c>
      <c r="N2943" s="3" t="n">
        <v>13571</v>
      </c>
      <c r="O2943" s="4" t="n">
        <v>12371</v>
      </c>
      <c r="P2943" s="4" t="n">
        <v>0</v>
      </c>
      <c r="Q2943" s="4" t="n">
        <v>0</v>
      </c>
      <c r="R2943" s="4" t="n">
        <v>1200</v>
      </c>
      <c r="S2943" s="4" t="n">
        <v>0</v>
      </c>
      <c r="T2943" s="4" t="n">
        <v>0</v>
      </c>
      <c r="U2943" s="4" t="n">
        <v>13571</v>
      </c>
      <c r="V2943" s="4" t="n">
        <v>1</v>
      </c>
    </row>
    <row r="2944">
      <c r="A2944" t="n">
        <v>370</v>
      </c>
      <c r="B2944" t="inlineStr">
        <is>
          <t>20608834746</t>
        </is>
      </c>
      <c r="C2944" t="inlineStr">
        <is>
          <t>ASOCIACIÓN DE PRODUCTORES LAGUNA LA BOA</t>
        </is>
      </c>
      <c r="D2944" s="6" t="n">
        <v>2024</v>
      </c>
      <c r="E2944" t="n">
        <v>1</v>
      </c>
      <c r="F2944" t="inlineStr">
        <is>
          <t>PAC</t>
        </is>
      </c>
      <c r="G2944" s="4" t="n">
        <v>9</v>
      </c>
      <c r="H2944" s="4" t="n">
        <v>3</v>
      </c>
      <c r="I2944" s="4" t="n">
        <v>12</v>
      </c>
      <c r="J2944" s="4" t="n">
        <v>56</v>
      </c>
      <c r="K2944" s="4" t="n">
        <v>0</v>
      </c>
      <c r="L2944" s="3" t="n">
        <v>25709.9967</v>
      </c>
      <c r="M2944" s="3" t="n">
        <v>0</v>
      </c>
      <c r="N2944" s="3" t="n">
        <v>25709.9967</v>
      </c>
      <c r="O2944" s="4" t="n">
        <v>5083</v>
      </c>
      <c r="P2944" s="4" t="n">
        <v>9576.9967</v>
      </c>
      <c r="Q2944" s="4" t="str"/>
      <c r="R2944" s="4" t="n">
        <v>11050</v>
      </c>
      <c r="S2944" s="4" t="n">
        <v>0</v>
      </c>
      <c r="T2944" s="4" t="n">
        <v>0</v>
      </c>
      <c r="U2944" s="4" t="n">
        <v>25709.9967</v>
      </c>
      <c r="V2944" s="4" t="n">
        <v>1</v>
      </c>
    </row>
    <row r="2945">
      <c r="A2945" t="n">
        <v>370</v>
      </c>
      <c r="B2945" t="inlineStr">
        <is>
          <t>20608834746</t>
        </is>
      </c>
      <c r="C2945" t="inlineStr">
        <is>
          <t>ASOCIACIÓN DE PRODUCTORES LAGUNA LA BOA</t>
        </is>
      </c>
      <c r="D2945" s="6" t="n">
        <v>2025</v>
      </c>
      <c r="E2945" t="n">
        <v>1</v>
      </c>
      <c r="F2945" t="inlineStr">
        <is>
          <t>PAC</t>
        </is>
      </c>
      <c r="G2945" s="4" t="n">
        <v>12</v>
      </c>
      <c r="H2945" s="4" t="n">
        <v>7</v>
      </c>
      <c r="I2945" s="4" t="n">
        <v>19</v>
      </c>
      <c r="J2945" s="4" t="n">
        <v>48</v>
      </c>
      <c r="K2945" s="4" t="n">
        <v>0</v>
      </c>
      <c r="L2945" s="3" t="n">
        <v>52357</v>
      </c>
      <c r="M2945" s="3" t="n">
        <v>0</v>
      </c>
      <c r="N2945" s="3" t="n">
        <v>52357</v>
      </c>
      <c r="O2945" s="4" t="n">
        <v>16668</v>
      </c>
      <c r="P2945" s="4" t="n">
        <v>35689</v>
      </c>
      <c r="Q2945" s="4" t="str"/>
      <c r="R2945" s="4" t="n">
        <v>0</v>
      </c>
      <c r="S2945" s="4" t="n">
        <v>0</v>
      </c>
      <c r="T2945" s="4" t="n">
        <v>0</v>
      </c>
      <c r="U2945" s="4" t="n">
        <v>52357</v>
      </c>
      <c r="V2945" s="4" t="n">
        <v>1</v>
      </c>
    </row>
    <row r="2946">
      <c r="A2946" t="n">
        <v>371</v>
      </c>
      <c r="B2946" t="inlineStr">
        <is>
          <t>20603201150</t>
        </is>
      </c>
      <c r="C2946" t="inlineStr">
        <is>
          <t>FEDERACION AGROPECUARIA DEL DISTRITO DE UMARI</t>
        </is>
      </c>
      <c r="D2946" s="6" t="n">
        <v>2018</v>
      </c>
      <c r="F2946" t="inlineStr">
        <is>
          <t>PAC</t>
        </is>
      </c>
      <c r="G2946" s="4" t="str"/>
      <c r="H2946" s="4" t="str"/>
      <c r="I2946" s="4" t="n">
        <v>0</v>
      </c>
      <c r="J2946" s="4" t="str"/>
      <c r="K2946" s="4" t="str"/>
      <c r="L2946" s="3" t="str"/>
      <c r="M2946" s="3" t="str"/>
      <c r="N2946" s="3" t="n">
        <v>0</v>
      </c>
      <c r="O2946" s="4" t="str"/>
      <c r="P2946" s="4" t="str"/>
      <c r="Q2946" s="4" t="str"/>
      <c r="R2946" s="4" t="str"/>
      <c r="S2946" s="4" t="str"/>
      <c r="T2946" s="4" t="str"/>
      <c r="U2946" s="4" t="str"/>
      <c r="V2946" s="4" t="n">
        <v>1</v>
      </c>
    </row>
    <row r="2947">
      <c r="A2947" t="n">
        <v>371</v>
      </c>
      <c r="B2947" t="inlineStr">
        <is>
          <t>20603201150</t>
        </is>
      </c>
      <c r="C2947" t="inlineStr">
        <is>
          <t>FEDERACION AGROPECUARIA DEL DISTRITO DE UMARI</t>
        </is>
      </c>
      <c r="D2947" s="6" t="n">
        <v>2019</v>
      </c>
      <c r="F2947" t="inlineStr">
        <is>
          <t>PAC</t>
        </is>
      </c>
      <c r="G2947" s="4" t="n">
        <v>0</v>
      </c>
      <c r="H2947" s="4" t="n">
        <v>0</v>
      </c>
      <c r="I2947" s="4" t="n">
        <v>0</v>
      </c>
      <c r="J2947" s="4" t="str"/>
      <c r="K2947" s="4" t="str"/>
      <c r="L2947" s="3" t="n">
        <v>0</v>
      </c>
      <c r="M2947" s="3" t="n">
        <v>0</v>
      </c>
      <c r="N2947" s="3" t="n">
        <v>0</v>
      </c>
      <c r="O2947" s="4" t="str"/>
      <c r="P2947" s="4" t="str"/>
      <c r="Q2947" s="4" t="str"/>
      <c r="R2947" s="4" t="str"/>
      <c r="S2947" s="4" t="str"/>
      <c r="T2947" s="4" t="str"/>
      <c r="U2947" s="4" t="str"/>
      <c r="V2947" s="4" t="n">
        <v>1</v>
      </c>
    </row>
    <row r="2948">
      <c r="A2948" t="n">
        <v>371</v>
      </c>
      <c r="B2948" t="inlineStr">
        <is>
          <t>20603201150</t>
        </is>
      </c>
      <c r="C2948" t="inlineStr">
        <is>
          <t>FEDERACION AGROPECUARIA DEL DISTRITO DE UMARI</t>
        </is>
      </c>
      <c r="D2948" s="6" t="n">
        <v>2020</v>
      </c>
      <c r="F2948" t="inlineStr">
        <is>
          <t>PAC</t>
        </is>
      </c>
      <c r="G2948" s="4" t="n">
        <v>0</v>
      </c>
      <c r="H2948" s="4" t="n">
        <v>0</v>
      </c>
      <c r="I2948" s="4" t="n">
        <v>0</v>
      </c>
      <c r="J2948" s="4" t="n">
        <v>0</v>
      </c>
      <c r="K2948" s="4" t="n">
        <v>0</v>
      </c>
      <c r="L2948" s="3" t="n">
        <v>0</v>
      </c>
      <c r="M2948" s="3" t="n">
        <v>0</v>
      </c>
      <c r="N2948" s="3" t="n">
        <v>0</v>
      </c>
      <c r="O2948" s="4" t="str"/>
      <c r="P2948" s="4" t="str"/>
      <c r="Q2948" s="4" t="str"/>
      <c r="R2948" s="4" t="str"/>
      <c r="S2948" s="4" t="str"/>
      <c r="T2948" s="4" t="str"/>
      <c r="U2948" s="4" t="str"/>
      <c r="V2948" s="4" t="n">
        <v>1</v>
      </c>
    </row>
    <row r="2949">
      <c r="A2949" t="n">
        <v>371</v>
      </c>
      <c r="B2949" t="inlineStr">
        <is>
          <t>20603201150</t>
        </is>
      </c>
      <c r="C2949" t="inlineStr">
        <is>
          <t>FEDERACION AGROPECUARIA DEL DISTRITO DE UMARI</t>
        </is>
      </c>
      <c r="D2949" s="6" t="n">
        <v>2021</v>
      </c>
      <c r="F2949" t="inlineStr">
        <is>
          <t>PAC</t>
        </is>
      </c>
      <c r="G2949" s="4" t="n">
        <v>0</v>
      </c>
      <c r="H2949" s="4" t="n">
        <v>0</v>
      </c>
      <c r="I2949" s="4" t="n">
        <v>0</v>
      </c>
      <c r="J2949" s="4" t="n">
        <v>0</v>
      </c>
      <c r="K2949" s="4" t="n">
        <v>0</v>
      </c>
      <c r="L2949" s="3" t="n">
        <v>0</v>
      </c>
      <c r="M2949" s="3" t="n">
        <v>0</v>
      </c>
      <c r="N2949" s="3" t="n">
        <v>0</v>
      </c>
      <c r="O2949" s="4" t="str"/>
      <c r="P2949" s="4" t="str"/>
      <c r="Q2949" s="4" t="str"/>
      <c r="R2949" s="4" t="str"/>
      <c r="S2949" s="4" t="str"/>
      <c r="T2949" s="4" t="str"/>
      <c r="U2949" s="4" t="str"/>
      <c r="V2949" s="4" t="n">
        <v>1</v>
      </c>
    </row>
    <row r="2950">
      <c r="A2950" t="n">
        <v>371</v>
      </c>
      <c r="B2950" t="inlineStr">
        <is>
          <t>20603201150</t>
        </is>
      </c>
      <c r="C2950" t="inlineStr">
        <is>
          <t>FEDERACION AGROPECUARIA DEL DISTRITO DE UMARI</t>
        </is>
      </c>
      <c r="D2950" s="6" t="n">
        <v>2022</v>
      </c>
      <c r="F2950" t="inlineStr">
        <is>
          <t>PAC</t>
        </is>
      </c>
      <c r="G2950" s="4" t="n">
        <v>0</v>
      </c>
      <c r="H2950" s="4" t="n">
        <v>0</v>
      </c>
      <c r="I2950" s="4" t="n">
        <v>0</v>
      </c>
      <c r="J2950" s="4" t="n">
        <v>0</v>
      </c>
      <c r="K2950" s="4" t="n">
        <v>0</v>
      </c>
      <c r="L2950" s="3" t="n">
        <v>0</v>
      </c>
      <c r="M2950" s="3" t="n">
        <v>0</v>
      </c>
      <c r="N2950" s="3" t="n">
        <v>0</v>
      </c>
      <c r="O2950" s="4" t="str"/>
      <c r="P2950" s="4" t="str"/>
      <c r="Q2950" s="4" t="str"/>
      <c r="R2950" s="4" t="str"/>
      <c r="S2950" s="4" t="str"/>
      <c r="T2950" s="4" t="str"/>
      <c r="U2950" s="4" t="str"/>
      <c r="V2950" s="4" t="n">
        <v>1</v>
      </c>
    </row>
    <row r="2951">
      <c r="A2951" t="n">
        <v>371</v>
      </c>
      <c r="B2951" t="inlineStr">
        <is>
          <t>20603201150</t>
        </is>
      </c>
      <c r="C2951" t="inlineStr">
        <is>
          <t>FEDERACION AGROPECUARIA DEL DISTRITO DE UMARI</t>
        </is>
      </c>
      <c r="D2951" s="6" t="n">
        <v>2023</v>
      </c>
      <c r="E2951" t="n">
        <v>1</v>
      </c>
      <c r="F2951" t="inlineStr">
        <is>
          <t>PAC</t>
        </is>
      </c>
      <c r="G2951" s="4" t="n">
        <v>65</v>
      </c>
      <c r="H2951" s="4" t="n">
        <v>15</v>
      </c>
      <c r="I2951" s="4" t="n">
        <v>80</v>
      </c>
      <c r="J2951" s="4" t="n">
        <v>34</v>
      </c>
      <c r="K2951" s="4" t="n">
        <v>1</v>
      </c>
      <c r="L2951" s="3" t="n">
        <v>333282.7</v>
      </c>
      <c r="M2951" s="3" t="n">
        <v>0</v>
      </c>
      <c r="N2951" s="3" t="n">
        <v>333282.7</v>
      </c>
      <c r="O2951" s="4" t="n">
        <v>0</v>
      </c>
      <c r="P2951" s="4" t="n">
        <v>50000</v>
      </c>
      <c r="Q2951" s="4" t="n">
        <v>0</v>
      </c>
      <c r="R2951" s="4" t="n">
        <v>283282.692</v>
      </c>
      <c r="S2951" s="4" t="n">
        <v>0</v>
      </c>
      <c r="T2951" s="4" t="n">
        <v>0</v>
      </c>
      <c r="U2951" s="4" t="n">
        <v>333282.692</v>
      </c>
      <c r="V2951" s="4" t="n">
        <v>1</v>
      </c>
    </row>
    <row r="2952">
      <c r="A2952" t="n">
        <v>371</v>
      </c>
      <c r="B2952" t="inlineStr">
        <is>
          <t>20603201150</t>
        </is>
      </c>
      <c r="C2952" t="inlineStr">
        <is>
          <t>FEDERACION AGROPECUARIA DEL DISTRITO DE UMARI</t>
        </is>
      </c>
      <c r="D2952" s="6" t="n">
        <v>2024</v>
      </c>
      <c r="F2952" t="inlineStr">
        <is>
          <t>PAC</t>
        </is>
      </c>
      <c r="G2952" s="4" t="n">
        <v>0</v>
      </c>
      <c r="H2952" s="4" t="n">
        <v>0</v>
      </c>
      <c r="I2952" s="4" t="n">
        <v>0</v>
      </c>
      <c r="J2952" s="4" t="n">
        <v>0</v>
      </c>
      <c r="K2952" s="4" t="n">
        <v>0</v>
      </c>
      <c r="L2952" s="3" t="n">
        <v>0</v>
      </c>
      <c r="M2952" s="3" t="n">
        <v>0</v>
      </c>
      <c r="N2952" s="3" t="n">
        <v>0</v>
      </c>
      <c r="O2952" s="4" t="n">
        <v>0</v>
      </c>
      <c r="P2952" s="4" t="n">
        <v>0</v>
      </c>
      <c r="Q2952" s="4" t="str"/>
      <c r="R2952" s="4" t="n">
        <v>0</v>
      </c>
      <c r="S2952" s="4" t="n">
        <v>0</v>
      </c>
      <c r="T2952" s="4" t="n">
        <v>0</v>
      </c>
      <c r="U2952" s="4" t="n">
        <v>0</v>
      </c>
      <c r="V2952" s="4" t="n">
        <v>1</v>
      </c>
    </row>
    <row r="2953">
      <c r="A2953" t="n">
        <v>371</v>
      </c>
      <c r="B2953" t="inlineStr">
        <is>
          <t>20603201150</t>
        </is>
      </c>
      <c r="C2953" t="inlineStr">
        <is>
          <t>FEDERACION AGROPECUARIA DEL DISTRITO DE UMARI</t>
        </is>
      </c>
      <c r="D2953" s="6" t="n">
        <v>2025</v>
      </c>
      <c r="F2953" t="inlineStr">
        <is>
          <t>PAC</t>
        </is>
      </c>
      <c r="G2953" s="4" t="n">
        <v>0</v>
      </c>
      <c r="H2953" s="4" t="n">
        <v>0</v>
      </c>
      <c r="I2953" s="4" t="n">
        <v>0</v>
      </c>
      <c r="J2953" s="4" t="n">
        <v>0</v>
      </c>
      <c r="K2953" s="4" t="n">
        <v>0</v>
      </c>
      <c r="L2953" s="3" t="n">
        <v>0</v>
      </c>
      <c r="M2953" s="3" t="n">
        <v>0</v>
      </c>
      <c r="N2953" s="3" t="n">
        <v>0</v>
      </c>
      <c r="O2953" s="4" t="n">
        <v>0</v>
      </c>
      <c r="P2953" s="4" t="n">
        <v>0</v>
      </c>
      <c r="Q2953" s="4" t="str"/>
      <c r="R2953" s="4" t="n">
        <v>0</v>
      </c>
      <c r="S2953" s="4" t="n">
        <v>0</v>
      </c>
      <c r="T2953" s="4" t="n">
        <v>0</v>
      </c>
      <c r="U2953" s="4" t="n">
        <v>0</v>
      </c>
      <c r="V2953" s="4" t="n">
        <v>1</v>
      </c>
    </row>
    <row r="2954">
      <c r="A2954" t="n">
        <v>372</v>
      </c>
      <c r="B2954" t="inlineStr">
        <is>
          <t>20606017406</t>
        </is>
      </c>
      <c r="C2954" t="inlineStr">
        <is>
          <t>ASOCIACION DE PRODUCTORES AGROPECUARIOS Y ARTESANALES YAWARCOCHA</t>
        </is>
      </c>
      <c r="D2954" s="6" t="n">
        <v>2018</v>
      </c>
      <c r="F2954" t="inlineStr">
        <is>
          <t>PAC</t>
        </is>
      </c>
      <c r="G2954" s="4" t="str"/>
      <c r="H2954" s="4" t="str"/>
      <c r="I2954" s="4" t="n">
        <v>0</v>
      </c>
      <c r="J2954" s="4" t="str"/>
      <c r="K2954" s="4" t="str"/>
      <c r="L2954" s="3" t="str"/>
      <c r="M2954" s="3" t="str"/>
      <c r="N2954" s="3" t="n">
        <v>0</v>
      </c>
      <c r="O2954" s="4" t="str"/>
      <c r="P2954" s="4" t="str"/>
      <c r="Q2954" s="4" t="str"/>
      <c r="R2954" s="4" t="str"/>
      <c r="S2954" s="4" t="str"/>
      <c r="T2954" s="4" t="str"/>
      <c r="U2954" s="4" t="str"/>
      <c r="V2954" s="4" t="n">
        <v>1</v>
      </c>
    </row>
    <row r="2955">
      <c r="A2955" t="n">
        <v>372</v>
      </c>
      <c r="B2955" t="inlineStr">
        <is>
          <t>20606017406</t>
        </is>
      </c>
      <c r="C2955" t="inlineStr">
        <is>
          <t>ASOCIACION DE PRODUCTORES AGROPECUARIOS Y ARTESANALES YAWARCOCHA</t>
        </is>
      </c>
      <c r="D2955" s="6" t="n">
        <v>2019</v>
      </c>
      <c r="F2955" t="inlineStr">
        <is>
          <t>PAC</t>
        </is>
      </c>
      <c r="G2955" s="4" t="n">
        <v>0</v>
      </c>
      <c r="H2955" s="4" t="n">
        <v>0</v>
      </c>
      <c r="I2955" s="4" t="n">
        <v>0</v>
      </c>
      <c r="J2955" s="4" t="str"/>
      <c r="K2955" s="4" t="str"/>
      <c r="L2955" s="3" t="n">
        <v>0</v>
      </c>
      <c r="M2955" s="3" t="n">
        <v>0</v>
      </c>
      <c r="N2955" s="3" t="n">
        <v>0</v>
      </c>
      <c r="O2955" s="4" t="str"/>
      <c r="P2955" s="4" t="str"/>
      <c r="Q2955" s="4" t="str"/>
      <c r="R2955" s="4" t="str"/>
      <c r="S2955" s="4" t="str"/>
      <c r="T2955" s="4" t="str"/>
      <c r="U2955" s="4" t="str"/>
      <c r="V2955" s="4" t="n">
        <v>1</v>
      </c>
    </row>
    <row r="2956">
      <c r="A2956" t="n">
        <v>372</v>
      </c>
      <c r="B2956" t="inlineStr">
        <is>
          <t>20606017406</t>
        </is>
      </c>
      <c r="C2956" t="inlineStr">
        <is>
          <t>ASOCIACION DE PRODUCTORES AGROPECUARIOS Y ARTESANALES YAWARCOCHA</t>
        </is>
      </c>
      <c r="D2956" s="6" t="n">
        <v>2020</v>
      </c>
      <c r="F2956" t="inlineStr">
        <is>
          <t>PAC</t>
        </is>
      </c>
      <c r="G2956" s="4" t="n">
        <v>0</v>
      </c>
      <c r="H2956" s="4" t="n">
        <v>0</v>
      </c>
      <c r="I2956" s="4" t="n">
        <v>0</v>
      </c>
      <c r="J2956" s="4" t="n">
        <v>0</v>
      </c>
      <c r="K2956" s="4" t="n">
        <v>0</v>
      </c>
      <c r="L2956" s="3" t="n">
        <v>0</v>
      </c>
      <c r="M2956" s="3" t="n">
        <v>0</v>
      </c>
      <c r="N2956" s="3" t="n">
        <v>0</v>
      </c>
      <c r="O2956" s="4" t="str"/>
      <c r="P2956" s="4" t="str"/>
      <c r="Q2956" s="4" t="str"/>
      <c r="R2956" s="4" t="str"/>
      <c r="S2956" s="4" t="str"/>
      <c r="T2956" s="4" t="str"/>
      <c r="U2956" s="4" t="str"/>
      <c r="V2956" s="4" t="n">
        <v>1</v>
      </c>
    </row>
    <row r="2957">
      <c r="A2957" t="n">
        <v>372</v>
      </c>
      <c r="B2957" t="inlineStr">
        <is>
          <t>20606017406</t>
        </is>
      </c>
      <c r="C2957" t="inlineStr">
        <is>
          <t>ASOCIACION DE PRODUCTORES AGROPECUARIOS Y ARTESANALES YAWARCOCHA</t>
        </is>
      </c>
      <c r="D2957" s="6" t="n">
        <v>2021</v>
      </c>
      <c r="F2957" t="inlineStr">
        <is>
          <t>PAC</t>
        </is>
      </c>
      <c r="G2957" s="4" t="n">
        <v>0</v>
      </c>
      <c r="H2957" s="4" t="n">
        <v>0</v>
      </c>
      <c r="I2957" s="4" t="n">
        <v>0</v>
      </c>
      <c r="J2957" s="4" t="n">
        <v>0</v>
      </c>
      <c r="K2957" s="4" t="n">
        <v>0</v>
      </c>
      <c r="L2957" s="3" t="n">
        <v>0</v>
      </c>
      <c r="M2957" s="3" t="n">
        <v>0</v>
      </c>
      <c r="N2957" s="3" t="n">
        <v>0</v>
      </c>
      <c r="O2957" s="4" t="str"/>
      <c r="P2957" s="4" t="str"/>
      <c r="Q2957" s="4" t="str"/>
      <c r="R2957" s="4" t="str"/>
      <c r="S2957" s="4" t="str"/>
      <c r="T2957" s="4" t="str"/>
      <c r="U2957" s="4" t="str"/>
      <c r="V2957" s="4" t="n">
        <v>1</v>
      </c>
    </row>
    <row r="2958">
      <c r="A2958" t="n">
        <v>372</v>
      </c>
      <c r="B2958" t="inlineStr">
        <is>
          <t>20606017406</t>
        </is>
      </c>
      <c r="C2958" t="inlineStr">
        <is>
          <t>ASOCIACION DE PRODUCTORES AGROPECUARIOS Y ARTESANALES YAWARCOCHA</t>
        </is>
      </c>
      <c r="D2958" s="6" t="n">
        <v>2022</v>
      </c>
      <c r="F2958" t="inlineStr">
        <is>
          <t>PAC</t>
        </is>
      </c>
      <c r="G2958" s="4" t="n">
        <v>0</v>
      </c>
      <c r="H2958" s="4" t="n">
        <v>0</v>
      </c>
      <c r="I2958" s="4" t="n">
        <v>0</v>
      </c>
      <c r="J2958" s="4" t="n">
        <v>0</v>
      </c>
      <c r="K2958" s="4" t="n">
        <v>0</v>
      </c>
      <c r="L2958" s="3" t="n">
        <v>0</v>
      </c>
      <c r="M2958" s="3" t="n">
        <v>0</v>
      </c>
      <c r="N2958" s="3" t="n">
        <v>0</v>
      </c>
      <c r="O2958" s="4" t="str"/>
      <c r="P2958" s="4" t="str"/>
      <c r="Q2958" s="4" t="str"/>
      <c r="R2958" s="4" t="str"/>
      <c r="S2958" s="4" t="str"/>
      <c r="T2958" s="4" t="str"/>
      <c r="U2958" s="4" t="str"/>
      <c r="V2958" s="4" t="n">
        <v>1</v>
      </c>
    </row>
    <row r="2959">
      <c r="A2959" t="n">
        <v>372</v>
      </c>
      <c r="B2959" t="inlineStr">
        <is>
          <t>20606017406</t>
        </is>
      </c>
      <c r="C2959" t="inlineStr">
        <is>
          <t>ASOCIACION DE PRODUCTORES AGROPECUARIOS Y ARTESANALES YAWARCOCHA</t>
        </is>
      </c>
      <c r="D2959" s="6" t="n">
        <v>2023</v>
      </c>
      <c r="E2959" t="n">
        <v>1</v>
      </c>
      <c r="F2959" t="inlineStr">
        <is>
          <t>PAC</t>
        </is>
      </c>
      <c r="G2959" s="4" t="n">
        <v>13</v>
      </c>
      <c r="H2959" s="4" t="n">
        <v>7</v>
      </c>
      <c r="I2959" s="4" t="n">
        <v>20</v>
      </c>
      <c r="J2959" s="4" t="n">
        <v>55</v>
      </c>
      <c r="K2959" s="4" t="n">
        <v>2</v>
      </c>
      <c r="L2959" s="3" t="n">
        <v>231250.6</v>
      </c>
      <c r="M2959" s="3" t="n">
        <v>0</v>
      </c>
      <c r="N2959" s="3" t="n">
        <v>231250.6</v>
      </c>
      <c r="O2959" s="4" t="n">
        <v>0</v>
      </c>
      <c r="P2959" s="4" t="n">
        <v>231250.607959</v>
      </c>
      <c r="Q2959" s="4" t="n">
        <v>0</v>
      </c>
      <c r="R2959" s="4" t="n">
        <v>0</v>
      </c>
      <c r="S2959" s="4" t="n">
        <v>0</v>
      </c>
      <c r="T2959" s="4" t="n">
        <v>0</v>
      </c>
      <c r="U2959" s="4" t="n">
        <v>231250.607959</v>
      </c>
      <c r="V2959" s="4" t="n">
        <v>1</v>
      </c>
    </row>
    <row r="2960">
      <c r="A2960" t="n">
        <v>372</v>
      </c>
      <c r="B2960" t="inlineStr">
        <is>
          <t>20606017406</t>
        </is>
      </c>
      <c r="C2960" t="inlineStr">
        <is>
          <t>ASOCIACION DE PRODUCTORES AGROPECUARIOS Y ARTESANALES YAWARCOCHA</t>
        </is>
      </c>
      <c r="D2960" s="6" t="n">
        <v>2024</v>
      </c>
      <c r="F2960" t="inlineStr">
        <is>
          <t>PAC</t>
        </is>
      </c>
      <c r="G2960" s="4" t="n">
        <v>0</v>
      </c>
      <c r="H2960" s="4" t="n">
        <v>0</v>
      </c>
      <c r="I2960" s="4" t="n">
        <v>0</v>
      </c>
      <c r="J2960" s="4" t="n">
        <v>0</v>
      </c>
      <c r="K2960" s="4" t="n">
        <v>0</v>
      </c>
      <c r="L2960" s="3" t="n">
        <v>0</v>
      </c>
      <c r="M2960" s="3" t="n">
        <v>0</v>
      </c>
      <c r="N2960" s="3" t="n">
        <v>0</v>
      </c>
      <c r="O2960" s="4" t="n">
        <v>0</v>
      </c>
      <c r="P2960" s="4" t="n">
        <v>0</v>
      </c>
      <c r="Q2960" s="4" t="str"/>
      <c r="R2960" s="4" t="n">
        <v>0</v>
      </c>
      <c r="S2960" s="4" t="n">
        <v>0</v>
      </c>
      <c r="T2960" s="4" t="n">
        <v>0</v>
      </c>
      <c r="U2960" s="4" t="n">
        <v>0</v>
      </c>
      <c r="V2960" s="4" t="n">
        <v>1</v>
      </c>
    </row>
    <row r="2961">
      <c r="A2961" t="n">
        <v>372</v>
      </c>
      <c r="B2961" t="inlineStr">
        <is>
          <t>20606017406</t>
        </is>
      </c>
      <c r="C2961" t="inlineStr">
        <is>
          <t>ASOCIACION DE PRODUCTORES AGROPECUARIOS Y ARTESANALES YAWARCOCHA</t>
        </is>
      </c>
      <c r="D2961" s="6" t="n">
        <v>2025</v>
      </c>
      <c r="F2961" t="inlineStr">
        <is>
          <t>PAC</t>
        </is>
      </c>
      <c r="G2961" s="4" t="n">
        <v>0</v>
      </c>
      <c r="H2961" s="4" t="n">
        <v>0</v>
      </c>
      <c r="I2961" s="4" t="n">
        <v>0</v>
      </c>
      <c r="J2961" s="4" t="n">
        <v>0</v>
      </c>
      <c r="K2961" s="4" t="n">
        <v>0</v>
      </c>
      <c r="L2961" s="3" t="n">
        <v>0</v>
      </c>
      <c r="M2961" s="3" t="n">
        <v>0</v>
      </c>
      <c r="N2961" s="3" t="n">
        <v>0</v>
      </c>
      <c r="O2961" s="4" t="n">
        <v>0</v>
      </c>
      <c r="P2961" s="4" t="n">
        <v>0</v>
      </c>
      <c r="Q2961" s="4" t="str"/>
      <c r="R2961" s="4" t="n">
        <v>0</v>
      </c>
      <c r="S2961" s="4" t="n">
        <v>0</v>
      </c>
      <c r="T2961" s="4" t="n">
        <v>0</v>
      </c>
      <c r="U2961" s="4" t="n">
        <v>0</v>
      </c>
      <c r="V2961" s="4" t="n">
        <v>1</v>
      </c>
    </row>
    <row r="2962">
      <c r="A2962" t="n">
        <v>373</v>
      </c>
      <c r="B2962" t="inlineStr">
        <is>
          <t>20600588851</t>
        </is>
      </c>
      <c r="C2962" t="inlineStr">
        <is>
          <t>ASOCIACION DE PRODUCTORES AGROPECUARIOS DEL VALLE DE VISTA ALEGRE - PARIAHUANCA</t>
        </is>
      </c>
      <c r="D2962" s="6" t="n">
        <v>2018</v>
      </c>
      <c r="F2962" t="inlineStr">
        <is>
          <t>PAC</t>
        </is>
      </c>
      <c r="G2962" s="4" t="str"/>
      <c r="H2962" s="4" t="str"/>
      <c r="I2962" s="4" t="n">
        <v>0</v>
      </c>
      <c r="J2962" s="4" t="str"/>
      <c r="K2962" s="4" t="str"/>
      <c r="L2962" s="3" t="str"/>
      <c r="M2962" s="3" t="str"/>
      <c r="N2962" s="3" t="n">
        <v>0</v>
      </c>
      <c r="O2962" s="4" t="str"/>
      <c r="P2962" s="4" t="str"/>
      <c r="Q2962" s="4" t="str"/>
      <c r="R2962" s="4" t="str"/>
      <c r="S2962" s="4" t="str"/>
      <c r="T2962" s="4" t="str"/>
      <c r="U2962" s="4" t="str"/>
      <c r="V2962" s="4" t="n">
        <v>1</v>
      </c>
    </row>
    <row r="2963">
      <c r="A2963" t="n">
        <v>373</v>
      </c>
      <c r="B2963" t="inlineStr">
        <is>
          <t>20600588851</t>
        </is>
      </c>
      <c r="C2963" t="inlineStr">
        <is>
          <t>ASOCIACION DE PRODUCTORES AGROPECUARIOS DEL VALLE DE VISTA ALEGRE - PARIAHUANCA</t>
        </is>
      </c>
      <c r="D2963" s="6" t="n">
        <v>2019</v>
      </c>
      <c r="F2963" t="inlineStr">
        <is>
          <t>PAC</t>
        </is>
      </c>
      <c r="G2963" s="4" t="n">
        <v>0</v>
      </c>
      <c r="H2963" s="4" t="n">
        <v>0</v>
      </c>
      <c r="I2963" s="4" t="n">
        <v>0</v>
      </c>
      <c r="J2963" s="4" t="str"/>
      <c r="K2963" s="4" t="str"/>
      <c r="L2963" s="3" t="n">
        <v>0</v>
      </c>
      <c r="M2963" s="3" t="n">
        <v>0</v>
      </c>
      <c r="N2963" s="3" t="n">
        <v>0</v>
      </c>
      <c r="O2963" s="4" t="str"/>
      <c r="P2963" s="4" t="str"/>
      <c r="Q2963" s="4" t="str"/>
      <c r="R2963" s="4" t="str"/>
      <c r="S2963" s="4" t="str"/>
      <c r="T2963" s="4" t="str"/>
      <c r="U2963" s="4" t="str"/>
      <c r="V2963" s="4" t="n">
        <v>1</v>
      </c>
    </row>
    <row r="2964">
      <c r="A2964" t="n">
        <v>373</v>
      </c>
      <c r="B2964" t="inlineStr">
        <is>
          <t>20600588851</t>
        </is>
      </c>
      <c r="C2964" t="inlineStr">
        <is>
          <t>ASOCIACION DE PRODUCTORES AGROPECUARIOS DEL VALLE DE VISTA ALEGRE - PARIAHUANCA</t>
        </is>
      </c>
      <c r="D2964" s="6" t="n">
        <v>2020</v>
      </c>
      <c r="F2964" t="inlineStr">
        <is>
          <t>PAC</t>
        </is>
      </c>
      <c r="G2964" s="4" t="n">
        <v>0</v>
      </c>
      <c r="H2964" s="4" t="n">
        <v>0</v>
      </c>
      <c r="I2964" s="4" t="n">
        <v>0</v>
      </c>
      <c r="J2964" s="4" t="n">
        <v>0</v>
      </c>
      <c r="K2964" s="4" t="n">
        <v>0</v>
      </c>
      <c r="L2964" s="3" t="n">
        <v>0</v>
      </c>
      <c r="M2964" s="3" t="n">
        <v>0</v>
      </c>
      <c r="N2964" s="3" t="n">
        <v>0</v>
      </c>
      <c r="O2964" s="4" t="str"/>
      <c r="P2964" s="4" t="str"/>
      <c r="Q2964" s="4" t="str"/>
      <c r="R2964" s="4" t="str"/>
      <c r="S2964" s="4" t="str"/>
      <c r="T2964" s="4" t="str"/>
      <c r="U2964" s="4" t="str"/>
      <c r="V2964" s="4" t="n">
        <v>1</v>
      </c>
    </row>
    <row r="2965">
      <c r="A2965" t="n">
        <v>373</v>
      </c>
      <c r="B2965" t="inlineStr">
        <is>
          <t>20600588851</t>
        </is>
      </c>
      <c r="C2965" t="inlineStr">
        <is>
          <t>ASOCIACION DE PRODUCTORES AGROPECUARIOS DEL VALLE DE VISTA ALEGRE - PARIAHUANCA</t>
        </is>
      </c>
      <c r="D2965" s="6" t="n">
        <v>2021</v>
      </c>
      <c r="F2965" t="inlineStr">
        <is>
          <t>PAC</t>
        </is>
      </c>
      <c r="G2965" s="4" t="n">
        <v>0</v>
      </c>
      <c r="H2965" s="4" t="n">
        <v>0</v>
      </c>
      <c r="I2965" s="4" t="n">
        <v>0</v>
      </c>
      <c r="J2965" s="4" t="n">
        <v>0</v>
      </c>
      <c r="K2965" s="4" t="n">
        <v>0</v>
      </c>
      <c r="L2965" s="3" t="n">
        <v>0</v>
      </c>
      <c r="M2965" s="3" t="n">
        <v>0</v>
      </c>
      <c r="N2965" s="3" t="n">
        <v>0</v>
      </c>
      <c r="O2965" s="4" t="str"/>
      <c r="P2965" s="4" t="str"/>
      <c r="Q2965" s="4" t="str"/>
      <c r="R2965" s="4" t="str"/>
      <c r="S2965" s="4" t="str"/>
      <c r="T2965" s="4" t="str"/>
      <c r="U2965" s="4" t="str"/>
      <c r="V2965" s="4" t="n">
        <v>1</v>
      </c>
    </row>
    <row r="2966">
      <c r="A2966" t="n">
        <v>373</v>
      </c>
      <c r="B2966" t="inlineStr">
        <is>
          <t>20600588851</t>
        </is>
      </c>
      <c r="C2966" t="inlineStr">
        <is>
          <t>ASOCIACION DE PRODUCTORES AGROPECUARIOS DEL VALLE DE VISTA ALEGRE - PARIAHUANCA</t>
        </is>
      </c>
      <c r="D2966" s="6" t="n">
        <v>2022</v>
      </c>
      <c r="F2966" t="inlineStr">
        <is>
          <t>PAC</t>
        </is>
      </c>
      <c r="G2966" s="4" t="n">
        <v>0</v>
      </c>
      <c r="H2966" s="4" t="n">
        <v>0</v>
      </c>
      <c r="I2966" s="4" t="n">
        <v>0</v>
      </c>
      <c r="J2966" s="4" t="n">
        <v>0</v>
      </c>
      <c r="K2966" s="4" t="n">
        <v>0</v>
      </c>
      <c r="L2966" s="3" t="n">
        <v>0</v>
      </c>
      <c r="M2966" s="3" t="n">
        <v>0</v>
      </c>
      <c r="N2966" s="3" t="n">
        <v>0</v>
      </c>
      <c r="O2966" s="4" t="str"/>
      <c r="P2966" s="4" t="str"/>
      <c r="Q2966" s="4" t="str"/>
      <c r="R2966" s="4" t="str"/>
      <c r="S2966" s="4" t="str"/>
      <c r="T2966" s="4" t="str"/>
      <c r="U2966" s="4" t="str"/>
      <c r="V2966" s="4" t="n">
        <v>1</v>
      </c>
    </row>
    <row r="2967">
      <c r="A2967" t="n">
        <v>373</v>
      </c>
      <c r="B2967" t="inlineStr">
        <is>
          <t>20600588851</t>
        </is>
      </c>
      <c r="C2967" t="inlineStr">
        <is>
          <t>ASOCIACION DE PRODUCTORES AGROPECUARIOS DEL VALLE DE VISTA ALEGRE - PARIAHUANCA</t>
        </is>
      </c>
      <c r="D2967" s="6" t="n">
        <v>2023</v>
      </c>
      <c r="E2967" t="n">
        <v>1</v>
      </c>
      <c r="F2967" t="inlineStr">
        <is>
          <t>PAC</t>
        </is>
      </c>
      <c r="G2967" s="4" t="n">
        <v>18</v>
      </c>
      <c r="H2967" s="4" t="n">
        <v>7</v>
      </c>
      <c r="I2967" s="4" t="n">
        <v>25</v>
      </c>
      <c r="J2967" s="4" t="n">
        <v>38</v>
      </c>
      <c r="K2967" s="4" t="n">
        <v>1</v>
      </c>
      <c r="L2967" s="3" t="n">
        <v>214974</v>
      </c>
      <c r="M2967" s="3" t="n">
        <v>0</v>
      </c>
      <c r="N2967" s="3" t="n">
        <v>214974</v>
      </c>
      <c r="O2967" s="4" t="n">
        <v>0</v>
      </c>
      <c r="P2967" s="4" t="n">
        <v>211560</v>
      </c>
      <c r="Q2967" s="4" t="n">
        <v>0</v>
      </c>
      <c r="R2967" s="4" t="n">
        <v>3414.00002276</v>
      </c>
      <c r="S2967" s="4" t="n">
        <v>0</v>
      </c>
      <c r="T2967" s="4" t="n">
        <v>0</v>
      </c>
      <c r="U2967" s="4" t="n">
        <v>214974.00002276</v>
      </c>
      <c r="V2967" s="4" t="n">
        <v>1</v>
      </c>
    </row>
    <row r="2968">
      <c r="A2968" t="n">
        <v>373</v>
      </c>
      <c r="B2968" t="inlineStr">
        <is>
          <t>20600588851</t>
        </is>
      </c>
      <c r="C2968" t="inlineStr">
        <is>
          <t>ASOCIACION DE PRODUCTORES AGROPECUARIOS DEL VALLE DE VISTA ALEGRE - PARIAHUANCA</t>
        </is>
      </c>
      <c r="D2968" s="6" t="n">
        <v>2024</v>
      </c>
      <c r="E2968" t="n">
        <v>1</v>
      </c>
      <c r="F2968" t="inlineStr">
        <is>
          <t>PAC</t>
        </is>
      </c>
      <c r="G2968" s="4" t="n">
        <v>18</v>
      </c>
      <c r="H2968" s="4" t="n">
        <v>7</v>
      </c>
      <c r="I2968" s="4" t="n">
        <v>25</v>
      </c>
      <c r="J2968" s="4" t="n">
        <v>21</v>
      </c>
      <c r="K2968" s="4" t="n">
        <v>3</v>
      </c>
      <c r="L2968" s="3" t="n">
        <v>238280</v>
      </c>
      <c r="M2968" s="3" t="n">
        <v>0</v>
      </c>
      <c r="N2968" s="3" t="n">
        <v>238280</v>
      </c>
      <c r="O2968" s="4" t="n">
        <v>0</v>
      </c>
      <c r="P2968" s="4" t="n">
        <v>238280</v>
      </c>
      <c r="Q2968" s="4" t="str"/>
      <c r="R2968" s="4" t="n">
        <v>0</v>
      </c>
      <c r="S2968" s="4" t="n">
        <v>0</v>
      </c>
      <c r="T2968" s="4" t="n">
        <v>0</v>
      </c>
      <c r="U2968" s="4" t="n">
        <v>238280</v>
      </c>
      <c r="V2968" s="4" t="n">
        <v>1</v>
      </c>
    </row>
    <row r="2969">
      <c r="A2969" t="n">
        <v>373</v>
      </c>
      <c r="B2969" t="inlineStr">
        <is>
          <t>20600588851</t>
        </is>
      </c>
      <c r="C2969" t="inlineStr">
        <is>
          <t>ASOCIACION DE PRODUCTORES AGROPECUARIOS DEL VALLE DE VISTA ALEGRE - PARIAHUANCA</t>
        </is>
      </c>
      <c r="D2969" s="6" t="n">
        <v>2025</v>
      </c>
      <c r="E2969" t="n">
        <v>1</v>
      </c>
      <c r="F2969" t="inlineStr">
        <is>
          <t>PAC</t>
        </is>
      </c>
      <c r="G2969" s="4" t="n">
        <v>20</v>
      </c>
      <c r="H2969" s="4" t="n">
        <v>5</v>
      </c>
      <c r="I2969" s="4" t="n">
        <v>25</v>
      </c>
      <c r="J2969" s="4" t="n">
        <v>15</v>
      </c>
      <c r="K2969" s="4" t="n">
        <v>1</v>
      </c>
      <c r="L2969" s="3" t="n">
        <v>254000</v>
      </c>
      <c r="M2969" s="3" t="n">
        <v>0</v>
      </c>
      <c r="N2969" s="3" t="n">
        <v>254000</v>
      </c>
      <c r="O2969" s="4" t="n">
        <v>0</v>
      </c>
      <c r="P2969" s="4" t="n">
        <v>254000</v>
      </c>
      <c r="Q2969" s="4" t="str"/>
      <c r="R2969" s="4" t="n">
        <v>0</v>
      </c>
      <c r="S2969" s="4" t="n">
        <v>0</v>
      </c>
      <c r="T2969" s="4" t="n">
        <v>0</v>
      </c>
      <c r="U2969" s="4" t="n">
        <v>254000</v>
      </c>
      <c r="V2969" s="4" t="n">
        <v>1</v>
      </c>
    </row>
    <row r="2970">
      <c r="A2970" t="n">
        <v>374</v>
      </c>
      <c r="B2970" t="inlineStr">
        <is>
          <t>20568257899</t>
        </is>
      </c>
      <c r="C2970" t="inlineStr">
        <is>
          <t>ASOCIACION DE PRODUCTORES AGROPECUARIOS FORESTAL Y ECOLOGICO WANKA SUR</t>
        </is>
      </c>
      <c r="D2970" s="6" t="n">
        <v>2018</v>
      </c>
      <c r="F2970" t="inlineStr">
        <is>
          <t>PAC</t>
        </is>
      </c>
      <c r="G2970" s="4" t="str"/>
      <c r="H2970" s="4" t="str"/>
      <c r="I2970" s="4" t="n">
        <v>0</v>
      </c>
      <c r="J2970" s="4" t="str"/>
      <c r="K2970" s="4" t="str"/>
      <c r="L2970" s="3" t="str"/>
      <c r="M2970" s="3" t="str"/>
      <c r="N2970" s="3" t="n">
        <v>0</v>
      </c>
      <c r="O2970" s="4" t="str"/>
      <c r="P2970" s="4" t="str"/>
      <c r="Q2970" s="4" t="str"/>
      <c r="R2970" s="4" t="str"/>
      <c r="S2970" s="4" t="str"/>
      <c r="T2970" s="4" t="str"/>
      <c r="U2970" s="4" t="str"/>
      <c r="V2970" s="4" t="n">
        <v>1</v>
      </c>
    </row>
    <row r="2971">
      <c r="A2971" t="n">
        <v>374</v>
      </c>
      <c r="B2971" t="inlineStr">
        <is>
          <t>20568257899</t>
        </is>
      </c>
      <c r="C2971" t="inlineStr">
        <is>
          <t>ASOCIACION DE PRODUCTORES AGROPECUARIOS FORESTAL Y ECOLOGICO WANKA SUR</t>
        </is>
      </c>
      <c r="D2971" s="6" t="n">
        <v>2019</v>
      </c>
      <c r="F2971" t="inlineStr">
        <is>
          <t>PAC</t>
        </is>
      </c>
      <c r="G2971" s="4" t="n">
        <v>0</v>
      </c>
      <c r="H2971" s="4" t="n">
        <v>0</v>
      </c>
      <c r="I2971" s="4" t="n">
        <v>0</v>
      </c>
      <c r="J2971" s="4" t="str"/>
      <c r="K2971" s="4" t="str"/>
      <c r="L2971" s="3" t="n">
        <v>0</v>
      </c>
      <c r="M2971" s="3" t="n">
        <v>0</v>
      </c>
      <c r="N2971" s="3" t="n">
        <v>0</v>
      </c>
      <c r="O2971" s="4" t="str"/>
      <c r="P2971" s="4" t="str"/>
      <c r="Q2971" s="4" t="str"/>
      <c r="R2971" s="4" t="str"/>
      <c r="S2971" s="4" t="str"/>
      <c r="T2971" s="4" t="str"/>
      <c r="U2971" s="4" t="str"/>
      <c r="V2971" s="4" t="n">
        <v>1</v>
      </c>
    </row>
    <row r="2972">
      <c r="A2972" t="n">
        <v>374</v>
      </c>
      <c r="B2972" t="inlineStr">
        <is>
          <t>20568257899</t>
        </is>
      </c>
      <c r="C2972" t="inlineStr">
        <is>
          <t>ASOCIACION DE PRODUCTORES AGROPECUARIOS FORESTAL Y ECOLOGICO WANKA SUR</t>
        </is>
      </c>
      <c r="D2972" s="6" t="n">
        <v>2020</v>
      </c>
      <c r="F2972" t="inlineStr">
        <is>
          <t>PAC</t>
        </is>
      </c>
      <c r="G2972" s="4" t="n">
        <v>0</v>
      </c>
      <c r="H2972" s="4" t="n">
        <v>0</v>
      </c>
      <c r="I2972" s="4" t="n">
        <v>0</v>
      </c>
      <c r="J2972" s="4" t="n">
        <v>0</v>
      </c>
      <c r="K2972" s="4" t="n">
        <v>0</v>
      </c>
      <c r="L2972" s="3" t="n">
        <v>0</v>
      </c>
      <c r="M2972" s="3" t="n">
        <v>0</v>
      </c>
      <c r="N2972" s="3" t="n">
        <v>0</v>
      </c>
      <c r="O2972" s="4" t="str"/>
      <c r="P2972" s="4" t="str"/>
      <c r="Q2972" s="4" t="str"/>
      <c r="R2972" s="4" t="str"/>
      <c r="S2972" s="4" t="str"/>
      <c r="T2972" s="4" t="str"/>
      <c r="U2972" s="4" t="str"/>
      <c r="V2972" s="4" t="n">
        <v>1</v>
      </c>
    </row>
    <row r="2973">
      <c r="A2973" t="n">
        <v>374</v>
      </c>
      <c r="B2973" t="inlineStr">
        <is>
          <t>20568257899</t>
        </is>
      </c>
      <c r="C2973" t="inlineStr">
        <is>
          <t>ASOCIACION DE PRODUCTORES AGROPECUARIOS FORESTAL Y ECOLOGICO WANKA SUR</t>
        </is>
      </c>
      <c r="D2973" s="6" t="n">
        <v>2021</v>
      </c>
      <c r="F2973" t="inlineStr">
        <is>
          <t>PAC</t>
        </is>
      </c>
      <c r="G2973" s="4" t="n">
        <v>0</v>
      </c>
      <c r="H2973" s="4" t="n">
        <v>0</v>
      </c>
      <c r="I2973" s="4" t="n">
        <v>0</v>
      </c>
      <c r="J2973" s="4" t="n">
        <v>0</v>
      </c>
      <c r="K2973" s="4" t="n">
        <v>0</v>
      </c>
      <c r="L2973" s="3" t="n">
        <v>0</v>
      </c>
      <c r="M2973" s="3" t="n">
        <v>0</v>
      </c>
      <c r="N2973" s="3" t="n">
        <v>0</v>
      </c>
      <c r="O2973" s="4" t="str"/>
      <c r="P2973" s="4" t="str"/>
      <c r="Q2973" s="4" t="str"/>
      <c r="R2973" s="4" t="str"/>
      <c r="S2973" s="4" t="str"/>
      <c r="T2973" s="4" t="str"/>
      <c r="U2973" s="4" t="str"/>
      <c r="V2973" s="4" t="n">
        <v>1</v>
      </c>
    </row>
    <row r="2974">
      <c r="A2974" t="n">
        <v>374</v>
      </c>
      <c r="B2974" t="inlineStr">
        <is>
          <t>20568257899</t>
        </is>
      </c>
      <c r="C2974" t="inlineStr">
        <is>
          <t>ASOCIACION DE PRODUCTORES AGROPECUARIOS FORESTAL Y ECOLOGICO WANKA SUR</t>
        </is>
      </c>
      <c r="D2974" s="6" t="n">
        <v>2022</v>
      </c>
      <c r="F2974" t="inlineStr">
        <is>
          <t>PAC</t>
        </is>
      </c>
      <c r="G2974" s="4" t="n">
        <v>0</v>
      </c>
      <c r="H2974" s="4" t="n">
        <v>0</v>
      </c>
      <c r="I2974" s="4" t="n">
        <v>0</v>
      </c>
      <c r="J2974" s="4" t="n">
        <v>0</v>
      </c>
      <c r="K2974" s="4" t="n">
        <v>0</v>
      </c>
      <c r="L2974" s="3" t="n">
        <v>0</v>
      </c>
      <c r="M2974" s="3" t="n">
        <v>0</v>
      </c>
      <c r="N2974" s="3" t="n">
        <v>0</v>
      </c>
      <c r="O2974" s="4" t="str"/>
      <c r="P2974" s="4" t="str"/>
      <c r="Q2974" s="4" t="str"/>
      <c r="R2974" s="4" t="str"/>
      <c r="S2974" s="4" t="str"/>
      <c r="T2974" s="4" t="str"/>
      <c r="U2974" s="4" t="str"/>
      <c r="V2974" s="4" t="n">
        <v>1</v>
      </c>
    </row>
    <row r="2975">
      <c r="A2975" t="n">
        <v>374</v>
      </c>
      <c r="B2975" t="inlineStr">
        <is>
          <t>20568257899</t>
        </is>
      </c>
      <c r="C2975" t="inlineStr">
        <is>
          <t>ASOCIACION DE PRODUCTORES AGROPECUARIOS FORESTAL Y ECOLOGICO WANKA SUR</t>
        </is>
      </c>
      <c r="D2975" s="6" t="n">
        <v>2023</v>
      </c>
      <c r="E2975" t="n">
        <v>1</v>
      </c>
      <c r="F2975" t="inlineStr">
        <is>
          <t>PAC</t>
        </is>
      </c>
      <c r="G2975" s="4" t="n">
        <v>57</v>
      </c>
      <c r="H2975" s="4" t="n">
        <v>27</v>
      </c>
      <c r="I2975" s="4" t="n">
        <v>84</v>
      </c>
      <c r="J2975" s="4" t="n">
        <v>34</v>
      </c>
      <c r="K2975" s="4" t="n">
        <v>6</v>
      </c>
      <c r="L2975" s="3" t="n">
        <v>50128</v>
      </c>
      <c r="M2975" s="3" t="n">
        <v>0</v>
      </c>
      <c r="N2975" s="3" t="n">
        <v>50128</v>
      </c>
      <c r="O2975" s="4" t="n">
        <v>0</v>
      </c>
      <c r="P2975" s="4" t="n">
        <v>50128</v>
      </c>
      <c r="Q2975" s="4" t="n">
        <v>0</v>
      </c>
      <c r="R2975" s="4" t="n">
        <v>0</v>
      </c>
      <c r="S2975" s="4" t="n">
        <v>0</v>
      </c>
      <c r="T2975" s="4" t="n">
        <v>0</v>
      </c>
      <c r="U2975" s="4" t="n">
        <v>50128</v>
      </c>
      <c r="V2975" s="4" t="n">
        <v>1</v>
      </c>
    </row>
    <row r="2976">
      <c r="A2976" t="n">
        <v>374</v>
      </c>
      <c r="B2976" t="inlineStr">
        <is>
          <t>20568257899</t>
        </is>
      </c>
      <c r="C2976" t="inlineStr">
        <is>
          <t>ASOCIACION DE PRODUCTORES AGROPECUARIOS FORESTAL Y ECOLOGICO WANKA SUR</t>
        </is>
      </c>
      <c r="D2976" s="6" t="n">
        <v>2024</v>
      </c>
      <c r="E2976" t="n">
        <v>1</v>
      </c>
      <c r="F2976" t="inlineStr">
        <is>
          <t>PAC</t>
        </is>
      </c>
      <c r="G2976" s="4" t="n">
        <v>18</v>
      </c>
      <c r="H2976" s="4" t="n">
        <v>7</v>
      </c>
      <c r="I2976" s="4" t="n">
        <v>25</v>
      </c>
      <c r="J2976" s="4" t="n">
        <v>26</v>
      </c>
      <c r="K2976" s="4" t="n">
        <v>0</v>
      </c>
      <c r="L2976" s="3" t="n">
        <v>86825</v>
      </c>
      <c r="M2976" s="3" t="n">
        <v>0</v>
      </c>
      <c r="N2976" s="3" t="n">
        <v>86825</v>
      </c>
      <c r="O2976" s="4" t="n">
        <v>0</v>
      </c>
      <c r="P2976" s="4" t="n">
        <v>86825</v>
      </c>
      <c r="Q2976" s="4" t="str"/>
      <c r="R2976" s="4" t="n">
        <v>0</v>
      </c>
      <c r="S2976" s="4" t="n">
        <v>0</v>
      </c>
      <c r="T2976" s="4" t="n">
        <v>0</v>
      </c>
      <c r="U2976" s="4" t="n">
        <v>86825</v>
      </c>
      <c r="V2976" s="4" t="n">
        <v>1</v>
      </c>
    </row>
    <row r="2977">
      <c r="A2977" t="n">
        <v>374</v>
      </c>
      <c r="B2977" t="inlineStr">
        <is>
          <t>20568257899</t>
        </is>
      </c>
      <c r="C2977" t="inlineStr">
        <is>
          <t>ASOCIACION DE PRODUCTORES AGROPECUARIOS FORESTAL Y ECOLOGICO WANKA SUR</t>
        </is>
      </c>
      <c r="D2977" s="6" t="n">
        <v>2025</v>
      </c>
      <c r="E2977" t="n">
        <v>1</v>
      </c>
      <c r="F2977" t="inlineStr">
        <is>
          <t>PAC</t>
        </is>
      </c>
      <c r="G2977" s="4" t="n">
        <v>4</v>
      </c>
      <c r="H2977" s="4" t="n">
        <v>22</v>
      </c>
      <c r="I2977" s="4" t="n">
        <v>26</v>
      </c>
      <c r="J2977" s="4" t="n">
        <v>10</v>
      </c>
      <c r="K2977" s="4" t="n">
        <v>0</v>
      </c>
      <c r="L2977" s="3" t="n">
        <v>62505</v>
      </c>
      <c r="M2977" s="3" t="n">
        <v>0</v>
      </c>
      <c r="N2977" s="3" t="n">
        <v>62505</v>
      </c>
      <c r="O2977" s="4" t="n">
        <v>0</v>
      </c>
      <c r="P2977" s="4" t="n">
        <v>62505</v>
      </c>
      <c r="Q2977" s="4" t="str"/>
      <c r="R2977" s="4" t="n">
        <v>0</v>
      </c>
      <c r="S2977" s="4" t="n">
        <v>0</v>
      </c>
      <c r="T2977" s="4" t="n">
        <v>0</v>
      </c>
      <c r="U2977" s="4" t="n">
        <v>62505</v>
      </c>
      <c r="V2977" s="4" t="n">
        <v>1</v>
      </c>
    </row>
    <row r="2978">
      <c r="A2978" t="n">
        <v>375</v>
      </c>
      <c r="B2978" t="inlineStr">
        <is>
          <t>20603957033</t>
        </is>
      </c>
      <c r="C2978" t="inlineStr">
        <is>
          <t>ASOCIACIÓN DE PRODUCTORES AGROINDUSTRIALES Y SERVICIOS MÃŠLTIPLES HUAYNA PICCHU VRAE</t>
        </is>
      </c>
      <c r="D2978" s="6" t="n">
        <v>2018</v>
      </c>
      <c r="F2978" t="inlineStr">
        <is>
          <t>PAC</t>
        </is>
      </c>
      <c r="G2978" s="4" t="str"/>
      <c r="H2978" s="4" t="str"/>
      <c r="I2978" s="4" t="n">
        <v>0</v>
      </c>
      <c r="J2978" s="4" t="str"/>
      <c r="K2978" s="4" t="str"/>
      <c r="L2978" s="3" t="str"/>
      <c r="M2978" s="3" t="str"/>
      <c r="N2978" s="3" t="n">
        <v>0</v>
      </c>
      <c r="O2978" s="4" t="str"/>
      <c r="P2978" s="4" t="str"/>
      <c r="Q2978" s="4" t="str"/>
      <c r="R2978" s="4" t="str"/>
      <c r="S2978" s="4" t="str"/>
      <c r="T2978" s="4" t="str"/>
      <c r="U2978" s="4" t="str"/>
      <c r="V2978" s="4" t="n">
        <v>1</v>
      </c>
    </row>
    <row r="2979">
      <c r="A2979" t="n">
        <v>375</v>
      </c>
      <c r="B2979" t="inlineStr">
        <is>
          <t>20603957033</t>
        </is>
      </c>
      <c r="C2979" t="inlineStr">
        <is>
          <t>ASOCIACIÓN DE PRODUCTORES AGROINDUSTRIALES Y SERVICIOS MÃŠLTIPLES HUAYNA PICCHU VRAE</t>
        </is>
      </c>
      <c r="D2979" s="6" t="n">
        <v>2019</v>
      </c>
      <c r="F2979" t="inlineStr">
        <is>
          <t>PAC</t>
        </is>
      </c>
      <c r="G2979" s="4" t="n">
        <v>0</v>
      </c>
      <c r="H2979" s="4" t="n">
        <v>0</v>
      </c>
      <c r="I2979" s="4" t="n">
        <v>0</v>
      </c>
      <c r="J2979" s="4" t="str"/>
      <c r="K2979" s="4" t="str"/>
      <c r="L2979" s="3" t="n">
        <v>0</v>
      </c>
      <c r="M2979" s="3" t="n">
        <v>0</v>
      </c>
      <c r="N2979" s="3" t="n">
        <v>0</v>
      </c>
      <c r="O2979" s="4" t="str"/>
      <c r="P2979" s="4" t="str"/>
      <c r="Q2979" s="4" t="str"/>
      <c r="R2979" s="4" t="str"/>
      <c r="S2979" s="4" t="str"/>
      <c r="T2979" s="4" t="str"/>
      <c r="U2979" s="4" t="str"/>
      <c r="V2979" s="4" t="n">
        <v>1</v>
      </c>
    </row>
    <row r="2980">
      <c r="A2980" t="n">
        <v>375</v>
      </c>
      <c r="B2980" t="inlineStr">
        <is>
          <t>20603957033</t>
        </is>
      </c>
      <c r="C2980" t="inlineStr">
        <is>
          <t>ASOCIACIÓN DE PRODUCTORES AGROINDUSTRIALES Y SERVICIOS MÃŠLTIPLES HUAYNA PICCHU VRAE</t>
        </is>
      </c>
      <c r="D2980" s="6" t="n">
        <v>2020</v>
      </c>
      <c r="F2980" t="inlineStr">
        <is>
          <t>PAC</t>
        </is>
      </c>
      <c r="G2980" s="4" t="n">
        <v>0</v>
      </c>
      <c r="H2980" s="4" t="n">
        <v>0</v>
      </c>
      <c r="I2980" s="4" t="n">
        <v>0</v>
      </c>
      <c r="J2980" s="4" t="n">
        <v>0</v>
      </c>
      <c r="K2980" s="4" t="n">
        <v>0</v>
      </c>
      <c r="L2980" s="3" t="n">
        <v>0</v>
      </c>
      <c r="M2980" s="3" t="n">
        <v>0</v>
      </c>
      <c r="N2980" s="3" t="n">
        <v>0</v>
      </c>
      <c r="O2980" s="4" t="str"/>
      <c r="P2980" s="4" t="str"/>
      <c r="Q2980" s="4" t="str"/>
      <c r="R2980" s="4" t="str"/>
      <c r="S2980" s="4" t="str"/>
      <c r="T2980" s="4" t="str"/>
      <c r="U2980" s="4" t="str"/>
      <c r="V2980" s="4" t="n">
        <v>1</v>
      </c>
    </row>
    <row r="2981">
      <c r="A2981" t="n">
        <v>375</v>
      </c>
      <c r="B2981" t="inlineStr">
        <is>
          <t>20603957033</t>
        </is>
      </c>
      <c r="C2981" t="inlineStr">
        <is>
          <t>ASOCIACIÓN DE PRODUCTORES AGROINDUSTRIALES Y SERVICIOS MÃŠLTIPLES HUAYNA PICCHU VRAE</t>
        </is>
      </c>
      <c r="D2981" s="6" t="n">
        <v>2021</v>
      </c>
      <c r="F2981" t="inlineStr">
        <is>
          <t>PAC</t>
        </is>
      </c>
      <c r="G2981" s="4" t="n">
        <v>0</v>
      </c>
      <c r="H2981" s="4" t="n">
        <v>0</v>
      </c>
      <c r="I2981" s="4" t="n">
        <v>0</v>
      </c>
      <c r="J2981" s="4" t="n">
        <v>0</v>
      </c>
      <c r="K2981" s="4" t="n">
        <v>0</v>
      </c>
      <c r="L2981" s="3" t="n">
        <v>0</v>
      </c>
      <c r="M2981" s="3" t="n">
        <v>0</v>
      </c>
      <c r="N2981" s="3" t="n">
        <v>0</v>
      </c>
      <c r="O2981" s="4" t="str"/>
      <c r="P2981" s="4" t="str"/>
      <c r="Q2981" s="4" t="str"/>
      <c r="R2981" s="4" t="str"/>
      <c r="S2981" s="4" t="str"/>
      <c r="T2981" s="4" t="str"/>
      <c r="U2981" s="4" t="str"/>
      <c r="V2981" s="4" t="n">
        <v>1</v>
      </c>
    </row>
    <row r="2982">
      <c r="A2982" t="n">
        <v>375</v>
      </c>
      <c r="B2982" t="inlineStr">
        <is>
          <t>20603957033</t>
        </is>
      </c>
      <c r="C2982" t="inlineStr">
        <is>
          <t>ASOCIACIÓN DE PRODUCTORES AGROINDUSTRIALES Y SERVICIOS MÃŠLTIPLES HUAYNA PICCHU VRAE</t>
        </is>
      </c>
      <c r="D2982" s="6" t="n">
        <v>2022</v>
      </c>
      <c r="F2982" t="inlineStr">
        <is>
          <t>PAC</t>
        </is>
      </c>
      <c r="G2982" s="4" t="n">
        <v>0</v>
      </c>
      <c r="H2982" s="4" t="n">
        <v>0</v>
      </c>
      <c r="I2982" s="4" t="n">
        <v>0</v>
      </c>
      <c r="J2982" s="4" t="n">
        <v>0</v>
      </c>
      <c r="K2982" s="4" t="n">
        <v>0</v>
      </c>
      <c r="L2982" s="3" t="n">
        <v>0</v>
      </c>
      <c r="M2982" s="3" t="n">
        <v>0</v>
      </c>
      <c r="N2982" s="3" t="n">
        <v>0</v>
      </c>
      <c r="O2982" s="4" t="str"/>
      <c r="P2982" s="4" t="str"/>
      <c r="Q2982" s="4" t="str"/>
      <c r="R2982" s="4" t="str"/>
      <c r="S2982" s="4" t="str"/>
      <c r="T2982" s="4" t="str"/>
      <c r="U2982" s="4" t="str"/>
      <c r="V2982" s="4" t="n">
        <v>1</v>
      </c>
    </row>
    <row r="2983">
      <c r="A2983" t="n">
        <v>375</v>
      </c>
      <c r="B2983" t="inlineStr">
        <is>
          <t>20603957033</t>
        </is>
      </c>
      <c r="C2983" t="inlineStr">
        <is>
          <t>ASOCIACIÓN DE PRODUCTORES AGROINDUSTRIALES Y SERVICIOS MÃŠLTIPLES HUAYNA PICCHU VRAE</t>
        </is>
      </c>
      <c r="D2983" s="6" t="n">
        <v>2023</v>
      </c>
      <c r="E2983" t="n">
        <v>1</v>
      </c>
      <c r="F2983" t="inlineStr">
        <is>
          <t>PAC</t>
        </is>
      </c>
      <c r="G2983" s="4" t="n">
        <v>70</v>
      </c>
      <c r="H2983" s="4" t="n">
        <v>34</v>
      </c>
      <c r="I2983" s="4" t="n">
        <v>104</v>
      </c>
      <c r="J2983" s="4" t="n">
        <v>19</v>
      </c>
      <c r="K2983" s="4" t="n">
        <v>0</v>
      </c>
      <c r="L2983" s="3" t="n">
        <v>0</v>
      </c>
      <c r="M2983" s="3" t="n">
        <v>0</v>
      </c>
      <c r="N2983" s="3" t="n">
        <v>0</v>
      </c>
      <c r="O2983" s="4" t="n">
        <v>0</v>
      </c>
      <c r="P2983" s="4" t="n">
        <v>0</v>
      </c>
      <c r="Q2983" s="4" t="n">
        <v>0</v>
      </c>
      <c r="R2983" s="4" t="n">
        <v>0</v>
      </c>
      <c r="S2983" s="4" t="n">
        <v>0</v>
      </c>
      <c r="T2983" s="4" t="n">
        <v>0</v>
      </c>
      <c r="U2983" s="4" t="n">
        <v>0</v>
      </c>
      <c r="V2983" s="4" t="n">
        <v>1</v>
      </c>
    </row>
    <row r="2984">
      <c r="A2984" t="n">
        <v>375</v>
      </c>
      <c r="B2984" t="inlineStr">
        <is>
          <t>20603957033</t>
        </is>
      </c>
      <c r="C2984" t="inlineStr">
        <is>
          <t>ASOCIACIÓN DE PRODUCTORES AGROINDUSTRIALES Y SERVICIOS MÃŠLTIPLES HUAYNA PICCHU VRAE</t>
        </is>
      </c>
      <c r="D2984" s="6" t="n">
        <v>2024</v>
      </c>
      <c r="E2984" t="n">
        <v>1</v>
      </c>
      <c r="F2984" t="inlineStr">
        <is>
          <t>PAC</t>
        </is>
      </c>
      <c r="G2984" s="4" t="n">
        <v>104</v>
      </c>
      <c r="H2984" s="4" t="n">
        <v>0</v>
      </c>
      <c r="I2984" s="4" t="n">
        <v>104</v>
      </c>
      <c r="J2984" s="4" t="n">
        <v>25</v>
      </c>
      <c r="K2984" s="4" t="n">
        <v>0</v>
      </c>
      <c r="L2984" s="3" t="n">
        <v>0</v>
      </c>
      <c r="M2984" s="3" t="n">
        <v>0</v>
      </c>
      <c r="N2984" s="3" t="n">
        <v>0</v>
      </c>
      <c r="O2984" s="4" t="n">
        <v>0</v>
      </c>
      <c r="P2984" s="4" t="n">
        <v>0</v>
      </c>
      <c r="Q2984" s="4" t="str"/>
      <c r="R2984" s="4" t="n">
        <v>0</v>
      </c>
      <c r="S2984" s="4" t="n">
        <v>0</v>
      </c>
      <c r="T2984" s="4" t="n">
        <v>0</v>
      </c>
      <c r="U2984" s="4" t="n">
        <v>0</v>
      </c>
      <c r="V2984" s="4" t="n">
        <v>1</v>
      </c>
    </row>
    <row r="2985">
      <c r="A2985" t="n">
        <v>375</v>
      </c>
      <c r="B2985" t="inlineStr">
        <is>
          <t>20603957033</t>
        </is>
      </c>
      <c r="C2985" t="inlineStr">
        <is>
          <t>ASOCIACIÓN DE PRODUCTORES AGROINDUSTRIALES Y SERVICIOS MÃŠLTIPLES HUAYNA PICCHU VRAE</t>
        </is>
      </c>
      <c r="D2985" s="6" t="n">
        <v>2025</v>
      </c>
      <c r="F2985" t="inlineStr">
        <is>
          <t>PAC</t>
        </is>
      </c>
      <c r="G2985" s="4" t="n">
        <v>0</v>
      </c>
      <c r="H2985" s="4" t="n">
        <v>0</v>
      </c>
      <c r="I2985" s="4" t="n">
        <v>0</v>
      </c>
      <c r="J2985" s="4" t="n">
        <v>0</v>
      </c>
      <c r="K2985" s="4" t="n">
        <v>0</v>
      </c>
      <c r="L2985" s="3" t="n">
        <v>0</v>
      </c>
      <c r="M2985" s="3" t="n">
        <v>0</v>
      </c>
      <c r="N2985" s="3" t="n">
        <v>0</v>
      </c>
      <c r="O2985" s="4" t="n">
        <v>0</v>
      </c>
      <c r="P2985" s="4" t="n">
        <v>0</v>
      </c>
      <c r="Q2985" s="4" t="str"/>
      <c r="R2985" s="4" t="n">
        <v>0</v>
      </c>
      <c r="S2985" s="4" t="n">
        <v>0</v>
      </c>
      <c r="T2985" s="4" t="n">
        <v>0</v>
      </c>
      <c r="U2985" s="4" t="n">
        <v>0</v>
      </c>
      <c r="V2985" s="4" t="n">
        <v>1</v>
      </c>
    </row>
    <row r="2986">
      <c r="A2986" t="n">
        <v>376</v>
      </c>
      <c r="B2986" t="inlineStr">
        <is>
          <t>20402648504</t>
        </is>
      </c>
      <c r="C2986" t="inlineStr">
        <is>
          <t>COOPERATIVA AGROINDUSTRIAL KIVINAKI</t>
        </is>
      </c>
      <c r="D2986" s="6" t="n">
        <v>2018</v>
      </c>
      <c r="F2986" t="inlineStr">
        <is>
          <t>PAC</t>
        </is>
      </c>
      <c r="G2986" s="4" t="str"/>
      <c r="H2986" s="4" t="str"/>
      <c r="I2986" s="4" t="n">
        <v>0</v>
      </c>
      <c r="J2986" s="4" t="str"/>
      <c r="K2986" s="4" t="str"/>
      <c r="L2986" s="3" t="str"/>
      <c r="M2986" s="3" t="str"/>
      <c r="N2986" s="3" t="n">
        <v>0</v>
      </c>
      <c r="O2986" s="4" t="str"/>
      <c r="P2986" s="4" t="str"/>
      <c r="Q2986" s="4" t="str"/>
      <c r="R2986" s="4" t="str"/>
      <c r="S2986" s="4" t="str"/>
      <c r="T2986" s="4" t="str"/>
      <c r="U2986" s="4" t="str"/>
      <c r="V2986" s="4" t="n">
        <v>1</v>
      </c>
    </row>
    <row r="2987">
      <c r="A2987" t="n">
        <v>376</v>
      </c>
      <c r="B2987" t="inlineStr">
        <is>
          <t>20402648504</t>
        </is>
      </c>
      <c r="C2987" t="inlineStr">
        <is>
          <t>COOPERATIVA AGROINDUSTRIAL KIVINAKI</t>
        </is>
      </c>
      <c r="D2987" s="6" t="n">
        <v>2019</v>
      </c>
      <c r="F2987" t="inlineStr">
        <is>
          <t>PAC</t>
        </is>
      </c>
      <c r="G2987" s="4" t="n">
        <v>0</v>
      </c>
      <c r="H2987" s="4" t="n">
        <v>0</v>
      </c>
      <c r="I2987" s="4" t="n">
        <v>0</v>
      </c>
      <c r="J2987" s="4" t="str"/>
      <c r="K2987" s="4" t="str"/>
      <c r="L2987" s="3" t="n">
        <v>0</v>
      </c>
      <c r="M2987" s="3" t="n">
        <v>0</v>
      </c>
      <c r="N2987" s="3" t="n">
        <v>0</v>
      </c>
      <c r="O2987" s="4" t="str"/>
      <c r="P2987" s="4" t="str"/>
      <c r="Q2987" s="4" t="str"/>
      <c r="R2987" s="4" t="str"/>
      <c r="S2987" s="4" t="str"/>
      <c r="T2987" s="4" t="str"/>
      <c r="U2987" s="4" t="str"/>
      <c r="V2987" s="4" t="n">
        <v>1</v>
      </c>
    </row>
    <row r="2988">
      <c r="A2988" t="n">
        <v>376</v>
      </c>
      <c r="B2988" t="inlineStr">
        <is>
          <t>20402648504</t>
        </is>
      </c>
      <c r="C2988" t="inlineStr">
        <is>
          <t>COOPERATIVA AGROINDUSTRIAL KIVINAKI</t>
        </is>
      </c>
      <c r="D2988" s="6" t="n">
        <v>2020</v>
      </c>
      <c r="F2988" t="inlineStr">
        <is>
          <t>PAC</t>
        </is>
      </c>
      <c r="G2988" s="4" t="n">
        <v>0</v>
      </c>
      <c r="H2988" s="4" t="n">
        <v>0</v>
      </c>
      <c r="I2988" s="4" t="n">
        <v>0</v>
      </c>
      <c r="J2988" s="4" t="n">
        <v>0</v>
      </c>
      <c r="K2988" s="4" t="n">
        <v>0</v>
      </c>
      <c r="L2988" s="3" t="n">
        <v>0</v>
      </c>
      <c r="M2988" s="3" t="n">
        <v>0</v>
      </c>
      <c r="N2988" s="3" t="n">
        <v>0</v>
      </c>
      <c r="O2988" s="4" t="str"/>
      <c r="P2988" s="4" t="str"/>
      <c r="Q2988" s="4" t="str"/>
      <c r="R2988" s="4" t="str"/>
      <c r="S2988" s="4" t="str"/>
      <c r="T2988" s="4" t="str"/>
      <c r="U2988" s="4" t="str"/>
      <c r="V2988" s="4" t="n">
        <v>1</v>
      </c>
    </row>
    <row r="2989">
      <c r="A2989" t="n">
        <v>376</v>
      </c>
      <c r="B2989" t="inlineStr">
        <is>
          <t>20402648504</t>
        </is>
      </c>
      <c r="C2989" t="inlineStr">
        <is>
          <t>COOPERATIVA AGROINDUSTRIAL KIVINAKI</t>
        </is>
      </c>
      <c r="D2989" s="6" t="n">
        <v>2021</v>
      </c>
      <c r="F2989" t="inlineStr">
        <is>
          <t>PAC</t>
        </is>
      </c>
      <c r="G2989" s="4" t="n">
        <v>0</v>
      </c>
      <c r="H2989" s="4" t="n">
        <v>0</v>
      </c>
      <c r="I2989" s="4" t="n">
        <v>0</v>
      </c>
      <c r="J2989" s="4" t="n">
        <v>0</v>
      </c>
      <c r="K2989" s="4" t="n">
        <v>0</v>
      </c>
      <c r="L2989" s="3" t="n">
        <v>0</v>
      </c>
      <c r="M2989" s="3" t="n">
        <v>0</v>
      </c>
      <c r="N2989" s="3" t="n">
        <v>0</v>
      </c>
      <c r="O2989" s="4" t="str"/>
      <c r="P2989" s="4" t="str"/>
      <c r="Q2989" s="4" t="str"/>
      <c r="R2989" s="4" t="str"/>
      <c r="S2989" s="4" t="str"/>
      <c r="T2989" s="4" t="str"/>
      <c r="U2989" s="4" t="str"/>
      <c r="V2989" s="4" t="n">
        <v>1</v>
      </c>
    </row>
    <row r="2990">
      <c r="A2990" t="n">
        <v>376</v>
      </c>
      <c r="B2990" t="inlineStr">
        <is>
          <t>20402648504</t>
        </is>
      </c>
      <c r="C2990" t="inlineStr">
        <is>
          <t>COOPERATIVA AGROINDUSTRIAL KIVINAKI</t>
        </is>
      </c>
      <c r="D2990" s="6" t="n">
        <v>2022</v>
      </c>
      <c r="F2990" t="inlineStr">
        <is>
          <t>PAC</t>
        </is>
      </c>
      <c r="G2990" s="4" t="n">
        <v>0</v>
      </c>
      <c r="H2990" s="4" t="n">
        <v>0</v>
      </c>
      <c r="I2990" s="4" t="n">
        <v>0</v>
      </c>
      <c r="J2990" s="4" t="n">
        <v>0</v>
      </c>
      <c r="K2990" s="4" t="n">
        <v>0</v>
      </c>
      <c r="L2990" s="3" t="n">
        <v>0</v>
      </c>
      <c r="M2990" s="3" t="n">
        <v>0</v>
      </c>
      <c r="N2990" s="3" t="n">
        <v>0</v>
      </c>
      <c r="O2990" s="4" t="str"/>
      <c r="P2990" s="4" t="str"/>
      <c r="Q2990" s="4" t="str"/>
      <c r="R2990" s="4" t="str"/>
      <c r="S2990" s="4" t="str"/>
      <c r="T2990" s="4" t="str"/>
      <c r="U2990" s="4" t="str"/>
      <c r="V2990" s="4" t="n">
        <v>1</v>
      </c>
    </row>
    <row r="2991">
      <c r="A2991" t="n">
        <v>376</v>
      </c>
      <c r="B2991" t="inlineStr">
        <is>
          <t>20402648504</t>
        </is>
      </c>
      <c r="C2991" t="inlineStr">
        <is>
          <t>COOPERATIVA AGROINDUSTRIAL KIVINAKI</t>
        </is>
      </c>
      <c r="D2991" s="6" t="n">
        <v>2023</v>
      </c>
      <c r="E2991" t="n">
        <v>1</v>
      </c>
      <c r="F2991" t="inlineStr">
        <is>
          <t>PAC</t>
        </is>
      </c>
      <c r="G2991" s="4" t="n">
        <v>20</v>
      </c>
      <c r="H2991" s="4" t="n">
        <v>5</v>
      </c>
      <c r="I2991" s="4" t="n">
        <v>25</v>
      </c>
      <c r="J2991" s="4" t="n">
        <v>14</v>
      </c>
      <c r="K2991" s="4" t="n">
        <v>0</v>
      </c>
      <c r="L2991" s="3" t="n">
        <v>1008886.35</v>
      </c>
      <c r="M2991" s="3" t="n">
        <v>0</v>
      </c>
      <c r="N2991" s="3" t="n">
        <v>1008886.35</v>
      </c>
      <c r="O2991" s="4" t="n">
        <v>0</v>
      </c>
      <c r="P2991" s="4" t="n">
        <v>1007945.35</v>
      </c>
      <c r="Q2991" s="4" t="n">
        <v>0</v>
      </c>
      <c r="R2991" s="4" t="n">
        <v>941</v>
      </c>
      <c r="S2991" s="4" t="n">
        <v>0</v>
      </c>
      <c r="T2991" s="4" t="n">
        <v>0</v>
      </c>
      <c r="U2991" s="4" t="n">
        <v>1008886.35</v>
      </c>
      <c r="V2991" s="4" t="n">
        <v>1</v>
      </c>
    </row>
    <row r="2992">
      <c r="A2992" t="n">
        <v>376</v>
      </c>
      <c r="B2992" t="inlineStr">
        <is>
          <t>20402648504</t>
        </is>
      </c>
      <c r="C2992" t="inlineStr">
        <is>
          <t>COOPERATIVA AGROINDUSTRIAL KIVINAKI</t>
        </is>
      </c>
      <c r="D2992" s="6" t="n">
        <v>2024</v>
      </c>
      <c r="E2992" t="n">
        <v>1</v>
      </c>
      <c r="F2992" t="inlineStr">
        <is>
          <t>PAC</t>
        </is>
      </c>
      <c r="G2992" s="4" t="n">
        <v>138</v>
      </c>
      <c r="H2992" s="4" t="n">
        <v>59</v>
      </c>
      <c r="I2992" s="4" t="n">
        <v>197</v>
      </c>
      <c r="J2992" s="4" t="n">
        <v>25</v>
      </c>
      <c r="K2992" s="4" t="n">
        <v>0</v>
      </c>
      <c r="L2992" s="3" t="n">
        <v>15042.92</v>
      </c>
      <c r="M2992" s="3" t="n">
        <v>0</v>
      </c>
      <c r="N2992" s="3" t="n">
        <v>15042.92</v>
      </c>
      <c r="O2992" s="4" t="n">
        <v>0</v>
      </c>
      <c r="P2992" s="4" t="n">
        <v>0</v>
      </c>
      <c r="Q2992" s="4" t="str"/>
      <c r="R2992" s="4" t="n">
        <v>15042.92</v>
      </c>
      <c r="S2992" s="4" t="n">
        <v>0</v>
      </c>
      <c r="T2992" s="4" t="n">
        <v>0</v>
      </c>
      <c r="U2992" s="4" t="n">
        <v>15042.92</v>
      </c>
      <c r="V2992" s="4" t="n">
        <v>1</v>
      </c>
    </row>
    <row r="2993">
      <c r="A2993" t="n">
        <v>376</v>
      </c>
      <c r="B2993" t="inlineStr">
        <is>
          <t>20402648504</t>
        </is>
      </c>
      <c r="C2993" t="inlineStr">
        <is>
          <t>COOPERATIVA AGROINDUSTRIAL KIVINAKI</t>
        </is>
      </c>
      <c r="D2993" s="6" t="n">
        <v>2025</v>
      </c>
      <c r="E2993" t="n">
        <v>1</v>
      </c>
      <c r="F2993" t="inlineStr">
        <is>
          <t>PAC</t>
        </is>
      </c>
      <c r="G2993" s="4" t="n">
        <v>137</v>
      </c>
      <c r="H2993" s="4" t="n">
        <v>58</v>
      </c>
      <c r="I2993" s="4" t="n">
        <v>195</v>
      </c>
      <c r="J2993" s="4" t="n">
        <v>13</v>
      </c>
      <c r="K2993" s="4" t="n">
        <v>0</v>
      </c>
      <c r="L2993" s="3" t="n">
        <v>530</v>
      </c>
      <c r="M2993" s="3" t="n">
        <v>0</v>
      </c>
      <c r="N2993" s="3" t="n">
        <v>530</v>
      </c>
      <c r="O2993" s="4" t="n">
        <v>0</v>
      </c>
      <c r="P2993" s="4" t="n">
        <v>302</v>
      </c>
      <c r="Q2993" s="4" t="str"/>
      <c r="R2993" s="4" t="n">
        <v>228</v>
      </c>
      <c r="S2993" s="4" t="n">
        <v>0</v>
      </c>
      <c r="T2993" s="4" t="n">
        <v>0</v>
      </c>
      <c r="U2993" s="4" t="n">
        <v>530</v>
      </c>
      <c r="V2993" s="4" t="n">
        <v>1</v>
      </c>
    </row>
    <row r="2994">
      <c r="A2994" t="n">
        <v>377</v>
      </c>
      <c r="B2994" t="inlineStr">
        <is>
          <t>20482423320</t>
        </is>
      </c>
      <c r="C2994" t="inlineStr">
        <is>
          <t>ASOCIACION DE PRODUCTORES AGROINDUSTRIALES SANTA ROSA</t>
        </is>
      </c>
      <c r="D2994" s="6" t="n">
        <v>2018</v>
      </c>
      <c r="F2994" t="inlineStr">
        <is>
          <t>PAC</t>
        </is>
      </c>
      <c r="G2994" s="4" t="str"/>
      <c r="H2994" s="4" t="str"/>
      <c r="I2994" s="4" t="n">
        <v>0</v>
      </c>
      <c r="J2994" s="4" t="str"/>
      <c r="K2994" s="4" t="str"/>
      <c r="L2994" s="3" t="str"/>
      <c r="M2994" s="3" t="str"/>
      <c r="N2994" s="3" t="n">
        <v>0</v>
      </c>
      <c r="O2994" s="4" t="str"/>
      <c r="P2994" s="4" t="str"/>
      <c r="Q2994" s="4" t="str"/>
      <c r="R2994" s="4" t="str"/>
      <c r="S2994" s="4" t="str"/>
      <c r="T2994" s="4" t="str"/>
      <c r="U2994" s="4" t="str"/>
      <c r="V2994" s="4" t="n">
        <v>1</v>
      </c>
    </row>
    <row r="2995">
      <c r="A2995" t="n">
        <v>377</v>
      </c>
      <c r="B2995" t="inlineStr">
        <is>
          <t>20482423320</t>
        </is>
      </c>
      <c r="C2995" t="inlineStr">
        <is>
          <t>ASOCIACION DE PRODUCTORES AGROINDUSTRIALES SANTA ROSA</t>
        </is>
      </c>
      <c r="D2995" s="6" t="n">
        <v>2019</v>
      </c>
      <c r="F2995" t="inlineStr">
        <is>
          <t>PAC</t>
        </is>
      </c>
      <c r="G2995" s="4" t="n">
        <v>0</v>
      </c>
      <c r="H2995" s="4" t="n">
        <v>0</v>
      </c>
      <c r="I2995" s="4" t="n">
        <v>0</v>
      </c>
      <c r="J2995" s="4" t="str"/>
      <c r="K2995" s="4" t="str"/>
      <c r="L2995" s="3" t="n">
        <v>0</v>
      </c>
      <c r="M2995" s="3" t="n">
        <v>0</v>
      </c>
      <c r="N2995" s="3" t="n">
        <v>0</v>
      </c>
      <c r="O2995" s="4" t="str"/>
      <c r="P2995" s="4" t="str"/>
      <c r="Q2995" s="4" t="str"/>
      <c r="R2995" s="4" t="str"/>
      <c r="S2995" s="4" t="str"/>
      <c r="T2995" s="4" t="str"/>
      <c r="U2995" s="4" t="str"/>
      <c r="V2995" s="4" t="n">
        <v>1</v>
      </c>
    </row>
    <row r="2996">
      <c r="A2996" t="n">
        <v>377</v>
      </c>
      <c r="B2996" t="inlineStr">
        <is>
          <t>20482423320</t>
        </is>
      </c>
      <c r="C2996" t="inlineStr">
        <is>
          <t>ASOCIACION DE PRODUCTORES AGROINDUSTRIALES SANTA ROSA</t>
        </is>
      </c>
      <c r="D2996" s="6" t="n">
        <v>2020</v>
      </c>
      <c r="F2996" t="inlineStr">
        <is>
          <t>PAC</t>
        </is>
      </c>
      <c r="G2996" s="4" t="n">
        <v>0</v>
      </c>
      <c r="H2996" s="4" t="n">
        <v>0</v>
      </c>
      <c r="I2996" s="4" t="n">
        <v>0</v>
      </c>
      <c r="J2996" s="4" t="n">
        <v>0</v>
      </c>
      <c r="K2996" s="4" t="n">
        <v>0</v>
      </c>
      <c r="L2996" s="3" t="n">
        <v>0</v>
      </c>
      <c r="M2996" s="3" t="n">
        <v>0</v>
      </c>
      <c r="N2996" s="3" t="n">
        <v>0</v>
      </c>
      <c r="O2996" s="4" t="str"/>
      <c r="P2996" s="4" t="str"/>
      <c r="Q2996" s="4" t="str"/>
      <c r="R2996" s="4" t="str"/>
      <c r="S2996" s="4" t="str"/>
      <c r="T2996" s="4" t="str"/>
      <c r="U2996" s="4" t="str"/>
      <c r="V2996" s="4" t="n">
        <v>1</v>
      </c>
    </row>
    <row r="2997">
      <c r="A2997" t="n">
        <v>377</v>
      </c>
      <c r="B2997" t="inlineStr">
        <is>
          <t>20482423320</t>
        </is>
      </c>
      <c r="C2997" t="inlineStr">
        <is>
          <t>ASOCIACION DE PRODUCTORES AGROINDUSTRIALES SANTA ROSA</t>
        </is>
      </c>
      <c r="D2997" s="6" t="n">
        <v>2021</v>
      </c>
      <c r="F2997" t="inlineStr">
        <is>
          <t>PAC</t>
        </is>
      </c>
      <c r="G2997" s="4" t="n">
        <v>0</v>
      </c>
      <c r="H2997" s="4" t="n">
        <v>0</v>
      </c>
      <c r="I2997" s="4" t="n">
        <v>0</v>
      </c>
      <c r="J2997" s="4" t="n">
        <v>0</v>
      </c>
      <c r="K2997" s="4" t="n">
        <v>0</v>
      </c>
      <c r="L2997" s="3" t="n">
        <v>0</v>
      </c>
      <c r="M2997" s="3" t="n">
        <v>0</v>
      </c>
      <c r="N2997" s="3" t="n">
        <v>0</v>
      </c>
      <c r="O2997" s="4" t="str"/>
      <c r="P2997" s="4" t="str"/>
      <c r="Q2997" s="4" t="str"/>
      <c r="R2997" s="4" t="str"/>
      <c r="S2997" s="4" t="str"/>
      <c r="T2997" s="4" t="str"/>
      <c r="U2997" s="4" t="str"/>
      <c r="V2997" s="4" t="n">
        <v>1</v>
      </c>
    </row>
    <row r="2998">
      <c r="A2998" t="n">
        <v>377</v>
      </c>
      <c r="B2998" t="inlineStr">
        <is>
          <t>20482423320</t>
        </is>
      </c>
      <c r="C2998" t="inlineStr">
        <is>
          <t>ASOCIACION DE PRODUCTORES AGROINDUSTRIALES SANTA ROSA</t>
        </is>
      </c>
      <c r="D2998" s="6" t="n">
        <v>2022</v>
      </c>
      <c r="F2998" t="inlineStr">
        <is>
          <t>PAC</t>
        </is>
      </c>
      <c r="G2998" s="4" t="n">
        <v>0</v>
      </c>
      <c r="H2998" s="4" t="n">
        <v>0</v>
      </c>
      <c r="I2998" s="4" t="n">
        <v>0</v>
      </c>
      <c r="J2998" s="4" t="n">
        <v>0</v>
      </c>
      <c r="K2998" s="4" t="n">
        <v>0</v>
      </c>
      <c r="L2998" s="3" t="n">
        <v>0</v>
      </c>
      <c r="M2998" s="3" t="n">
        <v>0</v>
      </c>
      <c r="N2998" s="3" t="n">
        <v>0</v>
      </c>
      <c r="O2998" s="4" t="str"/>
      <c r="P2998" s="4" t="str"/>
      <c r="Q2998" s="4" t="str"/>
      <c r="R2998" s="4" t="str"/>
      <c r="S2998" s="4" t="str"/>
      <c r="T2998" s="4" t="str"/>
      <c r="U2998" s="4" t="str"/>
      <c r="V2998" s="4" t="n">
        <v>1</v>
      </c>
    </row>
    <row r="2999">
      <c r="A2999" t="n">
        <v>377</v>
      </c>
      <c r="B2999" t="inlineStr">
        <is>
          <t>20482423320</t>
        </is>
      </c>
      <c r="C2999" t="inlineStr">
        <is>
          <t>ASOCIACION DE PRODUCTORES AGROINDUSTRIALES SANTA ROSA</t>
        </is>
      </c>
      <c r="D2999" s="6" t="n">
        <v>2023</v>
      </c>
      <c r="E2999" t="n">
        <v>1</v>
      </c>
      <c r="F2999" t="inlineStr">
        <is>
          <t>PAC</t>
        </is>
      </c>
      <c r="G2999" s="4" t="n">
        <v>7</v>
      </c>
      <c r="H2999" s="4" t="n">
        <v>13</v>
      </c>
      <c r="I2999" s="4" t="n">
        <v>20</v>
      </c>
      <c r="J2999" s="4" t="n">
        <v>38</v>
      </c>
      <c r="K2999" s="4" t="n">
        <v>5</v>
      </c>
      <c r="L2999" s="3" t="n">
        <v>447090.5</v>
      </c>
      <c r="M2999" s="3" t="n">
        <v>0</v>
      </c>
      <c r="N2999" s="3" t="n">
        <v>447090.5</v>
      </c>
      <c r="O2999" s="4" t="n">
        <v>0</v>
      </c>
      <c r="P2999" s="4" t="n">
        <v>447090.5</v>
      </c>
      <c r="Q2999" s="4" t="n">
        <v>0</v>
      </c>
      <c r="R2999" s="4" t="n">
        <v>0</v>
      </c>
      <c r="S2999" s="4" t="n">
        <v>0</v>
      </c>
      <c r="T2999" s="4" t="n">
        <v>0</v>
      </c>
      <c r="U2999" s="4" t="n">
        <v>447090.5</v>
      </c>
      <c r="V2999" s="4" t="n">
        <v>1</v>
      </c>
    </row>
    <row r="3000">
      <c r="A3000" t="n">
        <v>377</v>
      </c>
      <c r="B3000" t="inlineStr">
        <is>
          <t>20482423320</t>
        </is>
      </c>
      <c r="C3000" t="inlineStr">
        <is>
          <t>ASOCIACION DE PRODUCTORES AGROINDUSTRIALES SANTA ROSA</t>
        </is>
      </c>
      <c r="D3000" s="6" t="n">
        <v>2024</v>
      </c>
      <c r="F3000" t="inlineStr">
        <is>
          <t>PAC</t>
        </is>
      </c>
      <c r="G3000" s="4" t="n">
        <v>0</v>
      </c>
      <c r="H3000" s="4" t="n">
        <v>0</v>
      </c>
      <c r="I3000" s="4" t="n">
        <v>0</v>
      </c>
      <c r="J3000" s="4" t="n">
        <v>0</v>
      </c>
      <c r="K3000" s="4" t="n">
        <v>0</v>
      </c>
      <c r="L3000" s="3" t="n">
        <v>0</v>
      </c>
      <c r="M3000" s="3" t="n">
        <v>0</v>
      </c>
      <c r="N3000" s="3" t="n">
        <v>0</v>
      </c>
      <c r="O3000" s="4" t="n">
        <v>0</v>
      </c>
      <c r="P3000" s="4" t="n">
        <v>0</v>
      </c>
      <c r="Q3000" s="4" t="str"/>
      <c r="R3000" s="4" t="n">
        <v>0</v>
      </c>
      <c r="S3000" s="4" t="n">
        <v>0</v>
      </c>
      <c r="T3000" s="4" t="n">
        <v>0</v>
      </c>
      <c r="U3000" s="4" t="n">
        <v>0</v>
      </c>
      <c r="V3000" s="4" t="n">
        <v>1</v>
      </c>
    </row>
    <row r="3001">
      <c r="A3001" t="n">
        <v>377</v>
      </c>
      <c r="B3001" t="inlineStr">
        <is>
          <t>20482423320</t>
        </is>
      </c>
      <c r="C3001" t="inlineStr">
        <is>
          <t>ASOCIACION DE PRODUCTORES AGROINDUSTRIALES SANTA ROSA</t>
        </is>
      </c>
      <c r="D3001" s="6" t="n">
        <v>2025</v>
      </c>
      <c r="F3001" t="inlineStr">
        <is>
          <t>PAC</t>
        </is>
      </c>
      <c r="G3001" s="4" t="n">
        <v>0</v>
      </c>
      <c r="H3001" s="4" t="n">
        <v>0</v>
      </c>
      <c r="I3001" s="4" t="n">
        <v>0</v>
      </c>
      <c r="J3001" s="4" t="n">
        <v>0</v>
      </c>
      <c r="K3001" s="4" t="n">
        <v>0</v>
      </c>
      <c r="L3001" s="3" t="n">
        <v>0</v>
      </c>
      <c r="M3001" s="3" t="n">
        <v>0</v>
      </c>
      <c r="N3001" s="3" t="n">
        <v>0</v>
      </c>
      <c r="O3001" s="4" t="n">
        <v>0</v>
      </c>
      <c r="P3001" s="4" t="n">
        <v>0</v>
      </c>
      <c r="Q3001" s="4" t="str"/>
      <c r="R3001" s="4" t="n">
        <v>0</v>
      </c>
      <c r="S3001" s="4" t="n">
        <v>0</v>
      </c>
      <c r="T3001" s="4" t="n">
        <v>0</v>
      </c>
      <c r="U3001" s="4" t="n">
        <v>0</v>
      </c>
      <c r="V3001" s="4" t="n">
        <v>1</v>
      </c>
    </row>
    <row r="3002">
      <c r="A3002" t="n">
        <v>378</v>
      </c>
      <c r="B3002" t="inlineStr">
        <is>
          <t>20609488621</t>
        </is>
      </c>
      <c r="C3002" t="inlineStr">
        <is>
          <t>ASOCIACION DE PRODUCTORES AGROECOLOGICOS E INDUSTRIALES SUPER CAMPO</t>
        </is>
      </c>
      <c r="D3002" s="6" t="n">
        <v>2018</v>
      </c>
      <c r="F3002" t="inlineStr">
        <is>
          <t>PAC</t>
        </is>
      </c>
      <c r="G3002" s="4" t="str"/>
      <c r="H3002" s="4" t="str"/>
      <c r="I3002" s="4" t="n">
        <v>0</v>
      </c>
      <c r="J3002" s="4" t="str"/>
      <c r="K3002" s="4" t="str"/>
      <c r="L3002" s="3" t="str"/>
      <c r="M3002" s="3" t="str"/>
      <c r="N3002" s="3" t="n">
        <v>0</v>
      </c>
      <c r="O3002" s="4" t="str"/>
      <c r="P3002" s="4" t="str"/>
      <c r="Q3002" s="4" t="str"/>
      <c r="R3002" s="4" t="str"/>
      <c r="S3002" s="4" t="str"/>
      <c r="T3002" s="4" t="str"/>
      <c r="U3002" s="4" t="str"/>
      <c r="V3002" s="4" t="n">
        <v>1</v>
      </c>
    </row>
    <row r="3003">
      <c r="A3003" t="n">
        <v>378</v>
      </c>
      <c r="B3003" t="inlineStr">
        <is>
          <t>20609488621</t>
        </is>
      </c>
      <c r="C3003" t="inlineStr">
        <is>
          <t>ASOCIACION DE PRODUCTORES AGROECOLOGICOS E INDUSTRIALES SUPER CAMPO</t>
        </is>
      </c>
      <c r="D3003" s="6" t="n">
        <v>2019</v>
      </c>
      <c r="F3003" t="inlineStr">
        <is>
          <t>PAC</t>
        </is>
      </c>
      <c r="G3003" s="4" t="n">
        <v>0</v>
      </c>
      <c r="H3003" s="4" t="n">
        <v>0</v>
      </c>
      <c r="I3003" s="4" t="n">
        <v>0</v>
      </c>
      <c r="J3003" s="4" t="str"/>
      <c r="K3003" s="4" t="str"/>
      <c r="L3003" s="3" t="n">
        <v>0</v>
      </c>
      <c r="M3003" s="3" t="n">
        <v>0</v>
      </c>
      <c r="N3003" s="3" t="n">
        <v>0</v>
      </c>
      <c r="O3003" s="4" t="str"/>
      <c r="P3003" s="4" t="str"/>
      <c r="Q3003" s="4" t="str"/>
      <c r="R3003" s="4" t="str"/>
      <c r="S3003" s="4" t="str"/>
      <c r="T3003" s="4" t="str"/>
      <c r="U3003" s="4" t="str"/>
      <c r="V3003" s="4" t="n">
        <v>1</v>
      </c>
    </row>
    <row r="3004">
      <c r="A3004" t="n">
        <v>378</v>
      </c>
      <c r="B3004" t="inlineStr">
        <is>
          <t>20609488621</t>
        </is>
      </c>
      <c r="C3004" t="inlineStr">
        <is>
          <t>ASOCIACION DE PRODUCTORES AGROECOLOGICOS E INDUSTRIALES SUPER CAMPO</t>
        </is>
      </c>
      <c r="D3004" s="6" t="n">
        <v>2020</v>
      </c>
      <c r="F3004" t="inlineStr">
        <is>
          <t>PAC</t>
        </is>
      </c>
      <c r="G3004" s="4" t="n">
        <v>0</v>
      </c>
      <c r="H3004" s="4" t="n">
        <v>0</v>
      </c>
      <c r="I3004" s="4" t="n">
        <v>0</v>
      </c>
      <c r="J3004" s="4" t="n">
        <v>0</v>
      </c>
      <c r="K3004" s="4" t="n">
        <v>0</v>
      </c>
      <c r="L3004" s="3" t="n">
        <v>0</v>
      </c>
      <c r="M3004" s="3" t="n">
        <v>0</v>
      </c>
      <c r="N3004" s="3" t="n">
        <v>0</v>
      </c>
      <c r="O3004" s="4" t="str"/>
      <c r="P3004" s="4" t="str"/>
      <c r="Q3004" s="4" t="str"/>
      <c r="R3004" s="4" t="str"/>
      <c r="S3004" s="4" t="str"/>
      <c r="T3004" s="4" t="str"/>
      <c r="U3004" s="4" t="str"/>
      <c r="V3004" s="4" t="n">
        <v>1</v>
      </c>
    </row>
    <row r="3005">
      <c r="A3005" t="n">
        <v>378</v>
      </c>
      <c r="B3005" t="inlineStr">
        <is>
          <t>20609488621</t>
        </is>
      </c>
      <c r="C3005" t="inlineStr">
        <is>
          <t>ASOCIACION DE PRODUCTORES AGROECOLOGICOS E INDUSTRIALES SUPER CAMPO</t>
        </is>
      </c>
      <c r="D3005" s="6" t="n">
        <v>2021</v>
      </c>
      <c r="F3005" t="inlineStr">
        <is>
          <t>PAC</t>
        </is>
      </c>
      <c r="G3005" s="4" t="n">
        <v>0</v>
      </c>
      <c r="H3005" s="4" t="n">
        <v>0</v>
      </c>
      <c r="I3005" s="4" t="n">
        <v>0</v>
      </c>
      <c r="J3005" s="4" t="n">
        <v>0</v>
      </c>
      <c r="K3005" s="4" t="n">
        <v>0</v>
      </c>
      <c r="L3005" s="3" t="n">
        <v>0</v>
      </c>
      <c r="M3005" s="3" t="n">
        <v>0</v>
      </c>
      <c r="N3005" s="3" t="n">
        <v>0</v>
      </c>
      <c r="O3005" s="4" t="str"/>
      <c r="P3005" s="4" t="str"/>
      <c r="Q3005" s="4" t="str"/>
      <c r="R3005" s="4" t="str"/>
      <c r="S3005" s="4" t="str"/>
      <c r="T3005" s="4" t="str"/>
      <c r="U3005" s="4" t="str"/>
      <c r="V3005" s="4" t="n">
        <v>1</v>
      </c>
    </row>
    <row r="3006">
      <c r="A3006" t="n">
        <v>378</v>
      </c>
      <c r="B3006" t="inlineStr">
        <is>
          <t>20609488621</t>
        </is>
      </c>
      <c r="C3006" t="inlineStr">
        <is>
          <t>ASOCIACION DE PRODUCTORES AGROECOLOGICOS E INDUSTRIALES SUPER CAMPO</t>
        </is>
      </c>
      <c r="D3006" s="6" t="n">
        <v>2022</v>
      </c>
      <c r="F3006" t="inlineStr">
        <is>
          <t>PAC</t>
        </is>
      </c>
      <c r="G3006" s="4" t="n">
        <v>0</v>
      </c>
      <c r="H3006" s="4" t="n">
        <v>0</v>
      </c>
      <c r="I3006" s="4" t="n">
        <v>0</v>
      </c>
      <c r="J3006" s="4" t="n">
        <v>0</v>
      </c>
      <c r="K3006" s="4" t="n">
        <v>0</v>
      </c>
      <c r="L3006" s="3" t="n">
        <v>0</v>
      </c>
      <c r="M3006" s="3" t="n">
        <v>0</v>
      </c>
      <c r="N3006" s="3" t="n">
        <v>0</v>
      </c>
      <c r="O3006" s="4" t="str"/>
      <c r="P3006" s="4" t="str"/>
      <c r="Q3006" s="4" t="str"/>
      <c r="R3006" s="4" t="str"/>
      <c r="S3006" s="4" t="str"/>
      <c r="T3006" s="4" t="str"/>
      <c r="U3006" s="4" t="str"/>
      <c r="V3006" s="4" t="n">
        <v>1</v>
      </c>
    </row>
    <row r="3007">
      <c r="A3007" t="n">
        <v>378</v>
      </c>
      <c r="B3007" t="inlineStr">
        <is>
          <t>20609488621</t>
        </is>
      </c>
      <c r="C3007" t="inlineStr">
        <is>
          <t>ASOCIACION DE PRODUCTORES AGROECOLOGICOS E INDUSTRIALES SUPER CAMPO</t>
        </is>
      </c>
      <c r="D3007" s="6" t="n">
        <v>2023</v>
      </c>
      <c r="E3007" t="n">
        <v>1</v>
      </c>
      <c r="F3007" t="inlineStr">
        <is>
          <t>PAC</t>
        </is>
      </c>
      <c r="G3007" s="4" t="n">
        <v>12</v>
      </c>
      <c r="H3007" s="4" t="n">
        <v>10</v>
      </c>
      <c r="I3007" s="4" t="n">
        <v>22</v>
      </c>
      <c r="J3007" s="4" t="n">
        <v>24</v>
      </c>
      <c r="K3007" s="4" t="n">
        <v>3</v>
      </c>
      <c r="L3007" s="3" t="n">
        <v>43120</v>
      </c>
      <c r="M3007" s="3" t="n">
        <v>0</v>
      </c>
      <c r="N3007" s="3" t="n">
        <v>43120</v>
      </c>
      <c r="O3007" s="4" t="n">
        <v>0</v>
      </c>
      <c r="P3007" s="4" t="n">
        <v>43120</v>
      </c>
      <c r="Q3007" s="4" t="n">
        <v>0</v>
      </c>
      <c r="R3007" s="4" t="n">
        <v>0</v>
      </c>
      <c r="S3007" s="4" t="n">
        <v>0</v>
      </c>
      <c r="T3007" s="4" t="n">
        <v>0</v>
      </c>
      <c r="U3007" s="4" t="n">
        <v>43120</v>
      </c>
      <c r="V3007" s="4" t="n">
        <v>1</v>
      </c>
    </row>
    <row r="3008">
      <c r="A3008" t="n">
        <v>378</v>
      </c>
      <c r="B3008" t="inlineStr">
        <is>
          <t>20609488621</t>
        </is>
      </c>
      <c r="C3008" t="inlineStr">
        <is>
          <t>ASOCIACION DE PRODUCTORES AGROECOLOGICOS E INDUSTRIALES SUPER CAMPO</t>
        </is>
      </c>
      <c r="D3008" s="6" t="n">
        <v>2024</v>
      </c>
      <c r="E3008" t="n">
        <v>1</v>
      </c>
      <c r="F3008" t="inlineStr">
        <is>
          <t>PAC</t>
        </is>
      </c>
      <c r="G3008" s="4" t="n">
        <v>12</v>
      </c>
      <c r="H3008" s="4" t="n">
        <v>10</v>
      </c>
      <c r="I3008" s="4" t="n">
        <v>22</v>
      </c>
      <c r="J3008" s="4" t="n">
        <v>20</v>
      </c>
      <c r="K3008" s="4" t="n">
        <v>3</v>
      </c>
      <c r="L3008" s="3" t="n">
        <v>49300</v>
      </c>
      <c r="M3008" s="3" t="n">
        <v>0</v>
      </c>
      <c r="N3008" s="3" t="n">
        <v>49300</v>
      </c>
      <c r="O3008" s="4" t="n">
        <v>0</v>
      </c>
      <c r="P3008" s="4" t="n">
        <v>49300</v>
      </c>
      <c r="Q3008" s="4" t="str"/>
      <c r="R3008" s="4" t="n">
        <v>0</v>
      </c>
      <c r="S3008" s="4" t="n">
        <v>0</v>
      </c>
      <c r="T3008" s="4" t="n">
        <v>0</v>
      </c>
      <c r="U3008" s="4" t="n">
        <v>49300</v>
      </c>
      <c r="V3008" s="4" t="n">
        <v>1</v>
      </c>
    </row>
    <row r="3009">
      <c r="A3009" t="n">
        <v>378</v>
      </c>
      <c r="B3009" t="inlineStr">
        <is>
          <t>20609488621</t>
        </is>
      </c>
      <c r="C3009" t="inlineStr">
        <is>
          <t>ASOCIACION DE PRODUCTORES AGROECOLOGICOS E INDUSTRIALES SUPER CAMPO</t>
        </is>
      </c>
      <c r="D3009" s="6" t="n">
        <v>2025</v>
      </c>
      <c r="E3009" t="n">
        <v>1</v>
      </c>
      <c r="F3009" t="inlineStr">
        <is>
          <t>PAC</t>
        </is>
      </c>
      <c r="G3009" s="4" t="n">
        <v>0</v>
      </c>
      <c r="H3009" s="4" t="n">
        <v>0</v>
      </c>
      <c r="I3009" s="4" t="n">
        <v>0</v>
      </c>
      <c r="J3009" s="4" t="n">
        <v>0</v>
      </c>
      <c r="K3009" s="4" t="n">
        <v>0</v>
      </c>
      <c r="L3009" s="3" t="n">
        <v>49500</v>
      </c>
      <c r="M3009" s="3" t="n">
        <v>0</v>
      </c>
      <c r="N3009" s="3" t="n">
        <v>49500</v>
      </c>
      <c r="O3009" s="4" t="n">
        <v>0</v>
      </c>
      <c r="P3009" s="4" t="n">
        <v>49500</v>
      </c>
      <c r="Q3009" s="4" t="str"/>
      <c r="R3009" s="4" t="n">
        <v>0</v>
      </c>
      <c r="S3009" s="4" t="n">
        <v>0</v>
      </c>
      <c r="T3009" s="4" t="n">
        <v>0</v>
      </c>
      <c r="U3009" s="4" t="n">
        <v>49500</v>
      </c>
      <c r="V3009" s="4" t="n">
        <v>1</v>
      </c>
    </row>
    <row r="3010">
      <c r="A3010" t="n">
        <v>379</v>
      </c>
      <c r="B3010" t="inlineStr">
        <is>
          <t>20608049721</t>
        </is>
      </c>
      <c r="C3010" t="inlineStr">
        <is>
          <t>ASOCIACION DE AGRICULTORES Y PRODUCTORES UIKANA SAMUNAS</t>
        </is>
      </c>
      <c r="D3010" s="6" t="n">
        <v>2018</v>
      </c>
      <c r="F3010" t="inlineStr">
        <is>
          <t>PAC</t>
        </is>
      </c>
      <c r="G3010" s="4" t="str"/>
      <c r="H3010" s="4" t="str"/>
      <c r="I3010" s="4" t="n">
        <v>0</v>
      </c>
      <c r="J3010" s="4" t="str"/>
      <c r="K3010" s="4" t="str"/>
      <c r="L3010" s="3" t="str"/>
      <c r="M3010" s="3" t="str"/>
      <c r="N3010" s="3" t="n">
        <v>0</v>
      </c>
      <c r="O3010" s="4" t="str"/>
      <c r="P3010" s="4" t="str"/>
      <c r="Q3010" s="4" t="str"/>
      <c r="R3010" s="4" t="str"/>
      <c r="S3010" s="4" t="str"/>
      <c r="T3010" s="4" t="str"/>
      <c r="U3010" s="4" t="str"/>
      <c r="V3010" s="4" t="n">
        <v>1</v>
      </c>
    </row>
    <row r="3011">
      <c r="A3011" t="n">
        <v>379</v>
      </c>
      <c r="B3011" t="inlineStr">
        <is>
          <t>20608049721</t>
        </is>
      </c>
      <c r="C3011" t="inlineStr">
        <is>
          <t>ASOCIACION DE AGRICULTORES Y PRODUCTORES UIKANA SAMUNAS</t>
        </is>
      </c>
      <c r="D3011" s="6" t="n">
        <v>2019</v>
      </c>
      <c r="F3011" t="inlineStr">
        <is>
          <t>PAC</t>
        </is>
      </c>
      <c r="G3011" s="4" t="n">
        <v>0</v>
      </c>
      <c r="H3011" s="4" t="n">
        <v>0</v>
      </c>
      <c r="I3011" s="4" t="n">
        <v>0</v>
      </c>
      <c r="J3011" s="4" t="str"/>
      <c r="K3011" s="4" t="str"/>
      <c r="L3011" s="3" t="n">
        <v>0</v>
      </c>
      <c r="M3011" s="3" t="n">
        <v>0</v>
      </c>
      <c r="N3011" s="3" t="n">
        <v>0</v>
      </c>
      <c r="O3011" s="4" t="str"/>
      <c r="P3011" s="4" t="str"/>
      <c r="Q3011" s="4" t="str"/>
      <c r="R3011" s="4" t="str"/>
      <c r="S3011" s="4" t="str"/>
      <c r="T3011" s="4" t="str"/>
      <c r="U3011" s="4" t="str"/>
      <c r="V3011" s="4" t="n">
        <v>1</v>
      </c>
    </row>
    <row r="3012">
      <c r="A3012" t="n">
        <v>379</v>
      </c>
      <c r="B3012" t="inlineStr">
        <is>
          <t>20608049721</t>
        </is>
      </c>
      <c r="C3012" t="inlineStr">
        <is>
          <t>ASOCIACION DE AGRICULTORES Y PRODUCTORES UIKANA SAMUNAS</t>
        </is>
      </c>
      <c r="D3012" s="6" t="n">
        <v>2020</v>
      </c>
      <c r="F3012" t="inlineStr">
        <is>
          <t>PAC</t>
        </is>
      </c>
      <c r="G3012" s="4" t="n">
        <v>0</v>
      </c>
      <c r="H3012" s="4" t="n">
        <v>0</v>
      </c>
      <c r="I3012" s="4" t="n">
        <v>0</v>
      </c>
      <c r="J3012" s="4" t="n">
        <v>0</v>
      </c>
      <c r="K3012" s="4" t="n">
        <v>0</v>
      </c>
      <c r="L3012" s="3" t="n">
        <v>0</v>
      </c>
      <c r="M3012" s="3" t="n">
        <v>0</v>
      </c>
      <c r="N3012" s="3" t="n">
        <v>0</v>
      </c>
      <c r="O3012" s="4" t="str"/>
      <c r="P3012" s="4" t="str"/>
      <c r="Q3012" s="4" t="str"/>
      <c r="R3012" s="4" t="str"/>
      <c r="S3012" s="4" t="str"/>
      <c r="T3012" s="4" t="str"/>
      <c r="U3012" s="4" t="str"/>
      <c r="V3012" s="4" t="n">
        <v>1</v>
      </c>
    </row>
    <row r="3013">
      <c r="A3013" t="n">
        <v>379</v>
      </c>
      <c r="B3013" t="inlineStr">
        <is>
          <t>20608049721</t>
        </is>
      </c>
      <c r="C3013" t="inlineStr">
        <is>
          <t>ASOCIACION DE AGRICULTORES Y PRODUCTORES UIKANA SAMUNAS</t>
        </is>
      </c>
      <c r="D3013" s="6" t="n">
        <v>2021</v>
      </c>
      <c r="F3013" t="inlineStr">
        <is>
          <t>PAC</t>
        </is>
      </c>
      <c r="G3013" s="4" t="n">
        <v>0</v>
      </c>
      <c r="H3013" s="4" t="n">
        <v>0</v>
      </c>
      <c r="I3013" s="4" t="n">
        <v>0</v>
      </c>
      <c r="J3013" s="4" t="n">
        <v>0</v>
      </c>
      <c r="K3013" s="4" t="n">
        <v>0</v>
      </c>
      <c r="L3013" s="3" t="n">
        <v>0</v>
      </c>
      <c r="M3013" s="3" t="n">
        <v>0</v>
      </c>
      <c r="N3013" s="3" t="n">
        <v>0</v>
      </c>
      <c r="O3013" s="4" t="str"/>
      <c r="P3013" s="4" t="str"/>
      <c r="Q3013" s="4" t="str"/>
      <c r="R3013" s="4" t="str"/>
      <c r="S3013" s="4" t="str"/>
      <c r="T3013" s="4" t="str"/>
      <c r="U3013" s="4" t="str"/>
      <c r="V3013" s="4" t="n">
        <v>1</v>
      </c>
    </row>
    <row r="3014">
      <c r="A3014" t="n">
        <v>379</v>
      </c>
      <c r="B3014" t="inlineStr">
        <is>
          <t>20608049721</t>
        </is>
      </c>
      <c r="C3014" t="inlineStr">
        <is>
          <t>ASOCIACION DE AGRICULTORES Y PRODUCTORES UIKANA SAMUNAS</t>
        </is>
      </c>
      <c r="D3014" s="6" t="n">
        <v>2022</v>
      </c>
      <c r="F3014" t="inlineStr">
        <is>
          <t>PAC</t>
        </is>
      </c>
      <c r="G3014" s="4" t="n">
        <v>0</v>
      </c>
      <c r="H3014" s="4" t="n">
        <v>0</v>
      </c>
      <c r="I3014" s="4" t="n">
        <v>0</v>
      </c>
      <c r="J3014" s="4" t="n">
        <v>0</v>
      </c>
      <c r="K3014" s="4" t="n">
        <v>0</v>
      </c>
      <c r="L3014" s="3" t="n">
        <v>0</v>
      </c>
      <c r="M3014" s="3" t="n">
        <v>0</v>
      </c>
      <c r="N3014" s="3" t="n">
        <v>0</v>
      </c>
      <c r="O3014" s="4" t="str"/>
      <c r="P3014" s="4" t="str"/>
      <c r="Q3014" s="4" t="str"/>
      <c r="R3014" s="4" t="str"/>
      <c r="S3014" s="4" t="str"/>
      <c r="T3014" s="4" t="str"/>
      <c r="U3014" s="4" t="str"/>
      <c r="V3014" s="4" t="n">
        <v>1</v>
      </c>
    </row>
    <row r="3015">
      <c r="A3015" t="n">
        <v>379</v>
      </c>
      <c r="B3015" t="inlineStr">
        <is>
          <t>20608049721</t>
        </is>
      </c>
      <c r="C3015" t="inlineStr">
        <is>
          <t>ASOCIACION DE AGRICULTORES Y PRODUCTORES UIKANA SAMUNAS</t>
        </is>
      </c>
      <c r="D3015" s="6" t="n">
        <v>2023</v>
      </c>
      <c r="E3015" t="n">
        <v>1</v>
      </c>
      <c r="F3015" t="inlineStr">
        <is>
          <t>PAC</t>
        </is>
      </c>
      <c r="G3015" s="4" t="n">
        <v>18</v>
      </c>
      <c r="H3015" s="4" t="n">
        <v>31</v>
      </c>
      <c r="I3015" s="4" t="n">
        <v>49</v>
      </c>
      <c r="J3015" s="4" t="n">
        <v>15</v>
      </c>
      <c r="K3015" s="4" t="n">
        <v>5</v>
      </c>
      <c r="L3015" s="3" t="n">
        <v>222509.4</v>
      </c>
      <c r="M3015" s="3" t="n">
        <v>0</v>
      </c>
      <c r="N3015" s="3" t="n">
        <v>222509.4</v>
      </c>
      <c r="O3015" s="4" t="n">
        <v>0</v>
      </c>
      <c r="P3015" s="4" t="n">
        <v>220216.5</v>
      </c>
      <c r="Q3015" s="4" t="n">
        <v>0</v>
      </c>
      <c r="R3015" s="4" t="n">
        <v>2292.9</v>
      </c>
      <c r="S3015" s="4" t="n">
        <v>0</v>
      </c>
      <c r="T3015" s="4" t="n">
        <v>0</v>
      </c>
      <c r="U3015" s="4" t="n">
        <v>222509.4</v>
      </c>
      <c r="V3015" s="4" t="n">
        <v>1</v>
      </c>
    </row>
    <row r="3016">
      <c r="A3016" t="n">
        <v>379</v>
      </c>
      <c r="B3016" t="inlineStr">
        <is>
          <t>20608049721</t>
        </is>
      </c>
      <c r="C3016" t="inlineStr">
        <is>
          <t>ASOCIACION DE AGRICULTORES Y PRODUCTORES UIKANA SAMUNAS</t>
        </is>
      </c>
      <c r="D3016" s="6" t="n">
        <v>2024</v>
      </c>
      <c r="E3016" t="n">
        <v>1</v>
      </c>
      <c r="F3016" t="inlineStr">
        <is>
          <t>PAC</t>
        </is>
      </c>
      <c r="G3016" s="4" t="n">
        <v>14</v>
      </c>
      <c r="H3016" s="4" t="n">
        <v>20</v>
      </c>
      <c r="I3016" s="4" t="n">
        <v>34</v>
      </c>
      <c r="J3016" s="4" t="n">
        <v>24</v>
      </c>
      <c r="K3016" s="4" t="n">
        <v>6</v>
      </c>
      <c r="L3016" s="3" t="n">
        <v>57507.5</v>
      </c>
      <c r="M3016" s="3" t="n">
        <v>0</v>
      </c>
      <c r="N3016" s="3" t="n">
        <v>57507.5</v>
      </c>
      <c r="O3016" s="4" t="n">
        <v>8928.5</v>
      </c>
      <c r="P3016" s="4" t="n">
        <v>48316</v>
      </c>
      <c r="Q3016" s="4" t="str"/>
      <c r="R3016" s="4" t="n">
        <v>263</v>
      </c>
      <c r="S3016" s="4" t="n">
        <v>0</v>
      </c>
      <c r="T3016" s="4" t="n">
        <v>0</v>
      </c>
      <c r="U3016" s="4" t="n">
        <v>57507.5</v>
      </c>
      <c r="V3016" s="4" t="n">
        <v>1</v>
      </c>
    </row>
    <row r="3017">
      <c r="A3017" t="n">
        <v>379</v>
      </c>
      <c r="B3017" t="inlineStr">
        <is>
          <t>20608049721</t>
        </is>
      </c>
      <c r="C3017" t="inlineStr">
        <is>
          <t>ASOCIACION DE AGRICULTORES Y PRODUCTORES UIKANA SAMUNAS</t>
        </is>
      </c>
      <c r="D3017" s="6" t="n">
        <v>2025</v>
      </c>
      <c r="E3017" t="n">
        <v>1</v>
      </c>
      <c r="F3017" t="inlineStr">
        <is>
          <t>PAC</t>
        </is>
      </c>
      <c r="G3017" s="4" t="n">
        <v>11</v>
      </c>
      <c r="H3017" s="4" t="n">
        <v>23</v>
      </c>
      <c r="I3017" s="4" t="n">
        <v>34</v>
      </c>
      <c r="J3017" s="4" t="n">
        <v>15</v>
      </c>
      <c r="K3017" s="4" t="n">
        <v>0</v>
      </c>
      <c r="L3017" s="3" t="n">
        <v>9959.9</v>
      </c>
      <c r="M3017" s="3" t="n">
        <v>0</v>
      </c>
      <c r="N3017" s="3" t="n">
        <v>9959.9</v>
      </c>
      <c r="O3017" s="4" t="n">
        <v>1842.002</v>
      </c>
      <c r="P3017" s="4" t="n">
        <v>0</v>
      </c>
      <c r="Q3017" s="4" t="str"/>
      <c r="R3017" s="4" t="n">
        <v>8117.898</v>
      </c>
      <c r="S3017" s="4" t="n">
        <v>0</v>
      </c>
      <c r="T3017" s="4" t="n">
        <v>0</v>
      </c>
      <c r="U3017" s="4" t="n">
        <v>9959.9</v>
      </c>
      <c r="V3017" s="4" t="n">
        <v>1</v>
      </c>
    </row>
    <row r="3018">
      <c r="A3018" t="n">
        <v>380</v>
      </c>
      <c r="B3018" t="inlineStr">
        <is>
          <t>20542311569</t>
        </is>
      </c>
      <c r="C3018" t="inlineStr">
        <is>
          <t>COOPERATIVA AGRARIA ACHUAR SHAKAIM LTDA</t>
        </is>
      </c>
      <c r="D3018" s="6" t="n">
        <v>2018</v>
      </c>
      <c r="F3018" t="inlineStr">
        <is>
          <t>PAC</t>
        </is>
      </c>
      <c r="G3018" s="4" t="str"/>
      <c r="H3018" s="4" t="str"/>
      <c r="I3018" s="4" t="n">
        <v>0</v>
      </c>
      <c r="J3018" s="4" t="str"/>
      <c r="K3018" s="4" t="str"/>
      <c r="L3018" s="3" t="str"/>
      <c r="M3018" s="3" t="str"/>
      <c r="N3018" s="3" t="n">
        <v>0</v>
      </c>
      <c r="O3018" s="4" t="str"/>
      <c r="P3018" s="4" t="str"/>
      <c r="Q3018" s="4" t="str"/>
      <c r="R3018" s="4" t="str"/>
      <c r="S3018" s="4" t="str"/>
      <c r="T3018" s="4" t="str"/>
      <c r="U3018" s="4" t="str"/>
      <c r="V3018" s="4" t="n">
        <v>1</v>
      </c>
    </row>
    <row r="3019">
      <c r="A3019" t="n">
        <v>380</v>
      </c>
      <c r="B3019" t="inlineStr">
        <is>
          <t>20542311569</t>
        </is>
      </c>
      <c r="C3019" t="inlineStr">
        <is>
          <t>COOPERATIVA AGRARIA ACHUAR SHAKAIM LTDA</t>
        </is>
      </c>
      <c r="D3019" s="6" t="n">
        <v>2019</v>
      </c>
      <c r="F3019" t="inlineStr">
        <is>
          <t>PAC</t>
        </is>
      </c>
      <c r="G3019" s="4" t="n">
        <v>0</v>
      </c>
      <c r="H3019" s="4" t="n">
        <v>0</v>
      </c>
      <c r="I3019" s="4" t="n">
        <v>0</v>
      </c>
      <c r="J3019" s="4" t="str"/>
      <c r="K3019" s="4" t="str"/>
      <c r="L3019" s="3" t="n">
        <v>0</v>
      </c>
      <c r="M3019" s="3" t="n">
        <v>0</v>
      </c>
      <c r="N3019" s="3" t="n">
        <v>0</v>
      </c>
      <c r="O3019" s="4" t="str"/>
      <c r="P3019" s="4" t="str"/>
      <c r="Q3019" s="4" t="str"/>
      <c r="R3019" s="4" t="str"/>
      <c r="S3019" s="4" t="str"/>
      <c r="T3019" s="4" t="str"/>
      <c r="U3019" s="4" t="str"/>
      <c r="V3019" s="4" t="n">
        <v>1</v>
      </c>
    </row>
    <row r="3020">
      <c r="A3020" t="n">
        <v>380</v>
      </c>
      <c r="B3020" t="inlineStr">
        <is>
          <t>20542311569</t>
        </is>
      </c>
      <c r="C3020" t="inlineStr">
        <is>
          <t>COOPERATIVA AGRARIA ACHUAR SHAKAIM LTDA</t>
        </is>
      </c>
      <c r="D3020" s="6" t="n">
        <v>2020</v>
      </c>
      <c r="F3020" t="inlineStr">
        <is>
          <t>PAC</t>
        </is>
      </c>
      <c r="G3020" s="4" t="n">
        <v>0</v>
      </c>
      <c r="H3020" s="4" t="n">
        <v>0</v>
      </c>
      <c r="I3020" s="4" t="n">
        <v>0</v>
      </c>
      <c r="J3020" s="4" t="n">
        <v>0</v>
      </c>
      <c r="K3020" s="4" t="n">
        <v>0</v>
      </c>
      <c r="L3020" s="3" t="n">
        <v>0</v>
      </c>
      <c r="M3020" s="3" t="n">
        <v>0</v>
      </c>
      <c r="N3020" s="3" t="n">
        <v>0</v>
      </c>
      <c r="O3020" s="4" t="str"/>
      <c r="P3020" s="4" t="str"/>
      <c r="Q3020" s="4" t="str"/>
      <c r="R3020" s="4" t="str"/>
      <c r="S3020" s="4" t="str"/>
      <c r="T3020" s="4" t="str"/>
      <c r="U3020" s="4" t="str"/>
      <c r="V3020" s="4" t="n">
        <v>1</v>
      </c>
    </row>
    <row r="3021">
      <c r="A3021" t="n">
        <v>380</v>
      </c>
      <c r="B3021" t="inlineStr">
        <is>
          <t>20542311569</t>
        </is>
      </c>
      <c r="C3021" t="inlineStr">
        <is>
          <t>COOPERATIVA AGRARIA ACHUAR SHAKAIM LTDA</t>
        </is>
      </c>
      <c r="D3021" s="6" t="n">
        <v>2021</v>
      </c>
      <c r="F3021" t="inlineStr">
        <is>
          <t>PAC</t>
        </is>
      </c>
      <c r="G3021" s="4" t="n">
        <v>0</v>
      </c>
      <c r="H3021" s="4" t="n">
        <v>0</v>
      </c>
      <c r="I3021" s="4" t="n">
        <v>0</v>
      </c>
      <c r="J3021" s="4" t="n">
        <v>0</v>
      </c>
      <c r="K3021" s="4" t="n">
        <v>0</v>
      </c>
      <c r="L3021" s="3" t="n">
        <v>0</v>
      </c>
      <c r="M3021" s="3" t="n">
        <v>0</v>
      </c>
      <c r="N3021" s="3" t="n">
        <v>0</v>
      </c>
      <c r="O3021" s="4" t="str"/>
      <c r="P3021" s="4" t="str"/>
      <c r="Q3021" s="4" t="str"/>
      <c r="R3021" s="4" t="str"/>
      <c r="S3021" s="4" t="str"/>
      <c r="T3021" s="4" t="str"/>
      <c r="U3021" s="4" t="str"/>
      <c r="V3021" s="4" t="n">
        <v>1</v>
      </c>
    </row>
    <row r="3022">
      <c r="A3022" t="n">
        <v>380</v>
      </c>
      <c r="B3022" t="inlineStr">
        <is>
          <t>20542311569</t>
        </is>
      </c>
      <c r="C3022" t="inlineStr">
        <is>
          <t>COOPERATIVA AGRARIA ACHUAR SHAKAIM LTDA</t>
        </is>
      </c>
      <c r="D3022" s="6" t="n">
        <v>2022</v>
      </c>
      <c r="F3022" t="inlineStr">
        <is>
          <t>PAC</t>
        </is>
      </c>
      <c r="G3022" s="4" t="n">
        <v>0</v>
      </c>
      <c r="H3022" s="4" t="n">
        <v>0</v>
      </c>
      <c r="I3022" s="4" t="n">
        <v>0</v>
      </c>
      <c r="J3022" s="4" t="n">
        <v>0</v>
      </c>
      <c r="K3022" s="4" t="n">
        <v>0</v>
      </c>
      <c r="L3022" s="3" t="n">
        <v>0</v>
      </c>
      <c r="M3022" s="3" t="n">
        <v>0</v>
      </c>
      <c r="N3022" s="3" t="n">
        <v>0</v>
      </c>
      <c r="O3022" s="4" t="str"/>
      <c r="P3022" s="4" t="str"/>
      <c r="Q3022" s="4" t="str"/>
      <c r="R3022" s="4" t="str"/>
      <c r="S3022" s="4" t="str"/>
      <c r="T3022" s="4" t="str"/>
      <c r="U3022" s="4" t="str"/>
      <c r="V3022" s="4" t="n">
        <v>1</v>
      </c>
    </row>
    <row r="3023">
      <c r="A3023" t="n">
        <v>380</v>
      </c>
      <c r="B3023" t="inlineStr">
        <is>
          <t>20542311569</t>
        </is>
      </c>
      <c r="C3023" t="inlineStr">
        <is>
          <t>COOPERATIVA AGRARIA ACHUAR SHAKAIM LTDA</t>
        </is>
      </c>
      <c r="D3023" s="6" t="n">
        <v>2023</v>
      </c>
      <c r="E3023" t="n">
        <v>1</v>
      </c>
      <c r="F3023" t="inlineStr">
        <is>
          <t>PAC</t>
        </is>
      </c>
      <c r="G3023" s="4" t="n">
        <v>42</v>
      </c>
      <c r="H3023" s="4" t="n">
        <v>3</v>
      </c>
      <c r="I3023" s="4" t="n">
        <v>45</v>
      </c>
      <c r="J3023" s="4" t="n">
        <v>10</v>
      </c>
      <c r="K3023" s="4" t="n">
        <v>5</v>
      </c>
      <c r="L3023" s="3" t="n">
        <v>96478</v>
      </c>
      <c r="M3023" s="3" t="n">
        <v>0</v>
      </c>
      <c r="N3023" s="3" t="n">
        <v>96478</v>
      </c>
      <c r="O3023" s="4" t="n">
        <v>0</v>
      </c>
      <c r="P3023" s="4" t="n">
        <v>12838</v>
      </c>
      <c r="Q3023" s="4" t="n">
        <v>0</v>
      </c>
      <c r="R3023" s="4" t="n">
        <v>83640</v>
      </c>
      <c r="S3023" s="4" t="n">
        <v>0</v>
      </c>
      <c r="T3023" s="4" t="n">
        <v>0</v>
      </c>
      <c r="U3023" s="4" t="n">
        <v>96478</v>
      </c>
      <c r="V3023" s="4" t="n">
        <v>1</v>
      </c>
    </row>
    <row r="3024">
      <c r="A3024" t="n">
        <v>380</v>
      </c>
      <c r="B3024" t="inlineStr">
        <is>
          <t>20542311569</t>
        </is>
      </c>
      <c r="C3024" t="inlineStr">
        <is>
          <t>COOPERATIVA AGRARIA ACHUAR SHAKAIM LTDA</t>
        </is>
      </c>
      <c r="D3024" s="6" t="n">
        <v>2024</v>
      </c>
      <c r="E3024" t="n">
        <v>1</v>
      </c>
      <c r="F3024" t="inlineStr">
        <is>
          <t>PAC</t>
        </is>
      </c>
      <c r="G3024" s="4" t="n">
        <v>42</v>
      </c>
      <c r="H3024" s="4" t="n">
        <v>3</v>
      </c>
      <c r="I3024" s="4" t="n">
        <v>45</v>
      </c>
      <c r="J3024" s="4" t="n">
        <v>27</v>
      </c>
      <c r="K3024" s="4" t="n">
        <v>0</v>
      </c>
      <c r="L3024" s="3" t="n">
        <v>321698.5</v>
      </c>
      <c r="M3024" s="3" t="n">
        <v>0</v>
      </c>
      <c r="N3024" s="3" t="n">
        <v>321698.5</v>
      </c>
      <c r="O3024" s="4" t="n">
        <v>0</v>
      </c>
      <c r="P3024" s="4" t="n">
        <v>109228.5</v>
      </c>
      <c r="Q3024" s="4" t="str"/>
      <c r="R3024" s="4" t="n">
        <v>212470</v>
      </c>
      <c r="S3024" s="4" t="n">
        <v>0</v>
      </c>
      <c r="T3024" s="4" t="n">
        <v>0</v>
      </c>
      <c r="U3024" s="4" t="n">
        <v>321698.5</v>
      </c>
      <c r="V3024" s="4" t="n">
        <v>1</v>
      </c>
    </row>
    <row r="3025">
      <c r="A3025" t="n">
        <v>380</v>
      </c>
      <c r="B3025" t="inlineStr">
        <is>
          <t>20542311569</t>
        </is>
      </c>
      <c r="C3025" t="inlineStr">
        <is>
          <t>COOPERATIVA AGRARIA ACHUAR SHAKAIM LTDA</t>
        </is>
      </c>
      <c r="D3025" s="6" t="n">
        <v>2025</v>
      </c>
      <c r="F3025" t="inlineStr">
        <is>
          <t>PAC</t>
        </is>
      </c>
      <c r="G3025" s="4" t="n">
        <v>0</v>
      </c>
      <c r="H3025" s="4" t="n">
        <v>0</v>
      </c>
      <c r="I3025" s="4" t="n">
        <v>0</v>
      </c>
      <c r="J3025" s="4" t="n">
        <v>0</v>
      </c>
      <c r="K3025" s="4" t="n">
        <v>0</v>
      </c>
      <c r="L3025" s="3" t="n">
        <v>0</v>
      </c>
      <c r="M3025" s="3" t="n">
        <v>0</v>
      </c>
      <c r="N3025" s="3" t="n">
        <v>0</v>
      </c>
      <c r="O3025" s="4" t="n">
        <v>0</v>
      </c>
      <c r="P3025" s="4" t="n">
        <v>0</v>
      </c>
      <c r="Q3025" s="4" t="str"/>
      <c r="R3025" s="4" t="n">
        <v>0</v>
      </c>
      <c r="S3025" s="4" t="n">
        <v>0</v>
      </c>
      <c r="T3025" s="4" t="n">
        <v>0</v>
      </c>
      <c r="U3025" s="4" t="n">
        <v>0</v>
      </c>
      <c r="V3025" s="4" t="n">
        <v>1</v>
      </c>
    </row>
    <row r="3026">
      <c r="A3026" t="n">
        <v>381</v>
      </c>
      <c r="B3026" t="inlineStr">
        <is>
          <t>20528396535</t>
        </is>
      </c>
      <c r="C3026" t="inlineStr">
        <is>
          <t>ASOCIACIÓN DE PRODUCTORES Y MANEJO DE AGUAJE ASPROMAG</t>
        </is>
      </c>
      <c r="D3026" s="6" t="n">
        <v>2018</v>
      </c>
      <c r="F3026" t="inlineStr">
        <is>
          <t>PAC</t>
        </is>
      </c>
      <c r="G3026" s="4" t="str"/>
      <c r="H3026" s="4" t="str"/>
      <c r="I3026" s="4" t="n">
        <v>0</v>
      </c>
      <c r="J3026" s="4" t="str"/>
      <c r="K3026" s="4" t="str"/>
      <c r="L3026" s="3" t="str"/>
      <c r="M3026" s="3" t="str"/>
      <c r="N3026" s="3" t="n">
        <v>0</v>
      </c>
      <c r="O3026" s="4" t="str"/>
      <c r="P3026" s="4" t="str"/>
      <c r="Q3026" s="4" t="str"/>
      <c r="R3026" s="4" t="str"/>
      <c r="S3026" s="4" t="str"/>
      <c r="T3026" s="4" t="str"/>
      <c r="U3026" s="4" t="str"/>
      <c r="V3026" s="4" t="n">
        <v>1</v>
      </c>
    </row>
    <row r="3027">
      <c r="A3027" t="n">
        <v>381</v>
      </c>
      <c r="B3027" t="inlineStr">
        <is>
          <t>20528396535</t>
        </is>
      </c>
      <c r="C3027" t="inlineStr">
        <is>
          <t>ASOCIACIÓN DE PRODUCTORES Y MANEJO DE AGUAJE ASPROMAG</t>
        </is>
      </c>
      <c r="D3027" s="6" t="n">
        <v>2019</v>
      </c>
      <c r="F3027" t="inlineStr">
        <is>
          <t>PAC</t>
        </is>
      </c>
      <c r="G3027" s="4" t="n">
        <v>0</v>
      </c>
      <c r="H3027" s="4" t="n">
        <v>0</v>
      </c>
      <c r="I3027" s="4" t="n">
        <v>0</v>
      </c>
      <c r="J3027" s="4" t="str"/>
      <c r="K3027" s="4" t="str"/>
      <c r="L3027" s="3" t="n">
        <v>0</v>
      </c>
      <c r="M3027" s="3" t="n">
        <v>0</v>
      </c>
      <c r="N3027" s="3" t="n">
        <v>0</v>
      </c>
      <c r="O3027" s="4" t="str"/>
      <c r="P3027" s="4" t="str"/>
      <c r="Q3027" s="4" t="str"/>
      <c r="R3027" s="4" t="str"/>
      <c r="S3027" s="4" t="str"/>
      <c r="T3027" s="4" t="str"/>
      <c r="U3027" s="4" t="str"/>
      <c r="V3027" s="4" t="n">
        <v>1</v>
      </c>
    </row>
    <row r="3028">
      <c r="A3028" t="n">
        <v>381</v>
      </c>
      <c r="B3028" t="inlineStr">
        <is>
          <t>20528396535</t>
        </is>
      </c>
      <c r="C3028" t="inlineStr">
        <is>
          <t>ASOCIACIÓN DE PRODUCTORES Y MANEJO DE AGUAJE ASPROMAG</t>
        </is>
      </c>
      <c r="D3028" s="6" t="n">
        <v>2020</v>
      </c>
      <c r="F3028" t="inlineStr">
        <is>
          <t>PAC</t>
        </is>
      </c>
      <c r="G3028" s="4" t="n">
        <v>0</v>
      </c>
      <c r="H3028" s="4" t="n">
        <v>0</v>
      </c>
      <c r="I3028" s="4" t="n">
        <v>0</v>
      </c>
      <c r="J3028" s="4" t="n">
        <v>0</v>
      </c>
      <c r="K3028" s="4" t="n">
        <v>0</v>
      </c>
      <c r="L3028" s="3" t="n">
        <v>0</v>
      </c>
      <c r="M3028" s="3" t="n">
        <v>0</v>
      </c>
      <c r="N3028" s="3" t="n">
        <v>0</v>
      </c>
      <c r="O3028" s="4" t="str"/>
      <c r="P3028" s="4" t="str"/>
      <c r="Q3028" s="4" t="str"/>
      <c r="R3028" s="4" t="str"/>
      <c r="S3028" s="4" t="str"/>
      <c r="T3028" s="4" t="str"/>
      <c r="U3028" s="4" t="str"/>
      <c r="V3028" s="4" t="n">
        <v>1</v>
      </c>
    </row>
    <row r="3029">
      <c r="A3029" t="n">
        <v>381</v>
      </c>
      <c r="B3029" t="inlineStr">
        <is>
          <t>20528396535</t>
        </is>
      </c>
      <c r="C3029" t="inlineStr">
        <is>
          <t>ASOCIACIÓN DE PRODUCTORES Y MANEJO DE AGUAJE ASPROMAG</t>
        </is>
      </c>
      <c r="D3029" s="6" t="n">
        <v>2021</v>
      </c>
      <c r="F3029" t="inlineStr">
        <is>
          <t>PAC</t>
        </is>
      </c>
      <c r="G3029" s="4" t="n">
        <v>0</v>
      </c>
      <c r="H3029" s="4" t="n">
        <v>0</v>
      </c>
      <c r="I3029" s="4" t="n">
        <v>0</v>
      </c>
      <c r="J3029" s="4" t="n">
        <v>0</v>
      </c>
      <c r="K3029" s="4" t="n">
        <v>0</v>
      </c>
      <c r="L3029" s="3" t="n">
        <v>0</v>
      </c>
      <c r="M3029" s="3" t="n">
        <v>0</v>
      </c>
      <c r="N3029" s="3" t="n">
        <v>0</v>
      </c>
      <c r="O3029" s="4" t="str"/>
      <c r="P3029" s="4" t="str"/>
      <c r="Q3029" s="4" t="str"/>
      <c r="R3029" s="4" t="str"/>
      <c r="S3029" s="4" t="str"/>
      <c r="T3029" s="4" t="str"/>
      <c r="U3029" s="4" t="str"/>
      <c r="V3029" s="4" t="n">
        <v>1</v>
      </c>
    </row>
    <row r="3030">
      <c r="A3030" t="n">
        <v>381</v>
      </c>
      <c r="B3030" t="inlineStr">
        <is>
          <t>20528396535</t>
        </is>
      </c>
      <c r="C3030" t="inlineStr">
        <is>
          <t>ASOCIACIÓN DE PRODUCTORES Y MANEJO DE AGUAJE ASPROMAG</t>
        </is>
      </c>
      <c r="D3030" s="6" t="n">
        <v>2022</v>
      </c>
      <c r="F3030" t="inlineStr">
        <is>
          <t>PAC</t>
        </is>
      </c>
      <c r="G3030" s="4" t="n">
        <v>0</v>
      </c>
      <c r="H3030" s="4" t="n">
        <v>0</v>
      </c>
      <c r="I3030" s="4" t="n">
        <v>0</v>
      </c>
      <c r="J3030" s="4" t="n">
        <v>0</v>
      </c>
      <c r="K3030" s="4" t="n">
        <v>0</v>
      </c>
      <c r="L3030" s="3" t="n">
        <v>0</v>
      </c>
      <c r="M3030" s="3" t="n">
        <v>0</v>
      </c>
      <c r="N3030" s="3" t="n">
        <v>0</v>
      </c>
      <c r="O3030" s="4" t="str"/>
      <c r="P3030" s="4" t="str"/>
      <c r="Q3030" s="4" t="str"/>
      <c r="R3030" s="4" t="str"/>
      <c r="S3030" s="4" t="str"/>
      <c r="T3030" s="4" t="str"/>
      <c r="U3030" s="4" t="str"/>
      <c r="V3030" s="4" t="n">
        <v>1</v>
      </c>
    </row>
    <row r="3031">
      <c r="A3031" t="n">
        <v>381</v>
      </c>
      <c r="B3031" t="inlineStr">
        <is>
          <t>20528396535</t>
        </is>
      </c>
      <c r="C3031" t="inlineStr">
        <is>
          <t>ASOCIACIÓN DE PRODUCTORES Y MANEJO DE AGUAJE ASPROMAG</t>
        </is>
      </c>
      <c r="D3031" s="6" t="n">
        <v>2023</v>
      </c>
      <c r="E3031" t="n">
        <v>1</v>
      </c>
      <c r="F3031" t="inlineStr">
        <is>
          <t>PAC</t>
        </is>
      </c>
      <c r="G3031" s="4" t="n">
        <v>11</v>
      </c>
      <c r="H3031" s="4" t="n">
        <v>8</v>
      </c>
      <c r="I3031" s="4" t="n">
        <v>19</v>
      </c>
      <c r="J3031" s="4" t="n">
        <v>16</v>
      </c>
      <c r="K3031" s="4" t="n">
        <v>5</v>
      </c>
      <c r="L3031" s="3" t="n">
        <v>19786.54</v>
      </c>
      <c r="M3031" s="3" t="n">
        <v>0</v>
      </c>
      <c r="N3031" s="3" t="n">
        <v>19786.54</v>
      </c>
      <c r="O3031" s="4" t="n">
        <v>432</v>
      </c>
      <c r="P3031" s="4" t="n">
        <v>14567.28686</v>
      </c>
      <c r="Q3031" s="4" t="n">
        <v>0</v>
      </c>
      <c r="R3031" s="4" t="n">
        <v>4787.25</v>
      </c>
      <c r="S3031" s="4" t="n">
        <v>0</v>
      </c>
      <c r="T3031" s="4" t="n">
        <v>0</v>
      </c>
      <c r="U3031" s="4" t="n">
        <v>19786.53686</v>
      </c>
      <c r="V3031" s="4" t="n">
        <v>1</v>
      </c>
    </row>
    <row r="3032">
      <c r="A3032" t="n">
        <v>381</v>
      </c>
      <c r="B3032" t="inlineStr">
        <is>
          <t>20528396535</t>
        </is>
      </c>
      <c r="C3032" t="inlineStr">
        <is>
          <t>ASOCIACIÓN DE PRODUCTORES Y MANEJO DE AGUAJE ASPROMAG</t>
        </is>
      </c>
      <c r="D3032" s="6" t="n">
        <v>2024</v>
      </c>
      <c r="E3032" t="n">
        <v>1</v>
      </c>
      <c r="F3032" t="inlineStr">
        <is>
          <t>PAC</t>
        </is>
      </c>
      <c r="G3032" s="4" t="n">
        <v>11</v>
      </c>
      <c r="H3032" s="4" t="n">
        <v>8</v>
      </c>
      <c r="I3032" s="4" t="n">
        <v>19</v>
      </c>
      <c r="J3032" s="4" t="n">
        <v>27</v>
      </c>
      <c r="K3032" s="4" t="n">
        <v>2</v>
      </c>
      <c r="L3032" s="3" t="n">
        <v>880</v>
      </c>
      <c r="M3032" s="3" t="n">
        <v>0</v>
      </c>
      <c r="N3032" s="3" t="n">
        <v>880</v>
      </c>
      <c r="O3032" s="4" t="n">
        <v>0</v>
      </c>
      <c r="P3032" s="4" t="n">
        <v>0</v>
      </c>
      <c r="Q3032" s="4" t="str"/>
      <c r="R3032" s="4" t="n">
        <v>880</v>
      </c>
      <c r="S3032" s="4" t="n">
        <v>0</v>
      </c>
      <c r="T3032" s="4" t="n">
        <v>0</v>
      </c>
      <c r="U3032" s="4" t="n">
        <v>880</v>
      </c>
      <c r="V3032" s="4" t="n">
        <v>1</v>
      </c>
    </row>
    <row r="3033">
      <c r="A3033" t="n">
        <v>381</v>
      </c>
      <c r="B3033" t="inlineStr">
        <is>
          <t>20528396535</t>
        </is>
      </c>
      <c r="C3033" t="inlineStr">
        <is>
          <t>ASOCIACIÓN DE PRODUCTORES Y MANEJO DE AGUAJE ASPROMAG</t>
        </is>
      </c>
      <c r="D3033" s="6" t="n">
        <v>2025</v>
      </c>
      <c r="E3033" t="n">
        <v>1</v>
      </c>
      <c r="F3033" t="inlineStr">
        <is>
          <t>PAC</t>
        </is>
      </c>
      <c r="G3033" s="4" t="n">
        <v>11</v>
      </c>
      <c r="H3033" s="4" t="n">
        <v>8</v>
      </c>
      <c r="I3033" s="4" t="n">
        <v>19</v>
      </c>
      <c r="J3033" s="4" t="n">
        <v>6</v>
      </c>
      <c r="K3033" s="4" t="n">
        <v>0</v>
      </c>
      <c r="L3033" s="3" t="n">
        <v>2753.5</v>
      </c>
      <c r="M3033" s="3" t="n">
        <v>0</v>
      </c>
      <c r="N3033" s="3" t="n">
        <v>2753.5</v>
      </c>
      <c r="O3033" s="4" t="n">
        <v>0</v>
      </c>
      <c r="P3033" s="4" t="n">
        <v>1110</v>
      </c>
      <c r="Q3033" s="4" t="str"/>
      <c r="R3033" s="4" t="n">
        <v>1643.5</v>
      </c>
      <c r="S3033" s="4" t="n">
        <v>0</v>
      </c>
      <c r="T3033" s="4" t="n">
        <v>0</v>
      </c>
      <c r="U3033" s="4" t="n">
        <v>2753.5</v>
      </c>
      <c r="V3033" s="4" t="n">
        <v>1</v>
      </c>
    </row>
    <row r="3034">
      <c r="A3034" t="n">
        <v>382</v>
      </c>
      <c r="B3034" t="inlineStr">
        <is>
          <t>20609941406</t>
        </is>
      </c>
      <c r="C3034" t="inlineStr">
        <is>
          <t>COMUNIDAD NATIVA HUITOTOS DE FORTALEZA</t>
        </is>
      </c>
      <c r="D3034" s="6" t="n">
        <v>2018</v>
      </c>
      <c r="F3034" t="inlineStr">
        <is>
          <t>PAC</t>
        </is>
      </c>
      <c r="G3034" s="4" t="str"/>
      <c r="H3034" s="4" t="str"/>
      <c r="I3034" s="4" t="n">
        <v>0</v>
      </c>
      <c r="J3034" s="4" t="str"/>
      <c r="K3034" s="4" t="str"/>
      <c r="L3034" s="3" t="str"/>
      <c r="M3034" s="3" t="str"/>
      <c r="N3034" s="3" t="n">
        <v>0</v>
      </c>
      <c r="O3034" s="4" t="str"/>
      <c r="P3034" s="4" t="str"/>
      <c r="Q3034" s="4" t="str"/>
      <c r="R3034" s="4" t="str"/>
      <c r="S3034" s="4" t="str"/>
      <c r="T3034" s="4" t="str"/>
      <c r="U3034" s="4" t="str"/>
      <c r="V3034" s="4" t="n">
        <v>1</v>
      </c>
    </row>
    <row r="3035">
      <c r="A3035" t="n">
        <v>382</v>
      </c>
      <c r="B3035" t="inlineStr">
        <is>
          <t>20609941406</t>
        </is>
      </c>
      <c r="C3035" t="inlineStr">
        <is>
          <t>COMUNIDAD NATIVA HUITOTOS DE FORTALEZA</t>
        </is>
      </c>
      <c r="D3035" s="6" t="n">
        <v>2019</v>
      </c>
      <c r="F3035" t="inlineStr">
        <is>
          <t>PAC</t>
        </is>
      </c>
      <c r="G3035" s="4" t="n">
        <v>0</v>
      </c>
      <c r="H3035" s="4" t="n">
        <v>0</v>
      </c>
      <c r="I3035" s="4" t="n">
        <v>0</v>
      </c>
      <c r="J3035" s="4" t="str"/>
      <c r="K3035" s="4" t="str"/>
      <c r="L3035" s="3" t="n">
        <v>0</v>
      </c>
      <c r="M3035" s="3" t="n">
        <v>0</v>
      </c>
      <c r="N3035" s="3" t="n">
        <v>0</v>
      </c>
      <c r="O3035" s="4" t="str"/>
      <c r="P3035" s="4" t="str"/>
      <c r="Q3035" s="4" t="str"/>
      <c r="R3035" s="4" t="str"/>
      <c r="S3035" s="4" t="str"/>
      <c r="T3035" s="4" t="str"/>
      <c r="U3035" s="4" t="str"/>
      <c r="V3035" s="4" t="n">
        <v>1</v>
      </c>
    </row>
    <row r="3036">
      <c r="A3036" t="n">
        <v>382</v>
      </c>
      <c r="B3036" t="inlineStr">
        <is>
          <t>20609941406</t>
        </is>
      </c>
      <c r="C3036" t="inlineStr">
        <is>
          <t>COMUNIDAD NATIVA HUITOTOS DE FORTALEZA</t>
        </is>
      </c>
      <c r="D3036" s="6" t="n">
        <v>2020</v>
      </c>
      <c r="F3036" t="inlineStr">
        <is>
          <t>PAC</t>
        </is>
      </c>
      <c r="G3036" s="4" t="n">
        <v>0</v>
      </c>
      <c r="H3036" s="4" t="n">
        <v>0</v>
      </c>
      <c r="I3036" s="4" t="n">
        <v>0</v>
      </c>
      <c r="J3036" s="4" t="n">
        <v>0</v>
      </c>
      <c r="K3036" s="4" t="n">
        <v>0</v>
      </c>
      <c r="L3036" s="3" t="n">
        <v>0</v>
      </c>
      <c r="M3036" s="3" t="n">
        <v>0</v>
      </c>
      <c r="N3036" s="3" t="n">
        <v>0</v>
      </c>
      <c r="O3036" s="4" t="str"/>
      <c r="P3036" s="4" t="str"/>
      <c r="Q3036" s="4" t="str"/>
      <c r="R3036" s="4" t="str"/>
      <c r="S3036" s="4" t="str"/>
      <c r="T3036" s="4" t="str"/>
      <c r="U3036" s="4" t="str"/>
      <c r="V3036" s="4" t="n">
        <v>1</v>
      </c>
    </row>
    <row r="3037">
      <c r="A3037" t="n">
        <v>382</v>
      </c>
      <c r="B3037" t="inlineStr">
        <is>
          <t>20609941406</t>
        </is>
      </c>
      <c r="C3037" t="inlineStr">
        <is>
          <t>COMUNIDAD NATIVA HUITOTOS DE FORTALEZA</t>
        </is>
      </c>
      <c r="D3037" s="6" t="n">
        <v>2021</v>
      </c>
      <c r="F3037" t="inlineStr">
        <is>
          <t>PAC</t>
        </is>
      </c>
      <c r="G3037" s="4" t="n">
        <v>0</v>
      </c>
      <c r="H3037" s="4" t="n">
        <v>0</v>
      </c>
      <c r="I3037" s="4" t="n">
        <v>0</v>
      </c>
      <c r="J3037" s="4" t="n">
        <v>0</v>
      </c>
      <c r="K3037" s="4" t="n">
        <v>0</v>
      </c>
      <c r="L3037" s="3" t="n">
        <v>0</v>
      </c>
      <c r="M3037" s="3" t="n">
        <v>0</v>
      </c>
      <c r="N3037" s="3" t="n">
        <v>0</v>
      </c>
      <c r="O3037" s="4" t="str"/>
      <c r="P3037" s="4" t="str"/>
      <c r="Q3037" s="4" t="str"/>
      <c r="R3037" s="4" t="str"/>
      <c r="S3037" s="4" t="str"/>
      <c r="T3037" s="4" t="str"/>
      <c r="U3037" s="4" t="str"/>
      <c r="V3037" s="4" t="n">
        <v>1</v>
      </c>
    </row>
    <row r="3038">
      <c r="A3038" t="n">
        <v>382</v>
      </c>
      <c r="B3038" t="inlineStr">
        <is>
          <t>20609941406</t>
        </is>
      </c>
      <c r="C3038" t="inlineStr">
        <is>
          <t>COMUNIDAD NATIVA HUITOTOS DE FORTALEZA</t>
        </is>
      </c>
      <c r="D3038" s="6" t="n">
        <v>2022</v>
      </c>
      <c r="F3038" t="inlineStr">
        <is>
          <t>PAC</t>
        </is>
      </c>
      <c r="G3038" s="4" t="n">
        <v>0</v>
      </c>
      <c r="H3038" s="4" t="n">
        <v>0</v>
      </c>
      <c r="I3038" s="4" t="n">
        <v>0</v>
      </c>
      <c r="J3038" s="4" t="n">
        <v>0</v>
      </c>
      <c r="K3038" s="4" t="n">
        <v>0</v>
      </c>
      <c r="L3038" s="3" t="n">
        <v>0</v>
      </c>
      <c r="M3038" s="3" t="n">
        <v>0</v>
      </c>
      <c r="N3038" s="3" t="n">
        <v>0</v>
      </c>
      <c r="O3038" s="4" t="str"/>
      <c r="P3038" s="4" t="str"/>
      <c r="Q3038" s="4" t="str"/>
      <c r="R3038" s="4" t="str"/>
      <c r="S3038" s="4" t="str"/>
      <c r="T3038" s="4" t="str"/>
      <c r="U3038" s="4" t="str"/>
      <c r="V3038" s="4" t="n">
        <v>1</v>
      </c>
    </row>
    <row r="3039">
      <c r="A3039" t="n">
        <v>382</v>
      </c>
      <c r="B3039" t="inlineStr">
        <is>
          <t>20609941406</t>
        </is>
      </c>
      <c r="C3039" t="inlineStr">
        <is>
          <t>COMUNIDAD NATIVA HUITOTOS DE FORTALEZA</t>
        </is>
      </c>
      <c r="D3039" s="6" t="n">
        <v>2023</v>
      </c>
      <c r="E3039" t="n">
        <v>1</v>
      </c>
      <c r="F3039" t="inlineStr">
        <is>
          <t>PAC</t>
        </is>
      </c>
      <c r="G3039" s="4" t="n">
        <v>0</v>
      </c>
      <c r="H3039" s="4" t="n">
        <v>35</v>
      </c>
      <c r="I3039" s="4" t="n">
        <v>35</v>
      </c>
      <c r="J3039" s="4" t="n">
        <v>18</v>
      </c>
      <c r="K3039" s="4" t="n">
        <v>4</v>
      </c>
      <c r="L3039" s="3" t="n">
        <v>94605</v>
      </c>
      <c r="M3039" s="3" t="n">
        <v>0</v>
      </c>
      <c r="N3039" s="3" t="n">
        <v>94605</v>
      </c>
      <c r="O3039" s="4" t="n">
        <v>0</v>
      </c>
      <c r="P3039" s="4" t="n">
        <v>94605</v>
      </c>
      <c r="Q3039" s="4" t="n">
        <v>0</v>
      </c>
      <c r="R3039" s="4" t="n">
        <v>0</v>
      </c>
      <c r="S3039" s="4" t="n">
        <v>0</v>
      </c>
      <c r="T3039" s="4" t="n">
        <v>0</v>
      </c>
      <c r="U3039" s="4" t="n">
        <v>94605</v>
      </c>
      <c r="V3039" s="4" t="n">
        <v>1</v>
      </c>
    </row>
    <row r="3040">
      <c r="A3040" t="n">
        <v>382</v>
      </c>
      <c r="B3040" t="inlineStr">
        <is>
          <t>20609941406</t>
        </is>
      </c>
      <c r="C3040" t="inlineStr">
        <is>
          <t>COMUNIDAD NATIVA HUITOTOS DE FORTALEZA</t>
        </is>
      </c>
      <c r="D3040" s="6" t="n">
        <v>2024</v>
      </c>
      <c r="E3040" t="n">
        <v>1</v>
      </c>
      <c r="F3040" t="inlineStr">
        <is>
          <t>PAC</t>
        </is>
      </c>
      <c r="G3040" s="4" t="n">
        <v>0</v>
      </c>
      <c r="H3040" s="4" t="n">
        <v>35</v>
      </c>
      <c r="I3040" s="4" t="n">
        <v>35</v>
      </c>
      <c r="J3040" s="4" t="n">
        <v>26</v>
      </c>
      <c r="K3040" s="4" t="n">
        <v>2</v>
      </c>
      <c r="L3040" s="3" t="n">
        <v>10532</v>
      </c>
      <c r="M3040" s="3" t="n">
        <v>0</v>
      </c>
      <c r="N3040" s="3" t="n">
        <v>10532</v>
      </c>
      <c r="O3040" s="4" t="n">
        <v>0</v>
      </c>
      <c r="P3040" s="4" t="n">
        <v>10532</v>
      </c>
      <c r="Q3040" s="4" t="str"/>
      <c r="R3040" s="4" t="n">
        <v>0</v>
      </c>
      <c r="S3040" s="4" t="n">
        <v>0</v>
      </c>
      <c r="T3040" s="4" t="n">
        <v>0</v>
      </c>
      <c r="U3040" s="4" t="n">
        <v>10532</v>
      </c>
      <c r="V3040" s="4" t="n">
        <v>1</v>
      </c>
    </row>
    <row r="3041">
      <c r="A3041" t="n">
        <v>382</v>
      </c>
      <c r="B3041" t="inlineStr">
        <is>
          <t>20609941406</t>
        </is>
      </c>
      <c r="C3041" t="inlineStr">
        <is>
          <t>COMUNIDAD NATIVA HUITOTOS DE FORTALEZA</t>
        </is>
      </c>
      <c r="D3041" s="6" t="n">
        <v>2025</v>
      </c>
      <c r="E3041" t="n">
        <v>1</v>
      </c>
      <c r="F3041" t="inlineStr">
        <is>
          <t>PAC</t>
        </is>
      </c>
      <c r="G3041" s="4" t="n">
        <v>0</v>
      </c>
      <c r="H3041" s="4" t="n">
        <v>35</v>
      </c>
      <c r="I3041" s="4" t="n">
        <v>35</v>
      </c>
      <c r="J3041" s="4" t="n">
        <v>16</v>
      </c>
      <c r="K3041" s="4" t="n">
        <v>0</v>
      </c>
      <c r="L3041" s="3" t="n">
        <v>7983</v>
      </c>
      <c r="M3041" s="3" t="n">
        <v>0</v>
      </c>
      <c r="N3041" s="3" t="n">
        <v>7983</v>
      </c>
      <c r="O3041" s="4" t="n">
        <v>0</v>
      </c>
      <c r="P3041" s="4" t="n">
        <v>0</v>
      </c>
      <c r="Q3041" s="4" t="str"/>
      <c r="R3041" s="4" t="n">
        <v>7983</v>
      </c>
      <c r="S3041" s="4" t="n">
        <v>0</v>
      </c>
      <c r="T3041" s="4" t="n">
        <v>0</v>
      </c>
      <c r="U3041" s="4" t="n">
        <v>7983</v>
      </c>
      <c r="V3041" s="4" t="n">
        <v>1</v>
      </c>
    </row>
    <row r="3042">
      <c r="A3042" t="n">
        <v>383</v>
      </c>
      <c r="B3042" t="inlineStr">
        <is>
          <t>20606717475</t>
        </is>
      </c>
      <c r="C3042" t="inlineStr">
        <is>
          <t>ASOCIACION DE PEQUEÑOS PRODUCTORES AGROPECUARIOS ULLMA</t>
        </is>
      </c>
      <c r="D3042" s="6" t="n">
        <v>2018</v>
      </c>
      <c r="F3042" t="inlineStr">
        <is>
          <t>PAC</t>
        </is>
      </c>
      <c r="G3042" s="4" t="str"/>
      <c r="H3042" s="4" t="str"/>
      <c r="I3042" s="4" t="n">
        <v>0</v>
      </c>
      <c r="J3042" s="4" t="str"/>
      <c r="K3042" s="4" t="str"/>
      <c r="L3042" s="3" t="str"/>
      <c r="M3042" s="3" t="str"/>
      <c r="N3042" s="3" t="n">
        <v>0</v>
      </c>
      <c r="O3042" s="4" t="str"/>
      <c r="P3042" s="4" t="str"/>
      <c r="Q3042" s="4" t="str"/>
      <c r="R3042" s="4" t="str"/>
      <c r="S3042" s="4" t="str"/>
      <c r="T3042" s="4" t="str"/>
      <c r="U3042" s="4" t="str"/>
      <c r="V3042" s="4" t="n">
        <v>1</v>
      </c>
    </row>
    <row r="3043">
      <c r="A3043" t="n">
        <v>383</v>
      </c>
      <c r="B3043" t="inlineStr">
        <is>
          <t>20606717475</t>
        </is>
      </c>
      <c r="C3043" t="inlineStr">
        <is>
          <t>ASOCIACION DE PEQUEÑOS PRODUCTORES AGROPECUARIOS ULLMA</t>
        </is>
      </c>
      <c r="D3043" s="6" t="n">
        <v>2019</v>
      </c>
      <c r="F3043" t="inlineStr">
        <is>
          <t>PAC</t>
        </is>
      </c>
      <c r="G3043" s="4" t="n">
        <v>0</v>
      </c>
      <c r="H3043" s="4" t="n">
        <v>0</v>
      </c>
      <c r="I3043" s="4" t="n">
        <v>0</v>
      </c>
      <c r="J3043" s="4" t="str"/>
      <c r="K3043" s="4" t="str"/>
      <c r="L3043" s="3" t="n">
        <v>0</v>
      </c>
      <c r="M3043" s="3" t="n">
        <v>0</v>
      </c>
      <c r="N3043" s="3" t="n">
        <v>0</v>
      </c>
      <c r="O3043" s="4" t="str"/>
      <c r="P3043" s="4" t="str"/>
      <c r="Q3043" s="4" t="str"/>
      <c r="R3043" s="4" t="str"/>
      <c r="S3043" s="4" t="str"/>
      <c r="T3043" s="4" t="str"/>
      <c r="U3043" s="4" t="str"/>
      <c r="V3043" s="4" t="n">
        <v>1</v>
      </c>
    </row>
    <row r="3044">
      <c r="A3044" t="n">
        <v>383</v>
      </c>
      <c r="B3044" t="inlineStr">
        <is>
          <t>20606717475</t>
        </is>
      </c>
      <c r="C3044" t="inlineStr">
        <is>
          <t>ASOCIACION DE PEQUEÑOS PRODUCTORES AGROPECUARIOS ULLMA</t>
        </is>
      </c>
      <c r="D3044" s="6" t="n">
        <v>2020</v>
      </c>
      <c r="F3044" t="inlineStr">
        <is>
          <t>PAC</t>
        </is>
      </c>
      <c r="G3044" s="4" t="n">
        <v>0</v>
      </c>
      <c r="H3044" s="4" t="n">
        <v>0</v>
      </c>
      <c r="I3044" s="4" t="n">
        <v>0</v>
      </c>
      <c r="J3044" s="4" t="n">
        <v>0</v>
      </c>
      <c r="K3044" s="4" t="n">
        <v>0</v>
      </c>
      <c r="L3044" s="3" t="n">
        <v>0</v>
      </c>
      <c r="M3044" s="3" t="n">
        <v>0</v>
      </c>
      <c r="N3044" s="3" t="n">
        <v>0</v>
      </c>
      <c r="O3044" s="4" t="str"/>
      <c r="P3044" s="4" t="str"/>
      <c r="Q3044" s="4" t="str"/>
      <c r="R3044" s="4" t="str"/>
      <c r="S3044" s="4" t="str"/>
      <c r="T3044" s="4" t="str"/>
      <c r="U3044" s="4" t="str"/>
      <c r="V3044" s="4" t="n">
        <v>1</v>
      </c>
    </row>
    <row r="3045">
      <c r="A3045" t="n">
        <v>383</v>
      </c>
      <c r="B3045" t="inlineStr">
        <is>
          <t>20606717475</t>
        </is>
      </c>
      <c r="C3045" t="inlineStr">
        <is>
          <t>ASOCIACION DE PEQUEÑOS PRODUCTORES AGROPECUARIOS ULLMA</t>
        </is>
      </c>
      <c r="D3045" s="6" t="n">
        <v>2021</v>
      </c>
      <c r="F3045" t="inlineStr">
        <is>
          <t>PAC</t>
        </is>
      </c>
      <c r="G3045" s="4" t="n">
        <v>0</v>
      </c>
      <c r="H3045" s="4" t="n">
        <v>0</v>
      </c>
      <c r="I3045" s="4" t="n">
        <v>0</v>
      </c>
      <c r="J3045" s="4" t="n">
        <v>0</v>
      </c>
      <c r="K3045" s="4" t="n">
        <v>0</v>
      </c>
      <c r="L3045" s="3" t="n">
        <v>0</v>
      </c>
      <c r="M3045" s="3" t="n">
        <v>0</v>
      </c>
      <c r="N3045" s="3" t="n">
        <v>0</v>
      </c>
      <c r="O3045" s="4" t="str"/>
      <c r="P3045" s="4" t="str"/>
      <c r="Q3045" s="4" t="str"/>
      <c r="R3045" s="4" t="str"/>
      <c r="S3045" s="4" t="str"/>
      <c r="T3045" s="4" t="str"/>
      <c r="U3045" s="4" t="str"/>
      <c r="V3045" s="4" t="n">
        <v>1</v>
      </c>
    </row>
    <row r="3046">
      <c r="A3046" t="n">
        <v>383</v>
      </c>
      <c r="B3046" t="inlineStr">
        <is>
          <t>20606717475</t>
        </is>
      </c>
      <c r="C3046" t="inlineStr">
        <is>
          <t>ASOCIACION DE PEQUEÑOS PRODUCTORES AGROPECUARIOS ULLMA</t>
        </is>
      </c>
      <c r="D3046" s="6" t="n">
        <v>2022</v>
      </c>
      <c r="F3046" t="inlineStr">
        <is>
          <t>PAC</t>
        </is>
      </c>
      <c r="G3046" s="4" t="n">
        <v>0</v>
      </c>
      <c r="H3046" s="4" t="n">
        <v>0</v>
      </c>
      <c r="I3046" s="4" t="n">
        <v>0</v>
      </c>
      <c r="J3046" s="4" t="n">
        <v>0</v>
      </c>
      <c r="K3046" s="4" t="n">
        <v>0</v>
      </c>
      <c r="L3046" s="3" t="n">
        <v>0</v>
      </c>
      <c r="M3046" s="3" t="n">
        <v>0</v>
      </c>
      <c r="N3046" s="3" t="n">
        <v>0</v>
      </c>
      <c r="O3046" s="4" t="str"/>
      <c r="P3046" s="4" t="str"/>
      <c r="Q3046" s="4" t="str"/>
      <c r="R3046" s="4" t="str"/>
      <c r="S3046" s="4" t="str"/>
      <c r="T3046" s="4" t="str"/>
      <c r="U3046" s="4" t="str"/>
      <c r="V3046" s="4" t="n">
        <v>1</v>
      </c>
    </row>
    <row r="3047">
      <c r="A3047" t="n">
        <v>383</v>
      </c>
      <c r="B3047" t="inlineStr">
        <is>
          <t>20606717475</t>
        </is>
      </c>
      <c r="C3047" t="inlineStr">
        <is>
          <t>ASOCIACION DE PEQUEÑOS PRODUCTORES AGROPECUARIOS ULLMA</t>
        </is>
      </c>
      <c r="D3047" s="6" t="n">
        <v>2023</v>
      </c>
      <c r="E3047" t="n">
        <v>1</v>
      </c>
      <c r="F3047" t="inlineStr">
        <is>
          <t>PAC</t>
        </is>
      </c>
      <c r="G3047" s="4" t="n">
        <v>50</v>
      </c>
      <c r="H3047" s="4" t="n">
        <v>25</v>
      </c>
      <c r="I3047" s="4" t="n">
        <v>75</v>
      </c>
      <c r="J3047" s="4" t="n">
        <v>35</v>
      </c>
      <c r="K3047" s="4" t="n">
        <v>4</v>
      </c>
      <c r="L3047" s="3" t="n">
        <v>0</v>
      </c>
      <c r="M3047" s="3" t="n">
        <v>0</v>
      </c>
      <c r="N3047" s="3" t="n">
        <v>0</v>
      </c>
      <c r="O3047" s="4" t="n">
        <v>0</v>
      </c>
      <c r="P3047" s="4" t="n">
        <v>0</v>
      </c>
      <c r="Q3047" s="4" t="n">
        <v>0</v>
      </c>
      <c r="R3047" s="4" t="n">
        <v>0</v>
      </c>
      <c r="S3047" s="4" t="n">
        <v>0</v>
      </c>
      <c r="T3047" s="4" t="n">
        <v>0</v>
      </c>
      <c r="U3047" s="4" t="n">
        <v>0</v>
      </c>
      <c r="V3047" s="4" t="n">
        <v>1</v>
      </c>
    </row>
    <row r="3048">
      <c r="A3048" t="n">
        <v>383</v>
      </c>
      <c r="B3048" t="inlineStr">
        <is>
          <t>20606717475</t>
        </is>
      </c>
      <c r="C3048" t="inlineStr">
        <is>
          <t>ASOCIACION DE PEQUEÑOS PRODUCTORES AGROPECUARIOS ULLMA</t>
        </is>
      </c>
      <c r="D3048" s="6" t="n">
        <v>2024</v>
      </c>
      <c r="E3048" t="n">
        <v>1</v>
      </c>
      <c r="F3048" t="inlineStr">
        <is>
          <t>PAC</t>
        </is>
      </c>
      <c r="G3048" s="4" t="n">
        <v>50</v>
      </c>
      <c r="H3048" s="4" t="n">
        <v>25</v>
      </c>
      <c r="I3048" s="4" t="n">
        <v>75</v>
      </c>
      <c r="J3048" s="4" t="n">
        <v>47</v>
      </c>
      <c r="K3048" s="4" t="n">
        <v>4</v>
      </c>
      <c r="L3048" s="3" t="n">
        <v>0</v>
      </c>
      <c r="M3048" s="3" t="n">
        <v>0</v>
      </c>
      <c r="N3048" s="3" t="n">
        <v>0</v>
      </c>
      <c r="O3048" s="4" t="n">
        <v>0</v>
      </c>
      <c r="P3048" s="4" t="n">
        <v>0</v>
      </c>
      <c r="Q3048" s="4" t="str"/>
      <c r="R3048" s="4" t="n">
        <v>0</v>
      </c>
      <c r="S3048" s="4" t="n">
        <v>0</v>
      </c>
      <c r="T3048" s="4" t="n">
        <v>0</v>
      </c>
      <c r="U3048" s="4" t="n">
        <v>0</v>
      </c>
      <c r="V3048" s="4" t="n">
        <v>1</v>
      </c>
    </row>
    <row r="3049">
      <c r="A3049" t="n">
        <v>383</v>
      </c>
      <c r="B3049" t="inlineStr">
        <is>
          <t>20606717475</t>
        </is>
      </c>
      <c r="C3049" t="inlineStr">
        <is>
          <t>ASOCIACION DE PEQUEÑOS PRODUCTORES AGROPECUARIOS ULLMA</t>
        </is>
      </c>
      <c r="D3049" s="6" t="n">
        <v>2025</v>
      </c>
      <c r="E3049" t="n">
        <v>1</v>
      </c>
      <c r="F3049" t="inlineStr">
        <is>
          <t>PAC</t>
        </is>
      </c>
      <c r="G3049" s="4" t="n">
        <v>0</v>
      </c>
      <c r="H3049" s="4" t="n">
        <v>0</v>
      </c>
      <c r="I3049" s="4" t="n">
        <v>0</v>
      </c>
      <c r="J3049" s="4" t="n">
        <v>0</v>
      </c>
      <c r="K3049" s="4" t="n">
        <v>0</v>
      </c>
      <c r="L3049" s="3" t="n">
        <v>0</v>
      </c>
      <c r="M3049" s="3" t="n">
        <v>0</v>
      </c>
      <c r="N3049" s="3" t="n">
        <v>0</v>
      </c>
      <c r="O3049" s="4" t="n">
        <v>0</v>
      </c>
      <c r="P3049" s="4" t="n">
        <v>0</v>
      </c>
      <c r="Q3049" s="4" t="str"/>
      <c r="R3049" s="4" t="n">
        <v>0</v>
      </c>
      <c r="S3049" s="4" t="n">
        <v>0</v>
      </c>
      <c r="T3049" s="4" t="n">
        <v>0</v>
      </c>
      <c r="U3049" s="4" t="n">
        <v>0</v>
      </c>
      <c r="V3049" s="4" t="n">
        <v>1</v>
      </c>
    </row>
    <row r="3050">
      <c r="A3050" t="n">
        <v>384</v>
      </c>
      <c r="B3050" t="inlineStr">
        <is>
          <t>20529801433</t>
        </is>
      </c>
      <c r="C3050" t="inlineStr">
        <is>
          <t>OPA MARAY-ULLMA SAN LORENZO</t>
        </is>
      </c>
      <c r="D3050" s="6" t="n">
        <v>2018</v>
      </c>
      <c r="F3050" t="inlineStr">
        <is>
          <t>PAC</t>
        </is>
      </c>
      <c r="G3050" s="4" t="str"/>
      <c r="H3050" s="4" t="str"/>
      <c r="I3050" s="4" t="n">
        <v>0</v>
      </c>
      <c r="J3050" s="4" t="str"/>
      <c r="K3050" s="4" t="str"/>
      <c r="L3050" s="3" t="str"/>
      <c r="M3050" s="3" t="str"/>
      <c r="N3050" s="3" t="n">
        <v>0</v>
      </c>
      <c r="O3050" s="4" t="str"/>
      <c r="P3050" s="4" t="str"/>
      <c r="Q3050" s="4" t="str"/>
      <c r="R3050" s="4" t="str"/>
      <c r="S3050" s="4" t="str"/>
      <c r="T3050" s="4" t="str"/>
      <c r="U3050" s="4" t="str"/>
      <c r="V3050" s="4" t="n">
        <v>1</v>
      </c>
    </row>
    <row r="3051">
      <c r="A3051" t="n">
        <v>384</v>
      </c>
      <c r="B3051" t="inlineStr">
        <is>
          <t>20529801433</t>
        </is>
      </c>
      <c r="C3051" t="inlineStr">
        <is>
          <t>OPA MARAY-ULLMA SAN LORENZO</t>
        </is>
      </c>
      <c r="D3051" s="6" t="n">
        <v>2019</v>
      </c>
      <c r="F3051" t="inlineStr">
        <is>
          <t>PAC</t>
        </is>
      </c>
      <c r="G3051" s="4" t="n">
        <v>0</v>
      </c>
      <c r="H3051" s="4" t="n">
        <v>0</v>
      </c>
      <c r="I3051" s="4" t="n">
        <v>0</v>
      </c>
      <c r="J3051" s="4" t="str"/>
      <c r="K3051" s="4" t="str"/>
      <c r="L3051" s="3" t="n">
        <v>0</v>
      </c>
      <c r="M3051" s="3" t="n">
        <v>0</v>
      </c>
      <c r="N3051" s="3" t="n">
        <v>0</v>
      </c>
      <c r="O3051" s="4" t="str"/>
      <c r="P3051" s="4" t="str"/>
      <c r="Q3051" s="4" t="str"/>
      <c r="R3051" s="4" t="str"/>
      <c r="S3051" s="4" t="str"/>
      <c r="T3051" s="4" t="str"/>
      <c r="U3051" s="4" t="str"/>
      <c r="V3051" s="4" t="n">
        <v>1</v>
      </c>
    </row>
    <row r="3052">
      <c r="A3052" t="n">
        <v>384</v>
      </c>
      <c r="B3052" t="inlineStr">
        <is>
          <t>20529801433</t>
        </is>
      </c>
      <c r="C3052" t="inlineStr">
        <is>
          <t>OPA MARAY-ULLMA SAN LORENZO</t>
        </is>
      </c>
      <c r="D3052" s="6" t="n">
        <v>2020</v>
      </c>
      <c r="F3052" t="inlineStr">
        <is>
          <t>PAC</t>
        </is>
      </c>
      <c r="G3052" s="4" t="n">
        <v>0</v>
      </c>
      <c r="H3052" s="4" t="n">
        <v>0</v>
      </c>
      <c r="I3052" s="4" t="n">
        <v>0</v>
      </c>
      <c r="J3052" s="4" t="n">
        <v>0</v>
      </c>
      <c r="K3052" s="4" t="n">
        <v>0</v>
      </c>
      <c r="L3052" s="3" t="n">
        <v>0</v>
      </c>
      <c r="M3052" s="3" t="n">
        <v>0</v>
      </c>
      <c r="N3052" s="3" t="n">
        <v>0</v>
      </c>
      <c r="O3052" s="4" t="str"/>
      <c r="P3052" s="4" t="str"/>
      <c r="Q3052" s="4" t="str"/>
      <c r="R3052" s="4" t="str"/>
      <c r="S3052" s="4" t="str"/>
      <c r="T3052" s="4" t="str"/>
      <c r="U3052" s="4" t="str"/>
      <c r="V3052" s="4" t="n">
        <v>1</v>
      </c>
    </row>
    <row r="3053">
      <c r="A3053" t="n">
        <v>384</v>
      </c>
      <c r="B3053" t="inlineStr">
        <is>
          <t>20529801433</t>
        </is>
      </c>
      <c r="C3053" t="inlineStr">
        <is>
          <t>OPA MARAY-ULLMA SAN LORENZO</t>
        </is>
      </c>
      <c r="D3053" s="6" t="n">
        <v>2021</v>
      </c>
      <c r="F3053" t="inlineStr">
        <is>
          <t>PAC</t>
        </is>
      </c>
      <c r="G3053" s="4" t="n">
        <v>0</v>
      </c>
      <c r="H3053" s="4" t="n">
        <v>0</v>
      </c>
      <c r="I3053" s="4" t="n">
        <v>0</v>
      </c>
      <c r="J3053" s="4" t="n">
        <v>0</v>
      </c>
      <c r="K3053" s="4" t="n">
        <v>0</v>
      </c>
      <c r="L3053" s="3" t="n">
        <v>0</v>
      </c>
      <c r="M3053" s="3" t="n">
        <v>0</v>
      </c>
      <c r="N3053" s="3" t="n">
        <v>0</v>
      </c>
      <c r="O3053" s="4" t="str"/>
      <c r="P3053" s="4" t="str"/>
      <c r="Q3053" s="4" t="str"/>
      <c r="R3053" s="4" t="str"/>
      <c r="S3053" s="4" t="str"/>
      <c r="T3053" s="4" t="str"/>
      <c r="U3053" s="4" t="str"/>
      <c r="V3053" s="4" t="n">
        <v>1</v>
      </c>
    </row>
    <row r="3054">
      <c r="A3054" t="n">
        <v>384</v>
      </c>
      <c r="B3054" t="inlineStr">
        <is>
          <t>20529801433</t>
        </is>
      </c>
      <c r="C3054" t="inlineStr">
        <is>
          <t>OPA MARAY-ULLMA SAN LORENZO</t>
        </is>
      </c>
      <c r="D3054" s="6" t="n">
        <v>2022</v>
      </c>
      <c r="F3054" t="inlineStr">
        <is>
          <t>PAC</t>
        </is>
      </c>
      <c r="G3054" s="4" t="n">
        <v>0</v>
      </c>
      <c r="H3054" s="4" t="n">
        <v>0</v>
      </c>
      <c r="I3054" s="4" t="n">
        <v>0</v>
      </c>
      <c r="J3054" s="4" t="n">
        <v>0</v>
      </c>
      <c r="K3054" s="4" t="n">
        <v>0</v>
      </c>
      <c r="L3054" s="3" t="n">
        <v>0</v>
      </c>
      <c r="M3054" s="3" t="n">
        <v>0</v>
      </c>
      <c r="N3054" s="3" t="n">
        <v>0</v>
      </c>
      <c r="O3054" s="4" t="str"/>
      <c r="P3054" s="4" t="str"/>
      <c r="Q3054" s="4" t="str"/>
      <c r="R3054" s="4" t="str"/>
      <c r="S3054" s="4" t="str"/>
      <c r="T3054" s="4" t="str"/>
      <c r="U3054" s="4" t="str"/>
      <c r="V3054" s="4" t="n">
        <v>1</v>
      </c>
    </row>
    <row r="3055">
      <c r="A3055" t="n">
        <v>384</v>
      </c>
      <c r="B3055" t="inlineStr">
        <is>
          <t>20529801433</t>
        </is>
      </c>
      <c r="C3055" t="inlineStr">
        <is>
          <t>OPA MARAY-ULLMA SAN LORENZO</t>
        </is>
      </c>
      <c r="D3055" s="6" t="n">
        <v>2023</v>
      </c>
      <c r="E3055" t="n">
        <v>1</v>
      </c>
      <c r="F3055" t="inlineStr">
        <is>
          <t>PAC</t>
        </is>
      </c>
      <c r="G3055" s="4" t="n">
        <v>60</v>
      </c>
      <c r="H3055" s="4" t="n">
        <v>20</v>
      </c>
      <c r="I3055" s="4" t="n">
        <v>80</v>
      </c>
      <c r="J3055" s="4" t="n">
        <v>42</v>
      </c>
      <c r="K3055" s="4" t="n">
        <v>4</v>
      </c>
      <c r="L3055" s="3" t="n">
        <v>0</v>
      </c>
      <c r="M3055" s="3" t="n">
        <v>0</v>
      </c>
      <c r="N3055" s="3" t="n">
        <v>0</v>
      </c>
      <c r="O3055" s="4" t="n">
        <v>0</v>
      </c>
      <c r="P3055" s="4" t="n">
        <v>0</v>
      </c>
      <c r="Q3055" s="4" t="n">
        <v>0</v>
      </c>
      <c r="R3055" s="4" t="n">
        <v>0</v>
      </c>
      <c r="S3055" s="4" t="n">
        <v>0</v>
      </c>
      <c r="T3055" s="4" t="n">
        <v>0</v>
      </c>
      <c r="U3055" s="4" t="n">
        <v>0</v>
      </c>
      <c r="V3055" s="4" t="n">
        <v>1</v>
      </c>
    </row>
    <row r="3056">
      <c r="A3056" t="n">
        <v>384</v>
      </c>
      <c r="B3056" t="inlineStr">
        <is>
          <t>20529801433</t>
        </is>
      </c>
      <c r="C3056" t="inlineStr">
        <is>
          <t>OPA MARAY-ULLMA SAN LORENZO</t>
        </is>
      </c>
      <c r="D3056" s="6" t="n">
        <v>2024</v>
      </c>
      <c r="E3056" t="n">
        <v>1</v>
      </c>
      <c r="F3056" t="inlineStr">
        <is>
          <t>PAC</t>
        </is>
      </c>
      <c r="G3056" s="4" t="n">
        <v>60</v>
      </c>
      <c r="H3056" s="4" t="n">
        <v>20</v>
      </c>
      <c r="I3056" s="4" t="n">
        <v>80</v>
      </c>
      <c r="J3056" s="4" t="n">
        <v>48</v>
      </c>
      <c r="K3056" s="4" t="n">
        <v>4</v>
      </c>
      <c r="L3056" s="3" t="n">
        <v>0</v>
      </c>
      <c r="M3056" s="3" t="n">
        <v>0</v>
      </c>
      <c r="N3056" s="3" t="n">
        <v>0</v>
      </c>
      <c r="O3056" s="4" t="n">
        <v>0</v>
      </c>
      <c r="P3056" s="4" t="n">
        <v>0</v>
      </c>
      <c r="Q3056" s="4" t="str"/>
      <c r="R3056" s="4" t="n">
        <v>0</v>
      </c>
      <c r="S3056" s="4" t="n">
        <v>0</v>
      </c>
      <c r="T3056" s="4" t="n">
        <v>0</v>
      </c>
      <c r="U3056" s="4" t="n">
        <v>0</v>
      </c>
      <c r="V3056" s="4" t="n">
        <v>1</v>
      </c>
    </row>
    <row r="3057">
      <c r="A3057" t="n">
        <v>384</v>
      </c>
      <c r="B3057" t="inlineStr">
        <is>
          <t>20529801433</t>
        </is>
      </c>
      <c r="C3057" t="inlineStr">
        <is>
          <t>OPA MARAY-ULLMA SAN LORENZO</t>
        </is>
      </c>
      <c r="D3057" s="6" t="n">
        <v>2025</v>
      </c>
      <c r="E3057" t="n">
        <v>1</v>
      </c>
      <c r="F3057" t="inlineStr">
        <is>
          <t>PAC</t>
        </is>
      </c>
      <c r="G3057" s="4" t="n">
        <v>0</v>
      </c>
      <c r="H3057" s="4" t="n">
        <v>0</v>
      </c>
      <c r="I3057" s="4" t="n">
        <v>0</v>
      </c>
      <c r="J3057" s="4" t="n">
        <v>0</v>
      </c>
      <c r="K3057" s="4" t="n">
        <v>0</v>
      </c>
      <c r="L3057" s="3" t="n">
        <v>0</v>
      </c>
      <c r="M3057" s="3" t="n">
        <v>0</v>
      </c>
      <c r="N3057" s="3" t="n">
        <v>0</v>
      </c>
      <c r="O3057" s="4" t="n">
        <v>0</v>
      </c>
      <c r="P3057" s="4" t="n">
        <v>0</v>
      </c>
      <c r="Q3057" s="4" t="str"/>
      <c r="R3057" s="4" t="n">
        <v>0</v>
      </c>
      <c r="S3057" s="4" t="n">
        <v>0</v>
      </c>
      <c r="T3057" s="4" t="n">
        <v>0</v>
      </c>
      <c r="U3057" s="4" t="n">
        <v>0</v>
      </c>
      <c r="V3057" s="4" t="n">
        <v>1</v>
      </c>
    </row>
    <row r="3058">
      <c r="A3058" t="n">
        <v>385</v>
      </c>
      <c r="B3058" t="inlineStr">
        <is>
          <t>20607520748</t>
        </is>
      </c>
      <c r="C3058" t="inlineStr">
        <is>
          <t>COOPERATIVA DE SERVICIOS ESPECIALES DE CRIADORES DE CAMELIDOS ANDINOS DE LA COMUNIDAD CAMPESINA DE LAGUNILLAS</t>
        </is>
      </c>
      <c r="D3058" s="6" t="n">
        <v>2018</v>
      </c>
      <c r="F3058" t="inlineStr">
        <is>
          <t>PAC</t>
        </is>
      </c>
      <c r="G3058" s="4" t="str"/>
      <c r="H3058" s="4" t="str"/>
      <c r="I3058" s="4" t="n">
        <v>0</v>
      </c>
      <c r="J3058" s="4" t="str"/>
      <c r="K3058" s="4" t="str"/>
      <c r="L3058" s="3" t="str"/>
      <c r="M3058" s="3" t="str"/>
      <c r="N3058" s="3" t="n">
        <v>0</v>
      </c>
      <c r="O3058" s="4" t="str"/>
      <c r="P3058" s="4" t="str"/>
      <c r="Q3058" s="4" t="str"/>
      <c r="R3058" s="4" t="str"/>
      <c r="S3058" s="4" t="str"/>
      <c r="T3058" s="4" t="str"/>
      <c r="U3058" s="4" t="str"/>
      <c r="V3058" s="4" t="n">
        <v>1</v>
      </c>
    </row>
    <row r="3059">
      <c r="A3059" t="n">
        <v>385</v>
      </c>
      <c r="B3059" t="inlineStr">
        <is>
          <t>20607520748</t>
        </is>
      </c>
      <c r="C3059" t="inlineStr">
        <is>
          <t>COOPERATIVA DE SERVICIOS ESPECIALES DE CRIADORES DE CAMELIDOS ANDINOS DE LA COMUNIDAD CAMPESINA DE LAGUNILLAS</t>
        </is>
      </c>
      <c r="D3059" s="6" t="n">
        <v>2019</v>
      </c>
      <c r="F3059" t="inlineStr">
        <is>
          <t>PAC</t>
        </is>
      </c>
      <c r="G3059" s="4" t="n">
        <v>0</v>
      </c>
      <c r="H3059" s="4" t="n">
        <v>0</v>
      </c>
      <c r="I3059" s="4" t="n">
        <v>0</v>
      </c>
      <c r="J3059" s="4" t="str"/>
      <c r="K3059" s="4" t="str"/>
      <c r="L3059" s="3" t="n">
        <v>0</v>
      </c>
      <c r="M3059" s="3" t="n">
        <v>0</v>
      </c>
      <c r="N3059" s="3" t="n">
        <v>0</v>
      </c>
      <c r="O3059" s="4" t="str"/>
      <c r="P3059" s="4" t="str"/>
      <c r="Q3059" s="4" t="str"/>
      <c r="R3059" s="4" t="str"/>
      <c r="S3059" s="4" t="str"/>
      <c r="T3059" s="4" t="str"/>
      <c r="U3059" s="4" t="str"/>
      <c r="V3059" s="4" t="n">
        <v>1</v>
      </c>
    </row>
    <row r="3060">
      <c r="A3060" t="n">
        <v>385</v>
      </c>
      <c r="B3060" t="inlineStr">
        <is>
          <t>20607520748</t>
        </is>
      </c>
      <c r="C3060" t="inlineStr">
        <is>
          <t>COOPERATIVA DE SERVICIOS ESPECIALES DE CRIADORES DE CAMELIDOS ANDINOS DE LA COMUNIDAD CAMPESINA DE LAGUNILLAS</t>
        </is>
      </c>
      <c r="D3060" s="6" t="n">
        <v>2020</v>
      </c>
      <c r="F3060" t="inlineStr">
        <is>
          <t>PAC</t>
        </is>
      </c>
      <c r="G3060" s="4" t="n">
        <v>0</v>
      </c>
      <c r="H3060" s="4" t="n">
        <v>0</v>
      </c>
      <c r="I3060" s="4" t="n">
        <v>0</v>
      </c>
      <c r="J3060" s="4" t="n">
        <v>0</v>
      </c>
      <c r="K3060" s="4" t="n">
        <v>0</v>
      </c>
      <c r="L3060" s="3" t="n">
        <v>0</v>
      </c>
      <c r="M3060" s="3" t="n">
        <v>0</v>
      </c>
      <c r="N3060" s="3" t="n">
        <v>0</v>
      </c>
      <c r="O3060" s="4" t="str"/>
      <c r="P3060" s="4" t="str"/>
      <c r="Q3060" s="4" t="str"/>
      <c r="R3060" s="4" t="str"/>
      <c r="S3060" s="4" t="str"/>
      <c r="T3060" s="4" t="str"/>
      <c r="U3060" s="4" t="str"/>
      <c r="V3060" s="4" t="n">
        <v>1</v>
      </c>
    </row>
    <row r="3061">
      <c r="A3061" t="n">
        <v>385</v>
      </c>
      <c r="B3061" t="inlineStr">
        <is>
          <t>20607520748</t>
        </is>
      </c>
      <c r="C3061" t="inlineStr">
        <is>
          <t>COOPERATIVA DE SERVICIOS ESPECIALES DE CRIADORES DE CAMELIDOS ANDINOS DE LA COMUNIDAD CAMPESINA DE LAGUNILLAS</t>
        </is>
      </c>
      <c r="D3061" s="6" t="n">
        <v>2021</v>
      </c>
      <c r="F3061" t="inlineStr">
        <is>
          <t>PAC</t>
        </is>
      </c>
      <c r="G3061" s="4" t="n">
        <v>0</v>
      </c>
      <c r="H3061" s="4" t="n">
        <v>0</v>
      </c>
      <c r="I3061" s="4" t="n">
        <v>0</v>
      </c>
      <c r="J3061" s="4" t="n">
        <v>0</v>
      </c>
      <c r="K3061" s="4" t="n">
        <v>0</v>
      </c>
      <c r="L3061" s="3" t="n">
        <v>0</v>
      </c>
      <c r="M3061" s="3" t="n">
        <v>0</v>
      </c>
      <c r="N3061" s="3" t="n">
        <v>0</v>
      </c>
      <c r="O3061" s="4" t="str"/>
      <c r="P3061" s="4" t="str"/>
      <c r="Q3061" s="4" t="str"/>
      <c r="R3061" s="4" t="str"/>
      <c r="S3061" s="4" t="str"/>
      <c r="T3061" s="4" t="str"/>
      <c r="U3061" s="4" t="str"/>
      <c r="V3061" s="4" t="n">
        <v>1</v>
      </c>
    </row>
    <row r="3062">
      <c r="A3062" t="n">
        <v>385</v>
      </c>
      <c r="B3062" t="inlineStr">
        <is>
          <t>20607520748</t>
        </is>
      </c>
      <c r="C3062" t="inlineStr">
        <is>
          <t>COOPERATIVA DE SERVICIOS ESPECIALES DE CRIADORES DE CAMELIDOS ANDINOS DE LA COMUNIDAD CAMPESINA DE LAGUNILLAS</t>
        </is>
      </c>
      <c r="D3062" s="6" t="n">
        <v>2022</v>
      </c>
      <c r="F3062" t="inlineStr">
        <is>
          <t>PAC</t>
        </is>
      </c>
      <c r="G3062" s="4" t="n">
        <v>0</v>
      </c>
      <c r="H3062" s="4" t="n">
        <v>0</v>
      </c>
      <c r="I3062" s="4" t="n">
        <v>0</v>
      </c>
      <c r="J3062" s="4" t="n">
        <v>0</v>
      </c>
      <c r="K3062" s="4" t="n">
        <v>0</v>
      </c>
      <c r="L3062" s="3" t="n">
        <v>0</v>
      </c>
      <c r="M3062" s="3" t="n">
        <v>0</v>
      </c>
      <c r="N3062" s="3" t="n">
        <v>0</v>
      </c>
      <c r="O3062" s="4" t="str"/>
      <c r="P3062" s="4" t="str"/>
      <c r="Q3062" s="4" t="str"/>
      <c r="R3062" s="4" t="str"/>
      <c r="S3062" s="4" t="str"/>
      <c r="T3062" s="4" t="str"/>
      <c r="U3062" s="4" t="str"/>
      <c r="V3062" s="4" t="n">
        <v>1</v>
      </c>
    </row>
    <row r="3063">
      <c r="A3063" t="n">
        <v>385</v>
      </c>
      <c r="B3063" t="inlineStr">
        <is>
          <t>20607520748</t>
        </is>
      </c>
      <c r="C3063" t="inlineStr">
        <is>
          <t>COOPERATIVA DE SERVICIOS ESPECIALES DE CRIADORES DE CAMELIDOS ANDINOS DE LA COMUNIDAD CAMPESINA DE LAGUNILLAS</t>
        </is>
      </c>
      <c r="D3063" s="6" t="n">
        <v>2023</v>
      </c>
      <c r="E3063" t="n">
        <v>1</v>
      </c>
      <c r="F3063" t="inlineStr">
        <is>
          <t>PAC</t>
        </is>
      </c>
      <c r="G3063" s="4" t="n">
        <v>50</v>
      </c>
      <c r="H3063" s="4" t="n">
        <v>100</v>
      </c>
      <c r="I3063" s="4" t="n">
        <v>150</v>
      </c>
      <c r="J3063" s="4" t="n">
        <v>29</v>
      </c>
      <c r="K3063" s="4" t="n">
        <v>3</v>
      </c>
      <c r="L3063" s="3" t="n">
        <v>182625.07</v>
      </c>
      <c r="M3063" s="3" t="n">
        <v>0</v>
      </c>
      <c r="N3063" s="3" t="n">
        <v>182625.07</v>
      </c>
      <c r="O3063" s="4" t="n">
        <v>0</v>
      </c>
      <c r="P3063" s="4" t="n">
        <v>0</v>
      </c>
      <c r="Q3063" s="4" t="n">
        <v>0</v>
      </c>
      <c r="R3063" s="4" t="n">
        <v>182625.06968</v>
      </c>
      <c r="S3063" s="4" t="n">
        <v>0</v>
      </c>
      <c r="T3063" s="4" t="n">
        <v>0</v>
      </c>
      <c r="U3063" s="4" t="n">
        <v>182625.06968</v>
      </c>
      <c r="V3063" s="4" t="n">
        <v>1</v>
      </c>
    </row>
    <row r="3064">
      <c r="A3064" t="n">
        <v>385</v>
      </c>
      <c r="B3064" t="inlineStr">
        <is>
          <t>20607520748</t>
        </is>
      </c>
      <c r="C3064" t="inlineStr">
        <is>
          <t>COOPERATIVA DE SERVICIOS ESPECIALES DE CRIADORES DE CAMELIDOS ANDINOS DE LA COMUNIDAD CAMPESINA DE LAGUNILLAS</t>
        </is>
      </c>
      <c r="D3064" s="6" t="n">
        <v>2024</v>
      </c>
      <c r="E3064" t="n">
        <v>1</v>
      </c>
      <c r="F3064" t="inlineStr">
        <is>
          <t>PAC</t>
        </is>
      </c>
      <c r="G3064" s="4" t="n">
        <v>50</v>
      </c>
      <c r="H3064" s="4" t="n">
        <v>100</v>
      </c>
      <c r="I3064" s="4" t="n">
        <v>150</v>
      </c>
      <c r="J3064" s="4" t="n">
        <v>51</v>
      </c>
      <c r="K3064" s="4" t="n">
        <v>3</v>
      </c>
      <c r="L3064" s="3" t="n">
        <v>394089.438</v>
      </c>
      <c r="M3064" s="3" t="n">
        <v>0</v>
      </c>
      <c r="N3064" s="3" t="n">
        <v>394089.438</v>
      </c>
      <c r="O3064" s="4" t="n">
        <v>0</v>
      </c>
      <c r="P3064" s="4" t="n">
        <v>394089.438</v>
      </c>
      <c r="Q3064" s="4" t="str"/>
      <c r="R3064" s="4" t="n">
        <v>0</v>
      </c>
      <c r="S3064" s="4" t="n">
        <v>0</v>
      </c>
      <c r="T3064" s="4" t="n">
        <v>0</v>
      </c>
      <c r="U3064" s="4" t="n">
        <v>394089.438</v>
      </c>
      <c r="V3064" s="4" t="n">
        <v>1</v>
      </c>
    </row>
    <row r="3065">
      <c r="A3065" t="n">
        <v>385</v>
      </c>
      <c r="B3065" t="inlineStr">
        <is>
          <t>20607520748</t>
        </is>
      </c>
      <c r="C3065" t="inlineStr">
        <is>
          <t>COOPERATIVA DE SERVICIOS ESPECIALES DE CRIADORES DE CAMELIDOS ANDINOS DE LA COMUNIDAD CAMPESINA DE LAGUNILLAS</t>
        </is>
      </c>
      <c r="D3065" s="6" t="n">
        <v>2025</v>
      </c>
      <c r="E3065" t="n">
        <v>1</v>
      </c>
      <c r="F3065" t="inlineStr">
        <is>
          <t>PAC</t>
        </is>
      </c>
      <c r="G3065" s="4" t="n">
        <v>24</v>
      </c>
      <c r="H3065" s="4" t="n">
        <v>18</v>
      </c>
      <c r="I3065" s="4" t="n">
        <v>42</v>
      </c>
      <c r="J3065" s="4" t="n">
        <v>16</v>
      </c>
      <c r="K3065" s="4" t="n">
        <v>2</v>
      </c>
      <c r="L3065" s="3" t="n">
        <v>211948</v>
      </c>
      <c r="M3065" s="3" t="n">
        <v>0</v>
      </c>
      <c r="N3065" s="3" t="n">
        <v>211948</v>
      </c>
      <c r="O3065" s="4" t="n">
        <v>0</v>
      </c>
      <c r="P3065" s="4" t="n">
        <v>211948</v>
      </c>
      <c r="Q3065" s="4" t="str"/>
      <c r="R3065" s="4" t="n">
        <v>0</v>
      </c>
      <c r="S3065" s="4" t="n">
        <v>0</v>
      </c>
      <c r="T3065" s="4" t="n">
        <v>0</v>
      </c>
      <c r="U3065" s="4" t="n">
        <v>211948</v>
      </c>
      <c r="V3065" s="4" t="n">
        <v>1</v>
      </c>
    </row>
    <row r="3066">
      <c r="A3066" t="n">
        <v>386</v>
      </c>
      <c r="B3066" t="inlineStr">
        <is>
          <t>20448766471</t>
        </is>
      </c>
      <c r="C3066" t="inlineStr">
        <is>
          <t>COOPERATIVA DE SERVICIOS SAN SANTIAGO - ACORA</t>
        </is>
      </c>
      <c r="D3066" s="6" t="n">
        <v>2018</v>
      </c>
      <c r="F3066" t="inlineStr">
        <is>
          <t>PAC</t>
        </is>
      </c>
      <c r="G3066" s="4" t="str"/>
      <c r="H3066" s="4" t="str"/>
      <c r="I3066" s="4" t="n">
        <v>0</v>
      </c>
      <c r="J3066" s="4" t="str"/>
      <c r="K3066" s="4" t="str"/>
      <c r="L3066" s="3" t="str"/>
      <c r="M3066" s="3" t="str"/>
      <c r="N3066" s="3" t="n">
        <v>0</v>
      </c>
      <c r="O3066" s="4" t="str"/>
      <c r="P3066" s="4" t="str"/>
      <c r="Q3066" s="4" t="str"/>
      <c r="R3066" s="4" t="str"/>
      <c r="S3066" s="4" t="str"/>
      <c r="T3066" s="4" t="str"/>
      <c r="U3066" s="4" t="str"/>
      <c r="V3066" s="4" t="n">
        <v>1</v>
      </c>
    </row>
    <row r="3067">
      <c r="A3067" t="n">
        <v>386</v>
      </c>
      <c r="B3067" t="inlineStr">
        <is>
          <t>20448766471</t>
        </is>
      </c>
      <c r="C3067" t="inlineStr">
        <is>
          <t>COOPERATIVA DE SERVICIOS SAN SANTIAGO - ACORA</t>
        </is>
      </c>
      <c r="D3067" s="6" t="n">
        <v>2019</v>
      </c>
      <c r="F3067" t="inlineStr">
        <is>
          <t>PAC</t>
        </is>
      </c>
      <c r="G3067" s="4" t="n">
        <v>0</v>
      </c>
      <c r="H3067" s="4" t="n">
        <v>0</v>
      </c>
      <c r="I3067" s="4" t="n">
        <v>0</v>
      </c>
      <c r="J3067" s="4" t="str"/>
      <c r="K3067" s="4" t="str"/>
      <c r="L3067" s="3" t="n">
        <v>0</v>
      </c>
      <c r="M3067" s="3" t="n">
        <v>0</v>
      </c>
      <c r="N3067" s="3" t="n">
        <v>0</v>
      </c>
      <c r="O3067" s="4" t="str"/>
      <c r="P3067" s="4" t="str"/>
      <c r="Q3067" s="4" t="str"/>
      <c r="R3067" s="4" t="str"/>
      <c r="S3067" s="4" t="str"/>
      <c r="T3067" s="4" t="str"/>
      <c r="U3067" s="4" t="str"/>
      <c r="V3067" s="4" t="n">
        <v>1</v>
      </c>
    </row>
    <row r="3068">
      <c r="A3068" t="n">
        <v>386</v>
      </c>
      <c r="B3068" t="inlineStr">
        <is>
          <t>20448766471</t>
        </is>
      </c>
      <c r="C3068" t="inlineStr">
        <is>
          <t>COOPERATIVA DE SERVICIOS SAN SANTIAGO - ACORA</t>
        </is>
      </c>
      <c r="D3068" s="6" t="n">
        <v>2020</v>
      </c>
      <c r="F3068" t="inlineStr">
        <is>
          <t>PAC</t>
        </is>
      </c>
      <c r="G3068" s="4" t="n">
        <v>0</v>
      </c>
      <c r="H3068" s="4" t="n">
        <v>0</v>
      </c>
      <c r="I3068" s="4" t="n">
        <v>0</v>
      </c>
      <c r="J3068" s="4" t="n">
        <v>0</v>
      </c>
      <c r="K3068" s="4" t="n">
        <v>0</v>
      </c>
      <c r="L3068" s="3" t="n">
        <v>0</v>
      </c>
      <c r="M3068" s="3" t="n">
        <v>0</v>
      </c>
      <c r="N3068" s="3" t="n">
        <v>0</v>
      </c>
      <c r="O3068" s="4" t="str"/>
      <c r="P3068" s="4" t="str"/>
      <c r="Q3068" s="4" t="str"/>
      <c r="R3068" s="4" t="str"/>
      <c r="S3068" s="4" t="str"/>
      <c r="T3068" s="4" t="str"/>
      <c r="U3068" s="4" t="str"/>
      <c r="V3068" s="4" t="n">
        <v>1</v>
      </c>
    </row>
    <row r="3069">
      <c r="A3069" t="n">
        <v>386</v>
      </c>
      <c r="B3069" t="inlineStr">
        <is>
          <t>20448766471</t>
        </is>
      </c>
      <c r="C3069" t="inlineStr">
        <is>
          <t>COOPERATIVA DE SERVICIOS SAN SANTIAGO - ACORA</t>
        </is>
      </c>
      <c r="D3069" s="6" t="n">
        <v>2021</v>
      </c>
      <c r="F3069" t="inlineStr">
        <is>
          <t>PAC</t>
        </is>
      </c>
      <c r="G3069" s="4" t="n">
        <v>0</v>
      </c>
      <c r="H3069" s="4" t="n">
        <v>0</v>
      </c>
      <c r="I3069" s="4" t="n">
        <v>0</v>
      </c>
      <c r="J3069" s="4" t="n">
        <v>0</v>
      </c>
      <c r="K3069" s="4" t="n">
        <v>0</v>
      </c>
      <c r="L3069" s="3" t="n">
        <v>0</v>
      </c>
      <c r="M3069" s="3" t="n">
        <v>0</v>
      </c>
      <c r="N3069" s="3" t="n">
        <v>0</v>
      </c>
      <c r="O3069" s="4" t="str"/>
      <c r="P3069" s="4" t="str"/>
      <c r="Q3069" s="4" t="str"/>
      <c r="R3069" s="4" t="str"/>
      <c r="S3069" s="4" t="str"/>
      <c r="T3069" s="4" t="str"/>
      <c r="U3069" s="4" t="str"/>
      <c r="V3069" s="4" t="n">
        <v>1</v>
      </c>
    </row>
    <row r="3070">
      <c r="A3070" t="n">
        <v>386</v>
      </c>
      <c r="B3070" t="inlineStr">
        <is>
          <t>20448766471</t>
        </is>
      </c>
      <c r="C3070" t="inlineStr">
        <is>
          <t>COOPERATIVA DE SERVICIOS SAN SANTIAGO - ACORA</t>
        </is>
      </c>
      <c r="D3070" s="6" t="n">
        <v>2022</v>
      </c>
      <c r="F3070" t="inlineStr">
        <is>
          <t>PAC</t>
        </is>
      </c>
      <c r="G3070" s="4" t="n">
        <v>0</v>
      </c>
      <c r="H3070" s="4" t="n">
        <v>0</v>
      </c>
      <c r="I3070" s="4" t="n">
        <v>0</v>
      </c>
      <c r="J3070" s="4" t="n">
        <v>0</v>
      </c>
      <c r="K3070" s="4" t="n">
        <v>0</v>
      </c>
      <c r="L3070" s="3" t="n">
        <v>0</v>
      </c>
      <c r="M3070" s="3" t="n">
        <v>0</v>
      </c>
      <c r="N3070" s="3" t="n">
        <v>0</v>
      </c>
      <c r="O3070" s="4" t="str"/>
      <c r="P3070" s="4" t="str"/>
      <c r="Q3070" s="4" t="str"/>
      <c r="R3070" s="4" t="str"/>
      <c r="S3070" s="4" t="str"/>
      <c r="T3070" s="4" t="str"/>
      <c r="U3070" s="4" t="str"/>
      <c r="V3070" s="4" t="n">
        <v>1</v>
      </c>
    </row>
    <row r="3071">
      <c r="A3071" t="n">
        <v>386</v>
      </c>
      <c r="B3071" t="inlineStr">
        <is>
          <t>20448766471</t>
        </is>
      </c>
      <c r="C3071" t="inlineStr">
        <is>
          <t>COOPERATIVA DE SERVICIOS SAN SANTIAGO - ACORA</t>
        </is>
      </c>
      <c r="D3071" s="6" t="n">
        <v>2023</v>
      </c>
      <c r="E3071" t="n">
        <v>1</v>
      </c>
      <c r="F3071" t="inlineStr">
        <is>
          <t>PAC</t>
        </is>
      </c>
      <c r="G3071" s="4" t="n">
        <v>9</v>
      </c>
      <c r="H3071" s="4" t="n">
        <v>10</v>
      </c>
      <c r="I3071" s="4" t="n">
        <v>19</v>
      </c>
      <c r="J3071" s="4" t="n">
        <v>48</v>
      </c>
      <c r="K3071" s="4" t="n">
        <v>0</v>
      </c>
      <c r="L3071" s="3" t="n">
        <v>271838.55</v>
      </c>
      <c r="M3071" s="3" t="n">
        <v>0</v>
      </c>
      <c r="N3071" s="3" t="n">
        <v>271838.55</v>
      </c>
      <c r="O3071" s="4" t="n">
        <v>0</v>
      </c>
      <c r="P3071" s="4" t="n">
        <v>271838.55</v>
      </c>
      <c r="Q3071" s="4" t="n">
        <v>0</v>
      </c>
      <c r="R3071" s="4" t="n">
        <v>0</v>
      </c>
      <c r="S3071" s="4" t="n">
        <v>0</v>
      </c>
      <c r="T3071" s="4" t="n">
        <v>0</v>
      </c>
      <c r="U3071" s="4" t="n">
        <v>271838.55</v>
      </c>
      <c r="V3071" s="4" t="n">
        <v>1</v>
      </c>
    </row>
    <row r="3072">
      <c r="A3072" t="n">
        <v>386</v>
      </c>
      <c r="B3072" t="inlineStr">
        <is>
          <t>20448766471</t>
        </is>
      </c>
      <c r="C3072" t="inlineStr">
        <is>
          <t>COOPERATIVA DE SERVICIOS SAN SANTIAGO - ACORA</t>
        </is>
      </c>
      <c r="D3072" s="6" t="n">
        <v>2024</v>
      </c>
      <c r="E3072" t="n">
        <v>1</v>
      </c>
      <c r="F3072" t="inlineStr">
        <is>
          <t>PAC</t>
        </is>
      </c>
      <c r="G3072" s="4" t="n">
        <v>27</v>
      </c>
      <c r="H3072" s="4" t="n">
        <v>133</v>
      </c>
      <c r="I3072" s="4" t="n">
        <v>160</v>
      </c>
      <c r="J3072" s="4" t="n">
        <v>37</v>
      </c>
      <c r="K3072" s="4" t="n">
        <v>1</v>
      </c>
      <c r="L3072" s="3" t="n">
        <v>530220</v>
      </c>
      <c r="M3072" s="3" t="n">
        <v>0</v>
      </c>
      <c r="N3072" s="3" t="n">
        <v>530220</v>
      </c>
      <c r="O3072" s="4" t="n">
        <v>0</v>
      </c>
      <c r="P3072" s="4" t="n">
        <v>530220</v>
      </c>
      <c r="Q3072" s="4" t="str"/>
      <c r="R3072" s="4" t="n">
        <v>0</v>
      </c>
      <c r="S3072" s="4" t="n">
        <v>0</v>
      </c>
      <c r="T3072" s="4" t="n">
        <v>0</v>
      </c>
      <c r="U3072" s="4" t="n">
        <v>530220</v>
      </c>
      <c r="V3072" s="4" t="n">
        <v>1</v>
      </c>
    </row>
    <row r="3073">
      <c r="A3073" t="n">
        <v>386</v>
      </c>
      <c r="B3073" t="inlineStr">
        <is>
          <t>20448766471</t>
        </is>
      </c>
      <c r="C3073" t="inlineStr">
        <is>
          <t>COOPERATIVA DE SERVICIOS SAN SANTIAGO - ACORA</t>
        </is>
      </c>
      <c r="D3073" s="6" t="n">
        <v>2025</v>
      </c>
      <c r="E3073" t="n">
        <v>1</v>
      </c>
      <c r="F3073" t="inlineStr">
        <is>
          <t>PAC</t>
        </is>
      </c>
      <c r="G3073" s="4" t="n">
        <v>17</v>
      </c>
      <c r="H3073" s="4" t="n">
        <v>89</v>
      </c>
      <c r="I3073" s="4" t="n">
        <v>106</v>
      </c>
      <c r="J3073" s="4" t="n">
        <v>16</v>
      </c>
      <c r="K3073" s="4" t="n">
        <v>2</v>
      </c>
      <c r="L3073" s="3" t="n">
        <v>867958</v>
      </c>
      <c r="M3073" s="3" t="n">
        <v>0</v>
      </c>
      <c r="N3073" s="3" t="n">
        <v>867958</v>
      </c>
      <c r="O3073" s="4" t="n">
        <v>0</v>
      </c>
      <c r="P3073" s="4" t="n">
        <v>867958</v>
      </c>
      <c r="Q3073" s="4" t="str"/>
      <c r="R3073" s="4" t="n">
        <v>0</v>
      </c>
      <c r="S3073" s="4" t="n">
        <v>0</v>
      </c>
      <c r="T3073" s="4" t="n">
        <v>0</v>
      </c>
      <c r="U3073" s="4" t="n">
        <v>867958</v>
      </c>
      <c r="V3073" s="4" t="n">
        <v>1</v>
      </c>
    </row>
    <row r="3074">
      <c r="A3074" t="n">
        <v>387</v>
      </c>
      <c r="B3074" t="inlineStr">
        <is>
          <t>20600263286</t>
        </is>
      </c>
      <c r="C3074" t="inlineStr">
        <is>
          <t>ASOCIACIÓN DE PRODUCTORES SELVA NORORIENTAL</t>
        </is>
      </c>
      <c r="D3074" s="6" t="n">
        <v>2018</v>
      </c>
      <c r="F3074" t="inlineStr">
        <is>
          <t>PAC</t>
        </is>
      </c>
      <c r="G3074" s="4" t="str"/>
      <c r="H3074" s="4" t="str"/>
      <c r="I3074" s="4" t="n">
        <v>0</v>
      </c>
      <c r="J3074" s="4" t="str"/>
      <c r="K3074" s="4" t="str"/>
      <c r="L3074" s="3" t="str"/>
      <c r="M3074" s="3" t="str"/>
      <c r="N3074" s="3" t="n">
        <v>0</v>
      </c>
      <c r="O3074" s="4" t="str"/>
      <c r="P3074" s="4" t="str"/>
      <c r="Q3074" s="4" t="str"/>
      <c r="R3074" s="4" t="str"/>
      <c r="S3074" s="4" t="str"/>
      <c r="T3074" s="4" t="str"/>
      <c r="U3074" s="4" t="str"/>
      <c r="V3074" s="4" t="n">
        <v>1</v>
      </c>
    </row>
    <row r="3075">
      <c r="A3075" t="n">
        <v>387</v>
      </c>
      <c r="B3075" t="inlineStr">
        <is>
          <t>20600263286</t>
        </is>
      </c>
      <c r="C3075" t="inlineStr">
        <is>
          <t>ASOCIACIÓN DE PRODUCTORES SELVA NORORIENTAL</t>
        </is>
      </c>
      <c r="D3075" s="6" t="n">
        <v>2019</v>
      </c>
      <c r="F3075" t="inlineStr">
        <is>
          <t>PAC</t>
        </is>
      </c>
      <c r="G3075" s="4" t="n">
        <v>0</v>
      </c>
      <c r="H3075" s="4" t="n">
        <v>0</v>
      </c>
      <c r="I3075" s="4" t="n">
        <v>0</v>
      </c>
      <c r="J3075" s="4" t="str"/>
      <c r="K3075" s="4" t="str"/>
      <c r="L3075" s="3" t="n">
        <v>0</v>
      </c>
      <c r="M3075" s="3" t="n">
        <v>0</v>
      </c>
      <c r="N3075" s="3" t="n">
        <v>0</v>
      </c>
      <c r="O3075" s="4" t="str"/>
      <c r="P3075" s="4" t="str"/>
      <c r="Q3075" s="4" t="str"/>
      <c r="R3075" s="4" t="str"/>
      <c r="S3075" s="4" t="str"/>
      <c r="T3075" s="4" t="str"/>
      <c r="U3075" s="4" t="str"/>
      <c r="V3075" s="4" t="n">
        <v>1</v>
      </c>
    </row>
    <row r="3076">
      <c r="A3076" t="n">
        <v>387</v>
      </c>
      <c r="B3076" t="inlineStr">
        <is>
          <t>20600263286</t>
        </is>
      </c>
      <c r="C3076" t="inlineStr">
        <is>
          <t>ASOCIACIÓN DE PRODUCTORES SELVA NORORIENTAL</t>
        </is>
      </c>
      <c r="D3076" s="6" t="n">
        <v>2020</v>
      </c>
      <c r="F3076" t="inlineStr">
        <is>
          <t>PAC</t>
        </is>
      </c>
      <c r="G3076" s="4" t="n">
        <v>0</v>
      </c>
      <c r="H3076" s="4" t="n">
        <v>0</v>
      </c>
      <c r="I3076" s="4" t="n">
        <v>0</v>
      </c>
      <c r="J3076" s="4" t="n">
        <v>0</v>
      </c>
      <c r="K3076" s="4" t="n">
        <v>0</v>
      </c>
      <c r="L3076" s="3" t="n">
        <v>0</v>
      </c>
      <c r="M3076" s="3" t="n">
        <v>0</v>
      </c>
      <c r="N3076" s="3" t="n">
        <v>0</v>
      </c>
      <c r="O3076" s="4" t="str"/>
      <c r="P3076" s="4" t="str"/>
      <c r="Q3076" s="4" t="str"/>
      <c r="R3076" s="4" t="str"/>
      <c r="S3076" s="4" t="str"/>
      <c r="T3076" s="4" t="str"/>
      <c r="U3076" s="4" t="str"/>
      <c r="V3076" s="4" t="n">
        <v>1</v>
      </c>
    </row>
    <row r="3077">
      <c r="A3077" t="n">
        <v>387</v>
      </c>
      <c r="B3077" t="inlineStr">
        <is>
          <t>20600263286</t>
        </is>
      </c>
      <c r="C3077" t="inlineStr">
        <is>
          <t>ASOCIACIÓN DE PRODUCTORES SELVA NORORIENTAL</t>
        </is>
      </c>
      <c r="D3077" s="6" t="n">
        <v>2021</v>
      </c>
      <c r="F3077" t="inlineStr">
        <is>
          <t>PAC</t>
        </is>
      </c>
      <c r="G3077" s="4" t="n">
        <v>0</v>
      </c>
      <c r="H3077" s="4" t="n">
        <v>0</v>
      </c>
      <c r="I3077" s="4" t="n">
        <v>0</v>
      </c>
      <c r="J3077" s="4" t="n">
        <v>0</v>
      </c>
      <c r="K3077" s="4" t="n">
        <v>0</v>
      </c>
      <c r="L3077" s="3" t="n">
        <v>0</v>
      </c>
      <c r="M3077" s="3" t="n">
        <v>0</v>
      </c>
      <c r="N3077" s="3" t="n">
        <v>0</v>
      </c>
      <c r="O3077" s="4" t="str"/>
      <c r="P3077" s="4" t="str"/>
      <c r="Q3077" s="4" t="str"/>
      <c r="R3077" s="4" t="str"/>
      <c r="S3077" s="4" t="str"/>
      <c r="T3077" s="4" t="str"/>
      <c r="U3077" s="4" t="str"/>
      <c r="V3077" s="4" t="n">
        <v>1</v>
      </c>
    </row>
    <row r="3078">
      <c r="A3078" t="n">
        <v>387</v>
      </c>
      <c r="B3078" t="inlineStr">
        <is>
          <t>20600263286</t>
        </is>
      </c>
      <c r="C3078" t="inlineStr">
        <is>
          <t>ASOCIACIÓN DE PRODUCTORES SELVA NORORIENTAL</t>
        </is>
      </c>
      <c r="D3078" s="6" t="n">
        <v>2022</v>
      </c>
      <c r="F3078" t="inlineStr">
        <is>
          <t>PAC</t>
        </is>
      </c>
      <c r="G3078" s="4" t="n">
        <v>0</v>
      </c>
      <c r="H3078" s="4" t="n">
        <v>0</v>
      </c>
      <c r="I3078" s="4" t="n">
        <v>0</v>
      </c>
      <c r="J3078" s="4" t="n">
        <v>0</v>
      </c>
      <c r="K3078" s="4" t="n">
        <v>0</v>
      </c>
      <c r="L3078" s="3" t="n">
        <v>0</v>
      </c>
      <c r="M3078" s="3" t="n">
        <v>0</v>
      </c>
      <c r="N3078" s="3" t="n">
        <v>0</v>
      </c>
      <c r="O3078" s="4" t="str"/>
      <c r="P3078" s="4" t="str"/>
      <c r="Q3078" s="4" t="str"/>
      <c r="R3078" s="4" t="str"/>
      <c r="S3078" s="4" t="str"/>
      <c r="T3078" s="4" t="str"/>
      <c r="U3078" s="4" t="str"/>
      <c r="V3078" s="4" t="n">
        <v>1</v>
      </c>
    </row>
    <row r="3079">
      <c r="A3079" t="n">
        <v>387</v>
      </c>
      <c r="B3079" t="inlineStr">
        <is>
          <t>20600263286</t>
        </is>
      </c>
      <c r="C3079" t="inlineStr">
        <is>
          <t>ASOCIACIÓN DE PRODUCTORES SELVA NORORIENTAL</t>
        </is>
      </c>
      <c r="D3079" s="6" t="n">
        <v>2023</v>
      </c>
      <c r="E3079" t="n">
        <v>1</v>
      </c>
      <c r="F3079" t="inlineStr">
        <is>
          <t>PAC</t>
        </is>
      </c>
      <c r="G3079" s="4" t="n">
        <v>400</v>
      </c>
      <c r="H3079" s="4" t="n">
        <v>130</v>
      </c>
      <c r="I3079" s="4" t="n">
        <v>530</v>
      </c>
      <c r="J3079" s="4" t="n">
        <v>11</v>
      </c>
      <c r="K3079" s="4" t="n">
        <v>0</v>
      </c>
      <c r="L3079" s="3" t="n">
        <v>2786167.15</v>
      </c>
      <c r="M3079" s="3" t="n">
        <v>4427275.82</v>
      </c>
      <c r="N3079" s="3" t="n">
        <v>7213442.97</v>
      </c>
      <c r="O3079" s="4" t="n">
        <v>0</v>
      </c>
      <c r="P3079" s="4" t="n">
        <v>0</v>
      </c>
      <c r="Q3079" s="4" t="n">
        <v>0</v>
      </c>
      <c r="R3079" s="4" t="n">
        <v>7213442.954936</v>
      </c>
      <c r="S3079" s="4" t="n">
        <v>0</v>
      </c>
      <c r="T3079" s="4" t="n">
        <v>0</v>
      </c>
      <c r="U3079" s="4" t="n">
        <v>7213442.954936</v>
      </c>
      <c r="V3079" s="4" t="n">
        <v>1</v>
      </c>
    </row>
    <row r="3080">
      <c r="A3080" t="n">
        <v>387</v>
      </c>
      <c r="B3080" t="inlineStr">
        <is>
          <t>20600263286</t>
        </is>
      </c>
      <c r="C3080" t="inlineStr">
        <is>
          <t>ASOCIACIÓN DE PRODUCTORES SELVA NORORIENTAL</t>
        </is>
      </c>
      <c r="D3080" s="6" t="n">
        <v>2024</v>
      </c>
      <c r="E3080" t="n">
        <v>1</v>
      </c>
      <c r="F3080" t="inlineStr">
        <is>
          <t>PAC</t>
        </is>
      </c>
      <c r="G3080" s="4" t="n">
        <v>363</v>
      </c>
      <c r="H3080" s="4" t="n">
        <v>154</v>
      </c>
      <c r="I3080" s="4" t="n">
        <v>517</v>
      </c>
      <c r="J3080" s="4" t="n">
        <v>9</v>
      </c>
      <c r="K3080" s="4" t="n">
        <v>0</v>
      </c>
      <c r="L3080" s="3" t="n">
        <v>0</v>
      </c>
      <c r="M3080" s="3" t="n">
        <v>12766509.3425844</v>
      </c>
      <c r="N3080" s="3" t="n">
        <v>12766509.3425844</v>
      </c>
      <c r="O3080" s="4" t="n">
        <v>0</v>
      </c>
      <c r="P3080" s="4" t="n">
        <v>0</v>
      </c>
      <c r="Q3080" s="4" t="str"/>
      <c r="R3080" s="4" t="n">
        <v>12766509.3425844</v>
      </c>
      <c r="S3080" s="4" t="n">
        <v>0</v>
      </c>
      <c r="T3080" s="4" t="n">
        <v>0</v>
      </c>
      <c r="U3080" s="4" t="n">
        <v>12766509.3425844</v>
      </c>
      <c r="V3080" s="4" t="n">
        <v>1</v>
      </c>
    </row>
    <row r="3081">
      <c r="A3081" t="n">
        <v>387</v>
      </c>
      <c r="B3081" t="inlineStr">
        <is>
          <t>20600263286</t>
        </is>
      </c>
      <c r="C3081" t="inlineStr">
        <is>
          <t>ASOCIACIÓN DE PRODUCTORES SELVA NORORIENTAL</t>
        </is>
      </c>
      <c r="D3081" s="6" t="n">
        <v>2025</v>
      </c>
      <c r="E3081" t="n">
        <v>1</v>
      </c>
      <c r="F3081" t="inlineStr">
        <is>
          <t>PAC</t>
        </is>
      </c>
      <c r="G3081" s="4" t="n">
        <v>373</v>
      </c>
      <c r="H3081" s="4" t="n">
        <v>157</v>
      </c>
      <c r="I3081" s="4" t="n">
        <v>530</v>
      </c>
      <c r="J3081" s="4" t="n">
        <v>19</v>
      </c>
      <c r="K3081" s="4" t="n">
        <v>0</v>
      </c>
      <c r="L3081" s="3" t="n">
        <v>5494241.15878298</v>
      </c>
      <c r="M3081" s="3" t="n">
        <v>16241144.0086086</v>
      </c>
      <c r="N3081" s="3" t="n">
        <v>21735385.1673916</v>
      </c>
      <c r="O3081" s="4" t="n">
        <v>0</v>
      </c>
      <c r="P3081" s="4" t="n">
        <v>0</v>
      </c>
      <c r="Q3081" s="4" t="str"/>
      <c r="R3081" s="4" t="n">
        <v>21735385.1673916</v>
      </c>
      <c r="S3081" s="4" t="n">
        <v>0</v>
      </c>
      <c r="T3081" s="4" t="n">
        <v>0</v>
      </c>
      <c r="U3081" s="4" t="n">
        <v>21735385.1673916</v>
      </c>
      <c r="V3081" s="4" t="n">
        <v>1</v>
      </c>
    </row>
    <row r="3082">
      <c r="A3082" t="n">
        <v>388</v>
      </c>
      <c r="B3082" t="inlineStr">
        <is>
          <t>20609846314</t>
        </is>
      </c>
      <c r="C3082" t="inlineStr">
        <is>
          <t>COOPERATIVA AGRARIA DE FAMILIAS CAMPESINAS EMPRENDEDORAS Y RESILIENTES DEL PERU - CAFCER</t>
        </is>
      </c>
      <c r="D3082" s="6" t="n">
        <v>2018</v>
      </c>
      <c r="F3082" t="inlineStr">
        <is>
          <t>PAC</t>
        </is>
      </c>
      <c r="G3082" s="4" t="str"/>
      <c r="H3082" s="4" t="str"/>
      <c r="I3082" s="4" t="n">
        <v>0</v>
      </c>
      <c r="J3082" s="4" t="str"/>
      <c r="K3082" s="4" t="str"/>
      <c r="L3082" s="3" t="str"/>
      <c r="M3082" s="3" t="str"/>
      <c r="N3082" s="3" t="n">
        <v>0</v>
      </c>
      <c r="O3082" s="4" t="str"/>
      <c r="P3082" s="4" t="str"/>
      <c r="Q3082" s="4" t="str"/>
      <c r="R3082" s="4" t="str"/>
      <c r="S3082" s="4" t="str"/>
      <c r="T3082" s="4" t="str"/>
      <c r="U3082" s="4" t="str"/>
      <c r="V3082" s="4" t="n">
        <v>1</v>
      </c>
    </row>
    <row r="3083">
      <c r="A3083" t="n">
        <v>388</v>
      </c>
      <c r="B3083" t="inlineStr">
        <is>
          <t>20609846314</t>
        </is>
      </c>
      <c r="C3083" t="inlineStr">
        <is>
          <t>COOPERATIVA AGRARIA DE FAMILIAS CAMPESINAS EMPRENDEDORAS Y RESILIENTES DEL PERU - CAFCER</t>
        </is>
      </c>
      <c r="D3083" s="6" t="n">
        <v>2019</v>
      </c>
      <c r="F3083" t="inlineStr">
        <is>
          <t>PAC</t>
        </is>
      </c>
      <c r="G3083" s="4" t="n">
        <v>0</v>
      </c>
      <c r="H3083" s="4" t="n">
        <v>0</v>
      </c>
      <c r="I3083" s="4" t="n">
        <v>0</v>
      </c>
      <c r="J3083" s="4" t="str"/>
      <c r="K3083" s="4" t="str"/>
      <c r="L3083" s="3" t="n">
        <v>0</v>
      </c>
      <c r="M3083" s="3" t="n">
        <v>0</v>
      </c>
      <c r="N3083" s="3" t="n">
        <v>0</v>
      </c>
      <c r="O3083" s="4" t="str"/>
      <c r="P3083" s="4" t="str"/>
      <c r="Q3083" s="4" t="str"/>
      <c r="R3083" s="4" t="str"/>
      <c r="S3083" s="4" t="str"/>
      <c r="T3083" s="4" t="str"/>
      <c r="U3083" s="4" t="str"/>
      <c r="V3083" s="4" t="n">
        <v>1</v>
      </c>
    </row>
    <row r="3084">
      <c r="A3084" t="n">
        <v>388</v>
      </c>
      <c r="B3084" t="inlineStr">
        <is>
          <t>20609846314</t>
        </is>
      </c>
      <c r="C3084" t="inlineStr">
        <is>
          <t>COOPERATIVA AGRARIA DE FAMILIAS CAMPESINAS EMPRENDEDORAS Y RESILIENTES DEL PERU - CAFCER</t>
        </is>
      </c>
      <c r="D3084" s="6" t="n">
        <v>2020</v>
      </c>
      <c r="F3084" t="inlineStr">
        <is>
          <t>PAC</t>
        </is>
      </c>
      <c r="G3084" s="4" t="n">
        <v>0</v>
      </c>
      <c r="H3084" s="4" t="n">
        <v>0</v>
      </c>
      <c r="I3084" s="4" t="n">
        <v>0</v>
      </c>
      <c r="J3084" s="4" t="n">
        <v>0</v>
      </c>
      <c r="K3084" s="4" t="n">
        <v>0</v>
      </c>
      <c r="L3084" s="3" t="n">
        <v>0</v>
      </c>
      <c r="M3084" s="3" t="n">
        <v>0</v>
      </c>
      <c r="N3084" s="3" t="n">
        <v>0</v>
      </c>
      <c r="O3084" s="4" t="str"/>
      <c r="P3084" s="4" t="str"/>
      <c r="Q3084" s="4" t="str"/>
      <c r="R3084" s="4" t="str"/>
      <c r="S3084" s="4" t="str"/>
      <c r="T3084" s="4" t="str"/>
      <c r="U3084" s="4" t="str"/>
      <c r="V3084" s="4" t="n">
        <v>1</v>
      </c>
    </row>
    <row r="3085">
      <c r="A3085" t="n">
        <v>388</v>
      </c>
      <c r="B3085" t="inlineStr">
        <is>
          <t>20609846314</t>
        </is>
      </c>
      <c r="C3085" t="inlineStr">
        <is>
          <t>COOPERATIVA AGRARIA DE FAMILIAS CAMPESINAS EMPRENDEDORAS Y RESILIENTES DEL PERU - CAFCER</t>
        </is>
      </c>
      <c r="D3085" s="6" t="n">
        <v>2021</v>
      </c>
      <c r="F3085" t="inlineStr">
        <is>
          <t>PAC</t>
        </is>
      </c>
      <c r="G3085" s="4" t="n">
        <v>0</v>
      </c>
      <c r="H3085" s="4" t="n">
        <v>0</v>
      </c>
      <c r="I3085" s="4" t="n">
        <v>0</v>
      </c>
      <c r="J3085" s="4" t="n">
        <v>0</v>
      </c>
      <c r="K3085" s="4" t="n">
        <v>0</v>
      </c>
      <c r="L3085" s="3" t="n">
        <v>0</v>
      </c>
      <c r="M3085" s="3" t="n">
        <v>0</v>
      </c>
      <c r="N3085" s="3" t="n">
        <v>0</v>
      </c>
      <c r="O3085" s="4" t="str"/>
      <c r="P3085" s="4" t="str"/>
      <c r="Q3085" s="4" t="str"/>
      <c r="R3085" s="4" t="str"/>
      <c r="S3085" s="4" t="str"/>
      <c r="T3085" s="4" t="str"/>
      <c r="U3085" s="4" t="str"/>
      <c r="V3085" s="4" t="n">
        <v>1</v>
      </c>
    </row>
    <row r="3086">
      <c r="A3086" t="n">
        <v>388</v>
      </c>
      <c r="B3086" t="inlineStr">
        <is>
          <t>20609846314</t>
        </is>
      </c>
      <c r="C3086" t="inlineStr">
        <is>
          <t>COOPERATIVA AGRARIA DE FAMILIAS CAMPESINAS EMPRENDEDORAS Y RESILIENTES DEL PERU - CAFCER</t>
        </is>
      </c>
      <c r="D3086" s="6" t="n">
        <v>2022</v>
      </c>
      <c r="F3086" t="inlineStr">
        <is>
          <t>PAC</t>
        </is>
      </c>
      <c r="G3086" s="4" t="n">
        <v>0</v>
      </c>
      <c r="H3086" s="4" t="n">
        <v>0</v>
      </c>
      <c r="I3086" s="4" t="n">
        <v>0</v>
      </c>
      <c r="J3086" s="4" t="n">
        <v>0</v>
      </c>
      <c r="K3086" s="4" t="n">
        <v>0</v>
      </c>
      <c r="L3086" s="3" t="n">
        <v>0</v>
      </c>
      <c r="M3086" s="3" t="n">
        <v>0</v>
      </c>
      <c r="N3086" s="3" t="n">
        <v>0</v>
      </c>
      <c r="O3086" s="4" t="str"/>
      <c r="P3086" s="4" t="str"/>
      <c r="Q3086" s="4" t="str"/>
      <c r="R3086" s="4" t="str"/>
      <c r="S3086" s="4" t="str"/>
      <c r="T3086" s="4" t="str"/>
      <c r="U3086" s="4" t="str"/>
      <c r="V3086" s="4" t="n">
        <v>1</v>
      </c>
    </row>
    <row r="3087">
      <c r="A3087" t="n">
        <v>388</v>
      </c>
      <c r="B3087" t="inlineStr">
        <is>
          <t>20609846314</t>
        </is>
      </c>
      <c r="C3087" t="inlineStr">
        <is>
          <t>COOPERATIVA AGRARIA DE FAMILIAS CAMPESINAS EMPRENDEDORAS Y RESILIENTES DEL PERU - CAFCER</t>
        </is>
      </c>
      <c r="D3087" s="6" t="n">
        <v>2023</v>
      </c>
      <c r="E3087" t="n">
        <v>1</v>
      </c>
      <c r="F3087" t="inlineStr">
        <is>
          <t>PAC</t>
        </is>
      </c>
      <c r="G3087" s="4" t="n">
        <v>38</v>
      </c>
      <c r="H3087" s="4" t="n">
        <v>12</v>
      </c>
      <c r="I3087" s="4" t="n">
        <v>50</v>
      </c>
      <c r="J3087" s="4" t="n">
        <v>10</v>
      </c>
      <c r="K3087" s="4" t="n">
        <v>1</v>
      </c>
      <c r="L3087" s="3" t="n">
        <v>221588</v>
      </c>
      <c r="M3087" s="3" t="n">
        <v>0</v>
      </c>
      <c r="N3087" s="3" t="n">
        <v>221588</v>
      </c>
      <c r="O3087" s="4" t="n">
        <v>0</v>
      </c>
      <c r="P3087" s="4" t="n">
        <v>0</v>
      </c>
      <c r="Q3087" s="4" t="n">
        <v>0</v>
      </c>
      <c r="R3087" s="4" t="n">
        <v>221588</v>
      </c>
      <c r="S3087" s="4" t="n">
        <v>0</v>
      </c>
      <c r="T3087" s="4" t="n">
        <v>0</v>
      </c>
      <c r="U3087" s="4" t="n">
        <v>221588</v>
      </c>
      <c r="V3087" s="4" t="n">
        <v>1</v>
      </c>
    </row>
    <row r="3088">
      <c r="A3088" t="n">
        <v>388</v>
      </c>
      <c r="B3088" t="inlineStr">
        <is>
          <t>20609846314</t>
        </is>
      </c>
      <c r="C3088" t="inlineStr">
        <is>
          <t>COOPERATIVA AGRARIA DE FAMILIAS CAMPESINAS EMPRENDEDORAS Y RESILIENTES DEL PERU - CAFCER</t>
        </is>
      </c>
      <c r="D3088" s="6" t="n">
        <v>2024</v>
      </c>
      <c r="E3088" t="n">
        <v>1</v>
      </c>
      <c r="F3088" t="inlineStr">
        <is>
          <t>PAC</t>
        </is>
      </c>
      <c r="G3088" s="4" t="n">
        <v>188</v>
      </c>
      <c r="H3088" s="4" t="n">
        <v>117</v>
      </c>
      <c r="I3088" s="4" t="n">
        <v>305</v>
      </c>
      <c r="J3088" s="4" t="n">
        <v>20</v>
      </c>
      <c r="K3088" s="4" t="n">
        <v>1</v>
      </c>
      <c r="L3088" s="3" t="n">
        <v>460678.183</v>
      </c>
      <c r="M3088" s="3" t="n">
        <v>1466260.15848</v>
      </c>
      <c r="N3088" s="3" t="n">
        <v>1926938.34148</v>
      </c>
      <c r="O3088" s="4" t="n">
        <v>0</v>
      </c>
      <c r="P3088" s="4" t="n">
        <v>0</v>
      </c>
      <c r="Q3088" s="4" t="str"/>
      <c r="R3088" s="4" t="n">
        <v>1926938.34148</v>
      </c>
      <c r="S3088" s="4" t="n">
        <v>0</v>
      </c>
      <c r="T3088" s="4" t="n">
        <v>0</v>
      </c>
      <c r="U3088" s="4" t="n">
        <v>1926938.34148</v>
      </c>
      <c r="V3088" s="4" t="n">
        <v>1</v>
      </c>
    </row>
    <row r="3089">
      <c r="A3089" t="n">
        <v>388</v>
      </c>
      <c r="B3089" t="inlineStr">
        <is>
          <t>20609846314</t>
        </is>
      </c>
      <c r="C3089" t="inlineStr">
        <is>
          <t>COOPERATIVA AGRARIA DE FAMILIAS CAMPESINAS EMPRENDEDORAS Y RESILIENTES DEL PERU - CAFCER</t>
        </is>
      </c>
      <c r="D3089" s="6" t="n">
        <v>2025</v>
      </c>
      <c r="E3089" t="n">
        <v>1</v>
      </c>
      <c r="F3089" t="inlineStr">
        <is>
          <t>PAC</t>
        </is>
      </c>
      <c r="G3089" s="4" t="n">
        <v>141</v>
      </c>
      <c r="H3089" s="4" t="n">
        <v>180</v>
      </c>
      <c r="I3089" s="4" t="n">
        <v>321</v>
      </c>
      <c r="J3089" s="4" t="n">
        <v>18</v>
      </c>
      <c r="K3089" s="4" t="n">
        <v>0</v>
      </c>
      <c r="L3089" s="3" t="n">
        <v>4778545.34960138</v>
      </c>
      <c r="M3089" s="3" t="n">
        <v>7436346.40814268</v>
      </c>
      <c r="N3089" s="3" t="n">
        <v>12214891.7577441</v>
      </c>
      <c r="O3089" s="4" t="n">
        <v>0</v>
      </c>
      <c r="P3089" s="4" t="n">
        <v>0</v>
      </c>
      <c r="Q3089" s="4" t="str"/>
      <c r="R3089" s="4" t="n">
        <v>12214891.7577441</v>
      </c>
      <c r="S3089" s="4" t="n">
        <v>0</v>
      </c>
      <c r="T3089" s="4" t="n">
        <v>0</v>
      </c>
      <c r="U3089" s="4" t="n">
        <v>12214891.7577441</v>
      </c>
      <c r="V3089" s="4" t="n">
        <v>1</v>
      </c>
    </row>
    <row r="3090">
      <c r="A3090" t="n">
        <v>389</v>
      </c>
      <c r="B3090" t="inlineStr">
        <is>
          <t>20603478879</t>
        </is>
      </c>
      <c r="C3090" t="inlineStr">
        <is>
          <t>COOPERATIVA AGRARIA ALTO MAYO NUEVA CAJAMARCA.</t>
        </is>
      </c>
      <c r="D3090" s="6" t="n">
        <v>2018</v>
      </c>
      <c r="F3090" t="inlineStr">
        <is>
          <t>PAC</t>
        </is>
      </c>
      <c r="G3090" s="4" t="str"/>
      <c r="H3090" s="4" t="str"/>
      <c r="I3090" s="4" t="n">
        <v>0</v>
      </c>
      <c r="J3090" s="4" t="str"/>
      <c r="K3090" s="4" t="str"/>
      <c r="L3090" s="3" t="str"/>
      <c r="M3090" s="3" t="str"/>
      <c r="N3090" s="3" t="n">
        <v>0</v>
      </c>
      <c r="O3090" s="4" t="str"/>
      <c r="P3090" s="4" t="str"/>
      <c r="Q3090" s="4" t="str"/>
      <c r="R3090" s="4" t="str"/>
      <c r="S3090" s="4" t="str"/>
      <c r="T3090" s="4" t="str"/>
      <c r="U3090" s="4" t="str"/>
      <c r="V3090" s="4" t="n">
        <v>1</v>
      </c>
    </row>
    <row r="3091">
      <c r="A3091" t="n">
        <v>389</v>
      </c>
      <c r="B3091" t="inlineStr">
        <is>
          <t>20603478879</t>
        </is>
      </c>
      <c r="C3091" t="inlineStr">
        <is>
          <t>COOPERATIVA AGRARIA ALTO MAYO NUEVA CAJAMARCA.</t>
        </is>
      </c>
      <c r="D3091" s="6" t="n">
        <v>2019</v>
      </c>
      <c r="F3091" t="inlineStr">
        <is>
          <t>PAC</t>
        </is>
      </c>
      <c r="G3091" s="4" t="n">
        <v>0</v>
      </c>
      <c r="H3091" s="4" t="n">
        <v>0</v>
      </c>
      <c r="I3091" s="4" t="n">
        <v>0</v>
      </c>
      <c r="J3091" s="4" t="str"/>
      <c r="K3091" s="4" t="str"/>
      <c r="L3091" s="3" t="n">
        <v>0</v>
      </c>
      <c r="M3091" s="3" t="n">
        <v>0</v>
      </c>
      <c r="N3091" s="3" t="n">
        <v>0</v>
      </c>
      <c r="O3091" s="4" t="str"/>
      <c r="P3091" s="4" t="str"/>
      <c r="Q3091" s="4" t="str"/>
      <c r="R3091" s="4" t="str"/>
      <c r="S3091" s="4" t="str"/>
      <c r="T3091" s="4" t="str"/>
      <c r="U3091" s="4" t="str"/>
      <c r="V3091" s="4" t="n">
        <v>1</v>
      </c>
    </row>
    <row r="3092">
      <c r="A3092" t="n">
        <v>389</v>
      </c>
      <c r="B3092" t="inlineStr">
        <is>
          <t>20603478879</t>
        </is>
      </c>
      <c r="C3092" t="inlineStr">
        <is>
          <t>COOPERATIVA AGRARIA ALTO MAYO NUEVA CAJAMARCA.</t>
        </is>
      </c>
      <c r="D3092" s="6" t="n">
        <v>2020</v>
      </c>
      <c r="F3092" t="inlineStr">
        <is>
          <t>PAC</t>
        </is>
      </c>
      <c r="G3092" s="4" t="n">
        <v>0</v>
      </c>
      <c r="H3092" s="4" t="n">
        <v>0</v>
      </c>
      <c r="I3092" s="4" t="n">
        <v>0</v>
      </c>
      <c r="J3092" s="4" t="n">
        <v>0</v>
      </c>
      <c r="K3092" s="4" t="n">
        <v>0</v>
      </c>
      <c r="L3092" s="3" t="n">
        <v>0</v>
      </c>
      <c r="M3092" s="3" t="n">
        <v>0</v>
      </c>
      <c r="N3092" s="3" t="n">
        <v>0</v>
      </c>
      <c r="O3092" s="4" t="str"/>
      <c r="P3092" s="4" t="str"/>
      <c r="Q3092" s="4" t="str"/>
      <c r="R3092" s="4" t="str"/>
      <c r="S3092" s="4" t="str"/>
      <c r="T3092" s="4" t="str"/>
      <c r="U3092" s="4" t="str"/>
      <c r="V3092" s="4" t="n">
        <v>1</v>
      </c>
    </row>
    <row r="3093">
      <c r="A3093" t="n">
        <v>389</v>
      </c>
      <c r="B3093" t="inlineStr">
        <is>
          <t>20603478879</t>
        </is>
      </c>
      <c r="C3093" t="inlineStr">
        <is>
          <t>COOPERATIVA AGRARIA ALTO MAYO NUEVA CAJAMARCA.</t>
        </is>
      </c>
      <c r="D3093" s="6" t="n">
        <v>2021</v>
      </c>
      <c r="F3093" t="inlineStr">
        <is>
          <t>PAC</t>
        </is>
      </c>
      <c r="G3093" s="4" t="n">
        <v>0</v>
      </c>
      <c r="H3093" s="4" t="n">
        <v>0</v>
      </c>
      <c r="I3093" s="4" t="n">
        <v>0</v>
      </c>
      <c r="J3093" s="4" t="n">
        <v>0</v>
      </c>
      <c r="K3093" s="4" t="n">
        <v>0</v>
      </c>
      <c r="L3093" s="3" t="n">
        <v>0</v>
      </c>
      <c r="M3093" s="3" t="n">
        <v>0</v>
      </c>
      <c r="N3093" s="3" t="n">
        <v>0</v>
      </c>
      <c r="O3093" s="4" t="str"/>
      <c r="P3093" s="4" t="str"/>
      <c r="Q3093" s="4" t="str"/>
      <c r="R3093" s="4" t="str"/>
      <c r="S3093" s="4" t="str"/>
      <c r="T3093" s="4" t="str"/>
      <c r="U3093" s="4" t="str"/>
      <c r="V3093" s="4" t="n">
        <v>1</v>
      </c>
    </row>
    <row r="3094">
      <c r="A3094" t="n">
        <v>389</v>
      </c>
      <c r="B3094" t="inlineStr">
        <is>
          <t>20603478879</t>
        </is>
      </c>
      <c r="C3094" t="inlineStr">
        <is>
          <t>COOPERATIVA AGRARIA ALTO MAYO NUEVA CAJAMARCA.</t>
        </is>
      </c>
      <c r="D3094" s="6" t="n">
        <v>2022</v>
      </c>
      <c r="F3094" t="inlineStr">
        <is>
          <t>PAC</t>
        </is>
      </c>
      <c r="G3094" s="4" t="n">
        <v>0</v>
      </c>
      <c r="H3094" s="4" t="n">
        <v>0</v>
      </c>
      <c r="I3094" s="4" t="n">
        <v>0</v>
      </c>
      <c r="J3094" s="4" t="n">
        <v>0</v>
      </c>
      <c r="K3094" s="4" t="n">
        <v>0</v>
      </c>
      <c r="L3094" s="3" t="n">
        <v>0</v>
      </c>
      <c r="M3094" s="3" t="n">
        <v>0</v>
      </c>
      <c r="N3094" s="3" t="n">
        <v>0</v>
      </c>
      <c r="O3094" s="4" t="str"/>
      <c r="P3094" s="4" t="str"/>
      <c r="Q3094" s="4" t="str"/>
      <c r="R3094" s="4" t="str"/>
      <c r="S3094" s="4" t="str"/>
      <c r="T3094" s="4" t="str"/>
      <c r="U3094" s="4" t="str"/>
      <c r="V3094" s="4" t="n">
        <v>1</v>
      </c>
    </row>
    <row r="3095">
      <c r="A3095" t="n">
        <v>389</v>
      </c>
      <c r="B3095" t="inlineStr">
        <is>
          <t>20603478879</t>
        </is>
      </c>
      <c r="C3095" t="inlineStr">
        <is>
          <t>COOPERATIVA AGRARIA ALTO MAYO NUEVA CAJAMARCA.</t>
        </is>
      </c>
      <c r="D3095" s="6" t="n">
        <v>2023</v>
      </c>
      <c r="E3095" t="n">
        <v>1</v>
      </c>
      <c r="F3095" t="inlineStr">
        <is>
          <t>PAC</t>
        </is>
      </c>
      <c r="G3095" s="4" t="n">
        <v>40</v>
      </c>
      <c r="H3095" s="4" t="n">
        <v>10</v>
      </c>
      <c r="I3095" s="4" t="n">
        <v>50</v>
      </c>
      <c r="J3095" s="4" t="n">
        <v>11</v>
      </c>
      <c r="K3095" s="4" t="n">
        <v>2</v>
      </c>
      <c r="L3095" s="3" t="n">
        <v>5931250</v>
      </c>
      <c r="M3095" s="3" t="n">
        <v>0</v>
      </c>
      <c r="N3095" s="3" t="n">
        <v>5931250</v>
      </c>
      <c r="O3095" s="4" t="n">
        <v>0</v>
      </c>
      <c r="P3095" s="4" t="n">
        <v>5931250</v>
      </c>
      <c r="Q3095" s="4" t="n">
        <v>0</v>
      </c>
      <c r="R3095" s="4" t="n">
        <v>0</v>
      </c>
      <c r="S3095" s="4" t="n">
        <v>0</v>
      </c>
      <c r="T3095" s="4" t="n">
        <v>0</v>
      </c>
      <c r="U3095" s="4" t="n">
        <v>5931250</v>
      </c>
      <c r="V3095" s="4" t="n">
        <v>1</v>
      </c>
    </row>
    <row r="3096">
      <c r="A3096" t="n">
        <v>389</v>
      </c>
      <c r="B3096" t="inlineStr">
        <is>
          <t>20603478879</t>
        </is>
      </c>
      <c r="C3096" t="inlineStr">
        <is>
          <t>COOPERATIVA AGRARIA ALTO MAYO NUEVA CAJAMARCA.</t>
        </is>
      </c>
      <c r="D3096" s="6" t="n">
        <v>2024</v>
      </c>
      <c r="E3096" t="n">
        <v>1</v>
      </c>
      <c r="F3096" t="inlineStr">
        <is>
          <t>PAC</t>
        </is>
      </c>
      <c r="G3096" s="4" t="n">
        <v>20</v>
      </c>
      <c r="H3096" s="4" t="n">
        <v>32</v>
      </c>
      <c r="I3096" s="4" t="n">
        <v>52</v>
      </c>
      <c r="J3096" s="4" t="n">
        <v>22</v>
      </c>
      <c r="K3096" s="4" t="n">
        <v>2</v>
      </c>
      <c r="L3096" s="3" t="n">
        <v>0</v>
      </c>
      <c r="M3096" s="3" t="n">
        <v>0</v>
      </c>
      <c r="N3096" s="3" t="n">
        <v>0</v>
      </c>
      <c r="O3096" s="4" t="n">
        <v>0</v>
      </c>
      <c r="P3096" s="4" t="n">
        <v>0</v>
      </c>
      <c r="Q3096" s="4" t="str"/>
      <c r="R3096" s="4" t="n">
        <v>0</v>
      </c>
      <c r="S3096" s="4" t="n">
        <v>0</v>
      </c>
      <c r="T3096" s="4" t="n">
        <v>0</v>
      </c>
      <c r="U3096" s="4" t="n">
        <v>0</v>
      </c>
      <c r="V3096" s="4" t="n">
        <v>1</v>
      </c>
    </row>
    <row r="3097">
      <c r="A3097" t="n">
        <v>389</v>
      </c>
      <c r="B3097" t="inlineStr">
        <is>
          <t>20603478879</t>
        </is>
      </c>
      <c r="C3097" t="inlineStr">
        <is>
          <t>COOPERATIVA AGRARIA ALTO MAYO NUEVA CAJAMARCA.</t>
        </is>
      </c>
      <c r="D3097" s="6" t="n">
        <v>2025</v>
      </c>
      <c r="E3097" t="n">
        <v>1</v>
      </c>
      <c r="F3097" t="inlineStr">
        <is>
          <t>PAC</t>
        </is>
      </c>
      <c r="G3097" s="4" t="n">
        <v>44</v>
      </c>
      <c r="H3097" s="4" t="n">
        <v>10</v>
      </c>
      <c r="I3097" s="4" t="n">
        <v>54</v>
      </c>
      <c r="J3097" s="4" t="n">
        <v>16</v>
      </c>
      <c r="K3097" s="4" t="n">
        <v>2</v>
      </c>
      <c r="L3097" s="3" t="n">
        <v>6500</v>
      </c>
      <c r="M3097" s="3" t="n">
        <v>0</v>
      </c>
      <c r="N3097" s="3" t="n">
        <v>6500</v>
      </c>
      <c r="O3097" s="4" t="n">
        <v>0</v>
      </c>
      <c r="P3097" s="4" t="n">
        <v>0</v>
      </c>
      <c r="Q3097" s="4" t="str"/>
      <c r="R3097" s="4" t="n">
        <v>6500</v>
      </c>
      <c r="S3097" s="4" t="n">
        <v>0</v>
      </c>
      <c r="T3097" s="4" t="n">
        <v>0</v>
      </c>
      <c r="U3097" s="4" t="n">
        <v>6500</v>
      </c>
      <c r="V3097" s="4" t="n">
        <v>1</v>
      </c>
    </row>
    <row r="3098">
      <c r="A3098" t="n">
        <v>390</v>
      </c>
      <c r="B3098" t="inlineStr">
        <is>
          <t>20604315825</t>
        </is>
      </c>
      <c r="C3098" t="inlineStr">
        <is>
          <t>ASOCIACIÓN DE PRODUCTORES DE FLORES NATIVAS, AGROINDUSTRIALES, PISCICOLA Y MEDIO AMBIENTE UCAYALI - APFLONAPU</t>
        </is>
      </c>
      <c r="D3098" s="6" t="n">
        <v>2018</v>
      </c>
      <c r="F3098" t="inlineStr">
        <is>
          <t>PAC</t>
        </is>
      </c>
      <c r="G3098" s="4" t="str"/>
      <c r="H3098" s="4" t="str"/>
      <c r="I3098" s="4" t="n">
        <v>0</v>
      </c>
      <c r="J3098" s="4" t="str"/>
      <c r="K3098" s="4" t="str"/>
      <c r="L3098" s="3" t="str"/>
      <c r="M3098" s="3" t="str"/>
      <c r="N3098" s="3" t="n">
        <v>0</v>
      </c>
      <c r="O3098" s="4" t="str"/>
      <c r="P3098" s="4" t="str"/>
      <c r="Q3098" s="4" t="str"/>
      <c r="R3098" s="4" t="str"/>
      <c r="S3098" s="4" t="str"/>
      <c r="T3098" s="4" t="str"/>
      <c r="U3098" s="4" t="str"/>
      <c r="V3098" s="4" t="n">
        <v>1</v>
      </c>
    </row>
    <row r="3099">
      <c r="A3099" t="n">
        <v>390</v>
      </c>
      <c r="B3099" t="inlineStr">
        <is>
          <t>20604315825</t>
        </is>
      </c>
      <c r="C3099" t="inlineStr">
        <is>
          <t>ASOCIACIÓN DE PRODUCTORES DE FLORES NATIVAS, AGROINDUSTRIALES, PISCICOLA Y MEDIO AMBIENTE UCAYALI - APFLONAPU</t>
        </is>
      </c>
      <c r="D3099" s="6" t="n">
        <v>2019</v>
      </c>
      <c r="F3099" t="inlineStr">
        <is>
          <t>PAC</t>
        </is>
      </c>
      <c r="G3099" s="4" t="n">
        <v>0</v>
      </c>
      <c r="H3099" s="4" t="n">
        <v>0</v>
      </c>
      <c r="I3099" s="4" t="n">
        <v>0</v>
      </c>
      <c r="J3099" s="4" t="str"/>
      <c r="K3099" s="4" t="str"/>
      <c r="L3099" s="3" t="n">
        <v>0</v>
      </c>
      <c r="M3099" s="3" t="n">
        <v>0</v>
      </c>
      <c r="N3099" s="3" t="n">
        <v>0</v>
      </c>
      <c r="O3099" s="4" t="str"/>
      <c r="P3099" s="4" t="str"/>
      <c r="Q3099" s="4" t="str"/>
      <c r="R3099" s="4" t="str"/>
      <c r="S3099" s="4" t="str"/>
      <c r="T3099" s="4" t="str"/>
      <c r="U3099" s="4" t="str"/>
      <c r="V3099" s="4" t="n">
        <v>1</v>
      </c>
    </row>
    <row r="3100">
      <c r="A3100" t="n">
        <v>390</v>
      </c>
      <c r="B3100" t="inlineStr">
        <is>
          <t>20604315825</t>
        </is>
      </c>
      <c r="C3100" t="inlineStr">
        <is>
          <t>ASOCIACIÓN DE PRODUCTORES DE FLORES NATIVAS, AGROINDUSTRIALES, PISCICOLA Y MEDIO AMBIENTE UCAYALI - APFLONAPU</t>
        </is>
      </c>
      <c r="D3100" s="6" t="n">
        <v>2020</v>
      </c>
      <c r="F3100" t="inlineStr">
        <is>
          <t>PAC</t>
        </is>
      </c>
      <c r="G3100" s="4" t="n">
        <v>0</v>
      </c>
      <c r="H3100" s="4" t="n">
        <v>0</v>
      </c>
      <c r="I3100" s="4" t="n">
        <v>0</v>
      </c>
      <c r="J3100" s="4" t="n">
        <v>0</v>
      </c>
      <c r="K3100" s="4" t="n">
        <v>0</v>
      </c>
      <c r="L3100" s="3" t="n">
        <v>0</v>
      </c>
      <c r="M3100" s="3" t="n">
        <v>0</v>
      </c>
      <c r="N3100" s="3" t="n">
        <v>0</v>
      </c>
      <c r="O3100" s="4" t="str"/>
      <c r="P3100" s="4" t="str"/>
      <c r="Q3100" s="4" t="str"/>
      <c r="R3100" s="4" t="str"/>
      <c r="S3100" s="4" t="str"/>
      <c r="T3100" s="4" t="str"/>
      <c r="U3100" s="4" t="str"/>
      <c r="V3100" s="4" t="n">
        <v>1</v>
      </c>
    </row>
    <row r="3101">
      <c r="A3101" t="n">
        <v>390</v>
      </c>
      <c r="B3101" t="inlineStr">
        <is>
          <t>20604315825</t>
        </is>
      </c>
      <c r="C3101" t="inlineStr">
        <is>
          <t>ASOCIACIÓN DE PRODUCTORES DE FLORES NATIVAS, AGROINDUSTRIALES, PISCICOLA Y MEDIO AMBIENTE UCAYALI - APFLONAPU</t>
        </is>
      </c>
      <c r="D3101" s="6" t="n">
        <v>2021</v>
      </c>
      <c r="F3101" t="inlineStr">
        <is>
          <t>PAC</t>
        </is>
      </c>
      <c r="G3101" s="4" t="n">
        <v>0</v>
      </c>
      <c r="H3101" s="4" t="n">
        <v>0</v>
      </c>
      <c r="I3101" s="4" t="n">
        <v>0</v>
      </c>
      <c r="J3101" s="4" t="n">
        <v>0</v>
      </c>
      <c r="K3101" s="4" t="n">
        <v>0</v>
      </c>
      <c r="L3101" s="3" t="n">
        <v>0</v>
      </c>
      <c r="M3101" s="3" t="n">
        <v>0</v>
      </c>
      <c r="N3101" s="3" t="n">
        <v>0</v>
      </c>
      <c r="O3101" s="4" t="str"/>
      <c r="P3101" s="4" t="str"/>
      <c r="Q3101" s="4" t="str"/>
      <c r="R3101" s="4" t="str"/>
      <c r="S3101" s="4" t="str"/>
      <c r="T3101" s="4" t="str"/>
      <c r="U3101" s="4" t="str"/>
      <c r="V3101" s="4" t="n">
        <v>1</v>
      </c>
    </row>
    <row r="3102">
      <c r="A3102" t="n">
        <v>390</v>
      </c>
      <c r="B3102" t="inlineStr">
        <is>
          <t>20604315825</t>
        </is>
      </c>
      <c r="C3102" t="inlineStr">
        <is>
          <t>ASOCIACIÓN DE PRODUCTORES DE FLORES NATIVAS, AGROINDUSTRIALES, PISCICOLA Y MEDIO AMBIENTE UCAYALI - APFLONAPU</t>
        </is>
      </c>
      <c r="D3102" s="6" t="n">
        <v>2022</v>
      </c>
      <c r="F3102" t="inlineStr">
        <is>
          <t>PAC</t>
        </is>
      </c>
      <c r="G3102" s="4" t="n">
        <v>0</v>
      </c>
      <c r="H3102" s="4" t="n">
        <v>0</v>
      </c>
      <c r="I3102" s="4" t="n">
        <v>0</v>
      </c>
      <c r="J3102" s="4" t="n">
        <v>0</v>
      </c>
      <c r="K3102" s="4" t="n">
        <v>0</v>
      </c>
      <c r="L3102" s="3" t="n">
        <v>0</v>
      </c>
      <c r="M3102" s="3" t="n">
        <v>0</v>
      </c>
      <c r="N3102" s="3" t="n">
        <v>0</v>
      </c>
      <c r="O3102" s="4" t="str"/>
      <c r="P3102" s="4" t="str"/>
      <c r="Q3102" s="4" t="str"/>
      <c r="R3102" s="4" t="str"/>
      <c r="S3102" s="4" t="str"/>
      <c r="T3102" s="4" t="str"/>
      <c r="U3102" s="4" t="str"/>
      <c r="V3102" s="4" t="n">
        <v>1</v>
      </c>
    </row>
    <row r="3103">
      <c r="A3103" t="n">
        <v>390</v>
      </c>
      <c r="B3103" t="inlineStr">
        <is>
          <t>20604315825</t>
        </is>
      </c>
      <c r="C3103" t="inlineStr">
        <is>
          <t>ASOCIACIÓN DE PRODUCTORES DE FLORES NATIVAS, AGROINDUSTRIALES, PISCICOLA Y MEDIO AMBIENTE UCAYALI - APFLONAPU</t>
        </is>
      </c>
      <c r="D3103" s="6" t="n">
        <v>2023</v>
      </c>
      <c r="E3103" t="n">
        <v>1</v>
      </c>
      <c r="F3103" t="inlineStr">
        <is>
          <t>PAC</t>
        </is>
      </c>
      <c r="G3103" s="4" t="n">
        <v>20</v>
      </c>
      <c r="H3103" s="4" t="n">
        <v>13</v>
      </c>
      <c r="I3103" s="4" t="n">
        <v>33</v>
      </c>
      <c r="J3103" s="4" t="n">
        <v>47</v>
      </c>
      <c r="K3103" s="4" t="n">
        <v>1</v>
      </c>
      <c r="L3103" s="3" t="n">
        <v>22950</v>
      </c>
      <c r="M3103" s="3" t="n">
        <v>0</v>
      </c>
      <c r="N3103" s="3" t="n">
        <v>22950</v>
      </c>
      <c r="O3103" s="4" t="n">
        <v>22950</v>
      </c>
      <c r="P3103" s="4" t="n">
        <v>0</v>
      </c>
      <c r="Q3103" s="4" t="n">
        <v>0</v>
      </c>
      <c r="R3103" s="4" t="n">
        <v>0</v>
      </c>
      <c r="S3103" s="4" t="n">
        <v>0</v>
      </c>
      <c r="T3103" s="4" t="n">
        <v>0</v>
      </c>
      <c r="U3103" s="4" t="n">
        <v>22950</v>
      </c>
      <c r="V3103" s="4" t="n">
        <v>1</v>
      </c>
    </row>
    <row r="3104">
      <c r="A3104" t="n">
        <v>390</v>
      </c>
      <c r="B3104" t="inlineStr">
        <is>
          <t>20604315825</t>
        </is>
      </c>
      <c r="C3104" t="inlineStr">
        <is>
          <t>ASOCIACIÓN DE PRODUCTORES DE FLORES NATIVAS, AGROINDUSTRIALES, PISCICOLA Y MEDIO AMBIENTE UCAYALI - APFLONAPU</t>
        </is>
      </c>
      <c r="D3104" s="6" t="n">
        <v>2024</v>
      </c>
      <c r="E3104" t="n">
        <v>1</v>
      </c>
      <c r="F3104" t="inlineStr">
        <is>
          <t>PAC</t>
        </is>
      </c>
      <c r="G3104" s="4" t="n">
        <v>22</v>
      </c>
      <c r="H3104" s="4" t="n">
        <v>2</v>
      </c>
      <c r="I3104" s="4" t="n">
        <v>24</v>
      </c>
      <c r="J3104" s="4" t="n">
        <v>37</v>
      </c>
      <c r="K3104" s="4" t="n">
        <v>1</v>
      </c>
      <c r="L3104" s="3" t="n">
        <v>0</v>
      </c>
      <c r="M3104" s="3" t="n">
        <v>0</v>
      </c>
      <c r="N3104" s="3" t="n">
        <v>0</v>
      </c>
      <c r="O3104" s="4" t="n">
        <v>0</v>
      </c>
      <c r="P3104" s="4" t="n">
        <v>0</v>
      </c>
      <c r="Q3104" s="4" t="str"/>
      <c r="R3104" s="4" t="n">
        <v>0</v>
      </c>
      <c r="S3104" s="4" t="n">
        <v>0</v>
      </c>
      <c r="T3104" s="4" t="n">
        <v>0</v>
      </c>
      <c r="U3104" s="4" t="n">
        <v>0</v>
      </c>
      <c r="V3104" s="4" t="n">
        <v>1</v>
      </c>
    </row>
    <row r="3105">
      <c r="A3105" t="n">
        <v>390</v>
      </c>
      <c r="B3105" t="inlineStr">
        <is>
          <t>20604315825</t>
        </is>
      </c>
      <c r="C3105" t="inlineStr">
        <is>
          <t>ASOCIACIÓN DE PRODUCTORES DE FLORES NATIVAS, AGROINDUSTRIALES, PISCICOLA Y MEDIO AMBIENTE UCAYALI - APFLONAPU</t>
        </is>
      </c>
      <c r="D3105" s="6" t="n">
        <v>2025</v>
      </c>
      <c r="F3105" t="inlineStr">
        <is>
          <t>PAC</t>
        </is>
      </c>
      <c r="G3105" s="4" t="n">
        <v>0</v>
      </c>
      <c r="H3105" s="4" t="n">
        <v>0</v>
      </c>
      <c r="I3105" s="4" t="n">
        <v>0</v>
      </c>
      <c r="J3105" s="4" t="n">
        <v>0</v>
      </c>
      <c r="K3105" s="4" t="n">
        <v>0</v>
      </c>
      <c r="L3105" s="3" t="n">
        <v>0</v>
      </c>
      <c r="M3105" s="3" t="n">
        <v>0</v>
      </c>
      <c r="N3105" s="3" t="n">
        <v>0</v>
      </c>
      <c r="O3105" s="4" t="n">
        <v>0</v>
      </c>
      <c r="P3105" s="4" t="n">
        <v>0</v>
      </c>
      <c r="Q3105" s="4" t="str"/>
      <c r="R3105" s="4" t="n">
        <v>0</v>
      </c>
      <c r="S3105" s="4" t="n">
        <v>0</v>
      </c>
      <c r="T3105" s="4" t="n">
        <v>0</v>
      </c>
      <c r="U3105" s="4" t="n">
        <v>0</v>
      </c>
      <c r="V3105" s="4" t="n">
        <v>1</v>
      </c>
    </row>
    <row r="3106">
      <c r="A3106" t="n">
        <v>391</v>
      </c>
      <c r="B3106" t="inlineStr">
        <is>
          <t>20603587627</t>
        </is>
      </c>
      <c r="C3106" t="inlineStr">
        <is>
          <t>ASOCIACIÓN PARA LA CONSERVACION Y PRESERVACION DE LA BIODIVERSIDAD CHAUCA</t>
        </is>
      </c>
      <c r="D3106" s="6" t="n">
        <v>2018</v>
      </c>
      <c r="F3106" t="inlineStr">
        <is>
          <t>PAC</t>
        </is>
      </c>
      <c r="G3106" s="4" t="str"/>
      <c r="H3106" s="4" t="str"/>
      <c r="I3106" s="4" t="n">
        <v>0</v>
      </c>
      <c r="J3106" s="4" t="str"/>
      <c r="K3106" s="4" t="str"/>
      <c r="L3106" s="3" t="str"/>
      <c r="M3106" s="3" t="str"/>
      <c r="N3106" s="3" t="n">
        <v>0</v>
      </c>
      <c r="O3106" s="4" t="str"/>
      <c r="P3106" s="4" t="str"/>
      <c r="Q3106" s="4" t="str"/>
      <c r="R3106" s="4" t="str"/>
      <c r="S3106" s="4" t="str"/>
      <c r="T3106" s="4" t="str"/>
      <c r="U3106" s="4" t="str"/>
      <c r="V3106" s="4" t="n">
        <v>1</v>
      </c>
    </row>
    <row r="3107">
      <c r="A3107" t="n">
        <v>391</v>
      </c>
      <c r="B3107" t="inlineStr">
        <is>
          <t>20603587627</t>
        </is>
      </c>
      <c r="C3107" t="inlineStr">
        <is>
          <t>ASOCIACIÓN PARA LA CONSERVACION Y PRESERVACION DE LA BIODIVERSIDAD CHAUCA</t>
        </is>
      </c>
      <c r="D3107" s="6" t="n">
        <v>2019</v>
      </c>
      <c r="F3107" t="inlineStr">
        <is>
          <t>PAC</t>
        </is>
      </c>
      <c r="G3107" s="4" t="n">
        <v>0</v>
      </c>
      <c r="H3107" s="4" t="n">
        <v>0</v>
      </c>
      <c r="I3107" s="4" t="n">
        <v>0</v>
      </c>
      <c r="J3107" s="4" t="str"/>
      <c r="K3107" s="4" t="str"/>
      <c r="L3107" s="3" t="n">
        <v>0</v>
      </c>
      <c r="M3107" s="3" t="n">
        <v>0</v>
      </c>
      <c r="N3107" s="3" t="n">
        <v>0</v>
      </c>
      <c r="O3107" s="4" t="str"/>
      <c r="P3107" s="4" t="str"/>
      <c r="Q3107" s="4" t="str"/>
      <c r="R3107" s="4" t="str"/>
      <c r="S3107" s="4" t="str"/>
      <c r="T3107" s="4" t="str"/>
      <c r="U3107" s="4" t="str"/>
      <c r="V3107" s="4" t="n">
        <v>1</v>
      </c>
    </row>
    <row r="3108">
      <c r="A3108" t="n">
        <v>391</v>
      </c>
      <c r="B3108" t="inlineStr">
        <is>
          <t>20603587627</t>
        </is>
      </c>
      <c r="C3108" t="inlineStr">
        <is>
          <t>ASOCIACIÓN PARA LA CONSERVACION Y PRESERVACION DE LA BIODIVERSIDAD CHAUCA</t>
        </is>
      </c>
      <c r="D3108" s="6" t="n">
        <v>2020</v>
      </c>
      <c r="F3108" t="inlineStr">
        <is>
          <t>PAC</t>
        </is>
      </c>
      <c r="G3108" s="4" t="n">
        <v>0</v>
      </c>
      <c r="H3108" s="4" t="n">
        <v>0</v>
      </c>
      <c r="I3108" s="4" t="n">
        <v>0</v>
      </c>
      <c r="J3108" s="4" t="n">
        <v>0</v>
      </c>
      <c r="K3108" s="4" t="n">
        <v>0</v>
      </c>
      <c r="L3108" s="3" t="n">
        <v>0</v>
      </c>
      <c r="M3108" s="3" t="n">
        <v>0</v>
      </c>
      <c r="N3108" s="3" t="n">
        <v>0</v>
      </c>
      <c r="O3108" s="4" t="str"/>
      <c r="P3108" s="4" t="str"/>
      <c r="Q3108" s="4" t="str"/>
      <c r="R3108" s="4" t="str"/>
      <c r="S3108" s="4" t="str"/>
      <c r="T3108" s="4" t="str"/>
      <c r="U3108" s="4" t="str"/>
      <c r="V3108" s="4" t="n">
        <v>1</v>
      </c>
    </row>
    <row r="3109">
      <c r="A3109" t="n">
        <v>391</v>
      </c>
      <c r="B3109" t="inlineStr">
        <is>
          <t>20603587627</t>
        </is>
      </c>
      <c r="C3109" t="inlineStr">
        <is>
          <t>ASOCIACIÓN PARA LA CONSERVACION Y PRESERVACION DE LA BIODIVERSIDAD CHAUCA</t>
        </is>
      </c>
      <c r="D3109" s="6" t="n">
        <v>2021</v>
      </c>
      <c r="F3109" t="inlineStr">
        <is>
          <t>PAC</t>
        </is>
      </c>
      <c r="G3109" s="4" t="n">
        <v>0</v>
      </c>
      <c r="H3109" s="4" t="n">
        <v>0</v>
      </c>
      <c r="I3109" s="4" t="n">
        <v>0</v>
      </c>
      <c r="J3109" s="4" t="n">
        <v>0</v>
      </c>
      <c r="K3109" s="4" t="n">
        <v>0</v>
      </c>
      <c r="L3109" s="3" t="n">
        <v>0</v>
      </c>
      <c r="M3109" s="3" t="n">
        <v>0</v>
      </c>
      <c r="N3109" s="3" t="n">
        <v>0</v>
      </c>
      <c r="O3109" s="4" t="str"/>
      <c r="P3109" s="4" t="str"/>
      <c r="Q3109" s="4" t="str"/>
      <c r="R3109" s="4" t="str"/>
      <c r="S3109" s="4" t="str"/>
      <c r="T3109" s="4" t="str"/>
      <c r="U3109" s="4" t="str"/>
      <c r="V3109" s="4" t="n">
        <v>1</v>
      </c>
    </row>
    <row r="3110">
      <c r="A3110" t="n">
        <v>391</v>
      </c>
      <c r="B3110" t="inlineStr">
        <is>
          <t>20603587627</t>
        </is>
      </c>
      <c r="C3110" t="inlineStr">
        <is>
          <t>ASOCIACIÓN PARA LA CONSERVACION Y PRESERVACION DE LA BIODIVERSIDAD CHAUCA</t>
        </is>
      </c>
      <c r="D3110" s="6" t="n">
        <v>2022</v>
      </c>
      <c r="F3110" t="inlineStr">
        <is>
          <t>PAC</t>
        </is>
      </c>
      <c r="G3110" s="4" t="n">
        <v>0</v>
      </c>
      <c r="H3110" s="4" t="n">
        <v>0</v>
      </c>
      <c r="I3110" s="4" t="n">
        <v>0</v>
      </c>
      <c r="J3110" s="4" t="n">
        <v>0</v>
      </c>
      <c r="K3110" s="4" t="n">
        <v>0</v>
      </c>
      <c r="L3110" s="3" t="n">
        <v>0</v>
      </c>
      <c r="M3110" s="3" t="n">
        <v>0</v>
      </c>
      <c r="N3110" s="3" t="n">
        <v>0</v>
      </c>
      <c r="O3110" s="4" t="str"/>
      <c r="P3110" s="4" t="str"/>
      <c r="Q3110" s="4" t="str"/>
      <c r="R3110" s="4" t="str"/>
      <c r="S3110" s="4" t="str"/>
      <c r="T3110" s="4" t="str"/>
      <c r="U3110" s="4" t="str"/>
      <c r="V3110" s="4" t="n">
        <v>1</v>
      </c>
    </row>
    <row r="3111">
      <c r="A3111" t="n">
        <v>391</v>
      </c>
      <c r="B3111" t="inlineStr">
        <is>
          <t>20603587627</t>
        </is>
      </c>
      <c r="C3111" t="inlineStr">
        <is>
          <t>ASOCIACIÓN PARA LA CONSERVACION Y PRESERVACION DE LA BIODIVERSIDAD CHAUCA</t>
        </is>
      </c>
      <c r="D3111" s="6" t="n">
        <v>2023</v>
      </c>
      <c r="E3111" t="n">
        <v>1</v>
      </c>
      <c r="F3111" t="inlineStr">
        <is>
          <t>PAC</t>
        </is>
      </c>
      <c r="G3111" s="4" t="n">
        <v>6</v>
      </c>
      <c r="H3111" s="4" t="n">
        <v>4</v>
      </c>
      <c r="I3111" s="4" t="n">
        <v>10</v>
      </c>
      <c r="J3111" s="4" t="n">
        <v>43</v>
      </c>
      <c r="K3111" s="4" t="n">
        <v>0</v>
      </c>
      <c r="L3111" s="3" t="n">
        <v>612682.98</v>
      </c>
      <c r="M3111" s="3" t="n">
        <v>0</v>
      </c>
      <c r="N3111" s="3" t="n">
        <v>612682.98</v>
      </c>
      <c r="O3111" s="4" t="n">
        <v>0</v>
      </c>
      <c r="P3111" s="4" t="n">
        <v>0</v>
      </c>
      <c r="Q3111" s="4" t="n">
        <v>0</v>
      </c>
      <c r="R3111" s="4" t="n">
        <v>612682.9808669999</v>
      </c>
      <c r="S3111" s="4" t="n">
        <v>0</v>
      </c>
      <c r="T3111" s="4" t="n">
        <v>0</v>
      </c>
      <c r="U3111" s="4" t="n">
        <v>612682.9808669999</v>
      </c>
      <c r="V3111" s="4" t="n">
        <v>1</v>
      </c>
    </row>
    <row r="3112">
      <c r="A3112" t="n">
        <v>391</v>
      </c>
      <c r="B3112" t="inlineStr">
        <is>
          <t>20603587627</t>
        </is>
      </c>
      <c r="C3112" t="inlineStr">
        <is>
          <t>ASOCIACIÓN PARA LA CONSERVACION Y PRESERVACION DE LA BIODIVERSIDAD CHAUCA</t>
        </is>
      </c>
      <c r="D3112" s="6" t="n">
        <v>2024</v>
      </c>
      <c r="E3112" t="n">
        <v>1</v>
      </c>
      <c r="F3112" t="inlineStr">
        <is>
          <t>PAC</t>
        </is>
      </c>
      <c r="G3112" s="4" t="n">
        <v>7</v>
      </c>
      <c r="H3112" s="4" t="n">
        <v>5</v>
      </c>
      <c r="I3112" s="4" t="n">
        <v>12</v>
      </c>
      <c r="J3112" s="4" t="n">
        <v>53</v>
      </c>
      <c r="K3112" s="4" t="n">
        <v>0</v>
      </c>
      <c r="L3112" s="3" t="n">
        <v>160072.05913343</v>
      </c>
      <c r="M3112" s="3" t="n">
        <v>0</v>
      </c>
      <c r="N3112" s="3" t="n">
        <v>160072.05913343</v>
      </c>
      <c r="O3112" s="4" t="n">
        <v>0</v>
      </c>
      <c r="P3112" s="4" t="n">
        <v>91252.02393143</v>
      </c>
      <c r="Q3112" s="4" t="str"/>
      <c r="R3112" s="4" t="n">
        <v>68820.035202</v>
      </c>
      <c r="S3112" s="4" t="n">
        <v>0</v>
      </c>
      <c r="T3112" s="4" t="n">
        <v>0</v>
      </c>
      <c r="U3112" s="4" t="n">
        <v>160072.05913343</v>
      </c>
      <c r="V3112" s="4" t="n">
        <v>1</v>
      </c>
    </row>
    <row r="3113">
      <c r="A3113" t="n">
        <v>391</v>
      </c>
      <c r="B3113" t="inlineStr">
        <is>
          <t>20603587627</t>
        </is>
      </c>
      <c r="C3113" t="inlineStr">
        <is>
          <t>ASOCIACIÓN PARA LA CONSERVACION Y PRESERVACION DE LA BIODIVERSIDAD CHAUCA</t>
        </is>
      </c>
      <c r="D3113" s="6" t="n">
        <v>2025</v>
      </c>
      <c r="E3113" t="n">
        <v>1</v>
      </c>
      <c r="F3113" t="inlineStr">
        <is>
          <t>PAC</t>
        </is>
      </c>
      <c r="G3113" s="4" t="n">
        <v>7</v>
      </c>
      <c r="H3113" s="4" t="n">
        <v>5</v>
      </c>
      <c r="I3113" s="4" t="n">
        <v>12</v>
      </c>
      <c r="J3113" s="4" t="n">
        <v>18</v>
      </c>
      <c r="K3113" s="4" t="n">
        <v>0</v>
      </c>
      <c r="L3113" s="3" t="n">
        <v>275710.60767175</v>
      </c>
      <c r="M3113" s="3" t="n">
        <v>0</v>
      </c>
      <c r="N3113" s="3" t="n">
        <v>275710.60767175</v>
      </c>
      <c r="O3113" s="4" t="n">
        <v>0</v>
      </c>
      <c r="P3113" s="4" t="n">
        <v>0</v>
      </c>
      <c r="Q3113" s="4" t="str"/>
      <c r="R3113" s="4" t="n">
        <v>275710.60767175</v>
      </c>
      <c r="S3113" s="4" t="n">
        <v>0</v>
      </c>
      <c r="T3113" s="4" t="n">
        <v>0</v>
      </c>
      <c r="U3113" s="4" t="n">
        <v>275710.60767175</v>
      </c>
      <c r="V3113" s="4" t="n">
        <v>1</v>
      </c>
    </row>
    <row r="3114">
      <c r="A3114" t="n">
        <v>392</v>
      </c>
      <c r="B3114" t="inlineStr">
        <is>
          <t>20571419301</t>
        </is>
      </c>
      <c r="C3114" t="inlineStr">
        <is>
          <t>ASOCIACION DE PRODUCTORES FRUTICOLA HUAQUISH PARARIN</t>
        </is>
      </c>
      <c r="D3114" s="6" t="n">
        <v>2018</v>
      </c>
      <c r="F3114" t="inlineStr">
        <is>
          <t>PAC</t>
        </is>
      </c>
      <c r="G3114" s="4" t="str"/>
      <c r="H3114" s="4" t="str"/>
      <c r="I3114" s="4" t="n">
        <v>0</v>
      </c>
      <c r="J3114" s="4" t="str"/>
      <c r="K3114" s="4" t="str"/>
      <c r="L3114" s="3" t="str"/>
      <c r="M3114" s="3" t="str"/>
      <c r="N3114" s="3" t="n">
        <v>0</v>
      </c>
      <c r="O3114" s="4" t="str"/>
      <c r="P3114" s="4" t="str"/>
      <c r="Q3114" s="4" t="str"/>
      <c r="R3114" s="4" t="str"/>
      <c r="S3114" s="4" t="str"/>
      <c r="T3114" s="4" t="str"/>
      <c r="U3114" s="4" t="str"/>
      <c r="V3114" s="4" t="n">
        <v>1</v>
      </c>
    </row>
    <row r="3115">
      <c r="A3115" t="n">
        <v>392</v>
      </c>
      <c r="B3115" t="inlineStr">
        <is>
          <t>20571419301</t>
        </is>
      </c>
      <c r="C3115" t="inlineStr">
        <is>
          <t>ASOCIACION DE PRODUCTORES FRUTICOLA HUAQUISH PARARIN</t>
        </is>
      </c>
      <c r="D3115" s="6" t="n">
        <v>2019</v>
      </c>
      <c r="F3115" t="inlineStr">
        <is>
          <t>PAC</t>
        </is>
      </c>
      <c r="G3115" s="4" t="n">
        <v>0</v>
      </c>
      <c r="H3115" s="4" t="n">
        <v>0</v>
      </c>
      <c r="I3115" s="4" t="n">
        <v>0</v>
      </c>
      <c r="J3115" s="4" t="str"/>
      <c r="K3115" s="4" t="str"/>
      <c r="L3115" s="3" t="n">
        <v>0</v>
      </c>
      <c r="M3115" s="3" t="n">
        <v>0</v>
      </c>
      <c r="N3115" s="3" t="n">
        <v>0</v>
      </c>
      <c r="O3115" s="4" t="str"/>
      <c r="P3115" s="4" t="str"/>
      <c r="Q3115" s="4" t="str"/>
      <c r="R3115" s="4" t="str"/>
      <c r="S3115" s="4" t="str"/>
      <c r="T3115" s="4" t="str"/>
      <c r="U3115" s="4" t="str"/>
      <c r="V3115" s="4" t="n">
        <v>1</v>
      </c>
    </row>
    <row r="3116">
      <c r="A3116" t="n">
        <v>392</v>
      </c>
      <c r="B3116" t="inlineStr">
        <is>
          <t>20571419301</t>
        </is>
      </c>
      <c r="C3116" t="inlineStr">
        <is>
          <t>ASOCIACION DE PRODUCTORES FRUTICOLA HUAQUISH PARARIN</t>
        </is>
      </c>
      <c r="D3116" s="6" t="n">
        <v>2020</v>
      </c>
      <c r="F3116" t="inlineStr">
        <is>
          <t>PAC</t>
        </is>
      </c>
      <c r="G3116" s="4" t="n">
        <v>0</v>
      </c>
      <c r="H3116" s="4" t="n">
        <v>0</v>
      </c>
      <c r="I3116" s="4" t="n">
        <v>0</v>
      </c>
      <c r="J3116" s="4" t="n">
        <v>0</v>
      </c>
      <c r="K3116" s="4" t="n">
        <v>0</v>
      </c>
      <c r="L3116" s="3" t="n">
        <v>0</v>
      </c>
      <c r="M3116" s="3" t="n">
        <v>0</v>
      </c>
      <c r="N3116" s="3" t="n">
        <v>0</v>
      </c>
      <c r="O3116" s="4" t="str"/>
      <c r="P3116" s="4" t="str"/>
      <c r="Q3116" s="4" t="str"/>
      <c r="R3116" s="4" t="str"/>
      <c r="S3116" s="4" t="str"/>
      <c r="T3116" s="4" t="str"/>
      <c r="U3116" s="4" t="str"/>
      <c r="V3116" s="4" t="n">
        <v>1</v>
      </c>
    </row>
    <row r="3117">
      <c r="A3117" t="n">
        <v>392</v>
      </c>
      <c r="B3117" t="inlineStr">
        <is>
          <t>20571419301</t>
        </is>
      </c>
      <c r="C3117" t="inlineStr">
        <is>
          <t>ASOCIACION DE PRODUCTORES FRUTICOLA HUAQUISH PARARIN</t>
        </is>
      </c>
      <c r="D3117" s="6" t="n">
        <v>2021</v>
      </c>
      <c r="F3117" t="inlineStr">
        <is>
          <t>PAC</t>
        </is>
      </c>
      <c r="G3117" s="4" t="n">
        <v>0</v>
      </c>
      <c r="H3117" s="4" t="n">
        <v>0</v>
      </c>
      <c r="I3117" s="4" t="n">
        <v>0</v>
      </c>
      <c r="J3117" s="4" t="n">
        <v>0</v>
      </c>
      <c r="K3117" s="4" t="n">
        <v>0</v>
      </c>
      <c r="L3117" s="3" t="n">
        <v>0</v>
      </c>
      <c r="M3117" s="3" t="n">
        <v>0</v>
      </c>
      <c r="N3117" s="3" t="n">
        <v>0</v>
      </c>
      <c r="O3117" s="4" t="str"/>
      <c r="P3117" s="4" t="str"/>
      <c r="Q3117" s="4" t="str"/>
      <c r="R3117" s="4" t="str"/>
      <c r="S3117" s="4" t="str"/>
      <c r="T3117" s="4" t="str"/>
      <c r="U3117" s="4" t="str"/>
      <c r="V3117" s="4" t="n">
        <v>1</v>
      </c>
    </row>
    <row r="3118">
      <c r="A3118" t="n">
        <v>392</v>
      </c>
      <c r="B3118" t="inlineStr">
        <is>
          <t>20571419301</t>
        </is>
      </c>
      <c r="C3118" t="inlineStr">
        <is>
          <t>ASOCIACION DE PRODUCTORES FRUTICOLA HUAQUISH PARARIN</t>
        </is>
      </c>
      <c r="D3118" s="6" t="n">
        <v>2022</v>
      </c>
      <c r="F3118" t="inlineStr">
        <is>
          <t>PAC</t>
        </is>
      </c>
      <c r="G3118" s="4" t="n">
        <v>0</v>
      </c>
      <c r="H3118" s="4" t="n">
        <v>0</v>
      </c>
      <c r="I3118" s="4" t="n">
        <v>0</v>
      </c>
      <c r="J3118" s="4" t="n">
        <v>0</v>
      </c>
      <c r="K3118" s="4" t="n">
        <v>0</v>
      </c>
      <c r="L3118" s="3" t="n">
        <v>0</v>
      </c>
      <c r="M3118" s="3" t="n">
        <v>0</v>
      </c>
      <c r="N3118" s="3" t="n">
        <v>0</v>
      </c>
      <c r="O3118" s="4" t="str"/>
      <c r="P3118" s="4" t="str"/>
      <c r="Q3118" s="4" t="str"/>
      <c r="R3118" s="4" t="str"/>
      <c r="S3118" s="4" t="str"/>
      <c r="T3118" s="4" t="str"/>
      <c r="U3118" s="4" t="str"/>
      <c r="V3118" s="4" t="n">
        <v>1</v>
      </c>
    </row>
    <row r="3119">
      <c r="A3119" t="n">
        <v>392</v>
      </c>
      <c r="B3119" t="inlineStr">
        <is>
          <t>20571419301</t>
        </is>
      </c>
      <c r="C3119" t="inlineStr">
        <is>
          <t>ASOCIACION DE PRODUCTORES FRUTICOLA HUAQUISH PARARIN</t>
        </is>
      </c>
      <c r="D3119" s="6" t="n">
        <v>2023</v>
      </c>
      <c r="F3119" t="inlineStr">
        <is>
          <t>PAC</t>
        </is>
      </c>
      <c r="G3119" s="4" t="n">
        <v>0</v>
      </c>
      <c r="H3119" s="4" t="n">
        <v>0</v>
      </c>
      <c r="I3119" s="4" t="n">
        <v>0</v>
      </c>
      <c r="J3119" s="4" t="n">
        <v>0</v>
      </c>
      <c r="K3119" s="4" t="n">
        <v>0</v>
      </c>
      <c r="L3119" s="3" t="n">
        <v>0</v>
      </c>
      <c r="M3119" s="3" t="n">
        <v>0</v>
      </c>
      <c r="N3119" s="3" t="n">
        <v>0</v>
      </c>
      <c r="O3119" s="4" t="n">
        <v>0</v>
      </c>
      <c r="P3119" s="4" t="n">
        <v>0</v>
      </c>
      <c r="Q3119" s="4" t="n">
        <v>0</v>
      </c>
      <c r="R3119" s="4" t="n">
        <v>0</v>
      </c>
      <c r="S3119" s="4" t="n">
        <v>0</v>
      </c>
      <c r="T3119" s="4" t="n">
        <v>0</v>
      </c>
      <c r="U3119" s="4" t="n">
        <v>0</v>
      </c>
      <c r="V3119" s="4" t="n">
        <v>1</v>
      </c>
    </row>
    <row r="3120">
      <c r="A3120" t="n">
        <v>392</v>
      </c>
      <c r="B3120" t="inlineStr">
        <is>
          <t>20571419301</t>
        </is>
      </c>
      <c r="C3120" t="inlineStr">
        <is>
          <t>ASOCIACION DE PRODUCTORES FRUTICOLA HUAQUISH PARARIN</t>
        </is>
      </c>
      <c r="D3120" s="6" t="n">
        <v>2024</v>
      </c>
      <c r="E3120" t="n">
        <v>1</v>
      </c>
      <c r="F3120" t="inlineStr">
        <is>
          <t>PAC</t>
        </is>
      </c>
      <c r="G3120" s="4" t="n">
        <v>23</v>
      </c>
      <c r="H3120" s="4" t="n">
        <v>3</v>
      </c>
      <c r="I3120" s="4" t="n">
        <v>26</v>
      </c>
      <c r="J3120" s="4" t="n">
        <v>5</v>
      </c>
      <c r="K3120" s="4" t="n">
        <v>1</v>
      </c>
      <c r="L3120" s="3" t="n">
        <v>514800</v>
      </c>
      <c r="M3120" s="3" t="n">
        <v>0</v>
      </c>
      <c r="N3120" s="3" t="n">
        <v>514800</v>
      </c>
      <c r="O3120" s="4" t="n">
        <v>0</v>
      </c>
      <c r="P3120" s="4" t="n">
        <v>514800</v>
      </c>
      <c r="Q3120" s="4" t="str"/>
      <c r="R3120" s="4" t="n">
        <v>0</v>
      </c>
      <c r="S3120" s="4" t="n">
        <v>0</v>
      </c>
      <c r="T3120" s="4" t="n">
        <v>0</v>
      </c>
      <c r="U3120" s="4" t="n">
        <v>514800</v>
      </c>
      <c r="V3120" s="4" t="n">
        <v>1</v>
      </c>
    </row>
    <row r="3121">
      <c r="A3121" t="n">
        <v>392</v>
      </c>
      <c r="B3121" t="inlineStr">
        <is>
          <t>20571419301</t>
        </is>
      </c>
      <c r="C3121" t="inlineStr">
        <is>
          <t>ASOCIACION DE PRODUCTORES FRUTICOLA HUAQUISH PARARIN</t>
        </is>
      </c>
      <c r="D3121" s="6" t="n">
        <v>2025</v>
      </c>
      <c r="E3121" t="n">
        <v>1</v>
      </c>
      <c r="F3121" t="inlineStr">
        <is>
          <t>PAC</t>
        </is>
      </c>
      <c r="G3121" s="4" t="n">
        <v>23</v>
      </c>
      <c r="H3121" s="4" t="n">
        <v>3</v>
      </c>
      <c r="I3121" s="4" t="n">
        <v>26</v>
      </c>
      <c r="J3121" s="4" t="n">
        <v>12</v>
      </c>
      <c r="K3121" s="4" t="n">
        <v>0</v>
      </c>
      <c r="L3121" s="3" t="n">
        <v>0</v>
      </c>
      <c r="M3121" s="3" t="n">
        <v>0</v>
      </c>
      <c r="N3121" s="3" t="n">
        <v>0</v>
      </c>
      <c r="O3121" s="4" t="n">
        <v>0</v>
      </c>
      <c r="P3121" s="4" t="n">
        <v>0</v>
      </c>
      <c r="Q3121" s="4" t="str"/>
      <c r="R3121" s="4" t="n">
        <v>0</v>
      </c>
      <c r="S3121" s="4" t="n">
        <v>0</v>
      </c>
      <c r="T3121" s="4" t="n">
        <v>0</v>
      </c>
      <c r="U3121" s="4" t="n">
        <v>0</v>
      </c>
      <c r="V3121" s="4" t="n">
        <v>1</v>
      </c>
    </row>
    <row r="3122">
      <c r="A3122" t="n">
        <v>393</v>
      </c>
      <c r="B3122" t="inlineStr">
        <is>
          <t>20613037595</t>
        </is>
      </c>
      <c r="C3122" t="inlineStr">
        <is>
          <t>ASOCIACION DE PRODUCTORES PALTO MARCAHUASI-MOLLEPATA</t>
        </is>
      </c>
      <c r="D3122" s="6" t="n">
        <v>2018</v>
      </c>
      <c r="F3122" t="inlineStr">
        <is>
          <t>PAC</t>
        </is>
      </c>
      <c r="G3122" s="4" t="str"/>
      <c r="H3122" s="4" t="str"/>
      <c r="I3122" s="4" t="n">
        <v>0</v>
      </c>
      <c r="J3122" s="4" t="str"/>
      <c r="K3122" s="4" t="str"/>
      <c r="L3122" s="3" t="str"/>
      <c r="M3122" s="3" t="str"/>
      <c r="N3122" s="3" t="n">
        <v>0</v>
      </c>
      <c r="O3122" s="4" t="str"/>
      <c r="P3122" s="4" t="str"/>
      <c r="Q3122" s="4" t="str"/>
      <c r="R3122" s="4" t="str"/>
      <c r="S3122" s="4" t="str"/>
      <c r="T3122" s="4" t="str"/>
      <c r="U3122" s="4" t="str"/>
      <c r="V3122" s="4" t="n">
        <v>1</v>
      </c>
    </row>
    <row r="3123">
      <c r="A3123" t="n">
        <v>393</v>
      </c>
      <c r="B3123" t="inlineStr">
        <is>
          <t>20613037595</t>
        </is>
      </c>
      <c r="C3123" t="inlineStr">
        <is>
          <t>ASOCIACION DE PRODUCTORES PALTO MARCAHUASI-MOLLEPATA</t>
        </is>
      </c>
      <c r="D3123" s="6" t="n">
        <v>2019</v>
      </c>
      <c r="F3123" t="inlineStr">
        <is>
          <t>PAC</t>
        </is>
      </c>
      <c r="G3123" s="4" t="n">
        <v>0</v>
      </c>
      <c r="H3123" s="4" t="n">
        <v>0</v>
      </c>
      <c r="I3123" s="4" t="n">
        <v>0</v>
      </c>
      <c r="J3123" s="4" t="str"/>
      <c r="K3123" s="4" t="str"/>
      <c r="L3123" s="3" t="n">
        <v>0</v>
      </c>
      <c r="M3123" s="3" t="n">
        <v>0</v>
      </c>
      <c r="N3123" s="3" t="n">
        <v>0</v>
      </c>
      <c r="O3123" s="4" t="str"/>
      <c r="P3123" s="4" t="str"/>
      <c r="Q3123" s="4" t="str"/>
      <c r="R3123" s="4" t="str"/>
      <c r="S3123" s="4" t="str"/>
      <c r="T3123" s="4" t="str"/>
      <c r="U3123" s="4" t="str"/>
      <c r="V3123" s="4" t="n">
        <v>1</v>
      </c>
    </row>
    <row r="3124">
      <c r="A3124" t="n">
        <v>393</v>
      </c>
      <c r="B3124" t="inlineStr">
        <is>
          <t>20613037595</t>
        </is>
      </c>
      <c r="C3124" t="inlineStr">
        <is>
          <t>ASOCIACION DE PRODUCTORES PALTO MARCAHUASI-MOLLEPATA</t>
        </is>
      </c>
      <c r="D3124" s="6" t="n">
        <v>2020</v>
      </c>
      <c r="F3124" t="inlineStr">
        <is>
          <t>PAC</t>
        </is>
      </c>
      <c r="G3124" s="4" t="n">
        <v>0</v>
      </c>
      <c r="H3124" s="4" t="n">
        <v>0</v>
      </c>
      <c r="I3124" s="4" t="n">
        <v>0</v>
      </c>
      <c r="J3124" s="4" t="n">
        <v>0</v>
      </c>
      <c r="K3124" s="4" t="n">
        <v>0</v>
      </c>
      <c r="L3124" s="3" t="n">
        <v>0</v>
      </c>
      <c r="M3124" s="3" t="n">
        <v>0</v>
      </c>
      <c r="N3124" s="3" t="n">
        <v>0</v>
      </c>
      <c r="O3124" s="4" t="str"/>
      <c r="P3124" s="4" t="str"/>
      <c r="Q3124" s="4" t="str"/>
      <c r="R3124" s="4" t="str"/>
      <c r="S3124" s="4" t="str"/>
      <c r="T3124" s="4" t="str"/>
      <c r="U3124" s="4" t="str"/>
      <c r="V3124" s="4" t="n">
        <v>1</v>
      </c>
    </row>
    <row r="3125">
      <c r="A3125" t="n">
        <v>393</v>
      </c>
      <c r="B3125" t="inlineStr">
        <is>
          <t>20613037595</t>
        </is>
      </c>
      <c r="C3125" t="inlineStr">
        <is>
          <t>ASOCIACION DE PRODUCTORES PALTO MARCAHUASI-MOLLEPATA</t>
        </is>
      </c>
      <c r="D3125" s="6" t="n">
        <v>2021</v>
      </c>
      <c r="F3125" t="inlineStr">
        <is>
          <t>PAC</t>
        </is>
      </c>
      <c r="G3125" s="4" t="n">
        <v>0</v>
      </c>
      <c r="H3125" s="4" t="n">
        <v>0</v>
      </c>
      <c r="I3125" s="4" t="n">
        <v>0</v>
      </c>
      <c r="J3125" s="4" t="n">
        <v>0</v>
      </c>
      <c r="K3125" s="4" t="n">
        <v>0</v>
      </c>
      <c r="L3125" s="3" t="n">
        <v>0</v>
      </c>
      <c r="M3125" s="3" t="n">
        <v>0</v>
      </c>
      <c r="N3125" s="3" t="n">
        <v>0</v>
      </c>
      <c r="O3125" s="4" t="str"/>
      <c r="P3125" s="4" t="str"/>
      <c r="Q3125" s="4" t="str"/>
      <c r="R3125" s="4" t="str"/>
      <c r="S3125" s="4" t="str"/>
      <c r="T3125" s="4" t="str"/>
      <c r="U3125" s="4" t="str"/>
      <c r="V3125" s="4" t="n">
        <v>1</v>
      </c>
    </row>
    <row r="3126">
      <c r="A3126" t="n">
        <v>393</v>
      </c>
      <c r="B3126" t="inlineStr">
        <is>
          <t>20613037595</t>
        </is>
      </c>
      <c r="C3126" t="inlineStr">
        <is>
          <t>ASOCIACION DE PRODUCTORES PALTO MARCAHUASI-MOLLEPATA</t>
        </is>
      </c>
      <c r="D3126" s="6" t="n">
        <v>2022</v>
      </c>
      <c r="F3126" t="inlineStr">
        <is>
          <t>PAC</t>
        </is>
      </c>
      <c r="G3126" s="4" t="n">
        <v>0</v>
      </c>
      <c r="H3126" s="4" t="n">
        <v>0</v>
      </c>
      <c r="I3126" s="4" t="n">
        <v>0</v>
      </c>
      <c r="J3126" s="4" t="n">
        <v>0</v>
      </c>
      <c r="K3126" s="4" t="n">
        <v>0</v>
      </c>
      <c r="L3126" s="3" t="n">
        <v>0</v>
      </c>
      <c r="M3126" s="3" t="n">
        <v>0</v>
      </c>
      <c r="N3126" s="3" t="n">
        <v>0</v>
      </c>
      <c r="O3126" s="4" t="str"/>
      <c r="P3126" s="4" t="str"/>
      <c r="Q3126" s="4" t="str"/>
      <c r="R3126" s="4" t="str"/>
      <c r="S3126" s="4" t="str"/>
      <c r="T3126" s="4" t="str"/>
      <c r="U3126" s="4" t="str"/>
      <c r="V3126" s="4" t="n">
        <v>1</v>
      </c>
    </row>
    <row r="3127">
      <c r="A3127" t="n">
        <v>393</v>
      </c>
      <c r="B3127" t="inlineStr">
        <is>
          <t>20613037595</t>
        </is>
      </c>
      <c r="C3127" t="inlineStr">
        <is>
          <t>ASOCIACION DE PRODUCTORES PALTO MARCAHUASI-MOLLEPATA</t>
        </is>
      </c>
      <c r="D3127" s="6" t="n">
        <v>2023</v>
      </c>
      <c r="F3127" t="inlineStr">
        <is>
          <t>PAC</t>
        </is>
      </c>
      <c r="G3127" s="4" t="n">
        <v>0</v>
      </c>
      <c r="H3127" s="4" t="n">
        <v>0</v>
      </c>
      <c r="I3127" s="4" t="n">
        <v>0</v>
      </c>
      <c r="J3127" s="4" t="n">
        <v>0</v>
      </c>
      <c r="K3127" s="4" t="n">
        <v>0</v>
      </c>
      <c r="L3127" s="3" t="n">
        <v>0</v>
      </c>
      <c r="M3127" s="3" t="n">
        <v>0</v>
      </c>
      <c r="N3127" s="3" t="n">
        <v>0</v>
      </c>
      <c r="O3127" s="4" t="n">
        <v>0</v>
      </c>
      <c r="P3127" s="4" t="n">
        <v>0</v>
      </c>
      <c r="Q3127" s="4" t="n">
        <v>0</v>
      </c>
      <c r="R3127" s="4" t="n">
        <v>0</v>
      </c>
      <c r="S3127" s="4" t="n">
        <v>0</v>
      </c>
      <c r="T3127" s="4" t="n">
        <v>0</v>
      </c>
      <c r="U3127" s="4" t="n">
        <v>0</v>
      </c>
      <c r="V3127" s="4" t="n">
        <v>1</v>
      </c>
    </row>
    <row r="3128">
      <c r="A3128" t="n">
        <v>393</v>
      </c>
      <c r="B3128" t="inlineStr">
        <is>
          <t>20613037595</t>
        </is>
      </c>
      <c r="C3128" t="inlineStr">
        <is>
          <t>ASOCIACION DE PRODUCTORES PALTO MARCAHUASI-MOLLEPATA</t>
        </is>
      </c>
      <c r="D3128" s="6" t="n">
        <v>2024</v>
      </c>
      <c r="E3128" t="n">
        <v>1</v>
      </c>
      <c r="F3128" t="inlineStr">
        <is>
          <t>PAC</t>
        </is>
      </c>
      <c r="G3128" s="4" t="n">
        <v>26</v>
      </c>
      <c r="H3128" s="4" t="n">
        <v>22</v>
      </c>
      <c r="I3128" s="4" t="n">
        <v>48</v>
      </c>
      <c r="J3128" s="4" t="n">
        <v>19</v>
      </c>
      <c r="K3128" s="4" t="n">
        <v>4</v>
      </c>
      <c r="L3128" s="3" t="n">
        <v>0</v>
      </c>
      <c r="M3128" s="3" t="n">
        <v>0</v>
      </c>
      <c r="N3128" s="3" t="n">
        <v>0</v>
      </c>
      <c r="O3128" s="4" t="n">
        <v>0</v>
      </c>
      <c r="P3128" s="4" t="n">
        <v>0</v>
      </c>
      <c r="Q3128" s="4" t="str"/>
      <c r="R3128" s="4" t="n">
        <v>0</v>
      </c>
      <c r="S3128" s="4" t="n">
        <v>0</v>
      </c>
      <c r="T3128" s="4" t="n">
        <v>0</v>
      </c>
      <c r="U3128" s="4" t="n">
        <v>0</v>
      </c>
      <c r="V3128" s="4" t="n">
        <v>1</v>
      </c>
    </row>
    <row r="3129">
      <c r="A3129" t="n">
        <v>393</v>
      </c>
      <c r="B3129" t="inlineStr">
        <is>
          <t>20613037595</t>
        </is>
      </c>
      <c r="C3129" t="inlineStr">
        <is>
          <t>ASOCIACION DE PRODUCTORES PALTO MARCAHUASI-MOLLEPATA</t>
        </is>
      </c>
      <c r="D3129" s="6" t="n">
        <v>2025</v>
      </c>
      <c r="E3129" t="n">
        <v>1</v>
      </c>
      <c r="F3129" t="inlineStr">
        <is>
          <t>PAC</t>
        </is>
      </c>
      <c r="G3129" s="4" t="n">
        <v>28</v>
      </c>
      <c r="H3129" s="4" t="n">
        <v>21</v>
      </c>
      <c r="I3129" s="4" t="n">
        <v>49</v>
      </c>
      <c r="J3129" s="4" t="n">
        <v>21</v>
      </c>
      <c r="K3129" s="4" t="n">
        <v>4</v>
      </c>
      <c r="L3129" s="3" t="n">
        <v>2514000</v>
      </c>
      <c r="M3129" s="3" t="n">
        <v>0</v>
      </c>
      <c r="N3129" s="3" t="n">
        <v>2514000</v>
      </c>
      <c r="O3129" s="4" t="n">
        <v>0</v>
      </c>
      <c r="P3129" s="4" t="n">
        <v>2514000</v>
      </c>
      <c r="Q3129" s="4" t="str"/>
      <c r="R3129" s="4" t="n">
        <v>0</v>
      </c>
      <c r="S3129" s="4" t="n">
        <v>0</v>
      </c>
      <c r="T3129" s="4" t="n">
        <v>0</v>
      </c>
      <c r="U3129" s="4" t="n">
        <v>2514000</v>
      </c>
      <c r="V3129" s="4" t="n">
        <v>1</v>
      </c>
    </row>
    <row r="3130">
      <c r="A3130" t="n">
        <v>394</v>
      </c>
      <c r="B3130" t="inlineStr">
        <is>
          <t>20608609467</t>
        </is>
      </c>
      <c r="C3130" t="inlineStr">
        <is>
          <t>ASOCIACION DE PRODUCTORES FRUTICOLAS HUAQUISH POCOR - APROFUT HUAQUISH POCOR</t>
        </is>
      </c>
      <c r="D3130" s="6" t="n">
        <v>2018</v>
      </c>
      <c r="F3130" t="inlineStr">
        <is>
          <t>PAC</t>
        </is>
      </c>
      <c r="G3130" s="4" t="str"/>
      <c r="H3130" s="4" t="str"/>
      <c r="I3130" s="4" t="n">
        <v>0</v>
      </c>
      <c r="J3130" s="4" t="str"/>
      <c r="K3130" s="4" t="str"/>
      <c r="L3130" s="3" t="str"/>
      <c r="M3130" s="3" t="str"/>
      <c r="N3130" s="3" t="n">
        <v>0</v>
      </c>
      <c r="O3130" s="4" t="str"/>
      <c r="P3130" s="4" t="str"/>
      <c r="Q3130" s="4" t="str"/>
      <c r="R3130" s="4" t="str"/>
      <c r="S3130" s="4" t="str"/>
      <c r="T3130" s="4" t="str"/>
      <c r="U3130" s="4" t="str"/>
      <c r="V3130" s="4" t="n">
        <v>1</v>
      </c>
    </row>
    <row r="3131">
      <c r="A3131" t="n">
        <v>394</v>
      </c>
      <c r="B3131" t="inlineStr">
        <is>
          <t>20608609467</t>
        </is>
      </c>
      <c r="C3131" t="inlineStr">
        <is>
          <t>ASOCIACION DE PRODUCTORES FRUTICOLAS HUAQUISH POCOR - APROFUT HUAQUISH POCOR</t>
        </is>
      </c>
      <c r="D3131" s="6" t="n">
        <v>2019</v>
      </c>
      <c r="F3131" t="inlineStr">
        <is>
          <t>PAC</t>
        </is>
      </c>
      <c r="G3131" s="4" t="n">
        <v>0</v>
      </c>
      <c r="H3131" s="4" t="n">
        <v>0</v>
      </c>
      <c r="I3131" s="4" t="n">
        <v>0</v>
      </c>
      <c r="J3131" s="4" t="str"/>
      <c r="K3131" s="4" t="str"/>
      <c r="L3131" s="3" t="n">
        <v>0</v>
      </c>
      <c r="M3131" s="3" t="n">
        <v>0</v>
      </c>
      <c r="N3131" s="3" t="n">
        <v>0</v>
      </c>
      <c r="O3131" s="4" t="str"/>
      <c r="P3131" s="4" t="str"/>
      <c r="Q3131" s="4" t="str"/>
      <c r="R3131" s="4" t="str"/>
      <c r="S3131" s="4" t="str"/>
      <c r="T3131" s="4" t="str"/>
      <c r="U3131" s="4" t="str"/>
      <c r="V3131" s="4" t="n">
        <v>1</v>
      </c>
    </row>
    <row r="3132">
      <c r="A3132" t="n">
        <v>394</v>
      </c>
      <c r="B3132" t="inlineStr">
        <is>
          <t>20608609467</t>
        </is>
      </c>
      <c r="C3132" t="inlineStr">
        <is>
          <t>ASOCIACION DE PRODUCTORES FRUTICOLAS HUAQUISH POCOR - APROFUT HUAQUISH POCOR</t>
        </is>
      </c>
      <c r="D3132" s="6" t="n">
        <v>2020</v>
      </c>
      <c r="F3132" t="inlineStr">
        <is>
          <t>PAC</t>
        </is>
      </c>
      <c r="G3132" s="4" t="n">
        <v>0</v>
      </c>
      <c r="H3132" s="4" t="n">
        <v>0</v>
      </c>
      <c r="I3132" s="4" t="n">
        <v>0</v>
      </c>
      <c r="J3132" s="4" t="n">
        <v>0</v>
      </c>
      <c r="K3132" s="4" t="n">
        <v>0</v>
      </c>
      <c r="L3132" s="3" t="n">
        <v>0</v>
      </c>
      <c r="M3132" s="3" t="n">
        <v>0</v>
      </c>
      <c r="N3132" s="3" t="n">
        <v>0</v>
      </c>
      <c r="O3132" s="4" t="str"/>
      <c r="P3132" s="4" t="str"/>
      <c r="Q3132" s="4" t="str"/>
      <c r="R3132" s="4" t="str"/>
      <c r="S3132" s="4" t="str"/>
      <c r="T3132" s="4" t="str"/>
      <c r="U3132" s="4" t="str"/>
      <c r="V3132" s="4" t="n">
        <v>1</v>
      </c>
    </row>
    <row r="3133">
      <c r="A3133" t="n">
        <v>394</v>
      </c>
      <c r="B3133" t="inlineStr">
        <is>
          <t>20608609467</t>
        </is>
      </c>
      <c r="C3133" t="inlineStr">
        <is>
          <t>ASOCIACION DE PRODUCTORES FRUTICOLAS HUAQUISH POCOR - APROFUT HUAQUISH POCOR</t>
        </is>
      </c>
      <c r="D3133" s="6" t="n">
        <v>2021</v>
      </c>
      <c r="F3133" t="inlineStr">
        <is>
          <t>PAC</t>
        </is>
      </c>
      <c r="G3133" s="4" t="n">
        <v>0</v>
      </c>
      <c r="H3133" s="4" t="n">
        <v>0</v>
      </c>
      <c r="I3133" s="4" t="n">
        <v>0</v>
      </c>
      <c r="J3133" s="4" t="n">
        <v>0</v>
      </c>
      <c r="K3133" s="4" t="n">
        <v>0</v>
      </c>
      <c r="L3133" s="3" t="n">
        <v>0</v>
      </c>
      <c r="M3133" s="3" t="n">
        <v>0</v>
      </c>
      <c r="N3133" s="3" t="n">
        <v>0</v>
      </c>
      <c r="O3133" s="4" t="str"/>
      <c r="P3133" s="4" t="str"/>
      <c r="Q3133" s="4" t="str"/>
      <c r="R3133" s="4" t="str"/>
      <c r="S3133" s="4" t="str"/>
      <c r="T3133" s="4" t="str"/>
      <c r="U3133" s="4" t="str"/>
      <c r="V3133" s="4" t="n">
        <v>1</v>
      </c>
    </row>
    <row r="3134">
      <c r="A3134" t="n">
        <v>394</v>
      </c>
      <c r="B3134" t="inlineStr">
        <is>
          <t>20608609467</t>
        </is>
      </c>
      <c r="C3134" t="inlineStr">
        <is>
          <t>ASOCIACION DE PRODUCTORES FRUTICOLAS HUAQUISH POCOR - APROFUT HUAQUISH POCOR</t>
        </is>
      </c>
      <c r="D3134" s="6" t="n">
        <v>2022</v>
      </c>
      <c r="F3134" t="inlineStr">
        <is>
          <t>PAC</t>
        </is>
      </c>
      <c r="G3134" s="4" t="n">
        <v>0</v>
      </c>
      <c r="H3134" s="4" t="n">
        <v>0</v>
      </c>
      <c r="I3134" s="4" t="n">
        <v>0</v>
      </c>
      <c r="J3134" s="4" t="n">
        <v>0</v>
      </c>
      <c r="K3134" s="4" t="n">
        <v>0</v>
      </c>
      <c r="L3134" s="3" t="n">
        <v>0</v>
      </c>
      <c r="M3134" s="3" t="n">
        <v>0</v>
      </c>
      <c r="N3134" s="3" t="n">
        <v>0</v>
      </c>
      <c r="O3134" s="4" t="str"/>
      <c r="P3134" s="4" t="str"/>
      <c r="Q3134" s="4" t="str"/>
      <c r="R3134" s="4" t="str"/>
      <c r="S3134" s="4" t="str"/>
      <c r="T3134" s="4" t="str"/>
      <c r="U3134" s="4" t="str"/>
      <c r="V3134" s="4" t="n">
        <v>1</v>
      </c>
    </row>
    <row r="3135">
      <c r="A3135" t="n">
        <v>394</v>
      </c>
      <c r="B3135" t="inlineStr">
        <is>
          <t>20608609467</t>
        </is>
      </c>
      <c r="C3135" t="inlineStr">
        <is>
          <t>ASOCIACION DE PRODUCTORES FRUTICOLAS HUAQUISH POCOR - APROFUT HUAQUISH POCOR</t>
        </is>
      </c>
      <c r="D3135" s="6" t="n">
        <v>2023</v>
      </c>
      <c r="F3135" t="inlineStr">
        <is>
          <t>PAC</t>
        </is>
      </c>
      <c r="G3135" s="4" t="n">
        <v>0</v>
      </c>
      <c r="H3135" s="4" t="n">
        <v>0</v>
      </c>
      <c r="I3135" s="4" t="n">
        <v>0</v>
      </c>
      <c r="J3135" s="4" t="n">
        <v>0</v>
      </c>
      <c r="K3135" s="4" t="n">
        <v>0</v>
      </c>
      <c r="L3135" s="3" t="n">
        <v>0</v>
      </c>
      <c r="M3135" s="3" t="n">
        <v>0</v>
      </c>
      <c r="N3135" s="3" t="n">
        <v>0</v>
      </c>
      <c r="O3135" s="4" t="n">
        <v>0</v>
      </c>
      <c r="P3135" s="4" t="n">
        <v>0</v>
      </c>
      <c r="Q3135" s="4" t="n">
        <v>0</v>
      </c>
      <c r="R3135" s="4" t="n">
        <v>0</v>
      </c>
      <c r="S3135" s="4" t="n">
        <v>0</v>
      </c>
      <c r="T3135" s="4" t="n">
        <v>0</v>
      </c>
      <c r="U3135" s="4" t="n">
        <v>0</v>
      </c>
      <c r="V3135" s="4" t="n">
        <v>1</v>
      </c>
    </row>
    <row r="3136">
      <c r="A3136" t="n">
        <v>394</v>
      </c>
      <c r="B3136" t="inlineStr">
        <is>
          <t>20608609467</t>
        </is>
      </c>
      <c r="C3136" t="inlineStr">
        <is>
          <t>ASOCIACION DE PRODUCTORES FRUTICOLAS HUAQUISH POCOR - APROFUT HUAQUISH POCOR</t>
        </is>
      </c>
      <c r="D3136" s="6" t="n">
        <v>2024</v>
      </c>
      <c r="E3136" t="n">
        <v>1</v>
      </c>
      <c r="F3136" t="inlineStr">
        <is>
          <t>PAC</t>
        </is>
      </c>
      <c r="G3136" s="4" t="n">
        <v>11</v>
      </c>
      <c r="H3136" s="4" t="n">
        <v>1</v>
      </c>
      <c r="I3136" s="4" t="n">
        <v>12</v>
      </c>
      <c r="J3136" s="4" t="n">
        <v>5</v>
      </c>
      <c r="K3136" s="4" t="n">
        <v>1</v>
      </c>
      <c r="L3136" s="3" t="n">
        <v>283090</v>
      </c>
      <c r="M3136" s="3" t="n">
        <v>0</v>
      </c>
      <c r="N3136" s="3" t="n">
        <v>283090</v>
      </c>
      <c r="O3136" s="4" t="n">
        <v>0</v>
      </c>
      <c r="P3136" s="4" t="n">
        <v>283090</v>
      </c>
      <c r="Q3136" s="4" t="str"/>
      <c r="R3136" s="4" t="n">
        <v>0</v>
      </c>
      <c r="S3136" s="4" t="n">
        <v>0</v>
      </c>
      <c r="T3136" s="4" t="n">
        <v>0</v>
      </c>
      <c r="U3136" s="4" t="n">
        <v>283090</v>
      </c>
      <c r="V3136" s="4" t="n">
        <v>1</v>
      </c>
    </row>
    <row r="3137">
      <c r="A3137" t="n">
        <v>394</v>
      </c>
      <c r="B3137" t="inlineStr">
        <is>
          <t>20608609467</t>
        </is>
      </c>
      <c r="C3137" t="inlineStr">
        <is>
          <t>ASOCIACION DE PRODUCTORES FRUTICOLAS HUAQUISH POCOR - APROFUT HUAQUISH POCOR</t>
        </is>
      </c>
      <c r="D3137" s="6" t="n">
        <v>2025</v>
      </c>
      <c r="E3137" t="n">
        <v>1</v>
      </c>
      <c r="F3137" t="inlineStr">
        <is>
          <t>PAC</t>
        </is>
      </c>
      <c r="G3137" s="4" t="n">
        <v>11</v>
      </c>
      <c r="H3137" s="4" t="n">
        <v>1</v>
      </c>
      <c r="I3137" s="4" t="n">
        <v>12</v>
      </c>
      <c r="J3137" s="4" t="n">
        <v>12</v>
      </c>
      <c r="K3137" s="4" t="n">
        <v>0</v>
      </c>
      <c r="L3137" s="3" t="n">
        <v>0</v>
      </c>
      <c r="M3137" s="3" t="n">
        <v>0</v>
      </c>
      <c r="N3137" s="3" t="n">
        <v>0</v>
      </c>
      <c r="O3137" s="4" t="n">
        <v>0</v>
      </c>
      <c r="P3137" s="4" t="n">
        <v>0</v>
      </c>
      <c r="Q3137" s="4" t="str"/>
      <c r="R3137" s="4" t="n">
        <v>0</v>
      </c>
      <c r="S3137" s="4" t="n">
        <v>0</v>
      </c>
      <c r="T3137" s="4" t="n">
        <v>0</v>
      </c>
      <c r="U3137" s="4" t="n">
        <v>0</v>
      </c>
      <c r="V3137" s="4" t="n">
        <v>1</v>
      </c>
    </row>
    <row r="3138">
      <c r="A3138" t="n">
        <v>395</v>
      </c>
      <c r="B3138" t="inlineStr">
        <is>
          <t>20603356404</t>
        </is>
      </c>
      <c r="C3138" t="inlineStr">
        <is>
          <t>COOPERATIVA AGROINDUSTRIAL NEBLINA DE CARPISH LIMITADA</t>
        </is>
      </c>
      <c r="D3138" s="6" t="n">
        <v>2018</v>
      </c>
      <c r="F3138" t="inlineStr">
        <is>
          <t>PAC</t>
        </is>
      </c>
      <c r="G3138" s="4" t="str"/>
      <c r="H3138" s="4" t="str"/>
      <c r="I3138" s="4" t="n">
        <v>0</v>
      </c>
      <c r="J3138" s="4" t="str"/>
      <c r="K3138" s="4" t="str"/>
      <c r="L3138" s="3" t="str"/>
      <c r="M3138" s="3" t="str"/>
      <c r="N3138" s="3" t="n">
        <v>0</v>
      </c>
      <c r="O3138" s="4" t="str"/>
      <c r="P3138" s="4" t="str"/>
      <c r="Q3138" s="4" t="str"/>
      <c r="R3138" s="4" t="str"/>
      <c r="S3138" s="4" t="str"/>
      <c r="T3138" s="4" t="str"/>
      <c r="U3138" s="4" t="str"/>
      <c r="V3138" s="4" t="n">
        <v>1</v>
      </c>
    </row>
    <row r="3139">
      <c r="A3139" t="n">
        <v>395</v>
      </c>
      <c r="B3139" t="inlineStr">
        <is>
          <t>20603356404</t>
        </is>
      </c>
      <c r="C3139" t="inlineStr">
        <is>
          <t>COOPERATIVA AGROINDUSTRIAL NEBLINA DE CARPISH LIMITADA</t>
        </is>
      </c>
      <c r="D3139" s="6" t="n">
        <v>2019</v>
      </c>
      <c r="F3139" t="inlineStr">
        <is>
          <t>PAC</t>
        </is>
      </c>
      <c r="G3139" s="4" t="n">
        <v>0</v>
      </c>
      <c r="H3139" s="4" t="n">
        <v>0</v>
      </c>
      <c r="I3139" s="4" t="n">
        <v>0</v>
      </c>
      <c r="J3139" s="4" t="str"/>
      <c r="K3139" s="4" t="str"/>
      <c r="L3139" s="3" t="n">
        <v>0</v>
      </c>
      <c r="M3139" s="3" t="n">
        <v>0</v>
      </c>
      <c r="N3139" s="3" t="n">
        <v>0</v>
      </c>
      <c r="O3139" s="4" t="str"/>
      <c r="P3139" s="4" t="str"/>
      <c r="Q3139" s="4" t="str"/>
      <c r="R3139" s="4" t="str"/>
      <c r="S3139" s="4" t="str"/>
      <c r="T3139" s="4" t="str"/>
      <c r="U3139" s="4" t="str"/>
      <c r="V3139" s="4" t="n">
        <v>1</v>
      </c>
    </row>
    <row r="3140">
      <c r="A3140" t="n">
        <v>395</v>
      </c>
      <c r="B3140" t="inlineStr">
        <is>
          <t>20603356404</t>
        </is>
      </c>
      <c r="C3140" t="inlineStr">
        <is>
          <t>COOPERATIVA AGROINDUSTRIAL NEBLINA DE CARPISH LIMITADA</t>
        </is>
      </c>
      <c r="D3140" s="6" t="n">
        <v>2020</v>
      </c>
      <c r="F3140" t="inlineStr">
        <is>
          <t>PAC</t>
        </is>
      </c>
      <c r="G3140" s="4" t="n">
        <v>0</v>
      </c>
      <c r="H3140" s="4" t="n">
        <v>0</v>
      </c>
      <c r="I3140" s="4" t="n">
        <v>0</v>
      </c>
      <c r="J3140" s="4" t="n">
        <v>0</v>
      </c>
      <c r="K3140" s="4" t="n">
        <v>0</v>
      </c>
      <c r="L3140" s="3" t="n">
        <v>0</v>
      </c>
      <c r="M3140" s="3" t="n">
        <v>0</v>
      </c>
      <c r="N3140" s="3" t="n">
        <v>0</v>
      </c>
      <c r="O3140" s="4" t="str"/>
      <c r="P3140" s="4" t="str"/>
      <c r="Q3140" s="4" t="str"/>
      <c r="R3140" s="4" t="str"/>
      <c r="S3140" s="4" t="str"/>
      <c r="T3140" s="4" t="str"/>
      <c r="U3140" s="4" t="str"/>
      <c r="V3140" s="4" t="n">
        <v>1</v>
      </c>
    </row>
    <row r="3141">
      <c r="A3141" t="n">
        <v>395</v>
      </c>
      <c r="B3141" t="inlineStr">
        <is>
          <t>20603356404</t>
        </is>
      </c>
      <c r="C3141" t="inlineStr">
        <is>
          <t>COOPERATIVA AGROINDUSTRIAL NEBLINA DE CARPISH LIMITADA</t>
        </is>
      </c>
      <c r="D3141" s="6" t="n">
        <v>2021</v>
      </c>
      <c r="F3141" t="inlineStr">
        <is>
          <t>PAC</t>
        </is>
      </c>
      <c r="G3141" s="4" t="n">
        <v>0</v>
      </c>
      <c r="H3141" s="4" t="n">
        <v>0</v>
      </c>
      <c r="I3141" s="4" t="n">
        <v>0</v>
      </c>
      <c r="J3141" s="4" t="n">
        <v>0</v>
      </c>
      <c r="K3141" s="4" t="n">
        <v>0</v>
      </c>
      <c r="L3141" s="3" t="n">
        <v>0</v>
      </c>
      <c r="M3141" s="3" t="n">
        <v>0</v>
      </c>
      <c r="N3141" s="3" t="n">
        <v>0</v>
      </c>
      <c r="O3141" s="4" t="str"/>
      <c r="P3141" s="4" t="str"/>
      <c r="Q3141" s="4" t="str"/>
      <c r="R3141" s="4" t="str"/>
      <c r="S3141" s="4" t="str"/>
      <c r="T3141" s="4" t="str"/>
      <c r="U3141" s="4" t="str"/>
      <c r="V3141" s="4" t="n">
        <v>1</v>
      </c>
    </row>
    <row r="3142">
      <c r="A3142" t="n">
        <v>395</v>
      </c>
      <c r="B3142" t="inlineStr">
        <is>
          <t>20603356404</t>
        </is>
      </c>
      <c r="C3142" t="inlineStr">
        <is>
          <t>COOPERATIVA AGROINDUSTRIAL NEBLINA DE CARPISH LIMITADA</t>
        </is>
      </c>
      <c r="D3142" s="6" t="n">
        <v>2022</v>
      </c>
      <c r="F3142" t="inlineStr">
        <is>
          <t>PAC</t>
        </is>
      </c>
      <c r="G3142" s="4" t="n">
        <v>0</v>
      </c>
      <c r="H3142" s="4" t="n">
        <v>0</v>
      </c>
      <c r="I3142" s="4" t="n">
        <v>0</v>
      </c>
      <c r="J3142" s="4" t="n">
        <v>0</v>
      </c>
      <c r="K3142" s="4" t="n">
        <v>0</v>
      </c>
      <c r="L3142" s="3" t="n">
        <v>0</v>
      </c>
      <c r="M3142" s="3" t="n">
        <v>0</v>
      </c>
      <c r="N3142" s="3" t="n">
        <v>0</v>
      </c>
      <c r="O3142" s="4" t="str"/>
      <c r="P3142" s="4" t="str"/>
      <c r="Q3142" s="4" t="str"/>
      <c r="R3142" s="4" t="str"/>
      <c r="S3142" s="4" t="str"/>
      <c r="T3142" s="4" t="str"/>
      <c r="U3142" s="4" t="str"/>
      <c r="V3142" s="4" t="n">
        <v>1</v>
      </c>
    </row>
    <row r="3143">
      <c r="A3143" t="n">
        <v>395</v>
      </c>
      <c r="B3143" t="inlineStr">
        <is>
          <t>20603356404</t>
        </is>
      </c>
      <c r="C3143" t="inlineStr">
        <is>
          <t>COOPERATIVA AGROINDUSTRIAL NEBLINA DE CARPISH LIMITADA</t>
        </is>
      </c>
      <c r="D3143" s="6" t="n">
        <v>2023</v>
      </c>
      <c r="F3143" t="inlineStr">
        <is>
          <t>PAC</t>
        </is>
      </c>
      <c r="G3143" s="4" t="n">
        <v>0</v>
      </c>
      <c r="H3143" s="4" t="n">
        <v>0</v>
      </c>
      <c r="I3143" s="4" t="n">
        <v>0</v>
      </c>
      <c r="J3143" s="4" t="n">
        <v>0</v>
      </c>
      <c r="K3143" s="4" t="n">
        <v>0</v>
      </c>
      <c r="L3143" s="3" t="n">
        <v>0</v>
      </c>
      <c r="M3143" s="3" t="n">
        <v>0</v>
      </c>
      <c r="N3143" s="3" t="n">
        <v>0</v>
      </c>
      <c r="O3143" s="4" t="n">
        <v>0</v>
      </c>
      <c r="P3143" s="4" t="n">
        <v>0</v>
      </c>
      <c r="Q3143" s="4" t="n">
        <v>0</v>
      </c>
      <c r="R3143" s="4" t="n">
        <v>0</v>
      </c>
      <c r="S3143" s="4" t="n">
        <v>0</v>
      </c>
      <c r="T3143" s="4" t="n">
        <v>0</v>
      </c>
      <c r="U3143" s="4" t="n">
        <v>0</v>
      </c>
      <c r="V3143" s="4" t="n">
        <v>1</v>
      </c>
    </row>
    <row r="3144">
      <c r="A3144" t="n">
        <v>395</v>
      </c>
      <c r="B3144" t="inlineStr">
        <is>
          <t>20603356404</t>
        </is>
      </c>
      <c r="C3144" t="inlineStr">
        <is>
          <t>COOPERATIVA AGROINDUSTRIAL NEBLINA DE CARPISH LIMITADA</t>
        </is>
      </c>
      <c r="D3144" s="6" t="n">
        <v>2024</v>
      </c>
      <c r="E3144" t="n">
        <v>1</v>
      </c>
      <c r="F3144" t="inlineStr">
        <is>
          <t>PAC</t>
        </is>
      </c>
      <c r="G3144" s="4" t="n">
        <v>15</v>
      </c>
      <c r="H3144" s="4" t="n">
        <v>4</v>
      </c>
      <c r="I3144" s="4" t="n">
        <v>19</v>
      </c>
      <c r="J3144" s="4" t="n">
        <v>18</v>
      </c>
      <c r="K3144" s="4" t="n">
        <v>0</v>
      </c>
      <c r="L3144" s="3" t="n">
        <v>24313.5</v>
      </c>
      <c r="M3144" s="3" t="n">
        <v>0</v>
      </c>
      <c r="N3144" s="3" t="n">
        <v>24313.5</v>
      </c>
      <c r="O3144" s="4" t="n">
        <v>0</v>
      </c>
      <c r="P3144" s="4" t="n">
        <v>24313.5</v>
      </c>
      <c r="Q3144" s="4" t="str"/>
      <c r="R3144" s="4" t="n">
        <v>0</v>
      </c>
      <c r="S3144" s="4" t="n">
        <v>0</v>
      </c>
      <c r="T3144" s="4" t="n">
        <v>0</v>
      </c>
      <c r="U3144" s="4" t="n">
        <v>24313.5</v>
      </c>
      <c r="V3144" s="4" t="n">
        <v>1</v>
      </c>
    </row>
    <row r="3145">
      <c r="A3145" t="n">
        <v>395</v>
      </c>
      <c r="B3145" t="inlineStr">
        <is>
          <t>20603356404</t>
        </is>
      </c>
      <c r="C3145" t="inlineStr">
        <is>
          <t>COOPERATIVA AGROINDUSTRIAL NEBLINA DE CARPISH LIMITADA</t>
        </is>
      </c>
      <c r="D3145" s="6" t="n">
        <v>2025</v>
      </c>
      <c r="E3145" t="n">
        <v>1</v>
      </c>
      <c r="F3145" t="inlineStr">
        <is>
          <t>PAC</t>
        </is>
      </c>
      <c r="G3145" s="4" t="n">
        <v>8</v>
      </c>
      <c r="H3145" s="4" t="n">
        <v>6</v>
      </c>
      <c r="I3145" s="4" t="n">
        <v>14</v>
      </c>
      <c r="J3145" s="4" t="n">
        <v>21</v>
      </c>
      <c r="K3145" s="4" t="n">
        <v>0</v>
      </c>
      <c r="L3145" s="3" t="n">
        <v>90909</v>
      </c>
      <c r="M3145" s="3" t="n">
        <v>0</v>
      </c>
      <c r="N3145" s="3" t="n">
        <v>90909</v>
      </c>
      <c r="O3145" s="4" t="n">
        <v>0</v>
      </c>
      <c r="P3145" s="4" t="n">
        <v>90909</v>
      </c>
      <c r="Q3145" s="4" t="str"/>
      <c r="R3145" s="4" t="n">
        <v>0</v>
      </c>
      <c r="S3145" s="4" t="n">
        <v>0</v>
      </c>
      <c r="T3145" s="4" t="n">
        <v>0</v>
      </c>
      <c r="U3145" s="4" t="n">
        <v>90909</v>
      </c>
      <c r="V3145" s="4" t="n">
        <v>1</v>
      </c>
    </row>
    <row r="3146">
      <c r="A3146" t="n">
        <v>396</v>
      </c>
      <c r="B3146" t="inlineStr">
        <is>
          <t>20533263233</t>
        </is>
      </c>
      <c r="C3146" t="inlineStr">
        <is>
          <t>ASOCIACIÓN EMPRENDEDOR DE LOS ANDES</t>
        </is>
      </c>
      <c r="D3146" s="6" t="n">
        <v>2018</v>
      </c>
      <c r="F3146" t="inlineStr">
        <is>
          <t>PAC</t>
        </is>
      </c>
      <c r="G3146" s="4" t="str"/>
      <c r="H3146" s="4" t="str"/>
      <c r="I3146" s="4" t="n">
        <v>0</v>
      </c>
      <c r="J3146" s="4" t="str"/>
      <c r="K3146" s="4" t="str"/>
      <c r="L3146" s="3" t="str"/>
      <c r="M3146" s="3" t="str"/>
      <c r="N3146" s="3" t="n">
        <v>0</v>
      </c>
      <c r="O3146" s="4" t="str"/>
      <c r="P3146" s="4" t="str"/>
      <c r="Q3146" s="4" t="str"/>
      <c r="R3146" s="4" t="str"/>
      <c r="S3146" s="4" t="str"/>
      <c r="T3146" s="4" t="str"/>
      <c r="U3146" s="4" t="str"/>
      <c r="V3146" s="4" t="n">
        <v>1</v>
      </c>
    </row>
    <row r="3147">
      <c r="A3147" t="n">
        <v>396</v>
      </c>
      <c r="B3147" t="inlineStr">
        <is>
          <t>20533263233</t>
        </is>
      </c>
      <c r="C3147" t="inlineStr">
        <is>
          <t>ASOCIACIÓN EMPRENDEDOR DE LOS ANDES</t>
        </is>
      </c>
      <c r="D3147" s="6" t="n">
        <v>2019</v>
      </c>
      <c r="F3147" t="inlineStr">
        <is>
          <t>PAC</t>
        </is>
      </c>
      <c r="G3147" s="4" t="n">
        <v>0</v>
      </c>
      <c r="H3147" s="4" t="n">
        <v>0</v>
      </c>
      <c r="I3147" s="4" t="n">
        <v>0</v>
      </c>
      <c r="J3147" s="4" t="str"/>
      <c r="K3147" s="4" t="str"/>
      <c r="L3147" s="3" t="n">
        <v>0</v>
      </c>
      <c r="M3147" s="3" t="n">
        <v>0</v>
      </c>
      <c r="N3147" s="3" t="n">
        <v>0</v>
      </c>
      <c r="O3147" s="4" t="str"/>
      <c r="P3147" s="4" t="str"/>
      <c r="Q3147" s="4" t="str"/>
      <c r="R3147" s="4" t="str"/>
      <c r="S3147" s="4" t="str"/>
      <c r="T3147" s="4" t="str"/>
      <c r="U3147" s="4" t="str"/>
      <c r="V3147" s="4" t="n">
        <v>1</v>
      </c>
    </row>
    <row r="3148">
      <c r="A3148" t="n">
        <v>396</v>
      </c>
      <c r="B3148" t="inlineStr">
        <is>
          <t>20533263233</t>
        </is>
      </c>
      <c r="C3148" t="inlineStr">
        <is>
          <t>ASOCIACIÓN EMPRENDEDOR DE LOS ANDES</t>
        </is>
      </c>
      <c r="D3148" s="6" t="n">
        <v>2020</v>
      </c>
      <c r="F3148" t="inlineStr">
        <is>
          <t>PAC</t>
        </is>
      </c>
      <c r="G3148" s="4" t="n">
        <v>0</v>
      </c>
      <c r="H3148" s="4" t="n">
        <v>0</v>
      </c>
      <c r="I3148" s="4" t="n">
        <v>0</v>
      </c>
      <c r="J3148" s="4" t="n">
        <v>0</v>
      </c>
      <c r="K3148" s="4" t="n">
        <v>0</v>
      </c>
      <c r="L3148" s="3" t="n">
        <v>0</v>
      </c>
      <c r="M3148" s="3" t="n">
        <v>0</v>
      </c>
      <c r="N3148" s="3" t="n">
        <v>0</v>
      </c>
      <c r="O3148" s="4" t="str"/>
      <c r="P3148" s="4" t="str"/>
      <c r="Q3148" s="4" t="str"/>
      <c r="R3148" s="4" t="str"/>
      <c r="S3148" s="4" t="str"/>
      <c r="T3148" s="4" t="str"/>
      <c r="U3148" s="4" t="str"/>
      <c r="V3148" s="4" t="n">
        <v>1</v>
      </c>
    </row>
    <row r="3149">
      <c r="A3149" t="n">
        <v>396</v>
      </c>
      <c r="B3149" t="inlineStr">
        <is>
          <t>20533263233</t>
        </is>
      </c>
      <c r="C3149" t="inlineStr">
        <is>
          <t>ASOCIACIÓN EMPRENDEDOR DE LOS ANDES</t>
        </is>
      </c>
      <c r="D3149" s="6" t="n">
        <v>2021</v>
      </c>
      <c r="F3149" t="inlineStr">
        <is>
          <t>PAC</t>
        </is>
      </c>
      <c r="G3149" s="4" t="n">
        <v>0</v>
      </c>
      <c r="H3149" s="4" t="n">
        <v>0</v>
      </c>
      <c r="I3149" s="4" t="n">
        <v>0</v>
      </c>
      <c r="J3149" s="4" t="n">
        <v>0</v>
      </c>
      <c r="K3149" s="4" t="n">
        <v>0</v>
      </c>
      <c r="L3149" s="3" t="n">
        <v>0</v>
      </c>
      <c r="M3149" s="3" t="n">
        <v>0</v>
      </c>
      <c r="N3149" s="3" t="n">
        <v>0</v>
      </c>
      <c r="O3149" s="4" t="str"/>
      <c r="P3149" s="4" t="str"/>
      <c r="Q3149" s="4" t="str"/>
      <c r="R3149" s="4" t="str"/>
      <c r="S3149" s="4" t="str"/>
      <c r="T3149" s="4" t="str"/>
      <c r="U3149" s="4" t="str"/>
      <c r="V3149" s="4" t="n">
        <v>1</v>
      </c>
    </row>
    <row r="3150">
      <c r="A3150" t="n">
        <v>396</v>
      </c>
      <c r="B3150" t="inlineStr">
        <is>
          <t>20533263233</t>
        </is>
      </c>
      <c r="C3150" t="inlineStr">
        <is>
          <t>ASOCIACIÓN EMPRENDEDOR DE LOS ANDES</t>
        </is>
      </c>
      <c r="D3150" s="6" t="n">
        <v>2022</v>
      </c>
      <c r="F3150" t="inlineStr">
        <is>
          <t>PAC</t>
        </is>
      </c>
      <c r="G3150" s="4" t="n">
        <v>0</v>
      </c>
      <c r="H3150" s="4" t="n">
        <v>0</v>
      </c>
      <c r="I3150" s="4" t="n">
        <v>0</v>
      </c>
      <c r="J3150" s="4" t="n">
        <v>0</v>
      </c>
      <c r="K3150" s="4" t="n">
        <v>0</v>
      </c>
      <c r="L3150" s="3" t="n">
        <v>0</v>
      </c>
      <c r="M3150" s="3" t="n">
        <v>0</v>
      </c>
      <c r="N3150" s="3" t="n">
        <v>0</v>
      </c>
      <c r="O3150" s="4" t="str"/>
      <c r="P3150" s="4" t="str"/>
      <c r="Q3150" s="4" t="str"/>
      <c r="R3150" s="4" t="str"/>
      <c r="S3150" s="4" t="str"/>
      <c r="T3150" s="4" t="str"/>
      <c r="U3150" s="4" t="str"/>
      <c r="V3150" s="4" t="n">
        <v>1</v>
      </c>
    </row>
    <row r="3151">
      <c r="A3151" t="n">
        <v>396</v>
      </c>
      <c r="B3151" t="inlineStr">
        <is>
          <t>20533263233</t>
        </is>
      </c>
      <c r="C3151" t="inlineStr">
        <is>
          <t>ASOCIACIÓN EMPRENDEDOR DE LOS ANDES</t>
        </is>
      </c>
      <c r="D3151" s="6" t="n">
        <v>2023</v>
      </c>
      <c r="F3151" t="inlineStr">
        <is>
          <t>PAC</t>
        </is>
      </c>
      <c r="G3151" s="4" t="n">
        <v>0</v>
      </c>
      <c r="H3151" s="4" t="n">
        <v>0</v>
      </c>
      <c r="I3151" s="4" t="n">
        <v>0</v>
      </c>
      <c r="J3151" s="4" t="n">
        <v>0</v>
      </c>
      <c r="K3151" s="4" t="n">
        <v>0</v>
      </c>
      <c r="L3151" s="3" t="n">
        <v>0</v>
      </c>
      <c r="M3151" s="3" t="n">
        <v>0</v>
      </c>
      <c r="N3151" s="3" t="n">
        <v>0</v>
      </c>
      <c r="O3151" s="4" t="n">
        <v>0</v>
      </c>
      <c r="P3151" s="4" t="n">
        <v>0</v>
      </c>
      <c r="Q3151" s="4" t="n">
        <v>0</v>
      </c>
      <c r="R3151" s="4" t="n">
        <v>0</v>
      </c>
      <c r="S3151" s="4" t="n">
        <v>0</v>
      </c>
      <c r="T3151" s="4" t="n">
        <v>0</v>
      </c>
      <c r="U3151" s="4" t="n">
        <v>0</v>
      </c>
      <c r="V3151" s="4" t="n">
        <v>1</v>
      </c>
    </row>
    <row r="3152">
      <c r="A3152" t="n">
        <v>396</v>
      </c>
      <c r="B3152" t="inlineStr">
        <is>
          <t>20533263233</t>
        </is>
      </c>
      <c r="C3152" t="inlineStr">
        <is>
          <t>ASOCIACIÓN EMPRENDEDOR DE LOS ANDES</t>
        </is>
      </c>
      <c r="D3152" s="6" t="n">
        <v>2024</v>
      </c>
      <c r="E3152" t="n">
        <v>1</v>
      </c>
      <c r="F3152" t="inlineStr">
        <is>
          <t>PAC</t>
        </is>
      </c>
      <c r="G3152" s="4" t="n">
        <v>6</v>
      </c>
      <c r="H3152" s="4" t="n">
        <v>9</v>
      </c>
      <c r="I3152" s="4" t="n">
        <v>15</v>
      </c>
      <c r="J3152" s="4" t="n">
        <v>33</v>
      </c>
      <c r="K3152" s="4" t="n">
        <v>5</v>
      </c>
      <c r="L3152" s="3" t="n">
        <v>52858</v>
      </c>
      <c r="M3152" s="3" t="n">
        <v>0</v>
      </c>
      <c r="N3152" s="3" t="n">
        <v>52858</v>
      </c>
      <c r="O3152" s="4" t="n">
        <v>0</v>
      </c>
      <c r="P3152" s="4" t="n">
        <v>52858</v>
      </c>
      <c r="Q3152" s="4" t="str"/>
      <c r="R3152" s="4" t="n">
        <v>0</v>
      </c>
      <c r="S3152" s="4" t="n">
        <v>0</v>
      </c>
      <c r="T3152" s="4" t="n">
        <v>0</v>
      </c>
      <c r="U3152" s="4" t="n">
        <v>52858</v>
      </c>
      <c r="V3152" s="4" t="n">
        <v>1</v>
      </c>
    </row>
    <row r="3153">
      <c r="A3153" t="n">
        <v>396</v>
      </c>
      <c r="B3153" t="inlineStr">
        <is>
          <t>20533263233</t>
        </is>
      </c>
      <c r="C3153" t="inlineStr">
        <is>
          <t>ASOCIACIÓN EMPRENDEDOR DE LOS ANDES</t>
        </is>
      </c>
      <c r="D3153" s="6" t="n">
        <v>2025</v>
      </c>
      <c r="F3153" t="inlineStr">
        <is>
          <t>PAC</t>
        </is>
      </c>
      <c r="G3153" s="4" t="n">
        <v>0</v>
      </c>
      <c r="H3153" s="4" t="n">
        <v>0</v>
      </c>
      <c r="I3153" s="4" t="n">
        <v>0</v>
      </c>
      <c r="J3153" s="4" t="n">
        <v>0</v>
      </c>
      <c r="K3153" s="4" t="n">
        <v>0</v>
      </c>
      <c r="L3153" s="3" t="n">
        <v>0</v>
      </c>
      <c r="M3153" s="3" t="n">
        <v>0</v>
      </c>
      <c r="N3153" s="3" t="n">
        <v>0</v>
      </c>
      <c r="O3153" s="4" t="n">
        <v>0</v>
      </c>
      <c r="P3153" s="4" t="n">
        <v>0</v>
      </c>
      <c r="Q3153" s="4" t="str"/>
      <c r="R3153" s="4" t="n">
        <v>0</v>
      </c>
      <c r="S3153" s="4" t="n">
        <v>0</v>
      </c>
      <c r="T3153" s="4" t="n">
        <v>0</v>
      </c>
      <c r="U3153" s="4" t="n">
        <v>0</v>
      </c>
      <c r="V3153" s="4" t="n">
        <v>1</v>
      </c>
    </row>
    <row r="3154">
      <c r="A3154" t="n">
        <v>397</v>
      </c>
      <c r="B3154" t="inlineStr">
        <is>
          <t>20600836995</t>
        </is>
      </c>
      <c r="C3154" t="inlineStr">
        <is>
          <t>ASOCIACION DE PRODUCTORES AGROPECUARIOS SAN RAFAEL DE PIPISH CHALLANA - CHINCHAO</t>
        </is>
      </c>
      <c r="D3154" s="6" t="n">
        <v>2018</v>
      </c>
      <c r="F3154" t="inlineStr">
        <is>
          <t>PAC</t>
        </is>
      </c>
      <c r="G3154" s="4" t="str"/>
      <c r="H3154" s="4" t="str"/>
      <c r="I3154" s="4" t="n">
        <v>0</v>
      </c>
      <c r="J3154" s="4" t="str"/>
      <c r="K3154" s="4" t="str"/>
      <c r="L3154" s="3" t="str"/>
      <c r="M3154" s="3" t="str"/>
      <c r="N3154" s="3" t="n">
        <v>0</v>
      </c>
      <c r="O3154" s="4" t="str"/>
      <c r="P3154" s="4" t="str"/>
      <c r="Q3154" s="4" t="str"/>
      <c r="R3154" s="4" t="str"/>
      <c r="S3154" s="4" t="str"/>
      <c r="T3154" s="4" t="str"/>
      <c r="U3154" s="4" t="str"/>
      <c r="V3154" s="4" t="n">
        <v>1</v>
      </c>
    </row>
    <row r="3155">
      <c r="A3155" t="n">
        <v>397</v>
      </c>
      <c r="B3155" t="inlineStr">
        <is>
          <t>20600836995</t>
        </is>
      </c>
      <c r="C3155" t="inlineStr">
        <is>
          <t>ASOCIACION DE PRODUCTORES AGROPECUARIOS SAN RAFAEL DE PIPISH CHALLANA - CHINCHAO</t>
        </is>
      </c>
      <c r="D3155" s="6" t="n">
        <v>2019</v>
      </c>
      <c r="F3155" t="inlineStr">
        <is>
          <t>PAC</t>
        </is>
      </c>
      <c r="G3155" s="4" t="n">
        <v>0</v>
      </c>
      <c r="H3155" s="4" t="n">
        <v>0</v>
      </c>
      <c r="I3155" s="4" t="n">
        <v>0</v>
      </c>
      <c r="J3155" s="4" t="str"/>
      <c r="K3155" s="4" t="str"/>
      <c r="L3155" s="3" t="n">
        <v>0</v>
      </c>
      <c r="M3155" s="3" t="n">
        <v>0</v>
      </c>
      <c r="N3155" s="3" t="n">
        <v>0</v>
      </c>
      <c r="O3155" s="4" t="str"/>
      <c r="P3155" s="4" t="str"/>
      <c r="Q3155" s="4" t="str"/>
      <c r="R3155" s="4" t="str"/>
      <c r="S3155" s="4" t="str"/>
      <c r="T3155" s="4" t="str"/>
      <c r="U3155" s="4" t="str"/>
      <c r="V3155" s="4" t="n">
        <v>1</v>
      </c>
    </row>
    <row r="3156">
      <c r="A3156" t="n">
        <v>397</v>
      </c>
      <c r="B3156" t="inlineStr">
        <is>
          <t>20600836995</t>
        </is>
      </c>
      <c r="C3156" t="inlineStr">
        <is>
          <t>ASOCIACION DE PRODUCTORES AGROPECUARIOS SAN RAFAEL DE PIPISH CHALLANA - CHINCHAO</t>
        </is>
      </c>
      <c r="D3156" s="6" t="n">
        <v>2020</v>
      </c>
      <c r="F3156" t="inlineStr">
        <is>
          <t>PAC</t>
        </is>
      </c>
      <c r="G3156" s="4" t="n">
        <v>0</v>
      </c>
      <c r="H3156" s="4" t="n">
        <v>0</v>
      </c>
      <c r="I3156" s="4" t="n">
        <v>0</v>
      </c>
      <c r="J3156" s="4" t="n">
        <v>0</v>
      </c>
      <c r="K3156" s="4" t="n">
        <v>0</v>
      </c>
      <c r="L3156" s="3" t="n">
        <v>0</v>
      </c>
      <c r="M3156" s="3" t="n">
        <v>0</v>
      </c>
      <c r="N3156" s="3" t="n">
        <v>0</v>
      </c>
      <c r="O3156" s="4" t="str"/>
      <c r="P3156" s="4" t="str"/>
      <c r="Q3156" s="4" t="str"/>
      <c r="R3156" s="4" t="str"/>
      <c r="S3156" s="4" t="str"/>
      <c r="T3156" s="4" t="str"/>
      <c r="U3156" s="4" t="str"/>
      <c r="V3156" s="4" t="n">
        <v>1</v>
      </c>
    </row>
    <row r="3157">
      <c r="A3157" t="n">
        <v>397</v>
      </c>
      <c r="B3157" t="inlineStr">
        <is>
          <t>20600836995</t>
        </is>
      </c>
      <c r="C3157" t="inlineStr">
        <is>
          <t>ASOCIACION DE PRODUCTORES AGROPECUARIOS SAN RAFAEL DE PIPISH CHALLANA - CHINCHAO</t>
        </is>
      </c>
      <c r="D3157" s="6" t="n">
        <v>2021</v>
      </c>
      <c r="F3157" t="inlineStr">
        <is>
          <t>PAC</t>
        </is>
      </c>
      <c r="G3157" s="4" t="n">
        <v>0</v>
      </c>
      <c r="H3157" s="4" t="n">
        <v>0</v>
      </c>
      <c r="I3157" s="4" t="n">
        <v>0</v>
      </c>
      <c r="J3157" s="4" t="n">
        <v>0</v>
      </c>
      <c r="K3157" s="4" t="n">
        <v>0</v>
      </c>
      <c r="L3157" s="3" t="n">
        <v>0</v>
      </c>
      <c r="M3157" s="3" t="n">
        <v>0</v>
      </c>
      <c r="N3157" s="3" t="n">
        <v>0</v>
      </c>
      <c r="O3157" s="4" t="str"/>
      <c r="P3157" s="4" t="str"/>
      <c r="Q3157" s="4" t="str"/>
      <c r="R3157" s="4" t="str"/>
      <c r="S3157" s="4" t="str"/>
      <c r="T3157" s="4" t="str"/>
      <c r="U3157" s="4" t="str"/>
      <c r="V3157" s="4" t="n">
        <v>1</v>
      </c>
    </row>
    <row r="3158">
      <c r="A3158" t="n">
        <v>397</v>
      </c>
      <c r="B3158" t="inlineStr">
        <is>
          <t>20600836995</t>
        </is>
      </c>
      <c r="C3158" t="inlineStr">
        <is>
          <t>ASOCIACION DE PRODUCTORES AGROPECUARIOS SAN RAFAEL DE PIPISH CHALLANA - CHINCHAO</t>
        </is>
      </c>
      <c r="D3158" s="6" t="n">
        <v>2022</v>
      </c>
      <c r="F3158" t="inlineStr">
        <is>
          <t>PAC</t>
        </is>
      </c>
      <c r="G3158" s="4" t="n">
        <v>0</v>
      </c>
      <c r="H3158" s="4" t="n">
        <v>0</v>
      </c>
      <c r="I3158" s="4" t="n">
        <v>0</v>
      </c>
      <c r="J3158" s="4" t="n">
        <v>0</v>
      </c>
      <c r="K3158" s="4" t="n">
        <v>0</v>
      </c>
      <c r="L3158" s="3" t="n">
        <v>0</v>
      </c>
      <c r="M3158" s="3" t="n">
        <v>0</v>
      </c>
      <c r="N3158" s="3" t="n">
        <v>0</v>
      </c>
      <c r="O3158" s="4" t="str"/>
      <c r="P3158" s="4" t="str"/>
      <c r="Q3158" s="4" t="str"/>
      <c r="R3158" s="4" t="str"/>
      <c r="S3158" s="4" t="str"/>
      <c r="T3158" s="4" t="str"/>
      <c r="U3158" s="4" t="str"/>
      <c r="V3158" s="4" t="n">
        <v>1</v>
      </c>
    </row>
    <row r="3159">
      <c r="A3159" t="n">
        <v>397</v>
      </c>
      <c r="B3159" t="inlineStr">
        <is>
          <t>20600836995</t>
        </is>
      </c>
      <c r="C3159" t="inlineStr">
        <is>
          <t>ASOCIACION DE PRODUCTORES AGROPECUARIOS SAN RAFAEL DE PIPISH CHALLANA - CHINCHAO</t>
        </is>
      </c>
      <c r="D3159" s="6" t="n">
        <v>2023</v>
      </c>
      <c r="F3159" t="inlineStr">
        <is>
          <t>PAC</t>
        </is>
      </c>
      <c r="G3159" s="4" t="n">
        <v>0</v>
      </c>
      <c r="H3159" s="4" t="n">
        <v>0</v>
      </c>
      <c r="I3159" s="4" t="n">
        <v>0</v>
      </c>
      <c r="J3159" s="4" t="n">
        <v>0</v>
      </c>
      <c r="K3159" s="4" t="n">
        <v>0</v>
      </c>
      <c r="L3159" s="3" t="n">
        <v>0</v>
      </c>
      <c r="M3159" s="3" t="n">
        <v>0</v>
      </c>
      <c r="N3159" s="3" t="n">
        <v>0</v>
      </c>
      <c r="O3159" s="4" t="n">
        <v>0</v>
      </c>
      <c r="P3159" s="4" t="n">
        <v>0</v>
      </c>
      <c r="Q3159" s="4" t="n">
        <v>0</v>
      </c>
      <c r="R3159" s="4" t="n">
        <v>0</v>
      </c>
      <c r="S3159" s="4" t="n">
        <v>0</v>
      </c>
      <c r="T3159" s="4" t="n">
        <v>0</v>
      </c>
      <c r="U3159" s="4" t="n">
        <v>0</v>
      </c>
      <c r="V3159" s="4" t="n">
        <v>1</v>
      </c>
    </row>
    <row r="3160">
      <c r="A3160" t="n">
        <v>397</v>
      </c>
      <c r="B3160" t="inlineStr">
        <is>
          <t>20600836995</t>
        </is>
      </c>
      <c r="C3160" t="inlineStr">
        <is>
          <t>ASOCIACION DE PRODUCTORES AGROPECUARIOS SAN RAFAEL DE PIPISH CHALLANA - CHINCHAO</t>
        </is>
      </c>
      <c r="D3160" s="6" t="n">
        <v>2024</v>
      </c>
      <c r="E3160" t="n">
        <v>1</v>
      </c>
      <c r="F3160" t="inlineStr">
        <is>
          <t>PAC</t>
        </is>
      </c>
      <c r="G3160" s="4" t="n">
        <v>24</v>
      </c>
      <c r="H3160" s="4" t="n">
        <v>6</v>
      </c>
      <c r="I3160" s="4" t="n">
        <v>30</v>
      </c>
      <c r="J3160" s="4" t="n">
        <v>18</v>
      </c>
      <c r="K3160" s="4" t="n">
        <v>0</v>
      </c>
      <c r="L3160" s="3" t="n">
        <v>26114.6</v>
      </c>
      <c r="M3160" s="3" t="n">
        <v>0</v>
      </c>
      <c r="N3160" s="3" t="n">
        <v>26114.6</v>
      </c>
      <c r="O3160" s="4" t="n">
        <v>0</v>
      </c>
      <c r="P3160" s="4" t="n">
        <v>26114.6</v>
      </c>
      <c r="Q3160" s="4" t="str"/>
      <c r="R3160" s="4" t="n">
        <v>0</v>
      </c>
      <c r="S3160" s="4" t="n">
        <v>0</v>
      </c>
      <c r="T3160" s="4" t="n">
        <v>0</v>
      </c>
      <c r="U3160" s="4" t="n">
        <v>26114.6</v>
      </c>
      <c r="V3160" s="4" t="n">
        <v>1</v>
      </c>
    </row>
    <row r="3161">
      <c r="A3161" t="n">
        <v>397</v>
      </c>
      <c r="B3161" t="inlineStr">
        <is>
          <t>20600836995</t>
        </is>
      </c>
      <c r="C3161" t="inlineStr">
        <is>
          <t>ASOCIACION DE PRODUCTORES AGROPECUARIOS SAN RAFAEL DE PIPISH CHALLANA - CHINCHAO</t>
        </is>
      </c>
      <c r="D3161" s="6" t="n">
        <v>2025</v>
      </c>
      <c r="F3161" t="inlineStr">
        <is>
          <t>PAC</t>
        </is>
      </c>
      <c r="G3161" s="4" t="n">
        <v>0</v>
      </c>
      <c r="H3161" s="4" t="n">
        <v>0</v>
      </c>
      <c r="I3161" s="4" t="n">
        <v>0</v>
      </c>
      <c r="J3161" s="4" t="n">
        <v>0</v>
      </c>
      <c r="K3161" s="4" t="n">
        <v>0</v>
      </c>
      <c r="L3161" s="3" t="n">
        <v>0</v>
      </c>
      <c r="M3161" s="3" t="n">
        <v>0</v>
      </c>
      <c r="N3161" s="3" t="n">
        <v>0</v>
      </c>
      <c r="O3161" s="4" t="n">
        <v>0</v>
      </c>
      <c r="P3161" s="4" t="n">
        <v>0</v>
      </c>
      <c r="Q3161" s="4" t="str"/>
      <c r="R3161" s="4" t="n">
        <v>0</v>
      </c>
      <c r="S3161" s="4" t="n">
        <v>0</v>
      </c>
      <c r="T3161" s="4" t="n">
        <v>0</v>
      </c>
      <c r="U3161" s="4" t="n">
        <v>0</v>
      </c>
      <c r="V3161" s="4" t="n">
        <v>1</v>
      </c>
    </row>
    <row r="3162">
      <c r="A3162" t="n">
        <v>398</v>
      </c>
      <c r="B3162" t="inlineStr">
        <is>
          <t>20608470388</t>
        </is>
      </c>
      <c r="C3162" t="inlineStr">
        <is>
          <t>ASOCIACIÓN DE PRODUCTORES AGROPECUARIOS HUALLAHUALLANI - CURIBAYA</t>
        </is>
      </c>
      <c r="D3162" s="6" t="n">
        <v>2018</v>
      </c>
      <c r="F3162" t="inlineStr">
        <is>
          <t>PAC</t>
        </is>
      </c>
      <c r="G3162" s="4" t="str"/>
      <c r="H3162" s="4" t="str"/>
      <c r="I3162" s="4" t="n">
        <v>0</v>
      </c>
      <c r="J3162" s="4" t="str"/>
      <c r="K3162" s="4" t="str"/>
      <c r="L3162" s="3" t="str"/>
      <c r="M3162" s="3" t="str"/>
      <c r="N3162" s="3" t="n">
        <v>0</v>
      </c>
      <c r="O3162" s="4" t="str"/>
      <c r="P3162" s="4" t="str"/>
      <c r="Q3162" s="4" t="str"/>
      <c r="R3162" s="4" t="str"/>
      <c r="S3162" s="4" t="str"/>
      <c r="T3162" s="4" t="str"/>
      <c r="U3162" s="4" t="str"/>
      <c r="V3162" s="4" t="n">
        <v>1</v>
      </c>
    </row>
    <row r="3163">
      <c r="A3163" t="n">
        <v>398</v>
      </c>
      <c r="B3163" t="inlineStr">
        <is>
          <t>20608470388</t>
        </is>
      </c>
      <c r="C3163" t="inlineStr">
        <is>
          <t>ASOCIACIÓN DE PRODUCTORES AGROPECUARIOS HUALLAHUALLANI - CURIBAYA</t>
        </is>
      </c>
      <c r="D3163" s="6" t="n">
        <v>2019</v>
      </c>
      <c r="F3163" t="inlineStr">
        <is>
          <t>PAC</t>
        </is>
      </c>
      <c r="G3163" s="4" t="n">
        <v>0</v>
      </c>
      <c r="H3163" s="4" t="n">
        <v>0</v>
      </c>
      <c r="I3163" s="4" t="n">
        <v>0</v>
      </c>
      <c r="J3163" s="4" t="str"/>
      <c r="K3163" s="4" t="str"/>
      <c r="L3163" s="3" t="n">
        <v>0</v>
      </c>
      <c r="M3163" s="3" t="n">
        <v>0</v>
      </c>
      <c r="N3163" s="3" t="n">
        <v>0</v>
      </c>
      <c r="O3163" s="4" t="str"/>
      <c r="P3163" s="4" t="str"/>
      <c r="Q3163" s="4" t="str"/>
      <c r="R3163" s="4" t="str"/>
      <c r="S3163" s="4" t="str"/>
      <c r="T3163" s="4" t="str"/>
      <c r="U3163" s="4" t="str"/>
      <c r="V3163" s="4" t="n">
        <v>1</v>
      </c>
    </row>
    <row r="3164">
      <c r="A3164" t="n">
        <v>398</v>
      </c>
      <c r="B3164" t="inlineStr">
        <is>
          <t>20608470388</t>
        </is>
      </c>
      <c r="C3164" t="inlineStr">
        <is>
          <t>ASOCIACIÓN DE PRODUCTORES AGROPECUARIOS HUALLAHUALLANI - CURIBAYA</t>
        </is>
      </c>
      <c r="D3164" s="6" t="n">
        <v>2020</v>
      </c>
      <c r="F3164" t="inlineStr">
        <is>
          <t>PAC</t>
        </is>
      </c>
      <c r="G3164" s="4" t="n">
        <v>0</v>
      </c>
      <c r="H3164" s="4" t="n">
        <v>0</v>
      </c>
      <c r="I3164" s="4" t="n">
        <v>0</v>
      </c>
      <c r="J3164" s="4" t="n">
        <v>0</v>
      </c>
      <c r="K3164" s="4" t="n">
        <v>0</v>
      </c>
      <c r="L3164" s="3" t="n">
        <v>0</v>
      </c>
      <c r="M3164" s="3" t="n">
        <v>0</v>
      </c>
      <c r="N3164" s="3" t="n">
        <v>0</v>
      </c>
      <c r="O3164" s="4" t="str"/>
      <c r="P3164" s="4" t="str"/>
      <c r="Q3164" s="4" t="str"/>
      <c r="R3164" s="4" t="str"/>
      <c r="S3164" s="4" t="str"/>
      <c r="T3164" s="4" t="str"/>
      <c r="U3164" s="4" t="str"/>
      <c r="V3164" s="4" t="n">
        <v>1</v>
      </c>
    </row>
    <row r="3165">
      <c r="A3165" t="n">
        <v>398</v>
      </c>
      <c r="B3165" t="inlineStr">
        <is>
          <t>20608470388</t>
        </is>
      </c>
      <c r="C3165" t="inlineStr">
        <is>
          <t>ASOCIACIÓN DE PRODUCTORES AGROPECUARIOS HUALLAHUALLANI - CURIBAYA</t>
        </is>
      </c>
      <c r="D3165" s="6" t="n">
        <v>2021</v>
      </c>
      <c r="F3165" t="inlineStr">
        <is>
          <t>PAC</t>
        </is>
      </c>
      <c r="G3165" s="4" t="n">
        <v>0</v>
      </c>
      <c r="H3165" s="4" t="n">
        <v>0</v>
      </c>
      <c r="I3165" s="4" t="n">
        <v>0</v>
      </c>
      <c r="J3165" s="4" t="n">
        <v>0</v>
      </c>
      <c r="K3165" s="4" t="n">
        <v>0</v>
      </c>
      <c r="L3165" s="3" t="n">
        <v>0</v>
      </c>
      <c r="M3165" s="3" t="n">
        <v>0</v>
      </c>
      <c r="N3165" s="3" t="n">
        <v>0</v>
      </c>
      <c r="O3165" s="4" t="str"/>
      <c r="P3165" s="4" t="str"/>
      <c r="Q3165" s="4" t="str"/>
      <c r="R3165" s="4" t="str"/>
      <c r="S3165" s="4" t="str"/>
      <c r="T3165" s="4" t="str"/>
      <c r="U3165" s="4" t="str"/>
      <c r="V3165" s="4" t="n">
        <v>1</v>
      </c>
    </row>
    <row r="3166">
      <c r="A3166" t="n">
        <v>398</v>
      </c>
      <c r="B3166" t="inlineStr">
        <is>
          <t>20608470388</t>
        </is>
      </c>
      <c r="C3166" t="inlineStr">
        <is>
          <t>ASOCIACIÓN DE PRODUCTORES AGROPECUARIOS HUALLAHUALLANI - CURIBAYA</t>
        </is>
      </c>
      <c r="D3166" s="6" t="n">
        <v>2022</v>
      </c>
      <c r="F3166" t="inlineStr">
        <is>
          <t>PAC</t>
        </is>
      </c>
      <c r="G3166" s="4" t="n">
        <v>0</v>
      </c>
      <c r="H3166" s="4" t="n">
        <v>0</v>
      </c>
      <c r="I3166" s="4" t="n">
        <v>0</v>
      </c>
      <c r="J3166" s="4" t="n">
        <v>0</v>
      </c>
      <c r="K3166" s="4" t="n">
        <v>0</v>
      </c>
      <c r="L3166" s="3" t="n">
        <v>0</v>
      </c>
      <c r="M3166" s="3" t="n">
        <v>0</v>
      </c>
      <c r="N3166" s="3" t="n">
        <v>0</v>
      </c>
      <c r="O3166" s="4" t="str"/>
      <c r="P3166" s="4" t="str"/>
      <c r="Q3166" s="4" t="str"/>
      <c r="R3166" s="4" t="str"/>
      <c r="S3166" s="4" t="str"/>
      <c r="T3166" s="4" t="str"/>
      <c r="U3166" s="4" t="str"/>
      <c r="V3166" s="4" t="n">
        <v>1</v>
      </c>
    </row>
    <row r="3167">
      <c r="A3167" t="n">
        <v>398</v>
      </c>
      <c r="B3167" t="inlineStr">
        <is>
          <t>20608470388</t>
        </is>
      </c>
      <c r="C3167" t="inlineStr">
        <is>
          <t>ASOCIACIÓN DE PRODUCTORES AGROPECUARIOS HUALLAHUALLANI - CURIBAYA</t>
        </is>
      </c>
      <c r="D3167" s="6" t="n">
        <v>2023</v>
      </c>
      <c r="F3167" t="inlineStr">
        <is>
          <t>PAC</t>
        </is>
      </c>
      <c r="G3167" s="4" t="n">
        <v>0</v>
      </c>
      <c r="H3167" s="4" t="n">
        <v>0</v>
      </c>
      <c r="I3167" s="4" t="n">
        <v>0</v>
      </c>
      <c r="J3167" s="4" t="n">
        <v>0</v>
      </c>
      <c r="K3167" s="4" t="n">
        <v>0</v>
      </c>
      <c r="L3167" s="3" t="n">
        <v>0</v>
      </c>
      <c r="M3167" s="3" t="n">
        <v>0</v>
      </c>
      <c r="N3167" s="3" t="n">
        <v>0</v>
      </c>
      <c r="O3167" s="4" t="n">
        <v>0</v>
      </c>
      <c r="P3167" s="4" t="n">
        <v>0</v>
      </c>
      <c r="Q3167" s="4" t="n">
        <v>0</v>
      </c>
      <c r="R3167" s="4" t="n">
        <v>0</v>
      </c>
      <c r="S3167" s="4" t="n">
        <v>0</v>
      </c>
      <c r="T3167" s="4" t="n">
        <v>0</v>
      </c>
      <c r="U3167" s="4" t="n">
        <v>0</v>
      </c>
      <c r="V3167" s="4" t="n">
        <v>1</v>
      </c>
    </row>
    <row r="3168">
      <c r="A3168" t="n">
        <v>398</v>
      </c>
      <c r="B3168" t="inlineStr">
        <is>
          <t>20608470388</t>
        </is>
      </c>
      <c r="C3168" t="inlineStr">
        <is>
          <t>ASOCIACIÓN DE PRODUCTORES AGROPECUARIOS HUALLAHUALLANI - CURIBAYA</t>
        </is>
      </c>
      <c r="D3168" s="6" t="n">
        <v>2024</v>
      </c>
      <c r="E3168" t="n">
        <v>1</v>
      </c>
      <c r="F3168" t="inlineStr">
        <is>
          <t>PAC</t>
        </is>
      </c>
      <c r="G3168" s="4" t="n">
        <v>7</v>
      </c>
      <c r="H3168" s="4" t="n">
        <v>10</v>
      </c>
      <c r="I3168" s="4" t="n">
        <v>17</v>
      </c>
      <c r="J3168" s="4" t="n">
        <v>2</v>
      </c>
      <c r="K3168" s="4" t="n">
        <v>0</v>
      </c>
      <c r="L3168" s="3" t="n">
        <v>66500</v>
      </c>
      <c r="M3168" s="3" t="n">
        <v>0</v>
      </c>
      <c r="N3168" s="3" t="n">
        <v>66500</v>
      </c>
      <c r="O3168" s="4" t="n">
        <v>0</v>
      </c>
      <c r="P3168" s="4" t="n">
        <v>66500</v>
      </c>
      <c r="Q3168" s="4" t="str"/>
      <c r="R3168" s="4" t="n">
        <v>0</v>
      </c>
      <c r="S3168" s="4" t="n">
        <v>0</v>
      </c>
      <c r="T3168" s="4" t="n">
        <v>0</v>
      </c>
      <c r="U3168" s="4" t="n">
        <v>66500</v>
      </c>
      <c r="V3168" s="4" t="n">
        <v>1</v>
      </c>
    </row>
    <row r="3169">
      <c r="A3169" t="n">
        <v>398</v>
      </c>
      <c r="B3169" t="inlineStr">
        <is>
          <t>20608470388</t>
        </is>
      </c>
      <c r="C3169" t="inlineStr">
        <is>
          <t>ASOCIACIÓN DE PRODUCTORES AGROPECUARIOS HUALLAHUALLANI - CURIBAYA</t>
        </is>
      </c>
      <c r="D3169" s="6" t="n">
        <v>2025</v>
      </c>
      <c r="E3169" t="n">
        <v>1</v>
      </c>
      <c r="F3169" t="inlineStr">
        <is>
          <t>PAC</t>
        </is>
      </c>
      <c r="G3169" s="4" t="n">
        <v>7</v>
      </c>
      <c r="H3169" s="4" t="n">
        <v>10</v>
      </c>
      <c r="I3169" s="4" t="n">
        <v>17</v>
      </c>
      <c r="J3169" s="4" t="n">
        <v>6</v>
      </c>
      <c r="K3169" s="4" t="n">
        <v>0</v>
      </c>
      <c r="L3169" s="3" t="n">
        <v>0</v>
      </c>
      <c r="M3169" s="3" t="n">
        <v>0</v>
      </c>
      <c r="N3169" s="3" t="n">
        <v>0</v>
      </c>
      <c r="O3169" s="4" t="n">
        <v>0</v>
      </c>
      <c r="P3169" s="4" t="n">
        <v>0</v>
      </c>
      <c r="Q3169" s="4" t="str"/>
      <c r="R3169" s="4" t="n">
        <v>0</v>
      </c>
      <c r="S3169" s="4" t="n">
        <v>0</v>
      </c>
      <c r="T3169" s="4" t="n">
        <v>0</v>
      </c>
      <c r="U3169" s="4" t="n">
        <v>0</v>
      </c>
      <c r="V3169" s="4" t="n">
        <v>1</v>
      </c>
    </row>
    <row r="3170">
      <c r="A3170" t="n">
        <v>399</v>
      </c>
      <c r="B3170" t="inlineStr">
        <is>
          <t>20607382604</t>
        </is>
      </c>
      <c r="C3170" t="inlineStr">
        <is>
          <t>ASOCIACION DE PEQUEÑOS PRODUCTORES AGROPECUARIOS SAN LORENZO DE LALAQUIZ</t>
        </is>
      </c>
      <c r="D3170" s="6" t="n">
        <v>2018</v>
      </c>
      <c r="F3170" t="inlineStr">
        <is>
          <t>PAC</t>
        </is>
      </c>
      <c r="G3170" s="4" t="str"/>
      <c r="H3170" s="4" t="str"/>
      <c r="I3170" s="4" t="n">
        <v>0</v>
      </c>
      <c r="J3170" s="4" t="str"/>
      <c r="K3170" s="4" t="str"/>
      <c r="L3170" s="3" t="str"/>
      <c r="M3170" s="3" t="str"/>
      <c r="N3170" s="3" t="n">
        <v>0</v>
      </c>
      <c r="O3170" s="4" t="str"/>
      <c r="P3170" s="4" t="str"/>
      <c r="Q3170" s="4" t="str"/>
      <c r="R3170" s="4" t="str"/>
      <c r="S3170" s="4" t="str"/>
      <c r="T3170" s="4" t="str"/>
      <c r="U3170" s="4" t="str"/>
      <c r="V3170" s="4" t="n">
        <v>1</v>
      </c>
    </row>
    <row r="3171">
      <c r="A3171" t="n">
        <v>399</v>
      </c>
      <c r="B3171" t="inlineStr">
        <is>
          <t>20607382604</t>
        </is>
      </c>
      <c r="C3171" t="inlineStr">
        <is>
          <t>ASOCIACION DE PEQUEÑOS PRODUCTORES AGROPECUARIOS SAN LORENZO DE LALAQUIZ</t>
        </is>
      </c>
      <c r="D3171" s="6" t="n">
        <v>2019</v>
      </c>
      <c r="F3171" t="inlineStr">
        <is>
          <t>PAC</t>
        </is>
      </c>
      <c r="G3171" s="4" t="n">
        <v>0</v>
      </c>
      <c r="H3171" s="4" t="n">
        <v>0</v>
      </c>
      <c r="I3171" s="4" t="n">
        <v>0</v>
      </c>
      <c r="J3171" s="4" t="str"/>
      <c r="K3171" s="4" t="str"/>
      <c r="L3171" s="3" t="n">
        <v>0</v>
      </c>
      <c r="M3171" s="3" t="n">
        <v>0</v>
      </c>
      <c r="N3171" s="3" t="n">
        <v>0</v>
      </c>
      <c r="O3171" s="4" t="str"/>
      <c r="P3171" s="4" t="str"/>
      <c r="Q3171" s="4" t="str"/>
      <c r="R3171" s="4" t="str"/>
      <c r="S3171" s="4" t="str"/>
      <c r="T3171" s="4" t="str"/>
      <c r="U3171" s="4" t="str"/>
      <c r="V3171" s="4" t="n">
        <v>1</v>
      </c>
    </row>
    <row r="3172">
      <c r="A3172" t="n">
        <v>399</v>
      </c>
      <c r="B3172" t="inlineStr">
        <is>
          <t>20607382604</t>
        </is>
      </c>
      <c r="C3172" t="inlineStr">
        <is>
          <t>ASOCIACION DE PEQUEÑOS PRODUCTORES AGROPECUARIOS SAN LORENZO DE LALAQUIZ</t>
        </is>
      </c>
      <c r="D3172" s="6" t="n">
        <v>2020</v>
      </c>
      <c r="F3172" t="inlineStr">
        <is>
          <t>PAC</t>
        </is>
      </c>
      <c r="G3172" s="4" t="n">
        <v>0</v>
      </c>
      <c r="H3172" s="4" t="n">
        <v>0</v>
      </c>
      <c r="I3172" s="4" t="n">
        <v>0</v>
      </c>
      <c r="J3172" s="4" t="n">
        <v>0</v>
      </c>
      <c r="K3172" s="4" t="n">
        <v>0</v>
      </c>
      <c r="L3172" s="3" t="n">
        <v>0</v>
      </c>
      <c r="M3172" s="3" t="n">
        <v>0</v>
      </c>
      <c r="N3172" s="3" t="n">
        <v>0</v>
      </c>
      <c r="O3172" s="4" t="str"/>
      <c r="P3172" s="4" t="str"/>
      <c r="Q3172" s="4" t="str"/>
      <c r="R3172" s="4" t="str"/>
      <c r="S3172" s="4" t="str"/>
      <c r="T3172" s="4" t="str"/>
      <c r="U3172" s="4" t="str"/>
      <c r="V3172" s="4" t="n">
        <v>1</v>
      </c>
    </row>
    <row r="3173">
      <c r="A3173" t="n">
        <v>399</v>
      </c>
      <c r="B3173" t="inlineStr">
        <is>
          <t>20607382604</t>
        </is>
      </c>
      <c r="C3173" t="inlineStr">
        <is>
          <t>ASOCIACION DE PEQUEÑOS PRODUCTORES AGROPECUARIOS SAN LORENZO DE LALAQUIZ</t>
        </is>
      </c>
      <c r="D3173" s="6" t="n">
        <v>2021</v>
      </c>
      <c r="F3173" t="inlineStr">
        <is>
          <t>PAC</t>
        </is>
      </c>
      <c r="G3173" s="4" t="n">
        <v>0</v>
      </c>
      <c r="H3173" s="4" t="n">
        <v>0</v>
      </c>
      <c r="I3173" s="4" t="n">
        <v>0</v>
      </c>
      <c r="J3173" s="4" t="n">
        <v>0</v>
      </c>
      <c r="K3173" s="4" t="n">
        <v>0</v>
      </c>
      <c r="L3173" s="3" t="n">
        <v>0</v>
      </c>
      <c r="M3173" s="3" t="n">
        <v>0</v>
      </c>
      <c r="N3173" s="3" t="n">
        <v>0</v>
      </c>
      <c r="O3173" s="4" t="str"/>
      <c r="P3173" s="4" t="str"/>
      <c r="Q3173" s="4" t="str"/>
      <c r="R3173" s="4" t="str"/>
      <c r="S3173" s="4" t="str"/>
      <c r="T3173" s="4" t="str"/>
      <c r="U3173" s="4" t="str"/>
      <c r="V3173" s="4" t="n">
        <v>1</v>
      </c>
    </row>
    <row r="3174">
      <c r="A3174" t="n">
        <v>399</v>
      </c>
      <c r="B3174" t="inlineStr">
        <is>
          <t>20607382604</t>
        </is>
      </c>
      <c r="C3174" t="inlineStr">
        <is>
          <t>ASOCIACION DE PEQUEÑOS PRODUCTORES AGROPECUARIOS SAN LORENZO DE LALAQUIZ</t>
        </is>
      </c>
      <c r="D3174" s="6" t="n">
        <v>2022</v>
      </c>
      <c r="F3174" t="inlineStr">
        <is>
          <t>PAC</t>
        </is>
      </c>
      <c r="G3174" s="4" t="n">
        <v>0</v>
      </c>
      <c r="H3174" s="4" t="n">
        <v>0</v>
      </c>
      <c r="I3174" s="4" t="n">
        <v>0</v>
      </c>
      <c r="J3174" s="4" t="n">
        <v>0</v>
      </c>
      <c r="K3174" s="4" t="n">
        <v>0</v>
      </c>
      <c r="L3174" s="3" t="n">
        <v>0</v>
      </c>
      <c r="M3174" s="3" t="n">
        <v>0</v>
      </c>
      <c r="N3174" s="3" t="n">
        <v>0</v>
      </c>
      <c r="O3174" s="4" t="str"/>
      <c r="P3174" s="4" t="str"/>
      <c r="Q3174" s="4" t="str"/>
      <c r="R3174" s="4" t="str"/>
      <c r="S3174" s="4" t="str"/>
      <c r="T3174" s="4" t="str"/>
      <c r="U3174" s="4" t="str"/>
      <c r="V3174" s="4" t="n">
        <v>1</v>
      </c>
    </row>
    <row r="3175">
      <c r="A3175" t="n">
        <v>399</v>
      </c>
      <c r="B3175" t="inlineStr">
        <is>
          <t>20607382604</t>
        </is>
      </c>
      <c r="C3175" t="inlineStr">
        <is>
          <t>ASOCIACION DE PEQUEÑOS PRODUCTORES AGROPECUARIOS SAN LORENZO DE LALAQUIZ</t>
        </is>
      </c>
      <c r="D3175" s="6" t="n">
        <v>2023</v>
      </c>
      <c r="F3175" t="inlineStr">
        <is>
          <t>PAC</t>
        </is>
      </c>
      <c r="G3175" s="4" t="n">
        <v>0</v>
      </c>
      <c r="H3175" s="4" t="n">
        <v>0</v>
      </c>
      <c r="I3175" s="4" t="n">
        <v>0</v>
      </c>
      <c r="J3175" s="4" t="n">
        <v>0</v>
      </c>
      <c r="K3175" s="4" t="n">
        <v>0</v>
      </c>
      <c r="L3175" s="3" t="n">
        <v>0</v>
      </c>
      <c r="M3175" s="3" t="n">
        <v>0</v>
      </c>
      <c r="N3175" s="3" t="n">
        <v>0</v>
      </c>
      <c r="O3175" s="4" t="n">
        <v>0</v>
      </c>
      <c r="P3175" s="4" t="n">
        <v>0</v>
      </c>
      <c r="Q3175" s="4" t="n">
        <v>0</v>
      </c>
      <c r="R3175" s="4" t="n">
        <v>0</v>
      </c>
      <c r="S3175" s="4" t="n">
        <v>0</v>
      </c>
      <c r="T3175" s="4" t="n">
        <v>0</v>
      </c>
      <c r="U3175" s="4" t="n">
        <v>0</v>
      </c>
      <c r="V3175" s="4" t="n">
        <v>1</v>
      </c>
    </row>
    <row r="3176">
      <c r="A3176" t="n">
        <v>399</v>
      </c>
      <c r="B3176" t="inlineStr">
        <is>
          <t>20607382604</t>
        </is>
      </c>
      <c r="C3176" t="inlineStr">
        <is>
          <t>ASOCIACION DE PEQUEÑOS PRODUCTORES AGROPECUARIOS SAN LORENZO DE LALAQUIZ</t>
        </is>
      </c>
      <c r="D3176" s="6" t="n">
        <v>2024</v>
      </c>
      <c r="E3176" t="n">
        <v>1</v>
      </c>
      <c r="F3176" t="inlineStr">
        <is>
          <t>PAC</t>
        </is>
      </c>
      <c r="G3176" s="4" t="n">
        <v>25</v>
      </c>
      <c r="H3176" s="4" t="n">
        <v>20</v>
      </c>
      <c r="I3176" s="4" t="n">
        <v>45</v>
      </c>
      <c r="J3176" s="4" t="n">
        <v>46</v>
      </c>
      <c r="K3176" s="4" t="n">
        <v>3</v>
      </c>
      <c r="L3176" s="3" t="n">
        <v>0</v>
      </c>
      <c r="M3176" s="3" t="n">
        <v>0</v>
      </c>
      <c r="N3176" s="3" t="n">
        <v>0</v>
      </c>
      <c r="O3176" s="4" t="n">
        <v>0</v>
      </c>
      <c r="P3176" s="4" t="n">
        <v>0</v>
      </c>
      <c r="Q3176" s="4" t="str"/>
      <c r="R3176" s="4" t="n">
        <v>0</v>
      </c>
      <c r="S3176" s="4" t="n">
        <v>0</v>
      </c>
      <c r="T3176" s="4" t="n">
        <v>0</v>
      </c>
      <c r="U3176" s="4" t="n">
        <v>0</v>
      </c>
      <c r="V3176" s="4" t="n">
        <v>1</v>
      </c>
    </row>
    <row r="3177">
      <c r="A3177" t="n">
        <v>399</v>
      </c>
      <c r="B3177" t="inlineStr">
        <is>
          <t>20607382604</t>
        </is>
      </c>
      <c r="C3177" t="inlineStr">
        <is>
          <t>ASOCIACION DE PEQUEÑOS PRODUCTORES AGROPECUARIOS SAN LORENZO DE LALAQUIZ</t>
        </is>
      </c>
      <c r="D3177" s="6" t="n">
        <v>2025</v>
      </c>
      <c r="E3177" t="n">
        <v>1</v>
      </c>
      <c r="F3177" t="inlineStr">
        <is>
          <t>PAC</t>
        </is>
      </c>
      <c r="G3177" s="4" t="n">
        <v>0</v>
      </c>
      <c r="H3177" s="4" t="n">
        <v>0</v>
      </c>
      <c r="I3177" s="4" t="n">
        <v>0</v>
      </c>
      <c r="J3177" s="4" t="n">
        <v>0</v>
      </c>
      <c r="K3177" s="4" t="n">
        <v>0</v>
      </c>
      <c r="L3177" s="3" t="n">
        <v>0</v>
      </c>
      <c r="M3177" s="3" t="n">
        <v>0</v>
      </c>
      <c r="N3177" s="3" t="n">
        <v>0</v>
      </c>
      <c r="O3177" s="4" t="n">
        <v>0</v>
      </c>
      <c r="P3177" s="4" t="n">
        <v>0</v>
      </c>
      <c r="Q3177" s="4" t="str"/>
      <c r="R3177" s="4" t="n">
        <v>0</v>
      </c>
      <c r="S3177" s="4" t="n">
        <v>0</v>
      </c>
      <c r="T3177" s="4" t="n">
        <v>0</v>
      </c>
      <c r="U3177" s="4" t="n">
        <v>0</v>
      </c>
      <c r="V3177" s="4" t="n">
        <v>1</v>
      </c>
    </row>
    <row r="3178">
      <c r="A3178" t="n">
        <v>400</v>
      </c>
      <c r="B3178" t="inlineStr">
        <is>
          <t>20601958911</t>
        </is>
      </c>
      <c r="C3178" t="inlineStr">
        <is>
          <t>COOPERATIVA AGRARIA CAFETALERA LAGUNA DE LOS CÓNDORES</t>
        </is>
      </c>
      <c r="D3178" s="6" t="n">
        <v>2018</v>
      </c>
      <c r="F3178" t="inlineStr">
        <is>
          <t>PAC</t>
        </is>
      </c>
      <c r="G3178" s="4" t="str"/>
      <c r="H3178" s="4" t="str"/>
      <c r="I3178" s="4" t="n">
        <v>0</v>
      </c>
      <c r="J3178" s="4" t="str"/>
      <c r="K3178" s="4" t="str"/>
      <c r="L3178" s="3" t="str"/>
      <c r="M3178" s="3" t="str"/>
      <c r="N3178" s="3" t="n">
        <v>0</v>
      </c>
      <c r="O3178" s="4" t="str"/>
      <c r="P3178" s="4" t="str"/>
      <c r="Q3178" s="4" t="str"/>
      <c r="R3178" s="4" t="str"/>
      <c r="S3178" s="4" t="str"/>
      <c r="T3178" s="4" t="str"/>
      <c r="U3178" s="4" t="str"/>
      <c r="V3178" s="4" t="n">
        <v>1</v>
      </c>
    </row>
    <row r="3179">
      <c r="A3179" t="n">
        <v>400</v>
      </c>
      <c r="B3179" t="inlineStr">
        <is>
          <t>20601958911</t>
        </is>
      </c>
      <c r="C3179" t="inlineStr">
        <is>
          <t>COOPERATIVA AGRARIA CAFETALERA LAGUNA DE LOS CÓNDORES</t>
        </is>
      </c>
      <c r="D3179" s="6" t="n">
        <v>2019</v>
      </c>
      <c r="F3179" t="inlineStr">
        <is>
          <t>PAC</t>
        </is>
      </c>
      <c r="G3179" s="4" t="n">
        <v>0</v>
      </c>
      <c r="H3179" s="4" t="n">
        <v>0</v>
      </c>
      <c r="I3179" s="4" t="n">
        <v>0</v>
      </c>
      <c r="J3179" s="4" t="str"/>
      <c r="K3179" s="4" t="str"/>
      <c r="L3179" s="3" t="n">
        <v>0</v>
      </c>
      <c r="M3179" s="3" t="n">
        <v>0</v>
      </c>
      <c r="N3179" s="3" t="n">
        <v>0</v>
      </c>
      <c r="O3179" s="4" t="str"/>
      <c r="P3179" s="4" t="str"/>
      <c r="Q3179" s="4" t="str"/>
      <c r="R3179" s="4" t="str"/>
      <c r="S3179" s="4" t="str"/>
      <c r="T3179" s="4" t="str"/>
      <c r="U3179" s="4" t="str"/>
      <c r="V3179" s="4" t="n">
        <v>1</v>
      </c>
    </row>
    <row r="3180">
      <c r="A3180" t="n">
        <v>400</v>
      </c>
      <c r="B3180" t="inlineStr">
        <is>
          <t>20601958911</t>
        </is>
      </c>
      <c r="C3180" t="inlineStr">
        <is>
          <t>COOPERATIVA AGRARIA CAFETALERA LAGUNA DE LOS CÓNDORES</t>
        </is>
      </c>
      <c r="D3180" s="6" t="n">
        <v>2020</v>
      </c>
      <c r="F3180" t="inlineStr">
        <is>
          <t>PAC</t>
        </is>
      </c>
      <c r="G3180" s="4" t="n">
        <v>0</v>
      </c>
      <c r="H3180" s="4" t="n">
        <v>0</v>
      </c>
      <c r="I3180" s="4" t="n">
        <v>0</v>
      </c>
      <c r="J3180" s="4" t="n">
        <v>0</v>
      </c>
      <c r="K3180" s="4" t="n">
        <v>0</v>
      </c>
      <c r="L3180" s="3" t="n">
        <v>0</v>
      </c>
      <c r="M3180" s="3" t="n">
        <v>0</v>
      </c>
      <c r="N3180" s="3" t="n">
        <v>0</v>
      </c>
      <c r="O3180" s="4" t="str"/>
      <c r="P3180" s="4" t="str"/>
      <c r="Q3180" s="4" t="str"/>
      <c r="R3180" s="4" t="str"/>
      <c r="S3180" s="4" t="str"/>
      <c r="T3180" s="4" t="str"/>
      <c r="U3180" s="4" t="str"/>
      <c r="V3180" s="4" t="n">
        <v>1</v>
      </c>
    </row>
    <row r="3181">
      <c r="A3181" t="n">
        <v>400</v>
      </c>
      <c r="B3181" t="inlineStr">
        <is>
          <t>20601958911</t>
        </is>
      </c>
      <c r="C3181" t="inlineStr">
        <is>
          <t>COOPERATIVA AGRARIA CAFETALERA LAGUNA DE LOS CÓNDORES</t>
        </is>
      </c>
      <c r="D3181" s="6" t="n">
        <v>2021</v>
      </c>
      <c r="F3181" t="inlineStr">
        <is>
          <t>PAC</t>
        </is>
      </c>
      <c r="G3181" s="4" t="n">
        <v>0</v>
      </c>
      <c r="H3181" s="4" t="n">
        <v>0</v>
      </c>
      <c r="I3181" s="4" t="n">
        <v>0</v>
      </c>
      <c r="J3181" s="4" t="n">
        <v>0</v>
      </c>
      <c r="K3181" s="4" t="n">
        <v>0</v>
      </c>
      <c r="L3181" s="3" t="n">
        <v>0</v>
      </c>
      <c r="M3181" s="3" t="n">
        <v>0</v>
      </c>
      <c r="N3181" s="3" t="n">
        <v>0</v>
      </c>
      <c r="O3181" s="4" t="str"/>
      <c r="P3181" s="4" t="str"/>
      <c r="Q3181" s="4" t="str"/>
      <c r="R3181" s="4" t="str"/>
      <c r="S3181" s="4" t="str"/>
      <c r="T3181" s="4" t="str"/>
      <c r="U3181" s="4" t="str"/>
      <c r="V3181" s="4" t="n">
        <v>1</v>
      </c>
    </row>
    <row r="3182">
      <c r="A3182" t="n">
        <v>400</v>
      </c>
      <c r="B3182" t="inlineStr">
        <is>
          <t>20601958911</t>
        </is>
      </c>
      <c r="C3182" t="inlineStr">
        <is>
          <t>COOPERATIVA AGRARIA CAFETALERA LAGUNA DE LOS CÓNDORES</t>
        </is>
      </c>
      <c r="D3182" s="6" t="n">
        <v>2022</v>
      </c>
      <c r="F3182" t="inlineStr">
        <is>
          <t>PAC</t>
        </is>
      </c>
      <c r="G3182" s="4" t="n">
        <v>0</v>
      </c>
      <c r="H3182" s="4" t="n">
        <v>0</v>
      </c>
      <c r="I3182" s="4" t="n">
        <v>0</v>
      </c>
      <c r="J3182" s="4" t="n">
        <v>0</v>
      </c>
      <c r="K3182" s="4" t="n">
        <v>0</v>
      </c>
      <c r="L3182" s="3" t="n">
        <v>0</v>
      </c>
      <c r="M3182" s="3" t="n">
        <v>0</v>
      </c>
      <c r="N3182" s="3" t="n">
        <v>0</v>
      </c>
      <c r="O3182" s="4" t="str"/>
      <c r="P3182" s="4" t="str"/>
      <c r="Q3182" s="4" t="str"/>
      <c r="R3182" s="4" t="str"/>
      <c r="S3182" s="4" t="str"/>
      <c r="T3182" s="4" t="str"/>
      <c r="U3182" s="4" t="str"/>
      <c r="V3182" s="4" t="n">
        <v>1</v>
      </c>
    </row>
    <row r="3183">
      <c r="A3183" t="n">
        <v>400</v>
      </c>
      <c r="B3183" t="inlineStr">
        <is>
          <t>20601958911</t>
        </is>
      </c>
      <c r="C3183" t="inlineStr">
        <is>
          <t>COOPERATIVA AGRARIA CAFETALERA LAGUNA DE LOS CÓNDORES</t>
        </is>
      </c>
      <c r="D3183" s="6" t="n">
        <v>2023</v>
      </c>
      <c r="F3183" t="inlineStr">
        <is>
          <t>PAC</t>
        </is>
      </c>
      <c r="G3183" s="4" t="n">
        <v>0</v>
      </c>
      <c r="H3183" s="4" t="n">
        <v>0</v>
      </c>
      <c r="I3183" s="4" t="n">
        <v>0</v>
      </c>
      <c r="J3183" s="4" t="n">
        <v>0</v>
      </c>
      <c r="K3183" s="4" t="n">
        <v>0</v>
      </c>
      <c r="L3183" s="3" t="n">
        <v>0</v>
      </c>
      <c r="M3183" s="3" t="n">
        <v>0</v>
      </c>
      <c r="N3183" s="3" t="n">
        <v>0</v>
      </c>
      <c r="O3183" s="4" t="n">
        <v>0</v>
      </c>
      <c r="P3183" s="4" t="n">
        <v>0</v>
      </c>
      <c r="Q3183" s="4" t="n">
        <v>0</v>
      </c>
      <c r="R3183" s="4" t="n">
        <v>0</v>
      </c>
      <c r="S3183" s="4" t="n">
        <v>0</v>
      </c>
      <c r="T3183" s="4" t="n">
        <v>0</v>
      </c>
      <c r="U3183" s="4" t="n">
        <v>0</v>
      </c>
      <c r="V3183" s="4" t="n">
        <v>1</v>
      </c>
    </row>
    <row r="3184">
      <c r="A3184" t="n">
        <v>400</v>
      </c>
      <c r="B3184" t="inlineStr">
        <is>
          <t>20601958911</t>
        </is>
      </c>
      <c r="C3184" t="inlineStr">
        <is>
          <t>COOPERATIVA AGRARIA CAFETALERA LAGUNA DE LOS CÓNDORES</t>
        </is>
      </c>
      <c r="D3184" s="6" t="n">
        <v>2024</v>
      </c>
      <c r="E3184" t="n">
        <v>1</v>
      </c>
      <c r="F3184" t="inlineStr">
        <is>
          <t>PAC</t>
        </is>
      </c>
      <c r="G3184" s="4" t="n">
        <v>550</v>
      </c>
      <c r="H3184" s="4" t="n">
        <v>164</v>
      </c>
      <c r="I3184" s="4" t="n">
        <v>714</v>
      </c>
      <c r="J3184" s="4" t="n">
        <v>25</v>
      </c>
      <c r="K3184" s="4" t="n">
        <v>5</v>
      </c>
      <c r="L3184" s="3" t="n">
        <v>9210983.5053191</v>
      </c>
      <c r="M3184" s="3" t="n">
        <v>1913394.89482438</v>
      </c>
      <c r="N3184" s="3" t="n">
        <v>11124378.4001435</v>
      </c>
      <c r="O3184" s="4" t="n">
        <v>0</v>
      </c>
      <c r="P3184" s="4" t="n">
        <v>0</v>
      </c>
      <c r="Q3184" s="4" t="str"/>
      <c r="R3184" s="4" t="n">
        <v>11124378.4001435</v>
      </c>
      <c r="S3184" s="4" t="n">
        <v>0</v>
      </c>
      <c r="T3184" s="4" t="n">
        <v>0</v>
      </c>
      <c r="U3184" s="4" t="n">
        <v>11124378.4001435</v>
      </c>
      <c r="V3184" s="4" t="n">
        <v>1</v>
      </c>
    </row>
    <row r="3185">
      <c r="A3185" t="n">
        <v>400</v>
      </c>
      <c r="B3185" t="inlineStr">
        <is>
          <t>20601958911</t>
        </is>
      </c>
      <c r="C3185" t="inlineStr">
        <is>
          <t>COOPERATIVA AGRARIA CAFETALERA LAGUNA DE LOS CÓNDORES</t>
        </is>
      </c>
      <c r="D3185" s="6" t="n">
        <v>2025</v>
      </c>
      <c r="F3185" t="inlineStr">
        <is>
          <t>PAC</t>
        </is>
      </c>
      <c r="G3185" s="4" t="n">
        <v>0</v>
      </c>
      <c r="H3185" s="4" t="n">
        <v>0</v>
      </c>
      <c r="I3185" s="4" t="n">
        <v>0</v>
      </c>
      <c r="J3185" s="4" t="n">
        <v>0</v>
      </c>
      <c r="K3185" s="4" t="n">
        <v>0</v>
      </c>
      <c r="L3185" s="3" t="n">
        <v>0</v>
      </c>
      <c r="M3185" s="3" t="n">
        <v>0</v>
      </c>
      <c r="N3185" s="3" t="n">
        <v>0</v>
      </c>
      <c r="O3185" s="4" t="n">
        <v>0</v>
      </c>
      <c r="P3185" s="4" t="n">
        <v>0</v>
      </c>
      <c r="Q3185" s="4" t="str"/>
      <c r="R3185" s="4" t="n">
        <v>0</v>
      </c>
      <c r="S3185" s="4" t="n">
        <v>0</v>
      </c>
      <c r="T3185" s="4" t="n">
        <v>0</v>
      </c>
      <c r="U3185" s="4" t="n">
        <v>0</v>
      </c>
      <c r="V3185" s="4" t="n">
        <v>1</v>
      </c>
    </row>
    <row r="3186">
      <c r="A3186" t="n">
        <v>401</v>
      </c>
      <c r="B3186" t="inlineStr">
        <is>
          <t>20601558204</t>
        </is>
      </c>
      <c r="C3186" t="inlineStr">
        <is>
          <t>COOPERATIVA AGRARIA CAFETALERA OCUMAL</t>
        </is>
      </c>
      <c r="D3186" s="6" t="n">
        <v>2018</v>
      </c>
      <c r="F3186" t="inlineStr">
        <is>
          <t>PAC</t>
        </is>
      </c>
      <c r="G3186" s="4" t="str"/>
      <c r="H3186" s="4" t="str"/>
      <c r="I3186" s="4" t="n">
        <v>0</v>
      </c>
      <c r="J3186" s="4" t="str"/>
      <c r="K3186" s="4" t="str"/>
      <c r="L3186" s="3" t="str"/>
      <c r="M3186" s="3" t="str"/>
      <c r="N3186" s="3" t="n">
        <v>0</v>
      </c>
      <c r="O3186" s="4" t="str"/>
      <c r="P3186" s="4" t="str"/>
      <c r="Q3186" s="4" t="str"/>
      <c r="R3186" s="4" t="str"/>
      <c r="S3186" s="4" t="str"/>
      <c r="T3186" s="4" t="str"/>
      <c r="U3186" s="4" t="str"/>
      <c r="V3186" s="4" t="n">
        <v>1</v>
      </c>
    </row>
    <row r="3187">
      <c r="A3187" t="n">
        <v>401</v>
      </c>
      <c r="B3187" t="inlineStr">
        <is>
          <t>20601558204</t>
        </is>
      </c>
      <c r="C3187" t="inlineStr">
        <is>
          <t>COOPERATIVA AGRARIA CAFETALERA OCUMAL</t>
        </is>
      </c>
      <c r="D3187" s="6" t="n">
        <v>2019</v>
      </c>
      <c r="F3187" t="inlineStr">
        <is>
          <t>PAC</t>
        </is>
      </c>
      <c r="G3187" s="4" t="n">
        <v>0</v>
      </c>
      <c r="H3187" s="4" t="n">
        <v>0</v>
      </c>
      <c r="I3187" s="4" t="n">
        <v>0</v>
      </c>
      <c r="J3187" s="4" t="str"/>
      <c r="K3187" s="4" t="str"/>
      <c r="L3187" s="3" t="n">
        <v>0</v>
      </c>
      <c r="M3187" s="3" t="n">
        <v>0</v>
      </c>
      <c r="N3187" s="3" t="n">
        <v>0</v>
      </c>
      <c r="O3187" s="4" t="str"/>
      <c r="P3187" s="4" t="str"/>
      <c r="Q3187" s="4" t="str"/>
      <c r="R3187" s="4" t="str"/>
      <c r="S3187" s="4" t="str"/>
      <c r="T3187" s="4" t="str"/>
      <c r="U3187" s="4" t="str"/>
      <c r="V3187" s="4" t="n">
        <v>1</v>
      </c>
    </row>
    <row r="3188">
      <c r="A3188" t="n">
        <v>401</v>
      </c>
      <c r="B3188" t="inlineStr">
        <is>
          <t>20601558204</t>
        </is>
      </c>
      <c r="C3188" t="inlineStr">
        <is>
          <t>COOPERATIVA AGRARIA CAFETALERA OCUMAL</t>
        </is>
      </c>
      <c r="D3188" s="6" t="n">
        <v>2020</v>
      </c>
      <c r="F3188" t="inlineStr">
        <is>
          <t>PAC</t>
        </is>
      </c>
      <c r="G3188" s="4" t="n">
        <v>0</v>
      </c>
      <c r="H3188" s="4" t="n">
        <v>0</v>
      </c>
      <c r="I3188" s="4" t="n">
        <v>0</v>
      </c>
      <c r="J3188" s="4" t="n">
        <v>0</v>
      </c>
      <c r="K3188" s="4" t="n">
        <v>0</v>
      </c>
      <c r="L3188" s="3" t="n">
        <v>0</v>
      </c>
      <c r="M3188" s="3" t="n">
        <v>0</v>
      </c>
      <c r="N3188" s="3" t="n">
        <v>0</v>
      </c>
      <c r="O3188" s="4" t="str"/>
      <c r="P3188" s="4" t="str"/>
      <c r="Q3188" s="4" t="str"/>
      <c r="R3188" s="4" t="str"/>
      <c r="S3188" s="4" t="str"/>
      <c r="T3188" s="4" t="str"/>
      <c r="U3188" s="4" t="str"/>
      <c r="V3188" s="4" t="n">
        <v>1</v>
      </c>
    </row>
    <row r="3189">
      <c r="A3189" t="n">
        <v>401</v>
      </c>
      <c r="B3189" t="inlineStr">
        <is>
          <t>20601558204</t>
        </is>
      </c>
      <c r="C3189" t="inlineStr">
        <is>
          <t>COOPERATIVA AGRARIA CAFETALERA OCUMAL</t>
        </is>
      </c>
      <c r="D3189" s="6" t="n">
        <v>2021</v>
      </c>
      <c r="F3189" t="inlineStr">
        <is>
          <t>PAC</t>
        </is>
      </c>
      <c r="G3189" s="4" t="n">
        <v>0</v>
      </c>
      <c r="H3189" s="4" t="n">
        <v>0</v>
      </c>
      <c r="I3189" s="4" t="n">
        <v>0</v>
      </c>
      <c r="J3189" s="4" t="n">
        <v>0</v>
      </c>
      <c r="K3189" s="4" t="n">
        <v>0</v>
      </c>
      <c r="L3189" s="3" t="n">
        <v>0</v>
      </c>
      <c r="M3189" s="3" t="n">
        <v>0</v>
      </c>
      <c r="N3189" s="3" t="n">
        <v>0</v>
      </c>
      <c r="O3189" s="4" t="str"/>
      <c r="P3189" s="4" t="str"/>
      <c r="Q3189" s="4" t="str"/>
      <c r="R3189" s="4" t="str"/>
      <c r="S3189" s="4" t="str"/>
      <c r="T3189" s="4" t="str"/>
      <c r="U3189" s="4" t="str"/>
      <c r="V3189" s="4" t="n">
        <v>1</v>
      </c>
    </row>
    <row r="3190">
      <c r="A3190" t="n">
        <v>401</v>
      </c>
      <c r="B3190" t="inlineStr">
        <is>
          <t>20601558204</t>
        </is>
      </c>
      <c r="C3190" t="inlineStr">
        <is>
          <t>COOPERATIVA AGRARIA CAFETALERA OCUMAL</t>
        </is>
      </c>
      <c r="D3190" s="6" t="n">
        <v>2022</v>
      </c>
      <c r="F3190" t="inlineStr">
        <is>
          <t>PAC</t>
        </is>
      </c>
      <c r="G3190" s="4" t="n">
        <v>0</v>
      </c>
      <c r="H3190" s="4" t="n">
        <v>0</v>
      </c>
      <c r="I3190" s="4" t="n">
        <v>0</v>
      </c>
      <c r="J3190" s="4" t="n">
        <v>0</v>
      </c>
      <c r="K3190" s="4" t="n">
        <v>0</v>
      </c>
      <c r="L3190" s="3" t="n">
        <v>0</v>
      </c>
      <c r="M3190" s="3" t="n">
        <v>0</v>
      </c>
      <c r="N3190" s="3" t="n">
        <v>0</v>
      </c>
      <c r="O3190" s="4" t="str"/>
      <c r="P3190" s="4" t="str"/>
      <c r="Q3190" s="4" t="str"/>
      <c r="R3190" s="4" t="str"/>
      <c r="S3190" s="4" t="str"/>
      <c r="T3190" s="4" t="str"/>
      <c r="U3190" s="4" t="str"/>
      <c r="V3190" s="4" t="n">
        <v>1</v>
      </c>
    </row>
    <row r="3191">
      <c r="A3191" t="n">
        <v>401</v>
      </c>
      <c r="B3191" t="inlineStr">
        <is>
          <t>20601558204</t>
        </is>
      </c>
      <c r="C3191" t="inlineStr">
        <is>
          <t>COOPERATIVA AGRARIA CAFETALERA OCUMAL</t>
        </is>
      </c>
      <c r="D3191" s="6" t="n">
        <v>2023</v>
      </c>
      <c r="F3191" t="inlineStr">
        <is>
          <t>PAC</t>
        </is>
      </c>
      <c r="G3191" s="4" t="n">
        <v>0</v>
      </c>
      <c r="H3191" s="4" t="n">
        <v>0</v>
      </c>
      <c r="I3191" s="4" t="n">
        <v>0</v>
      </c>
      <c r="J3191" s="4" t="n">
        <v>0</v>
      </c>
      <c r="K3191" s="4" t="n">
        <v>0</v>
      </c>
      <c r="L3191" s="3" t="n">
        <v>0</v>
      </c>
      <c r="M3191" s="3" t="n">
        <v>0</v>
      </c>
      <c r="N3191" s="3" t="n">
        <v>0</v>
      </c>
      <c r="O3191" s="4" t="n">
        <v>0</v>
      </c>
      <c r="P3191" s="4" t="n">
        <v>0</v>
      </c>
      <c r="Q3191" s="4" t="n">
        <v>0</v>
      </c>
      <c r="R3191" s="4" t="n">
        <v>0</v>
      </c>
      <c r="S3191" s="4" t="n">
        <v>0</v>
      </c>
      <c r="T3191" s="4" t="n">
        <v>0</v>
      </c>
      <c r="U3191" s="4" t="n">
        <v>0</v>
      </c>
      <c r="V3191" s="4" t="n">
        <v>1</v>
      </c>
    </row>
    <row r="3192">
      <c r="A3192" t="n">
        <v>401</v>
      </c>
      <c r="B3192" t="inlineStr">
        <is>
          <t>20601558204</t>
        </is>
      </c>
      <c r="C3192" t="inlineStr">
        <is>
          <t>COOPERATIVA AGRARIA CAFETALERA OCUMAL</t>
        </is>
      </c>
      <c r="D3192" s="6" t="n">
        <v>2024</v>
      </c>
      <c r="E3192" t="n">
        <v>1</v>
      </c>
      <c r="F3192" t="inlineStr">
        <is>
          <t>PAC</t>
        </is>
      </c>
      <c r="G3192" s="4" t="n">
        <v>205</v>
      </c>
      <c r="H3192" s="4" t="n">
        <v>51</v>
      </c>
      <c r="I3192" s="4" t="n">
        <v>256</v>
      </c>
      <c r="J3192" s="4" t="n">
        <v>4</v>
      </c>
      <c r="K3192" s="4" t="n">
        <v>5</v>
      </c>
      <c r="L3192" s="3" t="n">
        <v>834198.49630464</v>
      </c>
      <c r="M3192" s="3" t="n">
        <v>1280596.09421597</v>
      </c>
      <c r="N3192" s="3" t="n">
        <v>2114794.59052061</v>
      </c>
      <c r="O3192" s="4" t="n">
        <v>0</v>
      </c>
      <c r="P3192" s="4" t="n">
        <v>0</v>
      </c>
      <c r="Q3192" s="4" t="str"/>
      <c r="R3192" s="4" t="n">
        <v>2114794.59052061</v>
      </c>
      <c r="S3192" s="4" t="n">
        <v>0</v>
      </c>
      <c r="T3192" s="4" t="n">
        <v>0</v>
      </c>
      <c r="U3192" s="4" t="n">
        <v>2114794.59052061</v>
      </c>
      <c r="V3192" s="4" t="n">
        <v>1</v>
      </c>
    </row>
    <row r="3193">
      <c r="A3193" t="n">
        <v>401</v>
      </c>
      <c r="B3193" t="inlineStr">
        <is>
          <t>20601558204</t>
        </is>
      </c>
      <c r="C3193" t="inlineStr">
        <is>
          <t>COOPERATIVA AGRARIA CAFETALERA OCUMAL</t>
        </is>
      </c>
      <c r="D3193" s="6" t="n">
        <v>2025</v>
      </c>
      <c r="E3193" t="n">
        <v>1</v>
      </c>
      <c r="F3193" t="inlineStr">
        <is>
          <t>PAC</t>
        </is>
      </c>
      <c r="G3193" s="4" t="n">
        <v>192</v>
      </c>
      <c r="H3193" s="4" t="n">
        <v>52</v>
      </c>
      <c r="I3193" s="4" t="n">
        <v>244</v>
      </c>
      <c r="J3193" s="4" t="n">
        <v>21</v>
      </c>
      <c r="K3193" s="4" t="n">
        <v>6</v>
      </c>
      <c r="L3193" s="3" t="n">
        <v>2618365.01243819</v>
      </c>
      <c r="M3193" s="3" t="n">
        <v>0</v>
      </c>
      <c r="N3193" s="3" t="n">
        <v>2618365.01243819</v>
      </c>
      <c r="O3193" s="4" t="n">
        <v>0</v>
      </c>
      <c r="P3193" s="4" t="n">
        <v>0</v>
      </c>
      <c r="Q3193" s="4" t="str"/>
      <c r="R3193" s="4" t="n">
        <v>2618365.01243819</v>
      </c>
      <c r="S3193" s="4" t="n">
        <v>0</v>
      </c>
      <c r="T3193" s="4" t="n">
        <v>0</v>
      </c>
      <c r="U3193" s="4" t="n">
        <v>2618365.01243819</v>
      </c>
      <c r="V3193" s="4" t="n">
        <v>1</v>
      </c>
    </row>
    <row r="3194">
      <c r="A3194" t="n">
        <v>402</v>
      </c>
      <c r="B3194" t="inlineStr">
        <is>
          <t>20561140091</t>
        </is>
      </c>
      <c r="C3194" t="inlineStr">
        <is>
          <t>COOPERATIVA AGRARIA ECOLOGICA CAFETALERA DE LONYA GRANDE</t>
        </is>
      </c>
      <c r="D3194" s="6" t="n">
        <v>2018</v>
      </c>
      <c r="F3194" t="inlineStr">
        <is>
          <t>PAC</t>
        </is>
      </c>
      <c r="G3194" s="4" t="str"/>
      <c r="H3194" s="4" t="str"/>
      <c r="I3194" s="4" t="n">
        <v>0</v>
      </c>
      <c r="J3194" s="4" t="str"/>
      <c r="K3194" s="4" t="str"/>
      <c r="L3194" s="3" t="str"/>
      <c r="M3194" s="3" t="str"/>
      <c r="N3194" s="3" t="n">
        <v>0</v>
      </c>
      <c r="O3194" s="4" t="str"/>
      <c r="P3194" s="4" t="str"/>
      <c r="Q3194" s="4" t="str"/>
      <c r="R3194" s="4" t="str"/>
      <c r="S3194" s="4" t="str"/>
      <c r="T3194" s="4" t="str"/>
      <c r="U3194" s="4" t="str"/>
      <c r="V3194" s="4" t="n">
        <v>1</v>
      </c>
    </row>
    <row r="3195">
      <c r="A3195" t="n">
        <v>402</v>
      </c>
      <c r="B3195" t="inlineStr">
        <is>
          <t>20561140091</t>
        </is>
      </c>
      <c r="C3195" t="inlineStr">
        <is>
          <t>COOPERATIVA AGRARIA ECOLOGICA CAFETALERA DE LONYA GRANDE</t>
        </is>
      </c>
      <c r="D3195" s="6" t="n">
        <v>2019</v>
      </c>
      <c r="F3195" t="inlineStr">
        <is>
          <t>PAC</t>
        </is>
      </c>
      <c r="G3195" s="4" t="n">
        <v>0</v>
      </c>
      <c r="H3195" s="4" t="n">
        <v>0</v>
      </c>
      <c r="I3195" s="4" t="n">
        <v>0</v>
      </c>
      <c r="J3195" s="4" t="str"/>
      <c r="K3195" s="4" t="str"/>
      <c r="L3195" s="3" t="n">
        <v>0</v>
      </c>
      <c r="M3195" s="3" t="n">
        <v>0</v>
      </c>
      <c r="N3195" s="3" t="n">
        <v>0</v>
      </c>
      <c r="O3195" s="4" t="str"/>
      <c r="P3195" s="4" t="str"/>
      <c r="Q3195" s="4" t="str"/>
      <c r="R3195" s="4" t="str"/>
      <c r="S3195" s="4" t="str"/>
      <c r="T3195" s="4" t="str"/>
      <c r="U3195" s="4" t="str"/>
      <c r="V3195" s="4" t="n">
        <v>1</v>
      </c>
    </row>
    <row r="3196">
      <c r="A3196" t="n">
        <v>402</v>
      </c>
      <c r="B3196" t="inlineStr">
        <is>
          <t>20561140091</t>
        </is>
      </c>
      <c r="C3196" t="inlineStr">
        <is>
          <t>COOPERATIVA AGRARIA ECOLOGICA CAFETALERA DE LONYA GRANDE</t>
        </is>
      </c>
      <c r="D3196" s="6" t="n">
        <v>2020</v>
      </c>
      <c r="F3196" t="inlineStr">
        <is>
          <t>PAC</t>
        </is>
      </c>
      <c r="G3196" s="4" t="n">
        <v>0</v>
      </c>
      <c r="H3196" s="4" t="n">
        <v>0</v>
      </c>
      <c r="I3196" s="4" t="n">
        <v>0</v>
      </c>
      <c r="J3196" s="4" t="n">
        <v>0</v>
      </c>
      <c r="K3196" s="4" t="n">
        <v>0</v>
      </c>
      <c r="L3196" s="3" t="n">
        <v>0</v>
      </c>
      <c r="M3196" s="3" t="n">
        <v>0</v>
      </c>
      <c r="N3196" s="3" t="n">
        <v>0</v>
      </c>
      <c r="O3196" s="4" t="str"/>
      <c r="P3196" s="4" t="str"/>
      <c r="Q3196" s="4" t="str"/>
      <c r="R3196" s="4" t="str"/>
      <c r="S3196" s="4" t="str"/>
      <c r="T3196" s="4" t="str"/>
      <c r="U3196" s="4" t="str"/>
      <c r="V3196" s="4" t="n">
        <v>1</v>
      </c>
    </row>
    <row r="3197">
      <c r="A3197" t="n">
        <v>402</v>
      </c>
      <c r="B3197" t="inlineStr">
        <is>
          <t>20561140091</t>
        </is>
      </c>
      <c r="C3197" t="inlineStr">
        <is>
          <t>COOPERATIVA AGRARIA ECOLOGICA CAFETALERA DE LONYA GRANDE</t>
        </is>
      </c>
      <c r="D3197" s="6" t="n">
        <v>2021</v>
      </c>
      <c r="F3197" t="inlineStr">
        <is>
          <t>PAC</t>
        </is>
      </c>
      <c r="G3197" s="4" t="n">
        <v>0</v>
      </c>
      <c r="H3197" s="4" t="n">
        <v>0</v>
      </c>
      <c r="I3197" s="4" t="n">
        <v>0</v>
      </c>
      <c r="J3197" s="4" t="n">
        <v>0</v>
      </c>
      <c r="K3197" s="4" t="n">
        <v>0</v>
      </c>
      <c r="L3197" s="3" t="n">
        <v>0</v>
      </c>
      <c r="M3197" s="3" t="n">
        <v>0</v>
      </c>
      <c r="N3197" s="3" t="n">
        <v>0</v>
      </c>
      <c r="O3197" s="4" t="str"/>
      <c r="P3197" s="4" t="str"/>
      <c r="Q3197" s="4" t="str"/>
      <c r="R3197" s="4" t="str"/>
      <c r="S3197" s="4" t="str"/>
      <c r="T3197" s="4" t="str"/>
      <c r="U3197" s="4" t="str"/>
      <c r="V3197" s="4" t="n">
        <v>1</v>
      </c>
    </row>
    <row r="3198">
      <c r="A3198" t="n">
        <v>402</v>
      </c>
      <c r="B3198" t="inlineStr">
        <is>
          <t>20561140091</t>
        </is>
      </c>
      <c r="C3198" t="inlineStr">
        <is>
          <t>COOPERATIVA AGRARIA ECOLOGICA CAFETALERA DE LONYA GRANDE</t>
        </is>
      </c>
      <c r="D3198" s="6" t="n">
        <v>2022</v>
      </c>
      <c r="F3198" t="inlineStr">
        <is>
          <t>PAC</t>
        </is>
      </c>
      <c r="G3198" s="4" t="n">
        <v>0</v>
      </c>
      <c r="H3198" s="4" t="n">
        <v>0</v>
      </c>
      <c r="I3198" s="4" t="n">
        <v>0</v>
      </c>
      <c r="J3198" s="4" t="n">
        <v>0</v>
      </c>
      <c r="K3198" s="4" t="n">
        <v>0</v>
      </c>
      <c r="L3198" s="3" t="n">
        <v>0</v>
      </c>
      <c r="M3198" s="3" t="n">
        <v>0</v>
      </c>
      <c r="N3198" s="3" t="n">
        <v>0</v>
      </c>
      <c r="O3198" s="4" t="str"/>
      <c r="P3198" s="4" t="str"/>
      <c r="Q3198" s="4" t="str"/>
      <c r="R3198" s="4" t="str"/>
      <c r="S3198" s="4" t="str"/>
      <c r="T3198" s="4" t="str"/>
      <c r="U3198" s="4" t="str"/>
      <c r="V3198" s="4" t="n">
        <v>1</v>
      </c>
    </row>
    <row r="3199">
      <c r="A3199" t="n">
        <v>402</v>
      </c>
      <c r="B3199" t="inlineStr">
        <is>
          <t>20561140091</t>
        </is>
      </c>
      <c r="C3199" t="inlineStr">
        <is>
          <t>COOPERATIVA AGRARIA ECOLOGICA CAFETALERA DE LONYA GRANDE</t>
        </is>
      </c>
      <c r="D3199" s="6" t="n">
        <v>2023</v>
      </c>
      <c r="F3199" t="inlineStr">
        <is>
          <t>PAC</t>
        </is>
      </c>
      <c r="G3199" s="4" t="n">
        <v>0</v>
      </c>
      <c r="H3199" s="4" t="n">
        <v>0</v>
      </c>
      <c r="I3199" s="4" t="n">
        <v>0</v>
      </c>
      <c r="J3199" s="4" t="n">
        <v>0</v>
      </c>
      <c r="K3199" s="4" t="n">
        <v>0</v>
      </c>
      <c r="L3199" s="3" t="n">
        <v>0</v>
      </c>
      <c r="M3199" s="3" t="n">
        <v>0</v>
      </c>
      <c r="N3199" s="3" t="n">
        <v>0</v>
      </c>
      <c r="O3199" s="4" t="n">
        <v>0</v>
      </c>
      <c r="P3199" s="4" t="n">
        <v>0</v>
      </c>
      <c r="Q3199" s="4" t="n">
        <v>0</v>
      </c>
      <c r="R3199" s="4" t="n">
        <v>0</v>
      </c>
      <c r="S3199" s="4" t="n">
        <v>0</v>
      </c>
      <c r="T3199" s="4" t="n">
        <v>0</v>
      </c>
      <c r="U3199" s="4" t="n">
        <v>0</v>
      </c>
      <c r="V3199" s="4" t="n">
        <v>1</v>
      </c>
    </row>
    <row r="3200">
      <c r="A3200" t="n">
        <v>402</v>
      </c>
      <c r="B3200" t="inlineStr">
        <is>
          <t>20561140091</t>
        </is>
      </c>
      <c r="C3200" t="inlineStr">
        <is>
          <t>COOPERATIVA AGRARIA ECOLOGICA CAFETALERA DE LONYA GRANDE</t>
        </is>
      </c>
      <c r="D3200" s="6" t="n">
        <v>2024</v>
      </c>
      <c r="E3200" t="n">
        <v>1</v>
      </c>
      <c r="F3200" t="inlineStr">
        <is>
          <t>PAC</t>
        </is>
      </c>
      <c r="G3200" s="4" t="n">
        <v>574</v>
      </c>
      <c r="H3200" s="4" t="n">
        <v>154</v>
      </c>
      <c r="I3200" s="4" t="n">
        <v>728</v>
      </c>
      <c r="J3200" s="4" t="n">
        <v>22</v>
      </c>
      <c r="K3200" s="4" t="n">
        <v>6</v>
      </c>
      <c r="L3200" s="3" t="n">
        <v>8306798.93887856</v>
      </c>
      <c r="M3200" s="3" t="n">
        <v>0</v>
      </c>
      <c r="N3200" s="3" t="n">
        <v>8306798.93887856</v>
      </c>
      <c r="O3200" s="4" t="n">
        <v>0</v>
      </c>
      <c r="P3200" s="4" t="n">
        <v>0</v>
      </c>
      <c r="Q3200" s="4" t="str"/>
      <c r="R3200" s="4" t="n">
        <v>8306798.93887856</v>
      </c>
      <c r="S3200" s="4" t="n">
        <v>0</v>
      </c>
      <c r="T3200" s="4" t="n">
        <v>0</v>
      </c>
      <c r="U3200" s="4" t="n">
        <v>8306798.93887856</v>
      </c>
      <c r="V3200" s="4" t="n">
        <v>1</v>
      </c>
    </row>
    <row r="3201">
      <c r="A3201" t="n">
        <v>402</v>
      </c>
      <c r="B3201" t="inlineStr">
        <is>
          <t>20561140091</t>
        </is>
      </c>
      <c r="C3201" t="inlineStr">
        <is>
          <t>COOPERATIVA AGRARIA ECOLOGICA CAFETALERA DE LONYA GRANDE</t>
        </is>
      </c>
      <c r="D3201" s="6" t="n">
        <v>2025</v>
      </c>
      <c r="E3201" t="n">
        <v>1</v>
      </c>
      <c r="F3201" t="inlineStr">
        <is>
          <t>PAC</t>
        </is>
      </c>
      <c r="G3201" s="4" t="n">
        <v>354</v>
      </c>
      <c r="H3201" s="4" t="n">
        <v>99</v>
      </c>
      <c r="I3201" s="4" t="n">
        <v>453</v>
      </c>
      <c r="J3201" s="4" t="n">
        <v>21</v>
      </c>
      <c r="K3201" s="4" t="n">
        <v>7</v>
      </c>
      <c r="L3201" s="3" t="n">
        <v>2107273.02621216</v>
      </c>
      <c r="M3201" s="3" t="n">
        <v>0</v>
      </c>
      <c r="N3201" s="3" t="n">
        <v>2107273.02621216</v>
      </c>
      <c r="O3201" s="4" t="n">
        <v>0</v>
      </c>
      <c r="P3201" s="4" t="n">
        <v>0</v>
      </c>
      <c r="Q3201" s="4" t="str"/>
      <c r="R3201" s="4" t="n">
        <v>2107273.02621216</v>
      </c>
      <c r="S3201" s="4" t="n">
        <v>0</v>
      </c>
      <c r="T3201" s="4" t="n">
        <v>0</v>
      </c>
      <c r="U3201" s="4" t="n">
        <v>2107273.02621216</v>
      </c>
      <c r="V3201" s="4" t="n">
        <v>1</v>
      </c>
    </row>
    <row r="3202">
      <c r="A3202" t="n">
        <v>403</v>
      </c>
      <c r="B3202" t="inlineStr">
        <is>
          <t>20610739491</t>
        </is>
      </c>
      <c r="C3202" t="inlineStr">
        <is>
          <t>ASOCIACIÓN DE PRODUCTORES AGROPECUARIOS DON ANDRES - AMAZONAS</t>
        </is>
      </c>
      <c r="D3202" s="6" t="n">
        <v>2018</v>
      </c>
      <c r="F3202" t="inlineStr">
        <is>
          <t>PAC</t>
        </is>
      </c>
      <c r="G3202" s="4" t="str"/>
      <c r="H3202" s="4" t="str"/>
      <c r="I3202" s="4" t="n">
        <v>0</v>
      </c>
      <c r="J3202" s="4" t="str"/>
      <c r="K3202" s="4" t="str"/>
      <c r="L3202" s="3" t="str"/>
      <c r="M3202" s="3" t="str"/>
      <c r="N3202" s="3" t="n">
        <v>0</v>
      </c>
      <c r="O3202" s="4" t="str"/>
      <c r="P3202" s="4" t="str"/>
      <c r="Q3202" s="4" t="str"/>
      <c r="R3202" s="4" t="str"/>
      <c r="S3202" s="4" t="str"/>
      <c r="T3202" s="4" t="str"/>
      <c r="U3202" s="4" t="str"/>
      <c r="V3202" s="4" t="n">
        <v>1</v>
      </c>
    </row>
    <row r="3203">
      <c r="A3203" t="n">
        <v>403</v>
      </c>
      <c r="B3203" t="inlineStr">
        <is>
          <t>20610739491</t>
        </is>
      </c>
      <c r="C3203" t="inlineStr">
        <is>
          <t>ASOCIACIÓN DE PRODUCTORES AGROPECUARIOS DON ANDRES - AMAZONAS</t>
        </is>
      </c>
      <c r="D3203" s="6" t="n">
        <v>2019</v>
      </c>
      <c r="F3203" t="inlineStr">
        <is>
          <t>PAC</t>
        </is>
      </c>
      <c r="G3203" s="4" t="n">
        <v>0</v>
      </c>
      <c r="H3203" s="4" t="n">
        <v>0</v>
      </c>
      <c r="I3203" s="4" t="n">
        <v>0</v>
      </c>
      <c r="J3203" s="4" t="str"/>
      <c r="K3203" s="4" t="str"/>
      <c r="L3203" s="3" t="n">
        <v>0</v>
      </c>
      <c r="M3203" s="3" t="n">
        <v>0</v>
      </c>
      <c r="N3203" s="3" t="n">
        <v>0</v>
      </c>
      <c r="O3203" s="4" t="str"/>
      <c r="P3203" s="4" t="str"/>
      <c r="Q3203" s="4" t="str"/>
      <c r="R3203" s="4" t="str"/>
      <c r="S3203" s="4" t="str"/>
      <c r="T3203" s="4" t="str"/>
      <c r="U3203" s="4" t="str"/>
      <c r="V3203" s="4" t="n">
        <v>1</v>
      </c>
    </row>
    <row r="3204">
      <c r="A3204" t="n">
        <v>403</v>
      </c>
      <c r="B3204" t="inlineStr">
        <is>
          <t>20610739491</t>
        </is>
      </c>
      <c r="C3204" t="inlineStr">
        <is>
          <t>ASOCIACIÓN DE PRODUCTORES AGROPECUARIOS DON ANDRES - AMAZONAS</t>
        </is>
      </c>
      <c r="D3204" s="6" t="n">
        <v>2020</v>
      </c>
      <c r="F3204" t="inlineStr">
        <is>
          <t>PAC</t>
        </is>
      </c>
      <c r="G3204" s="4" t="n">
        <v>0</v>
      </c>
      <c r="H3204" s="4" t="n">
        <v>0</v>
      </c>
      <c r="I3204" s="4" t="n">
        <v>0</v>
      </c>
      <c r="J3204" s="4" t="n">
        <v>0</v>
      </c>
      <c r="K3204" s="4" t="n">
        <v>0</v>
      </c>
      <c r="L3204" s="3" t="n">
        <v>0</v>
      </c>
      <c r="M3204" s="3" t="n">
        <v>0</v>
      </c>
      <c r="N3204" s="3" t="n">
        <v>0</v>
      </c>
      <c r="O3204" s="4" t="str"/>
      <c r="P3204" s="4" t="str"/>
      <c r="Q3204" s="4" t="str"/>
      <c r="R3204" s="4" t="str"/>
      <c r="S3204" s="4" t="str"/>
      <c r="T3204" s="4" t="str"/>
      <c r="U3204" s="4" t="str"/>
      <c r="V3204" s="4" t="n">
        <v>1</v>
      </c>
    </row>
    <row r="3205">
      <c r="A3205" t="n">
        <v>403</v>
      </c>
      <c r="B3205" t="inlineStr">
        <is>
          <t>20610739491</t>
        </is>
      </c>
      <c r="C3205" t="inlineStr">
        <is>
          <t>ASOCIACIÓN DE PRODUCTORES AGROPECUARIOS DON ANDRES - AMAZONAS</t>
        </is>
      </c>
      <c r="D3205" s="6" t="n">
        <v>2021</v>
      </c>
      <c r="F3205" t="inlineStr">
        <is>
          <t>PAC</t>
        </is>
      </c>
      <c r="G3205" s="4" t="n">
        <v>0</v>
      </c>
      <c r="H3205" s="4" t="n">
        <v>0</v>
      </c>
      <c r="I3205" s="4" t="n">
        <v>0</v>
      </c>
      <c r="J3205" s="4" t="n">
        <v>0</v>
      </c>
      <c r="K3205" s="4" t="n">
        <v>0</v>
      </c>
      <c r="L3205" s="3" t="n">
        <v>0</v>
      </c>
      <c r="M3205" s="3" t="n">
        <v>0</v>
      </c>
      <c r="N3205" s="3" t="n">
        <v>0</v>
      </c>
      <c r="O3205" s="4" t="str"/>
      <c r="P3205" s="4" t="str"/>
      <c r="Q3205" s="4" t="str"/>
      <c r="R3205" s="4" t="str"/>
      <c r="S3205" s="4" t="str"/>
      <c r="T3205" s="4" t="str"/>
      <c r="U3205" s="4" t="str"/>
      <c r="V3205" s="4" t="n">
        <v>1</v>
      </c>
    </row>
    <row r="3206">
      <c r="A3206" t="n">
        <v>403</v>
      </c>
      <c r="B3206" t="inlineStr">
        <is>
          <t>20610739491</t>
        </is>
      </c>
      <c r="C3206" t="inlineStr">
        <is>
          <t>ASOCIACIÓN DE PRODUCTORES AGROPECUARIOS DON ANDRES - AMAZONAS</t>
        </is>
      </c>
      <c r="D3206" s="6" t="n">
        <v>2022</v>
      </c>
      <c r="F3206" t="inlineStr">
        <is>
          <t>PAC</t>
        </is>
      </c>
      <c r="G3206" s="4" t="n">
        <v>0</v>
      </c>
      <c r="H3206" s="4" t="n">
        <v>0</v>
      </c>
      <c r="I3206" s="4" t="n">
        <v>0</v>
      </c>
      <c r="J3206" s="4" t="n">
        <v>0</v>
      </c>
      <c r="K3206" s="4" t="n">
        <v>0</v>
      </c>
      <c r="L3206" s="3" t="n">
        <v>0</v>
      </c>
      <c r="M3206" s="3" t="n">
        <v>0</v>
      </c>
      <c r="N3206" s="3" t="n">
        <v>0</v>
      </c>
      <c r="O3206" s="4" t="str"/>
      <c r="P3206" s="4" t="str"/>
      <c r="Q3206" s="4" t="str"/>
      <c r="R3206" s="4" t="str"/>
      <c r="S3206" s="4" t="str"/>
      <c r="T3206" s="4" t="str"/>
      <c r="U3206" s="4" t="str"/>
      <c r="V3206" s="4" t="n">
        <v>1</v>
      </c>
    </row>
    <row r="3207">
      <c r="A3207" t="n">
        <v>403</v>
      </c>
      <c r="B3207" t="inlineStr">
        <is>
          <t>20610739491</t>
        </is>
      </c>
      <c r="C3207" t="inlineStr">
        <is>
          <t>ASOCIACIÓN DE PRODUCTORES AGROPECUARIOS DON ANDRES - AMAZONAS</t>
        </is>
      </c>
      <c r="D3207" s="6" t="n">
        <v>2023</v>
      </c>
      <c r="F3207" t="inlineStr">
        <is>
          <t>PAC</t>
        </is>
      </c>
      <c r="G3207" s="4" t="n">
        <v>0</v>
      </c>
      <c r="H3207" s="4" t="n">
        <v>0</v>
      </c>
      <c r="I3207" s="4" t="n">
        <v>0</v>
      </c>
      <c r="J3207" s="4" t="n">
        <v>0</v>
      </c>
      <c r="K3207" s="4" t="n">
        <v>0</v>
      </c>
      <c r="L3207" s="3" t="n">
        <v>0</v>
      </c>
      <c r="M3207" s="3" t="n">
        <v>0</v>
      </c>
      <c r="N3207" s="3" t="n">
        <v>0</v>
      </c>
      <c r="O3207" s="4" t="n">
        <v>0</v>
      </c>
      <c r="P3207" s="4" t="n">
        <v>0</v>
      </c>
      <c r="Q3207" s="4" t="n">
        <v>0</v>
      </c>
      <c r="R3207" s="4" t="n">
        <v>0</v>
      </c>
      <c r="S3207" s="4" t="n">
        <v>0</v>
      </c>
      <c r="T3207" s="4" t="n">
        <v>0</v>
      </c>
      <c r="U3207" s="4" t="n">
        <v>0</v>
      </c>
      <c r="V3207" s="4" t="n">
        <v>1</v>
      </c>
    </row>
    <row r="3208">
      <c r="A3208" t="n">
        <v>403</v>
      </c>
      <c r="B3208" t="inlineStr">
        <is>
          <t>20610739491</t>
        </is>
      </c>
      <c r="C3208" t="inlineStr">
        <is>
          <t>ASOCIACIÓN DE PRODUCTORES AGROPECUARIOS DON ANDRES - AMAZONAS</t>
        </is>
      </c>
      <c r="D3208" s="6" t="n">
        <v>2024</v>
      </c>
      <c r="E3208" t="n">
        <v>1</v>
      </c>
      <c r="F3208" t="inlineStr">
        <is>
          <t>PAC</t>
        </is>
      </c>
      <c r="G3208" s="4" t="n">
        <v>8</v>
      </c>
      <c r="H3208" s="4" t="n">
        <v>13</v>
      </c>
      <c r="I3208" s="4" t="n">
        <v>21</v>
      </c>
      <c r="J3208" s="4" t="n">
        <v>26</v>
      </c>
      <c r="K3208" s="4" t="n">
        <v>3</v>
      </c>
      <c r="L3208" s="3" t="n">
        <v>85817.4954</v>
      </c>
      <c r="M3208" s="3" t="n">
        <v>0</v>
      </c>
      <c r="N3208" s="3" t="n">
        <v>85817.4954</v>
      </c>
      <c r="O3208" s="4" t="n">
        <v>0</v>
      </c>
      <c r="P3208" s="4" t="n">
        <v>0</v>
      </c>
      <c r="Q3208" s="4" t="str"/>
      <c r="R3208" s="4" t="n">
        <v>85817.4954</v>
      </c>
      <c r="S3208" s="4" t="n">
        <v>0</v>
      </c>
      <c r="T3208" s="4" t="n">
        <v>0</v>
      </c>
      <c r="U3208" s="4" t="n">
        <v>85817.4954</v>
      </c>
      <c r="V3208" s="4" t="n">
        <v>1</v>
      </c>
    </row>
    <row r="3209">
      <c r="A3209" t="n">
        <v>403</v>
      </c>
      <c r="B3209" t="inlineStr">
        <is>
          <t>20610739491</t>
        </is>
      </c>
      <c r="C3209" t="inlineStr">
        <is>
          <t>ASOCIACIÓN DE PRODUCTORES AGROPECUARIOS DON ANDRES - AMAZONAS</t>
        </is>
      </c>
      <c r="D3209" s="6" t="n">
        <v>2025</v>
      </c>
      <c r="E3209" t="n">
        <v>1</v>
      </c>
      <c r="F3209" t="inlineStr">
        <is>
          <t>PAC</t>
        </is>
      </c>
      <c r="G3209" s="4" t="n">
        <v>18</v>
      </c>
      <c r="H3209" s="4" t="n">
        <v>9</v>
      </c>
      <c r="I3209" s="4" t="n">
        <v>27</v>
      </c>
      <c r="J3209" s="4" t="n">
        <v>21</v>
      </c>
      <c r="K3209" s="4" t="n">
        <v>7</v>
      </c>
      <c r="L3209" s="3" t="n">
        <v>0</v>
      </c>
      <c r="M3209" s="3" t="n">
        <v>0</v>
      </c>
      <c r="N3209" s="3" t="n">
        <v>0</v>
      </c>
      <c r="O3209" s="4" t="n">
        <v>0</v>
      </c>
      <c r="P3209" s="4" t="n">
        <v>0</v>
      </c>
      <c r="Q3209" s="4" t="str"/>
      <c r="R3209" s="4" t="n">
        <v>0</v>
      </c>
      <c r="S3209" s="4" t="n">
        <v>0</v>
      </c>
      <c r="T3209" s="4" t="n">
        <v>0</v>
      </c>
      <c r="U3209" s="4" t="n">
        <v>0</v>
      </c>
      <c r="V3209" s="4" t="n">
        <v>1</v>
      </c>
    </row>
    <row r="3210">
      <c r="A3210" t="n">
        <v>404</v>
      </c>
      <c r="B3210" t="inlineStr">
        <is>
          <t>20608478311</t>
        </is>
      </c>
      <c r="C3210" t="inlineStr">
        <is>
          <t>COOPERATIVA AGRARIA YAKATHEO DEL AMAZONAS COOPAYAKAT</t>
        </is>
      </c>
      <c r="D3210" s="6" t="n">
        <v>2018</v>
      </c>
      <c r="F3210" t="inlineStr">
        <is>
          <t>PAC</t>
        </is>
      </c>
      <c r="G3210" s="4" t="str"/>
      <c r="H3210" s="4" t="str"/>
      <c r="I3210" s="4" t="n">
        <v>0</v>
      </c>
      <c r="J3210" s="4" t="str"/>
      <c r="K3210" s="4" t="str"/>
      <c r="L3210" s="3" t="str"/>
      <c r="M3210" s="3" t="str"/>
      <c r="N3210" s="3" t="n">
        <v>0</v>
      </c>
      <c r="O3210" s="4" t="str"/>
      <c r="P3210" s="4" t="str"/>
      <c r="Q3210" s="4" t="str"/>
      <c r="R3210" s="4" t="str"/>
      <c r="S3210" s="4" t="str"/>
      <c r="T3210" s="4" t="str"/>
      <c r="U3210" s="4" t="str"/>
      <c r="V3210" s="4" t="n">
        <v>1</v>
      </c>
    </row>
    <row r="3211">
      <c r="A3211" t="n">
        <v>404</v>
      </c>
      <c r="B3211" t="inlineStr">
        <is>
          <t>20608478311</t>
        </is>
      </c>
      <c r="C3211" t="inlineStr">
        <is>
          <t>COOPERATIVA AGRARIA YAKATHEO DEL AMAZONAS COOPAYAKAT</t>
        </is>
      </c>
      <c r="D3211" s="6" t="n">
        <v>2019</v>
      </c>
      <c r="F3211" t="inlineStr">
        <is>
          <t>PAC</t>
        </is>
      </c>
      <c r="G3211" s="4" t="n">
        <v>0</v>
      </c>
      <c r="H3211" s="4" t="n">
        <v>0</v>
      </c>
      <c r="I3211" s="4" t="n">
        <v>0</v>
      </c>
      <c r="J3211" s="4" t="str"/>
      <c r="K3211" s="4" t="str"/>
      <c r="L3211" s="3" t="n">
        <v>0</v>
      </c>
      <c r="M3211" s="3" t="n">
        <v>0</v>
      </c>
      <c r="N3211" s="3" t="n">
        <v>0</v>
      </c>
      <c r="O3211" s="4" t="str"/>
      <c r="P3211" s="4" t="str"/>
      <c r="Q3211" s="4" t="str"/>
      <c r="R3211" s="4" t="str"/>
      <c r="S3211" s="4" t="str"/>
      <c r="T3211" s="4" t="str"/>
      <c r="U3211" s="4" t="str"/>
      <c r="V3211" s="4" t="n">
        <v>1</v>
      </c>
    </row>
    <row r="3212">
      <c r="A3212" t="n">
        <v>404</v>
      </c>
      <c r="B3212" t="inlineStr">
        <is>
          <t>20608478311</t>
        </is>
      </c>
      <c r="C3212" t="inlineStr">
        <is>
          <t>COOPERATIVA AGRARIA YAKATHEO DEL AMAZONAS COOPAYAKAT</t>
        </is>
      </c>
      <c r="D3212" s="6" t="n">
        <v>2020</v>
      </c>
      <c r="F3212" t="inlineStr">
        <is>
          <t>PAC</t>
        </is>
      </c>
      <c r="G3212" s="4" t="n">
        <v>0</v>
      </c>
      <c r="H3212" s="4" t="n">
        <v>0</v>
      </c>
      <c r="I3212" s="4" t="n">
        <v>0</v>
      </c>
      <c r="J3212" s="4" t="n">
        <v>0</v>
      </c>
      <c r="K3212" s="4" t="n">
        <v>0</v>
      </c>
      <c r="L3212" s="3" t="n">
        <v>0</v>
      </c>
      <c r="M3212" s="3" t="n">
        <v>0</v>
      </c>
      <c r="N3212" s="3" t="n">
        <v>0</v>
      </c>
      <c r="O3212" s="4" t="str"/>
      <c r="P3212" s="4" t="str"/>
      <c r="Q3212" s="4" t="str"/>
      <c r="R3212" s="4" t="str"/>
      <c r="S3212" s="4" t="str"/>
      <c r="T3212" s="4" t="str"/>
      <c r="U3212" s="4" t="str"/>
      <c r="V3212" s="4" t="n">
        <v>1</v>
      </c>
    </row>
    <row r="3213">
      <c r="A3213" t="n">
        <v>404</v>
      </c>
      <c r="B3213" t="inlineStr">
        <is>
          <t>20608478311</t>
        </is>
      </c>
      <c r="C3213" t="inlineStr">
        <is>
          <t>COOPERATIVA AGRARIA YAKATHEO DEL AMAZONAS COOPAYAKAT</t>
        </is>
      </c>
      <c r="D3213" s="6" t="n">
        <v>2021</v>
      </c>
      <c r="F3213" t="inlineStr">
        <is>
          <t>PAC</t>
        </is>
      </c>
      <c r="G3213" s="4" t="n">
        <v>0</v>
      </c>
      <c r="H3213" s="4" t="n">
        <v>0</v>
      </c>
      <c r="I3213" s="4" t="n">
        <v>0</v>
      </c>
      <c r="J3213" s="4" t="n">
        <v>0</v>
      </c>
      <c r="K3213" s="4" t="n">
        <v>0</v>
      </c>
      <c r="L3213" s="3" t="n">
        <v>0</v>
      </c>
      <c r="M3213" s="3" t="n">
        <v>0</v>
      </c>
      <c r="N3213" s="3" t="n">
        <v>0</v>
      </c>
      <c r="O3213" s="4" t="str"/>
      <c r="P3213" s="4" t="str"/>
      <c r="Q3213" s="4" t="str"/>
      <c r="R3213" s="4" t="str"/>
      <c r="S3213" s="4" t="str"/>
      <c r="T3213" s="4" t="str"/>
      <c r="U3213" s="4" t="str"/>
      <c r="V3213" s="4" t="n">
        <v>1</v>
      </c>
    </row>
    <row r="3214">
      <c r="A3214" t="n">
        <v>404</v>
      </c>
      <c r="B3214" t="inlineStr">
        <is>
          <t>20608478311</t>
        </is>
      </c>
      <c r="C3214" t="inlineStr">
        <is>
          <t>COOPERATIVA AGRARIA YAKATHEO DEL AMAZONAS COOPAYAKAT</t>
        </is>
      </c>
      <c r="D3214" s="6" t="n">
        <v>2022</v>
      </c>
      <c r="F3214" t="inlineStr">
        <is>
          <t>PAC</t>
        </is>
      </c>
      <c r="G3214" s="4" t="n">
        <v>0</v>
      </c>
      <c r="H3214" s="4" t="n">
        <v>0</v>
      </c>
      <c r="I3214" s="4" t="n">
        <v>0</v>
      </c>
      <c r="J3214" s="4" t="n">
        <v>0</v>
      </c>
      <c r="K3214" s="4" t="n">
        <v>0</v>
      </c>
      <c r="L3214" s="3" t="n">
        <v>0</v>
      </c>
      <c r="M3214" s="3" t="n">
        <v>0</v>
      </c>
      <c r="N3214" s="3" t="n">
        <v>0</v>
      </c>
      <c r="O3214" s="4" t="str"/>
      <c r="P3214" s="4" t="str"/>
      <c r="Q3214" s="4" t="str"/>
      <c r="R3214" s="4" t="str"/>
      <c r="S3214" s="4" t="str"/>
      <c r="T3214" s="4" t="str"/>
      <c r="U3214" s="4" t="str"/>
      <c r="V3214" s="4" t="n">
        <v>1</v>
      </c>
    </row>
    <row r="3215">
      <c r="A3215" t="n">
        <v>404</v>
      </c>
      <c r="B3215" t="inlineStr">
        <is>
          <t>20608478311</t>
        </is>
      </c>
      <c r="C3215" t="inlineStr">
        <is>
          <t>COOPERATIVA AGRARIA YAKATHEO DEL AMAZONAS COOPAYAKAT</t>
        </is>
      </c>
      <c r="D3215" s="6" t="n">
        <v>2023</v>
      </c>
      <c r="F3215" t="inlineStr">
        <is>
          <t>PAC</t>
        </is>
      </c>
      <c r="G3215" s="4" t="n">
        <v>0</v>
      </c>
      <c r="H3215" s="4" t="n">
        <v>0</v>
      </c>
      <c r="I3215" s="4" t="n">
        <v>0</v>
      </c>
      <c r="J3215" s="4" t="n">
        <v>0</v>
      </c>
      <c r="K3215" s="4" t="n">
        <v>0</v>
      </c>
      <c r="L3215" s="3" t="n">
        <v>0</v>
      </c>
      <c r="M3215" s="3" t="n">
        <v>0</v>
      </c>
      <c r="N3215" s="3" t="n">
        <v>0</v>
      </c>
      <c r="O3215" s="4" t="n">
        <v>0</v>
      </c>
      <c r="P3215" s="4" t="n">
        <v>0</v>
      </c>
      <c r="Q3215" s="4" t="n">
        <v>0</v>
      </c>
      <c r="R3215" s="4" t="n">
        <v>0</v>
      </c>
      <c r="S3215" s="4" t="n">
        <v>0</v>
      </c>
      <c r="T3215" s="4" t="n">
        <v>0</v>
      </c>
      <c r="U3215" s="4" t="n">
        <v>0</v>
      </c>
      <c r="V3215" s="4" t="n">
        <v>1</v>
      </c>
    </row>
    <row r="3216">
      <c r="A3216" t="n">
        <v>404</v>
      </c>
      <c r="B3216" t="inlineStr">
        <is>
          <t>20608478311</t>
        </is>
      </c>
      <c r="C3216" t="inlineStr">
        <is>
          <t>COOPERATIVA AGRARIA YAKATHEO DEL AMAZONAS COOPAYAKAT</t>
        </is>
      </c>
      <c r="D3216" s="6" t="n">
        <v>2024</v>
      </c>
      <c r="E3216" t="n">
        <v>1</v>
      </c>
      <c r="F3216" t="inlineStr">
        <is>
          <t>PAC</t>
        </is>
      </c>
      <c r="G3216" s="4" t="n">
        <v>505</v>
      </c>
      <c r="H3216" s="4" t="n">
        <v>152</v>
      </c>
      <c r="I3216" s="4" t="n">
        <v>657</v>
      </c>
      <c r="J3216" s="4" t="n">
        <v>25</v>
      </c>
      <c r="K3216" s="4" t="n">
        <v>7</v>
      </c>
      <c r="L3216" s="3" t="n">
        <v>3875881.56320115</v>
      </c>
      <c r="M3216" s="3" t="n">
        <v>0</v>
      </c>
      <c r="N3216" s="3" t="n">
        <v>3875881.56320115</v>
      </c>
      <c r="O3216" s="4" t="n">
        <v>0</v>
      </c>
      <c r="P3216" s="4" t="n">
        <v>0</v>
      </c>
      <c r="Q3216" s="4" t="str"/>
      <c r="R3216" s="4" t="n">
        <v>3875881.56320115</v>
      </c>
      <c r="S3216" s="4" t="n">
        <v>0</v>
      </c>
      <c r="T3216" s="4" t="n">
        <v>0</v>
      </c>
      <c r="U3216" s="4" t="n">
        <v>3875881.56320115</v>
      </c>
      <c r="V3216" s="4" t="n">
        <v>1</v>
      </c>
    </row>
    <row r="3217">
      <c r="A3217" t="n">
        <v>404</v>
      </c>
      <c r="B3217" t="inlineStr">
        <is>
          <t>20608478311</t>
        </is>
      </c>
      <c r="C3217" t="inlineStr">
        <is>
          <t>COOPERATIVA AGRARIA YAKATHEO DEL AMAZONAS COOPAYAKAT</t>
        </is>
      </c>
      <c r="D3217" s="6" t="n">
        <v>2025</v>
      </c>
      <c r="E3217" t="n">
        <v>1</v>
      </c>
      <c r="F3217" t="inlineStr">
        <is>
          <t>PAC</t>
        </is>
      </c>
      <c r="G3217" s="4" t="n">
        <v>499</v>
      </c>
      <c r="H3217" s="4" t="n">
        <v>160</v>
      </c>
      <c r="I3217" s="4" t="n">
        <v>659</v>
      </c>
      <c r="J3217" s="4" t="n">
        <v>15</v>
      </c>
      <c r="K3217" s="4" t="n">
        <v>4</v>
      </c>
      <c r="L3217" s="3" t="n">
        <v>381843.4</v>
      </c>
      <c r="M3217" s="3" t="n">
        <v>41662.35</v>
      </c>
      <c r="N3217" s="3" t="n">
        <v>423505.75</v>
      </c>
      <c r="O3217" s="4" t="n">
        <v>0</v>
      </c>
      <c r="P3217" s="4" t="n">
        <v>0</v>
      </c>
      <c r="Q3217" s="4" t="str"/>
      <c r="R3217" s="4" t="n">
        <v>423505.75</v>
      </c>
      <c r="S3217" s="4" t="n">
        <v>0</v>
      </c>
      <c r="T3217" s="4" t="n">
        <v>0</v>
      </c>
      <c r="U3217" s="4" t="n">
        <v>423505.75</v>
      </c>
      <c r="V3217" s="4" t="n">
        <v>1</v>
      </c>
    </row>
    <row r="3218">
      <c r="A3218" t="n">
        <v>405</v>
      </c>
      <c r="B3218" t="inlineStr">
        <is>
          <t>20607558559</t>
        </is>
      </c>
      <c r="C3218" t="inlineStr">
        <is>
          <t>COOPERATIVA INDIGENA AWAJUN WAMPIS AGRARIA TUNTANAIN LTDA</t>
        </is>
      </c>
      <c r="D3218" s="6" t="n">
        <v>2018</v>
      </c>
      <c r="F3218" t="inlineStr">
        <is>
          <t>PAC</t>
        </is>
      </c>
      <c r="G3218" s="4" t="str"/>
      <c r="H3218" s="4" t="str"/>
      <c r="I3218" s="4" t="n">
        <v>0</v>
      </c>
      <c r="J3218" s="4" t="str"/>
      <c r="K3218" s="4" t="str"/>
      <c r="L3218" s="3" t="str"/>
      <c r="M3218" s="3" t="str"/>
      <c r="N3218" s="3" t="n">
        <v>0</v>
      </c>
      <c r="O3218" s="4" t="str"/>
      <c r="P3218" s="4" t="str"/>
      <c r="Q3218" s="4" t="str"/>
      <c r="R3218" s="4" t="str"/>
      <c r="S3218" s="4" t="str"/>
      <c r="T3218" s="4" t="str"/>
      <c r="U3218" s="4" t="str"/>
      <c r="V3218" s="4" t="n">
        <v>1</v>
      </c>
    </row>
    <row r="3219">
      <c r="A3219" t="n">
        <v>405</v>
      </c>
      <c r="B3219" t="inlineStr">
        <is>
          <t>20607558559</t>
        </is>
      </c>
      <c r="C3219" t="inlineStr">
        <is>
          <t>COOPERATIVA INDIGENA AWAJUN WAMPIS AGRARIA TUNTANAIN LTDA</t>
        </is>
      </c>
      <c r="D3219" s="6" t="n">
        <v>2019</v>
      </c>
      <c r="F3219" t="inlineStr">
        <is>
          <t>PAC</t>
        </is>
      </c>
      <c r="G3219" s="4" t="n">
        <v>0</v>
      </c>
      <c r="H3219" s="4" t="n">
        <v>0</v>
      </c>
      <c r="I3219" s="4" t="n">
        <v>0</v>
      </c>
      <c r="J3219" s="4" t="str"/>
      <c r="K3219" s="4" t="str"/>
      <c r="L3219" s="3" t="n">
        <v>0</v>
      </c>
      <c r="M3219" s="3" t="n">
        <v>0</v>
      </c>
      <c r="N3219" s="3" t="n">
        <v>0</v>
      </c>
      <c r="O3219" s="4" t="str"/>
      <c r="P3219" s="4" t="str"/>
      <c r="Q3219" s="4" t="str"/>
      <c r="R3219" s="4" t="str"/>
      <c r="S3219" s="4" t="str"/>
      <c r="T3219" s="4" t="str"/>
      <c r="U3219" s="4" t="str"/>
      <c r="V3219" s="4" t="n">
        <v>1</v>
      </c>
    </row>
    <row r="3220">
      <c r="A3220" t="n">
        <v>405</v>
      </c>
      <c r="B3220" t="inlineStr">
        <is>
          <t>20607558559</t>
        </is>
      </c>
      <c r="C3220" t="inlineStr">
        <is>
          <t>COOPERATIVA INDIGENA AWAJUN WAMPIS AGRARIA TUNTANAIN LTDA</t>
        </is>
      </c>
      <c r="D3220" s="6" t="n">
        <v>2020</v>
      </c>
      <c r="F3220" t="inlineStr">
        <is>
          <t>PAC</t>
        </is>
      </c>
      <c r="G3220" s="4" t="n">
        <v>0</v>
      </c>
      <c r="H3220" s="4" t="n">
        <v>0</v>
      </c>
      <c r="I3220" s="4" t="n">
        <v>0</v>
      </c>
      <c r="J3220" s="4" t="n">
        <v>0</v>
      </c>
      <c r="K3220" s="4" t="n">
        <v>0</v>
      </c>
      <c r="L3220" s="3" t="n">
        <v>0</v>
      </c>
      <c r="M3220" s="3" t="n">
        <v>0</v>
      </c>
      <c r="N3220" s="3" t="n">
        <v>0</v>
      </c>
      <c r="O3220" s="4" t="str"/>
      <c r="P3220" s="4" t="str"/>
      <c r="Q3220" s="4" t="str"/>
      <c r="R3220" s="4" t="str"/>
      <c r="S3220" s="4" t="str"/>
      <c r="T3220" s="4" t="str"/>
      <c r="U3220" s="4" t="str"/>
      <c r="V3220" s="4" t="n">
        <v>1</v>
      </c>
    </row>
    <row r="3221">
      <c r="A3221" t="n">
        <v>405</v>
      </c>
      <c r="B3221" t="inlineStr">
        <is>
          <t>20607558559</t>
        </is>
      </c>
      <c r="C3221" t="inlineStr">
        <is>
          <t>COOPERATIVA INDIGENA AWAJUN WAMPIS AGRARIA TUNTANAIN LTDA</t>
        </is>
      </c>
      <c r="D3221" s="6" t="n">
        <v>2021</v>
      </c>
      <c r="F3221" t="inlineStr">
        <is>
          <t>PAC</t>
        </is>
      </c>
      <c r="G3221" s="4" t="n">
        <v>0</v>
      </c>
      <c r="H3221" s="4" t="n">
        <v>0</v>
      </c>
      <c r="I3221" s="4" t="n">
        <v>0</v>
      </c>
      <c r="J3221" s="4" t="n">
        <v>0</v>
      </c>
      <c r="K3221" s="4" t="n">
        <v>0</v>
      </c>
      <c r="L3221" s="3" t="n">
        <v>0</v>
      </c>
      <c r="M3221" s="3" t="n">
        <v>0</v>
      </c>
      <c r="N3221" s="3" t="n">
        <v>0</v>
      </c>
      <c r="O3221" s="4" t="str"/>
      <c r="P3221" s="4" t="str"/>
      <c r="Q3221" s="4" t="str"/>
      <c r="R3221" s="4" t="str"/>
      <c r="S3221" s="4" t="str"/>
      <c r="T3221" s="4" t="str"/>
      <c r="U3221" s="4" t="str"/>
      <c r="V3221" s="4" t="n">
        <v>1</v>
      </c>
    </row>
    <row r="3222">
      <c r="A3222" t="n">
        <v>405</v>
      </c>
      <c r="B3222" t="inlineStr">
        <is>
          <t>20607558559</t>
        </is>
      </c>
      <c r="C3222" t="inlineStr">
        <is>
          <t>COOPERATIVA INDIGENA AWAJUN WAMPIS AGRARIA TUNTANAIN LTDA</t>
        </is>
      </c>
      <c r="D3222" s="6" t="n">
        <v>2022</v>
      </c>
      <c r="F3222" t="inlineStr">
        <is>
          <t>PAC</t>
        </is>
      </c>
      <c r="G3222" s="4" t="n">
        <v>0</v>
      </c>
      <c r="H3222" s="4" t="n">
        <v>0</v>
      </c>
      <c r="I3222" s="4" t="n">
        <v>0</v>
      </c>
      <c r="J3222" s="4" t="n">
        <v>0</v>
      </c>
      <c r="K3222" s="4" t="n">
        <v>0</v>
      </c>
      <c r="L3222" s="3" t="n">
        <v>0</v>
      </c>
      <c r="M3222" s="3" t="n">
        <v>0</v>
      </c>
      <c r="N3222" s="3" t="n">
        <v>0</v>
      </c>
      <c r="O3222" s="4" t="str"/>
      <c r="P3222" s="4" t="str"/>
      <c r="Q3222" s="4" t="str"/>
      <c r="R3222" s="4" t="str"/>
      <c r="S3222" s="4" t="str"/>
      <c r="T3222" s="4" t="str"/>
      <c r="U3222" s="4" t="str"/>
      <c r="V3222" s="4" t="n">
        <v>1</v>
      </c>
    </row>
    <row r="3223">
      <c r="A3223" t="n">
        <v>405</v>
      </c>
      <c r="B3223" t="inlineStr">
        <is>
          <t>20607558559</t>
        </is>
      </c>
      <c r="C3223" t="inlineStr">
        <is>
          <t>COOPERATIVA INDIGENA AWAJUN WAMPIS AGRARIA TUNTANAIN LTDA</t>
        </is>
      </c>
      <c r="D3223" s="6" t="n">
        <v>2023</v>
      </c>
      <c r="F3223" t="inlineStr">
        <is>
          <t>PAC</t>
        </is>
      </c>
      <c r="G3223" s="4" t="n">
        <v>0</v>
      </c>
      <c r="H3223" s="4" t="n">
        <v>0</v>
      </c>
      <c r="I3223" s="4" t="n">
        <v>0</v>
      </c>
      <c r="J3223" s="4" t="n">
        <v>0</v>
      </c>
      <c r="K3223" s="4" t="n">
        <v>0</v>
      </c>
      <c r="L3223" s="3" t="n">
        <v>0</v>
      </c>
      <c r="M3223" s="3" t="n">
        <v>0</v>
      </c>
      <c r="N3223" s="3" t="n">
        <v>0</v>
      </c>
      <c r="O3223" s="4" t="n">
        <v>0</v>
      </c>
      <c r="P3223" s="4" t="n">
        <v>0</v>
      </c>
      <c r="Q3223" s="4" t="n">
        <v>0</v>
      </c>
      <c r="R3223" s="4" t="n">
        <v>0</v>
      </c>
      <c r="S3223" s="4" t="n">
        <v>0</v>
      </c>
      <c r="T3223" s="4" t="n">
        <v>0</v>
      </c>
      <c r="U3223" s="4" t="n">
        <v>0</v>
      </c>
      <c r="V3223" s="4" t="n">
        <v>1</v>
      </c>
    </row>
    <row r="3224">
      <c r="A3224" t="n">
        <v>405</v>
      </c>
      <c r="B3224" t="inlineStr">
        <is>
          <t>20607558559</t>
        </is>
      </c>
      <c r="C3224" t="inlineStr">
        <is>
          <t>COOPERATIVA INDIGENA AWAJUN WAMPIS AGRARIA TUNTANAIN LTDA</t>
        </is>
      </c>
      <c r="D3224" s="6" t="n">
        <v>2024</v>
      </c>
      <c r="E3224" t="n">
        <v>1</v>
      </c>
      <c r="F3224" t="inlineStr">
        <is>
          <t>PAC</t>
        </is>
      </c>
      <c r="G3224" s="4" t="n">
        <v>38</v>
      </c>
      <c r="H3224" s="4" t="n">
        <v>4</v>
      </c>
      <c r="I3224" s="4" t="n">
        <v>42</v>
      </c>
      <c r="J3224" s="4" t="n">
        <v>25</v>
      </c>
      <c r="K3224" s="4" t="n">
        <v>7</v>
      </c>
      <c r="L3224" s="3" t="n">
        <v>19571.86</v>
      </c>
      <c r="M3224" s="3" t="n">
        <v>0</v>
      </c>
      <c r="N3224" s="3" t="n">
        <v>19571.86</v>
      </c>
      <c r="O3224" s="4" t="n">
        <v>0</v>
      </c>
      <c r="P3224" s="4" t="n">
        <v>0</v>
      </c>
      <c r="Q3224" s="4" t="str"/>
      <c r="R3224" s="4" t="n">
        <v>19571.86</v>
      </c>
      <c r="S3224" s="4" t="n">
        <v>0</v>
      </c>
      <c r="T3224" s="4" t="n">
        <v>0</v>
      </c>
      <c r="U3224" s="4" t="n">
        <v>19571.86</v>
      </c>
      <c r="V3224" s="4" t="n">
        <v>1</v>
      </c>
    </row>
    <row r="3225">
      <c r="A3225" t="n">
        <v>405</v>
      </c>
      <c r="B3225" t="inlineStr">
        <is>
          <t>20607558559</t>
        </is>
      </c>
      <c r="C3225" t="inlineStr">
        <is>
          <t>COOPERATIVA INDIGENA AWAJUN WAMPIS AGRARIA TUNTANAIN LTDA</t>
        </is>
      </c>
      <c r="D3225" s="6" t="n">
        <v>2025</v>
      </c>
      <c r="E3225" t="n">
        <v>1</v>
      </c>
      <c r="F3225" t="inlineStr">
        <is>
          <t>PAC</t>
        </is>
      </c>
      <c r="G3225" s="4" t="n">
        <v>33</v>
      </c>
      <c r="H3225" s="4" t="n">
        <v>3</v>
      </c>
      <c r="I3225" s="4" t="n">
        <v>36</v>
      </c>
      <c r="J3225" s="4" t="n">
        <v>15</v>
      </c>
      <c r="K3225" s="4" t="n">
        <v>4</v>
      </c>
      <c r="L3225" s="3" t="n">
        <v>78861.48</v>
      </c>
      <c r="M3225" s="3" t="n">
        <v>0</v>
      </c>
      <c r="N3225" s="3" t="n">
        <v>78861.48</v>
      </c>
      <c r="O3225" s="4" t="n">
        <v>0</v>
      </c>
      <c r="P3225" s="4" t="n">
        <v>0</v>
      </c>
      <c r="Q3225" s="4" t="str"/>
      <c r="R3225" s="4" t="n">
        <v>78861.48</v>
      </c>
      <c r="S3225" s="4" t="n">
        <v>0</v>
      </c>
      <c r="T3225" s="4" t="n">
        <v>0</v>
      </c>
      <c r="U3225" s="4" t="n">
        <v>78861.48</v>
      </c>
      <c r="V3225" s="4" t="n">
        <v>1</v>
      </c>
    </row>
    <row r="3226">
      <c r="A3226" t="n">
        <v>406</v>
      </c>
      <c r="B3226" t="inlineStr">
        <is>
          <t>20611182661</t>
        </is>
      </c>
      <c r="C3226" t="inlineStr">
        <is>
          <t>COOPERATIVA AGRARIA PITAHAYA AMAZONAS</t>
        </is>
      </c>
      <c r="D3226" s="6" t="n">
        <v>2018</v>
      </c>
      <c r="F3226" t="inlineStr">
        <is>
          <t>PAC</t>
        </is>
      </c>
      <c r="G3226" s="4" t="str"/>
      <c r="H3226" s="4" t="str"/>
      <c r="I3226" s="4" t="n">
        <v>0</v>
      </c>
      <c r="J3226" s="4" t="str"/>
      <c r="K3226" s="4" t="str"/>
      <c r="L3226" s="3" t="str"/>
      <c r="M3226" s="3" t="str"/>
      <c r="N3226" s="3" t="n">
        <v>0</v>
      </c>
      <c r="O3226" s="4" t="str"/>
      <c r="P3226" s="4" t="str"/>
      <c r="Q3226" s="4" t="str"/>
      <c r="R3226" s="4" t="str"/>
      <c r="S3226" s="4" t="str"/>
      <c r="T3226" s="4" t="str"/>
      <c r="U3226" s="4" t="str"/>
      <c r="V3226" s="4" t="n">
        <v>1</v>
      </c>
    </row>
    <row r="3227">
      <c r="A3227" t="n">
        <v>406</v>
      </c>
      <c r="B3227" t="inlineStr">
        <is>
          <t>20611182661</t>
        </is>
      </c>
      <c r="C3227" t="inlineStr">
        <is>
          <t>COOPERATIVA AGRARIA PITAHAYA AMAZONAS</t>
        </is>
      </c>
      <c r="D3227" s="6" t="n">
        <v>2019</v>
      </c>
      <c r="F3227" t="inlineStr">
        <is>
          <t>PAC</t>
        </is>
      </c>
      <c r="G3227" s="4" t="n">
        <v>0</v>
      </c>
      <c r="H3227" s="4" t="n">
        <v>0</v>
      </c>
      <c r="I3227" s="4" t="n">
        <v>0</v>
      </c>
      <c r="J3227" s="4" t="str"/>
      <c r="K3227" s="4" t="str"/>
      <c r="L3227" s="3" t="n">
        <v>0</v>
      </c>
      <c r="M3227" s="3" t="n">
        <v>0</v>
      </c>
      <c r="N3227" s="3" t="n">
        <v>0</v>
      </c>
      <c r="O3227" s="4" t="str"/>
      <c r="P3227" s="4" t="str"/>
      <c r="Q3227" s="4" t="str"/>
      <c r="R3227" s="4" t="str"/>
      <c r="S3227" s="4" t="str"/>
      <c r="T3227" s="4" t="str"/>
      <c r="U3227" s="4" t="str"/>
      <c r="V3227" s="4" t="n">
        <v>1</v>
      </c>
    </row>
    <row r="3228">
      <c r="A3228" t="n">
        <v>406</v>
      </c>
      <c r="B3228" t="inlineStr">
        <is>
          <t>20611182661</t>
        </is>
      </c>
      <c r="C3228" t="inlineStr">
        <is>
          <t>COOPERATIVA AGRARIA PITAHAYA AMAZONAS</t>
        </is>
      </c>
      <c r="D3228" s="6" t="n">
        <v>2020</v>
      </c>
      <c r="F3228" t="inlineStr">
        <is>
          <t>PAC</t>
        </is>
      </c>
      <c r="G3228" s="4" t="n">
        <v>0</v>
      </c>
      <c r="H3228" s="4" t="n">
        <v>0</v>
      </c>
      <c r="I3228" s="4" t="n">
        <v>0</v>
      </c>
      <c r="J3228" s="4" t="n">
        <v>0</v>
      </c>
      <c r="K3228" s="4" t="n">
        <v>0</v>
      </c>
      <c r="L3228" s="3" t="n">
        <v>0</v>
      </c>
      <c r="M3228" s="3" t="n">
        <v>0</v>
      </c>
      <c r="N3228" s="3" t="n">
        <v>0</v>
      </c>
      <c r="O3228" s="4" t="str"/>
      <c r="P3228" s="4" t="str"/>
      <c r="Q3228" s="4" t="str"/>
      <c r="R3228" s="4" t="str"/>
      <c r="S3228" s="4" t="str"/>
      <c r="T3228" s="4" t="str"/>
      <c r="U3228" s="4" t="str"/>
      <c r="V3228" s="4" t="n">
        <v>1</v>
      </c>
    </row>
    <row r="3229">
      <c r="A3229" t="n">
        <v>406</v>
      </c>
      <c r="B3229" t="inlineStr">
        <is>
          <t>20611182661</t>
        </is>
      </c>
      <c r="C3229" t="inlineStr">
        <is>
          <t>COOPERATIVA AGRARIA PITAHAYA AMAZONAS</t>
        </is>
      </c>
      <c r="D3229" s="6" t="n">
        <v>2021</v>
      </c>
      <c r="F3229" t="inlineStr">
        <is>
          <t>PAC</t>
        </is>
      </c>
      <c r="G3229" s="4" t="n">
        <v>0</v>
      </c>
      <c r="H3229" s="4" t="n">
        <v>0</v>
      </c>
      <c r="I3229" s="4" t="n">
        <v>0</v>
      </c>
      <c r="J3229" s="4" t="n">
        <v>0</v>
      </c>
      <c r="K3229" s="4" t="n">
        <v>0</v>
      </c>
      <c r="L3229" s="3" t="n">
        <v>0</v>
      </c>
      <c r="M3229" s="3" t="n">
        <v>0</v>
      </c>
      <c r="N3229" s="3" t="n">
        <v>0</v>
      </c>
      <c r="O3229" s="4" t="str"/>
      <c r="P3229" s="4" t="str"/>
      <c r="Q3229" s="4" t="str"/>
      <c r="R3229" s="4" t="str"/>
      <c r="S3229" s="4" t="str"/>
      <c r="T3229" s="4" t="str"/>
      <c r="U3229" s="4" t="str"/>
      <c r="V3229" s="4" t="n">
        <v>1</v>
      </c>
    </row>
    <row r="3230">
      <c r="A3230" t="n">
        <v>406</v>
      </c>
      <c r="B3230" t="inlineStr">
        <is>
          <t>20611182661</t>
        </is>
      </c>
      <c r="C3230" t="inlineStr">
        <is>
          <t>COOPERATIVA AGRARIA PITAHAYA AMAZONAS</t>
        </is>
      </c>
      <c r="D3230" s="6" t="n">
        <v>2022</v>
      </c>
      <c r="F3230" t="inlineStr">
        <is>
          <t>PAC</t>
        </is>
      </c>
      <c r="G3230" s="4" t="n">
        <v>0</v>
      </c>
      <c r="H3230" s="4" t="n">
        <v>0</v>
      </c>
      <c r="I3230" s="4" t="n">
        <v>0</v>
      </c>
      <c r="J3230" s="4" t="n">
        <v>0</v>
      </c>
      <c r="K3230" s="4" t="n">
        <v>0</v>
      </c>
      <c r="L3230" s="3" t="n">
        <v>0</v>
      </c>
      <c r="M3230" s="3" t="n">
        <v>0</v>
      </c>
      <c r="N3230" s="3" t="n">
        <v>0</v>
      </c>
      <c r="O3230" s="4" t="str"/>
      <c r="P3230" s="4" t="str"/>
      <c r="Q3230" s="4" t="str"/>
      <c r="R3230" s="4" t="str"/>
      <c r="S3230" s="4" t="str"/>
      <c r="T3230" s="4" t="str"/>
      <c r="U3230" s="4" t="str"/>
      <c r="V3230" s="4" t="n">
        <v>1</v>
      </c>
    </row>
    <row r="3231">
      <c r="A3231" t="n">
        <v>406</v>
      </c>
      <c r="B3231" t="inlineStr">
        <is>
          <t>20611182661</t>
        </is>
      </c>
      <c r="C3231" t="inlineStr">
        <is>
          <t>COOPERATIVA AGRARIA PITAHAYA AMAZONAS</t>
        </is>
      </c>
      <c r="D3231" s="6" t="n">
        <v>2023</v>
      </c>
      <c r="F3231" t="inlineStr">
        <is>
          <t>PAC</t>
        </is>
      </c>
      <c r="G3231" s="4" t="n">
        <v>0</v>
      </c>
      <c r="H3231" s="4" t="n">
        <v>0</v>
      </c>
      <c r="I3231" s="4" t="n">
        <v>0</v>
      </c>
      <c r="J3231" s="4" t="n">
        <v>0</v>
      </c>
      <c r="K3231" s="4" t="n">
        <v>0</v>
      </c>
      <c r="L3231" s="3" t="n">
        <v>0</v>
      </c>
      <c r="M3231" s="3" t="n">
        <v>0</v>
      </c>
      <c r="N3231" s="3" t="n">
        <v>0</v>
      </c>
      <c r="O3231" s="4" t="n">
        <v>0</v>
      </c>
      <c r="P3231" s="4" t="n">
        <v>0</v>
      </c>
      <c r="Q3231" s="4" t="n">
        <v>0</v>
      </c>
      <c r="R3231" s="4" t="n">
        <v>0</v>
      </c>
      <c r="S3231" s="4" t="n">
        <v>0</v>
      </c>
      <c r="T3231" s="4" t="n">
        <v>0</v>
      </c>
      <c r="U3231" s="4" t="n">
        <v>0</v>
      </c>
      <c r="V3231" s="4" t="n">
        <v>1</v>
      </c>
    </row>
    <row r="3232">
      <c r="A3232" t="n">
        <v>406</v>
      </c>
      <c r="B3232" t="inlineStr">
        <is>
          <t>20611182661</t>
        </is>
      </c>
      <c r="C3232" t="inlineStr">
        <is>
          <t>COOPERATIVA AGRARIA PITAHAYA AMAZONAS</t>
        </is>
      </c>
      <c r="D3232" s="6" t="n">
        <v>2024</v>
      </c>
      <c r="E3232" t="n">
        <v>1</v>
      </c>
      <c r="F3232" t="inlineStr">
        <is>
          <t>PAC</t>
        </is>
      </c>
      <c r="G3232" s="4" t="n">
        <v>48</v>
      </c>
      <c r="H3232" s="4" t="n">
        <v>27</v>
      </c>
      <c r="I3232" s="4" t="n">
        <v>75</v>
      </c>
      <c r="J3232" s="4" t="n">
        <v>16</v>
      </c>
      <c r="K3232" s="4" t="n">
        <v>4</v>
      </c>
      <c r="L3232" s="3" t="n">
        <v>6540</v>
      </c>
      <c r="M3232" s="3" t="n">
        <v>0</v>
      </c>
      <c r="N3232" s="3" t="n">
        <v>6540</v>
      </c>
      <c r="O3232" s="4" t="n">
        <v>6540</v>
      </c>
      <c r="P3232" s="4" t="n">
        <v>0</v>
      </c>
      <c r="Q3232" s="4" t="str"/>
      <c r="R3232" s="4" t="n">
        <v>0</v>
      </c>
      <c r="S3232" s="4" t="n">
        <v>0</v>
      </c>
      <c r="T3232" s="4" t="n">
        <v>0</v>
      </c>
      <c r="U3232" s="4" t="n">
        <v>6540</v>
      </c>
      <c r="V3232" s="4" t="n">
        <v>1</v>
      </c>
    </row>
    <row r="3233">
      <c r="A3233" t="n">
        <v>406</v>
      </c>
      <c r="B3233" t="inlineStr">
        <is>
          <t>20611182661</t>
        </is>
      </c>
      <c r="C3233" t="inlineStr">
        <is>
          <t>COOPERATIVA AGRARIA PITAHAYA AMAZONAS</t>
        </is>
      </c>
      <c r="D3233" s="6" t="n">
        <v>2025</v>
      </c>
      <c r="E3233" t="n">
        <v>1</v>
      </c>
      <c r="F3233" t="inlineStr">
        <is>
          <t>PAC</t>
        </is>
      </c>
      <c r="G3233" s="4" t="n">
        <v>47</v>
      </c>
      <c r="H3233" s="4" t="n">
        <v>28</v>
      </c>
      <c r="I3233" s="4" t="n">
        <v>75</v>
      </c>
      <c r="J3233" s="4" t="n">
        <v>18</v>
      </c>
      <c r="K3233" s="4" t="n">
        <v>4</v>
      </c>
      <c r="L3233" s="3" t="n">
        <v>0</v>
      </c>
      <c r="M3233" s="3" t="n">
        <v>0</v>
      </c>
      <c r="N3233" s="3" t="n">
        <v>0</v>
      </c>
      <c r="O3233" s="4" t="n">
        <v>0</v>
      </c>
      <c r="P3233" s="4" t="n">
        <v>0</v>
      </c>
      <c r="Q3233" s="4" t="str"/>
      <c r="R3233" s="4" t="n">
        <v>0</v>
      </c>
      <c r="S3233" s="4" t="n">
        <v>0</v>
      </c>
      <c r="T3233" s="4" t="n">
        <v>0</v>
      </c>
      <c r="U3233" s="4" t="n">
        <v>0</v>
      </c>
      <c r="V3233" s="4" t="n">
        <v>1</v>
      </c>
    </row>
    <row r="3234">
      <c r="A3234" t="n">
        <v>407</v>
      </c>
      <c r="B3234" t="inlineStr">
        <is>
          <t>20611254068</t>
        </is>
      </c>
      <c r="C3234" t="inlineStr">
        <is>
          <t>COOPERATIVA AGRARIA WARMI TARPUY</t>
        </is>
      </c>
      <c r="D3234" s="6" t="n">
        <v>2018</v>
      </c>
      <c r="F3234" t="inlineStr">
        <is>
          <t>PAC</t>
        </is>
      </c>
      <c r="G3234" s="4" t="str"/>
      <c r="H3234" s="4" t="str"/>
      <c r="I3234" s="4" t="n">
        <v>0</v>
      </c>
      <c r="J3234" s="4" t="str"/>
      <c r="K3234" s="4" t="str"/>
      <c r="L3234" s="3" t="str"/>
      <c r="M3234" s="3" t="str"/>
      <c r="N3234" s="3" t="n">
        <v>0</v>
      </c>
      <c r="O3234" s="4" t="str"/>
      <c r="P3234" s="4" t="str"/>
      <c r="Q3234" s="4" t="str"/>
      <c r="R3234" s="4" t="str"/>
      <c r="S3234" s="4" t="str"/>
      <c r="T3234" s="4" t="str"/>
      <c r="U3234" s="4" t="str"/>
      <c r="V3234" s="4" t="n">
        <v>1</v>
      </c>
    </row>
    <row r="3235">
      <c r="A3235" t="n">
        <v>407</v>
      </c>
      <c r="B3235" t="inlineStr">
        <is>
          <t>20611254068</t>
        </is>
      </c>
      <c r="C3235" t="inlineStr">
        <is>
          <t>COOPERATIVA AGRARIA WARMI TARPUY</t>
        </is>
      </c>
      <c r="D3235" s="6" t="n">
        <v>2019</v>
      </c>
      <c r="F3235" t="inlineStr">
        <is>
          <t>PAC</t>
        </is>
      </c>
      <c r="G3235" s="4" t="n">
        <v>0</v>
      </c>
      <c r="H3235" s="4" t="n">
        <v>0</v>
      </c>
      <c r="I3235" s="4" t="n">
        <v>0</v>
      </c>
      <c r="J3235" s="4" t="str"/>
      <c r="K3235" s="4" t="str"/>
      <c r="L3235" s="3" t="n">
        <v>0</v>
      </c>
      <c r="M3235" s="3" t="n">
        <v>0</v>
      </c>
      <c r="N3235" s="3" t="n">
        <v>0</v>
      </c>
      <c r="O3235" s="4" t="str"/>
      <c r="P3235" s="4" t="str"/>
      <c r="Q3235" s="4" t="str"/>
      <c r="R3235" s="4" t="str"/>
      <c r="S3235" s="4" t="str"/>
      <c r="T3235" s="4" t="str"/>
      <c r="U3235" s="4" t="str"/>
      <c r="V3235" s="4" t="n">
        <v>1</v>
      </c>
    </row>
    <row r="3236">
      <c r="A3236" t="n">
        <v>407</v>
      </c>
      <c r="B3236" t="inlineStr">
        <is>
          <t>20611254068</t>
        </is>
      </c>
      <c r="C3236" t="inlineStr">
        <is>
          <t>COOPERATIVA AGRARIA WARMI TARPUY</t>
        </is>
      </c>
      <c r="D3236" s="6" t="n">
        <v>2020</v>
      </c>
      <c r="F3236" t="inlineStr">
        <is>
          <t>PAC</t>
        </is>
      </c>
      <c r="G3236" s="4" t="n">
        <v>0</v>
      </c>
      <c r="H3236" s="4" t="n">
        <v>0</v>
      </c>
      <c r="I3236" s="4" t="n">
        <v>0</v>
      </c>
      <c r="J3236" s="4" t="n">
        <v>0</v>
      </c>
      <c r="K3236" s="4" t="n">
        <v>0</v>
      </c>
      <c r="L3236" s="3" t="n">
        <v>0</v>
      </c>
      <c r="M3236" s="3" t="n">
        <v>0</v>
      </c>
      <c r="N3236" s="3" t="n">
        <v>0</v>
      </c>
      <c r="O3236" s="4" t="str"/>
      <c r="P3236" s="4" t="str"/>
      <c r="Q3236" s="4" t="str"/>
      <c r="R3236" s="4" t="str"/>
      <c r="S3236" s="4" t="str"/>
      <c r="T3236" s="4" t="str"/>
      <c r="U3236" s="4" t="str"/>
      <c r="V3236" s="4" t="n">
        <v>1</v>
      </c>
    </row>
    <row r="3237">
      <c r="A3237" t="n">
        <v>407</v>
      </c>
      <c r="B3237" t="inlineStr">
        <is>
          <t>20611254068</t>
        </is>
      </c>
      <c r="C3237" t="inlineStr">
        <is>
          <t>COOPERATIVA AGRARIA WARMI TARPUY</t>
        </is>
      </c>
      <c r="D3237" s="6" t="n">
        <v>2021</v>
      </c>
      <c r="F3237" t="inlineStr">
        <is>
          <t>PAC</t>
        </is>
      </c>
      <c r="G3237" s="4" t="n">
        <v>0</v>
      </c>
      <c r="H3237" s="4" t="n">
        <v>0</v>
      </c>
      <c r="I3237" s="4" t="n">
        <v>0</v>
      </c>
      <c r="J3237" s="4" t="n">
        <v>0</v>
      </c>
      <c r="K3237" s="4" t="n">
        <v>0</v>
      </c>
      <c r="L3237" s="3" t="n">
        <v>0</v>
      </c>
      <c r="M3237" s="3" t="n">
        <v>0</v>
      </c>
      <c r="N3237" s="3" t="n">
        <v>0</v>
      </c>
      <c r="O3237" s="4" t="str"/>
      <c r="P3237" s="4" t="str"/>
      <c r="Q3237" s="4" t="str"/>
      <c r="R3237" s="4" t="str"/>
      <c r="S3237" s="4" t="str"/>
      <c r="T3237" s="4" t="str"/>
      <c r="U3237" s="4" t="str"/>
      <c r="V3237" s="4" t="n">
        <v>1</v>
      </c>
    </row>
    <row r="3238">
      <c r="A3238" t="n">
        <v>407</v>
      </c>
      <c r="B3238" t="inlineStr">
        <is>
          <t>20611254068</t>
        </is>
      </c>
      <c r="C3238" t="inlineStr">
        <is>
          <t>COOPERATIVA AGRARIA WARMI TARPUY</t>
        </is>
      </c>
      <c r="D3238" s="6" t="n">
        <v>2022</v>
      </c>
      <c r="F3238" t="inlineStr">
        <is>
          <t>PAC</t>
        </is>
      </c>
      <c r="G3238" s="4" t="n">
        <v>0</v>
      </c>
      <c r="H3238" s="4" t="n">
        <v>0</v>
      </c>
      <c r="I3238" s="4" t="n">
        <v>0</v>
      </c>
      <c r="J3238" s="4" t="n">
        <v>0</v>
      </c>
      <c r="K3238" s="4" t="n">
        <v>0</v>
      </c>
      <c r="L3238" s="3" t="n">
        <v>0</v>
      </c>
      <c r="M3238" s="3" t="n">
        <v>0</v>
      </c>
      <c r="N3238" s="3" t="n">
        <v>0</v>
      </c>
      <c r="O3238" s="4" t="str"/>
      <c r="P3238" s="4" t="str"/>
      <c r="Q3238" s="4" t="str"/>
      <c r="R3238" s="4" t="str"/>
      <c r="S3238" s="4" t="str"/>
      <c r="T3238" s="4" t="str"/>
      <c r="U3238" s="4" t="str"/>
      <c r="V3238" s="4" t="n">
        <v>1</v>
      </c>
    </row>
    <row r="3239">
      <c r="A3239" t="n">
        <v>407</v>
      </c>
      <c r="B3239" t="inlineStr">
        <is>
          <t>20611254068</t>
        </is>
      </c>
      <c r="C3239" t="inlineStr">
        <is>
          <t>COOPERATIVA AGRARIA WARMI TARPUY</t>
        </is>
      </c>
      <c r="D3239" s="6" t="n">
        <v>2023</v>
      </c>
      <c r="F3239" t="inlineStr">
        <is>
          <t>PAC</t>
        </is>
      </c>
      <c r="G3239" s="4" t="n">
        <v>0</v>
      </c>
      <c r="H3239" s="4" t="n">
        <v>0</v>
      </c>
      <c r="I3239" s="4" t="n">
        <v>0</v>
      </c>
      <c r="J3239" s="4" t="n">
        <v>0</v>
      </c>
      <c r="K3239" s="4" t="n">
        <v>0</v>
      </c>
      <c r="L3239" s="3" t="n">
        <v>0</v>
      </c>
      <c r="M3239" s="3" t="n">
        <v>0</v>
      </c>
      <c r="N3239" s="3" t="n">
        <v>0</v>
      </c>
      <c r="O3239" s="4" t="n">
        <v>0</v>
      </c>
      <c r="P3239" s="4" t="n">
        <v>0</v>
      </c>
      <c r="Q3239" s="4" t="n">
        <v>0</v>
      </c>
      <c r="R3239" s="4" t="n">
        <v>0</v>
      </c>
      <c r="S3239" s="4" t="n">
        <v>0</v>
      </c>
      <c r="T3239" s="4" t="n">
        <v>0</v>
      </c>
      <c r="U3239" s="4" t="n">
        <v>0</v>
      </c>
      <c r="V3239" s="4" t="n">
        <v>1</v>
      </c>
    </row>
    <row r="3240">
      <c r="A3240" t="n">
        <v>407</v>
      </c>
      <c r="B3240" t="inlineStr">
        <is>
          <t>20611254068</t>
        </is>
      </c>
      <c r="C3240" t="inlineStr">
        <is>
          <t>COOPERATIVA AGRARIA WARMI TARPUY</t>
        </is>
      </c>
      <c r="D3240" s="6" t="n">
        <v>2024</v>
      </c>
      <c r="E3240" t="n">
        <v>1</v>
      </c>
      <c r="F3240" t="inlineStr">
        <is>
          <t>PAC</t>
        </is>
      </c>
      <c r="G3240" s="4" t="n">
        <v>63</v>
      </c>
      <c r="H3240" s="4" t="n">
        <v>22</v>
      </c>
      <c r="I3240" s="4" t="n">
        <v>85</v>
      </c>
      <c r="J3240" s="4" t="n">
        <v>44</v>
      </c>
      <c r="K3240" s="4" t="n">
        <v>8</v>
      </c>
      <c r="L3240" s="3" t="n">
        <v>4030912.24645</v>
      </c>
      <c r="M3240" s="3" t="n">
        <v>256564</v>
      </c>
      <c r="N3240" s="3" t="n">
        <v>4287476.24645</v>
      </c>
      <c r="O3240" s="4" t="n">
        <v>0</v>
      </c>
      <c r="P3240" s="4" t="n">
        <v>0</v>
      </c>
      <c r="Q3240" s="4" t="str"/>
      <c r="R3240" s="4" t="n">
        <v>4287476.24645</v>
      </c>
      <c r="S3240" s="4" t="n">
        <v>0</v>
      </c>
      <c r="T3240" s="4" t="n">
        <v>0</v>
      </c>
      <c r="U3240" s="4" t="n">
        <v>4287476.24645</v>
      </c>
      <c r="V3240" s="4" t="n">
        <v>1</v>
      </c>
    </row>
    <row r="3241">
      <c r="A3241" t="n">
        <v>407</v>
      </c>
      <c r="B3241" t="inlineStr">
        <is>
          <t>20611254068</t>
        </is>
      </c>
      <c r="C3241" t="inlineStr">
        <is>
          <t>COOPERATIVA AGRARIA WARMI TARPUY</t>
        </is>
      </c>
      <c r="D3241" s="6" t="n">
        <v>2025</v>
      </c>
      <c r="E3241" t="n">
        <v>1</v>
      </c>
      <c r="F3241" t="inlineStr">
        <is>
          <t>PAC</t>
        </is>
      </c>
      <c r="G3241" s="4" t="n">
        <v>26</v>
      </c>
      <c r="H3241" s="4" t="n">
        <v>59</v>
      </c>
      <c r="I3241" s="4" t="n">
        <v>85</v>
      </c>
      <c r="J3241" s="4" t="n">
        <v>36</v>
      </c>
      <c r="K3241" s="4" t="n">
        <v>7</v>
      </c>
      <c r="L3241" s="3" t="n">
        <v>3211230.406</v>
      </c>
      <c r="M3241" s="3" t="n">
        <v>242788.4928</v>
      </c>
      <c r="N3241" s="3" t="n">
        <v>3454018.8988</v>
      </c>
      <c r="O3241" s="4" t="n">
        <v>0</v>
      </c>
      <c r="P3241" s="4" t="n">
        <v>0</v>
      </c>
      <c r="Q3241" s="4" t="str"/>
      <c r="R3241" s="4" t="n">
        <v>3454018.8988</v>
      </c>
      <c r="S3241" s="4" t="n">
        <v>0</v>
      </c>
      <c r="T3241" s="4" t="n">
        <v>0</v>
      </c>
      <c r="U3241" s="4" t="n">
        <v>3454018.8988</v>
      </c>
      <c r="V3241" s="4" t="n">
        <v>1</v>
      </c>
    </row>
    <row r="3242">
      <c r="A3242" t="n">
        <v>408</v>
      </c>
      <c r="B3242" t="inlineStr">
        <is>
          <t>20610124977</t>
        </is>
      </c>
      <c r="C3242" t="inlineStr">
        <is>
          <t>ASOCIACION DE PRODUCTORES ALPAQUEROS PISCICULTORES Y ARTESANOS DEL DISTRITO DE CAYLLOMA</t>
        </is>
      </c>
      <c r="D3242" s="6" t="n">
        <v>2018</v>
      </c>
      <c r="F3242" t="inlineStr">
        <is>
          <t>PAC</t>
        </is>
      </c>
      <c r="G3242" s="4" t="str"/>
      <c r="H3242" s="4" t="str"/>
      <c r="I3242" s="4" t="n">
        <v>0</v>
      </c>
      <c r="J3242" s="4" t="str"/>
      <c r="K3242" s="4" t="str"/>
      <c r="L3242" s="3" t="str"/>
      <c r="M3242" s="3" t="str"/>
      <c r="N3242" s="3" t="n">
        <v>0</v>
      </c>
      <c r="O3242" s="4" t="str"/>
      <c r="P3242" s="4" t="str"/>
      <c r="Q3242" s="4" t="str"/>
      <c r="R3242" s="4" t="str"/>
      <c r="S3242" s="4" t="str"/>
      <c r="T3242" s="4" t="str"/>
      <c r="U3242" s="4" t="str"/>
      <c r="V3242" s="4" t="n">
        <v>1</v>
      </c>
    </row>
    <row r="3243">
      <c r="A3243" t="n">
        <v>408</v>
      </c>
      <c r="B3243" t="inlineStr">
        <is>
          <t>20610124977</t>
        </is>
      </c>
      <c r="C3243" t="inlineStr">
        <is>
          <t>ASOCIACION DE PRODUCTORES ALPAQUEROS PISCICULTORES Y ARTESANOS DEL DISTRITO DE CAYLLOMA</t>
        </is>
      </c>
      <c r="D3243" s="6" t="n">
        <v>2019</v>
      </c>
      <c r="F3243" t="inlineStr">
        <is>
          <t>PAC</t>
        </is>
      </c>
      <c r="G3243" s="4" t="n">
        <v>0</v>
      </c>
      <c r="H3243" s="4" t="n">
        <v>0</v>
      </c>
      <c r="I3243" s="4" t="n">
        <v>0</v>
      </c>
      <c r="J3243" s="4" t="str"/>
      <c r="K3243" s="4" t="str"/>
      <c r="L3243" s="3" t="n">
        <v>0</v>
      </c>
      <c r="M3243" s="3" t="n">
        <v>0</v>
      </c>
      <c r="N3243" s="3" t="n">
        <v>0</v>
      </c>
      <c r="O3243" s="4" t="str"/>
      <c r="P3243" s="4" t="str"/>
      <c r="Q3243" s="4" t="str"/>
      <c r="R3243" s="4" t="str"/>
      <c r="S3243" s="4" t="str"/>
      <c r="T3243" s="4" t="str"/>
      <c r="U3243" s="4" t="str"/>
      <c r="V3243" s="4" t="n">
        <v>1</v>
      </c>
    </row>
    <row r="3244">
      <c r="A3244" t="n">
        <v>408</v>
      </c>
      <c r="B3244" t="inlineStr">
        <is>
          <t>20610124977</t>
        </is>
      </c>
      <c r="C3244" t="inlineStr">
        <is>
          <t>ASOCIACION DE PRODUCTORES ALPAQUEROS PISCICULTORES Y ARTESANOS DEL DISTRITO DE CAYLLOMA</t>
        </is>
      </c>
      <c r="D3244" s="6" t="n">
        <v>2020</v>
      </c>
      <c r="F3244" t="inlineStr">
        <is>
          <t>PAC</t>
        </is>
      </c>
      <c r="G3244" s="4" t="n">
        <v>0</v>
      </c>
      <c r="H3244" s="4" t="n">
        <v>0</v>
      </c>
      <c r="I3244" s="4" t="n">
        <v>0</v>
      </c>
      <c r="J3244" s="4" t="n">
        <v>0</v>
      </c>
      <c r="K3244" s="4" t="n">
        <v>0</v>
      </c>
      <c r="L3244" s="3" t="n">
        <v>0</v>
      </c>
      <c r="M3244" s="3" t="n">
        <v>0</v>
      </c>
      <c r="N3244" s="3" t="n">
        <v>0</v>
      </c>
      <c r="O3244" s="4" t="str"/>
      <c r="P3244" s="4" t="str"/>
      <c r="Q3244" s="4" t="str"/>
      <c r="R3244" s="4" t="str"/>
      <c r="S3244" s="4" t="str"/>
      <c r="T3244" s="4" t="str"/>
      <c r="U3244" s="4" t="str"/>
      <c r="V3244" s="4" t="n">
        <v>1</v>
      </c>
    </row>
    <row r="3245">
      <c r="A3245" t="n">
        <v>408</v>
      </c>
      <c r="B3245" t="inlineStr">
        <is>
          <t>20610124977</t>
        </is>
      </c>
      <c r="C3245" t="inlineStr">
        <is>
          <t>ASOCIACION DE PRODUCTORES ALPAQUEROS PISCICULTORES Y ARTESANOS DEL DISTRITO DE CAYLLOMA</t>
        </is>
      </c>
      <c r="D3245" s="6" t="n">
        <v>2021</v>
      </c>
      <c r="F3245" t="inlineStr">
        <is>
          <t>PAC</t>
        </is>
      </c>
      <c r="G3245" s="4" t="n">
        <v>0</v>
      </c>
      <c r="H3245" s="4" t="n">
        <v>0</v>
      </c>
      <c r="I3245" s="4" t="n">
        <v>0</v>
      </c>
      <c r="J3245" s="4" t="n">
        <v>0</v>
      </c>
      <c r="K3245" s="4" t="n">
        <v>0</v>
      </c>
      <c r="L3245" s="3" t="n">
        <v>0</v>
      </c>
      <c r="M3245" s="3" t="n">
        <v>0</v>
      </c>
      <c r="N3245" s="3" t="n">
        <v>0</v>
      </c>
      <c r="O3245" s="4" t="str"/>
      <c r="P3245" s="4" t="str"/>
      <c r="Q3245" s="4" t="str"/>
      <c r="R3245" s="4" t="str"/>
      <c r="S3245" s="4" t="str"/>
      <c r="T3245" s="4" t="str"/>
      <c r="U3245" s="4" t="str"/>
      <c r="V3245" s="4" t="n">
        <v>1</v>
      </c>
    </row>
    <row r="3246">
      <c r="A3246" t="n">
        <v>408</v>
      </c>
      <c r="B3246" t="inlineStr">
        <is>
          <t>20610124977</t>
        </is>
      </c>
      <c r="C3246" t="inlineStr">
        <is>
          <t>ASOCIACION DE PRODUCTORES ALPAQUEROS PISCICULTORES Y ARTESANOS DEL DISTRITO DE CAYLLOMA</t>
        </is>
      </c>
      <c r="D3246" s="6" t="n">
        <v>2022</v>
      </c>
      <c r="F3246" t="inlineStr">
        <is>
          <t>PAC</t>
        </is>
      </c>
      <c r="G3246" s="4" t="n">
        <v>0</v>
      </c>
      <c r="H3246" s="4" t="n">
        <v>0</v>
      </c>
      <c r="I3246" s="4" t="n">
        <v>0</v>
      </c>
      <c r="J3246" s="4" t="n">
        <v>0</v>
      </c>
      <c r="K3246" s="4" t="n">
        <v>0</v>
      </c>
      <c r="L3246" s="3" t="n">
        <v>0</v>
      </c>
      <c r="M3246" s="3" t="n">
        <v>0</v>
      </c>
      <c r="N3246" s="3" t="n">
        <v>0</v>
      </c>
      <c r="O3246" s="4" t="str"/>
      <c r="P3246" s="4" t="str"/>
      <c r="Q3246" s="4" t="str"/>
      <c r="R3246" s="4" t="str"/>
      <c r="S3246" s="4" t="str"/>
      <c r="T3246" s="4" t="str"/>
      <c r="U3246" s="4" t="str"/>
      <c r="V3246" s="4" t="n">
        <v>1</v>
      </c>
    </row>
    <row r="3247">
      <c r="A3247" t="n">
        <v>408</v>
      </c>
      <c r="B3247" t="inlineStr">
        <is>
          <t>20610124977</t>
        </is>
      </c>
      <c r="C3247" t="inlineStr">
        <is>
          <t>ASOCIACION DE PRODUCTORES ALPAQUEROS PISCICULTORES Y ARTESANOS DEL DISTRITO DE CAYLLOMA</t>
        </is>
      </c>
      <c r="D3247" s="6" t="n">
        <v>2023</v>
      </c>
      <c r="F3247" t="inlineStr">
        <is>
          <t>PAC</t>
        </is>
      </c>
      <c r="G3247" s="4" t="n">
        <v>0</v>
      </c>
      <c r="H3247" s="4" t="n">
        <v>0</v>
      </c>
      <c r="I3247" s="4" t="n">
        <v>0</v>
      </c>
      <c r="J3247" s="4" t="n">
        <v>0</v>
      </c>
      <c r="K3247" s="4" t="n">
        <v>0</v>
      </c>
      <c r="L3247" s="3" t="n">
        <v>0</v>
      </c>
      <c r="M3247" s="3" t="n">
        <v>0</v>
      </c>
      <c r="N3247" s="3" t="n">
        <v>0</v>
      </c>
      <c r="O3247" s="4" t="n">
        <v>0</v>
      </c>
      <c r="P3247" s="4" t="n">
        <v>0</v>
      </c>
      <c r="Q3247" s="4" t="n">
        <v>0</v>
      </c>
      <c r="R3247" s="4" t="n">
        <v>0</v>
      </c>
      <c r="S3247" s="4" t="n">
        <v>0</v>
      </c>
      <c r="T3247" s="4" t="n">
        <v>0</v>
      </c>
      <c r="U3247" s="4" t="n">
        <v>0</v>
      </c>
      <c r="V3247" s="4" t="n">
        <v>1</v>
      </c>
    </row>
    <row r="3248">
      <c r="A3248" t="n">
        <v>408</v>
      </c>
      <c r="B3248" t="inlineStr">
        <is>
          <t>20610124977</t>
        </is>
      </c>
      <c r="C3248" t="inlineStr">
        <is>
          <t>ASOCIACION DE PRODUCTORES ALPAQUEROS PISCICULTORES Y ARTESANOS DEL DISTRITO DE CAYLLOMA</t>
        </is>
      </c>
      <c r="D3248" s="6" t="n">
        <v>2024</v>
      </c>
      <c r="E3248" t="n">
        <v>1</v>
      </c>
      <c r="F3248" t="inlineStr">
        <is>
          <t>PAC</t>
        </is>
      </c>
      <c r="G3248" s="4" t="n">
        <v>10</v>
      </c>
      <c r="H3248" s="4" t="n">
        <v>19</v>
      </c>
      <c r="I3248" s="4" t="n">
        <v>29</v>
      </c>
      <c r="J3248" s="4" t="n">
        <v>23</v>
      </c>
      <c r="K3248" s="4" t="n">
        <v>0</v>
      </c>
      <c r="L3248" s="3" t="n">
        <v>18024.576</v>
      </c>
      <c r="M3248" s="3" t="n">
        <v>0</v>
      </c>
      <c r="N3248" s="3" t="n">
        <v>18024.576</v>
      </c>
      <c r="O3248" s="4" t="n">
        <v>0</v>
      </c>
      <c r="P3248" s="4" t="n">
        <v>18024.576</v>
      </c>
      <c r="Q3248" s="4" t="str"/>
      <c r="R3248" s="4" t="n">
        <v>0</v>
      </c>
      <c r="S3248" s="4" t="n">
        <v>0</v>
      </c>
      <c r="T3248" s="4" t="n">
        <v>0</v>
      </c>
      <c r="U3248" s="4" t="n">
        <v>18024.576</v>
      </c>
      <c r="V3248" s="4" t="n">
        <v>1</v>
      </c>
    </row>
    <row r="3249">
      <c r="A3249" t="n">
        <v>408</v>
      </c>
      <c r="B3249" t="inlineStr">
        <is>
          <t>20610124977</t>
        </is>
      </c>
      <c r="C3249" t="inlineStr">
        <is>
          <t>ASOCIACION DE PRODUCTORES ALPAQUEROS PISCICULTORES Y ARTESANOS DEL DISTRITO DE CAYLLOMA</t>
        </is>
      </c>
      <c r="D3249" s="6" t="n">
        <v>2025</v>
      </c>
      <c r="E3249" t="n">
        <v>1</v>
      </c>
      <c r="F3249" t="inlineStr">
        <is>
          <t>PAC</t>
        </is>
      </c>
      <c r="G3249" s="4" t="n">
        <v>10</v>
      </c>
      <c r="H3249" s="4" t="n">
        <v>19</v>
      </c>
      <c r="I3249" s="4" t="n">
        <v>29</v>
      </c>
      <c r="J3249" s="4" t="n">
        <v>40</v>
      </c>
      <c r="K3249" s="4" t="n">
        <v>0</v>
      </c>
      <c r="L3249" s="3" t="n">
        <v>33317.76</v>
      </c>
      <c r="M3249" s="3" t="n">
        <v>0</v>
      </c>
      <c r="N3249" s="3" t="n">
        <v>33317.76</v>
      </c>
      <c r="O3249" s="4" t="n">
        <v>0</v>
      </c>
      <c r="P3249" s="4" t="n">
        <v>33317.76</v>
      </c>
      <c r="Q3249" s="4" t="str"/>
      <c r="R3249" s="4" t="n">
        <v>0</v>
      </c>
      <c r="S3249" s="4" t="n">
        <v>0</v>
      </c>
      <c r="T3249" s="4" t="n">
        <v>0</v>
      </c>
      <c r="U3249" s="4" t="n">
        <v>33317.76</v>
      </c>
      <c r="V3249" s="4" t="n">
        <v>1</v>
      </c>
    </row>
    <row r="3250">
      <c r="A3250" t="n">
        <v>409</v>
      </c>
      <c r="B3250" t="inlineStr">
        <is>
          <t>20609119421</t>
        </is>
      </c>
      <c r="C3250" t="inlineStr">
        <is>
          <t>ASOCIACION AGROPECUARIA LLOQICHAYOCC</t>
        </is>
      </c>
      <c r="D3250" s="6" t="n">
        <v>2018</v>
      </c>
      <c r="F3250" t="inlineStr">
        <is>
          <t>PAC</t>
        </is>
      </c>
      <c r="G3250" s="4" t="str"/>
      <c r="H3250" s="4" t="str"/>
      <c r="I3250" s="4" t="n">
        <v>0</v>
      </c>
      <c r="J3250" s="4" t="str"/>
      <c r="K3250" s="4" t="str"/>
      <c r="L3250" s="3" t="str"/>
      <c r="M3250" s="3" t="str"/>
      <c r="N3250" s="3" t="n">
        <v>0</v>
      </c>
      <c r="O3250" s="4" t="str"/>
      <c r="P3250" s="4" t="str"/>
      <c r="Q3250" s="4" t="str"/>
      <c r="R3250" s="4" t="str"/>
      <c r="S3250" s="4" t="str"/>
      <c r="T3250" s="4" t="str"/>
      <c r="U3250" s="4" t="str"/>
      <c r="V3250" s="4" t="n">
        <v>1</v>
      </c>
    </row>
    <row r="3251">
      <c r="A3251" t="n">
        <v>409</v>
      </c>
      <c r="B3251" t="inlineStr">
        <is>
          <t>20609119421</t>
        </is>
      </c>
      <c r="C3251" t="inlineStr">
        <is>
          <t>ASOCIACION AGROPECUARIA LLOQICHAYOCC</t>
        </is>
      </c>
      <c r="D3251" s="6" t="n">
        <v>2019</v>
      </c>
      <c r="F3251" t="inlineStr">
        <is>
          <t>PAC</t>
        </is>
      </c>
      <c r="G3251" s="4" t="n">
        <v>0</v>
      </c>
      <c r="H3251" s="4" t="n">
        <v>0</v>
      </c>
      <c r="I3251" s="4" t="n">
        <v>0</v>
      </c>
      <c r="J3251" s="4" t="str"/>
      <c r="K3251" s="4" t="str"/>
      <c r="L3251" s="3" t="n">
        <v>0</v>
      </c>
      <c r="M3251" s="3" t="n">
        <v>0</v>
      </c>
      <c r="N3251" s="3" t="n">
        <v>0</v>
      </c>
      <c r="O3251" s="4" t="str"/>
      <c r="P3251" s="4" t="str"/>
      <c r="Q3251" s="4" t="str"/>
      <c r="R3251" s="4" t="str"/>
      <c r="S3251" s="4" t="str"/>
      <c r="T3251" s="4" t="str"/>
      <c r="U3251" s="4" t="str"/>
      <c r="V3251" s="4" t="n">
        <v>1</v>
      </c>
    </row>
    <row r="3252">
      <c r="A3252" t="n">
        <v>409</v>
      </c>
      <c r="B3252" t="inlineStr">
        <is>
          <t>20609119421</t>
        </is>
      </c>
      <c r="C3252" t="inlineStr">
        <is>
          <t>ASOCIACION AGROPECUARIA LLOQICHAYOCC</t>
        </is>
      </c>
      <c r="D3252" s="6" t="n">
        <v>2020</v>
      </c>
      <c r="F3252" t="inlineStr">
        <is>
          <t>PAC</t>
        </is>
      </c>
      <c r="G3252" s="4" t="n">
        <v>0</v>
      </c>
      <c r="H3252" s="4" t="n">
        <v>0</v>
      </c>
      <c r="I3252" s="4" t="n">
        <v>0</v>
      </c>
      <c r="J3252" s="4" t="n">
        <v>0</v>
      </c>
      <c r="K3252" s="4" t="n">
        <v>0</v>
      </c>
      <c r="L3252" s="3" t="n">
        <v>0</v>
      </c>
      <c r="M3252" s="3" t="n">
        <v>0</v>
      </c>
      <c r="N3252" s="3" t="n">
        <v>0</v>
      </c>
      <c r="O3252" s="4" t="str"/>
      <c r="P3252" s="4" t="str"/>
      <c r="Q3252" s="4" t="str"/>
      <c r="R3252" s="4" t="str"/>
      <c r="S3252" s="4" t="str"/>
      <c r="T3252" s="4" t="str"/>
      <c r="U3252" s="4" t="str"/>
      <c r="V3252" s="4" t="n">
        <v>1</v>
      </c>
    </row>
    <row r="3253">
      <c r="A3253" t="n">
        <v>409</v>
      </c>
      <c r="B3253" t="inlineStr">
        <is>
          <t>20609119421</t>
        </is>
      </c>
      <c r="C3253" t="inlineStr">
        <is>
          <t>ASOCIACION AGROPECUARIA LLOQICHAYOCC</t>
        </is>
      </c>
      <c r="D3253" s="6" t="n">
        <v>2021</v>
      </c>
      <c r="F3253" t="inlineStr">
        <is>
          <t>PAC</t>
        </is>
      </c>
      <c r="G3253" s="4" t="n">
        <v>0</v>
      </c>
      <c r="H3253" s="4" t="n">
        <v>0</v>
      </c>
      <c r="I3253" s="4" t="n">
        <v>0</v>
      </c>
      <c r="J3253" s="4" t="n">
        <v>0</v>
      </c>
      <c r="K3253" s="4" t="n">
        <v>0</v>
      </c>
      <c r="L3253" s="3" t="n">
        <v>0</v>
      </c>
      <c r="M3253" s="3" t="n">
        <v>0</v>
      </c>
      <c r="N3253" s="3" t="n">
        <v>0</v>
      </c>
      <c r="O3253" s="4" t="str"/>
      <c r="P3253" s="4" t="str"/>
      <c r="Q3253" s="4" t="str"/>
      <c r="R3253" s="4" t="str"/>
      <c r="S3253" s="4" t="str"/>
      <c r="T3253" s="4" t="str"/>
      <c r="U3253" s="4" t="str"/>
      <c r="V3253" s="4" t="n">
        <v>1</v>
      </c>
    </row>
    <row r="3254">
      <c r="A3254" t="n">
        <v>409</v>
      </c>
      <c r="B3254" t="inlineStr">
        <is>
          <t>20609119421</t>
        </is>
      </c>
      <c r="C3254" t="inlineStr">
        <is>
          <t>ASOCIACION AGROPECUARIA LLOQICHAYOCC</t>
        </is>
      </c>
      <c r="D3254" s="6" t="n">
        <v>2022</v>
      </c>
      <c r="F3254" t="inlineStr">
        <is>
          <t>PAC</t>
        </is>
      </c>
      <c r="G3254" s="4" t="n">
        <v>0</v>
      </c>
      <c r="H3254" s="4" t="n">
        <v>0</v>
      </c>
      <c r="I3254" s="4" t="n">
        <v>0</v>
      </c>
      <c r="J3254" s="4" t="n">
        <v>0</v>
      </c>
      <c r="K3254" s="4" t="n">
        <v>0</v>
      </c>
      <c r="L3254" s="3" t="n">
        <v>0</v>
      </c>
      <c r="M3254" s="3" t="n">
        <v>0</v>
      </c>
      <c r="N3254" s="3" t="n">
        <v>0</v>
      </c>
      <c r="O3254" s="4" t="str"/>
      <c r="P3254" s="4" t="str"/>
      <c r="Q3254" s="4" t="str"/>
      <c r="R3254" s="4" t="str"/>
      <c r="S3254" s="4" t="str"/>
      <c r="T3254" s="4" t="str"/>
      <c r="U3254" s="4" t="str"/>
      <c r="V3254" s="4" t="n">
        <v>1</v>
      </c>
    </row>
    <row r="3255">
      <c r="A3255" t="n">
        <v>409</v>
      </c>
      <c r="B3255" t="inlineStr">
        <is>
          <t>20609119421</t>
        </is>
      </c>
      <c r="C3255" t="inlineStr">
        <is>
          <t>ASOCIACION AGROPECUARIA LLOQICHAYOCC</t>
        </is>
      </c>
      <c r="D3255" s="6" t="n">
        <v>2023</v>
      </c>
      <c r="F3255" t="inlineStr">
        <is>
          <t>PAC</t>
        </is>
      </c>
      <c r="G3255" s="4" t="n">
        <v>0</v>
      </c>
      <c r="H3255" s="4" t="n">
        <v>0</v>
      </c>
      <c r="I3255" s="4" t="n">
        <v>0</v>
      </c>
      <c r="J3255" s="4" t="n">
        <v>0</v>
      </c>
      <c r="K3255" s="4" t="n">
        <v>0</v>
      </c>
      <c r="L3255" s="3" t="n">
        <v>0</v>
      </c>
      <c r="M3255" s="3" t="n">
        <v>0</v>
      </c>
      <c r="N3255" s="3" t="n">
        <v>0</v>
      </c>
      <c r="O3255" s="4" t="n">
        <v>0</v>
      </c>
      <c r="P3255" s="4" t="n">
        <v>0</v>
      </c>
      <c r="Q3255" s="4" t="n">
        <v>0</v>
      </c>
      <c r="R3255" s="4" t="n">
        <v>0</v>
      </c>
      <c r="S3255" s="4" t="n">
        <v>0</v>
      </c>
      <c r="T3255" s="4" t="n">
        <v>0</v>
      </c>
      <c r="U3255" s="4" t="n">
        <v>0</v>
      </c>
      <c r="V3255" s="4" t="n">
        <v>1</v>
      </c>
    </row>
    <row r="3256">
      <c r="A3256" t="n">
        <v>409</v>
      </c>
      <c r="B3256" t="inlineStr">
        <is>
          <t>20609119421</t>
        </is>
      </c>
      <c r="C3256" t="inlineStr">
        <is>
          <t>ASOCIACION AGROPECUARIA LLOQICHAYOCC</t>
        </is>
      </c>
      <c r="D3256" s="6" t="n">
        <v>2024</v>
      </c>
      <c r="E3256" t="n">
        <v>1</v>
      </c>
      <c r="F3256" t="inlineStr">
        <is>
          <t>PAC</t>
        </is>
      </c>
      <c r="G3256" s="4" t="n">
        <v>36</v>
      </c>
      <c r="H3256" s="4" t="n">
        <v>19</v>
      </c>
      <c r="I3256" s="4" t="n">
        <v>55</v>
      </c>
      <c r="J3256" s="4" t="n">
        <v>26</v>
      </c>
      <c r="K3256" s="4" t="n">
        <v>4</v>
      </c>
      <c r="L3256" s="3" t="n">
        <v>313000</v>
      </c>
      <c r="M3256" s="3" t="n">
        <v>0</v>
      </c>
      <c r="N3256" s="3" t="n">
        <v>313000</v>
      </c>
      <c r="O3256" s="4" t="n">
        <v>0</v>
      </c>
      <c r="P3256" s="4" t="n">
        <v>313000</v>
      </c>
      <c r="Q3256" s="4" t="str"/>
      <c r="R3256" s="4" t="n">
        <v>0</v>
      </c>
      <c r="S3256" s="4" t="n">
        <v>0</v>
      </c>
      <c r="T3256" s="4" t="n">
        <v>0</v>
      </c>
      <c r="U3256" s="4" t="n">
        <v>313000</v>
      </c>
      <c r="V3256" s="4" t="n">
        <v>1</v>
      </c>
    </row>
    <row r="3257">
      <c r="A3257" t="n">
        <v>409</v>
      </c>
      <c r="B3257" t="inlineStr">
        <is>
          <t>20609119421</t>
        </is>
      </c>
      <c r="C3257" t="inlineStr">
        <is>
          <t>ASOCIACION AGROPECUARIA LLOQICHAYOCC</t>
        </is>
      </c>
      <c r="D3257" s="6" t="n">
        <v>2025</v>
      </c>
      <c r="E3257" t="n">
        <v>1</v>
      </c>
      <c r="F3257" t="inlineStr">
        <is>
          <t>PAC</t>
        </is>
      </c>
      <c r="G3257" s="4" t="n">
        <v>10</v>
      </c>
      <c r="H3257" s="4" t="n">
        <v>5</v>
      </c>
      <c r="I3257" s="4" t="n">
        <v>15</v>
      </c>
      <c r="J3257" s="4" t="n">
        <v>4</v>
      </c>
      <c r="K3257" s="4" t="n">
        <v>10</v>
      </c>
      <c r="L3257" s="3" t="n">
        <v>336149.9968</v>
      </c>
      <c r="M3257" s="3" t="n">
        <v>0</v>
      </c>
      <c r="N3257" s="3" t="n">
        <v>336149.9968</v>
      </c>
      <c r="O3257" s="4" t="n">
        <v>0</v>
      </c>
      <c r="P3257" s="4" t="n">
        <v>336149.9968</v>
      </c>
      <c r="Q3257" s="4" t="str"/>
      <c r="R3257" s="4" t="n">
        <v>0</v>
      </c>
      <c r="S3257" s="4" t="n">
        <v>0</v>
      </c>
      <c r="T3257" s="4" t="n">
        <v>0</v>
      </c>
      <c r="U3257" s="4" t="n">
        <v>336149.9968</v>
      </c>
      <c r="V3257" s="4" t="n">
        <v>1</v>
      </c>
    </row>
    <row r="3258">
      <c r="A3258" t="n">
        <v>410</v>
      </c>
      <c r="B3258" t="inlineStr">
        <is>
          <t>20605357122</t>
        </is>
      </c>
      <c r="C3258" t="inlineStr">
        <is>
          <t>COOPERATIVA DE PRODUCCION Y SERVICIOS ESPECIALES DE LOS PRODUCTORES DE CUYES DE HUANTA-COOPROCUY HUA</t>
        </is>
      </c>
      <c r="D3258" s="6" t="n">
        <v>2018</v>
      </c>
      <c r="F3258" t="inlineStr">
        <is>
          <t>PAC</t>
        </is>
      </c>
      <c r="G3258" s="4" t="str"/>
      <c r="H3258" s="4" t="str"/>
      <c r="I3258" s="4" t="n">
        <v>0</v>
      </c>
      <c r="J3258" s="4" t="str"/>
      <c r="K3258" s="4" t="str"/>
      <c r="L3258" s="3" t="str"/>
      <c r="M3258" s="3" t="str"/>
      <c r="N3258" s="3" t="n">
        <v>0</v>
      </c>
      <c r="O3258" s="4" t="str"/>
      <c r="P3258" s="4" t="str"/>
      <c r="Q3258" s="4" t="str"/>
      <c r="R3258" s="4" t="str"/>
      <c r="S3258" s="4" t="str"/>
      <c r="T3258" s="4" t="str"/>
      <c r="U3258" s="4" t="str"/>
      <c r="V3258" s="4" t="n">
        <v>1</v>
      </c>
    </row>
    <row r="3259">
      <c r="A3259" t="n">
        <v>410</v>
      </c>
      <c r="B3259" t="inlineStr">
        <is>
          <t>20605357122</t>
        </is>
      </c>
      <c r="C3259" t="inlineStr">
        <is>
          <t>COOPERATIVA DE PRODUCCION Y SERVICIOS ESPECIALES DE LOS PRODUCTORES DE CUYES DE HUANTA-COOPROCUY HUA</t>
        </is>
      </c>
      <c r="D3259" s="6" t="n">
        <v>2019</v>
      </c>
      <c r="F3259" t="inlineStr">
        <is>
          <t>PAC</t>
        </is>
      </c>
      <c r="G3259" s="4" t="n">
        <v>0</v>
      </c>
      <c r="H3259" s="4" t="n">
        <v>0</v>
      </c>
      <c r="I3259" s="4" t="n">
        <v>0</v>
      </c>
      <c r="J3259" s="4" t="str"/>
      <c r="K3259" s="4" t="str"/>
      <c r="L3259" s="3" t="n">
        <v>0</v>
      </c>
      <c r="M3259" s="3" t="n">
        <v>0</v>
      </c>
      <c r="N3259" s="3" t="n">
        <v>0</v>
      </c>
      <c r="O3259" s="4" t="str"/>
      <c r="P3259" s="4" t="str"/>
      <c r="Q3259" s="4" t="str"/>
      <c r="R3259" s="4" t="str"/>
      <c r="S3259" s="4" t="str"/>
      <c r="T3259" s="4" t="str"/>
      <c r="U3259" s="4" t="str"/>
      <c r="V3259" s="4" t="n">
        <v>1</v>
      </c>
    </row>
    <row r="3260">
      <c r="A3260" t="n">
        <v>410</v>
      </c>
      <c r="B3260" t="inlineStr">
        <is>
          <t>20605357122</t>
        </is>
      </c>
      <c r="C3260" t="inlineStr">
        <is>
          <t>COOPERATIVA DE PRODUCCION Y SERVICIOS ESPECIALES DE LOS PRODUCTORES DE CUYES DE HUANTA-COOPROCUY HUA</t>
        </is>
      </c>
      <c r="D3260" s="6" t="n">
        <v>2020</v>
      </c>
      <c r="F3260" t="inlineStr">
        <is>
          <t>PAC</t>
        </is>
      </c>
      <c r="G3260" s="4" t="n">
        <v>0</v>
      </c>
      <c r="H3260" s="4" t="n">
        <v>0</v>
      </c>
      <c r="I3260" s="4" t="n">
        <v>0</v>
      </c>
      <c r="J3260" s="4" t="n">
        <v>0</v>
      </c>
      <c r="K3260" s="4" t="n">
        <v>0</v>
      </c>
      <c r="L3260" s="3" t="n">
        <v>0</v>
      </c>
      <c r="M3260" s="3" t="n">
        <v>0</v>
      </c>
      <c r="N3260" s="3" t="n">
        <v>0</v>
      </c>
      <c r="O3260" s="4" t="str"/>
      <c r="P3260" s="4" t="str"/>
      <c r="Q3260" s="4" t="str"/>
      <c r="R3260" s="4" t="str"/>
      <c r="S3260" s="4" t="str"/>
      <c r="T3260" s="4" t="str"/>
      <c r="U3260" s="4" t="str"/>
      <c r="V3260" s="4" t="n">
        <v>1</v>
      </c>
    </row>
    <row r="3261">
      <c r="A3261" t="n">
        <v>410</v>
      </c>
      <c r="B3261" t="inlineStr">
        <is>
          <t>20605357122</t>
        </is>
      </c>
      <c r="C3261" t="inlineStr">
        <is>
          <t>COOPERATIVA DE PRODUCCION Y SERVICIOS ESPECIALES DE LOS PRODUCTORES DE CUYES DE HUANTA-COOPROCUY HUA</t>
        </is>
      </c>
      <c r="D3261" s="6" t="n">
        <v>2021</v>
      </c>
      <c r="F3261" t="inlineStr">
        <is>
          <t>PAC</t>
        </is>
      </c>
      <c r="G3261" s="4" t="n">
        <v>0</v>
      </c>
      <c r="H3261" s="4" t="n">
        <v>0</v>
      </c>
      <c r="I3261" s="4" t="n">
        <v>0</v>
      </c>
      <c r="J3261" s="4" t="n">
        <v>0</v>
      </c>
      <c r="K3261" s="4" t="n">
        <v>0</v>
      </c>
      <c r="L3261" s="3" t="n">
        <v>0</v>
      </c>
      <c r="M3261" s="3" t="n">
        <v>0</v>
      </c>
      <c r="N3261" s="3" t="n">
        <v>0</v>
      </c>
      <c r="O3261" s="4" t="str"/>
      <c r="P3261" s="4" t="str"/>
      <c r="Q3261" s="4" t="str"/>
      <c r="R3261" s="4" t="str"/>
      <c r="S3261" s="4" t="str"/>
      <c r="T3261" s="4" t="str"/>
      <c r="U3261" s="4" t="str"/>
      <c r="V3261" s="4" t="n">
        <v>1</v>
      </c>
    </row>
    <row r="3262">
      <c r="A3262" t="n">
        <v>410</v>
      </c>
      <c r="B3262" t="inlineStr">
        <is>
          <t>20605357122</t>
        </is>
      </c>
      <c r="C3262" t="inlineStr">
        <is>
          <t>COOPERATIVA DE PRODUCCION Y SERVICIOS ESPECIALES DE LOS PRODUCTORES DE CUYES DE HUANTA-COOPROCUY HUA</t>
        </is>
      </c>
      <c r="D3262" s="6" t="n">
        <v>2022</v>
      </c>
      <c r="F3262" t="inlineStr">
        <is>
          <t>PAC</t>
        </is>
      </c>
      <c r="G3262" s="4" t="n">
        <v>0</v>
      </c>
      <c r="H3262" s="4" t="n">
        <v>0</v>
      </c>
      <c r="I3262" s="4" t="n">
        <v>0</v>
      </c>
      <c r="J3262" s="4" t="n">
        <v>0</v>
      </c>
      <c r="K3262" s="4" t="n">
        <v>0</v>
      </c>
      <c r="L3262" s="3" t="n">
        <v>0</v>
      </c>
      <c r="M3262" s="3" t="n">
        <v>0</v>
      </c>
      <c r="N3262" s="3" t="n">
        <v>0</v>
      </c>
      <c r="O3262" s="4" t="str"/>
      <c r="P3262" s="4" t="str"/>
      <c r="Q3262" s="4" t="str"/>
      <c r="R3262" s="4" t="str"/>
      <c r="S3262" s="4" t="str"/>
      <c r="T3262" s="4" t="str"/>
      <c r="U3262" s="4" t="str"/>
      <c r="V3262" s="4" t="n">
        <v>1</v>
      </c>
    </row>
    <row r="3263">
      <c r="A3263" t="n">
        <v>410</v>
      </c>
      <c r="B3263" t="inlineStr">
        <is>
          <t>20605357122</t>
        </is>
      </c>
      <c r="C3263" t="inlineStr">
        <is>
          <t>COOPERATIVA DE PRODUCCION Y SERVICIOS ESPECIALES DE LOS PRODUCTORES DE CUYES DE HUANTA-COOPROCUY HUA</t>
        </is>
      </c>
      <c r="D3263" s="6" t="n">
        <v>2023</v>
      </c>
      <c r="F3263" t="inlineStr">
        <is>
          <t>PAC</t>
        </is>
      </c>
      <c r="G3263" s="4" t="n">
        <v>0</v>
      </c>
      <c r="H3263" s="4" t="n">
        <v>0</v>
      </c>
      <c r="I3263" s="4" t="n">
        <v>0</v>
      </c>
      <c r="J3263" s="4" t="n">
        <v>0</v>
      </c>
      <c r="K3263" s="4" t="n">
        <v>0</v>
      </c>
      <c r="L3263" s="3" t="n">
        <v>0</v>
      </c>
      <c r="M3263" s="3" t="n">
        <v>0</v>
      </c>
      <c r="N3263" s="3" t="n">
        <v>0</v>
      </c>
      <c r="O3263" s="4" t="n">
        <v>0</v>
      </c>
      <c r="P3263" s="4" t="n">
        <v>0</v>
      </c>
      <c r="Q3263" s="4" t="n">
        <v>0</v>
      </c>
      <c r="R3263" s="4" t="n">
        <v>0</v>
      </c>
      <c r="S3263" s="4" t="n">
        <v>0</v>
      </c>
      <c r="T3263" s="4" t="n">
        <v>0</v>
      </c>
      <c r="U3263" s="4" t="n">
        <v>0</v>
      </c>
      <c r="V3263" s="4" t="n">
        <v>1</v>
      </c>
    </row>
    <row r="3264">
      <c r="A3264" t="n">
        <v>410</v>
      </c>
      <c r="B3264" t="inlineStr">
        <is>
          <t>20605357122</t>
        </is>
      </c>
      <c r="C3264" t="inlineStr">
        <is>
          <t>COOPERATIVA DE PRODUCCION Y SERVICIOS ESPECIALES DE LOS PRODUCTORES DE CUYES DE HUANTA-COOPROCUY HUA</t>
        </is>
      </c>
      <c r="D3264" s="6" t="n">
        <v>2024</v>
      </c>
      <c r="E3264" t="n">
        <v>1</v>
      </c>
      <c r="F3264" t="inlineStr">
        <is>
          <t>PAC</t>
        </is>
      </c>
      <c r="G3264" s="4" t="n">
        <v>58</v>
      </c>
      <c r="H3264" s="4" t="n">
        <v>18</v>
      </c>
      <c r="I3264" s="4" t="n">
        <v>76</v>
      </c>
      <c r="J3264" s="4" t="n">
        <v>7</v>
      </c>
      <c r="K3264" s="4" t="n">
        <v>14</v>
      </c>
      <c r="L3264" s="3" t="n">
        <v>61282</v>
      </c>
      <c r="M3264" s="3" t="n">
        <v>0</v>
      </c>
      <c r="N3264" s="3" t="n">
        <v>61282</v>
      </c>
      <c r="O3264" s="4" t="n">
        <v>0</v>
      </c>
      <c r="P3264" s="4" t="n">
        <v>61282</v>
      </c>
      <c r="Q3264" s="4" t="str"/>
      <c r="R3264" s="4" t="n">
        <v>0</v>
      </c>
      <c r="S3264" s="4" t="n">
        <v>0</v>
      </c>
      <c r="T3264" s="4" t="n">
        <v>0</v>
      </c>
      <c r="U3264" s="4" t="n">
        <v>61282</v>
      </c>
      <c r="V3264" s="4" t="n">
        <v>1</v>
      </c>
    </row>
    <row r="3265">
      <c r="A3265" t="n">
        <v>410</v>
      </c>
      <c r="B3265" t="inlineStr">
        <is>
          <t>20605357122</t>
        </is>
      </c>
      <c r="C3265" t="inlineStr">
        <is>
          <t>COOPERATIVA DE PRODUCCION Y SERVICIOS ESPECIALES DE LOS PRODUCTORES DE CUYES DE HUANTA-COOPROCUY HUA</t>
        </is>
      </c>
      <c r="D3265" s="6" t="n">
        <v>2025</v>
      </c>
      <c r="F3265" t="inlineStr">
        <is>
          <t>PAC</t>
        </is>
      </c>
      <c r="G3265" s="4" t="n">
        <v>0</v>
      </c>
      <c r="H3265" s="4" t="n">
        <v>0</v>
      </c>
      <c r="I3265" s="4" t="n">
        <v>0</v>
      </c>
      <c r="J3265" s="4" t="n">
        <v>0</v>
      </c>
      <c r="K3265" s="4" t="n">
        <v>0</v>
      </c>
      <c r="L3265" s="3" t="n">
        <v>0</v>
      </c>
      <c r="M3265" s="3" t="n">
        <v>0</v>
      </c>
      <c r="N3265" s="3" t="n">
        <v>0</v>
      </c>
      <c r="O3265" s="4" t="n">
        <v>0</v>
      </c>
      <c r="P3265" s="4" t="n">
        <v>0</v>
      </c>
      <c r="Q3265" s="4" t="str"/>
      <c r="R3265" s="4" t="n">
        <v>0</v>
      </c>
      <c r="S3265" s="4" t="n">
        <v>0</v>
      </c>
      <c r="T3265" s="4" t="n">
        <v>0</v>
      </c>
      <c r="U3265" s="4" t="n">
        <v>0</v>
      </c>
      <c r="V3265" s="4" t="n">
        <v>1</v>
      </c>
    </row>
    <row r="3266">
      <c r="A3266" t="n">
        <v>411</v>
      </c>
      <c r="B3266" t="inlineStr">
        <is>
          <t>20603355017</t>
        </is>
      </c>
      <c r="C3266" t="inlineStr">
        <is>
          <t>ASOCIACION DE PRODUCTORES VALLE SUMAQ ESMERALDA</t>
        </is>
      </c>
      <c r="D3266" s="6" t="n">
        <v>2018</v>
      </c>
      <c r="F3266" t="inlineStr">
        <is>
          <t>PAC</t>
        </is>
      </c>
      <c r="G3266" s="4" t="str"/>
      <c r="H3266" s="4" t="str"/>
      <c r="I3266" s="4" t="n">
        <v>0</v>
      </c>
      <c r="J3266" s="4" t="str"/>
      <c r="K3266" s="4" t="str"/>
      <c r="L3266" s="3" t="str"/>
      <c r="M3266" s="3" t="str"/>
      <c r="N3266" s="3" t="n">
        <v>0</v>
      </c>
      <c r="O3266" s="4" t="str"/>
      <c r="P3266" s="4" t="str"/>
      <c r="Q3266" s="4" t="str"/>
      <c r="R3266" s="4" t="str"/>
      <c r="S3266" s="4" t="str"/>
      <c r="T3266" s="4" t="str"/>
      <c r="U3266" s="4" t="str"/>
      <c r="V3266" s="4" t="n">
        <v>1</v>
      </c>
    </row>
    <row r="3267">
      <c r="A3267" t="n">
        <v>411</v>
      </c>
      <c r="B3267" t="inlineStr">
        <is>
          <t>20603355017</t>
        </is>
      </c>
      <c r="C3267" t="inlineStr">
        <is>
          <t>ASOCIACION DE PRODUCTORES VALLE SUMAQ ESMERALDA</t>
        </is>
      </c>
      <c r="D3267" s="6" t="n">
        <v>2019</v>
      </c>
      <c r="F3267" t="inlineStr">
        <is>
          <t>PAC</t>
        </is>
      </c>
      <c r="G3267" s="4" t="n">
        <v>0</v>
      </c>
      <c r="H3267" s="4" t="n">
        <v>0</v>
      </c>
      <c r="I3267" s="4" t="n">
        <v>0</v>
      </c>
      <c r="J3267" s="4" t="str"/>
      <c r="K3267" s="4" t="str"/>
      <c r="L3267" s="3" t="n">
        <v>0</v>
      </c>
      <c r="M3267" s="3" t="n">
        <v>0</v>
      </c>
      <c r="N3267" s="3" t="n">
        <v>0</v>
      </c>
      <c r="O3267" s="4" t="str"/>
      <c r="P3267" s="4" t="str"/>
      <c r="Q3267" s="4" t="str"/>
      <c r="R3267" s="4" t="str"/>
      <c r="S3267" s="4" t="str"/>
      <c r="T3267" s="4" t="str"/>
      <c r="U3267" s="4" t="str"/>
      <c r="V3267" s="4" t="n">
        <v>1</v>
      </c>
    </row>
    <row r="3268">
      <c r="A3268" t="n">
        <v>411</v>
      </c>
      <c r="B3268" t="inlineStr">
        <is>
          <t>20603355017</t>
        </is>
      </c>
      <c r="C3268" t="inlineStr">
        <is>
          <t>ASOCIACION DE PRODUCTORES VALLE SUMAQ ESMERALDA</t>
        </is>
      </c>
      <c r="D3268" s="6" t="n">
        <v>2020</v>
      </c>
      <c r="F3268" t="inlineStr">
        <is>
          <t>PAC</t>
        </is>
      </c>
      <c r="G3268" s="4" t="n">
        <v>0</v>
      </c>
      <c r="H3268" s="4" t="n">
        <v>0</v>
      </c>
      <c r="I3268" s="4" t="n">
        <v>0</v>
      </c>
      <c r="J3268" s="4" t="n">
        <v>0</v>
      </c>
      <c r="K3268" s="4" t="n">
        <v>0</v>
      </c>
      <c r="L3268" s="3" t="n">
        <v>0</v>
      </c>
      <c r="M3268" s="3" t="n">
        <v>0</v>
      </c>
      <c r="N3268" s="3" t="n">
        <v>0</v>
      </c>
      <c r="O3268" s="4" t="str"/>
      <c r="P3268" s="4" t="str"/>
      <c r="Q3268" s="4" t="str"/>
      <c r="R3268" s="4" t="str"/>
      <c r="S3268" s="4" t="str"/>
      <c r="T3268" s="4" t="str"/>
      <c r="U3268" s="4" t="str"/>
      <c r="V3268" s="4" t="n">
        <v>1</v>
      </c>
    </row>
    <row r="3269">
      <c r="A3269" t="n">
        <v>411</v>
      </c>
      <c r="B3269" t="inlineStr">
        <is>
          <t>20603355017</t>
        </is>
      </c>
      <c r="C3269" t="inlineStr">
        <is>
          <t>ASOCIACION DE PRODUCTORES VALLE SUMAQ ESMERALDA</t>
        </is>
      </c>
      <c r="D3269" s="6" t="n">
        <v>2021</v>
      </c>
      <c r="F3269" t="inlineStr">
        <is>
          <t>PAC</t>
        </is>
      </c>
      <c r="G3269" s="4" t="n">
        <v>0</v>
      </c>
      <c r="H3269" s="4" t="n">
        <v>0</v>
      </c>
      <c r="I3269" s="4" t="n">
        <v>0</v>
      </c>
      <c r="J3269" s="4" t="n">
        <v>0</v>
      </c>
      <c r="K3269" s="4" t="n">
        <v>0</v>
      </c>
      <c r="L3269" s="3" t="n">
        <v>0</v>
      </c>
      <c r="M3269" s="3" t="n">
        <v>0</v>
      </c>
      <c r="N3269" s="3" t="n">
        <v>0</v>
      </c>
      <c r="O3269" s="4" t="str"/>
      <c r="P3269" s="4" t="str"/>
      <c r="Q3269" s="4" t="str"/>
      <c r="R3269" s="4" t="str"/>
      <c r="S3269" s="4" t="str"/>
      <c r="T3269" s="4" t="str"/>
      <c r="U3269" s="4" t="str"/>
      <c r="V3269" s="4" t="n">
        <v>1</v>
      </c>
    </row>
    <row r="3270">
      <c r="A3270" t="n">
        <v>411</v>
      </c>
      <c r="B3270" t="inlineStr">
        <is>
          <t>20603355017</t>
        </is>
      </c>
      <c r="C3270" t="inlineStr">
        <is>
          <t>ASOCIACION DE PRODUCTORES VALLE SUMAQ ESMERALDA</t>
        </is>
      </c>
      <c r="D3270" s="6" t="n">
        <v>2022</v>
      </c>
      <c r="F3270" t="inlineStr">
        <is>
          <t>PAC</t>
        </is>
      </c>
      <c r="G3270" s="4" t="n">
        <v>0</v>
      </c>
      <c r="H3270" s="4" t="n">
        <v>0</v>
      </c>
      <c r="I3270" s="4" t="n">
        <v>0</v>
      </c>
      <c r="J3270" s="4" t="n">
        <v>0</v>
      </c>
      <c r="K3270" s="4" t="n">
        <v>0</v>
      </c>
      <c r="L3270" s="3" t="n">
        <v>0</v>
      </c>
      <c r="M3270" s="3" t="n">
        <v>0</v>
      </c>
      <c r="N3270" s="3" t="n">
        <v>0</v>
      </c>
      <c r="O3270" s="4" t="str"/>
      <c r="P3270" s="4" t="str"/>
      <c r="Q3270" s="4" t="str"/>
      <c r="R3270" s="4" t="str"/>
      <c r="S3270" s="4" t="str"/>
      <c r="T3270" s="4" t="str"/>
      <c r="U3270" s="4" t="str"/>
      <c r="V3270" s="4" t="n">
        <v>1</v>
      </c>
    </row>
    <row r="3271">
      <c r="A3271" t="n">
        <v>411</v>
      </c>
      <c r="B3271" t="inlineStr">
        <is>
          <t>20603355017</t>
        </is>
      </c>
      <c r="C3271" t="inlineStr">
        <is>
          <t>ASOCIACION DE PRODUCTORES VALLE SUMAQ ESMERALDA</t>
        </is>
      </c>
      <c r="D3271" s="6" t="n">
        <v>2023</v>
      </c>
      <c r="F3271" t="inlineStr">
        <is>
          <t>PAC</t>
        </is>
      </c>
      <c r="G3271" s="4" t="n">
        <v>0</v>
      </c>
      <c r="H3271" s="4" t="n">
        <v>0</v>
      </c>
      <c r="I3271" s="4" t="n">
        <v>0</v>
      </c>
      <c r="J3271" s="4" t="n">
        <v>0</v>
      </c>
      <c r="K3271" s="4" t="n">
        <v>0</v>
      </c>
      <c r="L3271" s="3" t="n">
        <v>0</v>
      </c>
      <c r="M3271" s="3" t="n">
        <v>0</v>
      </c>
      <c r="N3271" s="3" t="n">
        <v>0</v>
      </c>
      <c r="O3271" s="4" t="n">
        <v>0</v>
      </c>
      <c r="P3271" s="4" t="n">
        <v>0</v>
      </c>
      <c r="Q3271" s="4" t="n">
        <v>0</v>
      </c>
      <c r="R3271" s="4" t="n">
        <v>0</v>
      </c>
      <c r="S3271" s="4" t="n">
        <v>0</v>
      </c>
      <c r="T3271" s="4" t="n">
        <v>0</v>
      </c>
      <c r="U3271" s="4" t="n">
        <v>0</v>
      </c>
      <c r="V3271" s="4" t="n">
        <v>1</v>
      </c>
    </row>
    <row r="3272">
      <c r="A3272" t="n">
        <v>411</v>
      </c>
      <c r="B3272" t="inlineStr">
        <is>
          <t>20603355017</t>
        </is>
      </c>
      <c r="C3272" t="inlineStr">
        <is>
          <t>ASOCIACION DE PRODUCTORES VALLE SUMAQ ESMERALDA</t>
        </is>
      </c>
      <c r="D3272" s="6" t="n">
        <v>2024</v>
      </c>
      <c r="E3272" t="n">
        <v>1</v>
      </c>
      <c r="F3272" t="inlineStr">
        <is>
          <t>PAC</t>
        </is>
      </c>
      <c r="G3272" s="4" t="n">
        <v>21</v>
      </c>
      <c r="H3272" s="4" t="n">
        <v>22</v>
      </c>
      <c r="I3272" s="4" t="n">
        <v>43</v>
      </c>
      <c r="J3272" s="4" t="n">
        <v>9</v>
      </c>
      <c r="K3272" s="4" t="n">
        <v>12</v>
      </c>
      <c r="L3272" s="3" t="n">
        <v>14950</v>
      </c>
      <c r="M3272" s="3" t="n">
        <v>0</v>
      </c>
      <c r="N3272" s="3" t="n">
        <v>14950</v>
      </c>
      <c r="O3272" s="4" t="n">
        <v>0</v>
      </c>
      <c r="P3272" s="4" t="n">
        <v>14950</v>
      </c>
      <c r="Q3272" s="4" t="str"/>
      <c r="R3272" s="4" t="n">
        <v>0</v>
      </c>
      <c r="S3272" s="4" t="n">
        <v>0</v>
      </c>
      <c r="T3272" s="4" t="n">
        <v>0</v>
      </c>
      <c r="U3272" s="4" t="n">
        <v>14950</v>
      </c>
      <c r="V3272" s="4" t="n">
        <v>1</v>
      </c>
    </row>
    <row r="3273">
      <c r="A3273" t="n">
        <v>411</v>
      </c>
      <c r="B3273" t="inlineStr">
        <is>
          <t>20603355017</t>
        </is>
      </c>
      <c r="C3273" t="inlineStr">
        <is>
          <t>ASOCIACION DE PRODUCTORES VALLE SUMAQ ESMERALDA</t>
        </is>
      </c>
      <c r="D3273" s="6" t="n">
        <v>2025</v>
      </c>
      <c r="F3273" t="inlineStr">
        <is>
          <t>PAC</t>
        </is>
      </c>
      <c r="G3273" s="4" t="n">
        <v>0</v>
      </c>
      <c r="H3273" s="4" t="n">
        <v>0</v>
      </c>
      <c r="I3273" s="4" t="n">
        <v>0</v>
      </c>
      <c r="J3273" s="4" t="n">
        <v>0</v>
      </c>
      <c r="K3273" s="4" t="n">
        <v>0</v>
      </c>
      <c r="L3273" s="3" t="n">
        <v>0</v>
      </c>
      <c r="M3273" s="3" t="n">
        <v>0</v>
      </c>
      <c r="N3273" s="3" t="n">
        <v>0</v>
      </c>
      <c r="O3273" s="4" t="n">
        <v>0</v>
      </c>
      <c r="P3273" s="4" t="n">
        <v>0</v>
      </c>
      <c r="Q3273" s="4" t="str"/>
      <c r="R3273" s="4" t="n">
        <v>0</v>
      </c>
      <c r="S3273" s="4" t="n">
        <v>0</v>
      </c>
      <c r="T3273" s="4" t="n">
        <v>0</v>
      </c>
      <c r="U3273" s="4" t="n">
        <v>0</v>
      </c>
      <c r="V3273" s="4" t="n">
        <v>1</v>
      </c>
    </row>
    <row r="3274">
      <c r="A3274" t="n">
        <v>412</v>
      </c>
      <c r="B3274" t="inlineStr">
        <is>
          <t>20605600922</t>
        </is>
      </c>
      <c r="C3274" t="inlineStr">
        <is>
          <t>ASOCIACION DE PRODUCTORES AGROPECUARIOS VALLE IRIBAMBA</t>
        </is>
      </c>
      <c r="D3274" s="6" t="n">
        <v>2018</v>
      </c>
      <c r="F3274" t="inlineStr">
        <is>
          <t>PAC</t>
        </is>
      </c>
      <c r="G3274" s="4" t="str"/>
      <c r="H3274" s="4" t="str"/>
      <c r="I3274" s="4" t="n">
        <v>0</v>
      </c>
      <c r="J3274" s="4" t="str"/>
      <c r="K3274" s="4" t="str"/>
      <c r="L3274" s="3" t="str"/>
      <c r="M3274" s="3" t="str"/>
      <c r="N3274" s="3" t="n">
        <v>0</v>
      </c>
      <c r="O3274" s="4" t="str"/>
      <c r="P3274" s="4" t="str"/>
      <c r="Q3274" s="4" t="str"/>
      <c r="R3274" s="4" t="str"/>
      <c r="S3274" s="4" t="str"/>
      <c r="T3274" s="4" t="str"/>
      <c r="U3274" s="4" t="str"/>
      <c r="V3274" s="4" t="n">
        <v>1</v>
      </c>
    </row>
    <row r="3275">
      <c r="A3275" t="n">
        <v>412</v>
      </c>
      <c r="B3275" t="inlineStr">
        <is>
          <t>20605600922</t>
        </is>
      </c>
      <c r="C3275" t="inlineStr">
        <is>
          <t>ASOCIACION DE PRODUCTORES AGROPECUARIOS VALLE IRIBAMBA</t>
        </is>
      </c>
      <c r="D3275" s="6" t="n">
        <v>2019</v>
      </c>
      <c r="F3275" t="inlineStr">
        <is>
          <t>PAC</t>
        </is>
      </c>
      <c r="G3275" s="4" t="n">
        <v>0</v>
      </c>
      <c r="H3275" s="4" t="n">
        <v>0</v>
      </c>
      <c r="I3275" s="4" t="n">
        <v>0</v>
      </c>
      <c r="J3275" s="4" t="str"/>
      <c r="K3275" s="4" t="str"/>
      <c r="L3275" s="3" t="n">
        <v>0</v>
      </c>
      <c r="M3275" s="3" t="n">
        <v>0</v>
      </c>
      <c r="N3275" s="3" t="n">
        <v>0</v>
      </c>
      <c r="O3275" s="4" t="str"/>
      <c r="P3275" s="4" t="str"/>
      <c r="Q3275" s="4" t="str"/>
      <c r="R3275" s="4" t="str"/>
      <c r="S3275" s="4" t="str"/>
      <c r="T3275" s="4" t="str"/>
      <c r="U3275" s="4" t="str"/>
      <c r="V3275" s="4" t="n">
        <v>1</v>
      </c>
    </row>
    <row r="3276">
      <c r="A3276" t="n">
        <v>412</v>
      </c>
      <c r="B3276" t="inlineStr">
        <is>
          <t>20605600922</t>
        </is>
      </c>
      <c r="C3276" t="inlineStr">
        <is>
          <t>ASOCIACION DE PRODUCTORES AGROPECUARIOS VALLE IRIBAMBA</t>
        </is>
      </c>
      <c r="D3276" s="6" t="n">
        <v>2020</v>
      </c>
      <c r="F3276" t="inlineStr">
        <is>
          <t>PAC</t>
        </is>
      </c>
      <c r="G3276" s="4" t="n">
        <v>0</v>
      </c>
      <c r="H3276" s="4" t="n">
        <v>0</v>
      </c>
      <c r="I3276" s="4" t="n">
        <v>0</v>
      </c>
      <c r="J3276" s="4" t="n">
        <v>0</v>
      </c>
      <c r="K3276" s="4" t="n">
        <v>0</v>
      </c>
      <c r="L3276" s="3" t="n">
        <v>0</v>
      </c>
      <c r="M3276" s="3" t="n">
        <v>0</v>
      </c>
      <c r="N3276" s="3" t="n">
        <v>0</v>
      </c>
      <c r="O3276" s="4" t="str"/>
      <c r="P3276" s="4" t="str"/>
      <c r="Q3276" s="4" t="str"/>
      <c r="R3276" s="4" t="str"/>
      <c r="S3276" s="4" t="str"/>
      <c r="T3276" s="4" t="str"/>
      <c r="U3276" s="4" t="str"/>
      <c r="V3276" s="4" t="n">
        <v>1</v>
      </c>
    </row>
    <row r="3277">
      <c r="A3277" t="n">
        <v>412</v>
      </c>
      <c r="B3277" t="inlineStr">
        <is>
          <t>20605600922</t>
        </is>
      </c>
      <c r="C3277" t="inlineStr">
        <is>
          <t>ASOCIACION DE PRODUCTORES AGROPECUARIOS VALLE IRIBAMBA</t>
        </is>
      </c>
      <c r="D3277" s="6" t="n">
        <v>2021</v>
      </c>
      <c r="F3277" t="inlineStr">
        <is>
          <t>PAC</t>
        </is>
      </c>
      <c r="G3277" s="4" t="n">
        <v>0</v>
      </c>
      <c r="H3277" s="4" t="n">
        <v>0</v>
      </c>
      <c r="I3277" s="4" t="n">
        <v>0</v>
      </c>
      <c r="J3277" s="4" t="n">
        <v>0</v>
      </c>
      <c r="K3277" s="4" t="n">
        <v>0</v>
      </c>
      <c r="L3277" s="3" t="n">
        <v>0</v>
      </c>
      <c r="M3277" s="3" t="n">
        <v>0</v>
      </c>
      <c r="N3277" s="3" t="n">
        <v>0</v>
      </c>
      <c r="O3277" s="4" t="str"/>
      <c r="P3277" s="4" t="str"/>
      <c r="Q3277" s="4" t="str"/>
      <c r="R3277" s="4" t="str"/>
      <c r="S3277" s="4" t="str"/>
      <c r="T3277" s="4" t="str"/>
      <c r="U3277" s="4" t="str"/>
      <c r="V3277" s="4" t="n">
        <v>1</v>
      </c>
    </row>
    <row r="3278">
      <c r="A3278" t="n">
        <v>412</v>
      </c>
      <c r="B3278" t="inlineStr">
        <is>
          <t>20605600922</t>
        </is>
      </c>
      <c r="C3278" t="inlineStr">
        <is>
          <t>ASOCIACION DE PRODUCTORES AGROPECUARIOS VALLE IRIBAMBA</t>
        </is>
      </c>
      <c r="D3278" s="6" t="n">
        <v>2022</v>
      </c>
      <c r="F3278" t="inlineStr">
        <is>
          <t>PAC</t>
        </is>
      </c>
      <c r="G3278" s="4" t="n">
        <v>0</v>
      </c>
      <c r="H3278" s="4" t="n">
        <v>0</v>
      </c>
      <c r="I3278" s="4" t="n">
        <v>0</v>
      </c>
      <c r="J3278" s="4" t="n">
        <v>0</v>
      </c>
      <c r="K3278" s="4" t="n">
        <v>0</v>
      </c>
      <c r="L3278" s="3" t="n">
        <v>0</v>
      </c>
      <c r="M3278" s="3" t="n">
        <v>0</v>
      </c>
      <c r="N3278" s="3" t="n">
        <v>0</v>
      </c>
      <c r="O3278" s="4" t="str"/>
      <c r="P3278" s="4" t="str"/>
      <c r="Q3278" s="4" t="str"/>
      <c r="R3278" s="4" t="str"/>
      <c r="S3278" s="4" t="str"/>
      <c r="T3278" s="4" t="str"/>
      <c r="U3278" s="4" t="str"/>
      <c r="V3278" s="4" t="n">
        <v>1</v>
      </c>
    </row>
    <row r="3279">
      <c r="A3279" t="n">
        <v>412</v>
      </c>
      <c r="B3279" t="inlineStr">
        <is>
          <t>20605600922</t>
        </is>
      </c>
      <c r="C3279" t="inlineStr">
        <is>
          <t>ASOCIACION DE PRODUCTORES AGROPECUARIOS VALLE IRIBAMBA</t>
        </is>
      </c>
      <c r="D3279" s="6" t="n">
        <v>2023</v>
      </c>
      <c r="F3279" t="inlineStr">
        <is>
          <t>PAC</t>
        </is>
      </c>
      <c r="G3279" s="4" t="n">
        <v>0</v>
      </c>
      <c r="H3279" s="4" t="n">
        <v>0</v>
      </c>
      <c r="I3279" s="4" t="n">
        <v>0</v>
      </c>
      <c r="J3279" s="4" t="n">
        <v>0</v>
      </c>
      <c r="K3279" s="4" t="n">
        <v>0</v>
      </c>
      <c r="L3279" s="3" t="n">
        <v>0</v>
      </c>
      <c r="M3279" s="3" t="n">
        <v>0</v>
      </c>
      <c r="N3279" s="3" t="n">
        <v>0</v>
      </c>
      <c r="O3279" s="4" t="n">
        <v>0</v>
      </c>
      <c r="P3279" s="4" t="n">
        <v>0</v>
      </c>
      <c r="Q3279" s="4" t="n">
        <v>0</v>
      </c>
      <c r="R3279" s="4" t="n">
        <v>0</v>
      </c>
      <c r="S3279" s="4" t="n">
        <v>0</v>
      </c>
      <c r="T3279" s="4" t="n">
        <v>0</v>
      </c>
      <c r="U3279" s="4" t="n">
        <v>0</v>
      </c>
      <c r="V3279" s="4" t="n">
        <v>1</v>
      </c>
    </row>
    <row r="3280">
      <c r="A3280" t="n">
        <v>412</v>
      </c>
      <c r="B3280" t="inlineStr">
        <is>
          <t>20605600922</t>
        </is>
      </c>
      <c r="C3280" t="inlineStr">
        <is>
          <t>ASOCIACION DE PRODUCTORES AGROPECUARIOS VALLE IRIBAMBA</t>
        </is>
      </c>
      <c r="D3280" s="6" t="n">
        <v>2024</v>
      </c>
      <c r="E3280" t="n">
        <v>1</v>
      </c>
      <c r="F3280" t="inlineStr">
        <is>
          <t>PAC</t>
        </is>
      </c>
      <c r="G3280" s="4" t="n">
        <v>17</v>
      </c>
      <c r="H3280" s="4" t="n">
        <v>12</v>
      </c>
      <c r="I3280" s="4" t="n">
        <v>29</v>
      </c>
      <c r="J3280" s="4" t="n">
        <v>20</v>
      </c>
      <c r="K3280" s="4" t="n">
        <v>17</v>
      </c>
      <c r="L3280" s="3" t="n">
        <v>167834</v>
      </c>
      <c r="M3280" s="3" t="n">
        <v>0</v>
      </c>
      <c r="N3280" s="3" t="n">
        <v>167834</v>
      </c>
      <c r="O3280" s="4" t="n">
        <v>0</v>
      </c>
      <c r="P3280" s="4" t="n">
        <v>167834</v>
      </c>
      <c r="Q3280" s="4" t="str"/>
      <c r="R3280" s="4" t="n">
        <v>0</v>
      </c>
      <c r="S3280" s="4" t="n">
        <v>0</v>
      </c>
      <c r="T3280" s="4" t="n">
        <v>0</v>
      </c>
      <c r="U3280" s="4" t="n">
        <v>167834</v>
      </c>
      <c r="V3280" s="4" t="n">
        <v>1</v>
      </c>
    </row>
    <row r="3281">
      <c r="A3281" t="n">
        <v>412</v>
      </c>
      <c r="B3281" t="inlineStr">
        <is>
          <t>20605600922</t>
        </is>
      </c>
      <c r="C3281" t="inlineStr">
        <is>
          <t>ASOCIACION DE PRODUCTORES AGROPECUARIOS VALLE IRIBAMBA</t>
        </is>
      </c>
      <c r="D3281" s="6" t="n">
        <v>2025</v>
      </c>
      <c r="E3281" t="n">
        <v>1</v>
      </c>
      <c r="F3281" t="inlineStr">
        <is>
          <t>PAC</t>
        </is>
      </c>
      <c r="G3281" s="4" t="n">
        <v>12</v>
      </c>
      <c r="H3281" s="4" t="n">
        <v>16</v>
      </c>
      <c r="I3281" s="4" t="n">
        <v>28</v>
      </c>
      <c r="J3281" s="4" t="n">
        <v>14</v>
      </c>
      <c r="K3281" s="4" t="n">
        <v>1</v>
      </c>
      <c r="L3281" s="3" t="n">
        <v>125490</v>
      </c>
      <c r="M3281" s="3" t="n">
        <v>0</v>
      </c>
      <c r="N3281" s="3" t="n">
        <v>125490</v>
      </c>
      <c r="O3281" s="4" t="n">
        <v>0</v>
      </c>
      <c r="P3281" s="4" t="n">
        <v>125490</v>
      </c>
      <c r="Q3281" s="4" t="str"/>
      <c r="R3281" s="4" t="n">
        <v>0</v>
      </c>
      <c r="S3281" s="4" t="n">
        <v>0</v>
      </c>
      <c r="T3281" s="4" t="n">
        <v>0</v>
      </c>
      <c r="U3281" s="4" t="n">
        <v>125490</v>
      </c>
      <c r="V3281" s="4" t="n">
        <v>1</v>
      </c>
    </row>
    <row r="3282">
      <c r="A3282" t="n">
        <v>413</v>
      </c>
      <c r="B3282" t="inlineStr">
        <is>
          <t>20600523652</t>
        </is>
      </c>
      <c r="C3282" t="inlineStr">
        <is>
          <t>ASOCIACION AGROPECUARIA ATALAMBRA-LURICOCHA-HUANTA</t>
        </is>
      </c>
      <c r="D3282" s="6" t="n">
        <v>2018</v>
      </c>
      <c r="F3282" t="inlineStr">
        <is>
          <t>PAC</t>
        </is>
      </c>
      <c r="G3282" s="4" t="str"/>
      <c r="H3282" s="4" t="str"/>
      <c r="I3282" s="4" t="n">
        <v>0</v>
      </c>
      <c r="J3282" s="4" t="str"/>
      <c r="K3282" s="4" t="str"/>
      <c r="L3282" s="3" t="str"/>
      <c r="M3282" s="3" t="str"/>
      <c r="N3282" s="3" t="n">
        <v>0</v>
      </c>
      <c r="O3282" s="4" t="str"/>
      <c r="P3282" s="4" t="str"/>
      <c r="Q3282" s="4" t="str"/>
      <c r="R3282" s="4" t="str"/>
      <c r="S3282" s="4" t="str"/>
      <c r="T3282" s="4" t="str"/>
      <c r="U3282" s="4" t="str"/>
      <c r="V3282" s="4" t="n">
        <v>1</v>
      </c>
    </row>
    <row r="3283">
      <c r="A3283" t="n">
        <v>413</v>
      </c>
      <c r="B3283" t="inlineStr">
        <is>
          <t>20600523652</t>
        </is>
      </c>
      <c r="C3283" t="inlineStr">
        <is>
          <t>ASOCIACION AGROPECUARIA ATALAMBRA-LURICOCHA-HUANTA</t>
        </is>
      </c>
      <c r="D3283" s="6" t="n">
        <v>2019</v>
      </c>
      <c r="F3283" t="inlineStr">
        <is>
          <t>PAC</t>
        </is>
      </c>
      <c r="G3283" s="4" t="n">
        <v>0</v>
      </c>
      <c r="H3283" s="4" t="n">
        <v>0</v>
      </c>
      <c r="I3283" s="4" t="n">
        <v>0</v>
      </c>
      <c r="J3283" s="4" t="str"/>
      <c r="K3283" s="4" t="str"/>
      <c r="L3283" s="3" t="n">
        <v>0</v>
      </c>
      <c r="M3283" s="3" t="n">
        <v>0</v>
      </c>
      <c r="N3283" s="3" t="n">
        <v>0</v>
      </c>
      <c r="O3283" s="4" t="str"/>
      <c r="P3283" s="4" t="str"/>
      <c r="Q3283" s="4" t="str"/>
      <c r="R3283" s="4" t="str"/>
      <c r="S3283" s="4" t="str"/>
      <c r="T3283" s="4" t="str"/>
      <c r="U3283" s="4" t="str"/>
      <c r="V3283" s="4" t="n">
        <v>1</v>
      </c>
    </row>
    <row r="3284">
      <c r="A3284" t="n">
        <v>413</v>
      </c>
      <c r="B3284" t="inlineStr">
        <is>
          <t>20600523652</t>
        </is>
      </c>
      <c r="C3284" t="inlineStr">
        <is>
          <t>ASOCIACION AGROPECUARIA ATALAMBRA-LURICOCHA-HUANTA</t>
        </is>
      </c>
      <c r="D3284" s="6" t="n">
        <v>2020</v>
      </c>
      <c r="F3284" t="inlineStr">
        <is>
          <t>PAC</t>
        </is>
      </c>
      <c r="G3284" s="4" t="n">
        <v>0</v>
      </c>
      <c r="H3284" s="4" t="n">
        <v>0</v>
      </c>
      <c r="I3284" s="4" t="n">
        <v>0</v>
      </c>
      <c r="J3284" s="4" t="n">
        <v>0</v>
      </c>
      <c r="K3284" s="4" t="n">
        <v>0</v>
      </c>
      <c r="L3284" s="3" t="n">
        <v>0</v>
      </c>
      <c r="M3284" s="3" t="n">
        <v>0</v>
      </c>
      <c r="N3284" s="3" t="n">
        <v>0</v>
      </c>
      <c r="O3284" s="4" t="str"/>
      <c r="P3284" s="4" t="str"/>
      <c r="Q3284" s="4" t="str"/>
      <c r="R3284" s="4" t="str"/>
      <c r="S3284" s="4" t="str"/>
      <c r="T3284" s="4" t="str"/>
      <c r="U3284" s="4" t="str"/>
      <c r="V3284" s="4" t="n">
        <v>1</v>
      </c>
    </row>
    <row r="3285">
      <c r="A3285" t="n">
        <v>413</v>
      </c>
      <c r="B3285" t="inlineStr">
        <is>
          <t>20600523652</t>
        </is>
      </c>
      <c r="C3285" t="inlineStr">
        <is>
          <t>ASOCIACION AGROPECUARIA ATALAMBRA-LURICOCHA-HUANTA</t>
        </is>
      </c>
      <c r="D3285" s="6" t="n">
        <v>2021</v>
      </c>
      <c r="F3285" t="inlineStr">
        <is>
          <t>PAC</t>
        </is>
      </c>
      <c r="G3285" s="4" t="n">
        <v>0</v>
      </c>
      <c r="H3285" s="4" t="n">
        <v>0</v>
      </c>
      <c r="I3285" s="4" t="n">
        <v>0</v>
      </c>
      <c r="J3285" s="4" t="n">
        <v>0</v>
      </c>
      <c r="K3285" s="4" t="n">
        <v>0</v>
      </c>
      <c r="L3285" s="3" t="n">
        <v>0</v>
      </c>
      <c r="M3285" s="3" t="n">
        <v>0</v>
      </c>
      <c r="N3285" s="3" t="n">
        <v>0</v>
      </c>
      <c r="O3285" s="4" t="str"/>
      <c r="P3285" s="4" t="str"/>
      <c r="Q3285" s="4" t="str"/>
      <c r="R3285" s="4" t="str"/>
      <c r="S3285" s="4" t="str"/>
      <c r="T3285" s="4" t="str"/>
      <c r="U3285" s="4" t="str"/>
      <c r="V3285" s="4" t="n">
        <v>1</v>
      </c>
    </row>
    <row r="3286">
      <c r="A3286" t="n">
        <v>413</v>
      </c>
      <c r="B3286" t="inlineStr">
        <is>
          <t>20600523652</t>
        </is>
      </c>
      <c r="C3286" t="inlineStr">
        <is>
          <t>ASOCIACION AGROPECUARIA ATALAMBRA-LURICOCHA-HUANTA</t>
        </is>
      </c>
      <c r="D3286" s="6" t="n">
        <v>2022</v>
      </c>
      <c r="F3286" t="inlineStr">
        <is>
          <t>PAC</t>
        </is>
      </c>
      <c r="G3286" s="4" t="n">
        <v>0</v>
      </c>
      <c r="H3286" s="4" t="n">
        <v>0</v>
      </c>
      <c r="I3286" s="4" t="n">
        <v>0</v>
      </c>
      <c r="J3286" s="4" t="n">
        <v>0</v>
      </c>
      <c r="K3286" s="4" t="n">
        <v>0</v>
      </c>
      <c r="L3286" s="3" t="n">
        <v>0</v>
      </c>
      <c r="M3286" s="3" t="n">
        <v>0</v>
      </c>
      <c r="N3286" s="3" t="n">
        <v>0</v>
      </c>
      <c r="O3286" s="4" t="str"/>
      <c r="P3286" s="4" t="str"/>
      <c r="Q3286" s="4" t="str"/>
      <c r="R3286" s="4" t="str"/>
      <c r="S3286" s="4" t="str"/>
      <c r="T3286" s="4" t="str"/>
      <c r="U3286" s="4" t="str"/>
      <c r="V3286" s="4" t="n">
        <v>1</v>
      </c>
    </row>
    <row r="3287">
      <c r="A3287" t="n">
        <v>413</v>
      </c>
      <c r="B3287" t="inlineStr">
        <is>
          <t>20600523652</t>
        </is>
      </c>
      <c r="C3287" t="inlineStr">
        <is>
          <t>ASOCIACION AGROPECUARIA ATALAMBRA-LURICOCHA-HUANTA</t>
        </is>
      </c>
      <c r="D3287" s="6" t="n">
        <v>2023</v>
      </c>
      <c r="F3287" t="inlineStr">
        <is>
          <t>PAC</t>
        </is>
      </c>
      <c r="G3287" s="4" t="n">
        <v>0</v>
      </c>
      <c r="H3287" s="4" t="n">
        <v>0</v>
      </c>
      <c r="I3287" s="4" t="n">
        <v>0</v>
      </c>
      <c r="J3287" s="4" t="n">
        <v>0</v>
      </c>
      <c r="K3287" s="4" t="n">
        <v>0</v>
      </c>
      <c r="L3287" s="3" t="n">
        <v>0</v>
      </c>
      <c r="M3287" s="3" t="n">
        <v>0</v>
      </c>
      <c r="N3287" s="3" t="n">
        <v>0</v>
      </c>
      <c r="O3287" s="4" t="n">
        <v>0</v>
      </c>
      <c r="P3287" s="4" t="n">
        <v>0</v>
      </c>
      <c r="Q3287" s="4" t="n">
        <v>0</v>
      </c>
      <c r="R3287" s="4" t="n">
        <v>0</v>
      </c>
      <c r="S3287" s="4" t="n">
        <v>0</v>
      </c>
      <c r="T3287" s="4" t="n">
        <v>0</v>
      </c>
      <c r="U3287" s="4" t="n">
        <v>0</v>
      </c>
      <c r="V3287" s="4" t="n">
        <v>1</v>
      </c>
    </row>
    <row r="3288">
      <c r="A3288" t="n">
        <v>413</v>
      </c>
      <c r="B3288" t="inlineStr">
        <is>
          <t>20600523652</t>
        </is>
      </c>
      <c r="C3288" t="inlineStr">
        <is>
          <t>ASOCIACION AGROPECUARIA ATALAMBRA-LURICOCHA-HUANTA</t>
        </is>
      </c>
      <c r="D3288" s="6" t="n">
        <v>2024</v>
      </c>
      <c r="E3288" t="n">
        <v>1</v>
      </c>
      <c r="F3288" t="inlineStr">
        <is>
          <t>PAC</t>
        </is>
      </c>
      <c r="G3288" s="4" t="n">
        <v>30</v>
      </c>
      <c r="H3288" s="4" t="n">
        <v>20</v>
      </c>
      <c r="I3288" s="4" t="n">
        <v>50</v>
      </c>
      <c r="J3288" s="4" t="n">
        <v>20</v>
      </c>
      <c r="K3288" s="4" t="n">
        <v>18</v>
      </c>
      <c r="L3288" s="3" t="n">
        <v>51021</v>
      </c>
      <c r="M3288" s="3" t="n">
        <v>0</v>
      </c>
      <c r="N3288" s="3" t="n">
        <v>51021</v>
      </c>
      <c r="O3288" s="4" t="n">
        <v>0</v>
      </c>
      <c r="P3288" s="4" t="n">
        <v>51021</v>
      </c>
      <c r="Q3288" s="4" t="str"/>
      <c r="R3288" s="4" t="n">
        <v>0</v>
      </c>
      <c r="S3288" s="4" t="n">
        <v>0</v>
      </c>
      <c r="T3288" s="4" t="n">
        <v>0</v>
      </c>
      <c r="U3288" s="4" t="n">
        <v>51021</v>
      </c>
      <c r="V3288" s="4" t="n">
        <v>1</v>
      </c>
    </row>
    <row r="3289">
      <c r="A3289" t="n">
        <v>413</v>
      </c>
      <c r="B3289" t="inlineStr">
        <is>
          <t>20600523652</t>
        </is>
      </c>
      <c r="C3289" t="inlineStr">
        <is>
          <t>ASOCIACION AGROPECUARIA ATALAMBRA-LURICOCHA-HUANTA</t>
        </is>
      </c>
      <c r="D3289" s="6" t="n">
        <v>2025</v>
      </c>
      <c r="E3289" t="n">
        <v>1</v>
      </c>
      <c r="F3289" t="inlineStr">
        <is>
          <t>PAC</t>
        </is>
      </c>
      <c r="G3289" s="4" t="n">
        <v>8</v>
      </c>
      <c r="H3289" s="4" t="n">
        <v>9</v>
      </c>
      <c r="I3289" s="4" t="n">
        <v>17</v>
      </c>
      <c r="J3289" s="4" t="n">
        <v>12</v>
      </c>
      <c r="K3289" s="4" t="n">
        <v>3</v>
      </c>
      <c r="L3289" s="3" t="n">
        <v>67200</v>
      </c>
      <c r="M3289" s="3" t="n">
        <v>0</v>
      </c>
      <c r="N3289" s="3" t="n">
        <v>67200</v>
      </c>
      <c r="O3289" s="4" t="n">
        <v>0</v>
      </c>
      <c r="P3289" s="4" t="n">
        <v>67200</v>
      </c>
      <c r="Q3289" s="4" t="str"/>
      <c r="R3289" s="4" t="n">
        <v>0</v>
      </c>
      <c r="S3289" s="4" t="n">
        <v>0</v>
      </c>
      <c r="T3289" s="4" t="n">
        <v>0</v>
      </c>
      <c r="U3289" s="4" t="n">
        <v>67200</v>
      </c>
      <c r="V3289" s="4" t="n">
        <v>1</v>
      </c>
    </row>
    <row r="3290">
      <c r="A3290" t="n">
        <v>414</v>
      </c>
      <c r="B3290" t="inlineStr">
        <is>
          <t>20534560223</t>
        </is>
      </c>
      <c r="C3290" t="inlineStr">
        <is>
          <t>ASOCIACION DE PRODUCTORES AGROPECUARIOS TECNIFICADOS Y MULTISERVICIOS ARIZONA - APROATECMA</t>
        </is>
      </c>
      <c r="D3290" s="6" t="n">
        <v>2018</v>
      </c>
      <c r="F3290" t="inlineStr">
        <is>
          <t>PAC</t>
        </is>
      </c>
      <c r="G3290" s="4" t="str"/>
      <c r="H3290" s="4" t="str"/>
      <c r="I3290" s="4" t="n">
        <v>0</v>
      </c>
      <c r="J3290" s="4" t="str"/>
      <c r="K3290" s="4" t="str"/>
      <c r="L3290" s="3" t="str"/>
      <c r="M3290" s="3" t="str"/>
      <c r="N3290" s="3" t="n">
        <v>0</v>
      </c>
      <c r="O3290" s="4" t="str"/>
      <c r="P3290" s="4" t="str"/>
      <c r="Q3290" s="4" t="str"/>
      <c r="R3290" s="4" t="str"/>
      <c r="S3290" s="4" t="str"/>
      <c r="T3290" s="4" t="str"/>
      <c r="U3290" s="4" t="str"/>
      <c r="V3290" s="4" t="n">
        <v>1</v>
      </c>
    </row>
    <row r="3291">
      <c r="A3291" t="n">
        <v>414</v>
      </c>
      <c r="B3291" t="inlineStr">
        <is>
          <t>20534560223</t>
        </is>
      </c>
      <c r="C3291" t="inlineStr">
        <is>
          <t>ASOCIACION DE PRODUCTORES AGROPECUARIOS TECNIFICADOS Y MULTISERVICIOS ARIZONA - APROATECMA</t>
        </is>
      </c>
      <c r="D3291" s="6" t="n">
        <v>2019</v>
      </c>
      <c r="F3291" t="inlineStr">
        <is>
          <t>PAC</t>
        </is>
      </c>
      <c r="G3291" s="4" t="n">
        <v>0</v>
      </c>
      <c r="H3291" s="4" t="n">
        <v>0</v>
      </c>
      <c r="I3291" s="4" t="n">
        <v>0</v>
      </c>
      <c r="J3291" s="4" t="str"/>
      <c r="K3291" s="4" t="str"/>
      <c r="L3291" s="3" t="n">
        <v>0</v>
      </c>
      <c r="M3291" s="3" t="n">
        <v>0</v>
      </c>
      <c r="N3291" s="3" t="n">
        <v>0</v>
      </c>
      <c r="O3291" s="4" t="str"/>
      <c r="P3291" s="4" t="str"/>
      <c r="Q3291" s="4" t="str"/>
      <c r="R3291" s="4" t="str"/>
      <c r="S3291" s="4" t="str"/>
      <c r="T3291" s="4" t="str"/>
      <c r="U3291" s="4" t="str"/>
      <c r="V3291" s="4" t="n">
        <v>1</v>
      </c>
    </row>
    <row r="3292">
      <c r="A3292" t="n">
        <v>414</v>
      </c>
      <c r="B3292" t="inlineStr">
        <is>
          <t>20534560223</t>
        </is>
      </c>
      <c r="C3292" t="inlineStr">
        <is>
          <t>ASOCIACION DE PRODUCTORES AGROPECUARIOS TECNIFICADOS Y MULTISERVICIOS ARIZONA - APROATECMA</t>
        </is>
      </c>
      <c r="D3292" s="6" t="n">
        <v>2020</v>
      </c>
      <c r="F3292" t="inlineStr">
        <is>
          <t>PAC</t>
        </is>
      </c>
      <c r="G3292" s="4" t="n">
        <v>0</v>
      </c>
      <c r="H3292" s="4" t="n">
        <v>0</v>
      </c>
      <c r="I3292" s="4" t="n">
        <v>0</v>
      </c>
      <c r="J3292" s="4" t="n">
        <v>0</v>
      </c>
      <c r="K3292" s="4" t="n">
        <v>0</v>
      </c>
      <c r="L3292" s="3" t="n">
        <v>0</v>
      </c>
      <c r="M3292" s="3" t="n">
        <v>0</v>
      </c>
      <c r="N3292" s="3" t="n">
        <v>0</v>
      </c>
      <c r="O3292" s="4" t="str"/>
      <c r="P3292" s="4" t="str"/>
      <c r="Q3292" s="4" t="str"/>
      <c r="R3292" s="4" t="str"/>
      <c r="S3292" s="4" t="str"/>
      <c r="T3292" s="4" t="str"/>
      <c r="U3292" s="4" t="str"/>
      <c r="V3292" s="4" t="n">
        <v>1</v>
      </c>
    </row>
    <row r="3293">
      <c r="A3293" t="n">
        <v>414</v>
      </c>
      <c r="B3293" t="inlineStr">
        <is>
          <t>20534560223</t>
        </is>
      </c>
      <c r="C3293" t="inlineStr">
        <is>
          <t>ASOCIACION DE PRODUCTORES AGROPECUARIOS TECNIFICADOS Y MULTISERVICIOS ARIZONA - APROATECMA</t>
        </is>
      </c>
      <c r="D3293" s="6" t="n">
        <v>2021</v>
      </c>
      <c r="F3293" t="inlineStr">
        <is>
          <t>PAC</t>
        </is>
      </c>
      <c r="G3293" s="4" t="n">
        <v>0</v>
      </c>
      <c r="H3293" s="4" t="n">
        <v>0</v>
      </c>
      <c r="I3293" s="4" t="n">
        <v>0</v>
      </c>
      <c r="J3293" s="4" t="n">
        <v>0</v>
      </c>
      <c r="K3293" s="4" t="n">
        <v>0</v>
      </c>
      <c r="L3293" s="3" t="n">
        <v>0</v>
      </c>
      <c r="M3293" s="3" t="n">
        <v>0</v>
      </c>
      <c r="N3293" s="3" t="n">
        <v>0</v>
      </c>
      <c r="O3293" s="4" t="str"/>
      <c r="P3293" s="4" t="str"/>
      <c r="Q3293" s="4" t="str"/>
      <c r="R3293" s="4" t="str"/>
      <c r="S3293" s="4" t="str"/>
      <c r="T3293" s="4" t="str"/>
      <c r="U3293" s="4" t="str"/>
      <c r="V3293" s="4" t="n">
        <v>1</v>
      </c>
    </row>
    <row r="3294">
      <c r="A3294" t="n">
        <v>414</v>
      </c>
      <c r="B3294" t="inlineStr">
        <is>
          <t>20534560223</t>
        </is>
      </c>
      <c r="C3294" t="inlineStr">
        <is>
          <t>ASOCIACION DE PRODUCTORES AGROPECUARIOS TECNIFICADOS Y MULTISERVICIOS ARIZONA - APROATECMA</t>
        </is>
      </c>
      <c r="D3294" s="6" t="n">
        <v>2022</v>
      </c>
      <c r="F3294" t="inlineStr">
        <is>
          <t>PAC</t>
        </is>
      </c>
      <c r="G3294" s="4" t="n">
        <v>0</v>
      </c>
      <c r="H3294" s="4" t="n">
        <v>0</v>
      </c>
      <c r="I3294" s="4" t="n">
        <v>0</v>
      </c>
      <c r="J3294" s="4" t="n">
        <v>0</v>
      </c>
      <c r="K3294" s="4" t="n">
        <v>0</v>
      </c>
      <c r="L3294" s="3" t="n">
        <v>0</v>
      </c>
      <c r="M3294" s="3" t="n">
        <v>0</v>
      </c>
      <c r="N3294" s="3" t="n">
        <v>0</v>
      </c>
      <c r="O3294" s="4" t="str"/>
      <c r="P3294" s="4" t="str"/>
      <c r="Q3294" s="4" t="str"/>
      <c r="R3294" s="4" t="str"/>
      <c r="S3294" s="4" t="str"/>
      <c r="T3294" s="4" t="str"/>
      <c r="U3294" s="4" t="str"/>
      <c r="V3294" s="4" t="n">
        <v>1</v>
      </c>
    </row>
    <row r="3295">
      <c r="A3295" t="n">
        <v>414</v>
      </c>
      <c r="B3295" t="inlineStr">
        <is>
          <t>20534560223</t>
        </is>
      </c>
      <c r="C3295" t="inlineStr">
        <is>
          <t>ASOCIACION DE PRODUCTORES AGROPECUARIOS TECNIFICADOS Y MULTISERVICIOS ARIZONA - APROATECMA</t>
        </is>
      </c>
      <c r="D3295" s="6" t="n">
        <v>2023</v>
      </c>
      <c r="F3295" t="inlineStr">
        <is>
          <t>PAC</t>
        </is>
      </c>
      <c r="G3295" s="4" t="n">
        <v>0</v>
      </c>
      <c r="H3295" s="4" t="n">
        <v>0</v>
      </c>
      <c r="I3295" s="4" t="n">
        <v>0</v>
      </c>
      <c r="J3295" s="4" t="n">
        <v>0</v>
      </c>
      <c r="K3295" s="4" t="n">
        <v>0</v>
      </c>
      <c r="L3295" s="3" t="n">
        <v>0</v>
      </c>
      <c r="M3295" s="3" t="n">
        <v>0</v>
      </c>
      <c r="N3295" s="3" t="n">
        <v>0</v>
      </c>
      <c r="O3295" s="4" t="n">
        <v>0</v>
      </c>
      <c r="P3295" s="4" t="n">
        <v>0</v>
      </c>
      <c r="Q3295" s="4" t="n">
        <v>0</v>
      </c>
      <c r="R3295" s="4" t="n">
        <v>0</v>
      </c>
      <c r="S3295" s="4" t="n">
        <v>0</v>
      </c>
      <c r="T3295" s="4" t="n">
        <v>0</v>
      </c>
      <c r="U3295" s="4" t="n">
        <v>0</v>
      </c>
      <c r="V3295" s="4" t="n">
        <v>1</v>
      </c>
    </row>
    <row r="3296">
      <c r="A3296" t="n">
        <v>414</v>
      </c>
      <c r="B3296" t="inlineStr">
        <is>
          <t>20534560223</t>
        </is>
      </c>
      <c r="C3296" t="inlineStr">
        <is>
          <t>ASOCIACION DE PRODUCTORES AGROPECUARIOS TECNIFICADOS Y MULTISERVICIOS ARIZONA - APROATECMA</t>
        </is>
      </c>
      <c r="D3296" s="6" t="n">
        <v>2024</v>
      </c>
      <c r="E3296" t="n">
        <v>1</v>
      </c>
      <c r="F3296" t="inlineStr">
        <is>
          <t>PAC</t>
        </is>
      </c>
      <c r="G3296" s="4" t="n">
        <v>20</v>
      </c>
      <c r="H3296" s="4" t="n">
        <v>3</v>
      </c>
      <c r="I3296" s="4" t="n">
        <v>23</v>
      </c>
      <c r="J3296" s="4" t="n">
        <v>30</v>
      </c>
      <c r="K3296" s="4" t="n">
        <v>2</v>
      </c>
      <c r="L3296" s="3" t="n">
        <v>7656</v>
      </c>
      <c r="M3296" s="3" t="n">
        <v>0</v>
      </c>
      <c r="N3296" s="3" t="n">
        <v>7656</v>
      </c>
      <c r="O3296" s="4" t="n">
        <v>0</v>
      </c>
      <c r="P3296" s="4" t="n">
        <v>7656</v>
      </c>
      <c r="Q3296" s="4" t="str"/>
      <c r="R3296" s="4" t="n">
        <v>0</v>
      </c>
      <c r="S3296" s="4" t="n">
        <v>0</v>
      </c>
      <c r="T3296" s="4" t="n">
        <v>0</v>
      </c>
      <c r="U3296" s="4" t="n">
        <v>7656</v>
      </c>
      <c r="V3296" s="4" t="n">
        <v>1</v>
      </c>
    </row>
    <row r="3297">
      <c r="A3297" t="n">
        <v>414</v>
      </c>
      <c r="B3297" t="inlineStr">
        <is>
          <t>20534560223</t>
        </is>
      </c>
      <c r="C3297" t="inlineStr">
        <is>
          <t>ASOCIACION DE PRODUCTORES AGROPECUARIOS TECNIFICADOS Y MULTISERVICIOS ARIZONA - APROATECMA</t>
        </is>
      </c>
      <c r="D3297" s="6" t="n">
        <v>2025</v>
      </c>
      <c r="F3297" t="inlineStr">
        <is>
          <t>PAC</t>
        </is>
      </c>
      <c r="G3297" s="4" t="n">
        <v>0</v>
      </c>
      <c r="H3297" s="4" t="n">
        <v>0</v>
      </c>
      <c r="I3297" s="4" t="n">
        <v>0</v>
      </c>
      <c r="J3297" s="4" t="n">
        <v>0</v>
      </c>
      <c r="K3297" s="4" t="n">
        <v>0</v>
      </c>
      <c r="L3297" s="3" t="n">
        <v>0</v>
      </c>
      <c r="M3297" s="3" t="n">
        <v>0</v>
      </c>
      <c r="N3297" s="3" t="n">
        <v>0</v>
      </c>
      <c r="O3297" s="4" t="n">
        <v>0</v>
      </c>
      <c r="P3297" s="4" t="n">
        <v>0</v>
      </c>
      <c r="Q3297" s="4" t="str"/>
      <c r="R3297" s="4" t="n">
        <v>0</v>
      </c>
      <c r="S3297" s="4" t="n">
        <v>0</v>
      </c>
      <c r="T3297" s="4" t="n">
        <v>0</v>
      </c>
      <c r="U3297" s="4" t="n">
        <v>0</v>
      </c>
      <c r="V3297" s="4" t="n">
        <v>1</v>
      </c>
    </row>
    <row r="3298">
      <c r="A3298" t="n">
        <v>415</v>
      </c>
      <c r="B3298" t="inlineStr">
        <is>
          <t>20574660654</t>
        </is>
      </c>
      <c r="C3298" t="inlineStr">
        <is>
          <t>ASOCIACION DE PRODUCTORES AGROPECUARIOS UNION TAULLINO</t>
        </is>
      </c>
      <c r="D3298" s="6" t="n">
        <v>2018</v>
      </c>
      <c r="F3298" t="inlineStr">
        <is>
          <t>PAC</t>
        </is>
      </c>
      <c r="G3298" s="4" t="str"/>
      <c r="H3298" s="4" t="str"/>
      <c r="I3298" s="4" t="n">
        <v>0</v>
      </c>
      <c r="J3298" s="4" t="str"/>
      <c r="K3298" s="4" t="str"/>
      <c r="L3298" s="3" t="str"/>
      <c r="M3298" s="3" t="str"/>
      <c r="N3298" s="3" t="n">
        <v>0</v>
      </c>
      <c r="O3298" s="4" t="str"/>
      <c r="P3298" s="4" t="str"/>
      <c r="Q3298" s="4" t="str"/>
      <c r="R3298" s="4" t="str"/>
      <c r="S3298" s="4" t="str"/>
      <c r="T3298" s="4" t="str"/>
      <c r="U3298" s="4" t="str"/>
      <c r="V3298" s="4" t="n">
        <v>1</v>
      </c>
    </row>
    <row r="3299">
      <c r="A3299" t="n">
        <v>415</v>
      </c>
      <c r="B3299" t="inlineStr">
        <is>
          <t>20574660654</t>
        </is>
      </c>
      <c r="C3299" t="inlineStr">
        <is>
          <t>ASOCIACION DE PRODUCTORES AGROPECUARIOS UNION TAULLINO</t>
        </is>
      </c>
      <c r="D3299" s="6" t="n">
        <v>2019</v>
      </c>
      <c r="F3299" t="inlineStr">
        <is>
          <t>PAC</t>
        </is>
      </c>
      <c r="G3299" s="4" t="n">
        <v>0</v>
      </c>
      <c r="H3299" s="4" t="n">
        <v>0</v>
      </c>
      <c r="I3299" s="4" t="n">
        <v>0</v>
      </c>
      <c r="J3299" s="4" t="str"/>
      <c r="K3299" s="4" t="str"/>
      <c r="L3299" s="3" t="n">
        <v>0</v>
      </c>
      <c r="M3299" s="3" t="n">
        <v>0</v>
      </c>
      <c r="N3299" s="3" t="n">
        <v>0</v>
      </c>
      <c r="O3299" s="4" t="str"/>
      <c r="P3299" s="4" t="str"/>
      <c r="Q3299" s="4" t="str"/>
      <c r="R3299" s="4" t="str"/>
      <c r="S3299" s="4" t="str"/>
      <c r="T3299" s="4" t="str"/>
      <c r="U3299" s="4" t="str"/>
      <c r="V3299" s="4" t="n">
        <v>1</v>
      </c>
    </row>
    <row r="3300">
      <c r="A3300" t="n">
        <v>415</v>
      </c>
      <c r="B3300" t="inlineStr">
        <is>
          <t>20574660654</t>
        </is>
      </c>
      <c r="C3300" t="inlineStr">
        <is>
          <t>ASOCIACION DE PRODUCTORES AGROPECUARIOS UNION TAULLINO</t>
        </is>
      </c>
      <c r="D3300" s="6" t="n">
        <v>2020</v>
      </c>
      <c r="F3300" t="inlineStr">
        <is>
          <t>PAC</t>
        </is>
      </c>
      <c r="G3300" s="4" t="n">
        <v>0</v>
      </c>
      <c r="H3300" s="4" t="n">
        <v>0</v>
      </c>
      <c r="I3300" s="4" t="n">
        <v>0</v>
      </c>
      <c r="J3300" s="4" t="n">
        <v>0</v>
      </c>
      <c r="K3300" s="4" t="n">
        <v>0</v>
      </c>
      <c r="L3300" s="3" t="n">
        <v>0</v>
      </c>
      <c r="M3300" s="3" t="n">
        <v>0</v>
      </c>
      <c r="N3300" s="3" t="n">
        <v>0</v>
      </c>
      <c r="O3300" s="4" t="str"/>
      <c r="P3300" s="4" t="str"/>
      <c r="Q3300" s="4" t="str"/>
      <c r="R3300" s="4" t="str"/>
      <c r="S3300" s="4" t="str"/>
      <c r="T3300" s="4" t="str"/>
      <c r="U3300" s="4" t="str"/>
      <c r="V3300" s="4" t="n">
        <v>1</v>
      </c>
    </row>
    <row r="3301">
      <c r="A3301" t="n">
        <v>415</v>
      </c>
      <c r="B3301" t="inlineStr">
        <is>
          <t>20574660654</t>
        </is>
      </c>
      <c r="C3301" t="inlineStr">
        <is>
          <t>ASOCIACION DE PRODUCTORES AGROPECUARIOS UNION TAULLINO</t>
        </is>
      </c>
      <c r="D3301" s="6" t="n">
        <v>2021</v>
      </c>
      <c r="F3301" t="inlineStr">
        <is>
          <t>PAC</t>
        </is>
      </c>
      <c r="G3301" s="4" t="n">
        <v>0</v>
      </c>
      <c r="H3301" s="4" t="n">
        <v>0</v>
      </c>
      <c r="I3301" s="4" t="n">
        <v>0</v>
      </c>
      <c r="J3301" s="4" t="n">
        <v>0</v>
      </c>
      <c r="K3301" s="4" t="n">
        <v>0</v>
      </c>
      <c r="L3301" s="3" t="n">
        <v>0</v>
      </c>
      <c r="M3301" s="3" t="n">
        <v>0</v>
      </c>
      <c r="N3301" s="3" t="n">
        <v>0</v>
      </c>
      <c r="O3301" s="4" t="str"/>
      <c r="P3301" s="4" t="str"/>
      <c r="Q3301" s="4" t="str"/>
      <c r="R3301" s="4" t="str"/>
      <c r="S3301" s="4" t="str"/>
      <c r="T3301" s="4" t="str"/>
      <c r="U3301" s="4" t="str"/>
      <c r="V3301" s="4" t="n">
        <v>1</v>
      </c>
    </row>
    <row r="3302">
      <c r="A3302" t="n">
        <v>415</v>
      </c>
      <c r="B3302" t="inlineStr">
        <is>
          <t>20574660654</t>
        </is>
      </c>
      <c r="C3302" t="inlineStr">
        <is>
          <t>ASOCIACION DE PRODUCTORES AGROPECUARIOS UNION TAULLINO</t>
        </is>
      </c>
      <c r="D3302" s="6" t="n">
        <v>2022</v>
      </c>
      <c r="F3302" t="inlineStr">
        <is>
          <t>PAC</t>
        </is>
      </c>
      <c r="G3302" s="4" t="n">
        <v>0</v>
      </c>
      <c r="H3302" s="4" t="n">
        <v>0</v>
      </c>
      <c r="I3302" s="4" t="n">
        <v>0</v>
      </c>
      <c r="J3302" s="4" t="n">
        <v>0</v>
      </c>
      <c r="K3302" s="4" t="n">
        <v>0</v>
      </c>
      <c r="L3302" s="3" t="n">
        <v>0</v>
      </c>
      <c r="M3302" s="3" t="n">
        <v>0</v>
      </c>
      <c r="N3302" s="3" t="n">
        <v>0</v>
      </c>
      <c r="O3302" s="4" t="str"/>
      <c r="P3302" s="4" t="str"/>
      <c r="Q3302" s="4" t="str"/>
      <c r="R3302" s="4" t="str"/>
      <c r="S3302" s="4" t="str"/>
      <c r="T3302" s="4" t="str"/>
      <c r="U3302" s="4" t="str"/>
      <c r="V3302" s="4" t="n">
        <v>1</v>
      </c>
    </row>
    <row r="3303">
      <c r="A3303" t="n">
        <v>415</v>
      </c>
      <c r="B3303" t="inlineStr">
        <is>
          <t>20574660654</t>
        </is>
      </c>
      <c r="C3303" t="inlineStr">
        <is>
          <t>ASOCIACION DE PRODUCTORES AGROPECUARIOS UNION TAULLINO</t>
        </is>
      </c>
      <c r="D3303" s="6" t="n">
        <v>2023</v>
      </c>
      <c r="F3303" t="inlineStr">
        <is>
          <t>PAC</t>
        </is>
      </c>
      <c r="G3303" s="4" t="n">
        <v>0</v>
      </c>
      <c r="H3303" s="4" t="n">
        <v>0</v>
      </c>
      <c r="I3303" s="4" t="n">
        <v>0</v>
      </c>
      <c r="J3303" s="4" t="n">
        <v>0</v>
      </c>
      <c r="K3303" s="4" t="n">
        <v>0</v>
      </c>
      <c r="L3303" s="3" t="n">
        <v>0</v>
      </c>
      <c r="M3303" s="3" t="n">
        <v>0</v>
      </c>
      <c r="N3303" s="3" t="n">
        <v>0</v>
      </c>
      <c r="O3303" s="4" t="n">
        <v>0</v>
      </c>
      <c r="P3303" s="4" t="n">
        <v>0</v>
      </c>
      <c r="Q3303" s="4" t="n">
        <v>0</v>
      </c>
      <c r="R3303" s="4" t="n">
        <v>0</v>
      </c>
      <c r="S3303" s="4" t="n">
        <v>0</v>
      </c>
      <c r="T3303" s="4" t="n">
        <v>0</v>
      </c>
      <c r="U3303" s="4" t="n">
        <v>0</v>
      </c>
      <c r="V3303" s="4" t="n">
        <v>1</v>
      </c>
    </row>
    <row r="3304">
      <c r="A3304" t="n">
        <v>415</v>
      </c>
      <c r="B3304" t="inlineStr">
        <is>
          <t>20574660654</t>
        </is>
      </c>
      <c r="C3304" t="inlineStr">
        <is>
          <t>ASOCIACION DE PRODUCTORES AGROPECUARIOS UNION TAULLINO</t>
        </is>
      </c>
      <c r="D3304" s="6" t="n">
        <v>2024</v>
      </c>
      <c r="E3304" t="n">
        <v>1</v>
      </c>
      <c r="F3304" t="inlineStr">
        <is>
          <t>PAC</t>
        </is>
      </c>
      <c r="G3304" s="4" t="n">
        <v>36</v>
      </c>
      <c r="H3304" s="4" t="n">
        <v>16</v>
      </c>
      <c r="I3304" s="4" t="n">
        <v>52</v>
      </c>
      <c r="J3304" s="4" t="n">
        <v>35</v>
      </c>
      <c r="K3304" s="4" t="n">
        <v>2</v>
      </c>
      <c r="L3304" s="3" t="n">
        <v>6580</v>
      </c>
      <c r="M3304" s="3" t="n">
        <v>0</v>
      </c>
      <c r="N3304" s="3" t="n">
        <v>6580</v>
      </c>
      <c r="O3304" s="4" t="n">
        <v>0</v>
      </c>
      <c r="P3304" s="4" t="n">
        <v>6580</v>
      </c>
      <c r="Q3304" s="4" t="str"/>
      <c r="R3304" s="4" t="n">
        <v>0</v>
      </c>
      <c r="S3304" s="4" t="n">
        <v>0</v>
      </c>
      <c r="T3304" s="4" t="n">
        <v>0</v>
      </c>
      <c r="U3304" s="4" t="n">
        <v>6580</v>
      </c>
      <c r="V3304" s="4" t="n">
        <v>1</v>
      </c>
    </row>
    <row r="3305">
      <c r="A3305" t="n">
        <v>415</v>
      </c>
      <c r="B3305" t="inlineStr">
        <is>
          <t>20574660654</t>
        </is>
      </c>
      <c r="C3305" t="inlineStr">
        <is>
          <t>ASOCIACION DE PRODUCTORES AGROPECUARIOS UNION TAULLINO</t>
        </is>
      </c>
      <c r="D3305" s="6" t="n">
        <v>2025</v>
      </c>
      <c r="F3305" t="inlineStr">
        <is>
          <t>PAC</t>
        </is>
      </c>
      <c r="G3305" s="4" t="n">
        <v>0</v>
      </c>
      <c r="H3305" s="4" t="n">
        <v>0</v>
      </c>
      <c r="I3305" s="4" t="n">
        <v>0</v>
      </c>
      <c r="J3305" s="4" t="n">
        <v>0</v>
      </c>
      <c r="K3305" s="4" t="n">
        <v>0</v>
      </c>
      <c r="L3305" s="3" t="n">
        <v>0</v>
      </c>
      <c r="M3305" s="3" t="n">
        <v>0</v>
      </c>
      <c r="N3305" s="3" t="n">
        <v>0</v>
      </c>
      <c r="O3305" s="4" t="n">
        <v>0</v>
      </c>
      <c r="P3305" s="4" t="n">
        <v>0</v>
      </c>
      <c r="Q3305" s="4" t="str"/>
      <c r="R3305" s="4" t="n">
        <v>0</v>
      </c>
      <c r="S3305" s="4" t="n">
        <v>0</v>
      </c>
      <c r="T3305" s="4" t="n">
        <v>0</v>
      </c>
      <c r="U3305" s="4" t="n">
        <v>0</v>
      </c>
      <c r="V3305" s="4" t="n">
        <v>1</v>
      </c>
    </row>
    <row r="3306">
      <c r="A3306" t="n">
        <v>416</v>
      </c>
      <c r="B3306" t="inlineStr">
        <is>
          <t>20574716978</t>
        </is>
      </c>
      <c r="C3306" t="inlineStr">
        <is>
          <t>ASOCIACION AGROPECUARIOS - MANCHIRI</t>
        </is>
      </c>
      <c r="D3306" s="6" t="n">
        <v>2018</v>
      </c>
      <c r="F3306" t="inlineStr">
        <is>
          <t>PAC</t>
        </is>
      </c>
      <c r="G3306" s="4" t="str"/>
      <c r="H3306" s="4" t="str"/>
      <c r="I3306" s="4" t="n">
        <v>0</v>
      </c>
      <c r="J3306" s="4" t="str"/>
      <c r="K3306" s="4" t="str"/>
      <c r="L3306" s="3" t="str"/>
      <c r="M3306" s="3" t="str"/>
      <c r="N3306" s="3" t="n">
        <v>0</v>
      </c>
      <c r="O3306" s="4" t="str"/>
      <c r="P3306" s="4" t="str"/>
      <c r="Q3306" s="4" t="str"/>
      <c r="R3306" s="4" t="str"/>
      <c r="S3306" s="4" t="str"/>
      <c r="T3306" s="4" t="str"/>
      <c r="U3306" s="4" t="str"/>
      <c r="V3306" s="4" t="n">
        <v>1</v>
      </c>
    </row>
    <row r="3307">
      <c r="A3307" t="n">
        <v>416</v>
      </c>
      <c r="B3307" t="inlineStr">
        <is>
          <t>20574716978</t>
        </is>
      </c>
      <c r="C3307" t="inlineStr">
        <is>
          <t>ASOCIACION AGROPECUARIOS - MANCHIRI</t>
        </is>
      </c>
      <c r="D3307" s="6" t="n">
        <v>2019</v>
      </c>
      <c r="F3307" t="inlineStr">
        <is>
          <t>PAC</t>
        </is>
      </c>
      <c r="G3307" s="4" t="n">
        <v>0</v>
      </c>
      <c r="H3307" s="4" t="n">
        <v>0</v>
      </c>
      <c r="I3307" s="4" t="n">
        <v>0</v>
      </c>
      <c r="J3307" s="4" t="str"/>
      <c r="K3307" s="4" t="str"/>
      <c r="L3307" s="3" t="n">
        <v>0</v>
      </c>
      <c r="M3307" s="3" t="n">
        <v>0</v>
      </c>
      <c r="N3307" s="3" t="n">
        <v>0</v>
      </c>
      <c r="O3307" s="4" t="str"/>
      <c r="P3307" s="4" t="str"/>
      <c r="Q3307" s="4" t="str"/>
      <c r="R3307" s="4" t="str"/>
      <c r="S3307" s="4" t="str"/>
      <c r="T3307" s="4" t="str"/>
      <c r="U3307" s="4" t="str"/>
      <c r="V3307" s="4" t="n">
        <v>1</v>
      </c>
    </row>
    <row r="3308">
      <c r="A3308" t="n">
        <v>416</v>
      </c>
      <c r="B3308" t="inlineStr">
        <is>
          <t>20574716978</t>
        </is>
      </c>
      <c r="C3308" t="inlineStr">
        <is>
          <t>ASOCIACION AGROPECUARIOS - MANCHIRI</t>
        </is>
      </c>
      <c r="D3308" s="6" t="n">
        <v>2020</v>
      </c>
      <c r="F3308" t="inlineStr">
        <is>
          <t>PAC</t>
        </is>
      </c>
      <c r="G3308" s="4" t="n">
        <v>0</v>
      </c>
      <c r="H3308" s="4" t="n">
        <v>0</v>
      </c>
      <c r="I3308" s="4" t="n">
        <v>0</v>
      </c>
      <c r="J3308" s="4" t="n">
        <v>0</v>
      </c>
      <c r="K3308" s="4" t="n">
        <v>0</v>
      </c>
      <c r="L3308" s="3" t="n">
        <v>0</v>
      </c>
      <c r="M3308" s="3" t="n">
        <v>0</v>
      </c>
      <c r="N3308" s="3" t="n">
        <v>0</v>
      </c>
      <c r="O3308" s="4" t="str"/>
      <c r="P3308" s="4" t="str"/>
      <c r="Q3308" s="4" t="str"/>
      <c r="R3308" s="4" t="str"/>
      <c r="S3308" s="4" t="str"/>
      <c r="T3308" s="4" t="str"/>
      <c r="U3308" s="4" t="str"/>
      <c r="V3308" s="4" t="n">
        <v>1</v>
      </c>
    </row>
    <row r="3309">
      <c r="A3309" t="n">
        <v>416</v>
      </c>
      <c r="B3309" t="inlineStr">
        <is>
          <t>20574716978</t>
        </is>
      </c>
      <c r="C3309" t="inlineStr">
        <is>
          <t>ASOCIACION AGROPECUARIOS - MANCHIRI</t>
        </is>
      </c>
      <c r="D3309" s="6" t="n">
        <v>2021</v>
      </c>
      <c r="F3309" t="inlineStr">
        <is>
          <t>PAC</t>
        </is>
      </c>
      <c r="G3309" s="4" t="n">
        <v>0</v>
      </c>
      <c r="H3309" s="4" t="n">
        <v>0</v>
      </c>
      <c r="I3309" s="4" t="n">
        <v>0</v>
      </c>
      <c r="J3309" s="4" t="n">
        <v>0</v>
      </c>
      <c r="K3309" s="4" t="n">
        <v>0</v>
      </c>
      <c r="L3309" s="3" t="n">
        <v>0</v>
      </c>
      <c r="M3309" s="3" t="n">
        <v>0</v>
      </c>
      <c r="N3309" s="3" t="n">
        <v>0</v>
      </c>
      <c r="O3309" s="4" t="str"/>
      <c r="P3309" s="4" t="str"/>
      <c r="Q3309" s="4" t="str"/>
      <c r="R3309" s="4" t="str"/>
      <c r="S3309" s="4" t="str"/>
      <c r="T3309" s="4" t="str"/>
      <c r="U3309" s="4" t="str"/>
      <c r="V3309" s="4" t="n">
        <v>1</v>
      </c>
    </row>
    <row r="3310">
      <c r="A3310" t="n">
        <v>416</v>
      </c>
      <c r="B3310" t="inlineStr">
        <is>
          <t>20574716978</t>
        </is>
      </c>
      <c r="C3310" t="inlineStr">
        <is>
          <t>ASOCIACION AGROPECUARIOS - MANCHIRI</t>
        </is>
      </c>
      <c r="D3310" s="6" t="n">
        <v>2022</v>
      </c>
      <c r="F3310" t="inlineStr">
        <is>
          <t>PAC</t>
        </is>
      </c>
      <c r="G3310" s="4" t="n">
        <v>0</v>
      </c>
      <c r="H3310" s="4" t="n">
        <v>0</v>
      </c>
      <c r="I3310" s="4" t="n">
        <v>0</v>
      </c>
      <c r="J3310" s="4" t="n">
        <v>0</v>
      </c>
      <c r="K3310" s="4" t="n">
        <v>0</v>
      </c>
      <c r="L3310" s="3" t="n">
        <v>0</v>
      </c>
      <c r="M3310" s="3" t="n">
        <v>0</v>
      </c>
      <c r="N3310" s="3" t="n">
        <v>0</v>
      </c>
      <c r="O3310" s="4" t="str"/>
      <c r="P3310" s="4" t="str"/>
      <c r="Q3310" s="4" t="str"/>
      <c r="R3310" s="4" t="str"/>
      <c r="S3310" s="4" t="str"/>
      <c r="T3310" s="4" t="str"/>
      <c r="U3310" s="4" t="str"/>
      <c r="V3310" s="4" t="n">
        <v>1</v>
      </c>
    </row>
    <row r="3311">
      <c r="A3311" t="n">
        <v>416</v>
      </c>
      <c r="B3311" t="inlineStr">
        <is>
          <t>20574716978</t>
        </is>
      </c>
      <c r="C3311" t="inlineStr">
        <is>
          <t>ASOCIACION AGROPECUARIOS - MANCHIRI</t>
        </is>
      </c>
      <c r="D3311" s="6" t="n">
        <v>2023</v>
      </c>
      <c r="F3311" t="inlineStr">
        <is>
          <t>PAC</t>
        </is>
      </c>
      <c r="G3311" s="4" t="n">
        <v>0</v>
      </c>
      <c r="H3311" s="4" t="n">
        <v>0</v>
      </c>
      <c r="I3311" s="4" t="n">
        <v>0</v>
      </c>
      <c r="J3311" s="4" t="n">
        <v>0</v>
      </c>
      <c r="K3311" s="4" t="n">
        <v>0</v>
      </c>
      <c r="L3311" s="3" t="n">
        <v>0</v>
      </c>
      <c r="M3311" s="3" t="n">
        <v>0</v>
      </c>
      <c r="N3311" s="3" t="n">
        <v>0</v>
      </c>
      <c r="O3311" s="4" t="n">
        <v>0</v>
      </c>
      <c r="P3311" s="4" t="n">
        <v>0</v>
      </c>
      <c r="Q3311" s="4" t="n">
        <v>0</v>
      </c>
      <c r="R3311" s="4" t="n">
        <v>0</v>
      </c>
      <c r="S3311" s="4" t="n">
        <v>0</v>
      </c>
      <c r="T3311" s="4" t="n">
        <v>0</v>
      </c>
      <c r="U3311" s="4" t="n">
        <v>0</v>
      </c>
      <c r="V3311" s="4" t="n">
        <v>1</v>
      </c>
    </row>
    <row r="3312">
      <c r="A3312" t="n">
        <v>416</v>
      </c>
      <c r="B3312" t="inlineStr">
        <is>
          <t>20574716978</t>
        </is>
      </c>
      <c r="C3312" t="inlineStr">
        <is>
          <t>ASOCIACION AGROPECUARIOS - MANCHIRI</t>
        </is>
      </c>
      <c r="D3312" s="6" t="n">
        <v>2024</v>
      </c>
      <c r="E3312" t="n">
        <v>1</v>
      </c>
      <c r="F3312" t="inlineStr">
        <is>
          <t>PAC</t>
        </is>
      </c>
      <c r="G3312" s="4" t="n">
        <v>84</v>
      </c>
      <c r="H3312" s="4" t="n">
        <v>41</v>
      </c>
      <c r="I3312" s="4" t="n">
        <v>125</v>
      </c>
      <c r="J3312" s="4" t="n">
        <v>46</v>
      </c>
      <c r="K3312" s="4" t="n">
        <v>5</v>
      </c>
      <c r="L3312" s="3" t="n">
        <v>48624.92</v>
      </c>
      <c r="M3312" s="3" t="n">
        <v>0</v>
      </c>
      <c r="N3312" s="3" t="n">
        <v>48624.92</v>
      </c>
      <c r="O3312" s="4" t="n">
        <v>0</v>
      </c>
      <c r="P3312" s="4" t="n">
        <v>48624.92</v>
      </c>
      <c r="Q3312" s="4" t="str"/>
      <c r="R3312" s="4" t="n">
        <v>0</v>
      </c>
      <c r="S3312" s="4" t="n">
        <v>0</v>
      </c>
      <c r="T3312" s="4" t="n">
        <v>0</v>
      </c>
      <c r="U3312" s="4" t="n">
        <v>48624.92</v>
      </c>
      <c r="V3312" s="4" t="n">
        <v>1</v>
      </c>
    </row>
    <row r="3313">
      <c r="A3313" t="n">
        <v>416</v>
      </c>
      <c r="B3313" t="inlineStr">
        <is>
          <t>20574716978</t>
        </is>
      </c>
      <c r="C3313" t="inlineStr">
        <is>
          <t>ASOCIACION AGROPECUARIOS - MANCHIRI</t>
        </is>
      </c>
      <c r="D3313" s="6" t="n">
        <v>2025</v>
      </c>
      <c r="E3313" t="n">
        <v>1</v>
      </c>
      <c r="F3313" t="inlineStr">
        <is>
          <t>PAC</t>
        </is>
      </c>
      <c r="G3313" s="4" t="n">
        <v>10</v>
      </c>
      <c r="H3313" s="4" t="n">
        <v>5</v>
      </c>
      <c r="I3313" s="4" t="n">
        <v>15</v>
      </c>
      <c r="J3313" s="4" t="n">
        <v>14</v>
      </c>
      <c r="K3313" s="4" t="n">
        <v>1</v>
      </c>
      <c r="L3313" s="3" t="n">
        <v>61284</v>
      </c>
      <c r="M3313" s="3" t="n">
        <v>0</v>
      </c>
      <c r="N3313" s="3" t="n">
        <v>61284</v>
      </c>
      <c r="O3313" s="4" t="n">
        <v>0</v>
      </c>
      <c r="P3313" s="4" t="n">
        <v>61284</v>
      </c>
      <c r="Q3313" s="4" t="str"/>
      <c r="R3313" s="4" t="n">
        <v>0</v>
      </c>
      <c r="S3313" s="4" t="n">
        <v>0</v>
      </c>
      <c r="T3313" s="4" t="n">
        <v>0</v>
      </c>
      <c r="U3313" s="4" t="n">
        <v>61284</v>
      </c>
      <c r="V3313" s="4" t="n">
        <v>1</v>
      </c>
    </row>
    <row r="3314">
      <c r="A3314" t="n">
        <v>417</v>
      </c>
      <c r="B3314" t="inlineStr">
        <is>
          <t>20607442585</t>
        </is>
      </c>
      <c r="C3314" t="inlineStr">
        <is>
          <t>ASOCIACION AGROPECUARIA VIRGEN INMACULADA CONCEPCION DE ACOS VINCHOS - HUAMANGA</t>
        </is>
      </c>
      <c r="D3314" s="6" t="n">
        <v>2018</v>
      </c>
      <c r="F3314" t="inlineStr">
        <is>
          <t>PAC</t>
        </is>
      </c>
      <c r="G3314" s="4" t="str"/>
      <c r="H3314" s="4" t="str"/>
      <c r="I3314" s="4" t="n">
        <v>0</v>
      </c>
      <c r="J3314" s="4" t="str"/>
      <c r="K3314" s="4" t="str"/>
      <c r="L3314" s="3" t="str"/>
      <c r="M3314" s="3" t="str"/>
      <c r="N3314" s="3" t="n">
        <v>0</v>
      </c>
      <c r="O3314" s="4" t="str"/>
      <c r="P3314" s="4" t="str"/>
      <c r="Q3314" s="4" t="str"/>
      <c r="R3314" s="4" t="str"/>
      <c r="S3314" s="4" t="str"/>
      <c r="T3314" s="4" t="str"/>
      <c r="U3314" s="4" t="str"/>
      <c r="V3314" s="4" t="n">
        <v>1</v>
      </c>
    </row>
    <row r="3315">
      <c r="A3315" t="n">
        <v>417</v>
      </c>
      <c r="B3315" t="inlineStr">
        <is>
          <t>20607442585</t>
        </is>
      </c>
      <c r="C3315" t="inlineStr">
        <is>
          <t>ASOCIACION AGROPECUARIA VIRGEN INMACULADA CONCEPCION DE ACOS VINCHOS - HUAMANGA</t>
        </is>
      </c>
      <c r="D3315" s="6" t="n">
        <v>2019</v>
      </c>
      <c r="F3315" t="inlineStr">
        <is>
          <t>PAC</t>
        </is>
      </c>
      <c r="G3315" s="4" t="n">
        <v>0</v>
      </c>
      <c r="H3315" s="4" t="n">
        <v>0</v>
      </c>
      <c r="I3315" s="4" t="n">
        <v>0</v>
      </c>
      <c r="J3315" s="4" t="str"/>
      <c r="K3315" s="4" t="str"/>
      <c r="L3315" s="3" t="n">
        <v>0</v>
      </c>
      <c r="M3315" s="3" t="n">
        <v>0</v>
      </c>
      <c r="N3315" s="3" t="n">
        <v>0</v>
      </c>
      <c r="O3315" s="4" t="str"/>
      <c r="P3315" s="4" t="str"/>
      <c r="Q3315" s="4" t="str"/>
      <c r="R3315" s="4" t="str"/>
      <c r="S3315" s="4" t="str"/>
      <c r="T3315" s="4" t="str"/>
      <c r="U3315" s="4" t="str"/>
      <c r="V3315" s="4" t="n">
        <v>1</v>
      </c>
    </row>
    <row r="3316">
      <c r="A3316" t="n">
        <v>417</v>
      </c>
      <c r="B3316" t="inlineStr">
        <is>
          <t>20607442585</t>
        </is>
      </c>
      <c r="C3316" t="inlineStr">
        <is>
          <t>ASOCIACION AGROPECUARIA VIRGEN INMACULADA CONCEPCION DE ACOS VINCHOS - HUAMANGA</t>
        </is>
      </c>
      <c r="D3316" s="6" t="n">
        <v>2020</v>
      </c>
      <c r="F3316" t="inlineStr">
        <is>
          <t>PAC</t>
        </is>
      </c>
      <c r="G3316" s="4" t="n">
        <v>0</v>
      </c>
      <c r="H3316" s="4" t="n">
        <v>0</v>
      </c>
      <c r="I3316" s="4" t="n">
        <v>0</v>
      </c>
      <c r="J3316" s="4" t="n">
        <v>0</v>
      </c>
      <c r="K3316" s="4" t="n">
        <v>0</v>
      </c>
      <c r="L3316" s="3" t="n">
        <v>0</v>
      </c>
      <c r="M3316" s="3" t="n">
        <v>0</v>
      </c>
      <c r="N3316" s="3" t="n">
        <v>0</v>
      </c>
      <c r="O3316" s="4" t="str"/>
      <c r="P3316" s="4" t="str"/>
      <c r="Q3316" s="4" t="str"/>
      <c r="R3316" s="4" t="str"/>
      <c r="S3316" s="4" t="str"/>
      <c r="T3316" s="4" t="str"/>
      <c r="U3316" s="4" t="str"/>
      <c r="V3316" s="4" t="n">
        <v>1</v>
      </c>
    </row>
    <row r="3317">
      <c r="A3317" t="n">
        <v>417</v>
      </c>
      <c r="B3317" t="inlineStr">
        <is>
          <t>20607442585</t>
        </is>
      </c>
      <c r="C3317" t="inlineStr">
        <is>
          <t>ASOCIACION AGROPECUARIA VIRGEN INMACULADA CONCEPCION DE ACOS VINCHOS - HUAMANGA</t>
        </is>
      </c>
      <c r="D3317" s="6" t="n">
        <v>2021</v>
      </c>
      <c r="F3317" t="inlineStr">
        <is>
          <t>PAC</t>
        </is>
      </c>
      <c r="G3317" s="4" t="n">
        <v>0</v>
      </c>
      <c r="H3317" s="4" t="n">
        <v>0</v>
      </c>
      <c r="I3317" s="4" t="n">
        <v>0</v>
      </c>
      <c r="J3317" s="4" t="n">
        <v>0</v>
      </c>
      <c r="K3317" s="4" t="n">
        <v>0</v>
      </c>
      <c r="L3317" s="3" t="n">
        <v>0</v>
      </c>
      <c r="M3317" s="3" t="n">
        <v>0</v>
      </c>
      <c r="N3317" s="3" t="n">
        <v>0</v>
      </c>
      <c r="O3317" s="4" t="str"/>
      <c r="P3317" s="4" t="str"/>
      <c r="Q3317" s="4" t="str"/>
      <c r="R3317" s="4" t="str"/>
      <c r="S3317" s="4" t="str"/>
      <c r="T3317" s="4" t="str"/>
      <c r="U3317" s="4" t="str"/>
      <c r="V3317" s="4" t="n">
        <v>1</v>
      </c>
    </row>
    <row r="3318">
      <c r="A3318" t="n">
        <v>417</v>
      </c>
      <c r="B3318" t="inlineStr">
        <is>
          <t>20607442585</t>
        </is>
      </c>
      <c r="C3318" t="inlineStr">
        <is>
          <t>ASOCIACION AGROPECUARIA VIRGEN INMACULADA CONCEPCION DE ACOS VINCHOS - HUAMANGA</t>
        </is>
      </c>
      <c r="D3318" s="6" t="n">
        <v>2022</v>
      </c>
      <c r="F3318" t="inlineStr">
        <is>
          <t>PAC</t>
        </is>
      </c>
      <c r="G3318" s="4" t="n">
        <v>0</v>
      </c>
      <c r="H3318" s="4" t="n">
        <v>0</v>
      </c>
      <c r="I3318" s="4" t="n">
        <v>0</v>
      </c>
      <c r="J3318" s="4" t="n">
        <v>0</v>
      </c>
      <c r="K3318" s="4" t="n">
        <v>0</v>
      </c>
      <c r="L3318" s="3" t="n">
        <v>0</v>
      </c>
      <c r="M3318" s="3" t="n">
        <v>0</v>
      </c>
      <c r="N3318" s="3" t="n">
        <v>0</v>
      </c>
      <c r="O3318" s="4" t="str"/>
      <c r="P3318" s="4" t="str"/>
      <c r="Q3318" s="4" t="str"/>
      <c r="R3318" s="4" t="str"/>
      <c r="S3318" s="4" t="str"/>
      <c r="T3318" s="4" t="str"/>
      <c r="U3318" s="4" t="str"/>
      <c r="V3318" s="4" t="n">
        <v>1</v>
      </c>
    </row>
    <row r="3319">
      <c r="A3319" t="n">
        <v>417</v>
      </c>
      <c r="B3319" t="inlineStr">
        <is>
          <t>20607442585</t>
        </is>
      </c>
      <c r="C3319" t="inlineStr">
        <is>
          <t>ASOCIACION AGROPECUARIA VIRGEN INMACULADA CONCEPCION DE ACOS VINCHOS - HUAMANGA</t>
        </is>
      </c>
      <c r="D3319" s="6" t="n">
        <v>2023</v>
      </c>
      <c r="F3319" t="inlineStr">
        <is>
          <t>PAC</t>
        </is>
      </c>
      <c r="G3319" s="4" t="n">
        <v>0</v>
      </c>
      <c r="H3319" s="4" t="n">
        <v>0</v>
      </c>
      <c r="I3319" s="4" t="n">
        <v>0</v>
      </c>
      <c r="J3319" s="4" t="n">
        <v>0</v>
      </c>
      <c r="K3319" s="4" t="n">
        <v>0</v>
      </c>
      <c r="L3319" s="3" t="n">
        <v>0</v>
      </c>
      <c r="M3319" s="3" t="n">
        <v>0</v>
      </c>
      <c r="N3319" s="3" t="n">
        <v>0</v>
      </c>
      <c r="O3319" s="4" t="n">
        <v>0</v>
      </c>
      <c r="P3319" s="4" t="n">
        <v>0</v>
      </c>
      <c r="Q3319" s="4" t="n">
        <v>0</v>
      </c>
      <c r="R3319" s="4" t="n">
        <v>0</v>
      </c>
      <c r="S3319" s="4" t="n">
        <v>0</v>
      </c>
      <c r="T3319" s="4" t="n">
        <v>0</v>
      </c>
      <c r="U3319" s="4" t="n">
        <v>0</v>
      </c>
      <c r="V3319" s="4" t="n">
        <v>1</v>
      </c>
    </row>
    <row r="3320">
      <c r="A3320" t="n">
        <v>417</v>
      </c>
      <c r="B3320" t="inlineStr">
        <is>
          <t>20607442585</t>
        </is>
      </c>
      <c r="C3320" t="inlineStr">
        <is>
          <t>ASOCIACION AGROPECUARIA VIRGEN INMACULADA CONCEPCION DE ACOS VINCHOS - HUAMANGA</t>
        </is>
      </c>
      <c r="D3320" s="6" t="n">
        <v>2024</v>
      </c>
      <c r="E3320" t="n">
        <v>1</v>
      </c>
      <c r="F3320" t="inlineStr">
        <is>
          <t>PAC</t>
        </is>
      </c>
      <c r="G3320" s="4" t="n">
        <v>100</v>
      </c>
      <c r="H3320" s="4" t="n">
        <v>28</v>
      </c>
      <c r="I3320" s="4" t="n">
        <v>128</v>
      </c>
      <c r="J3320" s="4" t="n">
        <v>48</v>
      </c>
      <c r="K3320" s="4" t="n">
        <v>2</v>
      </c>
      <c r="L3320" s="3" t="n">
        <v>60589</v>
      </c>
      <c r="M3320" s="3" t="n">
        <v>0</v>
      </c>
      <c r="N3320" s="3" t="n">
        <v>60589</v>
      </c>
      <c r="O3320" s="4" t="n">
        <v>0</v>
      </c>
      <c r="P3320" s="4" t="n">
        <v>60589</v>
      </c>
      <c r="Q3320" s="4" t="str"/>
      <c r="R3320" s="4" t="n">
        <v>0</v>
      </c>
      <c r="S3320" s="4" t="n">
        <v>0</v>
      </c>
      <c r="T3320" s="4" t="n">
        <v>0</v>
      </c>
      <c r="U3320" s="4" t="n">
        <v>60589</v>
      </c>
      <c r="V3320" s="4" t="n">
        <v>1</v>
      </c>
    </row>
    <row r="3321">
      <c r="A3321" t="n">
        <v>417</v>
      </c>
      <c r="B3321" t="inlineStr">
        <is>
          <t>20607442585</t>
        </is>
      </c>
      <c r="C3321" t="inlineStr">
        <is>
          <t>ASOCIACION AGROPECUARIA VIRGEN INMACULADA CONCEPCION DE ACOS VINCHOS - HUAMANGA</t>
        </is>
      </c>
      <c r="D3321" s="6" t="n">
        <v>2025</v>
      </c>
      <c r="E3321" t="n">
        <v>1</v>
      </c>
      <c r="F3321" t="inlineStr">
        <is>
          <t>PAC</t>
        </is>
      </c>
      <c r="G3321" s="4" t="n">
        <v>4</v>
      </c>
      <c r="H3321" s="4" t="n">
        <v>5</v>
      </c>
      <c r="I3321" s="4" t="n">
        <v>9</v>
      </c>
      <c r="J3321" s="4" t="n">
        <v>15</v>
      </c>
      <c r="K3321" s="4" t="n">
        <v>1</v>
      </c>
      <c r="L3321" s="3" t="n">
        <v>42260</v>
      </c>
      <c r="M3321" s="3" t="n">
        <v>0</v>
      </c>
      <c r="N3321" s="3" t="n">
        <v>42260</v>
      </c>
      <c r="O3321" s="4" t="n">
        <v>0</v>
      </c>
      <c r="P3321" s="4" t="n">
        <v>42260</v>
      </c>
      <c r="Q3321" s="4" t="str"/>
      <c r="R3321" s="4" t="n">
        <v>0</v>
      </c>
      <c r="S3321" s="4" t="n">
        <v>0</v>
      </c>
      <c r="T3321" s="4" t="n">
        <v>0</v>
      </c>
      <c r="U3321" s="4" t="n">
        <v>42260</v>
      </c>
      <c r="V3321" s="4" t="n">
        <v>1</v>
      </c>
    </row>
    <row r="3322">
      <c r="A3322" t="n">
        <v>418</v>
      </c>
      <c r="B3322" t="inlineStr">
        <is>
          <t>20607875724</t>
        </is>
      </c>
      <c r="C3322" t="inlineStr">
        <is>
          <t>ASOCIACIÓN DE PRODUCTORES AGROPECUARIOS LOS ANDENES EN LA CUMBRE DE LA TIERRA</t>
        </is>
      </c>
      <c r="D3322" s="6" t="n">
        <v>2018</v>
      </c>
      <c r="F3322" t="inlineStr">
        <is>
          <t>PAC</t>
        </is>
      </c>
      <c r="G3322" s="4" t="str"/>
      <c r="H3322" s="4" t="str"/>
      <c r="I3322" s="4" t="n">
        <v>0</v>
      </c>
      <c r="J3322" s="4" t="str"/>
      <c r="K3322" s="4" t="str"/>
      <c r="L3322" s="3" t="str"/>
      <c r="M3322" s="3" t="str"/>
      <c r="N3322" s="3" t="n">
        <v>0</v>
      </c>
      <c r="O3322" s="4" t="str"/>
      <c r="P3322" s="4" t="str"/>
      <c r="Q3322" s="4" t="str"/>
      <c r="R3322" s="4" t="str"/>
      <c r="S3322" s="4" t="str"/>
      <c r="T3322" s="4" t="str"/>
      <c r="U3322" s="4" t="str"/>
      <c r="V3322" s="4" t="n">
        <v>1</v>
      </c>
    </row>
    <row r="3323">
      <c r="A3323" t="n">
        <v>418</v>
      </c>
      <c r="B3323" t="inlineStr">
        <is>
          <t>20607875724</t>
        </is>
      </c>
      <c r="C3323" t="inlineStr">
        <is>
          <t>ASOCIACIÓN DE PRODUCTORES AGROPECUARIOS LOS ANDENES EN LA CUMBRE DE LA TIERRA</t>
        </is>
      </c>
      <c r="D3323" s="6" t="n">
        <v>2019</v>
      </c>
      <c r="F3323" t="inlineStr">
        <is>
          <t>PAC</t>
        </is>
      </c>
      <c r="G3323" s="4" t="n">
        <v>0</v>
      </c>
      <c r="H3323" s="4" t="n">
        <v>0</v>
      </c>
      <c r="I3323" s="4" t="n">
        <v>0</v>
      </c>
      <c r="J3323" s="4" t="str"/>
      <c r="K3323" s="4" t="str"/>
      <c r="L3323" s="3" t="n">
        <v>0</v>
      </c>
      <c r="M3323" s="3" t="n">
        <v>0</v>
      </c>
      <c r="N3323" s="3" t="n">
        <v>0</v>
      </c>
      <c r="O3323" s="4" t="str"/>
      <c r="P3323" s="4" t="str"/>
      <c r="Q3323" s="4" t="str"/>
      <c r="R3323" s="4" t="str"/>
      <c r="S3323" s="4" t="str"/>
      <c r="T3323" s="4" t="str"/>
      <c r="U3323" s="4" t="str"/>
      <c r="V3323" s="4" t="n">
        <v>1</v>
      </c>
    </row>
    <row r="3324">
      <c r="A3324" t="n">
        <v>418</v>
      </c>
      <c r="B3324" t="inlineStr">
        <is>
          <t>20607875724</t>
        </is>
      </c>
      <c r="C3324" t="inlineStr">
        <is>
          <t>ASOCIACIÓN DE PRODUCTORES AGROPECUARIOS LOS ANDENES EN LA CUMBRE DE LA TIERRA</t>
        </is>
      </c>
      <c r="D3324" s="6" t="n">
        <v>2020</v>
      </c>
      <c r="F3324" t="inlineStr">
        <is>
          <t>PAC</t>
        </is>
      </c>
      <c r="G3324" s="4" t="n">
        <v>0</v>
      </c>
      <c r="H3324" s="4" t="n">
        <v>0</v>
      </c>
      <c r="I3324" s="4" t="n">
        <v>0</v>
      </c>
      <c r="J3324" s="4" t="n">
        <v>0</v>
      </c>
      <c r="K3324" s="4" t="n">
        <v>0</v>
      </c>
      <c r="L3324" s="3" t="n">
        <v>0</v>
      </c>
      <c r="M3324" s="3" t="n">
        <v>0</v>
      </c>
      <c r="N3324" s="3" t="n">
        <v>0</v>
      </c>
      <c r="O3324" s="4" t="str"/>
      <c r="P3324" s="4" t="str"/>
      <c r="Q3324" s="4" t="str"/>
      <c r="R3324" s="4" t="str"/>
      <c r="S3324" s="4" t="str"/>
      <c r="T3324" s="4" t="str"/>
      <c r="U3324" s="4" t="str"/>
      <c r="V3324" s="4" t="n">
        <v>1</v>
      </c>
    </row>
    <row r="3325">
      <c r="A3325" t="n">
        <v>418</v>
      </c>
      <c r="B3325" t="inlineStr">
        <is>
          <t>20607875724</t>
        </is>
      </c>
      <c r="C3325" t="inlineStr">
        <is>
          <t>ASOCIACIÓN DE PRODUCTORES AGROPECUARIOS LOS ANDENES EN LA CUMBRE DE LA TIERRA</t>
        </is>
      </c>
      <c r="D3325" s="6" t="n">
        <v>2021</v>
      </c>
      <c r="F3325" t="inlineStr">
        <is>
          <t>PAC</t>
        </is>
      </c>
      <c r="G3325" s="4" t="n">
        <v>0</v>
      </c>
      <c r="H3325" s="4" t="n">
        <v>0</v>
      </c>
      <c r="I3325" s="4" t="n">
        <v>0</v>
      </c>
      <c r="J3325" s="4" t="n">
        <v>0</v>
      </c>
      <c r="K3325" s="4" t="n">
        <v>0</v>
      </c>
      <c r="L3325" s="3" t="n">
        <v>0</v>
      </c>
      <c r="M3325" s="3" t="n">
        <v>0</v>
      </c>
      <c r="N3325" s="3" t="n">
        <v>0</v>
      </c>
      <c r="O3325" s="4" t="str"/>
      <c r="P3325" s="4" t="str"/>
      <c r="Q3325" s="4" t="str"/>
      <c r="R3325" s="4" t="str"/>
      <c r="S3325" s="4" t="str"/>
      <c r="T3325" s="4" t="str"/>
      <c r="U3325" s="4" t="str"/>
      <c r="V3325" s="4" t="n">
        <v>1</v>
      </c>
    </row>
    <row r="3326">
      <c r="A3326" t="n">
        <v>418</v>
      </c>
      <c r="B3326" t="inlineStr">
        <is>
          <t>20607875724</t>
        </is>
      </c>
      <c r="C3326" t="inlineStr">
        <is>
          <t>ASOCIACIÓN DE PRODUCTORES AGROPECUARIOS LOS ANDENES EN LA CUMBRE DE LA TIERRA</t>
        </is>
      </c>
      <c r="D3326" s="6" t="n">
        <v>2022</v>
      </c>
      <c r="F3326" t="inlineStr">
        <is>
          <t>PAC</t>
        </is>
      </c>
      <c r="G3326" s="4" t="n">
        <v>0</v>
      </c>
      <c r="H3326" s="4" t="n">
        <v>0</v>
      </c>
      <c r="I3326" s="4" t="n">
        <v>0</v>
      </c>
      <c r="J3326" s="4" t="n">
        <v>0</v>
      </c>
      <c r="K3326" s="4" t="n">
        <v>0</v>
      </c>
      <c r="L3326" s="3" t="n">
        <v>0</v>
      </c>
      <c r="M3326" s="3" t="n">
        <v>0</v>
      </c>
      <c r="N3326" s="3" t="n">
        <v>0</v>
      </c>
      <c r="O3326" s="4" t="str"/>
      <c r="P3326" s="4" t="str"/>
      <c r="Q3326" s="4" t="str"/>
      <c r="R3326" s="4" t="str"/>
      <c r="S3326" s="4" t="str"/>
      <c r="T3326" s="4" t="str"/>
      <c r="U3326" s="4" t="str"/>
      <c r="V3326" s="4" t="n">
        <v>1</v>
      </c>
    </row>
    <row r="3327">
      <c r="A3327" t="n">
        <v>418</v>
      </c>
      <c r="B3327" t="inlineStr">
        <is>
          <t>20607875724</t>
        </is>
      </c>
      <c r="C3327" t="inlineStr">
        <is>
          <t>ASOCIACIÓN DE PRODUCTORES AGROPECUARIOS LOS ANDENES EN LA CUMBRE DE LA TIERRA</t>
        </is>
      </c>
      <c r="D3327" s="6" t="n">
        <v>2023</v>
      </c>
      <c r="F3327" t="inlineStr">
        <is>
          <t>PAC</t>
        </is>
      </c>
      <c r="G3327" s="4" t="n">
        <v>0</v>
      </c>
      <c r="H3327" s="4" t="n">
        <v>0</v>
      </c>
      <c r="I3327" s="4" t="n">
        <v>0</v>
      </c>
      <c r="J3327" s="4" t="n">
        <v>0</v>
      </c>
      <c r="K3327" s="4" t="n">
        <v>0</v>
      </c>
      <c r="L3327" s="3" t="n">
        <v>0</v>
      </c>
      <c r="M3327" s="3" t="n">
        <v>0</v>
      </c>
      <c r="N3327" s="3" t="n">
        <v>0</v>
      </c>
      <c r="O3327" s="4" t="n">
        <v>0</v>
      </c>
      <c r="P3327" s="4" t="n">
        <v>0</v>
      </c>
      <c r="Q3327" s="4" t="n">
        <v>0</v>
      </c>
      <c r="R3327" s="4" t="n">
        <v>0</v>
      </c>
      <c r="S3327" s="4" t="n">
        <v>0</v>
      </c>
      <c r="T3327" s="4" t="n">
        <v>0</v>
      </c>
      <c r="U3327" s="4" t="n">
        <v>0</v>
      </c>
      <c r="V3327" s="4" t="n">
        <v>1</v>
      </c>
    </row>
    <row r="3328">
      <c r="A3328" t="n">
        <v>418</v>
      </c>
      <c r="B3328" t="inlineStr">
        <is>
          <t>20607875724</t>
        </is>
      </c>
      <c r="C3328" t="inlineStr">
        <is>
          <t>ASOCIACIÓN DE PRODUCTORES AGROPECUARIOS LOS ANDENES EN LA CUMBRE DE LA TIERRA</t>
        </is>
      </c>
      <c r="D3328" s="6" t="n">
        <v>2024</v>
      </c>
      <c r="E3328" t="n">
        <v>1</v>
      </c>
      <c r="F3328" t="inlineStr">
        <is>
          <t>PAC</t>
        </is>
      </c>
      <c r="G3328" s="4" t="n">
        <v>11</v>
      </c>
      <c r="H3328" s="4" t="n">
        <v>9</v>
      </c>
      <c r="I3328" s="4" t="n">
        <v>20</v>
      </c>
      <c r="J3328" s="4" t="n">
        <v>30</v>
      </c>
      <c r="K3328" s="4" t="n">
        <v>5</v>
      </c>
      <c r="L3328" s="3" t="n">
        <v>99144</v>
      </c>
      <c r="M3328" s="3" t="n">
        <v>0</v>
      </c>
      <c r="N3328" s="3" t="n">
        <v>99144</v>
      </c>
      <c r="O3328" s="4" t="n">
        <v>0</v>
      </c>
      <c r="P3328" s="4" t="n">
        <v>99144</v>
      </c>
      <c r="Q3328" s="4" t="str"/>
      <c r="R3328" s="4" t="n">
        <v>0</v>
      </c>
      <c r="S3328" s="4" t="n">
        <v>0</v>
      </c>
      <c r="T3328" s="4" t="n">
        <v>0</v>
      </c>
      <c r="U3328" s="4" t="n">
        <v>99144</v>
      </c>
      <c r="V3328" s="4" t="n">
        <v>1</v>
      </c>
    </row>
    <row r="3329">
      <c r="A3329" t="n">
        <v>418</v>
      </c>
      <c r="B3329" t="inlineStr">
        <is>
          <t>20607875724</t>
        </is>
      </c>
      <c r="C3329" t="inlineStr">
        <is>
          <t>ASOCIACIÓN DE PRODUCTORES AGROPECUARIOS LOS ANDENES EN LA CUMBRE DE LA TIERRA</t>
        </is>
      </c>
      <c r="D3329" s="6" t="n">
        <v>2025</v>
      </c>
      <c r="E3329" t="n">
        <v>1</v>
      </c>
      <c r="F3329" t="inlineStr">
        <is>
          <t>PAC</t>
        </is>
      </c>
      <c r="G3329" s="4" t="n">
        <v>12</v>
      </c>
      <c r="H3329" s="4" t="n">
        <v>8</v>
      </c>
      <c r="I3329" s="4" t="n">
        <v>20</v>
      </c>
      <c r="J3329" s="4" t="n">
        <v>30</v>
      </c>
      <c r="K3329" s="4" t="n">
        <v>4</v>
      </c>
      <c r="L3329" s="3" t="n">
        <v>118790</v>
      </c>
      <c r="M3329" s="3" t="n">
        <v>0</v>
      </c>
      <c r="N3329" s="3" t="n">
        <v>118790</v>
      </c>
      <c r="O3329" s="4" t="n">
        <v>0</v>
      </c>
      <c r="P3329" s="4" t="n">
        <v>118790</v>
      </c>
      <c r="Q3329" s="4" t="str"/>
      <c r="R3329" s="4" t="n">
        <v>0</v>
      </c>
      <c r="S3329" s="4" t="n">
        <v>0</v>
      </c>
      <c r="T3329" s="4" t="n">
        <v>0</v>
      </c>
      <c r="U3329" s="4" t="n">
        <v>118790</v>
      </c>
      <c r="V3329" s="4" t="n">
        <v>1</v>
      </c>
    </row>
    <row r="3330">
      <c r="A3330" t="n">
        <v>419</v>
      </c>
      <c r="B3330" t="inlineStr">
        <is>
          <t>20609025353</t>
        </is>
      </c>
      <c r="C3330" t="inlineStr">
        <is>
          <t>ASOCIACION DE PRODUCTORES AGROPERU MANDOVA</t>
        </is>
      </c>
      <c r="D3330" s="6" t="n">
        <v>2018</v>
      </c>
      <c r="F3330" t="inlineStr">
        <is>
          <t>PAC</t>
        </is>
      </c>
      <c r="G3330" s="4" t="str"/>
      <c r="H3330" s="4" t="str"/>
      <c r="I3330" s="4" t="n">
        <v>0</v>
      </c>
      <c r="J3330" s="4" t="str"/>
      <c r="K3330" s="4" t="str"/>
      <c r="L3330" s="3" t="str"/>
      <c r="M3330" s="3" t="str"/>
      <c r="N3330" s="3" t="n">
        <v>0</v>
      </c>
      <c r="O3330" s="4" t="str"/>
      <c r="P3330" s="4" t="str"/>
      <c r="Q3330" s="4" t="str"/>
      <c r="R3330" s="4" t="str"/>
      <c r="S3330" s="4" t="str"/>
      <c r="T3330" s="4" t="str"/>
      <c r="U3330" s="4" t="str"/>
      <c r="V3330" s="4" t="n">
        <v>1</v>
      </c>
    </row>
    <row r="3331">
      <c r="A3331" t="n">
        <v>419</v>
      </c>
      <c r="B3331" t="inlineStr">
        <is>
          <t>20609025353</t>
        </is>
      </c>
      <c r="C3331" t="inlineStr">
        <is>
          <t>ASOCIACION DE PRODUCTORES AGROPERU MANDOVA</t>
        </is>
      </c>
      <c r="D3331" s="6" t="n">
        <v>2019</v>
      </c>
      <c r="F3331" t="inlineStr">
        <is>
          <t>PAC</t>
        </is>
      </c>
      <c r="G3331" s="4" t="n">
        <v>0</v>
      </c>
      <c r="H3331" s="4" t="n">
        <v>0</v>
      </c>
      <c r="I3331" s="4" t="n">
        <v>0</v>
      </c>
      <c r="J3331" s="4" t="str"/>
      <c r="K3331" s="4" t="str"/>
      <c r="L3331" s="3" t="n">
        <v>0</v>
      </c>
      <c r="M3331" s="3" t="n">
        <v>0</v>
      </c>
      <c r="N3331" s="3" t="n">
        <v>0</v>
      </c>
      <c r="O3331" s="4" t="str"/>
      <c r="P3331" s="4" t="str"/>
      <c r="Q3331" s="4" t="str"/>
      <c r="R3331" s="4" t="str"/>
      <c r="S3331" s="4" t="str"/>
      <c r="T3331" s="4" t="str"/>
      <c r="U3331" s="4" t="str"/>
      <c r="V3331" s="4" t="n">
        <v>1</v>
      </c>
    </row>
    <row r="3332">
      <c r="A3332" t="n">
        <v>419</v>
      </c>
      <c r="B3332" t="inlineStr">
        <is>
          <t>20609025353</t>
        </is>
      </c>
      <c r="C3332" t="inlineStr">
        <is>
          <t>ASOCIACION DE PRODUCTORES AGROPERU MANDOVA</t>
        </is>
      </c>
      <c r="D3332" s="6" t="n">
        <v>2020</v>
      </c>
      <c r="F3332" t="inlineStr">
        <is>
          <t>PAC</t>
        </is>
      </c>
      <c r="G3332" s="4" t="n">
        <v>0</v>
      </c>
      <c r="H3332" s="4" t="n">
        <v>0</v>
      </c>
      <c r="I3332" s="4" t="n">
        <v>0</v>
      </c>
      <c r="J3332" s="4" t="n">
        <v>0</v>
      </c>
      <c r="K3332" s="4" t="n">
        <v>0</v>
      </c>
      <c r="L3332" s="3" t="n">
        <v>0</v>
      </c>
      <c r="M3332" s="3" t="n">
        <v>0</v>
      </c>
      <c r="N3332" s="3" t="n">
        <v>0</v>
      </c>
      <c r="O3332" s="4" t="str"/>
      <c r="P3332" s="4" t="str"/>
      <c r="Q3332" s="4" t="str"/>
      <c r="R3332" s="4" t="str"/>
      <c r="S3332" s="4" t="str"/>
      <c r="T3332" s="4" t="str"/>
      <c r="U3332" s="4" t="str"/>
      <c r="V3332" s="4" t="n">
        <v>1</v>
      </c>
    </row>
    <row r="3333">
      <c r="A3333" t="n">
        <v>419</v>
      </c>
      <c r="B3333" t="inlineStr">
        <is>
          <t>20609025353</t>
        </is>
      </c>
      <c r="C3333" t="inlineStr">
        <is>
          <t>ASOCIACION DE PRODUCTORES AGROPERU MANDOVA</t>
        </is>
      </c>
      <c r="D3333" s="6" t="n">
        <v>2021</v>
      </c>
      <c r="F3333" t="inlineStr">
        <is>
          <t>PAC</t>
        </is>
      </c>
      <c r="G3333" s="4" t="n">
        <v>0</v>
      </c>
      <c r="H3333" s="4" t="n">
        <v>0</v>
      </c>
      <c r="I3333" s="4" t="n">
        <v>0</v>
      </c>
      <c r="J3333" s="4" t="n">
        <v>0</v>
      </c>
      <c r="K3333" s="4" t="n">
        <v>0</v>
      </c>
      <c r="L3333" s="3" t="n">
        <v>0</v>
      </c>
      <c r="M3333" s="3" t="n">
        <v>0</v>
      </c>
      <c r="N3333" s="3" t="n">
        <v>0</v>
      </c>
      <c r="O3333" s="4" t="str"/>
      <c r="P3333" s="4" t="str"/>
      <c r="Q3333" s="4" t="str"/>
      <c r="R3333" s="4" t="str"/>
      <c r="S3333" s="4" t="str"/>
      <c r="T3333" s="4" t="str"/>
      <c r="U3333" s="4" t="str"/>
      <c r="V3333" s="4" t="n">
        <v>1</v>
      </c>
    </row>
    <row r="3334">
      <c r="A3334" t="n">
        <v>419</v>
      </c>
      <c r="B3334" t="inlineStr">
        <is>
          <t>20609025353</t>
        </is>
      </c>
      <c r="C3334" t="inlineStr">
        <is>
          <t>ASOCIACION DE PRODUCTORES AGROPERU MANDOVA</t>
        </is>
      </c>
      <c r="D3334" s="6" t="n">
        <v>2022</v>
      </c>
      <c r="F3334" t="inlineStr">
        <is>
          <t>PAC</t>
        </is>
      </c>
      <c r="G3334" s="4" t="n">
        <v>0</v>
      </c>
      <c r="H3334" s="4" t="n">
        <v>0</v>
      </c>
      <c r="I3334" s="4" t="n">
        <v>0</v>
      </c>
      <c r="J3334" s="4" t="n">
        <v>0</v>
      </c>
      <c r="K3334" s="4" t="n">
        <v>0</v>
      </c>
      <c r="L3334" s="3" t="n">
        <v>0</v>
      </c>
      <c r="M3334" s="3" t="n">
        <v>0</v>
      </c>
      <c r="N3334" s="3" t="n">
        <v>0</v>
      </c>
      <c r="O3334" s="4" t="str"/>
      <c r="P3334" s="4" t="str"/>
      <c r="Q3334" s="4" t="str"/>
      <c r="R3334" s="4" t="str"/>
      <c r="S3334" s="4" t="str"/>
      <c r="T3334" s="4" t="str"/>
      <c r="U3334" s="4" t="str"/>
      <c r="V3334" s="4" t="n">
        <v>1</v>
      </c>
    </row>
    <row r="3335">
      <c r="A3335" t="n">
        <v>419</v>
      </c>
      <c r="B3335" t="inlineStr">
        <is>
          <t>20609025353</t>
        </is>
      </c>
      <c r="C3335" t="inlineStr">
        <is>
          <t>ASOCIACION DE PRODUCTORES AGROPERU MANDOVA</t>
        </is>
      </c>
      <c r="D3335" s="6" t="n">
        <v>2023</v>
      </c>
      <c r="F3335" t="inlineStr">
        <is>
          <t>PAC</t>
        </is>
      </c>
      <c r="G3335" s="4" t="n">
        <v>0</v>
      </c>
      <c r="H3335" s="4" t="n">
        <v>0</v>
      </c>
      <c r="I3335" s="4" t="n">
        <v>0</v>
      </c>
      <c r="J3335" s="4" t="n">
        <v>0</v>
      </c>
      <c r="K3335" s="4" t="n">
        <v>0</v>
      </c>
      <c r="L3335" s="3" t="n">
        <v>0</v>
      </c>
      <c r="M3335" s="3" t="n">
        <v>0</v>
      </c>
      <c r="N3335" s="3" t="n">
        <v>0</v>
      </c>
      <c r="O3335" s="4" t="n">
        <v>0</v>
      </c>
      <c r="P3335" s="4" t="n">
        <v>0</v>
      </c>
      <c r="Q3335" s="4" t="n">
        <v>0</v>
      </c>
      <c r="R3335" s="4" t="n">
        <v>0</v>
      </c>
      <c r="S3335" s="4" t="n">
        <v>0</v>
      </c>
      <c r="T3335" s="4" t="n">
        <v>0</v>
      </c>
      <c r="U3335" s="4" t="n">
        <v>0</v>
      </c>
      <c r="V3335" s="4" t="n">
        <v>1</v>
      </c>
    </row>
    <row r="3336">
      <c r="A3336" t="n">
        <v>419</v>
      </c>
      <c r="B3336" t="inlineStr">
        <is>
          <t>20609025353</t>
        </is>
      </c>
      <c r="C3336" t="inlineStr">
        <is>
          <t>ASOCIACION DE PRODUCTORES AGROPERU MANDOVA</t>
        </is>
      </c>
      <c r="D3336" s="6" t="n">
        <v>2024</v>
      </c>
      <c r="E3336" t="n">
        <v>1</v>
      </c>
      <c r="F3336" t="inlineStr">
        <is>
          <t>PAC</t>
        </is>
      </c>
      <c r="G3336" s="4" t="n">
        <v>75</v>
      </c>
      <c r="H3336" s="4" t="n">
        <v>138</v>
      </c>
      <c r="I3336" s="4" t="n">
        <v>213</v>
      </c>
      <c r="J3336" s="4" t="n">
        <v>13</v>
      </c>
      <c r="K3336" s="4" t="n">
        <v>4</v>
      </c>
      <c r="L3336" s="3" t="n">
        <v>1239270.98402405</v>
      </c>
      <c r="M3336" s="3" t="n">
        <v>0</v>
      </c>
      <c r="N3336" s="3" t="n">
        <v>1239270.98402405</v>
      </c>
      <c r="O3336" s="4" t="n">
        <v>0</v>
      </c>
      <c r="P3336" s="4" t="n">
        <v>0</v>
      </c>
      <c r="Q3336" s="4" t="str"/>
      <c r="R3336" s="4" t="n">
        <v>1239270.98402405</v>
      </c>
      <c r="S3336" s="4" t="n">
        <v>0</v>
      </c>
      <c r="T3336" s="4" t="n">
        <v>0</v>
      </c>
      <c r="U3336" s="4" t="n">
        <v>1239270.98402405</v>
      </c>
      <c r="V3336" s="4" t="n">
        <v>1</v>
      </c>
    </row>
    <row r="3337">
      <c r="A3337" t="n">
        <v>419</v>
      </c>
      <c r="B3337" t="inlineStr">
        <is>
          <t>20609025353</t>
        </is>
      </c>
      <c r="C3337" t="inlineStr">
        <is>
          <t>ASOCIACION DE PRODUCTORES AGROPERU MANDOVA</t>
        </is>
      </c>
      <c r="D3337" s="6" t="n">
        <v>2025</v>
      </c>
      <c r="E3337" t="n">
        <v>1</v>
      </c>
      <c r="F3337" t="inlineStr">
        <is>
          <t>PAC</t>
        </is>
      </c>
      <c r="G3337" s="4" t="n">
        <v>162</v>
      </c>
      <c r="H3337" s="4" t="n">
        <v>83</v>
      </c>
      <c r="I3337" s="4" t="n">
        <v>245</v>
      </c>
      <c r="J3337" s="4" t="n">
        <v>15</v>
      </c>
      <c r="K3337" s="4" t="n">
        <v>2</v>
      </c>
      <c r="L3337" s="3" t="n">
        <v>379902.5750705</v>
      </c>
      <c r="M3337" s="3" t="n">
        <v>0</v>
      </c>
      <c r="N3337" s="3" t="n">
        <v>379902.5750705</v>
      </c>
      <c r="O3337" s="4" t="n">
        <v>0</v>
      </c>
      <c r="P3337" s="4" t="n">
        <v>0</v>
      </c>
      <c r="Q3337" s="4" t="str"/>
      <c r="R3337" s="4" t="n">
        <v>379902.5750705</v>
      </c>
      <c r="S3337" s="4" t="n">
        <v>0</v>
      </c>
      <c r="T3337" s="4" t="n">
        <v>0</v>
      </c>
      <c r="U3337" s="4" t="n">
        <v>379902.5750705</v>
      </c>
      <c r="V3337" s="4" t="n">
        <v>1</v>
      </c>
    </row>
    <row r="3338">
      <c r="A3338" t="n">
        <v>420</v>
      </c>
      <c r="B3338" t="inlineStr">
        <is>
          <t>20604309728</t>
        </is>
      </c>
      <c r="C3338" t="inlineStr">
        <is>
          <t>ASOCIACION DE PRODUCTORES CAFETALEROS AGROECOLOGICOS SAN JUAN</t>
        </is>
      </c>
      <c r="D3338" s="6" t="n">
        <v>2018</v>
      </c>
      <c r="F3338" t="inlineStr">
        <is>
          <t>PAC</t>
        </is>
      </c>
      <c r="G3338" s="4" t="str"/>
      <c r="H3338" s="4" t="str"/>
      <c r="I3338" s="4" t="n">
        <v>0</v>
      </c>
      <c r="J3338" s="4" t="str"/>
      <c r="K3338" s="4" t="str"/>
      <c r="L3338" s="3" t="str"/>
      <c r="M3338" s="3" t="str"/>
      <c r="N3338" s="3" t="n">
        <v>0</v>
      </c>
      <c r="O3338" s="4" t="str"/>
      <c r="P3338" s="4" t="str"/>
      <c r="Q3338" s="4" t="str"/>
      <c r="R3338" s="4" t="str"/>
      <c r="S3338" s="4" t="str"/>
      <c r="T3338" s="4" t="str"/>
      <c r="U3338" s="4" t="str"/>
      <c r="V3338" s="4" t="n">
        <v>1</v>
      </c>
    </row>
    <row r="3339">
      <c r="A3339" t="n">
        <v>420</v>
      </c>
      <c r="B3339" t="inlineStr">
        <is>
          <t>20604309728</t>
        </is>
      </c>
      <c r="C3339" t="inlineStr">
        <is>
          <t>ASOCIACION DE PRODUCTORES CAFETALEROS AGROECOLOGICOS SAN JUAN</t>
        </is>
      </c>
      <c r="D3339" s="6" t="n">
        <v>2019</v>
      </c>
      <c r="F3339" t="inlineStr">
        <is>
          <t>PAC</t>
        </is>
      </c>
      <c r="G3339" s="4" t="n">
        <v>0</v>
      </c>
      <c r="H3339" s="4" t="n">
        <v>0</v>
      </c>
      <c r="I3339" s="4" t="n">
        <v>0</v>
      </c>
      <c r="J3339" s="4" t="str"/>
      <c r="K3339" s="4" t="str"/>
      <c r="L3339" s="3" t="n">
        <v>0</v>
      </c>
      <c r="M3339" s="3" t="n">
        <v>0</v>
      </c>
      <c r="N3339" s="3" t="n">
        <v>0</v>
      </c>
      <c r="O3339" s="4" t="str"/>
      <c r="P3339" s="4" t="str"/>
      <c r="Q3339" s="4" t="str"/>
      <c r="R3339" s="4" t="str"/>
      <c r="S3339" s="4" t="str"/>
      <c r="T3339" s="4" t="str"/>
      <c r="U3339" s="4" t="str"/>
      <c r="V3339" s="4" t="n">
        <v>1</v>
      </c>
    </row>
    <row r="3340">
      <c r="A3340" t="n">
        <v>420</v>
      </c>
      <c r="B3340" t="inlineStr">
        <is>
          <t>20604309728</t>
        </is>
      </c>
      <c r="C3340" t="inlineStr">
        <is>
          <t>ASOCIACION DE PRODUCTORES CAFETALEROS AGROECOLOGICOS SAN JUAN</t>
        </is>
      </c>
      <c r="D3340" s="6" t="n">
        <v>2020</v>
      </c>
      <c r="F3340" t="inlineStr">
        <is>
          <t>PAC</t>
        </is>
      </c>
      <c r="G3340" s="4" t="n">
        <v>0</v>
      </c>
      <c r="H3340" s="4" t="n">
        <v>0</v>
      </c>
      <c r="I3340" s="4" t="n">
        <v>0</v>
      </c>
      <c r="J3340" s="4" t="n">
        <v>0</v>
      </c>
      <c r="K3340" s="4" t="n">
        <v>0</v>
      </c>
      <c r="L3340" s="3" t="n">
        <v>0</v>
      </c>
      <c r="M3340" s="3" t="n">
        <v>0</v>
      </c>
      <c r="N3340" s="3" t="n">
        <v>0</v>
      </c>
      <c r="O3340" s="4" t="str"/>
      <c r="P3340" s="4" t="str"/>
      <c r="Q3340" s="4" t="str"/>
      <c r="R3340" s="4" t="str"/>
      <c r="S3340" s="4" t="str"/>
      <c r="T3340" s="4" t="str"/>
      <c r="U3340" s="4" t="str"/>
      <c r="V3340" s="4" t="n">
        <v>1</v>
      </c>
    </row>
    <row r="3341">
      <c r="A3341" t="n">
        <v>420</v>
      </c>
      <c r="B3341" t="inlineStr">
        <is>
          <t>20604309728</t>
        </is>
      </c>
      <c r="C3341" t="inlineStr">
        <is>
          <t>ASOCIACION DE PRODUCTORES CAFETALEROS AGROECOLOGICOS SAN JUAN</t>
        </is>
      </c>
      <c r="D3341" s="6" t="n">
        <v>2021</v>
      </c>
      <c r="F3341" t="inlineStr">
        <is>
          <t>PAC</t>
        </is>
      </c>
      <c r="G3341" s="4" t="n">
        <v>0</v>
      </c>
      <c r="H3341" s="4" t="n">
        <v>0</v>
      </c>
      <c r="I3341" s="4" t="n">
        <v>0</v>
      </c>
      <c r="J3341" s="4" t="n">
        <v>0</v>
      </c>
      <c r="K3341" s="4" t="n">
        <v>0</v>
      </c>
      <c r="L3341" s="3" t="n">
        <v>0</v>
      </c>
      <c r="M3341" s="3" t="n">
        <v>0</v>
      </c>
      <c r="N3341" s="3" t="n">
        <v>0</v>
      </c>
      <c r="O3341" s="4" t="str"/>
      <c r="P3341" s="4" t="str"/>
      <c r="Q3341" s="4" t="str"/>
      <c r="R3341" s="4" t="str"/>
      <c r="S3341" s="4" t="str"/>
      <c r="T3341" s="4" t="str"/>
      <c r="U3341" s="4" t="str"/>
      <c r="V3341" s="4" t="n">
        <v>1</v>
      </c>
    </row>
    <row r="3342">
      <c r="A3342" t="n">
        <v>420</v>
      </c>
      <c r="B3342" t="inlineStr">
        <is>
          <t>20604309728</t>
        </is>
      </c>
      <c r="C3342" t="inlineStr">
        <is>
          <t>ASOCIACION DE PRODUCTORES CAFETALEROS AGROECOLOGICOS SAN JUAN</t>
        </is>
      </c>
      <c r="D3342" s="6" t="n">
        <v>2022</v>
      </c>
      <c r="F3342" t="inlineStr">
        <is>
          <t>PAC</t>
        </is>
      </c>
      <c r="G3342" s="4" t="n">
        <v>0</v>
      </c>
      <c r="H3342" s="4" t="n">
        <v>0</v>
      </c>
      <c r="I3342" s="4" t="n">
        <v>0</v>
      </c>
      <c r="J3342" s="4" t="n">
        <v>0</v>
      </c>
      <c r="K3342" s="4" t="n">
        <v>0</v>
      </c>
      <c r="L3342" s="3" t="n">
        <v>0</v>
      </c>
      <c r="M3342" s="3" t="n">
        <v>0</v>
      </c>
      <c r="N3342" s="3" t="n">
        <v>0</v>
      </c>
      <c r="O3342" s="4" t="str"/>
      <c r="P3342" s="4" t="str"/>
      <c r="Q3342" s="4" t="str"/>
      <c r="R3342" s="4" t="str"/>
      <c r="S3342" s="4" t="str"/>
      <c r="T3342" s="4" t="str"/>
      <c r="U3342" s="4" t="str"/>
      <c r="V3342" s="4" t="n">
        <v>1</v>
      </c>
    </row>
    <row r="3343">
      <c r="A3343" t="n">
        <v>420</v>
      </c>
      <c r="B3343" t="inlineStr">
        <is>
          <t>20604309728</t>
        </is>
      </c>
      <c r="C3343" t="inlineStr">
        <is>
          <t>ASOCIACION DE PRODUCTORES CAFETALEROS AGROECOLOGICOS SAN JUAN</t>
        </is>
      </c>
      <c r="D3343" s="6" t="n">
        <v>2023</v>
      </c>
      <c r="F3343" t="inlineStr">
        <is>
          <t>PAC</t>
        </is>
      </c>
      <c r="G3343" s="4" t="n">
        <v>0</v>
      </c>
      <c r="H3343" s="4" t="n">
        <v>0</v>
      </c>
      <c r="I3343" s="4" t="n">
        <v>0</v>
      </c>
      <c r="J3343" s="4" t="n">
        <v>0</v>
      </c>
      <c r="K3343" s="4" t="n">
        <v>0</v>
      </c>
      <c r="L3343" s="3" t="n">
        <v>0</v>
      </c>
      <c r="M3343" s="3" t="n">
        <v>0</v>
      </c>
      <c r="N3343" s="3" t="n">
        <v>0</v>
      </c>
      <c r="O3343" s="4" t="n">
        <v>0</v>
      </c>
      <c r="P3343" s="4" t="n">
        <v>0</v>
      </c>
      <c r="Q3343" s="4" t="n">
        <v>0</v>
      </c>
      <c r="R3343" s="4" t="n">
        <v>0</v>
      </c>
      <c r="S3343" s="4" t="n">
        <v>0</v>
      </c>
      <c r="T3343" s="4" t="n">
        <v>0</v>
      </c>
      <c r="U3343" s="4" t="n">
        <v>0</v>
      </c>
      <c r="V3343" s="4" t="n">
        <v>1</v>
      </c>
    </row>
    <row r="3344">
      <c r="A3344" t="n">
        <v>420</v>
      </c>
      <c r="B3344" t="inlineStr">
        <is>
          <t>20604309728</t>
        </is>
      </c>
      <c r="C3344" t="inlineStr">
        <is>
          <t>ASOCIACION DE PRODUCTORES CAFETALEROS AGROECOLOGICOS SAN JUAN</t>
        </is>
      </c>
      <c r="D3344" s="6" t="n">
        <v>2024</v>
      </c>
      <c r="E3344" t="n">
        <v>1</v>
      </c>
      <c r="F3344" t="inlineStr">
        <is>
          <t>PAC</t>
        </is>
      </c>
      <c r="G3344" s="4" t="n">
        <v>236</v>
      </c>
      <c r="H3344" s="4" t="n">
        <v>69</v>
      </c>
      <c r="I3344" s="4" t="n">
        <v>305</v>
      </c>
      <c r="J3344" s="4" t="n">
        <v>9</v>
      </c>
      <c r="K3344" s="4" t="n">
        <v>4</v>
      </c>
      <c r="L3344" s="3" t="n">
        <v>305444.8303</v>
      </c>
      <c r="M3344" s="3" t="n">
        <v>0</v>
      </c>
      <c r="N3344" s="3" t="n">
        <v>305444.8303</v>
      </c>
      <c r="O3344" s="4" t="n">
        <v>0</v>
      </c>
      <c r="P3344" s="4" t="n">
        <v>0</v>
      </c>
      <c r="Q3344" s="4" t="str"/>
      <c r="R3344" s="4" t="n">
        <v>305444.8303</v>
      </c>
      <c r="S3344" s="4" t="n">
        <v>0</v>
      </c>
      <c r="T3344" s="4" t="n">
        <v>0</v>
      </c>
      <c r="U3344" s="4" t="n">
        <v>305444.8303</v>
      </c>
      <c r="V3344" s="4" t="n">
        <v>1</v>
      </c>
    </row>
    <row r="3345">
      <c r="A3345" t="n">
        <v>420</v>
      </c>
      <c r="B3345" t="inlineStr">
        <is>
          <t>20604309728</t>
        </is>
      </c>
      <c r="C3345" t="inlineStr">
        <is>
          <t>ASOCIACION DE PRODUCTORES CAFETALEROS AGROECOLOGICOS SAN JUAN</t>
        </is>
      </c>
      <c r="D3345" s="6" t="n">
        <v>2025</v>
      </c>
      <c r="E3345" t="n">
        <v>1</v>
      </c>
      <c r="F3345" t="inlineStr">
        <is>
          <t>PAC</t>
        </is>
      </c>
      <c r="G3345" s="4" t="n">
        <v>243</v>
      </c>
      <c r="H3345" s="4" t="n">
        <v>62</v>
      </c>
      <c r="I3345" s="4" t="n">
        <v>305</v>
      </c>
      <c r="J3345" s="4" t="n">
        <v>15</v>
      </c>
      <c r="K3345" s="4" t="n">
        <v>2</v>
      </c>
      <c r="L3345" s="3" t="n">
        <v>513900.72954</v>
      </c>
      <c r="M3345" s="3" t="n">
        <v>0</v>
      </c>
      <c r="N3345" s="3" t="n">
        <v>513900.72954</v>
      </c>
      <c r="O3345" s="4" t="n">
        <v>0</v>
      </c>
      <c r="P3345" s="4" t="n">
        <v>0</v>
      </c>
      <c r="Q3345" s="4" t="str"/>
      <c r="R3345" s="4" t="n">
        <v>513900.72954</v>
      </c>
      <c r="S3345" s="4" t="n">
        <v>0</v>
      </c>
      <c r="T3345" s="4" t="n">
        <v>0</v>
      </c>
      <c r="U3345" s="4" t="n">
        <v>513900.72954</v>
      </c>
      <c r="V3345" s="4" t="n">
        <v>1</v>
      </c>
    </row>
    <row r="3346">
      <c r="A3346" t="n">
        <v>421</v>
      </c>
      <c r="B3346" t="inlineStr">
        <is>
          <t>20609875276</t>
        </is>
      </c>
      <c r="C3346" t="inlineStr">
        <is>
          <t>ASOCIACIÓN DE PRODUCTORES DE CUY - EL OLIVO / APROCUYOL</t>
        </is>
      </c>
      <c r="D3346" s="6" t="n">
        <v>2018</v>
      </c>
      <c r="F3346" t="inlineStr">
        <is>
          <t>PAC</t>
        </is>
      </c>
      <c r="G3346" s="4" t="str"/>
      <c r="H3346" s="4" t="str"/>
      <c r="I3346" s="4" t="n">
        <v>0</v>
      </c>
      <c r="J3346" s="4" t="str"/>
      <c r="K3346" s="4" t="str"/>
      <c r="L3346" s="3" t="str"/>
      <c r="M3346" s="3" t="str"/>
      <c r="N3346" s="3" t="n">
        <v>0</v>
      </c>
      <c r="O3346" s="4" t="str"/>
      <c r="P3346" s="4" t="str"/>
      <c r="Q3346" s="4" t="str"/>
      <c r="R3346" s="4" t="str"/>
      <c r="S3346" s="4" t="str"/>
      <c r="T3346" s="4" t="str"/>
      <c r="U3346" s="4" t="str"/>
      <c r="V3346" s="4" t="n">
        <v>1</v>
      </c>
    </row>
    <row r="3347">
      <c r="A3347" t="n">
        <v>421</v>
      </c>
      <c r="B3347" t="inlineStr">
        <is>
          <t>20609875276</t>
        </is>
      </c>
      <c r="C3347" t="inlineStr">
        <is>
          <t>ASOCIACIÓN DE PRODUCTORES DE CUY - EL OLIVO / APROCUYOL</t>
        </is>
      </c>
      <c r="D3347" s="6" t="n">
        <v>2019</v>
      </c>
      <c r="F3347" t="inlineStr">
        <is>
          <t>PAC</t>
        </is>
      </c>
      <c r="G3347" s="4" t="n">
        <v>0</v>
      </c>
      <c r="H3347" s="4" t="n">
        <v>0</v>
      </c>
      <c r="I3347" s="4" t="n">
        <v>0</v>
      </c>
      <c r="J3347" s="4" t="str"/>
      <c r="K3347" s="4" t="str"/>
      <c r="L3347" s="3" t="n">
        <v>0</v>
      </c>
      <c r="M3347" s="3" t="n">
        <v>0</v>
      </c>
      <c r="N3347" s="3" t="n">
        <v>0</v>
      </c>
      <c r="O3347" s="4" t="str"/>
      <c r="P3347" s="4" t="str"/>
      <c r="Q3347" s="4" t="str"/>
      <c r="R3347" s="4" t="str"/>
      <c r="S3347" s="4" t="str"/>
      <c r="T3347" s="4" t="str"/>
      <c r="U3347" s="4" t="str"/>
      <c r="V3347" s="4" t="n">
        <v>1</v>
      </c>
    </row>
    <row r="3348">
      <c r="A3348" t="n">
        <v>421</v>
      </c>
      <c r="B3348" t="inlineStr">
        <is>
          <t>20609875276</t>
        </is>
      </c>
      <c r="C3348" t="inlineStr">
        <is>
          <t>ASOCIACIÓN DE PRODUCTORES DE CUY - EL OLIVO / APROCUYOL</t>
        </is>
      </c>
      <c r="D3348" s="6" t="n">
        <v>2020</v>
      </c>
      <c r="F3348" t="inlineStr">
        <is>
          <t>PAC</t>
        </is>
      </c>
      <c r="G3348" s="4" t="n">
        <v>0</v>
      </c>
      <c r="H3348" s="4" t="n">
        <v>0</v>
      </c>
      <c r="I3348" s="4" t="n">
        <v>0</v>
      </c>
      <c r="J3348" s="4" t="n">
        <v>0</v>
      </c>
      <c r="K3348" s="4" t="n">
        <v>0</v>
      </c>
      <c r="L3348" s="3" t="n">
        <v>0</v>
      </c>
      <c r="M3348" s="3" t="n">
        <v>0</v>
      </c>
      <c r="N3348" s="3" t="n">
        <v>0</v>
      </c>
      <c r="O3348" s="4" t="str"/>
      <c r="P3348" s="4" t="str"/>
      <c r="Q3348" s="4" t="str"/>
      <c r="R3348" s="4" t="str"/>
      <c r="S3348" s="4" t="str"/>
      <c r="T3348" s="4" t="str"/>
      <c r="U3348" s="4" t="str"/>
      <c r="V3348" s="4" t="n">
        <v>1</v>
      </c>
    </row>
    <row r="3349">
      <c r="A3349" t="n">
        <v>421</v>
      </c>
      <c r="B3349" t="inlineStr">
        <is>
          <t>20609875276</t>
        </is>
      </c>
      <c r="C3349" t="inlineStr">
        <is>
          <t>ASOCIACIÓN DE PRODUCTORES DE CUY - EL OLIVO / APROCUYOL</t>
        </is>
      </c>
      <c r="D3349" s="6" t="n">
        <v>2021</v>
      </c>
      <c r="F3349" t="inlineStr">
        <is>
          <t>PAC</t>
        </is>
      </c>
      <c r="G3349" s="4" t="n">
        <v>0</v>
      </c>
      <c r="H3349" s="4" t="n">
        <v>0</v>
      </c>
      <c r="I3349" s="4" t="n">
        <v>0</v>
      </c>
      <c r="J3349" s="4" t="n">
        <v>0</v>
      </c>
      <c r="K3349" s="4" t="n">
        <v>0</v>
      </c>
      <c r="L3349" s="3" t="n">
        <v>0</v>
      </c>
      <c r="M3349" s="3" t="n">
        <v>0</v>
      </c>
      <c r="N3349" s="3" t="n">
        <v>0</v>
      </c>
      <c r="O3349" s="4" t="str"/>
      <c r="P3349" s="4" t="str"/>
      <c r="Q3349" s="4" t="str"/>
      <c r="R3349" s="4" t="str"/>
      <c r="S3349" s="4" t="str"/>
      <c r="T3349" s="4" t="str"/>
      <c r="U3349" s="4" t="str"/>
      <c r="V3349" s="4" t="n">
        <v>1</v>
      </c>
    </row>
    <row r="3350">
      <c r="A3350" t="n">
        <v>421</v>
      </c>
      <c r="B3350" t="inlineStr">
        <is>
          <t>20609875276</t>
        </is>
      </c>
      <c r="C3350" t="inlineStr">
        <is>
          <t>ASOCIACIÓN DE PRODUCTORES DE CUY - EL OLIVO / APROCUYOL</t>
        </is>
      </c>
      <c r="D3350" s="6" t="n">
        <v>2022</v>
      </c>
      <c r="F3350" t="inlineStr">
        <is>
          <t>PAC</t>
        </is>
      </c>
      <c r="G3350" s="4" t="n">
        <v>0</v>
      </c>
      <c r="H3350" s="4" t="n">
        <v>0</v>
      </c>
      <c r="I3350" s="4" t="n">
        <v>0</v>
      </c>
      <c r="J3350" s="4" t="n">
        <v>0</v>
      </c>
      <c r="K3350" s="4" t="n">
        <v>0</v>
      </c>
      <c r="L3350" s="3" t="n">
        <v>0</v>
      </c>
      <c r="M3350" s="3" t="n">
        <v>0</v>
      </c>
      <c r="N3350" s="3" t="n">
        <v>0</v>
      </c>
      <c r="O3350" s="4" t="str"/>
      <c r="P3350" s="4" t="str"/>
      <c r="Q3350" s="4" t="str"/>
      <c r="R3350" s="4" t="str"/>
      <c r="S3350" s="4" t="str"/>
      <c r="T3350" s="4" t="str"/>
      <c r="U3350" s="4" t="str"/>
      <c r="V3350" s="4" t="n">
        <v>1</v>
      </c>
    </row>
    <row r="3351">
      <c r="A3351" t="n">
        <v>421</v>
      </c>
      <c r="B3351" t="inlineStr">
        <is>
          <t>20609875276</t>
        </is>
      </c>
      <c r="C3351" t="inlineStr">
        <is>
          <t>ASOCIACIÓN DE PRODUCTORES DE CUY - EL OLIVO / APROCUYOL</t>
        </is>
      </c>
      <c r="D3351" s="6" t="n">
        <v>2023</v>
      </c>
      <c r="F3351" t="inlineStr">
        <is>
          <t>PAC</t>
        </is>
      </c>
      <c r="G3351" s="4" t="n">
        <v>0</v>
      </c>
      <c r="H3351" s="4" t="n">
        <v>0</v>
      </c>
      <c r="I3351" s="4" t="n">
        <v>0</v>
      </c>
      <c r="J3351" s="4" t="n">
        <v>0</v>
      </c>
      <c r="K3351" s="4" t="n">
        <v>0</v>
      </c>
      <c r="L3351" s="3" t="n">
        <v>0</v>
      </c>
      <c r="M3351" s="3" t="n">
        <v>0</v>
      </c>
      <c r="N3351" s="3" t="n">
        <v>0</v>
      </c>
      <c r="O3351" s="4" t="n">
        <v>0</v>
      </c>
      <c r="P3351" s="4" t="n">
        <v>0</v>
      </c>
      <c r="Q3351" s="4" t="n">
        <v>0</v>
      </c>
      <c r="R3351" s="4" t="n">
        <v>0</v>
      </c>
      <c r="S3351" s="4" t="n">
        <v>0</v>
      </c>
      <c r="T3351" s="4" t="n">
        <v>0</v>
      </c>
      <c r="U3351" s="4" t="n">
        <v>0</v>
      </c>
      <c r="V3351" s="4" t="n">
        <v>1</v>
      </c>
    </row>
    <row r="3352">
      <c r="A3352" t="n">
        <v>421</v>
      </c>
      <c r="B3352" t="inlineStr">
        <is>
          <t>20609875276</t>
        </is>
      </c>
      <c r="C3352" t="inlineStr">
        <is>
          <t>ASOCIACIÓN DE PRODUCTORES DE CUY - EL OLIVO / APROCUYOL</t>
        </is>
      </c>
      <c r="D3352" s="6" t="n">
        <v>2024</v>
      </c>
      <c r="E3352" t="n">
        <v>1</v>
      </c>
      <c r="F3352" t="inlineStr">
        <is>
          <t>PAC</t>
        </is>
      </c>
      <c r="G3352" s="4" t="n">
        <v>19</v>
      </c>
      <c r="H3352" s="4" t="n">
        <v>20</v>
      </c>
      <c r="I3352" s="4" t="n">
        <v>39</v>
      </c>
      <c r="J3352" s="4" t="n">
        <v>40</v>
      </c>
      <c r="K3352" s="4" t="n">
        <v>4</v>
      </c>
      <c r="L3352" s="3" t="n">
        <v>931840</v>
      </c>
      <c r="M3352" s="3" t="n">
        <v>0</v>
      </c>
      <c r="N3352" s="3" t="n">
        <v>931840</v>
      </c>
      <c r="O3352" s="4" t="n">
        <v>0</v>
      </c>
      <c r="P3352" s="4" t="n">
        <v>931840</v>
      </c>
      <c r="Q3352" s="4" t="str"/>
      <c r="R3352" s="4" t="n">
        <v>0</v>
      </c>
      <c r="S3352" s="4" t="n">
        <v>0</v>
      </c>
      <c r="T3352" s="4" t="n">
        <v>0</v>
      </c>
      <c r="U3352" s="4" t="n">
        <v>931840</v>
      </c>
      <c r="V3352" s="4" t="n">
        <v>1</v>
      </c>
    </row>
    <row r="3353">
      <c r="A3353" t="n">
        <v>421</v>
      </c>
      <c r="B3353" t="inlineStr">
        <is>
          <t>20609875276</t>
        </is>
      </c>
      <c r="C3353" t="inlineStr">
        <is>
          <t>ASOCIACIÓN DE PRODUCTORES DE CUY - EL OLIVO / APROCUYOL</t>
        </is>
      </c>
      <c r="D3353" s="6" t="n">
        <v>2025</v>
      </c>
      <c r="E3353" t="n">
        <v>1</v>
      </c>
      <c r="F3353" t="inlineStr">
        <is>
          <t>PAC</t>
        </is>
      </c>
      <c r="G3353" s="4" t="n">
        <v>11</v>
      </c>
      <c r="H3353" s="4" t="n">
        <v>14</v>
      </c>
      <c r="I3353" s="4" t="n">
        <v>25</v>
      </c>
      <c r="J3353" s="4" t="n">
        <v>30</v>
      </c>
      <c r="K3353" s="4" t="n">
        <v>5</v>
      </c>
      <c r="L3353" s="3" t="n">
        <v>1137213</v>
      </c>
      <c r="M3353" s="3" t="n">
        <v>0</v>
      </c>
      <c r="N3353" s="3" t="n">
        <v>1137213</v>
      </c>
      <c r="O3353" s="4" t="n">
        <v>0</v>
      </c>
      <c r="P3353" s="4" t="n">
        <v>1137213</v>
      </c>
      <c r="Q3353" s="4" t="str"/>
      <c r="R3353" s="4" t="n">
        <v>0</v>
      </c>
      <c r="S3353" s="4" t="n">
        <v>0</v>
      </c>
      <c r="T3353" s="4" t="n">
        <v>0</v>
      </c>
      <c r="U3353" s="4" t="n">
        <v>1137213</v>
      </c>
      <c r="V3353" s="4" t="n">
        <v>1</v>
      </c>
    </row>
    <row r="3354">
      <c r="A3354" t="n">
        <v>422</v>
      </c>
      <c r="B3354" t="inlineStr">
        <is>
          <t>20610159789</t>
        </is>
      </c>
      <c r="C3354" t="inlineStr">
        <is>
          <t>ASOCIACION DE PRODUCTORES AGROPECUARIOS NUEVO MILENIO DE CHUQUIBAMBA - APANMIC</t>
        </is>
      </c>
      <c r="D3354" s="6" t="n">
        <v>2018</v>
      </c>
      <c r="F3354" t="inlineStr">
        <is>
          <t>PAC</t>
        </is>
      </c>
      <c r="G3354" s="4" t="str"/>
      <c r="H3354" s="4" t="str"/>
      <c r="I3354" s="4" t="n">
        <v>0</v>
      </c>
      <c r="J3354" s="4" t="str"/>
      <c r="K3354" s="4" t="str"/>
      <c r="L3354" s="3" t="str"/>
      <c r="M3354" s="3" t="str"/>
      <c r="N3354" s="3" t="n">
        <v>0</v>
      </c>
      <c r="O3354" s="4" t="str"/>
      <c r="P3354" s="4" t="str"/>
      <c r="Q3354" s="4" t="str"/>
      <c r="R3354" s="4" t="str"/>
      <c r="S3354" s="4" t="str"/>
      <c r="T3354" s="4" t="str"/>
      <c r="U3354" s="4" t="str"/>
      <c r="V3354" s="4" t="n">
        <v>1</v>
      </c>
    </row>
    <row r="3355">
      <c r="A3355" t="n">
        <v>422</v>
      </c>
      <c r="B3355" t="inlineStr">
        <is>
          <t>20610159789</t>
        </is>
      </c>
      <c r="C3355" t="inlineStr">
        <is>
          <t>ASOCIACION DE PRODUCTORES AGROPECUARIOS NUEVO MILENIO DE CHUQUIBAMBA - APANMIC</t>
        </is>
      </c>
      <c r="D3355" s="6" t="n">
        <v>2019</v>
      </c>
      <c r="F3355" t="inlineStr">
        <is>
          <t>PAC</t>
        </is>
      </c>
      <c r="G3355" s="4" t="n">
        <v>0</v>
      </c>
      <c r="H3355" s="4" t="n">
        <v>0</v>
      </c>
      <c r="I3355" s="4" t="n">
        <v>0</v>
      </c>
      <c r="J3355" s="4" t="str"/>
      <c r="K3355" s="4" t="str"/>
      <c r="L3355" s="3" t="n">
        <v>0</v>
      </c>
      <c r="M3355" s="3" t="n">
        <v>0</v>
      </c>
      <c r="N3355" s="3" t="n">
        <v>0</v>
      </c>
      <c r="O3355" s="4" t="str"/>
      <c r="P3355" s="4" t="str"/>
      <c r="Q3355" s="4" t="str"/>
      <c r="R3355" s="4" t="str"/>
      <c r="S3355" s="4" t="str"/>
      <c r="T3355" s="4" t="str"/>
      <c r="U3355" s="4" t="str"/>
      <c r="V3355" s="4" t="n">
        <v>1</v>
      </c>
    </row>
    <row r="3356">
      <c r="A3356" t="n">
        <v>422</v>
      </c>
      <c r="B3356" t="inlineStr">
        <is>
          <t>20610159789</t>
        </is>
      </c>
      <c r="C3356" t="inlineStr">
        <is>
          <t>ASOCIACION DE PRODUCTORES AGROPECUARIOS NUEVO MILENIO DE CHUQUIBAMBA - APANMIC</t>
        </is>
      </c>
      <c r="D3356" s="6" t="n">
        <v>2020</v>
      </c>
      <c r="F3356" t="inlineStr">
        <is>
          <t>PAC</t>
        </is>
      </c>
      <c r="G3356" s="4" t="n">
        <v>0</v>
      </c>
      <c r="H3356" s="4" t="n">
        <v>0</v>
      </c>
      <c r="I3356" s="4" t="n">
        <v>0</v>
      </c>
      <c r="J3356" s="4" t="n">
        <v>0</v>
      </c>
      <c r="K3356" s="4" t="n">
        <v>0</v>
      </c>
      <c r="L3356" s="3" t="n">
        <v>0</v>
      </c>
      <c r="M3356" s="3" t="n">
        <v>0</v>
      </c>
      <c r="N3356" s="3" t="n">
        <v>0</v>
      </c>
      <c r="O3356" s="4" t="str"/>
      <c r="P3356" s="4" t="str"/>
      <c r="Q3356" s="4" t="str"/>
      <c r="R3356" s="4" t="str"/>
      <c r="S3356" s="4" t="str"/>
      <c r="T3356" s="4" t="str"/>
      <c r="U3356" s="4" t="str"/>
      <c r="V3356" s="4" t="n">
        <v>1</v>
      </c>
    </row>
    <row r="3357">
      <c r="A3357" t="n">
        <v>422</v>
      </c>
      <c r="B3357" t="inlineStr">
        <is>
          <t>20610159789</t>
        </is>
      </c>
      <c r="C3357" t="inlineStr">
        <is>
          <t>ASOCIACION DE PRODUCTORES AGROPECUARIOS NUEVO MILENIO DE CHUQUIBAMBA - APANMIC</t>
        </is>
      </c>
      <c r="D3357" s="6" t="n">
        <v>2021</v>
      </c>
      <c r="F3357" t="inlineStr">
        <is>
          <t>PAC</t>
        </is>
      </c>
      <c r="G3357" s="4" t="n">
        <v>0</v>
      </c>
      <c r="H3357" s="4" t="n">
        <v>0</v>
      </c>
      <c r="I3357" s="4" t="n">
        <v>0</v>
      </c>
      <c r="J3357" s="4" t="n">
        <v>0</v>
      </c>
      <c r="K3357" s="4" t="n">
        <v>0</v>
      </c>
      <c r="L3357" s="3" t="n">
        <v>0</v>
      </c>
      <c r="M3357" s="3" t="n">
        <v>0</v>
      </c>
      <c r="N3357" s="3" t="n">
        <v>0</v>
      </c>
      <c r="O3357" s="4" t="str"/>
      <c r="P3357" s="4" t="str"/>
      <c r="Q3357" s="4" t="str"/>
      <c r="R3357" s="4" t="str"/>
      <c r="S3357" s="4" t="str"/>
      <c r="T3357" s="4" t="str"/>
      <c r="U3357" s="4" t="str"/>
      <c r="V3357" s="4" t="n">
        <v>1</v>
      </c>
    </row>
    <row r="3358">
      <c r="A3358" t="n">
        <v>422</v>
      </c>
      <c r="B3358" t="inlineStr">
        <is>
          <t>20610159789</t>
        </is>
      </c>
      <c r="C3358" t="inlineStr">
        <is>
          <t>ASOCIACION DE PRODUCTORES AGROPECUARIOS NUEVO MILENIO DE CHUQUIBAMBA - APANMIC</t>
        </is>
      </c>
      <c r="D3358" s="6" t="n">
        <v>2022</v>
      </c>
      <c r="F3358" t="inlineStr">
        <is>
          <t>PAC</t>
        </is>
      </c>
      <c r="G3358" s="4" t="n">
        <v>0</v>
      </c>
      <c r="H3358" s="4" t="n">
        <v>0</v>
      </c>
      <c r="I3358" s="4" t="n">
        <v>0</v>
      </c>
      <c r="J3358" s="4" t="n">
        <v>0</v>
      </c>
      <c r="K3358" s="4" t="n">
        <v>0</v>
      </c>
      <c r="L3358" s="3" t="n">
        <v>0</v>
      </c>
      <c r="M3358" s="3" t="n">
        <v>0</v>
      </c>
      <c r="N3358" s="3" t="n">
        <v>0</v>
      </c>
      <c r="O3358" s="4" t="str"/>
      <c r="P3358" s="4" t="str"/>
      <c r="Q3358" s="4" t="str"/>
      <c r="R3358" s="4" t="str"/>
      <c r="S3358" s="4" t="str"/>
      <c r="T3358" s="4" t="str"/>
      <c r="U3358" s="4" t="str"/>
      <c r="V3358" s="4" t="n">
        <v>1</v>
      </c>
    </row>
    <row r="3359">
      <c r="A3359" t="n">
        <v>422</v>
      </c>
      <c r="B3359" t="inlineStr">
        <is>
          <t>20610159789</t>
        </is>
      </c>
      <c r="C3359" t="inlineStr">
        <is>
          <t>ASOCIACION DE PRODUCTORES AGROPECUARIOS NUEVO MILENIO DE CHUQUIBAMBA - APANMIC</t>
        </is>
      </c>
      <c r="D3359" s="6" t="n">
        <v>2023</v>
      </c>
      <c r="F3359" t="inlineStr">
        <is>
          <t>PAC</t>
        </is>
      </c>
      <c r="G3359" s="4" t="n">
        <v>0</v>
      </c>
      <c r="H3359" s="4" t="n">
        <v>0</v>
      </c>
      <c r="I3359" s="4" t="n">
        <v>0</v>
      </c>
      <c r="J3359" s="4" t="n">
        <v>0</v>
      </c>
      <c r="K3359" s="4" t="n">
        <v>0</v>
      </c>
      <c r="L3359" s="3" t="n">
        <v>0</v>
      </c>
      <c r="M3359" s="3" t="n">
        <v>0</v>
      </c>
      <c r="N3359" s="3" t="n">
        <v>0</v>
      </c>
      <c r="O3359" s="4" t="n">
        <v>0</v>
      </c>
      <c r="P3359" s="4" t="n">
        <v>0</v>
      </c>
      <c r="Q3359" s="4" t="n">
        <v>0</v>
      </c>
      <c r="R3359" s="4" t="n">
        <v>0</v>
      </c>
      <c r="S3359" s="4" t="n">
        <v>0</v>
      </c>
      <c r="T3359" s="4" t="n">
        <v>0</v>
      </c>
      <c r="U3359" s="4" t="n">
        <v>0</v>
      </c>
      <c r="V3359" s="4" t="n">
        <v>1</v>
      </c>
    </row>
    <row r="3360">
      <c r="A3360" t="n">
        <v>422</v>
      </c>
      <c r="B3360" t="inlineStr">
        <is>
          <t>20610159789</t>
        </is>
      </c>
      <c r="C3360" t="inlineStr">
        <is>
          <t>ASOCIACION DE PRODUCTORES AGROPECUARIOS NUEVO MILENIO DE CHUQUIBAMBA - APANMIC</t>
        </is>
      </c>
      <c r="D3360" s="6" t="n">
        <v>2024</v>
      </c>
      <c r="E3360" t="n">
        <v>1</v>
      </c>
      <c r="F3360" t="inlineStr">
        <is>
          <t>PAC</t>
        </is>
      </c>
      <c r="G3360" s="4" t="n">
        <v>15</v>
      </c>
      <c r="H3360" s="4" t="n">
        <v>31</v>
      </c>
      <c r="I3360" s="4" t="n">
        <v>46</v>
      </c>
      <c r="J3360" s="4" t="n">
        <v>41</v>
      </c>
      <c r="K3360" s="4" t="n">
        <v>4</v>
      </c>
      <c r="L3360" s="3" t="n">
        <v>696123</v>
      </c>
      <c r="M3360" s="3" t="n">
        <v>0</v>
      </c>
      <c r="N3360" s="3" t="n">
        <v>696123</v>
      </c>
      <c r="O3360" s="4" t="n">
        <v>0</v>
      </c>
      <c r="P3360" s="4" t="n">
        <v>696123</v>
      </c>
      <c r="Q3360" s="4" t="str"/>
      <c r="R3360" s="4" t="n">
        <v>0</v>
      </c>
      <c r="S3360" s="4" t="n">
        <v>0</v>
      </c>
      <c r="T3360" s="4" t="n">
        <v>0</v>
      </c>
      <c r="U3360" s="4" t="n">
        <v>696123</v>
      </c>
      <c r="V3360" s="4" t="n">
        <v>1</v>
      </c>
    </row>
    <row r="3361">
      <c r="A3361" t="n">
        <v>422</v>
      </c>
      <c r="B3361" t="inlineStr">
        <is>
          <t>20610159789</t>
        </is>
      </c>
      <c r="C3361" t="inlineStr">
        <is>
          <t>ASOCIACION DE PRODUCTORES AGROPECUARIOS NUEVO MILENIO DE CHUQUIBAMBA - APANMIC</t>
        </is>
      </c>
      <c r="D3361" s="6" t="n">
        <v>2025</v>
      </c>
      <c r="E3361" t="n">
        <v>1</v>
      </c>
      <c r="F3361" t="inlineStr">
        <is>
          <t>PAC</t>
        </is>
      </c>
      <c r="G3361" s="4" t="n">
        <v>16</v>
      </c>
      <c r="H3361" s="4" t="n">
        <v>30</v>
      </c>
      <c r="I3361" s="4" t="n">
        <v>46</v>
      </c>
      <c r="J3361" s="4" t="n">
        <v>36</v>
      </c>
      <c r="K3361" s="4" t="n">
        <v>4</v>
      </c>
      <c r="L3361" s="3" t="n">
        <v>792623</v>
      </c>
      <c r="M3361" s="3" t="n">
        <v>0</v>
      </c>
      <c r="N3361" s="3" t="n">
        <v>792623</v>
      </c>
      <c r="O3361" s="4" t="n">
        <v>0</v>
      </c>
      <c r="P3361" s="4" t="n">
        <v>792623</v>
      </c>
      <c r="Q3361" s="4" t="str"/>
      <c r="R3361" s="4" t="n">
        <v>0</v>
      </c>
      <c r="S3361" s="4" t="n">
        <v>0</v>
      </c>
      <c r="T3361" s="4" t="n">
        <v>0</v>
      </c>
      <c r="U3361" s="4" t="n">
        <v>792623</v>
      </c>
      <c r="V3361" s="4" t="n">
        <v>1</v>
      </c>
    </row>
    <row r="3362">
      <c r="A3362" t="n">
        <v>423</v>
      </c>
      <c r="B3362" t="inlineStr">
        <is>
          <t>20570838751</t>
        </is>
      </c>
      <c r="C3362" t="inlineStr">
        <is>
          <t>ASOCIACION DE PRODUCTORES AGROPECUARIOS SHICOMUMI ICHOCAN</t>
        </is>
      </c>
      <c r="D3362" s="6" t="n">
        <v>2018</v>
      </c>
      <c r="F3362" t="inlineStr">
        <is>
          <t>PAC</t>
        </is>
      </c>
      <c r="G3362" s="4" t="str"/>
      <c r="H3362" s="4" t="str"/>
      <c r="I3362" s="4" t="n">
        <v>0</v>
      </c>
      <c r="J3362" s="4" t="str"/>
      <c r="K3362" s="4" t="str"/>
      <c r="L3362" s="3" t="str"/>
      <c r="M3362" s="3" t="str"/>
      <c r="N3362" s="3" t="n">
        <v>0</v>
      </c>
      <c r="O3362" s="4" t="str"/>
      <c r="P3362" s="4" t="str"/>
      <c r="Q3362" s="4" t="str"/>
      <c r="R3362" s="4" t="str"/>
      <c r="S3362" s="4" t="str"/>
      <c r="T3362" s="4" t="str"/>
      <c r="U3362" s="4" t="str"/>
      <c r="V3362" s="4" t="n">
        <v>1</v>
      </c>
    </row>
    <row r="3363">
      <c r="A3363" t="n">
        <v>423</v>
      </c>
      <c r="B3363" t="inlineStr">
        <is>
          <t>20570838751</t>
        </is>
      </c>
      <c r="C3363" t="inlineStr">
        <is>
          <t>ASOCIACION DE PRODUCTORES AGROPECUARIOS SHICOMUMI ICHOCAN</t>
        </is>
      </c>
      <c r="D3363" s="6" t="n">
        <v>2019</v>
      </c>
      <c r="F3363" t="inlineStr">
        <is>
          <t>PAC</t>
        </is>
      </c>
      <c r="G3363" s="4" t="n">
        <v>0</v>
      </c>
      <c r="H3363" s="4" t="n">
        <v>0</v>
      </c>
      <c r="I3363" s="4" t="n">
        <v>0</v>
      </c>
      <c r="J3363" s="4" t="str"/>
      <c r="K3363" s="4" t="str"/>
      <c r="L3363" s="3" t="n">
        <v>0</v>
      </c>
      <c r="M3363" s="3" t="n">
        <v>0</v>
      </c>
      <c r="N3363" s="3" t="n">
        <v>0</v>
      </c>
      <c r="O3363" s="4" t="str"/>
      <c r="P3363" s="4" t="str"/>
      <c r="Q3363" s="4" t="str"/>
      <c r="R3363" s="4" t="str"/>
      <c r="S3363" s="4" t="str"/>
      <c r="T3363" s="4" t="str"/>
      <c r="U3363" s="4" t="str"/>
      <c r="V3363" s="4" t="n">
        <v>1</v>
      </c>
    </row>
    <row r="3364">
      <c r="A3364" t="n">
        <v>423</v>
      </c>
      <c r="B3364" t="inlineStr">
        <is>
          <t>20570838751</t>
        </is>
      </c>
      <c r="C3364" t="inlineStr">
        <is>
          <t>ASOCIACION DE PRODUCTORES AGROPECUARIOS SHICOMUMI ICHOCAN</t>
        </is>
      </c>
      <c r="D3364" s="6" t="n">
        <v>2020</v>
      </c>
      <c r="F3364" t="inlineStr">
        <is>
          <t>PAC</t>
        </is>
      </c>
      <c r="G3364" s="4" t="n">
        <v>0</v>
      </c>
      <c r="H3364" s="4" t="n">
        <v>0</v>
      </c>
      <c r="I3364" s="4" t="n">
        <v>0</v>
      </c>
      <c r="J3364" s="4" t="n">
        <v>0</v>
      </c>
      <c r="K3364" s="4" t="n">
        <v>0</v>
      </c>
      <c r="L3364" s="3" t="n">
        <v>0</v>
      </c>
      <c r="M3364" s="3" t="n">
        <v>0</v>
      </c>
      <c r="N3364" s="3" t="n">
        <v>0</v>
      </c>
      <c r="O3364" s="4" t="str"/>
      <c r="P3364" s="4" t="str"/>
      <c r="Q3364" s="4" t="str"/>
      <c r="R3364" s="4" t="str"/>
      <c r="S3364" s="4" t="str"/>
      <c r="T3364" s="4" t="str"/>
      <c r="U3364" s="4" t="str"/>
      <c r="V3364" s="4" t="n">
        <v>1</v>
      </c>
    </row>
    <row r="3365">
      <c r="A3365" t="n">
        <v>423</v>
      </c>
      <c r="B3365" t="inlineStr">
        <is>
          <t>20570838751</t>
        </is>
      </c>
      <c r="C3365" t="inlineStr">
        <is>
          <t>ASOCIACION DE PRODUCTORES AGROPECUARIOS SHICOMUMI ICHOCAN</t>
        </is>
      </c>
      <c r="D3365" s="6" t="n">
        <v>2021</v>
      </c>
      <c r="F3365" t="inlineStr">
        <is>
          <t>PAC</t>
        </is>
      </c>
      <c r="G3365" s="4" t="n">
        <v>0</v>
      </c>
      <c r="H3365" s="4" t="n">
        <v>0</v>
      </c>
      <c r="I3365" s="4" t="n">
        <v>0</v>
      </c>
      <c r="J3365" s="4" t="n">
        <v>0</v>
      </c>
      <c r="K3365" s="4" t="n">
        <v>0</v>
      </c>
      <c r="L3365" s="3" t="n">
        <v>0</v>
      </c>
      <c r="M3365" s="3" t="n">
        <v>0</v>
      </c>
      <c r="N3365" s="3" t="n">
        <v>0</v>
      </c>
      <c r="O3365" s="4" t="str"/>
      <c r="P3365" s="4" t="str"/>
      <c r="Q3365" s="4" t="str"/>
      <c r="R3365" s="4" t="str"/>
      <c r="S3365" s="4" t="str"/>
      <c r="T3365" s="4" t="str"/>
      <c r="U3365" s="4" t="str"/>
      <c r="V3365" s="4" t="n">
        <v>1</v>
      </c>
    </row>
    <row r="3366">
      <c r="A3366" t="n">
        <v>423</v>
      </c>
      <c r="B3366" t="inlineStr">
        <is>
          <t>20570838751</t>
        </is>
      </c>
      <c r="C3366" t="inlineStr">
        <is>
          <t>ASOCIACION DE PRODUCTORES AGROPECUARIOS SHICOMUMI ICHOCAN</t>
        </is>
      </c>
      <c r="D3366" s="6" t="n">
        <v>2022</v>
      </c>
      <c r="F3366" t="inlineStr">
        <is>
          <t>PAC</t>
        </is>
      </c>
      <c r="G3366" s="4" t="n">
        <v>0</v>
      </c>
      <c r="H3366" s="4" t="n">
        <v>0</v>
      </c>
      <c r="I3366" s="4" t="n">
        <v>0</v>
      </c>
      <c r="J3366" s="4" t="n">
        <v>0</v>
      </c>
      <c r="K3366" s="4" t="n">
        <v>0</v>
      </c>
      <c r="L3366" s="3" t="n">
        <v>0</v>
      </c>
      <c r="M3366" s="3" t="n">
        <v>0</v>
      </c>
      <c r="N3366" s="3" t="n">
        <v>0</v>
      </c>
      <c r="O3366" s="4" t="str"/>
      <c r="P3366" s="4" t="str"/>
      <c r="Q3366" s="4" t="str"/>
      <c r="R3366" s="4" t="str"/>
      <c r="S3366" s="4" t="str"/>
      <c r="T3366" s="4" t="str"/>
      <c r="U3366" s="4" t="str"/>
      <c r="V3366" s="4" t="n">
        <v>1</v>
      </c>
    </row>
    <row r="3367">
      <c r="A3367" t="n">
        <v>423</v>
      </c>
      <c r="B3367" t="inlineStr">
        <is>
          <t>20570838751</t>
        </is>
      </c>
      <c r="C3367" t="inlineStr">
        <is>
          <t>ASOCIACION DE PRODUCTORES AGROPECUARIOS SHICOMUMI ICHOCAN</t>
        </is>
      </c>
      <c r="D3367" s="6" t="n">
        <v>2023</v>
      </c>
      <c r="F3367" t="inlineStr">
        <is>
          <t>PAC</t>
        </is>
      </c>
      <c r="G3367" s="4" t="n">
        <v>0</v>
      </c>
      <c r="H3367" s="4" t="n">
        <v>0</v>
      </c>
      <c r="I3367" s="4" t="n">
        <v>0</v>
      </c>
      <c r="J3367" s="4" t="n">
        <v>0</v>
      </c>
      <c r="K3367" s="4" t="n">
        <v>0</v>
      </c>
      <c r="L3367" s="3" t="n">
        <v>0</v>
      </c>
      <c r="M3367" s="3" t="n">
        <v>0</v>
      </c>
      <c r="N3367" s="3" t="n">
        <v>0</v>
      </c>
      <c r="O3367" s="4" t="n">
        <v>0</v>
      </c>
      <c r="P3367" s="4" t="n">
        <v>0</v>
      </c>
      <c r="Q3367" s="4" t="n">
        <v>0</v>
      </c>
      <c r="R3367" s="4" t="n">
        <v>0</v>
      </c>
      <c r="S3367" s="4" t="n">
        <v>0</v>
      </c>
      <c r="T3367" s="4" t="n">
        <v>0</v>
      </c>
      <c r="U3367" s="4" t="n">
        <v>0</v>
      </c>
      <c r="V3367" s="4" t="n">
        <v>1</v>
      </c>
    </row>
    <row r="3368">
      <c r="A3368" t="n">
        <v>423</v>
      </c>
      <c r="B3368" t="inlineStr">
        <is>
          <t>20570838751</t>
        </is>
      </c>
      <c r="C3368" t="inlineStr">
        <is>
          <t>ASOCIACION DE PRODUCTORES AGROPECUARIOS SHICOMUMI ICHOCAN</t>
        </is>
      </c>
      <c r="D3368" s="6" t="n">
        <v>2024</v>
      </c>
      <c r="E3368" t="n">
        <v>1</v>
      </c>
      <c r="F3368" t="inlineStr">
        <is>
          <t>PAC</t>
        </is>
      </c>
      <c r="G3368" s="4" t="n">
        <v>15</v>
      </c>
      <c r="H3368" s="4" t="n">
        <v>5</v>
      </c>
      <c r="I3368" s="4" t="n">
        <v>20</v>
      </c>
      <c r="J3368" s="4" t="n">
        <v>25</v>
      </c>
      <c r="K3368" s="4" t="n">
        <v>3</v>
      </c>
      <c r="L3368" s="3" t="n">
        <v>66060</v>
      </c>
      <c r="M3368" s="3" t="n">
        <v>0</v>
      </c>
      <c r="N3368" s="3" t="n">
        <v>66060</v>
      </c>
      <c r="O3368" s="4" t="n">
        <v>0</v>
      </c>
      <c r="P3368" s="4" t="n">
        <v>66060</v>
      </c>
      <c r="Q3368" s="4" t="str"/>
      <c r="R3368" s="4" t="n">
        <v>0</v>
      </c>
      <c r="S3368" s="4" t="n">
        <v>0</v>
      </c>
      <c r="T3368" s="4" t="n">
        <v>0</v>
      </c>
      <c r="U3368" s="4" t="n">
        <v>66060</v>
      </c>
      <c r="V3368" s="4" t="n">
        <v>1</v>
      </c>
    </row>
    <row r="3369">
      <c r="A3369" t="n">
        <v>423</v>
      </c>
      <c r="B3369" t="inlineStr">
        <is>
          <t>20570838751</t>
        </is>
      </c>
      <c r="C3369" t="inlineStr">
        <is>
          <t>ASOCIACION DE PRODUCTORES AGROPECUARIOS SHICOMUMI ICHOCAN</t>
        </is>
      </c>
      <c r="D3369" s="6" t="n">
        <v>2025</v>
      </c>
      <c r="E3369" t="n">
        <v>1</v>
      </c>
      <c r="F3369" t="inlineStr">
        <is>
          <t>PAC</t>
        </is>
      </c>
      <c r="G3369" s="4" t="n">
        <v>15</v>
      </c>
      <c r="H3369" s="4" t="n">
        <v>5</v>
      </c>
      <c r="I3369" s="4" t="n">
        <v>20</v>
      </c>
      <c r="J3369" s="4" t="n">
        <v>25</v>
      </c>
      <c r="K3369" s="4" t="n">
        <v>4</v>
      </c>
      <c r="L3369" s="3" t="n">
        <v>77710</v>
      </c>
      <c r="M3369" s="3" t="n">
        <v>0</v>
      </c>
      <c r="N3369" s="3" t="n">
        <v>77710</v>
      </c>
      <c r="O3369" s="4" t="n">
        <v>0</v>
      </c>
      <c r="P3369" s="4" t="n">
        <v>77710</v>
      </c>
      <c r="Q3369" s="4" t="str"/>
      <c r="R3369" s="4" t="n">
        <v>0</v>
      </c>
      <c r="S3369" s="4" t="n">
        <v>0</v>
      </c>
      <c r="T3369" s="4" t="n">
        <v>0</v>
      </c>
      <c r="U3369" s="4" t="n">
        <v>77710</v>
      </c>
      <c r="V3369" s="4" t="n">
        <v>1</v>
      </c>
    </row>
    <row r="3370">
      <c r="A3370" t="n">
        <v>424</v>
      </c>
      <c r="B3370" t="inlineStr">
        <is>
          <t>20140292657</t>
        </is>
      </c>
      <c r="C3370" t="inlineStr">
        <is>
          <t>COOPERATIVA AGRARIA CAFETALERA CCOCHAPAMPA LTDA.</t>
        </is>
      </c>
      <c r="D3370" s="6" t="n">
        <v>2018</v>
      </c>
      <c r="F3370" t="inlineStr">
        <is>
          <t>PAC</t>
        </is>
      </c>
      <c r="G3370" s="4" t="str"/>
      <c r="H3370" s="4" t="str"/>
      <c r="I3370" s="4" t="n">
        <v>0</v>
      </c>
      <c r="J3370" s="4" t="str"/>
      <c r="K3370" s="4" t="str"/>
      <c r="L3370" s="3" t="str"/>
      <c r="M3370" s="3" t="str"/>
      <c r="N3370" s="3" t="n">
        <v>0</v>
      </c>
      <c r="O3370" s="4" t="str"/>
      <c r="P3370" s="4" t="str"/>
      <c r="Q3370" s="4" t="str"/>
      <c r="R3370" s="4" t="str"/>
      <c r="S3370" s="4" t="str"/>
      <c r="T3370" s="4" t="str"/>
      <c r="U3370" s="4" t="str"/>
      <c r="V3370" s="4" t="n">
        <v>1</v>
      </c>
    </row>
    <row r="3371">
      <c r="A3371" t="n">
        <v>424</v>
      </c>
      <c r="B3371" t="inlineStr">
        <is>
          <t>20140292657</t>
        </is>
      </c>
      <c r="C3371" t="inlineStr">
        <is>
          <t>COOPERATIVA AGRARIA CAFETALERA CCOCHAPAMPA LTDA.</t>
        </is>
      </c>
      <c r="D3371" s="6" t="n">
        <v>2019</v>
      </c>
      <c r="F3371" t="inlineStr">
        <is>
          <t>PAC</t>
        </is>
      </c>
      <c r="G3371" s="4" t="n">
        <v>0</v>
      </c>
      <c r="H3371" s="4" t="n">
        <v>0</v>
      </c>
      <c r="I3371" s="4" t="n">
        <v>0</v>
      </c>
      <c r="J3371" s="4" t="str"/>
      <c r="K3371" s="4" t="str"/>
      <c r="L3371" s="3" t="n">
        <v>0</v>
      </c>
      <c r="M3371" s="3" t="n">
        <v>0</v>
      </c>
      <c r="N3371" s="3" t="n">
        <v>0</v>
      </c>
      <c r="O3371" s="4" t="str"/>
      <c r="P3371" s="4" t="str"/>
      <c r="Q3371" s="4" t="str"/>
      <c r="R3371" s="4" t="str"/>
      <c r="S3371" s="4" t="str"/>
      <c r="T3371" s="4" t="str"/>
      <c r="U3371" s="4" t="str"/>
      <c r="V3371" s="4" t="n">
        <v>1</v>
      </c>
    </row>
    <row r="3372">
      <c r="A3372" t="n">
        <v>424</v>
      </c>
      <c r="B3372" t="inlineStr">
        <is>
          <t>20140292657</t>
        </is>
      </c>
      <c r="C3372" t="inlineStr">
        <is>
          <t>COOPERATIVA AGRARIA CAFETALERA CCOCHAPAMPA LTDA.</t>
        </is>
      </c>
      <c r="D3372" s="6" t="n">
        <v>2020</v>
      </c>
      <c r="F3372" t="inlineStr">
        <is>
          <t>PAC</t>
        </is>
      </c>
      <c r="G3372" s="4" t="n">
        <v>0</v>
      </c>
      <c r="H3372" s="4" t="n">
        <v>0</v>
      </c>
      <c r="I3372" s="4" t="n">
        <v>0</v>
      </c>
      <c r="J3372" s="4" t="n">
        <v>0</v>
      </c>
      <c r="K3372" s="4" t="n">
        <v>0</v>
      </c>
      <c r="L3372" s="3" t="n">
        <v>0</v>
      </c>
      <c r="M3372" s="3" t="n">
        <v>0</v>
      </c>
      <c r="N3372" s="3" t="n">
        <v>0</v>
      </c>
      <c r="O3372" s="4" t="str"/>
      <c r="P3372" s="4" t="str"/>
      <c r="Q3372" s="4" t="str"/>
      <c r="R3372" s="4" t="str"/>
      <c r="S3372" s="4" t="str"/>
      <c r="T3372" s="4" t="str"/>
      <c r="U3372" s="4" t="str"/>
      <c r="V3372" s="4" t="n">
        <v>1</v>
      </c>
    </row>
    <row r="3373">
      <c r="A3373" t="n">
        <v>424</v>
      </c>
      <c r="B3373" t="inlineStr">
        <is>
          <t>20140292657</t>
        </is>
      </c>
      <c r="C3373" t="inlineStr">
        <is>
          <t>COOPERATIVA AGRARIA CAFETALERA CCOCHAPAMPA LTDA.</t>
        </is>
      </c>
      <c r="D3373" s="6" t="n">
        <v>2021</v>
      </c>
      <c r="F3373" t="inlineStr">
        <is>
          <t>PAC</t>
        </is>
      </c>
      <c r="G3373" s="4" t="n">
        <v>0</v>
      </c>
      <c r="H3373" s="4" t="n">
        <v>0</v>
      </c>
      <c r="I3373" s="4" t="n">
        <v>0</v>
      </c>
      <c r="J3373" s="4" t="n">
        <v>0</v>
      </c>
      <c r="K3373" s="4" t="n">
        <v>0</v>
      </c>
      <c r="L3373" s="3" t="n">
        <v>0</v>
      </c>
      <c r="M3373" s="3" t="n">
        <v>0</v>
      </c>
      <c r="N3373" s="3" t="n">
        <v>0</v>
      </c>
      <c r="O3373" s="4" t="str"/>
      <c r="P3373" s="4" t="str"/>
      <c r="Q3373" s="4" t="str"/>
      <c r="R3373" s="4" t="str"/>
      <c r="S3373" s="4" t="str"/>
      <c r="T3373" s="4" t="str"/>
      <c r="U3373" s="4" t="str"/>
      <c r="V3373" s="4" t="n">
        <v>1</v>
      </c>
    </row>
    <row r="3374">
      <c r="A3374" t="n">
        <v>424</v>
      </c>
      <c r="B3374" t="inlineStr">
        <is>
          <t>20140292657</t>
        </is>
      </c>
      <c r="C3374" t="inlineStr">
        <is>
          <t>COOPERATIVA AGRARIA CAFETALERA CCOCHAPAMPA LTDA.</t>
        </is>
      </c>
      <c r="D3374" s="6" t="n">
        <v>2022</v>
      </c>
      <c r="F3374" t="inlineStr">
        <is>
          <t>PAC</t>
        </is>
      </c>
      <c r="G3374" s="4" t="n">
        <v>0</v>
      </c>
      <c r="H3374" s="4" t="n">
        <v>0</v>
      </c>
      <c r="I3374" s="4" t="n">
        <v>0</v>
      </c>
      <c r="J3374" s="4" t="n">
        <v>0</v>
      </c>
      <c r="K3374" s="4" t="n">
        <v>0</v>
      </c>
      <c r="L3374" s="3" t="n">
        <v>0</v>
      </c>
      <c r="M3374" s="3" t="n">
        <v>0</v>
      </c>
      <c r="N3374" s="3" t="n">
        <v>0</v>
      </c>
      <c r="O3374" s="4" t="str"/>
      <c r="P3374" s="4" t="str"/>
      <c r="Q3374" s="4" t="str"/>
      <c r="R3374" s="4" t="str"/>
      <c r="S3374" s="4" t="str"/>
      <c r="T3374" s="4" t="str"/>
      <c r="U3374" s="4" t="str"/>
      <c r="V3374" s="4" t="n">
        <v>1</v>
      </c>
    </row>
    <row r="3375">
      <c r="A3375" t="n">
        <v>424</v>
      </c>
      <c r="B3375" t="inlineStr">
        <is>
          <t>20140292657</t>
        </is>
      </c>
      <c r="C3375" t="inlineStr">
        <is>
          <t>COOPERATIVA AGRARIA CAFETALERA CCOCHAPAMPA LTDA.</t>
        </is>
      </c>
      <c r="D3375" s="6" t="n">
        <v>2023</v>
      </c>
      <c r="F3375" t="inlineStr">
        <is>
          <t>PAC</t>
        </is>
      </c>
      <c r="G3375" s="4" t="n">
        <v>0</v>
      </c>
      <c r="H3375" s="4" t="n">
        <v>0</v>
      </c>
      <c r="I3375" s="4" t="n">
        <v>0</v>
      </c>
      <c r="J3375" s="4" t="n">
        <v>0</v>
      </c>
      <c r="K3375" s="4" t="n">
        <v>0</v>
      </c>
      <c r="L3375" s="3" t="n">
        <v>0</v>
      </c>
      <c r="M3375" s="3" t="n">
        <v>0</v>
      </c>
      <c r="N3375" s="3" t="n">
        <v>0</v>
      </c>
      <c r="O3375" s="4" t="n">
        <v>0</v>
      </c>
      <c r="P3375" s="4" t="n">
        <v>0</v>
      </c>
      <c r="Q3375" s="4" t="n">
        <v>0</v>
      </c>
      <c r="R3375" s="4" t="n">
        <v>0</v>
      </c>
      <c r="S3375" s="4" t="n">
        <v>0</v>
      </c>
      <c r="T3375" s="4" t="n">
        <v>0</v>
      </c>
      <c r="U3375" s="4" t="n">
        <v>0</v>
      </c>
      <c r="V3375" s="4" t="n">
        <v>1</v>
      </c>
    </row>
    <row r="3376">
      <c r="A3376" t="n">
        <v>424</v>
      </c>
      <c r="B3376" t="inlineStr">
        <is>
          <t>20140292657</t>
        </is>
      </c>
      <c r="C3376" t="inlineStr">
        <is>
          <t>COOPERATIVA AGRARIA CAFETALERA CCOCHAPAMPA LTDA.</t>
        </is>
      </c>
      <c r="D3376" s="6" t="n">
        <v>2024</v>
      </c>
      <c r="E3376" t="n">
        <v>1</v>
      </c>
      <c r="F3376" t="inlineStr">
        <is>
          <t>PAC</t>
        </is>
      </c>
      <c r="G3376" s="4" t="n">
        <v>38</v>
      </c>
      <c r="H3376" s="4" t="n">
        <v>11</v>
      </c>
      <c r="I3376" s="4" t="n">
        <v>49</v>
      </c>
      <c r="J3376" s="4" t="n">
        <v>34</v>
      </c>
      <c r="K3376" s="4" t="n">
        <v>8</v>
      </c>
      <c r="L3376" s="3" t="n">
        <v>477922.30663951</v>
      </c>
      <c r="M3376" s="3" t="n">
        <v>0</v>
      </c>
      <c r="N3376" s="3" t="n">
        <v>477922.30663951</v>
      </c>
      <c r="O3376" s="4" t="n">
        <v>0</v>
      </c>
      <c r="P3376" s="4" t="n">
        <v>0</v>
      </c>
      <c r="Q3376" s="4" t="str"/>
      <c r="R3376" s="4" t="n">
        <v>477922.30663951</v>
      </c>
      <c r="S3376" s="4" t="n">
        <v>0</v>
      </c>
      <c r="T3376" s="4" t="n">
        <v>0</v>
      </c>
      <c r="U3376" s="4" t="n">
        <v>477922.30663951</v>
      </c>
      <c r="V3376" s="4" t="n">
        <v>1</v>
      </c>
    </row>
    <row r="3377">
      <c r="A3377" t="n">
        <v>424</v>
      </c>
      <c r="B3377" t="inlineStr">
        <is>
          <t>20140292657</t>
        </is>
      </c>
      <c r="C3377" t="inlineStr">
        <is>
          <t>COOPERATIVA AGRARIA CAFETALERA CCOCHAPAMPA LTDA.</t>
        </is>
      </c>
      <c r="D3377" s="6" t="n">
        <v>2025</v>
      </c>
      <c r="E3377" t="n">
        <v>1</v>
      </c>
      <c r="F3377" t="inlineStr">
        <is>
          <t>PAC</t>
        </is>
      </c>
      <c r="G3377" s="4" t="n">
        <v>47</v>
      </c>
      <c r="H3377" s="4" t="n">
        <v>13</v>
      </c>
      <c r="I3377" s="4" t="n">
        <v>60</v>
      </c>
      <c r="J3377" s="4" t="n">
        <v>25</v>
      </c>
      <c r="K3377" s="4" t="n">
        <v>5</v>
      </c>
      <c r="L3377" s="3" t="n">
        <v>0</v>
      </c>
      <c r="M3377" s="3" t="n">
        <v>1773460</v>
      </c>
      <c r="N3377" s="3" t="n">
        <v>1773460</v>
      </c>
      <c r="O3377" s="4" t="n">
        <v>0</v>
      </c>
      <c r="P3377" s="4" t="n">
        <v>1773460</v>
      </c>
      <c r="Q3377" s="4" t="str"/>
      <c r="R3377" s="4" t="n">
        <v>0</v>
      </c>
      <c r="S3377" s="4" t="n">
        <v>0</v>
      </c>
      <c r="T3377" s="4" t="n">
        <v>0</v>
      </c>
      <c r="U3377" s="4" t="n">
        <v>1773460</v>
      </c>
      <c r="V3377" s="4" t="n">
        <v>1</v>
      </c>
    </row>
    <row r="3378">
      <c r="A3378" t="n">
        <v>425</v>
      </c>
      <c r="B3378" t="inlineStr">
        <is>
          <t>20132517119</t>
        </is>
      </c>
      <c r="C3378" t="inlineStr">
        <is>
          <t>COOPERATIVA AGRARIA CAFETALERA MATEO PUMACAHUA LTDA NRO 185</t>
        </is>
      </c>
      <c r="D3378" s="6" t="n">
        <v>2018</v>
      </c>
      <c r="F3378" t="inlineStr">
        <is>
          <t>PAC</t>
        </is>
      </c>
      <c r="G3378" s="4" t="str"/>
      <c r="H3378" s="4" t="str"/>
      <c r="I3378" s="4" t="n">
        <v>0</v>
      </c>
      <c r="J3378" s="4" t="str"/>
      <c r="K3378" s="4" t="str"/>
      <c r="L3378" s="3" t="str"/>
      <c r="M3378" s="3" t="str"/>
      <c r="N3378" s="3" t="n">
        <v>0</v>
      </c>
      <c r="O3378" s="4" t="str"/>
      <c r="P3378" s="4" t="str"/>
      <c r="Q3378" s="4" t="str"/>
      <c r="R3378" s="4" t="str"/>
      <c r="S3378" s="4" t="str"/>
      <c r="T3378" s="4" t="str"/>
      <c r="U3378" s="4" t="str"/>
      <c r="V3378" s="4" t="n">
        <v>1</v>
      </c>
    </row>
    <row r="3379">
      <c r="A3379" t="n">
        <v>425</v>
      </c>
      <c r="B3379" t="inlineStr">
        <is>
          <t>20132517119</t>
        </is>
      </c>
      <c r="C3379" t="inlineStr">
        <is>
          <t>COOPERATIVA AGRARIA CAFETALERA MATEO PUMACAHUA LTDA NRO 185</t>
        </is>
      </c>
      <c r="D3379" s="6" t="n">
        <v>2019</v>
      </c>
      <c r="F3379" t="inlineStr">
        <is>
          <t>PAC</t>
        </is>
      </c>
      <c r="G3379" s="4" t="n">
        <v>0</v>
      </c>
      <c r="H3379" s="4" t="n">
        <v>0</v>
      </c>
      <c r="I3379" s="4" t="n">
        <v>0</v>
      </c>
      <c r="J3379" s="4" t="str"/>
      <c r="K3379" s="4" t="str"/>
      <c r="L3379" s="3" t="n">
        <v>0</v>
      </c>
      <c r="M3379" s="3" t="n">
        <v>0</v>
      </c>
      <c r="N3379" s="3" t="n">
        <v>0</v>
      </c>
      <c r="O3379" s="4" t="str"/>
      <c r="P3379" s="4" t="str"/>
      <c r="Q3379" s="4" t="str"/>
      <c r="R3379" s="4" t="str"/>
      <c r="S3379" s="4" t="str"/>
      <c r="T3379" s="4" t="str"/>
      <c r="U3379" s="4" t="str"/>
      <c r="V3379" s="4" t="n">
        <v>1</v>
      </c>
    </row>
    <row r="3380">
      <c r="A3380" t="n">
        <v>425</v>
      </c>
      <c r="B3380" t="inlineStr">
        <is>
          <t>20132517119</t>
        </is>
      </c>
      <c r="C3380" t="inlineStr">
        <is>
          <t>COOPERATIVA AGRARIA CAFETALERA MATEO PUMACAHUA LTDA NRO 185</t>
        </is>
      </c>
      <c r="D3380" s="6" t="n">
        <v>2020</v>
      </c>
      <c r="F3380" t="inlineStr">
        <is>
          <t>PAC</t>
        </is>
      </c>
      <c r="G3380" s="4" t="n">
        <v>0</v>
      </c>
      <c r="H3380" s="4" t="n">
        <v>0</v>
      </c>
      <c r="I3380" s="4" t="n">
        <v>0</v>
      </c>
      <c r="J3380" s="4" t="n">
        <v>0</v>
      </c>
      <c r="K3380" s="4" t="n">
        <v>0</v>
      </c>
      <c r="L3380" s="3" t="n">
        <v>0</v>
      </c>
      <c r="M3380" s="3" t="n">
        <v>0</v>
      </c>
      <c r="N3380" s="3" t="n">
        <v>0</v>
      </c>
      <c r="O3380" s="4" t="str"/>
      <c r="P3380" s="4" t="str"/>
      <c r="Q3380" s="4" t="str"/>
      <c r="R3380" s="4" t="str"/>
      <c r="S3380" s="4" t="str"/>
      <c r="T3380" s="4" t="str"/>
      <c r="U3380" s="4" t="str"/>
      <c r="V3380" s="4" t="n">
        <v>1</v>
      </c>
    </row>
    <row r="3381">
      <c r="A3381" t="n">
        <v>425</v>
      </c>
      <c r="B3381" t="inlineStr">
        <is>
          <t>20132517119</t>
        </is>
      </c>
      <c r="C3381" t="inlineStr">
        <is>
          <t>COOPERATIVA AGRARIA CAFETALERA MATEO PUMACAHUA LTDA NRO 185</t>
        </is>
      </c>
      <c r="D3381" s="6" t="n">
        <v>2021</v>
      </c>
      <c r="F3381" t="inlineStr">
        <is>
          <t>PAC</t>
        </is>
      </c>
      <c r="G3381" s="4" t="n">
        <v>0</v>
      </c>
      <c r="H3381" s="4" t="n">
        <v>0</v>
      </c>
      <c r="I3381" s="4" t="n">
        <v>0</v>
      </c>
      <c r="J3381" s="4" t="n">
        <v>0</v>
      </c>
      <c r="K3381" s="4" t="n">
        <v>0</v>
      </c>
      <c r="L3381" s="3" t="n">
        <v>0</v>
      </c>
      <c r="M3381" s="3" t="n">
        <v>0</v>
      </c>
      <c r="N3381" s="3" t="n">
        <v>0</v>
      </c>
      <c r="O3381" s="4" t="str"/>
      <c r="P3381" s="4" t="str"/>
      <c r="Q3381" s="4" t="str"/>
      <c r="R3381" s="4" t="str"/>
      <c r="S3381" s="4" t="str"/>
      <c r="T3381" s="4" t="str"/>
      <c r="U3381" s="4" t="str"/>
      <c r="V3381" s="4" t="n">
        <v>1</v>
      </c>
    </row>
    <row r="3382">
      <c r="A3382" t="n">
        <v>425</v>
      </c>
      <c r="B3382" t="inlineStr">
        <is>
          <t>20132517119</t>
        </is>
      </c>
      <c r="C3382" t="inlineStr">
        <is>
          <t>COOPERATIVA AGRARIA CAFETALERA MATEO PUMACAHUA LTDA NRO 185</t>
        </is>
      </c>
      <c r="D3382" s="6" t="n">
        <v>2022</v>
      </c>
      <c r="F3382" t="inlineStr">
        <is>
          <t>PAC</t>
        </is>
      </c>
      <c r="G3382" s="4" t="n">
        <v>0</v>
      </c>
      <c r="H3382" s="4" t="n">
        <v>0</v>
      </c>
      <c r="I3382" s="4" t="n">
        <v>0</v>
      </c>
      <c r="J3382" s="4" t="n">
        <v>0</v>
      </c>
      <c r="K3382" s="4" t="n">
        <v>0</v>
      </c>
      <c r="L3382" s="3" t="n">
        <v>0</v>
      </c>
      <c r="M3382" s="3" t="n">
        <v>0</v>
      </c>
      <c r="N3382" s="3" t="n">
        <v>0</v>
      </c>
      <c r="O3382" s="4" t="str"/>
      <c r="P3382" s="4" t="str"/>
      <c r="Q3382" s="4" t="str"/>
      <c r="R3382" s="4" t="str"/>
      <c r="S3382" s="4" t="str"/>
      <c r="T3382" s="4" t="str"/>
      <c r="U3382" s="4" t="str"/>
      <c r="V3382" s="4" t="n">
        <v>1</v>
      </c>
    </row>
    <row r="3383">
      <c r="A3383" t="n">
        <v>425</v>
      </c>
      <c r="B3383" t="inlineStr">
        <is>
          <t>20132517119</t>
        </is>
      </c>
      <c r="C3383" t="inlineStr">
        <is>
          <t>COOPERATIVA AGRARIA CAFETALERA MATEO PUMACAHUA LTDA NRO 185</t>
        </is>
      </c>
      <c r="D3383" s="6" t="n">
        <v>2023</v>
      </c>
      <c r="F3383" t="inlineStr">
        <is>
          <t>PAC</t>
        </is>
      </c>
      <c r="G3383" s="4" t="n">
        <v>0</v>
      </c>
      <c r="H3383" s="4" t="n">
        <v>0</v>
      </c>
      <c r="I3383" s="4" t="n">
        <v>0</v>
      </c>
      <c r="J3383" s="4" t="n">
        <v>0</v>
      </c>
      <c r="K3383" s="4" t="n">
        <v>0</v>
      </c>
      <c r="L3383" s="3" t="n">
        <v>0</v>
      </c>
      <c r="M3383" s="3" t="n">
        <v>0</v>
      </c>
      <c r="N3383" s="3" t="n">
        <v>0</v>
      </c>
      <c r="O3383" s="4" t="n">
        <v>0</v>
      </c>
      <c r="P3383" s="4" t="n">
        <v>0</v>
      </c>
      <c r="Q3383" s="4" t="n">
        <v>0</v>
      </c>
      <c r="R3383" s="4" t="n">
        <v>0</v>
      </c>
      <c r="S3383" s="4" t="n">
        <v>0</v>
      </c>
      <c r="T3383" s="4" t="n">
        <v>0</v>
      </c>
      <c r="U3383" s="4" t="n">
        <v>0</v>
      </c>
      <c r="V3383" s="4" t="n">
        <v>1</v>
      </c>
    </row>
    <row r="3384">
      <c r="A3384" t="n">
        <v>425</v>
      </c>
      <c r="B3384" t="inlineStr">
        <is>
          <t>20132517119</t>
        </is>
      </c>
      <c r="C3384" t="inlineStr">
        <is>
          <t>COOPERATIVA AGRARIA CAFETALERA MATEO PUMACAHUA LTDA NRO 185</t>
        </is>
      </c>
      <c r="D3384" s="6" t="n">
        <v>2024</v>
      </c>
      <c r="E3384" t="n">
        <v>1</v>
      </c>
      <c r="F3384" t="inlineStr">
        <is>
          <t>PAC</t>
        </is>
      </c>
      <c r="G3384" s="4" t="n">
        <v>101</v>
      </c>
      <c r="H3384" s="4" t="n">
        <v>28</v>
      </c>
      <c r="I3384" s="4" t="n">
        <v>129</v>
      </c>
      <c r="J3384" s="4" t="n">
        <v>32</v>
      </c>
      <c r="K3384" s="4" t="n">
        <v>7</v>
      </c>
      <c r="L3384" s="3" t="n">
        <v>80172.952</v>
      </c>
      <c r="M3384" s="3" t="n">
        <v>0</v>
      </c>
      <c r="N3384" s="3" t="n">
        <v>80172.952</v>
      </c>
      <c r="O3384" s="4" t="n">
        <v>0</v>
      </c>
      <c r="P3384" s="4" t="n">
        <v>0</v>
      </c>
      <c r="Q3384" s="4" t="str"/>
      <c r="R3384" s="4" t="n">
        <v>80172.952</v>
      </c>
      <c r="S3384" s="4" t="n">
        <v>0</v>
      </c>
      <c r="T3384" s="4" t="n">
        <v>0</v>
      </c>
      <c r="U3384" s="4" t="n">
        <v>80172.952</v>
      </c>
      <c r="V3384" s="4" t="n">
        <v>1</v>
      </c>
    </row>
    <row r="3385">
      <c r="A3385" t="n">
        <v>425</v>
      </c>
      <c r="B3385" t="inlineStr">
        <is>
          <t>20132517119</t>
        </is>
      </c>
      <c r="C3385" t="inlineStr">
        <is>
          <t>COOPERATIVA AGRARIA CAFETALERA MATEO PUMACAHUA LTDA NRO 185</t>
        </is>
      </c>
      <c r="D3385" s="6" t="n">
        <v>2025</v>
      </c>
      <c r="E3385" t="n">
        <v>1</v>
      </c>
      <c r="F3385" t="inlineStr">
        <is>
          <t>PAC</t>
        </is>
      </c>
      <c r="G3385" s="4" t="n">
        <v>101</v>
      </c>
      <c r="H3385" s="4" t="n">
        <v>28</v>
      </c>
      <c r="I3385" s="4" t="n">
        <v>129</v>
      </c>
      <c r="J3385" s="4" t="n">
        <v>24</v>
      </c>
      <c r="K3385" s="4" t="n">
        <v>5</v>
      </c>
      <c r="L3385" s="3" t="n">
        <v>274646.15</v>
      </c>
      <c r="M3385" s="3" t="n">
        <v>0</v>
      </c>
      <c r="N3385" s="3" t="n">
        <v>274646.15</v>
      </c>
      <c r="O3385" s="4" t="n">
        <v>0</v>
      </c>
      <c r="P3385" s="4" t="n">
        <v>169145.5</v>
      </c>
      <c r="Q3385" s="4" t="str"/>
      <c r="R3385" s="4" t="n">
        <v>105500.65</v>
      </c>
      <c r="S3385" s="4" t="n">
        <v>0</v>
      </c>
      <c r="T3385" s="4" t="n">
        <v>0</v>
      </c>
      <c r="U3385" s="4" t="n">
        <v>274646.15</v>
      </c>
      <c r="V3385" s="4" t="n">
        <v>1</v>
      </c>
    </row>
    <row r="3386">
      <c r="A3386" t="n">
        <v>426</v>
      </c>
      <c r="B3386" t="inlineStr">
        <is>
          <t>20136201213</t>
        </is>
      </c>
      <c r="C3386" t="inlineStr">
        <is>
          <t>CENTRAL DE COOPERATIVAS AGRARIAS CAFETALERAS COCLA LTDA. NRO 281</t>
        </is>
      </c>
      <c r="D3386" s="6" t="n">
        <v>2018</v>
      </c>
      <c r="F3386" t="inlineStr">
        <is>
          <t>PAC</t>
        </is>
      </c>
      <c r="G3386" s="4" t="str"/>
      <c r="H3386" s="4" t="str"/>
      <c r="I3386" s="4" t="n">
        <v>0</v>
      </c>
      <c r="J3386" s="4" t="str"/>
      <c r="K3386" s="4" t="str"/>
      <c r="L3386" s="3" t="str"/>
      <c r="M3386" s="3" t="str"/>
      <c r="N3386" s="3" t="n">
        <v>0</v>
      </c>
      <c r="O3386" s="4" t="str"/>
      <c r="P3386" s="4" t="str"/>
      <c r="Q3386" s="4" t="str"/>
      <c r="R3386" s="4" t="str"/>
      <c r="S3386" s="4" t="str"/>
      <c r="T3386" s="4" t="str"/>
      <c r="U3386" s="4" t="str"/>
      <c r="V3386" s="4" t="n">
        <v>1</v>
      </c>
    </row>
    <row r="3387">
      <c r="A3387" t="n">
        <v>426</v>
      </c>
      <c r="B3387" t="inlineStr">
        <is>
          <t>20136201213</t>
        </is>
      </c>
      <c r="C3387" t="inlineStr">
        <is>
          <t>CENTRAL DE COOPERATIVAS AGRARIAS CAFETALERAS COCLA LTDA. NRO 281</t>
        </is>
      </c>
      <c r="D3387" s="6" t="n">
        <v>2019</v>
      </c>
      <c r="F3387" t="inlineStr">
        <is>
          <t>PAC</t>
        </is>
      </c>
      <c r="G3387" s="4" t="n">
        <v>0</v>
      </c>
      <c r="H3387" s="4" t="n">
        <v>0</v>
      </c>
      <c r="I3387" s="4" t="n">
        <v>0</v>
      </c>
      <c r="J3387" s="4" t="str"/>
      <c r="K3387" s="4" t="str"/>
      <c r="L3387" s="3" t="n">
        <v>0</v>
      </c>
      <c r="M3387" s="3" t="n">
        <v>0</v>
      </c>
      <c r="N3387" s="3" t="n">
        <v>0</v>
      </c>
      <c r="O3387" s="4" t="str"/>
      <c r="P3387" s="4" t="str"/>
      <c r="Q3387" s="4" t="str"/>
      <c r="R3387" s="4" t="str"/>
      <c r="S3387" s="4" t="str"/>
      <c r="T3387" s="4" t="str"/>
      <c r="U3387" s="4" t="str"/>
      <c r="V3387" s="4" t="n">
        <v>1</v>
      </c>
    </row>
    <row r="3388">
      <c r="A3388" t="n">
        <v>426</v>
      </c>
      <c r="B3388" t="inlineStr">
        <is>
          <t>20136201213</t>
        </is>
      </c>
      <c r="C3388" t="inlineStr">
        <is>
          <t>CENTRAL DE COOPERATIVAS AGRARIAS CAFETALERAS COCLA LTDA. NRO 281</t>
        </is>
      </c>
      <c r="D3388" s="6" t="n">
        <v>2020</v>
      </c>
      <c r="F3388" t="inlineStr">
        <is>
          <t>PAC</t>
        </is>
      </c>
      <c r="G3388" s="4" t="n">
        <v>0</v>
      </c>
      <c r="H3388" s="4" t="n">
        <v>0</v>
      </c>
      <c r="I3388" s="4" t="n">
        <v>0</v>
      </c>
      <c r="J3388" s="4" t="n">
        <v>0</v>
      </c>
      <c r="K3388" s="4" t="n">
        <v>0</v>
      </c>
      <c r="L3388" s="3" t="n">
        <v>0</v>
      </c>
      <c r="M3388" s="3" t="n">
        <v>0</v>
      </c>
      <c r="N3388" s="3" t="n">
        <v>0</v>
      </c>
      <c r="O3388" s="4" t="str"/>
      <c r="P3388" s="4" t="str"/>
      <c r="Q3388" s="4" t="str"/>
      <c r="R3388" s="4" t="str"/>
      <c r="S3388" s="4" t="str"/>
      <c r="T3388" s="4" t="str"/>
      <c r="U3388" s="4" t="str"/>
      <c r="V3388" s="4" t="n">
        <v>1</v>
      </c>
    </row>
    <row r="3389">
      <c r="A3389" t="n">
        <v>426</v>
      </c>
      <c r="B3389" t="inlineStr">
        <is>
          <t>20136201213</t>
        </is>
      </c>
      <c r="C3389" t="inlineStr">
        <is>
          <t>CENTRAL DE COOPERATIVAS AGRARIAS CAFETALERAS COCLA LTDA. NRO 281</t>
        </is>
      </c>
      <c r="D3389" s="6" t="n">
        <v>2021</v>
      </c>
      <c r="F3389" t="inlineStr">
        <is>
          <t>PAC</t>
        </is>
      </c>
      <c r="G3389" s="4" t="n">
        <v>0</v>
      </c>
      <c r="H3389" s="4" t="n">
        <v>0</v>
      </c>
      <c r="I3389" s="4" t="n">
        <v>0</v>
      </c>
      <c r="J3389" s="4" t="n">
        <v>0</v>
      </c>
      <c r="K3389" s="4" t="n">
        <v>0</v>
      </c>
      <c r="L3389" s="3" t="n">
        <v>0</v>
      </c>
      <c r="M3389" s="3" t="n">
        <v>0</v>
      </c>
      <c r="N3389" s="3" t="n">
        <v>0</v>
      </c>
      <c r="O3389" s="4" t="str"/>
      <c r="P3389" s="4" t="str"/>
      <c r="Q3389" s="4" t="str"/>
      <c r="R3389" s="4" t="str"/>
      <c r="S3389" s="4" t="str"/>
      <c r="T3389" s="4" t="str"/>
      <c r="U3389" s="4" t="str"/>
      <c r="V3389" s="4" t="n">
        <v>1</v>
      </c>
    </row>
    <row r="3390">
      <c r="A3390" t="n">
        <v>426</v>
      </c>
      <c r="B3390" t="inlineStr">
        <is>
          <t>20136201213</t>
        </is>
      </c>
      <c r="C3390" t="inlineStr">
        <is>
          <t>CENTRAL DE COOPERATIVAS AGRARIAS CAFETALERAS COCLA LTDA. NRO 281</t>
        </is>
      </c>
      <c r="D3390" s="6" t="n">
        <v>2022</v>
      </c>
      <c r="F3390" t="inlineStr">
        <is>
          <t>PAC</t>
        </is>
      </c>
      <c r="G3390" s="4" t="n">
        <v>0</v>
      </c>
      <c r="H3390" s="4" t="n">
        <v>0</v>
      </c>
      <c r="I3390" s="4" t="n">
        <v>0</v>
      </c>
      <c r="J3390" s="4" t="n">
        <v>0</v>
      </c>
      <c r="K3390" s="4" t="n">
        <v>0</v>
      </c>
      <c r="L3390" s="3" t="n">
        <v>0</v>
      </c>
      <c r="M3390" s="3" t="n">
        <v>0</v>
      </c>
      <c r="N3390" s="3" t="n">
        <v>0</v>
      </c>
      <c r="O3390" s="4" t="str"/>
      <c r="P3390" s="4" t="str"/>
      <c r="Q3390" s="4" t="str"/>
      <c r="R3390" s="4" t="str"/>
      <c r="S3390" s="4" t="str"/>
      <c r="T3390" s="4" t="str"/>
      <c r="U3390" s="4" t="str"/>
      <c r="V3390" s="4" t="n">
        <v>1</v>
      </c>
    </row>
    <row r="3391">
      <c r="A3391" t="n">
        <v>426</v>
      </c>
      <c r="B3391" t="inlineStr">
        <is>
          <t>20136201213</t>
        </is>
      </c>
      <c r="C3391" t="inlineStr">
        <is>
          <t>CENTRAL DE COOPERATIVAS AGRARIAS CAFETALERAS COCLA LTDA. NRO 281</t>
        </is>
      </c>
      <c r="D3391" s="6" t="n">
        <v>2023</v>
      </c>
      <c r="F3391" t="inlineStr">
        <is>
          <t>PAC</t>
        </is>
      </c>
      <c r="G3391" s="4" t="n">
        <v>0</v>
      </c>
      <c r="H3391" s="4" t="n">
        <v>0</v>
      </c>
      <c r="I3391" s="4" t="n">
        <v>0</v>
      </c>
      <c r="J3391" s="4" t="n">
        <v>0</v>
      </c>
      <c r="K3391" s="4" t="n">
        <v>0</v>
      </c>
      <c r="L3391" s="3" t="n">
        <v>0</v>
      </c>
      <c r="M3391" s="3" t="n">
        <v>0</v>
      </c>
      <c r="N3391" s="3" t="n">
        <v>0</v>
      </c>
      <c r="O3391" s="4" t="n">
        <v>0</v>
      </c>
      <c r="P3391" s="4" t="n">
        <v>0</v>
      </c>
      <c r="Q3391" s="4" t="n">
        <v>0</v>
      </c>
      <c r="R3391" s="4" t="n">
        <v>0</v>
      </c>
      <c r="S3391" s="4" t="n">
        <v>0</v>
      </c>
      <c r="T3391" s="4" t="n">
        <v>0</v>
      </c>
      <c r="U3391" s="4" t="n">
        <v>0</v>
      </c>
      <c r="V3391" s="4" t="n">
        <v>1</v>
      </c>
    </row>
    <row r="3392">
      <c r="A3392" t="n">
        <v>426</v>
      </c>
      <c r="B3392" t="inlineStr">
        <is>
          <t>20136201213</t>
        </is>
      </c>
      <c r="C3392" t="inlineStr">
        <is>
          <t>CENTRAL DE COOPERATIVAS AGRARIAS CAFETALERAS COCLA LTDA. NRO 281</t>
        </is>
      </c>
      <c r="D3392" s="6" t="n">
        <v>2024</v>
      </c>
      <c r="E3392" t="n">
        <v>1</v>
      </c>
      <c r="F3392" t="inlineStr">
        <is>
          <t>PAC</t>
        </is>
      </c>
      <c r="G3392" s="4" t="n">
        <v>880</v>
      </c>
      <c r="H3392" s="4" t="n">
        <v>220</v>
      </c>
      <c r="I3392" s="4" t="n">
        <v>1100</v>
      </c>
      <c r="J3392" s="4" t="n">
        <v>35</v>
      </c>
      <c r="K3392" s="4" t="n">
        <v>7</v>
      </c>
      <c r="L3392" s="3" t="n">
        <v>0</v>
      </c>
      <c r="M3392" s="3" t="n">
        <v>6987135.67033723</v>
      </c>
      <c r="N3392" s="3" t="n">
        <v>6987135.67033723</v>
      </c>
      <c r="O3392" s="4" t="n">
        <v>0</v>
      </c>
      <c r="P3392" s="4" t="n">
        <v>0</v>
      </c>
      <c r="Q3392" s="4" t="str"/>
      <c r="R3392" s="4" t="n">
        <v>6987135.67033723</v>
      </c>
      <c r="S3392" s="4" t="n">
        <v>0</v>
      </c>
      <c r="T3392" s="4" t="n">
        <v>0</v>
      </c>
      <c r="U3392" s="4" t="n">
        <v>6987135.67033723</v>
      </c>
      <c r="V3392" s="4" t="n">
        <v>1</v>
      </c>
    </row>
    <row r="3393">
      <c r="A3393" t="n">
        <v>426</v>
      </c>
      <c r="B3393" t="inlineStr">
        <is>
          <t>20136201213</t>
        </is>
      </c>
      <c r="C3393" t="inlineStr">
        <is>
          <t>CENTRAL DE COOPERATIVAS AGRARIAS CAFETALERAS COCLA LTDA. NRO 281</t>
        </is>
      </c>
      <c r="D3393" s="6" t="n">
        <v>2025</v>
      </c>
      <c r="E3393" t="n">
        <v>1</v>
      </c>
      <c r="F3393" t="inlineStr">
        <is>
          <t>PAC</t>
        </is>
      </c>
      <c r="G3393" s="4" t="n">
        <v>404</v>
      </c>
      <c r="H3393" s="4" t="n">
        <v>161</v>
      </c>
      <c r="I3393" s="4" t="n">
        <v>565</v>
      </c>
      <c r="J3393" s="4" t="n">
        <v>10</v>
      </c>
      <c r="K3393" s="4" t="n">
        <v>2</v>
      </c>
      <c r="L3393" s="3" t="n">
        <v>1525696.94594723</v>
      </c>
      <c r="M3393" s="3" t="n">
        <v>8390056.49266227</v>
      </c>
      <c r="N3393" s="3" t="n">
        <v>9915753.438609499</v>
      </c>
      <c r="O3393" s="4" t="n">
        <v>0</v>
      </c>
      <c r="P3393" s="4" t="n">
        <v>889079.29922723</v>
      </c>
      <c r="Q3393" s="4" t="str"/>
      <c r="R3393" s="4" t="n">
        <v>9026674.139382269</v>
      </c>
      <c r="S3393" s="4" t="n">
        <v>0</v>
      </c>
      <c r="T3393" s="4" t="n">
        <v>0</v>
      </c>
      <c r="U3393" s="4" t="n">
        <v>9915753.438609499</v>
      </c>
      <c r="V3393" s="4" t="n">
        <v>1</v>
      </c>
    </row>
    <row r="3394">
      <c r="A3394" t="n">
        <v>427</v>
      </c>
      <c r="B3394" t="inlineStr">
        <is>
          <t>20132505455</t>
        </is>
      </c>
      <c r="C3394" t="inlineStr">
        <is>
          <t>COOPERATIVA AGRARIA CAFETALERA AGUILAYOC LTDA NRO 084</t>
        </is>
      </c>
      <c r="D3394" s="6" t="n">
        <v>2018</v>
      </c>
      <c r="F3394" t="inlineStr">
        <is>
          <t>PAC</t>
        </is>
      </c>
      <c r="G3394" s="4" t="str"/>
      <c r="H3394" s="4" t="str"/>
      <c r="I3394" s="4" t="n">
        <v>0</v>
      </c>
      <c r="J3394" s="4" t="str"/>
      <c r="K3394" s="4" t="str"/>
      <c r="L3394" s="3" t="str"/>
      <c r="M3394" s="3" t="str"/>
      <c r="N3394" s="3" t="n">
        <v>0</v>
      </c>
      <c r="O3394" s="4" t="str"/>
      <c r="P3394" s="4" t="str"/>
      <c r="Q3394" s="4" t="str"/>
      <c r="R3394" s="4" t="str"/>
      <c r="S3394" s="4" t="str"/>
      <c r="T3394" s="4" t="str"/>
      <c r="U3394" s="4" t="str"/>
      <c r="V3394" s="4" t="n">
        <v>1</v>
      </c>
    </row>
    <row r="3395">
      <c r="A3395" t="n">
        <v>427</v>
      </c>
      <c r="B3395" t="inlineStr">
        <is>
          <t>20132505455</t>
        </is>
      </c>
      <c r="C3395" t="inlineStr">
        <is>
          <t>COOPERATIVA AGRARIA CAFETALERA AGUILAYOC LTDA NRO 084</t>
        </is>
      </c>
      <c r="D3395" s="6" t="n">
        <v>2019</v>
      </c>
      <c r="F3395" t="inlineStr">
        <is>
          <t>PAC</t>
        </is>
      </c>
      <c r="G3395" s="4" t="n">
        <v>0</v>
      </c>
      <c r="H3395" s="4" t="n">
        <v>0</v>
      </c>
      <c r="I3395" s="4" t="n">
        <v>0</v>
      </c>
      <c r="J3395" s="4" t="str"/>
      <c r="K3395" s="4" t="str"/>
      <c r="L3395" s="3" t="n">
        <v>0</v>
      </c>
      <c r="M3395" s="3" t="n">
        <v>0</v>
      </c>
      <c r="N3395" s="3" t="n">
        <v>0</v>
      </c>
      <c r="O3395" s="4" t="str"/>
      <c r="P3395" s="4" t="str"/>
      <c r="Q3395" s="4" t="str"/>
      <c r="R3395" s="4" t="str"/>
      <c r="S3395" s="4" t="str"/>
      <c r="T3395" s="4" t="str"/>
      <c r="U3395" s="4" t="str"/>
      <c r="V3395" s="4" t="n">
        <v>1</v>
      </c>
    </row>
    <row r="3396">
      <c r="A3396" t="n">
        <v>427</v>
      </c>
      <c r="B3396" t="inlineStr">
        <is>
          <t>20132505455</t>
        </is>
      </c>
      <c r="C3396" t="inlineStr">
        <is>
          <t>COOPERATIVA AGRARIA CAFETALERA AGUILAYOC LTDA NRO 084</t>
        </is>
      </c>
      <c r="D3396" s="6" t="n">
        <v>2020</v>
      </c>
      <c r="F3396" t="inlineStr">
        <is>
          <t>PAC</t>
        </is>
      </c>
      <c r="G3396" s="4" t="n">
        <v>0</v>
      </c>
      <c r="H3396" s="4" t="n">
        <v>0</v>
      </c>
      <c r="I3396" s="4" t="n">
        <v>0</v>
      </c>
      <c r="J3396" s="4" t="n">
        <v>0</v>
      </c>
      <c r="K3396" s="4" t="n">
        <v>0</v>
      </c>
      <c r="L3396" s="3" t="n">
        <v>0</v>
      </c>
      <c r="M3396" s="3" t="n">
        <v>0</v>
      </c>
      <c r="N3396" s="3" t="n">
        <v>0</v>
      </c>
      <c r="O3396" s="4" t="str"/>
      <c r="P3396" s="4" t="str"/>
      <c r="Q3396" s="4" t="str"/>
      <c r="R3396" s="4" t="str"/>
      <c r="S3396" s="4" t="str"/>
      <c r="T3396" s="4" t="str"/>
      <c r="U3396" s="4" t="str"/>
      <c r="V3396" s="4" t="n">
        <v>1</v>
      </c>
    </row>
    <row r="3397">
      <c r="A3397" t="n">
        <v>427</v>
      </c>
      <c r="B3397" t="inlineStr">
        <is>
          <t>20132505455</t>
        </is>
      </c>
      <c r="C3397" t="inlineStr">
        <is>
          <t>COOPERATIVA AGRARIA CAFETALERA AGUILAYOC LTDA NRO 084</t>
        </is>
      </c>
      <c r="D3397" s="6" t="n">
        <v>2021</v>
      </c>
      <c r="F3397" t="inlineStr">
        <is>
          <t>PAC</t>
        </is>
      </c>
      <c r="G3397" s="4" t="n">
        <v>0</v>
      </c>
      <c r="H3397" s="4" t="n">
        <v>0</v>
      </c>
      <c r="I3397" s="4" t="n">
        <v>0</v>
      </c>
      <c r="J3397" s="4" t="n">
        <v>0</v>
      </c>
      <c r="K3397" s="4" t="n">
        <v>0</v>
      </c>
      <c r="L3397" s="3" t="n">
        <v>0</v>
      </c>
      <c r="M3397" s="3" t="n">
        <v>0</v>
      </c>
      <c r="N3397" s="3" t="n">
        <v>0</v>
      </c>
      <c r="O3397" s="4" t="str"/>
      <c r="P3397" s="4" t="str"/>
      <c r="Q3397" s="4" t="str"/>
      <c r="R3397" s="4" t="str"/>
      <c r="S3397" s="4" t="str"/>
      <c r="T3397" s="4" t="str"/>
      <c r="U3397" s="4" t="str"/>
      <c r="V3397" s="4" t="n">
        <v>1</v>
      </c>
    </row>
    <row r="3398">
      <c r="A3398" t="n">
        <v>427</v>
      </c>
      <c r="B3398" t="inlineStr">
        <is>
          <t>20132505455</t>
        </is>
      </c>
      <c r="C3398" t="inlineStr">
        <is>
          <t>COOPERATIVA AGRARIA CAFETALERA AGUILAYOC LTDA NRO 084</t>
        </is>
      </c>
      <c r="D3398" s="6" t="n">
        <v>2022</v>
      </c>
      <c r="F3398" t="inlineStr">
        <is>
          <t>PAC</t>
        </is>
      </c>
      <c r="G3398" s="4" t="n">
        <v>0</v>
      </c>
      <c r="H3398" s="4" t="n">
        <v>0</v>
      </c>
      <c r="I3398" s="4" t="n">
        <v>0</v>
      </c>
      <c r="J3398" s="4" t="n">
        <v>0</v>
      </c>
      <c r="K3398" s="4" t="n">
        <v>0</v>
      </c>
      <c r="L3398" s="3" t="n">
        <v>0</v>
      </c>
      <c r="M3398" s="3" t="n">
        <v>0</v>
      </c>
      <c r="N3398" s="3" t="n">
        <v>0</v>
      </c>
      <c r="O3398" s="4" t="str"/>
      <c r="P3398" s="4" t="str"/>
      <c r="Q3398" s="4" t="str"/>
      <c r="R3398" s="4" t="str"/>
      <c r="S3398" s="4" t="str"/>
      <c r="T3398" s="4" t="str"/>
      <c r="U3398" s="4" t="str"/>
      <c r="V3398" s="4" t="n">
        <v>1</v>
      </c>
    </row>
    <row r="3399">
      <c r="A3399" t="n">
        <v>427</v>
      </c>
      <c r="B3399" t="inlineStr">
        <is>
          <t>20132505455</t>
        </is>
      </c>
      <c r="C3399" t="inlineStr">
        <is>
          <t>COOPERATIVA AGRARIA CAFETALERA AGUILAYOC LTDA NRO 084</t>
        </is>
      </c>
      <c r="D3399" s="6" t="n">
        <v>2023</v>
      </c>
      <c r="F3399" t="inlineStr">
        <is>
          <t>PAC</t>
        </is>
      </c>
      <c r="G3399" s="4" t="n">
        <v>0</v>
      </c>
      <c r="H3399" s="4" t="n">
        <v>0</v>
      </c>
      <c r="I3399" s="4" t="n">
        <v>0</v>
      </c>
      <c r="J3399" s="4" t="n">
        <v>0</v>
      </c>
      <c r="K3399" s="4" t="n">
        <v>0</v>
      </c>
      <c r="L3399" s="3" t="n">
        <v>0</v>
      </c>
      <c r="M3399" s="3" t="n">
        <v>0</v>
      </c>
      <c r="N3399" s="3" t="n">
        <v>0</v>
      </c>
      <c r="O3399" s="4" t="n">
        <v>0</v>
      </c>
      <c r="P3399" s="4" t="n">
        <v>0</v>
      </c>
      <c r="Q3399" s="4" t="n">
        <v>0</v>
      </c>
      <c r="R3399" s="4" t="n">
        <v>0</v>
      </c>
      <c r="S3399" s="4" t="n">
        <v>0</v>
      </c>
      <c r="T3399" s="4" t="n">
        <v>0</v>
      </c>
      <c r="U3399" s="4" t="n">
        <v>0</v>
      </c>
      <c r="V3399" s="4" t="n">
        <v>1</v>
      </c>
    </row>
    <row r="3400">
      <c r="A3400" t="n">
        <v>427</v>
      </c>
      <c r="B3400" t="inlineStr">
        <is>
          <t>20132505455</t>
        </is>
      </c>
      <c r="C3400" t="inlineStr">
        <is>
          <t>COOPERATIVA AGRARIA CAFETALERA AGUILAYOC LTDA NRO 084</t>
        </is>
      </c>
      <c r="D3400" s="6" t="n">
        <v>2024</v>
      </c>
      <c r="E3400" t="n">
        <v>1</v>
      </c>
      <c r="F3400" t="inlineStr">
        <is>
          <t>PAC</t>
        </is>
      </c>
      <c r="G3400" s="4" t="n">
        <v>84</v>
      </c>
      <c r="H3400" s="4" t="n">
        <v>28</v>
      </c>
      <c r="I3400" s="4" t="n">
        <v>112</v>
      </c>
      <c r="J3400" s="4" t="n">
        <v>31</v>
      </c>
      <c r="K3400" s="4" t="n">
        <v>7</v>
      </c>
      <c r="L3400" s="3" t="n">
        <v>168351.562</v>
      </c>
      <c r="M3400" s="3" t="n">
        <v>0</v>
      </c>
      <c r="N3400" s="3" t="n">
        <v>168351.562</v>
      </c>
      <c r="O3400" s="4" t="n">
        <v>0</v>
      </c>
      <c r="P3400" s="4" t="n">
        <v>0</v>
      </c>
      <c r="Q3400" s="4" t="str"/>
      <c r="R3400" s="4" t="n">
        <v>168351.562</v>
      </c>
      <c r="S3400" s="4" t="n">
        <v>0</v>
      </c>
      <c r="T3400" s="4" t="n">
        <v>0</v>
      </c>
      <c r="U3400" s="4" t="n">
        <v>168351.562</v>
      </c>
      <c r="V3400" s="4" t="n">
        <v>1</v>
      </c>
    </row>
    <row r="3401">
      <c r="A3401" t="n">
        <v>427</v>
      </c>
      <c r="B3401" t="inlineStr">
        <is>
          <t>20132505455</t>
        </is>
      </c>
      <c r="C3401" t="inlineStr">
        <is>
          <t>COOPERATIVA AGRARIA CAFETALERA AGUILAYOC LTDA NRO 084</t>
        </is>
      </c>
      <c r="D3401" s="6" t="n">
        <v>2025</v>
      </c>
      <c r="E3401" t="n">
        <v>1</v>
      </c>
      <c r="F3401" t="inlineStr">
        <is>
          <t>PAC</t>
        </is>
      </c>
      <c r="G3401" s="4" t="n">
        <v>83</v>
      </c>
      <c r="H3401" s="4" t="n">
        <v>28</v>
      </c>
      <c r="I3401" s="4" t="n">
        <v>111</v>
      </c>
      <c r="J3401" s="4" t="n">
        <v>23</v>
      </c>
      <c r="K3401" s="4" t="n">
        <v>5</v>
      </c>
      <c r="L3401" s="3" t="n">
        <v>615259.8295</v>
      </c>
      <c r="M3401" s="3" t="n">
        <v>0</v>
      </c>
      <c r="N3401" s="3" t="n">
        <v>615259.8295</v>
      </c>
      <c r="O3401" s="4" t="n">
        <v>113261.5</v>
      </c>
      <c r="P3401" s="4" t="n">
        <v>23369.86</v>
      </c>
      <c r="Q3401" s="4" t="str"/>
      <c r="R3401" s="4" t="n">
        <v>478628.4695</v>
      </c>
      <c r="S3401" s="4" t="n">
        <v>0</v>
      </c>
      <c r="T3401" s="4" t="n">
        <v>0</v>
      </c>
      <c r="U3401" s="4" t="n">
        <v>615259.8295</v>
      </c>
      <c r="V3401" s="4" t="n">
        <v>1</v>
      </c>
    </row>
    <row r="3402">
      <c r="A3402" t="n">
        <v>428</v>
      </c>
      <c r="B3402" t="inlineStr">
        <is>
          <t>20490726196</t>
        </is>
      </c>
      <c r="C3402" t="inlineStr">
        <is>
          <t>ASOCIACION DE PRODUCTORES AGROPECUARIOS VALLESITO - CHAHUARES</t>
        </is>
      </c>
      <c r="D3402" s="6" t="n">
        <v>2018</v>
      </c>
      <c r="F3402" t="inlineStr">
        <is>
          <t>PAC</t>
        </is>
      </c>
      <c r="G3402" s="4" t="str"/>
      <c r="H3402" s="4" t="str"/>
      <c r="I3402" s="4" t="n">
        <v>0</v>
      </c>
      <c r="J3402" s="4" t="str"/>
      <c r="K3402" s="4" t="str"/>
      <c r="L3402" s="3" t="str"/>
      <c r="M3402" s="3" t="str"/>
      <c r="N3402" s="3" t="n">
        <v>0</v>
      </c>
      <c r="O3402" s="4" t="str"/>
      <c r="P3402" s="4" t="str"/>
      <c r="Q3402" s="4" t="str"/>
      <c r="R3402" s="4" t="str"/>
      <c r="S3402" s="4" t="str"/>
      <c r="T3402" s="4" t="str"/>
      <c r="U3402" s="4" t="str"/>
      <c r="V3402" s="4" t="n">
        <v>1</v>
      </c>
    </row>
    <row r="3403">
      <c r="A3403" t="n">
        <v>428</v>
      </c>
      <c r="B3403" t="inlineStr">
        <is>
          <t>20490726196</t>
        </is>
      </c>
      <c r="C3403" t="inlineStr">
        <is>
          <t>ASOCIACION DE PRODUCTORES AGROPECUARIOS VALLESITO - CHAHUARES</t>
        </is>
      </c>
      <c r="D3403" s="6" t="n">
        <v>2019</v>
      </c>
      <c r="F3403" t="inlineStr">
        <is>
          <t>PAC</t>
        </is>
      </c>
      <c r="G3403" s="4" t="n">
        <v>0</v>
      </c>
      <c r="H3403" s="4" t="n">
        <v>0</v>
      </c>
      <c r="I3403" s="4" t="n">
        <v>0</v>
      </c>
      <c r="J3403" s="4" t="str"/>
      <c r="K3403" s="4" t="str"/>
      <c r="L3403" s="3" t="n">
        <v>0</v>
      </c>
      <c r="M3403" s="3" t="n">
        <v>0</v>
      </c>
      <c r="N3403" s="3" t="n">
        <v>0</v>
      </c>
      <c r="O3403" s="4" t="str"/>
      <c r="P3403" s="4" t="str"/>
      <c r="Q3403" s="4" t="str"/>
      <c r="R3403" s="4" t="str"/>
      <c r="S3403" s="4" t="str"/>
      <c r="T3403" s="4" t="str"/>
      <c r="U3403" s="4" t="str"/>
      <c r="V3403" s="4" t="n">
        <v>1</v>
      </c>
    </row>
    <row r="3404">
      <c r="A3404" t="n">
        <v>428</v>
      </c>
      <c r="B3404" t="inlineStr">
        <is>
          <t>20490726196</t>
        </is>
      </c>
      <c r="C3404" t="inlineStr">
        <is>
          <t>ASOCIACION DE PRODUCTORES AGROPECUARIOS VALLESITO - CHAHUARES</t>
        </is>
      </c>
      <c r="D3404" s="6" t="n">
        <v>2020</v>
      </c>
      <c r="F3404" t="inlineStr">
        <is>
          <t>PAC</t>
        </is>
      </c>
      <c r="G3404" s="4" t="n">
        <v>0</v>
      </c>
      <c r="H3404" s="4" t="n">
        <v>0</v>
      </c>
      <c r="I3404" s="4" t="n">
        <v>0</v>
      </c>
      <c r="J3404" s="4" t="n">
        <v>0</v>
      </c>
      <c r="K3404" s="4" t="n">
        <v>0</v>
      </c>
      <c r="L3404" s="3" t="n">
        <v>0</v>
      </c>
      <c r="M3404" s="3" t="n">
        <v>0</v>
      </c>
      <c r="N3404" s="3" t="n">
        <v>0</v>
      </c>
      <c r="O3404" s="4" t="str"/>
      <c r="P3404" s="4" t="str"/>
      <c r="Q3404" s="4" t="str"/>
      <c r="R3404" s="4" t="str"/>
      <c r="S3404" s="4" t="str"/>
      <c r="T3404" s="4" t="str"/>
      <c r="U3404" s="4" t="str"/>
      <c r="V3404" s="4" t="n">
        <v>1</v>
      </c>
    </row>
    <row r="3405">
      <c r="A3405" t="n">
        <v>428</v>
      </c>
      <c r="B3405" t="inlineStr">
        <is>
          <t>20490726196</t>
        </is>
      </c>
      <c r="C3405" t="inlineStr">
        <is>
          <t>ASOCIACION DE PRODUCTORES AGROPECUARIOS VALLESITO - CHAHUARES</t>
        </is>
      </c>
      <c r="D3405" s="6" t="n">
        <v>2021</v>
      </c>
      <c r="F3405" t="inlineStr">
        <is>
          <t>PAC</t>
        </is>
      </c>
      <c r="G3405" s="4" t="n">
        <v>0</v>
      </c>
      <c r="H3405" s="4" t="n">
        <v>0</v>
      </c>
      <c r="I3405" s="4" t="n">
        <v>0</v>
      </c>
      <c r="J3405" s="4" t="n">
        <v>0</v>
      </c>
      <c r="K3405" s="4" t="n">
        <v>0</v>
      </c>
      <c r="L3405" s="3" t="n">
        <v>0</v>
      </c>
      <c r="M3405" s="3" t="n">
        <v>0</v>
      </c>
      <c r="N3405" s="3" t="n">
        <v>0</v>
      </c>
      <c r="O3405" s="4" t="str"/>
      <c r="P3405" s="4" t="str"/>
      <c r="Q3405" s="4" t="str"/>
      <c r="R3405" s="4" t="str"/>
      <c r="S3405" s="4" t="str"/>
      <c r="T3405" s="4" t="str"/>
      <c r="U3405" s="4" t="str"/>
      <c r="V3405" s="4" t="n">
        <v>1</v>
      </c>
    </row>
    <row r="3406">
      <c r="A3406" t="n">
        <v>428</v>
      </c>
      <c r="B3406" t="inlineStr">
        <is>
          <t>20490726196</t>
        </is>
      </c>
      <c r="C3406" t="inlineStr">
        <is>
          <t>ASOCIACION DE PRODUCTORES AGROPECUARIOS VALLESITO - CHAHUARES</t>
        </is>
      </c>
      <c r="D3406" s="6" t="n">
        <v>2022</v>
      </c>
      <c r="F3406" t="inlineStr">
        <is>
          <t>PAC</t>
        </is>
      </c>
      <c r="G3406" s="4" t="n">
        <v>0</v>
      </c>
      <c r="H3406" s="4" t="n">
        <v>0</v>
      </c>
      <c r="I3406" s="4" t="n">
        <v>0</v>
      </c>
      <c r="J3406" s="4" t="n">
        <v>0</v>
      </c>
      <c r="K3406" s="4" t="n">
        <v>0</v>
      </c>
      <c r="L3406" s="3" t="n">
        <v>0</v>
      </c>
      <c r="M3406" s="3" t="n">
        <v>0</v>
      </c>
      <c r="N3406" s="3" t="n">
        <v>0</v>
      </c>
      <c r="O3406" s="4" t="str"/>
      <c r="P3406" s="4" t="str"/>
      <c r="Q3406" s="4" t="str"/>
      <c r="R3406" s="4" t="str"/>
      <c r="S3406" s="4" t="str"/>
      <c r="T3406" s="4" t="str"/>
      <c r="U3406" s="4" t="str"/>
      <c r="V3406" s="4" t="n">
        <v>1</v>
      </c>
    </row>
    <row r="3407">
      <c r="A3407" t="n">
        <v>428</v>
      </c>
      <c r="B3407" t="inlineStr">
        <is>
          <t>20490726196</t>
        </is>
      </c>
      <c r="C3407" t="inlineStr">
        <is>
          <t>ASOCIACION DE PRODUCTORES AGROPECUARIOS VALLESITO - CHAHUARES</t>
        </is>
      </c>
      <c r="D3407" s="6" t="n">
        <v>2023</v>
      </c>
      <c r="F3407" t="inlineStr">
        <is>
          <t>PAC</t>
        </is>
      </c>
      <c r="G3407" s="4" t="n">
        <v>0</v>
      </c>
      <c r="H3407" s="4" t="n">
        <v>0</v>
      </c>
      <c r="I3407" s="4" t="n">
        <v>0</v>
      </c>
      <c r="J3407" s="4" t="n">
        <v>0</v>
      </c>
      <c r="K3407" s="4" t="n">
        <v>0</v>
      </c>
      <c r="L3407" s="3" t="n">
        <v>0</v>
      </c>
      <c r="M3407" s="3" t="n">
        <v>0</v>
      </c>
      <c r="N3407" s="3" t="n">
        <v>0</v>
      </c>
      <c r="O3407" s="4" t="n">
        <v>0</v>
      </c>
      <c r="P3407" s="4" t="n">
        <v>0</v>
      </c>
      <c r="Q3407" s="4" t="n">
        <v>0</v>
      </c>
      <c r="R3407" s="4" t="n">
        <v>0</v>
      </c>
      <c r="S3407" s="4" t="n">
        <v>0</v>
      </c>
      <c r="T3407" s="4" t="n">
        <v>0</v>
      </c>
      <c r="U3407" s="4" t="n">
        <v>0</v>
      </c>
      <c r="V3407" s="4" t="n">
        <v>1</v>
      </c>
    </row>
    <row r="3408">
      <c r="A3408" t="n">
        <v>428</v>
      </c>
      <c r="B3408" t="inlineStr">
        <is>
          <t>20490726196</t>
        </is>
      </c>
      <c r="C3408" t="inlineStr">
        <is>
          <t>ASOCIACION DE PRODUCTORES AGROPECUARIOS VALLESITO - CHAHUARES</t>
        </is>
      </c>
      <c r="D3408" s="6" t="n">
        <v>2024</v>
      </c>
      <c r="E3408" t="n">
        <v>1</v>
      </c>
      <c r="F3408" t="inlineStr">
        <is>
          <t>PAC</t>
        </is>
      </c>
      <c r="G3408" s="4" t="n">
        <v>13</v>
      </c>
      <c r="H3408" s="4" t="n">
        <v>2</v>
      </c>
      <c r="I3408" s="4" t="n">
        <v>15</v>
      </c>
      <c r="J3408" s="4" t="n">
        <v>31</v>
      </c>
      <c r="K3408" s="4" t="n">
        <v>6</v>
      </c>
      <c r="L3408" s="3" t="n">
        <v>261800</v>
      </c>
      <c r="M3408" s="3" t="n">
        <v>0</v>
      </c>
      <c r="N3408" s="3" t="n">
        <v>261800</v>
      </c>
      <c r="O3408" s="4" t="n">
        <v>0</v>
      </c>
      <c r="P3408" s="4" t="n">
        <v>0</v>
      </c>
      <c r="Q3408" s="4" t="str"/>
      <c r="R3408" s="4" t="n">
        <v>261800</v>
      </c>
      <c r="S3408" s="4" t="n">
        <v>0</v>
      </c>
      <c r="T3408" s="4" t="n">
        <v>0</v>
      </c>
      <c r="U3408" s="4" t="n">
        <v>261800</v>
      </c>
      <c r="V3408" s="4" t="n">
        <v>1</v>
      </c>
    </row>
    <row r="3409">
      <c r="A3409" t="n">
        <v>428</v>
      </c>
      <c r="B3409" t="inlineStr">
        <is>
          <t>20490726196</t>
        </is>
      </c>
      <c r="C3409" t="inlineStr">
        <is>
          <t>ASOCIACION DE PRODUCTORES AGROPECUARIOS VALLESITO - CHAHUARES</t>
        </is>
      </c>
      <c r="D3409" s="6" t="n">
        <v>2025</v>
      </c>
      <c r="E3409" t="n">
        <v>1</v>
      </c>
      <c r="F3409" t="inlineStr">
        <is>
          <t>PAC</t>
        </is>
      </c>
      <c r="G3409" s="4" t="n">
        <v>8</v>
      </c>
      <c r="H3409" s="4" t="n">
        <v>7</v>
      </c>
      <c r="I3409" s="4" t="n">
        <v>15</v>
      </c>
      <c r="J3409" s="4" t="n">
        <v>30</v>
      </c>
      <c r="K3409" s="4" t="n">
        <v>4</v>
      </c>
      <c r="L3409" s="3" t="n">
        <v>381750</v>
      </c>
      <c r="M3409" s="3" t="n">
        <v>0</v>
      </c>
      <c r="N3409" s="3" t="n">
        <v>381750</v>
      </c>
      <c r="O3409" s="4" t="n">
        <v>0</v>
      </c>
      <c r="P3409" s="4" t="n">
        <v>0</v>
      </c>
      <c r="Q3409" s="4" t="str"/>
      <c r="R3409" s="4" t="n">
        <v>381750</v>
      </c>
      <c r="S3409" s="4" t="n">
        <v>0</v>
      </c>
      <c r="T3409" s="4" t="n">
        <v>0</v>
      </c>
      <c r="U3409" s="4" t="n">
        <v>381750</v>
      </c>
      <c r="V3409" s="4" t="n">
        <v>1</v>
      </c>
    </row>
    <row r="3410">
      <c r="A3410" t="n">
        <v>429</v>
      </c>
      <c r="B3410" t="inlineStr">
        <is>
          <t>20603676476</t>
        </is>
      </c>
      <c r="C3410" t="inlineStr">
        <is>
          <t>ASOCIACION DE PRODUCTORES AGROPECUARIOS PONGO MAYNIQUE DE LA COMUNIDAD DE CHINGUIRIATO</t>
        </is>
      </c>
      <c r="D3410" s="6" t="n">
        <v>2018</v>
      </c>
      <c r="F3410" t="inlineStr">
        <is>
          <t>PAC</t>
        </is>
      </c>
      <c r="G3410" s="4" t="str"/>
      <c r="H3410" s="4" t="str"/>
      <c r="I3410" s="4" t="n">
        <v>0</v>
      </c>
      <c r="J3410" s="4" t="str"/>
      <c r="K3410" s="4" t="str"/>
      <c r="L3410" s="3" t="str"/>
      <c r="M3410" s="3" t="str"/>
      <c r="N3410" s="3" t="n">
        <v>0</v>
      </c>
      <c r="O3410" s="4" t="str"/>
      <c r="P3410" s="4" t="str"/>
      <c r="Q3410" s="4" t="str"/>
      <c r="R3410" s="4" t="str"/>
      <c r="S3410" s="4" t="str"/>
      <c r="T3410" s="4" t="str"/>
      <c r="U3410" s="4" t="str"/>
      <c r="V3410" s="4" t="n">
        <v>1</v>
      </c>
    </row>
    <row r="3411">
      <c r="A3411" t="n">
        <v>429</v>
      </c>
      <c r="B3411" t="inlineStr">
        <is>
          <t>20603676476</t>
        </is>
      </c>
      <c r="C3411" t="inlineStr">
        <is>
          <t>ASOCIACION DE PRODUCTORES AGROPECUARIOS PONGO MAYNIQUE DE LA COMUNIDAD DE CHINGUIRIATO</t>
        </is>
      </c>
      <c r="D3411" s="6" t="n">
        <v>2019</v>
      </c>
      <c r="F3411" t="inlineStr">
        <is>
          <t>PAC</t>
        </is>
      </c>
      <c r="G3411" s="4" t="n">
        <v>0</v>
      </c>
      <c r="H3411" s="4" t="n">
        <v>0</v>
      </c>
      <c r="I3411" s="4" t="n">
        <v>0</v>
      </c>
      <c r="J3411" s="4" t="str"/>
      <c r="K3411" s="4" t="str"/>
      <c r="L3411" s="3" t="n">
        <v>0</v>
      </c>
      <c r="M3411" s="3" t="n">
        <v>0</v>
      </c>
      <c r="N3411" s="3" t="n">
        <v>0</v>
      </c>
      <c r="O3411" s="4" t="str"/>
      <c r="P3411" s="4" t="str"/>
      <c r="Q3411" s="4" t="str"/>
      <c r="R3411" s="4" t="str"/>
      <c r="S3411" s="4" t="str"/>
      <c r="T3411" s="4" t="str"/>
      <c r="U3411" s="4" t="str"/>
      <c r="V3411" s="4" t="n">
        <v>1</v>
      </c>
    </row>
    <row r="3412">
      <c r="A3412" t="n">
        <v>429</v>
      </c>
      <c r="B3412" t="inlineStr">
        <is>
          <t>20603676476</t>
        </is>
      </c>
      <c r="C3412" t="inlineStr">
        <is>
          <t>ASOCIACION DE PRODUCTORES AGROPECUARIOS PONGO MAYNIQUE DE LA COMUNIDAD DE CHINGUIRIATO</t>
        </is>
      </c>
      <c r="D3412" s="6" t="n">
        <v>2020</v>
      </c>
      <c r="F3412" t="inlineStr">
        <is>
          <t>PAC</t>
        </is>
      </c>
      <c r="G3412" s="4" t="n">
        <v>0</v>
      </c>
      <c r="H3412" s="4" t="n">
        <v>0</v>
      </c>
      <c r="I3412" s="4" t="n">
        <v>0</v>
      </c>
      <c r="J3412" s="4" t="n">
        <v>0</v>
      </c>
      <c r="K3412" s="4" t="n">
        <v>0</v>
      </c>
      <c r="L3412" s="3" t="n">
        <v>0</v>
      </c>
      <c r="M3412" s="3" t="n">
        <v>0</v>
      </c>
      <c r="N3412" s="3" t="n">
        <v>0</v>
      </c>
      <c r="O3412" s="4" t="str"/>
      <c r="P3412" s="4" t="str"/>
      <c r="Q3412" s="4" t="str"/>
      <c r="R3412" s="4" t="str"/>
      <c r="S3412" s="4" t="str"/>
      <c r="T3412" s="4" t="str"/>
      <c r="U3412" s="4" t="str"/>
      <c r="V3412" s="4" t="n">
        <v>1</v>
      </c>
    </row>
    <row r="3413">
      <c r="A3413" t="n">
        <v>429</v>
      </c>
      <c r="B3413" t="inlineStr">
        <is>
          <t>20603676476</t>
        </is>
      </c>
      <c r="C3413" t="inlineStr">
        <is>
          <t>ASOCIACION DE PRODUCTORES AGROPECUARIOS PONGO MAYNIQUE DE LA COMUNIDAD DE CHINGUIRIATO</t>
        </is>
      </c>
      <c r="D3413" s="6" t="n">
        <v>2021</v>
      </c>
      <c r="F3413" t="inlineStr">
        <is>
          <t>PAC</t>
        </is>
      </c>
      <c r="G3413" s="4" t="n">
        <v>0</v>
      </c>
      <c r="H3413" s="4" t="n">
        <v>0</v>
      </c>
      <c r="I3413" s="4" t="n">
        <v>0</v>
      </c>
      <c r="J3413" s="4" t="n">
        <v>0</v>
      </c>
      <c r="K3413" s="4" t="n">
        <v>0</v>
      </c>
      <c r="L3413" s="3" t="n">
        <v>0</v>
      </c>
      <c r="M3413" s="3" t="n">
        <v>0</v>
      </c>
      <c r="N3413" s="3" t="n">
        <v>0</v>
      </c>
      <c r="O3413" s="4" t="str"/>
      <c r="P3413" s="4" t="str"/>
      <c r="Q3413" s="4" t="str"/>
      <c r="R3413" s="4" t="str"/>
      <c r="S3413" s="4" t="str"/>
      <c r="T3413" s="4" t="str"/>
      <c r="U3413" s="4" t="str"/>
      <c r="V3413" s="4" t="n">
        <v>1</v>
      </c>
    </row>
    <row r="3414">
      <c r="A3414" t="n">
        <v>429</v>
      </c>
      <c r="B3414" t="inlineStr">
        <is>
          <t>20603676476</t>
        </is>
      </c>
      <c r="C3414" t="inlineStr">
        <is>
          <t>ASOCIACION DE PRODUCTORES AGROPECUARIOS PONGO MAYNIQUE DE LA COMUNIDAD DE CHINGUIRIATO</t>
        </is>
      </c>
      <c r="D3414" s="6" t="n">
        <v>2022</v>
      </c>
      <c r="F3414" t="inlineStr">
        <is>
          <t>PAC</t>
        </is>
      </c>
      <c r="G3414" s="4" t="n">
        <v>0</v>
      </c>
      <c r="H3414" s="4" t="n">
        <v>0</v>
      </c>
      <c r="I3414" s="4" t="n">
        <v>0</v>
      </c>
      <c r="J3414" s="4" t="n">
        <v>0</v>
      </c>
      <c r="K3414" s="4" t="n">
        <v>0</v>
      </c>
      <c r="L3414" s="3" t="n">
        <v>0</v>
      </c>
      <c r="M3414" s="3" t="n">
        <v>0</v>
      </c>
      <c r="N3414" s="3" t="n">
        <v>0</v>
      </c>
      <c r="O3414" s="4" t="str"/>
      <c r="P3414" s="4" t="str"/>
      <c r="Q3414" s="4" t="str"/>
      <c r="R3414" s="4" t="str"/>
      <c r="S3414" s="4" t="str"/>
      <c r="T3414" s="4" t="str"/>
      <c r="U3414" s="4" t="str"/>
      <c r="V3414" s="4" t="n">
        <v>1</v>
      </c>
    </row>
    <row r="3415">
      <c r="A3415" t="n">
        <v>429</v>
      </c>
      <c r="B3415" t="inlineStr">
        <is>
          <t>20603676476</t>
        </is>
      </c>
      <c r="C3415" t="inlineStr">
        <is>
          <t>ASOCIACION DE PRODUCTORES AGROPECUARIOS PONGO MAYNIQUE DE LA COMUNIDAD DE CHINGUIRIATO</t>
        </is>
      </c>
      <c r="D3415" s="6" t="n">
        <v>2023</v>
      </c>
      <c r="F3415" t="inlineStr">
        <is>
          <t>PAC</t>
        </is>
      </c>
      <c r="G3415" s="4" t="n">
        <v>0</v>
      </c>
      <c r="H3415" s="4" t="n">
        <v>0</v>
      </c>
      <c r="I3415" s="4" t="n">
        <v>0</v>
      </c>
      <c r="J3415" s="4" t="n">
        <v>0</v>
      </c>
      <c r="K3415" s="4" t="n">
        <v>0</v>
      </c>
      <c r="L3415" s="3" t="n">
        <v>0</v>
      </c>
      <c r="M3415" s="3" t="n">
        <v>0</v>
      </c>
      <c r="N3415" s="3" t="n">
        <v>0</v>
      </c>
      <c r="O3415" s="4" t="n">
        <v>0</v>
      </c>
      <c r="P3415" s="4" t="n">
        <v>0</v>
      </c>
      <c r="Q3415" s="4" t="n">
        <v>0</v>
      </c>
      <c r="R3415" s="4" t="n">
        <v>0</v>
      </c>
      <c r="S3415" s="4" t="n">
        <v>0</v>
      </c>
      <c r="T3415" s="4" t="n">
        <v>0</v>
      </c>
      <c r="U3415" s="4" t="n">
        <v>0</v>
      </c>
      <c r="V3415" s="4" t="n">
        <v>1</v>
      </c>
    </row>
    <row r="3416">
      <c r="A3416" t="n">
        <v>429</v>
      </c>
      <c r="B3416" t="inlineStr">
        <is>
          <t>20603676476</t>
        </is>
      </c>
      <c r="C3416" t="inlineStr">
        <is>
          <t>ASOCIACION DE PRODUCTORES AGROPECUARIOS PONGO MAYNIQUE DE LA COMUNIDAD DE CHINGUIRIATO</t>
        </is>
      </c>
      <c r="D3416" s="6" t="n">
        <v>2024</v>
      </c>
      <c r="E3416" t="n">
        <v>1</v>
      </c>
      <c r="F3416" t="inlineStr">
        <is>
          <t>PAC</t>
        </is>
      </c>
      <c r="G3416" s="4" t="n">
        <v>16</v>
      </c>
      <c r="H3416" s="4" t="n">
        <v>1</v>
      </c>
      <c r="I3416" s="4" t="n">
        <v>17</v>
      </c>
      <c r="J3416" s="4" t="n">
        <v>12</v>
      </c>
      <c r="K3416" s="4" t="n">
        <v>3</v>
      </c>
      <c r="L3416" s="3" t="n">
        <v>93000</v>
      </c>
      <c r="M3416" s="3" t="n">
        <v>0</v>
      </c>
      <c r="N3416" s="3" t="n">
        <v>93000</v>
      </c>
      <c r="O3416" s="4" t="n">
        <v>0</v>
      </c>
      <c r="P3416" s="4" t="n">
        <v>93000</v>
      </c>
      <c r="Q3416" s="4" t="str"/>
      <c r="R3416" s="4" t="n">
        <v>0</v>
      </c>
      <c r="S3416" s="4" t="n">
        <v>0</v>
      </c>
      <c r="T3416" s="4" t="n">
        <v>0</v>
      </c>
      <c r="U3416" s="4" t="n">
        <v>93000</v>
      </c>
      <c r="V3416" s="4" t="n">
        <v>1</v>
      </c>
    </row>
    <row r="3417">
      <c r="A3417" t="n">
        <v>429</v>
      </c>
      <c r="B3417" t="inlineStr">
        <is>
          <t>20603676476</t>
        </is>
      </c>
      <c r="C3417" t="inlineStr">
        <is>
          <t>ASOCIACION DE PRODUCTORES AGROPECUARIOS PONGO MAYNIQUE DE LA COMUNIDAD DE CHINGUIRIATO</t>
        </is>
      </c>
      <c r="D3417" s="6" t="n">
        <v>2025</v>
      </c>
      <c r="E3417" t="n">
        <v>1</v>
      </c>
      <c r="F3417" t="inlineStr">
        <is>
          <t>PAC</t>
        </is>
      </c>
      <c r="G3417" s="4" t="n">
        <v>13</v>
      </c>
      <c r="H3417" s="4" t="n">
        <v>4</v>
      </c>
      <c r="I3417" s="4" t="n">
        <v>17</v>
      </c>
      <c r="J3417" s="4" t="n">
        <v>15</v>
      </c>
      <c r="K3417" s="4" t="n">
        <v>3</v>
      </c>
      <c r="L3417" s="3" t="n">
        <v>237108.8</v>
      </c>
      <c r="M3417" s="3" t="n">
        <v>0</v>
      </c>
      <c r="N3417" s="3" t="n">
        <v>237108.8</v>
      </c>
      <c r="O3417" s="4" t="n">
        <v>0</v>
      </c>
      <c r="P3417" s="4" t="n">
        <v>0</v>
      </c>
      <c r="Q3417" s="4" t="str"/>
      <c r="R3417" s="4" t="n">
        <v>237108.8</v>
      </c>
      <c r="S3417" s="4" t="n">
        <v>0</v>
      </c>
      <c r="T3417" s="4" t="n">
        <v>0</v>
      </c>
      <c r="U3417" s="4" t="n">
        <v>237108.8</v>
      </c>
      <c r="V3417" s="4" t="n">
        <v>1</v>
      </c>
    </row>
    <row r="3418">
      <c r="A3418" t="n">
        <v>430</v>
      </c>
      <c r="B3418" t="inlineStr">
        <is>
          <t>20600390911</t>
        </is>
      </c>
      <c r="C3418" t="inlineStr">
        <is>
          <t>COOPERATIVA AGRARIA DE CACAO AROMATICO COLPA DE LOROS</t>
        </is>
      </c>
      <c r="D3418" s="6" t="n">
        <v>2018</v>
      </c>
      <c r="F3418" t="inlineStr">
        <is>
          <t>CALIDAD</t>
        </is>
      </c>
      <c r="G3418" s="4" t="str"/>
      <c r="H3418" s="4" t="str"/>
      <c r="I3418" s="4" t="n">
        <v>0</v>
      </c>
      <c r="J3418" s="4" t="str"/>
      <c r="K3418" s="4" t="str"/>
      <c r="L3418" s="3" t="str"/>
      <c r="M3418" s="3" t="str"/>
      <c r="N3418" s="3" t="n">
        <v>0</v>
      </c>
      <c r="O3418" s="4" t="str"/>
      <c r="P3418" s="4" t="str"/>
      <c r="Q3418" s="4" t="str"/>
      <c r="R3418" s="4" t="str"/>
      <c r="S3418" s="4" t="str"/>
      <c r="T3418" s="4" t="str"/>
      <c r="U3418" s="4" t="str"/>
      <c r="V3418" s="4" t="n">
        <v>1</v>
      </c>
    </row>
    <row r="3419">
      <c r="A3419" t="n">
        <v>430</v>
      </c>
      <c r="B3419" t="inlineStr">
        <is>
          <t>20600390911</t>
        </is>
      </c>
      <c r="C3419" t="inlineStr">
        <is>
          <t>COOPERATIVA AGRARIA DE CACAO AROMATICO COLPA DE LOROS</t>
        </is>
      </c>
      <c r="D3419" s="6" t="n">
        <v>2019</v>
      </c>
      <c r="F3419" t="inlineStr">
        <is>
          <t>CALIDAD</t>
        </is>
      </c>
      <c r="G3419" s="4" t="n">
        <v>0</v>
      </c>
      <c r="H3419" s="4" t="n">
        <v>0</v>
      </c>
      <c r="I3419" s="4" t="n">
        <v>0</v>
      </c>
      <c r="J3419" s="4" t="str"/>
      <c r="K3419" s="4" t="str"/>
      <c r="L3419" s="3" t="n">
        <v>0</v>
      </c>
      <c r="M3419" s="3" t="n">
        <v>0</v>
      </c>
      <c r="N3419" s="3" t="n">
        <v>0</v>
      </c>
      <c r="O3419" s="4" t="str"/>
      <c r="P3419" s="4" t="str"/>
      <c r="Q3419" s="4" t="str"/>
      <c r="R3419" s="4" t="str"/>
      <c r="S3419" s="4" t="str"/>
      <c r="T3419" s="4" t="str"/>
      <c r="U3419" s="4" t="str"/>
      <c r="V3419" s="4" t="n">
        <v>1</v>
      </c>
    </row>
    <row r="3420">
      <c r="A3420" t="n">
        <v>430</v>
      </c>
      <c r="B3420" t="inlineStr">
        <is>
          <t>20600390911</t>
        </is>
      </c>
      <c r="C3420" t="inlineStr">
        <is>
          <t>COOPERATIVA AGRARIA DE CACAO AROMATICO COLPA DE LOROS</t>
        </is>
      </c>
      <c r="D3420" s="6" t="n">
        <v>2020</v>
      </c>
      <c r="F3420" t="inlineStr">
        <is>
          <t>CALIDAD</t>
        </is>
      </c>
      <c r="G3420" s="4" t="n">
        <v>0</v>
      </c>
      <c r="H3420" s="4" t="n">
        <v>0</v>
      </c>
      <c r="I3420" s="4" t="n">
        <v>0</v>
      </c>
      <c r="J3420" s="4" t="n">
        <v>0</v>
      </c>
      <c r="K3420" s="4" t="n">
        <v>0</v>
      </c>
      <c r="L3420" s="3" t="n">
        <v>0</v>
      </c>
      <c r="M3420" s="3" t="n">
        <v>0</v>
      </c>
      <c r="N3420" s="3" t="n">
        <v>0</v>
      </c>
      <c r="O3420" s="4" t="str"/>
      <c r="P3420" s="4" t="str"/>
      <c r="Q3420" s="4" t="str"/>
      <c r="R3420" s="4" t="str"/>
      <c r="S3420" s="4" t="str"/>
      <c r="T3420" s="4" t="str"/>
      <c r="U3420" s="4" t="str"/>
      <c r="V3420" s="4" t="n">
        <v>1</v>
      </c>
    </row>
    <row r="3421">
      <c r="A3421" t="n">
        <v>430</v>
      </c>
      <c r="B3421" t="inlineStr">
        <is>
          <t>20600390911</t>
        </is>
      </c>
      <c r="C3421" t="inlineStr">
        <is>
          <t>COOPERATIVA AGRARIA DE CACAO AROMATICO COLPA DE LOROS</t>
        </is>
      </c>
      <c r="D3421" s="6" t="n">
        <v>2021</v>
      </c>
      <c r="F3421" t="inlineStr">
        <is>
          <t>CALIDAD</t>
        </is>
      </c>
      <c r="G3421" s="4" t="n">
        <v>0</v>
      </c>
      <c r="H3421" s="4" t="n">
        <v>0</v>
      </c>
      <c r="I3421" s="4" t="n">
        <v>0</v>
      </c>
      <c r="J3421" s="4" t="n">
        <v>0</v>
      </c>
      <c r="K3421" s="4" t="n">
        <v>0</v>
      </c>
      <c r="L3421" s="3" t="n">
        <v>0</v>
      </c>
      <c r="M3421" s="3" t="n">
        <v>0</v>
      </c>
      <c r="N3421" s="3" t="n">
        <v>0</v>
      </c>
      <c r="O3421" s="4" t="str"/>
      <c r="P3421" s="4" t="str"/>
      <c r="Q3421" s="4" t="str"/>
      <c r="R3421" s="4" t="str"/>
      <c r="S3421" s="4" t="str"/>
      <c r="T3421" s="4" t="str"/>
      <c r="U3421" s="4" t="str"/>
      <c r="V3421" s="4" t="n">
        <v>1</v>
      </c>
    </row>
    <row r="3422">
      <c r="A3422" t="n">
        <v>430</v>
      </c>
      <c r="B3422" t="inlineStr">
        <is>
          <t>20600390911</t>
        </is>
      </c>
      <c r="C3422" t="inlineStr">
        <is>
          <t>COOPERATIVA AGRARIA DE CACAO AROMATICO COLPA DE LOROS</t>
        </is>
      </c>
      <c r="D3422" s="6" t="n">
        <v>2022</v>
      </c>
      <c r="F3422" t="inlineStr">
        <is>
          <t>CALIDAD</t>
        </is>
      </c>
      <c r="G3422" s="4" t="n">
        <v>0</v>
      </c>
      <c r="H3422" s="4" t="n">
        <v>0</v>
      </c>
      <c r="I3422" s="4" t="n">
        <v>0</v>
      </c>
      <c r="J3422" s="4" t="n">
        <v>0</v>
      </c>
      <c r="K3422" s="4" t="n">
        <v>0</v>
      </c>
      <c r="L3422" s="3" t="n">
        <v>0</v>
      </c>
      <c r="M3422" s="3" t="n">
        <v>0</v>
      </c>
      <c r="N3422" s="3" t="n">
        <v>0</v>
      </c>
      <c r="O3422" s="4" t="str"/>
      <c r="P3422" s="4" t="str"/>
      <c r="Q3422" s="4" t="str"/>
      <c r="R3422" s="4" t="str"/>
      <c r="S3422" s="4" t="str"/>
      <c r="T3422" s="4" t="str"/>
      <c r="U3422" s="4" t="str"/>
      <c r="V3422" s="4" t="n">
        <v>1</v>
      </c>
    </row>
    <row r="3423">
      <c r="A3423" t="n">
        <v>430</v>
      </c>
      <c r="B3423" t="inlineStr">
        <is>
          <t>20600390911</t>
        </is>
      </c>
      <c r="C3423" t="inlineStr">
        <is>
          <t>COOPERATIVA AGRARIA DE CACAO AROMATICO COLPA DE LOROS</t>
        </is>
      </c>
      <c r="D3423" s="6" t="n">
        <v>2023</v>
      </c>
      <c r="F3423" t="inlineStr">
        <is>
          <t>CALIDAD</t>
        </is>
      </c>
      <c r="G3423" s="4" t="n">
        <v>0</v>
      </c>
      <c r="H3423" s="4" t="n">
        <v>0</v>
      </c>
      <c r="I3423" s="4" t="n">
        <v>0</v>
      </c>
      <c r="J3423" s="4" t="n">
        <v>0</v>
      </c>
      <c r="K3423" s="4" t="n">
        <v>0</v>
      </c>
      <c r="L3423" s="3" t="n">
        <v>0</v>
      </c>
      <c r="M3423" s="3" t="n">
        <v>0</v>
      </c>
      <c r="N3423" s="3" t="n">
        <v>0</v>
      </c>
      <c r="O3423" s="4" t="n">
        <v>0</v>
      </c>
      <c r="P3423" s="4" t="n">
        <v>0</v>
      </c>
      <c r="Q3423" s="4" t="n">
        <v>0</v>
      </c>
      <c r="R3423" s="4" t="n">
        <v>0</v>
      </c>
      <c r="S3423" s="4" t="n">
        <v>0</v>
      </c>
      <c r="T3423" s="4" t="n">
        <v>0</v>
      </c>
      <c r="U3423" s="4" t="n">
        <v>0</v>
      </c>
      <c r="V3423" s="4" t="n">
        <v>1</v>
      </c>
    </row>
    <row r="3424">
      <c r="A3424" t="n">
        <v>430</v>
      </c>
      <c r="B3424" t="inlineStr">
        <is>
          <t>20600390911</t>
        </is>
      </c>
      <c r="C3424" t="inlineStr">
        <is>
          <t>COOPERATIVA AGRARIA DE CACAO AROMATICO COLPA DE LOROS</t>
        </is>
      </c>
      <c r="D3424" s="6" t="n">
        <v>2024</v>
      </c>
      <c r="E3424" t="n">
        <v>1</v>
      </c>
      <c r="F3424" t="inlineStr">
        <is>
          <t>CALIDAD</t>
        </is>
      </c>
      <c r="G3424" s="4" t="n">
        <v>323</v>
      </c>
      <c r="H3424" s="4" t="n">
        <v>128</v>
      </c>
      <c r="I3424" s="4" t="n">
        <v>451</v>
      </c>
      <c r="J3424" s="4" t="n">
        <v>32</v>
      </c>
      <c r="K3424" s="4" t="n">
        <v>0</v>
      </c>
      <c r="L3424" s="3" t="n">
        <v>0</v>
      </c>
      <c r="M3424" s="3" t="n">
        <v>28651766.7318055</v>
      </c>
      <c r="N3424" s="3" t="n">
        <v>28651766.7318055</v>
      </c>
      <c r="O3424" s="4" t="n">
        <v>0</v>
      </c>
      <c r="P3424" s="4" t="n">
        <v>0</v>
      </c>
      <c r="Q3424" s="4" t="str"/>
      <c r="R3424" s="4" t="n">
        <v>28651766.7318055</v>
      </c>
      <c r="S3424" s="4" t="n">
        <v>0</v>
      </c>
      <c r="T3424" s="4" t="n">
        <v>0</v>
      </c>
      <c r="U3424" s="4" t="n">
        <v>28651766.7318055</v>
      </c>
      <c r="V3424" s="4" t="n">
        <v>1</v>
      </c>
    </row>
    <row r="3425">
      <c r="A3425" t="n">
        <v>430</v>
      </c>
      <c r="B3425" t="inlineStr">
        <is>
          <t>20600390911</t>
        </is>
      </c>
      <c r="C3425" t="inlineStr">
        <is>
          <t>COOPERATIVA AGRARIA DE CACAO AROMATICO COLPA DE LOROS</t>
        </is>
      </c>
      <c r="D3425" s="6" t="n">
        <v>2025</v>
      </c>
      <c r="E3425" t="n">
        <v>1</v>
      </c>
      <c r="F3425" t="inlineStr">
        <is>
          <t>CALIDAD</t>
        </is>
      </c>
      <c r="G3425" s="4" t="n">
        <v>0</v>
      </c>
      <c r="H3425" s="4" t="n">
        <v>0</v>
      </c>
      <c r="I3425" s="4" t="n">
        <v>0</v>
      </c>
      <c r="J3425" s="4" t="n">
        <v>0</v>
      </c>
      <c r="K3425" s="4" t="n">
        <v>0</v>
      </c>
      <c r="L3425" s="3" t="n">
        <v>0</v>
      </c>
      <c r="M3425" s="3" t="n">
        <v>1464838.82412148</v>
      </c>
      <c r="N3425" s="3" t="n">
        <v>1464838.82412148</v>
      </c>
      <c r="O3425" s="4" t="n">
        <v>0</v>
      </c>
      <c r="P3425" s="4" t="n">
        <v>0</v>
      </c>
      <c r="Q3425" s="4" t="str"/>
      <c r="R3425" s="4" t="n">
        <v>1464838.82412148</v>
      </c>
      <c r="S3425" s="4" t="n">
        <v>0</v>
      </c>
      <c r="T3425" s="4" t="n">
        <v>0</v>
      </c>
      <c r="U3425" s="4" t="n">
        <v>1464838.82412148</v>
      </c>
      <c r="V3425" s="4" t="n">
        <v>1</v>
      </c>
    </row>
    <row r="3426">
      <c r="A3426" t="n">
        <v>431</v>
      </c>
      <c r="B3426" t="inlineStr">
        <is>
          <t>20612229105</t>
        </is>
      </c>
      <c r="C3426" t="inlineStr">
        <is>
          <t>ASOCIACION DE PRODUCTORES AGROPECUARIOS QUYLLURNIY DE ABRA CIGAKIATO</t>
        </is>
      </c>
      <c r="D3426" s="6" t="n">
        <v>2018</v>
      </c>
      <c r="F3426" t="inlineStr">
        <is>
          <t>PAC</t>
        </is>
      </c>
      <c r="G3426" s="4" t="str"/>
      <c r="H3426" s="4" t="str"/>
      <c r="I3426" s="4" t="n">
        <v>0</v>
      </c>
      <c r="J3426" s="4" t="str"/>
      <c r="K3426" s="4" t="str"/>
      <c r="L3426" s="3" t="str"/>
      <c r="M3426" s="3" t="str"/>
      <c r="N3426" s="3" t="n">
        <v>0</v>
      </c>
      <c r="O3426" s="4" t="str"/>
      <c r="P3426" s="4" t="str"/>
      <c r="Q3426" s="4" t="str"/>
      <c r="R3426" s="4" t="str"/>
      <c r="S3426" s="4" t="str"/>
      <c r="T3426" s="4" t="str"/>
      <c r="U3426" s="4" t="str"/>
      <c r="V3426" s="4" t="n">
        <v>1</v>
      </c>
    </row>
    <row r="3427">
      <c r="A3427" t="n">
        <v>431</v>
      </c>
      <c r="B3427" t="inlineStr">
        <is>
          <t>20612229105</t>
        </is>
      </c>
      <c r="C3427" t="inlineStr">
        <is>
          <t>ASOCIACION DE PRODUCTORES AGROPECUARIOS QUYLLURNIY DE ABRA CIGAKIATO</t>
        </is>
      </c>
      <c r="D3427" s="6" t="n">
        <v>2019</v>
      </c>
      <c r="F3427" t="inlineStr">
        <is>
          <t>PAC</t>
        </is>
      </c>
      <c r="G3427" s="4" t="n">
        <v>0</v>
      </c>
      <c r="H3427" s="4" t="n">
        <v>0</v>
      </c>
      <c r="I3427" s="4" t="n">
        <v>0</v>
      </c>
      <c r="J3427" s="4" t="str"/>
      <c r="K3427" s="4" t="str"/>
      <c r="L3427" s="3" t="n">
        <v>0</v>
      </c>
      <c r="M3427" s="3" t="n">
        <v>0</v>
      </c>
      <c r="N3427" s="3" t="n">
        <v>0</v>
      </c>
      <c r="O3427" s="4" t="str"/>
      <c r="P3427" s="4" t="str"/>
      <c r="Q3427" s="4" t="str"/>
      <c r="R3427" s="4" t="str"/>
      <c r="S3427" s="4" t="str"/>
      <c r="T3427" s="4" t="str"/>
      <c r="U3427" s="4" t="str"/>
      <c r="V3427" s="4" t="n">
        <v>1</v>
      </c>
    </row>
    <row r="3428">
      <c r="A3428" t="n">
        <v>431</v>
      </c>
      <c r="B3428" t="inlineStr">
        <is>
          <t>20612229105</t>
        </is>
      </c>
      <c r="C3428" t="inlineStr">
        <is>
          <t>ASOCIACION DE PRODUCTORES AGROPECUARIOS QUYLLURNIY DE ABRA CIGAKIATO</t>
        </is>
      </c>
      <c r="D3428" s="6" t="n">
        <v>2020</v>
      </c>
      <c r="F3428" t="inlineStr">
        <is>
          <t>PAC</t>
        </is>
      </c>
      <c r="G3428" s="4" t="n">
        <v>0</v>
      </c>
      <c r="H3428" s="4" t="n">
        <v>0</v>
      </c>
      <c r="I3428" s="4" t="n">
        <v>0</v>
      </c>
      <c r="J3428" s="4" t="n">
        <v>0</v>
      </c>
      <c r="K3428" s="4" t="n">
        <v>0</v>
      </c>
      <c r="L3428" s="3" t="n">
        <v>0</v>
      </c>
      <c r="M3428" s="3" t="n">
        <v>0</v>
      </c>
      <c r="N3428" s="3" t="n">
        <v>0</v>
      </c>
      <c r="O3428" s="4" t="str"/>
      <c r="P3428" s="4" t="str"/>
      <c r="Q3428" s="4" t="str"/>
      <c r="R3428" s="4" t="str"/>
      <c r="S3428" s="4" t="str"/>
      <c r="T3428" s="4" t="str"/>
      <c r="U3428" s="4" t="str"/>
      <c r="V3428" s="4" t="n">
        <v>1</v>
      </c>
    </row>
    <row r="3429">
      <c r="A3429" t="n">
        <v>431</v>
      </c>
      <c r="B3429" t="inlineStr">
        <is>
          <t>20612229105</t>
        </is>
      </c>
      <c r="C3429" t="inlineStr">
        <is>
          <t>ASOCIACION DE PRODUCTORES AGROPECUARIOS QUYLLURNIY DE ABRA CIGAKIATO</t>
        </is>
      </c>
      <c r="D3429" s="6" t="n">
        <v>2021</v>
      </c>
      <c r="F3429" t="inlineStr">
        <is>
          <t>PAC</t>
        </is>
      </c>
      <c r="G3429" s="4" t="n">
        <v>0</v>
      </c>
      <c r="H3429" s="4" t="n">
        <v>0</v>
      </c>
      <c r="I3429" s="4" t="n">
        <v>0</v>
      </c>
      <c r="J3429" s="4" t="n">
        <v>0</v>
      </c>
      <c r="K3429" s="4" t="n">
        <v>0</v>
      </c>
      <c r="L3429" s="3" t="n">
        <v>0</v>
      </c>
      <c r="M3429" s="3" t="n">
        <v>0</v>
      </c>
      <c r="N3429" s="3" t="n">
        <v>0</v>
      </c>
      <c r="O3429" s="4" t="str"/>
      <c r="P3429" s="4" t="str"/>
      <c r="Q3429" s="4" t="str"/>
      <c r="R3429" s="4" t="str"/>
      <c r="S3429" s="4" t="str"/>
      <c r="T3429" s="4" t="str"/>
      <c r="U3429" s="4" t="str"/>
      <c r="V3429" s="4" t="n">
        <v>1</v>
      </c>
    </row>
    <row r="3430">
      <c r="A3430" t="n">
        <v>431</v>
      </c>
      <c r="B3430" t="inlineStr">
        <is>
          <t>20612229105</t>
        </is>
      </c>
      <c r="C3430" t="inlineStr">
        <is>
          <t>ASOCIACION DE PRODUCTORES AGROPECUARIOS QUYLLURNIY DE ABRA CIGAKIATO</t>
        </is>
      </c>
      <c r="D3430" s="6" t="n">
        <v>2022</v>
      </c>
      <c r="F3430" t="inlineStr">
        <is>
          <t>PAC</t>
        </is>
      </c>
      <c r="G3430" s="4" t="n">
        <v>0</v>
      </c>
      <c r="H3430" s="4" t="n">
        <v>0</v>
      </c>
      <c r="I3430" s="4" t="n">
        <v>0</v>
      </c>
      <c r="J3430" s="4" t="n">
        <v>0</v>
      </c>
      <c r="K3430" s="4" t="n">
        <v>0</v>
      </c>
      <c r="L3430" s="3" t="n">
        <v>0</v>
      </c>
      <c r="M3430" s="3" t="n">
        <v>0</v>
      </c>
      <c r="N3430" s="3" t="n">
        <v>0</v>
      </c>
      <c r="O3430" s="4" t="str"/>
      <c r="P3430" s="4" t="str"/>
      <c r="Q3430" s="4" t="str"/>
      <c r="R3430" s="4" t="str"/>
      <c r="S3430" s="4" t="str"/>
      <c r="T3430" s="4" t="str"/>
      <c r="U3430" s="4" t="str"/>
      <c r="V3430" s="4" t="n">
        <v>1</v>
      </c>
    </row>
    <row r="3431">
      <c r="A3431" t="n">
        <v>431</v>
      </c>
      <c r="B3431" t="inlineStr">
        <is>
          <t>20612229105</t>
        </is>
      </c>
      <c r="C3431" t="inlineStr">
        <is>
          <t>ASOCIACION DE PRODUCTORES AGROPECUARIOS QUYLLURNIY DE ABRA CIGAKIATO</t>
        </is>
      </c>
      <c r="D3431" s="6" t="n">
        <v>2023</v>
      </c>
      <c r="F3431" t="inlineStr">
        <is>
          <t>PAC</t>
        </is>
      </c>
      <c r="G3431" s="4" t="n">
        <v>0</v>
      </c>
      <c r="H3431" s="4" t="n">
        <v>0</v>
      </c>
      <c r="I3431" s="4" t="n">
        <v>0</v>
      </c>
      <c r="J3431" s="4" t="n">
        <v>0</v>
      </c>
      <c r="K3431" s="4" t="n">
        <v>0</v>
      </c>
      <c r="L3431" s="3" t="n">
        <v>0</v>
      </c>
      <c r="M3431" s="3" t="n">
        <v>0</v>
      </c>
      <c r="N3431" s="3" t="n">
        <v>0</v>
      </c>
      <c r="O3431" s="4" t="n">
        <v>0</v>
      </c>
      <c r="P3431" s="4" t="n">
        <v>0</v>
      </c>
      <c r="Q3431" s="4" t="n">
        <v>0</v>
      </c>
      <c r="R3431" s="4" t="n">
        <v>0</v>
      </c>
      <c r="S3431" s="4" t="n">
        <v>0</v>
      </c>
      <c r="T3431" s="4" t="n">
        <v>0</v>
      </c>
      <c r="U3431" s="4" t="n">
        <v>0</v>
      </c>
      <c r="V3431" s="4" t="n">
        <v>1</v>
      </c>
    </row>
    <row r="3432">
      <c r="A3432" t="n">
        <v>431</v>
      </c>
      <c r="B3432" t="inlineStr">
        <is>
          <t>20612229105</t>
        </is>
      </c>
      <c r="C3432" t="inlineStr">
        <is>
          <t>ASOCIACION DE PRODUCTORES AGROPECUARIOS QUYLLURNIY DE ABRA CIGAKIATO</t>
        </is>
      </c>
      <c r="D3432" s="6" t="n">
        <v>2024</v>
      </c>
      <c r="E3432" t="n">
        <v>1</v>
      </c>
      <c r="F3432" t="inlineStr">
        <is>
          <t>PAC</t>
        </is>
      </c>
      <c r="G3432" s="4" t="n">
        <v>8</v>
      </c>
      <c r="H3432" s="4" t="n">
        <v>5</v>
      </c>
      <c r="I3432" s="4" t="n">
        <v>13</v>
      </c>
      <c r="J3432" s="4" t="n">
        <v>34</v>
      </c>
      <c r="K3432" s="4" t="n">
        <v>7</v>
      </c>
      <c r="L3432" s="3" t="n">
        <v>0</v>
      </c>
      <c r="M3432" s="3" t="n">
        <v>0</v>
      </c>
      <c r="N3432" s="3" t="n">
        <v>0</v>
      </c>
      <c r="O3432" s="4" t="n">
        <v>0</v>
      </c>
      <c r="P3432" s="4" t="n">
        <v>0</v>
      </c>
      <c r="Q3432" s="4" t="str"/>
      <c r="R3432" s="4" t="n">
        <v>0</v>
      </c>
      <c r="S3432" s="4" t="n">
        <v>0</v>
      </c>
      <c r="T3432" s="4" t="n">
        <v>0</v>
      </c>
      <c r="U3432" s="4" t="n">
        <v>0</v>
      </c>
      <c r="V3432" s="4" t="n">
        <v>1</v>
      </c>
    </row>
    <row r="3433">
      <c r="A3433" t="n">
        <v>431</v>
      </c>
      <c r="B3433" t="inlineStr">
        <is>
          <t>20612229105</t>
        </is>
      </c>
      <c r="C3433" t="inlineStr">
        <is>
          <t>ASOCIACION DE PRODUCTORES AGROPECUARIOS QUYLLURNIY DE ABRA CIGAKIATO</t>
        </is>
      </c>
      <c r="D3433" s="6" t="n">
        <v>2025</v>
      </c>
      <c r="E3433" t="n">
        <v>1</v>
      </c>
      <c r="F3433" t="inlineStr">
        <is>
          <t>PAC</t>
        </is>
      </c>
      <c r="G3433" s="4" t="n">
        <v>9</v>
      </c>
      <c r="H3433" s="4" t="n">
        <v>5</v>
      </c>
      <c r="I3433" s="4" t="n">
        <v>14</v>
      </c>
      <c r="J3433" s="4" t="n">
        <v>20</v>
      </c>
      <c r="K3433" s="4" t="n">
        <v>4</v>
      </c>
      <c r="L3433" s="3" t="n">
        <v>72291.25</v>
      </c>
      <c r="M3433" s="3" t="n">
        <v>0</v>
      </c>
      <c r="N3433" s="3" t="n">
        <v>72291.25</v>
      </c>
      <c r="O3433" s="4" t="n">
        <v>0</v>
      </c>
      <c r="P3433" s="4" t="n">
        <v>0</v>
      </c>
      <c r="Q3433" s="4" t="str"/>
      <c r="R3433" s="4" t="n">
        <v>72291.25</v>
      </c>
      <c r="S3433" s="4" t="n">
        <v>0</v>
      </c>
      <c r="T3433" s="4" t="n">
        <v>0</v>
      </c>
      <c r="U3433" s="4" t="n">
        <v>72291.25</v>
      </c>
      <c r="V3433" s="4" t="n">
        <v>1</v>
      </c>
    </row>
    <row r="3434">
      <c r="A3434" t="n">
        <v>432</v>
      </c>
      <c r="B3434" t="inlineStr">
        <is>
          <t>20352417018</t>
        </is>
      </c>
      <c r="C3434" t="inlineStr">
        <is>
          <t>COOPERATIVA AGRARIA DE CACAOTEROS TECNIFICADOS DE PADRE ABAD</t>
        </is>
      </c>
      <c r="D3434" s="6" t="n">
        <v>2018</v>
      </c>
      <c r="E3434" t="n">
        <v>1</v>
      </c>
      <c r="F3434" t="inlineStr">
        <is>
          <t>PAC</t>
        </is>
      </c>
      <c r="G3434" s="4" t="str"/>
      <c r="H3434" s="4" t="str"/>
      <c r="I3434" s="4" t="n">
        <v>193</v>
      </c>
      <c r="J3434" s="4" t="str"/>
      <c r="K3434" s="4" t="str"/>
      <c r="L3434" s="3" t="str"/>
      <c r="M3434" s="3" t="str"/>
      <c r="N3434" s="3" t="n">
        <v>0</v>
      </c>
      <c r="O3434" s="4" t="str"/>
      <c r="P3434" s="4" t="str"/>
      <c r="Q3434" s="4" t="str"/>
      <c r="R3434" s="4" t="str"/>
      <c r="S3434" s="4" t="str"/>
      <c r="T3434" s="4" t="str"/>
      <c r="U3434" s="4" t="str"/>
      <c r="V3434" s="4" t="n">
        <v>1</v>
      </c>
    </row>
    <row r="3435">
      <c r="A3435" t="n">
        <v>432</v>
      </c>
      <c r="B3435" t="inlineStr">
        <is>
          <t>20352417018</t>
        </is>
      </c>
      <c r="C3435" t="inlineStr">
        <is>
          <t>COOPERATIVA AGRARIA DE CACAOTEROS TECNIFICADOS DE PADRE ABAD</t>
        </is>
      </c>
      <c r="D3435" s="6" t="n">
        <v>2019</v>
      </c>
      <c r="F3435" t="inlineStr">
        <is>
          <t>PAC</t>
        </is>
      </c>
      <c r="G3435" s="4" t="n">
        <v>0</v>
      </c>
      <c r="H3435" s="4" t="n">
        <v>0</v>
      </c>
      <c r="I3435" s="4" t="n">
        <v>0</v>
      </c>
      <c r="J3435" s="4" t="str"/>
      <c r="K3435" s="4" t="str"/>
      <c r="L3435" s="3" t="n">
        <v>0</v>
      </c>
      <c r="M3435" s="3" t="n">
        <v>0</v>
      </c>
      <c r="N3435" s="3" t="n">
        <v>0</v>
      </c>
      <c r="O3435" s="4" t="str"/>
      <c r="P3435" s="4" t="str"/>
      <c r="Q3435" s="4" t="str"/>
      <c r="R3435" s="4" t="str"/>
      <c r="S3435" s="4" t="str"/>
      <c r="T3435" s="4" t="str"/>
      <c r="U3435" s="4" t="str"/>
      <c r="V3435" s="4" t="n">
        <v>1</v>
      </c>
    </row>
    <row r="3436">
      <c r="A3436" t="n">
        <v>432</v>
      </c>
      <c r="B3436" t="inlineStr">
        <is>
          <t>20352417018</t>
        </is>
      </c>
      <c r="C3436" t="inlineStr">
        <is>
          <t>COOPERATIVA AGRARIA DE CACAOTEROS TECNIFICADOS DE PADRE ABAD</t>
        </is>
      </c>
      <c r="D3436" s="6" t="n">
        <v>2020</v>
      </c>
      <c r="F3436" t="inlineStr">
        <is>
          <t>PAC</t>
        </is>
      </c>
      <c r="G3436" s="4" t="n">
        <v>0</v>
      </c>
      <c r="H3436" s="4" t="n">
        <v>0</v>
      </c>
      <c r="I3436" s="4" t="n">
        <v>0</v>
      </c>
      <c r="J3436" s="4" t="n">
        <v>0</v>
      </c>
      <c r="K3436" s="4" t="n">
        <v>0</v>
      </c>
      <c r="L3436" s="3" t="n">
        <v>0</v>
      </c>
      <c r="M3436" s="3" t="n">
        <v>0</v>
      </c>
      <c r="N3436" s="3" t="n">
        <v>0</v>
      </c>
      <c r="O3436" s="4" t="str"/>
      <c r="P3436" s="4" t="str"/>
      <c r="Q3436" s="4" t="str"/>
      <c r="R3436" s="4" t="str"/>
      <c r="S3436" s="4" t="str"/>
      <c r="T3436" s="4" t="str"/>
      <c r="U3436" s="4" t="str"/>
      <c r="V3436" s="4" t="n">
        <v>1</v>
      </c>
    </row>
    <row r="3437">
      <c r="A3437" t="n">
        <v>432</v>
      </c>
      <c r="B3437" t="inlineStr">
        <is>
          <t>20352417018</t>
        </is>
      </c>
      <c r="C3437" t="inlineStr">
        <is>
          <t>COOPERATIVA AGRARIA DE CACAOTEROS TECNIFICADOS DE PADRE ABAD</t>
        </is>
      </c>
      <c r="D3437" s="6" t="n">
        <v>2021</v>
      </c>
      <c r="F3437" t="inlineStr">
        <is>
          <t>PAC</t>
        </is>
      </c>
      <c r="G3437" s="4" t="n">
        <v>0</v>
      </c>
      <c r="H3437" s="4" t="n">
        <v>0</v>
      </c>
      <c r="I3437" s="4" t="n">
        <v>0</v>
      </c>
      <c r="J3437" s="4" t="n">
        <v>0</v>
      </c>
      <c r="K3437" s="4" t="n">
        <v>0</v>
      </c>
      <c r="L3437" s="3" t="n">
        <v>0</v>
      </c>
      <c r="M3437" s="3" t="n">
        <v>0</v>
      </c>
      <c r="N3437" s="3" t="n">
        <v>0</v>
      </c>
      <c r="O3437" s="4" t="str"/>
      <c r="P3437" s="4" t="str"/>
      <c r="Q3437" s="4" t="str"/>
      <c r="R3437" s="4" t="str"/>
      <c r="S3437" s="4" t="str"/>
      <c r="T3437" s="4" t="str"/>
      <c r="U3437" s="4" t="str"/>
      <c r="V3437" s="4" t="n">
        <v>1</v>
      </c>
    </row>
    <row r="3438">
      <c r="A3438" t="n">
        <v>432</v>
      </c>
      <c r="B3438" t="inlineStr">
        <is>
          <t>20352417018</t>
        </is>
      </c>
      <c r="C3438" t="inlineStr">
        <is>
          <t>COOPERATIVA AGRARIA DE CACAOTEROS TECNIFICADOS DE PADRE ABAD</t>
        </is>
      </c>
      <c r="D3438" s="6" t="n">
        <v>2022</v>
      </c>
      <c r="F3438" t="inlineStr">
        <is>
          <t>PAC</t>
        </is>
      </c>
      <c r="G3438" s="4" t="n">
        <v>0</v>
      </c>
      <c r="H3438" s="4" t="n">
        <v>0</v>
      </c>
      <c r="I3438" s="4" t="n">
        <v>0</v>
      </c>
      <c r="J3438" s="4" t="n">
        <v>0</v>
      </c>
      <c r="K3438" s="4" t="n">
        <v>0</v>
      </c>
      <c r="L3438" s="3" t="n">
        <v>0</v>
      </c>
      <c r="M3438" s="3" t="n">
        <v>0</v>
      </c>
      <c r="N3438" s="3" t="n">
        <v>0</v>
      </c>
      <c r="O3438" s="4" t="str"/>
      <c r="P3438" s="4" t="str"/>
      <c r="Q3438" s="4" t="str"/>
      <c r="R3438" s="4" t="str"/>
      <c r="S3438" s="4" t="str"/>
      <c r="T3438" s="4" t="str"/>
      <c r="U3438" s="4" t="str"/>
      <c r="V3438" s="4" t="n">
        <v>1</v>
      </c>
    </row>
    <row r="3439">
      <c r="A3439" t="n">
        <v>432</v>
      </c>
      <c r="B3439" t="inlineStr">
        <is>
          <t>20352417018</t>
        </is>
      </c>
      <c r="C3439" t="inlineStr">
        <is>
          <t>COOPERATIVA AGRARIA DE CACAOTEROS TECNIFICADOS DE PADRE ABAD</t>
        </is>
      </c>
      <c r="D3439" s="6" t="n">
        <v>2023</v>
      </c>
      <c r="F3439" t="inlineStr">
        <is>
          <t>PAC</t>
        </is>
      </c>
      <c r="G3439" s="4" t="n">
        <v>0</v>
      </c>
      <c r="H3439" s="4" t="n">
        <v>0</v>
      </c>
      <c r="I3439" s="4" t="n">
        <v>0</v>
      </c>
      <c r="J3439" s="4" t="n">
        <v>0</v>
      </c>
      <c r="K3439" s="4" t="n">
        <v>0</v>
      </c>
      <c r="L3439" s="3" t="n">
        <v>0</v>
      </c>
      <c r="M3439" s="3" t="n">
        <v>0</v>
      </c>
      <c r="N3439" s="3" t="n">
        <v>0</v>
      </c>
      <c r="O3439" s="4" t="n">
        <v>0</v>
      </c>
      <c r="P3439" s="4" t="n">
        <v>0</v>
      </c>
      <c r="Q3439" s="4" t="n">
        <v>0</v>
      </c>
      <c r="R3439" s="4" t="n">
        <v>0</v>
      </c>
      <c r="S3439" s="4" t="n">
        <v>0</v>
      </c>
      <c r="T3439" s="4" t="n">
        <v>0</v>
      </c>
      <c r="U3439" s="4" t="n">
        <v>0</v>
      </c>
      <c r="V3439" s="4" t="n">
        <v>1</v>
      </c>
    </row>
    <row r="3440">
      <c r="A3440" t="n">
        <v>432</v>
      </c>
      <c r="B3440" t="inlineStr">
        <is>
          <t>20352417018</t>
        </is>
      </c>
      <c r="C3440" t="inlineStr">
        <is>
          <t>COOPERATIVA AGRARIA DE CACAOTEROS TECNIFICADOS DE PADRE ABAD</t>
        </is>
      </c>
      <c r="D3440" s="6" t="n">
        <v>2024</v>
      </c>
      <c r="F3440" t="inlineStr">
        <is>
          <t>PAC</t>
        </is>
      </c>
      <c r="G3440" s="4" t="n">
        <v>0</v>
      </c>
      <c r="H3440" s="4" t="n">
        <v>0</v>
      </c>
      <c r="I3440" s="4" t="n">
        <v>0</v>
      </c>
      <c r="J3440" s="4" t="n">
        <v>0</v>
      </c>
      <c r="K3440" s="4" t="n">
        <v>0</v>
      </c>
      <c r="L3440" s="3" t="n">
        <v>0</v>
      </c>
      <c r="M3440" s="3" t="n">
        <v>0</v>
      </c>
      <c r="N3440" s="3" t="n">
        <v>0</v>
      </c>
      <c r="O3440" s="4" t="n">
        <v>0</v>
      </c>
      <c r="P3440" s="4" t="n">
        <v>0</v>
      </c>
      <c r="Q3440" s="4" t="str"/>
      <c r="R3440" s="4" t="n">
        <v>0</v>
      </c>
      <c r="S3440" s="4" t="n">
        <v>0</v>
      </c>
      <c r="T3440" s="4" t="n">
        <v>0</v>
      </c>
      <c r="U3440" s="4" t="n">
        <v>0</v>
      </c>
      <c r="V3440" s="4" t="n">
        <v>1</v>
      </c>
    </row>
    <row r="3441">
      <c r="A3441" t="n">
        <v>432</v>
      </c>
      <c r="B3441" t="inlineStr">
        <is>
          <t>20352417018</t>
        </is>
      </c>
      <c r="C3441" t="inlineStr">
        <is>
          <t>COOPERATIVA AGRARIA DE CACAOTEROS TECNIFICADOS DE PADRE ABAD</t>
        </is>
      </c>
      <c r="D3441" s="6" t="n">
        <v>2025</v>
      </c>
      <c r="F3441" t="inlineStr">
        <is>
          <t>PAC</t>
        </is>
      </c>
      <c r="G3441" s="4" t="n">
        <v>0</v>
      </c>
      <c r="H3441" s="4" t="n">
        <v>0</v>
      </c>
      <c r="I3441" s="4" t="n">
        <v>0</v>
      </c>
      <c r="J3441" s="4" t="n">
        <v>0</v>
      </c>
      <c r="K3441" s="4" t="n">
        <v>0</v>
      </c>
      <c r="L3441" s="3" t="n">
        <v>0</v>
      </c>
      <c r="M3441" s="3" t="n">
        <v>0</v>
      </c>
      <c r="N3441" s="3" t="n">
        <v>0</v>
      </c>
      <c r="O3441" s="4" t="n">
        <v>0</v>
      </c>
      <c r="P3441" s="4" t="n">
        <v>0</v>
      </c>
      <c r="Q3441" s="4" t="str"/>
      <c r="R3441" s="4" t="n">
        <v>0</v>
      </c>
      <c r="S3441" s="4" t="n">
        <v>0</v>
      </c>
      <c r="T3441" s="4" t="n">
        <v>0</v>
      </c>
      <c r="U3441" s="4" t="n">
        <v>0</v>
      </c>
      <c r="V3441" s="4" t="n">
        <v>1</v>
      </c>
    </row>
    <row r="3442">
      <c r="A3442" t="n">
        <v>433</v>
      </c>
      <c r="B3442" t="inlineStr">
        <is>
          <t>20603829515</t>
        </is>
      </c>
      <c r="C3442" t="inlineStr">
        <is>
          <t>ASOCIACION DE PRODUCTORES AGROPECUARIOS LOS NOGALES DE ALTO ITARIATO</t>
        </is>
      </c>
      <c r="D3442" s="6" t="n">
        <v>2018</v>
      </c>
      <c r="F3442" t="inlineStr">
        <is>
          <t>PAC</t>
        </is>
      </c>
      <c r="G3442" s="4" t="str"/>
      <c r="H3442" s="4" t="str"/>
      <c r="I3442" s="4" t="n">
        <v>0</v>
      </c>
      <c r="J3442" s="4" t="str"/>
      <c r="K3442" s="4" t="str"/>
      <c r="L3442" s="3" t="str"/>
      <c r="M3442" s="3" t="str"/>
      <c r="N3442" s="3" t="n">
        <v>0</v>
      </c>
      <c r="O3442" s="4" t="str"/>
      <c r="P3442" s="4" t="str"/>
      <c r="Q3442" s="4" t="str"/>
      <c r="R3442" s="4" t="str"/>
      <c r="S3442" s="4" t="str"/>
      <c r="T3442" s="4" t="str"/>
      <c r="U3442" s="4" t="str"/>
      <c r="V3442" s="4" t="n">
        <v>1</v>
      </c>
    </row>
    <row r="3443">
      <c r="A3443" t="n">
        <v>433</v>
      </c>
      <c r="B3443" t="inlineStr">
        <is>
          <t>20603829515</t>
        </is>
      </c>
      <c r="C3443" t="inlineStr">
        <is>
          <t>ASOCIACION DE PRODUCTORES AGROPECUARIOS LOS NOGALES DE ALTO ITARIATO</t>
        </is>
      </c>
      <c r="D3443" s="6" t="n">
        <v>2019</v>
      </c>
      <c r="F3443" t="inlineStr">
        <is>
          <t>PAC</t>
        </is>
      </c>
      <c r="G3443" s="4" t="n">
        <v>0</v>
      </c>
      <c r="H3443" s="4" t="n">
        <v>0</v>
      </c>
      <c r="I3443" s="4" t="n">
        <v>0</v>
      </c>
      <c r="J3443" s="4" t="str"/>
      <c r="K3443" s="4" t="str"/>
      <c r="L3443" s="3" t="n">
        <v>0</v>
      </c>
      <c r="M3443" s="3" t="n">
        <v>0</v>
      </c>
      <c r="N3443" s="3" t="n">
        <v>0</v>
      </c>
      <c r="O3443" s="4" t="str"/>
      <c r="P3443" s="4" t="str"/>
      <c r="Q3443" s="4" t="str"/>
      <c r="R3443" s="4" t="str"/>
      <c r="S3443" s="4" t="str"/>
      <c r="T3443" s="4" t="str"/>
      <c r="U3443" s="4" t="str"/>
      <c r="V3443" s="4" t="n">
        <v>1</v>
      </c>
    </row>
    <row r="3444">
      <c r="A3444" t="n">
        <v>433</v>
      </c>
      <c r="B3444" t="inlineStr">
        <is>
          <t>20603829515</t>
        </is>
      </c>
      <c r="C3444" t="inlineStr">
        <is>
          <t>ASOCIACION DE PRODUCTORES AGROPECUARIOS LOS NOGALES DE ALTO ITARIATO</t>
        </is>
      </c>
      <c r="D3444" s="6" t="n">
        <v>2020</v>
      </c>
      <c r="F3444" t="inlineStr">
        <is>
          <t>PAC</t>
        </is>
      </c>
      <c r="G3444" s="4" t="n">
        <v>0</v>
      </c>
      <c r="H3444" s="4" t="n">
        <v>0</v>
      </c>
      <c r="I3444" s="4" t="n">
        <v>0</v>
      </c>
      <c r="J3444" s="4" t="n">
        <v>0</v>
      </c>
      <c r="K3444" s="4" t="n">
        <v>0</v>
      </c>
      <c r="L3444" s="3" t="n">
        <v>0</v>
      </c>
      <c r="M3444" s="3" t="n">
        <v>0</v>
      </c>
      <c r="N3444" s="3" t="n">
        <v>0</v>
      </c>
      <c r="O3444" s="4" t="str"/>
      <c r="P3444" s="4" t="str"/>
      <c r="Q3444" s="4" t="str"/>
      <c r="R3444" s="4" t="str"/>
      <c r="S3444" s="4" t="str"/>
      <c r="T3444" s="4" t="str"/>
      <c r="U3444" s="4" t="str"/>
      <c r="V3444" s="4" t="n">
        <v>1</v>
      </c>
    </row>
    <row r="3445">
      <c r="A3445" t="n">
        <v>433</v>
      </c>
      <c r="B3445" t="inlineStr">
        <is>
          <t>20603829515</t>
        </is>
      </c>
      <c r="C3445" t="inlineStr">
        <is>
          <t>ASOCIACION DE PRODUCTORES AGROPECUARIOS LOS NOGALES DE ALTO ITARIATO</t>
        </is>
      </c>
      <c r="D3445" s="6" t="n">
        <v>2021</v>
      </c>
      <c r="F3445" t="inlineStr">
        <is>
          <t>PAC</t>
        </is>
      </c>
      <c r="G3445" s="4" t="n">
        <v>0</v>
      </c>
      <c r="H3445" s="4" t="n">
        <v>0</v>
      </c>
      <c r="I3445" s="4" t="n">
        <v>0</v>
      </c>
      <c r="J3445" s="4" t="n">
        <v>0</v>
      </c>
      <c r="K3445" s="4" t="n">
        <v>0</v>
      </c>
      <c r="L3445" s="3" t="n">
        <v>0</v>
      </c>
      <c r="M3445" s="3" t="n">
        <v>0</v>
      </c>
      <c r="N3445" s="3" t="n">
        <v>0</v>
      </c>
      <c r="O3445" s="4" t="str"/>
      <c r="P3445" s="4" t="str"/>
      <c r="Q3445" s="4" t="str"/>
      <c r="R3445" s="4" t="str"/>
      <c r="S3445" s="4" t="str"/>
      <c r="T3445" s="4" t="str"/>
      <c r="U3445" s="4" t="str"/>
      <c r="V3445" s="4" t="n">
        <v>1</v>
      </c>
    </row>
    <row r="3446">
      <c r="A3446" t="n">
        <v>433</v>
      </c>
      <c r="B3446" t="inlineStr">
        <is>
          <t>20603829515</t>
        </is>
      </c>
      <c r="C3446" t="inlineStr">
        <is>
          <t>ASOCIACION DE PRODUCTORES AGROPECUARIOS LOS NOGALES DE ALTO ITARIATO</t>
        </is>
      </c>
      <c r="D3446" s="6" t="n">
        <v>2022</v>
      </c>
      <c r="F3446" t="inlineStr">
        <is>
          <t>PAC</t>
        </is>
      </c>
      <c r="G3446" s="4" t="n">
        <v>0</v>
      </c>
      <c r="H3446" s="4" t="n">
        <v>0</v>
      </c>
      <c r="I3446" s="4" t="n">
        <v>0</v>
      </c>
      <c r="J3446" s="4" t="n">
        <v>0</v>
      </c>
      <c r="K3446" s="4" t="n">
        <v>0</v>
      </c>
      <c r="L3446" s="3" t="n">
        <v>0</v>
      </c>
      <c r="M3446" s="3" t="n">
        <v>0</v>
      </c>
      <c r="N3446" s="3" t="n">
        <v>0</v>
      </c>
      <c r="O3446" s="4" t="str"/>
      <c r="P3446" s="4" t="str"/>
      <c r="Q3446" s="4" t="str"/>
      <c r="R3446" s="4" t="str"/>
      <c r="S3446" s="4" t="str"/>
      <c r="T3446" s="4" t="str"/>
      <c r="U3446" s="4" t="str"/>
      <c r="V3446" s="4" t="n">
        <v>1</v>
      </c>
    </row>
    <row r="3447">
      <c r="A3447" t="n">
        <v>433</v>
      </c>
      <c r="B3447" t="inlineStr">
        <is>
          <t>20603829515</t>
        </is>
      </c>
      <c r="C3447" t="inlineStr">
        <is>
          <t>ASOCIACION DE PRODUCTORES AGROPECUARIOS LOS NOGALES DE ALTO ITARIATO</t>
        </is>
      </c>
      <c r="D3447" s="6" t="n">
        <v>2023</v>
      </c>
      <c r="F3447" t="inlineStr">
        <is>
          <t>PAC</t>
        </is>
      </c>
      <c r="G3447" s="4" t="n">
        <v>0</v>
      </c>
      <c r="H3447" s="4" t="n">
        <v>0</v>
      </c>
      <c r="I3447" s="4" t="n">
        <v>0</v>
      </c>
      <c r="J3447" s="4" t="n">
        <v>0</v>
      </c>
      <c r="K3447" s="4" t="n">
        <v>0</v>
      </c>
      <c r="L3447" s="3" t="n">
        <v>0</v>
      </c>
      <c r="M3447" s="3" t="n">
        <v>0</v>
      </c>
      <c r="N3447" s="3" t="n">
        <v>0</v>
      </c>
      <c r="O3447" s="4" t="n">
        <v>0</v>
      </c>
      <c r="P3447" s="4" t="n">
        <v>0</v>
      </c>
      <c r="Q3447" s="4" t="n">
        <v>0</v>
      </c>
      <c r="R3447" s="4" t="n">
        <v>0</v>
      </c>
      <c r="S3447" s="4" t="n">
        <v>0</v>
      </c>
      <c r="T3447" s="4" t="n">
        <v>0</v>
      </c>
      <c r="U3447" s="4" t="n">
        <v>0</v>
      </c>
      <c r="V3447" s="4" t="n">
        <v>1</v>
      </c>
    </row>
    <row r="3448">
      <c r="A3448" t="n">
        <v>433</v>
      </c>
      <c r="B3448" t="inlineStr">
        <is>
          <t>20603829515</t>
        </is>
      </c>
      <c r="C3448" t="inlineStr">
        <is>
          <t>ASOCIACION DE PRODUCTORES AGROPECUARIOS LOS NOGALES DE ALTO ITARIATO</t>
        </is>
      </c>
      <c r="D3448" s="6" t="n">
        <v>2024</v>
      </c>
      <c r="E3448" t="n">
        <v>1</v>
      </c>
      <c r="F3448" t="inlineStr">
        <is>
          <t>PAC</t>
        </is>
      </c>
      <c r="G3448" s="4" t="n">
        <v>13</v>
      </c>
      <c r="H3448" s="4" t="n">
        <v>10</v>
      </c>
      <c r="I3448" s="4" t="n">
        <v>23</v>
      </c>
      <c r="J3448" s="4" t="n">
        <v>30</v>
      </c>
      <c r="K3448" s="4" t="n">
        <v>7</v>
      </c>
      <c r="L3448" s="3" t="n">
        <v>503500</v>
      </c>
      <c r="M3448" s="3" t="n">
        <v>0</v>
      </c>
      <c r="N3448" s="3" t="n">
        <v>503500</v>
      </c>
      <c r="O3448" s="4" t="n">
        <v>0</v>
      </c>
      <c r="P3448" s="4" t="n">
        <v>0</v>
      </c>
      <c r="Q3448" s="4" t="str"/>
      <c r="R3448" s="4" t="n">
        <v>503500</v>
      </c>
      <c r="S3448" s="4" t="n">
        <v>0</v>
      </c>
      <c r="T3448" s="4" t="n">
        <v>0</v>
      </c>
      <c r="U3448" s="4" t="n">
        <v>503500</v>
      </c>
      <c r="V3448" s="4" t="n">
        <v>1</v>
      </c>
    </row>
    <row r="3449">
      <c r="A3449" t="n">
        <v>433</v>
      </c>
      <c r="B3449" t="inlineStr">
        <is>
          <t>20603829515</t>
        </is>
      </c>
      <c r="C3449" t="inlineStr">
        <is>
          <t>ASOCIACION DE PRODUCTORES AGROPECUARIOS LOS NOGALES DE ALTO ITARIATO</t>
        </is>
      </c>
      <c r="D3449" s="6" t="n">
        <v>2025</v>
      </c>
      <c r="E3449" t="n">
        <v>1</v>
      </c>
      <c r="F3449" t="inlineStr">
        <is>
          <t>PAC</t>
        </is>
      </c>
      <c r="G3449" s="4" t="n">
        <v>14</v>
      </c>
      <c r="H3449" s="4" t="n">
        <v>8</v>
      </c>
      <c r="I3449" s="4" t="n">
        <v>22</v>
      </c>
      <c r="J3449" s="4" t="n">
        <v>23</v>
      </c>
      <c r="K3449" s="4" t="n">
        <v>4</v>
      </c>
      <c r="L3449" s="3" t="n">
        <v>1204150</v>
      </c>
      <c r="M3449" s="3" t="n">
        <v>0</v>
      </c>
      <c r="N3449" s="3" t="n">
        <v>1204150</v>
      </c>
      <c r="O3449" s="4" t="n">
        <v>0</v>
      </c>
      <c r="P3449" s="4" t="n">
        <v>0</v>
      </c>
      <c r="Q3449" s="4" t="str"/>
      <c r="R3449" s="4" t="n">
        <v>1204150</v>
      </c>
      <c r="S3449" s="4" t="n">
        <v>0</v>
      </c>
      <c r="T3449" s="4" t="n">
        <v>0</v>
      </c>
      <c r="U3449" s="4" t="n">
        <v>1204150</v>
      </c>
      <c r="V3449" s="4" t="n">
        <v>1</v>
      </c>
    </row>
    <row r="3450">
      <c r="A3450" t="n">
        <v>434</v>
      </c>
      <c r="B3450" t="inlineStr">
        <is>
          <t>20603842511</t>
        </is>
      </c>
      <c r="C3450" t="inlineStr">
        <is>
          <t>ASOCIACION DE PRODUCTORES AGROPECUARIOS RICCHARY DE TINTINIQUIATO</t>
        </is>
      </c>
      <c r="D3450" s="6" t="n">
        <v>2018</v>
      </c>
      <c r="F3450" t="inlineStr">
        <is>
          <t>PAC</t>
        </is>
      </c>
      <c r="G3450" s="4" t="str"/>
      <c r="H3450" s="4" t="str"/>
      <c r="I3450" s="4" t="n">
        <v>0</v>
      </c>
      <c r="J3450" s="4" t="str"/>
      <c r="K3450" s="4" t="str"/>
      <c r="L3450" s="3" t="str"/>
      <c r="M3450" s="3" t="str"/>
      <c r="N3450" s="3" t="n">
        <v>0</v>
      </c>
      <c r="O3450" s="4" t="str"/>
      <c r="P3450" s="4" t="str"/>
      <c r="Q3450" s="4" t="str"/>
      <c r="R3450" s="4" t="str"/>
      <c r="S3450" s="4" t="str"/>
      <c r="T3450" s="4" t="str"/>
      <c r="U3450" s="4" t="str"/>
      <c r="V3450" s="4" t="n">
        <v>1</v>
      </c>
    </row>
    <row r="3451">
      <c r="A3451" t="n">
        <v>434</v>
      </c>
      <c r="B3451" t="inlineStr">
        <is>
          <t>20603842511</t>
        </is>
      </c>
      <c r="C3451" t="inlineStr">
        <is>
          <t>ASOCIACION DE PRODUCTORES AGROPECUARIOS RICCHARY DE TINTINIQUIATO</t>
        </is>
      </c>
      <c r="D3451" s="6" t="n">
        <v>2019</v>
      </c>
      <c r="F3451" t="inlineStr">
        <is>
          <t>PAC</t>
        </is>
      </c>
      <c r="G3451" s="4" t="n">
        <v>0</v>
      </c>
      <c r="H3451" s="4" t="n">
        <v>0</v>
      </c>
      <c r="I3451" s="4" t="n">
        <v>0</v>
      </c>
      <c r="J3451" s="4" t="str"/>
      <c r="K3451" s="4" t="str"/>
      <c r="L3451" s="3" t="n">
        <v>0</v>
      </c>
      <c r="M3451" s="3" t="n">
        <v>0</v>
      </c>
      <c r="N3451" s="3" t="n">
        <v>0</v>
      </c>
      <c r="O3451" s="4" t="str"/>
      <c r="P3451" s="4" t="str"/>
      <c r="Q3451" s="4" t="str"/>
      <c r="R3451" s="4" t="str"/>
      <c r="S3451" s="4" t="str"/>
      <c r="T3451" s="4" t="str"/>
      <c r="U3451" s="4" t="str"/>
      <c r="V3451" s="4" t="n">
        <v>1</v>
      </c>
    </row>
    <row r="3452">
      <c r="A3452" t="n">
        <v>434</v>
      </c>
      <c r="B3452" t="inlineStr">
        <is>
          <t>20603842511</t>
        </is>
      </c>
      <c r="C3452" t="inlineStr">
        <is>
          <t>ASOCIACION DE PRODUCTORES AGROPECUARIOS RICCHARY DE TINTINIQUIATO</t>
        </is>
      </c>
      <c r="D3452" s="6" t="n">
        <v>2020</v>
      </c>
      <c r="F3452" t="inlineStr">
        <is>
          <t>PAC</t>
        </is>
      </c>
      <c r="G3452" s="4" t="n">
        <v>0</v>
      </c>
      <c r="H3452" s="4" t="n">
        <v>0</v>
      </c>
      <c r="I3452" s="4" t="n">
        <v>0</v>
      </c>
      <c r="J3452" s="4" t="n">
        <v>0</v>
      </c>
      <c r="K3452" s="4" t="n">
        <v>0</v>
      </c>
      <c r="L3452" s="3" t="n">
        <v>0</v>
      </c>
      <c r="M3452" s="3" t="n">
        <v>0</v>
      </c>
      <c r="N3452" s="3" t="n">
        <v>0</v>
      </c>
      <c r="O3452" s="4" t="str"/>
      <c r="P3452" s="4" t="str"/>
      <c r="Q3452" s="4" t="str"/>
      <c r="R3452" s="4" t="str"/>
      <c r="S3452" s="4" t="str"/>
      <c r="T3452" s="4" t="str"/>
      <c r="U3452" s="4" t="str"/>
      <c r="V3452" s="4" t="n">
        <v>1</v>
      </c>
    </row>
    <row r="3453">
      <c r="A3453" t="n">
        <v>434</v>
      </c>
      <c r="B3453" t="inlineStr">
        <is>
          <t>20603842511</t>
        </is>
      </c>
      <c r="C3453" t="inlineStr">
        <is>
          <t>ASOCIACION DE PRODUCTORES AGROPECUARIOS RICCHARY DE TINTINIQUIATO</t>
        </is>
      </c>
      <c r="D3453" s="6" t="n">
        <v>2021</v>
      </c>
      <c r="F3453" t="inlineStr">
        <is>
          <t>PAC</t>
        </is>
      </c>
      <c r="G3453" s="4" t="n">
        <v>0</v>
      </c>
      <c r="H3453" s="4" t="n">
        <v>0</v>
      </c>
      <c r="I3453" s="4" t="n">
        <v>0</v>
      </c>
      <c r="J3453" s="4" t="n">
        <v>0</v>
      </c>
      <c r="K3453" s="4" t="n">
        <v>0</v>
      </c>
      <c r="L3453" s="3" t="n">
        <v>0</v>
      </c>
      <c r="M3453" s="3" t="n">
        <v>0</v>
      </c>
      <c r="N3453" s="3" t="n">
        <v>0</v>
      </c>
      <c r="O3453" s="4" t="str"/>
      <c r="P3453" s="4" t="str"/>
      <c r="Q3453" s="4" t="str"/>
      <c r="R3453" s="4" t="str"/>
      <c r="S3453" s="4" t="str"/>
      <c r="T3453" s="4" t="str"/>
      <c r="U3453" s="4" t="str"/>
      <c r="V3453" s="4" t="n">
        <v>1</v>
      </c>
    </row>
    <row r="3454">
      <c r="A3454" t="n">
        <v>434</v>
      </c>
      <c r="B3454" t="inlineStr">
        <is>
          <t>20603842511</t>
        </is>
      </c>
      <c r="C3454" t="inlineStr">
        <is>
          <t>ASOCIACION DE PRODUCTORES AGROPECUARIOS RICCHARY DE TINTINIQUIATO</t>
        </is>
      </c>
      <c r="D3454" s="6" t="n">
        <v>2022</v>
      </c>
      <c r="F3454" t="inlineStr">
        <is>
          <t>PAC</t>
        </is>
      </c>
      <c r="G3454" s="4" t="n">
        <v>0</v>
      </c>
      <c r="H3454" s="4" t="n">
        <v>0</v>
      </c>
      <c r="I3454" s="4" t="n">
        <v>0</v>
      </c>
      <c r="J3454" s="4" t="n">
        <v>0</v>
      </c>
      <c r="K3454" s="4" t="n">
        <v>0</v>
      </c>
      <c r="L3454" s="3" t="n">
        <v>0</v>
      </c>
      <c r="M3454" s="3" t="n">
        <v>0</v>
      </c>
      <c r="N3454" s="3" t="n">
        <v>0</v>
      </c>
      <c r="O3454" s="4" t="str"/>
      <c r="P3454" s="4" t="str"/>
      <c r="Q3454" s="4" t="str"/>
      <c r="R3454" s="4" t="str"/>
      <c r="S3454" s="4" t="str"/>
      <c r="T3454" s="4" t="str"/>
      <c r="U3454" s="4" t="str"/>
      <c r="V3454" s="4" t="n">
        <v>1</v>
      </c>
    </row>
    <row r="3455">
      <c r="A3455" t="n">
        <v>434</v>
      </c>
      <c r="B3455" t="inlineStr">
        <is>
          <t>20603842511</t>
        </is>
      </c>
      <c r="C3455" t="inlineStr">
        <is>
          <t>ASOCIACION DE PRODUCTORES AGROPECUARIOS RICCHARY DE TINTINIQUIATO</t>
        </is>
      </c>
      <c r="D3455" s="6" t="n">
        <v>2023</v>
      </c>
      <c r="F3455" t="inlineStr">
        <is>
          <t>PAC</t>
        </is>
      </c>
      <c r="G3455" s="4" t="n">
        <v>0</v>
      </c>
      <c r="H3455" s="4" t="n">
        <v>0</v>
      </c>
      <c r="I3455" s="4" t="n">
        <v>0</v>
      </c>
      <c r="J3455" s="4" t="n">
        <v>0</v>
      </c>
      <c r="K3455" s="4" t="n">
        <v>0</v>
      </c>
      <c r="L3455" s="3" t="n">
        <v>0</v>
      </c>
      <c r="M3455" s="3" t="n">
        <v>0</v>
      </c>
      <c r="N3455" s="3" t="n">
        <v>0</v>
      </c>
      <c r="O3455" s="4" t="n">
        <v>0</v>
      </c>
      <c r="P3455" s="4" t="n">
        <v>0</v>
      </c>
      <c r="Q3455" s="4" t="n">
        <v>0</v>
      </c>
      <c r="R3455" s="4" t="n">
        <v>0</v>
      </c>
      <c r="S3455" s="4" t="n">
        <v>0</v>
      </c>
      <c r="T3455" s="4" t="n">
        <v>0</v>
      </c>
      <c r="U3455" s="4" t="n">
        <v>0</v>
      </c>
      <c r="V3455" s="4" t="n">
        <v>1</v>
      </c>
    </row>
    <row r="3456">
      <c r="A3456" t="n">
        <v>434</v>
      </c>
      <c r="B3456" t="inlineStr">
        <is>
          <t>20603842511</t>
        </is>
      </c>
      <c r="C3456" t="inlineStr">
        <is>
          <t>ASOCIACION DE PRODUCTORES AGROPECUARIOS RICCHARY DE TINTINIQUIATO</t>
        </is>
      </c>
      <c r="D3456" s="6" t="n">
        <v>2024</v>
      </c>
      <c r="E3456" t="n">
        <v>1</v>
      </c>
      <c r="F3456" t="inlineStr">
        <is>
          <t>PAC</t>
        </is>
      </c>
      <c r="G3456" s="4" t="n">
        <v>24</v>
      </c>
      <c r="H3456" s="4" t="n">
        <v>8</v>
      </c>
      <c r="I3456" s="4" t="n">
        <v>32</v>
      </c>
      <c r="J3456" s="4" t="n">
        <v>11</v>
      </c>
      <c r="K3456" s="4" t="n">
        <v>3</v>
      </c>
      <c r="L3456" s="3" t="n">
        <v>186000</v>
      </c>
      <c r="M3456" s="3" t="n">
        <v>0</v>
      </c>
      <c r="N3456" s="3" t="n">
        <v>186000</v>
      </c>
      <c r="O3456" s="4" t="n">
        <v>0</v>
      </c>
      <c r="P3456" s="4" t="n">
        <v>62000</v>
      </c>
      <c r="Q3456" s="4" t="str"/>
      <c r="R3456" s="4" t="n">
        <v>124000</v>
      </c>
      <c r="S3456" s="4" t="n">
        <v>0</v>
      </c>
      <c r="T3456" s="4" t="n">
        <v>0</v>
      </c>
      <c r="U3456" s="4" t="n">
        <v>186000</v>
      </c>
      <c r="V3456" s="4" t="n">
        <v>1</v>
      </c>
    </row>
    <row r="3457">
      <c r="A3457" t="n">
        <v>434</v>
      </c>
      <c r="B3457" t="inlineStr">
        <is>
          <t>20603842511</t>
        </is>
      </c>
      <c r="C3457" t="inlineStr">
        <is>
          <t>ASOCIACION DE PRODUCTORES AGROPECUARIOS RICCHARY DE TINTINIQUIATO</t>
        </is>
      </c>
      <c r="D3457" s="6" t="n">
        <v>2025</v>
      </c>
      <c r="E3457" t="n">
        <v>1</v>
      </c>
      <c r="F3457" t="inlineStr">
        <is>
          <t>PAC</t>
        </is>
      </c>
      <c r="G3457" s="4" t="n">
        <v>23</v>
      </c>
      <c r="H3457" s="4" t="n">
        <v>8</v>
      </c>
      <c r="I3457" s="4" t="n">
        <v>31</v>
      </c>
      <c r="J3457" s="4" t="n">
        <v>15</v>
      </c>
      <c r="K3457" s="4" t="n">
        <v>3</v>
      </c>
      <c r="L3457" s="3" t="n">
        <v>318000</v>
      </c>
      <c r="M3457" s="3" t="n">
        <v>0</v>
      </c>
      <c r="N3457" s="3" t="n">
        <v>318000</v>
      </c>
      <c r="O3457" s="4" t="n">
        <v>0</v>
      </c>
      <c r="P3457" s="4" t="n">
        <v>0</v>
      </c>
      <c r="Q3457" s="4" t="str"/>
      <c r="R3457" s="4" t="n">
        <v>318000</v>
      </c>
      <c r="S3457" s="4" t="n">
        <v>0</v>
      </c>
      <c r="T3457" s="4" t="n">
        <v>0</v>
      </c>
      <c r="U3457" s="4" t="n">
        <v>318000</v>
      </c>
      <c r="V3457" s="4" t="n">
        <v>1</v>
      </c>
    </row>
    <row r="3458">
      <c r="A3458" t="n">
        <v>435</v>
      </c>
      <c r="B3458" t="inlineStr">
        <is>
          <t>20602194265</t>
        </is>
      </c>
      <c r="C3458" t="inlineStr">
        <is>
          <t>COOPERATIVA AGRARIA DE CACAOTEROS-CURIMANA</t>
        </is>
      </c>
      <c r="D3458" s="6" t="n">
        <v>2018</v>
      </c>
      <c r="F3458" t="inlineStr">
        <is>
          <t>PAC</t>
        </is>
      </c>
      <c r="G3458" s="4" t="str"/>
      <c r="H3458" s="4" t="str"/>
      <c r="I3458" s="4" t="n">
        <v>0</v>
      </c>
      <c r="J3458" s="4" t="str"/>
      <c r="K3458" s="4" t="str"/>
      <c r="L3458" s="3" t="str"/>
      <c r="M3458" s="3" t="str"/>
      <c r="N3458" s="3" t="n">
        <v>0</v>
      </c>
      <c r="O3458" s="4" t="str"/>
      <c r="P3458" s="4" t="str"/>
      <c r="Q3458" s="4" t="str"/>
      <c r="R3458" s="4" t="str"/>
      <c r="S3458" s="4" t="str"/>
      <c r="T3458" s="4" t="str"/>
      <c r="U3458" s="4" t="str"/>
      <c r="V3458" s="4" t="n">
        <v>1</v>
      </c>
    </row>
    <row r="3459">
      <c r="A3459" t="n">
        <v>435</v>
      </c>
      <c r="B3459" t="inlineStr">
        <is>
          <t>20602194265</t>
        </is>
      </c>
      <c r="C3459" t="inlineStr">
        <is>
          <t>COOPERATIVA AGRARIA DE CACAOTEROS-CURIMANA</t>
        </is>
      </c>
      <c r="D3459" s="6" t="n">
        <v>2019</v>
      </c>
      <c r="E3459" t="n">
        <v>1</v>
      </c>
      <c r="F3459" t="inlineStr">
        <is>
          <t>PAC</t>
        </is>
      </c>
      <c r="G3459" s="4" t="n">
        <v>29</v>
      </c>
      <c r="H3459" s="4" t="n">
        <v>1</v>
      </c>
      <c r="I3459" s="4" t="n">
        <v>30</v>
      </c>
      <c r="J3459" s="4" t="str"/>
      <c r="K3459" s="4" t="str"/>
      <c r="L3459" s="3" t="n">
        <v>224423.85</v>
      </c>
      <c r="M3459" s="3" t="n">
        <v>0</v>
      </c>
      <c r="N3459" s="3" t="n">
        <v>224423.85</v>
      </c>
      <c r="O3459" s="4" t="str"/>
      <c r="P3459" s="4" t="str"/>
      <c r="Q3459" s="4" t="str"/>
      <c r="R3459" s="4" t="str"/>
      <c r="S3459" s="4" t="str"/>
      <c r="T3459" s="4" t="str"/>
      <c r="U3459" s="4" t="str"/>
      <c r="V3459" s="4" t="n">
        <v>1</v>
      </c>
    </row>
    <row r="3460">
      <c r="A3460" t="n">
        <v>435</v>
      </c>
      <c r="B3460" t="inlineStr">
        <is>
          <t>20602194265</t>
        </is>
      </c>
      <c r="C3460" t="inlineStr">
        <is>
          <t>COOPERATIVA AGRARIA DE CACAOTEROS-CURIMANA</t>
        </is>
      </c>
      <c r="D3460" s="6" t="n">
        <v>2020</v>
      </c>
      <c r="E3460" t="n">
        <v>1</v>
      </c>
      <c r="F3460" t="inlineStr">
        <is>
          <t>PAC</t>
        </is>
      </c>
      <c r="G3460" s="4" t="n">
        <v>32</v>
      </c>
      <c r="H3460" s="4" t="n">
        <v>0</v>
      </c>
      <c r="I3460" s="4" t="n">
        <v>32</v>
      </c>
      <c r="J3460" s="4" t="n">
        <v>0</v>
      </c>
      <c r="K3460" s="4" t="n">
        <v>0</v>
      </c>
      <c r="L3460" s="3" t="n">
        <v>312170.55</v>
      </c>
      <c r="M3460" s="3" t="n">
        <v>0</v>
      </c>
      <c r="N3460" s="3" t="n">
        <v>312170.55</v>
      </c>
      <c r="O3460" s="4" t="str"/>
      <c r="P3460" s="4" t="str"/>
      <c r="Q3460" s="4" t="str"/>
      <c r="R3460" s="4" t="str"/>
      <c r="S3460" s="4" t="str"/>
      <c r="T3460" s="4" t="str"/>
      <c r="U3460" s="4" t="str"/>
      <c r="V3460" s="4" t="n">
        <v>1</v>
      </c>
    </row>
    <row r="3461">
      <c r="A3461" t="n">
        <v>435</v>
      </c>
      <c r="B3461" t="inlineStr">
        <is>
          <t>20602194265</t>
        </is>
      </c>
      <c r="C3461" t="inlineStr">
        <is>
          <t>COOPERATIVA AGRARIA DE CACAOTEROS-CURIMANA</t>
        </is>
      </c>
      <c r="D3461" s="6" t="n">
        <v>2021</v>
      </c>
      <c r="E3461" t="n">
        <v>1</v>
      </c>
      <c r="F3461" t="inlineStr">
        <is>
          <t>PAC</t>
        </is>
      </c>
      <c r="G3461" s="4" t="n">
        <v>32</v>
      </c>
      <c r="H3461" s="4" t="n">
        <v>0</v>
      </c>
      <c r="I3461" s="4" t="n">
        <v>32</v>
      </c>
      <c r="J3461" s="4" t="n">
        <v>33</v>
      </c>
      <c r="K3461" s="4" t="n">
        <v>0</v>
      </c>
      <c r="L3461" s="3" t="n">
        <v>977880.71</v>
      </c>
      <c r="M3461" s="3" t="n">
        <v>0</v>
      </c>
      <c r="N3461" s="3" t="n">
        <v>977880.71</v>
      </c>
      <c r="O3461" s="4" t="str"/>
      <c r="P3461" s="4" t="str"/>
      <c r="Q3461" s="4" t="str"/>
      <c r="R3461" s="4" t="str"/>
      <c r="S3461" s="4" t="str"/>
      <c r="T3461" s="4" t="str"/>
      <c r="U3461" s="4" t="str"/>
      <c r="V3461" s="4" t="n">
        <v>1</v>
      </c>
    </row>
    <row r="3462">
      <c r="A3462" t="n">
        <v>435</v>
      </c>
      <c r="B3462" t="inlineStr">
        <is>
          <t>20602194265</t>
        </is>
      </c>
      <c r="C3462" t="inlineStr">
        <is>
          <t>COOPERATIVA AGRARIA DE CACAOTEROS-CURIMANA</t>
        </is>
      </c>
      <c r="D3462" s="6" t="n">
        <v>2022</v>
      </c>
      <c r="E3462" t="n">
        <v>1</v>
      </c>
      <c r="F3462" t="inlineStr">
        <is>
          <t>PAC</t>
        </is>
      </c>
      <c r="G3462" s="4" t="n">
        <v>68</v>
      </c>
      <c r="H3462" s="4" t="n">
        <v>15</v>
      </c>
      <c r="I3462" s="4" t="n">
        <v>83</v>
      </c>
      <c r="J3462" s="4" t="n">
        <v>33</v>
      </c>
      <c r="K3462" s="4" t="n">
        <v>0</v>
      </c>
      <c r="L3462" s="3" t="n">
        <v>198520.61</v>
      </c>
      <c r="M3462" s="3" t="n">
        <v>0</v>
      </c>
      <c r="N3462" s="3" t="n">
        <v>198520.61</v>
      </c>
      <c r="O3462" s="4" t="str"/>
      <c r="P3462" s="4" t="str"/>
      <c r="Q3462" s="4" t="str"/>
      <c r="R3462" s="4" t="str"/>
      <c r="S3462" s="4" t="str"/>
      <c r="T3462" s="4" t="str"/>
      <c r="U3462" s="4" t="str"/>
      <c r="V3462" s="4" t="n">
        <v>1</v>
      </c>
    </row>
    <row r="3463">
      <c r="A3463" t="n">
        <v>435</v>
      </c>
      <c r="B3463" t="inlineStr">
        <is>
          <t>20602194265</t>
        </is>
      </c>
      <c r="C3463" t="inlineStr">
        <is>
          <t>COOPERATIVA AGRARIA DE CACAOTEROS-CURIMANA</t>
        </is>
      </c>
      <c r="D3463" s="6" t="n">
        <v>2023</v>
      </c>
      <c r="E3463" t="n">
        <v>1</v>
      </c>
      <c r="F3463" t="inlineStr">
        <is>
          <t>PAC</t>
        </is>
      </c>
      <c r="G3463" s="4" t="n">
        <v>68</v>
      </c>
      <c r="H3463" s="4" t="n">
        <v>15</v>
      </c>
      <c r="I3463" s="4" t="n">
        <v>83</v>
      </c>
      <c r="J3463" s="4" t="n">
        <v>46</v>
      </c>
      <c r="K3463" s="4" t="n">
        <v>0</v>
      </c>
      <c r="L3463" s="3" t="n">
        <v>1094750.02</v>
      </c>
      <c r="M3463" s="3" t="n">
        <v>0</v>
      </c>
      <c r="N3463" s="3" t="n">
        <v>1094750.02</v>
      </c>
      <c r="O3463" s="4" t="n">
        <v>0</v>
      </c>
      <c r="P3463" s="4" t="n">
        <v>0</v>
      </c>
      <c r="Q3463" s="4" t="n">
        <v>0</v>
      </c>
      <c r="R3463" s="4" t="n">
        <v>1094750.02</v>
      </c>
      <c r="S3463" s="4" t="n">
        <v>0</v>
      </c>
      <c r="T3463" s="4" t="n">
        <v>0</v>
      </c>
      <c r="U3463" s="4" t="n">
        <v>1094750.02</v>
      </c>
      <c r="V3463" s="4" t="n">
        <v>1</v>
      </c>
    </row>
    <row r="3464">
      <c r="A3464" t="n">
        <v>435</v>
      </c>
      <c r="B3464" t="inlineStr">
        <is>
          <t>20602194265</t>
        </is>
      </c>
      <c r="C3464" t="inlineStr">
        <is>
          <t>COOPERATIVA AGRARIA DE CACAOTEROS-CURIMANA</t>
        </is>
      </c>
      <c r="D3464" s="6" t="n">
        <v>2024</v>
      </c>
      <c r="F3464" t="inlineStr">
        <is>
          <t>PAC</t>
        </is>
      </c>
      <c r="G3464" s="4" t="n">
        <v>0</v>
      </c>
      <c r="H3464" s="4" t="n">
        <v>0</v>
      </c>
      <c r="I3464" s="4" t="n">
        <v>0</v>
      </c>
      <c r="J3464" s="4" t="n">
        <v>0</v>
      </c>
      <c r="K3464" s="4" t="n">
        <v>0</v>
      </c>
      <c r="L3464" s="3" t="n">
        <v>0</v>
      </c>
      <c r="M3464" s="3" t="n">
        <v>0</v>
      </c>
      <c r="N3464" s="3" t="n">
        <v>0</v>
      </c>
      <c r="O3464" s="4" t="n">
        <v>0</v>
      </c>
      <c r="P3464" s="4" t="n">
        <v>0</v>
      </c>
      <c r="Q3464" s="4" t="str"/>
      <c r="R3464" s="4" t="n">
        <v>0</v>
      </c>
      <c r="S3464" s="4" t="n">
        <v>0</v>
      </c>
      <c r="T3464" s="4" t="n">
        <v>0</v>
      </c>
      <c r="U3464" s="4" t="n">
        <v>0</v>
      </c>
      <c r="V3464" s="4" t="n">
        <v>1</v>
      </c>
    </row>
    <row r="3465">
      <c r="A3465" t="n">
        <v>435</v>
      </c>
      <c r="B3465" t="inlineStr">
        <is>
          <t>20602194265</t>
        </is>
      </c>
      <c r="C3465" t="inlineStr">
        <is>
          <t>COOPERATIVA AGRARIA DE CACAOTEROS-CURIMANA</t>
        </is>
      </c>
      <c r="D3465" s="6" t="n">
        <v>2025</v>
      </c>
      <c r="F3465" t="inlineStr">
        <is>
          <t>PAC</t>
        </is>
      </c>
      <c r="G3465" s="4" t="n">
        <v>0</v>
      </c>
      <c r="H3465" s="4" t="n">
        <v>0</v>
      </c>
      <c r="I3465" s="4" t="n">
        <v>0</v>
      </c>
      <c r="J3465" s="4" t="n">
        <v>0</v>
      </c>
      <c r="K3465" s="4" t="n">
        <v>0</v>
      </c>
      <c r="L3465" s="3" t="n">
        <v>0</v>
      </c>
      <c r="M3465" s="3" t="n">
        <v>0</v>
      </c>
      <c r="N3465" s="3" t="n">
        <v>0</v>
      </c>
      <c r="O3465" s="4" t="n">
        <v>0</v>
      </c>
      <c r="P3465" s="4" t="n">
        <v>0</v>
      </c>
      <c r="Q3465" s="4" t="str"/>
      <c r="R3465" s="4" t="n">
        <v>0</v>
      </c>
      <c r="S3465" s="4" t="n">
        <v>0</v>
      </c>
      <c r="T3465" s="4" t="n">
        <v>0</v>
      </c>
      <c r="U3465" s="4" t="n">
        <v>0</v>
      </c>
      <c r="V3465" s="4" t="n">
        <v>1</v>
      </c>
    </row>
    <row r="3466">
      <c r="A3466" t="n">
        <v>436</v>
      </c>
      <c r="B3466" t="inlineStr">
        <is>
          <t>20603675551</t>
        </is>
      </c>
      <c r="C3466" t="inlineStr">
        <is>
          <t>ASOCIACION DE PRODUCTORES AGROPECUARIOS MADRE SELVA LACCO YAVERO</t>
        </is>
      </c>
      <c r="D3466" s="6" t="n">
        <v>2018</v>
      </c>
      <c r="F3466" t="inlineStr">
        <is>
          <t>PAC</t>
        </is>
      </c>
      <c r="G3466" s="4" t="str"/>
      <c r="H3466" s="4" t="str"/>
      <c r="I3466" s="4" t="n">
        <v>0</v>
      </c>
      <c r="J3466" s="4" t="str"/>
      <c r="K3466" s="4" t="str"/>
      <c r="L3466" s="3" t="str"/>
      <c r="M3466" s="3" t="str"/>
      <c r="N3466" s="3" t="n">
        <v>0</v>
      </c>
      <c r="O3466" s="4" t="str"/>
      <c r="P3466" s="4" t="str"/>
      <c r="Q3466" s="4" t="str"/>
      <c r="R3466" s="4" t="str"/>
      <c r="S3466" s="4" t="str"/>
      <c r="T3466" s="4" t="str"/>
      <c r="U3466" s="4" t="str"/>
      <c r="V3466" s="4" t="n">
        <v>1</v>
      </c>
    </row>
    <row r="3467">
      <c r="A3467" t="n">
        <v>436</v>
      </c>
      <c r="B3467" t="inlineStr">
        <is>
          <t>20603675551</t>
        </is>
      </c>
      <c r="C3467" t="inlineStr">
        <is>
          <t>ASOCIACION DE PRODUCTORES AGROPECUARIOS MADRE SELVA LACCO YAVERO</t>
        </is>
      </c>
      <c r="D3467" s="6" t="n">
        <v>2019</v>
      </c>
      <c r="F3467" t="inlineStr">
        <is>
          <t>PAC</t>
        </is>
      </c>
      <c r="G3467" s="4" t="n">
        <v>0</v>
      </c>
      <c r="H3467" s="4" t="n">
        <v>0</v>
      </c>
      <c r="I3467" s="4" t="n">
        <v>0</v>
      </c>
      <c r="J3467" s="4" t="str"/>
      <c r="K3467" s="4" t="str"/>
      <c r="L3467" s="3" t="n">
        <v>0</v>
      </c>
      <c r="M3467" s="3" t="n">
        <v>0</v>
      </c>
      <c r="N3467" s="3" t="n">
        <v>0</v>
      </c>
      <c r="O3467" s="4" t="str"/>
      <c r="P3467" s="4" t="str"/>
      <c r="Q3467" s="4" t="str"/>
      <c r="R3467" s="4" t="str"/>
      <c r="S3467" s="4" t="str"/>
      <c r="T3467" s="4" t="str"/>
      <c r="U3467" s="4" t="str"/>
      <c r="V3467" s="4" t="n">
        <v>1</v>
      </c>
    </row>
    <row r="3468">
      <c r="A3468" t="n">
        <v>436</v>
      </c>
      <c r="B3468" t="inlineStr">
        <is>
          <t>20603675551</t>
        </is>
      </c>
      <c r="C3468" t="inlineStr">
        <is>
          <t>ASOCIACION DE PRODUCTORES AGROPECUARIOS MADRE SELVA LACCO YAVERO</t>
        </is>
      </c>
      <c r="D3468" s="6" t="n">
        <v>2020</v>
      </c>
      <c r="F3468" t="inlineStr">
        <is>
          <t>PAC</t>
        </is>
      </c>
      <c r="G3468" s="4" t="n">
        <v>0</v>
      </c>
      <c r="H3468" s="4" t="n">
        <v>0</v>
      </c>
      <c r="I3468" s="4" t="n">
        <v>0</v>
      </c>
      <c r="J3468" s="4" t="n">
        <v>0</v>
      </c>
      <c r="K3468" s="4" t="n">
        <v>0</v>
      </c>
      <c r="L3468" s="3" t="n">
        <v>0</v>
      </c>
      <c r="M3468" s="3" t="n">
        <v>0</v>
      </c>
      <c r="N3468" s="3" t="n">
        <v>0</v>
      </c>
      <c r="O3468" s="4" t="str"/>
      <c r="P3468" s="4" t="str"/>
      <c r="Q3468" s="4" t="str"/>
      <c r="R3468" s="4" t="str"/>
      <c r="S3468" s="4" t="str"/>
      <c r="T3468" s="4" t="str"/>
      <c r="U3468" s="4" t="str"/>
      <c r="V3468" s="4" t="n">
        <v>1</v>
      </c>
    </row>
    <row r="3469">
      <c r="A3469" t="n">
        <v>436</v>
      </c>
      <c r="B3469" t="inlineStr">
        <is>
          <t>20603675551</t>
        </is>
      </c>
      <c r="C3469" t="inlineStr">
        <is>
          <t>ASOCIACION DE PRODUCTORES AGROPECUARIOS MADRE SELVA LACCO YAVERO</t>
        </is>
      </c>
      <c r="D3469" s="6" t="n">
        <v>2021</v>
      </c>
      <c r="F3469" t="inlineStr">
        <is>
          <t>PAC</t>
        </is>
      </c>
      <c r="G3469" s="4" t="n">
        <v>0</v>
      </c>
      <c r="H3469" s="4" t="n">
        <v>0</v>
      </c>
      <c r="I3469" s="4" t="n">
        <v>0</v>
      </c>
      <c r="J3469" s="4" t="n">
        <v>0</v>
      </c>
      <c r="K3469" s="4" t="n">
        <v>0</v>
      </c>
      <c r="L3469" s="3" t="n">
        <v>0</v>
      </c>
      <c r="M3469" s="3" t="n">
        <v>0</v>
      </c>
      <c r="N3469" s="3" t="n">
        <v>0</v>
      </c>
      <c r="O3469" s="4" t="str"/>
      <c r="P3469" s="4" t="str"/>
      <c r="Q3469" s="4" t="str"/>
      <c r="R3469" s="4" t="str"/>
      <c r="S3469" s="4" t="str"/>
      <c r="T3469" s="4" t="str"/>
      <c r="U3469" s="4" t="str"/>
      <c r="V3469" s="4" t="n">
        <v>1</v>
      </c>
    </row>
    <row r="3470">
      <c r="A3470" t="n">
        <v>436</v>
      </c>
      <c r="B3470" t="inlineStr">
        <is>
          <t>20603675551</t>
        </is>
      </c>
      <c r="C3470" t="inlineStr">
        <is>
          <t>ASOCIACION DE PRODUCTORES AGROPECUARIOS MADRE SELVA LACCO YAVERO</t>
        </is>
      </c>
      <c r="D3470" s="6" t="n">
        <v>2022</v>
      </c>
      <c r="F3470" t="inlineStr">
        <is>
          <t>PAC</t>
        </is>
      </c>
      <c r="G3470" s="4" t="n">
        <v>0</v>
      </c>
      <c r="H3470" s="4" t="n">
        <v>0</v>
      </c>
      <c r="I3470" s="4" t="n">
        <v>0</v>
      </c>
      <c r="J3470" s="4" t="n">
        <v>0</v>
      </c>
      <c r="K3470" s="4" t="n">
        <v>0</v>
      </c>
      <c r="L3470" s="3" t="n">
        <v>0</v>
      </c>
      <c r="M3470" s="3" t="n">
        <v>0</v>
      </c>
      <c r="N3470" s="3" t="n">
        <v>0</v>
      </c>
      <c r="O3470" s="4" t="str"/>
      <c r="P3470" s="4" t="str"/>
      <c r="Q3470" s="4" t="str"/>
      <c r="R3470" s="4" t="str"/>
      <c r="S3470" s="4" t="str"/>
      <c r="T3470" s="4" t="str"/>
      <c r="U3470" s="4" t="str"/>
      <c r="V3470" s="4" t="n">
        <v>1</v>
      </c>
    </row>
    <row r="3471">
      <c r="A3471" t="n">
        <v>436</v>
      </c>
      <c r="B3471" t="inlineStr">
        <is>
          <t>20603675551</t>
        </is>
      </c>
      <c r="C3471" t="inlineStr">
        <is>
          <t>ASOCIACION DE PRODUCTORES AGROPECUARIOS MADRE SELVA LACCO YAVERO</t>
        </is>
      </c>
      <c r="D3471" s="6" t="n">
        <v>2023</v>
      </c>
      <c r="F3471" t="inlineStr">
        <is>
          <t>PAC</t>
        </is>
      </c>
      <c r="G3471" s="4" t="n">
        <v>0</v>
      </c>
      <c r="H3471" s="4" t="n">
        <v>0</v>
      </c>
      <c r="I3471" s="4" t="n">
        <v>0</v>
      </c>
      <c r="J3471" s="4" t="n">
        <v>0</v>
      </c>
      <c r="K3471" s="4" t="n">
        <v>0</v>
      </c>
      <c r="L3471" s="3" t="n">
        <v>0</v>
      </c>
      <c r="M3471" s="3" t="n">
        <v>0</v>
      </c>
      <c r="N3471" s="3" t="n">
        <v>0</v>
      </c>
      <c r="O3471" s="4" t="n">
        <v>0</v>
      </c>
      <c r="P3471" s="4" t="n">
        <v>0</v>
      </c>
      <c r="Q3471" s="4" t="n">
        <v>0</v>
      </c>
      <c r="R3471" s="4" t="n">
        <v>0</v>
      </c>
      <c r="S3471" s="4" t="n">
        <v>0</v>
      </c>
      <c r="T3471" s="4" t="n">
        <v>0</v>
      </c>
      <c r="U3471" s="4" t="n">
        <v>0</v>
      </c>
      <c r="V3471" s="4" t="n">
        <v>1</v>
      </c>
    </row>
    <row r="3472">
      <c r="A3472" t="n">
        <v>436</v>
      </c>
      <c r="B3472" t="inlineStr">
        <is>
          <t>20603675551</t>
        </is>
      </c>
      <c r="C3472" t="inlineStr">
        <is>
          <t>ASOCIACION DE PRODUCTORES AGROPECUARIOS MADRE SELVA LACCO YAVERO</t>
        </is>
      </c>
      <c r="D3472" s="6" t="n">
        <v>2024</v>
      </c>
      <c r="E3472" t="n">
        <v>1</v>
      </c>
      <c r="F3472" t="inlineStr">
        <is>
          <t>PAC</t>
        </is>
      </c>
      <c r="G3472" s="4" t="n">
        <v>13</v>
      </c>
      <c r="H3472" s="4" t="n">
        <v>11</v>
      </c>
      <c r="I3472" s="4" t="n">
        <v>24</v>
      </c>
      <c r="J3472" s="4" t="n">
        <v>44</v>
      </c>
      <c r="K3472" s="4" t="n">
        <v>9</v>
      </c>
      <c r="L3472" s="3" t="n">
        <v>644500</v>
      </c>
      <c r="M3472" s="3" t="n">
        <v>0</v>
      </c>
      <c r="N3472" s="3" t="n">
        <v>644500</v>
      </c>
      <c r="O3472" s="4" t="n">
        <v>0</v>
      </c>
      <c r="P3472" s="4" t="n">
        <v>0</v>
      </c>
      <c r="Q3472" s="4" t="str"/>
      <c r="R3472" s="4" t="n">
        <v>644500</v>
      </c>
      <c r="S3472" s="4" t="n">
        <v>0</v>
      </c>
      <c r="T3472" s="4" t="n">
        <v>0</v>
      </c>
      <c r="U3472" s="4" t="n">
        <v>644500</v>
      </c>
      <c r="V3472" s="4" t="n">
        <v>1</v>
      </c>
    </row>
    <row r="3473">
      <c r="A3473" t="n">
        <v>436</v>
      </c>
      <c r="B3473" t="inlineStr">
        <is>
          <t>20603675551</t>
        </is>
      </c>
      <c r="C3473" t="inlineStr">
        <is>
          <t>ASOCIACION DE PRODUCTORES AGROPECUARIOS MADRE SELVA LACCO YAVERO</t>
        </is>
      </c>
      <c r="D3473" s="6" t="n">
        <v>2025</v>
      </c>
      <c r="E3473" t="n">
        <v>1</v>
      </c>
      <c r="F3473" t="inlineStr">
        <is>
          <t>PAC</t>
        </is>
      </c>
      <c r="G3473" s="4" t="n">
        <v>12</v>
      </c>
      <c r="H3473" s="4" t="n">
        <v>12</v>
      </c>
      <c r="I3473" s="4" t="n">
        <v>24</v>
      </c>
      <c r="J3473" s="4" t="n">
        <v>30</v>
      </c>
      <c r="K3473" s="4" t="n">
        <v>5</v>
      </c>
      <c r="L3473" s="3" t="n">
        <v>501245</v>
      </c>
      <c r="M3473" s="3" t="n">
        <v>0</v>
      </c>
      <c r="N3473" s="3" t="n">
        <v>501245</v>
      </c>
      <c r="O3473" s="4" t="n">
        <v>0</v>
      </c>
      <c r="P3473" s="4" t="n">
        <v>0</v>
      </c>
      <c r="Q3473" s="4" t="str"/>
      <c r="R3473" s="4" t="n">
        <v>501245</v>
      </c>
      <c r="S3473" s="4" t="n">
        <v>0</v>
      </c>
      <c r="T3473" s="4" t="n">
        <v>0</v>
      </c>
      <c r="U3473" s="4" t="n">
        <v>501245</v>
      </c>
      <c r="V3473" s="4" t="n">
        <v>1</v>
      </c>
    </row>
    <row r="3474">
      <c r="A3474" t="n">
        <v>437</v>
      </c>
      <c r="B3474" t="inlineStr">
        <is>
          <t>20525969551</t>
        </is>
      </c>
      <c r="C3474" t="inlineStr">
        <is>
          <t>COOPERATIVA AGRARIA DE PRODUCTORES DE BANANO, CACAO ORGANICO Y OTROS CULTIVOS AGRARIOS LTDA</t>
        </is>
      </c>
      <c r="D3474" s="6" t="n">
        <v>2018</v>
      </c>
      <c r="F3474" t="inlineStr">
        <is>
          <t>PAC</t>
        </is>
      </c>
      <c r="G3474" s="4" t="str"/>
      <c r="H3474" s="4" t="str"/>
      <c r="I3474" s="4" t="n">
        <v>0</v>
      </c>
      <c r="J3474" s="4" t="str"/>
      <c r="K3474" s="4" t="str"/>
      <c r="L3474" s="3" t="str"/>
      <c r="M3474" s="3" t="str"/>
      <c r="N3474" s="3" t="n">
        <v>0</v>
      </c>
      <c r="O3474" s="4" t="str"/>
      <c r="P3474" s="4" t="str"/>
      <c r="Q3474" s="4" t="str"/>
      <c r="R3474" s="4" t="str"/>
      <c r="S3474" s="4" t="str"/>
      <c r="T3474" s="4" t="str"/>
      <c r="U3474" s="4" t="str"/>
      <c r="V3474" s="4" t="n">
        <v>1</v>
      </c>
    </row>
    <row r="3475">
      <c r="A3475" t="n">
        <v>437</v>
      </c>
      <c r="B3475" t="inlineStr">
        <is>
          <t>20525969551</t>
        </is>
      </c>
      <c r="C3475" t="inlineStr">
        <is>
          <t>COOPERATIVA AGRARIA DE PRODUCTORES DE BANANO, CACAO ORGANICO Y OTROS CULTIVOS AGRARIOS LTDA</t>
        </is>
      </c>
      <c r="D3475" s="6" t="n">
        <v>2019</v>
      </c>
      <c r="E3475" t="n">
        <v>1</v>
      </c>
      <c r="F3475" t="inlineStr">
        <is>
          <t>PAC</t>
        </is>
      </c>
      <c r="G3475" s="4" t="n">
        <v>19</v>
      </c>
      <c r="H3475" s="4" t="n">
        <v>1</v>
      </c>
      <c r="I3475" s="4" t="n">
        <v>20</v>
      </c>
      <c r="J3475" s="4" t="str"/>
      <c r="K3475" s="4" t="str"/>
      <c r="L3475" s="3" t="n">
        <v>0</v>
      </c>
      <c r="M3475" s="3" t="n">
        <v>0</v>
      </c>
      <c r="N3475" s="3" t="n">
        <v>0</v>
      </c>
      <c r="O3475" s="4" t="str"/>
      <c r="P3475" s="4" t="str"/>
      <c r="Q3475" s="4" t="str"/>
      <c r="R3475" s="4" t="str"/>
      <c r="S3475" s="4" t="str"/>
      <c r="T3475" s="4" t="str"/>
      <c r="U3475" s="4" t="str"/>
      <c r="V3475" s="4" t="n">
        <v>1</v>
      </c>
    </row>
    <row r="3476">
      <c r="A3476" t="n">
        <v>437</v>
      </c>
      <c r="B3476" t="inlineStr">
        <is>
          <t>20525969551</t>
        </is>
      </c>
      <c r="C3476" t="inlineStr">
        <is>
          <t>COOPERATIVA AGRARIA DE PRODUCTORES DE BANANO, CACAO ORGANICO Y OTROS CULTIVOS AGRARIOS LTDA</t>
        </is>
      </c>
      <c r="D3476" s="6" t="n">
        <v>2020</v>
      </c>
      <c r="F3476" t="inlineStr">
        <is>
          <t>PAC</t>
        </is>
      </c>
      <c r="G3476" s="4" t="n">
        <v>0</v>
      </c>
      <c r="H3476" s="4" t="n">
        <v>0</v>
      </c>
      <c r="I3476" s="4" t="n">
        <v>0</v>
      </c>
      <c r="J3476" s="4" t="n">
        <v>0</v>
      </c>
      <c r="K3476" s="4" t="n">
        <v>0</v>
      </c>
      <c r="L3476" s="3" t="n">
        <v>0</v>
      </c>
      <c r="M3476" s="3" t="n">
        <v>0</v>
      </c>
      <c r="N3476" s="3" t="n">
        <v>0</v>
      </c>
      <c r="O3476" s="4" t="str"/>
      <c r="P3476" s="4" t="str"/>
      <c r="Q3476" s="4" t="str"/>
      <c r="R3476" s="4" t="str"/>
      <c r="S3476" s="4" t="str"/>
      <c r="T3476" s="4" t="str"/>
      <c r="U3476" s="4" t="str"/>
      <c r="V3476" s="4" t="n">
        <v>1</v>
      </c>
    </row>
    <row r="3477">
      <c r="A3477" t="n">
        <v>437</v>
      </c>
      <c r="B3477" t="inlineStr">
        <is>
          <t>20525969551</t>
        </is>
      </c>
      <c r="C3477" t="inlineStr">
        <is>
          <t>COOPERATIVA AGRARIA DE PRODUCTORES DE BANANO, CACAO ORGANICO Y OTROS CULTIVOS AGRARIOS LTDA</t>
        </is>
      </c>
      <c r="D3477" s="6" t="n">
        <v>2021</v>
      </c>
      <c r="F3477" t="inlineStr">
        <is>
          <t>PAC</t>
        </is>
      </c>
      <c r="G3477" s="4" t="n">
        <v>0</v>
      </c>
      <c r="H3477" s="4" t="n">
        <v>0</v>
      </c>
      <c r="I3477" s="4" t="n">
        <v>0</v>
      </c>
      <c r="J3477" s="4" t="n">
        <v>0</v>
      </c>
      <c r="K3477" s="4" t="n">
        <v>0</v>
      </c>
      <c r="L3477" s="3" t="n">
        <v>0</v>
      </c>
      <c r="M3477" s="3" t="n">
        <v>0</v>
      </c>
      <c r="N3477" s="3" t="n">
        <v>0</v>
      </c>
      <c r="O3477" s="4" t="str"/>
      <c r="P3477" s="4" t="str"/>
      <c r="Q3477" s="4" t="str"/>
      <c r="R3477" s="4" t="str"/>
      <c r="S3477" s="4" t="str"/>
      <c r="T3477" s="4" t="str"/>
      <c r="U3477" s="4" t="str"/>
      <c r="V3477" s="4" t="n">
        <v>1</v>
      </c>
    </row>
    <row r="3478">
      <c r="A3478" t="n">
        <v>437</v>
      </c>
      <c r="B3478" t="inlineStr">
        <is>
          <t>20525969551</t>
        </is>
      </c>
      <c r="C3478" t="inlineStr">
        <is>
          <t>COOPERATIVA AGRARIA DE PRODUCTORES DE BANANO, CACAO ORGANICO Y OTROS CULTIVOS AGRARIOS LTDA</t>
        </is>
      </c>
      <c r="D3478" s="6" t="n">
        <v>2022</v>
      </c>
      <c r="F3478" t="inlineStr">
        <is>
          <t>PAC</t>
        </is>
      </c>
      <c r="G3478" s="4" t="n">
        <v>0</v>
      </c>
      <c r="H3478" s="4" t="n">
        <v>0</v>
      </c>
      <c r="I3478" s="4" t="n">
        <v>0</v>
      </c>
      <c r="J3478" s="4" t="n">
        <v>0</v>
      </c>
      <c r="K3478" s="4" t="n">
        <v>0</v>
      </c>
      <c r="L3478" s="3" t="n">
        <v>0</v>
      </c>
      <c r="M3478" s="3" t="n">
        <v>0</v>
      </c>
      <c r="N3478" s="3" t="n">
        <v>0</v>
      </c>
      <c r="O3478" s="4" t="str"/>
      <c r="P3478" s="4" t="str"/>
      <c r="Q3478" s="4" t="str"/>
      <c r="R3478" s="4" t="str"/>
      <c r="S3478" s="4" t="str"/>
      <c r="T3478" s="4" t="str"/>
      <c r="U3478" s="4" t="str"/>
      <c r="V3478" s="4" t="n">
        <v>1</v>
      </c>
    </row>
    <row r="3479">
      <c r="A3479" t="n">
        <v>437</v>
      </c>
      <c r="B3479" t="inlineStr">
        <is>
          <t>20525969551</t>
        </is>
      </c>
      <c r="C3479" t="inlineStr">
        <is>
          <t>COOPERATIVA AGRARIA DE PRODUCTORES DE BANANO, CACAO ORGANICO Y OTROS CULTIVOS AGRARIOS LTDA</t>
        </is>
      </c>
      <c r="D3479" s="6" t="n">
        <v>2023</v>
      </c>
      <c r="F3479" t="inlineStr">
        <is>
          <t>PAC</t>
        </is>
      </c>
      <c r="G3479" s="4" t="n">
        <v>0</v>
      </c>
      <c r="H3479" s="4" t="n">
        <v>0</v>
      </c>
      <c r="I3479" s="4" t="n">
        <v>0</v>
      </c>
      <c r="J3479" s="4" t="n">
        <v>0</v>
      </c>
      <c r="K3479" s="4" t="n">
        <v>0</v>
      </c>
      <c r="L3479" s="3" t="n">
        <v>0</v>
      </c>
      <c r="M3479" s="3" t="n">
        <v>0</v>
      </c>
      <c r="N3479" s="3" t="n">
        <v>0</v>
      </c>
      <c r="O3479" s="4" t="n">
        <v>0</v>
      </c>
      <c r="P3479" s="4" t="n">
        <v>0</v>
      </c>
      <c r="Q3479" s="4" t="n">
        <v>0</v>
      </c>
      <c r="R3479" s="4" t="n">
        <v>0</v>
      </c>
      <c r="S3479" s="4" t="n">
        <v>0</v>
      </c>
      <c r="T3479" s="4" t="n">
        <v>0</v>
      </c>
      <c r="U3479" s="4" t="n">
        <v>0</v>
      </c>
      <c r="V3479" s="4" t="n">
        <v>1</v>
      </c>
    </row>
    <row r="3480">
      <c r="A3480" t="n">
        <v>437</v>
      </c>
      <c r="B3480" t="inlineStr">
        <is>
          <t>20525969551</t>
        </is>
      </c>
      <c r="C3480" t="inlineStr">
        <is>
          <t>COOPERATIVA AGRARIA DE PRODUCTORES DE BANANO, CACAO ORGANICO Y OTROS CULTIVOS AGRARIOS LTDA</t>
        </is>
      </c>
      <c r="D3480" s="6" t="n">
        <v>2024</v>
      </c>
      <c r="F3480" t="inlineStr">
        <is>
          <t>PAC</t>
        </is>
      </c>
      <c r="G3480" s="4" t="n">
        <v>0</v>
      </c>
      <c r="H3480" s="4" t="n">
        <v>0</v>
      </c>
      <c r="I3480" s="4" t="n">
        <v>0</v>
      </c>
      <c r="J3480" s="4" t="n">
        <v>0</v>
      </c>
      <c r="K3480" s="4" t="n">
        <v>0</v>
      </c>
      <c r="L3480" s="3" t="n">
        <v>0</v>
      </c>
      <c r="M3480" s="3" t="n">
        <v>0</v>
      </c>
      <c r="N3480" s="3" t="n">
        <v>0</v>
      </c>
      <c r="O3480" s="4" t="n">
        <v>0</v>
      </c>
      <c r="P3480" s="4" t="n">
        <v>0</v>
      </c>
      <c r="Q3480" s="4" t="str"/>
      <c r="R3480" s="4" t="n">
        <v>0</v>
      </c>
      <c r="S3480" s="4" t="n">
        <v>0</v>
      </c>
      <c r="T3480" s="4" t="n">
        <v>0</v>
      </c>
      <c r="U3480" s="4" t="n">
        <v>0</v>
      </c>
      <c r="V3480" s="4" t="n">
        <v>1</v>
      </c>
    </row>
    <row r="3481">
      <c r="A3481" t="n">
        <v>437</v>
      </c>
      <c r="B3481" t="inlineStr">
        <is>
          <t>20525969551</t>
        </is>
      </c>
      <c r="C3481" t="inlineStr">
        <is>
          <t>COOPERATIVA AGRARIA DE PRODUCTORES DE BANANO, CACAO ORGANICO Y OTROS CULTIVOS AGRARIOS LTDA</t>
        </is>
      </c>
      <c r="D3481" s="6" t="n">
        <v>2025</v>
      </c>
      <c r="F3481" t="inlineStr">
        <is>
          <t>PAC</t>
        </is>
      </c>
      <c r="G3481" s="4" t="n">
        <v>0</v>
      </c>
      <c r="H3481" s="4" t="n">
        <v>0</v>
      </c>
      <c r="I3481" s="4" t="n">
        <v>0</v>
      </c>
      <c r="J3481" s="4" t="n">
        <v>0</v>
      </c>
      <c r="K3481" s="4" t="n">
        <v>0</v>
      </c>
      <c r="L3481" s="3" t="n">
        <v>0</v>
      </c>
      <c r="M3481" s="3" t="n">
        <v>0</v>
      </c>
      <c r="N3481" s="3" t="n">
        <v>0</v>
      </c>
      <c r="O3481" s="4" t="n">
        <v>0</v>
      </c>
      <c r="P3481" s="4" t="n">
        <v>0</v>
      </c>
      <c r="Q3481" s="4" t="str"/>
      <c r="R3481" s="4" t="n">
        <v>0</v>
      </c>
      <c r="S3481" s="4" t="n">
        <v>0</v>
      </c>
      <c r="T3481" s="4" t="n">
        <v>0</v>
      </c>
      <c r="U3481" s="4" t="n">
        <v>0</v>
      </c>
      <c r="V3481" s="4" t="n">
        <v>1</v>
      </c>
    </row>
    <row r="3482">
      <c r="A3482" t="n">
        <v>438</v>
      </c>
      <c r="B3482" t="inlineStr">
        <is>
          <t>20600796268</t>
        </is>
      </c>
      <c r="C3482" t="inlineStr">
        <is>
          <t>ASOCIACION DE CRIADORES DE ALPACAS Y LLAMAS SPAR PITUMARCA</t>
        </is>
      </c>
      <c r="D3482" s="6" t="n">
        <v>2018</v>
      </c>
      <c r="F3482" t="inlineStr">
        <is>
          <t>PAC</t>
        </is>
      </c>
      <c r="G3482" s="4" t="str"/>
      <c r="H3482" s="4" t="str"/>
      <c r="I3482" s="4" t="n">
        <v>0</v>
      </c>
      <c r="J3482" s="4" t="str"/>
      <c r="K3482" s="4" t="str"/>
      <c r="L3482" s="3" t="str"/>
      <c r="M3482" s="3" t="str"/>
      <c r="N3482" s="3" t="n">
        <v>0</v>
      </c>
      <c r="O3482" s="4" t="str"/>
      <c r="P3482" s="4" t="str"/>
      <c r="Q3482" s="4" t="str"/>
      <c r="R3482" s="4" t="str"/>
      <c r="S3482" s="4" t="str"/>
      <c r="T3482" s="4" t="str"/>
      <c r="U3482" s="4" t="str"/>
      <c r="V3482" s="4" t="n">
        <v>1</v>
      </c>
    </row>
    <row r="3483">
      <c r="A3483" t="n">
        <v>438</v>
      </c>
      <c r="B3483" t="inlineStr">
        <is>
          <t>20600796268</t>
        </is>
      </c>
      <c r="C3483" t="inlineStr">
        <is>
          <t>ASOCIACION DE CRIADORES DE ALPACAS Y LLAMAS SPAR PITUMARCA</t>
        </is>
      </c>
      <c r="D3483" s="6" t="n">
        <v>2019</v>
      </c>
      <c r="F3483" t="inlineStr">
        <is>
          <t>PAC</t>
        </is>
      </c>
      <c r="G3483" s="4" t="n">
        <v>0</v>
      </c>
      <c r="H3483" s="4" t="n">
        <v>0</v>
      </c>
      <c r="I3483" s="4" t="n">
        <v>0</v>
      </c>
      <c r="J3483" s="4" t="str"/>
      <c r="K3483" s="4" t="str"/>
      <c r="L3483" s="3" t="n">
        <v>0</v>
      </c>
      <c r="M3483" s="3" t="n">
        <v>0</v>
      </c>
      <c r="N3483" s="3" t="n">
        <v>0</v>
      </c>
      <c r="O3483" s="4" t="str"/>
      <c r="P3483" s="4" t="str"/>
      <c r="Q3483" s="4" t="str"/>
      <c r="R3483" s="4" t="str"/>
      <c r="S3483" s="4" t="str"/>
      <c r="T3483" s="4" t="str"/>
      <c r="U3483" s="4" t="str"/>
      <c r="V3483" s="4" t="n">
        <v>1</v>
      </c>
    </row>
    <row r="3484">
      <c r="A3484" t="n">
        <v>438</v>
      </c>
      <c r="B3484" t="inlineStr">
        <is>
          <t>20600796268</t>
        </is>
      </c>
      <c r="C3484" t="inlineStr">
        <is>
          <t>ASOCIACION DE CRIADORES DE ALPACAS Y LLAMAS SPAR PITUMARCA</t>
        </is>
      </c>
      <c r="D3484" s="6" t="n">
        <v>2020</v>
      </c>
      <c r="F3484" t="inlineStr">
        <is>
          <t>PAC</t>
        </is>
      </c>
      <c r="G3484" s="4" t="n">
        <v>0</v>
      </c>
      <c r="H3484" s="4" t="n">
        <v>0</v>
      </c>
      <c r="I3484" s="4" t="n">
        <v>0</v>
      </c>
      <c r="J3484" s="4" t="n">
        <v>0</v>
      </c>
      <c r="K3484" s="4" t="n">
        <v>0</v>
      </c>
      <c r="L3484" s="3" t="n">
        <v>0</v>
      </c>
      <c r="M3484" s="3" t="n">
        <v>0</v>
      </c>
      <c r="N3484" s="3" t="n">
        <v>0</v>
      </c>
      <c r="O3484" s="4" t="str"/>
      <c r="P3484" s="4" t="str"/>
      <c r="Q3484" s="4" t="str"/>
      <c r="R3484" s="4" t="str"/>
      <c r="S3484" s="4" t="str"/>
      <c r="T3484" s="4" t="str"/>
      <c r="U3484" s="4" t="str"/>
      <c r="V3484" s="4" t="n">
        <v>1</v>
      </c>
    </row>
    <row r="3485">
      <c r="A3485" t="n">
        <v>438</v>
      </c>
      <c r="B3485" t="inlineStr">
        <is>
          <t>20600796268</t>
        </is>
      </c>
      <c r="C3485" t="inlineStr">
        <is>
          <t>ASOCIACION DE CRIADORES DE ALPACAS Y LLAMAS SPAR PITUMARCA</t>
        </is>
      </c>
      <c r="D3485" s="6" t="n">
        <v>2021</v>
      </c>
      <c r="F3485" t="inlineStr">
        <is>
          <t>PAC</t>
        </is>
      </c>
      <c r="G3485" s="4" t="n">
        <v>0</v>
      </c>
      <c r="H3485" s="4" t="n">
        <v>0</v>
      </c>
      <c r="I3485" s="4" t="n">
        <v>0</v>
      </c>
      <c r="J3485" s="4" t="n">
        <v>0</v>
      </c>
      <c r="K3485" s="4" t="n">
        <v>0</v>
      </c>
      <c r="L3485" s="3" t="n">
        <v>0</v>
      </c>
      <c r="M3485" s="3" t="n">
        <v>0</v>
      </c>
      <c r="N3485" s="3" t="n">
        <v>0</v>
      </c>
      <c r="O3485" s="4" t="str"/>
      <c r="P3485" s="4" t="str"/>
      <c r="Q3485" s="4" t="str"/>
      <c r="R3485" s="4" t="str"/>
      <c r="S3485" s="4" t="str"/>
      <c r="T3485" s="4" t="str"/>
      <c r="U3485" s="4" t="str"/>
      <c r="V3485" s="4" t="n">
        <v>1</v>
      </c>
    </row>
    <row r="3486">
      <c r="A3486" t="n">
        <v>438</v>
      </c>
      <c r="B3486" t="inlineStr">
        <is>
          <t>20600796268</t>
        </is>
      </c>
      <c r="C3486" t="inlineStr">
        <is>
          <t>ASOCIACION DE CRIADORES DE ALPACAS Y LLAMAS SPAR PITUMARCA</t>
        </is>
      </c>
      <c r="D3486" s="6" t="n">
        <v>2022</v>
      </c>
      <c r="F3486" t="inlineStr">
        <is>
          <t>PAC</t>
        </is>
      </c>
      <c r="G3486" s="4" t="n">
        <v>0</v>
      </c>
      <c r="H3486" s="4" t="n">
        <v>0</v>
      </c>
      <c r="I3486" s="4" t="n">
        <v>0</v>
      </c>
      <c r="J3486" s="4" t="n">
        <v>0</v>
      </c>
      <c r="K3486" s="4" t="n">
        <v>0</v>
      </c>
      <c r="L3486" s="3" t="n">
        <v>0</v>
      </c>
      <c r="M3486" s="3" t="n">
        <v>0</v>
      </c>
      <c r="N3486" s="3" t="n">
        <v>0</v>
      </c>
      <c r="O3486" s="4" t="str"/>
      <c r="P3486" s="4" t="str"/>
      <c r="Q3486" s="4" t="str"/>
      <c r="R3486" s="4" t="str"/>
      <c r="S3486" s="4" t="str"/>
      <c r="T3486" s="4" t="str"/>
      <c r="U3486" s="4" t="str"/>
      <c r="V3486" s="4" t="n">
        <v>1</v>
      </c>
    </row>
    <row r="3487">
      <c r="A3487" t="n">
        <v>438</v>
      </c>
      <c r="B3487" t="inlineStr">
        <is>
          <t>20600796268</t>
        </is>
      </c>
      <c r="C3487" t="inlineStr">
        <is>
          <t>ASOCIACION DE CRIADORES DE ALPACAS Y LLAMAS SPAR PITUMARCA</t>
        </is>
      </c>
      <c r="D3487" s="6" t="n">
        <v>2023</v>
      </c>
      <c r="F3487" t="inlineStr">
        <is>
          <t>PAC</t>
        </is>
      </c>
      <c r="G3487" s="4" t="n">
        <v>0</v>
      </c>
      <c r="H3487" s="4" t="n">
        <v>0</v>
      </c>
      <c r="I3487" s="4" t="n">
        <v>0</v>
      </c>
      <c r="J3487" s="4" t="n">
        <v>0</v>
      </c>
      <c r="K3487" s="4" t="n">
        <v>0</v>
      </c>
      <c r="L3487" s="3" t="n">
        <v>0</v>
      </c>
      <c r="M3487" s="3" t="n">
        <v>0</v>
      </c>
      <c r="N3487" s="3" t="n">
        <v>0</v>
      </c>
      <c r="O3487" s="4" t="n">
        <v>0</v>
      </c>
      <c r="P3487" s="4" t="n">
        <v>0</v>
      </c>
      <c r="Q3487" s="4" t="n">
        <v>0</v>
      </c>
      <c r="R3487" s="4" t="n">
        <v>0</v>
      </c>
      <c r="S3487" s="4" t="n">
        <v>0</v>
      </c>
      <c r="T3487" s="4" t="n">
        <v>0</v>
      </c>
      <c r="U3487" s="4" t="n">
        <v>0</v>
      </c>
      <c r="V3487" s="4" t="n">
        <v>1</v>
      </c>
    </row>
    <row r="3488">
      <c r="A3488" t="n">
        <v>438</v>
      </c>
      <c r="B3488" t="inlineStr">
        <is>
          <t>20600796268</t>
        </is>
      </c>
      <c r="C3488" t="inlineStr">
        <is>
          <t>ASOCIACION DE CRIADORES DE ALPACAS Y LLAMAS SPAR PITUMARCA</t>
        </is>
      </c>
      <c r="D3488" s="6" t="n">
        <v>2024</v>
      </c>
      <c r="E3488" t="n">
        <v>1</v>
      </c>
      <c r="F3488" t="inlineStr">
        <is>
          <t>PAC</t>
        </is>
      </c>
      <c r="G3488" s="4" t="n">
        <v>219</v>
      </c>
      <c r="H3488" s="4" t="n">
        <v>93</v>
      </c>
      <c r="I3488" s="4" t="n">
        <v>312</v>
      </c>
      <c r="J3488" s="4" t="n">
        <v>3</v>
      </c>
      <c r="K3488" s="4" t="n">
        <v>2</v>
      </c>
      <c r="L3488" s="3" t="n">
        <v>269748.7999399</v>
      </c>
      <c r="M3488" s="3" t="n">
        <v>0</v>
      </c>
      <c r="N3488" s="3" t="n">
        <v>269748.7999399</v>
      </c>
      <c r="O3488" s="4" t="n">
        <v>0</v>
      </c>
      <c r="P3488" s="4" t="n">
        <v>269748.7999399</v>
      </c>
      <c r="Q3488" s="4" t="str"/>
      <c r="R3488" s="4" t="n">
        <v>0</v>
      </c>
      <c r="S3488" s="4" t="n">
        <v>0</v>
      </c>
      <c r="T3488" s="4" t="n">
        <v>0</v>
      </c>
      <c r="U3488" s="4" t="n">
        <v>269748.7999399</v>
      </c>
      <c r="V3488" s="4" t="n">
        <v>1</v>
      </c>
    </row>
    <row r="3489">
      <c r="A3489" t="n">
        <v>438</v>
      </c>
      <c r="B3489" t="inlineStr">
        <is>
          <t>20600796268</t>
        </is>
      </c>
      <c r="C3489" t="inlineStr">
        <is>
          <t>ASOCIACION DE CRIADORES DE ALPACAS Y LLAMAS SPAR PITUMARCA</t>
        </is>
      </c>
      <c r="D3489" s="6" t="n">
        <v>2025</v>
      </c>
      <c r="E3489" t="n">
        <v>1</v>
      </c>
      <c r="F3489" t="inlineStr">
        <is>
          <t>PAC</t>
        </is>
      </c>
      <c r="G3489" s="4" t="n">
        <v>219</v>
      </c>
      <c r="H3489" s="4" t="n">
        <v>93</v>
      </c>
      <c r="I3489" s="4" t="n">
        <v>312</v>
      </c>
      <c r="J3489" s="4" t="n">
        <v>11</v>
      </c>
      <c r="K3489" s="4" t="n">
        <v>2</v>
      </c>
      <c r="L3489" s="3" t="n">
        <v>478354.74</v>
      </c>
      <c r="M3489" s="3" t="n">
        <v>0</v>
      </c>
      <c r="N3489" s="3" t="n">
        <v>478354.74</v>
      </c>
      <c r="O3489" s="4" t="n">
        <v>0</v>
      </c>
      <c r="P3489" s="4" t="n">
        <v>478354.74</v>
      </c>
      <c r="Q3489" s="4" t="str"/>
      <c r="R3489" s="4" t="n">
        <v>0</v>
      </c>
      <c r="S3489" s="4" t="n">
        <v>0</v>
      </c>
      <c r="T3489" s="4" t="n">
        <v>0</v>
      </c>
      <c r="U3489" s="4" t="n">
        <v>478354.74</v>
      </c>
      <c r="V3489" s="4" t="n">
        <v>1</v>
      </c>
    </row>
    <row r="3490">
      <c r="A3490" t="n">
        <v>439</v>
      </c>
      <c r="B3490" t="inlineStr">
        <is>
          <t>20490822071</t>
        </is>
      </c>
      <c r="C3490" t="inlineStr">
        <is>
          <t>SOCIEDAD PERUANA DE CRIADORES DE ALPACAS Y LLAMAS REGISTRADAS - SPAR CONDOROMA</t>
        </is>
      </c>
      <c r="D3490" s="6" t="n">
        <v>2018</v>
      </c>
      <c r="F3490" t="inlineStr">
        <is>
          <t>PAC</t>
        </is>
      </c>
      <c r="G3490" s="4" t="str"/>
      <c r="H3490" s="4" t="str"/>
      <c r="I3490" s="4" t="n">
        <v>0</v>
      </c>
      <c r="J3490" s="4" t="str"/>
      <c r="K3490" s="4" t="str"/>
      <c r="L3490" s="3" t="str"/>
      <c r="M3490" s="3" t="str"/>
      <c r="N3490" s="3" t="n">
        <v>0</v>
      </c>
      <c r="O3490" s="4" t="str"/>
      <c r="P3490" s="4" t="str"/>
      <c r="Q3490" s="4" t="str"/>
      <c r="R3490" s="4" t="str"/>
      <c r="S3490" s="4" t="str"/>
      <c r="T3490" s="4" t="str"/>
      <c r="U3490" s="4" t="str"/>
      <c r="V3490" s="4" t="n">
        <v>1</v>
      </c>
    </row>
    <row r="3491">
      <c r="A3491" t="n">
        <v>439</v>
      </c>
      <c r="B3491" t="inlineStr">
        <is>
          <t>20490822071</t>
        </is>
      </c>
      <c r="C3491" t="inlineStr">
        <is>
          <t>SOCIEDAD PERUANA DE CRIADORES DE ALPACAS Y LLAMAS REGISTRADAS - SPAR CONDOROMA</t>
        </is>
      </c>
      <c r="D3491" s="6" t="n">
        <v>2019</v>
      </c>
      <c r="F3491" t="inlineStr">
        <is>
          <t>PAC</t>
        </is>
      </c>
      <c r="G3491" s="4" t="n">
        <v>0</v>
      </c>
      <c r="H3491" s="4" t="n">
        <v>0</v>
      </c>
      <c r="I3491" s="4" t="n">
        <v>0</v>
      </c>
      <c r="J3491" s="4" t="str"/>
      <c r="K3491" s="4" t="str"/>
      <c r="L3491" s="3" t="n">
        <v>0</v>
      </c>
      <c r="M3491" s="3" t="n">
        <v>0</v>
      </c>
      <c r="N3491" s="3" t="n">
        <v>0</v>
      </c>
      <c r="O3491" s="4" t="str"/>
      <c r="P3491" s="4" t="str"/>
      <c r="Q3491" s="4" t="str"/>
      <c r="R3491" s="4" t="str"/>
      <c r="S3491" s="4" t="str"/>
      <c r="T3491" s="4" t="str"/>
      <c r="U3491" s="4" t="str"/>
      <c r="V3491" s="4" t="n">
        <v>1</v>
      </c>
    </row>
    <row r="3492">
      <c r="A3492" t="n">
        <v>439</v>
      </c>
      <c r="B3492" t="inlineStr">
        <is>
          <t>20490822071</t>
        </is>
      </c>
      <c r="C3492" t="inlineStr">
        <is>
          <t>SOCIEDAD PERUANA DE CRIADORES DE ALPACAS Y LLAMAS REGISTRADAS - SPAR CONDOROMA</t>
        </is>
      </c>
      <c r="D3492" s="6" t="n">
        <v>2020</v>
      </c>
      <c r="F3492" t="inlineStr">
        <is>
          <t>PAC</t>
        </is>
      </c>
      <c r="G3492" s="4" t="n">
        <v>0</v>
      </c>
      <c r="H3492" s="4" t="n">
        <v>0</v>
      </c>
      <c r="I3492" s="4" t="n">
        <v>0</v>
      </c>
      <c r="J3492" s="4" t="n">
        <v>0</v>
      </c>
      <c r="K3492" s="4" t="n">
        <v>0</v>
      </c>
      <c r="L3492" s="3" t="n">
        <v>0</v>
      </c>
      <c r="M3492" s="3" t="n">
        <v>0</v>
      </c>
      <c r="N3492" s="3" t="n">
        <v>0</v>
      </c>
      <c r="O3492" s="4" t="str"/>
      <c r="P3492" s="4" t="str"/>
      <c r="Q3492" s="4" t="str"/>
      <c r="R3492" s="4" t="str"/>
      <c r="S3492" s="4" t="str"/>
      <c r="T3492" s="4" t="str"/>
      <c r="U3492" s="4" t="str"/>
      <c r="V3492" s="4" t="n">
        <v>1</v>
      </c>
    </row>
    <row r="3493">
      <c r="A3493" t="n">
        <v>439</v>
      </c>
      <c r="B3493" t="inlineStr">
        <is>
          <t>20490822071</t>
        </is>
      </c>
      <c r="C3493" t="inlineStr">
        <is>
          <t>SOCIEDAD PERUANA DE CRIADORES DE ALPACAS Y LLAMAS REGISTRADAS - SPAR CONDOROMA</t>
        </is>
      </c>
      <c r="D3493" s="6" t="n">
        <v>2021</v>
      </c>
      <c r="F3493" t="inlineStr">
        <is>
          <t>PAC</t>
        </is>
      </c>
      <c r="G3493" s="4" t="n">
        <v>0</v>
      </c>
      <c r="H3493" s="4" t="n">
        <v>0</v>
      </c>
      <c r="I3493" s="4" t="n">
        <v>0</v>
      </c>
      <c r="J3493" s="4" t="n">
        <v>0</v>
      </c>
      <c r="K3493" s="4" t="n">
        <v>0</v>
      </c>
      <c r="L3493" s="3" t="n">
        <v>0</v>
      </c>
      <c r="M3493" s="3" t="n">
        <v>0</v>
      </c>
      <c r="N3493" s="3" t="n">
        <v>0</v>
      </c>
      <c r="O3493" s="4" t="str"/>
      <c r="P3493" s="4" t="str"/>
      <c r="Q3493" s="4" t="str"/>
      <c r="R3493" s="4" t="str"/>
      <c r="S3493" s="4" t="str"/>
      <c r="T3493" s="4" t="str"/>
      <c r="U3493" s="4" t="str"/>
      <c r="V3493" s="4" t="n">
        <v>1</v>
      </c>
    </row>
    <row r="3494">
      <c r="A3494" t="n">
        <v>439</v>
      </c>
      <c r="B3494" t="inlineStr">
        <is>
          <t>20490822071</t>
        </is>
      </c>
      <c r="C3494" t="inlineStr">
        <is>
          <t>SOCIEDAD PERUANA DE CRIADORES DE ALPACAS Y LLAMAS REGISTRADAS - SPAR CONDOROMA</t>
        </is>
      </c>
      <c r="D3494" s="6" t="n">
        <v>2022</v>
      </c>
      <c r="F3494" t="inlineStr">
        <is>
          <t>PAC</t>
        </is>
      </c>
      <c r="G3494" s="4" t="n">
        <v>0</v>
      </c>
      <c r="H3494" s="4" t="n">
        <v>0</v>
      </c>
      <c r="I3494" s="4" t="n">
        <v>0</v>
      </c>
      <c r="J3494" s="4" t="n">
        <v>0</v>
      </c>
      <c r="K3494" s="4" t="n">
        <v>0</v>
      </c>
      <c r="L3494" s="3" t="n">
        <v>0</v>
      </c>
      <c r="M3494" s="3" t="n">
        <v>0</v>
      </c>
      <c r="N3494" s="3" t="n">
        <v>0</v>
      </c>
      <c r="O3494" s="4" t="str"/>
      <c r="P3494" s="4" t="str"/>
      <c r="Q3494" s="4" t="str"/>
      <c r="R3494" s="4" t="str"/>
      <c r="S3494" s="4" t="str"/>
      <c r="T3494" s="4" t="str"/>
      <c r="U3494" s="4" t="str"/>
      <c r="V3494" s="4" t="n">
        <v>1</v>
      </c>
    </row>
    <row r="3495">
      <c r="A3495" t="n">
        <v>439</v>
      </c>
      <c r="B3495" t="inlineStr">
        <is>
          <t>20490822071</t>
        </is>
      </c>
      <c r="C3495" t="inlineStr">
        <is>
          <t>SOCIEDAD PERUANA DE CRIADORES DE ALPACAS Y LLAMAS REGISTRADAS - SPAR CONDOROMA</t>
        </is>
      </c>
      <c r="D3495" s="6" t="n">
        <v>2023</v>
      </c>
      <c r="F3495" t="inlineStr">
        <is>
          <t>PAC</t>
        </is>
      </c>
      <c r="G3495" s="4" t="n">
        <v>0</v>
      </c>
      <c r="H3495" s="4" t="n">
        <v>0</v>
      </c>
      <c r="I3495" s="4" t="n">
        <v>0</v>
      </c>
      <c r="J3495" s="4" t="n">
        <v>0</v>
      </c>
      <c r="K3495" s="4" t="n">
        <v>0</v>
      </c>
      <c r="L3495" s="3" t="n">
        <v>0</v>
      </c>
      <c r="M3495" s="3" t="n">
        <v>0</v>
      </c>
      <c r="N3495" s="3" t="n">
        <v>0</v>
      </c>
      <c r="O3495" s="4" t="n">
        <v>0</v>
      </c>
      <c r="P3495" s="4" t="n">
        <v>0</v>
      </c>
      <c r="Q3495" s="4" t="n">
        <v>0</v>
      </c>
      <c r="R3495" s="4" t="n">
        <v>0</v>
      </c>
      <c r="S3495" s="4" t="n">
        <v>0</v>
      </c>
      <c r="T3495" s="4" t="n">
        <v>0</v>
      </c>
      <c r="U3495" s="4" t="n">
        <v>0</v>
      </c>
      <c r="V3495" s="4" t="n">
        <v>1</v>
      </c>
    </row>
    <row r="3496">
      <c r="A3496" t="n">
        <v>439</v>
      </c>
      <c r="B3496" t="inlineStr">
        <is>
          <t>20490822071</t>
        </is>
      </c>
      <c r="C3496" t="inlineStr">
        <is>
          <t>SOCIEDAD PERUANA DE CRIADORES DE ALPACAS Y LLAMAS REGISTRADAS - SPAR CONDOROMA</t>
        </is>
      </c>
      <c r="D3496" s="6" t="n">
        <v>2024</v>
      </c>
      <c r="E3496" t="n">
        <v>1</v>
      </c>
      <c r="F3496" t="inlineStr">
        <is>
          <t>PAC</t>
        </is>
      </c>
      <c r="G3496" s="4" t="n">
        <v>41</v>
      </c>
      <c r="H3496" s="4" t="n">
        <v>27</v>
      </c>
      <c r="I3496" s="4" t="n">
        <v>68</v>
      </c>
      <c r="J3496" s="4" t="n">
        <v>4</v>
      </c>
      <c r="K3496" s="4" t="n">
        <v>1</v>
      </c>
      <c r="L3496" s="3" t="n">
        <v>520694.998625</v>
      </c>
      <c r="M3496" s="3" t="n">
        <v>0</v>
      </c>
      <c r="N3496" s="3" t="n">
        <v>520694.998625</v>
      </c>
      <c r="O3496" s="4" t="n">
        <v>0</v>
      </c>
      <c r="P3496" s="4" t="n">
        <v>520694.998625</v>
      </c>
      <c r="Q3496" s="4" t="str"/>
      <c r="R3496" s="4" t="n">
        <v>0</v>
      </c>
      <c r="S3496" s="4" t="n">
        <v>0</v>
      </c>
      <c r="T3496" s="4" t="n">
        <v>0</v>
      </c>
      <c r="U3496" s="4" t="n">
        <v>520694.998625</v>
      </c>
      <c r="V3496" s="4" t="n">
        <v>1</v>
      </c>
    </row>
    <row r="3497">
      <c r="A3497" t="n">
        <v>439</v>
      </c>
      <c r="B3497" t="inlineStr">
        <is>
          <t>20490822071</t>
        </is>
      </c>
      <c r="C3497" t="inlineStr">
        <is>
          <t>SOCIEDAD PERUANA DE CRIADORES DE ALPACAS Y LLAMAS REGISTRADAS - SPAR CONDOROMA</t>
        </is>
      </c>
      <c r="D3497" s="6" t="n">
        <v>2025</v>
      </c>
      <c r="E3497" t="n">
        <v>1</v>
      </c>
      <c r="F3497" t="inlineStr">
        <is>
          <t>PAC</t>
        </is>
      </c>
      <c r="G3497" s="4" t="n">
        <v>41</v>
      </c>
      <c r="H3497" s="4" t="n">
        <v>27</v>
      </c>
      <c r="I3497" s="4" t="n">
        <v>68</v>
      </c>
      <c r="J3497" s="4" t="n">
        <v>11</v>
      </c>
      <c r="K3497" s="4" t="n">
        <v>2</v>
      </c>
      <c r="L3497" s="3" t="n">
        <v>865251.7</v>
      </c>
      <c r="M3497" s="3" t="n">
        <v>0</v>
      </c>
      <c r="N3497" s="3" t="n">
        <v>865251.7</v>
      </c>
      <c r="O3497" s="4" t="n">
        <v>0</v>
      </c>
      <c r="P3497" s="4" t="n">
        <v>865251.7</v>
      </c>
      <c r="Q3497" s="4" t="str"/>
      <c r="R3497" s="4" t="n">
        <v>0</v>
      </c>
      <c r="S3497" s="4" t="n">
        <v>0</v>
      </c>
      <c r="T3497" s="4" t="n">
        <v>0</v>
      </c>
      <c r="U3497" s="4" t="n">
        <v>865251.7</v>
      </c>
      <c r="V3497" s="4" t="n">
        <v>1</v>
      </c>
    </row>
    <row r="3498">
      <c r="A3498" t="n">
        <v>440</v>
      </c>
      <c r="B3498" t="inlineStr">
        <is>
          <t>20612596833</t>
        </is>
      </c>
      <c r="C3498" t="inlineStr">
        <is>
          <t>ASOCIACION DE PRODUCTORES AGRICOLAS SUMAC SARA DEL DISTRITO DE LUCRE</t>
        </is>
      </c>
      <c r="D3498" s="6" t="n">
        <v>2018</v>
      </c>
      <c r="F3498" t="inlineStr">
        <is>
          <t>PAC</t>
        </is>
      </c>
      <c r="G3498" s="4" t="str"/>
      <c r="H3498" s="4" t="str"/>
      <c r="I3498" s="4" t="n">
        <v>0</v>
      </c>
      <c r="J3498" s="4" t="str"/>
      <c r="K3498" s="4" t="str"/>
      <c r="L3498" s="3" t="str"/>
      <c r="M3498" s="3" t="str"/>
      <c r="N3498" s="3" t="n">
        <v>0</v>
      </c>
      <c r="O3498" s="4" t="str"/>
      <c r="P3498" s="4" t="str"/>
      <c r="Q3498" s="4" t="str"/>
      <c r="R3498" s="4" t="str"/>
      <c r="S3498" s="4" t="str"/>
      <c r="T3498" s="4" t="str"/>
      <c r="U3498" s="4" t="str"/>
      <c r="V3498" s="4" t="n">
        <v>1</v>
      </c>
    </row>
    <row r="3499">
      <c r="A3499" t="n">
        <v>440</v>
      </c>
      <c r="B3499" t="inlineStr">
        <is>
          <t>20612596833</t>
        </is>
      </c>
      <c r="C3499" t="inlineStr">
        <is>
          <t>ASOCIACION DE PRODUCTORES AGRICOLAS SUMAC SARA DEL DISTRITO DE LUCRE</t>
        </is>
      </c>
      <c r="D3499" s="6" t="n">
        <v>2019</v>
      </c>
      <c r="F3499" t="inlineStr">
        <is>
          <t>PAC</t>
        </is>
      </c>
      <c r="G3499" s="4" t="n">
        <v>0</v>
      </c>
      <c r="H3499" s="4" t="n">
        <v>0</v>
      </c>
      <c r="I3499" s="4" t="n">
        <v>0</v>
      </c>
      <c r="J3499" s="4" t="str"/>
      <c r="K3499" s="4" t="str"/>
      <c r="L3499" s="3" t="n">
        <v>0</v>
      </c>
      <c r="M3499" s="3" t="n">
        <v>0</v>
      </c>
      <c r="N3499" s="3" t="n">
        <v>0</v>
      </c>
      <c r="O3499" s="4" t="str"/>
      <c r="P3499" s="4" t="str"/>
      <c r="Q3499" s="4" t="str"/>
      <c r="R3499" s="4" t="str"/>
      <c r="S3499" s="4" t="str"/>
      <c r="T3499" s="4" t="str"/>
      <c r="U3499" s="4" t="str"/>
      <c r="V3499" s="4" t="n">
        <v>1</v>
      </c>
    </row>
    <row r="3500">
      <c r="A3500" t="n">
        <v>440</v>
      </c>
      <c r="B3500" t="inlineStr">
        <is>
          <t>20612596833</t>
        </is>
      </c>
      <c r="C3500" t="inlineStr">
        <is>
          <t>ASOCIACION DE PRODUCTORES AGRICOLAS SUMAC SARA DEL DISTRITO DE LUCRE</t>
        </is>
      </c>
      <c r="D3500" s="6" t="n">
        <v>2020</v>
      </c>
      <c r="F3500" t="inlineStr">
        <is>
          <t>PAC</t>
        </is>
      </c>
      <c r="G3500" s="4" t="n">
        <v>0</v>
      </c>
      <c r="H3500" s="4" t="n">
        <v>0</v>
      </c>
      <c r="I3500" s="4" t="n">
        <v>0</v>
      </c>
      <c r="J3500" s="4" t="n">
        <v>0</v>
      </c>
      <c r="K3500" s="4" t="n">
        <v>0</v>
      </c>
      <c r="L3500" s="3" t="n">
        <v>0</v>
      </c>
      <c r="M3500" s="3" t="n">
        <v>0</v>
      </c>
      <c r="N3500" s="3" t="n">
        <v>0</v>
      </c>
      <c r="O3500" s="4" t="str"/>
      <c r="P3500" s="4" t="str"/>
      <c r="Q3500" s="4" t="str"/>
      <c r="R3500" s="4" t="str"/>
      <c r="S3500" s="4" t="str"/>
      <c r="T3500" s="4" t="str"/>
      <c r="U3500" s="4" t="str"/>
      <c r="V3500" s="4" t="n">
        <v>1</v>
      </c>
    </row>
    <row r="3501">
      <c r="A3501" t="n">
        <v>440</v>
      </c>
      <c r="B3501" t="inlineStr">
        <is>
          <t>20612596833</t>
        </is>
      </c>
      <c r="C3501" t="inlineStr">
        <is>
          <t>ASOCIACION DE PRODUCTORES AGRICOLAS SUMAC SARA DEL DISTRITO DE LUCRE</t>
        </is>
      </c>
      <c r="D3501" s="6" t="n">
        <v>2021</v>
      </c>
      <c r="F3501" t="inlineStr">
        <is>
          <t>PAC</t>
        </is>
      </c>
      <c r="G3501" s="4" t="n">
        <v>0</v>
      </c>
      <c r="H3501" s="4" t="n">
        <v>0</v>
      </c>
      <c r="I3501" s="4" t="n">
        <v>0</v>
      </c>
      <c r="J3501" s="4" t="n">
        <v>0</v>
      </c>
      <c r="K3501" s="4" t="n">
        <v>0</v>
      </c>
      <c r="L3501" s="3" t="n">
        <v>0</v>
      </c>
      <c r="M3501" s="3" t="n">
        <v>0</v>
      </c>
      <c r="N3501" s="3" t="n">
        <v>0</v>
      </c>
      <c r="O3501" s="4" t="str"/>
      <c r="P3501" s="4" t="str"/>
      <c r="Q3501" s="4" t="str"/>
      <c r="R3501" s="4" t="str"/>
      <c r="S3501" s="4" t="str"/>
      <c r="T3501" s="4" t="str"/>
      <c r="U3501" s="4" t="str"/>
      <c r="V3501" s="4" t="n">
        <v>1</v>
      </c>
    </row>
    <row r="3502">
      <c r="A3502" t="n">
        <v>440</v>
      </c>
      <c r="B3502" t="inlineStr">
        <is>
          <t>20612596833</t>
        </is>
      </c>
      <c r="C3502" t="inlineStr">
        <is>
          <t>ASOCIACION DE PRODUCTORES AGRICOLAS SUMAC SARA DEL DISTRITO DE LUCRE</t>
        </is>
      </c>
      <c r="D3502" s="6" t="n">
        <v>2022</v>
      </c>
      <c r="F3502" t="inlineStr">
        <is>
          <t>PAC</t>
        </is>
      </c>
      <c r="G3502" s="4" t="n">
        <v>0</v>
      </c>
      <c r="H3502" s="4" t="n">
        <v>0</v>
      </c>
      <c r="I3502" s="4" t="n">
        <v>0</v>
      </c>
      <c r="J3502" s="4" t="n">
        <v>0</v>
      </c>
      <c r="K3502" s="4" t="n">
        <v>0</v>
      </c>
      <c r="L3502" s="3" t="n">
        <v>0</v>
      </c>
      <c r="M3502" s="3" t="n">
        <v>0</v>
      </c>
      <c r="N3502" s="3" t="n">
        <v>0</v>
      </c>
      <c r="O3502" s="4" t="str"/>
      <c r="P3502" s="4" t="str"/>
      <c r="Q3502" s="4" t="str"/>
      <c r="R3502" s="4" t="str"/>
      <c r="S3502" s="4" t="str"/>
      <c r="T3502" s="4" t="str"/>
      <c r="U3502" s="4" t="str"/>
      <c r="V3502" s="4" t="n">
        <v>1</v>
      </c>
    </row>
    <row r="3503">
      <c r="A3503" t="n">
        <v>440</v>
      </c>
      <c r="B3503" t="inlineStr">
        <is>
          <t>20612596833</t>
        </is>
      </c>
      <c r="C3503" t="inlineStr">
        <is>
          <t>ASOCIACION DE PRODUCTORES AGRICOLAS SUMAC SARA DEL DISTRITO DE LUCRE</t>
        </is>
      </c>
      <c r="D3503" s="6" t="n">
        <v>2023</v>
      </c>
      <c r="F3503" t="inlineStr">
        <is>
          <t>PAC</t>
        </is>
      </c>
      <c r="G3503" s="4" t="n">
        <v>0</v>
      </c>
      <c r="H3503" s="4" t="n">
        <v>0</v>
      </c>
      <c r="I3503" s="4" t="n">
        <v>0</v>
      </c>
      <c r="J3503" s="4" t="n">
        <v>0</v>
      </c>
      <c r="K3503" s="4" t="n">
        <v>0</v>
      </c>
      <c r="L3503" s="3" t="n">
        <v>0</v>
      </c>
      <c r="M3503" s="3" t="n">
        <v>0</v>
      </c>
      <c r="N3503" s="3" t="n">
        <v>0</v>
      </c>
      <c r="O3503" s="4" t="n">
        <v>0</v>
      </c>
      <c r="P3503" s="4" t="n">
        <v>0</v>
      </c>
      <c r="Q3503" s="4" t="n">
        <v>0</v>
      </c>
      <c r="R3503" s="4" t="n">
        <v>0</v>
      </c>
      <c r="S3503" s="4" t="n">
        <v>0</v>
      </c>
      <c r="T3503" s="4" t="n">
        <v>0</v>
      </c>
      <c r="U3503" s="4" t="n">
        <v>0</v>
      </c>
      <c r="V3503" s="4" t="n">
        <v>1</v>
      </c>
    </row>
    <row r="3504">
      <c r="A3504" t="n">
        <v>440</v>
      </c>
      <c r="B3504" t="inlineStr">
        <is>
          <t>20612596833</t>
        </is>
      </c>
      <c r="C3504" t="inlineStr">
        <is>
          <t>ASOCIACION DE PRODUCTORES AGRICOLAS SUMAC SARA DEL DISTRITO DE LUCRE</t>
        </is>
      </c>
      <c r="D3504" s="6" t="n">
        <v>2024</v>
      </c>
      <c r="E3504" t="n">
        <v>1</v>
      </c>
      <c r="F3504" t="inlineStr">
        <is>
          <t>PAC</t>
        </is>
      </c>
      <c r="G3504" s="4" t="n">
        <v>16</v>
      </c>
      <c r="H3504" s="4" t="n">
        <v>14</v>
      </c>
      <c r="I3504" s="4" t="n">
        <v>30</v>
      </c>
      <c r="J3504" s="4" t="n">
        <v>20</v>
      </c>
      <c r="K3504" s="4" t="n">
        <v>4</v>
      </c>
      <c r="L3504" s="3" t="n">
        <v>0</v>
      </c>
      <c r="M3504" s="3" t="n">
        <v>0</v>
      </c>
      <c r="N3504" s="3" t="n">
        <v>0</v>
      </c>
      <c r="O3504" s="4" t="n">
        <v>0</v>
      </c>
      <c r="P3504" s="4" t="n">
        <v>0</v>
      </c>
      <c r="Q3504" s="4" t="str"/>
      <c r="R3504" s="4" t="n">
        <v>0</v>
      </c>
      <c r="S3504" s="4" t="n">
        <v>0</v>
      </c>
      <c r="T3504" s="4" t="n">
        <v>0</v>
      </c>
      <c r="U3504" s="4" t="n">
        <v>0</v>
      </c>
      <c r="V3504" s="4" t="n">
        <v>1</v>
      </c>
    </row>
    <row r="3505">
      <c r="A3505" t="n">
        <v>440</v>
      </c>
      <c r="B3505" t="inlineStr">
        <is>
          <t>20612596833</t>
        </is>
      </c>
      <c r="C3505" t="inlineStr">
        <is>
          <t>ASOCIACION DE PRODUCTORES AGRICOLAS SUMAC SARA DEL DISTRITO DE LUCRE</t>
        </is>
      </c>
      <c r="D3505" s="6" t="n">
        <v>2025</v>
      </c>
      <c r="E3505" t="n">
        <v>1</v>
      </c>
      <c r="F3505" t="inlineStr">
        <is>
          <t>PAC</t>
        </is>
      </c>
      <c r="G3505" s="4" t="n">
        <v>11</v>
      </c>
      <c r="H3505" s="4" t="n">
        <v>19</v>
      </c>
      <c r="I3505" s="4" t="n">
        <v>30</v>
      </c>
      <c r="J3505" s="4" t="n">
        <v>11</v>
      </c>
      <c r="K3505" s="4" t="n">
        <v>3</v>
      </c>
      <c r="L3505" s="3" t="n">
        <v>10371.99999704</v>
      </c>
      <c r="M3505" s="3" t="n">
        <v>0</v>
      </c>
      <c r="N3505" s="3" t="n">
        <v>10371.99999704</v>
      </c>
      <c r="O3505" s="4" t="n">
        <v>0</v>
      </c>
      <c r="P3505" s="4" t="n">
        <v>10371.99999704</v>
      </c>
      <c r="Q3505" s="4" t="str"/>
      <c r="R3505" s="4" t="n">
        <v>0</v>
      </c>
      <c r="S3505" s="4" t="n">
        <v>0</v>
      </c>
      <c r="T3505" s="4" t="n">
        <v>0</v>
      </c>
      <c r="U3505" s="4" t="n">
        <v>10371.99999704</v>
      </c>
      <c r="V3505" s="4" t="n">
        <v>1</v>
      </c>
    </row>
    <row r="3506">
      <c r="A3506" t="n">
        <v>441</v>
      </c>
      <c r="B3506" t="inlineStr">
        <is>
          <t>20607264237</t>
        </is>
      </c>
      <c r="C3506" t="inlineStr">
        <is>
          <t>ASOCIACION DE PRODUCTORES AGROPECUARIOS DE AGRICULTORES DE MAIZ DE HUARO</t>
        </is>
      </c>
      <c r="D3506" s="6" t="n">
        <v>2018</v>
      </c>
      <c r="F3506" t="inlineStr">
        <is>
          <t>PAC</t>
        </is>
      </c>
      <c r="G3506" s="4" t="str"/>
      <c r="H3506" s="4" t="str"/>
      <c r="I3506" s="4" t="n">
        <v>0</v>
      </c>
      <c r="J3506" s="4" t="str"/>
      <c r="K3506" s="4" t="str"/>
      <c r="L3506" s="3" t="str"/>
      <c r="M3506" s="3" t="str"/>
      <c r="N3506" s="3" t="n">
        <v>0</v>
      </c>
      <c r="O3506" s="4" t="str"/>
      <c r="P3506" s="4" t="str"/>
      <c r="Q3506" s="4" t="str"/>
      <c r="R3506" s="4" t="str"/>
      <c r="S3506" s="4" t="str"/>
      <c r="T3506" s="4" t="str"/>
      <c r="U3506" s="4" t="str"/>
      <c r="V3506" s="4" t="n">
        <v>1</v>
      </c>
    </row>
    <row r="3507">
      <c r="A3507" t="n">
        <v>441</v>
      </c>
      <c r="B3507" t="inlineStr">
        <is>
          <t>20607264237</t>
        </is>
      </c>
      <c r="C3507" t="inlineStr">
        <is>
          <t>ASOCIACION DE PRODUCTORES AGROPECUARIOS DE AGRICULTORES DE MAIZ DE HUARO</t>
        </is>
      </c>
      <c r="D3507" s="6" t="n">
        <v>2019</v>
      </c>
      <c r="F3507" t="inlineStr">
        <is>
          <t>PAC</t>
        </is>
      </c>
      <c r="G3507" s="4" t="n">
        <v>0</v>
      </c>
      <c r="H3507" s="4" t="n">
        <v>0</v>
      </c>
      <c r="I3507" s="4" t="n">
        <v>0</v>
      </c>
      <c r="J3507" s="4" t="str"/>
      <c r="K3507" s="4" t="str"/>
      <c r="L3507" s="3" t="n">
        <v>0</v>
      </c>
      <c r="M3507" s="3" t="n">
        <v>0</v>
      </c>
      <c r="N3507" s="3" t="n">
        <v>0</v>
      </c>
      <c r="O3507" s="4" t="str"/>
      <c r="P3507" s="4" t="str"/>
      <c r="Q3507" s="4" t="str"/>
      <c r="R3507" s="4" t="str"/>
      <c r="S3507" s="4" t="str"/>
      <c r="T3507" s="4" t="str"/>
      <c r="U3507" s="4" t="str"/>
      <c r="V3507" s="4" t="n">
        <v>1</v>
      </c>
    </row>
    <row r="3508">
      <c r="A3508" t="n">
        <v>441</v>
      </c>
      <c r="B3508" t="inlineStr">
        <is>
          <t>20607264237</t>
        </is>
      </c>
      <c r="C3508" t="inlineStr">
        <is>
          <t>ASOCIACION DE PRODUCTORES AGROPECUARIOS DE AGRICULTORES DE MAIZ DE HUARO</t>
        </is>
      </c>
      <c r="D3508" s="6" t="n">
        <v>2020</v>
      </c>
      <c r="F3508" t="inlineStr">
        <is>
          <t>PAC</t>
        </is>
      </c>
      <c r="G3508" s="4" t="n">
        <v>0</v>
      </c>
      <c r="H3508" s="4" t="n">
        <v>0</v>
      </c>
      <c r="I3508" s="4" t="n">
        <v>0</v>
      </c>
      <c r="J3508" s="4" t="n">
        <v>0</v>
      </c>
      <c r="K3508" s="4" t="n">
        <v>0</v>
      </c>
      <c r="L3508" s="3" t="n">
        <v>0</v>
      </c>
      <c r="M3508" s="3" t="n">
        <v>0</v>
      </c>
      <c r="N3508" s="3" t="n">
        <v>0</v>
      </c>
      <c r="O3508" s="4" t="str"/>
      <c r="P3508" s="4" t="str"/>
      <c r="Q3508" s="4" t="str"/>
      <c r="R3508" s="4" t="str"/>
      <c r="S3508" s="4" t="str"/>
      <c r="T3508" s="4" t="str"/>
      <c r="U3508" s="4" t="str"/>
      <c r="V3508" s="4" t="n">
        <v>1</v>
      </c>
    </row>
    <row r="3509">
      <c r="A3509" t="n">
        <v>441</v>
      </c>
      <c r="B3509" t="inlineStr">
        <is>
          <t>20607264237</t>
        </is>
      </c>
      <c r="C3509" t="inlineStr">
        <is>
          <t>ASOCIACION DE PRODUCTORES AGROPECUARIOS DE AGRICULTORES DE MAIZ DE HUARO</t>
        </is>
      </c>
      <c r="D3509" s="6" t="n">
        <v>2021</v>
      </c>
      <c r="F3509" t="inlineStr">
        <is>
          <t>PAC</t>
        </is>
      </c>
      <c r="G3509" s="4" t="n">
        <v>0</v>
      </c>
      <c r="H3509" s="4" t="n">
        <v>0</v>
      </c>
      <c r="I3509" s="4" t="n">
        <v>0</v>
      </c>
      <c r="J3509" s="4" t="n">
        <v>0</v>
      </c>
      <c r="K3509" s="4" t="n">
        <v>0</v>
      </c>
      <c r="L3509" s="3" t="n">
        <v>0</v>
      </c>
      <c r="M3509" s="3" t="n">
        <v>0</v>
      </c>
      <c r="N3509" s="3" t="n">
        <v>0</v>
      </c>
      <c r="O3509" s="4" t="str"/>
      <c r="P3509" s="4" t="str"/>
      <c r="Q3509" s="4" t="str"/>
      <c r="R3509" s="4" t="str"/>
      <c r="S3509" s="4" t="str"/>
      <c r="T3509" s="4" t="str"/>
      <c r="U3509" s="4" t="str"/>
      <c r="V3509" s="4" t="n">
        <v>1</v>
      </c>
    </row>
    <row r="3510">
      <c r="A3510" t="n">
        <v>441</v>
      </c>
      <c r="B3510" t="inlineStr">
        <is>
          <t>20607264237</t>
        </is>
      </c>
      <c r="C3510" t="inlineStr">
        <is>
          <t>ASOCIACION DE PRODUCTORES AGROPECUARIOS DE AGRICULTORES DE MAIZ DE HUARO</t>
        </is>
      </c>
      <c r="D3510" s="6" t="n">
        <v>2022</v>
      </c>
      <c r="F3510" t="inlineStr">
        <is>
          <t>PAC</t>
        </is>
      </c>
      <c r="G3510" s="4" t="n">
        <v>0</v>
      </c>
      <c r="H3510" s="4" t="n">
        <v>0</v>
      </c>
      <c r="I3510" s="4" t="n">
        <v>0</v>
      </c>
      <c r="J3510" s="4" t="n">
        <v>0</v>
      </c>
      <c r="K3510" s="4" t="n">
        <v>0</v>
      </c>
      <c r="L3510" s="3" t="n">
        <v>0</v>
      </c>
      <c r="M3510" s="3" t="n">
        <v>0</v>
      </c>
      <c r="N3510" s="3" t="n">
        <v>0</v>
      </c>
      <c r="O3510" s="4" t="str"/>
      <c r="P3510" s="4" t="str"/>
      <c r="Q3510" s="4" t="str"/>
      <c r="R3510" s="4" t="str"/>
      <c r="S3510" s="4" t="str"/>
      <c r="T3510" s="4" t="str"/>
      <c r="U3510" s="4" t="str"/>
      <c r="V3510" s="4" t="n">
        <v>1</v>
      </c>
    </row>
    <row r="3511">
      <c r="A3511" t="n">
        <v>441</v>
      </c>
      <c r="B3511" t="inlineStr">
        <is>
          <t>20607264237</t>
        </is>
      </c>
      <c r="C3511" t="inlineStr">
        <is>
          <t>ASOCIACION DE PRODUCTORES AGROPECUARIOS DE AGRICULTORES DE MAIZ DE HUARO</t>
        </is>
      </c>
      <c r="D3511" s="6" t="n">
        <v>2023</v>
      </c>
      <c r="F3511" t="inlineStr">
        <is>
          <t>PAC</t>
        </is>
      </c>
      <c r="G3511" s="4" t="n">
        <v>0</v>
      </c>
      <c r="H3511" s="4" t="n">
        <v>0</v>
      </c>
      <c r="I3511" s="4" t="n">
        <v>0</v>
      </c>
      <c r="J3511" s="4" t="n">
        <v>0</v>
      </c>
      <c r="K3511" s="4" t="n">
        <v>0</v>
      </c>
      <c r="L3511" s="3" t="n">
        <v>0</v>
      </c>
      <c r="M3511" s="3" t="n">
        <v>0</v>
      </c>
      <c r="N3511" s="3" t="n">
        <v>0</v>
      </c>
      <c r="O3511" s="4" t="n">
        <v>0</v>
      </c>
      <c r="P3511" s="4" t="n">
        <v>0</v>
      </c>
      <c r="Q3511" s="4" t="n">
        <v>0</v>
      </c>
      <c r="R3511" s="4" t="n">
        <v>0</v>
      </c>
      <c r="S3511" s="4" t="n">
        <v>0</v>
      </c>
      <c r="T3511" s="4" t="n">
        <v>0</v>
      </c>
      <c r="U3511" s="4" t="n">
        <v>0</v>
      </c>
      <c r="V3511" s="4" t="n">
        <v>1</v>
      </c>
    </row>
    <row r="3512">
      <c r="A3512" t="n">
        <v>441</v>
      </c>
      <c r="B3512" t="inlineStr">
        <is>
          <t>20607264237</t>
        </is>
      </c>
      <c r="C3512" t="inlineStr">
        <is>
          <t>ASOCIACION DE PRODUCTORES AGROPECUARIOS DE AGRICULTORES DE MAIZ DE HUARO</t>
        </is>
      </c>
      <c r="D3512" s="6" t="n">
        <v>2024</v>
      </c>
      <c r="E3512" t="n">
        <v>1</v>
      </c>
      <c r="F3512" t="inlineStr">
        <is>
          <t>PAC</t>
        </is>
      </c>
      <c r="G3512" s="4" t="n">
        <v>4</v>
      </c>
      <c r="H3512" s="4" t="n">
        <v>6</v>
      </c>
      <c r="I3512" s="4" t="n">
        <v>10</v>
      </c>
      <c r="J3512" s="4" t="n">
        <v>18</v>
      </c>
      <c r="K3512" s="4" t="n">
        <v>2</v>
      </c>
      <c r="L3512" s="3" t="n">
        <v>0</v>
      </c>
      <c r="M3512" s="3" t="n">
        <v>0</v>
      </c>
      <c r="N3512" s="3" t="n">
        <v>0</v>
      </c>
      <c r="O3512" s="4" t="n">
        <v>0</v>
      </c>
      <c r="P3512" s="4" t="n">
        <v>0</v>
      </c>
      <c r="Q3512" s="4" t="str"/>
      <c r="R3512" s="4" t="n">
        <v>0</v>
      </c>
      <c r="S3512" s="4" t="n">
        <v>0</v>
      </c>
      <c r="T3512" s="4" t="n">
        <v>0</v>
      </c>
      <c r="U3512" s="4" t="n">
        <v>0</v>
      </c>
      <c r="V3512" s="4" t="n">
        <v>1</v>
      </c>
    </row>
    <row r="3513">
      <c r="A3513" t="n">
        <v>441</v>
      </c>
      <c r="B3513" t="inlineStr">
        <is>
          <t>20607264237</t>
        </is>
      </c>
      <c r="C3513" t="inlineStr">
        <is>
          <t>ASOCIACION DE PRODUCTORES AGROPECUARIOS DE AGRICULTORES DE MAIZ DE HUARO</t>
        </is>
      </c>
      <c r="D3513" s="6" t="n">
        <v>2025</v>
      </c>
      <c r="E3513" t="n">
        <v>1</v>
      </c>
      <c r="F3513" t="inlineStr">
        <is>
          <t>PAC</t>
        </is>
      </c>
      <c r="G3513" s="4" t="n">
        <v>6</v>
      </c>
      <c r="H3513" s="4" t="n">
        <v>4</v>
      </c>
      <c r="I3513" s="4" t="n">
        <v>10</v>
      </c>
      <c r="J3513" s="4" t="n">
        <v>10</v>
      </c>
      <c r="K3513" s="4" t="n">
        <v>3</v>
      </c>
      <c r="L3513" s="3" t="n">
        <v>17320.0000025</v>
      </c>
      <c r="M3513" s="3" t="n">
        <v>0</v>
      </c>
      <c r="N3513" s="3" t="n">
        <v>17320.0000025</v>
      </c>
      <c r="O3513" s="4" t="n">
        <v>0</v>
      </c>
      <c r="P3513" s="4" t="n">
        <v>17320.0000025</v>
      </c>
      <c r="Q3513" s="4" t="str"/>
      <c r="R3513" s="4" t="n">
        <v>0</v>
      </c>
      <c r="S3513" s="4" t="n">
        <v>0</v>
      </c>
      <c r="T3513" s="4" t="n">
        <v>0</v>
      </c>
      <c r="U3513" s="4" t="n">
        <v>17320.0000025</v>
      </c>
      <c r="V3513" s="4" t="n">
        <v>1</v>
      </c>
    </row>
    <row r="3514">
      <c r="A3514" t="n">
        <v>442</v>
      </c>
      <c r="B3514" t="inlineStr">
        <is>
          <t>20527504741</t>
        </is>
      </c>
      <c r="C3514" t="inlineStr">
        <is>
          <t>ASOCIACION DE AGRICULTORES DE QQUEROHUASI</t>
        </is>
      </c>
      <c r="D3514" s="6" t="n">
        <v>2018</v>
      </c>
      <c r="F3514" t="inlineStr">
        <is>
          <t>PAC</t>
        </is>
      </c>
      <c r="G3514" s="4" t="str"/>
      <c r="H3514" s="4" t="str"/>
      <c r="I3514" s="4" t="n">
        <v>0</v>
      </c>
      <c r="J3514" s="4" t="str"/>
      <c r="K3514" s="4" t="str"/>
      <c r="L3514" s="3" t="str"/>
      <c r="M3514" s="3" t="str"/>
      <c r="N3514" s="3" t="n">
        <v>0</v>
      </c>
      <c r="O3514" s="4" t="str"/>
      <c r="P3514" s="4" t="str"/>
      <c r="Q3514" s="4" t="str"/>
      <c r="R3514" s="4" t="str"/>
      <c r="S3514" s="4" t="str"/>
      <c r="T3514" s="4" t="str"/>
      <c r="U3514" s="4" t="str"/>
      <c r="V3514" s="4" t="n">
        <v>1</v>
      </c>
    </row>
    <row r="3515">
      <c r="A3515" t="n">
        <v>442</v>
      </c>
      <c r="B3515" t="inlineStr">
        <is>
          <t>20527504741</t>
        </is>
      </c>
      <c r="C3515" t="inlineStr">
        <is>
          <t>ASOCIACION DE AGRICULTORES DE QQUEROHUASI</t>
        </is>
      </c>
      <c r="D3515" s="6" t="n">
        <v>2019</v>
      </c>
      <c r="F3515" t="inlineStr">
        <is>
          <t>PAC</t>
        </is>
      </c>
      <c r="G3515" s="4" t="n">
        <v>0</v>
      </c>
      <c r="H3515" s="4" t="n">
        <v>0</v>
      </c>
      <c r="I3515" s="4" t="n">
        <v>0</v>
      </c>
      <c r="J3515" s="4" t="str"/>
      <c r="K3515" s="4" t="str"/>
      <c r="L3515" s="3" t="n">
        <v>0</v>
      </c>
      <c r="M3515" s="3" t="n">
        <v>0</v>
      </c>
      <c r="N3515" s="3" t="n">
        <v>0</v>
      </c>
      <c r="O3515" s="4" t="str"/>
      <c r="P3515" s="4" t="str"/>
      <c r="Q3515" s="4" t="str"/>
      <c r="R3515" s="4" t="str"/>
      <c r="S3515" s="4" t="str"/>
      <c r="T3515" s="4" t="str"/>
      <c r="U3515" s="4" t="str"/>
      <c r="V3515" s="4" t="n">
        <v>1</v>
      </c>
    </row>
    <row r="3516">
      <c r="A3516" t="n">
        <v>442</v>
      </c>
      <c r="B3516" t="inlineStr">
        <is>
          <t>20527504741</t>
        </is>
      </c>
      <c r="C3516" t="inlineStr">
        <is>
          <t>ASOCIACION DE AGRICULTORES DE QQUEROHUASI</t>
        </is>
      </c>
      <c r="D3516" s="6" t="n">
        <v>2020</v>
      </c>
      <c r="F3516" t="inlineStr">
        <is>
          <t>PAC</t>
        </is>
      </c>
      <c r="G3516" s="4" t="n">
        <v>0</v>
      </c>
      <c r="H3516" s="4" t="n">
        <v>0</v>
      </c>
      <c r="I3516" s="4" t="n">
        <v>0</v>
      </c>
      <c r="J3516" s="4" t="n">
        <v>0</v>
      </c>
      <c r="K3516" s="4" t="n">
        <v>0</v>
      </c>
      <c r="L3516" s="3" t="n">
        <v>0</v>
      </c>
      <c r="M3516" s="3" t="n">
        <v>0</v>
      </c>
      <c r="N3516" s="3" t="n">
        <v>0</v>
      </c>
      <c r="O3516" s="4" t="str"/>
      <c r="P3516" s="4" t="str"/>
      <c r="Q3516" s="4" t="str"/>
      <c r="R3516" s="4" t="str"/>
      <c r="S3516" s="4" t="str"/>
      <c r="T3516" s="4" t="str"/>
      <c r="U3516" s="4" t="str"/>
      <c r="V3516" s="4" t="n">
        <v>1</v>
      </c>
    </row>
    <row r="3517">
      <c r="A3517" t="n">
        <v>442</v>
      </c>
      <c r="B3517" t="inlineStr">
        <is>
          <t>20527504741</t>
        </is>
      </c>
      <c r="C3517" t="inlineStr">
        <is>
          <t>ASOCIACION DE AGRICULTORES DE QQUEROHUASI</t>
        </is>
      </c>
      <c r="D3517" s="6" t="n">
        <v>2021</v>
      </c>
      <c r="F3517" t="inlineStr">
        <is>
          <t>PAC</t>
        </is>
      </c>
      <c r="G3517" s="4" t="n">
        <v>0</v>
      </c>
      <c r="H3517" s="4" t="n">
        <v>0</v>
      </c>
      <c r="I3517" s="4" t="n">
        <v>0</v>
      </c>
      <c r="J3517" s="4" t="n">
        <v>0</v>
      </c>
      <c r="K3517" s="4" t="n">
        <v>0</v>
      </c>
      <c r="L3517" s="3" t="n">
        <v>0</v>
      </c>
      <c r="M3517" s="3" t="n">
        <v>0</v>
      </c>
      <c r="N3517" s="3" t="n">
        <v>0</v>
      </c>
      <c r="O3517" s="4" t="str"/>
      <c r="P3517" s="4" t="str"/>
      <c r="Q3517" s="4" t="str"/>
      <c r="R3517" s="4" t="str"/>
      <c r="S3517" s="4" t="str"/>
      <c r="T3517" s="4" t="str"/>
      <c r="U3517" s="4" t="str"/>
      <c r="V3517" s="4" t="n">
        <v>1</v>
      </c>
    </row>
    <row r="3518">
      <c r="A3518" t="n">
        <v>442</v>
      </c>
      <c r="B3518" t="inlineStr">
        <is>
          <t>20527504741</t>
        </is>
      </c>
      <c r="C3518" t="inlineStr">
        <is>
          <t>ASOCIACION DE AGRICULTORES DE QQUEROHUASI</t>
        </is>
      </c>
      <c r="D3518" s="6" t="n">
        <v>2022</v>
      </c>
      <c r="F3518" t="inlineStr">
        <is>
          <t>PAC</t>
        </is>
      </c>
      <c r="G3518" s="4" t="n">
        <v>0</v>
      </c>
      <c r="H3518" s="4" t="n">
        <v>0</v>
      </c>
      <c r="I3518" s="4" t="n">
        <v>0</v>
      </c>
      <c r="J3518" s="4" t="n">
        <v>0</v>
      </c>
      <c r="K3518" s="4" t="n">
        <v>0</v>
      </c>
      <c r="L3518" s="3" t="n">
        <v>0</v>
      </c>
      <c r="M3518" s="3" t="n">
        <v>0</v>
      </c>
      <c r="N3518" s="3" t="n">
        <v>0</v>
      </c>
      <c r="O3518" s="4" t="str"/>
      <c r="P3518" s="4" t="str"/>
      <c r="Q3518" s="4" t="str"/>
      <c r="R3518" s="4" t="str"/>
      <c r="S3518" s="4" t="str"/>
      <c r="T3518" s="4" t="str"/>
      <c r="U3518" s="4" t="str"/>
      <c r="V3518" s="4" t="n">
        <v>1</v>
      </c>
    </row>
    <row r="3519">
      <c r="A3519" t="n">
        <v>442</v>
      </c>
      <c r="B3519" t="inlineStr">
        <is>
          <t>20527504741</t>
        </is>
      </c>
      <c r="C3519" t="inlineStr">
        <is>
          <t>ASOCIACION DE AGRICULTORES DE QQUEROHUASI</t>
        </is>
      </c>
      <c r="D3519" s="6" t="n">
        <v>2023</v>
      </c>
      <c r="F3519" t="inlineStr">
        <is>
          <t>PAC</t>
        </is>
      </c>
      <c r="G3519" s="4" t="n">
        <v>0</v>
      </c>
      <c r="H3519" s="4" t="n">
        <v>0</v>
      </c>
      <c r="I3519" s="4" t="n">
        <v>0</v>
      </c>
      <c r="J3519" s="4" t="n">
        <v>0</v>
      </c>
      <c r="K3519" s="4" t="n">
        <v>0</v>
      </c>
      <c r="L3519" s="3" t="n">
        <v>0</v>
      </c>
      <c r="M3519" s="3" t="n">
        <v>0</v>
      </c>
      <c r="N3519" s="3" t="n">
        <v>0</v>
      </c>
      <c r="O3519" s="4" t="n">
        <v>0</v>
      </c>
      <c r="P3519" s="4" t="n">
        <v>0</v>
      </c>
      <c r="Q3519" s="4" t="n">
        <v>0</v>
      </c>
      <c r="R3519" s="4" t="n">
        <v>0</v>
      </c>
      <c r="S3519" s="4" t="n">
        <v>0</v>
      </c>
      <c r="T3519" s="4" t="n">
        <v>0</v>
      </c>
      <c r="U3519" s="4" t="n">
        <v>0</v>
      </c>
      <c r="V3519" s="4" t="n">
        <v>1</v>
      </c>
    </row>
    <row r="3520">
      <c r="A3520" t="n">
        <v>442</v>
      </c>
      <c r="B3520" t="inlineStr">
        <is>
          <t>20527504741</t>
        </is>
      </c>
      <c r="C3520" t="inlineStr">
        <is>
          <t>ASOCIACION DE AGRICULTORES DE QQUEROHUASI</t>
        </is>
      </c>
      <c r="D3520" s="6" t="n">
        <v>2024</v>
      </c>
      <c r="E3520" t="n">
        <v>1</v>
      </c>
      <c r="F3520" t="inlineStr">
        <is>
          <t>PAC</t>
        </is>
      </c>
      <c r="G3520" s="4" t="n">
        <v>15</v>
      </c>
      <c r="H3520" s="4" t="n">
        <v>9</v>
      </c>
      <c r="I3520" s="4" t="n">
        <v>24</v>
      </c>
      <c r="J3520" s="4" t="n">
        <v>17</v>
      </c>
      <c r="K3520" s="4" t="n">
        <v>4</v>
      </c>
      <c r="L3520" s="3" t="n">
        <v>0</v>
      </c>
      <c r="M3520" s="3" t="n">
        <v>0</v>
      </c>
      <c r="N3520" s="3" t="n">
        <v>0</v>
      </c>
      <c r="O3520" s="4" t="n">
        <v>0</v>
      </c>
      <c r="P3520" s="4" t="n">
        <v>0</v>
      </c>
      <c r="Q3520" s="4" t="str"/>
      <c r="R3520" s="4" t="n">
        <v>0</v>
      </c>
      <c r="S3520" s="4" t="n">
        <v>0</v>
      </c>
      <c r="T3520" s="4" t="n">
        <v>0</v>
      </c>
      <c r="U3520" s="4" t="n">
        <v>0</v>
      </c>
      <c r="V3520" s="4" t="n">
        <v>1</v>
      </c>
    </row>
    <row r="3521">
      <c r="A3521" t="n">
        <v>442</v>
      </c>
      <c r="B3521" t="inlineStr">
        <is>
          <t>20527504741</t>
        </is>
      </c>
      <c r="C3521" t="inlineStr">
        <is>
          <t>ASOCIACION DE AGRICULTORES DE QQUEROHUASI</t>
        </is>
      </c>
      <c r="D3521" s="6" t="n">
        <v>2025</v>
      </c>
      <c r="E3521" t="n">
        <v>1</v>
      </c>
      <c r="F3521" t="inlineStr">
        <is>
          <t>PAC</t>
        </is>
      </c>
      <c r="G3521" s="4" t="n">
        <v>15</v>
      </c>
      <c r="H3521" s="4" t="n">
        <v>9</v>
      </c>
      <c r="I3521" s="4" t="n">
        <v>24</v>
      </c>
      <c r="J3521" s="4" t="n">
        <v>12</v>
      </c>
      <c r="K3521" s="4" t="n">
        <v>2</v>
      </c>
      <c r="L3521" s="3" t="n">
        <v>36424.9989969</v>
      </c>
      <c r="M3521" s="3" t="n">
        <v>0</v>
      </c>
      <c r="N3521" s="3" t="n">
        <v>36424.9989969</v>
      </c>
      <c r="O3521" s="4" t="n">
        <v>0</v>
      </c>
      <c r="P3521" s="4" t="n">
        <v>36424.9989969</v>
      </c>
      <c r="Q3521" s="4" t="str"/>
      <c r="R3521" s="4" t="n">
        <v>0</v>
      </c>
      <c r="S3521" s="4" t="n">
        <v>0</v>
      </c>
      <c r="T3521" s="4" t="n">
        <v>0</v>
      </c>
      <c r="U3521" s="4" t="n">
        <v>36424.9989969</v>
      </c>
      <c r="V3521" s="4" t="n">
        <v>1</v>
      </c>
    </row>
    <row r="3522">
      <c r="A3522" t="n">
        <v>443</v>
      </c>
      <c r="B3522" t="inlineStr">
        <is>
          <t>20602260021</t>
        </is>
      </c>
      <c r="C3522" t="inlineStr">
        <is>
          <t>ASOCIACION DE PRODUCTORES AGROPECUARIOS SURCOS ANDINOS</t>
        </is>
      </c>
      <c r="D3522" s="6" t="n">
        <v>2018</v>
      </c>
      <c r="F3522" t="inlineStr">
        <is>
          <t>PAC</t>
        </is>
      </c>
      <c r="G3522" s="4" t="str"/>
      <c r="H3522" s="4" t="str"/>
      <c r="I3522" s="4" t="n">
        <v>0</v>
      </c>
      <c r="J3522" s="4" t="str"/>
      <c r="K3522" s="4" t="str"/>
      <c r="L3522" s="3" t="str"/>
      <c r="M3522" s="3" t="str"/>
      <c r="N3522" s="3" t="n">
        <v>0</v>
      </c>
      <c r="O3522" s="4" t="str"/>
      <c r="P3522" s="4" t="str"/>
      <c r="Q3522" s="4" t="str"/>
      <c r="R3522" s="4" t="str"/>
      <c r="S3522" s="4" t="str"/>
      <c r="T3522" s="4" t="str"/>
      <c r="U3522" s="4" t="str"/>
      <c r="V3522" s="4" t="n">
        <v>1</v>
      </c>
    </row>
    <row r="3523">
      <c r="A3523" t="n">
        <v>443</v>
      </c>
      <c r="B3523" t="inlineStr">
        <is>
          <t>20602260021</t>
        </is>
      </c>
      <c r="C3523" t="inlineStr">
        <is>
          <t>ASOCIACION DE PRODUCTORES AGROPECUARIOS SURCOS ANDINOS</t>
        </is>
      </c>
      <c r="D3523" s="6" t="n">
        <v>2019</v>
      </c>
      <c r="F3523" t="inlineStr">
        <is>
          <t>PAC</t>
        </is>
      </c>
      <c r="G3523" s="4" t="n">
        <v>0</v>
      </c>
      <c r="H3523" s="4" t="n">
        <v>0</v>
      </c>
      <c r="I3523" s="4" t="n">
        <v>0</v>
      </c>
      <c r="J3523" s="4" t="str"/>
      <c r="K3523" s="4" t="str"/>
      <c r="L3523" s="3" t="n">
        <v>0</v>
      </c>
      <c r="M3523" s="3" t="n">
        <v>0</v>
      </c>
      <c r="N3523" s="3" t="n">
        <v>0</v>
      </c>
      <c r="O3523" s="4" t="str"/>
      <c r="P3523" s="4" t="str"/>
      <c r="Q3523" s="4" t="str"/>
      <c r="R3523" s="4" t="str"/>
      <c r="S3523" s="4" t="str"/>
      <c r="T3523" s="4" t="str"/>
      <c r="U3523" s="4" t="str"/>
      <c r="V3523" s="4" t="n">
        <v>1</v>
      </c>
    </row>
    <row r="3524">
      <c r="A3524" t="n">
        <v>443</v>
      </c>
      <c r="B3524" t="inlineStr">
        <is>
          <t>20602260021</t>
        </is>
      </c>
      <c r="C3524" t="inlineStr">
        <is>
          <t>ASOCIACION DE PRODUCTORES AGROPECUARIOS SURCOS ANDINOS</t>
        </is>
      </c>
      <c r="D3524" s="6" t="n">
        <v>2020</v>
      </c>
      <c r="F3524" t="inlineStr">
        <is>
          <t>PAC</t>
        </is>
      </c>
      <c r="G3524" s="4" t="n">
        <v>0</v>
      </c>
      <c r="H3524" s="4" t="n">
        <v>0</v>
      </c>
      <c r="I3524" s="4" t="n">
        <v>0</v>
      </c>
      <c r="J3524" s="4" t="n">
        <v>0</v>
      </c>
      <c r="K3524" s="4" t="n">
        <v>0</v>
      </c>
      <c r="L3524" s="3" t="n">
        <v>0</v>
      </c>
      <c r="M3524" s="3" t="n">
        <v>0</v>
      </c>
      <c r="N3524" s="3" t="n">
        <v>0</v>
      </c>
      <c r="O3524" s="4" t="str"/>
      <c r="P3524" s="4" t="str"/>
      <c r="Q3524" s="4" t="str"/>
      <c r="R3524" s="4" t="str"/>
      <c r="S3524" s="4" t="str"/>
      <c r="T3524" s="4" t="str"/>
      <c r="U3524" s="4" t="str"/>
      <c r="V3524" s="4" t="n">
        <v>1</v>
      </c>
    </row>
    <row r="3525">
      <c r="A3525" t="n">
        <v>443</v>
      </c>
      <c r="B3525" t="inlineStr">
        <is>
          <t>20602260021</t>
        </is>
      </c>
      <c r="C3525" t="inlineStr">
        <is>
          <t>ASOCIACION DE PRODUCTORES AGROPECUARIOS SURCOS ANDINOS</t>
        </is>
      </c>
      <c r="D3525" s="6" t="n">
        <v>2021</v>
      </c>
      <c r="F3525" t="inlineStr">
        <is>
          <t>PAC</t>
        </is>
      </c>
      <c r="G3525" s="4" t="n">
        <v>0</v>
      </c>
      <c r="H3525" s="4" t="n">
        <v>0</v>
      </c>
      <c r="I3525" s="4" t="n">
        <v>0</v>
      </c>
      <c r="J3525" s="4" t="n">
        <v>0</v>
      </c>
      <c r="K3525" s="4" t="n">
        <v>0</v>
      </c>
      <c r="L3525" s="3" t="n">
        <v>0</v>
      </c>
      <c r="M3525" s="3" t="n">
        <v>0</v>
      </c>
      <c r="N3525" s="3" t="n">
        <v>0</v>
      </c>
      <c r="O3525" s="4" t="str"/>
      <c r="P3525" s="4" t="str"/>
      <c r="Q3525" s="4" t="str"/>
      <c r="R3525" s="4" t="str"/>
      <c r="S3525" s="4" t="str"/>
      <c r="T3525" s="4" t="str"/>
      <c r="U3525" s="4" t="str"/>
      <c r="V3525" s="4" t="n">
        <v>1</v>
      </c>
    </row>
    <row r="3526">
      <c r="A3526" t="n">
        <v>443</v>
      </c>
      <c r="B3526" t="inlineStr">
        <is>
          <t>20602260021</t>
        </is>
      </c>
      <c r="C3526" t="inlineStr">
        <is>
          <t>ASOCIACION DE PRODUCTORES AGROPECUARIOS SURCOS ANDINOS</t>
        </is>
      </c>
      <c r="D3526" s="6" t="n">
        <v>2022</v>
      </c>
      <c r="F3526" t="inlineStr">
        <is>
          <t>PAC</t>
        </is>
      </c>
      <c r="G3526" s="4" t="n">
        <v>0</v>
      </c>
      <c r="H3526" s="4" t="n">
        <v>0</v>
      </c>
      <c r="I3526" s="4" t="n">
        <v>0</v>
      </c>
      <c r="J3526" s="4" t="n">
        <v>0</v>
      </c>
      <c r="K3526" s="4" t="n">
        <v>0</v>
      </c>
      <c r="L3526" s="3" t="n">
        <v>0</v>
      </c>
      <c r="M3526" s="3" t="n">
        <v>0</v>
      </c>
      <c r="N3526" s="3" t="n">
        <v>0</v>
      </c>
      <c r="O3526" s="4" t="str"/>
      <c r="P3526" s="4" t="str"/>
      <c r="Q3526" s="4" t="str"/>
      <c r="R3526" s="4" t="str"/>
      <c r="S3526" s="4" t="str"/>
      <c r="T3526" s="4" t="str"/>
      <c r="U3526" s="4" t="str"/>
      <c r="V3526" s="4" t="n">
        <v>1</v>
      </c>
    </row>
    <row r="3527">
      <c r="A3527" t="n">
        <v>443</v>
      </c>
      <c r="B3527" t="inlineStr">
        <is>
          <t>20602260021</t>
        </is>
      </c>
      <c r="C3527" t="inlineStr">
        <is>
          <t>ASOCIACION DE PRODUCTORES AGROPECUARIOS SURCOS ANDINOS</t>
        </is>
      </c>
      <c r="D3527" s="6" t="n">
        <v>2023</v>
      </c>
      <c r="F3527" t="inlineStr">
        <is>
          <t>PAC</t>
        </is>
      </c>
      <c r="G3527" s="4" t="n">
        <v>0</v>
      </c>
      <c r="H3527" s="4" t="n">
        <v>0</v>
      </c>
      <c r="I3527" s="4" t="n">
        <v>0</v>
      </c>
      <c r="J3527" s="4" t="n">
        <v>0</v>
      </c>
      <c r="K3527" s="4" t="n">
        <v>0</v>
      </c>
      <c r="L3527" s="3" t="n">
        <v>0</v>
      </c>
      <c r="M3527" s="3" t="n">
        <v>0</v>
      </c>
      <c r="N3527" s="3" t="n">
        <v>0</v>
      </c>
      <c r="O3527" s="4" t="n">
        <v>0</v>
      </c>
      <c r="P3527" s="4" t="n">
        <v>0</v>
      </c>
      <c r="Q3527" s="4" t="n">
        <v>0</v>
      </c>
      <c r="R3527" s="4" t="n">
        <v>0</v>
      </c>
      <c r="S3527" s="4" t="n">
        <v>0</v>
      </c>
      <c r="T3527" s="4" t="n">
        <v>0</v>
      </c>
      <c r="U3527" s="4" t="n">
        <v>0</v>
      </c>
      <c r="V3527" s="4" t="n">
        <v>1</v>
      </c>
    </row>
    <row r="3528">
      <c r="A3528" t="n">
        <v>443</v>
      </c>
      <c r="B3528" t="inlineStr">
        <is>
          <t>20602260021</t>
        </is>
      </c>
      <c r="C3528" t="inlineStr">
        <is>
          <t>ASOCIACION DE PRODUCTORES AGROPECUARIOS SURCOS ANDINOS</t>
        </is>
      </c>
      <c r="D3528" s="6" t="n">
        <v>2024</v>
      </c>
      <c r="E3528" t="n">
        <v>1</v>
      </c>
      <c r="F3528" t="inlineStr">
        <is>
          <t>PAC</t>
        </is>
      </c>
      <c r="G3528" s="4" t="n">
        <v>19</v>
      </c>
      <c r="H3528" s="4" t="n">
        <v>11</v>
      </c>
      <c r="I3528" s="4" t="n">
        <v>30</v>
      </c>
      <c r="J3528" s="4" t="n">
        <v>22</v>
      </c>
      <c r="K3528" s="4" t="n">
        <v>6</v>
      </c>
      <c r="L3528" s="3" t="n">
        <v>0</v>
      </c>
      <c r="M3528" s="3" t="n">
        <v>0</v>
      </c>
      <c r="N3528" s="3" t="n">
        <v>0</v>
      </c>
      <c r="O3528" s="4" t="n">
        <v>0</v>
      </c>
      <c r="P3528" s="4" t="n">
        <v>0</v>
      </c>
      <c r="Q3528" s="4" t="str"/>
      <c r="R3528" s="4" t="n">
        <v>0</v>
      </c>
      <c r="S3528" s="4" t="n">
        <v>0</v>
      </c>
      <c r="T3528" s="4" t="n">
        <v>0</v>
      </c>
      <c r="U3528" s="4" t="n">
        <v>0</v>
      </c>
      <c r="V3528" s="4" t="n">
        <v>1</v>
      </c>
    </row>
    <row r="3529">
      <c r="A3529" t="n">
        <v>443</v>
      </c>
      <c r="B3529" t="inlineStr">
        <is>
          <t>20602260021</t>
        </is>
      </c>
      <c r="C3529" t="inlineStr">
        <is>
          <t>ASOCIACION DE PRODUCTORES AGROPECUARIOS SURCOS ANDINOS</t>
        </is>
      </c>
      <c r="D3529" s="6" t="n">
        <v>2025</v>
      </c>
      <c r="E3529" t="n">
        <v>1</v>
      </c>
      <c r="F3529" t="inlineStr">
        <is>
          <t>PAC</t>
        </is>
      </c>
      <c r="G3529" s="4" t="n">
        <v>15</v>
      </c>
      <c r="H3529" s="4" t="n">
        <v>7</v>
      </c>
      <c r="I3529" s="4" t="n">
        <v>22</v>
      </c>
      <c r="J3529" s="4" t="n">
        <v>27</v>
      </c>
      <c r="K3529" s="4" t="n">
        <v>14</v>
      </c>
      <c r="L3529" s="3" t="n">
        <v>19440</v>
      </c>
      <c r="M3529" s="3" t="n">
        <v>0</v>
      </c>
      <c r="N3529" s="3" t="n">
        <v>19440</v>
      </c>
      <c r="O3529" s="4" t="n">
        <v>0</v>
      </c>
      <c r="P3529" s="4" t="n">
        <v>19440</v>
      </c>
      <c r="Q3529" s="4" t="str"/>
      <c r="R3529" s="4" t="n">
        <v>0</v>
      </c>
      <c r="S3529" s="4" t="n">
        <v>0</v>
      </c>
      <c r="T3529" s="4" t="n">
        <v>0</v>
      </c>
      <c r="U3529" s="4" t="n">
        <v>19440</v>
      </c>
      <c r="V3529" s="4" t="n">
        <v>1</v>
      </c>
    </row>
    <row r="3530">
      <c r="A3530" t="n">
        <v>444</v>
      </c>
      <c r="B3530" t="inlineStr">
        <is>
          <t>20611142162</t>
        </is>
      </c>
      <c r="C3530" t="inlineStr">
        <is>
          <t>ASOCIACION DE PRODUCTORES AGROPECUARIOS MUSOQ ALLPA DE PICHOS</t>
        </is>
      </c>
      <c r="D3530" s="6" t="n">
        <v>2018</v>
      </c>
      <c r="F3530" t="inlineStr">
        <is>
          <t>PAC</t>
        </is>
      </c>
      <c r="G3530" s="4" t="str"/>
      <c r="H3530" s="4" t="str"/>
      <c r="I3530" s="4" t="n">
        <v>0</v>
      </c>
      <c r="J3530" s="4" t="str"/>
      <c r="K3530" s="4" t="str"/>
      <c r="L3530" s="3" t="str"/>
      <c r="M3530" s="3" t="str"/>
      <c r="N3530" s="3" t="n">
        <v>0</v>
      </c>
      <c r="O3530" s="4" t="str"/>
      <c r="P3530" s="4" t="str"/>
      <c r="Q3530" s="4" t="str"/>
      <c r="R3530" s="4" t="str"/>
      <c r="S3530" s="4" t="str"/>
      <c r="T3530" s="4" t="str"/>
      <c r="U3530" s="4" t="str"/>
      <c r="V3530" s="4" t="n">
        <v>1</v>
      </c>
    </row>
    <row r="3531">
      <c r="A3531" t="n">
        <v>444</v>
      </c>
      <c r="B3531" t="inlineStr">
        <is>
          <t>20611142162</t>
        </is>
      </c>
      <c r="C3531" t="inlineStr">
        <is>
          <t>ASOCIACION DE PRODUCTORES AGROPECUARIOS MUSOQ ALLPA DE PICHOS</t>
        </is>
      </c>
      <c r="D3531" s="6" t="n">
        <v>2019</v>
      </c>
      <c r="F3531" t="inlineStr">
        <is>
          <t>PAC</t>
        </is>
      </c>
      <c r="G3531" s="4" t="n">
        <v>0</v>
      </c>
      <c r="H3531" s="4" t="n">
        <v>0</v>
      </c>
      <c r="I3531" s="4" t="n">
        <v>0</v>
      </c>
      <c r="J3531" s="4" t="str"/>
      <c r="K3531" s="4" t="str"/>
      <c r="L3531" s="3" t="n">
        <v>0</v>
      </c>
      <c r="M3531" s="3" t="n">
        <v>0</v>
      </c>
      <c r="N3531" s="3" t="n">
        <v>0</v>
      </c>
      <c r="O3531" s="4" t="str"/>
      <c r="P3531" s="4" t="str"/>
      <c r="Q3531" s="4" t="str"/>
      <c r="R3531" s="4" t="str"/>
      <c r="S3531" s="4" t="str"/>
      <c r="T3531" s="4" t="str"/>
      <c r="U3531" s="4" t="str"/>
      <c r="V3531" s="4" t="n">
        <v>1</v>
      </c>
    </row>
    <row r="3532">
      <c r="A3532" t="n">
        <v>444</v>
      </c>
      <c r="B3532" t="inlineStr">
        <is>
          <t>20611142162</t>
        </is>
      </c>
      <c r="C3532" t="inlineStr">
        <is>
          <t>ASOCIACION DE PRODUCTORES AGROPECUARIOS MUSOQ ALLPA DE PICHOS</t>
        </is>
      </c>
      <c r="D3532" s="6" t="n">
        <v>2020</v>
      </c>
      <c r="F3532" t="inlineStr">
        <is>
          <t>PAC</t>
        </is>
      </c>
      <c r="G3532" s="4" t="n">
        <v>0</v>
      </c>
      <c r="H3532" s="4" t="n">
        <v>0</v>
      </c>
      <c r="I3532" s="4" t="n">
        <v>0</v>
      </c>
      <c r="J3532" s="4" t="n">
        <v>0</v>
      </c>
      <c r="K3532" s="4" t="n">
        <v>0</v>
      </c>
      <c r="L3532" s="3" t="n">
        <v>0</v>
      </c>
      <c r="M3532" s="3" t="n">
        <v>0</v>
      </c>
      <c r="N3532" s="3" t="n">
        <v>0</v>
      </c>
      <c r="O3532" s="4" t="str"/>
      <c r="P3532" s="4" t="str"/>
      <c r="Q3532" s="4" t="str"/>
      <c r="R3532" s="4" t="str"/>
      <c r="S3532" s="4" t="str"/>
      <c r="T3532" s="4" t="str"/>
      <c r="U3532" s="4" t="str"/>
      <c r="V3532" s="4" t="n">
        <v>1</v>
      </c>
    </row>
    <row r="3533">
      <c r="A3533" t="n">
        <v>444</v>
      </c>
      <c r="B3533" t="inlineStr">
        <is>
          <t>20611142162</t>
        </is>
      </c>
      <c r="C3533" t="inlineStr">
        <is>
          <t>ASOCIACION DE PRODUCTORES AGROPECUARIOS MUSOQ ALLPA DE PICHOS</t>
        </is>
      </c>
      <c r="D3533" s="6" t="n">
        <v>2021</v>
      </c>
      <c r="F3533" t="inlineStr">
        <is>
          <t>PAC</t>
        </is>
      </c>
      <c r="G3533" s="4" t="n">
        <v>0</v>
      </c>
      <c r="H3533" s="4" t="n">
        <v>0</v>
      </c>
      <c r="I3533" s="4" t="n">
        <v>0</v>
      </c>
      <c r="J3533" s="4" t="n">
        <v>0</v>
      </c>
      <c r="K3533" s="4" t="n">
        <v>0</v>
      </c>
      <c r="L3533" s="3" t="n">
        <v>0</v>
      </c>
      <c r="M3533" s="3" t="n">
        <v>0</v>
      </c>
      <c r="N3533" s="3" t="n">
        <v>0</v>
      </c>
      <c r="O3533" s="4" t="str"/>
      <c r="P3533" s="4" t="str"/>
      <c r="Q3533" s="4" t="str"/>
      <c r="R3533" s="4" t="str"/>
      <c r="S3533" s="4" t="str"/>
      <c r="T3533" s="4" t="str"/>
      <c r="U3533" s="4" t="str"/>
      <c r="V3533" s="4" t="n">
        <v>1</v>
      </c>
    </row>
    <row r="3534">
      <c r="A3534" t="n">
        <v>444</v>
      </c>
      <c r="B3534" t="inlineStr">
        <is>
          <t>20611142162</t>
        </is>
      </c>
      <c r="C3534" t="inlineStr">
        <is>
          <t>ASOCIACION DE PRODUCTORES AGROPECUARIOS MUSOQ ALLPA DE PICHOS</t>
        </is>
      </c>
      <c r="D3534" s="6" t="n">
        <v>2022</v>
      </c>
      <c r="F3534" t="inlineStr">
        <is>
          <t>PAC</t>
        </is>
      </c>
      <c r="G3534" s="4" t="n">
        <v>0</v>
      </c>
      <c r="H3534" s="4" t="n">
        <v>0</v>
      </c>
      <c r="I3534" s="4" t="n">
        <v>0</v>
      </c>
      <c r="J3534" s="4" t="n">
        <v>0</v>
      </c>
      <c r="K3534" s="4" t="n">
        <v>0</v>
      </c>
      <c r="L3534" s="3" t="n">
        <v>0</v>
      </c>
      <c r="M3534" s="3" t="n">
        <v>0</v>
      </c>
      <c r="N3534" s="3" t="n">
        <v>0</v>
      </c>
      <c r="O3534" s="4" t="str"/>
      <c r="P3534" s="4" t="str"/>
      <c r="Q3534" s="4" t="str"/>
      <c r="R3534" s="4" t="str"/>
      <c r="S3534" s="4" t="str"/>
      <c r="T3534" s="4" t="str"/>
      <c r="U3534" s="4" t="str"/>
      <c r="V3534" s="4" t="n">
        <v>1</v>
      </c>
    </row>
    <row r="3535">
      <c r="A3535" t="n">
        <v>444</v>
      </c>
      <c r="B3535" t="inlineStr">
        <is>
          <t>20611142162</t>
        </is>
      </c>
      <c r="C3535" t="inlineStr">
        <is>
          <t>ASOCIACION DE PRODUCTORES AGROPECUARIOS MUSOQ ALLPA DE PICHOS</t>
        </is>
      </c>
      <c r="D3535" s="6" t="n">
        <v>2023</v>
      </c>
      <c r="F3535" t="inlineStr">
        <is>
          <t>PAC</t>
        </is>
      </c>
      <c r="G3535" s="4" t="n">
        <v>0</v>
      </c>
      <c r="H3535" s="4" t="n">
        <v>0</v>
      </c>
      <c r="I3535" s="4" t="n">
        <v>0</v>
      </c>
      <c r="J3535" s="4" t="n">
        <v>0</v>
      </c>
      <c r="K3535" s="4" t="n">
        <v>0</v>
      </c>
      <c r="L3535" s="3" t="n">
        <v>0</v>
      </c>
      <c r="M3535" s="3" t="n">
        <v>0</v>
      </c>
      <c r="N3535" s="3" t="n">
        <v>0</v>
      </c>
      <c r="O3535" s="4" t="n">
        <v>0</v>
      </c>
      <c r="P3535" s="4" t="n">
        <v>0</v>
      </c>
      <c r="Q3535" s="4" t="n">
        <v>0</v>
      </c>
      <c r="R3535" s="4" t="n">
        <v>0</v>
      </c>
      <c r="S3535" s="4" t="n">
        <v>0</v>
      </c>
      <c r="T3535" s="4" t="n">
        <v>0</v>
      </c>
      <c r="U3535" s="4" t="n">
        <v>0</v>
      </c>
      <c r="V3535" s="4" t="n">
        <v>1</v>
      </c>
    </row>
    <row r="3536">
      <c r="A3536" t="n">
        <v>444</v>
      </c>
      <c r="B3536" t="inlineStr">
        <is>
          <t>20611142162</t>
        </is>
      </c>
      <c r="C3536" t="inlineStr">
        <is>
          <t>ASOCIACION DE PRODUCTORES AGROPECUARIOS MUSOQ ALLPA DE PICHOS</t>
        </is>
      </c>
      <c r="D3536" s="6" t="n">
        <v>2024</v>
      </c>
      <c r="E3536" t="n">
        <v>1</v>
      </c>
      <c r="F3536" t="inlineStr">
        <is>
          <t>PAC</t>
        </is>
      </c>
      <c r="G3536" s="4" t="n">
        <v>15</v>
      </c>
      <c r="H3536" s="4" t="n">
        <v>15</v>
      </c>
      <c r="I3536" s="4" t="n">
        <v>30</v>
      </c>
      <c r="J3536" s="4" t="n">
        <v>22</v>
      </c>
      <c r="K3536" s="4" t="n">
        <v>6</v>
      </c>
      <c r="L3536" s="3" t="n">
        <v>0</v>
      </c>
      <c r="M3536" s="3" t="n">
        <v>0</v>
      </c>
      <c r="N3536" s="3" t="n">
        <v>0</v>
      </c>
      <c r="O3536" s="4" t="n">
        <v>0</v>
      </c>
      <c r="P3536" s="4" t="n">
        <v>0</v>
      </c>
      <c r="Q3536" s="4" t="str"/>
      <c r="R3536" s="4" t="n">
        <v>0</v>
      </c>
      <c r="S3536" s="4" t="n">
        <v>0</v>
      </c>
      <c r="T3536" s="4" t="n">
        <v>0</v>
      </c>
      <c r="U3536" s="4" t="n">
        <v>0</v>
      </c>
      <c r="V3536" s="4" t="n">
        <v>1</v>
      </c>
    </row>
    <row r="3537">
      <c r="A3537" t="n">
        <v>444</v>
      </c>
      <c r="B3537" t="inlineStr">
        <is>
          <t>20611142162</t>
        </is>
      </c>
      <c r="C3537" t="inlineStr">
        <is>
          <t>ASOCIACION DE PRODUCTORES AGROPECUARIOS MUSOQ ALLPA DE PICHOS</t>
        </is>
      </c>
      <c r="D3537" s="6" t="n">
        <v>2025</v>
      </c>
      <c r="E3537" t="n">
        <v>1</v>
      </c>
      <c r="F3537" t="inlineStr">
        <is>
          <t>PAC</t>
        </is>
      </c>
      <c r="G3537" s="4" t="n">
        <v>15</v>
      </c>
      <c r="H3537" s="4" t="n">
        <v>4</v>
      </c>
      <c r="I3537" s="4" t="n">
        <v>19</v>
      </c>
      <c r="J3537" s="4" t="n">
        <v>27</v>
      </c>
      <c r="K3537" s="4" t="n">
        <v>14</v>
      </c>
      <c r="L3537" s="3" t="n">
        <v>18090</v>
      </c>
      <c r="M3537" s="3" t="n">
        <v>0</v>
      </c>
      <c r="N3537" s="3" t="n">
        <v>18090</v>
      </c>
      <c r="O3537" s="4" t="n">
        <v>0</v>
      </c>
      <c r="P3537" s="4" t="n">
        <v>18090</v>
      </c>
      <c r="Q3537" s="4" t="str"/>
      <c r="R3537" s="4" t="n">
        <v>0</v>
      </c>
      <c r="S3537" s="4" t="n">
        <v>0</v>
      </c>
      <c r="T3537" s="4" t="n">
        <v>0</v>
      </c>
      <c r="U3537" s="4" t="n">
        <v>18090</v>
      </c>
      <c r="V3537" s="4" t="n">
        <v>1</v>
      </c>
    </row>
    <row r="3538">
      <c r="A3538" t="n">
        <v>445</v>
      </c>
      <c r="B3538" t="inlineStr">
        <is>
          <t>20606538465</t>
        </is>
      </c>
      <c r="C3538" t="inlineStr">
        <is>
          <t>ASOCIACION LAS TUYAS DE CARAMPA</t>
        </is>
      </c>
      <c r="D3538" s="6" t="n">
        <v>2018</v>
      </c>
      <c r="F3538" t="inlineStr">
        <is>
          <t>PAC</t>
        </is>
      </c>
      <c r="G3538" s="4" t="str"/>
      <c r="H3538" s="4" t="str"/>
      <c r="I3538" s="4" t="n">
        <v>0</v>
      </c>
      <c r="J3538" s="4" t="str"/>
      <c r="K3538" s="4" t="str"/>
      <c r="L3538" s="3" t="str"/>
      <c r="M3538" s="3" t="str"/>
      <c r="N3538" s="3" t="n">
        <v>0</v>
      </c>
      <c r="O3538" s="4" t="str"/>
      <c r="P3538" s="4" t="str"/>
      <c r="Q3538" s="4" t="str"/>
      <c r="R3538" s="4" t="str"/>
      <c r="S3538" s="4" t="str"/>
      <c r="T3538" s="4" t="str"/>
      <c r="U3538" s="4" t="str"/>
      <c r="V3538" s="4" t="n">
        <v>1</v>
      </c>
    </row>
    <row r="3539">
      <c r="A3539" t="n">
        <v>445</v>
      </c>
      <c r="B3539" t="inlineStr">
        <is>
          <t>20606538465</t>
        </is>
      </c>
      <c r="C3539" t="inlineStr">
        <is>
          <t>ASOCIACION LAS TUYAS DE CARAMPA</t>
        </is>
      </c>
      <c r="D3539" s="6" t="n">
        <v>2019</v>
      </c>
      <c r="F3539" t="inlineStr">
        <is>
          <t>PAC</t>
        </is>
      </c>
      <c r="G3539" s="4" t="n">
        <v>0</v>
      </c>
      <c r="H3539" s="4" t="n">
        <v>0</v>
      </c>
      <c r="I3539" s="4" t="n">
        <v>0</v>
      </c>
      <c r="J3539" s="4" t="str"/>
      <c r="K3539" s="4" t="str"/>
      <c r="L3539" s="3" t="n">
        <v>0</v>
      </c>
      <c r="M3539" s="3" t="n">
        <v>0</v>
      </c>
      <c r="N3539" s="3" t="n">
        <v>0</v>
      </c>
      <c r="O3539" s="4" t="str"/>
      <c r="P3539" s="4" t="str"/>
      <c r="Q3539" s="4" t="str"/>
      <c r="R3539" s="4" t="str"/>
      <c r="S3539" s="4" t="str"/>
      <c r="T3539" s="4" t="str"/>
      <c r="U3539" s="4" t="str"/>
      <c r="V3539" s="4" t="n">
        <v>1</v>
      </c>
    </row>
    <row r="3540">
      <c r="A3540" t="n">
        <v>445</v>
      </c>
      <c r="B3540" t="inlineStr">
        <is>
          <t>20606538465</t>
        </is>
      </c>
      <c r="C3540" t="inlineStr">
        <is>
          <t>ASOCIACION LAS TUYAS DE CARAMPA</t>
        </is>
      </c>
      <c r="D3540" s="6" t="n">
        <v>2020</v>
      </c>
      <c r="F3540" t="inlineStr">
        <is>
          <t>PAC</t>
        </is>
      </c>
      <c r="G3540" s="4" t="n">
        <v>0</v>
      </c>
      <c r="H3540" s="4" t="n">
        <v>0</v>
      </c>
      <c r="I3540" s="4" t="n">
        <v>0</v>
      </c>
      <c r="J3540" s="4" t="n">
        <v>0</v>
      </c>
      <c r="K3540" s="4" t="n">
        <v>0</v>
      </c>
      <c r="L3540" s="3" t="n">
        <v>0</v>
      </c>
      <c r="M3540" s="3" t="n">
        <v>0</v>
      </c>
      <c r="N3540" s="3" t="n">
        <v>0</v>
      </c>
      <c r="O3540" s="4" t="str"/>
      <c r="P3540" s="4" t="str"/>
      <c r="Q3540" s="4" t="str"/>
      <c r="R3540" s="4" t="str"/>
      <c r="S3540" s="4" t="str"/>
      <c r="T3540" s="4" t="str"/>
      <c r="U3540" s="4" t="str"/>
      <c r="V3540" s="4" t="n">
        <v>1</v>
      </c>
    </row>
    <row r="3541">
      <c r="A3541" t="n">
        <v>445</v>
      </c>
      <c r="B3541" t="inlineStr">
        <is>
          <t>20606538465</t>
        </is>
      </c>
      <c r="C3541" t="inlineStr">
        <is>
          <t>ASOCIACION LAS TUYAS DE CARAMPA</t>
        </is>
      </c>
      <c r="D3541" s="6" t="n">
        <v>2021</v>
      </c>
      <c r="F3541" t="inlineStr">
        <is>
          <t>PAC</t>
        </is>
      </c>
      <c r="G3541" s="4" t="n">
        <v>0</v>
      </c>
      <c r="H3541" s="4" t="n">
        <v>0</v>
      </c>
      <c r="I3541" s="4" t="n">
        <v>0</v>
      </c>
      <c r="J3541" s="4" t="n">
        <v>0</v>
      </c>
      <c r="K3541" s="4" t="n">
        <v>0</v>
      </c>
      <c r="L3541" s="3" t="n">
        <v>0</v>
      </c>
      <c r="M3541" s="3" t="n">
        <v>0</v>
      </c>
      <c r="N3541" s="3" t="n">
        <v>0</v>
      </c>
      <c r="O3541" s="4" t="str"/>
      <c r="P3541" s="4" t="str"/>
      <c r="Q3541" s="4" t="str"/>
      <c r="R3541" s="4" t="str"/>
      <c r="S3541" s="4" t="str"/>
      <c r="T3541" s="4" t="str"/>
      <c r="U3541" s="4" t="str"/>
      <c r="V3541" s="4" t="n">
        <v>1</v>
      </c>
    </row>
    <row r="3542">
      <c r="A3542" t="n">
        <v>445</v>
      </c>
      <c r="B3542" t="inlineStr">
        <is>
          <t>20606538465</t>
        </is>
      </c>
      <c r="C3542" t="inlineStr">
        <is>
          <t>ASOCIACION LAS TUYAS DE CARAMPA</t>
        </is>
      </c>
      <c r="D3542" s="6" t="n">
        <v>2022</v>
      </c>
      <c r="F3542" t="inlineStr">
        <is>
          <t>PAC</t>
        </is>
      </c>
      <c r="G3542" s="4" t="n">
        <v>0</v>
      </c>
      <c r="H3542" s="4" t="n">
        <v>0</v>
      </c>
      <c r="I3542" s="4" t="n">
        <v>0</v>
      </c>
      <c r="J3542" s="4" t="n">
        <v>0</v>
      </c>
      <c r="K3542" s="4" t="n">
        <v>0</v>
      </c>
      <c r="L3542" s="3" t="n">
        <v>0</v>
      </c>
      <c r="M3542" s="3" t="n">
        <v>0</v>
      </c>
      <c r="N3542" s="3" t="n">
        <v>0</v>
      </c>
      <c r="O3542" s="4" t="str"/>
      <c r="P3542" s="4" t="str"/>
      <c r="Q3542" s="4" t="str"/>
      <c r="R3542" s="4" t="str"/>
      <c r="S3542" s="4" t="str"/>
      <c r="T3542" s="4" t="str"/>
      <c r="U3542" s="4" t="str"/>
      <c r="V3542" s="4" t="n">
        <v>1</v>
      </c>
    </row>
    <row r="3543">
      <c r="A3543" t="n">
        <v>445</v>
      </c>
      <c r="B3543" t="inlineStr">
        <is>
          <t>20606538465</t>
        </is>
      </c>
      <c r="C3543" t="inlineStr">
        <is>
          <t>ASOCIACION LAS TUYAS DE CARAMPA</t>
        </is>
      </c>
      <c r="D3543" s="6" t="n">
        <v>2023</v>
      </c>
      <c r="F3543" t="inlineStr">
        <is>
          <t>PAC</t>
        </is>
      </c>
      <c r="G3543" s="4" t="n">
        <v>0</v>
      </c>
      <c r="H3543" s="4" t="n">
        <v>0</v>
      </c>
      <c r="I3543" s="4" t="n">
        <v>0</v>
      </c>
      <c r="J3543" s="4" t="n">
        <v>0</v>
      </c>
      <c r="K3543" s="4" t="n">
        <v>0</v>
      </c>
      <c r="L3543" s="3" t="n">
        <v>0</v>
      </c>
      <c r="M3543" s="3" t="n">
        <v>0</v>
      </c>
      <c r="N3543" s="3" t="n">
        <v>0</v>
      </c>
      <c r="O3543" s="4" t="n">
        <v>0</v>
      </c>
      <c r="P3543" s="4" t="n">
        <v>0</v>
      </c>
      <c r="Q3543" s="4" t="n">
        <v>0</v>
      </c>
      <c r="R3543" s="4" t="n">
        <v>0</v>
      </c>
      <c r="S3543" s="4" t="n">
        <v>0</v>
      </c>
      <c r="T3543" s="4" t="n">
        <v>0</v>
      </c>
      <c r="U3543" s="4" t="n">
        <v>0</v>
      </c>
      <c r="V3543" s="4" t="n">
        <v>1</v>
      </c>
    </row>
    <row r="3544">
      <c r="A3544" t="n">
        <v>445</v>
      </c>
      <c r="B3544" t="inlineStr">
        <is>
          <t>20606538465</t>
        </is>
      </c>
      <c r="C3544" t="inlineStr">
        <is>
          <t>ASOCIACION LAS TUYAS DE CARAMPA</t>
        </is>
      </c>
      <c r="D3544" s="6" t="n">
        <v>2024</v>
      </c>
      <c r="E3544" t="n">
        <v>1</v>
      </c>
      <c r="F3544" t="inlineStr">
        <is>
          <t>PAC</t>
        </is>
      </c>
      <c r="G3544" s="4" t="n">
        <v>20</v>
      </c>
      <c r="H3544" s="4" t="n">
        <v>10</v>
      </c>
      <c r="I3544" s="4" t="n">
        <v>30</v>
      </c>
      <c r="J3544" s="4" t="n">
        <v>22</v>
      </c>
      <c r="K3544" s="4" t="n">
        <v>6</v>
      </c>
      <c r="L3544" s="3" t="n">
        <v>0</v>
      </c>
      <c r="M3544" s="3" t="n">
        <v>0</v>
      </c>
      <c r="N3544" s="3" t="n">
        <v>0</v>
      </c>
      <c r="O3544" s="4" t="n">
        <v>0</v>
      </c>
      <c r="P3544" s="4" t="n">
        <v>0</v>
      </c>
      <c r="Q3544" s="4" t="str"/>
      <c r="R3544" s="4" t="n">
        <v>0</v>
      </c>
      <c r="S3544" s="4" t="n">
        <v>0</v>
      </c>
      <c r="T3544" s="4" t="n">
        <v>0</v>
      </c>
      <c r="U3544" s="4" t="n">
        <v>0</v>
      </c>
      <c r="V3544" s="4" t="n">
        <v>1</v>
      </c>
    </row>
    <row r="3545">
      <c r="A3545" t="n">
        <v>445</v>
      </c>
      <c r="B3545" t="inlineStr">
        <is>
          <t>20606538465</t>
        </is>
      </c>
      <c r="C3545" t="inlineStr">
        <is>
          <t>ASOCIACION LAS TUYAS DE CARAMPA</t>
        </is>
      </c>
      <c r="D3545" s="6" t="n">
        <v>2025</v>
      </c>
      <c r="E3545" t="n">
        <v>1</v>
      </c>
      <c r="F3545" t="inlineStr">
        <is>
          <t>PAC</t>
        </is>
      </c>
      <c r="G3545" s="4" t="n">
        <v>9</v>
      </c>
      <c r="H3545" s="4" t="n">
        <v>12</v>
      </c>
      <c r="I3545" s="4" t="n">
        <v>21</v>
      </c>
      <c r="J3545" s="4" t="n">
        <v>27</v>
      </c>
      <c r="K3545" s="4" t="n">
        <v>14</v>
      </c>
      <c r="L3545" s="3" t="n">
        <v>15930</v>
      </c>
      <c r="M3545" s="3" t="n">
        <v>0</v>
      </c>
      <c r="N3545" s="3" t="n">
        <v>15930</v>
      </c>
      <c r="O3545" s="4" t="n">
        <v>0</v>
      </c>
      <c r="P3545" s="4" t="n">
        <v>15930</v>
      </c>
      <c r="Q3545" s="4" t="str"/>
      <c r="R3545" s="4" t="n">
        <v>0</v>
      </c>
      <c r="S3545" s="4" t="n">
        <v>0</v>
      </c>
      <c r="T3545" s="4" t="n">
        <v>0</v>
      </c>
      <c r="U3545" s="4" t="n">
        <v>15930</v>
      </c>
      <c r="V3545" s="4" t="n">
        <v>1</v>
      </c>
    </row>
    <row r="3546">
      <c r="A3546" t="n">
        <v>446</v>
      </c>
      <c r="B3546" t="inlineStr">
        <is>
          <t>20611065044</t>
        </is>
      </c>
      <c r="C3546" t="inlineStr">
        <is>
          <t>ASOCIACIÓN DE PRODUCTORES LOS SEMBRADORES DE HUARIBAMBA</t>
        </is>
      </c>
      <c r="D3546" s="6" t="n">
        <v>2018</v>
      </c>
      <c r="F3546" t="inlineStr">
        <is>
          <t>PAC</t>
        </is>
      </c>
      <c r="G3546" s="4" t="str"/>
      <c r="H3546" s="4" t="str"/>
      <c r="I3546" s="4" t="n">
        <v>0</v>
      </c>
      <c r="J3546" s="4" t="str"/>
      <c r="K3546" s="4" t="str"/>
      <c r="L3546" s="3" t="str"/>
      <c r="M3546" s="3" t="str"/>
      <c r="N3546" s="3" t="n">
        <v>0</v>
      </c>
      <c r="O3546" s="4" t="str"/>
      <c r="P3546" s="4" t="str"/>
      <c r="Q3546" s="4" t="str"/>
      <c r="R3546" s="4" t="str"/>
      <c r="S3546" s="4" t="str"/>
      <c r="T3546" s="4" t="str"/>
      <c r="U3546" s="4" t="str"/>
      <c r="V3546" s="4" t="n">
        <v>1</v>
      </c>
    </row>
    <row r="3547">
      <c r="A3547" t="n">
        <v>446</v>
      </c>
      <c r="B3547" t="inlineStr">
        <is>
          <t>20611065044</t>
        </is>
      </c>
      <c r="C3547" t="inlineStr">
        <is>
          <t>ASOCIACIÓN DE PRODUCTORES LOS SEMBRADORES DE HUARIBAMBA</t>
        </is>
      </c>
      <c r="D3547" s="6" t="n">
        <v>2019</v>
      </c>
      <c r="F3547" t="inlineStr">
        <is>
          <t>PAC</t>
        </is>
      </c>
      <c r="G3547" s="4" t="n">
        <v>0</v>
      </c>
      <c r="H3547" s="4" t="n">
        <v>0</v>
      </c>
      <c r="I3547" s="4" t="n">
        <v>0</v>
      </c>
      <c r="J3547" s="4" t="str"/>
      <c r="K3547" s="4" t="str"/>
      <c r="L3547" s="3" t="n">
        <v>0</v>
      </c>
      <c r="M3547" s="3" t="n">
        <v>0</v>
      </c>
      <c r="N3547" s="3" t="n">
        <v>0</v>
      </c>
      <c r="O3547" s="4" t="str"/>
      <c r="P3547" s="4" t="str"/>
      <c r="Q3547" s="4" t="str"/>
      <c r="R3547" s="4" t="str"/>
      <c r="S3547" s="4" t="str"/>
      <c r="T3547" s="4" t="str"/>
      <c r="U3547" s="4" t="str"/>
      <c r="V3547" s="4" t="n">
        <v>1</v>
      </c>
    </row>
    <row r="3548">
      <c r="A3548" t="n">
        <v>446</v>
      </c>
      <c r="B3548" t="inlineStr">
        <is>
          <t>20611065044</t>
        </is>
      </c>
      <c r="C3548" t="inlineStr">
        <is>
          <t>ASOCIACIÓN DE PRODUCTORES LOS SEMBRADORES DE HUARIBAMBA</t>
        </is>
      </c>
      <c r="D3548" s="6" t="n">
        <v>2020</v>
      </c>
      <c r="F3548" t="inlineStr">
        <is>
          <t>PAC</t>
        </is>
      </c>
      <c r="G3548" s="4" t="n">
        <v>0</v>
      </c>
      <c r="H3548" s="4" t="n">
        <v>0</v>
      </c>
      <c r="I3548" s="4" t="n">
        <v>0</v>
      </c>
      <c r="J3548" s="4" t="n">
        <v>0</v>
      </c>
      <c r="K3548" s="4" t="n">
        <v>0</v>
      </c>
      <c r="L3548" s="3" t="n">
        <v>0</v>
      </c>
      <c r="M3548" s="3" t="n">
        <v>0</v>
      </c>
      <c r="N3548" s="3" t="n">
        <v>0</v>
      </c>
      <c r="O3548" s="4" t="str"/>
      <c r="P3548" s="4" t="str"/>
      <c r="Q3548" s="4" t="str"/>
      <c r="R3548" s="4" t="str"/>
      <c r="S3548" s="4" t="str"/>
      <c r="T3548" s="4" t="str"/>
      <c r="U3548" s="4" t="str"/>
      <c r="V3548" s="4" t="n">
        <v>1</v>
      </c>
    </row>
    <row r="3549">
      <c r="A3549" t="n">
        <v>446</v>
      </c>
      <c r="B3549" t="inlineStr">
        <is>
          <t>20611065044</t>
        </is>
      </c>
      <c r="C3549" t="inlineStr">
        <is>
          <t>ASOCIACIÓN DE PRODUCTORES LOS SEMBRADORES DE HUARIBAMBA</t>
        </is>
      </c>
      <c r="D3549" s="6" t="n">
        <v>2021</v>
      </c>
      <c r="F3549" t="inlineStr">
        <is>
          <t>PAC</t>
        </is>
      </c>
      <c r="G3549" s="4" t="n">
        <v>0</v>
      </c>
      <c r="H3549" s="4" t="n">
        <v>0</v>
      </c>
      <c r="I3549" s="4" t="n">
        <v>0</v>
      </c>
      <c r="J3549" s="4" t="n">
        <v>0</v>
      </c>
      <c r="K3549" s="4" t="n">
        <v>0</v>
      </c>
      <c r="L3549" s="3" t="n">
        <v>0</v>
      </c>
      <c r="M3549" s="3" t="n">
        <v>0</v>
      </c>
      <c r="N3549" s="3" t="n">
        <v>0</v>
      </c>
      <c r="O3549" s="4" t="str"/>
      <c r="P3549" s="4" t="str"/>
      <c r="Q3549" s="4" t="str"/>
      <c r="R3549" s="4" t="str"/>
      <c r="S3549" s="4" t="str"/>
      <c r="T3549" s="4" t="str"/>
      <c r="U3549" s="4" t="str"/>
      <c r="V3549" s="4" t="n">
        <v>1</v>
      </c>
    </row>
    <row r="3550">
      <c r="A3550" t="n">
        <v>446</v>
      </c>
      <c r="B3550" t="inlineStr">
        <is>
          <t>20611065044</t>
        </is>
      </c>
      <c r="C3550" t="inlineStr">
        <is>
          <t>ASOCIACIÓN DE PRODUCTORES LOS SEMBRADORES DE HUARIBAMBA</t>
        </is>
      </c>
      <c r="D3550" s="6" t="n">
        <v>2022</v>
      </c>
      <c r="F3550" t="inlineStr">
        <is>
          <t>PAC</t>
        </is>
      </c>
      <c r="G3550" s="4" t="n">
        <v>0</v>
      </c>
      <c r="H3550" s="4" t="n">
        <v>0</v>
      </c>
      <c r="I3550" s="4" t="n">
        <v>0</v>
      </c>
      <c r="J3550" s="4" t="n">
        <v>0</v>
      </c>
      <c r="K3550" s="4" t="n">
        <v>0</v>
      </c>
      <c r="L3550" s="3" t="n">
        <v>0</v>
      </c>
      <c r="M3550" s="3" t="n">
        <v>0</v>
      </c>
      <c r="N3550" s="3" t="n">
        <v>0</v>
      </c>
      <c r="O3550" s="4" t="str"/>
      <c r="P3550" s="4" t="str"/>
      <c r="Q3550" s="4" t="str"/>
      <c r="R3550" s="4" t="str"/>
      <c r="S3550" s="4" t="str"/>
      <c r="T3550" s="4" t="str"/>
      <c r="U3550" s="4" t="str"/>
      <c r="V3550" s="4" t="n">
        <v>1</v>
      </c>
    </row>
    <row r="3551">
      <c r="A3551" t="n">
        <v>446</v>
      </c>
      <c r="B3551" t="inlineStr">
        <is>
          <t>20611065044</t>
        </is>
      </c>
      <c r="C3551" t="inlineStr">
        <is>
          <t>ASOCIACIÓN DE PRODUCTORES LOS SEMBRADORES DE HUARIBAMBA</t>
        </is>
      </c>
      <c r="D3551" s="6" t="n">
        <v>2023</v>
      </c>
      <c r="F3551" t="inlineStr">
        <is>
          <t>PAC</t>
        </is>
      </c>
      <c r="G3551" s="4" t="n">
        <v>0</v>
      </c>
      <c r="H3551" s="4" t="n">
        <v>0</v>
      </c>
      <c r="I3551" s="4" t="n">
        <v>0</v>
      </c>
      <c r="J3551" s="4" t="n">
        <v>0</v>
      </c>
      <c r="K3551" s="4" t="n">
        <v>0</v>
      </c>
      <c r="L3551" s="3" t="n">
        <v>0</v>
      </c>
      <c r="M3551" s="3" t="n">
        <v>0</v>
      </c>
      <c r="N3551" s="3" t="n">
        <v>0</v>
      </c>
      <c r="O3551" s="4" t="n">
        <v>0</v>
      </c>
      <c r="P3551" s="4" t="n">
        <v>0</v>
      </c>
      <c r="Q3551" s="4" t="n">
        <v>0</v>
      </c>
      <c r="R3551" s="4" t="n">
        <v>0</v>
      </c>
      <c r="S3551" s="4" t="n">
        <v>0</v>
      </c>
      <c r="T3551" s="4" t="n">
        <v>0</v>
      </c>
      <c r="U3551" s="4" t="n">
        <v>0</v>
      </c>
      <c r="V3551" s="4" t="n">
        <v>1</v>
      </c>
    </row>
    <row r="3552">
      <c r="A3552" t="n">
        <v>446</v>
      </c>
      <c r="B3552" t="inlineStr">
        <is>
          <t>20611065044</t>
        </is>
      </c>
      <c r="C3552" t="inlineStr">
        <is>
          <t>ASOCIACIÓN DE PRODUCTORES LOS SEMBRADORES DE HUARIBAMBA</t>
        </is>
      </c>
      <c r="D3552" s="6" t="n">
        <v>2024</v>
      </c>
      <c r="E3552" t="n">
        <v>1</v>
      </c>
      <c r="F3552" t="inlineStr">
        <is>
          <t>PAC</t>
        </is>
      </c>
      <c r="G3552" s="4" t="n">
        <v>19</v>
      </c>
      <c r="H3552" s="4" t="n">
        <v>31</v>
      </c>
      <c r="I3552" s="4" t="n">
        <v>50</v>
      </c>
      <c r="J3552" s="4" t="n">
        <v>22</v>
      </c>
      <c r="K3552" s="4" t="n">
        <v>6</v>
      </c>
      <c r="L3552" s="3" t="n">
        <v>0</v>
      </c>
      <c r="M3552" s="3" t="n">
        <v>0</v>
      </c>
      <c r="N3552" s="3" t="n">
        <v>0</v>
      </c>
      <c r="O3552" s="4" t="n">
        <v>0</v>
      </c>
      <c r="P3552" s="4" t="n">
        <v>0</v>
      </c>
      <c r="Q3552" s="4" t="str"/>
      <c r="R3552" s="4" t="n">
        <v>0</v>
      </c>
      <c r="S3552" s="4" t="n">
        <v>0</v>
      </c>
      <c r="T3552" s="4" t="n">
        <v>0</v>
      </c>
      <c r="U3552" s="4" t="n">
        <v>0</v>
      </c>
      <c r="V3552" s="4" t="n">
        <v>1</v>
      </c>
    </row>
    <row r="3553">
      <c r="A3553" t="n">
        <v>446</v>
      </c>
      <c r="B3553" t="inlineStr">
        <is>
          <t>20611065044</t>
        </is>
      </c>
      <c r="C3553" t="inlineStr">
        <is>
          <t>ASOCIACIÓN DE PRODUCTORES LOS SEMBRADORES DE HUARIBAMBA</t>
        </is>
      </c>
      <c r="D3553" s="6" t="n">
        <v>2025</v>
      </c>
      <c r="E3553" t="n">
        <v>1</v>
      </c>
      <c r="F3553" t="inlineStr">
        <is>
          <t>PAC</t>
        </is>
      </c>
      <c r="G3553" s="4" t="n">
        <v>4</v>
      </c>
      <c r="H3553" s="4" t="n">
        <v>12</v>
      </c>
      <c r="I3553" s="4" t="n">
        <v>16</v>
      </c>
      <c r="J3553" s="4" t="n">
        <v>27</v>
      </c>
      <c r="K3553" s="4" t="n">
        <v>14</v>
      </c>
      <c r="L3553" s="3" t="n">
        <v>14040</v>
      </c>
      <c r="M3553" s="3" t="n">
        <v>0</v>
      </c>
      <c r="N3553" s="3" t="n">
        <v>14040</v>
      </c>
      <c r="O3553" s="4" t="n">
        <v>0</v>
      </c>
      <c r="P3553" s="4" t="n">
        <v>14040</v>
      </c>
      <c r="Q3553" s="4" t="str"/>
      <c r="R3553" s="4" t="n">
        <v>0</v>
      </c>
      <c r="S3553" s="4" t="n">
        <v>0</v>
      </c>
      <c r="T3553" s="4" t="n">
        <v>0</v>
      </c>
      <c r="U3553" s="4" t="n">
        <v>14040</v>
      </c>
      <c r="V3553" s="4" t="n">
        <v>1</v>
      </c>
    </row>
    <row r="3554">
      <c r="A3554" t="n">
        <v>447</v>
      </c>
      <c r="B3554" t="inlineStr">
        <is>
          <t>20608206346</t>
        </is>
      </c>
      <c r="C3554" t="inlineStr">
        <is>
          <t>ASOCIACIÓN DE PRODUCTORES AGROPECUARIOS DEL CASERIO DE PANAOCOCHA</t>
        </is>
      </c>
      <c r="D3554" s="6" t="n">
        <v>2018</v>
      </c>
      <c r="F3554" t="inlineStr">
        <is>
          <t>PAC</t>
        </is>
      </c>
      <c r="G3554" s="4" t="str"/>
      <c r="H3554" s="4" t="str"/>
      <c r="I3554" s="4" t="n">
        <v>0</v>
      </c>
      <c r="J3554" s="4" t="str"/>
      <c r="K3554" s="4" t="str"/>
      <c r="L3554" s="3" t="str"/>
      <c r="M3554" s="3" t="str"/>
      <c r="N3554" s="3" t="n">
        <v>0</v>
      </c>
      <c r="O3554" s="4" t="str"/>
      <c r="P3554" s="4" t="str"/>
      <c r="Q3554" s="4" t="str"/>
      <c r="R3554" s="4" t="str"/>
      <c r="S3554" s="4" t="str"/>
      <c r="T3554" s="4" t="str"/>
      <c r="U3554" s="4" t="str"/>
      <c r="V3554" s="4" t="n">
        <v>1</v>
      </c>
    </row>
    <row r="3555">
      <c r="A3555" t="n">
        <v>447</v>
      </c>
      <c r="B3555" t="inlineStr">
        <is>
          <t>20608206346</t>
        </is>
      </c>
      <c r="C3555" t="inlineStr">
        <is>
          <t>ASOCIACIÓN DE PRODUCTORES AGROPECUARIOS DEL CASERIO DE PANAOCOCHA</t>
        </is>
      </c>
      <c r="D3555" s="6" t="n">
        <v>2019</v>
      </c>
      <c r="F3555" t="inlineStr">
        <is>
          <t>PAC</t>
        </is>
      </c>
      <c r="G3555" s="4" t="n">
        <v>0</v>
      </c>
      <c r="H3555" s="4" t="n">
        <v>0</v>
      </c>
      <c r="I3555" s="4" t="n">
        <v>0</v>
      </c>
      <c r="J3555" s="4" t="str"/>
      <c r="K3555" s="4" t="str"/>
      <c r="L3555" s="3" t="n">
        <v>0</v>
      </c>
      <c r="M3555" s="3" t="n">
        <v>0</v>
      </c>
      <c r="N3555" s="3" t="n">
        <v>0</v>
      </c>
      <c r="O3555" s="4" t="str"/>
      <c r="P3555" s="4" t="str"/>
      <c r="Q3555" s="4" t="str"/>
      <c r="R3555" s="4" t="str"/>
      <c r="S3555" s="4" t="str"/>
      <c r="T3555" s="4" t="str"/>
      <c r="U3555" s="4" t="str"/>
      <c r="V3555" s="4" t="n">
        <v>1</v>
      </c>
    </row>
    <row r="3556">
      <c r="A3556" t="n">
        <v>447</v>
      </c>
      <c r="B3556" t="inlineStr">
        <is>
          <t>20608206346</t>
        </is>
      </c>
      <c r="C3556" t="inlineStr">
        <is>
          <t>ASOCIACIÓN DE PRODUCTORES AGROPECUARIOS DEL CASERIO DE PANAOCOCHA</t>
        </is>
      </c>
      <c r="D3556" s="6" t="n">
        <v>2020</v>
      </c>
      <c r="F3556" t="inlineStr">
        <is>
          <t>PAC</t>
        </is>
      </c>
      <c r="G3556" s="4" t="n">
        <v>0</v>
      </c>
      <c r="H3556" s="4" t="n">
        <v>0</v>
      </c>
      <c r="I3556" s="4" t="n">
        <v>0</v>
      </c>
      <c r="J3556" s="4" t="n">
        <v>0</v>
      </c>
      <c r="K3556" s="4" t="n">
        <v>0</v>
      </c>
      <c r="L3556" s="3" t="n">
        <v>0</v>
      </c>
      <c r="M3556" s="3" t="n">
        <v>0</v>
      </c>
      <c r="N3556" s="3" t="n">
        <v>0</v>
      </c>
      <c r="O3556" s="4" t="str"/>
      <c r="P3556" s="4" t="str"/>
      <c r="Q3556" s="4" t="str"/>
      <c r="R3556" s="4" t="str"/>
      <c r="S3556" s="4" t="str"/>
      <c r="T3556" s="4" t="str"/>
      <c r="U3556" s="4" t="str"/>
      <c r="V3556" s="4" t="n">
        <v>1</v>
      </c>
    </row>
    <row r="3557">
      <c r="A3557" t="n">
        <v>447</v>
      </c>
      <c r="B3557" t="inlineStr">
        <is>
          <t>20608206346</t>
        </is>
      </c>
      <c r="C3557" t="inlineStr">
        <is>
          <t>ASOCIACIÓN DE PRODUCTORES AGROPECUARIOS DEL CASERIO DE PANAOCOCHA</t>
        </is>
      </c>
      <c r="D3557" s="6" t="n">
        <v>2021</v>
      </c>
      <c r="F3557" t="inlineStr">
        <is>
          <t>PAC</t>
        </is>
      </c>
      <c r="G3557" s="4" t="n">
        <v>0</v>
      </c>
      <c r="H3557" s="4" t="n">
        <v>0</v>
      </c>
      <c r="I3557" s="4" t="n">
        <v>0</v>
      </c>
      <c r="J3557" s="4" t="n">
        <v>0</v>
      </c>
      <c r="K3557" s="4" t="n">
        <v>0</v>
      </c>
      <c r="L3557" s="3" t="n">
        <v>0</v>
      </c>
      <c r="M3557" s="3" t="n">
        <v>0</v>
      </c>
      <c r="N3557" s="3" t="n">
        <v>0</v>
      </c>
      <c r="O3557" s="4" t="str"/>
      <c r="P3557" s="4" t="str"/>
      <c r="Q3557" s="4" t="str"/>
      <c r="R3557" s="4" t="str"/>
      <c r="S3557" s="4" t="str"/>
      <c r="T3557" s="4" t="str"/>
      <c r="U3557" s="4" t="str"/>
      <c r="V3557" s="4" t="n">
        <v>1</v>
      </c>
    </row>
    <row r="3558">
      <c r="A3558" t="n">
        <v>447</v>
      </c>
      <c r="B3558" t="inlineStr">
        <is>
          <t>20608206346</t>
        </is>
      </c>
      <c r="C3558" t="inlineStr">
        <is>
          <t>ASOCIACIÓN DE PRODUCTORES AGROPECUARIOS DEL CASERIO DE PANAOCOCHA</t>
        </is>
      </c>
      <c r="D3558" s="6" t="n">
        <v>2022</v>
      </c>
      <c r="F3558" t="inlineStr">
        <is>
          <t>PAC</t>
        </is>
      </c>
      <c r="G3558" s="4" t="n">
        <v>0</v>
      </c>
      <c r="H3558" s="4" t="n">
        <v>0</v>
      </c>
      <c r="I3558" s="4" t="n">
        <v>0</v>
      </c>
      <c r="J3558" s="4" t="n">
        <v>0</v>
      </c>
      <c r="K3558" s="4" t="n">
        <v>0</v>
      </c>
      <c r="L3558" s="3" t="n">
        <v>0</v>
      </c>
      <c r="M3558" s="3" t="n">
        <v>0</v>
      </c>
      <c r="N3558" s="3" t="n">
        <v>0</v>
      </c>
      <c r="O3558" s="4" t="str"/>
      <c r="P3558" s="4" t="str"/>
      <c r="Q3558" s="4" t="str"/>
      <c r="R3558" s="4" t="str"/>
      <c r="S3558" s="4" t="str"/>
      <c r="T3558" s="4" t="str"/>
      <c r="U3558" s="4" t="str"/>
      <c r="V3558" s="4" t="n">
        <v>1</v>
      </c>
    </row>
    <row r="3559">
      <c r="A3559" t="n">
        <v>447</v>
      </c>
      <c r="B3559" t="inlineStr">
        <is>
          <t>20608206346</t>
        </is>
      </c>
      <c r="C3559" t="inlineStr">
        <is>
          <t>ASOCIACIÓN DE PRODUCTORES AGROPECUARIOS DEL CASERIO DE PANAOCOCHA</t>
        </is>
      </c>
      <c r="D3559" s="6" t="n">
        <v>2023</v>
      </c>
      <c r="F3559" t="inlineStr">
        <is>
          <t>PAC</t>
        </is>
      </c>
      <c r="G3559" s="4" t="n">
        <v>0</v>
      </c>
      <c r="H3559" s="4" t="n">
        <v>0</v>
      </c>
      <c r="I3559" s="4" t="n">
        <v>0</v>
      </c>
      <c r="J3559" s="4" t="n">
        <v>0</v>
      </c>
      <c r="K3559" s="4" t="n">
        <v>0</v>
      </c>
      <c r="L3559" s="3" t="n">
        <v>0</v>
      </c>
      <c r="M3559" s="3" t="n">
        <v>0</v>
      </c>
      <c r="N3559" s="3" t="n">
        <v>0</v>
      </c>
      <c r="O3559" s="4" t="n">
        <v>0</v>
      </c>
      <c r="P3559" s="4" t="n">
        <v>0</v>
      </c>
      <c r="Q3559" s="4" t="n">
        <v>0</v>
      </c>
      <c r="R3559" s="4" t="n">
        <v>0</v>
      </c>
      <c r="S3559" s="4" t="n">
        <v>0</v>
      </c>
      <c r="T3559" s="4" t="n">
        <v>0</v>
      </c>
      <c r="U3559" s="4" t="n">
        <v>0</v>
      </c>
      <c r="V3559" s="4" t="n">
        <v>1</v>
      </c>
    </row>
    <row r="3560">
      <c r="A3560" t="n">
        <v>447</v>
      </c>
      <c r="B3560" t="inlineStr">
        <is>
          <t>20608206346</t>
        </is>
      </c>
      <c r="C3560" t="inlineStr">
        <is>
          <t>ASOCIACIÓN DE PRODUCTORES AGROPECUARIOS DEL CASERIO DE PANAOCOCHA</t>
        </is>
      </c>
      <c r="D3560" s="6" t="n">
        <v>2024</v>
      </c>
      <c r="E3560" t="n">
        <v>1</v>
      </c>
      <c r="F3560" t="inlineStr">
        <is>
          <t>PAC</t>
        </is>
      </c>
      <c r="G3560" s="4" t="n">
        <v>20</v>
      </c>
      <c r="H3560" s="4" t="n">
        <v>11</v>
      </c>
      <c r="I3560" s="4" t="n">
        <v>31</v>
      </c>
      <c r="J3560" s="4" t="n">
        <v>24</v>
      </c>
      <c r="K3560" s="4" t="n">
        <v>0</v>
      </c>
      <c r="L3560" s="3" t="n">
        <v>179725.366</v>
      </c>
      <c r="M3560" s="3" t="n">
        <v>0</v>
      </c>
      <c r="N3560" s="3" t="n">
        <v>179725.366</v>
      </c>
      <c r="O3560" s="4" t="n">
        <v>0</v>
      </c>
      <c r="P3560" s="4" t="n">
        <v>61820</v>
      </c>
      <c r="Q3560" s="4" t="str"/>
      <c r="R3560" s="4" t="n">
        <v>117905.366</v>
      </c>
      <c r="S3560" s="4" t="n">
        <v>0</v>
      </c>
      <c r="T3560" s="4" t="n">
        <v>0</v>
      </c>
      <c r="U3560" s="4" t="n">
        <v>179725.366</v>
      </c>
      <c r="V3560" s="4" t="n">
        <v>1</v>
      </c>
    </row>
    <row r="3561">
      <c r="A3561" t="n">
        <v>447</v>
      </c>
      <c r="B3561" t="inlineStr">
        <is>
          <t>20608206346</t>
        </is>
      </c>
      <c r="C3561" t="inlineStr">
        <is>
          <t>ASOCIACIÓN DE PRODUCTORES AGROPECUARIOS DEL CASERIO DE PANAOCOCHA</t>
        </is>
      </c>
      <c r="D3561" s="6" t="n">
        <v>2025</v>
      </c>
      <c r="E3561" t="n">
        <v>1</v>
      </c>
      <c r="F3561" t="inlineStr">
        <is>
          <t>PAC</t>
        </is>
      </c>
      <c r="G3561" s="4" t="n">
        <v>21</v>
      </c>
      <c r="H3561" s="4" t="n">
        <v>12</v>
      </c>
      <c r="I3561" s="4" t="n">
        <v>33</v>
      </c>
      <c r="J3561" s="4" t="n">
        <v>12</v>
      </c>
      <c r="K3561" s="4" t="n">
        <v>0</v>
      </c>
      <c r="L3561" s="3" t="n">
        <v>157123.126</v>
      </c>
      <c r="M3561" s="3" t="n">
        <v>0</v>
      </c>
      <c r="N3561" s="3" t="n">
        <v>157123.126</v>
      </c>
      <c r="O3561" s="4" t="n">
        <v>0</v>
      </c>
      <c r="P3561" s="4" t="n">
        <v>0</v>
      </c>
      <c r="Q3561" s="4" t="str"/>
      <c r="R3561" s="4" t="n">
        <v>157123.126</v>
      </c>
      <c r="S3561" s="4" t="n">
        <v>0</v>
      </c>
      <c r="T3561" s="4" t="n">
        <v>0</v>
      </c>
      <c r="U3561" s="4" t="n">
        <v>157123.126</v>
      </c>
      <c r="V3561" s="4" t="n">
        <v>1</v>
      </c>
    </row>
    <row r="3562">
      <c r="A3562" t="n">
        <v>448</v>
      </c>
      <c r="B3562" t="inlineStr">
        <is>
          <t>20608058291</t>
        </is>
      </c>
      <c r="C3562" t="inlineStr">
        <is>
          <t>ASOCIACIÓN AGROPECUARIA COMUNAL USHUMAYO DEL DISTRITO DE UMARI</t>
        </is>
      </c>
      <c r="D3562" s="6" t="n">
        <v>2018</v>
      </c>
      <c r="F3562" t="inlineStr">
        <is>
          <t>PAC</t>
        </is>
      </c>
      <c r="G3562" s="4" t="str"/>
      <c r="H3562" s="4" t="str"/>
      <c r="I3562" s="4" t="n">
        <v>0</v>
      </c>
      <c r="J3562" s="4" t="str"/>
      <c r="K3562" s="4" t="str"/>
      <c r="L3562" s="3" t="str"/>
      <c r="M3562" s="3" t="str"/>
      <c r="N3562" s="3" t="n">
        <v>0</v>
      </c>
      <c r="O3562" s="4" t="str"/>
      <c r="P3562" s="4" t="str"/>
      <c r="Q3562" s="4" t="str"/>
      <c r="R3562" s="4" t="str"/>
      <c r="S3562" s="4" t="str"/>
      <c r="T3562" s="4" t="str"/>
      <c r="U3562" s="4" t="str"/>
      <c r="V3562" s="4" t="n">
        <v>1</v>
      </c>
    </row>
    <row r="3563">
      <c r="A3563" t="n">
        <v>448</v>
      </c>
      <c r="B3563" t="inlineStr">
        <is>
          <t>20608058291</t>
        </is>
      </c>
      <c r="C3563" t="inlineStr">
        <is>
          <t>ASOCIACIÓN AGROPECUARIA COMUNAL USHUMAYO DEL DISTRITO DE UMARI</t>
        </is>
      </c>
      <c r="D3563" s="6" t="n">
        <v>2019</v>
      </c>
      <c r="F3563" t="inlineStr">
        <is>
          <t>PAC</t>
        </is>
      </c>
      <c r="G3563" s="4" t="n">
        <v>0</v>
      </c>
      <c r="H3563" s="4" t="n">
        <v>0</v>
      </c>
      <c r="I3563" s="4" t="n">
        <v>0</v>
      </c>
      <c r="J3563" s="4" t="str"/>
      <c r="K3563" s="4" t="str"/>
      <c r="L3563" s="3" t="n">
        <v>0</v>
      </c>
      <c r="M3563" s="3" t="n">
        <v>0</v>
      </c>
      <c r="N3563" s="3" t="n">
        <v>0</v>
      </c>
      <c r="O3563" s="4" t="str"/>
      <c r="P3563" s="4" t="str"/>
      <c r="Q3563" s="4" t="str"/>
      <c r="R3563" s="4" t="str"/>
      <c r="S3563" s="4" t="str"/>
      <c r="T3563" s="4" t="str"/>
      <c r="U3563" s="4" t="str"/>
      <c r="V3563" s="4" t="n">
        <v>1</v>
      </c>
    </row>
    <row r="3564">
      <c r="A3564" t="n">
        <v>448</v>
      </c>
      <c r="B3564" t="inlineStr">
        <is>
          <t>20608058291</t>
        </is>
      </c>
      <c r="C3564" t="inlineStr">
        <is>
          <t>ASOCIACIÓN AGROPECUARIA COMUNAL USHUMAYO DEL DISTRITO DE UMARI</t>
        </is>
      </c>
      <c r="D3564" s="6" t="n">
        <v>2020</v>
      </c>
      <c r="F3564" t="inlineStr">
        <is>
          <t>PAC</t>
        </is>
      </c>
      <c r="G3564" s="4" t="n">
        <v>0</v>
      </c>
      <c r="H3564" s="4" t="n">
        <v>0</v>
      </c>
      <c r="I3564" s="4" t="n">
        <v>0</v>
      </c>
      <c r="J3564" s="4" t="n">
        <v>0</v>
      </c>
      <c r="K3564" s="4" t="n">
        <v>0</v>
      </c>
      <c r="L3564" s="3" t="n">
        <v>0</v>
      </c>
      <c r="M3564" s="3" t="n">
        <v>0</v>
      </c>
      <c r="N3564" s="3" t="n">
        <v>0</v>
      </c>
      <c r="O3564" s="4" t="str"/>
      <c r="P3564" s="4" t="str"/>
      <c r="Q3564" s="4" t="str"/>
      <c r="R3564" s="4" t="str"/>
      <c r="S3564" s="4" t="str"/>
      <c r="T3564" s="4" t="str"/>
      <c r="U3564" s="4" t="str"/>
      <c r="V3564" s="4" t="n">
        <v>1</v>
      </c>
    </row>
    <row r="3565">
      <c r="A3565" t="n">
        <v>448</v>
      </c>
      <c r="B3565" t="inlineStr">
        <is>
          <t>20608058291</t>
        </is>
      </c>
      <c r="C3565" t="inlineStr">
        <is>
          <t>ASOCIACIÓN AGROPECUARIA COMUNAL USHUMAYO DEL DISTRITO DE UMARI</t>
        </is>
      </c>
      <c r="D3565" s="6" t="n">
        <v>2021</v>
      </c>
      <c r="F3565" t="inlineStr">
        <is>
          <t>PAC</t>
        </is>
      </c>
      <c r="G3565" s="4" t="n">
        <v>0</v>
      </c>
      <c r="H3565" s="4" t="n">
        <v>0</v>
      </c>
      <c r="I3565" s="4" t="n">
        <v>0</v>
      </c>
      <c r="J3565" s="4" t="n">
        <v>0</v>
      </c>
      <c r="K3565" s="4" t="n">
        <v>0</v>
      </c>
      <c r="L3565" s="3" t="n">
        <v>0</v>
      </c>
      <c r="M3565" s="3" t="n">
        <v>0</v>
      </c>
      <c r="N3565" s="3" t="n">
        <v>0</v>
      </c>
      <c r="O3565" s="4" t="str"/>
      <c r="P3565" s="4" t="str"/>
      <c r="Q3565" s="4" t="str"/>
      <c r="R3565" s="4" t="str"/>
      <c r="S3565" s="4" t="str"/>
      <c r="T3565" s="4" t="str"/>
      <c r="U3565" s="4" t="str"/>
      <c r="V3565" s="4" t="n">
        <v>1</v>
      </c>
    </row>
    <row r="3566">
      <c r="A3566" t="n">
        <v>448</v>
      </c>
      <c r="B3566" t="inlineStr">
        <is>
          <t>20608058291</t>
        </is>
      </c>
      <c r="C3566" t="inlineStr">
        <is>
          <t>ASOCIACIÓN AGROPECUARIA COMUNAL USHUMAYO DEL DISTRITO DE UMARI</t>
        </is>
      </c>
      <c r="D3566" s="6" t="n">
        <v>2022</v>
      </c>
      <c r="F3566" t="inlineStr">
        <is>
          <t>PAC</t>
        </is>
      </c>
      <c r="G3566" s="4" t="n">
        <v>0</v>
      </c>
      <c r="H3566" s="4" t="n">
        <v>0</v>
      </c>
      <c r="I3566" s="4" t="n">
        <v>0</v>
      </c>
      <c r="J3566" s="4" t="n">
        <v>0</v>
      </c>
      <c r="K3566" s="4" t="n">
        <v>0</v>
      </c>
      <c r="L3566" s="3" t="n">
        <v>0</v>
      </c>
      <c r="M3566" s="3" t="n">
        <v>0</v>
      </c>
      <c r="N3566" s="3" t="n">
        <v>0</v>
      </c>
      <c r="O3566" s="4" t="str"/>
      <c r="P3566" s="4" t="str"/>
      <c r="Q3566" s="4" t="str"/>
      <c r="R3566" s="4" t="str"/>
      <c r="S3566" s="4" t="str"/>
      <c r="T3566" s="4" t="str"/>
      <c r="U3566" s="4" t="str"/>
      <c r="V3566" s="4" t="n">
        <v>1</v>
      </c>
    </row>
    <row r="3567">
      <c r="A3567" t="n">
        <v>448</v>
      </c>
      <c r="B3567" t="inlineStr">
        <is>
          <t>20608058291</t>
        </is>
      </c>
      <c r="C3567" t="inlineStr">
        <is>
          <t>ASOCIACIÓN AGROPECUARIA COMUNAL USHUMAYO DEL DISTRITO DE UMARI</t>
        </is>
      </c>
      <c r="D3567" s="6" t="n">
        <v>2023</v>
      </c>
      <c r="F3567" t="inlineStr">
        <is>
          <t>PAC</t>
        </is>
      </c>
      <c r="G3567" s="4" t="n">
        <v>0</v>
      </c>
      <c r="H3567" s="4" t="n">
        <v>0</v>
      </c>
      <c r="I3567" s="4" t="n">
        <v>0</v>
      </c>
      <c r="J3567" s="4" t="n">
        <v>0</v>
      </c>
      <c r="K3567" s="4" t="n">
        <v>0</v>
      </c>
      <c r="L3567" s="3" t="n">
        <v>0</v>
      </c>
      <c r="M3567" s="3" t="n">
        <v>0</v>
      </c>
      <c r="N3567" s="3" t="n">
        <v>0</v>
      </c>
      <c r="O3567" s="4" t="n">
        <v>0</v>
      </c>
      <c r="P3567" s="4" t="n">
        <v>0</v>
      </c>
      <c r="Q3567" s="4" t="n">
        <v>0</v>
      </c>
      <c r="R3567" s="4" t="n">
        <v>0</v>
      </c>
      <c r="S3567" s="4" t="n">
        <v>0</v>
      </c>
      <c r="T3567" s="4" t="n">
        <v>0</v>
      </c>
      <c r="U3567" s="4" t="n">
        <v>0</v>
      </c>
      <c r="V3567" s="4" t="n">
        <v>1</v>
      </c>
    </row>
    <row r="3568">
      <c r="A3568" t="n">
        <v>448</v>
      </c>
      <c r="B3568" t="inlineStr">
        <is>
          <t>20608058291</t>
        </is>
      </c>
      <c r="C3568" t="inlineStr">
        <is>
          <t>ASOCIACIÓN AGROPECUARIA COMUNAL USHUMAYO DEL DISTRITO DE UMARI</t>
        </is>
      </c>
      <c r="D3568" s="6" t="n">
        <v>2024</v>
      </c>
      <c r="E3568" t="n">
        <v>1</v>
      </c>
      <c r="F3568" t="inlineStr">
        <is>
          <t>PAC</t>
        </is>
      </c>
      <c r="G3568" s="4" t="n">
        <v>14</v>
      </c>
      <c r="H3568" s="4" t="n">
        <v>21</v>
      </c>
      <c r="I3568" s="4" t="n">
        <v>35</v>
      </c>
      <c r="J3568" s="4" t="n">
        <v>24</v>
      </c>
      <c r="K3568" s="4" t="n">
        <v>0</v>
      </c>
      <c r="L3568" s="3" t="n">
        <v>349670.019</v>
      </c>
      <c r="M3568" s="3" t="n">
        <v>0</v>
      </c>
      <c r="N3568" s="3" t="n">
        <v>349670.019</v>
      </c>
      <c r="O3568" s="4" t="n">
        <v>0</v>
      </c>
      <c r="P3568" s="4" t="n">
        <v>66982</v>
      </c>
      <c r="Q3568" s="4" t="str"/>
      <c r="R3568" s="4" t="n">
        <v>282688.019</v>
      </c>
      <c r="S3568" s="4" t="n">
        <v>0</v>
      </c>
      <c r="T3568" s="4" t="n">
        <v>0</v>
      </c>
      <c r="U3568" s="4" t="n">
        <v>349670.019</v>
      </c>
      <c r="V3568" s="4" t="n">
        <v>1</v>
      </c>
    </row>
    <row r="3569">
      <c r="A3569" t="n">
        <v>448</v>
      </c>
      <c r="B3569" t="inlineStr">
        <is>
          <t>20608058291</t>
        </is>
      </c>
      <c r="C3569" t="inlineStr">
        <is>
          <t>ASOCIACIÓN AGROPECUARIA COMUNAL USHUMAYO DEL DISTRITO DE UMARI</t>
        </is>
      </c>
      <c r="D3569" s="6" t="n">
        <v>2025</v>
      </c>
      <c r="E3569" t="n">
        <v>1</v>
      </c>
      <c r="F3569" t="inlineStr">
        <is>
          <t>PAC</t>
        </is>
      </c>
      <c r="G3569" s="4" t="n">
        <v>18</v>
      </c>
      <c r="H3569" s="4" t="n">
        <v>11</v>
      </c>
      <c r="I3569" s="4" t="n">
        <v>29</v>
      </c>
      <c r="J3569" s="4" t="n">
        <v>12</v>
      </c>
      <c r="K3569" s="4" t="n">
        <v>0</v>
      </c>
      <c r="L3569" s="3" t="n">
        <v>539946.784</v>
      </c>
      <c r="M3569" s="3" t="n">
        <v>0</v>
      </c>
      <c r="N3569" s="3" t="n">
        <v>539946.784</v>
      </c>
      <c r="O3569" s="4" t="n">
        <v>0</v>
      </c>
      <c r="P3569" s="4" t="n">
        <v>0</v>
      </c>
      <c r="Q3569" s="4" t="str"/>
      <c r="R3569" s="4" t="n">
        <v>539946.784</v>
      </c>
      <c r="S3569" s="4" t="n">
        <v>0</v>
      </c>
      <c r="T3569" s="4" t="n">
        <v>0</v>
      </c>
      <c r="U3569" s="4" t="n">
        <v>539946.784</v>
      </c>
      <c r="V3569" s="4" t="n">
        <v>1</v>
      </c>
    </row>
    <row r="3570">
      <c r="A3570" t="n">
        <v>449</v>
      </c>
      <c r="B3570" t="inlineStr">
        <is>
          <t>20608453815</t>
        </is>
      </c>
      <c r="C3570" t="inlineStr">
        <is>
          <t>ASOCIACIÓN AGROPECUARIA COMUNAL MIRANDO HACIA EL FUTURO DEL CASERIO DE CUCHO DEL DISTRITO DE UMARI</t>
        </is>
      </c>
      <c r="D3570" s="6" t="n">
        <v>2018</v>
      </c>
      <c r="F3570" t="inlineStr">
        <is>
          <t>PAC</t>
        </is>
      </c>
      <c r="G3570" s="4" t="str"/>
      <c r="H3570" s="4" t="str"/>
      <c r="I3570" s="4" t="n">
        <v>0</v>
      </c>
      <c r="J3570" s="4" t="str"/>
      <c r="K3570" s="4" t="str"/>
      <c r="L3570" s="3" t="str"/>
      <c r="M3570" s="3" t="str"/>
      <c r="N3570" s="3" t="n">
        <v>0</v>
      </c>
      <c r="O3570" s="4" t="str"/>
      <c r="P3570" s="4" t="str"/>
      <c r="Q3570" s="4" t="str"/>
      <c r="R3570" s="4" t="str"/>
      <c r="S3570" s="4" t="str"/>
      <c r="T3570" s="4" t="str"/>
      <c r="U3570" s="4" t="str"/>
      <c r="V3570" s="4" t="n">
        <v>1</v>
      </c>
    </row>
    <row r="3571">
      <c r="A3571" t="n">
        <v>449</v>
      </c>
      <c r="B3571" t="inlineStr">
        <is>
          <t>20608453815</t>
        </is>
      </c>
      <c r="C3571" t="inlineStr">
        <is>
          <t>ASOCIACIÓN AGROPECUARIA COMUNAL MIRANDO HACIA EL FUTURO DEL CASERIO DE CUCHO DEL DISTRITO DE UMARI</t>
        </is>
      </c>
      <c r="D3571" s="6" t="n">
        <v>2019</v>
      </c>
      <c r="F3571" t="inlineStr">
        <is>
          <t>PAC</t>
        </is>
      </c>
      <c r="G3571" s="4" t="n">
        <v>0</v>
      </c>
      <c r="H3571" s="4" t="n">
        <v>0</v>
      </c>
      <c r="I3571" s="4" t="n">
        <v>0</v>
      </c>
      <c r="J3571" s="4" t="str"/>
      <c r="K3571" s="4" t="str"/>
      <c r="L3571" s="3" t="n">
        <v>0</v>
      </c>
      <c r="M3571" s="3" t="n">
        <v>0</v>
      </c>
      <c r="N3571" s="3" t="n">
        <v>0</v>
      </c>
      <c r="O3571" s="4" t="str"/>
      <c r="P3571" s="4" t="str"/>
      <c r="Q3571" s="4" t="str"/>
      <c r="R3571" s="4" t="str"/>
      <c r="S3571" s="4" t="str"/>
      <c r="T3571" s="4" t="str"/>
      <c r="U3571" s="4" t="str"/>
      <c r="V3571" s="4" t="n">
        <v>1</v>
      </c>
    </row>
    <row r="3572">
      <c r="A3572" t="n">
        <v>449</v>
      </c>
      <c r="B3572" t="inlineStr">
        <is>
          <t>20608453815</t>
        </is>
      </c>
      <c r="C3572" t="inlineStr">
        <is>
          <t>ASOCIACIÓN AGROPECUARIA COMUNAL MIRANDO HACIA EL FUTURO DEL CASERIO DE CUCHO DEL DISTRITO DE UMARI</t>
        </is>
      </c>
      <c r="D3572" s="6" t="n">
        <v>2020</v>
      </c>
      <c r="F3572" t="inlineStr">
        <is>
          <t>PAC</t>
        </is>
      </c>
      <c r="G3572" s="4" t="n">
        <v>0</v>
      </c>
      <c r="H3572" s="4" t="n">
        <v>0</v>
      </c>
      <c r="I3572" s="4" t="n">
        <v>0</v>
      </c>
      <c r="J3572" s="4" t="n">
        <v>0</v>
      </c>
      <c r="K3572" s="4" t="n">
        <v>0</v>
      </c>
      <c r="L3572" s="3" t="n">
        <v>0</v>
      </c>
      <c r="M3572" s="3" t="n">
        <v>0</v>
      </c>
      <c r="N3572" s="3" t="n">
        <v>0</v>
      </c>
      <c r="O3572" s="4" t="str"/>
      <c r="P3572" s="4" t="str"/>
      <c r="Q3572" s="4" t="str"/>
      <c r="R3572" s="4" t="str"/>
      <c r="S3572" s="4" t="str"/>
      <c r="T3572" s="4" t="str"/>
      <c r="U3572" s="4" t="str"/>
      <c r="V3572" s="4" t="n">
        <v>1</v>
      </c>
    </row>
    <row r="3573">
      <c r="A3573" t="n">
        <v>449</v>
      </c>
      <c r="B3573" t="inlineStr">
        <is>
          <t>20608453815</t>
        </is>
      </c>
      <c r="C3573" t="inlineStr">
        <is>
          <t>ASOCIACIÓN AGROPECUARIA COMUNAL MIRANDO HACIA EL FUTURO DEL CASERIO DE CUCHO DEL DISTRITO DE UMARI</t>
        </is>
      </c>
      <c r="D3573" s="6" t="n">
        <v>2021</v>
      </c>
      <c r="F3573" t="inlineStr">
        <is>
          <t>PAC</t>
        </is>
      </c>
      <c r="G3573" s="4" t="n">
        <v>0</v>
      </c>
      <c r="H3573" s="4" t="n">
        <v>0</v>
      </c>
      <c r="I3573" s="4" t="n">
        <v>0</v>
      </c>
      <c r="J3573" s="4" t="n">
        <v>0</v>
      </c>
      <c r="K3573" s="4" t="n">
        <v>0</v>
      </c>
      <c r="L3573" s="3" t="n">
        <v>0</v>
      </c>
      <c r="M3573" s="3" t="n">
        <v>0</v>
      </c>
      <c r="N3573" s="3" t="n">
        <v>0</v>
      </c>
      <c r="O3573" s="4" t="str"/>
      <c r="P3573" s="4" t="str"/>
      <c r="Q3573" s="4" t="str"/>
      <c r="R3573" s="4" t="str"/>
      <c r="S3573" s="4" t="str"/>
      <c r="T3573" s="4" t="str"/>
      <c r="U3573" s="4" t="str"/>
      <c r="V3573" s="4" t="n">
        <v>1</v>
      </c>
    </row>
    <row r="3574">
      <c r="A3574" t="n">
        <v>449</v>
      </c>
      <c r="B3574" t="inlineStr">
        <is>
          <t>20608453815</t>
        </is>
      </c>
      <c r="C3574" t="inlineStr">
        <is>
          <t>ASOCIACIÓN AGROPECUARIA COMUNAL MIRANDO HACIA EL FUTURO DEL CASERIO DE CUCHO DEL DISTRITO DE UMARI</t>
        </is>
      </c>
      <c r="D3574" s="6" t="n">
        <v>2022</v>
      </c>
      <c r="F3574" t="inlineStr">
        <is>
          <t>PAC</t>
        </is>
      </c>
      <c r="G3574" s="4" t="n">
        <v>0</v>
      </c>
      <c r="H3574" s="4" t="n">
        <v>0</v>
      </c>
      <c r="I3574" s="4" t="n">
        <v>0</v>
      </c>
      <c r="J3574" s="4" t="n">
        <v>0</v>
      </c>
      <c r="K3574" s="4" t="n">
        <v>0</v>
      </c>
      <c r="L3574" s="3" t="n">
        <v>0</v>
      </c>
      <c r="M3574" s="3" t="n">
        <v>0</v>
      </c>
      <c r="N3574" s="3" t="n">
        <v>0</v>
      </c>
      <c r="O3574" s="4" t="str"/>
      <c r="P3574" s="4" t="str"/>
      <c r="Q3574" s="4" t="str"/>
      <c r="R3574" s="4" t="str"/>
      <c r="S3574" s="4" t="str"/>
      <c r="T3574" s="4" t="str"/>
      <c r="U3574" s="4" t="str"/>
      <c r="V3574" s="4" t="n">
        <v>1</v>
      </c>
    </row>
    <row r="3575">
      <c r="A3575" t="n">
        <v>449</v>
      </c>
      <c r="B3575" t="inlineStr">
        <is>
          <t>20608453815</t>
        </is>
      </c>
      <c r="C3575" t="inlineStr">
        <is>
          <t>ASOCIACIÓN AGROPECUARIA COMUNAL MIRANDO HACIA EL FUTURO DEL CASERIO DE CUCHO DEL DISTRITO DE UMARI</t>
        </is>
      </c>
      <c r="D3575" s="6" t="n">
        <v>2023</v>
      </c>
      <c r="F3575" t="inlineStr">
        <is>
          <t>PAC</t>
        </is>
      </c>
      <c r="G3575" s="4" t="n">
        <v>0</v>
      </c>
      <c r="H3575" s="4" t="n">
        <v>0</v>
      </c>
      <c r="I3575" s="4" t="n">
        <v>0</v>
      </c>
      <c r="J3575" s="4" t="n">
        <v>0</v>
      </c>
      <c r="K3575" s="4" t="n">
        <v>0</v>
      </c>
      <c r="L3575" s="3" t="n">
        <v>0</v>
      </c>
      <c r="M3575" s="3" t="n">
        <v>0</v>
      </c>
      <c r="N3575" s="3" t="n">
        <v>0</v>
      </c>
      <c r="O3575" s="4" t="n">
        <v>0</v>
      </c>
      <c r="P3575" s="4" t="n">
        <v>0</v>
      </c>
      <c r="Q3575" s="4" t="n">
        <v>0</v>
      </c>
      <c r="R3575" s="4" t="n">
        <v>0</v>
      </c>
      <c r="S3575" s="4" t="n">
        <v>0</v>
      </c>
      <c r="T3575" s="4" t="n">
        <v>0</v>
      </c>
      <c r="U3575" s="4" t="n">
        <v>0</v>
      </c>
      <c r="V3575" s="4" t="n">
        <v>1</v>
      </c>
    </row>
    <row r="3576">
      <c r="A3576" t="n">
        <v>449</v>
      </c>
      <c r="B3576" t="inlineStr">
        <is>
          <t>20608453815</t>
        </is>
      </c>
      <c r="C3576" t="inlineStr">
        <is>
          <t>ASOCIACIÓN AGROPECUARIA COMUNAL MIRANDO HACIA EL FUTURO DEL CASERIO DE CUCHO DEL DISTRITO DE UMARI</t>
        </is>
      </c>
      <c r="D3576" s="6" t="n">
        <v>2024</v>
      </c>
      <c r="E3576" t="n">
        <v>1</v>
      </c>
      <c r="F3576" t="inlineStr">
        <is>
          <t>PAC</t>
        </is>
      </c>
      <c r="G3576" s="4" t="n">
        <v>23</v>
      </c>
      <c r="H3576" s="4" t="n">
        <v>11</v>
      </c>
      <c r="I3576" s="4" t="n">
        <v>34</v>
      </c>
      <c r="J3576" s="4" t="n">
        <v>24</v>
      </c>
      <c r="K3576" s="4" t="n">
        <v>0</v>
      </c>
      <c r="L3576" s="3" t="n">
        <v>248228.844</v>
      </c>
      <c r="M3576" s="3" t="n">
        <v>0</v>
      </c>
      <c r="N3576" s="3" t="n">
        <v>248228.844</v>
      </c>
      <c r="O3576" s="4" t="n">
        <v>0</v>
      </c>
      <c r="P3576" s="4" t="n">
        <v>53715.54</v>
      </c>
      <c r="Q3576" s="4" t="str"/>
      <c r="R3576" s="4" t="n">
        <v>194513.304</v>
      </c>
      <c r="S3576" s="4" t="n">
        <v>0</v>
      </c>
      <c r="T3576" s="4" t="n">
        <v>0</v>
      </c>
      <c r="U3576" s="4" t="n">
        <v>248228.844</v>
      </c>
      <c r="V3576" s="4" t="n">
        <v>1</v>
      </c>
    </row>
    <row r="3577">
      <c r="A3577" t="n">
        <v>449</v>
      </c>
      <c r="B3577" t="inlineStr">
        <is>
          <t>20608453815</t>
        </is>
      </c>
      <c r="C3577" t="inlineStr">
        <is>
          <t>ASOCIACIÓN AGROPECUARIA COMUNAL MIRANDO HACIA EL FUTURO DEL CASERIO DE CUCHO DEL DISTRITO DE UMARI</t>
        </is>
      </c>
      <c r="D3577" s="6" t="n">
        <v>2025</v>
      </c>
      <c r="E3577" t="n">
        <v>1</v>
      </c>
      <c r="F3577" t="inlineStr">
        <is>
          <t>PAC</t>
        </is>
      </c>
      <c r="G3577" s="4" t="n">
        <v>23</v>
      </c>
      <c r="H3577" s="4" t="n">
        <v>11</v>
      </c>
      <c r="I3577" s="4" t="n">
        <v>34</v>
      </c>
      <c r="J3577" s="4" t="n">
        <v>12</v>
      </c>
      <c r="K3577" s="4" t="n">
        <v>0</v>
      </c>
      <c r="L3577" s="3" t="n">
        <v>535111.102</v>
      </c>
      <c r="M3577" s="3" t="n">
        <v>0</v>
      </c>
      <c r="N3577" s="3" t="n">
        <v>535111.102</v>
      </c>
      <c r="O3577" s="4" t="n">
        <v>0</v>
      </c>
      <c r="P3577" s="4" t="n">
        <v>0</v>
      </c>
      <c r="Q3577" s="4" t="str"/>
      <c r="R3577" s="4" t="n">
        <v>535111.102</v>
      </c>
      <c r="S3577" s="4" t="n">
        <v>0</v>
      </c>
      <c r="T3577" s="4" t="n">
        <v>0</v>
      </c>
      <c r="U3577" s="4" t="n">
        <v>535111.102</v>
      </c>
      <c r="V3577" s="4" t="n">
        <v>1</v>
      </c>
    </row>
    <row r="3578">
      <c r="A3578" t="n">
        <v>450</v>
      </c>
      <c r="B3578" t="inlineStr">
        <is>
          <t>20608124935</t>
        </is>
      </c>
      <c r="C3578" t="inlineStr">
        <is>
          <t>ASOCIACIÓN DE PRODUCTORES AGROPECUARIOS DEL CASERIO DE CHACHASPATA</t>
        </is>
      </c>
      <c r="D3578" s="6" t="n">
        <v>2018</v>
      </c>
      <c r="F3578" t="inlineStr">
        <is>
          <t>PAC</t>
        </is>
      </c>
      <c r="G3578" s="4" t="str"/>
      <c r="H3578" s="4" t="str"/>
      <c r="I3578" s="4" t="n">
        <v>0</v>
      </c>
      <c r="J3578" s="4" t="str"/>
      <c r="K3578" s="4" t="str"/>
      <c r="L3578" s="3" t="str"/>
      <c r="M3578" s="3" t="str"/>
      <c r="N3578" s="3" t="n">
        <v>0</v>
      </c>
      <c r="O3578" s="4" t="str"/>
      <c r="P3578" s="4" t="str"/>
      <c r="Q3578" s="4" t="str"/>
      <c r="R3578" s="4" t="str"/>
      <c r="S3578" s="4" t="str"/>
      <c r="T3578" s="4" t="str"/>
      <c r="U3578" s="4" t="str"/>
      <c r="V3578" s="4" t="n">
        <v>1</v>
      </c>
    </row>
    <row r="3579">
      <c r="A3579" t="n">
        <v>450</v>
      </c>
      <c r="B3579" t="inlineStr">
        <is>
          <t>20608124935</t>
        </is>
      </c>
      <c r="C3579" t="inlineStr">
        <is>
          <t>ASOCIACIÓN DE PRODUCTORES AGROPECUARIOS DEL CASERIO DE CHACHASPATA</t>
        </is>
      </c>
      <c r="D3579" s="6" t="n">
        <v>2019</v>
      </c>
      <c r="F3579" t="inlineStr">
        <is>
          <t>PAC</t>
        </is>
      </c>
      <c r="G3579" s="4" t="n">
        <v>0</v>
      </c>
      <c r="H3579" s="4" t="n">
        <v>0</v>
      </c>
      <c r="I3579" s="4" t="n">
        <v>0</v>
      </c>
      <c r="J3579" s="4" t="str"/>
      <c r="K3579" s="4" t="str"/>
      <c r="L3579" s="3" t="n">
        <v>0</v>
      </c>
      <c r="M3579" s="3" t="n">
        <v>0</v>
      </c>
      <c r="N3579" s="3" t="n">
        <v>0</v>
      </c>
      <c r="O3579" s="4" t="str"/>
      <c r="P3579" s="4" t="str"/>
      <c r="Q3579" s="4" t="str"/>
      <c r="R3579" s="4" t="str"/>
      <c r="S3579" s="4" t="str"/>
      <c r="T3579" s="4" t="str"/>
      <c r="U3579" s="4" t="str"/>
      <c r="V3579" s="4" t="n">
        <v>1</v>
      </c>
    </row>
    <row r="3580">
      <c r="A3580" t="n">
        <v>450</v>
      </c>
      <c r="B3580" t="inlineStr">
        <is>
          <t>20608124935</t>
        </is>
      </c>
      <c r="C3580" t="inlineStr">
        <is>
          <t>ASOCIACIÓN DE PRODUCTORES AGROPECUARIOS DEL CASERIO DE CHACHASPATA</t>
        </is>
      </c>
      <c r="D3580" s="6" t="n">
        <v>2020</v>
      </c>
      <c r="F3580" t="inlineStr">
        <is>
          <t>PAC</t>
        </is>
      </c>
      <c r="G3580" s="4" t="n">
        <v>0</v>
      </c>
      <c r="H3580" s="4" t="n">
        <v>0</v>
      </c>
      <c r="I3580" s="4" t="n">
        <v>0</v>
      </c>
      <c r="J3580" s="4" t="n">
        <v>0</v>
      </c>
      <c r="K3580" s="4" t="n">
        <v>0</v>
      </c>
      <c r="L3580" s="3" t="n">
        <v>0</v>
      </c>
      <c r="M3580" s="3" t="n">
        <v>0</v>
      </c>
      <c r="N3580" s="3" t="n">
        <v>0</v>
      </c>
      <c r="O3580" s="4" t="str"/>
      <c r="P3580" s="4" t="str"/>
      <c r="Q3580" s="4" t="str"/>
      <c r="R3580" s="4" t="str"/>
      <c r="S3580" s="4" t="str"/>
      <c r="T3580" s="4" t="str"/>
      <c r="U3580" s="4" t="str"/>
      <c r="V3580" s="4" t="n">
        <v>1</v>
      </c>
    </row>
    <row r="3581">
      <c r="A3581" t="n">
        <v>450</v>
      </c>
      <c r="B3581" t="inlineStr">
        <is>
          <t>20608124935</t>
        </is>
      </c>
      <c r="C3581" t="inlineStr">
        <is>
          <t>ASOCIACIÓN DE PRODUCTORES AGROPECUARIOS DEL CASERIO DE CHACHASPATA</t>
        </is>
      </c>
      <c r="D3581" s="6" t="n">
        <v>2021</v>
      </c>
      <c r="F3581" t="inlineStr">
        <is>
          <t>PAC</t>
        </is>
      </c>
      <c r="G3581" s="4" t="n">
        <v>0</v>
      </c>
      <c r="H3581" s="4" t="n">
        <v>0</v>
      </c>
      <c r="I3581" s="4" t="n">
        <v>0</v>
      </c>
      <c r="J3581" s="4" t="n">
        <v>0</v>
      </c>
      <c r="K3581" s="4" t="n">
        <v>0</v>
      </c>
      <c r="L3581" s="3" t="n">
        <v>0</v>
      </c>
      <c r="M3581" s="3" t="n">
        <v>0</v>
      </c>
      <c r="N3581" s="3" t="n">
        <v>0</v>
      </c>
      <c r="O3581" s="4" t="str"/>
      <c r="P3581" s="4" t="str"/>
      <c r="Q3581" s="4" t="str"/>
      <c r="R3581" s="4" t="str"/>
      <c r="S3581" s="4" t="str"/>
      <c r="T3581" s="4" t="str"/>
      <c r="U3581" s="4" t="str"/>
      <c r="V3581" s="4" t="n">
        <v>1</v>
      </c>
    </row>
    <row r="3582">
      <c r="A3582" t="n">
        <v>450</v>
      </c>
      <c r="B3582" t="inlineStr">
        <is>
          <t>20608124935</t>
        </is>
      </c>
      <c r="C3582" t="inlineStr">
        <is>
          <t>ASOCIACIÓN DE PRODUCTORES AGROPECUARIOS DEL CASERIO DE CHACHASPATA</t>
        </is>
      </c>
      <c r="D3582" s="6" t="n">
        <v>2022</v>
      </c>
      <c r="F3582" t="inlineStr">
        <is>
          <t>PAC</t>
        </is>
      </c>
      <c r="G3582" s="4" t="n">
        <v>0</v>
      </c>
      <c r="H3582" s="4" t="n">
        <v>0</v>
      </c>
      <c r="I3582" s="4" t="n">
        <v>0</v>
      </c>
      <c r="J3582" s="4" t="n">
        <v>0</v>
      </c>
      <c r="K3582" s="4" t="n">
        <v>0</v>
      </c>
      <c r="L3582" s="3" t="n">
        <v>0</v>
      </c>
      <c r="M3582" s="3" t="n">
        <v>0</v>
      </c>
      <c r="N3582" s="3" t="n">
        <v>0</v>
      </c>
      <c r="O3582" s="4" t="str"/>
      <c r="P3582" s="4" t="str"/>
      <c r="Q3582" s="4" t="str"/>
      <c r="R3582" s="4" t="str"/>
      <c r="S3582" s="4" t="str"/>
      <c r="T3582" s="4" t="str"/>
      <c r="U3582" s="4" t="str"/>
      <c r="V3582" s="4" t="n">
        <v>1</v>
      </c>
    </row>
    <row r="3583">
      <c r="A3583" t="n">
        <v>450</v>
      </c>
      <c r="B3583" t="inlineStr">
        <is>
          <t>20608124935</t>
        </is>
      </c>
      <c r="C3583" t="inlineStr">
        <is>
          <t>ASOCIACIÓN DE PRODUCTORES AGROPECUARIOS DEL CASERIO DE CHACHASPATA</t>
        </is>
      </c>
      <c r="D3583" s="6" t="n">
        <v>2023</v>
      </c>
      <c r="F3583" t="inlineStr">
        <is>
          <t>PAC</t>
        </is>
      </c>
      <c r="G3583" s="4" t="n">
        <v>0</v>
      </c>
      <c r="H3583" s="4" t="n">
        <v>0</v>
      </c>
      <c r="I3583" s="4" t="n">
        <v>0</v>
      </c>
      <c r="J3583" s="4" t="n">
        <v>0</v>
      </c>
      <c r="K3583" s="4" t="n">
        <v>0</v>
      </c>
      <c r="L3583" s="3" t="n">
        <v>0</v>
      </c>
      <c r="M3583" s="3" t="n">
        <v>0</v>
      </c>
      <c r="N3583" s="3" t="n">
        <v>0</v>
      </c>
      <c r="O3583" s="4" t="n">
        <v>0</v>
      </c>
      <c r="P3583" s="4" t="n">
        <v>0</v>
      </c>
      <c r="Q3583" s="4" t="n">
        <v>0</v>
      </c>
      <c r="R3583" s="4" t="n">
        <v>0</v>
      </c>
      <c r="S3583" s="4" t="n">
        <v>0</v>
      </c>
      <c r="T3583" s="4" t="n">
        <v>0</v>
      </c>
      <c r="U3583" s="4" t="n">
        <v>0</v>
      </c>
      <c r="V3583" s="4" t="n">
        <v>1</v>
      </c>
    </row>
    <row r="3584">
      <c r="A3584" t="n">
        <v>450</v>
      </c>
      <c r="B3584" t="inlineStr">
        <is>
          <t>20608124935</t>
        </is>
      </c>
      <c r="C3584" t="inlineStr">
        <is>
          <t>ASOCIACIÓN DE PRODUCTORES AGROPECUARIOS DEL CASERIO DE CHACHASPATA</t>
        </is>
      </c>
      <c r="D3584" s="6" t="n">
        <v>2024</v>
      </c>
      <c r="E3584" t="n">
        <v>1</v>
      </c>
      <c r="F3584" t="inlineStr">
        <is>
          <t>PAC</t>
        </is>
      </c>
      <c r="G3584" s="4" t="n">
        <v>17</v>
      </c>
      <c r="H3584" s="4" t="n">
        <v>1</v>
      </c>
      <c r="I3584" s="4" t="n">
        <v>18</v>
      </c>
      <c r="J3584" s="4" t="n">
        <v>24</v>
      </c>
      <c r="K3584" s="4" t="n">
        <v>0</v>
      </c>
      <c r="L3584" s="3" t="n">
        <v>225660.7856</v>
      </c>
      <c r="M3584" s="3" t="n">
        <v>0</v>
      </c>
      <c r="N3584" s="3" t="n">
        <v>225660.7856</v>
      </c>
      <c r="O3584" s="4" t="n">
        <v>0</v>
      </c>
      <c r="P3584" s="4" t="n">
        <v>74515</v>
      </c>
      <c r="Q3584" s="4" t="str"/>
      <c r="R3584" s="4" t="n">
        <v>151145.7856</v>
      </c>
      <c r="S3584" s="4" t="n">
        <v>0</v>
      </c>
      <c r="T3584" s="4" t="n">
        <v>0</v>
      </c>
      <c r="U3584" s="4" t="n">
        <v>225660.7856</v>
      </c>
      <c r="V3584" s="4" t="n">
        <v>1</v>
      </c>
    </row>
    <row r="3585">
      <c r="A3585" t="n">
        <v>450</v>
      </c>
      <c r="B3585" t="inlineStr">
        <is>
          <t>20608124935</t>
        </is>
      </c>
      <c r="C3585" t="inlineStr">
        <is>
          <t>ASOCIACIÓN DE PRODUCTORES AGROPECUARIOS DEL CASERIO DE CHACHASPATA</t>
        </is>
      </c>
      <c r="D3585" s="6" t="n">
        <v>2025</v>
      </c>
      <c r="E3585" t="n">
        <v>1</v>
      </c>
      <c r="F3585" t="inlineStr">
        <is>
          <t>PAC</t>
        </is>
      </c>
      <c r="G3585" s="4" t="n">
        <v>17</v>
      </c>
      <c r="H3585" s="4" t="n">
        <v>3</v>
      </c>
      <c r="I3585" s="4" t="n">
        <v>20</v>
      </c>
      <c r="J3585" s="4" t="n">
        <v>12</v>
      </c>
      <c r="K3585" s="4" t="n">
        <v>0</v>
      </c>
      <c r="L3585" s="3" t="n">
        <v>346536.612</v>
      </c>
      <c r="M3585" s="3" t="n">
        <v>0</v>
      </c>
      <c r="N3585" s="3" t="n">
        <v>346536.612</v>
      </c>
      <c r="O3585" s="4" t="n">
        <v>0</v>
      </c>
      <c r="P3585" s="4" t="n">
        <v>0</v>
      </c>
      <c r="Q3585" s="4" t="str"/>
      <c r="R3585" s="4" t="n">
        <v>346536.612</v>
      </c>
      <c r="S3585" s="4" t="n">
        <v>0</v>
      </c>
      <c r="T3585" s="4" t="n">
        <v>0</v>
      </c>
      <c r="U3585" s="4" t="n">
        <v>346536.612</v>
      </c>
      <c r="V3585" s="4" t="n">
        <v>1</v>
      </c>
    </row>
    <row r="3586">
      <c r="A3586" t="n">
        <v>451</v>
      </c>
      <c r="B3586" t="inlineStr">
        <is>
          <t>20608597973</t>
        </is>
      </c>
      <c r="C3586" t="inlineStr">
        <is>
          <t>ASOCIACIÓN AGROPECUARIA COMUNAL DE HUANIN DEL DISTRITO DE UMARI</t>
        </is>
      </c>
      <c r="D3586" s="6" t="n">
        <v>2018</v>
      </c>
      <c r="F3586" t="inlineStr">
        <is>
          <t>PAC</t>
        </is>
      </c>
      <c r="G3586" s="4" t="str"/>
      <c r="H3586" s="4" t="str"/>
      <c r="I3586" s="4" t="n">
        <v>0</v>
      </c>
      <c r="J3586" s="4" t="str"/>
      <c r="K3586" s="4" t="str"/>
      <c r="L3586" s="3" t="str"/>
      <c r="M3586" s="3" t="str"/>
      <c r="N3586" s="3" t="n">
        <v>0</v>
      </c>
      <c r="O3586" s="4" t="str"/>
      <c r="P3586" s="4" t="str"/>
      <c r="Q3586" s="4" t="str"/>
      <c r="R3586" s="4" t="str"/>
      <c r="S3586" s="4" t="str"/>
      <c r="T3586" s="4" t="str"/>
      <c r="U3586" s="4" t="str"/>
      <c r="V3586" s="4" t="n">
        <v>1</v>
      </c>
    </row>
    <row r="3587">
      <c r="A3587" t="n">
        <v>451</v>
      </c>
      <c r="B3587" t="inlineStr">
        <is>
          <t>20608597973</t>
        </is>
      </c>
      <c r="C3587" t="inlineStr">
        <is>
          <t>ASOCIACIÓN AGROPECUARIA COMUNAL DE HUANIN DEL DISTRITO DE UMARI</t>
        </is>
      </c>
      <c r="D3587" s="6" t="n">
        <v>2019</v>
      </c>
      <c r="F3587" t="inlineStr">
        <is>
          <t>PAC</t>
        </is>
      </c>
      <c r="G3587" s="4" t="n">
        <v>0</v>
      </c>
      <c r="H3587" s="4" t="n">
        <v>0</v>
      </c>
      <c r="I3587" s="4" t="n">
        <v>0</v>
      </c>
      <c r="J3587" s="4" t="str"/>
      <c r="K3587" s="4" t="str"/>
      <c r="L3587" s="3" t="n">
        <v>0</v>
      </c>
      <c r="M3587" s="3" t="n">
        <v>0</v>
      </c>
      <c r="N3587" s="3" t="n">
        <v>0</v>
      </c>
      <c r="O3587" s="4" t="str"/>
      <c r="P3587" s="4" t="str"/>
      <c r="Q3587" s="4" t="str"/>
      <c r="R3587" s="4" t="str"/>
      <c r="S3587" s="4" t="str"/>
      <c r="T3587" s="4" t="str"/>
      <c r="U3587" s="4" t="str"/>
      <c r="V3587" s="4" t="n">
        <v>1</v>
      </c>
    </row>
    <row r="3588">
      <c r="A3588" t="n">
        <v>451</v>
      </c>
      <c r="B3588" t="inlineStr">
        <is>
          <t>20608597973</t>
        </is>
      </c>
      <c r="C3588" t="inlineStr">
        <is>
          <t>ASOCIACIÓN AGROPECUARIA COMUNAL DE HUANIN DEL DISTRITO DE UMARI</t>
        </is>
      </c>
      <c r="D3588" s="6" t="n">
        <v>2020</v>
      </c>
      <c r="F3588" t="inlineStr">
        <is>
          <t>PAC</t>
        </is>
      </c>
      <c r="G3588" s="4" t="n">
        <v>0</v>
      </c>
      <c r="H3588" s="4" t="n">
        <v>0</v>
      </c>
      <c r="I3588" s="4" t="n">
        <v>0</v>
      </c>
      <c r="J3588" s="4" t="n">
        <v>0</v>
      </c>
      <c r="K3588" s="4" t="n">
        <v>0</v>
      </c>
      <c r="L3588" s="3" t="n">
        <v>0</v>
      </c>
      <c r="M3588" s="3" t="n">
        <v>0</v>
      </c>
      <c r="N3588" s="3" t="n">
        <v>0</v>
      </c>
      <c r="O3588" s="4" t="str"/>
      <c r="P3588" s="4" t="str"/>
      <c r="Q3588" s="4" t="str"/>
      <c r="R3588" s="4" t="str"/>
      <c r="S3588" s="4" t="str"/>
      <c r="T3588" s="4" t="str"/>
      <c r="U3588" s="4" t="str"/>
      <c r="V3588" s="4" t="n">
        <v>1</v>
      </c>
    </row>
    <row r="3589">
      <c r="A3589" t="n">
        <v>451</v>
      </c>
      <c r="B3589" t="inlineStr">
        <is>
          <t>20608597973</t>
        </is>
      </c>
      <c r="C3589" t="inlineStr">
        <is>
          <t>ASOCIACIÓN AGROPECUARIA COMUNAL DE HUANIN DEL DISTRITO DE UMARI</t>
        </is>
      </c>
      <c r="D3589" s="6" t="n">
        <v>2021</v>
      </c>
      <c r="F3589" t="inlineStr">
        <is>
          <t>PAC</t>
        </is>
      </c>
      <c r="G3589" s="4" t="n">
        <v>0</v>
      </c>
      <c r="H3589" s="4" t="n">
        <v>0</v>
      </c>
      <c r="I3589" s="4" t="n">
        <v>0</v>
      </c>
      <c r="J3589" s="4" t="n">
        <v>0</v>
      </c>
      <c r="K3589" s="4" t="n">
        <v>0</v>
      </c>
      <c r="L3589" s="3" t="n">
        <v>0</v>
      </c>
      <c r="M3589" s="3" t="n">
        <v>0</v>
      </c>
      <c r="N3589" s="3" t="n">
        <v>0</v>
      </c>
      <c r="O3589" s="4" t="str"/>
      <c r="P3589" s="4" t="str"/>
      <c r="Q3589" s="4" t="str"/>
      <c r="R3589" s="4" t="str"/>
      <c r="S3589" s="4" t="str"/>
      <c r="T3589" s="4" t="str"/>
      <c r="U3589" s="4" t="str"/>
      <c r="V3589" s="4" t="n">
        <v>1</v>
      </c>
    </row>
    <row r="3590">
      <c r="A3590" t="n">
        <v>451</v>
      </c>
      <c r="B3590" t="inlineStr">
        <is>
          <t>20608597973</t>
        </is>
      </c>
      <c r="C3590" t="inlineStr">
        <is>
          <t>ASOCIACIÓN AGROPECUARIA COMUNAL DE HUANIN DEL DISTRITO DE UMARI</t>
        </is>
      </c>
      <c r="D3590" s="6" t="n">
        <v>2022</v>
      </c>
      <c r="F3590" t="inlineStr">
        <is>
          <t>PAC</t>
        </is>
      </c>
      <c r="G3590" s="4" t="n">
        <v>0</v>
      </c>
      <c r="H3590" s="4" t="n">
        <v>0</v>
      </c>
      <c r="I3590" s="4" t="n">
        <v>0</v>
      </c>
      <c r="J3590" s="4" t="n">
        <v>0</v>
      </c>
      <c r="K3590" s="4" t="n">
        <v>0</v>
      </c>
      <c r="L3590" s="3" t="n">
        <v>0</v>
      </c>
      <c r="M3590" s="3" t="n">
        <v>0</v>
      </c>
      <c r="N3590" s="3" t="n">
        <v>0</v>
      </c>
      <c r="O3590" s="4" t="str"/>
      <c r="P3590" s="4" t="str"/>
      <c r="Q3590" s="4" t="str"/>
      <c r="R3590" s="4" t="str"/>
      <c r="S3590" s="4" t="str"/>
      <c r="T3590" s="4" t="str"/>
      <c r="U3590" s="4" t="str"/>
      <c r="V3590" s="4" t="n">
        <v>1</v>
      </c>
    </row>
    <row r="3591">
      <c r="A3591" t="n">
        <v>451</v>
      </c>
      <c r="B3591" t="inlineStr">
        <is>
          <t>20608597973</t>
        </is>
      </c>
      <c r="C3591" t="inlineStr">
        <is>
          <t>ASOCIACIÓN AGROPECUARIA COMUNAL DE HUANIN DEL DISTRITO DE UMARI</t>
        </is>
      </c>
      <c r="D3591" s="6" t="n">
        <v>2023</v>
      </c>
      <c r="F3591" t="inlineStr">
        <is>
          <t>PAC</t>
        </is>
      </c>
      <c r="G3591" s="4" t="n">
        <v>0</v>
      </c>
      <c r="H3591" s="4" t="n">
        <v>0</v>
      </c>
      <c r="I3591" s="4" t="n">
        <v>0</v>
      </c>
      <c r="J3591" s="4" t="n">
        <v>0</v>
      </c>
      <c r="K3591" s="4" t="n">
        <v>0</v>
      </c>
      <c r="L3591" s="3" t="n">
        <v>0</v>
      </c>
      <c r="M3591" s="3" t="n">
        <v>0</v>
      </c>
      <c r="N3591" s="3" t="n">
        <v>0</v>
      </c>
      <c r="O3591" s="4" t="n">
        <v>0</v>
      </c>
      <c r="P3591" s="4" t="n">
        <v>0</v>
      </c>
      <c r="Q3591" s="4" t="n">
        <v>0</v>
      </c>
      <c r="R3591" s="4" t="n">
        <v>0</v>
      </c>
      <c r="S3591" s="4" t="n">
        <v>0</v>
      </c>
      <c r="T3591" s="4" t="n">
        <v>0</v>
      </c>
      <c r="U3591" s="4" t="n">
        <v>0</v>
      </c>
      <c r="V3591" s="4" t="n">
        <v>1</v>
      </c>
    </row>
    <row r="3592">
      <c r="A3592" t="n">
        <v>451</v>
      </c>
      <c r="B3592" t="inlineStr">
        <is>
          <t>20608597973</t>
        </is>
      </c>
      <c r="C3592" t="inlineStr">
        <is>
          <t>ASOCIACIÓN AGROPECUARIA COMUNAL DE HUANIN DEL DISTRITO DE UMARI</t>
        </is>
      </c>
      <c r="D3592" s="6" t="n">
        <v>2024</v>
      </c>
      <c r="E3592" t="n">
        <v>1</v>
      </c>
      <c r="F3592" t="inlineStr">
        <is>
          <t>PAC</t>
        </is>
      </c>
      <c r="G3592" s="4" t="n">
        <v>25</v>
      </c>
      <c r="H3592" s="4" t="n">
        <v>10</v>
      </c>
      <c r="I3592" s="4" t="n">
        <v>35</v>
      </c>
      <c r="J3592" s="4" t="n">
        <v>24</v>
      </c>
      <c r="K3592" s="4" t="n">
        <v>0</v>
      </c>
      <c r="L3592" s="3" t="n">
        <v>253715.512</v>
      </c>
      <c r="M3592" s="3" t="n">
        <v>0</v>
      </c>
      <c r="N3592" s="3" t="n">
        <v>253715.512</v>
      </c>
      <c r="O3592" s="4" t="n">
        <v>0</v>
      </c>
      <c r="P3592" s="4" t="n">
        <v>0</v>
      </c>
      <c r="Q3592" s="4" t="str"/>
      <c r="R3592" s="4" t="n">
        <v>253715.512</v>
      </c>
      <c r="S3592" s="4" t="n">
        <v>0</v>
      </c>
      <c r="T3592" s="4" t="n">
        <v>0</v>
      </c>
      <c r="U3592" s="4" t="n">
        <v>253715.512</v>
      </c>
      <c r="V3592" s="4" t="n">
        <v>1</v>
      </c>
    </row>
    <row r="3593">
      <c r="A3593" t="n">
        <v>451</v>
      </c>
      <c r="B3593" t="inlineStr">
        <is>
          <t>20608597973</t>
        </is>
      </c>
      <c r="C3593" t="inlineStr">
        <is>
          <t>ASOCIACIÓN AGROPECUARIA COMUNAL DE HUANIN DEL DISTRITO DE UMARI</t>
        </is>
      </c>
      <c r="D3593" s="6" t="n">
        <v>2025</v>
      </c>
      <c r="E3593" t="n">
        <v>1</v>
      </c>
      <c r="F3593" t="inlineStr">
        <is>
          <t>PAC</t>
        </is>
      </c>
      <c r="G3593" s="4" t="n">
        <v>29</v>
      </c>
      <c r="H3593" s="4" t="n">
        <v>6</v>
      </c>
      <c r="I3593" s="4" t="n">
        <v>35</v>
      </c>
      <c r="J3593" s="4" t="n">
        <v>21</v>
      </c>
      <c r="K3593" s="4" t="n">
        <v>0</v>
      </c>
      <c r="L3593" s="3" t="n">
        <v>534162.184</v>
      </c>
      <c r="M3593" s="3" t="n">
        <v>0</v>
      </c>
      <c r="N3593" s="3" t="n">
        <v>534162.184</v>
      </c>
      <c r="O3593" s="4" t="n">
        <v>0</v>
      </c>
      <c r="P3593" s="4" t="n">
        <v>0</v>
      </c>
      <c r="Q3593" s="4" t="str"/>
      <c r="R3593" s="4" t="n">
        <v>534162.184</v>
      </c>
      <c r="S3593" s="4" t="n">
        <v>0</v>
      </c>
      <c r="T3593" s="4" t="n">
        <v>0</v>
      </c>
      <c r="U3593" s="4" t="n">
        <v>534162.184</v>
      </c>
      <c r="V3593" s="4" t="n">
        <v>1</v>
      </c>
    </row>
    <row r="3594">
      <c r="A3594" t="n">
        <v>452</v>
      </c>
      <c r="B3594" t="inlineStr">
        <is>
          <t>20608820672</t>
        </is>
      </c>
      <c r="C3594" t="inlineStr">
        <is>
          <t>ASOCIACION AGROPECUARIA COMUNAL DEL PUEBLO DE RACO DEL DISTRITO DE UMARI ASACRADU</t>
        </is>
      </c>
      <c r="D3594" s="6" t="n">
        <v>2018</v>
      </c>
      <c r="F3594" t="inlineStr">
        <is>
          <t>PAC</t>
        </is>
      </c>
      <c r="G3594" s="4" t="str"/>
      <c r="H3594" s="4" t="str"/>
      <c r="I3594" s="4" t="n">
        <v>0</v>
      </c>
      <c r="J3594" s="4" t="str"/>
      <c r="K3594" s="4" t="str"/>
      <c r="L3594" s="3" t="str"/>
      <c r="M3594" s="3" t="str"/>
      <c r="N3594" s="3" t="n">
        <v>0</v>
      </c>
      <c r="O3594" s="4" t="str"/>
      <c r="P3594" s="4" t="str"/>
      <c r="Q3594" s="4" t="str"/>
      <c r="R3594" s="4" t="str"/>
      <c r="S3594" s="4" t="str"/>
      <c r="T3594" s="4" t="str"/>
      <c r="U3594" s="4" t="str"/>
      <c r="V3594" s="4" t="n">
        <v>1</v>
      </c>
    </row>
    <row r="3595">
      <c r="A3595" t="n">
        <v>452</v>
      </c>
      <c r="B3595" t="inlineStr">
        <is>
          <t>20608820672</t>
        </is>
      </c>
      <c r="C3595" t="inlineStr">
        <is>
          <t>ASOCIACION AGROPECUARIA COMUNAL DEL PUEBLO DE RACO DEL DISTRITO DE UMARI ASACRADU</t>
        </is>
      </c>
      <c r="D3595" s="6" t="n">
        <v>2019</v>
      </c>
      <c r="F3595" t="inlineStr">
        <is>
          <t>PAC</t>
        </is>
      </c>
      <c r="G3595" s="4" t="n">
        <v>0</v>
      </c>
      <c r="H3595" s="4" t="n">
        <v>0</v>
      </c>
      <c r="I3595" s="4" t="n">
        <v>0</v>
      </c>
      <c r="J3595" s="4" t="str"/>
      <c r="K3595" s="4" t="str"/>
      <c r="L3595" s="3" t="n">
        <v>0</v>
      </c>
      <c r="M3595" s="3" t="n">
        <v>0</v>
      </c>
      <c r="N3595" s="3" t="n">
        <v>0</v>
      </c>
      <c r="O3595" s="4" t="str"/>
      <c r="P3595" s="4" t="str"/>
      <c r="Q3595" s="4" t="str"/>
      <c r="R3595" s="4" t="str"/>
      <c r="S3595" s="4" t="str"/>
      <c r="T3595" s="4" t="str"/>
      <c r="U3595" s="4" t="str"/>
      <c r="V3595" s="4" t="n">
        <v>1</v>
      </c>
    </row>
    <row r="3596">
      <c r="A3596" t="n">
        <v>452</v>
      </c>
      <c r="B3596" t="inlineStr">
        <is>
          <t>20608820672</t>
        </is>
      </c>
      <c r="C3596" t="inlineStr">
        <is>
          <t>ASOCIACION AGROPECUARIA COMUNAL DEL PUEBLO DE RACO DEL DISTRITO DE UMARI ASACRADU</t>
        </is>
      </c>
      <c r="D3596" s="6" t="n">
        <v>2020</v>
      </c>
      <c r="F3596" t="inlineStr">
        <is>
          <t>PAC</t>
        </is>
      </c>
      <c r="G3596" s="4" t="n">
        <v>0</v>
      </c>
      <c r="H3596" s="4" t="n">
        <v>0</v>
      </c>
      <c r="I3596" s="4" t="n">
        <v>0</v>
      </c>
      <c r="J3596" s="4" t="n">
        <v>0</v>
      </c>
      <c r="K3596" s="4" t="n">
        <v>0</v>
      </c>
      <c r="L3596" s="3" t="n">
        <v>0</v>
      </c>
      <c r="M3596" s="3" t="n">
        <v>0</v>
      </c>
      <c r="N3596" s="3" t="n">
        <v>0</v>
      </c>
      <c r="O3596" s="4" t="str"/>
      <c r="P3596" s="4" t="str"/>
      <c r="Q3596" s="4" t="str"/>
      <c r="R3596" s="4" t="str"/>
      <c r="S3596" s="4" t="str"/>
      <c r="T3596" s="4" t="str"/>
      <c r="U3596" s="4" t="str"/>
      <c r="V3596" s="4" t="n">
        <v>1</v>
      </c>
    </row>
    <row r="3597">
      <c r="A3597" t="n">
        <v>452</v>
      </c>
      <c r="B3597" t="inlineStr">
        <is>
          <t>20608820672</t>
        </is>
      </c>
      <c r="C3597" t="inlineStr">
        <is>
          <t>ASOCIACION AGROPECUARIA COMUNAL DEL PUEBLO DE RACO DEL DISTRITO DE UMARI ASACRADU</t>
        </is>
      </c>
      <c r="D3597" s="6" t="n">
        <v>2021</v>
      </c>
      <c r="F3597" t="inlineStr">
        <is>
          <t>PAC</t>
        </is>
      </c>
      <c r="G3597" s="4" t="n">
        <v>0</v>
      </c>
      <c r="H3597" s="4" t="n">
        <v>0</v>
      </c>
      <c r="I3597" s="4" t="n">
        <v>0</v>
      </c>
      <c r="J3597" s="4" t="n">
        <v>0</v>
      </c>
      <c r="K3597" s="4" t="n">
        <v>0</v>
      </c>
      <c r="L3597" s="3" t="n">
        <v>0</v>
      </c>
      <c r="M3597" s="3" t="n">
        <v>0</v>
      </c>
      <c r="N3597" s="3" t="n">
        <v>0</v>
      </c>
      <c r="O3597" s="4" t="str"/>
      <c r="P3597" s="4" t="str"/>
      <c r="Q3597" s="4" t="str"/>
      <c r="R3597" s="4" t="str"/>
      <c r="S3597" s="4" t="str"/>
      <c r="T3597" s="4" t="str"/>
      <c r="U3597" s="4" t="str"/>
      <c r="V3597" s="4" t="n">
        <v>1</v>
      </c>
    </row>
    <row r="3598">
      <c r="A3598" t="n">
        <v>452</v>
      </c>
      <c r="B3598" t="inlineStr">
        <is>
          <t>20608820672</t>
        </is>
      </c>
      <c r="C3598" t="inlineStr">
        <is>
          <t>ASOCIACION AGROPECUARIA COMUNAL DEL PUEBLO DE RACO DEL DISTRITO DE UMARI ASACRADU</t>
        </is>
      </c>
      <c r="D3598" s="6" t="n">
        <v>2022</v>
      </c>
      <c r="F3598" t="inlineStr">
        <is>
          <t>PAC</t>
        </is>
      </c>
      <c r="G3598" s="4" t="n">
        <v>0</v>
      </c>
      <c r="H3598" s="4" t="n">
        <v>0</v>
      </c>
      <c r="I3598" s="4" t="n">
        <v>0</v>
      </c>
      <c r="J3598" s="4" t="n">
        <v>0</v>
      </c>
      <c r="K3598" s="4" t="n">
        <v>0</v>
      </c>
      <c r="L3598" s="3" t="n">
        <v>0</v>
      </c>
      <c r="M3598" s="3" t="n">
        <v>0</v>
      </c>
      <c r="N3598" s="3" t="n">
        <v>0</v>
      </c>
      <c r="O3598" s="4" t="str"/>
      <c r="P3598" s="4" t="str"/>
      <c r="Q3598" s="4" t="str"/>
      <c r="R3598" s="4" t="str"/>
      <c r="S3598" s="4" t="str"/>
      <c r="T3598" s="4" t="str"/>
      <c r="U3598" s="4" t="str"/>
      <c r="V3598" s="4" t="n">
        <v>1</v>
      </c>
    </row>
    <row r="3599">
      <c r="A3599" t="n">
        <v>452</v>
      </c>
      <c r="B3599" t="inlineStr">
        <is>
          <t>20608820672</t>
        </is>
      </c>
      <c r="C3599" t="inlineStr">
        <is>
          <t>ASOCIACION AGROPECUARIA COMUNAL DEL PUEBLO DE RACO DEL DISTRITO DE UMARI ASACRADU</t>
        </is>
      </c>
      <c r="D3599" s="6" t="n">
        <v>2023</v>
      </c>
      <c r="F3599" t="inlineStr">
        <is>
          <t>PAC</t>
        </is>
      </c>
      <c r="G3599" s="4" t="n">
        <v>0</v>
      </c>
      <c r="H3599" s="4" t="n">
        <v>0</v>
      </c>
      <c r="I3599" s="4" t="n">
        <v>0</v>
      </c>
      <c r="J3599" s="4" t="n">
        <v>0</v>
      </c>
      <c r="K3599" s="4" t="n">
        <v>0</v>
      </c>
      <c r="L3599" s="3" t="n">
        <v>0</v>
      </c>
      <c r="M3599" s="3" t="n">
        <v>0</v>
      </c>
      <c r="N3599" s="3" t="n">
        <v>0</v>
      </c>
      <c r="O3599" s="4" t="n">
        <v>0</v>
      </c>
      <c r="P3599" s="4" t="n">
        <v>0</v>
      </c>
      <c r="Q3599" s="4" t="n">
        <v>0</v>
      </c>
      <c r="R3599" s="4" t="n">
        <v>0</v>
      </c>
      <c r="S3599" s="4" t="n">
        <v>0</v>
      </c>
      <c r="T3599" s="4" t="n">
        <v>0</v>
      </c>
      <c r="U3599" s="4" t="n">
        <v>0</v>
      </c>
      <c r="V3599" s="4" t="n">
        <v>1</v>
      </c>
    </row>
    <row r="3600">
      <c r="A3600" t="n">
        <v>452</v>
      </c>
      <c r="B3600" t="inlineStr">
        <is>
          <t>20608820672</t>
        </is>
      </c>
      <c r="C3600" t="inlineStr">
        <is>
          <t>ASOCIACION AGROPECUARIA COMUNAL DEL PUEBLO DE RACO DEL DISTRITO DE UMARI ASACRADU</t>
        </is>
      </c>
      <c r="D3600" s="6" t="n">
        <v>2024</v>
      </c>
      <c r="E3600" t="n">
        <v>1</v>
      </c>
      <c r="F3600" t="inlineStr">
        <is>
          <t>PAC</t>
        </is>
      </c>
      <c r="G3600" s="4" t="n">
        <v>21</v>
      </c>
      <c r="H3600" s="4" t="n">
        <v>3</v>
      </c>
      <c r="I3600" s="4" t="n">
        <v>24</v>
      </c>
      <c r="J3600" s="4" t="n">
        <v>24</v>
      </c>
      <c r="K3600" s="4" t="n">
        <v>0</v>
      </c>
      <c r="L3600" s="3" t="n">
        <v>174435.7802</v>
      </c>
      <c r="M3600" s="3" t="n">
        <v>0</v>
      </c>
      <c r="N3600" s="3" t="n">
        <v>174435.7802</v>
      </c>
      <c r="O3600" s="4" t="n">
        <v>0</v>
      </c>
      <c r="P3600" s="4" t="n">
        <v>0</v>
      </c>
      <c r="Q3600" s="4" t="str"/>
      <c r="R3600" s="4" t="n">
        <v>174435.7802</v>
      </c>
      <c r="S3600" s="4" t="n">
        <v>0</v>
      </c>
      <c r="T3600" s="4" t="n">
        <v>0</v>
      </c>
      <c r="U3600" s="4" t="n">
        <v>174435.7802</v>
      </c>
      <c r="V3600" s="4" t="n">
        <v>1</v>
      </c>
    </row>
    <row r="3601">
      <c r="A3601" t="n">
        <v>452</v>
      </c>
      <c r="B3601" t="inlineStr">
        <is>
          <t>20608820672</t>
        </is>
      </c>
      <c r="C3601" t="inlineStr">
        <is>
          <t>ASOCIACION AGROPECUARIA COMUNAL DEL PUEBLO DE RACO DEL DISTRITO DE UMARI ASACRADU</t>
        </is>
      </c>
      <c r="D3601" s="6" t="n">
        <v>2025</v>
      </c>
      <c r="E3601" t="n">
        <v>1</v>
      </c>
      <c r="F3601" t="inlineStr">
        <is>
          <t>PAC</t>
        </is>
      </c>
      <c r="G3601" s="4" t="n">
        <v>19</v>
      </c>
      <c r="H3601" s="4" t="n">
        <v>5</v>
      </c>
      <c r="I3601" s="4" t="n">
        <v>24</v>
      </c>
      <c r="J3601" s="4" t="n">
        <v>21</v>
      </c>
      <c r="K3601" s="4" t="n">
        <v>0</v>
      </c>
      <c r="L3601" s="3" t="n">
        <v>158478.817</v>
      </c>
      <c r="M3601" s="3" t="n">
        <v>0</v>
      </c>
      <c r="N3601" s="3" t="n">
        <v>158478.817</v>
      </c>
      <c r="O3601" s="4" t="n">
        <v>0</v>
      </c>
      <c r="P3601" s="4" t="n">
        <v>0</v>
      </c>
      <c r="Q3601" s="4" t="str"/>
      <c r="R3601" s="4" t="n">
        <v>158478.817</v>
      </c>
      <c r="S3601" s="4" t="n">
        <v>0</v>
      </c>
      <c r="T3601" s="4" t="n">
        <v>0</v>
      </c>
      <c r="U3601" s="4" t="n">
        <v>158478.817</v>
      </c>
      <c r="V3601" s="4" t="n">
        <v>1</v>
      </c>
    </row>
    <row r="3602">
      <c r="A3602" t="n">
        <v>453</v>
      </c>
      <c r="B3602" t="inlineStr">
        <is>
          <t>20608860771</t>
        </is>
      </c>
      <c r="C3602" t="inlineStr">
        <is>
          <t>ASOCIACIÓN COMUNAL AGROPECUARIA DEL CASERIO DE NIÑA COCHA</t>
        </is>
      </c>
      <c r="D3602" s="6" t="n">
        <v>2018</v>
      </c>
      <c r="F3602" t="inlineStr">
        <is>
          <t>PAC</t>
        </is>
      </c>
      <c r="G3602" s="4" t="str"/>
      <c r="H3602" s="4" t="str"/>
      <c r="I3602" s="4" t="n">
        <v>0</v>
      </c>
      <c r="J3602" s="4" t="str"/>
      <c r="K3602" s="4" t="str"/>
      <c r="L3602" s="3" t="str"/>
      <c r="M3602" s="3" t="str"/>
      <c r="N3602" s="3" t="n">
        <v>0</v>
      </c>
      <c r="O3602" s="4" t="str"/>
      <c r="P3602" s="4" t="str"/>
      <c r="Q3602" s="4" t="str"/>
      <c r="R3602" s="4" t="str"/>
      <c r="S3602" s="4" t="str"/>
      <c r="T3602" s="4" t="str"/>
      <c r="U3602" s="4" t="str"/>
      <c r="V3602" s="4" t="n">
        <v>1</v>
      </c>
    </row>
    <row r="3603">
      <c r="A3603" t="n">
        <v>453</v>
      </c>
      <c r="B3603" t="inlineStr">
        <is>
          <t>20608860771</t>
        </is>
      </c>
      <c r="C3603" t="inlineStr">
        <is>
          <t>ASOCIACIÓN COMUNAL AGROPECUARIA DEL CASERIO DE NIÑA COCHA</t>
        </is>
      </c>
      <c r="D3603" s="6" t="n">
        <v>2019</v>
      </c>
      <c r="F3603" t="inlineStr">
        <is>
          <t>PAC</t>
        </is>
      </c>
      <c r="G3603" s="4" t="n">
        <v>0</v>
      </c>
      <c r="H3603" s="4" t="n">
        <v>0</v>
      </c>
      <c r="I3603" s="4" t="n">
        <v>0</v>
      </c>
      <c r="J3603" s="4" t="str"/>
      <c r="K3603" s="4" t="str"/>
      <c r="L3603" s="3" t="n">
        <v>0</v>
      </c>
      <c r="M3603" s="3" t="n">
        <v>0</v>
      </c>
      <c r="N3603" s="3" t="n">
        <v>0</v>
      </c>
      <c r="O3603" s="4" t="str"/>
      <c r="P3603" s="4" t="str"/>
      <c r="Q3603" s="4" t="str"/>
      <c r="R3603" s="4" t="str"/>
      <c r="S3603" s="4" t="str"/>
      <c r="T3603" s="4" t="str"/>
      <c r="U3603" s="4" t="str"/>
      <c r="V3603" s="4" t="n">
        <v>1</v>
      </c>
    </row>
    <row r="3604">
      <c r="A3604" t="n">
        <v>453</v>
      </c>
      <c r="B3604" t="inlineStr">
        <is>
          <t>20608860771</t>
        </is>
      </c>
      <c r="C3604" t="inlineStr">
        <is>
          <t>ASOCIACIÓN COMUNAL AGROPECUARIA DEL CASERIO DE NIÑA COCHA</t>
        </is>
      </c>
      <c r="D3604" s="6" t="n">
        <v>2020</v>
      </c>
      <c r="F3604" t="inlineStr">
        <is>
          <t>PAC</t>
        </is>
      </c>
      <c r="G3604" s="4" t="n">
        <v>0</v>
      </c>
      <c r="H3604" s="4" t="n">
        <v>0</v>
      </c>
      <c r="I3604" s="4" t="n">
        <v>0</v>
      </c>
      <c r="J3604" s="4" t="n">
        <v>0</v>
      </c>
      <c r="K3604" s="4" t="n">
        <v>0</v>
      </c>
      <c r="L3604" s="3" t="n">
        <v>0</v>
      </c>
      <c r="M3604" s="3" t="n">
        <v>0</v>
      </c>
      <c r="N3604" s="3" t="n">
        <v>0</v>
      </c>
      <c r="O3604" s="4" t="str"/>
      <c r="P3604" s="4" t="str"/>
      <c r="Q3604" s="4" t="str"/>
      <c r="R3604" s="4" t="str"/>
      <c r="S3604" s="4" t="str"/>
      <c r="T3604" s="4" t="str"/>
      <c r="U3604" s="4" t="str"/>
      <c r="V3604" s="4" t="n">
        <v>1</v>
      </c>
    </row>
    <row r="3605">
      <c r="A3605" t="n">
        <v>453</v>
      </c>
      <c r="B3605" t="inlineStr">
        <is>
          <t>20608860771</t>
        </is>
      </c>
      <c r="C3605" t="inlineStr">
        <is>
          <t>ASOCIACIÓN COMUNAL AGROPECUARIA DEL CASERIO DE NIÑA COCHA</t>
        </is>
      </c>
      <c r="D3605" s="6" t="n">
        <v>2021</v>
      </c>
      <c r="F3605" t="inlineStr">
        <is>
          <t>PAC</t>
        </is>
      </c>
      <c r="G3605" s="4" t="n">
        <v>0</v>
      </c>
      <c r="H3605" s="4" t="n">
        <v>0</v>
      </c>
      <c r="I3605" s="4" t="n">
        <v>0</v>
      </c>
      <c r="J3605" s="4" t="n">
        <v>0</v>
      </c>
      <c r="K3605" s="4" t="n">
        <v>0</v>
      </c>
      <c r="L3605" s="3" t="n">
        <v>0</v>
      </c>
      <c r="M3605" s="3" t="n">
        <v>0</v>
      </c>
      <c r="N3605" s="3" t="n">
        <v>0</v>
      </c>
      <c r="O3605" s="4" t="str"/>
      <c r="P3605" s="4" t="str"/>
      <c r="Q3605" s="4" t="str"/>
      <c r="R3605" s="4" t="str"/>
      <c r="S3605" s="4" t="str"/>
      <c r="T3605" s="4" t="str"/>
      <c r="U3605" s="4" t="str"/>
      <c r="V3605" s="4" t="n">
        <v>1</v>
      </c>
    </row>
    <row r="3606">
      <c r="A3606" t="n">
        <v>453</v>
      </c>
      <c r="B3606" t="inlineStr">
        <is>
          <t>20608860771</t>
        </is>
      </c>
      <c r="C3606" t="inlineStr">
        <is>
          <t>ASOCIACIÓN COMUNAL AGROPECUARIA DEL CASERIO DE NIÑA COCHA</t>
        </is>
      </c>
      <c r="D3606" s="6" t="n">
        <v>2022</v>
      </c>
      <c r="F3606" t="inlineStr">
        <is>
          <t>PAC</t>
        </is>
      </c>
      <c r="G3606" s="4" t="n">
        <v>0</v>
      </c>
      <c r="H3606" s="4" t="n">
        <v>0</v>
      </c>
      <c r="I3606" s="4" t="n">
        <v>0</v>
      </c>
      <c r="J3606" s="4" t="n">
        <v>0</v>
      </c>
      <c r="K3606" s="4" t="n">
        <v>0</v>
      </c>
      <c r="L3606" s="3" t="n">
        <v>0</v>
      </c>
      <c r="M3606" s="3" t="n">
        <v>0</v>
      </c>
      <c r="N3606" s="3" t="n">
        <v>0</v>
      </c>
      <c r="O3606" s="4" t="str"/>
      <c r="P3606" s="4" t="str"/>
      <c r="Q3606" s="4" t="str"/>
      <c r="R3606" s="4" t="str"/>
      <c r="S3606" s="4" t="str"/>
      <c r="T3606" s="4" t="str"/>
      <c r="U3606" s="4" t="str"/>
      <c r="V3606" s="4" t="n">
        <v>1</v>
      </c>
    </row>
    <row r="3607">
      <c r="A3607" t="n">
        <v>453</v>
      </c>
      <c r="B3607" t="inlineStr">
        <is>
          <t>20608860771</t>
        </is>
      </c>
      <c r="C3607" t="inlineStr">
        <is>
          <t>ASOCIACIÓN COMUNAL AGROPECUARIA DEL CASERIO DE NIÑA COCHA</t>
        </is>
      </c>
      <c r="D3607" s="6" t="n">
        <v>2023</v>
      </c>
      <c r="F3607" t="inlineStr">
        <is>
          <t>PAC</t>
        </is>
      </c>
      <c r="G3607" s="4" t="n">
        <v>0</v>
      </c>
      <c r="H3607" s="4" t="n">
        <v>0</v>
      </c>
      <c r="I3607" s="4" t="n">
        <v>0</v>
      </c>
      <c r="J3607" s="4" t="n">
        <v>0</v>
      </c>
      <c r="K3607" s="4" t="n">
        <v>0</v>
      </c>
      <c r="L3607" s="3" t="n">
        <v>0</v>
      </c>
      <c r="M3607" s="3" t="n">
        <v>0</v>
      </c>
      <c r="N3607" s="3" t="n">
        <v>0</v>
      </c>
      <c r="O3607" s="4" t="n">
        <v>0</v>
      </c>
      <c r="P3607" s="4" t="n">
        <v>0</v>
      </c>
      <c r="Q3607" s="4" t="n">
        <v>0</v>
      </c>
      <c r="R3607" s="4" t="n">
        <v>0</v>
      </c>
      <c r="S3607" s="4" t="n">
        <v>0</v>
      </c>
      <c r="T3607" s="4" t="n">
        <v>0</v>
      </c>
      <c r="U3607" s="4" t="n">
        <v>0</v>
      </c>
      <c r="V3607" s="4" t="n">
        <v>1</v>
      </c>
    </row>
    <row r="3608">
      <c r="A3608" t="n">
        <v>453</v>
      </c>
      <c r="B3608" t="inlineStr">
        <is>
          <t>20608860771</t>
        </is>
      </c>
      <c r="C3608" t="inlineStr">
        <is>
          <t>ASOCIACIÓN COMUNAL AGROPECUARIA DEL CASERIO DE NIÑA COCHA</t>
        </is>
      </c>
      <c r="D3608" s="6" t="n">
        <v>2024</v>
      </c>
      <c r="E3608" t="n">
        <v>1</v>
      </c>
      <c r="F3608" t="inlineStr">
        <is>
          <t>PAC</t>
        </is>
      </c>
      <c r="G3608" s="4" t="n">
        <v>15</v>
      </c>
      <c r="H3608" s="4" t="n">
        <v>12</v>
      </c>
      <c r="I3608" s="4" t="n">
        <v>27</v>
      </c>
      <c r="J3608" s="4" t="n">
        <v>24</v>
      </c>
      <c r="K3608" s="4" t="n">
        <v>0</v>
      </c>
      <c r="L3608" s="3" t="n">
        <v>47392.288</v>
      </c>
      <c r="M3608" s="3" t="n">
        <v>0</v>
      </c>
      <c r="N3608" s="3" t="n">
        <v>47392.288</v>
      </c>
      <c r="O3608" s="4" t="n">
        <v>0</v>
      </c>
      <c r="P3608" s="4" t="n">
        <v>0</v>
      </c>
      <c r="Q3608" s="4" t="str"/>
      <c r="R3608" s="4" t="n">
        <v>47392.288</v>
      </c>
      <c r="S3608" s="4" t="n">
        <v>0</v>
      </c>
      <c r="T3608" s="4" t="n">
        <v>0</v>
      </c>
      <c r="U3608" s="4" t="n">
        <v>47392.288</v>
      </c>
      <c r="V3608" s="4" t="n">
        <v>1</v>
      </c>
    </row>
    <row r="3609">
      <c r="A3609" t="n">
        <v>453</v>
      </c>
      <c r="B3609" t="inlineStr">
        <is>
          <t>20608860771</t>
        </is>
      </c>
      <c r="C3609" t="inlineStr">
        <is>
          <t>ASOCIACIÓN COMUNAL AGROPECUARIA DEL CASERIO DE NIÑA COCHA</t>
        </is>
      </c>
      <c r="D3609" s="6" t="n">
        <v>2025</v>
      </c>
      <c r="E3609" t="n">
        <v>1</v>
      </c>
      <c r="F3609" t="inlineStr">
        <is>
          <t>PAC</t>
        </is>
      </c>
      <c r="G3609" s="4" t="n">
        <v>15</v>
      </c>
      <c r="H3609" s="4" t="n">
        <v>12</v>
      </c>
      <c r="I3609" s="4" t="n">
        <v>27</v>
      </c>
      <c r="J3609" s="4" t="n">
        <v>21</v>
      </c>
      <c r="K3609" s="4" t="n">
        <v>0</v>
      </c>
      <c r="L3609" s="3" t="n">
        <v>170018.689</v>
      </c>
      <c r="M3609" s="3" t="n">
        <v>0</v>
      </c>
      <c r="N3609" s="3" t="n">
        <v>170018.689</v>
      </c>
      <c r="O3609" s="4" t="n">
        <v>0</v>
      </c>
      <c r="P3609" s="4" t="n">
        <v>0</v>
      </c>
      <c r="Q3609" s="4" t="str"/>
      <c r="R3609" s="4" t="n">
        <v>170018.689</v>
      </c>
      <c r="S3609" s="4" t="n">
        <v>0</v>
      </c>
      <c r="T3609" s="4" t="n">
        <v>0</v>
      </c>
      <c r="U3609" s="4" t="n">
        <v>170018.689</v>
      </c>
      <c r="V3609" s="4" t="n">
        <v>1</v>
      </c>
    </row>
    <row r="3610">
      <c r="A3610" t="n">
        <v>454</v>
      </c>
      <c r="B3610" t="inlineStr">
        <is>
          <t>20608389734</t>
        </is>
      </c>
      <c r="C3610" t="inlineStr">
        <is>
          <t>ASOCIACIÓN AGROPECUARIA COMUNAL DE GOYAR PUNTA DEL DISTRITO DE UMARI ASACGOPDU</t>
        </is>
      </c>
      <c r="D3610" s="6" t="n">
        <v>2018</v>
      </c>
      <c r="F3610" t="inlineStr">
        <is>
          <t>PAC</t>
        </is>
      </c>
      <c r="G3610" s="4" t="str"/>
      <c r="H3610" s="4" t="str"/>
      <c r="I3610" s="4" t="n">
        <v>0</v>
      </c>
      <c r="J3610" s="4" t="str"/>
      <c r="K3610" s="4" t="str"/>
      <c r="L3610" s="3" t="str"/>
      <c r="M3610" s="3" t="str"/>
      <c r="N3610" s="3" t="n">
        <v>0</v>
      </c>
      <c r="O3610" s="4" t="str"/>
      <c r="P3610" s="4" t="str"/>
      <c r="Q3610" s="4" t="str"/>
      <c r="R3610" s="4" t="str"/>
      <c r="S3610" s="4" t="str"/>
      <c r="T3610" s="4" t="str"/>
      <c r="U3610" s="4" t="str"/>
      <c r="V3610" s="4" t="n">
        <v>1</v>
      </c>
    </row>
    <row r="3611">
      <c r="A3611" t="n">
        <v>454</v>
      </c>
      <c r="B3611" t="inlineStr">
        <is>
          <t>20608389734</t>
        </is>
      </c>
      <c r="C3611" t="inlineStr">
        <is>
          <t>ASOCIACIÓN AGROPECUARIA COMUNAL DE GOYAR PUNTA DEL DISTRITO DE UMARI ASACGOPDU</t>
        </is>
      </c>
      <c r="D3611" s="6" t="n">
        <v>2019</v>
      </c>
      <c r="F3611" t="inlineStr">
        <is>
          <t>PAC</t>
        </is>
      </c>
      <c r="G3611" s="4" t="n">
        <v>0</v>
      </c>
      <c r="H3611" s="4" t="n">
        <v>0</v>
      </c>
      <c r="I3611" s="4" t="n">
        <v>0</v>
      </c>
      <c r="J3611" s="4" t="str"/>
      <c r="K3611" s="4" t="str"/>
      <c r="L3611" s="3" t="n">
        <v>0</v>
      </c>
      <c r="M3611" s="3" t="n">
        <v>0</v>
      </c>
      <c r="N3611" s="3" t="n">
        <v>0</v>
      </c>
      <c r="O3611" s="4" t="str"/>
      <c r="P3611" s="4" t="str"/>
      <c r="Q3611" s="4" t="str"/>
      <c r="R3611" s="4" t="str"/>
      <c r="S3611" s="4" t="str"/>
      <c r="T3611" s="4" t="str"/>
      <c r="U3611" s="4" t="str"/>
      <c r="V3611" s="4" t="n">
        <v>1</v>
      </c>
    </row>
    <row r="3612">
      <c r="A3612" t="n">
        <v>454</v>
      </c>
      <c r="B3612" t="inlineStr">
        <is>
          <t>20608389734</t>
        </is>
      </c>
      <c r="C3612" t="inlineStr">
        <is>
          <t>ASOCIACIÓN AGROPECUARIA COMUNAL DE GOYAR PUNTA DEL DISTRITO DE UMARI ASACGOPDU</t>
        </is>
      </c>
      <c r="D3612" s="6" t="n">
        <v>2020</v>
      </c>
      <c r="F3612" t="inlineStr">
        <is>
          <t>PAC</t>
        </is>
      </c>
      <c r="G3612" s="4" t="n">
        <v>0</v>
      </c>
      <c r="H3612" s="4" t="n">
        <v>0</v>
      </c>
      <c r="I3612" s="4" t="n">
        <v>0</v>
      </c>
      <c r="J3612" s="4" t="n">
        <v>0</v>
      </c>
      <c r="K3612" s="4" t="n">
        <v>0</v>
      </c>
      <c r="L3612" s="3" t="n">
        <v>0</v>
      </c>
      <c r="M3612" s="3" t="n">
        <v>0</v>
      </c>
      <c r="N3612" s="3" t="n">
        <v>0</v>
      </c>
      <c r="O3612" s="4" t="str"/>
      <c r="P3612" s="4" t="str"/>
      <c r="Q3612" s="4" t="str"/>
      <c r="R3612" s="4" t="str"/>
      <c r="S3612" s="4" t="str"/>
      <c r="T3612" s="4" t="str"/>
      <c r="U3612" s="4" t="str"/>
      <c r="V3612" s="4" t="n">
        <v>1</v>
      </c>
    </row>
    <row r="3613">
      <c r="A3613" t="n">
        <v>454</v>
      </c>
      <c r="B3613" t="inlineStr">
        <is>
          <t>20608389734</t>
        </is>
      </c>
      <c r="C3613" t="inlineStr">
        <is>
          <t>ASOCIACIÓN AGROPECUARIA COMUNAL DE GOYAR PUNTA DEL DISTRITO DE UMARI ASACGOPDU</t>
        </is>
      </c>
      <c r="D3613" s="6" t="n">
        <v>2021</v>
      </c>
      <c r="F3613" t="inlineStr">
        <is>
          <t>PAC</t>
        </is>
      </c>
      <c r="G3613" s="4" t="n">
        <v>0</v>
      </c>
      <c r="H3613" s="4" t="n">
        <v>0</v>
      </c>
      <c r="I3613" s="4" t="n">
        <v>0</v>
      </c>
      <c r="J3613" s="4" t="n">
        <v>0</v>
      </c>
      <c r="K3613" s="4" t="n">
        <v>0</v>
      </c>
      <c r="L3613" s="3" t="n">
        <v>0</v>
      </c>
      <c r="M3613" s="3" t="n">
        <v>0</v>
      </c>
      <c r="N3613" s="3" t="n">
        <v>0</v>
      </c>
      <c r="O3613" s="4" t="str"/>
      <c r="P3613" s="4" t="str"/>
      <c r="Q3613" s="4" t="str"/>
      <c r="R3613" s="4" t="str"/>
      <c r="S3613" s="4" t="str"/>
      <c r="T3613" s="4" t="str"/>
      <c r="U3613" s="4" t="str"/>
      <c r="V3613" s="4" t="n">
        <v>1</v>
      </c>
    </row>
    <row r="3614">
      <c r="A3614" t="n">
        <v>454</v>
      </c>
      <c r="B3614" t="inlineStr">
        <is>
          <t>20608389734</t>
        </is>
      </c>
      <c r="C3614" t="inlineStr">
        <is>
          <t>ASOCIACIÓN AGROPECUARIA COMUNAL DE GOYAR PUNTA DEL DISTRITO DE UMARI ASACGOPDU</t>
        </is>
      </c>
      <c r="D3614" s="6" t="n">
        <v>2022</v>
      </c>
      <c r="F3614" t="inlineStr">
        <is>
          <t>PAC</t>
        </is>
      </c>
      <c r="G3614" s="4" t="n">
        <v>0</v>
      </c>
      <c r="H3614" s="4" t="n">
        <v>0</v>
      </c>
      <c r="I3614" s="4" t="n">
        <v>0</v>
      </c>
      <c r="J3614" s="4" t="n">
        <v>0</v>
      </c>
      <c r="K3614" s="4" t="n">
        <v>0</v>
      </c>
      <c r="L3614" s="3" t="n">
        <v>0</v>
      </c>
      <c r="M3614" s="3" t="n">
        <v>0</v>
      </c>
      <c r="N3614" s="3" t="n">
        <v>0</v>
      </c>
      <c r="O3614" s="4" t="str"/>
      <c r="P3614" s="4" t="str"/>
      <c r="Q3614" s="4" t="str"/>
      <c r="R3614" s="4" t="str"/>
      <c r="S3614" s="4" t="str"/>
      <c r="T3614" s="4" t="str"/>
      <c r="U3614" s="4" t="str"/>
      <c r="V3614" s="4" t="n">
        <v>1</v>
      </c>
    </row>
    <row r="3615">
      <c r="A3615" t="n">
        <v>454</v>
      </c>
      <c r="B3615" t="inlineStr">
        <is>
          <t>20608389734</t>
        </is>
      </c>
      <c r="C3615" t="inlineStr">
        <is>
          <t>ASOCIACIÓN AGROPECUARIA COMUNAL DE GOYAR PUNTA DEL DISTRITO DE UMARI ASACGOPDU</t>
        </is>
      </c>
      <c r="D3615" s="6" t="n">
        <v>2023</v>
      </c>
      <c r="F3615" t="inlineStr">
        <is>
          <t>PAC</t>
        </is>
      </c>
      <c r="G3615" s="4" t="n">
        <v>0</v>
      </c>
      <c r="H3615" s="4" t="n">
        <v>0</v>
      </c>
      <c r="I3615" s="4" t="n">
        <v>0</v>
      </c>
      <c r="J3615" s="4" t="n">
        <v>0</v>
      </c>
      <c r="K3615" s="4" t="n">
        <v>0</v>
      </c>
      <c r="L3615" s="3" t="n">
        <v>0</v>
      </c>
      <c r="M3615" s="3" t="n">
        <v>0</v>
      </c>
      <c r="N3615" s="3" t="n">
        <v>0</v>
      </c>
      <c r="O3615" s="4" t="n">
        <v>0</v>
      </c>
      <c r="P3615" s="4" t="n">
        <v>0</v>
      </c>
      <c r="Q3615" s="4" t="n">
        <v>0</v>
      </c>
      <c r="R3615" s="4" t="n">
        <v>0</v>
      </c>
      <c r="S3615" s="4" t="n">
        <v>0</v>
      </c>
      <c r="T3615" s="4" t="n">
        <v>0</v>
      </c>
      <c r="U3615" s="4" t="n">
        <v>0</v>
      </c>
      <c r="V3615" s="4" t="n">
        <v>1</v>
      </c>
    </row>
    <row r="3616">
      <c r="A3616" t="n">
        <v>454</v>
      </c>
      <c r="B3616" t="inlineStr">
        <is>
          <t>20608389734</t>
        </is>
      </c>
      <c r="C3616" t="inlineStr">
        <is>
          <t>ASOCIACIÓN AGROPECUARIA COMUNAL DE GOYAR PUNTA DEL DISTRITO DE UMARI ASACGOPDU</t>
        </is>
      </c>
      <c r="D3616" s="6" t="n">
        <v>2024</v>
      </c>
      <c r="E3616" t="n">
        <v>1</v>
      </c>
      <c r="F3616" t="inlineStr">
        <is>
          <t>PAC</t>
        </is>
      </c>
      <c r="G3616" s="4" t="n">
        <v>17</v>
      </c>
      <c r="H3616" s="4" t="n">
        <v>9</v>
      </c>
      <c r="I3616" s="4" t="n">
        <v>26</v>
      </c>
      <c r="J3616" s="4" t="n">
        <v>24</v>
      </c>
      <c r="K3616" s="4" t="n">
        <v>0</v>
      </c>
      <c r="L3616" s="3" t="n">
        <v>198906.4568</v>
      </c>
      <c r="M3616" s="3" t="n">
        <v>0</v>
      </c>
      <c r="N3616" s="3" t="n">
        <v>198906.4568</v>
      </c>
      <c r="O3616" s="4" t="n">
        <v>0</v>
      </c>
      <c r="P3616" s="4" t="n">
        <v>0</v>
      </c>
      <c r="Q3616" s="4" t="str"/>
      <c r="R3616" s="4" t="n">
        <v>198906.4568</v>
      </c>
      <c r="S3616" s="4" t="n">
        <v>0</v>
      </c>
      <c r="T3616" s="4" t="n">
        <v>0</v>
      </c>
      <c r="U3616" s="4" t="n">
        <v>198906.4568</v>
      </c>
      <c r="V3616" s="4" t="n">
        <v>1</v>
      </c>
    </row>
    <row r="3617">
      <c r="A3617" t="n">
        <v>454</v>
      </c>
      <c r="B3617" t="inlineStr">
        <is>
          <t>20608389734</t>
        </is>
      </c>
      <c r="C3617" t="inlineStr">
        <is>
          <t>ASOCIACIÓN AGROPECUARIA COMUNAL DE GOYAR PUNTA DEL DISTRITO DE UMARI ASACGOPDU</t>
        </is>
      </c>
      <c r="D3617" s="6" t="n">
        <v>2025</v>
      </c>
      <c r="E3617" t="n">
        <v>1</v>
      </c>
      <c r="F3617" t="inlineStr">
        <is>
          <t>PAC</t>
        </is>
      </c>
      <c r="G3617" s="4" t="n">
        <v>16</v>
      </c>
      <c r="H3617" s="4" t="n">
        <v>10</v>
      </c>
      <c r="I3617" s="4" t="n">
        <v>26</v>
      </c>
      <c r="J3617" s="4" t="n">
        <v>21</v>
      </c>
      <c r="K3617" s="4" t="n">
        <v>0</v>
      </c>
      <c r="L3617" s="3" t="n">
        <v>184912.925</v>
      </c>
      <c r="M3617" s="3" t="n">
        <v>0</v>
      </c>
      <c r="N3617" s="3" t="n">
        <v>184912.925</v>
      </c>
      <c r="O3617" s="4" t="n">
        <v>0</v>
      </c>
      <c r="P3617" s="4" t="n">
        <v>0</v>
      </c>
      <c r="Q3617" s="4" t="str"/>
      <c r="R3617" s="4" t="n">
        <v>184912.925</v>
      </c>
      <c r="S3617" s="4" t="n">
        <v>0</v>
      </c>
      <c r="T3617" s="4" t="n">
        <v>0</v>
      </c>
      <c r="U3617" s="4" t="n">
        <v>184912.925</v>
      </c>
      <c r="V3617" s="4" t="n">
        <v>1</v>
      </c>
    </row>
    <row r="3618">
      <c r="A3618" t="n">
        <v>455</v>
      </c>
      <c r="B3618" t="inlineStr">
        <is>
          <t>20610024085</t>
        </is>
      </c>
      <c r="C3618" t="inlineStr">
        <is>
          <t>COOPERATIVA AGRARIA DE PRODUCTORES DE PALTA HASS DEL ANEXO DE RONDAYACU - DISTRITO DE MONOBAMBA</t>
        </is>
      </c>
      <c r="D3618" s="6" t="n">
        <v>2018</v>
      </c>
      <c r="F3618" t="inlineStr">
        <is>
          <t>PAC</t>
        </is>
      </c>
      <c r="G3618" s="4" t="str"/>
      <c r="H3618" s="4" t="str"/>
      <c r="I3618" s="4" t="n">
        <v>0</v>
      </c>
      <c r="J3618" s="4" t="str"/>
      <c r="K3618" s="4" t="str"/>
      <c r="L3618" s="3" t="str"/>
      <c r="M3618" s="3" t="str"/>
      <c r="N3618" s="3" t="n">
        <v>0</v>
      </c>
      <c r="O3618" s="4" t="str"/>
      <c r="P3618" s="4" t="str"/>
      <c r="Q3618" s="4" t="str"/>
      <c r="R3618" s="4" t="str"/>
      <c r="S3618" s="4" t="str"/>
      <c r="T3618" s="4" t="str"/>
      <c r="U3618" s="4" t="str"/>
      <c r="V3618" s="4" t="n">
        <v>1</v>
      </c>
    </row>
    <row r="3619">
      <c r="A3619" t="n">
        <v>455</v>
      </c>
      <c r="B3619" t="inlineStr">
        <is>
          <t>20610024085</t>
        </is>
      </c>
      <c r="C3619" t="inlineStr">
        <is>
          <t>COOPERATIVA AGRARIA DE PRODUCTORES DE PALTA HASS DEL ANEXO DE RONDAYACU - DISTRITO DE MONOBAMBA</t>
        </is>
      </c>
      <c r="D3619" s="6" t="n">
        <v>2019</v>
      </c>
      <c r="F3619" t="inlineStr">
        <is>
          <t>PAC</t>
        </is>
      </c>
      <c r="G3619" s="4" t="n">
        <v>0</v>
      </c>
      <c r="H3619" s="4" t="n">
        <v>0</v>
      </c>
      <c r="I3619" s="4" t="n">
        <v>0</v>
      </c>
      <c r="J3619" s="4" t="str"/>
      <c r="K3619" s="4" t="str"/>
      <c r="L3619" s="3" t="n">
        <v>0</v>
      </c>
      <c r="M3619" s="3" t="n">
        <v>0</v>
      </c>
      <c r="N3619" s="3" t="n">
        <v>0</v>
      </c>
      <c r="O3619" s="4" t="str"/>
      <c r="P3619" s="4" t="str"/>
      <c r="Q3619" s="4" t="str"/>
      <c r="R3619" s="4" t="str"/>
      <c r="S3619" s="4" t="str"/>
      <c r="T3619" s="4" t="str"/>
      <c r="U3619" s="4" t="str"/>
      <c r="V3619" s="4" t="n">
        <v>1</v>
      </c>
    </row>
    <row r="3620">
      <c r="A3620" t="n">
        <v>455</v>
      </c>
      <c r="B3620" t="inlineStr">
        <is>
          <t>20610024085</t>
        </is>
      </c>
      <c r="C3620" t="inlineStr">
        <is>
          <t>COOPERATIVA AGRARIA DE PRODUCTORES DE PALTA HASS DEL ANEXO DE RONDAYACU - DISTRITO DE MONOBAMBA</t>
        </is>
      </c>
      <c r="D3620" s="6" t="n">
        <v>2020</v>
      </c>
      <c r="F3620" t="inlineStr">
        <is>
          <t>PAC</t>
        </is>
      </c>
      <c r="G3620" s="4" t="n">
        <v>0</v>
      </c>
      <c r="H3620" s="4" t="n">
        <v>0</v>
      </c>
      <c r="I3620" s="4" t="n">
        <v>0</v>
      </c>
      <c r="J3620" s="4" t="n">
        <v>0</v>
      </c>
      <c r="K3620" s="4" t="n">
        <v>0</v>
      </c>
      <c r="L3620" s="3" t="n">
        <v>0</v>
      </c>
      <c r="M3620" s="3" t="n">
        <v>0</v>
      </c>
      <c r="N3620" s="3" t="n">
        <v>0</v>
      </c>
      <c r="O3620" s="4" t="str"/>
      <c r="P3620" s="4" t="str"/>
      <c r="Q3620" s="4" t="str"/>
      <c r="R3620" s="4" t="str"/>
      <c r="S3620" s="4" t="str"/>
      <c r="T3620" s="4" t="str"/>
      <c r="U3620" s="4" t="str"/>
      <c r="V3620" s="4" t="n">
        <v>1</v>
      </c>
    </row>
    <row r="3621">
      <c r="A3621" t="n">
        <v>455</v>
      </c>
      <c r="B3621" t="inlineStr">
        <is>
          <t>20610024085</t>
        </is>
      </c>
      <c r="C3621" t="inlineStr">
        <is>
          <t>COOPERATIVA AGRARIA DE PRODUCTORES DE PALTA HASS DEL ANEXO DE RONDAYACU - DISTRITO DE MONOBAMBA</t>
        </is>
      </c>
      <c r="D3621" s="6" t="n">
        <v>2021</v>
      </c>
      <c r="F3621" t="inlineStr">
        <is>
          <t>PAC</t>
        </is>
      </c>
      <c r="G3621" s="4" t="n">
        <v>0</v>
      </c>
      <c r="H3621" s="4" t="n">
        <v>0</v>
      </c>
      <c r="I3621" s="4" t="n">
        <v>0</v>
      </c>
      <c r="J3621" s="4" t="n">
        <v>0</v>
      </c>
      <c r="K3621" s="4" t="n">
        <v>0</v>
      </c>
      <c r="L3621" s="3" t="n">
        <v>0</v>
      </c>
      <c r="M3621" s="3" t="n">
        <v>0</v>
      </c>
      <c r="N3621" s="3" t="n">
        <v>0</v>
      </c>
      <c r="O3621" s="4" t="str"/>
      <c r="P3621" s="4" t="str"/>
      <c r="Q3621" s="4" t="str"/>
      <c r="R3621" s="4" t="str"/>
      <c r="S3621" s="4" t="str"/>
      <c r="T3621" s="4" t="str"/>
      <c r="U3621" s="4" t="str"/>
      <c r="V3621" s="4" t="n">
        <v>1</v>
      </c>
    </row>
    <row r="3622">
      <c r="A3622" t="n">
        <v>455</v>
      </c>
      <c r="B3622" t="inlineStr">
        <is>
          <t>20610024085</t>
        </is>
      </c>
      <c r="C3622" t="inlineStr">
        <is>
          <t>COOPERATIVA AGRARIA DE PRODUCTORES DE PALTA HASS DEL ANEXO DE RONDAYACU - DISTRITO DE MONOBAMBA</t>
        </is>
      </c>
      <c r="D3622" s="6" t="n">
        <v>2022</v>
      </c>
      <c r="F3622" t="inlineStr">
        <is>
          <t>PAC</t>
        </is>
      </c>
      <c r="G3622" s="4" t="n">
        <v>0</v>
      </c>
      <c r="H3622" s="4" t="n">
        <v>0</v>
      </c>
      <c r="I3622" s="4" t="n">
        <v>0</v>
      </c>
      <c r="J3622" s="4" t="n">
        <v>0</v>
      </c>
      <c r="K3622" s="4" t="n">
        <v>0</v>
      </c>
      <c r="L3622" s="3" t="n">
        <v>0</v>
      </c>
      <c r="M3622" s="3" t="n">
        <v>0</v>
      </c>
      <c r="N3622" s="3" t="n">
        <v>0</v>
      </c>
      <c r="O3622" s="4" t="str"/>
      <c r="P3622" s="4" t="str"/>
      <c r="Q3622" s="4" t="str"/>
      <c r="R3622" s="4" t="str"/>
      <c r="S3622" s="4" t="str"/>
      <c r="T3622" s="4" t="str"/>
      <c r="U3622" s="4" t="str"/>
      <c r="V3622" s="4" t="n">
        <v>1</v>
      </c>
    </row>
    <row r="3623">
      <c r="A3623" t="n">
        <v>455</v>
      </c>
      <c r="B3623" t="inlineStr">
        <is>
          <t>20610024085</t>
        </is>
      </c>
      <c r="C3623" t="inlineStr">
        <is>
          <t>COOPERATIVA AGRARIA DE PRODUCTORES DE PALTA HASS DEL ANEXO DE RONDAYACU - DISTRITO DE MONOBAMBA</t>
        </is>
      </c>
      <c r="D3623" s="6" t="n">
        <v>2023</v>
      </c>
      <c r="F3623" t="inlineStr">
        <is>
          <t>PAC</t>
        </is>
      </c>
      <c r="G3623" s="4" t="n">
        <v>0</v>
      </c>
      <c r="H3623" s="4" t="n">
        <v>0</v>
      </c>
      <c r="I3623" s="4" t="n">
        <v>0</v>
      </c>
      <c r="J3623" s="4" t="n">
        <v>0</v>
      </c>
      <c r="K3623" s="4" t="n">
        <v>0</v>
      </c>
      <c r="L3623" s="3" t="n">
        <v>0</v>
      </c>
      <c r="M3623" s="3" t="n">
        <v>0</v>
      </c>
      <c r="N3623" s="3" t="n">
        <v>0</v>
      </c>
      <c r="O3623" s="4" t="n">
        <v>0</v>
      </c>
      <c r="P3623" s="4" t="n">
        <v>0</v>
      </c>
      <c r="Q3623" s="4" t="n">
        <v>0</v>
      </c>
      <c r="R3623" s="4" t="n">
        <v>0</v>
      </c>
      <c r="S3623" s="4" t="n">
        <v>0</v>
      </c>
      <c r="T3623" s="4" t="n">
        <v>0</v>
      </c>
      <c r="U3623" s="4" t="n">
        <v>0</v>
      </c>
      <c r="V3623" s="4" t="n">
        <v>1</v>
      </c>
    </row>
    <row r="3624">
      <c r="A3624" t="n">
        <v>455</v>
      </c>
      <c r="B3624" t="inlineStr">
        <is>
          <t>20610024085</t>
        </is>
      </c>
      <c r="C3624" t="inlineStr">
        <is>
          <t>COOPERATIVA AGRARIA DE PRODUCTORES DE PALTA HASS DEL ANEXO DE RONDAYACU - DISTRITO DE MONOBAMBA</t>
        </is>
      </c>
      <c r="D3624" s="6" t="n">
        <v>2024</v>
      </c>
      <c r="E3624" t="n">
        <v>1</v>
      </c>
      <c r="F3624" t="inlineStr">
        <is>
          <t>PAC</t>
        </is>
      </c>
      <c r="G3624" s="4" t="n">
        <v>35</v>
      </c>
      <c r="H3624" s="4" t="n">
        <v>9</v>
      </c>
      <c r="I3624" s="4" t="n">
        <v>44</v>
      </c>
      <c r="J3624" s="4" t="n">
        <v>20</v>
      </c>
      <c r="K3624" s="4" t="n">
        <v>3</v>
      </c>
      <c r="L3624" s="3" t="n">
        <v>3536550</v>
      </c>
      <c r="M3624" s="3" t="n">
        <v>0</v>
      </c>
      <c r="N3624" s="3" t="n">
        <v>3536550</v>
      </c>
      <c r="O3624" s="4" t="n">
        <v>0</v>
      </c>
      <c r="P3624" s="4" t="n">
        <v>3536550</v>
      </c>
      <c r="Q3624" s="4" t="str"/>
      <c r="R3624" s="4" t="n">
        <v>0</v>
      </c>
      <c r="S3624" s="4" t="n">
        <v>0</v>
      </c>
      <c r="T3624" s="4" t="n">
        <v>0</v>
      </c>
      <c r="U3624" s="4" t="n">
        <v>3536550</v>
      </c>
      <c r="V3624" s="4" t="n">
        <v>1</v>
      </c>
    </row>
    <row r="3625">
      <c r="A3625" t="n">
        <v>455</v>
      </c>
      <c r="B3625" t="inlineStr">
        <is>
          <t>20610024085</t>
        </is>
      </c>
      <c r="C3625" t="inlineStr">
        <is>
          <t>COOPERATIVA AGRARIA DE PRODUCTORES DE PALTA HASS DEL ANEXO DE RONDAYACU - DISTRITO DE MONOBAMBA</t>
        </is>
      </c>
      <c r="D3625" s="6" t="n">
        <v>2025</v>
      </c>
      <c r="E3625" t="n">
        <v>1</v>
      </c>
      <c r="F3625" t="inlineStr">
        <is>
          <t>PAC</t>
        </is>
      </c>
      <c r="G3625" s="4" t="n">
        <v>25</v>
      </c>
      <c r="H3625" s="4" t="n">
        <v>19</v>
      </c>
      <c r="I3625" s="4" t="n">
        <v>44</v>
      </c>
      <c r="J3625" s="4" t="n">
        <v>15</v>
      </c>
      <c r="K3625" s="4" t="n">
        <v>1</v>
      </c>
      <c r="L3625" s="3" t="n">
        <v>2474500</v>
      </c>
      <c r="M3625" s="3" t="n">
        <v>0</v>
      </c>
      <c r="N3625" s="3" t="n">
        <v>2474500</v>
      </c>
      <c r="O3625" s="4" t="n">
        <v>0</v>
      </c>
      <c r="P3625" s="4" t="n">
        <v>2474500</v>
      </c>
      <c r="Q3625" s="4" t="str"/>
      <c r="R3625" s="4" t="n">
        <v>0</v>
      </c>
      <c r="S3625" s="4" t="n">
        <v>0</v>
      </c>
      <c r="T3625" s="4" t="n">
        <v>0</v>
      </c>
      <c r="U3625" s="4" t="n">
        <v>2474500</v>
      </c>
      <c r="V3625" s="4" t="n">
        <v>1</v>
      </c>
    </row>
    <row r="3626">
      <c r="A3626" t="n">
        <v>456</v>
      </c>
      <c r="B3626" t="inlineStr">
        <is>
          <t>20611567449</t>
        </is>
      </c>
      <c r="C3626" t="inlineStr">
        <is>
          <t>COOPERATIVA AGRARIA PROCUY MANTARO</t>
        </is>
      </c>
      <c r="D3626" s="6" t="n">
        <v>2018</v>
      </c>
      <c r="F3626" t="inlineStr">
        <is>
          <t>PAC</t>
        </is>
      </c>
      <c r="G3626" s="4" t="str"/>
      <c r="H3626" s="4" t="str"/>
      <c r="I3626" s="4" t="n">
        <v>0</v>
      </c>
      <c r="J3626" s="4" t="str"/>
      <c r="K3626" s="4" t="str"/>
      <c r="L3626" s="3" t="str"/>
      <c r="M3626" s="3" t="str"/>
      <c r="N3626" s="3" t="n">
        <v>0</v>
      </c>
      <c r="O3626" s="4" t="str"/>
      <c r="P3626" s="4" t="str"/>
      <c r="Q3626" s="4" t="str"/>
      <c r="R3626" s="4" t="str"/>
      <c r="S3626" s="4" t="str"/>
      <c r="T3626" s="4" t="str"/>
      <c r="U3626" s="4" t="str"/>
      <c r="V3626" s="4" t="n">
        <v>1</v>
      </c>
    </row>
    <row r="3627">
      <c r="A3627" t="n">
        <v>456</v>
      </c>
      <c r="B3627" t="inlineStr">
        <is>
          <t>20611567449</t>
        </is>
      </c>
      <c r="C3627" t="inlineStr">
        <is>
          <t>COOPERATIVA AGRARIA PROCUY MANTARO</t>
        </is>
      </c>
      <c r="D3627" s="6" t="n">
        <v>2019</v>
      </c>
      <c r="F3627" t="inlineStr">
        <is>
          <t>PAC</t>
        </is>
      </c>
      <c r="G3627" s="4" t="n">
        <v>0</v>
      </c>
      <c r="H3627" s="4" t="n">
        <v>0</v>
      </c>
      <c r="I3627" s="4" t="n">
        <v>0</v>
      </c>
      <c r="J3627" s="4" t="str"/>
      <c r="K3627" s="4" t="str"/>
      <c r="L3627" s="3" t="n">
        <v>0</v>
      </c>
      <c r="M3627" s="3" t="n">
        <v>0</v>
      </c>
      <c r="N3627" s="3" t="n">
        <v>0</v>
      </c>
      <c r="O3627" s="4" t="str"/>
      <c r="P3627" s="4" t="str"/>
      <c r="Q3627" s="4" t="str"/>
      <c r="R3627" s="4" t="str"/>
      <c r="S3627" s="4" t="str"/>
      <c r="T3627" s="4" t="str"/>
      <c r="U3627" s="4" t="str"/>
      <c r="V3627" s="4" t="n">
        <v>1</v>
      </c>
    </row>
    <row r="3628">
      <c r="A3628" t="n">
        <v>456</v>
      </c>
      <c r="B3628" t="inlineStr">
        <is>
          <t>20611567449</t>
        </is>
      </c>
      <c r="C3628" t="inlineStr">
        <is>
          <t>COOPERATIVA AGRARIA PROCUY MANTARO</t>
        </is>
      </c>
      <c r="D3628" s="6" t="n">
        <v>2020</v>
      </c>
      <c r="F3628" t="inlineStr">
        <is>
          <t>PAC</t>
        </is>
      </c>
      <c r="G3628" s="4" t="n">
        <v>0</v>
      </c>
      <c r="H3628" s="4" t="n">
        <v>0</v>
      </c>
      <c r="I3628" s="4" t="n">
        <v>0</v>
      </c>
      <c r="J3628" s="4" t="n">
        <v>0</v>
      </c>
      <c r="K3628" s="4" t="n">
        <v>0</v>
      </c>
      <c r="L3628" s="3" t="n">
        <v>0</v>
      </c>
      <c r="M3628" s="3" t="n">
        <v>0</v>
      </c>
      <c r="N3628" s="3" t="n">
        <v>0</v>
      </c>
      <c r="O3628" s="4" t="str"/>
      <c r="P3628" s="4" t="str"/>
      <c r="Q3628" s="4" t="str"/>
      <c r="R3628" s="4" t="str"/>
      <c r="S3628" s="4" t="str"/>
      <c r="T3628" s="4" t="str"/>
      <c r="U3628" s="4" t="str"/>
      <c r="V3628" s="4" t="n">
        <v>1</v>
      </c>
    </row>
    <row r="3629">
      <c r="A3629" t="n">
        <v>456</v>
      </c>
      <c r="B3629" t="inlineStr">
        <is>
          <t>20611567449</t>
        </is>
      </c>
      <c r="C3629" t="inlineStr">
        <is>
          <t>COOPERATIVA AGRARIA PROCUY MANTARO</t>
        </is>
      </c>
      <c r="D3629" s="6" t="n">
        <v>2021</v>
      </c>
      <c r="F3629" t="inlineStr">
        <is>
          <t>PAC</t>
        </is>
      </c>
      <c r="G3629" s="4" t="n">
        <v>0</v>
      </c>
      <c r="H3629" s="4" t="n">
        <v>0</v>
      </c>
      <c r="I3629" s="4" t="n">
        <v>0</v>
      </c>
      <c r="J3629" s="4" t="n">
        <v>0</v>
      </c>
      <c r="K3629" s="4" t="n">
        <v>0</v>
      </c>
      <c r="L3629" s="3" t="n">
        <v>0</v>
      </c>
      <c r="M3629" s="3" t="n">
        <v>0</v>
      </c>
      <c r="N3629" s="3" t="n">
        <v>0</v>
      </c>
      <c r="O3629" s="4" t="str"/>
      <c r="P3629" s="4" t="str"/>
      <c r="Q3629" s="4" t="str"/>
      <c r="R3629" s="4" t="str"/>
      <c r="S3629" s="4" t="str"/>
      <c r="T3629" s="4" t="str"/>
      <c r="U3629" s="4" t="str"/>
      <c r="V3629" s="4" t="n">
        <v>1</v>
      </c>
    </row>
    <row r="3630">
      <c r="A3630" t="n">
        <v>456</v>
      </c>
      <c r="B3630" t="inlineStr">
        <is>
          <t>20611567449</t>
        </is>
      </c>
      <c r="C3630" t="inlineStr">
        <is>
          <t>COOPERATIVA AGRARIA PROCUY MANTARO</t>
        </is>
      </c>
      <c r="D3630" s="6" t="n">
        <v>2022</v>
      </c>
      <c r="F3630" t="inlineStr">
        <is>
          <t>PAC</t>
        </is>
      </c>
      <c r="G3630" s="4" t="n">
        <v>0</v>
      </c>
      <c r="H3630" s="4" t="n">
        <v>0</v>
      </c>
      <c r="I3630" s="4" t="n">
        <v>0</v>
      </c>
      <c r="J3630" s="4" t="n">
        <v>0</v>
      </c>
      <c r="K3630" s="4" t="n">
        <v>0</v>
      </c>
      <c r="L3630" s="3" t="n">
        <v>0</v>
      </c>
      <c r="M3630" s="3" t="n">
        <v>0</v>
      </c>
      <c r="N3630" s="3" t="n">
        <v>0</v>
      </c>
      <c r="O3630" s="4" t="str"/>
      <c r="P3630" s="4" t="str"/>
      <c r="Q3630" s="4" t="str"/>
      <c r="R3630" s="4" t="str"/>
      <c r="S3630" s="4" t="str"/>
      <c r="T3630" s="4" t="str"/>
      <c r="U3630" s="4" t="str"/>
      <c r="V3630" s="4" t="n">
        <v>1</v>
      </c>
    </row>
    <row r="3631">
      <c r="A3631" t="n">
        <v>456</v>
      </c>
      <c r="B3631" t="inlineStr">
        <is>
          <t>20611567449</t>
        </is>
      </c>
      <c r="C3631" t="inlineStr">
        <is>
          <t>COOPERATIVA AGRARIA PROCUY MANTARO</t>
        </is>
      </c>
      <c r="D3631" s="6" t="n">
        <v>2023</v>
      </c>
      <c r="F3631" t="inlineStr">
        <is>
          <t>PAC</t>
        </is>
      </c>
      <c r="G3631" s="4" t="n">
        <v>0</v>
      </c>
      <c r="H3631" s="4" t="n">
        <v>0</v>
      </c>
      <c r="I3631" s="4" t="n">
        <v>0</v>
      </c>
      <c r="J3631" s="4" t="n">
        <v>0</v>
      </c>
      <c r="K3631" s="4" t="n">
        <v>0</v>
      </c>
      <c r="L3631" s="3" t="n">
        <v>0</v>
      </c>
      <c r="M3631" s="3" t="n">
        <v>0</v>
      </c>
      <c r="N3631" s="3" t="n">
        <v>0</v>
      </c>
      <c r="O3631" s="4" t="n">
        <v>0</v>
      </c>
      <c r="P3631" s="4" t="n">
        <v>0</v>
      </c>
      <c r="Q3631" s="4" t="n">
        <v>0</v>
      </c>
      <c r="R3631" s="4" t="n">
        <v>0</v>
      </c>
      <c r="S3631" s="4" t="n">
        <v>0</v>
      </c>
      <c r="T3631" s="4" t="n">
        <v>0</v>
      </c>
      <c r="U3631" s="4" t="n">
        <v>0</v>
      </c>
      <c r="V3631" s="4" t="n">
        <v>1</v>
      </c>
    </row>
    <row r="3632">
      <c r="A3632" t="n">
        <v>456</v>
      </c>
      <c r="B3632" t="inlineStr">
        <is>
          <t>20611567449</t>
        </is>
      </c>
      <c r="C3632" t="inlineStr">
        <is>
          <t>COOPERATIVA AGRARIA PROCUY MANTARO</t>
        </is>
      </c>
      <c r="D3632" s="6" t="n">
        <v>2024</v>
      </c>
      <c r="E3632" t="n">
        <v>1</v>
      </c>
      <c r="F3632" t="inlineStr">
        <is>
          <t>PAC</t>
        </is>
      </c>
      <c r="G3632" s="4" t="n">
        <v>47</v>
      </c>
      <c r="H3632" s="4" t="n">
        <v>30</v>
      </c>
      <c r="I3632" s="4" t="n">
        <v>77</v>
      </c>
      <c r="J3632" s="4" t="n">
        <v>23</v>
      </c>
      <c r="K3632" s="4" t="n">
        <v>0</v>
      </c>
      <c r="L3632" s="3" t="n">
        <v>462837.6</v>
      </c>
      <c r="M3632" s="3" t="n">
        <v>0</v>
      </c>
      <c r="N3632" s="3" t="n">
        <v>462837.6</v>
      </c>
      <c r="O3632" s="4" t="n">
        <v>0</v>
      </c>
      <c r="P3632" s="4" t="n">
        <v>462837.6</v>
      </c>
      <c r="Q3632" s="4" t="str"/>
      <c r="R3632" s="4" t="n">
        <v>0</v>
      </c>
      <c r="S3632" s="4" t="n">
        <v>0</v>
      </c>
      <c r="T3632" s="4" t="n">
        <v>0</v>
      </c>
      <c r="U3632" s="4" t="n">
        <v>462837.6</v>
      </c>
      <c r="V3632" s="4" t="n">
        <v>1</v>
      </c>
    </row>
    <row r="3633">
      <c r="A3633" t="n">
        <v>456</v>
      </c>
      <c r="B3633" t="inlineStr">
        <is>
          <t>20611567449</t>
        </is>
      </c>
      <c r="C3633" t="inlineStr">
        <is>
          <t>COOPERATIVA AGRARIA PROCUY MANTARO</t>
        </is>
      </c>
      <c r="D3633" s="6" t="n">
        <v>2025</v>
      </c>
      <c r="E3633" t="n">
        <v>1</v>
      </c>
      <c r="F3633" t="inlineStr">
        <is>
          <t>PAC</t>
        </is>
      </c>
      <c r="G3633" s="4" t="n">
        <v>22</v>
      </c>
      <c r="H3633" s="4" t="n">
        <v>55</v>
      </c>
      <c r="I3633" s="4" t="n">
        <v>77</v>
      </c>
      <c r="J3633" s="4" t="n">
        <v>9</v>
      </c>
      <c r="K3633" s="4" t="n">
        <v>0</v>
      </c>
      <c r="L3633" s="3" t="n">
        <v>85765.5</v>
      </c>
      <c r="M3633" s="3" t="n">
        <v>0</v>
      </c>
      <c r="N3633" s="3" t="n">
        <v>85765.5</v>
      </c>
      <c r="O3633" s="4" t="n">
        <v>0</v>
      </c>
      <c r="P3633" s="4" t="n">
        <v>84190.5</v>
      </c>
      <c r="Q3633" s="4" t="str"/>
      <c r="R3633" s="4" t="n">
        <v>1575</v>
      </c>
      <c r="S3633" s="4" t="n">
        <v>0</v>
      </c>
      <c r="T3633" s="4" t="n">
        <v>0</v>
      </c>
      <c r="U3633" s="4" t="n">
        <v>85765.5</v>
      </c>
      <c r="V3633" s="4" t="n">
        <v>1</v>
      </c>
    </row>
    <row r="3634">
      <c r="A3634" t="n">
        <v>457</v>
      </c>
      <c r="B3634" t="inlineStr">
        <is>
          <t>20605500430</t>
        </is>
      </c>
      <c r="C3634" t="inlineStr">
        <is>
          <t>COOPERATIVA AGRARIA DE PRODUCTORES ECOLOGICOS LOS CHANKAS VALLE DEL RIO PERENE</t>
        </is>
      </c>
      <c r="D3634" s="6" t="n">
        <v>2018</v>
      </c>
      <c r="F3634" t="inlineStr">
        <is>
          <t>PAC</t>
        </is>
      </c>
      <c r="G3634" s="4" t="str"/>
      <c r="H3634" s="4" t="str"/>
      <c r="I3634" s="4" t="n">
        <v>0</v>
      </c>
      <c r="J3634" s="4" t="str"/>
      <c r="K3634" s="4" t="str"/>
      <c r="L3634" s="3" t="str"/>
      <c r="M3634" s="3" t="str"/>
      <c r="N3634" s="3" t="n">
        <v>0</v>
      </c>
      <c r="O3634" s="4" t="str"/>
      <c r="P3634" s="4" t="str"/>
      <c r="Q3634" s="4" t="str"/>
      <c r="R3634" s="4" t="str"/>
      <c r="S3634" s="4" t="str"/>
      <c r="T3634" s="4" t="str"/>
      <c r="U3634" s="4" t="str"/>
      <c r="V3634" s="4" t="n">
        <v>1</v>
      </c>
    </row>
    <row r="3635">
      <c r="A3635" t="n">
        <v>457</v>
      </c>
      <c r="B3635" t="inlineStr">
        <is>
          <t>20605500430</t>
        </is>
      </c>
      <c r="C3635" t="inlineStr">
        <is>
          <t>COOPERATIVA AGRARIA DE PRODUCTORES ECOLOGICOS LOS CHANKAS VALLE DEL RIO PERENE</t>
        </is>
      </c>
      <c r="D3635" s="6" t="n">
        <v>2019</v>
      </c>
      <c r="F3635" t="inlineStr">
        <is>
          <t>PAC</t>
        </is>
      </c>
      <c r="G3635" s="4" t="n">
        <v>0</v>
      </c>
      <c r="H3635" s="4" t="n">
        <v>0</v>
      </c>
      <c r="I3635" s="4" t="n">
        <v>0</v>
      </c>
      <c r="J3635" s="4" t="str"/>
      <c r="K3635" s="4" t="str"/>
      <c r="L3635" s="3" t="n">
        <v>0</v>
      </c>
      <c r="M3635" s="3" t="n">
        <v>0</v>
      </c>
      <c r="N3635" s="3" t="n">
        <v>0</v>
      </c>
      <c r="O3635" s="4" t="str"/>
      <c r="P3635" s="4" t="str"/>
      <c r="Q3635" s="4" t="str"/>
      <c r="R3635" s="4" t="str"/>
      <c r="S3635" s="4" t="str"/>
      <c r="T3635" s="4" t="str"/>
      <c r="U3635" s="4" t="str"/>
      <c r="V3635" s="4" t="n">
        <v>1</v>
      </c>
    </row>
    <row r="3636">
      <c r="A3636" t="n">
        <v>457</v>
      </c>
      <c r="B3636" t="inlineStr">
        <is>
          <t>20605500430</t>
        </is>
      </c>
      <c r="C3636" t="inlineStr">
        <is>
          <t>COOPERATIVA AGRARIA DE PRODUCTORES ECOLOGICOS LOS CHANKAS VALLE DEL RIO PERENE</t>
        </is>
      </c>
      <c r="D3636" s="6" t="n">
        <v>2020</v>
      </c>
      <c r="F3636" t="inlineStr">
        <is>
          <t>PAC</t>
        </is>
      </c>
      <c r="G3636" s="4" t="n">
        <v>0</v>
      </c>
      <c r="H3636" s="4" t="n">
        <v>0</v>
      </c>
      <c r="I3636" s="4" t="n">
        <v>0</v>
      </c>
      <c r="J3636" s="4" t="n">
        <v>0</v>
      </c>
      <c r="K3636" s="4" t="n">
        <v>0</v>
      </c>
      <c r="L3636" s="3" t="n">
        <v>0</v>
      </c>
      <c r="M3636" s="3" t="n">
        <v>0</v>
      </c>
      <c r="N3636" s="3" t="n">
        <v>0</v>
      </c>
      <c r="O3636" s="4" t="str"/>
      <c r="P3636" s="4" t="str"/>
      <c r="Q3636" s="4" t="str"/>
      <c r="R3636" s="4" t="str"/>
      <c r="S3636" s="4" t="str"/>
      <c r="T3636" s="4" t="str"/>
      <c r="U3636" s="4" t="str"/>
      <c r="V3636" s="4" t="n">
        <v>1</v>
      </c>
    </row>
    <row r="3637">
      <c r="A3637" t="n">
        <v>457</v>
      </c>
      <c r="B3637" t="inlineStr">
        <is>
          <t>20605500430</t>
        </is>
      </c>
      <c r="C3637" t="inlineStr">
        <is>
          <t>COOPERATIVA AGRARIA DE PRODUCTORES ECOLOGICOS LOS CHANKAS VALLE DEL RIO PERENE</t>
        </is>
      </c>
      <c r="D3637" s="6" t="n">
        <v>2021</v>
      </c>
      <c r="F3637" t="inlineStr">
        <is>
          <t>PAC</t>
        </is>
      </c>
      <c r="G3637" s="4" t="n">
        <v>0</v>
      </c>
      <c r="H3637" s="4" t="n">
        <v>0</v>
      </c>
      <c r="I3637" s="4" t="n">
        <v>0</v>
      </c>
      <c r="J3637" s="4" t="n">
        <v>0</v>
      </c>
      <c r="K3637" s="4" t="n">
        <v>0</v>
      </c>
      <c r="L3637" s="3" t="n">
        <v>0</v>
      </c>
      <c r="M3637" s="3" t="n">
        <v>0</v>
      </c>
      <c r="N3637" s="3" t="n">
        <v>0</v>
      </c>
      <c r="O3637" s="4" t="str"/>
      <c r="P3637" s="4" t="str"/>
      <c r="Q3637" s="4" t="str"/>
      <c r="R3637" s="4" t="str"/>
      <c r="S3637" s="4" t="str"/>
      <c r="T3637" s="4" t="str"/>
      <c r="U3637" s="4" t="str"/>
      <c r="V3637" s="4" t="n">
        <v>1</v>
      </c>
    </row>
    <row r="3638">
      <c r="A3638" t="n">
        <v>457</v>
      </c>
      <c r="B3638" t="inlineStr">
        <is>
          <t>20605500430</t>
        </is>
      </c>
      <c r="C3638" t="inlineStr">
        <is>
          <t>COOPERATIVA AGRARIA DE PRODUCTORES ECOLOGICOS LOS CHANKAS VALLE DEL RIO PERENE</t>
        </is>
      </c>
      <c r="D3638" s="6" t="n">
        <v>2022</v>
      </c>
      <c r="F3638" t="inlineStr">
        <is>
          <t>PAC</t>
        </is>
      </c>
      <c r="G3638" s="4" t="n">
        <v>0</v>
      </c>
      <c r="H3638" s="4" t="n">
        <v>0</v>
      </c>
      <c r="I3638" s="4" t="n">
        <v>0</v>
      </c>
      <c r="J3638" s="4" t="n">
        <v>0</v>
      </c>
      <c r="K3638" s="4" t="n">
        <v>0</v>
      </c>
      <c r="L3638" s="3" t="n">
        <v>0</v>
      </c>
      <c r="M3638" s="3" t="n">
        <v>0</v>
      </c>
      <c r="N3638" s="3" t="n">
        <v>0</v>
      </c>
      <c r="O3638" s="4" t="str"/>
      <c r="P3638" s="4" t="str"/>
      <c r="Q3638" s="4" t="str"/>
      <c r="R3638" s="4" t="str"/>
      <c r="S3638" s="4" t="str"/>
      <c r="T3638" s="4" t="str"/>
      <c r="U3638" s="4" t="str"/>
      <c r="V3638" s="4" t="n">
        <v>1</v>
      </c>
    </row>
    <row r="3639">
      <c r="A3639" t="n">
        <v>457</v>
      </c>
      <c r="B3639" t="inlineStr">
        <is>
          <t>20605500430</t>
        </is>
      </c>
      <c r="C3639" t="inlineStr">
        <is>
          <t>COOPERATIVA AGRARIA DE PRODUCTORES ECOLOGICOS LOS CHANKAS VALLE DEL RIO PERENE</t>
        </is>
      </c>
      <c r="D3639" s="6" t="n">
        <v>2023</v>
      </c>
      <c r="F3639" t="inlineStr">
        <is>
          <t>PAC</t>
        </is>
      </c>
      <c r="G3639" s="4" t="n">
        <v>0</v>
      </c>
      <c r="H3639" s="4" t="n">
        <v>0</v>
      </c>
      <c r="I3639" s="4" t="n">
        <v>0</v>
      </c>
      <c r="J3639" s="4" t="n">
        <v>0</v>
      </c>
      <c r="K3639" s="4" t="n">
        <v>0</v>
      </c>
      <c r="L3639" s="3" t="n">
        <v>0</v>
      </c>
      <c r="M3639" s="3" t="n">
        <v>0</v>
      </c>
      <c r="N3639" s="3" t="n">
        <v>0</v>
      </c>
      <c r="O3639" s="4" t="n">
        <v>0</v>
      </c>
      <c r="P3639" s="4" t="n">
        <v>0</v>
      </c>
      <c r="Q3639" s="4" t="n">
        <v>0</v>
      </c>
      <c r="R3639" s="4" t="n">
        <v>0</v>
      </c>
      <c r="S3639" s="4" t="n">
        <v>0</v>
      </c>
      <c r="T3639" s="4" t="n">
        <v>0</v>
      </c>
      <c r="U3639" s="4" t="n">
        <v>0</v>
      </c>
      <c r="V3639" s="4" t="n">
        <v>1</v>
      </c>
    </row>
    <row r="3640">
      <c r="A3640" t="n">
        <v>457</v>
      </c>
      <c r="B3640" t="inlineStr">
        <is>
          <t>20605500430</t>
        </is>
      </c>
      <c r="C3640" t="inlineStr">
        <is>
          <t>COOPERATIVA AGRARIA DE PRODUCTORES ECOLOGICOS LOS CHANKAS VALLE DEL RIO PERENE</t>
        </is>
      </c>
      <c r="D3640" s="6" t="n">
        <v>2024</v>
      </c>
      <c r="E3640" t="n">
        <v>1</v>
      </c>
      <c r="F3640" t="inlineStr">
        <is>
          <t>PAC</t>
        </is>
      </c>
      <c r="G3640" s="4" t="n">
        <v>185</v>
      </c>
      <c r="H3640" s="4" t="n">
        <v>80</v>
      </c>
      <c r="I3640" s="4" t="n">
        <v>265</v>
      </c>
      <c r="J3640" s="4" t="n">
        <v>25</v>
      </c>
      <c r="K3640" s="4" t="n">
        <v>0</v>
      </c>
      <c r="L3640" s="3" t="n">
        <v>1422186.99659</v>
      </c>
      <c r="M3640" s="3" t="n">
        <v>0</v>
      </c>
      <c r="N3640" s="3" t="n">
        <v>1422186.99659</v>
      </c>
      <c r="O3640" s="4" t="n">
        <v>0</v>
      </c>
      <c r="P3640" s="4" t="n">
        <v>3977</v>
      </c>
      <c r="Q3640" s="4" t="str"/>
      <c r="R3640" s="4" t="n">
        <v>1418209.99659</v>
      </c>
      <c r="S3640" s="4" t="n">
        <v>0</v>
      </c>
      <c r="T3640" s="4" t="n">
        <v>0</v>
      </c>
      <c r="U3640" s="4" t="n">
        <v>1422186.99659</v>
      </c>
      <c r="V3640" s="4" t="n">
        <v>1</v>
      </c>
    </row>
    <row r="3641">
      <c r="A3641" t="n">
        <v>457</v>
      </c>
      <c r="B3641" t="inlineStr">
        <is>
          <t>20605500430</t>
        </is>
      </c>
      <c r="C3641" t="inlineStr">
        <is>
          <t>COOPERATIVA AGRARIA DE PRODUCTORES ECOLOGICOS LOS CHANKAS VALLE DEL RIO PERENE</t>
        </is>
      </c>
      <c r="D3641" s="6" t="n">
        <v>2025</v>
      </c>
      <c r="E3641" t="n">
        <v>1</v>
      </c>
      <c r="F3641" t="inlineStr">
        <is>
          <t>PAC</t>
        </is>
      </c>
      <c r="G3641" s="4" t="n">
        <v>165</v>
      </c>
      <c r="H3641" s="4" t="n">
        <v>92</v>
      </c>
      <c r="I3641" s="4" t="n">
        <v>257</v>
      </c>
      <c r="J3641" s="4" t="n">
        <v>12</v>
      </c>
      <c r="K3641" s="4" t="n">
        <v>0</v>
      </c>
      <c r="L3641" s="3" t="n">
        <v>3630266.82060391</v>
      </c>
      <c r="M3641" s="3" t="n">
        <v>609874.9541346</v>
      </c>
      <c r="N3641" s="3" t="n">
        <v>4240141.77473851</v>
      </c>
      <c r="O3641" s="4" t="n">
        <v>0</v>
      </c>
      <c r="P3641" s="4" t="n">
        <v>0</v>
      </c>
      <c r="Q3641" s="4" t="str"/>
      <c r="R3641" s="4" t="n">
        <v>4240141.77473851</v>
      </c>
      <c r="S3641" s="4" t="n">
        <v>0</v>
      </c>
      <c r="T3641" s="4" t="n">
        <v>0</v>
      </c>
      <c r="U3641" s="4" t="n">
        <v>4240141.77473851</v>
      </c>
      <c r="V3641" s="4" t="n">
        <v>1</v>
      </c>
    </row>
    <row r="3642">
      <c r="A3642" t="n">
        <v>458</v>
      </c>
      <c r="B3642" t="inlineStr">
        <is>
          <t>20611198923</t>
        </is>
      </c>
      <c r="C3642" t="inlineStr">
        <is>
          <t>COOPERATIVA AGRARIA LAND PERU</t>
        </is>
      </c>
      <c r="D3642" s="6" t="n">
        <v>2018</v>
      </c>
      <c r="F3642" t="inlineStr">
        <is>
          <t>PAC</t>
        </is>
      </c>
      <c r="G3642" s="4" t="str"/>
      <c r="H3642" s="4" t="str"/>
      <c r="I3642" s="4" t="n">
        <v>0</v>
      </c>
      <c r="J3642" s="4" t="str"/>
      <c r="K3642" s="4" t="str"/>
      <c r="L3642" s="3" t="str"/>
      <c r="M3642" s="3" t="str"/>
      <c r="N3642" s="3" t="n">
        <v>0</v>
      </c>
      <c r="O3642" s="4" t="str"/>
      <c r="P3642" s="4" t="str"/>
      <c r="Q3642" s="4" t="str"/>
      <c r="R3642" s="4" t="str"/>
      <c r="S3642" s="4" t="str"/>
      <c r="T3642" s="4" t="str"/>
      <c r="U3642" s="4" t="str"/>
      <c r="V3642" s="4" t="n">
        <v>1</v>
      </c>
    </row>
    <row r="3643">
      <c r="A3643" t="n">
        <v>458</v>
      </c>
      <c r="B3643" t="inlineStr">
        <is>
          <t>20611198923</t>
        </is>
      </c>
      <c r="C3643" t="inlineStr">
        <is>
          <t>COOPERATIVA AGRARIA LAND PERU</t>
        </is>
      </c>
      <c r="D3643" s="6" t="n">
        <v>2019</v>
      </c>
      <c r="F3643" t="inlineStr">
        <is>
          <t>PAC</t>
        </is>
      </c>
      <c r="G3643" s="4" t="n">
        <v>0</v>
      </c>
      <c r="H3643" s="4" t="n">
        <v>0</v>
      </c>
      <c r="I3643" s="4" t="n">
        <v>0</v>
      </c>
      <c r="J3643" s="4" t="str"/>
      <c r="K3643" s="4" t="str"/>
      <c r="L3643" s="3" t="n">
        <v>0</v>
      </c>
      <c r="M3643" s="3" t="n">
        <v>0</v>
      </c>
      <c r="N3643" s="3" t="n">
        <v>0</v>
      </c>
      <c r="O3643" s="4" t="str"/>
      <c r="P3643" s="4" t="str"/>
      <c r="Q3643" s="4" t="str"/>
      <c r="R3643" s="4" t="str"/>
      <c r="S3643" s="4" t="str"/>
      <c r="T3643" s="4" t="str"/>
      <c r="U3643" s="4" t="str"/>
      <c r="V3643" s="4" t="n">
        <v>1</v>
      </c>
    </row>
    <row r="3644">
      <c r="A3644" t="n">
        <v>458</v>
      </c>
      <c r="B3644" t="inlineStr">
        <is>
          <t>20611198923</t>
        </is>
      </c>
      <c r="C3644" t="inlineStr">
        <is>
          <t>COOPERATIVA AGRARIA LAND PERU</t>
        </is>
      </c>
      <c r="D3644" s="6" t="n">
        <v>2020</v>
      </c>
      <c r="F3644" t="inlineStr">
        <is>
          <t>PAC</t>
        </is>
      </c>
      <c r="G3644" s="4" t="n">
        <v>0</v>
      </c>
      <c r="H3644" s="4" t="n">
        <v>0</v>
      </c>
      <c r="I3644" s="4" t="n">
        <v>0</v>
      </c>
      <c r="J3644" s="4" t="n">
        <v>0</v>
      </c>
      <c r="K3644" s="4" t="n">
        <v>0</v>
      </c>
      <c r="L3644" s="3" t="n">
        <v>0</v>
      </c>
      <c r="M3644" s="3" t="n">
        <v>0</v>
      </c>
      <c r="N3644" s="3" t="n">
        <v>0</v>
      </c>
      <c r="O3644" s="4" t="str"/>
      <c r="P3644" s="4" t="str"/>
      <c r="Q3644" s="4" t="str"/>
      <c r="R3644" s="4" t="str"/>
      <c r="S3644" s="4" t="str"/>
      <c r="T3644" s="4" t="str"/>
      <c r="U3644" s="4" t="str"/>
      <c r="V3644" s="4" t="n">
        <v>1</v>
      </c>
    </row>
    <row r="3645">
      <c r="A3645" t="n">
        <v>458</v>
      </c>
      <c r="B3645" t="inlineStr">
        <is>
          <t>20611198923</t>
        </is>
      </c>
      <c r="C3645" t="inlineStr">
        <is>
          <t>COOPERATIVA AGRARIA LAND PERU</t>
        </is>
      </c>
      <c r="D3645" s="6" t="n">
        <v>2021</v>
      </c>
      <c r="F3645" t="inlineStr">
        <is>
          <t>PAC</t>
        </is>
      </c>
      <c r="G3645" s="4" t="n">
        <v>0</v>
      </c>
      <c r="H3645" s="4" t="n">
        <v>0</v>
      </c>
      <c r="I3645" s="4" t="n">
        <v>0</v>
      </c>
      <c r="J3645" s="4" t="n">
        <v>0</v>
      </c>
      <c r="K3645" s="4" t="n">
        <v>0</v>
      </c>
      <c r="L3645" s="3" t="n">
        <v>0</v>
      </c>
      <c r="M3645" s="3" t="n">
        <v>0</v>
      </c>
      <c r="N3645" s="3" t="n">
        <v>0</v>
      </c>
      <c r="O3645" s="4" t="str"/>
      <c r="P3645" s="4" t="str"/>
      <c r="Q3645" s="4" t="str"/>
      <c r="R3645" s="4" t="str"/>
      <c r="S3645" s="4" t="str"/>
      <c r="T3645" s="4" t="str"/>
      <c r="U3645" s="4" t="str"/>
      <c r="V3645" s="4" t="n">
        <v>1</v>
      </c>
    </row>
    <row r="3646">
      <c r="A3646" t="n">
        <v>458</v>
      </c>
      <c r="B3646" t="inlineStr">
        <is>
          <t>20611198923</t>
        </is>
      </c>
      <c r="C3646" t="inlineStr">
        <is>
          <t>COOPERATIVA AGRARIA LAND PERU</t>
        </is>
      </c>
      <c r="D3646" s="6" t="n">
        <v>2022</v>
      </c>
      <c r="F3646" t="inlineStr">
        <is>
          <t>PAC</t>
        </is>
      </c>
      <c r="G3646" s="4" t="n">
        <v>0</v>
      </c>
      <c r="H3646" s="4" t="n">
        <v>0</v>
      </c>
      <c r="I3646" s="4" t="n">
        <v>0</v>
      </c>
      <c r="J3646" s="4" t="n">
        <v>0</v>
      </c>
      <c r="K3646" s="4" t="n">
        <v>0</v>
      </c>
      <c r="L3646" s="3" t="n">
        <v>0</v>
      </c>
      <c r="M3646" s="3" t="n">
        <v>0</v>
      </c>
      <c r="N3646" s="3" t="n">
        <v>0</v>
      </c>
      <c r="O3646" s="4" t="str"/>
      <c r="P3646" s="4" t="str"/>
      <c r="Q3646" s="4" t="str"/>
      <c r="R3646" s="4" t="str"/>
      <c r="S3646" s="4" t="str"/>
      <c r="T3646" s="4" t="str"/>
      <c r="U3646" s="4" t="str"/>
      <c r="V3646" s="4" t="n">
        <v>1</v>
      </c>
    </row>
    <row r="3647">
      <c r="A3647" t="n">
        <v>458</v>
      </c>
      <c r="B3647" t="inlineStr">
        <is>
          <t>20611198923</t>
        </is>
      </c>
      <c r="C3647" t="inlineStr">
        <is>
          <t>COOPERATIVA AGRARIA LAND PERU</t>
        </is>
      </c>
      <c r="D3647" s="6" t="n">
        <v>2023</v>
      </c>
      <c r="F3647" t="inlineStr">
        <is>
          <t>PAC</t>
        </is>
      </c>
      <c r="G3647" s="4" t="n">
        <v>0</v>
      </c>
      <c r="H3647" s="4" t="n">
        <v>0</v>
      </c>
      <c r="I3647" s="4" t="n">
        <v>0</v>
      </c>
      <c r="J3647" s="4" t="n">
        <v>0</v>
      </c>
      <c r="K3647" s="4" t="n">
        <v>0</v>
      </c>
      <c r="L3647" s="3" t="n">
        <v>0</v>
      </c>
      <c r="M3647" s="3" t="n">
        <v>0</v>
      </c>
      <c r="N3647" s="3" t="n">
        <v>0</v>
      </c>
      <c r="O3647" s="4" t="n">
        <v>0</v>
      </c>
      <c r="P3647" s="4" t="n">
        <v>0</v>
      </c>
      <c r="Q3647" s="4" t="n">
        <v>0</v>
      </c>
      <c r="R3647" s="4" t="n">
        <v>0</v>
      </c>
      <c r="S3647" s="4" t="n">
        <v>0</v>
      </c>
      <c r="T3647" s="4" t="n">
        <v>0</v>
      </c>
      <c r="U3647" s="4" t="n">
        <v>0</v>
      </c>
      <c r="V3647" s="4" t="n">
        <v>1</v>
      </c>
    </row>
    <row r="3648">
      <c r="A3648" t="n">
        <v>458</v>
      </c>
      <c r="B3648" t="inlineStr">
        <is>
          <t>20611198923</t>
        </is>
      </c>
      <c r="C3648" t="inlineStr">
        <is>
          <t>COOPERATIVA AGRARIA LAND PERU</t>
        </is>
      </c>
      <c r="D3648" s="6" t="n">
        <v>2024</v>
      </c>
      <c r="E3648" t="n">
        <v>1</v>
      </c>
      <c r="F3648" t="inlineStr">
        <is>
          <t>PAC</t>
        </is>
      </c>
      <c r="G3648" s="4" t="n">
        <v>15</v>
      </c>
      <c r="H3648" s="4" t="n">
        <v>13</v>
      </c>
      <c r="I3648" s="4" t="n">
        <v>28</v>
      </c>
      <c r="J3648" s="4" t="n">
        <v>25</v>
      </c>
      <c r="K3648" s="4" t="n">
        <v>0</v>
      </c>
      <c r="L3648" s="3" t="n">
        <v>406534.99637825</v>
      </c>
      <c r="M3648" s="3" t="n">
        <v>803878.4399999999</v>
      </c>
      <c r="N3648" s="3" t="n">
        <v>1210413.43637825</v>
      </c>
      <c r="O3648" s="4" t="n">
        <v>0</v>
      </c>
      <c r="P3648" s="4" t="n">
        <v>0</v>
      </c>
      <c r="Q3648" s="4" t="str"/>
      <c r="R3648" s="4" t="n">
        <v>1210413.43637825</v>
      </c>
      <c r="S3648" s="4" t="n">
        <v>0</v>
      </c>
      <c r="T3648" s="4" t="n">
        <v>0</v>
      </c>
      <c r="U3648" s="4" t="n">
        <v>1210413.43637825</v>
      </c>
      <c r="V3648" s="4" t="n">
        <v>1</v>
      </c>
    </row>
    <row r="3649">
      <c r="A3649" t="n">
        <v>458</v>
      </c>
      <c r="B3649" t="inlineStr">
        <is>
          <t>20611198923</t>
        </is>
      </c>
      <c r="C3649" t="inlineStr">
        <is>
          <t>COOPERATIVA AGRARIA LAND PERU</t>
        </is>
      </c>
      <c r="D3649" s="6" t="n">
        <v>2025</v>
      </c>
      <c r="E3649" t="n">
        <v>1</v>
      </c>
      <c r="F3649" t="inlineStr">
        <is>
          <t>PAC</t>
        </is>
      </c>
      <c r="G3649" s="4" t="n">
        <v>16</v>
      </c>
      <c r="H3649" s="4" t="n">
        <v>12</v>
      </c>
      <c r="I3649" s="4" t="n">
        <v>28</v>
      </c>
      <c r="J3649" s="4" t="n">
        <v>12</v>
      </c>
      <c r="K3649" s="4" t="n">
        <v>0</v>
      </c>
      <c r="L3649" s="3" t="n">
        <v>66702.5928</v>
      </c>
      <c r="M3649" s="3" t="n">
        <v>240751.99983852</v>
      </c>
      <c r="N3649" s="3" t="n">
        <v>307454.59263852</v>
      </c>
      <c r="O3649" s="4" t="n">
        <v>0</v>
      </c>
      <c r="P3649" s="4" t="n">
        <v>0</v>
      </c>
      <c r="Q3649" s="4" t="str"/>
      <c r="R3649" s="4" t="n">
        <v>307454.59263852</v>
      </c>
      <c r="S3649" s="4" t="n">
        <v>0</v>
      </c>
      <c r="T3649" s="4" t="n">
        <v>0</v>
      </c>
      <c r="U3649" s="4" t="n">
        <v>307454.59263852</v>
      </c>
      <c r="V3649" s="4" t="n">
        <v>1</v>
      </c>
    </row>
    <row r="3650">
      <c r="A3650" t="n">
        <v>459</v>
      </c>
      <c r="B3650" t="inlineStr">
        <is>
          <t>20601939402</t>
        </is>
      </c>
      <c r="C3650" t="inlineStr">
        <is>
          <t>COOPERATIVA ASHANINKA KEMITO SANKORI</t>
        </is>
      </c>
      <c r="D3650" s="6" t="n">
        <v>2018</v>
      </c>
      <c r="F3650" t="inlineStr">
        <is>
          <t>PAC</t>
        </is>
      </c>
      <c r="G3650" s="4" t="str"/>
      <c r="H3650" s="4" t="str"/>
      <c r="I3650" s="4" t="n">
        <v>0</v>
      </c>
      <c r="J3650" s="4" t="str"/>
      <c r="K3650" s="4" t="str"/>
      <c r="L3650" s="3" t="str"/>
      <c r="M3650" s="3" t="str"/>
      <c r="N3650" s="3" t="n">
        <v>0</v>
      </c>
      <c r="O3650" s="4" t="str"/>
      <c r="P3650" s="4" t="str"/>
      <c r="Q3650" s="4" t="str"/>
      <c r="R3650" s="4" t="str"/>
      <c r="S3650" s="4" t="str"/>
      <c r="T3650" s="4" t="str"/>
      <c r="U3650" s="4" t="str"/>
      <c r="V3650" s="4" t="n">
        <v>1</v>
      </c>
    </row>
    <row r="3651">
      <c r="A3651" t="n">
        <v>459</v>
      </c>
      <c r="B3651" t="inlineStr">
        <is>
          <t>20601939402</t>
        </is>
      </c>
      <c r="C3651" t="inlineStr">
        <is>
          <t>COOPERATIVA ASHANINKA KEMITO SANKORI</t>
        </is>
      </c>
      <c r="D3651" s="6" t="n">
        <v>2019</v>
      </c>
      <c r="F3651" t="inlineStr">
        <is>
          <t>PAC</t>
        </is>
      </c>
      <c r="G3651" s="4" t="n">
        <v>0</v>
      </c>
      <c r="H3651" s="4" t="n">
        <v>0</v>
      </c>
      <c r="I3651" s="4" t="n">
        <v>0</v>
      </c>
      <c r="J3651" s="4" t="str"/>
      <c r="K3651" s="4" t="str"/>
      <c r="L3651" s="3" t="n">
        <v>0</v>
      </c>
      <c r="M3651" s="3" t="n">
        <v>0</v>
      </c>
      <c r="N3651" s="3" t="n">
        <v>0</v>
      </c>
      <c r="O3651" s="4" t="str"/>
      <c r="P3651" s="4" t="str"/>
      <c r="Q3651" s="4" t="str"/>
      <c r="R3651" s="4" t="str"/>
      <c r="S3651" s="4" t="str"/>
      <c r="T3651" s="4" t="str"/>
      <c r="U3651" s="4" t="str"/>
      <c r="V3651" s="4" t="n">
        <v>1</v>
      </c>
    </row>
    <row r="3652">
      <c r="A3652" t="n">
        <v>459</v>
      </c>
      <c r="B3652" t="inlineStr">
        <is>
          <t>20601939402</t>
        </is>
      </c>
      <c r="C3652" t="inlineStr">
        <is>
          <t>COOPERATIVA ASHANINKA KEMITO SANKORI</t>
        </is>
      </c>
      <c r="D3652" s="6" t="n">
        <v>2020</v>
      </c>
      <c r="F3652" t="inlineStr">
        <is>
          <t>PAC</t>
        </is>
      </c>
      <c r="G3652" s="4" t="n">
        <v>0</v>
      </c>
      <c r="H3652" s="4" t="n">
        <v>0</v>
      </c>
      <c r="I3652" s="4" t="n">
        <v>0</v>
      </c>
      <c r="J3652" s="4" t="n">
        <v>0</v>
      </c>
      <c r="K3652" s="4" t="n">
        <v>0</v>
      </c>
      <c r="L3652" s="3" t="n">
        <v>0</v>
      </c>
      <c r="M3652" s="3" t="n">
        <v>0</v>
      </c>
      <c r="N3652" s="3" t="n">
        <v>0</v>
      </c>
      <c r="O3652" s="4" t="str"/>
      <c r="P3652" s="4" t="str"/>
      <c r="Q3652" s="4" t="str"/>
      <c r="R3652" s="4" t="str"/>
      <c r="S3652" s="4" t="str"/>
      <c r="T3652" s="4" t="str"/>
      <c r="U3652" s="4" t="str"/>
      <c r="V3652" s="4" t="n">
        <v>1</v>
      </c>
    </row>
    <row r="3653">
      <c r="A3653" t="n">
        <v>459</v>
      </c>
      <c r="B3653" t="inlineStr">
        <is>
          <t>20601939402</t>
        </is>
      </c>
      <c r="C3653" t="inlineStr">
        <is>
          <t>COOPERATIVA ASHANINKA KEMITO SANKORI</t>
        </is>
      </c>
      <c r="D3653" s="6" t="n">
        <v>2021</v>
      </c>
      <c r="F3653" t="inlineStr">
        <is>
          <t>PAC</t>
        </is>
      </c>
      <c r="G3653" s="4" t="n">
        <v>0</v>
      </c>
      <c r="H3653" s="4" t="n">
        <v>0</v>
      </c>
      <c r="I3653" s="4" t="n">
        <v>0</v>
      </c>
      <c r="J3653" s="4" t="n">
        <v>0</v>
      </c>
      <c r="K3653" s="4" t="n">
        <v>0</v>
      </c>
      <c r="L3653" s="3" t="n">
        <v>0</v>
      </c>
      <c r="M3653" s="3" t="n">
        <v>0</v>
      </c>
      <c r="N3653" s="3" t="n">
        <v>0</v>
      </c>
      <c r="O3653" s="4" t="str"/>
      <c r="P3653" s="4" t="str"/>
      <c r="Q3653" s="4" t="str"/>
      <c r="R3653" s="4" t="str"/>
      <c r="S3653" s="4" t="str"/>
      <c r="T3653" s="4" t="str"/>
      <c r="U3653" s="4" t="str"/>
      <c r="V3653" s="4" t="n">
        <v>1</v>
      </c>
    </row>
    <row r="3654">
      <c r="A3654" t="n">
        <v>459</v>
      </c>
      <c r="B3654" t="inlineStr">
        <is>
          <t>20601939402</t>
        </is>
      </c>
      <c r="C3654" t="inlineStr">
        <is>
          <t>COOPERATIVA ASHANINKA KEMITO SANKORI</t>
        </is>
      </c>
      <c r="D3654" s="6" t="n">
        <v>2022</v>
      </c>
      <c r="F3654" t="inlineStr">
        <is>
          <t>PAC</t>
        </is>
      </c>
      <c r="G3654" s="4" t="n">
        <v>0</v>
      </c>
      <c r="H3654" s="4" t="n">
        <v>0</v>
      </c>
      <c r="I3654" s="4" t="n">
        <v>0</v>
      </c>
      <c r="J3654" s="4" t="n">
        <v>0</v>
      </c>
      <c r="K3654" s="4" t="n">
        <v>0</v>
      </c>
      <c r="L3654" s="3" t="n">
        <v>0</v>
      </c>
      <c r="M3654" s="3" t="n">
        <v>0</v>
      </c>
      <c r="N3654" s="3" t="n">
        <v>0</v>
      </c>
      <c r="O3654" s="4" t="str"/>
      <c r="P3654" s="4" t="str"/>
      <c r="Q3654" s="4" t="str"/>
      <c r="R3654" s="4" t="str"/>
      <c r="S3654" s="4" t="str"/>
      <c r="T3654" s="4" t="str"/>
      <c r="U3654" s="4" t="str"/>
      <c r="V3654" s="4" t="n">
        <v>1</v>
      </c>
    </row>
    <row r="3655">
      <c r="A3655" t="n">
        <v>459</v>
      </c>
      <c r="B3655" t="inlineStr">
        <is>
          <t>20601939402</t>
        </is>
      </c>
      <c r="C3655" t="inlineStr">
        <is>
          <t>COOPERATIVA ASHANINKA KEMITO SANKORI</t>
        </is>
      </c>
      <c r="D3655" s="6" t="n">
        <v>2023</v>
      </c>
      <c r="F3655" t="inlineStr">
        <is>
          <t>PAC</t>
        </is>
      </c>
      <c r="G3655" s="4" t="n">
        <v>0</v>
      </c>
      <c r="H3655" s="4" t="n">
        <v>0</v>
      </c>
      <c r="I3655" s="4" t="n">
        <v>0</v>
      </c>
      <c r="J3655" s="4" t="n">
        <v>0</v>
      </c>
      <c r="K3655" s="4" t="n">
        <v>0</v>
      </c>
      <c r="L3655" s="3" t="n">
        <v>0</v>
      </c>
      <c r="M3655" s="3" t="n">
        <v>0</v>
      </c>
      <c r="N3655" s="3" t="n">
        <v>0</v>
      </c>
      <c r="O3655" s="4" t="n">
        <v>0</v>
      </c>
      <c r="P3655" s="4" t="n">
        <v>0</v>
      </c>
      <c r="Q3655" s="4" t="n">
        <v>0</v>
      </c>
      <c r="R3655" s="4" t="n">
        <v>0</v>
      </c>
      <c r="S3655" s="4" t="n">
        <v>0</v>
      </c>
      <c r="T3655" s="4" t="n">
        <v>0</v>
      </c>
      <c r="U3655" s="4" t="n">
        <v>0</v>
      </c>
      <c r="V3655" s="4" t="n">
        <v>1</v>
      </c>
    </row>
    <row r="3656">
      <c r="A3656" t="n">
        <v>459</v>
      </c>
      <c r="B3656" t="inlineStr">
        <is>
          <t>20601939402</t>
        </is>
      </c>
      <c r="C3656" t="inlineStr">
        <is>
          <t>COOPERATIVA ASHANINKA KEMITO SANKORI</t>
        </is>
      </c>
      <c r="D3656" s="6" t="n">
        <v>2024</v>
      </c>
      <c r="E3656" t="n">
        <v>1</v>
      </c>
      <c r="F3656" t="inlineStr">
        <is>
          <t>PAC</t>
        </is>
      </c>
      <c r="G3656" s="4" t="n">
        <v>247</v>
      </c>
      <c r="H3656" s="4" t="n">
        <v>66</v>
      </c>
      <c r="I3656" s="4" t="n">
        <v>313</v>
      </c>
      <c r="J3656" s="4" t="n">
        <v>19</v>
      </c>
      <c r="K3656" s="4" t="n">
        <v>0</v>
      </c>
      <c r="L3656" s="3" t="n">
        <v>760629.16364</v>
      </c>
      <c r="M3656" s="3" t="n">
        <v>0</v>
      </c>
      <c r="N3656" s="3" t="n">
        <v>760629.16364</v>
      </c>
      <c r="O3656" s="4" t="n">
        <v>0</v>
      </c>
      <c r="P3656" s="4" t="n">
        <v>0</v>
      </c>
      <c r="Q3656" s="4" t="str"/>
      <c r="R3656" s="4" t="n">
        <v>760629.16364</v>
      </c>
      <c r="S3656" s="4" t="n">
        <v>0</v>
      </c>
      <c r="T3656" s="4" t="n">
        <v>0</v>
      </c>
      <c r="U3656" s="4" t="n">
        <v>760629.16364</v>
      </c>
      <c r="V3656" s="4" t="n">
        <v>1</v>
      </c>
    </row>
    <row r="3657">
      <c r="A3657" t="n">
        <v>459</v>
      </c>
      <c r="B3657" t="inlineStr">
        <is>
          <t>20601939402</t>
        </is>
      </c>
      <c r="C3657" t="inlineStr">
        <is>
          <t>COOPERATIVA ASHANINKA KEMITO SANKORI</t>
        </is>
      </c>
      <c r="D3657" s="6" t="n">
        <v>2025</v>
      </c>
      <c r="E3657" t="n">
        <v>1</v>
      </c>
      <c r="F3657" t="inlineStr">
        <is>
          <t>PAC</t>
        </is>
      </c>
      <c r="G3657" s="4" t="n">
        <v>246</v>
      </c>
      <c r="H3657" s="4" t="n">
        <v>67</v>
      </c>
      <c r="I3657" s="4" t="n">
        <v>313</v>
      </c>
      <c r="J3657" s="4" t="n">
        <v>12</v>
      </c>
      <c r="K3657" s="4" t="n">
        <v>1</v>
      </c>
      <c r="L3657" s="3" t="n">
        <v>616540.95724</v>
      </c>
      <c r="M3657" s="3" t="n">
        <v>0</v>
      </c>
      <c r="N3657" s="3" t="n">
        <v>616540.95724</v>
      </c>
      <c r="O3657" s="4" t="n">
        <v>0</v>
      </c>
      <c r="P3657" s="4" t="n">
        <v>0</v>
      </c>
      <c r="Q3657" s="4" t="str"/>
      <c r="R3657" s="4" t="n">
        <v>616540.95724</v>
      </c>
      <c r="S3657" s="4" t="n">
        <v>0</v>
      </c>
      <c r="T3657" s="4" t="n">
        <v>0</v>
      </c>
      <c r="U3657" s="4" t="n">
        <v>616540.95724</v>
      </c>
      <c r="V3657" s="4" t="n">
        <v>1</v>
      </c>
    </row>
    <row r="3658">
      <c r="A3658" t="n">
        <v>460</v>
      </c>
      <c r="B3658" t="inlineStr">
        <is>
          <t>20601667526</t>
        </is>
      </c>
      <c r="C3658" t="inlineStr">
        <is>
          <t>COOPERATIVA AGRARIA AGROINDUSTRIAL AGROECOLOGICA DE BELEN, SAN ANTONIO, CAMANTARO Y RIO DE JANEIRO PERU - COOP BESACARI PERU</t>
        </is>
      </c>
      <c r="D3658" s="6" t="n">
        <v>2018</v>
      </c>
      <c r="F3658" t="inlineStr">
        <is>
          <t>PAC</t>
        </is>
      </c>
      <c r="G3658" s="4" t="str"/>
      <c r="H3658" s="4" t="str"/>
      <c r="I3658" s="4" t="n">
        <v>0</v>
      </c>
      <c r="J3658" s="4" t="str"/>
      <c r="K3658" s="4" t="str"/>
      <c r="L3658" s="3" t="str"/>
      <c r="M3658" s="3" t="str"/>
      <c r="N3658" s="3" t="n">
        <v>0</v>
      </c>
      <c r="O3658" s="4" t="str"/>
      <c r="P3658" s="4" t="str"/>
      <c r="Q3658" s="4" t="str"/>
      <c r="R3658" s="4" t="str"/>
      <c r="S3658" s="4" t="str"/>
      <c r="T3658" s="4" t="str"/>
      <c r="U3658" s="4" t="str"/>
      <c r="V3658" s="4" t="n">
        <v>1</v>
      </c>
    </row>
    <row r="3659">
      <c r="A3659" t="n">
        <v>460</v>
      </c>
      <c r="B3659" t="inlineStr">
        <is>
          <t>20601667526</t>
        </is>
      </c>
      <c r="C3659" t="inlineStr">
        <is>
          <t>COOPERATIVA AGRARIA AGROINDUSTRIAL AGROECOLOGICA DE BELEN, SAN ANTONIO, CAMANTARO Y RIO DE JANEIRO PERU - COOP BESACARI PERU</t>
        </is>
      </c>
      <c r="D3659" s="6" t="n">
        <v>2019</v>
      </c>
      <c r="F3659" t="inlineStr">
        <is>
          <t>PAC</t>
        </is>
      </c>
      <c r="G3659" s="4" t="n">
        <v>0</v>
      </c>
      <c r="H3659" s="4" t="n">
        <v>0</v>
      </c>
      <c r="I3659" s="4" t="n">
        <v>0</v>
      </c>
      <c r="J3659" s="4" t="str"/>
      <c r="K3659" s="4" t="str"/>
      <c r="L3659" s="3" t="n">
        <v>0</v>
      </c>
      <c r="M3659" s="3" t="n">
        <v>0</v>
      </c>
      <c r="N3659" s="3" t="n">
        <v>0</v>
      </c>
      <c r="O3659" s="4" t="str"/>
      <c r="P3659" s="4" t="str"/>
      <c r="Q3659" s="4" t="str"/>
      <c r="R3659" s="4" t="str"/>
      <c r="S3659" s="4" t="str"/>
      <c r="T3659" s="4" t="str"/>
      <c r="U3659" s="4" t="str"/>
      <c r="V3659" s="4" t="n">
        <v>1</v>
      </c>
    </row>
    <row r="3660">
      <c r="A3660" t="n">
        <v>460</v>
      </c>
      <c r="B3660" t="inlineStr">
        <is>
          <t>20601667526</t>
        </is>
      </c>
      <c r="C3660" t="inlineStr">
        <is>
          <t>COOPERATIVA AGRARIA AGROINDUSTRIAL AGROECOLOGICA DE BELEN, SAN ANTONIO, CAMANTARO Y RIO DE JANEIRO PERU - COOP BESACARI PERU</t>
        </is>
      </c>
      <c r="D3660" s="6" t="n">
        <v>2020</v>
      </c>
      <c r="F3660" t="inlineStr">
        <is>
          <t>PAC</t>
        </is>
      </c>
      <c r="G3660" s="4" t="n">
        <v>0</v>
      </c>
      <c r="H3660" s="4" t="n">
        <v>0</v>
      </c>
      <c r="I3660" s="4" t="n">
        <v>0</v>
      </c>
      <c r="J3660" s="4" t="n">
        <v>0</v>
      </c>
      <c r="K3660" s="4" t="n">
        <v>0</v>
      </c>
      <c r="L3660" s="3" t="n">
        <v>0</v>
      </c>
      <c r="M3660" s="3" t="n">
        <v>0</v>
      </c>
      <c r="N3660" s="3" t="n">
        <v>0</v>
      </c>
      <c r="O3660" s="4" t="str"/>
      <c r="P3660" s="4" t="str"/>
      <c r="Q3660" s="4" t="str"/>
      <c r="R3660" s="4" t="str"/>
      <c r="S3660" s="4" t="str"/>
      <c r="T3660" s="4" t="str"/>
      <c r="U3660" s="4" t="str"/>
      <c r="V3660" s="4" t="n">
        <v>1</v>
      </c>
    </row>
    <row r="3661">
      <c r="A3661" t="n">
        <v>460</v>
      </c>
      <c r="B3661" t="inlineStr">
        <is>
          <t>20601667526</t>
        </is>
      </c>
      <c r="C3661" t="inlineStr">
        <is>
          <t>COOPERATIVA AGRARIA AGROINDUSTRIAL AGROECOLOGICA DE BELEN, SAN ANTONIO, CAMANTARO Y RIO DE JANEIRO PERU - COOP BESACARI PERU</t>
        </is>
      </c>
      <c r="D3661" s="6" t="n">
        <v>2021</v>
      </c>
      <c r="F3661" t="inlineStr">
        <is>
          <t>PAC</t>
        </is>
      </c>
      <c r="G3661" s="4" t="n">
        <v>0</v>
      </c>
      <c r="H3661" s="4" t="n">
        <v>0</v>
      </c>
      <c r="I3661" s="4" t="n">
        <v>0</v>
      </c>
      <c r="J3661" s="4" t="n">
        <v>0</v>
      </c>
      <c r="K3661" s="4" t="n">
        <v>0</v>
      </c>
      <c r="L3661" s="3" t="n">
        <v>0</v>
      </c>
      <c r="M3661" s="3" t="n">
        <v>0</v>
      </c>
      <c r="N3661" s="3" t="n">
        <v>0</v>
      </c>
      <c r="O3661" s="4" t="str"/>
      <c r="P3661" s="4" t="str"/>
      <c r="Q3661" s="4" t="str"/>
      <c r="R3661" s="4" t="str"/>
      <c r="S3661" s="4" t="str"/>
      <c r="T3661" s="4" t="str"/>
      <c r="U3661" s="4" t="str"/>
      <c r="V3661" s="4" t="n">
        <v>1</v>
      </c>
    </row>
    <row r="3662">
      <c r="A3662" t="n">
        <v>460</v>
      </c>
      <c r="B3662" t="inlineStr">
        <is>
          <t>20601667526</t>
        </is>
      </c>
      <c r="C3662" t="inlineStr">
        <is>
          <t>COOPERATIVA AGRARIA AGROINDUSTRIAL AGROECOLOGICA DE BELEN, SAN ANTONIO, CAMANTARO Y RIO DE JANEIRO PERU - COOP BESACARI PERU</t>
        </is>
      </c>
      <c r="D3662" s="6" t="n">
        <v>2022</v>
      </c>
      <c r="F3662" t="inlineStr">
        <is>
          <t>PAC</t>
        </is>
      </c>
      <c r="G3662" s="4" t="n">
        <v>0</v>
      </c>
      <c r="H3662" s="4" t="n">
        <v>0</v>
      </c>
      <c r="I3662" s="4" t="n">
        <v>0</v>
      </c>
      <c r="J3662" s="4" t="n">
        <v>0</v>
      </c>
      <c r="K3662" s="4" t="n">
        <v>0</v>
      </c>
      <c r="L3662" s="3" t="n">
        <v>0</v>
      </c>
      <c r="M3662" s="3" t="n">
        <v>0</v>
      </c>
      <c r="N3662" s="3" t="n">
        <v>0</v>
      </c>
      <c r="O3662" s="4" t="str"/>
      <c r="P3662" s="4" t="str"/>
      <c r="Q3662" s="4" t="str"/>
      <c r="R3662" s="4" t="str"/>
      <c r="S3662" s="4" t="str"/>
      <c r="T3662" s="4" t="str"/>
      <c r="U3662" s="4" t="str"/>
      <c r="V3662" s="4" t="n">
        <v>1</v>
      </c>
    </row>
    <row r="3663">
      <c r="A3663" t="n">
        <v>460</v>
      </c>
      <c r="B3663" t="inlineStr">
        <is>
          <t>20601667526</t>
        </is>
      </c>
      <c r="C3663" t="inlineStr">
        <is>
          <t>COOPERATIVA AGRARIA AGROINDUSTRIAL AGROECOLOGICA DE BELEN, SAN ANTONIO, CAMANTARO Y RIO DE JANEIRO PERU - COOP BESACARI PERU</t>
        </is>
      </c>
      <c r="D3663" s="6" t="n">
        <v>2023</v>
      </c>
      <c r="F3663" t="inlineStr">
        <is>
          <t>PAC</t>
        </is>
      </c>
      <c r="G3663" s="4" t="n">
        <v>0</v>
      </c>
      <c r="H3663" s="4" t="n">
        <v>0</v>
      </c>
      <c r="I3663" s="4" t="n">
        <v>0</v>
      </c>
      <c r="J3663" s="4" t="n">
        <v>0</v>
      </c>
      <c r="K3663" s="4" t="n">
        <v>0</v>
      </c>
      <c r="L3663" s="3" t="n">
        <v>0</v>
      </c>
      <c r="M3663" s="3" t="n">
        <v>0</v>
      </c>
      <c r="N3663" s="3" t="n">
        <v>0</v>
      </c>
      <c r="O3663" s="4" t="n">
        <v>0</v>
      </c>
      <c r="P3663" s="4" t="n">
        <v>0</v>
      </c>
      <c r="Q3663" s="4" t="n">
        <v>0</v>
      </c>
      <c r="R3663" s="4" t="n">
        <v>0</v>
      </c>
      <c r="S3663" s="4" t="n">
        <v>0</v>
      </c>
      <c r="T3663" s="4" t="n">
        <v>0</v>
      </c>
      <c r="U3663" s="4" t="n">
        <v>0</v>
      </c>
      <c r="V3663" s="4" t="n">
        <v>1</v>
      </c>
    </row>
    <row r="3664">
      <c r="A3664" t="n">
        <v>460</v>
      </c>
      <c r="B3664" t="inlineStr">
        <is>
          <t>20601667526</t>
        </is>
      </c>
      <c r="C3664" t="inlineStr">
        <is>
          <t>COOPERATIVA AGRARIA AGROINDUSTRIAL AGROECOLOGICA DE BELEN, SAN ANTONIO, CAMANTARO Y RIO DE JANEIRO PERU - COOP BESACARI PERU</t>
        </is>
      </c>
      <c r="D3664" s="6" t="n">
        <v>2024</v>
      </c>
      <c r="E3664" t="n">
        <v>1</v>
      </c>
      <c r="F3664" t="inlineStr">
        <is>
          <t>PAC</t>
        </is>
      </c>
      <c r="G3664" s="4" t="n">
        <v>115</v>
      </c>
      <c r="H3664" s="4" t="n">
        <v>27</v>
      </c>
      <c r="I3664" s="4" t="n">
        <v>142</v>
      </c>
      <c r="J3664" s="4" t="n">
        <v>32</v>
      </c>
      <c r="K3664" s="4" t="n">
        <v>4</v>
      </c>
      <c r="L3664" s="3" t="n">
        <v>0</v>
      </c>
      <c r="M3664" s="3" t="n">
        <v>0</v>
      </c>
      <c r="N3664" s="3" t="n">
        <v>0</v>
      </c>
      <c r="O3664" s="4" t="n">
        <v>0</v>
      </c>
      <c r="P3664" s="4" t="n">
        <v>0</v>
      </c>
      <c r="Q3664" s="4" t="str"/>
      <c r="R3664" s="4" t="n">
        <v>0</v>
      </c>
      <c r="S3664" s="4" t="n">
        <v>0</v>
      </c>
      <c r="T3664" s="4" t="n">
        <v>0</v>
      </c>
      <c r="U3664" s="4" t="n">
        <v>0</v>
      </c>
      <c r="V3664" s="4" t="n">
        <v>1</v>
      </c>
    </row>
    <row r="3665">
      <c r="A3665" t="n">
        <v>460</v>
      </c>
      <c r="B3665" t="inlineStr">
        <is>
          <t>20601667526</t>
        </is>
      </c>
      <c r="C3665" t="inlineStr">
        <is>
          <t>COOPERATIVA AGRARIA AGROINDUSTRIAL AGROECOLOGICA DE BELEN, SAN ANTONIO, CAMANTARO Y RIO DE JANEIRO PERU - COOP BESACARI PERU</t>
        </is>
      </c>
      <c r="D3665" s="6" t="n">
        <v>2025</v>
      </c>
      <c r="F3665" t="inlineStr">
        <is>
          <t>PAC</t>
        </is>
      </c>
      <c r="G3665" s="4" t="n">
        <v>0</v>
      </c>
      <c r="H3665" s="4" t="n">
        <v>0</v>
      </c>
      <c r="I3665" s="4" t="n">
        <v>0</v>
      </c>
      <c r="J3665" s="4" t="n">
        <v>0</v>
      </c>
      <c r="K3665" s="4" t="n">
        <v>0</v>
      </c>
      <c r="L3665" s="3" t="n">
        <v>0</v>
      </c>
      <c r="M3665" s="3" t="n">
        <v>0</v>
      </c>
      <c r="N3665" s="3" t="n">
        <v>0</v>
      </c>
      <c r="O3665" s="4" t="n">
        <v>0</v>
      </c>
      <c r="P3665" s="4" t="n">
        <v>0</v>
      </c>
      <c r="Q3665" s="4" t="str"/>
      <c r="R3665" s="4" t="n">
        <v>0</v>
      </c>
      <c r="S3665" s="4" t="n">
        <v>0</v>
      </c>
      <c r="T3665" s="4" t="n">
        <v>0</v>
      </c>
      <c r="U3665" s="4" t="n">
        <v>0</v>
      </c>
      <c r="V3665" s="4" t="n">
        <v>1</v>
      </c>
    </row>
    <row r="3666">
      <c r="A3666" t="n">
        <v>461</v>
      </c>
      <c r="B3666" t="inlineStr">
        <is>
          <t>20486255090</t>
        </is>
      </c>
      <c r="C3666" t="inlineStr">
        <is>
          <t>COOPERATIVA AGRARIA SANGARENI</t>
        </is>
      </c>
      <c r="D3666" s="6" t="n">
        <v>2018</v>
      </c>
      <c r="F3666" t="inlineStr">
        <is>
          <t>PAC</t>
        </is>
      </c>
      <c r="G3666" s="4" t="str"/>
      <c r="H3666" s="4" t="str"/>
      <c r="I3666" s="4" t="n">
        <v>0</v>
      </c>
      <c r="J3666" s="4" t="str"/>
      <c r="K3666" s="4" t="str"/>
      <c r="L3666" s="3" t="str"/>
      <c r="M3666" s="3" t="str"/>
      <c r="N3666" s="3" t="n">
        <v>0</v>
      </c>
      <c r="O3666" s="4" t="str"/>
      <c r="P3666" s="4" t="str"/>
      <c r="Q3666" s="4" t="str"/>
      <c r="R3666" s="4" t="str"/>
      <c r="S3666" s="4" t="str"/>
      <c r="T3666" s="4" t="str"/>
      <c r="U3666" s="4" t="str"/>
      <c r="V3666" s="4" t="n">
        <v>1</v>
      </c>
    </row>
    <row r="3667">
      <c r="A3667" t="n">
        <v>461</v>
      </c>
      <c r="B3667" t="inlineStr">
        <is>
          <t>20486255090</t>
        </is>
      </c>
      <c r="C3667" t="inlineStr">
        <is>
          <t>COOPERATIVA AGRARIA SANGARENI</t>
        </is>
      </c>
      <c r="D3667" s="6" t="n">
        <v>2019</v>
      </c>
      <c r="F3667" t="inlineStr">
        <is>
          <t>PAC</t>
        </is>
      </c>
      <c r="G3667" s="4" t="n">
        <v>0</v>
      </c>
      <c r="H3667" s="4" t="n">
        <v>0</v>
      </c>
      <c r="I3667" s="4" t="n">
        <v>0</v>
      </c>
      <c r="J3667" s="4" t="str"/>
      <c r="K3667" s="4" t="str"/>
      <c r="L3667" s="3" t="n">
        <v>0</v>
      </c>
      <c r="M3667" s="3" t="n">
        <v>0</v>
      </c>
      <c r="N3667" s="3" t="n">
        <v>0</v>
      </c>
      <c r="O3667" s="4" t="str"/>
      <c r="P3667" s="4" t="str"/>
      <c r="Q3667" s="4" t="str"/>
      <c r="R3667" s="4" t="str"/>
      <c r="S3667" s="4" t="str"/>
      <c r="T3667" s="4" t="str"/>
      <c r="U3667" s="4" t="str"/>
      <c r="V3667" s="4" t="n">
        <v>1</v>
      </c>
    </row>
    <row r="3668">
      <c r="A3668" t="n">
        <v>461</v>
      </c>
      <c r="B3668" t="inlineStr">
        <is>
          <t>20486255090</t>
        </is>
      </c>
      <c r="C3668" t="inlineStr">
        <is>
          <t>COOPERATIVA AGRARIA SANGARENI</t>
        </is>
      </c>
      <c r="D3668" s="6" t="n">
        <v>2020</v>
      </c>
      <c r="F3668" t="inlineStr">
        <is>
          <t>PAC</t>
        </is>
      </c>
      <c r="G3668" s="4" t="n">
        <v>0</v>
      </c>
      <c r="H3668" s="4" t="n">
        <v>0</v>
      </c>
      <c r="I3668" s="4" t="n">
        <v>0</v>
      </c>
      <c r="J3668" s="4" t="n">
        <v>0</v>
      </c>
      <c r="K3668" s="4" t="n">
        <v>0</v>
      </c>
      <c r="L3668" s="3" t="n">
        <v>0</v>
      </c>
      <c r="M3668" s="3" t="n">
        <v>0</v>
      </c>
      <c r="N3668" s="3" t="n">
        <v>0</v>
      </c>
      <c r="O3668" s="4" t="str"/>
      <c r="P3668" s="4" t="str"/>
      <c r="Q3668" s="4" t="str"/>
      <c r="R3668" s="4" t="str"/>
      <c r="S3668" s="4" t="str"/>
      <c r="T3668" s="4" t="str"/>
      <c r="U3668" s="4" t="str"/>
      <c r="V3668" s="4" t="n">
        <v>1</v>
      </c>
    </row>
    <row r="3669">
      <c r="A3669" t="n">
        <v>461</v>
      </c>
      <c r="B3669" t="inlineStr">
        <is>
          <t>20486255090</t>
        </is>
      </c>
      <c r="C3669" t="inlineStr">
        <is>
          <t>COOPERATIVA AGRARIA SANGARENI</t>
        </is>
      </c>
      <c r="D3669" s="6" t="n">
        <v>2021</v>
      </c>
      <c r="F3669" t="inlineStr">
        <is>
          <t>PAC</t>
        </is>
      </c>
      <c r="G3669" s="4" t="n">
        <v>0</v>
      </c>
      <c r="H3669" s="4" t="n">
        <v>0</v>
      </c>
      <c r="I3669" s="4" t="n">
        <v>0</v>
      </c>
      <c r="J3669" s="4" t="n">
        <v>0</v>
      </c>
      <c r="K3669" s="4" t="n">
        <v>0</v>
      </c>
      <c r="L3669" s="3" t="n">
        <v>0</v>
      </c>
      <c r="M3669" s="3" t="n">
        <v>0</v>
      </c>
      <c r="N3669" s="3" t="n">
        <v>0</v>
      </c>
      <c r="O3669" s="4" t="str"/>
      <c r="P3669" s="4" t="str"/>
      <c r="Q3669" s="4" t="str"/>
      <c r="R3669" s="4" t="str"/>
      <c r="S3669" s="4" t="str"/>
      <c r="T3669" s="4" t="str"/>
      <c r="U3669" s="4" t="str"/>
      <c r="V3669" s="4" t="n">
        <v>1</v>
      </c>
    </row>
    <row r="3670">
      <c r="A3670" t="n">
        <v>461</v>
      </c>
      <c r="B3670" t="inlineStr">
        <is>
          <t>20486255090</t>
        </is>
      </c>
      <c r="C3670" t="inlineStr">
        <is>
          <t>COOPERATIVA AGRARIA SANGARENI</t>
        </is>
      </c>
      <c r="D3670" s="6" t="n">
        <v>2022</v>
      </c>
      <c r="F3670" t="inlineStr">
        <is>
          <t>PAC</t>
        </is>
      </c>
      <c r="G3670" s="4" t="n">
        <v>0</v>
      </c>
      <c r="H3670" s="4" t="n">
        <v>0</v>
      </c>
      <c r="I3670" s="4" t="n">
        <v>0</v>
      </c>
      <c r="J3670" s="4" t="n">
        <v>0</v>
      </c>
      <c r="K3670" s="4" t="n">
        <v>0</v>
      </c>
      <c r="L3670" s="3" t="n">
        <v>0</v>
      </c>
      <c r="M3670" s="3" t="n">
        <v>0</v>
      </c>
      <c r="N3670" s="3" t="n">
        <v>0</v>
      </c>
      <c r="O3670" s="4" t="str"/>
      <c r="P3670" s="4" t="str"/>
      <c r="Q3670" s="4" t="str"/>
      <c r="R3670" s="4" t="str"/>
      <c r="S3670" s="4" t="str"/>
      <c r="T3670" s="4" t="str"/>
      <c r="U3670" s="4" t="str"/>
      <c r="V3670" s="4" t="n">
        <v>1</v>
      </c>
    </row>
    <row r="3671">
      <c r="A3671" t="n">
        <v>461</v>
      </c>
      <c r="B3671" t="inlineStr">
        <is>
          <t>20486255090</t>
        </is>
      </c>
      <c r="C3671" t="inlineStr">
        <is>
          <t>COOPERATIVA AGRARIA SANGARENI</t>
        </is>
      </c>
      <c r="D3671" s="6" t="n">
        <v>2023</v>
      </c>
      <c r="F3671" t="inlineStr">
        <is>
          <t>PAC</t>
        </is>
      </c>
      <c r="G3671" s="4" t="n">
        <v>0</v>
      </c>
      <c r="H3671" s="4" t="n">
        <v>0</v>
      </c>
      <c r="I3671" s="4" t="n">
        <v>0</v>
      </c>
      <c r="J3671" s="4" t="n">
        <v>0</v>
      </c>
      <c r="K3671" s="4" t="n">
        <v>0</v>
      </c>
      <c r="L3671" s="3" t="n">
        <v>0</v>
      </c>
      <c r="M3671" s="3" t="n">
        <v>0</v>
      </c>
      <c r="N3671" s="3" t="n">
        <v>0</v>
      </c>
      <c r="O3671" s="4" t="n">
        <v>0</v>
      </c>
      <c r="P3671" s="4" t="n">
        <v>0</v>
      </c>
      <c r="Q3671" s="4" t="n">
        <v>0</v>
      </c>
      <c r="R3671" s="4" t="n">
        <v>0</v>
      </c>
      <c r="S3671" s="4" t="n">
        <v>0</v>
      </c>
      <c r="T3671" s="4" t="n">
        <v>0</v>
      </c>
      <c r="U3671" s="4" t="n">
        <v>0</v>
      </c>
      <c r="V3671" s="4" t="n">
        <v>1</v>
      </c>
    </row>
    <row r="3672">
      <c r="A3672" t="n">
        <v>461</v>
      </c>
      <c r="B3672" t="inlineStr">
        <is>
          <t>20486255090</t>
        </is>
      </c>
      <c r="C3672" t="inlineStr">
        <is>
          <t>COOPERATIVA AGRARIA SANGARENI</t>
        </is>
      </c>
      <c r="D3672" s="6" t="n">
        <v>2024</v>
      </c>
      <c r="E3672" t="n">
        <v>1</v>
      </c>
      <c r="F3672" t="inlineStr">
        <is>
          <t>PAC</t>
        </is>
      </c>
      <c r="G3672" s="4" t="n">
        <v>207</v>
      </c>
      <c r="H3672" s="4" t="n">
        <v>76</v>
      </c>
      <c r="I3672" s="4" t="n">
        <v>283</v>
      </c>
      <c r="J3672" s="4" t="n">
        <v>19</v>
      </c>
      <c r="K3672" s="4" t="n">
        <v>2</v>
      </c>
      <c r="L3672" s="3" t="n">
        <v>0</v>
      </c>
      <c r="M3672" s="3" t="n">
        <v>8202629.2499856</v>
      </c>
      <c r="N3672" s="3" t="n">
        <v>8202629.2499856</v>
      </c>
      <c r="O3672" s="4" t="n">
        <v>0</v>
      </c>
      <c r="P3672" s="4" t="n">
        <v>0</v>
      </c>
      <c r="Q3672" s="4" t="str"/>
      <c r="R3672" s="4" t="n">
        <v>8202629.2499856</v>
      </c>
      <c r="S3672" s="4" t="n">
        <v>0</v>
      </c>
      <c r="T3672" s="4" t="n">
        <v>0</v>
      </c>
      <c r="U3672" s="4" t="n">
        <v>8202629.2499856</v>
      </c>
      <c r="V3672" s="4" t="n">
        <v>1</v>
      </c>
    </row>
    <row r="3673">
      <c r="A3673" t="n">
        <v>461</v>
      </c>
      <c r="B3673" t="inlineStr">
        <is>
          <t>20486255090</t>
        </is>
      </c>
      <c r="C3673" t="inlineStr">
        <is>
          <t>COOPERATIVA AGRARIA SANGARENI</t>
        </is>
      </c>
      <c r="D3673" s="6" t="n">
        <v>2025</v>
      </c>
      <c r="E3673" t="n">
        <v>1</v>
      </c>
      <c r="F3673" t="inlineStr">
        <is>
          <t>PAC</t>
        </is>
      </c>
      <c r="G3673" s="4" t="n">
        <v>208</v>
      </c>
      <c r="H3673" s="4" t="n">
        <v>75</v>
      </c>
      <c r="I3673" s="4" t="n">
        <v>283</v>
      </c>
      <c r="J3673" s="4" t="n">
        <v>9</v>
      </c>
      <c r="K3673" s="4" t="n">
        <v>0</v>
      </c>
      <c r="L3673" s="3" t="n">
        <v>0</v>
      </c>
      <c r="M3673" s="3" t="n">
        <v>9860568.48820773</v>
      </c>
      <c r="N3673" s="3" t="n">
        <v>9860568.48820773</v>
      </c>
      <c r="O3673" s="4" t="n">
        <v>0</v>
      </c>
      <c r="P3673" s="4" t="n">
        <v>0</v>
      </c>
      <c r="Q3673" s="4" t="str"/>
      <c r="R3673" s="4" t="n">
        <v>9860568.48820773</v>
      </c>
      <c r="S3673" s="4" t="n">
        <v>0</v>
      </c>
      <c r="T3673" s="4" t="n">
        <v>0</v>
      </c>
      <c r="U3673" s="4" t="n">
        <v>9860568.48820773</v>
      </c>
      <c r="V3673" s="4" t="n">
        <v>1</v>
      </c>
    </row>
    <row r="3674">
      <c r="A3674" t="n">
        <v>462</v>
      </c>
      <c r="B3674" t="inlineStr">
        <is>
          <t>20568194951</t>
        </is>
      </c>
      <c r="C3674" t="inlineStr">
        <is>
          <t>ASOCIACION DE PRODUCTORES AGROSOSTENIBLES VILLA ECOLOGICA PERU</t>
        </is>
      </c>
      <c r="D3674" s="6" t="n">
        <v>2018</v>
      </c>
      <c r="F3674" t="inlineStr">
        <is>
          <t>PAC</t>
        </is>
      </c>
      <c r="G3674" s="4" t="str"/>
      <c r="H3674" s="4" t="str"/>
      <c r="I3674" s="4" t="n">
        <v>0</v>
      </c>
      <c r="J3674" s="4" t="str"/>
      <c r="K3674" s="4" t="str"/>
      <c r="L3674" s="3" t="str"/>
      <c r="M3674" s="3" t="str"/>
      <c r="N3674" s="3" t="n">
        <v>0</v>
      </c>
      <c r="O3674" s="4" t="str"/>
      <c r="P3674" s="4" t="str"/>
      <c r="Q3674" s="4" t="str"/>
      <c r="R3674" s="4" t="str"/>
      <c r="S3674" s="4" t="str"/>
      <c r="T3674" s="4" t="str"/>
      <c r="U3674" s="4" t="str"/>
      <c r="V3674" s="4" t="n">
        <v>2</v>
      </c>
    </row>
    <row r="3675">
      <c r="A3675" t="n">
        <v>462</v>
      </c>
      <c r="B3675" t="inlineStr">
        <is>
          <t>20568194951</t>
        </is>
      </c>
      <c r="C3675" t="inlineStr">
        <is>
          <t>ASOCIACION DE PRODUCTORES AGROSOSTENIBLES VILLA ECOLOGICA PERU</t>
        </is>
      </c>
      <c r="D3675" s="6" t="n">
        <v>2019</v>
      </c>
      <c r="F3675" t="inlineStr">
        <is>
          <t>PAC</t>
        </is>
      </c>
      <c r="G3675" s="4" t="n">
        <v>0</v>
      </c>
      <c r="H3675" s="4" t="n">
        <v>0</v>
      </c>
      <c r="I3675" s="4" t="n">
        <v>0</v>
      </c>
      <c r="J3675" s="4" t="str"/>
      <c r="K3675" s="4" t="str"/>
      <c r="L3675" s="3" t="n">
        <v>0</v>
      </c>
      <c r="M3675" s="3" t="n">
        <v>0</v>
      </c>
      <c r="N3675" s="3" t="n">
        <v>0</v>
      </c>
      <c r="O3675" s="4" t="str"/>
      <c r="P3675" s="4" t="str"/>
      <c r="Q3675" s="4" t="str"/>
      <c r="R3675" s="4" t="str"/>
      <c r="S3675" s="4" t="str"/>
      <c r="T3675" s="4" t="str"/>
      <c r="U3675" s="4" t="str"/>
      <c r="V3675" s="4" t="n">
        <v>2</v>
      </c>
    </row>
    <row r="3676">
      <c r="A3676" t="n">
        <v>462</v>
      </c>
      <c r="B3676" t="inlineStr">
        <is>
          <t>20568194951</t>
        </is>
      </c>
      <c r="C3676" t="inlineStr">
        <is>
          <t>ASOCIACION DE PRODUCTORES AGROSOSTENIBLES VILLA ECOLOGICA PERU</t>
        </is>
      </c>
      <c r="D3676" s="6" t="n">
        <v>2020</v>
      </c>
      <c r="F3676" t="inlineStr">
        <is>
          <t>PAC</t>
        </is>
      </c>
      <c r="G3676" s="4" t="n">
        <v>0</v>
      </c>
      <c r="H3676" s="4" t="n">
        <v>0</v>
      </c>
      <c r="I3676" s="4" t="n">
        <v>0</v>
      </c>
      <c r="J3676" s="4" t="n">
        <v>0</v>
      </c>
      <c r="K3676" s="4" t="n">
        <v>0</v>
      </c>
      <c r="L3676" s="3" t="n">
        <v>0</v>
      </c>
      <c r="M3676" s="3" t="n">
        <v>0</v>
      </c>
      <c r="N3676" s="3" t="n">
        <v>0</v>
      </c>
      <c r="O3676" s="4" t="str"/>
      <c r="P3676" s="4" t="str"/>
      <c r="Q3676" s="4" t="str"/>
      <c r="R3676" s="4" t="str"/>
      <c r="S3676" s="4" t="str"/>
      <c r="T3676" s="4" t="str"/>
      <c r="U3676" s="4" t="str"/>
      <c r="V3676" s="4" t="n">
        <v>2</v>
      </c>
    </row>
    <row r="3677">
      <c r="A3677" t="n">
        <v>462</v>
      </c>
      <c r="B3677" t="inlineStr">
        <is>
          <t>20568194951</t>
        </is>
      </c>
      <c r="C3677" t="inlineStr">
        <is>
          <t>ASOCIACION DE PRODUCTORES AGROSOSTENIBLES VILLA ECOLOGICA PERU</t>
        </is>
      </c>
      <c r="D3677" s="6" t="n">
        <v>2021</v>
      </c>
      <c r="F3677" t="inlineStr">
        <is>
          <t>PAC</t>
        </is>
      </c>
      <c r="G3677" s="4" t="n">
        <v>0</v>
      </c>
      <c r="H3677" s="4" t="n">
        <v>0</v>
      </c>
      <c r="I3677" s="4" t="n">
        <v>0</v>
      </c>
      <c r="J3677" s="4" t="n">
        <v>0</v>
      </c>
      <c r="K3677" s="4" t="n">
        <v>0</v>
      </c>
      <c r="L3677" s="3" t="n">
        <v>0</v>
      </c>
      <c r="M3677" s="3" t="n">
        <v>0</v>
      </c>
      <c r="N3677" s="3" t="n">
        <v>0</v>
      </c>
      <c r="O3677" s="4" t="str"/>
      <c r="P3677" s="4" t="str"/>
      <c r="Q3677" s="4" t="str"/>
      <c r="R3677" s="4" t="str"/>
      <c r="S3677" s="4" t="str"/>
      <c r="T3677" s="4" t="str"/>
      <c r="U3677" s="4" t="str"/>
      <c r="V3677" s="4" t="n">
        <v>2</v>
      </c>
    </row>
    <row r="3678">
      <c r="A3678" t="n">
        <v>462</v>
      </c>
      <c r="B3678" t="inlineStr">
        <is>
          <t>20568194951</t>
        </is>
      </c>
      <c r="C3678" t="inlineStr">
        <is>
          <t>ASOCIACION DE PRODUCTORES AGROSOSTENIBLES VILLA ECOLOGICA PERU</t>
        </is>
      </c>
      <c r="D3678" s="6" t="n">
        <v>2022</v>
      </c>
      <c r="F3678" t="inlineStr">
        <is>
          <t>PAC</t>
        </is>
      </c>
      <c r="G3678" s="4" t="n">
        <v>0</v>
      </c>
      <c r="H3678" s="4" t="n">
        <v>0</v>
      </c>
      <c r="I3678" s="4" t="n">
        <v>0</v>
      </c>
      <c r="J3678" s="4" t="n">
        <v>0</v>
      </c>
      <c r="K3678" s="4" t="n">
        <v>0</v>
      </c>
      <c r="L3678" s="3" t="n">
        <v>0</v>
      </c>
      <c r="M3678" s="3" t="n">
        <v>0</v>
      </c>
      <c r="N3678" s="3" t="n">
        <v>0</v>
      </c>
      <c r="O3678" s="4" t="str"/>
      <c r="P3678" s="4" t="str"/>
      <c r="Q3678" s="4" t="str"/>
      <c r="R3678" s="4" t="str"/>
      <c r="S3678" s="4" t="str"/>
      <c r="T3678" s="4" t="str"/>
      <c r="U3678" s="4" t="str"/>
      <c r="V3678" s="4" t="n">
        <v>2</v>
      </c>
    </row>
    <row r="3679">
      <c r="A3679" t="n">
        <v>462</v>
      </c>
      <c r="B3679" t="inlineStr">
        <is>
          <t>20568194951</t>
        </is>
      </c>
      <c r="C3679" t="inlineStr">
        <is>
          <t>ASOCIACION DE PRODUCTORES AGROSOSTENIBLES VILLA ECOLOGICA PERU</t>
        </is>
      </c>
      <c r="D3679" s="6" t="n">
        <v>2023</v>
      </c>
      <c r="F3679" t="inlineStr">
        <is>
          <t>PAC</t>
        </is>
      </c>
      <c r="G3679" s="4" t="n">
        <v>0</v>
      </c>
      <c r="H3679" s="4" t="n">
        <v>0</v>
      </c>
      <c r="I3679" s="4" t="n">
        <v>0</v>
      </c>
      <c r="J3679" s="4" t="n">
        <v>0</v>
      </c>
      <c r="K3679" s="4" t="n">
        <v>0</v>
      </c>
      <c r="L3679" s="3" t="n">
        <v>0</v>
      </c>
      <c r="M3679" s="3" t="n">
        <v>0</v>
      </c>
      <c r="N3679" s="3" t="n">
        <v>0</v>
      </c>
      <c r="O3679" s="4" t="n">
        <v>0</v>
      </c>
      <c r="P3679" s="4" t="n">
        <v>0</v>
      </c>
      <c r="Q3679" s="4" t="n">
        <v>0</v>
      </c>
      <c r="R3679" s="4" t="n">
        <v>0</v>
      </c>
      <c r="S3679" s="4" t="n">
        <v>0</v>
      </c>
      <c r="T3679" s="4" t="n">
        <v>0</v>
      </c>
      <c r="U3679" s="4" t="n">
        <v>0</v>
      </c>
      <c r="V3679" s="4" t="n">
        <v>2</v>
      </c>
    </row>
    <row r="3680">
      <c r="A3680" t="n">
        <v>462</v>
      </c>
      <c r="B3680" t="inlineStr">
        <is>
          <t>20568194951</t>
        </is>
      </c>
      <c r="C3680" t="inlineStr">
        <is>
          <t>ASOCIACION DE PRODUCTORES AGROSOSTENIBLES VILLA ECOLOGICA PERU</t>
        </is>
      </c>
      <c r="D3680" s="6" t="n">
        <v>2024</v>
      </c>
      <c r="E3680" t="n">
        <v>1</v>
      </c>
      <c r="F3680" t="inlineStr">
        <is>
          <t>PAC</t>
        </is>
      </c>
      <c r="G3680" s="4" t="n">
        <v>237</v>
      </c>
      <c r="H3680" s="4" t="n">
        <v>84</v>
      </c>
      <c r="I3680" s="4" t="n">
        <v>321</v>
      </c>
      <c r="J3680" s="4" t="n">
        <v>18</v>
      </c>
      <c r="K3680" s="4" t="n">
        <v>2</v>
      </c>
      <c r="L3680" s="3" t="n">
        <v>3046716.54535131</v>
      </c>
      <c r="M3680" s="3" t="n">
        <v>871031.0699999999</v>
      </c>
      <c r="N3680" s="3" t="n">
        <v>3917747.61535131</v>
      </c>
      <c r="O3680" s="4" t="n">
        <v>0</v>
      </c>
      <c r="P3680" s="4" t="n">
        <v>0</v>
      </c>
      <c r="Q3680" s="4" t="str"/>
      <c r="R3680" s="4" t="n">
        <v>3917747.61535131</v>
      </c>
      <c r="S3680" s="4" t="n">
        <v>0</v>
      </c>
      <c r="T3680" s="4" t="n">
        <v>0</v>
      </c>
      <c r="U3680" s="4" t="n">
        <v>3917747.61535131</v>
      </c>
      <c r="V3680" s="4" t="n">
        <v>2</v>
      </c>
    </row>
    <row r="3681">
      <c r="A3681" t="n">
        <v>462</v>
      </c>
      <c r="B3681" t="inlineStr">
        <is>
          <t>20568194951</t>
        </is>
      </c>
      <c r="C3681" t="inlineStr">
        <is>
          <t>ASOCIACION DE PRODUCTORES AGROSOSTENIBLES VILLA ECOLOGICA PERU</t>
        </is>
      </c>
      <c r="D3681" s="6" t="n">
        <v>2025</v>
      </c>
      <c r="E3681" t="n">
        <v>1</v>
      </c>
      <c r="F3681" t="inlineStr">
        <is>
          <t>PAC</t>
        </is>
      </c>
      <c r="G3681" s="4" t="n">
        <v>247</v>
      </c>
      <c r="H3681" s="4" t="n">
        <v>105</v>
      </c>
      <c r="I3681" s="4" t="n">
        <v>352</v>
      </c>
      <c r="J3681" s="4" t="n">
        <v>9</v>
      </c>
      <c r="K3681" s="4" t="n">
        <v>1</v>
      </c>
      <c r="L3681" s="3" t="n">
        <v>5883156.8334</v>
      </c>
      <c r="M3681" s="3" t="n">
        <v>2206901.4953</v>
      </c>
      <c r="N3681" s="3" t="n">
        <v>8090058.3287</v>
      </c>
      <c r="O3681" s="4" t="n">
        <v>0</v>
      </c>
      <c r="P3681" s="4" t="n">
        <v>0</v>
      </c>
      <c r="Q3681" s="4" t="str"/>
      <c r="R3681" s="4" t="n">
        <v>8090058.3287</v>
      </c>
      <c r="S3681" s="4" t="n">
        <v>0</v>
      </c>
      <c r="T3681" s="4" t="n">
        <v>0</v>
      </c>
      <c r="U3681" s="4" t="n">
        <v>8090058.3287</v>
      </c>
      <c r="V3681" s="4" t="n">
        <v>2</v>
      </c>
    </row>
    <row r="3682">
      <c r="A3682" t="n">
        <v>463</v>
      </c>
      <c r="B3682" t="inlineStr">
        <is>
          <t>20611967056</t>
        </is>
      </c>
      <c r="C3682" t="inlineStr">
        <is>
          <t>COOPERATIVA AGRARIA NUEVA ESPERANZA DE RANCHOPAMPA - PATALA</t>
        </is>
      </c>
      <c r="D3682" s="6" t="n">
        <v>2018</v>
      </c>
      <c r="F3682" t="inlineStr">
        <is>
          <t>PAC</t>
        </is>
      </c>
      <c r="G3682" s="4" t="str"/>
      <c r="H3682" s="4" t="str"/>
      <c r="I3682" s="4" t="n">
        <v>0</v>
      </c>
      <c r="J3682" s="4" t="str"/>
      <c r="K3682" s="4" t="str"/>
      <c r="L3682" s="3" t="str"/>
      <c r="M3682" s="3" t="str"/>
      <c r="N3682" s="3" t="n">
        <v>0</v>
      </c>
      <c r="O3682" s="4" t="str"/>
      <c r="P3682" s="4" t="str"/>
      <c r="Q3682" s="4" t="str"/>
      <c r="R3682" s="4" t="str"/>
      <c r="S3682" s="4" t="str"/>
      <c r="T3682" s="4" t="str"/>
      <c r="U3682" s="4" t="str"/>
      <c r="V3682" s="4" t="n">
        <v>1</v>
      </c>
    </row>
    <row r="3683">
      <c r="A3683" t="n">
        <v>463</v>
      </c>
      <c r="B3683" t="inlineStr">
        <is>
          <t>20611967056</t>
        </is>
      </c>
      <c r="C3683" t="inlineStr">
        <is>
          <t>COOPERATIVA AGRARIA NUEVA ESPERANZA DE RANCHOPAMPA - PATALA</t>
        </is>
      </c>
      <c r="D3683" s="6" t="n">
        <v>2019</v>
      </c>
      <c r="F3683" t="inlineStr">
        <is>
          <t>PAC</t>
        </is>
      </c>
      <c r="G3683" s="4" t="n">
        <v>0</v>
      </c>
      <c r="H3683" s="4" t="n">
        <v>0</v>
      </c>
      <c r="I3683" s="4" t="n">
        <v>0</v>
      </c>
      <c r="J3683" s="4" t="str"/>
      <c r="K3683" s="4" t="str"/>
      <c r="L3683" s="3" t="n">
        <v>0</v>
      </c>
      <c r="M3683" s="3" t="n">
        <v>0</v>
      </c>
      <c r="N3683" s="3" t="n">
        <v>0</v>
      </c>
      <c r="O3683" s="4" t="str"/>
      <c r="P3683" s="4" t="str"/>
      <c r="Q3683" s="4" t="str"/>
      <c r="R3683" s="4" t="str"/>
      <c r="S3683" s="4" t="str"/>
      <c r="T3683" s="4" t="str"/>
      <c r="U3683" s="4" t="str"/>
      <c r="V3683" s="4" t="n">
        <v>1</v>
      </c>
    </row>
    <row r="3684">
      <c r="A3684" t="n">
        <v>463</v>
      </c>
      <c r="B3684" t="inlineStr">
        <is>
          <t>20611967056</t>
        </is>
      </c>
      <c r="C3684" t="inlineStr">
        <is>
          <t>COOPERATIVA AGRARIA NUEVA ESPERANZA DE RANCHOPAMPA - PATALA</t>
        </is>
      </c>
      <c r="D3684" s="6" t="n">
        <v>2020</v>
      </c>
      <c r="F3684" t="inlineStr">
        <is>
          <t>PAC</t>
        </is>
      </c>
      <c r="G3684" s="4" t="n">
        <v>0</v>
      </c>
      <c r="H3684" s="4" t="n">
        <v>0</v>
      </c>
      <c r="I3684" s="4" t="n">
        <v>0</v>
      </c>
      <c r="J3684" s="4" t="n">
        <v>0</v>
      </c>
      <c r="K3684" s="4" t="n">
        <v>0</v>
      </c>
      <c r="L3684" s="3" t="n">
        <v>0</v>
      </c>
      <c r="M3684" s="3" t="n">
        <v>0</v>
      </c>
      <c r="N3684" s="3" t="n">
        <v>0</v>
      </c>
      <c r="O3684" s="4" t="str"/>
      <c r="P3684" s="4" t="str"/>
      <c r="Q3684" s="4" t="str"/>
      <c r="R3684" s="4" t="str"/>
      <c r="S3684" s="4" t="str"/>
      <c r="T3684" s="4" t="str"/>
      <c r="U3684" s="4" t="str"/>
      <c r="V3684" s="4" t="n">
        <v>1</v>
      </c>
    </row>
    <row r="3685">
      <c r="A3685" t="n">
        <v>463</v>
      </c>
      <c r="B3685" t="inlineStr">
        <is>
          <t>20611967056</t>
        </is>
      </c>
      <c r="C3685" t="inlineStr">
        <is>
          <t>COOPERATIVA AGRARIA NUEVA ESPERANZA DE RANCHOPAMPA - PATALA</t>
        </is>
      </c>
      <c r="D3685" s="6" t="n">
        <v>2021</v>
      </c>
      <c r="F3685" t="inlineStr">
        <is>
          <t>PAC</t>
        </is>
      </c>
      <c r="G3685" s="4" t="n">
        <v>0</v>
      </c>
      <c r="H3685" s="4" t="n">
        <v>0</v>
      </c>
      <c r="I3685" s="4" t="n">
        <v>0</v>
      </c>
      <c r="J3685" s="4" t="n">
        <v>0</v>
      </c>
      <c r="K3685" s="4" t="n">
        <v>0</v>
      </c>
      <c r="L3685" s="3" t="n">
        <v>0</v>
      </c>
      <c r="M3685" s="3" t="n">
        <v>0</v>
      </c>
      <c r="N3685" s="3" t="n">
        <v>0</v>
      </c>
      <c r="O3685" s="4" t="str"/>
      <c r="P3685" s="4" t="str"/>
      <c r="Q3685" s="4" t="str"/>
      <c r="R3685" s="4" t="str"/>
      <c r="S3685" s="4" t="str"/>
      <c r="T3685" s="4" t="str"/>
      <c r="U3685" s="4" t="str"/>
      <c r="V3685" s="4" t="n">
        <v>1</v>
      </c>
    </row>
    <row r="3686">
      <c r="A3686" t="n">
        <v>463</v>
      </c>
      <c r="B3686" t="inlineStr">
        <is>
          <t>20611967056</t>
        </is>
      </c>
      <c r="C3686" t="inlineStr">
        <is>
          <t>COOPERATIVA AGRARIA NUEVA ESPERANZA DE RANCHOPAMPA - PATALA</t>
        </is>
      </c>
      <c r="D3686" s="6" t="n">
        <v>2022</v>
      </c>
      <c r="F3686" t="inlineStr">
        <is>
          <t>PAC</t>
        </is>
      </c>
      <c r="G3686" s="4" t="n">
        <v>0</v>
      </c>
      <c r="H3686" s="4" t="n">
        <v>0</v>
      </c>
      <c r="I3686" s="4" t="n">
        <v>0</v>
      </c>
      <c r="J3686" s="4" t="n">
        <v>0</v>
      </c>
      <c r="K3686" s="4" t="n">
        <v>0</v>
      </c>
      <c r="L3686" s="3" t="n">
        <v>0</v>
      </c>
      <c r="M3686" s="3" t="n">
        <v>0</v>
      </c>
      <c r="N3686" s="3" t="n">
        <v>0</v>
      </c>
      <c r="O3686" s="4" t="str"/>
      <c r="P3686" s="4" t="str"/>
      <c r="Q3686" s="4" t="str"/>
      <c r="R3686" s="4" t="str"/>
      <c r="S3686" s="4" t="str"/>
      <c r="T3686" s="4" t="str"/>
      <c r="U3686" s="4" t="str"/>
      <c r="V3686" s="4" t="n">
        <v>1</v>
      </c>
    </row>
    <row r="3687">
      <c r="A3687" t="n">
        <v>463</v>
      </c>
      <c r="B3687" t="inlineStr">
        <is>
          <t>20611967056</t>
        </is>
      </c>
      <c r="C3687" t="inlineStr">
        <is>
          <t>COOPERATIVA AGRARIA NUEVA ESPERANZA DE RANCHOPAMPA - PATALA</t>
        </is>
      </c>
      <c r="D3687" s="6" t="n">
        <v>2023</v>
      </c>
      <c r="F3687" t="inlineStr">
        <is>
          <t>PAC</t>
        </is>
      </c>
      <c r="G3687" s="4" t="n">
        <v>0</v>
      </c>
      <c r="H3687" s="4" t="n">
        <v>0</v>
      </c>
      <c r="I3687" s="4" t="n">
        <v>0</v>
      </c>
      <c r="J3687" s="4" t="n">
        <v>0</v>
      </c>
      <c r="K3687" s="4" t="n">
        <v>0</v>
      </c>
      <c r="L3687" s="3" t="n">
        <v>0</v>
      </c>
      <c r="M3687" s="3" t="n">
        <v>0</v>
      </c>
      <c r="N3687" s="3" t="n">
        <v>0</v>
      </c>
      <c r="O3687" s="4" t="n">
        <v>0</v>
      </c>
      <c r="P3687" s="4" t="n">
        <v>0</v>
      </c>
      <c r="Q3687" s="4" t="n">
        <v>0</v>
      </c>
      <c r="R3687" s="4" t="n">
        <v>0</v>
      </c>
      <c r="S3687" s="4" t="n">
        <v>0</v>
      </c>
      <c r="T3687" s="4" t="n">
        <v>0</v>
      </c>
      <c r="U3687" s="4" t="n">
        <v>0</v>
      </c>
      <c r="V3687" s="4" t="n">
        <v>1</v>
      </c>
    </row>
    <row r="3688">
      <c r="A3688" t="n">
        <v>463</v>
      </c>
      <c r="B3688" t="inlineStr">
        <is>
          <t>20611967056</t>
        </is>
      </c>
      <c r="C3688" t="inlineStr">
        <is>
          <t>COOPERATIVA AGRARIA NUEVA ESPERANZA DE RANCHOPAMPA - PATALA</t>
        </is>
      </c>
      <c r="D3688" s="6" t="n">
        <v>2024</v>
      </c>
      <c r="E3688" t="n">
        <v>1</v>
      </c>
      <c r="F3688" t="inlineStr">
        <is>
          <t>PAC</t>
        </is>
      </c>
      <c r="G3688" s="4" t="n">
        <v>15</v>
      </c>
      <c r="H3688" s="4" t="n">
        <v>10</v>
      </c>
      <c r="I3688" s="4" t="n">
        <v>25</v>
      </c>
      <c r="J3688" s="4" t="n">
        <v>20</v>
      </c>
      <c r="K3688" s="4" t="n">
        <v>3</v>
      </c>
      <c r="L3688" s="3" t="n">
        <v>417082.5</v>
      </c>
      <c r="M3688" s="3" t="n">
        <v>0</v>
      </c>
      <c r="N3688" s="3" t="n">
        <v>417082.5</v>
      </c>
      <c r="O3688" s="4" t="n">
        <v>0</v>
      </c>
      <c r="P3688" s="4" t="n">
        <v>279702.5</v>
      </c>
      <c r="Q3688" s="4" t="str"/>
      <c r="R3688" s="4" t="n">
        <v>0</v>
      </c>
      <c r="S3688" s="4" t="n">
        <v>137380</v>
      </c>
      <c r="T3688" s="4" t="n">
        <v>0</v>
      </c>
      <c r="U3688" s="4" t="n">
        <v>417082.5</v>
      </c>
      <c r="V3688" s="4" t="n">
        <v>1</v>
      </c>
    </row>
    <row r="3689">
      <c r="A3689" t="n">
        <v>463</v>
      </c>
      <c r="B3689" t="inlineStr">
        <is>
          <t>20611967056</t>
        </is>
      </c>
      <c r="C3689" t="inlineStr">
        <is>
          <t>COOPERATIVA AGRARIA NUEVA ESPERANZA DE RANCHOPAMPA - PATALA</t>
        </is>
      </c>
      <c r="D3689" s="6" t="n">
        <v>2025</v>
      </c>
      <c r="E3689" t="n">
        <v>1</v>
      </c>
      <c r="F3689" t="inlineStr">
        <is>
          <t>PAC</t>
        </is>
      </c>
      <c r="G3689" s="4" t="n">
        <v>8</v>
      </c>
      <c r="H3689" s="4" t="n">
        <v>17</v>
      </c>
      <c r="I3689" s="4" t="n">
        <v>25</v>
      </c>
      <c r="J3689" s="4" t="n">
        <v>15</v>
      </c>
      <c r="K3689" s="4" t="n">
        <v>1</v>
      </c>
      <c r="L3689" s="3" t="n">
        <v>481666.4</v>
      </c>
      <c r="M3689" s="3" t="n">
        <v>0</v>
      </c>
      <c r="N3689" s="3" t="n">
        <v>481666.4</v>
      </c>
      <c r="O3689" s="4" t="n">
        <v>0</v>
      </c>
      <c r="P3689" s="4" t="n">
        <v>481666.4</v>
      </c>
      <c r="Q3689" s="4" t="str"/>
      <c r="R3689" s="4" t="n">
        <v>0</v>
      </c>
      <c r="S3689" s="4" t="n">
        <v>0</v>
      </c>
      <c r="T3689" s="4" t="n">
        <v>0</v>
      </c>
      <c r="U3689" s="4" t="n">
        <v>481666.4</v>
      </c>
      <c r="V3689" s="4" t="n">
        <v>1</v>
      </c>
    </row>
    <row r="3690">
      <c r="A3690" t="n">
        <v>464</v>
      </c>
      <c r="B3690" t="inlineStr">
        <is>
          <t>20601306485</t>
        </is>
      </c>
      <c r="C3690" t="inlineStr">
        <is>
          <t>ASOCIACION DE PRODUCTORES AGROPECUARIOS MI HUAYLILLAS DEL DISTRITO DE CURGOS, PROVINCIA SANCHEZ CARR</t>
        </is>
      </c>
      <c r="D3690" s="6" t="n">
        <v>2018</v>
      </c>
      <c r="F3690" t="inlineStr">
        <is>
          <t>PAC</t>
        </is>
      </c>
      <c r="G3690" s="4" t="str"/>
      <c r="H3690" s="4" t="str"/>
      <c r="I3690" s="4" t="n">
        <v>0</v>
      </c>
      <c r="J3690" s="4" t="str"/>
      <c r="K3690" s="4" t="str"/>
      <c r="L3690" s="3" t="str"/>
      <c r="M3690" s="3" t="str"/>
      <c r="N3690" s="3" t="n">
        <v>0</v>
      </c>
      <c r="O3690" s="4" t="str"/>
      <c r="P3690" s="4" t="str"/>
      <c r="Q3690" s="4" t="str"/>
      <c r="R3690" s="4" t="str"/>
      <c r="S3690" s="4" t="str"/>
      <c r="T3690" s="4" t="str"/>
      <c r="U3690" s="4" t="str"/>
      <c r="V3690" s="4" t="n">
        <v>1</v>
      </c>
    </row>
    <row r="3691">
      <c r="A3691" t="n">
        <v>464</v>
      </c>
      <c r="B3691" t="inlineStr">
        <is>
          <t>20601306485</t>
        </is>
      </c>
      <c r="C3691" t="inlineStr">
        <is>
          <t>ASOCIACION DE PRODUCTORES AGROPECUARIOS MI HUAYLILLAS DEL DISTRITO DE CURGOS, PROVINCIA SANCHEZ CARR</t>
        </is>
      </c>
      <c r="D3691" s="6" t="n">
        <v>2019</v>
      </c>
      <c r="F3691" t="inlineStr">
        <is>
          <t>PAC</t>
        </is>
      </c>
      <c r="G3691" s="4" t="n">
        <v>0</v>
      </c>
      <c r="H3691" s="4" t="n">
        <v>0</v>
      </c>
      <c r="I3691" s="4" t="n">
        <v>0</v>
      </c>
      <c r="J3691" s="4" t="str"/>
      <c r="K3691" s="4" t="str"/>
      <c r="L3691" s="3" t="n">
        <v>0</v>
      </c>
      <c r="M3691" s="3" t="n">
        <v>0</v>
      </c>
      <c r="N3691" s="3" t="n">
        <v>0</v>
      </c>
      <c r="O3691" s="4" t="str"/>
      <c r="P3691" s="4" t="str"/>
      <c r="Q3691" s="4" t="str"/>
      <c r="R3691" s="4" t="str"/>
      <c r="S3691" s="4" t="str"/>
      <c r="T3691" s="4" t="str"/>
      <c r="U3691" s="4" t="str"/>
      <c r="V3691" s="4" t="n">
        <v>1</v>
      </c>
    </row>
    <row r="3692">
      <c r="A3692" t="n">
        <v>464</v>
      </c>
      <c r="B3692" t="inlineStr">
        <is>
          <t>20601306485</t>
        </is>
      </c>
      <c r="C3692" t="inlineStr">
        <is>
          <t>ASOCIACION DE PRODUCTORES AGROPECUARIOS MI HUAYLILLAS DEL DISTRITO DE CURGOS, PROVINCIA SANCHEZ CARR</t>
        </is>
      </c>
      <c r="D3692" s="6" t="n">
        <v>2020</v>
      </c>
      <c r="F3692" t="inlineStr">
        <is>
          <t>PAC</t>
        </is>
      </c>
      <c r="G3692" s="4" t="n">
        <v>0</v>
      </c>
      <c r="H3692" s="4" t="n">
        <v>0</v>
      </c>
      <c r="I3692" s="4" t="n">
        <v>0</v>
      </c>
      <c r="J3692" s="4" t="n">
        <v>0</v>
      </c>
      <c r="K3692" s="4" t="n">
        <v>0</v>
      </c>
      <c r="L3692" s="3" t="n">
        <v>0</v>
      </c>
      <c r="M3692" s="3" t="n">
        <v>0</v>
      </c>
      <c r="N3692" s="3" t="n">
        <v>0</v>
      </c>
      <c r="O3692" s="4" t="str"/>
      <c r="P3692" s="4" t="str"/>
      <c r="Q3692" s="4" t="str"/>
      <c r="R3692" s="4" t="str"/>
      <c r="S3692" s="4" t="str"/>
      <c r="T3692" s="4" t="str"/>
      <c r="U3692" s="4" t="str"/>
      <c r="V3692" s="4" t="n">
        <v>1</v>
      </c>
    </row>
    <row r="3693">
      <c r="A3693" t="n">
        <v>464</v>
      </c>
      <c r="B3693" t="inlineStr">
        <is>
          <t>20601306485</t>
        </is>
      </c>
      <c r="C3693" t="inlineStr">
        <is>
          <t>ASOCIACION DE PRODUCTORES AGROPECUARIOS MI HUAYLILLAS DEL DISTRITO DE CURGOS, PROVINCIA SANCHEZ CARR</t>
        </is>
      </c>
      <c r="D3693" s="6" t="n">
        <v>2021</v>
      </c>
      <c r="F3693" t="inlineStr">
        <is>
          <t>PAC</t>
        </is>
      </c>
      <c r="G3693" s="4" t="n">
        <v>0</v>
      </c>
      <c r="H3693" s="4" t="n">
        <v>0</v>
      </c>
      <c r="I3693" s="4" t="n">
        <v>0</v>
      </c>
      <c r="J3693" s="4" t="n">
        <v>0</v>
      </c>
      <c r="K3693" s="4" t="n">
        <v>0</v>
      </c>
      <c r="L3693" s="3" t="n">
        <v>0</v>
      </c>
      <c r="M3693" s="3" t="n">
        <v>0</v>
      </c>
      <c r="N3693" s="3" t="n">
        <v>0</v>
      </c>
      <c r="O3693" s="4" t="str"/>
      <c r="P3693" s="4" t="str"/>
      <c r="Q3693" s="4" t="str"/>
      <c r="R3693" s="4" t="str"/>
      <c r="S3693" s="4" t="str"/>
      <c r="T3693" s="4" t="str"/>
      <c r="U3693" s="4" t="str"/>
      <c r="V3693" s="4" t="n">
        <v>1</v>
      </c>
    </row>
    <row r="3694">
      <c r="A3694" t="n">
        <v>464</v>
      </c>
      <c r="B3694" t="inlineStr">
        <is>
          <t>20601306485</t>
        </is>
      </c>
      <c r="C3694" t="inlineStr">
        <is>
          <t>ASOCIACION DE PRODUCTORES AGROPECUARIOS MI HUAYLILLAS DEL DISTRITO DE CURGOS, PROVINCIA SANCHEZ CARR</t>
        </is>
      </c>
      <c r="D3694" s="6" t="n">
        <v>2022</v>
      </c>
      <c r="F3694" t="inlineStr">
        <is>
          <t>PAC</t>
        </is>
      </c>
      <c r="G3694" s="4" t="n">
        <v>0</v>
      </c>
      <c r="H3694" s="4" t="n">
        <v>0</v>
      </c>
      <c r="I3694" s="4" t="n">
        <v>0</v>
      </c>
      <c r="J3694" s="4" t="n">
        <v>0</v>
      </c>
      <c r="K3694" s="4" t="n">
        <v>0</v>
      </c>
      <c r="L3694" s="3" t="n">
        <v>0</v>
      </c>
      <c r="M3694" s="3" t="n">
        <v>0</v>
      </c>
      <c r="N3694" s="3" t="n">
        <v>0</v>
      </c>
      <c r="O3694" s="4" t="str"/>
      <c r="P3694" s="4" t="str"/>
      <c r="Q3694" s="4" t="str"/>
      <c r="R3694" s="4" t="str"/>
      <c r="S3694" s="4" t="str"/>
      <c r="T3694" s="4" t="str"/>
      <c r="U3694" s="4" t="str"/>
      <c r="V3694" s="4" t="n">
        <v>1</v>
      </c>
    </row>
    <row r="3695">
      <c r="A3695" t="n">
        <v>464</v>
      </c>
      <c r="B3695" t="inlineStr">
        <is>
          <t>20601306485</t>
        </is>
      </c>
      <c r="C3695" t="inlineStr">
        <is>
          <t>ASOCIACION DE PRODUCTORES AGROPECUARIOS MI HUAYLILLAS DEL DISTRITO DE CURGOS, PROVINCIA SANCHEZ CARR</t>
        </is>
      </c>
      <c r="D3695" s="6" t="n">
        <v>2023</v>
      </c>
      <c r="F3695" t="inlineStr">
        <is>
          <t>PAC</t>
        </is>
      </c>
      <c r="G3695" s="4" t="n">
        <v>0</v>
      </c>
      <c r="H3695" s="4" t="n">
        <v>0</v>
      </c>
      <c r="I3695" s="4" t="n">
        <v>0</v>
      </c>
      <c r="J3695" s="4" t="n">
        <v>0</v>
      </c>
      <c r="K3695" s="4" t="n">
        <v>0</v>
      </c>
      <c r="L3695" s="3" t="n">
        <v>0</v>
      </c>
      <c r="M3695" s="3" t="n">
        <v>0</v>
      </c>
      <c r="N3695" s="3" t="n">
        <v>0</v>
      </c>
      <c r="O3695" s="4" t="n">
        <v>0</v>
      </c>
      <c r="P3695" s="4" t="n">
        <v>0</v>
      </c>
      <c r="Q3695" s="4" t="n">
        <v>0</v>
      </c>
      <c r="R3695" s="4" t="n">
        <v>0</v>
      </c>
      <c r="S3695" s="4" t="n">
        <v>0</v>
      </c>
      <c r="T3695" s="4" t="n">
        <v>0</v>
      </c>
      <c r="U3695" s="4" t="n">
        <v>0</v>
      </c>
      <c r="V3695" s="4" t="n">
        <v>1</v>
      </c>
    </row>
    <row r="3696">
      <c r="A3696" t="n">
        <v>464</v>
      </c>
      <c r="B3696" t="inlineStr">
        <is>
          <t>20601306485</t>
        </is>
      </c>
      <c r="C3696" t="inlineStr">
        <is>
          <t>ASOCIACION DE PRODUCTORES AGROPECUARIOS MI HUAYLILLAS DEL DISTRITO DE CURGOS, PROVINCIA SANCHEZ CARR</t>
        </is>
      </c>
      <c r="D3696" s="6" t="n">
        <v>2024</v>
      </c>
      <c r="E3696" t="n">
        <v>1</v>
      </c>
      <c r="F3696" t="inlineStr">
        <is>
          <t>PAC</t>
        </is>
      </c>
      <c r="G3696" s="4" t="n">
        <v>19</v>
      </c>
      <c r="H3696" s="4" t="n">
        <v>11</v>
      </c>
      <c r="I3696" s="4" t="n">
        <v>30</v>
      </c>
      <c r="J3696" s="4" t="n">
        <v>2</v>
      </c>
      <c r="K3696" s="4" t="n">
        <v>0</v>
      </c>
      <c r="L3696" s="3" t="n">
        <v>150185</v>
      </c>
      <c r="M3696" s="3" t="n">
        <v>0</v>
      </c>
      <c r="N3696" s="3" t="n">
        <v>150185</v>
      </c>
      <c r="O3696" s="4" t="n">
        <v>0</v>
      </c>
      <c r="P3696" s="4" t="n">
        <v>150185</v>
      </c>
      <c r="Q3696" s="4" t="str"/>
      <c r="R3696" s="4" t="n">
        <v>0</v>
      </c>
      <c r="S3696" s="4" t="n">
        <v>0</v>
      </c>
      <c r="T3696" s="4" t="n">
        <v>0</v>
      </c>
      <c r="U3696" s="4" t="n">
        <v>150185</v>
      </c>
      <c r="V3696" s="4" t="n">
        <v>1</v>
      </c>
    </row>
    <row r="3697">
      <c r="A3697" t="n">
        <v>464</v>
      </c>
      <c r="B3697" t="inlineStr">
        <is>
          <t>20601306485</t>
        </is>
      </c>
      <c r="C3697" t="inlineStr">
        <is>
          <t>ASOCIACION DE PRODUCTORES AGROPECUARIOS MI HUAYLILLAS DEL DISTRITO DE CURGOS, PROVINCIA SANCHEZ CARR</t>
        </is>
      </c>
      <c r="D3697" s="6" t="n">
        <v>2025</v>
      </c>
      <c r="E3697" t="n">
        <v>1</v>
      </c>
      <c r="F3697" t="inlineStr">
        <is>
          <t>PAC</t>
        </is>
      </c>
      <c r="G3697" s="4" t="n">
        <v>15</v>
      </c>
      <c r="H3697" s="4" t="n">
        <v>10</v>
      </c>
      <c r="I3697" s="4" t="n">
        <v>25</v>
      </c>
      <c r="J3697" s="4" t="n">
        <v>11</v>
      </c>
      <c r="K3697" s="4" t="n">
        <v>1</v>
      </c>
      <c r="L3697" s="3" t="n">
        <v>228860</v>
      </c>
      <c r="M3697" s="3" t="n">
        <v>0</v>
      </c>
      <c r="N3697" s="3" t="n">
        <v>228860</v>
      </c>
      <c r="O3697" s="4" t="n">
        <v>0</v>
      </c>
      <c r="P3697" s="4" t="n">
        <v>228860</v>
      </c>
      <c r="Q3697" s="4" t="str"/>
      <c r="R3697" s="4" t="n">
        <v>0</v>
      </c>
      <c r="S3697" s="4" t="n">
        <v>0</v>
      </c>
      <c r="T3697" s="4" t="n">
        <v>0</v>
      </c>
      <c r="U3697" s="4" t="n">
        <v>228860</v>
      </c>
      <c r="V3697" s="4" t="n">
        <v>1</v>
      </c>
    </row>
    <row r="3698">
      <c r="A3698" t="n">
        <v>465</v>
      </c>
      <c r="B3698" t="inlineStr">
        <is>
          <t>20611321482</t>
        </is>
      </c>
      <c r="C3698" t="inlineStr">
        <is>
          <t>COOPERATIVA AGRARIA LOS GANADEROS DE MARCABAL</t>
        </is>
      </c>
      <c r="D3698" s="6" t="n">
        <v>2018</v>
      </c>
      <c r="F3698" t="inlineStr">
        <is>
          <t>PAC</t>
        </is>
      </c>
      <c r="G3698" s="4" t="str"/>
      <c r="H3698" s="4" t="str"/>
      <c r="I3698" s="4" t="n">
        <v>0</v>
      </c>
      <c r="J3698" s="4" t="str"/>
      <c r="K3698" s="4" t="str"/>
      <c r="L3698" s="3" t="str"/>
      <c r="M3698" s="3" t="str"/>
      <c r="N3698" s="3" t="n">
        <v>0</v>
      </c>
      <c r="O3698" s="4" t="str"/>
      <c r="P3698" s="4" t="str"/>
      <c r="Q3698" s="4" t="str"/>
      <c r="R3698" s="4" t="str"/>
      <c r="S3698" s="4" t="str"/>
      <c r="T3698" s="4" t="str"/>
      <c r="U3698" s="4" t="str"/>
      <c r="V3698" s="4" t="n">
        <v>1</v>
      </c>
    </row>
    <row r="3699">
      <c r="A3699" t="n">
        <v>465</v>
      </c>
      <c r="B3699" t="inlineStr">
        <is>
          <t>20611321482</t>
        </is>
      </c>
      <c r="C3699" t="inlineStr">
        <is>
          <t>COOPERATIVA AGRARIA LOS GANADEROS DE MARCABAL</t>
        </is>
      </c>
      <c r="D3699" s="6" t="n">
        <v>2019</v>
      </c>
      <c r="F3699" t="inlineStr">
        <is>
          <t>PAC</t>
        </is>
      </c>
      <c r="G3699" s="4" t="n">
        <v>0</v>
      </c>
      <c r="H3699" s="4" t="n">
        <v>0</v>
      </c>
      <c r="I3699" s="4" t="n">
        <v>0</v>
      </c>
      <c r="J3699" s="4" t="str"/>
      <c r="K3699" s="4" t="str"/>
      <c r="L3699" s="3" t="n">
        <v>0</v>
      </c>
      <c r="M3699" s="3" t="n">
        <v>0</v>
      </c>
      <c r="N3699" s="3" t="n">
        <v>0</v>
      </c>
      <c r="O3699" s="4" t="str"/>
      <c r="P3699" s="4" t="str"/>
      <c r="Q3699" s="4" t="str"/>
      <c r="R3699" s="4" t="str"/>
      <c r="S3699" s="4" t="str"/>
      <c r="T3699" s="4" t="str"/>
      <c r="U3699" s="4" t="str"/>
      <c r="V3699" s="4" t="n">
        <v>1</v>
      </c>
    </row>
    <row r="3700">
      <c r="A3700" t="n">
        <v>465</v>
      </c>
      <c r="B3700" t="inlineStr">
        <is>
          <t>20611321482</t>
        </is>
      </c>
      <c r="C3700" t="inlineStr">
        <is>
          <t>COOPERATIVA AGRARIA LOS GANADEROS DE MARCABAL</t>
        </is>
      </c>
      <c r="D3700" s="6" t="n">
        <v>2020</v>
      </c>
      <c r="F3700" t="inlineStr">
        <is>
          <t>PAC</t>
        </is>
      </c>
      <c r="G3700" s="4" t="n">
        <v>0</v>
      </c>
      <c r="H3700" s="4" t="n">
        <v>0</v>
      </c>
      <c r="I3700" s="4" t="n">
        <v>0</v>
      </c>
      <c r="J3700" s="4" t="n">
        <v>0</v>
      </c>
      <c r="K3700" s="4" t="n">
        <v>0</v>
      </c>
      <c r="L3700" s="3" t="n">
        <v>0</v>
      </c>
      <c r="M3700" s="3" t="n">
        <v>0</v>
      </c>
      <c r="N3700" s="3" t="n">
        <v>0</v>
      </c>
      <c r="O3700" s="4" t="str"/>
      <c r="P3700" s="4" t="str"/>
      <c r="Q3700" s="4" t="str"/>
      <c r="R3700" s="4" t="str"/>
      <c r="S3700" s="4" t="str"/>
      <c r="T3700" s="4" t="str"/>
      <c r="U3700" s="4" t="str"/>
      <c r="V3700" s="4" t="n">
        <v>1</v>
      </c>
    </row>
    <row r="3701">
      <c r="A3701" t="n">
        <v>465</v>
      </c>
      <c r="B3701" t="inlineStr">
        <is>
          <t>20611321482</t>
        </is>
      </c>
      <c r="C3701" t="inlineStr">
        <is>
          <t>COOPERATIVA AGRARIA LOS GANADEROS DE MARCABAL</t>
        </is>
      </c>
      <c r="D3701" s="6" t="n">
        <v>2021</v>
      </c>
      <c r="F3701" t="inlineStr">
        <is>
          <t>PAC</t>
        </is>
      </c>
      <c r="G3701" s="4" t="n">
        <v>0</v>
      </c>
      <c r="H3701" s="4" t="n">
        <v>0</v>
      </c>
      <c r="I3701" s="4" t="n">
        <v>0</v>
      </c>
      <c r="J3701" s="4" t="n">
        <v>0</v>
      </c>
      <c r="K3701" s="4" t="n">
        <v>0</v>
      </c>
      <c r="L3701" s="3" t="n">
        <v>0</v>
      </c>
      <c r="M3701" s="3" t="n">
        <v>0</v>
      </c>
      <c r="N3701" s="3" t="n">
        <v>0</v>
      </c>
      <c r="O3701" s="4" t="str"/>
      <c r="P3701" s="4" t="str"/>
      <c r="Q3701" s="4" t="str"/>
      <c r="R3701" s="4" t="str"/>
      <c r="S3701" s="4" t="str"/>
      <c r="T3701" s="4" t="str"/>
      <c r="U3701" s="4" t="str"/>
      <c r="V3701" s="4" t="n">
        <v>1</v>
      </c>
    </row>
    <row r="3702">
      <c r="A3702" t="n">
        <v>465</v>
      </c>
      <c r="B3702" t="inlineStr">
        <is>
          <t>20611321482</t>
        </is>
      </c>
      <c r="C3702" t="inlineStr">
        <is>
          <t>COOPERATIVA AGRARIA LOS GANADEROS DE MARCABAL</t>
        </is>
      </c>
      <c r="D3702" s="6" t="n">
        <v>2022</v>
      </c>
      <c r="F3702" t="inlineStr">
        <is>
          <t>PAC</t>
        </is>
      </c>
      <c r="G3702" s="4" t="n">
        <v>0</v>
      </c>
      <c r="H3702" s="4" t="n">
        <v>0</v>
      </c>
      <c r="I3702" s="4" t="n">
        <v>0</v>
      </c>
      <c r="J3702" s="4" t="n">
        <v>0</v>
      </c>
      <c r="K3702" s="4" t="n">
        <v>0</v>
      </c>
      <c r="L3702" s="3" t="n">
        <v>0</v>
      </c>
      <c r="M3702" s="3" t="n">
        <v>0</v>
      </c>
      <c r="N3702" s="3" t="n">
        <v>0</v>
      </c>
      <c r="O3702" s="4" t="str"/>
      <c r="P3702" s="4" t="str"/>
      <c r="Q3702" s="4" t="str"/>
      <c r="R3702" s="4" t="str"/>
      <c r="S3702" s="4" t="str"/>
      <c r="T3702" s="4" t="str"/>
      <c r="U3702" s="4" t="str"/>
      <c r="V3702" s="4" t="n">
        <v>1</v>
      </c>
    </row>
    <row r="3703">
      <c r="A3703" t="n">
        <v>465</v>
      </c>
      <c r="B3703" t="inlineStr">
        <is>
          <t>20611321482</t>
        </is>
      </c>
      <c r="C3703" t="inlineStr">
        <is>
          <t>COOPERATIVA AGRARIA LOS GANADEROS DE MARCABAL</t>
        </is>
      </c>
      <c r="D3703" s="6" t="n">
        <v>2023</v>
      </c>
      <c r="F3703" t="inlineStr">
        <is>
          <t>PAC</t>
        </is>
      </c>
      <c r="G3703" s="4" t="n">
        <v>0</v>
      </c>
      <c r="H3703" s="4" t="n">
        <v>0</v>
      </c>
      <c r="I3703" s="4" t="n">
        <v>0</v>
      </c>
      <c r="J3703" s="4" t="n">
        <v>0</v>
      </c>
      <c r="K3703" s="4" t="n">
        <v>0</v>
      </c>
      <c r="L3703" s="3" t="n">
        <v>0</v>
      </c>
      <c r="M3703" s="3" t="n">
        <v>0</v>
      </c>
      <c r="N3703" s="3" t="n">
        <v>0</v>
      </c>
      <c r="O3703" s="4" t="n">
        <v>0</v>
      </c>
      <c r="P3703" s="4" t="n">
        <v>0</v>
      </c>
      <c r="Q3703" s="4" t="n">
        <v>0</v>
      </c>
      <c r="R3703" s="4" t="n">
        <v>0</v>
      </c>
      <c r="S3703" s="4" t="n">
        <v>0</v>
      </c>
      <c r="T3703" s="4" t="n">
        <v>0</v>
      </c>
      <c r="U3703" s="4" t="n">
        <v>0</v>
      </c>
      <c r="V3703" s="4" t="n">
        <v>1</v>
      </c>
    </row>
    <row r="3704">
      <c r="A3704" t="n">
        <v>465</v>
      </c>
      <c r="B3704" t="inlineStr">
        <is>
          <t>20611321482</t>
        </is>
      </c>
      <c r="C3704" t="inlineStr">
        <is>
          <t>COOPERATIVA AGRARIA LOS GANADEROS DE MARCABAL</t>
        </is>
      </c>
      <c r="D3704" s="6" t="n">
        <v>2024</v>
      </c>
      <c r="E3704" t="n">
        <v>1</v>
      </c>
      <c r="F3704" t="inlineStr">
        <is>
          <t>PAC</t>
        </is>
      </c>
      <c r="G3704" s="4" t="n">
        <v>9</v>
      </c>
      <c r="H3704" s="4" t="n">
        <v>21</v>
      </c>
      <c r="I3704" s="4" t="n">
        <v>30</v>
      </c>
      <c r="J3704" s="4" t="n">
        <v>7</v>
      </c>
      <c r="K3704" s="4" t="n">
        <v>2</v>
      </c>
      <c r="L3704" s="3" t="n">
        <v>344279</v>
      </c>
      <c r="M3704" s="3" t="n">
        <v>0</v>
      </c>
      <c r="N3704" s="3" t="n">
        <v>344279</v>
      </c>
      <c r="O3704" s="4" t="n">
        <v>0</v>
      </c>
      <c r="P3704" s="4" t="n">
        <v>344279</v>
      </c>
      <c r="Q3704" s="4" t="str"/>
      <c r="R3704" s="4" t="n">
        <v>0</v>
      </c>
      <c r="S3704" s="4" t="n">
        <v>0</v>
      </c>
      <c r="T3704" s="4" t="n">
        <v>0</v>
      </c>
      <c r="U3704" s="4" t="n">
        <v>344279</v>
      </c>
      <c r="V3704" s="4" t="n">
        <v>1</v>
      </c>
    </row>
    <row r="3705">
      <c r="A3705" t="n">
        <v>465</v>
      </c>
      <c r="B3705" t="inlineStr">
        <is>
          <t>20611321482</t>
        </is>
      </c>
      <c r="C3705" t="inlineStr">
        <is>
          <t>COOPERATIVA AGRARIA LOS GANADEROS DE MARCABAL</t>
        </is>
      </c>
      <c r="D3705" s="6" t="n">
        <v>2025</v>
      </c>
      <c r="E3705" t="n">
        <v>1</v>
      </c>
      <c r="F3705" t="inlineStr">
        <is>
          <t>PAC</t>
        </is>
      </c>
      <c r="G3705" s="4" t="n">
        <v>10</v>
      </c>
      <c r="H3705" s="4" t="n">
        <v>22</v>
      </c>
      <c r="I3705" s="4" t="n">
        <v>32</v>
      </c>
      <c r="J3705" s="4" t="n">
        <v>10</v>
      </c>
      <c r="K3705" s="4" t="n">
        <v>1</v>
      </c>
      <c r="L3705" s="3" t="n">
        <v>429806</v>
      </c>
      <c r="M3705" s="3" t="n">
        <v>0</v>
      </c>
      <c r="N3705" s="3" t="n">
        <v>429806</v>
      </c>
      <c r="O3705" s="4" t="n">
        <v>0</v>
      </c>
      <c r="P3705" s="4" t="n">
        <v>429806</v>
      </c>
      <c r="Q3705" s="4" t="str"/>
      <c r="R3705" s="4" t="n">
        <v>0</v>
      </c>
      <c r="S3705" s="4" t="n">
        <v>0</v>
      </c>
      <c r="T3705" s="4" t="n">
        <v>0</v>
      </c>
      <c r="U3705" s="4" t="n">
        <v>429806</v>
      </c>
      <c r="V3705" s="4" t="n">
        <v>1</v>
      </c>
    </row>
    <row r="3706">
      <c r="A3706" t="n">
        <v>466</v>
      </c>
      <c r="B3706" t="inlineStr">
        <is>
          <t>20482572163</t>
        </is>
      </c>
      <c r="C3706" t="inlineStr">
        <is>
          <t>COOPERATIVA AGRARIA DE PRODUCTORES LA VICTORIA CACHICADAN - COAPROLAVIC</t>
        </is>
      </c>
      <c r="D3706" s="6" t="n">
        <v>2018</v>
      </c>
      <c r="F3706" t="inlineStr">
        <is>
          <t>PAC</t>
        </is>
      </c>
      <c r="G3706" s="4" t="str"/>
      <c r="H3706" s="4" t="str"/>
      <c r="I3706" s="4" t="n">
        <v>0</v>
      </c>
      <c r="J3706" s="4" t="str"/>
      <c r="K3706" s="4" t="str"/>
      <c r="L3706" s="3" t="str"/>
      <c r="M3706" s="3" t="str"/>
      <c r="N3706" s="3" t="n">
        <v>0</v>
      </c>
      <c r="O3706" s="4" t="str"/>
      <c r="P3706" s="4" t="str"/>
      <c r="Q3706" s="4" t="str"/>
      <c r="R3706" s="4" t="str"/>
      <c r="S3706" s="4" t="str"/>
      <c r="T3706" s="4" t="str"/>
      <c r="U3706" s="4" t="str"/>
      <c r="V3706" s="4" t="n">
        <v>1</v>
      </c>
    </row>
    <row r="3707">
      <c r="A3707" t="n">
        <v>466</v>
      </c>
      <c r="B3707" t="inlineStr">
        <is>
          <t>20482572163</t>
        </is>
      </c>
      <c r="C3707" t="inlineStr">
        <is>
          <t>COOPERATIVA AGRARIA DE PRODUCTORES LA VICTORIA CACHICADAN - COAPROLAVIC</t>
        </is>
      </c>
      <c r="D3707" s="6" t="n">
        <v>2019</v>
      </c>
      <c r="F3707" t="inlineStr">
        <is>
          <t>PAC</t>
        </is>
      </c>
      <c r="G3707" s="4" t="n">
        <v>0</v>
      </c>
      <c r="H3707" s="4" t="n">
        <v>0</v>
      </c>
      <c r="I3707" s="4" t="n">
        <v>0</v>
      </c>
      <c r="J3707" s="4" t="str"/>
      <c r="K3707" s="4" t="str"/>
      <c r="L3707" s="3" t="n">
        <v>0</v>
      </c>
      <c r="M3707" s="3" t="n">
        <v>0</v>
      </c>
      <c r="N3707" s="3" t="n">
        <v>0</v>
      </c>
      <c r="O3707" s="4" t="str"/>
      <c r="P3707" s="4" t="str"/>
      <c r="Q3707" s="4" t="str"/>
      <c r="R3707" s="4" t="str"/>
      <c r="S3707" s="4" t="str"/>
      <c r="T3707" s="4" t="str"/>
      <c r="U3707" s="4" t="str"/>
      <c r="V3707" s="4" t="n">
        <v>1</v>
      </c>
    </row>
    <row r="3708">
      <c r="A3708" t="n">
        <v>466</v>
      </c>
      <c r="B3708" t="inlineStr">
        <is>
          <t>20482572163</t>
        </is>
      </c>
      <c r="C3708" t="inlineStr">
        <is>
          <t>COOPERATIVA AGRARIA DE PRODUCTORES LA VICTORIA CACHICADAN - COAPROLAVIC</t>
        </is>
      </c>
      <c r="D3708" s="6" t="n">
        <v>2020</v>
      </c>
      <c r="F3708" t="inlineStr">
        <is>
          <t>PAC</t>
        </is>
      </c>
      <c r="G3708" s="4" t="n">
        <v>0</v>
      </c>
      <c r="H3708" s="4" t="n">
        <v>0</v>
      </c>
      <c r="I3708" s="4" t="n">
        <v>0</v>
      </c>
      <c r="J3708" s="4" t="n">
        <v>0</v>
      </c>
      <c r="K3708" s="4" t="n">
        <v>0</v>
      </c>
      <c r="L3708" s="3" t="n">
        <v>0</v>
      </c>
      <c r="M3708" s="3" t="n">
        <v>0</v>
      </c>
      <c r="N3708" s="3" t="n">
        <v>0</v>
      </c>
      <c r="O3708" s="4" t="str"/>
      <c r="P3708" s="4" t="str"/>
      <c r="Q3708" s="4" t="str"/>
      <c r="R3708" s="4" t="str"/>
      <c r="S3708" s="4" t="str"/>
      <c r="T3708" s="4" t="str"/>
      <c r="U3708" s="4" t="str"/>
      <c r="V3708" s="4" t="n">
        <v>1</v>
      </c>
    </row>
    <row r="3709">
      <c r="A3709" t="n">
        <v>466</v>
      </c>
      <c r="B3709" t="inlineStr">
        <is>
          <t>20482572163</t>
        </is>
      </c>
      <c r="C3709" t="inlineStr">
        <is>
          <t>COOPERATIVA AGRARIA DE PRODUCTORES LA VICTORIA CACHICADAN - COAPROLAVIC</t>
        </is>
      </c>
      <c r="D3709" s="6" t="n">
        <v>2021</v>
      </c>
      <c r="F3709" t="inlineStr">
        <is>
          <t>PAC</t>
        </is>
      </c>
      <c r="G3709" s="4" t="n">
        <v>0</v>
      </c>
      <c r="H3709" s="4" t="n">
        <v>0</v>
      </c>
      <c r="I3709" s="4" t="n">
        <v>0</v>
      </c>
      <c r="J3709" s="4" t="n">
        <v>0</v>
      </c>
      <c r="K3709" s="4" t="n">
        <v>0</v>
      </c>
      <c r="L3709" s="3" t="n">
        <v>0</v>
      </c>
      <c r="M3709" s="3" t="n">
        <v>0</v>
      </c>
      <c r="N3709" s="3" t="n">
        <v>0</v>
      </c>
      <c r="O3709" s="4" t="str"/>
      <c r="P3709" s="4" t="str"/>
      <c r="Q3709" s="4" t="str"/>
      <c r="R3709" s="4" t="str"/>
      <c r="S3709" s="4" t="str"/>
      <c r="T3709" s="4" t="str"/>
      <c r="U3709" s="4" t="str"/>
      <c r="V3709" s="4" t="n">
        <v>1</v>
      </c>
    </row>
    <row r="3710">
      <c r="A3710" t="n">
        <v>466</v>
      </c>
      <c r="B3710" t="inlineStr">
        <is>
          <t>20482572163</t>
        </is>
      </c>
      <c r="C3710" t="inlineStr">
        <is>
          <t>COOPERATIVA AGRARIA DE PRODUCTORES LA VICTORIA CACHICADAN - COAPROLAVIC</t>
        </is>
      </c>
      <c r="D3710" s="6" t="n">
        <v>2022</v>
      </c>
      <c r="F3710" t="inlineStr">
        <is>
          <t>PAC</t>
        </is>
      </c>
      <c r="G3710" s="4" t="n">
        <v>0</v>
      </c>
      <c r="H3710" s="4" t="n">
        <v>0</v>
      </c>
      <c r="I3710" s="4" t="n">
        <v>0</v>
      </c>
      <c r="J3710" s="4" t="n">
        <v>0</v>
      </c>
      <c r="K3710" s="4" t="n">
        <v>0</v>
      </c>
      <c r="L3710" s="3" t="n">
        <v>0</v>
      </c>
      <c r="M3710" s="3" t="n">
        <v>0</v>
      </c>
      <c r="N3710" s="3" t="n">
        <v>0</v>
      </c>
      <c r="O3710" s="4" t="str"/>
      <c r="P3710" s="4" t="str"/>
      <c r="Q3710" s="4" t="str"/>
      <c r="R3710" s="4" t="str"/>
      <c r="S3710" s="4" t="str"/>
      <c r="T3710" s="4" t="str"/>
      <c r="U3710" s="4" t="str"/>
      <c r="V3710" s="4" t="n">
        <v>1</v>
      </c>
    </row>
    <row r="3711">
      <c r="A3711" t="n">
        <v>466</v>
      </c>
      <c r="B3711" t="inlineStr">
        <is>
          <t>20482572163</t>
        </is>
      </c>
      <c r="C3711" t="inlineStr">
        <is>
          <t>COOPERATIVA AGRARIA DE PRODUCTORES LA VICTORIA CACHICADAN - COAPROLAVIC</t>
        </is>
      </c>
      <c r="D3711" s="6" t="n">
        <v>2023</v>
      </c>
      <c r="F3711" t="inlineStr">
        <is>
          <t>PAC</t>
        </is>
      </c>
      <c r="G3711" s="4" t="n">
        <v>0</v>
      </c>
      <c r="H3711" s="4" t="n">
        <v>0</v>
      </c>
      <c r="I3711" s="4" t="n">
        <v>0</v>
      </c>
      <c r="J3711" s="4" t="n">
        <v>0</v>
      </c>
      <c r="K3711" s="4" t="n">
        <v>0</v>
      </c>
      <c r="L3711" s="3" t="n">
        <v>0</v>
      </c>
      <c r="M3711" s="3" t="n">
        <v>0</v>
      </c>
      <c r="N3711" s="3" t="n">
        <v>0</v>
      </c>
      <c r="O3711" s="4" t="n">
        <v>0</v>
      </c>
      <c r="P3711" s="4" t="n">
        <v>0</v>
      </c>
      <c r="Q3711" s="4" t="n">
        <v>0</v>
      </c>
      <c r="R3711" s="4" t="n">
        <v>0</v>
      </c>
      <c r="S3711" s="4" t="n">
        <v>0</v>
      </c>
      <c r="T3711" s="4" t="n">
        <v>0</v>
      </c>
      <c r="U3711" s="4" t="n">
        <v>0</v>
      </c>
      <c r="V3711" s="4" t="n">
        <v>1</v>
      </c>
    </row>
    <row r="3712">
      <c r="A3712" t="n">
        <v>466</v>
      </c>
      <c r="B3712" t="inlineStr">
        <is>
          <t>20482572163</t>
        </is>
      </c>
      <c r="C3712" t="inlineStr">
        <is>
          <t>COOPERATIVA AGRARIA DE PRODUCTORES LA VICTORIA CACHICADAN - COAPROLAVIC</t>
        </is>
      </c>
      <c r="D3712" s="6" t="n">
        <v>2024</v>
      </c>
      <c r="E3712" t="n">
        <v>1</v>
      </c>
      <c r="F3712" t="inlineStr">
        <is>
          <t>PAC</t>
        </is>
      </c>
      <c r="G3712" s="4" t="n">
        <v>16</v>
      </c>
      <c r="H3712" s="4" t="n">
        <v>9</v>
      </c>
      <c r="I3712" s="4" t="n">
        <v>25</v>
      </c>
      <c r="J3712" s="4" t="n">
        <v>9</v>
      </c>
      <c r="K3712" s="4" t="n">
        <v>2</v>
      </c>
      <c r="L3712" s="3" t="n">
        <v>184840</v>
      </c>
      <c r="M3712" s="3" t="n">
        <v>0</v>
      </c>
      <c r="N3712" s="3" t="n">
        <v>184840</v>
      </c>
      <c r="O3712" s="4" t="n">
        <v>0</v>
      </c>
      <c r="P3712" s="4" t="n">
        <v>184840</v>
      </c>
      <c r="Q3712" s="4" t="str"/>
      <c r="R3712" s="4" t="n">
        <v>0</v>
      </c>
      <c r="S3712" s="4" t="n">
        <v>0</v>
      </c>
      <c r="T3712" s="4" t="n">
        <v>0</v>
      </c>
      <c r="U3712" s="4" t="n">
        <v>184840</v>
      </c>
      <c r="V3712" s="4" t="n">
        <v>1</v>
      </c>
    </row>
    <row r="3713">
      <c r="A3713" t="n">
        <v>466</v>
      </c>
      <c r="B3713" t="inlineStr">
        <is>
          <t>20482572163</t>
        </is>
      </c>
      <c r="C3713" t="inlineStr">
        <is>
          <t>COOPERATIVA AGRARIA DE PRODUCTORES LA VICTORIA CACHICADAN - COAPROLAVIC</t>
        </is>
      </c>
      <c r="D3713" s="6" t="n">
        <v>2025</v>
      </c>
      <c r="E3713" t="n">
        <v>1</v>
      </c>
      <c r="F3713" t="inlineStr">
        <is>
          <t>PAC</t>
        </is>
      </c>
      <c r="G3713" s="4" t="n">
        <v>12</v>
      </c>
      <c r="H3713" s="4" t="n">
        <v>13</v>
      </c>
      <c r="I3713" s="4" t="n">
        <v>25</v>
      </c>
      <c r="J3713" s="4" t="n">
        <v>16</v>
      </c>
      <c r="K3713" s="4" t="n">
        <v>3</v>
      </c>
      <c r="L3713" s="3" t="n">
        <v>216380</v>
      </c>
      <c r="M3713" s="3" t="n">
        <v>0</v>
      </c>
      <c r="N3713" s="3" t="n">
        <v>216380</v>
      </c>
      <c r="O3713" s="4" t="n">
        <v>0</v>
      </c>
      <c r="P3713" s="4" t="n">
        <v>216380</v>
      </c>
      <c r="Q3713" s="4" t="str"/>
      <c r="R3713" s="4" t="n">
        <v>0</v>
      </c>
      <c r="S3713" s="4" t="n">
        <v>0</v>
      </c>
      <c r="T3713" s="4" t="n">
        <v>0</v>
      </c>
      <c r="U3713" s="4" t="n">
        <v>216380</v>
      </c>
      <c r="V3713" s="4" t="n">
        <v>1</v>
      </c>
    </row>
    <row r="3714">
      <c r="A3714" t="n">
        <v>467</v>
      </c>
      <c r="B3714" t="inlineStr">
        <is>
          <t>20609917840</t>
        </is>
      </c>
      <c r="C3714" t="inlineStr">
        <is>
          <t>ASOCIACION DE PRODUCTORES REPRESA TAPASH</t>
        </is>
      </c>
      <c r="D3714" s="6" t="n">
        <v>2018</v>
      </c>
      <c r="F3714" t="inlineStr">
        <is>
          <t>PAC</t>
        </is>
      </c>
      <c r="G3714" s="4" t="str"/>
      <c r="H3714" s="4" t="str"/>
      <c r="I3714" s="4" t="n">
        <v>0</v>
      </c>
      <c r="J3714" s="4" t="str"/>
      <c r="K3714" s="4" t="str"/>
      <c r="L3714" s="3" t="str"/>
      <c r="M3714" s="3" t="str"/>
      <c r="N3714" s="3" t="n">
        <v>0</v>
      </c>
      <c r="O3714" s="4" t="str"/>
      <c r="P3714" s="4" t="str"/>
      <c r="Q3714" s="4" t="str"/>
      <c r="R3714" s="4" t="str"/>
      <c r="S3714" s="4" t="str"/>
      <c r="T3714" s="4" t="str"/>
      <c r="U3714" s="4" t="str"/>
      <c r="V3714" s="4" t="n">
        <v>1</v>
      </c>
    </row>
    <row r="3715">
      <c r="A3715" t="n">
        <v>467</v>
      </c>
      <c r="B3715" t="inlineStr">
        <is>
          <t>20609917840</t>
        </is>
      </c>
      <c r="C3715" t="inlineStr">
        <is>
          <t>ASOCIACION DE PRODUCTORES REPRESA TAPASH</t>
        </is>
      </c>
      <c r="D3715" s="6" t="n">
        <v>2019</v>
      </c>
      <c r="F3715" t="inlineStr">
        <is>
          <t>PAC</t>
        </is>
      </c>
      <c r="G3715" s="4" t="n">
        <v>0</v>
      </c>
      <c r="H3715" s="4" t="n">
        <v>0</v>
      </c>
      <c r="I3715" s="4" t="n">
        <v>0</v>
      </c>
      <c r="J3715" s="4" t="str"/>
      <c r="K3715" s="4" t="str"/>
      <c r="L3715" s="3" t="n">
        <v>0</v>
      </c>
      <c r="M3715" s="3" t="n">
        <v>0</v>
      </c>
      <c r="N3715" s="3" t="n">
        <v>0</v>
      </c>
      <c r="O3715" s="4" t="str"/>
      <c r="P3715" s="4" t="str"/>
      <c r="Q3715" s="4" t="str"/>
      <c r="R3715" s="4" t="str"/>
      <c r="S3715" s="4" t="str"/>
      <c r="T3715" s="4" t="str"/>
      <c r="U3715" s="4" t="str"/>
      <c r="V3715" s="4" t="n">
        <v>1</v>
      </c>
    </row>
    <row r="3716">
      <c r="A3716" t="n">
        <v>467</v>
      </c>
      <c r="B3716" t="inlineStr">
        <is>
          <t>20609917840</t>
        </is>
      </c>
      <c r="C3716" t="inlineStr">
        <is>
          <t>ASOCIACION DE PRODUCTORES REPRESA TAPASH</t>
        </is>
      </c>
      <c r="D3716" s="6" t="n">
        <v>2020</v>
      </c>
      <c r="F3716" t="inlineStr">
        <is>
          <t>PAC</t>
        </is>
      </c>
      <c r="G3716" s="4" t="n">
        <v>0</v>
      </c>
      <c r="H3716" s="4" t="n">
        <v>0</v>
      </c>
      <c r="I3716" s="4" t="n">
        <v>0</v>
      </c>
      <c r="J3716" s="4" t="n">
        <v>0</v>
      </c>
      <c r="K3716" s="4" t="n">
        <v>0</v>
      </c>
      <c r="L3716" s="3" t="n">
        <v>0</v>
      </c>
      <c r="M3716" s="3" t="n">
        <v>0</v>
      </c>
      <c r="N3716" s="3" t="n">
        <v>0</v>
      </c>
      <c r="O3716" s="4" t="str"/>
      <c r="P3716" s="4" t="str"/>
      <c r="Q3716" s="4" t="str"/>
      <c r="R3716" s="4" t="str"/>
      <c r="S3716" s="4" t="str"/>
      <c r="T3716" s="4" t="str"/>
      <c r="U3716" s="4" t="str"/>
      <c r="V3716" s="4" t="n">
        <v>1</v>
      </c>
    </row>
    <row r="3717">
      <c r="A3717" t="n">
        <v>467</v>
      </c>
      <c r="B3717" t="inlineStr">
        <is>
          <t>20609917840</t>
        </is>
      </c>
      <c r="C3717" t="inlineStr">
        <is>
          <t>ASOCIACION DE PRODUCTORES REPRESA TAPASH</t>
        </is>
      </c>
      <c r="D3717" s="6" t="n">
        <v>2021</v>
      </c>
      <c r="F3717" t="inlineStr">
        <is>
          <t>PAC</t>
        </is>
      </c>
      <c r="G3717" s="4" t="n">
        <v>0</v>
      </c>
      <c r="H3717" s="4" t="n">
        <v>0</v>
      </c>
      <c r="I3717" s="4" t="n">
        <v>0</v>
      </c>
      <c r="J3717" s="4" t="n">
        <v>0</v>
      </c>
      <c r="K3717" s="4" t="n">
        <v>0</v>
      </c>
      <c r="L3717" s="3" t="n">
        <v>0</v>
      </c>
      <c r="M3717" s="3" t="n">
        <v>0</v>
      </c>
      <c r="N3717" s="3" t="n">
        <v>0</v>
      </c>
      <c r="O3717" s="4" t="str"/>
      <c r="P3717" s="4" t="str"/>
      <c r="Q3717" s="4" t="str"/>
      <c r="R3717" s="4" t="str"/>
      <c r="S3717" s="4" t="str"/>
      <c r="T3717" s="4" t="str"/>
      <c r="U3717" s="4" t="str"/>
      <c r="V3717" s="4" t="n">
        <v>1</v>
      </c>
    </row>
    <row r="3718">
      <c r="A3718" t="n">
        <v>467</v>
      </c>
      <c r="B3718" t="inlineStr">
        <is>
          <t>20609917840</t>
        </is>
      </c>
      <c r="C3718" t="inlineStr">
        <is>
          <t>ASOCIACION DE PRODUCTORES REPRESA TAPASH</t>
        </is>
      </c>
      <c r="D3718" s="6" t="n">
        <v>2022</v>
      </c>
      <c r="F3718" t="inlineStr">
        <is>
          <t>PAC</t>
        </is>
      </c>
      <c r="G3718" s="4" t="n">
        <v>0</v>
      </c>
      <c r="H3718" s="4" t="n">
        <v>0</v>
      </c>
      <c r="I3718" s="4" t="n">
        <v>0</v>
      </c>
      <c r="J3718" s="4" t="n">
        <v>0</v>
      </c>
      <c r="K3718" s="4" t="n">
        <v>0</v>
      </c>
      <c r="L3718" s="3" t="n">
        <v>0</v>
      </c>
      <c r="M3718" s="3" t="n">
        <v>0</v>
      </c>
      <c r="N3718" s="3" t="n">
        <v>0</v>
      </c>
      <c r="O3718" s="4" t="str"/>
      <c r="P3718" s="4" t="str"/>
      <c r="Q3718" s="4" t="str"/>
      <c r="R3718" s="4" t="str"/>
      <c r="S3718" s="4" t="str"/>
      <c r="T3718" s="4" t="str"/>
      <c r="U3718" s="4" t="str"/>
      <c r="V3718" s="4" t="n">
        <v>1</v>
      </c>
    </row>
    <row r="3719">
      <c r="A3719" t="n">
        <v>467</v>
      </c>
      <c r="B3719" t="inlineStr">
        <is>
          <t>20609917840</t>
        </is>
      </c>
      <c r="C3719" t="inlineStr">
        <is>
          <t>ASOCIACION DE PRODUCTORES REPRESA TAPASH</t>
        </is>
      </c>
      <c r="D3719" s="6" t="n">
        <v>2023</v>
      </c>
      <c r="F3719" t="inlineStr">
        <is>
          <t>PAC</t>
        </is>
      </c>
      <c r="G3719" s="4" t="n">
        <v>0</v>
      </c>
      <c r="H3719" s="4" t="n">
        <v>0</v>
      </c>
      <c r="I3719" s="4" t="n">
        <v>0</v>
      </c>
      <c r="J3719" s="4" t="n">
        <v>0</v>
      </c>
      <c r="K3719" s="4" t="n">
        <v>0</v>
      </c>
      <c r="L3719" s="3" t="n">
        <v>0</v>
      </c>
      <c r="M3719" s="3" t="n">
        <v>0</v>
      </c>
      <c r="N3719" s="3" t="n">
        <v>0</v>
      </c>
      <c r="O3719" s="4" t="n">
        <v>0</v>
      </c>
      <c r="P3719" s="4" t="n">
        <v>0</v>
      </c>
      <c r="Q3719" s="4" t="n">
        <v>0</v>
      </c>
      <c r="R3719" s="4" t="n">
        <v>0</v>
      </c>
      <c r="S3719" s="4" t="n">
        <v>0</v>
      </c>
      <c r="T3719" s="4" t="n">
        <v>0</v>
      </c>
      <c r="U3719" s="4" t="n">
        <v>0</v>
      </c>
      <c r="V3719" s="4" t="n">
        <v>1</v>
      </c>
    </row>
    <row r="3720">
      <c r="A3720" t="n">
        <v>467</v>
      </c>
      <c r="B3720" t="inlineStr">
        <is>
          <t>20609917840</t>
        </is>
      </c>
      <c r="C3720" t="inlineStr">
        <is>
          <t>ASOCIACION DE PRODUCTORES REPRESA TAPASH</t>
        </is>
      </c>
      <c r="D3720" s="6" t="n">
        <v>2024</v>
      </c>
      <c r="E3720" t="n">
        <v>1</v>
      </c>
      <c r="F3720" t="inlineStr">
        <is>
          <t>PAC</t>
        </is>
      </c>
      <c r="G3720" s="4" t="n">
        <v>67</v>
      </c>
      <c r="H3720" s="4" t="n">
        <v>18</v>
      </c>
      <c r="I3720" s="4" t="n">
        <v>85</v>
      </c>
      <c r="J3720" s="4" t="n">
        <v>2</v>
      </c>
      <c r="K3720" s="4" t="n">
        <v>0</v>
      </c>
      <c r="L3720" s="3" t="n">
        <v>47580</v>
      </c>
      <c r="M3720" s="3" t="n">
        <v>0</v>
      </c>
      <c r="N3720" s="3" t="n">
        <v>47580</v>
      </c>
      <c r="O3720" s="4" t="n">
        <v>0</v>
      </c>
      <c r="P3720" s="4" t="n">
        <v>47580</v>
      </c>
      <c r="Q3720" s="4" t="str"/>
      <c r="R3720" s="4" t="n">
        <v>0</v>
      </c>
      <c r="S3720" s="4" t="n">
        <v>0</v>
      </c>
      <c r="T3720" s="4" t="n">
        <v>0</v>
      </c>
      <c r="U3720" s="4" t="n">
        <v>47580</v>
      </c>
      <c r="V3720" s="4" t="n">
        <v>1</v>
      </c>
    </row>
    <row r="3721">
      <c r="A3721" t="n">
        <v>467</v>
      </c>
      <c r="B3721" t="inlineStr">
        <is>
          <t>20609917840</t>
        </is>
      </c>
      <c r="C3721" t="inlineStr">
        <is>
          <t>ASOCIACION DE PRODUCTORES REPRESA TAPASH</t>
        </is>
      </c>
      <c r="D3721" s="6" t="n">
        <v>2025</v>
      </c>
      <c r="E3721" t="n">
        <v>1</v>
      </c>
      <c r="F3721" t="inlineStr">
        <is>
          <t>PAC</t>
        </is>
      </c>
      <c r="G3721" s="4" t="n">
        <v>0</v>
      </c>
      <c r="H3721" s="4" t="n">
        <v>0</v>
      </c>
      <c r="I3721" s="4" t="n">
        <v>0</v>
      </c>
      <c r="J3721" s="4" t="n">
        <v>0</v>
      </c>
      <c r="K3721" s="4" t="n">
        <v>0</v>
      </c>
      <c r="L3721" s="3" t="n">
        <v>48750</v>
      </c>
      <c r="M3721" s="3" t="n">
        <v>0</v>
      </c>
      <c r="N3721" s="3" t="n">
        <v>48750</v>
      </c>
      <c r="O3721" s="4" t="n">
        <v>0</v>
      </c>
      <c r="P3721" s="4" t="n">
        <v>48750</v>
      </c>
      <c r="Q3721" s="4" t="str"/>
      <c r="R3721" s="4" t="n">
        <v>0</v>
      </c>
      <c r="S3721" s="4" t="n">
        <v>0</v>
      </c>
      <c r="T3721" s="4" t="n">
        <v>0</v>
      </c>
      <c r="U3721" s="4" t="n">
        <v>48750</v>
      </c>
      <c r="V3721" s="4" t="n">
        <v>1</v>
      </c>
    </row>
    <row r="3722">
      <c r="A3722" t="n">
        <v>468</v>
      </c>
      <c r="B3722" t="inlineStr">
        <is>
          <t>20607775185</t>
        </is>
      </c>
      <c r="C3722" t="inlineStr">
        <is>
          <t>ASOCIACIÓN DE PRODUCTORES ANDINOS SOLIDARIOS - KAÑARIS - ASPAS</t>
        </is>
      </c>
      <c r="D3722" s="6" t="n">
        <v>2018</v>
      </c>
      <c r="F3722" t="inlineStr">
        <is>
          <t>PAC</t>
        </is>
      </c>
      <c r="G3722" s="4" t="str"/>
      <c r="H3722" s="4" t="str"/>
      <c r="I3722" s="4" t="n">
        <v>0</v>
      </c>
      <c r="J3722" s="4" t="str"/>
      <c r="K3722" s="4" t="str"/>
      <c r="L3722" s="3" t="str"/>
      <c r="M3722" s="3" t="str"/>
      <c r="N3722" s="3" t="n">
        <v>0</v>
      </c>
      <c r="O3722" s="4" t="str"/>
      <c r="P3722" s="4" t="str"/>
      <c r="Q3722" s="4" t="str"/>
      <c r="R3722" s="4" t="str"/>
      <c r="S3722" s="4" t="str"/>
      <c r="T3722" s="4" t="str"/>
      <c r="U3722" s="4" t="str"/>
      <c r="V3722" s="4" t="n">
        <v>1</v>
      </c>
    </row>
    <row r="3723">
      <c r="A3723" t="n">
        <v>468</v>
      </c>
      <c r="B3723" t="inlineStr">
        <is>
          <t>20607775185</t>
        </is>
      </c>
      <c r="C3723" t="inlineStr">
        <is>
          <t>ASOCIACIÓN DE PRODUCTORES ANDINOS SOLIDARIOS - KAÑARIS - ASPAS</t>
        </is>
      </c>
      <c r="D3723" s="6" t="n">
        <v>2019</v>
      </c>
      <c r="F3723" t="inlineStr">
        <is>
          <t>PAC</t>
        </is>
      </c>
      <c r="G3723" s="4" t="n">
        <v>0</v>
      </c>
      <c r="H3723" s="4" t="n">
        <v>0</v>
      </c>
      <c r="I3723" s="4" t="n">
        <v>0</v>
      </c>
      <c r="J3723" s="4" t="str"/>
      <c r="K3723" s="4" t="str"/>
      <c r="L3723" s="3" t="n">
        <v>0</v>
      </c>
      <c r="M3723" s="3" t="n">
        <v>0</v>
      </c>
      <c r="N3723" s="3" t="n">
        <v>0</v>
      </c>
      <c r="O3723" s="4" t="str"/>
      <c r="P3723" s="4" t="str"/>
      <c r="Q3723" s="4" t="str"/>
      <c r="R3723" s="4" t="str"/>
      <c r="S3723" s="4" t="str"/>
      <c r="T3723" s="4" t="str"/>
      <c r="U3723" s="4" t="str"/>
      <c r="V3723" s="4" t="n">
        <v>1</v>
      </c>
    </row>
    <row r="3724">
      <c r="A3724" t="n">
        <v>468</v>
      </c>
      <c r="B3724" t="inlineStr">
        <is>
          <t>20607775185</t>
        </is>
      </c>
      <c r="C3724" t="inlineStr">
        <is>
          <t>ASOCIACIÓN DE PRODUCTORES ANDINOS SOLIDARIOS - KAÑARIS - ASPAS</t>
        </is>
      </c>
      <c r="D3724" s="6" t="n">
        <v>2020</v>
      </c>
      <c r="F3724" t="inlineStr">
        <is>
          <t>PAC</t>
        </is>
      </c>
      <c r="G3724" s="4" t="n">
        <v>0</v>
      </c>
      <c r="H3724" s="4" t="n">
        <v>0</v>
      </c>
      <c r="I3724" s="4" t="n">
        <v>0</v>
      </c>
      <c r="J3724" s="4" t="n">
        <v>0</v>
      </c>
      <c r="K3724" s="4" t="n">
        <v>0</v>
      </c>
      <c r="L3724" s="3" t="n">
        <v>0</v>
      </c>
      <c r="M3724" s="3" t="n">
        <v>0</v>
      </c>
      <c r="N3724" s="3" t="n">
        <v>0</v>
      </c>
      <c r="O3724" s="4" t="str"/>
      <c r="P3724" s="4" t="str"/>
      <c r="Q3724" s="4" t="str"/>
      <c r="R3724" s="4" t="str"/>
      <c r="S3724" s="4" t="str"/>
      <c r="T3724" s="4" t="str"/>
      <c r="U3724" s="4" t="str"/>
      <c r="V3724" s="4" t="n">
        <v>1</v>
      </c>
    </row>
    <row r="3725">
      <c r="A3725" t="n">
        <v>468</v>
      </c>
      <c r="B3725" t="inlineStr">
        <is>
          <t>20607775185</t>
        </is>
      </c>
      <c r="C3725" t="inlineStr">
        <is>
          <t>ASOCIACIÓN DE PRODUCTORES ANDINOS SOLIDARIOS - KAÑARIS - ASPAS</t>
        </is>
      </c>
      <c r="D3725" s="6" t="n">
        <v>2021</v>
      </c>
      <c r="F3725" t="inlineStr">
        <is>
          <t>PAC</t>
        </is>
      </c>
      <c r="G3725" s="4" t="n">
        <v>0</v>
      </c>
      <c r="H3725" s="4" t="n">
        <v>0</v>
      </c>
      <c r="I3725" s="4" t="n">
        <v>0</v>
      </c>
      <c r="J3725" s="4" t="n">
        <v>0</v>
      </c>
      <c r="K3725" s="4" t="n">
        <v>0</v>
      </c>
      <c r="L3725" s="3" t="n">
        <v>0</v>
      </c>
      <c r="M3725" s="3" t="n">
        <v>0</v>
      </c>
      <c r="N3725" s="3" t="n">
        <v>0</v>
      </c>
      <c r="O3725" s="4" t="str"/>
      <c r="P3725" s="4" t="str"/>
      <c r="Q3725" s="4" t="str"/>
      <c r="R3725" s="4" t="str"/>
      <c r="S3725" s="4" t="str"/>
      <c r="T3725" s="4" t="str"/>
      <c r="U3725" s="4" t="str"/>
      <c r="V3725" s="4" t="n">
        <v>1</v>
      </c>
    </row>
    <row r="3726">
      <c r="A3726" t="n">
        <v>468</v>
      </c>
      <c r="B3726" t="inlineStr">
        <is>
          <t>20607775185</t>
        </is>
      </c>
      <c r="C3726" t="inlineStr">
        <is>
          <t>ASOCIACIÓN DE PRODUCTORES ANDINOS SOLIDARIOS - KAÑARIS - ASPAS</t>
        </is>
      </c>
      <c r="D3726" s="6" t="n">
        <v>2022</v>
      </c>
      <c r="F3726" t="inlineStr">
        <is>
          <t>PAC</t>
        </is>
      </c>
      <c r="G3726" s="4" t="n">
        <v>0</v>
      </c>
      <c r="H3726" s="4" t="n">
        <v>0</v>
      </c>
      <c r="I3726" s="4" t="n">
        <v>0</v>
      </c>
      <c r="J3726" s="4" t="n">
        <v>0</v>
      </c>
      <c r="K3726" s="4" t="n">
        <v>0</v>
      </c>
      <c r="L3726" s="3" t="n">
        <v>0</v>
      </c>
      <c r="M3726" s="3" t="n">
        <v>0</v>
      </c>
      <c r="N3726" s="3" t="n">
        <v>0</v>
      </c>
      <c r="O3726" s="4" t="str"/>
      <c r="P3726" s="4" t="str"/>
      <c r="Q3726" s="4" t="str"/>
      <c r="R3726" s="4" t="str"/>
      <c r="S3726" s="4" t="str"/>
      <c r="T3726" s="4" t="str"/>
      <c r="U3726" s="4" t="str"/>
      <c r="V3726" s="4" t="n">
        <v>1</v>
      </c>
    </row>
    <row r="3727">
      <c r="A3727" t="n">
        <v>468</v>
      </c>
      <c r="B3727" t="inlineStr">
        <is>
          <t>20607775185</t>
        </is>
      </c>
      <c r="C3727" t="inlineStr">
        <is>
          <t>ASOCIACIÓN DE PRODUCTORES ANDINOS SOLIDARIOS - KAÑARIS - ASPAS</t>
        </is>
      </c>
      <c r="D3727" s="6" t="n">
        <v>2023</v>
      </c>
      <c r="F3727" t="inlineStr">
        <is>
          <t>PAC</t>
        </is>
      </c>
      <c r="G3727" s="4" t="n">
        <v>0</v>
      </c>
      <c r="H3727" s="4" t="n">
        <v>0</v>
      </c>
      <c r="I3727" s="4" t="n">
        <v>0</v>
      </c>
      <c r="J3727" s="4" t="n">
        <v>0</v>
      </c>
      <c r="K3727" s="4" t="n">
        <v>0</v>
      </c>
      <c r="L3727" s="3" t="n">
        <v>0</v>
      </c>
      <c r="M3727" s="3" t="n">
        <v>0</v>
      </c>
      <c r="N3727" s="3" t="n">
        <v>0</v>
      </c>
      <c r="O3727" s="4" t="n">
        <v>0</v>
      </c>
      <c r="P3727" s="4" t="n">
        <v>0</v>
      </c>
      <c r="Q3727" s="4" t="n">
        <v>0</v>
      </c>
      <c r="R3727" s="4" t="n">
        <v>0</v>
      </c>
      <c r="S3727" s="4" t="n">
        <v>0</v>
      </c>
      <c r="T3727" s="4" t="n">
        <v>0</v>
      </c>
      <c r="U3727" s="4" t="n">
        <v>0</v>
      </c>
      <c r="V3727" s="4" t="n">
        <v>1</v>
      </c>
    </row>
    <row r="3728">
      <c r="A3728" t="n">
        <v>468</v>
      </c>
      <c r="B3728" t="inlineStr">
        <is>
          <t>20607775185</t>
        </is>
      </c>
      <c r="C3728" t="inlineStr">
        <is>
          <t>ASOCIACIÓN DE PRODUCTORES ANDINOS SOLIDARIOS - KAÑARIS - ASPAS</t>
        </is>
      </c>
      <c r="D3728" s="6" t="n">
        <v>2024</v>
      </c>
      <c r="E3728" t="n">
        <v>1</v>
      </c>
      <c r="F3728" t="inlineStr">
        <is>
          <t>PAC</t>
        </is>
      </c>
      <c r="G3728" s="4" t="n">
        <v>55</v>
      </c>
      <c r="H3728" s="4" t="n">
        <v>35</v>
      </c>
      <c r="I3728" s="4" t="n">
        <v>90</v>
      </c>
      <c r="J3728" s="4" t="n">
        <v>42</v>
      </c>
      <c r="K3728" s="4" t="n">
        <v>9</v>
      </c>
      <c r="L3728" s="3" t="n">
        <v>0</v>
      </c>
      <c r="M3728" s="3" t="n">
        <v>0</v>
      </c>
      <c r="N3728" s="3" t="n">
        <v>0</v>
      </c>
      <c r="O3728" s="4" t="n">
        <v>0</v>
      </c>
      <c r="P3728" s="4" t="n">
        <v>0</v>
      </c>
      <c r="Q3728" s="4" t="str"/>
      <c r="R3728" s="4" t="n">
        <v>0</v>
      </c>
      <c r="S3728" s="4" t="n">
        <v>0</v>
      </c>
      <c r="T3728" s="4" t="n">
        <v>0</v>
      </c>
      <c r="U3728" s="4" t="n">
        <v>0</v>
      </c>
      <c r="V3728" s="4" t="n">
        <v>1</v>
      </c>
    </row>
    <row r="3729">
      <c r="A3729" t="n">
        <v>468</v>
      </c>
      <c r="B3729" t="inlineStr">
        <is>
          <t>20607775185</t>
        </is>
      </c>
      <c r="C3729" t="inlineStr">
        <is>
          <t>ASOCIACIÓN DE PRODUCTORES ANDINOS SOLIDARIOS - KAÑARIS - ASPAS</t>
        </is>
      </c>
      <c r="D3729" s="6" t="n">
        <v>2025</v>
      </c>
      <c r="E3729" t="n">
        <v>1</v>
      </c>
      <c r="F3729" t="inlineStr">
        <is>
          <t>PAC</t>
        </is>
      </c>
      <c r="G3729" s="4" t="n">
        <v>48</v>
      </c>
      <c r="H3729" s="4" t="n">
        <v>31</v>
      </c>
      <c r="I3729" s="4" t="n">
        <v>79</v>
      </c>
      <c r="J3729" s="4" t="n">
        <v>118</v>
      </c>
      <c r="K3729" s="4" t="n">
        <v>7</v>
      </c>
      <c r="L3729" s="3" t="n">
        <v>306942.9980146</v>
      </c>
      <c r="M3729" s="3" t="n">
        <v>0</v>
      </c>
      <c r="N3729" s="3" t="n">
        <v>306942.9980146</v>
      </c>
      <c r="O3729" s="4" t="n">
        <v>0</v>
      </c>
      <c r="P3729" s="4" t="n">
        <v>306942.9980146</v>
      </c>
      <c r="Q3729" s="4" t="str"/>
      <c r="R3729" s="4" t="n">
        <v>0</v>
      </c>
      <c r="S3729" s="4" t="n">
        <v>0</v>
      </c>
      <c r="T3729" s="4" t="n">
        <v>0</v>
      </c>
      <c r="U3729" s="4" t="n">
        <v>306942.9980146</v>
      </c>
      <c r="V3729" s="4" t="n">
        <v>1</v>
      </c>
    </row>
    <row r="3730">
      <c r="A3730" t="n">
        <v>469</v>
      </c>
      <c r="B3730" t="inlineStr">
        <is>
          <t>20610772553</t>
        </is>
      </c>
      <c r="C3730" t="inlineStr">
        <is>
          <t>ASOCIACIÓN DE MUJERES CAFICULTORAS DE CHINYAMA CAÑARIS</t>
        </is>
      </c>
      <c r="D3730" s="6" t="n">
        <v>2018</v>
      </c>
      <c r="F3730" t="inlineStr">
        <is>
          <t>PAC</t>
        </is>
      </c>
      <c r="G3730" s="4" t="str"/>
      <c r="H3730" s="4" t="str"/>
      <c r="I3730" s="4" t="n">
        <v>0</v>
      </c>
      <c r="J3730" s="4" t="str"/>
      <c r="K3730" s="4" t="str"/>
      <c r="L3730" s="3" t="str"/>
      <c r="M3730" s="3" t="str"/>
      <c r="N3730" s="3" t="n">
        <v>0</v>
      </c>
      <c r="O3730" s="4" t="str"/>
      <c r="P3730" s="4" t="str"/>
      <c r="Q3730" s="4" t="str"/>
      <c r="R3730" s="4" t="str"/>
      <c r="S3730" s="4" t="str"/>
      <c r="T3730" s="4" t="str"/>
      <c r="U3730" s="4" t="str"/>
      <c r="V3730" s="4" t="n">
        <v>1</v>
      </c>
    </row>
    <row r="3731">
      <c r="A3731" t="n">
        <v>469</v>
      </c>
      <c r="B3731" t="inlineStr">
        <is>
          <t>20610772553</t>
        </is>
      </c>
      <c r="C3731" t="inlineStr">
        <is>
          <t>ASOCIACIÓN DE MUJERES CAFICULTORAS DE CHINYAMA CAÑARIS</t>
        </is>
      </c>
      <c r="D3731" s="6" t="n">
        <v>2019</v>
      </c>
      <c r="F3731" t="inlineStr">
        <is>
          <t>PAC</t>
        </is>
      </c>
      <c r="G3731" s="4" t="n">
        <v>0</v>
      </c>
      <c r="H3731" s="4" t="n">
        <v>0</v>
      </c>
      <c r="I3731" s="4" t="n">
        <v>0</v>
      </c>
      <c r="J3731" s="4" t="str"/>
      <c r="K3731" s="4" t="str"/>
      <c r="L3731" s="3" t="n">
        <v>0</v>
      </c>
      <c r="M3731" s="3" t="n">
        <v>0</v>
      </c>
      <c r="N3731" s="3" t="n">
        <v>0</v>
      </c>
      <c r="O3731" s="4" t="str"/>
      <c r="P3731" s="4" t="str"/>
      <c r="Q3731" s="4" t="str"/>
      <c r="R3731" s="4" t="str"/>
      <c r="S3731" s="4" t="str"/>
      <c r="T3731" s="4" t="str"/>
      <c r="U3731" s="4" t="str"/>
      <c r="V3731" s="4" t="n">
        <v>1</v>
      </c>
    </row>
    <row r="3732">
      <c r="A3732" t="n">
        <v>469</v>
      </c>
      <c r="B3732" t="inlineStr">
        <is>
          <t>20610772553</t>
        </is>
      </c>
      <c r="C3732" t="inlineStr">
        <is>
          <t>ASOCIACIÓN DE MUJERES CAFICULTORAS DE CHINYAMA CAÑARIS</t>
        </is>
      </c>
      <c r="D3732" s="6" t="n">
        <v>2020</v>
      </c>
      <c r="F3732" t="inlineStr">
        <is>
          <t>PAC</t>
        </is>
      </c>
      <c r="G3732" s="4" t="n">
        <v>0</v>
      </c>
      <c r="H3732" s="4" t="n">
        <v>0</v>
      </c>
      <c r="I3732" s="4" t="n">
        <v>0</v>
      </c>
      <c r="J3732" s="4" t="n">
        <v>0</v>
      </c>
      <c r="K3732" s="4" t="n">
        <v>0</v>
      </c>
      <c r="L3732" s="3" t="n">
        <v>0</v>
      </c>
      <c r="M3732" s="3" t="n">
        <v>0</v>
      </c>
      <c r="N3732" s="3" t="n">
        <v>0</v>
      </c>
      <c r="O3732" s="4" t="str"/>
      <c r="P3732" s="4" t="str"/>
      <c r="Q3732" s="4" t="str"/>
      <c r="R3732" s="4" t="str"/>
      <c r="S3732" s="4" t="str"/>
      <c r="T3732" s="4" t="str"/>
      <c r="U3732" s="4" t="str"/>
      <c r="V3732" s="4" t="n">
        <v>1</v>
      </c>
    </row>
    <row r="3733">
      <c r="A3733" t="n">
        <v>469</v>
      </c>
      <c r="B3733" t="inlineStr">
        <is>
          <t>20610772553</t>
        </is>
      </c>
      <c r="C3733" t="inlineStr">
        <is>
          <t>ASOCIACIÓN DE MUJERES CAFICULTORAS DE CHINYAMA CAÑARIS</t>
        </is>
      </c>
      <c r="D3733" s="6" t="n">
        <v>2021</v>
      </c>
      <c r="F3733" t="inlineStr">
        <is>
          <t>PAC</t>
        </is>
      </c>
      <c r="G3733" s="4" t="n">
        <v>0</v>
      </c>
      <c r="H3733" s="4" t="n">
        <v>0</v>
      </c>
      <c r="I3733" s="4" t="n">
        <v>0</v>
      </c>
      <c r="J3733" s="4" t="n">
        <v>0</v>
      </c>
      <c r="K3733" s="4" t="n">
        <v>0</v>
      </c>
      <c r="L3733" s="3" t="n">
        <v>0</v>
      </c>
      <c r="M3733" s="3" t="n">
        <v>0</v>
      </c>
      <c r="N3733" s="3" t="n">
        <v>0</v>
      </c>
      <c r="O3733" s="4" t="str"/>
      <c r="P3733" s="4" t="str"/>
      <c r="Q3733" s="4" t="str"/>
      <c r="R3733" s="4" t="str"/>
      <c r="S3733" s="4" t="str"/>
      <c r="T3733" s="4" t="str"/>
      <c r="U3733" s="4" t="str"/>
      <c r="V3733" s="4" t="n">
        <v>1</v>
      </c>
    </row>
    <row r="3734">
      <c r="A3734" t="n">
        <v>469</v>
      </c>
      <c r="B3734" t="inlineStr">
        <is>
          <t>20610772553</t>
        </is>
      </c>
      <c r="C3734" t="inlineStr">
        <is>
          <t>ASOCIACIÓN DE MUJERES CAFICULTORAS DE CHINYAMA CAÑARIS</t>
        </is>
      </c>
      <c r="D3734" s="6" t="n">
        <v>2022</v>
      </c>
      <c r="F3734" t="inlineStr">
        <is>
          <t>PAC</t>
        </is>
      </c>
      <c r="G3734" s="4" t="n">
        <v>0</v>
      </c>
      <c r="H3734" s="4" t="n">
        <v>0</v>
      </c>
      <c r="I3734" s="4" t="n">
        <v>0</v>
      </c>
      <c r="J3734" s="4" t="n">
        <v>0</v>
      </c>
      <c r="K3734" s="4" t="n">
        <v>0</v>
      </c>
      <c r="L3734" s="3" t="n">
        <v>0</v>
      </c>
      <c r="M3734" s="3" t="n">
        <v>0</v>
      </c>
      <c r="N3734" s="3" t="n">
        <v>0</v>
      </c>
      <c r="O3734" s="4" t="str"/>
      <c r="P3734" s="4" t="str"/>
      <c r="Q3734" s="4" t="str"/>
      <c r="R3734" s="4" t="str"/>
      <c r="S3734" s="4" t="str"/>
      <c r="T3734" s="4" t="str"/>
      <c r="U3734" s="4" t="str"/>
      <c r="V3734" s="4" t="n">
        <v>1</v>
      </c>
    </row>
    <row r="3735">
      <c r="A3735" t="n">
        <v>469</v>
      </c>
      <c r="B3735" t="inlineStr">
        <is>
          <t>20610772553</t>
        </is>
      </c>
      <c r="C3735" t="inlineStr">
        <is>
          <t>ASOCIACIÓN DE MUJERES CAFICULTORAS DE CHINYAMA CAÑARIS</t>
        </is>
      </c>
      <c r="D3735" s="6" t="n">
        <v>2023</v>
      </c>
      <c r="F3735" t="inlineStr">
        <is>
          <t>PAC</t>
        </is>
      </c>
      <c r="G3735" s="4" t="n">
        <v>0</v>
      </c>
      <c r="H3735" s="4" t="n">
        <v>0</v>
      </c>
      <c r="I3735" s="4" t="n">
        <v>0</v>
      </c>
      <c r="J3735" s="4" t="n">
        <v>0</v>
      </c>
      <c r="K3735" s="4" t="n">
        <v>0</v>
      </c>
      <c r="L3735" s="3" t="n">
        <v>0</v>
      </c>
      <c r="M3735" s="3" t="n">
        <v>0</v>
      </c>
      <c r="N3735" s="3" t="n">
        <v>0</v>
      </c>
      <c r="O3735" s="4" t="n">
        <v>0</v>
      </c>
      <c r="P3735" s="4" t="n">
        <v>0</v>
      </c>
      <c r="Q3735" s="4" t="n">
        <v>0</v>
      </c>
      <c r="R3735" s="4" t="n">
        <v>0</v>
      </c>
      <c r="S3735" s="4" t="n">
        <v>0</v>
      </c>
      <c r="T3735" s="4" t="n">
        <v>0</v>
      </c>
      <c r="U3735" s="4" t="n">
        <v>0</v>
      </c>
      <c r="V3735" s="4" t="n">
        <v>1</v>
      </c>
    </row>
    <row r="3736">
      <c r="A3736" t="n">
        <v>469</v>
      </c>
      <c r="B3736" t="inlineStr">
        <is>
          <t>20610772553</t>
        </is>
      </c>
      <c r="C3736" t="inlineStr">
        <is>
          <t>ASOCIACIÓN DE MUJERES CAFICULTORAS DE CHINYAMA CAÑARIS</t>
        </is>
      </c>
      <c r="D3736" s="6" t="n">
        <v>2024</v>
      </c>
      <c r="E3736" t="n">
        <v>1</v>
      </c>
      <c r="F3736" t="inlineStr">
        <is>
          <t>PAC</t>
        </is>
      </c>
      <c r="G3736" s="4" t="n">
        <v>8</v>
      </c>
      <c r="H3736" s="4" t="n">
        <v>27</v>
      </c>
      <c r="I3736" s="4" t="n">
        <v>35</v>
      </c>
      <c r="J3736" s="4" t="n">
        <v>50</v>
      </c>
      <c r="K3736" s="4" t="n">
        <v>7</v>
      </c>
      <c r="L3736" s="3" t="n">
        <v>0</v>
      </c>
      <c r="M3736" s="3" t="n">
        <v>0</v>
      </c>
      <c r="N3736" s="3" t="n">
        <v>0</v>
      </c>
      <c r="O3736" s="4" t="n">
        <v>0</v>
      </c>
      <c r="P3736" s="4" t="n">
        <v>0</v>
      </c>
      <c r="Q3736" s="4" t="str"/>
      <c r="R3736" s="4" t="n">
        <v>0</v>
      </c>
      <c r="S3736" s="4" t="n">
        <v>0</v>
      </c>
      <c r="T3736" s="4" t="n">
        <v>0</v>
      </c>
      <c r="U3736" s="4" t="n">
        <v>0</v>
      </c>
      <c r="V3736" s="4" t="n">
        <v>1</v>
      </c>
    </row>
    <row r="3737">
      <c r="A3737" t="n">
        <v>469</v>
      </c>
      <c r="B3737" t="inlineStr">
        <is>
          <t>20610772553</t>
        </is>
      </c>
      <c r="C3737" t="inlineStr">
        <is>
          <t>ASOCIACIÓN DE MUJERES CAFICULTORAS DE CHINYAMA CAÑARIS</t>
        </is>
      </c>
      <c r="D3737" s="6" t="n">
        <v>2025</v>
      </c>
      <c r="E3737" t="n">
        <v>1</v>
      </c>
      <c r="F3737" t="inlineStr">
        <is>
          <t>PAC</t>
        </is>
      </c>
      <c r="G3737" s="4" t="n">
        <v>1</v>
      </c>
      <c r="H3737" s="4" t="n">
        <v>14</v>
      </c>
      <c r="I3737" s="4" t="n">
        <v>15</v>
      </c>
      <c r="J3737" s="4" t="n">
        <v>166</v>
      </c>
      <c r="K3737" s="4" t="n">
        <v>3</v>
      </c>
      <c r="L3737" s="3" t="n">
        <v>168424.62</v>
      </c>
      <c r="M3737" s="3" t="n">
        <v>0</v>
      </c>
      <c r="N3737" s="3" t="n">
        <v>168424.62</v>
      </c>
      <c r="O3737" s="4" t="n">
        <v>0</v>
      </c>
      <c r="P3737" s="4" t="n">
        <v>168424.62</v>
      </c>
      <c r="Q3737" s="4" t="str"/>
      <c r="R3737" s="4" t="n">
        <v>0</v>
      </c>
      <c r="S3737" s="4" t="n">
        <v>0</v>
      </c>
      <c r="T3737" s="4" t="n">
        <v>0</v>
      </c>
      <c r="U3737" s="4" t="n">
        <v>168424.62</v>
      </c>
      <c r="V3737" s="4" t="n">
        <v>1</v>
      </c>
    </row>
    <row r="3738">
      <c r="A3738" t="n">
        <v>470</v>
      </c>
      <c r="B3738" t="inlineStr">
        <is>
          <t>20604705411</t>
        </is>
      </c>
      <c r="C3738" t="inlineStr">
        <is>
          <t>COOPERATIVA AGRARIA CRUZ DE YANAHUANCA</t>
        </is>
      </c>
      <c r="D3738" s="6" t="n">
        <v>2018</v>
      </c>
      <c r="F3738" t="inlineStr">
        <is>
          <t>PAC</t>
        </is>
      </c>
      <c r="G3738" s="4" t="str"/>
      <c r="H3738" s="4" t="str"/>
      <c r="I3738" s="4" t="n">
        <v>0</v>
      </c>
      <c r="J3738" s="4" t="str"/>
      <c r="K3738" s="4" t="str"/>
      <c r="L3738" s="3" t="str"/>
      <c r="M3738" s="3" t="str"/>
      <c r="N3738" s="3" t="n">
        <v>0</v>
      </c>
      <c r="O3738" s="4" t="str"/>
      <c r="P3738" s="4" t="str"/>
      <c r="Q3738" s="4" t="str"/>
      <c r="R3738" s="4" t="str"/>
      <c r="S3738" s="4" t="str"/>
      <c r="T3738" s="4" t="str"/>
      <c r="U3738" s="4" t="str"/>
      <c r="V3738" s="4" t="n">
        <v>1</v>
      </c>
    </row>
    <row r="3739">
      <c r="A3739" t="n">
        <v>470</v>
      </c>
      <c r="B3739" t="inlineStr">
        <is>
          <t>20604705411</t>
        </is>
      </c>
      <c r="C3739" t="inlineStr">
        <is>
          <t>COOPERATIVA AGRARIA CRUZ DE YANAHUANCA</t>
        </is>
      </c>
      <c r="D3739" s="6" t="n">
        <v>2019</v>
      </c>
      <c r="F3739" t="inlineStr">
        <is>
          <t>PAC</t>
        </is>
      </c>
      <c r="G3739" s="4" t="n">
        <v>0</v>
      </c>
      <c r="H3739" s="4" t="n">
        <v>0</v>
      </c>
      <c r="I3739" s="4" t="n">
        <v>0</v>
      </c>
      <c r="J3739" s="4" t="str"/>
      <c r="K3739" s="4" t="str"/>
      <c r="L3739" s="3" t="n">
        <v>0</v>
      </c>
      <c r="M3739" s="3" t="n">
        <v>0</v>
      </c>
      <c r="N3739" s="3" t="n">
        <v>0</v>
      </c>
      <c r="O3739" s="4" t="str"/>
      <c r="P3739" s="4" t="str"/>
      <c r="Q3739" s="4" t="str"/>
      <c r="R3739" s="4" t="str"/>
      <c r="S3739" s="4" t="str"/>
      <c r="T3739" s="4" t="str"/>
      <c r="U3739" s="4" t="str"/>
      <c r="V3739" s="4" t="n">
        <v>1</v>
      </c>
    </row>
    <row r="3740">
      <c r="A3740" t="n">
        <v>470</v>
      </c>
      <c r="B3740" t="inlineStr">
        <is>
          <t>20604705411</t>
        </is>
      </c>
      <c r="C3740" t="inlineStr">
        <is>
          <t>COOPERATIVA AGRARIA CRUZ DE YANAHUANCA</t>
        </is>
      </c>
      <c r="D3740" s="6" t="n">
        <v>2020</v>
      </c>
      <c r="F3740" t="inlineStr">
        <is>
          <t>PAC</t>
        </is>
      </c>
      <c r="G3740" s="4" t="n">
        <v>0</v>
      </c>
      <c r="H3740" s="4" t="n">
        <v>0</v>
      </c>
      <c r="I3740" s="4" t="n">
        <v>0</v>
      </c>
      <c r="J3740" s="4" t="n">
        <v>0</v>
      </c>
      <c r="K3740" s="4" t="n">
        <v>0</v>
      </c>
      <c r="L3740" s="3" t="n">
        <v>0</v>
      </c>
      <c r="M3740" s="3" t="n">
        <v>0</v>
      </c>
      <c r="N3740" s="3" t="n">
        <v>0</v>
      </c>
      <c r="O3740" s="4" t="str"/>
      <c r="P3740" s="4" t="str"/>
      <c r="Q3740" s="4" t="str"/>
      <c r="R3740" s="4" t="str"/>
      <c r="S3740" s="4" t="str"/>
      <c r="T3740" s="4" t="str"/>
      <c r="U3740" s="4" t="str"/>
      <c r="V3740" s="4" t="n">
        <v>1</v>
      </c>
    </row>
    <row r="3741">
      <c r="A3741" t="n">
        <v>470</v>
      </c>
      <c r="B3741" t="inlineStr">
        <is>
          <t>20604705411</t>
        </is>
      </c>
      <c r="C3741" t="inlineStr">
        <is>
          <t>COOPERATIVA AGRARIA CRUZ DE YANAHUANCA</t>
        </is>
      </c>
      <c r="D3741" s="6" t="n">
        <v>2021</v>
      </c>
      <c r="F3741" t="inlineStr">
        <is>
          <t>PAC</t>
        </is>
      </c>
      <c r="G3741" s="4" t="n">
        <v>0</v>
      </c>
      <c r="H3741" s="4" t="n">
        <v>0</v>
      </c>
      <c r="I3741" s="4" t="n">
        <v>0</v>
      </c>
      <c r="J3741" s="4" t="n">
        <v>0</v>
      </c>
      <c r="K3741" s="4" t="n">
        <v>0</v>
      </c>
      <c r="L3741" s="3" t="n">
        <v>0</v>
      </c>
      <c r="M3741" s="3" t="n">
        <v>0</v>
      </c>
      <c r="N3741" s="3" t="n">
        <v>0</v>
      </c>
      <c r="O3741" s="4" t="str"/>
      <c r="P3741" s="4" t="str"/>
      <c r="Q3741" s="4" t="str"/>
      <c r="R3741" s="4" t="str"/>
      <c r="S3741" s="4" t="str"/>
      <c r="T3741" s="4" t="str"/>
      <c r="U3741" s="4" t="str"/>
      <c r="V3741" s="4" t="n">
        <v>1</v>
      </c>
    </row>
    <row r="3742">
      <c r="A3742" t="n">
        <v>470</v>
      </c>
      <c r="B3742" t="inlineStr">
        <is>
          <t>20604705411</t>
        </is>
      </c>
      <c r="C3742" t="inlineStr">
        <is>
          <t>COOPERATIVA AGRARIA CRUZ DE YANAHUANCA</t>
        </is>
      </c>
      <c r="D3742" s="6" t="n">
        <v>2022</v>
      </c>
      <c r="F3742" t="inlineStr">
        <is>
          <t>PAC</t>
        </is>
      </c>
      <c r="G3742" s="4" t="n">
        <v>0</v>
      </c>
      <c r="H3742" s="4" t="n">
        <v>0</v>
      </c>
      <c r="I3742" s="4" t="n">
        <v>0</v>
      </c>
      <c r="J3742" s="4" t="n">
        <v>0</v>
      </c>
      <c r="K3742" s="4" t="n">
        <v>0</v>
      </c>
      <c r="L3742" s="3" t="n">
        <v>0</v>
      </c>
      <c r="M3742" s="3" t="n">
        <v>0</v>
      </c>
      <c r="N3742" s="3" t="n">
        <v>0</v>
      </c>
      <c r="O3742" s="4" t="str"/>
      <c r="P3742" s="4" t="str"/>
      <c r="Q3742" s="4" t="str"/>
      <c r="R3742" s="4" t="str"/>
      <c r="S3742" s="4" t="str"/>
      <c r="T3742" s="4" t="str"/>
      <c r="U3742" s="4" t="str"/>
      <c r="V3742" s="4" t="n">
        <v>1</v>
      </c>
    </row>
    <row r="3743">
      <c r="A3743" t="n">
        <v>470</v>
      </c>
      <c r="B3743" t="inlineStr">
        <is>
          <t>20604705411</t>
        </is>
      </c>
      <c r="C3743" t="inlineStr">
        <is>
          <t>COOPERATIVA AGRARIA CRUZ DE YANAHUANCA</t>
        </is>
      </c>
      <c r="D3743" s="6" t="n">
        <v>2023</v>
      </c>
      <c r="F3743" t="inlineStr">
        <is>
          <t>PAC</t>
        </is>
      </c>
      <c r="G3743" s="4" t="n">
        <v>0</v>
      </c>
      <c r="H3743" s="4" t="n">
        <v>0</v>
      </c>
      <c r="I3743" s="4" t="n">
        <v>0</v>
      </c>
      <c r="J3743" s="4" t="n">
        <v>0</v>
      </c>
      <c r="K3743" s="4" t="n">
        <v>0</v>
      </c>
      <c r="L3743" s="3" t="n">
        <v>0</v>
      </c>
      <c r="M3743" s="3" t="n">
        <v>0</v>
      </c>
      <c r="N3743" s="3" t="n">
        <v>0</v>
      </c>
      <c r="O3743" s="4" t="n">
        <v>0</v>
      </c>
      <c r="P3743" s="4" t="n">
        <v>0</v>
      </c>
      <c r="Q3743" s="4" t="n">
        <v>0</v>
      </c>
      <c r="R3743" s="4" t="n">
        <v>0</v>
      </c>
      <c r="S3743" s="4" t="n">
        <v>0</v>
      </c>
      <c r="T3743" s="4" t="n">
        <v>0</v>
      </c>
      <c r="U3743" s="4" t="n">
        <v>0</v>
      </c>
      <c r="V3743" s="4" t="n">
        <v>1</v>
      </c>
    </row>
    <row r="3744">
      <c r="A3744" t="n">
        <v>470</v>
      </c>
      <c r="B3744" t="inlineStr">
        <is>
          <t>20604705411</t>
        </is>
      </c>
      <c r="C3744" t="inlineStr">
        <is>
          <t>COOPERATIVA AGRARIA CRUZ DE YANAHUANCA</t>
        </is>
      </c>
      <c r="D3744" s="6" t="n">
        <v>2024</v>
      </c>
      <c r="E3744" t="n">
        <v>1</v>
      </c>
      <c r="F3744" t="inlineStr">
        <is>
          <t>PAC</t>
        </is>
      </c>
      <c r="G3744" s="4" t="n">
        <v>30</v>
      </c>
      <c r="H3744" s="4" t="n">
        <v>19</v>
      </c>
      <c r="I3744" s="4" t="n">
        <v>49</v>
      </c>
      <c r="J3744" s="4" t="n">
        <v>53</v>
      </c>
      <c r="K3744" s="4" t="n">
        <v>4</v>
      </c>
      <c r="L3744" s="3" t="n">
        <v>0</v>
      </c>
      <c r="M3744" s="3" t="n">
        <v>0</v>
      </c>
      <c r="N3744" s="3" t="n">
        <v>0</v>
      </c>
      <c r="O3744" s="4" t="n">
        <v>0</v>
      </c>
      <c r="P3744" s="4" t="n">
        <v>0</v>
      </c>
      <c r="Q3744" s="4" t="str"/>
      <c r="R3744" s="4" t="n">
        <v>0</v>
      </c>
      <c r="S3744" s="4" t="n">
        <v>0</v>
      </c>
      <c r="T3744" s="4" t="n">
        <v>0</v>
      </c>
      <c r="U3744" s="4" t="n">
        <v>0</v>
      </c>
      <c r="V3744" s="4" t="n">
        <v>1</v>
      </c>
    </row>
    <row r="3745">
      <c r="A3745" t="n">
        <v>470</v>
      </c>
      <c r="B3745" t="inlineStr">
        <is>
          <t>20604705411</t>
        </is>
      </c>
      <c r="C3745" t="inlineStr">
        <is>
          <t>COOPERATIVA AGRARIA CRUZ DE YANAHUANCA</t>
        </is>
      </c>
      <c r="D3745" s="6" t="n">
        <v>2025</v>
      </c>
      <c r="E3745" t="n">
        <v>1</v>
      </c>
      <c r="F3745" t="inlineStr">
        <is>
          <t>PAC</t>
        </is>
      </c>
      <c r="G3745" s="4" t="n">
        <v>29</v>
      </c>
      <c r="H3745" s="4" t="n">
        <v>13</v>
      </c>
      <c r="I3745" s="4" t="n">
        <v>42</v>
      </c>
      <c r="J3745" s="4" t="n">
        <v>50</v>
      </c>
      <c r="K3745" s="4" t="n">
        <v>4</v>
      </c>
      <c r="L3745" s="3" t="n">
        <v>82027.3589062</v>
      </c>
      <c r="M3745" s="3" t="n">
        <v>0</v>
      </c>
      <c r="N3745" s="3" t="n">
        <v>82027.3589062</v>
      </c>
      <c r="O3745" s="4" t="n">
        <v>0</v>
      </c>
      <c r="P3745" s="4" t="n">
        <v>0</v>
      </c>
      <c r="Q3745" s="4" t="str"/>
      <c r="R3745" s="4" t="n">
        <v>82027.3589062</v>
      </c>
      <c r="S3745" s="4" t="n">
        <v>0</v>
      </c>
      <c r="T3745" s="4" t="n">
        <v>0</v>
      </c>
      <c r="U3745" s="4" t="n">
        <v>82027.3589062</v>
      </c>
      <c r="V3745" s="4" t="n">
        <v>1</v>
      </c>
    </row>
    <row r="3746">
      <c r="A3746" t="n">
        <v>471</v>
      </c>
      <c r="B3746" t="inlineStr">
        <is>
          <t>20607265624</t>
        </is>
      </c>
      <c r="C3746" t="inlineStr">
        <is>
          <t>ASOCIACION DE PEQUEÑOS PRODUCTORES AGROPECUARIOS PENACHI KERGUER</t>
        </is>
      </c>
      <c r="D3746" s="6" t="n">
        <v>2018</v>
      </c>
      <c r="F3746" t="inlineStr">
        <is>
          <t>PAC</t>
        </is>
      </c>
      <c r="G3746" s="4" t="str"/>
      <c r="H3746" s="4" t="str"/>
      <c r="I3746" s="4" t="n">
        <v>0</v>
      </c>
      <c r="J3746" s="4" t="str"/>
      <c r="K3746" s="4" t="str"/>
      <c r="L3746" s="3" t="str"/>
      <c r="M3746" s="3" t="str"/>
      <c r="N3746" s="3" t="n">
        <v>0</v>
      </c>
      <c r="O3746" s="4" t="str"/>
      <c r="P3746" s="4" t="str"/>
      <c r="Q3746" s="4" t="str"/>
      <c r="R3746" s="4" t="str"/>
      <c r="S3746" s="4" t="str"/>
      <c r="T3746" s="4" t="str"/>
      <c r="U3746" s="4" t="str"/>
      <c r="V3746" s="4" t="n">
        <v>1</v>
      </c>
    </row>
    <row r="3747">
      <c r="A3747" t="n">
        <v>471</v>
      </c>
      <c r="B3747" t="inlineStr">
        <is>
          <t>20607265624</t>
        </is>
      </c>
      <c r="C3747" t="inlineStr">
        <is>
          <t>ASOCIACION DE PEQUEÑOS PRODUCTORES AGROPECUARIOS PENACHI KERGUER</t>
        </is>
      </c>
      <c r="D3747" s="6" t="n">
        <v>2019</v>
      </c>
      <c r="F3747" t="inlineStr">
        <is>
          <t>PAC</t>
        </is>
      </c>
      <c r="G3747" s="4" t="n">
        <v>0</v>
      </c>
      <c r="H3747" s="4" t="n">
        <v>0</v>
      </c>
      <c r="I3747" s="4" t="n">
        <v>0</v>
      </c>
      <c r="J3747" s="4" t="str"/>
      <c r="K3747" s="4" t="str"/>
      <c r="L3747" s="3" t="n">
        <v>0</v>
      </c>
      <c r="M3747" s="3" t="n">
        <v>0</v>
      </c>
      <c r="N3747" s="3" t="n">
        <v>0</v>
      </c>
      <c r="O3747" s="4" t="str"/>
      <c r="P3747" s="4" t="str"/>
      <c r="Q3747" s="4" t="str"/>
      <c r="R3747" s="4" t="str"/>
      <c r="S3747" s="4" t="str"/>
      <c r="T3747" s="4" t="str"/>
      <c r="U3747" s="4" t="str"/>
      <c r="V3747" s="4" t="n">
        <v>1</v>
      </c>
    </row>
    <row r="3748">
      <c r="A3748" t="n">
        <v>471</v>
      </c>
      <c r="B3748" t="inlineStr">
        <is>
          <t>20607265624</t>
        </is>
      </c>
      <c r="C3748" t="inlineStr">
        <is>
          <t>ASOCIACION DE PEQUEÑOS PRODUCTORES AGROPECUARIOS PENACHI KERGUER</t>
        </is>
      </c>
      <c r="D3748" s="6" t="n">
        <v>2020</v>
      </c>
      <c r="F3748" t="inlineStr">
        <is>
          <t>PAC</t>
        </is>
      </c>
      <c r="G3748" s="4" t="n">
        <v>0</v>
      </c>
      <c r="H3748" s="4" t="n">
        <v>0</v>
      </c>
      <c r="I3748" s="4" t="n">
        <v>0</v>
      </c>
      <c r="J3748" s="4" t="n">
        <v>0</v>
      </c>
      <c r="K3748" s="4" t="n">
        <v>0</v>
      </c>
      <c r="L3748" s="3" t="n">
        <v>0</v>
      </c>
      <c r="M3748" s="3" t="n">
        <v>0</v>
      </c>
      <c r="N3748" s="3" t="n">
        <v>0</v>
      </c>
      <c r="O3748" s="4" t="str"/>
      <c r="P3748" s="4" t="str"/>
      <c r="Q3748" s="4" t="str"/>
      <c r="R3748" s="4" t="str"/>
      <c r="S3748" s="4" t="str"/>
      <c r="T3748" s="4" t="str"/>
      <c r="U3748" s="4" t="str"/>
      <c r="V3748" s="4" t="n">
        <v>1</v>
      </c>
    </row>
    <row r="3749">
      <c r="A3749" t="n">
        <v>471</v>
      </c>
      <c r="B3749" t="inlineStr">
        <is>
          <t>20607265624</t>
        </is>
      </c>
      <c r="C3749" t="inlineStr">
        <is>
          <t>ASOCIACION DE PEQUEÑOS PRODUCTORES AGROPECUARIOS PENACHI KERGUER</t>
        </is>
      </c>
      <c r="D3749" s="6" t="n">
        <v>2021</v>
      </c>
      <c r="F3749" t="inlineStr">
        <is>
          <t>PAC</t>
        </is>
      </c>
      <c r="G3749" s="4" t="n">
        <v>0</v>
      </c>
      <c r="H3749" s="4" t="n">
        <v>0</v>
      </c>
      <c r="I3749" s="4" t="n">
        <v>0</v>
      </c>
      <c r="J3749" s="4" t="n">
        <v>0</v>
      </c>
      <c r="K3749" s="4" t="n">
        <v>0</v>
      </c>
      <c r="L3749" s="3" t="n">
        <v>0</v>
      </c>
      <c r="M3749" s="3" t="n">
        <v>0</v>
      </c>
      <c r="N3749" s="3" t="n">
        <v>0</v>
      </c>
      <c r="O3749" s="4" t="str"/>
      <c r="P3749" s="4" t="str"/>
      <c r="Q3749" s="4" t="str"/>
      <c r="R3749" s="4" t="str"/>
      <c r="S3749" s="4" t="str"/>
      <c r="T3749" s="4" t="str"/>
      <c r="U3749" s="4" t="str"/>
      <c r="V3749" s="4" t="n">
        <v>1</v>
      </c>
    </row>
    <row r="3750">
      <c r="A3750" t="n">
        <v>471</v>
      </c>
      <c r="B3750" t="inlineStr">
        <is>
          <t>20607265624</t>
        </is>
      </c>
      <c r="C3750" t="inlineStr">
        <is>
          <t>ASOCIACION DE PEQUEÑOS PRODUCTORES AGROPECUARIOS PENACHI KERGUER</t>
        </is>
      </c>
      <c r="D3750" s="6" t="n">
        <v>2022</v>
      </c>
      <c r="F3750" t="inlineStr">
        <is>
          <t>PAC</t>
        </is>
      </c>
      <c r="G3750" s="4" t="n">
        <v>0</v>
      </c>
      <c r="H3750" s="4" t="n">
        <v>0</v>
      </c>
      <c r="I3750" s="4" t="n">
        <v>0</v>
      </c>
      <c r="J3750" s="4" t="n">
        <v>0</v>
      </c>
      <c r="K3750" s="4" t="n">
        <v>0</v>
      </c>
      <c r="L3750" s="3" t="n">
        <v>0</v>
      </c>
      <c r="M3750" s="3" t="n">
        <v>0</v>
      </c>
      <c r="N3750" s="3" t="n">
        <v>0</v>
      </c>
      <c r="O3750" s="4" t="str"/>
      <c r="P3750" s="4" t="str"/>
      <c r="Q3750" s="4" t="str"/>
      <c r="R3750" s="4" t="str"/>
      <c r="S3750" s="4" t="str"/>
      <c r="T3750" s="4" t="str"/>
      <c r="U3750" s="4" t="str"/>
      <c r="V3750" s="4" t="n">
        <v>1</v>
      </c>
    </row>
    <row r="3751">
      <c r="A3751" t="n">
        <v>471</v>
      </c>
      <c r="B3751" t="inlineStr">
        <is>
          <t>20607265624</t>
        </is>
      </c>
      <c r="C3751" t="inlineStr">
        <is>
          <t>ASOCIACION DE PEQUEÑOS PRODUCTORES AGROPECUARIOS PENACHI KERGUER</t>
        </is>
      </c>
      <c r="D3751" s="6" t="n">
        <v>2023</v>
      </c>
      <c r="F3751" t="inlineStr">
        <is>
          <t>PAC</t>
        </is>
      </c>
      <c r="G3751" s="4" t="n">
        <v>0</v>
      </c>
      <c r="H3751" s="4" t="n">
        <v>0</v>
      </c>
      <c r="I3751" s="4" t="n">
        <v>0</v>
      </c>
      <c r="J3751" s="4" t="n">
        <v>0</v>
      </c>
      <c r="K3751" s="4" t="n">
        <v>0</v>
      </c>
      <c r="L3751" s="3" t="n">
        <v>0</v>
      </c>
      <c r="M3751" s="3" t="n">
        <v>0</v>
      </c>
      <c r="N3751" s="3" t="n">
        <v>0</v>
      </c>
      <c r="O3751" s="4" t="n">
        <v>0</v>
      </c>
      <c r="P3751" s="4" t="n">
        <v>0</v>
      </c>
      <c r="Q3751" s="4" t="n">
        <v>0</v>
      </c>
      <c r="R3751" s="4" t="n">
        <v>0</v>
      </c>
      <c r="S3751" s="4" t="n">
        <v>0</v>
      </c>
      <c r="T3751" s="4" t="n">
        <v>0</v>
      </c>
      <c r="U3751" s="4" t="n">
        <v>0</v>
      </c>
      <c r="V3751" s="4" t="n">
        <v>1</v>
      </c>
    </row>
    <row r="3752">
      <c r="A3752" t="n">
        <v>471</v>
      </c>
      <c r="B3752" t="inlineStr">
        <is>
          <t>20607265624</t>
        </is>
      </c>
      <c r="C3752" t="inlineStr">
        <is>
          <t>ASOCIACION DE PEQUEÑOS PRODUCTORES AGROPECUARIOS PENACHI KERGUER</t>
        </is>
      </c>
      <c r="D3752" s="6" t="n">
        <v>2024</v>
      </c>
      <c r="E3752" t="n">
        <v>1</v>
      </c>
      <c r="F3752" t="inlineStr">
        <is>
          <t>PAC</t>
        </is>
      </c>
      <c r="G3752" s="4" t="n">
        <v>32</v>
      </c>
      <c r="H3752" s="4" t="n">
        <v>18</v>
      </c>
      <c r="I3752" s="4" t="n">
        <v>50</v>
      </c>
      <c r="J3752" s="4" t="n">
        <v>49</v>
      </c>
      <c r="K3752" s="4" t="n">
        <v>4</v>
      </c>
      <c r="L3752" s="3" t="n">
        <v>0</v>
      </c>
      <c r="M3752" s="3" t="n">
        <v>0</v>
      </c>
      <c r="N3752" s="3" t="n">
        <v>0</v>
      </c>
      <c r="O3752" s="4" t="n">
        <v>0</v>
      </c>
      <c r="P3752" s="4" t="n">
        <v>0</v>
      </c>
      <c r="Q3752" s="4" t="str"/>
      <c r="R3752" s="4" t="n">
        <v>0</v>
      </c>
      <c r="S3752" s="4" t="n">
        <v>0</v>
      </c>
      <c r="T3752" s="4" t="n">
        <v>0</v>
      </c>
      <c r="U3752" s="4" t="n">
        <v>0</v>
      </c>
      <c r="V3752" s="4" t="n">
        <v>1</v>
      </c>
    </row>
    <row r="3753">
      <c r="A3753" t="n">
        <v>471</v>
      </c>
      <c r="B3753" t="inlineStr">
        <is>
          <t>20607265624</t>
        </is>
      </c>
      <c r="C3753" t="inlineStr">
        <is>
          <t>ASOCIACION DE PEQUEÑOS PRODUCTORES AGROPECUARIOS PENACHI KERGUER</t>
        </is>
      </c>
      <c r="D3753" s="6" t="n">
        <v>2025</v>
      </c>
      <c r="E3753" t="n">
        <v>1</v>
      </c>
      <c r="F3753" t="inlineStr">
        <is>
          <t>PAC</t>
        </is>
      </c>
      <c r="G3753" s="4" t="n">
        <v>33</v>
      </c>
      <c r="H3753" s="4" t="n">
        <v>17</v>
      </c>
      <c r="I3753" s="4" t="n">
        <v>50</v>
      </c>
      <c r="J3753" s="4" t="n">
        <v>43</v>
      </c>
      <c r="K3753" s="4" t="n">
        <v>4</v>
      </c>
      <c r="L3753" s="3" t="n">
        <v>258802.85999856</v>
      </c>
      <c r="M3753" s="3" t="n">
        <v>0</v>
      </c>
      <c r="N3753" s="3" t="n">
        <v>258802.85999856</v>
      </c>
      <c r="O3753" s="4" t="n">
        <v>0</v>
      </c>
      <c r="P3753" s="4" t="n">
        <v>258802.85999856</v>
      </c>
      <c r="Q3753" s="4" t="str"/>
      <c r="R3753" s="4" t="n">
        <v>0</v>
      </c>
      <c r="S3753" s="4" t="n">
        <v>0</v>
      </c>
      <c r="T3753" s="4" t="n">
        <v>0</v>
      </c>
      <c r="U3753" s="4" t="n">
        <v>258802.85999856</v>
      </c>
      <c r="V3753" s="4" t="n">
        <v>1</v>
      </c>
    </row>
    <row r="3754">
      <c r="A3754" t="n">
        <v>472</v>
      </c>
      <c r="B3754" t="inlineStr">
        <is>
          <t>20606041382</t>
        </is>
      </c>
      <c r="C3754" t="inlineStr">
        <is>
          <t>ASOCIACION AROMA DE MUJER LLAQUE</t>
        </is>
      </c>
      <c r="D3754" s="6" t="n">
        <v>2018</v>
      </c>
      <c r="F3754" t="inlineStr">
        <is>
          <t>PAC</t>
        </is>
      </c>
      <c r="G3754" s="4" t="str"/>
      <c r="H3754" s="4" t="str"/>
      <c r="I3754" s="4" t="n">
        <v>0</v>
      </c>
      <c r="J3754" s="4" t="str"/>
      <c r="K3754" s="4" t="str"/>
      <c r="L3754" s="3" t="str"/>
      <c r="M3754" s="3" t="str"/>
      <c r="N3754" s="3" t="n">
        <v>0</v>
      </c>
      <c r="O3754" s="4" t="str"/>
      <c r="P3754" s="4" t="str"/>
      <c r="Q3754" s="4" t="str"/>
      <c r="R3754" s="4" t="str"/>
      <c r="S3754" s="4" t="str"/>
      <c r="T3754" s="4" t="str"/>
      <c r="U3754" s="4" t="str"/>
      <c r="V3754" s="4" t="n">
        <v>1</v>
      </c>
    </row>
    <row r="3755">
      <c r="A3755" t="n">
        <v>472</v>
      </c>
      <c r="B3755" t="inlineStr">
        <is>
          <t>20606041382</t>
        </is>
      </c>
      <c r="C3755" t="inlineStr">
        <is>
          <t>ASOCIACION AROMA DE MUJER LLAQUE</t>
        </is>
      </c>
      <c r="D3755" s="6" t="n">
        <v>2019</v>
      </c>
      <c r="F3755" t="inlineStr">
        <is>
          <t>PAC</t>
        </is>
      </c>
      <c r="G3755" s="4" t="n">
        <v>0</v>
      </c>
      <c r="H3755" s="4" t="n">
        <v>0</v>
      </c>
      <c r="I3755" s="4" t="n">
        <v>0</v>
      </c>
      <c r="J3755" s="4" t="str"/>
      <c r="K3755" s="4" t="str"/>
      <c r="L3755" s="3" t="n">
        <v>0</v>
      </c>
      <c r="M3755" s="3" t="n">
        <v>0</v>
      </c>
      <c r="N3755" s="3" t="n">
        <v>0</v>
      </c>
      <c r="O3755" s="4" t="str"/>
      <c r="P3755" s="4" t="str"/>
      <c r="Q3755" s="4" t="str"/>
      <c r="R3755" s="4" t="str"/>
      <c r="S3755" s="4" t="str"/>
      <c r="T3755" s="4" t="str"/>
      <c r="U3755" s="4" t="str"/>
      <c r="V3755" s="4" t="n">
        <v>1</v>
      </c>
    </row>
    <row r="3756">
      <c r="A3756" t="n">
        <v>472</v>
      </c>
      <c r="B3756" t="inlineStr">
        <is>
          <t>20606041382</t>
        </is>
      </c>
      <c r="C3756" t="inlineStr">
        <is>
          <t>ASOCIACION AROMA DE MUJER LLAQUE</t>
        </is>
      </c>
      <c r="D3756" s="6" t="n">
        <v>2020</v>
      </c>
      <c r="F3756" t="inlineStr">
        <is>
          <t>PAC</t>
        </is>
      </c>
      <c r="G3756" s="4" t="n">
        <v>0</v>
      </c>
      <c r="H3756" s="4" t="n">
        <v>0</v>
      </c>
      <c r="I3756" s="4" t="n">
        <v>0</v>
      </c>
      <c r="J3756" s="4" t="n">
        <v>0</v>
      </c>
      <c r="K3756" s="4" t="n">
        <v>0</v>
      </c>
      <c r="L3756" s="3" t="n">
        <v>0</v>
      </c>
      <c r="M3756" s="3" t="n">
        <v>0</v>
      </c>
      <c r="N3756" s="3" t="n">
        <v>0</v>
      </c>
      <c r="O3756" s="4" t="str"/>
      <c r="P3756" s="4" t="str"/>
      <c r="Q3756" s="4" t="str"/>
      <c r="R3756" s="4" t="str"/>
      <c r="S3756" s="4" t="str"/>
      <c r="T3756" s="4" t="str"/>
      <c r="U3756" s="4" t="str"/>
      <c r="V3756" s="4" t="n">
        <v>1</v>
      </c>
    </row>
    <row r="3757">
      <c r="A3757" t="n">
        <v>472</v>
      </c>
      <c r="B3757" t="inlineStr">
        <is>
          <t>20606041382</t>
        </is>
      </c>
      <c r="C3757" t="inlineStr">
        <is>
          <t>ASOCIACION AROMA DE MUJER LLAQUE</t>
        </is>
      </c>
      <c r="D3757" s="6" t="n">
        <v>2021</v>
      </c>
      <c r="F3757" t="inlineStr">
        <is>
          <t>PAC</t>
        </is>
      </c>
      <c r="G3757" s="4" t="n">
        <v>0</v>
      </c>
      <c r="H3757" s="4" t="n">
        <v>0</v>
      </c>
      <c r="I3757" s="4" t="n">
        <v>0</v>
      </c>
      <c r="J3757" s="4" t="n">
        <v>0</v>
      </c>
      <c r="K3757" s="4" t="n">
        <v>0</v>
      </c>
      <c r="L3757" s="3" t="n">
        <v>0</v>
      </c>
      <c r="M3757" s="3" t="n">
        <v>0</v>
      </c>
      <c r="N3757" s="3" t="n">
        <v>0</v>
      </c>
      <c r="O3757" s="4" t="str"/>
      <c r="P3757" s="4" t="str"/>
      <c r="Q3757" s="4" t="str"/>
      <c r="R3757" s="4" t="str"/>
      <c r="S3757" s="4" t="str"/>
      <c r="T3757" s="4" t="str"/>
      <c r="U3757" s="4" t="str"/>
      <c r="V3757" s="4" t="n">
        <v>1</v>
      </c>
    </row>
    <row r="3758">
      <c r="A3758" t="n">
        <v>472</v>
      </c>
      <c r="B3758" t="inlineStr">
        <is>
          <t>20606041382</t>
        </is>
      </c>
      <c r="C3758" t="inlineStr">
        <is>
          <t>ASOCIACION AROMA DE MUJER LLAQUE</t>
        </is>
      </c>
      <c r="D3758" s="6" t="n">
        <v>2022</v>
      </c>
      <c r="F3758" t="inlineStr">
        <is>
          <t>PAC</t>
        </is>
      </c>
      <c r="G3758" s="4" t="n">
        <v>0</v>
      </c>
      <c r="H3758" s="4" t="n">
        <v>0</v>
      </c>
      <c r="I3758" s="4" t="n">
        <v>0</v>
      </c>
      <c r="J3758" s="4" t="n">
        <v>0</v>
      </c>
      <c r="K3758" s="4" t="n">
        <v>0</v>
      </c>
      <c r="L3758" s="3" t="n">
        <v>0</v>
      </c>
      <c r="M3758" s="3" t="n">
        <v>0</v>
      </c>
      <c r="N3758" s="3" t="n">
        <v>0</v>
      </c>
      <c r="O3758" s="4" t="str"/>
      <c r="P3758" s="4" t="str"/>
      <c r="Q3758" s="4" t="str"/>
      <c r="R3758" s="4" t="str"/>
      <c r="S3758" s="4" t="str"/>
      <c r="T3758" s="4" t="str"/>
      <c r="U3758" s="4" t="str"/>
      <c r="V3758" s="4" t="n">
        <v>1</v>
      </c>
    </row>
    <row r="3759">
      <c r="A3759" t="n">
        <v>472</v>
      </c>
      <c r="B3759" t="inlineStr">
        <is>
          <t>20606041382</t>
        </is>
      </c>
      <c r="C3759" t="inlineStr">
        <is>
          <t>ASOCIACION AROMA DE MUJER LLAQUE</t>
        </is>
      </c>
      <c r="D3759" s="6" t="n">
        <v>2023</v>
      </c>
      <c r="F3759" t="inlineStr">
        <is>
          <t>PAC</t>
        </is>
      </c>
      <c r="G3759" s="4" t="n">
        <v>0</v>
      </c>
      <c r="H3759" s="4" t="n">
        <v>0</v>
      </c>
      <c r="I3759" s="4" t="n">
        <v>0</v>
      </c>
      <c r="J3759" s="4" t="n">
        <v>0</v>
      </c>
      <c r="K3759" s="4" t="n">
        <v>0</v>
      </c>
      <c r="L3759" s="3" t="n">
        <v>0</v>
      </c>
      <c r="M3759" s="3" t="n">
        <v>0</v>
      </c>
      <c r="N3759" s="3" t="n">
        <v>0</v>
      </c>
      <c r="O3759" s="4" t="n">
        <v>0</v>
      </c>
      <c r="P3759" s="4" t="n">
        <v>0</v>
      </c>
      <c r="Q3759" s="4" t="n">
        <v>0</v>
      </c>
      <c r="R3759" s="4" t="n">
        <v>0</v>
      </c>
      <c r="S3759" s="4" t="n">
        <v>0</v>
      </c>
      <c r="T3759" s="4" t="n">
        <v>0</v>
      </c>
      <c r="U3759" s="4" t="n">
        <v>0</v>
      </c>
      <c r="V3759" s="4" t="n">
        <v>1</v>
      </c>
    </row>
    <row r="3760">
      <c r="A3760" t="n">
        <v>472</v>
      </c>
      <c r="B3760" t="inlineStr">
        <is>
          <t>20606041382</t>
        </is>
      </c>
      <c r="C3760" t="inlineStr">
        <is>
          <t>ASOCIACION AROMA DE MUJER LLAQUE</t>
        </is>
      </c>
      <c r="D3760" s="6" t="n">
        <v>2024</v>
      </c>
      <c r="E3760" t="n">
        <v>1</v>
      </c>
      <c r="F3760" t="inlineStr">
        <is>
          <t>PAC</t>
        </is>
      </c>
      <c r="G3760" s="4" t="n">
        <v>20</v>
      </c>
      <c r="H3760" s="4" t="n">
        <v>14</v>
      </c>
      <c r="I3760" s="4" t="n">
        <v>34</v>
      </c>
      <c r="J3760" s="4" t="n">
        <v>48</v>
      </c>
      <c r="K3760" s="4" t="n">
        <v>4</v>
      </c>
      <c r="L3760" s="3" t="n">
        <v>0</v>
      </c>
      <c r="M3760" s="3" t="n">
        <v>0</v>
      </c>
      <c r="N3760" s="3" t="n">
        <v>0</v>
      </c>
      <c r="O3760" s="4" t="n">
        <v>0</v>
      </c>
      <c r="P3760" s="4" t="n">
        <v>0</v>
      </c>
      <c r="Q3760" s="4" t="str"/>
      <c r="R3760" s="4" t="n">
        <v>0</v>
      </c>
      <c r="S3760" s="4" t="n">
        <v>0</v>
      </c>
      <c r="T3760" s="4" t="n">
        <v>0</v>
      </c>
      <c r="U3760" s="4" t="n">
        <v>0</v>
      </c>
      <c r="V3760" s="4" t="n">
        <v>1</v>
      </c>
    </row>
    <row r="3761">
      <c r="A3761" t="n">
        <v>472</v>
      </c>
      <c r="B3761" t="inlineStr">
        <is>
          <t>20606041382</t>
        </is>
      </c>
      <c r="C3761" t="inlineStr">
        <is>
          <t>ASOCIACION AROMA DE MUJER LLAQUE</t>
        </is>
      </c>
      <c r="D3761" s="6" t="n">
        <v>2025</v>
      </c>
      <c r="E3761" t="n">
        <v>1</v>
      </c>
      <c r="F3761" t="inlineStr">
        <is>
          <t>PAC</t>
        </is>
      </c>
      <c r="G3761" s="4" t="n">
        <v>13</v>
      </c>
      <c r="H3761" s="4" t="n">
        <v>11</v>
      </c>
      <c r="I3761" s="4" t="n">
        <v>24</v>
      </c>
      <c r="J3761" s="4" t="n">
        <v>45</v>
      </c>
      <c r="K3761" s="4" t="n">
        <v>4</v>
      </c>
      <c r="L3761" s="3" t="n">
        <v>0</v>
      </c>
      <c r="M3761" s="3" t="n">
        <v>0</v>
      </c>
      <c r="N3761" s="3" t="n">
        <v>0</v>
      </c>
      <c r="O3761" s="4" t="n">
        <v>0</v>
      </c>
      <c r="P3761" s="4" t="n">
        <v>0</v>
      </c>
      <c r="Q3761" s="4" t="str"/>
      <c r="R3761" s="4" t="n">
        <v>0</v>
      </c>
      <c r="S3761" s="4" t="n">
        <v>0</v>
      </c>
      <c r="T3761" s="4" t="n">
        <v>0</v>
      </c>
      <c r="U3761" s="4" t="n">
        <v>0</v>
      </c>
      <c r="V3761" s="4" t="n">
        <v>1</v>
      </c>
    </row>
    <row r="3762">
      <c r="A3762" t="n">
        <v>473</v>
      </c>
      <c r="B3762" t="inlineStr">
        <is>
          <t>20602770860</t>
        </is>
      </c>
      <c r="C3762" t="inlineStr">
        <is>
          <t>ASOCIACION DE PRODUCTORES DE ARROZ DEL VALLE DEL SHANUSI - APAVASH</t>
        </is>
      </c>
      <c r="D3762" s="6" t="n">
        <v>2018</v>
      </c>
      <c r="F3762" t="inlineStr">
        <is>
          <t>PAC</t>
        </is>
      </c>
      <c r="G3762" s="4" t="str"/>
      <c r="H3762" s="4" t="str"/>
      <c r="I3762" s="4" t="n">
        <v>0</v>
      </c>
      <c r="J3762" s="4" t="str"/>
      <c r="K3762" s="4" t="str"/>
      <c r="L3762" s="3" t="str"/>
      <c r="M3762" s="3" t="str"/>
      <c r="N3762" s="3" t="n">
        <v>0</v>
      </c>
      <c r="O3762" s="4" t="str"/>
      <c r="P3762" s="4" t="str"/>
      <c r="Q3762" s="4" t="str"/>
      <c r="R3762" s="4" t="str"/>
      <c r="S3762" s="4" t="str"/>
      <c r="T3762" s="4" t="str"/>
      <c r="U3762" s="4" t="str"/>
      <c r="V3762" s="4" t="n">
        <v>1</v>
      </c>
    </row>
    <row r="3763">
      <c r="A3763" t="n">
        <v>473</v>
      </c>
      <c r="B3763" t="inlineStr">
        <is>
          <t>20602770860</t>
        </is>
      </c>
      <c r="C3763" t="inlineStr">
        <is>
          <t>ASOCIACION DE PRODUCTORES DE ARROZ DEL VALLE DEL SHANUSI - APAVASH</t>
        </is>
      </c>
      <c r="D3763" s="6" t="n">
        <v>2019</v>
      </c>
      <c r="F3763" t="inlineStr">
        <is>
          <t>PAC</t>
        </is>
      </c>
      <c r="G3763" s="4" t="n">
        <v>0</v>
      </c>
      <c r="H3763" s="4" t="n">
        <v>0</v>
      </c>
      <c r="I3763" s="4" t="n">
        <v>0</v>
      </c>
      <c r="J3763" s="4" t="str"/>
      <c r="K3763" s="4" t="str"/>
      <c r="L3763" s="3" t="n">
        <v>0</v>
      </c>
      <c r="M3763" s="3" t="n">
        <v>0</v>
      </c>
      <c r="N3763" s="3" t="n">
        <v>0</v>
      </c>
      <c r="O3763" s="4" t="str"/>
      <c r="P3763" s="4" t="str"/>
      <c r="Q3763" s="4" t="str"/>
      <c r="R3763" s="4" t="str"/>
      <c r="S3763" s="4" t="str"/>
      <c r="T3763" s="4" t="str"/>
      <c r="U3763" s="4" t="str"/>
      <c r="V3763" s="4" t="n">
        <v>1</v>
      </c>
    </row>
    <row r="3764">
      <c r="A3764" t="n">
        <v>473</v>
      </c>
      <c r="B3764" t="inlineStr">
        <is>
          <t>20602770860</t>
        </is>
      </c>
      <c r="C3764" t="inlineStr">
        <is>
          <t>ASOCIACION DE PRODUCTORES DE ARROZ DEL VALLE DEL SHANUSI - APAVASH</t>
        </is>
      </c>
      <c r="D3764" s="6" t="n">
        <v>2020</v>
      </c>
      <c r="F3764" t="inlineStr">
        <is>
          <t>PAC</t>
        </is>
      </c>
      <c r="G3764" s="4" t="n">
        <v>0</v>
      </c>
      <c r="H3764" s="4" t="n">
        <v>0</v>
      </c>
      <c r="I3764" s="4" t="n">
        <v>0</v>
      </c>
      <c r="J3764" s="4" t="n">
        <v>0</v>
      </c>
      <c r="K3764" s="4" t="n">
        <v>0</v>
      </c>
      <c r="L3764" s="3" t="n">
        <v>0</v>
      </c>
      <c r="M3764" s="3" t="n">
        <v>0</v>
      </c>
      <c r="N3764" s="3" t="n">
        <v>0</v>
      </c>
      <c r="O3764" s="4" t="str"/>
      <c r="P3764" s="4" t="str"/>
      <c r="Q3764" s="4" t="str"/>
      <c r="R3764" s="4" t="str"/>
      <c r="S3764" s="4" t="str"/>
      <c r="T3764" s="4" t="str"/>
      <c r="U3764" s="4" t="str"/>
      <c r="V3764" s="4" t="n">
        <v>1</v>
      </c>
    </row>
    <row r="3765">
      <c r="A3765" t="n">
        <v>473</v>
      </c>
      <c r="B3765" t="inlineStr">
        <is>
          <t>20602770860</t>
        </is>
      </c>
      <c r="C3765" t="inlineStr">
        <is>
          <t>ASOCIACION DE PRODUCTORES DE ARROZ DEL VALLE DEL SHANUSI - APAVASH</t>
        </is>
      </c>
      <c r="D3765" s="6" t="n">
        <v>2021</v>
      </c>
      <c r="F3765" t="inlineStr">
        <is>
          <t>PAC</t>
        </is>
      </c>
      <c r="G3765" s="4" t="n">
        <v>0</v>
      </c>
      <c r="H3765" s="4" t="n">
        <v>0</v>
      </c>
      <c r="I3765" s="4" t="n">
        <v>0</v>
      </c>
      <c r="J3765" s="4" t="n">
        <v>0</v>
      </c>
      <c r="K3765" s="4" t="n">
        <v>0</v>
      </c>
      <c r="L3765" s="3" t="n">
        <v>0</v>
      </c>
      <c r="M3765" s="3" t="n">
        <v>0</v>
      </c>
      <c r="N3765" s="3" t="n">
        <v>0</v>
      </c>
      <c r="O3765" s="4" t="str"/>
      <c r="P3765" s="4" t="str"/>
      <c r="Q3765" s="4" t="str"/>
      <c r="R3765" s="4" t="str"/>
      <c r="S3765" s="4" t="str"/>
      <c r="T3765" s="4" t="str"/>
      <c r="U3765" s="4" t="str"/>
      <c r="V3765" s="4" t="n">
        <v>1</v>
      </c>
    </row>
    <row r="3766">
      <c r="A3766" t="n">
        <v>473</v>
      </c>
      <c r="B3766" t="inlineStr">
        <is>
          <t>20602770860</t>
        </is>
      </c>
      <c r="C3766" t="inlineStr">
        <is>
          <t>ASOCIACION DE PRODUCTORES DE ARROZ DEL VALLE DEL SHANUSI - APAVASH</t>
        </is>
      </c>
      <c r="D3766" s="6" t="n">
        <v>2022</v>
      </c>
      <c r="F3766" t="inlineStr">
        <is>
          <t>PAC</t>
        </is>
      </c>
      <c r="G3766" s="4" t="n">
        <v>0</v>
      </c>
      <c r="H3766" s="4" t="n">
        <v>0</v>
      </c>
      <c r="I3766" s="4" t="n">
        <v>0</v>
      </c>
      <c r="J3766" s="4" t="n">
        <v>0</v>
      </c>
      <c r="K3766" s="4" t="n">
        <v>0</v>
      </c>
      <c r="L3766" s="3" t="n">
        <v>0</v>
      </c>
      <c r="M3766" s="3" t="n">
        <v>0</v>
      </c>
      <c r="N3766" s="3" t="n">
        <v>0</v>
      </c>
      <c r="O3766" s="4" t="str"/>
      <c r="P3766" s="4" t="str"/>
      <c r="Q3766" s="4" t="str"/>
      <c r="R3766" s="4" t="str"/>
      <c r="S3766" s="4" t="str"/>
      <c r="T3766" s="4" t="str"/>
      <c r="U3766" s="4" t="str"/>
      <c r="V3766" s="4" t="n">
        <v>1</v>
      </c>
    </row>
    <row r="3767">
      <c r="A3767" t="n">
        <v>473</v>
      </c>
      <c r="B3767" t="inlineStr">
        <is>
          <t>20602770860</t>
        </is>
      </c>
      <c r="C3767" t="inlineStr">
        <is>
          <t>ASOCIACION DE PRODUCTORES DE ARROZ DEL VALLE DEL SHANUSI - APAVASH</t>
        </is>
      </c>
      <c r="D3767" s="6" t="n">
        <v>2023</v>
      </c>
      <c r="F3767" t="inlineStr">
        <is>
          <t>PAC</t>
        </is>
      </c>
      <c r="G3767" s="4" t="n">
        <v>0</v>
      </c>
      <c r="H3767" s="4" t="n">
        <v>0</v>
      </c>
      <c r="I3767" s="4" t="n">
        <v>0</v>
      </c>
      <c r="J3767" s="4" t="n">
        <v>0</v>
      </c>
      <c r="K3767" s="4" t="n">
        <v>0</v>
      </c>
      <c r="L3767" s="3" t="n">
        <v>0</v>
      </c>
      <c r="M3767" s="3" t="n">
        <v>0</v>
      </c>
      <c r="N3767" s="3" t="n">
        <v>0</v>
      </c>
      <c r="O3767" s="4" t="n">
        <v>0</v>
      </c>
      <c r="P3767" s="4" t="n">
        <v>0</v>
      </c>
      <c r="Q3767" s="4" t="n">
        <v>0</v>
      </c>
      <c r="R3767" s="4" t="n">
        <v>0</v>
      </c>
      <c r="S3767" s="4" t="n">
        <v>0</v>
      </c>
      <c r="T3767" s="4" t="n">
        <v>0</v>
      </c>
      <c r="U3767" s="4" t="n">
        <v>0</v>
      </c>
      <c r="V3767" s="4" t="n">
        <v>1</v>
      </c>
    </row>
    <row r="3768">
      <c r="A3768" t="n">
        <v>473</v>
      </c>
      <c r="B3768" t="inlineStr">
        <is>
          <t>20602770860</t>
        </is>
      </c>
      <c r="C3768" t="inlineStr">
        <is>
          <t>ASOCIACION DE PRODUCTORES DE ARROZ DEL VALLE DEL SHANUSI - APAVASH</t>
        </is>
      </c>
      <c r="D3768" s="6" t="n">
        <v>2024</v>
      </c>
      <c r="E3768" t="n">
        <v>1</v>
      </c>
      <c r="F3768" t="inlineStr">
        <is>
          <t>PAC</t>
        </is>
      </c>
      <c r="G3768" s="4" t="n">
        <v>53</v>
      </c>
      <c r="H3768" s="4" t="n">
        <v>15</v>
      </c>
      <c r="I3768" s="4" t="n">
        <v>68</v>
      </c>
      <c r="J3768" s="4" t="n">
        <v>24</v>
      </c>
      <c r="K3768" s="4" t="n">
        <v>0</v>
      </c>
      <c r="L3768" s="3" t="n">
        <v>488679.99717</v>
      </c>
      <c r="M3768" s="3" t="n">
        <v>0</v>
      </c>
      <c r="N3768" s="3" t="n">
        <v>488679.99717</v>
      </c>
      <c r="O3768" s="4" t="n">
        <v>0</v>
      </c>
      <c r="P3768" s="4" t="n">
        <v>488679.99717</v>
      </c>
      <c r="Q3768" s="4" t="str"/>
      <c r="R3768" s="4" t="n">
        <v>0</v>
      </c>
      <c r="S3768" s="4" t="n">
        <v>0</v>
      </c>
      <c r="T3768" s="4" t="n">
        <v>0</v>
      </c>
      <c r="U3768" s="4" t="n">
        <v>488679.99717</v>
      </c>
      <c r="V3768" s="4" t="n">
        <v>1</v>
      </c>
    </row>
    <row r="3769">
      <c r="A3769" t="n">
        <v>473</v>
      </c>
      <c r="B3769" t="inlineStr">
        <is>
          <t>20602770860</t>
        </is>
      </c>
      <c r="C3769" t="inlineStr">
        <is>
          <t>ASOCIACION DE PRODUCTORES DE ARROZ DEL VALLE DEL SHANUSI - APAVASH</t>
        </is>
      </c>
      <c r="D3769" s="6" t="n">
        <v>2025</v>
      </c>
      <c r="F3769" t="inlineStr">
        <is>
          <t>PAC</t>
        </is>
      </c>
      <c r="G3769" s="4" t="n">
        <v>0</v>
      </c>
      <c r="H3769" s="4" t="n">
        <v>0</v>
      </c>
      <c r="I3769" s="4" t="n">
        <v>0</v>
      </c>
      <c r="J3769" s="4" t="n">
        <v>0</v>
      </c>
      <c r="K3769" s="4" t="n">
        <v>0</v>
      </c>
      <c r="L3769" s="3" t="n">
        <v>0</v>
      </c>
      <c r="M3769" s="3" t="n">
        <v>0</v>
      </c>
      <c r="N3769" s="3" t="n">
        <v>0</v>
      </c>
      <c r="O3769" s="4" t="n">
        <v>0</v>
      </c>
      <c r="P3769" s="4" t="n">
        <v>0</v>
      </c>
      <c r="Q3769" s="4" t="str"/>
      <c r="R3769" s="4" t="n">
        <v>0</v>
      </c>
      <c r="S3769" s="4" t="n">
        <v>0</v>
      </c>
      <c r="T3769" s="4" t="n">
        <v>0</v>
      </c>
      <c r="U3769" s="4" t="n">
        <v>0</v>
      </c>
      <c r="V3769" s="4" t="n">
        <v>1</v>
      </c>
    </row>
    <row r="3770">
      <c r="A3770" t="n">
        <v>474</v>
      </c>
      <c r="B3770" t="inlineStr">
        <is>
          <t>20603526423</t>
        </is>
      </c>
      <c r="C3770" t="inlineStr">
        <is>
          <t>COOPERATIVA AGROINDUSTRIAL PERLA DEL HUALLAGA LTDA - CAPH LTDA</t>
        </is>
      </c>
      <c r="D3770" s="6" t="n">
        <v>2018</v>
      </c>
      <c r="F3770" t="inlineStr">
        <is>
          <t>PAC</t>
        </is>
      </c>
      <c r="G3770" s="4" t="str"/>
      <c r="H3770" s="4" t="str"/>
      <c r="I3770" s="4" t="n">
        <v>0</v>
      </c>
      <c r="J3770" s="4" t="str"/>
      <c r="K3770" s="4" t="str"/>
      <c r="L3770" s="3" t="str"/>
      <c r="M3770" s="3" t="str"/>
      <c r="N3770" s="3" t="n">
        <v>0</v>
      </c>
      <c r="O3770" s="4" t="str"/>
      <c r="P3770" s="4" t="str"/>
      <c r="Q3770" s="4" t="str"/>
      <c r="R3770" s="4" t="str"/>
      <c r="S3770" s="4" t="str"/>
      <c r="T3770" s="4" t="str"/>
      <c r="U3770" s="4" t="str"/>
      <c r="V3770" s="4" t="n">
        <v>2</v>
      </c>
    </row>
    <row r="3771">
      <c r="A3771" t="n">
        <v>474</v>
      </c>
      <c r="B3771" t="inlineStr">
        <is>
          <t>20603526423</t>
        </is>
      </c>
      <c r="C3771" t="inlineStr">
        <is>
          <t>COOPERATIVA AGROINDUSTRIAL PERLA DEL HUALLAGA LTDA - CAPH LTDA</t>
        </is>
      </c>
      <c r="D3771" s="6" t="n">
        <v>2019</v>
      </c>
      <c r="F3771" t="inlineStr">
        <is>
          <t>PAC</t>
        </is>
      </c>
      <c r="G3771" s="4" t="n">
        <v>0</v>
      </c>
      <c r="H3771" s="4" t="n">
        <v>0</v>
      </c>
      <c r="I3771" s="4" t="n">
        <v>0</v>
      </c>
      <c r="J3771" s="4" t="str"/>
      <c r="K3771" s="4" t="str"/>
      <c r="L3771" s="3" t="n">
        <v>0</v>
      </c>
      <c r="M3771" s="3" t="n">
        <v>0</v>
      </c>
      <c r="N3771" s="3" t="n">
        <v>0</v>
      </c>
      <c r="O3771" s="4" t="str"/>
      <c r="P3771" s="4" t="str"/>
      <c r="Q3771" s="4" t="str"/>
      <c r="R3771" s="4" t="str"/>
      <c r="S3771" s="4" t="str"/>
      <c r="T3771" s="4" t="str"/>
      <c r="U3771" s="4" t="str"/>
      <c r="V3771" s="4" t="n">
        <v>2</v>
      </c>
    </row>
    <row r="3772">
      <c r="A3772" t="n">
        <v>474</v>
      </c>
      <c r="B3772" t="inlineStr">
        <is>
          <t>20603526423</t>
        </is>
      </c>
      <c r="C3772" t="inlineStr">
        <is>
          <t>COOPERATIVA AGROINDUSTRIAL PERLA DEL HUALLAGA LTDA - CAPH LTDA</t>
        </is>
      </c>
      <c r="D3772" s="6" t="n">
        <v>2020</v>
      </c>
      <c r="F3772" t="inlineStr">
        <is>
          <t>PAC</t>
        </is>
      </c>
      <c r="G3772" s="4" t="n">
        <v>0</v>
      </c>
      <c r="H3772" s="4" t="n">
        <v>0</v>
      </c>
      <c r="I3772" s="4" t="n">
        <v>0</v>
      </c>
      <c r="J3772" s="4" t="n">
        <v>0</v>
      </c>
      <c r="K3772" s="4" t="n">
        <v>0</v>
      </c>
      <c r="L3772" s="3" t="n">
        <v>0</v>
      </c>
      <c r="M3772" s="3" t="n">
        <v>0</v>
      </c>
      <c r="N3772" s="3" t="n">
        <v>0</v>
      </c>
      <c r="O3772" s="4" t="str"/>
      <c r="P3772" s="4" t="str"/>
      <c r="Q3772" s="4" t="str"/>
      <c r="R3772" s="4" t="str"/>
      <c r="S3772" s="4" t="str"/>
      <c r="T3772" s="4" t="str"/>
      <c r="U3772" s="4" t="str"/>
      <c r="V3772" s="4" t="n">
        <v>2</v>
      </c>
    </row>
    <row r="3773">
      <c r="A3773" t="n">
        <v>474</v>
      </c>
      <c r="B3773" t="inlineStr">
        <is>
          <t>20603526423</t>
        </is>
      </c>
      <c r="C3773" t="inlineStr">
        <is>
          <t>COOPERATIVA AGROINDUSTRIAL PERLA DEL HUALLAGA LTDA - CAPH LTDA</t>
        </is>
      </c>
      <c r="D3773" s="6" t="n">
        <v>2021</v>
      </c>
      <c r="F3773" t="inlineStr">
        <is>
          <t>PAC</t>
        </is>
      </c>
      <c r="G3773" s="4" t="n">
        <v>0</v>
      </c>
      <c r="H3773" s="4" t="n">
        <v>0</v>
      </c>
      <c r="I3773" s="4" t="n">
        <v>0</v>
      </c>
      <c r="J3773" s="4" t="n">
        <v>0</v>
      </c>
      <c r="K3773" s="4" t="n">
        <v>0</v>
      </c>
      <c r="L3773" s="3" t="n">
        <v>0</v>
      </c>
      <c r="M3773" s="3" t="n">
        <v>0</v>
      </c>
      <c r="N3773" s="3" t="n">
        <v>0</v>
      </c>
      <c r="O3773" s="4" t="str"/>
      <c r="P3773" s="4" t="str"/>
      <c r="Q3773" s="4" t="str"/>
      <c r="R3773" s="4" t="str"/>
      <c r="S3773" s="4" t="str"/>
      <c r="T3773" s="4" t="str"/>
      <c r="U3773" s="4" t="str"/>
      <c r="V3773" s="4" t="n">
        <v>2</v>
      </c>
    </row>
    <row r="3774">
      <c r="A3774" t="n">
        <v>474</v>
      </c>
      <c r="B3774" t="inlineStr">
        <is>
          <t>20603526423</t>
        </is>
      </c>
      <c r="C3774" t="inlineStr">
        <is>
          <t>COOPERATIVA AGROINDUSTRIAL PERLA DEL HUALLAGA LTDA - CAPH LTDA</t>
        </is>
      </c>
      <c r="D3774" s="6" t="n">
        <v>2022</v>
      </c>
      <c r="F3774" t="inlineStr">
        <is>
          <t>PAC</t>
        </is>
      </c>
      <c r="G3774" s="4" t="n">
        <v>0</v>
      </c>
      <c r="H3774" s="4" t="n">
        <v>0</v>
      </c>
      <c r="I3774" s="4" t="n">
        <v>0</v>
      </c>
      <c r="J3774" s="4" t="n">
        <v>0</v>
      </c>
      <c r="K3774" s="4" t="n">
        <v>0</v>
      </c>
      <c r="L3774" s="3" t="n">
        <v>0</v>
      </c>
      <c r="M3774" s="3" t="n">
        <v>0</v>
      </c>
      <c r="N3774" s="3" t="n">
        <v>0</v>
      </c>
      <c r="O3774" s="4" t="str"/>
      <c r="P3774" s="4" t="str"/>
      <c r="Q3774" s="4" t="str"/>
      <c r="R3774" s="4" t="str"/>
      <c r="S3774" s="4" t="str"/>
      <c r="T3774" s="4" t="str"/>
      <c r="U3774" s="4" t="str"/>
      <c r="V3774" s="4" t="n">
        <v>2</v>
      </c>
    </row>
    <row r="3775">
      <c r="A3775" t="n">
        <v>474</v>
      </c>
      <c r="B3775" t="inlineStr">
        <is>
          <t>20603526423</t>
        </is>
      </c>
      <c r="C3775" t="inlineStr">
        <is>
          <t>COOPERATIVA AGROINDUSTRIAL PERLA DEL HUALLAGA LTDA - CAPH LTDA</t>
        </is>
      </c>
      <c r="D3775" s="6" t="n">
        <v>2023</v>
      </c>
      <c r="F3775" t="inlineStr">
        <is>
          <t>PAC</t>
        </is>
      </c>
      <c r="G3775" s="4" t="n">
        <v>0</v>
      </c>
      <c r="H3775" s="4" t="n">
        <v>0</v>
      </c>
      <c r="I3775" s="4" t="n">
        <v>0</v>
      </c>
      <c r="J3775" s="4" t="n">
        <v>0</v>
      </c>
      <c r="K3775" s="4" t="n">
        <v>0</v>
      </c>
      <c r="L3775" s="3" t="n">
        <v>0</v>
      </c>
      <c r="M3775" s="3" t="n">
        <v>0</v>
      </c>
      <c r="N3775" s="3" t="n">
        <v>0</v>
      </c>
      <c r="O3775" s="4" t="n">
        <v>0</v>
      </c>
      <c r="P3775" s="4" t="n">
        <v>0</v>
      </c>
      <c r="Q3775" s="4" t="n">
        <v>0</v>
      </c>
      <c r="R3775" s="4" t="n">
        <v>0</v>
      </c>
      <c r="S3775" s="4" t="n">
        <v>0</v>
      </c>
      <c r="T3775" s="4" t="n">
        <v>0</v>
      </c>
      <c r="U3775" s="4" t="n">
        <v>0</v>
      </c>
      <c r="V3775" s="4" t="n">
        <v>2</v>
      </c>
    </row>
    <row r="3776">
      <c r="A3776" t="n">
        <v>474</v>
      </c>
      <c r="B3776" t="inlineStr">
        <is>
          <t>20603526423</t>
        </is>
      </c>
      <c r="C3776" t="inlineStr">
        <is>
          <t>COOPERATIVA AGROINDUSTRIAL PERLA DEL HUALLAGA LTDA - CAPH LTDA</t>
        </is>
      </c>
      <c r="D3776" s="6" t="n">
        <v>2024</v>
      </c>
      <c r="E3776" t="n">
        <v>1</v>
      </c>
      <c r="F3776" t="inlineStr">
        <is>
          <t>PAC</t>
        </is>
      </c>
      <c r="G3776" s="4" t="n">
        <v>12</v>
      </c>
      <c r="H3776" s="4" t="n">
        <v>4</v>
      </c>
      <c r="I3776" s="4" t="n">
        <v>16</v>
      </c>
      <c r="J3776" s="4" t="n">
        <v>24</v>
      </c>
      <c r="K3776" s="4" t="n">
        <v>0</v>
      </c>
      <c r="L3776" s="3" t="n">
        <v>148331.9952</v>
      </c>
      <c r="M3776" s="3" t="n">
        <v>0</v>
      </c>
      <c r="N3776" s="3" t="n">
        <v>148331.9952</v>
      </c>
      <c r="O3776" s="4" t="n">
        <v>0</v>
      </c>
      <c r="P3776" s="4" t="n">
        <v>148331.9952</v>
      </c>
      <c r="Q3776" s="4" t="str"/>
      <c r="R3776" s="4" t="n">
        <v>0</v>
      </c>
      <c r="S3776" s="4" t="n">
        <v>0</v>
      </c>
      <c r="T3776" s="4" t="n">
        <v>0</v>
      </c>
      <c r="U3776" s="4" t="n">
        <v>148331.9952</v>
      </c>
      <c r="V3776" s="4" t="n">
        <v>2</v>
      </c>
    </row>
    <row r="3777">
      <c r="A3777" t="n">
        <v>474</v>
      </c>
      <c r="B3777" t="inlineStr">
        <is>
          <t>20603526423</t>
        </is>
      </c>
      <c r="C3777" t="inlineStr">
        <is>
          <t>COOPERATIVA AGROINDUSTRIAL PERLA DEL HUALLAGA LTDA - CAPH LTDA</t>
        </is>
      </c>
      <c r="D3777" s="6" t="n">
        <v>2025</v>
      </c>
      <c r="F3777" t="inlineStr">
        <is>
          <t>PAC</t>
        </is>
      </c>
      <c r="G3777" s="4" t="n">
        <v>0</v>
      </c>
      <c r="H3777" s="4" t="n">
        <v>0</v>
      </c>
      <c r="I3777" s="4" t="n">
        <v>0</v>
      </c>
      <c r="J3777" s="4" t="n">
        <v>0</v>
      </c>
      <c r="K3777" s="4" t="n">
        <v>0</v>
      </c>
      <c r="L3777" s="3" t="n">
        <v>0</v>
      </c>
      <c r="M3777" s="3" t="n">
        <v>0</v>
      </c>
      <c r="N3777" s="3" t="n">
        <v>0</v>
      </c>
      <c r="O3777" s="4" t="n">
        <v>0</v>
      </c>
      <c r="P3777" s="4" t="n">
        <v>0</v>
      </c>
      <c r="Q3777" s="4" t="str"/>
      <c r="R3777" s="4" t="n">
        <v>0</v>
      </c>
      <c r="S3777" s="4" t="n">
        <v>0</v>
      </c>
      <c r="T3777" s="4" t="n">
        <v>0</v>
      </c>
      <c r="U3777" s="4" t="n">
        <v>0</v>
      </c>
      <c r="V3777" s="4" t="n">
        <v>2</v>
      </c>
    </row>
    <row r="3778">
      <c r="A3778" t="n">
        <v>475</v>
      </c>
      <c r="B3778" t="inlineStr">
        <is>
          <t>20604583081</t>
        </is>
      </c>
      <c r="C3778" t="inlineStr">
        <is>
          <t>ASOCIACION AGROINDUSTRIAL COMUNIDADES UNIDAS DEL NAPO - ACUN</t>
        </is>
      </c>
      <c r="D3778" s="6" t="n">
        <v>2018</v>
      </c>
      <c r="F3778" t="inlineStr">
        <is>
          <t>PAC</t>
        </is>
      </c>
      <c r="G3778" s="4" t="str"/>
      <c r="H3778" s="4" t="str"/>
      <c r="I3778" s="4" t="n">
        <v>0</v>
      </c>
      <c r="J3778" s="4" t="str"/>
      <c r="K3778" s="4" t="str"/>
      <c r="L3778" s="3" t="str"/>
      <c r="M3778" s="3" t="str"/>
      <c r="N3778" s="3" t="n">
        <v>0</v>
      </c>
      <c r="O3778" s="4" t="str"/>
      <c r="P3778" s="4" t="str"/>
      <c r="Q3778" s="4" t="str"/>
      <c r="R3778" s="4" t="str"/>
      <c r="S3778" s="4" t="str"/>
      <c r="T3778" s="4" t="str"/>
      <c r="U3778" s="4" t="str"/>
      <c r="V3778" s="4" t="n">
        <v>1</v>
      </c>
    </row>
    <row r="3779">
      <c r="A3779" t="n">
        <v>475</v>
      </c>
      <c r="B3779" t="inlineStr">
        <is>
          <t>20604583081</t>
        </is>
      </c>
      <c r="C3779" t="inlineStr">
        <is>
          <t>ASOCIACION AGROINDUSTRIAL COMUNIDADES UNIDAS DEL NAPO - ACUN</t>
        </is>
      </c>
      <c r="D3779" s="6" t="n">
        <v>2019</v>
      </c>
      <c r="F3779" t="inlineStr">
        <is>
          <t>PAC</t>
        </is>
      </c>
      <c r="G3779" s="4" t="n">
        <v>0</v>
      </c>
      <c r="H3779" s="4" t="n">
        <v>0</v>
      </c>
      <c r="I3779" s="4" t="n">
        <v>0</v>
      </c>
      <c r="J3779" s="4" t="str"/>
      <c r="K3779" s="4" t="str"/>
      <c r="L3779" s="3" t="n">
        <v>0</v>
      </c>
      <c r="M3779" s="3" t="n">
        <v>0</v>
      </c>
      <c r="N3779" s="3" t="n">
        <v>0</v>
      </c>
      <c r="O3779" s="4" t="str"/>
      <c r="P3779" s="4" t="str"/>
      <c r="Q3779" s="4" t="str"/>
      <c r="R3779" s="4" t="str"/>
      <c r="S3779" s="4" t="str"/>
      <c r="T3779" s="4" t="str"/>
      <c r="U3779" s="4" t="str"/>
      <c r="V3779" s="4" t="n">
        <v>1</v>
      </c>
    </row>
    <row r="3780">
      <c r="A3780" t="n">
        <v>475</v>
      </c>
      <c r="B3780" t="inlineStr">
        <is>
          <t>20604583081</t>
        </is>
      </c>
      <c r="C3780" t="inlineStr">
        <is>
          <t>ASOCIACION AGROINDUSTRIAL COMUNIDADES UNIDAS DEL NAPO - ACUN</t>
        </is>
      </c>
      <c r="D3780" s="6" t="n">
        <v>2020</v>
      </c>
      <c r="F3780" t="inlineStr">
        <is>
          <t>PAC</t>
        </is>
      </c>
      <c r="G3780" s="4" t="n">
        <v>0</v>
      </c>
      <c r="H3780" s="4" t="n">
        <v>0</v>
      </c>
      <c r="I3780" s="4" t="n">
        <v>0</v>
      </c>
      <c r="J3780" s="4" t="n">
        <v>0</v>
      </c>
      <c r="K3780" s="4" t="n">
        <v>0</v>
      </c>
      <c r="L3780" s="3" t="n">
        <v>0</v>
      </c>
      <c r="M3780" s="3" t="n">
        <v>0</v>
      </c>
      <c r="N3780" s="3" t="n">
        <v>0</v>
      </c>
      <c r="O3780" s="4" t="str"/>
      <c r="P3780" s="4" t="str"/>
      <c r="Q3780" s="4" t="str"/>
      <c r="R3780" s="4" t="str"/>
      <c r="S3780" s="4" t="str"/>
      <c r="T3780" s="4" t="str"/>
      <c r="U3780" s="4" t="str"/>
      <c r="V3780" s="4" t="n">
        <v>1</v>
      </c>
    </row>
    <row r="3781">
      <c r="A3781" t="n">
        <v>475</v>
      </c>
      <c r="B3781" t="inlineStr">
        <is>
          <t>20604583081</t>
        </is>
      </c>
      <c r="C3781" t="inlineStr">
        <is>
          <t>ASOCIACION AGROINDUSTRIAL COMUNIDADES UNIDAS DEL NAPO - ACUN</t>
        </is>
      </c>
      <c r="D3781" s="6" t="n">
        <v>2021</v>
      </c>
      <c r="F3781" t="inlineStr">
        <is>
          <t>PAC</t>
        </is>
      </c>
      <c r="G3781" s="4" t="n">
        <v>0</v>
      </c>
      <c r="H3781" s="4" t="n">
        <v>0</v>
      </c>
      <c r="I3781" s="4" t="n">
        <v>0</v>
      </c>
      <c r="J3781" s="4" t="n">
        <v>0</v>
      </c>
      <c r="K3781" s="4" t="n">
        <v>0</v>
      </c>
      <c r="L3781" s="3" t="n">
        <v>0</v>
      </c>
      <c r="M3781" s="3" t="n">
        <v>0</v>
      </c>
      <c r="N3781" s="3" t="n">
        <v>0</v>
      </c>
      <c r="O3781" s="4" t="str"/>
      <c r="P3781" s="4" t="str"/>
      <c r="Q3781" s="4" t="str"/>
      <c r="R3781" s="4" t="str"/>
      <c r="S3781" s="4" t="str"/>
      <c r="T3781" s="4" t="str"/>
      <c r="U3781" s="4" t="str"/>
      <c r="V3781" s="4" t="n">
        <v>1</v>
      </c>
    </row>
    <row r="3782">
      <c r="A3782" t="n">
        <v>475</v>
      </c>
      <c r="B3782" t="inlineStr">
        <is>
          <t>20604583081</t>
        </is>
      </c>
      <c r="C3782" t="inlineStr">
        <is>
          <t>ASOCIACION AGROINDUSTRIAL COMUNIDADES UNIDAS DEL NAPO - ACUN</t>
        </is>
      </c>
      <c r="D3782" s="6" t="n">
        <v>2022</v>
      </c>
      <c r="F3782" t="inlineStr">
        <is>
          <t>PAC</t>
        </is>
      </c>
      <c r="G3782" s="4" t="n">
        <v>0</v>
      </c>
      <c r="H3782" s="4" t="n">
        <v>0</v>
      </c>
      <c r="I3782" s="4" t="n">
        <v>0</v>
      </c>
      <c r="J3782" s="4" t="n">
        <v>0</v>
      </c>
      <c r="K3782" s="4" t="n">
        <v>0</v>
      </c>
      <c r="L3782" s="3" t="n">
        <v>0</v>
      </c>
      <c r="M3782" s="3" t="n">
        <v>0</v>
      </c>
      <c r="N3782" s="3" t="n">
        <v>0</v>
      </c>
      <c r="O3782" s="4" t="str"/>
      <c r="P3782" s="4" t="str"/>
      <c r="Q3782" s="4" t="str"/>
      <c r="R3782" s="4" t="str"/>
      <c r="S3782" s="4" t="str"/>
      <c r="T3782" s="4" t="str"/>
      <c r="U3782" s="4" t="str"/>
      <c r="V3782" s="4" t="n">
        <v>1</v>
      </c>
    </row>
    <row r="3783">
      <c r="A3783" t="n">
        <v>475</v>
      </c>
      <c r="B3783" t="inlineStr">
        <is>
          <t>20604583081</t>
        </is>
      </c>
      <c r="C3783" t="inlineStr">
        <is>
          <t>ASOCIACION AGROINDUSTRIAL COMUNIDADES UNIDAS DEL NAPO - ACUN</t>
        </is>
      </c>
      <c r="D3783" s="6" t="n">
        <v>2023</v>
      </c>
      <c r="F3783" t="inlineStr">
        <is>
          <t>PAC</t>
        </is>
      </c>
      <c r="G3783" s="4" t="n">
        <v>0</v>
      </c>
      <c r="H3783" s="4" t="n">
        <v>0</v>
      </c>
      <c r="I3783" s="4" t="n">
        <v>0</v>
      </c>
      <c r="J3783" s="4" t="n">
        <v>0</v>
      </c>
      <c r="K3783" s="4" t="n">
        <v>0</v>
      </c>
      <c r="L3783" s="3" t="n">
        <v>0</v>
      </c>
      <c r="M3783" s="3" t="n">
        <v>0</v>
      </c>
      <c r="N3783" s="3" t="n">
        <v>0</v>
      </c>
      <c r="O3783" s="4" t="n">
        <v>0</v>
      </c>
      <c r="P3783" s="4" t="n">
        <v>0</v>
      </c>
      <c r="Q3783" s="4" t="n">
        <v>0</v>
      </c>
      <c r="R3783" s="4" t="n">
        <v>0</v>
      </c>
      <c r="S3783" s="4" t="n">
        <v>0</v>
      </c>
      <c r="T3783" s="4" t="n">
        <v>0</v>
      </c>
      <c r="U3783" s="4" t="n">
        <v>0</v>
      </c>
      <c r="V3783" s="4" t="n">
        <v>1</v>
      </c>
    </row>
    <row r="3784">
      <c r="A3784" t="n">
        <v>475</v>
      </c>
      <c r="B3784" t="inlineStr">
        <is>
          <t>20604583081</t>
        </is>
      </c>
      <c r="C3784" t="inlineStr">
        <is>
          <t>ASOCIACION AGROINDUSTRIAL COMUNIDADES UNIDAS DEL NAPO - ACUN</t>
        </is>
      </c>
      <c r="D3784" s="6" t="n">
        <v>2024</v>
      </c>
      <c r="E3784" t="n">
        <v>1</v>
      </c>
      <c r="F3784" t="inlineStr">
        <is>
          <t>PAC</t>
        </is>
      </c>
      <c r="G3784" s="4" t="n">
        <v>47</v>
      </c>
      <c r="H3784" s="4" t="n">
        <v>35</v>
      </c>
      <c r="I3784" s="4" t="n">
        <v>82</v>
      </c>
      <c r="J3784" s="4" t="n">
        <v>19</v>
      </c>
      <c r="K3784" s="4" t="n">
        <v>5</v>
      </c>
      <c r="L3784" s="3" t="n">
        <v>28940</v>
      </c>
      <c r="M3784" s="3" t="n">
        <v>0</v>
      </c>
      <c r="N3784" s="3" t="n">
        <v>28940</v>
      </c>
      <c r="O3784" s="4" t="n">
        <v>0</v>
      </c>
      <c r="P3784" s="4" t="n">
        <v>0</v>
      </c>
      <c r="Q3784" s="4" t="str"/>
      <c r="R3784" s="4" t="n">
        <v>28940</v>
      </c>
      <c r="S3784" s="4" t="n">
        <v>0</v>
      </c>
      <c r="T3784" s="4" t="n">
        <v>0</v>
      </c>
      <c r="U3784" s="4" t="n">
        <v>28940</v>
      </c>
      <c r="V3784" s="4" t="n">
        <v>1</v>
      </c>
    </row>
    <row r="3785">
      <c r="A3785" t="n">
        <v>475</v>
      </c>
      <c r="B3785" t="inlineStr">
        <is>
          <t>20604583081</t>
        </is>
      </c>
      <c r="C3785" t="inlineStr">
        <is>
          <t>ASOCIACION AGROINDUSTRIAL COMUNIDADES UNIDAS DEL NAPO - ACUN</t>
        </is>
      </c>
      <c r="D3785" s="6" t="n">
        <v>2025</v>
      </c>
      <c r="F3785" t="inlineStr">
        <is>
          <t>PAC</t>
        </is>
      </c>
      <c r="G3785" s="4" t="n">
        <v>0</v>
      </c>
      <c r="H3785" s="4" t="n">
        <v>0</v>
      </c>
      <c r="I3785" s="4" t="n">
        <v>0</v>
      </c>
      <c r="J3785" s="4" t="n">
        <v>0</v>
      </c>
      <c r="K3785" s="4" t="n">
        <v>0</v>
      </c>
      <c r="L3785" s="3" t="n">
        <v>0</v>
      </c>
      <c r="M3785" s="3" t="n">
        <v>0</v>
      </c>
      <c r="N3785" s="3" t="n">
        <v>0</v>
      </c>
      <c r="O3785" s="4" t="n">
        <v>0</v>
      </c>
      <c r="P3785" s="4" t="n">
        <v>0</v>
      </c>
      <c r="Q3785" s="4" t="str"/>
      <c r="R3785" s="4" t="n">
        <v>0</v>
      </c>
      <c r="S3785" s="4" t="n">
        <v>0</v>
      </c>
      <c r="T3785" s="4" t="n">
        <v>0</v>
      </c>
      <c r="U3785" s="4" t="n">
        <v>0</v>
      </c>
      <c r="V3785" s="4" t="n">
        <v>1</v>
      </c>
    </row>
    <row r="3786">
      <c r="A3786" t="n">
        <v>476</v>
      </c>
      <c r="B3786" t="inlineStr">
        <is>
          <t>20527492638</t>
        </is>
      </c>
      <c r="C3786" t="inlineStr">
        <is>
          <t>COMUNIDAD NATIVA SHIPETIARI</t>
        </is>
      </c>
      <c r="D3786" s="6" t="n">
        <v>2018</v>
      </c>
      <c r="F3786" t="inlineStr">
        <is>
          <t>PAC</t>
        </is>
      </c>
      <c r="G3786" s="4" t="str"/>
      <c r="H3786" s="4" t="str"/>
      <c r="I3786" s="4" t="n">
        <v>0</v>
      </c>
      <c r="J3786" s="4" t="str"/>
      <c r="K3786" s="4" t="str"/>
      <c r="L3786" s="3" t="str"/>
      <c r="M3786" s="3" t="str"/>
      <c r="N3786" s="3" t="n">
        <v>0</v>
      </c>
      <c r="O3786" s="4" t="str"/>
      <c r="P3786" s="4" t="str"/>
      <c r="Q3786" s="4" t="str"/>
      <c r="R3786" s="4" t="str"/>
      <c r="S3786" s="4" t="str"/>
      <c r="T3786" s="4" t="str"/>
      <c r="U3786" s="4" t="str"/>
      <c r="V3786" s="4" t="n">
        <v>1</v>
      </c>
    </row>
    <row r="3787">
      <c r="A3787" t="n">
        <v>476</v>
      </c>
      <c r="B3787" t="inlineStr">
        <is>
          <t>20527492638</t>
        </is>
      </c>
      <c r="C3787" t="inlineStr">
        <is>
          <t>COMUNIDAD NATIVA SHIPETIARI</t>
        </is>
      </c>
      <c r="D3787" s="6" t="n">
        <v>2019</v>
      </c>
      <c r="F3787" t="inlineStr">
        <is>
          <t>PAC</t>
        </is>
      </c>
      <c r="G3787" s="4" t="n">
        <v>0</v>
      </c>
      <c r="H3787" s="4" t="n">
        <v>0</v>
      </c>
      <c r="I3787" s="4" t="n">
        <v>0</v>
      </c>
      <c r="J3787" s="4" t="str"/>
      <c r="K3787" s="4" t="str"/>
      <c r="L3787" s="3" t="n">
        <v>0</v>
      </c>
      <c r="M3787" s="3" t="n">
        <v>0</v>
      </c>
      <c r="N3787" s="3" t="n">
        <v>0</v>
      </c>
      <c r="O3787" s="4" t="str"/>
      <c r="P3787" s="4" t="str"/>
      <c r="Q3787" s="4" t="str"/>
      <c r="R3787" s="4" t="str"/>
      <c r="S3787" s="4" t="str"/>
      <c r="T3787" s="4" t="str"/>
      <c r="U3787" s="4" t="str"/>
      <c r="V3787" s="4" t="n">
        <v>1</v>
      </c>
    </row>
    <row r="3788">
      <c r="A3788" t="n">
        <v>476</v>
      </c>
      <c r="B3788" t="inlineStr">
        <is>
          <t>20527492638</t>
        </is>
      </c>
      <c r="C3788" t="inlineStr">
        <is>
          <t>COMUNIDAD NATIVA SHIPETIARI</t>
        </is>
      </c>
      <c r="D3788" s="6" t="n">
        <v>2020</v>
      </c>
      <c r="F3788" t="inlineStr">
        <is>
          <t>PAC</t>
        </is>
      </c>
      <c r="G3788" s="4" t="n">
        <v>0</v>
      </c>
      <c r="H3788" s="4" t="n">
        <v>0</v>
      </c>
      <c r="I3788" s="4" t="n">
        <v>0</v>
      </c>
      <c r="J3788" s="4" t="n">
        <v>0</v>
      </c>
      <c r="K3788" s="4" t="n">
        <v>0</v>
      </c>
      <c r="L3788" s="3" t="n">
        <v>0</v>
      </c>
      <c r="M3788" s="3" t="n">
        <v>0</v>
      </c>
      <c r="N3788" s="3" t="n">
        <v>0</v>
      </c>
      <c r="O3788" s="4" t="str"/>
      <c r="P3788" s="4" t="str"/>
      <c r="Q3788" s="4" t="str"/>
      <c r="R3788" s="4" t="str"/>
      <c r="S3788" s="4" t="str"/>
      <c r="T3788" s="4" t="str"/>
      <c r="U3788" s="4" t="str"/>
      <c r="V3788" s="4" t="n">
        <v>1</v>
      </c>
    </row>
    <row r="3789">
      <c r="A3789" t="n">
        <v>476</v>
      </c>
      <c r="B3789" t="inlineStr">
        <is>
          <t>20527492638</t>
        </is>
      </c>
      <c r="C3789" t="inlineStr">
        <is>
          <t>COMUNIDAD NATIVA SHIPETIARI</t>
        </is>
      </c>
      <c r="D3789" s="6" t="n">
        <v>2021</v>
      </c>
      <c r="F3789" t="inlineStr">
        <is>
          <t>PAC</t>
        </is>
      </c>
      <c r="G3789" s="4" t="n">
        <v>0</v>
      </c>
      <c r="H3789" s="4" t="n">
        <v>0</v>
      </c>
      <c r="I3789" s="4" t="n">
        <v>0</v>
      </c>
      <c r="J3789" s="4" t="n">
        <v>0</v>
      </c>
      <c r="K3789" s="4" t="n">
        <v>0</v>
      </c>
      <c r="L3789" s="3" t="n">
        <v>0</v>
      </c>
      <c r="M3789" s="3" t="n">
        <v>0</v>
      </c>
      <c r="N3789" s="3" t="n">
        <v>0</v>
      </c>
      <c r="O3789" s="4" t="str"/>
      <c r="P3789" s="4" t="str"/>
      <c r="Q3789" s="4" t="str"/>
      <c r="R3789" s="4" t="str"/>
      <c r="S3789" s="4" t="str"/>
      <c r="T3789" s="4" t="str"/>
      <c r="U3789" s="4" t="str"/>
      <c r="V3789" s="4" t="n">
        <v>1</v>
      </c>
    </row>
    <row r="3790">
      <c r="A3790" t="n">
        <v>476</v>
      </c>
      <c r="B3790" t="inlineStr">
        <is>
          <t>20527492638</t>
        </is>
      </c>
      <c r="C3790" t="inlineStr">
        <is>
          <t>COMUNIDAD NATIVA SHIPETIARI</t>
        </is>
      </c>
      <c r="D3790" s="6" t="n">
        <v>2022</v>
      </c>
      <c r="F3790" t="inlineStr">
        <is>
          <t>PAC</t>
        </is>
      </c>
      <c r="G3790" s="4" t="n">
        <v>0</v>
      </c>
      <c r="H3790" s="4" t="n">
        <v>0</v>
      </c>
      <c r="I3790" s="4" t="n">
        <v>0</v>
      </c>
      <c r="J3790" s="4" t="n">
        <v>0</v>
      </c>
      <c r="K3790" s="4" t="n">
        <v>0</v>
      </c>
      <c r="L3790" s="3" t="n">
        <v>0</v>
      </c>
      <c r="M3790" s="3" t="n">
        <v>0</v>
      </c>
      <c r="N3790" s="3" t="n">
        <v>0</v>
      </c>
      <c r="O3790" s="4" t="str"/>
      <c r="P3790" s="4" t="str"/>
      <c r="Q3790" s="4" t="str"/>
      <c r="R3790" s="4" t="str"/>
      <c r="S3790" s="4" t="str"/>
      <c r="T3790" s="4" t="str"/>
      <c r="U3790" s="4" t="str"/>
      <c r="V3790" s="4" t="n">
        <v>1</v>
      </c>
    </row>
    <row r="3791">
      <c r="A3791" t="n">
        <v>476</v>
      </c>
      <c r="B3791" t="inlineStr">
        <is>
          <t>20527492638</t>
        </is>
      </c>
      <c r="C3791" t="inlineStr">
        <is>
          <t>COMUNIDAD NATIVA SHIPETIARI</t>
        </is>
      </c>
      <c r="D3791" s="6" t="n">
        <v>2023</v>
      </c>
      <c r="F3791" t="inlineStr">
        <is>
          <t>PAC</t>
        </is>
      </c>
      <c r="G3791" s="4" t="n">
        <v>0</v>
      </c>
      <c r="H3791" s="4" t="n">
        <v>0</v>
      </c>
      <c r="I3791" s="4" t="n">
        <v>0</v>
      </c>
      <c r="J3791" s="4" t="n">
        <v>0</v>
      </c>
      <c r="K3791" s="4" t="n">
        <v>0</v>
      </c>
      <c r="L3791" s="3" t="n">
        <v>0</v>
      </c>
      <c r="M3791" s="3" t="n">
        <v>0</v>
      </c>
      <c r="N3791" s="3" t="n">
        <v>0</v>
      </c>
      <c r="O3791" s="4" t="n">
        <v>0</v>
      </c>
      <c r="P3791" s="4" t="n">
        <v>0</v>
      </c>
      <c r="Q3791" s="4" t="n">
        <v>0</v>
      </c>
      <c r="R3791" s="4" t="n">
        <v>0</v>
      </c>
      <c r="S3791" s="4" t="n">
        <v>0</v>
      </c>
      <c r="T3791" s="4" t="n">
        <v>0</v>
      </c>
      <c r="U3791" s="4" t="n">
        <v>0</v>
      </c>
      <c r="V3791" s="4" t="n">
        <v>1</v>
      </c>
    </row>
    <row r="3792">
      <c r="A3792" t="n">
        <v>476</v>
      </c>
      <c r="B3792" t="inlineStr">
        <is>
          <t>20527492638</t>
        </is>
      </c>
      <c r="C3792" t="inlineStr">
        <is>
          <t>COMUNIDAD NATIVA SHIPETIARI</t>
        </is>
      </c>
      <c r="D3792" s="6" t="n">
        <v>2024</v>
      </c>
      <c r="E3792" t="n">
        <v>1</v>
      </c>
      <c r="F3792" t="inlineStr">
        <is>
          <t>PAC</t>
        </is>
      </c>
      <c r="G3792" s="4" t="n">
        <v>28</v>
      </c>
      <c r="H3792" s="4" t="n">
        <v>7</v>
      </c>
      <c r="I3792" s="4" t="n">
        <v>35</v>
      </c>
      <c r="J3792" s="4" t="n">
        <v>39</v>
      </c>
      <c r="K3792" s="4" t="n">
        <v>0</v>
      </c>
      <c r="L3792" s="3" t="n">
        <v>7596</v>
      </c>
      <c r="M3792" s="3" t="n">
        <v>0</v>
      </c>
      <c r="N3792" s="3" t="n">
        <v>7596</v>
      </c>
      <c r="O3792" s="4" t="n">
        <v>0</v>
      </c>
      <c r="P3792" s="4" t="n">
        <v>7596</v>
      </c>
      <c r="Q3792" s="4" t="str"/>
      <c r="R3792" s="4" t="n">
        <v>0</v>
      </c>
      <c r="S3792" s="4" t="n">
        <v>0</v>
      </c>
      <c r="T3792" s="4" t="n">
        <v>0</v>
      </c>
      <c r="U3792" s="4" t="n">
        <v>7596</v>
      </c>
      <c r="V3792" s="4" t="n">
        <v>1</v>
      </c>
    </row>
    <row r="3793">
      <c r="A3793" t="n">
        <v>476</v>
      </c>
      <c r="B3793" t="inlineStr">
        <is>
          <t>20527492638</t>
        </is>
      </c>
      <c r="C3793" t="inlineStr">
        <is>
          <t>COMUNIDAD NATIVA SHIPETIARI</t>
        </is>
      </c>
      <c r="D3793" s="6" t="n">
        <v>2025</v>
      </c>
      <c r="E3793" t="n">
        <v>1</v>
      </c>
      <c r="F3793" t="inlineStr">
        <is>
          <t>PAC</t>
        </is>
      </c>
      <c r="G3793" s="4" t="n">
        <v>16</v>
      </c>
      <c r="H3793" s="4" t="n">
        <v>14</v>
      </c>
      <c r="I3793" s="4" t="n">
        <v>30</v>
      </c>
      <c r="J3793" s="4" t="n">
        <v>14</v>
      </c>
      <c r="K3793" s="4" t="n">
        <v>0</v>
      </c>
      <c r="L3793" s="3" t="n">
        <v>4030</v>
      </c>
      <c r="M3793" s="3" t="n">
        <v>0</v>
      </c>
      <c r="N3793" s="3" t="n">
        <v>4030</v>
      </c>
      <c r="O3793" s="4" t="n">
        <v>3850</v>
      </c>
      <c r="P3793" s="4" t="n">
        <v>0</v>
      </c>
      <c r="Q3793" s="4" t="str"/>
      <c r="R3793" s="4" t="n">
        <v>180</v>
      </c>
      <c r="S3793" s="4" t="n">
        <v>0</v>
      </c>
      <c r="T3793" s="4" t="n">
        <v>0</v>
      </c>
      <c r="U3793" s="4" t="n">
        <v>4030</v>
      </c>
      <c r="V3793" s="4" t="n">
        <v>1</v>
      </c>
    </row>
    <row r="3794">
      <c r="A3794" t="n">
        <v>477</v>
      </c>
      <c r="B3794" t="inlineStr">
        <is>
          <t>20609787202</t>
        </is>
      </c>
      <c r="C3794" t="inlineStr">
        <is>
          <t>ASOCIACIÓN CENTRAL DE PIÑEROS AGROTECNIFICADOS DE MADRE DE DIOS</t>
        </is>
      </c>
      <c r="D3794" s="6" t="n">
        <v>2018</v>
      </c>
      <c r="F3794" t="inlineStr">
        <is>
          <t>PAC</t>
        </is>
      </c>
      <c r="G3794" s="4" t="str"/>
      <c r="H3794" s="4" t="str"/>
      <c r="I3794" s="4" t="n">
        <v>0</v>
      </c>
      <c r="J3794" s="4" t="str"/>
      <c r="K3794" s="4" t="str"/>
      <c r="L3794" s="3" t="str"/>
      <c r="M3794" s="3" t="str"/>
      <c r="N3794" s="3" t="n">
        <v>0</v>
      </c>
      <c r="O3794" s="4" t="str"/>
      <c r="P3794" s="4" t="str"/>
      <c r="Q3794" s="4" t="str"/>
      <c r="R3794" s="4" t="str"/>
      <c r="S3794" s="4" t="str"/>
      <c r="T3794" s="4" t="str"/>
      <c r="U3794" s="4" t="str"/>
      <c r="V3794" s="4" t="n">
        <v>1</v>
      </c>
    </row>
    <row r="3795">
      <c r="A3795" t="n">
        <v>477</v>
      </c>
      <c r="B3795" t="inlineStr">
        <is>
          <t>20609787202</t>
        </is>
      </c>
      <c r="C3795" t="inlineStr">
        <is>
          <t>ASOCIACIÓN CENTRAL DE PIÑEROS AGROTECNIFICADOS DE MADRE DE DIOS</t>
        </is>
      </c>
      <c r="D3795" s="6" t="n">
        <v>2019</v>
      </c>
      <c r="F3795" t="inlineStr">
        <is>
          <t>PAC</t>
        </is>
      </c>
      <c r="G3795" s="4" t="n">
        <v>0</v>
      </c>
      <c r="H3795" s="4" t="n">
        <v>0</v>
      </c>
      <c r="I3795" s="4" t="n">
        <v>0</v>
      </c>
      <c r="J3795" s="4" t="str"/>
      <c r="K3795" s="4" t="str"/>
      <c r="L3795" s="3" t="n">
        <v>0</v>
      </c>
      <c r="M3795" s="3" t="n">
        <v>0</v>
      </c>
      <c r="N3795" s="3" t="n">
        <v>0</v>
      </c>
      <c r="O3795" s="4" t="str"/>
      <c r="P3795" s="4" t="str"/>
      <c r="Q3795" s="4" t="str"/>
      <c r="R3795" s="4" t="str"/>
      <c r="S3795" s="4" t="str"/>
      <c r="T3795" s="4" t="str"/>
      <c r="U3795" s="4" t="str"/>
      <c r="V3795" s="4" t="n">
        <v>1</v>
      </c>
    </row>
    <row r="3796">
      <c r="A3796" t="n">
        <v>477</v>
      </c>
      <c r="B3796" t="inlineStr">
        <is>
          <t>20609787202</t>
        </is>
      </c>
      <c r="C3796" t="inlineStr">
        <is>
          <t>ASOCIACIÓN CENTRAL DE PIÑEROS AGROTECNIFICADOS DE MADRE DE DIOS</t>
        </is>
      </c>
      <c r="D3796" s="6" t="n">
        <v>2020</v>
      </c>
      <c r="F3796" t="inlineStr">
        <is>
          <t>PAC</t>
        </is>
      </c>
      <c r="G3796" s="4" t="n">
        <v>0</v>
      </c>
      <c r="H3796" s="4" t="n">
        <v>0</v>
      </c>
      <c r="I3796" s="4" t="n">
        <v>0</v>
      </c>
      <c r="J3796" s="4" t="n">
        <v>0</v>
      </c>
      <c r="K3796" s="4" t="n">
        <v>0</v>
      </c>
      <c r="L3796" s="3" t="n">
        <v>0</v>
      </c>
      <c r="M3796" s="3" t="n">
        <v>0</v>
      </c>
      <c r="N3796" s="3" t="n">
        <v>0</v>
      </c>
      <c r="O3796" s="4" t="str"/>
      <c r="P3796" s="4" t="str"/>
      <c r="Q3796" s="4" t="str"/>
      <c r="R3796" s="4" t="str"/>
      <c r="S3796" s="4" t="str"/>
      <c r="T3796" s="4" t="str"/>
      <c r="U3796" s="4" t="str"/>
      <c r="V3796" s="4" t="n">
        <v>1</v>
      </c>
    </row>
    <row r="3797">
      <c r="A3797" t="n">
        <v>477</v>
      </c>
      <c r="B3797" t="inlineStr">
        <is>
          <t>20609787202</t>
        </is>
      </c>
      <c r="C3797" t="inlineStr">
        <is>
          <t>ASOCIACIÓN CENTRAL DE PIÑEROS AGROTECNIFICADOS DE MADRE DE DIOS</t>
        </is>
      </c>
      <c r="D3797" s="6" t="n">
        <v>2021</v>
      </c>
      <c r="F3797" t="inlineStr">
        <is>
          <t>PAC</t>
        </is>
      </c>
      <c r="G3797" s="4" t="n">
        <v>0</v>
      </c>
      <c r="H3797" s="4" t="n">
        <v>0</v>
      </c>
      <c r="I3797" s="4" t="n">
        <v>0</v>
      </c>
      <c r="J3797" s="4" t="n">
        <v>0</v>
      </c>
      <c r="K3797" s="4" t="n">
        <v>0</v>
      </c>
      <c r="L3797" s="3" t="n">
        <v>0</v>
      </c>
      <c r="M3797" s="3" t="n">
        <v>0</v>
      </c>
      <c r="N3797" s="3" t="n">
        <v>0</v>
      </c>
      <c r="O3797" s="4" t="str"/>
      <c r="P3797" s="4" t="str"/>
      <c r="Q3797" s="4" t="str"/>
      <c r="R3797" s="4" t="str"/>
      <c r="S3797" s="4" t="str"/>
      <c r="T3797" s="4" t="str"/>
      <c r="U3797" s="4" t="str"/>
      <c r="V3797" s="4" t="n">
        <v>1</v>
      </c>
    </row>
    <row r="3798">
      <c r="A3798" t="n">
        <v>477</v>
      </c>
      <c r="B3798" t="inlineStr">
        <is>
          <t>20609787202</t>
        </is>
      </c>
      <c r="C3798" t="inlineStr">
        <is>
          <t>ASOCIACIÓN CENTRAL DE PIÑEROS AGROTECNIFICADOS DE MADRE DE DIOS</t>
        </is>
      </c>
      <c r="D3798" s="6" t="n">
        <v>2022</v>
      </c>
      <c r="F3798" t="inlineStr">
        <is>
          <t>PAC</t>
        </is>
      </c>
      <c r="G3798" s="4" t="n">
        <v>0</v>
      </c>
      <c r="H3798" s="4" t="n">
        <v>0</v>
      </c>
      <c r="I3798" s="4" t="n">
        <v>0</v>
      </c>
      <c r="J3798" s="4" t="n">
        <v>0</v>
      </c>
      <c r="K3798" s="4" t="n">
        <v>0</v>
      </c>
      <c r="L3798" s="3" t="n">
        <v>0</v>
      </c>
      <c r="M3798" s="3" t="n">
        <v>0</v>
      </c>
      <c r="N3798" s="3" t="n">
        <v>0</v>
      </c>
      <c r="O3798" s="4" t="str"/>
      <c r="P3798" s="4" t="str"/>
      <c r="Q3798" s="4" t="str"/>
      <c r="R3798" s="4" t="str"/>
      <c r="S3798" s="4" t="str"/>
      <c r="T3798" s="4" t="str"/>
      <c r="U3798" s="4" t="str"/>
      <c r="V3798" s="4" t="n">
        <v>1</v>
      </c>
    </row>
    <row r="3799">
      <c r="A3799" t="n">
        <v>477</v>
      </c>
      <c r="B3799" t="inlineStr">
        <is>
          <t>20609787202</t>
        </is>
      </c>
      <c r="C3799" t="inlineStr">
        <is>
          <t>ASOCIACIÓN CENTRAL DE PIÑEROS AGROTECNIFICADOS DE MADRE DE DIOS</t>
        </is>
      </c>
      <c r="D3799" s="6" t="n">
        <v>2023</v>
      </c>
      <c r="F3799" t="inlineStr">
        <is>
          <t>PAC</t>
        </is>
      </c>
      <c r="G3799" s="4" t="n">
        <v>0</v>
      </c>
      <c r="H3799" s="4" t="n">
        <v>0</v>
      </c>
      <c r="I3799" s="4" t="n">
        <v>0</v>
      </c>
      <c r="J3799" s="4" t="n">
        <v>0</v>
      </c>
      <c r="K3799" s="4" t="n">
        <v>0</v>
      </c>
      <c r="L3799" s="3" t="n">
        <v>0</v>
      </c>
      <c r="M3799" s="3" t="n">
        <v>0</v>
      </c>
      <c r="N3799" s="3" t="n">
        <v>0</v>
      </c>
      <c r="O3799" s="4" t="n">
        <v>0</v>
      </c>
      <c r="P3799" s="4" t="n">
        <v>0</v>
      </c>
      <c r="Q3799" s="4" t="n">
        <v>0</v>
      </c>
      <c r="R3799" s="4" t="n">
        <v>0</v>
      </c>
      <c r="S3799" s="4" t="n">
        <v>0</v>
      </c>
      <c r="T3799" s="4" t="n">
        <v>0</v>
      </c>
      <c r="U3799" s="4" t="n">
        <v>0</v>
      </c>
      <c r="V3799" s="4" t="n">
        <v>1</v>
      </c>
    </row>
    <row r="3800">
      <c r="A3800" t="n">
        <v>477</v>
      </c>
      <c r="B3800" t="inlineStr">
        <is>
          <t>20609787202</t>
        </is>
      </c>
      <c r="C3800" t="inlineStr">
        <is>
          <t>ASOCIACIÓN CENTRAL DE PIÑEROS AGROTECNIFICADOS DE MADRE DE DIOS</t>
        </is>
      </c>
      <c r="D3800" s="6" t="n">
        <v>2024</v>
      </c>
      <c r="E3800" t="n">
        <v>1</v>
      </c>
      <c r="F3800" t="inlineStr">
        <is>
          <t>PAC</t>
        </is>
      </c>
      <c r="G3800" s="4" t="n">
        <v>8</v>
      </c>
      <c r="H3800" s="4" t="n">
        <v>6</v>
      </c>
      <c r="I3800" s="4" t="n">
        <v>14</v>
      </c>
      <c r="J3800" s="4" t="n">
        <v>46</v>
      </c>
      <c r="K3800" s="4" t="n">
        <v>0</v>
      </c>
      <c r="L3800" s="3" t="n">
        <v>30592</v>
      </c>
      <c r="M3800" s="3" t="n">
        <v>0</v>
      </c>
      <c r="N3800" s="3" t="n">
        <v>30592</v>
      </c>
      <c r="O3800" s="4" t="n">
        <v>3012</v>
      </c>
      <c r="P3800" s="4" t="n">
        <v>27580</v>
      </c>
      <c r="Q3800" s="4" t="str"/>
      <c r="R3800" s="4" t="n">
        <v>0</v>
      </c>
      <c r="S3800" s="4" t="n">
        <v>0</v>
      </c>
      <c r="T3800" s="4" t="n">
        <v>0</v>
      </c>
      <c r="U3800" s="4" t="n">
        <v>30592</v>
      </c>
      <c r="V3800" s="4" t="n">
        <v>1</v>
      </c>
    </row>
    <row r="3801">
      <c r="A3801" t="n">
        <v>477</v>
      </c>
      <c r="B3801" t="inlineStr">
        <is>
          <t>20609787202</t>
        </is>
      </c>
      <c r="C3801" t="inlineStr">
        <is>
          <t>ASOCIACIÓN CENTRAL DE PIÑEROS AGROTECNIFICADOS DE MADRE DE DIOS</t>
        </is>
      </c>
      <c r="D3801" s="6" t="n">
        <v>2025</v>
      </c>
      <c r="E3801" t="n">
        <v>1</v>
      </c>
      <c r="F3801" t="inlineStr">
        <is>
          <t>PAC</t>
        </is>
      </c>
      <c r="G3801" s="4" t="n">
        <v>5</v>
      </c>
      <c r="H3801" s="4" t="n">
        <v>6</v>
      </c>
      <c r="I3801" s="4" t="n">
        <v>11</v>
      </c>
      <c r="J3801" s="4" t="n">
        <v>18</v>
      </c>
      <c r="K3801" s="4" t="n">
        <v>0</v>
      </c>
      <c r="L3801" s="3" t="n">
        <v>3004</v>
      </c>
      <c r="M3801" s="3" t="n">
        <v>0</v>
      </c>
      <c r="N3801" s="3" t="n">
        <v>3004</v>
      </c>
      <c r="O3801" s="4" t="n">
        <v>3004</v>
      </c>
      <c r="P3801" s="4" t="n">
        <v>0</v>
      </c>
      <c r="Q3801" s="4" t="str"/>
      <c r="R3801" s="4" t="n">
        <v>0</v>
      </c>
      <c r="S3801" s="4" t="n">
        <v>0</v>
      </c>
      <c r="T3801" s="4" t="n">
        <v>0</v>
      </c>
      <c r="U3801" s="4" t="n">
        <v>3004</v>
      </c>
      <c r="V3801" s="4" t="n">
        <v>1</v>
      </c>
    </row>
    <row r="3802">
      <c r="A3802" t="n">
        <v>478</v>
      </c>
      <c r="B3802" t="inlineStr">
        <is>
          <t>20491086727</t>
        </is>
      </c>
      <c r="C3802" t="inlineStr">
        <is>
          <t>ASOCIACIÓN DE PEQUEÑOS PRODUCTORES AGROPECUARIOS Y FORESTALES ORGANICOS ITAHUANIA - MANU</t>
        </is>
      </c>
      <c r="D3802" s="6" t="n">
        <v>2018</v>
      </c>
      <c r="F3802" t="inlineStr">
        <is>
          <t>PAC</t>
        </is>
      </c>
      <c r="G3802" s="4" t="str"/>
      <c r="H3802" s="4" t="str"/>
      <c r="I3802" s="4" t="n">
        <v>0</v>
      </c>
      <c r="J3802" s="4" t="str"/>
      <c r="K3802" s="4" t="str"/>
      <c r="L3802" s="3" t="str"/>
      <c r="M3802" s="3" t="str"/>
      <c r="N3802" s="3" t="n">
        <v>0</v>
      </c>
      <c r="O3802" s="4" t="str"/>
      <c r="P3802" s="4" t="str"/>
      <c r="Q3802" s="4" t="str"/>
      <c r="R3802" s="4" t="str"/>
      <c r="S3802" s="4" t="str"/>
      <c r="T3802" s="4" t="str"/>
      <c r="U3802" s="4" t="str"/>
      <c r="V3802" s="4" t="n">
        <v>1</v>
      </c>
    </row>
    <row r="3803">
      <c r="A3803" t="n">
        <v>478</v>
      </c>
      <c r="B3803" t="inlineStr">
        <is>
          <t>20491086727</t>
        </is>
      </c>
      <c r="C3803" t="inlineStr">
        <is>
          <t>ASOCIACIÓN DE PEQUEÑOS PRODUCTORES AGROPECUARIOS Y FORESTALES ORGANICOS ITAHUANIA - MANU</t>
        </is>
      </c>
      <c r="D3803" s="6" t="n">
        <v>2019</v>
      </c>
      <c r="F3803" t="inlineStr">
        <is>
          <t>PAC</t>
        </is>
      </c>
      <c r="G3803" s="4" t="n">
        <v>0</v>
      </c>
      <c r="H3803" s="4" t="n">
        <v>0</v>
      </c>
      <c r="I3803" s="4" t="n">
        <v>0</v>
      </c>
      <c r="J3803" s="4" t="str"/>
      <c r="K3803" s="4" t="str"/>
      <c r="L3803" s="3" t="n">
        <v>0</v>
      </c>
      <c r="M3803" s="3" t="n">
        <v>0</v>
      </c>
      <c r="N3803" s="3" t="n">
        <v>0</v>
      </c>
      <c r="O3803" s="4" t="str"/>
      <c r="P3803" s="4" t="str"/>
      <c r="Q3803" s="4" t="str"/>
      <c r="R3803" s="4" t="str"/>
      <c r="S3803" s="4" t="str"/>
      <c r="T3803" s="4" t="str"/>
      <c r="U3803" s="4" t="str"/>
      <c r="V3803" s="4" t="n">
        <v>1</v>
      </c>
    </row>
    <row r="3804">
      <c r="A3804" t="n">
        <v>478</v>
      </c>
      <c r="B3804" t="inlineStr">
        <is>
          <t>20491086727</t>
        </is>
      </c>
      <c r="C3804" t="inlineStr">
        <is>
          <t>ASOCIACIÓN DE PEQUEÑOS PRODUCTORES AGROPECUARIOS Y FORESTALES ORGANICOS ITAHUANIA - MANU</t>
        </is>
      </c>
      <c r="D3804" s="6" t="n">
        <v>2020</v>
      </c>
      <c r="F3804" t="inlineStr">
        <is>
          <t>PAC</t>
        </is>
      </c>
      <c r="G3804" s="4" t="n">
        <v>0</v>
      </c>
      <c r="H3804" s="4" t="n">
        <v>0</v>
      </c>
      <c r="I3804" s="4" t="n">
        <v>0</v>
      </c>
      <c r="J3804" s="4" t="n">
        <v>0</v>
      </c>
      <c r="K3804" s="4" t="n">
        <v>0</v>
      </c>
      <c r="L3804" s="3" t="n">
        <v>0</v>
      </c>
      <c r="M3804" s="3" t="n">
        <v>0</v>
      </c>
      <c r="N3804" s="3" t="n">
        <v>0</v>
      </c>
      <c r="O3804" s="4" t="str"/>
      <c r="P3804" s="4" t="str"/>
      <c r="Q3804" s="4" t="str"/>
      <c r="R3804" s="4" t="str"/>
      <c r="S3804" s="4" t="str"/>
      <c r="T3804" s="4" t="str"/>
      <c r="U3804" s="4" t="str"/>
      <c r="V3804" s="4" t="n">
        <v>1</v>
      </c>
    </row>
    <row r="3805">
      <c r="A3805" t="n">
        <v>478</v>
      </c>
      <c r="B3805" t="inlineStr">
        <is>
          <t>20491086727</t>
        </is>
      </c>
      <c r="C3805" t="inlineStr">
        <is>
          <t>ASOCIACIÓN DE PEQUEÑOS PRODUCTORES AGROPECUARIOS Y FORESTALES ORGANICOS ITAHUANIA - MANU</t>
        </is>
      </c>
      <c r="D3805" s="6" t="n">
        <v>2021</v>
      </c>
      <c r="F3805" t="inlineStr">
        <is>
          <t>PAC</t>
        </is>
      </c>
      <c r="G3805" s="4" t="n">
        <v>0</v>
      </c>
      <c r="H3805" s="4" t="n">
        <v>0</v>
      </c>
      <c r="I3805" s="4" t="n">
        <v>0</v>
      </c>
      <c r="J3805" s="4" t="n">
        <v>0</v>
      </c>
      <c r="K3805" s="4" t="n">
        <v>0</v>
      </c>
      <c r="L3805" s="3" t="n">
        <v>0</v>
      </c>
      <c r="M3805" s="3" t="n">
        <v>0</v>
      </c>
      <c r="N3805" s="3" t="n">
        <v>0</v>
      </c>
      <c r="O3805" s="4" t="str"/>
      <c r="P3805" s="4" t="str"/>
      <c r="Q3805" s="4" t="str"/>
      <c r="R3805" s="4" t="str"/>
      <c r="S3805" s="4" t="str"/>
      <c r="T3805" s="4" t="str"/>
      <c r="U3805" s="4" t="str"/>
      <c r="V3805" s="4" t="n">
        <v>1</v>
      </c>
    </row>
    <row r="3806">
      <c r="A3806" t="n">
        <v>478</v>
      </c>
      <c r="B3806" t="inlineStr">
        <is>
          <t>20491086727</t>
        </is>
      </c>
      <c r="C3806" t="inlineStr">
        <is>
          <t>ASOCIACIÓN DE PEQUEÑOS PRODUCTORES AGROPECUARIOS Y FORESTALES ORGANICOS ITAHUANIA - MANU</t>
        </is>
      </c>
      <c r="D3806" s="6" t="n">
        <v>2022</v>
      </c>
      <c r="F3806" t="inlineStr">
        <is>
          <t>PAC</t>
        </is>
      </c>
      <c r="G3806" s="4" t="n">
        <v>0</v>
      </c>
      <c r="H3806" s="4" t="n">
        <v>0</v>
      </c>
      <c r="I3806" s="4" t="n">
        <v>0</v>
      </c>
      <c r="J3806" s="4" t="n">
        <v>0</v>
      </c>
      <c r="K3806" s="4" t="n">
        <v>0</v>
      </c>
      <c r="L3806" s="3" t="n">
        <v>0</v>
      </c>
      <c r="M3806" s="3" t="n">
        <v>0</v>
      </c>
      <c r="N3806" s="3" t="n">
        <v>0</v>
      </c>
      <c r="O3806" s="4" t="str"/>
      <c r="P3806" s="4" t="str"/>
      <c r="Q3806" s="4" t="str"/>
      <c r="R3806" s="4" t="str"/>
      <c r="S3806" s="4" t="str"/>
      <c r="T3806" s="4" t="str"/>
      <c r="U3806" s="4" t="str"/>
      <c r="V3806" s="4" t="n">
        <v>1</v>
      </c>
    </row>
    <row r="3807">
      <c r="A3807" t="n">
        <v>478</v>
      </c>
      <c r="B3807" t="inlineStr">
        <is>
          <t>20491086727</t>
        </is>
      </c>
      <c r="C3807" t="inlineStr">
        <is>
          <t>ASOCIACIÓN DE PEQUEÑOS PRODUCTORES AGROPECUARIOS Y FORESTALES ORGANICOS ITAHUANIA - MANU</t>
        </is>
      </c>
      <c r="D3807" s="6" t="n">
        <v>2023</v>
      </c>
      <c r="F3807" t="inlineStr">
        <is>
          <t>PAC</t>
        </is>
      </c>
      <c r="G3807" s="4" t="n">
        <v>0</v>
      </c>
      <c r="H3807" s="4" t="n">
        <v>0</v>
      </c>
      <c r="I3807" s="4" t="n">
        <v>0</v>
      </c>
      <c r="J3807" s="4" t="n">
        <v>0</v>
      </c>
      <c r="K3807" s="4" t="n">
        <v>0</v>
      </c>
      <c r="L3807" s="3" t="n">
        <v>0</v>
      </c>
      <c r="M3807" s="3" t="n">
        <v>0</v>
      </c>
      <c r="N3807" s="3" t="n">
        <v>0</v>
      </c>
      <c r="O3807" s="4" t="n">
        <v>0</v>
      </c>
      <c r="P3807" s="4" t="n">
        <v>0</v>
      </c>
      <c r="Q3807" s="4" t="n">
        <v>0</v>
      </c>
      <c r="R3807" s="4" t="n">
        <v>0</v>
      </c>
      <c r="S3807" s="4" t="n">
        <v>0</v>
      </c>
      <c r="T3807" s="4" t="n">
        <v>0</v>
      </c>
      <c r="U3807" s="4" t="n">
        <v>0</v>
      </c>
      <c r="V3807" s="4" t="n">
        <v>1</v>
      </c>
    </row>
    <row r="3808">
      <c r="A3808" t="n">
        <v>478</v>
      </c>
      <c r="B3808" t="inlineStr">
        <is>
          <t>20491086727</t>
        </is>
      </c>
      <c r="C3808" t="inlineStr">
        <is>
          <t>ASOCIACIÓN DE PEQUEÑOS PRODUCTORES AGROPECUARIOS Y FORESTALES ORGANICOS ITAHUANIA - MANU</t>
        </is>
      </c>
      <c r="D3808" s="6" t="n">
        <v>2024</v>
      </c>
      <c r="E3808" t="n">
        <v>1</v>
      </c>
      <c r="F3808" t="inlineStr">
        <is>
          <t>PAC</t>
        </is>
      </c>
      <c r="G3808" s="4" t="n">
        <v>13</v>
      </c>
      <c r="H3808" s="4" t="n">
        <v>5</v>
      </c>
      <c r="I3808" s="4" t="n">
        <v>18</v>
      </c>
      <c r="J3808" s="4" t="n">
        <v>35</v>
      </c>
      <c r="K3808" s="4" t="n">
        <v>0</v>
      </c>
      <c r="L3808" s="3" t="n">
        <v>50600</v>
      </c>
      <c r="M3808" s="3" t="n">
        <v>0</v>
      </c>
      <c r="N3808" s="3" t="n">
        <v>50600</v>
      </c>
      <c r="O3808" s="4" t="n">
        <v>0</v>
      </c>
      <c r="P3808" s="4" t="n">
        <v>50600</v>
      </c>
      <c r="Q3808" s="4" t="str"/>
      <c r="R3808" s="4" t="n">
        <v>0</v>
      </c>
      <c r="S3808" s="4" t="n">
        <v>0</v>
      </c>
      <c r="T3808" s="4" t="n">
        <v>0</v>
      </c>
      <c r="U3808" s="4" t="n">
        <v>50600</v>
      </c>
      <c r="V3808" s="4" t="n">
        <v>1</v>
      </c>
    </row>
    <row r="3809">
      <c r="A3809" t="n">
        <v>478</v>
      </c>
      <c r="B3809" t="inlineStr">
        <is>
          <t>20491086727</t>
        </is>
      </c>
      <c r="C3809" t="inlineStr">
        <is>
          <t>ASOCIACIÓN DE PEQUEÑOS PRODUCTORES AGROPECUARIOS Y FORESTALES ORGANICOS ITAHUANIA - MANU</t>
        </is>
      </c>
      <c r="D3809" s="6" t="n">
        <v>2025</v>
      </c>
      <c r="E3809" t="n">
        <v>1</v>
      </c>
      <c r="F3809" t="inlineStr">
        <is>
          <t>PAC</t>
        </is>
      </c>
      <c r="G3809" s="4" t="n">
        <v>12</v>
      </c>
      <c r="H3809" s="4" t="n">
        <v>5</v>
      </c>
      <c r="I3809" s="4" t="n">
        <v>17</v>
      </c>
      <c r="J3809" s="4" t="n">
        <v>14</v>
      </c>
      <c r="K3809" s="4" t="n">
        <v>0</v>
      </c>
      <c r="L3809" s="3" t="n">
        <v>31470.25</v>
      </c>
      <c r="M3809" s="3" t="n">
        <v>0</v>
      </c>
      <c r="N3809" s="3" t="n">
        <v>31470.25</v>
      </c>
      <c r="O3809" s="4" t="n">
        <v>0</v>
      </c>
      <c r="P3809" s="4" t="n">
        <v>31470.25</v>
      </c>
      <c r="Q3809" s="4" t="str"/>
      <c r="R3809" s="4" t="n">
        <v>0</v>
      </c>
      <c r="S3809" s="4" t="n">
        <v>0</v>
      </c>
      <c r="T3809" s="4" t="n">
        <v>0</v>
      </c>
      <c r="U3809" s="4" t="n">
        <v>31470.25</v>
      </c>
      <c r="V3809" s="4" t="n">
        <v>1</v>
      </c>
    </row>
    <row r="3810">
      <c r="A3810" t="n">
        <v>479</v>
      </c>
      <c r="B3810" t="inlineStr">
        <is>
          <t>20608017501</t>
        </is>
      </c>
      <c r="C3810" t="inlineStr">
        <is>
          <t>ASOCIACIÓN DE PLATANEROS AGROPECUARIOS DE INAMBARI</t>
        </is>
      </c>
      <c r="D3810" s="6" t="n">
        <v>2018</v>
      </c>
      <c r="F3810" t="inlineStr">
        <is>
          <t>PAC</t>
        </is>
      </c>
      <c r="G3810" s="4" t="str"/>
      <c r="H3810" s="4" t="str"/>
      <c r="I3810" s="4" t="n">
        <v>0</v>
      </c>
      <c r="J3810" s="4" t="str"/>
      <c r="K3810" s="4" t="str"/>
      <c r="L3810" s="3" t="str"/>
      <c r="M3810" s="3" t="str"/>
      <c r="N3810" s="3" t="n">
        <v>0</v>
      </c>
      <c r="O3810" s="4" t="str"/>
      <c r="P3810" s="4" t="str"/>
      <c r="Q3810" s="4" t="str"/>
      <c r="R3810" s="4" t="str"/>
      <c r="S3810" s="4" t="str"/>
      <c r="T3810" s="4" t="str"/>
      <c r="U3810" s="4" t="str"/>
      <c r="V3810" s="4" t="n">
        <v>1</v>
      </c>
    </row>
    <row r="3811">
      <c r="A3811" t="n">
        <v>479</v>
      </c>
      <c r="B3811" t="inlineStr">
        <is>
          <t>20608017501</t>
        </is>
      </c>
      <c r="C3811" t="inlineStr">
        <is>
          <t>ASOCIACIÓN DE PLATANEROS AGROPECUARIOS DE INAMBARI</t>
        </is>
      </c>
      <c r="D3811" s="6" t="n">
        <v>2019</v>
      </c>
      <c r="F3811" t="inlineStr">
        <is>
          <t>PAC</t>
        </is>
      </c>
      <c r="G3811" s="4" t="n">
        <v>0</v>
      </c>
      <c r="H3811" s="4" t="n">
        <v>0</v>
      </c>
      <c r="I3811" s="4" t="n">
        <v>0</v>
      </c>
      <c r="J3811" s="4" t="str"/>
      <c r="K3811" s="4" t="str"/>
      <c r="L3811" s="3" t="n">
        <v>0</v>
      </c>
      <c r="M3811" s="3" t="n">
        <v>0</v>
      </c>
      <c r="N3811" s="3" t="n">
        <v>0</v>
      </c>
      <c r="O3811" s="4" t="str"/>
      <c r="P3811" s="4" t="str"/>
      <c r="Q3811" s="4" t="str"/>
      <c r="R3811" s="4" t="str"/>
      <c r="S3811" s="4" t="str"/>
      <c r="T3811" s="4" t="str"/>
      <c r="U3811" s="4" t="str"/>
      <c r="V3811" s="4" t="n">
        <v>1</v>
      </c>
    </row>
    <row r="3812">
      <c r="A3812" t="n">
        <v>479</v>
      </c>
      <c r="B3812" t="inlineStr">
        <is>
          <t>20608017501</t>
        </is>
      </c>
      <c r="C3812" t="inlineStr">
        <is>
          <t>ASOCIACIÓN DE PLATANEROS AGROPECUARIOS DE INAMBARI</t>
        </is>
      </c>
      <c r="D3812" s="6" t="n">
        <v>2020</v>
      </c>
      <c r="F3812" t="inlineStr">
        <is>
          <t>PAC</t>
        </is>
      </c>
      <c r="G3812" s="4" t="n">
        <v>0</v>
      </c>
      <c r="H3812" s="4" t="n">
        <v>0</v>
      </c>
      <c r="I3812" s="4" t="n">
        <v>0</v>
      </c>
      <c r="J3812" s="4" t="n">
        <v>0</v>
      </c>
      <c r="K3812" s="4" t="n">
        <v>0</v>
      </c>
      <c r="L3812" s="3" t="n">
        <v>0</v>
      </c>
      <c r="M3812" s="3" t="n">
        <v>0</v>
      </c>
      <c r="N3812" s="3" t="n">
        <v>0</v>
      </c>
      <c r="O3812" s="4" t="str"/>
      <c r="P3812" s="4" t="str"/>
      <c r="Q3812" s="4" t="str"/>
      <c r="R3812" s="4" t="str"/>
      <c r="S3812" s="4" t="str"/>
      <c r="T3812" s="4" t="str"/>
      <c r="U3812" s="4" t="str"/>
      <c r="V3812" s="4" t="n">
        <v>1</v>
      </c>
    </row>
    <row r="3813">
      <c r="A3813" t="n">
        <v>479</v>
      </c>
      <c r="B3813" t="inlineStr">
        <is>
          <t>20608017501</t>
        </is>
      </c>
      <c r="C3813" t="inlineStr">
        <is>
          <t>ASOCIACIÓN DE PLATANEROS AGROPECUARIOS DE INAMBARI</t>
        </is>
      </c>
      <c r="D3813" s="6" t="n">
        <v>2021</v>
      </c>
      <c r="F3813" t="inlineStr">
        <is>
          <t>PAC</t>
        </is>
      </c>
      <c r="G3813" s="4" t="n">
        <v>0</v>
      </c>
      <c r="H3813" s="4" t="n">
        <v>0</v>
      </c>
      <c r="I3813" s="4" t="n">
        <v>0</v>
      </c>
      <c r="J3813" s="4" t="n">
        <v>0</v>
      </c>
      <c r="K3813" s="4" t="n">
        <v>0</v>
      </c>
      <c r="L3813" s="3" t="n">
        <v>0</v>
      </c>
      <c r="M3813" s="3" t="n">
        <v>0</v>
      </c>
      <c r="N3813" s="3" t="n">
        <v>0</v>
      </c>
      <c r="O3813" s="4" t="str"/>
      <c r="P3813" s="4" t="str"/>
      <c r="Q3813" s="4" t="str"/>
      <c r="R3813" s="4" t="str"/>
      <c r="S3813" s="4" t="str"/>
      <c r="T3813" s="4" t="str"/>
      <c r="U3813" s="4" t="str"/>
      <c r="V3813" s="4" t="n">
        <v>1</v>
      </c>
    </row>
    <row r="3814">
      <c r="A3814" t="n">
        <v>479</v>
      </c>
      <c r="B3814" t="inlineStr">
        <is>
          <t>20608017501</t>
        </is>
      </c>
      <c r="C3814" t="inlineStr">
        <is>
          <t>ASOCIACIÓN DE PLATANEROS AGROPECUARIOS DE INAMBARI</t>
        </is>
      </c>
      <c r="D3814" s="6" t="n">
        <v>2022</v>
      </c>
      <c r="F3814" t="inlineStr">
        <is>
          <t>PAC</t>
        </is>
      </c>
      <c r="G3814" s="4" t="n">
        <v>0</v>
      </c>
      <c r="H3814" s="4" t="n">
        <v>0</v>
      </c>
      <c r="I3814" s="4" t="n">
        <v>0</v>
      </c>
      <c r="J3814" s="4" t="n">
        <v>0</v>
      </c>
      <c r="K3814" s="4" t="n">
        <v>0</v>
      </c>
      <c r="L3814" s="3" t="n">
        <v>0</v>
      </c>
      <c r="M3814" s="3" t="n">
        <v>0</v>
      </c>
      <c r="N3814" s="3" t="n">
        <v>0</v>
      </c>
      <c r="O3814" s="4" t="str"/>
      <c r="P3814" s="4" t="str"/>
      <c r="Q3814" s="4" t="str"/>
      <c r="R3814" s="4" t="str"/>
      <c r="S3814" s="4" t="str"/>
      <c r="T3814" s="4" t="str"/>
      <c r="U3814" s="4" t="str"/>
      <c r="V3814" s="4" t="n">
        <v>1</v>
      </c>
    </row>
    <row r="3815">
      <c r="A3815" t="n">
        <v>479</v>
      </c>
      <c r="B3815" t="inlineStr">
        <is>
          <t>20608017501</t>
        </is>
      </c>
      <c r="C3815" t="inlineStr">
        <is>
          <t>ASOCIACIÓN DE PLATANEROS AGROPECUARIOS DE INAMBARI</t>
        </is>
      </c>
      <c r="D3815" s="6" t="n">
        <v>2023</v>
      </c>
      <c r="F3815" t="inlineStr">
        <is>
          <t>PAC</t>
        </is>
      </c>
      <c r="G3815" s="4" t="n">
        <v>0</v>
      </c>
      <c r="H3815" s="4" t="n">
        <v>0</v>
      </c>
      <c r="I3815" s="4" t="n">
        <v>0</v>
      </c>
      <c r="J3815" s="4" t="n">
        <v>0</v>
      </c>
      <c r="K3815" s="4" t="n">
        <v>0</v>
      </c>
      <c r="L3815" s="3" t="n">
        <v>0</v>
      </c>
      <c r="M3815" s="3" t="n">
        <v>0</v>
      </c>
      <c r="N3815" s="3" t="n">
        <v>0</v>
      </c>
      <c r="O3815" s="4" t="n">
        <v>0</v>
      </c>
      <c r="P3815" s="4" t="n">
        <v>0</v>
      </c>
      <c r="Q3815" s="4" t="n">
        <v>0</v>
      </c>
      <c r="R3815" s="4" t="n">
        <v>0</v>
      </c>
      <c r="S3815" s="4" t="n">
        <v>0</v>
      </c>
      <c r="T3815" s="4" t="n">
        <v>0</v>
      </c>
      <c r="U3815" s="4" t="n">
        <v>0</v>
      </c>
      <c r="V3815" s="4" t="n">
        <v>1</v>
      </c>
    </row>
    <row r="3816">
      <c r="A3816" t="n">
        <v>479</v>
      </c>
      <c r="B3816" t="inlineStr">
        <is>
          <t>20608017501</t>
        </is>
      </c>
      <c r="C3816" t="inlineStr">
        <is>
          <t>ASOCIACIÓN DE PLATANEROS AGROPECUARIOS DE INAMBARI</t>
        </is>
      </c>
      <c r="D3816" s="6" t="n">
        <v>2024</v>
      </c>
      <c r="E3816" t="n">
        <v>1</v>
      </c>
      <c r="F3816" t="inlineStr">
        <is>
          <t>PAC</t>
        </is>
      </c>
      <c r="G3816" s="4" t="n">
        <v>8</v>
      </c>
      <c r="H3816" s="4" t="n">
        <v>15</v>
      </c>
      <c r="I3816" s="4" t="n">
        <v>23</v>
      </c>
      <c r="J3816" s="4" t="n">
        <v>41</v>
      </c>
      <c r="K3816" s="4" t="n">
        <v>0</v>
      </c>
      <c r="L3816" s="3" t="n">
        <v>8200</v>
      </c>
      <c r="M3816" s="3" t="n">
        <v>0</v>
      </c>
      <c r="N3816" s="3" t="n">
        <v>8200</v>
      </c>
      <c r="O3816" s="4" t="n">
        <v>0</v>
      </c>
      <c r="P3816" s="4" t="n">
        <v>8200</v>
      </c>
      <c r="Q3816" s="4" t="str"/>
      <c r="R3816" s="4" t="n">
        <v>0</v>
      </c>
      <c r="S3816" s="4" t="n">
        <v>0</v>
      </c>
      <c r="T3816" s="4" t="n">
        <v>0</v>
      </c>
      <c r="U3816" s="4" t="n">
        <v>8200</v>
      </c>
      <c r="V3816" s="4" t="n">
        <v>1</v>
      </c>
    </row>
    <row r="3817">
      <c r="A3817" t="n">
        <v>479</v>
      </c>
      <c r="B3817" t="inlineStr">
        <is>
          <t>20608017501</t>
        </is>
      </c>
      <c r="C3817" t="inlineStr">
        <is>
          <t>ASOCIACIÓN DE PLATANEROS AGROPECUARIOS DE INAMBARI</t>
        </is>
      </c>
      <c r="D3817" s="6" t="n">
        <v>2025</v>
      </c>
      <c r="E3817" t="n">
        <v>1</v>
      </c>
      <c r="F3817" t="inlineStr">
        <is>
          <t>PAC</t>
        </is>
      </c>
      <c r="G3817" s="4" t="n">
        <v>7</v>
      </c>
      <c r="H3817" s="4" t="n">
        <v>18</v>
      </c>
      <c r="I3817" s="4" t="n">
        <v>25</v>
      </c>
      <c r="J3817" s="4" t="n">
        <v>2</v>
      </c>
      <c r="K3817" s="4" t="n">
        <v>0</v>
      </c>
      <c r="L3817" s="3" t="n">
        <v>0</v>
      </c>
      <c r="M3817" s="3" t="n">
        <v>0</v>
      </c>
      <c r="N3817" s="3" t="n">
        <v>0</v>
      </c>
      <c r="O3817" s="4" t="n">
        <v>0</v>
      </c>
      <c r="P3817" s="4" t="n">
        <v>0</v>
      </c>
      <c r="Q3817" s="4" t="str"/>
      <c r="R3817" s="4" t="n">
        <v>0</v>
      </c>
      <c r="S3817" s="4" t="n">
        <v>0</v>
      </c>
      <c r="T3817" s="4" t="n">
        <v>0</v>
      </c>
      <c r="U3817" s="4" t="n">
        <v>0</v>
      </c>
      <c r="V3817" s="4" t="n">
        <v>1</v>
      </c>
    </row>
    <row r="3818">
      <c r="A3818" t="n">
        <v>480</v>
      </c>
      <c r="B3818" t="inlineStr">
        <is>
          <t>20610507701</t>
        </is>
      </c>
      <c r="C3818" t="inlineStr">
        <is>
          <t>ASOCIACIÓN DE RECOLECTORES DE CASTAÑA ORGÁNICA DE MADRE DE DIOS - ARCOMAD</t>
        </is>
      </c>
      <c r="D3818" s="6" t="n">
        <v>2018</v>
      </c>
      <c r="F3818" t="inlineStr">
        <is>
          <t>PAC</t>
        </is>
      </c>
      <c r="G3818" s="4" t="str"/>
      <c r="H3818" s="4" t="str"/>
      <c r="I3818" s="4" t="n">
        <v>0</v>
      </c>
      <c r="J3818" s="4" t="str"/>
      <c r="K3818" s="4" t="str"/>
      <c r="L3818" s="3" t="str"/>
      <c r="M3818" s="3" t="str"/>
      <c r="N3818" s="3" t="n">
        <v>0</v>
      </c>
      <c r="O3818" s="4" t="str"/>
      <c r="P3818" s="4" t="str"/>
      <c r="Q3818" s="4" t="str"/>
      <c r="R3818" s="4" t="str"/>
      <c r="S3818" s="4" t="str"/>
      <c r="T3818" s="4" t="str"/>
      <c r="U3818" s="4" t="str"/>
      <c r="V3818" s="4" t="n">
        <v>1</v>
      </c>
    </row>
    <row r="3819">
      <c r="A3819" t="n">
        <v>480</v>
      </c>
      <c r="B3819" t="inlineStr">
        <is>
          <t>20610507701</t>
        </is>
      </c>
      <c r="C3819" t="inlineStr">
        <is>
          <t>ASOCIACIÓN DE RECOLECTORES DE CASTAÑA ORGÁNICA DE MADRE DE DIOS - ARCOMAD</t>
        </is>
      </c>
      <c r="D3819" s="6" t="n">
        <v>2019</v>
      </c>
      <c r="F3819" t="inlineStr">
        <is>
          <t>PAC</t>
        </is>
      </c>
      <c r="G3819" s="4" t="n">
        <v>0</v>
      </c>
      <c r="H3819" s="4" t="n">
        <v>0</v>
      </c>
      <c r="I3819" s="4" t="n">
        <v>0</v>
      </c>
      <c r="J3819" s="4" t="str"/>
      <c r="K3819" s="4" t="str"/>
      <c r="L3819" s="3" t="n">
        <v>0</v>
      </c>
      <c r="M3819" s="3" t="n">
        <v>0</v>
      </c>
      <c r="N3819" s="3" t="n">
        <v>0</v>
      </c>
      <c r="O3819" s="4" t="str"/>
      <c r="P3819" s="4" t="str"/>
      <c r="Q3819" s="4" t="str"/>
      <c r="R3819" s="4" t="str"/>
      <c r="S3819" s="4" t="str"/>
      <c r="T3819" s="4" t="str"/>
      <c r="U3819" s="4" t="str"/>
      <c r="V3819" s="4" t="n">
        <v>1</v>
      </c>
    </row>
    <row r="3820">
      <c r="A3820" t="n">
        <v>480</v>
      </c>
      <c r="B3820" t="inlineStr">
        <is>
          <t>20610507701</t>
        </is>
      </c>
      <c r="C3820" t="inlineStr">
        <is>
          <t>ASOCIACIÓN DE RECOLECTORES DE CASTAÑA ORGÁNICA DE MADRE DE DIOS - ARCOMAD</t>
        </is>
      </c>
      <c r="D3820" s="6" t="n">
        <v>2020</v>
      </c>
      <c r="F3820" t="inlineStr">
        <is>
          <t>PAC</t>
        </is>
      </c>
      <c r="G3820" s="4" t="n">
        <v>0</v>
      </c>
      <c r="H3820" s="4" t="n">
        <v>0</v>
      </c>
      <c r="I3820" s="4" t="n">
        <v>0</v>
      </c>
      <c r="J3820" s="4" t="n">
        <v>0</v>
      </c>
      <c r="K3820" s="4" t="n">
        <v>0</v>
      </c>
      <c r="L3820" s="3" t="n">
        <v>0</v>
      </c>
      <c r="M3820" s="3" t="n">
        <v>0</v>
      </c>
      <c r="N3820" s="3" t="n">
        <v>0</v>
      </c>
      <c r="O3820" s="4" t="str"/>
      <c r="P3820" s="4" t="str"/>
      <c r="Q3820" s="4" t="str"/>
      <c r="R3820" s="4" t="str"/>
      <c r="S3820" s="4" t="str"/>
      <c r="T3820" s="4" t="str"/>
      <c r="U3820" s="4" t="str"/>
      <c r="V3820" s="4" t="n">
        <v>1</v>
      </c>
    </row>
    <row r="3821">
      <c r="A3821" t="n">
        <v>480</v>
      </c>
      <c r="B3821" t="inlineStr">
        <is>
          <t>20610507701</t>
        </is>
      </c>
      <c r="C3821" t="inlineStr">
        <is>
          <t>ASOCIACIÓN DE RECOLECTORES DE CASTAÑA ORGÁNICA DE MADRE DE DIOS - ARCOMAD</t>
        </is>
      </c>
      <c r="D3821" s="6" t="n">
        <v>2021</v>
      </c>
      <c r="F3821" t="inlineStr">
        <is>
          <t>PAC</t>
        </is>
      </c>
      <c r="G3821" s="4" t="n">
        <v>0</v>
      </c>
      <c r="H3821" s="4" t="n">
        <v>0</v>
      </c>
      <c r="I3821" s="4" t="n">
        <v>0</v>
      </c>
      <c r="J3821" s="4" t="n">
        <v>0</v>
      </c>
      <c r="K3821" s="4" t="n">
        <v>0</v>
      </c>
      <c r="L3821" s="3" t="n">
        <v>0</v>
      </c>
      <c r="M3821" s="3" t="n">
        <v>0</v>
      </c>
      <c r="N3821" s="3" t="n">
        <v>0</v>
      </c>
      <c r="O3821" s="4" t="str"/>
      <c r="P3821" s="4" t="str"/>
      <c r="Q3821" s="4" t="str"/>
      <c r="R3821" s="4" t="str"/>
      <c r="S3821" s="4" t="str"/>
      <c r="T3821" s="4" t="str"/>
      <c r="U3821" s="4" t="str"/>
      <c r="V3821" s="4" t="n">
        <v>1</v>
      </c>
    </row>
    <row r="3822">
      <c r="A3822" t="n">
        <v>480</v>
      </c>
      <c r="B3822" t="inlineStr">
        <is>
          <t>20610507701</t>
        </is>
      </c>
      <c r="C3822" t="inlineStr">
        <is>
          <t>ASOCIACIÓN DE RECOLECTORES DE CASTAÑA ORGÁNICA DE MADRE DE DIOS - ARCOMAD</t>
        </is>
      </c>
      <c r="D3822" s="6" t="n">
        <v>2022</v>
      </c>
      <c r="F3822" t="inlineStr">
        <is>
          <t>PAC</t>
        </is>
      </c>
      <c r="G3822" s="4" t="n">
        <v>0</v>
      </c>
      <c r="H3822" s="4" t="n">
        <v>0</v>
      </c>
      <c r="I3822" s="4" t="n">
        <v>0</v>
      </c>
      <c r="J3822" s="4" t="n">
        <v>0</v>
      </c>
      <c r="K3822" s="4" t="n">
        <v>0</v>
      </c>
      <c r="L3822" s="3" t="n">
        <v>0</v>
      </c>
      <c r="M3822" s="3" t="n">
        <v>0</v>
      </c>
      <c r="N3822" s="3" t="n">
        <v>0</v>
      </c>
      <c r="O3822" s="4" t="str"/>
      <c r="P3822" s="4" t="str"/>
      <c r="Q3822" s="4" t="str"/>
      <c r="R3822" s="4" t="str"/>
      <c r="S3822" s="4" t="str"/>
      <c r="T3822" s="4" t="str"/>
      <c r="U3822" s="4" t="str"/>
      <c r="V3822" s="4" t="n">
        <v>1</v>
      </c>
    </row>
    <row r="3823">
      <c r="A3823" t="n">
        <v>480</v>
      </c>
      <c r="B3823" t="inlineStr">
        <is>
          <t>20610507701</t>
        </is>
      </c>
      <c r="C3823" t="inlineStr">
        <is>
          <t>ASOCIACIÓN DE RECOLECTORES DE CASTAÑA ORGÁNICA DE MADRE DE DIOS - ARCOMAD</t>
        </is>
      </c>
      <c r="D3823" s="6" t="n">
        <v>2023</v>
      </c>
      <c r="F3823" t="inlineStr">
        <is>
          <t>PAC</t>
        </is>
      </c>
      <c r="G3823" s="4" t="n">
        <v>0</v>
      </c>
      <c r="H3823" s="4" t="n">
        <v>0</v>
      </c>
      <c r="I3823" s="4" t="n">
        <v>0</v>
      </c>
      <c r="J3823" s="4" t="n">
        <v>0</v>
      </c>
      <c r="K3823" s="4" t="n">
        <v>0</v>
      </c>
      <c r="L3823" s="3" t="n">
        <v>0</v>
      </c>
      <c r="M3823" s="3" t="n">
        <v>0</v>
      </c>
      <c r="N3823" s="3" t="n">
        <v>0</v>
      </c>
      <c r="O3823" s="4" t="n">
        <v>0</v>
      </c>
      <c r="P3823" s="4" t="n">
        <v>0</v>
      </c>
      <c r="Q3823" s="4" t="n">
        <v>0</v>
      </c>
      <c r="R3823" s="4" t="n">
        <v>0</v>
      </c>
      <c r="S3823" s="4" t="n">
        <v>0</v>
      </c>
      <c r="T3823" s="4" t="n">
        <v>0</v>
      </c>
      <c r="U3823" s="4" t="n">
        <v>0</v>
      </c>
      <c r="V3823" s="4" t="n">
        <v>1</v>
      </c>
    </row>
    <row r="3824">
      <c r="A3824" t="n">
        <v>480</v>
      </c>
      <c r="B3824" t="inlineStr">
        <is>
          <t>20610507701</t>
        </is>
      </c>
      <c r="C3824" t="inlineStr">
        <is>
          <t>ASOCIACIÓN DE RECOLECTORES DE CASTAÑA ORGÁNICA DE MADRE DE DIOS - ARCOMAD</t>
        </is>
      </c>
      <c r="D3824" s="6" t="n">
        <v>2024</v>
      </c>
      <c r="E3824" t="n">
        <v>1</v>
      </c>
      <c r="F3824" t="inlineStr">
        <is>
          <t>PAC</t>
        </is>
      </c>
      <c r="G3824" s="4" t="n">
        <v>3</v>
      </c>
      <c r="H3824" s="4" t="n">
        <v>4</v>
      </c>
      <c r="I3824" s="4" t="n">
        <v>7</v>
      </c>
      <c r="J3824" s="4" t="n">
        <v>46</v>
      </c>
      <c r="K3824" s="4" t="n">
        <v>1</v>
      </c>
      <c r="L3824" s="3" t="n">
        <v>357202.8</v>
      </c>
      <c r="M3824" s="3" t="n">
        <v>0</v>
      </c>
      <c r="N3824" s="3" t="n">
        <v>357202.8</v>
      </c>
      <c r="O3824" s="4" t="n">
        <v>600</v>
      </c>
      <c r="P3824" s="4" t="n">
        <v>0</v>
      </c>
      <c r="Q3824" s="4" t="str"/>
      <c r="R3824" s="4" t="n">
        <v>356602.8</v>
      </c>
      <c r="S3824" s="4" t="n">
        <v>0</v>
      </c>
      <c r="T3824" s="4" t="n">
        <v>0</v>
      </c>
      <c r="U3824" s="4" t="n">
        <v>357202.8</v>
      </c>
      <c r="V3824" s="4" t="n">
        <v>1</v>
      </c>
    </row>
    <row r="3825">
      <c r="A3825" t="n">
        <v>480</v>
      </c>
      <c r="B3825" t="inlineStr">
        <is>
          <t>20610507701</t>
        </is>
      </c>
      <c r="C3825" t="inlineStr">
        <is>
          <t>ASOCIACIÓN DE RECOLECTORES DE CASTAÑA ORGÁNICA DE MADRE DE DIOS - ARCOMAD</t>
        </is>
      </c>
      <c r="D3825" s="6" t="n">
        <v>2025</v>
      </c>
      <c r="E3825" t="n">
        <v>1</v>
      </c>
      <c r="F3825" t="inlineStr">
        <is>
          <t>PAC</t>
        </is>
      </c>
      <c r="G3825" s="4" t="n">
        <v>10</v>
      </c>
      <c r="H3825" s="4" t="n">
        <v>8</v>
      </c>
      <c r="I3825" s="4" t="n">
        <v>18</v>
      </c>
      <c r="J3825" s="4" t="n">
        <v>18</v>
      </c>
      <c r="K3825" s="4" t="n">
        <v>1</v>
      </c>
      <c r="L3825" s="3" t="n">
        <v>694118.85598</v>
      </c>
      <c r="M3825" s="3" t="n">
        <v>0</v>
      </c>
      <c r="N3825" s="3" t="n">
        <v>694118.85598</v>
      </c>
      <c r="O3825" s="4" t="n">
        <v>0</v>
      </c>
      <c r="P3825" s="4" t="n">
        <v>2459.99598</v>
      </c>
      <c r="Q3825" s="4" t="str"/>
      <c r="R3825" s="4" t="n">
        <v>691658.86</v>
      </c>
      <c r="S3825" s="4" t="n">
        <v>0</v>
      </c>
      <c r="T3825" s="4" t="n">
        <v>0</v>
      </c>
      <c r="U3825" s="4" t="n">
        <v>694118.85598</v>
      </c>
      <c r="V3825" s="4" t="n">
        <v>1</v>
      </c>
    </row>
    <row r="3826">
      <c r="A3826" t="n">
        <v>481</v>
      </c>
      <c r="B3826" t="inlineStr">
        <is>
          <t>20493959574</t>
        </is>
      </c>
      <c r="C3826" t="inlineStr">
        <is>
          <t>COOPERATIVA AGRARIA DE SERVICIOS MUJERES TECNOLOGAS CACAOTERAS DE LA PROVINCIA DE HUALLAGA LTDA</t>
        </is>
      </c>
      <c r="D3826" s="6" t="n">
        <v>2018</v>
      </c>
      <c r="E3826" t="n">
        <v>1</v>
      </c>
      <c r="F3826" t="inlineStr">
        <is>
          <t>PAC</t>
        </is>
      </c>
      <c r="G3826" s="4" t="str"/>
      <c r="H3826" s="4" t="str"/>
      <c r="I3826" s="4" t="n">
        <v>65</v>
      </c>
      <c r="J3826" s="4" t="str"/>
      <c r="K3826" s="4" t="str"/>
      <c r="L3826" s="3" t="str"/>
      <c r="M3826" s="3" t="str"/>
      <c r="N3826" s="3" t="n">
        <v>0</v>
      </c>
      <c r="O3826" s="4" t="str"/>
      <c r="P3826" s="4" t="str"/>
      <c r="Q3826" s="4" t="str"/>
      <c r="R3826" s="4" t="str"/>
      <c r="S3826" s="4" t="str"/>
      <c r="T3826" s="4" t="str"/>
      <c r="U3826" s="4" t="str"/>
      <c r="V3826" s="4" t="n">
        <v>1</v>
      </c>
    </row>
    <row r="3827">
      <c r="A3827" t="n">
        <v>481</v>
      </c>
      <c r="B3827" t="inlineStr">
        <is>
          <t>20493959574</t>
        </is>
      </c>
      <c r="C3827" t="inlineStr">
        <is>
          <t>COOPERATIVA AGRARIA DE SERVICIOS MUJERES TECNOLOGAS CACAOTERAS DE LA PROVINCIA DE HUALLAGA LTDA</t>
        </is>
      </c>
      <c r="D3827" s="6" t="n">
        <v>2019</v>
      </c>
      <c r="E3827" t="n">
        <v>1</v>
      </c>
      <c r="F3827" t="inlineStr">
        <is>
          <t>PAC</t>
        </is>
      </c>
      <c r="G3827" s="4" t="n">
        <v>0</v>
      </c>
      <c r="H3827" s="4" t="n">
        <v>0</v>
      </c>
      <c r="I3827" s="4" t="n">
        <v>0</v>
      </c>
      <c r="J3827" s="4" t="str"/>
      <c r="K3827" s="4" t="str"/>
      <c r="L3827" s="3" t="n">
        <v>0</v>
      </c>
      <c r="M3827" s="3" t="n">
        <v>0</v>
      </c>
      <c r="N3827" s="3" t="n">
        <v>0</v>
      </c>
      <c r="O3827" s="4" t="str"/>
      <c r="P3827" s="4" t="str"/>
      <c r="Q3827" s="4" t="str"/>
      <c r="R3827" s="4" t="str"/>
      <c r="S3827" s="4" t="str"/>
      <c r="T3827" s="4" t="str"/>
      <c r="U3827" s="4" t="str"/>
      <c r="V3827" s="4" t="n">
        <v>1</v>
      </c>
    </row>
    <row r="3828">
      <c r="A3828" t="n">
        <v>481</v>
      </c>
      <c r="B3828" t="inlineStr">
        <is>
          <t>20493959574</t>
        </is>
      </c>
      <c r="C3828" t="inlineStr">
        <is>
          <t>COOPERATIVA AGRARIA DE SERVICIOS MUJERES TECNOLOGAS CACAOTERAS DE LA PROVINCIA DE HUALLAGA LTDA</t>
        </is>
      </c>
      <c r="D3828" s="6" t="n">
        <v>2020</v>
      </c>
      <c r="F3828" t="inlineStr">
        <is>
          <t>PAC</t>
        </is>
      </c>
      <c r="G3828" s="4" t="n">
        <v>0</v>
      </c>
      <c r="H3828" s="4" t="n">
        <v>0</v>
      </c>
      <c r="I3828" s="4" t="n">
        <v>0</v>
      </c>
      <c r="J3828" s="4" t="n">
        <v>0</v>
      </c>
      <c r="K3828" s="4" t="n">
        <v>0</v>
      </c>
      <c r="L3828" s="3" t="n">
        <v>0</v>
      </c>
      <c r="M3828" s="3" t="n">
        <v>0</v>
      </c>
      <c r="N3828" s="3" t="n">
        <v>0</v>
      </c>
      <c r="O3828" s="4" t="str"/>
      <c r="P3828" s="4" t="str"/>
      <c r="Q3828" s="4" t="str"/>
      <c r="R3828" s="4" t="str"/>
      <c r="S3828" s="4" t="str"/>
      <c r="T3828" s="4" t="str"/>
      <c r="U3828" s="4" t="str"/>
      <c r="V3828" s="4" t="n">
        <v>1</v>
      </c>
    </row>
    <row r="3829">
      <c r="A3829" t="n">
        <v>481</v>
      </c>
      <c r="B3829" t="inlineStr">
        <is>
          <t>20493959574</t>
        </is>
      </c>
      <c r="C3829" t="inlineStr">
        <is>
          <t>COOPERATIVA AGRARIA DE SERVICIOS MUJERES TECNOLOGAS CACAOTERAS DE LA PROVINCIA DE HUALLAGA LTDA</t>
        </is>
      </c>
      <c r="D3829" s="6" t="n">
        <v>2021</v>
      </c>
      <c r="F3829" t="inlineStr">
        <is>
          <t>PAC</t>
        </is>
      </c>
      <c r="G3829" s="4" t="n">
        <v>0</v>
      </c>
      <c r="H3829" s="4" t="n">
        <v>0</v>
      </c>
      <c r="I3829" s="4" t="n">
        <v>0</v>
      </c>
      <c r="J3829" s="4" t="n">
        <v>0</v>
      </c>
      <c r="K3829" s="4" t="n">
        <v>0</v>
      </c>
      <c r="L3829" s="3" t="n">
        <v>0</v>
      </c>
      <c r="M3829" s="3" t="n">
        <v>0</v>
      </c>
      <c r="N3829" s="3" t="n">
        <v>0</v>
      </c>
      <c r="O3829" s="4" t="str"/>
      <c r="P3829" s="4" t="str"/>
      <c r="Q3829" s="4" t="str"/>
      <c r="R3829" s="4" t="str"/>
      <c r="S3829" s="4" t="str"/>
      <c r="T3829" s="4" t="str"/>
      <c r="U3829" s="4" t="str"/>
      <c r="V3829" s="4" t="n">
        <v>1</v>
      </c>
    </row>
    <row r="3830">
      <c r="A3830" t="n">
        <v>481</v>
      </c>
      <c r="B3830" t="inlineStr">
        <is>
          <t>20493959574</t>
        </is>
      </c>
      <c r="C3830" t="inlineStr">
        <is>
          <t>COOPERATIVA AGRARIA DE SERVICIOS MUJERES TECNOLOGAS CACAOTERAS DE LA PROVINCIA DE HUALLAGA LTDA</t>
        </is>
      </c>
      <c r="D3830" s="6" t="n">
        <v>2022</v>
      </c>
      <c r="F3830" t="inlineStr">
        <is>
          <t>PAC</t>
        </is>
      </c>
      <c r="G3830" s="4" t="n">
        <v>0</v>
      </c>
      <c r="H3830" s="4" t="n">
        <v>0</v>
      </c>
      <c r="I3830" s="4" t="n">
        <v>0</v>
      </c>
      <c r="J3830" s="4" t="n">
        <v>0</v>
      </c>
      <c r="K3830" s="4" t="n">
        <v>0</v>
      </c>
      <c r="L3830" s="3" t="n">
        <v>0</v>
      </c>
      <c r="M3830" s="3" t="n">
        <v>0</v>
      </c>
      <c r="N3830" s="3" t="n">
        <v>0</v>
      </c>
      <c r="O3830" s="4" t="str"/>
      <c r="P3830" s="4" t="str"/>
      <c r="Q3830" s="4" t="str"/>
      <c r="R3830" s="4" t="str"/>
      <c r="S3830" s="4" t="str"/>
      <c r="T3830" s="4" t="str"/>
      <c r="U3830" s="4" t="str"/>
      <c r="V3830" s="4" t="n">
        <v>1</v>
      </c>
    </row>
    <row r="3831">
      <c r="A3831" t="n">
        <v>481</v>
      </c>
      <c r="B3831" t="inlineStr">
        <is>
          <t>20493959574</t>
        </is>
      </c>
      <c r="C3831" t="inlineStr">
        <is>
          <t>COOPERATIVA AGRARIA DE SERVICIOS MUJERES TECNOLOGAS CACAOTERAS DE LA PROVINCIA DE HUALLAGA LTDA</t>
        </is>
      </c>
      <c r="D3831" s="6" t="n">
        <v>2023</v>
      </c>
      <c r="F3831" t="inlineStr">
        <is>
          <t>PAC</t>
        </is>
      </c>
      <c r="G3831" s="4" t="n">
        <v>0</v>
      </c>
      <c r="H3831" s="4" t="n">
        <v>0</v>
      </c>
      <c r="I3831" s="4" t="n">
        <v>0</v>
      </c>
      <c r="J3831" s="4" t="n">
        <v>0</v>
      </c>
      <c r="K3831" s="4" t="n">
        <v>0</v>
      </c>
      <c r="L3831" s="3" t="n">
        <v>0</v>
      </c>
      <c r="M3831" s="3" t="n">
        <v>0</v>
      </c>
      <c r="N3831" s="3" t="n">
        <v>0</v>
      </c>
      <c r="O3831" s="4" t="n">
        <v>0</v>
      </c>
      <c r="P3831" s="4" t="n">
        <v>0</v>
      </c>
      <c r="Q3831" s="4" t="n">
        <v>0</v>
      </c>
      <c r="R3831" s="4" t="n">
        <v>0</v>
      </c>
      <c r="S3831" s="4" t="n">
        <v>0</v>
      </c>
      <c r="T3831" s="4" t="n">
        <v>0</v>
      </c>
      <c r="U3831" s="4" t="n">
        <v>0</v>
      </c>
      <c r="V3831" s="4" t="n">
        <v>1</v>
      </c>
    </row>
    <row r="3832">
      <c r="A3832" t="n">
        <v>481</v>
      </c>
      <c r="B3832" t="inlineStr">
        <is>
          <t>20493959574</t>
        </is>
      </c>
      <c r="C3832" t="inlineStr">
        <is>
          <t>COOPERATIVA AGRARIA DE SERVICIOS MUJERES TECNOLOGAS CACAOTERAS DE LA PROVINCIA DE HUALLAGA LTDA</t>
        </is>
      </c>
      <c r="D3832" s="6" t="n">
        <v>2024</v>
      </c>
      <c r="F3832" t="inlineStr">
        <is>
          <t>PAC</t>
        </is>
      </c>
      <c r="G3832" s="4" t="n">
        <v>0</v>
      </c>
      <c r="H3832" s="4" t="n">
        <v>0</v>
      </c>
      <c r="I3832" s="4" t="n">
        <v>0</v>
      </c>
      <c r="J3832" s="4" t="n">
        <v>0</v>
      </c>
      <c r="K3832" s="4" t="n">
        <v>0</v>
      </c>
      <c r="L3832" s="3" t="n">
        <v>0</v>
      </c>
      <c r="M3832" s="3" t="n">
        <v>0</v>
      </c>
      <c r="N3832" s="3" t="n">
        <v>0</v>
      </c>
      <c r="O3832" s="4" t="n">
        <v>0</v>
      </c>
      <c r="P3832" s="4" t="n">
        <v>0</v>
      </c>
      <c r="Q3832" s="4" t="str"/>
      <c r="R3832" s="4" t="n">
        <v>0</v>
      </c>
      <c r="S3832" s="4" t="n">
        <v>0</v>
      </c>
      <c r="T3832" s="4" t="n">
        <v>0</v>
      </c>
      <c r="U3832" s="4" t="n">
        <v>0</v>
      </c>
      <c r="V3832" s="4" t="n">
        <v>1</v>
      </c>
    </row>
    <row r="3833">
      <c r="A3833" t="n">
        <v>481</v>
      </c>
      <c r="B3833" t="inlineStr">
        <is>
          <t>20493959574</t>
        </is>
      </c>
      <c r="C3833" t="inlineStr">
        <is>
          <t>COOPERATIVA AGRARIA DE SERVICIOS MUJERES TECNOLOGAS CACAOTERAS DE LA PROVINCIA DE HUALLAGA LTDA</t>
        </is>
      </c>
      <c r="D3833" s="6" t="n">
        <v>2025</v>
      </c>
      <c r="F3833" t="inlineStr">
        <is>
          <t>PAC</t>
        </is>
      </c>
      <c r="G3833" s="4" t="n">
        <v>0</v>
      </c>
      <c r="H3833" s="4" t="n">
        <v>0</v>
      </c>
      <c r="I3833" s="4" t="n">
        <v>0</v>
      </c>
      <c r="J3833" s="4" t="n">
        <v>0</v>
      </c>
      <c r="K3833" s="4" t="n">
        <v>0</v>
      </c>
      <c r="L3833" s="3" t="n">
        <v>0</v>
      </c>
      <c r="M3833" s="3" t="n">
        <v>0</v>
      </c>
      <c r="N3833" s="3" t="n">
        <v>0</v>
      </c>
      <c r="O3833" s="4" t="n">
        <v>0</v>
      </c>
      <c r="P3833" s="4" t="n">
        <v>0</v>
      </c>
      <c r="Q3833" s="4" t="str"/>
      <c r="R3833" s="4" t="n">
        <v>0</v>
      </c>
      <c r="S3833" s="4" t="n">
        <v>0</v>
      </c>
      <c r="T3833" s="4" t="n">
        <v>0</v>
      </c>
      <c r="U3833" s="4" t="n">
        <v>0</v>
      </c>
      <c r="V3833" s="4" t="n">
        <v>1</v>
      </c>
    </row>
    <row r="3834">
      <c r="A3834" t="n">
        <v>482</v>
      </c>
      <c r="B3834" t="inlineStr">
        <is>
          <t>20489293898</t>
        </is>
      </c>
      <c r="C3834" t="inlineStr">
        <is>
          <t>COMUNIDAD CAMPESINA DE CHINCHE TINGO</t>
        </is>
      </c>
      <c r="D3834" s="6" t="n">
        <v>2018</v>
      </c>
      <c r="F3834" t="inlineStr">
        <is>
          <t>PAC</t>
        </is>
      </c>
      <c r="G3834" s="4" t="str"/>
      <c r="H3834" s="4" t="str"/>
      <c r="I3834" s="4" t="n">
        <v>0</v>
      </c>
      <c r="J3834" s="4" t="str"/>
      <c r="K3834" s="4" t="str"/>
      <c r="L3834" s="3" t="str"/>
      <c r="M3834" s="3" t="str"/>
      <c r="N3834" s="3" t="n">
        <v>0</v>
      </c>
      <c r="O3834" s="4" t="str"/>
      <c r="P3834" s="4" t="str"/>
      <c r="Q3834" s="4" t="str"/>
      <c r="R3834" s="4" t="str"/>
      <c r="S3834" s="4" t="str"/>
      <c r="T3834" s="4" t="str"/>
      <c r="U3834" s="4" t="str"/>
      <c r="V3834" s="4" t="n">
        <v>1</v>
      </c>
    </row>
    <row r="3835">
      <c r="A3835" t="n">
        <v>482</v>
      </c>
      <c r="B3835" t="inlineStr">
        <is>
          <t>20489293898</t>
        </is>
      </c>
      <c r="C3835" t="inlineStr">
        <is>
          <t>COMUNIDAD CAMPESINA DE CHINCHE TINGO</t>
        </is>
      </c>
      <c r="D3835" s="6" t="n">
        <v>2019</v>
      </c>
      <c r="F3835" t="inlineStr">
        <is>
          <t>PAC</t>
        </is>
      </c>
      <c r="G3835" s="4" t="n">
        <v>0</v>
      </c>
      <c r="H3835" s="4" t="n">
        <v>0</v>
      </c>
      <c r="I3835" s="4" t="n">
        <v>0</v>
      </c>
      <c r="J3835" s="4" t="str"/>
      <c r="K3835" s="4" t="str"/>
      <c r="L3835" s="3" t="n">
        <v>0</v>
      </c>
      <c r="M3835" s="3" t="n">
        <v>0</v>
      </c>
      <c r="N3835" s="3" t="n">
        <v>0</v>
      </c>
      <c r="O3835" s="4" t="str"/>
      <c r="P3835" s="4" t="str"/>
      <c r="Q3835" s="4" t="str"/>
      <c r="R3835" s="4" t="str"/>
      <c r="S3835" s="4" t="str"/>
      <c r="T3835" s="4" t="str"/>
      <c r="U3835" s="4" t="str"/>
      <c r="V3835" s="4" t="n">
        <v>1</v>
      </c>
    </row>
    <row r="3836">
      <c r="A3836" t="n">
        <v>482</v>
      </c>
      <c r="B3836" t="inlineStr">
        <is>
          <t>20489293898</t>
        </is>
      </c>
      <c r="C3836" t="inlineStr">
        <is>
          <t>COMUNIDAD CAMPESINA DE CHINCHE TINGO</t>
        </is>
      </c>
      <c r="D3836" s="6" t="n">
        <v>2020</v>
      </c>
      <c r="F3836" t="inlineStr">
        <is>
          <t>PAC</t>
        </is>
      </c>
      <c r="G3836" s="4" t="n">
        <v>0</v>
      </c>
      <c r="H3836" s="4" t="n">
        <v>0</v>
      </c>
      <c r="I3836" s="4" t="n">
        <v>0</v>
      </c>
      <c r="J3836" s="4" t="n">
        <v>0</v>
      </c>
      <c r="K3836" s="4" t="n">
        <v>0</v>
      </c>
      <c r="L3836" s="3" t="n">
        <v>0</v>
      </c>
      <c r="M3836" s="3" t="n">
        <v>0</v>
      </c>
      <c r="N3836" s="3" t="n">
        <v>0</v>
      </c>
      <c r="O3836" s="4" t="str"/>
      <c r="P3836" s="4" t="str"/>
      <c r="Q3836" s="4" t="str"/>
      <c r="R3836" s="4" t="str"/>
      <c r="S3836" s="4" t="str"/>
      <c r="T3836" s="4" t="str"/>
      <c r="U3836" s="4" t="str"/>
      <c r="V3836" s="4" t="n">
        <v>1</v>
      </c>
    </row>
    <row r="3837">
      <c r="A3837" t="n">
        <v>482</v>
      </c>
      <c r="B3837" t="inlineStr">
        <is>
          <t>20489293898</t>
        </is>
      </c>
      <c r="C3837" t="inlineStr">
        <is>
          <t>COMUNIDAD CAMPESINA DE CHINCHE TINGO</t>
        </is>
      </c>
      <c r="D3837" s="6" t="n">
        <v>2021</v>
      </c>
      <c r="F3837" t="inlineStr">
        <is>
          <t>PAC</t>
        </is>
      </c>
      <c r="G3837" s="4" t="n">
        <v>0</v>
      </c>
      <c r="H3837" s="4" t="n">
        <v>0</v>
      </c>
      <c r="I3837" s="4" t="n">
        <v>0</v>
      </c>
      <c r="J3837" s="4" t="n">
        <v>0</v>
      </c>
      <c r="K3837" s="4" t="n">
        <v>0</v>
      </c>
      <c r="L3837" s="3" t="n">
        <v>0</v>
      </c>
      <c r="M3837" s="3" t="n">
        <v>0</v>
      </c>
      <c r="N3837" s="3" t="n">
        <v>0</v>
      </c>
      <c r="O3837" s="4" t="str"/>
      <c r="P3837" s="4" t="str"/>
      <c r="Q3837" s="4" t="str"/>
      <c r="R3837" s="4" t="str"/>
      <c r="S3837" s="4" t="str"/>
      <c r="T3837" s="4" t="str"/>
      <c r="U3837" s="4" t="str"/>
      <c r="V3837" s="4" t="n">
        <v>1</v>
      </c>
    </row>
    <row r="3838">
      <c r="A3838" t="n">
        <v>482</v>
      </c>
      <c r="B3838" t="inlineStr">
        <is>
          <t>20489293898</t>
        </is>
      </c>
      <c r="C3838" t="inlineStr">
        <is>
          <t>COMUNIDAD CAMPESINA DE CHINCHE TINGO</t>
        </is>
      </c>
      <c r="D3838" s="6" t="n">
        <v>2022</v>
      </c>
      <c r="F3838" t="inlineStr">
        <is>
          <t>PAC</t>
        </is>
      </c>
      <c r="G3838" s="4" t="n">
        <v>0</v>
      </c>
      <c r="H3838" s="4" t="n">
        <v>0</v>
      </c>
      <c r="I3838" s="4" t="n">
        <v>0</v>
      </c>
      <c r="J3838" s="4" t="n">
        <v>0</v>
      </c>
      <c r="K3838" s="4" t="n">
        <v>0</v>
      </c>
      <c r="L3838" s="3" t="n">
        <v>0</v>
      </c>
      <c r="M3838" s="3" t="n">
        <v>0</v>
      </c>
      <c r="N3838" s="3" t="n">
        <v>0</v>
      </c>
      <c r="O3838" s="4" t="str"/>
      <c r="P3838" s="4" t="str"/>
      <c r="Q3838" s="4" t="str"/>
      <c r="R3838" s="4" t="str"/>
      <c r="S3838" s="4" t="str"/>
      <c r="T3838" s="4" t="str"/>
      <c r="U3838" s="4" t="str"/>
      <c r="V3838" s="4" t="n">
        <v>1</v>
      </c>
    </row>
    <row r="3839">
      <c r="A3839" t="n">
        <v>482</v>
      </c>
      <c r="B3839" t="inlineStr">
        <is>
          <t>20489293898</t>
        </is>
      </c>
      <c r="C3839" t="inlineStr">
        <is>
          <t>COMUNIDAD CAMPESINA DE CHINCHE TINGO</t>
        </is>
      </c>
      <c r="D3839" s="6" t="n">
        <v>2023</v>
      </c>
      <c r="F3839" t="inlineStr">
        <is>
          <t>PAC</t>
        </is>
      </c>
      <c r="G3839" s="4" t="n">
        <v>0</v>
      </c>
      <c r="H3839" s="4" t="n">
        <v>0</v>
      </c>
      <c r="I3839" s="4" t="n">
        <v>0</v>
      </c>
      <c r="J3839" s="4" t="n">
        <v>0</v>
      </c>
      <c r="K3839" s="4" t="n">
        <v>0</v>
      </c>
      <c r="L3839" s="3" t="n">
        <v>0</v>
      </c>
      <c r="M3839" s="3" t="n">
        <v>0</v>
      </c>
      <c r="N3839" s="3" t="n">
        <v>0</v>
      </c>
      <c r="O3839" s="4" t="n">
        <v>0</v>
      </c>
      <c r="P3839" s="4" t="n">
        <v>0</v>
      </c>
      <c r="Q3839" s="4" t="n">
        <v>0</v>
      </c>
      <c r="R3839" s="4" t="n">
        <v>0</v>
      </c>
      <c r="S3839" s="4" t="n">
        <v>0</v>
      </c>
      <c r="T3839" s="4" t="n">
        <v>0</v>
      </c>
      <c r="U3839" s="4" t="n">
        <v>0</v>
      </c>
      <c r="V3839" s="4" t="n">
        <v>1</v>
      </c>
    </row>
    <row r="3840">
      <c r="A3840" t="n">
        <v>482</v>
      </c>
      <c r="B3840" t="inlineStr">
        <is>
          <t>20489293898</t>
        </is>
      </c>
      <c r="C3840" t="inlineStr">
        <is>
          <t>COMUNIDAD CAMPESINA DE CHINCHE TINGO</t>
        </is>
      </c>
      <c r="D3840" s="6" t="n">
        <v>2024</v>
      </c>
      <c r="E3840" t="n">
        <v>1</v>
      </c>
      <c r="F3840" t="inlineStr">
        <is>
          <t>PAC</t>
        </is>
      </c>
      <c r="G3840" s="4" t="n">
        <v>110</v>
      </c>
      <c r="H3840" s="4" t="n">
        <v>74</v>
      </c>
      <c r="I3840" s="4" t="n">
        <v>184</v>
      </c>
      <c r="J3840" s="4" t="n">
        <v>20</v>
      </c>
      <c r="K3840" s="4" t="n">
        <v>0</v>
      </c>
      <c r="L3840" s="3" t="n">
        <v>0</v>
      </c>
      <c r="M3840" s="3" t="n">
        <v>0</v>
      </c>
      <c r="N3840" s="3" t="n">
        <v>0</v>
      </c>
      <c r="O3840" s="4" t="n">
        <v>0</v>
      </c>
      <c r="P3840" s="4" t="n">
        <v>0</v>
      </c>
      <c r="Q3840" s="4" t="str"/>
      <c r="R3840" s="4" t="n">
        <v>0</v>
      </c>
      <c r="S3840" s="4" t="n">
        <v>0</v>
      </c>
      <c r="T3840" s="4" t="n">
        <v>0</v>
      </c>
      <c r="U3840" s="4" t="n">
        <v>0</v>
      </c>
      <c r="V3840" s="4" t="n">
        <v>1</v>
      </c>
    </row>
    <row r="3841">
      <c r="A3841" t="n">
        <v>482</v>
      </c>
      <c r="B3841" t="inlineStr">
        <is>
          <t>20489293898</t>
        </is>
      </c>
      <c r="C3841" t="inlineStr">
        <is>
          <t>COMUNIDAD CAMPESINA DE CHINCHE TINGO</t>
        </is>
      </c>
      <c r="D3841" s="6" t="n">
        <v>2025</v>
      </c>
      <c r="E3841" t="n">
        <v>1</v>
      </c>
      <c r="F3841" t="inlineStr">
        <is>
          <t>PAC</t>
        </is>
      </c>
      <c r="G3841" s="4" t="n">
        <v>154</v>
      </c>
      <c r="H3841" s="4" t="n">
        <v>38</v>
      </c>
      <c r="I3841" s="4" t="n">
        <v>192</v>
      </c>
      <c r="J3841" s="4" t="n">
        <v>20</v>
      </c>
      <c r="K3841" s="4" t="n">
        <v>4</v>
      </c>
      <c r="L3841" s="3" t="n">
        <v>165322</v>
      </c>
      <c r="M3841" s="3" t="n">
        <v>0</v>
      </c>
      <c r="N3841" s="3" t="n">
        <v>165322</v>
      </c>
      <c r="O3841" s="4" t="n">
        <v>0</v>
      </c>
      <c r="P3841" s="4" t="n">
        <v>165322</v>
      </c>
      <c r="Q3841" s="4" t="str"/>
      <c r="R3841" s="4" t="n">
        <v>0</v>
      </c>
      <c r="S3841" s="4" t="n">
        <v>0</v>
      </c>
      <c r="T3841" s="4" t="n">
        <v>0</v>
      </c>
      <c r="U3841" s="4" t="n">
        <v>165322</v>
      </c>
      <c r="V3841" s="4" t="n">
        <v>1</v>
      </c>
    </row>
    <row r="3842">
      <c r="A3842" t="n">
        <v>483</v>
      </c>
      <c r="B3842" t="inlineStr">
        <is>
          <t>20365575674</t>
        </is>
      </c>
      <c r="C3842" t="inlineStr">
        <is>
          <t>COMUNIDAD CAMPESINA SAN ANTONIO DE RANCAS</t>
        </is>
      </c>
      <c r="D3842" s="6" t="n">
        <v>2018</v>
      </c>
      <c r="F3842" t="inlineStr">
        <is>
          <t>PAC</t>
        </is>
      </c>
      <c r="G3842" s="4" t="str"/>
      <c r="H3842" s="4" t="str"/>
      <c r="I3842" s="4" t="n">
        <v>0</v>
      </c>
      <c r="J3842" s="4" t="str"/>
      <c r="K3842" s="4" t="str"/>
      <c r="L3842" s="3" t="str"/>
      <c r="M3842" s="3" t="str"/>
      <c r="N3842" s="3" t="n">
        <v>0</v>
      </c>
      <c r="O3842" s="4" t="str"/>
      <c r="P3842" s="4" t="str"/>
      <c r="Q3842" s="4" t="str"/>
      <c r="R3842" s="4" t="str"/>
      <c r="S3842" s="4" t="str"/>
      <c r="T3842" s="4" t="str"/>
      <c r="U3842" s="4" t="str"/>
      <c r="V3842" s="4" t="n">
        <v>1</v>
      </c>
    </row>
    <row r="3843">
      <c r="A3843" t="n">
        <v>483</v>
      </c>
      <c r="B3843" t="inlineStr">
        <is>
          <t>20365575674</t>
        </is>
      </c>
      <c r="C3843" t="inlineStr">
        <is>
          <t>COMUNIDAD CAMPESINA SAN ANTONIO DE RANCAS</t>
        </is>
      </c>
      <c r="D3843" s="6" t="n">
        <v>2019</v>
      </c>
      <c r="F3843" t="inlineStr">
        <is>
          <t>PAC</t>
        </is>
      </c>
      <c r="G3843" s="4" t="n">
        <v>0</v>
      </c>
      <c r="H3843" s="4" t="n">
        <v>0</v>
      </c>
      <c r="I3843" s="4" t="n">
        <v>0</v>
      </c>
      <c r="J3843" s="4" t="str"/>
      <c r="K3843" s="4" t="str"/>
      <c r="L3843" s="3" t="n">
        <v>0</v>
      </c>
      <c r="M3843" s="3" t="n">
        <v>0</v>
      </c>
      <c r="N3843" s="3" t="n">
        <v>0</v>
      </c>
      <c r="O3843" s="4" t="str"/>
      <c r="P3843" s="4" t="str"/>
      <c r="Q3843" s="4" t="str"/>
      <c r="R3843" s="4" t="str"/>
      <c r="S3843" s="4" t="str"/>
      <c r="T3843" s="4" t="str"/>
      <c r="U3843" s="4" t="str"/>
      <c r="V3843" s="4" t="n">
        <v>1</v>
      </c>
    </row>
    <row r="3844">
      <c r="A3844" t="n">
        <v>483</v>
      </c>
      <c r="B3844" t="inlineStr">
        <is>
          <t>20365575674</t>
        </is>
      </c>
      <c r="C3844" t="inlineStr">
        <is>
          <t>COMUNIDAD CAMPESINA SAN ANTONIO DE RANCAS</t>
        </is>
      </c>
      <c r="D3844" s="6" t="n">
        <v>2020</v>
      </c>
      <c r="F3844" t="inlineStr">
        <is>
          <t>PAC</t>
        </is>
      </c>
      <c r="G3844" s="4" t="n">
        <v>0</v>
      </c>
      <c r="H3844" s="4" t="n">
        <v>0</v>
      </c>
      <c r="I3844" s="4" t="n">
        <v>0</v>
      </c>
      <c r="J3844" s="4" t="n">
        <v>0</v>
      </c>
      <c r="K3844" s="4" t="n">
        <v>0</v>
      </c>
      <c r="L3844" s="3" t="n">
        <v>0</v>
      </c>
      <c r="M3844" s="3" t="n">
        <v>0</v>
      </c>
      <c r="N3844" s="3" t="n">
        <v>0</v>
      </c>
      <c r="O3844" s="4" t="str"/>
      <c r="P3844" s="4" t="str"/>
      <c r="Q3844" s="4" t="str"/>
      <c r="R3844" s="4" t="str"/>
      <c r="S3844" s="4" t="str"/>
      <c r="T3844" s="4" t="str"/>
      <c r="U3844" s="4" t="str"/>
      <c r="V3844" s="4" t="n">
        <v>1</v>
      </c>
    </row>
    <row r="3845">
      <c r="A3845" t="n">
        <v>483</v>
      </c>
      <c r="B3845" t="inlineStr">
        <is>
          <t>20365575674</t>
        </is>
      </c>
      <c r="C3845" t="inlineStr">
        <is>
          <t>COMUNIDAD CAMPESINA SAN ANTONIO DE RANCAS</t>
        </is>
      </c>
      <c r="D3845" s="6" t="n">
        <v>2021</v>
      </c>
      <c r="F3845" t="inlineStr">
        <is>
          <t>PAC</t>
        </is>
      </c>
      <c r="G3845" s="4" t="n">
        <v>0</v>
      </c>
      <c r="H3845" s="4" t="n">
        <v>0</v>
      </c>
      <c r="I3845" s="4" t="n">
        <v>0</v>
      </c>
      <c r="J3845" s="4" t="n">
        <v>0</v>
      </c>
      <c r="K3845" s="4" t="n">
        <v>0</v>
      </c>
      <c r="L3845" s="3" t="n">
        <v>0</v>
      </c>
      <c r="M3845" s="3" t="n">
        <v>0</v>
      </c>
      <c r="N3845" s="3" t="n">
        <v>0</v>
      </c>
      <c r="O3845" s="4" t="str"/>
      <c r="P3845" s="4" t="str"/>
      <c r="Q3845" s="4" t="str"/>
      <c r="R3845" s="4" t="str"/>
      <c r="S3845" s="4" t="str"/>
      <c r="T3845" s="4" t="str"/>
      <c r="U3845" s="4" t="str"/>
      <c r="V3845" s="4" t="n">
        <v>1</v>
      </c>
    </row>
    <row r="3846">
      <c r="A3846" t="n">
        <v>483</v>
      </c>
      <c r="B3846" t="inlineStr">
        <is>
          <t>20365575674</t>
        </is>
      </c>
      <c r="C3846" t="inlineStr">
        <is>
          <t>COMUNIDAD CAMPESINA SAN ANTONIO DE RANCAS</t>
        </is>
      </c>
      <c r="D3846" s="6" t="n">
        <v>2022</v>
      </c>
      <c r="F3846" t="inlineStr">
        <is>
          <t>PAC</t>
        </is>
      </c>
      <c r="G3846" s="4" t="n">
        <v>0</v>
      </c>
      <c r="H3846" s="4" t="n">
        <v>0</v>
      </c>
      <c r="I3846" s="4" t="n">
        <v>0</v>
      </c>
      <c r="J3846" s="4" t="n">
        <v>0</v>
      </c>
      <c r="K3846" s="4" t="n">
        <v>0</v>
      </c>
      <c r="L3846" s="3" t="n">
        <v>0</v>
      </c>
      <c r="M3846" s="3" t="n">
        <v>0</v>
      </c>
      <c r="N3846" s="3" t="n">
        <v>0</v>
      </c>
      <c r="O3846" s="4" t="str"/>
      <c r="P3846" s="4" t="str"/>
      <c r="Q3846" s="4" t="str"/>
      <c r="R3846" s="4" t="str"/>
      <c r="S3846" s="4" t="str"/>
      <c r="T3846" s="4" t="str"/>
      <c r="U3846" s="4" t="str"/>
      <c r="V3846" s="4" t="n">
        <v>1</v>
      </c>
    </row>
    <row r="3847">
      <c r="A3847" t="n">
        <v>483</v>
      </c>
      <c r="B3847" t="inlineStr">
        <is>
          <t>20365575674</t>
        </is>
      </c>
      <c r="C3847" t="inlineStr">
        <is>
          <t>COMUNIDAD CAMPESINA SAN ANTONIO DE RANCAS</t>
        </is>
      </c>
      <c r="D3847" s="6" t="n">
        <v>2023</v>
      </c>
      <c r="F3847" t="inlineStr">
        <is>
          <t>PAC</t>
        </is>
      </c>
      <c r="G3847" s="4" t="n">
        <v>0</v>
      </c>
      <c r="H3847" s="4" t="n">
        <v>0</v>
      </c>
      <c r="I3847" s="4" t="n">
        <v>0</v>
      </c>
      <c r="J3847" s="4" t="n">
        <v>0</v>
      </c>
      <c r="K3847" s="4" t="n">
        <v>0</v>
      </c>
      <c r="L3847" s="3" t="n">
        <v>0</v>
      </c>
      <c r="M3847" s="3" t="n">
        <v>0</v>
      </c>
      <c r="N3847" s="3" t="n">
        <v>0</v>
      </c>
      <c r="O3847" s="4" t="n">
        <v>0</v>
      </c>
      <c r="P3847" s="4" t="n">
        <v>0</v>
      </c>
      <c r="Q3847" s="4" t="n">
        <v>0</v>
      </c>
      <c r="R3847" s="4" t="n">
        <v>0</v>
      </c>
      <c r="S3847" s="4" t="n">
        <v>0</v>
      </c>
      <c r="T3847" s="4" t="n">
        <v>0</v>
      </c>
      <c r="U3847" s="4" t="n">
        <v>0</v>
      </c>
      <c r="V3847" s="4" t="n">
        <v>1</v>
      </c>
    </row>
    <row r="3848">
      <c r="A3848" t="n">
        <v>483</v>
      </c>
      <c r="B3848" t="inlineStr">
        <is>
          <t>20365575674</t>
        </is>
      </c>
      <c r="C3848" t="inlineStr">
        <is>
          <t>COMUNIDAD CAMPESINA SAN ANTONIO DE RANCAS</t>
        </is>
      </c>
      <c r="D3848" s="6" t="n">
        <v>2024</v>
      </c>
      <c r="E3848" t="n">
        <v>1</v>
      </c>
      <c r="F3848" t="inlineStr">
        <is>
          <t>PAC</t>
        </is>
      </c>
      <c r="G3848" s="4" t="n">
        <v>570</v>
      </c>
      <c r="H3848" s="4" t="n">
        <v>230</v>
      </c>
      <c r="I3848" s="4" t="n">
        <v>800</v>
      </c>
      <c r="J3848" s="4" t="n">
        <v>16</v>
      </c>
      <c r="K3848" s="4" t="n">
        <v>0</v>
      </c>
      <c r="L3848" s="3" t="n">
        <v>156032</v>
      </c>
      <c r="M3848" s="3" t="n">
        <v>0</v>
      </c>
      <c r="N3848" s="3" t="n">
        <v>156032</v>
      </c>
      <c r="O3848" s="4" t="n">
        <v>0</v>
      </c>
      <c r="P3848" s="4" t="n">
        <v>156032</v>
      </c>
      <c r="Q3848" s="4" t="str"/>
      <c r="R3848" s="4" t="n">
        <v>0</v>
      </c>
      <c r="S3848" s="4" t="n">
        <v>0</v>
      </c>
      <c r="T3848" s="4" t="n">
        <v>0</v>
      </c>
      <c r="U3848" s="4" t="n">
        <v>156032</v>
      </c>
      <c r="V3848" s="4" t="n">
        <v>1</v>
      </c>
    </row>
    <row r="3849">
      <c r="A3849" t="n">
        <v>483</v>
      </c>
      <c r="B3849" t="inlineStr">
        <is>
          <t>20365575674</t>
        </is>
      </c>
      <c r="C3849" t="inlineStr">
        <is>
          <t>COMUNIDAD CAMPESINA SAN ANTONIO DE RANCAS</t>
        </is>
      </c>
      <c r="D3849" s="6" t="n">
        <v>2025</v>
      </c>
      <c r="E3849" t="n">
        <v>1</v>
      </c>
      <c r="F3849" t="inlineStr">
        <is>
          <t>PAC</t>
        </is>
      </c>
      <c r="G3849" s="4" t="n">
        <v>447</v>
      </c>
      <c r="H3849" s="4" t="n">
        <v>246</v>
      </c>
      <c r="I3849" s="4" t="n">
        <v>693</v>
      </c>
      <c r="J3849" s="4" t="n">
        <v>20</v>
      </c>
      <c r="K3849" s="4" t="n">
        <v>4</v>
      </c>
      <c r="L3849" s="3" t="n">
        <v>291119.08</v>
      </c>
      <c r="M3849" s="3" t="n">
        <v>0</v>
      </c>
      <c r="N3849" s="3" t="n">
        <v>291119.08</v>
      </c>
      <c r="O3849" s="4" t="n">
        <v>2155</v>
      </c>
      <c r="P3849" s="4" t="n">
        <v>285505.5</v>
      </c>
      <c r="Q3849" s="4" t="str"/>
      <c r="R3849" s="4" t="n">
        <v>3458.58</v>
      </c>
      <c r="S3849" s="4" t="n">
        <v>0</v>
      </c>
      <c r="T3849" s="4" t="n">
        <v>0</v>
      </c>
      <c r="U3849" s="4" t="n">
        <v>291119.08</v>
      </c>
      <c r="V3849" s="4" t="n">
        <v>1</v>
      </c>
    </row>
    <row r="3850">
      <c r="A3850" t="n">
        <v>484</v>
      </c>
      <c r="B3850" t="inlineStr">
        <is>
          <t>20529095971</t>
        </is>
      </c>
      <c r="C3850" t="inlineStr">
        <is>
          <t>ASOCIACION DE PRODUCTORES AGROPECUARIOS NUEVA ALTERNATIVA PRODUCTIVA Y PROTECCION AMBIENTAL</t>
        </is>
      </c>
      <c r="D3850" s="6" t="n">
        <v>2018</v>
      </c>
      <c r="F3850" t="inlineStr">
        <is>
          <t>PAC</t>
        </is>
      </c>
      <c r="G3850" s="4" t="str"/>
      <c r="H3850" s="4" t="str"/>
      <c r="I3850" s="4" t="n">
        <v>0</v>
      </c>
      <c r="J3850" s="4" t="str"/>
      <c r="K3850" s="4" t="str"/>
      <c r="L3850" s="3" t="str"/>
      <c r="M3850" s="3" t="str"/>
      <c r="N3850" s="3" t="n">
        <v>0</v>
      </c>
      <c r="O3850" s="4" t="str"/>
      <c r="P3850" s="4" t="str"/>
      <c r="Q3850" s="4" t="str"/>
      <c r="R3850" s="4" t="str"/>
      <c r="S3850" s="4" t="str"/>
      <c r="T3850" s="4" t="str"/>
      <c r="U3850" s="4" t="str"/>
      <c r="V3850" s="4" t="n">
        <v>1</v>
      </c>
    </row>
    <row r="3851">
      <c r="A3851" t="n">
        <v>484</v>
      </c>
      <c r="B3851" t="inlineStr">
        <is>
          <t>20529095971</t>
        </is>
      </c>
      <c r="C3851" t="inlineStr">
        <is>
          <t>ASOCIACION DE PRODUCTORES AGROPECUARIOS NUEVA ALTERNATIVA PRODUCTIVA Y PROTECCION AMBIENTAL</t>
        </is>
      </c>
      <c r="D3851" s="6" t="n">
        <v>2019</v>
      </c>
      <c r="F3851" t="inlineStr">
        <is>
          <t>PAC</t>
        </is>
      </c>
      <c r="G3851" s="4" t="n">
        <v>0</v>
      </c>
      <c r="H3851" s="4" t="n">
        <v>0</v>
      </c>
      <c r="I3851" s="4" t="n">
        <v>0</v>
      </c>
      <c r="J3851" s="4" t="str"/>
      <c r="K3851" s="4" t="str"/>
      <c r="L3851" s="3" t="n">
        <v>0</v>
      </c>
      <c r="M3851" s="3" t="n">
        <v>0</v>
      </c>
      <c r="N3851" s="3" t="n">
        <v>0</v>
      </c>
      <c r="O3851" s="4" t="str"/>
      <c r="P3851" s="4" t="str"/>
      <c r="Q3851" s="4" t="str"/>
      <c r="R3851" s="4" t="str"/>
      <c r="S3851" s="4" t="str"/>
      <c r="T3851" s="4" t="str"/>
      <c r="U3851" s="4" t="str"/>
      <c r="V3851" s="4" t="n">
        <v>1</v>
      </c>
    </row>
    <row r="3852">
      <c r="A3852" t="n">
        <v>484</v>
      </c>
      <c r="B3852" t="inlineStr">
        <is>
          <t>20529095971</t>
        </is>
      </c>
      <c r="C3852" t="inlineStr">
        <is>
          <t>ASOCIACION DE PRODUCTORES AGROPECUARIOS NUEVA ALTERNATIVA PRODUCTIVA Y PROTECCION AMBIENTAL</t>
        </is>
      </c>
      <c r="D3852" s="6" t="n">
        <v>2020</v>
      </c>
      <c r="F3852" t="inlineStr">
        <is>
          <t>PAC</t>
        </is>
      </c>
      <c r="G3852" s="4" t="n">
        <v>0</v>
      </c>
      <c r="H3852" s="4" t="n">
        <v>0</v>
      </c>
      <c r="I3852" s="4" t="n">
        <v>0</v>
      </c>
      <c r="J3852" s="4" t="n">
        <v>0</v>
      </c>
      <c r="K3852" s="4" t="n">
        <v>0</v>
      </c>
      <c r="L3852" s="3" t="n">
        <v>0</v>
      </c>
      <c r="M3852" s="3" t="n">
        <v>0</v>
      </c>
      <c r="N3852" s="3" t="n">
        <v>0</v>
      </c>
      <c r="O3852" s="4" t="str"/>
      <c r="P3852" s="4" t="str"/>
      <c r="Q3852" s="4" t="str"/>
      <c r="R3852" s="4" t="str"/>
      <c r="S3852" s="4" t="str"/>
      <c r="T3852" s="4" t="str"/>
      <c r="U3852" s="4" t="str"/>
      <c r="V3852" s="4" t="n">
        <v>1</v>
      </c>
    </row>
    <row r="3853">
      <c r="A3853" t="n">
        <v>484</v>
      </c>
      <c r="B3853" t="inlineStr">
        <is>
          <t>20529095971</t>
        </is>
      </c>
      <c r="C3853" t="inlineStr">
        <is>
          <t>ASOCIACION DE PRODUCTORES AGROPECUARIOS NUEVA ALTERNATIVA PRODUCTIVA Y PROTECCION AMBIENTAL</t>
        </is>
      </c>
      <c r="D3853" s="6" t="n">
        <v>2021</v>
      </c>
      <c r="F3853" t="inlineStr">
        <is>
          <t>PAC</t>
        </is>
      </c>
      <c r="G3853" s="4" t="n">
        <v>0</v>
      </c>
      <c r="H3853" s="4" t="n">
        <v>0</v>
      </c>
      <c r="I3853" s="4" t="n">
        <v>0</v>
      </c>
      <c r="J3853" s="4" t="n">
        <v>0</v>
      </c>
      <c r="K3853" s="4" t="n">
        <v>0</v>
      </c>
      <c r="L3853" s="3" t="n">
        <v>0</v>
      </c>
      <c r="M3853" s="3" t="n">
        <v>0</v>
      </c>
      <c r="N3853" s="3" t="n">
        <v>0</v>
      </c>
      <c r="O3853" s="4" t="str"/>
      <c r="P3853" s="4" t="str"/>
      <c r="Q3853" s="4" t="str"/>
      <c r="R3853" s="4" t="str"/>
      <c r="S3853" s="4" t="str"/>
      <c r="T3853" s="4" t="str"/>
      <c r="U3853" s="4" t="str"/>
      <c r="V3853" s="4" t="n">
        <v>1</v>
      </c>
    </row>
    <row r="3854">
      <c r="A3854" t="n">
        <v>484</v>
      </c>
      <c r="B3854" t="inlineStr">
        <is>
          <t>20529095971</t>
        </is>
      </c>
      <c r="C3854" t="inlineStr">
        <is>
          <t>ASOCIACION DE PRODUCTORES AGROPECUARIOS NUEVA ALTERNATIVA PRODUCTIVA Y PROTECCION AMBIENTAL</t>
        </is>
      </c>
      <c r="D3854" s="6" t="n">
        <v>2022</v>
      </c>
      <c r="F3854" t="inlineStr">
        <is>
          <t>PAC</t>
        </is>
      </c>
      <c r="G3854" s="4" t="n">
        <v>0</v>
      </c>
      <c r="H3854" s="4" t="n">
        <v>0</v>
      </c>
      <c r="I3854" s="4" t="n">
        <v>0</v>
      </c>
      <c r="J3854" s="4" t="n">
        <v>0</v>
      </c>
      <c r="K3854" s="4" t="n">
        <v>0</v>
      </c>
      <c r="L3854" s="3" t="n">
        <v>0</v>
      </c>
      <c r="M3854" s="3" t="n">
        <v>0</v>
      </c>
      <c r="N3854" s="3" t="n">
        <v>0</v>
      </c>
      <c r="O3854" s="4" t="str"/>
      <c r="P3854" s="4" t="str"/>
      <c r="Q3854" s="4" t="str"/>
      <c r="R3854" s="4" t="str"/>
      <c r="S3854" s="4" t="str"/>
      <c r="T3854" s="4" t="str"/>
      <c r="U3854" s="4" t="str"/>
      <c r="V3854" s="4" t="n">
        <v>1</v>
      </c>
    </row>
    <row r="3855">
      <c r="A3855" t="n">
        <v>484</v>
      </c>
      <c r="B3855" t="inlineStr">
        <is>
          <t>20529095971</t>
        </is>
      </c>
      <c r="C3855" t="inlineStr">
        <is>
          <t>ASOCIACION DE PRODUCTORES AGROPECUARIOS NUEVA ALTERNATIVA PRODUCTIVA Y PROTECCION AMBIENTAL</t>
        </is>
      </c>
      <c r="D3855" s="6" t="n">
        <v>2023</v>
      </c>
      <c r="F3855" t="inlineStr">
        <is>
          <t>PAC</t>
        </is>
      </c>
      <c r="G3855" s="4" t="n">
        <v>0</v>
      </c>
      <c r="H3855" s="4" t="n">
        <v>0</v>
      </c>
      <c r="I3855" s="4" t="n">
        <v>0</v>
      </c>
      <c r="J3855" s="4" t="n">
        <v>0</v>
      </c>
      <c r="K3855" s="4" t="n">
        <v>0</v>
      </c>
      <c r="L3855" s="3" t="n">
        <v>0</v>
      </c>
      <c r="M3855" s="3" t="n">
        <v>0</v>
      </c>
      <c r="N3855" s="3" t="n">
        <v>0</v>
      </c>
      <c r="O3855" s="4" t="n">
        <v>0</v>
      </c>
      <c r="P3855" s="4" t="n">
        <v>0</v>
      </c>
      <c r="Q3855" s="4" t="n">
        <v>0</v>
      </c>
      <c r="R3855" s="4" t="n">
        <v>0</v>
      </c>
      <c r="S3855" s="4" t="n">
        <v>0</v>
      </c>
      <c r="T3855" s="4" t="n">
        <v>0</v>
      </c>
      <c r="U3855" s="4" t="n">
        <v>0</v>
      </c>
      <c r="V3855" s="4" t="n">
        <v>1</v>
      </c>
    </row>
    <row r="3856">
      <c r="A3856" t="n">
        <v>484</v>
      </c>
      <c r="B3856" t="inlineStr">
        <is>
          <t>20529095971</t>
        </is>
      </c>
      <c r="C3856" t="inlineStr">
        <is>
          <t>ASOCIACION DE PRODUCTORES AGROPECUARIOS NUEVA ALTERNATIVA PRODUCTIVA Y PROTECCION AMBIENTAL</t>
        </is>
      </c>
      <c r="D3856" s="6" t="n">
        <v>2024</v>
      </c>
      <c r="E3856" t="n">
        <v>1</v>
      </c>
      <c r="F3856" t="inlineStr">
        <is>
          <t>PAC</t>
        </is>
      </c>
      <c r="G3856" s="4" t="n">
        <v>21</v>
      </c>
      <c r="H3856" s="4" t="n">
        <v>15</v>
      </c>
      <c r="I3856" s="4" t="n">
        <v>36</v>
      </c>
      <c r="J3856" s="4" t="n">
        <v>16</v>
      </c>
      <c r="K3856" s="4" t="n">
        <v>0</v>
      </c>
      <c r="L3856" s="3" t="n">
        <v>109850</v>
      </c>
      <c r="M3856" s="3" t="n">
        <v>0</v>
      </c>
      <c r="N3856" s="3" t="n">
        <v>109850</v>
      </c>
      <c r="O3856" s="4" t="n">
        <v>0</v>
      </c>
      <c r="P3856" s="4" t="n">
        <v>109850</v>
      </c>
      <c r="Q3856" s="4" t="str"/>
      <c r="R3856" s="4" t="n">
        <v>0</v>
      </c>
      <c r="S3856" s="4" t="n">
        <v>0</v>
      </c>
      <c r="T3856" s="4" t="n">
        <v>0</v>
      </c>
      <c r="U3856" s="4" t="n">
        <v>109850</v>
      </c>
      <c r="V3856" s="4" t="n">
        <v>1</v>
      </c>
    </row>
    <row r="3857">
      <c r="A3857" t="n">
        <v>484</v>
      </c>
      <c r="B3857" t="inlineStr">
        <is>
          <t>20529095971</t>
        </is>
      </c>
      <c r="C3857" t="inlineStr">
        <is>
          <t>ASOCIACION DE PRODUCTORES AGROPECUARIOS NUEVA ALTERNATIVA PRODUCTIVA Y PROTECCION AMBIENTAL</t>
        </is>
      </c>
      <c r="D3857" s="6" t="n">
        <v>2025</v>
      </c>
      <c r="E3857" t="n">
        <v>1</v>
      </c>
      <c r="F3857" t="inlineStr">
        <is>
          <t>PAC</t>
        </is>
      </c>
      <c r="G3857" s="4" t="n">
        <v>30</v>
      </c>
      <c r="H3857" s="4" t="n">
        <v>11</v>
      </c>
      <c r="I3857" s="4" t="n">
        <v>41</v>
      </c>
      <c r="J3857" s="4" t="n">
        <v>20</v>
      </c>
      <c r="K3857" s="4" t="n">
        <v>4</v>
      </c>
      <c r="L3857" s="3" t="n">
        <v>785103.6</v>
      </c>
      <c r="M3857" s="3" t="n">
        <v>0</v>
      </c>
      <c r="N3857" s="3" t="n">
        <v>785103.6</v>
      </c>
      <c r="O3857" s="4" t="n">
        <v>0</v>
      </c>
      <c r="P3857" s="4" t="n">
        <v>785103.6</v>
      </c>
      <c r="Q3857" s="4" t="str"/>
      <c r="R3857" s="4" t="n">
        <v>0</v>
      </c>
      <c r="S3857" s="4" t="n">
        <v>0</v>
      </c>
      <c r="T3857" s="4" t="n">
        <v>0</v>
      </c>
      <c r="U3857" s="4" t="n">
        <v>785103.6</v>
      </c>
      <c r="V3857" s="4" t="n">
        <v>1</v>
      </c>
    </row>
    <row r="3858">
      <c r="A3858" t="n">
        <v>485</v>
      </c>
      <c r="B3858" t="inlineStr">
        <is>
          <t>20609948044</t>
        </is>
      </c>
      <c r="C3858" t="inlineStr">
        <is>
          <t>COOPERATIVA AGRARIA DE FRUTICULTORES DE SANDIA</t>
        </is>
      </c>
      <c r="D3858" s="6" t="n">
        <v>2018</v>
      </c>
      <c r="F3858" t="inlineStr">
        <is>
          <t>PAC</t>
        </is>
      </c>
      <c r="G3858" s="4" t="str"/>
      <c r="H3858" s="4" t="str"/>
      <c r="I3858" s="4" t="n">
        <v>0</v>
      </c>
      <c r="J3858" s="4" t="str"/>
      <c r="K3858" s="4" t="str"/>
      <c r="L3858" s="3" t="str"/>
      <c r="M3858" s="3" t="str"/>
      <c r="N3858" s="3" t="n">
        <v>0</v>
      </c>
      <c r="O3858" s="4" t="str"/>
      <c r="P3858" s="4" t="str"/>
      <c r="Q3858" s="4" t="str"/>
      <c r="R3858" s="4" t="str"/>
      <c r="S3858" s="4" t="str"/>
      <c r="T3858" s="4" t="str"/>
      <c r="U3858" s="4" t="str"/>
      <c r="V3858" s="4" t="n">
        <v>1</v>
      </c>
    </row>
    <row r="3859">
      <c r="A3859" t="n">
        <v>485</v>
      </c>
      <c r="B3859" t="inlineStr">
        <is>
          <t>20609948044</t>
        </is>
      </c>
      <c r="C3859" t="inlineStr">
        <is>
          <t>COOPERATIVA AGRARIA DE FRUTICULTORES DE SANDIA</t>
        </is>
      </c>
      <c r="D3859" s="6" t="n">
        <v>2019</v>
      </c>
      <c r="F3859" t="inlineStr">
        <is>
          <t>PAC</t>
        </is>
      </c>
      <c r="G3859" s="4" t="n">
        <v>0</v>
      </c>
      <c r="H3859" s="4" t="n">
        <v>0</v>
      </c>
      <c r="I3859" s="4" t="n">
        <v>0</v>
      </c>
      <c r="J3859" s="4" t="str"/>
      <c r="K3859" s="4" t="str"/>
      <c r="L3859" s="3" t="n">
        <v>0</v>
      </c>
      <c r="M3859" s="3" t="n">
        <v>0</v>
      </c>
      <c r="N3859" s="3" t="n">
        <v>0</v>
      </c>
      <c r="O3859" s="4" t="str"/>
      <c r="P3859" s="4" t="str"/>
      <c r="Q3859" s="4" t="str"/>
      <c r="R3859" s="4" t="str"/>
      <c r="S3859" s="4" t="str"/>
      <c r="T3859" s="4" t="str"/>
      <c r="U3859" s="4" t="str"/>
      <c r="V3859" s="4" t="n">
        <v>1</v>
      </c>
    </row>
    <row r="3860">
      <c r="A3860" t="n">
        <v>485</v>
      </c>
      <c r="B3860" t="inlineStr">
        <is>
          <t>20609948044</t>
        </is>
      </c>
      <c r="C3860" t="inlineStr">
        <is>
          <t>COOPERATIVA AGRARIA DE FRUTICULTORES DE SANDIA</t>
        </is>
      </c>
      <c r="D3860" s="6" t="n">
        <v>2020</v>
      </c>
      <c r="F3860" t="inlineStr">
        <is>
          <t>PAC</t>
        </is>
      </c>
      <c r="G3860" s="4" t="n">
        <v>0</v>
      </c>
      <c r="H3860" s="4" t="n">
        <v>0</v>
      </c>
      <c r="I3860" s="4" t="n">
        <v>0</v>
      </c>
      <c r="J3860" s="4" t="n">
        <v>0</v>
      </c>
      <c r="K3860" s="4" t="n">
        <v>0</v>
      </c>
      <c r="L3860" s="3" t="n">
        <v>0</v>
      </c>
      <c r="M3860" s="3" t="n">
        <v>0</v>
      </c>
      <c r="N3860" s="3" t="n">
        <v>0</v>
      </c>
      <c r="O3860" s="4" t="str"/>
      <c r="P3860" s="4" t="str"/>
      <c r="Q3860" s="4" t="str"/>
      <c r="R3860" s="4" t="str"/>
      <c r="S3860" s="4" t="str"/>
      <c r="T3860" s="4" t="str"/>
      <c r="U3860" s="4" t="str"/>
      <c r="V3860" s="4" t="n">
        <v>1</v>
      </c>
    </row>
    <row r="3861">
      <c r="A3861" t="n">
        <v>485</v>
      </c>
      <c r="B3861" t="inlineStr">
        <is>
          <t>20609948044</t>
        </is>
      </c>
      <c r="C3861" t="inlineStr">
        <is>
          <t>COOPERATIVA AGRARIA DE FRUTICULTORES DE SANDIA</t>
        </is>
      </c>
      <c r="D3861" s="6" t="n">
        <v>2021</v>
      </c>
      <c r="F3861" t="inlineStr">
        <is>
          <t>PAC</t>
        </is>
      </c>
      <c r="G3861" s="4" t="n">
        <v>0</v>
      </c>
      <c r="H3861" s="4" t="n">
        <v>0</v>
      </c>
      <c r="I3861" s="4" t="n">
        <v>0</v>
      </c>
      <c r="J3861" s="4" t="n">
        <v>0</v>
      </c>
      <c r="K3861" s="4" t="n">
        <v>0</v>
      </c>
      <c r="L3861" s="3" t="n">
        <v>0</v>
      </c>
      <c r="M3861" s="3" t="n">
        <v>0</v>
      </c>
      <c r="N3861" s="3" t="n">
        <v>0</v>
      </c>
      <c r="O3861" s="4" t="str"/>
      <c r="P3861" s="4" t="str"/>
      <c r="Q3861" s="4" t="str"/>
      <c r="R3861" s="4" t="str"/>
      <c r="S3861" s="4" t="str"/>
      <c r="T3861" s="4" t="str"/>
      <c r="U3861" s="4" t="str"/>
      <c r="V3861" s="4" t="n">
        <v>1</v>
      </c>
    </row>
    <row r="3862">
      <c r="A3862" t="n">
        <v>485</v>
      </c>
      <c r="B3862" t="inlineStr">
        <is>
          <t>20609948044</t>
        </is>
      </c>
      <c r="C3862" t="inlineStr">
        <is>
          <t>COOPERATIVA AGRARIA DE FRUTICULTORES DE SANDIA</t>
        </is>
      </c>
      <c r="D3862" s="6" t="n">
        <v>2022</v>
      </c>
      <c r="F3862" t="inlineStr">
        <is>
          <t>PAC</t>
        </is>
      </c>
      <c r="G3862" s="4" t="n">
        <v>0</v>
      </c>
      <c r="H3862" s="4" t="n">
        <v>0</v>
      </c>
      <c r="I3862" s="4" t="n">
        <v>0</v>
      </c>
      <c r="J3862" s="4" t="n">
        <v>0</v>
      </c>
      <c r="K3862" s="4" t="n">
        <v>0</v>
      </c>
      <c r="L3862" s="3" t="n">
        <v>0</v>
      </c>
      <c r="M3862" s="3" t="n">
        <v>0</v>
      </c>
      <c r="N3862" s="3" t="n">
        <v>0</v>
      </c>
      <c r="O3862" s="4" t="str"/>
      <c r="P3862" s="4" t="str"/>
      <c r="Q3862" s="4" t="str"/>
      <c r="R3862" s="4" t="str"/>
      <c r="S3862" s="4" t="str"/>
      <c r="T3862" s="4" t="str"/>
      <c r="U3862" s="4" t="str"/>
      <c r="V3862" s="4" t="n">
        <v>1</v>
      </c>
    </row>
    <row r="3863">
      <c r="A3863" t="n">
        <v>485</v>
      </c>
      <c r="B3863" t="inlineStr">
        <is>
          <t>20609948044</t>
        </is>
      </c>
      <c r="C3863" t="inlineStr">
        <is>
          <t>COOPERATIVA AGRARIA DE FRUTICULTORES DE SANDIA</t>
        </is>
      </c>
      <c r="D3863" s="6" t="n">
        <v>2023</v>
      </c>
      <c r="F3863" t="inlineStr">
        <is>
          <t>PAC</t>
        </is>
      </c>
      <c r="G3863" s="4" t="n">
        <v>0</v>
      </c>
      <c r="H3863" s="4" t="n">
        <v>0</v>
      </c>
      <c r="I3863" s="4" t="n">
        <v>0</v>
      </c>
      <c r="J3863" s="4" t="n">
        <v>0</v>
      </c>
      <c r="K3863" s="4" t="n">
        <v>0</v>
      </c>
      <c r="L3863" s="3" t="n">
        <v>0</v>
      </c>
      <c r="M3863" s="3" t="n">
        <v>0</v>
      </c>
      <c r="N3863" s="3" t="n">
        <v>0</v>
      </c>
      <c r="O3863" s="4" t="n">
        <v>0</v>
      </c>
      <c r="P3863" s="4" t="n">
        <v>0</v>
      </c>
      <c r="Q3863" s="4" t="n">
        <v>0</v>
      </c>
      <c r="R3863" s="4" t="n">
        <v>0</v>
      </c>
      <c r="S3863" s="4" t="n">
        <v>0</v>
      </c>
      <c r="T3863" s="4" t="n">
        <v>0</v>
      </c>
      <c r="U3863" s="4" t="n">
        <v>0</v>
      </c>
      <c r="V3863" s="4" t="n">
        <v>1</v>
      </c>
    </row>
    <row r="3864">
      <c r="A3864" t="n">
        <v>485</v>
      </c>
      <c r="B3864" t="inlineStr">
        <is>
          <t>20609948044</t>
        </is>
      </c>
      <c r="C3864" t="inlineStr">
        <is>
          <t>COOPERATIVA AGRARIA DE FRUTICULTORES DE SANDIA</t>
        </is>
      </c>
      <c r="D3864" s="6" t="n">
        <v>2024</v>
      </c>
      <c r="E3864" t="n">
        <v>1</v>
      </c>
      <c r="F3864" t="inlineStr">
        <is>
          <t>PAC</t>
        </is>
      </c>
      <c r="G3864" s="4" t="n">
        <v>268</v>
      </c>
      <c r="H3864" s="4" t="n">
        <v>398</v>
      </c>
      <c r="I3864" s="4" t="n">
        <v>666</v>
      </c>
      <c r="J3864" s="4" t="n">
        <v>113</v>
      </c>
      <c r="K3864" s="4" t="n">
        <v>3</v>
      </c>
      <c r="L3864" s="3" t="n">
        <v>73167.08052</v>
      </c>
      <c r="M3864" s="3" t="n">
        <v>0</v>
      </c>
      <c r="N3864" s="3" t="n">
        <v>73167.08052</v>
      </c>
      <c r="O3864" s="4" t="n">
        <v>289.83052</v>
      </c>
      <c r="P3864" s="4" t="n">
        <v>0</v>
      </c>
      <c r="Q3864" s="4" t="str"/>
      <c r="R3864" s="4" t="n">
        <v>72877.25</v>
      </c>
      <c r="S3864" s="4" t="n">
        <v>0</v>
      </c>
      <c r="T3864" s="4" t="n">
        <v>0</v>
      </c>
      <c r="U3864" s="4" t="n">
        <v>73167.08052</v>
      </c>
      <c r="V3864" s="4" t="n">
        <v>1</v>
      </c>
    </row>
    <row r="3865">
      <c r="A3865" t="n">
        <v>485</v>
      </c>
      <c r="B3865" t="inlineStr">
        <is>
          <t>20609948044</t>
        </is>
      </c>
      <c r="C3865" t="inlineStr">
        <is>
          <t>COOPERATIVA AGRARIA DE FRUTICULTORES DE SANDIA</t>
        </is>
      </c>
      <c r="D3865" s="6" t="n">
        <v>2025</v>
      </c>
      <c r="E3865" t="n">
        <v>1</v>
      </c>
      <c r="F3865" t="inlineStr">
        <is>
          <t>PAC</t>
        </is>
      </c>
      <c r="G3865" s="4" t="n">
        <v>98</v>
      </c>
      <c r="H3865" s="4" t="n">
        <v>347</v>
      </c>
      <c r="I3865" s="4" t="n">
        <v>445</v>
      </c>
      <c r="J3865" s="4" t="n">
        <v>53</v>
      </c>
      <c r="K3865" s="4" t="n">
        <v>1</v>
      </c>
      <c r="L3865" s="3" t="n">
        <v>0</v>
      </c>
      <c r="M3865" s="3" t="n">
        <v>0</v>
      </c>
      <c r="N3865" s="3" t="n">
        <v>0</v>
      </c>
      <c r="O3865" s="4" t="n">
        <v>0</v>
      </c>
      <c r="P3865" s="4" t="n">
        <v>0</v>
      </c>
      <c r="Q3865" s="4" t="str"/>
      <c r="R3865" s="4" t="n">
        <v>0</v>
      </c>
      <c r="S3865" s="4" t="n">
        <v>0</v>
      </c>
      <c r="T3865" s="4" t="n">
        <v>0</v>
      </c>
      <c r="U3865" s="4" t="n">
        <v>0</v>
      </c>
      <c r="V3865" s="4" t="n">
        <v>1</v>
      </c>
    </row>
    <row r="3866">
      <c r="A3866" t="n">
        <v>486</v>
      </c>
      <c r="B3866" t="inlineStr">
        <is>
          <t>20608562886</t>
        </is>
      </c>
      <c r="C3866" t="inlineStr">
        <is>
          <t>FUENTE DE ACOPIO DE FIBRA DE ALPACA SURI DE ORO CAPASO</t>
        </is>
      </c>
      <c r="D3866" s="6" t="n">
        <v>2018</v>
      </c>
      <c r="F3866" t="inlineStr">
        <is>
          <t>PAC</t>
        </is>
      </c>
      <c r="G3866" s="4" t="str"/>
      <c r="H3866" s="4" t="str"/>
      <c r="I3866" s="4" t="n">
        <v>0</v>
      </c>
      <c r="J3866" s="4" t="str"/>
      <c r="K3866" s="4" t="str"/>
      <c r="L3866" s="3" t="str"/>
      <c r="M3866" s="3" t="str"/>
      <c r="N3866" s="3" t="n">
        <v>0</v>
      </c>
      <c r="O3866" s="4" t="str"/>
      <c r="P3866" s="4" t="str"/>
      <c r="Q3866" s="4" t="str"/>
      <c r="R3866" s="4" t="str"/>
      <c r="S3866" s="4" t="str"/>
      <c r="T3866" s="4" t="str"/>
      <c r="U3866" s="4" t="str"/>
      <c r="V3866" s="4" t="n">
        <v>1</v>
      </c>
    </row>
    <row r="3867">
      <c r="A3867" t="n">
        <v>486</v>
      </c>
      <c r="B3867" t="inlineStr">
        <is>
          <t>20608562886</t>
        </is>
      </c>
      <c r="C3867" t="inlineStr">
        <is>
          <t>FUENTE DE ACOPIO DE FIBRA DE ALPACA SURI DE ORO CAPASO</t>
        </is>
      </c>
      <c r="D3867" s="6" t="n">
        <v>2019</v>
      </c>
      <c r="F3867" t="inlineStr">
        <is>
          <t>PAC</t>
        </is>
      </c>
      <c r="G3867" s="4" t="n">
        <v>0</v>
      </c>
      <c r="H3867" s="4" t="n">
        <v>0</v>
      </c>
      <c r="I3867" s="4" t="n">
        <v>0</v>
      </c>
      <c r="J3867" s="4" t="str"/>
      <c r="K3867" s="4" t="str"/>
      <c r="L3867" s="3" t="n">
        <v>0</v>
      </c>
      <c r="M3867" s="3" t="n">
        <v>0</v>
      </c>
      <c r="N3867" s="3" t="n">
        <v>0</v>
      </c>
      <c r="O3867" s="4" t="str"/>
      <c r="P3867" s="4" t="str"/>
      <c r="Q3867" s="4" t="str"/>
      <c r="R3867" s="4" t="str"/>
      <c r="S3867" s="4" t="str"/>
      <c r="T3867" s="4" t="str"/>
      <c r="U3867" s="4" t="str"/>
      <c r="V3867" s="4" t="n">
        <v>1</v>
      </c>
    </row>
    <row r="3868">
      <c r="A3868" t="n">
        <v>486</v>
      </c>
      <c r="B3868" t="inlineStr">
        <is>
          <t>20608562886</t>
        </is>
      </c>
      <c r="C3868" t="inlineStr">
        <is>
          <t>FUENTE DE ACOPIO DE FIBRA DE ALPACA SURI DE ORO CAPASO</t>
        </is>
      </c>
      <c r="D3868" s="6" t="n">
        <v>2020</v>
      </c>
      <c r="F3868" t="inlineStr">
        <is>
          <t>PAC</t>
        </is>
      </c>
      <c r="G3868" s="4" t="n">
        <v>0</v>
      </c>
      <c r="H3868" s="4" t="n">
        <v>0</v>
      </c>
      <c r="I3868" s="4" t="n">
        <v>0</v>
      </c>
      <c r="J3868" s="4" t="n">
        <v>0</v>
      </c>
      <c r="K3868" s="4" t="n">
        <v>0</v>
      </c>
      <c r="L3868" s="3" t="n">
        <v>0</v>
      </c>
      <c r="M3868" s="3" t="n">
        <v>0</v>
      </c>
      <c r="N3868" s="3" t="n">
        <v>0</v>
      </c>
      <c r="O3868" s="4" t="str"/>
      <c r="P3868" s="4" t="str"/>
      <c r="Q3868" s="4" t="str"/>
      <c r="R3868" s="4" t="str"/>
      <c r="S3868" s="4" t="str"/>
      <c r="T3868" s="4" t="str"/>
      <c r="U3868" s="4" t="str"/>
      <c r="V3868" s="4" t="n">
        <v>1</v>
      </c>
    </row>
    <row r="3869">
      <c r="A3869" t="n">
        <v>486</v>
      </c>
      <c r="B3869" t="inlineStr">
        <is>
          <t>20608562886</t>
        </is>
      </c>
      <c r="C3869" t="inlineStr">
        <is>
          <t>FUENTE DE ACOPIO DE FIBRA DE ALPACA SURI DE ORO CAPASO</t>
        </is>
      </c>
      <c r="D3869" s="6" t="n">
        <v>2021</v>
      </c>
      <c r="F3869" t="inlineStr">
        <is>
          <t>PAC</t>
        </is>
      </c>
      <c r="G3869" s="4" t="n">
        <v>0</v>
      </c>
      <c r="H3869" s="4" t="n">
        <v>0</v>
      </c>
      <c r="I3869" s="4" t="n">
        <v>0</v>
      </c>
      <c r="J3869" s="4" t="n">
        <v>0</v>
      </c>
      <c r="K3869" s="4" t="n">
        <v>0</v>
      </c>
      <c r="L3869" s="3" t="n">
        <v>0</v>
      </c>
      <c r="M3869" s="3" t="n">
        <v>0</v>
      </c>
      <c r="N3869" s="3" t="n">
        <v>0</v>
      </c>
      <c r="O3869" s="4" t="str"/>
      <c r="P3869" s="4" t="str"/>
      <c r="Q3869" s="4" t="str"/>
      <c r="R3869" s="4" t="str"/>
      <c r="S3869" s="4" t="str"/>
      <c r="T3869" s="4" t="str"/>
      <c r="U3869" s="4" t="str"/>
      <c r="V3869" s="4" t="n">
        <v>1</v>
      </c>
    </row>
    <row r="3870">
      <c r="A3870" t="n">
        <v>486</v>
      </c>
      <c r="B3870" t="inlineStr">
        <is>
          <t>20608562886</t>
        </is>
      </c>
      <c r="C3870" t="inlineStr">
        <is>
          <t>FUENTE DE ACOPIO DE FIBRA DE ALPACA SURI DE ORO CAPASO</t>
        </is>
      </c>
      <c r="D3870" s="6" t="n">
        <v>2022</v>
      </c>
      <c r="F3870" t="inlineStr">
        <is>
          <t>PAC</t>
        </is>
      </c>
      <c r="G3870" s="4" t="n">
        <v>0</v>
      </c>
      <c r="H3870" s="4" t="n">
        <v>0</v>
      </c>
      <c r="I3870" s="4" t="n">
        <v>0</v>
      </c>
      <c r="J3870" s="4" t="n">
        <v>0</v>
      </c>
      <c r="K3870" s="4" t="n">
        <v>0</v>
      </c>
      <c r="L3870" s="3" t="n">
        <v>0</v>
      </c>
      <c r="M3870" s="3" t="n">
        <v>0</v>
      </c>
      <c r="N3870" s="3" t="n">
        <v>0</v>
      </c>
      <c r="O3870" s="4" t="str"/>
      <c r="P3870" s="4" t="str"/>
      <c r="Q3870" s="4" t="str"/>
      <c r="R3870" s="4" t="str"/>
      <c r="S3870" s="4" t="str"/>
      <c r="T3870" s="4" t="str"/>
      <c r="U3870" s="4" t="str"/>
      <c r="V3870" s="4" t="n">
        <v>1</v>
      </c>
    </row>
    <row r="3871">
      <c r="A3871" t="n">
        <v>486</v>
      </c>
      <c r="B3871" t="inlineStr">
        <is>
          <t>20608562886</t>
        </is>
      </c>
      <c r="C3871" t="inlineStr">
        <is>
          <t>FUENTE DE ACOPIO DE FIBRA DE ALPACA SURI DE ORO CAPASO</t>
        </is>
      </c>
      <c r="D3871" s="6" t="n">
        <v>2023</v>
      </c>
      <c r="F3871" t="inlineStr">
        <is>
          <t>PAC</t>
        </is>
      </c>
      <c r="G3871" s="4" t="n">
        <v>0</v>
      </c>
      <c r="H3871" s="4" t="n">
        <v>0</v>
      </c>
      <c r="I3871" s="4" t="n">
        <v>0</v>
      </c>
      <c r="J3871" s="4" t="n">
        <v>0</v>
      </c>
      <c r="K3871" s="4" t="n">
        <v>0</v>
      </c>
      <c r="L3871" s="3" t="n">
        <v>0</v>
      </c>
      <c r="M3871" s="3" t="n">
        <v>0</v>
      </c>
      <c r="N3871" s="3" t="n">
        <v>0</v>
      </c>
      <c r="O3871" s="4" t="n">
        <v>0</v>
      </c>
      <c r="P3871" s="4" t="n">
        <v>0</v>
      </c>
      <c r="Q3871" s="4" t="n">
        <v>0</v>
      </c>
      <c r="R3871" s="4" t="n">
        <v>0</v>
      </c>
      <c r="S3871" s="4" t="n">
        <v>0</v>
      </c>
      <c r="T3871" s="4" t="n">
        <v>0</v>
      </c>
      <c r="U3871" s="4" t="n">
        <v>0</v>
      </c>
      <c r="V3871" s="4" t="n">
        <v>1</v>
      </c>
    </row>
    <row r="3872">
      <c r="A3872" t="n">
        <v>486</v>
      </c>
      <c r="B3872" t="inlineStr">
        <is>
          <t>20608562886</t>
        </is>
      </c>
      <c r="C3872" t="inlineStr">
        <is>
          <t>FUENTE DE ACOPIO DE FIBRA DE ALPACA SURI DE ORO CAPASO</t>
        </is>
      </c>
      <c r="D3872" s="6" t="n">
        <v>2024</v>
      </c>
      <c r="E3872" t="n">
        <v>1</v>
      </c>
      <c r="F3872" t="inlineStr">
        <is>
          <t>PAC</t>
        </is>
      </c>
      <c r="G3872" s="4" t="n">
        <v>70</v>
      </c>
      <c r="H3872" s="4" t="n">
        <v>80</v>
      </c>
      <c r="I3872" s="4" t="n">
        <v>150</v>
      </c>
      <c r="J3872" s="4" t="n">
        <v>51</v>
      </c>
      <c r="K3872" s="4" t="n">
        <v>2</v>
      </c>
      <c r="L3872" s="3" t="n">
        <v>1648969.252</v>
      </c>
      <c r="M3872" s="3" t="n">
        <v>0</v>
      </c>
      <c r="N3872" s="3" t="n">
        <v>1648969.252</v>
      </c>
      <c r="O3872" s="4" t="n">
        <v>0</v>
      </c>
      <c r="P3872" s="4" t="n">
        <v>1648969.252</v>
      </c>
      <c r="Q3872" s="4" t="str"/>
      <c r="R3872" s="4" t="n">
        <v>0</v>
      </c>
      <c r="S3872" s="4" t="n">
        <v>0</v>
      </c>
      <c r="T3872" s="4" t="n">
        <v>0</v>
      </c>
      <c r="U3872" s="4" t="n">
        <v>1648969.252</v>
      </c>
      <c r="V3872" s="4" t="n">
        <v>1</v>
      </c>
    </row>
    <row r="3873">
      <c r="A3873" t="n">
        <v>486</v>
      </c>
      <c r="B3873" t="inlineStr">
        <is>
          <t>20608562886</t>
        </is>
      </c>
      <c r="C3873" t="inlineStr">
        <is>
          <t>FUENTE DE ACOPIO DE FIBRA DE ALPACA SURI DE ORO CAPASO</t>
        </is>
      </c>
      <c r="D3873" s="6" t="n">
        <v>2025</v>
      </c>
      <c r="E3873" t="n">
        <v>1</v>
      </c>
      <c r="F3873" t="inlineStr">
        <is>
          <t>PAC</t>
        </is>
      </c>
      <c r="G3873" s="4" t="n">
        <v>59</v>
      </c>
      <c r="H3873" s="4" t="n">
        <v>44</v>
      </c>
      <c r="I3873" s="4" t="n">
        <v>103</v>
      </c>
      <c r="J3873" s="4" t="n">
        <v>15</v>
      </c>
      <c r="K3873" s="4" t="n">
        <v>2</v>
      </c>
      <c r="L3873" s="3" t="n">
        <v>846377.92</v>
      </c>
      <c r="M3873" s="3" t="n">
        <v>0</v>
      </c>
      <c r="N3873" s="3" t="n">
        <v>846377.92</v>
      </c>
      <c r="O3873" s="4" t="n">
        <v>0</v>
      </c>
      <c r="P3873" s="4" t="n">
        <v>846377.92</v>
      </c>
      <c r="Q3873" s="4" t="str"/>
      <c r="R3873" s="4" t="n">
        <v>0</v>
      </c>
      <c r="S3873" s="4" t="n">
        <v>0</v>
      </c>
      <c r="T3873" s="4" t="n">
        <v>0</v>
      </c>
      <c r="U3873" s="4" t="n">
        <v>846377.92</v>
      </c>
      <c r="V3873" s="4" t="n">
        <v>1</v>
      </c>
    </row>
    <row r="3874">
      <c r="A3874" t="n">
        <v>487</v>
      </c>
      <c r="B3874" t="inlineStr">
        <is>
          <t>20609057361</t>
        </is>
      </c>
      <c r="C3874" t="inlineStr">
        <is>
          <t>ASOCIACION DE PRODUCTORES AGROPECURARIOS Y LACTEOS DEL DISTRITO DE PLATERIA</t>
        </is>
      </c>
      <c r="D3874" s="6" t="n">
        <v>2018</v>
      </c>
      <c r="F3874" t="inlineStr">
        <is>
          <t>PAC</t>
        </is>
      </c>
      <c r="G3874" s="4" t="str"/>
      <c r="H3874" s="4" t="str"/>
      <c r="I3874" s="4" t="n">
        <v>0</v>
      </c>
      <c r="J3874" s="4" t="str"/>
      <c r="K3874" s="4" t="str"/>
      <c r="L3874" s="3" t="str"/>
      <c r="M3874" s="3" t="str"/>
      <c r="N3874" s="3" t="n">
        <v>0</v>
      </c>
      <c r="O3874" s="4" t="str"/>
      <c r="P3874" s="4" t="str"/>
      <c r="Q3874" s="4" t="str"/>
      <c r="R3874" s="4" t="str"/>
      <c r="S3874" s="4" t="str"/>
      <c r="T3874" s="4" t="str"/>
      <c r="U3874" s="4" t="str"/>
      <c r="V3874" s="4" t="n">
        <v>1</v>
      </c>
    </row>
    <row r="3875">
      <c r="A3875" t="n">
        <v>487</v>
      </c>
      <c r="B3875" t="inlineStr">
        <is>
          <t>20609057361</t>
        </is>
      </c>
      <c r="C3875" t="inlineStr">
        <is>
          <t>ASOCIACION DE PRODUCTORES AGROPECURARIOS Y LACTEOS DEL DISTRITO DE PLATERIA</t>
        </is>
      </c>
      <c r="D3875" s="6" t="n">
        <v>2019</v>
      </c>
      <c r="F3875" t="inlineStr">
        <is>
          <t>PAC</t>
        </is>
      </c>
      <c r="G3875" s="4" t="n">
        <v>0</v>
      </c>
      <c r="H3875" s="4" t="n">
        <v>0</v>
      </c>
      <c r="I3875" s="4" t="n">
        <v>0</v>
      </c>
      <c r="J3875" s="4" t="str"/>
      <c r="K3875" s="4" t="str"/>
      <c r="L3875" s="3" t="n">
        <v>0</v>
      </c>
      <c r="M3875" s="3" t="n">
        <v>0</v>
      </c>
      <c r="N3875" s="3" t="n">
        <v>0</v>
      </c>
      <c r="O3875" s="4" t="str"/>
      <c r="P3875" s="4" t="str"/>
      <c r="Q3875" s="4" t="str"/>
      <c r="R3875" s="4" t="str"/>
      <c r="S3875" s="4" t="str"/>
      <c r="T3875" s="4" t="str"/>
      <c r="U3875" s="4" t="str"/>
      <c r="V3875" s="4" t="n">
        <v>1</v>
      </c>
    </row>
    <row r="3876">
      <c r="A3876" t="n">
        <v>487</v>
      </c>
      <c r="B3876" t="inlineStr">
        <is>
          <t>20609057361</t>
        </is>
      </c>
      <c r="C3876" t="inlineStr">
        <is>
          <t>ASOCIACION DE PRODUCTORES AGROPECURARIOS Y LACTEOS DEL DISTRITO DE PLATERIA</t>
        </is>
      </c>
      <c r="D3876" s="6" t="n">
        <v>2020</v>
      </c>
      <c r="F3876" t="inlineStr">
        <is>
          <t>PAC</t>
        </is>
      </c>
      <c r="G3876" s="4" t="n">
        <v>0</v>
      </c>
      <c r="H3876" s="4" t="n">
        <v>0</v>
      </c>
      <c r="I3876" s="4" t="n">
        <v>0</v>
      </c>
      <c r="J3876" s="4" t="n">
        <v>0</v>
      </c>
      <c r="K3876" s="4" t="n">
        <v>0</v>
      </c>
      <c r="L3876" s="3" t="n">
        <v>0</v>
      </c>
      <c r="M3876" s="3" t="n">
        <v>0</v>
      </c>
      <c r="N3876" s="3" t="n">
        <v>0</v>
      </c>
      <c r="O3876" s="4" t="str"/>
      <c r="P3876" s="4" t="str"/>
      <c r="Q3876" s="4" t="str"/>
      <c r="R3876" s="4" t="str"/>
      <c r="S3876" s="4" t="str"/>
      <c r="T3876" s="4" t="str"/>
      <c r="U3876" s="4" t="str"/>
      <c r="V3876" s="4" t="n">
        <v>1</v>
      </c>
    </row>
    <row r="3877">
      <c r="A3877" t="n">
        <v>487</v>
      </c>
      <c r="B3877" t="inlineStr">
        <is>
          <t>20609057361</t>
        </is>
      </c>
      <c r="C3877" t="inlineStr">
        <is>
          <t>ASOCIACION DE PRODUCTORES AGROPECURARIOS Y LACTEOS DEL DISTRITO DE PLATERIA</t>
        </is>
      </c>
      <c r="D3877" s="6" t="n">
        <v>2021</v>
      </c>
      <c r="F3877" t="inlineStr">
        <is>
          <t>PAC</t>
        </is>
      </c>
      <c r="G3877" s="4" t="n">
        <v>0</v>
      </c>
      <c r="H3877" s="4" t="n">
        <v>0</v>
      </c>
      <c r="I3877" s="4" t="n">
        <v>0</v>
      </c>
      <c r="J3877" s="4" t="n">
        <v>0</v>
      </c>
      <c r="K3877" s="4" t="n">
        <v>0</v>
      </c>
      <c r="L3877" s="3" t="n">
        <v>0</v>
      </c>
      <c r="M3877" s="3" t="n">
        <v>0</v>
      </c>
      <c r="N3877" s="3" t="n">
        <v>0</v>
      </c>
      <c r="O3877" s="4" t="str"/>
      <c r="P3877" s="4" t="str"/>
      <c r="Q3877" s="4" t="str"/>
      <c r="R3877" s="4" t="str"/>
      <c r="S3877" s="4" t="str"/>
      <c r="T3877" s="4" t="str"/>
      <c r="U3877" s="4" t="str"/>
      <c r="V3877" s="4" t="n">
        <v>1</v>
      </c>
    </row>
    <row r="3878">
      <c r="A3878" t="n">
        <v>487</v>
      </c>
      <c r="B3878" t="inlineStr">
        <is>
          <t>20609057361</t>
        </is>
      </c>
      <c r="C3878" t="inlineStr">
        <is>
          <t>ASOCIACION DE PRODUCTORES AGROPECURARIOS Y LACTEOS DEL DISTRITO DE PLATERIA</t>
        </is>
      </c>
      <c r="D3878" s="6" t="n">
        <v>2022</v>
      </c>
      <c r="F3878" t="inlineStr">
        <is>
          <t>PAC</t>
        </is>
      </c>
      <c r="G3878" s="4" t="n">
        <v>0</v>
      </c>
      <c r="H3878" s="4" t="n">
        <v>0</v>
      </c>
      <c r="I3878" s="4" t="n">
        <v>0</v>
      </c>
      <c r="J3878" s="4" t="n">
        <v>0</v>
      </c>
      <c r="K3878" s="4" t="n">
        <v>0</v>
      </c>
      <c r="L3878" s="3" t="n">
        <v>0</v>
      </c>
      <c r="M3878" s="3" t="n">
        <v>0</v>
      </c>
      <c r="N3878" s="3" t="n">
        <v>0</v>
      </c>
      <c r="O3878" s="4" t="str"/>
      <c r="P3878" s="4" t="str"/>
      <c r="Q3878" s="4" t="str"/>
      <c r="R3878" s="4" t="str"/>
      <c r="S3878" s="4" t="str"/>
      <c r="T3878" s="4" t="str"/>
      <c r="U3878" s="4" t="str"/>
      <c r="V3878" s="4" t="n">
        <v>1</v>
      </c>
    </row>
    <row r="3879">
      <c r="A3879" t="n">
        <v>487</v>
      </c>
      <c r="B3879" t="inlineStr">
        <is>
          <t>20609057361</t>
        </is>
      </c>
      <c r="C3879" t="inlineStr">
        <is>
          <t>ASOCIACION DE PRODUCTORES AGROPECURARIOS Y LACTEOS DEL DISTRITO DE PLATERIA</t>
        </is>
      </c>
      <c r="D3879" s="6" t="n">
        <v>2023</v>
      </c>
      <c r="F3879" t="inlineStr">
        <is>
          <t>PAC</t>
        </is>
      </c>
      <c r="G3879" s="4" t="n">
        <v>0</v>
      </c>
      <c r="H3879" s="4" t="n">
        <v>0</v>
      </c>
      <c r="I3879" s="4" t="n">
        <v>0</v>
      </c>
      <c r="J3879" s="4" t="n">
        <v>0</v>
      </c>
      <c r="K3879" s="4" t="n">
        <v>0</v>
      </c>
      <c r="L3879" s="3" t="n">
        <v>0</v>
      </c>
      <c r="M3879" s="3" t="n">
        <v>0</v>
      </c>
      <c r="N3879" s="3" t="n">
        <v>0</v>
      </c>
      <c r="O3879" s="4" t="n">
        <v>0</v>
      </c>
      <c r="P3879" s="4" t="n">
        <v>0</v>
      </c>
      <c r="Q3879" s="4" t="n">
        <v>0</v>
      </c>
      <c r="R3879" s="4" t="n">
        <v>0</v>
      </c>
      <c r="S3879" s="4" t="n">
        <v>0</v>
      </c>
      <c r="T3879" s="4" t="n">
        <v>0</v>
      </c>
      <c r="U3879" s="4" t="n">
        <v>0</v>
      </c>
      <c r="V3879" s="4" t="n">
        <v>1</v>
      </c>
    </row>
    <row r="3880">
      <c r="A3880" t="n">
        <v>487</v>
      </c>
      <c r="B3880" t="inlineStr">
        <is>
          <t>20609057361</t>
        </is>
      </c>
      <c r="C3880" t="inlineStr">
        <is>
          <t>ASOCIACION DE PRODUCTORES AGROPECURARIOS Y LACTEOS DEL DISTRITO DE PLATERIA</t>
        </is>
      </c>
      <c r="D3880" s="6" t="n">
        <v>2024</v>
      </c>
      <c r="E3880" t="n">
        <v>1</v>
      </c>
      <c r="F3880" t="inlineStr">
        <is>
          <t>PAC</t>
        </is>
      </c>
      <c r="G3880" s="4" t="n">
        <v>30</v>
      </c>
      <c r="H3880" s="4" t="n">
        <v>140</v>
      </c>
      <c r="I3880" s="4" t="n">
        <v>170</v>
      </c>
      <c r="J3880" s="4" t="n">
        <v>36</v>
      </c>
      <c r="K3880" s="4" t="n">
        <v>1</v>
      </c>
      <c r="L3880" s="3" t="n">
        <v>218140</v>
      </c>
      <c r="M3880" s="3" t="n">
        <v>0</v>
      </c>
      <c r="N3880" s="3" t="n">
        <v>218140</v>
      </c>
      <c r="O3880" s="4" t="n">
        <v>0</v>
      </c>
      <c r="P3880" s="4" t="n">
        <v>218140</v>
      </c>
      <c r="Q3880" s="4" t="str"/>
      <c r="R3880" s="4" t="n">
        <v>0</v>
      </c>
      <c r="S3880" s="4" t="n">
        <v>0</v>
      </c>
      <c r="T3880" s="4" t="n">
        <v>0</v>
      </c>
      <c r="U3880" s="4" t="n">
        <v>218140</v>
      </c>
      <c r="V3880" s="4" t="n">
        <v>1</v>
      </c>
    </row>
    <row r="3881">
      <c r="A3881" t="n">
        <v>487</v>
      </c>
      <c r="B3881" t="inlineStr">
        <is>
          <t>20609057361</t>
        </is>
      </c>
      <c r="C3881" t="inlineStr">
        <is>
          <t>ASOCIACION DE PRODUCTORES AGROPECURARIOS Y LACTEOS DEL DISTRITO DE PLATERIA</t>
        </is>
      </c>
      <c r="D3881" s="6" t="n">
        <v>2025</v>
      </c>
      <c r="E3881" t="n">
        <v>1</v>
      </c>
      <c r="F3881" t="inlineStr">
        <is>
          <t>PAC</t>
        </is>
      </c>
      <c r="G3881" s="4" t="n">
        <v>18</v>
      </c>
      <c r="H3881" s="4" t="n">
        <v>142</v>
      </c>
      <c r="I3881" s="4" t="n">
        <v>160</v>
      </c>
      <c r="J3881" s="4" t="n">
        <v>19</v>
      </c>
      <c r="K3881" s="4" t="n">
        <v>2</v>
      </c>
      <c r="L3881" s="3" t="n">
        <v>262408</v>
      </c>
      <c r="M3881" s="3" t="n">
        <v>0</v>
      </c>
      <c r="N3881" s="3" t="n">
        <v>262408</v>
      </c>
      <c r="O3881" s="4" t="n">
        <v>0</v>
      </c>
      <c r="P3881" s="4" t="n">
        <v>262408</v>
      </c>
      <c r="Q3881" s="4" t="str"/>
      <c r="R3881" s="4" t="n">
        <v>0</v>
      </c>
      <c r="S3881" s="4" t="n">
        <v>0</v>
      </c>
      <c r="T3881" s="4" t="n">
        <v>0</v>
      </c>
      <c r="U3881" s="4" t="n">
        <v>262408</v>
      </c>
      <c r="V3881" s="4" t="n">
        <v>1</v>
      </c>
    </row>
    <row r="3882">
      <c r="A3882" t="n">
        <v>488</v>
      </c>
      <c r="B3882" t="inlineStr">
        <is>
          <t>20605564730</t>
        </is>
      </c>
      <c r="C3882" t="inlineStr">
        <is>
          <t>COOPERATIVA DE PRODUCCIÓN ECO AYMARA ACORA</t>
        </is>
      </c>
      <c r="D3882" s="6" t="n">
        <v>2018</v>
      </c>
      <c r="F3882" t="inlineStr">
        <is>
          <t>PAC</t>
        </is>
      </c>
      <c r="G3882" s="4" t="str"/>
      <c r="H3882" s="4" t="str"/>
      <c r="I3882" s="4" t="n">
        <v>0</v>
      </c>
      <c r="J3882" s="4" t="str"/>
      <c r="K3882" s="4" t="str"/>
      <c r="L3882" s="3" t="str"/>
      <c r="M3882" s="3" t="str"/>
      <c r="N3882" s="3" t="n">
        <v>0</v>
      </c>
      <c r="O3882" s="4" t="str"/>
      <c r="P3882" s="4" t="str"/>
      <c r="Q3882" s="4" t="str"/>
      <c r="R3882" s="4" t="str"/>
      <c r="S3882" s="4" t="str"/>
      <c r="T3882" s="4" t="str"/>
      <c r="U3882" s="4" t="str"/>
      <c r="V3882" s="4" t="n">
        <v>1</v>
      </c>
    </row>
    <row r="3883">
      <c r="A3883" t="n">
        <v>488</v>
      </c>
      <c r="B3883" t="inlineStr">
        <is>
          <t>20605564730</t>
        </is>
      </c>
      <c r="C3883" t="inlineStr">
        <is>
          <t>COOPERATIVA DE PRODUCCIÓN ECO AYMARA ACORA</t>
        </is>
      </c>
      <c r="D3883" s="6" t="n">
        <v>2019</v>
      </c>
      <c r="F3883" t="inlineStr">
        <is>
          <t>PAC</t>
        </is>
      </c>
      <c r="G3883" s="4" t="n">
        <v>0</v>
      </c>
      <c r="H3883" s="4" t="n">
        <v>0</v>
      </c>
      <c r="I3883" s="4" t="n">
        <v>0</v>
      </c>
      <c r="J3883" s="4" t="str"/>
      <c r="K3883" s="4" t="str"/>
      <c r="L3883" s="3" t="n">
        <v>0</v>
      </c>
      <c r="M3883" s="3" t="n">
        <v>0</v>
      </c>
      <c r="N3883" s="3" t="n">
        <v>0</v>
      </c>
      <c r="O3883" s="4" t="str"/>
      <c r="P3883" s="4" t="str"/>
      <c r="Q3883" s="4" t="str"/>
      <c r="R3883" s="4" t="str"/>
      <c r="S3883" s="4" t="str"/>
      <c r="T3883" s="4" t="str"/>
      <c r="U3883" s="4" t="str"/>
      <c r="V3883" s="4" t="n">
        <v>1</v>
      </c>
    </row>
    <row r="3884">
      <c r="A3884" t="n">
        <v>488</v>
      </c>
      <c r="B3884" t="inlineStr">
        <is>
          <t>20605564730</t>
        </is>
      </c>
      <c r="C3884" t="inlineStr">
        <is>
          <t>COOPERATIVA DE PRODUCCIÓN ECO AYMARA ACORA</t>
        </is>
      </c>
      <c r="D3884" s="6" t="n">
        <v>2020</v>
      </c>
      <c r="F3884" t="inlineStr">
        <is>
          <t>PAC</t>
        </is>
      </c>
      <c r="G3884" s="4" t="n">
        <v>0</v>
      </c>
      <c r="H3884" s="4" t="n">
        <v>0</v>
      </c>
      <c r="I3884" s="4" t="n">
        <v>0</v>
      </c>
      <c r="J3884" s="4" t="n">
        <v>0</v>
      </c>
      <c r="K3884" s="4" t="n">
        <v>0</v>
      </c>
      <c r="L3884" s="3" t="n">
        <v>0</v>
      </c>
      <c r="M3884" s="3" t="n">
        <v>0</v>
      </c>
      <c r="N3884" s="3" t="n">
        <v>0</v>
      </c>
      <c r="O3884" s="4" t="str"/>
      <c r="P3884" s="4" t="str"/>
      <c r="Q3884" s="4" t="str"/>
      <c r="R3884" s="4" t="str"/>
      <c r="S3884" s="4" t="str"/>
      <c r="T3884" s="4" t="str"/>
      <c r="U3884" s="4" t="str"/>
      <c r="V3884" s="4" t="n">
        <v>1</v>
      </c>
    </row>
    <row r="3885">
      <c r="A3885" t="n">
        <v>488</v>
      </c>
      <c r="B3885" t="inlineStr">
        <is>
          <t>20605564730</t>
        </is>
      </c>
      <c r="C3885" t="inlineStr">
        <is>
          <t>COOPERATIVA DE PRODUCCIÓN ECO AYMARA ACORA</t>
        </is>
      </c>
      <c r="D3885" s="6" t="n">
        <v>2021</v>
      </c>
      <c r="F3885" t="inlineStr">
        <is>
          <t>PAC</t>
        </is>
      </c>
      <c r="G3885" s="4" t="n">
        <v>0</v>
      </c>
      <c r="H3885" s="4" t="n">
        <v>0</v>
      </c>
      <c r="I3885" s="4" t="n">
        <v>0</v>
      </c>
      <c r="J3885" s="4" t="n">
        <v>0</v>
      </c>
      <c r="K3885" s="4" t="n">
        <v>0</v>
      </c>
      <c r="L3885" s="3" t="n">
        <v>0</v>
      </c>
      <c r="M3885" s="3" t="n">
        <v>0</v>
      </c>
      <c r="N3885" s="3" t="n">
        <v>0</v>
      </c>
      <c r="O3885" s="4" t="str"/>
      <c r="P3885" s="4" t="str"/>
      <c r="Q3885" s="4" t="str"/>
      <c r="R3885" s="4" t="str"/>
      <c r="S3885" s="4" t="str"/>
      <c r="T3885" s="4" t="str"/>
      <c r="U3885" s="4" t="str"/>
      <c r="V3885" s="4" t="n">
        <v>1</v>
      </c>
    </row>
    <row r="3886">
      <c r="A3886" t="n">
        <v>488</v>
      </c>
      <c r="B3886" t="inlineStr">
        <is>
          <t>20605564730</t>
        </is>
      </c>
      <c r="C3886" t="inlineStr">
        <is>
          <t>COOPERATIVA DE PRODUCCIÓN ECO AYMARA ACORA</t>
        </is>
      </c>
      <c r="D3886" s="6" t="n">
        <v>2022</v>
      </c>
      <c r="F3886" t="inlineStr">
        <is>
          <t>PAC</t>
        </is>
      </c>
      <c r="G3886" s="4" t="n">
        <v>0</v>
      </c>
      <c r="H3886" s="4" t="n">
        <v>0</v>
      </c>
      <c r="I3886" s="4" t="n">
        <v>0</v>
      </c>
      <c r="J3886" s="4" t="n">
        <v>0</v>
      </c>
      <c r="K3886" s="4" t="n">
        <v>0</v>
      </c>
      <c r="L3886" s="3" t="n">
        <v>0</v>
      </c>
      <c r="M3886" s="3" t="n">
        <v>0</v>
      </c>
      <c r="N3886" s="3" t="n">
        <v>0</v>
      </c>
      <c r="O3886" s="4" t="str"/>
      <c r="P3886" s="4" t="str"/>
      <c r="Q3886" s="4" t="str"/>
      <c r="R3886" s="4" t="str"/>
      <c r="S3886" s="4" t="str"/>
      <c r="T3886" s="4" t="str"/>
      <c r="U3886" s="4" t="str"/>
      <c r="V3886" s="4" t="n">
        <v>1</v>
      </c>
    </row>
    <row r="3887">
      <c r="A3887" t="n">
        <v>488</v>
      </c>
      <c r="B3887" t="inlineStr">
        <is>
          <t>20605564730</t>
        </is>
      </c>
      <c r="C3887" t="inlineStr">
        <is>
          <t>COOPERATIVA DE PRODUCCIÓN ECO AYMARA ACORA</t>
        </is>
      </c>
      <c r="D3887" s="6" t="n">
        <v>2023</v>
      </c>
      <c r="F3887" t="inlineStr">
        <is>
          <t>PAC</t>
        </is>
      </c>
      <c r="G3887" s="4" t="n">
        <v>0</v>
      </c>
      <c r="H3887" s="4" t="n">
        <v>0</v>
      </c>
      <c r="I3887" s="4" t="n">
        <v>0</v>
      </c>
      <c r="J3887" s="4" t="n">
        <v>0</v>
      </c>
      <c r="K3887" s="4" t="n">
        <v>0</v>
      </c>
      <c r="L3887" s="3" t="n">
        <v>0</v>
      </c>
      <c r="M3887" s="3" t="n">
        <v>0</v>
      </c>
      <c r="N3887" s="3" t="n">
        <v>0</v>
      </c>
      <c r="O3887" s="4" t="n">
        <v>0</v>
      </c>
      <c r="P3887" s="4" t="n">
        <v>0</v>
      </c>
      <c r="Q3887" s="4" t="n">
        <v>0</v>
      </c>
      <c r="R3887" s="4" t="n">
        <v>0</v>
      </c>
      <c r="S3887" s="4" t="n">
        <v>0</v>
      </c>
      <c r="T3887" s="4" t="n">
        <v>0</v>
      </c>
      <c r="U3887" s="4" t="n">
        <v>0</v>
      </c>
      <c r="V3887" s="4" t="n">
        <v>1</v>
      </c>
    </row>
    <row r="3888">
      <c r="A3888" t="n">
        <v>488</v>
      </c>
      <c r="B3888" t="inlineStr">
        <is>
          <t>20605564730</t>
        </is>
      </c>
      <c r="C3888" t="inlineStr">
        <is>
          <t>COOPERATIVA DE PRODUCCIÓN ECO AYMARA ACORA</t>
        </is>
      </c>
      <c r="D3888" s="6" t="n">
        <v>2024</v>
      </c>
      <c r="E3888" t="n">
        <v>1</v>
      </c>
      <c r="F3888" t="inlineStr">
        <is>
          <t>PAC</t>
        </is>
      </c>
      <c r="G3888" s="4" t="n">
        <v>50</v>
      </c>
      <c r="H3888" s="4" t="n">
        <v>66</v>
      </c>
      <c r="I3888" s="4" t="n">
        <v>116</v>
      </c>
      <c r="J3888" s="4" t="n">
        <v>36</v>
      </c>
      <c r="K3888" s="4" t="n">
        <v>1</v>
      </c>
      <c r="L3888" s="3" t="n">
        <v>227430</v>
      </c>
      <c r="M3888" s="3" t="n">
        <v>0</v>
      </c>
      <c r="N3888" s="3" t="n">
        <v>227430</v>
      </c>
      <c r="O3888" s="4" t="n">
        <v>0</v>
      </c>
      <c r="P3888" s="4" t="n">
        <v>227430</v>
      </c>
      <c r="Q3888" s="4" t="str"/>
      <c r="R3888" s="4" t="n">
        <v>0</v>
      </c>
      <c r="S3888" s="4" t="n">
        <v>0</v>
      </c>
      <c r="T3888" s="4" t="n">
        <v>0</v>
      </c>
      <c r="U3888" s="4" t="n">
        <v>227430</v>
      </c>
      <c r="V3888" s="4" t="n">
        <v>1</v>
      </c>
    </row>
    <row r="3889">
      <c r="A3889" t="n">
        <v>488</v>
      </c>
      <c r="B3889" t="inlineStr">
        <is>
          <t>20605564730</t>
        </is>
      </c>
      <c r="C3889" t="inlineStr">
        <is>
          <t>COOPERATIVA DE PRODUCCIÓN ECO AYMARA ACORA</t>
        </is>
      </c>
      <c r="D3889" s="6" t="n">
        <v>2025</v>
      </c>
      <c r="F3889" t="inlineStr">
        <is>
          <t>PAC</t>
        </is>
      </c>
      <c r="G3889" s="4" t="n">
        <v>0</v>
      </c>
      <c r="H3889" s="4" t="n">
        <v>0</v>
      </c>
      <c r="I3889" s="4" t="n">
        <v>0</v>
      </c>
      <c r="J3889" s="4" t="n">
        <v>0</v>
      </c>
      <c r="K3889" s="4" t="n">
        <v>0</v>
      </c>
      <c r="L3889" s="3" t="n">
        <v>0</v>
      </c>
      <c r="M3889" s="3" t="n">
        <v>0</v>
      </c>
      <c r="N3889" s="3" t="n">
        <v>0</v>
      </c>
      <c r="O3889" s="4" t="n">
        <v>0</v>
      </c>
      <c r="P3889" s="4" t="n">
        <v>0</v>
      </c>
      <c r="Q3889" s="4" t="str"/>
      <c r="R3889" s="4" t="n">
        <v>0</v>
      </c>
      <c r="S3889" s="4" t="n">
        <v>0</v>
      </c>
      <c r="T3889" s="4" t="n">
        <v>0</v>
      </c>
      <c r="U3889" s="4" t="n">
        <v>0</v>
      </c>
      <c r="V3889" s="4" t="n">
        <v>1</v>
      </c>
    </row>
    <row r="3890">
      <c r="A3890" t="n">
        <v>489</v>
      </c>
      <c r="B3890" t="inlineStr">
        <is>
          <t>20606101423</t>
        </is>
      </c>
      <c r="C3890" t="inlineStr">
        <is>
          <t>ASOCIACION DE PRODUCTORES AGROPECUARIOS DON LORENZO DEL DISTRITO DE SAMAN</t>
        </is>
      </c>
      <c r="D3890" s="6" t="n">
        <v>2018</v>
      </c>
      <c r="F3890" t="inlineStr">
        <is>
          <t>PAC</t>
        </is>
      </c>
      <c r="G3890" s="4" t="str"/>
      <c r="H3890" s="4" t="str"/>
      <c r="I3890" s="4" t="n">
        <v>0</v>
      </c>
      <c r="J3890" s="4" t="str"/>
      <c r="K3890" s="4" t="str"/>
      <c r="L3890" s="3" t="str"/>
      <c r="M3890" s="3" t="str"/>
      <c r="N3890" s="3" t="n">
        <v>0</v>
      </c>
      <c r="O3890" s="4" t="str"/>
      <c r="P3890" s="4" t="str"/>
      <c r="Q3890" s="4" t="str"/>
      <c r="R3890" s="4" t="str"/>
      <c r="S3890" s="4" t="str"/>
      <c r="T3890" s="4" t="str"/>
      <c r="U3890" s="4" t="str"/>
      <c r="V3890" s="4" t="n">
        <v>1</v>
      </c>
    </row>
    <row r="3891">
      <c r="A3891" t="n">
        <v>489</v>
      </c>
      <c r="B3891" t="inlineStr">
        <is>
          <t>20606101423</t>
        </is>
      </c>
      <c r="C3891" t="inlineStr">
        <is>
          <t>ASOCIACION DE PRODUCTORES AGROPECUARIOS DON LORENZO DEL DISTRITO DE SAMAN</t>
        </is>
      </c>
      <c r="D3891" s="6" t="n">
        <v>2019</v>
      </c>
      <c r="F3891" t="inlineStr">
        <is>
          <t>PAC</t>
        </is>
      </c>
      <c r="G3891" s="4" t="n">
        <v>0</v>
      </c>
      <c r="H3891" s="4" t="n">
        <v>0</v>
      </c>
      <c r="I3891" s="4" t="n">
        <v>0</v>
      </c>
      <c r="J3891" s="4" t="str"/>
      <c r="K3891" s="4" t="str"/>
      <c r="L3891" s="3" t="n">
        <v>0</v>
      </c>
      <c r="M3891" s="3" t="n">
        <v>0</v>
      </c>
      <c r="N3891" s="3" t="n">
        <v>0</v>
      </c>
      <c r="O3891" s="4" t="str"/>
      <c r="P3891" s="4" t="str"/>
      <c r="Q3891" s="4" t="str"/>
      <c r="R3891" s="4" t="str"/>
      <c r="S3891" s="4" t="str"/>
      <c r="T3891" s="4" t="str"/>
      <c r="U3891" s="4" t="str"/>
      <c r="V3891" s="4" t="n">
        <v>1</v>
      </c>
    </row>
    <row r="3892">
      <c r="A3892" t="n">
        <v>489</v>
      </c>
      <c r="B3892" t="inlineStr">
        <is>
          <t>20606101423</t>
        </is>
      </c>
      <c r="C3892" t="inlineStr">
        <is>
          <t>ASOCIACION DE PRODUCTORES AGROPECUARIOS DON LORENZO DEL DISTRITO DE SAMAN</t>
        </is>
      </c>
      <c r="D3892" s="6" t="n">
        <v>2020</v>
      </c>
      <c r="F3892" t="inlineStr">
        <is>
          <t>PAC</t>
        </is>
      </c>
      <c r="G3892" s="4" t="n">
        <v>0</v>
      </c>
      <c r="H3892" s="4" t="n">
        <v>0</v>
      </c>
      <c r="I3892" s="4" t="n">
        <v>0</v>
      </c>
      <c r="J3892" s="4" t="n">
        <v>0</v>
      </c>
      <c r="K3892" s="4" t="n">
        <v>0</v>
      </c>
      <c r="L3892" s="3" t="n">
        <v>0</v>
      </c>
      <c r="M3892" s="3" t="n">
        <v>0</v>
      </c>
      <c r="N3892" s="3" t="n">
        <v>0</v>
      </c>
      <c r="O3892" s="4" t="str"/>
      <c r="P3892" s="4" t="str"/>
      <c r="Q3892" s="4" t="str"/>
      <c r="R3892" s="4" t="str"/>
      <c r="S3892" s="4" t="str"/>
      <c r="T3892" s="4" t="str"/>
      <c r="U3892" s="4" t="str"/>
      <c r="V3892" s="4" t="n">
        <v>1</v>
      </c>
    </row>
    <row r="3893">
      <c r="A3893" t="n">
        <v>489</v>
      </c>
      <c r="B3893" t="inlineStr">
        <is>
          <t>20606101423</t>
        </is>
      </c>
      <c r="C3893" t="inlineStr">
        <is>
          <t>ASOCIACION DE PRODUCTORES AGROPECUARIOS DON LORENZO DEL DISTRITO DE SAMAN</t>
        </is>
      </c>
      <c r="D3893" s="6" t="n">
        <v>2021</v>
      </c>
      <c r="F3893" t="inlineStr">
        <is>
          <t>PAC</t>
        </is>
      </c>
      <c r="G3893" s="4" t="n">
        <v>0</v>
      </c>
      <c r="H3893" s="4" t="n">
        <v>0</v>
      </c>
      <c r="I3893" s="4" t="n">
        <v>0</v>
      </c>
      <c r="J3893" s="4" t="n">
        <v>0</v>
      </c>
      <c r="K3893" s="4" t="n">
        <v>0</v>
      </c>
      <c r="L3893" s="3" t="n">
        <v>0</v>
      </c>
      <c r="M3893" s="3" t="n">
        <v>0</v>
      </c>
      <c r="N3893" s="3" t="n">
        <v>0</v>
      </c>
      <c r="O3893" s="4" t="str"/>
      <c r="P3893" s="4" t="str"/>
      <c r="Q3893" s="4" t="str"/>
      <c r="R3893" s="4" t="str"/>
      <c r="S3893" s="4" t="str"/>
      <c r="T3893" s="4" t="str"/>
      <c r="U3893" s="4" t="str"/>
      <c r="V3893" s="4" t="n">
        <v>1</v>
      </c>
    </row>
    <row r="3894">
      <c r="A3894" t="n">
        <v>489</v>
      </c>
      <c r="B3894" t="inlineStr">
        <is>
          <t>20606101423</t>
        </is>
      </c>
      <c r="C3894" t="inlineStr">
        <is>
          <t>ASOCIACION DE PRODUCTORES AGROPECUARIOS DON LORENZO DEL DISTRITO DE SAMAN</t>
        </is>
      </c>
      <c r="D3894" s="6" t="n">
        <v>2022</v>
      </c>
      <c r="F3894" t="inlineStr">
        <is>
          <t>PAC</t>
        </is>
      </c>
      <c r="G3894" s="4" t="n">
        <v>0</v>
      </c>
      <c r="H3894" s="4" t="n">
        <v>0</v>
      </c>
      <c r="I3894" s="4" t="n">
        <v>0</v>
      </c>
      <c r="J3894" s="4" t="n">
        <v>0</v>
      </c>
      <c r="K3894" s="4" t="n">
        <v>0</v>
      </c>
      <c r="L3894" s="3" t="n">
        <v>0</v>
      </c>
      <c r="M3894" s="3" t="n">
        <v>0</v>
      </c>
      <c r="N3894" s="3" t="n">
        <v>0</v>
      </c>
      <c r="O3894" s="4" t="str"/>
      <c r="P3894" s="4" t="str"/>
      <c r="Q3894" s="4" t="str"/>
      <c r="R3894" s="4" t="str"/>
      <c r="S3894" s="4" t="str"/>
      <c r="T3894" s="4" t="str"/>
      <c r="U3894" s="4" t="str"/>
      <c r="V3894" s="4" t="n">
        <v>1</v>
      </c>
    </row>
    <row r="3895">
      <c r="A3895" t="n">
        <v>489</v>
      </c>
      <c r="B3895" t="inlineStr">
        <is>
          <t>20606101423</t>
        </is>
      </c>
      <c r="C3895" t="inlineStr">
        <is>
          <t>ASOCIACION DE PRODUCTORES AGROPECUARIOS DON LORENZO DEL DISTRITO DE SAMAN</t>
        </is>
      </c>
      <c r="D3895" s="6" t="n">
        <v>2023</v>
      </c>
      <c r="F3895" t="inlineStr">
        <is>
          <t>PAC</t>
        </is>
      </c>
      <c r="G3895" s="4" t="n">
        <v>0</v>
      </c>
      <c r="H3895" s="4" t="n">
        <v>0</v>
      </c>
      <c r="I3895" s="4" t="n">
        <v>0</v>
      </c>
      <c r="J3895" s="4" t="n">
        <v>0</v>
      </c>
      <c r="K3895" s="4" t="n">
        <v>0</v>
      </c>
      <c r="L3895" s="3" t="n">
        <v>0</v>
      </c>
      <c r="M3895" s="3" t="n">
        <v>0</v>
      </c>
      <c r="N3895" s="3" t="n">
        <v>0</v>
      </c>
      <c r="O3895" s="4" t="n">
        <v>0</v>
      </c>
      <c r="P3895" s="4" t="n">
        <v>0</v>
      </c>
      <c r="Q3895" s="4" t="n">
        <v>0</v>
      </c>
      <c r="R3895" s="4" t="n">
        <v>0</v>
      </c>
      <c r="S3895" s="4" t="n">
        <v>0</v>
      </c>
      <c r="T3895" s="4" t="n">
        <v>0</v>
      </c>
      <c r="U3895" s="4" t="n">
        <v>0</v>
      </c>
      <c r="V3895" s="4" t="n">
        <v>1</v>
      </c>
    </row>
    <row r="3896">
      <c r="A3896" t="n">
        <v>489</v>
      </c>
      <c r="B3896" t="inlineStr">
        <is>
          <t>20606101423</t>
        </is>
      </c>
      <c r="C3896" t="inlineStr">
        <is>
          <t>ASOCIACION DE PRODUCTORES AGROPECUARIOS DON LORENZO DEL DISTRITO DE SAMAN</t>
        </is>
      </c>
      <c r="D3896" s="6" t="n">
        <v>2024</v>
      </c>
      <c r="E3896" t="n">
        <v>1</v>
      </c>
      <c r="F3896" t="inlineStr">
        <is>
          <t>PAC</t>
        </is>
      </c>
      <c r="G3896" s="4" t="n">
        <v>10</v>
      </c>
      <c r="H3896" s="4" t="n">
        <v>20</v>
      </c>
      <c r="I3896" s="4" t="n">
        <v>30</v>
      </c>
      <c r="J3896" s="4" t="n">
        <v>37</v>
      </c>
      <c r="K3896" s="4" t="n">
        <v>1</v>
      </c>
      <c r="L3896" s="3" t="n">
        <v>385200</v>
      </c>
      <c r="M3896" s="3" t="n">
        <v>0</v>
      </c>
      <c r="N3896" s="3" t="n">
        <v>385200</v>
      </c>
      <c r="O3896" s="4" t="n">
        <v>0</v>
      </c>
      <c r="P3896" s="4" t="n">
        <v>385200</v>
      </c>
      <c r="Q3896" s="4" t="str"/>
      <c r="R3896" s="4" t="n">
        <v>0</v>
      </c>
      <c r="S3896" s="4" t="n">
        <v>0</v>
      </c>
      <c r="T3896" s="4" t="n">
        <v>0</v>
      </c>
      <c r="U3896" s="4" t="n">
        <v>385200</v>
      </c>
      <c r="V3896" s="4" t="n">
        <v>1</v>
      </c>
    </row>
    <row r="3897">
      <c r="A3897" t="n">
        <v>489</v>
      </c>
      <c r="B3897" t="inlineStr">
        <is>
          <t>20606101423</t>
        </is>
      </c>
      <c r="C3897" t="inlineStr">
        <is>
          <t>ASOCIACION DE PRODUCTORES AGROPECUARIOS DON LORENZO DEL DISTRITO DE SAMAN</t>
        </is>
      </c>
      <c r="D3897" s="6" t="n">
        <v>2025</v>
      </c>
      <c r="E3897" t="n">
        <v>1</v>
      </c>
      <c r="F3897" t="inlineStr">
        <is>
          <t>PAC</t>
        </is>
      </c>
      <c r="G3897" s="4" t="n">
        <v>5</v>
      </c>
      <c r="H3897" s="4" t="n">
        <v>7</v>
      </c>
      <c r="I3897" s="4" t="n">
        <v>12</v>
      </c>
      <c r="J3897" s="4" t="n">
        <v>19</v>
      </c>
      <c r="K3897" s="4" t="n">
        <v>2</v>
      </c>
      <c r="L3897" s="3" t="n">
        <v>594080</v>
      </c>
      <c r="M3897" s="3" t="n">
        <v>0</v>
      </c>
      <c r="N3897" s="3" t="n">
        <v>594080</v>
      </c>
      <c r="O3897" s="4" t="n">
        <v>0</v>
      </c>
      <c r="P3897" s="4" t="n">
        <v>594080</v>
      </c>
      <c r="Q3897" s="4" t="str"/>
      <c r="R3897" s="4" t="n">
        <v>0</v>
      </c>
      <c r="S3897" s="4" t="n">
        <v>0</v>
      </c>
      <c r="T3897" s="4" t="n">
        <v>0</v>
      </c>
      <c r="U3897" s="4" t="n">
        <v>594080</v>
      </c>
      <c r="V3897" s="4" t="n">
        <v>1</v>
      </c>
    </row>
    <row r="3898">
      <c r="A3898" t="n">
        <v>490</v>
      </c>
      <c r="B3898" t="inlineStr">
        <is>
          <t>20448277781</t>
        </is>
      </c>
      <c r="C3898" t="inlineStr">
        <is>
          <t>COOPERATIVA AGRARIA INDUSTRIALIZADA CABANA LTDA</t>
        </is>
      </c>
      <c r="D3898" s="6" t="n">
        <v>2018</v>
      </c>
      <c r="F3898" t="inlineStr">
        <is>
          <t>PAC</t>
        </is>
      </c>
      <c r="G3898" s="4" t="str"/>
      <c r="H3898" s="4" t="str"/>
      <c r="I3898" s="4" t="n">
        <v>0</v>
      </c>
      <c r="J3898" s="4" t="str"/>
      <c r="K3898" s="4" t="str"/>
      <c r="L3898" s="3" t="str"/>
      <c r="M3898" s="3" t="str"/>
      <c r="N3898" s="3" t="n">
        <v>0</v>
      </c>
      <c r="O3898" s="4" t="str"/>
      <c r="P3898" s="4" t="str"/>
      <c r="Q3898" s="4" t="str"/>
      <c r="R3898" s="4" t="str"/>
      <c r="S3898" s="4" t="str"/>
      <c r="T3898" s="4" t="str"/>
      <c r="U3898" s="4" t="str"/>
      <c r="V3898" s="4" t="n">
        <v>2</v>
      </c>
    </row>
    <row r="3899">
      <c r="A3899" t="n">
        <v>490</v>
      </c>
      <c r="B3899" t="inlineStr">
        <is>
          <t>20448277781</t>
        </is>
      </c>
      <c r="C3899" t="inlineStr">
        <is>
          <t>COOPERATIVA AGRARIA INDUSTRIALIZADA CABANA LTDA</t>
        </is>
      </c>
      <c r="D3899" s="6" t="n">
        <v>2019</v>
      </c>
      <c r="F3899" t="inlineStr">
        <is>
          <t>PAC</t>
        </is>
      </c>
      <c r="G3899" s="4" t="n">
        <v>0</v>
      </c>
      <c r="H3899" s="4" t="n">
        <v>0</v>
      </c>
      <c r="I3899" s="4" t="n">
        <v>0</v>
      </c>
      <c r="J3899" s="4" t="str"/>
      <c r="K3899" s="4" t="str"/>
      <c r="L3899" s="3" t="n">
        <v>0</v>
      </c>
      <c r="M3899" s="3" t="n">
        <v>0</v>
      </c>
      <c r="N3899" s="3" t="n">
        <v>0</v>
      </c>
      <c r="O3899" s="4" t="str"/>
      <c r="P3899" s="4" t="str"/>
      <c r="Q3899" s="4" t="str"/>
      <c r="R3899" s="4" t="str"/>
      <c r="S3899" s="4" t="str"/>
      <c r="T3899" s="4" t="str"/>
      <c r="U3899" s="4" t="str"/>
      <c r="V3899" s="4" t="n">
        <v>2</v>
      </c>
    </row>
    <row r="3900">
      <c r="A3900" t="n">
        <v>490</v>
      </c>
      <c r="B3900" t="inlineStr">
        <is>
          <t>20448277781</t>
        </is>
      </c>
      <c r="C3900" t="inlineStr">
        <is>
          <t>COOPERATIVA AGRARIA INDUSTRIALIZADA CABANA LTDA</t>
        </is>
      </c>
      <c r="D3900" s="6" t="n">
        <v>2020</v>
      </c>
      <c r="F3900" t="inlineStr">
        <is>
          <t>PAC</t>
        </is>
      </c>
      <c r="G3900" s="4" t="n">
        <v>0</v>
      </c>
      <c r="H3900" s="4" t="n">
        <v>0</v>
      </c>
      <c r="I3900" s="4" t="n">
        <v>0</v>
      </c>
      <c r="J3900" s="4" t="n">
        <v>0</v>
      </c>
      <c r="K3900" s="4" t="n">
        <v>0</v>
      </c>
      <c r="L3900" s="3" t="n">
        <v>0</v>
      </c>
      <c r="M3900" s="3" t="n">
        <v>0</v>
      </c>
      <c r="N3900" s="3" t="n">
        <v>0</v>
      </c>
      <c r="O3900" s="4" t="str"/>
      <c r="P3900" s="4" t="str"/>
      <c r="Q3900" s="4" t="str"/>
      <c r="R3900" s="4" t="str"/>
      <c r="S3900" s="4" t="str"/>
      <c r="T3900" s="4" t="str"/>
      <c r="U3900" s="4" t="str"/>
      <c r="V3900" s="4" t="n">
        <v>2</v>
      </c>
    </row>
    <row r="3901">
      <c r="A3901" t="n">
        <v>490</v>
      </c>
      <c r="B3901" t="inlineStr">
        <is>
          <t>20448277781</t>
        </is>
      </c>
      <c r="C3901" t="inlineStr">
        <is>
          <t>COOPERATIVA AGRARIA INDUSTRIALIZADA CABANA LTDA</t>
        </is>
      </c>
      <c r="D3901" s="6" t="n">
        <v>2021</v>
      </c>
      <c r="F3901" t="inlineStr">
        <is>
          <t>PAC</t>
        </is>
      </c>
      <c r="G3901" s="4" t="n">
        <v>0</v>
      </c>
      <c r="H3901" s="4" t="n">
        <v>0</v>
      </c>
      <c r="I3901" s="4" t="n">
        <v>0</v>
      </c>
      <c r="J3901" s="4" t="n">
        <v>0</v>
      </c>
      <c r="K3901" s="4" t="n">
        <v>0</v>
      </c>
      <c r="L3901" s="3" t="n">
        <v>0</v>
      </c>
      <c r="M3901" s="3" t="n">
        <v>0</v>
      </c>
      <c r="N3901" s="3" t="n">
        <v>0</v>
      </c>
      <c r="O3901" s="4" t="str"/>
      <c r="P3901" s="4" t="str"/>
      <c r="Q3901" s="4" t="str"/>
      <c r="R3901" s="4" t="str"/>
      <c r="S3901" s="4" t="str"/>
      <c r="T3901" s="4" t="str"/>
      <c r="U3901" s="4" t="str"/>
      <c r="V3901" s="4" t="n">
        <v>2</v>
      </c>
    </row>
    <row r="3902">
      <c r="A3902" t="n">
        <v>490</v>
      </c>
      <c r="B3902" t="inlineStr">
        <is>
          <t>20448277781</t>
        </is>
      </c>
      <c r="C3902" t="inlineStr">
        <is>
          <t>COOPERATIVA AGRARIA INDUSTRIALIZADA CABANA LTDA</t>
        </is>
      </c>
      <c r="D3902" s="6" t="n">
        <v>2022</v>
      </c>
      <c r="F3902" t="inlineStr">
        <is>
          <t>PAC</t>
        </is>
      </c>
      <c r="G3902" s="4" t="n">
        <v>0</v>
      </c>
      <c r="H3902" s="4" t="n">
        <v>0</v>
      </c>
      <c r="I3902" s="4" t="n">
        <v>0</v>
      </c>
      <c r="J3902" s="4" t="n">
        <v>0</v>
      </c>
      <c r="K3902" s="4" t="n">
        <v>0</v>
      </c>
      <c r="L3902" s="3" t="n">
        <v>0</v>
      </c>
      <c r="M3902" s="3" t="n">
        <v>0</v>
      </c>
      <c r="N3902" s="3" t="n">
        <v>0</v>
      </c>
      <c r="O3902" s="4" t="str"/>
      <c r="P3902" s="4" t="str"/>
      <c r="Q3902" s="4" t="str"/>
      <c r="R3902" s="4" t="str"/>
      <c r="S3902" s="4" t="str"/>
      <c r="T3902" s="4" t="str"/>
      <c r="U3902" s="4" t="str"/>
      <c r="V3902" s="4" t="n">
        <v>2</v>
      </c>
    </row>
    <row r="3903">
      <c r="A3903" t="n">
        <v>490</v>
      </c>
      <c r="B3903" t="inlineStr">
        <is>
          <t>20448277781</t>
        </is>
      </c>
      <c r="C3903" t="inlineStr">
        <is>
          <t>COOPERATIVA AGRARIA INDUSTRIALIZADA CABANA LTDA</t>
        </is>
      </c>
      <c r="D3903" s="6" t="n">
        <v>2023</v>
      </c>
      <c r="F3903" t="inlineStr">
        <is>
          <t>PAC</t>
        </is>
      </c>
      <c r="G3903" s="4" t="n">
        <v>0</v>
      </c>
      <c r="H3903" s="4" t="n">
        <v>0</v>
      </c>
      <c r="I3903" s="4" t="n">
        <v>0</v>
      </c>
      <c r="J3903" s="4" t="n">
        <v>0</v>
      </c>
      <c r="K3903" s="4" t="n">
        <v>0</v>
      </c>
      <c r="L3903" s="3" t="n">
        <v>0</v>
      </c>
      <c r="M3903" s="3" t="n">
        <v>0</v>
      </c>
      <c r="N3903" s="3" t="n">
        <v>0</v>
      </c>
      <c r="O3903" s="4" t="n">
        <v>0</v>
      </c>
      <c r="P3903" s="4" t="n">
        <v>0</v>
      </c>
      <c r="Q3903" s="4" t="n">
        <v>0</v>
      </c>
      <c r="R3903" s="4" t="n">
        <v>0</v>
      </c>
      <c r="S3903" s="4" t="n">
        <v>0</v>
      </c>
      <c r="T3903" s="4" t="n">
        <v>0</v>
      </c>
      <c r="U3903" s="4" t="n">
        <v>0</v>
      </c>
      <c r="V3903" s="4" t="n">
        <v>2</v>
      </c>
    </row>
    <row r="3904">
      <c r="A3904" t="n">
        <v>490</v>
      </c>
      <c r="B3904" t="inlineStr">
        <is>
          <t>20448277781</t>
        </is>
      </c>
      <c r="C3904" t="inlineStr">
        <is>
          <t>COOPERATIVA AGRARIA INDUSTRIALIZADA CABANA LTDA</t>
        </is>
      </c>
      <c r="D3904" s="6" t="n">
        <v>2024</v>
      </c>
      <c r="E3904" t="n">
        <v>1</v>
      </c>
      <c r="F3904" t="inlineStr">
        <is>
          <t>PAC</t>
        </is>
      </c>
      <c r="G3904" s="4" t="n">
        <v>173</v>
      </c>
      <c r="H3904" s="4" t="n">
        <v>427</v>
      </c>
      <c r="I3904" s="4" t="n">
        <v>600</v>
      </c>
      <c r="J3904" s="4" t="n">
        <v>239</v>
      </c>
      <c r="K3904" s="4" t="n">
        <v>7</v>
      </c>
      <c r="L3904" s="3" t="n">
        <v>1122700.2692947</v>
      </c>
      <c r="M3904" s="3" t="n">
        <v>1112607.668</v>
      </c>
      <c r="N3904" s="3" t="n">
        <v>2235307.9372947</v>
      </c>
      <c r="O3904" s="4" t="n">
        <v>0</v>
      </c>
      <c r="P3904" s="4" t="n">
        <v>0</v>
      </c>
      <c r="Q3904" s="4" t="str"/>
      <c r="R3904" s="4" t="n">
        <v>2235307.9372947</v>
      </c>
      <c r="S3904" s="4" t="n">
        <v>0</v>
      </c>
      <c r="T3904" s="4" t="n">
        <v>0</v>
      </c>
      <c r="U3904" s="4" t="n">
        <v>2235307.9372947</v>
      </c>
      <c r="V3904" s="4" t="n">
        <v>2</v>
      </c>
    </row>
    <row r="3905">
      <c r="A3905" t="n">
        <v>490</v>
      </c>
      <c r="B3905" t="inlineStr">
        <is>
          <t>20448277781</t>
        </is>
      </c>
      <c r="C3905" t="inlineStr">
        <is>
          <t>COOPERATIVA AGRARIA INDUSTRIALIZADA CABANA LTDA</t>
        </is>
      </c>
      <c r="D3905" s="6" t="n">
        <v>2025</v>
      </c>
      <c r="E3905" t="n">
        <v>1</v>
      </c>
      <c r="F3905" t="inlineStr">
        <is>
          <t>PAC</t>
        </is>
      </c>
      <c r="G3905" s="4" t="n">
        <v>151</v>
      </c>
      <c r="H3905" s="4" t="n">
        <v>449</v>
      </c>
      <c r="I3905" s="4" t="n">
        <v>600</v>
      </c>
      <c r="J3905" s="4" t="n">
        <v>136</v>
      </c>
      <c r="K3905" s="4" t="n">
        <v>4</v>
      </c>
      <c r="L3905" s="3" t="n">
        <v>325029.84506296</v>
      </c>
      <c r="M3905" s="3" t="n">
        <v>818676.4516112</v>
      </c>
      <c r="N3905" s="3" t="n">
        <v>1143706.29667416</v>
      </c>
      <c r="O3905" s="4" t="n">
        <v>8942.965591759999</v>
      </c>
      <c r="P3905" s="4" t="n">
        <v>0</v>
      </c>
      <c r="Q3905" s="4" t="str"/>
      <c r="R3905" s="4" t="n">
        <v>1134763.3310824</v>
      </c>
      <c r="S3905" s="4" t="n">
        <v>0</v>
      </c>
      <c r="T3905" s="4" t="n">
        <v>0</v>
      </c>
      <c r="U3905" s="4" t="n">
        <v>1143706.29667416</v>
      </c>
      <c r="V3905" s="4" t="n">
        <v>2</v>
      </c>
    </row>
    <row r="3906">
      <c r="A3906" t="n">
        <v>491</v>
      </c>
      <c r="B3906" t="inlineStr">
        <is>
          <t>20448843051</t>
        </is>
      </c>
      <c r="C3906" t="inlineStr">
        <is>
          <t>ASOCIACION DE PRODUCTORES AGROPECUARIOS PIEDRA BLANCA DE CHALLAPAMPA</t>
        </is>
      </c>
      <c r="D3906" s="6" t="n">
        <v>2018</v>
      </c>
      <c r="F3906" t="inlineStr">
        <is>
          <t>PAC</t>
        </is>
      </c>
      <c r="G3906" s="4" t="str"/>
      <c r="H3906" s="4" t="str"/>
      <c r="I3906" s="4" t="n">
        <v>0</v>
      </c>
      <c r="J3906" s="4" t="str"/>
      <c r="K3906" s="4" t="str"/>
      <c r="L3906" s="3" t="str"/>
      <c r="M3906" s="3" t="str"/>
      <c r="N3906" s="3" t="n">
        <v>0</v>
      </c>
      <c r="O3906" s="4" t="str"/>
      <c r="P3906" s="4" t="str"/>
      <c r="Q3906" s="4" t="str"/>
      <c r="R3906" s="4" t="str"/>
      <c r="S3906" s="4" t="str"/>
      <c r="T3906" s="4" t="str"/>
      <c r="U3906" s="4" t="str"/>
      <c r="V3906" s="4" t="n">
        <v>1</v>
      </c>
    </row>
    <row r="3907">
      <c r="A3907" t="n">
        <v>491</v>
      </c>
      <c r="B3907" t="inlineStr">
        <is>
          <t>20448843051</t>
        </is>
      </c>
      <c r="C3907" t="inlineStr">
        <is>
          <t>ASOCIACION DE PRODUCTORES AGROPECUARIOS PIEDRA BLANCA DE CHALLAPAMPA</t>
        </is>
      </c>
      <c r="D3907" s="6" t="n">
        <v>2019</v>
      </c>
      <c r="F3907" t="inlineStr">
        <is>
          <t>PAC</t>
        </is>
      </c>
      <c r="G3907" s="4" t="n">
        <v>0</v>
      </c>
      <c r="H3907" s="4" t="n">
        <v>0</v>
      </c>
      <c r="I3907" s="4" t="n">
        <v>0</v>
      </c>
      <c r="J3907" s="4" t="str"/>
      <c r="K3907" s="4" t="str"/>
      <c r="L3907" s="3" t="n">
        <v>0</v>
      </c>
      <c r="M3907" s="3" t="n">
        <v>0</v>
      </c>
      <c r="N3907" s="3" t="n">
        <v>0</v>
      </c>
      <c r="O3907" s="4" t="str"/>
      <c r="P3907" s="4" t="str"/>
      <c r="Q3907" s="4" t="str"/>
      <c r="R3907" s="4" t="str"/>
      <c r="S3907" s="4" t="str"/>
      <c r="T3907" s="4" t="str"/>
      <c r="U3907" s="4" t="str"/>
      <c r="V3907" s="4" t="n">
        <v>1</v>
      </c>
    </row>
    <row r="3908">
      <c r="A3908" t="n">
        <v>491</v>
      </c>
      <c r="B3908" t="inlineStr">
        <is>
          <t>20448843051</t>
        </is>
      </c>
      <c r="C3908" t="inlineStr">
        <is>
          <t>ASOCIACION DE PRODUCTORES AGROPECUARIOS PIEDRA BLANCA DE CHALLAPAMPA</t>
        </is>
      </c>
      <c r="D3908" s="6" t="n">
        <v>2020</v>
      </c>
      <c r="F3908" t="inlineStr">
        <is>
          <t>PAC</t>
        </is>
      </c>
      <c r="G3908" s="4" t="n">
        <v>0</v>
      </c>
      <c r="H3908" s="4" t="n">
        <v>0</v>
      </c>
      <c r="I3908" s="4" t="n">
        <v>0</v>
      </c>
      <c r="J3908" s="4" t="n">
        <v>0</v>
      </c>
      <c r="K3908" s="4" t="n">
        <v>0</v>
      </c>
      <c r="L3908" s="3" t="n">
        <v>0</v>
      </c>
      <c r="M3908" s="3" t="n">
        <v>0</v>
      </c>
      <c r="N3908" s="3" t="n">
        <v>0</v>
      </c>
      <c r="O3908" s="4" t="str"/>
      <c r="P3908" s="4" t="str"/>
      <c r="Q3908" s="4" t="str"/>
      <c r="R3908" s="4" t="str"/>
      <c r="S3908" s="4" t="str"/>
      <c r="T3908" s="4" t="str"/>
      <c r="U3908" s="4" t="str"/>
      <c r="V3908" s="4" t="n">
        <v>1</v>
      </c>
    </row>
    <row r="3909">
      <c r="A3909" t="n">
        <v>491</v>
      </c>
      <c r="B3909" t="inlineStr">
        <is>
          <t>20448843051</t>
        </is>
      </c>
      <c r="C3909" t="inlineStr">
        <is>
          <t>ASOCIACION DE PRODUCTORES AGROPECUARIOS PIEDRA BLANCA DE CHALLAPAMPA</t>
        </is>
      </c>
      <c r="D3909" s="6" t="n">
        <v>2021</v>
      </c>
      <c r="F3909" t="inlineStr">
        <is>
          <t>PAC</t>
        </is>
      </c>
      <c r="G3909" s="4" t="n">
        <v>0</v>
      </c>
      <c r="H3909" s="4" t="n">
        <v>0</v>
      </c>
      <c r="I3909" s="4" t="n">
        <v>0</v>
      </c>
      <c r="J3909" s="4" t="n">
        <v>0</v>
      </c>
      <c r="K3909" s="4" t="n">
        <v>0</v>
      </c>
      <c r="L3909" s="3" t="n">
        <v>0</v>
      </c>
      <c r="M3909" s="3" t="n">
        <v>0</v>
      </c>
      <c r="N3909" s="3" t="n">
        <v>0</v>
      </c>
      <c r="O3909" s="4" t="str"/>
      <c r="P3909" s="4" t="str"/>
      <c r="Q3909" s="4" t="str"/>
      <c r="R3909" s="4" t="str"/>
      <c r="S3909" s="4" t="str"/>
      <c r="T3909" s="4" t="str"/>
      <c r="U3909" s="4" t="str"/>
      <c r="V3909" s="4" t="n">
        <v>1</v>
      </c>
    </row>
    <row r="3910">
      <c r="A3910" t="n">
        <v>491</v>
      </c>
      <c r="B3910" t="inlineStr">
        <is>
          <t>20448843051</t>
        </is>
      </c>
      <c r="C3910" t="inlineStr">
        <is>
          <t>ASOCIACION DE PRODUCTORES AGROPECUARIOS PIEDRA BLANCA DE CHALLAPAMPA</t>
        </is>
      </c>
      <c r="D3910" s="6" t="n">
        <v>2022</v>
      </c>
      <c r="F3910" t="inlineStr">
        <is>
          <t>PAC</t>
        </is>
      </c>
      <c r="G3910" s="4" t="n">
        <v>0</v>
      </c>
      <c r="H3910" s="4" t="n">
        <v>0</v>
      </c>
      <c r="I3910" s="4" t="n">
        <v>0</v>
      </c>
      <c r="J3910" s="4" t="n">
        <v>0</v>
      </c>
      <c r="K3910" s="4" t="n">
        <v>0</v>
      </c>
      <c r="L3910" s="3" t="n">
        <v>0</v>
      </c>
      <c r="M3910" s="3" t="n">
        <v>0</v>
      </c>
      <c r="N3910" s="3" t="n">
        <v>0</v>
      </c>
      <c r="O3910" s="4" t="str"/>
      <c r="P3910" s="4" t="str"/>
      <c r="Q3910" s="4" t="str"/>
      <c r="R3910" s="4" t="str"/>
      <c r="S3910" s="4" t="str"/>
      <c r="T3910" s="4" t="str"/>
      <c r="U3910" s="4" t="str"/>
      <c r="V3910" s="4" t="n">
        <v>1</v>
      </c>
    </row>
    <row r="3911">
      <c r="A3911" t="n">
        <v>491</v>
      </c>
      <c r="B3911" t="inlineStr">
        <is>
          <t>20448843051</t>
        </is>
      </c>
      <c r="C3911" t="inlineStr">
        <is>
          <t>ASOCIACION DE PRODUCTORES AGROPECUARIOS PIEDRA BLANCA DE CHALLAPAMPA</t>
        </is>
      </c>
      <c r="D3911" s="6" t="n">
        <v>2023</v>
      </c>
      <c r="F3911" t="inlineStr">
        <is>
          <t>PAC</t>
        </is>
      </c>
      <c r="G3911" s="4" t="n">
        <v>0</v>
      </c>
      <c r="H3911" s="4" t="n">
        <v>0</v>
      </c>
      <c r="I3911" s="4" t="n">
        <v>0</v>
      </c>
      <c r="J3911" s="4" t="n">
        <v>0</v>
      </c>
      <c r="K3911" s="4" t="n">
        <v>0</v>
      </c>
      <c r="L3911" s="3" t="n">
        <v>0</v>
      </c>
      <c r="M3911" s="3" t="n">
        <v>0</v>
      </c>
      <c r="N3911" s="3" t="n">
        <v>0</v>
      </c>
      <c r="O3911" s="4" t="n">
        <v>0</v>
      </c>
      <c r="P3911" s="4" t="n">
        <v>0</v>
      </c>
      <c r="Q3911" s="4" t="n">
        <v>0</v>
      </c>
      <c r="R3911" s="4" t="n">
        <v>0</v>
      </c>
      <c r="S3911" s="4" t="n">
        <v>0</v>
      </c>
      <c r="T3911" s="4" t="n">
        <v>0</v>
      </c>
      <c r="U3911" s="4" t="n">
        <v>0</v>
      </c>
      <c r="V3911" s="4" t="n">
        <v>1</v>
      </c>
    </row>
    <row r="3912">
      <c r="A3912" t="n">
        <v>491</v>
      </c>
      <c r="B3912" t="inlineStr">
        <is>
          <t>20448843051</t>
        </is>
      </c>
      <c r="C3912" t="inlineStr">
        <is>
          <t>ASOCIACION DE PRODUCTORES AGROPECUARIOS PIEDRA BLANCA DE CHALLAPAMPA</t>
        </is>
      </c>
      <c r="D3912" s="6" t="n">
        <v>2024</v>
      </c>
      <c r="E3912" t="n">
        <v>1</v>
      </c>
      <c r="F3912" t="inlineStr">
        <is>
          <t>PAC</t>
        </is>
      </c>
      <c r="G3912" s="4" t="n">
        <v>8</v>
      </c>
      <c r="H3912" s="4" t="n">
        <v>10</v>
      </c>
      <c r="I3912" s="4" t="n">
        <v>18</v>
      </c>
      <c r="J3912" s="4" t="n">
        <v>54</v>
      </c>
      <c r="K3912" s="4" t="n">
        <v>2</v>
      </c>
      <c r="L3912" s="3" t="n">
        <v>0</v>
      </c>
      <c r="M3912" s="3" t="n">
        <v>0</v>
      </c>
      <c r="N3912" s="3" t="n">
        <v>0</v>
      </c>
      <c r="O3912" s="4" t="n">
        <v>0</v>
      </c>
      <c r="P3912" s="4" t="n">
        <v>0</v>
      </c>
      <c r="Q3912" s="4" t="str"/>
      <c r="R3912" s="4" t="n">
        <v>0</v>
      </c>
      <c r="S3912" s="4" t="n">
        <v>0</v>
      </c>
      <c r="T3912" s="4" t="n">
        <v>0</v>
      </c>
      <c r="U3912" s="4" t="n">
        <v>0</v>
      </c>
      <c r="V3912" s="4" t="n">
        <v>1</v>
      </c>
    </row>
    <row r="3913">
      <c r="A3913" t="n">
        <v>491</v>
      </c>
      <c r="B3913" t="inlineStr">
        <is>
          <t>20448843051</t>
        </is>
      </c>
      <c r="C3913" t="inlineStr">
        <is>
          <t>ASOCIACION DE PRODUCTORES AGROPECUARIOS PIEDRA BLANCA DE CHALLAPAMPA</t>
        </is>
      </c>
      <c r="D3913" s="6" t="n">
        <v>2025</v>
      </c>
      <c r="F3913" t="inlineStr">
        <is>
          <t>PAC</t>
        </is>
      </c>
      <c r="G3913" s="4" t="n">
        <v>0</v>
      </c>
      <c r="H3913" s="4" t="n">
        <v>0</v>
      </c>
      <c r="I3913" s="4" t="n">
        <v>0</v>
      </c>
      <c r="J3913" s="4" t="n">
        <v>0</v>
      </c>
      <c r="K3913" s="4" t="n">
        <v>0</v>
      </c>
      <c r="L3913" s="3" t="n">
        <v>0</v>
      </c>
      <c r="M3913" s="3" t="n">
        <v>0</v>
      </c>
      <c r="N3913" s="3" t="n">
        <v>0</v>
      </c>
      <c r="O3913" s="4" t="n">
        <v>0</v>
      </c>
      <c r="P3913" s="4" t="n">
        <v>0</v>
      </c>
      <c r="Q3913" s="4" t="str"/>
      <c r="R3913" s="4" t="n">
        <v>0</v>
      </c>
      <c r="S3913" s="4" t="n">
        <v>0</v>
      </c>
      <c r="T3913" s="4" t="n">
        <v>0</v>
      </c>
      <c r="U3913" s="4" t="n">
        <v>0</v>
      </c>
      <c r="V3913" s="4" t="n">
        <v>1</v>
      </c>
    </row>
    <row r="3914">
      <c r="A3914" t="n">
        <v>492</v>
      </c>
      <c r="B3914" t="inlineStr">
        <is>
          <t>20611480262</t>
        </is>
      </c>
      <c r="C3914" t="inlineStr">
        <is>
          <t>COOPERATIVA AGRARIA SAN CRISTOBAL DE COALLACA - CABANILLAS</t>
        </is>
      </c>
      <c r="D3914" s="6" t="n">
        <v>2018</v>
      </c>
      <c r="F3914" t="inlineStr">
        <is>
          <t>PAC</t>
        </is>
      </c>
      <c r="G3914" s="4" t="str"/>
      <c r="H3914" s="4" t="str"/>
      <c r="I3914" s="4" t="n">
        <v>0</v>
      </c>
      <c r="J3914" s="4" t="str"/>
      <c r="K3914" s="4" t="str"/>
      <c r="L3914" s="3" t="str"/>
      <c r="M3914" s="3" t="str"/>
      <c r="N3914" s="3" t="n">
        <v>0</v>
      </c>
      <c r="O3914" s="4" t="str"/>
      <c r="P3914" s="4" t="str"/>
      <c r="Q3914" s="4" t="str"/>
      <c r="R3914" s="4" t="str"/>
      <c r="S3914" s="4" t="str"/>
      <c r="T3914" s="4" t="str"/>
      <c r="U3914" s="4" t="str"/>
      <c r="V3914" s="4" t="n">
        <v>1</v>
      </c>
    </row>
    <row r="3915">
      <c r="A3915" t="n">
        <v>492</v>
      </c>
      <c r="B3915" t="inlineStr">
        <is>
          <t>20611480262</t>
        </is>
      </c>
      <c r="C3915" t="inlineStr">
        <is>
          <t>COOPERATIVA AGRARIA SAN CRISTOBAL DE COALLACA - CABANILLAS</t>
        </is>
      </c>
      <c r="D3915" s="6" t="n">
        <v>2019</v>
      </c>
      <c r="F3915" t="inlineStr">
        <is>
          <t>PAC</t>
        </is>
      </c>
      <c r="G3915" s="4" t="n">
        <v>0</v>
      </c>
      <c r="H3915" s="4" t="n">
        <v>0</v>
      </c>
      <c r="I3915" s="4" t="n">
        <v>0</v>
      </c>
      <c r="J3915" s="4" t="str"/>
      <c r="K3915" s="4" t="str"/>
      <c r="L3915" s="3" t="n">
        <v>0</v>
      </c>
      <c r="M3915" s="3" t="n">
        <v>0</v>
      </c>
      <c r="N3915" s="3" t="n">
        <v>0</v>
      </c>
      <c r="O3915" s="4" t="str"/>
      <c r="P3915" s="4" t="str"/>
      <c r="Q3915" s="4" t="str"/>
      <c r="R3915" s="4" t="str"/>
      <c r="S3915" s="4" t="str"/>
      <c r="T3915" s="4" t="str"/>
      <c r="U3915" s="4" t="str"/>
      <c r="V3915" s="4" t="n">
        <v>1</v>
      </c>
    </row>
    <row r="3916">
      <c r="A3916" t="n">
        <v>492</v>
      </c>
      <c r="B3916" t="inlineStr">
        <is>
          <t>20611480262</t>
        </is>
      </c>
      <c r="C3916" t="inlineStr">
        <is>
          <t>COOPERATIVA AGRARIA SAN CRISTOBAL DE COALLACA - CABANILLAS</t>
        </is>
      </c>
      <c r="D3916" s="6" t="n">
        <v>2020</v>
      </c>
      <c r="F3916" t="inlineStr">
        <is>
          <t>PAC</t>
        </is>
      </c>
      <c r="G3916" s="4" t="n">
        <v>0</v>
      </c>
      <c r="H3916" s="4" t="n">
        <v>0</v>
      </c>
      <c r="I3916" s="4" t="n">
        <v>0</v>
      </c>
      <c r="J3916" s="4" t="n">
        <v>0</v>
      </c>
      <c r="K3916" s="4" t="n">
        <v>0</v>
      </c>
      <c r="L3916" s="3" t="n">
        <v>0</v>
      </c>
      <c r="M3916" s="3" t="n">
        <v>0</v>
      </c>
      <c r="N3916" s="3" t="n">
        <v>0</v>
      </c>
      <c r="O3916" s="4" t="str"/>
      <c r="P3916" s="4" t="str"/>
      <c r="Q3916" s="4" t="str"/>
      <c r="R3916" s="4" t="str"/>
      <c r="S3916" s="4" t="str"/>
      <c r="T3916" s="4" t="str"/>
      <c r="U3916" s="4" t="str"/>
      <c r="V3916" s="4" t="n">
        <v>1</v>
      </c>
    </row>
    <row r="3917">
      <c r="A3917" t="n">
        <v>492</v>
      </c>
      <c r="B3917" t="inlineStr">
        <is>
          <t>20611480262</t>
        </is>
      </c>
      <c r="C3917" t="inlineStr">
        <is>
          <t>COOPERATIVA AGRARIA SAN CRISTOBAL DE COALLACA - CABANILLAS</t>
        </is>
      </c>
      <c r="D3917" s="6" t="n">
        <v>2021</v>
      </c>
      <c r="F3917" t="inlineStr">
        <is>
          <t>PAC</t>
        </is>
      </c>
      <c r="G3917" s="4" t="n">
        <v>0</v>
      </c>
      <c r="H3917" s="4" t="n">
        <v>0</v>
      </c>
      <c r="I3917" s="4" t="n">
        <v>0</v>
      </c>
      <c r="J3917" s="4" t="n">
        <v>0</v>
      </c>
      <c r="K3917" s="4" t="n">
        <v>0</v>
      </c>
      <c r="L3917" s="3" t="n">
        <v>0</v>
      </c>
      <c r="M3917" s="3" t="n">
        <v>0</v>
      </c>
      <c r="N3917" s="3" t="n">
        <v>0</v>
      </c>
      <c r="O3917" s="4" t="str"/>
      <c r="P3917" s="4" t="str"/>
      <c r="Q3917" s="4" t="str"/>
      <c r="R3917" s="4" t="str"/>
      <c r="S3917" s="4" t="str"/>
      <c r="T3917" s="4" t="str"/>
      <c r="U3917" s="4" t="str"/>
      <c r="V3917" s="4" t="n">
        <v>1</v>
      </c>
    </row>
    <row r="3918">
      <c r="A3918" t="n">
        <v>492</v>
      </c>
      <c r="B3918" t="inlineStr">
        <is>
          <t>20611480262</t>
        </is>
      </c>
      <c r="C3918" t="inlineStr">
        <is>
          <t>COOPERATIVA AGRARIA SAN CRISTOBAL DE COALLACA - CABANILLAS</t>
        </is>
      </c>
      <c r="D3918" s="6" t="n">
        <v>2022</v>
      </c>
      <c r="F3918" t="inlineStr">
        <is>
          <t>PAC</t>
        </is>
      </c>
      <c r="G3918" s="4" t="n">
        <v>0</v>
      </c>
      <c r="H3918" s="4" t="n">
        <v>0</v>
      </c>
      <c r="I3918" s="4" t="n">
        <v>0</v>
      </c>
      <c r="J3918" s="4" t="n">
        <v>0</v>
      </c>
      <c r="K3918" s="4" t="n">
        <v>0</v>
      </c>
      <c r="L3918" s="3" t="n">
        <v>0</v>
      </c>
      <c r="M3918" s="3" t="n">
        <v>0</v>
      </c>
      <c r="N3918" s="3" t="n">
        <v>0</v>
      </c>
      <c r="O3918" s="4" t="str"/>
      <c r="P3918" s="4" t="str"/>
      <c r="Q3918" s="4" t="str"/>
      <c r="R3918" s="4" t="str"/>
      <c r="S3918" s="4" t="str"/>
      <c r="T3918" s="4" t="str"/>
      <c r="U3918" s="4" t="str"/>
      <c r="V3918" s="4" t="n">
        <v>1</v>
      </c>
    </row>
    <row r="3919">
      <c r="A3919" t="n">
        <v>492</v>
      </c>
      <c r="B3919" t="inlineStr">
        <is>
          <t>20611480262</t>
        </is>
      </c>
      <c r="C3919" t="inlineStr">
        <is>
          <t>COOPERATIVA AGRARIA SAN CRISTOBAL DE COALLACA - CABANILLAS</t>
        </is>
      </c>
      <c r="D3919" s="6" t="n">
        <v>2023</v>
      </c>
      <c r="F3919" t="inlineStr">
        <is>
          <t>PAC</t>
        </is>
      </c>
      <c r="G3919" s="4" t="n">
        <v>0</v>
      </c>
      <c r="H3919" s="4" t="n">
        <v>0</v>
      </c>
      <c r="I3919" s="4" t="n">
        <v>0</v>
      </c>
      <c r="J3919" s="4" t="n">
        <v>0</v>
      </c>
      <c r="K3919" s="4" t="n">
        <v>0</v>
      </c>
      <c r="L3919" s="3" t="n">
        <v>0</v>
      </c>
      <c r="M3919" s="3" t="n">
        <v>0</v>
      </c>
      <c r="N3919" s="3" t="n">
        <v>0</v>
      </c>
      <c r="O3919" s="4" t="n">
        <v>0</v>
      </c>
      <c r="P3919" s="4" t="n">
        <v>0</v>
      </c>
      <c r="Q3919" s="4" t="n">
        <v>0</v>
      </c>
      <c r="R3919" s="4" t="n">
        <v>0</v>
      </c>
      <c r="S3919" s="4" t="n">
        <v>0</v>
      </c>
      <c r="T3919" s="4" t="n">
        <v>0</v>
      </c>
      <c r="U3919" s="4" t="n">
        <v>0</v>
      </c>
      <c r="V3919" s="4" t="n">
        <v>1</v>
      </c>
    </row>
    <row r="3920">
      <c r="A3920" t="n">
        <v>492</v>
      </c>
      <c r="B3920" t="inlineStr">
        <is>
          <t>20611480262</t>
        </is>
      </c>
      <c r="C3920" t="inlineStr">
        <is>
          <t>COOPERATIVA AGRARIA SAN CRISTOBAL DE COALLACA - CABANILLAS</t>
        </is>
      </c>
      <c r="D3920" s="6" t="n">
        <v>2024</v>
      </c>
      <c r="E3920" t="n">
        <v>1</v>
      </c>
      <c r="F3920" t="inlineStr">
        <is>
          <t>PAC</t>
        </is>
      </c>
      <c r="G3920" s="4" t="n">
        <v>39</v>
      </c>
      <c r="H3920" s="4" t="n">
        <v>27</v>
      </c>
      <c r="I3920" s="4" t="n">
        <v>66</v>
      </c>
      <c r="J3920" s="4" t="n">
        <v>111</v>
      </c>
      <c r="K3920" s="4" t="n">
        <v>3</v>
      </c>
      <c r="L3920" s="3" t="n">
        <v>66470.39999999999</v>
      </c>
      <c r="M3920" s="3" t="n">
        <v>0</v>
      </c>
      <c r="N3920" s="3" t="n">
        <v>66470.39999999999</v>
      </c>
      <c r="O3920" s="4" t="n">
        <v>0</v>
      </c>
      <c r="P3920" s="4" t="n">
        <v>66470.39999999999</v>
      </c>
      <c r="Q3920" s="4" t="str"/>
      <c r="R3920" s="4" t="n">
        <v>0</v>
      </c>
      <c r="S3920" s="4" t="n">
        <v>0</v>
      </c>
      <c r="T3920" s="4" t="n">
        <v>0</v>
      </c>
      <c r="U3920" s="4" t="n">
        <v>66470.39999999999</v>
      </c>
      <c r="V3920" s="4" t="n">
        <v>1</v>
      </c>
    </row>
    <row r="3921">
      <c r="A3921" t="n">
        <v>492</v>
      </c>
      <c r="B3921" t="inlineStr">
        <is>
          <t>20611480262</t>
        </is>
      </c>
      <c r="C3921" t="inlineStr">
        <is>
          <t>COOPERATIVA AGRARIA SAN CRISTOBAL DE COALLACA - CABANILLAS</t>
        </is>
      </c>
      <c r="D3921" s="6" t="n">
        <v>2025</v>
      </c>
      <c r="E3921" t="n">
        <v>1</v>
      </c>
      <c r="F3921" t="inlineStr">
        <is>
          <t>PAC</t>
        </is>
      </c>
      <c r="G3921" s="4" t="n">
        <v>24</v>
      </c>
      <c r="H3921" s="4" t="n">
        <v>42</v>
      </c>
      <c r="I3921" s="4" t="n">
        <v>66</v>
      </c>
      <c r="J3921" s="4" t="n">
        <v>73</v>
      </c>
      <c r="K3921" s="4" t="n">
        <v>2</v>
      </c>
      <c r="L3921" s="3" t="n">
        <v>70003.39999999999</v>
      </c>
      <c r="M3921" s="3" t="n">
        <v>0</v>
      </c>
      <c r="N3921" s="3" t="n">
        <v>70003.39999999999</v>
      </c>
      <c r="O3921" s="4" t="n">
        <v>0</v>
      </c>
      <c r="P3921" s="4" t="n">
        <v>70003.39999999999</v>
      </c>
      <c r="Q3921" s="4" t="str"/>
      <c r="R3921" s="4" t="n">
        <v>0</v>
      </c>
      <c r="S3921" s="4" t="n">
        <v>0</v>
      </c>
      <c r="T3921" s="4" t="n">
        <v>0</v>
      </c>
      <c r="U3921" s="4" t="n">
        <v>70003.39999999999</v>
      </c>
      <c r="V3921" s="4" t="n">
        <v>1</v>
      </c>
    </row>
    <row r="3922">
      <c r="A3922" t="n">
        <v>493</v>
      </c>
      <c r="B3922" t="inlineStr">
        <is>
          <t>20606214082</t>
        </is>
      </c>
      <c r="C3922" t="inlineStr">
        <is>
          <t>COOPERATIVA AGRARIA QORI QUINUA TARACO LTDA</t>
        </is>
      </c>
      <c r="D3922" s="6" t="n">
        <v>2018</v>
      </c>
      <c r="F3922" t="inlineStr">
        <is>
          <t>PAC</t>
        </is>
      </c>
      <c r="G3922" s="4" t="str"/>
      <c r="H3922" s="4" t="str"/>
      <c r="I3922" s="4" t="n">
        <v>0</v>
      </c>
      <c r="J3922" s="4" t="str"/>
      <c r="K3922" s="4" t="str"/>
      <c r="L3922" s="3" t="str"/>
      <c r="M3922" s="3" t="str"/>
      <c r="N3922" s="3" t="n">
        <v>0</v>
      </c>
      <c r="O3922" s="4" t="str"/>
      <c r="P3922" s="4" t="str"/>
      <c r="Q3922" s="4" t="str"/>
      <c r="R3922" s="4" t="str"/>
      <c r="S3922" s="4" t="str"/>
      <c r="T3922" s="4" t="str"/>
      <c r="U3922" s="4" t="str"/>
      <c r="V3922" s="4" t="n">
        <v>1</v>
      </c>
    </row>
    <row r="3923">
      <c r="A3923" t="n">
        <v>493</v>
      </c>
      <c r="B3923" t="inlineStr">
        <is>
          <t>20606214082</t>
        </is>
      </c>
      <c r="C3923" t="inlineStr">
        <is>
          <t>COOPERATIVA AGRARIA QORI QUINUA TARACO LTDA</t>
        </is>
      </c>
      <c r="D3923" s="6" t="n">
        <v>2019</v>
      </c>
      <c r="F3923" t="inlineStr">
        <is>
          <t>PAC</t>
        </is>
      </c>
      <c r="G3923" s="4" t="n">
        <v>0</v>
      </c>
      <c r="H3923" s="4" t="n">
        <v>0</v>
      </c>
      <c r="I3923" s="4" t="n">
        <v>0</v>
      </c>
      <c r="J3923" s="4" t="str"/>
      <c r="K3923" s="4" t="str"/>
      <c r="L3923" s="3" t="n">
        <v>0</v>
      </c>
      <c r="M3923" s="3" t="n">
        <v>0</v>
      </c>
      <c r="N3923" s="3" t="n">
        <v>0</v>
      </c>
      <c r="O3923" s="4" t="str"/>
      <c r="P3923" s="4" t="str"/>
      <c r="Q3923" s="4" t="str"/>
      <c r="R3923" s="4" t="str"/>
      <c r="S3923" s="4" t="str"/>
      <c r="T3923" s="4" t="str"/>
      <c r="U3923" s="4" t="str"/>
      <c r="V3923" s="4" t="n">
        <v>1</v>
      </c>
    </row>
    <row r="3924">
      <c r="A3924" t="n">
        <v>493</v>
      </c>
      <c r="B3924" t="inlineStr">
        <is>
          <t>20606214082</t>
        </is>
      </c>
      <c r="C3924" t="inlineStr">
        <is>
          <t>COOPERATIVA AGRARIA QORI QUINUA TARACO LTDA</t>
        </is>
      </c>
      <c r="D3924" s="6" t="n">
        <v>2020</v>
      </c>
      <c r="F3924" t="inlineStr">
        <is>
          <t>PAC</t>
        </is>
      </c>
      <c r="G3924" s="4" t="n">
        <v>0</v>
      </c>
      <c r="H3924" s="4" t="n">
        <v>0</v>
      </c>
      <c r="I3924" s="4" t="n">
        <v>0</v>
      </c>
      <c r="J3924" s="4" t="n">
        <v>0</v>
      </c>
      <c r="K3924" s="4" t="n">
        <v>0</v>
      </c>
      <c r="L3924" s="3" t="n">
        <v>0</v>
      </c>
      <c r="M3924" s="3" t="n">
        <v>0</v>
      </c>
      <c r="N3924" s="3" t="n">
        <v>0</v>
      </c>
      <c r="O3924" s="4" t="str"/>
      <c r="P3924" s="4" t="str"/>
      <c r="Q3924" s="4" t="str"/>
      <c r="R3924" s="4" t="str"/>
      <c r="S3924" s="4" t="str"/>
      <c r="T3924" s="4" t="str"/>
      <c r="U3924" s="4" t="str"/>
      <c r="V3924" s="4" t="n">
        <v>1</v>
      </c>
    </row>
    <row r="3925">
      <c r="A3925" t="n">
        <v>493</v>
      </c>
      <c r="B3925" t="inlineStr">
        <is>
          <t>20606214082</t>
        </is>
      </c>
      <c r="C3925" t="inlineStr">
        <is>
          <t>COOPERATIVA AGRARIA QORI QUINUA TARACO LTDA</t>
        </is>
      </c>
      <c r="D3925" s="6" t="n">
        <v>2021</v>
      </c>
      <c r="F3925" t="inlineStr">
        <is>
          <t>PAC</t>
        </is>
      </c>
      <c r="G3925" s="4" t="n">
        <v>0</v>
      </c>
      <c r="H3925" s="4" t="n">
        <v>0</v>
      </c>
      <c r="I3925" s="4" t="n">
        <v>0</v>
      </c>
      <c r="J3925" s="4" t="n">
        <v>0</v>
      </c>
      <c r="K3925" s="4" t="n">
        <v>0</v>
      </c>
      <c r="L3925" s="3" t="n">
        <v>0</v>
      </c>
      <c r="M3925" s="3" t="n">
        <v>0</v>
      </c>
      <c r="N3925" s="3" t="n">
        <v>0</v>
      </c>
      <c r="O3925" s="4" t="str"/>
      <c r="P3925" s="4" t="str"/>
      <c r="Q3925" s="4" t="str"/>
      <c r="R3925" s="4" t="str"/>
      <c r="S3925" s="4" t="str"/>
      <c r="T3925" s="4" t="str"/>
      <c r="U3925" s="4" t="str"/>
      <c r="V3925" s="4" t="n">
        <v>1</v>
      </c>
    </row>
    <row r="3926">
      <c r="A3926" t="n">
        <v>493</v>
      </c>
      <c r="B3926" t="inlineStr">
        <is>
          <t>20606214082</t>
        </is>
      </c>
      <c r="C3926" t="inlineStr">
        <is>
          <t>COOPERATIVA AGRARIA QORI QUINUA TARACO LTDA</t>
        </is>
      </c>
      <c r="D3926" s="6" t="n">
        <v>2022</v>
      </c>
      <c r="F3926" t="inlineStr">
        <is>
          <t>PAC</t>
        </is>
      </c>
      <c r="G3926" s="4" t="n">
        <v>0</v>
      </c>
      <c r="H3926" s="4" t="n">
        <v>0</v>
      </c>
      <c r="I3926" s="4" t="n">
        <v>0</v>
      </c>
      <c r="J3926" s="4" t="n">
        <v>0</v>
      </c>
      <c r="K3926" s="4" t="n">
        <v>0</v>
      </c>
      <c r="L3926" s="3" t="n">
        <v>0</v>
      </c>
      <c r="M3926" s="3" t="n">
        <v>0</v>
      </c>
      <c r="N3926" s="3" t="n">
        <v>0</v>
      </c>
      <c r="O3926" s="4" t="str"/>
      <c r="P3926" s="4" t="str"/>
      <c r="Q3926" s="4" t="str"/>
      <c r="R3926" s="4" t="str"/>
      <c r="S3926" s="4" t="str"/>
      <c r="T3926" s="4" t="str"/>
      <c r="U3926" s="4" t="str"/>
      <c r="V3926" s="4" t="n">
        <v>1</v>
      </c>
    </row>
    <row r="3927">
      <c r="A3927" t="n">
        <v>493</v>
      </c>
      <c r="B3927" t="inlineStr">
        <is>
          <t>20606214082</t>
        </is>
      </c>
      <c r="C3927" t="inlineStr">
        <is>
          <t>COOPERATIVA AGRARIA QORI QUINUA TARACO LTDA</t>
        </is>
      </c>
      <c r="D3927" s="6" t="n">
        <v>2023</v>
      </c>
      <c r="F3927" t="inlineStr">
        <is>
          <t>PAC</t>
        </is>
      </c>
      <c r="G3927" s="4" t="n">
        <v>0</v>
      </c>
      <c r="H3927" s="4" t="n">
        <v>0</v>
      </c>
      <c r="I3927" s="4" t="n">
        <v>0</v>
      </c>
      <c r="J3927" s="4" t="n">
        <v>0</v>
      </c>
      <c r="K3927" s="4" t="n">
        <v>0</v>
      </c>
      <c r="L3927" s="3" t="n">
        <v>0</v>
      </c>
      <c r="M3927" s="3" t="n">
        <v>0</v>
      </c>
      <c r="N3927" s="3" t="n">
        <v>0</v>
      </c>
      <c r="O3927" s="4" t="n">
        <v>0</v>
      </c>
      <c r="P3927" s="4" t="n">
        <v>0</v>
      </c>
      <c r="Q3927" s="4" t="n">
        <v>0</v>
      </c>
      <c r="R3927" s="4" t="n">
        <v>0</v>
      </c>
      <c r="S3927" s="4" t="n">
        <v>0</v>
      </c>
      <c r="T3927" s="4" t="n">
        <v>0</v>
      </c>
      <c r="U3927" s="4" t="n">
        <v>0</v>
      </c>
      <c r="V3927" s="4" t="n">
        <v>1</v>
      </c>
    </row>
    <row r="3928">
      <c r="A3928" t="n">
        <v>493</v>
      </c>
      <c r="B3928" t="inlineStr">
        <is>
          <t>20606214082</t>
        </is>
      </c>
      <c r="C3928" t="inlineStr">
        <is>
          <t>COOPERATIVA AGRARIA QORI QUINUA TARACO LTDA</t>
        </is>
      </c>
      <c r="D3928" s="6" t="n">
        <v>2024</v>
      </c>
      <c r="E3928" t="n">
        <v>1</v>
      </c>
      <c r="F3928" t="inlineStr">
        <is>
          <t>PAC</t>
        </is>
      </c>
      <c r="G3928" s="4" t="n">
        <v>40</v>
      </c>
      <c r="H3928" s="4" t="n">
        <v>30</v>
      </c>
      <c r="I3928" s="4" t="n">
        <v>70</v>
      </c>
      <c r="J3928" s="4" t="n">
        <v>67</v>
      </c>
      <c r="K3928" s="4" t="n">
        <v>5</v>
      </c>
      <c r="L3928" s="3" t="n">
        <v>640885.14</v>
      </c>
      <c r="M3928" s="3" t="n">
        <v>0</v>
      </c>
      <c r="N3928" s="3" t="n">
        <v>640885.14</v>
      </c>
      <c r="O3928" s="4" t="n">
        <v>0</v>
      </c>
      <c r="P3928" s="4" t="n">
        <v>0</v>
      </c>
      <c r="Q3928" s="4" t="str"/>
      <c r="R3928" s="4" t="n">
        <v>640885.14</v>
      </c>
      <c r="S3928" s="4" t="n">
        <v>0</v>
      </c>
      <c r="T3928" s="4" t="n">
        <v>0</v>
      </c>
      <c r="U3928" s="4" t="n">
        <v>640885.14</v>
      </c>
      <c r="V3928" s="4" t="n">
        <v>1</v>
      </c>
    </row>
    <row r="3929">
      <c r="A3929" t="n">
        <v>493</v>
      </c>
      <c r="B3929" t="inlineStr">
        <is>
          <t>20606214082</t>
        </is>
      </c>
      <c r="C3929" t="inlineStr">
        <is>
          <t>COOPERATIVA AGRARIA QORI QUINUA TARACO LTDA</t>
        </is>
      </c>
      <c r="D3929" s="6" t="n">
        <v>2025</v>
      </c>
      <c r="E3929" t="n">
        <v>1</v>
      </c>
      <c r="F3929" t="inlineStr">
        <is>
          <t>PAC</t>
        </is>
      </c>
      <c r="G3929" s="4" t="n">
        <v>214</v>
      </c>
      <c r="H3929" s="4" t="n">
        <v>167</v>
      </c>
      <c r="I3929" s="4" t="n">
        <v>381</v>
      </c>
      <c r="J3929" s="4" t="n">
        <v>133</v>
      </c>
      <c r="K3929" s="4" t="n">
        <v>4</v>
      </c>
      <c r="L3929" s="3" t="n">
        <v>356891.06</v>
      </c>
      <c r="M3929" s="3" t="n">
        <v>0</v>
      </c>
      <c r="N3929" s="3" t="n">
        <v>356891.06</v>
      </c>
      <c r="O3929" s="4" t="n">
        <v>0</v>
      </c>
      <c r="P3929" s="4" t="n">
        <v>356891.06</v>
      </c>
      <c r="Q3929" s="4" t="str"/>
      <c r="R3929" s="4" t="n">
        <v>0</v>
      </c>
      <c r="S3929" s="4" t="n">
        <v>0</v>
      </c>
      <c r="T3929" s="4" t="n">
        <v>0</v>
      </c>
      <c r="U3929" s="4" t="n">
        <v>356891.06</v>
      </c>
      <c r="V3929" s="4" t="n">
        <v>1</v>
      </c>
    </row>
    <row r="3930">
      <c r="A3930" t="n">
        <v>494</v>
      </c>
      <c r="B3930" t="inlineStr">
        <is>
          <t>20608294512</t>
        </is>
      </c>
      <c r="C3930" t="inlineStr">
        <is>
          <t>COOPERATIVA AGRARIA KURI VALLE DEL SISA LTDA.</t>
        </is>
      </c>
      <c r="D3930" s="6" t="n">
        <v>2018</v>
      </c>
      <c r="F3930" t="inlineStr">
        <is>
          <t>PAC</t>
        </is>
      </c>
      <c r="G3930" s="4" t="str"/>
      <c r="H3930" s="4" t="str"/>
      <c r="I3930" s="4" t="n">
        <v>0</v>
      </c>
      <c r="J3930" s="4" t="str"/>
      <c r="K3930" s="4" t="str"/>
      <c r="L3930" s="3" t="str"/>
      <c r="M3930" s="3" t="str"/>
      <c r="N3930" s="3" t="n">
        <v>0</v>
      </c>
      <c r="O3930" s="4" t="str"/>
      <c r="P3930" s="4" t="str"/>
      <c r="Q3930" s="4" t="str"/>
      <c r="R3930" s="4" t="str"/>
      <c r="S3930" s="4" t="str"/>
      <c r="T3930" s="4" t="str"/>
      <c r="U3930" s="4" t="str"/>
      <c r="V3930" s="4" t="n">
        <v>1</v>
      </c>
    </row>
    <row r="3931">
      <c r="A3931" t="n">
        <v>494</v>
      </c>
      <c r="B3931" t="inlineStr">
        <is>
          <t>20608294512</t>
        </is>
      </c>
      <c r="C3931" t="inlineStr">
        <is>
          <t>COOPERATIVA AGRARIA KURI VALLE DEL SISA LTDA.</t>
        </is>
      </c>
      <c r="D3931" s="6" t="n">
        <v>2019</v>
      </c>
      <c r="F3931" t="inlineStr">
        <is>
          <t>PAC</t>
        </is>
      </c>
      <c r="G3931" s="4" t="n">
        <v>0</v>
      </c>
      <c r="H3931" s="4" t="n">
        <v>0</v>
      </c>
      <c r="I3931" s="4" t="n">
        <v>0</v>
      </c>
      <c r="J3931" s="4" t="str"/>
      <c r="K3931" s="4" t="str"/>
      <c r="L3931" s="3" t="n">
        <v>0</v>
      </c>
      <c r="M3931" s="3" t="n">
        <v>0</v>
      </c>
      <c r="N3931" s="3" t="n">
        <v>0</v>
      </c>
      <c r="O3931" s="4" t="str"/>
      <c r="P3931" s="4" t="str"/>
      <c r="Q3931" s="4" t="str"/>
      <c r="R3931" s="4" t="str"/>
      <c r="S3931" s="4" t="str"/>
      <c r="T3931" s="4" t="str"/>
      <c r="U3931" s="4" t="str"/>
      <c r="V3931" s="4" t="n">
        <v>1</v>
      </c>
    </row>
    <row r="3932">
      <c r="A3932" t="n">
        <v>494</v>
      </c>
      <c r="B3932" t="inlineStr">
        <is>
          <t>20608294512</t>
        </is>
      </c>
      <c r="C3932" t="inlineStr">
        <is>
          <t>COOPERATIVA AGRARIA KURI VALLE DEL SISA LTDA.</t>
        </is>
      </c>
      <c r="D3932" s="6" t="n">
        <v>2020</v>
      </c>
      <c r="F3932" t="inlineStr">
        <is>
          <t>PAC</t>
        </is>
      </c>
      <c r="G3932" s="4" t="n">
        <v>0</v>
      </c>
      <c r="H3932" s="4" t="n">
        <v>0</v>
      </c>
      <c r="I3932" s="4" t="n">
        <v>0</v>
      </c>
      <c r="J3932" s="4" t="n">
        <v>0</v>
      </c>
      <c r="K3932" s="4" t="n">
        <v>0</v>
      </c>
      <c r="L3932" s="3" t="n">
        <v>0</v>
      </c>
      <c r="M3932" s="3" t="n">
        <v>0</v>
      </c>
      <c r="N3932" s="3" t="n">
        <v>0</v>
      </c>
      <c r="O3932" s="4" t="str"/>
      <c r="P3932" s="4" t="str"/>
      <c r="Q3932" s="4" t="str"/>
      <c r="R3932" s="4" t="str"/>
      <c r="S3932" s="4" t="str"/>
      <c r="T3932" s="4" t="str"/>
      <c r="U3932" s="4" t="str"/>
      <c r="V3932" s="4" t="n">
        <v>1</v>
      </c>
    </row>
    <row r="3933">
      <c r="A3933" t="n">
        <v>494</v>
      </c>
      <c r="B3933" t="inlineStr">
        <is>
          <t>20608294512</t>
        </is>
      </c>
      <c r="C3933" t="inlineStr">
        <is>
          <t>COOPERATIVA AGRARIA KURI VALLE DEL SISA LTDA.</t>
        </is>
      </c>
      <c r="D3933" s="6" t="n">
        <v>2021</v>
      </c>
      <c r="F3933" t="inlineStr">
        <is>
          <t>PAC</t>
        </is>
      </c>
      <c r="G3933" s="4" t="n">
        <v>0</v>
      </c>
      <c r="H3933" s="4" t="n">
        <v>0</v>
      </c>
      <c r="I3933" s="4" t="n">
        <v>0</v>
      </c>
      <c r="J3933" s="4" t="n">
        <v>0</v>
      </c>
      <c r="K3933" s="4" t="n">
        <v>0</v>
      </c>
      <c r="L3933" s="3" t="n">
        <v>0</v>
      </c>
      <c r="M3933" s="3" t="n">
        <v>0</v>
      </c>
      <c r="N3933" s="3" t="n">
        <v>0</v>
      </c>
      <c r="O3933" s="4" t="str"/>
      <c r="P3933" s="4" t="str"/>
      <c r="Q3933" s="4" t="str"/>
      <c r="R3933" s="4" t="str"/>
      <c r="S3933" s="4" t="str"/>
      <c r="T3933" s="4" t="str"/>
      <c r="U3933" s="4" t="str"/>
      <c r="V3933" s="4" t="n">
        <v>1</v>
      </c>
    </row>
    <row r="3934">
      <c r="A3934" t="n">
        <v>494</v>
      </c>
      <c r="B3934" t="inlineStr">
        <is>
          <t>20608294512</t>
        </is>
      </c>
      <c r="C3934" t="inlineStr">
        <is>
          <t>COOPERATIVA AGRARIA KURI VALLE DEL SISA LTDA.</t>
        </is>
      </c>
      <c r="D3934" s="6" t="n">
        <v>2022</v>
      </c>
      <c r="F3934" t="inlineStr">
        <is>
          <t>PAC</t>
        </is>
      </c>
      <c r="G3934" s="4" t="n">
        <v>0</v>
      </c>
      <c r="H3934" s="4" t="n">
        <v>0</v>
      </c>
      <c r="I3934" s="4" t="n">
        <v>0</v>
      </c>
      <c r="J3934" s="4" t="n">
        <v>0</v>
      </c>
      <c r="K3934" s="4" t="n">
        <v>0</v>
      </c>
      <c r="L3934" s="3" t="n">
        <v>0</v>
      </c>
      <c r="M3934" s="3" t="n">
        <v>0</v>
      </c>
      <c r="N3934" s="3" t="n">
        <v>0</v>
      </c>
      <c r="O3934" s="4" t="str"/>
      <c r="P3934" s="4" t="str"/>
      <c r="Q3934" s="4" t="str"/>
      <c r="R3934" s="4" t="str"/>
      <c r="S3934" s="4" t="str"/>
      <c r="T3934" s="4" t="str"/>
      <c r="U3934" s="4" t="str"/>
      <c r="V3934" s="4" t="n">
        <v>1</v>
      </c>
    </row>
    <row r="3935">
      <c r="A3935" t="n">
        <v>494</v>
      </c>
      <c r="B3935" t="inlineStr">
        <is>
          <t>20608294512</t>
        </is>
      </c>
      <c r="C3935" t="inlineStr">
        <is>
          <t>COOPERATIVA AGRARIA KURI VALLE DEL SISA LTDA.</t>
        </is>
      </c>
      <c r="D3935" s="6" t="n">
        <v>2023</v>
      </c>
      <c r="F3935" t="inlineStr">
        <is>
          <t>PAC</t>
        </is>
      </c>
      <c r="G3935" s="4" t="n">
        <v>0</v>
      </c>
      <c r="H3935" s="4" t="n">
        <v>0</v>
      </c>
      <c r="I3935" s="4" t="n">
        <v>0</v>
      </c>
      <c r="J3935" s="4" t="n">
        <v>0</v>
      </c>
      <c r="K3935" s="4" t="n">
        <v>0</v>
      </c>
      <c r="L3935" s="3" t="n">
        <v>0</v>
      </c>
      <c r="M3935" s="3" t="n">
        <v>0</v>
      </c>
      <c r="N3935" s="3" t="n">
        <v>0</v>
      </c>
      <c r="O3935" s="4" t="n">
        <v>0</v>
      </c>
      <c r="P3935" s="4" t="n">
        <v>0</v>
      </c>
      <c r="Q3935" s="4" t="n">
        <v>0</v>
      </c>
      <c r="R3935" s="4" t="n">
        <v>0</v>
      </c>
      <c r="S3935" s="4" t="n">
        <v>0</v>
      </c>
      <c r="T3935" s="4" t="n">
        <v>0</v>
      </c>
      <c r="U3935" s="4" t="n">
        <v>0</v>
      </c>
      <c r="V3935" s="4" t="n">
        <v>1</v>
      </c>
    </row>
    <row r="3936">
      <c r="A3936" t="n">
        <v>494</v>
      </c>
      <c r="B3936" t="inlineStr">
        <is>
          <t>20608294512</t>
        </is>
      </c>
      <c r="C3936" t="inlineStr">
        <is>
          <t>COOPERATIVA AGRARIA KURI VALLE DEL SISA LTDA.</t>
        </is>
      </c>
      <c r="D3936" s="6" t="n">
        <v>2024</v>
      </c>
      <c r="E3936" t="n">
        <v>1</v>
      </c>
      <c r="F3936" t="inlineStr">
        <is>
          <t>PAC</t>
        </is>
      </c>
      <c r="G3936" s="4" t="n">
        <v>14</v>
      </c>
      <c r="H3936" s="4" t="n">
        <v>16</v>
      </c>
      <c r="I3936" s="4" t="n">
        <v>30</v>
      </c>
      <c r="J3936" s="4" t="n">
        <v>23</v>
      </c>
      <c r="K3936" s="4" t="n">
        <v>0</v>
      </c>
      <c r="L3936" s="3" t="n">
        <v>1663070.89</v>
      </c>
      <c r="M3936" s="3" t="n">
        <v>0</v>
      </c>
      <c r="N3936" s="3" t="n">
        <v>1663070.89</v>
      </c>
      <c r="O3936" s="4" t="n">
        <v>0</v>
      </c>
      <c r="P3936" s="4" t="n">
        <v>0</v>
      </c>
      <c r="Q3936" s="4" t="str"/>
      <c r="R3936" s="4" t="n">
        <v>1663070.89</v>
      </c>
      <c r="S3936" s="4" t="n">
        <v>0</v>
      </c>
      <c r="T3936" s="4" t="n">
        <v>0</v>
      </c>
      <c r="U3936" s="4" t="n">
        <v>1663070.89</v>
      </c>
      <c r="V3936" s="4" t="n">
        <v>1</v>
      </c>
    </row>
    <row r="3937">
      <c r="A3937" t="n">
        <v>494</v>
      </c>
      <c r="B3937" t="inlineStr">
        <is>
          <t>20608294512</t>
        </is>
      </c>
      <c r="C3937" t="inlineStr">
        <is>
          <t>COOPERATIVA AGRARIA KURI VALLE DEL SISA LTDA.</t>
        </is>
      </c>
      <c r="D3937" s="6" t="n">
        <v>2025</v>
      </c>
      <c r="E3937" t="n">
        <v>1</v>
      </c>
      <c r="F3937" t="inlineStr">
        <is>
          <t>PAC</t>
        </is>
      </c>
      <c r="G3937" s="4" t="n">
        <v>37</v>
      </c>
      <c r="H3937" s="4" t="n">
        <v>10</v>
      </c>
      <c r="I3937" s="4" t="n">
        <v>47</v>
      </c>
      <c r="J3937" s="4" t="n">
        <v>12</v>
      </c>
      <c r="K3937" s="4" t="n">
        <v>0</v>
      </c>
      <c r="L3937" s="3" t="n">
        <v>1305327.129</v>
      </c>
      <c r="M3937" s="3" t="n">
        <v>0</v>
      </c>
      <c r="N3937" s="3" t="n">
        <v>1305327.129</v>
      </c>
      <c r="O3937" s="4" t="n">
        <v>0</v>
      </c>
      <c r="P3937" s="4" t="n">
        <v>0</v>
      </c>
      <c r="Q3937" s="4" t="str"/>
      <c r="R3937" s="4" t="n">
        <v>1305327.129</v>
      </c>
      <c r="S3937" s="4" t="n">
        <v>0</v>
      </c>
      <c r="T3937" s="4" t="n">
        <v>0</v>
      </c>
      <c r="U3937" s="4" t="n">
        <v>1305327.129</v>
      </c>
      <c r="V3937" s="4" t="n">
        <v>1</v>
      </c>
    </row>
    <row r="3938">
      <c r="A3938" t="n">
        <v>495</v>
      </c>
      <c r="B3938" t="inlineStr">
        <is>
          <t>20605141456</t>
        </is>
      </c>
      <c r="C3938" t="inlineStr">
        <is>
          <t>ASOCIACIÓN CENTRAL DE PRODUCTORES AGROPECUARIOS Y ECOLÓGICO DE YUYAPICHIS</t>
        </is>
      </c>
      <c r="D3938" s="6" t="n">
        <v>2018</v>
      </c>
      <c r="F3938" t="inlineStr">
        <is>
          <t>PAC</t>
        </is>
      </c>
      <c r="G3938" s="4" t="str"/>
      <c r="H3938" s="4" t="str"/>
      <c r="I3938" s="4" t="n">
        <v>0</v>
      </c>
      <c r="J3938" s="4" t="str"/>
      <c r="K3938" s="4" t="str"/>
      <c r="L3938" s="3" t="str"/>
      <c r="M3938" s="3" t="str"/>
      <c r="N3938" s="3" t="n">
        <v>0</v>
      </c>
      <c r="O3938" s="4" t="str"/>
      <c r="P3938" s="4" t="str"/>
      <c r="Q3938" s="4" t="str"/>
      <c r="R3938" s="4" t="str"/>
      <c r="S3938" s="4" t="str"/>
      <c r="T3938" s="4" t="str"/>
      <c r="U3938" s="4" t="str"/>
      <c r="V3938" s="4" t="n">
        <v>1</v>
      </c>
    </row>
    <row r="3939">
      <c r="A3939" t="n">
        <v>495</v>
      </c>
      <c r="B3939" t="inlineStr">
        <is>
          <t>20605141456</t>
        </is>
      </c>
      <c r="C3939" t="inlineStr">
        <is>
          <t>ASOCIACIÓN CENTRAL DE PRODUCTORES AGROPECUARIOS Y ECOLÓGICO DE YUYAPICHIS</t>
        </is>
      </c>
      <c r="D3939" s="6" t="n">
        <v>2019</v>
      </c>
      <c r="F3939" t="inlineStr">
        <is>
          <t>PAC</t>
        </is>
      </c>
      <c r="G3939" s="4" t="n">
        <v>0</v>
      </c>
      <c r="H3939" s="4" t="n">
        <v>0</v>
      </c>
      <c r="I3939" s="4" t="n">
        <v>0</v>
      </c>
      <c r="J3939" s="4" t="str"/>
      <c r="K3939" s="4" t="str"/>
      <c r="L3939" s="3" t="n">
        <v>0</v>
      </c>
      <c r="M3939" s="3" t="n">
        <v>0</v>
      </c>
      <c r="N3939" s="3" t="n">
        <v>0</v>
      </c>
      <c r="O3939" s="4" t="str"/>
      <c r="P3939" s="4" t="str"/>
      <c r="Q3939" s="4" t="str"/>
      <c r="R3939" s="4" t="str"/>
      <c r="S3939" s="4" t="str"/>
      <c r="T3939" s="4" t="str"/>
      <c r="U3939" s="4" t="str"/>
      <c r="V3939" s="4" t="n">
        <v>1</v>
      </c>
    </row>
    <row r="3940">
      <c r="A3940" t="n">
        <v>495</v>
      </c>
      <c r="B3940" t="inlineStr">
        <is>
          <t>20605141456</t>
        </is>
      </c>
      <c r="C3940" t="inlineStr">
        <is>
          <t>ASOCIACIÓN CENTRAL DE PRODUCTORES AGROPECUARIOS Y ECOLÓGICO DE YUYAPICHIS</t>
        </is>
      </c>
      <c r="D3940" s="6" t="n">
        <v>2020</v>
      </c>
      <c r="F3940" t="inlineStr">
        <is>
          <t>PAC</t>
        </is>
      </c>
      <c r="G3940" s="4" t="n">
        <v>0</v>
      </c>
      <c r="H3940" s="4" t="n">
        <v>0</v>
      </c>
      <c r="I3940" s="4" t="n">
        <v>0</v>
      </c>
      <c r="J3940" s="4" t="n">
        <v>0</v>
      </c>
      <c r="K3940" s="4" t="n">
        <v>0</v>
      </c>
      <c r="L3940" s="3" t="n">
        <v>0</v>
      </c>
      <c r="M3940" s="3" t="n">
        <v>0</v>
      </c>
      <c r="N3940" s="3" t="n">
        <v>0</v>
      </c>
      <c r="O3940" s="4" t="str"/>
      <c r="P3940" s="4" t="str"/>
      <c r="Q3940" s="4" t="str"/>
      <c r="R3940" s="4" t="str"/>
      <c r="S3940" s="4" t="str"/>
      <c r="T3940" s="4" t="str"/>
      <c r="U3940" s="4" t="str"/>
      <c r="V3940" s="4" t="n">
        <v>1</v>
      </c>
    </row>
    <row r="3941">
      <c r="A3941" t="n">
        <v>495</v>
      </c>
      <c r="B3941" t="inlineStr">
        <is>
          <t>20605141456</t>
        </is>
      </c>
      <c r="C3941" t="inlineStr">
        <is>
          <t>ASOCIACIÓN CENTRAL DE PRODUCTORES AGROPECUARIOS Y ECOLÓGICO DE YUYAPICHIS</t>
        </is>
      </c>
      <c r="D3941" s="6" t="n">
        <v>2021</v>
      </c>
      <c r="F3941" t="inlineStr">
        <is>
          <t>PAC</t>
        </is>
      </c>
      <c r="G3941" s="4" t="n">
        <v>0</v>
      </c>
      <c r="H3941" s="4" t="n">
        <v>0</v>
      </c>
      <c r="I3941" s="4" t="n">
        <v>0</v>
      </c>
      <c r="J3941" s="4" t="n">
        <v>0</v>
      </c>
      <c r="K3941" s="4" t="n">
        <v>0</v>
      </c>
      <c r="L3941" s="3" t="n">
        <v>0</v>
      </c>
      <c r="M3941" s="3" t="n">
        <v>0</v>
      </c>
      <c r="N3941" s="3" t="n">
        <v>0</v>
      </c>
      <c r="O3941" s="4" t="str"/>
      <c r="P3941" s="4" t="str"/>
      <c r="Q3941" s="4" t="str"/>
      <c r="R3941" s="4" t="str"/>
      <c r="S3941" s="4" t="str"/>
      <c r="T3941" s="4" t="str"/>
      <c r="U3941" s="4" t="str"/>
      <c r="V3941" s="4" t="n">
        <v>1</v>
      </c>
    </row>
    <row r="3942">
      <c r="A3942" t="n">
        <v>495</v>
      </c>
      <c r="B3942" t="inlineStr">
        <is>
          <t>20605141456</t>
        </is>
      </c>
      <c r="C3942" t="inlineStr">
        <is>
          <t>ASOCIACIÓN CENTRAL DE PRODUCTORES AGROPECUARIOS Y ECOLÓGICO DE YUYAPICHIS</t>
        </is>
      </c>
      <c r="D3942" s="6" t="n">
        <v>2022</v>
      </c>
      <c r="F3942" t="inlineStr">
        <is>
          <t>PAC</t>
        </is>
      </c>
      <c r="G3942" s="4" t="n">
        <v>0</v>
      </c>
      <c r="H3942" s="4" t="n">
        <v>0</v>
      </c>
      <c r="I3942" s="4" t="n">
        <v>0</v>
      </c>
      <c r="J3942" s="4" t="n">
        <v>0</v>
      </c>
      <c r="K3942" s="4" t="n">
        <v>0</v>
      </c>
      <c r="L3942" s="3" t="n">
        <v>0</v>
      </c>
      <c r="M3942" s="3" t="n">
        <v>0</v>
      </c>
      <c r="N3942" s="3" t="n">
        <v>0</v>
      </c>
      <c r="O3942" s="4" t="str"/>
      <c r="P3942" s="4" t="str"/>
      <c r="Q3942" s="4" t="str"/>
      <c r="R3942" s="4" t="str"/>
      <c r="S3942" s="4" t="str"/>
      <c r="T3942" s="4" t="str"/>
      <c r="U3942" s="4" t="str"/>
      <c r="V3942" s="4" t="n">
        <v>1</v>
      </c>
    </row>
    <row r="3943">
      <c r="A3943" t="n">
        <v>495</v>
      </c>
      <c r="B3943" t="inlineStr">
        <is>
          <t>20605141456</t>
        </is>
      </c>
      <c r="C3943" t="inlineStr">
        <is>
          <t>ASOCIACIÓN CENTRAL DE PRODUCTORES AGROPECUARIOS Y ECOLÓGICO DE YUYAPICHIS</t>
        </is>
      </c>
      <c r="D3943" s="6" t="n">
        <v>2023</v>
      </c>
      <c r="F3943" t="inlineStr">
        <is>
          <t>PAC</t>
        </is>
      </c>
      <c r="G3943" s="4" t="n">
        <v>0</v>
      </c>
      <c r="H3943" s="4" t="n">
        <v>0</v>
      </c>
      <c r="I3943" s="4" t="n">
        <v>0</v>
      </c>
      <c r="J3943" s="4" t="n">
        <v>0</v>
      </c>
      <c r="K3943" s="4" t="n">
        <v>0</v>
      </c>
      <c r="L3943" s="3" t="n">
        <v>0</v>
      </c>
      <c r="M3943" s="3" t="n">
        <v>0</v>
      </c>
      <c r="N3943" s="3" t="n">
        <v>0</v>
      </c>
      <c r="O3943" s="4" t="n">
        <v>0</v>
      </c>
      <c r="P3943" s="4" t="n">
        <v>0</v>
      </c>
      <c r="Q3943" s="4" t="n">
        <v>0</v>
      </c>
      <c r="R3943" s="4" t="n">
        <v>0</v>
      </c>
      <c r="S3943" s="4" t="n">
        <v>0</v>
      </c>
      <c r="T3943" s="4" t="n">
        <v>0</v>
      </c>
      <c r="U3943" s="4" t="n">
        <v>0</v>
      </c>
      <c r="V3943" s="4" t="n">
        <v>1</v>
      </c>
    </row>
    <row r="3944">
      <c r="A3944" t="n">
        <v>495</v>
      </c>
      <c r="B3944" t="inlineStr">
        <is>
          <t>20605141456</t>
        </is>
      </c>
      <c r="C3944" t="inlineStr">
        <is>
          <t>ASOCIACIÓN CENTRAL DE PRODUCTORES AGROPECUARIOS Y ECOLÓGICO DE YUYAPICHIS</t>
        </is>
      </c>
      <c r="D3944" s="6" t="n">
        <v>2024</v>
      </c>
      <c r="E3944" t="n">
        <v>1</v>
      </c>
      <c r="F3944" t="inlineStr">
        <is>
          <t>PAC</t>
        </is>
      </c>
      <c r="G3944" s="4" t="n">
        <v>27</v>
      </c>
      <c r="H3944" s="4" t="n">
        <v>13</v>
      </c>
      <c r="I3944" s="4" t="n">
        <v>40</v>
      </c>
      <c r="J3944" s="4" t="n">
        <v>21</v>
      </c>
      <c r="K3944" s="4" t="n">
        <v>1</v>
      </c>
      <c r="L3944" s="3" t="n">
        <v>530496.541</v>
      </c>
      <c r="M3944" s="3" t="n">
        <v>0</v>
      </c>
      <c r="N3944" s="3" t="n">
        <v>530496.541</v>
      </c>
      <c r="O3944" s="4" t="n">
        <v>0</v>
      </c>
      <c r="P3944" s="4" t="n">
        <v>0</v>
      </c>
      <c r="Q3944" s="4" t="str"/>
      <c r="R3944" s="4" t="n">
        <v>530496.541</v>
      </c>
      <c r="S3944" s="4" t="n">
        <v>0</v>
      </c>
      <c r="T3944" s="4" t="n">
        <v>0</v>
      </c>
      <c r="U3944" s="4" t="n">
        <v>530496.541</v>
      </c>
      <c r="V3944" s="4" t="n">
        <v>1</v>
      </c>
    </row>
    <row r="3945">
      <c r="A3945" t="n">
        <v>495</v>
      </c>
      <c r="B3945" t="inlineStr">
        <is>
          <t>20605141456</t>
        </is>
      </c>
      <c r="C3945" t="inlineStr">
        <is>
          <t>ASOCIACIÓN CENTRAL DE PRODUCTORES AGROPECUARIOS Y ECOLÓGICO DE YUYAPICHIS</t>
        </is>
      </c>
      <c r="D3945" s="6" t="n">
        <v>2025</v>
      </c>
      <c r="E3945" t="n">
        <v>1</v>
      </c>
      <c r="F3945" t="inlineStr">
        <is>
          <t>PAC</t>
        </is>
      </c>
      <c r="G3945" s="4" t="n">
        <v>27</v>
      </c>
      <c r="H3945" s="4" t="n">
        <v>13</v>
      </c>
      <c r="I3945" s="4" t="n">
        <v>40</v>
      </c>
      <c r="J3945" s="4" t="n">
        <v>17</v>
      </c>
      <c r="K3945" s="4" t="n">
        <v>1</v>
      </c>
      <c r="L3945" s="3" t="n">
        <v>127032.383</v>
      </c>
      <c r="M3945" s="3" t="n">
        <v>0</v>
      </c>
      <c r="N3945" s="3" t="n">
        <v>127032.383</v>
      </c>
      <c r="O3945" s="4" t="n">
        <v>0</v>
      </c>
      <c r="P3945" s="4" t="n">
        <v>0</v>
      </c>
      <c r="Q3945" s="4" t="str"/>
      <c r="R3945" s="4" t="n">
        <v>127032.383</v>
      </c>
      <c r="S3945" s="4" t="n">
        <v>0</v>
      </c>
      <c r="T3945" s="4" t="n">
        <v>0</v>
      </c>
      <c r="U3945" s="4" t="n">
        <v>127032.383</v>
      </c>
      <c r="V3945" s="4" t="n">
        <v>1</v>
      </c>
    </row>
    <row r="3946">
      <c r="A3946" t="n">
        <v>496</v>
      </c>
      <c r="B3946" t="inlineStr">
        <is>
          <t>20609555395</t>
        </is>
      </c>
      <c r="C3946" t="inlineStr">
        <is>
          <t>COOPERATIVA AGRARIA BANAQUI CURIMANA</t>
        </is>
      </c>
      <c r="D3946" s="6" t="n">
        <v>2018</v>
      </c>
      <c r="F3946" t="inlineStr">
        <is>
          <t>PAC</t>
        </is>
      </c>
      <c r="G3946" s="4" t="str"/>
      <c r="H3946" s="4" t="str"/>
      <c r="I3946" s="4" t="n">
        <v>0</v>
      </c>
      <c r="J3946" s="4" t="str"/>
      <c r="K3946" s="4" t="str"/>
      <c r="L3946" s="3" t="str"/>
      <c r="M3946" s="3" t="str"/>
      <c r="N3946" s="3" t="n">
        <v>0</v>
      </c>
      <c r="O3946" s="4" t="str"/>
      <c r="P3946" s="4" t="str"/>
      <c r="Q3946" s="4" t="str"/>
      <c r="R3946" s="4" t="str"/>
      <c r="S3946" s="4" t="str"/>
      <c r="T3946" s="4" t="str"/>
      <c r="U3946" s="4" t="str"/>
      <c r="V3946" s="4" t="n">
        <v>1</v>
      </c>
    </row>
    <row r="3947">
      <c r="A3947" t="n">
        <v>496</v>
      </c>
      <c r="B3947" t="inlineStr">
        <is>
          <t>20609555395</t>
        </is>
      </c>
      <c r="C3947" t="inlineStr">
        <is>
          <t>COOPERATIVA AGRARIA BANAQUI CURIMANA</t>
        </is>
      </c>
      <c r="D3947" s="6" t="n">
        <v>2019</v>
      </c>
      <c r="F3947" t="inlineStr">
        <is>
          <t>PAC</t>
        </is>
      </c>
      <c r="G3947" s="4" t="n">
        <v>0</v>
      </c>
      <c r="H3947" s="4" t="n">
        <v>0</v>
      </c>
      <c r="I3947" s="4" t="n">
        <v>0</v>
      </c>
      <c r="J3947" s="4" t="str"/>
      <c r="K3947" s="4" t="str"/>
      <c r="L3947" s="3" t="n">
        <v>0</v>
      </c>
      <c r="M3947" s="3" t="n">
        <v>0</v>
      </c>
      <c r="N3947" s="3" t="n">
        <v>0</v>
      </c>
      <c r="O3947" s="4" t="str"/>
      <c r="P3947" s="4" t="str"/>
      <c r="Q3947" s="4" t="str"/>
      <c r="R3947" s="4" t="str"/>
      <c r="S3947" s="4" t="str"/>
      <c r="T3947" s="4" t="str"/>
      <c r="U3947" s="4" t="str"/>
      <c r="V3947" s="4" t="n">
        <v>1</v>
      </c>
    </row>
    <row r="3948">
      <c r="A3948" t="n">
        <v>496</v>
      </c>
      <c r="B3948" t="inlineStr">
        <is>
          <t>20609555395</t>
        </is>
      </c>
      <c r="C3948" t="inlineStr">
        <is>
          <t>COOPERATIVA AGRARIA BANAQUI CURIMANA</t>
        </is>
      </c>
      <c r="D3948" s="6" t="n">
        <v>2020</v>
      </c>
      <c r="F3948" t="inlineStr">
        <is>
          <t>PAC</t>
        </is>
      </c>
      <c r="G3948" s="4" t="n">
        <v>0</v>
      </c>
      <c r="H3948" s="4" t="n">
        <v>0</v>
      </c>
      <c r="I3948" s="4" t="n">
        <v>0</v>
      </c>
      <c r="J3948" s="4" t="n">
        <v>0</v>
      </c>
      <c r="K3948" s="4" t="n">
        <v>0</v>
      </c>
      <c r="L3948" s="3" t="n">
        <v>0</v>
      </c>
      <c r="M3948" s="3" t="n">
        <v>0</v>
      </c>
      <c r="N3948" s="3" t="n">
        <v>0</v>
      </c>
      <c r="O3948" s="4" t="str"/>
      <c r="P3948" s="4" t="str"/>
      <c r="Q3948" s="4" t="str"/>
      <c r="R3948" s="4" t="str"/>
      <c r="S3948" s="4" t="str"/>
      <c r="T3948" s="4" t="str"/>
      <c r="U3948" s="4" t="str"/>
      <c r="V3948" s="4" t="n">
        <v>1</v>
      </c>
    </row>
    <row r="3949">
      <c r="A3949" t="n">
        <v>496</v>
      </c>
      <c r="B3949" t="inlineStr">
        <is>
          <t>20609555395</t>
        </is>
      </c>
      <c r="C3949" t="inlineStr">
        <is>
          <t>COOPERATIVA AGRARIA BANAQUI CURIMANA</t>
        </is>
      </c>
      <c r="D3949" s="6" t="n">
        <v>2021</v>
      </c>
      <c r="F3949" t="inlineStr">
        <is>
          <t>PAC</t>
        </is>
      </c>
      <c r="G3949" s="4" t="n">
        <v>0</v>
      </c>
      <c r="H3949" s="4" t="n">
        <v>0</v>
      </c>
      <c r="I3949" s="4" t="n">
        <v>0</v>
      </c>
      <c r="J3949" s="4" t="n">
        <v>0</v>
      </c>
      <c r="K3949" s="4" t="n">
        <v>0</v>
      </c>
      <c r="L3949" s="3" t="n">
        <v>0</v>
      </c>
      <c r="M3949" s="3" t="n">
        <v>0</v>
      </c>
      <c r="N3949" s="3" t="n">
        <v>0</v>
      </c>
      <c r="O3949" s="4" t="str"/>
      <c r="P3949" s="4" t="str"/>
      <c r="Q3949" s="4" t="str"/>
      <c r="R3949" s="4" t="str"/>
      <c r="S3949" s="4" t="str"/>
      <c r="T3949" s="4" t="str"/>
      <c r="U3949" s="4" t="str"/>
      <c r="V3949" s="4" t="n">
        <v>1</v>
      </c>
    </row>
    <row r="3950">
      <c r="A3950" t="n">
        <v>496</v>
      </c>
      <c r="B3950" t="inlineStr">
        <is>
          <t>20609555395</t>
        </is>
      </c>
      <c r="C3950" t="inlineStr">
        <is>
          <t>COOPERATIVA AGRARIA BANAQUI CURIMANA</t>
        </is>
      </c>
      <c r="D3950" s="6" t="n">
        <v>2022</v>
      </c>
      <c r="F3950" t="inlineStr">
        <is>
          <t>PAC</t>
        </is>
      </c>
      <c r="G3950" s="4" t="n">
        <v>0</v>
      </c>
      <c r="H3950" s="4" t="n">
        <v>0</v>
      </c>
      <c r="I3950" s="4" t="n">
        <v>0</v>
      </c>
      <c r="J3950" s="4" t="n">
        <v>0</v>
      </c>
      <c r="K3950" s="4" t="n">
        <v>0</v>
      </c>
      <c r="L3950" s="3" t="n">
        <v>0</v>
      </c>
      <c r="M3950" s="3" t="n">
        <v>0</v>
      </c>
      <c r="N3950" s="3" t="n">
        <v>0</v>
      </c>
      <c r="O3950" s="4" t="str"/>
      <c r="P3950" s="4" t="str"/>
      <c r="Q3950" s="4" t="str"/>
      <c r="R3950" s="4" t="str"/>
      <c r="S3950" s="4" t="str"/>
      <c r="T3950" s="4" t="str"/>
      <c r="U3950" s="4" t="str"/>
      <c r="V3950" s="4" t="n">
        <v>1</v>
      </c>
    </row>
    <row r="3951">
      <c r="A3951" t="n">
        <v>496</v>
      </c>
      <c r="B3951" t="inlineStr">
        <is>
          <t>20609555395</t>
        </is>
      </c>
      <c r="C3951" t="inlineStr">
        <is>
          <t>COOPERATIVA AGRARIA BANAQUI CURIMANA</t>
        </is>
      </c>
      <c r="D3951" s="6" t="n">
        <v>2023</v>
      </c>
      <c r="F3951" t="inlineStr">
        <is>
          <t>PAC</t>
        </is>
      </c>
      <c r="G3951" s="4" t="n">
        <v>0</v>
      </c>
      <c r="H3951" s="4" t="n">
        <v>0</v>
      </c>
      <c r="I3951" s="4" t="n">
        <v>0</v>
      </c>
      <c r="J3951" s="4" t="n">
        <v>0</v>
      </c>
      <c r="K3951" s="4" t="n">
        <v>0</v>
      </c>
      <c r="L3951" s="3" t="n">
        <v>0</v>
      </c>
      <c r="M3951" s="3" t="n">
        <v>0</v>
      </c>
      <c r="N3951" s="3" t="n">
        <v>0</v>
      </c>
      <c r="O3951" s="4" t="n">
        <v>0</v>
      </c>
      <c r="P3951" s="4" t="n">
        <v>0</v>
      </c>
      <c r="Q3951" s="4" t="n">
        <v>0</v>
      </c>
      <c r="R3951" s="4" t="n">
        <v>0</v>
      </c>
      <c r="S3951" s="4" t="n">
        <v>0</v>
      </c>
      <c r="T3951" s="4" t="n">
        <v>0</v>
      </c>
      <c r="U3951" s="4" t="n">
        <v>0</v>
      </c>
      <c r="V3951" s="4" t="n">
        <v>1</v>
      </c>
    </row>
    <row r="3952">
      <c r="A3952" t="n">
        <v>496</v>
      </c>
      <c r="B3952" t="inlineStr">
        <is>
          <t>20609555395</t>
        </is>
      </c>
      <c r="C3952" t="inlineStr">
        <is>
          <t>COOPERATIVA AGRARIA BANAQUI CURIMANA</t>
        </is>
      </c>
      <c r="D3952" s="6" t="n">
        <v>2024</v>
      </c>
      <c r="E3952" t="n">
        <v>1</v>
      </c>
      <c r="F3952" t="inlineStr">
        <is>
          <t>PAC</t>
        </is>
      </c>
      <c r="G3952" s="4" t="n">
        <v>54</v>
      </c>
      <c r="H3952" s="4" t="n">
        <v>16</v>
      </c>
      <c r="I3952" s="4" t="n">
        <v>70</v>
      </c>
      <c r="J3952" s="4" t="n">
        <v>33</v>
      </c>
      <c r="K3952" s="4" t="n">
        <v>0</v>
      </c>
      <c r="L3952" s="3" t="n">
        <v>1453916.1306</v>
      </c>
      <c r="M3952" s="3" t="n">
        <v>3591026.27524</v>
      </c>
      <c r="N3952" s="3" t="n">
        <v>5044942.40584</v>
      </c>
      <c r="O3952" s="4" t="n">
        <v>0</v>
      </c>
      <c r="P3952" s="4" t="n">
        <v>0</v>
      </c>
      <c r="Q3952" s="4" t="str"/>
      <c r="R3952" s="4" t="n">
        <v>5044942.40584</v>
      </c>
      <c r="S3952" s="4" t="n">
        <v>0</v>
      </c>
      <c r="T3952" s="4" t="n">
        <v>0</v>
      </c>
      <c r="U3952" s="4" t="n">
        <v>5044942.40584</v>
      </c>
      <c r="V3952" s="4" t="n">
        <v>1</v>
      </c>
    </row>
    <row r="3953">
      <c r="A3953" t="n">
        <v>496</v>
      </c>
      <c r="B3953" t="inlineStr">
        <is>
          <t>20609555395</t>
        </is>
      </c>
      <c r="C3953" t="inlineStr">
        <is>
          <t>COOPERATIVA AGRARIA BANAQUI CURIMANA</t>
        </is>
      </c>
      <c r="D3953" s="6" t="n">
        <v>2025</v>
      </c>
      <c r="F3953" t="inlineStr">
        <is>
          <t>PAC</t>
        </is>
      </c>
      <c r="G3953" s="4" t="n">
        <v>0</v>
      </c>
      <c r="H3953" s="4" t="n">
        <v>0</v>
      </c>
      <c r="I3953" s="4" t="n">
        <v>0</v>
      </c>
      <c r="J3953" s="4" t="n">
        <v>0</v>
      </c>
      <c r="K3953" s="4" t="n">
        <v>0</v>
      </c>
      <c r="L3953" s="3" t="n">
        <v>0</v>
      </c>
      <c r="M3953" s="3" t="n">
        <v>0</v>
      </c>
      <c r="N3953" s="3" t="n">
        <v>0</v>
      </c>
      <c r="O3953" s="4" t="n">
        <v>0</v>
      </c>
      <c r="P3953" s="4" t="n">
        <v>0</v>
      </c>
      <c r="Q3953" s="4" t="str"/>
      <c r="R3953" s="4" t="n">
        <v>0</v>
      </c>
      <c r="S3953" s="4" t="n">
        <v>0</v>
      </c>
      <c r="T3953" s="4" t="n">
        <v>0</v>
      </c>
      <c r="U3953" s="4" t="n">
        <v>0</v>
      </c>
      <c r="V3953" s="4" t="n">
        <v>1</v>
      </c>
    </row>
    <row r="3954">
      <c r="A3954" t="n">
        <v>497</v>
      </c>
      <c r="B3954" t="inlineStr">
        <is>
          <t>20487242994</t>
        </is>
      </c>
      <c r="C3954" t="inlineStr">
        <is>
          <t>COOPERATIVA AGRARIA ECOLÓGICA CACAOTERA VALLE RIO ENE - COOPAVRE</t>
        </is>
      </c>
      <c r="D3954" s="6" t="n">
        <v>2018</v>
      </c>
      <c r="F3954" t="inlineStr">
        <is>
          <t>PAC</t>
        </is>
      </c>
      <c r="G3954" s="4" t="str"/>
      <c r="H3954" s="4" t="str"/>
      <c r="I3954" s="4" t="n">
        <v>0</v>
      </c>
      <c r="J3954" s="4" t="str"/>
      <c r="K3954" s="4" t="str"/>
      <c r="L3954" s="3" t="str"/>
      <c r="M3954" s="3" t="str"/>
      <c r="N3954" s="3" t="str"/>
      <c r="O3954" s="4" t="str"/>
      <c r="P3954" s="4" t="str"/>
      <c r="Q3954" s="4" t="str"/>
      <c r="R3954" s="4" t="str"/>
      <c r="S3954" s="4" t="str"/>
      <c r="T3954" s="4" t="str"/>
      <c r="U3954" s="4" t="str"/>
      <c r="V3954" s="4" t="n">
        <v>1</v>
      </c>
    </row>
    <row r="3955">
      <c r="A3955" t="n">
        <v>497</v>
      </c>
      <c r="B3955" t="inlineStr">
        <is>
          <t>20487242994</t>
        </is>
      </c>
      <c r="C3955" t="inlineStr">
        <is>
          <t>COOPERATIVA AGRARIA ECOLÓGICA CACAOTERA VALLE RIO ENE - COOPAVRE</t>
        </is>
      </c>
      <c r="D3955" s="6" t="n">
        <v>2019</v>
      </c>
      <c r="F3955" t="inlineStr">
        <is>
          <t>PAC</t>
        </is>
      </c>
      <c r="G3955" s="4" t="n">
        <v>0</v>
      </c>
      <c r="H3955" s="4" t="n">
        <v>0</v>
      </c>
      <c r="I3955" s="4" t="n">
        <v>0</v>
      </c>
      <c r="J3955" s="4" t="str"/>
      <c r="K3955" s="4" t="str"/>
      <c r="L3955" s="3" t="str"/>
      <c r="M3955" s="3" t="str"/>
      <c r="N3955" s="3" t="str"/>
      <c r="O3955" s="4" t="str"/>
      <c r="P3955" s="4" t="str"/>
      <c r="Q3955" s="4" t="str"/>
      <c r="R3955" s="4" t="str"/>
      <c r="S3955" s="4" t="str"/>
      <c r="T3955" s="4" t="str"/>
      <c r="U3955" s="4" t="str"/>
      <c r="V3955" s="4" t="n">
        <v>1</v>
      </c>
    </row>
    <row r="3956">
      <c r="A3956" t="n">
        <v>497</v>
      </c>
      <c r="B3956" t="inlineStr">
        <is>
          <t>20487242994</t>
        </is>
      </c>
      <c r="C3956" t="inlineStr">
        <is>
          <t>COOPERATIVA AGRARIA ECOLÓGICA CACAOTERA VALLE RIO ENE - COOPAVRE</t>
        </is>
      </c>
      <c r="D3956" s="6" t="n">
        <v>2020</v>
      </c>
      <c r="F3956" t="inlineStr">
        <is>
          <t>PAC</t>
        </is>
      </c>
      <c r="G3956" s="4" t="n">
        <v>0</v>
      </c>
      <c r="H3956" s="4" t="n">
        <v>0</v>
      </c>
      <c r="I3956" s="4" t="n">
        <v>0</v>
      </c>
      <c r="J3956" s="4" t="str"/>
      <c r="K3956" s="4" t="str"/>
      <c r="L3956" s="3" t="str"/>
      <c r="M3956" s="3" t="str"/>
      <c r="N3956" s="3" t="str"/>
      <c r="O3956" s="4" t="str"/>
      <c r="P3956" s="4" t="str"/>
      <c r="Q3956" s="4" t="str"/>
      <c r="R3956" s="4" t="str"/>
      <c r="S3956" s="4" t="str"/>
      <c r="T3956" s="4" t="str"/>
      <c r="U3956" s="4" t="str"/>
      <c r="V3956" s="4" t="n">
        <v>1</v>
      </c>
    </row>
    <row r="3957">
      <c r="A3957" t="n">
        <v>497</v>
      </c>
      <c r="B3957" t="inlineStr">
        <is>
          <t>20487242994</t>
        </is>
      </c>
      <c r="C3957" t="inlineStr">
        <is>
          <t>COOPERATIVA AGRARIA ECOLÓGICA CACAOTERA VALLE RIO ENE - COOPAVRE</t>
        </is>
      </c>
      <c r="D3957" s="6" t="n">
        <v>2021</v>
      </c>
      <c r="F3957" t="inlineStr">
        <is>
          <t>PAC</t>
        </is>
      </c>
      <c r="G3957" s="4" t="n">
        <v>0</v>
      </c>
      <c r="H3957" s="4" t="n">
        <v>0</v>
      </c>
      <c r="I3957" s="4" t="n">
        <v>0</v>
      </c>
      <c r="J3957" s="4" t="str"/>
      <c r="K3957" s="4" t="str"/>
      <c r="L3957" s="3" t="str"/>
      <c r="M3957" s="3" t="str"/>
      <c r="N3957" s="3" t="str"/>
      <c r="O3957" s="4" t="str"/>
      <c r="P3957" s="4" t="str"/>
      <c r="Q3957" s="4" t="str"/>
      <c r="R3957" s="4" t="str"/>
      <c r="S3957" s="4" t="str"/>
      <c r="T3957" s="4" t="str"/>
      <c r="U3957" s="4" t="str"/>
      <c r="V3957" s="4" t="n">
        <v>1</v>
      </c>
    </row>
    <row r="3958">
      <c r="A3958" t="n">
        <v>497</v>
      </c>
      <c r="B3958" t="inlineStr">
        <is>
          <t>20487242994</t>
        </is>
      </c>
      <c r="C3958" t="inlineStr">
        <is>
          <t>COOPERATIVA AGRARIA ECOLÓGICA CACAOTERA VALLE RIO ENE - COOPAVRE</t>
        </is>
      </c>
      <c r="D3958" s="6" t="n">
        <v>2022</v>
      </c>
      <c r="F3958" t="inlineStr">
        <is>
          <t>PAC</t>
        </is>
      </c>
      <c r="G3958" s="4" t="n">
        <v>0</v>
      </c>
      <c r="H3958" s="4" t="n">
        <v>0</v>
      </c>
      <c r="I3958" s="4" t="n">
        <v>0</v>
      </c>
      <c r="J3958" s="4" t="str"/>
      <c r="K3958" s="4" t="str"/>
      <c r="L3958" s="3" t="str"/>
      <c r="M3958" s="3" t="str"/>
      <c r="N3958" s="3" t="str"/>
      <c r="O3958" s="4" t="str"/>
      <c r="P3958" s="4" t="str"/>
      <c r="Q3958" s="4" t="str"/>
      <c r="R3958" s="4" t="str"/>
      <c r="S3958" s="4" t="str"/>
      <c r="T3958" s="4" t="str"/>
      <c r="U3958" s="4" t="str"/>
      <c r="V3958" s="4" t="n">
        <v>1</v>
      </c>
    </row>
    <row r="3959">
      <c r="A3959" t="n">
        <v>497</v>
      </c>
      <c r="B3959" t="inlineStr">
        <is>
          <t>20487242994</t>
        </is>
      </c>
      <c r="C3959" t="inlineStr">
        <is>
          <t>COOPERATIVA AGRARIA ECOLÓGICA CACAOTERA VALLE RIO ENE - COOPAVRE</t>
        </is>
      </c>
      <c r="D3959" s="6" t="n">
        <v>2023</v>
      </c>
      <c r="F3959" t="inlineStr">
        <is>
          <t>PAC</t>
        </is>
      </c>
      <c r="G3959" s="4" t="n">
        <v>0</v>
      </c>
      <c r="H3959" s="4" t="n">
        <v>0</v>
      </c>
      <c r="I3959" s="4" t="n">
        <v>0</v>
      </c>
      <c r="J3959" s="4" t="str"/>
      <c r="K3959" s="4" t="str"/>
      <c r="L3959" s="3" t="str"/>
      <c r="M3959" s="3" t="str"/>
      <c r="N3959" s="3" t="str"/>
      <c r="O3959" s="4" t="str"/>
      <c r="P3959" s="4" t="str"/>
      <c r="Q3959" s="4" t="str"/>
      <c r="R3959" s="4" t="str"/>
      <c r="S3959" s="4" t="str"/>
      <c r="T3959" s="4" t="str"/>
      <c r="U3959" s="4" t="str"/>
      <c r="V3959" s="4" t="n">
        <v>1</v>
      </c>
    </row>
    <row r="3960">
      <c r="A3960" t="n">
        <v>497</v>
      </c>
      <c r="B3960" t="inlineStr">
        <is>
          <t>20487242994</t>
        </is>
      </c>
      <c r="C3960" t="inlineStr">
        <is>
          <t>COOPERATIVA AGRARIA ECOLÓGICA CACAOTERA VALLE RIO ENE - COOPAVRE</t>
        </is>
      </c>
      <c r="D3960" s="6" t="n">
        <v>2024</v>
      </c>
      <c r="F3960" t="inlineStr">
        <is>
          <t>PAC</t>
        </is>
      </c>
      <c r="G3960" s="4" t="n">
        <v>0</v>
      </c>
      <c r="H3960" s="4" t="n">
        <v>0</v>
      </c>
      <c r="I3960" s="4" t="n">
        <v>0</v>
      </c>
      <c r="J3960" s="4" t="str"/>
      <c r="K3960" s="4" t="str"/>
      <c r="L3960" s="3" t="str"/>
      <c r="M3960" s="3" t="str"/>
      <c r="N3960" s="3" t="str"/>
      <c r="O3960" s="4" t="str"/>
      <c r="P3960" s="4" t="str"/>
      <c r="Q3960" s="4" t="str"/>
      <c r="R3960" s="4" t="str"/>
      <c r="S3960" s="4" t="str"/>
      <c r="T3960" s="4" t="str"/>
      <c r="U3960" s="4" t="str"/>
      <c r="V3960" s="4" t="n">
        <v>1</v>
      </c>
    </row>
    <row r="3961">
      <c r="A3961" t="n">
        <v>497</v>
      </c>
      <c r="B3961" t="inlineStr">
        <is>
          <t>20487242994</t>
        </is>
      </c>
      <c r="C3961" t="inlineStr">
        <is>
          <t>COOPERATIVA AGRARIA ECOLÓGICA CACAOTERA VALLE RIO ENE - COOPAVRE</t>
        </is>
      </c>
      <c r="D3961" s="6" t="n">
        <v>2025</v>
      </c>
      <c r="E3961" t="n">
        <v>1</v>
      </c>
      <c r="F3961" t="inlineStr">
        <is>
          <t>PAC</t>
        </is>
      </c>
      <c r="G3961" s="4" t="n">
        <v>178</v>
      </c>
      <c r="H3961" s="4" t="n">
        <v>30</v>
      </c>
      <c r="I3961" s="4" t="n">
        <v>208</v>
      </c>
      <c r="J3961" s="4" t="n">
        <v>23</v>
      </c>
      <c r="K3961" s="4" t="n">
        <v>0</v>
      </c>
      <c r="L3961" s="3" t="n">
        <v>813381.85</v>
      </c>
      <c r="M3961" s="3" t="n">
        <v>968974.0392</v>
      </c>
      <c r="N3961" s="3" t="n">
        <v>1782355.8892</v>
      </c>
      <c r="O3961" s="4" t="n">
        <v>0</v>
      </c>
      <c r="P3961" s="4" t="n">
        <v>0</v>
      </c>
      <c r="Q3961" s="4" t="str"/>
      <c r="R3961" s="4" t="n">
        <v>1782355.8892</v>
      </c>
      <c r="S3961" s="4" t="n">
        <v>0</v>
      </c>
      <c r="T3961" s="4" t="n">
        <v>0</v>
      </c>
      <c r="U3961" s="4" t="n">
        <v>1782355.8892</v>
      </c>
      <c r="V3961" s="4" t="n">
        <v>1</v>
      </c>
    </row>
    <row r="3962">
      <c r="A3962" t="n">
        <v>498</v>
      </c>
      <c r="B3962" t="inlineStr">
        <is>
          <t>20393816211</t>
        </is>
      </c>
      <c r="C3962" t="inlineStr">
        <is>
          <t>COOPERATIVA AGRARIA SAN JUAN BAUTISTA</t>
        </is>
      </c>
      <c r="D3962" s="6" t="n">
        <v>2018</v>
      </c>
      <c r="F3962" t="inlineStr">
        <is>
          <t>PAC</t>
        </is>
      </c>
      <c r="G3962" s="4" t="str"/>
      <c r="H3962" s="4" t="str"/>
      <c r="I3962" s="4" t="n">
        <v>0</v>
      </c>
      <c r="J3962" s="4" t="str"/>
      <c r="K3962" s="4" t="str"/>
      <c r="L3962" s="3" t="str"/>
      <c r="M3962" s="3" t="str"/>
      <c r="N3962" s="3" t="n">
        <v>0</v>
      </c>
      <c r="O3962" s="4" t="str"/>
      <c r="P3962" s="4" t="str"/>
      <c r="Q3962" s="4" t="str"/>
      <c r="R3962" s="4" t="str"/>
      <c r="S3962" s="4" t="str"/>
      <c r="T3962" s="4" t="str"/>
      <c r="U3962" s="4" t="str"/>
      <c r="V3962" s="4" t="n">
        <v>1</v>
      </c>
    </row>
    <row r="3963">
      <c r="A3963" t="n">
        <v>498</v>
      </c>
      <c r="B3963" t="inlineStr">
        <is>
          <t>20393816211</t>
        </is>
      </c>
      <c r="C3963" t="inlineStr">
        <is>
          <t>COOPERATIVA AGRARIA SAN JUAN BAUTISTA</t>
        </is>
      </c>
      <c r="D3963" s="6" t="n">
        <v>2019</v>
      </c>
      <c r="F3963" t="inlineStr">
        <is>
          <t>PAC</t>
        </is>
      </c>
      <c r="G3963" s="4" t="n">
        <v>0</v>
      </c>
      <c r="H3963" s="4" t="n">
        <v>0</v>
      </c>
      <c r="I3963" s="4" t="n">
        <v>0</v>
      </c>
      <c r="J3963" s="4" t="str"/>
      <c r="K3963" s="4" t="str"/>
      <c r="L3963" s="3" t="n">
        <v>0</v>
      </c>
      <c r="M3963" s="3" t="n">
        <v>0</v>
      </c>
      <c r="N3963" s="3" t="n">
        <v>0</v>
      </c>
      <c r="O3963" s="4" t="str"/>
      <c r="P3963" s="4" t="str"/>
      <c r="Q3963" s="4" t="str"/>
      <c r="R3963" s="4" t="str"/>
      <c r="S3963" s="4" t="str"/>
      <c r="T3963" s="4" t="str"/>
      <c r="U3963" s="4" t="str"/>
      <c r="V3963" s="4" t="n">
        <v>1</v>
      </c>
    </row>
    <row r="3964">
      <c r="A3964" t="n">
        <v>498</v>
      </c>
      <c r="B3964" t="inlineStr">
        <is>
          <t>20393816211</t>
        </is>
      </c>
      <c r="C3964" t="inlineStr">
        <is>
          <t>COOPERATIVA AGRARIA SAN JUAN BAUTISTA</t>
        </is>
      </c>
      <c r="D3964" s="6" t="n">
        <v>2020</v>
      </c>
      <c r="F3964" t="inlineStr">
        <is>
          <t>PAC</t>
        </is>
      </c>
      <c r="G3964" s="4" t="n">
        <v>0</v>
      </c>
      <c r="H3964" s="4" t="n">
        <v>0</v>
      </c>
      <c r="I3964" s="4" t="n">
        <v>0</v>
      </c>
      <c r="J3964" s="4" t="n">
        <v>0</v>
      </c>
      <c r="K3964" s="4" t="n">
        <v>0</v>
      </c>
      <c r="L3964" s="3" t="n">
        <v>0</v>
      </c>
      <c r="M3964" s="3" t="n">
        <v>0</v>
      </c>
      <c r="N3964" s="3" t="n">
        <v>0</v>
      </c>
      <c r="O3964" s="4" t="str"/>
      <c r="P3964" s="4" t="str"/>
      <c r="Q3964" s="4" t="str"/>
      <c r="R3964" s="4" t="str"/>
      <c r="S3964" s="4" t="str"/>
      <c r="T3964" s="4" t="str"/>
      <c r="U3964" s="4" t="str"/>
      <c r="V3964" s="4" t="n">
        <v>1</v>
      </c>
    </row>
    <row r="3965">
      <c r="A3965" t="n">
        <v>498</v>
      </c>
      <c r="B3965" t="inlineStr">
        <is>
          <t>20393816211</t>
        </is>
      </c>
      <c r="C3965" t="inlineStr">
        <is>
          <t>COOPERATIVA AGRARIA SAN JUAN BAUTISTA</t>
        </is>
      </c>
      <c r="D3965" s="6" t="n">
        <v>2021</v>
      </c>
      <c r="F3965" t="inlineStr">
        <is>
          <t>PAC</t>
        </is>
      </c>
      <c r="G3965" s="4" t="n">
        <v>0</v>
      </c>
      <c r="H3965" s="4" t="n">
        <v>0</v>
      </c>
      <c r="I3965" s="4" t="n">
        <v>0</v>
      </c>
      <c r="J3965" s="4" t="n">
        <v>0</v>
      </c>
      <c r="K3965" s="4" t="n">
        <v>0</v>
      </c>
      <c r="L3965" s="3" t="n">
        <v>0</v>
      </c>
      <c r="M3965" s="3" t="n">
        <v>0</v>
      </c>
      <c r="N3965" s="3" t="n">
        <v>0</v>
      </c>
      <c r="O3965" s="4" t="str"/>
      <c r="P3965" s="4" t="str"/>
      <c r="Q3965" s="4" t="str"/>
      <c r="R3965" s="4" t="str"/>
      <c r="S3965" s="4" t="str"/>
      <c r="T3965" s="4" t="str"/>
      <c r="U3965" s="4" t="str"/>
      <c r="V3965" s="4" t="n">
        <v>1</v>
      </c>
    </row>
    <row r="3966">
      <c r="A3966" t="n">
        <v>498</v>
      </c>
      <c r="B3966" t="inlineStr">
        <is>
          <t>20393816211</t>
        </is>
      </c>
      <c r="C3966" t="inlineStr">
        <is>
          <t>COOPERATIVA AGRARIA SAN JUAN BAUTISTA</t>
        </is>
      </c>
      <c r="D3966" s="6" t="n">
        <v>2022</v>
      </c>
      <c r="F3966" t="inlineStr">
        <is>
          <t>PAC</t>
        </is>
      </c>
      <c r="G3966" s="4" t="n">
        <v>0</v>
      </c>
      <c r="H3966" s="4" t="n">
        <v>0</v>
      </c>
      <c r="I3966" s="4" t="n">
        <v>0</v>
      </c>
      <c r="J3966" s="4" t="n">
        <v>0</v>
      </c>
      <c r="K3966" s="4" t="n">
        <v>0</v>
      </c>
      <c r="L3966" s="3" t="n">
        <v>0</v>
      </c>
      <c r="M3966" s="3" t="n">
        <v>0</v>
      </c>
      <c r="N3966" s="3" t="n">
        <v>0</v>
      </c>
      <c r="O3966" s="4" t="str"/>
      <c r="P3966" s="4" t="str"/>
      <c r="Q3966" s="4" t="str"/>
      <c r="R3966" s="4" t="str"/>
      <c r="S3966" s="4" t="str"/>
      <c r="T3966" s="4" t="str"/>
      <c r="U3966" s="4" t="str"/>
      <c r="V3966" s="4" t="n">
        <v>1</v>
      </c>
    </row>
    <row r="3967">
      <c r="A3967" t="n">
        <v>498</v>
      </c>
      <c r="B3967" t="inlineStr">
        <is>
          <t>20393816211</t>
        </is>
      </c>
      <c r="C3967" t="inlineStr">
        <is>
          <t>COOPERATIVA AGRARIA SAN JUAN BAUTISTA</t>
        </is>
      </c>
      <c r="D3967" s="6" t="n">
        <v>2023</v>
      </c>
      <c r="F3967" t="inlineStr">
        <is>
          <t>PAC</t>
        </is>
      </c>
      <c r="G3967" s="4" t="n">
        <v>0</v>
      </c>
      <c r="H3967" s="4" t="n">
        <v>0</v>
      </c>
      <c r="I3967" s="4" t="n">
        <v>0</v>
      </c>
      <c r="J3967" s="4" t="n">
        <v>0</v>
      </c>
      <c r="K3967" s="4" t="n">
        <v>0</v>
      </c>
      <c r="L3967" s="3" t="n">
        <v>0</v>
      </c>
      <c r="M3967" s="3" t="n">
        <v>0</v>
      </c>
      <c r="N3967" s="3" t="n">
        <v>0</v>
      </c>
      <c r="O3967" s="4" t="n">
        <v>0</v>
      </c>
      <c r="P3967" s="4" t="n">
        <v>0</v>
      </c>
      <c r="Q3967" s="4" t="n">
        <v>0</v>
      </c>
      <c r="R3967" s="4" t="n">
        <v>0</v>
      </c>
      <c r="S3967" s="4" t="n">
        <v>0</v>
      </c>
      <c r="T3967" s="4" t="n">
        <v>0</v>
      </c>
      <c r="U3967" s="4" t="n">
        <v>0</v>
      </c>
      <c r="V3967" s="4" t="n">
        <v>1</v>
      </c>
    </row>
    <row r="3968">
      <c r="A3968" t="n">
        <v>498</v>
      </c>
      <c r="B3968" t="inlineStr">
        <is>
          <t>20393816211</t>
        </is>
      </c>
      <c r="C3968" t="inlineStr">
        <is>
          <t>COOPERATIVA AGRARIA SAN JUAN BAUTISTA</t>
        </is>
      </c>
      <c r="D3968" s="6" t="n">
        <v>2024</v>
      </c>
      <c r="E3968" t="n">
        <v>1</v>
      </c>
      <c r="F3968" t="inlineStr">
        <is>
          <t>PAC</t>
        </is>
      </c>
      <c r="G3968" s="4" t="n">
        <v>56</v>
      </c>
      <c r="H3968" s="4" t="n">
        <v>17</v>
      </c>
      <c r="I3968" s="4" t="n">
        <v>73</v>
      </c>
      <c r="J3968" s="4" t="n">
        <v>32</v>
      </c>
      <c r="K3968" s="4" t="n">
        <v>0</v>
      </c>
      <c r="L3968" s="3" t="n">
        <v>73430.39999999999</v>
      </c>
      <c r="M3968" s="3" t="n">
        <v>0</v>
      </c>
      <c r="N3968" s="3" t="n">
        <v>73430.39999999999</v>
      </c>
      <c r="O3968" s="4" t="n">
        <v>0</v>
      </c>
      <c r="P3968" s="4" t="n">
        <v>66683.7</v>
      </c>
      <c r="Q3968" s="4" t="str"/>
      <c r="R3968" s="4" t="n">
        <v>6746.7</v>
      </c>
      <c r="S3968" s="4" t="n">
        <v>0</v>
      </c>
      <c r="T3968" s="4" t="n">
        <v>0</v>
      </c>
      <c r="U3968" s="4" t="n">
        <v>73430.39999999999</v>
      </c>
      <c r="V3968" s="4" t="n">
        <v>1</v>
      </c>
    </row>
    <row r="3969">
      <c r="A3969" t="n">
        <v>498</v>
      </c>
      <c r="B3969" t="inlineStr">
        <is>
          <t>20393816211</t>
        </is>
      </c>
      <c r="C3969" t="inlineStr">
        <is>
          <t>COOPERATIVA AGRARIA SAN JUAN BAUTISTA</t>
        </is>
      </c>
      <c r="D3969" s="6" t="n">
        <v>2025</v>
      </c>
      <c r="E3969" t="n">
        <v>1</v>
      </c>
      <c r="F3969" t="inlineStr">
        <is>
          <t>PAC</t>
        </is>
      </c>
      <c r="G3969" s="4" t="n">
        <v>39</v>
      </c>
      <c r="H3969" s="4" t="n">
        <v>17</v>
      </c>
      <c r="I3969" s="4" t="n">
        <v>56</v>
      </c>
      <c r="J3969" s="4" t="n">
        <v>18</v>
      </c>
      <c r="K3969" s="4" t="n">
        <v>0</v>
      </c>
      <c r="L3969" s="3" t="n">
        <v>160363.5</v>
      </c>
      <c r="M3969" s="3" t="n">
        <v>0</v>
      </c>
      <c r="N3969" s="3" t="n">
        <v>160363.5</v>
      </c>
      <c r="O3969" s="4" t="n">
        <v>102833</v>
      </c>
      <c r="P3969" s="4" t="n">
        <v>55552.5</v>
      </c>
      <c r="Q3969" s="4" t="str"/>
      <c r="R3969" s="4" t="n">
        <v>1978</v>
      </c>
      <c r="S3969" s="4" t="n">
        <v>0</v>
      </c>
      <c r="T3969" s="4" t="n">
        <v>0</v>
      </c>
      <c r="U3969" s="4" t="n">
        <v>160363.5</v>
      </c>
      <c r="V3969" s="4" t="n">
        <v>1</v>
      </c>
    </row>
    <row r="3970">
      <c r="A3970" t="n">
        <v>499</v>
      </c>
      <c r="B3970" t="inlineStr">
        <is>
          <t>20393152207</t>
        </is>
      </c>
      <c r="C3970" t="inlineStr">
        <is>
          <t>COOPERATIVA AGRO INDUSTRIAL APCTVASH</t>
        </is>
      </c>
      <c r="D3970" s="6" t="n">
        <v>2018</v>
      </c>
      <c r="F3970" t="inlineStr">
        <is>
          <t>PAC</t>
        </is>
      </c>
      <c r="G3970" s="4" t="str"/>
      <c r="H3970" s="4" t="str"/>
      <c r="I3970" s="4" t="n">
        <v>0</v>
      </c>
      <c r="J3970" s="4" t="str"/>
      <c r="K3970" s="4" t="str"/>
      <c r="L3970" s="3" t="str"/>
      <c r="M3970" s="3" t="str"/>
      <c r="N3970" s="3" t="n">
        <v>0</v>
      </c>
      <c r="O3970" s="4" t="str"/>
      <c r="P3970" s="4" t="str"/>
      <c r="Q3970" s="4" t="str"/>
      <c r="R3970" s="4" t="str"/>
      <c r="S3970" s="4" t="str"/>
      <c r="T3970" s="4" t="str"/>
      <c r="U3970" s="4" t="str"/>
      <c r="V3970" s="4" t="n">
        <v>1</v>
      </c>
    </row>
    <row r="3971">
      <c r="A3971" t="n">
        <v>499</v>
      </c>
      <c r="B3971" t="inlineStr">
        <is>
          <t>20393152207</t>
        </is>
      </c>
      <c r="C3971" t="inlineStr">
        <is>
          <t>COOPERATIVA AGRO INDUSTRIAL APCTVASH</t>
        </is>
      </c>
      <c r="D3971" s="6" t="n">
        <v>2019</v>
      </c>
      <c r="F3971" t="inlineStr">
        <is>
          <t>PAC</t>
        </is>
      </c>
      <c r="G3971" s="4" t="n">
        <v>0</v>
      </c>
      <c r="H3971" s="4" t="n">
        <v>0</v>
      </c>
      <c r="I3971" s="4" t="n">
        <v>0</v>
      </c>
      <c r="J3971" s="4" t="str"/>
      <c r="K3971" s="4" t="str"/>
      <c r="L3971" s="3" t="n">
        <v>0</v>
      </c>
      <c r="M3971" s="3" t="n">
        <v>0</v>
      </c>
      <c r="N3971" s="3" t="n">
        <v>0</v>
      </c>
      <c r="O3971" s="4" t="str"/>
      <c r="P3971" s="4" t="str"/>
      <c r="Q3971" s="4" t="str"/>
      <c r="R3971" s="4" t="str"/>
      <c r="S3971" s="4" t="str"/>
      <c r="T3971" s="4" t="str"/>
      <c r="U3971" s="4" t="str"/>
      <c r="V3971" s="4" t="n">
        <v>1</v>
      </c>
    </row>
    <row r="3972">
      <c r="A3972" t="n">
        <v>499</v>
      </c>
      <c r="B3972" t="inlineStr">
        <is>
          <t>20393152207</t>
        </is>
      </c>
      <c r="C3972" t="inlineStr">
        <is>
          <t>COOPERATIVA AGRO INDUSTRIAL APCTVASH</t>
        </is>
      </c>
      <c r="D3972" s="6" t="n">
        <v>2020</v>
      </c>
      <c r="F3972" t="inlineStr">
        <is>
          <t>PAC</t>
        </is>
      </c>
      <c r="G3972" s="4" t="n">
        <v>0</v>
      </c>
      <c r="H3972" s="4" t="n">
        <v>0</v>
      </c>
      <c r="I3972" s="4" t="n">
        <v>0</v>
      </c>
      <c r="J3972" s="4" t="n">
        <v>0</v>
      </c>
      <c r="K3972" s="4" t="n">
        <v>0</v>
      </c>
      <c r="L3972" s="3" t="n">
        <v>0</v>
      </c>
      <c r="M3972" s="3" t="n">
        <v>0</v>
      </c>
      <c r="N3972" s="3" t="n">
        <v>0</v>
      </c>
      <c r="O3972" s="4" t="str"/>
      <c r="P3972" s="4" t="str"/>
      <c r="Q3972" s="4" t="str"/>
      <c r="R3972" s="4" t="str"/>
      <c r="S3972" s="4" t="str"/>
      <c r="T3972" s="4" t="str"/>
      <c r="U3972" s="4" t="str"/>
      <c r="V3972" s="4" t="n">
        <v>1</v>
      </c>
    </row>
    <row r="3973">
      <c r="A3973" t="n">
        <v>499</v>
      </c>
      <c r="B3973" t="inlineStr">
        <is>
          <t>20393152207</t>
        </is>
      </c>
      <c r="C3973" t="inlineStr">
        <is>
          <t>COOPERATIVA AGRO INDUSTRIAL APCTVASH</t>
        </is>
      </c>
      <c r="D3973" s="6" t="n">
        <v>2021</v>
      </c>
      <c r="F3973" t="inlineStr">
        <is>
          <t>PAC</t>
        </is>
      </c>
      <c r="G3973" s="4" t="n">
        <v>0</v>
      </c>
      <c r="H3973" s="4" t="n">
        <v>0</v>
      </c>
      <c r="I3973" s="4" t="n">
        <v>0</v>
      </c>
      <c r="J3973" s="4" t="n">
        <v>0</v>
      </c>
      <c r="K3973" s="4" t="n">
        <v>0</v>
      </c>
      <c r="L3973" s="3" t="n">
        <v>0</v>
      </c>
      <c r="M3973" s="3" t="n">
        <v>0</v>
      </c>
      <c r="N3973" s="3" t="n">
        <v>0</v>
      </c>
      <c r="O3973" s="4" t="str"/>
      <c r="P3973" s="4" t="str"/>
      <c r="Q3973" s="4" t="str"/>
      <c r="R3973" s="4" t="str"/>
      <c r="S3973" s="4" t="str"/>
      <c r="T3973" s="4" t="str"/>
      <c r="U3973" s="4" t="str"/>
      <c r="V3973" s="4" t="n">
        <v>1</v>
      </c>
    </row>
    <row r="3974">
      <c r="A3974" t="n">
        <v>499</v>
      </c>
      <c r="B3974" t="inlineStr">
        <is>
          <t>20393152207</t>
        </is>
      </c>
      <c r="C3974" t="inlineStr">
        <is>
          <t>COOPERATIVA AGRO INDUSTRIAL APCTVASH</t>
        </is>
      </c>
      <c r="D3974" s="6" t="n">
        <v>2022</v>
      </c>
      <c r="F3974" t="inlineStr">
        <is>
          <t>PAC</t>
        </is>
      </c>
      <c r="G3974" s="4" t="n">
        <v>0</v>
      </c>
      <c r="H3974" s="4" t="n">
        <v>0</v>
      </c>
      <c r="I3974" s="4" t="n">
        <v>0</v>
      </c>
      <c r="J3974" s="4" t="n">
        <v>0</v>
      </c>
      <c r="K3974" s="4" t="n">
        <v>0</v>
      </c>
      <c r="L3974" s="3" t="n">
        <v>0</v>
      </c>
      <c r="M3974" s="3" t="n">
        <v>0</v>
      </c>
      <c r="N3974" s="3" t="n">
        <v>0</v>
      </c>
      <c r="O3974" s="4" t="str"/>
      <c r="P3974" s="4" t="str"/>
      <c r="Q3974" s="4" t="str"/>
      <c r="R3974" s="4" t="str"/>
      <c r="S3974" s="4" t="str"/>
      <c r="T3974" s="4" t="str"/>
      <c r="U3974" s="4" t="str"/>
      <c r="V3974" s="4" t="n">
        <v>1</v>
      </c>
    </row>
    <row r="3975">
      <c r="A3975" t="n">
        <v>499</v>
      </c>
      <c r="B3975" t="inlineStr">
        <is>
          <t>20393152207</t>
        </is>
      </c>
      <c r="C3975" t="inlineStr">
        <is>
          <t>COOPERATIVA AGRO INDUSTRIAL APCTVASH</t>
        </is>
      </c>
      <c r="D3975" s="6" t="n">
        <v>2023</v>
      </c>
      <c r="F3975" t="inlineStr">
        <is>
          <t>PAC</t>
        </is>
      </c>
      <c r="G3975" s="4" t="n">
        <v>0</v>
      </c>
      <c r="H3975" s="4" t="n">
        <v>0</v>
      </c>
      <c r="I3975" s="4" t="n">
        <v>0</v>
      </c>
      <c r="J3975" s="4" t="n">
        <v>0</v>
      </c>
      <c r="K3975" s="4" t="n">
        <v>0</v>
      </c>
      <c r="L3975" s="3" t="n">
        <v>0</v>
      </c>
      <c r="M3975" s="3" t="n">
        <v>0</v>
      </c>
      <c r="N3975" s="3" t="n">
        <v>0</v>
      </c>
      <c r="O3975" s="4" t="n">
        <v>0</v>
      </c>
      <c r="P3975" s="4" t="n">
        <v>0</v>
      </c>
      <c r="Q3975" s="4" t="n">
        <v>0</v>
      </c>
      <c r="R3975" s="4" t="n">
        <v>0</v>
      </c>
      <c r="S3975" s="4" t="n">
        <v>0</v>
      </c>
      <c r="T3975" s="4" t="n">
        <v>0</v>
      </c>
      <c r="U3975" s="4" t="n">
        <v>0</v>
      </c>
      <c r="V3975" s="4" t="n">
        <v>1</v>
      </c>
    </row>
    <row r="3976">
      <c r="A3976" t="n">
        <v>499</v>
      </c>
      <c r="B3976" t="inlineStr">
        <is>
          <t>20393152207</t>
        </is>
      </c>
      <c r="C3976" t="inlineStr">
        <is>
          <t>COOPERATIVA AGRO INDUSTRIAL APCTVASH</t>
        </is>
      </c>
      <c r="D3976" s="6" t="n">
        <v>2024</v>
      </c>
      <c r="E3976" t="n">
        <v>1</v>
      </c>
      <c r="F3976" t="inlineStr">
        <is>
          <t>PAC</t>
        </is>
      </c>
      <c r="G3976" s="4" t="n">
        <v>84</v>
      </c>
      <c r="H3976" s="4" t="n">
        <v>36</v>
      </c>
      <c r="I3976" s="4" t="n">
        <v>120</v>
      </c>
      <c r="J3976" s="4" t="n">
        <v>31</v>
      </c>
      <c r="K3976" s="4" t="n">
        <v>0</v>
      </c>
      <c r="L3976" s="3" t="n">
        <v>34611.16991176</v>
      </c>
      <c r="M3976" s="3" t="n">
        <v>0</v>
      </c>
      <c r="N3976" s="3" t="n">
        <v>34611.16991176</v>
      </c>
      <c r="O3976" s="4" t="n">
        <v>0</v>
      </c>
      <c r="P3976" s="4" t="n">
        <v>34611.16991176</v>
      </c>
      <c r="Q3976" s="4" t="str"/>
      <c r="R3976" s="4" t="n">
        <v>0</v>
      </c>
      <c r="S3976" s="4" t="n">
        <v>0</v>
      </c>
      <c r="T3976" s="4" t="n">
        <v>0</v>
      </c>
      <c r="U3976" s="4" t="n">
        <v>34611.16991176</v>
      </c>
      <c r="V3976" s="4" t="n">
        <v>1</v>
      </c>
    </row>
    <row r="3977">
      <c r="A3977" t="n">
        <v>499</v>
      </c>
      <c r="B3977" t="inlineStr">
        <is>
          <t>20393152207</t>
        </is>
      </c>
      <c r="C3977" t="inlineStr">
        <is>
          <t>COOPERATIVA AGRO INDUSTRIAL APCTVASH</t>
        </is>
      </c>
      <c r="D3977" s="6" t="n">
        <v>2025</v>
      </c>
      <c r="F3977" t="inlineStr">
        <is>
          <t>PAC</t>
        </is>
      </c>
      <c r="G3977" s="4" t="n">
        <v>0</v>
      </c>
      <c r="H3977" s="4" t="n">
        <v>0</v>
      </c>
      <c r="I3977" s="4" t="n">
        <v>0</v>
      </c>
      <c r="J3977" s="4" t="n">
        <v>0</v>
      </c>
      <c r="K3977" s="4" t="n">
        <v>0</v>
      </c>
      <c r="L3977" s="3" t="n">
        <v>0</v>
      </c>
      <c r="M3977" s="3" t="n">
        <v>0</v>
      </c>
      <c r="N3977" s="3" t="n">
        <v>0</v>
      </c>
      <c r="O3977" s="4" t="n">
        <v>0</v>
      </c>
      <c r="P3977" s="4" t="n">
        <v>0</v>
      </c>
      <c r="Q3977" s="4" t="str"/>
      <c r="R3977" s="4" t="n">
        <v>0</v>
      </c>
      <c r="S3977" s="4" t="n">
        <v>0</v>
      </c>
      <c r="T3977" s="4" t="n">
        <v>0</v>
      </c>
      <c r="U3977" s="4" t="n">
        <v>0</v>
      </c>
      <c r="V3977" s="4" t="n">
        <v>1</v>
      </c>
    </row>
    <row r="3978">
      <c r="A3978" t="n">
        <v>500</v>
      </c>
      <c r="B3978" t="inlineStr">
        <is>
          <t>20600256808</t>
        </is>
      </c>
      <c r="C3978" t="inlineStr">
        <is>
          <t>COOPERATIVA AGRARIA REVERENDO PADRE GERARDO COTE-UCAYALI COOPAGRA RPGC-UCAYALI</t>
        </is>
      </c>
      <c r="D3978" s="6" t="n">
        <v>2018</v>
      </c>
      <c r="F3978" t="inlineStr">
        <is>
          <t>PAC</t>
        </is>
      </c>
      <c r="G3978" s="4" t="str"/>
      <c r="H3978" s="4" t="str"/>
      <c r="I3978" s="4" t="n">
        <v>0</v>
      </c>
      <c r="J3978" s="4" t="str"/>
      <c r="K3978" s="4" t="str"/>
      <c r="L3978" s="3" t="str"/>
      <c r="M3978" s="3" t="str"/>
      <c r="N3978" s="3" t="n">
        <v>0</v>
      </c>
      <c r="O3978" s="4" t="str"/>
      <c r="P3978" s="4" t="str"/>
      <c r="Q3978" s="4" t="str"/>
      <c r="R3978" s="4" t="str"/>
      <c r="S3978" s="4" t="str"/>
      <c r="T3978" s="4" t="str"/>
      <c r="U3978" s="4" t="str"/>
      <c r="V3978" s="4" t="n">
        <v>1</v>
      </c>
    </row>
    <row r="3979">
      <c r="A3979" t="n">
        <v>500</v>
      </c>
      <c r="B3979" t="inlineStr">
        <is>
          <t>20600256808</t>
        </is>
      </c>
      <c r="C3979" t="inlineStr">
        <is>
          <t>COOPERATIVA AGRARIA REVERENDO PADRE GERARDO COTE-UCAYALI COOPAGRA RPGC-UCAYALI</t>
        </is>
      </c>
      <c r="D3979" s="6" t="n">
        <v>2019</v>
      </c>
      <c r="F3979" t="inlineStr">
        <is>
          <t>PAC</t>
        </is>
      </c>
      <c r="G3979" s="4" t="n">
        <v>0</v>
      </c>
      <c r="H3979" s="4" t="n">
        <v>0</v>
      </c>
      <c r="I3979" s="4" t="n">
        <v>0</v>
      </c>
      <c r="J3979" s="4" t="str"/>
      <c r="K3979" s="4" t="str"/>
      <c r="L3979" s="3" t="n">
        <v>0</v>
      </c>
      <c r="M3979" s="3" t="n">
        <v>0</v>
      </c>
      <c r="N3979" s="3" t="n">
        <v>0</v>
      </c>
      <c r="O3979" s="4" t="str"/>
      <c r="P3979" s="4" t="str"/>
      <c r="Q3979" s="4" t="str"/>
      <c r="R3979" s="4" t="str"/>
      <c r="S3979" s="4" t="str"/>
      <c r="T3979" s="4" t="str"/>
      <c r="U3979" s="4" t="str"/>
      <c r="V3979" s="4" t="n">
        <v>1</v>
      </c>
    </row>
    <row r="3980">
      <c r="A3980" t="n">
        <v>500</v>
      </c>
      <c r="B3980" t="inlineStr">
        <is>
          <t>20600256808</t>
        </is>
      </c>
      <c r="C3980" t="inlineStr">
        <is>
          <t>COOPERATIVA AGRARIA REVERENDO PADRE GERARDO COTE-UCAYALI COOPAGRA RPGC-UCAYALI</t>
        </is>
      </c>
      <c r="D3980" s="6" t="n">
        <v>2020</v>
      </c>
      <c r="F3980" t="inlineStr">
        <is>
          <t>PAC</t>
        </is>
      </c>
      <c r="G3980" s="4" t="n">
        <v>0</v>
      </c>
      <c r="H3980" s="4" t="n">
        <v>0</v>
      </c>
      <c r="I3980" s="4" t="n">
        <v>0</v>
      </c>
      <c r="J3980" s="4" t="n">
        <v>0</v>
      </c>
      <c r="K3980" s="4" t="n">
        <v>0</v>
      </c>
      <c r="L3980" s="3" t="n">
        <v>0</v>
      </c>
      <c r="M3980" s="3" t="n">
        <v>0</v>
      </c>
      <c r="N3980" s="3" t="n">
        <v>0</v>
      </c>
      <c r="O3980" s="4" t="str"/>
      <c r="P3980" s="4" t="str"/>
      <c r="Q3980" s="4" t="str"/>
      <c r="R3980" s="4" t="str"/>
      <c r="S3980" s="4" t="str"/>
      <c r="T3980" s="4" t="str"/>
      <c r="U3980" s="4" t="str"/>
      <c r="V3980" s="4" t="n">
        <v>1</v>
      </c>
    </row>
    <row r="3981">
      <c r="A3981" t="n">
        <v>500</v>
      </c>
      <c r="B3981" t="inlineStr">
        <is>
          <t>20600256808</t>
        </is>
      </c>
      <c r="C3981" t="inlineStr">
        <is>
          <t>COOPERATIVA AGRARIA REVERENDO PADRE GERARDO COTE-UCAYALI COOPAGRA RPGC-UCAYALI</t>
        </is>
      </c>
      <c r="D3981" s="6" t="n">
        <v>2021</v>
      </c>
      <c r="F3981" t="inlineStr">
        <is>
          <t>PAC</t>
        </is>
      </c>
      <c r="G3981" s="4" t="n">
        <v>0</v>
      </c>
      <c r="H3981" s="4" t="n">
        <v>0</v>
      </c>
      <c r="I3981" s="4" t="n">
        <v>0</v>
      </c>
      <c r="J3981" s="4" t="n">
        <v>0</v>
      </c>
      <c r="K3981" s="4" t="n">
        <v>0</v>
      </c>
      <c r="L3981" s="3" t="n">
        <v>0</v>
      </c>
      <c r="M3981" s="3" t="n">
        <v>0</v>
      </c>
      <c r="N3981" s="3" t="n">
        <v>0</v>
      </c>
      <c r="O3981" s="4" t="str"/>
      <c r="P3981" s="4" t="str"/>
      <c r="Q3981" s="4" t="str"/>
      <c r="R3981" s="4" t="str"/>
      <c r="S3981" s="4" t="str"/>
      <c r="T3981" s="4" t="str"/>
      <c r="U3981" s="4" t="str"/>
      <c r="V3981" s="4" t="n">
        <v>1</v>
      </c>
    </row>
    <row r="3982">
      <c r="A3982" t="n">
        <v>500</v>
      </c>
      <c r="B3982" t="inlineStr">
        <is>
          <t>20600256808</t>
        </is>
      </c>
      <c r="C3982" t="inlineStr">
        <is>
          <t>COOPERATIVA AGRARIA REVERENDO PADRE GERARDO COTE-UCAYALI COOPAGRA RPGC-UCAYALI</t>
        </is>
      </c>
      <c r="D3982" s="6" t="n">
        <v>2022</v>
      </c>
      <c r="F3982" t="inlineStr">
        <is>
          <t>PAC</t>
        </is>
      </c>
      <c r="G3982" s="4" t="n">
        <v>0</v>
      </c>
      <c r="H3982" s="4" t="n">
        <v>0</v>
      </c>
      <c r="I3982" s="4" t="n">
        <v>0</v>
      </c>
      <c r="J3982" s="4" t="n">
        <v>0</v>
      </c>
      <c r="K3982" s="4" t="n">
        <v>0</v>
      </c>
      <c r="L3982" s="3" t="n">
        <v>0</v>
      </c>
      <c r="M3982" s="3" t="n">
        <v>0</v>
      </c>
      <c r="N3982" s="3" t="n">
        <v>0</v>
      </c>
      <c r="O3982" s="4" t="str"/>
      <c r="P3982" s="4" t="str"/>
      <c r="Q3982" s="4" t="str"/>
      <c r="R3982" s="4" t="str"/>
      <c r="S3982" s="4" t="str"/>
      <c r="T3982" s="4" t="str"/>
      <c r="U3982" s="4" t="str"/>
      <c r="V3982" s="4" t="n">
        <v>1</v>
      </c>
    </row>
    <row r="3983">
      <c r="A3983" t="n">
        <v>500</v>
      </c>
      <c r="B3983" t="inlineStr">
        <is>
          <t>20600256808</t>
        </is>
      </c>
      <c r="C3983" t="inlineStr">
        <is>
          <t>COOPERATIVA AGRARIA REVERENDO PADRE GERARDO COTE-UCAYALI COOPAGRA RPGC-UCAYALI</t>
        </is>
      </c>
      <c r="D3983" s="6" t="n">
        <v>2023</v>
      </c>
      <c r="F3983" t="inlineStr">
        <is>
          <t>PAC</t>
        </is>
      </c>
      <c r="G3983" s="4" t="n">
        <v>0</v>
      </c>
      <c r="H3983" s="4" t="n">
        <v>0</v>
      </c>
      <c r="I3983" s="4" t="n">
        <v>0</v>
      </c>
      <c r="J3983" s="4" t="n">
        <v>0</v>
      </c>
      <c r="K3983" s="4" t="n">
        <v>0</v>
      </c>
      <c r="L3983" s="3" t="n">
        <v>0</v>
      </c>
      <c r="M3983" s="3" t="n">
        <v>0</v>
      </c>
      <c r="N3983" s="3" t="n">
        <v>0</v>
      </c>
      <c r="O3983" s="4" t="n">
        <v>0</v>
      </c>
      <c r="P3983" s="4" t="n">
        <v>0</v>
      </c>
      <c r="Q3983" s="4" t="n">
        <v>0</v>
      </c>
      <c r="R3983" s="4" t="n">
        <v>0</v>
      </c>
      <c r="S3983" s="4" t="n">
        <v>0</v>
      </c>
      <c r="T3983" s="4" t="n">
        <v>0</v>
      </c>
      <c r="U3983" s="4" t="n">
        <v>0</v>
      </c>
      <c r="V3983" s="4" t="n">
        <v>1</v>
      </c>
    </row>
    <row r="3984">
      <c r="A3984" t="n">
        <v>500</v>
      </c>
      <c r="B3984" t="inlineStr">
        <is>
          <t>20600256808</t>
        </is>
      </c>
      <c r="C3984" t="inlineStr">
        <is>
          <t>COOPERATIVA AGRARIA REVERENDO PADRE GERARDO COTE-UCAYALI COOPAGRA RPGC-UCAYALI</t>
        </is>
      </c>
      <c r="D3984" s="6" t="n">
        <v>2024</v>
      </c>
      <c r="E3984" t="n">
        <v>1</v>
      </c>
      <c r="F3984" t="inlineStr">
        <is>
          <t>PAC</t>
        </is>
      </c>
      <c r="G3984" s="4" t="n">
        <v>41</v>
      </c>
      <c r="H3984" s="4" t="n">
        <v>12</v>
      </c>
      <c r="I3984" s="4" t="n">
        <v>53</v>
      </c>
      <c r="J3984" s="4" t="n">
        <v>28</v>
      </c>
      <c r="K3984" s="4" t="n">
        <v>2</v>
      </c>
      <c r="L3984" s="3" t="n">
        <v>4175.94</v>
      </c>
      <c r="M3984" s="3" t="n">
        <v>0</v>
      </c>
      <c r="N3984" s="3" t="n">
        <v>4175.94</v>
      </c>
      <c r="O3984" s="4" t="n">
        <v>120</v>
      </c>
      <c r="P3984" s="4" t="n">
        <v>0</v>
      </c>
      <c r="Q3984" s="4" t="str"/>
      <c r="R3984" s="4" t="n">
        <v>4055.94</v>
      </c>
      <c r="S3984" s="4" t="n">
        <v>0</v>
      </c>
      <c r="T3984" s="4" t="n">
        <v>0</v>
      </c>
      <c r="U3984" s="4" t="n">
        <v>4175.94</v>
      </c>
      <c r="V3984" s="4" t="n">
        <v>1</v>
      </c>
    </row>
    <row r="3985">
      <c r="A3985" t="n">
        <v>500</v>
      </c>
      <c r="B3985" t="inlineStr">
        <is>
          <t>20600256808</t>
        </is>
      </c>
      <c r="C3985" t="inlineStr">
        <is>
          <t>COOPERATIVA AGRARIA REVERENDO PADRE GERARDO COTE-UCAYALI COOPAGRA RPGC-UCAYALI</t>
        </is>
      </c>
      <c r="D3985" s="6" t="n">
        <v>2025</v>
      </c>
      <c r="E3985" t="n">
        <v>1</v>
      </c>
      <c r="F3985" t="inlineStr">
        <is>
          <t>PAC</t>
        </is>
      </c>
      <c r="G3985" s="4" t="n">
        <v>24</v>
      </c>
      <c r="H3985" s="4" t="n">
        <v>9</v>
      </c>
      <c r="I3985" s="4" t="n">
        <v>33</v>
      </c>
      <c r="J3985" s="4" t="n">
        <v>16</v>
      </c>
      <c r="K3985" s="4" t="n">
        <v>2</v>
      </c>
      <c r="L3985" s="3" t="n">
        <v>15912.1</v>
      </c>
      <c r="M3985" s="3" t="n">
        <v>0</v>
      </c>
      <c r="N3985" s="3" t="n">
        <v>15912.1</v>
      </c>
      <c r="O3985" s="4" t="n">
        <v>5991.5</v>
      </c>
      <c r="P3985" s="4" t="n">
        <v>0</v>
      </c>
      <c r="Q3985" s="4" t="str"/>
      <c r="R3985" s="4" t="n">
        <v>9920.6</v>
      </c>
      <c r="S3985" s="4" t="n">
        <v>0</v>
      </c>
      <c r="T3985" s="4" t="n">
        <v>0</v>
      </c>
      <c r="U3985" s="4" t="n">
        <v>15912.1</v>
      </c>
      <c r="V3985" s="4" t="n">
        <v>1</v>
      </c>
    </row>
    <row r="3986">
      <c r="A3986" t="n">
        <v>501</v>
      </c>
      <c r="B3986" t="inlineStr">
        <is>
          <t>20542289024</t>
        </is>
      </c>
      <c r="C3986" t="inlineStr">
        <is>
          <t>CUENCAS DEL HUALLAGA ASOCIACION DE PRODUCTORES AGROPECUARIOS</t>
        </is>
      </c>
      <c r="D3986" s="6" t="n">
        <v>2018</v>
      </c>
      <c r="F3986" t="inlineStr">
        <is>
          <t>PAC</t>
        </is>
      </c>
      <c r="G3986" s="4" t="str"/>
      <c r="H3986" s="4" t="str"/>
      <c r="I3986" s="4" t="n">
        <v>0</v>
      </c>
      <c r="J3986" s="4" t="str"/>
      <c r="K3986" s="4" t="str"/>
      <c r="L3986" s="3" t="str"/>
      <c r="M3986" s="3" t="str"/>
      <c r="N3986" s="3" t="n">
        <v>0</v>
      </c>
      <c r="O3986" s="4" t="str"/>
      <c r="P3986" s="4" t="str"/>
      <c r="Q3986" s="4" t="str"/>
      <c r="R3986" s="4" t="str"/>
      <c r="S3986" s="4" t="str"/>
      <c r="T3986" s="4" t="str"/>
      <c r="U3986" s="4" t="str"/>
      <c r="V3986" s="4" t="n">
        <v>1</v>
      </c>
    </row>
    <row r="3987">
      <c r="A3987" t="n">
        <v>501</v>
      </c>
      <c r="B3987" t="inlineStr">
        <is>
          <t>20542289024</t>
        </is>
      </c>
      <c r="C3987" t="inlineStr">
        <is>
          <t>CUENCAS DEL HUALLAGA ASOCIACION DE PRODUCTORES AGROPECUARIOS</t>
        </is>
      </c>
      <c r="D3987" s="6" t="n">
        <v>2019</v>
      </c>
      <c r="F3987" t="inlineStr">
        <is>
          <t>PAC</t>
        </is>
      </c>
      <c r="G3987" s="4" t="n">
        <v>0</v>
      </c>
      <c r="H3987" s="4" t="n">
        <v>0</v>
      </c>
      <c r="I3987" s="4" t="n">
        <v>0</v>
      </c>
      <c r="J3987" s="4" t="str"/>
      <c r="K3987" s="4" t="str"/>
      <c r="L3987" s="3" t="n">
        <v>0</v>
      </c>
      <c r="M3987" s="3" t="n">
        <v>0</v>
      </c>
      <c r="N3987" s="3" t="n">
        <v>0</v>
      </c>
      <c r="O3987" s="4" t="str"/>
      <c r="P3987" s="4" t="str"/>
      <c r="Q3987" s="4" t="str"/>
      <c r="R3987" s="4" t="str"/>
      <c r="S3987" s="4" t="str"/>
      <c r="T3987" s="4" t="str"/>
      <c r="U3987" s="4" t="str"/>
      <c r="V3987" s="4" t="n">
        <v>1</v>
      </c>
    </row>
    <row r="3988">
      <c r="A3988" t="n">
        <v>501</v>
      </c>
      <c r="B3988" t="inlineStr">
        <is>
          <t>20542289024</t>
        </is>
      </c>
      <c r="C3988" t="inlineStr">
        <is>
          <t>CUENCAS DEL HUALLAGA ASOCIACION DE PRODUCTORES AGROPECUARIOS</t>
        </is>
      </c>
      <c r="D3988" s="6" t="n">
        <v>2020</v>
      </c>
      <c r="F3988" t="inlineStr">
        <is>
          <t>PAC</t>
        </is>
      </c>
      <c r="G3988" s="4" t="n">
        <v>0</v>
      </c>
      <c r="H3988" s="4" t="n">
        <v>0</v>
      </c>
      <c r="I3988" s="4" t="n">
        <v>0</v>
      </c>
      <c r="J3988" s="4" t="n">
        <v>0</v>
      </c>
      <c r="K3988" s="4" t="n">
        <v>0</v>
      </c>
      <c r="L3988" s="3" t="n">
        <v>0</v>
      </c>
      <c r="M3988" s="3" t="n">
        <v>0</v>
      </c>
      <c r="N3988" s="3" t="n">
        <v>0</v>
      </c>
      <c r="O3988" s="4" t="str"/>
      <c r="P3988" s="4" t="str"/>
      <c r="Q3988" s="4" t="str"/>
      <c r="R3988" s="4" t="str"/>
      <c r="S3988" s="4" t="str"/>
      <c r="T3988" s="4" t="str"/>
      <c r="U3988" s="4" t="str"/>
      <c r="V3988" s="4" t="n">
        <v>1</v>
      </c>
    </row>
    <row r="3989">
      <c r="A3989" t="n">
        <v>501</v>
      </c>
      <c r="B3989" t="inlineStr">
        <is>
          <t>20542289024</t>
        </is>
      </c>
      <c r="C3989" t="inlineStr">
        <is>
          <t>CUENCAS DEL HUALLAGA ASOCIACION DE PRODUCTORES AGROPECUARIOS</t>
        </is>
      </c>
      <c r="D3989" s="6" t="n">
        <v>2021</v>
      </c>
      <c r="F3989" t="inlineStr">
        <is>
          <t>PAC</t>
        </is>
      </c>
      <c r="G3989" s="4" t="n">
        <v>0</v>
      </c>
      <c r="H3989" s="4" t="n">
        <v>0</v>
      </c>
      <c r="I3989" s="4" t="n">
        <v>0</v>
      </c>
      <c r="J3989" s="4" t="n">
        <v>0</v>
      </c>
      <c r="K3989" s="4" t="n">
        <v>0</v>
      </c>
      <c r="L3989" s="3" t="n">
        <v>0</v>
      </c>
      <c r="M3989" s="3" t="n">
        <v>0</v>
      </c>
      <c r="N3989" s="3" t="n">
        <v>0</v>
      </c>
      <c r="O3989" s="4" t="str"/>
      <c r="P3989" s="4" t="str"/>
      <c r="Q3989" s="4" t="str"/>
      <c r="R3989" s="4" t="str"/>
      <c r="S3989" s="4" t="str"/>
      <c r="T3989" s="4" t="str"/>
      <c r="U3989" s="4" t="str"/>
      <c r="V3989" s="4" t="n">
        <v>1</v>
      </c>
    </row>
    <row r="3990">
      <c r="A3990" t="n">
        <v>501</v>
      </c>
      <c r="B3990" t="inlineStr">
        <is>
          <t>20542289024</t>
        </is>
      </c>
      <c r="C3990" t="inlineStr">
        <is>
          <t>CUENCAS DEL HUALLAGA ASOCIACION DE PRODUCTORES AGROPECUARIOS</t>
        </is>
      </c>
      <c r="D3990" s="6" t="n">
        <v>2022</v>
      </c>
      <c r="F3990" t="inlineStr">
        <is>
          <t>PAC</t>
        </is>
      </c>
      <c r="G3990" s="4" t="n">
        <v>0</v>
      </c>
      <c r="H3990" s="4" t="n">
        <v>0</v>
      </c>
      <c r="I3990" s="4" t="n">
        <v>0</v>
      </c>
      <c r="J3990" s="4" t="n">
        <v>0</v>
      </c>
      <c r="K3990" s="4" t="n">
        <v>0</v>
      </c>
      <c r="L3990" s="3" t="n">
        <v>0</v>
      </c>
      <c r="M3990" s="3" t="n">
        <v>0</v>
      </c>
      <c r="N3990" s="3" t="n">
        <v>0</v>
      </c>
      <c r="O3990" s="4" t="str"/>
      <c r="P3990" s="4" t="str"/>
      <c r="Q3990" s="4" t="str"/>
      <c r="R3990" s="4" t="str"/>
      <c r="S3990" s="4" t="str"/>
      <c r="T3990" s="4" t="str"/>
      <c r="U3990" s="4" t="str"/>
      <c r="V3990" s="4" t="n">
        <v>1</v>
      </c>
    </row>
    <row r="3991">
      <c r="A3991" t="n">
        <v>501</v>
      </c>
      <c r="B3991" t="inlineStr">
        <is>
          <t>20542289024</t>
        </is>
      </c>
      <c r="C3991" t="inlineStr">
        <is>
          <t>CUENCAS DEL HUALLAGA ASOCIACION DE PRODUCTORES AGROPECUARIOS</t>
        </is>
      </c>
      <c r="D3991" s="6" t="n">
        <v>2023</v>
      </c>
      <c r="F3991" t="inlineStr">
        <is>
          <t>PAC</t>
        </is>
      </c>
      <c r="G3991" s="4" t="n">
        <v>0</v>
      </c>
      <c r="H3991" s="4" t="n">
        <v>0</v>
      </c>
      <c r="I3991" s="4" t="n">
        <v>0</v>
      </c>
      <c r="J3991" s="4" t="n">
        <v>0</v>
      </c>
      <c r="K3991" s="4" t="n">
        <v>0</v>
      </c>
      <c r="L3991" s="3" t="n">
        <v>0</v>
      </c>
      <c r="M3991" s="3" t="n">
        <v>0</v>
      </c>
      <c r="N3991" s="3" t="n">
        <v>0</v>
      </c>
      <c r="O3991" s="4" t="n">
        <v>0</v>
      </c>
      <c r="P3991" s="4" t="n">
        <v>0</v>
      </c>
      <c r="Q3991" s="4" t="n">
        <v>0</v>
      </c>
      <c r="R3991" s="4" t="n">
        <v>0</v>
      </c>
      <c r="S3991" s="4" t="n">
        <v>0</v>
      </c>
      <c r="T3991" s="4" t="n">
        <v>0</v>
      </c>
      <c r="U3991" s="4" t="n">
        <v>0</v>
      </c>
      <c r="V3991" s="4" t="n">
        <v>1</v>
      </c>
    </row>
    <row r="3992">
      <c r="A3992" t="n">
        <v>501</v>
      </c>
      <c r="B3992" t="inlineStr">
        <is>
          <t>20542289024</t>
        </is>
      </c>
      <c r="C3992" t="inlineStr">
        <is>
          <t>CUENCAS DEL HUALLAGA ASOCIACION DE PRODUCTORES AGROPECUARIOS</t>
        </is>
      </c>
      <c r="D3992" s="6" t="n">
        <v>2024</v>
      </c>
      <c r="E3992" t="n">
        <v>1</v>
      </c>
      <c r="F3992" t="inlineStr">
        <is>
          <t>PAC</t>
        </is>
      </c>
      <c r="G3992" s="4" t="n">
        <v>450</v>
      </c>
      <c r="H3992" s="4" t="n">
        <v>110</v>
      </c>
      <c r="I3992" s="4" t="n">
        <v>560</v>
      </c>
      <c r="J3992" s="4" t="n">
        <v>2</v>
      </c>
      <c r="K3992" s="4" t="n">
        <v>0</v>
      </c>
      <c r="L3992" s="3" t="n">
        <v>157966.0123</v>
      </c>
      <c r="M3992" s="3" t="n">
        <v>46285870.413194</v>
      </c>
      <c r="N3992" s="3" t="n">
        <v>46443836.425494</v>
      </c>
      <c r="O3992" s="4" t="n">
        <v>55316.0123</v>
      </c>
      <c r="P3992" s="4" t="n">
        <v>0</v>
      </c>
      <c r="Q3992" s="4" t="str"/>
      <c r="R3992" s="4" t="n">
        <v>46388520.413194</v>
      </c>
      <c r="S3992" s="4" t="n">
        <v>0</v>
      </c>
      <c r="T3992" s="4" t="n">
        <v>0</v>
      </c>
      <c r="U3992" s="4" t="n">
        <v>46443836.425494</v>
      </c>
      <c r="V3992" s="4" t="n">
        <v>1</v>
      </c>
    </row>
    <row r="3993">
      <c r="A3993" t="n">
        <v>501</v>
      </c>
      <c r="B3993" t="inlineStr">
        <is>
          <t>20542289024</t>
        </is>
      </c>
      <c r="C3993" t="inlineStr">
        <is>
          <t>CUENCAS DEL HUALLAGA ASOCIACION DE PRODUCTORES AGROPECUARIOS</t>
        </is>
      </c>
      <c r="D3993" s="6" t="n">
        <v>2025</v>
      </c>
      <c r="E3993" t="n">
        <v>1</v>
      </c>
      <c r="F3993" t="inlineStr">
        <is>
          <t>PAC</t>
        </is>
      </c>
      <c r="G3993" s="4" t="n">
        <v>491</v>
      </c>
      <c r="H3993" s="4" t="n">
        <v>159</v>
      </c>
      <c r="I3993" s="4" t="n">
        <v>650</v>
      </c>
      <c r="J3993" s="4" t="n">
        <v>12</v>
      </c>
      <c r="K3993" s="4" t="n">
        <v>0</v>
      </c>
      <c r="L3993" s="3" t="n">
        <v>2693393.91606</v>
      </c>
      <c r="M3993" s="3" t="n">
        <v>80810222.02105039</v>
      </c>
      <c r="N3993" s="3" t="n">
        <v>83503615.93711039</v>
      </c>
      <c r="O3993" s="4" t="n">
        <v>0</v>
      </c>
      <c r="P3993" s="4" t="n">
        <v>0</v>
      </c>
      <c r="Q3993" s="4" t="str"/>
      <c r="R3993" s="4" t="n">
        <v>83503615.93711039</v>
      </c>
      <c r="S3993" s="4" t="n">
        <v>0</v>
      </c>
      <c r="T3993" s="4" t="n">
        <v>0</v>
      </c>
      <c r="U3993" s="4" t="n">
        <v>83503615.93711039</v>
      </c>
      <c r="V3993" s="4" t="n">
        <v>1</v>
      </c>
    </row>
    <row r="3994">
      <c r="A3994" t="n">
        <v>502</v>
      </c>
      <c r="B3994" t="inlineStr">
        <is>
          <t>20542257416</t>
        </is>
      </c>
      <c r="C3994" t="inlineStr">
        <is>
          <t>EMPRESA INDUSTRIAL ORO VERDE SOCIEDAD ANONIMA CERRADA</t>
        </is>
      </c>
      <c r="D3994" s="6" t="n">
        <v>2018</v>
      </c>
      <c r="F3994" t="inlineStr">
        <is>
          <t>PAC</t>
        </is>
      </c>
      <c r="G3994" s="4" t="str"/>
      <c r="H3994" s="4" t="str"/>
      <c r="I3994" s="4" t="n">
        <v>0</v>
      </c>
      <c r="J3994" s="4" t="str"/>
      <c r="K3994" s="4" t="str"/>
      <c r="L3994" s="3" t="str"/>
      <c r="M3994" s="3" t="str"/>
      <c r="N3994" s="3" t="n">
        <v>0</v>
      </c>
      <c r="O3994" s="4" t="str"/>
      <c r="P3994" s="4" t="str"/>
      <c r="Q3994" s="4" t="str"/>
      <c r="R3994" s="4" t="str"/>
      <c r="S3994" s="4" t="str"/>
      <c r="T3994" s="4" t="str"/>
      <c r="U3994" s="4" t="str"/>
      <c r="V3994" s="4" t="n">
        <v>1</v>
      </c>
    </row>
    <row r="3995">
      <c r="A3995" t="n">
        <v>502</v>
      </c>
      <c r="B3995" t="inlineStr">
        <is>
          <t>20542257416</t>
        </is>
      </c>
      <c r="C3995" t="inlineStr">
        <is>
          <t>EMPRESA INDUSTRIAL ORO VERDE SOCIEDAD ANONIMA CERRADA</t>
        </is>
      </c>
      <c r="D3995" s="6" t="n">
        <v>2019</v>
      </c>
      <c r="F3995" t="inlineStr">
        <is>
          <t>PAC</t>
        </is>
      </c>
      <c r="G3995" s="4" t="n">
        <v>0</v>
      </c>
      <c r="H3995" s="4" t="n">
        <v>0</v>
      </c>
      <c r="I3995" s="4" t="n">
        <v>0</v>
      </c>
      <c r="J3995" s="4" t="str"/>
      <c r="K3995" s="4" t="str"/>
      <c r="L3995" s="3" t="n">
        <v>0</v>
      </c>
      <c r="M3995" s="3" t="n">
        <v>0</v>
      </c>
      <c r="N3995" s="3" t="n">
        <v>0</v>
      </c>
      <c r="O3995" s="4" t="str"/>
      <c r="P3995" s="4" t="str"/>
      <c r="Q3995" s="4" t="str"/>
      <c r="R3995" s="4" t="str"/>
      <c r="S3995" s="4" t="str"/>
      <c r="T3995" s="4" t="str"/>
      <c r="U3995" s="4" t="str"/>
      <c r="V3995" s="4" t="n">
        <v>1</v>
      </c>
    </row>
    <row r="3996">
      <c r="A3996" t="n">
        <v>502</v>
      </c>
      <c r="B3996" t="inlineStr">
        <is>
          <t>20542257416</t>
        </is>
      </c>
      <c r="C3996" t="inlineStr">
        <is>
          <t>EMPRESA INDUSTRIAL ORO VERDE SOCIEDAD ANONIMA CERRADA</t>
        </is>
      </c>
      <c r="D3996" s="6" t="n">
        <v>2020</v>
      </c>
      <c r="F3996" t="inlineStr">
        <is>
          <t>PAC</t>
        </is>
      </c>
      <c r="G3996" s="4" t="n">
        <v>0</v>
      </c>
      <c r="H3996" s="4" t="n">
        <v>0</v>
      </c>
      <c r="I3996" s="4" t="n">
        <v>0</v>
      </c>
      <c r="J3996" s="4" t="n">
        <v>0</v>
      </c>
      <c r="K3996" s="4" t="n">
        <v>0</v>
      </c>
      <c r="L3996" s="3" t="n">
        <v>0</v>
      </c>
      <c r="M3996" s="3" t="n">
        <v>0</v>
      </c>
      <c r="N3996" s="3" t="n">
        <v>0</v>
      </c>
      <c r="O3996" s="4" t="str"/>
      <c r="P3996" s="4" t="str"/>
      <c r="Q3996" s="4" t="str"/>
      <c r="R3996" s="4" t="str"/>
      <c r="S3996" s="4" t="str"/>
      <c r="T3996" s="4" t="str"/>
      <c r="U3996" s="4" t="str"/>
      <c r="V3996" s="4" t="n">
        <v>1</v>
      </c>
    </row>
    <row r="3997">
      <c r="A3997" t="n">
        <v>502</v>
      </c>
      <c r="B3997" t="inlineStr">
        <is>
          <t>20542257416</t>
        </is>
      </c>
      <c r="C3997" t="inlineStr">
        <is>
          <t>EMPRESA INDUSTRIAL ORO VERDE SOCIEDAD ANONIMA CERRADA</t>
        </is>
      </c>
      <c r="D3997" s="6" t="n">
        <v>2021</v>
      </c>
      <c r="F3997" t="inlineStr">
        <is>
          <t>PAC</t>
        </is>
      </c>
      <c r="G3997" s="4" t="n">
        <v>0</v>
      </c>
      <c r="H3997" s="4" t="n">
        <v>0</v>
      </c>
      <c r="I3997" s="4" t="n">
        <v>0</v>
      </c>
      <c r="J3997" s="4" t="n">
        <v>0</v>
      </c>
      <c r="K3997" s="4" t="n">
        <v>0</v>
      </c>
      <c r="L3997" s="3" t="n">
        <v>0</v>
      </c>
      <c r="M3997" s="3" t="n">
        <v>0</v>
      </c>
      <c r="N3997" s="3" t="n">
        <v>0</v>
      </c>
      <c r="O3997" s="4" t="str"/>
      <c r="P3997" s="4" t="str"/>
      <c r="Q3997" s="4" t="str"/>
      <c r="R3997" s="4" t="str"/>
      <c r="S3997" s="4" t="str"/>
      <c r="T3997" s="4" t="str"/>
      <c r="U3997" s="4" t="str"/>
      <c r="V3997" s="4" t="n">
        <v>1</v>
      </c>
    </row>
    <row r="3998">
      <c r="A3998" t="n">
        <v>502</v>
      </c>
      <c r="B3998" t="inlineStr">
        <is>
          <t>20542257416</t>
        </is>
      </c>
      <c r="C3998" t="inlineStr">
        <is>
          <t>EMPRESA INDUSTRIAL ORO VERDE SOCIEDAD ANONIMA CERRADA</t>
        </is>
      </c>
      <c r="D3998" s="6" t="n">
        <v>2022</v>
      </c>
      <c r="F3998" t="inlineStr">
        <is>
          <t>PAC</t>
        </is>
      </c>
      <c r="G3998" s="4" t="n">
        <v>0</v>
      </c>
      <c r="H3998" s="4" t="n">
        <v>0</v>
      </c>
      <c r="I3998" s="4" t="n">
        <v>0</v>
      </c>
      <c r="J3998" s="4" t="n">
        <v>0</v>
      </c>
      <c r="K3998" s="4" t="n">
        <v>0</v>
      </c>
      <c r="L3998" s="3" t="n">
        <v>0</v>
      </c>
      <c r="M3998" s="3" t="n">
        <v>0</v>
      </c>
      <c r="N3998" s="3" t="n">
        <v>0</v>
      </c>
      <c r="O3998" s="4" t="str"/>
      <c r="P3998" s="4" t="str"/>
      <c r="Q3998" s="4" t="str"/>
      <c r="R3998" s="4" t="str"/>
      <c r="S3998" s="4" t="str"/>
      <c r="T3998" s="4" t="str"/>
      <c r="U3998" s="4" t="str"/>
      <c r="V3998" s="4" t="n">
        <v>1</v>
      </c>
    </row>
    <row r="3999">
      <c r="A3999" t="n">
        <v>502</v>
      </c>
      <c r="B3999" t="inlineStr">
        <is>
          <t>20542257416</t>
        </is>
      </c>
      <c r="C3999" t="inlineStr">
        <is>
          <t>EMPRESA INDUSTRIAL ORO VERDE SOCIEDAD ANONIMA CERRADA</t>
        </is>
      </c>
      <c r="D3999" s="6" t="n">
        <v>2023</v>
      </c>
      <c r="F3999" t="inlineStr">
        <is>
          <t>PAC</t>
        </is>
      </c>
      <c r="G3999" s="4" t="n">
        <v>0</v>
      </c>
      <c r="H3999" s="4" t="n">
        <v>0</v>
      </c>
      <c r="I3999" s="4" t="n">
        <v>0</v>
      </c>
      <c r="J3999" s="4" t="n">
        <v>0</v>
      </c>
      <c r="K3999" s="4" t="n">
        <v>0</v>
      </c>
      <c r="L3999" s="3" t="n">
        <v>0</v>
      </c>
      <c r="M3999" s="3" t="n">
        <v>0</v>
      </c>
      <c r="N3999" s="3" t="n">
        <v>0</v>
      </c>
      <c r="O3999" s="4" t="n">
        <v>0</v>
      </c>
      <c r="P3999" s="4" t="n">
        <v>0</v>
      </c>
      <c r="Q3999" s="4" t="n">
        <v>0</v>
      </c>
      <c r="R3999" s="4" t="n">
        <v>0</v>
      </c>
      <c r="S3999" s="4" t="n">
        <v>0</v>
      </c>
      <c r="T3999" s="4" t="n">
        <v>0</v>
      </c>
      <c r="U3999" s="4" t="n">
        <v>0</v>
      </c>
      <c r="V3999" s="4" t="n">
        <v>1</v>
      </c>
    </row>
    <row r="4000">
      <c r="A4000" t="n">
        <v>502</v>
      </c>
      <c r="B4000" t="inlineStr">
        <is>
          <t>20542257416</t>
        </is>
      </c>
      <c r="C4000" t="inlineStr">
        <is>
          <t>EMPRESA INDUSTRIAL ORO VERDE SOCIEDAD ANONIMA CERRADA</t>
        </is>
      </c>
      <c r="D4000" s="6" t="n">
        <v>2024</v>
      </c>
      <c r="E4000" t="n">
        <v>1</v>
      </c>
      <c r="F4000" t="inlineStr">
        <is>
          <t>PAC</t>
        </is>
      </c>
      <c r="G4000" s="4" t="n">
        <v>8</v>
      </c>
      <c r="H4000" s="4" t="n">
        <v>3</v>
      </c>
      <c r="I4000" s="4" t="n">
        <v>11</v>
      </c>
      <c r="J4000" s="4" t="n">
        <v>2</v>
      </c>
      <c r="K4000" s="4" t="n">
        <v>0</v>
      </c>
      <c r="L4000" s="3" t="n">
        <v>0</v>
      </c>
      <c r="M4000" s="3" t="n">
        <v>0</v>
      </c>
      <c r="N4000" s="3" t="n">
        <v>0</v>
      </c>
      <c r="O4000" s="4" t="n">
        <v>0</v>
      </c>
      <c r="P4000" s="4" t="n">
        <v>0</v>
      </c>
      <c r="Q4000" s="4" t="str"/>
      <c r="R4000" s="4" t="n">
        <v>0</v>
      </c>
      <c r="S4000" s="4" t="n">
        <v>0</v>
      </c>
      <c r="T4000" s="4" t="n">
        <v>0</v>
      </c>
      <c r="U4000" s="4" t="n">
        <v>0</v>
      </c>
      <c r="V4000" s="4" t="n">
        <v>1</v>
      </c>
    </row>
    <row r="4001">
      <c r="A4001" t="n">
        <v>502</v>
      </c>
      <c r="B4001" t="inlineStr">
        <is>
          <t>20542257416</t>
        </is>
      </c>
      <c r="C4001" t="inlineStr">
        <is>
          <t>EMPRESA INDUSTRIAL ORO VERDE SOCIEDAD ANONIMA CERRADA</t>
        </is>
      </c>
      <c r="D4001" s="6" t="n">
        <v>2025</v>
      </c>
      <c r="E4001" t="n">
        <v>1</v>
      </c>
      <c r="F4001" t="inlineStr">
        <is>
          <t>PAC</t>
        </is>
      </c>
      <c r="G4001" s="4" t="n">
        <v>15</v>
      </c>
      <c r="H4001" s="4" t="n">
        <v>5</v>
      </c>
      <c r="I4001" s="4" t="n">
        <v>20</v>
      </c>
      <c r="J4001" s="4" t="n">
        <v>12</v>
      </c>
      <c r="K4001" s="4" t="n">
        <v>0</v>
      </c>
      <c r="L4001" s="3" t="n">
        <v>0</v>
      </c>
      <c r="M4001" s="3" t="n">
        <v>9762818.5</v>
      </c>
      <c r="N4001" s="3" t="n">
        <v>9762818.5</v>
      </c>
      <c r="O4001" s="4" t="n">
        <v>0</v>
      </c>
      <c r="P4001" s="4" t="n">
        <v>0</v>
      </c>
      <c r="Q4001" s="4" t="str"/>
      <c r="R4001" s="4" t="n">
        <v>9762818.5</v>
      </c>
      <c r="S4001" s="4" t="n">
        <v>0</v>
      </c>
      <c r="T4001" s="4" t="n">
        <v>0</v>
      </c>
      <c r="U4001" s="4" t="n">
        <v>9762818.5</v>
      </c>
      <c r="V4001" s="4" t="n">
        <v>1</v>
      </c>
    </row>
    <row r="4002">
      <c r="A4002" t="n">
        <v>503</v>
      </c>
      <c r="B4002" t="inlineStr">
        <is>
          <t>20606556331</t>
        </is>
      </c>
      <c r="C4002" t="inlineStr">
        <is>
          <t>ASOCIACIÓN ABISEO SAN MARTIN - ASABISAM</t>
        </is>
      </c>
      <c r="D4002" s="6" t="n">
        <v>2018</v>
      </c>
      <c r="F4002" t="inlineStr">
        <is>
          <t>PAC</t>
        </is>
      </c>
      <c r="G4002" s="4" t="str"/>
      <c r="H4002" s="4" t="str"/>
      <c r="I4002" s="4" t="n">
        <v>0</v>
      </c>
      <c r="J4002" s="4" t="str"/>
      <c r="K4002" s="4" t="str"/>
      <c r="L4002" s="3" t="str"/>
      <c r="M4002" s="3" t="str"/>
      <c r="N4002" s="3" t="n">
        <v>0</v>
      </c>
      <c r="O4002" s="4" t="str"/>
      <c r="P4002" s="4" t="str"/>
      <c r="Q4002" s="4" t="str"/>
      <c r="R4002" s="4" t="str"/>
      <c r="S4002" s="4" t="str"/>
      <c r="T4002" s="4" t="str"/>
      <c r="U4002" s="4" t="str"/>
      <c r="V4002" s="4" t="n">
        <v>1</v>
      </c>
    </row>
    <row r="4003">
      <c r="A4003" t="n">
        <v>503</v>
      </c>
      <c r="B4003" t="inlineStr">
        <is>
          <t>20606556331</t>
        </is>
      </c>
      <c r="C4003" t="inlineStr">
        <is>
          <t>ASOCIACIÓN ABISEO SAN MARTIN - ASABISAM</t>
        </is>
      </c>
      <c r="D4003" s="6" t="n">
        <v>2019</v>
      </c>
      <c r="F4003" t="inlineStr">
        <is>
          <t>PAC</t>
        </is>
      </c>
      <c r="G4003" s="4" t="n">
        <v>0</v>
      </c>
      <c r="H4003" s="4" t="n">
        <v>0</v>
      </c>
      <c r="I4003" s="4" t="n">
        <v>0</v>
      </c>
      <c r="J4003" s="4" t="str"/>
      <c r="K4003" s="4" t="str"/>
      <c r="L4003" s="3" t="n">
        <v>0</v>
      </c>
      <c r="M4003" s="3" t="n">
        <v>0</v>
      </c>
      <c r="N4003" s="3" t="n">
        <v>0</v>
      </c>
      <c r="O4003" s="4" t="str"/>
      <c r="P4003" s="4" t="str"/>
      <c r="Q4003" s="4" t="str"/>
      <c r="R4003" s="4" t="str"/>
      <c r="S4003" s="4" t="str"/>
      <c r="T4003" s="4" t="str"/>
      <c r="U4003" s="4" t="str"/>
      <c r="V4003" s="4" t="n">
        <v>1</v>
      </c>
    </row>
    <row r="4004">
      <c r="A4004" t="n">
        <v>503</v>
      </c>
      <c r="B4004" t="inlineStr">
        <is>
          <t>20606556331</t>
        </is>
      </c>
      <c r="C4004" t="inlineStr">
        <is>
          <t>ASOCIACIÓN ABISEO SAN MARTIN - ASABISAM</t>
        </is>
      </c>
      <c r="D4004" s="6" t="n">
        <v>2020</v>
      </c>
      <c r="F4004" t="inlineStr">
        <is>
          <t>PAC</t>
        </is>
      </c>
      <c r="G4004" s="4" t="n">
        <v>0</v>
      </c>
      <c r="H4004" s="4" t="n">
        <v>0</v>
      </c>
      <c r="I4004" s="4" t="n">
        <v>0</v>
      </c>
      <c r="J4004" s="4" t="n">
        <v>0</v>
      </c>
      <c r="K4004" s="4" t="n">
        <v>0</v>
      </c>
      <c r="L4004" s="3" t="n">
        <v>0</v>
      </c>
      <c r="M4004" s="3" t="n">
        <v>0</v>
      </c>
      <c r="N4004" s="3" t="n">
        <v>0</v>
      </c>
      <c r="O4004" s="4" t="str"/>
      <c r="P4004" s="4" t="str"/>
      <c r="Q4004" s="4" t="str"/>
      <c r="R4004" s="4" t="str"/>
      <c r="S4004" s="4" t="str"/>
      <c r="T4004" s="4" t="str"/>
      <c r="U4004" s="4" t="str"/>
      <c r="V4004" s="4" t="n">
        <v>1</v>
      </c>
    </row>
    <row r="4005">
      <c r="A4005" t="n">
        <v>503</v>
      </c>
      <c r="B4005" t="inlineStr">
        <is>
          <t>20606556331</t>
        </is>
      </c>
      <c r="C4005" t="inlineStr">
        <is>
          <t>ASOCIACIÓN ABISEO SAN MARTIN - ASABISAM</t>
        </is>
      </c>
      <c r="D4005" s="6" t="n">
        <v>2021</v>
      </c>
      <c r="F4005" t="inlineStr">
        <is>
          <t>PAC</t>
        </is>
      </c>
      <c r="G4005" s="4" t="n">
        <v>0</v>
      </c>
      <c r="H4005" s="4" t="n">
        <v>0</v>
      </c>
      <c r="I4005" s="4" t="n">
        <v>0</v>
      </c>
      <c r="J4005" s="4" t="n">
        <v>0</v>
      </c>
      <c r="K4005" s="4" t="n">
        <v>0</v>
      </c>
      <c r="L4005" s="3" t="n">
        <v>0</v>
      </c>
      <c r="M4005" s="3" t="n">
        <v>0</v>
      </c>
      <c r="N4005" s="3" t="n">
        <v>0</v>
      </c>
      <c r="O4005" s="4" t="str"/>
      <c r="P4005" s="4" t="str"/>
      <c r="Q4005" s="4" t="str"/>
      <c r="R4005" s="4" t="str"/>
      <c r="S4005" s="4" t="str"/>
      <c r="T4005" s="4" t="str"/>
      <c r="U4005" s="4" t="str"/>
      <c r="V4005" s="4" t="n">
        <v>1</v>
      </c>
    </row>
    <row r="4006">
      <c r="A4006" t="n">
        <v>503</v>
      </c>
      <c r="B4006" t="inlineStr">
        <is>
          <t>20606556331</t>
        </is>
      </c>
      <c r="C4006" t="inlineStr">
        <is>
          <t>ASOCIACIÓN ABISEO SAN MARTIN - ASABISAM</t>
        </is>
      </c>
      <c r="D4006" s="6" t="n">
        <v>2022</v>
      </c>
      <c r="F4006" t="inlineStr">
        <is>
          <t>PAC</t>
        </is>
      </c>
      <c r="G4006" s="4" t="n">
        <v>0</v>
      </c>
      <c r="H4006" s="4" t="n">
        <v>0</v>
      </c>
      <c r="I4006" s="4" t="n">
        <v>0</v>
      </c>
      <c r="J4006" s="4" t="n">
        <v>0</v>
      </c>
      <c r="K4006" s="4" t="n">
        <v>0</v>
      </c>
      <c r="L4006" s="3" t="n">
        <v>0</v>
      </c>
      <c r="M4006" s="3" t="n">
        <v>0</v>
      </c>
      <c r="N4006" s="3" t="n">
        <v>0</v>
      </c>
      <c r="O4006" s="4" t="str"/>
      <c r="P4006" s="4" t="str"/>
      <c r="Q4006" s="4" t="str"/>
      <c r="R4006" s="4" t="str"/>
      <c r="S4006" s="4" t="str"/>
      <c r="T4006" s="4" t="str"/>
      <c r="U4006" s="4" t="str"/>
      <c r="V4006" s="4" t="n">
        <v>1</v>
      </c>
    </row>
    <row r="4007">
      <c r="A4007" t="n">
        <v>503</v>
      </c>
      <c r="B4007" t="inlineStr">
        <is>
          <t>20606556331</t>
        </is>
      </c>
      <c r="C4007" t="inlineStr">
        <is>
          <t>ASOCIACIÓN ABISEO SAN MARTIN - ASABISAM</t>
        </is>
      </c>
      <c r="D4007" s="6" t="n">
        <v>2023</v>
      </c>
      <c r="F4007" t="inlineStr">
        <is>
          <t>PAC</t>
        </is>
      </c>
      <c r="G4007" s="4" t="n">
        <v>0</v>
      </c>
      <c r="H4007" s="4" t="n">
        <v>0</v>
      </c>
      <c r="I4007" s="4" t="n">
        <v>0</v>
      </c>
      <c r="J4007" s="4" t="n">
        <v>0</v>
      </c>
      <c r="K4007" s="4" t="n">
        <v>0</v>
      </c>
      <c r="L4007" s="3" t="n">
        <v>0</v>
      </c>
      <c r="M4007" s="3" t="n">
        <v>0</v>
      </c>
      <c r="N4007" s="3" t="n">
        <v>0</v>
      </c>
      <c r="O4007" s="4" t="n">
        <v>0</v>
      </c>
      <c r="P4007" s="4" t="n">
        <v>0</v>
      </c>
      <c r="Q4007" s="4" t="n">
        <v>0</v>
      </c>
      <c r="R4007" s="4" t="n">
        <v>0</v>
      </c>
      <c r="S4007" s="4" t="n">
        <v>0</v>
      </c>
      <c r="T4007" s="4" t="n">
        <v>0</v>
      </c>
      <c r="U4007" s="4" t="n">
        <v>0</v>
      </c>
      <c r="V4007" s="4" t="n">
        <v>1</v>
      </c>
    </row>
    <row r="4008">
      <c r="A4008" t="n">
        <v>503</v>
      </c>
      <c r="B4008" t="inlineStr">
        <is>
          <t>20606556331</t>
        </is>
      </c>
      <c r="C4008" t="inlineStr">
        <is>
          <t>ASOCIACIÓN ABISEO SAN MARTIN - ASABISAM</t>
        </is>
      </c>
      <c r="D4008" s="6" t="n">
        <v>2024</v>
      </c>
      <c r="E4008" t="n">
        <v>1</v>
      </c>
      <c r="F4008" t="inlineStr">
        <is>
          <t>PAC</t>
        </is>
      </c>
      <c r="G4008" s="4" t="n">
        <v>22</v>
      </c>
      <c r="H4008" s="4" t="n">
        <v>8</v>
      </c>
      <c r="I4008" s="4" t="n">
        <v>30</v>
      </c>
      <c r="J4008" s="4" t="n">
        <v>3</v>
      </c>
      <c r="K4008" s="4" t="n">
        <v>0</v>
      </c>
      <c r="L4008" s="3" t="n">
        <v>0</v>
      </c>
      <c r="M4008" s="3" t="n">
        <v>0</v>
      </c>
      <c r="N4008" s="3" t="n">
        <v>0</v>
      </c>
      <c r="O4008" s="4" t="n">
        <v>0</v>
      </c>
      <c r="P4008" s="4" t="n">
        <v>0</v>
      </c>
      <c r="Q4008" s="4" t="str"/>
      <c r="R4008" s="4" t="n">
        <v>0</v>
      </c>
      <c r="S4008" s="4" t="n">
        <v>0</v>
      </c>
      <c r="T4008" s="4" t="n">
        <v>0</v>
      </c>
      <c r="U4008" s="4" t="n">
        <v>0</v>
      </c>
      <c r="V4008" s="4" t="n">
        <v>1</v>
      </c>
    </row>
    <row r="4009">
      <c r="A4009" t="n">
        <v>503</v>
      </c>
      <c r="B4009" t="inlineStr">
        <is>
          <t>20606556331</t>
        </is>
      </c>
      <c r="C4009" t="inlineStr">
        <is>
          <t>ASOCIACIÓN ABISEO SAN MARTIN - ASABISAM</t>
        </is>
      </c>
      <c r="D4009" s="6" t="n">
        <v>2025</v>
      </c>
      <c r="E4009" t="n">
        <v>1</v>
      </c>
      <c r="F4009" t="inlineStr">
        <is>
          <t>PAC</t>
        </is>
      </c>
      <c r="G4009" s="4" t="n">
        <v>33</v>
      </c>
      <c r="H4009" s="4" t="n">
        <v>25</v>
      </c>
      <c r="I4009" s="4" t="n">
        <v>58</v>
      </c>
      <c r="J4009" s="4" t="n">
        <v>12</v>
      </c>
      <c r="K4009" s="4" t="n">
        <v>0</v>
      </c>
      <c r="L4009" s="3" t="n">
        <v>0</v>
      </c>
      <c r="M4009" s="3" t="n">
        <v>0</v>
      </c>
      <c r="N4009" s="3" t="n">
        <v>0</v>
      </c>
      <c r="O4009" s="4" t="n">
        <v>0</v>
      </c>
      <c r="P4009" s="4" t="n">
        <v>0</v>
      </c>
      <c r="Q4009" s="4" t="str"/>
      <c r="R4009" s="4" t="n">
        <v>0</v>
      </c>
      <c r="S4009" s="4" t="n">
        <v>0</v>
      </c>
      <c r="T4009" s="4" t="n">
        <v>0</v>
      </c>
      <c r="U4009" s="4" t="n">
        <v>0</v>
      </c>
      <c r="V4009" s="4" t="n">
        <v>1</v>
      </c>
    </row>
    <row r="4010">
      <c r="A4010" t="n">
        <v>504</v>
      </c>
      <c r="B4010" t="inlineStr">
        <is>
          <t>20612331821</t>
        </is>
      </c>
      <c r="C4010" t="inlineStr">
        <is>
          <t>ASOCIACIÓN DE MUJERES LAS 0S DE LUYA</t>
        </is>
      </c>
      <c r="D4010" s="6" t="n">
        <v>2018</v>
      </c>
      <c r="F4010" t="inlineStr">
        <is>
          <t>PAC</t>
        </is>
      </c>
      <c r="G4010" s="4" t="str"/>
      <c r="H4010" s="4" t="str"/>
      <c r="I4010" s="4" t="n">
        <v>0</v>
      </c>
      <c r="J4010" s="4" t="str"/>
      <c r="K4010" s="4" t="str"/>
      <c r="L4010" s="3" t="str"/>
      <c r="M4010" s="3" t="str"/>
      <c r="N4010" s="3" t="str"/>
      <c r="O4010" s="4" t="str"/>
      <c r="P4010" s="4" t="str"/>
      <c r="Q4010" s="4" t="str"/>
      <c r="R4010" s="4" t="str"/>
      <c r="S4010" s="4" t="str"/>
      <c r="T4010" s="4" t="str"/>
      <c r="U4010" s="4" t="str"/>
      <c r="V4010" s="4" t="n">
        <v>1</v>
      </c>
    </row>
    <row r="4011">
      <c r="A4011" t="n">
        <v>504</v>
      </c>
      <c r="B4011" t="inlineStr">
        <is>
          <t>20612331821</t>
        </is>
      </c>
      <c r="C4011" t="inlineStr">
        <is>
          <t>ASOCIACIÓN DE MUJERES LAS 0S DE LUYA</t>
        </is>
      </c>
      <c r="D4011" s="6" t="n">
        <v>2019</v>
      </c>
      <c r="F4011" t="inlineStr">
        <is>
          <t>PAC</t>
        </is>
      </c>
      <c r="G4011" s="4" t="n">
        <v>0</v>
      </c>
      <c r="H4011" s="4" t="n">
        <v>0</v>
      </c>
      <c r="I4011" s="4" t="n">
        <v>0</v>
      </c>
      <c r="J4011" s="4" t="str"/>
      <c r="K4011" s="4" t="str"/>
      <c r="L4011" s="3" t="str"/>
      <c r="M4011" s="3" t="str"/>
      <c r="N4011" s="3" t="str"/>
      <c r="O4011" s="4" t="str"/>
      <c r="P4011" s="4" t="str"/>
      <c r="Q4011" s="4" t="str"/>
      <c r="R4011" s="4" t="str"/>
      <c r="S4011" s="4" t="str"/>
      <c r="T4011" s="4" t="str"/>
      <c r="U4011" s="4" t="str"/>
      <c r="V4011" s="4" t="n">
        <v>1</v>
      </c>
    </row>
    <row r="4012">
      <c r="A4012" t="n">
        <v>504</v>
      </c>
      <c r="B4012" t="inlineStr">
        <is>
          <t>20612331821</t>
        </is>
      </c>
      <c r="C4012" t="inlineStr">
        <is>
          <t>ASOCIACIÓN DE MUJERES LAS 0S DE LUYA</t>
        </is>
      </c>
      <c r="D4012" s="6" t="n">
        <v>2020</v>
      </c>
      <c r="F4012" t="inlineStr">
        <is>
          <t>PAC</t>
        </is>
      </c>
      <c r="G4012" s="4" t="n">
        <v>0</v>
      </c>
      <c r="H4012" s="4" t="n">
        <v>0</v>
      </c>
      <c r="I4012" s="4" t="n">
        <v>0</v>
      </c>
      <c r="J4012" s="4" t="str"/>
      <c r="K4012" s="4" t="str"/>
      <c r="L4012" s="3" t="str"/>
      <c r="M4012" s="3" t="str"/>
      <c r="N4012" s="3" t="str"/>
      <c r="O4012" s="4" t="str"/>
      <c r="P4012" s="4" t="str"/>
      <c r="Q4012" s="4" t="str"/>
      <c r="R4012" s="4" t="str"/>
      <c r="S4012" s="4" t="str"/>
      <c r="T4012" s="4" t="str"/>
      <c r="U4012" s="4" t="str"/>
      <c r="V4012" s="4" t="n">
        <v>1</v>
      </c>
    </row>
    <row r="4013">
      <c r="A4013" t="n">
        <v>504</v>
      </c>
      <c r="B4013" t="inlineStr">
        <is>
          <t>20612331821</t>
        </is>
      </c>
      <c r="C4013" t="inlineStr">
        <is>
          <t>ASOCIACIÓN DE MUJERES LAS 0S DE LUYA</t>
        </is>
      </c>
      <c r="D4013" s="6" t="n">
        <v>2021</v>
      </c>
      <c r="F4013" t="inlineStr">
        <is>
          <t>PAC</t>
        </is>
      </c>
      <c r="G4013" s="4" t="n">
        <v>0</v>
      </c>
      <c r="H4013" s="4" t="n">
        <v>0</v>
      </c>
      <c r="I4013" s="4" t="n">
        <v>0</v>
      </c>
      <c r="J4013" s="4" t="str"/>
      <c r="K4013" s="4" t="str"/>
      <c r="L4013" s="3" t="str"/>
      <c r="M4013" s="3" t="str"/>
      <c r="N4013" s="3" t="str"/>
      <c r="O4013" s="4" t="str"/>
      <c r="P4013" s="4" t="str"/>
      <c r="Q4013" s="4" t="str"/>
      <c r="R4013" s="4" t="str"/>
      <c r="S4013" s="4" t="str"/>
      <c r="T4013" s="4" t="str"/>
      <c r="U4013" s="4" t="str"/>
      <c r="V4013" s="4" t="n">
        <v>1</v>
      </c>
    </row>
    <row r="4014">
      <c r="A4014" t="n">
        <v>504</v>
      </c>
      <c r="B4014" t="inlineStr">
        <is>
          <t>20612331821</t>
        </is>
      </c>
      <c r="C4014" t="inlineStr">
        <is>
          <t>ASOCIACIÓN DE MUJERES LAS 0S DE LUYA</t>
        </is>
      </c>
      <c r="D4014" s="6" t="n">
        <v>2022</v>
      </c>
      <c r="F4014" t="inlineStr">
        <is>
          <t>PAC</t>
        </is>
      </c>
      <c r="G4014" s="4" t="n">
        <v>0</v>
      </c>
      <c r="H4014" s="4" t="n">
        <v>0</v>
      </c>
      <c r="I4014" s="4" t="n">
        <v>0</v>
      </c>
      <c r="J4014" s="4" t="str"/>
      <c r="K4014" s="4" t="str"/>
      <c r="L4014" s="3" t="str"/>
      <c r="M4014" s="3" t="str"/>
      <c r="N4014" s="3" t="str"/>
      <c r="O4014" s="4" t="str"/>
      <c r="P4014" s="4" t="str"/>
      <c r="Q4014" s="4" t="str"/>
      <c r="R4014" s="4" t="str"/>
      <c r="S4014" s="4" t="str"/>
      <c r="T4014" s="4" t="str"/>
      <c r="U4014" s="4" t="str"/>
      <c r="V4014" s="4" t="n">
        <v>1</v>
      </c>
    </row>
    <row r="4015">
      <c r="A4015" t="n">
        <v>504</v>
      </c>
      <c r="B4015" t="inlineStr">
        <is>
          <t>20612331821</t>
        </is>
      </c>
      <c r="C4015" t="inlineStr">
        <is>
          <t>ASOCIACIÓN DE MUJERES LAS 0S DE LUYA</t>
        </is>
      </c>
      <c r="D4015" s="6" t="n">
        <v>2023</v>
      </c>
      <c r="F4015" t="inlineStr">
        <is>
          <t>PAC</t>
        </is>
      </c>
      <c r="G4015" s="4" t="n">
        <v>0</v>
      </c>
      <c r="H4015" s="4" t="n">
        <v>0</v>
      </c>
      <c r="I4015" s="4" t="n">
        <v>0</v>
      </c>
      <c r="J4015" s="4" t="str"/>
      <c r="K4015" s="4" t="str"/>
      <c r="L4015" s="3" t="str"/>
      <c r="M4015" s="3" t="str"/>
      <c r="N4015" s="3" t="str"/>
      <c r="O4015" s="4" t="str"/>
      <c r="P4015" s="4" t="str"/>
      <c r="Q4015" s="4" t="str"/>
      <c r="R4015" s="4" t="str"/>
      <c r="S4015" s="4" t="str"/>
      <c r="T4015" s="4" t="str"/>
      <c r="U4015" s="4" t="str"/>
      <c r="V4015" s="4" t="n">
        <v>1</v>
      </c>
    </row>
    <row r="4016">
      <c r="A4016" t="n">
        <v>504</v>
      </c>
      <c r="B4016" t="inlineStr">
        <is>
          <t>20612331821</t>
        </is>
      </c>
      <c r="C4016" t="inlineStr">
        <is>
          <t>ASOCIACIÓN DE MUJERES LAS 0S DE LUYA</t>
        </is>
      </c>
      <c r="D4016" s="6" t="n">
        <v>2024</v>
      </c>
      <c r="F4016" t="inlineStr">
        <is>
          <t>PAC</t>
        </is>
      </c>
      <c r="G4016" s="4" t="n">
        <v>0</v>
      </c>
      <c r="H4016" s="4" t="n">
        <v>0</v>
      </c>
      <c r="I4016" s="4" t="n">
        <v>0</v>
      </c>
      <c r="J4016" s="4" t="str"/>
      <c r="K4016" s="4" t="str"/>
      <c r="L4016" s="3" t="str"/>
      <c r="M4016" s="3" t="str"/>
      <c r="N4016" s="3" t="str"/>
      <c r="O4016" s="4" t="str"/>
      <c r="P4016" s="4" t="str"/>
      <c r="Q4016" s="4" t="str"/>
      <c r="R4016" s="4" t="str"/>
      <c r="S4016" s="4" t="str"/>
      <c r="T4016" s="4" t="str"/>
      <c r="U4016" s="4" t="str"/>
      <c r="V4016" s="4" t="n">
        <v>1</v>
      </c>
    </row>
    <row r="4017">
      <c r="A4017" t="n">
        <v>504</v>
      </c>
      <c r="B4017" t="inlineStr">
        <is>
          <t>20612331821</t>
        </is>
      </c>
      <c r="C4017" t="inlineStr">
        <is>
          <t>ASOCIACIÓN DE MUJERES LAS 0S DE LUYA</t>
        </is>
      </c>
      <c r="D4017" s="6" t="n">
        <v>2025</v>
      </c>
      <c r="E4017" t="n">
        <v>1</v>
      </c>
      <c r="F4017" t="inlineStr">
        <is>
          <t>PAC</t>
        </is>
      </c>
      <c r="G4017" s="4" t="n">
        <v>0</v>
      </c>
      <c r="H4017" s="4" t="n">
        <v>174</v>
      </c>
      <c r="I4017" s="4" t="n">
        <v>174</v>
      </c>
      <c r="J4017" s="4" t="n">
        <v>21</v>
      </c>
      <c r="K4017" s="4" t="n">
        <v>6</v>
      </c>
      <c r="L4017" s="3" t="n">
        <v>0</v>
      </c>
      <c r="M4017" s="3" t="n">
        <v>1032801.7697096</v>
      </c>
      <c r="N4017" s="3" t="n">
        <v>1032801.7697096</v>
      </c>
      <c r="O4017" s="4" t="n">
        <v>0</v>
      </c>
      <c r="P4017" s="4" t="n">
        <v>0</v>
      </c>
      <c r="Q4017" s="4" t="str"/>
      <c r="R4017" s="4" t="n">
        <v>1032801.7697096</v>
      </c>
      <c r="S4017" s="4" t="n">
        <v>0</v>
      </c>
      <c r="T4017" s="4" t="n">
        <v>0</v>
      </c>
      <c r="U4017" s="4" t="n">
        <v>1032801.7697096</v>
      </c>
      <c r="V4017" s="4" t="n">
        <v>1</v>
      </c>
    </row>
    <row r="4018">
      <c r="A4018" t="n">
        <v>505</v>
      </c>
      <c r="B4018" t="inlineStr">
        <is>
          <t>20603979924</t>
        </is>
      </c>
      <c r="C4018" t="inlineStr">
        <is>
          <t>ASOCIACIÓN DE PRODUCTORES AGROPECUARIOS MANOS A TRABAJAR PISCOBAMBA BAJA DEL DISTRITO DE OCOBAMBA</t>
        </is>
      </c>
      <c r="D4018" s="6" t="n">
        <v>2018</v>
      </c>
      <c r="F4018" t="inlineStr">
        <is>
          <t>PAC</t>
        </is>
      </c>
      <c r="G4018" s="4" t="str"/>
      <c r="H4018" s="4" t="str"/>
      <c r="I4018" s="4" t="n">
        <v>0</v>
      </c>
      <c r="J4018" s="4" t="str"/>
      <c r="K4018" s="4" t="str"/>
      <c r="L4018" s="3" t="str"/>
      <c r="M4018" s="3" t="str"/>
      <c r="N4018" s="3" t="str"/>
      <c r="O4018" s="4" t="str"/>
      <c r="P4018" s="4" t="str"/>
      <c r="Q4018" s="4" t="str"/>
      <c r="R4018" s="4" t="str"/>
      <c r="S4018" s="4" t="str"/>
      <c r="T4018" s="4" t="str"/>
      <c r="U4018" s="4" t="str"/>
      <c r="V4018" s="4" t="n">
        <v>1</v>
      </c>
    </row>
    <row r="4019">
      <c r="A4019" t="n">
        <v>505</v>
      </c>
      <c r="B4019" t="inlineStr">
        <is>
          <t>20603979924</t>
        </is>
      </c>
      <c r="C4019" t="inlineStr">
        <is>
          <t>ASOCIACIÓN DE PRODUCTORES AGROPECUARIOS MANOS A TRABAJAR PISCOBAMBA BAJA DEL DISTRITO DE OCOBAMBA</t>
        </is>
      </c>
      <c r="D4019" s="6" t="n">
        <v>2019</v>
      </c>
      <c r="F4019" t="inlineStr">
        <is>
          <t>PAC</t>
        </is>
      </c>
      <c r="G4019" s="4" t="n">
        <v>0</v>
      </c>
      <c r="H4019" s="4" t="n">
        <v>0</v>
      </c>
      <c r="I4019" s="4" t="n">
        <v>0</v>
      </c>
      <c r="J4019" s="4" t="str"/>
      <c r="K4019" s="4" t="str"/>
      <c r="L4019" s="3" t="str"/>
      <c r="M4019" s="3" t="str"/>
      <c r="N4019" s="3" t="str"/>
      <c r="O4019" s="4" t="str"/>
      <c r="P4019" s="4" t="str"/>
      <c r="Q4019" s="4" t="str"/>
      <c r="R4019" s="4" t="str"/>
      <c r="S4019" s="4" t="str"/>
      <c r="T4019" s="4" t="str"/>
      <c r="U4019" s="4" t="str"/>
      <c r="V4019" s="4" t="n">
        <v>1</v>
      </c>
    </row>
    <row r="4020">
      <c r="A4020" t="n">
        <v>505</v>
      </c>
      <c r="B4020" t="inlineStr">
        <is>
          <t>20603979924</t>
        </is>
      </c>
      <c r="C4020" t="inlineStr">
        <is>
          <t>ASOCIACIÓN DE PRODUCTORES AGROPECUARIOS MANOS A TRABAJAR PISCOBAMBA BAJA DEL DISTRITO DE OCOBAMBA</t>
        </is>
      </c>
      <c r="D4020" s="6" t="n">
        <v>2020</v>
      </c>
      <c r="F4020" t="inlineStr">
        <is>
          <t>PAC</t>
        </is>
      </c>
      <c r="G4020" s="4" t="n">
        <v>0</v>
      </c>
      <c r="H4020" s="4" t="n">
        <v>0</v>
      </c>
      <c r="I4020" s="4" t="n">
        <v>0</v>
      </c>
      <c r="J4020" s="4" t="str"/>
      <c r="K4020" s="4" t="str"/>
      <c r="L4020" s="3" t="str"/>
      <c r="M4020" s="3" t="str"/>
      <c r="N4020" s="3" t="str"/>
      <c r="O4020" s="4" t="str"/>
      <c r="P4020" s="4" t="str"/>
      <c r="Q4020" s="4" t="str"/>
      <c r="R4020" s="4" t="str"/>
      <c r="S4020" s="4" t="str"/>
      <c r="T4020" s="4" t="str"/>
      <c r="U4020" s="4" t="str"/>
      <c r="V4020" s="4" t="n">
        <v>1</v>
      </c>
    </row>
    <row r="4021">
      <c r="A4021" t="n">
        <v>505</v>
      </c>
      <c r="B4021" t="inlineStr">
        <is>
          <t>20603979924</t>
        </is>
      </c>
      <c r="C4021" t="inlineStr">
        <is>
          <t>ASOCIACIÓN DE PRODUCTORES AGROPECUARIOS MANOS A TRABAJAR PISCOBAMBA BAJA DEL DISTRITO DE OCOBAMBA</t>
        </is>
      </c>
      <c r="D4021" s="6" t="n">
        <v>2021</v>
      </c>
      <c r="F4021" t="inlineStr">
        <is>
          <t>PAC</t>
        </is>
      </c>
      <c r="G4021" s="4" t="n">
        <v>0</v>
      </c>
      <c r="H4021" s="4" t="n">
        <v>0</v>
      </c>
      <c r="I4021" s="4" t="n">
        <v>0</v>
      </c>
      <c r="J4021" s="4" t="str"/>
      <c r="K4021" s="4" t="str"/>
      <c r="L4021" s="3" t="str"/>
      <c r="M4021" s="3" t="str"/>
      <c r="N4021" s="3" t="str"/>
      <c r="O4021" s="4" t="str"/>
      <c r="P4021" s="4" t="str"/>
      <c r="Q4021" s="4" t="str"/>
      <c r="R4021" s="4" t="str"/>
      <c r="S4021" s="4" t="str"/>
      <c r="T4021" s="4" t="str"/>
      <c r="U4021" s="4" t="str"/>
      <c r="V4021" s="4" t="n">
        <v>1</v>
      </c>
    </row>
    <row r="4022">
      <c r="A4022" t="n">
        <v>505</v>
      </c>
      <c r="B4022" t="inlineStr">
        <is>
          <t>20603979924</t>
        </is>
      </c>
      <c r="C4022" t="inlineStr">
        <is>
          <t>ASOCIACIÓN DE PRODUCTORES AGROPECUARIOS MANOS A TRABAJAR PISCOBAMBA BAJA DEL DISTRITO DE OCOBAMBA</t>
        </is>
      </c>
      <c r="D4022" s="6" t="n">
        <v>2022</v>
      </c>
      <c r="F4022" t="inlineStr">
        <is>
          <t>PAC</t>
        </is>
      </c>
      <c r="G4022" s="4" t="n">
        <v>0</v>
      </c>
      <c r="H4022" s="4" t="n">
        <v>0</v>
      </c>
      <c r="I4022" s="4" t="n">
        <v>0</v>
      </c>
      <c r="J4022" s="4" t="str"/>
      <c r="K4022" s="4" t="str"/>
      <c r="L4022" s="3" t="str"/>
      <c r="M4022" s="3" t="str"/>
      <c r="N4022" s="3" t="str"/>
      <c r="O4022" s="4" t="str"/>
      <c r="P4022" s="4" t="str"/>
      <c r="Q4022" s="4" t="str"/>
      <c r="R4022" s="4" t="str"/>
      <c r="S4022" s="4" t="str"/>
      <c r="T4022" s="4" t="str"/>
      <c r="U4022" s="4" t="str"/>
      <c r="V4022" s="4" t="n">
        <v>1</v>
      </c>
    </row>
    <row r="4023">
      <c r="A4023" t="n">
        <v>505</v>
      </c>
      <c r="B4023" t="inlineStr">
        <is>
          <t>20603979924</t>
        </is>
      </c>
      <c r="C4023" t="inlineStr">
        <is>
          <t>ASOCIACIÓN DE PRODUCTORES AGROPECUARIOS MANOS A TRABAJAR PISCOBAMBA BAJA DEL DISTRITO DE OCOBAMBA</t>
        </is>
      </c>
      <c r="D4023" s="6" t="n">
        <v>2023</v>
      </c>
      <c r="F4023" t="inlineStr">
        <is>
          <t>PAC</t>
        </is>
      </c>
      <c r="G4023" s="4" t="n">
        <v>0</v>
      </c>
      <c r="H4023" s="4" t="n">
        <v>0</v>
      </c>
      <c r="I4023" s="4" t="n">
        <v>0</v>
      </c>
      <c r="J4023" s="4" t="str"/>
      <c r="K4023" s="4" t="str"/>
      <c r="L4023" s="3" t="str"/>
      <c r="M4023" s="3" t="str"/>
      <c r="N4023" s="3" t="str"/>
      <c r="O4023" s="4" t="str"/>
      <c r="P4023" s="4" t="str"/>
      <c r="Q4023" s="4" t="str"/>
      <c r="R4023" s="4" t="str"/>
      <c r="S4023" s="4" t="str"/>
      <c r="T4023" s="4" t="str"/>
      <c r="U4023" s="4" t="str"/>
      <c r="V4023" s="4" t="n">
        <v>1</v>
      </c>
    </row>
    <row r="4024">
      <c r="A4024" t="n">
        <v>505</v>
      </c>
      <c r="B4024" t="inlineStr">
        <is>
          <t>20603979924</t>
        </is>
      </c>
      <c r="C4024" t="inlineStr">
        <is>
          <t>ASOCIACIÓN DE PRODUCTORES AGROPECUARIOS MANOS A TRABAJAR PISCOBAMBA BAJA DEL DISTRITO DE OCOBAMBA</t>
        </is>
      </c>
      <c r="D4024" s="6" t="n">
        <v>2024</v>
      </c>
      <c r="F4024" t="inlineStr">
        <is>
          <t>PAC</t>
        </is>
      </c>
      <c r="G4024" s="4" t="n">
        <v>0</v>
      </c>
      <c r="H4024" s="4" t="n">
        <v>0</v>
      </c>
      <c r="I4024" s="4" t="n">
        <v>0</v>
      </c>
      <c r="J4024" s="4" t="str"/>
      <c r="K4024" s="4" t="str"/>
      <c r="L4024" s="3" t="str"/>
      <c r="M4024" s="3" t="str"/>
      <c r="N4024" s="3" t="str"/>
      <c r="O4024" s="4" t="str"/>
      <c r="P4024" s="4" t="str"/>
      <c r="Q4024" s="4" t="str"/>
      <c r="R4024" s="4" t="str"/>
      <c r="S4024" s="4" t="str"/>
      <c r="T4024" s="4" t="str"/>
      <c r="U4024" s="4" t="str"/>
      <c r="V4024" s="4" t="n">
        <v>1</v>
      </c>
    </row>
    <row r="4025">
      <c r="A4025" t="n">
        <v>505</v>
      </c>
      <c r="B4025" t="inlineStr">
        <is>
          <t>20603979924</t>
        </is>
      </c>
      <c r="C4025" t="inlineStr">
        <is>
          <t>ASOCIACIÓN DE PRODUCTORES AGROPECUARIOS MANOS A TRABAJAR PISCOBAMBA BAJA DEL DISTRITO DE OCOBAMBA</t>
        </is>
      </c>
      <c r="D4025" s="6" t="n">
        <v>2025</v>
      </c>
      <c r="E4025" t="n">
        <v>1</v>
      </c>
      <c r="F4025" t="inlineStr">
        <is>
          <t>PAC</t>
        </is>
      </c>
      <c r="G4025" s="4" t="n">
        <v>14</v>
      </c>
      <c r="H4025" s="4" t="n">
        <v>4</v>
      </c>
      <c r="I4025" s="4" t="n">
        <v>18</v>
      </c>
      <c r="J4025" s="4" t="n">
        <v>30</v>
      </c>
      <c r="K4025" s="4" t="n">
        <v>4</v>
      </c>
      <c r="L4025" s="3" t="n">
        <v>157158</v>
      </c>
      <c r="M4025" s="3" t="n">
        <v>0</v>
      </c>
      <c r="N4025" s="3" t="n">
        <v>157158</v>
      </c>
      <c r="O4025" s="4" t="n">
        <v>0</v>
      </c>
      <c r="P4025" s="4" t="n">
        <v>157158</v>
      </c>
      <c r="Q4025" s="4" t="str"/>
      <c r="R4025" s="4" t="n">
        <v>0</v>
      </c>
      <c r="S4025" s="4" t="n">
        <v>0</v>
      </c>
      <c r="T4025" s="4" t="n">
        <v>0</v>
      </c>
      <c r="U4025" s="4" t="n">
        <v>157158</v>
      </c>
      <c r="V4025" s="4" t="n">
        <v>1</v>
      </c>
    </row>
    <row r="4026">
      <c r="A4026" t="n">
        <v>506</v>
      </c>
      <c r="B4026" t="inlineStr">
        <is>
          <t>20609013487</t>
        </is>
      </c>
      <c r="C4026" t="inlineStr">
        <is>
          <t>ASOCIACIÓN DE PRODUCTORES DE CHANCCAYMARCA</t>
        </is>
      </c>
      <c r="D4026" s="6" t="n">
        <v>2018</v>
      </c>
      <c r="F4026" t="inlineStr">
        <is>
          <t>PAC</t>
        </is>
      </c>
      <c r="G4026" s="4" t="str"/>
      <c r="H4026" s="4" t="str"/>
      <c r="I4026" s="4" t="n">
        <v>0</v>
      </c>
      <c r="J4026" s="4" t="str"/>
      <c r="K4026" s="4" t="str"/>
      <c r="L4026" s="3" t="str"/>
      <c r="M4026" s="3" t="str"/>
      <c r="N4026" s="3" t="str"/>
      <c r="O4026" s="4" t="str"/>
      <c r="P4026" s="4" t="str"/>
      <c r="Q4026" s="4" t="str"/>
      <c r="R4026" s="4" t="str"/>
      <c r="S4026" s="4" t="str"/>
      <c r="T4026" s="4" t="str"/>
      <c r="U4026" s="4" t="str"/>
      <c r="V4026" s="4" t="n">
        <v>1</v>
      </c>
    </row>
    <row r="4027">
      <c r="A4027" t="n">
        <v>506</v>
      </c>
      <c r="B4027" t="inlineStr">
        <is>
          <t>20609013487</t>
        </is>
      </c>
      <c r="C4027" t="inlineStr">
        <is>
          <t>ASOCIACIÓN DE PRODUCTORES DE CHANCCAYMARCA</t>
        </is>
      </c>
      <c r="D4027" s="6" t="n">
        <v>2019</v>
      </c>
      <c r="F4027" t="inlineStr">
        <is>
          <t>PAC</t>
        </is>
      </c>
      <c r="G4027" s="4" t="n">
        <v>0</v>
      </c>
      <c r="H4027" s="4" t="n">
        <v>0</v>
      </c>
      <c r="I4027" s="4" t="n">
        <v>0</v>
      </c>
      <c r="J4027" s="4" t="str"/>
      <c r="K4027" s="4" t="str"/>
      <c r="L4027" s="3" t="str"/>
      <c r="M4027" s="3" t="str"/>
      <c r="N4027" s="3" t="str"/>
      <c r="O4027" s="4" t="str"/>
      <c r="P4027" s="4" t="str"/>
      <c r="Q4027" s="4" t="str"/>
      <c r="R4027" s="4" t="str"/>
      <c r="S4027" s="4" t="str"/>
      <c r="T4027" s="4" t="str"/>
      <c r="U4027" s="4" t="str"/>
      <c r="V4027" s="4" t="n">
        <v>1</v>
      </c>
    </row>
    <row r="4028">
      <c r="A4028" t="n">
        <v>506</v>
      </c>
      <c r="B4028" t="inlineStr">
        <is>
          <t>20609013487</t>
        </is>
      </c>
      <c r="C4028" t="inlineStr">
        <is>
          <t>ASOCIACIÓN DE PRODUCTORES DE CHANCCAYMARCA</t>
        </is>
      </c>
      <c r="D4028" s="6" t="n">
        <v>2020</v>
      </c>
      <c r="F4028" t="inlineStr">
        <is>
          <t>PAC</t>
        </is>
      </c>
      <c r="G4028" s="4" t="n">
        <v>0</v>
      </c>
      <c r="H4028" s="4" t="n">
        <v>0</v>
      </c>
      <c r="I4028" s="4" t="n">
        <v>0</v>
      </c>
      <c r="J4028" s="4" t="str"/>
      <c r="K4028" s="4" t="str"/>
      <c r="L4028" s="3" t="str"/>
      <c r="M4028" s="3" t="str"/>
      <c r="N4028" s="3" t="str"/>
      <c r="O4028" s="4" t="str"/>
      <c r="P4028" s="4" t="str"/>
      <c r="Q4028" s="4" t="str"/>
      <c r="R4028" s="4" t="str"/>
      <c r="S4028" s="4" t="str"/>
      <c r="T4028" s="4" t="str"/>
      <c r="U4028" s="4" t="str"/>
      <c r="V4028" s="4" t="n">
        <v>1</v>
      </c>
    </row>
    <row r="4029">
      <c r="A4029" t="n">
        <v>506</v>
      </c>
      <c r="B4029" t="inlineStr">
        <is>
          <t>20609013487</t>
        </is>
      </c>
      <c r="C4029" t="inlineStr">
        <is>
          <t>ASOCIACIÓN DE PRODUCTORES DE CHANCCAYMARCA</t>
        </is>
      </c>
      <c r="D4029" s="6" t="n">
        <v>2021</v>
      </c>
      <c r="F4029" t="inlineStr">
        <is>
          <t>PAC</t>
        </is>
      </c>
      <c r="G4029" s="4" t="n">
        <v>0</v>
      </c>
      <c r="H4029" s="4" t="n">
        <v>0</v>
      </c>
      <c r="I4029" s="4" t="n">
        <v>0</v>
      </c>
      <c r="J4029" s="4" t="str"/>
      <c r="K4029" s="4" t="str"/>
      <c r="L4029" s="3" t="str"/>
      <c r="M4029" s="3" t="str"/>
      <c r="N4029" s="3" t="str"/>
      <c r="O4029" s="4" t="str"/>
      <c r="P4029" s="4" t="str"/>
      <c r="Q4029" s="4" t="str"/>
      <c r="R4029" s="4" t="str"/>
      <c r="S4029" s="4" t="str"/>
      <c r="T4029" s="4" t="str"/>
      <c r="U4029" s="4" t="str"/>
      <c r="V4029" s="4" t="n">
        <v>1</v>
      </c>
    </row>
    <row r="4030">
      <c r="A4030" t="n">
        <v>506</v>
      </c>
      <c r="B4030" t="inlineStr">
        <is>
          <t>20609013487</t>
        </is>
      </c>
      <c r="C4030" t="inlineStr">
        <is>
          <t>ASOCIACIÓN DE PRODUCTORES DE CHANCCAYMARCA</t>
        </is>
      </c>
      <c r="D4030" s="6" t="n">
        <v>2022</v>
      </c>
      <c r="F4030" t="inlineStr">
        <is>
          <t>PAC</t>
        </is>
      </c>
      <c r="G4030" s="4" t="n">
        <v>0</v>
      </c>
      <c r="H4030" s="4" t="n">
        <v>0</v>
      </c>
      <c r="I4030" s="4" t="n">
        <v>0</v>
      </c>
      <c r="J4030" s="4" t="str"/>
      <c r="K4030" s="4" t="str"/>
      <c r="L4030" s="3" t="str"/>
      <c r="M4030" s="3" t="str"/>
      <c r="N4030" s="3" t="str"/>
      <c r="O4030" s="4" t="str"/>
      <c r="P4030" s="4" t="str"/>
      <c r="Q4030" s="4" t="str"/>
      <c r="R4030" s="4" t="str"/>
      <c r="S4030" s="4" t="str"/>
      <c r="T4030" s="4" t="str"/>
      <c r="U4030" s="4" t="str"/>
      <c r="V4030" s="4" t="n">
        <v>1</v>
      </c>
    </row>
    <row r="4031">
      <c r="A4031" t="n">
        <v>506</v>
      </c>
      <c r="B4031" t="inlineStr">
        <is>
          <t>20609013487</t>
        </is>
      </c>
      <c r="C4031" t="inlineStr">
        <is>
          <t>ASOCIACIÓN DE PRODUCTORES DE CHANCCAYMARCA</t>
        </is>
      </c>
      <c r="D4031" s="6" t="n">
        <v>2023</v>
      </c>
      <c r="F4031" t="inlineStr">
        <is>
          <t>PAC</t>
        </is>
      </c>
      <c r="G4031" s="4" t="n">
        <v>0</v>
      </c>
      <c r="H4031" s="4" t="n">
        <v>0</v>
      </c>
      <c r="I4031" s="4" t="n">
        <v>0</v>
      </c>
      <c r="J4031" s="4" t="str"/>
      <c r="K4031" s="4" t="str"/>
      <c r="L4031" s="3" t="str"/>
      <c r="M4031" s="3" t="str"/>
      <c r="N4031" s="3" t="str"/>
      <c r="O4031" s="4" t="str"/>
      <c r="P4031" s="4" t="str"/>
      <c r="Q4031" s="4" t="str"/>
      <c r="R4031" s="4" t="str"/>
      <c r="S4031" s="4" t="str"/>
      <c r="T4031" s="4" t="str"/>
      <c r="U4031" s="4" t="str"/>
      <c r="V4031" s="4" t="n">
        <v>1</v>
      </c>
    </row>
    <row r="4032">
      <c r="A4032" t="n">
        <v>506</v>
      </c>
      <c r="B4032" t="inlineStr">
        <is>
          <t>20609013487</t>
        </is>
      </c>
      <c r="C4032" t="inlineStr">
        <is>
          <t>ASOCIACIÓN DE PRODUCTORES DE CHANCCAYMARCA</t>
        </is>
      </c>
      <c r="D4032" s="6" t="n">
        <v>2024</v>
      </c>
      <c r="F4032" t="inlineStr">
        <is>
          <t>PAC</t>
        </is>
      </c>
      <c r="G4032" s="4" t="n">
        <v>0</v>
      </c>
      <c r="H4032" s="4" t="n">
        <v>0</v>
      </c>
      <c r="I4032" s="4" t="n">
        <v>0</v>
      </c>
      <c r="J4032" s="4" t="str"/>
      <c r="K4032" s="4" t="str"/>
      <c r="L4032" s="3" t="str"/>
      <c r="M4032" s="3" t="str"/>
      <c r="N4032" s="3" t="str"/>
      <c r="O4032" s="4" t="str"/>
      <c r="P4032" s="4" t="str"/>
      <c r="Q4032" s="4" t="str"/>
      <c r="R4032" s="4" t="str"/>
      <c r="S4032" s="4" t="str"/>
      <c r="T4032" s="4" t="str"/>
      <c r="U4032" s="4" t="str"/>
      <c r="V4032" s="4" t="n">
        <v>1</v>
      </c>
    </row>
    <row r="4033">
      <c r="A4033" t="n">
        <v>506</v>
      </c>
      <c r="B4033" t="inlineStr">
        <is>
          <t>20609013487</t>
        </is>
      </c>
      <c r="C4033" t="inlineStr">
        <is>
          <t>ASOCIACIÓN DE PRODUCTORES DE CHANCCAYMARCA</t>
        </is>
      </c>
      <c r="D4033" s="6" t="n">
        <v>2025</v>
      </c>
      <c r="E4033" t="n">
        <v>1</v>
      </c>
      <c r="F4033" t="inlineStr">
        <is>
          <t>PAC</t>
        </is>
      </c>
      <c r="G4033" s="4" t="n">
        <v>17</v>
      </c>
      <c r="H4033" s="4" t="n">
        <v>11</v>
      </c>
      <c r="I4033" s="4" t="n">
        <v>28</v>
      </c>
      <c r="J4033" s="4" t="n">
        <v>30</v>
      </c>
      <c r="K4033" s="4" t="n">
        <v>4</v>
      </c>
      <c r="L4033" s="3" t="n">
        <v>16897.4</v>
      </c>
      <c r="M4033" s="3" t="n">
        <v>0</v>
      </c>
      <c r="N4033" s="3" t="n">
        <v>16897.4</v>
      </c>
      <c r="O4033" s="4" t="n">
        <v>0</v>
      </c>
      <c r="P4033" s="4" t="n">
        <v>16897.4</v>
      </c>
      <c r="Q4033" s="4" t="str"/>
      <c r="R4033" s="4" t="n">
        <v>0</v>
      </c>
      <c r="S4033" s="4" t="n">
        <v>0</v>
      </c>
      <c r="T4033" s="4" t="n">
        <v>0</v>
      </c>
      <c r="U4033" s="4" t="n">
        <v>16897.4</v>
      </c>
      <c r="V4033" s="4" t="n">
        <v>1</v>
      </c>
    </row>
    <row r="4034">
      <c r="A4034" t="n">
        <v>507</v>
      </c>
      <c r="B4034" t="inlineStr">
        <is>
          <t>20606293888</t>
        </is>
      </c>
      <c r="C4034" t="inlineStr">
        <is>
          <t>ASOCIACION DE PRODUCTORES AGROPECUARIOS ORO VERDE DE SOTCCOMAYO</t>
        </is>
      </c>
      <c r="D4034" s="6" t="n">
        <v>2018</v>
      </c>
      <c r="F4034" t="inlineStr">
        <is>
          <t>PAC</t>
        </is>
      </c>
      <c r="G4034" s="4" t="str"/>
      <c r="H4034" s="4" t="str"/>
      <c r="I4034" s="4" t="n">
        <v>0</v>
      </c>
      <c r="J4034" s="4" t="str"/>
      <c r="K4034" s="4" t="str"/>
      <c r="L4034" s="3" t="str"/>
      <c r="M4034" s="3" t="str"/>
      <c r="N4034" s="3" t="str"/>
      <c r="O4034" s="4" t="str"/>
      <c r="P4034" s="4" t="str"/>
      <c r="Q4034" s="4" t="str"/>
      <c r="R4034" s="4" t="str"/>
      <c r="S4034" s="4" t="str"/>
      <c r="T4034" s="4" t="str"/>
      <c r="U4034" s="4" t="str"/>
      <c r="V4034" s="4" t="n">
        <v>1</v>
      </c>
    </row>
    <row r="4035">
      <c r="A4035" t="n">
        <v>507</v>
      </c>
      <c r="B4035" t="inlineStr">
        <is>
          <t>20606293888</t>
        </is>
      </c>
      <c r="C4035" t="inlineStr">
        <is>
          <t>ASOCIACION DE PRODUCTORES AGROPECUARIOS ORO VERDE DE SOTCCOMAYO</t>
        </is>
      </c>
      <c r="D4035" s="6" t="n">
        <v>2019</v>
      </c>
      <c r="F4035" t="inlineStr">
        <is>
          <t>PAC</t>
        </is>
      </c>
      <c r="G4035" s="4" t="n">
        <v>0</v>
      </c>
      <c r="H4035" s="4" t="n">
        <v>0</v>
      </c>
      <c r="I4035" s="4" t="n">
        <v>0</v>
      </c>
      <c r="J4035" s="4" t="str"/>
      <c r="K4035" s="4" t="str"/>
      <c r="L4035" s="3" t="str"/>
      <c r="M4035" s="3" t="str"/>
      <c r="N4035" s="3" t="str"/>
      <c r="O4035" s="4" t="str"/>
      <c r="P4035" s="4" t="str"/>
      <c r="Q4035" s="4" t="str"/>
      <c r="R4035" s="4" t="str"/>
      <c r="S4035" s="4" t="str"/>
      <c r="T4035" s="4" t="str"/>
      <c r="U4035" s="4" t="str"/>
      <c r="V4035" s="4" t="n">
        <v>1</v>
      </c>
    </row>
    <row r="4036">
      <c r="A4036" t="n">
        <v>507</v>
      </c>
      <c r="B4036" t="inlineStr">
        <is>
          <t>20606293888</t>
        </is>
      </c>
      <c r="C4036" t="inlineStr">
        <is>
          <t>ASOCIACION DE PRODUCTORES AGROPECUARIOS ORO VERDE DE SOTCCOMAYO</t>
        </is>
      </c>
      <c r="D4036" s="6" t="n">
        <v>2020</v>
      </c>
      <c r="F4036" t="inlineStr">
        <is>
          <t>PAC</t>
        </is>
      </c>
      <c r="G4036" s="4" t="n">
        <v>0</v>
      </c>
      <c r="H4036" s="4" t="n">
        <v>0</v>
      </c>
      <c r="I4036" s="4" t="n">
        <v>0</v>
      </c>
      <c r="J4036" s="4" t="str"/>
      <c r="K4036" s="4" t="str"/>
      <c r="L4036" s="3" t="str"/>
      <c r="M4036" s="3" t="str"/>
      <c r="N4036" s="3" t="str"/>
      <c r="O4036" s="4" t="str"/>
      <c r="P4036" s="4" t="str"/>
      <c r="Q4036" s="4" t="str"/>
      <c r="R4036" s="4" t="str"/>
      <c r="S4036" s="4" t="str"/>
      <c r="T4036" s="4" t="str"/>
      <c r="U4036" s="4" t="str"/>
      <c r="V4036" s="4" t="n">
        <v>1</v>
      </c>
    </row>
    <row r="4037">
      <c r="A4037" t="n">
        <v>507</v>
      </c>
      <c r="B4037" t="inlineStr">
        <is>
          <t>20606293888</t>
        </is>
      </c>
      <c r="C4037" t="inlineStr">
        <is>
          <t>ASOCIACION DE PRODUCTORES AGROPECUARIOS ORO VERDE DE SOTCCOMAYO</t>
        </is>
      </c>
      <c r="D4037" s="6" t="n">
        <v>2021</v>
      </c>
      <c r="F4037" t="inlineStr">
        <is>
          <t>PAC</t>
        </is>
      </c>
      <c r="G4037" s="4" t="n">
        <v>0</v>
      </c>
      <c r="H4037" s="4" t="n">
        <v>0</v>
      </c>
      <c r="I4037" s="4" t="n">
        <v>0</v>
      </c>
      <c r="J4037" s="4" t="str"/>
      <c r="K4037" s="4" t="str"/>
      <c r="L4037" s="3" t="str"/>
      <c r="M4037" s="3" t="str"/>
      <c r="N4037" s="3" t="str"/>
      <c r="O4037" s="4" t="str"/>
      <c r="P4037" s="4" t="str"/>
      <c r="Q4037" s="4" t="str"/>
      <c r="R4037" s="4" t="str"/>
      <c r="S4037" s="4" t="str"/>
      <c r="T4037" s="4" t="str"/>
      <c r="U4037" s="4" t="str"/>
      <c r="V4037" s="4" t="n">
        <v>1</v>
      </c>
    </row>
    <row r="4038">
      <c r="A4038" t="n">
        <v>507</v>
      </c>
      <c r="B4038" t="inlineStr">
        <is>
          <t>20606293888</t>
        </is>
      </c>
      <c r="C4038" t="inlineStr">
        <is>
          <t>ASOCIACION DE PRODUCTORES AGROPECUARIOS ORO VERDE DE SOTCCOMAYO</t>
        </is>
      </c>
      <c r="D4038" s="6" t="n">
        <v>2022</v>
      </c>
      <c r="F4038" t="inlineStr">
        <is>
          <t>PAC</t>
        </is>
      </c>
      <c r="G4038" s="4" t="n">
        <v>0</v>
      </c>
      <c r="H4038" s="4" t="n">
        <v>0</v>
      </c>
      <c r="I4038" s="4" t="n">
        <v>0</v>
      </c>
      <c r="J4038" s="4" t="str"/>
      <c r="K4038" s="4" t="str"/>
      <c r="L4038" s="3" t="str"/>
      <c r="M4038" s="3" t="str"/>
      <c r="N4038" s="3" t="str"/>
      <c r="O4038" s="4" t="str"/>
      <c r="P4038" s="4" t="str"/>
      <c r="Q4038" s="4" t="str"/>
      <c r="R4038" s="4" t="str"/>
      <c r="S4038" s="4" t="str"/>
      <c r="T4038" s="4" t="str"/>
      <c r="U4038" s="4" t="str"/>
      <c r="V4038" s="4" t="n">
        <v>1</v>
      </c>
    </row>
    <row r="4039">
      <c r="A4039" t="n">
        <v>507</v>
      </c>
      <c r="B4039" t="inlineStr">
        <is>
          <t>20606293888</t>
        </is>
      </c>
      <c r="C4039" t="inlineStr">
        <is>
          <t>ASOCIACION DE PRODUCTORES AGROPECUARIOS ORO VERDE DE SOTCCOMAYO</t>
        </is>
      </c>
      <c r="D4039" s="6" t="n">
        <v>2023</v>
      </c>
      <c r="F4039" t="inlineStr">
        <is>
          <t>PAC</t>
        </is>
      </c>
      <c r="G4039" s="4" t="n">
        <v>0</v>
      </c>
      <c r="H4039" s="4" t="n">
        <v>0</v>
      </c>
      <c r="I4039" s="4" t="n">
        <v>0</v>
      </c>
      <c r="J4039" s="4" t="str"/>
      <c r="K4039" s="4" t="str"/>
      <c r="L4039" s="3" t="str"/>
      <c r="M4039" s="3" t="str"/>
      <c r="N4039" s="3" t="str"/>
      <c r="O4039" s="4" t="str"/>
      <c r="P4039" s="4" t="str"/>
      <c r="Q4039" s="4" t="str"/>
      <c r="R4039" s="4" t="str"/>
      <c r="S4039" s="4" t="str"/>
      <c r="T4039" s="4" t="str"/>
      <c r="U4039" s="4" t="str"/>
      <c r="V4039" s="4" t="n">
        <v>1</v>
      </c>
    </row>
    <row r="4040">
      <c r="A4040" t="n">
        <v>507</v>
      </c>
      <c r="B4040" t="inlineStr">
        <is>
          <t>20606293888</t>
        </is>
      </c>
      <c r="C4040" t="inlineStr">
        <is>
          <t>ASOCIACION DE PRODUCTORES AGROPECUARIOS ORO VERDE DE SOTCCOMAYO</t>
        </is>
      </c>
      <c r="D4040" s="6" t="n">
        <v>2024</v>
      </c>
      <c r="F4040" t="inlineStr">
        <is>
          <t>PAC</t>
        </is>
      </c>
      <c r="G4040" s="4" t="n">
        <v>0</v>
      </c>
      <c r="H4040" s="4" t="n">
        <v>0</v>
      </c>
      <c r="I4040" s="4" t="n">
        <v>0</v>
      </c>
      <c r="J4040" s="4" t="str"/>
      <c r="K4040" s="4" t="str"/>
      <c r="L4040" s="3" t="str"/>
      <c r="M4040" s="3" t="str"/>
      <c r="N4040" s="3" t="str"/>
      <c r="O4040" s="4" t="str"/>
      <c r="P4040" s="4" t="str"/>
      <c r="Q4040" s="4" t="str"/>
      <c r="R4040" s="4" t="str"/>
      <c r="S4040" s="4" t="str"/>
      <c r="T4040" s="4" t="str"/>
      <c r="U4040" s="4" t="str"/>
      <c r="V4040" s="4" t="n">
        <v>1</v>
      </c>
    </row>
    <row r="4041">
      <c r="A4041" t="n">
        <v>507</v>
      </c>
      <c r="B4041" t="inlineStr">
        <is>
          <t>20606293888</t>
        </is>
      </c>
      <c r="C4041" t="inlineStr">
        <is>
          <t>ASOCIACION DE PRODUCTORES AGROPECUARIOS ORO VERDE DE SOTCCOMAYO</t>
        </is>
      </c>
      <c r="D4041" s="6" t="n">
        <v>2025</v>
      </c>
      <c r="E4041" t="n">
        <v>1</v>
      </c>
      <c r="F4041" t="inlineStr">
        <is>
          <t>PAC</t>
        </is>
      </c>
      <c r="G4041" s="4" t="n">
        <v>31</v>
      </c>
      <c r="H4041" s="4" t="n">
        <v>20</v>
      </c>
      <c r="I4041" s="4" t="n">
        <v>51</v>
      </c>
      <c r="J4041" s="4" t="n">
        <v>33</v>
      </c>
      <c r="K4041" s="4" t="n">
        <v>5</v>
      </c>
      <c r="L4041" s="3" t="n">
        <v>247343.95</v>
      </c>
      <c r="M4041" s="3" t="n">
        <v>0</v>
      </c>
      <c r="N4041" s="3" t="n">
        <v>247343.95</v>
      </c>
      <c r="O4041" s="4" t="n">
        <v>0</v>
      </c>
      <c r="P4041" s="4" t="n">
        <v>247343.95</v>
      </c>
      <c r="Q4041" s="4" t="str"/>
      <c r="R4041" s="4" t="n">
        <v>0</v>
      </c>
      <c r="S4041" s="4" t="n">
        <v>0</v>
      </c>
      <c r="T4041" s="4" t="n">
        <v>0</v>
      </c>
      <c r="U4041" s="4" t="n">
        <v>247343.95</v>
      </c>
      <c r="V4041" s="4" t="n">
        <v>1</v>
      </c>
    </row>
    <row r="4042">
      <c r="A4042" t="n">
        <v>508</v>
      </c>
      <c r="B4042" t="inlineStr">
        <is>
          <t>20610598880</t>
        </is>
      </c>
      <c r="C4042" t="inlineStr">
        <is>
          <t>COOPERATIVA AGRARIA INTERANDINO</t>
        </is>
      </c>
      <c r="D4042" s="6" t="n">
        <v>2018</v>
      </c>
      <c r="F4042" t="inlineStr">
        <is>
          <t>PAC</t>
        </is>
      </c>
      <c r="G4042" s="4" t="str"/>
      <c r="H4042" s="4" t="str"/>
      <c r="I4042" s="4" t="n">
        <v>0</v>
      </c>
      <c r="J4042" s="4" t="str"/>
      <c r="K4042" s="4" t="str"/>
      <c r="L4042" s="3" t="str"/>
      <c r="M4042" s="3" t="str"/>
      <c r="N4042" s="3" t="str"/>
      <c r="O4042" s="4" t="str"/>
      <c r="P4042" s="4" t="str"/>
      <c r="Q4042" s="4" t="str"/>
      <c r="R4042" s="4" t="str"/>
      <c r="S4042" s="4" t="str"/>
      <c r="T4042" s="4" t="str"/>
      <c r="U4042" s="4" t="str"/>
      <c r="V4042" s="4" t="n">
        <v>1</v>
      </c>
    </row>
    <row r="4043">
      <c r="A4043" t="n">
        <v>508</v>
      </c>
      <c r="B4043" t="inlineStr">
        <is>
          <t>20610598880</t>
        </is>
      </c>
      <c r="C4043" t="inlineStr">
        <is>
          <t>COOPERATIVA AGRARIA INTERANDINO</t>
        </is>
      </c>
      <c r="D4043" s="6" t="n">
        <v>2019</v>
      </c>
      <c r="F4043" t="inlineStr">
        <is>
          <t>PAC</t>
        </is>
      </c>
      <c r="G4043" s="4" t="n">
        <v>0</v>
      </c>
      <c r="H4043" s="4" t="n">
        <v>0</v>
      </c>
      <c r="I4043" s="4" t="n">
        <v>0</v>
      </c>
      <c r="J4043" s="4" t="str"/>
      <c r="K4043" s="4" t="str"/>
      <c r="L4043" s="3" t="str"/>
      <c r="M4043" s="3" t="str"/>
      <c r="N4043" s="3" t="str"/>
      <c r="O4043" s="4" t="str"/>
      <c r="P4043" s="4" t="str"/>
      <c r="Q4043" s="4" t="str"/>
      <c r="R4043" s="4" t="str"/>
      <c r="S4043" s="4" t="str"/>
      <c r="T4043" s="4" t="str"/>
      <c r="U4043" s="4" t="str"/>
      <c r="V4043" s="4" t="n">
        <v>1</v>
      </c>
    </row>
    <row r="4044">
      <c r="A4044" t="n">
        <v>508</v>
      </c>
      <c r="B4044" t="inlineStr">
        <is>
          <t>20610598880</t>
        </is>
      </c>
      <c r="C4044" t="inlineStr">
        <is>
          <t>COOPERATIVA AGRARIA INTERANDINO</t>
        </is>
      </c>
      <c r="D4044" s="6" t="n">
        <v>2020</v>
      </c>
      <c r="F4044" t="inlineStr">
        <is>
          <t>PAC</t>
        </is>
      </c>
      <c r="G4044" s="4" t="n">
        <v>0</v>
      </c>
      <c r="H4044" s="4" t="n">
        <v>0</v>
      </c>
      <c r="I4044" s="4" t="n">
        <v>0</v>
      </c>
      <c r="J4044" s="4" t="str"/>
      <c r="K4044" s="4" t="str"/>
      <c r="L4044" s="3" t="str"/>
      <c r="M4044" s="3" t="str"/>
      <c r="N4044" s="3" t="str"/>
      <c r="O4044" s="4" t="str"/>
      <c r="P4044" s="4" t="str"/>
      <c r="Q4044" s="4" t="str"/>
      <c r="R4044" s="4" t="str"/>
      <c r="S4044" s="4" t="str"/>
      <c r="T4044" s="4" t="str"/>
      <c r="U4044" s="4" t="str"/>
      <c r="V4044" s="4" t="n">
        <v>1</v>
      </c>
    </row>
    <row r="4045">
      <c r="A4045" t="n">
        <v>508</v>
      </c>
      <c r="B4045" t="inlineStr">
        <is>
          <t>20610598880</t>
        </is>
      </c>
      <c r="C4045" t="inlineStr">
        <is>
          <t>COOPERATIVA AGRARIA INTERANDINO</t>
        </is>
      </c>
      <c r="D4045" s="6" t="n">
        <v>2021</v>
      </c>
      <c r="F4045" t="inlineStr">
        <is>
          <t>PAC</t>
        </is>
      </c>
      <c r="G4045" s="4" t="n">
        <v>0</v>
      </c>
      <c r="H4045" s="4" t="n">
        <v>0</v>
      </c>
      <c r="I4045" s="4" t="n">
        <v>0</v>
      </c>
      <c r="J4045" s="4" t="str"/>
      <c r="K4045" s="4" t="str"/>
      <c r="L4045" s="3" t="str"/>
      <c r="M4045" s="3" t="str"/>
      <c r="N4045" s="3" t="str"/>
      <c r="O4045" s="4" t="str"/>
      <c r="P4045" s="4" t="str"/>
      <c r="Q4045" s="4" t="str"/>
      <c r="R4045" s="4" t="str"/>
      <c r="S4045" s="4" t="str"/>
      <c r="T4045" s="4" t="str"/>
      <c r="U4045" s="4" t="str"/>
      <c r="V4045" s="4" t="n">
        <v>1</v>
      </c>
    </row>
    <row r="4046">
      <c r="A4046" t="n">
        <v>508</v>
      </c>
      <c r="B4046" t="inlineStr">
        <is>
          <t>20610598880</t>
        </is>
      </c>
      <c r="C4046" t="inlineStr">
        <is>
          <t>COOPERATIVA AGRARIA INTERANDINO</t>
        </is>
      </c>
      <c r="D4046" s="6" t="n">
        <v>2022</v>
      </c>
      <c r="F4046" t="inlineStr">
        <is>
          <t>PAC</t>
        </is>
      </c>
      <c r="G4046" s="4" t="n">
        <v>0</v>
      </c>
      <c r="H4046" s="4" t="n">
        <v>0</v>
      </c>
      <c r="I4046" s="4" t="n">
        <v>0</v>
      </c>
      <c r="J4046" s="4" t="str"/>
      <c r="K4046" s="4" t="str"/>
      <c r="L4046" s="3" t="str"/>
      <c r="M4046" s="3" t="str"/>
      <c r="N4046" s="3" t="str"/>
      <c r="O4046" s="4" t="str"/>
      <c r="P4046" s="4" t="str"/>
      <c r="Q4046" s="4" t="str"/>
      <c r="R4046" s="4" t="str"/>
      <c r="S4046" s="4" t="str"/>
      <c r="T4046" s="4" t="str"/>
      <c r="U4046" s="4" t="str"/>
      <c r="V4046" s="4" t="n">
        <v>1</v>
      </c>
    </row>
    <row r="4047">
      <c r="A4047" t="n">
        <v>508</v>
      </c>
      <c r="B4047" t="inlineStr">
        <is>
          <t>20610598880</t>
        </is>
      </c>
      <c r="C4047" t="inlineStr">
        <is>
          <t>COOPERATIVA AGRARIA INTERANDINO</t>
        </is>
      </c>
      <c r="D4047" s="6" t="n">
        <v>2023</v>
      </c>
      <c r="F4047" t="inlineStr">
        <is>
          <t>PAC</t>
        </is>
      </c>
      <c r="G4047" s="4" t="n">
        <v>0</v>
      </c>
      <c r="H4047" s="4" t="n">
        <v>0</v>
      </c>
      <c r="I4047" s="4" t="n">
        <v>0</v>
      </c>
      <c r="J4047" s="4" t="str"/>
      <c r="K4047" s="4" t="str"/>
      <c r="L4047" s="3" t="str"/>
      <c r="M4047" s="3" t="str"/>
      <c r="N4047" s="3" t="str"/>
      <c r="O4047" s="4" t="str"/>
      <c r="P4047" s="4" t="str"/>
      <c r="Q4047" s="4" t="str"/>
      <c r="R4047" s="4" t="str"/>
      <c r="S4047" s="4" t="str"/>
      <c r="T4047" s="4" t="str"/>
      <c r="U4047" s="4" t="str"/>
      <c r="V4047" s="4" t="n">
        <v>1</v>
      </c>
    </row>
    <row r="4048">
      <c r="A4048" t="n">
        <v>508</v>
      </c>
      <c r="B4048" t="inlineStr">
        <is>
          <t>20610598880</t>
        </is>
      </c>
      <c r="C4048" t="inlineStr">
        <is>
          <t>COOPERATIVA AGRARIA INTERANDINO</t>
        </is>
      </c>
      <c r="D4048" s="6" t="n">
        <v>2024</v>
      </c>
      <c r="F4048" t="inlineStr">
        <is>
          <t>PAC</t>
        </is>
      </c>
      <c r="G4048" s="4" t="n">
        <v>0</v>
      </c>
      <c r="H4048" s="4" t="n">
        <v>0</v>
      </c>
      <c r="I4048" s="4" t="n">
        <v>0</v>
      </c>
      <c r="J4048" s="4" t="str"/>
      <c r="K4048" s="4" t="str"/>
      <c r="L4048" s="3" t="str"/>
      <c r="M4048" s="3" t="str"/>
      <c r="N4048" s="3" t="str"/>
      <c r="O4048" s="4" t="str"/>
      <c r="P4048" s="4" t="str"/>
      <c r="Q4048" s="4" t="str"/>
      <c r="R4048" s="4" t="str"/>
      <c r="S4048" s="4" t="str"/>
      <c r="T4048" s="4" t="str"/>
      <c r="U4048" s="4" t="str"/>
      <c r="V4048" s="4" t="n">
        <v>1</v>
      </c>
    </row>
    <row r="4049">
      <c r="A4049" t="n">
        <v>508</v>
      </c>
      <c r="B4049" t="inlineStr">
        <is>
          <t>20610598880</t>
        </is>
      </c>
      <c r="C4049" t="inlineStr">
        <is>
          <t>COOPERATIVA AGRARIA INTERANDINO</t>
        </is>
      </c>
      <c r="D4049" s="6" t="n">
        <v>2025</v>
      </c>
      <c r="E4049" t="n">
        <v>1</v>
      </c>
      <c r="F4049" t="inlineStr">
        <is>
          <t>PAC</t>
        </is>
      </c>
      <c r="G4049" s="4" t="n">
        <v>29</v>
      </c>
      <c r="H4049" s="4" t="n">
        <v>15</v>
      </c>
      <c r="I4049" s="4" t="n">
        <v>44</v>
      </c>
      <c r="J4049" s="4" t="n">
        <v>32</v>
      </c>
      <c r="K4049" s="4" t="n">
        <v>6</v>
      </c>
      <c r="L4049" s="3" t="n">
        <v>238848.725</v>
      </c>
      <c r="M4049" s="3" t="n">
        <v>0</v>
      </c>
      <c r="N4049" s="3" t="n">
        <v>238848.725</v>
      </c>
      <c r="O4049" s="4" t="n">
        <v>0</v>
      </c>
      <c r="P4049" s="4" t="n">
        <v>238848.725</v>
      </c>
      <c r="Q4049" s="4" t="str"/>
      <c r="R4049" s="4" t="n">
        <v>0</v>
      </c>
      <c r="S4049" s="4" t="n">
        <v>0</v>
      </c>
      <c r="T4049" s="4" t="n">
        <v>0</v>
      </c>
      <c r="U4049" s="4" t="n">
        <v>238848.725</v>
      </c>
      <c r="V4049" s="4" t="n">
        <v>1</v>
      </c>
    </row>
    <row r="4050">
      <c r="A4050" t="n">
        <v>509</v>
      </c>
      <c r="B4050" t="inlineStr">
        <is>
          <t>20327993705</t>
        </is>
      </c>
      <c r="C4050" t="inlineStr">
        <is>
          <t>ASOCIACION CENTRO DE ACOPIO DE LECHE LUIS PASTEUR</t>
        </is>
      </c>
      <c r="D4050" s="6" t="n">
        <v>2018</v>
      </c>
      <c r="F4050" t="inlineStr">
        <is>
          <t>PAC</t>
        </is>
      </c>
      <c r="G4050" s="4" t="str"/>
      <c r="H4050" s="4" t="str"/>
      <c r="I4050" s="4" t="n">
        <v>0</v>
      </c>
      <c r="J4050" s="4" t="str"/>
      <c r="K4050" s="4" t="str"/>
      <c r="L4050" s="3" t="str"/>
      <c r="M4050" s="3" t="str"/>
      <c r="N4050" s="3" t="str"/>
      <c r="O4050" s="4" t="str"/>
      <c r="P4050" s="4" t="str"/>
      <c r="Q4050" s="4" t="str"/>
      <c r="R4050" s="4" t="str"/>
      <c r="S4050" s="4" t="str"/>
      <c r="T4050" s="4" t="str"/>
      <c r="U4050" s="4" t="str"/>
      <c r="V4050" s="4" t="n">
        <v>1</v>
      </c>
    </row>
    <row r="4051">
      <c r="A4051" t="n">
        <v>509</v>
      </c>
      <c r="B4051" t="inlineStr">
        <is>
          <t>20327993705</t>
        </is>
      </c>
      <c r="C4051" t="inlineStr">
        <is>
          <t>ASOCIACION CENTRO DE ACOPIO DE LECHE LUIS PASTEUR</t>
        </is>
      </c>
      <c r="D4051" s="6" t="n">
        <v>2019</v>
      </c>
      <c r="F4051" t="inlineStr">
        <is>
          <t>PAC</t>
        </is>
      </c>
      <c r="G4051" s="4" t="n">
        <v>0</v>
      </c>
      <c r="H4051" s="4" t="n">
        <v>0</v>
      </c>
      <c r="I4051" s="4" t="n">
        <v>0</v>
      </c>
      <c r="J4051" s="4" t="str"/>
      <c r="K4051" s="4" t="str"/>
      <c r="L4051" s="3" t="str"/>
      <c r="M4051" s="3" t="str"/>
      <c r="N4051" s="3" t="str"/>
      <c r="O4051" s="4" t="str"/>
      <c r="P4051" s="4" t="str"/>
      <c r="Q4051" s="4" t="str"/>
      <c r="R4051" s="4" t="str"/>
      <c r="S4051" s="4" t="str"/>
      <c r="T4051" s="4" t="str"/>
      <c r="U4051" s="4" t="str"/>
      <c r="V4051" s="4" t="n">
        <v>1</v>
      </c>
    </row>
    <row r="4052">
      <c r="A4052" t="n">
        <v>509</v>
      </c>
      <c r="B4052" t="inlineStr">
        <is>
          <t>20327993705</t>
        </is>
      </c>
      <c r="C4052" t="inlineStr">
        <is>
          <t>ASOCIACION CENTRO DE ACOPIO DE LECHE LUIS PASTEUR</t>
        </is>
      </c>
      <c r="D4052" s="6" t="n">
        <v>2020</v>
      </c>
      <c r="F4052" t="inlineStr">
        <is>
          <t>PAC</t>
        </is>
      </c>
      <c r="G4052" s="4" t="n">
        <v>0</v>
      </c>
      <c r="H4052" s="4" t="n">
        <v>0</v>
      </c>
      <c r="I4052" s="4" t="n">
        <v>0</v>
      </c>
      <c r="J4052" s="4" t="str"/>
      <c r="K4052" s="4" t="str"/>
      <c r="L4052" s="3" t="str"/>
      <c r="M4052" s="3" t="str"/>
      <c r="N4052" s="3" t="str"/>
      <c r="O4052" s="4" t="str"/>
      <c r="P4052" s="4" t="str"/>
      <c r="Q4052" s="4" t="str"/>
      <c r="R4052" s="4" t="str"/>
      <c r="S4052" s="4" t="str"/>
      <c r="T4052" s="4" t="str"/>
      <c r="U4052" s="4" t="str"/>
      <c r="V4052" s="4" t="n">
        <v>1</v>
      </c>
    </row>
    <row r="4053">
      <c r="A4053" t="n">
        <v>509</v>
      </c>
      <c r="B4053" t="inlineStr">
        <is>
          <t>20327993705</t>
        </is>
      </c>
      <c r="C4053" t="inlineStr">
        <is>
          <t>ASOCIACION CENTRO DE ACOPIO DE LECHE LUIS PASTEUR</t>
        </is>
      </c>
      <c r="D4053" s="6" t="n">
        <v>2021</v>
      </c>
      <c r="F4053" t="inlineStr">
        <is>
          <t>PAC</t>
        </is>
      </c>
      <c r="G4053" s="4" t="n">
        <v>0</v>
      </c>
      <c r="H4053" s="4" t="n">
        <v>0</v>
      </c>
      <c r="I4053" s="4" t="n">
        <v>0</v>
      </c>
      <c r="J4053" s="4" t="str"/>
      <c r="K4053" s="4" t="str"/>
      <c r="L4053" s="3" t="str"/>
      <c r="M4053" s="3" t="str"/>
      <c r="N4053" s="3" t="str"/>
      <c r="O4053" s="4" t="str"/>
      <c r="P4053" s="4" t="str"/>
      <c r="Q4053" s="4" t="str"/>
      <c r="R4053" s="4" t="str"/>
      <c r="S4053" s="4" t="str"/>
      <c r="T4053" s="4" t="str"/>
      <c r="U4053" s="4" t="str"/>
      <c r="V4053" s="4" t="n">
        <v>1</v>
      </c>
    </row>
    <row r="4054">
      <c r="A4054" t="n">
        <v>509</v>
      </c>
      <c r="B4054" t="inlineStr">
        <is>
          <t>20327993705</t>
        </is>
      </c>
      <c r="C4054" t="inlineStr">
        <is>
          <t>ASOCIACION CENTRO DE ACOPIO DE LECHE LUIS PASTEUR</t>
        </is>
      </c>
      <c r="D4054" s="6" t="n">
        <v>2022</v>
      </c>
      <c r="F4054" t="inlineStr">
        <is>
          <t>PAC</t>
        </is>
      </c>
      <c r="G4054" s="4" t="n">
        <v>0</v>
      </c>
      <c r="H4054" s="4" t="n">
        <v>0</v>
      </c>
      <c r="I4054" s="4" t="n">
        <v>0</v>
      </c>
      <c r="J4054" s="4" t="str"/>
      <c r="K4054" s="4" t="str"/>
      <c r="L4054" s="3" t="str"/>
      <c r="M4054" s="3" t="str"/>
      <c r="N4054" s="3" t="str"/>
      <c r="O4054" s="4" t="str"/>
      <c r="P4054" s="4" t="str"/>
      <c r="Q4054" s="4" t="str"/>
      <c r="R4054" s="4" t="str"/>
      <c r="S4054" s="4" t="str"/>
      <c r="T4054" s="4" t="str"/>
      <c r="U4054" s="4" t="str"/>
      <c r="V4054" s="4" t="n">
        <v>1</v>
      </c>
    </row>
    <row r="4055">
      <c r="A4055" t="n">
        <v>509</v>
      </c>
      <c r="B4055" t="inlineStr">
        <is>
          <t>20327993705</t>
        </is>
      </c>
      <c r="C4055" t="inlineStr">
        <is>
          <t>ASOCIACION CENTRO DE ACOPIO DE LECHE LUIS PASTEUR</t>
        </is>
      </c>
      <c r="D4055" s="6" t="n">
        <v>2023</v>
      </c>
      <c r="F4055" t="inlineStr">
        <is>
          <t>PAC</t>
        </is>
      </c>
      <c r="G4055" s="4" t="n">
        <v>0</v>
      </c>
      <c r="H4055" s="4" t="n">
        <v>0</v>
      </c>
      <c r="I4055" s="4" t="n">
        <v>0</v>
      </c>
      <c r="J4055" s="4" t="str"/>
      <c r="K4055" s="4" t="str"/>
      <c r="L4055" s="3" t="str"/>
      <c r="M4055" s="3" t="str"/>
      <c r="N4055" s="3" t="str"/>
      <c r="O4055" s="4" t="str"/>
      <c r="P4055" s="4" t="str"/>
      <c r="Q4055" s="4" t="str"/>
      <c r="R4055" s="4" t="str"/>
      <c r="S4055" s="4" t="str"/>
      <c r="T4055" s="4" t="str"/>
      <c r="U4055" s="4" t="str"/>
      <c r="V4055" s="4" t="n">
        <v>1</v>
      </c>
    </row>
    <row r="4056">
      <c r="A4056" t="n">
        <v>509</v>
      </c>
      <c r="B4056" t="inlineStr">
        <is>
          <t>20327993705</t>
        </is>
      </c>
      <c r="C4056" t="inlineStr">
        <is>
          <t>ASOCIACION CENTRO DE ACOPIO DE LECHE LUIS PASTEUR</t>
        </is>
      </c>
      <c r="D4056" s="6" t="n">
        <v>2024</v>
      </c>
      <c r="F4056" t="inlineStr">
        <is>
          <t>PAC</t>
        </is>
      </c>
      <c r="G4056" s="4" t="n">
        <v>0</v>
      </c>
      <c r="H4056" s="4" t="n">
        <v>0</v>
      </c>
      <c r="I4056" s="4" t="n">
        <v>0</v>
      </c>
      <c r="J4056" s="4" t="str"/>
      <c r="K4056" s="4" t="str"/>
      <c r="L4056" s="3" t="str"/>
      <c r="M4056" s="3" t="str"/>
      <c r="N4056" s="3" t="str"/>
      <c r="O4056" s="4" t="str"/>
      <c r="P4056" s="4" t="str"/>
      <c r="Q4056" s="4" t="str"/>
      <c r="R4056" s="4" t="str"/>
      <c r="S4056" s="4" t="str"/>
      <c r="T4056" s="4" t="str"/>
      <c r="U4056" s="4" t="str"/>
      <c r="V4056" s="4" t="n">
        <v>1</v>
      </c>
    </row>
    <row r="4057">
      <c r="A4057" t="n">
        <v>509</v>
      </c>
      <c r="B4057" t="inlineStr">
        <is>
          <t>20327993705</t>
        </is>
      </c>
      <c r="C4057" t="inlineStr">
        <is>
          <t>ASOCIACION CENTRO DE ACOPIO DE LECHE LUIS PASTEUR</t>
        </is>
      </c>
      <c r="D4057" s="6" t="n">
        <v>2025</v>
      </c>
      <c r="E4057" t="n">
        <v>1</v>
      </c>
      <c r="F4057" t="inlineStr">
        <is>
          <t>PAC</t>
        </is>
      </c>
      <c r="G4057" s="4" t="n">
        <v>20</v>
      </c>
      <c r="H4057" s="4" t="n">
        <v>4</v>
      </c>
      <c r="I4057" s="4" t="n">
        <v>24</v>
      </c>
      <c r="J4057" s="4" t="n">
        <v>42</v>
      </c>
      <c r="K4057" s="4" t="n">
        <v>2</v>
      </c>
      <c r="L4057" s="3" t="n">
        <v>246100</v>
      </c>
      <c r="M4057" s="3" t="n">
        <v>0</v>
      </c>
      <c r="N4057" s="3" t="n">
        <v>246100</v>
      </c>
      <c r="O4057" s="4" t="n">
        <v>0</v>
      </c>
      <c r="P4057" s="4" t="n">
        <v>246100</v>
      </c>
      <c r="Q4057" s="4" t="str"/>
      <c r="R4057" s="4" t="n">
        <v>0</v>
      </c>
      <c r="S4057" s="4" t="n">
        <v>0</v>
      </c>
      <c r="T4057" s="4" t="n">
        <v>0</v>
      </c>
      <c r="U4057" s="4" t="n">
        <v>246100</v>
      </c>
      <c r="V4057" s="4" t="n">
        <v>1</v>
      </c>
    </row>
    <row r="4058">
      <c r="A4058" t="n">
        <v>510</v>
      </c>
      <c r="B4058" t="inlineStr">
        <is>
          <t>20539619595</t>
        </is>
      </c>
      <c r="C4058" t="inlineStr">
        <is>
          <t>ASOCIACION DE PRODUCTORES LACTEOS LA TUTEÑITA-COLCA-PERU</t>
        </is>
      </c>
      <c r="D4058" s="6" t="n">
        <v>2018</v>
      </c>
      <c r="F4058" t="inlineStr">
        <is>
          <t>PAC</t>
        </is>
      </c>
      <c r="G4058" s="4" t="str"/>
      <c r="H4058" s="4" t="str"/>
      <c r="I4058" s="4" t="n">
        <v>0</v>
      </c>
      <c r="J4058" s="4" t="str"/>
      <c r="K4058" s="4" t="str"/>
      <c r="L4058" s="3" t="str"/>
      <c r="M4058" s="3" t="str"/>
      <c r="N4058" s="3" t="str"/>
      <c r="O4058" s="4" t="str"/>
      <c r="P4058" s="4" t="str"/>
      <c r="Q4058" s="4" t="str"/>
      <c r="R4058" s="4" t="str"/>
      <c r="S4058" s="4" t="str"/>
      <c r="T4058" s="4" t="str"/>
      <c r="U4058" s="4" t="str"/>
      <c r="V4058" s="4" t="n">
        <v>1</v>
      </c>
    </row>
    <row r="4059">
      <c r="A4059" t="n">
        <v>510</v>
      </c>
      <c r="B4059" t="inlineStr">
        <is>
          <t>20539619595</t>
        </is>
      </c>
      <c r="C4059" t="inlineStr">
        <is>
          <t>ASOCIACION DE PRODUCTORES LACTEOS LA TUTEÑITA-COLCA-PERU</t>
        </is>
      </c>
      <c r="D4059" s="6" t="n">
        <v>2019</v>
      </c>
      <c r="F4059" t="inlineStr">
        <is>
          <t>PAC</t>
        </is>
      </c>
      <c r="G4059" s="4" t="n">
        <v>0</v>
      </c>
      <c r="H4059" s="4" t="n">
        <v>0</v>
      </c>
      <c r="I4059" s="4" t="n">
        <v>0</v>
      </c>
      <c r="J4059" s="4" t="str"/>
      <c r="K4059" s="4" t="str"/>
      <c r="L4059" s="3" t="str"/>
      <c r="M4059" s="3" t="str"/>
      <c r="N4059" s="3" t="str"/>
      <c r="O4059" s="4" t="str"/>
      <c r="P4059" s="4" t="str"/>
      <c r="Q4059" s="4" t="str"/>
      <c r="R4059" s="4" t="str"/>
      <c r="S4059" s="4" t="str"/>
      <c r="T4059" s="4" t="str"/>
      <c r="U4059" s="4" t="str"/>
      <c r="V4059" s="4" t="n">
        <v>1</v>
      </c>
    </row>
    <row r="4060">
      <c r="A4060" t="n">
        <v>510</v>
      </c>
      <c r="B4060" t="inlineStr">
        <is>
          <t>20539619595</t>
        </is>
      </c>
      <c r="C4060" t="inlineStr">
        <is>
          <t>ASOCIACION DE PRODUCTORES LACTEOS LA TUTEÑITA-COLCA-PERU</t>
        </is>
      </c>
      <c r="D4060" s="6" t="n">
        <v>2020</v>
      </c>
      <c r="F4060" t="inlineStr">
        <is>
          <t>PAC</t>
        </is>
      </c>
      <c r="G4060" s="4" t="n">
        <v>0</v>
      </c>
      <c r="H4060" s="4" t="n">
        <v>0</v>
      </c>
      <c r="I4060" s="4" t="n">
        <v>0</v>
      </c>
      <c r="J4060" s="4" t="str"/>
      <c r="K4060" s="4" t="str"/>
      <c r="L4060" s="3" t="str"/>
      <c r="M4060" s="3" t="str"/>
      <c r="N4060" s="3" t="str"/>
      <c r="O4060" s="4" t="str"/>
      <c r="P4060" s="4" t="str"/>
      <c r="Q4060" s="4" t="str"/>
      <c r="R4060" s="4" t="str"/>
      <c r="S4060" s="4" t="str"/>
      <c r="T4060" s="4" t="str"/>
      <c r="U4060" s="4" t="str"/>
      <c r="V4060" s="4" t="n">
        <v>1</v>
      </c>
    </row>
    <row r="4061">
      <c r="A4061" t="n">
        <v>510</v>
      </c>
      <c r="B4061" t="inlineStr">
        <is>
          <t>20539619595</t>
        </is>
      </c>
      <c r="C4061" t="inlineStr">
        <is>
          <t>ASOCIACION DE PRODUCTORES LACTEOS LA TUTEÑITA-COLCA-PERU</t>
        </is>
      </c>
      <c r="D4061" s="6" t="n">
        <v>2021</v>
      </c>
      <c r="F4061" t="inlineStr">
        <is>
          <t>PAC</t>
        </is>
      </c>
      <c r="G4061" s="4" t="n">
        <v>0</v>
      </c>
      <c r="H4061" s="4" t="n">
        <v>0</v>
      </c>
      <c r="I4061" s="4" t="n">
        <v>0</v>
      </c>
      <c r="J4061" s="4" t="str"/>
      <c r="K4061" s="4" t="str"/>
      <c r="L4061" s="3" t="str"/>
      <c r="M4061" s="3" t="str"/>
      <c r="N4061" s="3" t="str"/>
      <c r="O4061" s="4" t="str"/>
      <c r="P4061" s="4" t="str"/>
      <c r="Q4061" s="4" t="str"/>
      <c r="R4061" s="4" t="str"/>
      <c r="S4061" s="4" t="str"/>
      <c r="T4061" s="4" t="str"/>
      <c r="U4061" s="4" t="str"/>
      <c r="V4061" s="4" t="n">
        <v>1</v>
      </c>
    </row>
    <row r="4062">
      <c r="A4062" t="n">
        <v>510</v>
      </c>
      <c r="B4062" t="inlineStr">
        <is>
          <t>20539619595</t>
        </is>
      </c>
      <c r="C4062" t="inlineStr">
        <is>
          <t>ASOCIACION DE PRODUCTORES LACTEOS LA TUTEÑITA-COLCA-PERU</t>
        </is>
      </c>
      <c r="D4062" s="6" t="n">
        <v>2022</v>
      </c>
      <c r="F4062" t="inlineStr">
        <is>
          <t>PAC</t>
        </is>
      </c>
      <c r="G4062" s="4" t="n">
        <v>0</v>
      </c>
      <c r="H4062" s="4" t="n">
        <v>0</v>
      </c>
      <c r="I4062" s="4" t="n">
        <v>0</v>
      </c>
      <c r="J4062" s="4" t="str"/>
      <c r="K4062" s="4" t="str"/>
      <c r="L4062" s="3" t="str"/>
      <c r="M4062" s="3" t="str"/>
      <c r="N4062" s="3" t="str"/>
      <c r="O4062" s="4" t="str"/>
      <c r="P4062" s="4" t="str"/>
      <c r="Q4062" s="4" t="str"/>
      <c r="R4062" s="4" t="str"/>
      <c r="S4062" s="4" t="str"/>
      <c r="T4062" s="4" t="str"/>
      <c r="U4062" s="4" t="str"/>
      <c r="V4062" s="4" t="n">
        <v>1</v>
      </c>
    </row>
    <row r="4063">
      <c r="A4063" t="n">
        <v>510</v>
      </c>
      <c r="B4063" t="inlineStr">
        <is>
          <t>20539619595</t>
        </is>
      </c>
      <c r="C4063" t="inlineStr">
        <is>
          <t>ASOCIACION DE PRODUCTORES LACTEOS LA TUTEÑITA-COLCA-PERU</t>
        </is>
      </c>
      <c r="D4063" s="6" t="n">
        <v>2023</v>
      </c>
      <c r="F4063" t="inlineStr">
        <is>
          <t>PAC</t>
        </is>
      </c>
      <c r="G4063" s="4" t="n">
        <v>0</v>
      </c>
      <c r="H4063" s="4" t="n">
        <v>0</v>
      </c>
      <c r="I4063" s="4" t="n">
        <v>0</v>
      </c>
      <c r="J4063" s="4" t="str"/>
      <c r="K4063" s="4" t="str"/>
      <c r="L4063" s="3" t="str"/>
      <c r="M4063" s="3" t="str"/>
      <c r="N4063" s="3" t="str"/>
      <c r="O4063" s="4" t="str"/>
      <c r="P4063" s="4" t="str"/>
      <c r="Q4063" s="4" t="str"/>
      <c r="R4063" s="4" t="str"/>
      <c r="S4063" s="4" t="str"/>
      <c r="T4063" s="4" t="str"/>
      <c r="U4063" s="4" t="str"/>
      <c r="V4063" s="4" t="n">
        <v>1</v>
      </c>
    </row>
    <row r="4064">
      <c r="A4064" t="n">
        <v>510</v>
      </c>
      <c r="B4064" t="inlineStr">
        <is>
          <t>20539619595</t>
        </is>
      </c>
      <c r="C4064" t="inlineStr">
        <is>
          <t>ASOCIACION DE PRODUCTORES LACTEOS LA TUTEÑITA-COLCA-PERU</t>
        </is>
      </c>
      <c r="D4064" s="6" t="n">
        <v>2024</v>
      </c>
      <c r="F4064" t="inlineStr">
        <is>
          <t>PAC</t>
        </is>
      </c>
      <c r="G4064" s="4" t="n">
        <v>0</v>
      </c>
      <c r="H4064" s="4" t="n">
        <v>0</v>
      </c>
      <c r="I4064" s="4" t="n">
        <v>0</v>
      </c>
      <c r="J4064" s="4" t="str"/>
      <c r="K4064" s="4" t="str"/>
      <c r="L4064" s="3" t="str"/>
      <c r="M4064" s="3" t="str"/>
      <c r="N4064" s="3" t="str"/>
      <c r="O4064" s="4" t="str"/>
      <c r="P4064" s="4" t="str"/>
      <c r="Q4064" s="4" t="str"/>
      <c r="R4064" s="4" t="str"/>
      <c r="S4064" s="4" t="str"/>
      <c r="T4064" s="4" t="str"/>
      <c r="U4064" s="4" t="str"/>
      <c r="V4064" s="4" t="n">
        <v>1</v>
      </c>
    </row>
    <row r="4065">
      <c r="A4065" t="n">
        <v>510</v>
      </c>
      <c r="B4065" t="inlineStr">
        <is>
          <t>20539619595</t>
        </is>
      </c>
      <c r="C4065" t="inlineStr">
        <is>
          <t>ASOCIACION DE PRODUCTORES LACTEOS LA TUTEÑITA-COLCA-PERU</t>
        </is>
      </c>
      <c r="D4065" s="6" t="n">
        <v>2025</v>
      </c>
      <c r="E4065" t="n">
        <v>1</v>
      </c>
      <c r="F4065" t="inlineStr">
        <is>
          <t>PAC</t>
        </is>
      </c>
      <c r="G4065" s="4" t="n">
        <v>20</v>
      </c>
      <c r="H4065" s="4" t="n">
        <v>5</v>
      </c>
      <c r="I4065" s="4" t="n">
        <v>25</v>
      </c>
      <c r="J4065" s="4" t="n">
        <v>42</v>
      </c>
      <c r="K4065" s="4" t="n">
        <v>1</v>
      </c>
      <c r="L4065" s="3" t="n">
        <v>365500</v>
      </c>
      <c r="M4065" s="3" t="n">
        <v>0</v>
      </c>
      <c r="N4065" s="3" t="n">
        <v>365500</v>
      </c>
      <c r="O4065" s="4" t="n">
        <v>0</v>
      </c>
      <c r="P4065" s="4" t="n">
        <v>365500</v>
      </c>
      <c r="Q4065" s="4" t="str"/>
      <c r="R4065" s="4" t="n">
        <v>0</v>
      </c>
      <c r="S4065" s="4" t="n">
        <v>0</v>
      </c>
      <c r="T4065" s="4" t="n">
        <v>0</v>
      </c>
      <c r="U4065" s="4" t="n">
        <v>365500</v>
      </c>
      <c r="V4065" s="4" t="n">
        <v>1</v>
      </c>
    </row>
    <row r="4066">
      <c r="A4066" t="n">
        <v>511</v>
      </c>
      <c r="B4066" t="inlineStr">
        <is>
          <t>20611631686</t>
        </is>
      </c>
      <c r="C4066" t="inlineStr">
        <is>
          <t>COOPERATIVA AGRARIA EMPRENDEDORAS Y DEFENSORAS FRUTOS DEL VALLE - FRUVA</t>
        </is>
      </c>
      <c r="D4066" s="6" t="n">
        <v>2018</v>
      </c>
      <c r="F4066" t="inlineStr">
        <is>
          <t>PAC</t>
        </is>
      </c>
      <c r="G4066" s="4" t="str"/>
      <c r="H4066" s="4" t="str"/>
      <c r="I4066" s="4" t="n">
        <v>0</v>
      </c>
      <c r="J4066" s="4" t="str"/>
      <c r="K4066" s="4" t="str"/>
      <c r="L4066" s="3" t="str"/>
      <c r="M4066" s="3" t="str"/>
      <c r="N4066" s="3" t="str"/>
      <c r="O4066" s="4" t="str"/>
      <c r="P4066" s="4" t="str"/>
      <c r="Q4066" s="4" t="str"/>
      <c r="R4066" s="4" t="str"/>
      <c r="S4066" s="4" t="str"/>
      <c r="T4066" s="4" t="str"/>
      <c r="U4066" s="4" t="str"/>
      <c r="V4066" s="4" t="n">
        <v>1</v>
      </c>
    </row>
    <row r="4067">
      <c r="A4067" t="n">
        <v>511</v>
      </c>
      <c r="B4067" t="inlineStr">
        <is>
          <t>20611631686</t>
        </is>
      </c>
      <c r="C4067" t="inlineStr">
        <is>
          <t>COOPERATIVA AGRARIA EMPRENDEDORAS Y DEFENSORAS FRUTOS DEL VALLE - FRUVA</t>
        </is>
      </c>
      <c r="D4067" s="6" t="n">
        <v>2019</v>
      </c>
      <c r="F4067" t="inlineStr">
        <is>
          <t>PAC</t>
        </is>
      </c>
      <c r="G4067" s="4" t="n">
        <v>0</v>
      </c>
      <c r="H4067" s="4" t="n">
        <v>0</v>
      </c>
      <c r="I4067" s="4" t="n">
        <v>0</v>
      </c>
      <c r="J4067" s="4" t="str"/>
      <c r="K4067" s="4" t="str"/>
      <c r="L4067" s="3" t="str"/>
      <c r="M4067" s="3" t="str"/>
      <c r="N4067" s="3" t="str"/>
      <c r="O4067" s="4" t="str"/>
      <c r="P4067" s="4" t="str"/>
      <c r="Q4067" s="4" t="str"/>
      <c r="R4067" s="4" t="str"/>
      <c r="S4067" s="4" t="str"/>
      <c r="T4067" s="4" t="str"/>
      <c r="U4067" s="4" t="str"/>
      <c r="V4067" s="4" t="n">
        <v>1</v>
      </c>
    </row>
    <row r="4068">
      <c r="A4068" t="n">
        <v>511</v>
      </c>
      <c r="B4068" t="inlineStr">
        <is>
          <t>20611631686</t>
        </is>
      </c>
      <c r="C4068" t="inlineStr">
        <is>
          <t>COOPERATIVA AGRARIA EMPRENDEDORAS Y DEFENSORAS FRUTOS DEL VALLE - FRUVA</t>
        </is>
      </c>
      <c r="D4068" s="6" t="n">
        <v>2020</v>
      </c>
      <c r="F4068" t="inlineStr">
        <is>
          <t>PAC</t>
        </is>
      </c>
      <c r="G4068" s="4" t="n">
        <v>0</v>
      </c>
      <c r="H4068" s="4" t="n">
        <v>0</v>
      </c>
      <c r="I4068" s="4" t="n">
        <v>0</v>
      </c>
      <c r="J4068" s="4" t="str"/>
      <c r="K4068" s="4" t="str"/>
      <c r="L4068" s="3" t="str"/>
      <c r="M4068" s="3" t="str"/>
      <c r="N4068" s="3" t="str"/>
      <c r="O4068" s="4" t="str"/>
      <c r="P4068" s="4" t="str"/>
      <c r="Q4068" s="4" t="str"/>
      <c r="R4068" s="4" t="str"/>
      <c r="S4068" s="4" t="str"/>
      <c r="T4068" s="4" t="str"/>
      <c r="U4068" s="4" t="str"/>
      <c r="V4068" s="4" t="n">
        <v>1</v>
      </c>
    </row>
    <row r="4069">
      <c r="A4069" t="n">
        <v>511</v>
      </c>
      <c r="B4069" t="inlineStr">
        <is>
          <t>20611631686</t>
        </is>
      </c>
      <c r="C4069" t="inlineStr">
        <is>
          <t>COOPERATIVA AGRARIA EMPRENDEDORAS Y DEFENSORAS FRUTOS DEL VALLE - FRUVA</t>
        </is>
      </c>
      <c r="D4069" s="6" t="n">
        <v>2021</v>
      </c>
      <c r="F4069" t="inlineStr">
        <is>
          <t>PAC</t>
        </is>
      </c>
      <c r="G4069" s="4" t="n">
        <v>0</v>
      </c>
      <c r="H4069" s="4" t="n">
        <v>0</v>
      </c>
      <c r="I4069" s="4" t="n">
        <v>0</v>
      </c>
      <c r="J4069" s="4" t="str"/>
      <c r="K4069" s="4" t="str"/>
      <c r="L4069" s="3" t="str"/>
      <c r="M4069" s="3" t="str"/>
      <c r="N4069" s="3" t="str"/>
      <c r="O4069" s="4" t="str"/>
      <c r="P4069" s="4" t="str"/>
      <c r="Q4069" s="4" t="str"/>
      <c r="R4069" s="4" t="str"/>
      <c r="S4069" s="4" t="str"/>
      <c r="T4069" s="4" t="str"/>
      <c r="U4069" s="4" t="str"/>
      <c r="V4069" s="4" t="n">
        <v>1</v>
      </c>
    </row>
    <row r="4070">
      <c r="A4070" t="n">
        <v>511</v>
      </c>
      <c r="B4070" t="inlineStr">
        <is>
          <t>20611631686</t>
        </is>
      </c>
      <c r="C4070" t="inlineStr">
        <is>
          <t>COOPERATIVA AGRARIA EMPRENDEDORAS Y DEFENSORAS FRUTOS DEL VALLE - FRUVA</t>
        </is>
      </c>
      <c r="D4070" s="6" t="n">
        <v>2022</v>
      </c>
      <c r="F4070" t="inlineStr">
        <is>
          <t>PAC</t>
        </is>
      </c>
      <c r="G4070" s="4" t="n">
        <v>0</v>
      </c>
      <c r="H4070" s="4" t="n">
        <v>0</v>
      </c>
      <c r="I4070" s="4" t="n">
        <v>0</v>
      </c>
      <c r="J4070" s="4" t="str"/>
      <c r="K4070" s="4" t="str"/>
      <c r="L4070" s="3" t="str"/>
      <c r="M4070" s="3" t="str"/>
      <c r="N4070" s="3" t="str"/>
      <c r="O4070" s="4" t="str"/>
      <c r="P4070" s="4" t="str"/>
      <c r="Q4070" s="4" t="str"/>
      <c r="R4070" s="4" t="str"/>
      <c r="S4070" s="4" t="str"/>
      <c r="T4070" s="4" t="str"/>
      <c r="U4070" s="4" t="str"/>
      <c r="V4070" s="4" t="n">
        <v>1</v>
      </c>
    </row>
    <row r="4071">
      <c r="A4071" t="n">
        <v>511</v>
      </c>
      <c r="B4071" t="inlineStr">
        <is>
          <t>20611631686</t>
        </is>
      </c>
      <c r="C4071" t="inlineStr">
        <is>
          <t>COOPERATIVA AGRARIA EMPRENDEDORAS Y DEFENSORAS FRUTOS DEL VALLE - FRUVA</t>
        </is>
      </c>
      <c r="D4071" s="6" t="n">
        <v>2023</v>
      </c>
      <c r="F4071" t="inlineStr">
        <is>
          <t>PAC</t>
        </is>
      </c>
      <c r="G4071" s="4" t="n">
        <v>0</v>
      </c>
      <c r="H4071" s="4" t="n">
        <v>0</v>
      </c>
      <c r="I4071" s="4" t="n">
        <v>0</v>
      </c>
      <c r="J4071" s="4" t="str"/>
      <c r="K4071" s="4" t="str"/>
      <c r="L4071" s="3" t="str"/>
      <c r="M4071" s="3" t="str"/>
      <c r="N4071" s="3" t="str"/>
      <c r="O4071" s="4" t="str"/>
      <c r="P4071" s="4" t="str"/>
      <c r="Q4071" s="4" t="str"/>
      <c r="R4071" s="4" t="str"/>
      <c r="S4071" s="4" t="str"/>
      <c r="T4071" s="4" t="str"/>
      <c r="U4071" s="4" t="str"/>
      <c r="V4071" s="4" t="n">
        <v>1</v>
      </c>
    </row>
    <row r="4072">
      <c r="A4072" t="n">
        <v>511</v>
      </c>
      <c r="B4072" t="inlineStr">
        <is>
          <t>20611631686</t>
        </is>
      </c>
      <c r="C4072" t="inlineStr">
        <is>
          <t>COOPERATIVA AGRARIA EMPRENDEDORAS Y DEFENSORAS FRUTOS DEL VALLE - FRUVA</t>
        </is>
      </c>
      <c r="D4072" s="6" t="n">
        <v>2024</v>
      </c>
      <c r="F4072" t="inlineStr">
        <is>
          <t>PAC</t>
        </is>
      </c>
      <c r="G4072" s="4" t="n">
        <v>0</v>
      </c>
      <c r="H4072" s="4" t="n">
        <v>0</v>
      </c>
      <c r="I4072" s="4" t="n">
        <v>0</v>
      </c>
      <c r="J4072" s="4" t="str"/>
      <c r="K4072" s="4" t="str"/>
      <c r="L4072" s="3" t="str"/>
      <c r="M4072" s="3" t="str"/>
      <c r="N4072" s="3" t="str"/>
      <c r="O4072" s="4" t="str"/>
      <c r="P4072" s="4" t="str"/>
      <c r="Q4072" s="4" t="str"/>
      <c r="R4072" s="4" t="str"/>
      <c r="S4072" s="4" t="str"/>
      <c r="T4072" s="4" t="str"/>
      <c r="U4072" s="4" t="str"/>
      <c r="V4072" s="4" t="n">
        <v>1</v>
      </c>
    </row>
    <row r="4073">
      <c r="A4073" t="n">
        <v>511</v>
      </c>
      <c r="B4073" t="inlineStr">
        <is>
          <t>20611631686</t>
        </is>
      </c>
      <c r="C4073" t="inlineStr">
        <is>
          <t>COOPERATIVA AGRARIA EMPRENDEDORAS Y DEFENSORAS FRUTOS DEL VALLE - FRUVA</t>
        </is>
      </c>
      <c r="D4073" s="6" t="n">
        <v>2025</v>
      </c>
      <c r="E4073" t="n">
        <v>1</v>
      </c>
      <c r="F4073" t="inlineStr">
        <is>
          <t>PAC</t>
        </is>
      </c>
      <c r="G4073" s="4" t="n">
        <v>7</v>
      </c>
      <c r="H4073" s="4" t="n">
        <v>18</v>
      </c>
      <c r="I4073" s="4" t="n">
        <v>25</v>
      </c>
      <c r="J4073" s="4" t="n">
        <v>30</v>
      </c>
      <c r="K4073" s="4" t="n">
        <v>5</v>
      </c>
      <c r="L4073" s="3" t="n">
        <v>300834</v>
      </c>
      <c r="M4073" s="3" t="n">
        <v>0</v>
      </c>
      <c r="N4073" s="3" t="n">
        <v>300834</v>
      </c>
      <c r="O4073" s="4" t="n">
        <v>0</v>
      </c>
      <c r="P4073" s="4" t="n">
        <v>300834</v>
      </c>
      <c r="Q4073" s="4" t="str"/>
      <c r="R4073" s="4" t="n">
        <v>0</v>
      </c>
      <c r="S4073" s="4" t="n">
        <v>0</v>
      </c>
      <c r="T4073" s="4" t="n">
        <v>0</v>
      </c>
      <c r="U4073" s="4" t="n">
        <v>300834</v>
      </c>
      <c r="V4073" s="4" t="n">
        <v>1</v>
      </c>
    </row>
    <row r="4074">
      <c r="A4074" t="n">
        <v>512</v>
      </c>
      <c r="B4074" t="inlineStr">
        <is>
          <t>20600010086</t>
        </is>
      </c>
      <c r="C4074" t="inlineStr">
        <is>
          <t>COOPERATIVA AGRARIA VALLE DEL CUCHARA LTDA</t>
        </is>
      </c>
      <c r="D4074" s="6" t="n">
        <v>2018</v>
      </c>
      <c r="F4074" t="inlineStr">
        <is>
          <t>PAC</t>
        </is>
      </c>
      <c r="G4074" s="4" t="str"/>
      <c r="H4074" s="4" t="str"/>
      <c r="I4074" s="4" t="n">
        <v>0</v>
      </c>
      <c r="J4074" s="4" t="str"/>
      <c r="K4074" s="4" t="str"/>
      <c r="L4074" s="3" t="str"/>
      <c r="M4074" s="3" t="str"/>
      <c r="N4074" s="3" t="str"/>
      <c r="O4074" s="4" t="str"/>
      <c r="P4074" s="4" t="str"/>
      <c r="Q4074" s="4" t="str"/>
      <c r="R4074" s="4" t="str"/>
      <c r="S4074" s="4" t="str"/>
      <c r="T4074" s="4" t="str"/>
      <c r="U4074" s="4" t="str"/>
      <c r="V4074" s="4" t="n">
        <v>1</v>
      </c>
    </row>
    <row r="4075">
      <c r="A4075" t="n">
        <v>512</v>
      </c>
      <c r="B4075" t="inlineStr">
        <is>
          <t>20600010086</t>
        </is>
      </c>
      <c r="C4075" t="inlineStr">
        <is>
          <t>COOPERATIVA AGRARIA VALLE DEL CUCHARA LTDA</t>
        </is>
      </c>
      <c r="D4075" s="6" t="n">
        <v>2019</v>
      </c>
      <c r="F4075" t="inlineStr">
        <is>
          <t>PAC</t>
        </is>
      </c>
      <c r="G4075" s="4" t="n">
        <v>0</v>
      </c>
      <c r="H4075" s="4" t="n">
        <v>0</v>
      </c>
      <c r="I4075" s="4" t="n">
        <v>0</v>
      </c>
      <c r="J4075" s="4" t="str"/>
      <c r="K4075" s="4" t="str"/>
      <c r="L4075" s="3" t="str"/>
      <c r="M4075" s="3" t="str"/>
      <c r="N4075" s="3" t="str"/>
      <c r="O4075" s="4" t="str"/>
      <c r="P4075" s="4" t="str"/>
      <c r="Q4075" s="4" t="str"/>
      <c r="R4075" s="4" t="str"/>
      <c r="S4075" s="4" t="str"/>
      <c r="T4075" s="4" t="str"/>
      <c r="U4075" s="4" t="str"/>
      <c r="V4075" s="4" t="n">
        <v>1</v>
      </c>
    </row>
    <row r="4076">
      <c r="A4076" t="n">
        <v>512</v>
      </c>
      <c r="B4076" t="inlineStr">
        <is>
          <t>20600010086</t>
        </is>
      </c>
      <c r="C4076" t="inlineStr">
        <is>
          <t>COOPERATIVA AGRARIA VALLE DEL CUCHARA LTDA</t>
        </is>
      </c>
      <c r="D4076" s="6" t="n">
        <v>2020</v>
      </c>
      <c r="F4076" t="inlineStr">
        <is>
          <t>PAC</t>
        </is>
      </c>
      <c r="G4076" s="4" t="n">
        <v>0</v>
      </c>
      <c r="H4076" s="4" t="n">
        <v>0</v>
      </c>
      <c r="I4076" s="4" t="n">
        <v>0</v>
      </c>
      <c r="J4076" s="4" t="str"/>
      <c r="K4076" s="4" t="str"/>
      <c r="L4076" s="3" t="str"/>
      <c r="M4076" s="3" t="str"/>
      <c r="N4076" s="3" t="str"/>
      <c r="O4076" s="4" t="str"/>
      <c r="P4076" s="4" t="str"/>
      <c r="Q4076" s="4" t="str"/>
      <c r="R4076" s="4" t="str"/>
      <c r="S4076" s="4" t="str"/>
      <c r="T4076" s="4" t="str"/>
      <c r="U4076" s="4" t="str"/>
      <c r="V4076" s="4" t="n">
        <v>1</v>
      </c>
    </row>
    <row r="4077">
      <c r="A4077" t="n">
        <v>512</v>
      </c>
      <c r="B4077" t="inlineStr">
        <is>
          <t>20600010086</t>
        </is>
      </c>
      <c r="C4077" t="inlineStr">
        <is>
          <t>COOPERATIVA AGRARIA VALLE DEL CUCHARA LTDA</t>
        </is>
      </c>
      <c r="D4077" s="6" t="n">
        <v>2021</v>
      </c>
      <c r="F4077" t="inlineStr">
        <is>
          <t>PAC</t>
        </is>
      </c>
      <c r="G4077" s="4" t="n">
        <v>0</v>
      </c>
      <c r="H4077" s="4" t="n">
        <v>0</v>
      </c>
      <c r="I4077" s="4" t="n">
        <v>0</v>
      </c>
      <c r="J4077" s="4" t="str"/>
      <c r="K4077" s="4" t="str"/>
      <c r="L4077" s="3" t="str"/>
      <c r="M4077" s="3" t="str"/>
      <c r="N4077" s="3" t="str"/>
      <c r="O4077" s="4" t="str"/>
      <c r="P4077" s="4" t="str"/>
      <c r="Q4077" s="4" t="str"/>
      <c r="R4077" s="4" t="str"/>
      <c r="S4077" s="4" t="str"/>
      <c r="T4077" s="4" t="str"/>
      <c r="U4077" s="4" t="str"/>
      <c r="V4077" s="4" t="n">
        <v>1</v>
      </c>
    </row>
    <row r="4078">
      <c r="A4078" t="n">
        <v>512</v>
      </c>
      <c r="B4078" t="inlineStr">
        <is>
          <t>20600010086</t>
        </is>
      </c>
      <c r="C4078" t="inlineStr">
        <is>
          <t>COOPERATIVA AGRARIA VALLE DEL CUCHARA LTDA</t>
        </is>
      </c>
      <c r="D4078" s="6" t="n">
        <v>2022</v>
      </c>
      <c r="F4078" t="inlineStr">
        <is>
          <t>PAC</t>
        </is>
      </c>
      <c r="G4078" s="4" t="n">
        <v>0</v>
      </c>
      <c r="H4078" s="4" t="n">
        <v>0</v>
      </c>
      <c r="I4078" s="4" t="n">
        <v>0</v>
      </c>
      <c r="J4078" s="4" t="str"/>
      <c r="K4078" s="4" t="str"/>
      <c r="L4078" s="3" t="str"/>
      <c r="M4078" s="3" t="str"/>
      <c r="N4078" s="3" t="str"/>
      <c r="O4078" s="4" t="str"/>
      <c r="P4078" s="4" t="str"/>
      <c r="Q4078" s="4" t="str"/>
      <c r="R4078" s="4" t="str"/>
      <c r="S4078" s="4" t="str"/>
      <c r="T4078" s="4" t="str"/>
      <c r="U4078" s="4" t="str"/>
      <c r="V4078" s="4" t="n">
        <v>1</v>
      </c>
    </row>
    <row r="4079">
      <c r="A4079" t="n">
        <v>512</v>
      </c>
      <c r="B4079" t="inlineStr">
        <is>
          <t>20600010086</t>
        </is>
      </c>
      <c r="C4079" t="inlineStr">
        <is>
          <t>COOPERATIVA AGRARIA VALLE DEL CUCHARA LTDA</t>
        </is>
      </c>
      <c r="D4079" s="6" t="n">
        <v>2023</v>
      </c>
      <c r="F4079" t="inlineStr">
        <is>
          <t>PAC</t>
        </is>
      </c>
      <c r="G4079" s="4" t="n">
        <v>0</v>
      </c>
      <c r="H4079" s="4" t="n">
        <v>0</v>
      </c>
      <c r="I4079" s="4" t="n">
        <v>0</v>
      </c>
      <c r="J4079" s="4" t="str"/>
      <c r="K4079" s="4" t="str"/>
      <c r="L4079" s="3" t="str"/>
      <c r="M4079" s="3" t="str"/>
      <c r="N4079" s="3" t="str"/>
      <c r="O4079" s="4" t="str"/>
      <c r="P4079" s="4" t="str"/>
      <c r="Q4079" s="4" t="str"/>
      <c r="R4079" s="4" t="str"/>
      <c r="S4079" s="4" t="str"/>
      <c r="T4079" s="4" t="str"/>
      <c r="U4079" s="4" t="str"/>
      <c r="V4079" s="4" t="n">
        <v>1</v>
      </c>
    </row>
    <row r="4080">
      <c r="A4080" t="n">
        <v>512</v>
      </c>
      <c r="B4080" t="inlineStr">
        <is>
          <t>20600010086</t>
        </is>
      </c>
      <c r="C4080" t="inlineStr">
        <is>
          <t>COOPERATIVA AGRARIA VALLE DEL CUCHARA LTDA</t>
        </is>
      </c>
      <c r="D4080" s="6" t="n">
        <v>2024</v>
      </c>
      <c r="F4080" t="inlineStr">
        <is>
          <t>PAC</t>
        </is>
      </c>
      <c r="G4080" s="4" t="n">
        <v>0</v>
      </c>
      <c r="H4080" s="4" t="n">
        <v>0</v>
      </c>
      <c r="I4080" s="4" t="n">
        <v>0</v>
      </c>
      <c r="J4080" s="4" t="str"/>
      <c r="K4080" s="4" t="str"/>
      <c r="L4080" s="3" t="str"/>
      <c r="M4080" s="3" t="str"/>
      <c r="N4080" s="3" t="str"/>
      <c r="O4080" s="4" t="str"/>
      <c r="P4080" s="4" t="str"/>
      <c r="Q4080" s="4" t="str"/>
      <c r="R4080" s="4" t="str"/>
      <c r="S4080" s="4" t="str"/>
      <c r="T4080" s="4" t="str"/>
      <c r="U4080" s="4" t="str"/>
      <c r="V4080" s="4" t="n">
        <v>1</v>
      </c>
    </row>
    <row r="4081">
      <c r="A4081" t="n">
        <v>512</v>
      </c>
      <c r="B4081" t="inlineStr">
        <is>
          <t>20600010086</t>
        </is>
      </c>
      <c r="C4081" t="inlineStr">
        <is>
          <t>COOPERATIVA AGRARIA VALLE DEL CUCHARA LTDA</t>
        </is>
      </c>
      <c r="D4081" s="6" t="n">
        <v>2025</v>
      </c>
      <c r="E4081" t="n">
        <v>1</v>
      </c>
      <c r="F4081" t="inlineStr">
        <is>
          <t>PAC</t>
        </is>
      </c>
      <c r="G4081" s="4" t="n">
        <v>18</v>
      </c>
      <c r="H4081" s="4" t="n">
        <v>19</v>
      </c>
      <c r="I4081" s="4" t="n">
        <v>37</v>
      </c>
      <c r="J4081" s="4" t="n">
        <v>32</v>
      </c>
      <c r="K4081" s="4" t="n">
        <v>0</v>
      </c>
      <c r="L4081" s="3" t="n">
        <v>1117782.41</v>
      </c>
      <c r="M4081" s="3" t="n">
        <v>0</v>
      </c>
      <c r="N4081" s="3" t="n">
        <v>1117782.41</v>
      </c>
      <c r="O4081" s="4" t="n">
        <v>0</v>
      </c>
      <c r="P4081" s="4" t="n">
        <v>0</v>
      </c>
      <c r="Q4081" s="4" t="str"/>
      <c r="R4081" s="4" t="n">
        <v>1117782.41</v>
      </c>
      <c r="S4081" s="4" t="n">
        <v>0</v>
      </c>
      <c r="T4081" s="4" t="n">
        <v>0</v>
      </c>
      <c r="U4081" s="4" t="n">
        <v>1117782.41</v>
      </c>
      <c r="V4081" s="4" t="n">
        <v>1</v>
      </c>
    </row>
    <row r="4082">
      <c r="A4082" t="n">
        <v>513</v>
      </c>
      <c r="B4082" t="inlineStr">
        <is>
          <t>20609979471</t>
        </is>
      </c>
      <c r="C4082" t="inlineStr">
        <is>
          <t>ASOCIACION DE PRODUCTORES AGROPECUARIOS ECOLÓGICOS SAN ANTONIO HEROINAS TOLEDO</t>
        </is>
      </c>
      <c r="D4082" s="6" t="n">
        <v>2018</v>
      </c>
      <c r="F4082" t="inlineStr">
        <is>
          <t>PAC</t>
        </is>
      </c>
      <c r="G4082" s="4" t="str"/>
      <c r="H4082" s="4" t="str"/>
      <c r="I4082" s="4" t="n">
        <v>0</v>
      </c>
      <c r="J4082" s="4" t="str"/>
      <c r="K4082" s="4" t="str"/>
      <c r="L4082" s="3" t="str"/>
      <c r="M4082" s="3" t="str"/>
      <c r="N4082" s="3" t="str"/>
      <c r="O4082" s="4" t="str"/>
      <c r="P4082" s="4" t="str"/>
      <c r="Q4082" s="4" t="str"/>
      <c r="R4082" s="4" t="str"/>
      <c r="S4082" s="4" t="str"/>
      <c r="T4082" s="4" t="str"/>
      <c r="U4082" s="4" t="str"/>
      <c r="V4082" s="4" t="n">
        <v>1</v>
      </c>
    </row>
    <row r="4083">
      <c r="A4083" t="n">
        <v>513</v>
      </c>
      <c r="B4083" t="inlineStr">
        <is>
          <t>20609979471</t>
        </is>
      </c>
      <c r="C4083" t="inlineStr">
        <is>
          <t>ASOCIACION DE PRODUCTORES AGROPECUARIOS ECOLÓGICOS SAN ANTONIO HEROINAS TOLEDO</t>
        </is>
      </c>
      <c r="D4083" s="6" t="n">
        <v>2019</v>
      </c>
      <c r="F4083" t="inlineStr">
        <is>
          <t>PAC</t>
        </is>
      </c>
      <c r="G4083" s="4" t="n">
        <v>0</v>
      </c>
      <c r="H4083" s="4" t="n">
        <v>0</v>
      </c>
      <c r="I4083" s="4" t="n">
        <v>0</v>
      </c>
      <c r="J4083" s="4" t="str"/>
      <c r="K4083" s="4" t="str"/>
      <c r="L4083" s="3" t="str"/>
      <c r="M4083" s="3" t="str"/>
      <c r="N4083" s="3" t="str"/>
      <c r="O4083" s="4" t="str"/>
      <c r="P4083" s="4" t="str"/>
      <c r="Q4083" s="4" t="str"/>
      <c r="R4083" s="4" t="str"/>
      <c r="S4083" s="4" t="str"/>
      <c r="T4083" s="4" t="str"/>
      <c r="U4083" s="4" t="str"/>
      <c r="V4083" s="4" t="n">
        <v>1</v>
      </c>
    </row>
    <row r="4084">
      <c r="A4084" t="n">
        <v>513</v>
      </c>
      <c r="B4084" t="inlineStr">
        <is>
          <t>20609979471</t>
        </is>
      </c>
      <c r="C4084" t="inlineStr">
        <is>
          <t>ASOCIACION DE PRODUCTORES AGROPECUARIOS ECOLÓGICOS SAN ANTONIO HEROINAS TOLEDO</t>
        </is>
      </c>
      <c r="D4084" s="6" t="n">
        <v>2020</v>
      </c>
      <c r="F4084" t="inlineStr">
        <is>
          <t>PAC</t>
        </is>
      </c>
      <c r="G4084" s="4" t="n">
        <v>0</v>
      </c>
      <c r="H4084" s="4" t="n">
        <v>0</v>
      </c>
      <c r="I4084" s="4" t="n">
        <v>0</v>
      </c>
      <c r="J4084" s="4" t="str"/>
      <c r="K4084" s="4" t="str"/>
      <c r="L4084" s="3" t="str"/>
      <c r="M4084" s="3" t="str"/>
      <c r="N4084" s="3" t="str"/>
      <c r="O4084" s="4" t="str"/>
      <c r="P4084" s="4" t="str"/>
      <c r="Q4084" s="4" t="str"/>
      <c r="R4084" s="4" t="str"/>
      <c r="S4084" s="4" t="str"/>
      <c r="T4084" s="4" t="str"/>
      <c r="U4084" s="4" t="str"/>
      <c r="V4084" s="4" t="n">
        <v>1</v>
      </c>
    </row>
    <row r="4085">
      <c r="A4085" t="n">
        <v>513</v>
      </c>
      <c r="B4085" t="inlineStr">
        <is>
          <t>20609979471</t>
        </is>
      </c>
      <c r="C4085" t="inlineStr">
        <is>
          <t>ASOCIACION DE PRODUCTORES AGROPECUARIOS ECOLÓGICOS SAN ANTONIO HEROINAS TOLEDO</t>
        </is>
      </c>
      <c r="D4085" s="6" t="n">
        <v>2021</v>
      </c>
      <c r="F4085" t="inlineStr">
        <is>
          <t>PAC</t>
        </is>
      </c>
      <c r="G4085" s="4" t="n">
        <v>0</v>
      </c>
      <c r="H4085" s="4" t="n">
        <v>0</v>
      </c>
      <c r="I4085" s="4" t="n">
        <v>0</v>
      </c>
      <c r="J4085" s="4" t="str"/>
      <c r="K4085" s="4" t="str"/>
      <c r="L4085" s="3" t="str"/>
      <c r="M4085" s="3" t="str"/>
      <c r="N4085" s="3" t="str"/>
      <c r="O4085" s="4" t="str"/>
      <c r="P4085" s="4" t="str"/>
      <c r="Q4085" s="4" t="str"/>
      <c r="R4085" s="4" t="str"/>
      <c r="S4085" s="4" t="str"/>
      <c r="T4085" s="4" t="str"/>
      <c r="U4085" s="4" t="str"/>
      <c r="V4085" s="4" t="n">
        <v>1</v>
      </c>
    </row>
    <row r="4086">
      <c r="A4086" t="n">
        <v>513</v>
      </c>
      <c r="B4086" t="inlineStr">
        <is>
          <t>20609979471</t>
        </is>
      </c>
      <c r="C4086" t="inlineStr">
        <is>
          <t>ASOCIACION DE PRODUCTORES AGROPECUARIOS ECOLÓGICOS SAN ANTONIO HEROINAS TOLEDO</t>
        </is>
      </c>
      <c r="D4086" s="6" t="n">
        <v>2022</v>
      </c>
      <c r="F4086" t="inlineStr">
        <is>
          <t>PAC</t>
        </is>
      </c>
      <c r="G4086" s="4" t="n">
        <v>0</v>
      </c>
      <c r="H4086" s="4" t="n">
        <v>0</v>
      </c>
      <c r="I4086" s="4" t="n">
        <v>0</v>
      </c>
      <c r="J4086" s="4" t="str"/>
      <c r="K4086" s="4" t="str"/>
      <c r="L4086" s="3" t="str"/>
      <c r="M4086" s="3" t="str"/>
      <c r="N4086" s="3" t="str"/>
      <c r="O4086" s="4" t="str"/>
      <c r="P4086" s="4" t="str"/>
      <c r="Q4086" s="4" t="str"/>
      <c r="R4086" s="4" t="str"/>
      <c r="S4086" s="4" t="str"/>
      <c r="T4086" s="4" t="str"/>
      <c r="U4086" s="4" t="str"/>
      <c r="V4086" s="4" t="n">
        <v>1</v>
      </c>
    </row>
    <row r="4087">
      <c r="A4087" t="n">
        <v>513</v>
      </c>
      <c r="B4087" t="inlineStr">
        <is>
          <t>20609979471</t>
        </is>
      </c>
      <c r="C4087" t="inlineStr">
        <is>
          <t>ASOCIACION DE PRODUCTORES AGROPECUARIOS ECOLÓGICOS SAN ANTONIO HEROINAS TOLEDO</t>
        </is>
      </c>
      <c r="D4087" s="6" t="n">
        <v>2023</v>
      </c>
      <c r="F4087" t="inlineStr">
        <is>
          <t>PAC</t>
        </is>
      </c>
      <c r="G4087" s="4" t="n">
        <v>0</v>
      </c>
      <c r="H4087" s="4" t="n">
        <v>0</v>
      </c>
      <c r="I4087" s="4" t="n">
        <v>0</v>
      </c>
      <c r="J4087" s="4" t="str"/>
      <c r="K4087" s="4" t="str"/>
      <c r="L4087" s="3" t="str"/>
      <c r="M4087" s="3" t="str"/>
      <c r="N4087" s="3" t="str"/>
      <c r="O4087" s="4" t="str"/>
      <c r="P4087" s="4" t="str"/>
      <c r="Q4087" s="4" t="str"/>
      <c r="R4087" s="4" t="str"/>
      <c r="S4087" s="4" t="str"/>
      <c r="T4087" s="4" t="str"/>
      <c r="U4087" s="4" t="str"/>
      <c r="V4087" s="4" t="n">
        <v>1</v>
      </c>
    </row>
    <row r="4088">
      <c r="A4088" t="n">
        <v>513</v>
      </c>
      <c r="B4088" t="inlineStr">
        <is>
          <t>20609979471</t>
        </is>
      </c>
      <c r="C4088" t="inlineStr">
        <is>
          <t>ASOCIACION DE PRODUCTORES AGROPECUARIOS ECOLÓGICOS SAN ANTONIO HEROINAS TOLEDO</t>
        </is>
      </c>
      <c r="D4088" s="6" t="n">
        <v>2024</v>
      </c>
      <c r="F4088" t="inlineStr">
        <is>
          <t>PAC</t>
        </is>
      </c>
      <c r="G4088" s="4" t="n">
        <v>0</v>
      </c>
      <c r="H4088" s="4" t="n">
        <v>0</v>
      </c>
      <c r="I4088" s="4" t="n">
        <v>0</v>
      </c>
      <c r="J4088" s="4" t="str"/>
      <c r="K4088" s="4" t="str"/>
      <c r="L4088" s="3" t="str"/>
      <c r="M4088" s="3" t="str"/>
      <c r="N4088" s="3" t="str"/>
      <c r="O4088" s="4" t="str"/>
      <c r="P4088" s="4" t="str"/>
      <c r="Q4088" s="4" t="str"/>
      <c r="R4088" s="4" t="str"/>
      <c r="S4088" s="4" t="str"/>
      <c r="T4088" s="4" t="str"/>
      <c r="U4088" s="4" t="str"/>
      <c r="V4088" s="4" t="n">
        <v>1</v>
      </c>
    </row>
    <row r="4089">
      <c r="A4089" t="n">
        <v>513</v>
      </c>
      <c r="B4089" t="inlineStr">
        <is>
          <t>20609979471</t>
        </is>
      </c>
      <c r="C4089" t="inlineStr">
        <is>
          <t>ASOCIACION DE PRODUCTORES AGROPECUARIOS ECOLÓGICOS SAN ANTONIO HEROINAS TOLEDO</t>
        </is>
      </c>
      <c r="D4089" s="6" t="n">
        <v>2025</v>
      </c>
      <c r="E4089" t="n">
        <v>1</v>
      </c>
      <c r="F4089" t="inlineStr">
        <is>
          <t>PAC</t>
        </is>
      </c>
      <c r="G4089" s="4" t="n">
        <v>17</v>
      </c>
      <c r="H4089" s="4" t="n">
        <v>13</v>
      </c>
      <c r="I4089" s="4" t="n">
        <v>30</v>
      </c>
      <c r="J4089" s="4" t="n">
        <v>15</v>
      </c>
      <c r="K4089" s="4" t="n">
        <v>1</v>
      </c>
      <c r="L4089" s="3" t="n">
        <v>298844.1</v>
      </c>
      <c r="M4089" s="3" t="n">
        <v>0</v>
      </c>
      <c r="N4089" s="3" t="n">
        <v>298844.1</v>
      </c>
      <c r="O4089" s="4" t="n">
        <v>0</v>
      </c>
      <c r="P4089" s="4" t="n">
        <v>240524.1</v>
      </c>
      <c r="Q4089" s="4" t="str"/>
      <c r="R4089" s="4" t="n">
        <v>0</v>
      </c>
      <c r="S4089" s="4" t="n">
        <v>58320</v>
      </c>
      <c r="T4089" s="4" t="n">
        <v>0</v>
      </c>
      <c r="U4089" s="4" t="n">
        <v>298844.1</v>
      </c>
      <c r="V4089" s="4" t="n">
        <v>1</v>
      </c>
    </row>
    <row r="4090">
      <c r="A4090" t="n">
        <v>514</v>
      </c>
      <c r="B4090" t="inlineStr">
        <is>
          <t>20612779598</t>
        </is>
      </c>
      <c r="C4090" t="inlineStr">
        <is>
          <t>COOPERATIVA AGRARIA TIAMBRA VALLE HUASAHUASI</t>
        </is>
      </c>
      <c r="D4090" s="6" t="n">
        <v>2018</v>
      </c>
      <c r="F4090" t="inlineStr">
        <is>
          <t>PAC</t>
        </is>
      </c>
      <c r="G4090" s="4" t="str"/>
      <c r="H4090" s="4" t="str"/>
      <c r="I4090" s="4" t="n">
        <v>0</v>
      </c>
      <c r="J4090" s="4" t="str"/>
      <c r="K4090" s="4" t="str"/>
      <c r="L4090" s="3" t="str"/>
      <c r="M4090" s="3" t="str"/>
      <c r="N4090" s="3" t="str"/>
      <c r="O4090" s="4" t="str"/>
      <c r="P4090" s="4" t="str"/>
      <c r="Q4090" s="4" t="str"/>
      <c r="R4090" s="4" t="str"/>
      <c r="S4090" s="4" t="str"/>
      <c r="T4090" s="4" t="str"/>
      <c r="U4090" s="4" t="str"/>
      <c r="V4090" s="4" t="n">
        <v>1</v>
      </c>
    </row>
    <row r="4091">
      <c r="A4091" t="n">
        <v>514</v>
      </c>
      <c r="B4091" t="inlineStr">
        <is>
          <t>20612779598</t>
        </is>
      </c>
      <c r="C4091" t="inlineStr">
        <is>
          <t>COOPERATIVA AGRARIA TIAMBRA VALLE HUASAHUASI</t>
        </is>
      </c>
      <c r="D4091" s="6" t="n">
        <v>2019</v>
      </c>
      <c r="F4091" t="inlineStr">
        <is>
          <t>PAC</t>
        </is>
      </c>
      <c r="G4091" s="4" t="n">
        <v>0</v>
      </c>
      <c r="H4091" s="4" t="n">
        <v>0</v>
      </c>
      <c r="I4091" s="4" t="n">
        <v>0</v>
      </c>
      <c r="J4091" s="4" t="str"/>
      <c r="K4091" s="4" t="str"/>
      <c r="L4091" s="3" t="str"/>
      <c r="M4091" s="3" t="str"/>
      <c r="N4091" s="3" t="str"/>
      <c r="O4091" s="4" t="str"/>
      <c r="P4091" s="4" t="str"/>
      <c r="Q4091" s="4" t="str"/>
      <c r="R4091" s="4" t="str"/>
      <c r="S4091" s="4" t="str"/>
      <c r="T4091" s="4" t="str"/>
      <c r="U4091" s="4" t="str"/>
      <c r="V4091" s="4" t="n">
        <v>1</v>
      </c>
    </row>
    <row r="4092">
      <c r="A4092" t="n">
        <v>514</v>
      </c>
      <c r="B4092" t="inlineStr">
        <is>
          <t>20612779598</t>
        </is>
      </c>
      <c r="C4092" t="inlineStr">
        <is>
          <t>COOPERATIVA AGRARIA TIAMBRA VALLE HUASAHUASI</t>
        </is>
      </c>
      <c r="D4092" s="6" t="n">
        <v>2020</v>
      </c>
      <c r="F4092" t="inlineStr">
        <is>
          <t>PAC</t>
        </is>
      </c>
      <c r="G4092" s="4" t="n">
        <v>0</v>
      </c>
      <c r="H4092" s="4" t="n">
        <v>0</v>
      </c>
      <c r="I4092" s="4" t="n">
        <v>0</v>
      </c>
      <c r="J4092" s="4" t="str"/>
      <c r="K4092" s="4" t="str"/>
      <c r="L4092" s="3" t="str"/>
      <c r="M4092" s="3" t="str"/>
      <c r="N4092" s="3" t="str"/>
      <c r="O4092" s="4" t="str"/>
      <c r="P4092" s="4" t="str"/>
      <c r="Q4092" s="4" t="str"/>
      <c r="R4092" s="4" t="str"/>
      <c r="S4092" s="4" t="str"/>
      <c r="T4092" s="4" t="str"/>
      <c r="U4092" s="4" t="str"/>
      <c r="V4092" s="4" t="n">
        <v>1</v>
      </c>
    </row>
    <row r="4093">
      <c r="A4093" t="n">
        <v>514</v>
      </c>
      <c r="B4093" t="inlineStr">
        <is>
          <t>20612779598</t>
        </is>
      </c>
      <c r="C4093" t="inlineStr">
        <is>
          <t>COOPERATIVA AGRARIA TIAMBRA VALLE HUASAHUASI</t>
        </is>
      </c>
      <c r="D4093" s="6" t="n">
        <v>2021</v>
      </c>
      <c r="F4093" t="inlineStr">
        <is>
          <t>PAC</t>
        </is>
      </c>
      <c r="G4093" s="4" t="n">
        <v>0</v>
      </c>
      <c r="H4093" s="4" t="n">
        <v>0</v>
      </c>
      <c r="I4093" s="4" t="n">
        <v>0</v>
      </c>
      <c r="J4093" s="4" t="str"/>
      <c r="K4093" s="4" t="str"/>
      <c r="L4093" s="3" t="str"/>
      <c r="M4093" s="3" t="str"/>
      <c r="N4093" s="3" t="str"/>
      <c r="O4093" s="4" t="str"/>
      <c r="P4093" s="4" t="str"/>
      <c r="Q4093" s="4" t="str"/>
      <c r="R4093" s="4" t="str"/>
      <c r="S4093" s="4" t="str"/>
      <c r="T4093" s="4" t="str"/>
      <c r="U4093" s="4" t="str"/>
      <c r="V4093" s="4" t="n">
        <v>1</v>
      </c>
    </row>
    <row r="4094">
      <c r="A4094" t="n">
        <v>514</v>
      </c>
      <c r="B4094" t="inlineStr">
        <is>
          <t>20612779598</t>
        </is>
      </c>
      <c r="C4094" t="inlineStr">
        <is>
          <t>COOPERATIVA AGRARIA TIAMBRA VALLE HUASAHUASI</t>
        </is>
      </c>
      <c r="D4094" s="6" t="n">
        <v>2022</v>
      </c>
      <c r="F4094" t="inlineStr">
        <is>
          <t>PAC</t>
        </is>
      </c>
      <c r="G4094" s="4" t="n">
        <v>0</v>
      </c>
      <c r="H4094" s="4" t="n">
        <v>0</v>
      </c>
      <c r="I4094" s="4" t="n">
        <v>0</v>
      </c>
      <c r="J4094" s="4" t="str"/>
      <c r="K4094" s="4" t="str"/>
      <c r="L4094" s="3" t="str"/>
      <c r="M4094" s="3" t="str"/>
      <c r="N4094" s="3" t="str"/>
      <c r="O4094" s="4" t="str"/>
      <c r="P4094" s="4" t="str"/>
      <c r="Q4094" s="4" t="str"/>
      <c r="R4094" s="4" t="str"/>
      <c r="S4094" s="4" t="str"/>
      <c r="T4094" s="4" t="str"/>
      <c r="U4094" s="4" t="str"/>
      <c r="V4094" s="4" t="n">
        <v>1</v>
      </c>
    </row>
    <row r="4095">
      <c r="A4095" t="n">
        <v>514</v>
      </c>
      <c r="B4095" t="inlineStr">
        <is>
          <t>20612779598</t>
        </is>
      </c>
      <c r="C4095" t="inlineStr">
        <is>
          <t>COOPERATIVA AGRARIA TIAMBRA VALLE HUASAHUASI</t>
        </is>
      </c>
      <c r="D4095" s="6" t="n">
        <v>2023</v>
      </c>
      <c r="F4095" t="inlineStr">
        <is>
          <t>PAC</t>
        </is>
      </c>
      <c r="G4095" s="4" t="n">
        <v>0</v>
      </c>
      <c r="H4095" s="4" t="n">
        <v>0</v>
      </c>
      <c r="I4095" s="4" t="n">
        <v>0</v>
      </c>
      <c r="J4095" s="4" t="str"/>
      <c r="K4095" s="4" t="str"/>
      <c r="L4095" s="3" t="str"/>
      <c r="M4095" s="3" t="str"/>
      <c r="N4095" s="3" t="str"/>
      <c r="O4095" s="4" t="str"/>
      <c r="P4095" s="4" t="str"/>
      <c r="Q4095" s="4" t="str"/>
      <c r="R4095" s="4" t="str"/>
      <c r="S4095" s="4" t="str"/>
      <c r="T4095" s="4" t="str"/>
      <c r="U4095" s="4" t="str"/>
      <c r="V4095" s="4" t="n">
        <v>1</v>
      </c>
    </row>
    <row r="4096">
      <c r="A4096" t="n">
        <v>514</v>
      </c>
      <c r="B4096" t="inlineStr">
        <is>
          <t>20612779598</t>
        </is>
      </c>
      <c r="C4096" t="inlineStr">
        <is>
          <t>COOPERATIVA AGRARIA TIAMBRA VALLE HUASAHUASI</t>
        </is>
      </c>
      <c r="D4096" s="6" t="n">
        <v>2024</v>
      </c>
      <c r="F4096" t="inlineStr">
        <is>
          <t>PAC</t>
        </is>
      </c>
      <c r="G4096" s="4" t="n">
        <v>0</v>
      </c>
      <c r="H4096" s="4" t="n">
        <v>0</v>
      </c>
      <c r="I4096" s="4" t="n">
        <v>0</v>
      </c>
      <c r="J4096" s="4" t="str"/>
      <c r="K4096" s="4" t="str"/>
      <c r="L4096" s="3" t="str"/>
      <c r="M4096" s="3" t="str"/>
      <c r="N4096" s="3" t="str"/>
      <c r="O4096" s="4" t="str"/>
      <c r="P4096" s="4" t="str"/>
      <c r="Q4096" s="4" t="str"/>
      <c r="R4096" s="4" t="str"/>
      <c r="S4096" s="4" t="str"/>
      <c r="T4096" s="4" t="str"/>
      <c r="U4096" s="4" t="str"/>
      <c r="V4096" s="4" t="n">
        <v>1</v>
      </c>
    </row>
    <row r="4097">
      <c r="A4097" t="n">
        <v>514</v>
      </c>
      <c r="B4097" t="inlineStr">
        <is>
          <t>20612779598</t>
        </is>
      </c>
      <c r="C4097" t="inlineStr">
        <is>
          <t>COOPERATIVA AGRARIA TIAMBRA VALLE HUASAHUASI</t>
        </is>
      </c>
      <c r="D4097" s="6" t="n">
        <v>2025</v>
      </c>
      <c r="E4097" t="n">
        <v>1</v>
      </c>
      <c r="F4097" t="inlineStr">
        <is>
          <t>PAC</t>
        </is>
      </c>
      <c r="G4097" s="4" t="n">
        <v>15</v>
      </c>
      <c r="H4097" s="4" t="n">
        <v>11</v>
      </c>
      <c r="I4097" s="4" t="n">
        <v>26</v>
      </c>
      <c r="J4097" s="4" t="n">
        <v>15</v>
      </c>
      <c r="K4097" s="4" t="n">
        <v>1</v>
      </c>
      <c r="L4097" s="3" t="n">
        <v>499800</v>
      </c>
      <c r="M4097" s="3" t="n">
        <v>0</v>
      </c>
      <c r="N4097" s="3" t="n">
        <v>499800</v>
      </c>
      <c r="O4097" s="4" t="n">
        <v>0</v>
      </c>
      <c r="P4097" s="4" t="n">
        <v>499800</v>
      </c>
      <c r="Q4097" s="4" t="str"/>
      <c r="R4097" s="4" t="n">
        <v>0</v>
      </c>
      <c r="S4097" s="4" t="n">
        <v>0</v>
      </c>
      <c r="T4097" s="4" t="n">
        <v>0</v>
      </c>
      <c r="U4097" s="4" t="n">
        <v>499800</v>
      </c>
      <c r="V4097" s="4" t="n">
        <v>1</v>
      </c>
    </row>
    <row r="4098">
      <c r="A4098" t="n">
        <v>515</v>
      </c>
      <c r="B4098" t="inlineStr">
        <is>
          <t>20602712657</t>
        </is>
      </c>
      <c r="C4098" t="inlineStr">
        <is>
          <t>COOPERATIVA AGRARIA CAFETALERA RIO TAMBO LIMITADA</t>
        </is>
      </c>
      <c r="D4098" s="6" t="n">
        <v>2018</v>
      </c>
      <c r="F4098" t="inlineStr">
        <is>
          <t>PAC</t>
        </is>
      </c>
      <c r="G4098" s="4" t="str"/>
      <c r="H4098" s="4" t="str"/>
      <c r="I4098" s="4" t="n">
        <v>0</v>
      </c>
      <c r="J4098" s="4" t="str"/>
      <c r="K4098" s="4" t="str"/>
      <c r="L4098" s="3" t="str"/>
      <c r="M4098" s="3" t="str"/>
      <c r="N4098" s="3" t="str"/>
      <c r="O4098" s="4" t="str"/>
      <c r="P4098" s="4" t="str"/>
      <c r="Q4098" s="4" t="str"/>
      <c r="R4098" s="4" t="str"/>
      <c r="S4098" s="4" t="str"/>
      <c r="T4098" s="4" t="str"/>
      <c r="U4098" s="4" t="str"/>
      <c r="V4098" s="4" t="n">
        <v>1</v>
      </c>
    </row>
    <row r="4099">
      <c r="A4099" t="n">
        <v>515</v>
      </c>
      <c r="B4099" t="inlineStr">
        <is>
          <t>20602712657</t>
        </is>
      </c>
      <c r="C4099" t="inlineStr">
        <is>
          <t>COOPERATIVA AGRARIA CAFETALERA RIO TAMBO LIMITADA</t>
        </is>
      </c>
      <c r="D4099" s="6" t="n">
        <v>2019</v>
      </c>
      <c r="F4099" t="inlineStr">
        <is>
          <t>PAC</t>
        </is>
      </c>
      <c r="G4099" s="4" t="n">
        <v>0</v>
      </c>
      <c r="H4099" s="4" t="n">
        <v>0</v>
      </c>
      <c r="I4099" s="4" t="n">
        <v>0</v>
      </c>
      <c r="J4099" s="4" t="str"/>
      <c r="K4099" s="4" t="str"/>
      <c r="L4099" s="3" t="str"/>
      <c r="M4099" s="3" t="str"/>
      <c r="N4099" s="3" t="str"/>
      <c r="O4099" s="4" t="str"/>
      <c r="P4099" s="4" t="str"/>
      <c r="Q4099" s="4" t="str"/>
      <c r="R4099" s="4" t="str"/>
      <c r="S4099" s="4" t="str"/>
      <c r="T4099" s="4" t="str"/>
      <c r="U4099" s="4" t="str"/>
      <c r="V4099" s="4" t="n">
        <v>1</v>
      </c>
    </row>
    <row r="4100">
      <c r="A4100" t="n">
        <v>515</v>
      </c>
      <c r="B4100" t="inlineStr">
        <is>
          <t>20602712657</t>
        </is>
      </c>
      <c r="C4100" t="inlineStr">
        <is>
          <t>COOPERATIVA AGRARIA CAFETALERA RIO TAMBO LIMITADA</t>
        </is>
      </c>
      <c r="D4100" s="6" t="n">
        <v>2020</v>
      </c>
      <c r="F4100" t="inlineStr">
        <is>
          <t>PAC</t>
        </is>
      </c>
      <c r="G4100" s="4" t="n">
        <v>0</v>
      </c>
      <c r="H4100" s="4" t="n">
        <v>0</v>
      </c>
      <c r="I4100" s="4" t="n">
        <v>0</v>
      </c>
      <c r="J4100" s="4" t="str"/>
      <c r="K4100" s="4" t="str"/>
      <c r="L4100" s="3" t="str"/>
      <c r="M4100" s="3" t="str"/>
      <c r="N4100" s="3" t="str"/>
      <c r="O4100" s="4" t="str"/>
      <c r="P4100" s="4" t="str"/>
      <c r="Q4100" s="4" t="str"/>
      <c r="R4100" s="4" t="str"/>
      <c r="S4100" s="4" t="str"/>
      <c r="T4100" s="4" t="str"/>
      <c r="U4100" s="4" t="str"/>
      <c r="V4100" s="4" t="n">
        <v>1</v>
      </c>
    </row>
    <row r="4101">
      <c r="A4101" t="n">
        <v>515</v>
      </c>
      <c r="B4101" t="inlineStr">
        <is>
          <t>20602712657</t>
        </is>
      </c>
      <c r="C4101" t="inlineStr">
        <is>
          <t>COOPERATIVA AGRARIA CAFETALERA RIO TAMBO LIMITADA</t>
        </is>
      </c>
      <c r="D4101" s="6" t="n">
        <v>2021</v>
      </c>
      <c r="F4101" t="inlineStr">
        <is>
          <t>PAC</t>
        </is>
      </c>
      <c r="G4101" s="4" t="n">
        <v>0</v>
      </c>
      <c r="H4101" s="4" t="n">
        <v>0</v>
      </c>
      <c r="I4101" s="4" t="n">
        <v>0</v>
      </c>
      <c r="J4101" s="4" t="str"/>
      <c r="K4101" s="4" t="str"/>
      <c r="L4101" s="3" t="str"/>
      <c r="M4101" s="3" t="str"/>
      <c r="N4101" s="3" t="str"/>
      <c r="O4101" s="4" t="str"/>
      <c r="P4101" s="4" t="str"/>
      <c r="Q4101" s="4" t="str"/>
      <c r="R4101" s="4" t="str"/>
      <c r="S4101" s="4" t="str"/>
      <c r="T4101" s="4" t="str"/>
      <c r="U4101" s="4" t="str"/>
      <c r="V4101" s="4" t="n">
        <v>1</v>
      </c>
    </row>
    <row r="4102">
      <c r="A4102" t="n">
        <v>515</v>
      </c>
      <c r="B4102" t="inlineStr">
        <is>
          <t>20602712657</t>
        </is>
      </c>
      <c r="C4102" t="inlineStr">
        <is>
          <t>COOPERATIVA AGRARIA CAFETALERA RIO TAMBO LIMITADA</t>
        </is>
      </c>
      <c r="D4102" s="6" t="n">
        <v>2022</v>
      </c>
      <c r="F4102" t="inlineStr">
        <is>
          <t>PAC</t>
        </is>
      </c>
      <c r="G4102" s="4" t="n">
        <v>0</v>
      </c>
      <c r="H4102" s="4" t="n">
        <v>0</v>
      </c>
      <c r="I4102" s="4" t="n">
        <v>0</v>
      </c>
      <c r="J4102" s="4" t="str"/>
      <c r="K4102" s="4" t="str"/>
      <c r="L4102" s="3" t="str"/>
      <c r="M4102" s="3" t="str"/>
      <c r="N4102" s="3" t="str"/>
      <c r="O4102" s="4" t="str"/>
      <c r="P4102" s="4" t="str"/>
      <c r="Q4102" s="4" t="str"/>
      <c r="R4102" s="4" t="str"/>
      <c r="S4102" s="4" t="str"/>
      <c r="T4102" s="4" t="str"/>
      <c r="U4102" s="4" t="str"/>
      <c r="V4102" s="4" t="n">
        <v>1</v>
      </c>
    </row>
    <row r="4103">
      <c r="A4103" t="n">
        <v>515</v>
      </c>
      <c r="B4103" t="inlineStr">
        <is>
          <t>20602712657</t>
        </is>
      </c>
      <c r="C4103" t="inlineStr">
        <is>
          <t>COOPERATIVA AGRARIA CAFETALERA RIO TAMBO LIMITADA</t>
        </is>
      </c>
      <c r="D4103" s="6" t="n">
        <v>2023</v>
      </c>
      <c r="F4103" t="inlineStr">
        <is>
          <t>PAC</t>
        </is>
      </c>
      <c r="G4103" s="4" t="n">
        <v>0</v>
      </c>
      <c r="H4103" s="4" t="n">
        <v>0</v>
      </c>
      <c r="I4103" s="4" t="n">
        <v>0</v>
      </c>
      <c r="J4103" s="4" t="str"/>
      <c r="K4103" s="4" t="str"/>
      <c r="L4103" s="3" t="str"/>
      <c r="M4103" s="3" t="str"/>
      <c r="N4103" s="3" t="str"/>
      <c r="O4103" s="4" t="str"/>
      <c r="P4103" s="4" t="str"/>
      <c r="Q4103" s="4" t="str"/>
      <c r="R4103" s="4" t="str"/>
      <c r="S4103" s="4" t="str"/>
      <c r="T4103" s="4" t="str"/>
      <c r="U4103" s="4" t="str"/>
      <c r="V4103" s="4" t="n">
        <v>1</v>
      </c>
    </row>
    <row r="4104">
      <c r="A4104" t="n">
        <v>515</v>
      </c>
      <c r="B4104" t="inlineStr">
        <is>
          <t>20602712657</t>
        </is>
      </c>
      <c r="C4104" t="inlineStr">
        <is>
          <t>COOPERATIVA AGRARIA CAFETALERA RIO TAMBO LIMITADA</t>
        </is>
      </c>
      <c r="D4104" s="6" t="n">
        <v>2024</v>
      </c>
      <c r="F4104" t="inlineStr">
        <is>
          <t>PAC</t>
        </is>
      </c>
      <c r="G4104" s="4" t="n">
        <v>0</v>
      </c>
      <c r="H4104" s="4" t="n">
        <v>0</v>
      </c>
      <c r="I4104" s="4" t="n">
        <v>0</v>
      </c>
      <c r="J4104" s="4" t="str"/>
      <c r="K4104" s="4" t="str"/>
      <c r="L4104" s="3" t="str"/>
      <c r="M4104" s="3" t="str"/>
      <c r="N4104" s="3" t="str"/>
      <c r="O4104" s="4" t="str"/>
      <c r="P4104" s="4" t="str"/>
      <c r="Q4104" s="4" t="str"/>
      <c r="R4104" s="4" t="str"/>
      <c r="S4104" s="4" t="str"/>
      <c r="T4104" s="4" t="str"/>
      <c r="U4104" s="4" t="str"/>
      <c r="V4104" s="4" t="n">
        <v>1</v>
      </c>
    </row>
    <row r="4105">
      <c r="A4105" t="n">
        <v>515</v>
      </c>
      <c r="B4105" t="inlineStr">
        <is>
          <t>20602712657</t>
        </is>
      </c>
      <c r="C4105" t="inlineStr">
        <is>
          <t>COOPERATIVA AGRARIA CAFETALERA RIO TAMBO LIMITADA</t>
        </is>
      </c>
      <c r="D4105" s="6" t="n">
        <v>2025</v>
      </c>
      <c r="E4105" t="n">
        <v>1</v>
      </c>
      <c r="F4105" t="inlineStr">
        <is>
          <t>PAC</t>
        </is>
      </c>
      <c r="G4105" s="4" t="n">
        <v>58</v>
      </c>
      <c r="H4105" s="4" t="n">
        <v>23</v>
      </c>
      <c r="I4105" s="4" t="n">
        <v>81</v>
      </c>
      <c r="J4105" s="4" t="n">
        <v>10</v>
      </c>
      <c r="K4105" s="4" t="n">
        <v>1</v>
      </c>
      <c r="L4105" s="3" t="n">
        <v>2803188.8586</v>
      </c>
      <c r="M4105" s="3" t="n">
        <v>0</v>
      </c>
      <c r="N4105" s="3" t="n">
        <v>2803188.8586</v>
      </c>
      <c r="O4105" s="4" t="n">
        <v>0</v>
      </c>
      <c r="P4105" s="4" t="n">
        <v>0</v>
      </c>
      <c r="Q4105" s="4" t="str"/>
      <c r="R4105" s="4" t="n">
        <v>2803188.8586</v>
      </c>
      <c r="S4105" s="4" t="n">
        <v>0</v>
      </c>
      <c r="T4105" s="4" t="n">
        <v>0</v>
      </c>
      <c r="U4105" s="4" t="n">
        <v>2803188.8586</v>
      </c>
      <c r="V4105" s="4" t="n">
        <v>1</v>
      </c>
    </row>
    <row r="4106">
      <c r="A4106" t="n">
        <v>516</v>
      </c>
      <c r="B4106" t="inlineStr">
        <is>
          <t>20611340002</t>
        </is>
      </c>
      <c r="C4106" t="inlineStr">
        <is>
          <t>COOPERATIVA AGRARIA INTERCULTURAL CAFÉ PUI PUI LTDA</t>
        </is>
      </c>
      <c r="D4106" s="6" t="n">
        <v>2018</v>
      </c>
      <c r="F4106" t="inlineStr">
        <is>
          <t>PAC</t>
        </is>
      </c>
      <c r="G4106" s="4" t="str"/>
      <c r="H4106" s="4" t="str"/>
      <c r="I4106" s="4" t="n">
        <v>0</v>
      </c>
      <c r="J4106" s="4" t="str"/>
      <c r="K4106" s="4" t="str"/>
      <c r="L4106" s="3" t="str"/>
      <c r="M4106" s="3" t="str"/>
      <c r="N4106" s="3" t="str"/>
      <c r="O4106" s="4" t="str"/>
      <c r="P4106" s="4" t="str"/>
      <c r="Q4106" s="4" t="str"/>
      <c r="R4106" s="4" t="str"/>
      <c r="S4106" s="4" t="str"/>
      <c r="T4106" s="4" t="str"/>
      <c r="U4106" s="4" t="str"/>
      <c r="V4106" s="4" t="n">
        <v>1</v>
      </c>
    </row>
    <row r="4107">
      <c r="A4107" t="n">
        <v>516</v>
      </c>
      <c r="B4107" t="inlineStr">
        <is>
          <t>20611340002</t>
        </is>
      </c>
      <c r="C4107" t="inlineStr">
        <is>
          <t>COOPERATIVA AGRARIA INTERCULTURAL CAFÉ PUI PUI LTDA</t>
        </is>
      </c>
      <c r="D4107" s="6" t="n">
        <v>2019</v>
      </c>
      <c r="F4107" t="inlineStr">
        <is>
          <t>PAC</t>
        </is>
      </c>
      <c r="G4107" s="4" t="n">
        <v>0</v>
      </c>
      <c r="H4107" s="4" t="n">
        <v>0</v>
      </c>
      <c r="I4107" s="4" t="n">
        <v>0</v>
      </c>
      <c r="J4107" s="4" t="str"/>
      <c r="K4107" s="4" t="str"/>
      <c r="L4107" s="3" t="str"/>
      <c r="M4107" s="3" t="str"/>
      <c r="N4107" s="3" t="str"/>
      <c r="O4107" s="4" t="str"/>
      <c r="P4107" s="4" t="str"/>
      <c r="Q4107" s="4" t="str"/>
      <c r="R4107" s="4" t="str"/>
      <c r="S4107" s="4" t="str"/>
      <c r="T4107" s="4" t="str"/>
      <c r="U4107" s="4" t="str"/>
      <c r="V4107" s="4" t="n">
        <v>1</v>
      </c>
    </row>
    <row r="4108">
      <c r="A4108" t="n">
        <v>516</v>
      </c>
      <c r="B4108" t="inlineStr">
        <is>
          <t>20611340002</t>
        </is>
      </c>
      <c r="C4108" t="inlineStr">
        <is>
          <t>COOPERATIVA AGRARIA INTERCULTURAL CAFÉ PUI PUI LTDA</t>
        </is>
      </c>
      <c r="D4108" s="6" t="n">
        <v>2020</v>
      </c>
      <c r="F4108" t="inlineStr">
        <is>
          <t>PAC</t>
        </is>
      </c>
      <c r="G4108" s="4" t="n">
        <v>0</v>
      </c>
      <c r="H4108" s="4" t="n">
        <v>0</v>
      </c>
      <c r="I4108" s="4" t="n">
        <v>0</v>
      </c>
      <c r="J4108" s="4" t="str"/>
      <c r="K4108" s="4" t="str"/>
      <c r="L4108" s="3" t="str"/>
      <c r="M4108" s="3" t="str"/>
      <c r="N4108" s="3" t="str"/>
      <c r="O4108" s="4" t="str"/>
      <c r="P4108" s="4" t="str"/>
      <c r="Q4108" s="4" t="str"/>
      <c r="R4108" s="4" t="str"/>
      <c r="S4108" s="4" t="str"/>
      <c r="T4108" s="4" t="str"/>
      <c r="U4108" s="4" t="str"/>
      <c r="V4108" s="4" t="n">
        <v>1</v>
      </c>
    </row>
    <row r="4109">
      <c r="A4109" t="n">
        <v>516</v>
      </c>
      <c r="B4109" t="inlineStr">
        <is>
          <t>20611340002</t>
        </is>
      </c>
      <c r="C4109" t="inlineStr">
        <is>
          <t>COOPERATIVA AGRARIA INTERCULTURAL CAFÉ PUI PUI LTDA</t>
        </is>
      </c>
      <c r="D4109" s="6" t="n">
        <v>2021</v>
      </c>
      <c r="F4109" t="inlineStr">
        <is>
          <t>PAC</t>
        </is>
      </c>
      <c r="G4109" s="4" t="n">
        <v>0</v>
      </c>
      <c r="H4109" s="4" t="n">
        <v>0</v>
      </c>
      <c r="I4109" s="4" t="n">
        <v>0</v>
      </c>
      <c r="J4109" s="4" t="str"/>
      <c r="K4109" s="4" t="str"/>
      <c r="L4109" s="3" t="str"/>
      <c r="M4109" s="3" t="str"/>
      <c r="N4109" s="3" t="str"/>
      <c r="O4109" s="4" t="str"/>
      <c r="P4109" s="4" t="str"/>
      <c r="Q4109" s="4" t="str"/>
      <c r="R4109" s="4" t="str"/>
      <c r="S4109" s="4" t="str"/>
      <c r="T4109" s="4" t="str"/>
      <c r="U4109" s="4" t="str"/>
      <c r="V4109" s="4" t="n">
        <v>1</v>
      </c>
    </row>
    <row r="4110">
      <c r="A4110" t="n">
        <v>516</v>
      </c>
      <c r="B4110" t="inlineStr">
        <is>
          <t>20611340002</t>
        </is>
      </c>
      <c r="C4110" t="inlineStr">
        <is>
          <t>COOPERATIVA AGRARIA INTERCULTURAL CAFÉ PUI PUI LTDA</t>
        </is>
      </c>
      <c r="D4110" s="6" t="n">
        <v>2022</v>
      </c>
      <c r="F4110" t="inlineStr">
        <is>
          <t>PAC</t>
        </is>
      </c>
      <c r="G4110" s="4" t="n">
        <v>0</v>
      </c>
      <c r="H4110" s="4" t="n">
        <v>0</v>
      </c>
      <c r="I4110" s="4" t="n">
        <v>0</v>
      </c>
      <c r="J4110" s="4" t="str"/>
      <c r="K4110" s="4" t="str"/>
      <c r="L4110" s="3" t="str"/>
      <c r="M4110" s="3" t="str"/>
      <c r="N4110" s="3" t="str"/>
      <c r="O4110" s="4" t="str"/>
      <c r="P4110" s="4" t="str"/>
      <c r="Q4110" s="4" t="str"/>
      <c r="R4110" s="4" t="str"/>
      <c r="S4110" s="4" t="str"/>
      <c r="T4110" s="4" t="str"/>
      <c r="U4110" s="4" t="str"/>
      <c r="V4110" s="4" t="n">
        <v>1</v>
      </c>
    </row>
    <row r="4111">
      <c r="A4111" t="n">
        <v>516</v>
      </c>
      <c r="B4111" t="inlineStr">
        <is>
          <t>20611340002</t>
        </is>
      </c>
      <c r="C4111" t="inlineStr">
        <is>
          <t>COOPERATIVA AGRARIA INTERCULTURAL CAFÉ PUI PUI LTDA</t>
        </is>
      </c>
      <c r="D4111" s="6" t="n">
        <v>2023</v>
      </c>
      <c r="F4111" t="inlineStr">
        <is>
          <t>PAC</t>
        </is>
      </c>
      <c r="G4111" s="4" t="n">
        <v>0</v>
      </c>
      <c r="H4111" s="4" t="n">
        <v>0</v>
      </c>
      <c r="I4111" s="4" t="n">
        <v>0</v>
      </c>
      <c r="J4111" s="4" t="str"/>
      <c r="K4111" s="4" t="str"/>
      <c r="L4111" s="3" t="str"/>
      <c r="M4111" s="3" t="str"/>
      <c r="N4111" s="3" t="str"/>
      <c r="O4111" s="4" t="str"/>
      <c r="P4111" s="4" t="str"/>
      <c r="Q4111" s="4" t="str"/>
      <c r="R4111" s="4" t="str"/>
      <c r="S4111" s="4" t="str"/>
      <c r="T4111" s="4" t="str"/>
      <c r="U4111" s="4" t="str"/>
      <c r="V4111" s="4" t="n">
        <v>1</v>
      </c>
    </row>
    <row r="4112">
      <c r="A4112" t="n">
        <v>516</v>
      </c>
      <c r="B4112" t="inlineStr">
        <is>
          <t>20611340002</t>
        </is>
      </c>
      <c r="C4112" t="inlineStr">
        <is>
          <t>COOPERATIVA AGRARIA INTERCULTURAL CAFÉ PUI PUI LTDA</t>
        </is>
      </c>
      <c r="D4112" s="6" t="n">
        <v>2024</v>
      </c>
      <c r="F4112" t="inlineStr">
        <is>
          <t>PAC</t>
        </is>
      </c>
      <c r="G4112" s="4" t="n">
        <v>0</v>
      </c>
      <c r="H4112" s="4" t="n">
        <v>0</v>
      </c>
      <c r="I4112" s="4" t="n">
        <v>0</v>
      </c>
      <c r="J4112" s="4" t="str"/>
      <c r="K4112" s="4" t="str"/>
      <c r="L4112" s="3" t="str"/>
      <c r="M4112" s="3" t="str"/>
      <c r="N4112" s="3" t="str"/>
      <c r="O4112" s="4" t="str"/>
      <c r="P4112" s="4" t="str"/>
      <c r="Q4112" s="4" t="str"/>
      <c r="R4112" s="4" t="str"/>
      <c r="S4112" s="4" t="str"/>
      <c r="T4112" s="4" t="str"/>
      <c r="U4112" s="4" t="str"/>
      <c r="V4112" s="4" t="n">
        <v>1</v>
      </c>
    </row>
    <row r="4113">
      <c r="A4113" t="n">
        <v>516</v>
      </c>
      <c r="B4113" t="inlineStr">
        <is>
          <t>20611340002</t>
        </is>
      </c>
      <c r="C4113" t="inlineStr">
        <is>
          <t>COOPERATIVA AGRARIA INTERCULTURAL CAFÉ PUI PUI LTDA</t>
        </is>
      </c>
      <c r="D4113" s="6" t="n">
        <v>2025</v>
      </c>
      <c r="E4113" t="n">
        <v>1</v>
      </c>
      <c r="F4113" t="inlineStr">
        <is>
          <t>PAC</t>
        </is>
      </c>
      <c r="G4113" s="4" t="n">
        <v>28</v>
      </c>
      <c r="H4113" s="4" t="n">
        <v>32</v>
      </c>
      <c r="I4113" s="4" t="n">
        <v>60</v>
      </c>
      <c r="J4113" s="4" t="n">
        <v>10</v>
      </c>
      <c r="K4113" s="4" t="n">
        <v>1</v>
      </c>
      <c r="L4113" s="3" t="n">
        <v>462</v>
      </c>
      <c r="M4113" s="3" t="n">
        <v>0</v>
      </c>
      <c r="N4113" s="3" t="n">
        <v>462</v>
      </c>
      <c r="O4113" s="4" t="n">
        <v>0</v>
      </c>
      <c r="P4113" s="4" t="n">
        <v>462</v>
      </c>
      <c r="Q4113" s="4" t="str"/>
      <c r="R4113" s="4" t="n">
        <v>0</v>
      </c>
      <c r="S4113" s="4" t="n">
        <v>0</v>
      </c>
      <c r="T4113" s="4" t="n">
        <v>0</v>
      </c>
      <c r="U4113" s="4" t="n">
        <v>462</v>
      </c>
      <c r="V4113" s="4" t="n">
        <v>1</v>
      </c>
    </row>
    <row r="4114">
      <c r="A4114" t="n">
        <v>517</v>
      </c>
      <c r="B4114" t="inlineStr">
        <is>
          <t>20608506706</t>
        </is>
      </c>
      <c r="C4114" t="inlineStr">
        <is>
          <t>COOPERATIVA AGRARIA SOSTENIBLE AGROPERU LTDA</t>
        </is>
      </c>
      <c r="D4114" s="6" t="n">
        <v>2018</v>
      </c>
      <c r="F4114" t="inlineStr">
        <is>
          <t>PAC</t>
        </is>
      </c>
      <c r="G4114" s="4" t="str"/>
      <c r="H4114" s="4" t="str"/>
      <c r="I4114" s="4" t="n">
        <v>0</v>
      </c>
      <c r="J4114" s="4" t="str"/>
      <c r="K4114" s="4" t="str"/>
      <c r="L4114" s="3" t="str"/>
      <c r="M4114" s="3" t="str"/>
      <c r="N4114" s="3" t="str"/>
      <c r="O4114" s="4" t="str"/>
      <c r="P4114" s="4" t="str"/>
      <c r="Q4114" s="4" t="str"/>
      <c r="R4114" s="4" t="str"/>
      <c r="S4114" s="4" t="str"/>
      <c r="T4114" s="4" t="str"/>
      <c r="U4114" s="4" t="str"/>
      <c r="V4114" s="4" t="n">
        <v>1</v>
      </c>
    </row>
    <row r="4115">
      <c r="A4115" t="n">
        <v>517</v>
      </c>
      <c r="B4115" t="inlineStr">
        <is>
          <t>20608506706</t>
        </is>
      </c>
      <c r="C4115" t="inlineStr">
        <is>
          <t>COOPERATIVA AGRARIA SOSTENIBLE AGROPERU LTDA</t>
        </is>
      </c>
      <c r="D4115" s="6" t="n">
        <v>2019</v>
      </c>
      <c r="F4115" t="inlineStr">
        <is>
          <t>PAC</t>
        </is>
      </c>
      <c r="G4115" s="4" t="n">
        <v>0</v>
      </c>
      <c r="H4115" s="4" t="n">
        <v>0</v>
      </c>
      <c r="I4115" s="4" t="n">
        <v>0</v>
      </c>
      <c r="J4115" s="4" t="str"/>
      <c r="K4115" s="4" t="str"/>
      <c r="L4115" s="3" t="str"/>
      <c r="M4115" s="3" t="str"/>
      <c r="N4115" s="3" t="str"/>
      <c r="O4115" s="4" t="str"/>
      <c r="P4115" s="4" t="str"/>
      <c r="Q4115" s="4" t="str"/>
      <c r="R4115" s="4" t="str"/>
      <c r="S4115" s="4" t="str"/>
      <c r="T4115" s="4" t="str"/>
      <c r="U4115" s="4" t="str"/>
      <c r="V4115" s="4" t="n">
        <v>1</v>
      </c>
    </row>
    <row r="4116">
      <c r="A4116" t="n">
        <v>517</v>
      </c>
      <c r="B4116" t="inlineStr">
        <is>
          <t>20608506706</t>
        </is>
      </c>
      <c r="C4116" t="inlineStr">
        <is>
          <t>COOPERATIVA AGRARIA SOSTENIBLE AGROPERU LTDA</t>
        </is>
      </c>
      <c r="D4116" s="6" t="n">
        <v>2020</v>
      </c>
      <c r="F4116" t="inlineStr">
        <is>
          <t>PAC</t>
        </is>
      </c>
      <c r="G4116" s="4" t="n">
        <v>0</v>
      </c>
      <c r="H4116" s="4" t="n">
        <v>0</v>
      </c>
      <c r="I4116" s="4" t="n">
        <v>0</v>
      </c>
      <c r="J4116" s="4" t="str"/>
      <c r="K4116" s="4" t="str"/>
      <c r="L4116" s="3" t="str"/>
      <c r="M4116" s="3" t="str"/>
      <c r="N4116" s="3" t="str"/>
      <c r="O4116" s="4" t="str"/>
      <c r="P4116" s="4" t="str"/>
      <c r="Q4116" s="4" t="str"/>
      <c r="R4116" s="4" t="str"/>
      <c r="S4116" s="4" t="str"/>
      <c r="T4116" s="4" t="str"/>
      <c r="U4116" s="4" t="str"/>
      <c r="V4116" s="4" t="n">
        <v>1</v>
      </c>
    </row>
    <row r="4117">
      <c r="A4117" t="n">
        <v>517</v>
      </c>
      <c r="B4117" t="inlineStr">
        <is>
          <t>20608506706</t>
        </is>
      </c>
      <c r="C4117" t="inlineStr">
        <is>
          <t>COOPERATIVA AGRARIA SOSTENIBLE AGROPERU LTDA</t>
        </is>
      </c>
      <c r="D4117" s="6" t="n">
        <v>2021</v>
      </c>
      <c r="F4117" t="inlineStr">
        <is>
          <t>PAC</t>
        </is>
      </c>
      <c r="G4117" s="4" t="n">
        <v>0</v>
      </c>
      <c r="H4117" s="4" t="n">
        <v>0</v>
      </c>
      <c r="I4117" s="4" t="n">
        <v>0</v>
      </c>
      <c r="J4117" s="4" t="str"/>
      <c r="K4117" s="4" t="str"/>
      <c r="L4117" s="3" t="str"/>
      <c r="M4117" s="3" t="str"/>
      <c r="N4117" s="3" t="str"/>
      <c r="O4117" s="4" t="str"/>
      <c r="P4117" s="4" t="str"/>
      <c r="Q4117" s="4" t="str"/>
      <c r="R4117" s="4" t="str"/>
      <c r="S4117" s="4" t="str"/>
      <c r="T4117" s="4" t="str"/>
      <c r="U4117" s="4" t="str"/>
      <c r="V4117" s="4" t="n">
        <v>1</v>
      </c>
    </row>
    <row r="4118">
      <c r="A4118" t="n">
        <v>517</v>
      </c>
      <c r="B4118" t="inlineStr">
        <is>
          <t>20608506706</t>
        </is>
      </c>
      <c r="C4118" t="inlineStr">
        <is>
          <t>COOPERATIVA AGRARIA SOSTENIBLE AGROPERU LTDA</t>
        </is>
      </c>
      <c r="D4118" s="6" t="n">
        <v>2022</v>
      </c>
      <c r="F4118" t="inlineStr">
        <is>
          <t>PAC</t>
        </is>
      </c>
      <c r="G4118" s="4" t="n">
        <v>0</v>
      </c>
      <c r="H4118" s="4" t="n">
        <v>0</v>
      </c>
      <c r="I4118" s="4" t="n">
        <v>0</v>
      </c>
      <c r="J4118" s="4" t="str"/>
      <c r="K4118" s="4" t="str"/>
      <c r="L4118" s="3" t="str"/>
      <c r="M4118" s="3" t="str"/>
      <c r="N4118" s="3" t="str"/>
      <c r="O4118" s="4" t="str"/>
      <c r="P4118" s="4" t="str"/>
      <c r="Q4118" s="4" t="str"/>
      <c r="R4118" s="4" t="str"/>
      <c r="S4118" s="4" t="str"/>
      <c r="T4118" s="4" t="str"/>
      <c r="U4118" s="4" t="str"/>
      <c r="V4118" s="4" t="n">
        <v>1</v>
      </c>
    </row>
    <row r="4119">
      <c r="A4119" t="n">
        <v>517</v>
      </c>
      <c r="B4119" t="inlineStr">
        <is>
          <t>20608506706</t>
        </is>
      </c>
      <c r="C4119" t="inlineStr">
        <is>
          <t>COOPERATIVA AGRARIA SOSTENIBLE AGROPERU LTDA</t>
        </is>
      </c>
      <c r="D4119" s="6" t="n">
        <v>2023</v>
      </c>
      <c r="F4119" t="inlineStr">
        <is>
          <t>PAC</t>
        </is>
      </c>
      <c r="G4119" s="4" t="n">
        <v>0</v>
      </c>
      <c r="H4119" s="4" t="n">
        <v>0</v>
      </c>
      <c r="I4119" s="4" t="n">
        <v>0</v>
      </c>
      <c r="J4119" s="4" t="str"/>
      <c r="K4119" s="4" t="str"/>
      <c r="L4119" s="3" t="str"/>
      <c r="M4119" s="3" t="str"/>
      <c r="N4119" s="3" t="str"/>
      <c r="O4119" s="4" t="str"/>
      <c r="P4119" s="4" t="str"/>
      <c r="Q4119" s="4" t="str"/>
      <c r="R4119" s="4" t="str"/>
      <c r="S4119" s="4" t="str"/>
      <c r="T4119" s="4" t="str"/>
      <c r="U4119" s="4" t="str"/>
      <c r="V4119" s="4" t="n">
        <v>1</v>
      </c>
    </row>
    <row r="4120">
      <c r="A4120" t="n">
        <v>517</v>
      </c>
      <c r="B4120" t="inlineStr">
        <is>
          <t>20608506706</t>
        </is>
      </c>
      <c r="C4120" t="inlineStr">
        <is>
          <t>COOPERATIVA AGRARIA SOSTENIBLE AGROPERU LTDA</t>
        </is>
      </c>
      <c r="D4120" s="6" t="n">
        <v>2024</v>
      </c>
      <c r="F4120" t="inlineStr">
        <is>
          <t>PAC</t>
        </is>
      </c>
      <c r="G4120" s="4" t="n">
        <v>0</v>
      </c>
      <c r="H4120" s="4" t="n">
        <v>0</v>
      </c>
      <c r="I4120" s="4" t="n">
        <v>0</v>
      </c>
      <c r="J4120" s="4" t="str"/>
      <c r="K4120" s="4" t="str"/>
      <c r="L4120" s="3" t="str"/>
      <c r="M4120" s="3" t="str"/>
      <c r="N4120" s="3" t="str"/>
      <c r="O4120" s="4" t="str"/>
      <c r="P4120" s="4" t="str"/>
      <c r="Q4120" s="4" t="str"/>
      <c r="R4120" s="4" t="str"/>
      <c r="S4120" s="4" t="str"/>
      <c r="T4120" s="4" t="str"/>
      <c r="U4120" s="4" t="str"/>
      <c r="V4120" s="4" t="n">
        <v>1</v>
      </c>
    </row>
    <row r="4121">
      <c r="A4121" t="n">
        <v>517</v>
      </c>
      <c r="B4121" t="inlineStr">
        <is>
          <t>20608506706</t>
        </is>
      </c>
      <c r="C4121" t="inlineStr">
        <is>
          <t>COOPERATIVA AGRARIA SOSTENIBLE AGROPERU LTDA</t>
        </is>
      </c>
      <c r="D4121" s="6" t="n">
        <v>2025</v>
      </c>
      <c r="E4121" t="n">
        <v>1</v>
      </c>
      <c r="F4121" t="inlineStr">
        <is>
          <t>PAC</t>
        </is>
      </c>
      <c r="G4121" s="4" t="n">
        <v>55</v>
      </c>
      <c r="H4121" s="4" t="n">
        <v>23</v>
      </c>
      <c r="I4121" s="4" t="n">
        <v>78</v>
      </c>
      <c r="J4121" s="4" t="n">
        <v>10</v>
      </c>
      <c r="K4121" s="4" t="n">
        <v>1</v>
      </c>
      <c r="L4121" s="3" t="n">
        <v>4688767.5111085</v>
      </c>
      <c r="M4121" s="3" t="n">
        <v>0</v>
      </c>
      <c r="N4121" s="3" t="n">
        <v>4688767.5111085</v>
      </c>
      <c r="O4121" s="4" t="n">
        <v>0</v>
      </c>
      <c r="P4121" s="4" t="n">
        <v>0</v>
      </c>
      <c r="Q4121" s="4" t="str"/>
      <c r="R4121" s="4" t="n">
        <v>4688767.5111085</v>
      </c>
      <c r="S4121" s="4" t="n">
        <v>0</v>
      </c>
      <c r="T4121" s="4" t="n">
        <v>0</v>
      </c>
      <c r="U4121" s="4" t="n">
        <v>4688767.5111085</v>
      </c>
      <c r="V4121" s="4" t="n">
        <v>1</v>
      </c>
    </row>
    <row r="4122">
      <c r="A4122" t="n">
        <v>518</v>
      </c>
      <c r="B4122" t="inlineStr">
        <is>
          <t>20605520058</t>
        </is>
      </c>
      <c r="C4122" t="inlineStr">
        <is>
          <t>ASOCIACION DE PRODUCTORES AGROPECUARIOS CAPIRUSHARI DE MAZAMARI - APCM</t>
        </is>
      </c>
      <c r="D4122" s="6" t="n">
        <v>2018</v>
      </c>
      <c r="F4122" t="inlineStr">
        <is>
          <t>PAC</t>
        </is>
      </c>
      <c r="G4122" s="4" t="str"/>
      <c r="H4122" s="4" t="str"/>
      <c r="I4122" s="4" t="n">
        <v>0</v>
      </c>
      <c r="J4122" s="4" t="str"/>
      <c r="K4122" s="4" t="str"/>
      <c r="L4122" s="3" t="str"/>
      <c r="M4122" s="3" t="str"/>
      <c r="N4122" s="3" t="str"/>
      <c r="O4122" s="4" t="str"/>
      <c r="P4122" s="4" t="str"/>
      <c r="Q4122" s="4" t="str"/>
      <c r="R4122" s="4" t="str"/>
      <c r="S4122" s="4" t="str"/>
      <c r="T4122" s="4" t="str"/>
      <c r="U4122" s="4" t="str"/>
      <c r="V4122" s="4" t="n">
        <v>1</v>
      </c>
    </row>
    <row r="4123">
      <c r="A4123" t="n">
        <v>518</v>
      </c>
      <c r="B4123" t="inlineStr">
        <is>
          <t>20605520058</t>
        </is>
      </c>
      <c r="C4123" t="inlineStr">
        <is>
          <t>ASOCIACION DE PRODUCTORES AGROPECUARIOS CAPIRUSHARI DE MAZAMARI - APCM</t>
        </is>
      </c>
      <c r="D4123" s="6" t="n">
        <v>2019</v>
      </c>
      <c r="F4123" t="inlineStr">
        <is>
          <t>PAC</t>
        </is>
      </c>
      <c r="G4123" s="4" t="n">
        <v>0</v>
      </c>
      <c r="H4123" s="4" t="n">
        <v>0</v>
      </c>
      <c r="I4123" s="4" t="n">
        <v>0</v>
      </c>
      <c r="J4123" s="4" t="str"/>
      <c r="K4123" s="4" t="str"/>
      <c r="L4123" s="3" t="str"/>
      <c r="M4123" s="3" t="str"/>
      <c r="N4123" s="3" t="str"/>
      <c r="O4123" s="4" t="str"/>
      <c r="P4123" s="4" t="str"/>
      <c r="Q4123" s="4" t="str"/>
      <c r="R4123" s="4" t="str"/>
      <c r="S4123" s="4" t="str"/>
      <c r="T4123" s="4" t="str"/>
      <c r="U4123" s="4" t="str"/>
      <c r="V4123" s="4" t="n">
        <v>1</v>
      </c>
    </row>
    <row r="4124">
      <c r="A4124" t="n">
        <v>518</v>
      </c>
      <c r="B4124" t="inlineStr">
        <is>
          <t>20605520058</t>
        </is>
      </c>
      <c r="C4124" t="inlineStr">
        <is>
          <t>ASOCIACION DE PRODUCTORES AGROPECUARIOS CAPIRUSHARI DE MAZAMARI - APCM</t>
        </is>
      </c>
      <c r="D4124" s="6" t="n">
        <v>2020</v>
      </c>
      <c r="F4124" t="inlineStr">
        <is>
          <t>PAC</t>
        </is>
      </c>
      <c r="G4124" s="4" t="n">
        <v>0</v>
      </c>
      <c r="H4124" s="4" t="n">
        <v>0</v>
      </c>
      <c r="I4124" s="4" t="n">
        <v>0</v>
      </c>
      <c r="J4124" s="4" t="str"/>
      <c r="K4124" s="4" t="str"/>
      <c r="L4124" s="3" t="str"/>
      <c r="M4124" s="3" t="str"/>
      <c r="N4124" s="3" t="str"/>
      <c r="O4124" s="4" t="str"/>
      <c r="P4124" s="4" t="str"/>
      <c r="Q4124" s="4" t="str"/>
      <c r="R4124" s="4" t="str"/>
      <c r="S4124" s="4" t="str"/>
      <c r="T4124" s="4" t="str"/>
      <c r="U4124" s="4" t="str"/>
      <c r="V4124" s="4" t="n">
        <v>1</v>
      </c>
    </row>
    <row r="4125">
      <c r="A4125" t="n">
        <v>518</v>
      </c>
      <c r="B4125" t="inlineStr">
        <is>
          <t>20605520058</t>
        </is>
      </c>
      <c r="C4125" t="inlineStr">
        <is>
          <t>ASOCIACION DE PRODUCTORES AGROPECUARIOS CAPIRUSHARI DE MAZAMARI - APCM</t>
        </is>
      </c>
      <c r="D4125" s="6" t="n">
        <v>2021</v>
      </c>
      <c r="F4125" t="inlineStr">
        <is>
          <t>PAC</t>
        </is>
      </c>
      <c r="G4125" s="4" t="n">
        <v>0</v>
      </c>
      <c r="H4125" s="4" t="n">
        <v>0</v>
      </c>
      <c r="I4125" s="4" t="n">
        <v>0</v>
      </c>
      <c r="J4125" s="4" t="str"/>
      <c r="K4125" s="4" t="str"/>
      <c r="L4125" s="3" t="str"/>
      <c r="M4125" s="3" t="str"/>
      <c r="N4125" s="3" t="str"/>
      <c r="O4125" s="4" t="str"/>
      <c r="P4125" s="4" t="str"/>
      <c r="Q4125" s="4" t="str"/>
      <c r="R4125" s="4" t="str"/>
      <c r="S4125" s="4" t="str"/>
      <c r="T4125" s="4" t="str"/>
      <c r="U4125" s="4" t="str"/>
      <c r="V4125" s="4" t="n">
        <v>1</v>
      </c>
    </row>
    <row r="4126">
      <c r="A4126" t="n">
        <v>518</v>
      </c>
      <c r="B4126" t="inlineStr">
        <is>
          <t>20605520058</t>
        </is>
      </c>
      <c r="C4126" t="inlineStr">
        <is>
          <t>ASOCIACION DE PRODUCTORES AGROPECUARIOS CAPIRUSHARI DE MAZAMARI - APCM</t>
        </is>
      </c>
      <c r="D4126" s="6" t="n">
        <v>2022</v>
      </c>
      <c r="F4126" t="inlineStr">
        <is>
          <t>PAC</t>
        </is>
      </c>
      <c r="G4126" s="4" t="n">
        <v>0</v>
      </c>
      <c r="H4126" s="4" t="n">
        <v>0</v>
      </c>
      <c r="I4126" s="4" t="n">
        <v>0</v>
      </c>
      <c r="J4126" s="4" t="str"/>
      <c r="K4126" s="4" t="str"/>
      <c r="L4126" s="3" t="str"/>
      <c r="M4126" s="3" t="str"/>
      <c r="N4126" s="3" t="str"/>
      <c r="O4126" s="4" t="str"/>
      <c r="P4126" s="4" t="str"/>
      <c r="Q4126" s="4" t="str"/>
      <c r="R4126" s="4" t="str"/>
      <c r="S4126" s="4" t="str"/>
      <c r="T4126" s="4" t="str"/>
      <c r="U4126" s="4" t="str"/>
      <c r="V4126" s="4" t="n">
        <v>1</v>
      </c>
    </row>
    <row r="4127">
      <c r="A4127" t="n">
        <v>518</v>
      </c>
      <c r="B4127" t="inlineStr">
        <is>
          <t>20605520058</t>
        </is>
      </c>
      <c r="C4127" t="inlineStr">
        <is>
          <t>ASOCIACION DE PRODUCTORES AGROPECUARIOS CAPIRUSHARI DE MAZAMARI - APCM</t>
        </is>
      </c>
      <c r="D4127" s="6" t="n">
        <v>2023</v>
      </c>
      <c r="F4127" t="inlineStr">
        <is>
          <t>PAC</t>
        </is>
      </c>
      <c r="G4127" s="4" t="n">
        <v>0</v>
      </c>
      <c r="H4127" s="4" t="n">
        <v>0</v>
      </c>
      <c r="I4127" s="4" t="n">
        <v>0</v>
      </c>
      <c r="J4127" s="4" t="str"/>
      <c r="K4127" s="4" t="str"/>
      <c r="L4127" s="3" t="str"/>
      <c r="M4127" s="3" t="str"/>
      <c r="N4127" s="3" t="str"/>
      <c r="O4127" s="4" t="str"/>
      <c r="P4127" s="4" t="str"/>
      <c r="Q4127" s="4" t="str"/>
      <c r="R4127" s="4" t="str"/>
      <c r="S4127" s="4" t="str"/>
      <c r="T4127" s="4" t="str"/>
      <c r="U4127" s="4" t="str"/>
      <c r="V4127" s="4" t="n">
        <v>1</v>
      </c>
    </row>
    <row r="4128">
      <c r="A4128" t="n">
        <v>518</v>
      </c>
      <c r="B4128" t="inlineStr">
        <is>
          <t>20605520058</t>
        </is>
      </c>
      <c r="C4128" t="inlineStr">
        <is>
          <t>ASOCIACION DE PRODUCTORES AGROPECUARIOS CAPIRUSHARI DE MAZAMARI - APCM</t>
        </is>
      </c>
      <c r="D4128" s="6" t="n">
        <v>2024</v>
      </c>
      <c r="F4128" t="inlineStr">
        <is>
          <t>PAC</t>
        </is>
      </c>
      <c r="G4128" s="4" t="n">
        <v>0</v>
      </c>
      <c r="H4128" s="4" t="n">
        <v>0</v>
      </c>
      <c r="I4128" s="4" t="n">
        <v>0</v>
      </c>
      <c r="J4128" s="4" t="str"/>
      <c r="K4128" s="4" t="str"/>
      <c r="L4128" s="3" t="str"/>
      <c r="M4128" s="3" t="str"/>
      <c r="N4128" s="3" t="str"/>
      <c r="O4128" s="4" t="str"/>
      <c r="P4128" s="4" t="str"/>
      <c r="Q4128" s="4" t="str"/>
      <c r="R4128" s="4" t="str"/>
      <c r="S4128" s="4" t="str"/>
      <c r="T4128" s="4" t="str"/>
      <c r="U4128" s="4" t="str"/>
      <c r="V4128" s="4" t="n">
        <v>1</v>
      </c>
    </row>
    <row r="4129">
      <c r="A4129" t="n">
        <v>518</v>
      </c>
      <c r="B4129" t="inlineStr">
        <is>
          <t>20605520058</t>
        </is>
      </c>
      <c r="C4129" t="inlineStr">
        <is>
          <t>ASOCIACION DE PRODUCTORES AGROPECUARIOS CAPIRUSHARI DE MAZAMARI - APCM</t>
        </is>
      </c>
      <c r="D4129" s="6" t="n">
        <v>2025</v>
      </c>
      <c r="E4129" t="n">
        <v>1</v>
      </c>
      <c r="F4129" t="inlineStr">
        <is>
          <t>PAC</t>
        </is>
      </c>
      <c r="G4129" s="4" t="n">
        <v>10</v>
      </c>
      <c r="H4129" s="4" t="n">
        <v>9</v>
      </c>
      <c r="I4129" s="4" t="n">
        <v>19</v>
      </c>
      <c r="J4129" s="4" t="n">
        <v>10</v>
      </c>
      <c r="K4129" s="4" t="n">
        <v>1</v>
      </c>
      <c r="L4129" s="3" t="n">
        <v>2490600</v>
      </c>
      <c r="M4129" s="3" t="n">
        <v>0</v>
      </c>
      <c r="N4129" s="3" t="n">
        <v>2490600</v>
      </c>
      <c r="O4129" s="4" t="n">
        <v>0</v>
      </c>
      <c r="P4129" s="4" t="n">
        <v>2490600</v>
      </c>
      <c r="Q4129" s="4" t="str"/>
      <c r="R4129" s="4" t="n">
        <v>0</v>
      </c>
      <c r="S4129" s="4" t="n">
        <v>0</v>
      </c>
      <c r="T4129" s="4" t="n">
        <v>0</v>
      </c>
      <c r="U4129" s="4" t="n">
        <v>2490600</v>
      </c>
      <c r="V4129" s="4" t="n">
        <v>1</v>
      </c>
    </row>
    <row r="4130">
      <c r="A4130" t="n">
        <v>519</v>
      </c>
      <c r="B4130" t="inlineStr">
        <is>
          <t>20607660515</t>
        </is>
      </c>
      <c r="C4130" t="inlineStr">
        <is>
          <t>RED EMPRESARIAL MOQUEGUA PALTA HASS</t>
        </is>
      </c>
      <c r="D4130" s="6" t="n">
        <v>2018</v>
      </c>
      <c r="F4130" t="inlineStr">
        <is>
          <t>PAC</t>
        </is>
      </c>
      <c r="G4130" s="4" t="str"/>
      <c r="H4130" s="4" t="str"/>
      <c r="I4130" s="4" t="n">
        <v>0</v>
      </c>
      <c r="J4130" s="4" t="str"/>
      <c r="K4130" s="4" t="str"/>
      <c r="L4130" s="3" t="str"/>
      <c r="M4130" s="3" t="str"/>
      <c r="N4130" s="3" t="str"/>
      <c r="O4130" s="4" t="str"/>
      <c r="P4130" s="4" t="str"/>
      <c r="Q4130" s="4" t="str"/>
      <c r="R4130" s="4" t="str"/>
      <c r="S4130" s="4" t="str"/>
      <c r="T4130" s="4" t="str"/>
      <c r="U4130" s="4" t="str"/>
      <c r="V4130" s="4" t="n">
        <v>2</v>
      </c>
    </row>
    <row r="4131">
      <c r="A4131" t="n">
        <v>519</v>
      </c>
      <c r="B4131" t="inlineStr">
        <is>
          <t>20607660515</t>
        </is>
      </c>
      <c r="C4131" t="inlineStr">
        <is>
          <t>RED EMPRESARIAL MOQUEGUA PALTA HASS</t>
        </is>
      </c>
      <c r="D4131" s="6" t="n">
        <v>2019</v>
      </c>
      <c r="F4131" t="inlineStr">
        <is>
          <t>PAC</t>
        </is>
      </c>
      <c r="G4131" s="4" t="n">
        <v>0</v>
      </c>
      <c r="H4131" s="4" t="n">
        <v>0</v>
      </c>
      <c r="I4131" s="4" t="n">
        <v>0</v>
      </c>
      <c r="J4131" s="4" t="str"/>
      <c r="K4131" s="4" t="str"/>
      <c r="L4131" s="3" t="str"/>
      <c r="M4131" s="3" t="str"/>
      <c r="N4131" s="3" t="str"/>
      <c r="O4131" s="4" t="str"/>
      <c r="P4131" s="4" t="str"/>
      <c r="Q4131" s="4" t="str"/>
      <c r="R4131" s="4" t="str"/>
      <c r="S4131" s="4" t="str"/>
      <c r="T4131" s="4" t="str"/>
      <c r="U4131" s="4" t="str"/>
      <c r="V4131" s="4" t="n">
        <v>2</v>
      </c>
    </row>
    <row r="4132">
      <c r="A4132" t="n">
        <v>519</v>
      </c>
      <c r="B4132" t="inlineStr">
        <is>
          <t>20607660515</t>
        </is>
      </c>
      <c r="C4132" t="inlineStr">
        <is>
          <t>RED EMPRESARIAL MOQUEGUA PALTA HASS</t>
        </is>
      </c>
      <c r="D4132" s="6" t="n">
        <v>2020</v>
      </c>
      <c r="F4132" t="inlineStr">
        <is>
          <t>PAC</t>
        </is>
      </c>
      <c r="G4132" s="4" t="n">
        <v>0</v>
      </c>
      <c r="H4132" s="4" t="n">
        <v>0</v>
      </c>
      <c r="I4132" s="4" t="n">
        <v>0</v>
      </c>
      <c r="J4132" s="4" t="str"/>
      <c r="K4132" s="4" t="str"/>
      <c r="L4132" s="3" t="str"/>
      <c r="M4132" s="3" t="str"/>
      <c r="N4132" s="3" t="str"/>
      <c r="O4132" s="4" t="str"/>
      <c r="P4132" s="4" t="str"/>
      <c r="Q4132" s="4" t="str"/>
      <c r="R4132" s="4" t="str"/>
      <c r="S4132" s="4" t="str"/>
      <c r="T4132" s="4" t="str"/>
      <c r="U4132" s="4" t="str"/>
      <c r="V4132" s="4" t="n">
        <v>2</v>
      </c>
    </row>
    <row r="4133">
      <c r="A4133" t="n">
        <v>519</v>
      </c>
      <c r="B4133" t="inlineStr">
        <is>
          <t>20607660515</t>
        </is>
      </c>
      <c r="C4133" t="inlineStr">
        <is>
          <t>RED EMPRESARIAL MOQUEGUA PALTA HASS</t>
        </is>
      </c>
      <c r="D4133" s="6" t="n">
        <v>2021</v>
      </c>
      <c r="F4133" t="inlineStr">
        <is>
          <t>PAC</t>
        </is>
      </c>
      <c r="G4133" s="4" t="n">
        <v>0</v>
      </c>
      <c r="H4133" s="4" t="n">
        <v>0</v>
      </c>
      <c r="I4133" s="4" t="n">
        <v>0</v>
      </c>
      <c r="J4133" s="4" t="str"/>
      <c r="K4133" s="4" t="str"/>
      <c r="L4133" s="3" t="str"/>
      <c r="M4133" s="3" t="str"/>
      <c r="N4133" s="3" t="str"/>
      <c r="O4133" s="4" t="str"/>
      <c r="P4133" s="4" t="str"/>
      <c r="Q4133" s="4" t="str"/>
      <c r="R4133" s="4" t="str"/>
      <c r="S4133" s="4" t="str"/>
      <c r="T4133" s="4" t="str"/>
      <c r="U4133" s="4" t="str"/>
      <c r="V4133" s="4" t="n">
        <v>2</v>
      </c>
    </row>
    <row r="4134">
      <c r="A4134" t="n">
        <v>519</v>
      </c>
      <c r="B4134" t="inlineStr">
        <is>
          <t>20607660515</t>
        </is>
      </c>
      <c r="C4134" t="inlineStr">
        <is>
          <t>RED EMPRESARIAL MOQUEGUA PALTA HASS</t>
        </is>
      </c>
      <c r="D4134" s="6" t="n">
        <v>2022</v>
      </c>
      <c r="F4134" t="inlineStr">
        <is>
          <t>PAC</t>
        </is>
      </c>
      <c r="G4134" s="4" t="n">
        <v>0</v>
      </c>
      <c r="H4134" s="4" t="n">
        <v>0</v>
      </c>
      <c r="I4134" s="4" t="n">
        <v>0</v>
      </c>
      <c r="J4134" s="4" t="str"/>
      <c r="K4134" s="4" t="str"/>
      <c r="L4134" s="3" t="str"/>
      <c r="M4134" s="3" t="str"/>
      <c r="N4134" s="3" t="str"/>
      <c r="O4134" s="4" t="str"/>
      <c r="P4134" s="4" t="str"/>
      <c r="Q4134" s="4" t="str"/>
      <c r="R4134" s="4" t="str"/>
      <c r="S4134" s="4" t="str"/>
      <c r="T4134" s="4" t="str"/>
      <c r="U4134" s="4" t="str"/>
      <c r="V4134" s="4" t="n">
        <v>2</v>
      </c>
    </row>
    <row r="4135">
      <c r="A4135" t="n">
        <v>519</v>
      </c>
      <c r="B4135" t="inlineStr">
        <is>
          <t>20607660515</t>
        </is>
      </c>
      <c r="C4135" t="inlineStr">
        <is>
          <t>RED EMPRESARIAL MOQUEGUA PALTA HASS</t>
        </is>
      </c>
      <c r="D4135" s="6" t="n">
        <v>2023</v>
      </c>
      <c r="F4135" t="inlineStr">
        <is>
          <t>PAC</t>
        </is>
      </c>
      <c r="G4135" s="4" t="n">
        <v>0</v>
      </c>
      <c r="H4135" s="4" t="n">
        <v>0</v>
      </c>
      <c r="I4135" s="4" t="n">
        <v>0</v>
      </c>
      <c r="J4135" s="4" t="str"/>
      <c r="K4135" s="4" t="str"/>
      <c r="L4135" s="3" t="str"/>
      <c r="M4135" s="3" t="str"/>
      <c r="N4135" s="3" t="str"/>
      <c r="O4135" s="4" t="str"/>
      <c r="P4135" s="4" t="str"/>
      <c r="Q4135" s="4" t="str"/>
      <c r="R4135" s="4" t="str"/>
      <c r="S4135" s="4" t="str"/>
      <c r="T4135" s="4" t="str"/>
      <c r="U4135" s="4" t="str"/>
      <c r="V4135" s="4" t="n">
        <v>2</v>
      </c>
    </row>
    <row r="4136">
      <c r="A4136" t="n">
        <v>519</v>
      </c>
      <c r="B4136" t="inlineStr">
        <is>
          <t>20607660515</t>
        </is>
      </c>
      <c r="C4136" t="inlineStr">
        <is>
          <t>RED EMPRESARIAL MOQUEGUA PALTA HASS</t>
        </is>
      </c>
      <c r="D4136" s="6" t="n">
        <v>2024</v>
      </c>
      <c r="F4136" t="inlineStr">
        <is>
          <t>PAC</t>
        </is>
      </c>
      <c r="G4136" s="4" t="n">
        <v>0</v>
      </c>
      <c r="H4136" s="4" t="n">
        <v>0</v>
      </c>
      <c r="I4136" s="4" t="n">
        <v>0</v>
      </c>
      <c r="J4136" s="4" t="str"/>
      <c r="K4136" s="4" t="str"/>
      <c r="L4136" s="3" t="str"/>
      <c r="M4136" s="3" t="str"/>
      <c r="N4136" s="3" t="str"/>
      <c r="O4136" s="4" t="str"/>
      <c r="P4136" s="4" t="str"/>
      <c r="Q4136" s="4" t="str"/>
      <c r="R4136" s="4" t="str"/>
      <c r="S4136" s="4" t="str"/>
      <c r="T4136" s="4" t="str"/>
      <c r="U4136" s="4" t="str"/>
      <c r="V4136" s="4" t="n">
        <v>2</v>
      </c>
    </row>
    <row r="4137">
      <c r="A4137" t="n">
        <v>519</v>
      </c>
      <c r="B4137" t="inlineStr">
        <is>
          <t>20607660515</t>
        </is>
      </c>
      <c r="C4137" t="inlineStr">
        <is>
          <t>RED EMPRESARIAL MOQUEGUA PALTA HASS</t>
        </is>
      </c>
      <c r="D4137" s="6" t="n">
        <v>2025</v>
      </c>
      <c r="E4137" t="n">
        <v>1</v>
      </c>
      <c r="F4137" t="inlineStr">
        <is>
          <t>PAC</t>
        </is>
      </c>
      <c r="G4137" s="4" t="n">
        <v>12</v>
      </c>
      <c r="H4137" s="4" t="n">
        <v>13</v>
      </c>
      <c r="I4137" s="4" t="n">
        <v>25</v>
      </c>
      <c r="J4137" s="4" t="n">
        <v>30</v>
      </c>
      <c r="K4137" s="4" t="n">
        <v>6</v>
      </c>
      <c r="L4137" s="3" t="n">
        <v>644250</v>
      </c>
      <c r="M4137" s="3" t="n">
        <v>0</v>
      </c>
      <c r="N4137" s="3" t="n">
        <v>644250</v>
      </c>
      <c r="O4137" s="4" t="n">
        <v>0</v>
      </c>
      <c r="P4137" s="4" t="n">
        <v>644250</v>
      </c>
      <c r="Q4137" s="4" t="str"/>
      <c r="R4137" s="4" t="n">
        <v>0</v>
      </c>
      <c r="S4137" s="4" t="n">
        <v>0</v>
      </c>
      <c r="T4137" s="4" t="n">
        <v>0</v>
      </c>
      <c r="U4137" s="4" t="n">
        <v>644250</v>
      </c>
      <c r="V4137" s="4" t="n">
        <v>2</v>
      </c>
    </row>
    <row r="4138">
      <c r="A4138" t="n">
        <v>520</v>
      </c>
      <c r="B4138" t="inlineStr">
        <is>
          <t>20600384016</t>
        </is>
      </c>
      <c r="C4138" t="inlineStr">
        <is>
          <t>CENTRAL DE PRODUCTORES AGROPECUARIOS SAN CRISTOBAL DE QUIPARACRA - PASCO</t>
        </is>
      </c>
      <c r="D4138" s="6" t="n">
        <v>2018</v>
      </c>
      <c r="F4138" t="inlineStr">
        <is>
          <t>PAC</t>
        </is>
      </c>
      <c r="G4138" s="4" t="str"/>
      <c r="H4138" s="4" t="str"/>
      <c r="I4138" s="4" t="n">
        <v>0</v>
      </c>
      <c r="J4138" s="4" t="str"/>
      <c r="K4138" s="4" t="str"/>
      <c r="L4138" s="3" t="str"/>
      <c r="M4138" s="3" t="str"/>
      <c r="N4138" s="3" t="str"/>
      <c r="O4138" s="4" t="str"/>
      <c r="P4138" s="4" t="str"/>
      <c r="Q4138" s="4" t="str"/>
      <c r="R4138" s="4" t="str"/>
      <c r="S4138" s="4" t="str"/>
      <c r="T4138" s="4" t="str"/>
      <c r="U4138" s="4" t="str"/>
      <c r="V4138" s="4" t="n">
        <v>1</v>
      </c>
    </row>
    <row r="4139">
      <c r="A4139" t="n">
        <v>520</v>
      </c>
      <c r="B4139" t="inlineStr">
        <is>
          <t>20600384016</t>
        </is>
      </c>
      <c r="C4139" t="inlineStr">
        <is>
          <t>CENTRAL DE PRODUCTORES AGROPECUARIOS SAN CRISTOBAL DE QUIPARACRA - PASCO</t>
        </is>
      </c>
      <c r="D4139" s="6" t="n">
        <v>2019</v>
      </c>
      <c r="F4139" t="inlineStr">
        <is>
          <t>PAC</t>
        </is>
      </c>
      <c r="G4139" s="4" t="n">
        <v>0</v>
      </c>
      <c r="H4139" s="4" t="n">
        <v>0</v>
      </c>
      <c r="I4139" s="4" t="n">
        <v>0</v>
      </c>
      <c r="J4139" s="4" t="str"/>
      <c r="K4139" s="4" t="str"/>
      <c r="L4139" s="3" t="str"/>
      <c r="M4139" s="3" t="str"/>
      <c r="N4139" s="3" t="str"/>
      <c r="O4139" s="4" t="str"/>
      <c r="P4139" s="4" t="str"/>
      <c r="Q4139" s="4" t="str"/>
      <c r="R4139" s="4" t="str"/>
      <c r="S4139" s="4" t="str"/>
      <c r="T4139" s="4" t="str"/>
      <c r="U4139" s="4" t="str"/>
      <c r="V4139" s="4" t="n">
        <v>1</v>
      </c>
    </row>
    <row r="4140">
      <c r="A4140" t="n">
        <v>520</v>
      </c>
      <c r="B4140" t="inlineStr">
        <is>
          <t>20600384016</t>
        </is>
      </c>
      <c r="C4140" t="inlineStr">
        <is>
          <t>CENTRAL DE PRODUCTORES AGROPECUARIOS SAN CRISTOBAL DE QUIPARACRA - PASCO</t>
        </is>
      </c>
      <c r="D4140" s="6" t="n">
        <v>2020</v>
      </c>
      <c r="F4140" t="inlineStr">
        <is>
          <t>PAC</t>
        </is>
      </c>
      <c r="G4140" s="4" t="n">
        <v>0</v>
      </c>
      <c r="H4140" s="4" t="n">
        <v>0</v>
      </c>
      <c r="I4140" s="4" t="n">
        <v>0</v>
      </c>
      <c r="J4140" s="4" t="str"/>
      <c r="K4140" s="4" t="str"/>
      <c r="L4140" s="3" t="str"/>
      <c r="M4140" s="3" t="str"/>
      <c r="N4140" s="3" t="str"/>
      <c r="O4140" s="4" t="str"/>
      <c r="P4140" s="4" t="str"/>
      <c r="Q4140" s="4" t="str"/>
      <c r="R4140" s="4" t="str"/>
      <c r="S4140" s="4" t="str"/>
      <c r="T4140" s="4" t="str"/>
      <c r="U4140" s="4" t="str"/>
      <c r="V4140" s="4" t="n">
        <v>1</v>
      </c>
    </row>
    <row r="4141">
      <c r="A4141" t="n">
        <v>520</v>
      </c>
      <c r="B4141" t="inlineStr">
        <is>
          <t>20600384016</t>
        </is>
      </c>
      <c r="C4141" t="inlineStr">
        <is>
          <t>CENTRAL DE PRODUCTORES AGROPECUARIOS SAN CRISTOBAL DE QUIPARACRA - PASCO</t>
        </is>
      </c>
      <c r="D4141" s="6" t="n">
        <v>2021</v>
      </c>
      <c r="F4141" t="inlineStr">
        <is>
          <t>PAC</t>
        </is>
      </c>
      <c r="G4141" s="4" t="n">
        <v>0</v>
      </c>
      <c r="H4141" s="4" t="n">
        <v>0</v>
      </c>
      <c r="I4141" s="4" t="n">
        <v>0</v>
      </c>
      <c r="J4141" s="4" t="str"/>
      <c r="K4141" s="4" t="str"/>
      <c r="L4141" s="3" t="str"/>
      <c r="M4141" s="3" t="str"/>
      <c r="N4141" s="3" t="str"/>
      <c r="O4141" s="4" t="str"/>
      <c r="P4141" s="4" t="str"/>
      <c r="Q4141" s="4" t="str"/>
      <c r="R4141" s="4" t="str"/>
      <c r="S4141" s="4" t="str"/>
      <c r="T4141" s="4" t="str"/>
      <c r="U4141" s="4" t="str"/>
      <c r="V4141" s="4" t="n">
        <v>1</v>
      </c>
    </row>
    <row r="4142">
      <c r="A4142" t="n">
        <v>520</v>
      </c>
      <c r="B4142" t="inlineStr">
        <is>
          <t>20600384016</t>
        </is>
      </c>
      <c r="C4142" t="inlineStr">
        <is>
          <t>CENTRAL DE PRODUCTORES AGROPECUARIOS SAN CRISTOBAL DE QUIPARACRA - PASCO</t>
        </is>
      </c>
      <c r="D4142" s="6" t="n">
        <v>2022</v>
      </c>
      <c r="F4142" t="inlineStr">
        <is>
          <t>PAC</t>
        </is>
      </c>
      <c r="G4142" s="4" t="n">
        <v>0</v>
      </c>
      <c r="H4142" s="4" t="n">
        <v>0</v>
      </c>
      <c r="I4142" s="4" t="n">
        <v>0</v>
      </c>
      <c r="J4142" s="4" t="str"/>
      <c r="K4142" s="4" t="str"/>
      <c r="L4142" s="3" t="str"/>
      <c r="M4142" s="3" t="str"/>
      <c r="N4142" s="3" t="str"/>
      <c r="O4142" s="4" t="str"/>
      <c r="P4142" s="4" t="str"/>
      <c r="Q4142" s="4" t="str"/>
      <c r="R4142" s="4" t="str"/>
      <c r="S4142" s="4" t="str"/>
      <c r="T4142" s="4" t="str"/>
      <c r="U4142" s="4" t="str"/>
      <c r="V4142" s="4" t="n">
        <v>1</v>
      </c>
    </row>
    <row r="4143">
      <c r="A4143" t="n">
        <v>520</v>
      </c>
      <c r="B4143" t="inlineStr">
        <is>
          <t>20600384016</t>
        </is>
      </c>
      <c r="C4143" t="inlineStr">
        <is>
          <t>CENTRAL DE PRODUCTORES AGROPECUARIOS SAN CRISTOBAL DE QUIPARACRA - PASCO</t>
        </is>
      </c>
      <c r="D4143" s="6" t="n">
        <v>2023</v>
      </c>
      <c r="F4143" t="inlineStr">
        <is>
          <t>PAC</t>
        </is>
      </c>
      <c r="G4143" s="4" t="n">
        <v>0</v>
      </c>
      <c r="H4143" s="4" t="n">
        <v>0</v>
      </c>
      <c r="I4143" s="4" t="n">
        <v>0</v>
      </c>
      <c r="J4143" s="4" t="str"/>
      <c r="K4143" s="4" t="str"/>
      <c r="L4143" s="3" t="str"/>
      <c r="M4143" s="3" t="str"/>
      <c r="N4143" s="3" t="str"/>
      <c r="O4143" s="4" t="str"/>
      <c r="P4143" s="4" t="str"/>
      <c r="Q4143" s="4" t="str"/>
      <c r="R4143" s="4" t="str"/>
      <c r="S4143" s="4" t="str"/>
      <c r="T4143" s="4" t="str"/>
      <c r="U4143" s="4" t="str"/>
      <c r="V4143" s="4" t="n">
        <v>1</v>
      </c>
    </row>
    <row r="4144">
      <c r="A4144" t="n">
        <v>520</v>
      </c>
      <c r="B4144" t="inlineStr">
        <is>
          <t>20600384016</t>
        </is>
      </c>
      <c r="C4144" t="inlineStr">
        <is>
          <t>CENTRAL DE PRODUCTORES AGROPECUARIOS SAN CRISTOBAL DE QUIPARACRA - PASCO</t>
        </is>
      </c>
      <c r="D4144" s="6" t="n">
        <v>2024</v>
      </c>
      <c r="F4144" t="inlineStr">
        <is>
          <t>PAC</t>
        </is>
      </c>
      <c r="G4144" s="4" t="n">
        <v>0</v>
      </c>
      <c r="H4144" s="4" t="n">
        <v>0</v>
      </c>
      <c r="I4144" s="4" t="n">
        <v>0</v>
      </c>
      <c r="J4144" s="4" t="str"/>
      <c r="K4144" s="4" t="str"/>
      <c r="L4144" s="3" t="str"/>
      <c r="M4144" s="3" t="str"/>
      <c r="N4144" s="3" t="str"/>
      <c r="O4144" s="4" t="str"/>
      <c r="P4144" s="4" t="str"/>
      <c r="Q4144" s="4" t="str"/>
      <c r="R4144" s="4" t="str"/>
      <c r="S4144" s="4" t="str"/>
      <c r="T4144" s="4" t="str"/>
      <c r="U4144" s="4" t="str"/>
      <c r="V4144" s="4" t="n">
        <v>1</v>
      </c>
    </row>
    <row r="4145">
      <c r="A4145" t="n">
        <v>520</v>
      </c>
      <c r="B4145" t="inlineStr">
        <is>
          <t>20600384016</t>
        </is>
      </c>
      <c r="C4145" t="inlineStr">
        <is>
          <t>CENTRAL DE PRODUCTORES AGROPECUARIOS SAN CRISTOBAL DE QUIPARACRA - PASCO</t>
        </is>
      </c>
      <c r="D4145" s="6" t="n">
        <v>2025</v>
      </c>
      <c r="E4145" t="n">
        <v>1</v>
      </c>
      <c r="F4145" t="inlineStr">
        <is>
          <t>PAC</t>
        </is>
      </c>
      <c r="G4145" s="4" t="n">
        <v>14</v>
      </c>
      <c r="H4145" s="4" t="n">
        <v>6</v>
      </c>
      <c r="I4145" s="4" t="n">
        <v>20</v>
      </c>
      <c r="J4145" s="4" t="n">
        <v>13</v>
      </c>
      <c r="K4145" s="4" t="n">
        <v>3</v>
      </c>
      <c r="L4145" s="3" t="n">
        <v>30330.9</v>
      </c>
      <c r="M4145" s="3" t="n">
        <v>0</v>
      </c>
      <c r="N4145" s="3" t="n">
        <v>30330.9</v>
      </c>
      <c r="O4145" s="4" t="n">
        <v>0</v>
      </c>
      <c r="P4145" s="4" t="n">
        <v>30330.9</v>
      </c>
      <c r="Q4145" s="4" t="str"/>
      <c r="R4145" s="4" t="n">
        <v>0</v>
      </c>
      <c r="S4145" s="4" t="n">
        <v>0</v>
      </c>
      <c r="T4145" s="4" t="n">
        <v>0</v>
      </c>
      <c r="U4145" s="4" t="n">
        <v>30330.9</v>
      </c>
      <c r="V4145" s="4" t="n">
        <v>1</v>
      </c>
    </row>
    <row r="4146">
      <c r="A4146" t="n">
        <v>521</v>
      </c>
      <c r="B4146" t="inlineStr">
        <is>
          <t>20568080948</t>
        </is>
      </c>
      <c r="C4146" t="inlineStr">
        <is>
          <t>CONSEJO REGULADOR DE LA DENOMINACION DE ORIGEN CAFE VILLA RICA - C.R.D.O. CAFE VILLA RICA</t>
        </is>
      </c>
      <c r="D4146" s="6" t="n">
        <v>2018</v>
      </c>
      <c r="F4146" t="inlineStr">
        <is>
          <t>PAC</t>
        </is>
      </c>
      <c r="G4146" s="4" t="str"/>
      <c r="H4146" s="4" t="str"/>
      <c r="I4146" s="4" t="n">
        <v>0</v>
      </c>
      <c r="J4146" s="4" t="str"/>
      <c r="K4146" s="4" t="str"/>
      <c r="L4146" s="3" t="str"/>
      <c r="M4146" s="3" t="str"/>
      <c r="N4146" s="3" t="str"/>
      <c r="O4146" s="4" t="str"/>
      <c r="P4146" s="4" t="str"/>
      <c r="Q4146" s="4" t="str"/>
      <c r="R4146" s="4" t="str"/>
      <c r="S4146" s="4" t="str"/>
      <c r="T4146" s="4" t="str"/>
      <c r="U4146" s="4" t="str"/>
      <c r="V4146" s="4" t="n">
        <v>1</v>
      </c>
    </row>
    <row r="4147">
      <c r="A4147" t="n">
        <v>521</v>
      </c>
      <c r="B4147" t="inlineStr">
        <is>
          <t>20568080948</t>
        </is>
      </c>
      <c r="C4147" t="inlineStr">
        <is>
          <t>CONSEJO REGULADOR DE LA DENOMINACION DE ORIGEN CAFE VILLA RICA - C.R.D.O. CAFE VILLA RICA</t>
        </is>
      </c>
      <c r="D4147" s="6" t="n">
        <v>2019</v>
      </c>
      <c r="F4147" t="inlineStr">
        <is>
          <t>PAC</t>
        </is>
      </c>
      <c r="G4147" s="4" t="n">
        <v>0</v>
      </c>
      <c r="H4147" s="4" t="n">
        <v>0</v>
      </c>
      <c r="I4147" s="4" t="n">
        <v>0</v>
      </c>
      <c r="J4147" s="4" t="str"/>
      <c r="K4147" s="4" t="str"/>
      <c r="L4147" s="3" t="str"/>
      <c r="M4147" s="3" t="str"/>
      <c r="N4147" s="3" t="str"/>
      <c r="O4147" s="4" t="str"/>
      <c r="P4147" s="4" t="str"/>
      <c r="Q4147" s="4" t="str"/>
      <c r="R4147" s="4" t="str"/>
      <c r="S4147" s="4" t="str"/>
      <c r="T4147" s="4" t="str"/>
      <c r="U4147" s="4" t="str"/>
      <c r="V4147" s="4" t="n">
        <v>1</v>
      </c>
    </row>
    <row r="4148">
      <c r="A4148" t="n">
        <v>521</v>
      </c>
      <c r="B4148" t="inlineStr">
        <is>
          <t>20568080948</t>
        </is>
      </c>
      <c r="C4148" t="inlineStr">
        <is>
          <t>CONSEJO REGULADOR DE LA DENOMINACION DE ORIGEN CAFE VILLA RICA - C.R.D.O. CAFE VILLA RICA</t>
        </is>
      </c>
      <c r="D4148" s="6" t="n">
        <v>2020</v>
      </c>
      <c r="F4148" t="inlineStr">
        <is>
          <t>PAC</t>
        </is>
      </c>
      <c r="G4148" s="4" t="n">
        <v>0</v>
      </c>
      <c r="H4148" s="4" t="n">
        <v>0</v>
      </c>
      <c r="I4148" s="4" t="n">
        <v>0</v>
      </c>
      <c r="J4148" s="4" t="str"/>
      <c r="K4148" s="4" t="str"/>
      <c r="L4148" s="3" t="str"/>
      <c r="M4148" s="3" t="str"/>
      <c r="N4148" s="3" t="str"/>
      <c r="O4148" s="4" t="str"/>
      <c r="P4148" s="4" t="str"/>
      <c r="Q4148" s="4" t="str"/>
      <c r="R4148" s="4" t="str"/>
      <c r="S4148" s="4" t="str"/>
      <c r="T4148" s="4" t="str"/>
      <c r="U4148" s="4" t="str"/>
      <c r="V4148" s="4" t="n">
        <v>1</v>
      </c>
    </row>
    <row r="4149">
      <c r="A4149" t="n">
        <v>521</v>
      </c>
      <c r="B4149" t="inlineStr">
        <is>
          <t>20568080948</t>
        </is>
      </c>
      <c r="C4149" t="inlineStr">
        <is>
          <t>CONSEJO REGULADOR DE LA DENOMINACION DE ORIGEN CAFE VILLA RICA - C.R.D.O. CAFE VILLA RICA</t>
        </is>
      </c>
      <c r="D4149" s="6" t="n">
        <v>2021</v>
      </c>
      <c r="F4149" t="inlineStr">
        <is>
          <t>PAC</t>
        </is>
      </c>
      <c r="G4149" s="4" t="n">
        <v>0</v>
      </c>
      <c r="H4149" s="4" t="n">
        <v>0</v>
      </c>
      <c r="I4149" s="4" t="n">
        <v>0</v>
      </c>
      <c r="J4149" s="4" t="str"/>
      <c r="K4149" s="4" t="str"/>
      <c r="L4149" s="3" t="str"/>
      <c r="M4149" s="3" t="str"/>
      <c r="N4149" s="3" t="str"/>
      <c r="O4149" s="4" t="str"/>
      <c r="P4149" s="4" t="str"/>
      <c r="Q4149" s="4" t="str"/>
      <c r="R4149" s="4" t="str"/>
      <c r="S4149" s="4" t="str"/>
      <c r="T4149" s="4" t="str"/>
      <c r="U4149" s="4" t="str"/>
      <c r="V4149" s="4" t="n">
        <v>1</v>
      </c>
    </row>
    <row r="4150">
      <c r="A4150" t="n">
        <v>521</v>
      </c>
      <c r="B4150" t="inlineStr">
        <is>
          <t>20568080948</t>
        </is>
      </c>
      <c r="C4150" t="inlineStr">
        <is>
          <t>CONSEJO REGULADOR DE LA DENOMINACION DE ORIGEN CAFE VILLA RICA - C.R.D.O. CAFE VILLA RICA</t>
        </is>
      </c>
      <c r="D4150" s="6" t="n">
        <v>2022</v>
      </c>
      <c r="F4150" t="inlineStr">
        <is>
          <t>PAC</t>
        </is>
      </c>
      <c r="G4150" s="4" t="n">
        <v>0</v>
      </c>
      <c r="H4150" s="4" t="n">
        <v>0</v>
      </c>
      <c r="I4150" s="4" t="n">
        <v>0</v>
      </c>
      <c r="J4150" s="4" t="str"/>
      <c r="K4150" s="4" t="str"/>
      <c r="L4150" s="3" t="str"/>
      <c r="M4150" s="3" t="str"/>
      <c r="N4150" s="3" t="str"/>
      <c r="O4150" s="4" t="str"/>
      <c r="P4150" s="4" t="str"/>
      <c r="Q4150" s="4" t="str"/>
      <c r="R4150" s="4" t="str"/>
      <c r="S4150" s="4" t="str"/>
      <c r="T4150" s="4" t="str"/>
      <c r="U4150" s="4" t="str"/>
      <c r="V4150" s="4" t="n">
        <v>1</v>
      </c>
    </row>
    <row r="4151">
      <c r="A4151" t="n">
        <v>521</v>
      </c>
      <c r="B4151" t="inlineStr">
        <is>
          <t>20568080948</t>
        </is>
      </c>
      <c r="C4151" t="inlineStr">
        <is>
          <t>CONSEJO REGULADOR DE LA DENOMINACION DE ORIGEN CAFE VILLA RICA - C.R.D.O. CAFE VILLA RICA</t>
        </is>
      </c>
      <c r="D4151" s="6" t="n">
        <v>2023</v>
      </c>
      <c r="F4151" t="inlineStr">
        <is>
          <t>PAC</t>
        </is>
      </c>
      <c r="G4151" s="4" t="n">
        <v>0</v>
      </c>
      <c r="H4151" s="4" t="n">
        <v>0</v>
      </c>
      <c r="I4151" s="4" t="n">
        <v>0</v>
      </c>
      <c r="J4151" s="4" t="str"/>
      <c r="K4151" s="4" t="str"/>
      <c r="L4151" s="3" t="str"/>
      <c r="M4151" s="3" t="str"/>
      <c r="N4151" s="3" t="str"/>
      <c r="O4151" s="4" t="str"/>
      <c r="P4151" s="4" t="str"/>
      <c r="Q4151" s="4" t="str"/>
      <c r="R4151" s="4" t="str"/>
      <c r="S4151" s="4" t="str"/>
      <c r="T4151" s="4" t="str"/>
      <c r="U4151" s="4" t="str"/>
      <c r="V4151" s="4" t="n">
        <v>1</v>
      </c>
    </row>
    <row r="4152">
      <c r="A4152" t="n">
        <v>521</v>
      </c>
      <c r="B4152" t="inlineStr">
        <is>
          <t>20568080948</t>
        </is>
      </c>
      <c r="C4152" t="inlineStr">
        <is>
          <t>CONSEJO REGULADOR DE LA DENOMINACION DE ORIGEN CAFE VILLA RICA - C.R.D.O. CAFE VILLA RICA</t>
        </is>
      </c>
      <c r="D4152" s="6" t="n">
        <v>2024</v>
      </c>
      <c r="F4152" t="inlineStr">
        <is>
          <t>PAC</t>
        </is>
      </c>
      <c r="G4152" s="4" t="n">
        <v>0</v>
      </c>
      <c r="H4152" s="4" t="n">
        <v>0</v>
      </c>
      <c r="I4152" s="4" t="n">
        <v>0</v>
      </c>
      <c r="J4152" s="4" t="str"/>
      <c r="K4152" s="4" t="str"/>
      <c r="L4152" s="3" t="str"/>
      <c r="M4152" s="3" t="str"/>
      <c r="N4152" s="3" t="str"/>
      <c r="O4152" s="4" t="str"/>
      <c r="P4152" s="4" t="str"/>
      <c r="Q4152" s="4" t="str"/>
      <c r="R4152" s="4" t="str"/>
      <c r="S4152" s="4" t="str"/>
      <c r="T4152" s="4" t="str"/>
      <c r="U4152" s="4" t="str"/>
      <c r="V4152" s="4" t="n">
        <v>1</v>
      </c>
    </row>
    <row r="4153">
      <c r="A4153" t="n">
        <v>521</v>
      </c>
      <c r="B4153" t="inlineStr">
        <is>
          <t>20568080948</t>
        </is>
      </c>
      <c r="C4153" t="inlineStr">
        <is>
          <t>CONSEJO REGULADOR DE LA DENOMINACION DE ORIGEN CAFE VILLA RICA - C.R.D.O. CAFE VILLA RICA</t>
        </is>
      </c>
      <c r="D4153" s="6" t="n">
        <v>2025</v>
      </c>
      <c r="E4153" t="n">
        <v>1</v>
      </c>
      <c r="F4153" t="inlineStr">
        <is>
          <t>PAC</t>
        </is>
      </c>
      <c r="G4153" s="4" t="n">
        <v>300</v>
      </c>
      <c r="H4153" s="4" t="n">
        <v>29</v>
      </c>
      <c r="I4153" s="4" t="n">
        <v>329</v>
      </c>
      <c r="J4153" s="4" t="n">
        <v>12</v>
      </c>
      <c r="K4153" s="4" t="n">
        <v>4</v>
      </c>
      <c r="L4153" s="3" t="n">
        <v>0</v>
      </c>
      <c r="M4153" s="3" t="n">
        <v>0</v>
      </c>
      <c r="N4153" s="3" t="n">
        <v>0</v>
      </c>
      <c r="O4153" s="4" t="n">
        <v>0</v>
      </c>
      <c r="P4153" s="4" t="n">
        <v>0</v>
      </c>
      <c r="Q4153" s="4" t="str"/>
      <c r="R4153" s="4" t="n">
        <v>0</v>
      </c>
      <c r="S4153" s="4" t="n">
        <v>0</v>
      </c>
      <c r="T4153" s="4" t="n">
        <v>0</v>
      </c>
      <c r="U4153" s="4" t="n">
        <v>0</v>
      </c>
      <c r="V4153" s="4" t="n">
        <v>1</v>
      </c>
    </row>
    <row r="4154">
      <c r="A4154" t="n">
        <v>522</v>
      </c>
      <c r="B4154" t="inlineStr">
        <is>
          <t>20573330651</t>
        </is>
      </c>
      <c r="C4154" t="inlineStr">
        <is>
          <t>CENTRAL DE PRODUCTORES AGROPECUARIOS DEL VALLE AGRICOLA DE PAUCARTAMBO - PASCO</t>
        </is>
      </c>
      <c r="D4154" s="6" t="n">
        <v>2018</v>
      </c>
      <c r="F4154" t="inlineStr">
        <is>
          <t>PAC</t>
        </is>
      </c>
      <c r="G4154" s="4" t="str"/>
      <c r="H4154" s="4" t="str"/>
      <c r="I4154" s="4" t="n">
        <v>0</v>
      </c>
      <c r="J4154" s="4" t="str"/>
      <c r="K4154" s="4" t="str"/>
      <c r="L4154" s="3" t="str"/>
      <c r="M4154" s="3" t="str"/>
      <c r="N4154" s="3" t="str"/>
      <c r="O4154" s="4" t="str"/>
      <c r="P4154" s="4" t="str"/>
      <c r="Q4154" s="4" t="str"/>
      <c r="R4154" s="4" t="str"/>
      <c r="S4154" s="4" t="str"/>
      <c r="T4154" s="4" t="str"/>
      <c r="U4154" s="4" t="str"/>
      <c r="V4154" s="4" t="n">
        <v>1</v>
      </c>
    </row>
    <row r="4155">
      <c r="A4155" t="n">
        <v>522</v>
      </c>
      <c r="B4155" t="inlineStr">
        <is>
          <t>20573330651</t>
        </is>
      </c>
      <c r="C4155" t="inlineStr">
        <is>
          <t>CENTRAL DE PRODUCTORES AGROPECUARIOS DEL VALLE AGRICOLA DE PAUCARTAMBO - PASCO</t>
        </is>
      </c>
      <c r="D4155" s="6" t="n">
        <v>2019</v>
      </c>
      <c r="F4155" t="inlineStr">
        <is>
          <t>PAC</t>
        </is>
      </c>
      <c r="G4155" s="4" t="n">
        <v>0</v>
      </c>
      <c r="H4155" s="4" t="n">
        <v>0</v>
      </c>
      <c r="I4155" s="4" t="n">
        <v>0</v>
      </c>
      <c r="J4155" s="4" t="str"/>
      <c r="K4155" s="4" t="str"/>
      <c r="L4155" s="3" t="str"/>
      <c r="M4155" s="3" t="str"/>
      <c r="N4155" s="3" t="str"/>
      <c r="O4155" s="4" t="str"/>
      <c r="P4155" s="4" t="str"/>
      <c r="Q4155" s="4" t="str"/>
      <c r="R4155" s="4" t="str"/>
      <c r="S4155" s="4" t="str"/>
      <c r="T4155" s="4" t="str"/>
      <c r="U4155" s="4" t="str"/>
      <c r="V4155" s="4" t="n">
        <v>1</v>
      </c>
    </row>
    <row r="4156">
      <c r="A4156" t="n">
        <v>522</v>
      </c>
      <c r="B4156" t="inlineStr">
        <is>
          <t>20573330651</t>
        </is>
      </c>
      <c r="C4156" t="inlineStr">
        <is>
          <t>CENTRAL DE PRODUCTORES AGROPECUARIOS DEL VALLE AGRICOLA DE PAUCARTAMBO - PASCO</t>
        </is>
      </c>
      <c r="D4156" s="6" t="n">
        <v>2020</v>
      </c>
      <c r="F4156" t="inlineStr">
        <is>
          <t>PAC</t>
        </is>
      </c>
      <c r="G4156" s="4" t="n">
        <v>0</v>
      </c>
      <c r="H4156" s="4" t="n">
        <v>0</v>
      </c>
      <c r="I4156" s="4" t="n">
        <v>0</v>
      </c>
      <c r="J4156" s="4" t="str"/>
      <c r="K4156" s="4" t="str"/>
      <c r="L4156" s="3" t="str"/>
      <c r="M4156" s="3" t="str"/>
      <c r="N4156" s="3" t="str"/>
      <c r="O4156" s="4" t="str"/>
      <c r="P4156" s="4" t="str"/>
      <c r="Q4156" s="4" t="str"/>
      <c r="R4156" s="4" t="str"/>
      <c r="S4156" s="4" t="str"/>
      <c r="T4156" s="4" t="str"/>
      <c r="U4156" s="4" t="str"/>
      <c r="V4156" s="4" t="n">
        <v>1</v>
      </c>
    </row>
    <row r="4157">
      <c r="A4157" t="n">
        <v>522</v>
      </c>
      <c r="B4157" t="inlineStr">
        <is>
          <t>20573330651</t>
        </is>
      </c>
      <c r="C4157" t="inlineStr">
        <is>
          <t>CENTRAL DE PRODUCTORES AGROPECUARIOS DEL VALLE AGRICOLA DE PAUCARTAMBO - PASCO</t>
        </is>
      </c>
      <c r="D4157" s="6" t="n">
        <v>2021</v>
      </c>
      <c r="F4157" t="inlineStr">
        <is>
          <t>PAC</t>
        </is>
      </c>
      <c r="G4157" s="4" t="n">
        <v>0</v>
      </c>
      <c r="H4157" s="4" t="n">
        <v>0</v>
      </c>
      <c r="I4157" s="4" t="n">
        <v>0</v>
      </c>
      <c r="J4157" s="4" t="str"/>
      <c r="K4157" s="4" t="str"/>
      <c r="L4157" s="3" t="str"/>
      <c r="M4157" s="3" t="str"/>
      <c r="N4157" s="3" t="str"/>
      <c r="O4157" s="4" t="str"/>
      <c r="P4157" s="4" t="str"/>
      <c r="Q4157" s="4" t="str"/>
      <c r="R4157" s="4" t="str"/>
      <c r="S4157" s="4" t="str"/>
      <c r="T4157" s="4" t="str"/>
      <c r="U4157" s="4" t="str"/>
      <c r="V4157" s="4" t="n">
        <v>1</v>
      </c>
    </row>
    <row r="4158">
      <c r="A4158" t="n">
        <v>522</v>
      </c>
      <c r="B4158" t="inlineStr">
        <is>
          <t>20573330651</t>
        </is>
      </c>
      <c r="C4158" t="inlineStr">
        <is>
          <t>CENTRAL DE PRODUCTORES AGROPECUARIOS DEL VALLE AGRICOLA DE PAUCARTAMBO - PASCO</t>
        </is>
      </c>
      <c r="D4158" s="6" t="n">
        <v>2022</v>
      </c>
      <c r="F4158" t="inlineStr">
        <is>
          <t>PAC</t>
        </is>
      </c>
      <c r="G4158" s="4" t="n">
        <v>0</v>
      </c>
      <c r="H4158" s="4" t="n">
        <v>0</v>
      </c>
      <c r="I4158" s="4" t="n">
        <v>0</v>
      </c>
      <c r="J4158" s="4" t="str"/>
      <c r="K4158" s="4" t="str"/>
      <c r="L4158" s="3" t="str"/>
      <c r="M4158" s="3" t="str"/>
      <c r="N4158" s="3" t="str"/>
      <c r="O4158" s="4" t="str"/>
      <c r="P4158" s="4" t="str"/>
      <c r="Q4158" s="4" t="str"/>
      <c r="R4158" s="4" t="str"/>
      <c r="S4158" s="4" t="str"/>
      <c r="T4158" s="4" t="str"/>
      <c r="U4158" s="4" t="str"/>
      <c r="V4158" s="4" t="n">
        <v>1</v>
      </c>
    </row>
    <row r="4159">
      <c r="A4159" t="n">
        <v>522</v>
      </c>
      <c r="B4159" t="inlineStr">
        <is>
          <t>20573330651</t>
        </is>
      </c>
      <c r="C4159" t="inlineStr">
        <is>
          <t>CENTRAL DE PRODUCTORES AGROPECUARIOS DEL VALLE AGRICOLA DE PAUCARTAMBO - PASCO</t>
        </is>
      </c>
      <c r="D4159" s="6" t="n">
        <v>2023</v>
      </c>
      <c r="F4159" t="inlineStr">
        <is>
          <t>PAC</t>
        </is>
      </c>
      <c r="G4159" s="4" t="n">
        <v>0</v>
      </c>
      <c r="H4159" s="4" t="n">
        <v>0</v>
      </c>
      <c r="I4159" s="4" t="n">
        <v>0</v>
      </c>
      <c r="J4159" s="4" t="str"/>
      <c r="K4159" s="4" t="str"/>
      <c r="L4159" s="3" t="str"/>
      <c r="M4159" s="3" t="str"/>
      <c r="N4159" s="3" t="str"/>
      <c r="O4159" s="4" t="str"/>
      <c r="P4159" s="4" t="str"/>
      <c r="Q4159" s="4" t="str"/>
      <c r="R4159" s="4" t="str"/>
      <c r="S4159" s="4" t="str"/>
      <c r="T4159" s="4" t="str"/>
      <c r="U4159" s="4" t="str"/>
      <c r="V4159" s="4" t="n">
        <v>1</v>
      </c>
    </row>
    <row r="4160">
      <c r="A4160" t="n">
        <v>522</v>
      </c>
      <c r="B4160" t="inlineStr">
        <is>
          <t>20573330651</t>
        </is>
      </c>
      <c r="C4160" t="inlineStr">
        <is>
          <t>CENTRAL DE PRODUCTORES AGROPECUARIOS DEL VALLE AGRICOLA DE PAUCARTAMBO - PASCO</t>
        </is>
      </c>
      <c r="D4160" s="6" t="n">
        <v>2024</v>
      </c>
      <c r="F4160" t="inlineStr">
        <is>
          <t>PAC</t>
        </is>
      </c>
      <c r="G4160" s="4" t="n">
        <v>0</v>
      </c>
      <c r="H4160" s="4" t="n">
        <v>0</v>
      </c>
      <c r="I4160" s="4" t="n">
        <v>0</v>
      </c>
      <c r="J4160" s="4" t="str"/>
      <c r="K4160" s="4" t="str"/>
      <c r="L4160" s="3" t="str"/>
      <c r="M4160" s="3" t="str"/>
      <c r="N4160" s="3" t="str"/>
      <c r="O4160" s="4" t="str"/>
      <c r="P4160" s="4" t="str"/>
      <c r="Q4160" s="4" t="str"/>
      <c r="R4160" s="4" t="str"/>
      <c r="S4160" s="4" t="str"/>
      <c r="T4160" s="4" t="str"/>
      <c r="U4160" s="4" t="str"/>
      <c r="V4160" s="4" t="n">
        <v>1</v>
      </c>
    </row>
    <row r="4161">
      <c r="A4161" t="n">
        <v>522</v>
      </c>
      <c r="B4161" t="inlineStr">
        <is>
          <t>20573330651</t>
        </is>
      </c>
      <c r="C4161" t="inlineStr">
        <is>
          <t>CENTRAL DE PRODUCTORES AGROPECUARIOS DEL VALLE AGRICOLA DE PAUCARTAMBO - PASCO</t>
        </is>
      </c>
      <c r="D4161" s="6" t="n">
        <v>2025</v>
      </c>
      <c r="E4161" t="n">
        <v>1</v>
      </c>
      <c r="F4161" t="inlineStr">
        <is>
          <t>PAC</t>
        </is>
      </c>
      <c r="G4161" s="4" t="n">
        <v>28</v>
      </c>
      <c r="H4161" s="4" t="n">
        <v>13</v>
      </c>
      <c r="I4161" s="4" t="n">
        <v>41</v>
      </c>
      <c r="J4161" s="4" t="n">
        <v>13</v>
      </c>
      <c r="K4161" s="4" t="n">
        <v>3</v>
      </c>
      <c r="L4161" s="3" t="n">
        <v>19004.5</v>
      </c>
      <c r="M4161" s="3" t="n">
        <v>0</v>
      </c>
      <c r="N4161" s="3" t="n">
        <v>19004.5</v>
      </c>
      <c r="O4161" s="4" t="n">
        <v>0</v>
      </c>
      <c r="P4161" s="4" t="n">
        <v>19004.5</v>
      </c>
      <c r="Q4161" s="4" t="str"/>
      <c r="R4161" s="4" t="n">
        <v>0</v>
      </c>
      <c r="S4161" s="4" t="n">
        <v>0</v>
      </c>
      <c r="T4161" s="4" t="n">
        <v>0</v>
      </c>
      <c r="U4161" s="4" t="n">
        <v>19004.5</v>
      </c>
      <c r="V4161" s="4" t="n">
        <v>1</v>
      </c>
    </row>
    <row r="4162">
      <c r="A4162" t="n">
        <v>523</v>
      </c>
      <c r="B4162" t="inlineStr">
        <is>
          <t>20166786861</t>
        </is>
      </c>
      <c r="C4162" t="inlineStr">
        <is>
          <t>COMITÉ CENTRAL DE PRODUCTORES AGROPECUARIOS SAN ALEJANDRO - COCEPASA</t>
        </is>
      </c>
      <c r="D4162" s="6" t="n">
        <v>2018</v>
      </c>
      <c r="F4162" t="inlineStr">
        <is>
          <t>PAC</t>
        </is>
      </c>
      <c r="G4162" s="4" t="str"/>
      <c r="H4162" s="4" t="str"/>
      <c r="I4162" s="4" t="n">
        <v>0</v>
      </c>
      <c r="J4162" s="4" t="str"/>
      <c r="K4162" s="4" t="str"/>
      <c r="L4162" s="3" t="str"/>
      <c r="M4162" s="3" t="str"/>
      <c r="N4162" s="3" t="str"/>
      <c r="O4162" s="4" t="str"/>
      <c r="P4162" s="4" t="str"/>
      <c r="Q4162" s="4" t="str"/>
      <c r="R4162" s="4" t="str"/>
      <c r="S4162" s="4" t="str"/>
      <c r="T4162" s="4" t="str"/>
      <c r="U4162" s="4" t="str"/>
      <c r="V4162" s="4" t="n">
        <v>1</v>
      </c>
    </row>
    <row r="4163">
      <c r="A4163" t="n">
        <v>523</v>
      </c>
      <c r="B4163" t="inlineStr">
        <is>
          <t>20166786861</t>
        </is>
      </c>
      <c r="C4163" t="inlineStr">
        <is>
          <t>COMITÉ CENTRAL DE PRODUCTORES AGROPECUARIOS SAN ALEJANDRO - COCEPASA</t>
        </is>
      </c>
      <c r="D4163" s="6" t="n">
        <v>2019</v>
      </c>
      <c r="F4163" t="inlineStr">
        <is>
          <t>PAC</t>
        </is>
      </c>
      <c r="G4163" s="4" t="n">
        <v>0</v>
      </c>
      <c r="H4163" s="4" t="n">
        <v>0</v>
      </c>
      <c r="I4163" s="4" t="n">
        <v>0</v>
      </c>
      <c r="J4163" s="4" t="str"/>
      <c r="K4163" s="4" t="str"/>
      <c r="L4163" s="3" t="str"/>
      <c r="M4163" s="3" t="str"/>
      <c r="N4163" s="3" t="str"/>
      <c r="O4163" s="4" t="str"/>
      <c r="P4163" s="4" t="str"/>
      <c r="Q4163" s="4" t="str"/>
      <c r="R4163" s="4" t="str"/>
      <c r="S4163" s="4" t="str"/>
      <c r="T4163" s="4" t="str"/>
      <c r="U4163" s="4" t="str"/>
      <c r="V4163" s="4" t="n">
        <v>1</v>
      </c>
    </row>
    <row r="4164">
      <c r="A4164" t="n">
        <v>523</v>
      </c>
      <c r="B4164" t="inlineStr">
        <is>
          <t>20166786861</t>
        </is>
      </c>
      <c r="C4164" t="inlineStr">
        <is>
          <t>COMITÉ CENTRAL DE PRODUCTORES AGROPECUARIOS SAN ALEJANDRO - COCEPASA</t>
        </is>
      </c>
      <c r="D4164" s="6" t="n">
        <v>2020</v>
      </c>
      <c r="F4164" t="inlineStr">
        <is>
          <t>PAC</t>
        </is>
      </c>
      <c r="G4164" s="4" t="n">
        <v>0</v>
      </c>
      <c r="H4164" s="4" t="n">
        <v>0</v>
      </c>
      <c r="I4164" s="4" t="n">
        <v>0</v>
      </c>
      <c r="J4164" s="4" t="str"/>
      <c r="K4164" s="4" t="str"/>
      <c r="L4164" s="3" t="str"/>
      <c r="M4164" s="3" t="str"/>
      <c r="N4164" s="3" t="str"/>
      <c r="O4164" s="4" t="str"/>
      <c r="P4164" s="4" t="str"/>
      <c r="Q4164" s="4" t="str"/>
      <c r="R4164" s="4" t="str"/>
      <c r="S4164" s="4" t="str"/>
      <c r="T4164" s="4" t="str"/>
      <c r="U4164" s="4" t="str"/>
      <c r="V4164" s="4" t="n">
        <v>1</v>
      </c>
    </row>
    <row r="4165">
      <c r="A4165" t="n">
        <v>523</v>
      </c>
      <c r="B4165" t="inlineStr">
        <is>
          <t>20166786861</t>
        </is>
      </c>
      <c r="C4165" t="inlineStr">
        <is>
          <t>COMITÉ CENTRAL DE PRODUCTORES AGROPECUARIOS SAN ALEJANDRO - COCEPASA</t>
        </is>
      </c>
      <c r="D4165" s="6" t="n">
        <v>2021</v>
      </c>
      <c r="F4165" t="inlineStr">
        <is>
          <t>PAC</t>
        </is>
      </c>
      <c r="G4165" s="4" t="n">
        <v>0</v>
      </c>
      <c r="H4165" s="4" t="n">
        <v>0</v>
      </c>
      <c r="I4165" s="4" t="n">
        <v>0</v>
      </c>
      <c r="J4165" s="4" t="str"/>
      <c r="K4165" s="4" t="str"/>
      <c r="L4165" s="3" t="str"/>
      <c r="M4165" s="3" t="str"/>
      <c r="N4165" s="3" t="str"/>
      <c r="O4165" s="4" t="str"/>
      <c r="P4165" s="4" t="str"/>
      <c r="Q4165" s="4" t="str"/>
      <c r="R4165" s="4" t="str"/>
      <c r="S4165" s="4" t="str"/>
      <c r="T4165" s="4" t="str"/>
      <c r="U4165" s="4" t="str"/>
      <c r="V4165" s="4" t="n">
        <v>1</v>
      </c>
    </row>
    <row r="4166">
      <c r="A4166" t="n">
        <v>523</v>
      </c>
      <c r="B4166" t="inlineStr">
        <is>
          <t>20166786861</t>
        </is>
      </c>
      <c r="C4166" t="inlineStr">
        <is>
          <t>COMITÉ CENTRAL DE PRODUCTORES AGROPECUARIOS SAN ALEJANDRO - COCEPASA</t>
        </is>
      </c>
      <c r="D4166" s="6" t="n">
        <v>2022</v>
      </c>
      <c r="F4166" t="inlineStr">
        <is>
          <t>PAC</t>
        </is>
      </c>
      <c r="G4166" s="4" t="n">
        <v>0</v>
      </c>
      <c r="H4166" s="4" t="n">
        <v>0</v>
      </c>
      <c r="I4166" s="4" t="n">
        <v>0</v>
      </c>
      <c r="J4166" s="4" t="str"/>
      <c r="K4166" s="4" t="str"/>
      <c r="L4166" s="3" t="str"/>
      <c r="M4166" s="3" t="str"/>
      <c r="N4166" s="3" t="str"/>
      <c r="O4166" s="4" t="str"/>
      <c r="P4166" s="4" t="str"/>
      <c r="Q4166" s="4" t="str"/>
      <c r="R4166" s="4" t="str"/>
      <c r="S4166" s="4" t="str"/>
      <c r="T4166" s="4" t="str"/>
      <c r="U4166" s="4" t="str"/>
      <c r="V4166" s="4" t="n">
        <v>1</v>
      </c>
    </row>
    <row r="4167">
      <c r="A4167" t="n">
        <v>523</v>
      </c>
      <c r="B4167" t="inlineStr">
        <is>
          <t>20166786861</t>
        </is>
      </c>
      <c r="C4167" t="inlineStr">
        <is>
          <t>COMITÉ CENTRAL DE PRODUCTORES AGROPECUARIOS SAN ALEJANDRO - COCEPASA</t>
        </is>
      </c>
      <c r="D4167" s="6" t="n">
        <v>2023</v>
      </c>
      <c r="F4167" t="inlineStr">
        <is>
          <t>PAC</t>
        </is>
      </c>
      <c r="G4167" s="4" t="n">
        <v>0</v>
      </c>
      <c r="H4167" s="4" t="n">
        <v>0</v>
      </c>
      <c r="I4167" s="4" t="n">
        <v>0</v>
      </c>
      <c r="J4167" s="4" t="str"/>
      <c r="K4167" s="4" t="str"/>
      <c r="L4167" s="3" t="str"/>
      <c r="M4167" s="3" t="str"/>
      <c r="N4167" s="3" t="str"/>
      <c r="O4167" s="4" t="str"/>
      <c r="P4167" s="4" t="str"/>
      <c r="Q4167" s="4" t="str"/>
      <c r="R4167" s="4" t="str"/>
      <c r="S4167" s="4" t="str"/>
      <c r="T4167" s="4" t="str"/>
      <c r="U4167" s="4" t="str"/>
      <c r="V4167" s="4" t="n">
        <v>1</v>
      </c>
    </row>
    <row r="4168">
      <c r="A4168" t="n">
        <v>523</v>
      </c>
      <c r="B4168" t="inlineStr">
        <is>
          <t>20166786861</t>
        </is>
      </c>
      <c r="C4168" t="inlineStr">
        <is>
          <t>COMITÉ CENTRAL DE PRODUCTORES AGROPECUARIOS SAN ALEJANDRO - COCEPASA</t>
        </is>
      </c>
      <c r="D4168" s="6" t="n">
        <v>2024</v>
      </c>
      <c r="F4168" t="inlineStr">
        <is>
          <t>PAC</t>
        </is>
      </c>
      <c r="G4168" s="4" t="n">
        <v>0</v>
      </c>
      <c r="H4168" s="4" t="n">
        <v>0</v>
      </c>
      <c r="I4168" s="4" t="n">
        <v>0</v>
      </c>
      <c r="J4168" s="4" t="str"/>
      <c r="K4168" s="4" t="str"/>
      <c r="L4168" s="3" t="str"/>
      <c r="M4168" s="3" t="str"/>
      <c r="N4168" s="3" t="str"/>
      <c r="O4168" s="4" t="str"/>
      <c r="P4168" s="4" t="str"/>
      <c r="Q4168" s="4" t="str"/>
      <c r="R4168" s="4" t="str"/>
      <c r="S4168" s="4" t="str"/>
      <c r="T4168" s="4" t="str"/>
      <c r="U4168" s="4" t="str"/>
      <c r="V4168" s="4" t="n">
        <v>1</v>
      </c>
    </row>
    <row r="4169">
      <c r="A4169" t="n">
        <v>523</v>
      </c>
      <c r="B4169" t="inlineStr">
        <is>
          <t>20166786861</t>
        </is>
      </c>
      <c r="C4169" t="inlineStr">
        <is>
          <t>COMITÉ CENTRAL DE PRODUCTORES AGROPECUARIOS SAN ALEJANDRO - COCEPASA</t>
        </is>
      </c>
      <c r="D4169" s="6" t="n">
        <v>2025</v>
      </c>
      <c r="E4169" t="n">
        <v>1</v>
      </c>
      <c r="F4169" t="inlineStr">
        <is>
          <t>PAC</t>
        </is>
      </c>
      <c r="G4169" s="4" t="n">
        <v>26</v>
      </c>
      <c r="H4169" s="4" t="n">
        <v>9</v>
      </c>
      <c r="I4169" s="4" t="n">
        <v>35</v>
      </c>
      <c r="J4169" s="4" t="n">
        <v>18</v>
      </c>
      <c r="K4169" s="4" t="n">
        <v>0</v>
      </c>
      <c r="L4169" s="3" t="n">
        <v>23891.5484</v>
      </c>
      <c r="M4169" s="3" t="n">
        <v>0</v>
      </c>
      <c r="N4169" s="3" t="n">
        <v>23891.5484</v>
      </c>
      <c r="O4169" s="4" t="n">
        <v>0</v>
      </c>
      <c r="P4169" s="4" t="n">
        <v>9999.9984</v>
      </c>
      <c r="Q4169" s="4" t="str"/>
      <c r="R4169" s="4" t="n">
        <v>13891.55</v>
      </c>
      <c r="S4169" s="4" t="n">
        <v>0</v>
      </c>
      <c r="T4169" s="4" t="n">
        <v>0</v>
      </c>
      <c r="U4169" s="4" t="n">
        <v>23891.5484</v>
      </c>
      <c r="V4169" s="4" t="n">
        <v>1</v>
      </c>
    </row>
    <row r="4170">
      <c r="A4170" t="n">
        <v>524</v>
      </c>
      <c r="B4170" t="inlineStr">
        <is>
          <t>20601919657</t>
        </is>
      </c>
      <c r="C4170" t="inlineStr">
        <is>
          <t>COOPERATIVA AGRARIA INNOVACION CACAO Y CAFÉ DEL VRAEM</t>
        </is>
      </c>
      <c r="D4170" s="6" t="n">
        <v>2018</v>
      </c>
      <c r="F4170" t="inlineStr">
        <is>
          <t>PAC</t>
        </is>
      </c>
      <c r="G4170" s="4" t="str"/>
      <c r="H4170" s="4" t="str"/>
      <c r="I4170" s="4" t="n">
        <v>0</v>
      </c>
      <c r="J4170" s="4" t="str"/>
      <c r="K4170" s="4" t="str"/>
      <c r="L4170" s="3" t="str"/>
      <c r="M4170" s="3" t="str"/>
      <c r="N4170" s="3" t="n">
        <v>0</v>
      </c>
      <c r="O4170" s="4" t="str"/>
      <c r="P4170" s="4" t="str"/>
      <c r="Q4170" s="4" t="str"/>
      <c r="R4170" s="4" t="str"/>
      <c r="S4170" s="4" t="str"/>
      <c r="T4170" s="4" t="str"/>
      <c r="U4170" s="4" t="str"/>
      <c r="V4170" s="4" t="n">
        <v>1</v>
      </c>
    </row>
    <row r="4171">
      <c r="A4171" t="n">
        <v>524</v>
      </c>
      <c r="B4171" t="inlineStr">
        <is>
          <t>20601919657</t>
        </is>
      </c>
      <c r="C4171" t="inlineStr">
        <is>
          <t>COOPERATIVA AGRARIA INNOVACION CACAO Y CAFÉ DEL VRAEM</t>
        </is>
      </c>
      <c r="D4171" s="6" t="n">
        <v>2019</v>
      </c>
      <c r="E4171" t="n">
        <v>1</v>
      </c>
      <c r="F4171" t="inlineStr">
        <is>
          <t>PAC</t>
        </is>
      </c>
      <c r="G4171" s="4" t="n">
        <v>68</v>
      </c>
      <c r="H4171" s="4" t="n">
        <v>26</v>
      </c>
      <c r="I4171" s="4" t="n">
        <v>94</v>
      </c>
      <c r="J4171" s="4" t="str"/>
      <c r="K4171" s="4" t="str"/>
      <c r="L4171" s="3" t="n">
        <v>0</v>
      </c>
      <c r="M4171" s="3" t="n">
        <v>0</v>
      </c>
      <c r="N4171" s="3" t="n">
        <v>0</v>
      </c>
      <c r="O4171" s="4" t="str"/>
      <c r="P4171" s="4" t="str"/>
      <c r="Q4171" s="4" t="str"/>
      <c r="R4171" s="4" t="str"/>
      <c r="S4171" s="4" t="str"/>
      <c r="T4171" s="4" t="str"/>
      <c r="U4171" s="4" t="str"/>
      <c r="V4171" s="4" t="n">
        <v>1</v>
      </c>
    </row>
    <row r="4172">
      <c r="A4172" t="n">
        <v>524</v>
      </c>
      <c r="B4172" t="inlineStr">
        <is>
          <t>20601919657</t>
        </is>
      </c>
      <c r="C4172" t="inlineStr">
        <is>
          <t>COOPERATIVA AGRARIA INNOVACION CACAO Y CAFÉ DEL VRAEM</t>
        </is>
      </c>
      <c r="D4172" s="6" t="n">
        <v>2020</v>
      </c>
      <c r="E4172" t="n">
        <v>1</v>
      </c>
      <c r="F4172" t="inlineStr">
        <is>
          <t>PAC</t>
        </is>
      </c>
      <c r="G4172" s="4" t="n">
        <v>68</v>
      </c>
      <c r="H4172" s="4" t="n">
        <v>26</v>
      </c>
      <c r="I4172" s="4" t="n">
        <v>94</v>
      </c>
      <c r="J4172" s="4" t="n">
        <v>0</v>
      </c>
      <c r="K4172" s="4" t="n">
        <v>5</v>
      </c>
      <c r="L4172" s="3" t="n">
        <v>756531.55</v>
      </c>
      <c r="M4172" s="3" t="n">
        <v>229147.77</v>
      </c>
      <c r="N4172" s="3" t="n">
        <v>985679.3199999999</v>
      </c>
      <c r="O4172" s="4" t="str"/>
      <c r="P4172" s="4" t="str"/>
      <c r="Q4172" s="4" t="str"/>
      <c r="R4172" s="4" t="str"/>
      <c r="S4172" s="4" t="str"/>
      <c r="T4172" s="4" t="str"/>
      <c r="U4172" s="4" t="str"/>
      <c r="V4172" s="4" t="n">
        <v>1</v>
      </c>
    </row>
    <row r="4173">
      <c r="A4173" t="n">
        <v>524</v>
      </c>
      <c r="B4173" t="inlineStr">
        <is>
          <t>20601919657</t>
        </is>
      </c>
      <c r="C4173" t="inlineStr">
        <is>
          <t>COOPERATIVA AGRARIA INNOVACION CACAO Y CAFÉ DEL VRAEM</t>
        </is>
      </c>
      <c r="D4173" s="6" t="n">
        <v>2021</v>
      </c>
      <c r="E4173" t="n">
        <v>1</v>
      </c>
      <c r="F4173" t="inlineStr">
        <is>
          <t>PAC</t>
        </is>
      </c>
      <c r="G4173" s="4" t="n">
        <v>69</v>
      </c>
      <c r="H4173" s="4" t="n">
        <v>26</v>
      </c>
      <c r="I4173" s="4" t="n">
        <v>95</v>
      </c>
      <c r="J4173" s="4" t="n">
        <v>21</v>
      </c>
      <c r="K4173" s="4" t="n">
        <v>10</v>
      </c>
      <c r="L4173" s="3" t="n">
        <v>100000</v>
      </c>
      <c r="M4173" s="3" t="n">
        <v>0</v>
      </c>
      <c r="N4173" s="3" t="n">
        <v>100000</v>
      </c>
      <c r="O4173" s="4" t="str"/>
      <c r="P4173" s="4" t="str"/>
      <c r="Q4173" s="4" t="str"/>
      <c r="R4173" s="4" t="str"/>
      <c r="S4173" s="4" t="str"/>
      <c r="T4173" s="4" t="str"/>
      <c r="U4173" s="4" t="str"/>
      <c r="V4173" s="4" t="n">
        <v>1</v>
      </c>
    </row>
    <row r="4174">
      <c r="A4174" t="n">
        <v>524</v>
      </c>
      <c r="B4174" t="inlineStr">
        <is>
          <t>20601919657</t>
        </is>
      </c>
      <c r="C4174" t="inlineStr">
        <is>
          <t>COOPERATIVA AGRARIA INNOVACION CACAO Y CAFÉ DEL VRAEM</t>
        </is>
      </c>
      <c r="D4174" s="6" t="n">
        <v>2022</v>
      </c>
      <c r="E4174" t="n">
        <v>1</v>
      </c>
      <c r="F4174" t="inlineStr">
        <is>
          <t>PAC</t>
        </is>
      </c>
      <c r="G4174" s="4" t="n">
        <v>67</v>
      </c>
      <c r="H4174" s="4" t="n">
        <v>26</v>
      </c>
      <c r="I4174" s="4" t="n">
        <v>93</v>
      </c>
      <c r="J4174" s="4" t="n">
        <v>26</v>
      </c>
      <c r="K4174" s="4" t="n">
        <v>11</v>
      </c>
      <c r="L4174" s="3" t="n">
        <v>45000</v>
      </c>
      <c r="M4174" s="3" t="n">
        <v>0</v>
      </c>
      <c r="N4174" s="3" t="n">
        <v>45000</v>
      </c>
      <c r="O4174" s="4" t="str"/>
      <c r="P4174" s="4" t="str"/>
      <c r="Q4174" s="4" t="str"/>
      <c r="R4174" s="4" t="str"/>
      <c r="S4174" s="4" t="str"/>
      <c r="T4174" s="4" t="str"/>
      <c r="U4174" s="4" t="str"/>
      <c r="V4174" s="4" t="n">
        <v>1</v>
      </c>
    </row>
    <row r="4175">
      <c r="A4175" t="n">
        <v>524</v>
      </c>
      <c r="B4175" t="inlineStr">
        <is>
          <t>20601919657</t>
        </is>
      </c>
      <c r="C4175" t="inlineStr">
        <is>
          <t>COOPERATIVA AGRARIA INNOVACION CACAO Y CAFÉ DEL VRAEM</t>
        </is>
      </c>
      <c r="D4175" s="6" t="n">
        <v>2023</v>
      </c>
      <c r="E4175" t="n">
        <v>1</v>
      </c>
      <c r="F4175" t="inlineStr">
        <is>
          <t>PAC</t>
        </is>
      </c>
      <c r="G4175" s="4" t="n">
        <v>67</v>
      </c>
      <c r="H4175" s="4" t="n">
        <v>26</v>
      </c>
      <c r="I4175" s="4" t="n">
        <v>93</v>
      </c>
      <c r="J4175" s="4" t="n">
        <v>22</v>
      </c>
      <c r="K4175" s="4" t="n">
        <v>0</v>
      </c>
      <c r="L4175" s="3" t="n">
        <v>143520</v>
      </c>
      <c r="M4175" s="3" t="n">
        <v>0</v>
      </c>
      <c r="N4175" s="3" t="n">
        <v>143520</v>
      </c>
      <c r="O4175" s="4" t="n">
        <v>0</v>
      </c>
      <c r="P4175" s="4" t="n">
        <v>143520</v>
      </c>
      <c r="Q4175" s="4" t="n">
        <v>0</v>
      </c>
      <c r="R4175" s="4" t="n">
        <v>0</v>
      </c>
      <c r="S4175" s="4" t="n">
        <v>0</v>
      </c>
      <c r="T4175" s="4" t="n">
        <v>0</v>
      </c>
      <c r="U4175" s="4" t="n">
        <v>143520</v>
      </c>
      <c r="V4175" s="4" t="n">
        <v>1</v>
      </c>
    </row>
    <row r="4176">
      <c r="A4176" t="n">
        <v>524</v>
      </c>
      <c r="B4176" t="inlineStr">
        <is>
          <t>20601919657</t>
        </is>
      </c>
      <c r="C4176" t="inlineStr">
        <is>
          <t>COOPERATIVA AGRARIA INNOVACION CACAO Y CAFÉ DEL VRAEM</t>
        </is>
      </c>
      <c r="D4176" s="6" t="n">
        <v>2024</v>
      </c>
      <c r="F4176" t="inlineStr">
        <is>
          <t>PAC</t>
        </is>
      </c>
      <c r="G4176" s="4" t="n">
        <v>0</v>
      </c>
      <c r="H4176" s="4" t="n">
        <v>0</v>
      </c>
      <c r="I4176" s="4" t="n">
        <v>0</v>
      </c>
      <c r="J4176" s="4" t="n">
        <v>0</v>
      </c>
      <c r="K4176" s="4" t="n">
        <v>0</v>
      </c>
      <c r="L4176" s="3" t="n">
        <v>0</v>
      </c>
      <c r="M4176" s="3" t="n">
        <v>0</v>
      </c>
      <c r="N4176" s="3" t="n">
        <v>0</v>
      </c>
      <c r="O4176" s="4" t="n">
        <v>0</v>
      </c>
      <c r="P4176" s="4" t="n">
        <v>0</v>
      </c>
      <c r="Q4176" s="4" t="str"/>
      <c r="R4176" s="4" t="n">
        <v>0</v>
      </c>
      <c r="S4176" s="4" t="n">
        <v>0</v>
      </c>
      <c r="T4176" s="4" t="n">
        <v>0</v>
      </c>
      <c r="U4176" s="4" t="n">
        <v>0</v>
      </c>
      <c r="V4176" s="4" t="n">
        <v>1</v>
      </c>
    </row>
    <row r="4177">
      <c r="A4177" t="n">
        <v>524</v>
      </c>
      <c r="B4177" t="inlineStr">
        <is>
          <t>20601919657</t>
        </is>
      </c>
      <c r="C4177" t="inlineStr">
        <is>
          <t>COOPERATIVA AGRARIA INNOVACION CACAO Y CAFÉ DEL VRAEM</t>
        </is>
      </c>
      <c r="D4177" s="6" t="n">
        <v>2025</v>
      </c>
      <c r="F4177" t="inlineStr">
        <is>
          <t>PAC</t>
        </is>
      </c>
      <c r="G4177" s="4" t="n">
        <v>0</v>
      </c>
      <c r="H4177" s="4" t="n">
        <v>0</v>
      </c>
      <c r="I4177" s="4" t="n">
        <v>0</v>
      </c>
      <c r="J4177" s="4" t="n">
        <v>0</v>
      </c>
      <c r="K4177" s="4" t="n">
        <v>0</v>
      </c>
      <c r="L4177" s="3" t="n">
        <v>0</v>
      </c>
      <c r="M4177" s="3" t="n">
        <v>0</v>
      </c>
      <c r="N4177" s="3" t="n">
        <v>0</v>
      </c>
      <c r="O4177" s="4" t="n">
        <v>0</v>
      </c>
      <c r="P4177" s="4" t="n">
        <v>0</v>
      </c>
      <c r="Q4177" s="4" t="str"/>
      <c r="R4177" s="4" t="n">
        <v>0</v>
      </c>
      <c r="S4177" s="4" t="n">
        <v>0</v>
      </c>
      <c r="T4177" s="4" t="n">
        <v>0</v>
      </c>
      <c r="U4177" s="4" t="n">
        <v>0</v>
      </c>
      <c r="V4177" s="4" t="n">
        <v>1</v>
      </c>
    </row>
    <row r="4178">
      <c r="A4178" t="n">
        <v>525</v>
      </c>
      <c r="B4178" t="inlineStr">
        <is>
          <t>20605688170</t>
        </is>
      </c>
      <c r="C4178" t="inlineStr">
        <is>
          <t>COOPERATIVA AGRARIA ALEXANDER VON HUMBOLDT LTDA</t>
        </is>
      </c>
      <c r="D4178" s="6" t="n">
        <v>2018</v>
      </c>
      <c r="F4178" t="inlineStr">
        <is>
          <t>PAC</t>
        </is>
      </c>
      <c r="G4178" s="4" t="str"/>
      <c r="H4178" s="4" t="str"/>
      <c r="I4178" s="4" t="n">
        <v>0</v>
      </c>
      <c r="J4178" s="4" t="str"/>
      <c r="K4178" s="4" t="str"/>
      <c r="L4178" s="3" t="str"/>
      <c r="M4178" s="3" t="str"/>
      <c r="N4178" s="3" t="str"/>
      <c r="O4178" s="4" t="str"/>
      <c r="P4178" s="4" t="str"/>
      <c r="Q4178" s="4" t="str"/>
      <c r="R4178" s="4" t="str"/>
      <c r="S4178" s="4" t="str"/>
      <c r="T4178" s="4" t="str"/>
      <c r="U4178" s="4" t="str"/>
      <c r="V4178" s="4" t="n">
        <v>1</v>
      </c>
    </row>
    <row r="4179">
      <c r="A4179" t="n">
        <v>525</v>
      </c>
      <c r="B4179" t="inlineStr">
        <is>
          <t>20605688170</t>
        </is>
      </c>
      <c r="C4179" t="inlineStr">
        <is>
          <t>COOPERATIVA AGRARIA ALEXANDER VON HUMBOLDT LTDA</t>
        </is>
      </c>
      <c r="D4179" s="6" t="n">
        <v>2019</v>
      </c>
      <c r="F4179" t="inlineStr">
        <is>
          <t>PAC</t>
        </is>
      </c>
      <c r="G4179" s="4" t="n">
        <v>0</v>
      </c>
      <c r="H4179" s="4" t="n">
        <v>0</v>
      </c>
      <c r="I4179" s="4" t="n">
        <v>0</v>
      </c>
      <c r="J4179" s="4" t="str"/>
      <c r="K4179" s="4" t="str"/>
      <c r="L4179" s="3" t="str"/>
      <c r="M4179" s="3" t="str"/>
      <c r="N4179" s="3" t="str"/>
      <c r="O4179" s="4" t="str"/>
      <c r="P4179" s="4" t="str"/>
      <c r="Q4179" s="4" t="str"/>
      <c r="R4179" s="4" t="str"/>
      <c r="S4179" s="4" t="str"/>
      <c r="T4179" s="4" t="str"/>
      <c r="U4179" s="4" t="str"/>
      <c r="V4179" s="4" t="n">
        <v>1</v>
      </c>
    </row>
    <row r="4180">
      <c r="A4180" t="n">
        <v>525</v>
      </c>
      <c r="B4180" t="inlineStr">
        <is>
          <t>20605688170</t>
        </is>
      </c>
      <c r="C4180" t="inlineStr">
        <is>
          <t>COOPERATIVA AGRARIA ALEXANDER VON HUMBOLDT LTDA</t>
        </is>
      </c>
      <c r="D4180" s="6" t="n">
        <v>2020</v>
      </c>
      <c r="F4180" t="inlineStr">
        <is>
          <t>PAC</t>
        </is>
      </c>
      <c r="G4180" s="4" t="n">
        <v>0</v>
      </c>
      <c r="H4180" s="4" t="n">
        <v>0</v>
      </c>
      <c r="I4180" s="4" t="n">
        <v>0</v>
      </c>
      <c r="J4180" s="4" t="str"/>
      <c r="K4180" s="4" t="str"/>
      <c r="L4180" s="3" t="str"/>
      <c r="M4180" s="3" t="str"/>
      <c r="N4180" s="3" t="str"/>
      <c r="O4180" s="4" t="str"/>
      <c r="P4180" s="4" t="str"/>
      <c r="Q4180" s="4" t="str"/>
      <c r="R4180" s="4" t="str"/>
      <c r="S4180" s="4" t="str"/>
      <c r="T4180" s="4" t="str"/>
      <c r="U4180" s="4" t="str"/>
      <c r="V4180" s="4" t="n">
        <v>1</v>
      </c>
    </row>
    <row r="4181">
      <c r="A4181" t="n">
        <v>525</v>
      </c>
      <c r="B4181" t="inlineStr">
        <is>
          <t>20605688170</t>
        </is>
      </c>
      <c r="C4181" t="inlineStr">
        <is>
          <t>COOPERATIVA AGRARIA ALEXANDER VON HUMBOLDT LTDA</t>
        </is>
      </c>
      <c r="D4181" s="6" t="n">
        <v>2021</v>
      </c>
      <c r="F4181" t="inlineStr">
        <is>
          <t>PAC</t>
        </is>
      </c>
      <c r="G4181" s="4" t="n">
        <v>0</v>
      </c>
      <c r="H4181" s="4" t="n">
        <v>0</v>
      </c>
      <c r="I4181" s="4" t="n">
        <v>0</v>
      </c>
      <c r="J4181" s="4" t="str"/>
      <c r="K4181" s="4" t="str"/>
      <c r="L4181" s="3" t="str"/>
      <c r="M4181" s="3" t="str"/>
      <c r="N4181" s="3" t="str"/>
      <c r="O4181" s="4" t="str"/>
      <c r="P4181" s="4" t="str"/>
      <c r="Q4181" s="4" t="str"/>
      <c r="R4181" s="4" t="str"/>
      <c r="S4181" s="4" t="str"/>
      <c r="T4181" s="4" t="str"/>
      <c r="U4181" s="4" t="str"/>
      <c r="V4181" s="4" t="n">
        <v>1</v>
      </c>
    </row>
    <row r="4182">
      <c r="A4182" t="n">
        <v>525</v>
      </c>
      <c r="B4182" t="inlineStr">
        <is>
          <t>20605688170</t>
        </is>
      </c>
      <c r="C4182" t="inlineStr">
        <is>
          <t>COOPERATIVA AGRARIA ALEXANDER VON HUMBOLDT LTDA</t>
        </is>
      </c>
      <c r="D4182" s="6" t="n">
        <v>2022</v>
      </c>
      <c r="F4182" t="inlineStr">
        <is>
          <t>PAC</t>
        </is>
      </c>
      <c r="G4182" s="4" t="n">
        <v>0</v>
      </c>
      <c r="H4182" s="4" t="n">
        <v>0</v>
      </c>
      <c r="I4182" s="4" t="n">
        <v>0</v>
      </c>
      <c r="J4182" s="4" t="str"/>
      <c r="K4182" s="4" t="str"/>
      <c r="L4182" s="3" t="str"/>
      <c r="M4182" s="3" t="str"/>
      <c r="N4182" s="3" t="str"/>
      <c r="O4182" s="4" t="str"/>
      <c r="P4182" s="4" t="str"/>
      <c r="Q4182" s="4" t="str"/>
      <c r="R4182" s="4" t="str"/>
      <c r="S4182" s="4" t="str"/>
      <c r="T4182" s="4" t="str"/>
      <c r="U4182" s="4" t="str"/>
      <c r="V4182" s="4" t="n">
        <v>1</v>
      </c>
    </row>
    <row r="4183">
      <c r="A4183" t="n">
        <v>525</v>
      </c>
      <c r="B4183" t="inlineStr">
        <is>
          <t>20605688170</t>
        </is>
      </c>
      <c r="C4183" t="inlineStr">
        <is>
          <t>COOPERATIVA AGRARIA ALEXANDER VON HUMBOLDT LTDA</t>
        </is>
      </c>
      <c r="D4183" s="6" t="n">
        <v>2023</v>
      </c>
      <c r="F4183" t="inlineStr">
        <is>
          <t>PAC</t>
        </is>
      </c>
      <c r="G4183" s="4" t="n">
        <v>0</v>
      </c>
      <c r="H4183" s="4" t="n">
        <v>0</v>
      </c>
      <c r="I4183" s="4" t="n">
        <v>0</v>
      </c>
      <c r="J4183" s="4" t="str"/>
      <c r="K4183" s="4" t="str"/>
      <c r="L4183" s="3" t="str"/>
      <c r="M4183" s="3" t="str"/>
      <c r="N4183" s="3" t="str"/>
      <c r="O4183" s="4" t="str"/>
      <c r="P4183" s="4" t="str"/>
      <c r="Q4183" s="4" t="str"/>
      <c r="R4183" s="4" t="str"/>
      <c r="S4183" s="4" t="str"/>
      <c r="T4183" s="4" t="str"/>
      <c r="U4183" s="4" t="str"/>
      <c r="V4183" s="4" t="n">
        <v>1</v>
      </c>
    </row>
    <row r="4184">
      <c r="A4184" t="n">
        <v>525</v>
      </c>
      <c r="B4184" t="inlineStr">
        <is>
          <t>20605688170</t>
        </is>
      </c>
      <c r="C4184" t="inlineStr">
        <is>
          <t>COOPERATIVA AGRARIA ALEXANDER VON HUMBOLDT LTDA</t>
        </is>
      </c>
      <c r="D4184" s="6" t="n">
        <v>2024</v>
      </c>
      <c r="F4184" t="inlineStr">
        <is>
          <t>PAC</t>
        </is>
      </c>
      <c r="G4184" s="4" t="n">
        <v>0</v>
      </c>
      <c r="H4184" s="4" t="n">
        <v>0</v>
      </c>
      <c r="I4184" s="4" t="n">
        <v>0</v>
      </c>
      <c r="J4184" s="4" t="str"/>
      <c r="K4184" s="4" t="str"/>
      <c r="L4184" s="3" t="str"/>
      <c r="M4184" s="3" t="str"/>
      <c r="N4184" s="3" t="str"/>
      <c r="O4184" s="4" t="str"/>
      <c r="P4184" s="4" t="str"/>
      <c r="Q4184" s="4" t="str"/>
      <c r="R4184" s="4" t="str"/>
      <c r="S4184" s="4" t="str"/>
      <c r="T4184" s="4" t="str"/>
      <c r="U4184" s="4" t="str"/>
      <c r="V4184" s="4" t="n">
        <v>1</v>
      </c>
    </row>
    <row r="4185">
      <c r="A4185" t="n">
        <v>525</v>
      </c>
      <c r="B4185" t="inlineStr">
        <is>
          <t>20605688170</t>
        </is>
      </c>
      <c r="C4185" t="inlineStr">
        <is>
          <t>COOPERATIVA AGRARIA ALEXANDER VON HUMBOLDT LTDA</t>
        </is>
      </c>
      <c r="D4185" s="6" t="n">
        <v>2025</v>
      </c>
      <c r="E4185" t="n">
        <v>1</v>
      </c>
      <c r="F4185" t="inlineStr">
        <is>
          <t>PAC</t>
        </is>
      </c>
      <c r="G4185" s="4" t="n">
        <v>20</v>
      </c>
      <c r="H4185" s="4" t="n">
        <v>5</v>
      </c>
      <c r="I4185" s="4" t="n">
        <v>25</v>
      </c>
      <c r="J4185" s="4" t="n">
        <v>17</v>
      </c>
      <c r="K4185" s="4" t="n">
        <v>1</v>
      </c>
      <c r="L4185" s="3" t="n">
        <v>683342.25</v>
      </c>
      <c r="M4185" s="3" t="n">
        <v>0</v>
      </c>
      <c r="N4185" s="3" t="n">
        <v>683342.25</v>
      </c>
      <c r="O4185" s="4" t="n">
        <v>0</v>
      </c>
      <c r="P4185" s="4" t="n">
        <v>0</v>
      </c>
      <c r="Q4185" s="4" t="str"/>
      <c r="R4185" s="4" t="n">
        <v>683342.25</v>
      </c>
      <c r="S4185" s="4" t="n">
        <v>0</v>
      </c>
      <c r="T4185" s="4" t="n">
        <v>0</v>
      </c>
      <c r="U4185" s="4" t="n">
        <v>683342.25</v>
      </c>
      <c r="V4185" s="4" t="n">
        <v>1</v>
      </c>
    </row>
    <row r="4186">
      <c r="A4186" t="n">
        <v>526</v>
      </c>
      <c r="B4186" t="inlineStr">
        <is>
          <t>20611935243</t>
        </is>
      </c>
      <c r="C4186" t="inlineStr">
        <is>
          <t>COOPERATIVA AGRARIA ECOLÓGICA CANIARI AMAZÓNICA CAECAM</t>
        </is>
      </c>
      <c r="D4186" s="6" t="n">
        <v>2018</v>
      </c>
      <c r="F4186" t="inlineStr">
        <is>
          <t>PAC</t>
        </is>
      </c>
      <c r="G4186" s="4" t="str"/>
      <c r="H4186" s="4" t="str"/>
      <c r="I4186" s="4" t="n">
        <v>0</v>
      </c>
      <c r="J4186" s="4" t="str"/>
      <c r="K4186" s="4" t="str"/>
      <c r="L4186" s="3" t="str"/>
      <c r="M4186" s="3" t="str"/>
      <c r="N4186" s="3" t="str"/>
      <c r="O4186" s="4" t="str"/>
      <c r="P4186" s="4" t="str"/>
      <c r="Q4186" s="4" t="str"/>
      <c r="R4186" s="4" t="str"/>
      <c r="S4186" s="4" t="str"/>
      <c r="T4186" s="4" t="str"/>
      <c r="U4186" s="4" t="str"/>
      <c r="V4186" s="4" t="n">
        <v>1</v>
      </c>
    </row>
    <row r="4187">
      <c r="A4187" t="n">
        <v>526</v>
      </c>
      <c r="B4187" t="inlineStr">
        <is>
          <t>20611935243</t>
        </is>
      </c>
      <c r="C4187" t="inlineStr">
        <is>
          <t>COOPERATIVA AGRARIA ECOLÓGICA CANIARI AMAZÓNICA CAECAM</t>
        </is>
      </c>
      <c r="D4187" s="6" t="n">
        <v>2019</v>
      </c>
      <c r="F4187" t="inlineStr">
        <is>
          <t>PAC</t>
        </is>
      </c>
      <c r="G4187" s="4" t="n">
        <v>0</v>
      </c>
      <c r="H4187" s="4" t="n">
        <v>0</v>
      </c>
      <c r="I4187" s="4" t="n">
        <v>0</v>
      </c>
      <c r="J4187" s="4" t="str"/>
      <c r="K4187" s="4" t="str"/>
      <c r="L4187" s="3" t="str"/>
      <c r="M4187" s="3" t="str"/>
      <c r="N4187" s="3" t="str"/>
      <c r="O4187" s="4" t="str"/>
      <c r="P4187" s="4" t="str"/>
      <c r="Q4187" s="4" t="str"/>
      <c r="R4187" s="4" t="str"/>
      <c r="S4187" s="4" t="str"/>
      <c r="T4187" s="4" t="str"/>
      <c r="U4187" s="4" t="str"/>
      <c r="V4187" s="4" t="n">
        <v>1</v>
      </c>
    </row>
    <row r="4188">
      <c r="A4188" t="n">
        <v>526</v>
      </c>
      <c r="B4188" t="inlineStr">
        <is>
          <t>20611935243</t>
        </is>
      </c>
      <c r="C4188" t="inlineStr">
        <is>
          <t>COOPERATIVA AGRARIA ECOLÓGICA CANIARI AMAZÓNICA CAECAM</t>
        </is>
      </c>
      <c r="D4188" s="6" t="n">
        <v>2020</v>
      </c>
      <c r="F4188" t="inlineStr">
        <is>
          <t>PAC</t>
        </is>
      </c>
      <c r="G4188" s="4" t="n">
        <v>0</v>
      </c>
      <c r="H4188" s="4" t="n">
        <v>0</v>
      </c>
      <c r="I4188" s="4" t="n">
        <v>0</v>
      </c>
      <c r="J4188" s="4" t="str"/>
      <c r="K4188" s="4" t="str"/>
      <c r="L4188" s="3" t="str"/>
      <c r="M4188" s="3" t="str"/>
      <c r="N4188" s="3" t="str"/>
      <c r="O4188" s="4" t="str"/>
      <c r="P4188" s="4" t="str"/>
      <c r="Q4188" s="4" t="str"/>
      <c r="R4188" s="4" t="str"/>
      <c r="S4188" s="4" t="str"/>
      <c r="T4188" s="4" t="str"/>
      <c r="U4188" s="4" t="str"/>
      <c r="V4188" s="4" t="n">
        <v>1</v>
      </c>
    </row>
    <row r="4189">
      <c r="A4189" t="n">
        <v>526</v>
      </c>
      <c r="B4189" t="inlineStr">
        <is>
          <t>20611935243</t>
        </is>
      </c>
      <c r="C4189" t="inlineStr">
        <is>
          <t>COOPERATIVA AGRARIA ECOLÓGICA CANIARI AMAZÓNICA CAECAM</t>
        </is>
      </c>
      <c r="D4189" s="6" t="n">
        <v>2021</v>
      </c>
      <c r="F4189" t="inlineStr">
        <is>
          <t>PAC</t>
        </is>
      </c>
      <c r="G4189" s="4" t="n">
        <v>0</v>
      </c>
      <c r="H4189" s="4" t="n">
        <v>0</v>
      </c>
      <c r="I4189" s="4" t="n">
        <v>0</v>
      </c>
      <c r="J4189" s="4" t="str"/>
      <c r="K4189" s="4" t="str"/>
      <c r="L4189" s="3" t="str"/>
      <c r="M4189" s="3" t="str"/>
      <c r="N4189" s="3" t="str"/>
      <c r="O4189" s="4" t="str"/>
      <c r="P4189" s="4" t="str"/>
      <c r="Q4189" s="4" t="str"/>
      <c r="R4189" s="4" t="str"/>
      <c r="S4189" s="4" t="str"/>
      <c r="T4189" s="4" t="str"/>
      <c r="U4189" s="4" t="str"/>
      <c r="V4189" s="4" t="n">
        <v>1</v>
      </c>
    </row>
    <row r="4190">
      <c r="A4190" t="n">
        <v>526</v>
      </c>
      <c r="B4190" t="inlineStr">
        <is>
          <t>20611935243</t>
        </is>
      </c>
      <c r="C4190" t="inlineStr">
        <is>
          <t>COOPERATIVA AGRARIA ECOLÓGICA CANIARI AMAZÓNICA CAECAM</t>
        </is>
      </c>
      <c r="D4190" s="6" t="n">
        <v>2022</v>
      </c>
      <c r="F4190" t="inlineStr">
        <is>
          <t>PAC</t>
        </is>
      </c>
      <c r="G4190" s="4" t="n">
        <v>0</v>
      </c>
      <c r="H4190" s="4" t="n">
        <v>0</v>
      </c>
      <c r="I4190" s="4" t="n">
        <v>0</v>
      </c>
      <c r="J4190" s="4" t="str"/>
      <c r="K4190" s="4" t="str"/>
      <c r="L4190" s="3" t="str"/>
      <c r="M4190" s="3" t="str"/>
      <c r="N4190" s="3" t="str"/>
      <c r="O4190" s="4" t="str"/>
      <c r="P4190" s="4" t="str"/>
      <c r="Q4190" s="4" t="str"/>
      <c r="R4190" s="4" t="str"/>
      <c r="S4190" s="4" t="str"/>
      <c r="T4190" s="4" t="str"/>
      <c r="U4190" s="4" t="str"/>
      <c r="V4190" s="4" t="n">
        <v>1</v>
      </c>
    </row>
    <row r="4191">
      <c r="A4191" t="n">
        <v>526</v>
      </c>
      <c r="B4191" t="inlineStr">
        <is>
          <t>20611935243</t>
        </is>
      </c>
      <c r="C4191" t="inlineStr">
        <is>
          <t>COOPERATIVA AGRARIA ECOLÓGICA CANIARI AMAZÓNICA CAECAM</t>
        </is>
      </c>
      <c r="D4191" s="6" t="n">
        <v>2023</v>
      </c>
      <c r="F4191" t="inlineStr">
        <is>
          <t>PAC</t>
        </is>
      </c>
      <c r="G4191" s="4" t="n">
        <v>0</v>
      </c>
      <c r="H4191" s="4" t="n">
        <v>0</v>
      </c>
      <c r="I4191" s="4" t="n">
        <v>0</v>
      </c>
      <c r="J4191" s="4" t="str"/>
      <c r="K4191" s="4" t="str"/>
      <c r="L4191" s="3" t="str"/>
      <c r="M4191" s="3" t="str"/>
      <c r="N4191" s="3" t="str"/>
      <c r="O4191" s="4" t="str"/>
      <c r="P4191" s="4" t="str"/>
      <c r="Q4191" s="4" t="str"/>
      <c r="R4191" s="4" t="str"/>
      <c r="S4191" s="4" t="str"/>
      <c r="T4191" s="4" t="str"/>
      <c r="U4191" s="4" t="str"/>
      <c r="V4191" s="4" t="n">
        <v>1</v>
      </c>
    </row>
    <row r="4192">
      <c r="A4192" t="n">
        <v>526</v>
      </c>
      <c r="B4192" t="inlineStr">
        <is>
          <t>20611935243</t>
        </is>
      </c>
      <c r="C4192" t="inlineStr">
        <is>
          <t>COOPERATIVA AGRARIA ECOLÓGICA CANIARI AMAZÓNICA CAECAM</t>
        </is>
      </c>
      <c r="D4192" s="6" t="n">
        <v>2024</v>
      </c>
      <c r="F4192" t="inlineStr">
        <is>
          <t>PAC</t>
        </is>
      </c>
      <c r="G4192" s="4" t="n">
        <v>0</v>
      </c>
      <c r="H4192" s="4" t="n">
        <v>0</v>
      </c>
      <c r="I4192" s="4" t="n">
        <v>0</v>
      </c>
      <c r="J4192" s="4" t="str"/>
      <c r="K4192" s="4" t="str"/>
      <c r="L4192" s="3" t="str"/>
      <c r="M4192" s="3" t="str"/>
      <c r="N4192" s="3" t="str"/>
      <c r="O4192" s="4" t="str"/>
      <c r="P4192" s="4" t="str"/>
      <c r="Q4192" s="4" t="str"/>
      <c r="R4192" s="4" t="str"/>
      <c r="S4192" s="4" t="str"/>
      <c r="T4192" s="4" t="str"/>
      <c r="U4192" s="4" t="str"/>
      <c r="V4192" s="4" t="n">
        <v>1</v>
      </c>
    </row>
    <row r="4193">
      <c r="A4193" t="n">
        <v>526</v>
      </c>
      <c r="B4193" t="inlineStr">
        <is>
          <t>20611935243</t>
        </is>
      </c>
      <c r="C4193" t="inlineStr">
        <is>
          <t>COOPERATIVA AGRARIA ECOLÓGICA CANIARI AMAZÓNICA CAECAM</t>
        </is>
      </c>
      <c r="D4193" s="6" t="n">
        <v>2025</v>
      </c>
      <c r="E4193" t="n">
        <v>1</v>
      </c>
      <c r="F4193" t="inlineStr">
        <is>
          <t>PAC</t>
        </is>
      </c>
      <c r="G4193" s="4" t="n">
        <v>86</v>
      </c>
      <c r="H4193" s="4" t="n">
        <v>32</v>
      </c>
      <c r="I4193" s="4" t="n">
        <v>118</v>
      </c>
      <c r="J4193" s="4" t="n">
        <v>17</v>
      </c>
      <c r="K4193" s="4" t="n">
        <v>1</v>
      </c>
      <c r="L4193" s="3" t="n">
        <v>20426394.7852</v>
      </c>
      <c r="M4193" s="3" t="n">
        <v>14483443.022035</v>
      </c>
      <c r="N4193" s="3" t="n">
        <v>34909837.807235</v>
      </c>
      <c r="O4193" s="4" t="n">
        <v>0</v>
      </c>
      <c r="P4193" s="4" t="n">
        <v>0</v>
      </c>
      <c r="Q4193" s="4" t="str"/>
      <c r="R4193" s="4" t="n">
        <v>34909837.807235</v>
      </c>
      <c r="S4193" s="4" t="n">
        <v>0</v>
      </c>
      <c r="T4193" s="4" t="n">
        <v>0</v>
      </c>
      <c r="U4193" s="4" t="n">
        <v>34909837.807235</v>
      </c>
      <c r="V4193" s="4" t="n">
        <v>1</v>
      </c>
    </row>
    <row r="4194">
      <c r="A4194" t="n">
        <v>527</v>
      </c>
      <c r="B4194" t="inlineStr">
        <is>
          <t>20571335388</t>
        </is>
      </c>
      <c r="C4194" t="inlineStr">
        <is>
          <t>ASOCIACION DE AGRICULTORES AGROPECUARIOS SAN ISIDRO-ICHOC HUAYLAS-CARAZ</t>
        </is>
      </c>
      <c r="D4194" s="6" t="n">
        <v>2018</v>
      </c>
      <c r="F4194" t="inlineStr">
        <is>
          <t>PAC</t>
        </is>
      </c>
      <c r="G4194" s="4" t="str"/>
      <c r="H4194" s="4" t="str"/>
      <c r="I4194" s="4" t="n">
        <v>0</v>
      </c>
      <c r="J4194" s="4" t="str"/>
      <c r="K4194" s="4" t="str"/>
      <c r="L4194" s="3" t="str"/>
      <c r="M4194" s="3" t="str"/>
      <c r="N4194" s="3" t="str"/>
      <c r="O4194" s="4" t="str"/>
      <c r="P4194" s="4" t="str"/>
      <c r="Q4194" s="4" t="str"/>
      <c r="R4194" s="4" t="str"/>
      <c r="S4194" s="4" t="str"/>
      <c r="T4194" s="4" t="str"/>
      <c r="U4194" s="4" t="str"/>
      <c r="V4194" s="4" t="n">
        <v>1</v>
      </c>
    </row>
    <row r="4195">
      <c r="A4195" t="n">
        <v>527</v>
      </c>
      <c r="B4195" t="inlineStr">
        <is>
          <t>20571335388</t>
        </is>
      </c>
      <c r="C4195" t="inlineStr">
        <is>
          <t>ASOCIACION DE AGRICULTORES AGROPECUARIOS SAN ISIDRO-ICHOC HUAYLAS-CARAZ</t>
        </is>
      </c>
      <c r="D4195" s="6" t="n">
        <v>2019</v>
      </c>
      <c r="F4195" t="inlineStr">
        <is>
          <t>PAC</t>
        </is>
      </c>
      <c r="G4195" s="4" t="n">
        <v>0</v>
      </c>
      <c r="H4195" s="4" t="n">
        <v>0</v>
      </c>
      <c r="I4195" s="4" t="n">
        <v>0</v>
      </c>
      <c r="J4195" s="4" t="str"/>
      <c r="K4195" s="4" t="str"/>
      <c r="L4195" s="3" t="str"/>
      <c r="M4195" s="3" t="str"/>
      <c r="N4195" s="3" t="str"/>
      <c r="O4195" s="4" t="str"/>
      <c r="P4195" s="4" t="str"/>
      <c r="Q4195" s="4" t="str"/>
      <c r="R4195" s="4" t="str"/>
      <c r="S4195" s="4" t="str"/>
      <c r="T4195" s="4" t="str"/>
      <c r="U4195" s="4" t="str"/>
      <c r="V4195" s="4" t="n">
        <v>1</v>
      </c>
    </row>
    <row r="4196">
      <c r="A4196" t="n">
        <v>527</v>
      </c>
      <c r="B4196" t="inlineStr">
        <is>
          <t>20571335388</t>
        </is>
      </c>
      <c r="C4196" t="inlineStr">
        <is>
          <t>ASOCIACION DE AGRICULTORES AGROPECUARIOS SAN ISIDRO-ICHOC HUAYLAS-CARAZ</t>
        </is>
      </c>
      <c r="D4196" s="6" t="n">
        <v>2020</v>
      </c>
      <c r="F4196" t="inlineStr">
        <is>
          <t>PAC</t>
        </is>
      </c>
      <c r="G4196" s="4" t="n">
        <v>0</v>
      </c>
      <c r="H4196" s="4" t="n">
        <v>0</v>
      </c>
      <c r="I4196" s="4" t="n">
        <v>0</v>
      </c>
      <c r="J4196" s="4" t="str"/>
      <c r="K4196" s="4" t="str"/>
      <c r="L4196" s="3" t="str"/>
      <c r="M4196" s="3" t="str"/>
      <c r="N4196" s="3" t="str"/>
      <c r="O4196" s="4" t="str"/>
      <c r="P4196" s="4" t="str"/>
      <c r="Q4196" s="4" t="str"/>
      <c r="R4196" s="4" t="str"/>
      <c r="S4196" s="4" t="str"/>
      <c r="T4196" s="4" t="str"/>
      <c r="U4196" s="4" t="str"/>
      <c r="V4196" s="4" t="n">
        <v>1</v>
      </c>
    </row>
    <row r="4197">
      <c r="A4197" t="n">
        <v>527</v>
      </c>
      <c r="B4197" t="inlineStr">
        <is>
          <t>20571335388</t>
        </is>
      </c>
      <c r="C4197" t="inlineStr">
        <is>
          <t>ASOCIACION DE AGRICULTORES AGROPECUARIOS SAN ISIDRO-ICHOC HUAYLAS-CARAZ</t>
        </is>
      </c>
      <c r="D4197" s="6" t="n">
        <v>2021</v>
      </c>
      <c r="F4197" t="inlineStr">
        <is>
          <t>PAC</t>
        </is>
      </c>
      <c r="G4197" s="4" t="n">
        <v>0</v>
      </c>
      <c r="H4197" s="4" t="n">
        <v>0</v>
      </c>
      <c r="I4197" s="4" t="n">
        <v>0</v>
      </c>
      <c r="J4197" s="4" t="str"/>
      <c r="K4197" s="4" t="str"/>
      <c r="L4197" s="3" t="str"/>
      <c r="M4197" s="3" t="str"/>
      <c r="N4197" s="3" t="str"/>
      <c r="O4197" s="4" t="str"/>
      <c r="P4197" s="4" t="str"/>
      <c r="Q4197" s="4" t="str"/>
      <c r="R4197" s="4" t="str"/>
      <c r="S4197" s="4" t="str"/>
      <c r="T4197" s="4" t="str"/>
      <c r="U4197" s="4" t="str"/>
      <c r="V4197" s="4" t="n">
        <v>1</v>
      </c>
    </row>
    <row r="4198">
      <c r="A4198" t="n">
        <v>527</v>
      </c>
      <c r="B4198" t="inlineStr">
        <is>
          <t>20571335388</t>
        </is>
      </c>
      <c r="C4198" t="inlineStr">
        <is>
          <t>ASOCIACION DE AGRICULTORES AGROPECUARIOS SAN ISIDRO-ICHOC HUAYLAS-CARAZ</t>
        </is>
      </c>
      <c r="D4198" s="6" t="n">
        <v>2022</v>
      </c>
      <c r="F4198" t="inlineStr">
        <is>
          <t>PAC</t>
        </is>
      </c>
      <c r="G4198" s="4" t="n">
        <v>0</v>
      </c>
      <c r="H4198" s="4" t="n">
        <v>0</v>
      </c>
      <c r="I4198" s="4" t="n">
        <v>0</v>
      </c>
      <c r="J4198" s="4" t="str"/>
      <c r="K4198" s="4" t="str"/>
      <c r="L4198" s="3" t="str"/>
      <c r="M4198" s="3" t="str"/>
      <c r="N4198" s="3" t="str"/>
      <c r="O4198" s="4" t="str"/>
      <c r="P4198" s="4" t="str"/>
      <c r="Q4198" s="4" t="str"/>
      <c r="R4198" s="4" t="str"/>
      <c r="S4198" s="4" t="str"/>
      <c r="T4198" s="4" t="str"/>
      <c r="U4198" s="4" t="str"/>
      <c r="V4198" s="4" t="n">
        <v>1</v>
      </c>
    </row>
    <row r="4199">
      <c r="A4199" t="n">
        <v>527</v>
      </c>
      <c r="B4199" t="inlineStr">
        <is>
          <t>20571335388</t>
        </is>
      </c>
      <c r="C4199" t="inlineStr">
        <is>
          <t>ASOCIACION DE AGRICULTORES AGROPECUARIOS SAN ISIDRO-ICHOC HUAYLAS-CARAZ</t>
        </is>
      </c>
      <c r="D4199" s="6" t="n">
        <v>2023</v>
      </c>
      <c r="F4199" t="inlineStr">
        <is>
          <t>PAC</t>
        </is>
      </c>
      <c r="G4199" s="4" t="n">
        <v>0</v>
      </c>
      <c r="H4199" s="4" t="n">
        <v>0</v>
      </c>
      <c r="I4199" s="4" t="n">
        <v>0</v>
      </c>
      <c r="J4199" s="4" t="str"/>
      <c r="K4199" s="4" t="str"/>
      <c r="L4199" s="3" t="str"/>
      <c r="M4199" s="3" t="str"/>
      <c r="N4199" s="3" t="str"/>
      <c r="O4199" s="4" t="str"/>
      <c r="P4199" s="4" t="str"/>
      <c r="Q4199" s="4" t="str"/>
      <c r="R4199" s="4" t="str"/>
      <c r="S4199" s="4" t="str"/>
      <c r="T4199" s="4" t="str"/>
      <c r="U4199" s="4" t="str"/>
      <c r="V4199" s="4" t="n">
        <v>1</v>
      </c>
    </row>
    <row r="4200">
      <c r="A4200" t="n">
        <v>527</v>
      </c>
      <c r="B4200" t="inlineStr">
        <is>
          <t>20571335388</t>
        </is>
      </c>
      <c r="C4200" t="inlineStr">
        <is>
          <t>ASOCIACION DE AGRICULTORES AGROPECUARIOS SAN ISIDRO-ICHOC HUAYLAS-CARAZ</t>
        </is>
      </c>
      <c r="D4200" s="6" t="n">
        <v>2024</v>
      </c>
      <c r="F4200" t="inlineStr">
        <is>
          <t>PAC</t>
        </is>
      </c>
      <c r="G4200" s="4" t="n">
        <v>0</v>
      </c>
      <c r="H4200" s="4" t="n">
        <v>0</v>
      </c>
      <c r="I4200" s="4" t="n">
        <v>0</v>
      </c>
      <c r="J4200" s="4" t="str"/>
      <c r="K4200" s="4" t="str"/>
      <c r="L4200" s="3" t="str"/>
      <c r="M4200" s="3" t="str"/>
      <c r="N4200" s="3" t="str"/>
      <c r="O4200" s="4" t="str"/>
      <c r="P4200" s="4" t="str"/>
      <c r="Q4200" s="4" t="str"/>
      <c r="R4200" s="4" t="str"/>
      <c r="S4200" s="4" t="str"/>
      <c r="T4200" s="4" t="str"/>
      <c r="U4200" s="4" t="str"/>
      <c r="V4200" s="4" t="n">
        <v>1</v>
      </c>
    </row>
    <row r="4201">
      <c r="A4201" t="n">
        <v>527</v>
      </c>
      <c r="B4201" t="inlineStr">
        <is>
          <t>20571335388</t>
        </is>
      </c>
      <c r="C4201" t="inlineStr">
        <is>
          <t>ASOCIACION DE AGRICULTORES AGROPECUARIOS SAN ISIDRO-ICHOC HUAYLAS-CARAZ</t>
        </is>
      </c>
      <c r="D4201" s="6" t="n">
        <v>2025</v>
      </c>
      <c r="E4201" t="n">
        <v>1</v>
      </c>
      <c r="F4201" t="inlineStr">
        <is>
          <t>PAC</t>
        </is>
      </c>
      <c r="G4201" s="4" t="n">
        <v>8</v>
      </c>
      <c r="H4201" s="4" t="n">
        <v>7</v>
      </c>
      <c r="I4201" s="4" t="n">
        <v>15</v>
      </c>
      <c r="J4201" s="4" t="n">
        <v>28</v>
      </c>
      <c r="K4201" s="4" t="n">
        <v>2</v>
      </c>
      <c r="L4201" s="3" t="n">
        <v>88800</v>
      </c>
      <c r="M4201" s="3" t="n">
        <v>0</v>
      </c>
      <c r="N4201" s="3" t="n">
        <v>88800</v>
      </c>
      <c r="O4201" s="4" t="n">
        <v>0</v>
      </c>
      <c r="P4201" s="4" t="n">
        <v>88800</v>
      </c>
      <c r="Q4201" s="4" t="str"/>
      <c r="R4201" s="4" t="n">
        <v>0</v>
      </c>
      <c r="S4201" s="4" t="n">
        <v>0</v>
      </c>
      <c r="T4201" s="4" t="n">
        <v>0</v>
      </c>
      <c r="U4201" s="4" t="n">
        <v>88800</v>
      </c>
      <c r="V4201" s="4" t="n">
        <v>1</v>
      </c>
    </row>
    <row r="4202">
      <c r="A4202" t="n">
        <v>528</v>
      </c>
      <c r="B4202" t="inlineStr">
        <is>
          <t>20611080817</t>
        </is>
      </c>
      <c r="C4202" t="inlineStr">
        <is>
          <t>ASOCIACIÓN LOS EMPRENDEDORES DE LAGUNA //ASOCIACION DE PRODUCTORES OCCIDENTAL DE QUERAL</t>
        </is>
      </c>
      <c r="D4202" s="6" t="n">
        <v>2018</v>
      </c>
      <c r="F4202" t="inlineStr">
        <is>
          <t>PAC</t>
        </is>
      </c>
      <c r="G4202" s="4" t="str"/>
      <c r="H4202" s="4" t="str"/>
      <c r="I4202" s="4" t="n">
        <v>0</v>
      </c>
      <c r="J4202" s="4" t="str"/>
      <c r="K4202" s="4" t="str"/>
      <c r="L4202" s="3" t="str"/>
      <c r="M4202" s="3" t="str"/>
      <c r="N4202" s="3" t="str"/>
      <c r="O4202" s="4" t="str"/>
      <c r="P4202" s="4" t="str"/>
      <c r="Q4202" s="4" t="str"/>
      <c r="R4202" s="4" t="str"/>
      <c r="S4202" s="4" t="str"/>
      <c r="T4202" s="4" t="str"/>
      <c r="U4202" s="4" t="str"/>
      <c r="V4202" s="4" t="n">
        <v>1</v>
      </c>
    </row>
    <row r="4203">
      <c r="A4203" t="n">
        <v>528</v>
      </c>
      <c r="B4203" t="inlineStr">
        <is>
          <t>20611080817</t>
        </is>
      </c>
      <c r="C4203" t="inlineStr">
        <is>
          <t>ASOCIACIÓN LOS EMPRENDEDORES DE LAGUNA //ASOCIACION DE PRODUCTORES OCCIDENTAL DE QUERAL</t>
        </is>
      </c>
      <c r="D4203" s="6" t="n">
        <v>2019</v>
      </c>
      <c r="F4203" t="inlineStr">
        <is>
          <t>PAC</t>
        </is>
      </c>
      <c r="G4203" s="4" t="n">
        <v>0</v>
      </c>
      <c r="H4203" s="4" t="n">
        <v>0</v>
      </c>
      <c r="I4203" s="4" t="n">
        <v>0</v>
      </c>
      <c r="J4203" s="4" t="str"/>
      <c r="K4203" s="4" t="str"/>
      <c r="L4203" s="3" t="str"/>
      <c r="M4203" s="3" t="str"/>
      <c r="N4203" s="3" t="str"/>
      <c r="O4203" s="4" t="str"/>
      <c r="P4203" s="4" t="str"/>
      <c r="Q4203" s="4" t="str"/>
      <c r="R4203" s="4" t="str"/>
      <c r="S4203" s="4" t="str"/>
      <c r="T4203" s="4" t="str"/>
      <c r="U4203" s="4" t="str"/>
      <c r="V4203" s="4" t="n">
        <v>1</v>
      </c>
    </row>
    <row r="4204">
      <c r="A4204" t="n">
        <v>528</v>
      </c>
      <c r="B4204" t="inlineStr">
        <is>
          <t>20611080817</t>
        </is>
      </c>
      <c r="C4204" t="inlineStr">
        <is>
          <t>ASOCIACIÓN LOS EMPRENDEDORES DE LAGUNA //ASOCIACION DE PRODUCTORES OCCIDENTAL DE QUERAL</t>
        </is>
      </c>
      <c r="D4204" s="6" t="n">
        <v>2020</v>
      </c>
      <c r="F4204" t="inlineStr">
        <is>
          <t>PAC</t>
        </is>
      </c>
      <c r="G4204" s="4" t="n">
        <v>0</v>
      </c>
      <c r="H4204" s="4" t="n">
        <v>0</v>
      </c>
      <c r="I4204" s="4" t="n">
        <v>0</v>
      </c>
      <c r="J4204" s="4" t="str"/>
      <c r="K4204" s="4" t="str"/>
      <c r="L4204" s="3" t="str"/>
      <c r="M4204" s="3" t="str"/>
      <c r="N4204" s="3" t="str"/>
      <c r="O4204" s="4" t="str"/>
      <c r="P4204" s="4" t="str"/>
      <c r="Q4204" s="4" t="str"/>
      <c r="R4204" s="4" t="str"/>
      <c r="S4204" s="4" t="str"/>
      <c r="T4204" s="4" t="str"/>
      <c r="U4204" s="4" t="str"/>
      <c r="V4204" s="4" t="n">
        <v>1</v>
      </c>
    </row>
    <row r="4205">
      <c r="A4205" t="n">
        <v>528</v>
      </c>
      <c r="B4205" t="inlineStr">
        <is>
          <t>20611080817</t>
        </is>
      </c>
      <c r="C4205" t="inlineStr">
        <is>
          <t>ASOCIACIÓN LOS EMPRENDEDORES DE LAGUNA //ASOCIACION DE PRODUCTORES OCCIDENTAL DE QUERAL</t>
        </is>
      </c>
      <c r="D4205" s="6" t="n">
        <v>2021</v>
      </c>
      <c r="F4205" t="inlineStr">
        <is>
          <t>PAC</t>
        </is>
      </c>
      <c r="G4205" s="4" t="n">
        <v>0</v>
      </c>
      <c r="H4205" s="4" t="n">
        <v>0</v>
      </c>
      <c r="I4205" s="4" t="n">
        <v>0</v>
      </c>
      <c r="J4205" s="4" t="str"/>
      <c r="K4205" s="4" t="str"/>
      <c r="L4205" s="3" t="str"/>
      <c r="M4205" s="3" t="str"/>
      <c r="N4205" s="3" t="str"/>
      <c r="O4205" s="4" t="str"/>
      <c r="P4205" s="4" t="str"/>
      <c r="Q4205" s="4" t="str"/>
      <c r="R4205" s="4" t="str"/>
      <c r="S4205" s="4" t="str"/>
      <c r="T4205" s="4" t="str"/>
      <c r="U4205" s="4" t="str"/>
      <c r="V4205" s="4" t="n">
        <v>1</v>
      </c>
    </row>
    <row r="4206">
      <c r="A4206" t="n">
        <v>528</v>
      </c>
      <c r="B4206" t="inlineStr">
        <is>
          <t>20611080817</t>
        </is>
      </c>
      <c r="C4206" t="inlineStr">
        <is>
          <t>ASOCIACIÓN LOS EMPRENDEDORES DE LAGUNA //ASOCIACION DE PRODUCTORES OCCIDENTAL DE QUERAL</t>
        </is>
      </c>
      <c r="D4206" s="6" t="n">
        <v>2022</v>
      </c>
      <c r="F4206" t="inlineStr">
        <is>
          <t>PAC</t>
        </is>
      </c>
      <c r="G4206" s="4" t="n">
        <v>0</v>
      </c>
      <c r="H4206" s="4" t="n">
        <v>0</v>
      </c>
      <c r="I4206" s="4" t="n">
        <v>0</v>
      </c>
      <c r="J4206" s="4" t="str"/>
      <c r="K4206" s="4" t="str"/>
      <c r="L4206" s="3" t="str"/>
      <c r="M4206" s="3" t="str"/>
      <c r="N4206" s="3" t="str"/>
      <c r="O4206" s="4" t="str"/>
      <c r="P4206" s="4" t="str"/>
      <c r="Q4206" s="4" t="str"/>
      <c r="R4206" s="4" t="str"/>
      <c r="S4206" s="4" t="str"/>
      <c r="T4206" s="4" t="str"/>
      <c r="U4206" s="4" t="str"/>
      <c r="V4206" s="4" t="n">
        <v>1</v>
      </c>
    </row>
    <row r="4207">
      <c r="A4207" t="n">
        <v>528</v>
      </c>
      <c r="B4207" t="inlineStr">
        <is>
          <t>20611080817</t>
        </is>
      </c>
      <c r="C4207" t="inlineStr">
        <is>
          <t>ASOCIACIÓN LOS EMPRENDEDORES DE LAGUNA //ASOCIACION DE PRODUCTORES OCCIDENTAL DE QUERAL</t>
        </is>
      </c>
      <c r="D4207" s="6" t="n">
        <v>2023</v>
      </c>
      <c r="F4207" t="inlineStr">
        <is>
          <t>PAC</t>
        </is>
      </c>
      <c r="G4207" s="4" t="n">
        <v>0</v>
      </c>
      <c r="H4207" s="4" t="n">
        <v>0</v>
      </c>
      <c r="I4207" s="4" t="n">
        <v>0</v>
      </c>
      <c r="J4207" s="4" t="str"/>
      <c r="K4207" s="4" t="str"/>
      <c r="L4207" s="3" t="str"/>
      <c r="M4207" s="3" t="str"/>
      <c r="N4207" s="3" t="str"/>
      <c r="O4207" s="4" t="str"/>
      <c r="P4207" s="4" t="str"/>
      <c r="Q4207" s="4" t="str"/>
      <c r="R4207" s="4" t="str"/>
      <c r="S4207" s="4" t="str"/>
      <c r="T4207" s="4" t="str"/>
      <c r="U4207" s="4" t="str"/>
      <c r="V4207" s="4" t="n">
        <v>1</v>
      </c>
    </row>
    <row r="4208">
      <c r="A4208" t="n">
        <v>528</v>
      </c>
      <c r="B4208" t="inlineStr">
        <is>
          <t>20611080817</t>
        </is>
      </c>
      <c r="C4208" t="inlineStr">
        <is>
          <t>ASOCIACIÓN LOS EMPRENDEDORES DE LAGUNA //ASOCIACION DE PRODUCTORES OCCIDENTAL DE QUERAL</t>
        </is>
      </c>
      <c r="D4208" s="6" t="n">
        <v>2024</v>
      </c>
      <c r="F4208" t="inlineStr">
        <is>
          <t>PAC</t>
        </is>
      </c>
      <c r="G4208" s="4" t="n">
        <v>0</v>
      </c>
      <c r="H4208" s="4" t="n">
        <v>0</v>
      </c>
      <c r="I4208" s="4" t="n">
        <v>0</v>
      </c>
      <c r="J4208" s="4" t="str"/>
      <c r="K4208" s="4" t="str"/>
      <c r="L4208" s="3" t="str"/>
      <c r="M4208" s="3" t="str"/>
      <c r="N4208" s="3" t="str"/>
      <c r="O4208" s="4" t="str"/>
      <c r="P4208" s="4" t="str"/>
      <c r="Q4208" s="4" t="str"/>
      <c r="R4208" s="4" t="str"/>
      <c r="S4208" s="4" t="str"/>
      <c r="T4208" s="4" t="str"/>
      <c r="U4208" s="4" t="str"/>
      <c r="V4208" s="4" t="n">
        <v>1</v>
      </c>
    </row>
    <row r="4209">
      <c r="A4209" t="n">
        <v>528</v>
      </c>
      <c r="B4209" t="inlineStr">
        <is>
          <t>20611080817</t>
        </is>
      </c>
      <c r="C4209" t="inlineStr">
        <is>
          <t>ASOCIACIÓN LOS EMPRENDEDORES DE LAGUNA //ASOCIACION DE PRODUCTORES OCCIDENTAL DE QUERAL</t>
        </is>
      </c>
      <c r="D4209" s="6" t="n">
        <v>2025</v>
      </c>
      <c r="E4209" t="n">
        <v>1</v>
      </c>
      <c r="F4209" t="inlineStr">
        <is>
          <t>PAC</t>
        </is>
      </c>
      <c r="G4209" s="4" t="n">
        <v>6</v>
      </c>
      <c r="H4209" s="4" t="n">
        <v>9</v>
      </c>
      <c r="I4209" s="4" t="n">
        <v>15</v>
      </c>
      <c r="J4209" s="4" t="n">
        <v>30</v>
      </c>
      <c r="K4209" s="4" t="n">
        <v>3</v>
      </c>
      <c r="L4209" s="3" t="n">
        <v>450245</v>
      </c>
      <c r="M4209" s="3" t="n">
        <v>0</v>
      </c>
      <c r="N4209" s="3" t="n">
        <v>450245</v>
      </c>
      <c r="O4209" s="4" t="n">
        <v>0</v>
      </c>
      <c r="P4209" s="4" t="n">
        <v>450245</v>
      </c>
      <c r="Q4209" s="4" t="str"/>
      <c r="R4209" s="4" t="n">
        <v>0</v>
      </c>
      <c r="S4209" s="4" t="n">
        <v>0</v>
      </c>
      <c r="T4209" s="4" t="n">
        <v>0</v>
      </c>
      <c r="U4209" s="4" t="n">
        <v>450245</v>
      </c>
      <c r="V4209" s="4" t="n">
        <v>1</v>
      </c>
    </row>
    <row r="4210">
      <c r="A4210" t="n">
        <v>529</v>
      </c>
      <c r="B4210" t="inlineStr">
        <is>
          <t>20609623056</t>
        </is>
      </c>
      <c r="C4210" t="inlineStr">
        <is>
          <t>ASOCIACIÓN DE AGROPECUARIOS LLANGANUCO</t>
        </is>
      </c>
      <c r="D4210" s="6" t="n">
        <v>2018</v>
      </c>
      <c r="F4210" t="inlineStr">
        <is>
          <t>PAC</t>
        </is>
      </c>
      <c r="G4210" s="4" t="str"/>
      <c r="H4210" s="4" t="str"/>
      <c r="I4210" s="4" t="n">
        <v>0</v>
      </c>
      <c r="J4210" s="4" t="str"/>
      <c r="K4210" s="4" t="str"/>
      <c r="L4210" s="3" t="str"/>
      <c r="M4210" s="3" t="str"/>
      <c r="N4210" s="3" t="str"/>
      <c r="O4210" s="4" t="str"/>
      <c r="P4210" s="4" t="str"/>
      <c r="Q4210" s="4" t="str"/>
      <c r="R4210" s="4" t="str"/>
      <c r="S4210" s="4" t="str"/>
      <c r="T4210" s="4" t="str"/>
      <c r="U4210" s="4" t="str"/>
      <c r="V4210" s="4" t="n">
        <v>1</v>
      </c>
    </row>
    <row r="4211">
      <c r="A4211" t="n">
        <v>529</v>
      </c>
      <c r="B4211" t="inlineStr">
        <is>
          <t>20609623056</t>
        </is>
      </c>
      <c r="C4211" t="inlineStr">
        <is>
          <t>ASOCIACIÓN DE AGROPECUARIOS LLANGANUCO</t>
        </is>
      </c>
      <c r="D4211" s="6" t="n">
        <v>2019</v>
      </c>
      <c r="F4211" t="inlineStr">
        <is>
          <t>PAC</t>
        </is>
      </c>
      <c r="G4211" s="4" t="n">
        <v>0</v>
      </c>
      <c r="H4211" s="4" t="n">
        <v>0</v>
      </c>
      <c r="I4211" s="4" t="n">
        <v>0</v>
      </c>
      <c r="J4211" s="4" t="str"/>
      <c r="K4211" s="4" t="str"/>
      <c r="L4211" s="3" t="str"/>
      <c r="M4211" s="3" t="str"/>
      <c r="N4211" s="3" t="str"/>
      <c r="O4211" s="4" t="str"/>
      <c r="P4211" s="4" t="str"/>
      <c r="Q4211" s="4" t="str"/>
      <c r="R4211" s="4" t="str"/>
      <c r="S4211" s="4" t="str"/>
      <c r="T4211" s="4" t="str"/>
      <c r="U4211" s="4" t="str"/>
      <c r="V4211" s="4" t="n">
        <v>1</v>
      </c>
    </row>
    <row r="4212">
      <c r="A4212" t="n">
        <v>529</v>
      </c>
      <c r="B4212" t="inlineStr">
        <is>
          <t>20609623056</t>
        </is>
      </c>
      <c r="C4212" t="inlineStr">
        <is>
          <t>ASOCIACIÓN DE AGROPECUARIOS LLANGANUCO</t>
        </is>
      </c>
      <c r="D4212" s="6" t="n">
        <v>2020</v>
      </c>
      <c r="F4212" t="inlineStr">
        <is>
          <t>PAC</t>
        </is>
      </c>
      <c r="G4212" s="4" t="n">
        <v>0</v>
      </c>
      <c r="H4212" s="4" t="n">
        <v>0</v>
      </c>
      <c r="I4212" s="4" t="n">
        <v>0</v>
      </c>
      <c r="J4212" s="4" t="str"/>
      <c r="K4212" s="4" t="str"/>
      <c r="L4212" s="3" t="str"/>
      <c r="M4212" s="3" t="str"/>
      <c r="N4212" s="3" t="str"/>
      <c r="O4212" s="4" t="str"/>
      <c r="P4212" s="4" t="str"/>
      <c r="Q4212" s="4" t="str"/>
      <c r="R4212" s="4" t="str"/>
      <c r="S4212" s="4" t="str"/>
      <c r="T4212" s="4" t="str"/>
      <c r="U4212" s="4" t="str"/>
      <c r="V4212" s="4" t="n">
        <v>1</v>
      </c>
    </row>
    <row r="4213">
      <c r="A4213" t="n">
        <v>529</v>
      </c>
      <c r="B4213" t="inlineStr">
        <is>
          <t>20609623056</t>
        </is>
      </c>
      <c r="C4213" t="inlineStr">
        <is>
          <t>ASOCIACIÓN DE AGROPECUARIOS LLANGANUCO</t>
        </is>
      </c>
      <c r="D4213" s="6" t="n">
        <v>2021</v>
      </c>
      <c r="F4213" t="inlineStr">
        <is>
          <t>PAC</t>
        </is>
      </c>
      <c r="G4213" s="4" t="n">
        <v>0</v>
      </c>
      <c r="H4213" s="4" t="n">
        <v>0</v>
      </c>
      <c r="I4213" s="4" t="n">
        <v>0</v>
      </c>
      <c r="J4213" s="4" t="str"/>
      <c r="K4213" s="4" t="str"/>
      <c r="L4213" s="3" t="str"/>
      <c r="M4213" s="3" t="str"/>
      <c r="N4213" s="3" t="str"/>
      <c r="O4213" s="4" t="str"/>
      <c r="P4213" s="4" t="str"/>
      <c r="Q4213" s="4" t="str"/>
      <c r="R4213" s="4" t="str"/>
      <c r="S4213" s="4" t="str"/>
      <c r="T4213" s="4" t="str"/>
      <c r="U4213" s="4" t="str"/>
      <c r="V4213" s="4" t="n">
        <v>1</v>
      </c>
    </row>
    <row r="4214">
      <c r="A4214" t="n">
        <v>529</v>
      </c>
      <c r="B4214" t="inlineStr">
        <is>
          <t>20609623056</t>
        </is>
      </c>
      <c r="C4214" t="inlineStr">
        <is>
          <t>ASOCIACIÓN DE AGROPECUARIOS LLANGANUCO</t>
        </is>
      </c>
      <c r="D4214" s="6" t="n">
        <v>2022</v>
      </c>
      <c r="F4214" t="inlineStr">
        <is>
          <t>PAC</t>
        </is>
      </c>
      <c r="G4214" s="4" t="n">
        <v>0</v>
      </c>
      <c r="H4214" s="4" t="n">
        <v>0</v>
      </c>
      <c r="I4214" s="4" t="n">
        <v>0</v>
      </c>
      <c r="J4214" s="4" t="str"/>
      <c r="K4214" s="4" t="str"/>
      <c r="L4214" s="3" t="str"/>
      <c r="M4214" s="3" t="str"/>
      <c r="N4214" s="3" t="str"/>
      <c r="O4214" s="4" t="str"/>
      <c r="P4214" s="4" t="str"/>
      <c r="Q4214" s="4" t="str"/>
      <c r="R4214" s="4" t="str"/>
      <c r="S4214" s="4" t="str"/>
      <c r="T4214" s="4" t="str"/>
      <c r="U4214" s="4" t="str"/>
      <c r="V4214" s="4" t="n">
        <v>1</v>
      </c>
    </row>
    <row r="4215">
      <c r="A4215" t="n">
        <v>529</v>
      </c>
      <c r="B4215" t="inlineStr">
        <is>
          <t>20609623056</t>
        </is>
      </c>
      <c r="C4215" t="inlineStr">
        <is>
          <t>ASOCIACIÓN DE AGROPECUARIOS LLANGANUCO</t>
        </is>
      </c>
      <c r="D4215" s="6" t="n">
        <v>2023</v>
      </c>
      <c r="F4215" t="inlineStr">
        <is>
          <t>PAC</t>
        </is>
      </c>
      <c r="G4215" s="4" t="n">
        <v>0</v>
      </c>
      <c r="H4215" s="4" t="n">
        <v>0</v>
      </c>
      <c r="I4215" s="4" t="n">
        <v>0</v>
      </c>
      <c r="J4215" s="4" t="str"/>
      <c r="K4215" s="4" t="str"/>
      <c r="L4215" s="3" t="str"/>
      <c r="M4215" s="3" t="str"/>
      <c r="N4215" s="3" t="str"/>
      <c r="O4215" s="4" t="str"/>
      <c r="P4215" s="4" t="str"/>
      <c r="Q4215" s="4" t="str"/>
      <c r="R4215" s="4" t="str"/>
      <c r="S4215" s="4" t="str"/>
      <c r="T4215" s="4" t="str"/>
      <c r="U4215" s="4" t="str"/>
      <c r="V4215" s="4" t="n">
        <v>1</v>
      </c>
    </row>
    <row r="4216">
      <c r="A4216" t="n">
        <v>529</v>
      </c>
      <c r="B4216" t="inlineStr">
        <is>
          <t>20609623056</t>
        </is>
      </c>
      <c r="C4216" t="inlineStr">
        <is>
          <t>ASOCIACIÓN DE AGROPECUARIOS LLANGANUCO</t>
        </is>
      </c>
      <c r="D4216" s="6" t="n">
        <v>2024</v>
      </c>
      <c r="F4216" t="inlineStr">
        <is>
          <t>PAC</t>
        </is>
      </c>
      <c r="G4216" s="4" t="n">
        <v>0</v>
      </c>
      <c r="H4216" s="4" t="n">
        <v>0</v>
      </c>
      <c r="I4216" s="4" t="n">
        <v>0</v>
      </c>
      <c r="J4216" s="4" t="str"/>
      <c r="K4216" s="4" t="str"/>
      <c r="L4216" s="3" t="str"/>
      <c r="M4216" s="3" t="str"/>
      <c r="N4216" s="3" t="str"/>
      <c r="O4216" s="4" t="str"/>
      <c r="P4216" s="4" t="str"/>
      <c r="Q4216" s="4" t="str"/>
      <c r="R4216" s="4" t="str"/>
      <c r="S4216" s="4" t="str"/>
      <c r="T4216" s="4" t="str"/>
      <c r="U4216" s="4" t="str"/>
      <c r="V4216" s="4" t="n">
        <v>1</v>
      </c>
    </row>
    <row r="4217">
      <c r="A4217" t="n">
        <v>529</v>
      </c>
      <c r="B4217" t="inlineStr">
        <is>
          <t>20609623056</t>
        </is>
      </c>
      <c r="C4217" t="inlineStr">
        <is>
          <t>ASOCIACIÓN DE AGROPECUARIOS LLANGANUCO</t>
        </is>
      </c>
      <c r="D4217" s="6" t="n">
        <v>2025</v>
      </c>
      <c r="E4217" t="n">
        <v>1</v>
      </c>
      <c r="F4217" t="inlineStr">
        <is>
          <t>PAC</t>
        </is>
      </c>
      <c r="G4217" s="4" t="n">
        <v>17</v>
      </c>
      <c r="H4217" s="4" t="n">
        <v>6</v>
      </c>
      <c r="I4217" s="4" t="n">
        <v>23</v>
      </c>
      <c r="J4217" s="4" t="n">
        <v>32</v>
      </c>
      <c r="K4217" s="4" t="n">
        <v>1</v>
      </c>
      <c r="L4217" s="3" t="n">
        <v>430023</v>
      </c>
      <c r="M4217" s="3" t="n">
        <v>0</v>
      </c>
      <c r="N4217" s="3" t="n">
        <v>430023</v>
      </c>
      <c r="O4217" s="4" t="n">
        <v>0</v>
      </c>
      <c r="P4217" s="4" t="n">
        <v>430023</v>
      </c>
      <c r="Q4217" s="4" t="str"/>
      <c r="R4217" s="4" t="n">
        <v>0</v>
      </c>
      <c r="S4217" s="4" t="n">
        <v>0</v>
      </c>
      <c r="T4217" s="4" t="n">
        <v>0</v>
      </c>
      <c r="U4217" s="4" t="n">
        <v>430023</v>
      </c>
      <c r="V4217" s="4" t="n">
        <v>1</v>
      </c>
    </row>
    <row r="4218">
      <c r="A4218" t="n">
        <v>530</v>
      </c>
      <c r="B4218" t="inlineStr">
        <is>
          <t>20610739505</t>
        </is>
      </c>
      <c r="C4218" t="inlineStr">
        <is>
          <t>COOPERATIVA AGRARIA HUAYHUASH</t>
        </is>
      </c>
      <c r="D4218" s="6" t="n">
        <v>2018</v>
      </c>
      <c r="F4218" t="inlineStr">
        <is>
          <t>PAC</t>
        </is>
      </c>
      <c r="G4218" s="4" t="str"/>
      <c r="H4218" s="4" t="str"/>
      <c r="I4218" s="4" t="n">
        <v>0</v>
      </c>
      <c r="J4218" s="4" t="str"/>
      <c r="K4218" s="4" t="str"/>
      <c r="L4218" s="3" t="str"/>
      <c r="M4218" s="3" t="str"/>
      <c r="N4218" s="3" t="str"/>
      <c r="O4218" s="4" t="str"/>
      <c r="P4218" s="4" t="str"/>
      <c r="Q4218" s="4" t="str"/>
      <c r="R4218" s="4" t="str"/>
      <c r="S4218" s="4" t="str"/>
      <c r="T4218" s="4" t="str"/>
      <c r="U4218" s="4" t="str"/>
      <c r="V4218" s="4" t="n">
        <v>1</v>
      </c>
    </row>
    <row r="4219">
      <c r="A4219" t="n">
        <v>530</v>
      </c>
      <c r="B4219" t="inlineStr">
        <is>
          <t>20610739505</t>
        </is>
      </c>
      <c r="C4219" t="inlineStr">
        <is>
          <t>COOPERATIVA AGRARIA HUAYHUASH</t>
        </is>
      </c>
      <c r="D4219" s="6" t="n">
        <v>2019</v>
      </c>
      <c r="F4219" t="inlineStr">
        <is>
          <t>PAC</t>
        </is>
      </c>
      <c r="G4219" s="4" t="n">
        <v>0</v>
      </c>
      <c r="H4219" s="4" t="n">
        <v>0</v>
      </c>
      <c r="I4219" s="4" t="n">
        <v>0</v>
      </c>
      <c r="J4219" s="4" t="str"/>
      <c r="K4219" s="4" t="str"/>
      <c r="L4219" s="3" t="str"/>
      <c r="M4219" s="3" t="str"/>
      <c r="N4219" s="3" t="str"/>
      <c r="O4219" s="4" t="str"/>
      <c r="P4219" s="4" t="str"/>
      <c r="Q4219" s="4" t="str"/>
      <c r="R4219" s="4" t="str"/>
      <c r="S4219" s="4" t="str"/>
      <c r="T4219" s="4" t="str"/>
      <c r="U4219" s="4" t="str"/>
      <c r="V4219" s="4" t="n">
        <v>1</v>
      </c>
    </row>
    <row r="4220">
      <c r="A4220" t="n">
        <v>530</v>
      </c>
      <c r="B4220" t="inlineStr">
        <is>
          <t>20610739505</t>
        </is>
      </c>
      <c r="C4220" t="inlineStr">
        <is>
          <t>COOPERATIVA AGRARIA HUAYHUASH</t>
        </is>
      </c>
      <c r="D4220" s="6" t="n">
        <v>2020</v>
      </c>
      <c r="F4220" t="inlineStr">
        <is>
          <t>PAC</t>
        </is>
      </c>
      <c r="G4220" s="4" t="n">
        <v>0</v>
      </c>
      <c r="H4220" s="4" t="n">
        <v>0</v>
      </c>
      <c r="I4220" s="4" t="n">
        <v>0</v>
      </c>
      <c r="J4220" s="4" t="str"/>
      <c r="K4220" s="4" t="str"/>
      <c r="L4220" s="3" t="str"/>
      <c r="M4220" s="3" t="str"/>
      <c r="N4220" s="3" t="str"/>
      <c r="O4220" s="4" t="str"/>
      <c r="P4220" s="4" t="str"/>
      <c r="Q4220" s="4" t="str"/>
      <c r="R4220" s="4" t="str"/>
      <c r="S4220" s="4" t="str"/>
      <c r="T4220" s="4" t="str"/>
      <c r="U4220" s="4" t="str"/>
      <c r="V4220" s="4" t="n">
        <v>1</v>
      </c>
    </row>
    <row r="4221">
      <c r="A4221" t="n">
        <v>530</v>
      </c>
      <c r="B4221" t="inlineStr">
        <is>
          <t>20610739505</t>
        </is>
      </c>
      <c r="C4221" t="inlineStr">
        <is>
          <t>COOPERATIVA AGRARIA HUAYHUASH</t>
        </is>
      </c>
      <c r="D4221" s="6" t="n">
        <v>2021</v>
      </c>
      <c r="F4221" t="inlineStr">
        <is>
          <t>PAC</t>
        </is>
      </c>
      <c r="G4221" s="4" t="n">
        <v>0</v>
      </c>
      <c r="H4221" s="4" t="n">
        <v>0</v>
      </c>
      <c r="I4221" s="4" t="n">
        <v>0</v>
      </c>
      <c r="J4221" s="4" t="str"/>
      <c r="K4221" s="4" t="str"/>
      <c r="L4221" s="3" t="str"/>
      <c r="M4221" s="3" t="str"/>
      <c r="N4221" s="3" t="str"/>
      <c r="O4221" s="4" t="str"/>
      <c r="P4221" s="4" t="str"/>
      <c r="Q4221" s="4" t="str"/>
      <c r="R4221" s="4" t="str"/>
      <c r="S4221" s="4" t="str"/>
      <c r="T4221" s="4" t="str"/>
      <c r="U4221" s="4" t="str"/>
      <c r="V4221" s="4" t="n">
        <v>1</v>
      </c>
    </row>
    <row r="4222">
      <c r="A4222" t="n">
        <v>530</v>
      </c>
      <c r="B4222" t="inlineStr">
        <is>
          <t>20610739505</t>
        </is>
      </c>
      <c r="C4222" t="inlineStr">
        <is>
          <t>COOPERATIVA AGRARIA HUAYHUASH</t>
        </is>
      </c>
      <c r="D4222" s="6" t="n">
        <v>2022</v>
      </c>
      <c r="F4222" t="inlineStr">
        <is>
          <t>PAC</t>
        </is>
      </c>
      <c r="G4222" s="4" t="n">
        <v>0</v>
      </c>
      <c r="H4222" s="4" t="n">
        <v>0</v>
      </c>
      <c r="I4222" s="4" t="n">
        <v>0</v>
      </c>
      <c r="J4222" s="4" t="str"/>
      <c r="K4222" s="4" t="str"/>
      <c r="L4222" s="3" t="str"/>
      <c r="M4222" s="3" t="str"/>
      <c r="N4222" s="3" t="str"/>
      <c r="O4222" s="4" t="str"/>
      <c r="P4222" s="4" t="str"/>
      <c r="Q4222" s="4" t="str"/>
      <c r="R4222" s="4" t="str"/>
      <c r="S4222" s="4" t="str"/>
      <c r="T4222" s="4" t="str"/>
      <c r="U4222" s="4" t="str"/>
      <c r="V4222" s="4" t="n">
        <v>1</v>
      </c>
    </row>
    <row r="4223">
      <c r="A4223" t="n">
        <v>530</v>
      </c>
      <c r="B4223" t="inlineStr">
        <is>
          <t>20610739505</t>
        </is>
      </c>
      <c r="C4223" t="inlineStr">
        <is>
          <t>COOPERATIVA AGRARIA HUAYHUASH</t>
        </is>
      </c>
      <c r="D4223" s="6" t="n">
        <v>2023</v>
      </c>
      <c r="F4223" t="inlineStr">
        <is>
          <t>PAC</t>
        </is>
      </c>
      <c r="G4223" s="4" t="n">
        <v>0</v>
      </c>
      <c r="H4223" s="4" t="n">
        <v>0</v>
      </c>
      <c r="I4223" s="4" t="n">
        <v>0</v>
      </c>
      <c r="J4223" s="4" t="str"/>
      <c r="K4223" s="4" t="str"/>
      <c r="L4223" s="3" t="str"/>
      <c r="M4223" s="3" t="str"/>
      <c r="N4223" s="3" t="str"/>
      <c r="O4223" s="4" t="str"/>
      <c r="P4223" s="4" t="str"/>
      <c r="Q4223" s="4" t="str"/>
      <c r="R4223" s="4" t="str"/>
      <c r="S4223" s="4" t="str"/>
      <c r="T4223" s="4" t="str"/>
      <c r="U4223" s="4" t="str"/>
      <c r="V4223" s="4" t="n">
        <v>1</v>
      </c>
    </row>
    <row r="4224">
      <c r="A4224" t="n">
        <v>530</v>
      </c>
      <c r="B4224" t="inlineStr">
        <is>
          <t>20610739505</t>
        </is>
      </c>
      <c r="C4224" t="inlineStr">
        <is>
          <t>COOPERATIVA AGRARIA HUAYHUASH</t>
        </is>
      </c>
      <c r="D4224" s="6" t="n">
        <v>2024</v>
      </c>
      <c r="F4224" t="inlineStr">
        <is>
          <t>PAC</t>
        </is>
      </c>
      <c r="G4224" s="4" t="n">
        <v>0</v>
      </c>
      <c r="H4224" s="4" t="n">
        <v>0</v>
      </c>
      <c r="I4224" s="4" t="n">
        <v>0</v>
      </c>
      <c r="J4224" s="4" t="str"/>
      <c r="K4224" s="4" t="str"/>
      <c r="L4224" s="3" t="str"/>
      <c r="M4224" s="3" t="str"/>
      <c r="N4224" s="3" t="str"/>
      <c r="O4224" s="4" t="str"/>
      <c r="P4224" s="4" t="str"/>
      <c r="Q4224" s="4" t="str"/>
      <c r="R4224" s="4" t="str"/>
      <c r="S4224" s="4" t="str"/>
      <c r="T4224" s="4" t="str"/>
      <c r="U4224" s="4" t="str"/>
      <c r="V4224" s="4" t="n">
        <v>1</v>
      </c>
    </row>
    <row r="4225">
      <c r="A4225" t="n">
        <v>530</v>
      </c>
      <c r="B4225" t="inlineStr">
        <is>
          <t>20610739505</t>
        </is>
      </c>
      <c r="C4225" t="inlineStr">
        <is>
          <t>COOPERATIVA AGRARIA HUAYHUASH</t>
        </is>
      </c>
      <c r="D4225" s="6" t="n">
        <v>2025</v>
      </c>
      <c r="E4225" t="n">
        <v>1</v>
      </c>
      <c r="F4225" t="inlineStr">
        <is>
          <t>PAC</t>
        </is>
      </c>
      <c r="G4225" s="4" t="n">
        <v>56</v>
      </c>
      <c r="H4225" s="4" t="n">
        <v>6</v>
      </c>
      <c r="I4225" s="4" t="n">
        <v>62</v>
      </c>
      <c r="J4225" s="4" t="n">
        <v>12</v>
      </c>
      <c r="K4225" s="4" t="n">
        <v>0</v>
      </c>
      <c r="L4225" s="3" t="n">
        <v>205810</v>
      </c>
      <c r="M4225" s="3" t="n">
        <v>0</v>
      </c>
      <c r="N4225" s="3" t="n">
        <v>205810</v>
      </c>
      <c r="O4225" s="4" t="n">
        <v>0</v>
      </c>
      <c r="P4225" s="4" t="n">
        <v>205810</v>
      </c>
      <c r="Q4225" s="4" t="str"/>
      <c r="R4225" s="4" t="n">
        <v>0</v>
      </c>
      <c r="S4225" s="4" t="n">
        <v>0</v>
      </c>
      <c r="T4225" s="4" t="n">
        <v>0</v>
      </c>
      <c r="U4225" s="4" t="n">
        <v>205810</v>
      </c>
      <c r="V4225" s="4" t="n">
        <v>1</v>
      </c>
    </row>
    <row r="4226">
      <c r="A4226" t="n">
        <v>531</v>
      </c>
      <c r="B4226" t="inlineStr">
        <is>
          <t>20606226013</t>
        </is>
      </c>
      <c r="C4226" t="inlineStr">
        <is>
          <t>ASOCIACION DE PRODUCTORES AGROPECUARIOS CONTUCNA NUEVA GENERACION APACNG</t>
        </is>
      </c>
      <c r="D4226" s="6" t="n">
        <v>2018</v>
      </c>
      <c r="F4226" t="inlineStr">
        <is>
          <t>PAC</t>
        </is>
      </c>
      <c r="G4226" s="4" t="str"/>
      <c r="H4226" s="4" t="str"/>
      <c r="I4226" s="4" t="n">
        <v>0</v>
      </c>
      <c r="J4226" s="4" t="str"/>
      <c r="K4226" s="4" t="str"/>
      <c r="L4226" s="3" t="str"/>
      <c r="M4226" s="3" t="str"/>
      <c r="N4226" s="3" t="str"/>
      <c r="O4226" s="4" t="str"/>
      <c r="P4226" s="4" t="str"/>
      <c r="Q4226" s="4" t="str"/>
      <c r="R4226" s="4" t="str"/>
      <c r="S4226" s="4" t="str"/>
      <c r="T4226" s="4" t="str"/>
      <c r="U4226" s="4" t="str"/>
      <c r="V4226" s="4" t="n">
        <v>1</v>
      </c>
    </row>
    <row r="4227">
      <c r="A4227" t="n">
        <v>531</v>
      </c>
      <c r="B4227" t="inlineStr">
        <is>
          <t>20606226013</t>
        </is>
      </c>
      <c r="C4227" t="inlineStr">
        <is>
          <t>ASOCIACION DE PRODUCTORES AGROPECUARIOS CONTUCNA NUEVA GENERACION APACNG</t>
        </is>
      </c>
      <c r="D4227" s="6" t="n">
        <v>2019</v>
      </c>
      <c r="F4227" t="inlineStr">
        <is>
          <t>PAC</t>
        </is>
      </c>
      <c r="G4227" s="4" t="n">
        <v>0</v>
      </c>
      <c r="H4227" s="4" t="n">
        <v>0</v>
      </c>
      <c r="I4227" s="4" t="n">
        <v>0</v>
      </c>
      <c r="J4227" s="4" t="str"/>
      <c r="K4227" s="4" t="str"/>
      <c r="L4227" s="3" t="str"/>
      <c r="M4227" s="3" t="str"/>
      <c r="N4227" s="3" t="str"/>
      <c r="O4227" s="4" t="str"/>
      <c r="P4227" s="4" t="str"/>
      <c r="Q4227" s="4" t="str"/>
      <c r="R4227" s="4" t="str"/>
      <c r="S4227" s="4" t="str"/>
      <c r="T4227" s="4" t="str"/>
      <c r="U4227" s="4" t="str"/>
      <c r="V4227" s="4" t="n">
        <v>1</v>
      </c>
    </row>
    <row r="4228">
      <c r="A4228" t="n">
        <v>531</v>
      </c>
      <c r="B4228" t="inlineStr">
        <is>
          <t>20606226013</t>
        </is>
      </c>
      <c r="C4228" t="inlineStr">
        <is>
          <t>ASOCIACION DE PRODUCTORES AGROPECUARIOS CONTUCNA NUEVA GENERACION APACNG</t>
        </is>
      </c>
      <c r="D4228" s="6" t="n">
        <v>2020</v>
      </c>
      <c r="F4228" t="inlineStr">
        <is>
          <t>PAC</t>
        </is>
      </c>
      <c r="G4228" s="4" t="n">
        <v>0</v>
      </c>
      <c r="H4228" s="4" t="n">
        <v>0</v>
      </c>
      <c r="I4228" s="4" t="n">
        <v>0</v>
      </c>
      <c r="J4228" s="4" t="str"/>
      <c r="K4228" s="4" t="str"/>
      <c r="L4228" s="3" t="str"/>
      <c r="M4228" s="3" t="str"/>
      <c r="N4228" s="3" t="str"/>
      <c r="O4228" s="4" t="str"/>
      <c r="P4228" s="4" t="str"/>
      <c r="Q4228" s="4" t="str"/>
      <c r="R4228" s="4" t="str"/>
      <c r="S4228" s="4" t="str"/>
      <c r="T4228" s="4" t="str"/>
      <c r="U4228" s="4" t="str"/>
      <c r="V4228" s="4" t="n">
        <v>1</v>
      </c>
    </row>
    <row r="4229">
      <c r="A4229" t="n">
        <v>531</v>
      </c>
      <c r="B4229" t="inlineStr">
        <is>
          <t>20606226013</t>
        </is>
      </c>
      <c r="C4229" t="inlineStr">
        <is>
          <t>ASOCIACION DE PRODUCTORES AGROPECUARIOS CONTUCNA NUEVA GENERACION APACNG</t>
        </is>
      </c>
      <c r="D4229" s="6" t="n">
        <v>2021</v>
      </c>
      <c r="F4229" t="inlineStr">
        <is>
          <t>PAC</t>
        </is>
      </c>
      <c r="G4229" s="4" t="n">
        <v>0</v>
      </c>
      <c r="H4229" s="4" t="n">
        <v>0</v>
      </c>
      <c r="I4229" s="4" t="n">
        <v>0</v>
      </c>
      <c r="J4229" s="4" t="str"/>
      <c r="K4229" s="4" t="str"/>
      <c r="L4229" s="3" t="str"/>
      <c r="M4229" s="3" t="str"/>
      <c r="N4229" s="3" t="str"/>
      <c r="O4229" s="4" t="str"/>
      <c r="P4229" s="4" t="str"/>
      <c r="Q4229" s="4" t="str"/>
      <c r="R4229" s="4" t="str"/>
      <c r="S4229" s="4" t="str"/>
      <c r="T4229" s="4" t="str"/>
      <c r="U4229" s="4" t="str"/>
      <c r="V4229" s="4" t="n">
        <v>1</v>
      </c>
    </row>
    <row r="4230">
      <c r="A4230" t="n">
        <v>531</v>
      </c>
      <c r="B4230" t="inlineStr">
        <is>
          <t>20606226013</t>
        </is>
      </c>
      <c r="C4230" t="inlineStr">
        <is>
          <t>ASOCIACION DE PRODUCTORES AGROPECUARIOS CONTUCNA NUEVA GENERACION APACNG</t>
        </is>
      </c>
      <c r="D4230" s="6" t="n">
        <v>2022</v>
      </c>
      <c r="F4230" t="inlineStr">
        <is>
          <t>PAC</t>
        </is>
      </c>
      <c r="G4230" s="4" t="n">
        <v>0</v>
      </c>
      <c r="H4230" s="4" t="n">
        <v>0</v>
      </c>
      <c r="I4230" s="4" t="n">
        <v>0</v>
      </c>
      <c r="J4230" s="4" t="str"/>
      <c r="K4230" s="4" t="str"/>
      <c r="L4230" s="3" t="str"/>
      <c r="M4230" s="3" t="str"/>
      <c r="N4230" s="3" t="str"/>
      <c r="O4230" s="4" t="str"/>
      <c r="P4230" s="4" t="str"/>
      <c r="Q4230" s="4" t="str"/>
      <c r="R4230" s="4" t="str"/>
      <c r="S4230" s="4" t="str"/>
      <c r="T4230" s="4" t="str"/>
      <c r="U4230" s="4" t="str"/>
      <c r="V4230" s="4" t="n">
        <v>1</v>
      </c>
    </row>
    <row r="4231">
      <c r="A4231" t="n">
        <v>531</v>
      </c>
      <c r="B4231" t="inlineStr">
        <is>
          <t>20606226013</t>
        </is>
      </c>
      <c r="C4231" t="inlineStr">
        <is>
          <t>ASOCIACION DE PRODUCTORES AGROPECUARIOS CONTUCNA NUEVA GENERACION APACNG</t>
        </is>
      </c>
      <c r="D4231" s="6" t="n">
        <v>2023</v>
      </c>
      <c r="F4231" t="inlineStr">
        <is>
          <t>PAC</t>
        </is>
      </c>
      <c r="G4231" s="4" t="n">
        <v>0</v>
      </c>
      <c r="H4231" s="4" t="n">
        <v>0</v>
      </c>
      <c r="I4231" s="4" t="n">
        <v>0</v>
      </c>
      <c r="J4231" s="4" t="str"/>
      <c r="K4231" s="4" t="str"/>
      <c r="L4231" s="3" t="str"/>
      <c r="M4231" s="3" t="str"/>
      <c r="N4231" s="3" t="str"/>
      <c r="O4231" s="4" t="str"/>
      <c r="P4231" s="4" t="str"/>
      <c r="Q4231" s="4" t="str"/>
      <c r="R4231" s="4" t="str"/>
      <c r="S4231" s="4" t="str"/>
      <c r="T4231" s="4" t="str"/>
      <c r="U4231" s="4" t="str"/>
      <c r="V4231" s="4" t="n">
        <v>1</v>
      </c>
    </row>
    <row r="4232">
      <c r="A4232" t="n">
        <v>531</v>
      </c>
      <c r="B4232" t="inlineStr">
        <is>
          <t>20606226013</t>
        </is>
      </c>
      <c r="C4232" t="inlineStr">
        <is>
          <t>ASOCIACION DE PRODUCTORES AGROPECUARIOS CONTUCNA NUEVA GENERACION APACNG</t>
        </is>
      </c>
      <c r="D4232" s="6" t="n">
        <v>2024</v>
      </c>
      <c r="F4232" t="inlineStr">
        <is>
          <t>PAC</t>
        </is>
      </c>
      <c r="G4232" s="4" t="n">
        <v>0</v>
      </c>
      <c r="H4232" s="4" t="n">
        <v>0</v>
      </c>
      <c r="I4232" s="4" t="n">
        <v>0</v>
      </c>
      <c r="J4232" s="4" t="str"/>
      <c r="K4232" s="4" t="str"/>
      <c r="L4232" s="3" t="str"/>
      <c r="M4232" s="3" t="str"/>
      <c r="N4232" s="3" t="str"/>
      <c r="O4232" s="4" t="str"/>
      <c r="P4232" s="4" t="str"/>
      <c r="Q4232" s="4" t="str"/>
      <c r="R4232" s="4" t="str"/>
      <c r="S4232" s="4" t="str"/>
      <c r="T4232" s="4" t="str"/>
      <c r="U4232" s="4" t="str"/>
      <c r="V4232" s="4" t="n">
        <v>1</v>
      </c>
    </row>
    <row r="4233">
      <c r="A4233" t="n">
        <v>531</v>
      </c>
      <c r="B4233" t="inlineStr">
        <is>
          <t>20606226013</t>
        </is>
      </c>
      <c r="C4233" t="inlineStr">
        <is>
          <t>ASOCIACION DE PRODUCTORES AGROPECUARIOS CONTUCNA NUEVA GENERACION APACNG</t>
        </is>
      </c>
      <c r="D4233" s="6" t="n">
        <v>2025</v>
      </c>
      <c r="E4233" t="n">
        <v>1</v>
      </c>
      <c r="F4233" t="inlineStr">
        <is>
          <t>PAC</t>
        </is>
      </c>
      <c r="G4233" s="4" t="n">
        <v>4</v>
      </c>
      <c r="H4233" s="4" t="n">
        <v>11</v>
      </c>
      <c r="I4233" s="4" t="n">
        <v>15</v>
      </c>
      <c r="J4233" s="4" t="n">
        <v>38</v>
      </c>
      <c r="K4233" s="4" t="n">
        <v>6</v>
      </c>
      <c r="L4233" s="3" t="n">
        <v>36121</v>
      </c>
      <c r="M4233" s="3" t="n">
        <v>0</v>
      </c>
      <c r="N4233" s="3" t="n">
        <v>36121</v>
      </c>
      <c r="O4233" s="4" t="n">
        <v>0</v>
      </c>
      <c r="P4233" s="4" t="n">
        <v>36121</v>
      </c>
      <c r="Q4233" s="4" t="str"/>
      <c r="R4233" s="4" t="n">
        <v>0</v>
      </c>
      <c r="S4233" s="4" t="n">
        <v>0</v>
      </c>
      <c r="T4233" s="4" t="n">
        <v>0</v>
      </c>
      <c r="U4233" s="4" t="n">
        <v>36121</v>
      </c>
      <c r="V4233" s="4" t="n">
        <v>1</v>
      </c>
    </row>
    <row r="4234">
      <c r="A4234" t="n">
        <v>532</v>
      </c>
      <c r="B4234" t="inlineStr">
        <is>
          <t>20491149664</t>
        </is>
      </c>
      <c r="C4234" t="inlineStr">
        <is>
          <t>ASOCIACION DE PRODUCTORES VIRGEN DE CONCEPCION - APVC</t>
        </is>
      </c>
      <c r="D4234" s="6" t="n">
        <v>2018</v>
      </c>
      <c r="F4234" t="inlineStr">
        <is>
          <t>PAC</t>
        </is>
      </c>
      <c r="G4234" s="4" t="str"/>
      <c r="H4234" s="4" t="str"/>
      <c r="I4234" s="4" t="n">
        <v>0</v>
      </c>
      <c r="J4234" s="4" t="str"/>
      <c r="K4234" s="4" t="str"/>
      <c r="L4234" s="3" t="str"/>
      <c r="M4234" s="3" t="str"/>
      <c r="N4234" s="3" t="str"/>
      <c r="O4234" s="4" t="str"/>
      <c r="P4234" s="4" t="str"/>
      <c r="Q4234" s="4" t="str"/>
      <c r="R4234" s="4" t="str"/>
      <c r="S4234" s="4" t="str"/>
      <c r="T4234" s="4" t="str"/>
      <c r="U4234" s="4" t="str"/>
      <c r="V4234" s="4" t="n">
        <v>1</v>
      </c>
    </row>
    <row r="4235">
      <c r="A4235" t="n">
        <v>532</v>
      </c>
      <c r="B4235" t="inlineStr">
        <is>
          <t>20491149664</t>
        </is>
      </c>
      <c r="C4235" t="inlineStr">
        <is>
          <t>ASOCIACION DE PRODUCTORES VIRGEN DE CONCEPCION - APVC</t>
        </is>
      </c>
      <c r="D4235" s="6" t="n">
        <v>2019</v>
      </c>
      <c r="F4235" t="inlineStr">
        <is>
          <t>PAC</t>
        </is>
      </c>
      <c r="G4235" s="4" t="n">
        <v>0</v>
      </c>
      <c r="H4235" s="4" t="n">
        <v>0</v>
      </c>
      <c r="I4235" s="4" t="n">
        <v>0</v>
      </c>
      <c r="J4235" s="4" t="str"/>
      <c r="K4235" s="4" t="str"/>
      <c r="L4235" s="3" t="str"/>
      <c r="M4235" s="3" t="str"/>
      <c r="N4235" s="3" t="str"/>
      <c r="O4235" s="4" t="str"/>
      <c r="P4235" s="4" t="str"/>
      <c r="Q4235" s="4" t="str"/>
      <c r="R4235" s="4" t="str"/>
      <c r="S4235" s="4" t="str"/>
      <c r="T4235" s="4" t="str"/>
      <c r="U4235" s="4" t="str"/>
      <c r="V4235" s="4" t="n">
        <v>1</v>
      </c>
    </row>
    <row r="4236">
      <c r="A4236" t="n">
        <v>532</v>
      </c>
      <c r="B4236" t="inlineStr">
        <is>
          <t>20491149664</t>
        </is>
      </c>
      <c r="C4236" t="inlineStr">
        <is>
          <t>ASOCIACION DE PRODUCTORES VIRGEN DE CONCEPCION - APVC</t>
        </is>
      </c>
      <c r="D4236" s="6" t="n">
        <v>2020</v>
      </c>
      <c r="F4236" t="inlineStr">
        <is>
          <t>PAC</t>
        </is>
      </c>
      <c r="G4236" s="4" t="n">
        <v>0</v>
      </c>
      <c r="H4236" s="4" t="n">
        <v>0</v>
      </c>
      <c r="I4236" s="4" t="n">
        <v>0</v>
      </c>
      <c r="J4236" s="4" t="str"/>
      <c r="K4236" s="4" t="str"/>
      <c r="L4236" s="3" t="str"/>
      <c r="M4236" s="3" t="str"/>
      <c r="N4236" s="3" t="str"/>
      <c r="O4236" s="4" t="str"/>
      <c r="P4236" s="4" t="str"/>
      <c r="Q4236" s="4" t="str"/>
      <c r="R4236" s="4" t="str"/>
      <c r="S4236" s="4" t="str"/>
      <c r="T4236" s="4" t="str"/>
      <c r="U4236" s="4" t="str"/>
      <c r="V4236" s="4" t="n">
        <v>1</v>
      </c>
    </row>
    <row r="4237">
      <c r="A4237" t="n">
        <v>532</v>
      </c>
      <c r="B4237" t="inlineStr">
        <is>
          <t>20491149664</t>
        </is>
      </c>
      <c r="C4237" t="inlineStr">
        <is>
          <t>ASOCIACION DE PRODUCTORES VIRGEN DE CONCEPCION - APVC</t>
        </is>
      </c>
      <c r="D4237" s="6" t="n">
        <v>2021</v>
      </c>
      <c r="F4237" t="inlineStr">
        <is>
          <t>PAC</t>
        </is>
      </c>
      <c r="G4237" s="4" t="n">
        <v>0</v>
      </c>
      <c r="H4237" s="4" t="n">
        <v>0</v>
      </c>
      <c r="I4237" s="4" t="n">
        <v>0</v>
      </c>
      <c r="J4237" s="4" t="str"/>
      <c r="K4237" s="4" t="str"/>
      <c r="L4237" s="3" t="str"/>
      <c r="M4237" s="3" t="str"/>
      <c r="N4237" s="3" t="str"/>
      <c r="O4237" s="4" t="str"/>
      <c r="P4237" s="4" t="str"/>
      <c r="Q4237" s="4" t="str"/>
      <c r="R4237" s="4" t="str"/>
      <c r="S4237" s="4" t="str"/>
      <c r="T4237" s="4" t="str"/>
      <c r="U4237" s="4" t="str"/>
      <c r="V4237" s="4" t="n">
        <v>1</v>
      </c>
    </row>
    <row r="4238">
      <c r="A4238" t="n">
        <v>532</v>
      </c>
      <c r="B4238" t="inlineStr">
        <is>
          <t>20491149664</t>
        </is>
      </c>
      <c r="C4238" t="inlineStr">
        <is>
          <t>ASOCIACION DE PRODUCTORES VIRGEN DE CONCEPCION - APVC</t>
        </is>
      </c>
      <c r="D4238" s="6" t="n">
        <v>2022</v>
      </c>
      <c r="F4238" t="inlineStr">
        <is>
          <t>PAC</t>
        </is>
      </c>
      <c r="G4238" s="4" t="n">
        <v>0</v>
      </c>
      <c r="H4238" s="4" t="n">
        <v>0</v>
      </c>
      <c r="I4238" s="4" t="n">
        <v>0</v>
      </c>
      <c r="J4238" s="4" t="str"/>
      <c r="K4238" s="4" t="str"/>
      <c r="L4238" s="3" t="str"/>
      <c r="M4238" s="3" t="str"/>
      <c r="N4238" s="3" t="str"/>
      <c r="O4238" s="4" t="str"/>
      <c r="P4238" s="4" t="str"/>
      <c r="Q4238" s="4" t="str"/>
      <c r="R4238" s="4" t="str"/>
      <c r="S4238" s="4" t="str"/>
      <c r="T4238" s="4" t="str"/>
      <c r="U4238" s="4" t="str"/>
      <c r="V4238" s="4" t="n">
        <v>1</v>
      </c>
    </row>
    <row r="4239">
      <c r="A4239" t="n">
        <v>532</v>
      </c>
      <c r="B4239" t="inlineStr">
        <is>
          <t>20491149664</t>
        </is>
      </c>
      <c r="C4239" t="inlineStr">
        <is>
          <t>ASOCIACION DE PRODUCTORES VIRGEN DE CONCEPCION - APVC</t>
        </is>
      </c>
      <c r="D4239" s="6" t="n">
        <v>2023</v>
      </c>
      <c r="F4239" t="inlineStr">
        <is>
          <t>PAC</t>
        </is>
      </c>
      <c r="G4239" s="4" t="n">
        <v>0</v>
      </c>
      <c r="H4239" s="4" t="n">
        <v>0</v>
      </c>
      <c r="I4239" s="4" t="n">
        <v>0</v>
      </c>
      <c r="J4239" s="4" t="str"/>
      <c r="K4239" s="4" t="str"/>
      <c r="L4239" s="3" t="str"/>
      <c r="M4239" s="3" t="str"/>
      <c r="N4239" s="3" t="str"/>
      <c r="O4239" s="4" t="str"/>
      <c r="P4239" s="4" t="str"/>
      <c r="Q4239" s="4" t="str"/>
      <c r="R4239" s="4" t="str"/>
      <c r="S4239" s="4" t="str"/>
      <c r="T4239" s="4" t="str"/>
      <c r="U4239" s="4" t="str"/>
      <c r="V4239" s="4" t="n">
        <v>1</v>
      </c>
    </row>
    <row r="4240">
      <c r="A4240" t="n">
        <v>532</v>
      </c>
      <c r="B4240" t="inlineStr">
        <is>
          <t>20491149664</t>
        </is>
      </c>
      <c r="C4240" t="inlineStr">
        <is>
          <t>ASOCIACION DE PRODUCTORES VIRGEN DE CONCEPCION - APVC</t>
        </is>
      </c>
      <c r="D4240" s="6" t="n">
        <v>2024</v>
      </c>
      <c r="F4240" t="inlineStr">
        <is>
          <t>PAC</t>
        </is>
      </c>
      <c r="G4240" s="4" t="n">
        <v>0</v>
      </c>
      <c r="H4240" s="4" t="n">
        <v>0</v>
      </c>
      <c r="I4240" s="4" t="n">
        <v>0</v>
      </c>
      <c r="J4240" s="4" t="str"/>
      <c r="K4240" s="4" t="str"/>
      <c r="L4240" s="3" t="str"/>
      <c r="M4240" s="3" t="str"/>
      <c r="N4240" s="3" t="str"/>
      <c r="O4240" s="4" t="str"/>
      <c r="P4240" s="4" t="str"/>
      <c r="Q4240" s="4" t="str"/>
      <c r="R4240" s="4" t="str"/>
      <c r="S4240" s="4" t="str"/>
      <c r="T4240" s="4" t="str"/>
      <c r="U4240" s="4" t="str"/>
      <c r="V4240" s="4" t="n">
        <v>1</v>
      </c>
    </row>
    <row r="4241">
      <c r="A4241" t="n">
        <v>532</v>
      </c>
      <c r="B4241" t="inlineStr">
        <is>
          <t>20491149664</t>
        </is>
      </c>
      <c r="C4241" t="inlineStr">
        <is>
          <t>ASOCIACION DE PRODUCTORES VIRGEN DE CONCEPCION - APVC</t>
        </is>
      </c>
      <c r="D4241" s="6" t="n">
        <v>2025</v>
      </c>
      <c r="E4241" t="n">
        <v>1</v>
      </c>
      <c r="F4241" t="inlineStr">
        <is>
          <t>PAC</t>
        </is>
      </c>
      <c r="G4241" s="4" t="n">
        <v>12</v>
      </c>
      <c r="H4241" s="4" t="n">
        <v>13</v>
      </c>
      <c r="I4241" s="4" t="n">
        <v>25</v>
      </c>
      <c r="J4241" s="4" t="n">
        <v>39</v>
      </c>
      <c r="K4241" s="4" t="n">
        <v>6</v>
      </c>
      <c r="L4241" s="3" t="n">
        <v>290247</v>
      </c>
      <c r="M4241" s="3" t="n">
        <v>0</v>
      </c>
      <c r="N4241" s="3" t="n">
        <v>290247</v>
      </c>
      <c r="O4241" s="4" t="n">
        <v>0</v>
      </c>
      <c r="P4241" s="4" t="n">
        <v>290247</v>
      </c>
      <c r="Q4241" s="4" t="str"/>
      <c r="R4241" s="4" t="n">
        <v>0</v>
      </c>
      <c r="S4241" s="4" t="n">
        <v>0</v>
      </c>
      <c r="T4241" s="4" t="n">
        <v>0</v>
      </c>
      <c r="U4241" s="4" t="n">
        <v>290247</v>
      </c>
      <c r="V4241" s="4" t="n">
        <v>1</v>
      </c>
    </row>
    <row r="4242">
      <c r="A4242" t="n">
        <v>533</v>
      </c>
      <c r="B4242" t="inlineStr">
        <is>
          <t>20600446321</t>
        </is>
      </c>
      <c r="C4242" t="inlineStr">
        <is>
          <t>ASOCIACION DE PRODUCTORES AGROPECUARIOS DE PALTAYPATA ABANCAY</t>
        </is>
      </c>
      <c r="D4242" s="6" t="n">
        <v>2018</v>
      </c>
      <c r="F4242" t="inlineStr">
        <is>
          <t>PAC</t>
        </is>
      </c>
      <c r="G4242" s="4" t="str"/>
      <c r="H4242" s="4" t="str"/>
      <c r="I4242" s="4" t="n">
        <v>0</v>
      </c>
      <c r="J4242" s="4" t="str"/>
      <c r="K4242" s="4" t="str"/>
      <c r="L4242" s="3" t="str"/>
      <c r="M4242" s="3" t="str"/>
      <c r="N4242" s="3" t="str"/>
      <c r="O4242" s="4" t="str"/>
      <c r="P4242" s="4" t="str"/>
      <c r="Q4242" s="4" t="str"/>
      <c r="R4242" s="4" t="str"/>
      <c r="S4242" s="4" t="str"/>
      <c r="T4242" s="4" t="str"/>
      <c r="U4242" s="4" t="str"/>
      <c r="V4242" s="4" t="n">
        <v>1</v>
      </c>
    </row>
    <row r="4243">
      <c r="A4243" t="n">
        <v>533</v>
      </c>
      <c r="B4243" t="inlineStr">
        <is>
          <t>20600446321</t>
        </is>
      </c>
      <c r="C4243" t="inlineStr">
        <is>
          <t>ASOCIACION DE PRODUCTORES AGROPECUARIOS DE PALTAYPATA ABANCAY</t>
        </is>
      </c>
      <c r="D4243" s="6" t="n">
        <v>2019</v>
      </c>
      <c r="F4243" t="inlineStr">
        <is>
          <t>PAC</t>
        </is>
      </c>
      <c r="G4243" s="4" t="n">
        <v>0</v>
      </c>
      <c r="H4243" s="4" t="n">
        <v>0</v>
      </c>
      <c r="I4243" s="4" t="n">
        <v>0</v>
      </c>
      <c r="J4243" s="4" t="str"/>
      <c r="K4243" s="4" t="str"/>
      <c r="L4243" s="3" t="str"/>
      <c r="M4243" s="3" t="str"/>
      <c r="N4243" s="3" t="str"/>
      <c r="O4243" s="4" t="str"/>
      <c r="P4243" s="4" t="str"/>
      <c r="Q4243" s="4" t="str"/>
      <c r="R4243" s="4" t="str"/>
      <c r="S4243" s="4" t="str"/>
      <c r="T4243" s="4" t="str"/>
      <c r="U4243" s="4" t="str"/>
      <c r="V4243" s="4" t="n">
        <v>1</v>
      </c>
    </row>
    <row r="4244">
      <c r="A4244" t="n">
        <v>533</v>
      </c>
      <c r="B4244" t="inlineStr">
        <is>
          <t>20600446321</t>
        </is>
      </c>
      <c r="C4244" t="inlineStr">
        <is>
          <t>ASOCIACION DE PRODUCTORES AGROPECUARIOS DE PALTAYPATA ABANCAY</t>
        </is>
      </c>
      <c r="D4244" s="6" t="n">
        <v>2020</v>
      </c>
      <c r="F4244" t="inlineStr">
        <is>
          <t>PAC</t>
        </is>
      </c>
      <c r="G4244" s="4" t="n">
        <v>0</v>
      </c>
      <c r="H4244" s="4" t="n">
        <v>0</v>
      </c>
      <c r="I4244" s="4" t="n">
        <v>0</v>
      </c>
      <c r="J4244" s="4" t="str"/>
      <c r="K4244" s="4" t="str"/>
      <c r="L4244" s="3" t="str"/>
      <c r="M4244" s="3" t="str"/>
      <c r="N4244" s="3" t="str"/>
      <c r="O4244" s="4" t="str"/>
      <c r="P4244" s="4" t="str"/>
      <c r="Q4244" s="4" t="str"/>
      <c r="R4244" s="4" t="str"/>
      <c r="S4244" s="4" t="str"/>
      <c r="T4244" s="4" t="str"/>
      <c r="U4244" s="4" t="str"/>
      <c r="V4244" s="4" t="n">
        <v>1</v>
      </c>
    </row>
    <row r="4245">
      <c r="A4245" t="n">
        <v>533</v>
      </c>
      <c r="B4245" t="inlineStr">
        <is>
          <t>20600446321</t>
        </is>
      </c>
      <c r="C4245" t="inlineStr">
        <is>
          <t>ASOCIACION DE PRODUCTORES AGROPECUARIOS DE PALTAYPATA ABANCAY</t>
        </is>
      </c>
      <c r="D4245" s="6" t="n">
        <v>2021</v>
      </c>
      <c r="F4245" t="inlineStr">
        <is>
          <t>PAC</t>
        </is>
      </c>
      <c r="G4245" s="4" t="n">
        <v>0</v>
      </c>
      <c r="H4245" s="4" t="n">
        <v>0</v>
      </c>
      <c r="I4245" s="4" t="n">
        <v>0</v>
      </c>
      <c r="J4245" s="4" t="str"/>
      <c r="K4245" s="4" t="str"/>
      <c r="L4245" s="3" t="str"/>
      <c r="M4245" s="3" t="str"/>
      <c r="N4245" s="3" t="str"/>
      <c r="O4245" s="4" t="str"/>
      <c r="P4245" s="4" t="str"/>
      <c r="Q4245" s="4" t="str"/>
      <c r="R4245" s="4" t="str"/>
      <c r="S4245" s="4" t="str"/>
      <c r="T4245" s="4" t="str"/>
      <c r="U4245" s="4" t="str"/>
      <c r="V4245" s="4" t="n">
        <v>1</v>
      </c>
    </row>
    <row r="4246">
      <c r="A4246" t="n">
        <v>533</v>
      </c>
      <c r="B4246" t="inlineStr">
        <is>
          <t>20600446321</t>
        </is>
      </c>
      <c r="C4246" t="inlineStr">
        <is>
          <t>ASOCIACION DE PRODUCTORES AGROPECUARIOS DE PALTAYPATA ABANCAY</t>
        </is>
      </c>
      <c r="D4246" s="6" t="n">
        <v>2022</v>
      </c>
      <c r="F4246" t="inlineStr">
        <is>
          <t>PAC</t>
        </is>
      </c>
      <c r="G4246" s="4" t="n">
        <v>0</v>
      </c>
      <c r="H4246" s="4" t="n">
        <v>0</v>
      </c>
      <c r="I4246" s="4" t="n">
        <v>0</v>
      </c>
      <c r="J4246" s="4" t="str"/>
      <c r="K4246" s="4" t="str"/>
      <c r="L4246" s="3" t="str"/>
      <c r="M4246" s="3" t="str"/>
      <c r="N4246" s="3" t="str"/>
      <c r="O4246" s="4" t="str"/>
      <c r="P4246" s="4" t="str"/>
      <c r="Q4246" s="4" t="str"/>
      <c r="R4246" s="4" t="str"/>
      <c r="S4246" s="4" t="str"/>
      <c r="T4246" s="4" t="str"/>
      <c r="U4246" s="4" t="str"/>
      <c r="V4246" s="4" t="n">
        <v>1</v>
      </c>
    </row>
    <row r="4247">
      <c r="A4247" t="n">
        <v>533</v>
      </c>
      <c r="B4247" t="inlineStr">
        <is>
          <t>20600446321</t>
        </is>
      </c>
      <c r="C4247" t="inlineStr">
        <is>
          <t>ASOCIACION DE PRODUCTORES AGROPECUARIOS DE PALTAYPATA ABANCAY</t>
        </is>
      </c>
      <c r="D4247" s="6" t="n">
        <v>2023</v>
      </c>
      <c r="F4247" t="inlineStr">
        <is>
          <t>PAC</t>
        </is>
      </c>
      <c r="G4247" s="4" t="n">
        <v>0</v>
      </c>
      <c r="H4247" s="4" t="n">
        <v>0</v>
      </c>
      <c r="I4247" s="4" t="n">
        <v>0</v>
      </c>
      <c r="J4247" s="4" t="str"/>
      <c r="K4247" s="4" t="str"/>
      <c r="L4247" s="3" t="str"/>
      <c r="M4247" s="3" t="str"/>
      <c r="N4247" s="3" t="str"/>
      <c r="O4247" s="4" t="str"/>
      <c r="P4247" s="4" t="str"/>
      <c r="Q4247" s="4" t="str"/>
      <c r="R4247" s="4" t="str"/>
      <c r="S4247" s="4" t="str"/>
      <c r="T4247" s="4" t="str"/>
      <c r="U4247" s="4" t="str"/>
      <c r="V4247" s="4" t="n">
        <v>1</v>
      </c>
    </row>
    <row r="4248">
      <c r="A4248" t="n">
        <v>533</v>
      </c>
      <c r="B4248" t="inlineStr">
        <is>
          <t>20600446321</t>
        </is>
      </c>
      <c r="C4248" t="inlineStr">
        <is>
          <t>ASOCIACION DE PRODUCTORES AGROPECUARIOS DE PALTAYPATA ABANCAY</t>
        </is>
      </c>
      <c r="D4248" s="6" t="n">
        <v>2024</v>
      </c>
      <c r="F4248" t="inlineStr">
        <is>
          <t>PAC</t>
        </is>
      </c>
      <c r="G4248" s="4" t="n">
        <v>0</v>
      </c>
      <c r="H4248" s="4" t="n">
        <v>0</v>
      </c>
      <c r="I4248" s="4" t="n">
        <v>0</v>
      </c>
      <c r="J4248" s="4" t="str"/>
      <c r="K4248" s="4" t="str"/>
      <c r="L4248" s="3" t="str"/>
      <c r="M4248" s="3" t="str"/>
      <c r="N4248" s="3" t="str"/>
      <c r="O4248" s="4" t="str"/>
      <c r="P4248" s="4" t="str"/>
      <c r="Q4248" s="4" t="str"/>
      <c r="R4248" s="4" t="str"/>
      <c r="S4248" s="4" t="str"/>
      <c r="T4248" s="4" t="str"/>
      <c r="U4248" s="4" t="str"/>
      <c r="V4248" s="4" t="n">
        <v>1</v>
      </c>
    </row>
    <row r="4249">
      <c r="A4249" t="n">
        <v>533</v>
      </c>
      <c r="B4249" t="inlineStr">
        <is>
          <t>20600446321</t>
        </is>
      </c>
      <c r="C4249" t="inlineStr">
        <is>
          <t>ASOCIACION DE PRODUCTORES AGROPECUARIOS DE PALTAYPATA ABANCAY</t>
        </is>
      </c>
      <c r="D4249" s="6" t="n">
        <v>2025</v>
      </c>
      <c r="E4249" t="n">
        <v>1</v>
      </c>
      <c r="F4249" t="inlineStr">
        <is>
          <t>PAC</t>
        </is>
      </c>
      <c r="G4249" s="4" t="n">
        <v>21</v>
      </c>
      <c r="H4249" s="4" t="n">
        <v>4</v>
      </c>
      <c r="I4249" s="4" t="n">
        <v>25</v>
      </c>
      <c r="J4249" s="4" t="n">
        <v>38</v>
      </c>
      <c r="K4249" s="4" t="n">
        <v>6</v>
      </c>
      <c r="L4249" s="3" t="n">
        <v>301390</v>
      </c>
      <c r="M4249" s="3" t="n">
        <v>0</v>
      </c>
      <c r="N4249" s="3" t="n">
        <v>301390</v>
      </c>
      <c r="O4249" s="4" t="n">
        <v>0</v>
      </c>
      <c r="P4249" s="4" t="n">
        <v>301390</v>
      </c>
      <c r="Q4249" s="4" t="str"/>
      <c r="R4249" s="4" t="n">
        <v>0</v>
      </c>
      <c r="S4249" s="4" t="n">
        <v>0</v>
      </c>
      <c r="T4249" s="4" t="n">
        <v>0</v>
      </c>
      <c r="U4249" s="4" t="n">
        <v>301390</v>
      </c>
      <c r="V4249" s="4" t="n">
        <v>1</v>
      </c>
    </row>
    <row r="4250">
      <c r="A4250" t="n">
        <v>534</v>
      </c>
      <c r="B4250" t="inlineStr">
        <is>
          <t>20610555811</t>
        </is>
      </c>
      <c r="C4250" t="inlineStr">
        <is>
          <t>COOPERATIVA AGRARIA TOTORAL</t>
        </is>
      </c>
      <c r="D4250" s="6" t="n">
        <v>2018</v>
      </c>
      <c r="F4250" t="inlineStr">
        <is>
          <t>PAC</t>
        </is>
      </c>
      <c r="G4250" s="4" t="str"/>
      <c r="H4250" s="4" t="str"/>
      <c r="I4250" s="4" t="n">
        <v>0</v>
      </c>
      <c r="J4250" s="4" t="str"/>
      <c r="K4250" s="4" t="str"/>
      <c r="L4250" s="3" t="str"/>
      <c r="M4250" s="3" t="str"/>
      <c r="N4250" s="3" t="str"/>
      <c r="O4250" s="4" t="str"/>
      <c r="P4250" s="4" t="str"/>
      <c r="Q4250" s="4" t="str"/>
      <c r="R4250" s="4" t="str"/>
      <c r="S4250" s="4" t="str"/>
      <c r="T4250" s="4" t="str"/>
      <c r="U4250" s="4" t="str"/>
      <c r="V4250" s="4" t="n">
        <v>1</v>
      </c>
    </row>
    <row r="4251">
      <c r="A4251" t="n">
        <v>534</v>
      </c>
      <c r="B4251" t="inlineStr">
        <is>
          <t>20610555811</t>
        </is>
      </c>
      <c r="C4251" t="inlineStr">
        <is>
          <t>COOPERATIVA AGRARIA TOTORAL</t>
        </is>
      </c>
      <c r="D4251" s="6" t="n">
        <v>2019</v>
      </c>
      <c r="F4251" t="inlineStr">
        <is>
          <t>PAC</t>
        </is>
      </c>
      <c r="G4251" s="4" t="n">
        <v>0</v>
      </c>
      <c r="H4251" s="4" t="n">
        <v>0</v>
      </c>
      <c r="I4251" s="4" t="n">
        <v>0</v>
      </c>
      <c r="J4251" s="4" t="str"/>
      <c r="K4251" s="4" t="str"/>
      <c r="L4251" s="3" t="str"/>
      <c r="M4251" s="3" t="str"/>
      <c r="N4251" s="3" t="str"/>
      <c r="O4251" s="4" t="str"/>
      <c r="P4251" s="4" t="str"/>
      <c r="Q4251" s="4" t="str"/>
      <c r="R4251" s="4" t="str"/>
      <c r="S4251" s="4" t="str"/>
      <c r="T4251" s="4" t="str"/>
      <c r="U4251" s="4" t="str"/>
      <c r="V4251" s="4" t="n">
        <v>1</v>
      </c>
    </row>
    <row r="4252">
      <c r="A4252" t="n">
        <v>534</v>
      </c>
      <c r="B4252" t="inlineStr">
        <is>
          <t>20610555811</t>
        </is>
      </c>
      <c r="C4252" t="inlineStr">
        <is>
          <t>COOPERATIVA AGRARIA TOTORAL</t>
        </is>
      </c>
      <c r="D4252" s="6" t="n">
        <v>2020</v>
      </c>
      <c r="F4252" t="inlineStr">
        <is>
          <t>PAC</t>
        </is>
      </c>
      <c r="G4252" s="4" t="n">
        <v>0</v>
      </c>
      <c r="H4252" s="4" t="n">
        <v>0</v>
      </c>
      <c r="I4252" s="4" t="n">
        <v>0</v>
      </c>
      <c r="J4252" s="4" t="str"/>
      <c r="K4252" s="4" t="str"/>
      <c r="L4252" s="3" t="str"/>
      <c r="M4252" s="3" t="str"/>
      <c r="N4252" s="3" t="str"/>
      <c r="O4252" s="4" t="str"/>
      <c r="P4252" s="4" t="str"/>
      <c r="Q4252" s="4" t="str"/>
      <c r="R4252" s="4" t="str"/>
      <c r="S4252" s="4" t="str"/>
      <c r="T4252" s="4" t="str"/>
      <c r="U4252" s="4" t="str"/>
      <c r="V4252" s="4" t="n">
        <v>1</v>
      </c>
    </row>
    <row r="4253">
      <c r="A4253" t="n">
        <v>534</v>
      </c>
      <c r="B4253" t="inlineStr">
        <is>
          <t>20610555811</t>
        </is>
      </c>
      <c r="C4253" t="inlineStr">
        <is>
          <t>COOPERATIVA AGRARIA TOTORAL</t>
        </is>
      </c>
      <c r="D4253" s="6" t="n">
        <v>2021</v>
      </c>
      <c r="F4253" t="inlineStr">
        <is>
          <t>PAC</t>
        </is>
      </c>
      <c r="G4253" s="4" t="n">
        <v>0</v>
      </c>
      <c r="H4253" s="4" t="n">
        <v>0</v>
      </c>
      <c r="I4253" s="4" t="n">
        <v>0</v>
      </c>
      <c r="J4253" s="4" t="str"/>
      <c r="K4253" s="4" t="str"/>
      <c r="L4253" s="3" t="str"/>
      <c r="M4253" s="3" t="str"/>
      <c r="N4253" s="3" t="str"/>
      <c r="O4253" s="4" t="str"/>
      <c r="P4253" s="4" t="str"/>
      <c r="Q4253" s="4" t="str"/>
      <c r="R4253" s="4" t="str"/>
      <c r="S4253" s="4" t="str"/>
      <c r="T4253" s="4" t="str"/>
      <c r="U4253" s="4" t="str"/>
      <c r="V4253" s="4" t="n">
        <v>1</v>
      </c>
    </row>
    <row r="4254">
      <c r="A4254" t="n">
        <v>534</v>
      </c>
      <c r="B4254" t="inlineStr">
        <is>
          <t>20610555811</t>
        </is>
      </c>
      <c r="C4254" t="inlineStr">
        <is>
          <t>COOPERATIVA AGRARIA TOTORAL</t>
        </is>
      </c>
      <c r="D4254" s="6" t="n">
        <v>2022</v>
      </c>
      <c r="F4254" t="inlineStr">
        <is>
          <t>PAC</t>
        </is>
      </c>
      <c r="G4254" s="4" t="n">
        <v>0</v>
      </c>
      <c r="H4254" s="4" t="n">
        <v>0</v>
      </c>
      <c r="I4254" s="4" t="n">
        <v>0</v>
      </c>
      <c r="J4254" s="4" t="str"/>
      <c r="K4254" s="4" t="str"/>
      <c r="L4254" s="3" t="str"/>
      <c r="M4254" s="3" t="str"/>
      <c r="N4254" s="3" t="str"/>
      <c r="O4254" s="4" t="str"/>
      <c r="P4254" s="4" t="str"/>
      <c r="Q4254" s="4" t="str"/>
      <c r="R4254" s="4" t="str"/>
      <c r="S4254" s="4" t="str"/>
      <c r="T4254" s="4" t="str"/>
      <c r="U4254" s="4" t="str"/>
      <c r="V4254" s="4" t="n">
        <v>1</v>
      </c>
    </row>
    <row r="4255">
      <c r="A4255" t="n">
        <v>534</v>
      </c>
      <c r="B4255" t="inlineStr">
        <is>
          <t>20610555811</t>
        </is>
      </c>
      <c r="C4255" t="inlineStr">
        <is>
          <t>COOPERATIVA AGRARIA TOTORAL</t>
        </is>
      </c>
      <c r="D4255" s="6" t="n">
        <v>2023</v>
      </c>
      <c r="F4255" t="inlineStr">
        <is>
          <t>PAC</t>
        </is>
      </c>
      <c r="G4255" s="4" t="n">
        <v>0</v>
      </c>
      <c r="H4255" s="4" t="n">
        <v>0</v>
      </c>
      <c r="I4255" s="4" t="n">
        <v>0</v>
      </c>
      <c r="J4255" s="4" t="str"/>
      <c r="K4255" s="4" t="str"/>
      <c r="L4255" s="3" t="str"/>
      <c r="M4255" s="3" t="str"/>
      <c r="N4255" s="3" t="str"/>
      <c r="O4255" s="4" t="str"/>
      <c r="P4255" s="4" t="str"/>
      <c r="Q4255" s="4" t="str"/>
      <c r="R4255" s="4" t="str"/>
      <c r="S4255" s="4" t="str"/>
      <c r="T4255" s="4" t="str"/>
      <c r="U4255" s="4" t="str"/>
      <c r="V4255" s="4" t="n">
        <v>1</v>
      </c>
    </row>
    <row r="4256">
      <c r="A4256" t="n">
        <v>534</v>
      </c>
      <c r="B4256" t="inlineStr">
        <is>
          <t>20610555811</t>
        </is>
      </c>
      <c r="C4256" t="inlineStr">
        <is>
          <t>COOPERATIVA AGRARIA TOTORAL</t>
        </is>
      </c>
      <c r="D4256" s="6" t="n">
        <v>2024</v>
      </c>
      <c r="F4256" t="inlineStr">
        <is>
          <t>PAC</t>
        </is>
      </c>
      <c r="G4256" s="4" t="n">
        <v>0</v>
      </c>
      <c r="H4256" s="4" t="n">
        <v>0</v>
      </c>
      <c r="I4256" s="4" t="n">
        <v>0</v>
      </c>
      <c r="J4256" s="4" t="str"/>
      <c r="K4256" s="4" t="str"/>
      <c r="L4256" s="3" t="str"/>
      <c r="M4256" s="3" t="str"/>
      <c r="N4256" s="3" t="str"/>
      <c r="O4256" s="4" t="str"/>
      <c r="P4256" s="4" t="str"/>
      <c r="Q4256" s="4" t="str"/>
      <c r="R4256" s="4" t="str"/>
      <c r="S4256" s="4" t="str"/>
      <c r="T4256" s="4" t="str"/>
      <c r="U4256" s="4" t="str"/>
      <c r="V4256" s="4" t="n">
        <v>1</v>
      </c>
    </row>
    <row r="4257">
      <c r="A4257" t="n">
        <v>534</v>
      </c>
      <c r="B4257" t="inlineStr">
        <is>
          <t>20610555811</t>
        </is>
      </c>
      <c r="C4257" t="inlineStr">
        <is>
          <t>COOPERATIVA AGRARIA TOTORAL</t>
        </is>
      </c>
      <c r="D4257" s="6" t="n">
        <v>2025</v>
      </c>
      <c r="E4257" t="n">
        <v>1</v>
      </c>
      <c r="F4257" t="inlineStr">
        <is>
          <t>PAC</t>
        </is>
      </c>
      <c r="G4257" s="4" t="n">
        <v>21</v>
      </c>
      <c r="H4257" s="4" t="n">
        <v>13</v>
      </c>
      <c r="I4257" s="4" t="n">
        <v>34</v>
      </c>
      <c r="J4257" s="4" t="n">
        <v>31</v>
      </c>
      <c r="K4257" s="4" t="n">
        <v>6</v>
      </c>
      <c r="L4257" s="3" t="n">
        <v>943650</v>
      </c>
      <c r="M4257" s="3" t="n">
        <v>0</v>
      </c>
      <c r="N4257" s="3" t="n">
        <v>943650</v>
      </c>
      <c r="O4257" s="4" t="n">
        <v>0</v>
      </c>
      <c r="P4257" s="4" t="n">
        <v>943650</v>
      </c>
      <c r="Q4257" s="4" t="str"/>
      <c r="R4257" s="4" t="n">
        <v>0</v>
      </c>
      <c r="S4257" s="4" t="n">
        <v>0</v>
      </c>
      <c r="T4257" s="4" t="n">
        <v>0</v>
      </c>
      <c r="U4257" s="4" t="n">
        <v>943650</v>
      </c>
      <c r="V4257" s="4" t="n">
        <v>1</v>
      </c>
    </row>
    <row r="4258">
      <c r="A4258" t="n">
        <v>535</v>
      </c>
      <c r="B4258" t="inlineStr">
        <is>
          <t>20606590301</t>
        </is>
      </c>
      <c r="C4258" t="inlineStr">
        <is>
          <t>ASOCIACION PRODUCTORES AGROPECUARIOS DE PALTO VALLE VERDE PINCOS MATAPUQUIO</t>
        </is>
      </c>
      <c r="D4258" s="6" t="n">
        <v>2018</v>
      </c>
      <c r="F4258" t="inlineStr">
        <is>
          <t>PAC</t>
        </is>
      </c>
      <c r="G4258" s="4" t="str"/>
      <c r="H4258" s="4" t="str"/>
      <c r="I4258" s="4" t="n">
        <v>0</v>
      </c>
      <c r="J4258" s="4" t="str"/>
      <c r="K4258" s="4" t="str"/>
      <c r="L4258" s="3" t="str"/>
      <c r="M4258" s="3" t="str"/>
      <c r="N4258" s="3" t="str"/>
      <c r="O4258" s="4" t="str"/>
      <c r="P4258" s="4" t="str"/>
      <c r="Q4258" s="4" t="str"/>
      <c r="R4258" s="4" t="str"/>
      <c r="S4258" s="4" t="str"/>
      <c r="T4258" s="4" t="str"/>
      <c r="U4258" s="4" t="str"/>
      <c r="V4258" s="4" t="n">
        <v>1</v>
      </c>
    </row>
    <row r="4259">
      <c r="A4259" t="n">
        <v>535</v>
      </c>
      <c r="B4259" t="inlineStr">
        <is>
          <t>20606590301</t>
        </is>
      </c>
      <c r="C4259" t="inlineStr">
        <is>
          <t>ASOCIACION PRODUCTORES AGROPECUARIOS DE PALTO VALLE VERDE PINCOS MATAPUQUIO</t>
        </is>
      </c>
      <c r="D4259" s="6" t="n">
        <v>2019</v>
      </c>
      <c r="F4259" t="inlineStr">
        <is>
          <t>PAC</t>
        </is>
      </c>
      <c r="G4259" s="4" t="n">
        <v>0</v>
      </c>
      <c r="H4259" s="4" t="n">
        <v>0</v>
      </c>
      <c r="I4259" s="4" t="n">
        <v>0</v>
      </c>
      <c r="J4259" s="4" t="str"/>
      <c r="K4259" s="4" t="str"/>
      <c r="L4259" s="3" t="str"/>
      <c r="M4259" s="3" t="str"/>
      <c r="N4259" s="3" t="str"/>
      <c r="O4259" s="4" t="str"/>
      <c r="P4259" s="4" t="str"/>
      <c r="Q4259" s="4" t="str"/>
      <c r="R4259" s="4" t="str"/>
      <c r="S4259" s="4" t="str"/>
      <c r="T4259" s="4" t="str"/>
      <c r="U4259" s="4" t="str"/>
      <c r="V4259" s="4" t="n">
        <v>1</v>
      </c>
    </row>
    <row r="4260">
      <c r="A4260" t="n">
        <v>535</v>
      </c>
      <c r="B4260" t="inlineStr">
        <is>
          <t>20606590301</t>
        </is>
      </c>
      <c r="C4260" t="inlineStr">
        <is>
          <t>ASOCIACION PRODUCTORES AGROPECUARIOS DE PALTO VALLE VERDE PINCOS MATAPUQUIO</t>
        </is>
      </c>
      <c r="D4260" s="6" t="n">
        <v>2020</v>
      </c>
      <c r="F4260" t="inlineStr">
        <is>
          <t>PAC</t>
        </is>
      </c>
      <c r="G4260" s="4" t="n">
        <v>0</v>
      </c>
      <c r="H4260" s="4" t="n">
        <v>0</v>
      </c>
      <c r="I4260" s="4" t="n">
        <v>0</v>
      </c>
      <c r="J4260" s="4" t="str"/>
      <c r="K4260" s="4" t="str"/>
      <c r="L4260" s="3" t="str"/>
      <c r="M4260" s="3" t="str"/>
      <c r="N4260" s="3" t="str"/>
      <c r="O4260" s="4" t="str"/>
      <c r="P4260" s="4" t="str"/>
      <c r="Q4260" s="4" t="str"/>
      <c r="R4260" s="4" t="str"/>
      <c r="S4260" s="4" t="str"/>
      <c r="T4260" s="4" t="str"/>
      <c r="U4260" s="4" t="str"/>
      <c r="V4260" s="4" t="n">
        <v>1</v>
      </c>
    </row>
    <row r="4261">
      <c r="A4261" t="n">
        <v>535</v>
      </c>
      <c r="B4261" t="inlineStr">
        <is>
          <t>20606590301</t>
        </is>
      </c>
      <c r="C4261" t="inlineStr">
        <is>
          <t>ASOCIACION PRODUCTORES AGROPECUARIOS DE PALTO VALLE VERDE PINCOS MATAPUQUIO</t>
        </is>
      </c>
      <c r="D4261" s="6" t="n">
        <v>2021</v>
      </c>
      <c r="F4261" t="inlineStr">
        <is>
          <t>PAC</t>
        </is>
      </c>
      <c r="G4261" s="4" t="n">
        <v>0</v>
      </c>
      <c r="H4261" s="4" t="n">
        <v>0</v>
      </c>
      <c r="I4261" s="4" t="n">
        <v>0</v>
      </c>
      <c r="J4261" s="4" t="str"/>
      <c r="K4261" s="4" t="str"/>
      <c r="L4261" s="3" t="str"/>
      <c r="M4261" s="3" t="str"/>
      <c r="N4261" s="3" t="str"/>
      <c r="O4261" s="4" t="str"/>
      <c r="P4261" s="4" t="str"/>
      <c r="Q4261" s="4" t="str"/>
      <c r="R4261" s="4" t="str"/>
      <c r="S4261" s="4" t="str"/>
      <c r="T4261" s="4" t="str"/>
      <c r="U4261" s="4" t="str"/>
      <c r="V4261" s="4" t="n">
        <v>1</v>
      </c>
    </row>
    <row r="4262">
      <c r="A4262" t="n">
        <v>535</v>
      </c>
      <c r="B4262" t="inlineStr">
        <is>
          <t>20606590301</t>
        </is>
      </c>
      <c r="C4262" t="inlineStr">
        <is>
          <t>ASOCIACION PRODUCTORES AGROPECUARIOS DE PALTO VALLE VERDE PINCOS MATAPUQUIO</t>
        </is>
      </c>
      <c r="D4262" s="6" t="n">
        <v>2022</v>
      </c>
      <c r="F4262" t="inlineStr">
        <is>
          <t>PAC</t>
        </is>
      </c>
      <c r="G4262" s="4" t="n">
        <v>0</v>
      </c>
      <c r="H4262" s="4" t="n">
        <v>0</v>
      </c>
      <c r="I4262" s="4" t="n">
        <v>0</v>
      </c>
      <c r="J4262" s="4" t="str"/>
      <c r="K4262" s="4" t="str"/>
      <c r="L4262" s="3" t="str"/>
      <c r="M4262" s="3" t="str"/>
      <c r="N4262" s="3" t="str"/>
      <c r="O4262" s="4" t="str"/>
      <c r="P4262" s="4" t="str"/>
      <c r="Q4262" s="4" t="str"/>
      <c r="R4262" s="4" t="str"/>
      <c r="S4262" s="4" t="str"/>
      <c r="T4262" s="4" t="str"/>
      <c r="U4262" s="4" t="str"/>
      <c r="V4262" s="4" t="n">
        <v>1</v>
      </c>
    </row>
    <row r="4263">
      <c r="A4263" t="n">
        <v>535</v>
      </c>
      <c r="B4263" t="inlineStr">
        <is>
          <t>20606590301</t>
        </is>
      </c>
      <c r="C4263" t="inlineStr">
        <is>
          <t>ASOCIACION PRODUCTORES AGROPECUARIOS DE PALTO VALLE VERDE PINCOS MATAPUQUIO</t>
        </is>
      </c>
      <c r="D4263" s="6" t="n">
        <v>2023</v>
      </c>
      <c r="F4263" t="inlineStr">
        <is>
          <t>PAC</t>
        </is>
      </c>
      <c r="G4263" s="4" t="n">
        <v>0</v>
      </c>
      <c r="H4263" s="4" t="n">
        <v>0</v>
      </c>
      <c r="I4263" s="4" t="n">
        <v>0</v>
      </c>
      <c r="J4263" s="4" t="str"/>
      <c r="K4263" s="4" t="str"/>
      <c r="L4263" s="3" t="str"/>
      <c r="M4263" s="3" t="str"/>
      <c r="N4263" s="3" t="str"/>
      <c r="O4263" s="4" t="str"/>
      <c r="P4263" s="4" t="str"/>
      <c r="Q4263" s="4" t="str"/>
      <c r="R4263" s="4" t="str"/>
      <c r="S4263" s="4" t="str"/>
      <c r="T4263" s="4" t="str"/>
      <c r="U4263" s="4" t="str"/>
      <c r="V4263" s="4" t="n">
        <v>1</v>
      </c>
    </row>
    <row r="4264">
      <c r="A4264" t="n">
        <v>535</v>
      </c>
      <c r="B4264" t="inlineStr">
        <is>
          <t>20606590301</t>
        </is>
      </c>
      <c r="C4264" t="inlineStr">
        <is>
          <t>ASOCIACION PRODUCTORES AGROPECUARIOS DE PALTO VALLE VERDE PINCOS MATAPUQUIO</t>
        </is>
      </c>
      <c r="D4264" s="6" t="n">
        <v>2024</v>
      </c>
      <c r="F4264" t="inlineStr">
        <is>
          <t>PAC</t>
        </is>
      </c>
      <c r="G4264" s="4" t="n">
        <v>0</v>
      </c>
      <c r="H4264" s="4" t="n">
        <v>0</v>
      </c>
      <c r="I4264" s="4" t="n">
        <v>0</v>
      </c>
      <c r="J4264" s="4" t="str"/>
      <c r="K4264" s="4" t="str"/>
      <c r="L4264" s="3" t="str"/>
      <c r="M4264" s="3" t="str"/>
      <c r="N4264" s="3" t="str"/>
      <c r="O4264" s="4" t="str"/>
      <c r="P4264" s="4" t="str"/>
      <c r="Q4264" s="4" t="str"/>
      <c r="R4264" s="4" t="str"/>
      <c r="S4264" s="4" t="str"/>
      <c r="T4264" s="4" t="str"/>
      <c r="U4264" s="4" t="str"/>
      <c r="V4264" s="4" t="n">
        <v>1</v>
      </c>
    </row>
    <row r="4265">
      <c r="A4265" t="n">
        <v>535</v>
      </c>
      <c r="B4265" t="inlineStr">
        <is>
          <t>20606590301</t>
        </is>
      </c>
      <c r="C4265" t="inlineStr">
        <is>
          <t>ASOCIACION PRODUCTORES AGROPECUARIOS DE PALTO VALLE VERDE PINCOS MATAPUQUIO</t>
        </is>
      </c>
      <c r="D4265" s="6" t="n">
        <v>2025</v>
      </c>
      <c r="E4265" t="n">
        <v>1</v>
      </c>
      <c r="F4265" t="inlineStr">
        <is>
          <t>PAC</t>
        </is>
      </c>
      <c r="G4265" s="4" t="n">
        <v>15</v>
      </c>
      <c r="H4265" s="4" t="n">
        <v>5</v>
      </c>
      <c r="I4265" s="4" t="n">
        <v>20</v>
      </c>
      <c r="J4265" s="4" t="n">
        <v>47</v>
      </c>
      <c r="K4265" s="4" t="n">
        <v>5</v>
      </c>
      <c r="L4265" s="3" t="n">
        <v>191578.1</v>
      </c>
      <c r="M4265" s="3" t="n">
        <v>0</v>
      </c>
      <c r="N4265" s="3" t="n">
        <v>191578.1</v>
      </c>
      <c r="O4265" s="4" t="n">
        <v>0</v>
      </c>
      <c r="P4265" s="4" t="n">
        <v>191578.1</v>
      </c>
      <c r="Q4265" s="4" t="str"/>
      <c r="R4265" s="4" t="n">
        <v>0</v>
      </c>
      <c r="S4265" s="4" t="n">
        <v>0</v>
      </c>
      <c r="T4265" s="4" t="n">
        <v>0</v>
      </c>
      <c r="U4265" s="4" t="n">
        <v>191578.1</v>
      </c>
      <c r="V4265" s="4" t="n">
        <v>1</v>
      </c>
    </row>
    <row r="4266">
      <c r="A4266" t="n">
        <v>536</v>
      </c>
      <c r="B4266" t="inlineStr">
        <is>
          <t>20613667203</t>
        </is>
      </c>
      <c r="C4266" t="inlineStr">
        <is>
          <t>ASOCIACION DE PRODUCTORES AGROINDUSTRIALES HACIENDA SAN JOSE DE LA VILLA DE YARABAMBA</t>
        </is>
      </c>
      <c r="D4266" s="6" t="n">
        <v>2018</v>
      </c>
      <c r="F4266" t="inlineStr">
        <is>
          <t>PAC</t>
        </is>
      </c>
      <c r="G4266" s="4" t="str"/>
      <c r="H4266" s="4" t="str"/>
      <c r="I4266" s="4" t="n">
        <v>0</v>
      </c>
      <c r="J4266" s="4" t="str"/>
      <c r="K4266" s="4" t="str"/>
      <c r="L4266" s="3" t="str"/>
      <c r="M4266" s="3" t="str"/>
      <c r="N4266" s="3" t="str"/>
      <c r="O4266" s="4" t="str"/>
      <c r="P4266" s="4" t="str"/>
      <c r="Q4266" s="4" t="str"/>
      <c r="R4266" s="4" t="str"/>
      <c r="S4266" s="4" t="str"/>
      <c r="T4266" s="4" t="str"/>
      <c r="U4266" s="4" t="str"/>
      <c r="V4266" s="4" t="n">
        <v>1</v>
      </c>
    </row>
    <row r="4267">
      <c r="A4267" t="n">
        <v>536</v>
      </c>
      <c r="B4267" t="inlineStr">
        <is>
          <t>20613667203</t>
        </is>
      </c>
      <c r="C4267" t="inlineStr">
        <is>
          <t>ASOCIACION DE PRODUCTORES AGROINDUSTRIALES HACIENDA SAN JOSE DE LA VILLA DE YARABAMBA</t>
        </is>
      </c>
      <c r="D4267" s="6" t="n">
        <v>2019</v>
      </c>
      <c r="F4267" t="inlineStr">
        <is>
          <t>PAC</t>
        </is>
      </c>
      <c r="G4267" s="4" t="n">
        <v>0</v>
      </c>
      <c r="H4267" s="4" t="n">
        <v>0</v>
      </c>
      <c r="I4267" s="4" t="n">
        <v>0</v>
      </c>
      <c r="J4267" s="4" t="str"/>
      <c r="K4267" s="4" t="str"/>
      <c r="L4267" s="3" t="str"/>
      <c r="M4267" s="3" t="str"/>
      <c r="N4267" s="3" t="str"/>
      <c r="O4267" s="4" t="str"/>
      <c r="P4267" s="4" t="str"/>
      <c r="Q4267" s="4" t="str"/>
      <c r="R4267" s="4" t="str"/>
      <c r="S4267" s="4" t="str"/>
      <c r="T4267" s="4" t="str"/>
      <c r="U4267" s="4" t="str"/>
      <c r="V4267" s="4" t="n">
        <v>1</v>
      </c>
    </row>
    <row r="4268">
      <c r="A4268" t="n">
        <v>536</v>
      </c>
      <c r="B4268" t="inlineStr">
        <is>
          <t>20613667203</t>
        </is>
      </c>
      <c r="C4268" t="inlineStr">
        <is>
          <t>ASOCIACION DE PRODUCTORES AGROINDUSTRIALES HACIENDA SAN JOSE DE LA VILLA DE YARABAMBA</t>
        </is>
      </c>
      <c r="D4268" s="6" t="n">
        <v>2020</v>
      </c>
      <c r="F4268" t="inlineStr">
        <is>
          <t>PAC</t>
        </is>
      </c>
      <c r="G4268" s="4" t="n">
        <v>0</v>
      </c>
      <c r="H4268" s="4" t="n">
        <v>0</v>
      </c>
      <c r="I4268" s="4" t="n">
        <v>0</v>
      </c>
      <c r="J4268" s="4" t="str"/>
      <c r="K4268" s="4" t="str"/>
      <c r="L4268" s="3" t="str"/>
      <c r="M4268" s="3" t="str"/>
      <c r="N4268" s="3" t="str"/>
      <c r="O4268" s="4" t="str"/>
      <c r="P4268" s="4" t="str"/>
      <c r="Q4268" s="4" t="str"/>
      <c r="R4268" s="4" t="str"/>
      <c r="S4268" s="4" t="str"/>
      <c r="T4268" s="4" t="str"/>
      <c r="U4268" s="4" t="str"/>
      <c r="V4268" s="4" t="n">
        <v>1</v>
      </c>
    </row>
    <row r="4269">
      <c r="A4269" t="n">
        <v>536</v>
      </c>
      <c r="B4269" t="inlineStr">
        <is>
          <t>20613667203</t>
        </is>
      </c>
      <c r="C4269" t="inlineStr">
        <is>
          <t>ASOCIACION DE PRODUCTORES AGROINDUSTRIALES HACIENDA SAN JOSE DE LA VILLA DE YARABAMBA</t>
        </is>
      </c>
      <c r="D4269" s="6" t="n">
        <v>2021</v>
      </c>
      <c r="F4269" t="inlineStr">
        <is>
          <t>PAC</t>
        </is>
      </c>
      <c r="G4269" s="4" t="n">
        <v>0</v>
      </c>
      <c r="H4269" s="4" t="n">
        <v>0</v>
      </c>
      <c r="I4269" s="4" t="n">
        <v>0</v>
      </c>
      <c r="J4269" s="4" t="str"/>
      <c r="K4269" s="4" t="str"/>
      <c r="L4269" s="3" t="str"/>
      <c r="M4269" s="3" t="str"/>
      <c r="N4269" s="3" t="str"/>
      <c r="O4269" s="4" t="str"/>
      <c r="P4269" s="4" t="str"/>
      <c r="Q4269" s="4" t="str"/>
      <c r="R4269" s="4" t="str"/>
      <c r="S4269" s="4" t="str"/>
      <c r="T4269" s="4" t="str"/>
      <c r="U4269" s="4" t="str"/>
      <c r="V4269" s="4" t="n">
        <v>1</v>
      </c>
    </row>
    <row r="4270">
      <c r="A4270" t="n">
        <v>536</v>
      </c>
      <c r="B4270" t="inlineStr">
        <is>
          <t>20613667203</t>
        </is>
      </c>
      <c r="C4270" t="inlineStr">
        <is>
          <t>ASOCIACION DE PRODUCTORES AGROINDUSTRIALES HACIENDA SAN JOSE DE LA VILLA DE YARABAMBA</t>
        </is>
      </c>
      <c r="D4270" s="6" t="n">
        <v>2022</v>
      </c>
      <c r="F4270" t="inlineStr">
        <is>
          <t>PAC</t>
        </is>
      </c>
      <c r="G4270" s="4" t="n">
        <v>0</v>
      </c>
      <c r="H4270" s="4" t="n">
        <v>0</v>
      </c>
      <c r="I4270" s="4" t="n">
        <v>0</v>
      </c>
      <c r="J4270" s="4" t="str"/>
      <c r="K4270" s="4" t="str"/>
      <c r="L4270" s="3" t="str"/>
      <c r="M4270" s="3" t="str"/>
      <c r="N4270" s="3" t="str"/>
      <c r="O4270" s="4" t="str"/>
      <c r="P4270" s="4" t="str"/>
      <c r="Q4270" s="4" t="str"/>
      <c r="R4270" s="4" t="str"/>
      <c r="S4270" s="4" t="str"/>
      <c r="T4270" s="4" t="str"/>
      <c r="U4270" s="4" t="str"/>
      <c r="V4270" s="4" t="n">
        <v>1</v>
      </c>
    </row>
    <row r="4271">
      <c r="A4271" t="n">
        <v>536</v>
      </c>
      <c r="B4271" t="inlineStr">
        <is>
          <t>20613667203</t>
        </is>
      </c>
      <c r="C4271" t="inlineStr">
        <is>
          <t>ASOCIACION DE PRODUCTORES AGROINDUSTRIALES HACIENDA SAN JOSE DE LA VILLA DE YARABAMBA</t>
        </is>
      </c>
      <c r="D4271" s="6" t="n">
        <v>2023</v>
      </c>
      <c r="F4271" t="inlineStr">
        <is>
          <t>PAC</t>
        </is>
      </c>
      <c r="G4271" s="4" t="n">
        <v>0</v>
      </c>
      <c r="H4271" s="4" t="n">
        <v>0</v>
      </c>
      <c r="I4271" s="4" t="n">
        <v>0</v>
      </c>
      <c r="J4271" s="4" t="str"/>
      <c r="K4271" s="4" t="str"/>
      <c r="L4271" s="3" t="str"/>
      <c r="M4271" s="3" t="str"/>
      <c r="N4271" s="3" t="str"/>
      <c r="O4271" s="4" t="str"/>
      <c r="P4271" s="4" t="str"/>
      <c r="Q4271" s="4" t="str"/>
      <c r="R4271" s="4" t="str"/>
      <c r="S4271" s="4" t="str"/>
      <c r="T4271" s="4" t="str"/>
      <c r="U4271" s="4" t="str"/>
      <c r="V4271" s="4" t="n">
        <v>1</v>
      </c>
    </row>
    <row r="4272">
      <c r="A4272" t="n">
        <v>536</v>
      </c>
      <c r="B4272" t="inlineStr">
        <is>
          <t>20613667203</t>
        </is>
      </c>
      <c r="C4272" t="inlineStr">
        <is>
          <t>ASOCIACION DE PRODUCTORES AGROINDUSTRIALES HACIENDA SAN JOSE DE LA VILLA DE YARABAMBA</t>
        </is>
      </c>
      <c r="D4272" s="6" t="n">
        <v>2024</v>
      </c>
      <c r="F4272" t="inlineStr">
        <is>
          <t>PAC</t>
        </is>
      </c>
      <c r="G4272" s="4" t="n">
        <v>0</v>
      </c>
      <c r="H4272" s="4" t="n">
        <v>0</v>
      </c>
      <c r="I4272" s="4" t="n">
        <v>0</v>
      </c>
      <c r="J4272" s="4" t="str"/>
      <c r="K4272" s="4" t="str"/>
      <c r="L4272" s="3" t="str"/>
      <c r="M4272" s="3" t="str"/>
      <c r="N4272" s="3" t="str"/>
      <c r="O4272" s="4" t="str"/>
      <c r="P4272" s="4" t="str"/>
      <c r="Q4272" s="4" t="str"/>
      <c r="R4272" s="4" t="str"/>
      <c r="S4272" s="4" t="str"/>
      <c r="T4272" s="4" t="str"/>
      <c r="U4272" s="4" t="str"/>
      <c r="V4272" s="4" t="n">
        <v>1</v>
      </c>
    </row>
    <row r="4273">
      <c r="A4273" t="n">
        <v>536</v>
      </c>
      <c r="B4273" t="inlineStr">
        <is>
          <t>20613667203</t>
        </is>
      </c>
      <c r="C4273" t="inlineStr">
        <is>
          <t>ASOCIACION DE PRODUCTORES AGROINDUSTRIALES HACIENDA SAN JOSE DE LA VILLA DE YARABAMBA</t>
        </is>
      </c>
      <c r="D4273" s="6" t="n">
        <v>2025</v>
      </c>
      <c r="E4273" t="n">
        <v>1</v>
      </c>
      <c r="F4273" t="inlineStr">
        <is>
          <t>PAC</t>
        </is>
      </c>
      <c r="G4273" s="4" t="n">
        <v>9</v>
      </c>
      <c r="H4273" s="4" t="n">
        <v>1</v>
      </c>
      <c r="I4273" s="4" t="n">
        <v>10</v>
      </c>
      <c r="J4273" s="4" t="n">
        <v>41</v>
      </c>
      <c r="K4273" s="4" t="n">
        <v>1</v>
      </c>
      <c r="L4273" s="3" t="n">
        <v>0</v>
      </c>
      <c r="M4273" s="3" t="n">
        <v>0</v>
      </c>
      <c r="N4273" s="3" t="n">
        <v>0</v>
      </c>
      <c r="O4273" s="4" t="n">
        <v>0</v>
      </c>
      <c r="P4273" s="4" t="n">
        <v>0</v>
      </c>
      <c r="Q4273" s="4" t="str"/>
      <c r="R4273" s="4" t="n">
        <v>0</v>
      </c>
      <c r="S4273" s="4" t="n">
        <v>0</v>
      </c>
      <c r="T4273" s="4" t="n">
        <v>0</v>
      </c>
      <c r="U4273" s="4" t="n">
        <v>0</v>
      </c>
      <c r="V4273" s="4" t="n">
        <v>1</v>
      </c>
    </row>
    <row r="4274">
      <c r="A4274" t="n">
        <v>537</v>
      </c>
      <c r="B4274" t="inlineStr">
        <is>
          <t>20610592474</t>
        </is>
      </c>
      <c r="C4274" t="inlineStr">
        <is>
          <t>ASOCIACION DE PRODUCTORES AGROPECUARIOS PIEDRA TROMPA</t>
        </is>
      </c>
      <c r="D4274" s="6" t="n">
        <v>2018</v>
      </c>
      <c r="F4274" t="inlineStr">
        <is>
          <t>PAC</t>
        </is>
      </c>
      <c r="G4274" s="4" t="str"/>
      <c r="H4274" s="4" t="str"/>
      <c r="I4274" s="4" t="n">
        <v>0</v>
      </c>
      <c r="J4274" s="4" t="str"/>
      <c r="K4274" s="4" t="str"/>
      <c r="L4274" s="3" t="str"/>
      <c r="M4274" s="3" t="str"/>
      <c r="N4274" s="3" t="str"/>
      <c r="O4274" s="4" t="str"/>
      <c r="P4274" s="4" t="str"/>
      <c r="Q4274" s="4" t="str"/>
      <c r="R4274" s="4" t="str"/>
      <c r="S4274" s="4" t="str"/>
      <c r="T4274" s="4" t="str"/>
      <c r="U4274" s="4" t="str"/>
      <c r="V4274" s="4" t="n">
        <v>1</v>
      </c>
    </row>
    <row r="4275">
      <c r="A4275" t="n">
        <v>537</v>
      </c>
      <c r="B4275" t="inlineStr">
        <is>
          <t>20610592474</t>
        </is>
      </c>
      <c r="C4275" t="inlineStr">
        <is>
          <t>ASOCIACION DE PRODUCTORES AGROPECUARIOS PIEDRA TROMPA</t>
        </is>
      </c>
      <c r="D4275" s="6" t="n">
        <v>2019</v>
      </c>
      <c r="F4275" t="inlineStr">
        <is>
          <t>PAC</t>
        </is>
      </c>
      <c r="G4275" s="4" t="n">
        <v>0</v>
      </c>
      <c r="H4275" s="4" t="n">
        <v>0</v>
      </c>
      <c r="I4275" s="4" t="n">
        <v>0</v>
      </c>
      <c r="J4275" s="4" t="str"/>
      <c r="K4275" s="4" t="str"/>
      <c r="L4275" s="3" t="str"/>
      <c r="M4275" s="3" t="str"/>
      <c r="N4275" s="3" t="str"/>
      <c r="O4275" s="4" t="str"/>
      <c r="P4275" s="4" t="str"/>
      <c r="Q4275" s="4" t="str"/>
      <c r="R4275" s="4" t="str"/>
      <c r="S4275" s="4" t="str"/>
      <c r="T4275" s="4" t="str"/>
      <c r="U4275" s="4" t="str"/>
      <c r="V4275" s="4" t="n">
        <v>1</v>
      </c>
    </row>
    <row r="4276">
      <c r="A4276" t="n">
        <v>537</v>
      </c>
      <c r="B4276" t="inlineStr">
        <is>
          <t>20610592474</t>
        </is>
      </c>
      <c r="C4276" t="inlineStr">
        <is>
          <t>ASOCIACION DE PRODUCTORES AGROPECUARIOS PIEDRA TROMPA</t>
        </is>
      </c>
      <c r="D4276" s="6" t="n">
        <v>2020</v>
      </c>
      <c r="F4276" t="inlineStr">
        <is>
          <t>PAC</t>
        </is>
      </c>
      <c r="G4276" s="4" t="n">
        <v>0</v>
      </c>
      <c r="H4276" s="4" t="n">
        <v>0</v>
      </c>
      <c r="I4276" s="4" t="n">
        <v>0</v>
      </c>
      <c r="J4276" s="4" t="str"/>
      <c r="K4276" s="4" t="str"/>
      <c r="L4276" s="3" t="str"/>
      <c r="M4276" s="3" t="str"/>
      <c r="N4276" s="3" t="str"/>
      <c r="O4276" s="4" t="str"/>
      <c r="P4276" s="4" t="str"/>
      <c r="Q4276" s="4" t="str"/>
      <c r="R4276" s="4" t="str"/>
      <c r="S4276" s="4" t="str"/>
      <c r="T4276" s="4" t="str"/>
      <c r="U4276" s="4" t="str"/>
      <c r="V4276" s="4" t="n">
        <v>1</v>
      </c>
    </row>
    <row r="4277">
      <c r="A4277" t="n">
        <v>537</v>
      </c>
      <c r="B4277" t="inlineStr">
        <is>
          <t>20610592474</t>
        </is>
      </c>
      <c r="C4277" t="inlineStr">
        <is>
          <t>ASOCIACION DE PRODUCTORES AGROPECUARIOS PIEDRA TROMPA</t>
        </is>
      </c>
      <c r="D4277" s="6" t="n">
        <v>2021</v>
      </c>
      <c r="F4277" t="inlineStr">
        <is>
          <t>PAC</t>
        </is>
      </c>
      <c r="G4277" s="4" t="n">
        <v>0</v>
      </c>
      <c r="H4277" s="4" t="n">
        <v>0</v>
      </c>
      <c r="I4277" s="4" t="n">
        <v>0</v>
      </c>
      <c r="J4277" s="4" t="str"/>
      <c r="K4277" s="4" t="str"/>
      <c r="L4277" s="3" t="str"/>
      <c r="M4277" s="3" t="str"/>
      <c r="N4277" s="3" t="str"/>
      <c r="O4277" s="4" t="str"/>
      <c r="P4277" s="4" t="str"/>
      <c r="Q4277" s="4" t="str"/>
      <c r="R4277" s="4" t="str"/>
      <c r="S4277" s="4" t="str"/>
      <c r="T4277" s="4" t="str"/>
      <c r="U4277" s="4" t="str"/>
      <c r="V4277" s="4" t="n">
        <v>1</v>
      </c>
    </row>
    <row r="4278">
      <c r="A4278" t="n">
        <v>537</v>
      </c>
      <c r="B4278" t="inlineStr">
        <is>
          <t>20610592474</t>
        </is>
      </c>
      <c r="C4278" t="inlineStr">
        <is>
          <t>ASOCIACION DE PRODUCTORES AGROPECUARIOS PIEDRA TROMPA</t>
        </is>
      </c>
      <c r="D4278" s="6" t="n">
        <v>2022</v>
      </c>
      <c r="F4278" t="inlineStr">
        <is>
          <t>PAC</t>
        </is>
      </c>
      <c r="G4278" s="4" t="n">
        <v>0</v>
      </c>
      <c r="H4278" s="4" t="n">
        <v>0</v>
      </c>
      <c r="I4278" s="4" t="n">
        <v>0</v>
      </c>
      <c r="J4278" s="4" t="str"/>
      <c r="K4278" s="4" t="str"/>
      <c r="L4278" s="3" t="str"/>
      <c r="M4278" s="3" t="str"/>
      <c r="N4278" s="3" t="str"/>
      <c r="O4278" s="4" t="str"/>
      <c r="P4278" s="4" t="str"/>
      <c r="Q4278" s="4" t="str"/>
      <c r="R4278" s="4" t="str"/>
      <c r="S4278" s="4" t="str"/>
      <c r="T4278" s="4" t="str"/>
      <c r="U4278" s="4" t="str"/>
      <c r="V4278" s="4" t="n">
        <v>1</v>
      </c>
    </row>
    <row r="4279">
      <c r="A4279" t="n">
        <v>537</v>
      </c>
      <c r="B4279" t="inlineStr">
        <is>
          <t>20610592474</t>
        </is>
      </c>
      <c r="C4279" t="inlineStr">
        <is>
          <t>ASOCIACION DE PRODUCTORES AGROPECUARIOS PIEDRA TROMPA</t>
        </is>
      </c>
      <c r="D4279" s="6" t="n">
        <v>2023</v>
      </c>
      <c r="F4279" t="inlineStr">
        <is>
          <t>PAC</t>
        </is>
      </c>
      <c r="G4279" s="4" t="n">
        <v>0</v>
      </c>
      <c r="H4279" s="4" t="n">
        <v>0</v>
      </c>
      <c r="I4279" s="4" t="n">
        <v>0</v>
      </c>
      <c r="J4279" s="4" t="str"/>
      <c r="K4279" s="4" t="str"/>
      <c r="L4279" s="3" t="str"/>
      <c r="M4279" s="3" t="str"/>
      <c r="N4279" s="3" t="str"/>
      <c r="O4279" s="4" t="str"/>
      <c r="P4279" s="4" t="str"/>
      <c r="Q4279" s="4" t="str"/>
      <c r="R4279" s="4" t="str"/>
      <c r="S4279" s="4" t="str"/>
      <c r="T4279" s="4" t="str"/>
      <c r="U4279" s="4" t="str"/>
      <c r="V4279" s="4" t="n">
        <v>1</v>
      </c>
    </row>
    <row r="4280">
      <c r="A4280" t="n">
        <v>537</v>
      </c>
      <c r="B4280" t="inlineStr">
        <is>
          <t>20610592474</t>
        </is>
      </c>
      <c r="C4280" t="inlineStr">
        <is>
          <t>ASOCIACION DE PRODUCTORES AGROPECUARIOS PIEDRA TROMPA</t>
        </is>
      </c>
      <c r="D4280" s="6" t="n">
        <v>2024</v>
      </c>
      <c r="F4280" t="inlineStr">
        <is>
          <t>PAC</t>
        </is>
      </c>
      <c r="G4280" s="4" t="n">
        <v>0</v>
      </c>
      <c r="H4280" s="4" t="n">
        <v>0</v>
      </c>
      <c r="I4280" s="4" t="n">
        <v>0</v>
      </c>
      <c r="J4280" s="4" t="str"/>
      <c r="K4280" s="4" t="str"/>
      <c r="L4280" s="3" t="str"/>
      <c r="M4280" s="3" t="str"/>
      <c r="N4280" s="3" t="str"/>
      <c r="O4280" s="4" t="str"/>
      <c r="P4280" s="4" t="str"/>
      <c r="Q4280" s="4" t="str"/>
      <c r="R4280" s="4" t="str"/>
      <c r="S4280" s="4" t="str"/>
      <c r="T4280" s="4" t="str"/>
      <c r="U4280" s="4" t="str"/>
      <c r="V4280" s="4" t="n">
        <v>1</v>
      </c>
    </row>
    <row r="4281">
      <c r="A4281" t="n">
        <v>537</v>
      </c>
      <c r="B4281" t="inlineStr">
        <is>
          <t>20610592474</t>
        </is>
      </c>
      <c r="C4281" t="inlineStr">
        <is>
          <t>ASOCIACION DE PRODUCTORES AGROPECUARIOS PIEDRA TROMPA</t>
        </is>
      </c>
      <c r="D4281" s="6" t="n">
        <v>2025</v>
      </c>
      <c r="E4281" t="n">
        <v>1</v>
      </c>
      <c r="F4281" t="inlineStr">
        <is>
          <t>PAC</t>
        </is>
      </c>
      <c r="G4281" s="4" t="n">
        <v>8</v>
      </c>
      <c r="H4281" s="4" t="n">
        <v>7</v>
      </c>
      <c r="I4281" s="4" t="n">
        <v>15</v>
      </c>
      <c r="J4281" s="4" t="n">
        <v>30</v>
      </c>
      <c r="K4281" s="4" t="n">
        <v>4</v>
      </c>
      <c r="L4281" s="3" t="n">
        <v>79159.198072</v>
      </c>
      <c r="M4281" s="3" t="n">
        <v>0</v>
      </c>
      <c r="N4281" s="3" t="n">
        <v>79159.198072</v>
      </c>
      <c r="O4281" s="4" t="n">
        <v>0</v>
      </c>
      <c r="P4281" s="4" t="n">
        <v>77466</v>
      </c>
      <c r="Q4281" s="4" t="str"/>
      <c r="R4281" s="4" t="n">
        <v>1693.198072</v>
      </c>
      <c r="S4281" s="4" t="n">
        <v>0</v>
      </c>
      <c r="T4281" s="4" t="n">
        <v>0</v>
      </c>
      <c r="U4281" s="4" t="n">
        <v>79159.198072</v>
      </c>
      <c r="V4281" s="4" t="n">
        <v>1</v>
      </c>
    </row>
    <row r="4282">
      <c r="A4282" t="n">
        <v>538</v>
      </c>
      <c r="B4282" t="inlineStr">
        <is>
          <t>20607063576</t>
        </is>
      </c>
      <c r="C4282" t="inlineStr">
        <is>
          <t>\ASOCIACIÓN DE PRODUCTORES AGROPECUARIOS CHASKAS DE HUANCALLAMA\-\APACHAHUA\</t>
        </is>
      </c>
      <c r="D4282" s="6" t="n">
        <v>2018</v>
      </c>
      <c r="F4282" t="inlineStr">
        <is>
          <t>PAC</t>
        </is>
      </c>
      <c r="G4282" s="4" t="str"/>
      <c r="H4282" s="4" t="str"/>
      <c r="I4282" s="4" t="n">
        <v>0</v>
      </c>
      <c r="J4282" s="4" t="str"/>
      <c r="K4282" s="4" t="str"/>
      <c r="L4282" s="3" t="str"/>
      <c r="M4282" s="3" t="str"/>
      <c r="N4282" s="3" t="str"/>
      <c r="O4282" s="4" t="str"/>
      <c r="P4282" s="4" t="str"/>
      <c r="Q4282" s="4" t="str"/>
      <c r="R4282" s="4" t="str"/>
      <c r="S4282" s="4" t="str"/>
      <c r="T4282" s="4" t="str"/>
      <c r="U4282" s="4" t="str"/>
      <c r="V4282" s="4" t="n">
        <v>1</v>
      </c>
    </row>
    <row r="4283">
      <c r="A4283" t="n">
        <v>538</v>
      </c>
      <c r="B4283" t="inlineStr">
        <is>
          <t>20607063576</t>
        </is>
      </c>
      <c r="C4283" t="inlineStr">
        <is>
          <t>\ASOCIACIÓN DE PRODUCTORES AGROPECUARIOS CHASKAS DE HUANCALLAMA\-\APACHAHUA\</t>
        </is>
      </c>
      <c r="D4283" s="6" t="n">
        <v>2019</v>
      </c>
      <c r="F4283" t="inlineStr">
        <is>
          <t>PAC</t>
        </is>
      </c>
      <c r="G4283" s="4" t="n">
        <v>0</v>
      </c>
      <c r="H4283" s="4" t="n">
        <v>0</v>
      </c>
      <c r="I4283" s="4" t="n">
        <v>0</v>
      </c>
      <c r="J4283" s="4" t="str"/>
      <c r="K4283" s="4" t="str"/>
      <c r="L4283" s="3" t="str"/>
      <c r="M4283" s="3" t="str"/>
      <c r="N4283" s="3" t="str"/>
      <c r="O4283" s="4" t="str"/>
      <c r="P4283" s="4" t="str"/>
      <c r="Q4283" s="4" t="str"/>
      <c r="R4283" s="4" t="str"/>
      <c r="S4283" s="4" t="str"/>
      <c r="T4283" s="4" t="str"/>
      <c r="U4283" s="4" t="str"/>
      <c r="V4283" s="4" t="n">
        <v>1</v>
      </c>
    </row>
    <row r="4284">
      <c r="A4284" t="n">
        <v>538</v>
      </c>
      <c r="B4284" t="inlineStr">
        <is>
          <t>20607063576</t>
        </is>
      </c>
      <c r="C4284" t="inlineStr">
        <is>
          <t>\ASOCIACIÓN DE PRODUCTORES AGROPECUARIOS CHASKAS DE HUANCALLAMA\-\APACHAHUA\</t>
        </is>
      </c>
      <c r="D4284" s="6" t="n">
        <v>2020</v>
      </c>
      <c r="F4284" t="inlineStr">
        <is>
          <t>PAC</t>
        </is>
      </c>
      <c r="G4284" s="4" t="n">
        <v>0</v>
      </c>
      <c r="H4284" s="4" t="n">
        <v>0</v>
      </c>
      <c r="I4284" s="4" t="n">
        <v>0</v>
      </c>
      <c r="J4284" s="4" t="str"/>
      <c r="K4284" s="4" t="str"/>
      <c r="L4284" s="3" t="str"/>
      <c r="M4284" s="3" t="str"/>
      <c r="N4284" s="3" t="str"/>
      <c r="O4284" s="4" t="str"/>
      <c r="P4284" s="4" t="str"/>
      <c r="Q4284" s="4" t="str"/>
      <c r="R4284" s="4" t="str"/>
      <c r="S4284" s="4" t="str"/>
      <c r="T4284" s="4" t="str"/>
      <c r="U4284" s="4" t="str"/>
      <c r="V4284" s="4" t="n">
        <v>1</v>
      </c>
    </row>
    <row r="4285">
      <c r="A4285" t="n">
        <v>538</v>
      </c>
      <c r="B4285" t="inlineStr">
        <is>
          <t>20607063576</t>
        </is>
      </c>
      <c r="C4285" t="inlineStr">
        <is>
          <t>\ASOCIACIÓN DE PRODUCTORES AGROPECUARIOS CHASKAS DE HUANCALLAMA\-\APACHAHUA\</t>
        </is>
      </c>
      <c r="D4285" s="6" t="n">
        <v>2021</v>
      </c>
      <c r="F4285" t="inlineStr">
        <is>
          <t>PAC</t>
        </is>
      </c>
      <c r="G4285" s="4" t="n">
        <v>0</v>
      </c>
      <c r="H4285" s="4" t="n">
        <v>0</v>
      </c>
      <c r="I4285" s="4" t="n">
        <v>0</v>
      </c>
      <c r="J4285" s="4" t="str"/>
      <c r="K4285" s="4" t="str"/>
      <c r="L4285" s="3" t="str"/>
      <c r="M4285" s="3" t="str"/>
      <c r="N4285" s="3" t="str"/>
      <c r="O4285" s="4" t="str"/>
      <c r="P4285" s="4" t="str"/>
      <c r="Q4285" s="4" t="str"/>
      <c r="R4285" s="4" t="str"/>
      <c r="S4285" s="4" t="str"/>
      <c r="T4285" s="4" t="str"/>
      <c r="U4285" s="4" t="str"/>
      <c r="V4285" s="4" t="n">
        <v>1</v>
      </c>
    </row>
    <row r="4286">
      <c r="A4286" t="n">
        <v>538</v>
      </c>
      <c r="B4286" t="inlineStr">
        <is>
          <t>20607063576</t>
        </is>
      </c>
      <c r="C4286" t="inlineStr">
        <is>
          <t>\ASOCIACIÓN DE PRODUCTORES AGROPECUARIOS CHASKAS DE HUANCALLAMA\-\APACHAHUA\</t>
        </is>
      </c>
      <c r="D4286" s="6" t="n">
        <v>2022</v>
      </c>
      <c r="F4286" t="inlineStr">
        <is>
          <t>PAC</t>
        </is>
      </c>
      <c r="G4286" s="4" t="n">
        <v>0</v>
      </c>
      <c r="H4286" s="4" t="n">
        <v>0</v>
      </c>
      <c r="I4286" s="4" t="n">
        <v>0</v>
      </c>
      <c r="J4286" s="4" t="str"/>
      <c r="K4286" s="4" t="str"/>
      <c r="L4286" s="3" t="str"/>
      <c r="M4286" s="3" t="str"/>
      <c r="N4286" s="3" t="str"/>
      <c r="O4286" s="4" t="str"/>
      <c r="P4286" s="4" t="str"/>
      <c r="Q4286" s="4" t="str"/>
      <c r="R4286" s="4" t="str"/>
      <c r="S4286" s="4" t="str"/>
      <c r="T4286" s="4" t="str"/>
      <c r="U4286" s="4" t="str"/>
      <c r="V4286" s="4" t="n">
        <v>1</v>
      </c>
    </row>
    <row r="4287">
      <c r="A4287" t="n">
        <v>538</v>
      </c>
      <c r="B4287" t="inlineStr">
        <is>
          <t>20607063576</t>
        </is>
      </c>
      <c r="C4287" t="inlineStr">
        <is>
          <t>\ASOCIACIÓN DE PRODUCTORES AGROPECUARIOS CHASKAS DE HUANCALLAMA\-\APACHAHUA\</t>
        </is>
      </c>
      <c r="D4287" s="6" t="n">
        <v>2023</v>
      </c>
      <c r="F4287" t="inlineStr">
        <is>
          <t>PAC</t>
        </is>
      </c>
      <c r="G4287" s="4" t="n">
        <v>0</v>
      </c>
      <c r="H4287" s="4" t="n">
        <v>0</v>
      </c>
      <c r="I4287" s="4" t="n">
        <v>0</v>
      </c>
      <c r="J4287" s="4" t="str"/>
      <c r="K4287" s="4" t="str"/>
      <c r="L4287" s="3" t="str"/>
      <c r="M4287" s="3" t="str"/>
      <c r="N4287" s="3" t="str"/>
      <c r="O4287" s="4" t="str"/>
      <c r="P4287" s="4" t="str"/>
      <c r="Q4287" s="4" t="str"/>
      <c r="R4287" s="4" t="str"/>
      <c r="S4287" s="4" t="str"/>
      <c r="T4287" s="4" t="str"/>
      <c r="U4287" s="4" t="str"/>
      <c r="V4287" s="4" t="n">
        <v>1</v>
      </c>
    </row>
    <row r="4288">
      <c r="A4288" t="n">
        <v>538</v>
      </c>
      <c r="B4288" t="inlineStr">
        <is>
          <t>20607063576</t>
        </is>
      </c>
      <c r="C4288" t="inlineStr">
        <is>
          <t>\ASOCIACIÓN DE PRODUCTORES AGROPECUARIOS CHASKAS DE HUANCALLAMA\-\APACHAHUA\</t>
        </is>
      </c>
      <c r="D4288" s="6" t="n">
        <v>2024</v>
      </c>
      <c r="F4288" t="inlineStr">
        <is>
          <t>PAC</t>
        </is>
      </c>
      <c r="G4288" s="4" t="n">
        <v>0</v>
      </c>
      <c r="H4288" s="4" t="n">
        <v>0</v>
      </c>
      <c r="I4288" s="4" t="n">
        <v>0</v>
      </c>
      <c r="J4288" s="4" t="str"/>
      <c r="K4288" s="4" t="str"/>
      <c r="L4288" s="3" t="str"/>
      <c r="M4288" s="3" t="str"/>
      <c r="N4288" s="3" t="str"/>
      <c r="O4288" s="4" t="str"/>
      <c r="P4288" s="4" t="str"/>
      <c r="Q4288" s="4" t="str"/>
      <c r="R4288" s="4" t="str"/>
      <c r="S4288" s="4" t="str"/>
      <c r="T4288" s="4" t="str"/>
      <c r="U4288" s="4" t="str"/>
      <c r="V4288" s="4" t="n">
        <v>1</v>
      </c>
    </row>
    <row r="4289">
      <c r="A4289" t="n">
        <v>538</v>
      </c>
      <c r="B4289" t="inlineStr">
        <is>
          <t>20607063576</t>
        </is>
      </c>
      <c r="C4289" t="inlineStr">
        <is>
          <t>\ASOCIACIÓN DE PRODUCTORES AGROPECUARIOS CHASKAS DE HUANCALLAMA\-\APACHAHUA\</t>
        </is>
      </c>
      <c r="D4289" s="6" t="n">
        <v>2025</v>
      </c>
      <c r="E4289" t="n">
        <v>1</v>
      </c>
      <c r="F4289" t="inlineStr">
        <is>
          <t>PAC</t>
        </is>
      </c>
      <c r="G4289" s="4" t="n">
        <v>20</v>
      </c>
      <c r="H4289" s="4" t="n">
        <v>4</v>
      </c>
      <c r="I4289" s="4" t="n">
        <v>24</v>
      </c>
      <c r="J4289" s="4" t="n">
        <v>23</v>
      </c>
      <c r="K4289" s="4" t="n">
        <v>6</v>
      </c>
      <c r="L4289" s="3" t="n">
        <v>0</v>
      </c>
      <c r="M4289" s="3" t="n">
        <v>0</v>
      </c>
      <c r="N4289" s="3" t="n">
        <v>0</v>
      </c>
      <c r="O4289" s="4" t="n">
        <v>0</v>
      </c>
      <c r="P4289" s="4" t="n">
        <v>0</v>
      </c>
      <c r="Q4289" s="4" t="str"/>
      <c r="R4289" s="4" t="n">
        <v>0</v>
      </c>
      <c r="S4289" s="4" t="n">
        <v>0</v>
      </c>
      <c r="T4289" s="4" t="n">
        <v>0</v>
      </c>
      <c r="U4289" s="4" t="n">
        <v>0</v>
      </c>
      <c r="V4289" s="4" t="n">
        <v>1</v>
      </c>
    </row>
    <row r="4290">
      <c r="A4290" t="n">
        <v>539</v>
      </c>
      <c r="B4290" t="inlineStr">
        <is>
          <t>20609203359</t>
        </is>
      </c>
      <c r="C4290" t="inlineStr">
        <is>
          <t>ASOCIACION AGROPECUARIA HIJOS DE TICRAPO</t>
        </is>
      </c>
      <c r="D4290" s="6" t="n">
        <v>2018</v>
      </c>
      <c r="F4290" t="inlineStr">
        <is>
          <t>PAC</t>
        </is>
      </c>
      <c r="G4290" s="4" t="str"/>
      <c r="H4290" s="4" t="str"/>
      <c r="I4290" s="4" t="n">
        <v>0</v>
      </c>
      <c r="J4290" s="4" t="str"/>
      <c r="K4290" s="4" t="str"/>
      <c r="L4290" s="3" t="str"/>
      <c r="M4290" s="3" t="str"/>
      <c r="N4290" s="3" t="str"/>
      <c r="O4290" s="4" t="str"/>
      <c r="P4290" s="4" t="str"/>
      <c r="Q4290" s="4" t="str"/>
      <c r="R4290" s="4" t="str"/>
      <c r="S4290" s="4" t="str"/>
      <c r="T4290" s="4" t="str"/>
      <c r="U4290" s="4" t="str"/>
      <c r="V4290" s="4" t="n">
        <v>1</v>
      </c>
    </row>
    <row r="4291">
      <c r="A4291" t="n">
        <v>539</v>
      </c>
      <c r="B4291" t="inlineStr">
        <is>
          <t>20609203359</t>
        </is>
      </c>
      <c r="C4291" t="inlineStr">
        <is>
          <t>ASOCIACION AGROPECUARIA HIJOS DE TICRAPO</t>
        </is>
      </c>
      <c r="D4291" s="6" t="n">
        <v>2019</v>
      </c>
      <c r="F4291" t="inlineStr">
        <is>
          <t>PAC</t>
        </is>
      </c>
      <c r="G4291" s="4" t="n">
        <v>0</v>
      </c>
      <c r="H4291" s="4" t="n">
        <v>0</v>
      </c>
      <c r="I4291" s="4" t="n">
        <v>0</v>
      </c>
      <c r="J4291" s="4" t="str"/>
      <c r="K4291" s="4" t="str"/>
      <c r="L4291" s="3" t="str"/>
      <c r="M4291" s="3" t="str"/>
      <c r="N4291" s="3" t="str"/>
      <c r="O4291" s="4" t="str"/>
      <c r="P4291" s="4" t="str"/>
      <c r="Q4291" s="4" t="str"/>
      <c r="R4291" s="4" t="str"/>
      <c r="S4291" s="4" t="str"/>
      <c r="T4291" s="4" t="str"/>
      <c r="U4291" s="4" t="str"/>
      <c r="V4291" s="4" t="n">
        <v>1</v>
      </c>
    </row>
    <row r="4292">
      <c r="A4292" t="n">
        <v>539</v>
      </c>
      <c r="B4292" t="inlineStr">
        <is>
          <t>20609203359</t>
        </is>
      </c>
      <c r="C4292" t="inlineStr">
        <is>
          <t>ASOCIACION AGROPECUARIA HIJOS DE TICRAPO</t>
        </is>
      </c>
      <c r="D4292" s="6" t="n">
        <v>2020</v>
      </c>
      <c r="F4292" t="inlineStr">
        <is>
          <t>PAC</t>
        </is>
      </c>
      <c r="G4292" s="4" t="n">
        <v>0</v>
      </c>
      <c r="H4292" s="4" t="n">
        <v>0</v>
      </c>
      <c r="I4292" s="4" t="n">
        <v>0</v>
      </c>
      <c r="J4292" s="4" t="str"/>
      <c r="K4292" s="4" t="str"/>
      <c r="L4292" s="3" t="str"/>
      <c r="M4292" s="3" t="str"/>
      <c r="N4292" s="3" t="str"/>
      <c r="O4292" s="4" t="str"/>
      <c r="P4292" s="4" t="str"/>
      <c r="Q4292" s="4" t="str"/>
      <c r="R4292" s="4" t="str"/>
      <c r="S4292" s="4" t="str"/>
      <c r="T4292" s="4" t="str"/>
      <c r="U4292" s="4" t="str"/>
      <c r="V4292" s="4" t="n">
        <v>1</v>
      </c>
    </row>
    <row r="4293">
      <c r="A4293" t="n">
        <v>539</v>
      </c>
      <c r="B4293" t="inlineStr">
        <is>
          <t>20609203359</t>
        </is>
      </c>
      <c r="C4293" t="inlineStr">
        <is>
          <t>ASOCIACION AGROPECUARIA HIJOS DE TICRAPO</t>
        </is>
      </c>
      <c r="D4293" s="6" t="n">
        <v>2021</v>
      </c>
      <c r="F4293" t="inlineStr">
        <is>
          <t>PAC</t>
        </is>
      </c>
      <c r="G4293" s="4" t="n">
        <v>0</v>
      </c>
      <c r="H4293" s="4" t="n">
        <v>0</v>
      </c>
      <c r="I4293" s="4" t="n">
        <v>0</v>
      </c>
      <c r="J4293" s="4" t="str"/>
      <c r="K4293" s="4" t="str"/>
      <c r="L4293" s="3" t="str"/>
      <c r="M4293" s="3" t="str"/>
      <c r="N4293" s="3" t="str"/>
      <c r="O4293" s="4" t="str"/>
      <c r="P4293" s="4" t="str"/>
      <c r="Q4293" s="4" t="str"/>
      <c r="R4293" s="4" t="str"/>
      <c r="S4293" s="4" t="str"/>
      <c r="T4293" s="4" t="str"/>
      <c r="U4293" s="4" t="str"/>
      <c r="V4293" s="4" t="n">
        <v>1</v>
      </c>
    </row>
    <row r="4294">
      <c r="A4294" t="n">
        <v>539</v>
      </c>
      <c r="B4294" t="inlineStr">
        <is>
          <t>20609203359</t>
        </is>
      </c>
      <c r="C4294" t="inlineStr">
        <is>
          <t>ASOCIACION AGROPECUARIA HIJOS DE TICRAPO</t>
        </is>
      </c>
      <c r="D4294" s="6" t="n">
        <v>2022</v>
      </c>
      <c r="F4294" t="inlineStr">
        <is>
          <t>PAC</t>
        </is>
      </c>
      <c r="G4294" s="4" t="n">
        <v>0</v>
      </c>
      <c r="H4294" s="4" t="n">
        <v>0</v>
      </c>
      <c r="I4294" s="4" t="n">
        <v>0</v>
      </c>
      <c r="J4294" s="4" t="str"/>
      <c r="K4294" s="4" t="str"/>
      <c r="L4294" s="3" t="str"/>
      <c r="M4294" s="3" t="str"/>
      <c r="N4294" s="3" t="str"/>
      <c r="O4294" s="4" t="str"/>
      <c r="P4294" s="4" t="str"/>
      <c r="Q4294" s="4" t="str"/>
      <c r="R4294" s="4" t="str"/>
      <c r="S4294" s="4" t="str"/>
      <c r="T4294" s="4" t="str"/>
      <c r="U4294" s="4" t="str"/>
      <c r="V4294" s="4" t="n">
        <v>1</v>
      </c>
    </row>
    <row r="4295">
      <c r="A4295" t="n">
        <v>539</v>
      </c>
      <c r="B4295" t="inlineStr">
        <is>
          <t>20609203359</t>
        </is>
      </c>
      <c r="C4295" t="inlineStr">
        <is>
          <t>ASOCIACION AGROPECUARIA HIJOS DE TICRAPO</t>
        </is>
      </c>
      <c r="D4295" s="6" t="n">
        <v>2023</v>
      </c>
      <c r="F4295" t="inlineStr">
        <is>
          <t>PAC</t>
        </is>
      </c>
      <c r="G4295" s="4" t="n">
        <v>0</v>
      </c>
      <c r="H4295" s="4" t="n">
        <v>0</v>
      </c>
      <c r="I4295" s="4" t="n">
        <v>0</v>
      </c>
      <c r="J4295" s="4" t="str"/>
      <c r="K4295" s="4" t="str"/>
      <c r="L4295" s="3" t="str"/>
      <c r="M4295" s="3" t="str"/>
      <c r="N4295" s="3" t="str"/>
      <c r="O4295" s="4" t="str"/>
      <c r="P4295" s="4" t="str"/>
      <c r="Q4295" s="4" t="str"/>
      <c r="R4295" s="4" t="str"/>
      <c r="S4295" s="4" t="str"/>
      <c r="T4295" s="4" t="str"/>
      <c r="U4295" s="4" t="str"/>
      <c r="V4295" s="4" t="n">
        <v>1</v>
      </c>
    </row>
    <row r="4296">
      <c r="A4296" t="n">
        <v>539</v>
      </c>
      <c r="B4296" t="inlineStr">
        <is>
          <t>20609203359</t>
        </is>
      </c>
      <c r="C4296" t="inlineStr">
        <is>
          <t>ASOCIACION AGROPECUARIA HIJOS DE TICRAPO</t>
        </is>
      </c>
      <c r="D4296" s="6" t="n">
        <v>2024</v>
      </c>
      <c r="F4296" t="inlineStr">
        <is>
          <t>PAC</t>
        </is>
      </c>
      <c r="G4296" s="4" t="n">
        <v>0</v>
      </c>
      <c r="H4296" s="4" t="n">
        <v>0</v>
      </c>
      <c r="I4296" s="4" t="n">
        <v>0</v>
      </c>
      <c r="J4296" s="4" t="str"/>
      <c r="K4296" s="4" t="str"/>
      <c r="L4296" s="3" t="str"/>
      <c r="M4296" s="3" t="str"/>
      <c r="N4296" s="3" t="str"/>
      <c r="O4296" s="4" t="str"/>
      <c r="P4296" s="4" t="str"/>
      <c r="Q4296" s="4" t="str"/>
      <c r="R4296" s="4" t="str"/>
      <c r="S4296" s="4" t="str"/>
      <c r="T4296" s="4" t="str"/>
      <c r="U4296" s="4" t="str"/>
      <c r="V4296" s="4" t="n">
        <v>1</v>
      </c>
    </row>
    <row r="4297">
      <c r="A4297" t="n">
        <v>539</v>
      </c>
      <c r="B4297" t="inlineStr">
        <is>
          <t>20609203359</t>
        </is>
      </c>
      <c r="C4297" t="inlineStr">
        <is>
          <t>ASOCIACION AGROPECUARIA HIJOS DE TICRAPO</t>
        </is>
      </c>
      <c r="D4297" s="6" t="n">
        <v>2025</v>
      </c>
      <c r="E4297" t="n">
        <v>1</v>
      </c>
      <c r="F4297" t="inlineStr">
        <is>
          <t>PAC</t>
        </is>
      </c>
      <c r="G4297" s="4" t="n">
        <v>34</v>
      </c>
      <c r="H4297" s="4" t="n">
        <v>8</v>
      </c>
      <c r="I4297" s="4" t="n">
        <v>42</v>
      </c>
      <c r="J4297" s="4" t="n">
        <v>23</v>
      </c>
      <c r="K4297" s="4" t="n">
        <v>6</v>
      </c>
      <c r="L4297" s="3" t="n">
        <v>0</v>
      </c>
      <c r="M4297" s="3" t="n">
        <v>0</v>
      </c>
      <c r="N4297" s="3" t="n">
        <v>0</v>
      </c>
      <c r="O4297" s="4" t="n">
        <v>0</v>
      </c>
      <c r="P4297" s="4" t="n">
        <v>0</v>
      </c>
      <c r="Q4297" s="4" t="str"/>
      <c r="R4297" s="4" t="n">
        <v>0</v>
      </c>
      <c r="S4297" s="4" t="n">
        <v>0</v>
      </c>
      <c r="T4297" s="4" t="n">
        <v>0</v>
      </c>
      <c r="U4297" s="4" t="n">
        <v>0</v>
      </c>
      <c r="V4297" s="4" t="n">
        <v>1</v>
      </c>
    </row>
    <row r="4298">
      <c r="A4298" t="n">
        <v>540</v>
      </c>
      <c r="B4298" t="inlineStr">
        <is>
          <t>20600594843</t>
        </is>
      </c>
      <c r="C4298" t="inlineStr">
        <is>
          <t>ASOCIACION DE PRODUCTORES AGROPECUARIOS EL PALTO FRONDOSO</t>
        </is>
      </c>
      <c r="D4298" s="6" t="n">
        <v>2018</v>
      </c>
      <c r="F4298" t="inlineStr">
        <is>
          <t>PAC</t>
        </is>
      </c>
      <c r="G4298" s="4" t="str"/>
      <c r="H4298" s="4" t="str"/>
      <c r="I4298" s="4" t="n">
        <v>0</v>
      </c>
      <c r="J4298" s="4" t="str"/>
      <c r="K4298" s="4" t="str"/>
      <c r="L4298" s="3" t="str"/>
      <c r="M4298" s="3" t="str"/>
      <c r="N4298" s="3" t="str"/>
      <c r="O4298" s="4" t="str"/>
      <c r="P4298" s="4" t="str"/>
      <c r="Q4298" s="4" t="str"/>
      <c r="R4298" s="4" t="str"/>
      <c r="S4298" s="4" t="str"/>
      <c r="T4298" s="4" t="str"/>
      <c r="U4298" s="4" t="str"/>
      <c r="V4298" s="4" t="n">
        <v>1</v>
      </c>
    </row>
    <row r="4299">
      <c r="A4299" t="n">
        <v>540</v>
      </c>
      <c r="B4299" t="inlineStr">
        <is>
          <t>20600594843</t>
        </is>
      </c>
      <c r="C4299" t="inlineStr">
        <is>
          <t>ASOCIACION DE PRODUCTORES AGROPECUARIOS EL PALTO FRONDOSO</t>
        </is>
      </c>
      <c r="D4299" s="6" t="n">
        <v>2019</v>
      </c>
      <c r="F4299" t="inlineStr">
        <is>
          <t>PAC</t>
        </is>
      </c>
      <c r="G4299" s="4" t="n">
        <v>0</v>
      </c>
      <c r="H4299" s="4" t="n">
        <v>0</v>
      </c>
      <c r="I4299" s="4" t="n">
        <v>0</v>
      </c>
      <c r="J4299" s="4" t="str"/>
      <c r="K4299" s="4" t="str"/>
      <c r="L4299" s="3" t="str"/>
      <c r="M4299" s="3" t="str"/>
      <c r="N4299" s="3" t="str"/>
      <c r="O4299" s="4" t="str"/>
      <c r="P4299" s="4" t="str"/>
      <c r="Q4299" s="4" t="str"/>
      <c r="R4299" s="4" t="str"/>
      <c r="S4299" s="4" t="str"/>
      <c r="T4299" s="4" t="str"/>
      <c r="U4299" s="4" t="str"/>
      <c r="V4299" s="4" t="n">
        <v>1</v>
      </c>
    </row>
    <row r="4300">
      <c r="A4300" t="n">
        <v>540</v>
      </c>
      <c r="B4300" t="inlineStr">
        <is>
          <t>20600594843</t>
        </is>
      </c>
      <c r="C4300" t="inlineStr">
        <is>
          <t>ASOCIACION DE PRODUCTORES AGROPECUARIOS EL PALTO FRONDOSO</t>
        </is>
      </c>
      <c r="D4300" s="6" t="n">
        <v>2020</v>
      </c>
      <c r="F4300" t="inlineStr">
        <is>
          <t>PAC</t>
        </is>
      </c>
      <c r="G4300" s="4" t="n">
        <v>0</v>
      </c>
      <c r="H4300" s="4" t="n">
        <v>0</v>
      </c>
      <c r="I4300" s="4" t="n">
        <v>0</v>
      </c>
      <c r="J4300" s="4" t="str"/>
      <c r="K4300" s="4" t="str"/>
      <c r="L4300" s="3" t="str"/>
      <c r="M4300" s="3" t="str"/>
      <c r="N4300" s="3" t="str"/>
      <c r="O4300" s="4" t="str"/>
      <c r="P4300" s="4" t="str"/>
      <c r="Q4300" s="4" t="str"/>
      <c r="R4300" s="4" t="str"/>
      <c r="S4300" s="4" t="str"/>
      <c r="T4300" s="4" t="str"/>
      <c r="U4300" s="4" t="str"/>
      <c r="V4300" s="4" t="n">
        <v>1</v>
      </c>
    </row>
    <row r="4301">
      <c r="A4301" t="n">
        <v>540</v>
      </c>
      <c r="B4301" t="inlineStr">
        <is>
          <t>20600594843</t>
        </is>
      </c>
      <c r="C4301" t="inlineStr">
        <is>
          <t>ASOCIACION DE PRODUCTORES AGROPECUARIOS EL PALTO FRONDOSO</t>
        </is>
      </c>
      <c r="D4301" s="6" t="n">
        <v>2021</v>
      </c>
      <c r="F4301" t="inlineStr">
        <is>
          <t>PAC</t>
        </is>
      </c>
      <c r="G4301" s="4" t="n">
        <v>0</v>
      </c>
      <c r="H4301" s="4" t="n">
        <v>0</v>
      </c>
      <c r="I4301" s="4" t="n">
        <v>0</v>
      </c>
      <c r="J4301" s="4" t="str"/>
      <c r="K4301" s="4" t="str"/>
      <c r="L4301" s="3" t="str"/>
      <c r="M4301" s="3" t="str"/>
      <c r="N4301" s="3" t="str"/>
      <c r="O4301" s="4" t="str"/>
      <c r="P4301" s="4" t="str"/>
      <c r="Q4301" s="4" t="str"/>
      <c r="R4301" s="4" t="str"/>
      <c r="S4301" s="4" t="str"/>
      <c r="T4301" s="4" t="str"/>
      <c r="U4301" s="4" t="str"/>
      <c r="V4301" s="4" t="n">
        <v>1</v>
      </c>
    </row>
    <row r="4302">
      <c r="A4302" t="n">
        <v>540</v>
      </c>
      <c r="B4302" t="inlineStr">
        <is>
          <t>20600594843</t>
        </is>
      </c>
      <c r="C4302" t="inlineStr">
        <is>
          <t>ASOCIACION DE PRODUCTORES AGROPECUARIOS EL PALTO FRONDOSO</t>
        </is>
      </c>
      <c r="D4302" s="6" t="n">
        <v>2022</v>
      </c>
      <c r="F4302" t="inlineStr">
        <is>
          <t>PAC</t>
        </is>
      </c>
      <c r="G4302" s="4" t="n">
        <v>0</v>
      </c>
      <c r="H4302" s="4" t="n">
        <v>0</v>
      </c>
      <c r="I4302" s="4" t="n">
        <v>0</v>
      </c>
      <c r="J4302" s="4" t="str"/>
      <c r="K4302" s="4" t="str"/>
      <c r="L4302" s="3" t="str"/>
      <c r="M4302" s="3" t="str"/>
      <c r="N4302" s="3" t="str"/>
      <c r="O4302" s="4" t="str"/>
      <c r="P4302" s="4" t="str"/>
      <c r="Q4302" s="4" t="str"/>
      <c r="R4302" s="4" t="str"/>
      <c r="S4302" s="4" t="str"/>
      <c r="T4302" s="4" t="str"/>
      <c r="U4302" s="4" t="str"/>
      <c r="V4302" s="4" t="n">
        <v>1</v>
      </c>
    </row>
    <row r="4303">
      <c r="A4303" t="n">
        <v>540</v>
      </c>
      <c r="B4303" t="inlineStr">
        <is>
          <t>20600594843</t>
        </is>
      </c>
      <c r="C4303" t="inlineStr">
        <is>
          <t>ASOCIACION DE PRODUCTORES AGROPECUARIOS EL PALTO FRONDOSO</t>
        </is>
      </c>
      <c r="D4303" s="6" t="n">
        <v>2023</v>
      </c>
      <c r="F4303" t="inlineStr">
        <is>
          <t>PAC</t>
        </is>
      </c>
      <c r="G4303" s="4" t="n">
        <v>0</v>
      </c>
      <c r="H4303" s="4" t="n">
        <v>0</v>
      </c>
      <c r="I4303" s="4" t="n">
        <v>0</v>
      </c>
      <c r="J4303" s="4" t="str"/>
      <c r="K4303" s="4" t="str"/>
      <c r="L4303" s="3" t="str"/>
      <c r="M4303" s="3" t="str"/>
      <c r="N4303" s="3" t="str"/>
      <c r="O4303" s="4" t="str"/>
      <c r="P4303" s="4" t="str"/>
      <c r="Q4303" s="4" t="str"/>
      <c r="R4303" s="4" t="str"/>
      <c r="S4303" s="4" t="str"/>
      <c r="T4303" s="4" t="str"/>
      <c r="U4303" s="4" t="str"/>
      <c r="V4303" s="4" t="n">
        <v>1</v>
      </c>
    </row>
    <row r="4304">
      <c r="A4304" t="n">
        <v>540</v>
      </c>
      <c r="B4304" t="inlineStr">
        <is>
          <t>20600594843</t>
        </is>
      </c>
      <c r="C4304" t="inlineStr">
        <is>
          <t>ASOCIACION DE PRODUCTORES AGROPECUARIOS EL PALTO FRONDOSO</t>
        </is>
      </c>
      <c r="D4304" s="6" t="n">
        <v>2024</v>
      </c>
      <c r="F4304" t="inlineStr">
        <is>
          <t>PAC</t>
        </is>
      </c>
      <c r="G4304" s="4" t="n">
        <v>0</v>
      </c>
      <c r="H4304" s="4" t="n">
        <v>0</v>
      </c>
      <c r="I4304" s="4" t="n">
        <v>0</v>
      </c>
      <c r="J4304" s="4" t="str"/>
      <c r="K4304" s="4" t="str"/>
      <c r="L4304" s="3" t="str"/>
      <c r="M4304" s="3" t="str"/>
      <c r="N4304" s="3" t="str"/>
      <c r="O4304" s="4" t="str"/>
      <c r="P4304" s="4" t="str"/>
      <c r="Q4304" s="4" t="str"/>
      <c r="R4304" s="4" t="str"/>
      <c r="S4304" s="4" t="str"/>
      <c r="T4304" s="4" t="str"/>
      <c r="U4304" s="4" t="str"/>
      <c r="V4304" s="4" t="n">
        <v>1</v>
      </c>
    </row>
    <row r="4305">
      <c r="A4305" t="n">
        <v>540</v>
      </c>
      <c r="B4305" t="inlineStr">
        <is>
          <t>20600594843</t>
        </is>
      </c>
      <c r="C4305" t="inlineStr">
        <is>
          <t>ASOCIACION DE PRODUCTORES AGROPECUARIOS EL PALTO FRONDOSO</t>
        </is>
      </c>
      <c r="D4305" s="6" t="n">
        <v>2025</v>
      </c>
      <c r="E4305" t="n">
        <v>1</v>
      </c>
      <c r="F4305" t="inlineStr">
        <is>
          <t>PAC</t>
        </is>
      </c>
      <c r="G4305" s="4" t="n">
        <v>13</v>
      </c>
      <c r="H4305" s="4" t="n">
        <v>6</v>
      </c>
      <c r="I4305" s="4" t="n">
        <v>19</v>
      </c>
      <c r="J4305" s="4" t="n">
        <v>23</v>
      </c>
      <c r="K4305" s="4" t="n">
        <v>6</v>
      </c>
      <c r="L4305" s="3" t="n">
        <v>0</v>
      </c>
      <c r="M4305" s="3" t="n">
        <v>0</v>
      </c>
      <c r="N4305" s="3" t="n">
        <v>0</v>
      </c>
      <c r="O4305" s="4" t="n">
        <v>0</v>
      </c>
      <c r="P4305" s="4" t="n">
        <v>0</v>
      </c>
      <c r="Q4305" s="4" t="str"/>
      <c r="R4305" s="4" t="n">
        <v>0</v>
      </c>
      <c r="S4305" s="4" t="n">
        <v>0</v>
      </c>
      <c r="T4305" s="4" t="n">
        <v>0</v>
      </c>
      <c r="U4305" s="4" t="n">
        <v>0</v>
      </c>
      <c r="V4305" s="4" t="n">
        <v>1</v>
      </c>
    </row>
    <row r="4306">
      <c r="A4306" t="n">
        <v>541</v>
      </c>
      <c r="B4306" t="inlineStr">
        <is>
          <t>20608699041</t>
        </is>
      </c>
      <c r="C4306" t="inlineStr">
        <is>
          <t>ASOCIACION DE PRODUCTORES AGROPECUARIOS AGROINDUSTRIALES VALLE DEL PARAISO DE TICRAPO</t>
        </is>
      </c>
      <c r="D4306" s="6" t="n">
        <v>2018</v>
      </c>
      <c r="F4306" t="inlineStr">
        <is>
          <t>PAC</t>
        </is>
      </c>
      <c r="G4306" s="4" t="str"/>
      <c r="H4306" s="4" t="str"/>
      <c r="I4306" s="4" t="n">
        <v>0</v>
      </c>
      <c r="J4306" s="4" t="str"/>
      <c r="K4306" s="4" t="str"/>
      <c r="L4306" s="3" t="str"/>
      <c r="M4306" s="3" t="str"/>
      <c r="N4306" s="3" t="str"/>
      <c r="O4306" s="4" t="str"/>
      <c r="P4306" s="4" t="str"/>
      <c r="Q4306" s="4" t="str"/>
      <c r="R4306" s="4" t="str"/>
      <c r="S4306" s="4" t="str"/>
      <c r="T4306" s="4" t="str"/>
      <c r="U4306" s="4" t="str"/>
      <c r="V4306" s="4" t="n">
        <v>1</v>
      </c>
    </row>
    <row r="4307">
      <c r="A4307" t="n">
        <v>541</v>
      </c>
      <c r="B4307" t="inlineStr">
        <is>
          <t>20608699041</t>
        </is>
      </c>
      <c r="C4307" t="inlineStr">
        <is>
          <t>ASOCIACION DE PRODUCTORES AGROPECUARIOS AGROINDUSTRIALES VALLE DEL PARAISO DE TICRAPO</t>
        </is>
      </c>
      <c r="D4307" s="6" t="n">
        <v>2019</v>
      </c>
      <c r="F4307" t="inlineStr">
        <is>
          <t>PAC</t>
        </is>
      </c>
      <c r="G4307" s="4" t="n">
        <v>0</v>
      </c>
      <c r="H4307" s="4" t="n">
        <v>0</v>
      </c>
      <c r="I4307" s="4" t="n">
        <v>0</v>
      </c>
      <c r="J4307" s="4" t="str"/>
      <c r="K4307" s="4" t="str"/>
      <c r="L4307" s="3" t="str"/>
      <c r="M4307" s="3" t="str"/>
      <c r="N4307" s="3" t="str"/>
      <c r="O4307" s="4" t="str"/>
      <c r="P4307" s="4" t="str"/>
      <c r="Q4307" s="4" t="str"/>
      <c r="R4307" s="4" t="str"/>
      <c r="S4307" s="4" t="str"/>
      <c r="T4307" s="4" t="str"/>
      <c r="U4307" s="4" t="str"/>
      <c r="V4307" s="4" t="n">
        <v>1</v>
      </c>
    </row>
    <row r="4308">
      <c r="A4308" t="n">
        <v>541</v>
      </c>
      <c r="B4308" t="inlineStr">
        <is>
          <t>20608699041</t>
        </is>
      </c>
      <c r="C4308" t="inlineStr">
        <is>
          <t>ASOCIACION DE PRODUCTORES AGROPECUARIOS AGROINDUSTRIALES VALLE DEL PARAISO DE TICRAPO</t>
        </is>
      </c>
      <c r="D4308" s="6" t="n">
        <v>2020</v>
      </c>
      <c r="F4308" t="inlineStr">
        <is>
          <t>PAC</t>
        </is>
      </c>
      <c r="G4308" s="4" t="n">
        <v>0</v>
      </c>
      <c r="H4308" s="4" t="n">
        <v>0</v>
      </c>
      <c r="I4308" s="4" t="n">
        <v>0</v>
      </c>
      <c r="J4308" s="4" t="str"/>
      <c r="K4308" s="4" t="str"/>
      <c r="L4308" s="3" t="str"/>
      <c r="M4308" s="3" t="str"/>
      <c r="N4308" s="3" t="str"/>
      <c r="O4308" s="4" t="str"/>
      <c r="P4308" s="4" t="str"/>
      <c r="Q4308" s="4" t="str"/>
      <c r="R4308" s="4" t="str"/>
      <c r="S4308" s="4" t="str"/>
      <c r="T4308" s="4" t="str"/>
      <c r="U4308" s="4" t="str"/>
      <c r="V4308" s="4" t="n">
        <v>1</v>
      </c>
    </row>
    <row r="4309">
      <c r="A4309" t="n">
        <v>541</v>
      </c>
      <c r="B4309" t="inlineStr">
        <is>
          <t>20608699041</t>
        </is>
      </c>
      <c r="C4309" t="inlineStr">
        <is>
          <t>ASOCIACION DE PRODUCTORES AGROPECUARIOS AGROINDUSTRIALES VALLE DEL PARAISO DE TICRAPO</t>
        </is>
      </c>
      <c r="D4309" s="6" t="n">
        <v>2021</v>
      </c>
      <c r="F4309" t="inlineStr">
        <is>
          <t>PAC</t>
        </is>
      </c>
      <c r="G4309" s="4" t="n">
        <v>0</v>
      </c>
      <c r="H4309" s="4" t="n">
        <v>0</v>
      </c>
      <c r="I4309" s="4" t="n">
        <v>0</v>
      </c>
      <c r="J4309" s="4" t="str"/>
      <c r="K4309" s="4" t="str"/>
      <c r="L4309" s="3" t="str"/>
      <c r="M4309" s="3" t="str"/>
      <c r="N4309" s="3" t="str"/>
      <c r="O4309" s="4" t="str"/>
      <c r="P4309" s="4" t="str"/>
      <c r="Q4309" s="4" t="str"/>
      <c r="R4309" s="4" t="str"/>
      <c r="S4309" s="4" t="str"/>
      <c r="T4309" s="4" t="str"/>
      <c r="U4309" s="4" t="str"/>
      <c r="V4309" s="4" t="n">
        <v>1</v>
      </c>
    </row>
    <row r="4310">
      <c r="A4310" t="n">
        <v>541</v>
      </c>
      <c r="B4310" t="inlineStr">
        <is>
          <t>20608699041</t>
        </is>
      </c>
      <c r="C4310" t="inlineStr">
        <is>
          <t>ASOCIACION DE PRODUCTORES AGROPECUARIOS AGROINDUSTRIALES VALLE DEL PARAISO DE TICRAPO</t>
        </is>
      </c>
      <c r="D4310" s="6" t="n">
        <v>2022</v>
      </c>
      <c r="F4310" t="inlineStr">
        <is>
          <t>PAC</t>
        </is>
      </c>
      <c r="G4310" s="4" t="n">
        <v>0</v>
      </c>
      <c r="H4310" s="4" t="n">
        <v>0</v>
      </c>
      <c r="I4310" s="4" t="n">
        <v>0</v>
      </c>
      <c r="J4310" s="4" t="str"/>
      <c r="K4310" s="4" t="str"/>
      <c r="L4310" s="3" t="str"/>
      <c r="M4310" s="3" t="str"/>
      <c r="N4310" s="3" t="str"/>
      <c r="O4310" s="4" t="str"/>
      <c r="P4310" s="4" t="str"/>
      <c r="Q4310" s="4" t="str"/>
      <c r="R4310" s="4" t="str"/>
      <c r="S4310" s="4" t="str"/>
      <c r="T4310" s="4" t="str"/>
      <c r="U4310" s="4" t="str"/>
      <c r="V4310" s="4" t="n">
        <v>1</v>
      </c>
    </row>
    <row r="4311">
      <c r="A4311" t="n">
        <v>541</v>
      </c>
      <c r="B4311" t="inlineStr">
        <is>
          <t>20608699041</t>
        </is>
      </c>
      <c r="C4311" t="inlineStr">
        <is>
          <t>ASOCIACION DE PRODUCTORES AGROPECUARIOS AGROINDUSTRIALES VALLE DEL PARAISO DE TICRAPO</t>
        </is>
      </c>
      <c r="D4311" s="6" t="n">
        <v>2023</v>
      </c>
      <c r="F4311" t="inlineStr">
        <is>
          <t>PAC</t>
        </is>
      </c>
      <c r="G4311" s="4" t="n">
        <v>0</v>
      </c>
      <c r="H4311" s="4" t="n">
        <v>0</v>
      </c>
      <c r="I4311" s="4" t="n">
        <v>0</v>
      </c>
      <c r="J4311" s="4" t="str"/>
      <c r="K4311" s="4" t="str"/>
      <c r="L4311" s="3" t="str"/>
      <c r="M4311" s="3" t="str"/>
      <c r="N4311" s="3" t="str"/>
      <c r="O4311" s="4" t="str"/>
      <c r="P4311" s="4" t="str"/>
      <c r="Q4311" s="4" t="str"/>
      <c r="R4311" s="4" t="str"/>
      <c r="S4311" s="4" t="str"/>
      <c r="T4311" s="4" t="str"/>
      <c r="U4311" s="4" t="str"/>
      <c r="V4311" s="4" t="n">
        <v>1</v>
      </c>
    </row>
    <row r="4312">
      <c r="A4312" t="n">
        <v>541</v>
      </c>
      <c r="B4312" t="inlineStr">
        <is>
          <t>20608699041</t>
        </is>
      </c>
      <c r="C4312" t="inlineStr">
        <is>
          <t>ASOCIACION DE PRODUCTORES AGROPECUARIOS AGROINDUSTRIALES VALLE DEL PARAISO DE TICRAPO</t>
        </is>
      </c>
      <c r="D4312" s="6" t="n">
        <v>2024</v>
      </c>
      <c r="F4312" t="inlineStr">
        <is>
          <t>PAC</t>
        </is>
      </c>
      <c r="G4312" s="4" t="n">
        <v>0</v>
      </c>
      <c r="H4312" s="4" t="n">
        <v>0</v>
      </c>
      <c r="I4312" s="4" t="n">
        <v>0</v>
      </c>
      <c r="J4312" s="4" t="str"/>
      <c r="K4312" s="4" t="str"/>
      <c r="L4312" s="3" t="str"/>
      <c r="M4312" s="3" t="str"/>
      <c r="N4312" s="3" t="str"/>
      <c r="O4312" s="4" t="str"/>
      <c r="P4312" s="4" t="str"/>
      <c r="Q4312" s="4" t="str"/>
      <c r="R4312" s="4" t="str"/>
      <c r="S4312" s="4" t="str"/>
      <c r="T4312" s="4" t="str"/>
      <c r="U4312" s="4" t="str"/>
      <c r="V4312" s="4" t="n">
        <v>1</v>
      </c>
    </row>
    <row r="4313">
      <c r="A4313" t="n">
        <v>541</v>
      </c>
      <c r="B4313" t="inlineStr">
        <is>
          <t>20608699041</t>
        </is>
      </c>
      <c r="C4313" t="inlineStr">
        <is>
          <t>ASOCIACION DE PRODUCTORES AGROPECUARIOS AGROINDUSTRIALES VALLE DEL PARAISO DE TICRAPO</t>
        </is>
      </c>
      <c r="D4313" s="6" t="n">
        <v>2025</v>
      </c>
      <c r="E4313" t="n">
        <v>1</v>
      </c>
      <c r="F4313" t="inlineStr">
        <is>
          <t>PAC</t>
        </is>
      </c>
      <c r="G4313" s="4" t="n">
        <v>6</v>
      </c>
      <c r="H4313" s="4" t="n">
        <v>10</v>
      </c>
      <c r="I4313" s="4" t="n">
        <v>16</v>
      </c>
      <c r="J4313" s="4" t="n">
        <v>23</v>
      </c>
      <c r="K4313" s="4" t="n">
        <v>6</v>
      </c>
      <c r="L4313" s="3" t="n">
        <v>580552</v>
      </c>
      <c r="M4313" s="3" t="n">
        <v>0</v>
      </c>
      <c r="N4313" s="3" t="n">
        <v>580552</v>
      </c>
      <c r="O4313" s="4" t="n">
        <v>0</v>
      </c>
      <c r="P4313" s="4" t="n">
        <v>580552</v>
      </c>
      <c r="Q4313" s="4" t="str"/>
      <c r="R4313" s="4" t="n">
        <v>0</v>
      </c>
      <c r="S4313" s="4" t="n">
        <v>0</v>
      </c>
      <c r="T4313" s="4" t="n">
        <v>0</v>
      </c>
      <c r="U4313" s="4" t="n">
        <v>580552</v>
      </c>
      <c r="V4313" s="4" t="n">
        <v>1</v>
      </c>
    </row>
    <row r="4314">
      <c r="A4314" t="n">
        <v>542</v>
      </c>
      <c r="B4314" t="inlineStr">
        <is>
          <t>20610585184</t>
        </is>
      </c>
      <c r="C4314" t="inlineStr">
        <is>
          <t>COOPERATIVA AGRARIA DEL DESARROLLO ARTESANAL DE FIBRA DE ALPACA DE PICHCCAHUASI</t>
        </is>
      </c>
      <c r="D4314" s="6" t="n">
        <v>2018</v>
      </c>
      <c r="F4314" t="inlineStr">
        <is>
          <t>PAC</t>
        </is>
      </c>
      <c r="G4314" s="4" t="str"/>
      <c r="H4314" s="4" t="str"/>
      <c r="I4314" s="4" t="n">
        <v>0</v>
      </c>
      <c r="J4314" s="4" t="str"/>
      <c r="K4314" s="4" t="str"/>
      <c r="L4314" s="3" t="str"/>
      <c r="M4314" s="3" t="str"/>
      <c r="N4314" s="3" t="str"/>
      <c r="O4314" s="4" t="str"/>
      <c r="P4314" s="4" t="str"/>
      <c r="Q4314" s="4" t="str"/>
      <c r="R4314" s="4" t="str"/>
      <c r="S4314" s="4" t="str"/>
      <c r="T4314" s="4" t="str"/>
      <c r="U4314" s="4" t="str"/>
      <c r="V4314" s="4" t="n">
        <v>1</v>
      </c>
    </row>
    <row r="4315">
      <c r="A4315" t="n">
        <v>542</v>
      </c>
      <c r="B4315" t="inlineStr">
        <is>
          <t>20610585184</t>
        </is>
      </c>
      <c r="C4315" t="inlineStr">
        <is>
          <t>COOPERATIVA AGRARIA DEL DESARROLLO ARTESANAL DE FIBRA DE ALPACA DE PICHCCAHUASI</t>
        </is>
      </c>
      <c r="D4315" s="6" t="n">
        <v>2019</v>
      </c>
      <c r="F4315" t="inlineStr">
        <is>
          <t>PAC</t>
        </is>
      </c>
      <c r="G4315" s="4" t="n">
        <v>0</v>
      </c>
      <c r="H4315" s="4" t="n">
        <v>0</v>
      </c>
      <c r="I4315" s="4" t="n">
        <v>0</v>
      </c>
      <c r="J4315" s="4" t="str"/>
      <c r="K4315" s="4" t="str"/>
      <c r="L4315" s="3" t="str"/>
      <c r="M4315" s="3" t="str"/>
      <c r="N4315" s="3" t="str"/>
      <c r="O4315" s="4" t="str"/>
      <c r="P4315" s="4" t="str"/>
      <c r="Q4315" s="4" t="str"/>
      <c r="R4315" s="4" t="str"/>
      <c r="S4315" s="4" t="str"/>
      <c r="T4315" s="4" t="str"/>
      <c r="U4315" s="4" t="str"/>
      <c r="V4315" s="4" t="n">
        <v>1</v>
      </c>
    </row>
    <row r="4316">
      <c r="A4316" t="n">
        <v>542</v>
      </c>
      <c r="B4316" t="inlineStr">
        <is>
          <t>20610585184</t>
        </is>
      </c>
      <c r="C4316" t="inlineStr">
        <is>
          <t>COOPERATIVA AGRARIA DEL DESARROLLO ARTESANAL DE FIBRA DE ALPACA DE PICHCCAHUASI</t>
        </is>
      </c>
      <c r="D4316" s="6" t="n">
        <v>2020</v>
      </c>
      <c r="F4316" t="inlineStr">
        <is>
          <t>PAC</t>
        </is>
      </c>
      <c r="G4316" s="4" t="n">
        <v>0</v>
      </c>
      <c r="H4316" s="4" t="n">
        <v>0</v>
      </c>
      <c r="I4316" s="4" t="n">
        <v>0</v>
      </c>
      <c r="J4316" s="4" t="str"/>
      <c r="K4316" s="4" t="str"/>
      <c r="L4316" s="3" t="str"/>
      <c r="M4316" s="3" t="str"/>
      <c r="N4316" s="3" t="str"/>
      <c r="O4316" s="4" t="str"/>
      <c r="P4316" s="4" t="str"/>
      <c r="Q4316" s="4" t="str"/>
      <c r="R4316" s="4" t="str"/>
      <c r="S4316" s="4" t="str"/>
      <c r="T4316" s="4" t="str"/>
      <c r="U4316" s="4" t="str"/>
      <c r="V4316" s="4" t="n">
        <v>1</v>
      </c>
    </row>
    <row r="4317">
      <c r="A4317" t="n">
        <v>542</v>
      </c>
      <c r="B4317" t="inlineStr">
        <is>
          <t>20610585184</t>
        </is>
      </c>
      <c r="C4317" t="inlineStr">
        <is>
          <t>COOPERATIVA AGRARIA DEL DESARROLLO ARTESANAL DE FIBRA DE ALPACA DE PICHCCAHUASI</t>
        </is>
      </c>
      <c r="D4317" s="6" t="n">
        <v>2021</v>
      </c>
      <c r="F4317" t="inlineStr">
        <is>
          <t>PAC</t>
        </is>
      </c>
      <c r="G4317" s="4" t="n">
        <v>0</v>
      </c>
      <c r="H4317" s="4" t="n">
        <v>0</v>
      </c>
      <c r="I4317" s="4" t="n">
        <v>0</v>
      </c>
      <c r="J4317" s="4" t="str"/>
      <c r="K4317" s="4" t="str"/>
      <c r="L4317" s="3" t="str"/>
      <c r="M4317" s="3" t="str"/>
      <c r="N4317" s="3" t="str"/>
      <c r="O4317" s="4" t="str"/>
      <c r="P4317" s="4" t="str"/>
      <c r="Q4317" s="4" t="str"/>
      <c r="R4317" s="4" t="str"/>
      <c r="S4317" s="4" t="str"/>
      <c r="T4317" s="4" t="str"/>
      <c r="U4317" s="4" t="str"/>
      <c r="V4317" s="4" t="n">
        <v>1</v>
      </c>
    </row>
    <row r="4318">
      <c r="A4318" t="n">
        <v>542</v>
      </c>
      <c r="B4318" t="inlineStr">
        <is>
          <t>20610585184</t>
        </is>
      </c>
      <c r="C4318" t="inlineStr">
        <is>
          <t>COOPERATIVA AGRARIA DEL DESARROLLO ARTESANAL DE FIBRA DE ALPACA DE PICHCCAHUASI</t>
        </is>
      </c>
      <c r="D4318" s="6" t="n">
        <v>2022</v>
      </c>
      <c r="F4318" t="inlineStr">
        <is>
          <t>PAC</t>
        </is>
      </c>
      <c r="G4318" s="4" t="n">
        <v>0</v>
      </c>
      <c r="H4318" s="4" t="n">
        <v>0</v>
      </c>
      <c r="I4318" s="4" t="n">
        <v>0</v>
      </c>
      <c r="J4318" s="4" t="str"/>
      <c r="K4318" s="4" t="str"/>
      <c r="L4318" s="3" t="str"/>
      <c r="M4318" s="3" t="str"/>
      <c r="N4318" s="3" t="str"/>
      <c r="O4318" s="4" t="str"/>
      <c r="P4318" s="4" t="str"/>
      <c r="Q4318" s="4" t="str"/>
      <c r="R4318" s="4" t="str"/>
      <c r="S4318" s="4" t="str"/>
      <c r="T4318" s="4" t="str"/>
      <c r="U4318" s="4" t="str"/>
      <c r="V4318" s="4" t="n">
        <v>1</v>
      </c>
    </row>
    <row r="4319">
      <c r="A4319" t="n">
        <v>542</v>
      </c>
      <c r="B4319" t="inlineStr">
        <is>
          <t>20610585184</t>
        </is>
      </c>
      <c r="C4319" t="inlineStr">
        <is>
          <t>COOPERATIVA AGRARIA DEL DESARROLLO ARTESANAL DE FIBRA DE ALPACA DE PICHCCAHUASI</t>
        </is>
      </c>
      <c r="D4319" s="6" t="n">
        <v>2023</v>
      </c>
      <c r="F4319" t="inlineStr">
        <is>
          <t>PAC</t>
        </is>
      </c>
      <c r="G4319" s="4" t="n">
        <v>0</v>
      </c>
      <c r="H4319" s="4" t="n">
        <v>0</v>
      </c>
      <c r="I4319" s="4" t="n">
        <v>0</v>
      </c>
      <c r="J4319" s="4" t="str"/>
      <c r="K4319" s="4" t="str"/>
      <c r="L4319" s="3" t="str"/>
      <c r="M4319" s="3" t="str"/>
      <c r="N4319" s="3" t="str"/>
      <c r="O4319" s="4" t="str"/>
      <c r="P4319" s="4" t="str"/>
      <c r="Q4319" s="4" t="str"/>
      <c r="R4319" s="4" t="str"/>
      <c r="S4319" s="4" t="str"/>
      <c r="T4319" s="4" t="str"/>
      <c r="U4319" s="4" t="str"/>
      <c r="V4319" s="4" t="n">
        <v>1</v>
      </c>
    </row>
    <row r="4320">
      <c r="A4320" t="n">
        <v>542</v>
      </c>
      <c r="B4320" t="inlineStr">
        <is>
          <t>20610585184</t>
        </is>
      </c>
      <c r="C4320" t="inlineStr">
        <is>
          <t>COOPERATIVA AGRARIA DEL DESARROLLO ARTESANAL DE FIBRA DE ALPACA DE PICHCCAHUASI</t>
        </is>
      </c>
      <c r="D4320" s="6" t="n">
        <v>2024</v>
      </c>
      <c r="F4320" t="inlineStr">
        <is>
          <t>PAC</t>
        </is>
      </c>
      <c r="G4320" s="4" t="n">
        <v>0</v>
      </c>
      <c r="H4320" s="4" t="n">
        <v>0</v>
      </c>
      <c r="I4320" s="4" t="n">
        <v>0</v>
      </c>
      <c r="J4320" s="4" t="str"/>
      <c r="K4320" s="4" t="str"/>
      <c r="L4320" s="3" t="str"/>
      <c r="M4320" s="3" t="str"/>
      <c r="N4320" s="3" t="str"/>
      <c r="O4320" s="4" t="str"/>
      <c r="P4320" s="4" t="str"/>
      <c r="Q4320" s="4" t="str"/>
      <c r="R4320" s="4" t="str"/>
      <c r="S4320" s="4" t="str"/>
      <c r="T4320" s="4" t="str"/>
      <c r="U4320" s="4" t="str"/>
      <c r="V4320" s="4" t="n">
        <v>1</v>
      </c>
    </row>
    <row r="4321">
      <c r="A4321" t="n">
        <v>542</v>
      </c>
      <c r="B4321" t="inlineStr">
        <is>
          <t>20610585184</t>
        </is>
      </c>
      <c r="C4321" t="inlineStr">
        <is>
          <t>COOPERATIVA AGRARIA DEL DESARROLLO ARTESANAL DE FIBRA DE ALPACA DE PICHCCAHUASI</t>
        </is>
      </c>
      <c r="D4321" s="6" t="n">
        <v>2025</v>
      </c>
      <c r="E4321" t="n">
        <v>1</v>
      </c>
      <c r="F4321" t="inlineStr">
        <is>
          <t>PAC</t>
        </is>
      </c>
      <c r="G4321" s="4" t="n">
        <v>17</v>
      </c>
      <c r="H4321" s="4" t="n">
        <v>17</v>
      </c>
      <c r="I4321" s="4" t="n">
        <v>34</v>
      </c>
      <c r="J4321" s="4" t="n">
        <v>30</v>
      </c>
      <c r="K4321" s="4" t="n">
        <v>6</v>
      </c>
      <c r="L4321" s="3" t="n">
        <v>11872.73992</v>
      </c>
      <c r="M4321" s="3" t="n">
        <v>0</v>
      </c>
      <c r="N4321" s="3" t="n">
        <v>11872.73992</v>
      </c>
      <c r="O4321" s="4" t="n">
        <v>0</v>
      </c>
      <c r="P4321" s="4" t="n">
        <v>0</v>
      </c>
      <c r="Q4321" s="4" t="str"/>
      <c r="R4321" s="4" t="n">
        <v>11872.73992</v>
      </c>
      <c r="S4321" s="4" t="n">
        <v>0</v>
      </c>
      <c r="T4321" s="4" t="n">
        <v>0</v>
      </c>
      <c r="U4321" s="4" t="n">
        <v>11872.73992</v>
      </c>
      <c r="V4321" s="4" t="n">
        <v>1</v>
      </c>
    </row>
    <row r="4322">
      <c r="A4322" t="n">
        <v>543</v>
      </c>
      <c r="B4322" t="inlineStr">
        <is>
          <t>20610524231</t>
        </is>
      </c>
      <c r="C4322" t="inlineStr">
        <is>
          <t>COOPERATIVA AGRARIA ARTESANAL ORO ANDINO DE PARIA - CAAOPAR</t>
        </is>
      </c>
      <c r="D4322" s="6" t="n">
        <v>2018</v>
      </c>
      <c r="F4322" t="inlineStr">
        <is>
          <t>PAC</t>
        </is>
      </c>
      <c r="G4322" s="4" t="str"/>
      <c r="H4322" s="4" t="str"/>
      <c r="I4322" s="4" t="n">
        <v>0</v>
      </c>
      <c r="J4322" s="4" t="str"/>
      <c r="K4322" s="4" t="str"/>
      <c r="L4322" s="3" t="str"/>
      <c r="M4322" s="3" t="str"/>
      <c r="N4322" s="3" t="str"/>
      <c r="O4322" s="4" t="str"/>
      <c r="P4322" s="4" t="str"/>
      <c r="Q4322" s="4" t="str"/>
      <c r="R4322" s="4" t="str"/>
      <c r="S4322" s="4" t="str"/>
      <c r="T4322" s="4" t="str"/>
      <c r="U4322" s="4" t="str"/>
      <c r="V4322" s="4" t="n">
        <v>1</v>
      </c>
    </row>
    <row r="4323">
      <c r="A4323" t="n">
        <v>543</v>
      </c>
      <c r="B4323" t="inlineStr">
        <is>
          <t>20610524231</t>
        </is>
      </c>
      <c r="C4323" t="inlineStr">
        <is>
          <t>COOPERATIVA AGRARIA ARTESANAL ORO ANDINO DE PARIA - CAAOPAR</t>
        </is>
      </c>
      <c r="D4323" s="6" t="n">
        <v>2019</v>
      </c>
      <c r="F4323" t="inlineStr">
        <is>
          <t>PAC</t>
        </is>
      </c>
      <c r="G4323" s="4" t="n">
        <v>0</v>
      </c>
      <c r="H4323" s="4" t="n">
        <v>0</v>
      </c>
      <c r="I4323" s="4" t="n">
        <v>0</v>
      </c>
      <c r="J4323" s="4" t="str"/>
      <c r="K4323" s="4" t="str"/>
      <c r="L4323" s="3" t="str"/>
      <c r="M4323" s="3" t="str"/>
      <c r="N4323" s="3" t="str"/>
      <c r="O4323" s="4" t="str"/>
      <c r="P4323" s="4" t="str"/>
      <c r="Q4323" s="4" t="str"/>
      <c r="R4323" s="4" t="str"/>
      <c r="S4323" s="4" t="str"/>
      <c r="T4323" s="4" t="str"/>
      <c r="U4323" s="4" t="str"/>
      <c r="V4323" s="4" t="n">
        <v>1</v>
      </c>
    </row>
    <row r="4324">
      <c r="A4324" t="n">
        <v>543</v>
      </c>
      <c r="B4324" t="inlineStr">
        <is>
          <t>20610524231</t>
        </is>
      </c>
      <c r="C4324" t="inlineStr">
        <is>
          <t>COOPERATIVA AGRARIA ARTESANAL ORO ANDINO DE PARIA - CAAOPAR</t>
        </is>
      </c>
      <c r="D4324" s="6" t="n">
        <v>2020</v>
      </c>
      <c r="F4324" t="inlineStr">
        <is>
          <t>PAC</t>
        </is>
      </c>
      <c r="G4324" s="4" t="n">
        <v>0</v>
      </c>
      <c r="H4324" s="4" t="n">
        <v>0</v>
      </c>
      <c r="I4324" s="4" t="n">
        <v>0</v>
      </c>
      <c r="J4324" s="4" t="str"/>
      <c r="K4324" s="4" t="str"/>
      <c r="L4324" s="3" t="str"/>
      <c r="M4324" s="3" t="str"/>
      <c r="N4324" s="3" t="str"/>
      <c r="O4324" s="4" t="str"/>
      <c r="P4324" s="4" t="str"/>
      <c r="Q4324" s="4" t="str"/>
      <c r="R4324" s="4" t="str"/>
      <c r="S4324" s="4" t="str"/>
      <c r="T4324" s="4" t="str"/>
      <c r="U4324" s="4" t="str"/>
      <c r="V4324" s="4" t="n">
        <v>1</v>
      </c>
    </row>
    <row r="4325">
      <c r="A4325" t="n">
        <v>543</v>
      </c>
      <c r="B4325" t="inlineStr">
        <is>
          <t>20610524231</t>
        </is>
      </c>
      <c r="C4325" t="inlineStr">
        <is>
          <t>COOPERATIVA AGRARIA ARTESANAL ORO ANDINO DE PARIA - CAAOPAR</t>
        </is>
      </c>
      <c r="D4325" s="6" t="n">
        <v>2021</v>
      </c>
      <c r="F4325" t="inlineStr">
        <is>
          <t>PAC</t>
        </is>
      </c>
      <c r="G4325" s="4" t="n">
        <v>0</v>
      </c>
      <c r="H4325" s="4" t="n">
        <v>0</v>
      </c>
      <c r="I4325" s="4" t="n">
        <v>0</v>
      </c>
      <c r="J4325" s="4" t="str"/>
      <c r="K4325" s="4" t="str"/>
      <c r="L4325" s="3" t="str"/>
      <c r="M4325" s="3" t="str"/>
      <c r="N4325" s="3" t="str"/>
      <c r="O4325" s="4" t="str"/>
      <c r="P4325" s="4" t="str"/>
      <c r="Q4325" s="4" t="str"/>
      <c r="R4325" s="4" t="str"/>
      <c r="S4325" s="4" t="str"/>
      <c r="T4325" s="4" t="str"/>
      <c r="U4325" s="4" t="str"/>
      <c r="V4325" s="4" t="n">
        <v>1</v>
      </c>
    </row>
    <row r="4326">
      <c r="A4326" t="n">
        <v>543</v>
      </c>
      <c r="B4326" t="inlineStr">
        <is>
          <t>20610524231</t>
        </is>
      </c>
      <c r="C4326" t="inlineStr">
        <is>
          <t>COOPERATIVA AGRARIA ARTESANAL ORO ANDINO DE PARIA - CAAOPAR</t>
        </is>
      </c>
      <c r="D4326" s="6" t="n">
        <v>2022</v>
      </c>
      <c r="F4326" t="inlineStr">
        <is>
          <t>PAC</t>
        </is>
      </c>
      <c r="G4326" s="4" t="n">
        <v>0</v>
      </c>
      <c r="H4326" s="4" t="n">
        <v>0</v>
      </c>
      <c r="I4326" s="4" t="n">
        <v>0</v>
      </c>
      <c r="J4326" s="4" t="str"/>
      <c r="K4326" s="4" t="str"/>
      <c r="L4326" s="3" t="str"/>
      <c r="M4326" s="3" t="str"/>
      <c r="N4326" s="3" t="str"/>
      <c r="O4326" s="4" t="str"/>
      <c r="P4326" s="4" t="str"/>
      <c r="Q4326" s="4" t="str"/>
      <c r="R4326" s="4" t="str"/>
      <c r="S4326" s="4" t="str"/>
      <c r="T4326" s="4" t="str"/>
      <c r="U4326" s="4" t="str"/>
      <c r="V4326" s="4" t="n">
        <v>1</v>
      </c>
    </row>
    <row r="4327">
      <c r="A4327" t="n">
        <v>543</v>
      </c>
      <c r="B4327" t="inlineStr">
        <is>
          <t>20610524231</t>
        </is>
      </c>
      <c r="C4327" t="inlineStr">
        <is>
          <t>COOPERATIVA AGRARIA ARTESANAL ORO ANDINO DE PARIA - CAAOPAR</t>
        </is>
      </c>
      <c r="D4327" s="6" t="n">
        <v>2023</v>
      </c>
      <c r="F4327" t="inlineStr">
        <is>
          <t>PAC</t>
        </is>
      </c>
      <c r="G4327" s="4" t="n">
        <v>0</v>
      </c>
      <c r="H4327" s="4" t="n">
        <v>0</v>
      </c>
      <c r="I4327" s="4" t="n">
        <v>0</v>
      </c>
      <c r="J4327" s="4" t="str"/>
      <c r="K4327" s="4" t="str"/>
      <c r="L4327" s="3" t="str"/>
      <c r="M4327" s="3" t="str"/>
      <c r="N4327" s="3" t="str"/>
      <c r="O4327" s="4" t="str"/>
      <c r="P4327" s="4" t="str"/>
      <c r="Q4327" s="4" t="str"/>
      <c r="R4327" s="4" t="str"/>
      <c r="S4327" s="4" t="str"/>
      <c r="T4327" s="4" t="str"/>
      <c r="U4327" s="4" t="str"/>
      <c r="V4327" s="4" t="n">
        <v>1</v>
      </c>
    </row>
    <row r="4328">
      <c r="A4328" t="n">
        <v>543</v>
      </c>
      <c r="B4328" t="inlineStr">
        <is>
          <t>20610524231</t>
        </is>
      </c>
      <c r="C4328" t="inlineStr">
        <is>
          <t>COOPERATIVA AGRARIA ARTESANAL ORO ANDINO DE PARIA - CAAOPAR</t>
        </is>
      </c>
      <c r="D4328" s="6" t="n">
        <v>2024</v>
      </c>
      <c r="F4328" t="inlineStr">
        <is>
          <t>PAC</t>
        </is>
      </c>
      <c r="G4328" s="4" t="n">
        <v>0</v>
      </c>
      <c r="H4328" s="4" t="n">
        <v>0</v>
      </c>
      <c r="I4328" s="4" t="n">
        <v>0</v>
      </c>
      <c r="J4328" s="4" t="str"/>
      <c r="K4328" s="4" t="str"/>
      <c r="L4328" s="3" t="str"/>
      <c r="M4328" s="3" t="str"/>
      <c r="N4328" s="3" t="str"/>
      <c r="O4328" s="4" t="str"/>
      <c r="P4328" s="4" t="str"/>
      <c r="Q4328" s="4" t="str"/>
      <c r="R4328" s="4" t="str"/>
      <c r="S4328" s="4" t="str"/>
      <c r="T4328" s="4" t="str"/>
      <c r="U4328" s="4" t="str"/>
      <c r="V4328" s="4" t="n">
        <v>1</v>
      </c>
    </row>
    <row r="4329">
      <c r="A4329" t="n">
        <v>543</v>
      </c>
      <c r="B4329" t="inlineStr">
        <is>
          <t>20610524231</t>
        </is>
      </c>
      <c r="C4329" t="inlineStr">
        <is>
          <t>COOPERATIVA AGRARIA ARTESANAL ORO ANDINO DE PARIA - CAAOPAR</t>
        </is>
      </c>
      <c r="D4329" s="6" t="n">
        <v>2025</v>
      </c>
      <c r="E4329" t="n">
        <v>1</v>
      </c>
      <c r="F4329" t="inlineStr">
        <is>
          <t>PAC</t>
        </is>
      </c>
      <c r="G4329" s="4" t="n">
        <v>6</v>
      </c>
      <c r="H4329" s="4" t="n">
        <v>12</v>
      </c>
      <c r="I4329" s="4" t="n">
        <v>18</v>
      </c>
      <c r="J4329" s="4" t="n">
        <v>29</v>
      </c>
      <c r="K4329" s="4" t="n">
        <v>6</v>
      </c>
      <c r="L4329" s="3" t="n">
        <v>14064.24063292</v>
      </c>
      <c r="M4329" s="3" t="n">
        <v>0</v>
      </c>
      <c r="N4329" s="3" t="n">
        <v>14064.24063292</v>
      </c>
      <c r="O4329" s="4" t="n">
        <v>0</v>
      </c>
      <c r="P4329" s="4" t="n">
        <v>0</v>
      </c>
      <c r="Q4329" s="4" t="str"/>
      <c r="R4329" s="4" t="n">
        <v>14064.24063292</v>
      </c>
      <c r="S4329" s="4" t="n">
        <v>0</v>
      </c>
      <c r="T4329" s="4" t="n">
        <v>0</v>
      </c>
      <c r="U4329" s="4" t="n">
        <v>14064.24063292</v>
      </c>
      <c r="V4329" s="4" t="n">
        <v>1</v>
      </c>
    </row>
    <row r="4330">
      <c r="A4330" t="n">
        <v>544</v>
      </c>
      <c r="B4330" t="inlineStr">
        <is>
          <t>20612142361</t>
        </is>
      </c>
      <c r="C4330" t="inlineStr">
        <is>
          <t>ASOCIACIÓN DE PRODUCTORES AGROPECUARIOS SIN FRONTERAS DE VILLA GLORIA</t>
        </is>
      </c>
      <c r="D4330" s="6" t="n">
        <v>2018</v>
      </c>
      <c r="F4330" t="inlineStr">
        <is>
          <t>PAC</t>
        </is>
      </c>
      <c r="G4330" s="4" t="str"/>
      <c r="H4330" s="4" t="str"/>
      <c r="I4330" s="4" t="n">
        <v>0</v>
      </c>
      <c r="J4330" s="4" t="str"/>
      <c r="K4330" s="4" t="str"/>
      <c r="L4330" s="3" t="str"/>
      <c r="M4330" s="3" t="str"/>
      <c r="N4330" s="3" t="str"/>
      <c r="O4330" s="4" t="str"/>
      <c r="P4330" s="4" t="str"/>
      <c r="Q4330" s="4" t="str"/>
      <c r="R4330" s="4" t="str"/>
      <c r="S4330" s="4" t="str"/>
      <c r="T4330" s="4" t="str"/>
      <c r="U4330" s="4" t="str"/>
      <c r="V4330" s="4" t="n">
        <v>1</v>
      </c>
    </row>
    <row r="4331">
      <c r="A4331" t="n">
        <v>544</v>
      </c>
      <c r="B4331" t="inlineStr">
        <is>
          <t>20612142361</t>
        </is>
      </c>
      <c r="C4331" t="inlineStr">
        <is>
          <t>ASOCIACIÓN DE PRODUCTORES AGROPECUARIOS SIN FRONTERAS DE VILLA GLORIA</t>
        </is>
      </c>
      <c r="D4331" s="6" t="n">
        <v>2019</v>
      </c>
      <c r="F4331" t="inlineStr">
        <is>
          <t>PAC</t>
        </is>
      </c>
      <c r="G4331" s="4" t="n">
        <v>0</v>
      </c>
      <c r="H4331" s="4" t="n">
        <v>0</v>
      </c>
      <c r="I4331" s="4" t="n">
        <v>0</v>
      </c>
      <c r="J4331" s="4" t="str"/>
      <c r="K4331" s="4" t="str"/>
      <c r="L4331" s="3" t="str"/>
      <c r="M4331" s="3" t="str"/>
      <c r="N4331" s="3" t="str"/>
      <c r="O4331" s="4" t="str"/>
      <c r="P4331" s="4" t="str"/>
      <c r="Q4331" s="4" t="str"/>
      <c r="R4331" s="4" t="str"/>
      <c r="S4331" s="4" t="str"/>
      <c r="T4331" s="4" t="str"/>
      <c r="U4331" s="4" t="str"/>
      <c r="V4331" s="4" t="n">
        <v>1</v>
      </c>
    </row>
    <row r="4332">
      <c r="A4332" t="n">
        <v>544</v>
      </c>
      <c r="B4332" t="inlineStr">
        <is>
          <t>20612142361</t>
        </is>
      </c>
      <c r="C4332" t="inlineStr">
        <is>
          <t>ASOCIACIÓN DE PRODUCTORES AGROPECUARIOS SIN FRONTERAS DE VILLA GLORIA</t>
        </is>
      </c>
      <c r="D4332" s="6" t="n">
        <v>2020</v>
      </c>
      <c r="F4332" t="inlineStr">
        <is>
          <t>PAC</t>
        </is>
      </c>
      <c r="G4332" s="4" t="n">
        <v>0</v>
      </c>
      <c r="H4332" s="4" t="n">
        <v>0</v>
      </c>
      <c r="I4332" s="4" t="n">
        <v>0</v>
      </c>
      <c r="J4332" s="4" t="str"/>
      <c r="K4332" s="4" t="str"/>
      <c r="L4332" s="3" t="str"/>
      <c r="M4332" s="3" t="str"/>
      <c r="N4332" s="3" t="str"/>
      <c r="O4332" s="4" t="str"/>
      <c r="P4332" s="4" t="str"/>
      <c r="Q4332" s="4" t="str"/>
      <c r="R4332" s="4" t="str"/>
      <c r="S4332" s="4" t="str"/>
      <c r="T4332" s="4" t="str"/>
      <c r="U4332" s="4" t="str"/>
      <c r="V4332" s="4" t="n">
        <v>1</v>
      </c>
    </row>
    <row r="4333">
      <c r="A4333" t="n">
        <v>544</v>
      </c>
      <c r="B4333" t="inlineStr">
        <is>
          <t>20612142361</t>
        </is>
      </c>
      <c r="C4333" t="inlineStr">
        <is>
          <t>ASOCIACIÓN DE PRODUCTORES AGROPECUARIOS SIN FRONTERAS DE VILLA GLORIA</t>
        </is>
      </c>
      <c r="D4333" s="6" t="n">
        <v>2021</v>
      </c>
      <c r="F4333" t="inlineStr">
        <is>
          <t>PAC</t>
        </is>
      </c>
      <c r="G4333" s="4" t="n">
        <v>0</v>
      </c>
      <c r="H4333" s="4" t="n">
        <v>0</v>
      </c>
      <c r="I4333" s="4" t="n">
        <v>0</v>
      </c>
      <c r="J4333" s="4" t="str"/>
      <c r="K4333" s="4" t="str"/>
      <c r="L4333" s="3" t="str"/>
      <c r="M4333" s="3" t="str"/>
      <c r="N4333" s="3" t="str"/>
      <c r="O4333" s="4" t="str"/>
      <c r="P4333" s="4" t="str"/>
      <c r="Q4333" s="4" t="str"/>
      <c r="R4333" s="4" t="str"/>
      <c r="S4333" s="4" t="str"/>
      <c r="T4333" s="4" t="str"/>
      <c r="U4333" s="4" t="str"/>
      <c r="V4333" s="4" t="n">
        <v>1</v>
      </c>
    </row>
    <row r="4334">
      <c r="A4334" t="n">
        <v>544</v>
      </c>
      <c r="B4334" t="inlineStr">
        <is>
          <t>20612142361</t>
        </is>
      </c>
      <c r="C4334" t="inlineStr">
        <is>
          <t>ASOCIACIÓN DE PRODUCTORES AGROPECUARIOS SIN FRONTERAS DE VILLA GLORIA</t>
        </is>
      </c>
      <c r="D4334" s="6" t="n">
        <v>2022</v>
      </c>
      <c r="F4334" t="inlineStr">
        <is>
          <t>PAC</t>
        </is>
      </c>
      <c r="G4334" s="4" t="n">
        <v>0</v>
      </c>
      <c r="H4334" s="4" t="n">
        <v>0</v>
      </c>
      <c r="I4334" s="4" t="n">
        <v>0</v>
      </c>
      <c r="J4334" s="4" t="str"/>
      <c r="K4334" s="4" t="str"/>
      <c r="L4334" s="3" t="str"/>
      <c r="M4334" s="3" t="str"/>
      <c r="N4334" s="3" t="str"/>
      <c r="O4334" s="4" t="str"/>
      <c r="P4334" s="4" t="str"/>
      <c r="Q4334" s="4" t="str"/>
      <c r="R4334" s="4" t="str"/>
      <c r="S4334" s="4" t="str"/>
      <c r="T4334" s="4" t="str"/>
      <c r="U4334" s="4" t="str"/>
      <c r="V4334" s="4" t="n">
        <v>1</v>
      </c>
    </row>
    <row r="4335">
      <c r="A4335" t="n">
        <v>544</v>
      </c>
      <c r="B4335" t="inlineStr">
        <is>
          <t>20612142361</t>
        </is>
      </c>
      <c r="C4335" t="inlineStr">
        <is>
          <t>ASOCIACIÓN DE PRODUCTORES AGROPECUARIOS SIN FRONTERAS DE VILLA GLORIA</t>
        </is>
      </c>
      <c r="D4335" s="6" t="n">
        <v>2023</v>
      </c>
      <c r="F4335" t="inlineStr">
        <is>
          <t>PAC</t>
        </is>
      </c>
      <c r="G4335" s="4" t="n">
        <v>0</v>
      </c>
      <c r="H4335" s="4" t="n">
        <v>0</v>
      </c>
      <c r="I4335" s="4" t="n">
        <v>0</v>
      </c>
      <c r="J4335" s="4" t="str"/>
      <c r="K4335" s="4" t="str"/>
      <c r="L4335" s="3" t="str"/>
      <c r="M4335" s="3" t="str"/>
      <c r="N4335" s="3" t="str"/>
      <c r="O4335" s="4" t="str"/>
      <c r="P4335" s="4" t="str"/>
      <c r="Q4335" s="4" t="str"/>
      <c r="R4335" s="4" t="str"/>
      <c r="S4335" s="4" t="str"/>
      <c r="T4335" s="4" t="str"/>
      <c r="U4335" s="4" t="str"/>
      <c r="V4335" s="4" t="n">
        <v>1</v>
      </c>
    </row>
    <row r="4336">
      <c r="A4336" t="n">
        <v>544</v>
      </c>
      <c r="B4336" t="inlineStr">
        <is>
          <t>20612142361</t>
        </is>
      </c>
      <c r="C4336" t="inlineStr">
        <is>
          <t>ASOCIACIÓN DE PRODUCTORES AGROPECUARIOS SIN FRONTERAS DE VILLA GLORIA</t>
        </is>
      </c>
      <c r="D4336" s="6" t="n">
        <v>2024</v>
      </c>
      <c r="F4336" t="inlineStr">
        <is>
          <t>PAC</t>
        </is>
      </c>
      <c r="G4336" s="4" t="n">
        <v>0</v>
      </c>
      <c r="H4336" s="4" t="n">
        <v>0</v>
      </c>
      <c r="I4336" s="4" t="n">
        <v>0</v>
      </c>
      <c r="J4336" s="4" t="str"/>
      <c r="K4336" s="4" t="str"/>
      <c r="L4336" s="3" t="str"/>
      <c r="M4336" s="3" t="str"/>
      <c r="N4336" s="3" t="str"/>
      <c r="O4336" s="4" t="str"/>
      <c r="P4336" s="4" t="str"/>
      <c r="Q4336" s="4" t="str"/>
      <c r="R4336" s="4" t="str"/>
      <c r="S4336" s="4" t="str"/>
      <c r="T4336" s="4" t="str"/>
      <c r="U4336" s="4" t="str"/>
      <c r="V4336" s="4" t="n">
        <v>1</v>
      </c>
    </row>
    <row r="4337">
      <c r="A4337" t="n">
        <v>544</v>
      </c>
      <c r="B4337" t="inlineStr">
        <is>
          <t>20612142361</t>
        </is>
      </c>
      <c r="C4337" t="inlineStr">
        <is>
          <t>ASOCIACIÓN DE PRODUCTORES AGROPECUARIOS SIN FRONTERAS DE VILLA GLORIA</t>
        </is>
      </c>
      <c r="D4337" s="6" t="n">
        <v>2025</v>
      </c>
      <c r="E4337" t="n">
        <v>1</v>
      </c>
      <c r="F4337" t="inlineStr">
        <is>
          <t>PAC</t>
        </is>
      </c>
      <c r="G4337" s="4" t="n">
        <v>22</v>
      </c>
      <c r="H4337" s="4" t="n">
        <v>11</v>
      </c>
      <c r="I4337" s="4" t="n">
        <v>33</v>
      </c>
      <c r="J4337" s="4" t="n">
        <v>21</v>
      </c>
      <c r="K4337" s="4" t="n">
        <v>0</v>
      </c>
      <c r="L4337" s="3" t="n">
        <v>129863.50298</v>
      </c>
      <c r="M4337" s="3" t="n">
        <v>0</v>
      </c>
      <c r="N4337" s="3" t="n">
        <v>129863.50298</v>
      </c>
      <c r="O4337" s="4" t="n">
        <v>0</v>
      </c>
      <c r="P4337" s="4" t="n">
        <v>128163.50298</v>
      </c>
      <c r="Q4337" s="4" t="str"/>
      <c r="R4337" s="4" t="n">
        <v>1700</v>
      </c>
      <c r="S4337" s="4" t="n">
        <v>0</v>
      </c>
      <c r="T4337" s="4" t="n">
        <v>0</v>
      </c>
      <c r="U4337" s="4" t="n">
        <v>129863.50298</v>
      </c>
      <c r="V4337" s="4" t="n">
        <v>1</v>
      </c>
    </row>
    <row r="4338">
      <c r="A4338" t="n">
        <v>545</v>
      </c>
      <c r="B4338" t="inlineStr">
        <is>
          <t>20612079111</t>
        </is>
      </c>
      <c r="C4338" t="inlineStr">
        <is>
          <t>ASOCIACIÒN AGROPECUARIA FUTUROS DE HUAIRAG DEL DISTRITO DE UMARI</t>
        </is>
      </c>
      <c r="D4338" s="6" t="n">
        <v>2018</v>
      </c>
      <c r="F4338" t="inlineStr">
        <is>
          <t>PAC</t>
        </is>
      </c>
      <c r="G4338" s="4" t="str"/>
      <c r="H4338" s="4" t="str"/>
      <c r="I4338" s="4" t="n">
        <v>0</v>
      </c>
      <c r="J4338" s="4" t="str"/>
      <c r="K4338" s="4" t="str"/>
      <c r="L4338" s="3" t="str"/>
      <c r="M4338" s="3" t="str"/>
      <c r="N4338" s="3" t="str"/>
      <c r="O4338" s="4" t="str"/>
      <c r="P4338" s="4" t="str"/>
      <c r="Q4338" s="4" t="str"/>
      <c r="R4338" s="4" t="str"/>
      <c r="S4338" s="4" t="str"/>
      <c r="T4338" s="4" t="str"/>
      <c r="U4338" s="4" t="str"/>
      <c r="V4338" s="4" t="n">
        <v>1</v>
      </c>
    </row>
    <row r="4339">
      <c r="A4339" t="n">
        <v>545</v>
      </c>
      <c r="B4339" t="inlineStr">
        <is>
          <t>20612079111</t>
        </is>
      </c>
      <c r="C4339" t="inlineStr">
        <is>
          <t>ASOCIACIÒN AGROPECUARIA FUTUROS DE HUAIRAG DEL DISTRITO DE UMARI</t>
        </is>
      </c>
      <c r="D4339" s="6" t="n">
        <v>2019</v>
      </c>
      <c r="F4339" t="inlineStr">
        <is>
          <t>PAC</t>
        </is>
      </c>
      <c r="G4339" s="4" t="n">
        <v>0</v>
      </c>
      <c r="H4339" s="4" t="n">
        <v>0</v>
      </c>
      <c r="I4339" s="4" t="n">
        <v>0</v>
      </c>
      <c r="J4339" s="4" t="str"/>
      <c r="K4339" s="4" t="str"/>
      <c r="L4339" s="3" t="str"/>
      <c r="M4339" s="3" t="str"/>
      <c r="N4339" s="3" t="str"/>
      <c r="O4339" s="4" t="str"/>
      <c r="P4339" s="4" t="str"/>
      <c r="Q4339" s="4" t="str"/>
      <c r="R4339" s="4" t="str"/>
      <c r="S4339" s="4" t="str"/>
      <c r="T4339" s="4" t="str"/>
      <c r="U4339" s="4" t="str"/>
      <c r="V4339" s="4" t="n">
        <v>1</v>
      </c>
    </row>
    <row r="4340">
      <c r="A4340" t="n">
        <v>545</v>
      </c>
      <c r="B4340" t="inlineStr">
        <is>
          <t>20612079111</t>
        </is>
      </c>
      <c r="C4340" t="inlineStr">
        <is>
          <t>ASOCIACIÒN AGROPECUARIA FUTUROS DE HUAIRAG DEL DISTRITO DE UMARI</t>
        </is>
      </c>
      <c r="D4340" s="6" t="n">
        <v>2020</v>
      </c>
      <c r="F4340" t="inlineStr">
        <is>
          <t>PAC</t>
        </is>
      </c>
      <c r="G4340" s="4" t="n">
        <v>0</v>
      </c>
      <c r="H4340" s="4" t="n">
        <v>0</v>
      </c>
      <c r="I4340" s="4" t="n">
        <v>0</v>
      </c>
      <c r="J4340" s="4" t="str"/>
      <c r="K4340" s="4" t="str"/>
      <c r="L4340" s="3" t="str"/>
      <c r="M4340" s="3" t="str"/>
      <c r="N4340" s="3" t="str"/>
      <c r="O4340" s="4" t="str"/>
      <c r="P4340" s="4" t="str"/>
      <c r="Q4340" s="4" t="str"/>
      <c r="R4340" s="4" t="str"/>
      <c r="S4340" s="4" t="str"/>
      <c r="T4340" s="4" t="str"/>
      <c r="U4340" s="4" t="str"/>
      <c r="V4340" s="4" t="n">
        <v>1</v>
      </c>
    </row>
    <row r="4341">
      <c r="A4341" t="n">
        <v>545</v>
      </c>
      <c r="B4341" t="inlineStr">
        <is>
          <t>20612079111</t>
        </is>
      </c>
      <c r="C4341" t="inlineStr">
        <is>
          <t>ASOCIACIÒN AGROPECUARIA FUTUROS DE HUAIRAG DEL DISTRITO DE UMARI</t>
        </is>
      </c>
      <c r="D4341" s="6" t="n">
        <v>2021</v>
      </c>
      <c r="F4341" t="inlineStr">
        <is>
          <t>PAC</t>
        </is>
      </c>
      <c r="G4341" s="4" t="n">
        <v>0</v>
      </c>
      <c r="H4341" s="4" t="n">
        <v>0</v>
      </c>
      <c r="I4341" s="4" t="n">
        <v>0</v>
      </c>
      <c r="J4341" s="4" t="str"/>
      <c r="K4341" s="4" t="str"/>
      <c r="L4341" s="3" t="str"/>
      <c r="M4341" s="3" t="str"/>
      <c r="N4341" s="3" t="str"/>
      <c r="O4341" s="4" t="str"/>
      <c r="P4341" s="4" t="str"/>
      <c r="Q4341" s="4" t="str"/>
      <c r="R4341" s="4" t="str"/>
      <c r="S4341" s="4" t="str"/>
      <c r="T4341" s="4" t="str"/>
      <c r="U4341" s="4" t="str"/>
      <c r="V4341" s="4" t="n">
        <v>1</v>
      </c>
    </row>
    <row r="4342">
      <c r="A4342" t="n">
        <v>545</v>
      </c>
      <c r="B4342" t="inlineStr">
        <is>
          <t>20612079111</t>
        </is>
      </c>
      <c r="C4342" t="inlineStr">
        <is>
          <t>ASOCIACIÒN AGROPECUARIA FUTUROS DE HUAIRAG DEL DISTRITO DE UMARI</t>
        </is>
      </c>
      <c r="D4342" s="6" t="n">
        <v>2022</v>
      </c>
      <c r="F4342" t="inlineStr">
        <is>
          <t>PAC</t>
        </is>
      </c>
      <c r="G4342" s="4" t="n">
        <v>0</v>
      </c>
      <c r="H4342" s="4" t="n">
        <v>0</v>
      </c>
      <c r="I4342" s="4" t="n">
        <v>0</v>
      </c>
      <c r="J4342" s="4" t="str"/>
      <c r="K4342" s="4" t="str"/>
      <c r="L4342" s="3" t="str"/>
      <c r="M4342" s="3" t="str"/>
      <c r="N4342" s="3" t="str"/>
      <c r="O4342" s="4" t="str"/>
      <c r="P4342" s="4" t="str"/>
      <c r="Q4342" s="4" t="str"/>
      <c r="R4342" s="4" t="str"/>
      <c r="S4342" s="4" t="str"/>
      <c r="T4342" s="4" t="str"/>
      <c r="U4342" s="4" t="str"/>
      <c r="V4342" s="4" t="n">
        <v>1</v>
      </c>
    </row>
    <row r="4343">
      <c r="A4343" t="n">
        <v>545</v>
      </c>
      <c r="B4343" t="inlineStr">
        <is>
          <t>20612079111</t>
        </is>
      </c>
      <c r="C4343" t="inlineStr">
        <is>
          <t>ASOCIACIÒN AGROPECUARIA FUTUROS DE HUAIRAG DEL DISTRITO DE UMARI</t>
        </is>
      </c>
      <c r="D4343" s="6" t="n">
        <v>2023</v>
      </c>
      <c r="F4343" t="inlineStr">
        <is>
          <t>PAC</t>
        </is>
      </c>
      <c r="G4343" s="4" t="n">
        <v>0</v>
      </c>
      <c r="H4343" s="4" t="n">
        <v>0</v>
      </c>
      <c r="I4343" s="4" t="n">
        <v>0</v>
      </c>
      <c r="J4343" s="4" t="str"/>
      <c r="K4343" s="4" t="str"/>
      <c r="L4343" s="3" t="str"/>
      <c r="M4343" s="3" t="str"/>
      <c r="N4343" s="3" t="str"/>
      <c r="O4343" s="4" t="str"/>
      <c r="P4343" s="4" t="str"/>
      <c r="Q4343" s="4" t="str"/>
      <c r="R4343" s="4" t="str"/>
      <c r="S4343" s="4" t="str"/>
      <c r="T4343" s="4" t="str"/>
      <c r="U4343" s="4" t="str"/>
      <c r="V4343" s="4" t="n">
        <v>1</v>
      </c>
    </row>
    <row r="4344">
      <c r="A4344" t="n">
        <v>545</v>
      </c>
      <c r="B4344" t="inlineStr">
        <is>
          <t>20612079111</t>
        </is>
      </c>
      <c r="C4344" t="inlineStr">
        <is>
          <t>ASOCIACIÒN AGROPECUARIA FUTUROS DE HUAIRAG DEL DISTRITO DE UMARI</t>
        </is>
      </c>
      <c r="D4344" s="6" t="n">
        <v>2024</v>
      </c>
      <c r="F4344" t="inlineStr">
        <is>
          <t>PAC</t>
        </is>
      </c>
      <c r="G4344" s="4" t="n">
        <v>0</v>
      </c>
      <c r="H4344" s="4" t="n">
        <v>0</v>
      </c>
      <c r="I4344" s="4" t="n">
        <v>0</v>
      </c>
      <c r="J4344" s="4" t="str"/>
      <c r="K4344" s="4" t="str"/>
      <c r="L4344" s="3" t="str"/>
      <c r="M4344" s="3" t="str"/>
      <c r="N4344" s="3" t="str"/>
      <c r="O4344" s="4" t="str"/>
      <c r="P4344" s="4" t="str"/>
      <c r="Q4344" s="4" t="str"/>
      <c r="R4344" s="4" t="str"/>
      <c r="S4344" s="4" t="str"/>
      <c r="T4344" s="4" t="str"/>
      <c r="U4344" s="4" t="str"/>
      <c r="V4344" s="4" t="n">
        <v>1</v>
      </c>
    </row>
    <row r="4345">
      <c r="A4345" t="n">
        <v>545</v>
      </c>
      <c r="B4345" t="inlineStr">
        <is>
          <t>20612079111</t>
        </is>
      </c>
      <c r="C4345" t="inlineStr">
        <is>
          <t>ASOCIACIÒN AGROPECUARIA FUTUROS DE HUAIRAG DEL DISTRITO DE UMARI</t>
        </is>
      </c>
      <c r="D4345" s="6" t="n">
        <v>2025</v>
      </c>
      <c r="E4345" t="n">
        <v>1</v>
      </c>
      <c r="F4345" t="inlineStr">
        <is>
          <t>PAC</t>
        </is>
      </c>
      <c r="G4345" s="4" t="n">
        <v>17</v>
      </c>
      <c r="H4345" s="4" t="n">
        <v>7</v>
      </c>
      <c r="I4345" s="4" t="n">
        <v>24</v>
      </c>
      <c r="J4345" s="4" t="n">
        <v>21</v>
      </c>
      <c r="K4345" s="4" t="n">
        <v>0</v>
      </c>
      <c r="L4345" s="3" t="n">
        <v>132495.563</v>
      </c>
      <c r="M4345" s="3" t="n">
        <v>0</v>
      </c>
      <c r="N4345" s="3" t="n">
        <v>132495.563</v>
      </c>
      <c r="O4345" s="4" t="n">
        <v>0</v>
      </c>
      <c r="P4345" s="4" t="n">
        <v>0</v>
      </c>
      <c r="Q4345" s="4" t="str"/>
      <c r="R4345" s="4" t="n">
        <v>132495.563</v>
      </c>
      <c r="S4345" s="4" t="n">
        <v>0</v>
      </c>
      <c r="T4345" s="4" t="n">
        <v>0</v>
      </c>
      <c r="U4345" s="4" t="n">
        <v>132495.563</v>
      </c>
      <c r="V4345" s="4" t="n">
        <v>1</v>
      </c>
    </row>
    <row r="4346">
      <c r="A4346" t="n">
        <v>546</v>
      </c>
      <c r="B4346" t="inlineStr">
        <is>
          <t>20602488927</t>
        </is>
      </c>
      <c r="C4346" t="inlineStr">
        <is>
          <t>COOPERATIVA AGRARIA ECOLOGICO ROSAS PAMPA LTDA - CAECO ROSAS PAMPA LTDA</t>
        </is>
      </c>
      <c r="D4346" s="6" t="n">
        <v>2018</v>
      </c>
      <c r="F4346" t="inlineStr">
        <is>
          <t>PAC</t>
        </is>
      </c>
      <c r="G4346" s="4" t="str"/>
      <c r="H4346" s="4" t="str"/>
      <c r="I4346" s="4" t="n">
        <v>0</v>
      </c>
      <c r="J4346" s="4" t="str"/>
      <c r="K4346" s="4" t="str"/>
      <c r="L4346" s="3" t="str"/>
      <c r="M4346" s="3" t="str"/>
      <c r="N4346" s="3" t="str"/>
      <c r="O4346" s="4" t="str"/>
      <c r="P4346" s="4" t="str"/>
      <c r="Q4346" s="4" t="str"/>
      <c r="R4346" s="4" t="str"/>
      <c r="S4346" s="4" t="str"/>
      <c r="T4346" s="4" t="str"/>
      <c r="U4346" s="4" t="str"/>
      <c r="V4346" s="4" t="n">
        <v>1</v>
      </c>
    </row>
    <row r="4347">
      <c r="A4347" t="n">
        <v>546</v>
      </c>
      <c r="B4347" t="inlineStr">
        <is>
          <t>20602488927</t>
        </is>
      </c>
      <c r="C4347" t="inlineStr">
        <is>
          <t>COOPERATIVA AGRARIA ECOLOGICO ROSAS PAMPA LTDA - CAECO ROSAS PAMPA LTDA</t>
        </is>
      </c>
      <c r="D4347" s="6" t="n">
        <v>2019</v>
      </c>
      <c r="F4347" t="inlineStr">
        <is>
          <t>PAC</t>
        </is>
      </c>
      <c r="G4347" s="4" t="n">
        <v>0</v>
      </c>
      <c r="H4347" s="4" t="n">
        <v>0</v>
      </c>
      <c r="I4347" s="4" t="n">
        <v>0</v>
      </c>
      <c r="J4347" s="4" t="str"/>
      <c r="K4347" s="4" t="str"/>
      <c r="L4347" s="3" t="str"/>
      <c r="M4347" s="3" t="str"/>
      <c r="N4347" s="3" t="str"/>
      <c r="O4347" s="4" t="str"/>
      <c r="P4347" s="4" t="str"/>
      <c r="Q4347" s="4" t="str"/>
      <c r="R4347" s="4" t="str"/>
      <c r="S4347" s="4" t="str"/>
      <c r="T4347" s="4" t="str"/>
      <c r="U4347" s="4" t="str"/>
      <c r="V4347" s="4" t="n">
        <v>1</v>
      </c>
    </row>
    <row r="4348">
      <c r="A4348" t="n">
        <v>546</v>
      </c>
      <c r="B4348" t="inlineStr">
        <is>
          <t>20602488927</t>
        </is>
      </c>
      <c r="C4348" t="inlineStr">
        <is>
          <t>COOPERATIVA AGRARIA ECOLOGICO ROSAS PAMPA LTDA - CAECO ROSAS PAMPA LTDA</t>
        </is>
      </c>
      <c r="D4348" s="6" t="n">
        <v>2020</v>
      </c>
      <c r="F4348" t="inlineStr">
        <is>
          <t>PAC</t>
        </is>
      </c>
      <c r="G4348" s="4" t="n">
        <v>0</v>
      </c>
      <c r="H4348" s="4" t="n">
        <v>0</v>
      </c>
      <c r="I4348" s="4" t="n">
        <v>0</v>
      </c>
      <c r="J4348" s="4" t="str"/>
      <c r="K4348" s="4" t="str"/>
      <c r="L4348" s="3" t="str"/>
      <c r="M4348" s="3" t="str"/>
      <c r="N4348" s="3" t="str"/>
      <c r="O4348" s="4" t="str"/>
      <c r="P4348" s="4" t="str"/>
      <c r="Q4348" s="4" t="str"/>
      <c r="R4348" s="4" t="str"/>
      <c r="S4348" s="4" t="str"/>
      <c r="T4348" s="4" t="str"/>
      <c r="U4348" s="4" t="str"/>
      <c r="V4348" s="4" t="n">
        <v>1</v>
      </c>
    </row>
    <row r="4349">
      <c r="A4349" t="n">
        <v>546</v>
      </c>
      <c r="B4349" t="inlineStr">
        <is>
          <t>20602488927</t>
        </is>
      </c>
      <c r="C4349" t="inlineStr">
        <is>
          <t>COOPERATIVA AGRARIA ECOLOGICO ROSAS PAMPA LTDA - CAECO ROSAS PAMPA LTDA</t>
        </is>
      </c>
      <c r="D4349" s="6" t="n">
        <v>2021</v>
      </c>
      <c r="F4349" t="inlineStr">
        <is>
          <t>PAC</t>
        </is>
      </c>
      <c r="G4349" s="4" t="n">
        <v>0</v>
      </c>
      <c r="H4349" s="4" t="n">
        <v>0</v>
      </c>
      <c r="I4349" s="4" t="n">
        <v>0</v>
      </c>
      <c r="J4349" s="4" t="str"/>
      <c r="K4349" s="4" t="str"/>
      <c r="L4349" s="3" t="str"/>
      <c r="M4349" s="3" t="str"/>
      <c r="N4349" s="3" t="str"/>
      <c r="O4349" s="4" t="str"/>
      <c r="P4349" s="4" t="str"/>
      <c r="Q4349" s="4" t="str"/>
      <c r="R4349" s="4" t="str"/>
      <c r="S4349" s="4" t="str"/>
      <c r="T4349" s="4" t="str"/>
      <c r="U4349" s="4" t="str"/>
      <c r="V4349" s="4" t="n">
        <v>1</v>
      </c>
    </row>
    <row r="4350">
      <c r="A4350" t="n">
        <v>546</v>
      </c>
      <c r="B4350" t="inlineStr">
        <is>
          <t>20602488927</t>
        </is>
      </c>
      <c r="C4350" t="inlineStr">
        <is>
          <t>COOPERATIVA AGRARIA ECOLOGICO ROSAS PAMPA LTDA - CAECO ROSAS PAMPA LTDA</t>
        </is>
      </c>
      <c r="D4350" s="6" t="n">
        <v>2022</v>
      </c>
      <c r="F4350" t="inlineStr">
        <is>
          <t>PAC</t>
        </is>
      </c>
      <c r="G4350" s="4" t="n">
        <v>0</v>
      </c>
      <c r="H4350" s="4" t="n">
        <v>0</v>
      </c>
      <c r="I4350" s="4" t="n">
        <v>0</v>
      </c>
      <c r="J4350" s="4" t="str"/>
      <c r="K4350" s="4" t="str"/>
      <c r="L4350" s="3" t="str"/>
      <c r="M4350" s="3" t="str"/>
      <c r="N4350" s="3" t="str"/>
      <c r="O4350" s="4" t="str"/>
      <c r="P4350" s="4" t="str"/>
      <c r="Q4350" s="4" t="str"/>
      <c r="R4350" s="4" t="str"/>
      <c r="S4350" s="4" t="str"/>
      <c r="T4350" s="4" t="str"/>
      <c r="U4350" s="4" t="str"/>
      <c r="V4350" s="4" t="n">
        <v>1</v>
      </c>
    </row>
    <row r="4351">
      <c r="A4351" t="n">
        <v>546</v>
      </c>
      <c r="B4351" t="inlineStr">
        <is>
          <t>20602488927</t>
        </is>
      </c>
      <c r="C4351" t="inlineStr">
        <is>
          <t>COOPERATIVA AGRARIA ECOLOGICO ROSAS PAMPA LTDA - CAECO ROSAS PAMPA LTDA</t>
        </is>
      </c>
      <c r="D4351" s="6" t="n">
        <v>2023</v>
      </c>
      <c r="F4351" t="inlineStr">
        <is>
          <t>PAC</t>
        </is>
      </c>
      <c r="G4351" s="4" t="n">
        <v>0</v>
      </c>
      <c r="H4351" s="4" t="n">
        <v>0</v>
      </c>
      <c r="I4351" s="4" t="n">
        <v>0</v>
      </c>
      <c r="J4351" s="4" t="str"/>
      <c r="K4351" s="4" t="str"/>
      <c r="L4351" s="3" t="str"/>
      <c r="M4351" s="3" t="str"/>
      <c r="N4351" s="3" t="str"/>
      <c r="O4351" s="4" t="str"/>
      <c r="P4351" s="4" t="str"/>
      <c r="Q4351" s="4" t="str"/>
      <c r="R4351" s="4" t="str"/>
      <c r="S4351" s="4" t="str"/>
      <c r="T4351" s="4" t="str"/>
      <c r="U4351" s="4" t="str"/>
      <c r="V4351" s="4" t="n">
        <v>1</v>
      </c>
    </row>
    <row r="4352">
      <c r="A4352" t="n">
        <v>546</v>
      </c>
      <c r="B4352" t="inlineStr">
        <is>
          <t>20602488927</t>
        </is>
      </c>
      <c r="C4352" t="inlineStr">
        <is>
          <t>COOPERATIVA AGRARIA ECOLOGICO ROSAS PAMPA LTDA - CAECO ROSAS PAMPA LTDA</t>
        </is>
      </c>
      <c r="D4352" s="6" t="n">
        <v>2024</v>
      </c>
      <c r="F4352" t="inlineStr">
        <is>
          <t>PAC</t>
        </is>
      </c>
      <c r="G4352" s="4" t="n">
        <v>0</v>
      </c>
      <c r="H4352" s="4" t="n">
        <v>0</v>
      </c>
      <c r="I4352" s="4" t="n">
        <v>0</v>
      </c>
      <c r="J4352" s="4" t="str"/>
      <c r="K4352" s="4" t="str"/>
      <c r="L4352" s="3" t="str"/>
      <c r="M4352" s="3" t="str"/>
      <c r="N4352" s="3" t="str"/>
      <c r="O4352" s="4" t="str"/>
      <c r="P4352" s="4" t="str"/>
      <c r="Q4352" s="4" t="str"/>
      <c r="R4352" s="4" t="str"/>
      <c r="S4352" s="4" t="str"/>
      <c r="T4352" s="4" t="str"/>
      <c r="U4352" s="4" t="str"/>
      <c r="V4352" s="4" t="n">
        <v>1</v>
      </c>
    </row>
    <row r="4353">
      <c r="A4353" t="n">
        <v>546</v>
      </c>
      <c r="B4353" t="inlineStr">
        <is>
          <t>20602488927</t>
        </is>
      </c>
      <c r="C4353" t="inlineStr">
        <is>
          <t>COOPERATIVA AGRARIA ECOLOGICO ROSAS PAMPA LTDA - CAECO ROSAS PAMPA LTDA</t>
        </is>
      </c>
      <c r="D4353" s="6" t="n">
        <v>2025</v>
      </c>
      <c r="E4353" t="n">
        <v>1</v>
      </c>
      <c r="F4353" t="inlineStr">
        <is>
          <t>PAC</t>
        </is>
      </c>
      <c r="G4353" s="4" t="n">
        <v>85</v>
      </c>
      <c r="H4353" s="4" t="n">
        <v>35</v>
      </c>
      <c r="I4353" s="4" t="n">
        <v>120</v>
      </c>
      <c r="J4353" s="4" t="n">
        <v>9</v>
      </c>
      <c r="K4353" s="4" t="n">
        <v>0</v>
      </c>
      <c r="L4353" s="3" t="n">
        <v>3118363.265</v>
      </c>
      <c r="M4353" s="3" t="n">
        <v>0</v>
      </c>
      <c r="N4353" s="3" t="n">
        <v>3118363.265</v>
      </c>
      <c r="O4353" s="4" t="n">
        <v>0</v>
      </c>
      <c r="P4353" s="4" t="n">
        <v>0</v>
      </c>
      <c r="Q4353" s="4" t="str"/>
      <c r="R4353" s="4" t="n">
        <v>3118363.265</v>
      </c>
      <c r="S4353" s="4" t="n">
        <v>0</v>
      </c>
      <c r="T4353" s="4" t="n">
        <v>0</v>
      </c>
      <c r="U4353" s="4" t="n">
        <v>3118363.265</v>
      </c>
      <c r="V4353" s="4" t="n">
        <v>1</v>
      </c>
    </row>
    <row r="4354">
      <c r="A4354" t="n">
        <v>547</v>
      </c>
      <c r="B4354" t="inlineStr">
        <is>
          <t>20486973219</t>
        </is>
      </c>
      <c r="C4354" t="inlineStr">
        <is>
          <t>COOPERATIVA AGRARIA SONOMORO DEL VRAEM LTDA</t>
        </is>
      </c>
      <c r="D4354" s="6" t="n">
        <v>2018</v>
      </c>
      <c r="F4354" t="inlineStr">
        <is>
          <t>PAC</t>
        </is>
      </c>
      <c r="G4354" s="4" t="str"/>
      <c r="H4354" s="4" t="str"/>
      <c r="I4354" s="4" t="n">
        <v>0</v>
      </c>
      <c r="J4354" s="4" t="str"/>
      <c r="K4354" s="4" t="str"/>
      <c r="L4354" s="3" t="str"/>
      <c r="M4354" s="3" t="str"/>
      <c r="N4354" s="3" t="str"/>
      <c r="O4354" s="4" t="str"/>
      <c r="P4354" s="4" t="str"/>
      <c r="Q4354" s="4" t="str"/>
      <c r="R4354" s="4" t="str"/>
      <c r="S4354" s="4" t="str"/>
      <c r="T4354" s="4" t="str"/>
      <c r="U4354" s="4" t="str"/>
      <c r="V4354" s="4" t="n">
        <v>1</v>
      </c>
    </row>
    <row r="4355">
      <c r="A4355" t="n">
        <v>547</v>
      </c>
      <c r="B4355" t="inlineStr">
        <is>
          <t>20486973219</t>
        </is>
      </c>
      <c r="C4355" t="inlineStr">
        <is>
          <t>COOPERATIVA AGRARIA SONOMORO DEL VRAEM LTDA</t>
        </is>
      </c>
      <c r="D4355" s="6" t="n">
        <v>2019</v>
      </c>
      <c r="F4355" t="inlineStr">
        <is>
          <t>PAC</t>
        </is>
      </c>
      <c r="G4355" s="4" t="n">
        <v>0</v>
      </c>
      <c r="H4355" s="4" t="n">
        <v>0</v>
      </c>
      <c r="I4355" s="4" t="n">
        <v>0</v>
      </c>
      <c r="J4355" s="4" t="str"/>
      <c r="K4355" s="4" t="str"/>
      <c r="L4355" s="3" t="str"/>
      <c r="M4355" s="3" t="str"/>
      <c r="N4355" s="3" t="str"/>
      <c r="O4355" s="4" t="str"/>
      <c r="P4355" s="4" t="str"/>
      <c r="Q4355" s="4" t="str"/>
      <c r="R4355" s="4" t="str"/>
      <c r="S4355" s="4" t="str"/>
      <c r="T4355" s="4" t="str"/>
      <c r="U4355" s="4" t="str"/>
      <c r="V4355" s="4" t="n">
        <v>1</v>
      </c>
    </row>
    <row r="4356">
      <c r="A4356" t="n">
        <v>547</v>
      </c>
      <c r="B4356" t="inlineStr">
        <is>
          <t>20486973219</t>
        </is>
      </c>
      <c r="C4356" t="inlineStr">
        <is>
          <t>COOPERATIVA AGRARIA SONOMORO DEL VRAEM LTDA</t>
        </is>
      </c>
      <c r="D4356" s="6" t="n">
        <v>2020</v>
      </c>
      <c r="F4356" t="inlineStr">
        <is>
          <t>PAC</t>
        </is>
      </c>
      <c r="G4356" s="4" t="n">
        <v>0</v>
      </c>
      <c r="H4356" s="4" t="n">
        <v>0</v>
      </c>
      <c r="I4356" s="4" t="n">
        <v>0</v>
      </c>
      <c r="J4356" s="4" t="str"/>
      <c r="K4356" s="4" t="str"/>
      <c r="L4356" s="3" t="str"/>
      <c r="M4356" s="3" t="str"/>
      <c r="N4356" s="3" t="str"/>
      <c r="O4356" s="4" t="str"/>
      <c r="P4356" s="4" t="str"/>
      <c r="Q4356" s="4" t="str"/>
      <c r="R4356" s="4" t="str"/>
      <c r="S4356" s="4" t="str"/>
      <c r="T4356" s="4" t="str"/>
      <c r="U4356" s="4" t="str"/>
      <c r="V4356" s="4" t="n">
        <v>1</v>
      </c>
    </row>
    <row r="4357">
      <c r="A4357" t="n">
        <v>547</v>
      </c>
      <c r="B4357" t="inlineStr">
        <is>
          <t>20486973219</t>
        </is>
      </c>
      <c r="C4357" t="inlineStr">
        <is>
          <t>COOPERATIVA AGRARIA SONOMORO DEL VRAEM LTDA</t>
        </is>
      </c>
      <c r="D4357" s="6" t="n">
        <v>2021</v>
      </c>
      <c r="F4357" t="inlineStr">
        <is>
          <t>PAC</t>
        </is>
      </c>
      <c r="G4357" s="4" t="n">
        <v>0</v>
      </c>
      <c r="H4357" s="4" t="n">
        <v>0</v>
      </c>
      <c r="I4357" s="4" t="n">
        <v>0</v>
      </c>
      <c r="J4357" s="4" t="str"/>
      <c r="K4357" s="4" t="str"/>
      <c r="L4357" s="3" t="str"/>
      <c r="M4357" s="3" t="str"/>
      <c r="N4357" s="3" t="str"/>
      <c r="O4357" s="4" t="str"/>
      <c r="P4357" s="4" t="str"/>
      <c r="Q4357" s="4" t="str"/>
      <c r="R4357" s="4" t="str"/>
      <c r="S4357" s="4" t="str"/>
      <c r="T4357" s="4" t="str"/>
      <c r="U4357" s="4" t="str"/>
      <c r="V4357" s="4" t="n">
        <v>1</v>
      </c>
    </row>
    <row r="4358">
      <c r="A4358" t="n">
        <v>547</v>
      </c>
      <c r="B4358" t="inlineStr">
        <is>
          <t>20486973219</t>
        </is>
      </c>
      <c r="C4358" t="inlineStr">
        <is>
          <t>COOPERATIVA AGRARIA SONOMORO DEL VRAEM LTDA</t>
        </is>
      </c>
      <c r="D4358" s="6" t="n">
        <v>2022</v>
      </c>
      <c r="F4358" t="inlineStr">
        <is>
          <t>PAC</t>
        </is>
      </c>
      <c r="G4358" s="4" t="n">
        <v>0</v>
      </c>
      <c r="H4358" s="4" t="n">
        <v>0</v>
      </c>
      <c r="I4358" s="4" t="n">
        <v>0</v>
      </c>
      <c r="J4358" s="4" t="str"/>
      <c r="K4358" s="4" t="str"/>
      <c r="L4358" s="3" t="str"/>
      <c r="M4358" s="3" t="str"/>
      <c r="N4358" s="3" t="str"/>
      <c r="O4358" s="4" t="str"/>
      <c r="P4358" s="4" t="str"/>
      <c r="Q4358" s="4" t="str"/>
      <c r="R4358" s="4" t="str"/>
      <c r="S4358" s="4" t="str"/>
      <c r="T4358" s="4" t="str"/>
      <c r="U4358" s="4" t="str"/>
      <c r="V4358" s="4" t="n">
        <v>1</v>
      </c>
    </row>
    <row r="4359">
      <c r="A4359" t="n">
        <v>547</v>
      </c>
      <c r="B4359" t="inlineStr">
        <is>
          <t>20486973219</t>
        </is>
      </c>
      <c r="C4359" t="inlineStr">
        <is>
          <t>COOPERATIVA AGRARIA SONOMORO DEL VRAEM LTDA</t>
        </is>
      </c>
      <c r="D4359" s="6" t="n">
        <v>2023</v>
      </c>
      <c r="F4359" t="inlineStr">
        <is>
          <t>PAC</t>
        </is>
      </c>
      <c r="G4359" s="4" t="n">
        <v>0</v>
      </c>
      <c r="H4359" s="4" t="n">
        <v>0</v>
      </c>
      <c r="I4359" s="4" t="n">
        <v>0</v>
      </c>
      <c r="J4359" s="4" t="str"/>
      <c r="K4359" s="4" t="str"/>
      <c r="L4359" s="3" t="str"/>
      <c r="M4359" s="3" t="str"/>
      <c r="N4359" s="3" t="str"/>
      <c r="O4359" s="4" t="str"/>
      <c r="P4359" s="4" t="str"/>
      <c r="Q4359" s="4" t="str"/>
      <c r="R4359" s="4" t="str"/>
      <c r="S4359" s="4" t="str"/>
      <c r="T4359" s="4" t="str"/>
      <c r="U4359" s="4" t="str"/>
      <c r="V4359" s="4" t="n">
        <v>1</v>
      </c>
    </row>
    <row r="4360">
      <c r="A4360" t="n">
        <v>547</v>
      </c>
      <c r="B4360" t="inlineStr">
        <is>
          <t>20486973219</t>
        </is>
      </c>
      <c r="C4360" t="inlineStr">
        <is>
          <t>COOPERATIVA AGRARIA SONOMORO DEL VRAEM LTDA</t>
        </is>
      </c>
      <c r="D4360" s="6" t="n">
        <v>2024</v>
      </c>
      <c r="F4360" t="inlineStr">
        <is>
          <t>PAC</t>
        </is>
      </c>
      <c r="G4360" s="4" t="n">
        <v>0</v>
      </c>
      <c r="H4360" s="4" t="n">
        <v>0</v>
      </c>
      <c r="I4360" s="4" t="n">
        <v>0</v>
      </c>
      <c r="J4360" s="4" t="str"/>
      <c r="K4360" s="4" t="str"/>
      <c r="L4360" s="3" t="str"/>
      <c r="M4360" s="3" t="str"/>
      <c r="N4360" s="3" t="str"/>
      <c r="O4360" s="4" t="str"/>
      <c r="P4360" s="4" t="str"/>
      <c r="Q4360" s="4" t="str"/>
      <c r="R4360" s="4" t="str"/>
      <c r="S4360" s="4" t="str"/>
      <c r="T4360" s="4" t="str"/>
      <c r="U4360" s="4" t="str"/>
      <c r="V4360" s="4" t="n">
        <v>1</v>
      </c>
    </row>
    <row r="4361">
      <c r="A4361" t="n">
        <v>547</v>
      </c>
      <c r="B4361" t="inlineStr">
        <is>
          <t>20486973219</t>
        </is>
      </c>
      <c r="C4361" t="inlineStr">
        <is>
          <t>COOPERATIVA AGRARIA SONOMORO DEL VRAEM LTDA</t>
        </is>
      </c>
      <c r="D4361" s="6" t="n">
        <v>2025</v>
      </c>
      <c r="E4361" t="n">
        <v>1</v>
      </c>
      <c r="F4361" t="inlineStr">
        <is>
          <t>PAC</t>
        </is>
      </c>
      <c r="G4361" s="4" t="n">
        <v>200</v>
      </c>
      <c r="H4361" s="4" t="n">
        <v>150</v>
      </c>
      <c r="I4361" s="4" t="n">
        <v>350</v>
      </c>
      <c r="J4361" s="4" t="n">
        <v>9</v>
      </c>
      <c r="K4361" s="4" t="n">
        <v>1</v>
      </c>
      <c r="L4361" s="3" t="n">
        <v>9256078.403151199</v>
      </c>
      <c r="M4361" s="3" t="n">
        <v>18961611.6250928</v>
      </c>
      <c r="N4361" s="3" t="n">
        <v>28217690.028244</v>
      </c>
      <c r="O4361" s="4" t="n">
        <v>0</v>
      </c>
      <c r="P4361" s="4" t="n">
        <v>0</v>
      </c>
      <c r="Q4361" s="4" t="str"/>
      <c r="R4361" s="4" t="n">
        <v>28217690.028244</v>
      </c>
      <c r="S4361" s="4" t="n">
        <v>0</v>
      </c>
      <c r="T4361" s="4" t="n">
        <v>0</v>
      </c>
      <c r="U4361" s="4" t="n">
        <v>28217690.028244</v>
      </c>
      <c r="V4361" s="4" t="n">
        <v>1</v>
      </c>
    </row>
    <row r="4362">
      <c r="A4362" t="n">
        <v>548</v>
      </c>
      <c r="B4362" t="inlineStr">
        <is>
          <t>20609813688</t>
        </is>
      </c>
      <c r="C4362" t="inlineStr">
        <is>
          <t>ASOCIACION DE PRODUCTORES AGROECOLOGICO AGROPECUARIO MULTISERVICIOS ALTA SIERRA CASACOTO - TAPO</t>
        </is>
      </c>
      <c r="D4362" s="6" t="n">
        <v>2018</v>
      </c>
      <c r="F4362" t="inlineStr">
        <is>
          <t>PAC</t>
        </is>
      </c>
      <c r="G4362" s="4" t="str"/>
      <c r="H4362" s="4" t="str"/>
      <c r="I4362" s="4" t="n">
        <v>0</v>
      </c>
      <c r="J4362" s="4" t="str"/>
      <c r="K4362" s="4" t="str"/>
      <c r="L4362" s="3" t="str"/>
      <c r="M4362" s="3" t="str"/>
      <c r="N4362" s="3" t="str"/>
      <c r="O4362" s="4" t="str"/>
      <c r="P4362" s="4" t="str"/>
      <c r="Q4362" s="4" t="str"/>
      <c r="R4362" s="4" t="str"/>
      <c r="S4362" s="4" t="str"/>
      <c r="T4362" s="4" t="str"/>
      <c r="U4362" s="4" t="str"/>
      <c r="V4362" s="4" t="n">
        <v>1</v>
      </c>
    </row>
    <row r="4363">
      <c r="A4363" t="n">
        <v>548</v>
      </c>
      <c r="B4363" t="inlineStr">
        <is>
          <t>20609813688</t>
        </is>
      </c>
      <c r="C4363" t="inlineStr">
        <is>
          <t>ASOCIACION DE PRODUCTORES AGROECOLOGICO AGROPECUARIO MULTISERVICIOS ALTA SIERRA CASACOTO - TAPO</t>
        </is>
      </c>
      <c r="D4363" s="6" t="n">
        <v>2019</v>
      </c>
      <c r="F4363" t="inlineStr">
        <is>
          <t>PAC</t>
        </is>
      </c>
      <c r="G4363" s="4" t="n">
        <v>0</v>
      </c>
      <c r="H4363" s="4" t="n">
        <v>0</v>
      </c>
      <c r="I4363" s="4" t="n">
        <v>0</v>
      </c>
      <c r="J4363" s="4" t="str"/>
      <c r="K4363" s="4" t="str"/>
      <c r="L4363" s="3" t="str"/>
      <c r="M4363" s="3" t="str"/>
      <c r="N4363" s="3" t="str"/>
      <c r="O4363" s="4" t="str"/>
      <c r="P4363" s="4" t="str"/>
      <c r="Q4363" s="4" t="str"/>
      <c r="R4363" s="4" t="str"/>
      <c r="S4363" s="4" t="str"/>
      <c r="T4363" s="4" t="str"/>
      <c r="U4363" s="4" t="str"/>
      <c r="V4363" s="4" t="n">
        <v>1</v>
      </c>
    </row>
    <row r="4364">
      <c r="A4364" t="n">
        <v>548</v>
      </c>
      <c r="B4364" t="inlineStr">
        <is>
          <t>20609813688</t>
        </is>
      </c>
      <c r="C4364" t="inlineStr">
        <is>
          <t>ASOCIACION DE PRODUCTORES AGROECOLOGICO AGROPECUARIO MULTISERVICIOS ALTA SIERRA CASACOTO - TAPO</t>
        </is>
      </c>
      <c r="D4364" s="6" t="n">
        <v>2020</v>
      </c>
      <c r="F4364" t="inlineStr">
        <is>
          <t>PAC</t>
        </is>
      </c>
      <c r="G4364" s="4" t="n">
        <v>0</v>
      </c>
      <c r="H4364" s="4" t="n">
        <v>0</v>
      </c>
      <c r="I4364" s="4" t="n">
        <v>0</v>
      </c>
      <c r="J4364" s="4" t="str"/>
      <c r="K4364" s="4" t="str"/>
      <c r="L4364" s="3" t="str"/>
      <c r="M4364" s="3" t="str"/>
      <c r="N4364" s="3" t="str"/>
      <c r="O4364" s="4" t="str"/>
      <c r="P4364" s="4" t="str"/>
      <c r="Q4364" s="4" t="str"/>
      <c r="R4364" s="4" t="str"/>
      <c r="S4364" s="4" t="str"/>
      <c r="T4364" s="4" t="str"/>
      <c r="U4364" s="4" t="str"/>
      <c r="V4364" s="4" t="n">
        <v>1</v>
      </c>
    </row>
    <row r="4365">
      <c r="A4365" t="n">
        <v>548</v>
      </c>
      <c r="B4365" t="inlineStr">
        <is>
          <t>20609813688</t>
        </is>
      </c>
      <c r="C4365" t="inlineStr">
        <is>
          <t>ASOCIACION DE PRODUCTORES AGROECOLOGICO AGROPECUARIO MULTISERVICIOS ALTA SIERRA CASACOTO - TAPO</t>
        </is>
      </c>
      <c r="D4365" s="6" t="n">
        <v>2021</v>
      </c>
      <c r="F4365" t="inlineStr">
        <is>
          <t>PAC</t>
        </is>
      </c>
      <c r="G4365" s="4" t="n">
        <v>0</v>
      </c>
      <c r="H4365" s="4" t="n">
        <v>0</v>
      </c>
      <c r="I4365" s="4" t="n">
        <v>0</v>
      </c>
      <c r="J4365" s="4" t="str"/>
      <c r="K4365" s="4" t="str"/>
      <c r="L4365" s="3" t="str"/>
      <c r="M4365" s="3" t="str"/>
      <c r="N4365" s="3" t="str"/>
      <c r="O4365" s="4" t="str"/>
      <c r="P4365" s="4" t="str"/>
      <c r="Q4365" s="4" t="str"/>
      <c r="R4365" s="4" t="str"/>
      <c r="S4365" s="4" t="str"/>
      <c r="T4365" s="4" t="str"/>
      <c r="U4365" s="4" t="str"/>
      <c r="V4365" s="4" t="n">
        <v>1</v>
      </c>
    </row>
    <row r="4366">
      <c r="A4366" t="n">
        <v>548</v>
      </c>
      <c r="B4366" t="inlineStr">
        <is>
          <t>20609813688</t>
        </is>
      </c>
      <c r="C4366" t="inlineStr">
        <is>
          <t>ASOCIACION DE PRODUCTORES AGROECOLOGICO AGROPECUARIO MULTISERVICIOS ALTA SIERRA CASACOTO - TAPO</t>
        </is>
      </c>
      <c r="D4366" s="6" t="n">
        <v>2022</v>
      </c>
      <c r="F4366" t="inlineStr">
        <is>
          <t>PAC</t>
        </is>
      </c>
      <c r="G4366" s="4" t="n">
        <v>0</v>
      </c>
      <c r="H4366" s="4" t="n">
        <v>0</v>
      </c>
      <c r="I4366" s="4" t="n">
        <v>0</v>
      </c>
      <c r="J4366" s="4" t="str"/>
      <c r="K4366" s="4" t="str"/>
      <c r="L4366" s="3" t="str"/>
      <c r="M4366" s="3" t="str"/>
      <c r="N4366" s="3" t="str"/>
      <c r="O4366" s="4" t="str"/>
      <c r="P4366" s="4" t="str"/>
      <c r="Q4366" s="4" t="str"/>
      <c r="R4366" s="4" t="str"/>
      <c r="S4366" s="4" t="str"/>
      <c r="T4366" s="4" t="str"/>
      <c r="U4366" s="4" t="str"/>
      <c r="V4366" s="4" t="n">
        <v>1</v>
      </c>
    </row>
    <row r="4367">
      <c r="A4367" t="n">
        <v>548</v>
      </c>
      <c r="B4367" t="inlineStr">
        <is>
          <t>20609813688</t>
        </is>
      </c>
      <c r="C4367" t="inlineStr">
        <is>
          <t>ASOCIACION DE PRODUCTORES AGROECOLOGICO AGROPECUARIO MULTISERVICIOS ALTA SIERRA CASACOTO - TAPO</t>
        </is>
      </c>
      <c r="D4367" s="6" t="n">
        <v>2023</v>
      </c>
      <c r="F4367" t="inlineStr">
        <is>
          <t>PAC</t>
        </is>
      </c>
      <c r="G4367" s="4" t="n">
        <v>0</v>
      </c>
      <c r="H4367" s="4" t="n">
        <v>0</v>
      </c>
      <c r="I4367" s="4" t="n">
        <v>0</v>
      </c>
      <c r="J4367" s="4" t="str"/>
      <c r="K4367" s="4" t="str"/>
      <c r="L4367" s="3" t="str"/>
      <c r="M4367" s="3" t="str"/>
      <c r="N4367" s="3" t="str"/>
      <c r="O4367" s="4" t="str"/>
      <c r="P4367" s="4" t="str"/>
      <c r="Q4367" s="4" t="str"/>
      <c r="R4367" s="4" t="str"/>
      <c r="S4367" s="4" t="str"/>
      <c r="T4367" s="4" t="str"/>
      <c r="U4367" s="4" t="str"/>
      <c r="V4367" s="4" t="n">
        <v>1</v>
      </c>
    </row>
    <row r="4368">
      <c r="A4368" t="n">
        <v>548</v>
      </c>
      <c r="B4368" t="inlineStr">
        <is>
          <t>20609813688</t>
        </is>
      </c>
      <c r="C4368" t="inlineStr">
        <is>
          <t>ASOCIACION DE PRODUCTORES AGROECOLOGICO AGROPECUARIO MULTISERVICIOS ALTA SIERRA CASACOTO - TAPO</t>
        </is>
      </c>
      <c r="D4368" s="6" t="n">
        <v>2024</v>
      </c>
      <c r="F4368" t="inlineStr">
        <is>
          <t>PAC</t>
        </is>
      </c>
      <c r="G4368" s="4" t="n">
        <v>0</v>
      </c>
      <c r="H4368" s="4" t="n">
        <v>0</v>
      </c>
      <c r="I4368" s="4" t="n">
        <v>0</v>
      </c>
      <c r="J4368" s="4" t="str"/>
      <c r="K4368" s="4" t="str"/>
      <c r="L4368" s="3" t="str"/>
      <c r="M4368" s="3" t="str"/>
      <c r="N4368" s="3" t="str"/>
      <c r="O4368" s="4" t="str"/>
      <c r="P4368" s="4" t="str"/>
      <c r="Q4368" s="4" t="str"/>
      <c r="R4368" s="4" t="str"/>
      <c r="S4368" s="4" t="str"/>
      <c r="T4368" s="4" t="str"/>
      <c r="U4368" s="4" t="str"/>
      <c r="V4368" s="4" t="n">
        <v>1</v>
      </c>
    </row>
    <row r="4369">
      <c r="A4369" t="n">
        <v>548</v>
      </c>
      <c r="B4369" t="inlineStr">
        <is>
          <t>20609813688</t>
        </is>
      </c>
      <c r="C4369" t="inlineStr">
        <is>
          <t>ASOCIACION DE PRODUCTORES AGROECOLOGICO AGROPECUARIO MULTISERVICIOS ALTA SIERRA CASACOTO - TAPO</t>
        </is>
      </c>
      <c r="D4369" s="6" t="n">
        <v>2025</v>
      </c>
      <c r="E4369" t="n">
        <v>1</v>
      </c>
      <c r="F4369" t="inlineStr">
        <is>
          <t>PAC</t>
        </is>
      </c>
      <c r="G4369" s="4" t="n">
        <v>9</v>
      </c>
      <c r="H4369" s="4" t="n">
        <v>5</v>
      </c>
      <c r="I4369" s="4" t="n">
        <v>14</v>
      </c>
      <c r="J4369" s="4" t="n">
        <v>9</v>
      </c>
      <c r="K4369" s="4" t="n">
        <v>1</v>
      </c>
      <c r="L4369" s="3" t="n">
        <v>177065</v>
      </c>
      <c r="M4369" s="3" t="n">
        <v>0</v>
      </c>
      <c r="N4369" s="3" t="n">
        <v>177065</v>
      </c>
      <c r="O4369" s="4" t="n">
        <v>0</v>
      </c>
      <c r="P4369" s="4" t="n">
        <v>177065</v>
      </c>
      <c r="Q4369" s="4" t="str"/>
      <c r="R4369" s="4" t="n">
        <v>0</v>
      </c>
      <c r="S4369" s="4" t="n">
        <v>0</v>
      </c>
      <c r="T4369" s="4" t="n">
        <v>0</v>
      </c>
      <c r="U4369" s="4" t="n">
        <v>177065</v>
      </c>
      <c r="V4369" s="4" t="n">
        <v>1</v>
      </c>
    </row>
    <row r="4370">
      <c r="A4370" t="n">
        <v>549</v>
      </c>
      <c r="B4370" t="inlineStr">
        <is>
          <t>20606497122</t>
        </is>
      </c>
      <c r="C4370" t="inlineStr">
        <is>
          <t>ASOCIACION DE PRODUCTORES AGROPECUARIOS Y FORESTALES COBARRIANOS DE SINCOS - APAFCOS</t>
        </is>
      </c>
      <c r="D4370" s="6" t="n">
        <v>2018</v>
      </c>
      <c r="F4370" t="inlineStr">
        <is>
          <t>PAC</t>
        </is>
      </c>
      <c r="G4370" s="4" t="str"/>
      <c r="H4370" s="4" t="str"/>
      <c r="I4370" s="4" t="n">
        <v>0</v>
      </c>
      <c r="J4370" s="4" t="str"/>
      <c r="K4370" s="4" t="str"/>
      <c r="L4370" s="3" t="str"/>
      <c r="M4370" s="3" t="str"/>
      <c r="N4370" s="3" t="str"/>
      <c r="O4370" s="4" t="str"/>
      <c r="P4370" s="4" t="str"/>
      <c r="Q4370" s="4" t="str"/>
      <c r="R4370" s="4" t="str"/>
      <c r="S4370" s="4" t="str"/>
      <c r="T4370" s="4" t="str"/>
      <c r="U4370" s="4" t="str"/>
      <c r="V4370" s="4" t="n">
        <v>1</v>
      </c>
    </row>
    <row r="4371">
      <c r="A4371" t="n">
        <v>549</v>
      </c>
      <c r="B4371" t="inlineStr">
        <is>
          <t>20606497122</t>
        </is>
      </c>
      <c r="C4371" t="inlineStr">
        <is>
          <t>ASOCIACION DE PRODUCTORES AGROPECUARIOS Y FORESTALES COBARRIANOS DE SINCOS - APAFCOS</t>
        </is>
      </c>
      <c r="D4371" s="6" t="n">
        <v>2019</v>
      </c>
      <c r="F4371" t="inlineStr">
        <is>
          <t>PAC</t>
        </is>
      </c>
      <c r="G4371" s="4" t="n">
        <v>0</v>
      </c>
      <c r="H4371" s="4" t="n">
        <v>0</v>
      </c>
      <c r="I4371" s="4" t="n">
        <v>0</v>
      </c>
      <c r="J4371" s="4" t="str"/>
      <c r="K4371" s="4" t="str"/>
      <c r="L4371" s="3" t="str"/>
      <c r="M4371" s="3" t="str"/>
      <c r="N4371" s="3" t="str"/>
      <c r="O4371" s="4" t="str"/>
      <c r="P4371" s="4" t="str"/>
      <c r="Q4371" s="4" t="str"/>
      <c r="R4371" s="4" t="str"/>
      <c r="S4371" s="4" t="str"/>
      <c r="T4371" s="4" t="str"/>
      <c r="U4371" s="4" t="str"/>
      <c r="V4371" s="4" t="n">
        <v>1</v>
      </c>
    </row>
    <row r="4372">
      <c r="A4372" t="n">
        <v>549</v>
      </c>
      <c r="B4372" t="inlineStr">
        <is>
          <t>20606497122</t>
        </is>
      </c>
      <c r="C4372" t="inlineStr">
        <is>
          <t>ASOCIACION DE PRODUCTORES AGROPECUARIOS Y FORESTALES COBARRIANOS DE SINCOS - APAFCOS</t>
        </is>
      </c>
      <c r="D4372" s="6" t="n">
        <v>2020</v>
      </c>
      <c r="F4372" t="inlineStr">
        <is>
          <t>PAC</t>
        </is>
      </c>
      <c r="G4372" s="4" t="n">
        <v>0</v>
      </c>
      <c r="H4372" s="4" t="n">
        <v>0</v>
      </c>
      <c r="I4372" s="4" t="n">
        <v>0</v>
      </c>
      <c r="J4372" s="4" t="str"/>
      <c r="K4372" s="4" t="str"/>
      <c r="L4372" s="3" t="str"/>
      <c r="M4372" s="3" t="str"/>
      <c r="N4372" s="3" t="str"/>
      <c r="O4372" s="4" t="str"/>
      <c r="P4372" s="4" t="str"/>
      <c r="Q4372" s="4" t="str"/>
      <c r="R4372" s="4" t="str"/>
      <c r="S4372" s="4" t="str"/>
      <c r="T4372" s="4" t="str"/>
      <c r="U4372" s="4" t="str"/>
      <c r="V4372" s="4" t="n">
        <v>1</v>
      </c>
    </row>
    <row r="4373">
      <c r="A4373" t="n">
        <v>549</v>
      </c>
      <c r="B4373" t="inlineStr">
        <is>
          <t>20606497122</t>
        </is>
      </c>
      <c r="C4373" t="inlineStr">
        <is>
          <t>ASOCIACION DE PRODUCTORES AGROPECUARIOS Y FORESTALES COBARRIANOS DE SINCOS - APAFCOS</t>
        </is>
      </c>
      <c r="D4373" s="6" t="n">
        <v>2021</v>
      </c>
      <c r="F4373" t="inlineStr">
        <is>
          <t>PAC</t>
        </is>
      </c>
      <c r="G4373" s="4" t="n">
        <v>0</v>
      </c>
      <c r="H4373" s="4" t="n">
        <v>0</v>
      </c>
      <c r="I4373" s="4" t="n">
        <v>0</v>
      </c>
      <c r="J4373" s="4" t="str"/>
      <c r="K4373" s="4" t="str"/>
      <c r="L4373" s="3" t="str"/>
      <c r="M4373" s="3" t="str"/>
      <c r="N4373" s="3" t="str"/>
      <c r="O4373" s="4" t="str"/>
      <c r="P4373" s="4" t="str"/>
      <c r="Q4373" s="4" t="str"/>
      <c r="R4373" s="4" t="str"/>
      <c r="S4373" s="4" t="str"/>
      <c r="T4373" s="4" t="str"/>
      <c r="U4373" s="4" t="str"/>
      <c r="V4373" s="4" t="n">
        <v>1</v>
      </c>
    </row>
    <row r="4374">
      <c r="A4374" t="n">
        <v>549</v>
      </c>
      <c r="B4374" t="inlineStr">
        <is>
          <t>20606497122</t>
        </is>
      </c>
      <c r="C4374" t="inlineStr">
        <is>
          <t>ASOCIACION DE PRODUCTORES AGROPECUARIOS Y FORESTALES COBARRIANOS DE SINCOS - APAFCOS</t>
        </is>
      </c>
      <c r="D4374" s="6" t="n">
        <v>2022</v>
      </c>
      <c r="F4374" t="inlineStr">
        <is>
          <t>PAC</t>
        </is>
      </c>
      <c r="G4374" s="4" t="n">
        <v>0</v>
      </c>
      <c r="H4374" s="4" t="n">
        <v>0</v>
      </c>
      <c r="I4374" s="4" t="n">
        <v>0</v>
      </c>
      <c r="J4374" s="4" t="str"/>
      <c r="K4374" s="4" t="str"/>
      <c r="L4374" s="3" t="str"/>
      <c r="M4374" s="3" t="str"/>
      <c r="N4374" s="3" t="str"/>
      <c r="O4374" s="4" t="str"/>
      <c r="P4374" s="4" t="str"/>
      <c r="Q4374" s="4" t="str"/>
      <c r="R4374" s="4" t="str"/>
      <c r="S4374" s="4" t="str"/>
      <c r="T4374" s="4" t="str"/>
      <c r="U4374" s="4" t="str"/>
      <c r="V4374" s="4" t="n">
        <v>1</v>
      </c>
    </row>
    <row r="4375">
      <c r="A4375" t="n">
        <v>549</v>
      </c>
      <c r="B4375" t="inlineStr">
        <is>
          <t>20606497122</t>
        </is>
      </c>
      <c r="C4375" t="inlineStr">
        <is>
          <t>ASOCIACION DE PRODUCTORES AGROPECUARIOS Y FORESTALES COBARRIANOS DE SINCOS - APAFCOS</t>
        </is>
      </c>
      <c r="D4375" s="6" t="n">
        <v>2023</v>
      </c>
      <c r="F4375" t="inlineStr">
        <is>
          <t>PAC</t>
        </is>
      </c>
      <c r="G4375" s="4" t="n">
        <v>0</v>
      </c>
      <c r="H4375" s="4" t="n">
        <v>0</v>
      </c>
      <c r="I4375" s="4" t="n">
        <v>0</v>
      </c>
      <c r="J4375" s="4" t="str"/>
      <c r="K4375" s="4" t="str"/>
      <c r="L4375" s="3" t="str"/>
      <c r="M4375" s="3" t="str"/>
      <c r="N4375" s="3" t="str"/>
      <c r="O4375" s="4" t="str"/>
      <c r="P4375" s="4" t="str"/>
      <c r="Q4375" s="4" t="str"/>
      <c r="R4375" s="4" t="str"/>
      <c r="S4375" s="4" t="str"/>
      <c r="T4375" s="4" t="str"/>
      <c r="U4375" s="4" t="str"/>
      <c r="V4375" s="4" t="n">
        <v>1</v>
      </c>
    </row>
    <row r="4376">
      <c r="A4376" t="n">
        <v>549</v>
      </c>
      <c r="B4376" t="inlineStr">
        <is>
          <t>20606497122</t>
        </is>
      </c>
      <c r="C4376" t="inlineStr">
        <is>
          <t>ASOCIACION DE PRODUCTORES AGROPECUARIOS Y FORESTALES COBARRIANOS DE SINCOS - APAFCOS</t>
        </is>
      </c>
      <c r="D4376" s="6" t="n">
        <v>2024</v>
      </c>
      <c r="F4376" t="inlineStr">
        <is>
          <t>PAC</t>
        </is>
      </c>
      <c r="G4376" s="4" t="n">
        <v>0</v>
      </c>
      <c r="H4376" s="4" t="n">
        <v>0</v>
      </c>
      <c r="I4376" s="4" t="n">
        <v>0</v>
      </c>
      <c r="J4376" s="4" t="str"/>
      <c r="K4376" s="4" t="str"/>
      <c r="L4376" s="3" t="str"/>
      <c r="M4376" s="3" t="str"/>
      <c r="N4376" s="3" t="str"/>
      <c r="O4376" s="4" t="str"/>
      <c r="P4376" s="4" t="str"/>
      <c r="Q4376" s="4" t="str"/>
      <c r="R4376" s="4" t="str"/>
      <c r="S4376" s="4" t="str"/>
      <c r="T4376" s="4" t="str"/>
      <c r="U4376" s="4" t="str"/>
      <c r="V4376" s="4" t="n">
        <v>1</v>
      </c>
    </row>
    <row r="4377">
      <c r="A4377" t="n">
        <v>549</v>
      </c>
      <c r="B4377" t="inlineStr">
        <is>
          <t>20606497122</t>
        </is>
      </c>
      <c r="C4377" t="inlineStr">
        <is>
          <t>ASOCIACION DE PRODUCTORES AGROPECUARIOS Y FORESTALES COBARRIANOS DE SINCOS - APAFCOS</t>
        </is>
      </c>
      <c r="D4377" s="6" t="n">
        <v>2025</v>
      </c>
      <c r="E4377" t="n">
        <v>1</v>
      </c>
      <c r="F4377" t="inlineStr">
        <is>
          <t>PAC</t>
        </is>
      </c>
      <c r="G4377" s="4" t="n">
        <v>16</v>
      </c>
      <c r="H4377" s="4" t="n">
        <v>3</v>
      </c>
      <c r="I4377" s="4" t="n">
        <v>19</v>
      </c>
      <c r="J4377" s="4" t="n">
        <v>9</v>
      </c>
      <c r="K4377" s="4" t="n">
        <v>1</v>
      </c>
      <c r="L4377" s="3" t="n">
        <v>42106.80879</v>
      </c>
      <c r="M4377" s="3" t="n">
        <v>0</v>
      </c>
      <c r="N4377" s="3" t="n">
        <v>42106.80879</v>
      </c>
      <c r="O4377" s="4" t="n">
        <v>0</v>
      </c>
      <c r="P4377" s="4" t="n">
        <v>42106.80879</v>
      </c>
      <c r="Q4377" s="4" t="str"/>
      <c r="R4377" s="4" t="n">
        <v>0</v>
      </c>
      <c r="S4377" s="4" t="n">
        <v>0</v>
      </c>
      <c r="T4377" s="4" t="n">
        <v>0</v>
      </c>
      <c r="U4377" s="4" t="n">
        <v>42106.80879</v>
      </c>
      <c r="V4377" s="4" t="n">
        <v>1</v>
      </c>
    </row>
    <row r="4378">
      <c r="A4378" t="n">
        <v>550</v>
      </c>
      <c r="B4378" t="inlineStr">
        <is>
          <t>20610032185</t>
        </is>
      </c>
      <c r="C4378" t="inlineStr">
        <is>
          <t>ASOCIACION DE PRODUCTORES SOSTENIBLES AWAJUN DEL MARAÑON - APROSAM</t>
        </is>
      </c>
      <c r="D4378" s="6" t="n">
        <v>2018</v>
      </c>
      <c r="F4378" t="inlineStr">
        <is>
          <t>PAC</t>
        </is>
      </c>
      <c r="G4378" s="4" t="str"/>
      <c r="H4378" s="4" t="str"/>
      <c r="I4378" s="4" t="n">
        <v>0</v>
      </c>
      <c r="J4378" s="4" t="str"/>
      <c r="K4378" s="4" t="str"/>
      <c r="L4378" s="3" t="str"/>
      <c r="M4378" s="3" t="str"/>
      <c r="N4378" s="3" t="str"/>
      <c r="O4378" s="4" t="str"/>
      <c r="P4378" s="4" t="str"/>
      <c r="Q4378" s="4" t="str"/>
      <c r="R4378" s="4" t="str"/>
      <c r="S4378" s="4" t="str"/>
      <c r="T4378" s="4" t="str"/>
      <c r="U4378" s="4" t="str"/>
      <c r="V4378" s="4" t="n">
        <v>1</v>
      </c>
    </row>
    <row r="4379">
      <c r="A4379" t="n">
        <v>550</v>
      </c>
      <c r="B4379" t="inlineStr">
        <is>
          <t>20610032185</t>
        </is>
      </c>
      <c r="C4379" t="inlineStr">
        <is>
          <t>ASOCIACION DE PRODUCTORES SOSTENIBLES AWAJUN DEL MARAÑON - APROSAM</t>
        </is>
      </c>
      <c r="D4379" s="6" t="n">
        <v>2019</v>
      </c>
      <c r="F4379" t="inlineStr">
        <is>
          <t>PAC</t>
        </is>
      </c>
      <c r="G4379" s="4" t="n">
        <v>0</v>
      </c>
      <c r="H4379" s="4" t="n">
        <v>0</v>
      </c>
      <c r="I4379" s="4" t="n">
        <v>0</v>
      </c>
      <c r="J4379" s="4" t="str"/>
      <c r="K4379" s="4" t="str"/>
      <c r="L4379" s="3" t="str"/>
      <c r="M4379" s="3" t="str"/>
      <c r="N4379" s="3" t="str"/>
      <c r="O4379" s="4" t="str"/>
      <c r="P4379" s="4" t="str"/>
      <c r="Q4379" s="4" t="str"/>
      <c r="R4379" s="4" t="str"/>
      <c r="S4379" s="4" t="str"/>
      <c r="T4379" s="4" t="str"/>
      <c r="U4379" s="4" t="str"/>
      <c r="V4379" s="4" t="n">
        <v>1</v>
      </c>
    </row>
    <row r="4380">
      <c r="A4380" t="n">
        <v>550</v>
      </c>
      <c r="B4380" t="inlineStr">
        <is>
          <t>20610032185</t>
        </is>
      </c>
      <c r="C4380" t="inlineStr">
        <is>
          <t>ASOCIACION DE PRODUCTORES SOSTENIBLES AWAJUN DEL MARAÑON - APROSAM</t>
        </is>
      </c>
      <c r="D4380" s="6" t="n">
        <v>2020</v>
      </c>
      <c r="F4380" t="inlineStr">
        <is>
          <t>PAC</t>
        </is>
      </c>
      <c r="G4380" s="4" t="n">
        <v>0</v>
      </c>
      <c r="H4380" s="4" t="n">
        <v>0</v>
      </c>
      <c r="I4380" s="4" t="n">
        <v>0</v>
      </c>
      <c r="J4380" s="4" t="str"/>
      <c r="K4380" s="4" t="str"/>
      <c r="L4380" s="3" t="str"/>
      <c r="M4380" s="3" t="str"/>
      <c r="N4380" s="3" t="str"/>
      <c r="O4380" s="4" t="str"/>
      <c r="P4380" s="4" t="str"/>
      <c r="Q4380" s="4" t="str"/>
      <c r="R4380" s="4" t="str"/>
      <c r="S4380" s="4" t="str"/>
      <c r="T4380" s="4" t="str"/>
      <c r="U4380" s="4" t="str"/>
      <c r="V4380" s="4" t="n">
        <v>1</v>
      </c>
    </row>
    <row r="4381">
      <c r="A4381" t="n">
        <v>550</v>
      </c>
      <c r="B4381" t="inlineStr">
        <is>
          <t>20610032185</t>
        </is>
      </c>
      <c r="C4381" t="inlineStr">
        <is>
          <t>ASOCIACION DE PRODUCTORES SOSTENIBLES AWAJUN DEL MARAÑON - APROSAM</t>
        </is>
      </c>
      <c r="D4381" s="6" t="n">
        <v>2021</v>
      </c>
      <c r="F4381" t="inlineStr">
        <is>
          <t>PAC</t>
        </is>
      </c>
      <c r="G4381" s="4" t="n">
        <v>0</v>
      </c>
      <c r="H4381" s="4" t="n">
        <v>0</v>
      </c>
      <c r="I4381" s="4" t="n">
        <v>0</v>
      </c>
      <c r="J4381" s="4" t="str"/>
      <c r="K4381" s="4" t="str"/>
      <c r="L4381" s="3" t="str"/>
      <c r="M4381" s="3" t="str"/>
      <c r="N4381" s="3" t="str"/>
      <c r="O4381" s="4" t="str"/>
      <c r="P4381" s="4" t="str"/>
      <c r="Q4381" s="4" t="str"/>
      <c r="R4381" s="4" t="str"/>
      <c r="S4381" s="4" t="str"/>
      <c r="T4381" s="4" t="str"/>
      <c r="U4381" s="4" t="str"/>
      <c r="V4381" s="4" t="n">
        <v>1</v>
      </c>
    </row>
    <row r="4382">
      <c r="A4382" t="n">
        <v>550</v>
      </c>
      <c r="B4382" t="inlineStr">
        <is>
          <t>20610032185</t>
        </is>
      </c>
      <c r="C4382" t="inlineStr">
        <is>
          <t>ASOCIACION DE PRODUCTORES SOSTENIBLES AWAJUN DEL MARAÑON - APROSAM</t>
        </is>
      </c>
      <c r="D4382" s="6" t="n">
        <v>2022</v>
      </c>
      <c r="F4382" t="inlineStr">
        <is>
          <t>PAC</t>
        </is>
      </c>
      <c r="G4382" s="4" t="n">
        <v>0</v>
      </c>
      <c r="H4382" s="4" t="n">
        <v>0</v>
      </c>
      <c r="I4382" s="4" t="n">
        <v>0</v>
      </c>
      <c r="J4382" s="4" t="str"/>
      <c r="K4382" s="4" t="str"/>
      <c r="L4382" s="3" t="str"/>
      <c r="M4382" s="3" t="str"/>
      <c r="N4382" s="3" t="str"/>
      <c r="O4382" s="4" t="str"/>
      <c r="P4382" s="4" t="str"/>
      <c r="Q4382" s="4" t="str"/>
      <c r="R4382" s="4" t="str"/>
      <c r="S4382" s="4" t="str"/>
      <c r="T4382" s="4" t="str"/>
      <c r="U4382" s="4" t="str"/>
      <c r="V4382" s="4" t="n">
        <v>1</v>
      </c>
    </row>
    <row r="4383">
      <c r="A4383" t="n">
        <v>550</v>
      </c>
      <c r="B4383" t="inlineStr">
        <is>
          <t>20610032185</t>
        </is>
      </c>
      <c r="C4383" t="inlineStr">
        <is>
          <t>ASOCIACION DE PRODUCTORES SOSTENIBLES AWAJUN DEL MARAÑON - APROSAM</t>
        </is>
      </c>
      <c r="D4383" s="6" t="n">
        <v>2023</v>
      </c>
      <c r="F4383" t="inlineStr">
        <is>
          <t>PAC</t>
        </is>
      </c>
      <c r="G4383" s="4" t="n">
        <v>0</v>
      </c>
      <c r="H4383" s="4" t="n">
        <v>0</v>
      </c>
      <c r="I4383" s="4" t="n">
        <v>0</v>
      </c>
      <c r="J4383" s="4" t="str"/>
      <c r="K4383" s="4" t="str"/>
      <c r="L4383" s="3" t="str"/>
      <c r="M4383" s="3" t="str"/>
      <c r="N4383" s="3" t="str"/>
      <c r="O4383" s="4" t="str"/>
      <c r="P4383" s="4" t="str"/>
      <c r="Q4383" s="4" t="str"/>
      <c r="R4383" s="4" t="str"/>
      <c r="S4383" s="4" t="str"/>
      <c r="T4383" s="4" t="str"/>
      <c r="U4383" s="4" t="str"/>
      <c r="V4383" s="4" t="n">
        <v>1</v>
      </c>
    </row>
    <row r="4384">
      <c r="A4384" t="n">
        <v>550</v>
      </c>
      <c r="B4384" t="inlineStr">
        <is>
          <t>20610032185</t>
        </is>
      </c>
      <c r="C4384" t="inlineStr">
        <is>
          <t>ASOCIACION DE PRODUCTORES SOSTENIBLES AWAJUN DEL MARAÑON - APROSAM</t>
        </is>
      </c>
      <c r="D4384" s="6" t="n">
        <v>2024</v>
      </c>
      <c r="F4384" t="inlineStr">
        <is>
          <t>PAC</t>
        </is>
      </c>
      <c r="G4384" s="4" t="n">
        <v>0</v>
      </c>
      <c r="H4384" s="4" t="n">
        <v>0</v>
      </c>
      <c r="I4384" s="4" t="n">
        <v>0</v>
      </c>
      <c r="J4384" s="4" t="str"/>
      <c r="K4384" s="4" t="str"/>
      <c r="L4384" s="3" t="str"/>
      <c r="M4384" s="3" t="str"/>
      <c r="N4384" s="3" t="str"/>
      <c r="O4384" s="4" t="str"/>
      <c r="P4384" s="4" t="str"/>
      <c r="Q4384" s="4" t="str"/>
      <c r="R4384" s="4" t="str"/>
      <c r="S4384" s="4" t="str"/>
      <c r="T4384" s="4" t="str"/>
      <c r="U4384" s="4" t="str"/>
      <c r="V4384" s="4" t="n">
        <v>1</v>
      </c>
    </row>
    <row r="4385">
      <c r="A4385" t="n">
        <v>550</v>
      </c>
      <c r="B4385" t="inlineStr">
        <is>
          <t>20610032185</t>
        </is>
      </c>
      <c r="C4385" t="inlineStr">
        <is>
          <t>ASOCIACION DE PRODUCTORES SOSTENIBLES AWAJUN DEL MARAÑON - APROSAM</t>
        </is>
      </c>
      <c r="D4385" s="6" t="n">
        <v>2025</v>
      </c>
      <c r="E4385" t="n">
        <v>1</v>
      </c>
      <c r="F4385" t="inlineStr">
        <is>
          <t>PAC</t>
        </is>
      </c>
      <c r="G4385" s="4" t="n">
        <v>24</v>
      </c>
      <c r="H4385" s="4" t="n">
        <v>17</v>
      </c>
      <c r="I4385" s="4" t="n">
        <v>41</v>
      </c>
      <c r="J4385" s="4" t="n">
        <v>11</v>
      </c>
      <c r="K4385" s="4" t="n">
        <v>2</v>
      </c>
      <c r="L4385" s="3" t="n">
        <v>14890</v>
      </c>
      <c r="M4385" s="3" t="n">
        <v>0</v>
      </c>
      <c r="N4385" s="3" t="n">
        <v>14890</v>
      </c>
      <c r="O4385" s="4" t="n">
        <v>2798</v>
      </c>
      <c r="P4385" s="4" t="n">
        <v>0</v>
      </c>
      <c r="Q4385" s="4" t="str"/>
      <c r="R4385" s="4" t="n">
        <v>12092</v>
      </c>
      <c r="S4385" s="4" t="n">
        <v>0</v>
      </c>
      <c r="T4385" s="4" t="n">
        <v>0</v>
      </c>
      <c r="U4385" s="4" t="n">
        <v>14890</v>
      </c>
      <c r="V4385" s="4" t="n">
        <v>1</v>
      </c>
    </row>
    <row r="4386">
      <c r="A4386" t="n">
        <v>551</v>
      </c>
      <c r="B4386" t="inlineStr">
        <is>
          <t>20605272577</t>
        </is>
      </c>
      <c r="C4386" t="inlineStr">
        <is>
          <t>ASOCIACION AGROINDUSTRIAL ALLPA WIRAPAK</t>
        </is>
      </c>
      <c r="D4386" s="6" t="n">
        <v>2018</v>
      </c>
      <c r="F4386" t="inlineStr">
        <is>
          <t>PAC</t>
        </is>
      </c>
      <c r="G4386" s="4" t="str"/>
      <c r="H4386" s="4" t="str"/>
      <c r="I4386" s="4" t="n">
        <v>0</v>
      </c>
      <c r="J4386" s="4" t="str"/>
      <c r="K4386" s="4" t="str"/>
      <c r="L4386" s="3" t="str"/>
      <c r="M4386" s="3" t="str"/>
      <c r="N4386" s="3" t="str"/>
      <c r="O4386" s="4" t="str"/>
      <c r="P4386" s="4" t="str"/>
      <c r="Q4386" s="4" t="str"/>
      <c r="R4386" s="4" t="str"/>
      <c r="S4386" s="4" t="str"/>
      <c r="T4386" s="4" t="str"/>
      <c r="U4386" s="4" t="str"/>
      <c r="V4386" s="4" t="n">
        <v>1</v>
      </c>
    </row>
    <row r="4387">
      <c r="A4387" t="n">
        <v>551</v>
      </c>
      <c r="B4387" t="inlineStr">
        <is>
          <t>20605272577</t>
        </is>
      </c>
      <c r="C4387" t="inlineStr">
        <is>
          <t>ASOCIACION AGROINDUSTRIAL ALLPA WIRAPAK</t>
        </is>
      </c>
      <c r="D4387" s="6" t="n">
        <v>2019</v>
      </c>
      <c r="F4387" t="inlineStr">
        <is>
          <t>PAC</t>
        </is>
      </c>
      <c r="G4387" s="4" t="n">
        <v>0</v>
      </c>
      <c r="H4387" s="4" t="n">
        <v>0</v>
      </c>
      <c r="I4387" s="4" t="n">
        <v>0</v>
      </c>
      <c r="J4387" s="4" t="str"/>
      <c r="K4387" s="4" t="str"/>
      <c r="L4387" s="3" t="str"/>
      <c r="M4387" s="3" t="str"/>
      <c r="N4387" s="3" t="str"/>
      <c r="O4387" s="4" t="str"/>
      <c r="P4387" s="4" t="str"/>
      <c r="Q4387" s="4" t="str"/>
      <c r="R4387" s="4" t="str"/>
      <c r="S4387" s="4" t="str"/>
      <c r="T4387" s="4" t="str"/>
      <c r="U4387" s="4" t="str"/>
      <c r="V4387" s="4" t="n">
        <v>1</v>
      </c>
    </row>
    <row r="4388">
      <c r="A4388" t="n">
        <v>551</v>
      </c>
      <c r="B4388" t="inlineStr">
        <is>
          <t>20605272577</t>
        </is>
      </c>
      <c r="C4388" t="inlineStr">
        <is>
          <t>ASOCIACION AGROINDUSTRIAL ALLPA WIRAPAK</t>
        </is>
      </c>
      <c r="D4388" s="6" t="n">
        <v>2020</v>
      </c>
      <c r="F4388" t="inlineStr">
        <is>
          <t>PAC</t>
        </is>
      </c>
      <c r="G4388" s="4" t="n">
        <v>0</v>
      </c>
      <c r="H4388" s="4" t="n">
        <v>0</v>
      </c>
      <c r="I4388" s="4" t="n">
        <v>0</v>
      </c>
      <c r="J4388" s="4" t="str"/>
      <c r="K4388" s="4" t="str"/>
      <c r="L4388" s="3" t="str"/>
      <c r="M4388" s="3" t="str"/>
      <c r="N4388" s="3" t="str"/>
      <c r="O4388" s="4" t="str"/>
      <c r="P4388" s="4" t="str"/>
      <c r="Q4388" s="4" t="str"/>
      <c r="R4388" s="4" t="str"/>
      <c r="S4388" s="4" t="str"/>
      <c r="T4388" s="4" t="str"/>
      <c r="U4388" s="4" t="str"/>
      <c r="V4388" s="4" t="n">
        <v>1</v>
      </c>
    </row>
    <row r="4389">
      <c r="A4389" t="n">
        <v>551</v>
      </c>
      <c r="B4389" t="inlineStr">
        <is>
          <t>20605272577</t>
        </is>
      </c>
      <c r="C4389" t="inlineStr">
        <is>
          <t>ASOCIACION AGROINDUSTRIAL ALLPA WIRAPAK</t>
        </is>
      </c>
      <c r="D4389" s="6" t="n">
        <v>2021</v>
      </c>
      <c r="F4389" t="inlineStr">
        <is>
          <t>PAC</t>
        </is>
      </c>
      <c r="G4389" s="4" t="n">
        <v>0</v>
      </c>
      <c r="H4389" s="4" t="n">
        <v>0</v>
      </c>
      <c r="I4389" s="4" t="n">
        <v>0</v>
      </c>
      <c r="J4389" s="4" t="str"/>
      <c r="K4389" s="4" t="str"/>
      <c r="L4389" s="3" t="str"/>
      <c r="M4389" s="3" t="str"/>
      <c r="N4389" s="3" t="str"/>
      <c r="O4389" s="4" t="str"/>
      <c r="P4389" s="4" t="str"/>
      <c r="Q4389" s="4" t="str"/>
      <c r="R4389" s="4" t="str"/>
      <c r="S4389" s="4" t="str"/>
      <c r="T4389" s="4" t="str"/>
      <c r="U4389" s="4" t="str"/>
      <c r="V4389" s="4" t="n">
        <v>1</v>
      </c>
    </row>
    <row r="4390">
      <c r="A4390" t="n">
        <v>551</v>
      </c>
      <c r="B4390" t="inlineStr">
        <is>
          <t>20605272577</t>
        </is>
      </c>
      <c r="C4390" t="inlineStr">
        <is>
          <t>ASOCIACION AGROINDUSTRIAL ALLPA WIRAPAK</t>
        </is>
      </c>
      <c r="D4390" s="6" t="n">
        <v>2022</v>
      </c>
      <c r="F4390" t="inlineStr">
        <is>
          <t>PAC</t>
        </is>
      </c>
      <c r="G4390" s="4" t="n">
        <v>0</v>
      </c>
      <c r="H4390" s="4" t="n">
        <v>0</v>
      </c>
      <c r="I4390" s="4" t="n">
        <v>0</v>
      </c>
      <c r="J4390" s="4" t="str"/>
      <c r="K4390" s="4" t="str"/>
      <c r="L4390" s="3" t="str"/>
      <c r="M4390" s="3" t="str"/>
      <c r="N4390" s="3" t="str"/>
      <c r="O4390" s="4" t="str"/>
      <c r="P4390" s="4" t="str"/>
      <c r="Q4390" s="4" t="str"/>
      <c r="R4390" s="4" t="str"/>
      <c r="S4390" s="4" t="str"/>
      <c r="T4390" s="4" t="str"/>
      <c r="U4390" s="4" t="str"/>
      <c r="V4390" s="4" t="n">
        <v>1</v>
      </c>
    </row>
    <row r="4391">
      <c r="A4391" t="n">
        <v>551</v>
      </c>
      <c r="B4391" t="inlineStr">
        <is>
          <t>20605272577</t>
        </is>
      </c>
      <c r="C4391" t="inlineStr">
        <is>
          <t>ASOCIACION AGROINDUSTRIAL ALLPA WIRAPAK</t>
        </is>
      </c>
      <c r="D4391" s="6" t="n">
        <v>2023</v>
      </c>
      <c r="F4391" t="inlineStr">
        <is>
          <t>PAC</t>
        </is>
      </c>
      <c r="G4391" s="4" t="n">
        <v>0</v>
      </c>
      <c r="H4391" s="4" t="n">
        <v>0</v>
      </c>
      <c r="I4391" s="4" t="n">
        <v>0</v>
      </c>
      <c r="J4391" s="4" t="str"/>
      <c r="K4391" s="4" t="str"/>
      <c r="L4391" s="3" t="str"/>
      <c r="M4391" s="3" t="str"/>
      <c r="N4391" s="3" t="str"/>
      <c r="O4391" s="4" t="str"/>
      <c r="P4391" s="4" t="str"/>
      <c r="Q4391" s="4" t="str"/>
      <c r="R4391" s="4" t="str"/>
      <c r="S4391" s="4" t="str"/>
      <c r="T4391" s="4" t="str"/>
      <c r="U4391" s="4" t="str"/>
      <c r="V4391" s="4" t="n">
        <v>1</v>
      </c>
    </row>
    <row r="4392">
      <c r="A4392" t="n">
        <v>551</v>
      </c>
      <c r="B4392" t="inlineStr">
        <is>
          <t>20605272577</t>
        </is>
      </c>
      <c r="C4392" t="inlineStr">
        <is>
          <t>ASOCIACION AGROINDUSTRIAL ALLPA WIRAPAK</t>
        </is>
      </c>
      <c r="D4392" s="6" t="n">
        <v>2024</v>
      </c>
      <c r="F4392" t="inlineStr">
        <is>
          <t>PAC</t>
        </is>
      </c>
      <c r="G4392" s="4" t="n">
        <v>0</v>
      </c>
      <c r="H4392" s="4" t="n">
        <v>0</v>
      </c>
      <c r="I4392" s="4" t="n">
        <v>0</v>
      </c>
      <c r="J4392" s="4" t="str"/>
      <c r="K4392" s="4" t="str"/>
      <c r="L4392" s="3" t="str"/>
      <c r="M4392" s="3" t="str"/>
      <c r="N4392" s="3" t="str"/>
      <c r="O4392" s="4" t="str"/>
      <c r="P4392" s="4" t="str"/>
      <c r="Q4392" s="4" t="str"/>
      <c r="R4392" s="4" t="str"/>
      <c r="S4392" s="4" t="str"/>
      <c r="T4392" s="4" t="str"/>
      <c r="U4392" s="4" t="str"/>
      <c r="V4392" s="4" t="n">
        <v>1</v>
      </c>
    </row>
    <row r="4393">
      <c r="A4393" t="n">
        <v>551</v>
      </c>
      <c r="B4393" t="inlineStr">
        <is>
          <t>20605272577</t>
        </is>
      </c>
      <c r="C4393" t="inlineStr">
        <is>
          <t>ASOCIACION AGROINDUSTRIAL ALLPA WIRAPAK</t>
        </is>
      </c>
      <c r="D4393" s="6" t="n">
        <v>2025</v>
      </c>
      <c r="E4393" t="n">
        <v>1</v>
      </c>
      <c r="F4393" t="inlineStr">
        <is>
          <t>PAC</t>
        </is>
      </c>
      <c r="G4393" s="4" t="n">
        <v>27</v>
      </c>
      <c r="H4393" s="4" t="n">
        <v>20</v>
      </c>
      <c r="I4393" s="4" t="n">
        <v>47</v>
      </c>
      <c r="J4393" s="4" t="n">
        <v>7</v>
      </c>
      <c r="K4393" s="4" t="n">
        <v>1</v>
      </c>
      <c r="L4393" s="3" t="n">
        <v>0</v>
      </c>
      <c r="M4393" s="3" t="n">
        <v>0</v>
      </c>
      <c r="N4393" s="3" t="n">
        <v>0</v>
      </c>
      <c r="O4393" s="4" t="n">
        <v>0</v>
      </c>
      <c r="P4393" s="4" t="n">
        <v>0</v>
      </c>
      <c r="Q4393" s="4" t="str"/>
      <c r="R4393" s="4" t="n">
        <v>0</v>
      </c>
      <c r="S4393" s="4" t="n">
        <v>0</v>
      </c>
      <c r="T4393" s="4" t="n">
        <v>0</v>
      </c>
      <c r="U4393" s="4" t="n">
        <v>0</v>
      </c>
      <c r="V4393" s="4" t="n">
        <v>1</v>
      </c>
    </row>
    <row r="4394">
      <c r="A4394" t="n">
        <v>552</v>
      </c>
      <c r="B4394" t="inlineStr">
        <is>
          <t>20612473626</t>
        </is>
      </c>
      <c r="C4394" t="inlineStr">
        <is>
          <t>ASOCIACION DE PRODUCTORES PRODUCTIVOS MISHKI MUYU DEL MEDIO TIGRE</t>
        </is>
      </c>
      <c r="D4394" s="6" t="n">
        <v>2018</v>
      </c>
      <c r="F4394" t="inlineStr">
        <is>
          <t>PAC</t>
        </is>
      </c>
      <c r="G4394" s="4" t="str"/>
      <c r="H4394" s="4" t="str"/>
      <c r="I4394" s="4" t="n">
        <v>0</v>
      </c>
      <c r="J4394" s="4" t="str"/>
      <c r="K4394" s="4" t="str"/>
      <c r="L4394" s="3" t="str"/>
      <c r="M4394" s="3" t="str"/>
      <c r="N4394" s="3" t="str"/>
      <c r="O4394" s="4" t="str"/>
      <c r="P4394" s="4" t="str"/>
      <c r="Q4394" s="4" t="str"/>
      <c r="R4394" s="4" t="str"/>
      <c r="S4394" s="4" t="str"/>
      <c r="T4394" s="4" t="str"/>
      <c r="U4394" s="4" t="str"/>
      <c r="V4394" s="4" t="n">
        <v>1</v>
      </c>
    </row>
    <row r="4395">
      <c r="A4395" t="n">
        <v>552</v>
      </c>
      <c r="B4395" t="inlineStr">
        <is>
          <t>20612473626</t>
        </is>
      </c>
      <c r="C4395" t="inlineStr">
        <is>
          <t>ASOCIACION DE PRODUCTORES PRODUCTIVOS MISHKI MUYU DEL MEDIO TIGRE</t>
        </is>
      </c>
      <c r="D4395" s="6" t="n">
        <v>2019</v>
      </c>
      <c r="F4395" t="inlineStr">
        <is>
          <t>PAC</t>
        </is>
      </c>
      <c r="G4395" s="4" t="n">
        <v>0</v>
      </c>
      <c r="H4395" s="4" t="n">
        <v>0</v>
      </c>
      <c r="I4395" s="4" t="n">
        <v>0</v>
      </c>
      <c r="J4395" s="4" t="str"/>
      <c r="K4395" s="4" t="str"/>
      <c r="L4395" s="3" t="str"/>
      <c r="M4395" s="3" t="str"/>
      <c r="N4395" s="3" t="str"/>
      <c r="O4395" s="4" t="str"/>
      <c r="P4395" s="4" t="str"/>
      <c r="Q4395" s="4" t="str"/>
      <c r="R4395" s="4" t="str"/>
      <c r="S4395" s="4" t="str"/>
      <c r="T4395" s="4" t="str"/>
      <c r="U4395" s="4" t="str"/>
      <c r="V4395" s="4" t="n">
        <v>1</v>
      </c>
    </row>
    <row r="4396">
      <c r="A4396" t="n">
        <v>552</v>
      </c>
      <c r="B4396" t="inlineStr">
        <is>
          <t>20612473626</t>
        </is>
      </c>
      <c r="C4396" t="inlineStr">
        <is>
          <t>ASOCIACION DE PRODUCTORES PRODUCTIVOS MISHKI MUYU DEL MEDIO TIGRE</t>
        </is>
      </c>
      <c r="D4396" s="6" t="n">
        <v>2020</v>
      </c>
      <c r="F4396" t="inlineStr">
        <is>
          <t>PAC</t>
        </is>
      </c>
      <c r="G4396" s="4" t="n">
        <v>0</v>
      </c>
      <c r="H4396" s="4" t="n">
        <v>0</v>
      </c>
      <c r="I4396" s="4" t="n">
        <v>0</v>
      </c>
      <c r="J4396" s="4" t="str"/>
      <c r="K4396" s="4" t="str"/>
      <c r="L4396" s="3" t="str"/>
      <c r="M4396" s="3" t="str"/>
      <c r="N4396" s="3" t="str"/>
      <c r="O4396" s="4" t="str"/>
      <c r="P4396" s="4" t="str"/>
      <c r="Q4396" s="4" t="str"/>
      <c r="R4396" s="4" t="str"/>
      <c r="S4396" s="4" t="str"/>
      <c r="T4396" s="4" t="str"/>
      <c r="U4396" s="4" t="str"/>
      <c r="V4396" s="4" t="n">
        <v>1</v>
      </c>
    </row>
    <row r="4397">
      <c r="A4397" t="n">
        <v>552</v>
      </c>
      <c r="B4397" t="inlineStr">
        <is>
          <t>20612473626</t>
        </is>
      </c>
      <c r="C4397" t="inlineStr">
        <is>
          <t>ASOCIACION DE PRODUCTORES PRODUCTIVOS MISHKI MUYU DEL MEDIO TIGRE</t>
        </is>
      </c>
      <c r="D4397" s="6" t="n">
        <v>2021</v>
      </c>
      <c r="F4397" t="inlineStr">
        <is>
          <t>PAC</t>
        </is>
      </c>
      <c r="G4397" s="4" t="n">
        <v>0</v>
      </c>
      <c r="H4397" s="4" t="n">
        <v>0</v>
      </c>
      <c r="I4397" s="4" t="n">
        <v>0</v>
      </c>
      <c r="J4397" s="4" t="str"/>
      <c r="K4397" s="4" t="str"/>
      <c r="L4397" s="3" t="str"/>
      <c r="M4397" s="3" t="str"/>
      <c r="N4397" s="3" t="str"/>
      <c r="O4397" s="4" t="str"/>
      <c r="P4397" s="4" t="str"/>
      <c r="Q4397" s="4" t="str"/>
      <c r="R4397" s="4" t="str"/>
      <c r="S4397" s="4" t="str"/>
      <c r="T4397" s="4" t="str"/>
      <c r="U4397" s="4" t="str"/>
      <c r="V4397" s="4" t="n">
        <v>1</v>
      </c>
    </row>
    <row r="4398">
      <c r="A4398" t="n">
        <v>552</v>
      </c>
      <c r="B4398" t="inlineStr">
        <is>
          <t>20612473626</t>
        </is>
      </c>
      <c r="C4398" t="inlineStr">
        <is>
          <t>ASOCIACION DE PRODUCTORES PRODUCTIVOS MISHKI MUYU DEL MEDIO TIGRE</t>
        </is>
      </c>
      <c r="D4398" s="6" t="n">
        <v>2022</v>
      </c>
      <c r="F4398" t="inlineStr">
        <is>
          <t>PAC</t>
        </is>
      </c>
      <c r="G4398" s="4" t="n">
        <v>0</v>
      </c>
      <c r="H4398" s="4" t="n">
        <v>0</v>
      </c>
      <c r="I4398" s="4" t="n">
        <v>0</v>
      </c>
      <c r="J4398" s="4" t="str"/>
      <c r="K4398" s="4" t="str"/>
      <c r="L4398" s="3" t="str"/>
      <c r="M4398" s="3" t="str"/>
      <c r="N4398" s="3" t="str"/>
      <c r="O4398" s="4" t="str"/>
      <c r="P4398" s="4" t="str"/>
      <c r="Q4398" s="4" t="str"/>
      <c r="R4398" s="4" t="str"/>
      <c r="S4398" s="4" t="str"/>
      <c r="T4398" s="4" t="str"/>
      <c r="U4398" s="4" t="str"/>
      <c r="V4398" s="4" t="n">
        <v>1</v>
      </c>
    </row>
    <row r="4399">
      <c r="A4399" t="n">
        <v>552</v>
      </c>
      <c r="B4399" t="inlineStr">
        <is>
          <t>20612473626</t>
        </is>
      </c>
      <c r="C4399" t="inlineStr">
        <is>
          <t>ASOCIACION DE PRODUCTORES PRODUCTIVOS MISHKI MUYU DEL MEDIO TIGRE</t>
        </is>
      </c>
      <c r="D4399" s="6" t="n">
        <v>2023</v>
      </c>
      <c r="F4399" t="inlineStr">
        <is>
          <t>PAC</t>
        </is>
      </c>
      <c r="G4399" s="4" t="n">
        <v>0</v>
      </c>
      <c r="H4399" s="4" t="n">
        <v>0</v>
      </c>
      <c r="I4399" s="4" t="n">
        <v>0</v>
      </c>
      <c r="J4399" s="4" t="str"/>
      <c r="K4399" s="4" t="str"/>
      <c r="L4399" s="3" t="str"/>
      <c r="M4399" s="3" t="str"/>
      <c r="N4399" s="3" t="str"/>
      <c r="O4399" s="4" t="str"/>
      <c r="P4399" s="4" t="str"/>
      <c r="Q4399" s="4" t="str"/>
      <c r="R4399" s="4" t="str"/>
      <c r="S4399" s="4" t="str"/>
      <c r="T4399" s="4" t="str"/>
      <c r="U4399" s="4" t="str"/>
      <c r="V4399" s="4" t="n">
        <v>1</v>
      </c>
    </row>
    <row r="4400">
      <c r="A4400" t="n">
        <v>552</v>
      </c>
      <c r="B4400" t="inlineStr">
        <is>
          <t>20612473626</t>
        </is>
      </c>
      <c r="C4400" t="inlineStr">
        <is>
          <t>ASOCIACION DE PRODUCTORES PRODUCTIVOS MISHKI MUYU DEL MEDIO TIGRE</t>
        </is>
      </c>
      <c r="D4400" s="6" t="n">
        <v>2024</v>
      </c>
      <c r="F4400" t="inlineStr">
        <is>
          <t>PAC</t>
        </is>
      </c>
      <c r="G4400" s="4" t="n">
        <v>0</v>
      </c>
      <c r="H4400" s="4" t="n">
        <v>0</v>
      </c>
      <c r="I4400" s="4" t="n">
        <v>0</v>
      </c>
      <c r="J4400" s="4" t="str"/>
      <c r="K4400" s="4" t="str"/>
      <c r="L4400" s="3" t="str"/>
      <c r="M4400" s="3" t="str"/>
      <c r="N4400" s="3" t="str"/>
      <c r="O4400" s="4" t="str"/>
      <c r="P4400" s="4" t="str"/>
      <c r="Q4400" s="4" t="str"/>
      <c r="R4400" s="4" t="str"/>
      <c r="S4400" s="4" t="str"/>
      <c r="T4400" s="4" t="str"/>
      <c r="U4400" s="4" t="str"/>
      <c r="V4400" s="4" t="n">
        <v>1</v>
      </c>
    </row>
    <row r="4401">
      <c r="A4401" t="n">
        <v>552</v>
      </c>
      <c r="B4401" t="inlineStr">
        <is>
          <t>20612473626</t>
        </is>
      </c>
      <c r="C4401" t="inlineStr">
        <is>
          <t>ASOCIACION DE PRODUCTORES PRODUCTIVOS MISHKI MUYU DEL MEDIO TIGRE</t>
        </is>
      </c>
      <c r="D4401" s="6" t="n">
        <v>2025</v>
      </c>
      <c r="E4401" t="n">
        <v>1</v>
      </c>
      <c r="F4401" t="inlineStr">
        <is>
          <t>PAC</t>
        </is>
      </c>
      <c r="G4401" s="4" t="n">
        <v>3</v>
      </c>
      <c r="H4401" s="4" t="n">
        <v>4</v>
      </c>
      <c r="I4401" s="4" t="n">
        <v>7</v>
      </c>
      <c r="J4401" s="4" t="n">
        <v>8</v>
      </c>
      <c r="K4401" s="4" t="n">
        <v>1</v>
      </c>
      <c r="L4401" s="3" t="n">
        <v>0</v>
      </c>
      <c r="M4401" s="3" t="n">
        <v>0</v>
      </c>
      <c r="N4401" s="3" t="n">
        <v>0</v>
      </c>
      <c r="O4401" s="4" t="n">
        <v>0</v>
      </c>
      <c r="P4401" s="4" t="n">
        <v>0</v>
      </c>
      <c r="Q4401" s="4" t="str"/>
      <c r="R4401" s="4" t="n">
        <v>0</v>
      </c>
      <c r="S4401" s="4" t="n">
        <v>0</v>
      </c>
      <c r="T4401" s="4" t="n">
        <v>0</v>
      </c>
      <c r="U4401" s="4" t="n">
        <v>0</v>
      </c>
      <c r="V4401" s="4" t="n">
        <v>1</v>
      </c>
    </row>
    <row r="4402">
      <c r="A4402" t="n">
        <v>553</v>
      </c>
      <c r="B4402" t="inlineStr">
        <is>
          <t>20608865927</t>
        </is>
      </c>
      <c r="C4402" t="inlineStr">
        <is>
          <t>LAS PUINAHUINAS S.A.C.</t>
        </is>
      </c>
      <c r="D4402" s="6" t="n">
        <v>2018</v>
      </c>
      <c r="F4402" t="inlineStr">
        <is>
          <t>PAC</t>
        </is>
      </c>
      <c r="G4402" s="4" t="str"/>
      <c r="H4402" s="4" t="str"/>
      <c r="I4402" s="4" t="n">
        <v>0</v>
      </c>
      <c r="J4402" s="4" t="str"/>
      <c r="K4402" s="4" t="str"/>
      <c r="L4402" s="3" t="str"/>
      <c r="M4402" s="3" t="str"/>
      <c r="N4402" s="3" t="str"/>
      <c r="O4402" s="4" t="str"/>
      <c r="P4402" s="4" t="str"/>
      <c r="Q4402" s="4" t="str"/>
      <c r="R4402" s="4" t="str"/>
      <c r="S4402" s="4" t="str"/>
      <c r="T4402" s="4" t="str"/>
      <c r="U4402" s="4" t="str"/>
      <c r="V4402" s="4" t="n">
        <v>1</v>
      </c>
    </row>
    <row r="4403">
      <c r="A4403" t="n">
        <v>553</v>
      </c>
      <c r="B4403" t="inlineStr">
        <is>
          <t>20608865927</t>
        </is>
      </c>
      <c r="C4403" t="inlineStr">
        <is>
          <t>LAS PUINAHUINAS S.A.C.</t>
        </is>
      </c>
      <c r="D4403" s="6" t="n">
        <v>2019</v>
      </c>
      <c r="F4403" t="inlineStr">
        <is>
          <t>PAC</t>
        </is>
      </c>
      <c r="G4403" s="4" t="n">
        <v>0</v>
      </c>
      <c r="H4403" s="4" t="n">
        <v>0</v>
      </c>
      <c r="I4403" s="4" t="n">
        <v>0</v>
      </c>
      <c r="J4403" s="4" t="str"/>
      <c r="K4403" s="4" t="str"/>
      <c r="L4403" s="3" t="str"/>
      <c r="M4403" s="3" t="str"/>
      <c r="N4403" s="3" t="str"/>
      <c r="O4403" s="4" t="str"/>
      <c r="P4403" s="4" t="str"/>
      <c r="Q4403" s="4" t="str"/>
      <c r="R4403" s="4" t="str"/>
      <c r="S4403" s="4" t="str"/>
      <c r="T4403" s="4" t="str"/>
      <c r="U4403" s="4" t="str"/>
      <c r="V4403" s="4" t="n">
        <v>1</v>
      </c>
    </row>
    <row r="4404">
      <c r="A4404" t="n">
        <v>553</v>
      </c>
      <c r="B4404" t="inlineStr">
        <is>
          <t>20608865927</t>
        </is>
      </c>
      <c r="C4404" t="inlineStr">
        <is>
          <t>LAS PUINAHUINAS S.A.C.</t>
        </is>
      </c>
      <c r="D4404" s="6" t="n">
        <v>2020</v>
      </c>
      <c r="F4404" t="inlineStr">
        <is>
          <t>PAC</t>
        </is>
      </c>
      <c r="G4404" s="4" t="n">
        <v>0</v>
      </c>
      <c r="H4404" s="4" t="n">
        <v>0</v>
      </c>
      <c r="I4404" s="4" t="n">
        <v>0</v>
      </c>
      <c r="J4404" s="4" t="str"/>
      <c r="K4404" s="4" t="str"/>
      <c r="L4404" s="3" t="str"/>
      <c r="M4404" s="3" t="str"/>
      <c r="N4404" s="3" t="str"/>
      <c r="O4404" s="4" t="str"/>
      <c r="P4404" s="4" t="str"/>
      <c r="Q4404" s="4" t="str"/>
      <c r="R4404" s="4" t="str"/>
      <c r="S4404" s="4" t="str"/>
      <c r="T4404" s="4" t="str"/>
      <c r="U4404" s="4" t="str"/>
      <c r="V4404" s="4" t="n">
        <v>1</v>
      </c>
    </row>
    <row r="4405">
      <c r="A4405" t="n">
        <v>553</v>
      </c>
      <c r="B4405" t="inlineStr">
        <is>
          <t>20608865927</t>
        </is>
      </c>
      <c r="C4405" t="inlineStr">
        <is>
          <t>LAS PUINAHUINAS S.A.C.</t>
        </is>
      </c>
      <c r="D4405" s="6" t="n">
        <v>2021</v>
      </c>
      <c r="F4405" t="inlineStr">
        <is>
          <t>PAC</t>
        </is>
      </c>
      <c r="G4405" s="4" t="n">
        <v>0</v>
      </c>
      <c r="H4405" s="4" t="n">
        <v>0</v>
      </c>
      <c r="I4405" s="4" t="n">
        <v>0</v>
      </c>
      <c r="J4405" s="4" t="str"/>
      <c r="K4405" s="4" t="str"/>
      <c r="L4405" s="3" t="str"/>
      <c r="M4405" s="3" t="str"/>
      <c r="N4405" s="3" t="str"/>
      <c r="O4405" s="4" t="str"/>
      <c r="P4405" s="4" t="str"/>
      <c r="Q4405" s="4" t="str"/>
      <c r="R4405" s="4" t="str"/>
      <c r="S4405" s="4" t="str"/>
      <c r="T4405" s="4" t="str"/>
      <c r="U4405" s="4" t="str"/>
      <c r="V4405" s="4" t="n">
        <v>1</v>
      </c>
    </row>
    <row r="4406">
      <c r="A4406" t="n">
        <v>553</v>
      </c>
      <c r="B4406" t="inlineStr">
        <is>
          <t>20608865927</t>
        </is>
      </c>
      <c r="C4406" t="inlineStr">
        <is>
          <t>LAS PUINAHUINAS S.A.C.</t>
        </is>
      </c>
      <c r="D4406" s="6" t="n">
        <v>2022</v>
      </c>
      <c r="F4406" t="inlineStr">
        <is>
          <t>PAC</t>
        </is>
      </c>
      <c r="G4406" s="4" t="n">
        <v>0</v>
      </c>
      <c r="H4406" s="4" t="n">
        <v>0</v>
      </c>
      <c r="I4406" s="4" t="n">
        <v>0</v>
      </c>
      <c r="J4406" s="4" t="str"/>
      <c r="K4406" s="4" t="str"/>
      <c r="L4406" s="3" t="str"/>
      <c r="M4406" s="3" t="str"/>
      <c r="N4406" s="3" t="str"/>
      <c r="O4406" s="4" t="str"/>
      <c r="P4406" s="4" t="str"/>
      <c r="Q4406" s="4" t="str"/>
      <c r="R4406" s="4" t="str"/>
      <c r="S4406" s="4" t="str"/>
      <c r="T4406" s="4" t="str"/>
      <c r="U4406" s="4" t="str"/>
      <c r="V4406" s="4" t="n">
        <v>1</v>
      </c>
    </row>
    <row r="4407">
      <c r="A4407" t="n">
        <v>553</v>
      </c>
      <c r="B4407" t="inlineStr">
        <is>
          <t>20608865927</t>
        </is>
      </c>
      <c r="C4407" t="inlineStr">
        <is>
          <t>LAS PUINAHUINAS S.A.C.</t>
        </is>
      </c>
      <c r="D4407" s="6" t="n">
        <v>2023</v>
      </c>
      <c r="F4407" t="inlineStr">
        <is>
          <t>PAC</t>
        </is>
      </c>
      <c r="G4407" s="4" t="n">
        <v>0</v>
      </c>
      <c r="H4407" s="4" t="n">
        <v>0</v>
      </c>
      <c r="I4407" s="4" t="n">
        <v>0</v>
      </c>
      <c r="J4407" s="4" t="str"/>
      <c r="K4407" s="4" t="str"/>
      <c r="L4407" s="3" t="str"/>
      <c r="M4407" s="3" t="str"/>
      <c r="N4407" s="3" t="str"/>
      <c r="O4407" s="4" t="str"/>
      <c r="P4407" s="4" t="str"/>
      <c r="Q4407" s="4" t="str"/>
      <c r="R4407" s="4" t="str"/>
      <c r="S4407" s="4" t="str"/>
      <c r="T4407" s="4" t="str"/>
      <c r="U4407" s="4" t="str"/>
      <c r="V4407" s="4" t="n">
        <v>1</v>
      </c>
    </row>
    <row r="4408">
      <c r="A4408" t="n">
        <v>553</v>
      </c>
      <c r="B4408" t="inlineStr">
        <is>
          <t>20608865927</t>
        </is>
      </c>
      <c r="C4408" t="inlineStr">
        <is>
          <t>LAS PUINAHUINAS S.A.C.</t>
        </is>
      </c>
      <c r="D4408" s="6" t="n">
        <v>2024</v>
      </c>
      <c r="F4408" t="inlineStr">
        <is>
          <t>PAC</t>
        </is>
      </c>
      <c r="G4408" s="4" t="n">
        <v>0</v>
      </c>
      <c r="H4408" s="4" t="n">
        <v>0</v>
      </c>
      <c r="I4408" s="4" t="n">
        <v>0</v>
      </c>
      <c r="J4408" s="4" t="str"/>
      <c r="K4408" s="4" t="str"/>
      <c r="L4408" s="3" t="str"/>
      <c r="M4408" s="3" t="str"/>
      <c r="N4408" s="3" t="str"/>
      <c r="O4408" s="4" t="str"/>
      <c r="P4408" s="4" t="str"/>
      <c r="Q4408" s="4" t="str"/>
      <c r="R4408" s="4" t="str"/>
      <c r="S4408" s="4" t="str"/>
      <c r="T4408" s="4" t="str"/>
      <c r="U4408" s="4" t="str"/>
      <c r="V4408" s="4" t="n">
        <v>1</v>
      </c>
    </row>
    <row r="4409">
      <c r="A4409" t="n">
        <v>553</v>
      </c>
      <c r="B4409" t="inlineStr">
        <is>
          <t>20608865927</t>
        </is>
      </c>
      <c r="C4409" t="inlineStr">
        <is>
          <t>LAS PUINAHUINAS S.A.C.</t>
        </is>
      </c>
      <c r="D4409" s="6" t="n">
        <v>2025</v>
      </c>
      <c r="E4409" t="n">
        <v>1</v>
      </c>
      <c r="F4409" t="inlineStr">
        <is>
          <t>PAC</t>
        </is>
      </c>
      <c r="G4409" s="4" t="n">
        <v>0</v>
      </c>
      <c r="H4409" s="4" t="n">
        <v>11</v>
      </c>
      <c r="I4409" s="4" t="n">
        <v>11</v>
      </c>
      <c r="J4409" s="4" t="n">
        <v>14</v>
      </c>
      <c r="K4409" s="4" t="n">
        <v>1</v>
      </c>
      <c r="L4409" s="3" t="n">
        <v>6451.65</v>
      </c>
      <c r="M4409" s="3" t="n">
        <v>0</v>
      </c>
      <c r="N4409" s="3" t="n">
        <v>6451.65</v>
      </c>
      <c r="O4409" s="4" t="n">
        <v>0</v>
      </c>
      <c r="P4409" s="4" t="n">
        <v>0</v>
      </c>
      <c r="Q4409" s="4" t="str"/>
      <c r="R4409" s="4" t="n">
        <v>6451.65</v>
      </c>
      <c r="S4409" s="4" t="n">
        <v>0</v>
      </c>
      <c r="T4409" s="4" t="n">
        <v>0</v>
      </c>
      <c r="U4409" s="4" t="n">
        <v>6451.65</v>
      </c>
      <c r="V4409" s="4" t="n">
        <v>1</v>
      </c>
    </row>
    <row r="4410">
      <c r="A4410" t="n">
        <v>554</v>
      </c>
      <c r="B4410" t="inlineStr">
        <is>
          <t>20609411423</t>
        </is>
      </c>
      <c r="C4410" t="inlineStr">
        <is>
          <t>ASOCIACION DE PRODUCTORES AGROPECUARIOS ÑAUPAQMAN PURISUN DE YALAGUA</t>
        </is>
      </c>
      <c r="D4410" s="6" t="n">
        <v>2018</v>
      </c>
      <c r="F4410" t="inlineStr">
        <is>
          <t>PAC</t>
        </is>
      </c>
      <c r="G4410" s="4" t="str"/>
      <c r="H4410" s="4" t="str"/>
      <c r="I4410" s="4" t="n">
        <v>0</v>
      </c>
      <c r="J4410" s="4" t="str"/>
      <c r="K4410" s="4" t="str"/>
      <c r="L4410" s="3" t="str"/>
      <c r="M4410" s="3" t="str"/>
      <c r="N4410" s="3" t="str"/>
      <c r="O4410" s="4" t="str"/>
      <c r="P4410" s="4" t="str"/>
      <c r="Q4410" s="4" t="str"/>
      <c r="R4410" s="4" t="str"/>
      <c r="S4410" s="4" t="str"/>
      <c r="T4410" s="4" t="str"/>
      <c r="U4410" s="4" t="str"/>
      <c r="V4410" s="4" t="n">
        <v>1</v>
      </c>
    </row>
    <row r="4411">
      <c r="A4411" t="n">
        <v>554</v>
      </c>
      <c r="B4411" t="inlineStr">
        <is>
          <t>20609411423</t>
        </is>
      </c>
      <c r="C4411" t="inlineStr">
        <is>
          <t>ASOCIACION DE PRODUCTORES AGROPECUARIOS ÑAUPAQMAN PURISUN DE YALAGUA</t>
        </is>
      </c>
      <c r="D4411" s="6" t="n">
        <v>2019</v>
      </c>
      <c r="F4411" t="inlineStr">
        <is>
          <t>PAC</t>
        </is>
      </c>
      <c r="G4411" s="4" t="n">
        <v>0</v>
      </c>
      <c r="H4411" s="4" t="n">
        <v>0</v>
      </c>
      <c r="I4411" s="4" t="n">
        <v>0</v>
      </c>
      <c r="J4411" s="4" t="str"/>
      <c r="K4411" s="4" t="str"/>
      <c r="L4411" s="3" t="str"/>
      <c r="M4411" s="3" t="str"/>
      <c r="N4411" s="3" t="str"/>
      <c r="O4411" s="4" t="str"/>
      <c r="P4411" s="4" t="str"/>
      <c r="Q4411" s="4" t="str"/>
      <c r="R4411" s="4" t="str"/>
      <c r="S4411" s="4" t="str"/>
      <c r="T4411" s="4" t="str"/>
      <c r="U4411" s="4" t="str"/>
      <c r="V4411" s="4" t="n">
        <v>1</v>
      </c>
    </row>
    <row r="4412">
      <c r="A4412" t="n">
        <v>554</v>
      </c>
      <c r="B4412" t="inlineStr">
        <is>
          <t>20609411423</t>
        </is>
      </c>
      <c r="C4412" t="inlineStr">
        <is>
          <t>ASOCIACION DE PRODUCTORES AGROPECUARIOS ÑAUPAQMAN PURISUN DE YALAGUA</t>
        </is>
      </c>
      <c r="D4412" s="6" t="n">
        <v>2020</v>
      </c>
      <c r="F4412" t="inlineStr">
        <is>
          <t>PAC</t>
        </is>
      </c>
      <c r="G4412" s="4" t="n">
        <v>0</v>
      </c>
      <c r="H4412" s="4" t="n">
        <v>0</v>
      </c>
      <c r="I4412" s="4" t="n">
        <v>0</v>
      </c>
      <c r="J4412" s="4" t="str"/>
      <c r="K4412" s="4" t="str"/>
      <c r="L4412" s="3" t="str"/>
      <c r="M4412" s="3" t="str"/>
      <c r="N4412" s="3" t="str"/>
      <c r="O4412" s="4" t="str"/>
      <c r="P4412" s="4" t="str"/>
      <c r="Q4412" s="4" t="str"/>
      <c r="R4412" s="4" t="str"/>
      <c r="S4412" s="4" t="str"/>
      <c r="T4412" s="4" t="str"/>
      <c r="U4412" s="4" t="str"/>
      <c r="V4412" s="4" t="n">
        <v>1</v>
      </c>
    </row>
    <row r="4413">
      <c r="A4413" t="n">
        <v>554</v>
      </c>
      <c r="B4413" t="inlineStr">
        <is>
          <t>20609411423</t>
        </is>
      </c>
      <c r="C4413" t="inlineStr">
        <is>
          <t>ASOCIACION DE PRODUCTORES AGROPECUARIOS ÑAUPAQMAN PURISUN DE YALAGUA</t>
        </is>
      </c>
      <c r="D4413" s="6" t="n">
        <v>2021</v>
      </c>
      <c r="F4413" t="inlineStr">
        <is>
          <t>PAC</t>
        </is>
      </c>
      <c r="G4413" s="4" t="n">
        <v>0</v>
      </c>
      <c r="H4413" s="4" t="n">
        <v>0</v>
      </c>
      <c r="I4413" s="4" t="n">
        <v>0</v>
      </c>
      <c r="J4413" s="4" t="str"/>
      <c r="K4413" s="4" t="str"/>
      <c r="L4413" s="3" t="str"/>
      <c r="M4413" s="3" t="str"/>
      <c r="N4413" s="3" t="str"/>
      <c r="O4413" s="4" t="str"/>
      <c r="P4413" s="4" t="str"/>
      <c r="Q4413" s="4" t="str"/>
      <c r="R4413" s="4" t="str"/>
      <c r="S4413" s="4" t="str"/>
      <c r="T4413" s="4" t="str"/>
      <c r="U4413" s="4" t="str"/>
      <c r="V4413" s="4" t="n">
        <v>1</v>
      </c>
    </row>
    <row r="4414">
      <c r="A4414" t="n">
        <v>554</v>
      </c>
      <c r="B4414" t="inlineStr">
        <is>
          <t>20609411423</t>
        </is>
      </c>
      <c r="C4414" t="inlineStr">
        <is>
          <t>ASOCIACION DE PRODUCTORES AGROPECUARIOS ÑAUPAQMAN PURISUN DE YALAGUA</t>
        </is>
      </c>
      <c r="D4414" s="6" t="n">
        <v>2022</v>
      </c>
      <c r="F4414" t="inlineStr">
        <is>
          <t>PAC</t>
        </is>
      </c>
      <c r="G4414" s="4" t="n">
        <v>0</v>
      </c>
      <c r="H4414" s="4" t="n">
        <v>0</v>
      </c>
      <c r="I4414" s="4" t="n">
        <v>0</v>
      </c>
      <c r="J4414" s="4" t="str"/>
      <c r="K4414" s="4" t="str"/>
      <c r="L4414" s="3" t="str"/>
      <c r="M4414" s="3" t="str"/>
      <c r="N4414" s="3" t="str"/>
      <c r="O4414" s="4" t="str"/>
      <c r="P4414" s="4" t="str"/>
      <c r="Q4414" s="4" t="str"/>
      <c r="R4414" s="4" t="str"/>
      <c r="S4414" s="4" t="str"/>
      <c r="T4414" s="4" t="str"/>
      <c r="U4414" s="4" t="str"/>
      <c r="V4414" s="4" t="n">
        <v>1</v>
      </c>
    </row>
    <row r="4415">
      <c r="A4415" t="n">
        <v>554</v>
      </c>
      <c r="B4415" t="inlineStr">
        <is>
          <t>20609411423</t>
        </is>
      </c>
      <c r="C4415" t="inlineStr">
        <is>
          <t>ASOCIACION DE PRODUCTORES AGROPECUARIOS ÑAUPAQMAN PURISUN DE YALAGUA</t>
        </is>
      </c>
      <c r="D4415" s="6" t="n">
        <v>2023</v>
      </c>
      <c r="F4415" t="inlineStr">
        <is>
          <t>PAC</t>
        </is>
      </c>
      <c r="G4415" s="4" t="n">
        <v>0</v>
      </c>
      <c r="H4415" s="4" t="n">
        <v>0</v>
      </c>
      <c r="I4415" s="4" t="n">
        <v>0</v>
      </c>
      <c r="J4415" s="4" t="str"/>
      <c r="K4415" s="4" t="str"/>
      <c r="L4415" s="3" t="str"/>
      <c r="M4415" s="3" t="str"/>
      <c r="N4415" s="3" t="str"/>
      <c r="O4415" s="4" t="str"/>
      <c r="P4415" s="4" t="str"/>
      <c r="Q4415" s="4" t="str"/>
      <c r="R4415" s="4" t="str"/>
      <c r="S4415" s="4" t="str"/>
      <c r="T4415" s="4" t="str"/>
      <c r="U4415" s="4" t="str"/>
      <c r="V4415" s="4" t="n">
        <v>1</v>
      </c>
    </row>
    <row r="4416">
      <c r="A4416" t="n">
        <v>554</v>
      </c>
      <c r="B4416" t="inlineStr">
        <is>
          <t>20609411423</t>
        </is>
      </c>
      <c r="C4416" t="inlineStr">
        <is>
          <t>ASOCIACION DE PRODUCTORES AGROPECUARIOS ÑAUPAQMAN PURISUN DE YALAGUA</t>
        </is>
      </c>
      <c r="D4416" s="6" t="n">
        <v>2024</v>
      </c>
      <c r="F4416" t="inlineStr">
        <is>
          <t>PAC</t>
        </is>
      </c>
      <c r="G4416" s="4" t="n">
        <v>0</v>
      </c>
      <c r="H4416" s="4" t="n">
        <v>0</v>
      </c>
      <c r="I4416" s="4" t="n">
        <v>0</v>
      </c>
      <c r="J4416" s="4" t="str"/>
      <c r="K4416" s="4" t="str"/>
      <c r="L4416" s="3" t="str"/>
      <c r="M4416" s="3" t="str"/>
      <c r="N4416" s="3" t="str"/>
      <c r="O4416" s="4" t="str"/>
      <c r="P4416" s="4" t="str"/>
      <c r="Q4416" s="4" t="str"/>
      <c r="R4416" s="4" t="str"/>
      <c r="S4416" s="4" t="str"/>
      <c r="T4416" s="4" t="str"/>
      <c r="U4416" s="4" t="str"/>
      <c r="V4416" s="4" t="n">
        <v>1</v>
      </c>
    </row>
    <row r="4417">
      <c r="A4417" t="n">
        <v>554</v>
      </c>
      <c r="B4417" t="inlineStr">
        <is>
          <t>20609411423</t>
        </is>
      </c>
      <c r="C4417" t="inlineStr">
        <is>
          <t>ASOCIACION DE PRODUCTORES AGROPECUARIOS ÑAUPAQMAN PURISUN DE YALAGUA</t>
        </is>
      </c>
      <c r="D4417" s="6" t="n">
        <v>2025</v>
      </c>
      <c r="E4417" t="n">
        <v>1</v>
      </c>
      <c r="F4417" t="inlineStr">
        <is>
          <t>PAC</t>
        </is>
      </c>
      <c r="G4417" s="4" t="n">
        <v>4</v>
      </c>
      <c r="H4417" s="4" t="n">
        <v>15</v>
      </c>
      <c r="I4417" s="4" t="n">
        <v>19</v>
      </c>
      <c r="J4417" s="4" t="n">
        <v>30</v>
      </c>
      <c r="K4417" s="4" t="n">
        <v>6</v>
      </c>
      <c r="L4417" s="3" t="n">
        <v>57830</v>
      </c>
      <c r="M4417" s="3" t="n">
        <v>0</v>
      </c>
      <c r="N4417" s="3" t="n">
        <v>57830</v>
      </c>
      <c r="O4417" s="4" t="n">
        <v>0</v>
      </c>
      <c r="P4417" s="4" t="n">
        <v>57830</v>
      </c>
      <c r="Q4417" s="4" t="str"/>
      <c r="R4417" s="4" t="n">
        <v>0</v>
      </c>
      <c r="S4417" s="4" t="n">
        <v>0</v>
      </c>
      <c r="T4417" s="4" t="n">
        <v>0</v>
      </c>
      <c r="U4417" s="4" t="n">
        <v>57830</v>
      </c>
      <c r="V4417" s="4" t="n">
        <v>1</v>
      </c>
    </row>
    <row r="4418">
      <c r="A4418" t="n">
        <v>555</v>
      </c>
      <c r="B4418" t="inlineStr">
        <is>
          <t>20611055669</t>
        </is>
      </c>
      <c r="C4418" t="inlineStr">
        <is>
          <t>ASOCIACION DE EMPRENDEDORES VIRGEN NATIVIDAD DE EXCHAJE</t>
        </is>
      </c>
      <c r="D4418" s="6" t="n">
        <v>2018</v>
      </c>
      <c r="F4418" t="inlineStr">
        <is>
          <t>PAC</t>
        </is>
      </c>
      <c r="G4418" s="4" t="str"/>
      <c r="H4418" s="4" t="str"/>
      <c r="I4418" s="4" t="n">
        <v>0</v>
      </c>
      <c r="J4418" s="4" t="str"/>
      <c r="K4418" s="4" t="str"/>
      <c r="L4418" s="3" t="str"/>
      <c r="M4418" s="3" t="str"/>
      <c r="N4418" s="3" t="str"/>
      <c r="O4418" s="4" t="str"/>
      <c r="P4418" s="4" t="str"/>
      <c r="Q4418" s="4" t="str"/>
      <c r="R4418" s="4" t="str"/>
      <c r="S4418" s="4" t="str"/>
      <c r="T4418" s="4" t="str"/>
      <c r="U4418" s="4" t="str"/>
      <c r="V4418" s="4" t="n">
        <v>1</v>
      </c>
    </row>
    <row r="4419">
      <c r="A4419" t="n">
        <v>555</v>
      </c>
      <c r="B4419" t="inlineStr">
        <is>
          <t>20611055669</t>
        </is>
      </c>
      <c r="C4419" t="inlineStr">
        <is>
          <t>ASOCIACION DE EMPRENDEDORES VIRGEN NATIVIDAD DE EXCHAJE</t>
        </is>
      </c>
      <c r="D4419" s="6" t="n">
        <v>2019</v>
      </c>
      <c r="F4419" t="inlineStr">
        <is>
          <t>PAC</t>
        </is>
      </c>
      <c r="G4419" s="4" t="n">
        <v>0</v>
      </c>
      <c r="H4419" s="4" t="n">
        <v>0</v>
      </c>
      <c r="I4419" s="4" t="n">
        <v>0</v>
      </c>
      <c r="J4419" s="4" t="str"/>
      <c r="K4419" s="4" t="str"/>
      <c r="L4419" s="3" t="str"/>
      <c r="M4419" s="3" t="str"/>
      <c r="N4419" s="3" t="str"/>
      <c r="O4419" s="4" t="str"/>
      <c r="P4419" s="4" t="str"/>
      <c r="Q4419" s="4" t="str"/>
      <c r="R4419" s="4" t="str"/>
      <c r="S4419" s="4" t="str"/>
      <c r="T4419" s="4" t="str"/>
      <c r="U4419" s="4" t="str"/>
      <c r="V4419" s="4" t="n">
        <v>1</v>
      </c>
    </row>
    <row r="4420">
      <c r="A4420" t="n">
        <v>555</v>
      </c>
      <c r="B4420" t="inlineStr">
        <is>
          <t>20611055669</t>
        </is>
      </c>
      <c r="C4420" t="inlineStr">
        <is>
          <t>ASOCIACION DE EMPRENDEDORES VIRGEN NATIVIDAD DE EXCHAJE</t>
        </is>
      </c>
      <c r="D4420" s="6" t="n">
        <v>2020</v>
      </c>
      <c r="F4420" t="inlineStr">
        <is>
          <t>PAC</t>
        </is>
      </c>
      <c r="G4420" s="4" t="n">
        <v>0</v>
      </c>
      <c r="H4420" s="4" t="n">
        <v>0</v>
      </c>
      <c r="I4420" s="4" t="n">
        <v>0</v>
      </c>
      <c r="J4420" s="4" t="str"/>
      <c r="K4420" s="4" t="str"/>
      <c r="L4420" s="3" t="str"/>
      <c r="M4420" s="3" t="str"/>
      <c r="N4420" s="3" t="str"/>
      <c r="O4420" s="4" t="str"/>
      <c r="P4420" s="4" t="str"/>
      <c r="Q4420" s="4" t="str"/>
      <c r="R4420" s="4" t="str"/>
      <c r="S4420" s="4" t="str"/>
      <c r="T4420" s="4" t="str"/>
      <c r="U4420" s="4" t="str"/>
      <c r="V4420" s="4" t="n">
        <v>1</v>
      </c>
    </row>
    <row r="4421">
      <c r="A4421" t="n">
        <v>555</v>
      </c>
      <c r="B4421" t="inlineStr">
        <is>
          <t>20611055669</t>
        </is>
      </c>
      <c r="C4421" t="inlineStr">
        <is>
          <t>ASOCIACION DE EMPRENDEDORES VIRGEN NATIVIDAD DE EXCHAJE</t>
        </is>
      </c>
      <c r="D4421" s="6" t="n">
        <v>2021</v>
      </c>
      <c r="F4421" t="inlineStr">
        <is>
          <t>PAC</t>
        </is>
      </c>
      <c r="G4421" s="4" t="n">
        <v>0</v>
      </c>
      <c r="H4421" s="4" t="n">
        <v>0</v>
      </c>
      <c r="I4421" s="4" t="n">
        <v>0</v>
      </c>
      <c r="J4421" s="4" t="str"/>
      <c r="K4421" s="4" t="str"/>
      <c r="L4421" s="3" t="str"/>
      <c r="M4421" s="3" t="str"/>
      <c r="N4421" s="3" t="str"/>
      <c r="O4421" s="4" t="str"/>
      <c r="P4421" s="4" t="str"/>
      <c r="Q4421" s="4" t="str"/>
      <c r="R4421" s="4" t="str"/>
      <c r="S4421" s="4" t="str"/>
      <c r="T4421" s="4" t="str"/>
      <c r="U4421" s="4" t="str"/>
      <c r="V4421" s="4" t="n">
        <v>1</v>
      </c>
    </row>
    <row r="4422">
      <c r="A4422" t="n">
        <v>555</v>
      </c>
      <c r="B4422" t="inlineStr">
        <is>
          <t>20611055669</t>
        </is>
      </c>
      <c r="C4422" t="inlineStr">
        <is>
          <t>ASOCIACION DE EMPRENDEDORES VIRGEN NATIVIDAD DE EXCHAJE</t>
        </is>
      </c>
      <c r="D4422" s="6" t="n">
        <v>2022</v>
      </c>
      <c r="F4422" t="inlineStr">
        <is>
          <t>PAC</t>
        </is>
      </c>
      <c r="G4422" s="4" t="n">
        <v>0</v>
      </c>
      <c r="H4422" s="4" t="n">
        <v>0</v>
      </c>
      <c r="I4422" s="4" t="n">
        <v>0</v>
      </c>
      <c r="J4422" s="4" t="str"/>
      <c r="K4422" s="4" t="str"/>
      <c r="L4422" s="3" t="str"/>
      <c r="M4422" s="3" t="str"/>
      <c r="N4422" s="3" t="str"/>
      <c r="O4422" s="4" t="str"/>
      <c r="P4422" s="4" t="str"/>
      <c r="Q4422" s="4" t="str"/>
      <c r="R4422" s="4" t="str"/>
      <c r="S4422" s="4" t="str"/>
      <c r="T4422" s="4" t="str"/>
      <c r="U4422" s="4" t="str"/>
      <c r="V4422" s="4" t="n">
        <v>1</v>
      </c>
    </row>
    <row r="4423">
      <c r="A4423" t="n">
        <v>555</v>
      </c>
      <c r="B4423" t="inlineStr">
        <is>
          <t>20611055669</t>
        </is>
      </c>
      <c r="C4423" t="inlineStr">
        <is>
          <t>ASOCIACION DE EMPRENDEDORES VIRGEN NATIVIDAD DE EXCHAJE</t>
        </is>
      </c>
      <c r="D4423" s="6" t="n">
        <v>2023</v>
      </c>
      <c r="F4423" t="inlineStr">
        <is>
          <t>PAC</t>
        </is>
      </c>
      <c r="G4423" s="4" t="n">
        <v>0</v>
      </c>
      <c r="H4423" s="4" t="n">
        <v>0</v>
      </c>
      <c r="I4423" s="4" t="n">
        <v>0</v>
      </c>
      <c r="J4423" s="4" t="str"/>
      <c r="K4423" s="4" t="str"/>
      <c r="L4423" s="3" t="str"/>
      <c r="M4423" s="3" t="str"/>
      <c r="N4423" s="3" t="str"/>
      <c r="O4423" s="4" t="str"/>
      <c r="P4423" s="4" t="str"/>
      <c r="Q4423" s="4" t="str"/>
      <c r="R4423" s="4" t="str"/>
      <c r="S4423" s="4" t="str"/>
      <c r="T4423" s="4" t="str"/>
      <c r="U4423" s="4" t="str"/>
      <c r="V4423" s="4" t="n">
        <v>1</v>
      </c>
    </row>
    <row r="4424">
      <c r="A4424" t="n">
        <v>555</v>
      </c>
      <c r="B4424" t="inlineStr">
        <is>
          <t>20611055669</t>
        </is>
      </c>
      <c r="C4424" t="inlineStr">
        <is>
          <t>ASOCIACION DE EMPRENDEDORES VIRGEN NATIVIDAD DE EXCHAJE</t>
        </is>
      </c>
      <c r="D4424" s="6" t="n">
        <v>2024</v>
      </c>
      <c r="F4424" t="inlineStr">
        <is>
          <t>PAC</t>
        </is>
      </c>
      <c r="G4424" s="4" t="n">
        <v>0</v>
      </c>
      <c r="H4424" s="4" t="n">
        <v>0</v>
      </c>
      <c r="I4424" s="4" t="n">
        <v>0</v>
      </c>
      <c r="J4424" s="4" t="str"/>
      <c r="K4424" s="4" t="str"/>
      <c r="L4424" s="3" t="str"/>
      <c r="M4424" s="3" t="str"/>
      <c r="N4424" s="3" t="str"/>
      <c r="O4424" s="4" t="str"/>
      <c r="P4424" s="4" t="str"/>
      <c r="Q4424" s="4" t="str"/>
      <c r="R4424" s="4" t="str"/>
      <c r="S4424" s="4" t="str"/>
      <c r="T4424" s="4" t="str"/>
      <c r="U4424" s="4" t="str"/>
      <c r="V4424" s="4" t="n">
        <v>1</v>
      </c>
    </row>
    <row r="4425">
      <c r="A4425" t="n">
        <v>555</v>
      </c>
      <c r="B4425" t="inlineStr">
        <is>
          <t>20611055669</t>
        </is>
      </c>
      <c r="C4425" t="inlineStr">
        <is>
          <t>ASOCIACION DE EMPRENDEDORES VIRGEN NATIVIDAD DE EXCHAJE</t>
        </is>
      </c>
      <c r="D4425" s="6" t="n">
        <v>2025</v>
      </c>
      <c r="E4425" t="n">
        <v>1</v>
      </c>
      <c r="F4425" t="inlineStr">
        <is>
          <t>PAC</t>
        </is>
      </c>
      <c r="G4425" s="4" t="n">
        <v>16</v>
      </c>
      <c r="H4425" s="4" t="n">
        <v>1</v>
      </c>
      <c r="I4425" s="4" t="n">
        <v>17</v>
      </c>
      <c r="J4425" s="4" t="n">
        <v>29</v>
      </c>
      <c r="K4425" s="4" t="n">
        <v>7</v>
      </c>
      <c r="L4425" s="3" t="n">
        <v>56300</v>
      </c>
      <c r="M4425" s="3" t="n">
        <v>0</v>
      </c>
      <c r="N4425" s="3" t="n">
        <v>56300</v>
      </c>
      <c r="O4425" s="4" t="n">
        <v>0</v>
      </c>
      <c r="P4425" s="4" t="n">
        <v>56300</v>
      </c>
      <c r="Q4425" s="4" t="str"/>
      <c r="R4425" s="4" t="n">
        <v>0</v>
      </c>
      <c r="S4425" s="4" t="n">
        <v>0</v>
      </c>
      <c r="T4425" s="4" t="n">
        <v>0</v>
      </c>
      <c r="U4425" s="4" t="n">
        <v>56300</v>
      </c>
      <c r="V4425" s="4" t="n">
        <v>1</v>
      </c>
    </row>
    <row r="4426">
      <c r="A4426" t="n">
        <v>556</v>
      </c>
      <c r="B4426" t="inlineStr">
        <is>
          <t>20609862492</t>
        </is>
      </c>
      <c r="C4426" t="inlineStr">
        <is>
          <t>ASOCIACION DE MUJERES EMPRENDEDORAS DE LA COMUNIDAD CAMPESINA DE EXCHAJE</t>
        </is>
      </c>
      <c r="D4426" s="6" t="n">
        <v>2018</v>
      </c>
      <c r="F4426" t="inlineStr">
        <is>
          <t>PAC</t>
        </is>
      </c>
      <c r="G4426" s="4" t="str"/>
      <c r="H4426" s="4" t="str"/>
      <c r="I4426" s="4" t="n">
        <v>0</v>
      </c>
      <c r="J4426" s="4" t="str"/>
      <c r="K4426" s="4" t="str"/>
      <c r="L4426" s="3" t="str"/>
      <c r="M4426" s="3" t="str"/>
      <c r="N4426" s="3" t="str"/>
      <c r="O4426" s="4" t="str"/>
      <c r="P4426" s="4" t="str"/>
      <c r="Q4426" s="4" t="str"/>
      <c r="R4426" s="4" t="str"/>
      <c r="S4426" s="4" t="str"/>
      <c r="T4426" s="4" t="str"/>
      <c r="U4426" s="4" t="str"/>
      <c r="V4426" s="4" t="n">
        <v>1</v>
      </c>
    </row>
    <row r="4427">
      <c r="A4427" t="n">
        <v>556</v>
      </c>
      <c r="B4427" t="inlineStr">
        <is>
          <t>20609862492</t>
        </is>
      </c>
      <c r="C4427" t="inlineStr">
        <is>
          <t>ASOCIACION DE MUJERES EMPRENDEDORAS DE LA COMUNIDAD CAMPESINA DE EXCHAJE</t>
        </is>
      </c>
      <c r="D4427" s="6" t="n">
        <v>2019</v>
      </c>
      <c r="F4427" t="inlineStr">
        <is>
          <t>PAC</t>
        </is>
      </c>
      <c r="G4427" s="4" t="n">
        <v>0</v>
      </c>
      <c r="H4427" s="4" t="n">
        <v>0</v>
      </c>
      <c r="I4427" s="4" t="n">
        <v>0</v>
      </c>
      <c r="J4427" s="4" t="str"/>
      <c r="K4427" s="4" t="str"/>
      <c r="L4427" s="3" t="str"/>
      <c r="M4427" s="3" t="str"/>
      <c r="N4427" s="3" t="str"/>
      <c r="O4427" s="4" t="str"/>
      <c r="P4427" s="4" t="str"/>
      <c r="Q4427" s="4" t="str"/>
      <c r="R4427" s="4" t="str"/>
      <c r="S4427" s="4" t="str"/>
      <c r="T4427" s="4" t="str"/>
      <c r="U4427" s="4" t="str"/>
      <c r="V4427" s="4" t="n">
        <v>1</v>
      </c>
    </row>
    <row r="4428">
      <c r="A4428" t="n">
        <v>556</v>
      </c>
      <c r="B4428" t="inlineStr">
        <is>
          <t>20609862492</t>
        </is>
      </c>
      <c r="C4428" t="inlineStr">
        <is>
          <t>ASOCIACION DE MUJERES EMPRENDEDORAS DE LA COMUNIDAD CAMPESINA DE EXCHAJE</t>
        </is>
      </c>
      <c r="D4428" s="6" t="n">
        <v>2020</v>
      </c>
      <c r="F4428" t="inlineStr">
        <is>
          <t>PAC</t>
        </is>
      </c>
      <c r="G4428" s="4" t="n">
        <v>0</v>
      </c>
      <c r="H4428" s="4" t="n">
        <v>0</v>
      </c>
      <c r="I4428" s="4" t="n">
        <v>0</v>
      </c>
      <c r="J4428" s="4" t="str"/>
      <c r="K4428" s="4" t="str"/>
      <c r="L4428" s="3" t="str"/>
      <c r="M4428" s="3" t="str"/>
      <c r="N4428" s="3" t="str"/>
      <c r="O4428" s="4" t="str"/>
      <c r="P4428" s="4" t="str"/>
      <c r="Q4428" s="4" t="str"/>
      <c r="R4428" s="4" t="str"/>
      <c r="S4428" s="4" t="str"/>
      <c r="T4428" s="4" t="str"/>
      <c r="U4428" s="4" t="str"/>
      <c r="V4428" s="4" t="n">
        <v>1</v>
      </c>
    </row>
    <row r="4429">
      <c r="A4429" t="n">
        <v>556</v>
      </c>
      <c r="B4429" t="inlineStr">
        <is>
          <t>20609862492</t>
        </is>
      </c>
      <c r="C4429" t="inlineStr">
        <is>
          <t>ASOCIACION DE MUJERES EMPRENDEDORAS DE LA COMUNIDAD CAMPESINA DE EXCHAJE</t>
        </is>
      </c>
      <c r="D4429" s="6" t="n">
        <v>2021</v>
      </c>
      <c r="F4429" t="inlineStr">
        <is>
          <t>PAC</t>
        </is>
      </c>
      <c r="G4429" s="4" t="n">
        <v>0</v>
      </c>
      <c r="H4429" s="4" t="n">
        <v>0</v>
      </c>
      <c r="I4429" s="4" t="n">
        <v>0</v>
      </c>
      <c r="J4429" s="4" t="str"/>
      <c r="K4429" s="4" t="str"/>
      <c r="L4429" s="3" t="str"/>
      <c r="M4429" s="3" t="str"/>
      <c r="N4429" s="3" t="str"/>
      <c r="O4429" s="4" t="str"/>
      <c r="P4429" s="4" t="str"/>
      <c r="Q4429" s="4" t="str"/>
      <c r="R4429" s="4" t="str"/>
      <c r="S4429" s="4" t="str"/>
      <c r="T4429" s="4" t="str"/>
      <c r="U4429" s="4" t="str"/>
      <c r="V4429" s="4" t="n">
        <v>1</v>
      </c>
    </row>
    <row r="4430">
      <c r="A4430" t="n">
        <v>556</v>
      </c>
      <c r="B4430" t="inlineStr">
        <is>
          <t>20609862492</t>
        </is>
      </c>
      <c r="C4430" t="inlineStr">
        <is>
          <t>ASOCIACION DE MUJERES EMPRENDEDORAS DE LA COMUNIDAD CAMPESINA DE EXCHAJE</t>
        </is>
      </c>
      <c r="D4430" s="6" t="n">
        <v>2022</v>
      </c>
      <c r="F4430" t="inlineStr">
        <is>
          <t>PAC</t>
        </is>
      </c>
      <c r="G4430" s="4" t="n">
        <v>0</v>
      </c>
      <c r="H4430" s="4" t="n">
        <v>0</v>
      </c>
      <c r="I4430" s="4" t="n">
        <v>0</v>
      </c>
      <c r="J4430" s="4" t="str"/>
      <c r="K4430" s="4" t="str"/>
      <c r="L4430" s="3" t="str"/>
      <c r="M4430" s="3" t="str"/>
      <c r="N4430" s="3" t="str"/>
      <c r="O4430" s="4" t="str"/>
      <c r="P4430" s="4" t="str"/>
      <c r="Q4430" s="4" t="str"/>
      <c r="R4430" s="4" t="str"/>
      <c r="S4430" s="4" t="str"/>
      <c r="T4430" s="4" t="str"/>
      <c r="U4430" s="4" t="str"/>
      <c r="V4430" s="4" t="n">
        <v>1</v>
      </c>
    </row>
    <row r="4431">
      <c r="A4431" t="n">
        <v>556</v>
      </c>
      <c r="B4431" t="inlineStr">
        <is>
          <t>20609862492</t>
        </is>
      </c>
      <c r="C4431" t="inlineStr">
        <is>
          <t>ASOCIACION DE MUJERES EMPRENDEDORAS DE LA COMUNIDAD CAMPESINA DE EXCHAJE</t>
        </is>
      </c>
      <c r="D4431" s="6" t="n">
        <v>2023</v>
      </c>
      <c r="F4431" t="inlineStr">
        <is>
          <t>PAC</t>
        </is>
      </c>
      <c r="G4431" s="4" t="n">
        <v>0</v>
      </c>
      <c r="H4431" s="4" t="n">
        <v>0</v>
      </c>
      <c r="I4431" s="4" t="n">
        <v>0</v>
      </c>
      <c r="J4431" s="4" t="str"/>
      <c r="K4431" s="4" t="str"/>
      <c r="L4431" s="3" t="str"/>
      <c r="M4431" s="3" t="str"/>
      <c r="N4431" s="3" t="str"/>
      <c r="O4431" s="4" t="str"/>
      <c r="P4431" s="4" t="str"/>
      <c r="Q4431" s="4" t="str"/>
      <c r="R4431" s="4" t="str"/>
      <c r="S4431" s="4" t="str"/>
      <c r="T4431" s="4" t="str"/>
      <c r="U4431" s="4" t="str"/>
      <c r="V4431" s="4" t="n">
        <v>1</v>
      </c>
    </row>
    <row r="4432">
      <c r="A4432" t="n">
        <v>556</v>
      </c>
      <c r="B4432" t="inlineStr">
        <is>
          <t>20609862492</t>
        </is>
      </c>
      <c r="C4432" t="inlineStr">
        <is>
          <t>ASOCIACION DE MUJERES EMPRENDEDORAS DE LA COMUNIDAD CAMPESINA DE EXCHAJE</t>
        </is>
      </c>
      <c r="D4432" s="6" t="n">
        <v>2024</v>
      </c>
      <c r="F4432" t="inlineStr">
        <is>
          <t>PAC</t>
        </is>
      </c>
      <c r="G4432" s="4" t="n">
        <v>0</v>
      </c>
      <c r="H4432" s="4" t="n">
        <v>0</v>
      </c>
      <c r="I4432" s="4" t="n">
        <v>0</v>
      </c>
      <c r="J4432" s="4" t="str"/>
      <c r="K4432" s="4" t="str"/>
      <c r="L4432" s="3" t="str"/>
      <c r="M4432" s="3" t="str"/>
      <c r="N4432" s="3" t="str"/>
      <c r="O4432" s="4" t="str"/>
      <c r="P4432" s="4" t="str"/>
      <c r="Q4432" s="4" t="str"/>
      <c r="R4432" s="4" t="str"/>
      <c r="S4432" s="4" t="str"/>
      <c r="T4432" s="4" t="str"/>
      <c r="U4432" s="4" t="str"/>
      <c r="V4432" s="4" t="n">
        <v>1</v>
      </c>
    </row>
    <row r="4433">
      <c r="A4433" t="n">
        <v>556</v>
      </c>
      <c r="B4433" t="inlineStr">
        <is>
          <t>20609862492</t>
        </is>
      </c>
      <c r="C4433" t="inlineStr">
        <is>
          <t>ASOCIACION DE MUJERES EMPRENDEDORAS DE LA COMUNIDAD CAMPESINA DE EXCHAJE</t>
        </is>
      </c>
      <c r="D4433" s="6" t="n">
        <v>2025</v>
      </c>
      <c r="E4433" t="n">
        <v>1</v>
      </c>
      <c r="F4433" t="inlineStr">
        <is>
          <t>PAC</t>
        </is>
      </c>
      <c r="G4433" s="4" t="n">
        <v>9</v>
      </c>
      <c r="H4433" s="4" t="n">
        <v>11</v>
      </c>
      <c r="I4433" s="4" t="n">
        <v>20</v>
      </c>
      <c r="J4433" s="4" t="n">
        <v>30</v>
      </c>
      <c r="K4433" s="4" t="n">
        <v>6</v>
      </c>
      <c r="L4433" s="3" t="n">
        <v>109438</v>
      </c>
      <c r="M4433" s="3" t="n">
        <v>0</v>
      </c>
      <c r="N4433" s="3" t="n">
        <v>109438</v>
      </c>
      <c r="O4433" s="4" t="n">
        <v>0</v>
      </c>
      <c r="P4433" s="4" t="n">
        <v>109438</v>
      </c>
      <c r="Q4433" s="4" t="str"/>
      <c r="R4433" s="4" t="n">
        <v>0</v>
      </c>
      <c r="S4433" s="4" t="n">
        <v>0</v>
      </c>
      <c r="T4433" s="4" t="n">
        <v>0</v>
      </c>
      <c r="U4433" s="4" t="n">
        <v>109438</v>
      </c>
      <c r="V4433" s="4" t="n">
        <v>1</v>
      </c>
    </row>
    <row r="4434">
      <c r="A4434" t="n">
        <v>557</v>
      </c>
      <c r="B4434" t="inlineStr">
        <is>
          <t>20613233106</t>
        </is>
      </c>
      <c r="C4434" t="inlineStr">
        <is>
          <t>ASOCIACION DE PRODUCTORES FRUTICOLAS QUIACA</t>
        </is>
      </c>
      <c r="D4434" s="6" t="n">
        <v>2018</v>
      </c>
      <c r="F4434" t="inlineStr">
        <is>
          <t>PAC</t>
        </is>
      </c>
      <c r="G4434" s="4" t="str"/>
      <c r="H4434" s="4" t="str"/>
      <c r="I4434" s="4" t="n">
        <v>0</v>
      </c>
      <c r="J4434" s="4" t="str"/>
      <c r="K4434" s="4" t="str"/>
      <c r="L4434" s="3" t="str"/>
      <c r="M4434" s="3" t="str"/>
      <c r="N4434" s="3" t="str"/>
      <c r="O4434" s="4" t="str"/>
      <c r="P4434" s="4" t="str"/>
      <c r="Q4434" s="4" t="str"/>
      <c r="R4434" s="4" t="str"/>
      <c r="S4434" s="4" t="str"/>
      <c r="T4434" s="4" t="str"/>
      <c r="U4434" s="4" t="str"/>
      <c r="V4434" s="4" t="n">
        <v>1</v>
      </c>
    </row>
    <row r="4435">
      <c r="A4435" t="n">
        <v>557</v>
      </c>
      <c r="B4435" t="inlineStr">
        <is>
          <t>20613233106</t>
        </is>
      </c>
      <c r="C4435" t="inlineStr">
        <is>
          <t>ASOCIACION DE PRODUCTORES FRUTICOLAS QUIACA</t>
        </is>
      </c>
      <c r="D4435" s="6" t="n">
        <v>2019</v>
      </c>
      <c r="F4435" t="inlineStr">
        <is>
          <t>PAC</t>
        </is>
      </c>
      <c r="G4435" s="4" t="n">
        <v>0</v>
      </c>
      <c r="H4435" s="4" t="n">
        <v>0</v>
      </c>
      <c r="I4435" s="4" t="n">
        <v>0</v>
      </c>
      <c r="J4435" s="4" t="str"/>
      <c r="K4435" s="4" t="str"/>
      <c r="L4435" s="3" t="str"/>
      <c r="M4435" s="3" t="str"/>
      <c r="N4435" s="3" t="str"/>
      <c r="O4435" s="4" t="str"/>
      <c r="P4435" s="4" t="str"/>
      <c r="Q4435" s="4" t="str"/>
      <c r="R4435" s="4" t="str"/>
      <c r="S4435" s="4" t="str"/>
      <c r="T4435" s="4" t="str"/>
      <c r="U4435" s="4" t="str"/>
      <c r="V4435" s="4" t="n">
        <v>1</v>
      </c>
    </row>
    <row r="4436">
      <c r="A4436" t="n">
        <v>557</v>
      </c>
      <c r="B4436" t="inlineStr">
        <is>
          <t>20613233106</t>
        </is>
      </c>
      <c r="C4436" t="inlineStr">
        <is>
          <t>ASOCIACION DE PRODUCTORES FRUTICOLAS QUIACA</t>
        </is>
      </c>
      <c r="D4436" s="6" t="n">
        <v>2020</v>
      </c>
      <c r="F4436" t="inlineStr">
        <is>
          <t>PAC</t>
        </is>
      </c>
      <c r="G4436" s="4" t="n">
        <v>0</v>
      </c>
      <c r="H4436" s="4" t="n">
        <v>0</v>
      </c>
      <c r="I4436" s="4" t="n">
        <v>0</v>
      </c>
      <c r="J4436" s="4" t="str"/>
      <c r="K4436" s="4" t="str"/>
      <c r="L4436" s="3" t="str"/>
      <c r="M4436" s="3" t="str"/>
      <c r="N4436" s="3" t="str"/>
      <c r="O4436" s="4" t="str"/>
      <c r="P4436" s="4" t="str"/>
      <c r="Q4436" s="4" t="str"/>
      <c r="R4436" s="4" t="str"/>
      <c r="S4436" s="4" t="str"/>
      <c r="T4436" s="4" t="str"/>
      <c r="U4436" s="4" t="str"/>
      <c r="V4436" s="4" t="n">
        <v>1</v>
      </c>
    </row>
    <row r="4437">
      <c r="A4437" t="n">
        <v>557</v>
      </c>
      <c r="B4437" t="inlineStr">
        <is>
          <t>20613233106</t>
        </is>
      </c>
      <c r="C4437" t="inlineStr">
        <is>
          <t>ASOCIACION DE PRODUCTORES FRUTICOLAS QUIACA</t>
        </is>
      </c>
      <c r="D4437" s="6" t="n">
        <v>2021</v>
      </c>
      <c r="F4437" t="inlineStr">
        <is>
          <t>PAC</t>
        </is>
      </c>
      <c r="G4437" s="4" t="n">
        <v>0</v>
      </c>
      <c r="H4437" s="4" t="n">
        <v>0</v>
      </c>
      <c r="I4437" s="4" t="n">
        <v>0</v>
      </c>
      <c r="J4437" s="4" t="str"/>
      <c r="K4437" s="4" t="str"/>
      <c r="L4437" s="3" t="str"/>
      <c r="M4437" s="3" t="str"/>
      <c r="N4437" s="3" t="str"/>
      <c r="O4437" s="4" t="str"/>
      <c r="P4437" s="4" t="str"/>
      <c r="Q4437" s="4" t="str"/>
      <c r="R4437" s="4" t="str"/>
      <c r="S4437" s="4" t="str"/>
      <c r="T4437" s="4" t="str"/>
      <c r="U4437" s="4" t="str"/>
      <c r="V4437" s="4" t="n">
        <v>1</v>
      </c>
    </row>
    <row r="4438">
      <c r="A4438" t="n">
        <v>557</v>
      </c>
      <c r="B4438" t="inlineStr">
        <is>
          <t>20613233106</t>
        </is>
      </c>
      <c r="C4438" t="inlineStr">
        <is>
          <t>ASOCIACION DE PRODUCTORES FRUTICOLAS QUIACA</t>
        </is>
      </c>
      <c r="D4438" s="6" t="n">
        <v>2022</v>
      </c>
      <c r="F4438" t="inlineStr">
        <is>
          <t>PAC</t>
        </is>
      </c>
      <c r="G4438" s="4" t="n">
        <v>0</v>
      </c>
      <c r="H4438" s="4" t="n">
        <v>0</v>
      </c>
      <c r="I4438" s="4" t="n">
        <v>0</v>
      </c>
      <c r="J4438" s="4" t="str"/>
      <c r="K4438" s="4" t="str"/>
      <c r="L4438" s="3" t="str"/>
      <c r="M4438" s="3" t="str"/>
      <c r="N4438" s="3" t="str"/>
      <c r="O4438" s="4" t="str"/>
      <c r="P4438" s="4" t="str"/>
      <c r="Q4438" s="4" t="str"/>
      <c r="R4438" s="4" t="str"/>
      <c r="S4438" s="4" t="str"/>
      <c r="T4438" s="4" t="str"/>
      <c r="U4438" s="4" t="str"/>
      <c r="V4438" s="4" t="n">
        <v>1</v>
      </c>
    </row>
    <row r="4439">
      <c r="A4439" t="n">
        <v>557</v>
      </c>
      <c r="B4439" t="inlineStr">
        <is>
          <t>20613233106</t>
        </is>
      </c>
      <c r="C4439" t="inlineStr">
        <is>
          <t>ASOCIACION DE PRODUCTORES FRUTICOLAS QUIACA</t>
        </is>
      </c>
      <c r="D4439" s="6" t="n">
        <v>2023</v>
      </c>
      <c r="F4439" t="inlineStr">
        <is>
          <t>PAC</t>
        </is>
      </c>
      <c r="G4439" s="4" t="n">
        <v>0</v>
      </c>
      <c r="H4439" s="4" t="n">
        <v>0</v>
      </c>
      <c r="I4439" s="4" t="n">
        <v>0</v>
      </c>
      <c r="J4439" s="4" t="str"/>
      <c r="K4439" s="4" t="str"/>
      <c r="L4439" s="3" t="str"/>
      <c r="M4439" s="3" t="str"/>
      <c r="N4439" s="3" t="str"/>
      <c r="O4439" s="4" t="str"/>
      <c r="P4439" s="4" t="str"/>
      <c r="Q4439" s="4" t="str"/>
      <c r="R4439" s="4" t="str"/>
      <c r="S4439" s="4" t="str"/>
      <c r="T4439" s="4" t="str"/>
      <c r="U4439" s="4" t="str"/>
      <c r="V4439" s="4" t="n">
        <v>1</v>
      </c>
    </row>
    <row r="4440">
      <c r="A4440" t="n">
        <v>557</v>
      </c>
      <c r="B4440" t="inlineStr">
        <is>
          <t>20613233106</t>
        </is>
      </c>
      <c r="C4440" t="inlineStr">
        <is>
          <t>ASOCIACION DE PRODUCTORES FRUTICOLAS QUIACA</t>
        </is>
      </c>
      <c r="D4440" s="6" t="n">
        <v>2024</v>
      </c>
      <c r="F4440" t="inlineStr">
        <is>
          <t>PAC</t>
        </is>
      </c>
      <c r="G4440" s="4" t="n">
        <v>0</v>
      </c>
      <c r="H4440" s="4" t="n">
        <v>0</v>
      </c>
      <c r="I4440" s="4" t="n">
        <v>0</v>
      </c>
      <c r="J4440" s="4" t="str"/>
      <c r="K4440" s="4" t="str"/>
      <c r="L4440" s="3" t="str"/>
      <c r="M4440" s="3" t="str"/>
      <c r="N4440" s="3" t="str"/>
      <c r="O4440" s="4" t="str"/>
      <c r="P4440" s="4" t="str"/>
      <c r="Q4440" s="4" t="str"/>
      <c r="R4440" s="4" t="str"/>
      <c r="S4440" s="4" t="str"/>
      <c r="T4440" s="4" t="str"/>
      <c r="U4440" s="4" t="str"/>
      <c r="V4440" s="4" t="n">
        <v>1</v>
      </c>
    </row>
    <row r="4441">
      <c r="A4441" t="n">
        <v>557</v>
      </c>
      <c r="B4441" t="inlineStr">
        <is>
          <t>20613233106</t>
        </is>
      </c>
      <c r="C4441" t="inlineStr">
        <is>
          <t>ASOCIACION DE PRODUCTORES FRUTICOLAS QUIACA</t>
        </is>
      </c>
      <c r="D4441" s="6" t="n">
        <v>2025</v>
      </c>
      <c r="E4441" t="n">
        <v>1</v>
      </c>
      <c r="F4441" t="inlineStr">
        <is>
          <t>PAC</t>
        </is>
      </c>
      <c r="G4441" s="4" t="n">
        <v>40</v>
      </c>
      <c r="H4441" s="4" t="n">
        <v>20</v>
      </c>
      <c r="I4441" s="4" t="n">
        <v>60</v>
      </c>
      <c r="J4441" s="4" t="n">
        <v>37</v>
      </c>
      <c r="K4441" s="4" t="n">
        <v>1</v>
      </c>
      <c r="L4441" s="3" t="n">
        <v>6798</v>
      </c>
      <c r="M4441" s="3" t="n">
        <v>0</v>
      </c>
      <c r="N4441" s="3" t="n">
        <v>6798</v>
      </c>
      <c r="O4441" s="4" t="n">
        <v>0</v>
      </c>
      <c r="P4441" s="4" t="n">
        <v>3399</v>
      </c>
      <c r="Q4441" s="4" t="str"/>
      <c r="R4441" s="4" t="n">
        <v>3399</v>
      </c>
      <c r="S4441" s="4" t="n">
        <v>0</v>
      </c>
      <c r="T4441" s="4" t="n">
        <v>0</v>
      </c>
      <c r="U4441" s="4" t="n">
        <v>6798</v>
      </c>
      <c r="V4441" s="4" t="n">
        <v>1</v>
      </c>
    </row>
    <row r="4442">
      <c r="A4442" t="n">
        <v>558</v>
      </c>
      <c r="B4442" t="inlineStr">
        <is>
          <t>20611472529</t>
        </is>
      </c>
      <c r="C4442" t="inlineStr">
        <is>
          <t>COOPERATIVA AGRARIA ALTO ANDINO CULTA-ACORA</t>
        </is>
      </c>
      <c r="D4442" s="6" t="n">
        <v>2018</v>
      </c>
      <c r="F4442" t="inlineStr">
        <is>
          <t>PAC</t>
        </is>
      </c>
      <c r="G4442" s="4" t="str"/>
      <c r="H4442" s="4" t="str"/>
      <c r="I4442" s="4" t="n">
        <v>0</v>
      </c>
      <c r="J4442" s="4" t="str"/>
      <c r="K4442" s="4" t="str"/>
      <c r="L4442" s="3" t="str"/>
      <c r="M4442" s="3" t="str"/>
      <c r="N4442" s="3" t="str"/>
      <c r="O4442" s="4" t="str"/>
      <c r="P4442" s="4" t="str"/>
      <c r="Q4442" s="4" t="str"/>
      <c r="R4442" s="4" t="str"/>
      <c r="S4442" s="4" t="str"/>
      <c r="T4442" s="4" t="str"/>
      <c r="U4442" s="4" t="str"/>
      <c r="V4442" s="4" t="n">
        <v>1</v>
      </c>
    </row>
    <row r="4443">
      <c r="A4443" t="n">
        <v>558</v>
      </c>
      <c r="B4443" t="inlineStr">
        <is>
          <t>20611472529</t>
        </is>
      </c>
      <c r="C4443" t="inlineStr">
        <is>
          <t>COOPERATIVA AGRARIA ALTO ANDINO CULTA-ACORA</t>
        </is>
      </c>
      <c r="D4443" s="6" t="n">
        <v>2019</v>
      </c>
      <c r="F4443" t="inlineStr">
        <is>
          <t>PAC</t>
        </is>
      </c>
      <c r="G4443" s="4" t="n">
        <v>0</v>
      </c>
      <c r="H4443" s="4" t="n">
        <v>0</v>
      </c>
      <c r="I4443" s="4" t="n">
        <v>0</v>
      </c>
      <c r="J4443" s="4" t="str"/>
      <c r="K4443" s="4" t="str"/>
      <c r="L4443" s="3" t="str"/>
      <c r="M4443" s="3" t="str"/>
      <c r="N4443" s="3" t="str"/>
      <c r="O4443" s="4" t="str"/>
      <c r="P4443" s="4" t="str"/>
      <c r="Q4443" s="4" t="str"/>
      <c r="R4443" s="4" t="str"/>
      <c r="S4443" s="4" t="str"/>
      <c r="T4443" s="4" t="str"/>
      <c r="U4443" s="4" t="str"/>
      <c r="V4443" s="4" t="n">
        <v>1</v>
      </c>
    </row>
    <row r="4444">
      <c r="A4444" t="n">
        <v>558</v>
      </c>
      <c r="B4444" t="inlineStr">
        <is>
          <t>20611472529</t>
        </is>
      </c>
      <c r="C4444" t="inlineStr">
        <is>
          <t>COOPERATIVA AGRARIA ALTO ANDINO CULTA-ACORA</t>
        </is>
      </c>
      <c r="D4444" s="6" t="n">
        <v>2020</v>
      </c>
      <c r="F4444" t="inlineStr">
        <is>
          <t>PAC</t>
        </is>
      </c>
      <c r="G4444" s="4" t="n">
        <v>0</v>
      </c>
      <c r="H4444" s="4" t="n">
        <v>0</v>
      </c>
      <c r="I4444" s="4" t="n">
        <v>0</v>
      </c>
      <c r="J4444" s="4" t="str"/>
      <c r="K4444" s="4" t="str"/>
      <c r="L4444" s="3" t="str"/>
      <c r="M4444" s="3" t="str"/>
      <c r="N4444" s="3" t="str"/>
      <c r="O4444" s="4" t="str"/>
      <c r="P4444" s="4" t="str"/>
      <c r="Q4444" s="4" t="str"/>
      <c r="R4444" s="4" t="str"/>
      <c r="S4444" s="4" t="str"/>
      <c r="T4444" s="4" t="str"/>
      <c r="U4444" s="4" t="str"/>
      <c r="V4444" s="4" t="n">
        <v>1</v>
      </c>
    </row>
    <row r="4445">
      <c r="A4445" t="n">
        <v>558</v>
      </c>
      <c r="B4445" t="inlineStr">
        <is>
          <t>20611472529</t>
        </is>
      </c>
      <c r="C4445" t="inlineStr">
        <is>
          <t>COOPERATIVA AGRARIA ALTO ANDINO CULTA-ACORA</t>
        </is>
      </c>
      <c r="D4445" s="6" t="n">
        <v>2021</v>
      </c>
      <c r="F4445" t="inlineStr">
        <is>
          <t>PAC</t>
        </is>
      </c>
      <c r="G4445" s="4" t="n">
        <v>0</v>
      </c>
      <c r="H4445" s="4" t="n">
        <v>0</v>
      </c>
      <c r="I4445" s="4" t="n">
        <v>0</v>
      </c>
      <c r="J4445" s="4" t="str"/>
      <c r="K4445" s="4" t="str"/>
      <c r="L4445" s="3" t="str"/>
      <c r="M4445" s="3" t="str"/>
      <c r="N4445" s="3" t="str"/>
      <c r="O4445" s="4" t="str"/>
      <c r="P4445" s="4" t="str"/>
      <c r="Q4445" s="4" t="str"/>
      <c r="R4445" s="4" t="str"/>
      <c r="S4445" s="4" t="str"/>
      <c r="T4445" s="4" t="str"/>
      <c r="U4445" s="4" t="str"/>
      <c r="V4445" s="4" t="n">
        <v>1</v>
      </c>
    </row>
    <row r="4446">
      <c r="A4446" t="n">
        <v>558</v>
      </c>
      <c r="B4446" t="inlineStr">
        <is>
          <t>20611472529</t>
        </is>
      </c>
      <c r="C4446" t="inlineStr">
        <is>
          <t>COOPERATIVA AGRARIA ALTO ANDINO CULTA-ACORA</t>
        </is>
      </c>
      <c r="D4446" s="6" t="n">
        <v>2022</v>
      </c>
      <c r="F4446" t="inlineStr">
        <is>
          <t>PAC</t>
        </is>
      </c>
      <c r="G4446" s="4" t="n">
        <v>0</v>
      </c>
      <c r="H4446" s="4" t="n">
        <v>0</v>
      </c>
      <c r="I4446" s="4" t="n">
        <v>0</v>
      </c>
      <c r="J4446" s="4" t="str"/>
      <c r="K4446" s="4" t="str"/>
      <c r="L4446" s="3" t="str"/>
      <c r="M4446" s="3" t="str"/>
      <c r="N4446" s="3" t="str"/>
      <c r="O4446" s="4" t="str"/>
      <c r="P4446" s="4" t="str"/>
      <c r="Q4446" s="4" t="str"/>
      <c r="R4446" s="4" t="str"/>
      <c r="S4446" s="4" t="str"/>
      <c r="T4446" s="4" t="str"/>
      <c r="U4446" s="4" t="str"/>
      <c r="V4446" s="4" t="n">
        <v>1</v>
      </c>
    </row>
    <row r="4447">
      <c r="A4447" t="n">
        <v>558</v>
      </c>
      <c r="B4447" t="inlineStr">
        <is>
          <t>20611472529</t>
        </is>
      </c>
      <c r="C4447" t="inlineStr">
        <is>
          <t>COOPERATIVA AGRARIA ALTO ANDINO CULTA-ACORA</t>
        </is>
      </c>
      <c r="D4447" s="6" t="n">
        <v>2023</v>
      </c>
      <c r="F4447" t="inlineStr">
        <is>
          <t>PAC</t>
        </is>
      </c>
      <c r="G4447" s="4" t="n">
        <v>0</v>
      </c>
      <c r="H4447" s="4" t="n">
        <v>0</v>
      </c>
      <c r="I4447" s="4" t="n">
        <v>0</v>
      </c>
      <c r="J4447" s="4" t="str"/>
      <c r="K4447" s="4" t="str"/>
      <c r="L4447" s="3" t="str"/>
      <c r="M4447" s="3" t="str"/>
      <c r="N4447" s="3" t="str"/>
      <c r="O4447" s="4" t="str"/>
      <c r="P4447" s="4" t="str"/>
      <c r="Q4447" s="4" t="str"/>
      <c r="R4447" s="4" t="str"/>
      <c r="S4447" s="4" t="str"/>
      <c r="T4447" s="4" t="str"/>
      <c r="U4447" s="4" t="str"/>
      <c r="V4447" s="4" t="n">
        <v>1</v>
      </c>
    </row>
    <row r="4448">
      <c r="A4448" t="n">
        <v>558</v>
      </c>
      <c r="B4448" t="inlineStr">
        <is>
          <t>20611472529</t>
        </is>
      </c>
      <c r="C4448" t="inlineStr">
        <is>
          <t>COOPERATIVA AGRARIA ALTO ANDINO CULTA-ACORA</t>
        </is>
      </c>
      <c r="D4448" s="6" t="n">
        <v>2024</v>
      </c>
      <c r="F4448" t="inlineStr">
        <is>
          <t>PAC</t>
        </is>
      </c>
      <c r="G4448" s="4" t="n">
        <v>0</v>
      </c>
      <c r="H4448" s="4" t="n">
        <v>0</v>
      </c>
      <c r="I4448" s="4" t="n">
        <v>0</v>
      </c>
      <c r="J4448" s="4" t="str"/>
      <c r="K4448" s="4" t="str"/>
      <c r="L4448" s="3" t="str"/>
      <c r="M4448" s="3" t="str"/>
      <c r="N4448" s="3" t="str"/>
      <c r="O4448" s="4" t="str"/>
      <c r="P4448" s="4" t="str"/>
      <c r="Q4448" s="4" t="str"/>
      <c r="R4448" s="4" t="str"/>
      <c r="S4448" s="4" t="str"/>
      <c r="T4448" s="4" t="str"/>
      <c r="U4448" s="4" t="str"/>
      <c r="V4448" s="4" t="n">
        <v>1</v>
      </c>
    </row>
    <row r="4449">
      <c r="A4449" t="n">
        <v>558</v>
      </c>
      <c r="B4449" t="inlineStr">
        <is>
          <t>20611472529</t>
        </is>
      </c>
      <c r="C4449" t="inlineStr">
        <is>
          <t>COOPERATIVA AGRARIA ALTO ANDINO CULTA-ACORA</t>
        </is>
      </c>
      <c r="D4449" s="6" t="n">
        <v>2025</v>
      </c>
      <c r="E4449" t="n">
        <v>1</v>
      </c>
      <c r="F4449" t="inlineStr">
        <is>
          <t>PAC</t>
        </is>
      </c>
      <c r="G4449" s="4" t="n">
        <v>16</v>
      </c>
      <c r="H4449" s="4" t="n">
        <v>37</v>
      </c>
      <c r="I4449" s="4" t="n">
        <v>53</v>
      </c>
      <c r="J4449" s="4" t="n">
        <v>20</v>
      </c>
      <c r="K4449" s="4" t="n">
        <v>3</v>
      </c>
      <c r="L4449" s="3" t="n">
        <v>264380</v>
      </c>
      <c r="M4449" s="3" t="n">
        <v>0</v>
      </c>
      <c r="N4449" s="3" t="n">
        <v>264380</v>
      </c>
      <c r="O4449" s="4" t="n">
        <v>0</v>
      </c>
      <c r="P4449" s="4" t="n">
        <v>264380</v>
      </c>
      <c r="Q4449" s="4" t="str"/>
      <c r="R4449" s="4" t="n">
        <v>0</v>
      </c>
      <c r="S4449" s="4" t="n">
        <v>0</v>
      </c>
      <c r="T4449" s="4" t="n">
        <v>0</v>
      </c>
      <c r="U4449" s="4" t="n">
        <v>264380</v>
      </c>
      <c r="V4449" s="4" t="n">
        <v>1</v>
      </c>
    </row>
    <row r="4450">
      <c r="A4450" t="n">
        <v>559</v>
      </c>
      <c r="B4450" t="inlineStr">
        <is>
          <t>20611444053</t>
        </is>
      </c>
      <c r="C4450" t="inlineStr">
        <is>
          <t>ASOCIACION DE PRODUCTORES AGROINDUSTRIALES VIRGEN DE COPACABANA VIZCACHANI - VILQUE</t>
        </is>
      </c>
      <c r="D4450" s="6" t="n">
        <v>2018</v>
      </c>
      <c r="F4450" t="inlineStr">
        <is>
          <t>PAC</t>
        </is>
      </c>
      <c r="G4450" s="4" t="str"/>
      <c r="H4450" s="4" t="str"/>
      <c r="I4450" s="4" t="n">
        <v>0</v>
      </c>
      <c r="J4450" s="4" t="str"/>
      <c r="K4450" s="4" t="str"/>
      <c r="L4450" s="3" t="str"/>
      <c r="M4450" s="3" t="str"/>
      <c r="N4450" s="3" t="str"/>
      <c r="O4450" s="4" t="str"/>
      <c r="P4450" s="4" t="str"/>
      <c r="Q4450" s="4" t="str"/>
      <c r="R4450" s="4" t="str"/>
      <c r="S4450" s="4" t="str"/>
      <c r="T4450" s="4" t="str"/>
      <c r="U4450" s="4" t="str"/>
      <c r="V4450" s="4" t="n">
        <v>1</v>
      </c>
    </row>
    <row r="4451">
      <c r="A4451" t="n">
        <v>559</v>
      </c>
      <c r="B4451" t="inlineStr">
        <is>
          <t>20611444053</t>
        </is>
      </c>
      <c r="C4451" t="inlineStr">
        <is>
          <t>ASOCIACION DE PRODUCTORES AGROINDUSTRIALES VIRGEN DE COPACABANA VIZCACHANI - VILQUE</t>
        </is>
      </c>
      <c r="D4451" s="6" t="n">
        <v>2019</v>
      </c>
      <c r="F4451" t="inlineStr">
        <is>
          <t>PAC</t>
        </is>
      </c>
      <c r="G4451" s="4" t="n">
        <v>0</v>
      </c>
      <c r="H4451" s="4" t="n">
        <v>0</v>
      </c>
      <c r="I4451" s="4" t="n">
        <v>0</v>
      </c>
      <c r="J4451" s="4" t="str"/>
      <c r="K4451" s="4" t="str"/>
      <c r="L4451" s="3" t="str"/>
      <c r="M4451" s="3" t="str"/>
      <c r="N4451" s="3" t="str"/>
      <c r="O4451" s="4" t="str"/>
      <c r="P4451" s="4" t="str"/>
      <c r="Q4451" s="4" t="str"/>
      <c r="R4451" s="4" t="str"/>
      <c r="S4451" s="4" t="str"/>
      <c r="T4451" s="4" t="str"/>
      <c r="U4451" s="4" t="str"/>
      <c r="V4451" s="4" t="n">
        <v>1</v>
      </c>
    </row>
    <row r="4452">
      <c r="A4452" t="n">
        <v>559</v>
      </c>
      <c r="B4452" t="inlineStr">
        <is>
          <t>20611444053</t>
        </is>
      </c>
      <c r="C4452" t="inlineStr">
        <is>
          <t>ASOCIACION DE PRODUCTORES AGROINDUSTRIALES VIRGEN DE COPACABANA VIZCACHANI - VILQUE</t>
        </is>
      </c>
      <c r="D4452" s="6" t="n">
        <v>2020</v>
      </c>
      <c r="F4452" t="inlineStr">
        <is>
          <t>PAC</t>
        </is>
      </c>
      <c r="G4452" s="4" t="n">
        <v>0</v>
      </c>
      <c r="H4452" s="4" t="n">
        <v>0</v>
      </c>
      <c r="I4452" s="4" t="n">
        <v>0</v>
      </c>
      <c r="J4452" s="4" t="str"/>
      <c r="K4452" s="4" t="str"/>
      <c r="L4452" s="3" t="str"/>
      <c r="M4452" s="3" t="str"/>
      <c r="N4452" s="3" t="str"/>
      <c r="O4452" s="4" t="str"/>
      <c r="P4452" s="4" t="str"/>
      <c r="Q4452" s="4" t="str"/>
      <c r="R4452" s="4" t="str"/>
      <c r="S4452" s="4" t="str"/>
      <c r="T4452" s="4" t="str"/>
      <c r="U4452" s="4" t="str"/>
      <c r="V4452" s="4" t="n">
        <v>1</v>
      </c>
    </row>
    <row r="4453">
      <c r="A4453" t="n">
        <v>559</v>
      </c>
      <c r="B4453" t="inlineStr">
        <is>
          <t>20611444053</t>
        </is>
      </c>
      <c r="C4453" t="inlineStr">
        <is>
          <t>ASOCIACION DE PRODUCTORES AGROINDUSTRIALES VIRGEN DE COPACABANA VIZCACHANI - VILQUE</t>
        </is>
      </c>
      <c r="D4453" s="6" t="n">
        <v>2021</v>
      </c>
      <c r="F4453" t="inlineStr">
        <is>
          <t>PAC</t>
        </is>
      </c>
      <c r="G4453" s="4" t="n">
        <v>0</v>
      </c>
      <c r="H4453" s="4" t="n">
        <v>0</v>
      </c>
      <c r="I4453" s="4" t="n">
        <v>0</v>
      </c>
      <c r="J4453" s="4" t="str"/>
      <c r="K4453" s="4" t="str"/>
      <c r="L4453" s="3" t="str"/>
      <c r="M4453" s="3" t="str"/>
      <c r="N4453" s="3" t="str"/>
      <c r="O4453" s="4" t="str"/>
      <c r="P4453" s="4" t="str"/>
      <c r="Q4453" s="4" t="str"/>
      <c r="R4453" s="4" t="str"/>
      <c r="S4453" s="4" t="str"/>
      <c r="T4453" s="4" t="str"/>
      <c r="U4453" s="4" t="str"/>
      <c r="V4453" s="4" t="n">
        <v>1</v>
      </c>
    </row>
    <row r="4454">
      <c r="A4454" t="n">
        <v>559</v>
      </c>
      <c r="B4454" t="inlineStr">
        <is>
          <t>20611444053</t>
        </is>
      </c>
      <c r="C4454" t="inlineStr">
        <is>
          <t>ASOCIACION DE PRODUCTORES AGROINDUSTRIALES VIRGEN DE COPACABANA VIZCACHANI - VILQUE</t>
        </is>
      </c>
      <c r="D4454" s="6" t="n">
        <v>2022</v>
      </c>
      <c r="F4454" t="inlineStr">
        <is>
          <t>PAC</t>
        </is>
      </c>
      <c r="G4454" s="4" t="n">
        <v>0</v>
      </c>
      <c r="H4454" s="4" t="n">
        <v>0</v>
      </c>
      <c r="I4454" s="4" t="n">
        <v>0</v>
      </c>
      <c r="J4454" s="4" t="str"/>
      <c r="K4454" s="4" t="str"/>
      <c r="L4454" s="3" t="str"/>
      <c r="M4454" s="3" t="str"/>
      <c r="N4454" s="3" t="str"/>
      <c r="O4454" s="4" t="str"/>
      <c r="P4454" s="4" t="str"/>
      <c r="Q4454" s="4" t="str"/>
      <c r="R4454" s="4" t="str"/>
      <c r="S4454" s="4" t="str"/>
      <c r="T4454" s="4" t="str"/>
      <c r="U4454" s="4" t="str"/>
      <c r="V4454" s="4" t="n">
        <v>1</v>
      </c>
    </row>
    <row r="4455">
      <c r="A4455" t="n">
        <v>559</v>
      </c>
      <c r="B4455" t="inlineStr">
        <is>
          <t>20611444053</t>
        </is>
      </c>
      <c r="C4455" t="inlineStr">
        <is>
          <t>ASOCIACION DE PRODUCTORES AGROINDUSTRIALES VIRGEN DE COPACABANA VIZCACHANI - VILQUE</t>
        </is>
      </c>
      <c r="D4455" s="6" t="n">
        <v>2023</v>
      </c>
      <c r="F4455" t="inlineStr">
        <is>
          <t>PAC</t>
        </is>
      </c>
      <c r="G4455" s="4" t="n">
        <v>0</v>
      </c>
      <c r="H4455" s="4" t="n">
        <v>0</v>
      </c>
      <c r="I4455" s="4" t="n">
        <v>0</v>
      </c>
      <c r="J4455" s="4" t="str"/>
      <c r="K4455" s="4" t="str"/>
      <c r="L4455" s="3" t="str"/>
      <c r="M4455" s="3" t="str"/>
      <c r="N4455" s="3" t="str"/>
      <c r="O4455" s="4" t="str"/>
      <c r="P4455" s="4" t="str"/>
      <c r="Q4455" s="4" t="str"/>
      <c r="R4455" s="4" t="str"/>
      <c r="S4455" s="4" t="str"/>
      <c r="T4455" s="4" t="str"/>
      <c r="U4455" s="4" t="str"/>
      <c r="V4455" s="4" t="n">
        <v>1</v>
      </c>
    </row>
    <row r="4456">
      <c r="A4456" t="n">
        <v>559</v>
      </c>
      <c r="B4456" t="inlineStr">
        <is>
          <t>20611444053</t>
        </is>
      </c>
      <c r="C4456" t="inlineStr">
        <is>
          <t>ASOCIACION DE PRODUCTORES AGROINDUSTRIALES VIRGEN DE COPACABANA VIZCACHANI - VILQUE</t>
        </is>
      </c>
      <c r="D4456" s="6" t="n">
        <v>2024</v>
      </c>
      <c r="F4456" t="inlineStr">
        <is>
          <t>PAC</t>
        </is>
      </c>
      <c r="G4456" s="4" t="n">
        <v>0</v>
      </c>
      <c r="H4456" s="4" t="n">
        <v>0</v>
      </c>
      <c r="I4456" s="4" t="n">
        <v>0</v>
      </c>
      <c r="J4456" s="4" t="str"/>
      <c r="K4456" s="4" t="str"/>
      <c r="L4456" s="3" t="str"/>
      <c r="M4456" s="3" t="str"/>
      <c r="N4456" s="3" t="str"/>
      <c r="O4456" s="4" t="str"/>
      <c r="P4456" s="4" t="str"/>
      <c r="Q4456" s="4" t="str"/>
      <c r="R4456" s="4" t="str"/>
      <c r="S4456" s="4" t="str"/>
      <c r="T4456" s="4" t="str"/>
      <c r="U4456" s="4" t="str"/>
      <c r="V4456" s="4" t="n">
        <v>1</v>
      </c>
    </row>
    <row r="4457">
      <c r="A4457" t="n">
        <v>559</v>
      </c>
      <c r="B4457" t="inlineStr">
        <is>
          <t>20611444053</t>
        </is>
      </c>
      <c r="C4457" t="inlineStr">
        <is>
          <t>ASOCIACION DE PRODUCTORES AGROINDUSTRIALES VIRGEN DE COPACABANA VIZCACHANI - VILQUE</t>
        </is>
      </c>
      <c r="D4457" s="6" t="n">
        <v>2025</v>
      </c>
      <c r="E4457" t="n">
        <v>1</v>
      </c>
      <c r="F4457" t="inlineStr">
        <is>
          <t>PAC</t>
        </is>
      </c>
      <c r="G4457" s="4" t="n">
        <v>10</v>
      </c>
      <c r="H4457" s="4" t="n">
        <v>5</v>
      </c>
      <c r="I4457" s="4" t="n">
        <v>15</v>
      </c>
      <c r="J4457" s="4" t="n">
        <v>17</v>
      </c>
      <c r="K4457" s="4" t="n">
        <v>3</v>
      </c>
      <c r="L4457" s="3" t="n">
        <v>90165</v>
      </c>
      <c r="M4457" s="3" t="n">
        <v>0</v>
      </c>
      <c r="N4457" s="3" t="n">
        <v>90165</v>
      </c>
      <c r="O4457" s="4" t="n">
        <v>0</v>
      </c>
      <c r="P4457" s="4" t="n">
        <v>90165</v>
      </c>
      <c r="Q4457" s="4" t="str"/>
      <c r="R4457" s="4" t="n">
        <v>0</v>
      </c>
      <c r="S4457" s="4" t="n">
        <v>0</v>
      </c>
      <c r="T4457" s="4" t="n">
        <v>0</v>
      </c>
      <c r="U4457" s="4" t="n">
        <v>90165</v>
      </c>
      <c r="V4457" s="4" t="n">
        <v>1</v>
      </c>
    </row>
    <row r="4458">
      <c r="A4458" t="n">
        <v>560</v>
      </c>
      <c r="B4458" t="inlineStr">
        <is>
          <t>20611141298</t>
        </is>
      </c>
      <c r="C4458" t="inlineStr">
        <is>
          <t>COOPERATIVA AGRARIA GANADERA DE CAMELIDOS SUDAMERICANOS 24 DE SETIEMBRE DE CONDURIRI</t>
        </is>
      </c>
      <c r="D4458" s="6" t="n">
        <v>2018</v>
      </c>
      <c r="F4458" t="inlineStr">
        <is>
          <t>PAC</t>
        </is>
      </c>
      <c r="G4458" s="4" t="str"/>
      <c r="H4458" s="4" t="str"/>
      <c r="I4458" s="4" t="n">
        <v>0</v>
      </c>
      <c r="J4458" s="4" t="str"/>
      <c r="K4458" s="4" t="str"/>
      <c r="L4458" s="3" t="str"/>
      <c r="M4458" s="3" t="str"/>
      <c r="N4458" s="3" t="str"/>
      <c r="O4458" s="4" t="str"/>
      <c r="P4458" s="4" t="str"/>
      <c r="Q4458" s="4" t="str"/>
      <c r="R4458" s="4" t="str"/>
      <c r="S4458" s="4" t="str"/>
      <c r="T4458" s="4" t="str"/>
      <c r="U4458" s="4" t="str"/>
      <c r="V4458" s="4" t="n">
        <v>1</v>
      </c>
    </row>
    <row r="4459">
      <c r="A4459" t="n">
        <v>560</v>
      </c>
      <c r="B4459" t="inlineStr">
        <is>
          <t>20611141298</t>
        </is>
      </c>
      <c r="C4459" t="inlineStr">
        <is>
          <t>COOPERATIVA AGRARIA GANADERA DE CAMELIDOS SUDAMERICANOS 24 DE SETIEMBRE DE CONDURIRI</t>
        </is>
      </c>
      <c r="D4459" s="6" t="n">
        <v>2019</v>
      </c>
      <c r="F4459" t="inlineStr">
        <is>
          <t>PAC</t>
        </is>
      </c>
      <c r="G4459" s="4" t="n">
        <v>0</v>
      </c>
      <c r="H4459" s="4" t="n">
        <v>0</v>
      </c>
      <c r="I4459" s="4" t="n">
        <v>0</v>
      </c>
      <c r="J4459" s="4" t="str"/>
      <c r="K4459" s="4" t="str"/>
      <c r="L4459" s="3" t="str"/>
      <c r="M4459" s="3" t="str"/>
      <c r="N4459" s="3" t="str"/>
      <c r="O4459" s="4" t="str"/>
      <c r="P4459" s="4" t="str"/>
      <c r="Q4459" s="4" t="str"/>
      <c r="R4459" s="4" t="str"/>
      <c r="S4459" s="4" t="str"/>
      <c r="T4459" s="4" t="str"/>
      <c r="U4459" s="4" t="str"/>
      <c r="V4459" s="4" t="n">
        <v>1</v>
      </c>
    </row>
    <row r="4460">
      <c r="A4460" t="n">
        <v>560</v>
      </c>
      <c r="B4460" t="inlineStr">
        <is>
          <t>20611141298</t>
        </is>
      </c>
      <c r="C4460" t="inlineStr">
        <is>
          <t>COOPERATIVA AGRARIA GANADERA DE CAMELIDOS SUDAMERICANOS 24 DE SETIEMBRE DE CONDURIRI</t>
        </is>
      </c>
      <c r="D4460" s="6" t="n">
        <v>2020</v>
      </c>
      <c r="F4460" t="inlineStr">
        <is>
          <t>PAC</t>
        </is>
      </c>
      <c r="G4460" s="4" t="n">
        <v>0</v>
      </c>
      <c r="H4460" s="4" t="n">
        <v>0</v>
      </c>
      <c r="I4460" s="4" t="n">
        <v>0</v>
      </c>
      <c r="J4460" s="4" t="str"/>
      <c r="K4460" s="4" t="str"/>
      <c r="L4460" s="3" t="str"/>
      <c r="M4460" s="3" t="str"/>
      <c r="N4460" s="3" t="str"/>
      <c r="O4460" s="4" t="str"/>
      <c r="P4460" s="4" t="str"/>
      <c r="Q4460" s="4" t="str"/>
      <c r="R4460" s="4" t="str"/>
      <c r="S4460" s="4" t="str"/>
      <c r="T4460" s="4" t="str"/>
      <c r="U4460" s="4" t="str"/>
      <c r="V4460" s="4" t="n">
        <v>1</v>
      </c>
    </row>
    <row r="4461">
      <c r="A4461" t="n">
        <v>560</v>
      </c>
      <c r="B4461" t="inlineStr">
        <is>
          <t>20611141298</t>
        </is>
      </c>
      <c r="C4461" t="inlineStr">
        <is>
          <t>COOPERATIVA AGRARIA GANADERA DE CAMELIDOS SUDAMERICANOS 24 DE SETIEMBRE DE CONDURIRI</t>
        </is>
      </c>
      <c r="D4461" s="6" t="n">
        <v>2021</v>
      </c>
      <c r="F4461" t="inlineStr">
        <is>
          <t>PAC</t>
        </is>
      </c>
      <c r="G4461" s="4" t="n">
        <v>0</v>
      </c>
      <c r="H4461" s="4" t="n">
        <v>0</v>
      </c>
      <c r="I4461" s="4" t="n">
        <v>0</v>
      </c>
      <c r="J4461" s="4" t="str"/>
      <c r="K4461" s="4" t="str"/>
      <c r="L4461" s="3" t="str"/>
      <c r="M4461" s="3" t="str"/>
      <c r="N4461" s="3" t="str"/>
      <c r="O4461" s="4" t="str"/>
      <c r="P4461" s="4" t="str"/>
      <c r="Q4461" s="4" t="str"/>
      <c r="R4461" s="4" t="str"/>
      <c r="S4461" s="4" t="str"/>
      <c r="T4461" s="4" t="str"/>
      <c r="U4461" s="4" t="str"/>
      <c r="V4461" s="4" t="n">
        <v>1</v>
      </c>
    </row>
    <row r="4462">
      <c r="A4462" t="n">
        <v>560</v>
      </c>
      <c r="B4462" t="inlineStr">
        <is>
          <t>20611141298</t>
        </is>
      </c>
      <c r="C4462" t="inlineStr">
        <is>
          <t>COOPERATIVA AGRARIA GANADERA DE CAMELIDOS SUDAMERICANOS 24 DE SETIEMBRE DE CONDURIRI</t>
        </is>
      </c>
      <c r="D4462" s="6" t="n">
        <v>2022</v>
      </c>
      <c r="F4462" t="inlineStr">
        <is>
          <t>PAC</t>
        </is>
      </c>
      <c r="G4462" s="4" t="n">
        <v>0</v>
      </c>
      <c r="H4462" s="4" t="n">
        <v>0</v>
      </c>
      <c r="I4462" s="4" t="n">
        <v>0</v>
      </c>
      <c r="J4462" s="4" t="str"/>
      <c r="K4462" s="4" t="str"/>
      <c r="L4462" s="3" t="str"/>
      <c r="M4462" s="3" t="str"/>
      <c r="N4462" s="3" t="str"/>
      <c r="O4462" s="4" t="str"/>
      <c r="P4462" s="4" t="str"/>
      <c r="Q4462" s="4" t="str"/>
      <c r="R4462" s="4" t="str"/>
      <c r="S4462" s="4" t="str"/>
      <c r="T4462" s="4" t="str"/>
      <c r="U4462" s="4" t="str"/>
      <c r="V4462" s="4" t="n">
        <v>1</v>
      </c>
    </row>
    <row r="4463">
      <c r="A4463" t="n">
        <v>560</v>
      </c>
      <c r="B4463" t="inlineStr">
        <is>
          <t>20611141298</t>
        </is>
      </c>
      <c r="C4463" t="inlineStr">
        <is>
          <t>COOPERATIVA AGRARIA GANADERA DE CAMELIDOS SUDAMERICANOS 24 DE SETIEMBRE DE CONDURIRI</t>
        </is>
      </c>
      <c r="D4463" s="6" t="n">
        <v>2023</v>
      </c>
      <c r="F4463" t="inlineStr">
        <is>
          <t>PAC</t>
        </is>
      </c>
      <c r="G4463" s="4" t="n">
        <v>0</v>
      </c>
      <c r="H4463" s="4" t="n">
        <v>0</v>
      </c>
      <c r="I4463" s="4" t="n">
        <v>0</v>
      </c>
      <c r="J4463" s="4" t="str"/>
      <c r="K4463" s="4" t="str"/>
      <c r="L4463" s="3" t="str"/>
      <c r="M4463" s="3" t="str"/>
      <c r="N4463" s="3" t="str"/>
      <c r="O4463" s="4" t="str"/>
      <c r="P4463" s="4" t="str"/>
      <c r="Q4463" s="4" t="str"/>
      <c r="R4463" s="4" t="str"/>
      <c r="S4463" s="4" t="str"/>
      <c r="T4463" s="4" t="str"/>
      <c r="U4463" s="4" t="str"/>
      <c r="V4463" s="4" t="n">
        <v>1</v>
      </c>
    </row>
    <row r="4464">
      <c r="A4464" t="n">
        <v>560</v>
      </c>
      <c r="B4464" t="inlineStr">
        <is>
          <t>20611141298</t>
        </is>
      </c>
      <c r="C4464" t="inlineStr">
        <is>
          <t>COOPERATIVA AGRARIA GANADERA DE CAMELIDOS SUDAMERICANOS 24 DE SETIEMBRE DE CONDURIRI</t>
        </is>
      </c>
      <c r="D4464" s="6" t="n">
        <v>2024</v>
      </c>
      <c r="F4464" t="inlineStr">
        <is>
          <t>PAC</t>
        </is>
      </c>
      <c r="G4464" s="4" t="n">
        <v>0</v>
      </c>
      <c r="H4464" s="4" t="n">
        <v>0</v>
      </c>
      <c r="I4464" s="4" t="n">
        <v>0</v>
      </c>
      <c r="J4464" s="4" t="str"/>
      <c r="K4464" s="4" t="str"/>
      <c r="L4464" s="3" t="str"/>
      <c r="M4464" s="3" t="str"/>
      <c r="N4464" s="3" t="str"/>
      <c r="O4464" s="4" t="str"/>
      <c r="P4464" s="4" t="str"/>
      <c r="Q4464" s="4" t="str"/>
      <c r="R4464" s="4" t="str"/>
      <c r="S4464" s="4" t="str"/>
      <c r="T4464" s="4" t="str"/>
      <c r="U4464" s="4" t="str"/>
      <c r="V4464" s="4" t="n">
        <v>1</v>
      </c>
    </row>
    <row r="4465">
      <c r="A4465" t="n">
        <v>560</v>
      </c>
      <c r="B4465" t="inlineStr">
        <is>
          <t>20611141298</t>
        </is>
      </c>
      <c r="C4465" t="inlineStr">
        <is>
          <t>COOPERATIVA AGRARIA GANADERA DE CAMELIDOS SUDAMERICANOS 24 DE SETIEMBRE DE CONDURIRI</t>
        </is>
      </c>
      <c r="D4465" s="6" t="n">
        <v>2025</v>
      </c>
      <c r="E4465" t="n">
        <v>1</v>
      </c>
      <c r="F4465" t="inlineStr">
        <is>
          <t>PAC</t>
        </is>
      </c>
      <c r="G4465" s="4" t="n">
        <v>69</v>
      </c>
      <c r="H4465" s="4" t="n">
        <v>34</v>
      </c>
      <c r="I4465" s="4" t="n">
        <v>103</v>
      </c>
      <c r="J4465" s="4" t="n">
        <v>15</v>
      </c>
      <c r="K4465" s="4" t="n">
        <v>2</v>
      </c>
      <c r="L4465" s="3" t="n">
        <v>1226278.82</v>
      </c>
      <c r="M4465" s="3" t="n">
        <v>0</v>
      </c>
      <c r="N4465" s="3" t="n">
        <v>1226278.82</v>
      </c>
      <c r="O4465" s="4" t="n">
        <v>0</v>
      </c>
      <c r="P4465" s="4" t="n">
        <v>1226278.82</v>
      </c>
      <c r="Q4465" s="4" t="str"/>
      <c r="R4465" s="4" t="n">
        <v>0</v>
      </c>
      <c r="S4465" s="4" t="n">
        <v>0</v>
      </c>
      <c r="T4465" s="4" t="n">
        <v>0</v>
      </c>
      <c r="U4465" s="4" t="n">
        <v>1226278.82</v>
      </c>
      <c r="V4465" s="4" t="n">
        <v>1</v>
      </c>
    </row>
    <row r="4466">
      <c r="A4466" t="n">
        <v>561</v>
      </c>
      <c r="B4466" t="inlineStr">
        <is>
          <t>20607580023</t>
        </is>
      </c>
      <c r="C4466" t="inlineStr">
        <is>
          <t>ASOCIACION DE PRODUCTORES AGROPECUARIOS ARTESANIA Y ACUICULTURA SANTA RITA</t>
        </is>
      </c>
      <c r="D4466" s="6" t="n">
        <v>2018</v>
      </c>
      <c r="F4466" t="inlineStr">
        <is>
          <t>PAC</t>
        </is>
      </c>
      <c r="G4466" s="4" t="str"/>
      <c r="H4466" s="4" t="str"/>
      <c r="I4466" s="4" t="n">
        <v>0</v>
      </c>
      <c r="J4466" s="4" t="str"/>
      <c r="K4466" s="4" t="str"/>
      <c r="L4466" s="3" t="str"/>
      <c r="M4466" s="3" t="str"/>
      <c r="N4466" s="3" t="str"/>
      <c r="O4466" s="4" t="str"/>
      <c r="P4466" s="4" t="str"/>
      <c r="Q4466" s="4" t="str"/>
      <c r="R4466" s="4" t="str"/>
      <c r="S4466" s="4" t="str"/>
      <c r="T4466" s="4" t="str"/>
      <c r="U4466" s="4" t="str"/>
      <c r="V4466" s="4" t="n">
        <v>1</v>
      </c>
    </row>
    <row r="4467">
      <c r="A4467" t="n">
        <v>561</v>
      </c>
      <c r="B4467" t="inlineStr">
        <is>
          <t>20607580023</t>
        </is>
      </c>
      <c r="C4467" t="inlineStr">
        <is>
          <t>ASOCIACION DE PRODUCTORES AGROPECUARIOS ARTESANIA Y ACUICULTURA SANTA RITA</t>
        </is>
      </c>
      <c r="D4467" s="6" t="n">
        <v>2019</v>
      </c>
      <c r="F4467" t="inlineStr">
        <is>
          <t>PAC</t>
        </is>
      </c>
      <c r="G4467" s="4" t="n">
        <v>0</v>
      </c>
      <c r="H4467" s="4" t="n">
        <v>0</v>
      </c>
      <c r="I4467" s="4" t="n">
        <v>0</v>
      </c>
      <c r="J4467" s="4" t="str"/>
      <c r="K4467" s="4" t="str"/>
      <c r="L4467" s="3" t="str"/>
      <c r="M4467" s="3" t="str"/>
      <c r="N4467" s="3" t="str"/>
      <c r="O4467" s="4" t="str"/>
      <c r="P4467" s="4" t="str"/>
      <c r="Q4467" s="4" t="str"/>
      <c r="R4467" s="4" t="str"/>
      <c r="S4467" s="4" t="str"/>
      <c r="T4467" s="4" t="str"/>
      <c r="U4467" s="4" t="str"/>
      <c r="V4467" s="4" t="n">
        <v>1</v>
      </c>
    </row>
    <row r="4468">
      <c r="A4468" t="n">
        <v>561</v>
      </c>
      <c r="B4468" t="inlineStr">
        <is>
          <t>20607580023</t>
        </is>
      </c>
      <c r="C4468" t="inlineStr">
        <is>
          <t>ASOCIACION DE PRODUCTORES AGROPECUARIOS ARTESANIA Y ACUICULTURA SANTA RITA</t>
        </is>
      </c>
      <c r="D4468" s="6" t="n">
        <v>2020</v>
      </c>
      <c r="F4468" t="inlineStr">
        <is>
          <t>PAC</t>
        </is>
      </c>
      <c r="G4468" s="4" t="n">
        <v>0</v>
      </c>
      <c r="H4468" s="4" t="n">
        <v>0</v>
      </c>
      <c r="I4468" s="4" t="n">
        <v>0</v>
      </c>
      <c r="J4468" s="4" t="str"/>
      <c r="K4468" s="4" t="str"/>
      <c r="L4468" s="3" t="str"/>
      <c r="M4468" s="3" t="str"/>
      <c r="N4468" s="3" t="str"/>
      <c r="O4468" s="4" t="str"/>
      <c r="P4468" s="4" t="str"/>
      <c r="Q4468" s="4" t="str"/>
      <c r="R4468" s="4" t="str"/>
      <c r="S4468" s="4" t="str"/>
      <c r="T4468" s="4" t="str"/>
      <c r="U4468" s="4" t="str"/>
      <c r="V4468" s="4" t="n">
        <v>1</v>
      </c>
    </row>
    <row r="4469">
      <c r="A4469" t="n">
        <v>561</v>
      </c>
      <c r="B4469" t="inlineStr">
        <is>
          <t>20607580023</t>
        </is>
      </c>
      <c r="C4469" t="inlineStr">
        <is>
          <t>ASOCIACION DE PRODUCTORES AGROPECUARIOS ARTESANIA Y ACUICULTURA SANTA RITA</t>
        </is>
      </c>
      <c r="D4469" s="6" t="n">
        <v>2021</v>
      </c>
      <c r="F4469" t="inlineStr">
        <is>
          <t>PAC</t>
        </is>
      </c>
      <c r="G4469" s="4" t="n">
        <v>0</v>
      </c>
      <c r="H4469" s="4" t="n">
        <v>0</v>
      </c>
      <c r="I4469" s="4" t="n">
        <v>0</v>
      </c>
      <c r="J4469" s="4" t="str"/>
      <c r="K4469" s="4" t="str"/>
      <c r="L4469" s="3" t="str"/>
      <c r="M4469" s="3" t="str"/>
      <c r="N4469" s="3" t="str"/>
      <c r="O4469" s="4" t="str"/>
      <c r="P4469" s="4" t="str"/>
      <c r="Q4469" s="4" t="str"/>
      <c r="R4469" s="4" t="str"/>
      <c r="S4469" s="4" t="str"/>
      <c r="T4469" s="4" t="str"/>
      <c r="U4469" s="4" t="str"/>
      <c r="V4469" s="4" t="n">
        <v>1</v>
      </c>
    </row>
    <row r="4470">
      <c r="A4470" t="n">
        <v>561</v>
      </c>
      <c r="B4470" t="inlineStr">
        <is>
          <t>20607580023</t>
        </is>
      </c>
      <c r="C4470" t="inlineStr">
        <is>
          <t>ASOCIACION DE PRODUCTORES AGROPECUARIOS ARTESANIA Y ACUICULTURA SANTA RITA</t>
        </is>
      </c>
      <c r="D4470" s="6" t="n">
        <v>2022</v>
      </c>
      <c r="F4470" t="inlineStr">
        <is>
          <t>PAC</t>
        </is>
      </c>
      <c r="G4470" s="4" t="n">
        <v>0</v>
      </c>
      <c r="H4470" s="4" t="n">
        <v>0</v>
      </c>
      <c r="I4470" s="4" t="n">
        <v>0</v>
      </c>
      <c r="J4470" s="4" t="str"/>
      <c r="K4470" s="4" t="str"/>
      <c r="L4470" s="3" t="str"/>
      <c r="M4470" s="3" t="str"/>
      <c r="N4470" s="3" t="str"/>
      <c r="O4470" s="4" t="str"/>
      <c r="P4470" s="4" t="str"/>
      <c r="Q4470" s="4" t="str"/>
      <c r="R4470" s="4" t="str"/>
      <c r="S4470" s="4" t="str"/>
      <c r="T4470" s="4" t="str"/>
      <c r="U4470" s="4" t="str"/>
      <c r="V4470" s="4" t="n">
        <v>1</v>
      </c>
    </row>
    <row r="4471">
      <c r="A4471" t="n">
        <v>561</v>
      </c>
      <c r="B4471" t="inlineStr">
        <is>
          <t>20607580023</t>
        </is>
      </c>
      <c r="C4471" t="inlineStr">
        <is>
          <t>ASOCIACION DE PRODUCTORES AGROPECUARIOS ARTESANIA Y ACUICULTURA SANTA RITA</t>
        </is>
      </c>
      <c r="D4471" s="6" t="n">
        <v>2023</v>
      </c>
      <c r="F4471" t="inlineStr">
        <is>
          <t>PAC</t>
        </is>
      </c>
      <c r="G4471" s="4" t="n">
        <v>0</v>
      </c>
      <c r="H4471" s="4" t="n">
        <v>0</v>
      </c>
      <c r="I4471" s="4" t="n">
        <v>0</v>
      </c>
      <c r="J4471" s="4" t="str"/>
      <c r="K4471" s="4" t="str"/>
      <c r="L4471" s="3" t="str"/>
      <c r="M4471" s="3" t="str"/>
      <c r="N4471" s="3" t="str"/>
      <c r="O4471" s="4" t="str"/>
      <c r="P4471" s="4" t="str"/>
      <c r="Q4471" s="4" t="str"/>
      <c r="R4471" s="4" t="str"/>
      <c r="S4471" s="4" t="str"/>
      <c r="T4471" s="4" t="str"/>
      <c r="U4471" s="4" t="str"/>
      <c r="V4471" s="4" t="n">
        <v>1</v>
      </c>
    </row>
    <row r="4472">
      <c r="A4472" t="n">
        <v>561</v>
      </c>
      <c r="B4472" t="inlineStr">
        <is>
          <t>20607580023</t>
        </is>
      </c>
      <c r="C4472" t="inlineStr">
        <is>
          <t>ASOCIACION DE PRODUCTORES AGROPECUARIOS ARTESANIA Y ACUICULTURA SANTA RITA</t>
        </is>
      </c>
      <c r="D4472" s="6" t="n">
        <v>2024</v>
      </c>
      <c r="F4472" t="inlineStr">
        <is>
          <t>PAC</t>
        </is>
      </c>
      <c r="G4472" s="4" t="n">
        <v>0</v>
      </c>
      <c r="H4472" s="4" t="n">
        <v>0</v>
      </c>
      <c r="I4472" s="4" t="n">
        <v>0</v>
      </c>
      <c r="J4472" s="4" t="str"/>
      <c r="K4472" s="4" t="str"/>
      <c r="L4472" s="3" t="str"/>
      <c r="M4472" s="3" t="str"/>
      <c r="N4472" s="3" t="str"/>
      <c r="O4472" s="4" t="str"/>
      <c r="P4472" s="4" t="str"/>
      <c r="Q4472" s="4" t="str"/>
      <c r="R4472" s="4" t="str"/>
      <c r="S4472" s="4" t="str"/>
      <c r="T4472" s="4" t="str"/>
      <c r="U4472" s="4" t="str"/>
      <c r="V4472" s="4" t="n">
        <v>1</v>
      </c>
    </row>
    <row r="4473">
      <c r="A4473" t="n">
        <v>561</v>
      </c>
      <c r="B4473" t="inlineStr">
        <is>
          <t>20607580023</t>
        </is>
      </c>
      <c r="C4473" t="inlineStr">
        <is>
          <t>ASOCIACION DE PRODUCTORES AGROPECUARIOS ARTESANIA Y ACUICULTURA SANTA RITA</t>
        </is>
      </c>
      <c r="D4473" s="6" t="n">
        <v>2025</v>
      </c>
      <c r="E4473" t="n">
        <v>1</v>
      </c>
      <c r="F4473" t="inlineStr">
        <is>
          <t>PAC</t>
        </is>
      </c>
      <c r="G4473" s="4" t="n">
        <v>10</v>
      </c>
      <c r="H4473" s="4" t="n">
        <v>10</v>
      </c>
      <c r="I4473" s="4" t="n">
        <v>20</v>
      </c>
      <c r="J4473" s="4" t="n">
        <v>15</v>
      </c>
      <c r="K4473" s="4" t="n">
        <v>2</v>
      </c>
      <c r="L4473" s="3" t="n">
        <v>345202.85</v>
      </c>
      <c r="M4473" s="3" t="n">
        <v>0</v>
      </c>
      <c r="N4473" s="3" t="n">
        <v>345202.85</v>
      </c>
      <c r="O4473" s="4" t="n">
        <v>0</v>
      </c>
      <c r="P4473" s="4" t="n">
        <v>345202.85</v>
      </c>
      <c r="Q4473" s="4" t="str"/>
      <c r="R4473" s="4" t="n">
        <v>0</v>
      </c>
      <c r="S4473" s="4" t="n">
        <v>0</v>
      </c>
      <c r="T4473" s="4" t="n">
        <v>0</v>
      </c>
      <c r="U4473" s="4" t="n">
        <v>345202.85</v>
      </c>
      <c r="V4473" s="4" t="n">
        <v>1</v>
      </c>
    </row>
    <row r="4474">
      <c r="A4474" t="n">
        <v>562</v>
      </c>
      <c r="B4474" t="inlineStr">
        <is>
          <t>20448791310</t>
        </is>
      </c>
      <c r="C4474" t="inlineStr">
        <is>
          <t>COOPERATIVA AGROINDUSTRIAL DE PRODUCTORES AGROPECUARIOS CABANA LIMITADA</t>
        </is>
      </c>
      <c r="D4474" s="6" t="n">
        <v>2018</v>
      </c>
      <c r="F4474" t="inlineStr">
        <is>
          <t>PAC</t>
        </is>
      </c>
      <c r="G4474" s="4" t="str"/>
      <c r="H4474" s="4" t="str"/>
      <c r="I4474" s="4" t="n">
        <v>0</v>
      </c>
      <c r="J4474" s="4" t="str"/>
      <c r="K4474" s="4" t="str"/>
      <c r="L4474" s="3" t="str"/>
      <c r="M4474" s="3" t="str"/>
      <c r="N4474" s="3" t="str"/>
      <c r="O4474" s="4" t="str"/>
      <c r="P4474" s="4" t="str"/>
      <c r="Q4474" s="4" t="str"/>
      <c r="R4474" s="4" t="str"/>
      <c r="S4474" s="4" t="str"/>
      <c r="T4474" s="4" t="str"/>
      <c r="U4474" s="4" t="str"/>
      <c r="V4474" s="4" t="n">
        <v>1</v>
      </c>
    </row>
    <row r="4475">
      <c r="A4475" t="n">
        <v>562</v>
      </c>
      <c r="B4475" t="inlineStr">
        <is>
          <t>20448791310</t>
        </is>
      </c>
      <c r="C4475" t="inlineStr">
        <is>
          <t>COOPERATIVA AGROINDUSTRIAL DE PRODUCTORES AGROPECUARIOS CABANA LIMITADA</t>
        </is>
      </c>
      <c r="D4475" s="6" t="n">
        <v>2019</v>
      </c>
      <c r="F4475" t="inlineStr">
        <is>
          <t>PAC</t>
        </is>
      </c>
      <c r="G4475" s="4" t="n">
        <v>0</v>
      </c>
      <c r="H4475" s="4" t="n">
        <v>0</v>
      </c>
      <c r="I4475" s="4" t="n">
        <v>0</v>
      </c>
      <c r="J4475" s="4" t="str"/>
      <c r="K4475" s="4" t="str"/>
      <c r="L4475" s="3" t="str"/>
      <c r="M4475" s="3" t="str"/>
      <c r="N4475" s="3" t="str"/>
      <c r="O4475" s="4" t="str"/>
      <c r="P4475" s="4" t="str"/>
      <c r="Q4475" s="4" t="str"/>
      <c r="R4475" s="4" t="str"/>
      <c r="S4475" s="4" t="str"/>
      <c r="T4475" s="4" t="str"/>
      <c r="U4475" s="4" t="str"/>
      <c r="V4475" s="4" t="n">
        <v>1</v>
      </c>
    </row>
    <row r="4476">
      <c r="A4476" t="n">
        <v>562</v>
      </c>
      <c r="B4476" t="inlineStr">
        <is>
          <t>20448791310</t>
        </is>
      </c>
      <c r="C4476" t="inlineStr">
        <is>
          <t>COOPERATIVA AGROINDUSTRIAL DE PRODUCTORES AGROPECUARIOS CABANA LIMITADA</t>
        </is>
      </c>
      <c r="D4476" s="6" t="n">
        <v>2020</v>
      </c>
      <c r="F4476" t="inlineStr">
        <is>
          <t>PAC</t>
        </is>
      </c>
      <c r="G4476" s="4" t="n">
        <v>0</v>
      </c>
      <c r="H4476" s="4" t="n">
        <v>0</v>
      </c>
      <c r="I4476" s="4" t="n">
        <v>0</v>
      </c>
      <c r="J4476" s="4" t="str"/>
      <c r="K4476" s="4" t="str"/>
      <c r="L4476" s="3" t="str"/>
      <c r="M4476" s="3" t="str"/>
      <c r="N4476" s="3" t="str"/>
      <c r="O4476" s="4" t="str"/>
      <c r="P4476" s="4" t="str"/>
      <c r="Q4476" s="4" t="str"/>
      <c r="R4476" s="4" t="str"/>
      <c r="S4476" s="4" t="str"/>
      <c r="T4476" s="4" t="str"/>
      <c r="U4476" s="4" t="str"/>
      <c r="V4476" s="4" t="n">
        <v>1</v>
      </c>
    </row>
    <row r="4477">
      <c r="A4477" t="n">
        <v>562</v>
      </c>
      <c r="B4477" t="inlineStr">
        <is>
          <t>20448791310</t>
        </is>
      </c>
      <c r="C4477" t="inlineStr">
        <is>
          <t>COOPERATIVA AGROINDUSTRIAL DE PRODUCTORES AGROPECUARIOS CABANA LIMITADA</t>
        </is>
      </c>
      <c r="D4477" s="6" t="n">
        <v>2021</v>
      </c>
      <c r="F4477" t="inlineStr">
        <is>
          <t>PAC</t>
        </is>
      </c>
      <c r="G4477" s="4" t="n">
        <v>0</v>
      </c>
      <c r="H4477" s="4" t="n">
        <v>0</v>
      </c>
      <c r="I4477" s="4" t="n">
        <v>0</v>
      </c>
      <c r="J4477" s="4" t="str"/>
      <c r="K4477" s="4" t="str"/>
      <c r="L4477" s="3" t="str"/>
      <c r="M4477" s="3" t="str"/>
      <c r="N4477" s="3" t="str"/>
      <c r="O4477" s="4" t="str"/>
      <c r="P4477" s="4" t="str"/>
      <c r="Q4477" s="4" t="str"/>
      <c r="R4477" s="4" t="str"/>
      <c r="S4477" s="4" t="str"/>
      <c r="T4477" s="4" t="str"/>
      <c r="U4477" s="4" t="str"/>
      <c r="V4477" s="4" t="n">
        <v>1</v>
      </c>
    </row>
    <row r="4478">
      <c r="A4478" t="n">
        <v>562</v>
      </c>
      <c r="B4478" t="inlineStr">
        <is>
          <t>20448791310</t>
        </is>
      </c>
      <c r="C4478" t="inlineStr">
        <is>
          <t>COOPERATIVA AGROINDUSTRIAL DE PRODUCTORES AGROPECUARIOS CABANA LIMITADA</t>
        </is>
      </c>
      <c r="D4478" s="6" t="n">
        <v>2022</v>
      </c>
      <c r="F4478" t="inlineStr">
        <is>
          <t>PAC</t>
        </is>
      </c>
      <c r="G4478" s="4" t="n">
        <v>0</v>
      </c>
      <c r="H4478" s="4" t="n">
        <v>0</v>
      </c>
      <c r="I4478" s="4" t="n">
        <v>0</v>
      </c>
      <c r="J4478" s="4" t="str"/>
      <c r="K4478" s="4" t="str"/>
      <c r="L4478" s="3" t="str"/>
      <c r="M4478" s="3" t="str"/>
      <c r="N4478" s="3" t="str"/>
      <c r="O4478" s="4" t="str"/>
      <c r="P4478" s="4" t="str"/>
      <c r="Q4478" s="4" t="str"/>
      <c r="R4478" s="4" t="str"/>
      <c r="S4478" s="4" t="str"/>
      <c r="T4478" s="4" t="str"/>
      <c r="U4478" s="4" t="str"/>
      <c r="V4478" s="4" t="n">
        <v>1</v>
      </c>
    </row>
    <row r="4479">
      <c r="A4479" t="n">
        <v>562</v>
      </c>
      <c r="B4479" t="inlineStr">
        <is>
          <t>20448791310</t>
        </is>
      </c>
      <c r="C4479" t="inlineStr">
        <is>
          <t>COOPERATIVA AGROINDUSTRIAL DE PRODUCTORES AGROPECUARIOS CABANA LIMITADA</t>
        </is>
      </c>
      <c r="D4479" s="6" t="n">
        <v>2023</v>
      </c>
      <c r="F4479" t="inlineStr">
        <is>
          <t>PAC</t>
        </is>
      </c>
      <c r="G4479" s="4" t="n">
        <v>0</v>
      </c>
      <c r="H4479" s="4" t="n">
        <v>0</v>
      </c>
      <c r="I4479" s="4" t="n">
        <v>0</v>
      </c>
      <c r="J4479" s="4" t="str"/>
      <c r="K4479" s="4" t="str"/>
      <c r="L4479" s="3" t="str"/>
      <c r="M4479" s="3" t="str"/>
      <c r="N4479" s="3" t="str"/>
      <c r="O4479" s="4" t="str"/>
      <c r="P4479" s="4" t="str"/>
      <c r="Q4479" s="4" t="str"/>
      <c r="R4479" s="4" t="str"/>
      <c r="S4479" s="4" t="str"/>
      <c r="T4479" s="4" t="str"/>
      <c r="U4479" s="4" t="str"/>
      <c r="V4479" s="4" t="n">
        <v>1</v>
      </c>
    </row>
    <row r="4480">
      <c r="A4480" t="n">
        <v>562</v>
      </c>
      <c r="B4480" t="inlineStr">
        <is>
          <t>20448791310</t>
        </is>
      </c>
      <c r="C4480" t="inlineStr">
        <is>
          <t>COOPERATIVA AGROINDUSTRIAL DE PRODUCTORES AGROPECUARIOS CABANA LIMITADA</t>
        </is>
      </c>
      <c r="D4480" s="6" t="n">
        <v>2024</v>
      </c>
      <c r="F4480" t="inlineStr">
        <is>
          <t>PAC</t>
        </is>
      </c>
      <c r="G4480" s="4" t="n">
        <v>0</v>
      </c>
      <c r="H4480" s="4" t="n">
        <v>0</v>
      </c>
      <c r="I4480" s="4" t="n">
        <v>0</v>
      </c>
      <c r="J4480" s="4" t="str"/>
      <c r="K4480" s="4" t="str"/>
      <c r="L4480" s="3" t="str"/>
      <c r="M4480" s="3" t="str"/>
      <c r="N4480" s="3" t="str"/>
      <c r="O4480" s="4" t="str"/>
      <c r="P4480" s="4" t="str"/>
      <c r="Q4480" s="4" t="str"/>
      <c r="R4480" s="4" t="str"/>
      <c r="S4480" s="4" t="str"/>
      <c r="T4480" s="4" t="str"/>
      <c r="U4480" s="4" t="str"/>
      <c r="V4480" s="4" t="n">
        <v>1</v>
      </c>
    </row>
    <row r="4481">
      <c r="A4481" t="n">
        <v>562</v>
      </c>
      <c r="B4481" t="inlineStr">
        <is>
          <t>20448791310</t>
        </is>
      </c>
      <c r="C4481" t="inlineStr">
        <is>
          <t>COOPERATIVA AGROINDUSTRIAL DE PRODUCTORES AGROPECUARIOS CABANA LIMITADA</t>
        </is>
      </c>
      <c r="D4481" s="6" t="n">
        <v>2025</v>
      </c>
      <c r="E4481" t="n">
        <v>1</v>
      </c>
      <c r="F4481" t="inlineStr">
        <is>
          <t>PAC</t>
        </is>
      </c>
      <c r="G4481" s="4" t="n">
        <v>24</v>
      </c>
      <c r="H4481" s="4" t="n">
        <v>62</v>
      </c>
      <c r="I4481" s="4" t="n">
        <v>86</v>
      </c>
      <c r="J4481" s="4" t="n">
        <v>18</v>
      </c>
      <c r="K4481" s="4" t="n">
        <v>2</v>
      </c>
      <c r="L4481" s="3" t="n">
        <v>664790</v>
      </c>
      <c r="M4481" s="3" t="n">
        <v>0</v>
      </c>
      <c r="N4481" s="3" t="n">
        <v>664790</v>
      </c>
      <c r="O4481" s="4" t="n">
        <v>0</v>
      </c>
      <c r="P4481" s="4" t="n">
        <v>664790</v>
      </c>
      <c r="Q4481" s="4" t="str"/>
      <c r="R4481" s="4" t="n">
        <v>0</v>
      </c>
      <c r="S4481" s="4" t="n">
        <v>0</v>
      </c>
      <c r="T4481" s="4" t="n">
        <v>0</v>
      </c>
      <c r="U4481" s="4" t="n">
        <v>664790</v>
      </c>
      <c r="V4481" s="4" t="n">
        <v>1</v>
      </c>
    </row>
    <row r="4482">
      <c r="A4482" t="n">
        <v>563</v>
      </c>
      <c r="B4482" t="inlineStr">
        <is>
          <t>20447688281</t>
        </is>
      </c>
      <c r="C4482" t="inlineStr">
        <is>
          <t>ASOCIACION MULTIPLE DE CRIADORES DE CAMELIDOS SUDAMERICANOS Y ARTESANOS BABY ALPACAS</t>
        </is>
      </c>
      <c r="D4482" s="6" t="n">
        <v>2018</v>
      </c>
      <c r="F4482" t="inlineStr">
        <is>
          <t>PAC</t>
        </is>
      </c>
      <c r="G4482" s="4" t="str"/>
      <c r="H4482" s="4" t="str"/>
      <c r="I4482" s="4" t="n">
        <v>0</v>
      </c>
      <c r="J4482" s="4" t="str"/>
      <c r="K4482" s="4" t="str"/>
      <c r="L4482" s="3" t="str"/>
      <c r="M4482" s="3" t="str"/>
      <c r="N4482" s="3" t="str"/>
      <c r="O4482" s="4" t="str"/>
      <c r="P4482" s="4" t="str"/>
      <c r="Q4482" s="4" t="str"/>
      <c r="R4482" s="4" t="str"/>
      <c r="S4482" s="4" t="str"/>
      <c r="T4482" s="4" t="str"/>
      <c r="U4482" s="4" t="str"/>
      <c r="V4482" s="4" t="n">
        <v>1</v>
      </c>
    </row>
    <row r="4483">
      <c r="A4483" t="n">
        <v>563</v>
      </c>
      <c r="B4483" t="inlineStr">
        <is>
          <t>20447688281</t>
        </is>
      </c>
      <c r="C4483" t="inlineStr">
        <is>
          <t>ASOCIACION MULTIPLE DE CRIADORES DE CAMELIDOS SUDAMERICANOS Y ARTESANOS BABY ALPACAS</t>
        </is>
      </c>
      <c r="D4483" s="6" t="n">
        <v>2019</v>
      </c>
      <c r="F4483" t="inlineStr">
        <is>
          <t>PAC</t>
        </is>
      </c>
      <c r="G4483" s="4" t="n">
        <v>0</v>
      </c>
      <c r="H4483" s="4" t="n">
        <v>0</v>
      </c>
      <c r="I4483" s="4" t="n">
        <v>0</v>
      </c>
      <c r="J4483" s="4" t="str"/>
      <c r="K4483" s="4" t="str"/>
      <c r="L4483" s="3" t="str"/>
      <c r="M4483" s="3" t="str"/>
      <c r="N4483" s="3" t="str"/>
      <c r="O4483" s="4" t="str"/>
      <c r="P4483" s="4" t="str"/>
      <c r="Q4483" s="4" t="str"/>
      <c r="R4483" s="4" t="str"/>
      <c r="S4483" s="4" t="str"/>
      <c r="T4483" s="4" t="str"/>
      <c r="U4483" s="4" t="str"/>
      <c r="V4483" s="4" t="n">
        <v>1</v>
      </c>
    </row>
    <row r="4484">
      <c r="A4484" t="n">
        <v>563</v>
      </c>
      <c r="B4484" t="inlineStr">
        <is>
          <t>20447688281</t>
        </is>
      </c>
      <c r="C4484" t="inlineStr">
        <is>
          <t>ASOCIACION MULTIPLE DE CRIADORES DE CAMELIDOS SUDAMERICANOS Y ARTESANOS BABY ALPACAS</t>
        </is>
      </c>
      <c r="D4484" s="6" t="n">
        <v>2020</v>
      </c>
      <c r="F4484" t="inlineStr">
        <is>
          <t>PAC</t>
        </is>
      </c>
      <c r="G4484" s="4" t="n">
        <v>0</v>
      </c>
      <c r="H4484" s="4" t="n">
        <v>0</v>
      </c>
      <c r="I4484" s="4" t="n">
        <v>0</v>
      </c>
      <c r="J4484" s="4" t="str"/>
      <c r="K4484" s="4" t="str"/>
      <c r="L4484" s="3" t="str"/>
      <c r="M4484" s="3" t="str"/>
      <c r="N4484" s="3" t="str"/>
      <c r="O4484" s="4" t="str"/>
      <c r="P4484" s="4" t="str"/>
      <c r="Q4484" s="4" t="str"/>
      <c r="R4484" s="4" t="str"/>
      <c r="S4484" s="4" t="str"/>
      <c r="T4484" s="4" t="str"/>
      <c r="U4484" s="4" t="str"/>
      <c r="V4484" s="4" t="n">
        <v>1</v>
      </c>
    </row>
    <row r="4485">
      <c r="A4485" t="n">
        <v>563</v>
      </c>
      <c r="B4485" t="inlineStr">
        <is>
          <t>20447688281</t>
        </is>
      </c>
      <c r="C4485" t="inlineStr">
        <is>
          <t>ASOCIACION MULTIPLE DE CRIADORES DE CAMELIDOS SUDAMERICANOS Y ARTESANOS BABY ALPACAS</t>
        </is>
      </c>
      <c r="D4485" s="6" t="n">
        <v>2021</v>
      </c>
      <c r="F4485" t="inlineStr">
        <is>
          <t>PAC</t>
        </is>
      </c>
      <c r="G4485" s="4" t="n">
        <v>0</v>
      </c>
      <c r="H4485" s="4" t="n">
        <v>0</v>
      </c>
      <c r="I4485" s="4" t="n">
        <v>0</v>
      </c>
      <c r="J4485" s="4" t="str"/>
      <c r="K4485" s="4" t="str"/>
      <c r="L4485" s="3" t="str"/>
      <c r="M4485" s="3" t="str"/>
      <c r="N4485" s="3" t="str"/>
      <c r="O4485" s="4" t="str"/>
      <c r="P4485" s="4" t="str"/>
      <c r="Q4485" s="4" t="str"/>
      <c r="R4485" s="4" t="str"/>
      <c r="S4485" s="4" t="str"/>
      <c r="T4485" s="4" t="str"/>
      <c r="U4485" s="4" t="str"/>
      <c r="V4485" s="4" t="n">
        <v>1</v>
      </c>
    </row>
    <row r="4486">
      <c r="A4486" t="n">
        <v>563</v>
      </c>
      <c r="B4486" t="inlineStr">
        <is>
          <t>20447688281</t>
        </is>
      </c>
      <c r="C4486" t="inlineStr">
        <is>
          <t>ASOCIACION MULTIPLE DE CRIADORES DE CAMELIDOS SUDAMERICANOS Y ARTESANOS BABY ALPACAS</t>
        </is>
      </c>
      <c r="D4486" s="6" t="n">
        <v>2022</v>
      </c>
      <c r="F4486" t="inlineStr">
        <is>
          <t>PAC</t>
        </is>
      </c>
      <c r="G4486" s="4" t="n">
        <v>0</v>
      </c>
      <c r="H4486" s="4" t="n">
        <v>0</v>
      </c>
      <c r="I4486" s="4" t="n">
        <v>0</v>
      </c>
      <c r="J4486" s="4" t="str"/>
      <c r="K4486" s="4" t="str"/>
      <c r="L4486" s="3" t="str"/>
      <c r="M4486" s="3" t="str"/>
      <c r="N4486" s="3" t="str"/>
      <c r="O4486" s="4" t="str"/>
      <c r="P4486" s="4" t="str"/>
      <c r="Q4486" s="4" t="str"/>
      <c r="R4486" s="4" t="str"/>
      <c r="S4486" s="4" t="str"/>
      <c r="T4486" s="4" t="str"/>
      <c r="U4486" s="4" t="str"/>
      <c r="V4486" s="4" t="n">
        <v>1</v>
      </c>
    </row>
    <row r="4487">
      <c r="A4487" t="n">
        <v>563</v>
      </c>
      <c r="B4487" t="inlineStr">
        <is>
          <t>20447688281</t>
        </is>
      </c>
      <c r="C4487" t="inlineStr">
        <is>
          <t>ASOCIACION MULTIPLE DE CRIADORES DE CAMELIDOS SUDAMERICANOS Y ARTESANOS BABY ALPACAS</t>
        </is>
      </c>
      <c r="D4487" s="6" t="n">
        <v>2023</v>
      </c>
      <c r="F4487" t="inlineStr">
        <is>
          <t>PAC</t>
        </is>
      </c>
      <c r="G4487" s="4" t="n">
        <v>0</v>
      </c>
      <c r="H4487" s="4" t="n">
        <v>0</v>
      </c>
      <c r="I4487" s="4" t="n">
        <v>0</v>
      </c>
      <c r="J4487" s="4" t="str"/>
      <c r="K4487" s="4" t="str"/>
      <c r="L4487" s="3" t="str"/>
      <c r="M4487" s="3" t="str"/>
      <c r="N4487" s="3" t="str"/>
      <c r="O4487" s="4" t="str"/>
      <c r="P4487" s="4" t="str"/>
      <c r="Q4487" s="4" t="str"/>
      <c r="R4487" s="4" t="str"/>
      <c r="S4487" s="4" t="str"/>
      <c r="T4487" s="4" t="str"/>
      <c r="U4487" s="4" t="str"/>
      <c r="V4487" s="4" t="n">
        <v>1</v>
      </c>
    </row>
    <row r="4488">
      <c r="A4488" t="n">
        <v>563</v>
      </c>
      <c r="B4488" t="inlineStr">
        <is>
          <t>20447688281</t>
        </is>
      </c>
      <c r="C4488" t="inlineStr">
        <is>
          <t>ASOCIACION MULTIPLE DE CRIADORES DE CAMELIDOS SUDAMERICANOS Y ARTESANOS BABY ALPACAS</t>
        </is>
      </c>
      <c r="D4488" s="6" t="n">
        <v>2024</v>
      </c>
      <c r="F4488" t="inlineStr">
        <is>
          <t>PAC</t>
        </is>
      </c>
      <c r="G4488" s="4" t="n">
        <v>0</v>
      </c>
      <c r="H4488" s="4" t="n">
        <v>0</v>
      </c>
      <c r="I4488" s="4" t="n">
        <v>0</v>
      </c>
      <c r="J4488" s="4" t="str"/>
      <c r="K4488" s="4" t="str"/>
      <c r="L4488" s="3" t="str"/>
      <c r="M4488" s="3" t="str"/>
      <c r="N4488" s="3" t="str"/>
      <c r="O4488" s="4" t="str"/>
      <c r="P4488" s="4" t="str"/>
      <c r="Q4488" s="4" t="str"/>
      <c r="R4488" s="4" t="str"/>
      <c r="S4488" s="4" t="str"/>
      <c r="T4488" s="4" t="str"/>
      <c r="U4488" s="4" t="str"/>
      <c r="V4488" s="4" t="n">
        <v>1</v>
      </c>
    </row>
    <row r="4489">
      <c r="A4489" t="n">
        <v>563</v>
      </c>
      <c r="B4489" t="inlineStr">
        <is>
          <t>20447688281</t>
        </is>
      </c>
      <c r="C4489" t="inlineStr">
        <is>
          <t>ASOCIACION MULTIPLE DE CRIADORES DE CAMELIDOS SUDAMERICANOS Y ARTESANOS BABY ALPACAS</t>
        </is>
      </c>
      <c r="D4489" s="6" t="n">
        <v>2025</v>
      </c>
      <c r="E4489" t="n">
        <v>1</v>
      </c>
      <c r="F4489" t="inlineStr">
        <is>
          <t>PAC</t>
        </is>
      </c>
      <c r="G4489" s="4" t="n">
        <v>10</v>
      </c>
      <c r="H4489" s="4" t="n">
        <v>7</v>
      </c>
      <c r="I4489" s="4" t="n">
        <v>17</v>
      </c>
      <c r="J4489" s="4" t="n">
        <v>15</v>
      </c>
      <c r="K4489" s="4" t="n">
        <v>2</v>
      </c>
      <c r="L4489" s="3" t="n">
        <v>228581.3</v>
      </c>
      <c r="M4489" s="3" t="n">
        <v>0</v>
      </c>
      <c r="N4489" s="3" t="n">
        <v>228581.3</v>
      </c>
      <c r="O4489" s="4" t="n">
        <v>0</v>
      </c>
      <c r="P4489" s="4" t="n">
        <v>228581.3</v>
      </c>
      <c r="Q4489" s="4" t="str"/>
      <c r="R4489" s="4" t="n">
        <v>0</v>
      </c>
      <c r="S4489" s="4" t="n">
        <v>0</v>
      </c>
      <c r="T4489" s="4" t="n">
        <v>0</v>
      </c>
      <c r="U4489" s="4" t="n">
        <v>228581.3</v>
      </c>
      <c r="V4489" s="4" t="n">
        <v>1</v>
      </c>
    </row>
    <row r="4490">
      <c r="A4490" t="n">
        <v>564</v>
      </c>
      <c r="B4490" t="inlineStr">
        <is>
          <t>20612652075</t>
        </is>
      </c>
      <c r="C4490" t="inlineStr">
        <is>
          <t>COOPERATIVA AGROINDUSTRIAL DE BAMBÚ DE LA REGION AMAZONAS</t>
        </is>
      </c>
      <c r="D4490" s="6" t="n">
        <v>2018</v>
      </c>
      <c r="F4490" t="inlineStr">
        <is>
          <t>PAC</t>
        </is>
      </c>
      <c r="G4490" s="4" t="str"/>
      <c r="H4490" s="4" t="str"/>
      <c r="I4490" s="4" t="n">
        <v>0</v>
      </c>
      <c r="J4490" s="4" t="str"/>
      <c r="K4490" s="4" t="str"/>
      <c r="L4490" s="3" t="str"/>
      <c r="M4490" s="3" t="str"/>
      <c r="N4490" s="3" t="str"/>
      <c r="O4490" s="4" t="str"/>
      <c r="P4490" s="4" t="str"/>
      <c r="Q4490" s="4" t="str"/>
      <c r="R4490" s="4" t="str"/>
      <c r="S4490" s="4" t="str"/>
      <c r="T4490" s="4" t="str"/>
      <c r="U4490" s="4" t="str"/>
      <c r="V4490" s="4" t="n">
        <v>1</v>
      </c>
    </row>
    <row r="4491">
      <c r="A4491" t="n">
        <v>564</v>
      </c>
      <c r="B4491" t="inlineStr">
        <is>
          <t>20612652075</t>
        </is>
      </c>
      <c r="C4491" t="inlineStr">
        <is>
          <t>COOPERATIVA AGROINDUSTRIAL DE BAMBÚ DE LA REGION AMAZONAS</t>
        </is>
      </c>
      <c r="D4491" s="6" t="n">
        <v>2019</v>
      </c>
      <c r="F4491" t="inlineStr">
        <is>
          <t>PAC</t>
        </is>
      </c>
      <c r="G4491" s="4" t="n">
        <v>0</v>
      </c>
      <c r="H4491" s="4" t="n">
        <v>0</v>
      </c>
      <c r="I4491" s="4" t="n">
        <v>0</v>
      </c>
      <c r="J4491" s="4" t="str"/>
      <c r="K4491" s="4" t="str"/>
      <c r="L4491" s="3" t="str"/>
      <c r="M4491" s="3" t="str"/>
      <c r="N4491" s="3" t="str"/>
      <c r="O4491" s="4" t="str"/>
      <c r="P4491" s="4" t="str"/>
      <c r="Q4491" s="4" t="str"/>
      <c r="R4491" s="4" t="str"/>
      <c r="S4491" s="4" t="str"/>
      <c r="T4491" s="4" t="str"/>
      <c r="U4491" s="4" t="str"/>
      <c r="V4491" s="4" t="n">
        <v>1</v>
      </c>
    </row>
    <row r="4492">
      <c r="A4492" t="n">
        <v>564</v>
      </c>
      <c r="B4492" t="inlineStr">
        <is>
          <t>20612652075</t>
        </is>
      </c>
      <c r="C4492" t="inlineStr">
        <is>
          <t>COOPERATIVA AGROINDUSTRIAL DE BAMBÚ DE LA REGION AMAZONAS</t>
        </is>
      </c>
      <c r="D4492" s="6" t="n">
        <v>2020</v>
      </c>
      <c r="F4492" t="inlineStr">
        <is>
          <t>PAC</t>
        </is>
      </c>
      <c r="G4492" s="4" t="n">
        <v>0</v>
      </c>
      <c r="H4492" s="4" t="n">
        <v>0</v>
      </c>
      <c r="I4492" s="4" t="n">
        <v>0</v>
      </c>
      <c r="J4492" s="4" t="str"/>
      <c r="K4492" s="4" t="str"/>
      <c r="L4492" s="3" t="str"/>
      <c r="M4492" s="3" t="str"/>
      <c r="N4492" s="3" t="str"/>
      <c r="O4492" s="4" t="str"/>
      <c r="P4492" s="4" t="str"/>
      <c r="Q4492" s="4" t="str"/>
      <c r="R4492" s="4" t="str"/>
      <c r="S4492" s="4" t="str"/>
      <c r="T4492" s="4" t="str"/>
      <c r="U4492" s="4" t="str"/>
      <c r="V4492" s="4" t="n">
        <v>1</v>
      </c>
    </row>
    <row r="4493">
      <c r="A4493" t="n">
        <v>564</v>
      </c>
      <c r="B4493" t="inlineStr">
        <is>
          <t>20612652075</t>
        </is>
      </c>
      <c r="C4493" t="inlineStr">
        <is>
          <t>COOPERATIVA AGROINDUSTRIAL DE BAMBÚ DE LA REGION AMAZONAS</t>
        </is>
      </c>
      <c r="D4493" s="6" t="n">
        <v>2021</v>
      </c>
      <c r="F4493" t="inlineStr">
        <is>
          <t>PAC</t>
        </is>
      </c>
      <c r="G4493" s="4" t="n">
        <v>0</v>
      </c>
      <c r="H4493" s="4" t="n">
        <v>0</v>
      </c>
      <c r="I4493" s="4" t="n">
        <v>0</v>
      </c>
      <c r="J4493" s="4" t="str"/>
      <c r="K4493" s="4" t="str"/>
      <c r="L4493" s="3" t="str"/>
      <c r="M4493" s="3" t="str"/>
      <c r="N4493" s="3" t="str"/>
      <c r="O4493" s="4" t="str"/>
      <c r="P4493" s="4" t="str"/>
      <c r="Q4493" s="4" t="str"/>
      <c r="R4493" s="4" t="str"/>
      <c r="S4493" s="4" t="str"/>
      <c r="T4493" s="4" t="str"/>
      <c r="U4493" s="4" t="str"/>
      <c r="V4493" s="4" t="n">
        <v>1</v>
      </c>
    </row>
    <row r="4494">
      <c r="A4494" t="n">
        <v>564</v>
      </c>
      <c r="B4494" t="inlineStr">
        <is>
          <t>20612652075</t>
        </is>
      </c>
      <c r="C4494" t="inlineStr">
        <is>
          <t>COOPERATIVA AGROINDUSTRIAL DE BAMBÚ DE LA REGION AMAZONAS</t>
        </is>
      </c>
      <c r="D4494" s="6" t="n">
        <v>2022</v>
      </c>
      <c r="F4494" t="inlineStr">
        <is>
          <t>PAC</t>
        </is>
      </c>
      <c r="G4494" s="4" t="n">
        <v>0</v>
      </c>
      <c r="H4494" s="4" t="n">
        <v>0</v>
      </c>
      <c r="I4494" s="4" t="n">
        <v>0</v>
      </c>
      <c r="J4494" s="4" t="str"/>
      <c r="K4494" s="4" t="str"/>
      <c r="L4494" s="3" t="str"/>
      <c r="M4494" s="3" t="str"/>
      <c r="N4494" s="3" t="str"/>
      <c r="O4494" s="4" t="str"/>
      <c r="P4494" s="4" t="str"/>
      <c r="Q4494" s="4" t="str"/>
      <c r="R4494" s="4" t="str"/>
      <c r="S4494" s="4" t="str"/>
      <c r="T4494" s="4" t="str"/>
      <c r="U4494" s="4" t="str"/>
      <c r="V4494" s="4" t="n">
        <v>1</v>
      </c>
    </row>
    <row r="4495">
      <c r="A4495" t="n">
        <v>564</v>
      </c>
      <c r="B4495" t="inlineStr">
        <is>
          <t>20612652075</t>
        </is>
      </c>
      <c r="C4495" t="inlineStr">
        <is>
          <t>COOPERATIVA AGROINDUSTRIAL DE BAMBÚ DE LA REGION AMAZONAS</t>
        </is>
      </c>
      <c r="D4495" s="6" t="n">
        <v>2023</v>
      </c>
      <c r="F4495" t="inlineStr">
        <is>
          <t>PAC</t>
        </is>
      </c>
      <c r="G4495" s="4" t="n">
        <v>0</v>
      </c>
      <c r="H4495" s="4" t="n">
        <v>0</v>
      </c>
      <c r="I4495" s="4" t="n">
        <v>0</v>
      </c>
      <c r="J4495" s="4" t="str"/>
      <c r="K4495" s="4" t="str"/>
      <c r="L4495" s="3" t="str"/>
      <c r="M4495" s="3" t="str"/>
      <c r="N4495" s="3" t="str"/>
      <c r="O4495" s="4" t="str"/>
      <c r="P4495" s="4" t="str"/>
      <c r="Q4495" s="4" t="str"/>
      <c r="R4495" s="4" t="str"/>
      <c r="S4495" s="4" t="str"/>
      <c r="T4495" s="4" t="str"/>
      <c r="U4495" s="4" t="str"/>
      <c r="V4495" s="4" t="n">
        <v>1</v>
      </c>
    </row>
    <row r="4496">
      <c r="A4496" t="n">
        <v>564</v>
      </c>
      <c r="B4496" t="inlineStr">
        <is>
          <t>20612652075</t>
        </is>
      </c>
      <c r="C4496" t="inlineStr">
        <is>
          <t>COOPERATIVA AGROINDUSTRIAL DE BAMBÚ DE LA REGION AMAZONAS</t>
        </is>
      </c>
      <c r="D4496" s="6" t="n">
        <v>2024</v>
      </c>
      <c r="F4496" t="inlineStr">
        <is>
          <t>PAC</t>
        </is>
      </c>
      <c r="G4496" s="4" t="n">
        <v>0</v>
      </c>
      <c r="H4496" s="4" t="n">
        <v>0</v>
      </c>
      <c r="I4496" s="4" t="n">
        <v>0</v>
      </c>
      <c r="J4496" s="4" t="str"/>
      <c r="K4496" s="4" t="str"/>
      <c r="L4496" s="3" t="str"/>
      <c r="M4496" s="3" t="str"/>
      <c r="N4496" s="3" t="str"/>
      <c r="O4496" s="4" t="str"/>
      <c r="P4496" s="4" t="str"/>
      <c r="Q4496" s="4" t="str"/>
      <c r="R4496" s="4" t="str"/>
      <c r="S4496" s="4" t="str"/>
      <c r="T4496" s="4" t="str"/>
      <c r="U4496" s="4" t="str"/>
      <c r="V4496" s="4" t="n">
        <v>1</v>
      </c>
    </row>
    <row r="4497">
      <c r="A4497" t="n">
        <v>564</v>
      </c>
      <c r="B4497" t="inlineStr">
        <is>
          <t>20612652075</t>
        </is>
      </c>
      <c r="C4497" t="inlineStr">
        <is>
          <t>COOPERATIVA AGROINDUSTRIAL DE BAMBÚ DE LA REGION AMAZONAS</t>
        </is>
      </c>
      <c r="D4497" s="6" t="n">
        <v>2025</v>
      </c>
      <c r="E4497" t="n">
        <v>1</v>
      </c>
      <c r="F4497" t="inlineStr">
        <is>
          <t>PAC</t>
        </is>
      </c>
      <c r="G4497" s="4" t="n">
        <v>61</v>
      </c>
      <c r="H4497" s="4" t="n">
        <v>26</v>
      </c>
      <c r="I4497" s="4" t="n">
        <v>87</v>
      </c>
      <c r="J4497" s="4" t="n">
        <v>9</v>
      </c>
      <c r="K4497" s="4" t="n">
        <v>3</v>
      </c>
      <c r="L4497" s="3" t="n">
        <v>13557</v>
      </c>
      <c r="M4497" s="3" t="n">
        <v>0</v>
      </c>
      <c r="N4497" s="3" t="n">
        <v>13557</v>
      </c>
      <c r="O4497" s="4" t="n">
        <v>0</v>
      </c>
      <c r="P4497" s="4" t="n">
        <v>0</v>
      </c>
      <c r="Q4497" s="4" t="str"/>
      <c r="R4497" s="4" t="n">
        <v>13557</v>
      </c>
      <c r="S4497" s="4" t="n">
        <v>0</v>
      </c>
      <c r="T4497" s="4" t="n">
        <v>0</v>
      </c>
      <c r="U4497" s="4" t="n">
        <v>13557</v>
      </c>
      <c r="V4497" s="4" t="n">
        <v>1</v>
      </c>
    </row>
    <row r="4498">
      <c r="A4498" t="n">
        <v>565</v>
      </c>
      <c r="B4498" t="inlineStr">
        <is>
          <t>20487558363</t>
        </is>
      </c>
      <c r="C4498" t="inlineStr">
        <is>
          <t>ASOCIACIÓN DE PRODUCTORES DE BAMBÚ RÍO MARAÑÓN</t>
        </is>
      </c>
      <c r="D4498" s="6" t="n">
        <v>2018</v>
      </c>
      <c r="F4498" t="inlineStr">
        <is>
          <t>PAC</t>
        </is>
      </c>
      <c r="G4498" s="4" t="str"/>
      <c r="H4498" s="4" t="str"/>
      <c r="I4498" s="4" t="n">
        <v>0</v>
      </c>
      <c r="J4498" s="4" t="str"/>
      <c r="K4498" s="4" t="str"/>
      <c r="L4498" s="3" t="str"/>
      <c r="M4498" s="3" t="str"/>
      <c r="N4498" s="3" t="str"/>
      <c r="O4498" s="4" t="str"/>
      <c r="P4498" s="4" t="str"/>
      <c r="Q4498" s="4" t="str"/>
      <c r="R4498" s="4" t="str"/>
      <c r="S4498" s="4" t="str"/>
      <c r="T4498" s="4" t="str"/>
      <c r="U4498" s="4" t="str"/>
      <c r="V4498" s="4" t="n">
        <v>1</v>
      </c>
    </row>
    <row r="4499">
      <c r="A4499" t="n">
        <v>565</v>
      </c>
      <c r="B4499" t="inlineStr">
        <is>
          <t>20487558363</t>
        </is>
      </c>
      <c r="C4499" t="inlineStr">
        <is>
          <t>ASOCIACIÓN DE PRODUCTORES DE BAMBÚ RÍO MARAÑÓN</t>
        </is>
      </c>
      <c r="D4499" s="6" t="n">
        <v>2019</v>
      </c>
      <c r="F4499" t="inlineStr">
        <is>
          <t>PAC</t>
        </is>
      </c>
      <c r="G4499" s="4" t="n">
        <v>0</v>
      </c>
      <c r="H4499" s="4" t="n">
        <v>0</v>
      </c>
      <c r="I4499" s="4" t="n">
        <v>0</v>
      </c>
      <c r="J4499" s="4" t="str"/>
      <c r="K4499" s="4" t="str"/>
      <c r="L4499" s="3" t="str"/>
      <c r="M4499" s="3" t="str"/>
      <c r="N4499" s="3" t="str"/>
      <c r="O4499" s="4" t="str"/>
      <c r="P4499" s="4" t="str"/>
      <c r="Q4499" s="4" t="str"/>
      <c r="R4499" s="4" t="str"/>
      <c r="S4499" s="4" t="str"/>
      <c r="T4499" s="4" t="str"/>
      <c r="U4499" s="4" t="str"/>
      <c r="V4499" s="4" t="n">
        <v>1</v>
      </c>
    </row>
    <row r="4500">
      <c r="A4500" t="n">
        <v>565</v>
      </c>
      <c r="B4500" t="inlineStr">
        <is>
          <t>20487558363</t>
        </is>
      </c>
      <c r="C4500" t="inlineStr">
        <is>
          <t>ASOCIACIÓN DE PRODUCTORES DE BAMBÚ RÍO MARAÑÓN</t>
        </is>
      </c>
      <c r="D4500" s="6" t="n">
        <v>2020</v>
      </c>
      <c r="F4500" t="inlineStr">
        <is>
          <t>PAC</t>
        </is>
      </c>
      <c r="G4500" s="4" t="n">
        <v>0</v>
      </c>
      <c r="H4500" s="4" t="n">
        <v>0</v>
      </c>
      <c r="I4500" s="4" t="n">
        <v>0</v>
      </c>
      <c r="J4500" s="4" t="str"/>
      <c r="K4500" s="4" t="str"/>
      <c r="L4500" s="3" t="str"/>
      <c r="M4500" s="3" t="str"/>
      <c r="N4500" s="3" t="str"/>
      <c r="O4500" s="4" t="str"/>
      <c r="P4500" s="4" t="str"/>
      <c r="Q4500" s="4" t="str"/>
      <c r="R4500" s="4" t="str"/>
      <c r="S4500" s="4" t="str"/>
      <c r="T4500" s="4" t="str"/>
      <c r="U4500" s="4" t="str"/>
      <c r="V4500" s="4" t="n">
        <v>1</v>
      </c>
    </row>
    <row r="4501">
      <c r="A4501" t="n">
        <v>565</v>
      </c>
      <c r="B4501" t="inlineStr">
        <is>
          <t>20487558363</t>
        </is>
      </c>
      <c r="C4501" t="inlineStr">
        <is>
          <t>ASOCIACIÓN DE PRODUCTORES DE BAMBÚ RÍO MARAÑÓN</t>
        </is>
      </c>
      <c r="D4501" s="6" t="n">
        <v>2021</v>
      </c>
      <c r="F4501" t="inlineStr">
        <is>
          <t>PAC</t>
        </is>
      </c>
      <c r="G4501" s="4" t="n">
        <v>0</v>
      </c>
      <c r="H4501" s="4" t="n">
        <v>0</v>
      </c>
      <c r="I4501" s="4" t="n">
        <v>0</v>
      </c>
      <c r="J4501" s="4" t="str"/>
      <c r="K4501" s="4" t="str"/>
      <c r="L4501" s="3" t="str"/>
      <c r="M4501" s="3" t="str"/>
      <c r="N4501" s="3" t="str"/>
      <c r="O4501" s="4" t="str"/>
      <c r="P4501" s="4" t="str"/>
      <c r="Q4501" s="4" t="str"/>
      <c r="R4501" s="4" t="str"/>
      <c r="S4501" s="4" t="str"/>
      <c r="T4501" s="4" t="str"/>
      <c r="U4501" s="4" t="str"/>
      <c r="V4501" s="4" t="n">
        <v>1</v>
      </c>
    </row>
    <row r="4502">
      <c r="A4502" t="n">
        <v>565</v>
      </c>
      <c r="B4502" t="inlineStr">
        <is>
          <t>20487558363</t>
        </is>
      </c>
      <c r="C4502" t="inlineStr">
        <is>
          <t>ASOCIACIÓN DE PRODUCTORES DE BAMBÚ RÍO MARAÑÓN</t>
        </is>
      </c>
      <c r="D4502" s="6" t="n">
        <v>2022</v>
      </c>
      <c r="F4502" t="inlineStr">
        <is>
          <t>PAC</t>
        </is>
      </c>
      <c r="G4502" s="4" t="n">
        <v>0</v>
      </c>
      <c r="H4502" s="4" t="n">
        <v>0</v>
      </c>
      <c r="I4502" s="4" t="n">
        <v>0</v>
      </c>
      <c r="J4502" s="4" t="str"/>
      <c r="K4502" s="4" t="str"/>
      <c r="L4502" s="3" t="str"/>
      <c r="M4502" s="3" t="str"/>
      <c r="N4502" s="3" t="str"/>
      <c r="O4502" s="4" t="str"/>
      <c r="P4502" s="4" t="str"/>
      <c r="Q4502" s="4" t="str"/>
      <c r="R4502" s="4" t="str"/>
      <c r="S4502" s="4" t="str"/>
      <c r="T4502" s="4" t="str"/>
      <c r="U4502" s="4" t="str"/>
      <c r="V4502" s="4" t="n">
        <v>1</v>
      </c>
    </row>
    <row r="4503">
      <c r="A4503" t="n">
        <v>565</v>
      </c>
      <c r="B4503" t="inlineStr">
        <is>
          <t>20487558363</t>
        </is>
      </c>
      <c r="C4503" t="inlineStr">
        <is>
          <t>ASOCIACIÓN DE PRODUCTORES DE BAMBÚ RÍO MARAÑÓN</t>
        </is>
      </c>
      <c r="D4503" s="6" t="n">
        <v>2023</v>
      </c>
      <c r="F4503" t="inlineStr">
        <is>
          <t>PAC</t>
        </is>
      </c>
      <c r="G4503" s="4" t="n">
        <v>0</v>
      </c>
      <c r="H4503" s="4" t="n">
        <v>0</v>
      </c>
      <c r="I4503" s="4" t="n">
        <v>0</v>
      </c>
      <c r="J4503" s="4" t="str"/>
      <c r="K4503" s="4" t="str"/>
      <c r="L4503" s="3" t="str"/>
      <c r="M4503" s="3" t="str"/>
      <c r="N4503" s="3" t="str"/>
      <c r="O4503" s="4" t="str"/>
      <c r="P4503" s="4" t="str"/>
      <c r="Q4503" s="4" t="str"/>
      <c r="R4503" s="4" t="str"/>
      <c r="S4503" s="4" t="str"/>
      <c r="T4503" s="4" t="str"/>
      <c r="U4503" s="4" t="str"/>
      <c r="V4503" s="4" t="n">
        <v>1</v>
      </c>
    </row>
    <row r="4504">
      <c r="A4504" t="n">
        <v>565</v>
      </c>
      <c r="B4504" t="inlineStr">
        <is>
          <t>20487558363</t>
        </is>
      </c>
      <c r="C4504" t="inlineStr">
        <is>
          <t>ASOCIACIÓN DE PRODUCTORES DE BAMBÚ RÍO MARAÑÓN</t>
        </is>
      </c>
      <c r="D4504" s="6" t="n">
        <v>2024</v>
      </c>
      <c r="F4504" t="inlineStr">
        <is>
          <t>PAC</t>
        </is>
      </c>
      <c r="G4504" s="4" t="n">
        <v>0</v>
      </c>
      <c r="H4504" s="4" t="n">
        <v>0</v>
      </c>
      <c r="I4504" s="4" t="n">
        <v>0</v>
      </c>
      <c r="J4504" s="4" t="str"/>
      <c r="K4504" s="4" t="str"/>
      <c r="L4504" s="3" t="str"/>
      <c r="M4504" s="3" t="str"/>
      <c r="N4504" s="3" t="str"/>
      <c r="O4504" s="4" t="str"/>
      <c r="P4504" s="4" t="str"/>
      <c r="Q4504" s="4" t="str"/>
      <c r="R4504" s="4" t="str"/>
      <c r="S4504" s="4" t="str"/>
      <c r="T4504" s="4" t="str"/>
      <c r="U4504" s="4" t="str"/>
      <c r="V4504" s="4" t="n">
        <v>1</v>
      </c>
    </row>
    <row r="4505">
      <c r="A4505" t="n">
        <v>565</v>
      </c>
      <c r="B4505" t="inlineStr">
        <is>
          <t>20487558363</t>
        </is>
      </c>
      <c r="C4505" t="inlineStr">
        <is>
          <t>ASOCIACIÓN DE PRODUCTORES DE BAMBÚ RÍO MARAÑÓN</t>
        </is>
      </c>
      <c r="D4505" s="6" t="n">
        <v>2025</v>
      </c>
      <c r="E4505" t="n">
        <v>1</v>
      </c>
      <c r="F4505" t="inlineStr">
        <is>
          <t>PAC</t>
        </is>
      </c>
      <c r="G4505" s="4" t="n">
        <v>18</v>
      </c>
      <c r="H4505" s="4" t="n">
        <v>7</v>
      </c>
      <c r="I4505" s="4" t="n">
        <v>25</v>
      </c>
      <c r="J4505" s="4" t="n">
        <v>9</v>
      </c>
      <c r="K4505" s="4" t="n">
        <v>3</v>
      </c>
      <c r="L4505" s="3" t="n">
        <v>5020</v>
      </c>
      <c r="M4505" s="3" t="n">
        <v>0</v>
      </c>
      <c r="N4505" s="3" t="n">
        <v>5020</v>
      </c>
      <c r="O4505" s="4" t="n">
        <v>0</v>
      </c>
      <c r="P4505" s="4" t="n">
        <v>0</v>
      </c>
      <c r="Q4505" s="4" t="str"/>
      <c r="R4505" s="4" t="n">
        <v>5020</v>
      </c>
      <c r="S4505" s="4" t="n">
        <v>0</v>
      </c>
      <c r="T4505" s="4" t="n">
        <v>0</v>
      </c>
      <c r="U4505" s="4" t="n">
        <v>5020</v>
      </c>
      <c r="V4505" s="4" t="n">
        <v>1</v>
      </c>
    </row>
    <row r="4506">
      <c r="A4506" t="n">
        <v>566</v>
      </c>
      <c r="B4506" t="inlineStr">
        <is>
          <t>20479728501</t>
        </is>
      </c>
      <c r="C4506" t="inlineStr">
        <is>
          <t>ASOCIACION AGROPECUARIA DE MOLINOPAMPA</t>
        </is>
      </c>
      <c r="D4506" s="6" t="n">
        <v>2018</v>
      </c>
      <c r="F4506" t="inlineStr">
        <is>
          <t>PAC</t>
        </is>
      </c>
      <c r="G4506" s="4" t="str"/>
      <c r="H4506" s="4" t="str"/>
      <c r="I4506" s="4" t="n">
        <v>0</v>
      </c>
      <c r="J4506" s="4" t="str"/>
      <c r="K4506" s="4" t="str"/>
      <c r="L4506" s="3" t="str"/>
      <c r="M4506" s="3" t="str"/>
      <c r="N4506" s="3" t="str"/>
      <c r="O4506" s="4" t="str"/>
      <c r="P4506" s="4" t="str"/>
      <c r="Q4506" s="4" t="str"/>
      <c r="R4506" s="4" t="str"/>
      <c r="S4506" s="4" t="str"/>
      <c r="T4506" s="4" t="str"/>
      <c r="U4506" s="4" t="str"/>
      <c r="V4506" s="4" t="n">
        <v>1</v>
      </c>
    </row>
    <row r="4507">
      <c r="A4507" t="n">
        <v>566</v>
      </c>
      <c r="B4507" t="inlineStr">
        <is>
          <t>20479728501</t>
        </is>
      </c>
      <c r="C4507" t="inlineStr">
        <is>
          <t>ASOCIACION AGROPECUARIA DE MOLINOPAMPA</t>
        </is>
      </c>
      <c r="D4507" s="6" t="n">
        <v>2019</v>
      </c>
      <c r="F4507" t="inlineStr">
        <is>
          <t>PAC</t>
        </is>
      </c>
      <c r="G4507" s="4" t="n">
        <v>0</v>
      </c>
      <c r="H4507" s="4" t="n">
        <v>0</v>
      </c>
      <c r="I4507" s="4" t="n">
        <v>0</v>
      </c>
      <c r="J4507" s="4" t="str"/>
      <c r="K4507" s="4" t="str"/>
      <c r="L4507" s="3" t="str"/>
      <c r="M4507" s="3" t="str"/>
      <c r="N4507" s="3" t="str"/>
      <c r="O4507" s="4" t="str"/>
      <c r="P4507" s="4" t="str"/>
      <c r="Q4507" s="4" t="str"/>
      <c r="R4507" s="4" t="str"/>
      <c r="S4507" s="4" t="str"/>
      <c r="T4507" s="4" t="str"/>
      <c r="U4507" s="4" t="str"/>
      <c r="V4507" s="4" t="n">
        <v>1</v>
      </c>
    </row>
    <row r="4508">
      <c r="A4508" t="n">
        <v>566</v>
      </c>
      <c r="B4508" t="inlineStr">
        <is>
          <t>20479728501</t>
        </is>
      </c>
      <c r="C4508" t="inlineStr">
        <is>
          <t>ASOCIACION AGROPECUARIA DE MOLINOPAMPA</t>
        </is>
      </c>
      <c r="D4508" s="6" t="n">
        <v>2020</v>
      </c>
      <c r="F4508" t="inlineStr">
        <is>
          <t>PAC</t>
        </is>
      </c>
      <c r="G4508" s="4" t="n">
        <v>0</v>
      </c>
      <c r="H4508" s="4" t="n">
        <v>0</v>
      </c>
      <c r="I4508" s="4" t="n">
        <v>0</v>
      </c>
      <c r="J4508" s="4" t="str"/>
      <c r="K4508" s="4" t="str"/>
      <c r="L4508" s="3" t="str"/>
      <c r="M4508" s="3" t="str"/>
      <c r="N4508" s="3" t="str"/>
      <c r="O4508" s="4" t="str"/>
      <c r="P4508" s="4" t="str"/>
      <c r="Q4508" s="4" t="str"/>
      <c r="R4508" s="4" t="str"/>
      <c r="S4508" s="4" t="str"/>
      <c r="T4508" s="4" t="str"/>
      <c r="U4508" s="4" t="str"/>
      <c r="V4508" s="4" t="n">
        <v>1</v>
      </c>
    </row>
    <row r="4509">
      <c r="A4509" t="n">
        <v>566</v>
      </c>
      <c r="B4509" t="inlineStr">
        <is>
          <t>20479728501</t>
        </is>
      </c>
      <c r="C4509" t="inlineStr">
        <is>
          <t>ASOCIACION AGROPECUARIA DE MOLINOPAMPA</t>
        </is>
      </c>
      <c r="D4509" s="6" t="n">
        <v>2021</v>
      </c>
      <c r="F4509" t="inlineStr">
        <is>
          <t>PAC</t>
        </is>
      </c>
      <c r="G4509" s="4" t="n">
        <v>0</v>
      </c>
      <c r="H4509" s="4" t="n">
        <v>0</v>
      </c>
      <c r="I4509" s="4" t="n">
        <v>0</v>
      </c>
      <c r="J4509" s="4" t="str"/>
      <c r="K4509" s="4" t="str"/>
      <c r="L4509" s="3" t="str"/>
      <c r="M4509" s="3" t="str"/>
      <c r="N4509" s="3" t="str"/>
      <c r="O4509" s="4" t="str"/>
      <c r="P4509" s="4" t="str"/>
      <c r="Q4509" s="4" t="str"/>
      <c r="R4509" s="4" t="str"/>
      <c r="S4509" s="4" t="str"/>
      <c r="T4509" s="4" t="str"/>
      <c r="U4509" s="4" t="str"/>
      <c r="V4509" s="4" t="n">
        <v>1</v>
      </c>
    </row>
    <row r="4510">
      <c r="A4510" t="n">
        <v>566</v>
      </c>
      <c r="B4510" t="inlineStr">
        <is>
          <t>20479728501</t>
        </is>
      </c>
      <c r="C4510" t="inlineStr">
        <is>
          <t>ASOCIACION AGROPECUARIA DE MOLINOPAMPA</t>
        </is>
      </c>
      <c r="D4510" s="6" t="n">
        <v>2022</v>
      </c>
      <c r="F4510" t="inlineStr">
        <is>
          <t>PAC</t>
        </is>
      </c>
      <c r="G4510" s="4" t="n">
        <v>0</v>
      </c>
      <c r="H4510" s="4" t="n">
        <v>0</v>
      </c>
      <c r="I4510" s="4" t="n">
        <v>0</v>
      </c>
      <c r="J4510" s="4" t="str"/>
      <c r="K4510" s="4" t="str"/>
      <c r="L4510" s="3" t="str"/>
      <c r="M4510" s="3" t="str"/>
      <c r="N4510" s="3" t="str"/>
      <c r="O4510" s="4" t="str"/>
      <c r="P4510" s="4" t="str"/>
      <c r="Q4510" s="4" t="str"/>
      <c r="R4510" s="4" t="str"/>
      <c r="S4510" s="4" t="str"/>
      <c r="T4510" s="4" t="str"/>
      <c r="U4510" s="4" t="str"/>
      <c r="V4510" s="4" t="n">
        <v>1</v>
      </c>
    </row>
    <row r="4511">
      <c r="A4511" t="n">
        <v>566</v>
      </c>
      <c r="B4511" t="inlineStr">
        <is>
          <t>20479728501</t>
        </is>
      </c>
      <c r="C4511" t="inlineStr">
        <is>
          <t>ASOCIACION AGROPECUARIA DE MOLINOPAMPA</t>
        </is>
      </c>
      <c r="D4511" s="6" t="n">
        <v>2023</v>
      </c>
      <c r="F4511" t="inlineStr">
        <is>
          <t>PAC</t>
        </is>
      </c>
      <c r="G4511" s="4" t="n">
        <v>0</v>
      </c>
      <c r="H4511" s="4" t="n">
        <v>0</v>
      </c>
      <c r="I4511" s="4" t="n">
        <v>0</v>
      </c>
      <c r="J4511" s="4" t="str"/>
      <c r="K4511" s="4" t="str"/>
      <c r="L4511" s="3" t="str"/>
      <c r="M4511" s="3" t="str"/>
      <c r="N4511" s="3" t="str"/>
      <c r="O4511" s="4" t="str"/>
      <c r="P4511" s="4" t="str"/>
      <c r="Q4511" s="4" t="str"/>
      <c r="R4511" s="4" t="str"/>
      <c r="S4511" s="4" t="str"/>
      <c r="T4511" s="4" t="str"/>
      <c r="U4511" s="4" t="str"/>
      <c r="V4511" s="4" t="n">
        <v>1</v>
      </c>
    </row>
    <row r="4512">
      <c r="A4512" t="n">
        <v>566</v>
      </c>
      <c r="B4512" t="inlineStr">
        <is>
          <t>20479728501</t>
        </is>
      </c>
      <c r="C4512" t="inlineStr">
        <is>
          <t>ASOCIACION AGROPECUARIA DE MOLINOPAMPA</t>
        </is>
      </c>
      <c r="D4512" s="6" t="n">
        <v>2024</v>
      </c>
      <c r="F4512" t="inlineStr">
        <is>
          <t>PAC</t>
        </is>
      </c>
      <c r="G4512" s="4" t="n">
        <v>0</v>
      </c>
      <c r="H4512" s="4" t="n">
        <v>0</v>
      </c>
      <c r="I4512" s="4" t="n">
        <v>0</v>
      </c>
      <c r="J4512" s="4" t="str"/>
      <c r="K4512" s="4" t="str"/>
      <c r="L4512" s="3" t="str"/>
      <c r="M4512" s="3" t="str"/>
      <c r="N4512" s="3" t="str"/>
      <c r="O4512" s="4" t="str"/>
      <c r="P4512" s="4" t="str"/>
      <c r="Q4512" s="4" t="str"/>
      <c r="R4512" s="4" t="str"/>
      <c r="S4512" s="4" t="str"/>
      <c r="T4512" s="4" t="str"/>
      <c r="U4512" s="4" t="str"/>
      <c r="V4512" s="4" t="n">
        <v>1</v>
      </c>
    </row>
    <row r="4513">
      <c r="A4513" t="n">
        <v>566</v>
      </c>
      <c r="B4513" t="inlineStr">
        <is>
          <t>20479728501</t>
        </is>
      </c>
      <c r="C4513" t="inlineStr">
        <is>
          <t>ASOCIACION AGROPECUARIA DE MOLINOPAMPA</t>
        </is>
      </c>
      <c r="D4513" s="6" t="n">
        <v>2025</v>
      </c>
      <c r="E4513" t="n">
        <v>1</v>
      </c>
      <c r="F4513" t="inlineStr">
        <is>
          <t>PAC</t>
        </is>
      </c>
      <c r="G4513" s="4" t="n">
        <v>15</v>
      </c>
      <c r="H4513" s="4" t="n">
        <v>9</v>
      </c>
      <c r="I4513" s="4" t="n">
        <v>24</v>
      </c>
      <c r="J4513" s="4" t="n">
        <v>3</v>
      </c>
      <c r="K4513" s="4" t="n">
        <v>0</v>
      </c>
      <c r="L4513" s="3" t="n">
        <v>0</v>
      </c>
      <c r="M4513" s="3" t="n">
        <v>0</v>
      </c>
      <c r="N4513" s="3" t="n">
        <v>0</v>
      </c>
      <c r="O4513" s="4" t="n">
        <v>0</v>
      </c>
      <c r="P4513" s="4" t="n">
        <v>0</v>
      </c>
      <c r="Q4513" s="4" t="str"/>
      <c r="R4513" s="4" t="n">
        <v>0</v>
      </c>
      <c r="S4513" s="4" t="n">
        <v>0</v>
      </c>
      <c r="T4513" s="4" t="n">
        <v>0</v>
      </c>
      <c r="U4513" s="4" t="n">
        <v>0</v>
      </c>
      <c r="V4513" s="4" t="n">
        <v>1</v>
      </c>
    </row>
    <row r="4514">
      <c r="A4514" t="n">
        <v>567</v>
      </c>
      <c r="B4514" t="inlineStr">
        <is>
          <t>20480118295</t>
        </is>
      </c>
      <c r="C4514" t="inlineStr">
        <is>
          <t>ASOCIACION PRODUCTORES AGROPECUARIOS SANTO TOMAS</t>
        </is>
      </c>
      <c r="D4514" s="6" t="n">
        <v>2018</v>
      </c>
      <c r="F4514" t="inlineStr">
        <is>
          <t>PAC</t>
        </is>
      </c>
      <c r="G4514" s="4" t="str"/>
      <c r="H4514" s="4" t="str"/>
      <c r="I4514" s="4" t="n">
        <v>0</v>
      </c>
      <c r="J4514" s="4" t="str"/>
      <c r="K4514" s="4" t="str"/>
      <c r="L4514" s="3" t="str"/>
      <c r="M4514" s="3" t="str"/>
      <c r="N4514" s="3" t="str"/>
      <c r="O4514" s="4" t="str"/>
      <c r="P4514" s="4" t="str"/>
      <c r="Q4514" s="4" t="str"/>
      <c r="R4514" s="4" t="str"/>
      <c r="S4514" s="4" t="str"/>
      <c r="T4514" s="4" t="str"/>
      <c r="U4514" s="4" t="str"/>
      <c r="V4514" s="4" t="n">
        <v>1</v>
      </c>
    </row>
    <row r="4515">
      <c r="A4515" t="n">
        <v>567</v>
      </c>
      <c r="B4515" t="inlineStr">
        <is>
          <t>20480118295</t>
        </is>
      </c>
      <c r="C4515" t="inlineStr">
        <is>
          <t>ASOCIACION PRODUCTORES AGROPECUARIOS SANTO TOMAS</t>
        </is>
      </c>
      <c r="D4515" s="6" t="n">
        <v>2019</v>
      </c>
      <c r="F4515" t="inlineStr">
        <is>
          <t>PAC</t>
        </is>
      </c>
      <c r="G4515" s="4" t="n">
        <v>0</v>
      </c>
      <c r="H4515" s="4" t="n">
        <v>0</v>
      </c>
      <c r="I4515" s="4" t="n">
        <v>0</v>
      </c>
      <c r="J4515" s="4" t="str"/>
      <c r="K4515" s="4" t="str"/>
      <c r="L4515" s="3" t="str"/>
      <c r="M4515" s="3" t="str"/>
      <c r="N4515" s="3" t="str"/>
      <c r="O4515" s="4" t="str"/>
      <c r="P4515" s="4" t="str"/>
      <c r="Q4515" s="4" t="str"/>
      <c r="R4515" s="4" t="str"/>
      <c r="S4515" s="4" t="str"/>
      <c r="T4515" s="4" t="str"/>
      <c r="U4515" s="4" t="str"/>
      <c r="V4515" s="4" t="n">
        <v>1</v>
      </c>
    </row>
    <row r="4516">
      <c r="A4516" t="n">
        <v>567</v>
      </c>
      <c r="B4516" t="inlineStr">
        <is>
          <t>20480118295</t>
        </is>
      </c>
      <c r="C4516" t="inlineStr">
        <is>
          <t>ASOCIACION PRODUCTORES AGROPECUARIOS SANTO TOMAS</t>
        </is>
      </c>
      <c r="D4516" s="6" t="n">
        <v>2020</v>
      </c>
      <c r="F4516" t="inlineStr">
        <is>
          <t>PAC</t>
        </is>
      </c>
      <c r="G4516" s="4" t="n">
        <v>0</v>
      </c>
      <c r="H4516" s="4" t="n">
        <v>0</v>
      </c>
      <c r="I4516" s="4" t="n">
        <v>0</v>
      </c>
      <c r="J4516" s="4" t="str"/>
      <c r="K4516" s="4" t="str"/>
      <c r="L4516" s="3" t="str"/>
      <c r="M4516" s="3" t="str"/>
      <c r="N4516" s="3" t="str"/>
      <c r="O4516" s="4" t="str"/>
      <c r="P4516" s="4" t="str"/>
      <c r="Q4516" s="4" t="str"/>
      <c r="R4516" s="4" t="str"/>
      <c r="S4516" s="4" t="str"/>
      <c r="T4516" s="4" t="str"/>
      <c r="U4516" s="4" t="str"/>
      <c r="V4516" s="4" t="n">
        <v>1</v>
      </c>
    </row>
    <row r="4517">
      <c r="A4517" t="n">
        <v>567</v>
      </c>
      <c r="B4517" t="inlineStr">
        <is>
          <t>20480118295</t>
        </is>
      </c>
      <c r="C4517" t="inlineStr">
        <is>
          <t>ASOCIACION PRODUCTORES AGROPECUARIOS SANTO TOMAS</t>
        </is>
      </c>
      <c r="D4517" s="6" t="n">
        <v>2021</v>
      </c>
      <c r="F4517" t="inlineStr">
        <is>
          <t>PAC</t>
        </is>
      </c>
      <c r="G4517" s="4" t="n">
        <v>0</v>
      </c>
      <c r="H4517" s="4" t="n">
        <v>0</v>
      </c>
      <c r="I4517" s="4" t="n">
        <v>0</v>
      </c>
      <c r="J4517" s="4" t="str"/>
      <c r="K4517" s="4" t="str"/>
      <c r="L4517" s="3" t="str"/>
      <c r="M4517" s="3" t="str"/>
      <c r="N4517" s="3" t="str"/>
      <c r="O4517" s="4" t="str"/>
      <c r="P4517" s="4" t="str"/>
      <c r="Q4517" s="4" t="str"/>
      <c r="R4517" s="4" t="str"/>
      <c r="S4517" s="4" t="str"/>
      <c r="T4517" s="4" t="str"/>
      <c r="U4517" s="4" t="str"/>
      <c r="V4517" s="4" t="n">
        <v>1</v>
      </c>
    </row>
    <row r="4518">
      <c r="A4518" t="n">
        <v>567</v>
      </c>
      <c r="B4518" t="inlineStr">
        <is>
          <t>20480118295</t>
        </is>
      </c>
      <c r="C4518" t="inlineStr">
        <is>
          <t>ASOCIACION PRODUCTORES AGROPECUARIOS SANTO TOMAS</t>
        </is>
      </c>
      <c r="D4518" s="6" t="n">
        <v>2022</v>
      </c>
      <c r="F4518" t="inlineStr">
        <is>
          <t>PAC</t>
        </is>
      </c>
      <c r="G4518" s="4" t="n">
        <v>0</v>
      </c>
      <c r="H4518" s="4" t="n">
        <v>0</v>
      </c>
      <c r="I4518" s="4" t="n">
        <v>0</v>
      </c>
      <c r="J4518" s="4" t="str"/>
      <c r="K4518" s="4" t="str"/>
      <c r="L4518" s="3" t="str"/>
      <c r="M4518" s="3" t="str"/>
      <c r="N4518" s="3" t="str"/>
      <c r="O4518" s="4" t="str"/>
      <c r="P4518" s="4" t="str"/>
      <c r="Q4518" s="4" t="str"/>
      <c r="R4518" s="4" t="str"/>
      <c r="S4518" s="4" t="str"/>
      <c r="T4518" s="4" t="str"/>
      <c r="U4518" s="4" t="str"/>
      <c r="V4518" s="4" t="n">
        <v>1</v>
      </c>
    </row>
    <row r="4519">
      <c r="A4519" t="n">
        <v>567</v>
      </c>
      <c r="B4519" t="inlineStr">
        <is>
          <t>20480118295</t>
        </is>
      </c>
      <c r="C4519" t="inlineStr">
        <is>
          <t>ASOCIACION PRODUCTORES AGROPECUARIOS SANTO TOMAS</t>
        </is>
      </c>
      <c r="D4519" s="6" t="n">
        <v>2023</v>
      </c>
      <c r="F4519" t="inlineStr">
        <is>
          <t>PAC</t>
        </is>
      </c>
      <c r="G4519" s="4" t="n">
        <v>0</v>
      </c>
      <c r="H4519" s="4" t="n">
        <v>0</v>
      </c>
      <c r="I4519" s="4" t="n">
        <v>0</v>
      </c>
      <c r="J4519" s="4" t="str"/>
      <c r="K4519" s="4" t="str"/>
      <c r="L4519" s="3" t="str"/>
      <c r="M4519" s="3" t="str"/>
      <c r="N4519" s="3" t="str"/>
      <c r="O4519" s="4" t="str"/>
      <c r="P4519" s="4" t="str"/>
      <c r="Q4519" s="4" t="str"/>
      <c r="R4519" s="4" t="str"/>
      <c r="S4519" s="4" t="str"/>
      <c r="T4519" s="4" t="str"/>
      <c r="U4519" s="4" t="str"/>
      <c r="V4519" s="4" t="n">
        <v>1</v>
      </c>
    </row>
    <row r="4520">
      <c r="A4520" t="n">
        <v>567</v>
      </c>
      <c r="B4520" t="inlineStr">
        <is>
          <t>20480118295</t>
        </is>
      </c>
      <c r="C4520" t="inlineStr">
        <is>
          <t>ASOCIACION PRODUCTORES AGROPECUARIOS SANTO TOMAS</t>
        </is>
      </c>
      <c r="D4520" s="6" t="n">
        <v>2024</v>
      </c>
      <c r="F4520" t="inlineStr">
        <is>
          <t>PAC</t>
        </is>
      </c>
      <c r="G4520" s="4" t="n">
        <v>0</v>
      </c>
      <c r="H4520" s="4" t="n">
        <v>0</v>
      </c>
      <c r="I4520" s="4" t="n">
        <v>0</v>
      </c>
      <c r="J4520" s="4" t="str"/>
      <c r="K4520" s="4" t="str"/>
      <c r="L4520" s="3" t="str"/>
      <c r="M4520" s="3" t="str"/>
      <c r="N4520" s="3" t="str"/>
      <c r="O4520" s="4" t="str"/>
      <c r="P4520" s="4" t="str"/>
      <c r="Q4520" s="4" t="str"/>
      <c r="R4520" s="4" t="str"/>
      <c r="S4520" s="4" t="str"/>
      <c r="T4520" s="4" t="str"/>
      <c r="U4520" s="4" t="str"/>
      <c r="V4520" s="4" t="n">
        <v>1</v>
      </c>
    </row>
    <row r="4521">
      <c r="A4521" t="n">
        <v>567</v>
      </c>
      <c r="B4521" t="inlineStr">
        <is>
          <t>20480118295</t>
        </is>
      </c>
      <c r="C4521" t="inlineStr">
        <is>
          <t>ASOCIACION PRODUCTORES AGROPECUARIOS SANTO TOMAS</t>
        </is>
      </c>
      <c r="D4521" s="6" t="n">
        <v>2025</v>
      </c>
      <c r="E4521" t="n">
        <v>1</v>
      </c>
      <c r="F4521" t="inlineStr">
        <is>
          <t>PAC</t>
        </is>
      </c>
      <c r="G4521" s="4" t="n">
        <v>27</v>
      </c>
      <c r="H4521" s="4" t="n">
        <v>13</v>
      </c>
      <c r="I4521" s="4" t="n">
        <v>40</v>
      </c>
      <c r="J4521" s="4" t="n">
        <v>3</v>
      </c>
      <c r="K4521" s="4" t="n">
        <v>0</v>
      </c>
      <c r="L4521" s="3" t="n">
        <v>56541.9275</v>
      </c>
      <c r="M4521" s="3" t="n">
        <v>0</v>
      </c>
      <c r="N4521" s="3" t="n">
        <v>56541.9275</v>
      </c>
      <c r="O4521" s="4" t="n">
        <v>47494.3795</v>
      </c>
      <c r="P4521" s="4" t="n">
        <v>0</v>
      </c>
      <c r="Q4521" s="4" t="str"/>
      <c r="R4521" s="4" t="n">
        <v>9047.548000000001</v>
      </c>
      <c r="S4521" s="4" t="n">
        <v>0</v>
      </c>
      <c r="T4521" s="4" t="n">
        <v>0</v>
      </c>
      <c r="U4521" s="4" t="n">
        <v>56541.9275</v>
      </c>
      <c r="V4521" s="4" t="n">
        <v>1</v>
      </c>
    </row>
    <row r="4522">
      <c r="A4522" t="n">
        <v>568</v>
      </c>
      <c r="B4522" t="inlineStr">
        <is>
          <t>20612601462</t>
        </is>
      </c>
      <c r="C4522" t="inlineStr">
        <is>
          <t>COOPERATIVA AGRARIA DE PRODUCCION ORGÁNICA DE USUARIOS CHANKILLO - COOPAGROCHANKILLO</t>
        </is>
      </c>
      <c r="D4522" s="6" t="n">
        <v>2018</v>
      </c>
      <c r="F4522" t="inlineStr">
        <is>
          <t>PAC</t>
        </is>
      </c>
      <c r="G4522" s="4" t="str"/>
      <c r="H4522" s="4" t="str"/>
      <c r="I4522" s="4" t="n">
        <v>0</v>
      </c>
      <c r="J4522" s="4" t="str"/>
      <c r="K4522" s="4" t="str"/>
      <c r="L4522" s="3" t="str"/>
      <c r="M4522" s="3" t="str"/>
      <c r="N4522" s="3" t="str"/>
      <c r="O4522" s="4" t="str"/>
      <c r="P4522" s="4" t="str"/>
      <c r="Q4522" s="4" t="str"/>
      <c r="R4522" s="4" t="str"/>
      <c r="S4522" s="4" t="str"/>
      <c r="T4522" s="4" t="str"/>
      <c r="U4522" s="4" t="str"/>
      <c r="V4522" s="4" t="n">
        <v>1</v>
      </c>
    </row>
    <row r="4523">
      <c r="A4523" t="n">
        <v>568</v>
      </c>
      <c r="B4523" t="inlineStr">
        <is>
          <t>20612601462</t>
        </is>
      </c>
      <c r="C4523" t="inlineStr">
        <is>
          <t>COOPERATIVA AGRARIA DE PRODUCCION ORGÁNICA DE USUARIOS CHANKILLO - COOPAGROCHANKILLO</t>
        </is>
      </c>
      <c r="D4523" s="6" t="n">
        <v>2019</v>
      </c>
      <c r="F4523" t="inlineStr">
        <is>
          <t>PAC</t>
        </is>
      </c>
      <c r="G4523" s="4" t="n">
        <v>0</v>
      </c>
      <c r="H4523" s="4" t="n">
        <v>0</v>
      </c>
      <c r="I4523" s="4" t="n">
        <v>0</v>
      </c>
      <c r="J4523" s="4" t="str"/>
      <c r="K4523" s="4" t="str"/>
      <c r="L4523" s="3" t="str"/>
      <c r="M4523" s="3" t="str"/>
      <c r="N4523" s="3" t="str"/>
      <c r="O4523" s="4" t="str"/>
      <c r="P4523" s="4" t="str"/>
      <c r="Q4523" s="4" t="str"/>
      <c r="R4523" s="4" t="str"/>
      <c r="S4523" s="4" t="str"/>
      <c r="T4523" s="4" t="str"/>
      <c r="U4523" s="4" t="str"/>
      <c r="V4523" s="4" t="n">
        <v>1</v>
      </c>
    </row>
    <row r="4524">
      <c r="A4524" t="n">
        <v>568</v>
      </c>
      <c r="B4524" t="inlineStr">
        <is>
          <t>20612601462</t>
        </is>
      </c>
      <c r="C4524" t="inlineStr">
        <is>
          <t>COOPERATIVA AGRARIA DE PRODUCCION ORGÁNICA DE USUARIOS CHANKILLO - COOPAGROCHANKILLO</t>
        </is>
      </c>
      <c r="D4524" s="6" t="n">
        <v>2020</v>
      </c>
      <c r="F4524" t="inlineStr">
        <is>
          <t>PAC</t>
        </is>
      </c>
      <c r="G4524" s="4" t="n">
        <v>0</v>
      </c>
      <c r="H4524" s="4" t="n">
        <v>0</v>
      </c>
      <c r="I4524" s="4" t="n">
        <v>0</v>
      </c>
      <c r="J4524" s="4" t="str"/>
      <c r="K4524" s="4" t="str"/>
      <c r="L4524" s="3" t="str"/>
      <c r="M4524" s="3" t="str"/>
      <c r="N4524" s="3" t="str"/>
      <c r="O4524" s="4" t="str"/>
      <c r="P4524" s="4" t="str"/>
      <c r="Q4524" s="4" t="str"/>
      <c r="R4524" s="4" t="str"/>
      <c r="S4524" s="4" t="str"/>
      <c r="T4524" s="4" t="str"/>
      <c r="U4524" s="4" t="str"/>
      <c r="V4524" s="4" t="n">
        <v>1</v>
      </c>
    </row>
    <row r="4525">
      <c r="A4525" t="n">
        <v>568</v>
      </c>
      <c r="B4525" t="inlineStr">
        <is>
          <t>20612601462</t>
        </is>
      </c>
      <c r="C4525" t="inlineStr">
        <is>
          <t>COOPERATIVA AGRARIA DE PRODUCCION ORGÁNICA DE USUARIOS CHANKILLO - COOPAGROCHANKILLO</t>
        </is>
      </c>
      <c r="D4525" s="6" t="n">
        <v>2021</v>
      </c>
      <c r="F4525" t="inlineStr">
        <is>
          <t>PAC</t>
        </is>
      </c>
      <c r="G4525" s="4" t="n">
        <v>0</v>
      </c>
      <c r="H4525" s="4" t="n">
        <v>0</v>
      </c>
      <c r="I4525" s="4" t="n">
        <v>0</v>
      </c>
      <c r="J4525" s="4" t="str"/>
      <c r="K4525" s="4" t="str"/>
      <c r="L4525" s="3" t="str"/>
      <c r="M4525" s="3" t="str"/>
      <c r="N4525" s="3" t="str"/>
      <c r="O4525" s="4" t="str"/>
      <c r="P4525" s="4" t="str"/>
      <c r="Q4525" s="4" t="str"/>
      <c r="R4525" s="4" t="str"/>
      <c r="S4525" s="4" t="str"/>
      <c r="T4525" s="4" t="str"/>
      <c r="U4525" s="4" t="str"/>
      <c r="V4525" s="4" t="n">
        <v>1</v>
      </c>
    </row>
    <row r="4526">
      <c r="A4526" t="n">
        <v>568</v>
      </c>
      <c r="B4526" t="inlineStr">
        <is>
          <t>20612601462</t>
        </is>
      </c>
      <c r="C4526" t="inlineStr">
        <is>
          <t>COOPERATIVA AGRARIA DE PRODUCCION ORGÁNICA DE USUARIOS CHANKILLO - COOPAGROCHANKILLO</t>
        </is>
      </c>
      <c r="D4526" s="6" t="n">
        <v>2022</v>
      </c>
      <c r="F4526" t="inlineStr">
        <is>
          <t>PAC</t>
        </is>
      </c>
      <c r="G4526" s="4" t="n">
        <v>0</v>
      </c>
      <c r="H4526" s="4" t="n">
        <v>0</v>
      </c>
      <c r="I4526" s="4" t="n">
        <v>0</v>
      </c>
      <c r="J4526" s="4" t="str"/>
      <c r="K4526" s="4" t="str"/>
      <c r="L4526" s="3" t="str"/>
      <c r="M4526" s="3" t="str"/>
      <c r="N4526" s="3" t="str"/>
      <c r="O4526" s="4" t="str"/>
      <c r="P4526" s="4" t="str"/>
      <c r="Q4526" s="4" t="str"/>
      <c r="R4526" s="4" t="str"/>
      <c r="S4526" s="4" t="str"/>
      <c r="T4526" s="4" t="str"/>
      <c r="U4526" s="4" t="str"/>
      <c r="V4526" s="4" t="n">
        <v>1</v>
      </c>
    </row>
    <row r="4527">
      <c r="A4527" t="n">
        <v>568</v>
      </c>
      <c r="B4527" t="inlineStr">
        <is>
          <t>20612601462</t>
        </is>
      </c>
      <c r="C4527" t="inlineStr">
        <is>
          <t>COOPERATIVA AGRARIA DE PRODUCCION ORGÁNICA DE USUARIOS CHANKILLO - COOPAGROCHANKILLO</t>
        </is>
      </c>
      <c r="D4527" s="6" t="n">
        <v>2023</v>
      </c>
      <c r="F4527" t="inlineStr">
        <is>
          <t>PAC</t>
        </is>
      </c>
      <c r="G4527" s="4" t="n">
        <v>0</v>
      </c>
      <c r="H4527" s="4" t="n">
        <v>0</v>
      </c>
      <c r="I4527" s="4" t="n">
        <v>0</v>
      </c>
      <c r="J4527" s="4" t="str"/>
      <c r="K4527" s="4" t="str"/>
      <c r="L4527" s="3" t="str"/>
      <c r="M4527" s="3" t="str"/>
      <c r="N4527" s="3" t="str"/>
      <c r="O4527" s="4" t="str"/>
      <c r="P4527" s="4" t="str"/>
      <c r="Q4527" s="4" t="str"/>
      <c r="R4527" s="4" t="str"/>
      <c r="S4527" s="4" t="str"/>
      <c r="T4527" s="4" t="str"/>
      <c r="U4527" s="4" t="str"/>
      <c r="V4527" s="4" t="n">
        <v>1</v>
      </c>
    </row>
    <row r="4528">
      <c r="A4528" t="n">
        <v>568</v>
      </c>
      <c r="B4528" t="inlineStr">
        <is>
          <t>20612601462</t>
        </is>
      </c>
      <c r="C4528" t="inlineStr">
        <is>
          <t>COOPERATIVA AGRARIA DE PRODUCCION ORGÁNICA DE USUARIOS CHANKILLO - COOPAGROCHANKILLO</t>
        </is>
      </c>
      <c r="D4528" s="6" t="n">
        <v>2024</v>
      </c>
      <c r="F4528" t="inlineStr">
        <is>
          <t>PAC</t>
        </is>
      </c>
      <c r="G4528" s="4" t="n">
        <v>0</v>
      </c>
      <c r="H4528" s="4" t="n">
        <v>0</v>
      </c>
      <c r="I4528" s="4" t="n">
        <v>0</v>
      </c>
      <c r="J4528" s="4" t="str"/>
      <c r="K4528" s="4" t="str"/>
      <c r="L4528" s="3" t="str"/>
      <c r="M4528" s="3" t="str"/>
      <c r="N4528" s="3" t="str"/>
      <c r="O4528" s="4" t="str"/>
      <c r="P4528" s="4" t="str"/>
      <c r="Q4528" s="4" t="str"/>
      <c r="R4528" s="4" t="str"/>
      <c r="S4528" s="4" t="str"/>
      <c r="T4528" s="4" t="str"/>
      <c r="U4528" s="4" t="str"/>
      <c r="V4528" s="4" t="n">
        <v>1</v>
      </c>
    </row>
    <row r="4529">
      <c r="A4529" t="n">
        <v>568</v>
      </c>
      <c r="B4529" t="inlineStr">
        <is>
          <t>20612601462</t>
        </is>
      </c>
      <c r="C4529" t="inlineStr">
        <is>
          <t>COOPERATIVA AGRARIA DE PRODUCCION ORGÁNICA DE USUARIOS CHANKILLO - COOPAGROCHANKILLO</t>
        </is>
      </c>
      <c r="D4529" s="6" t="n">
        <v>2025</v>
      </c>
      <c r="E4529" t="n">
        <v>1</v>
      </c>
      <c r="F4529" t="inlineStr">
        <is>
          <t>PAC</t>
        </is>
      </c>
      <c r="G4529" s="4" t="n">
        <v>24</v>
      </c>
      <c r="H4529" s="4" t="n">
        <v>8</v>
      </c>
      <c r="I4529" s="4" t="n">
        <v>32</v>
      </c>
      <c r="J4529" s="4" t="n">
        <v>24</v>
      </c>
      <c r="K4529" s="4" t="n">
        <v>0</v>
      </c>
      <c r="L4529" s="3" t="n">
        <v>133000</v>
      </c>
      <c r="M4529" s="3" t="n">
        <v>0</v>
      </c>
      <c r="N4529" s="3" t="n">
        <v>133000</v>
      </c>
      <c r="O4529" s="4" t="n">
        <v>0</v>
      </c>
      <c r="P4529" s="4" t="n">
        <v>133000</v>
      </c>
      <c r="Q4529" s="4" t="str"/>
      <c r="R4529" s="4" t="n">
        <v>0</v>
      </c>
      <c r="S4529" s="4" t="n">
        <v>0</v>
      </c>
      <c r="T4529" s="4" t="n">
        <v>0</v>
      </c>
      <c r="U4529" s="4" t="n">
        <v>133000</v>
      </c>
      <c r="V4529" s="4" t="n">
        <v>1</v>
      </c>
    </row>
    <row r="4530">
      <c r="A4530" t="n">
        <v>569</v>
      </c>
      <c r="B4530" t="inlineStr">
        <is>
          <t>20611153571</t>
        </is>
      </c>
      <c r="C4530" t="inlineStr">
        <is>
          <t>ASOCIACION DE PRODUCTORES DE MANGO Y PALTA - SANTIAGO DE HUIÑA - VALLE HUARMEY</t>
        </is>
      </c>
      <c r="D4530" s="6" t="n">
        <v>2018</v>
      </c>
      <c r="F4530" t="inlineStr">
        <is>
          <t>PAC</t>
        </is>
      </c>
      <c r="G4530" s="4" t="str"/>
      <c r="H4530" s="4" t="str"/>
      <c r="I4530" s="4" t="n">
        <v>0</v>
      </c>
      <c r="J4530" s="4" t="str"/>
      <c r="K4530" s="4" t="str"/>
      <c r="L4530" s="3" t="str"/>
      <c r="M4530" s="3" t="str"/>
      <c r="N4530" s="3" t="str"/>
      <c r="O4530" s="4" t="str"/>
      <c r="P4530" s="4" t="str"/>
      <c r="Q4530" s="4" t="str"/>
      <c r="R4530" s="4" t="str"/>
      <c r="S4530" s="4" t="str"/>
      <c r="T4530" s="4" t="str"/>
      <c r="U4530" s="4" t="str"/>
      <c r="V4530" s="4" t="n">
        <v>1</v>
      </c>
    </row>
    <row r="4531">
      <c r="A4531" t="n">
        <v>569</v>
      </c>
      <c r="B4531" t="inlineStr">
        <is>
          <t>20611153571</t>
        </is>
      </c>
      <c r="C4531" t="inlineStr">
        <is>
          <t>ASOCIACION DE PRODUCTORES DE MANGO Y PALTA - SANTIAGO DE HUIÑA - VALLE HUARMEY</t>
        </is>
      </c>
      <c r="D4531" s="6" t="n">
        <v>2019</v>
      </c>
      <c r="F4531" t="inlineStr">
        <is>
          <t>PAC</t>
        </is>
      </c>
      <c r="G4531" s="4" t="n">
        <v>0</v>
      </c>
      <c r="H4531" s="4" t="n">
        <v>0</v>
      </c>
      <c r="I4531" s="4" t="n">
        <v>0</v>
      </c>
      <c r="J4531" s="4" t="str"/>
      <c r="K4531" s="4" t="str"/>
      <c r="L4531" s="3" t="str"/>
      <c r="M4531" s="3" t="str"/>
      <c r="N4531" s="3" t="str"/>
      <c r="O4531" s="4" t="str"/>
      <c r="P4531" s="4" t="str"/>
      <c r="Q4531" s="4" t="str"/>
      <c r="R4531" s="4" t="str"/>
      <c r="S4531" s="4" t="str"/>
      <c r="T4531" s="4" t="str"/>
      <c r="U4531" s="4" t="str"/>
      <c r="V4531" s="4" t="n">
        <v>1</v>
      </c>
    </row>
    <row r="4532">
      <c r="A4532" t="n">
        <v>569</v>
      </c>
      <c r="B4532" t="inlineStr">
        <is>
          <t>20611153571</t>
        </is>
      </c>
      <c r="C4532" t="inlineStr">
        <is>
          <t>ASOCIACION DE PRODUCTORES DE MANGO Y PALTA - SANTIAGO DE HUIÑA - VALLE HUARMEY</t>
        </is>
      </c>
      <c r="D4532" s="6" t="n">
        <v>2020</v>
      </c>
      <c r="F4532" t="inlineStr">
        <is>
          <t>PAC</t>
        </is>
      </c>
      <c r="G4532" s="4" t="n">
        <v>0</v>
      </c>
      <c r="H4532" s="4" t="n">
        <v>0</v>
      </c>
      <c r="I4532" s="4" t="n">
        <v>0</v>
      </c>
      <c r="J4532" s="4" t="str"/>
      <c r="K4532" s="4" t="str"/>
      <c r="L4532" s="3" t="str"/>
      <c r="M4532" s="3" t="str"/>
      <c r="N4532" s="3" t="str"/>
      <c r="O4532" s="4" t="str"/>
      <c r="P4532" s="4" t="str"/>
      <c r="Q4532" s="4" t="str"/>
      <c r="R4532" s="4" t="str"/>
      <c r="S4532" s="4" t="str"/>
      <c r="T4532" s="4" t="str"/>
      <c r="U4532" s="4" t="str"/>
      <c r="V4532" s="4" t="n">
        <v>1</v>
      </c>
    </row>
    <row r="4533">
      <c r="A4533" t="n">
        <v>569</v>
      </c>
      <c r="B4533" t="inlineStr">
        <is>
          <t>20611153571</t>
        </is>
      </c>
      <c r="C4533" t="inlineStr">
        <is>
          <t>ASOCIACION DE PRODUCTORES DE MANGO Y PALTA - SANTIAGO DE HUIÑA - VALLE HUARMEY</t>
        </is>
      </c>
      <c r="D4533" s="6" t="n">
        <v>2021</v>
      </c>
      <c r="F4533" t="inlineStr">
        <is>
          <t>PAC</t>
        </is>
      </c>
      <c r="G4533" s="4" t="n">
        <v>0</v>
      </c>
      <c r="H4533" s="4" t="n">
        <v>0</v>
      </c>
      <c r="I4533" s="4" t="n">
        <v>0</v>
      </c>
      <c r="J4533" s="4" t="str"/>
      <c r="K4533" s="4" t="str"/>
      <c r="L4533" s="3" t="str"/>
      <c r="M4533" s="3" t="str"/>
      <c r="N4533" s="3" t="str"/>
      <c r="O4533" s="4" t="str"/>
      <c r="P4533" s="4" t="str"/>
      <c r="Q4533" s="4" t="str"/>
      <c r="R4533" s="4" t="str"/>
      <c r="S4533" s="4" t="str"/>
      <c r="T4533" s="4" t="str"/>
      <c r="U4533" s="4" t="str"/>
      <c r="V4533" s="4" t="n">
        <v>1</v>
      </c>
    </row>
    <row r="4534">
      <c r="A4534" t="n">
        <v>569</v>
      </c>
      <c r="B4534" t="inlineStr">
        <is>
          <t>20611153571</t>
        </is>
      </c>
      <c r="C4534" t="inlineStr">
        <is>
          <t>ASOCIACION DE PRODUCTORES DE MANGO Y PALTA - SANTIAGO DE HUIÑA - VALLE HUARMEY</t>
        </is>
      </c>
      <c r="D4534" s="6" t="n">
        <v>2022</v>
      </c>
      <c r="F4534" t="inlineStr">
        <is>
          <t>PAC</t>
        </is>
      </c>
      <c r="G4534" s="4" t="n">
        <v>0</v>
      </c>
      <c r="H4534" s="4" t="n">
        <v>0</v>
      </c>
      <c r="I4534" s="4" t="n">
        <v>0</v>
      </c>
      <c r="J4534" s="4" t="str"/>
      <c r="K4534" s="4" t="str"/>
      <c r="L4534" s="3" t="str"/>
      <c r="M4534" s="3" t="str"/>
      <c r="N4534" s="3" t="str"/>
      <c r="O4534" s="4" t="str"/>
      <c r="P4534" s="4" t="str"/>
      <c r="Q4534" s="4" t="str"/>
      <c r="R4534" s="4" t="str"/>
      <c r="S4534" s="4" t="str"/>
      <c r="T4534" s="4" t="str"/>
      <c r="U4534" s="4" t="str"/>
      <c r="V4534" s="4" t="n">
        <v>1</v>
      </c>
    </row>
    <row r="4535">
      <c r="A4535" t="n">
        <v>569</v>
      </c>
      <c r="B4535" t="inlineStr">
        <is>
          <t>20611153571</t>
        </is>
      </c>
      <c r="C4535" t="inlineStr">
        <is>
          <t>ASOCIACION DE PRODUCTORES DE MANGO Y PALTA - SANTIAGO DE HUIÑA - VALLE HUARMEY</t>
        </is>
      </c>
      <c r="D4535" s="6" t="n">
        <v>2023</v>
      </c>
      <c r="F4535" t="inlineStr">
        <is>
          <t>PAC</t>
        </is>
      </c>
      <c r="G4535" s="4" t="n">
        <v>0</v>
      </c>
      <c r="H4535" s="4" t="n">
        <v>0</v>
      </c>
      <c r="I4535" s="4" t="n">
        <v>0</v>
      </c>
      <c r="J4535" s="4" t="str"/>
      <c r="K4535" s="4" t="str"/>
      <c r="L4535" s="3" t="str"/>
      <c r="M4535" s="3" t="str"/>
      <c r="N4535" s="3" t="str"/>
      <c r="O4535" s="4" t="str"/>
      <c r="P4535" s="4" t="str"/>
      <c r="Q4535" s="4" t="str"/>
      <c r="R4535" s="4" t="str"/>
      <c r="S4535" s="4" t="str"/>
      <c r="T4535" s="4" t="str"/>
      <c r="U4535" s="4" t="str"/>
      <c r="V4535" s="4" t="n">
        <v>1</v>
      </c>
    </row>
    <row r="4536">
      <c r="A4536" t="n">
        <v>569</v>
      </c>
      <c r="B4536" t="inlineStr">
        <is>
          <t>20611153571</t>
        </is>
      </c>
      <c r="C4536" t="inlineStr">
        <is>
          <t>ASOCIACION DE PRODUCTORES DE MANGO Y PALTA - SANTIAGO DE HUIÑA - VALLE HUARMEY</t>
        </is>
      </c>
      <c r="D4536" s="6" t="n">
        <v>2024</v>
      </c>
      <c r="F4536" t="inlineStr">
        <is>
          <t>PAC</t>
        </is>
      </c>
      <c r="G4536" s="4" t="n">
        <v>0</v>
      </c>
      <c r="H4536" s="4" t="n">
        <v>0</v>
      </c>
      <c r="I4536" s="4" t="n">
        <v>0</v>
      </c>
      <c r="J4536" s="4" t="str"/>
      <c r="K4536" s="4" t="str"/>
      <c r="L4536" s="3" t="str"/>
      <c r="M4536" s="3" t="str"/>
      <c r="N4536" s="3" t="str"/>
      <c r="O4536" s="4" t="str"/>
      <c r="P4536" s="4" t="str"/>
      <c r="Q4536" s="4" t="str"/>
      <c r="R4536" s="4" t="str"/>
      <c r="S4536" s="4" t="str"/>
      <c r="T4536" s="4" t="str"/>
      <c r="U4536" s="4" t="str"/>
      <c r="V4536" s="4" t="n">
        <v>1</v>
      </c>
    </row>
    <row r="4537">
      <c r="A4537" t="n">
        <v>569</v>
      </c>
      <c r="B4537" t="inlineStr">
        <is>
          <t>20611153571</t>
        </is>
      </c>
      <c r="C4537" t="inlineStr">
        <is>
          <t>ASOCIACION DE PRODUCTORES DE MANGO Y PALTA - SANTIAGO DE HUIÑA - VALLE HUARMEY</t>
        </is>
      </c>
      <c r="D4537" s="6" t="n">
        <v>2025</v>
      </c>
      <c r="E4537" t="n">
        <v>1</v>
      </c>
      <c r="F4537" t="inlineStr">
        <is>
          <t>PAC</t>
        </is>
      </c>
      <c r="G4537" s="4" t="n">
        <v>19</v>
      </c>
      <c r="H4537" s="4" t="n">
        <v>3</v>
      </c>
      <c r="I4537" s="4" t="n">
        <v>22</v>
      </c>
      <c r="J4537" s="4" t="n">
        <v>24</v>
      </c>
      <c r="K4537" s="4" t="n">
        <v>0</v>
      </c>
      <c r="L4537" s="3" t="n">
        <v>253650</v>
      </c>
      <c r="M4537" s="3" t="n">
        <v>0</v>
      </c>
      <c r="N4537" s="3" t="n">
        <v>253650</v>
      </c>
      <c r="O4537" s="4" t="n">
        <v>0</v>
      </c>
      <c r="P4537" s="4" t="n">
        <v>253650</v>
      </c>
      <c r="Q4537" s="4" t="str"/>
      <c r="R4537" s="4" t="n">
        <v>0</v>
      </c>
      <c r="S4537" s="4" t="n">
        <v>0</v>
      </c>
      <c r="T4537" s="4" t="n">
        <v>0</v>
      </c>
      <c r="U4537" s="4" t="n">
        <v>253650</v>
      </c>
      <c r="V4537" s="4" t="n">
        <v>1</v>
      </c>
    </row>
    <row r="4538">
      <c r="A4538" t="n">
        <v>570</v>
      </c>
      <c r="B4538" t="inlineStr">
        <is>
          <t>20602862764</t>
        </is>
      </c>
      <c r="C4538" t="inlineStr">
        <is>
          <t>ASOCIACIÓN DE AGRICULTORES POZO ESPAÑOL - CULEBRAS</t>
        </is>
      </c>
      <c r="D4538" s="6" t="n">
        <v>2018</v>
      </c>
      <c r="F4538" t="inlineStr">
        <is>
          <t>PAC</t>
        </is>
      </c>
      <c r="G4538" s="4" t="str"/>
      <c r="H4538" s="4" t="str"/>
      <c r="I4538" s="4" t="n">
        <v>0</v>
      </c>
      <c r="J4538" s="4" t="str"/>
      <c r="K4538" s="4" t="str"/>
      <c r="L4538" s="3" t="str"/>
      <c r="M4538" s="3" t="str"/>
      <c r="N4538" s="3" t="str"/>
      <c r="O4538" s="4" t="str"/>
      <c r="P4538" s="4" t="str"/>
      <c r="Q4538" s="4" t="str"/>
      <c r="R4538" s="4" t="str"/>
      <c r="S4538" s="4" t="str"/>
      <c r="T4538" s="4" t="str"/>
      <c r="U4538" s="4" t="str"/>
      <c r="V4538" s="4" t="n">
        <v>1</v>
      </c>
    </row>
    <row r="4539">
      <c r="A4539" t="n">
        <v>570</v>
      </c>
      <c r="B4539" t="inlineStr">
        <is>
          <t>20602862764</t>
        </is>
      </c>
      <c r="C4539" t="inlineStr">
        <is>
          <t>ASOCIACIÓN DE AGRICULTORES POZO ESPAÑOL - CULEBRAS</t>
        </is>
      </c>
      <c r="D4539" s="6" t="n">
        <v>2019</v>
      </c>
      <c r="F4539" t="inlineStr">
        <is>
          <t>PAC</t>
        </is>
      </c>
      <c r="G4539" s="4" t="n">
        <v>0</v>
      </c>
      <c r="H4539" s="4" t="n">
        <v>0</v>
      </c>
      <c r="I4539" s="4" t="n">
        <v>0</v>
      </c>
      <c r="J4539" s="4" t="str"/>
      <c r="K4539" s="4" t="str"/>
      <c r="L4539" s="3" t="str"/>
      <c r="M4539" s="3" t="str"/>
      <c r="N4539" s="3" t="str"/>
      <c r="O4539" s="4" t="str"/>
      <c r="P4539" s="4" t="str"/>
      <c r="Q4539" s="4" t="str"/>
      <c r="R4539" s="4" t="str"/>
      <c r="S4539" s="4" t="str"/>
      <c r="T4539" s="4" t="str"/>
      <c r="U4539" s="4" t="str"/>
      <c r="V4539" s="4" t="n">
        <v>1</v>
      </c>
    </row>
    <row r="4540">
      <c r="A4540" t="n">
        <v>570</v>
      </c>
      <c r="B4540" t="inlineStr">
        <is>
          <t>20602862764</t>
        </is>
      </c>
      <c r="C4540" t="inlineStr">
        <is>
          <t>ASOCIACIÓN DE AGRICULTORES POZO ESPAÑOL - CULEBRAS</t>
        </is>
      </c>
      <c r="D4540" s="6" t="n">
        <v>2020</v>
      </c>
      <c r="F4540" t="inlineStr">
        <is>
          <t>PAC</t>
        </is>
      </c>
      <c r="G4540" s="4" t="n">
        <v>0</v>
      </c>
      <c r="H4540" s="4" t="n">
        <v>0</v>
      </c>
      <c r="I4540" s="4" t="n">
        <v>0</v>
      </c>
      <c r="J4540" s="4" t="str"/>
      <c r="K4540" s="4" t="str"/>
      <c r="L4540" s="3" t="str"/>
      <c r="M4540" s="3" t="str"/>
      <c r="N4540" s="3" t="str"/>
      <c r="O4540" s="4" t="str"/>
      <c r="P4540" s="4" t="str"/>
      <c r="Q4540" s="4" t="str"/>
      <c r="R4540" s="4" t="str"/>
      <c r="S4540" s="4" t="str"/>
      <c r="T4540" s="4" t="str"/>
      <c r="U4540" s="4" t="str"/>
      <c r="V4540" s="4" t="n">
        <v>1</v>
      </c>
    </row>
    <row r="4541">
      <c r="A4541" t="n">
        <v>570</v>
      </c>
      <c r="B4541" t="inlineStr">
        <is>
          <t>20602862764</t>
        </is>
      </c>
      <c r="C4541" t="inlineStr">
        <is>
          <t>ASOCIACIÓN DE AGRICULTORES POZO ESPAÑOL - CULEBRAS</t>
        </is>
      </c>
      <c r="D4541" s="6" t="n">
        <v>2021</v>
      </c>
      <c r="F4541" t="inlineStr">
        <is>
          <t>PAC</t>
        </is>
      </c>
      <c r="G4541" s="4" t="n">
        <v>0</v>
      </c>
      <c r="H4541" s="4" t="n">
        <v>0</v>
      </c>
      <c r="I4541" s="4" t="n">
        <v>0</v>
      </c>
      <c r="J4541" s="4" t="str"/>
      <c r="K4541" s="4" t="str"/>
      <c r="L4541" s="3" t="str"/>
      <c r="M4541" s="3" t="str"/>
      <c r="N4541" s="3" t="str"/>
      <c r="O4541" s="4" t="str"/>
      <c r="P4541" s="4" t="str"/>
      <c r="Q4541" s="4" t="str"/>
      <c r="R4541" s="4" t="str"/>
      <c r="S4541" s="4" t="str"/>
      <c r="T4541" s="4" t="str"/>
      <c r="U4541" s="4" t="str"/>
      <c r="V4541" s="4" t="n">
        <v>1</v>
      </c>
    </row>
    <row r="4542">
      <c r="A4542" t="n">
        <v>570</v>
      </c>
      <c r="B4542" t="inlineStr">
        <is>
          <t>20602862764</t>
        </is>
      </c>
      <c r="C4542" t="inlineStr">
        <is>
          <t>ASOCIACIÓN DE AGRICULTORES POZO ESPAÑOL - CULEBRAS</t>
        </is>
      </c>
      <c r="D4542" s="6" t="n">
        <v>2022</v>
      </c>
      <c r="F4542" t="inlineStr">
        <is>
          <t>PAC</t>
        </is>
      </c>
      <c r="G4542" s="4" t="n">
        <v>0</v>
      </c>
      <c r="H4542" s="4" t="n">
        <v>0</v>
      </c>
      <c r="I4542" s="4" t="n">
        <v>0</v>
      </c>
      <c r="J4542" s="4" t="str"/>
      <c r="K4542" s="4" t="str"/>
      <c r="L4542" s="3" t="str"/>
      <c r="M4542" s="3" t="str"/>
      <c r="N4542" s="3" t="str"/>
      <c r="O4542" s="4" t="str"/>
      <c r="P4542" s="4" t="str"/>
      <c r="Q4542" s="4" t="str"/>
      <c r="R4542" s="4" t="str"/>
      <c r="S4542" s="4" t="str"/>
      <c r="T4542" s="4" t="str"/>
      <c r="U4542" s="4" t="str"/>
      <c r="V4542" s="4" t="n">
        <v>1</v>
      </c>
    </row>
    <row r="4543">
      <c r="A4543" t="n">
        <v>570</v>
      </c>
      <c r="B4543" t="inlineStr">
        <is>
          <t>20602862764</t>
        </is>
      </c>
      <c r="C4543" t="inlineStr">
        <is>
          <t>ASOCIACIÓN DE AGRICULTORES POZO ESPAÑOL - CULEBRAS</t>
        </is>
      </c>
      <c r="D4543" s="6" t="n">
        <v>2023</v>
      </c>
      <c r="F4543" t="inlineStr">
        <is>
          <t>PAC</t>
        </is>
      </c>
      <c r="G4543" s="4" t="n">
        <v>0</v>
      </c>
      <c r="H4543" s="4" t="n">
        <v>0</v>
      </c>
      <c r="I4543" s="4" t="n">
        <v>0</v>
      </c>
      <c r="J4543" s="4" t="str"/>
      <c r="K4543" s="4" t="str"/>
      <c r="L4543" s="3" t="str"/>
      <c r="M4543" s="3" t="str"/>
      <c r="N4543" s="3" t="str"/>
      <c r="O4543" s="4" t="str"/>
      <c r="P4543" s="4" t="str"/>
      <c r="Q4543" s="4" t="str"/>
      <c r="R4543" s="4" t="str"/>
      <c r="S4543" s="4" t="str"/>
      <c r="T4543" s="4" t="str"/>
      <c r="U4543" s="4" t="str"/>
      <c r="V4543" s="4" t="n">
        <v>1</v>
      </c>
    </row>
    <row r="4544">
      <c r="A4544" t="n">
        <v>570</v>
      </c>
      <c r="B4544" t="inlineStr">
        <is>
          <t>20602862764</t>
        </is>
      </c>
      <c r="C4544" t="inlineStr">
        <is>
          <t>ASOCIACIÓN DE AGRICULTORES POZO ESPAÑOL - CULEBRAS</t>
        </is>
      </c>
      <c r="D4544" s="6" t="n">
        <v>2024</v>
      </c>
      <c r="F4544" t="inlineStr">
        <is>
          <t>PAC</t>
        </is>
      </c>
      <c r="G4544" s="4" t="n">
        <v>0</v>
      </c>
      <c r="H4544" s="4" t="n">
        <v>0</v>
      </c>
      <c r="I4544" s="4" t="n">
        <v>0</v>
      </c>
      <c r="J4544" s="4" t="str"/>
      <c r="K4544" s="4" t="str"/>
      <c r="L4544" s="3" t="str"/>
      <c r="M4544" s="3" t="str"/>
      <c r="N4544" s="3" t="str"/>
      <c r="O4544" s="4" t="str"/>
      <c r="P4544" s="4" t="str"/>
      <c r="Q4544" s="4" t="str"/>
      <c r="R4544" s="4" t="str"/>
      <c r="S4544" s="4" t="str"/>
      <c r="T4544" s="4" t="str"/>
      <c r="U4544" s="4" t="str"/>
      <c r="V4544" s="4" t="n">
        <v>1</v>
      </c>
    </row>
    <row r="4545">
      <c r="A4545" t="n">
        <v>570</v>
      </c>
      <c r="B4545" t="inlineStr">
        <is>
          <t>20602862764</t>
        </is>
      </c>
      <c r="C4545" t="inlineStr">
        <is>
          <t>ASOCIACIÓN DE AGRICULTORES POZO ESPAÑOL - CULEBRAS</t>
        </is>
      </c>
      <c r="D4545" s="6" t="n">
        <v>2025</v>
      </c>
      <c r="E4545" t="n">
        <v>1</v>
      </c>
      <c r="F4545" t="inlineStr">
        <is>
          <t>PAC</t>
        </is>
      </c>
      <c r="G4545" s="4" t="n">
        <v>11</v>
      </c>
      <c r="H4545" s="4" t="n">
        <v>7</v>
      </c>
      <c r="I4545" s="4" t="n">
        <v>18</v>
      </c>
      <c r="J4545" s="4" t="n">
        <v>24</v>
      </c>
      <c r="K4545" s="4" t="n">
        <v>0</v>
      </c>
      <c r="L4545" s="3" t="n">
        <v>185500</v>
      </c>
      <c r="M4545" s="3" t="n">
        <v>0</v>
      </c>
      <c r="N4545" s="3" t="n">
        <v>185500</v>
      </c>
      <c r="O4545" s="4" t="n">
        <v>0</v>
      </c>
      <c r="P4545" s="4" t="n">
        <v>185500</v>
      </c>
      <c r="Q4545" s="4" t="str"/>
      <c r="R4545" s="4" t="n">
        <v>0</v>
      </c>
      <c r="S4545" s="4" t="n">
        <v>0</v>
      </c>
      <c r="T4545" s="4" t="n">
        <v>0</v>
      </c>
      <c r="U4545" s="4" t="n">
        <v>185500</v>
      </c>
      <c r="V4545" s="4" t="n">
        <v>1</v>
      </c>
    </row>
    <row r="4546">
      <c r="A4546" t="n">
        <v>571</v>
      </c>
      <c r="B4546" t="inlineStr">
        <is>
          <t>20609542129</t>
        </is>
      </c>
      <c r="C4546" t="inlineStr">
        <is>
          <t>ASOCIACIÓN DE PRODUCTORES DE GRANOS ANDINOS APURIMAQ</t>
        </is>
      </c>
      <c r="D4546" s="6" t="n">
        <v>2018</v>
      </c>
      <c r="F4546" t="inlineStr">
        <is>
          <t>PAC</t>
        </is>
      </c>
      <c r="G4546" s="4" t="str"/>
      <c r="H4546" s="4" t="str"/>
      <c r="I4546" s="4" t="n">
        <v>0</v>
      </c>
      <c r="J4546" s="4" t="str"/>
      <c r="K4546" s="4" t="str"/>
      <c r="L4546" s="3" t="str"/>
      <c r="M4546" s="3" t="str"/>
      <c r="N4546" s="3" t="str"/>
      <c r="O4546" s="4" t="str"/>
      <c r="P4546" s="4" t="str"/>
      <c r="Q4546" s="4" t="str"/>
      <c r="R4546" s="4" t="str"/>
      <c r="S4546" s="4" t="str"/>
      <c r="T4546" s="4" t="str"/>
      <c r="U4546" s="4" t="str"/>
      <c r="V4546" s="4" t="n">
        <v>1</v>
      </c>
    </row>
    <row r="4547">
      <c r="A4547" t="n">
        <v>571</v>
      </c>
      <c r="B4547" t="inlineStr">
        <is>
          <t>20609542129</t>
        </is>
      </c>
      <c r="C4547" t="inlineStr">
        <is>
          <t>ASOCIACIÓN DE PRODUCTORES DE GRANOS ANDINOS APURIMAQ</t>
        </is>
      </c>
      <c r="D4547" s="6" t="n">
        <v>2019</v>
      </c>
      <c r="F4547" t="inlineStr">
        <is>
          <t>PAC</t>
        </is>
      </c>
      <c r="G4547" s="4" t="n">
        <v>0</v>
      </c>
      <c r="H4547" s="4" t="n">
        <v>0</v>
      </c>
      <c r="I4547" s="4" t="n">
        <v>0</v>
      </c>
      <c r="J4547" s="4" t="str"/>
      <c r="K4547" s="4" t="str"/>
      <c r="L4547" s="3" t="str"/>
      <c r="M4547" s="3" t="str"/>
      <c r="N4547" s="3" t="str"/>
      <c r="O4547" s="4" t="str"/>
      <c r="P4547" s="4" t="str"/>
      <c r="Q4547" s="4" t="str"/>
      <c r="R4547" s="4" t="str"/>
      <c r="S4547" s="4" t="str"/>
      <c r="T4547" s="4" t="str"/>
      <c r="U4547" s="4" t="str"/>
      <c r="V4547" s="4" t="n">
        <v>1</v>
      </c>
    </row>
    <row r="4548">
      <c r="A4548" t="n">
        <v>571</v>
      </c>
      <c r="B4548" t="inlineStr">
        <is>
          <t>20609542129</t>
        </is>
      </c>
      <c r="C4548" t="inlineStr">
        <is>
          <t>ASOCIACIÓN DE PRODUCTORES DE GRANOS ANDINOS APURIMAQ</t>
        </is>
      </c>
      <c r="D4548" s="6" t="n">
        <v>2020</v>
      </c>
      <c r="F4548" t="inlineStr">
        <is>
          <t>PAC</t>
        </is>
      </c>
      <c r="G4548" s="4" t="n">
        <v>0</v>
      </c>
      <c r="H4548" s="4" t="n">
        <v>0</v>
      </c>
      <c r="I4548" s="4" t="n">
        <v>0</v>
      </c>
      <c r="J4548" s="4" t="str"/>
      <c r="K4548" s="4" t="str"/>
      <c r="L4548" s="3" t="str"/>
      <c r="M4548" s="3" t="str"/>
      <c r="N4548" s="3" t="str"/>
      <c r="O4548" s="4" t="str"/>
      <c r="P4548" s="4" t="str"/>
      <c r="Q4548" s="4" t="str"/>
      <c r="R4548" s="4" t="str"/>
      <c r="S4548" s="4" t="str"/>
      <c r="T4548" s="4" t="str"/>
      <c r="U4548" s="4" t="str"/>
      <c r="V4548" s="4" t="n">
        <v>1</v>
      </c>
    </row>
    <row r="4549">
      <c r="A4549" t="n">
        <v>571</v>
      </c>
      <c r="B4549" t="inlineStr">
        <is>
          <t>20609542129</t>
        </is>
      </c>
      <c r="C4549" t="inlineStr">
        <is>
          <t>ASOCIACIÓN DE PRODUCTORES DE GRANOS ANDINOS APURIMAQ</t>
        </is>
      </c>
      <c r="D4549" s="6" t="n">
        <v>2021</v>
      </c>
      <c r="F4549" t="inlineStr">
        <is>
          <t>PAC</t>
        </is>
      </c>
      <c r="G4549" s="4" t="n">
        <v>0</v>
      </c>
      <c r="H4549" s="4" t="n">
        <v>0</v>
      </c>
      <c r="I4549" s="4" t="n">
        <v>0</v>
      </c>
      <c r="J4549" s="4" t="str"/>
      <c r="K4549" s="4" t="str"/>
      <c r="L4549" s="3" t="str"/>
      <c r="M4549" s="3" t="str"/>
      <c r="N4549" s="3" t="str"/>
      <c r="O4549" s="4" t="str"/>
      <c r="P4549" s="4" t="str"/>
      <c r="Q4549" s="4" t="str"/>
      <c r="R4549" s="4" t="str"/>
      <c r="S4549" s="4" t="str"/>
      <c r="T4549" s="4" t="str"/>
      <c r="U4549" s="4" t="str"/>
      <c r="V4549" s="4" t="n">
        <v>1</v>
      </c>
    </row>
    <row r="4550">
      <c r="A4550" t="n">
        <v>571</v>
      </c>
      <c r="B4550" t="inlineStr">
        <is>
          <t>20609542129</t>
        </is>
      </c>
      <c r="C4550" t="inlineStr">
        <is>
          <t>ASOCIACIÓN DE PRODUCTORES DE GRANOS ANDINOS APURIMAQ</t>
        </is>
      </c>
      <c r="D4550" s="6" t="n">
        <v>2022</v>
      </c>
      <c r="F4550" t="inlineStr">
        <is>
          <t>PAC</t>
        </is>
      </c>
      <c r="G4550" s="4" t="n">
        <v>0</v>
      </c>
      <c r="H4550" s="4" t="n">
        <v>0</v>
      </c>
      <c r="I4550" s="4" t="n">
        <v>0</v>
      </c>
      <c r="J4550" s="4" t="str"/>
      <c r="K4550" s="4" t="str"/>
      <c r="L4550" s="3" t="str"/>
      <c r="M4550" s="3" t="str"/>
      <c r="N4550" s="3" t="str"/>
      <c r="O4550" s="4" t="str"/>
      <c r="P4550" s="4" t="str"/>
      <c r="Q4550" s="4" t="str"/>
      <c r="R4550" s="4" t="str"/>
      <c r="S4550" s="4" t="str"/>
      <c r="T4550" s="4" t="str"/>
      <c r="U4550" s="4" t="str"/>
      <c r="V4550" s="4" t="n">
        <v>1</v>
      </c>
    </row>
    <row r="4551">
      <c r="A4551" t="n">
        <v>571</v>
      </c>
      <c r="B4551" t="inlineStr">
        <is>
          <t>20609542129</t>
        </is>
      </c>
      <c r="C4551" t="inlineStr">
        <is>
          <t>ASOCIACIÓN DE PRODUCTORES DE GRANOS ANDINOS APURIMAQ</t>
        </is>
      </c>
      <c r="D4551" s="6" t="n">
        <v>2023</v>
      </c>
      <c r="F4551" t="inlineStr">
        <is>
          <t>PAC</t>
        </is>
      </c>
      <c r="G4551" s="4" t="n">
        <v>0</v>
      </c>
      <c r="H4551" s="4" t="n">
        <v>0</v>
      </c>
      <c r="I4551" s="4" t="n">
        <v>0</v>
      </c>
      <c r="J4551" s="4" t="str"/>
      <c r="K4551" s="4" t="str"/>
      <c r="L4551" s="3" t="str"/>
      <c r="M4551" s="3" t="str"/>
      <c r="N4551" s="3" t="str"/>
      <c r="O4551" s="4" t="str"/>
      <c r="P4551" s="4" t="str"/>
      <c r="Q4551" s="4" t="str"/>
      <c r="R4551" s="4" t="str"/>
      <c r="S4551" s="4" t="str"/>
      <c r="T4551" s="4" t="str"/>
      <c r="U4551" s="4" t="str"/>
      <c r="V4551" s="4" t="n">
        <v>1</v>
      </c>
    </row>
    <row r="4552">
      <c r="A4552" t="n">
        <v>571</v>
      </c>
      <c r="B4552" t="inlineStr">
        <is>
          <t>20609542129</t>
        </is>
      </c>
      <c r="C4552" t="inlineStr">
        <is>
          <t>ASOCIACIÓN DE PRODUCTORES DE GRANOS ANDINOS APURIMAQ</t>
        </is>
      </c>
      <c r="D4552" s="6" t="n">
        <v>2024</v>
      </c>
      <c r="F4552" t="inlineStr">
        <is>
          <t>PAC</t>
        </is>
      </c>
      <c r="G4552" s="4" t="n">
        <v>0</v>
      </c>
      <c r="H4552" s="4" t="n">
        <v>0</v>
      </c>
      <c r="I4552" s="4" t="n">
        <v>0</v>
      </c>
      <c r="J4552" s="4" t="str"/>
      <c r="K4552" s="4" t="str"/>
      <c r="L4552" s="3" t="str"/>
      <c r="M4552" s="3" t="str"/>
      <c r="N4552" s="3" t="str"/>
      <c r="O4552" s="4" t="str"/>
      <c r="P4552" s="4" t="str"/>
      <c r="Q4552" s="4" t="str"/>
      <c r="R4552" s="4" t="str"/>
      <c r="S4552" s="4" t="str"/>
      <c r="T4552" s="4" t="str"/>
      <c r="U4552" s="4" t="str"/>
      <c r="V4552" s="4" t="n">
        <v>1</v>
      </c>
    </row>
    <row r="4553">
      <c r="A4553" t="n">
        <v>571</v>
      </c>
      <c r="B4553" t="inlineStr">
        <is>
          <t>20609542129</t>
        </is>
      </c>
      <c r="C4553" t="inlineStr">
        <is>
          <t>ASOCIACIÓN DE PRODUCTORES DE GRANOS ANDINOS APURIMAQ</t>
        </is>
      </c>
      <c r="D4553" s="6" t="n">
        <v>2025</v>
      </c>
      <c r="E4553" t="n">
        <v>1</v>
      </c>
      <c r="F4553" t="inlineStr">
        <is>
          <t>PAC</t>
        </is>
      </c>
      <c r="G4553" s="4" t="n">
        <v>64</v>
      </c>
      <c r="H4553" s="4" t="n">
        <v>36</v>
      </c>
      <c r="I4553" s="4" t="n">
        <v>100</v>
      </c>
      <c r="J4553" s="4" t="n">
        <v>10</v>
      </c>
      <c r="K4553" s="4" t="n">
        <v>4</v>
      </c>
      <c r="L4553" s="3" t="n">
        <v>1017059.7</v>
      </c>
      <c r="M4553" s="3" t="n">
        <v>0</v>
      </c>
      <c r="N4553" s="3" t="n">
        <v>1017059.7</v>
      </c>
      <c r="O4553" s="4" t="n">
        <v>0</v>
      </c>
      <c r="P4553" s="4" t="n">
        <v>0</v>
      </c>
      <c r="Q4553" s="4" t="str"/>
      <c r="R4553" s="4" t="n">
        <v>1017059.7</v>
      </c>
      <c r="S4553" s="4" t="n">
        <v>0</v>
      </c>
      <c r="T4553" s="4" t="n">
        <v>0</v>
      </c>
      <c r="U4553" s="4" t="n">
        <v>1017059.7</v>
      </c>
      <c r="V4553" s="4" t="n">
        <v>1</v>
      </c>
    </row>
    <row r="4554">
      <c r="A4554" t="n">
        <v>572</v>
      </c>
      <c r="B4554" t="inlineStr">
        <is>
          <t>20609078074</t>
        </is>
      </c>
      <c r="C4554" t="inlineStr">
        <is>
          <t>ASOCIACIÓN AGROPECUARIA DE CHALLHUALLA</t>
        </is>
      </c>
      <c r="D4554" s="6" t="n">
        <v>2018</v>
      </c>
      <c r="F4554" t="inlineStr">
        <is>
          <t>PAC</t>
        </is>
      </c>
      <c r="G4554" s="4" t="str"/>
      <c r="H4554" s="4" t="str"/>
      <c r="I4554" s="4" t="n">
        <v>0</v>
      </c>
      <c r="J4554" s="4" t="str"/>
      <c r="K4554" s="4" t="str"/>
      <c r="L4554" s="3" t="str"/>
      <c r="M4554" s="3" t="str"/>
      <c r="N4554" s="3" t="str"/>
      <c r="O4554" s="4" t="str"/>
      <c r="P4554" s="4" t="str"/>
      <c r="Q4554" s="4" t="str"/>
      <c r="R4554" s="4" t="str"/>
      <c r="S4554" s="4" t="str"/>
      <c r="T4554" s="4" t="str"/>
      <c r="U4554" s="4" t="str"/>
      <c r="V4554" s="4" t="n">
        <v>1</v>
      </c>
    </row>
    <row r="4555">
      <c r="A4555" t="n">
        <v>572</v>
      </c>
      <c r="B4555" t="inlineStr">
        <is>
          <t>20609078074</t>
        </is>
      </c>
      <c r="C4555" t="inlineStr">
        <is>
          <t>ASOCIACIÓN AGROPECUARIA DE CHALLHUALLA</t>
        </is>
      </c>
      <c r="D4555" s="6" t="n">
        <v>2019</v>
      </c>
      <c r="F4555" t="inlineStr">
        <is>
          <t>PAC</t>
        </is>
      </c>
      <c r="G4555" s="4" t="n">
        <v>0</v>
      </c>
      <c r="H4555" s="4" t="n">
        <v>0</v>
      </c>
      <c r="I4555" s="4" t="n">
        <v>0</v>
      </c>
      <c r="J4555" s="4" t="str"/>
      <c r="K4555" s="4" t="str"/>
      <c r="L4555" s="3" t="str"/>
      <c r="M4555" s="3" t="str"/>
      <c r="N4555" s="3" t="str"/>
      <c r="O4555" s="4" t="str"/>
      <c r="P4555" s="4" t="str"/>
      <c r="Q4555" s="4" t="str"/>
      <c r="R4555" s="4" t="str"/>
      <c r="S4555" s="4" t="str"/>
      <c r="T4555" s="4" t="str"/>
      <c r="U4555" s="4" t="str"/>
      <c r="V4555" s="4" t="n">
        <v>1</v>
      </c>
    </row>
    <row r="4556">
      <c r="A4556" t="n">
        <v>572</v>
      </c>
      <c r="B4556" t="inlineStr">
        <is>
          <t>20609078074</t>
        </is>
      </c>
      <c r="C4556" t="inlineStr">
        <is>
          <t>ASOCIACIÓN AGROPECUARIA DE CHALLHUALLA</t>
        </is>
      </c>
      <c r="D4556" s="6" t="n">
        <v>2020</v>
      </c>
      <c r="F4556" t="inlineStr">
        <is>
          <t>PAC</t>
        </is>
      </c>
      <c r="G4556" s="4" t="n">
        <v>0</v>
      </c>
      <c r="H4556" s="4" t="n">
        <v>0</v>
      </c>
      <c r="I4556" s="4" t="n">
        <v>0</v>
      </c>
      <c r="J4556" s="4" t="str"/>
      <c r="K4556" s="4" t="str"/>
      <c r="L4556" s="3" t="str"/>
      <c r="M4556" s="3" t="str"/>
      <c r="N4556" s="3" t="str"/>
      <c r="O4556" s="4" t="str"/>
      <c r="P4556" s="4" t="str"/>
      <c r="Q4556" s="4" t="str"/>
      <c r="R4556" s="4" t="str"/>
      <c r="S4556" s="4" t="str"/>
      <c r="T4556" s="4" t="str"/>
      <c r="U4556" s="4" t="str"/>
      <c r="V4556" s="4" t="n">
        <v>1</v>
      </c>
    </row>
    <row r="4557">
      <c r="A4557" t="n">
        <v>572</v>
      </c>
      <c r="B4557" t="inlineStr">
        <is>
          <t>20609078074</t>
        </is>
      </c>
      <c r="C4557" t="inlineStr">
        <is>
          <t>ASOCIACIÓN AGROPECUARIA DE CHALLHUALLA</t>
        </is>
      </c>
      <c r="D4557" s="6" t="n">
        <v>2021</v>
      </c>
      <c r="F4557" t="inlineStr">
        <is>
          <t>PAC</t>
        </is>
      </c>
      <c r="G4557" s="4" t="n">
        <v>0</v>
      </c>
      <c r="H4557" s="4" t="n">
        <v>0</v>
      </c>
      <c r="I4557" s="4" t="n">
        <v>0</v>
      </c>
      <c r="J4557" s="4" t="str"/>
      <c r="K4557" s="4" t="str"/>
      <c r="L4557" s="3" t="str"/>
      <c r="M4557" s="3" t="str"/>
      <c r="N4557" s="3" t="str"/>
      <c r="O4557" s="4" t="str"/>
      <c r="P4557" s="4" t="str"/>
      <c r="Q4557" s="4" t="str"/>
      <c r="R4557" s="4" t="str"/>
      <c r="S4557" s="4" t="str"/>
      <c r="T4557" s="4" t="str"/>
      <c r="U4557" s="4" t="str"/>
      <c r="V4557" s="4" t="n">
        <v>1</v>
      </c>
    </row>
    <row r="4558">
      <c r="A4558" t="n">
        <v>572</v>
      </c>
      <c r="B4558" t="inlineStr">
        <is>
          <t>20609078074</t>
        </is>
      </c>
      <c r="C4558" t="inlineStr">
        <is>
          <t>ASOCIACIÓN AGROPECUARIA DE CHALLHUALLA</t>
        </is>
      </c>
      <c r="D4558" s="6" t="n">
        <v>2022</v>
      </c>
      <c r="F4558" t="inlineStr">
        <is>
          <t>PAC</t>
        </is>
      </c>
      <c r="G4558" s="4" t="n">
        <v>0</v>
      </c>
      <c r="H4558" s="4" t="n">
        <v>0</v>
      </c>
      <c r="I4558" s="4" t="n">
        <v>0</v>
      </c>
      <c r="J4558" s="4" t="str"/>
      <c r="K4558" s="4" t="str"/>
      <c r="L4558" s="3" t="str"/>
      <c r="M4558" s="3" t="str"/>
      <c r="N4558" s="3" t="str"/>
      <c r="O4558" s="4" t="str"/>
      <c r="P4558" s="4" t="str"/>
      <c r="Q4558" s="4" t="str"/>
      <c r="R4558" s="4" t="str"/>
      <c r="S4558" s="4" t="str"/>
      <c r="T4558" s="4" t="str"/>
      <c r="U4558" s="4" t="str"/>
      <c r="V4558" s="4" t="n">
        <v>1</v>
      </c>
    </row>
    <row r="4559">
      <c r="A4559" t="n">
        <v>572</v>
      </c>
      <c r="B4559" t="inlineStr">
        <is>
          <t>20609078074</t>
        </is>
      </c>
      <c r="C4559" t="inlineStr">
        <is>
          <t>ASOCIACIÓN AGROPECUARIA DE CHALLHUALLA</t>
        </is>
      </c>
      <c r="D4559" s="6" t="n">
        <v>2023</v>
      </c>
      <c r="F4559" t="inlineStr">
        <is>
          <t>PAC</t>
        </is>
      </c>
      <c r="G4559" s="4" t="n">
        <v>0</v>
      </c>
      <c r="H4559" s="4" t="n">
        <v>0</v>
      </c>
      <c r="I4559" s="4" t="n">
        <v>0</v>
      </c>
      <c r="J4559" s="4" t="str"/>
      <c r="K4559" s="4" t="str"/>
      <c r="L4559" s="3" t="str"/>
      <c r="M4559" s="3" t="str"/>
      <c r="N4559" s="3" t="str"/>
      <c r="O4559" s="4" t="str"/>
      <c r="P4559" s="4" t="str"/>
      <c r="Q4559" s="4" t="str"/>
      <c r="R4559" s="4" t="str"/>
      <c r="S4559" s="4" t="str"/>
      <c r="T4559" s="4" t="str"/>
      <c r="U4559" s="4" t="str"/>
      <c r="V4559" s="4" t="n">
        <v>1</v>
      </c>
    </row>
    <row r="4560">
      <c r="A4560" t="n">
        <v>572</v>
      </c>
      <c r="B4560" t="inlineStr">
        <is>
          <t>20609078074</t>
        </is>
      </c>
      <c r="C4560" t="inlineStr">
        <is>
          <t>ASOCIACIÓN AGROPECUARIA DE CHALLHUALLA</t>
        </is>
      </c>
      <c r="D4560" s="6" t="n">
        <v>2024</v>
      </c>
      <c r="F4560" t="inlineStr">
        <is>
          <t>PAC</t>
        </is>
      </c>
      <c r="G4560" s="4" t="n">
        <v>0</v>
      </c>
      <c r="H4560" s="4" t="n">
        <v>0</v>
      </c>
      <c r="I4560" s="4" t="n">
        <v>0</v>
      </c>
      <c r="J4560" s="4" t="str"/>
      <c r="K4560" s="4" t="str"/>
      <c r="L4560" s="3" t="str"/>
      <c r="M4560" s="3" t="str"/>
      <c r="N4560" s="3" t="str"/>
      <c r="O4560" s="4" t="str"/>
      <c r="P4560" s="4" t="str"/>
      <c r="Q4560" s="4" t="str"/>
      <c r="R4560" s="4" t="str"/>
      <c r="S4560" s="4" t="str"/>
      <c r="T4560" s="4" t="str"/>
      <c r="U4560" s="4" t="str"/>
      <c r="V4560" s="4" t="n">
        <v>1</v>
      </c>
    </row>
    <row r="4561">
      <c r="A4561" t="n">
        <v>572</v>
      </c>
      <c r="B4561" t="inlineStr">
        <is>
          <t>20609078074</t>
        </is>
      </c>
      <c r="C4561" t="inlineStr">
        <is>
          <t>ASOCIACIÓN AGROPECUARIA DE CHALLHUALLA</t>
        </is>
      </c>
      <c r="D4561" s="6" t="n">
        <v>2025</v>
      </c>
      <c r="E4561" t="n">
        <v>1</v>
      </c>
      <c r="F4561" t="inlineStr">
        <is>
          <t>PAC</t>
        </is>
      </c>
      <c r="G4561" s="4" t="n">
        <v>5</v>
      </c>
      <c r="H4561" s="4" t="n">
        <v>15</v>
      </c>
      <c r="I4561" s="4" t="n">
        <v>20</v>
      </c>
      <c r="J4561" s="4" t="n">
        <v>28</v>
      </c>
      <c r="K4561" s="4" t="n">
        <v>3</v>
      </c>
      <c r="L4561" s="3" t="n">
        <v>3960</v>
      </c>
      <c r="M4561" s="3" t="n">
        <v>0</v>
      </c>
      <c r="N4561" s="3" t="n">
        <v>3960</v>
      </c>
      <c r="O4561" s="4" t="n">
        <v>0</v>
      </c>
      <c r="P4561" s="4" t="n">
        <v>3960</v>
      </c>
      <c r="Q4561" s="4" t="str"/>
      <c r="R4561" s="4" t="n">
        <v>0</v>
      </c>
      <c r="S4561" s="4" t="n">
        <v>0</v>
      </c>
      <c r="T4561" s="4" t="n">
        <v>0</v>
      </c>
      <c r="U4561" s="4" t="n">
        <v>3960</v>
      </c>
      <c r="V4561" s="4" t="n">
        <v>1</v>
      </c>
    </row>
    <row r="4562">
      <c r="A4562" t="n">
        <v>573</v>
      </c>
      <c r="B4562" t="inlineStr">
        <is>
          <t>20609069555</t>
        </is>
      </c>
      <c r="C4562" t="inlineStr">
        <is>
          <t>ASOCIACIÓN AGROPECUARIA TURÍSMO INDUSTRIAL "CCORI WAYRA CHINA" DEL CASERIO DE IRHUACA</t>
        </is>
      </c>
      <c r="D4562" s="6" t="n">
        <v>2018</v>
      </c>
      <c r="F4562" t="inlineStr">
        <is>
          <t>PAC</t>
        </is>
      </c>
      <c r="G4562" s="4" t="str"/>
      <c r="H4562" s="4" t="str"/>
      <c r="I4562" s="4" t="n">
        <v>0</v>
      </c>
      <c r="J4562" s="4" t="str"/>
      <c r="K4562" s="4" t="str"/>
      <c r="L4562" s="3" t="str"/>
      <c r="M4562" s="3" t="str"/>
      <c r="N4562" s="3" t="str"/>
      <c r="O4562" s="4" t="str"/>
      <c r="P4562" s="4" t="str"/>
      <c r="Q4562" s="4" t="str"/>
      <c r="R4562" s="4" t="str"/>
      <c r="S4562" s="4" t="str"/>
      <c r="T4562" s="4" t="str"/>
      <c r="U4562" s="4" t="str"/>
      <c r="V4562" s="4" t="n">
        <v>1</v>
      </c>
    </row>
    <row r="4563">
      <c r="A4563" t="n">
        <v>573</v>
      </c>
      <c r="B4563" t="inlineStr">
        <is>
          <t>20609069555</t>
        </is>
      </c>
      <c r="C4563" t="inlineStr">
        <is>
          <t>ASOCIACIÓN AGROPECUARIA TURÍSMO INDUSTRIAL "CCORI WAYRA CHINA" DEL CASERIO DE IRHUACA</t>
        </is>
      </c>
      <c r="D4563" s="6" t="n">
        <v>2019</v>
      </c>
      <c r="F4563" t="inlineStr">
        <is>
          <t>PAC</t>
        </is>
      </c>
      <c r="G4563" s="4" t="n">
        <v>0</v>
      </c>
      <c r="H4563" s="4" t="n">
        <v>0</v>
      </c>
      <c r="I4563" s="4" t="n">
        <v>0</v>
      </c>
      <c r="J4563" s="4" t="str"/>
      <c r="K4563" s="4" t="str"/>
      <c r="L4563" s="3" t="str"/>
      <c r="M4563" s="3" t="str"/>
      <c r="N4563" s="3" t="str"/>
      <c r="O4563" s="4" t="str"/>
      <c r="P4563" s="4" t="str"/>
      <c r="Q4563" s="4" t="str"/>
      <c r="R4563" s="4" t="str"/>
      <c r="S4563" s="4" t="str"/>
      <c r="T4563" s="4" t="str"/>
      <c r="U4563" s="4" t="str"/>
      <c r="V4563" s="4" t="n">
        <v>1</v>
      </c>
    </row>
    <row r="4564">
      <c r="A4564" t="n">
        <v>573</v>
      </c>
      <c r="B4564" t="inlineStr">
        <is>
          <t>20609069555</t>
        </is>
      </c>
      <c r="C4564" t="inlineStr">
        <is>
          <t>ASOCIACIÓN AGROPECUARIA TURÍSMO INDUSTRIAL "CCORI WAYRA CHINA" DEL CASERIO DE IRHUACA</t>
        </is>
      </c>
      <c r="D4564" s="6" t="n">
        <v>2020</v>
      </c>
      <c r="F4564" t="inlineStr">
        <is>
          <t>PAC</t>
        </is>
      </c>
      <c r="G4564" s="4" t="n">
        <v>0</v>
      </c>
      <c r="H4564" s="4" t="n">
        <v>0</v>
      </c>
      <c r="I4564" s="4" t="n">
        <v>0</v>
      </c>
      <c r="J4564" s="4" t="str"/>
      <c r="K4564" s="4" t="str"/>
      <c r="L4564" s="3" t="str"/>
      <c r="M4564" s="3" t="str"/>
      <c r="N4564" s="3" t="str"/>
      <c r="O4564" s="4" t="str"/>
      <c r="P4564" s="4" t="str"/>
      <c r="Q4564" s="4" t="str"/>
      <c r="R4564" s="4" t="str"/>
      <c r="S4564" s="4" t="str"/>
      <c r="T4564" s="4" t="str"/>
      <c r="U4564" s="4" t="str"/>
      <c r="V4564" s="4" t="n">
        <v>1</v>
      </c>
    </row>
    <row r="4565">
      <c r="A4565" t="n">
        <v>573</v>
      </c>
      <c r="B4565" t="inlineStr">
        <is>
          <t>20609069555</t>
        </is>
      </c>
      <c r="C4565" t="inlineStr">
        <is>
          <t>ASOCIACIÓN AGROPECUARIA TURÍSMO INDUSTRIAL "CCORI WAYRA CHINA" DEL CASERIO DE IRHUACA</t>
        </is>
      </c>
      <c r="D4565" s="6" t="n">
        <v>2021</v>
      </c>
      <c r="F4565" t="inlineStr">
        <is>
          <t>PAC</t>
        </is>
      </c>
      <c r="G4565" s="4" t="n">
        <v>0</v>
      </c>
      <c r="H4565" s="4" t="n">
        <v>0</v>
      </c>
      <c r="I4565" s="4" t="n">
        <v>0</v>
      </c>
      <c r="J4565" s="4" t="str"/>
      <c r="K4565" s="4" t="str"/>
      <c r="L4565" s="3" t="str"/>
      <c r="M4565" s="3" t="str"/>
      <c r="N4565" s="3" t="str"/>
      <c r="O4565" s="4" t="str"/>
      <c r="P4565" s="4" t="str"/>
      <c r="Q4565" s="4" t="str"/>
      <c r="R4565" s="4" t="str"/>
      <c r="S4565" s="4" t="str"/>
      <c r="T4565" s="4" t="str"/>
      <c r="U4565" s="4" t="str"/>
      <c r="V4565" s="4" t="n">
        <v>1</v>
      </c>
    </row>
    <row r="4566">
      <c r="A4566" t="n">
        <v>573</v>
      </c>
      <c r="B4566" t="inlineStr">
        <is>
          <t>20609069555</t>
        </is>
      </c>
      <c r="C4566" t="inlineStr">
        <is>
          <t>ASOCIACIÓN AGROPECUARIA TURÍSMO INDUSTRIAL "CCORI WAYRA CHINA" DEL CASERIO DE IRHUACA</t>
        </is>
      </c>
      <c r="D4566" s="6" t="n">
        <v>2022</v>
      </c>
      <c r="F4566" t="inlineStr">
        <is>
          <t>PAC</t>
        </is>
      </c>
      <c r="G4566" s="4" t="n">
        <v>0</v>
      </c>
      <c r="H4566" s="4" t="n">
        <v>0</v>
      </c>
      <c r="I4566" s="4" t="n">
        <v>0</v>
      </c>
      <c r="J4566" s="4" t="str"/>
      <c r="K4566" s="4" t="str"/>
      <c r="L4566" s="3" t="str"/>
      <c r="M4566" s="3" t="str"/>
      <c r="N4566" s="3" t="str"/>
      <c r="O4566" s="4" t="str"/>
      <c r="P4566" s="4" t="str"/>
      <c r="Q4566" s="4" t="str"/>
      <c r="R4566" s="4" t="str"/>
      <c r="S4566" s="4" t="str"/>
      <c r="T4566" s="4" t="str"/>
      <c r="U4566" s="4" t="str"/>
      <c r="V4566" s="4" t="n">
        <v>1</v>
      </c>
    </row>
    <row r="4567">
      <c r="A4567" t="n">
        <v>573</v>
      </c>
      <c r="B4567" t="inlineStr">
        <is>
          <t>20609069555</t>
        </is>
      </c>
      <c r="C4567" t="inlineStr">
        <is>
          <t>ASOCIACIÓN AGROPECUARIA TURÍSMO INDUSTRIAL "CCORI WAYRA CHINA" DEL CASERIO DE IRHUACA</t>
        </is>
      </c>
      <c r="D4567" s="6" t="n">
        <v>2023</v>
      </c>
      <c r="F4567" t="inlineStr">
        <is>
          <t>PAC</t>
        </is>
      </c>
      <c r="G4567" s="4" t="n">
        <v>0</v>
      </c>
      <c r="H4567" s="4" t="n">
        <v>0</v>
      </c>
      <c r="I4567" s="4" t="n">
        <v>0</v>
      </c>
      <c r="J4567" s="4" t="str"/>
      <c r="K4567" s="4" t="str"/>
      <c r="L4567" s="3" t="str"/>
      <c r="M4567" s="3" t="str"/>
      <c r="N4567" s="3" t="str"/>
      <c r="O4567" s="4" t="str"/>
      <c r="P4567" s="4" t="str"/>
      <c r="Q4567" s="4" t="str"/>
      <c r="R4567" s="4" t="str"/>
      <c r="S4567" s="4" t="str"/>
      <c r="T4567" s="4" t="str"/>
      <c r="U4567" s="4" t="str"/>
      <c r="V4567" s="4" t="n">
        <v>1</v>
      </c>
    </row>
    <row r="4568">
      <c r="A4568" t="n">
        <v>573</v>
      </c>
      <c r="B4568" t="inlineStr">
        <is>
          <t>20609069555</t>
        </is>
      </c>
      <c r="C4568" t="inlineStr">
        <is>
          <t>ASOCIACIÓN AGROPECUARIA TURÍSMO INDUSTRIAL "CCORI WAYRA CHINA" DEL CASERIO DE IRHUACA</t>
        </is>
      </c>
      <c r="D4568" s="6" t="n">
        <v>2024</v>
      </c>
      <c r="F4568" t="inlineStr">
        <is>
          <t>PAC</t>
        </is>
      </c>
      <c r="G4568" s="4" t="n">
        <v>0</v>
      </c>
      <c r="H4568" s="4" t="n">
        <v>0</v>
      </c>
      <c r="I4568" s="4" t="n">
        <v>0</v>
      </c>
      <c r="J4568" s="4" t="str"/>
      <c r="K4568" s="4" t="str"/>
      <c r="L4568" s="3" t="str"/>
      <c r="M4568" s="3" t="str"/>
      <c r="N4568" s="3" t="str"/>
      <c r="O4568" s="4" t="str"/>
      <c r="P4568" s="4" t="str"/>
      <c r="Q4568" s="4" t="str"/>
      <c r="R4568" s="4" t="str"/>
      <c r="S4568" s="4" t="str"/>
      <c r="T4568" s="4" t="str"/>
      <c r="U4568" s="4" t="str"/>
      <c r="V4568" s="4" t="n">
        <v>1</v>
      </c>
    </row>
    <row r="4569">
      <c r="A4569" t="n">
        <v>573</v>
      </c>
      <c r="B4569" t="inlineStr">
        <is>
          <t>20609069555</t>
        </is>
      </c>
      <c r="C4569" t="inlineStr">
        <is>
          <t>ASOCIACIÓN AGROPECUARIA TURÍSMO INDUSTRIAL "CCORI WAYRA CHINA" DEL CASERIO DE IRHUACA</t>
        </is>
      </c>
      <c r="D4569" s="6" t="n">
        <v>2025</v>
      </c>
      <c r="E4569" t="n">
        <v>1</v>
      </c>
      <c r="F4569" t="inlineStr">
        <is>
          <t>PAC</t>
        </is>
      </c>
      <c r="G4569" s="4" t="n">
        <v>11</v>
      </c>
      <c r="H4569" s="4" t="n">
        <v>9</v>
      </c>
      <c r="I4569" s="4" t="n">
        <v>20</v>
      </c>
      <c r="J4569" s="4" t="n">
        <v>28</v>
      </c>
      <c r="K4569" s="4" t="n">
        <v>3</v>
      </c>
      <c r="L4569" s="3" t="n">
        <v>0</v>
      </c>
      <c r="M4569" s="3" t="n">
        <v>0</v>
      </c>
      <c r="N4569" s="3" t="n">
        <v>0</v>
      </c>
      <c r="O4569" s="4" t="n">
        <v>0</v>
      </c>
      <c r="P4569" s="4" t="n">
        <v>0</v>
      </c>
      <c r="Q4569" s="4" t="str"/>
      <c r="R4569" s="4" t="n">
        <v>0</v>
      </c>
      <c r="S4569" s="4" t="n">
        <v>0</v>
      </c>
      <c r="T4569" s="4" t="n">
        <v>0</v>
      </c>
      <c r="U4569" s="4" t="n">
        <v>0</v>
      </c>
      <c r="V4569" s="4" t="n">
        <v>1</v>
      </c>
    </row>
    <row r="4570">
      <c r="A4570" t="n">
        <v>574</v>
      </c>
      <c r="B4570" t="inlineStr">
        <is>
          <t>20609166500</t>
        </is>
      </c>
      <c r="C4570" t="inlineStr">
        <is>
          <t>ASOCIACIÓN DE PRODUCTORES AGROPECUARIOS Y SERVICIOS TURISTICOS YURAQ WASI</t>
        </is>
      </c>
      <c r="D4570" s="6" t="n">
        <v>2018</v>
      </c>
      <c r="F4570" t="inlineStr">
        <is>
          <t>PAC</t>
        </is>
      </c>
      <c r="G4570" s="4" t="str"/>
      <c r="H4570" s="4" t="str"/>
      <c r="I4570" s="4" t="n">
        <v>0</v>
      </c>
      <c r="J4570" s="4" t="str"/>
      <c r="K4570" s="4" t="str"/>
      <c r="L4570" s="3" t="str"/>
      <c r="M4570" s="3" t="str"/>
      <c r="N4570" s="3" t="str"/>
      <c r="O4570" s="4" t="str"/>
      <c r="P4570" s="4" t="str"/>
      <c r="Q4570" s="4" t="str"/>
      <c r="R4570" s="4" t="str"/>
      <c r="S4570" s="4" t="str"/>
      <c r="T4570" s="4" t="str"/>
      <c r="U4570" s="4" t="str"/>
      <c r="V4570" s="4" t="n">
        <v>1</v>
      </c>
    </row>
    <row r="4571">
      <c r="A4571" t="n">
        <v>574</v>
      </c>
      <c r="B4571" t="inlineStr">
        <is>
          <t>20609166500</t>
        </is>
      </c>
      <c r="C4571" t="inlineStr">
        <is>
          <t>ASOCIACIÓN DE PRODUCTORES AGROPECUARIOS Y SERVICIOS TURISTICOS YURAQ WASI</t>
        </is>
      </c>
      <c r="D4571" s="6" t="n">
        <v>2019</v>
      </c>
      <c r="F4571" t="inlineStr">
        <is>
          <t>PAC</t>
        </is>
      </c>
      <c r="G4571" s="4" t="n">
        <v>0</v>
      </c>
      <c r="H4571" s="4" t="n">
        <v>0</v>
      </c>
      <c r="I4571" s="4" t="n">
        <v>0</v>
      </c>
      <c r="J4571" s="4" t="str"/>
      <c r="K4571" s="4" t="str"/>
      <c r="L4571" s="3" t="str"/>
      <c r="M4571" s="3" t="str"/>
      <c r="N4571" s="3" t="str"/>
      <c r="O4571" s="4" t="str"/>
      <c r="P4571" s="4" t="str"/>
      <c r="Q4571" s="4" t="str"/>
      <c r="R4571" s="4" t="str"/>
      <c r="S4571" s="4" t="str"/>
      <c r="T4571" s="4" t="str"/>
      <c r="U4571" s="4" t="str"/>
      <c r="V4571" s="4" t="n">
        <v>1</v>
      </c>
    </row>
    <row r="4572">
      <c r="A4572" t="n">
        <v>574</v>
      </c>
      <c r="B4572" t="inlineStr">
        <is>
          <t>20609166500</t>
        </is>
      </c>
      <c r="C4572" t="inlineStr">
        <is>
          <t>ASOCIACIÓN DE PRODUCTORES AGROPECUARIOS Y SERVICIOS TURISTICOS YURAQ WASI</t>
        </is>
      </c>
      <c r="D4572" s="6" t="n">
        <v>2020</v>
      </c>
      <c r="F4572" t="inlineStr">
        <is>
          <t>PAC</t>
        </is>
      </c>
      <c r="G4572" s="4" t="n">
        <v>0</v>
      </c>
      <c r="H4572" s="4" t="n">
        <v>0</v>
      </c>
      <c r="I4572" s="4" t="n">
        <v>0</v>
      </c>
      <c r="J4572" s="4" t="str"/>
      <c r="K4572" s="4" t="str"/>
      <c r="L4572" s="3" t="str"/>
      <c r="M4572" s="3" t="str"/>
      <c r="N4572" s="3" t="str"/>
      <c r="O4572" s="4" t="str"/>
      <c r="P4572" s="4" t="str"/>
      <c r="Q4572" s="4" t="str"/>
      <c r="R4572" s="4" t="str"/>
      <c r="S4572" s="4" t="str"/>
      <c r="T4572" s="4" t="str"/>
      <c r="U4572" s="4" t="str"/>
      <c r="V4572" s="4" t="n">
        <v>1</v>
      </c>
    </row>
    <row r="4573">
      <c r="A4573" t="n">
        <v>574</v>
      </c>
      <c r="B4573" t="inlineStr">
        <is>
          <t>20609166500</t>
        </is>
      </c>
      <c r="C4573" t="inlineStr">
        <is>
          <t>ASOCIACIÓN DE PRODUCTORES AGROPECUARIOS Y SERVICIOS TURISTICOS YURAQ WASI</t>
        </is>
      </c>
      <c r="D4573" s="6" t="n">
        <v>2021</v>
      </c>
      <c r="F4573" t="inlineStr">
        <is>
          <t>PAC</t>
        </is>
      </c>
      <c r="G4573" s="4" t="n">
        <v>0</v>
      </c>
      <c r="H4573" s="4" t="n">
        <v>0</v>
      </c>
      <c r="I4573" s="4" t="n">
        <v>0</v>
      </c>
      <c r="J4573" s="4" t="str"/>
      <c r="K4573" s="4" t="str"/>
      <c r="L4573" s="3" t="str"/>
      <c r="M4573" s="3" t="str"/>
      <c r="N4573" s="3" t="str"/>
      <c r="O4573" s="4" t="str"/>
      <c r="P4573" s="4" t="str"/>
      <c r="Q4573" s="4" t="str"/>
      <c r="R4573" s="4" t="str"/>
      <c r="S4573" s="4" t="str"/>
      <c r="T4573" s="4" t="str"/>
      <c r="U4573" s="4" t="str"/>
      <c r="V4573" s="4" t="n">
        <v>1</v>
      </c>
    </row>
    <row r="4574">
      <c r="A4574" t="n">
        <v>574</v>
      </c>
      <c r="B4574" t="inlineStr">
        <is>
          <t>20609166500</t>
        </is>
      </c>
      <c r="C4574" t="inlineStr">
        <is>
          <t>ASOCIACIÓN DE PRODUCTORES AGROPECUARIOS Y SERVICIOS TURISTICOS YURAQ WASI</t>
        </is>
      </c>
      <c r="D4574" s="6" t="n">
        <v>2022</v>
      </c>
      <c r="F4574" t="inlineStr">
        <is>
          <t>PAC</t>
        </is>
      </c>
      <c r="G4574" s="4" t="n">
        <v>0</v>
      </c>
      <c r="H4574" s="4" t="n">
        <v>0</v>
      </c>
      <c r="I4574" s="4" t="n">
        <v>0</v>
      </c>
      <c r="J4574" s="4" t="str"/>
      <c r="K4574" s="4" t="str"/>
      <c r="L4574" s="3" t="str"/>
      <c r="M4574" s="3" t="str"/>
      <c r="N4574" s="3" t="str"/>
      <c r="O4574" s="4" t="str"/>
      <c r="P4574" s="4" t="str"/>
      <c r="Q4574" s="4" t="str"/>
      <c r="R4574" s="4" t="str"/>
      <c r="S4574" s="4" t="str"/>
      <c r="T4574" s="4" t="str"/>
      <c r="U4574" s="4" t="str"/>
      <c r="V4574" s="4" t="n">
        <v>1</v>
      </c>
    </row>
    <row r="4575">
      <c r="A4575" t="n">
        <v>574</v>
      </c>
      <c r="B4575" t="inlineStr">
        <is>
          <t>20609166500</t>
        </is>
      </c>
      <c r="C4575" t="inlineStr">
        <is>
          <t>ASOCIACIÓN DE PRODUCTORES AGROPECUARIOS Y SERVICIOS TURISTICOS YURAQ WASI</t>
        </is>
      </c>
      <c r="D4575" s="6" t="n">
        <v>2023</v>
      </c>
      <c r="F4575" t="inlineStr">
        <is>
          <t>PAC</t>
        </is>
      </c>
      <c r="G4575" s="4" t="n">
        <v>0</v>
      </c>
      <c r="H4575" s="4" t="n">
        <v>0</v>
      </c>
      <c r="I4575" s="4" t="n">
        <v>0</v>
      </c>
      <c r="J4575" s="4" t="str"/>
      <c r="K4575" s="4" t="str"/>
      <c r="L4575" s="3" t="str"/>
      <c r="M4575" s="3" t="str"/>
      <c r="N4575" s="3" t="str"/>
      <c r="O4575" s="4" t="str"/>
      <c r="P4575" s="4" t="str"/>
      <c r="Q4575" s="4" t="str"/>
      <c r="R4575" s="4" t="str"/>
      <c r="S4575" s="4" t="str"/>
      <c r="T4575" s="4" t="str"/>
      <c r="U4575" s="4" t="str"/>
      <c r="V4575" s="4" t="n">
        <v>1</v>
      </c>
    </row>
    <row r="4576">
      <c r="A4576" t="n">
        <v>574</v>
      </c>
      <c r="B4576" t="inlineStr">
        <is>
          <t>20609166500</t>
        </is>
      </c>
      <c r="C4576" t="inlineStr">
        <is>
          <t>ASOCIACIÓN DE PRODUCTORES AGROPECUARIOS Y SERVICIOS TURISTICOS YURAQ WASI</t>
        </is>
      </c>
      <c r="D4576" s="6" t="n">
        <v>2024</v>
      </c>
      <c r="F4576" t="inlineStr">
        <is>
          <t>PAC</t>
        </is>
      </c>
      <c r="G4576" s="4" t="n">
        <v>0</v>
      </c>
      <c r="H4576" s="4" t="n">
        <v>0</v>
      </c>
      <c r="I4576" s="4" t="n">
        <v>0</v>
      </c>
      <c r="J4576" s="4" t="str"/>
      <c r="K4576" s="4" t="str"/>
      <c r="L4576" s="3" t="str"/>
      <c r="M4576" s="3" t="str"/>
      <c r="N4576" s="3" t="str"/>
      <c r="O4576" s="4" t="str"/>
      <c r="P4576" s="4" t="str"/>
      <c r="Q4576" s="4" t="str"/>
      <c r="R4576" s="4" t="str"/>
      <c r="S4576" s="4" t="str"/>
      <c r="T4576" s="4" t="str"/>
      <c r="U4576" s="4" t="str"/>
      <c r="V4576" s="4" t="n">
        <v>1</v>
      </c>
    </row>
    <row r="4577">
      <c r="A4577" t="n">
        <v>574</v>
      </c>
      <c r="B4577" t="inlineStr">
        <is>
          <t>20609166500</t>
        </is>
      </c>
      <c r="C4577" t="inlineStr">
        <is>
          <t>ASOCIACIÓN DE PRODUCTORES AGROPECUARIOS Y SERVICIOS TURISTICOS YURAQ WASI</t>
        </is>
      </c>
      <c r="D4577" s="6" t="n">
        <v>2025</v>
      </c>
      <c r="E4577" t="n">
        <v>1</v>
      </c>
      <c r="F4577" t="inlineStr">
        <is>
          <t>PAC</t>
        </is>
      </c>
      <c r="G4577" s="4" t="n">
        <v>7</v>
      </c>
      <c r="H4577" s="4" t="n">
        <v>3</v>
      </c>
      <c r="I4577" s="4" t="n">
        <v>10</v>
      </c>
      <c r="J4577" s="4" t="n">
        <v>31</v>
      </c>
      <c r="K4577" s="4" t="n">
        <v>1</v>
      </c>
      <c r="L4577" s="3" t="n">
        <v>4235</v>
      </c>
      <c r="M4577" s="3" t="n">
        <v>0</v>
      </c>
      <c r="N4577" s="3" t="n">
        <v>4235</v>
      </c>
      <c r="O4577" s="4" t="n">
        <v>0</v>
      </c>
      <c r="P4577" s="4" t="n">
        <v>4235</v>
      </c>
      <c r="Q4577" s="4" t="str"/>
      <c r="R4577" s="4" t="n">
        <v>0</v>
      </c>
      <c r="S4577" s="4" t="n">
        <v>0</v>
      </c>
      <c r="T4577" s="4" t="n">
        <v>0</v>
      </c>
      <c r="U4577" s="4" t="n">
        <v>4235</v>
      </c>
      <c r="V4577" s="4" t="n">
        <v>1</v>
      </c>
    </row>
    <row r="4578">
      <c r="A4578" t="n">
        <v>575</v>
      </c>
      <c r="B4578" t="inlineStr">
        <is>
          <t>20611650524</t>
        </is>
      </c>
      <c r="C4578" t="inlineStr">
        <is>
          <t>ASOCIACION DE PRODUCTORES AGROPECUARIOS INCACHAQUI - ISCOCUCHO</t>
        </is>
      </c>
      <c r="D4578" s="6" t="n">
        <v>2018</v>
      </c>
      <c r="F4578" t="inlineStr">
        <is>
          <t>PAC</t>
        </is>
      </c>
      <c r="G4578" s="4" t="str"/>
      <c r="H4578" s="4" t="str"/>
      <c r="I4578" s="4" t="n">
        <v>0</v>
      </c>
      <c r="J4578" s="4" t="str"/>
      <c r="K4578" s="4" t="str"/>
      <c r="L4578" s="3" t="str"/>
      <c r="M4578" s="3" t="str"/>
      <c r="N4578" s="3" t="str"/>
      <c r="O4578" s="4" t="str"/>
      <c r="P4578" s="4" t="str"/>
      <c r="Q4578" s="4" t="str"/>
      <c r="R4578" s="4" t="str"/>
      <c r="S4578" s="4" t="str"/>
      <c r="T4578" s="4" t="str"/>
      <c r="U4578" s="4" t="str"/>
      <c r="V4578" s="4" t="n">
        <v>1</v>
      </c>
    </row>
    <row r="4579">
      <c r="A4579" t="n">
        <v>575</v>
      </c>
      <c r="B4579" t="inlineStr">
        <is>
          <t>20611650524</t>
        </is>
      </c>
      <c r="C4579" t="inlineStr">
        <is>
          <t>ASOCIACION DE PRODUCTORES AGROPECUARIOS INCACHAQUI - ISCOCUCHO</t>
        </is>
      </c>
      <c r="D4579" s="6" t="n">
        <v>2019</v>
      </c>
      <c r="F4579" t="inlineStr">
        <is>
          <t>PAC</t>
        </is>
      </c>
      <c r="G4579" s="4" t="n">
        <v>0</v>
      </c>
      <c r="H4579" s="4" t="n">
        <v>0</v>
      </c>
      <c r="I4579" s="4" t="n">
        <v>0</v>
      </c>
      <c r="J4579" s="4" t="str"/>
      <c r="K4579" s="4" t="str"/>
      <c r="L4579" s="3" t="str"/>
      <c r="M4579" s="3" t="str"/>
      <c r="N4579" s="3" t="str"/>
      <c r="O4579" s="4" t="str"/>
      <c r="P4579" s="4" t="str"/>
      <c r="Q4579" s="4" t="str"/>
      <c r="R4579" s="4" t="str"/>
      <c r="S4579" s="4" t="str"/>
      <c r="T4579" s="4" t="str"/>
      <c r="U4579" s="4" t="str"/>
      <c r="V4579" s="4" t="n">
        <v>1</v>
      </c>
    </row>
    <row r="4580">
      <c r="A4580" t="n">
        <v>575</v>
      </c>
      <c r="B4580" t="inlineStr">
        <is>
          <t>20611650524</t>
        </is>
      </c>
      <c r="C4580" t="inlineStr">
        <is>
          <t>ASOCIACION DE PRODUCTORES AGROPECUARIOS INCACHAQUI - ISCOCUCHO</t>
        </is>
      </c>
      <c r="D4580" s="6" t="n">
        <v>2020</v>
      </c>
      <c r="F4580" t="inlineStr">
        <is>
          <t>PAC</t>
        </is>
      </c>
      <c r="G4580" s="4" t="n">
        <v>0</v>
      </c>
      <c r="H4580" s="4" t="n">
        <v>0</v>
      </c>
      <c r="I4580" s="4" t="n">
        <v>0</v>
      </c>
      <c r="J4580" s="4" t="str"/>
      <c r="K4580" s="4" t="str"/>
      <c r="L4580" s="3" t="str"/>
      <c r="M4580" s="3" t="str"/>
      <c r="N4580" s="3" t="str"/>
      <c r="O4580" s="4" t="str"/>
      <c r="P4580" s="4" t="str"/>
      <c r="Q4580" s="4" t="str"/>
      <c r="R4580" s="4" t="str"/>
      <c r="S4580" s="4" t="str"/>
      <c r="T4580" s="4" t="str"/>
      <c r="U4580" s="4" t="str"/>
      <c r="V4580" s="4" t="n">
        <v>1</v>
      </c>
    </row>
    <row r="4581">
      <c r="A4581" t="n">
        <v>575</v>
      </c>
      <c r="B4581" t="inlineStr">
        <is>
          <t>20611650524</t>
        </is>
      </c>
      <c r="C4581" t="inlineStr">
        <is>
          <t>ASOCIACION DE PRODUCTORES AGROPECUARIOS INCACHAQUI - ISCOCUCHO</t>
        </is>
      </c>
      <c r="D4581" s="6" t="n">
        <v>2021</v>
      </c>
      <c r="F4581" t="inlineStr">
        <is>
          <t>PAC</t>
        </is>
      </c>
      <c r="G4581" s="4" t="n">
        <v>0</v>
      </c>
      <c r="H4581" s="4" t="n">
        <v>0</v>
      </c>
      <c r="I4581" s="4" t="n">
        <v>0</v>
      </c>
      <c r="J4581" s="4" t="str"/>
      <c r="K4581" s="4" t="str"/>
      <c r="L4581" s="3" t="str"/>
      <c r="M4581" s="3" t="str"/>
      <c r="N4581" s="3" t="str"/>
      <c r="O4581" s="4" t="str"/>
      <c r="P4581" s="4" t="str"/>
      <c r="Q4581" s="4" t="str"/>
      <c r="R4581" s="4" t="str"/>
      <c r="S4581" s="4" t="str"/>
      <c r="T4581" s="4" t="str"/>
      <c r="U4581" s="4" t="str"/>
      <c r="V4581" s="4" t="n">
        <v>1</v>
      </c>
    </row>
    <row r="4582">
      <c r="A4582" t="n">
        <v>575</v>
      </c>
      <c r="B4582" t="inlineStr">
        <is>
          <t>20611650524</t>
        </is>
      </c>
      <c r="C4582" t="inlineStr">
        <is>
          <t>ASOCIACION DE PRODUCTORES AGROPECUARIOS INCACHAQUI - ISCOCUCHO</t>
        </is>
      </c>
      <c r="D4582" s="6" t="n">
        <v>2022</v>
      </c>
      <c r="F4582" t="inlineStr">
        <is>
          <t>PAC</t>
        </is>
      </c>
      <c r="G4582" s="4" t="n">
        <v>0</v>
      </c>
      <c r="H4582" s="4" t="n">
        <v>0</v>
      </c>
      <c r="I4582" s="4" t="n">
        <v>0</v>
      </c>
      <c r="J4582" s="4" t="str"/>
      <c r="K4582" s="4" t="str"/>
      <c r="L4582" s="3" t="str"/>
      <c r="M4582" s="3" t="str"/>
      <c r="N4582" s="3" t="str"/>
      <c r="O4582" s="4" t="str"/>
      <c r="P4582" s="4" t="str"/>
      <c r="Q4582" s="4" t="str"/>
      <c r="R4582" s="4" t="str"/>
      <c r="S4582" s="4" t="str"/>
      <c r="T4582" s="4" t="str"/>
      <c r="U4582" s="4" t="str"/>
      <c r="V4582" s="4" t="n">
        <v>1</v>
      </c>
    </row>
    <row r="4583">
      <c r="A4583" t="n">
        <v>575</v>
      </c>
      <c r="B4583" t="inlineStr">
        <is>
          <t>20611650524</t>
        </is>
      </c>
      <c r="C4583" t="inlineStr">
        <is>
          <t>ASOCIACION DE PRODUCTORES AGROPECUARIOS INCACHAQUI - ISCOCUCHO</t>
        </is>
      </c>
      <c r="D4583" s="6" t="n">
        <v>2023</v>
      </c>
      <c r="F4583" t="inlineStr">
        <is>
          <t>PAC</t>
        </is>
      </c>
      <c r="G4583" s="4" t="n">
        <v>0</v>
      </c>
      <c r="H4583" s="4" t="n">
        <v>0</v>
      </c>
      <c r="I4583" s="4" t="n">
        <v>0</v>
      </c>
      <c r="J4583" s="4" t="str"/>
      <c r="K4583" s="4" t="str"/>
      <c r="L4583" s="3" t="str"/>
      <c r="M4583" s="3" t="str"/>
      <c r="N4583" s="3" t="str"/>
      <c r="O4583" s="4" t="str"/>
      <c r="P4583" s="4" t="str"/>
      <c r="Q4583" s="4" t="str"/>
      <c r="R4583" s="4" t="str"/>
      <c r="S4583" s="4" t="str"/>
      <c r="T4583" s="4" t="str"/>
      <c r="U4583" s="4" t="str"/>
      <c r="V4583" s="4" t="n">
        <v>1</v>
      </c>
    </row>
    <row r="4584">
      <c r="A4584" t="n">
        <v>575</v>
      </c>
      <c r="B4584" t="inlineStr">
        <is>
          <t>20611650524</t>
        </is>
      </c>
      <c r="C4584" t="inlineStr">
        <is>
          <t>ASOCIACION DE PRODUCTORES AGROPECUARIOS INCACHAQUI - ISCOCUCHO</t>
        </is>
      </c>
      <c r="D4584" s="6" t="n">
        <v>2024</v>
      </c>
      <c r="F4584" t="inlineStr">
        <is>
          <t>PAC</t>
        </is>
      </c>
      <c r="G4584" s="4" t="n">
        <v>0</v>
      </c>
      <c r="H4584" s="4" t="n">
        <v>0</v>
      </c>
      <c r="I4584" s="4" t="n">
        <v>0</v>
      </c>
      <c r="J4584" s="4" t="str"/>
      <c r="K4584" s="4" t="str"/>
      <c r="L4584" s="3" t="str"/>
      <c r="M4584" s="3" t="str"/>
      <c r="N4584" s="3" t="str"/>
      <c r="O4584" s="4" t="str"/>
      <c r="P4584" s="4" t="str"/>
      <c r="Q4584" s="4" t="str"/>
      <c r="R4584" s="4" t="str"/>
      <c r="S4584" s="4" t="str"/>
      <c r="T4584" s="4" t="str"/>
      <c r="U4584" s="4" t="str"/>
      <c r="V4584" s="4" t="n">
        <v>1</v>
      </c>
    </row>
    <row r="4585">
      <c r="A4585" t="n">
        <v>575</v>
      </c>
      <c r="B4585" t="inlineStr">
        <is>
          <t>20611650524</t>
        </is>
      </c>
      <c r="C4585" t="inlineStr">
        <is>
          <t>ASOCIACION DE PRODUCTORES AGROPECUARIOS INCACHAQUI - ISCOCUCHO</t>
        </is>
      </c>
      <c r="D4585" s="6" t="n">
        <v>2025</v>
      </c>
      <c r="E4585" t="n">
        <v>1</v>
      </c>
      <c r="F4585" t="inlineStr">
        <is>
          <t>PAC</t>
        </is>
      </c>
      <c r="G4585" s="4" t="n">
        <v>37</v>
      </c>
      <c r="H4585" s="4" t="n">
        <v>15</v>
      </c>
      <c r="I4585" s="4" t="n">
        <v>52</v>
      </c>
      <c r="J4585" s="4" t="n">
        <v>15</v>
      </c>
      <c r="K4585" s="4" t="n">
        <v>2</v>
      </c>
      <c r="L4585" s="3" t="n">
        <v>30132</v>
      </c>
      <c r="M4585" s="3" t="n">
        <v>0</v>
      </c>
      <c r="N4585" s="3" t="n">
        <v>30132</v>
      </c>
      <c r="O4585" s="4" t="n">
        <v>0</v>
      </c>
      <c r="P4585" s="4" t="n">
        <v>30132</v>
      </c>
      <c r="Q4585" s="4" t="str"/>
      <c r="R4585" s="4" t="n">
        <v>0</v>
      </c>
      <c r="S4585" s="4" t="n">
        <v>0</v>
      </c>
      <c r="T4585" s="4" t="n">
        <v>0</v>
      </c>
      <c r="U4585" s="4" t="n">
        <v>30132</v>
      </c>
      <c r="V4585" s="4" t="n">
        <v>1</v>
      </c>
    </row>
    <row r="4586">
      <c r="A4586" t="n">
        <v>576</v>
      </c>
      <c r="B4586" t="inlineStr">
        <is>
          <t>20479595276</t>
        </is>
      </c>
      <c r="C4586" t="inlineStr">
        <is>
          <t>COOPERATIVA AGRARIA CAFETALERA CASIL LTD</t>
        </is>
      </c>
      <c r="D4586" s="6" t="n">
        <v>2018</v>
      </c>
      <c r="F4586" t="inlineStr">
        <is>
          <t>PAC</t>
        </is>
      </c>
      <c r="G4586" s="4" t="str"/>
      <c r="H4586" s="4" t="str"/>
      <c r="I4586" s="4" t="n">
        <v>0</v>
      </c>
      <c r="J4586" s="4" t="str"/>
      <c r="K4586" s="4" t="str"/>
      <c r="L4586" s="3" t="str"/>
      <c r="M4586" s="3" t="str"/>
      <c r="N4586" s="3" t="str"/>
      <c r="O4586" s="4" t="str"/>
      <c r="P4586" s="4" t="str"/>
      <c r="Q4586" s="4" t="str"/>
      <c r="R4586" s="4" t="str"/>
      <c r="S4586" s="4" t="str"/>
      <c r="T4586" s="4" t="str"/>
      <c r="U4586" s="4" t="str"/>
      <c r="V4586" s="4" t="n">
        <v>1</v>
      </c>
    </row>
    <row r="4587">
      <c r="A4587" t="n">
        <v>576</v>
      </c>
      <c r="B4587" t="inlineStr">
        <is>
          <t>20479595276</t>
        </is>
      </c>
      <c r="C4587" t="inlineStr">
        <is>
          <t>COOPERATIVA AGRARIA CAFETALERA CASIL LTD</t>
        </is>
      </c>
      <c r="D4587" s="6" t="n">
        <v>2019</v>
      </c>
      <c r="F4587" t="inlineStr">
        <is>
          <t>PAC</t>
        </is>
      </c>
      <c r="G4587" s="4" t="n">
        <v>0</v>
      </c>
      <c r="H4587" s="4" t="n">
        <v>0</v>
      </c>
      <c r="I4587" s="4" t="n">
        <v>0</v>
      </c>
      <c r="J4587" s="4" t="str"/>
      <c r="K4587" s="4" t="str"/>
      <c r="L4587" s="3" t="str"/>
      <c r="M4587" s="3" t="str"/>
      <c r="N4587" s="3" t="str"/>
      <c r="O4587" s="4" t="str"/>
      <c r="P4587" s="4" t="str"/>
      <c r="Q4587" s="4" t="str"/>
      <c r="R4587" s="4" t="str"/>
      <c r="S4587" s="4" t="str"/>
      <c r="T4587" s="4" t="str"/>
      <c r="U4587" s="4" t="str"/>
      <c r="V4587" s="4" t="n">
        <v>1</v>
      </c>
    </row>
    <row r="4588">
      <c r="A4588" t="n">
        <v>576</v>
      </c>
      <c r="B4588" t="inlineStr">
        <is>
          <t>20479595276</t>
        </is>
      </c>
      <c r="C4588" t="inlineStr">
        <is>
          <t>COOPERATIVA AGRARIA CAFETALERA CASIL LTD</t>
        </is>
      </c>
      <c r="D4588" s="6" t="n">
        <v>2020</v>
      </c>
      <c r="F4588" t="inlineStr">
        <is>
          <t>PAC</t>
        </is>
      </c>
      <c r="G4588" s="4" t="n">
        <v>0</v>
      </c>
      <c r="H4588" s="4" t="n">
        <v>0</v>
      </c>
      <c r="I4588" s="4" t="n">
        <v>0</v>
      </c>
      <c r="J4588" s="4" t="str"/>
      <c r="K4588" s="4" t="str"/>
      <c r="L4588" s="3" t="str"/>
      <c r="M4588" s="3" t="str"/>
      <c r="N4588" s="3" t="str"/>
      <c r="O4588" s="4" t="str"/>
      <c r="P4588" s="4" t="str"/>
      <c r="Q4588" s="4" t="str"/>
      <c r="R4588" s="4" t="str"/>
      <c r="S4588" s="4" t="str"/>
      <c r="T4588" s="4" t="str"/>
      <c r="U4588" s="4" t="str"/>
      <c r="V4588" s="4" t="n">
        <v>1</v>
      </c>
    </row>
    <row r="4589">
      <c r="A4589" t="n">
        <v>576</v>
      </c>
      <c r="B4589" t="inlineStr">
        <is>
          <t>20479595276</t>
        </is>
      </c>
      <c r="C4589" t="inlineStr">
        <is>
          <t>COOPERATIVA AGRARIA CAFETALERA CASIL LTD</t>
        </is>
      </c>
      <c r="D4589" s="6" t="n">
        <v>2021</v>
      </c>
      <c r="F4589" t="inlineStr">
        <is>
          <t>PAC</t>
        </is>
      </c>
      <c r="G4589" s="4" t="n">
        <v>0</v>
      </c>
      <c r="H4589" s="4" t="n">
        <v>0</v>
      </c>
      <c r="I4589" s="4" t="n">
        <v>0</v>
      </c>
      <c r="J4589" s="4" t="str"/>
      <c r="K4589" s="4" t="str"/>
      <c r="L4589" s="3" t="str"/>
      <c r="M4589" s="3" t="str"/>
      <c r="N4589" s="3" t="str"/>
      <c r="O4589" s="4" t="str"/>
      <c r="P4589" s="4" t="str"/>
      <c r="Q4589" s="4" t="str"/>
      <c r="R4589" s="4" t="str"/>
      <c r="S4589" s="4" t="str"/>
      <c r="T4589" s="4" t="str"/>
      <c r="U4589" s="4" t="str"/>
      <c r="V4589" s="4" t="n">
        <v>1</v>
      </c>
    </row>
    <row r="4590">
      <c r="A4590" t="n">
        <v>576</v>
      </c>
      <c r="B4590" t="inlineStr">
        <is>
          <t>20479595276</t>
        </is>
      </c>
      <c r="C4590" t="inlineStr">
        <is>
          <t>COOPERATIVA AGRARIA CAFETALERA CASIL LTD</t>
        </is>
      </c>
      <c r="D4590" s="6" t="n">
        <v>2022</v>
      </c>
      <c r="F4590" t="inlineStr">
        <is>
          <t>PAC</t>
        </is>
      </c>
      <c r="G4590" s="4" t="n">
        <v>0</v>
      </c>
      <c r="H4590" s="4" t="n">
        <v>0</v>
      </c>
      <c r="I4590" s="4" t="n">
        <v>0</v>
      </c>
      <c r="J4590" s="4" t="str"/>
      <c r="K4590" s="4" t="str"/>
      <c r="L4590" s="3" t="str"/>
      <c r="M4590" s="3" t="str"/>
      <c r="N4590" s="3" t="str"/>
      <c r="O4590" s="4" t="str"/>
      <c r="P4590" s="4" t="str"/>
      <c r="Q4590" s="4" t="str"/>
      <c r="R4590" s="4" t="str"/>
      <c r="S4590" s="4" t="str"/>
      <c r="T4590" s="4" t="str"/>
      <c r="U4590" s="4" t="str"/>
      <c r="V4590" s="4" t="n">
        <v>1</v>
      </c>
    </row>
    <row r="4591">
      <c r="A4591" t="n">
        <v>576</v>
      </c>
      <c r="B4591" t="inlineStr">
        <is>
          <t>20479595276</t>
        </is>
      </c>
      <c r="C4591" t="inlineStr">
        <is>
          <t>COOPERATIVA AGRARIA CAFETALERA CASIL LTD</t>
        </is>
      </c>
      <c r="D4591" s="6" t="n">
        <v>2023</v>
      </c>
      <c r="F4591" t="inlineStr">
        <is>
          <t>PAC</t>
        </is>
      </c>
      <c r="G4591" s="4" t="n">
        <v>0</v>
      </c>
      <c r="H4591" s="4" t="n">
        <v>0</v>
      </c>
      <c r="I4591" s="4" t="n">
        <v>0</v>
      </c>
      <c r="J4591" s="4" t="str"/>
      <c r="K4591" s="4" t="str"/>
      <c r="L4591" s="3" t="str"/>
      <c r="M4591" s="3" t="str"/>
      <c r="N4591" s="3" t="str"/>
      <c r="O4591" s="4" t="str"/>
      <c r="P4591" s="4" t="str"/>
      <c r="Q4591" s="4" t="str"/>
      <c r="R4591" s="4" t="str"/>
      <c r="S4591" s="4" t="str"/>
      <c r="T4591" s="4" t="str"/>
      <c r="U4591" s="4" t="str"/>
      <c r="V4591" s="4" t="n">
        <v>1</v>
      </c>
    </row>
    <row r="4592">
      <c r="A4592" t="n">
        <v>576</v>
      </c>
      <c r="B4592" t="inlineStr">
        <is>
          <t>20479595276</t>
        </is>
      </c>
      <c r="C4592" t="inlineStr">
        <is>
          <t>COOPERATIVA AGRARIA CAFETALERA CASIL LTD</t>
        </is>
      </c>
      <c r="D4592" s="6" t="n">
        <v>2024</v>
      </c>
      <c r="F4592" t="inlineStr">
        <is>
          <t>PAC</t>
        </is>
      </c>
      <c r="G4592" s="4" t="n">
        <v>0</v>
      </c>
      <c r="H4592" s="4" t="n">
        <v>0</v>
      </c>
      <c r="I4592" s="4" t="n">
        <v>0</v>
      </c>
      <c r="J4592" s="4" t="str"/>
      <c r="K4592" s="4" t="str"/>
      <c r="L4592" s="3" t="str"/>
      <c r="M4592" s="3" t="str"/>
      <c r="N4592" s="3" t="str"/>
      <c r="O4592" s="4" t="str"/>
      <c r="P4592" s="4" t="str"/>
      <c r="Q4592" s="4" t="str"/>
      <c r="R4592" s="4" t="str"/>
      <c r="S4592" s="4" t="str"/>
      <c r="T4592" s="4" t="str"/>
      <c r="U4592" s="4" t="str"/>
      <c r="V4592" s="4" t="n">
        <v>1</v>
      </c>
    </row>
    <row r="4593">
      <c r="A4593" t="n">
        <v>576</v>
      </c>
      <c r="B4593" t="inlineStr">
        <is>
          <t>20479595276</t>
        </is>
      </c>
      <c r="C4593" t="inlineStr">
        <is>
          <t>COOPERATIVA AGRARIA CAFETALERA CASIL LTD</t>
        </is>
      </c>
      <c r="D4593" s="6" t="n">
        <v>2025</v>
      </c>
      <c r="E4593" t="n">
        <v>1</v>
      </c>
      <c r="F4593" t="inlineStr">
        <is>
          <t>PAC</t>
        </is>
      </c>
      <c r="G4593" s="4" t="n">
        <v>145</v>
      </c>
      <c r="H4593" s="4" t="n">
        <v>50</v>
      </c>
      <c r="I4593" s="4" t="n">
        <v>195</v>
      </c>
      <c r="J4593" s="4" t="n">
        <v>15</v>
      </c>
      <c r="K4593" s="4" t="n">
        <v>2</v>
      </c>
      <c r="L4593" s="3" t="n">
        <v>0</v>
      </c>
      <c r="M4593" s="3" t="n">
        <v>2396608.5597</v>
      </c>
      <c r="N4593" s="3" t="n">
        <v>2396608.5597</v>
      </c>
      <c r="O4593" s="4" t="n">
        <v>0</v>
      </c>
      <c r="P4593" s="4" t="n">
        <v>0</v>
      </c>
      <c r="Q4593" s="4" t="str"/>
      <c r="R4593" s="4" t="n">
        <v>2396608.5597</v>
      </c>
      <c r="S4593" s="4" t="n">
        <v>0</v>
      </c>
      <c r="T4593" s="4" t="n">
        <v>0</v>
      </c>
      <c r="U4593" s="4" t="n">
        <v>2396608.5597</v>
      </c>
      <c r="V4593" s="4" t="n">
        <v>1</v>
      </c>
    </row>
    <row r="4594">
      <c r="A4594" t="n">
        <v>577</v>
      </c>
      <c r="B4594" t="inlineStr">
        <is>
          <t>20534524774</t>
        </is>
      </c>
      <c r="C4594" t="inlineStr">
        <is>
          <t>COOPERATIVA AGRARIA TROPICAL ECOLÓGICA DE KIMBIRI</t>
        </is>
      </c>
      <c r="D4594" s="6" t="n">
        <v>2018</v>
      </c>
      <c r="F4594" t="inlineStr">
        <is>
          <t>PAC</t>
        </is>
      </c>
      <c r="G4594" s="4" t="str"/>
      <c r="H4594" s="4" t="str"/>
      <c r="I4594" s="4" t="n">
        <v>0</v>
      </c>
      <c r="J4594" s="4" t="str"/>
      <c r="K4594" s="4" t="str"/>
      <c r="L4594" s="3" t="str"/>
      <c r="M4594" s="3" t="str"/>
      <c r="N4594" s="3" t="str"/>
      <c r="O4594" s="4" t="str"/>
      <c r="P4594" s="4" t="str"/>
      <c r="Q4594" s="4" t="str"/>
      <c r="R4594" s="4" t="str"/>
      <c r="S4594" s="4" t="str"/>
      <c r="T4594" s="4" t="str"/>
      <c r="U4594" s="4" t="str"/>
      <c r="V4594" s="4" t="n">
        <v>1</v>
      </c>
    </row>
    <row r="4595">
      <c r="A4595" t="n">
        <v>577</v>
      </c>
      <c r="B4595" t="inlineStr">
        <is>
          <t>20534524774</t>
        </is>
      </c>
      <c r="C4595" t="inlineStr">
        <is>
          <t>COOPERATIVA AGRARIA TROPICAL ECOLÓGICA DE KIMBIRI</t>
        </is>
      </c>
      <c r="D4595" s="6" t="n">
        <v>2019</v>
      </c>
      <c r="F4595" t="inlineStr">
        <is>
          <t>PAC</t>
        </is>
      </c>
      <c r="G4595" s="4" t="n">
        <v>0</v>
      </c>
      <c r="H4595" s="4" t="n">
        <v>0</v>
      </c>
      <c r="I4595" s="4" t="n">
        <v>0</v>
      </c>
      <c r="J4595" s="4" t="str"/>
      <c r="K4595" s="4" t="str"/>
      <c r="L4595" s="3" t="str"/>
      <c r="M4595" s="3" t="str"/>
      <c r="N4595" s="3" t="str"/>
      <c r="O4595" s="4" t="str"/>
      <c r="P4595" s="4" t="str"/>
      <c r="Q4595" s="4" t="str"/>
      <c r="R4595" s="4" t="str"/>
      <c r="S4595" s="4" t="str"/>
      <c r="T4595" s="4" t="str"/>
      <c r="U4595" s="4" t="str"/>
      <c r="V4595" s="4" t="n">
        <v>1</v>
      </c>
    </row>
    <row r="4596">
      <c r="A4596" t="n">
        <v>577</v>
      </c>
      <c r="B4596" t="inlineStr">
        <is>
          <t>20534524774</t>
        </is>
      </c>
      <c r="C4596" t="inlineStr">
        <is>
          <t>COOPERATIVA AGRARIA TROPICAL ECOLÓGICA DE KIMBIRI</t>
        </is>
      </c>
      <c r="D4596" s="6" t="n">
        <v>2020</v>
      </c>
      <c r="F4596" t="inlineStr">
        <is>
          <t>PAC</t>
        </is>
      </c>
      <c r="G4596" s="4" t="n">
        <v>0</v>
      </c>
      <c r="H4596" s="4" t="n">
        <v>0</v>
      </c>
      <c r="I4596" s="4" t="n">
        <v>0</v>
      </c>
      <c r="J4596" s="4" t="str"/>
      <c r="K4596" s="4" t="str"/>
      <c r="L4596" s="3" t="str"/>
      <c r="M4596" s="3" t="str"/>
      <c r="N4596" s="3" t="str"/>
      <c r="O4596" s="4" t="str"/>
      <c r="P4596" s="4" t="str"/>
      <c r="Q4596" s="4" t="str"/>
      <c r="R4596" s="4" t="str"/>
      <c r="S4596" s="4" t="str"/>
      <c r="T4596" s="4" t="str"/>
      <c r="U4596" s="4" t="str"/>
      <c r="V4596" s="4" t="n">
        <v>1</v>
      </c>
    </row>
    <row r="4597">
      <c r="A4597" t="n">
        <v>577</v>
      </c>
      <c r="B4597" t="inlineStr">
        <is>
          <t>20534524774</t>
        </is>
      </c>
      <c r="C4597" t="inlineStr">
        <is>
          <t>COOPERATIVA AGRARIA TROPICAL ECOLÓGICA DE KIMBIRI</t>
        </is>
      </c>
      <c r="D4597" s="6" t="n">
        <v>2021</v>
      </c>
      <c r="F4597" t="inlineStr">
        <is>
          <t>PAC</t>
        </is>
      </c>
      <c r="G4597" s="4" t="n">
        <v>0</v>
      </c>
      <c r="H4597" s="4" t="n">
        <v>0</v>
      </c>
      <c r="I4597" s="4" t="n">
        <v>0</v>
      </c>
      <c r="J4597" s="4" t="str"/>
      <c r="K4597" s="4" t="str"/>
      <c r="L4597" s="3" t="str"/>
      <c r="M4597" s="3" t="str"/>
      <c r="N4597" s="3" t="str"/>
      <c r="O4597" s="4" t="str"/>
      <c r="P4597" s="4" t="str"/>
      <c r="Q4597" s="4" t="str"/>
      <c r="R4597" s="4" t="str"/>
      <c r="S4597" s="4" t="str"/>
      <c r="T4597" s="4" t="str"/>
      <c r="U4597" s="4" t="str"/>
      <c r="V4597" s="4" t="n">
        <v>1</v>
      </c>
    </row>
    <row r="4598">
      <c r="A4598" t="n">
        <v>577</v>
      </c>
      <c r="B4598" t="inlineStr">
        <is>
          <t>20534524774</t>
        </is>
      </c>
      <c r="C4598" t="inlineStr">
        <is>
          <t>COOPERATIVA AGRARIA TROPICAL ECOLÓGICA DE KIMBIRI</t>
        </is>
      </c>
      <c r="D4598" s="6" t="n">
        <v>2022</v>
      </c>
      <c r="F4598" t="inlineStr">
        <is>
          <t>PAC</t>
        </is>
      </c>
      <c r="G4598" s="4" t="n">
        <v>0</v>
      </c>
      <c r="H4598" s="4" t="n">
        <v>0</v>
      </c>
      <c r="I4598" s="4" t="n">
        <v>0</v>
      </c>
      <c r="J4598" s="4" t="str"/>
      <c r="K4598" s="4" t="str"/>
      <c r="L4598" s="3" t="str"/>
      <c r="M4598" s="3" t="str"/>
      <c r="N4598" s="3" t="str"/>
      <c r="O4598" s="4" t="str"/>
      <c r="P4598" s="4" t="str"/>
      <c r="Q4598" s="4" t="str"/>
      <c r="R4598" s="4" t="str"/>
      <c r="S4598" s="4" t="str"/>
      <c r="T4598" s="4" t="str"/>
      <c r="U4598" s="4" t="str"/>
      <c r="V4598" s="4" t="n">
        <v>1</v>
      </c>
    </row>
    <row r="4599">
      <c r="A4599" t="n">
        <v>577</v>
      </c>
      <c r="B4599" t="inlineStr">
        <is>
          <t>20534524774</t>
        </is>
      </c>
      <c r="C4599" t="inlineStr">
        <is>
          <t>COOPERATIVA AGRARIA TROPICAL ECOLÓGICA DE KIMBIRI</t>
        </is>
      </c>
      <c r="D4599" s="6" t="n">
        <v>2023</v>
      </c>
      <c r="F4599" t="inlineStr">
        <is>
          <t>PAC</t>
        </is>
      </c>
      <c r="G4599" s="4" t="n">
        <v>0</v>
      </c>
      <c r="H4599" s="4" t="n">
        <v>0</v>
      </c>
      <c r="I4599" s="4" t="n">
        <v>0</v>
      </c>
      <c r="J4599" s="4" t="str"/>
      <c r="K4599" s="4" t="str"/>
      <c r="L4599" s="3" t="str"/>
      <c r="M4599" s="3" t="str"/>
      <c r="N4599" s="3" t="str"/>
      <c r="O4599" s="4" t="str"/>
      <c r="P4599" s="4" t="str"/>
      <c r="Q4599" s="4" t="str"/>
      <c r="R4599" s="4" t="str"/>
      <c r="S4599" s="4" t="str"/>
      <c r="T4599" s="4" t="str"/>
      <c r="U4599" s="4" t="str"/>
      <c r="V4599" s="4" t="n">
        <v>1</v>
      </c>
    </row>
    <row r="4600">
      <c r="A4600" t="n">
        <v>577</v>
      </c>
      <c r="B4600" t="inlineStr">
        <is>
          <t>20534524774</t>
        </is>
      </c>
      <c r="C4600" t="inlineStr">
        <is>
          <t>COOPERATIVA AGRARIA TROPICAL ECOLÓGICA DE KIMBIRI</t>
        </is>
      </c>
      <c r="D4600" s="6" t="n">
        <v>2024</v>
      </c>
      <c r="F4600" t="inlineStr">
        <is>
          <t>PAC</t>
        </is>
      </c>
      <c r="G4600" s="4" t="n">
        <v>0</v>
      </c>
      <c r="H4600" s="4" t="n">
        <v>0</v>
      </c>
      <c r="I4600" s="4" t="n">
        <v>0</v>
      </c>
      <c r="J4600" s="4" t="str"/>
      <c r="K4600" s="4" t="str"/>
      <c r="L4600" s="3" t="str"/>
      <c r="M4600" s="3" t="str"/>
      <c r="N4600" s="3" t="str"/>
      <c r="O4600" s="4" t="str"/>
      <c r="P4600" s="4" t="str"/>
      <c r="Q4600" s="4" t="str"/>
      <c r="R4600" s="4" t="str"/>
      <c r="S4600" s="4" t="str"/>
      <c r="T4600" s="4" t="str"/>
      <c r="U4600" s="4" t="str"/>
      <c r="V4600" s="4" t="n">
        <v>1</v>
      </c>
    </row>
    <row r="4601">
      <c r="A4601" t="n">
        <v>577</v>
      </c>
      <c r="B4601" t="inlineStr">
        <is>
          <t>20534524774</t>
        </is>
      </c>
      <c r="C4601" t="inlineStr">
        <is>
          <t>COOPERATIVA AGRARIA TROPICAL ECOLÓGICA DE KIMBIRI</t>
        </is>
      </c>
      <c r="D4601" s="6" t="n">
        <v>2025</v>
      </c>
      <c r="E4601" t="n">
        <v>1</v>
      </c>
      <c r="F4601" t="inlineStr">
        <is>
          <t>PAC</t>
        </is>
      </c>
      <c r="G4601" s="4" t="n">
        <v>22</v>
      </c>
      <c r="H4601" s="4" t="n">
        <v>3</v>
      </c>
      <c r="I4601" s="4" t="n">
        <v>25</v>
      </c>
      <c r="J4601" s="4" t="n">
        <v>29</v>
      </c>
      <c r="K4601" s="4" t="n">
        <v>0</v>
      </c>
      <c r="L4601" s="3" t="n">
        <v>23402</v>
      </c>
      <c r="M4601" s="3" t="n">
        <v>0</v>
      </c>
      <c r="N4601" s="3" t="n">
        <v>23402</v>
      </c>
      <c r="O4601" s="4" t="n">
        <v>0</v>
      </c>
      <c r="P4601" s="4" t="n">
        <v>0</v>
      </c>
      <c r="Q4601" s="4" t="str"/>
      <c r="R4601" s="4" t="n">
        <v>23402</v>
      </c>
      <c r="S4601" s="4" t="n">
        <v>0</v>
      </c>
      <c r="T4601" s="4" t="n">
        <v>0</v>
      </c>
      <c r="U4601" s="4" t="n">
        <v>23402</v>
      </c>
      <c r="V4601" s="4" t="n">
        <v>1</v>
      </c>
    </row>
    <row r="4602">
      <c r="A4602" t="n">
        <v>578</v>
      </c>
      <c r="B4602" t="inlineStr">
        <is>
          <t>20601339090</t>
        </is>
      </c>
      <c r="C4602" t="inlineStr">
        <is>
          <t>COOPERATIVA AGROINDUSTRIAL CAFETALERA CACAOTERA MONZON LTDA</t>
        </is>
      </c>
      <c r="D4602" s="6" t="n">
        <v>2018</v>
      </c>
      <c r="E4602" t="n">
        <v>1</v>
      </c>
      <c r="F4602" t="inlineStr">
        <is>
          <t>PAC</t>
        </is>
      </c>
      <c r="G4602" s="4" t="str"/>
      <c r="H4602" s="4" t="str"/>
      <c r="I4602" s="4" t="n">
        <v>131</v>
      </c>
      <c r="J4602" s="4" t="str"/>
      <c r="K4602" s="4" t="str"/>
      <c r="L4602" s="3" t="str"/>
      <c r="M4602" s="3" t="str"/>
      <c r="N4602" s="3" t="n">
        <v>0</v>
      </c>
      <c r="O4602" s="4" t="str"/>
      <c r="P4602" s="4" t="str"/>
      <c r="Q4602" s="4" t="str"/>
      <c r="R4602" s="4" t="str"/>
      <c r="S4602" s="4" t="str"/>
      <c r="T4602" s="4" t="str"/>
      <c r="U4602" s="4" t="str"/>
      <c r="V4602" s="4" t="n">
        <v>1</v>
      </c>
    </row>
    <row r="4603">
      <c r="A4603" t="n">
        <v>578</v>
      </c>
      <c r="B4603" t="inlineStr">
        <is>
          <t>20601339090</t>
        </is>
      </c>
      <c r="C4603" t="inlineStr">
        <is>
          <t>COOPERATIVA AGROINDUSTRIAL CAFETALERA CACAOTERA MONZON LTDA</t>
        </is>
      </c>
      <c r="D4603" s="6" t="n">
        <v>2019</v>
      </c>
      <c r="E4603" t="n">
        <v>1</v>
      </c>
      <c r="F4603" t="inlineStr">
        <is>
          <t>PAC</t>
        </is>
      </c>
      <c r="G4603" s="4" t="n">
        <v>109</v>
      </c>
      <c r="H4603" s="4" t="n">
        <v>21</v>
      </c>
      <c r="I4603" s="4" t="n">
        <v>130</v>
      </c>
      <c r="J4603" s="4" t="str"/>
      <c r="K4603" s="4" t="str"/>
      <c r="L4603" s="3" t="n">
        <v>2970</v>
      </c>
      <c r="M4603" s="3" t="n">
        <v>0</v>
      </c>
      <c r="N4603" s="3" t="n">
        <v>2970</v>
      </c>
      <c r="O4603" s="4" t="str"/>
      <c r="P4603" s="4" t="str"/>
      <c r="Q4603" s="4" t="str"/>
      <c r="R4603" s="4" t="str"/>
      <c r="S4603" s="4" t="str"/>
      <c r="T4603" s="4" t="str"/>
      <c r="U4603" s="4" t="str"/>
      <c r="V4603" s="4" t="n">
        <v>1</v>
      </c>
    </row>
    <row r="4604">
      <c r="A4604" t="n">
        <v>578</v>
      </c>
      <c r="B4604" t="inlineStr">
        <is>
          <t>20601339090</t>
        </is>
      </c>
      <c r="C4604" t="inlineStr">
        <is>
          <t>COOPERATIVA AGROINDUSTRIAL CAFETALERA CACAOTERA MONZON LTDA</t>
        </is>
      </c>
      <c r="D4604" s="6" t="n">
        <v>2020</v>
      </c>
      <c r="F4604" t="inlineStr">
        <is>
          <t>PAC</t>
        </is>
      </c>
      <c r="G4604" s="4" t="n">
        <v>0</v>
      </c>
      <c r="H4604" s="4" t="n">
        <v>0</v>
      </c>
      <c r="I4604" s="4" t="n">
        <v>0</v>
      </c>
      <c r="J4604" s="4" t="n">
        <v>0</v>
      </c>
      <c r="K4604" s="4" t="n">
        <v>0</v>
      </c>
      <c r="L4604" s="3" t="n">
        <v>0</v>
      </c>
      <c r="M4604" s="3" t="n">
        <v>0</v>
      </c>
      <c r="N4604" s="3" t="n">
        <v>0</v>
      </c>
      <c r="O4604" s="4" t="str"/>
      <c r="P4604" s="4" t="str"/>
      <c r="Q4604" s="4" t="str"/>
      <c r="R4604" s="4" t="str"/>
      <c r="S4604" s="4" t="str"/>
      <c r="T4604" s="4" t="str"/>
      <c r="U4604" s="4" t="str"/>
      <c r="V4604" s="4" t="n">
        <v>1</v>
      </c>
    </row>
    <row r="4605">
      <c r="A4605" t="n">
        <v>578</v>
      </c>
      <c r="B4605" t="inlineStr">
        <is>
          <t>20601339090</t>
        </is>
      </c>
      <c r="C4605" t="inlineStr">
        <is>
          <t>COOPERATIVA AGROINDUSTRIAL CAFETALERA CACAOTERA MONZON LTDA</t>
        </is>
      </c>
      <c r="D4605" s="6" t="n">
        <v>2021</v>
      </c>
      <c r="F4605" t="inlineStr">
        <is>
          <t>PAC</t>
        </is>
      </c>
      <c r="G4605" s="4" t="n">
        <v>0</v>
      </c>
      <c r="H4605" s="4" t="n">
        <v>0</v>
      </c>
      <c r="I4605" s="4" t="n">
        <v>0</v>
      </c>
      <c r="J4605" s="4" t="n">
        <v>0</v>
      </c>
      <c r="K4605" s="4" t="n">
        <v>0</v>
      </c>
      <c r="L4605" s="3" t="n">
        <v>0</v>
      </c>
      <c r="M4605" s="3" t="n">
        <v>0</v>
      </c>
      <c r="N4605" s="3" t="n">
        <v>0</v>
      </c>
      <c r="O4605" s="4" t="str"/>
      <c r="P4605" s="4" t="str"/>
      <c r="Q4605" s="4" t="str"/>
      <c r="R4605" s="4" t="str"/>
      <c r="S4605" s="4" t="str"/>
      <c r="T4605" s="4" t="str"/>
      <c r="U4605" s="4" t="str"/>
      <c r="V4605" s="4" t="n">
        <v>1</v>
      </c>
    </row>
    <row r="4606">
      <c r="A4606" t="n">
        <v>578</v>
      </c>
      <c r="B4606" t="inlineStr">
        <is>
          <t>20601339090</t>
        </is>
      </c>
      <c r="C4606" t="inlineStr">
        <is>
          <t>COOPERATIVA AGROINDUSTRIAL CAFETALERA CACAOTERA MONZON LTDA</t>
        </is>
      </c>
      <c r="D4606" s="6" t="n">
        <v>2022</v>
      </c>
      <c r="F4606" t="inlineStr">
        <is>
          <t>PAC</t>
        </is>
      </c>
      <c r="G4606" s="4" t="n">
        <v>0</v>
      </c>
      <c r="H4606" s="4" t="n">
        <v>0</v>
      </c>
      <c r="I4606" s="4" t="n">
        <v>0</v>
      </c>
      <c r="J4606" s="4" t="n">
        <v>0</v>
      </c>
      <c r="K4606" s="4" t="n">
        <v>0</v>
      </c>
      <c r="L4606" s="3" t="n">
        <v>0</v>
      </c>
      <c r="M4606" s="3" t="n">
        <v>0</v>
      </c>
      <c r="N4606" s="3" t="n">
        <v>0</v>
      </c>
      <c r="O4606" s="4" t="str"/>
      <c r="P4606" s="4" t="str"/>
      <c r="Q4606" s="4" t="str"/>
      <c r="R4606" s="4" t="str"/>
      <c r="S4606" s="4" t="str"/>
      <c r="T4606" s="4" t="str"/>
      <c r="U4606" s="4" t="str"/>
      <c r="V4606" s="4" t="n">
        <v>1</v>
      </c>
    </row>
    <row r="4607">
      <c r="A4607" t="n">
        <v>578</v>
      </c>
      <c r="B4607" t="inlineStr">
        <is>
          <t>20601339090</t>
        </is>
      </c>
      <c r="C4607" t="inlineStr">
        <is>
          <t>COOPERATIVA AGROINDUSTRIAL CAFETALERA CACAOTERA MONZON LTDA</t>
        </is>
      </c>
      <c r="D4607" s="6" t="n">
        <v>2023</v>
      </c>
      <c r="F4607" t="inlineStr">
        <is>
          <t>PAC</t>
        </is>
      </c>
      <c r="G4607" s="4" t="n">
        <v>0</v>
      </c>
      <c r="H4607" s="4" t="n">
        <v>0</v>
      </c>
      <c r="I4607" s="4" t="n">
        <v>0</v>
      </c>
      <c r="J4607" s="4" t="n">
        <v>0</v>
      </c>
      <c r="K4607" s="4" t="n">
        <v>0</v>
      </c>
      <c r="L4607" s="3" t="n">
        <v>0</v>
      </c>
      <c r="M4607" s="3" t="n">
        <v>0</v>
      </c>
      <c r="N4607" s="3" t="n">
        <v>0</v>
      </c>
      <c r="O4607" s="4" t="n">
        <v>0</v>
      </c>
      <c r="P4607" s="4" t="n">
        <v>0</v>
      </c>
      <c r="Q4607" s="4" t="n">
        <v>0</v>
      </c>
      <c r="R4607" s="4" t="n">
        <v>0</v>
      </c>
      <c r="S4607" s="4" t="n">
        <v>0</v>
      </c>
      <c r="T4607" s="4" t="n">
        <v>0</v>
      </c>
      <c r="U4607" s="4" t="n">
        <v>0</v>
      </c>
      <c r="V4607" s="4" t="n">
        <v>1</v>
      </c>
    </row>
    <row r="4608">
      <c r="A4608" t="n">
        <v>578</v>
      </c>
      <c r="B4608" t="inlineStr">
        <is>
          <t>20601339090</t>
        </is>
      </c>
      <c r="C4608" t="inlineStr">
        <is>
          <t>COOPERATIVA AGROINDUSTRIAL CAFETALERA CACAOTERA MONZON LTDA</t>
        </is>
      </c>
      <c r="D4608" s="6" t="n">
        <v>2024</v>
      </c>
      <c r="F4608" t="inlineStr">
        <is>
          <t>PAC</t>
        </is>
      </c>
      <c r="G4608" s="4" t="n">
        <v>0</v>
      </c>
      <c r="H4608" s="4" t="n">
        <v>0</v>
      </c>
      <c r="I4608" s="4" t="n">
        <v>0</v>
      </c>
      <c r="J4608" s="4" t="n">
        <v>0</v>
      </c>
      <c r="K4608" s="4" t="n">
        <v>0</v>
      </c>
      <c r="L4608" s="3" t="n">
        <v>0</v>
      </c>
      <c r="M4608" s="3" t="n">
        <v>0</v>
      </c>
      <c r="N4608" s="3" t="n">
        <v>0</v>
      </c>
      <c r="O4608" s="4" t="n">
        <v>0</v>
      </c>
      <c r="P4608" s="4" t="n">
        <v>0</v>
      </c>
      <c r="Q4608" s="4" t="str"/>
      <c r="R4608" s="4" t="n">
        <v>0</v>
      </c>
      <c r="S4608" s="4" t="n">
        <v>0</v>
      </c>
      <c r="T4608" s="4" t="n">
        <v>0</v>
      </c>
      <c r="U4608" s="4" t="n">
        <v>0</v>
      </c>
      <c r="V4608" s="4" t="n">
        <v>1</v>
      </c>
    </row>
    <row r="4609">
      <c r="A4609" t="n">
        <v>578</v>
      </c>
      <c r="B4609" t="inlineStr">
        <is>
          <t>20601339090</t>
        </is>
      </c>
      <c r="C4609" t="inlineStr">
        <is>
          <t>COOPERATIVA AGROINDUSTRIAL CAFETALERA CACAOTERA MONZON LTDA</t>
        </is>
      </c>
      <c r="D4609" s="6" t="n">
        <v>2025</v>
      </c>
      <c r="F4609" t="inlineStr">
        <is>
          <t>PAC</t>
        </is>
      </c>
      <c r="G4609" s="4" t="n">
        <v>0</v>
      </c>
      <c r="H4609" s="4" t="n">
        <v>0</v>
      </c>
      <c r="I4609" s="4" t="n">
        <v>0</v>
      </c>
      <c r="J4609" s="4" t="n">
        <v>0</v>
      </c>
      <c r="K4609" s="4" t="n">
        <v>0</v>
      </c>
      <c r="L4609" s="3" t="n">
        <v>0</v>
      </c>
      <c r="M4609" s="3" t="n">
        <v>0</v>
      </c>
      <c r="N4609" s="3" t="n">
        <v>0</v>
      </c>
      <c r="O4609" s="4" t="n">
        <v>0</v>
      </c>
      <c r="P4609" s="4" t="n">
        <v>0</v>
      </c>
      <c r="Q4609" s="4" t="str"/>
      <c r="R4609" s="4" t="n">
        <v>0</v>
      </c>
      <c r="S4609" s="4" t="n">
        <v>0</v>
      </c>
      <c r="T4609" s="4" t="n">
        <v>0</v>
      </c>
      <c r="U4609" s="4" t="n">
        <v>0</v>
      </c>
      <c r="V4609" s="4" t="n">
        <v>1</v>
      </c>
    </row>
    <row r="4610">
      <c r="A4610" t="n">
        <v>579</v>
      </c>
      <c r="B4610" t="inlineStr">
        <is>
          <t>20605304479</t>
        </is>
      </c>
      <c r="C4610" t="inlineStr">
        <is>
          <t>ASOCIACIÓN SUMAC AUSANGATE OCONGATE</t>
        </is>
      </c>
      <c r="D4610" s="6" t="n">
        <v>2018</v>
      </c>
      <c r="F4610" t="inlineStr">
        <is>
          <t>PAC</t>
        </is>
      </c>
      <c r="G4610" s="4" t="str"/>
      <c r="H4610" s="4" t="str"/>
      <c r="I4610" s="4" t="n">
        <v>0</v>
      </c>
      <c r="J4610" s="4" t="str"/>
      <c r="K4610" s="4" t="str"/>
      <c r="L4610" s="3" t="str"/>
      <c r="M4610" s="3" t="str"/>
      <c r="N4610" s="3" t="str"/>
      <c r="O4610" s="4" t="str"/>
      <c r="P4610" s="4" t="str"/>
      <c r="Q4610" s="4" t="str"/>
      <c r="R4610" s="4" t="str"/>
      <c r="S4610" s="4" t="str"/>
      <c r="T4610" s="4" t="str"/>
      <c r="U4610" s="4" t="str"/>
      <c r="V4610" s="4" t="n">
        <v>1</v>
      </c>
    </row>
    <row r="4611">
      <c r="A4611" t="n">
        <v>579</v>
      </c>
      <c r="B4611" t="inlineStr">
        <is>
          <t>20605304479</t>
        </is>
      </c>
      <c r="C4611" t="inlineStr">
        <is>
          <t>ASOCIACIÓN SUMAC AUSANGATE OCONGATE</t>
        </is>
      </c>
      <c r="D4611" s="6" t="n">
        <v>2019</v>
      </c>
      <c r="F4611" t="inlineStr">
        <is>
          <t>PAC</t>
        </is>
      </c>
      <c r="G4611" s="4" t="n">
        <v>0</v>
      </c>
      <c r="H4611" s="4" t="n">
        <v>0</v>
      </c>
      <c r="I4611" s="4" t="n">
        <v>0</v>
      </c>
      <c r="J4611" s="4" t="str"/>
      <c r="K4611" s="4" t="str"/>
      <c r="L4611" s="3" t="str"/>
      <c r="M4611" s="3" t="str"/>
      <c r="N4611" s="3" t="str"/>
      <c r="O4611" s="4" t="str"/>
      <c r="P4611" s="4" t="str"/>
      <c r="Q4611" s="4" t="str"/>
      <c r="R4611" s="4" t="str"/>
      <c r="S4611" s="4" t="str"/>
      <c r="T4611" s="4" t="str"/>
      <c r="U4611" s="4" t="str"/>
      <c r="V4611" s="4" t="n">
        <v>1</v>
      </c>
    </row>
    <row r="4612">
      <c r="A4612" t="n">
        <v>579</v>
      </c>
      <c r="B4612" t="inlineStr">
        <is>
          <t>20605304479</t>
        </is>
      </c>
      <c r="C4612" t="inlineStr">
        <is>
          <t>ASOCIACIÓN SUMAC AUSANGATE OCONGATE</t>
        </is>
      </c>
      <c r="D4612" s="6" t="n">
        <v>2020</v>
      </c>
      <c r="F4612" t="inlineStr">
        <is>
          <t>PAC</t>
        </is>
      </c>
      <c r="G4612" s="4" t="n">
        <v>0</v>
      </c>
      <c r="H4612" s="4" t="n">
        <v>0</v>
      </c>
      <c r="I4612" s="4" t="n">
        <v>0</v>
      </c>
      <c r="J4612" s="4" t="str"/>
      <c r="K4612" s="4" t="str"/>
      <c r="L4612" s="3" t="str"/>
      <c r="M4612" s="3" t="str"/>
      <c r="N4612" s="3" t="str"/>
      <c r="O4612" s="4" t="str"/>
      <c r="P4612" s="4" t="str"/>
      <c r="Q4612" s="4" t="str"/>
      <c r="R4612" s="4" t="str"/>
      <c r="S4612" s="4" t="str"/>
      <c r="T4612" s="4" t="str"/>
      <c r="U4612" s="4" t="str"/>
      <c r="V4612" s="4" t="n">
        <v>1</v>
      </c>
    </row>
    <row r="4613">
      <c r="A4613" t="n">
        <v>579</v>
      </c>
      <c r="B4613" t="inlineStr">
        <is>
          <t>20605304479</t>
        </is>
      </c>
      <c r="C4613" t="inlineStr">
        <is>
          <t>ASOCIACIÓN SUMAC AUSANGATE OCONGATE</t>
        </is>
      </c>
      <c r="D4613" s="6" t="n">
        <v>2021</v>
      </c>
      <c r="F4613" t="inlineStr">
        <is>
          <t>PAC</t>
        </is>
      </c>
      <c r="G4613" s="4" t="n">
        <v>0</v>
      </c>
      <c r="H4613" s="4" t="n">
        <v>0</v>
      </c>
      <c r="I4613" s="4" t="n">
        <v>0</v>
      </c>
      <c r="J4613" s="4" t="str"/>
      <c r="K4613" s="4" t="str"/>
      <c r="L4613" s="3" t="str"/>
      <c r="M4613" s="3" t="str"/>
      <c r="N4613" s="3" t="str"/>
      <c r="O4613" s="4" t="str"/>
      <c r="P4613" s="4" t="str"/>
      <c r="Q4613" s="4" t="str"/>
      <c r="R4613" s="4" t="str"/>
      <c r="S4613" s="4" t="str"/>
      <c r="T4613" s="4" t="str"/>
      <c r="U4613" s="4" t="str"/>
      <c r="V4613" s="4" t="n">
        <v>1</v>
      </c>
    </row>
    <row r="4614">
      <c r="A4614" t="n">
        <v>579</v>
      </c>
      <c r="B4614" t="inlineStr">
        <is>
          <t>20605304479</t>
        </is>
      </c>
      <c r="C4614" t="inlineStr">
        <is>
          <t>ASOCIACIÓN SUMAC AUSANGATE OCONGATE</t>
        </is>
      </c>
      <c r="D4614" s="6" t="n">
        <v>2022</v>
      </c>
      <c r="F4614" t="inlineStr">
        <is>
          <t>PAC</t>
        </is>
      </c>
      <c r="G4614" s="4" t="n">
        <v>0</v>
      </c>
      <c r="H4614" s="4" t="n">
        <v>0</v>
      </c>
      <c r="I4614" s="4" t="n">
        <v>0</v>
      </c>
      <c r="J4614" s="4" t="str"/>
      <c r="K4614" s="4" t="str"/>
      <c r="L4614" s="3" t="str"/>
      <c r="M4614" s="3" t="str"/>
      <c r="N4614" s="3" t="str"/>
      <c r="O4614" s="4" t="str"/>
      <c r="P4614" s="4" t="str"/>
      <c r="Q4614" s="4" t="str"/>
      <c r="R4614" s="4" t="str"/>
      <c r="S4614" s="4" t="str"/>
      <c r="T4614" s="4" t="str"/>
      <c r="U4614" s="4" t="str"/>
      <c r="V4614" s="4" t="n">
        <v>1</v>
      </c>
    </row>
    <row r="4615">
      <c r="A4615" t="n">
        <v>579</v>
      </c>
      <c r="B4615" t="inlineStr">
        <is>
          <t>20605304479</t>
        </is>
      </c>
      <c r="C4615" t="inlineStr">
        <is>
          <t>ASOCIACIÓN SUMAC AUSANGATE OCONGATE</t>
        </is>
      </c>
      <c r="D4615" s="6" t="n">
        <v>2023</v>
      </c>
      <c r="F4615" t="inlineStr">
        <is>
          <t>PAC</t>
        </is>
      </c>
      <c r="G4615" s="4" t="n">
        <v>0</v>
      </c>
      <c r="H4615" s="4" t="n">
        <v>0</v>
      </c>
      <c r="I4615" s="4" t="n">
        <v>0</v>
      </c>
      <c r="J4615" s="4" t="str"/>
      <c r="K4615" s="4" t="str"/>
      <c r="L4615" s="3" t="str"/>
      <c r="M4615" s="3" t="str"/>
      <c r="N4615" s="3" t="str"/>
      <c r="O4615" s="4" t="str"/>
      <c r="P4615" s="4" t="str"/>
      <c r="Q4615" s="4" t="str"/>
      <c r="R4615" s="4" t="str"/>
      <c r="S4615" s="4" t="str"/>
      <c r="T4615" s="4" t="str"/>
      <c r="U4615" s="4" t="str"/>
      <c r="V4615" s="4" t="n">
        <v>1</v>
      </c>
    </row>
    <row r="4616">
      <c r="A4616" t="n">
        <v>579</v>
      </c>
      <c r="B4616" t="inlineStr">
        <is>
          <t>20605304479</t>
        </is>
      </c>
      <c r="C4616" t="inlineStr">
        <is>
          <t>ASOCIACIÓN SUMAC AUSANGATE OCONGATE</t>
        </is>
      </c>
      <c r="D4616" s="6" t="n">
        <v>2024</v>
      </c>
      <c r="F4616" t="inlineStr">
        <is>
          <t>PAC</t>
        </is>
      </c>
      <c r="G4616" s="4" t="n">
        <v>0</v>
      </c>
      <c r="H4616" s="4" t="n">
        <v>0</v>
      </c>
      <c r="I4616" s="4" t="n">
        <v>0</v>
      </c>
      <c r="J4616" s="4" t="str"/>
      <c r="K4616" s="4" t="str"/>
      <c r="L4616" s="3" t="str"/>
      <c r="M4616" s="3" t="str"/>
      <c r="N4616" s="3" t="str"/>
      <c r="O4616" s="4" t="str"/>
      <c r="P4616" s="4" t="str"/>
      <c r="Q4616" s="4" t="str"/>
      <c r="R4616" s="4" t="str"/>
      <c r="S4616" s="4" t="str"/>
      <c r="T4616" s="4" t="str"/>
      <c r="U4616" s="4" t="str"/>
      <c r="V4616" s="4" t="n">
        <v>1</v>
      </c>
    </row>
    <row r="4617">
      <c r="A4617" t="n">
        <v>579</v>
      </c>
      <c r="B4617" t="inlineStr">
        <is>
          <t>20605304479</t>
        </is>
      </c>
      <c r="C4617" t="inlineStr">
        <is>
          <t>ASOCIACIÓN SUMAC AUSANGATE OCONGATE</t>
        </is>
      </c>
      <c r="D4617" s="6" t="n">
        <v>2025</v>
      </c>
      <c r="E4617" t="n">
        <v>1</v>
      </c>
      <c r="F4617" t="inlineStr">
        <is>
          <t>PAC</t>
        </is>
      </c>
      <c r="G4617" s="4" t="n">
        <v>18</v>
      </c>
      <c r="H4617" s="4" t="n">
        <v>12</v>
      </c>
      <c r="I4617" s="4" t="n">
        <v>30</v>
      </c>
      <c r="J4617" s="4" t="n">
        <v>10</v>
      </c>
      <c r="K4617" s="4" t="n">
        <v>3</v>
      </c>
      <c r="L4617" s="3" t="n">
        <v>163626</v>
      </c>
      <c r="M4617" s="3" t="n">
        <v>0</v>
      </c>
      <c r="N4617" s="3" t="n">
        <v>163626</v>
      </c>
      <c r="O4617" s="4" t="n">
        <v>0</v>
      </c>
      <c r="P4617" s="4" t="n">
        <v>163626</v>
      </c>
      <c r="Q4617" s="4" t="str"/>
      <c r="R4617" s="4" t="n">
        <v>0</v>
      </c>
      <c r="S4617" s="4" t="n">
        <v>0</v>
      </c>
      <c r="T4617" s="4" t="n">
        <v>0</v>
      </c>
      <c r="U4617" s="4" t="n">
        <v>163626</v>
      </c>
      <c r="V4617" s="4" t="n">
        <v>1</v>
      </c>
    </row>
    <row r="4618">
      <c r="A4618" t="n">
        <v>580</v>
      </c>
      <c r="B4618" t="inlineStr">
        <is>
          <t>20605210733</t>
        </is>
      </c>
      <c r="C4618" t="inlineStr">
        <is>
          <t>ASOCIACION DE PRODUCTORES DE CITRICOS DE PIGUIATO</t>
        </is>
      </c>
      <c r="D4618" s="6" t="n">
        <v>2018</v>
      </c>
      <c r="F4618" t="inlineStr">
        <is>
          <t>PAC</t>
        </is>
      </c>
      <c r="G4618" s="4" t="str"/>
      <c r="H4618" s="4" t="str"/>
      <c r="I4618" s="4" t="n">
        <v>0</v>
      </c>
      <c r="J4618" s="4" t="str"/>
      <c r="K4618" s="4" t="str"/>
      <c r="L4618" s="3" t="str"/>
      <c r="M4618" s="3" t="str"/>
      <c r="N4618" s="3" t="str"/>
      <c r="O4618" s="4" t="str"/>
      <c r="P4618" s="4" t="str"/>
      <c r="Q4618" s="4" t="str"/>
      <c r="R4618" s="4" t="str"/>
      <c r="S4618" s="4" t="str"/>
      <c r="T4618" s="4" t="str"/>
      <c r="U4618" s="4" t="str"/>
      <c r="V4618" s="4" t="n">
        <v>1</v>
      </c>
    </row>
    <row r="4619">
      <c r="A4619" t="n">
        <v>580</v>
      </c>
      <c r="B4619" t="inlineStr">
        <is>
          <t>20605210733</t>
        </is>
      </c>
      <c r="C4619" t="inlineStr">
        <is>
          <t>ASOCIACION DE PRODUCTORES DE CITRICOS DE PIGUIATO</t>
        </is>
      </c>
      <c r="D4619" s="6" t="n">
        <v>2019</v>
      </c>
      <c r="F4619" t="inlineStr">
        <is>
          <t>PAC</t>
        </is>
      </c>
      <c r="G4619" s="4" t="n">
        <v>0</v>
      </c>
      <c r="H4619" s="4" t="n">
        <v>0</v>
      </c>
      <c r="I4619" s="4" t="n">
        <v>0</v>
      </c>
      <c r="J4619" s="4" t="str"/>
      <c r="K4619" s="4" t="str"/>
      <c r="L4619" s="3" t="str"/>
      <c r="M4619" s="3" t="str"/>
      <c r="N4619" s="3" t="str"/>
      <c r="O4619" s="4" t="str"/>
      <c r="P4619" s="4" t="str"/>
      <c r="Q4619" s="4" t="str"/>
      <c r="R4619" s="4" t="str"/>
      <c r="S4619" s="4" t="str"/>
      <c r="T4619" s="4" t="str"/>
      <c r="U4619" s="4" t="str"/>
      <c r="V4619" s="4" t="n">
        <v>1</v>
      </c>
    </row>
    <row r="4620">
      <c r="A4620" t="n">
        <v>580</v>
      </c>
      <c r="B4620" t="inlineStr">
        <is>
          <t>20605210733</t>
        </is>
      </c>
      <c r="C4620" t="inlineStr">
        <is>
          <t>ASOCIACION DE PRODUCTORES DE CITRICOS DE PIGUIATO</t>
        </is>
      </c>
      <c r="D4620" s="6" t="n">
        <v>2020</v>
      </c>
      <c r="F4620" t="inlineStr">
        <is>
          <t>PAC</t>
        </is>
      </c>
      <c r="G4620" s="4" t="n">
        <v>0</v>
      </c>
      <c r="H4620" s="4" t="n">
        <v>0</v>
      </c>
      <c r="I4620" s="4" t="n">
        <v>0</v>
      </c>
      <c r="J4620" s="4" t="str"/>
      <c r="K4620" s="4" t="str"/>
      <c r="L4620" s="3" t="str"/>
      <c r="M4620" s="3" t="str"/>
      <c r="N4620" s="3" t="str"/>
      <c r="O4620" s="4" t="str"/>
      <c r="P4620" s="4" t="str"/>
      <c r="Q4620" s="4" t="str"/>
      <c r="R4620" s="4" t="str"/>
      <c r="S4620" s="4" t="str"/>
      <c r="T4620" s="4" t="str"/>
      <c r="U4620" s="4" t="str"/>
      <c r="V4620" s="4" t="n">
        <v>1</v>
      </c>
    </row>
    <row r="4621">
      <c r="A4621" t="n">
        <v>580</v>
      </c>
      <c r="B4621" t="inlineStr">
        <is>
          <t>20605210733</t>
        </is>
      </c>
      <c r="C4621" t="inlineStr">
        <is>
          <t>ASOCIACION DE PRODUCTORES DE CITRICOS DE PIGUIATO</t>
        </is>
      </c>
      <c r="D4621" s="6" t="n">
        <v>2021</v>
      </c>
      <c r="F4621" t="inlineStr">
        <is>
          <t>PAC</t>
        </is>
      </c>
      <c r="G4621" s="4" t="n">
        <v>0</v>
      </c>
      <c r="H4621" s="4" t="n">
        <v>0</v>
      </c>
      <c r="I4621" s="4" t="n">
        <v>0</v>
      </c>
      <c r="J4621" s="4" t="str"/>
      <c r="K4621" s="4" t="str"/>
      <c r="L4621" s="3" t="str"/>
      <c r="M4621" s="3" t="str"/>
      <c r="N4621" s="3" t="str"/>
      <c r="O4621" s="4" t="str"/>
      <c r="P4621" s="4" t="str"/>
      <c r="Q4621" s="4" t="str"/>
      <c r="R4621" s="4" t="str"/>
      <c r="S4621" s="4" t="str"/>
      <c r="T4621" s="4" t="str"/>
      <c r="U4621" s="4" t="str"/>
      <c r="V4621" s="4" t="n">
        <v>1</v>
      </c>
    </row>
    <row r="4622">
      <c r="A4622" t="n">
        <v>580</v>
      </c>
      <c r="B4622" t="inlineStr">
        <is>
          <t>20605210733</t>
        </is>
      </c>
      <c r="C4622" t="inlineStr">
        <is>
          <t>ASOCIACION DE PRODUCTORES DE CITRICOS DE PIGUIATO</t>
        </is>
      </c>
      <c r="D4622" s="6" t="n">
        <v>2022</v>
      </c>
      <c r="F4622" t="inlineStr">
        <is>
          <t>PAC</t>
        </is>
      </c>
      <c r="G4622" s="4" t="n">
        <v>0</v>
      </c>
      <c r="H4622" s="4" t="n">
        <v>0</v>
      </c>
      <c r="I4622" s="4" t="n">
        <v>0</v>
      </c>
      <c r="J4622" s="4" t="str"/>
      <c r="K4622" s="4" t="str"/>
      <c r="L4622" s="3" t="str"/>
      <c r="M4622" s="3" t="str"/>
      <c r="N4622" s="3" t="str"/>
      <c r="O4622" s="4" t="str"/>
      <c r="P4622" s="4" t="str"/>
      <c r="Q4622" s="4" t="str"/>
      <c r="R4622" s="4" t="str"/>
      <c r="S4622" s="4" t="str"/>
      <c r="T4622" s="4" t="str"/>
      <c r="U4622" s="4" t="str"/>
      <c r="V4622" s="4" t="n">
        <v>1</v>
      </c>
    </row>
    <row r="4623">
      <c r="A4623" t="n">
        <v>580</v>
      </c>
      <c r="B4623" t="inlineStr">
        <is>
          <t>20605210733</t>
        </is>
      </c>
      <c r="C4623" t="inlineStr">
        <is>
          <t>ASOCIACION DE PRODUCTORES DE CITRICOS DE PIGUIATO</t>
        </is>
      </c>
      <c r="D4623" s="6" t="n">
        <v>2023</v>
      </c>
      <c r="F4623" t="inlineStr">
        <is>
          <t>PAC</t>
        </is>
      </c>
      <c r="G4623" s="4" t="n">
        <v>0</v>
      </c>
      <c r="H4623" s="4" t="n">
        <v>0</v>
      </c>
      <c r="I4623" s="4" t="n">
        <v>0</v>
      </c>
      <c r="J4623" s="4" t="str"/>
      <c r="K4623" s="4" t="str"/>
      <c r="L4623" s="3" t="str"/>
      <c r="M4623" s="3" t="str"/>
      <c r="N4623" s="3" t="str"/>
      <c r="O4623" s="4" t="str"/>
      <c r="P4623" s="4" t="str"/>
      <c r="Q4623" s="4" t="str"/>
      <c r="R4623" s="4" t="str"/>
      <c r="S4623" s="4" t="str"/>
      <c r="T4623" s="4" t="str"/>
      <c r="U4623" s="4" t="str"/>
      <c r="V4623" s="4" t="n">
        <v>1</v>
      </c>
    </row>
    <row r="4624">
      <c r="A4624" t="n">
        <v>580</v>
      </c>
      <c r="B4624" t="inlineStr">
        <is>
          <t>20605210733</t>
        </is>
      </c>
      <c r="C4624" t="inlineStr">
        <is>
          <t>ASOCIACION DE PRODUCTORES DE CITRICOS DE PIGUIATO</t>
        </is>
      </c>
      <c r="D4624" s="6" t="n">
        <v>2024</v>
      </c>
      <c r="F4624" t="inlineStr">
        <is>
          <t>PAC</t>
        </is>
      </c>
      <c r="G4624" s="4" t="n">
        <v>0</v>
      </c>
      <c r="H4624" s="4" t="n">
        <v>0</v>
      </c>
      <c r="I4624" s="4" t="n">
        <v>0</v>
      </c>
      <c r="J4624" s="4" t="str"/>
      <c r="K4624" s="4" t="str"/>
      <c r="L4624" s="3" t="str"/>
      <c r="M4624" s="3" t="str"/>
      <c r="N4624" s="3" t="str"/>
      <c r="O4624" s="4" t="str"/>
      <c r="P4624" s="4" t="str"/>
      <c r="Q4624" s="4" t="str"/>
      <c r="R4624" s="4" t="str"/>
      <c r="S4624" s="4" t="str"/>
      <c r="T4624" s="4" t="str"/>
      <c r="U4624" s="4" t="str"/>
      <c r="V4624" s="4" t="n">
        <v>1</v>
      </c>
    </row>
    <row r="4625">
      <c r="A4625" t="n">
        <v>580</v>
      </c>
      <c r="B4625" t="inlineStr">
        <is>
          <t>20605210733</t>
        </is>
      </c>
      <c r="C4625" t="inlineStr">
        <is>
          <t>ASOCIACION DE PRODUCTORES DE CITRICOS DE PIGUIATO</t>
        </is>
      </c>
      <c r="D4625" s="6" t="n">
        <v>2025</v>
      </c>
      <c r="E4625" t="n">
        <v>1</v>
      </c>
      <c r="F4625" t="inlineStr">
        <is>
          <t>PAC</t>
        </is>
      </c>
      <c r="G4625" s="4" t="n">
        <v>26</v>
      </c>
      <c r="H4625" s="4" t="n">
        <v>14</v>
      </c>
      <c r="I4625" s="4" t="n">
        <v>40</v>
      </c>
      <c r="J4625" s="4" t="n">
        <v>20</v>
      </c>
      <c r="K4625" s="4" t="n">
        <v>4</v>
      </c>
      <c r="L4625" s="3" t="n">
        <v>203638.00338</v>
      </c>
      <c r="M4625" s="3" t="n">
        <v>0</v>
      </c>
      <c r="N4625" s="3" t="n">
        <v>203638.00338</v>
      </c>
      <c r="O4625" s="4" t="n">
        <v>0</v>
      </c>
      <c r="P4625" s="4" t="n">
        <v>203638.00338</v>
      </c>
      <c r="Q4625" s="4" t="str"/>
      <c r="R4625" s="4" t="n">
        <v>0</v>
      </c>
      <c r="S4625" s="4" t="n">
        <v>0</v>
      </c>
      <c r="T4625" s="4" t="n">
        <v>0</v>
      </c>
      <c r="U4625" s="4" t="n">
        <v>203638.00338</v>
      </c>
      <c r="V4625" s="4" t="n">
        <v>1</v>
      </c>
    </row>
    <row r="4626">
      <c r="A4626" t="n">
        <v>581</v>
      </c>
      <c r="B4626" t="inlineStr">
        <is>
          <t>20608571648</t>
        </is>
      </c>
      <c r="C4626" t="inlineStr">
        <is>
          <t>ASOCIACIÓN DE PRODUCTORES AGROPECUARIOS UNIÓN CHANQUIL</t>
        </is>
      </c>
      <c r="D4626" s="6" t="n">
        <v>2018</v>
      </c>
      <c r="F4626" t="inlineStr">
        <is>
          <t>PAC</t>
        </is>
      </c>
      <c r="G4626" s="4" t="str"/>
      <c r="H4626" s="4" t="str"/>
      <c r="I4626" s="4" t="n">
        <v>0</v>
      </c>
      <c r="J4626" s="4" t="str"/>
      <c r="K4626" s="4" t="str"/>
      <c r="L4626" s="3" t="str"/>
      <c r="M4626" s="3" t="str"/>
      <c r="N4626" s="3" t="str"/>
      <c r="O4626" s="4" t="str"/>
      <c r="P4626" s="4" t="str"/>
      <c r="Q4626" s="4" t="str"/>
      <c r="R4626" s="4" t="str"/>
      <c r="S4626" s="4" t="str"/>
      <c r="T4626" s="4" t="str"/>
      <c r="U4626" s="4" t="str"/>
      <c r="V4626" s="4" t="n">
        <v>1</v>
      </c>
    </row>
    <row r="4627">
      <c r="A4627" t="n">
        <v>581</v>
      </c>
      <c r="B4627" t="inlineStr">
        <is>
          <t>20608571648</t>
        </is>
      </c>
      <c r="C4627" t="inlineStr">
        <is>
          <t>ASOCIACIÓN DE PRODUCTORES AGROPECUARIOS UNIÓN CHANQUIL</t>
        </is>
      </c>
      <c r="D4627" s="6" t="n">
        <v>2019</v>
      </c>
      <c r="F4627" t="inlineStr">
        <is>
          <t>PAC</t>
        </is>
      </c>
      <c r="G4627" s="4" t="n">
        <v>0</v>
      </c>
      <c r="H4627" s="4" t="n">
        <v>0</v>
      </c>
      <c r="I4627" s="4" t="n">
        <v>0</v>
      </c>
      <c r="J4627" s="4" t="str"/>
      <c r="K4627" s="4" t="str"/>
      <c r="L4627" s="3" t="str"/>
      <c r="M4627" s="3" t="str"/>
      <c r="N4627" s="3" t="str"/>
      <c r="O4627" s="4" t="str"/>
      <c r="P4627" s="4" t="str"/>
      <c r="Q4627" s="4" t="str"/>
      <c r="R4627" s="4" t="str"/>
      <c r="S4627" s="4" t="str"/>
      <c r="T4627" s="4" t="str"/>
      <c r="U4627" s="4" t="str"/>
      <c r="V4627" s="4" t="n">
        <v>1</v>
      </c>
    </row>
    <row r="4628">
      <c r="A4628" t="n">
        <v>581</v>
      </c>
      <c r="B4628" t="inlineStr">
        <is>
          <t>20608571648</t>
        </is>
      </c>
      <c r="C4628" t="inlineStr">
        <is>
          <t>ASOCIACIÓN DE PRODUCTORES AGROPECUARIOS UNIÓN CHANQUIL</t>
        </is>
      </c>
      <c r="D4628" s="6" t="n">
        <v>2020</v>
      </c>
      <c r="F4628" t="inlineStr">
        <is>
          <t>PAC</t>
        </is>
      </c>
      <c r="G4628" s="4" t="n">
        <v>0</v>
      </c>
      <c r="H4628" s="4" t="n">
        <v>0</v>
      </c>
      <c r="I4628" s="4" t="n">
        <v>0</v>
      </c>
      <c r="J4628" s="4" t="str"/>
      <c r="K4628" s="4" t="str"/>
      <c r="L4628" s="3" t="str"/>
      <c r="M4628" s="3" t="str"/>
      <c r="N4628" s="3" t="str"/>
      <c r="O4628" s="4" t="str"/>
      <c r="P4628" s="4" t="str"/>
      <c r="Q4628" s="4" t="str"/>
      <c r="R4628" s="4" t="str"/>
      <c r="S4628" s="4" t="str"/>
      <c r="T4628" s="4" t="str"/>
      <c r="U4628" s="4" t="str"/>
      <c r="V4628" s="4" t="n">
        <v>1</v>
      </c>
    </row>
    <row r="4629">
      <c r="A4629" t="n">
        <v>581</v>
      </c>
      <c r="B4629" t="inlineStr">
        <is>
          <t>20608571648</t>
        </is>
      </c>
      <c r="C4629" t="inlineStr">
        <is>
          <t>ASOCIACIÓN DE PRODUCTORES AGROPECUARIOS UNIÓN CHANQUIL</t>
        </is>
      </c>
      <c r="D4629" s="6" t="n">
        <v>2021</v>
      </c>
      <c r="F4629" t="inlineStr">
        <is>
          <t>PAC</t>
        </is>
      </c>
      <c r="G4629" s="4" t="n">
        <v>0</v>
      </c>
      <c r="H4629" s="4" t="n">
        <v>0</v>
      </c>
      <c r="I4629" s="4" t="n">
        <v>0</v>
      </c>
      <c r="J4629" s="4" t="str"/>
      <c r="K4629" s="4" t="str"/>
      <c r="L4629" s="3" t="str"/>
      <c r="M4629" s="3" t="str"/>
      <c r="N4629" s="3" t="str"/>
      <c r="O4629" s="4" t="str"/>
      <c r="P4629" s="4" t="str"/>
      <c r="Q4629" s="4" t="str"/>
      <c r="R4629" s="4" t="str"/>
      <c r="S4629" s="4" t="str"/>
      <c r="T4629" s="4" t="str"/>
      <c r="U4629" s="4" t="str"/>
      <c r="V4629" s="4" t="n">
        <v>1</v>
      </c>
    </row>
    <row r="4630">
      <c r="A4630" t="n">
        <v>581</v>
      </c>
      <c r="B4630" t="inlineStr">
        <is>
          <t>20608571648</t>
        </is>
      </c>
      <c r="C4630" t="inlineStr">
        <is>
          <t>ASOCIACIÓN DE PRODUCTORES AGROPECUARIOS UNIÓN CHANQUIL</t>
        </is>
      </c>
      <c r="D4630" s="6" t="n">
        <v>2022</v>
      </c>
      <c r="F4630" t="inlineStr">
        <is>
          <t>PAC</t>
        </is>
      </c>
      <c r="G4630" s="4" t="n">
        <v>0</v>
      </c>
      <c r="H4630" s="4" t="n">
        <v>0</v>
      </c>
      <c r="I4630" s="4" t="n">
        <v>0</v>
      </c>
      <c r="J4630" s="4" t="str"/>
      <c r="K4630" s="4" t="str"/>
      <c r="L4630" s="3" t="str"/>
      <c r="M4630" s="3" t="str"/>
      <c r="N4630" s="3" t="str"/>
      <c r="O4630" s="4" t="str"/>
      <c r="P4630" s="4" t="str"/>
      <c r="Q4630" s="4" t="str"/>
      <c r="R4630" s="4" t="str"/>
      <c r="S4630" s="4" t="str"/>
      <c r="T4630" s="4" t="str"/>
      <c r="U4630" s="4" t="str"/>
      <c r="V4630" s="4" t="n">
        <v>1</v>
      </c>
    </row>
    <row r="4631">
      <c r="A4631" t="n">
        <v>581</v>
      </c>
      <c r="B4631" t="inlineStr">
        <is>
          <t>20608571648</t>
        </is>
      </c>
      <c r="C4631" t="inlineStr">
        <is>
          <t>ASOCIACIÓN DE PRODUCTORES AGROPECUARIOS UNIÓN CHANQUIL</t>
        </is>
      </c>
      <c r="D4631" s="6" t="n">
        <v>2023</v>
      </c>
      <c r="F4631" t="inlineStr">
        <is>
          <t>PAC</t>
        </is>
      </c>
      <c r="G4631" s="4" t="n">
        <v>0</v>
      </c>
      <c r="H4631" s="4" t="n">
        <v>0</v>
      </c>
      <c r="I4631" s="4" t="n">
        <v>0</v>
      </c>
      <c r="J4631" s="4" t="str"/>
      <c r="K4631" s="4" t="str"/>
      <c r="L4631" s="3" t="str"/>
      <c r="M4631" s="3" t="str"/>
      <c r="N4631" s="3" t="str"/>
      <c r="O4631" s="4" t="str"/>
      <c r="P4631" s="4" t="str"/>
      <c r="Q4631" s="4" t="str"/>
      <c r="R4631" s="4" t="str"/>
      <c r="S4631" s="4" t="str"/>
      <c r="T4631" s="4" t="str"/>
      <c r="U4631" s="4" t="str"/>
      <c r="V4631" s="4" t="n">
        <v>1</v>
      </c>
    </row>
    <row r="4632">
      <c r="A4632" t="n">
        <v>581</v>
      </c>
      <c r="B4632" t="inlineStr">
        <is>
          <t>20608571648</t>
        </is>
      </c>
      <c r="C4632" t="inlineStr">
        <is>
          <t>ASOCIACIÓN DE PRODUCTORES AGROPECUARIOS UNIÓN CHANQUIL</t>
        </is>
      </c>
      <c r="D4632" s="6" t="n">
        <v>2024</v>
      </c>
      <c r="F4632" t="inlineStr">
        <is>
          <t>PAC</t>
        </is>
      </c>
      <c r="G4632" s="4" t="n">
        <v>0</v>
      </c>
      <c r="H4632" s="4" t="n">
        <v>0</v>
      </c>
      <c r="I4632" s="4" t="n">
        <v>0</v>
      </c>
      <c r="J4632" s="4" t="str"/>
      <c r="K4632" s="4" t="str"/>
      <c r="L4632" s="3" t="str"/>
      <c r="M4632" s="3" t="str"/>
      <c r="N4632" s="3" t="str"/>
      <c r="O4632" s="4" t="str"/>
      <c r="P4632" s="4" t="str"/>
      <c r="Q4632" s="4" t="str"/>
      <c r="R4632" s="4" t="str"/>
      <c r="S4632" s="4" t="str"/>
      <c r="T4632" s="4" t="str"/>
      <c r="U4632" s="4" t="str"/>
      <c r="V4632" s="4" t="n">
        <v>1</v>
      </c>
    </row>
    <row r="4633">
      <c r="A4633" t="n">
        <v>581</v>
      </c>
      <c r="B4633" t="inlineStr">
        <is>
          <t>20608571648</t>
        </is>
      </c>
      <c r="C4633" t="inlineStr">
        <is>
          <t>ASOCIACIÓN DE PRODUCTORES AGROPECUARIOS UNIÓN CHANQUIL</t>
        </is>
      </c>
      <c r="D4633" s="6" t="n">
        <v>2025</v>
      </c>
      <c r="E4633" t="n">
        <v>1</v>
      </c>
      <c r="F4633" t="inlineStr">
        <is>
          <t>PAC</t>
        </is>
      </c>
      <c r="G4633" s="4" t="n">
        <v>7</v>
      </c>
      <c r="H4633" s="4" t="n">
        <v>8</v>
      </c>
      <c r="I4633" s="4" t="n">
        <v>15</v>
      </c>
      <c r="J4633" s="4" t="n">
        <v>35</v>
      </c>
      <c r="K4633" s="4" t="n">
        <v>5</v>
      </c>
      <c r="L4633" s="3" t="n">
        <v>11250</v>
      </c>
      <c r="M4633" s="3" t="n">
        <v>0</v>
      </c>
      <c r="N4633" s="3" t="n">
        <v>11250</v>
      </c>
      <c r="O4633" s="4" t="n">
        <v>0</v>
      </c>
      <c r="P4633" s="4" t="n">
        <v>0</v>
      </c>
      <c r="Q4633" s="4" t="str"/>
      <c r="R4633" s="4" t="n">
        <v>11250</v>
      </c>
      <c r="S4633" s="4" t="n">
        <v>0</v>
      </c>
      <c r="T4633" s="4" t="n">
        <v>0</v>
      </c>
      <c r="U4633" s="4" t="n">
        <v>11250</v>
      </c>
      <c r="V4633" s="4" t="n">
        <v>1</v>
      </c>
    </row>
    <row r="4634">
      <c r="A4634" t="n">
        <v>582</v>
      </c>
      <c r="B4634" t="inlineStr">
        <is>
          <t xml:space="preserve">20572190251 </t>
        </is>
      </c>
      <c r="C4634" t="inlineStr">
        <is>
          <t>COOPERATIVA CENTRAL CACAO DE AROMA DE TOCACHE LTDA</t>
        </is>
      </c>
      <c r="D4634" s="6" t="n">
        <v>2018</v>
      </c>
      <c r="F4634" t="inlineStr">
        <is>
          <t>PAC</t>
        </is>
      </c>
      <c r="G4634" s="4" t="str"/>
      <c r="H4634" s="4" t="str"/>
      <c r="I4634" s="4" t="n">
        <v>0</v>
      </c>
      <c r="J4634" s="4" t="str"/>
      <c r="K4634" s="4" t="str"/>
      <c r="L4634" s="3" t="str"/>
      <c r="M4634" s="3" t="str"/>
      <c r="N4634" s="3" t="n">
        <v>0</v>
      </c>
      <c r="O4634" s="4" t="str"/>
      <c r="P4634" s="4" t="str"/>
      <c r="Q4634" s="4" t="str"/>
      <c r="R4634" s="4" t="str"/>
      <c r="S4634" s="4" t="str"/>
      <c r="T4634" s="4" t="str"/>
      <c r="U4634" s="4" t="str"/>
      <c r="V4634" s="4" t="n">
        <v>1</v>
      </c>
    </row>
    <row r="4635">
      <c r="A4635" t="n">
        <v>582</v>
      </c>
      <c r="B4635" t="inlineStr">
        <is>
          <t xml:space="preserve">20572190251 </t>
        </is>
      </c>
      <c r="C4635" t="inlineStr">
        <is>
          <t>COOPERATIVA CENTRAL CACAO DE AROMA DE TOCACHE LTDA</t>
        </is>
      </c>
      <c r="D4635" s="6" t="n">
        <v>2019</v>
      </c>
      <c r="F4635" t="inlineStr">
        <is>
          <t>PAC</t>
        </is>
      </c>
      <c r="G4635" s="4" t="n">
        <v>0</v>
      </c>
      <c r="H4635" s="4" t="n">
        <v>0</v>
      </c>
      <c r="I4635" s="4" t="n">
        <v>0</v>
      </c>
      <c r="J4635" s="4" t="str"/>
      <c r="K4635" s="4" t="str"/>
      <c r="L4635" s="3" t="n">
        <v>0</v>
      </c>
      <c r="M4635" s="3" t="n">
        <v>0</v>
      </c>
      <c r="N4635" s="3" t="n">
        <v>0</v>
      </c>
      <c r="O4635" s="4" t="str"/>
      <c r="P4635" s="4" t="str"/>
      <c r="Q4635" s="4" t="str"/>
      <c r="R4635" s="4" t="str"/>
      <c r="S4635" s="4" t="str"/>
      <c r="T4635" s="4" t="str"/>
      <c r="U4635" s="4" t="str"/>
      <c r="V4635" s="4" t="n">
        <v>1</v>
      </c>
    </row>
    <row r="4636">
      <c r="A4636" t="n">
        <v>582</v>
      </c>
      <c r="B4636" t="inlineStr">
        <is>
          <t xml:space="preserve">20572190251 </t>
        </is>
      </c>
      <c r="C4636" t="inlineStr">
        <is>
          <t>COOPERATIVA CENTRAL CACAO DE AROMA DE TOCACHE LTDA</t>
        </is>
      </c>
      <c r="D4636" s="6" t="n">
        <v>2020</v>
      </c>
      <c r="F4636" t="inlineStr">
        <is>
          <t>PAC</t>
        </is>
      </c>
      <c r="G4636" s="4" t="n">
        <v>0</v>
      </c>
      <c r="H4636" s="4" t="n">
        <v>0</v>
      </c>
      <c r="I4636" s="4" t="n">
        <v>0</v>
      </c>
      <c r="J4636" s="4" t="n">
        <v>0</v>
      </c>
      <c r="K4636" s="4" t="n">
        <v>0</v>
      </c>
      <c r="L4636" s="3" t="n">
        <v>0</v>
      </c>
      <c r="M4636" s="3" t="n">
        <v>0</v>
      </c>
      <c r="N4636" s="3" t="n">
        <v>0</v>
      </c>
      <c r="O4636" s="4" t="str"/>
      <c r="P4636" s="4" t="str"/>
      <c r="Q4636" s="4" t="str"/>
      <c r="R4636" s="4" t="str"/>
      <c r="S4636" s="4" t="str"/>
      <c r="T4636" s="4" t="str"/>
      <c r="U4636" s="4" t="str"/>
      <c r="V4636" s="4" t="n">
        <v>1</v>
      </c>
    </row>
    <row r="4637">
      <c r="A4637" t="n">
        <v>582</v>
      </c>
      <c r="B4637" t="inlineStr">
        <is>
          <t xml:space="preserve">20572190251 </t>
        </is>
      </c>
      <c r="C4637" t="inlineStr">
        <is>
          <t>COOPERATIVA CENTRAL CACAO DE AROMA DE TOCACHE LTDA</t>
        </is>
      </c>
      <c r="D4637" s="6" t="n">
        <v>2021</v>
      </c>
      <c r="E4637" t="n">
        <v>1</v>
      </c>
      <c r="F4637" t="inlineStr">
        <is>
          <t>PAC</t>
        </is>
      </c>
      <c r="G4637" s="4" t="n">
        <v>289</v>
      </c>
      <c r="H4637" s="4" t="n">
        <v>87</v>
      </c>
      <c r="I4637" s="4" t="n">
        <v>376</v>
      </c>
      <c r="J4637" s="4" t="n">
        <v>27</v>
      </c>
      <c r="K4637" s="4" t="n">
        <v>2</v>
      </c>
      <c r="L4637" s="3" t="n">
        <v>4566700.38</v>
      </c>
      <c r="M4637" s="3" t="n">
        <v>0</v>
      </c>
      <c r="N4637" s="3" t="n">
        <v>4566700.38</v>
      </c>
      <c r="O4637" s="4" t="str"/>
      <c r="P4637" s="4" t="str"/>
      <c r="Q4637" s="4" t="str"/>
      <c r="R4637" s="4" t="str"/>
      <c r="S4637" s="4" t="str"/>
      <c r="T4637" s="4" t="str"/>
      <c r="U4637" s="4" t="str"/>
      <c r="V4637" s="4" t="n">
        <v>1</v>
      </c>
    </row>
    <row r="4638">
      <c r="A4638" t="n">
        <v>582</v>
      </c>
      <c r="B4638" t="inlineStr">
        <is>
          <t xml:space="preserve">20572190251 </t>
        </is>
      </c>
      <c r="C4638" t="inlineStr">
        <is>
          <t>COOPERATIVA CENTRAL CACAO DE AROMA DE TOCACHE LTDA</t>
        </is>
      </c>
      <c r="D4638" s="6" t="n">
        <v>2022</v>
      </c>
      <c r="E4638" t="n">
        <v>1</v>
      </c>
      <c r="F4638" t="inlineStr">
        <is>
          <t>PAC</t>
        </is>
      </c>
      <c r="G4638" s="4" t="n">
        <v>289</v>
      </c>
      <c r="H4638" s="4" t="n">
        <v>87</v>
      </c>
      <c r="I4638" s="4" t="n">
        <v>376</v>
      </c>
      <c r="J4638" s="4" t="n">
        <v>56</v>
      </c>
      <c r="K4638" s="4" t="n">
        <v>0</v>
      </c>
      <c r="L4638" s="3" t="n">
        <v>3275617.93</v>
      </c>
      <c r="M4638" s="3" t="n">
        <v>0</v>
      </c>
      <c r="N4638" s="3" t="n">
        <v>3275617.93</v>
      </c>
      <c r="O4638" s="4" t="str"/>
      <c r="P4638" s="4" t="str"/>
      <c r="Q4638" s="4" t="str"/>
      <c r="R4638" s="4" t="str"/>
      <c r="S4638" s="4" t="str"/>
      <c r="T4638" s="4" t="str"/>
      <c r="U4638" s="4" t="str"/>
      <c r="V4638" s="4" t="n">
        <v>1</v>
      </c>
    </row>
    <row r="4639">
      <c r="A4639" t="n">
        <v>582</v>
      </c>
      <c r="B4639" t="inlineStr">
        <is>
          <t xml:space="preserve">20572190251 </t>
        </is>
      </c>
      <c r="C4639" t="inlineStr">
        <is>
          <t>COOPERATIVA CENTRAL CACAO DE AROMA DE TOCACHE LTDA</t>
        </is>
      </c>
      <c r="D4639" s="6" t="n">
        <v>2023</v>
      </c>
      <c r="E4639" t="n">
        <v>1</v>
      </c>
      <c r="F4639" t="inlineStr">
        <is>
          <t>PAC</t>
        </is>
      </c>
      <c r="G4639" s="4" t="n">
        <v>289</v>
      </c>
      <c r="H4639" s="4" t="n">
        <v>87</v>
      </c>
      <c r="I4639" s="4" t="n">
        <v>376</v>
      </c>
      <c r="J4639" s="4" t="n">
        <v>54</v>
      </c>
      <c r="K4639" s="4" t="n">
        <v>2</v>
      </c>
      <c r="L4639" s="3" t="n">
        <v>1164789.82</v>
      </c>
      <c r="M4639" s="3" t="n">
        <v>330588.37</v>
      </c>
      <c r="N4639" s="3" t="n">
        <v>1495378.19</v>
      </c>
      <c r="O4639" s="4" t="n">
        <v>0</v>
      </c>
      <c r="P4639" s="4" t="n">
        <v>0</v>
      </c>
      <c r="Q4639" s="4" t="n">
        <v>0</v>
      </c>
      <c r="R4639" s="4" t="n">
        <v>1495378.18051658</v>
      </c>
      <c r="S4639" s="4" t="n">
        <v>0</v>
      </c>
      <c r="T4639" s="4" t="n">
        <v>0</v>
      </c>
      <c r="U4639" s="4" t="n">
        <v>1495378.18051658</v>
      </c>
      <c r="V4639" s="4" t="n">
        <v>1</v>
      </c>
    </row>
    <row r="4640">
      <c r="A4640" t="n">
        <v>582</v>
      </c>
      <c r="B4640" t="inlineStr">
        <is>
          <t xml:space="preserve">20572190251 </t>
        </is>
      </c>
      <c r="C4640" t="inlineStr">
        <is>
          <t>COOPERATIVA CENTRAL CACAO DE AROMA DE TOCACHE LTDA</t>
        </is>
      </c>
      <c r="D4640" s="6" t="n">
        <v>2024</v>
      </c>
      <c r="F4640" t="inlineStr">
        <is>
          <t>PAC</t>
        </is>
      </c>
      <c r="G4640" s="4" t="n">
        <v>0</v>
      </c>
      <c r="H4640" s="4" t="n">
        <v>0</v>
      </c>
      <c r="I4640" s="4" t="n">
        <v>0</v>
      </c>
      <c r="J4640" s="4" t="n">
        <v>0</v>
      </c>
      <c r="K4640" s="4" t="n">
        <v>0</v>
      </c>
      <c r="L4640" s="3" t="n">
        <v>0</v>
      </c>
      <c r="M4640" s="3" t="n">
        <v>0</v>
      </c>
      <c r="N4640" s="3" t="n">
        <v>0</v>
      </c>
      <c r="O4640" s="4" t="n">
        <v>0</v>
      </c>
      <c r="P4640" s="4" t="n">
        <v>0</v>
      </c>
      <c r="Q4640" s="4" t="str"/>
      <c r="R4640" s="4" t="n">
        <v>0</v>
      </c>
      <c r="S4640" s="4" t="n">
        <v>0</v>
      </c>
      <c r="T4640" s="4" t="n">
        <v>0</v>
      </c>
      <c r="U4640" s="4" t="n">
        <v>0</v>
      </c>
      <c r="V4640" s="4" t="n">
        <v>1</v>
      </c>
    </row>
    <row r="4641">
      <c r="A4641" t="n">
        <v>582</v>
      </c>
      <c r="B4641" t="inlineStr">
        <is>
          <t xml:space="preserve">20572190251 </t>
        </is>
      </c>
      <c r="C4641" t="inlineStr">
        <is>
          <t>COOPERATIVA CENTRAL CACAO DE AROMA DE TOCACHE LTDA</t>
        </is>
      </c>
      <c r="D4641" s="6" t="n">
        <v>2025</v>
      </c>
      <c r="F4641" t="inlineStr">
        <is>
          <t>PAC</t>
        </is>
      </c>
      <c r="G4641" s="4" t="n">
        <v>0</v>
      </c>
      <c r="H4641" s="4" t="n">
        <v>0</v>
      </c>
      <c r="I4641" s="4" t="n">
        <v>0</v>
      </c>
      <c r="J4641" s="4" t="n">
        <v>0</v>
      </c>
      <c r="K4641" s="4" t="n">
        <v>0</v>
      </c>
      <c r="L4641" s="3" t="n">
        <v>0</v>
      </c>
      <c r="M4641" s="3" t="n">
        <v>0</v>
      </c>
      <c r="N4641" s="3" t="n">
        <v>0</v>
      </c>
      <c r="O4641" s="4" t="n">
        <v>0</v>
      </c>
      <c r="P4641" s="4" t="n">
        <v>0</v>
      </c>
      <c r="Q4641" s="4" t="str"/>
      <c r="R4641" s="4" t="n">
        <v>0</v>
      </c>
      <c r="S4641" s="4" t="n">
        <v>0</v>
      </c>
      <c r="T4641" s="4" t="n">
        <v>0</v>
      </c>
      <c r="U4641" s="4" t="n">
        <v>0</v>
      </c>
      <c r="V4641" s="4" t="n">
        <v>1</v>
      </c>
    </row>
    <row r="4642">
      <c r="A4642" t="n">
        <v>583</v>
      </c>
      <c r="B4642" t="inlineStr">
        <is>
          <t>20603862369</t>
        </is>
      </c>
      <c r="C4642" t="inlineStr">
        <is>
          <t>COOPERATIVA AGRIA TROPICAL PRODUCTS</t>
        </is>
      </c>
      <c r="D4642" s="6" t="n">
        <v>2018</v>
      </c>
      <c r="F4642" t="inlineStr">
        <is>
          <t>PAC</t>
        </is>
      </c>
      <c r="G4642" s="4" t="str"/>
      <c r="H4642" s="4" t="str"/>
      <c r="I4642" s="4" t="n">
        <v>0</v>
      </c>
      <c r="J4642" s="4" t="str"/>
      <c r="K4642" s="4" t="str"/>
      <c r="L4642" s="3" t="str"/>
      <c r="M4642" s="3" t="str"/>
      <c r="N4642" s="3" t="str"/>
      <c r="O4642" s="4" t="str"/>
      <c r="P4642" s="4" t="str"/>
      <c r="Q4642" s="4" t="str"/>
      <c r="R4642" s="4" t="str"/>
      <c r="S4642" s="4" t="str"/>
      <c r="T4642" s="4" t="str"/>
      <c r="U4642" s="4" t="str"/>
      <c r="V4642" s="4" t="n">
        <v>1</v>
      </c>
    </row>
    <row r="4643">
      <c r="A4643" t="n">
        <v>583</v>
      </c>
      <c r="B4643" t="inlineStr">
        <is>
          <t>20603862369</t>
        </is>
      </c>
      <c r="C4643" t="inlineStr">
        <is>
          <t>COOPERATIVA AGRIA TROPICAL PRODUCTS</t>
        </is>
      </c>
      <c r="D4643" s="6" t="n">
        <v>2019</v>
      </c>
      <c r="F4643" t="inlineStr">
        <is>
          <t>PAC</t>
        </is>
      </c>
      <c r="G4643" s="4" t="n">
        <v>0</v>
      </c>
      <c r="H4643" s="4" t="n">
        <v>0</v>
      </c>
      <c r="I4643" s="4" t="n">
        <v>0</v>
      </c>
      <c r="J4643" s="4" t="str"/>
      <c r="K4643" s="4" t="str"/>
      <c r="L4643" s="3" t="str"/>
      <c r="M4643" s="3" t="str"/>
      <c r="N4643" s="3" t="str"/>
      <c r="O4643" s="4" t="str"/>
      <c r="P4643" s="4" t="str"/>
      <c r="Q4643" s="4" t="str"/>
      <c r="R4643" s="4" t="str"/>
      <c r="S4643" s="4" t="str"/>
      <c r="T4643" s="4" t="str"/>
      <c r="U4643" s="4" t="str"/>
      <c r="V4643" s="4" t="n">
        <v>1</v>
      </c>
    </row>
    <row r="4644">
      <c r="A4644" t="n">
        <v>583</v>
      </c>
      <c r="B4644" t="inlineStr">
        <is>
          <t>20603862369</t>
        </is>
      </c>
      <c r="C4644" t="inlineStr">
        <is>
          <t>COOPERATIVA AGRIA TROPICAL PRODUCTS</t>
        </is>
      </c>
      <c r="D4644" s="6" t="n">
        <v>2020</v>
      </c>
      <c r="F4644" t="inlineStr">
        <is>
          <t>PAC</t>
        </is>
      </c>
      <c r="G4644" s="4" t="n">
        <v>0</v>
      </c>
      <c r="H4644" s="4" t="n">
        <v>0</v>
      </c>
      <c r="I4644" s="4" t="n">
        <v>0</v>
      </c>
      <c r="J4644" s="4" t="str"/>
      <c r="K4644" s="4" t="str"/>
      <c r="L4644" s="3" t="str"/>
      <c r="M4644" s="3" t="str"/>
      <c r="N4644" s="3" t="str"/>
      <c r="O4644" s="4" t="str"/>
      <c r="P4644" s="4" t="str"/>
      <c r="Q4644" s="4" t="str"/>
      <c r="R4644" s="4" t="str"/>
      <c r="S4644" s="4" t="str"/>
      <c r="T4644" s="4" t="str"/>
      <c r="U4644" s="4" t="str"/>
      <c r="V4644" s="4" t="n">
        <v>1</v>
      </c>
    </row>
    <row r="4645">
      <c r="A4645" t="n">
        <v>583</v>
      </c>
      <c r="B4645" t="inlineStr">
        <is>
          <t>20603862369</t>
        </is>
      </c>
      <c r="C4645" t="inlineStr">
        <is>
          <t>COOPERATIVA AGRIA TROPICAL PRODUCTS</t>
        </is>
      </c>
      <c r="D4645" s="6" t="n">
        <v>2021</v>
      </c>
      <c r="F4645" t="inlineStr">
        <is>
          <t>PAC</t>
        </is>
      </c>
      <c r="G4645" s="4" t="n">
        <v>0</v>
      </c>
      <c r="H4645" s="4" t="n">
        <v>0</v>
      </c>
      <c r="I4645" s="4" t="n">
        <v>0</v>
      </c>
      <c r="J4645" s="4" t="str"/>
      <c r="K4645" s="4" t="str"/>
      <c r="L4645" s="3" t="str"/>
      <c r="M4645" s="3" t="str"/>
      <c r="N4645" s="3" t="str"/>
      <c r="O4645" s="4" t="str"/>
      <c r="P4645" s="4" t="str"/>
      <c r="Q4645" s="4" t="str"/>
      <c r="R4645" s="4" t="str"/>
      <c r="S4645" s="4" t="str"/>
      <c r="T4645" s="4" t="str"/>
      <c r="U4645" s="4" t="str"/>
      <c r="V4645" s="4" t="n">
        <v>1</v>
      </c>
    </row>
    <row r="4646">
      <c r="A4646" t="n">
        <v>583</v>
      </c>
      <c r="B4646" t="inlineStr">
        <is>
          <t>20603862369</t>
        </is>
      </c>
      <c r="C4646" t="inlineStr">
        <is>
          <t>COOPERATIVA AGRIA TROPICAL PRODUCTS</t>
        </is>
      </c>
      <c r="D4646" s="6" t="n">
        <v>2022</v>
      </c>
      <c r="F4646" t="inlineStr">
        <is>
          <t>PAC</t>
        </is>
      </c>
      <c r="G4646" s="4" t="n">
        <v>0</v>
      </c>
      <c r="H4646" s="4" t="n">
        <v>0</v>
      </c>
      <c r="I4646" s="4" t="n">
        <v>0</v>
      </c>
      <c r="J4646" s="4" t="str"/>
      <c r="K4646" s="4" t="str"/>
      <c r="L4646" s="3" t="str"/>
      <c r="M4646" s="3" t="str"/>
      <c r="N4646" s="3" t="str"/>
      <c r="O4646" s="4" t="str"/>
      <c r="P4646" s="4" t="str"/>
      <c r="Q4646" s="4" t="str"/>
      <c r="R4646" s="4" t="str"/>
      <c r="S4646" s="4" t="str"/>
      <c r="T4646" s="4" t="str"/>
      <c r="U4646" s="4" t="str"/>
      <c r="V4646" s="4" t="n">
        <v>1</v>
      </c>
    </row>
    <row r="4647">
      <c r="A4647" t="n">
        <v>583</v>
      </c>
      <c r="B4647" t="inlineStr">
        <is>
          <t>20603862369</t>
        </is>
      </c>
      <c r="C4647" t="inlineStr">
        <is>
          <t>COOPERATIVA AGRIA TROPICAL PRODUCTS</t>
        </is>
      </c>
      <c r="D4647" s="6" t="n">
        <v>2023</v>
      </c>
      <c r="F4647" t="inlineStr">
        <is>
          <t>PAC</t>
        </is>
      </c>
      <c r="G4647" s="4" t="n">
        <v>0</v>
      </c>
      <c r="H4647" s="4" t="n">
        <v>0</v>
      </c>
      <c r="I4647" s="4" t="n">
        <v>0</v>
      </c>
      <c r="J4647" s="4" t="str"/>
      <c r="K4647" s="4" t="str"/>
      <c r="L4647" s="3" t="str"/>
      <c r="M4647" s="3" t="str"/>
      <c r="N4647" s="3" t="str"/>
      <c r="O4647" s="4" t="str"/>
      <c r="P4647" s="4" t="str"/>
      <c r="Q4647" s="4" t="str"/>
      <c r="R4647" s="4" t="str"/>
      <c r="S4647" s="4" t="str"/>
      <c r="T4647" s="4" t="str"/>
      <c r="U4647" s="4" t="str"/>
      <c r="V4647" s="4" t="n">
        <v>1</v>
      </c>
    </row>
    <row r="4648">
      <c r="A4648" t="n">
        <v>583</v>
      </c>
      <c r="B4648" t="inlineStr">
        <is>
          <t>20603862369</t>
        </is>
      </c>
      <c r="C4648" t="inlineStr">
        <is>
          <t>COOPERATIVA AGRIA TROPICAL PRODUCTS</t>
        </is>
      </c>
      <c r="D4648" s="6" t="n">
        <v>2024</v>
      </c>
      <c r="F4648" t="inlineStr">
        <is>
          <t>PAC</t>
        </is>
      </c>
      <c r="G4648" s="4" t="n">
        <v>0</v>
      </c>
      <c r="H4648" s="4" t="n">
        <v>0</v>
      </c>
      <c r="I4648" s="4" t="n">
        <v>0</v>
      </c>
      <c r="J4648" s="4" t="str"/>
      <c r="K4648" s="4" t="str"/>
      <c r="L4648" s="3" t="str"/>
      <c r="M4648" s="3" t="str"/>
      <c r="N4648" s="3" t="str"/>
      <c r="O4648" s="4" t="str"/>
      <c r="P4648" s="4" t="str"/>
      <c r="Q4648" s="4" t="str"/>
      <c r="R4648" s="4" t="str"/>
      <c r="S4648" s="4" t="str"/>
      <c r="T4648" s="4" t="str"/>
      <c r="U4648" s="4" t="str"/>
      <c r="V4648" s="4" t="n">
        <v>1</v>
      </c>
    </row>
    <row r="4649">
      <c r="A4649" t="n">
        <v>583</v>
      </c>
      <c r="B4649" t="inlineStr">
        <is>
          <t>20603862369</t>
        </is>
      </c>
      <c r="C4649" t="inlineStr">
        <is>
          <t>COOPERATIVA AGRIA TROPICAL PRODUCTS</t>
        </is>
      </c>
      <c r="D4649" s="6" t="n">
        <v>2025</v>
      </c>
      <c r="E4649" t="n">
        <v>1</v>
      </c>
      <c r="F4649" t="inlineStr">
        <is>
          <t>PAC</t>
        </is>
      </c>
      <c r="G4649" s="4" t="n">
        <v>135</v>
      </c>
      <c r="H4649" s="4" t="n">
        <v>68</v>
      </c>
      <c r="I4649" s="4" t="n">
        <v>203</v>
      </c>
      <c r="J4649" s="4" t="n">
        <v>10</v>
      </c>
      <c r="K4649" s="4" t="n">
        <v>0</v>
      </c>
      <c r="L4649" s="3" t="n">
        <v>2949954.67245252</v>
      </c>
      <c r="M4649" s="3" t="n">
        <v>0</v>
      </c>
      <c r="N4649" s="3" t="n">
        <v>2949954.67245252</v>
      </c>
      <c r="O4649" s="4" t="n">
        <v>0</v>
      </c>
      <c r="P4649" s="4" t="n">
        <v>1542594.95982769</v>
      </c>
      <c r="Q4649" s="4" t="str"/>
      <c r="R4649" s="4" t="n">
        <v>1407359.71262483</v>
      </c>
      <c r="S4649" s="4" t="n">
        <v>0</v>
      </c>
      <c r="T4649" s="4" t="n">
        <v>0</v>
      </c>
      <c r="U4649" s="4" t="n">
        <v>2949954.67245252</v>
      </c>
      <c r="V4649" s="4" t="n">
        <v>1</v>
      </c>
    </row>
    <row r="4650">
      <c r="A4650" t="n">
        <v>584</v>
      </c>
      <c r="B4650" t="inlineStr">
        <is>
          <t>20612751111</t>
        </is>
      </c>
      <c r="C4650" t="inlineStr">
        <is>
          <t>COOPERATIVA AGRARIA INDUSTRIAL VALLE VERDE SELVA CENTRAL</t>
        </is>
      </c>
      <c r="D4650" s="6" t="n">
        <v>2018</v>
      </c>
      <c r="F4650" t="inlineStr">
        <is>
          <t>PAC</t>
        </is>
      </c>
      <c r="G4650" s="4" t="str"/>
      <c r="H4650" s="4" t="str"/>
      <c r="I4650" s="4" t="n">
        <v>0</v>
      </c>
      <c r="J4650" s="4" t="str"/>
      <c r="K4650" s="4" t="str"/>
      <c r="L4650" s="3" t="str"/>
      <c r="M4650" s="3" t="str"/>
      <c r="N4650" s="3" t="str"/>
      <c r="O4650" s="4" t="str"/>
      <c r="P4650" s="4" t="str"/>
      <c r="Q4650" s="4" t="str"/>
      <c r="R4650" s="4" t="str"/>
      <c r="S4650" s="4" t="str"/>
      <c r="T4650" s="4" t="str"/>
      <c r="U4650" s="4" t="str"/>
      <c r="V4650" s="4" t="n">
        <v>1</v>
      </c>
    </row>
    <row r="4651">
      <c r="A4651" t="n">
        <v>584</v>
      </c>
      <c r="B4651" t="inlineStr">
        <is>
          <t>20612751111</t>
        </is>
      </c>
      <c r="C4651" t="inlineStr">
        <is>
          <t>COOPERATIVA AGRARIA INDUSTRIAL VALLE VERDE SELVA CENTRAL</t>
        </is>
      </c>
      <c r="D4651" s="6" t="n">
        <v>2019</v>
      </c>
      <c r="F4651" t="inlineStr">
        <is>
          <t>PAC</t>
        </is>
      </c>
      <c r="G4651" s="4" t="n">
        <v>0</v>
      </c>
      <c r="H4651" s="4" t="n">
        <v>0</v>
      </c>
      <c r="I4651" s="4" t="n">
        <v>0</v>
      </c>
      <c r="J4651" s="4" t="str"/>
      <c r="K4651" s="4" t="str"/>
      <c r="L4651" s="3" t="str"/>
      <c r="M4651" s="3" t="str"/>
      <c r="N4651" s="3" t="str"/>
      <c r="O4651" s="4" t="str"/>
      <c r="P4651" s="4" t="str"/>
      <c r="Q4651" s="4" t="str"/>
      <c r="R4651" s="4" t="str"/>
      <c r="S4651" s="4" t="str"/>
      <c r="T4651" s="4" t="str"/>
      <c r="U4651" s="4" t="str"/>
      <c r="V4651" s="4" t="n">
        <v>1</v>
      </c>
    </row>
    <row r="4652">
      <c r="A4652" t="n">
        <v>584</v>
      </c>
      <c r="B4652" t="inlineStr">
        <is>
          <t>20612751111</t>
        </is>
      </c>
      <c r="C4652" t="inlineStr">
        <is>
          <t>COOPERATIVA AGRARIA INDUSTRIAL VALLE VERDE SELVA CENTRAL</t>
        </is>
      </c>
      <c r="D4652" s="6" t="n">
        <v>2020</v>
      </c>
      <c r="F4652" t="inlineStr">
        <is>
          <t>PAC</t>
        </is>
      </c>
      <c r="G4652" s="4" t="n">
        <v>0</v>
      </c>
      <c r="H4652" s="4" t="n">
        <v>0</v>
      </c>
      <c r="I4652" s="4" t="n">
        <v>0</v>
      </c>
      <c r="J4652" s="4" t="str"/>
      <c r="K4652" s="4" t="str"/>
      <c r="L4652" s="3" t="str"/>
      <c r="M4652" s="3" t="str"/>
      <c r="N4652" s="3" t="str"/>
      <c r="O4652" s="4" t="str"/>
      <c r="P4652" s="4" t="str"/>
      <c r="Q4652" s="4" t="str"/>
      <c r="R4652" s="4" t="str"/>
      <c r="S4652" s="4" t="str"/>
      <c r="T4652" s="4" t="str"/>
      <c r="U4652" s="4" t="str"/>
      <c r="V4652" s="4" t="n">
        <v>1</v>
      </c>
    </row>
    <row r="4653">
      <c r="A4653" t="n">
        <v>584</v>
      </c>
      <c r="B4653" t="inlineStr">
        <is>
          <t>20612751111</t>
        </is>
      </c>
      <c r="C4653" t="inlineStr">
        <is>
          <t>COOPERATIVA AGRARIA INDUSTRIAL VALLE VERDE SELVA CENTRAL</t>
        </is>
      </c>
      <c r="D4653" s="6" t="n">
        <v>2021</v>
      </c>
      <c r="F4653" t="inlineStr">
        <is>
          <t>PAC</t>
        </is>
      </c>
      <c r="G4653" s="4" t="n">
        <v>0</v>
      </c>
      <c r="H4653" s="4" t="n">
        <v>0</v>
      </c>
      <c r="I4653" s="4" t="n">
        <v>0</v>
      </c>
      <c r="J4653" s="4" t="str"/>
      <c r="K4653" s="4" t="str"/>
      <c r="L4653" s="3" t="str"/>
      <c r="M4653" s="3" t="str"/>
      <c r="N4653" s="3" t="str"/>
      <c r="O4653" s="4" t="str"/>
      <c r="P4653" s="4" t="str"/>
      <c r="Q4653" s="4" t="str"/>
      <c r="R4653" s="4" t="str"/>
      <c r="S4653" s="4" t="str"/>
      <c r="T4653" s="4" t="str"/>
      <c r="U4653" s="4" t="str"/>
      <c r="V4653" s="4" t="n">
        <v>1</v>
      </c>
    </row>
    <row r="4654">
      <c r="A4654" t="n">
        <v>584</v>
      </c>
      <c r="B4654" t="inlineStr">
        <is>
          <t>20612751111</t>
        </is>
      </c>
      <c r="C4654" t="inlineStr">
        <is>
          <t>COOPERATIVA AGRARIA INDUSTRIAL VALLE VERDE SELVA CENTRAL</t>
        </is>
      </c>
      <c r="D4654" s="6" t="n">
        <v>2022</v>
      </c>
      <c r="F4654" t="inlineStr">
        <is>
          <t>PAC</t>
        </is>
      </c>
      <c r="G4654" s="4" t="n">
        <v>0</v>
      </c>
      <c r="H4654" s="4" t="n">
        <v>0</v>
      </c>
      <c r="I4654" s="4" t="n">
        <v>0</v>
      </c>
      <c r="J4654" s="4" t="str"/>
      <c r="K4654" s="4" t="str"/>
      <c r="L4654" s="3" t="str"/>
      <c r="M4654" s="3" t="str"/>
      <c r="N4654" s="3" t="str"/>
      <c r="O4654" s="4" t="str"/>
      <c r="P4654" s="4" t="str"/>
      <c r="Q4654" s="4" t="str"/>
      <c r="R4654" s="4" t="str"/>
      <c r="S4654" s="4" t="str"/>
      <c r="T4654" s="4" t="str"/>
      <c r="U4654" s="4" t="str"/>
      <c r="V4654" s="4" t="n">
        <v>1</v>
      </c>
    </row>
    <row r="4655">
      <c r="A4655" t="n">
        <v>584</v>
      </c>
      <c r="B4655" t="inlineStr">
        <is>
          <t>20612751111</t>
        </is>
      </c>
      <c r="C4655" t="inlineStr">
        <is>
          <t>COOPERATIVA AGRARIA INDUSTRIAL VALLE VERDE SELVA CENTRAL</t>
        </is>
      </c>
      <c r="D4655" s="6" t="n">
        <v>2023</v>
      </c>
      <c r="F4655" t="inlineStr">
        <is>
          <t>PAC</t>
        </is>
      </c>
      <c r="G4655" s="4" t="n">
        <v>0</v>
      </c>
      <c r="H4655" s="4" t="n">
        <v>0</v>
      </c>
      <c r="I4655" s="4" t="n">
        <v>0</v>
      </c>
      <c r="J4655" s="4" t="str"/>
      <c r="K4655" s="4" t="str"/>
      <c r="L4655" s="3" t="str"/>
      <c r="M4655" s="3" t="str"/>
      <c r="N4655" s="3" t="str"/>
      <c r="O4655" s="4" t="str"/>
      <c r="P4655" s="4" t="str"/>
      <c r="Q4655" s="4" t="str"/>
      <c r="R4655" s="4" t="str"/>
      <c r="S4655" s="4" t="str"/>
      <c r="T4655" s="4" t="str"/>
      <c r="U4655" s="4" t="str"/>
      <c r="V4655" s="4" t="n">
        <v>1</v>
      </c>
    </row>
    <row r="4656">
      <c r="A4656" t="n">
        <v>584</v>
      </c>
      <c r="B4656" t="inlineStr">
        <is>
          <t>20612751111</t>
        </is>
      </c>
      <c r="C4656" t="inlineStr">
        <is>
          <t>COOPERATIVA AGRARIA INDUSTRIAL VALLE VERDE SELVA CENTRAL</t>
        </is>
      </c>
      <c r="D4656" s="6" t="n">
        <v>2024</v>
      </c>
      <c r="F4656" t="inlineStr">
        <is>
          <t>PAC</t>
        </is>
      </c>
      <c r="G4656" s="4" t="n">
        <v>0</v>
      </c>
      <c r="H4656" s="4" t="n">
        <v>0</v>
      </c>
      <c r="I4656" s="4" t="n">
        <v>0</v>
      </c>
      <c r="J4656" s="4" t="str"/>
      <c r="K4656" s="4" t="str"/>
      <c r="L4656" s="3" t="str"/>
      <c r="M4656" s="3" t="str"/>
      <c r="N4656" s="3" t="str"/>
      <c r="O4656" s="4" t="str"/>
      <c r="P4656" s="4" t="str"/>
      <c r="Q4656" s="4" t="str"/>
      <c r="R4656" s="4" t="str"/>
      <c r="S4656" s="4" t="str"/>
      <c r="T4656" s="4" t="str"/>
      <c r="U4656" s="4" t="str"/>
      <c r="V4656" s="4" t="n">
        <v>1</v>
      </c>
    </row>
    <row r="4657">
      <c r="A4657" t="n">
        <v>584</v>
      </c>
      <c r="B4657" t="inlineStr">
        <is>
          <t>20612751111</t>
        </is>
      </c>
      <c r="C4657" t="inlineStr">
        <is>
          <t>COOPERATIVA AGRARIA INDUSTRIAL VALLE VERDE SELVA CENTRAL</t>
        </is>
      </c>
      <c r="D4657" s="6" t="n">
        <v>2025</v>
      </c>
      <c r="E4657" t="n">
        <v>1</v>
      </c>
      <c r="F4657" t="inlineStr">
        <is>
          <t>PAC</t>
        </is>
      </c>
      <c r="G4657" s="4" t="n">
        <v>18</v>
      </c>
      <c r="H4657" s="4" t="n">
        <v>7</v>
      </c>
      <c r="I4657" s="4" t="n">
        <v>25</v>
      </c>
      <c r="J4657" s="4" t="n">
        <v>12</v>
      </c>
      <c r="K4657" s="4" t="n">
        <v>0</v>
      </c>
      <c r="L4657" s="3" t="n">
        <v>3030</v>
      </c>
      <c r="M4657" s="3" t="n">
        <v>0</v>
      </c>
      <c r="N4657" s="3" t="n">
        <v>3030</v>
      </c>
      <c r="O4657" s="4" t="n">
        <v>0</v>
      </c>
      <c r="P4657" s="4" t="n">
        <v>3030</v>
      </c>
      <c r="Q4657" s="4" t="str"/>
      <c r="R4657" s="4" t="n">
        <v>0</v>
      </c>
      <c r="S4657" s="4" t="n">
        <v>0</v>
      </c>
      <c r="T4657" s="4" t="n">
        <v>0</v>
      </c>
      <c r="U4657" s="4" t="n">
        <v>3030</v>
      </c>
      <c r="V4657" s="4" t="n">
        <v>1</v>
      </c>
    </row>
    <row r="4658">
      <c r="A4658" t="n">
        <v>585</v>
      </c>
      <c r="B4658" t="inlineStr">
        <is>
          <t>20612380571</t>
        </is>
      </c>
      <c r="C4658" t="inlineStr">
        <is>
          <t>ASOCIACION DE PRODUCTORES AGROPECUARIOS, GANADEROS, CHAQUILBAMBA, LA LECHERIA</t>
        </is>
      </c>
      <c r="D4658" s="6" t="n">
        <v>2018</v>
      </c>
      <c r="F4658" t="inlineStr">
        <is>
          <t>PAC</t>
        </is>
      </c>
      <c r="G4658" s="4" t="str"/>
      <c r="H4658" s="4" t="str"/>
      <c r="I4658" s="4" t="n">
        <v>0</v>
      </c>
      <c r="J4658" s="4" t="str"/>
      <c r="K4658" s="4" t="str"/>
      <c r="L4658" s="3" t="str"/>
      <c r="M4658" s="3" t="str"/>
      <c r="N4658" s="3" t="str"/>
      <c r="O4658" s="4" t="str"/>
      <c r="P4658" s="4" t="str"/>
      <c r="Q4658" s="4" t="str"/>
      <c r="R4658" s="4" t="str"/>
      <c r="S4658" s="4" t="str"/>
      <c r="T4658" s="4" t="str"/>
      <c r="U4658" s="4" t="str"/>
      <c r="V4658" s="4" t="n">
        <v>1</v>
      </c>
    </row>
    <row r="4659">
      <c r="A4659" t="n">
        <v>585</v>
      </c>
      <c r="B4659" t="inlineStr">
        <is>
          <t>20612380571</t>
        </is>
      </c>
      <c r="C4659" t="inlineStr">
        <is>
          <t>ASOCIACION DE PRODUCTORES AGROPECUARIOS, GANADEROS, CHAQUILBAMBA, LA LECHERIA</t>
        </is>
      </c>
      <c r="D4659" s="6" t="n">
        <v>2019</v>
      </c>
      <c r="F4659" t="inlineStr">
        <is>
          <t>PAC</t>
        </is>
      </c>
      <c r="G4659" s="4" t="n">
        <v>0</v>
      </c>
      <c r="H4659" s="4" t="n">
        <v>0</v>
      </c>
      <c r="I4659" s="4" t="n">
        <v>0</v>
      </c>
      <c r="J4659" s="4" t="str"/>
      <c r="K4659" s="4" t="str"/>
      <c r="L4659" s="3" t="str"/>
      <c r="M4659" s="3" t="str"/>
      <c r="N4659" s="3" t="str"/>
      <c r="O4659" s="4" t="str"/>
      <c r="P4659" s="4" t="str"/>
      <c r="Q4659" s="4" t="str"/>
      <c r="R4659" s="4" t="str"/>
      <c r="S4659" s="4" t="str"/>
      <c r="T4659" s="4" t="str"/>
      <c r="U4659" s="4" t="str"/>
      <c r="V4659" s="4" t="n">
        <v>1</v>
      </c>
    </row>
    <row r="4660">
      <c r="A4660" t="n">
        <v>585</v>
      </c>
      <c r="B4660" t="inlineStr">
        <is>
          <t>20612380571</t>
        </is>
      </c>
      <c r="C4660" t="inlineStr">
        <is>
          <t>ASOCIACION DE PRODUCTORES AGROPECUARIOS, GANADEROS, CHAQUILBAMBA, LA LECHERIA</t>
        </is>
      </c>
      <c r="D4660" s="6" t="n">
        <v>2020</v>
      </c>
      <c r="F4660" t="inlineStr">
        <is>
          <t>PAC</t>
        </is>
      </c>
      <c r="G4660" s="4" t="n">
        <v>0</v>
      </c>
      <c r="H4660" s="4" t="n">
        <v>0</v>
      </c>
      <c r="I4660" s="4" t="n">
        <v>0</v>
      </c>
      <c r="J4660" s="4" t="str"/>
      <c r="K4660" s="4" t="str"/>
      <c r="L4660" s="3" t="str"/>
      <c r="M4660" s="3" t="str"/>
      <c r="N4660" s="3" t="str"/>
      <c r="O4660" s="4" t="str"/>
      <c r="P4660" s="4" t="str"/>
      <c r="Q4660" s="4" t="str"/>
      <c r="R4660" s="4" t="str"/>
      <c r="S4660" s="4" t="str"/>
      <c r="T4660" s="4" t="str"/>
      <c r="U4660" s="4" t="str"/>
      <c r="V4660" s="4" t="n">
        <v>1</v>
      </c>
    </row>
    <row r="4661">
      <c r="A4661" t="n">
        <v>585</v>
      </c>
      <c r="B4661" t="inlineStr">
        <is>
          <t>20612380571</t>
        </is>
      </c>
      <c r="C4661" t="inlineStr">
        <is>
          <t>ASOCIACION DE PRODUCTORES AGROPECUARIOS, GANADEROS, CHAQUILBAMBA, LA LECHERIA</t>
        </is>
      </c>
      <c r="D4661" s="6" t="n">
        <v>2021</v>
      </c>
      <c r="F4661" t="inlineStr">
        <is>
          <t>PAC</t>
        </is>
      </c>
      <c r="G4661" s="4" t="n">
        <v>0</v>
      </c>
      <c r="H4661" s="4" t="n">
        <v>0</v>
      </c>
      <c r="I4661" s="4" t="n">
        <v>0</v>
      </c>
      <c r="J4661" s="4" t="str"/>
      <c r="K4661" s="4" t="str"/>
      <c r="L4661" s="3" t="str"/>
      <c r="M4661" s="3" t="str"/>
      <c r="N4661" s="3" t="str"/>
      <c r="O4661" s="4" t="str"/>
      <c r="P4661" s="4" t="str"/>
      <c r="Q4661" s="4" t="str"/>
      <c r="R4661" s="4" t="str"/>
      <c r="S4661" s="4" t="str"/>
      <c r="T4661" s="4" t="str"/>
      <c r="U4661" s="4" t="str"/>
      <c r="V4661" s="4" t="n">
        <v>1</v>
      </c>
    </row>
    <row r="4662">
      <c r="A4662" t="n">
        <v>585</v>
      </c>
      <c r="B4662" t="inlineStr">
        <is>
          <t>20612380571</t>
        </is>
      </c>
      <c r="C4662" t="inlineStr">
        <is>
          <t>ASOCIACION DE PRODUCTORES AGROPECUARIOS, GANADEROS, CHAQUILBAMBA, LA LECHERIA</t>
        </is>
      </c>
      <c r="D4662" s="6" t="n">
        <v>2022</v>
      </c>
      <c r="F4662" t="inlineStr">
        <is>
          <t>PAC</t>
        </is>
      </c>
      <c r="G4662" s="4" t="n">
        <v>0</v>
      </c>
      <c r="H4662" s="4" t="n">
        <v>0</v>
      </c>
      <c r="I4662" s="4" t="n">
        <v>0</v>
      </c>
      <c r="J4662" s="4" t="str"/>
      <c r="K4662" s="4" t="str"/>
      <c r="L4662" s="3" t="str"/>
      <c r="M4662" s="3" t="str"/>
      <c r="N4662" s="3" t="str"/>
      <c r="O4662" s="4" t="str"/>
      <c r="P4662" s="4" t="str"/>
      <c r="Q4662" s="4" t="str"/>
      <c r="R4662" s="4" t="str"/>
      <c r="S4662" s="4" t="str"/>
      <c r="T4662" s="4" t="str"/>
      <c r="U4662" s="4" t="str"/>
      <c r="V4662" s="4" t="n">
        <v>1</v>
      </c>
    </row>
    <row r="4663">
      <c r="A4663" t="n">
        <v>585</v>
      </c>
      <c r="B4663" t="inlineStr">
        <is>
          <t>20612380571</t>
        </is>
      </c>
      <c r="C4663" t="inlineStr">
        <is>
          <t>ASOCIACION DE PRODUCTORES AGROPECUARIOS, GANADEROS, CHAQUILBAMBA, LA LECHERIA</t>
        </is>
      </c>
      <c r="D4663" s="6" t="n">
        <v>2023</v>
      </c>
      <c r="F4663" t="inlineStr">
        <is>
          <t>PAC</t>
        </is>
      </c>
      <c r="G4663" s="4" t="n">
        <v>0</v>
      </c>
      <c r="H4663" s="4" t="n">
        <v>0</v>
      </c>
      <c r="I4663" s="4" t="n">
        <v>0</v>
      </c>
      <c r="J4663" s="4" t="str"/>
      <c r="K4663" s="4" t="str"/>
      <c r="L4663" s="3" t="str"/>
      <c r="M4663" s="3" t="str"/>
      <c r="N4663" s="3" t="str"/>
      <c r="O4663" s="4" t="str"/>
      <c r="P4663" s="4" t="str"/>
      <c r="Q4663" s="4" t="str"/>
      <c r="R4663" s="4" t="str"/>
      <c r="S4663" s="4" t="str"/>
      <c r="T4663" s="4" t="str"/>
      <c r="U4663" s="4" t="str"/>
      <c r="V4663" s="4" t="n">
        <v>1</v>
      </c>
    </row>
    <row r="4664">
      <c r="A4664" t="n">
        <v>585</v>
      </c>
      <c r="B4664" t="inlineStr">
        <is>
          <t>20612380571</t>
        </is>
      </c>
      <c r="C4664" t="inlineStr">
        <is>
          <t>ASOCIACION DE PRODUCTORES AGROPECUARIOS, GANADEROS, CHAQUILBAMBA, LA LECHERIA</t>
        </is>
      </c>
      <c r="D4664" s="6" t="n">
        <v>2024</v>
      </c>
      <c r="F4664" t="inlineStr">
        <is>
          <t>PAC</t>
        </is>
      </c>
      <c r="G4664" s="4" t="n">
        <v>0</v>
      </c>
      <c r="H4664" s="4" t="n">
        <v>0</v>
      </c>
      <c r="I4664" s="4" t="n">
        <v>0</v>
      </c>
      <c r="J4664" s="4" t="str"/>
      <c r="K4664" s="4" t="str"/>
      <c r="L4664" s="3" t="str"/>
      <c r="M4664" s="3" t="str"/>
      <c r="N4664" s="3" t="str"/>
      <c r="O4664" s="4" t="str"/>
      <c r="P4664" s="4" t="str"/>
      <c r="Q4664" s="4" t="str"/>
      <c r="R4664" s="4" t="str"/>
      <c r="S4664" s="4" t="str"/>
      <c r="T4664" s="4" t="str"/>
      <c r="U4664" s="4" t="str"/>
      <c r="V4664" s="4" t="n">
        <v>1</v>
      </c>
    </row>
    <row r="4665">
      <c r="A4665" t="n">
        <v>585</v>
      </c>
      <c r="B4665" t="inlineStr">
        <is>
          <t>20612380571</t>
        </is>
      </c>
      <c r="C4665" t="inlineStr">
        <is>
          <t>ASOCIACION DE PRODUCTORES AGROPECUARIOS, GANADEROS, CHAQUILBAMBA, LA LECHERIA</t>
        </is>
      </c>
      <c r="D4665" s="6" t="n">
        <v>2025</v>
      </c>
      <c r="E4665" t="n">
        <v>1</v>
      </c>
      <c r="F4665" t="inlineStr">
        <is>
          <t>PAC</t>
        </is>
      </c>
      <c r="G4665" s="4" t="n">
        <v>2</v>
      </c>
      <c r="H4665" s="4" t="n">
        <v>11</v>
      </c>
      <c r="I4665" s="4" t="n">
        <v>13</v>
      </c>
      <c r="J4665" s="4" t="n">
        <v>15</v>
      </c>
      <c r="K4665" s="4" t="n">
        <v>2</v>
      </c>
      <c r="L4665" s="3" t="n">
        <v>45740</v>
      </c>
      <c r="M4665" s="3" t="n">
        <v>0</v>
      </c>
      <c r="N4665" s="3" t="n">
        <v>45740</v>
      </c>
      <c r="O4665" s="4" t="n">
        <v>0</v>
      </c>
      <c r="P4665" s="4" t="n">
        <v>45740</v>
      </c>
      <c r="Q4665" s="4" t="str"/>
      <c r="R4665" s="4" t="n">
        <v>0</v>
      </c>
      <c r="S4665" s="4" t="n">
        <v>0</v>
      </c>
      <c r="T4665" s="4" t="n">
        <v>0</v>
      </c>
      <c r="U4665" s="4" t="n">
        <v>45740</v>
      </c>
      <c r="V4665" s="4" t="n">
        <v>1</v>
      </c>
    </row>
    <row r="4666">
      <c r="A4666" t="n">
        <v>586</v>
      </c>
      <c r="B4666" t="inlineStr">
        <is>
          <t>20608748921</t>
        </is>
      </c>
      <c r="C4666" t="inlineStr">
        <is>
          <t>ASOCIACION DE PRODUCTORES AGROPECUARIOS DEL DISTRITO DE GUADALUPE, CHEPEN Y ANEXOS</t>
        </is>
      </c>
      <c r="D4666" s="6" t="n">
        <v>2018</v>
      </c>
      <c r="F4666" t="inlineStr">
        <is>
          <t>PAC</t>
        </is>
      </c>
      <c r="G4666" s="4" t="str"/>
      <c r="H4666" s="4" t="str"/>
      <c r="I4666" s="4" t="n">
        <v>0</v>
      </c>
      <c r="J4666" s="4" t="str"/>
      <c r="K4666" s="4" t="str"/>
      <c r="L4666" s="3" t="str"/>
      <c r="M4666" s="3" t="str"/>
      <c r="N4666" s="3" t="str"/>
      <c r="O4666" s="4" t="str"/>
      <c r="P4666" s="4" t="str"/>
      <c r="Q4666" s="4" t="str"/>
      <c r="R4666" s="4" t="str"/>
      <c r="S4666" s="4" t="str"/>
      <c r="T4666" s="4" t="str"/>
      <c r="U4666" s="4" t="str"/>
      <c r="V4666" s="4" t="n">
        <v>1</v>
      </c>
    </row>
    <row r="4667">
      <c r="A4667" t="n">
        <v>586</v>
      </c>
      <c r="B4667" t="inlineStr">
        <is>
          <t>20608748921</t>
        </is>
      </c>
      <c r="C4667" t="inlineStr">
        <is>
          <t>ASOCIACION DE PRODUCTORES AGROPECUARIOS DEL DISTRITO DE GUADALUPE, CHEPEN Y ANEXOS</t>
        </is>
      </c>
      <c r="D4667" s="6" t="n">
        <v>2019</v>
      </c>
      <c r="F4667" t="inlineStr">
        <is>
          <t>PAC</t>
        </is>
      </c>
      <c r="G4667" s="4" t="n">
        <v>0</v>
      </c>
      <c r="H4667" s="4" t="n">
        <v>0</v>
      </c>
      <c r="I4667" s="4" t="n">
        <v>0</v>
      </c>
      <c r="J4667" s="4" t="str"/>
      <c r="K4667" s="4" t="str"/>
      <c r="L4667" s="3" t="str"/>
      <c r="M4667" s="3" t="str"/>
      <c r="N4667" s="3" t="str"/>
      <c r="O4667" s="4" t="str"/>
      <c r="P4667" s="4" t="str"/>
      <c r="Q4667" s="4" t="str"/>
      <c r="R4667" s="4" t="str"/>
      <c r="S4667" s="4" t="str"/>
      <c r="T4667" s="4" t="str"/>
      <c r="U4667" s="4" t="str"/>
      <c r="V4667" s="4" t="n">
        <v>1</v>
      </c>
    </row>
    <row r="4668">
      <c r="A4668" t="n">
        <v>586</v>
      </c>
      <c r="B4668" t="inlineStr">
        <is>
          <t>20608748921</t>
        </is>
      </c>
      <c r="C4668" t="inlineStr">
        <is>
          <t>ASOCIACION DE PRODUCTORES AGROPECUARIOS DEL DISTRITO DE GUADALUPE, CHEPEN Y ANEXOS</t>
        </is>
      </c>
      <c r="D4668" s="6" t="n">
        <v>2020</v>
      </c>
      <c r="F4668" t="inlineStr">
        <is>
          <t>PAC</t>
        </is>
      </c>
      <c r="G4668" s="4" t="n">
        <v>0</v>
      </c>
      <c r="H4668" s="4" t="n">
        <v>0</v>
      </c>
      <c r="I4668" s="4" t="n">
        <v>0</v>
      </c>
      <c r="J4668" s="4" t="str"/>
      <c r="K4668" s="4" t="str"/>
      <c r="L4668" s="3" t="str"/>
      <c r="M4668" s="3" t="str"/>
      <c r="N4668" s="3" t="str"/>
      <c r="O4668" s="4" t="str"/>
      <c r="P4668" s="4" t="str"/>
      <c r="Q4668" s="4" t="str"/>
      <c r="R4668" s="4" t="str"/>
      <c r="S4668" s="4" t="str"/>
      <c r="T4668" s="4" t="str"/>
      <c r="U4668" s="4" t="str"/>
      <c r="V4668" s="4" t="n">
        <v>1</v>
      </c>
    </row>
    <row r="4669">
      <c r="A4669" t="n">
        <v>586</v>
      </c>
      <c r="B4669" t="inlineStr">
        <is>
          <t>20608748921</t>
        </is>
      </c>
      <c r="C4669" t="inlineStr">
        <is>
          <t>ASOCIACION DE PRODUCTORES AGROPECUARIOS DEL DISTRITO DE GUADALUPE, CHEPEN Y ANEXOS</t>
        </is>
      </c>
      <c r="D4669" s="6" t="n">
        <v>2021</v>
      </c>
      <c r="F4669" t="inlineStr">
        <is>
          <t>PAC</t>
        </is>
      </c>
      <c r="G4669" s="4" t="n">
        <v>0</v>
      </c>
      <c r="H4669" s="4" t="n">
        <v>0</v>
      </c>
      <c r="I4669" s="4" t="n">
        <v>0</v>
      </c>
      <c r="J4669" s="4" t="str"/>
      <c r="K4669" s="4" t="str"/>
      <c r="L4669" s="3" t="str"/>
      <c r="M4669" s="3" t="str"/>
      <c r="N4669" s="3" t="str"/>
      <c r="O4669" s="4" t="str"/>
      <c r="P4669" s="4" t="str"/>
      <c r="Q4669" s="4" t="str"/>
      <c r="R4669" s="4" t="str"/>
      <c r="S4669" s="4" t="str"/>
      <c r="T4669" s="4" t="str"/>
      <c r="U4669" s="4" t="str"/>
      <c r="V4669" s="4" t="n">
        <v>1</v>
      </c>
    </row>
    <row r="4670">
      <c r="A4670" t="n">
        <v>586</v>
      </c>
      <c r="B4670" t="inlineStr">
        <is>
          <t>20608748921</t>
        </is>
      </c>
      <c r="C4670" t="inlineStr">
        <is>
          <t>ASOCIACION DE PRODUCTORES AGROPECUARIOS DEL DISTRITO DE GUADALUPE, CHEPEN Y ANEXOS</t>
        </is>
      </c>
      <c r="D4670" s="6" t="n">
        <v>2022</v>
      </c>
      <c r="F4670" t="inlineStr">
        <is>
          <t>PAC</t>
        </is>
      </c>
      <c r="G4670" s="4" t="n">
        <v>0</v>
      </c>
      <c r="H4670" s="4" t="n">
        <v>0</v>
      </c>
      <c r="I4670" s="4" t="n">
        <v>0</v>
      </c>
      <c r="J4670" s="4" t="str"/>
      <c r="K4670" s="4" t="str"/>
      <c r="L4670" s="3" t="str"/>
      <c r="M4670" s="3" t="str"/>
      <c r="N4670" s="3" t="str"/>
      <c r="O4670" s="4" t="str"/>
      <c r="P4670" s="4" t="str"/>
      <c r="Q4670" s="4" t="str"/>
      <c r="R4670" s="4" t="str"/>
      <c r="S4670" s="4" t="str"/>
      <c r="T4670" s="4" t="str"/>
      <c r="U4670" s="4" t="str"/>
      <c r="V4670" s="4" t="n">
        <v>1</v>
      </c>
    </row>
    <row r="4671">
      <c r="A4671" t="n">
        <v>586</v>
      </c>
      <c r="B4671" t="inlineStr">
        <is>
          <t>20608748921</t>
        </is>
      </c>
      <c r="C4671" t="inlineStr">
        <is>
          <t>ASOCIACION DE PRODUCTORES AGROPECUARIOS DEL DISTRITO DE GUADALUPE, CHEPEN Y ANEXOS</t>
        </is>
      </c>
      <c r="D4671" s="6" t="n">
        <v>2023</v>
      </c>
      <c r="F4671" t="inlineStr">
        <is>
          <t>PAC</t>
        </is>
      </c>
      <c r="G4671" s="4" t="n">
        <v>0</v>
      </c>
      <c r="H4671" s="4" t="n">
        <v>0</v>
      </c>
      <c r="I4671" s="4" t="n">
        <v>0</v>
      </c>
      <c r="J4671" s="4" t="str"/>
      <c r="K4671" s="4" t="str"/>
      <c r="L4671" s="3" t="str"/>
      <c r="M4671" s="3" t="str"/>
      <c r="N4671" s="3" t="str"/>
      <c r="O4671" s="4" t="str"/>
      <c r="P4671" s="4" t="str"/>
      <c r="Q4671" s="4" t="str"/>
      <c r="R4671" s="4" t="str"/>
      <c r="S4671" s="4" t="str"/>
      <c r="T4671" s="4" t="str"/>
      <c r="U4671" s="4" t="str"/>
      <c r="V4671" s="4" t="n">
        <v>1</v>
      </c>
    </row>
    <row r="4672">
      <c r="A4672" t="n">
        <v>586</v>
      </c>
      <c r="B4672" t="inlineStr">
        <is>
          <t>20608748921</t>
        </is>
      </c>
      <c r="C4672" t="inlineStr">
        <is>
          <t>ASOCIACION DE PRODUCTORES AGROPECUARIOS DEL DISTRITO DE GUADALUPE, CHEPEN Y ANEXOS</t>
        </is>
      </c>
      <c r="D4672" s="6" t="n">
        <v>2024</v>
      </c>
      <c r="F4672" t="inlineStr">
        <is>
          <t>PAC</t>
        </is>
      </c>
      <c r="G4672" s="4" t="n">
        <v>0</v>
      </c>
      <c r="H4672" s="4" t="n">
        <v>0</v>
      </c>
      <c r="I4672" s="4" t="n">
        <v>0</v>
      </c>
      <c r="J4672" s="4" t="str"/>
      <c r="K4672" s="4" t="str"/>
      <c r="L4672" s="3" t="str"/>
      <c r="M4672" s="3" t="str"/>
      <c r="N4672" s="3" t="str"/>
      <c r="O4672" s="4" t="str"/>
      <c r="P4672" s="4" t="str"/>
      <c r="Q4672" s="4" t="str"/>
      <c r="R4672" s="4" t="str"/>
      <c r="S4672" s="4" t="str"/>
      <c r="T4672" s="4" t="str"/>
      <c r="U4672" s="4" t="str"/>
      <c r="V4672" s="4" t="n">
        <v>1</v>
      </c>
    </row>
    <row r="4673">
      <c r="A4673" t="n">
        <v>586</v>
      </c>
      <c r="B4673" t="inlineStr">
        <is>
          <t>20608748921</t>
        </is>
      </c>
      <c r="C4673" t="inlineStr">
        <is>
          <t>ASOCIACION DE PRODUCTORES AGROPECUARIOS DEL DISTRITO DE GUADALUPE, CHEPEN Y ANEXOS</t>
        </is>
      </c>
      <c r="D4673" s="6" t="n">
        <v>2025</v>
      </c>
      <c r="E4673" t="n">
        <v>1</v>
      </c>
      <c r="F4673" t="inlineStr">
        <is>
          <t>PAC</t>
        </is>
      </c>
      <c r="G4673" s="4" t="n">
        <v>9</v>
      </c>
      <c r="H4673" s="4" t="n">
        <v>2</v>
      </c>
      <c r="I4673" s="4" t="n">
        <v>11</v>
      </c>
      <c r="J4673" s="4" t="n">
        <v>23</v>
      </c>
      <c r="K4673" s="4" t="n">
        <v>4</v>
      </c>
      <c r="L4673" s="3" t="n">
        <v>0</v>
      </c>
      <c r="M4673" s="3" t="n">
        <v>0</v>
      </c>
      <c r="N4673" s="3" t="n">
        <v>0</v>
      </c>
      <c r="O4673" s="4" t="n">
        <v>0</v>
      </c>
      <c r="P4673" s="4" t="n">
        <v>0</v>
      </c>
      <c r="Q4673" s="4" t="str"/>
      <c r="R4673" s="4" t="n">
        <v>0</v>
      </c>
      <c r="S4673" s="4" t="n">
        <v>0</v>
      </c>
      <c r="T4673" s="4" t="n">
        <v>0</v>
      </c>
      <c r="U4673" s="4" t="n">
        <v>0</v>
      </c>
      <c r="V4673" s="4" t="n">
        <v>1</v>
      </c>
    </row>
    <row r="4674">
      <c r="A4674" t="n">
        <v>587</v>
      </c>
      <c r="B4674" t="inlineStr">
        <is>
          <t>20612023655</t>
        </is>
      </c>
      <c r="C4674" t="inlineStr">
        <is>
          <t>ASOCIACION DE PRODUCTORES AGROPECUARIOS Y APICULTORES MARCABALINOS</t>
        </is>
      </c>
      <c r="D4674" s="6" t="n">
        <v>2018</v>
      </c>
      <c r="F4674" t="inlineStr">
        <is>
          <t>PAC</t>
        </is>
      </c>
      <c r="G4674" s="4" t="str"/>
      <c r="H4674" s="4" t="str"/>
      <c r="I4674" s="4" t="n">
        <v>0</v>
      </c>
      <c r="J4674" s="4" t="str"/>
      <c r="K4674" s="4" t="str"/>
      <c r="L4674" s="3" t="str"/>
      <c r="M4674" s="3" t="str"/>
      <c r="N4674" s="3" t="str"/>
      <c r="O4674" s="4" t="str"/>
      <c r="P4674" s="4" t="str"/>
      <c r="Q4674" s="4" t="str"/>
      <c r="R4674" s="4" t="str"/>
      <c r="S4674" s="4" t="str"/>
      <c r="T4674" s="4" t="str"/>
      <c r="U4674" s="4" t="str"/>
      <c r="V4674" s="4" t="n">
        <v>1</v>
      </c>
    </row>
    <row r="4675">
      <c r="A4675" t="n">
        <v>587</v>
      </c>
      <c r="B4675" t="inlineStr">
        <is>
          <t>20612023655</t>
        </is>
      </c>
      <c r="C4675" t="inlineStr">
        <is>
          <t>ASOCIACION DE PRODUCTORES AGROPECUARIOS Y APICULTORES MARCABALINOS</t>
        </is>
      </c>
      <c r="D4675" s="6" t="n">
        <v>2019</v>
      </c>
      <c r="F4675" t="inlineStr">
        <is>
          <t>PAC</t>
        </is>
      </c>
      <c r="G4675" s="4" t="n">
        <v>0</v>
      </c>
      <c r="H4675" s="4" t="n">
        <v>0</v>
      </c>
      <c r="I4675" s="4" t="n">
        <v>0</v>
      </c>
      <c r="J4675" s="4" t="str"/>
      <c r="K4675" s="4" t="str"/>
      <c r="L4675" s="3" t="str"/>
      <c r="M4675" s="3" t="str"/>
      <c r="N4675" s="3" t="str"/>
      <c r="O4675" s="4" t="str"/>
      <c r="P4675" s="4" t="str"/>
      <c r="Q4675" s="4" t="str"/>
      <c r="R4675" s="4" t="str"/>
      <c r="S4675" s="4" t="str"/>
      <c r="T4675" s="4" t="str"/>
      <c r="U4675" s="4" t="str"/>
      <c r="V4675" s="4" t="n">
        <v>1</v>
      </c>
    </row>
    <row r="4676">
      <c r="A4676" t="n">
        <v>587</v>
      </c>
      <c r="B4676" t="inlineStr">
        <is>
          <t>20612023655</t>
        </is>
      </c>
      <c r="C4676" t="inlineStr">
        <is>
          <t>ASOCIACION DE PRODUCTORES AGROPECUARIOS Y APICULTORES MARCABALINOS</t>
        </is>
      </c>
      <c r="D4676" s="6" t="n">
        <v>2020</v>
      </c>
      <c r="F4676" t="inlineStr">
        <is>
          <t>PAC</t>
        </is>
      </c>
      <c r="G4676" s="4" t="n">
        <v>0</v>
      </c>
      <c r="H4676" s="4" t="n">
        <v>0</v>
      </c>
      <c r="I4676" s="4" t="n">
        <v>0</v>
      </c>
      <c r="J4676" s="4" t="str"/>
      <c r="K4676" s="4" t="str"/>
      <c r="L4676" s="3" t="str"/>
      <c r="M4676" s="3" t="str"/>
      <c r="N4676" s="3" t="str"/>
      <c r="O4676" s="4" t="str"/>
      <c r="P4676" s="4" t="str"/>
      <c r="Q4676" s="4" t="str"/>
      <c r="R4676" s="4" t="str"/>
      <c r="S4676" s="4" t="str"/>
      <c r="T4676" s="4" t="str"/>
      <c r="U4676" s="4" t="str"/>
      <c r="V4676" s="4" t="n">
        <v>1</v>
      </c>
    </row>
    <row r="4677">
      <c r="A4677" t="n">
        <v>587</v>
      </c>
      <c r="B4677" t="inlineStr">
        <is>
          <t>20612023655</t>
        </is>
      </c>
      <c r="C4677" t="inlineStr">
        <is>
          <t>ASOCIACION DE PRODUCTORES AGROPECUARIOS Y APICULTORES MARCABALINOS</t>
        </is>
      </c>
      <c r="D4677" s="6" t="n">
        <v>2021</v>
      </c>
      <c r="F4677" t="inlineStr">
        <is>
          <t>PAC</t>
        </is>
      </c>
      <c r="G4677" s="4" t="n">
        <v>0</v>
      </c>
      <c r="H4677" s="4" t="n">
        <v>0</v>
      </c>
      <c r="I4677" s="4" t="n">
        <v>0</v>
      </c>
      <c r="J4677" s="4" t="str"/>
      <c r="K4677" s="4" t="str"/>
      <c r="L4677" s="3" t="str"/>
      <c r="M4677" s="3" t="str"/>
      <c r="N4677" s="3" t="str"/>
      <c r="O4677" s="4" t="str"/>
      <c r="P4677" s="4" t="str"/>
      <c r="Q4677" s="4" t="str"/>
      <c r="R4677" s="4" t="str"/>
      <c r="S4677" s="4" t="str"/>
      <c r="T4677" s="4" t="str"/>
      <c r="U4677" s="4" t="str"/>
      <c r="V4677" s="4" t="n">
        <v>1</v>
      </c>
    </row>
    <row r="4678">
      <c r="A4678" t="n">
        <v>587</v>
      </c>
      <c r="B4678" t="inlineStr">
        <is>
          <t>20612023655</t>
        </is>
      </c>
      <c r="C4678" t="inlineStr">
        <is>
          <t>ASOCIACION DE PRODUCTORES AGROPECUARIOS Y APICULTORES MARCABALINOS</t>
        </is>
      </c>
      <c r="D4678" s="6" t="n">
        <v>2022</v>
      </c>
      <c r="F4678" t="inlineStr">
        <is>
          <t>PAC</t>
        </is>
      </c>
      <c r="G4678" s="4" t="n">
        <v>0</v>
      </c>
      <c r="H4678" s="4" t="n">
        <v>0</v>
      </c>
      <c r="I4678" s="4" t="n">
        <v>0</v>
      </c>
      <c r="J4678" s="4" t="str"/>
      <c r="K4678" s="4" t="str"/>
      <c r="L4678" s="3" t="str"/>
      <c r="M4678" s="3" t="str"/>
      <c r="N4678" s="3" t="str"/>
      <c r="O4678" s="4" t="str"/>
      <c r="P4678" s="4" t="str"/>
      <c r="Q4678" s="4" t="str"/>
      <c r="R4678" s="4" t="str"/>
      <c r="S4678" s="4" t="str"/>
      <c r="T4678" s="4" t="str"/>
      <c r="U4678" s="4" t="str"/>
      <c r="V4678" s="4" t="n">
        <v>1</v>
      </c>
    </row>
    <row r="4679">
      <c r="A4679" t="n">
        <v>587</v>
      </c>
      <c r="B4679" t="inlineStr">
        <is>
          <t>20612023655</t>
        </is>
      </c>
      <c r="C4679" t="inlineStr">
        <is>
          <t>ASOCIACION DE PRODUCTORES AGROPECUARIOS Y APICULTORES MARCABALINOS</t>
        </is>
      </c>
      <c r="D4679" s="6" t="n">
        <v>2023</v>
      </c>
      <c r="F4679" t="inlineStr">
        <is>
          <t>PAC</t>
        </is>
      </c>
      <c r="G4679" s="4" t="n">
        <v>0</v>
      </c>
      <c r="H4679" s="4" t="n">
        <v>0</v>
      </c>
      <c r="I4679" s="4" t="n">
        <v>0</v>
      </c>
      <c r="J4679" s="4" t="str"/>
      <c r="K4679" s="4" t="str"/>
      <c r="L4679" s="3" t="str"/>
      <c r="M4679" s="3" t="str"/>
      <c r="N4679" s="3" t="str"/>
      <c r="O4679" s="4" t="str"/>
      <c r="P4679" s="4" t="str"/>
      <c r="Q4679" s="4" t="str"/>
      <c r="R4679" s="4" t="str"/>
      <c r="S4679" s="4" t="str"/>
      <c r="T4679" s="4" t="str"/>
      <c r="U4679" s="4" t="str"/>
      <c r="V4679" s="4" t="n">
        <v>1</v>
      </c>
    </row>
    <row r="4680">
      <c r="A4680" t="n">
        <v>587</v>
      </c>
      <c r="B4680" t="inlineStr">
        <is>
          <t>20612023655</t>
        </is>
      </c>
      <c r="C4680" t="inlineStr">
        <is>
          <t>ASOCIACION DE PRODUCTORES AGROPECUARIOS Y APICULTORES MARCABALINOS</t>
        </is>
      </c>
      <c r="D4680" s="6" t="n">
        <v>2024</v>
      </c>
      <c r="F4680" t="inlineStr">
        <is>
          <t>PAC</t>
        </is>
      </c>
      <c r="G4680" s="4" t="n">
        <v>0</v>
      </c>
      <c r="H4680" s="4" t="n">
        <v>0</v>
      </c>
      <c r="I4680" s="4" t="n">
        <v>0</v>
      </c>
      <c r="J4680" s="4" t="str"/>
      <c r="K4680" s="4" t="str"/>
      <c r="L4680" s="3" t="str"/>
      <c r="M4680" s="3" t="str"/>
      <c r="N4680" s="3" t="str"/>
      <c r="O4680" s="4" t="str"/>
      <c r="P4680" s="4" t="str"/>
      <c r="Q4680" s="4" t="str"/>
      <c r="R4680" s="4" t="str"/>
      <c r="S4680" s="4" t="str"/>
      <c r="T4680" s="4" t="str"/>
      <c r="U4680" s="4" t="str"/>
      <c r="V4680" s="4" t="n">
        <v>1</v>
      </c>
    </row>
    <row r="4681">
      <c r="A4681" t="n">
        <v>587</v>
      </c>
      <c r="B4681" t="inlineStr">
        <is>
          <t>20612023655</t>
        </is>
      </c>
      <c r="C4681" t="inlineStr">
        <is>
          <t>ASOCIACION DE PRODUCTORES AGROPECUARIOS Y APICULTORES MARCABALINOS</t>
        </is>
      </c>
      <c r="D4681" s="6" t="n">
        <v>2025</v>
      </c>
      <c r="E4681" t="n">
        <v>1</v>
      </c>
      <c r="F4681" t="inlineStr">
        <is>
          <t>PAC</t>
        </is>
      </c>
      <c r="G4681" s="4" t="n">
        <v>10</v>
      </c>
      <c r="H4681" s="4" t="n">
        <v>11</v>
      </c>
      <c r="I4681" s="4" t="n">
        <v>21</v>
      </c>
      <c r="J4681" s="4" t="n">
        <v>24</v>
      </c>
      <c r="K4681" s="4" t="n">
        <v>4</v>
      </c>
      <c r="L4681" s="3" t="n">
        <v>0</v>
      </c>
      <c r="M4681" s="3" t="n">
        <v>0</v>
      </c>
      <c r="N4681" s="3" t="n">
        <v>0</v>
      </c>
      <c r="O4681" s="4" t="n">
        <v>0</v>
      </c>
      <c r="P4681" s="4" t="n">
        <v>0</v>
      </c>
      <c r="Q4681" s="4" t="str"/>
      <c r="R4681" s="4" t="n">
        <v>0</v>
      </c>
      <c r="S4681" s="4" t="n">
        <v>0</v>
      </c>
      <c r="T4681" s="4" t="n">
        <v>0</v>
      </c>
      <c r="U4681" s="4" t="n">
        <v>0</v>
      </c>
      <c r="V4681" s="4" t="n">
        <v>1</v>
      </c>
    </row>
    <row r="4682">
      <c r="A4682" t="n">
        <v>588</v>
      </c>
      <c r="B4682" t="inlineStr">
        <is>
          <t>20481402540</t>
        </is>
      </c>
      <c r="C4682" t="inlineStr">
        <is>
          <t>ASOCIACION DE APICULTORES NECTAR DE VIDA DEL VALLE CHICAMA</t>
        </is>
      </c>
      <c r="D4682" s="6" t="n">
        <v>2018</v>
      </c>
      <c r="F4682" t="inlineStr">
        <is>
          <t>PAC</t>
        </is>
      </c>
      <c r="G4682" s="4" t="str"/>
      <c r="H4682" s="4" t="str"/>
      <c r="I4682" s="4" t="n">
        <v>0</v>
      </c>
      <c r="J4682" s="4" t="str"/>
      <c r="K4682" s="4" t="str"/>
      <c r="L4682" s="3" t="str"/>
      <c r="M4682" s="3" t="str"/>
      <c r="N4682" s="3" t="str"/>
      <c r="O4682" s="4" t="str"/>
      <c r="P4682" s="4" t="str"/>
      <c r="Q4682" s="4" t="str"/>
      <c r="R4682" s="4" t="str"/>
      <c r="S4682" s="4" t="str"/>
      <c r="T4682" s="4" t="str"/>
      <c r="U4682" s="4" t="str"/>
      <c r="V4682" s="4" t="n">
        <v>1</v>
      </c>
    </row>
    <row r="4683">
      <c r="A4683" t="n">
        <v>588</v>
      </c>
      <c r="B4683" t="inlineStr">
        <is>
          <t>20481402540</t>
        </is>
      </c>
      <c r="C4683" t="inlineStr">
        <is>
          <t>ASOCIACION DE APICULTORES NECTAR DE VIDA DEL VALLE CHICAMA</t>
        </is>
      </c>
      <c r="D4683" s="6" t="n">
        <v>2019</v>
      </c>
      <c r="F4683" t="inlineStr">
        <is>
          <t>PAC</t>
        </is>
      </c>
      <c r="G4683" s="4" t="n">
        <v>0</v>
      </c>
      <c r="H4683" s="4" t="n">
        <v>0</v>
      </c>
      <c r="I4683" s="4" t="n">
        <v>0</v>
      </c>
      <c r="J4683" s="4" t="str"/>
      <c r="K4683" s="4" t="str"/>
      <c r="L4683" s="3" t="str"/>
      <c r="M4683" s="3" t="str"/>
      <c r="N4683" s="3" t="str"/>
      <c r="O4683" s="4" t="str"/>
      <c r="P4683" s="4" t="str"/>
      <c r="Q4683" s="4" t="str"/>
      <c r="R4683" s="4" t="str"/>
      <c r="S4683" s="4" t="str"/>
      <c r="T4683" s="4" t="str"/>
      <c r="U4683" s="4" t="str"/>
      <c r="V4683" s="4" t="n">
        <v>1</v>
      </c>
    </row>
    <row r="4684">
      <c r="A4684" t="n">
        <v>588</v>
      </c>
      <c r="B4684" t="inlineStr">
        <is>
          <t>20481402540</t>
        </is>
      </c>
      <c r="C4684" t="inlineStr">
        <is>
          <t>ASOCIACION DE APICULTORES NECTAR DE VIDA DEL VALLE CHICAMA</t>
        </is>
      </c>
      <c r="D4684" s="6" t="n">
        <v>2020</v>
      </c>
      <c r="F4684" t="inlineStr">
        <is>
          <t>PAC</t>
        </is>
      </c>
      <c r="G4684" s="4" t="n">
        <v>0</v>
      </c>
      <c r="H4684" s="4" t="n">
        <v>0</v>
      </c>
      <c r="I4684" s="4" t="n">
        <v>0</v>
      </c>
      <c r="J4684" s="4" t="str"/>
      <c r="K4684" s="4" t="str"/>
      <c r="L4684" s="3" t="str"/>
      <c r="M4684" s="3" t="str"/>
      <c r="N4684" s="3" t="str"/>
      <c r="O4684" s="4" t="str"/>
      <c r="P4684" s="4" t="str"/>
      <c r="Q4684" s="4" t="str"/>
      <c r="R4684" s="4" t="str"/>
      <c r="S4684" s="4" t="str"/>
      <c r="T4684" s="4" t="str"/>
      <c r="U4684" s="4" t="str"/>
      <c r="V4684" s="4" t="n">
        <v>1</v>
      </c>
    </row>
    <row r="4685">
      <c r="A4685" t="n">
        <v>588</v>
      </c>
      <c r="B4685" t="inlineStr">
        <is>
          <t>20481402540</t>
        </is>
      </c>
      <c r="C4685" t="inlineStr">
        <is>
          <t>ASOCIACION DE APICULTORES NECTAR DE VIDA DEL VALLE CHICAMA</t>
        </is>
      </c>
      <c r="D4685" s="6" t="n">
        <v>2021</v>
      </c>
      <c r="F4685" t="inlineStr">
        <is>
          <t>PAC</t>
        </is>
      </c>
      <c r="G4685" s="4" t="n">
        <v>0</v>
      </c>
      <c r="H4685" s="4" t="n">
        <v>0</v>
      </c>
      <c r="I4685" s="4" t="n">
        <v>0</v>
      </c>
      <c r="J4685" s="4" t="str"/>
      <c r="K4685" s="4" t="str"/>
      <c r="L4685" s="3" t="str"/>
      <c r="M4685" s="3" t="str"/>
      <c r="N4685" s="3" t="str"/>
      <c r="O4685" s="4" t="str"/>
      <c r="P4685" s="4" t="str"/>
      <c r="Q4685" s="4" t="str"/>
      <c r="R4685" s="4" t="str"/>
      <c r="S4685" s="4" t="str"/>
      <c r="T4685" s="4" t="str"/>
      <c r="U4685" s="4" t="str"/>
      <c r="V4685" s="4" t="n">
        <v>1</v>
      </c>
    </row>
    <row r="4686">
      <c r="A4686" t="n">
        <v>588</v>
      </c>
      <c r="B4686" t="inlineStr">
        <is>
          <t>20481402540</t>
        </is>
      </c>
      <c r="C4686" t="inlineStr">
        <is>
          <t>ASOCIACION DE APICULTORES NECTAR DE VIDA DEL VALLE CHICAMA</t>
        </is>
      </c>
      <c r="D4686" s="6" t="n">
        <v>2022</v>
      </c>
      <c r="F4686" t="inlineStr">
        <is>
          <t>PAC</t>
        </is>
      </c>
      <c r="G4686" s="4" t="n">
        <v>0</v>
      </c>
      <c r="H4686" s="4" t="n">
        <v>0</v>
      </c>
      <c r="I4686" s="4" t="n">
        <v>0</v>
      </c>
      <c r="J4686" s="4" t="str"/>
      <c r="K4686" s="4" t="str"/>
      <c r="L4686" s="3" t="str"/>
      <c r="M4686" s="3" t="str"/>
      <c r="N4686" s="3" t="str"/>
      <c r="O4686" s="4" t="str"/>
      <c r="P4686" s="4" t="str"/>
      <c r="Q4686" s="4" t="str"/>
      <c r="R4686" s="4" t="str"/>
      <c r="S4686" s="4" t="str"/>
      <c r="T4686" s="4" t="str"/>
      <c r="U4686" s="4" t="str"/>
      <c r="V4686" s="4" t="n">
        <v>1</v>
      </c>
    </row>
    <row r="4687">
      <c r="A4687" t="n">
        <v>588</v>
      </c>
      <c r="B4687" t="inlineStr">
        <is>
          <t>20481402540</t>
        </is>
      </c>
      <c r="C4687" t="inlineStr">
        <is>
          <t>ASOCIACION DE APICULTORES NECTAR DE VIDA DEL VALLE CHICAMA</t>
        </is>
      </c>
      <c r="D4687" s="6" t="n">
        <v>2023</v>
      </c>
      <c r="F4687" t="inlineStr">
        <is>
          <t>PAC</t>
        </is>
      </c>
      <c r="G4687" s="4" t="n">
        <v>0</v>
      </c>
      <c r="H4687" s="4" t="n">
        <v>0</v>
      </c>
      <c r="I4687" s="4" t="n">
        <v>0</v>
      </c>
      <c r="J4687" s="4" t="str"/>
      <c r="K4687" s="4" t="str"/>
      <c r="L4687" s="3" t="str"/>
      <c r="M4687" s="3" t="str"/>
      <c r="N4687" s="3" t="str"/>
      <c r="O4687" s="4" t="str"/>
      <c r="P4687" s="4" t="str"/>
      <c r="Q4687" s="4" t="str"/>
      <c r="R4687" s="4" t="str"/>
      <c r="S4687" s="4" t="str"/>
      <c r="T4687" s="4" t="str"/>
      <c r="U4687" s="4" t="str"/>
      <c r="V4687" s="4" t="n">
        <v>1</v>
      </c>
    </row>
    <row r="4688">
      <c r="A4688" t="n">
        <v>588</v>
      </c>
      <c r="B4688" t="inlineStr">
        <is>
          <t>20481402540</t>
        </is>
      </c>
      <c r="C4688" t="inlineStr">
        <is>
          <t>ASOCIACION DE APICULTORES NECTAR DE VIDA DEL VALLE CHICAMA</t>
        </is>
      </c>
      <c r="D4688" s="6" t="n">
        <v>2024</v>
      </c>
      <c r="F4688" t="inlineStr">
        <is>
          <t>PAC</t>
        </is>
      </c>
      <c r="G4688" s="4" t="n">
        <v>0</v>
      </c>
      <c r="H4688" s="4" t="n">
        <v>0</v>
      </c>
      <c r="I4688" s="4" t="n">
        <v>0</v>
      </c>
      <c r="J4688" s="4" t="str"/>
      <c r="K4688" s="4" t="str"/>
      <c r="L4688" s="3" t="str"/>
      <c r="M4688" s="3" t="str"/>
      <c r="N4688" s="3" t="str"/>
      <c r="O4688" s="4" t="str"/>
      <c r="P4688" s="4" t="str"/>
      <c r="Q4688" s="4" t="str"/>
      <c r="R4688" s="4" t="str"/>
      <c r="S4688" s="4" t="str"/>
      <c r="T4688" s="4" t="str"/>
      <c r="U4688" s="4" t="str"/>
      <c r="V4688" s="4" t="n">
        <v>1</v>
      </c>
    </row>
    <row r="4689">
      <c r="A4689" t="n">
        <v>588</v>
      </c>
      <c r="B4689" t="inlineStr">
        <is>
          <t>20481402540</t>
        </is>
      </c>
      <c r="C4689" t="inlineStr">
        <is>
          <t>ASOCIACION DE APICULTORES NECTAR DE VIDA DEL VALLE CHICAMA</t>
        </is>
      </c>
      <c r="D4689" s="6" t="n">
        <v>2025</v>
      </c>
      <c r="E4689" t="n">
        <v>1</v>
      </c>
      <c r="F4689" t="inlineStr">
        <is>
          <t>PAC</t>
        </is>
      </c>
      <c r="G4689" s="4" t="n">
        <v>20</v>
      </c>
      <c r="H4689" s="4" t="n">
        <v>15</v>
      </c>
      <c r="I4689" s="4" t="n">
        <v>35</v>
      </c>
      <c r="J4689" s="4" t="n">
        <v>24</v>
      </c>
      <c r="K4689" s="4" t="n">
        <v>4</v>
      </c>
      <c r="L4689" s="3" t="n">
        <v>57207</v>
      </c>
      <c r="M4689" s="3" t="n">
        <v>0</v>
      </c>
      <c r="N4689" s="3" t="n">
        <v>57207</v>
      </c>
      <c r="O4689" s="4" t="n">
        <v>0</v>
      </c>
      <c r="P4689" s="4" t="n">
        <v>57207</v>
      </c>
      <c r="Q4689" s="4" t="str"/>
      <c r="R4689" s="4" t="n">
        <v>0</v>
      </c>
      <c r="S4689" s="4" t="n">
        <v>0</v>
      </c>
      <c r="T4689" s="4" t="n">
        <v>0</v>
      </c>
      <c r="U4689" s="4" t="n">
        <v>57207</v>
      </c>
      <c r="V4689" s="4" t="n">
        <v>1</v>
      </c>
    </row>
    <row r="4690">
      <c r="A4690" t="n">
        <v>589</v>
      </c>
      <c r="B4690" t="inlineStr">
        <is>
          <t>20601119316</t>
        </is>
      </c>
      <c r="C4690" t="inlineStr">
        <is>
          <t>COOPERATIVA DE PRODUCTORES DE CACAO FINO Y DE AROMA</t>
        </is>
      </c>
      <c r="D4690" s="6" t="n">
        <v>2018</v>
      </c>
      <c r="E4690" t="n">
        <v>1</v>
      </c>
      <c r="F4690" t="inlineStr">
        <is>
          <t>PAC</t>
        </is>
      </c>
      <c r="G4690" s="4" t="str"/>
      <c r="H4690" s="4" t="str"/>
      <c r="I4690" s="4" t="n">
        <v>115</v>
      </c>
      <c r="J4690" s="4" t="str"/>
      <c r="K4690" s="4" t="str"/>
      <c r="L4690" s="3" t="str"/>
      <c r="M4690" s="3" t="str"/>
      <c r="N4690" s="3" t="n">
        <v>0</v>
      </c>
      <c r="O4690" s="4" t="str"/>
      <c r="P4690" s="4" t="str"/>
      <c r="Q4690" s="4" t="str"/>
      <c r="R4690" s="4" t="str"/>
      <c r="S4690" s="4" t="str"/>
      <c r="T4690" s="4" t="str"/>
      <c r="U4690" s="4" t="str"/>
      <c r="V4690" s="4" t="n">
        <v>1</v>
      </c>
    </row>
    <row r="4691">
      <c r="A4691" t="n">
        <v>589</v>
      </c>
      <c r="B4691" t="inlineStr">
        <is>
          <t>20601119316</t>
        </is>
      </c>
      <c r="C4691" t="inlineStr">
        <is>
          <t>COOPERATIVA DE PRODUCTORES DE CACAO FINO Y DE AROMA</t>
        </is>
      </c>
      <c r="D4691" s="6" t="n">
        <v>2019</v>
      </c>
      <c r="E4691" t="n">
        <v>1</v>
      </c>
      <c r="F4691" t="inlineStr">
        <is>
          <t>PAC</t>
        </is>
      </c>
      <c r="G4691" s="4" t="n">
        <v>0</v>
      </c>
      <c r="H4691" s="4" t="n">
        <v>0</v>
      </c>
      <c r="I4691" s="4" t="n">
        <v>0</v>
      </c>
      <c r="J4691" s="4" t="str"/>
      <c r="K4691" s="4" t="str"/>
      <c r="L4691" s="3" t="n">
        <v>0</v>
      </c>
      <c r="M4691" s="3" t="n">
        <v>0</v>
      </c>
      <c r="N4691" s="3" t="n">
        <v>0</v>
      </c>
      <c r="O4691" s="4" t="str"/>
      <c r="P4691" s="4" t="str"/>
      <c r="Q4691" s="4" t="str"/>
      <c r="R4691" s="4" t="str"/>
      <c r="S4691" s="4" t="str"/>
      <c r="T4691" s="4" t="str"/>
      <c r="U4691" s="4" t="str"/>
      <c r="V4691" s="4" t="n">
        <v>1</v>
      </c>
    </row>
    <row r="4692">
      <c r="A4692" t="n">
        <v>589</v>
      </c>
      <c r="B4692" t="inlineStr">
        <is>
          <t>20601119316</t>
        </is>
      </c>
      <c r="C4692" t="inlineStr">
        <is>
          <t>COOPERATIVA DE PRODUCTORES DE CACAO FINO Y DE AROMA</t>
        </is>
      </c>
      <c r="D4692" s="6" t="n">
        <v>2020</v>
      </c>
      <c r="F4692" t="inlineStr">
        <is>
          <t>PAC</t>
        </is>
      </c>
      <c r="G4692" s="4" t="n">
        <v>0</v>
      </c>
      <c r="H4692" s="4" t="n">
        <v>0</v>
      </c>
      <c r="I4692" s="4" t="n">
        <v>0</v>
      </c>
      <c r="J4692" s="4" t="n">
        <v>0</v>
      </c>
      <c r="K4692" s="4" t="n">
        <v>0</v>
      </c>
      <c r="L4692" s="3" t="n">
        <v>0</v>
      </c>
      <c r="M4692" s="3" t="n">
        <v>0</v>
      </c>
      <c r="N4692" s="3" t="n">
        <v>0</v>
      </c>
      <c r="O4692" s="4" t="str"/>
      <c r="P4692" s="4" t="str"/>
      <c r="Q4692" s="4" t="str"/>
      <c r="R4692" s="4" t="str"/>
      <c r="S4692" s="4" t="str"/>
      <c r="T4692" s="4" t="str"/>
      <c r="U4692" s="4" t="str"/>
      <c r="V4692" s="4" t="n">
        <v>1</v>
      </c>
    </row>
    <row r="4693">
      <c r="A4693" t="n">
        <v>589</v>
      </c>
      <c r="B4693" t="inlineStr">
        <is>
          <t>20601119316</t>
        </is>
      </c>
      <c r="C4693" t="inlineStr">
        <is>
          <t>COOPERATIVA DE PRODUCTORES DE CACAO FINO Y DE AROMA</t>
        </is>
      </c>
      <c r="D4693" s="6" t="n">
        <v>2021</v>
      </c>
      <c r="F4693" t="inlineStr">
        <is>
          <t>PAC</t>
        </is>
      </c>
      <c r="G4693" s="4" t="n">
        <v>0</v>
      </c>
      <c r="H4693" s="4" t="n">
        <v>0</v>
      </c>
      <c r="I4693" s="4" t="n">
        <v>0</v>
      </c>
      <c r="J4693" s="4" t="n">
        <v>0</v>
      </c>
      <c r="K4693" s="4" t="n">
        <v>0</v>
      </c>
      <c r="L4693" s="3" t="n">
        <v>0</v>
      </c>
      <c r="M4693" s="3" t="n">
        <v>0</v>
      </c>
      <c r="N4693" s="3" t="n">
        <v>0</v>
      </c>
      <c r="O4693" s="4" t="str"/>
      <c r="P4693" s="4" t="str"/>
      <c r="Q4693" s="4" t="str"/>
      <c r="R4693" s="4" t="str"/>
      <c r="S4693" s="4" t="str"/>
      <c r="T4693" s="4" t="str"/>
      <c r="U4693" s="4" t="str"/>
      <c r="V4693" s="4" t="n">
        <v>1</v>
      </c>
    </row>
    <row r="4694">
      <c r="A4694" t="n">
        <v>589</v>
      </c>
      <c r="B4694" t="inlineStr">
        <is>
          <t>20601119316</t>
        </is>
      </c>
      <c r="C4694" t="inlineStr">
        <is>
          <t>COOPERATIVA DE PRODUCTORES DE CACAO FINO Y DE AROMA</t>
        </is>
      </c>
      <c r="D4694" s="6" t="n">
        <v>2022</v>
      </c>
      <c r="F4694" t="inlineStr">
        <is>
          <t>PAC</t>
        </is>
      </c>
      <c r="G4694" s="4" t="n">
        <v>0</v>
      </c>
      <c r="H4694" s="4" t="n">
        <v>0</v>
      </c>
      <c r="I4694" s="4" t="n">
        <v>0</v>
      </c>
      <c r="J4694" s="4" t="n">
        <v>0</v>
      </c>
      <c r="K4694" s="4" t="n">
        <v>0</v>
      </c>
      <c r="L4694" s="3" t="n">
        <v>0</v>
      </c>
      <c r="M4694" s="3" t="n">
        <v>0</v>
      </c>
      <c r="N4694" s="3" t="n">
        <v>0</v>
      </c>
      <c r="O4694" s="4" t="str"/>
      <c r="P4694" s="4" t="str"/>
      <c r="Q4694" s="4" t="str"/>
      <c r="R4694" s="4" t="str"/>
      <c r="S4694" s="4" t="str"/>
      <c r="T4694" s="4" t="str"/>
      <c r="U4694" s="4" t="str"/>
      <c r="V4694" s="4" t="n">
        <v>1</v>
      </c>
    </row>
    <row r="4695">
      <c r="A4695" t="n">
        <v>589</v>
      </c>
      <c r="B4695" t="inlineStr">
        <is>
          <t>20601119316</t>
        </is>
      </c>
      <c r="C4695" t="inlineStr">
        <is>
          <t>COOPERATIVA DE PRODUCTORES DE CACAO FINO Y DE AROMA</t>
        </is>
      </c>
      <c r="D4695" s="6" t="n">
        <v>2023</v>
      </c>
      <c r="F4695" t="inlineStr">
        <is>
          <t>PAC</t>
        </is>
      </c>
      <c r="G4695" s="4" t="n">
        <v>0</v>
      </c>
      <c r="H4695" s="4" t="n">
        <v>0</v>
      </c>
      <c r="I4695" s="4" t="n">
        <v>0</v>
      </c>
      <c r="J4695" s="4" t="n">
        <v>0</v>
      </c>
      <c r="K4695" s="4" t="n">
        <v>0</v>
      </c>
      <c r="L4695" s="3" t="n">
        <v>0</v>
      </c>
      <c r="M4695" s="3" t="n">
        <v>0</v>
      </c>
      <c r="N4695" s="3" t="n">
        <v>0</v>
      </c>
      <c r="O4695" s="4" t="n">
        <v>0</v>
      </c>
      <c r="P4695" s="4" t="n">
        <v>0</v>
      </c>
      <c r="Q4695" s="4" t="n">
        <v>0</v>
      </c>
      <c r="R4695" s="4" t="n">
        <v>0</v>
      </c>
      <c r="S4695" s="4" t="n">
        <v>0</v>
      </c>
      <c r="T4695" s="4" t="n">
        <v>0</v>
      </c>
      <c r="U4695" s="4" t="n">
        <v>0</v>
      </c>
      <c r="V4695" s="4" t="n">
        <v>1</v>
      </c>
    </row>
    <row r="4696">
      <c r="A4696" t="n">
        <v>589</v>
      </c>
      <c r="B4696" t="inlineStr">
        <is>
          <t>20601119316</t>
        </is>
      </c>
      <c r="C4696" t="inlineStr">
        <is>
          <t>COOPERATIVA DE PRODUCTORES DE CACAO FINO Y DE AROMA</t>
        </is>
      </c>
      <c r="D4696" s="6" t="n">
        <v>2024</v>
      </c>
      <c r="F4696" t="inlineStr">
        <is>
          <t>PAC</t>
        </is>
      </c>
      <c r="G4696" s="4" t="n">
        <v>0</v>
      </c>
      <c r="H4696" s="4" t="n">
        <v>0</v>
      </c>
      <c r="I4696" s="4" t="n">
        <v>0</v>
      </c>
      <c r="J4696" s="4" t="n">
        <v>0</v>
      </c>
      <c r="K4696" s="4" t="n">
        <v>0</v>
      </c>
      <c r="L4696" s="3" t="n">
        <v>0</v>
      </c>
      <c r="M4696" s="3" t="n">
        <v>0</v>
      </c>
      <c r="N4696" s="3" t="n">
        <v>0</v>
      </c>
      <c r="O4696" s="4" t="n">
        <v>0</v>
      </c>
      <c r="P4696" s="4" t="n">
        <v>0</v>
      </c>
      <c r="Q4696" s="4" t="str"/>
      <c r="R4696" s="4" t="n">
        <v>0</v>
      </c>
      <c r="S4696" s="4" t="n">
        <v>0</v>
      </c>
      <c r="T4696" s="4" t="n">
        <v>0</v>
      </c>
      <c r="U4696" s="4" t="n">
        <v>0</v>
      </c>
      <c r="V4696" s="4" t="n">
        <v>1</v>
      </c>
    </row>
    <row r="4697">
      <c r="A4697" t="n">
        <v>589</v>
      </c>
      <c r="B4697" t="inlineStr">
        <is>
          <t>20601119316</t>
        </is>
      </c>
      <c r="C4697" t="inlineStr">
        <is>
          <t>COOPERATIVA DE PRODUCTORES DE CACAO FINO Y DE AROMA</t>
        </is>
      </c>
      <c r="D4697" s="6" t="n">
        <v>2025</v>
      </c>
      <c r="F4697" t="inlineStr">
        <is>
          <t>PAC</t>
        </is>
      </c>
      <c r="G4697" s="4" t="n">
        <v>0</v>
      </c>
      <c r="H4697" s="4" t="n">
        <v>0</v>
      </c>
      <c r="I4697" s="4" t="n">
        <v>0</v>
      </c>
      <c r="J4697" s="4" t="n">
        <v>0</v>
      </c>
      <c r="K4697" s="4" t="n">
        <v>0</v>
      </c>
      <c r="L4697" s="3" t="n">
        <v>0</v>
      </c>
      <c r="M4697" s="3" t="n">
        <v>0</v>
      </c>
      <c r="N4697" s="3" t="n">
        <v>0</v>
      </c>
      <c r="O4697" s="4" t="n">
        <v>0</v>
      </c>
      <c r="P4697" s="4" t="n">
        <v>0</v>
      </c>
      <c r="Q4697" s="4" t="str"/>
      <c r="R4697" s="4" t="n">
        <v>0</v>
      </c>
      <c r="S4697" s="4" t="n">
        <v>0</v>
      </c>
      <c r="T4697" s="4" t="n">
        <v>0</v>
      </c>
      <c r="U4697" s="4" t="n">
        <v>0</v>
      </c>
      <c r="V4697" s="4" t="n">
        <v>1</v>
      </c>
    </row>
    <row r="4698">
      <c r="A4698" t="n">
        <v>590</v>
      </c>
      <c r="B4698" t="inlineStr">
        <is>
          <t>20612982407</t>
        </is>
      </c>
      <c r="C4698" t="inlineStr">
        <is>
          <t>ASOCIACIÓN DE PRODUCTORES DE CAMU CAMU DE VILLA LAGUNAS</t>
        </is>
      </c>
      <c r="D4698" s="6" t="n">
        <v>2018</v>
      </c>
      <c r="F4698" t="inlineStr">
        <is>
          <t>PAC</t>
        </is>
      </c>
      <c r="G4698" s="4" t="str"/>
      <c r="H4698" s="4" t="str"/>
      <c r="I4698" s="4" t="n">
        <v>0</v>
      </c>
      <c r="J4698" s="4" t="str"/>
      <c r="K4698" s="4" t="str"/>
      <c r="L4698" s="3" t="str"/>
      <c r="M4698" s="3" t="str"/>
      <c r="N4698" s="3" t="str"/>
      <c r="O4698" s="4" t="str"/>
      <c r="P4698" s="4" t="str"/>
      <c r="Q4698" s="4" t="str"/>
      <c r="R4698" s="4" t="str"/>
      <c r="S4698" s="4" t="str"/>
      <c r="T4698" s="4" t="str"/>
      <c r="U4698" s="4" t="str"/>
      <c r="V4698" s="4" t="n">
        <v>1</v>
      </c>
    </row>
    <row r="4699">
      <c r="A4699" t="n">
        <v>590</v>
      </c>
      <c r="B4699" t="inlineStr">
        <is>
          <t>20612982407</t>
        </is>
      </c>
      <c r="C4699" t="inlineStr">
        <is>
          <t>ASOCIACIÓN DE PRODUCTORES DE CAMU CAMU DE VILLA LAGUNAS</t>
        </is>
      </c>
      <c r="D4699" s="6" t="n">
        <v>2019</v>
      </c>
      <c r="F4699" t="inlineStr">
        <is>
          <t>PAC</t>
        </is>
      </c>
      <c r="G4699" s="4" t="n">
        <v>0</v>
      </c>
      <c r="H4699" s="4" t="n">
        <v>0</v>
      </c>
      <c r="I4699" s="4" t="n">
        <v>0</v>
      </c>
      <c r="J4699" s="4" t="str"/>
      <c r="K4699" s="4" t="str"/>
      <c r="L4699" s="3" t="str"/>
      <c r="M4699" s="3" t="str"/>
      <c r="N4699" s="3" t="str"/>
      <c r="O4699" s="4" t="str"/>
      <c r="P4699" s="4" t="str"/>
      <c r="Q4699" s="4" t="str"/>
      <c r="R4699" s="4" t="str"/>
      <c r="S4699" s="4" t="str"/>
      <c r="T4699" s="4" t="str"/>
      <c r="U4699" s="4" t="str"/>
      <c r="V4699" s="4" t="n">
        <v>1</v>
      </c>
    </row>
    <row r="4700">
      <c r="A4700" t="n">
        <v>590</v>
      </c>
      <c r="B4700" t="inlineStr">
        <is>
          <t>20612982407</t>
        </is>
      </c>
      <c r="C4700" t="inlineStr">
        <is>
          <t>ASOCIACIÓN DE PRODUCTORES DE CAMU CAMU DE VILLA LAGUNAS</t>
        </is>
      </c>
      <c r="D4700" s="6" t="n">
        <v>2020</v>
      </c>
      <c r="F4700" t="inlineStr">
        <is>
          <t>PAC</t>
        </is>
      </c>
      <c r="G4700" s="4" t="n">
        <v>0</v>
      </c>
      <c r="H4700" s="4" t="n">
        <v>0</v>
      </c>
      <c r="I4700" s="4" t="n">
        <v>0</v>
      </c>
      <c r="J4700" s="4" t="str"/>
      <c r="K4700" s="4" t="str"/>
      <c r="L4700" s="3" t="str"/>
      <c r="M4700" s="3" t="str"/>
      <c r="N4700" s="3" t="str"/>
      <c r="O4700" s="4" t="str"/>
      <c r="P4700" s="4" t="str"/>
      <c r="Q4700" s="4" t="str"/>
      <c r="R4700" s="4" t="str"/>
      <c r="S4700" s="4" t="str"/>
      <c r="T4700" s="4" t="str"/>
      <c r="U4700" s="4" t="str"/>
      <c r="V4700" s="4" t="n">
        <v>1</v>
      </c>
    </row>
    <row r="4701">
      <c r="A4701" t="n">
        <v>590</v>
      </c>
      <c r="B4701" t="inlineStr">
        <is>
          <t>20612982407</t>
        </is>
      </c>
      <c r="C4701" t="inlineStr">
        <is>
          <t>ASOCIACIÓN DE PRODUCTORES DE CAMU CAMU DE VILLA LAGUNAS</t>
        </is>
      </c>
      <c r="D4701" s="6" t="n">
        <v>2021</v>
      </c>
      <c r="F4701" t="inlineStr">
        <is>
          <t>PAC</t>
        </is>
      </c>
      <c r="G4701" s="4" t="n">
        <v>0</v>
      </c>
      <c r="H4701" s="4" t="n">
        <v>0</v>
      </c>
      <c r="I4701" s="4" t="n">
        <v>0</v>
      </c>
      <c r="J4701" s="4" t="str"/>
      <c r="K4701" s="4" t="str"/>
      <c r="L4701" s="3" t="str"/>
      <c r="M4701" s="3" t="str"/>
      <c r="N4701" s="3" t="str"/>
      <c r="O4701" s="4" t="str"/>
      <c r="P4701" s="4" t="str"/>
      <c r="Q4701" s="4" t="str"/>
      <c r="R4701" s="4" t="str"/>
      <c r="S4701" s="4" t="str"/>
      <c r="T4701" s="4" t="str"/>
      <c r="U4701" s="4" t="str"/>
      <c r="V4701" s="4" t="n">
        <v>1</v>
      </c>
    </row>
    <row r="4702">
      <c r="A4702" t="n">
        <v>590</v>
      </c>
      <c r="B4702" t="inlineStr">
        <is>
          <t>20612982407</t>
        </is>
      </c>
      <c r="C4702" t="inlineStr">
        <is>
          <t>ASOCIACIÓN DE PRODUCTORES DE CAMU CAMU DE VILLA LAGUNAS</t>
        </is>
      </c>
      <c r="D4702" s="6" t="n">
        <v>2022</v>
      </c>
      <c r="F4702" t="inlineStr">
        <is>
          <t>PAC</t>
        </is>
      </c>
      <c r="G4702" s="4" t="n">
        <v>0</v>
      </c>
      <c r="H4702" s="4" t="n">
        <v>0</v>
      </c>
      <c r="I4702" s="4" t="n">
        <v>0</v>
      </c>
      <c r="J4702" s="4" t="str"/>
      <c r="K4702" s="4" t="str"/>
      <c r="L4702" s="3" t="str"/>
      <c r="M4702" s="3" t="str"/>
      <c r="N4702" s="3" t="str"/>
      <c r="O4702" s="4" t="str"/>
      <c r="P4702" s="4" t="str"/>
      <c r="Q4702" s="4" t="str"/>
      <c r="R4702" s="4" t="str"/>
      <c r="S4702" s="4" t="str"/>
      <c r="T4702" s="4" t="str"/>
      <c r="U4702" s="4" t="str"/>
      <c r="V4702" s="4" t="n">
        <v>1</v>
      </c>
    </row>
    <row r="4703">
      <c r="A4703" t="n">
        <v>590</v>
      </c>
      <c r="B4703" t="inlineStr">
        <is>
          <t>20612982407</t>
        </is>
      </c>
      <c r="C4703" t="inlineStr">
        <is>
          <t>ASOCIACIÓN DE PRODUCTORES DE CAMU CAMU DE VILLA LAGUNAS</t>
        </is>
      </c>
      <c r="D4703" s="6" t="n">
        <v>2023</v>
      </c>
      <c r="F4703" t="inlineStr">
        <is>
          <t>PAC</t>
        </is>
      </c>
      <c r="G4703" s="4" t="n">
        <v>0</v>
      </c>
      <c r="H4703" s="4" t="n">
        <v>0</v>
      </c>
      <c r="I4703" s="4" t="n">
        <v>0</v>
      </c>
      <c r="J4703" s="4" t="str"/>
      <c r="K4703" s="4" t="str"/>
      <c r="L4703" s="3" t="str"/>
      <c r="M4703" s="3" t="str"/>
      <c r="N4703" s="3" t="str"/>
      <c r="O4703" s="4" t="str"/>
      <c r="P4703" s="4" t="str"/>
      <c r="Q4703" s="4" t="str"/>
      <c r="R4703" s="4" t="str"/>
      <c r="S4703" s="4" t="str"/>
      <c r="T4703" s="4" t="str"/>
      <c r="U4703" s="4" t="str"/>
      <c r="V4703" s="4" t="n">
        <v>1</v>
      </c>
    </row>
    <row r="4704">
      <c r="A4704" t="n">
        <v>590</v>
      </c>
      <c r="B4704" t="inlineStr">
        <is>
          <t>20612982407</t>
        </is>
      </c>
      <c r="C4704" t="inlineStr">
        <is>
          <t>ASOCIACIÓN DE PRODUCTORES DE CAMU CAMU DE VILLA LAGUNAS</t>
        </is>
      </c>
      <c r="D4704" s="6" t="n">
        <v>2024</v>
      </c>
      <c r="F4704" t="inlineStr">
        <is>
          <t>PAC</t>
        </is>
      </c>
      <c r="G4704" s="4" t="n">
        <v>0</v>
      </c>
      <c r="H4704" s="4" t="n">
        <v>0</v>
      </c>
      <c r="I4704" s="4" t="n">
        <v>0</v>
      </c>
      <c r="J4704" s="4" t="str"/>
      <c r="K4704" s="4" t="str"/>
      <c r="L4704" s="3" t="str"/>
      <c r="M4704" s="3" t="str"/>
      <c r="N4704" s="3" t="str"/>
      <c r="O4704" s="4" t="str"/>
      <c r="P4704" s="4" t="str"/>
      <c r="Q4704" s="4" t="str"/>
      <c r="R4704" s="4" t="str"/>
      <c r="S4704" s="4" t="str"/>
      <c r="T4704" s="4" t="str"/>
      <c r="U4704" s="4" t="str"/>
      <c r="V4704" s="4" t="n">
        <v>1</v>
      </c>
    </row>
    <row r="4705">
      <c r="A4705" t="n">
        <v>590</v>
      </c>
      <c r="B4705" t="inlineStr">
        <is>
          <t>20612982407</t>
        </is>
      </c>
      <c r="C4705" t="inlineStr">
        <is>
          <t>ASOCIACIÓN DE PRODUCTORES DE CAMU CAMU DE VILLA LAGUNAS</t>
        </is>
      </c>
      <c r="D4705" s="6" t="n">
        <v>2025</v>
      </c>
      <c r="E4705" t="n">
        <v>1</v>
      </c>
      <c r="F4705" t="inlineStr">
        <is>
          <t>PAC</t>
        </is>
      </c>
      <c r="G4705" s="4" t="n">
        <v>22</v>
      </c>
      <c r="H4705" s="4" t="n">
        <v>14</v>
      </c>
      <c r="I4705" s="4" t="n">
        <v>36</v>
      </c>
      <c r="J4705" s="4" t="n">
        <v>8</v>
      </c>
      <c r="K4705" s="4" t="n">
        <v>1</v>
      </c>
      <c r="L4705" s="3" t="n">
        <v>18371.4</v>
      </c>
      <c r="M4705" s="3" t="n">
        <v>0</v>
      </c>
      <c r="N4705" s="3" t="n">
        <v>18371.4</v>
      </c>
      <c r="O4705" s="4" t="n">
        <v>0</v>
      </c>
      <c r="P4705" s="4" t="n">
        <v>4800</v>
      </c>
      <c r="Q4705" s="4" t="str"/>
      <c r="R4705" s="4" t="n">
        <v>13571.4</v>
      </c>
      <c r="S4705" s="4" t="n">
        <v>0</v>
      </c>
      <c r="T4705" s="4" t="n">
        <v>0</v>
      </c>
      <c r="U4705" s="4" t="n">
        <v>18371.4</v>
      </c>
      <c r="V4705" s="4" t="n">
        <v>1</v>
      </c>
    </row>
    <row r="4706">
      <c r="A4706" t="n">
        <v>591</v>
      </c>
      <c r="B4706" t="inlineStr">
        <is>
          <t>20601320348</t>
        </is>
      </c>
      <c r="C4706" t="inlineStr">
        <is>
          <t>ASOCIACION DE PRODUCTORES DE PUERTO PERU - APPP</t>
        </is>
      </c>
      <c r="D4706" s="6" t="n">
        <v>2018</v>
      </c>
      <c r="F4706" t="inlineStr">
        <is>
          <t>PAC</t>
        </is>
      </c>
      <c r="G4706" s="4" t="str"/>
      <c r="H4706" s="4" t="str"/>
      <c r="I4706" s="4" t="n">
        <v>0</v>
      </c>
      <c r="J4706" s="4" t="str"/>
      <c r="K4706" s="4" t="str"/>
      <c r="L4706" s="3" t="str"/>
      <c r="M4706" s="3" t="str"/>
      <c r="N4706" s="3" t="str"/>
      <c r="O4706" s="4" t="str"/>
      <c r="P4706" s="4" t="str"/>
      <c r="Q4706" s="4" t="str"/>
      <c r="R4706" s="4" t="str"/>
      <c r="S4706" s="4" t="str"/>
      <c r="T4706" s="4" t="str"/>
      <c r="U4706" s="4" t="str"/>
      <c r="V4706" s="4" t="n">
        <v>1</v>
      </c>
    </row>
    <row r="4707">
      <c r="A4707" t="n">
        <v>591</v>
      </c>
      <c r="B4707" t="inlineStr">
        <is>
          <t>20601320348</t>
        </is>
      </c>
      <c r="C4707" t="inlineStr">
        <is>
          <t>ASOCIACION DE PRODUCTORES DE PUERTO PERU - APPP</t>
        </is>
      </c>
      <c r="D4707" s="6" t="n">
        <v>2019</v>
      </c>
      <c r="F4707" t="inlineStr">
        <is>
          <t>PAC</t>
        </is>
      </c>
      <c r="G4707" s="4" t="n">
        <v>0</v>
      </c>
      <c r="H4707" s="4" t="n">
        <v>0</v>
      </c>
      <c r="I4707" s="4" t="n">
        <v>0</v>
      </c>
      <c r="J4707" s="4" t="str"/>
      <c r="K4707" s="4" t="str"/>
      <c r="L4707" s="3" t="str"/>
      <c r="M4707" s="3" t="str"/>
      <c r="N4707" s="3" t="str"/>
      <c r="O4707" s="4" t="str"/>
      <c r="P4707" s="4" t="str"/>
      <c r="Q4707" s="4" t="str"/>
      <c r="R4707" s="4" t="str"/>
      <c r="S4707" s="4" t="str"/>
      <c r="T4707" s="4" t="str"/>
      <c r="U4707" s="4" t="str"/>
      <c r="V4707" s="4" t="n">
        <v>1</v>
      </c>
    </row>
    <row r="4708">
      <c r="A4708" t="n">
        <v>591</v>
      </c>
      <c r="B4708" t="inlineStr">
        <is>
          <t>20601320348</t>
        </is>
      </c>
      <c r="C4708" t="inlineStr">
        <is>
          <t>ASOCIACION DE PRODUCTORES DE PUERTO PERU - APPP</t>
        </is>
      </c>
      <c r="D4708" s="6" t="n">
        <v>2020</v>
      </c>
      <c r="F4708" t="inlineStr">
        <is>
          <t>PAC</t>
        </is>
      </c>
      <c r="G4708" s="4" t="n">
        <v>0</v>
      </c>
      <c r="H4708" s="4" t="n">
        <v>0</v>
      </c>
      <c r="I4708" s="4" t="n">
        <v>0</v>
      </c>
      <c r="J4708" s="4" t="str"/>
      <c r="K4708" s="4" t="str"/>
      <c r="L4708" s="3" t="str"/>
      <c r="M4708" s="3" t="str"/>
      <c r="N4708" s="3" t="str"/>
      <c r="O4708" s="4" t="str"/>
      <c r="P4708" s="4" t="str"/>
      <c r="Q4708" s="4" t="str"/>
      <c r="R4708" s="4" t="str"/>
      <c r="S4708" s="4" t="str"/>
      <c r="T4708" s="4" t="str"/>
      <c r="U4708" s="4" t="str"/>
      <c r="V4708" s="4" t="n">
        <v>1</v>
      </c>
    </row>
    <row r="4709">
      <c r="A4709" t="n">
        <v>591</v>
      </c>
      <c r="B4709" t="inlineStr">
        <is>
          <t>20601320348</t>
        </is>
      </c>
      <c r="C4709" t="inlineStr">
        <is>
          <t>ASOCIACION DE PRODUCTORES DE PUERTO PERU - APPP</t>
        </is>
      </c>
      <c r="D4709" s="6" t="n">
        <v>2021</v>
      </c>
      <c r="F4709" t="inlineStr">
        <is>
          <t>PAC</t>
        </is>
      </c>
      <c r="G4709" s="4" t="n">
        <v>0</v>
      </c>
      <c r="H4709" s="4" t="n">
        <v>0</v>
      </c>
      <c r="I4709" s="4" t="n">
        <v>0</v>
      </c>
      <c r="J4709" s="4" t="str"/>
      <c r="K4709" s="4" t="str"/>
      <c r="L4709" s="3" t="str"/>
      <c r="M4709" s="3" t="str"/>
      <c r="N4709" s="3" t="str"/>
      <c r="O4709" s="4" t="str"/>
      <c r="P4709" s="4" t="str"/>
      <c r="Q4709" s="4" t="str"/>
      <c r="R4709" s="4" t="str"/>
      <c r="S4709" s="4" t="str"/>
      <c r="T4709" s="4" t="str"/>
      <c r="U4709" s="4" t="str"/>
      <c r="V4709" s="4" t="n">
        <v>1</v>
      </c>
    </row>
    <row r="4710">
      <c r="A4710" t="n">
        <v>591</v>
      </c>
      <c r="B4710" t="inlineStr">
        <is>
          <t>20601320348</t>
        </is>
      </c>
      <c r="C4710" t="inlineStr">
        <is>
          <t>ASOCIACION DE PRODUCTORES DE PUERTO PERU - APPP</t>
        </is>
      </c>
      <c r="D4710" s="6" t="n">
        <v>2022</v>
      </c>
      <c r="F4710" t="inlineStr">
        <is>
          <t>PAC</t>
        </is>
      </c>
      <c r="G4710" s="4" t="n">
        <v>0</v>
      </c>
      <c r="H4710" s="4" t="n">
        <v>0</v>
      </c>
      <c r="I4710" s="4" t="n">
        <v>0</v>
      </c>
      <c r="J4710" s="4" t="str"/>
      <c r="K4710" s="4" t="str"/>
      <c r="L4710" s="3" t="str"/>
      <c r="M4710" s="3" t="str"/>
      <c r="N4710" s="3" t="str"/>
      <c r="O4710" s="4" t="str"/>
      <c r="P4710" s="4" t="str"/>
      <c r="Q4710" s="4" t="str"/>
      <c r="R4710" s="4" t="str"/>
      <c r="S4710" s="4" t="str"/>
      <c r="T4710" s="4" t="str"/>
      <c r="U4710" s="4" t="str"/>
      <c r="V4710" s="4" t="n">
        <v>1</v>
      </c>
    </row>
    <row r="4711">
      <c r="A4711" t="n">
        <v>591</v>
      </c>
      <c r="B4711" t="inlineStr">
        <is>
          <t>20601320348</t>
        </is>
      </c>
      <c r="C4711" t="inlineStr">
        <is>
          <t>ASOCIACION DE PRODUCTORES DE PUERTO PERU - APPP</t>
        </is>
      </c>
      <c r="D4711" s="6" t="n">
        <v>2023</v>
      </c>
      <c r="F4711" t="inlineStr">
        <is>
          <t>PAC</t>
        </is>
      </c>
      <c r="G4711" s="4" t="n">
        <v>0</v>
      </c>
      <c r="H4711" s="4" t="n">
        <v>0</v>
      </c>
      <c r="I4711" s="4" t="n">
        <v>0</v>
      </c>
      <c r="J4711" s="4" t="str"/>
      <c r="K4711" s="4" t="str"/>
      <c r="L4711" s="3" t="str"/>
      <c r="M4711" s="3" t="str"/>
      <c r="N4711" s="3" t="str"/>
      <c r="O4711" s="4" t="str"/>
      <c r="P4711" s="4" t="str"/>
      <c r="Q4711" s="4" t="str"/>
      <c r="R4711" s="4" t="str"/>
      <c r="S4711" s="4" t="str"/>
      <c r="T4711" s="4" t="str"/>
      <c r="U4711" s="4" t="str"/>
      <c r="V4711" s="4" t="n">
        <v>1</v>
      </c>
    </row>
    <row r="4712">
      <c r="A4712" t="n">
        <v>591</v>
      </c>
      <c r="B4712" t="inlineStr">
        <is>
          <t>20601320348</t>
        </is>
      </c>
      <c r="C4712" t="inlineStr">
        <is>
          <t>ASOCIACION DE PRODUCTORES DE PUERTO PERU - APPP</t>
        </is>
      </c>
      <c r="D4712" s="6" t="n">
        <v>2024</v>
      </c>
      <c r="F4712" t="inlineStr">
        <is>
          <t>PAC</t>
        </is>
      </c>
      <c r="G4712" s="4" t="n">
        <v>0</v>
      </c>
      <c r="H4712" s="4" t="n">
        <v>0</v>
      </c>
      <c r="I4712" s="4" t="n">
        <v>0</v>
      </c>
      <c r="J4712" s="4" t="str"/>
      <c r="K4712" s="4" t="str"/>
      <c r="L4712" s="3" t="str"/>
      <c r="M4712" s="3" t="str"/>
      <c r="N4712" s="3" t="str"/>
      <c r="O4712" s="4" t="str"/>
      <c r="P4712" s="4" t="str"/>
      <c r="Q4712" s="4" t="str"/>
      <c r="R4712" s="4" t="str"/>
      <c r="S4712" s="4" t="str"/>
      <c r="T4712" s="4" t="str"/>
      <c r="U4712" s="4" t="str"/>
      <c r="V4712" s="4" t="n">
        <v>1</v>
      </c>
    </row>
    <row r="4713">
      <c r="A4713" t="n">
        <v>591</v>
      </c>
      <c r="B4713" t="inlineStr">
        <is>
          <t>20601320348</t>
        </is>
      </c>
      <c r="C4713" t="inlineStr">
        <is>
          <t>ASOCIACION DE PRODUCTORES DE PUERTO PERU - APPP</t>
        </is>
      </c>
      <c r="D4713" s="6" t="n">
        <v>2025</v>
      </c>
      <c r="E4713" t="n">
        <v>1</v>
      </c>
      <c r="F4713" t="inlineStr">
        <is>
          <t>PAC</t>
        </is>
      </c>
      <c r="G4713" s="4" t="n">
        <v>25</v>
      </c>
      <c r="H4713" s="4" t="n">
        <v>19</v>
      </c>
      <c r="I4713" s="4" t="n">
        <v>44</v>
      </c>
      <c r="J4713" s="4" t="n">
        <v>9</v>
      </c>
      <c r="K4713" s="4" t="n">
        <v>0</v>
      </c>
      <c r="L4713" s="3" t="n">
        <v>95510</v>
      </c>
      <c r="M4713" s="3" t="n">
        <v>0</v>
      </c>
      <c r="N4713" s="3" t="n">
        <v>95510</v>
      </c>
      <c r="O4713" s="4" t="n">
        <v>0</v>
      </c>
      <c r="P4713" s="4" t="n">
        <v>310</v>
      </c>
      <c r="Q4713" s="4" t="str"/>
      <c r="R4713" s="4" t="n">
        <v>95200</v>
      </c>
      <c r="S4713" s="4" t="n">
        <v>0</v>
      </c>
      <c r="T4713" s="4" t="n">
        <v>0</v>
      </c>
      <c r="U4713" s="4" t="n">
        <v>95510</v>
      </c>
      <c r="V4713" s="4" t="n">
        <v>1</v>
      </c>
    </row>
    <row r="4714">
      <c r="A4714" t="n">
        <v>592</v>
      </c>
      <c r="B4714" t="inlineStr">
        <is>
          <t>20494145791</t>
        </is>
      </c>
      <c r="C4714" t="inlineStr">
        <is>
          <t>ASOCIACION ECOLOGICA Y DE PRODUCTORES AGROPECUARIOS SAN JOSE OBRERO</t>
        </is>
      </c>
      <c r="D4714" s="6" t="n">
        <v>2018</v>
      </c>
      <c r="F4714" t="inlineStr">
        <is>
          <t>PAC</t>
        </is>
      </c>
      <c r="G4714" s="4" t="str"/>
      <c r="H4714" s="4" t="str"/>
      <c r="I4714" s="4" t="n">
        <v>0</v>
      </c>
      <c r="J4714" s="4" t="str"/>
      <c r="K4714" s="4" t="str"/>
      <c r="L4714" s="3" t="str"/>
      <c r="M4714" s="3" t="str"/>
      <c r="N4714" s="3" t="str"/>
      <c r="O4714" s="4" t="str"/>
      <c r="P4714" s="4" t="str"/>
      <c r="Q4714" s="4" t="str"/>
      <c r="R4714" s="4" t="str"/>
      <c r="S4714" s="4" t="str"/>
      <c r="T4714" s="4" t="str"/>
      <c r="U4714" s="4" t="str"/>
      <c r="V4714" s="4" t="n">
        <v>1</v>
      </c>
    </row>
    <row r="4715">
      <c r="A4715" t="n">
        <v>592</v>
      </c>
      <c r="B4715" t="inlineStr">
        <is>
          <t>20494145791</t>
        </is>
      </c>
      <c r="C4715" t="inlineStr">
        <is>
          <t>ASOCIACION ECOLOGICA Y DE PRODUCTORES AGROPECUARIOS SAN JOSE OBRERO</t>
        </is>
      </c>
      <c r="D4715" s="6" t="n">
        <v>2019</v>
      </c>
      <c r="F4715" t="inlineStr">
        <is>
          <t>PAC</t>
        </is>
      </c>
      <c r="G4715" s="4" t="n">
        <v>0</v>
      </c>
      <c r="H4715" s="4" t="n">
        <v>0</v>
      </c>
      <c r="I4715" s="4" t="n">
        <v>0</v>
      </c>
      <c r="J4715" s="4" t="str"/>
      <c r="K4715" s="4" t="str"/>
      <c r="L4715" s="3" t="str"/>
      <c r="M4715" s="3" t="str"/>
      <c r="N4715" s="3" t="str"/>
      <c r="O4715" s="4" t="str"/>
      <c r="P4715" s="4" t="str"/>
      <c r="Q4715" s="4" t="str"/>
      <c r="R4715" s="4" t="str"/>
      <c r="S4715" s="4" t="str"/>
      <c r="T4715" s="4" t="str"/>
      <c r="U4715" s="4" t="str"/>
      <c r="V4715" s="4" t="n">
        <v>1</v>
      </c>
    </row>
    <row r="4716">
      <c r="A4716" t="n">
        <v>592</v>
      </c>
      <c r="B4716" t="inlineStr">
        <is>
          <t>20494145791</t>
        </is>
      </c>
      <c r="C4716" t="inlineStr">
        <is>
          <t>ASOCIACION ECOLOGICA Y DE PRODUCTORES AGROPECUARIOS SAN JOSE OBRERO</t>
        </is>
      </c>
      <c r="D4716" s="6" t="n">
        <v>2020</v>
      </c>
      <c r="F4716" t="inlineStr">
        <is>
          <t>PAC</t>
        </is>
      </c>
      <c r="G4716" s="4" t="n">
        <v>0</v>
      </c>
      <c r="H4716" s="4" t="n">
        <v>0</v>
      </c>
      <c r="I4716" s="4" t="n">
        <v>0</v>
      </c>
      <c r="J4716" s="4" t="str"/>
      <c r="K4716" s="4" t="str"/>
      <c r="L4716" s="3" t="str"/>
      <c r="M4716" s="3" t="str"/>
      <c r="N4716" s="3" t="str"/>
      <c r="O4716" s="4" t="str"/>
      <c r="P4716" s="4" t="str"/>
      <c r="Q4716" s="4" t="str"/>
      <c r="R4716" s="4" t="str"/>
      <c r="S4716" s="4" t="str"/>
      <c r="T4716" s="4" t="str"/>
      <c r="U4716" s="4" t="str"/>
      <c r="V4716" s="4" t="n">
        <v>1</v>
      </c>
    </row>
    <row r="4717">
      <c r="A4717" t="n">
        <v>592</v>
      </c>
      <c r="B4717" t="inlineStr">
        <is>
          <t>20494145791</t>
        </is>
      </c>
      <c r="C4717" t="inlineStr">
        <is>
          <t>ASOCIACION ECOLOGICA Y DE PRODUCTORES AGROPECUARIOS SAN JOSE OBRERO</t>
        </is>
      </c>
      <c r="D4717" s="6" t="n">
        <v>2021</v>
      </c>
      <c r="F4717" t="inlineStr">
        <is>
          <t>PAC</t>
        </is>
      </c>
      <c r="G4717" s="4" t="n">
        <v>0</v>
      </c>
      <c r="H4717" s="4" t="n">
        <v>0</v>
      </c>
      <c r="I4717" s="4" t="n">
        <v>0</v>
      </c>
      <c r="J4717" s="4" t="str"/>
      <c r="K4717" s="4" t="str"/>
      <c r="L4717" s="3" t="str"/>
      <c r="M4717" s="3" t="str"/>
      <c r="N4717" s="3" t="str"/>
      <c r="O4717" s="4" t="str"/>
      <c r="P4717" s="4" t="str"/>
      <c r="Q4717" s="4" t="str"/>
      <c r="R4717" s="4" t="str"/>
      <c r="S4717" s="4" t="str"/>
      <c r="T4717" s="4" t="str"/>
      <c r="U4717" s="4" t="str"/>
      <c r="V4717" s="4" t="n">
        <v>1</v>
      </c>
    </row>
    <row r="4718">
      <c r="A4718" t="n">
        <v>592</v>
      </c>
      <c r="B4718" t="inlineStr">
        <is>
          <t>20494145791</t>
        </is>
      </c>
      <c r="C4718" t="inlineStr">
        <is>
          <t>ASOCIACION ECOLOGICA Y DE PRODUCTORES AGROPECUARIOS SAN JOSE OBRERO</t>
        </is>
      </c>
      <c r="D4718" s="6" t="n">
        <v>2022</v>
      </c>
      <c r="F4718" t="inlineStr">
        <is>
          <t>PAC</t>
        </is>
      </c>
      <c r="G4718" s="4" t="n">
        <v>0</v>
      </c>
      <c r="H4718" s="4" t="n">
        <v>0</v>
      </c>
      <c r="I4718" s="4" t="n">
        <v>0</v>
      </c>
      <c r="J4718" s="4" t="str"/>
      <c r="K4718" s="4" t="str"/>
      <c r="L4718" s="3" t="str"/>
      <c r="M4718" s="3" t="str"/>
      <c r="N4718" s="3" t="str"/>
      <c r="O4718" s="4" t="str"/>
      <c r="P4718" s="4" t="str"/>
      <c r="Q4718" s="4" t="str"/>
      <c r="R4718" s="4" t="str"/>
      <c r="S4718" s="4" t="str"/>
      <c r="T4718" s="4" t="str"/>
      <c r="U4718" s="4" t="str"/>
      <c r="V4718" s="4" t="n">
        <v>1</v>
      </c>
    </row>
    <row r="4719">
      <c r="A4719" t="n">
        <v>592</v>
      </c>
      <c r="B4719" t="inlineStr">
        <is>
          <t>20494145791</t>
        </is>
      </c>
      <c r="C4719" t="inlineStr">
        <is>
          <t>ASOCIACION ECOLOGICA Y DE PRODUCTORES AGROPECUARIOS SAN JOSE OBRERO</t>
        </is>
      </c>
      <c r="D4719" s="6" t="n">
        <v>2023</v>
      </c>
      <c r="F4719" t="inlineStr">
        <is>
          <t>PAC</t>
        </is>
      </c>
      <c r="G4719" s="4" t="n">
        <v>0</v>
      </c>
      <c r="H4719" s="4" t="n">
        <v>0</v>
      </c>
      <c r="I4719" s="4" t="n">
        <v>0</v>
      </c>
      <c r="J4719" s="4" t="str"/>
      <c r="K4719" s="4" t="str"/>
      <c r="L4719" s="3" t="str"/>
      <c r="M4719" s="3" t="str"/>
      <c r="N4719" s="3" t="str"/>
      <c r="O4719" s="4" t="str"/>
      <c r="P4719" s="4" t="str"/>
      <c r="Q4719" s="4" t="str"/>
      <c r="R4719" s="4" t="str"/>
      <c r="S4719" s="4" t="str"/>
      <c r="T4719" s="4" t="str"/>
      <c r="U4719" s="4" t="str"/>
      <c r="V4719" s="4" t="n">
        <v>1</v>
      </c>
    </row>
    <row r="4720">
      <c r="A4720" t="n">
        <v>592</v>
      </c>
      <c r="B4720" t="inlineStr">
        <is>
          <t>20494145791</t>
        </is>
      </c>
      <c r="C4720" t="inlineStr">
        <is>
          <t>ASOCIACION ECOLOGICA Y DE PRODUCTORES AGROPECUARIOS SAN JOSE OBRERO</t>
        </is>
      </c>
      <c r="D4720" s="6" t="n">
        <v>2024</v>
      </c>
      <c r="F4720" t="inlineStr">
        <is>
          <t>PAC</t>
        </is>
      </c>
      <c r="G4720" s="4" t="n">
        <v>0</v>
      </c>
      <c r="H4720" s="4" t="n">
        <v>0</v>
      </c>
      <c r="I4720" s="4" t="n">
        <v>0</v>
      </c>
      <c r="J4720" s="4" t="str"/>
      <c r="K4720" s="4" t="str"/>
      <c r="L4720" s="3" t="str"/>
      <c r="M4720" s="3" t="str"/>
      <c r="N4720" s="3" t="str"/>
      <c r="O4720" s="4" t="str"/>
      <c r="P4720" s="4" t="str"/>
      <c r="Q4720" s="4" t="str"/>
      <c r="R4720" s="4" t="str"/>
      <c r="S4720" s="4" t="str"/>
      <c r="T4720" s="4" t="str"/>
      <c r="U4720" s="4" t="str"/>
      <c r="V4720" s="4" t="n">
        <v>1</v>
      </c>
    </row>
    <row r="4721">
      <c r="A4721" t="n">
        <v>592</v>
      </c>
      <c r="B4721" t="inlineStr">
        <is>
          <t>20494145791</t>
        </is>
      </c>
      <c r="C4721" t="inlineStr">
        <is>
          <t>ASOCIACION ECOLOGICA Y DE PRODUCTORES AGROPECUARIOS SAN JOSE OBRERO</t>
        </is>
      </c>
      <c r="D4721" s="6" t="n">
        <v>2025</v>
      </c>
      <c r="E4721" t="n">
        <v>1</v>
      </c>
      <c r="F4721" t="inlineStr">
        <is>
          <t>PAC</t>
        </is>
      </c>
      <c r="G4721" s="4" t="n">
        <v>26</v>
      </c>
      <c r="H4721" s="4" t="n">
        <v>4</v>
      </c>
      <c r="I4721" s="4" t="n">
        <v>30</v>
      </c>
      <c r="J4721" s="4" t="n">
        <v>5</v>
      </c>
      <c r="K4721" s="4" t="n">
        <v>0</v>
      </c>
      <c r="L4721" s="3" t="n">
        <v>0</v>
      </c>
      <c r="M4721" s="3" t="n">
        <v>0</v>
      </c>
      <c r="N4721" s="3" t="n">
        <v>0</v>
      </c>
      <c r="O4721" s="4" t="n">
        <v>0</v>
      </c>
      <c r="P4721" s="4" t="n">
        <v>0</v>
      </c>
      <c r="Q4721" s="4" t="str"/>
      <c r="R4721" s="4" t="n">
        <v>0</v>
      </c>
      <c r="S4721" s="4" t="n">
        <v>0</v>
      </c>
      <c r="T4721" s="4" t="n">
        <v>0</v>
      </c>
      <c r="U4721" s="4" t="n">
        <v>0</v>
      </c>
      <c r="V4721" s="4" t="n">
        <v>1</v>
      </c>
    </row>
    <row r="4722">
      <c r="A4722" t="n">
        <v>593</v>
      </c>
      <c r="B4722" t="inlineStr">
        <is>
          <t>20611831570</t>
        </is>
      </c>
      <c r="C4722" t="inlineStr">
        <is>
          <t>ASOCIACION JUNTOS POR UN SUEÑO VERDE</t>
        </is>
      </c>
      <c r="D4722" s="6" t="n">
        <v>2018</v>
      </c>
      <c r="F4722" t="inlineStr">
        <is>
          <t>PAC</t>
        </is>
      </c>
      <c r="G4722" s="4" t="str"/>
      <c r="H4722" s="4" t="str"/>
      <c r="I4722" s="4" t="n">
        <v>0</v>
      </c>
      <c r="J4722" s="4" t="str"/>
      <c r="K4722" s="4" t="str"/>
      <c r="L4722" s="3" t="str"/>
      <c r="M4722" s="3" t="str"/>
      <c r="N4722" s="3" t="str"/>
      <c r="O4722" s="4" t="str"/>
      <c r="P4722" s="4" t="str"/>
      <c r="Q4722" s="4" t="str"/>
      <c r="R4722" s="4" t="str"/>
      <c r="S4722" s="4" t="str"/>
      <c r="T4722" s="4" t="str"/>
      <c r="U4722" s="4" t="str"/>
      <c r="V4722" s="4" t="n">
        <v>1</v>
      </c>
    </row>
    <row r="4723">
      <c r="A4723" t="n">
        <v>593</v>
      </c>
      <c r="B4723" t="inlineStr">
        <is>
          <t>20611831570</t>
        </is>
      </c>
      <c r="C4723" t="inlineStr">
        <is>
          <t>ASOCIACION JUNTOS POR UN SUEÑO VERDE</t>
        </is>
      </c>
      <c r="D4723" s="6" t="n">
        <v>2019</v>
      </c>
      <c r="F4723" t="inlineStr">
        <is>
          <t>PAC</t>
        </is>
      </c>
      <c r="G4723" s="4" t="n">
        <v>0</v>
      </c>
      <c r="H4723" s="4" t="n">
        <v>0</v>
      </c>
      <c r="I4723" s="4" t="n">
        <v>0</v>
      </c>
      <c r="J4723" s="4" t="str"/>
      <c r="K4723" s="4" t="str"/>
      <c r="L4723" s="3" t="str"/>
      <c r="M4723" s="3" t="str"/>
      <c r="N4723" s="3" t="str"/>
      <c r="O4723" s="4" t="str"/>
      <c r="P4723" s="4" t="str"/>
      <c r="Q4723" s="4" t="str"/>
      <c r="R4723" s="4" t="str"/>
      <c r="S4723" s="4" t="str"/>
      <c r="T4723" s="4" t="str"/>
      <c r="U4723" s="4" t="str"/>
      <c r="V4723" s="4" t="n">
        <v>1</v>
      </c>
    </row>
    <row r="4724">
      <c r="A4724" t="n">
        <v>593</v>
      </c>
      <c r="B4724" t="inlineStr">
        <is>
          <t>20611831570</t>
        </is>
      </c>
      <c r="C4724" t="inlineStr">
        <is>
          <t>ASOCIACION JUNTOS POR UN SUEÑO VERDE</t>
        </is>
      </c>
      <c r="D4724" s="6" t="n">
        <v>2020</v>
      </c>
      <c r="F4724" t="inlineStr">
        <is>
          <t>PAC</t>
        </is>
      </c>
      <c r="G4724" s="4" t="n">
        <v>0</v>
      </c>
      <c r="H4724" s="4" t="n">
        <v>0</v>
      </c>
      <c r="I4724" s="4" t="n">
        <v>0</v>
      </c>
      <c r="J4724" s="4" t="str"/>
      <c r="K4724" s="4" t="str"/>
      <c r="L4724" s="3" t="str"/>
      <c r="M4724" s="3" t="str"/>
      <c r="N4724" s="3" t="str"/>
      <c r="O4724" s="4" t="str"/>
      <c r="P4724" s="4" t="str"/>
      <c r="Q4724" s="4" t="str"/>
      <c r="R4724" s="4" t="str"/>
      <c r="S4724" s="4" t="str"/>
      <c r="T4724" s="4" t="str"/>
      <c r="U4724" s="4" t="str"/>
      <c r="V4724" s="4" t="n">
        <v>1</v>
      </c>
    </row>
    <row r="4725">
      <c r="A4725" t="n">
        <v>593</v>
      </c>
      <c r="B4725" t="inlineStr">
        <is>
          <t>20611831570</t>
        </is>
      </c>
      <c r="C4725" t="inlineStr">
        <is>
          <t>ASOCIACION JUNTOS POR UN SUEÑO VERDE</t>
        </is>
      </c>
      <c r="D4725" s="6" t="n">
        <v>2021</v>
      </c>
      <c r="F4725" t="inlineStr">
        <is>
          <t>PAC</t>
        </is>
      </c>
      <c r="G4725" s="4" t="n">
        <v>0</v>
      </c>
      <c r="H4725" s="4" t="n">
        <v>0</v>
      </c>
      <c r="I4725" s="4" t="n">
        <v>0</v>
      </c>
      <c r="J4725" s="4" t="str"/>
      <c r="K4725" s="4" t="str"/>
      <c r="L4725" s="3" t="str"/>
      <c r="M4725" s="3" t="str"/>
      <c r="N4725" s="3" t="str"/>
      <c r="O4725" s="4" t="str"/>
      <c r="P4725" s="4" t="str"/>
      <c r="Q4725" s="4" t="str"/>
      <c r="R4725" s="4" t="str"/>
      <c r="S4725" s="4" t="str"/>
      <c r="T4725" s="4" t="str"/>
      <c r="U4725" s="4" t="str"/>
      <c r="V4725" s="4" t="n">
        <v>1</v>
      </c>
    </row>
    <row r="4726">
      <c r="A4726" t="n">
        <v>593</v>
      </c>
      <c r="B4726" t="inlineStr">
        <is>
          <t>20611831570</t>
        </is>
      </c>
      <c r="C4726" t="inlineStr">
        <is>
          <t>ASOCIACION JUNTOS POR UN SUEÑO VERDE</t>
        </is>
      </c>
      <c r="D4726" s="6" t="n">
        <v>2022</v>
      </c>
      <c r="F4726" t="inlineStr">
        <is>
          <t>PAC</t>
        </is>
      </c>
      <c r="G4726" s="4" t="n">
        <v>0</v>
      </c>
      <c r="H4726" s="4" t="n">
        <v>0</v>
      </c>
      <c r="I4726" s="4" t="n">
        <v>0</v>
      </c>
      <c r="J4726" s="4" t="str"/>
      <c r="K4726" s="4" t="str"/>
      <c r="L4726" s="3" t="str"/>
      <c r="M4726" s="3" t="str"/>
      <c r="N4726" s="3" t="str"/>
      <c r="O4726" s="4" t="str"/>
      <c r="P4726" s="4" t="str"/>
      <c r="Q4726" s="4" t="str"/>
      <c r="R4726" s="4" t="str"/>
      <c r="S4726" s="4" t="str"/>
      <c r="T4726" s="4" t="str"/>
      <c r="U4726" s="4" t="str"/>
      <c r="V4726" s="4" t="n">
        <v>1</v>
      </c>
    </row>
    <row r="4727">
      <c r="A4727" t="n">
        <v>593</v>
      </c>
      <c r="B4727" t="inlineStr">
        <is>
          <t>20611831570</t>
        </is>
      </c>
      <c r="C4727" t="inlineStr">
        <is>
          <t>ASOCIACION JUNTOS POR UN SUEÑO VERDE</t>
        </is>
      </c>
      <c r="D4727" s="6" t="n">
        <v>2023</v>
      </c>
      <c r="F4727" t="inlineStr">
        <is>
          <t>PAC</t>
        </is>
      </c>
      <c r="G4727" s="4" t="n">
        <v>0</v>
      </c>
      <c r="H4727" s="4" t="n">
        <v>0</v>
      </c>
      <c r="I4727" s="4" t="n">
        <v>0</v>
      </c>
      <c r="J4727" s="4" t="str"/>
      <c r="K4727" s="4" t="str"/>
      <c r="L4727" s="3" t="str"/>
      <c r="M4727" s="3" t="str"/>
      <c r="N4727" s="3" t="str"/>
      <c r="O4727" s="4" t="str"/>
      <c r="P4727" s="4" t="str"/>
      <c r="Q4727" s="4" t="str"/>
      <c r="R4727" s="4" t="str"/>
      <c r="S4727" s="4" t="str"/>
      <c r="T4727" s="4" t="str"/>
      <c r="U4727" s="4" t="str"/>
      <c r="V4727" s="4" t="n">
        <v>1</v>
      </c>
    </row>
    <row r="4728">
      <c r="A4728" t="n">
        <v>593</v>
      </c>
      <c r="B4728" t="inlineStr">
        <is>
          <t>20611831570</t>
        </is>
      </c>
      <c r="C4728" t="inlineStr">
        <is>
          <t>ASOCIACION JUNTOS POR UN SUEÑO VERDE</t>
        </is>
      </c>
      <c r="D4728" s="6" t="n">
        <v>2024</v>
      </c>
      <c r="F4728" t="inlineStr">
        <is>
          <t>PAC</t>
        </is>
      </c>
      <c r="G4728" s="4" t="n">
        <v>0</v>
      </c>
      <c r="H4728" s="4" t="n">
        <v>0</v>
      </c>
      <c r="I4728" s="4" t="n">
        <v>0</v>
      </c>
      <c r="J4728" s="4" t="str"/>
      <c r="K4728" s="4" t="str"/>
      <c r="L4728" s="3" t="str"/>
      <c r="M4728" s="3" t="str"/>
      <c r="N4728" s="3" t="str"/>
      <c r="O4728" s="4" t="str"/>
      <c r="P4728" s="4" t="str"/>
      <c r="Q4728" s="4" t="str"/>
      <c r="R4728" s="4" t="str"/>
      <c r="S4728" s="4" t="str"/>
      <c r="T4728" s="4" t="str"/>
      <c r="U4728" s="4" t="str"/>
      <c r="V4728" s="4" t="n">
        <v>1</v>
      </c>
    </row>
    <row r="4729">
      <c r="A4729" t="n">
        <v>593</v>
      </c>
      <c r="B4729" t="inlineStr">
        <is>
          <t>20611831570</t>
        </is>
      </c>
      <c r="C4729" t="inlineStr">
        <is>
          <t>ASOCIACION JUNTOS POR UN SUEÑO VERDE</t>
        </is>
      </c>
      <c r="D4729" s="6" t="n">
        <v>2025</v>
      </c>
      <c r="E4729" t="n">
        <v>1</v>
      </c>
      <c r="F4729" t="inlineStr">
        <is>
          <t>PAC</t>
        </is>
      </c>
      <c r="G4729" s="4" t="n">
        <v>42</v>
      </c>
      <c r="H4729" s="4" t="n">
        <v>40</v>
      </c>
      <c r="I4729" s="4" t="n">
        <v>82</v>
      </c>
      <c r="J4729" s="4" t="n">
        <v>20</v>
      </c>
      <c r="K4729" s="4" t="n">
        <v>4</v>
      </c>
      <c r="L4729" s="3" t="n">
        <v>146550</v>
      </c>
      <c r="M4729" s="3" t="n">
        <v>0</v>
      </c>
      <c r="N4729" s="3" t="n">
        <v>146550</v>
      </c>
      <c r="O4729" s="4" t="n">
        <v>0</v>
      </c>
      <c r="P4729" s="4" t="n">
        <v>146550</v>
      </c>
      <c r="Q4729" s="4" t="str"/>
      <c r="R4729" s="4" t="n">
        <v>0</v>
      </c>
      <c r="S4729" s="4" t="n">
        <v>0</v>
      </c>
      <c r="T4729" s="4" t="n">
        <v>0</v>
      </c>
      <c r="U4729" s="4" t="n">
        <v>146550</v>
      </c>
      <c r="V4729" s="4" t="n">
        <v>1</v>
      </c>
    </row>
    <row r="4730">
      <c r="A4730" t="n">
        <v>594</v>
      </c>
      <c r="B4730" t="inlineStr">
        <is>
          <t>20611451602</t>
        </is>
      </c>
      <c r="C4730" t="inlineStr">
        <is>
          <t>ASOCIACION SUMAQ URPIKUNA DE COALAQUE</t>
        </is>
      </c>
      <c r="D4730" s="6" t="n">
        <v>2018</v>
      </c>
      <c r="F4730" t="inlineStr">
        <is>
          <t>PAC</t>
        </is>
      </c>
      <c r="G4730" s="4" t="str"/>
      <c r="H4730" s="4" t="str"/>
      <c r="I4730" s="4" t="n">
        <v>0</v>
      </c>
      <c r="J4730" s="4" t="str"/>
      <c r="K4730" s="4" t="str"/>
      <c r="L4730" s="3" t="str"/>
      <c r="M4730" s="3" t="str"/>
      <c r="N4730" s="3" t="str"/>
      <c r="O4730" s="4" t="str"/>
      <c r="P4730" s="4" t="str"/>
      <c r="Q4730" s="4" t="str"/>
      <c r="R4730" s="4" t="str"/>
      <c r="S4730" s="4" t="str"/>
      <c r="T4730" s="4" t="str"/>
      <c r="U4730" s="4" t="str"/>
      <c r="V4730" s="4" t="n">
        <v>1</v>
      </c>
    </row>
    <row r="4731">
      <c r="A4731" t="n">
        <v>594</v>
      </c>
      <c r="B4731" t="inlineStr">
        <is>
          <t>20611451602</t>
        </is>
      </c>
      <c r="C4731" t="inlineStr">
        <is>
          <t>ASOCIACION SUMAQ URPIKUNA DE COALAQUE</t>
        </is>
      </c>
      <c r="D4731" s="6" t="n">
        <v>2019</v>
      </c>
      <c r="F4731" t="inlineStr">
        <is>
          <t>PAC</t>
        </is>
      </c>
      <c r="G4731" s="4" t="n">
        <v>0</v>
      </c>
      <c r="H4731" s="4" t="n">
        <v>0</v>
      </c>
      <c r="I4731" s="4" t="n">
        <v>0</v>
      </c>
      <c r="J4731" s="4" t="str"/>
      <c r="K4731" s="4" t="str"/>
      <c r="L4731" s="3" t="str"/>
      <c r="M4731" s="3" t="str"/>
      <c r="N4731" s="3" t="str"/>
      <c r="O4731" s="4" t="str"/>
      <c r="P4731" s="4" t="str"/>
      <c r="Q4731" s="4" t="str"/>
      <c r="R4731" s="4" t="str"/>
      <c r="S4731" s="4" t="str"/>
      <c r="T4731" s="4" t="str"/>
      <c r="U4731" s="4" t="str"/>
      <c r="V4731" s="4" t="n">
        <v>1</v>
      </c>
    </row>
    <row r="4732">
      <c r="A4732" t="n">
        <v>594</v>
      </c>
      <c r="B4732" t="inlineStr">
        <is>
          <t>20611451602</t>
        </is>
      </c>
      <c r="C4732" t="inlineStr">
        <is>
          <t>ASOCIACION SUMAQ URPIKUNA DE COALAQUE</t>
        </is>
      </c>
      <c r="D4732" s="6" t="n">
        <v>2020</v>
      </c>
      <c r="F4732" t="inlineStr">
        <is>
          <t>PAC</t>
        </is>
      </c>
      <c r="G4732" s="4" t="n">
        <v>0</v>
      </c>
      <c r="H4732" s="4" t="n">
        <v>0</v>
      </c>
      <c r="I4732" s="4" t="n">
        <v>0</v>
      </c>
      <c r="J4732" s="4" t="str"/>
      <c r="K4732" s="4" t="str"/>
      <c r="L4732" s="3" t="str"/>
      <c r="M4732" s="3" t="str"/>
      <c r="N4732" s="3" t="str"/>
      <c r="O4732" s="4" t="str"/>
      <c r="P4732" s="4" t="str"/>
      <c r="Q4732" s="4" t="str"/>
      <c r="R4732" s="4" t="str"/>
      <c r="S4732" s="4" t="str"/>
      <c r="T4732" s="4" t="str"/>
      <c r="U4732" s="4" t="str"/>
      <c r="V4732" s="4" t="n">
        <v>1</v>
      </c>
    </row>
    <row r="4733">
      <c r="A4733" t="n">
        <v>594</v>
      </c>
      <c r="B4733" t="inlineStr">
        <is>
          <t>20611451602</t>
        </is>
      </c>
      <c r="C4733" t="inlineStr">
        <is>
          <t>ASOCIACION SUMAQ URPIKUNA DE COALAQUE</t>
        </is>
      </c>
      <c r="D4733" s="6" t="n">
        <v>2021</v>
      </c>
      <c r="F4733" t="inlineStr">
        <is>
          <t>PAC</t>
        </is>
      </c>
      <c r="G4733" s="4" t="n">
        <v>0</v>
      </c>
      <c r="H4733" s="4" t="n">
        <v>0</v>
      </c>
      <c r="I4733" s="4" t="n">
        <v>0</v>
      </c>
      <c r="J4733" s="4" t="str"/>
      <c r="K4733" s="4" t="str"/>
      <c r="L4733" s="3" t="str"/>
      <c r="M4733" s="3" t="str"/>
      <c r="N4733" s="3" t="str"/>
      <c r="O4733" s="4" t="str"/>
      <c r="P4733" s="4" t="str"/>
      <c r="Q4733" s="4" t="str"/>
      <c r="R4733" s="4" t="str"/>
      <c r="S4733" s="4" t="str"/>
      <c r="T4733" s="4" t="str"/>
      <c r="U4733" s="4" t="str"/>
      <c r="V4733" s="4" t="n">
        <v>1</v>
      </c>
    </row>
    <row r="4734">
      <c r="A4734" t="n">
        <v>594</v>
      </c>
      <c r="B4734" t="inlineStr">
        <is>
          <t>20611451602</t>
        </is>
      </c>
      <c r="C4734" t="inlineStr">
        <is>
          <t>ASOCIACION SUMAQ URPIKUNA DE COALAQUE</t>
        </is>
      </c>
      <c r="D4734" s="6" t="n">
        <v>2022</v>
      </c>
      <c r="F4734" t="inlineStr">
        <is>
          <t>PAC</t>
        </is>
      </c>
      <c r="G4734" s="4" t="n">
        <v>0</v>
      </c>
      <c r="H4734" s="4" t="n">
        <v>0</v>
      </c>
      <c r="I4734" s="4" t="n">
        <v>0</v>
      </c>
      <c r="J4734" s="4" t="str"/>
      <c r="K4734" s="4" t="str"/>
      <c r="L4734" s="3" t="str"/>
      <c r="M4734" s="3" t="str"/>
      <c r="N4734" s="3" t="str"/>
      <c r="O4734" s="4" t="str"/>
      <c r="P4734" s="4" t="str"/>
      <c r="Q4734" s="4" t="str"/>
      <c r="R4734" s="4" t="str"/>
      <c r="S4734" s="4" t="str"/>
      <c r="T4734" s="4" t="str"/>
      <c r="U4734" s="4" t="str"/>
      <c r="V4734" s="4" t="n">
        <v>1</v>
      </c>
    </row>
    <row r="4735">
      <c r="A4735" t="n">
        <v>594</v>
      </c>
      <c r="B4735" t="inlineStr">
        <is>
          <t>20611451602</t>
        </is>
      </c>
      <c r="C4735" t="inlineStr">
        <is>
          <t>ASOCIACION SUMAQ URPIKUNA DE COALAQUE</t>
        </is>
      </c>
      <c r="D4735" s="6" t="n">
        <v>2023</v>
      </c>
      <c r="F4735" t="inlineStr">
        <is>
          <t>PAC</t>
        </is>
      </c>
      <c r="G4735" s="4" t="n">
        <v>0</v>
      </c>
      <c r="H4735" s="4" t="n">
        <v>0</v>
      </c>
      <c r="I4735" s="4" t="n">
        <v>0</v>
      </c>
      <c r="J4735" s="4" t="str"/>
      <c r="K4735" s="4" t="str"/>
      <c r="L4735" s="3" t="str"/>
      <c r="M4735" s="3" t="str"/>
      <c r="N4735" s="3" t="str"/>
      <c r="O4735" s="4" t="str"/>
      <c r="P4735" s="4" t="str"/>
      <c r="Q4735" s="4" t="str"/>
      <c r="R4735" s="4" t="str"/>
      <c r="S4735" s="4" t="str"/>
      <c r="T4735" s="4" t="str"/>
      <c r="U4735" s="4" t="str"/>
      <c r="V4735" s="4" t="n">
        <v>1</v>
      </c>
    </row>
    <row r="4736">
      <c r="A4736" t="n">
        <v>594</v>
      </c>
      <c r="B4736" t="inlineStr">
        <is>
          <t>20611451602</t>
        </is>
      </c>
      <c r="C4736" t="inlineStr">
        <is>
          <t>ASOCIACION SUMAQ URPIKUNA DE COALAQUE</t>
        </is>
      </c>
      <c r="D4736" s="6" t="n">
        <v>2024</v>
      </c>
      <c r="F4736" t="inlineStr">
        <is>
          <t>PAC</t>
        </is>
      </c>
      <c r="G4736" s="4" t="n">
        <v>0</v>
      </c>
      <c r="H4736" s="4" t="n">
        <v>0</v>
      </c>
      <c r="I4736" s="4" t="n">
        <v>0</v>
      </c>
      <c r="J4736" s="4" t="str"/>
      <c r="K4736" s="4" t="str"/>
      <c r="L4736" s="3" t="str"/>
      <c r="M4736" s="3" t="str"/>
      <c r="N4736" s="3" t="str"/>
      <c r="O4736" s="4" t="str"/>
      <c r="P4736" s="4" t="str"/>
      <c r="Q4736" s="4" t="str"/>
      <c r="R4736" s="4" t="str"/>
      <c r="S4736" s="4" t="str"/>
      <c r="T4736" s="4" t="str"/>
      <c r="U4736" s="4" t="str"/>
      <c r="V4736" s="4" t="n">
        <v>1</v>
      </c>
    </row>
    <row r="4737">
      <c r="A4737" t="n">
        <v>594</v>
      </c>
      <c r="B4737" t="inlineStr">
        <is>
          <t>20611451602</t>
        </is>
      </c>
      <c r="C4737" t="inlineStr">
        <is>
          <t>ASOCIACION SUMAQ URPIKUNA DE COALAQUE</t>
        </is>
      </c>
      <c r="D4737" s="6" t="n">
        <v>2025</v>
      </c>
      <c r="E4737" t="n">
        <v>1</v>
      </c>
      <c r="F4737" t="inlineStr">
        <is>
          <t>PAC</t>
        </is>
      </c>
      <c r="G4737" s="4" t="n">
        <v>6</v>
      </c>
      <c r="H4737" s="4" t="n">
        <v>21</v>
      </c>
      <c r="I4737" s="4" t="n">
        <v>27</v>
      </c>
      <c r="J4737" s="4" t="n">
        <v>5</v>
      </c>
      <c r="K4737" s="4" t="n">
        <v>1</v>
      </c>
      <c r="L4737" s="3" t="n">
        <v>27432.96</v>
      </c>
      <c r="M4737" s="3" t="n">
        <v>0</v>
      </c>
      <c r="N4737" s="3" t="n">
        <v>27432.96</v>
      </c>
      <c r="O4737" s="4" t="n">
        <v>0</v>
      </c>
      <c r="P4737" s="4" t="n">
        <v>27432.96</v>
      </c>
      <c r="Q4737" s="4" t="str"/>
      <c r="R4737" s="4" t="n">
        <v>0</v>
      </c>
      <c r="S4737" s="4" t="n">
        <v>0</v>
      </c>
      <c r="T4737" s="4" t="n">
        <v>0</v>
      </c>
      <c r="U4737" s="4" t="n">
        <v>27432.96</v>
      </c>
      <c r="V4737" s="4" t="n">
        <v>1</v>
      </c>
    </row>
    <row r="4738">
      <c r="A4738" t="n">
        <v>595</v>
      </c>
      <c r="B4738" t="inlineStr">
        <is>
          <t>20612512320</t>
        </is>
      </c>
      <c r="C4738" t="inlineStr">
        <is>
          <t>ASOCIACION DE PRODUCTORES AGROPECUARIOS INDUSTRIALES Y CADENAS PRODUCTIVAS JAHUAY LA RINCONADA QUERAPI</t>
        </is>
      </c>
      <c r="D4738" s="6" t="n">
        <v>2018</v>
      </c>
      <c r="F4738" t="inlineStr">
        <is>
          <t>PAC</t>
        </is>
      </c>
      <c r="G4738" s="4" t="str"/>
      <c r="H4738" s="4" t="str"/>
      <c r="I4738" s="4" t="n">
        <v>0</v>
      </c>
      <c r="J4738" s="4" t="str"/>
      <c r="K4738" s="4" t="str"/>
      <c r="L4738" s="3" t="str"/>
      <c r="M4738" s="3" t="str"/>
      <c r="N4738" s="3" t="str"/>
      <c r="O4738" s="4" t="str"/>
      <c r="P4738" s="4" t="str"/>
      <c r="Q4738" s="4" t="str"/>
      <c r="R4738" s="4" t="str"/>
      <c r="S4738" s="4" t="str"/>
      <c r="T4738" s="4" t="str"/>
      <c r="U4738" s="4" t="str"/>
      <c r="V4738" s="4" t="n">
        <v>1</v>
      </c>
    </row>
    <row r="4739">
      <c r="A4739" t="n">
        <v>595</v>
      </c>
      <c r="B4739" t="inlineStr">
        <is>
          <t>20612512320</t>
        </is>
      </c>
      <c r="C4739" t="inlineStr">
        <is>
          <t>ASOCIACION DE PRODUCTORES AGROPECUARIOS INDUSTRIALES Y CADENAS PRODUCTIVAS JAHUAY LA RINCONADA QUERAPI</t>
        </is>
      </c>
      <c r="D4739" s="6" t="n">
        <v>2019</v>
      </c>
      <c r="F4739" t="inlineStr">
        <is>
          <t>PAC</t>
        </is>
      </c>
      <c r="G4739" s="4" t="n">
        <v>0</v>
      </c>
      <c r="H4739" s="4" t="n">
        <v>0</v>
      </c>
      <c r="I4739" s="4" t="n">
        <v>0</v>
      </c>
      <c r="J4739" s="4" t="str"/>
      <c r="K4739" s="4" t="str"/>
      <c r="L4739" s="3" t="str"/>
      <c r="M4739" s="3" t="str"/>
      <c r="N4739" s="3" t="str"/>
      <c r="O4739" s="4" t="str"/>
      <c r="P4739" s="4" t="str"/>
      <c r="Q4739" s="4" t="str"/>
      <c r="R4739" s="4" t="str"/>
      <c r="S4739" s="4" t="str"/>
      <c r="T4739" s="4" t="str"/>
      <c r="U4739" s="4" t="str"/>
      <c r="V4739" s="4" t="n">
        <v>1</v>
      </c>
    </row>
    <row r="4740">
      <c r="A4740" t="n">
        <v>595</v>
      </c>
      <c r="B4740" t="inlineStr">
        <is>
          <t>20612512320</t>
        </is>
      </c>
      <c r="C4740" t="inlineStr">
        <is>
          <t>ASOCIACION DE PRODUCTORES AGROPECUARIOS INDUSTRIALES Y CADENAS PRODUCTIVAS JAHUAY LA RINCONADA QUERAPI</t>
        </is>
      </c>
      <c r="D4740" s="6" t="n">
        <v>2020</v>
      </c>
      <c r="F4740" t="inlineStr">
        <is>
          <t>PAC</t>
        </is>
      </c>
      <c r="G4740" s="4" t="n">
        <v>0</v>
      </c>
      <c r="H4740" s="4" t="n">
        <v>0</v>
      </c>
      <c r="I4740" s="4" t="n">
        <v>0</v>
      </c>
      <c r="J4740" s="4" t="str"/>
      <c r="K4740" s="4" t="str"/>
      <c r="L4740" s="3" t="str"/>
      <c r="M4740" s="3" t="str"/>
      <c r="N4740" s="3" t="str"/>
      <c r="O4740" s="4" t="str"/>
      <c r="P4740" s="4" t="str"/>
      <c r="Q4740" s="4" t="str"/>
      <c r="R4740" s="4" t="str"/>
      <c r="S4740" s="4" t="str"/>
      <c r="T4740" s="4" t="str"/>
      <c r="U4740" s="4" t="str"/>
      <c r="V4740" s="4" t="n">
        <v>1</v>
      </c>
    </row>
    <row r="4741">
      <c r="A4741" t="n">
        <v>595</v>
      </c>
      <c r="B4741" t="inlineStr">
        <is>
          <t>20612512320</t>
        </is>
      </c>
      <c r="C4741" t="inlineStr">
        <is>
          <t>ASOCIACION DE PRODUCTORES AGROPECUARIOS INDUSTRIALES Y CADENAS PRODUCTIVAS JAHUAY LA RINCONADA QUERAPI</t>
        </is>
      </c>
      <c r="D4741" s="6" t="n">
        <v>2021</v>
      </c>
      <c r="F4741" t="inlineStr">
        <is>
          <t>PAC</t>
        </is>
      </c>
      <c r="G4741" s="4" t="n">
        <v>0</v>
      </c>
      <c r="H4741" s="4" t="n">
        <v>0</v>
      </c>
      <c r="I4741" s="4" t="n">
        <v>0</v>
      </c>
      <c r="J4741" s="4" t="str"/>
      <c r="K4741" s="4" t="str"/>
      <c r="L4741" s="3" t="str"/>
      <c r="M4741" s="3" t="str"/>
      <c r="N4741" s="3" t="str"/>
      <c r="O4741" s="4" t="str"/>
      <c r="P4741" s="4" t="str"/>
      <c r="Q4741" s="4" t="str"/>
      <c r="R4741" s="4" t="str"/>
      <c r="S4741" s="4" t="str"/>
      <c r="T4741" s="4" t="str"/>
      <c r="U4741" s="4" t="str"/>
      <c r="V4741" s="4" t="n">
        <v>1</v>
      </c>
    </row>
    <row r="4742">
      <c r="A4742" t="n">
        <v>595</v>
      </c>
      <c r="B4742" t="inlineStr">
        <is>
          <t>20612512320</t>
        </is>
      </c>
      <c r="C4742" t="inlineStr">
        <is>
          <t>ASOCIACION DE PRODUCTORES AGROPECUARIOS INDUSTRIALES Y CADENAS PRODUCTIVAS JAHUAY LA RINCONADA QUERAPI</t>
        </is>
      </c>
      <c r="D4742" s="6" t="n">
        <v>2022</v>
      </c>
      <c r="F4742" t="inlineStr">
        <is>
          <t>PAC</t>
        </is>
      </c>
      <c r="G4742" s="4" t="n">
        <v>0</v>
      </c>
      <c r="H4742" s="4" t="n">
        <v>0</v>
      </c>
      <c r="I4742" s="4" t="n">
        <v>0</v>
      </c>
      <c r="J4742" s="4" t="str"/>
      <c r="K4742" s="4" t="str"/>
      <c r="L4742" s="3" t="str"/>
      <c r="M4742" s="3" t="str"/>
      <c r="N4742" s="3" t="str"/>
      <c r="O4742" s="4" t="str"/>
      <c r="P4742" s="4" t="str"/>
      <c r="Q4742" s="4" t="str"/>
      <c r="R4742" s="4" t="str"/>
      <c r="S4742" s="4" t="str"/>
      <c r="T4742" s="4" t="str"/>
      <c r="U4742" s="4" t="str"/>
      <c r="V4742" s="4" t="n">
        <v>1</v>
      </c>
    </row>
    <row r="4743">
      <c r="A4743" t="n">
        <v>595</v>
      </c>
      <c r="B4743" t="inlineStr">
        <is>
          <t>20612512320</t>
        </is>
      </c>
      <c r="C4743" t="inlineStr">
        <is>
          <t>ASOCIACION DE PRODUCTORES AGROPECUARIOS INDUSTRIALES Y CADENAS PRODUCTIVAS JAHUAY LA RINCONADA QUERAPI</t>
        </is>
      </c>
      <c r="D4743" s="6" t="n">
        <v>2023</v>
      </c>
      <c r="F4743" t="inlineStr">
        <is>
          <t>PAC</t>
        </is>
      </c>
      <c r="G4743" s="4" t="n">
        <v>0</v>
      </c>
      <c r="H4743" s="4" t="n">
        <v>0</v>
      </c>
      <c r="I4743" s="4" t="n">
        <v>0</v>
      </c>
      <c r="J4743" s="4" t="str"/>
      <c r="K4743" s="4" t="str"/>
      <c r="L4743" s="3" t="str"/>
      <c r="M4743" s="3" t="str"/>
      <c r="N4743" s="3" t="str"/>
      <c r="O4743" s="4" t="str"/>
      <c r="P4743" s="4" t="str"/>
      <c r="Q4743" s="4" t="str"/>
      <c r="R4743" s="4" t="str"/>
      <c r="S4743" s="4" t="str"/>
      <c r="T4743" s="4" t="str"/>
      <c r="U4743" s="4" t="str"/>
      <c r="V4743" s="4" t="n">
        <v>1</v>
      </c>
    </row>
    <row r="4744">
      <c r="A4744" t="n">
        <v>595</v>
      </c>
      <c r="B4744" t="inlineStr">
        <is>
          <t>20612512320</t>
        </is>
      </c>
      <c r="C4744" t="inlineStr">
        <is>
          <t>ASOCIACION DE PRODUCTORES AGROPECUARIOS INDUSTRIALES Y CADENAS PRODUCTIVAS JAHUAY LA RINCONADA QUERAPI</t>
        </is>
      </c>
      <c r="D4744" s="6" t="n">
        <v>2024</v>
      </c>
      <c r="F4744" t="inlineStr">
        <is>
          <t>PAC</t>
        </is>
      </c>
      <c r="G4744" s="4" t="n">
        <v>0</v>
      </c>
      <c r="H4744" s="4" t="n">
        <v>0</v>
      </c>
      <c r="I4744" s="4" t="n">
        <v>0</v>
      </c>
      <c r="J4744" s="4" t="str"/>
      <c r="K4744" s="4" t="str"/>
      <c r="L4744" s="3" t="str"/>
      <c r="M4744" s="3" t="str"/>
      <c r="N4744" s="3" t="str"/>
      <c r="O4744" s="4" t="str"/>
      <c r="P4744" s="4" t="str"/>
      <c r="Q4744" s="4" t="str"/>
      <c r="R4744" s="4" t="str"/>
      <c r="S4744" s="4" t="str"/>
      <c r="T4744" s="4" t="str"/>
      <c r="U4744" s="4" t="str"/>
      <c r="V4744" s="4" t="n">
        <v>1</v>
      </c>
    </row>
    <row r="4745">
      <c r="A4745" t="n">
        <v>595</v>
      </c>
      <c r="B4745" t="inlineStr">
        <is>
          <t>20612512320</t>
        </is>
      </c>
      <c r="C4745" t="inlineStr">
        <is>
          <t>ASOCIACION DE PRODUCTORES AGROPECUARIOS INDUSTRIALES Y CADENAS PRODUCTIVAS JAHUAY LA RINCONADA QUERAPI</t>
        </is>
      </c>
      <c r="D4745" s="6" t="n">
        <v>2025</v>
      </c>
      <c r="E4745" t="n">
        <v>1</v>
      </c>
      <c r="F4745" t="inlineStr">
        <is>
          <t>PAC</t>
        </is>
      </c>
      <c r="G4745" s="4" t="n">
        <v>12</v>
      </c>
      <c r="H4745" s="4" t="n">
        <v>11</v>
      </c>
      <c r="I4745" s="4" t="n">
        <v>23</v>
      </c>
      <c r="J4745" s="4" t="n">
        <v>20</v>
      </c>
      <c r="K4745" s="4" t="n">
        <v>4</v>
      </c>
      <c r="L4745" s="3" t="n">
        <v>86680</v>
      </c>
      <c r="M4745" s="3" t="n">
        <v>0</v>
      </c>
      <c r="N4745" s="3" t="n">
        <v>86680</v>
      </c>
      <c r="O4745" s="4" t="n">
        <v>0</v>
      </c>
      <c r="P4745" s="4" t="n">
        <v>86680</v>
      </c>
      <c r="Q4745" s="4" t="str"/>
      <c r="R4745" s="4" t="n">
        <v>0</v>
      </c>
      <c r="S4745" s="4" t="n">
        <v>0</v>
      </c>
      <c r="T4745" s="4" t="n">
        <v>0</v>
      </c>
      <c r="U4745" s="4" t="n">
        <v>86680</v>
      </c>
      <c r="V4745" s="4" t="n">
        <v>1</v>
      </c>
    </row>
    <row r="4746">
      <c r="A4746" t="n">
        <v>596</v>
      </c>
      <c r="B4746" t="inlineStr">
        <is>
          <t>20607660515</t>
        </is>
      </c>
      <c r="C4746" t="inlineStr">
        <is>
          <t>ASOCIACION DE PRODUCTOS OLIVICOLAS DE ILO</t>
        </is>
      </c>
      <c r="D4746" s="6" t="n">
        <v>2018</v>
      </c>
      <c r="F4746" t="inlineStr">
        <is>
          <t>PAC</t>
        </is>
      </c>
      <c r="G4746" s="4" t="str"/>
      <c r="H4746" s="4" t="str"/>
      <c r="I4746" s="4" t="n">
        <v>0</v>
      </c>
      <c r="J4746" s="4" t="str"/>
      <c r="K4746" s="4" t="str"/>
      <c r="L4746" s="3" t="str"/>
      <c r="M4746" s="3" t="str"/>
      <c r="N4746" s="3" t="str"/>
      <c r="O4746" s="4" t="str"/>
      <c r="P4746" s="4" t="str"/>
      <c r="Q4746" s="4" t="str"/>
      <c r="R4746" s="4" t="str"/>
      <c r="S4746" s="4" t="str"/>
      <c r="T4746" s="4" t="str"/>
      <c r="U4746" s="4" t="str"/>
      <c r="V4746" s="4" t="n">
        <v>2</v>
      </c>
    </row>
    <row r="4747">
      <c r="A4747" t="n">
        <v>596</v>
      </c>
      <c r="B4747" t="inlineStr">
        <is>
          <t>20607660515</t>
        </is>
      </c>
      <c r="C4747" t="inlineStr">
        <is>
          <t>ASOCIACION DE PRODUCTOS OLIVICOLAS DE ILO</t>
        </is>
      </c>
      <c r="D4747" s="6" t="n">
        <v>2019</v>
      </c>
      <c r="F4747" t="inlineStr">
        <is>
          <t>PAC</t>
        </is>
      </c>
      <c r="G4747" s="4" t="n">
        <v>0</v>
      </c>
      <c r="H4747" s="4" t="n">
        <v>0</v>
      </c>
      <c r="I4747" s="4" t="n">
        <v>0</v>
      </c>
      <c r="J4747" s="4" t="str"/>
      <c r="K4747" s="4" t="str"/>
      <c r="L4747" s="3" t="str"/>
      <c r="M4747" s="3" t="str"/>
      <c r="N4747" s="3" t="str"/>
      <c r="O4747" s="4" t="str"/>
      <c r="P4747" s="4" t="str"/>
      <c r="Q4747" s="4" t="str"/>
      <c r="R4747" s="4" t="str"/>
      <c r="S4747" s="4" t="str"/>
      <c r="T4747" s="4" t="str"/>
      <c r="U4747" s="4" t="str"/>
      <c r="V4747" s="4" t="n">
        <v>2</v>
      </c>
    </row>
    <row r="4748">
      <c r="A4748" t="n">
        <v>596</v>
      </c>
      <c r="B4748" t="inlineStr">
        <is>
          <t>20607660515</t>
        </is>
      </c>
      <c r="C4748" t="inlineStr">
        <is>
          <t>ASOCIACION DE PRODUCTOS OLIVICOLAS DE ILO</t>
        </is>
      </c>
      <c r="D4748" s="6" t="n">
        <v>2020</v>
      </c>
      <c r="F4748" t="inlineStr">
        <is>
          <t>PAC</t>
        </is>
      </c>
      <c r="G4748" s="4" t="n">
        <v>0</v>
      </c>
      <c r="H4748" s="4" t="n">
        <v>0</v>
      </c>
      <c r="I4748" s="4" t="n">
        <v>0</v>
      </c>
      <c r="J4748" s="4" t="str"/>
      <c r="K4748" s="4" t="str"/>
      <c r="L4748" s="3" t="str"/>
      <c r="M4748" s="3" t="str"/>
      <c r="N4748" s="3" t="str"/>
      <c r="O4748" s="4" t="str"/>
      <c r="P4748" s="4" t="str"/>
      <c r="Q4748" s="4" t="str"/>
      <c r="R4748" s="4" t="str"/>
      <c r="S4748" s="4" t="str"/>
      <c r="T4748" s="4" t="str"/>
      <c r="U4748" s="4" t="str"/>
      <c r="V4748" s="4" t="n">
        <v>2</v>
      </c>
    </row>
    <row r="4749">
      <c r="A4749" t="n">
        <v>596</v>
      </c>
      <c r="B4749" t="inlineStr">
        <is>
          <t>20607660515</t>
        </is>
      </c>
      <c r="C4749" t="inlineStr">
        <is>
          <t>ASOCIACION DE PRODUCTOS OLIVICOLAS DE ILO</t>
        </is>
      </c>
      <c r="D4749" s="6" t="n">
        <v>2021</v>
      </c>
      <c r="F4749" t="inlineStr">
        <is>
          <t>PAC</t>
        </is>
      </c>
      <c r="G4749" s="4" t="n">
        <v>0</v>
      </c>
      <c r="H4749" s="4" t="n">
        <v>0</v>
      </c>
      <c r="I4749" s="4" t="n">
        <v>0</v>
      </c>
      <c r="J4749" s="4" t="str"/>
      <c r="K4749" s="4" t="str"/>
      <c r="L4749" s="3" t="str"/>
      <c r="M4749" s="3" t="str"/>
      <c r="N4749" s="3" t="str"/>
      <c r="O4749" s="4" t="str"/>
      <c r="P4749" s="4" t="str"/>
      <c r="Q4749" s="4" t="str"/>
      <c r="R4749" s="4" t="str"/>
      <c r="S4749" s="4" t="str"/>
      <c r="T4749" s="4" t="str"/>
      <c r="U4749" s="4" t="str"/>
      <c r="V4749" s="4" t="n">
        <v>2</v>
      </c>
    </row>
    <row r="4750">
      <c r="A4750" t="n">
        <v>596</v>
      </c>
      <c r="B4750" t="inlineStr">
        <is>
          <t>20607660515</t>
        </is>
      </c>
      <c r="C4750" t="inlineStr">
        <is>
          <t>ASOCIACION DE PRODUCTOS OLIVICOLAS DE ILO</t>
        </is>
      </c>
      <c r="D4750" s="6" t="n">
        <v>2022</v>
      </c>
      <c r="F4750" t="inlineStr">
        <is>
          <t>PAC</t>
        </is>
      </c>
      <c r="G4750" s="4" t="n">
        <v>0</v>
      </c>
      <c r="H4750" s="4" t="n">
        <v>0</v>
      </c>
      <c r="I4750" s="4" t="n">
        <v>0</v>
      </c>
      <c r="J4750" s="4" t="str"/>
      <c r="K4750" s="4" t="str"/>
      <c r="L4750" s="3" t="str"/>
      <c r="M4750" s="3" t="str"/>
      <c r="N4750" s="3" t="str"/>
      <c r="O4750" s="4" t="str"/>
      <c r="P4750" s="4" t="str"/>
      <c r="Q4750" s="4" t="str"/>
      <c r="R4750" s="4" t="str"/>
      <c r="S4750" s="4" t="str"/>
      <c r="T4750" s="4" t="str"/>
      <c r="U4750" s="4" t="str"/>
      <c r="V4750" s="4" t="n">
        <v>2</v>
      </c>
    </row>
    <row r="4751">
      <c r="A4751" t="n">
        <v>596</v>
      </c>
      <c r="B4751" t="inlineStr">
        <is>
          <t>20607660515</t>
        </is>
      </c>
      <c r="C4751" t="inlineStr">
        <is>
          <t>ASOCIACION DE PRODUCTOS OLIVICOLAS DE ILO</t>
        </is>
      </c>
      <c r="D4751" s="6" t="n">
        <v>2023</v>
      </c>
      <c r="F4751" t="inlineStr">
        <is>
          <t>PAC</t>
        </is>
      </c>
      <c r="G4751" s="4" t="n">
        <v>0</v>
      </c>
      <c r="H4751" s="4" t="n">
        <v>0</v>
      </c>
      <c r="I4751" s="4" t="n">
        <v>0</v>
      </c>
      <c r="J4751" s="4" t="str"/>
      <c r="K4751" s="4" t="str"/>
      <c r="L4751" s="3" t="str"/>
      <c r="M4751" s="3" t="str"/>
      <c r="N4751" s="3" t="str"/>
      <c r="O4751" s="4" t="str"/>
      <c r="P4751" s="4" t="str"/>
      <c r="Q4751" s="4" t="str"/>
      <c r="R4751" s="4" t="str"/>
      <c r="S4751" s="4" t="str"/>
      <c r="T4751" s="4" t="str"/>
      <c r="U4751" s="4" t="str"/>
      <c r="V4751" s="4" t="n">
        <v>2</v>
      </c>
    </row>
    <row r="4752">
      <c r="A4752" t="n">
        <v>596</v>
      </c>
      <c r="B4752" t="inlineStr">
        <is>
          <t>20607660515</t>
        </is>
      </c>
      <c r="C4752" t="inlineStr">
        <is>
          <t>ASOCIACION DE PRODUCTOS OLIVICOLAS DE ILO</t>
        </is>
      </c>
      <c r="D4752" s="6" t="n">
        <v>2024</v>
      </c>
      <c r="F4752" t="inlineStr">
        <is>
          <t>PAC</t>
        </is>
      </c>
      <c r="G4752" s="4" t="n">
        <v>0</v>
      </c>
      <c r="H4752" s="4" t="n">
        <v>0</v>
      </c>
      <c r="I4752" s="4" t="n">
        <v>0</v>
      </c>
      <c r="J4752" s="4" t="str"/>
      <c r="K4752" s="4" t="str"/>
      <c r="L4752" s="3" t="str"/>
      <c r="M4752" s="3" t="str"/>
      <c r="N4752" s="3" t="str"/>
      <c r="O4752" s="4" t="str"/>
      <c r="P4752" s="4" t="str"/>
      <c r="Q4752" s="4" t="str"/>
      <c r="R4752" s="4" t="str"/>
      <c r="S4752" s="4" t="str"/>
      <c r="T4752" s="4" t="str"/>
      <c r="U4752" s="4" t="str"/>
      <c r="V4752" s="4" t="n">
        <v>2</v>
      </c>
    </row>
    <row r="4753">
      <c r="A4753" t="n">
        <v>596</v>
      </c>
      <c r="B4753" t="inlineStr">
        <is>
          <t>20607660515</t>
        </is>
      </c>
      <c r="C4753" t="inlineStr">
        <is>
          <t>ASOCIACION DE PRODUCTOS OLIVICOLAS DE ILO</t>
        </is>
      </c>
      <c r="D4753" s="6" t="n">
        <v>2025</v>
      </c>
      <c r="E4753" t="n">
        <v>1</v>
      </c>
      <c r="F4753" t="inlineStr">
        <is>
          <t>PAC</t>
        </is>
      </c>
      <c r="G4753" s="4" t="n">
        <v>11</v>
      </c>
      <c r="H4753" s="4" t="n">
        <v>14</v>
      </c>
      <c r="I4753" s="4" t="n">
        <v>25</v>
      </c>
      <c r="J4753" s="4" t="n">
        <v>20</v>
      </c>
      <c r="K4753" s="4" t="n">
        <v>4</v>
      </c>
      <c r="L4753" s="3" t="n">
        <v>393912</v>
      </c>
      <c r="M4753" s="3" t="n">
        <v>0</v>
      </c>
      <c r="N4753" s="3" t="n">
        <v>393912</v>
      </c>
      <c r="O4753" s="4" t="n">
        <v>0</v>
      </c>
      <c r="P4753" s="4" t="n">
        <v>393912</v>
      </c>
      <c r="Q4753" s="4" t="str"/>
      <c r="R4753" s="4" t="n">
        <v>0</v>
      </c>
      <c r="S4753" s="4" t="n">
        <v>0</v>
      </c>
      <c r="T4753" s="4" t="n">
        <v>0</v>
      </c>
      <c r="U4753" s="4" t="n">
        <v>393912</v>
      </c>
      <c r="V4753" s="4" t="n">
        <v>2</v>
      </c>
    </row>
    <row r="4754">
      <c r="A4754" t="n">
        <v>597</v>
      </c>
      <c r="B4754" t="inlineStr">
        <is>
          <t>20484163902</t>
        </is>
      </c>
      <c r="C4754" t="inlineStr">
        <is>
          <t>COOPERATIVA AGRARIA APPROCAP LTDA</t>
        </is>
      </c>
      <c r="D4754" s="6" t="n">
        <v>2018</v>
      </c>
      <c r="F4754" t="inlineStr">
        <is>
          <t>PAC</t>
        </is>
      </c>
      <c r="G4754" s="4" t="str"/>
      <c r="H4754" s="4" t="str"/>
      <c r="I4754" s="4" t="n">
        <v>0</v>
      </c>
      <c r="J4754" s="4" t="str"/>
      <c r="K4754" s="4" t="str"/>
      <c r="L4754" s="3" t="str"/>
      <c r="M4754" s="3" t="str"/>
      <c r="N4754" s="3" t="str"/>
      <c r="O4754" s="4" t="str"/>
      <c r="P4754" s="4" t="str"/>
      <c r="Q4754" s="4" t="str"/>
      <c r="R4754" s="4" t="str"/>
      <c r="S4754" s="4" t="str"/>
      <c r="T4754" s="4" t="str"/>
      <c r="U4754" s="4" t="str"/>
      <c r="V4754" s="4" t="n">
        <v>1</v>
      </c>
    </row>
    <row r="4755">
      <c r="A4755" t="n">
        <v>597</v>
      </c>
      <c r="B4755" t="inlineStr">
        <is>
          <t>20484163902</t>
        </is>
      </c>
      <c r="C4755" t="inlineStr">
        <is>
          <t>COOPERATIVA AGRARIA APPROCAP LTDA</t>
        </is>
      </c>
      <c r="D4755" s="6" t="n">
        <v>2019</v>
      </c>
      <c r="F4755" t="inlineStr">
        <is>
          <t>PAC</t>
        </is>
      </c>
      <c r="G4755" s="4" t="n">
        <v>0</v>
      </c>
      <c r="H4755" s="4" t="n">
        <v>0</v>
      </c>
      <c r="I4755" s="4" t="n">
        <v>0</v>
      </c>
      <c r="J4755" s="4" t="str"/>
      <c r="K4755" s="4" t="str"/>
      <c r="L4755" s="3" t="str"/>
      <c r="M4755" s="3" t="str"/>
      <c r="N4755" s="3" t="str"/>
      <c r="O4755" s="4" t="str"/>
      <c r="P4755" s="4" t="str"/>
      <c r="Q4755" s="4" t="str"/>
      <c r="R4755" s="4" t="str"/>
      <c r="S4755" s="4" t="str"/>
      <c r="T4755" s="4" t="str"/>
      <c r="U4755" s="4" t="str"/>
      <c r="V4755" s="4" t="n">
        <v>1</v>
      </c>
    </row>
    <row r="4756">
      <c r="A4756" t="n">
        <v>597</v>
      </c>
      <c r="B4756" t="inlineStr">
        <is>
          <t>20484163902</t>
        </is>
      </c>
      <c r="C4756" t="inlineStr">
        <is>
          <t>COOPERATIVA AGRARIA APPROCAP LTDA</t>
        </is>
      </c>
      <c r="D4756" s="6" t="n">
        <v>2020</v>
      </c>
      <c r="F4756" t="inlineStr">
        <is>
          <t>PAC</t>
        </is>
      </c>
      <c r="G4756" s="4" t="n">
        <v>0</v>
      </c>
      <c r="H4756" s="4" t="n">
        <v>0</v>
      </c>
      <c r="I4756" s="4" t="n">
        <v>0</v>
      </c>
      <c r="J4756" s="4" t="str"/>
      <c r="K4756" s="4" t="str"/>
      <c r="L4756" s="3" t="str"/>
      <c r="M4756" s="3" t="str"/>
      <c r="N4756" s="3" t="str"/>
      <c r="O4756" s="4" t="str"/>
      <c r="P4756" s="4" t="str"/>
      <c r="Q4756" s="4" t="str"/>
      <c r="R4756" s="4" t="str"/>
      <c r="S4756" s="4" t="str"/>
      <c r="T4756" s="4" t="str"/>
      <c r="U4756" s="4" t="str"/>
      <c r="V4756" s="4" t="n">
        <v>1</v>
      </c>
    </row>
    <row r="4757">
      <c r="A4757" t="n">
        <v>597</v>
      </c>
      <c r="B4757" t="inlineStr">
        <is>
          <t>20484163902</t>
        </is>
      </c>
      <c r="C4757" t="inlineStr">
        <is>
          <t>COOPERATIVA AGRARIA APPROCAP LTDA</t>
        </is>
      </c>
      <c r="D4757" s="6" t="n">
        <v>2021</v>
      </c>
      <c r="F4757" t="inlineStr">
        <is>
          <t>PAC</t>
        </is>
      </c>
      <c r="G4757" s="4" t="n">
        <v>0</v>
      </c>
      <c r="H4757" s="4" t="n">
        <v>0</v>
      </c>
      <c r="I4757" s="4" t="n">
        <v>0</v>
      </c>
      <c r="J4757" s="4" t="str"/>
      <c r="K4757" s="4" t="str"/>
      <c r="L4757" s="3" t="str"/>
      <c r="M4757" s="3" t="str"/>
      <c r="N4757" s="3" t="str"/>
      <c r="O4757" s="4" t="str"/>
      <c r="P4757" s="4" t="str"/>
      <c r="Q4757" s="4" t="str"/>
      <c r="R4757" s="4" t="str"/>
      <c r="S4757" s="4" t="str"/>
      <c r="T4757" s="4" t="str"/>
      <c r="U4757" s="4" t="str"/>
      <c r="V4757" s="4" t="n">
        <v>1</v>
      </c>
    </row>
    <row r="4758">
      <c r="A4758" t="n">
        <v>597</v>
      </c>
      <c r="B4758" t="inlineStr">
        <is>
          <t>20484163902</t>
        </is>
      </c>
      <c r="C4758" t="inlineStr">
        <is>
          <t>COOPERATIVA AGRARIA APPROCAP LTDA</t>
        </is>
      </c>
      <c r="D4758" s="6" t="n">
        <v>2022</v>
      </c>
      <c r="F4758" t="inlineStr">
        <is>
          <t>PAC</t>
        </is>
      </c>
      <c r="G4758" s="4" t="n">
        <v>0</v>
      </c>
      <c r="H4758" s="4" t="n">
        <v>0</v>
      </c>
      <c r="I4758" s="4" t="n">
        <v>0</v>
      </c>
      <c r="J4758" s="4" t="str"/>
      <c r="K4758" s="4" t="str"/>
      <c r="L4758" s="3" t="str"/>
      <c r="M4758" s="3" t="str"/>
      <c r="N4758" s="3" t="str"/>
      <c r="O4758" s="4" t="str"/>
      <c r="P4758" s="4" t="str"/>
      <c r="Q4758" s="4" t="str"/>
      <c r="R4758" s="4" t="str"/>
      <c r="S4758" s="4" t="str"/>
      <c r="T4758" s="4" t="str"/>
      <c r="U4758" s="4" t="str"/>
      <c r="V4758" s="4" t="n">
        <v>1</v>
      </c>
    </row>
    <row r="4759">
      <c r="A4759" t="n">
        <v>597</v>
      </c>
      <c r="B4759" t="inlineStr">
        <is>
          <t>20484163902</t>
        </is>
      </c>
      <c r="C4759" t="inlineStr">
        <is>
          <t>COOPERATIVA AGRARIA APPROCAP LTDA</t>
        </is>
      </c>
      <c r="D4759" s="6" t="n">
        <v>2023</v>
      </c>
      <c r="F4759" t="inlineStr">
        <is>
          <t>PAC</t>
        </is>
      </c>
      <c r="G4759" s="4" t="n">
        <v>0</v>
      </c>
      <c r="H4759" s="4" t="n">
        <v>0</v>
      </c>
      <c r="I4759" s="4" t="n">
        <v>0</v>
      </c>
      <c r="J4759" s="4" t="str"/>
      <c r="K4759" s="4" t="str"/>
      <c r="L4759" s="3" t="str"/>
      <c r="M4759" s="3" t="str"/>
      <c r="N4759" s="3" t="str"/>
      <c r="O4759" s="4" t="str"/>
      <c r="P4759" s="4" t="str"/>
      <c r="Q4759" s="4" t="str"/>
      <c r="R4759" s="4" t="str"/>
      <c r="S4759" s="4" t="str"/>
      <c r="T4759" s="4" t="str"/>
      <c r="U4759" s="4" t="str"/>
      <c r="V4759" s="4" t="n">
        <v>1</v>
      </c>
    </row>
    <row r="4760">
      <c r="A4760" t="n">
        <v>597</v>
      </c>
      <c r="B4760" t="inlineStr">
        <is>
          <t>20484163902</t>
        </is>
      </c>
      <c r="C4760" t="inlineStr">
        <is>
          <t>COOPERATIVA AGRARIA APPROCAP LTDA</t>
        </is>
      </c>
      <c r="D4760" s="6" t="n">
        <v>2024</v>
      </c>
      <c r="F4760" t="inlineStr">
        <is>
          <t>PAC</t>
        </is>
      </c>
      <c r="G4760" s="4" t="n">
        <v>0</v>
      </c>
      <c r="H4760" s="4" t="n">
        <v>0</v>
      </c>
      <c r="I4760" s="4" t="n">
        <v>0</v>
      </c>
      <c r="J4760" s="4" t="str"/>
      <c r="K4760" s="4" t="str"/>
      <c r="L4760" s="3" t="str"/>
      <c r="M4760" s="3" t="str"/>
      <c r="N4760" s="3" t="str"/>
      <c r="O4760" s="4" t="str"/>
      <c r="P4760" s="4" t="str"/>
      <c r="Q4760" s="4" t="str"/>
      <c r="R4760" s="4" t="str"/>
      <c r="S4760" s="4" t="str"/>
      <c r="T4760" s="4" t="str"/>
      <c r="U4760" s="4" t="str"/>
      <c r="V4760" s="4" t="n">
        <v>1</v>
      </c>
    </row>
    <row r="4761">
      <c r="A4761" t="n">
        <v>597</v>
      </c>
      <c r="B4761" t="inlineStr">
        <is>
          <t>20484163902</t>
        </is>
      </c>
      <c r="C4761" t="inlineStr">
        <is>
          <t>COOPERATIVA AGRARIA APPROCAP LTDA</t>
        </is>
      </c>
      <c r="D4761" s="6" t="n">
        <v>2025</v>
      </c>
      <c r="E4761" t="n">
        <v>1</v>
      </c>
      <c r="F4761" t="inlineStr">
        <is>
          <t>PAC</t>
        </is>
      </c>
      <c r="G4761" s="4" t="n">
        <v>137</v>
      </c>
      <c r="H4761" s="4" t="n">
        <v>43</v>
      </c>
      <c r="I4761" s="4" t="n">
        <v>180</v>
      </c>
      <c r="J4761" s="4" t="n">
        <v>85</v>
      </c>
      <c r="K4761" s="4" t="n">
        <v>5</v>
      </c>
      <c r="L4761" s="3" t="n">
        <v>220735.59990175</v>
      </c>
      <c r="M4761" s="3" t="n">
        <v>1068430</v>
      </c>
      <c r="N4761" s="3" t="n">
        <v>1289165.59990175</v>
      </c>
      <c r="O4761" s="4" t="n">
        <v>127317.59990175</v>
      </c>
      <c r="P4761" s="4" t="n">
        <v>0</v>
      </c>
      <c r="Q4761" s="4" t="str"/>
      <c r="R4761" s="4" t="n">
        <v>1161848</v>
      </c>
      <c r="S4761" s="4" t="n">
        <v>0</v>
      </c>
      <c r="T4761" s="4" t="n">
        <v>0</v>
      </c>
      <c r="U4761" s="4" t="n">
        <v>1289165.59990175</v>
      </c>
      <c r="V4761" s="4" t="n">
        <v>1</v>
      </c>
    </row>
    <row r="4762">
      <c r="A4762" t="n">
        <v>598</v>
      </c>
      <c r="B4762" t="inlineStr">
        <is>
          <t>20447888701</t>
        </is>
      </c>
      <c r="C4762" t="inlineStr">
        <is>
          <t>COOPERATIVA AGRARIA INDUSTRIAL SAN GABAN LTDA.</t>
        </is>
      </c>
      <c r="D4762" s="6" t="n">
        <v>2018</v>
      </c>
      <c r="F4762" t="inlineStr">
        <is>
          <t>PAC</t>
        </is>
      </c>
      <c r="G4762" s="4" t="str"/>
      <c r="H4762" s="4" t="str"/>
      <c r="I4762" s="4" t="n">
        <v>0</v>
      </c>
      <c r="J4762" s="4" t="str"/>
      <c r="K4762" s="4" t="str"/>
      <c r="L4762" s="3" t="str"/>
      <c r="M4762" s="3" t="str"/>
      <c r="N4762" s="3" t="str"/>
      <c r="O4762" s="4" t="str"/>
      <c r="P4762" s="4" t="str"/>
      <c r="Q4762" s="4" t="str"/>
      <c r="R4762" s="4" t="str"/>
      <c r="S4762" s="4" t="str"/>
      <c r="T4762" s="4" t="str"/>
      <c r="U4762" s="4" t="str"/>
      <c r="V4762" s="4" t="n">
        <v>1</v>
      </c>
    </row>
    <row r="4763">
      <c r="A4763" t="n">
        <v>598</v>
      </c>
      <c r="B4763" t="inlineStr">
        <is>
          <t>20447888701</t>
        </is>
      </c>
      <c r="C4763" t="inlineStr">
        <is>
          <t>COOPERATIVA AGRARIA INDUSTRIAL SAN GABAN LTDA.</t>
        </is>
      </c>
      <c r="D4763" s="6" t="n">
        <v>2019</v>
      </c>
      <c r="F4763" t="inlineStr">
        <is>
          <t>PAC</t>
        </is>
      </c>
      <c r="G4763" s="4" t="n">
        <v>0</v>
      </c>
      <c r="H4763" s="4" t="n">
        <v>0</v>
      </c>
      <c r="I4763" s="4" t="n">
        <v>0</v>
      </c>
      <c r="J4763" s="4" t="str"/>
      <c r="K4763" s="4" t="str"/>
      <c r="L4763" s="3" t="str"/>
      <c r="M4763" s="3" t="str"/>
      <c r="N4763" s="3" t="str"/>
      <c r="O4763" s="4" t="str"/>
      <c r="P4763" s="4" t="str"/>
      <c r="Q4763" s="4" t="str"/>
      <c r="R4763" s="4" t="str"/>
      <c r="S4763" s="4" t="str"/>
      <c r="T4763" s="4" t="str"/>
      <c r="U4763" s="4" t="str"/>
      <c r="V4763" s="4" t="n">
        <v>1</v>
      </c>
    </row>
    <row r="4764">
      <c r="A4764" t="n">
        <v>598</v>
      </c>
      <c r="B4764" t="inlineStr">
        <is>
          <t>20447888701</t>
        </is>
      </c>
      <c r="C4764" t="inlineStr">
        <is>
          <t>COOPERATIVA AGRARIA INDUSTRIAL SAN GABAN LTDA.</t>
        </is>
      </c>
      <c r="D4764" s="6" t="n">
        <v>2020</v>
      </c>
      <c r="F4764" t="inlineStr">
        <is>
          <t>PAC</t>
        </is>
      </c>
      <c r="G4764" s="4" t="n">
        <v>0</v>
      </c>
      <c r="H4764" s="4" t="n">
        <v>0</v>
      </c>
      <c r="I4764" s="4" t="n">
        <v>0</v>
      </c>
      <c r="J4764" s="4" t="str"/>
      <c r="K4764" s="4" t="str"/>
      <c r="L4764" s="3" t="str"/>
      <c r="M4764" s="3" t="str"/>
      <c r="N4764" s="3" t="str"/>
      <c r="O4764" s="4" t="str"/>
      <c r="P4764" s="4" t="str"/>
      <c r="Q4764" s="4" t="str"/>
      <c r="R4764" s="4" t="str"/>
      <c r="S4764" s="4" t="str"/>
      <c r="T4764" s="4" t="str"/>
      <c r="U4764" s="4" t="str"/>
      <c r="V4764" s="4" t="n">
        <v>1</v>
      </c>
    </row>
    <row r="4765">
      <c r="A4765" t="n">
        <v>598</v>
      </c>
      <c r="B4765" t="inlineStr">
        <is>
          <t>20447888701</t>
        </is>
      </c>
      <c r="C4765" t="inlineStr">
        <is>
          <t>COOPERATIVA AGRARIA INDUSTRIAL SAN GABAN LTDA.</t>
        </is>
      </c>
      <c r="D4765" s="6" t="n">
        <v>2021</v>
      </c>
      <c r="F4765" t="inlineStr">
        <is>
          <t>PAC</t>
        </is>
      </c>
      <c r="G4765" s="4" t="n">
        <v>0</v>
      </c>
      <c r="H4765" s="4" t="n">
        <v>0</v>
      </c>
      <c r="I4765" s="4" t="n">
        <v>0</v>
      </c>
      <c r="J4765" s="4" t="str"/>
      <c r="K4765" s="4" t="str"/>
      <c r="L4765" s="3" t="str"/>
      <c r="M4765" s="3" t="str"/>
      <c r="N4765" s="3" t="str"/>
      <c r="O4765" s="4" t="str"/>
      <c r="P4765" s="4" t="str"/>
      <c r="Q4765" s="4" t="str"/>
      <c r="R4765" s="4" t="str"/>
      <c r="S4765" s="4" t="str"/>
      <c r="T4765" s="4" t="str"/>
      <c r="U4765" s="4" t="str"/>
      <c r="V4765" s="4" t="n">
        <v>1</v>
      </c>
    </row>
    <row r="4766">
      <c r="A4766" t="n">
        <v>598</v>
      </c>
      <c r="B4766" t="inlineStr">
        <is>
          <t>20447888701</t>
        </is>
      </c>
      <c r="C4766" t="inlineStr">
        <is>
          <t>COOPERATIVA AGRARIA INDUSTRIAL SAN GABAN LTDA.</t>
        </is>
      </c>
      <c r="D4766" s="6" t="n">
        <v>2022</v>
      </c>
      <c r="F4766" t="inlineStr">
        <is>
          <t>PAC</t>
        </is>
      </c>
      <c r="G4766" s="4" t="n">
        <v>0</v>
      </c>
      <c r="H4766" s="4" t="n">
        <v>0</v>
      </c>
      <c r="I4766" s="4" t="n">
        <v>0</v>
      </c>
      <c r="J4766" s="4" t="str"/>
      <c r="K4766" s="4" t="str"/>
      <c r="L4766" s="3" t="str"/>
      <c r="M4766" s="3" t="str"/>
      <c r="N4766" s="3" t="str"/>
      <c r="O4766" s="4" t="str"/>
      <c r="P4766" s="4" t="str"/>
      <c r="Q4766" s="4" t="str"/>
      <c r="R4766" s="4" t="str"/>
      <c r="S4766" s="4" t="str"/>
      <c r="T4766" s="4" t="str"/>
      <c r="U4766" s="4" t="str"/>
      <c r="V4766" s="4" t="n">
        <v>1</v>
      </c>
    </row>
    <row r="4767">
      <c r="A4767" t="n">
        <v>598</v>
      </c>
      <c r="B4767" t="inlineStr">
        <is>
          <t>20447888701</t>
        </is>
      </c>
      <c r="C4767" t="inlineStr">
        <is>
          <t>COOPERATIVA AGRARIA INDUSTRIAL SAN GABAN LTDA.</t>
        </is>
      </c>
      <c r="D4767" s="6" t="n">
        <v>2023</v>
      </c>
      <c r="F4767" t="inlineStr">
        <is>
          <t>PAC</t>
        </is>
      </c>
      <c r="G4767" s="4" t="n">
        <v>0</v>
      </c>
      <c r="H4767" s="4" t="n">
        <v>0</v>
      </c>
      <c r="I4767" s="4" t="n">
        <v>0</v>
      </c>
      <c r="J4767" s="4" t="str"/>
      <c r="K4767" s="4" t="str"/>
      <c r="L4767" s="3" t="str"/>
      <c r="M4767" s="3" t="str"/>
      <c r="N4767" s="3" t="str"/>
      <c r="O4767" s="4" t="str"/>
      <c r="P4767" s="4" t="str"/>
      <c r="Q4767" s="4" t="str"/>
      <c r="R4767" s="4" t="str"/>
      <c r="S4767" s="4" t="str"/>
      <c r="T4767" s="4" t="str"/>
      <c r="U4767" s="4" t="str"/>
      <c r="V4767" s="4" t="n">
        <v>1</v>
      </c>
    </row>
    <row r="4768">
      <c r="A4768" t="n">
        <v>598</v>
      </c>
      <c r="B4768" t="inlineStr">
        <is>
          <t>20447888701</t>
        </is>
      </c>
      <c r="C4768" t="inlineStr">
        <is>
          <t>COOPERATIVA AGRARIA INDUSTRIAL SAN GABAN LTDA.</t>
        </is>
      </c>
      <c r="D4768" s="6" t="n">
        <v>2024</v>
      </c>
      <c r="F4768" t="inlineStr">
        <is>
          <t>PAC</t>
        </is>
      </c>
      <c r="G4768" s="4" t="n">
        <v>0</v>
      </c>
      <c r="H4768" s="4" t="n">
        <v>0</v>
      </c>
      <c r="I4768" s="4" t="n">
        <v>0</v>
      </c>
      <c r="J4768" s="4" t="str"/>
      <c r="K4768" s="4" t="str"/>
      <c r="L4768" s="3" t="str"/>
      <c r="M4768" s="3" t="str"/>
      <c r="N4768" s="3" t="str"/>
      <c r="O4768" s="4" t="str"/>
      <c r="P4768" s="4" t="str"/>
      <c r="Q4768" s="4" t="str"/>
      <c r="R4768" s="4" t="str"/>
      <c r="S4768" s="4" t="str"/>
      <c r="T4768" s="4" t="str"/>
      <c r="U4768" s="4" t="str"/>
      <c r="V4768" s="4" t="n">
        <v>1</v>
      </c>
    </row>
    <row r="4769">
      <c r="A4769" t="n">
        <v>598</v>
      </c>
      <c r="B4769" t="inlineStr">
        <is>
          <t>20447888701</t>
        </is>
      </c>
      <c r="C4769" t="inlineStr">
        <is>
          <t>COOPERATIVA AGRARIA INDUSTRIAL SAN GABAN LTDA.</t>
        </is>
      </c>
      <c r="D4769" s="6" t="n">
        <v>2025</v>
      </c>
      <c r="E4769" t="n">
        <v>1</v>
      </c>
      <c r="F4769" t="inlineStr">
        <is>
          <t>PAC</t>
        </is>
      </c>
      <c r="G4769" s="4" t="n">
        <v>10</v>
      </c>
      <c r="H4769" s="4" t="n">
        <v>20</v>
      </c>
      <c r="I4769" s="4" t="n">
        <v>30</v>
      </c>
      <c r="J4769" s="4" t="n">
        <v>103</v>
      </c>
      <c r="K4769" s="4" t="n">
        <v>0</v>
      </c>
      <c r="L4769" s="3" t="n">
        <v>49800.51158664</v>
      </c>
      <c r="M4769" s="3" t="n">
        <v>0</v>
      </c>
      <c r="N4769" s="3" t="n">
        <v>49800.51158664</v>
      </c>
      <c r="O4769" s="4" t="n">
        <v>0</v>
      </c>
      <c r="P4769" s="4" t="n">
        <v>0</v>
      </c>
      <c r="Q4769" s="4" t="str"/>
      <c r="R4769" s="4" t="n">
        <v>49800.51158664</v>
      </c>
      <c r="S4769" s="4" t="n">
        <v>0</v>
      </c>
      <c r="T4769" s="4" t="n">
        <v>0</v>
      </c>
      <c r="U4769" s="4" t="n">
        <v>49800.51158664</v>
      </c>
      <c r="V4769" s="4" t="n">
        <v>1</v>
      </c>
    </row>
    <row r="4770">
      <c r="A4770" t="n">
        <v>599</v>
      </c>
      <c r="B4770" t="inlineStr">
        <is>
          <t>20602650643</t>
        </is>
      </c>
      <c r="C4770" t="inlineStr">
        <is>
          <t>ASOCIACIÓN AGROEXPORTADORA DE LA REGIÓN SAN MARTÍN</t>
        </is>
      </c>
      <c r="D4770" s="6" t="n">
        <v>2018</v>
      </c>
      <c r="F4770" t="inlineStr">
        <is>
          <t>PAC</t>
        </is>
      </c>
      <c r="G4770" s="4" t="str"/>
      <c r="H4770" s="4" t="str"/>
      <c r="I4770" s="4" t="n">
        <v>0</v>
      </c>
      <c r="J4770" s="4" t="str"/>
      <c r="K4770" s="4" t="str"/>
      <c r="L4770" s="3" t="str"/>
      <c r="M4770" s="3" t="str"/>
      <c r="N4770" s="3" t="str"/>
      <c r="O4770" s="4" t="str"/>
      <c r="P4770" s="4" t="str"/>
      <c r="Q4770" s="4" t="str"/>
      <c r="R4770" s="4" t="str"/>
      <c r="S4770" s="4" t="str"/>
      <c r="T4770" s="4" t="str"/>
      <c r="U4770" s="4" t="str"/>
      <c r="V4770" s="4" t="n">
        <v>1</v>
      </c>
    </row>
    <row r="4771">
      <c r="A4771" t="n">
        <v>599</v>
      </c>
      <c r="B4771" t="inlineStr">
        <is>
          <t>20602650643</t>
        </is>
      </c>
      <c r="C4771" t="inlineStr">
        <is>
          <t>ASOCIACIÓN AGROEXPORTADORA DE LA REGIÓN SAN MARTÍN</t>
        </is>
      </c>
      <c r="D4771" s="6" t="n">
        <v>2019</v>
      </c>
      <c r="F4771" t="inlineStr">
        <is>
          <t>PAC</t>
        </is>
      </c>
      <c r="G4771" s="4" t="n">
        <v>0</v>
      </c>
      <c r="H4771" s="4" t="n">
        <v>0</v>
      </c>
      <c r="I4771" s="4" t="n">
        <v>0</v>
      </c>
      <c r="J4771" s="4" t="str"/>
      <c r="K4771" s="4" t="str"/>
      <c r="L4771" s="3" t="str"/>
      <c r="M4771" s="3" t="str"/>
      <c r="N4771" s="3" t="str"/>
      <c r="O4771" s="4" t="str"/>
      <c r="P4771" s="4" t="str"/>
      <c r="Q4771" s="4" t="str"/>
      <c r="R4771" s="4" t="str"/>
      <c r="S4771" s="4" t="str"/>
      <c r="T4771" s="4" t="str"/>
      <c r="U4771" s="4" t="str"/>
      <c r="V4771" s="4" t="n">
        <v>1</v>
      </c>
    </row>
    <row r="4772">
      <c r="A4772" t="n">
        <v>599</v>
      </c>
      <c r="B4772" t="inlineStr">
        <is>
          <t>20602650643</t>
        </is>
      </c>
      <c r="C4772" t="inlineStr">
        <is>
          <t>ASOCIACIÓN AGROEXPORTADORA DE LA REGIÓN SAN MARTÍN</t>
        </is>
      </c>
      <c r="D4772" s="6" t="n">
        <v>2020</v>
      </c>
      <c r="F4772" t="inlineStr">
        <is>
          <t>PAC</t>
        </is>
      </c>
      <c r="G4772" s="4" t="n">
        <v>0</v>
      </c>
      <c r="H4772" s="4" t="n">
        <v>0</v>
      </c>
      <c r="I4772" s="4" t="n">
        <v>0</v>
      </c>
      <c r="J4772" s="4" t="str"/>
      <c r="K4772" s="4" t="str"/>
      <c r="L4772" s="3" t="str"/>
      <c r="M4772" s="3" t="str"/>
      <c r="N4772" s="3" t="str"/>
      <c r="O4772" s="4" t="str"/>
      <c r="P4772" s="4" t="str"/>
      <c r="Q4772" s="4" t="str"/>
      <c r="R4772" s="4" t="str"/>
      <c r="S4772" s="4" t="str"/>
      <c r="T4772" s="4" t="str"/>
      <c r="U4772" s="4" t="str"/>
      <c r="V4772" s="4" t="n">
        <v>1</v>
      </c>
    </row>
    <row r="4773">
      <c r="A4773" t="n">
        <v>599</v>
      </c>
      <c r="B4773" t="inlineStr">
        <is>
          <t>20602650643</t>
        </is>
      </c>
      <c r="C4773" t="inlineStr">
        <is>
          <t>ASOCIACIÓN AGROEXPORTADORA DE LA REGIÓN SAN MARTÍN</t>
        </is>
      </c>
      <c r="D4773" s="6" t="n">
        <v>2021</v>
      </c>
      <c r="F4773" t="inlineStr">
        <is>
          <t>PAC</t>
        </is>
      </c>
      <c r="G4773" s="4" t="n">
        <v>0</v>
      </c>
      <c r="H4773" s="4" t="n">
        <v>0</v>
      </c>
      <c r="I4773" s="4" t="n">
        <v>0</v>
      </c>
      <c r="J4773" s="4" t="str"/>
      <c r="K4773" s="4" t="str"/>
      <c r="L4773" s="3" t="str"/>
      <c r="M4773" s="3" t="str"/>
      <c r="N4773" s="3" t="str"/>
      <c r="O4773" s="4" t="str"/>
      <c r="P4773" s="4" t="str"/>
      <c r="Q4773" s="4" t="str"/>
      <c r="R4773" s="4" t="str"/>
      <c r="S4773" s="4" t="str"/>
      <c r="T4773" s="4" t="str"/>
      <c r="U4773" s="4" t="str"/>
      <c r="V4773" s="4" t="n">
        <v>1</v>
      </c>
    </row>
    <row r="4774">
      <c r="A4774" t="n">
        <v>599</v>
      </c>
      <c r="B4774" t="inlineStr">
        <is>
          <t>20602650643</t>
        </is>
      </c>
      <c r="C4774" t="inlineStr">
        <is>
          <t>ASOCIACIÓN AGROEXPORTADORA DE LA REGIÓN SAN MARTÍN</t>
        </is>
      </c>
      <c r="D4774" s="6" t="n">
        <v>2022</v>
      </c>
      <c r="F4774" t="inlineStr">
        <is>
          <t>PAC</t>
        </is>
      </c>
      <c r="G4774" s="4" t="n">
        <v>0</v>
      </c>
      <c r="H4774" s="4" t="n">
        <v>0</v>
      </c>
      <c r="I4774" s="4" t="n">
        <v>0</v>
      </c>
      <c r="J4774" s="4" t="str"/>
      <c r="K4774" s="4" t="str"/>
      <c r="L4774" s="3" t="str"/>
      <c r="M4774" s="3" t="str"/>
      <c r="N4774" s="3" t="str"/>
      <c r="O4774" s="4" t="str"/>
      <c r="P4774" s="4" t="str"/>
      <c r="Q4774" s="4" t="str"/>
      <c r="R4774" s="4" t="str"/>
      <c r="S4774" s="4" t="str"/>
      <c r="T4774" s="4" t="str"/>
      <c r="U4774" s="4" t="str"/>
      <c r="V4774" s="4" t="n">
        <v>1</v>
      </c>
    </row>
    <row r="4775">
      <c r="A4775" t="n">
        <v>599</v>
      </c>
      <c r="B4775" t="inlineStr">
        <is>
          <t>20602650643</t>
        </is>
      </c>
      <c r="C4775" t="inlineStr">
        <is>
          <t>ASOCIACIÓN AGROEXPORTADORA DE LA REGIÓN SAN MARTÍN</t>
        </is>
      </c>
      <c r="D4775" s="6" t="n">
        <v>2023</v>
      </c>
      <c r="F4775" t="inlineStr">
        <is>
          <t>PAC</t>
        </is>
      </c>
      <c r="G4775" s="4" t="n">
        <v>0</v>
      </c>
      <c r="H4775" s="4" t="n">
        <v>0</v>
      </c>
      <c r="I4775" s="4" t="n">
        <v>0</v>
      </c>
      <c r="J4775" s="4" t="str"/>
      <c r="K4775" s="4" t="str"/>
      <c r="L4775" s="3" t="str"/>
      <c r="M4775" s="3" t="str"/>
      <c r="N4775" s="3" t="str"/>
      <c r="O4775" s="4" t="str"/>
      <c r="P4775" s="4" t="str"/>
      <c r="Q4775" s="4" t="str"/>
      <c r="R4775" s="4" t="str"/>
      <c r="S4775" s="4" t="str"/>
      <c r="T4775" s="4" t="str"/>
      <c r="U4775" s="4" t="str"/>
      <c r="V4775" s="4" t="n">
        <v>1</v>
      </c>
    </row>
    <row r="4776">
      <c r="A4776" t="n">
        <v>599</v>
      </c>
      <c r="B4776" t="inlineStr">
        <is>
          <t>20602650643</t>
        </is>
      </c>
      <c r="C4776" t="inlineStr">
        <is>
          <t>ASOCIACIÓN AGROEXPORTADORA DE LA REGIÓN SAN MARTÍN</t>
        </is>
      </c>
      <c r="D4776" s="6" t="n">
        <v>2024</v>
      </c>
      <c r="F4776" t="inlineStr">
        <is>
          <t>PAC</t>
        </is>
      </c>
      <c r="G4776" s="4" t="n">
        <v>0</v>
      </c>
      <c r="H4776" s="4" t="n">
        <v>0</v>
      </c>
      <c r="I4776" s="4" t="n">
        <v>0</v>
      </c>
      <c r="J4776" s="4" t="str"/>
      <c r="K4776" s="4" t="str"/>
      <c r="L4776" s="3" t="str"/>
      <c r="M4776" s="3" t="str"/>
      <c r="N4776" s="3" t="str"/>
      <c r="O4776" s="4" t="str"/>
      <c r="P4776" s="4" t="str"/>
      <c r="Q4776" s="4" t="str"/>
      <c r="R4776" s="4" t="str"/>
      <c r="S4776" s="4" t="str"/>
      <c r="T4776" s="4" t="str"/>
      <c r="U4776" s="4" t="str"/>
      <c r="V4776" s="4" t="n">
        <v>1</v>
      </c>
    </row>
    <row r="4777">
      <c r="A4777" t="n">
        <v>599</v>
      </c>
      <c r="B4777" t="inlineStr">
        <is>
          <t>20602650643</t>
        </is>
      </c>
      <c r="C4777" t="inlineStr">
        <is>
          <t>ASOCIACIÓN AGROEXPORTADORA DE LA REGIÓN SAN MARTÍN</t>
        </is>
      </c>
      <c r="D4777" s="6" t="n">
        <v>2025</v>
      </c>
      <c r="E4777" t="n">
        <v>1</v>
      </c>
      <c r="F4777" t="inlineStr">
        <is>
          <t>PAC</t>
        </is>
      </c>
      <c r="G4777" s="4" t="n">
        <v>407</v>
      </c>
      <c r="H4777" s="4" t="n">
        <v>200</v>
      </c>
      <c r="I4777" s="4" t="n">
        <v>607</v>
      </c>
      <c r="J4777" s="4" t="n">
        <v>6</v>
      </c>
      <c r="K4777" s="4" t="n">
        <v>0</v>
      </c>
      <c r="L4777" s="3" t="n">
        <v>374967.70016578</v>
      </c>
      <c r="M4777" s="3" t="n">
        <v>25644583.3177714</v>
      </c>
      <c r="N4777" s="3" t="n">
        <v>26019551.0179372</v>
      </c>
      <c r="O4777" s="4" t="n">
        <v>0</v>
      </c>
      <c r="P4777" s="4" t="n">
        <v>0</v>
      </c>
      <c r="Q4777" s="4" t="str"/>
      <c r="R4777" s="4" t="n">
        <v>26019551.0179372</v>
      </c>
      <c r="S4777" s="4" t="n">
        <v>0</v>
      </c>
      <c r="T4777" s="4" t="n">
        <v>0</v>
      </c>
      <c r="U4777" s="4" t="n">
        <v>26019551.0179372</v>
      </c>
      <c r="V4777" s="4" t="n">
        <v>1</v>
      </c>
    </row>
    <row r="4778">
      <c r="A4778" t="n">
        <v>600</v>
      </c>
      <c r="B4778" t="inlineStr">
        <is>
          <t>20606451122</t>
        </is>
      </c>
      <c r="C4778" t="inlineStr">
        <is>
          <t>ASOCIACIÓN DE PRODUCTORES CERRO BLANCO</t>
        </is>
      </c>
      <c r="D4778" s="6" t="n">
        <v>2018</v>
      </c>
      <c r="F4778" t="inlineStr">
        <is>
          <t>PAC</t>
        </is>
      </c>
      <c r="G4778" s="4" t="str"/>
      <c r="H4778" s="4" t="str"/>
      <c r="I4778" s="4" t="n">
        <v>0</v>
      </c>
      <c r="J4778" s="4" t="str"/>
      <c r="K4778" s="4" t="str"/>
      <c r="L4778" s="3" t="str"/>
      <c r="M4778" s="3" t="str"/>
      <c r="N4778" s="3" t="str"/>
      <c r="O4778" s="4" t="str"/>
      <c r="P4778" s="4" t="str"/>
      <c r="Q4778" s="4" t="str"/>
      <c r="R4778" s="4" t="str"/>
      <c r="S4778" s="4" t="str"/>
      <c r="T4778" s="4" t="str"/>
      <c r="U4778" s="4" t="str"/>
      <c r="V4778" s="4" t="n">
        <v>1</v>
      </c>
    </row>
    <row r="4779">
      <c r="A4779" t="n">
        <v>600</v>
      </c>
      <c r="B4779" t="inlineStr">
        <is>
          <t>20606451122</t>
        </is>
      </c>
      <c r="C4779" t="inlineStr">
        <is>
          <t>ASOCIACIÓN DE PRODUCTORES CERRO BLANCO</t>
        </is>
      </c>
      <c r="D4779" s="6" t="n">
        <v>2019</v>
      </c>
      <c r="F4779" t="inlineStr">
        <is>
          <t>PAC</t>
        </is>
      </c>
      <c r="G4779" s="4" t="n">
        <v>0</v>
      </c>
      <c r="H4779" s="4" t="n">
        <v>0</v>
      </c>
      <c r="I4779" s="4" t="n">
        <v>0</v>
      </c>
      <c r="J4779" s="4" t="str"/>
      <c r="K4779" s="4" t="str"/>
      <c r="L4779" s="3" t="str"/>
      <c r="M4779" s="3" t="str"/>
      <c r="N4779" s="3" t="str"/>
      <c r="O4779" s="4" t="str"/>
      <c r="P4779" s="4" t="str"/>
      <c r="Q4779" s="4" t="str"/>
      <c r="R4779" s="4" t="str"/>
      <c r="S4779" s="4" t="str"/>
      <c r="T4779" s="4" t="str"/>
      <c r="U4779" s="4" t="str"/>
      <c r="V4779" s="4" t="n">
        <v>1</v>
      </c>
    </row>
    <row r="4780">
      <c r="A4780" t="n">
        <v>600</v>
      </c>
      <c r="B4780" t="inlineStr">
        <is>
          <t>20606451122</t>
        </is>
      </c>
      <c r="C4780" t="inlineStr">
        <is>
          <t>ASOCIACIÓN DE PRODUCTORES CERRO BLANCO</t>
        </is>
      </c>
      <c r="D4780" s="6" t="n">
        <v>2020</v>
      </c>
      <c r="F4780" t="inlineStr">
        <is>
          <t>PAC</t>
        </is>
      </c>
      <c r="G4780" s="4" t="n">
        <v>0</v>
      </c>
      <c r="H4780" s="4" t="n">
        <v>0</v>
      </c>
      <c r="I4780" s="4" t="n">
        <v>0</v>
      </c>
      <c r="J4780" s="4" t="str"/>
      <c r="K4780" s="4" t="str"/>
      <c r="L4780" s="3" t="str"/>
      <c r="M4780" s="3" t="str"/>
      <c r="N4780" s="3" t="str"/>
      <c r="O4780" s="4" t="str"/>
      <c r="P4780" s="4" t="str"/>
      <c r="Q4780" s="4" t="str"/>
      <c r="R4780" s="4" t="str"/>
      <c r="S4780" s="4" t="str"/>
      <c r="T4780" s="4" t="str"/>
      <c r="U4780" s="4" t="str"/>
      <c r="V4780" s="4" t="n">
        <v>1</v>
      </c>
    </row>
    <row r="4781">
      <c r="A4781" t="n">
        <v>600</v>
      </c>
      <c r="B4781" t="inlineStr">
        <is>
          <t>20606451122</t>
        </is>
      </c>
      <c r="C4781" t="inlineStr">
        <is>
          <t>ASOCIACIÓN DE PRODUCTORES CERRO BLANCO</t>
        </is>
      </c>
      <c r="D4781" s="6" t="n">
        <v>2021</v>
      </c>
      <c r="F4781" t="inlineStr">
        <is>
          <t>PAC</t>
        </is>
      </c>
      <c r="G4781" s="4" t="n">
        <v>0</v>
      </c>
      <c r="H4781" s="4" t="n">
        <v>0</v>
      </c>
      <c r="I4781" s="4" t="n">
        <v>0</v>
      </c>
      <c r="J4781" s="4" t="str"/>
      <c r="K4781" s="4" t="str"/>
      <c r="L4781" s="3" t="str"/>
      <c r="M4781" s="3" t="str"/>
      <c r="N4781" s="3" t="str"/>
      <c r="O4781" s="4" t="str"/>
      <c r="P4781" s="4" t="str"/>
      <c r="Q4781" s="4" t="str"/>
      <c r="R4781" s="4" t="str"/>
      <c r="S4781" s="4" t="str"/>
      <c r="T4781" s="4" t="str"/>
      <c r="U4781" s="4" t="str"/>
      <c r="V4781" s="4" t="n">
        <v>1</v>
      </c>
    </row>
    <row r="4782">
      <c r="A4782" t="n">
        <v>600</v>
      </c>
      <c r="B4782" t="inlineStr">
        <is>
          <t>20606451122</t>
        </is>
      </c>
      <c r="C4782" t="inlineStr">
        <is>
          <t>ASOCIACIÓN DE PRODUCTORES CERRO BLANCO</t>
        </is>
      </c>
      <c r="D4782" s="6" t="n">
        <v>2022</v>
      </c>
      <c r="F4782" t="inlineStr">
        <is>
          <t>PAC</t>
        </is>
      </c>
      <c r="G4782" s="4" t="n">
        <v>0</v>
      </c>
      <c r="H4782" s="4" t="n">
        <v>0</v>
      </c>
      <c r="I4782" s="4" t="n">
        <v>0</v>
      </c>
      <c r="J4782" s="4" t="str"/>
      <c r="K4782" s="4" t="str"/>
      <c r="L4782" s="3" t="str"/>
      <c r="M4782" s="3" t="str"/>
      <c r="N4782" s="3" t="str"/>
      <c r="O4782" s="4" t="str"/>
      <c r="P4782" s="4" t="str"/>
      <c r="Q4782" s="4" t="str"/>
      <c r="R4782" s="4" t="str"/>
      <c r="S4782" s="4" t="str"/>
      <c r="T4782" s="4" t="str"/>
      <c r="U4782" s="4" t="str"/>
      <c r="V4782" s="4" t="n">
        <v>1</v>
      </c>
    </row>
    <row r="4783">
      <c r="A4783" t="n">
        <v>600</v>
      </c>
      <c r="B4783" t="inlineStr">
        <is>
          <t>20606451122</t>
        </is>
      </c>
      <c r="C4783" t="inlineStr">
        <is>
          <t>ASOCIACIÓN DE PRODUCTORES CERRO BLANCO</t>
        </is>
      </c>
      <c r="D4783" s="6" t="n">
        <v>2023</v>
      </c>
      <c r="F4783" t="inlineStr">
        <is>
          <t>PAC</t>
        </is>
      </c>
      <c r="G4783" s="4" t="n">
        <v>0</v>
      </c>
      <c r="H4783" s="4" t="n">
        <v>0</v>
      </c>
      <c r="I4783" s="4" t="n">
        <v>0</v>
      </c>
      <c r="J4783" s="4" t="str"/>
      <c r="K4783" s="4" t="str"/>
      <c r="L4783" s="3" t="str"/>
      <c r="M4783" s="3" t="str"/>
      <c r="N4783" s="3" t="str"/>
      <c r="O4783" s="4" t="str"/>
      <c r="P4783" s="4" t="str"/>
      <c r="Q4783" s="4" t="str"/>
      <c r="R4783" s="4" t="str"/>
      <c r="S4783" s="4" t="str"/>
      <c r="T4783" s="4" t="str"/>
      <c r="U4783" s="4" t="str"/>
      <c r="V4783" s="4" t="n">
        <v>1</v>
      </c>
    </row>
    <row r="4784">
      <c r="A4784" t="n">
        <v>600</v>
      </c>
      <c r="B4784" t="inlineStr">
        <is>
          <t>20606451122</t>
        </is>
      </c>
      <c r="C4784" t="inlineStr">
        <is>
          <t>ASOCIACIÓN DE PRODUCTORES CERRO BLANCO</t>
        </is>
      </c>
      <c r="D4784" s="6" t="n">
        <v>2024</v>
      </c>
      <c r="F4784" t="inlineStr">
        <is>
          <t>PAC</t>
        </is>
      </c>
      <c r="G4784" s="4" t="n">
        <v>0</v>
      </c>
      <c r="H4784" s="4" t="n">
        <v>0</v>
      </c>
      <c r="I4784" s="4" t="n">
        <v>0</v>
      </c>
      <c r="J4784" s="4" t="str"/>
      <c r="K4784" s="4" t="str"/>
      <c r="L4784" s="3" t="str"/>
      <c r="M4784" s="3" t="str"/>
      <c r="N4784" s="3" t="str"/>
      <c r="O4784" s="4" t="str"/>
      <c r="P4784" s="4" t="str"/>
      <c r="Q4784" s="4" t="str"/>
      <c r="R4784" s="4" t="str"/>
      <c r="S4784" s="4" t="str"/>
      <c r="T4784" s="4" t="str"/>
      <c r="U4784" s="4" t="str"/>
      <c r="V4784" s="4" t="n">
        <v>1</v>
      </c>
    </row>
    <row r="4785">
      <c r="A4785" t="n">
        <v>600</v>
      </c>
      <c r="B4785" t="inlineStr">
        <is>
          <t>20606451122</t>
        </is>
      </c>
      <c r="C4785" t="inlineStr">
        <is>
          <t>ASOCIACIÓN DE PRODUCTORES CERRO BLANCO</t>
        </is>
      </c>
      <c r="D4785" s="6" t="n">
        <v>2025</v>
      </c>
      <c r="E4785" t="n">
        <v>1</v>
      </c>
      <c r="F4785" t="inlineStr">
        <is>
          <t>PAC</t>
        </is>
      </c>
      <c r="G4785" s="4" t="n">
        <v>21</v>
      </c>
      <c r="H4785" s="4" t="n">
        <v>10</v>
      </c>
      <c r="I4785" s="4" t="n">
        <v>31</v>
      </c>
      <c r="J4785" s="4" t="n">
        <v>6</v>
      </c>
      <c r="K4785" s="4" t="n">
        <v>0</v>
      </c>
      <c r="L4785" s="3" t="n">
        <v>4199064.40119076</v>
      </c>
      <c r="M4785" s="3" t="n">
        <v>2688149.20984828</v>
      </c>
      <c r="N4785" s="3" t="n">
        <v>6887213.61103904</v>
      </c>
      <c r="O4785" s="4" t="n">
        <v>0</v>
      </c>
      <c r="P4785" s="4" t="n">
        <v>0</v>
      </c>
      <c r="Q4785" s="4" t="str"/>
      <c r="R4785" s="4" t="n">
        <v>6887213.61103904</v>
      </c>
      <c r="S4785" s="4" t="n">
        <v>0</v>
      </c>
      <c r="T4785" s="4" t="n">
        <v>0</v>
      </c>
      <c r="U4785" s="4" t="n">
        <v>6887213.61103904</v>
      </c>
      <c r="V4785" s="4" t="n">
        <v>1</v>
      </c>
    </row>
    <row r="4786">
      <c r="A4786" t="n">
        <v>601</v>
      </c>
      <c r="B4786" t="inlineStr">
        <is>
          <t>20542209951</t>
        </is>
      </c>
      <c r="C4786" t="inlineStr">
        <is>
          <t>COOPERATIVA AGRARIA VALLE GRANDE</t>
        </is>
      </c>
      <c r="D4786" s="6" t="n">
        <v>2018</v>
      </c>
      <c r="F4786" t="inlineStr">
        <is>
          <t>PAC</t>
        </is>
      </c>
      <c r="G4786" s="4" t="str"/>
      <c r="H4786" s="4" t="str"/>
      <c r="I4786" s="4" t="n">
        <v>0</v>
      </c>
      <c r="J4786" s="4" t="str"/>
      <c r="K4786" s="4" t="str"/>
      <c r="L4786" s="3" t="str"/>
      <c r="M4786" s="3" t="str"/>
      <c r="N4786" s="3" t="str"/>
      <c r="O4786" s="4" t="str"/>
      <c r="P4786" s="4" t="str"/>
      <c r="Q4786" s="4" t="str"/>
      <c r="R4786" s="4" t="str"/>
      <c r="S4786" s="4" t="str"/>
      <c r="T4786" s="4" t="str"/>
      <c r="U4786" s="4" t="str"/>
      <c r="V4786" s="4" t="n">
        <v>1</v>
      </c>
    </row>
    <row r="4787">
      <c r="A4787" t="n">
        <v>601</v>
      </c>
      <c r="B4787" t="inlineStr">
        <is>
          <t>20542209951</t>
        </is>
      </c>
      <c r="C4787" t="inlineStr">
        <is>
          <t>COOPERATIVA AGRARIA VALLE GRANDE</t>
        </is>
      </c>
      <c r="D4787" s="6" t="n">
        <v>2019</v>
      </c>
      <c r="F4787" t="inlineStr">
        <is>
          <t>PAC</t>
        </is>
      </c>
      <c r="G4787" s="4" t="n">
        <v>0</v>
      </c>
      <c r="H4787" s="4" t="n">
        <v>0</v>
      </c>
      <c r="I4787" s="4" t="n">
        <v>0</v>
      </c>
      <c r="J4787" s="4" t="str"/>
      <c r="K4787" s="4" t="str"/>
      <c r="L4787" s="3" t="str"/>
      <c r="M4787" s="3" t="str"/>
      <c r="N4787" s="3" t="str"/>
      <c r="O4787" s="4" t="str"/>
      <c r="P4787" s="4" t="str"/>
      <c r="Q4787" s="4" t="str"/>
      <c r="R4787" s="4" t="str"/>
      <c r="S4787" s="4" t="str"/>
      <c r="T4787" s="4" t="str"/>
      <c r="U4787" s="4" t="str"/>
      <c r="V4787" s="4" t="n">
        <v>1</v>
      </c>
    </row>
    <row r="4788">
      <c r="A4788" t="n">
        <v>601</v>
      </c>
      <c r="B4788" t="inlineStr">
        <is>
          <t>20542209951</t>
        </is>
      </c>
      <c r="C4788" t="inlineStr">
        <is>
          <t>COOPERATIVA AGRARIA VALLE GRANDE</t>
        </is>
      </c>
      <c r="D4788" s="6" t="n">
        <v>2020</v>
      </c>
      <c r="F4788" t="inlineStr">
        <is>
          <t>PAC</t>
        </is>
      </c>
      <c r="G4788" s="4" t="n">
        <v>0</v>
      </c>
      <c r="H4788" s="4" t="n">
        <v>0</v>
      </c>
      <c r="I4788" s="4" t="n">
        <v>0</v>
      </c>
      <c r="J4788" s="4" t="str"/>
      <c r="K4788" s="4" t="str"/>
      <c r="L4788" s="3" t="str"/>
      <c r="M4788" s="3" t="str"/>
      <c r="N4788" s="3" t="str"/>
      <c r="O4788" s="4" t="str"/>
      <c r="P4788" s="4" t="str"/>
      <c r="Q4788" s="4" t="str"/>
      <c r="R4788" s="4" t="str"/>
      <c r="S4788" s="4" t="str"/>
      <c r="T4788" s="4" t="str"/>
      <c r="U4788" s="4" t="str"/>
      <c r="V4788" s="4" t="n">
        <v>1</v>
      </c>
    </row>
    <row r="4789">
      <c r="A4789" t="n">
        <v>601</v>
      </c>
      <c r="B4789" t="inlineStr">
        <is>
          <t>20542209951</t>
        </is>
      </c>
      <c r="C4789" t="inlineStr">
        <is>
          <t>COOPERATIVA AGRARIA VALLE GRANDE</t>
        </is>
      </c>
      <c r="D4789" s="6" t="n">
        <v>2021</v>
      </c>
      <c r="F4789" t="inlineStr">
        <is>
          <t>PAC</t>
        </is>
      </c>
      <c r="G4789" s="4" t="n">
        <v>0</v>
      </c>
      <c r="H4789" s="4" t="n">
        <v>0</v>
      </c>
      <c r="I4789" s="4" t="n">
        <v>0</v>
      </c>
      <c r="J4789" s="4" t="str"/>
      <c r="K4789" s="4" t="str"/>
      <c r="L4789" s="3" t="str"/>
      <c r="M4789" s="3" t="str"/>
      <c r="N4789" s="3" t="str"/>
      <c r="O4789" s="4" t="str"/>
      <c r="P4789" s="4" t="str"/>
      <c r="Q4789" s="4" t="str"/>
      <c r="R4789" s="4" t="str"/>
      <c r="S4789" s="4" t="str"/>
      <c r="T4789" s="4" t="str"/>
      <c r="U4789" s="4" t="str"/>
      <c r="V4789" s="4" t="n">
        <v>1</v>
      </c>
    </row>
    <row r="4790">
      <c r="A4790" t="n">
        <v>601</v>
      </c>
      <c r="B4790" t="inlineStr">
        <is>
          <t>20542209951</t>
        </is>
      </c>
      <c r="C4790" t="inlineStr">
        <is>
          <t>COOPERATIVA AGRARIA VALLE GRANDE</t>
        </is>
      </c>
      <c r="D4790" s="6" t="n">
        <v>2022</v>
      </c>
      <c r="F4790" t="inlineStr">
        <is>
          <t>PAC</t>
        </is>
      </c>
      <c r="G4790" s="4" t="n">
        <v>0</v>
      </c>
      <c r="H4790" s="4" t="n">
        <v>0</v>
      </c>
      <c r="I4790" s="4" t="n">
        <v>0</v>
      </c>
      <c r="J4790" s="4" t="str"/>
      <c r="K4790" s="4" t="str"/>
      <c r="L4790" s="3" t="str"/>
      <c r="M4790" s="3" t="str"/>
      <c r="N4790" s="3" t="str"/>
      <c r="O4790" s="4" t="str"/>
      <c r="P4790" s="4" t="str"/>
      <c r="Q4790" s="4" t="str"/>
      <c r="R4790" s="4" t="str"/>
      <c r="S4790" s="4" t="str"/>
      <c r="T4790" s="4" t="str"/>
      <c r="U4790" s="4" t="str"/>
      <c r="V4790" s="4" t="n">
        <v>1</v>
      </c>
    </row>
    <row r="4791">
      <c r="A4791" t="n">
        <v>601</v>
      </c>
      <c r="B4791" t="inlineStr">
        <is>
          <t>20542209951</t>
        </is>
      </c>
      <c r="C4791" t="inlineStr">
        <is>
          <t>COOPERATIVA AGRARIA VALLE GRANDE</t>
        </is>
      </c>
      <c r="D4791" s="6" t="n">
        <v>2023</v>
      </c>
      <c r="F4791" t="inlineStr">
        <is>
          <t>PAC</t>
        </is>
      </c>
      <c r="G4791" s="4" t="n">
        <v>0</v>
      </c>
      <c r="H4791" s="4" t="n">
        <v>0</v>
      </c>
      <c r="I4791" s="4" t="n">
        <v>0</v>
      </c>
      <c r="J4791" s="4" t="str"/>
      <c r="K4791" s="4" t="str"/>
      <c r="L4791" s="3" t="str"/>
      <c r="M4791" s="3" t="str"/>
      <c r="N4791" s="3" t="str"/>
      <c r="O4791" s="4" t="str"/>
      <c r="P4791" s="4" t="str"/>
      <c r="Q4791" s="4" t="str"/>
      <c r="R4791" s="4" t="str"/>
      <c r="S4791" s="4" t="str"/>
      <c r="T4791" s="4" t="str"/>
      <c r="U4791" s="4" t="str"/>
      <c r="V4791" s="4" t="n">
        <v>1</v>
      </c>
    </row>
    <row r="4792">
      <c r="A4792" t="n">
        <v>601</v>
      </c>
      <c r="B4792" t="inlineStr">
        <is>
          <t>20542209951</t>
        </is>
      </c>
      <c r="C4792" t="inlineStr">
        <is>
          <t>COOPERATIVA AGRARIA VALLE GRANDE</t>
        </is>
      </c>
      <c r="D4792" s="6" t="n">
        <v>2024</v>
      </c>
      <c r="F4792" t="inlineStr">
        <is>
          <t>PAC</t>
        </is>
      </c>
      <c r="G4792" s="4" t="n">
        <v>0</v>
      </c>
      <c r="H4792" s="4" t="n">
        <v>0</v>
      </c>
      <c r="I4792" s="4" t="n">
        <v>0</v>
      </c>
      <c r="J4792" s="4" t="str"/>
      <c r="K4792" s="4" t="str"/>
      <c r="L4792" s="3" t="str"/>
      <c r="M4792" s="3" t="str"/>
      <c r="N4792" s="3" t="str"/>
      <c r="O4792" s="4" t="str"/>
      <c r="P4792" s="4" t="str"/>
      <c r="Q4792" s="4" t="str"/>
      <c r="R4792" s="4" t="str"/>
      <c r="S4792" s="4" t="str"/>
      <c r="T4792" s="4" t="str"/>
      <c r="U4792" s="4" t="str"/>
      <c r="V4792" s="4" t="n">
        <v>1</v>
      </c>
    </row>
    <row r="4793">
      <c r="A4793" t="n">
        <v>601</v>
      </c>
      <c r="B4793" t="inlineStr">
        <is>
          <t>20542209951</t>
        </is>
      </c>
      <c r="C4793" t="inlineStr">
        <is>
          <t>COOPERATIVA AGRARIA VALLE GRANDE</t>
        </is>
      </c>
      <c r="D4793" s="6" t="n">
        <v>2025</v>
      </c>
      <c r="E4793" t="n">
        <v>1</v>
      </c>
      <c r="F4793" t="inlineStr">
        <is>
          <t>PAC</t>
        </is>
      </c>
      <c r="G4793" s="4" t="n">
        <v>400</v>
      </c>
      <c r="H4793" s="4" t="n">
        <v>206</v>
      </c>
      <c r="I4793" s="4" t="n">
        <v>606</v>
      </c>
      <c r="J4793" s="4" t="n">
        <v>6</v>
      </c>
      <c r="K4793" s="4" t="n">
        <v>0</v>
      </c>
      <c r="L4793" s="3" t="n">
        <v>3981139.4454428</v>
      </c>
      <c r="M4793" s="3" t="n">
        <v>38924310.9334661</v>
      </c>
      <c r="N4793" s="3" t="n">
        <v>42905450.3789089</v>
      </c>
      <c r="O4793" s="4" t="n">
        <v>0</v>
      </c>
      <c r="P4793" s="4" t="n">
        <v>0</v>
      </c>
      <c r="Q4793" s="4" t="str"/>
      <c r="R4793" s="4" t="n">
        <v>42905450.3789089</v>
      </c>
      <c r="S4793" s="4" t="n">
        <v>0</v>
      </c>
      <c r="T4793" s="4" t="n">
        <v>0</v>
      </c>
      <c r="U4793" s="4" t="n">
        <v>42905450.3789089</v>
      </c>
      <c r="V4793" s="4" t="n">
        <v>1</v>
      </c>
    </row>
    <row r="4794">
      <c r="A4794" t="n">
        <v>602</v>
      </c>
      <c r="B4794" t="inlineStr">
        <is>
          <t>20601154499</t>
        </is>
      </c>
      <c r="C4794" t="inlineStr">
        <is>
          <t>GRUPO ORO MUNDO SOCIEDAD COMERCIAL DE RESPONSABILIDAD LIMITADA - GRUP. OROMUN S.R.L.</t>
        </is>
      </c>
      <c r="D4794" s="6" t="n">
        <v>2018</v>
      </c>
      <c r="F4794" t="inlineStr">
        <is>
          <t>PAC</t>
        </is>
      </c>
      <c r="G4794" s="4" t="str"/>
      <c r="H4794" s="4" t="str"/>
      <c r="I4794" s="4" t="n">
        <v>0</v>
      </c>
      <c r="J4794" s="4" t="str"/>
      <c r="K4794" s="4" t="str"/>
      <c r="L4794" s="3" t="str"/>
      <c r="M4794" s="3" t="str"/>
      <c r="N4794" s="3" t="str"/>
      <c r="O4794" s="4" t="str"/>
      <c r="P4794" s="4" t="str"/>
      <c r="Q4794" s="4" t="str"/>
      <c r="R4794" s="4" t="str"/>
      <c r="S4794" s="4" t="str"/>
      <c r="T4794" s="4" t="str"/>
      <c r="U4794" s="4" t="str"/>
      <c r="V4794" s="4" t="n">
        <v>1</v>
      </c>
    </row>
    <row r="4795">
      <c r="A4795" t="n">
        <v>602</v>
      </c>
      <c r="B4795" t="inlineStr">
        <is>
          <t>20601154499</t>
        </is>
      </c>
      <c r="C4795" t="inlineStr">
        <is>
          <t>GRUPO ORO MUNDO SOCIEDAD COMERCIAL DE RESPONSABILIDAD LIMITADA - GRUP. OROMUN S.R.L.</t>
        </is>
      </c>
      <c r="D4795" s="6" t="n">
        <v>2019</v>
      </c>
      <c r="F4795" t="inlineStr">
        <is>
          <t>PAC</t>
        </is>
      </c>
      <c r="G4795" s="4" t="n">
        <v>0</v>
      </c>
      <c r="H4795" s="4" t="n">
        <v>0</v>
      </c>
      <c r="I4795" s="4" t="n">
        <v>0</v>
      </c>
      <c r="J4795" s="4" t="str"/>
      <c r="K4795" s="4" t="str"/>
      <c r="L4795" s="3" t="str"/>
      <c r="M4795" s="3" t="str"/>
      <c r="N4795" s="3" t="str"/>
      <c r="O4795" s="4" t="str"/>
      <c r="P4795" s="4" t="str"/>
      <c r="Q4795" s="4" t="str"/>
      <c r="R4795" s="4" t="str"/>
      <c r="S4795" s="4" t="str"/>
      <c r="T4795" s="4" t="str"/>
      <c r="U4795" s="4" t="str"/>
      <c r="V4795" s="4" t="n">
        <v>1</v>
      </c>
    </row>
    <row r="4796">
      <c r="A4796" t="n">
        <v>602</v>
      </c>
      <c r="B4796" t="inlineStr">
        <is>
          <t>20601154499</t>
        </is>
      </c>
      <c r="C4796" t="inlineStr">
        <is>
          <t>GRUPO ORO MUNDO SOCIEDAD COMERCIAL DE RESPONSABILIDAD LIMITADA - GRUP. OROMUN S.R.L.</t>
        </is>
      </c>
      <c r="D4796" s="6" t="n">
        <v>2020</v>
      </c>
      <c r="F4796" t="inlineStr">
        <is>
          <t>PAC</t>
        </is>
      </c>
      <c r="G4796" s="4" t="n">
        <v>0</v>
      </c>
      <c r="H4796" s="4" t="n">
        <v>0</v>
      </c>
      <c r="I4796" s="4" t="n">
        <v>0</v>
      </c>
      <c r="J4796" s="4" t="str"/>
      <c r="K4796" s="4" t="str"/>
      <c r="L4796" s="3" t="str"/>
      <c r="M4796" s="3" t="str"/>
      <c r="N4796" s="3" t="str"/>
      <c r="O4796" s="4" t="str"/>
      <c r="P4796" s="4" t="str"/>
      <c r="Q4796" s="4" t="str"/>
      <c r="R4796" s="4" t="str"/>
      <c r="S4796" s="4" t="str"/>
      <c r="T4796" s="4" t="str"/>
      <c r="U4796" s="4" t="str"/>
      <c r="V4796" s="4" t="n">
        <v>1</v>
      </c>
    </row>
    <row r="4797">
      <c r="A4797" t="n">
        <v>602</v>
      </c>
      <c r="B4797" t="inlineStr">
        <is>
          <t>20601154499</t>
        </is>
      </c>
      <c r="C4797" t="inlineStr">
        <is>
          <t>GRUPO ORO MUNDO SOCIEDAD COMERCIAL DE RESPONSABILIDAD LIMITADA - GRUP. OROMUN S.R.L.</t>
        </is>
      </c>
      <c r="D4797" s="6" t="n">
        <v>2021</v>
      </c>
      <c r="F4797" t="inlineStr">
        <is>
          <t>PAC</t>
        </is>
      </c>
      <c r="G4797" s="4" t="n">
        <v>0</v>
      </c>
      <c r="H4797" s="4" t="n">
        <v>0</v>
      </c>
      <c r="I4797" s="4" t="n">
        <v>0</v>
      </c>
      <c r="J4797" s="4" t="str"/>
      <c r="K4797" s="4" t="str"/>
      <c r="L4797" s="3" t="str"/>
      <c r="M4797" s="3" t="str"/>
      <c r="N4797" s="3" t="str"/>
      <c r="O4797" s="4" t="str"/>
      <c r="P4797" s="4" t="str"/>
      <c r="Q4797" s="4" t="str"/>
      <c r="R4797" s="4" t="str"/>
      <c r="S4797" s="4" t="str"/>
      <c r="T4797" s="4" t="str"/>
      <c r="U4797" s="4" t="str"/>
      <c r="V4797" s="4" t="n">
        <v>1</v>
      </c>
    </row>
    <row r="4798">
      <c r="A4798" t="n">
        <v>602</v>
      </c>
      <c r="B4798" t="inlineStr">
        <is>
          <t>20601154499</t>
        </is>
      </c>
      <c r="C4798" t="inlineStr">
        <is>
          <t>GRUPO ORO MUNDO SOCIEDAD COMERCIAL DE RESPONSABILIDAD LIMITADA - GRUP. OROMUN S.R.L.</t>
        </is>
      </c>
      <c r="D4798" s="6" t="n">
        <v>2022</v>
      </c>
      <c r="F4798" t="inlineStr">
        <is>
          <t>PAC</t>
        </is>
      </c>
      <c r="G4798" s="4" t="n">
        <v>0</v>
      </c>
      <c r="H4798" s="4" t="n">
        <v>0</v>
      </c>
      <c r="I4798" s="4" t="n">
        <v>0</v>
      </c>
      <c r="J4798" s="4" t="str"/>
      <c r="K4798" s="4" t="str"/>
      <c r="L4798" s="3" t="str"/>
      <c r="M4798" s="3" t="str"/>
      <c r="N4798" s="3" t="str"/>
      <c r="O4798" s="4" t="str"/>
      <c r="P4798" s="4" t="str"/>
      <c r="Q4798" s="4" t="str"/>
      <c r="R4798" s="4" t="str"/>
      <c r="S4798" s="4" t="str"/>
      <c r="T4798" s="4" t="str"/>
      <c r="U4798" s="4" t="str"/>
      <c r="V4798" s="4" t="n">
        <v>1</v>
      </c>
    </row>
    <row r="4799">
      <c r="A4799" t="n">
        <v>602</v>
      </c>
      <c r="B4799" t="inlineStr">
        <is>
          <t>20601154499</t>
        </is>
      </c>
      <c r="C4799" t="inlineStr">
        <is>
          <t>GRUPO ORO MUNDO SOCIEDAD COMERCIAL DE RESPONSABILIDAD LIMITADA - GRUP. OROMUN S.R.L.</t>
        </is>
      </c>
      <c r="D4799" s="6" t="n">
        <v>2023</v>
      </c>
      <c r="F4799" t="inlineStr">
        <is>
          <t>PAC</t>
        </is>
      </c>
      <c r="G4799" s="4" t="n">
        <v>0</v>
      </c>
      <c r="H4799" s="4" t="n">
        <v>0</v>
      </c>
      <c r="I4799" s="4" t="n">
        <v>0</v>
      </c>
      <c r="J4799" s="4" t="str"/>
      <c r="K4799" s="4" t="str"/>
      <c r="L4799" s="3" t="str"/>
      <c r="M4799" s="3" t="str"/>
      <c r="N4799" s="3" t="str"/>
      <c r="O4799" s="4" t="str"/>
      <c r="P4799" s="4" t="str"/>
      <c r="Q4799" s="4" t="str"/>
      <c r="R4799" s="4" t="str"/>
      <c r="S4799" s="4" t="str"/>
      <c r="T4799" s="4" t="str"/>
      <c r="U4799" s="4" t="str"/>
      <c r="V4799" s="4" t="n">
        <v>1</v>
      </c>
    </row>
    <row r="4800">
      <c r="A4800" t="n">
        <v>602</v>
      </c>
      <c r="B4800" t="inlineStr">
        <is>
          <t>20601154499</t>
        </is>
      </c>
      <c r="C4800" t="inlineStr">
        <is>
          <t>GRUPO ORO MUNDO SOCIEDAD COMERCIAL DE RESPONSABILIDAD LIMITADA - GRUP. OROMUN S.R.L.</t>
        </is>
      </c>
      <c r="D4800" s="6" t="n">
        <v>2024</v>
      </c>
      <c r="F4800" t="inlineStr">
        <is>
          <t>PAC</t>
        </is>
      </c>
      <c r="G4800" s="4" t="n">
        <v>0</v>
      </c>
      <c r="H4800" s="4" t="n">
        <v>0</v>
      </c>
      <c r="I4800" s="4" t="n">
        <v>0</v>
      </c>
      <c r="J4800" s="4" t="str"/>
      <c r="K4800" s="4" t="str"/>
      <c r="L4800" s="3" t="str"/>
      <c r="M4800" s="3" t="str"/>
      <c r="N4800" s="3" t="str"/>
      <c r="O4800" s="4" t="str"/>
      <c r="P4800" s="4" t="str"/>
      <c r="Q4800" s="4" t="str"/>
      <c r="R4800" s="4" t="str"/>
      <c r="S4800" s="4" t="str"/>
      <c r="T4800" s="4" t="str"/>
      <c r="U4800" s="4" t="str"/>
      <c r="V4800" s="4" t="n">
        <v>1</v>
      </c>
    </row>
    <row r="4801">
      <c r="A4801" t="n">
        <v>602</v>
      </c>
      <c r="B4801" t="inlineStr">
        <is>
          <t>20601154499</t>
        </is>
      </c>
      <c r="C4801" t="inlineStr">
        <is>
          <t>GRUPO ORO MUNDO SOCIEDAD COMERCIAL DE RESPONSABILIDAD LIMITADA - GRUP. OROMUN S.R.L.</t>
        </is>
      </c>
      <c r="D4801" s="6" t="n">
        <v>2025</v>
      </c>
      <c r="E4801" t="n">
        <v>1</v>
      </c>
      <c r="F4801" t="inlineStr">
        <is>
          <t>PAC</t>
        </is>
      </c>
      <c r="G4801" s="4" t="n">
        <v>4</v>
      </c>
      <c r="H4801" s="4" t="n">
        <v>2</v>
      </c>
      <c r="I4801" s="4" t="n">
        <v>6</v>
      </c>
      <c r="J4801" s="4" t="n">
        <v>21</v>
      </c>
      <c r="K4801" s="4" t="n">
        <v>4</v>
      </c>
      <c r="L4801" s="3" t="n">
        <v>80133.99649999999</v>
      </c>
      <c r="M4801" s="3" t="n">
        <v>0</v>
      </c>
      <c r="N4801" s="3" t="n">
        <v>80133.99649999999</v>
      </c>
      <c r="O4801" s="4" t="n">
        <v>0</v>
      </c>
      <c r="P4801" s="4" t="n">
        <v>80133.99649999999</v>
      </c>
      <c r="Q4801" s="4" t="str"/>
      <c r="R4801" s="4" t="n">
        <v>0</v>
      </c>
      <c r="S4801" s="4" t="n">
        <v>0</v>
      </c>
      <c r="T4801" s="4" t="n">
        <v>0</v>
      </c>
      <c r="U4801" s="4" t="n">
        <v>80133.99649999999</v>
      </c>
      <c r="V4801" s="4" t="n">
        <v>1</v>
      </c>
    </row>
    <row r="4802">
      <c r="A4802" t="n">
        <v>603</v>
      </c>
      <c r="B4802" t="inlineStr">
        <is>
          <t>20526179367</t>
        </is>
      </c>
      <c r="C4802" t="inlineStr">
        <is>
          <t>COOPERATIVA AGRARIA DE USUARIOS ASPRAOSRA LTDA</t>
        </is>
      </c>
      <c r="D4802" s="6" t="n">
        <v>2018</v>
      </c>
      <c r="F4802" t="inlineStr">
        <is>
          <t>PAC</t>
        </is>
      </c>
      <c r="G4802" s="4" t="str"/>
      <c r="H4802" s="4" t="str"/>
      <c r="I4802" s="4" t="n">
        <v>0</v>
      </c>
      <c r="J4802" s="4" t="str"/>
      <c r="K4802" s="4" t="str"/>
      <c r="L4802" s="3" t="str"/>
      <c r="M4802" s="3" t="str"/>
      <c r="N4802" s="3" t="str"/>
      <c r="O4802" s="4" t="str"/>
      <c r="P4802" s="4" t="str"/>
      <c r="Q4802" s="4" t="str"/>
      <c r="R4802" s="4" t="str"/>
      <c r="S4802" s="4" t="str"/>
      <c r="T4802" s="4" t="str"/>
      <c r="U4802" s="4" t="str"/>
      <c r="V4802" s="4" t="n">
        <v>1</v>
      </c>
    </row>
    <row r="4803">
      <c r="A4803" t="n">
        <v>603</v>
      </c>
      <c r="B4803" t="inlineStr">
        <is>
          <t>20526179367</t>
        </is>
      </c>
      <c r="C4803" t="inlineStr">
        <is>
          <t>COOPERATIVA AGRARIA DE USUARIOS ASPRAOSRA LTDA</t>
        </is>
      </c>
      <c r="D4803" s="6" t="n">
        <v>2019</v>
      </c>
      <c r="F4803" t="inlineStr">
        <is>
          <t>PAC</t>
        </is>
      </c>
      <c r="G4803" s="4" t="n">
        <v>0</v>
      </c>
      <c r="H4803" s="4" t="n">
        <v>0</v>
      </c>
      <c r="I4803" s="4" t="n">
        <v>0</v>
      </c>
      <c r="J4803" s="4" t="str"/>
      <c r="K4803" s="4" t="str"/>
      <c r="L4803" s="3" t="str"/>
      <c r="M4803" s="3" t="str"/>
      <c r="N4803" s="3" t="str"/>
      <c r="O4803" s="4" t="str"/>
      <c r="P4803" s="4" t="str"/>
      <c r="Q4803" s="4" t="str"/>
      <c r="R4803" s="4" t="str"/>
      <c r="S4803" s="4" t="str"/>
      <c r="T4803" s="4" t="str"/>
      <c r="U4803" s="4" t="str"/>
      <c r="V4803" s="4" t="n">
        <v>1</v>
      </c>
    </row>
    <row r="4804">
      <c r="A4804" t="n">
        <v>603</v>
      </c>
      <c r="B4804" t="inlineStr">
        <is>
          <t>20526179367</t>
        </is>
      </c>
      <c r="C4804" t="inlineStr">
        <is>
          <t>COOPERATIVA AGRARIA DE USUARIOS ASPRAOSRA LTDA</t>
        </is>
      </c>
      <c r="D4804" s="6" t="n">
        <v>2020</v>
      </c>
      <c r="F4804" t="inlineStr">
        <is>
          <t>PAC</t>
        </is>
      </c>
      <c r="G4804" s="4" t="n">
        <v>0</v>
      </c>
      <c r="H4804" s="4" t="n">
        <v>0</v>
      </c>
      <c r="I4804" s="4" t="n">
        <v>0</v>
      </c>
      <c r="J4804" s="4" t="str"/>
      <c r="K4804" s="4" t="str"/>
      <c r="L4804" s="3" t="str"/>
      <c r="M4804" s="3" t="str"/>
      <c r="N4804" s="3" t="str"/>
      <c r="O4804" s="4" t="str"/>
      <c r="P4804" s="4" t="str"/>
      <c r="Q4804" s="4" t="str"/>
      <c r="R4804" s="4" t="str"/>
      <c r="S4804" s="4" t="str"/>
      <c r="T4804" s="4" t="str"/>
      <c r="U4804" s="4" t="str"/>
      <c r="V4804" s="4" t="n">
        <v>1</v>
      </c>
    </row>
    <row r="4805">
      <c r="A4805" t="n">
        <v>603</v>
      </c>
      <c r="B4805" t="inlineStr">
        <is>
          <t>20526179367</t>
        </is>
      </c>
      <c r="C4805" t="inlineStr">
        <is>
          <t>COOPERATIVA AGRARIA DE USUARIOS ASPRAOSRA LTDA</t>
        </is>
      </c>
      <c r="D4805" s="6" t="n">
        <v>2021</v>
      </c>
      <c r="F4805" t="inlineStr">
        <is>
          <t>PAC</t>
        </is>
      </c>
      <c r="G4805" s="4" t="n">
        <v>0</v>
      </c>
      <c r="H4805" s="4" t="n">
        <v>0</v>
      </c>
      <c r="I4805" s="4" t="n">
        <v>0</v>
      </c>
      <c r="J4805" s="4" t="str"/>
      <c r="K4805" s="4" t="str"/>
      <c r="L4805" s="3" t="str"/>
      <c r="M4805" s="3" t="str"/>
      <c r="N4805" s="3" t="str"/>
      <c r="O4805" s="4" t="str"/>
      <c r="P4805" s="4" t="str"/>
      <c r="Q4805" s="4" t="str"/>
      <c r="R4805" s="4" t="str"/>
      <c r="S4805" s="4" t="str"/>
      <c r="T4805" s="4" t="str"/>
      <c r="U4805" s="4" t="str"/>
      <c r="V4805" s="4" t="n">
        <v>1</v>
      </c>
    </row>
    <row r="4806">
      <c r="A4806" t="n">
        <v>603</v>
      </c>
      <c r="B4806" t="inlineStr">
        <is>
          <t>20526179367</t>
        </is>
      </c>
      <c r="C4806" t="inlineStr">
        <is>
          <t>COOPERATIVA AGRARIA DE USUARIOS ASPRAOSRA LTDA</t>
        </is>
      </c>
      <c r="D4806" s="6" t="n">
        <v>2022</v>
      </c>
      <c r="F4806" t="inlineStr">
        <is>
          <t>PAC</t>
        </is>
      </c>
      <c r="G4806" s="4" t="n">
        <v>0</v>
      </c>
      <c r="H4806" s="4" t="n">
        <v>0</v>
      </c>
      <c r="I4806" s="4" t="n">
        <v>0</v>
      </c>
      <c r="J4806" s="4" t="str"/>
      <c r="K4806" s="4" t="str"/>
      <c r="L4806" s="3" t="str"/>
      <c r="M4806" s="3" t="str"/>
      <c r="N4806" s="3" t="str"/>
      <c r="O4806" s="4" t="str"/>
      <c r="P4806" s="4" t="str"/>
      <c r="Q4806" s="4" t="str"/>
      <c r="R4806" s="4" t="str"/>
      <c r="S4806" s="4" t="str"/>
      <c r="T4806" s="4" t="str"/>
      <c r="U4806" s="4" t="str"/>
      <c r="V4806" s="4" t="n">
        <v>1</v>
      </c>
    </row>
    <row r="4807">
      <c r="A4807" t="n">
        <v>603</v>
      </c>
      <c r="B4807" t="inlineStr">
        <is>
          <t>20526179367</t>
        </is>
      </c>
      <c r="C4807" t="inlineStr">
        <is>
          <t>COOPERATIVA AGRARIA DE USUARIOS ASPRAOSRA LTDA</t>
        </is>
      </c>
      <c r="D4807" s="6" t="n">
        <v>2023</v>
      </c>
      <c r="F4807" t="inlineStr">
        <is>
          <t>PAC</t>
        </is>
      </c>
      <c r="G4807" s="4" t="n">
        <v>0</v>
      </c>
      <c r="H4807" s="4" t="n">
        <v>0</v>
      </c>
      <c r="I4807" s="4" t="n">
        <v>0</v>
      </c>
      <c r="J4807" s="4" t="str"/>
      <c r="K4807" s="4" t="str"/>
      <c r="L4807" s="3" t="str"/>
      <c r="M4807" s="3" t="str"/>
      <c r="N4807" s="3" t="str"/>
      <c r="O4807" s="4" t="str"/>
      <c r="P4807" s="4" t="str"/>
      <c r="Q4807" s="4" t="str"/>
      <c r="R4807" s="4" t="str"/>
      <c r="S4807" s="4" t="str"/>
      <c r="T4807" s="4" t="str"/>
      <c r="U4807" s="4" t="str"/>
      <c r="V4807" s="4" t="n">
        <v>1</v>
      </c>
    </row>
    <row r="4808">
      <c r="A4808" t="n">
        <v>603</v>
      </c>
      <c r="B4808" t="inlineStr">
        <is>
          <t>20526179367</t>
        </is>
      </c>
      <c r="C4808" t="inlineStr">
        <is>
          <t>COOPERATIVA AGRARIA DE USUARIOS ASPRAOSRA LTDA</t>
        </is>
      </c>
      <c r="D4808" s="6" t="n">
        <v>2024</v>
      </c>
      <c r="F4808" t="inlineStr">
        <is>
          <t>PAC</t>
        </is>
      </c>
      <c r="G4808" s="4" t="n">
        <v>0</v>
      </c>
      <c r="H4808" s="4" t="n">
        <v>0</v>
      </c>
      <c r="I4808" s="4" t="n">
        <v>0</v>
      </c>
      <c r="J4808" s="4" t="str"/>
      <c r="K4808" s="4" t="str"/>
      <c r="L4808" s="3" t="str"/>
      <c r="M4808" s="3" t="str"/>
      <c r="N4808" s="3" t="str"/>
      <c r="O4808" s="4" t="str"/>
      <c r="P4808" s="4" t="str"/>
      <c r="Q4808" s="4" t="str"/>
      <c r="R4808" s="4" t="str"/>
      <c r="S4808" s="4" t="str"/>
      <c r="T4808" s="4" t="str"/>
      <c r="U4808" s="4" t="str"/>
      <c r="V4808" s="4" t="n">
        <v>1</v>
      </c>
    </row>
    <row r="4809">
      <c r="A4809" t="n">
        <v>603</v>
      </c>
      <c r="B4809" t="inlineStr">
        <is>
          <t>20526179367</t>
        </is>
      </c>
      <c r="C4809" t="inlineStr">
        <is>
          <t>COOPERATIVA AGRARIA DE USUARIOS ASPRAOSRA LTDA</t>
        </is>
      </c>
      <c r="D4809" s="6" t="n">
        <v>2025</v>
      </c>
      <c r="E4809" t="n">
        <v>1</v>
      </c>
      <c r="F4809" t="inlineStr">
        <is>
          <t>PAC</t>
        </is>
      </c>
      <c r="G4809" s="4" t="n">
        <v>22</v>
      </c>
      <c r="H4809" s="4" t="n">
        <v>14</v>
      </c>
      <c r="I4809" s="4" t="n">
        <v>36</v>
      </c>
      <c r="J4809" s="4" t="n">
        <v>8</v>
      </c>
      <c r="K4809" s="4" t="n">
        <v>1</v>
      </c>
      <c r="L4809" s="3" t="n">
        <v>0</v>
      </c>
      <c r="M4809" s="3" t="n">
        <v>781855.2</v>
      </c>
      <c r="N4809" s="3" t="n">
        <v>781855.2</v>
      </c>
      <c r="O4809" s="4" t="n">
        <v>0</v>
      </c>
      <c r="P4809" s="4" t="n">
        <v>0</v>
      </c>
      <c r="Q4809" s="4" t="str"/>
      <c r="R4809" s="4" t="n">
        <v>781855.2</v>
      </c>
      <c r="S4809" s="4" t="n">
        <v>0</v>
      </c>
      <c r="T4809" s="4" t="n">
        <v>0</v>
      </c>
      <c r="U4809" s="4" t="n">
        <v>781855.2</v>
      </c>
      <c r="V4809" s="4" t="n">
        <v>1</v>
      </c>
    </row>
    <row r="4810">
      <c r="A4810" t="n">
        <v>604</v>
      </c>
      <c r="B4810" t="inlineStr">
        <is>
          <t>20600464915</t>
        </is>
      </c>
      <c r="C4810" t="inlineStr">
        <is>
          <t>ASOCIACIÓN TAJIMAT</t>
        </is>
      </c>
      <c r="D4810" s="6" t="n">
        <v>2018</v>
      </c>
      <c r="F4810" t="inlineStr">
        <is>
          <t>PAC</t>
        </is>
      </c>
      <c r="G4810" s="4" t="str"/>
      <c r="H4810" s="4" t="str"/>
      <c r="I4810" s="4" t="n">
        <v>0</v>
      </c>
      <c r="J4810" s="4" t="str"/>
      <c r="K4810" s="4" t="str"/>
      <c r="L4810" s="3" t="str"/>
      <c r="M4810" s="3" t="str"/>
      <c r="N4810" s="3" t="str"/>
      <c r="O4810" s="4" t="str"/>
      <c r="P4810" s="4" t="str"/>
      <c r="Q4810" s="4" t="str"/>
      <c r="R4810" s="4" t="str"/>
      <c r="S4810" s="4" t="str"/>
      <c r="T4810" s="4" t="str"/>
      <c r="U4810" s="4" t="str"/>
      <c r="V4810" s="4" t="n">
        <v>1</v>
      </c>
    </row>
    <row r="4811">
      <c r="A4811" t="n">
        <v>604</v>
      </c>
      <c r="B4811" t="inlineStr">
        <is>
          <t>20600464915</t>
        </is>
      </c>
      <c r="C4811" t="inlineStr">
        <is>
          <t>ASOCIACIÓN TAJIMAT</t>
        </is>
      </c>
      <c r="D4811" s="6" t="n">
        <v>2019</v>
      </c>
      <c r="F4811" t="inlineStr">
        <is>
          <t>PAC</t>
        </is>
      </c>
      <c r="G4811" s="4" t="n">
        <v>0</v>
      </c>
      <c r="H4811" s="4" t="n">
        <v>0</v>
      </c>
      <c r="I4811" s="4" t="n">
        <v>0</v>
      </c>
      <c r="J4811" s="4" t="str"/>
      <c r="K4811" s="4" t="str"/>
      <c r="L4811" s="3" t="str"/>
      <c r="M4811" s="3" t="str"/>
      <c r="N4811" s="3" t="str"/>
      <c r="O4811" s="4" t="str"/>
      <c r="P4811" s="4" t="str"/>
      <c r="Q4811" s="4" t="str"/>
      <c r="R4811" s="4" t="str"/>
      <c r="S4811" s="4" t="str"/>
      <c r="T4811" s="4" t="str"/>
      <c r="U4811" s="4" t="str"/>
      <c r="V4811" s="4" t="n">
        <v>1</v>
      </c>
    </row>
    <row r="4812">
      <c r="A4812" t="n">
        <v>604</v>
      </c>
      <c r="B4812" t="inlineStr">
        <is>
          <t>20600464915</t>
        </is>
      </c>
      <c r="C4812" t="inlineStr">
        <is>
          <t>ASOCIACIÓN TAJIMAT</t>
        </is>
      </c>
      <c r="D4812" s="6" t="n">
        <v>2020</v>
      </c>
      <c r="F4812" t="inlineStr">
        <is>
          <t>PAC</t>
        </is>
      </c>
      <c r="G4812" s="4" t="n">
        <v>0</v>
      </c>
      <c r="H4812" s="4" t="n">
        <v>0</v>
      </c>
      <c r="I4812" s="4" t="n">
        <v>0</v>
      </c>
      <c r="J4812" s="4" t="str"/>
      <c r="K4812" s="4" t="str"/>
      <c r="L4812" s="3" t="str"/>
      <c r="M4812" s="3" t="str"/>
      <c r="N4812" s="3" t="str"/>
      <c r="O4812" s="4" t="str"/>
      <c r="P4812" s="4" t="str"/>
      <c r="Q4812" s="4" t="str"/>
      <c r="R4812" s="4" t="str"/>
      <c r="S4812" s="4" t="str"/>
      <c r="T4812" s="4" t="str"/>
      <c r="U4812" s="4" t="str"/>
      <c r="V4812" s="4" t="n">
        <v>1</v>
      </c>
    </row>
    <row r="4813">
      <c r="A4813" t="n">
        <v>604</v>
      </c>
      <c r="B4813" t="inlineStr">
        <is>
          <t>20600464915</t>
        </is>
      </c>
      <c r="C4813" t="inlineStr">
        <is>
          <t>ASOCIACIÓN TAJIMAT</t>
        </is>
      </c>
      <c r="D4813" s="6" t="n">
        <v>2021</v>
      </c>
      <c r="F4813" t="inlineStr">
        <is>
          <t>PAC</t>
        </is>
      </c>
      <c r="G4813" s="4" t="n">
        <v>0</v>
      </c>
      <c r="H4813" s="4" t="n">
        <v>0</v>
      </c>
      <c r="I4813" s="4" t="n">
        <v>0</v>
      </c>
      <c r="J4813" s="4" t="str"/>
      <c r="K4813" s="4" t="str"/>
      <c r="L4813" s="3" t="str"/>
      <c r="M4813" s="3" t="str"/>
      <c r="N4813" s="3" t="str"/>
      <c r="O4813" s="4" t="str"/>
      <c r="P4813" s="4" t="str"/>
      <c r="Q4813" s="4" t="str"/>
      <c r="R4813" s="4" t="str"/>
      <c r="S4813" s="4" t="str"/>
      <c r="T4813" s="4" t="str"/>
      <c r="U4813" s="4" t="str"/>
      <c r="V4813" s="4" t="n">
        <v>1</v>
      </c>
    </row>
    <row r="4814">
      <c r="A4814" t="n">
        <v>604</v>
      </c>
      <c r="B4814" t="inlineStr">
        <is>
          <t>20600464915</t>
        </is>
      </c>
      <c r="C4814" t="inlineStr">
        <is>
          <t>ASOCIACIÓN TAJIMAT</t>
        </is>
      </c>
      <c r="D4814" s="6" t="n">
        <v>2022</v>
      </c>
      <c r="F4814" t="inlineStr">
        <is>
          <t>PAC</t>
        </is>
      </c>
      <c r="G4814" s="4" t="n">
        <v>0</v>
      </c>
      <c r="H4814" s="4" t="n">
        <v>0</v>
      </c>
      <c r="I4814" s="4" t="n">
        <v>0</v>
      </c>
      <c r="J4814" s="4" t="str"/>
      <c r="K4814" s="4" t="str"/>
      <c r="L4814" s="3" t="str"/>
      <c r="M4814" s="3" t="str"/>
      <c r="N4814" s="3" t="str"/>
      <c r="O4814" s="4" t="str"/>
      <c r="P4814" s="4" t="str"/>
      <c r="Q4814" s="4" t="str"/>
      <c r="R4814" s="4" t="str"/>
      <c r="S4814" s="4" t="str"/>
      <c r="T4814" s="4" t="str"/>
      <c r="U4814" s="4" t="str"/>
      <c r="V4814" s="4" t="n">
        <v>1</v>
      </c>
    </row>
    <row r="4815">
      <c r="A4815" t="n">
        <v>604</v>
      </c>
      <c r="B4815" t="inlineStr">
        <is>
          <t>20600464915</t>
        </is>
      </c>
      <c r="C4815" t="inlineStr">
        <is>
          <t>ASOCIACIÓN TAJIMAT</t>
        </is>
      </c>
      <c r="D4815" s="6" t="n">
        <v>2023</v>
      </c>
      <c r="F4815" t="inlineStr">
        <is>
          <t>PAC</t>
        </is>
      </c>
      <c r="G4815" s="4" t="n">
        <v>0</v>
      </c>
      <c r="H4815" s="4" t="n">
        <v>0</v>
      </c>
      <c r="I4815" s="4" t="n">
        <v>0</v>
      </c>
      <c r="J4815" s="4" t="str"/>
      <c r="K4815" s="4" t="str"/>
      <c r="L4815" s="3" t="str"/>
      <c r="M4815" s="3" t="str"/>
      <c r="N4815" s="3" t="str"/>
      <c r="O4815" s="4" t="str"/>
      <c r="P4815" s="4" t="str"/>
      <c r="Q4815" s="4" t="str"/>
      <c r="R4815" s="4" t="str"/>
      <c r="S4815" s="4" t="str"/>
      <c r="T4815" s="4" t="str"/>
      <c r="U4815" s="4" t="str"/>
      <c r="V4815" s="4" t="n">
        <v>1</v>
      </c>
    </row>
    <row r="4816">
      <c r="A4816" t="n">
        <v>604</v>
      </c>
      <c r="B4816" t="inlineStr">
        <is>
          <t>20600464915</t>
        </is>
      </c>
      <c r="C4816" t="inlineStr">
        <is>
          <t>ASOCIACIÓN TAJIMAT</t>
        </is>
      </c>
      <c r="D4816" s="6" t="n">
        <v>2024</v>
      </c>
      <c r="F4816" t="inlineStr">
        <is>
          <t>PAC</t>
        </is>
      </c>
      <c r="G4816" s="4" t="n">
        <v>0</v>
      </c>
      <c r="H4816" s="4" t="n">
        <v>0</v>
      </c>
      <c r="I4816" s="4" t="n">
        <v>0</v>
      </c>
      <c r="J4816" s="4" t="str"/>
      <c r="K4816" s="4" t="str"/>
      <c r="L4816" s="3" t="str"/>
      <c r="M4816" s="3" t="str"/>
      <c r="N4816" s="3" t="str"/>
      <c r="O4816" s="4" t="str"/>
      <c r="P4816" s="4" t="str"/>
      <c r="Q4816" s="4" t="str"/>
      <c r="R4816" s="4" t="str"/>
      <c r="S4816" s="4" t="str"/>
      <c r="T4816" s="4" t="str"/>
      <c r="U4816" s="4" t="str"/>
      <c r="V4816" s="4" t="n">
        <v>1</v>
      </c>
    </row>
    <row r="4817">
      <c r="A4817" t="n">
        <v>604</v>
      </c>
      <c r="B4817" t="inlineStr">
        <is>
          <t>20600464915</t>
        </is>
      </c>
      <c r="C4817" t="inlineStr">
        <is>
          <t>ASOCIACIÓN TAJIMAT</t>
        </is>
      </c>
      <c r="D4817" s="6" t="n">
        <v>2025</v>
      </c>
      <c r="E4817" t="n">
        <v>1</v>
      </c>
      <c r="F4817" t="inlineStr">
        <is>
          <t>PAC</t>
        </is>
      </c>
      <c r="G4817" s="4" t="n">
        <v>10</v>
      </c>
      <c r="H4817" s="4" t="n">
        <v>6</v>
      </c>
      <c r="I4817" s="4" t="n">
        <v>16</v>
      </c>
      <c r="J4817" s="4" t="n">
        <v>6</v>
      </c>
      <c r="K4817" s="4" t="n">
        <v>1</v>
      </c>
      <c r="L4817" s="3" t="n">
        <v>0</v>
      </c>
      <c r="M4817" s="3" t="n">
        <v>0</v>
      </c>
      <c r="N4817" s="3" t="n">
        <v>0</v>
      </c>
      <c r="O4817" s="4" t="n">
        <v>0</v>
      </c>
      <c r="P4817" s="4" t="n">
        <v>0</v>
      </c>
      <c r="Q4817" s="4" t="str"/>
      <c r="R4817" s="4" t="n">
        <v>0</v>
      </c>
      <c r="S4817" s="4" t="n">
        <v>0</v>
      </c>
      <c r="T4817" s="4" t="n">
        <v>0</v>
      </c>
      <c r="U4817" s="4" t="n">
        <v>0</v>
      </c>
      <c r="V4817" s="4" t="n">
        <v>1</v>
      </c>
    </row>
    <row r="4818">
      <c r="A4818" t="n">
        <v>605</v>
      </c>
      <c r="B4818" t="inlineStr">
        <is>
          <t>20606930101</t>
        </is>
      </c>
      <c r="C4818" t="inlineStr">
        <is>
          <t>ASOCIACIÓN BOSQUE DE LAS NUWAS</t>
        </is>
      </c>
      <c r="D4818" s="6" t="n">
        <v>2018</v>
      </c>
      <c r="F4818" t="inlineStr">
        <is>
          <t>PAC</t>
        </is>
      </c>
      <c r="G4818" s="4" t="str"/>
      <c r="H4818" s="4" t="str"/>
      <c r="I4818" s="4" t="n">
        <v>0</v>
      </c>
      <c r="J4818" s="4" t="str"/>
      <c r="K4818" s="4" t="str"/>
      <c r="L4818" s="3" t="str"/>
      <c r="M4818" s="3" t="str"/>
      <c r="N4818" s="3" t="str"/>
      <c r="O4818" s="4" t="str"/>
      <c r="P4818" s="4" t="str"/>
      <c r="Q4818" s="4" t="str"/>
      <c r="R4818" s="4" t="str"/>
      <c r="S4818" s="4" t="str"/>
      <c r="T4818" s="4" t="str"/>
      <c r="U4818" s="4" t="str"/>
      <c r="V4818" s="4" t="n">
        <v>1</v>
      </c>
    </row>
    <row r="4819">
      <c r="A4819" t="n">
        <v>605</v>
      </c>
      <c r="B4819" t="inlineStr">
        <is>
          <t>20606930101</t>
        </is>
      </c>
      <c r="C4819" t="inlineStr">
        <is>
          <t>ASOCIACIÓN BOSQUE DE LAS NUWAS</t>
        </is>
      </c>
      <c r="D4819" s="6" t="n">
        <v>2019</v>
      </c>
      <c r="F4819" t="inlineStr">
        <is>
          <t>PAC</t>
        </is>
      </c>
      <c r="G4819" s="4" t="n">
        <v>0</v>
      </c>
      <c r="H4819" s="4" t="n">
        <v>0</v>
      </c>
      <c r="I4819" s="4" t="n">
        <v>0</v>
      </c>
      <c r="J4819" s="4" t="str"/>
      <c r="K4819" s="4" t="str"/>
      <c r="L4819" s="3" t="str"/>
      <c r="M4819" s="3" t="str"/>
      <c r="N4819" s="3" t="str"/>
      <c r="O4819" s="4" t="str"/>
      <c r="P4819" s="4" t="str"/>
      <c r="Q4819" s="4" t="str"/>
      <c r="R4819" s="4" t="str"/>
      <c r="S4819" s="4" t="str"/>
      <c r="T4819" s="4" t="str"/>
      <c r="U4819" s="4" t="str"/>
      <c r="V4819" s="4" t="n">
        <v>1</v>
      </c>
    </row>
    <row r="4820">
      <c r="A4820" t="n">
        <v>605</v>
      </c>
      <c r="B4820" t="inlineStr">
        <is>
          <t>20606930101</t>
        </is>
      </c>
      <c r="C4820" t="inlineStr">
        <is>
          <t>ASOCIACIÓN BOSQUE DE LAS NUWAS</t>
        </is>
      </c>
      <c r="D4820" s="6" t="n">
        <v>2020</v>
      </c>
      <c r="F4820" t="inlineStr">
        <is>
          <t>PAC</t>
        </is>
      </c>
      <c r="G4820" s="4" t="n">
        <v>0</v>
      </c>
      <c r="H4820" s="4" t="n">
        <v>0</v>
      </c>
      <c r="I4820" s="4" t="n">
        <v>0</v>
      </c>
      <c r="J4820" s="4" t="str"/>
      <c r="K4820" s="4" t="str"/>
      <c r="L4820" s="3" t="str"/>
      <c r="M4820" s="3" t="str"/>
      <c r="N4820" s="3" t="str"/>
      <c r="O4820" s="4" t="str"/>
      <c r="P4820" s="4" t="str"/>
      <c r="Q4820" s="4" t="str"/>
      <c r="R4820" s="4" t="str"/>
      <c r="S4820" s="4" t="str"/>
      <c r="T4820" s="4" t="str"/>
      <c r="U4820" s="4" t="str"/>
      <c r="V4820" s="4" t="n">
        <v>1</v>
      </c>
    </row>
    <row r="4821">
      <c r="A4821" t="n">
        <v>605</v>
      </c>
      <c r="B4821" t="inlineStr">
        <is>
          <t>20606930101</t>
        </is>
      </c>
      <c r="C4821" t="inlineStr">
        <is>
          <t>ASOCIACIÓN BOSQUE DE LAS NUWAS</t>
        </is>
      </c>
      <c r="D4821" s="6" t="n">
        <v>2021</v>
      </c>
      <c r="F4821" t="inlineStr">
        <is>
          <t>PAC</t>
        </is>
      </c>
      <c r="G4821" s="4" t="n">
        <v>0</v>
      </c>
      <c r="H4821" s="4" t="n">
        <v>0</v>
      </c>
      <c r="I4821" s="4" t="n">
        <v>0</v>
      </c>
      <c r="J4821" s="4" t="str"/>
      <c r="K4821" s="4" t="str"/>
      <c r="L4821" s="3" t="str"/>
      <c r="M4821" s="3" t="str"/>
      <c r="N4821" s="3" t="str"/>
      <c r="O4821" s="4" t="str"/>
      <c r="P4821" s="4" t="str"/>
      <c r="Q4821" s="4" t="str"/>
      <c r="R4821" s="4" t="str"/>
      <c r="S4821" s="4" t="str"/>
      <c r="T4821" s="4" t="str"/>
      <c r="U4821" s="4" t="str"/>
      <c r="V4821" s="4" t="n">
        <v>1</v>
      </c>
    </row>
    <row r="4822">
      <c r="A4822" t="n">
        <v>605</v>
      </c>
      <c r="B4822" t="inlineStr">
        <is>
          <t>20606930101</t>
        </is>
      </c>
      <c r="C4822" t="inlineStr">
        <is>
          <t>ASOCIACIÓN BOSQUE DE LAS NUWAS</t>
        </is>
      </c>
      <c r="D4822" s="6" t="n">
        <v>2022</v>
      </c>
      <c r="F4822" t="inlineStr">
        <is>
          <t>PAC</t>
        </is>
      </c>
      <c r="G4822" s="4" t="n">
        <v>0</v>
      </c>
      <c r="H4822" s="4" t="n">
        <v>0</v>
      </c>
      <c r="I4822" s="4" t="n">
        <v>0</v>
      </c>
      <c r="J4822" s="4" t="str"/>
      <c r="K4822" s="4" t="str"/>
      <c r="L4822" s="3" t="str"/>
      <c r="M4822" s="3" t="str"/>
      <c r="N4822" s="3" t="str"/>
      <c r="O4822" s="4" t="str"/>
      <c r="P4822" s="4" t="str"/>
      <c r="Q4822" s="4" t="str"/>
      <c r="R4822" s="4" t="str"/>
      <c r="S4822" s="4" t="str"/>
      <c r="T4822" s="4" t="str"/>
      <c r="U4822" s="4" t="str"/>
      <c r="V4822" s="4" t="n">
        <v>1</v>
      </c>
    </row>
    <row r="4823">
      <c r="A4823" t="n">
        <v>605</v>
      </c>
      <c r="B4823" t="inlineStr">
        <is>
          <t>20606930101</t>
        </is>
      </c>
      <c r="C4823" t="inlineStr">
        <is>
          <t>ASOCIACIÓN BOSQUE DE LAS NUWAS</t>
        </is>
      </c>
      <c r="D4823" s="6" t="n">
        <v>2023</v>
      </c>
      <c r="F4823" t="inlineStr">
        <is>
          <t>PAC</t>
        </is>
      </c>
      <c r="G4823" s="4" t="n">
        <v>0</v>
      </c>
      <c r="H4823" s="4" t="n">
        <v>0</v>
      </c>
      <c r="I4823" s="4" t="n">
        <v>0</v>
      </c>
      <c r="J4823" s="4" t="str"/>
      <c r="K4823" s="4" t="str"/>
      <c r="L4823" s="3" t="str"/>
      <c r="M4823" s="3" t="str"/>
      <c r="N4823" s="3" t="str"/>
      <c r="O4823" s="4" t="str"/>
      <c r="P4823" s="4" t="str"/>
      <c r="Q4823" s="4" t="str"/>
      <c r="R4823" s="4" t="str"/>
      <c r="S4823" s="4" t="str"/>
      <c r="T4823" s="4" t="str"/>
      <c r="U4823" s="4" t="str"/>
      <c r="V4823" s="4" t="n">
        <v>1</v>
      </c>
    </row>
    <row r="4824">
      <c r="A4824" t="n">
        <v>605</v>
      </c>
      <c r="B4824" t="inlineStr">
        <is>
          <t>20606930101</t>
        </is>
      </c>
      <c r="C4824" t="inlineStr">
        <is>
          <t>ASOCIACIÓN BOSQUE DE LAS NUWAS</t>
        </is>
      </c>
      <c r="D4824" s="6" t="n">
        <v>2024</v>
      </c>
      <c r="F4824" t="inlineStr">
        <is>
          <t>PAC</t>
        </is>
      </c>
      <c r="G4824" s="4" t="n">
        <v>0</v>
      </c>
      <c r="H4824" s="4" t="n">
        <v>0</v>
      </c>
      <c r="I4824" s="4" t="n">
        <v>0</v>
      </c>
      <c r="J4824" s="4" t="str"/>
      <c r="K4824" s="4" t="str"/>
      <c r="L4824" s="3" t="str"/>
      <c r="M4824" s="3" t="str"/>
      <c r="N4824" s="3" t="str"/>
      <c r="O4824" s="4" t="str"/>
      <c r="P4824" s="4" t="str"/>
      <c r="Q4824" s="4" t="str"/>
      <c r="R4824" s="4" t="str"/>
      <c r="S4824" s="4" t="str"/>
      <c r="T4824" s="4" t="str"/>
      <c r="U4824" s="4" t="str"/>
      <c r="V4824" s="4" t="n">
        <v>1</v>
      </c>
    </row>
    <row r="4825">
      <c r="A4825" t="n">
        <v>605</v>
      </c>
      <c r="B4825" t="inlineStr">
        <is>
          <t>20606930101</t>
        </is>
      </c>
      <c r="C4825" t="inlineStr">
        <is>
          <t>ASOCIACIÓN BOSQUE DE LAS NUWAS</t>
        </is>
      </c>
      <c r="D4825" s="6" t="n">
        <v>2025</v>
      </c>
      <c r="E4825" t="n">
        <v>1</v>
      </c>
      <c r="F4825" t="inlineStr">
        <is>
          <t>PAC</t>
        </is>
      </c>
      <c r="G4825" s="4" t="n">
        <v>5</v>
      </c>
      <c r="H4825" s="4" t="n">
        <v>9</v>
      </c>
      <c r="I4825" s="4" t="n">
        <v>14</v>
      </c>
      <c r="J4825" s="4" t="n">
        <v>6</v>
      </c>
      <c r="K4825" s="4" t="n">
        <v>1</v>
      </c>
      <c r="L4825" s="3" t="n">
        <v>0</v>
      </c>
      <c r="M4825" s="3" t="n">
        <v>0</v>
      </c>
      <c r="N4825" s="3" t="n">
        <v>0</v>
      </c>
      <c r="O4825" s="4" t="n">
        <v>0</v>
      </c>
      <c r="P4825" s="4" t="n">
        <v>0</v>
      </c>
      <c r="Q4825" s="4" t="str"/>
      <c r="R4825" s="4" t="n">
        <v>0</v>
      </c>
      <c r="S4825" s="4" t="n">
        <v>0</v>
      </c>
      <c r="T4825" s="4" t="n">
        <v>0</v>
      </c>
      <c r="U4825" s="4" t="n">
        <v>0</v>
      </c>
      <c r="V4825" s="4" t="n">
        <v>1</v>
      </c>
    </row>
    <row r="4826">
      <c r="A4826" t="n">
        <v>606</v>
      </c>
      <c r="B4826" t="inlineStr">
        <is>
          <t>20603820691</t>
        </is>
      </c>
      <c r="C4826" t="inlineStr">
        <is>
          <t>COOPERATIVA AGRARIA DE SERVICIOS MÚLTIPLES CORDILLERA AZUL</t>
        </is>
      </c>
      <c r="D4826" s="6" t="n">
        <v>2018</v>
      </c>
      <c r="F4826" t="inlineStr">
        <is>
          <t>PAC</t>
        </is>
      </c>
      <c r="G4826" s="4" t="str"/>
      <c r="H4826" s="4" t="str"/>
      <c r="I4826" s="4" t="n">
        <v>0</v>
      </c>
      <c r="J4826" s="4" t="str"/>
      <c r="K4826" s="4" t="str"/>
      <c r="L4826" s="3" t="str"/>
      <c r="M4826" s="3" t="str"/>
      <c r="N4826" s="3" t="str"/>
      <c r="O4826" s="4" t="str"/>
      <c r="P4826" s="4" t="str"/>
      <c r="Q4826" s="4" t="str"/>
      <c r="R4826" s="4" t="str"/>
      <c r="S4826" s="4" t="str"/>
      <c r="T4826" s="4" t="str"/>
      <c r="U4826" s="4" t="str"/>
      <c r="V4826" s="4" t="n">
        <v>1</v>
      </c>
    </row>
    <row r="4827">
      <c r="A4827" t="n">
        <v>606</v>
      </c>
      <c r="B4827" t="inlineStr">
        <is>
          <t>20603820691</t>
        </is>
      </c>
      <c r="C4827" t="inlineStr">
        <is>
          <t>COOPERATIVA AGRARIA DE SERVICIOS MÚLTIPLES CORDILLERA AZUL</t>
        </is>
      </c>
      <c r="D4827" s="6" t="n">
        <v>2019</v>
      </c>
      <c r="F4827" t="inlineStr">
        <is>
          <t>PAC</t>
        </is>
      </c>
      <c r="G4827" s="4" t="n">
        <v>0</v>
      </c>
      <c r="H4827" s="4" t="n">
        <v>0</v>
      </c>
      <c r="I4827" s="4" t="n">
        <v>0</v>
      </c>
      <c r="J4827" s="4" t="str"/>
      <c r="K4827" s="4" t="str"/>
      <c r="L4827" s="3" t="str"/>
      <c r="M4827" s="3" t="str"/>
      <c r="N4827" s="3" t="str"/>
      <c r="O4827" s="4" t="str"/>
      <c r="P4827" s="4" t="str"/>
      <c r="Q4827" s="4" t="str"/>
      <c r="R4827" s="4" t="str"/>
      <c r="S4827" s="4" t="str"/>
      <c r="T4827" s="4" t="str"/>
      <c r="U4827" s="4" t="str"/>
      <c r="V4827" s="4" t="n">
        <v>1</v>
      </c>
    </row>
    <row r="4828">
      <c r="A4828" t="n">
        <v>606</v>
      </c>
      <c r="B4828" t="inlineStr">
        <is>
          <t>20603820691</t>
        </is>
      </c>
      <c r="C4828" t="inlineStr">
        <is>
          <t>COOPERATIVA AGRARIA DE SERVICIOS MÚLTIPLES CORDILLERA AZUL</t>
        </is>
      </c>
      <c r="D4828" s="6" t="n">
        <v>2020</v>
      </c>
      <c r="F4828" t="inlineStr">
        <is>
          <t>PAC</t>
        </is>
      </c>
      <c r="G4828" s="4" t="n">
        <v>0</v>
      </c>
      <c r="H4828" s="4" t="n">
        <v>0</v>
      </c>
      <c r="I4828" s="4" t="n">
        <v>0</v>
      </c>
      <c r="J4828" s="4" t="str"/>
      <c r="K4828" s="4" t="str"/>
      <c r="L4828" s="3" t="str"/>
      <c r="M4828" s="3" t="str"/>
      <c r="N4828" s="3" t="str"/>
      <c r="O4828" s="4" t="str"/>
      <c r="P4828" s="4" t="str"/>
      <c r="Q4828" s="4" t="str"/>
      <c r="R4828" s="4" t="str"/>
      <c r="S4828" s="4" t="str"/>
      <c r="T4828" s="4" t="str"/>
      <c r="U4828" s="4" t="str"/>
      <c r="V4828" s="4" t="n">
        <v>1</v>
      </c>
    </row>
    <row r="4829">
      <c r="A4829" t="n">
        <v>606</v>
      </c>
      <c r="B4829" t="inlineStr">
        <is>
          <t>20603820691</t>
        </is>
      </c>
      <c r="C4829" t="inlineStr">
        <is>
          <t>COOPERATIVA AGRARIA DE SERVICIOS MÚLTIPLES CORDILLERA AZUL</t>
        </is>
      </c>
      <c r="D4829" s="6" t="n">
        <v>2021</v>
      </c>
      <c r="F4829" t="inlineStr">
        <is>
          <t>PAC</t>
        </is>
      </c>
      <c r="G4829" s="4" t="n">
        <v>0</v>
      </c>
      <c r="H4829" s="4" t="n">
        <v>0</v>
      </c>
      <c r="I4829" s="4" t="n">
        <v>0</v>
      </c>
      <c r="J4829" s="4" t="str"/>
      <c r="K4829" s="4" t="str"/>
      <c r="L4829" s="3" t="str"/>
      <c r="M4829" s="3" t="str"/>
      <c r="N4829" s="3" t="str"/>
      <c r="O4829" s="4" t="str"/>
      <c r="P4829" s="4" t="str"/>
      <c r="Q4829" s="4" t="str"/>
      <c r="R4829" s="4" t="str"/>
      <c r="S4829" s="4" t="str"/>
      <c r="T4829" s="4" t="str"/>
      <c r="U4829" s="4" t="str"/>
      <c r="V4829" s="4" t="n">
        <v>1</v>
      </c>
    </row>
    <row r="4830">
      <c r="A4830" t="n">
        <v>606</v>
      </c>
      <c r="B4830" t="inlineStr">
        <is>
          <t>20603820691</t>
        </is>
      </c>
      <c r="C4830" t="inlineStr">
        <is>
          <t>COOPERATIVA AGRARIA DE SERVICIOS MÚLTIPLES CORDILLERA AZUL</t>
        </is>
      </c>
      <c r="D4830" s="6" t="n">
        <v>2022</v>
      </c>
      <c r="F4830" t="inlineStr">
        <is>
          <t>PAC</t>
        </is>
      </c>
      <c r="G4830" s="4" t="n">
        <v>0</v>
      </c>
      <c r="H4830" s="4" t="n">
        <v>0</v>
      </c>
      <c r="I4830" s="4" t="n">
        <v>0</v>
      </c>
      <c r="J4830" s="4" t="str"/>
      <c r="K4830" s="4" t="str"/>
      <c r="L4830" s="3" t="str"/>
      <c r="M4830" s="3" t="str"/>
      <c r="N4830" s="3" t="str"/>
      <c r="O4830" s="4" t="str"/>
      <c r="P4830" s="4" t="str"/>
      <c r="Q4830" s="4" t="str"/>
      <c r="R4830" s="4" t="str"/>
      <c r="S4830" s="4" t="str"/>
      <c r="T4830" s="4" t="str"/>
      <c r="U4830" s="4" t="str"/>
      <c r="V4830" s="4" t="n">
        <v>1</v>
      </c>
    </row>
    <row r="4831">
      <c r="A4831" t="n">
        <v>606</v>
      </c>
      <c r="B4831" t="inlineStr">
        <is>
          <t>20603820691</t>
        </is>
      </c>
      <c r="C4831" t="inlineStr">
        <is>
          <t>COOPERATIVA AGRARIA DE SERVICIOS MÚLTIPLES CORDILLERA AZUL</t>
        </is>
      </c>
      <c r="D4831" s="6" t="n">
        <v>2023</v>
      </c>
      <c r="F4831" t="inlineStr">
        <is>
          <t>PAC</t>
        </is>
      </c>
      <c r="G4831" s="4" t="n">
        <v>0</v>
      </c>
      <c r="H4831" s="4" t="n">
        <v>0</v>
      </c>
      <c r="I4831" s="4" t="n">
        <v>0</v>
      </c>
      <c r="J4831" s="4" t="str"/>
      <c r="K4831" s="4" t="str"/>
      <c r="L4831" s="3" t="str"/>
      <c r="M4831" s="3" t="str"/>
      <c r="N4831" s="3" t="str"/>
      <c r="O4831" s="4" t="str"/>
      <c r="P4831" s="4" t="str"/>
      <c r="Q4831" s="4" t="str"/>
      <c r="R4831" s="4" t="str"/>
      <c r="S4831" s="4" t="str"/>
      <c r="T4831" s="4" t="str"/>
      <c r="U4831" s="4" t="str"/>
      <c r="V4831" s="4" t="n">
        <v>1</v>
      </c>
    </row>
    <row r="4832">
      <c r="A4832" t="n">
        <v>606</v>
      </c>
      <c r="B4832" t="inlineStr">
        <is>
          <t>20603820691</t>
        </is>
      </c>
      <c r="C4832" t="inlineStr">
        <is>
          <t>COOPERATIVA AGRARIA DE SERVICIOS MÚLTIPLES CORDILLERA AZUL</t>
        </is>
      </c>
      <c r="D4832" s="6" t="n">
        <v>2024</v>
      </c>
      <c r="F4832" t="inlineStr">
        <is>
          <t>PAC</t>
        </is>
      </c>
      <c r="G4832" s="4" t="n">
        <v>0</v>
      </c>
      <c r="H4832" s="4" t="n">
        <v>0</v>
      </c>
      <c r="I4832" s="4" t="n">
        <v>0</v>
      </c>
      <c r="J4832" s="4" t="str"/>
      <c r="K4832" s="4" t="str"/>
      <c r="L4832" s="3" t="str"/>
      <c r="M4832" s="3" t="str"/>
      <c r="N4832" s="3" t="str"/>
      <c r="O4832" s="4" t="str"/>
      <c r="P4832" s="4" t="str"/>
      <c r="Q4832" s="4" t="str"/>
      <c r="R4832" s="4" t="str"/>
      <c r="S4832" s="4" t="str"/>
      <c r="T4832" s="4" t="str"/>
      <c r="U4832" s="4" t="str"/>
      <c r="V4832" s="4" t="n">
        <v>1</v>
      </c>
    </row>
    <row r="4833">
      <c r="A4833" t="n">
        <v>606</v>
      </c>
      <c r="B4833" t="inlineStr">
        <is>
          <t>20603820691</t>
        </is>
      </c>
      <c r="C4833" t="inlineStr">
        <is>
          <t>COOPERATIVA AGRARIA DE SERVICIOS MÚLTIPLES CORDILLERA AZUL</t>
        </is>
      </c>
      <c r="D4833" s="6" t="n">
        <v>2025</v>
      </c>
      <c r="E4833" t="n">
        <v>1</v>
      </c>
      <c r="F4833" t="inlineStr">
        <is>
          <t>PAC</t>
        </is>
      </c>
      <c r="G4833" s="4" t="n">
        <v>21</v>
      </c>
      <c r="H4833" s="4" t="n">
        <v>12</v>
      </c>
      <c r="I4833" s="4" t="n">
        <v>33</v>
      </c>
      <c r="J4833" s="4" t="n">
        <v>9</v>
      </c>
      <c r="K4833" s="4" t="n">
        <v>1</v>
      </c>
      <c r="L4833" s="3" t="n">
        <v>19935430.1697699</v>
      </c>
      <c r="M4833" s="3" t="n">
        <v>2127055.0888574</v>
      </c>
      <c r="N4833" s="3" t="n">
        <v>22062485.2586273</v>
      </c>
      <c r="O4833" s="4" t="n">
        <v>0</v>
      </c>
      <c r="P4833" s="4" t="n">
        <v>0</v>
      </c>
      <c r="Q4833" s="4" t="str"/>
      <c r="R4833" s="4" t="n">
        <v>22062485.2586273</v>
      </c>
      <c r="S4833" s="4" t="n">
        <v>0</v>
      </c>
      <c r="T4833" s="4" t="n">
        <v>0</v>
      </c>
      <c r="U4833" s="4" t="n">
        <v>22062485.2586273</v>
      </c>
      <c r="V4833" s="4" t="n">
        <v>1</v>
      </c>
    </row>
    <row r="4834">
      <c r="A4834" t="n">
        <v>607</v>
      </c>
      <c r="B4834" t="inlineStr">
        <is>
          <t>20542264544</t>
        </is>
      </c>
      <c r="C4834" t="inlineStr">
        <is>
          <t>COOPERATIVA AGRARIA VALLE DEL BIAVO LTDA</t>
        </is>
      </c>
      <c r="D4834" s="6" t="n">
        <v>2018</v>
      </c>
      <c r="F4834" t="inlineStr">
        <is>
          <t>PAC</t>
        </is>
      </c>
      <c r="G4834" s="4" t="str"/>
      <c r="H4834" s="4" t="str"/>
      <c r="I4834" s="4" t="n">
        <v>0</v>
      </c>
      <c r="J4834" s="4" t="str"/>
      <c r="K4834" s="4" t="str"/>
      <c r="L4834" s="3" t="str"/>
      <c r="M4834" s="3" t="str"/>
      <c r="N4834" s="3" t="str"/>
      <c r="O4834" s="4" t="str"/>
      <c r="P4834" s="4" t="str"/>
      <c r="Q4834" s="4" t="str"/>
      <c r="R4834" s="4" t="str"/>
      <c r="S4834" s="4" t="str"/>
      <c r="T4834" s="4" t="str"/>
      <c r="U4834" s="4" t="str"/>
      <c r="V4834" s="4" t="n">
        <v>1</v>
      </c>
    </row>
    <row r="4835">
      <c r="A4835" t="n">
        <v>607</v>
      </c>
      <c r="B4835" t="inlineStr">
        <is>
          <t>20542264544</t>
        </is>
      </c>
      <c r="C4835" t="inlineStr">
        <is>
          <t>COOPERATIVA AGRARIA VALLE DEL BIAVO LTDA</t>
        </is>
      </c>
      <c r="D4835" s="6" t="n">
        <v>2019</v>
      </c>
      <c r="F4835" t="inlineStr">
        <is>
          <t>PAC</t>
        </is>
      </c>
      <c r="G4835" s="4" t="n">
        <v>0</v>
      </c>
      <c r="H4835" s="4" t="n">
        <v>0</v>
      </c>
      <c r="I4835" s="4" t="n">
        <v>0</v>
      </c>
      <c r="J4835" s="4" t="str"/>
      <c r="K4835" s="4" t="str"/>
      <c r="L4835" s="3" t="str"/>
      <c r="M4835" s="3" t="str"/>
      <c r="N4835" s="3" t="str"/>
      <c r="O4835" s="4" t="str"/>
      <c r="P4835" s="4" t="str"/>
      <c r="Q4835" s="4" t="str"/>
      <c r="R4835" s="4" t="str"/>
      <c r="S4835" s="4" t="str"/>
      <c r="T4835" s="4" t="str"/>
      <c r="U4835" s="4" t="str"/>
      <c r="V4835" s="4" t="n">
        <v>1</v>
      </c>
    </row>
    <row r="4836">
      <c r="A4836" t="n">
        <v>607</v>
      </c>
      <c r="B4836" t="inlineStr">
        <is>
          <t>20542264544</t>
        </is>
      </c>
      <c r="C4836" t="inlineStr">
        <is>
          <t>COOPERATIVA AGRARIA VALLE DEL BIAVO LTDA</t>
        </is>
      </c>
      <c r="D4836" s="6" t="n">
        <v>2020</v>
      </c>
      <c r="F4836" t="inlineStr">
        <is>
          <t>PAC</t>
        </is>
      </c>
      <c r="G4836" s="4" t="n">
        <v>0</v>
      </c>
      <c r="H4836" s="4" t="n">
        <v>0</v>
      </c>
      <c r="I4836" s="4" t="n">
        <v>0</v>
      </c>
      <c r="J4836" s="4" t="str"/>
      <c r="K4836" s="4" t="str"/>
      <c r="L4836" s="3" t="str"/>
      <c r="M4836" s="3" t="str"/>
      <c r="N4836" s="3" t="str"/>
      <c r="O4836" s="4" t="str"/>
      <c r="P4836" s="4" t="str"/>
      <c r="Q4836" s="4" t="str"/>
      <c r="R4836" s="4" t="str"/>
      <c r="S4836" s="4" t="str"/>
      <c r="T4836" s="4" t="str"/>
      <c r="U4836" s="4" t="str"/>
      <c r="V4836" s="4" t="n">
        <v>1</v>
      </c>
    </row>
    <row r="4837">
      <c r="A4837" t="n">
        <v>607</v>
      </c>
      <c r="B4837" t="inlineStr">
        <is>
          <t>20542264544</t>
        </is>
      </c>
      <c r="C4837" t="inlineStr">
        <is>
          <t>COOPERATIVA AGRARIA VALLE DEL BIAVO LTDA</t>
        </is>
      </c>
      <c r="D4837" s="6" t="n">
        <v>2021</v>
      </c>
      <c r="F4837" t="inlineStr">
        <is>
          <t>PAC</t>
        </is>
      </c>
      <c r="G4837" s="4" t="n">
        <v>0</v>
      </c>
      <c r="H4837" s="4" t="n">
        <v>0</v>
      </c>
      <c r="I4837" s="4" t="n">
        <v>0</v>
      </c>
      <c r="J4837" s="4" t="str"/>
      <c r="K4837" s="4" t="str"/>
      <c r="L4837" s="3" t="str"/>
      <c r="M4837" s="3" t="str"/>
      <c r="N4837" s="3" t="str"/>
      <c r="O4837" s="4" t="str"/>
      <c r="P4837" s="4" t="str"/>
      <c r="Q4837" s="4" t="str"/>
      <c r="R4837" s="4" t="str"/>
      <c r="S4837" s="4" t="str"/>
      <c r="T4837" s="4" t="str"/>
      <c r="U4837" s="4" t="str"/>
      <c r="V4837" s="4" t="n">
        <v>1</v>
      </c>
    </row>
    <row r="4838">
      <c r="A4838" t="n">
        <v>607</v>
      </c>
      <c r="B4838" t="inlineStr">
        <is>
          <t>20542264544</t>
        </is>
      </c>
      <c r="C4838" t="inlineStr">
        <is>
          <t>COOPERATIVA AGRARIA VALLE DEL BIAVO LTDA</t>
        </is>
      </c>
      <c r="D4838" s="6" t="n">
        <v>2022</v>
      </c>
      <c r="F4838" t="inlineStr">
        <is>
          <t>PAC</t>
        </is>
      </c>
      <c r="G4838" s="4" t="n">
        <v>0</v>
      </c>
      <c r="H4838" s="4" t="n">
        <v>0</v>
      </c>
      <c r="I4838" s="4" t="n">
        <v>0</v>
      </c>
      <c r="J4838" s="4" t="str"/>
      <c r="K4838" s="4" t="str"/>
      <c r="L4838" s="3" t="str"/>
      <c r="M4838" s="3" t="str"/>
      <c r="N4838" s="3" t="str"/>
      <c r="O4838" s="4" t="str"/>
      <c r="P4838" s="4" t="str"/>
      <c r="Q4838" s="4" t="str"/>
      <c r="R4838" s="4" t="str"/>
      <c r="S4838" s="4" t="str"/>
      <c r="T4838" s="4" t="str"/>
      <c r="U4838" s="4" t="str"/>
      <c r="V4838" s="4" t="n">
        <v>1</v>
      </c>
    </row>
    <row r="4839">
      <c r="A4839" t="n">
        <v>607</v>
      </c>
      <c r="B4839" t="inlineStr">
        <is>
          <t>20542264544</t>
        </is>
      </c>
      <c r="C4839" t="inlineStr">
        <is>
          <t>COOPERATIVA AGRARIA VALLE DEL BIAVO LTDA</t>
        </is>
      </c>
      <c r="D4839" s="6" t="n">
        <v>2023</v>
      </c>
      <c r="F4839" t="inlineStr">
        <is>
          <t>PAC</t>
        </is>
      </c>
      <c r="G4839" s="4" t="n">
        <v>0</v>
      </c>
      <c r="H4839" s="4" t="n">
        <v>0</v>
      </c>
      <c r="I4839" s="4" t="n">
        <v>0</v>
      </c>
      <c r="J4839" s="4" t="str"/>
      <c r="K4839" s="4" t="str"/>
      <c r="L4839" s="3" t="str"/>
      <c r="M4839" s="3" t="str"/>
      <c r="N4839" s="3" t="str"/>
      <c r="O4839" s="4" t="str"/>
      <c r="P4839" s="4" t="str"/>
      <c r="Q4839" s="4" t="str"/>
      <c r="R4839" s="4" t="str"/>
      <c r="S4839" s="4" t="str"/>
      <c r="T4839" s="4" t="str"/>
      <c r="U4839" s="4" t="str"/>
      <c r="V4839" s="4" t="n">
        <v>1</v>
      </c>
    </row>
    <row r="4840">
      <c r="A4840" t="n">
        <v>607</v>
      </c>
      <c r="B4840" t="inlineStr">
        <is>
          <t>20542264544</t>
        </is>
      </c>
      <c r="C4840" t="inlineStr">
        <is>
          <t>COOPERATIVA AGRARIA VALLE DEL BIAVO LTDA</t>
        </is>
      </c>
      <c r="D4840" s="6" t="n">
        <v>2024</v>
      </c>
      <c r="F4840" t="inlineStr">
        <is>
          <t>PAC</t>
        </is>
      </c>
      <c r="G4840" s="4" t="n">
        <v>0</v>
      </c>
      <c r="H4840" s="4" t="n">
        <v>0</v>
      </c>
      <c r="I4840" s="4" t="n">
        <v>0</v>
      </c>
      <c r="J4840" s="4" t="str"/>
      <c r="K4840" s="4" t="str"/>
      <c r="L4840" s="3" t="str"/>
      <c r="M4840" s="3" t="str"/>
      <c r="N4840" s="3" t="str"/>
      <c r="O4840" s="4" t="str"/>
      <c r="P4840" s="4" t="str"/>
      <c r="Q4840" s="4" t="str"/>
      <c r="R4840" s="4" t="str"/>
      <c r="S4840" s="4" t="str"/>
      <c r="T4840" s="4" t="str"/>
      <c r="U4840" s="4" t="str"/>
      <c r="V4840" s="4" t="n">
        <v>1</v>
      </c>
    </row>
    <row r="4841">
      <c r="A4841" t="n">
        <v>607</v>
      </c>
      <c r="B4841" t="inlineStr">
        <is>
          <t>20542264544</t>
        </is>
      </c>
      <c r="C4841" t="inlineStr">
        <is>
          <t>COOPERATIVA AGRARIA VALLE DEL BIAVO LTDA</t>
        </is>
      </c>
      <c r="D4841" s="6" t="n">
        <v>2025</v>
      </c>
      <c r="E4841" t="n">
        <v>1</v>
      </c>
      <c r="F4841" t="inlineStr">
        <is>
          <t>PAC</t>
        </is>
      </c>
      <c r="G4841" s="4" t="n">
        <v>14</v>
      </c>
      <c r="H4841" s="4" t="n">
        <v>8</v>
      </c>
      <c r="I4841" s="4" t="n">
        <v>22</v>
      </c>
      <c r="J4841" s="4" t="n">
        <v>7</v>
      </c>
      <c r="K4841" s="4" t="n">
        <v>0</v>
      </c>
      <c r="L4841" s="3" t="n">
        <v>9983111.209602989</v>
      </c>
      <c r="M4841" s="3" t="n">
        <v>3866609.3400497</v>
      </c>
      <c r="N4841" s="3" t="n">
        <v>13849720.5496527</v>
      </c>
      <c r="O4841" s="4" t="n">
        <v>0</v>
      </c>
      <c r="P4841" s="4" t="n">
        <v>0</v>
      </c>
      <c r="Q4841" s="4" t="str"/>
      <c r="R4841" s="4" t="n">
        <v>13849720.5496527</v>
      </c>
      <c r="S4841" s="4" t="n">
        <v>0</v>
      </c>
      <c r="T4841" s="4" t="n">
        <v>0</v>
      </c>
      <c r="U4841" s="4" t="n">
        <v>13849720.5496527</v>
      </c>
      <c r="V4841" s="4" t="n">
        <v>1</v>
      </c>
    </row>
    <row r="4842">
      <c r="A4842" t="n">
        <v>608</v>
      </c>
      <c r="B4842" t="inlineStr">
        <is>
          <t>20613068075</t>
        </is>
      </c>
      <c r="C4842" t="inlineStr">
        <is>
          <t>ASOCIACIÓN DE PRODUCTORES AGROPECUARIOS CORAZÓN DE LA SELVA</t>
        </is>
      </c>
      <c r="D4842" s="6" t="n">
        <v>2018</v>
      </c>
      <c r="F4842" t="inlineStr">
        <is>
          <t>PAC</t>
        </is>
      </c>
      <c r="G4842" s="4" t="str"/>
      <c r="H4842" s="4" t="str"/>
      <c r="I4842" s="4" t="n">
        <v>0</v>
      </c>
      <c r="J4842" s="4" t="str"/>
      <c r="K4842" s="4" t="str"/>
      <c r="L4842" s="3" t="str"/>
      <c r="M4842" s="3" t="str"/>
      <c r="N4842" s="3" t="str"/>
      <c r="O4842" s="4" t="str"/>
      <c r="P4842" s="4" t="str"/>
      <c r="Q4842" s="4" t="str"/>
      <c r="R4842" s="4" t="str"/>
      <c r="S4842" s="4" t="str"/>
      <c r="T4842" s="4" t="str"/>
      <c r="U4842" s="4" t="str"/>
      <c r="V4842" s="4" t="n">
        <v>1</v>
      </c>
    </row>
    <row r="4843">
      <c r="A4843" t="n">
        <v>608</v>
      </c>
      <c r="B4843" t="inlineStr">
        <is>
          <t>20613068075</t>
        </is>
      </c>
      <c r="C4843" t="inlineStr">
        <is>
          <t>ASOCIACIÓN DE PRODUCTORES AGROPECUARIOS CORAZÓN DE LA SELVA</t>
        </is>
      </c>
      <c r="D4843" s="6" t="n">
        <v>2019</v>
      </c>
      <c r="F4843" t="inlineStr">
        <is>
          <t>PAC</t>
        </is>
      </c>
      <c r="G4843" s="4" t="n">
        <v>0</v>
      </c>
      <c r="H4843" s="4" t="n">
        <v>0</v>
      </c>
      <c r="I4843" s="4" t="n">
        <v>0</v>
      </c>
      <c r="J4843" s="4" t="str"/>
      <c r="K4843" s="4" t="str"/>
      <c r="L4843" s="3" t="str"/>
      <c r="M4843" s="3" t="str"/>
      <c r="N4843" s="3" t="str"/>
      <c r="O4843" s="4" t="str"/>
      <c r="P4843" s="4" t="str"/>
      <c r="Q4843" s="4" t="str"/>
      <c r="R4843" s="4" t="str"/>
      <c r="S4843" s="4" t="str"/>
      <c r="T4843" s="4" t="str"/>
      <c r="U4843" s="4" t="str"/>
      <c r="V4843" s="4" t="n">
        <v>1</v>
      </c>
    </row>
    <row r="4844">
      <c r="A4844" t="n">
        <v>608</v>
      </c>
      <c r="B4844" t="inlineStr">
        <is>
          <t>20613068075</t>
        </is>
      </c>
      <c r="C4844" t="inlineStr">
        <is>
          <t>ASOCIACIÓN DE PRODUCTORES AGROPECUARIOS CORAZÓN DE LA SELVA</t>
        </is>
      </c>
      <c r="D4844" s="6" t="n">
        <v>2020</v>
      </c>
      <c r="F4844" t="inlineStr">
        <is>
          <t>PAC</t>
        </is>
      </c>
      <c r="G4844" s="4" t="n">
        <v>0</v>
      </c>
      <c r="H4844" s="4" t="n">
        <v>0</v>
      </c>
      <c r="I4844" s="4" t="n">
        <v>0</v>
      </c>
      <c r="J4844" s="4" t="str"/>
      <c r="K4844" s="4" t="str"/>
      <c r="L4844" s="3" t="str"/>
      <c r="M4844" s="3" t="str"/>
      <c r="N4844" s="3" t="str"/>
      <c r="O4844" s="4" t="str"/>
      <c r="P4844" s="4" t="str"/>
      <c r="Q4844" s="4" t="str"/>
      <c r="R4844" s="4" t="str"/>
      <c r="S4844" s="4" t="str"/>
      <c r="T4844" s="4" t="str"/>
      <c r="U4844" s="4" t="str"/>
      <c r="V4844" s="4" t="n">
        <v>1</v>
      </c>
    </row>
    <row r="4845">
      <c r="A4845" t="n">
        <v>608</v>
      </c>
      <c r="B4845" t="inlineStr">
        <is>
          <t>20613068075</t>
        </is>
      </c>
      <c r="C4845" t="inlineStr">
        <is>
          <t>ASOCIACIÓN DE PRODUCTORES AGROPECUARIOS CORAZÓN DE LA SELVA</t>
        </is>
      </c>
      <c r="D4845" s="6" t="n">
        <v>2021</v>
      </c>
      <c r="F4845" t="inlineStr">
        <is>
          <t>PAC</t>
        </is>
      </c>
      <c r="G4845" s="4" t="n">
        <v>0</v>
      </c>
      <c r="H4845" s="4" t="n">
        <v>0</v>
      </c>
      <c r="I4845" s="4" t="n">
        <v>0</v>
      </c>
      <c r="J4845" s="4" t="str"/>
      <c r="K4845" s="4" t="str"/>
      <c r="L4845" s="3" t="str"/>
      <c r="M4845" s="3" t="str"/>
      <c r="N4845" s="3" t="str"/>
      <c r="O4845" s="4" t="str"/>
      <c r="P4845" s="4" t="str"/>
      <c r="Q4845" s="4" t="str"/>
      <c r="R4845" s="4" t="str"/>
      <c r="S4845" s="4" t="str"/>
      <c r="T4845" s="4" t="str"/>
      <c r="U4845" s="4" t="str"/>
      <c r="V4845" s="4" t="n">
        <v>1</v>
      </c>
    </row>
    <row r="4846">
      <c r="A4846" t="n">
        <v>608</v>
      </c>
      <c r="B4846" t="inlineStr">
        <is>
          <t>20613068075</t>
        </is>
      </c>
      <c r="C4846" t="inlineStr">
        <is>
          <t>ASOCIACIÓN DE PRODUCTORES AGROPECUARIOS CORAZÓN DE LA SELVA</t>
        </is>
      </c>
      <c r="D4846" s="6" t="n">
        <v>2022</v>
      </c>
      <c r="F4846" t="inlineStr">
        <is>
          <t>PAC</t>
        </is>
      </c>
      <c r="G4846" s="4" t="n">
        <v>0</v>
      </c>
      <c r="H4846" s="4" t="n">
        <v>0</v>
      </c>
      <c r="I4846" s="4" t="n">
        <v>0</v>
      </c>
      <c r="J4846" s="4" t="str"/>
      <c r="K4846" s="4" t="str"/>
      <c r="L4846" s="3" t="str"/>
      <c r="M4846" s="3" t="str"/>
      <c r="N4846" s="3" t="str"/>
      <c r="O4846" s="4" t="str"/>
      <c r="P4846" s="4" t="str"/>
      <c r="Q4846" s="4" t="str"/>
      <c r="R4846" s="4" t="str"/>
      <c r="S4846" s="4" t="str"/>
      <c r="T4846" s="4" t="str"/>
      <c r="U4846" s="4" t="str"/>
      <c r="V4846" s="4" t="n">
        <v>1</v>
      </c>
    </row>
    <row r="4847">
      <c r="A4847" t="n">
        <v>608</v>
      </c>
      <c r="B4847" t="inlineStr">
        <is>
          <t>20613068075</t>
        </is>
      </c>
      <c r="C4847" t="inlineStr">
        <is>
          <t>ASOCIACIÓN DE PRODUCTORES AGROPECUARIOS CORAZÓN DE LA SELVA</t>
        </is>
      </c>
      <c r="D4847" s="6" t="n">
        <v>2023</v>
      </c>
      <c r="F4847" t="inlineStr">
        <is>
          <t>PAC</t>
        </is>
      </c>
      <c r="G4847" s="4" t="n">
        <v>0</v>
      </c>
      <c r="H4847" s="4" t="n">
        <v>0</v>
      </c>
      <c r="I4847" s="4" t="n">
        <v>0</v>
      </c>
      <c r="J4847" s="4" t="str"/>
      <c r="K4847" s="4" t="str"/>
      <c r="L4847" s="3" t="str"/>
      <c r="M4847" s="3" t="str"/>
      <c r="N4847" s="3" t="str"/>
      <c r="O4847" s="4" t="str"/>
      <c r="P4847" s="4" t="str"/>
      <c r="Q4847" s="4" t="str"/>
      <c r="R4847" s="4" t="str"/>
      <c r="S4847" s="4" t="str"/>
      <c r="T4847" s="4" t="str"/>
      <c r="U4847" s="4" t="str"/>
      <c r="V4847" s="4" t="n">
        <v>1</v>
      </c>
    </row>
    <row r="4848">
      <c r="A4848" t="n">
        <v>608</v>
      </c>
      <c r="B4848" t="inlineStr">
        <is>
          <t>20613068075</t>
        </is>
      </c>
      <c r="C4848" t="inlineStr">
        <is>
          <t>ASOCIACIÓN DE PRODUCTORES AGROPECUARIOS CORAZÓN DE LA SELVA</t>
        </is>
      </c>
      <c r="D4848" s="6" t="n">
        <v>2024</v>
      </c>
      <c r="F4848" t="inlineStr">
        <is>
          <t>PAC</t>
        </is>
      </c>
      <c r="G4848" s="4" t="n">
        <v>0</v>
      </c>
      <c r="H4848" s="4" t="n">
        <v>0</v>
      </c>
      <c r="I4848" s="4" t="n">
        <v>0</v>
      </c>
      <c r="J4848" s="4" t="str"/>
      <c r="K4848" s="4" t="str"/>
      <c r="L4848" s="3" t="str"/>
      <c r="M4848" s="3" t="str"/>
      <c r="N4848" s="3" t="str"/>
      <c r="O4848" s="4" t="str"/>
      <c r="P4848" s="4" t="str"/>
      <c r="Q4848" s="4" t="str"/>
      <c r="R4848" s="4" t="str"/>
      <c r="S4848" s="4" t="str"/>
      <c r="T4848" s="4" t="str"/>
      <c r="U4848" s="4" t="str"/>
      <c r="V4848" s="4" t="n">
        <v>1</v>
      </c>
    </row>
    <row r="4849">
      <c r="A4849" t="n">
        <v>608</v>
      </c>
      <c r="B4849" t="inlineStr">
        <is>
          <t>20613068075</t>
        </is>
      </c>
      <c r="C4849" t="inlineStr">
        <is>
          <t>ASOCIACIÓN DE PRODUCTORES AGROPECUARIOS CORAZÓN DE LA SELVA</t>
        </is>
      </c>
      <c r="D4849" s="6" t="n">
        <v>2025</v>
      </c>
      <c r="E4849" t="n">
        <v>1</v>
      </c>
      <c r="F4849" t="inlineStr">
        <is>
          <t>PAC</t>
        </is>
      </c>
      <c r="G4849" s="4" t="n">
        <v>18</v>
      </c>
      <c r="H4849" s="4" t="n">
        <v>10</v>
      </c>
      <c r="I4849" s="4" t="n">
        <v>28</v>
      </c>
      <c r="J4849" s="4" t="n">
        <v>6</v>
      </c>
      <c r="K4849" s="4" t="n">
        <v>1</v>
      </c>
      <c r="L4849" s="3" t="n">
        <v>2313.5</v>
      </c>
      <c r="M4849" s="3" t="n">
        <v>0</v>
      </c>
      <c r="N4849" s="3" t="n">
        <v>2313.5</v>
      </c>
      <c r="O4849" s="4" t="n">
        <v>0</v>
      </c>
      <c r="P4849" s="4" t="n">
        <v>0</v>
      </c>
      <c r="Q4849" s="4" t="str"/>
      <c r="R4849" s="4" t="n">
        <v>2313.5</v>
      </c>
      <c r="S4849" s="4" t="n">
        <v>0</v>
      </c>
      <c r="T4849" s="4" t="n">
        <v>0</v>
      </c>
      <c r="U4849" s="4" t="n">
        <v>2313.5</v>
      </c>
      <c r="V4849" s="4" t="n">
        <v>1</v>
      </c>
    </row>
    <row r="4850">
      <c r="A4850" t="n">
        <v>609</v>
      </c>
      <c r="B4850" t="inlineStr">
        <is>
          <t>20606942762</t>
        </is>
      </c>
      <c r="C4850" t="inlineStr">
        <is>
          <t>COOPERATIVA AGRARIA COOPSAA LTDA</t>
        </is>
      </c>
      <c r="D4850" s="6" t="n">
        <v>2018</v>
      </c>
      <c r="F4850" t="inlineStr">
        <is>
          <t>PAC</t>
        </is>
      </c>
      <c r="G4850" s="4" t="str"/>
      <c r="H4850" s="4" t="str"/>
      <c r="I4850" s="4" t="n">
        <v>0</v>
      </c>
      <c r="J4850" s="4" t="str"/>
      <c r="K4850" s="4" t="str"/>
      <c r="L4850" s="3" t="str"/>
      <c r="M4850" s="3" t="str"/>
      <c r="N4850" s="3" t="str"/>
      <c r="O4850" s="4" t="str"/>
      <c r="P4850" s="4" t="str"/>
      <c r="Q4850" s="4" t="str"/>
      <c r="R4850" s="4" t="str"/>
      <c r="S4850" s="4" t="str"/>
      <c r="T4850" s="4" t="str"/>
      <c r="U4850" s="4" t="str"/>
      <c r="V4850" s="4" t="n">
        <v>1</v>
      </c>
    </row>
    <row r="4851">
      <c r="A4851" t="n">
        <v>609</v>
      </c>
      <c r="B4851" t="inlineStr">
        <is>
          <t>20606942762</t>
        </is>
      </c>
      <c r="C4851" t="inlineStr">
        <is>
          <t>COOPERATIVA AGRARIA COOPSAA LTDA</t>
        </is>
      </c>
      <c r="D4851" s="6" t="n">
        <v>2019</v>
      </c>
      <c r="F4851" t="inlineStr">
        <is>
          <t>PAC</t>
        </is>
      </c>
      <c r="G4851" s="4" t="n">
        <v>0</v>
      </c>
      <c r="H4851" s="4" t="n">
        <v>0</v>
      </c>
      <c r="I4851" s="4" t="n">
        <v>0</v>
      </c>
      <c r="J4851" s="4" t="str"/>
      <c r="K4851" s="4" t="str"/>
      <c r="L4851" s="3" t="str"/>
      <c r="M4851" s="3" t="str"/>
      <c r="N4851" s="3" t="str"/>
      <c r="O4851" s="4" t="str"/>
      <c r="P4851" s="4" t="str"/>
      <c r="Q4851" s="4" t="str"/>
      <c r="R4851" s="4" t="str"/>
      <c r="S4851" s="4" t="str"/>
      <c r="T4851" s="4" t="str"/>
      <c r="U4851" s="4" t="str"/>
      <c r="V4851" s="4" t="n">
        <v>1</v>
      </c>
    </row>
    <row r="4852">
      <c r="A4852" t="n">
        <v>609</v>
      </c>
      <c r="B4852" t="inlineStr">
        <is>
          <t>20606942762</t>
        </is>
      </c>
      <c r="C4852" t="inlineStr">
        <is>
          <t>COOPERATIVA AGRARIA COOPSAA LTDA</t>
        </is>
      </c>
      <c r="D4852" s="6" t="n">
        <v>2020</v>
      </c>
      <c r="F4852" t="inlineStr">
        <is>
          <t>PAC</t>
        </is>
      </c>
      <c r="G4852" s="4" t="n">
        <v>0</v>
      </c>
      <c r="H4852" s="4" t="n">
        <v>0</v>
      </c>
      <c r="I4852" s="4" t="n">
        <v>0</v>
      </c>
      <c r="J4852" s="4" t="str"/>
      <c r="K4852" s="4" t="str"/>
      <c r="L4852" s="3" t="str"/>
      <c r="M4852" s="3" t="str"/>
      <c r="N4852" s="3" t="str"/>
      <c r="O4852" s="4" t="str"/>
      <c r="P4852" s="4" t="str"/>
      <c r="Q4852" s="4" t="str"/>
      <c r="R4852" s="4" t="str"/>
      <c r="S4852" s="4" t="str"/>
      <c r="T4852" s="4" t="str"/>
      <c r="U4852" s="4" t="str"/>
      <c r="V4852" s="4" t="n">
        <v>1</v>
      </c>
    </row>
    <row r="4853">
      <c r="A4853" t="n">
        <v>609</v>
      </c>
      <c r="B4853" t="inlineStr">
        <is>
          <t>20606942762</t>
        </is>
      </c>
      <c r="C4853" t="inlineStr">
        <is>
          <t>COOPERATIVA AGRARIA COOPSAA LTDA</t>
        </is>
      </c>
      <c r="D4853" s="6" t="n">
        <v>2021</v>
      </c>
      <c r="F4853" t="inlineStr">
        <is>
          <t>PAC</t>
        </is>
      </c>
      <c r="G4853" s="4" t="n">
        <v>0</v>
      </c>
      <c r="H4853" s="4" t="n">
        <v>0</v>
      </c>
      <c r="I4853" s="4" t="n">
        <v>0</v>
      </c>
      <c r="J4853" s="4" t="str"/>
      <c r="K4853" s="4" t="str"/>
      <c r="L4853" s="3" t="str"/>
      <c r="M4853" s="3" t="str"/>
      <c r="N4853" s="3" t="str"/>
      <c r="O4853" s="4" t="str"/>
      <c r="P4853" s="4" t="str"/>
      <c r="Q4853" s="4" t="str"/>
      <c r="R4853" s="4" t="str"/>
      <c r="S4853" s="4" t="str"/>
      <c r="T4853" s="4" t="str"/>
      <c r="U4853" s="4" t="str"/>
      <c r="V4853" s="4" t="n">
        <v>1</v>
      </c>
    </row>
    <row r="4854">
      <c r="A4854" t="n">
        <v>609</v>
      </c>
      <c r="B4854" t="inlineStr">
        <is>
          <t>20606942762</t>
        </is>
      </c>
      <c r="C4854" t="inlineStr">
        <is>
          <t>COOPERATIVA AGRARIA COOPSAA LTDA</t>
        </is>
      </c>
      <c r="D4854" s="6" t="n">
        <v>2022</v>
      </c>
      <c r="F4854" t="inlineStr">
        <is>
          <t>PAC</t>
        </is>
      </c>
      <c r="G4854" s="4" t="n">
        <v>0</v>
      </c>
      <c r="H4854" s="4" t="n">
        <v>0</v>
      </c>
      <c r="I4854" s="4" t="n">
        <v>0</v>
      </c>
      <c r="J4854" s="4" t="str"/>
      <c r="K4854" s="4" t="str"/>
      <c r="L4854" s="3" t="str"/>
      <c r="M4854" s="3" t="str"/>
      <c r="N4854" s="3" t="str"/>
      <c r="O4854" s="4" t="str"/>
      <c r="P4854" s="4" t="str"/>
      <c r="Q4854" s="4" t="str"/>
      <c r="R4854" s="4" t="str"/>
      <c r="S4854" s="4" t="str"/>
      <c r="T4854" s="4" t="str"/>
      <c r="U4854" s="4" t="str"/>
      <c r="V4854" s="4" t="n">
        <v>1</v>
      </c>
    </row>
    <row r="4855">
      <c r="A4855" t="n">
        <v>609</v>
      </c>
      <c r="B4855" t="inlineStr">
        <is>
          <t>20606942762</t>
        </is>
      </c>
      <c r="C4855" t="inlineStr">
        <is>
          <t>COOPERATIVA AGRARIA COOPSAA LTDA</t>
        </is>
      </c>
      <c r="D4855" s="6" t="n">
        <v>2023</v>
      </c>
      <c r="F4855" t="inlineStr">
        <is>
          <t>PAC</t>
        </is>
      </c>
      <c r="G4855" s="4" t="n">
        <v>0</v>
      </c>
      <c r="H4855" s="4" t="n">
        <v>0</v>
      </c>
      <c r="I4855" s="4" t="n">
        <v>0</v>
      </c>
      <c r="J4855" s="4" t="str"/>
      <c r="K4855" s="4" t="str"/>
      <c r="L4855" s="3" t="str"/>
      <c r="M4855" s="3" t="str"/>
      <c r="N4855" s="3" t="str"/>
      <c r="O4855" s="4" t="str"/>
      <c r="P4855" s="4" t="str"/>
      <c r="Q4855" s="4" t="str"/>
      <c r="R4855" s="4" t="str"/>
      <c r="S4855" s="4" t="str"/>
      <c r="T4855" s="4" t="str"/>
      <c r="U4855" s="4" t="str"/>
      <c r="V4855" s="4" t="n">
        <v>1</v>
      </c>
    </row>
    <row r="4856">
      <c r="A4856" t="n">
        <v>609</v>
      </c>
      <c r="B4856" t="inlineStr">
        <is>
          <t>20606942762</t>
        </is>
      </c>
      <c r="C4856" t="inlineStr">
        <is>
          <t>COOPERATIVA AGRARIA COOPSAA LTDA</t>
        </is>
      </c>
      <c r="D4856" s="6" t="n">
        <v>2024</v>
      </c>
      <c r="F4856" t="inlineStr">
        <is>
          <t>PAC</t>
        </is>
      </c>
      <c r="G4856" s="4" t="n">
        <v>0</v>
      </c>
      <c r="H4856" s="4" t="n">
        <v>0</v>
      </c>
      <c r="I4856" s="4" t="n">
        <v>0</v>
      </c>
      <c r="J4856" s="4" t="str"/>
      <c r="K4856" s="4" t="str"/>
      <c r="L4856" s="3" t="str"/>
      <c r="M4856" s="3" t="str"/>
      <c r="N4856" s="3" t="str"/>
      <c r="O4856" s="4" t="str"/>
      <c r="P4856" s="4" t="str"/>
      <c r="Q4856" s="4" t="str"/>
      <c r="R4856" s="4" t="str"/>
      <c r="S4856" s="4" t="str"/>
      <c r="T4856" s="4" t="str"/>
      <c r="U4856" s="4" t="str"/>
      <c r="V4856" s="4" t="n">
        <v>1</v>
      </c>
    </row>
    <row r="4857">
      <c r="A4857" t="n">
        <v>609</v>
      </c>
      <c r="B4857" t="inlineStr">
        <is>
          <t>20606942762</t>
        </is>
      </c>
      <c r="C4857" t="inlineStr">
        <is>
          <t>COOPERATIVA AGRARIA COOPSAA LTDA</t>
        </is>
      </c>
      <c r="D4857" s="6" t="n">
        <v>2025</v>
      </c>
      <c r="E4857" t="n">
        <v>1</v>
      </c>
      <c r="F4857" t="inlineStr">
        <is>
          <t>PAC</t>
        </is>
      </c>
      <c r="G4857" s="4" t="n">
        <v>20</v>
      </c>
      <c r="H4857" s="4" t="n">
        <v>9</v>
      </c>
      <c r="I4857" s="4" t="n">
        <v>29</v>
      </c>
      <c r="J4857" s="4" t="n">
        <v>6</v>
      </c>
      <c r="K4857" s="4" t="n">
        <v>0</v>
      </c>
      <c r="L4857" s="3" t="n">
        <v>10288.185</v>
      </c>
      <c r="M4857" s="3" t="n">
        <v>0</v>
      </c>
      <c r="N4857" s="3" t="n">
        <v>10288.185</v>
      </c>
      <c r="O4857" s="4" t="n">
        <v>0</v>
      </c>
      <c r="P4857" s="4" t="n">
        <v>0</v>
      </c>
      <c r="Q4857" s="4" t="str"/>
      <c r="R4857" s="4" t="n">
        <v>10288.185</v>
      </c>
      <c r="S4857" s="4" t="n">
        <v>0</v>
      </c>
      <c r="T4857" s="4" t="n">
        <v>0</v>
      </c>
      <c r="U4857" s="4" t="n">
        <v>10288.185</v>
      </c>
      <c r="V4857" s="4" t="n">
        <v>1</v>
      </c>
    </row>
    <row r="4858">
      <c r="A4858" t="n">
        <v>610</v>
      </c>
      <c r="B4858" t="inlineStr">
        <is>
          <t>20611510731</t>
        </is>
      </c>
      <c r="C4858" t="inlineStr">
        <is>
          <t>AGROPECUARIO FORESTAL E INDUSTRIAL VALLE NUEVO - AFI VALLE NUEVO</t>
        </is>
      </c>
      <c r="D4858" s="6" t="n">
        <v>2018</v>
      </c>
      <c r="F4858" t="inlineStr">
        <is>
          <t>PAC</t>
        </is>
      </c>
      <c r="G4858" s="4" t="str"/>
      <c r="H4858" s="4" t="str"/>
      <c r="I4858" s="4" t="n">
        <v>0</v>
      </c>
      <c r="J4858" s="4" t="str"/>
      <c r="K4858" s="4" t="str"/>
      <c r="L4858" s="3" t="str"/>
      <c r="M4858" s="3" t="str"/>
      <c r="N4858" s="3" t="str"/>
      <c r="O4858" s="4" t="str"/>
      <c r="P4858" s="4" t="str"/>
      <c r="Q4858" s="4" t="str"/>
      <c r="R4858" s="4" t="str"/>
      <c r="S4858" s="4" t="str"/>
      <c r="T4858" s="4" t="str"/>
      <c r="U4858" s="4" t="str"/>
      <c r="V4858" s="4" t="n">
        <v>1</v>
      </c>
    </row>
    <row r="4859">
      <c r="A4859" t="n">
        <v>610</v>
      </c>
      <c r="B4859" t="inlineStr">
        <is>
          <t>20611510731</t>
        </is>
      </c>
      <c r="C4859" t="inlineStr">
        <is>
          <t>AGROPECUARIO FORESTAL E INDUSTRIAL VALLE NUEVO - AFI VALLE NUEVO</t>
        </is>
      </c>
      <c r="D4859" s="6" t="n">
        <v>2019</v>
      </c>
      <c r="F4859" t="inlineStr">
        <is>
          <t>PAC</t>
        </is>
      </c>
      <c r="G4859" s="4" t="n">
        <v>0</v>
      </c>
      <c r="H4859" s="4" t="n">
        <v>0</v>
      </c>
      <c r="I4859" s="4" t="n">
        <v>0</v>
      </c>
      <c r="J4859" s="4" t="str"/>
      <c r="K4859" s="4" t="str"/>
      <c r="L4859" s="3" t="str"/>
      <c r="M4859" s="3" t="str"/>
      <c r="N4859" s="3" t="str"/>
      <c r="O4859" s="4" t="str"/>
      <c r="P4859" s="4" t="str"/>
      <c r="Q4859" s="4" t="str"/>
      <c r="R4859" s="4" t="str"/>
      <c r="S4859" s="4" t="str"/>
      <c r="T4859" s="4" t="str"/>
      <c r="U4859" s="4" t="str"/>
      <c r="V4859" s="4" t="n">
        <v>1</v>
      </c>
    </row>
    <row r="4860">
      <c r="A4860" t="n">
        <v>610</v>
      </c>
      <c r="B4860" t="inlineStr">
        <is>
          <t>20611510731</t>
        </is>
      </c>
      <c r="C4860" t="inlineStr">
        <is>
          <t>AGROPECUARIO FORESTAL E INDUSTRIAL VALLE NUEVO - AFI VALLE NUEVO</t>
        </is>
      </c>
      <c r="D4860" s="6" t="n">
        <v>2020</v>
      </c>
      <c r="F4860" t="inlineStr">
        <is>
          <t>PAC</t>
        </is>
      </c>
      <c r="G4860" s="4" t="n">
        <v>0</v>
      </c>
      <c r="H4860" s="4" t="n">
        <v>0</v>
      </c>
      <c r="I4860" s="4" t="n">
        <v>0</v>
      </c>
      <c r="J4860" s="4" t="str"/>
      <c r="K4860" s="4" t="str"/>
      <c r="L4860" s="3" t="str"/>
      <c r="M4860" s="3" t="str"/>
      <c r="N4860" s="3" t="str"/>
      <c r="O4860" s="4" t="str"/>
      <c r="P4860" s="4" t="str"/>
      <c r="Q4860" s="4" t="str"/>
      <c r="R4860" s="4" t="str"/>
      <c r="S4860" s="4" t="str"/>
      <c r="T4860" s="4" t="str"/>
      <c r="U4860" s="4" t="str"/>
      <c r="V4860" s="4" t="n">
        <v>1</v>
      </c>
    </row>
    <row r="4861">
      <c r="A4861" t="n">
        <v>610</v>
      </c>
      <c r="B4861" t="inlineStr">
        <is>
          <t>20611510731</t>
        </is>
      </c>
      <c r="C4861" t="inlineStr">
        <is>
          <t>AGROPECUARIO FORESTAL E INDUSTRIAL VALLE NUEVO - AFI VALLE NUEVO</t>
        </is>
      </c>
      <c r="D4861" s="6" t="n">
        <v>2021</v>
      </c>
      <c r="F4861" t="inlineStr">
        <is>
          <t>PAC</t>
        </is>
      </c>
      <c r="G4861" s="4" t="n">
        <v>0</v>
      </c>
      <c r="H4861" s="4" t="n">
        <v>0</v>
      </c>
      <c r="I4861" s="4" t="n">
        <v>0</v>
      </c>
      <c r="J4861" s="4" t="str"/>
      <c r="K4861" s="4" t="str"/>
      <c r="L4861" s="3" t="str"/>
      <c r="M4861" s="3" t="str"/>
      <c r="N4861" s="3" t="str"/>
      <c r="O4861" s="4" t="str"/>
      <c r="P4861" s="4" t="str"/>
      <c r="Q4861" s="4" t="str"/>
      <c r="R4861" s="4" t="str"/>
      <c r="S4861" s="4" t="str"/>
      <c r="T4861" s="4" t="str"/>
      <c r="U4861" s="4" t="str"/>
      <c r="V4861" s="4" t="n">
        <v>1</v>
      </c>
    </row>
    <row r="4862">
      <c r="A4862" t="n">
        <v>610</v>
      </c>
      <c r="B4862" t="inlineStr">
        <is>
          <t>20611510731</t>
        </is>
      </c>
      <c r="C4862" t="inlineStr">
        <is>
          <t>AGROPECUARIO FORESTAL E INDUSTRIAL VALLE NUEVO - AFI VALLE NUEVO</t>
        </is>
      </c>
      <c r="D4862" s="6" t="n">
        <v>2022</v>
      </c>
      <c r="F4862" t="inlineStr">
        <is>
          <t>PAC</t>
        </is>
      </c>
      <c r="G4862" s="4" t="n">
        <v>0</v>
      </c>
      <c r="H4862" s="4" t="n">
        <v>0</v>
      </c>
      <c r="I4862" s="4" t="n">
        <v>0</v>
      </c>
      <c r="J4862" s="4" t="str"/>
      <c r="K4862" s="4" t="str"/>
      <c r="L4862" s="3" t="str"/>
      <c r="M4862" s="3" t="str"/>
      <c r="N4862" s="3" t="str"/>
      <c r="O4862" s="4" t="str"/>
      <c r="P4862" s="4" t="str"/>
      <c r="Q4862" s="4" t="str"/>
      <c r="R4862" s="4" t="str"/>
      <c r="S4862" s="4" t="str"/>
      <c r="T4862" s="4" t="str"/>
      <c r="U4862" s="4" t="str"/>
      <c r="V4862" s="4" t="n">
        <v>1</v>
      </c>
    </row>
    <row r="4863">
      <c r="A4863" t="n">
        <v>610</v>
      </c>
      <c r="B4863" t="inlineStr">
        <is>
          <t>20611510731</t>
        </is>
      </c>
      <c r="C4863" t="inlineStr">
        <is>
          <t>AGROPECUARIO FORESTAL E INDUSTRIAL VALLE NUEVO - AFI VALLE NUEVO</t>
        </is>
      </c>
      <c r="D4863" s="6" t="n">
        <v>2023</v>
      </c>
      <c r="F4863" t="inlineStr">
        <is>
          <t>PAC</t>
        </is>
      </c>
      <c r="G4863" s="4" t="n">
        <v>0</v>
      </c>
      <c r="H4863" s="4" t="n">
        <v>0</v>
      </c>
      <c r="I4863" s="4" t="n">
        <v>0</v>
      </c>
      <c r="J4863" s="4" t="str"/>
      <c r="K4863" s="4" t="str"/>
      <c r="L4863" s="3" t="str"/>
      <c r="M4863" s="3" t="str"/>
      <c r="N4863" s="3" t="str"/>
      <c r="O4863" s="4" t="str"/>
      <c r="P4863" s="4" t="str"/>
      <c r="Q4863" s="4" t="str"/>
      <c r="R4863" s="4" t="str"/>
      <c r="S4863" s="4" t="str"/>
      <c r="T4863" s="4" t="str"/>
      <c r="U4863" s="4" t="str"/>
      <c r="V4863" s="4" t="n">
        <v>1</v>
      </c>
    </row>
    <row r="4864">
      <c r="A4864" t="n">
        <v>610</v>
      </c>
      <c r="B4864" t="inlineStr">
        <is>
          <t>20611510731</t>
        </is>
      </c>
      <c r="C4864" t="inlineStr">
        <is>
          <t>AGROPECUARIO FORESTAL E INDUSTRIAL VALLE NUEVO - AFI VALLE NUEVO</t>
        </is>
      </c>
      <c r="D4864" s="6" t="n">
        <v>2024</v>
      </c>
      <c r="F4864" t="inlineStr">
        <is>
          <t>PAC</t>
        </is>
      </c>
      <c r="G4864" s="4" t="n">
        <v>0</v>
      </c>
      <c r="H4864" s="4" t="n">
        <v>0</v>
      </c>
      <c r="I4864" s="4" t="n">
        <v>0</v>
      </c>
      <c r="J4864" s="4" t="str"/>
      <c r="K4864" s="4" t="str"/>
      <c r="L4864" s="3" t="str"/>
      <c r="M4864" s="3" t="str"/>
      <c r="N4864" s="3" t="str"/>
      <c r="O4864" s="4" t="str"/>
      <c r="P4864" s="4" t="str"/>
      <c r="Q4864" s="4" t="str"/>
      <c r="R4864" s="4" t="str"/>
      <c r="S4864" s="4" t="str"/>
      <c r="T4864" s="4" t="str"/>
      <c r="U4864" s="4" t="str"/>
      <c r="V4864" s="4" t="n">
        <v>1</v>
      </c>
    </row>
    <row r="4865">
      <c r="A4865" t="n">
        <v>610</v>
      </c>
      <c r="B4865" t="inlineStr">
        <is>
          <t>20611510731</t>
        </is>
      </c>
      <c r="C4865" t="inlineStr">
        <is>
          <t>AGROPECUARIO FORESTAL E INDUSTRIAL VALLE NUEVO - AFI VALLE NUEVO</t>
        </is>
      </c>
      <c r="D4865" s="6" t="n">
        <v>2025</v>
      </c>
      <c r="E4865" t="n">
        <v>1</v>
      </c>
      <c r="F4865" t="inlineStr">
        <is>
          <t>PAC</t>
        </is>
      </c>
      <c r="G4865" s="4" t="n">
        <v>10</v>
      </c>
      <c r="H4865" s="4" t="n">
        <v>8</v>
      </c>
      <c r="I4865" s="4" t="n">
        <v>18</v>
      </c>
      <c r="J4865" s="4" t="n">
        <v>16</v>
      </c>
      <c r="K4865" s="4" t="n">
        <v>3</v>
      </c>
      <c r="L4865" s="3" t="n">
        <v>36400</v>
      </c>
      <c r="M4865" s="3" t="n">
        <v>0</v>
      </c>
      <c r="N4865" s="3" t="n">
        <v>36400</v>
      </c>
      <c r="O4865" s="4" t="n">
        <v>0</v>
      </c>
      <c r="P4865" s="4" t="n">
        <v>36400</v>
      </c>
      <c r="Q4865" s="4" t="str"/>
      <c r="R4865" s="4" t="n">
        <v>0</v>
      </c>
      <c r="S4865" s="4" t="n">
        <v>0</v>
      </c>
      <c r="T4865" s="4" t="n">
        <v>0</v>
      </c>
      <c r="U4865" s="4" t="n">
        <v>36400</v>
      </c>
      <c r="V4865" s="4" t="n">
        <v>1</v>
      </c>
    </row>
    <row r="4866">
      <c r="A4866" t="n">
        <v>611</v>
      </c>
      <c r="B4866" t="inlineStr">
        <is>
          <t>20607148881</t>
        </is>
      </c>
      <c r="C4866" t="inlineStr">
        <is>
          <t>ASOCIACIÓN DE PRODUCTORES DE ORÉGANO VERDE AMANECER CHALLAVIENTO</t>
        </is>
      </c>
      <c r="D4866" s="6" t="n">
        <v>2018</v>
      </c>
      <c r="F4866" t="inlineStr">
        <is>
          <t>PAC</t>
        </is>
      </c>
      <c r="G4866" s="4" t="str"/>
      <c r="H4866" s="4" t="str"/>
      <c r="I4866" s="4" t="n">
        <v>0</v>
      </c>
      <c r="J4866" s="4" t="str"/>
      <c r="K4866" s="4" t="str"/>
      <c r="L4866" s="3" t="str"/>
      <c r="M4866" s="3" t="str"/>
      <c r="N4866" s="3" t="str"/>
      <c r="O4866" s="4" t="str"/>
      <c r="P4866" s="4" t="str"/>
      <c r="Q4866" s="4" t="str"/>
      <c r="R4866" s="4" t="str"/>
      <c r="S4866" s="4" t="str"/>
      <c r="T4866" s="4" t="str"/>
      <c r="U4866" s="4" t="str"/>
      <c r="V4866" s="4" t="n">
        <v>1</v>
      </c>
    </row>
    <row r="4867">
      <c r="A4867" t="n">
        <v>611</v>
      </c>
      <c r="B4867" t="inlineStr">
        <is>
          <t>20607148881</t>
        </is>
      </c>
      <c r="C4867" t="inlineStr">
        <is>
          <t>ASOCIACIÓN DE PRODUCTORES DE ORÉGANO VERDE AMANECER CHALLAVIENTO</t>
        </is>
      </c>
      <c r="D4867" s="6" t="n">
        <v>2019</v>
      </c>
      <c r="F4867" t="inlineStr">
        <is>
          <t>PAC</t>
        </is>
      </c>
      <c r="G4867" s="4" t="n">
        <v>0</v>
      </c>
      <c r="H4867" s="4" t="n">
        <v>0</v>
      </c>
      <c r="I4867" s="4" t="n">
        <v>0</v>
      </c>
      <c r="J4867" s="4" t="str"/>
      <c r="K4867" s="4" t="str"/>
      <c r="L4867" s="3" t="str"/>
      <c r="M4867" s="3" t="str"/>
      <c r="N4867" s="3" t="str"/>
      <c r="O4867" s="4" t="str"/>
      <c r="P4867" s="4" t="str"/>
      <c r="Q4867" s="4" t="str"/>
      <c r="R4867" s="4" t="str"/>
      <c r="S4867" s="4" t="str"/>
      <c r="T4867" s="4" t="str"/>
      <c r="U4867" s="4" t="str"/>
      <c r="V4867" s="4" t="n">
        <v>1</v>
      </c>
    </row>
    <row r="4868">
      <c r="A4868" t="n">
        <v>611</v>
      </c>
      <c r="B4868" t="inlineStr">
        <is>
          <t>20607148881</t>
        </is>
      </c>
      <c r="C4868" t="inlineStr">
        <is>
          <t>ASOCIACIÓN DE PRODUCTORES DE ORÉGANO VERDE AMANECER CHALLAVIENTO</t>
        </is>
      </c>
      <c r="D4868" s="6" t="n">
        <v>2020</v>
      </c>
      <c r="F4868" t="inlineStr">
        <is>
          <t>PAC</t>
        </is>
      </c>
      <c r="G4868" s="4" t="n">
        <v>0</v>
      </c>
      <c r="H4868" s="4" t="n">
        <v>0</v>
      </c>
      <c r="I4868" s="4" t="n">
        <v>0</v>
      </c>
      <c r="J4868" s="4" t="str"/>
      <c r="K4868" s="4" t="str"/>
      <c r="L4868" s="3" t="str"/>
      <c r="M4868" s="3" t="str"/>
      <c r="N4868" s="3" t="str"/>
      <c r="O4868" s="4" t="str"/>
      <c r="P4868" s="4" t="str"/>
      <c r="Q4868" s="4" t="str"/>
      <c r="R4868" s="4" t="str"/>
      <c r="S4868" s="4" t="str"/>
      <c r="T4868" s="4" t="str"/>
      <c r="U4868" s="4" t="str"/>
      <c r="V4868" s="4" t="n">
        <v>1</v>
      </c>
    </row>
    <row r="4869">
      <c r="A4869" t="n">
        <v>611</v>
      </c>
      <c r="B4869" t="inlineStr">
        <is>
          <t>20607148881</t>
        </is>
      </c>
      <c r="C4869" t="inlineStr">
        <is>
          <t>ASOCIACIÓN DE PRODUCTORES DE ORÉGANO VERDE AMANECER CHALLAVIENTO</t>
        </is>
      </c>
      <c r="D4869" s="6" t="n">
        <v>2021</v>
      </c>
      <c r="F4869" t="inlineStr">
        <is>
          <t>PAC</t>
        </is>
      </c>
      <c r="G4869" s="4" t="n">
        <v>0</v>
      </c>
      <c r="H4869" s="4" t="n">
        <v>0</v>
      </c>
      <c r="I4869" s="4" t="n">
        <v>0</v>
      </c>
      <c r="J4869" s="4" t="str"/>
      <c r="K4869" s="4" t="str"/>
      <c r="L4869" s="3" t="str"/>
      <c r="M4869" s="3" t="str"/>
      <c r="N4869" s="3" t="str"/>
      <c r="O4869" s="4" t="str"/>
      <c r="P4869" s="4" t="str"/>
      <c r="Q4869" s="4" t="str"/>
      <c r="R4869" s="4" t="str"/>
      <c r="S4869" s="4" t="str"/>
      <c r="T4869" s="4" t="str"/>
      <c r="U4869" s="4" t="str"/>
      <c r="V4869" s="4" t="n">
        <v>1</v>
      </c>
    </row>
    <row r="4870">
      <c r="A4870" t="n">
        <v>611</v>
      </c>
      <c r="B4870" t="inlineStr">
        <is>
          <t>20607148881</t>
        </is>
      </c>
      <c r="C4870" t="inlineStr">
        <is>
          <t>ASOCIACIÓN DE PRODUCTORES DE ORÉGANO VERDE AMANECER CHALLAVIENTO</t>
        </is>
      </c>
      <c r="D4870" s="6" t="n">
        <v>2022</v>
      </c>
      <c r="F4870" t="inlineStr">
        <is>
          <t>PAC</t>
        </is>
      </c>
      <c r="G4870" s="4" t="n">
        <v>0</v>
      </c>
      <c r="H4870" s="4" t="n">
        <v>0</v>
      </c>
      <c r="I4870" s="4" t="n">
        <v>0</v>
      </c>
      <c r="J4870" s="4" t="str"/>
      <c r="K4870" s="4" t="str"/>
      <c r="L4870" s="3" t="str"/>
      <c r="M4870" s="3" t="str"/>
      <c r="N4870" s="3" t="str"/>
      <c r="O4870" s="4" t="str"/>
      <c r="P4870" s="4" t="str"/>
      <c r="Q4870" s="4" t="str"/>
      <c r="R4870" s="4" t="str"/>
      <c r="S4870" s="4" t="str"/>
      <c r="T4870" s="4" t="str"/>
      <c r="U4870" s="4" t="str"/>
      <c r="V4870" s="4" t="n">
        <v>1</v>
      </c>
    </row>
    <row r="4871">
      <c r="A4871" t="n">
        <v>611</v>
      </c>
      <c r="B4871" t="inlineStr">
        <is>
          <t>20607148881</t>
        </is>
      </c>
      <c r="C4871" t="inlineStr">
        <is>
          <t>ASOCIACIÓN DE PRODUCTORES DE ORÉGANO VERDE AMANECER CHALLAVIENTO</t>
        </is>
      </c>
      <c r="D4871" s="6" t="n">
        <v>2023</v>
      </c>
      <c r="F4871" t="inlineStr">
        <is>
          <t>PAC</t>
        </is>
      </c>
      <c r="G4871" s="4" t="n">
        <v>0</v>
      </c>
      <c r="H4871" s="4" t="n">
        <v>0</v>
      </c>
      <c r="I4871" s="4" t="n">
        <v>0</v>
      </c>
      <c r="J4871" s="4" t="str"/>
      <c r="K4871" s="4" t="str"/>
      <c r="L4871" s="3" t="str"/>
      <c r="M4871" s="3" t="str"/>
      <c r="N4871" s="3" t="str"/>
      <c r="O4871" s="4" t="str"/>
      <c r="P4871" s="4" t="str"/>
      <c r="Q4871" s="4" t="str"/>
      <c r="R4871" s="4" t="str"/>
      <c r="S4871" s="4" t="str"/>
      <c r="T4871" s="4" t="str"/>
      <c r="U4871" s="4" t="str"/>
      <c r="V4871" s="4" t="n">
        <v>1</v>
      </c>
    </row>
    <row r="4872">
      <c r="A4872" t="n">
        <v>611</v>
      </c>
      <c r="B4872" t="inlineStr">
        <is>
          <t>20607148881</t>
        </is>
      </c>
      <c r="C4872" t="inlineStr">
        <is>
          <t>ASOCIACIÓN DE PRODUCTORES DE ORÉGANO VERDE AMANECER CHALLAVIENTO</t>
        </is>
      </c>
      <c r="D4872" s="6" t="n">
        <v>2024</v>
      </c>
      <c r="F4872" t="inlineStr">
        <is>
          <t>PAC</t>
        </is>
      </c>
      <c r="G4872" s="4" t="n">
        <v>0</v>
      </c>
      <c r="H4872" s="4" t="n">
        <v>0</v>
      </c>
      <c r="I4872" s="4" t="n">
        <v>0</v>
      </c>
      <c r="J4872" s="4" t="str"/>
      <c r="K4872" s="4" t="str"/>
      <c r="L4872" s="3" t="str"/>
      <c r="M4872" s="3" t="str"/>
      <c r="N4872" s="3" t="str"/>
      <c r="O4872" s="4" t="str"/>
      <c r="P4872" s="4" t="str"/>
      <c r="Q4872" s="4" t="str"/>
      <c r="R4872" s="4" t="str"/>
      <c r="S4872" s="4" t="str"/>
      <c r="T4872" s="4" t="str"/>
      <c r="U4872" s="4" t="str"/>
      <c r="V4872" s="4" t="n">
        <v>1</v>
      </c>
    </row>
    <row r="4873">
      <c r="A4873" t="n">
        <v>611</v>
      </c>
      <c r="B4873" t="inlineStr">
        <is>
          <t>20607148881</t>
        </is>
      </c>
      <c r="C4873" t="inlineStr">
        <is>
          <t>ASOCIACIÓN DE PRODUCTORES DE ORÉGANO VERDE AMANECER CHALLAVIENTO</t>
        </is>
      </c>
      <c r="D4873" s="6" t="n">
        <v>2025</v>
      </c>
      <c r="E4873" t="n">
        <v>1</v>
      </c>
      <c r="F4873" t="inlineStr">
        <is>
          <t>PAC</t>
        </is>
      </c>
      <c r="G4873" s="4" t="n">
        <v>12</v>
      </c>
      <c r="H4873" s="4" t="n">
        <v>5</v>
      </c>
      <c r="I4873" s="4" t="n">
        <v>17</v>
      </c>
      <c r="J4873" s="4" t="n">
        <v>9</v>
      </c>
      <c r="K4873" s="4" t="n">
        <v>1</v>
      </c>
      <c r="L4873" s="3" t="n">
        <v>51000</v>
      </c>
      <c r="M4873" s="3" t="n">
        <v>0</v>
      </c>
      <c r="N4873" s="3" t="n">
        <v>51000</v>
      </c>
      <c r="O4873" s="4" t="n">
        <v>0</v>
      </c>
      <c r="P4873" s="4" t="n">
        <v>51000</v>
      </c>
      <c r="Q4873" s="4" t="str"/>
      <c r="R4873" s="4" t="n">
        <v>0</v>
      </c>
      <c r="S4873" s="4" t="n">
        <v>0</v>
      </c>
      <c r="T4873" s="4" t="n">
        <v>0</v>
      </c>
      <c r="U4873" s="4" t="n">
        <v>51000</v>
      </c>
      <c r="V4873" s="4" t="n">
        <v>1</v>
      </c>
    </row>
    <row r="4874">
      <c r="A4874" t="n">
        <v>612</v>
      </c>
      <c r="B4874" t="inlineStr">
        <is>
          <t>20602264549</t>
        </is>
      </c>
      <c r="C4874" t="inlineStr">
        <is>
          <t>ASOCIACIÓN DE PRODUCTORES AGROPECUARIOS 10 DE AGOSTO ANCOCALA</t>
        </is>
      </c>
      <c r="D4874" s="6" t="n">
        <v>2018</v>
      </c>
      <c r="F4874" t="inlineStr">
        <is>
          <t>PAC</t>
        </is>
      </c>
      <c r="G4874" s="4" t="str"/>
      <c r="H4874" s="4" t="str"/>
      <c r="I4874" s="4" t="n">
        <v>0</v>
      </c>
      <c r="J4874" s="4" t="str"/>
      <c r="K4874" s="4" t="str"/>
      <c r="L4874" s="3" t="str"/>
      <c r="M4874" s="3" t="str"/>
      <c r="N4874" s="3" t="str"/>
      <c r="O4874" s="4" t="str"/>
      <c r="P4874" s="4" t="str"/>
      <c r="Q4874" s="4" t="str"/>
      <c r="R4874" s="4" t="str"/>
      <c r="S4874" s="4" t="str"/>
      <c r="T4874" s="4" t="str"/>
      <c r="U4874" s="4" t="str"/>
      <c r="V4874" s="4" t="n">
        <v>1</v>
      </c>
    </row>
    <row r="4875">
      <c r="A4875" t="n">
        <v>612</v>
      </c>
      <c r="B4875" t="inlineStr">
        <is>
          <t>20602264549</t>
        </is>
      </c>
      <c r="C4875" t="inlineStr">
        <is>
          <t>ASOCIACIÓN DE PRODUCTORES AGROPECUARIOS 10 DE AGOSTO ANCOCALA</t>
        </is>
      </c>
      <c r="D4875" s="6" t="n">
        <v>2019</v>
      </c>
      <c r="F4875" t="inlineStr">
        <is>
          <t>PAC</t>
        </is>
      </c>
      <c r="G4875" s="4" t="n">
        <v>0</v>
      </c>
      <c r="H4875" s="4" t="n">
        <v>0</v>
      </c>
      <c r="I4875" s="4" t="n">
        <v>0</v>
      </c>
      <c r="J4875" s="4" t="str"/>
      <c r="K4875" s="4" t="str"/>
      <c r="L4875" s="3" t="str"/>
      <c r="M4875" s="3" t="str"/>
      <c r="N4875" s="3" t="str"/>
      <c r="O4875" s="4" t="str"/>
      <c r="P4875" s="4" t="str"/>
      <c r="Q4875" s="4" t="str"/>
      <c r="R4875" s="4" t="str"/>
      <c r="S4875" s="4" t="str"/>
      <c r="T4875" s="4" t="str"/>
      <c r="U4875" s="4" t="str"/>
      <c r="V4875" s="4" t="n">
        <v>1</v>
      </c>
    </row>
    <row r="4876">
      <c r="A4876" t="n">
        <v>612</v>
      </c>
      <c r="B4876" t="inlineStr">
        <is>
          <t>20602264549</t>
        </is>
      </c>
      <c r="C4876" t="inlineStr">
        <is>
          <t>ASOCIACIÓN DE PRODUCTORES AGROPECUARIOS 10 DE AGOSTO ANCOCALA</t>
        </is>
      </c>
      <c r="D4876" s="6" t="n">
        <v>2020</v>
      </c>
      <c r="F4876" t="inlineStr">
        <is>
          <t>PAC</t>
        </is>
      </c>
      <c r="G4876" s="4" t="n">
        <v>0</v>
      </c>
      <c r="H4876" s="4" t="n">
        <v>0</v>
      </c>
      <c r="I4876" s="4" t="n">
        <v>0</v>
      </c>
      <c r="J4876" s="4" t="str"/>
      <c r="K4876" s="4" t="str"/>
      <c r="L4876" s="3" t="str"/>
      <c r="M4876" s="3" t="str"/>
      <c r="N4876" s="3" t="str"/>
      <c r="O4876" s="4" t="str"/>
      <c r="P4876" s="4" t="str"/>
      <c r="Q4876" s="4" t="str"/>
      <c r="R4876" s="4" t="str"/>
      <c r="S4876" s="4" t="str"/>
      <c r="T4876" s="4" t="str"/>
      <c r="U4876" s="4" t="str"/>
      <c r="V4876" s="4" t="n">
        <v>1</v>
      </c>
    </row>
    <row r="4877">
      <c r="A4877" t="n">
        <v>612</v>
      </c>
      <c r="B4877" t="inlineStr">
        <is>
          <t>20602264549</t>
        </is>
      </c>
      <c r="C4877" t="inlineStr">
        <is>
          <t>ASOCIACIÓN DE PRODUCTORES AGROPECUARIOS 10 DE AGOSTO ANCOCALA</t>
        </is>
      </c>
      <c r="D4877" s="6" t="n">
        <v>2021</v>
      </c>
      <c r="F4877" t="inlineStr">
        <is>
          <t>PAC</t>
        </is>
      </c>
      <c r="G4877" s="4" t="n">
        <v>0</v>
      </c>
      <c r="H4877" s="4" t="n">
        <v>0</v>
      </c>
      <c r="I4877" s="4" t="n">
        <v>0</v>
      </c>
      <c r="J4877" s="4" t="str"/>
      <c r="K4877" s="4" t="str"/>
      <c r="L4877" s="3" t="str"/>
      <c r="M4877" s="3" t="str"/>
      <c r="N4877" s="3" t="str"/>
      <c r="O4877" s="4" t="str"/>
      <c r="P4877" s="4" t="str"/>
      <c r="Q4877" s="4" t="str"/>
      <c r="R4877" s="4" t="str"/>
      <c r="S4877" s="4" t="str"/>
      <c r="T4877" s="4" t="str"/>
      <c r="U4877" s="4" t="str"/>
      <c r="V4877" s="4" t="n">
        <v>1</v>
      </c>
    </row>
    <row r="4878">
      <c r="A4878" t="n">
        <v>612</v>
      </c>
      <c r="B4878" t="inlineStr">
        <is>
          <t>20602264549</t>
        </is>
      </c>
      <c r="C4878" t="inlineStr">
        <is>
          <t>ASOCIACIÓN DE PRODUCTORES AGROPECUARIOS 10 DE AGOSTO ANCOCALA</t>
        </is>
      </c>
      <c r="D4878" s="6" t="n">
        <v>2022</v>
      </c>
      <c r="F4878" t="inlineStr">
        <is>
          <t>PAC</t>
        </is>
      </c>
      <c r="G4878" s="4" t="n">
        <v>0</v>
      </c>
      <c r="H4878" s="4" t="n">
        <v>0</v>
      </c>
      <c r="I4878" s="4" t="n">
        <v>0</v>
      </c>
      <c r="J4878" s="4" t="str"/>
      <c r="K4878" s="4" t="str"/>
      <c r="L4878" s="3" t="str"/>
      <c r="M4878" s="3" t="str"/>
      <c r="N4878" s="3" t="str"/>
      <c r="O4878" s="4" t="str"/>
      <c r="P4878" s="4" t="str"/>
      <c r="Q4878" s="4" t="str"/>
      <c r="R4878" s="4" t="str"/>
      <c r="S4878" s="4" t="str"/>
      <c r="T4878" s="4" t="str"/>
      <c r="U4878" s="4" t="str"/>
      <c r="V4878" s="4" t="n">
        <v>1</v>
      </c>
    </row>
    <row r="4879">
      <c r="A4879" t="n">
        <v>612</v>
      </c>
      <c r="B4879" t="inlineStr">
        <is>
          <t>20602264549</t>
        </is>
      </c>
      <c r="C4879" t="inlineStr">
        <is>
          <t>ASOCIACIÓN DE PRODUCTORES AGROPECUARIOS 10 DE AGOSTO ANCOCALA</t>
        </is>
      </c>
      <c r="D4879" s="6" t="n">
        <v>2023</v>
      </c>
      <c r="F4879" t="inlineStr">
        <is>
          <t>PAC</t>
        </is>
      </c>
      <c r="G4879" s="4" t="n">
        <v>0</v>
      </c>
      <c r="H4879" s="4" t="n">
        <v>0</v>
      </c>
      <c r="I4879" s="4" t="n">
        <v>0</v>
      </c>
      <c r="J4879" s="4" t="str"/>
      <c r="K4879" s="4" t="str"/>
      <c r="L4879" s="3" t="str"/>
      <c r="M4879" s="3" t="str"/>
      <c r="N4879" s="3" t="str"/>
      <c r="O4879" s="4" t="str"/>
      <c r="P4879" s="4" t="str"/>
      <c r="Q4879" s="4" t="str"/>
      <c r="R4879" s="4" t="str"/>
      <c r="S4879" s="4" t="str"/>
      <c r="T4879" s="4" t="str"/>
      <c r="U4879" s="4" t="str"/>
      <c r="V4879" s="4" t="n">
        <v>1</v>
      </c>
    </row>
    <row r="4880">
      <c r="A4880" t="n">
        <v>612</v>
      </c>
      <c r="B4880" t="inlineStr">
        <is>
          <t>20602264549</t>
        </is>
      </c>
      <c r="C4880" t="inlineStr">
        <is>
          <t>ASOCIACIÓN DE PRODUCTORES AGROPECUARIOS 10 DE AGOSTO ANCOCALA</t>
        </is>
      </c>
      <c r="D4880" s="6" t="n">
        <v>2024</v>
      </c>
      <c r="F4880" t="inlineStr">
        <is>
          <t>PAC</t>
        </is>
      </c>
      <c r="G4880" s="4" t="n">
        <v>0</v>
      </c>
      <c r="H4880" s="4" t="n">
        <v>0</v>
      </c>
      <c r="I4880" s="4" t="n">
        <v>0</v>
      </c>
      <c r="J4880" s="4" t="str"/>
      <c r="K4880" s="4" t="str"/>
      <c r="L4880" s="3" t="str"/>
      <c r="M4880" s="3" t="str"/>
      <c r="N4880" s="3" t="str"/>
      <c r="O4880" s="4" t="str"/>
      <c r="P4880" s="4" t="str"/>
      <c r="Q4880" s="4" t="str"/>
      <c r="R4880" s="4" t="str"/>
      <c r="S4880" s="4" t="str"/>
      <c r="T4880" s="4" t="str"/>
      <c r="U4880" s="4" t="str"/>
      <c r="V4880" s="4" t="n">
        <v>1</v>
      </c>
    </row>
    <row r="4881">
      <c r="A4881" t="n">
        <v>612</v>
      </c>
      <c r="B4881" t="inlineStr">
        <is>
          <t>20602264549</t>
        </is>
      </c>
      <c r="C4881" t="inlineStr">
        <is>
          <t>ASOCIACIÓN DE PRODUCTORES AGROPECUARIOS 10 DE AGOSTO ANCOCALA</t>
        </is>
      </c>
      <c r="D4881" s="6" t="n">
        <v>2025</v>
      </c>
      <c r="E4881" t="n">
        <v>1</v>
      </c>
      <c r="F4881" t="inlineStr">
        <is>
          <t>PAC</t>
        </is>
      </c>
      <c r="G4881" s="4" t="n">
        <v>13</v>
      </c>
      <c r="H4881" s="4" t="n">
        <v>15</v>
      </c>
      <c r="I4881" s="4" t="n">
        <v>28</v>
      </c>
      <c r="J4881" s="4" t="n">
        <v>9</v>
      </c>
      <c r="K4881" s="4" t="n">
        <v>1</v>
      </c>
      <c r="L4881" s="3" t="n">
        <v>96957.996633</v>
      </c>
      <c r="M4881" s="3" t="n">
        <v>0</v>
      </c>
      <c r="N4881" s="3" t="n">
        <v>96957.996633</v>
      </c>
      <c r="O4881" s="4" t="n">
        <v>0</v>
      </c>
      <c r="P4881" s="4" t="n">
        <v>96957.996633</v>
      </c>
      <c r="Q4881" s="4" t="str"/>
      <c r="R4881" s="4" t="n">
        <v>0</v>
      </c>
      <c r="S4881" s="4" t="n">
        <v>0</v>
      </c>
      <c r="T4881" s="4" t="n">
        <v>0</v>
      </c>
      <c r="U4881" s="4" t="n">
        <v>96957.996633</v>
      </c>
      <c r="V4881" s="4" t="n">
        <v>1</v>
      </c>
    </row>
    <row r="4882">
      <c r="A4882" t="n">
        <v>613</v>
      </c>
      <c r="B4882" t="inlineStr">
        <is>
          <t>20613016253</t>
        </is>
      </c>
      <c r="C4882" t="inlineStr">
        <is>
          <t>ASOCIACION DE PRODUCTORES MULTIPLES AGRARIOS DEL DISTRITO DE INCLAN</t>
        </is>
      </c>
      <c r="D4882" s="6" t="n">
        <v>2018</v>
      </c>
      <c r="F4882" t="inlineStr">
        <is>
          <t>PAC</t>
        </is>
      </c>
      <c r="G4882" s="4" t="str"/>
      <c r="H4882" s="4" t="str"/>
      <c r="I4882" s="4" t="n">
        <v>0</v>
      </c>
      <c r="J4882" s="4" t="str"/>
      <c r="K4882" s="4" t="str"/>
      <c r="L4882" s="3" t="str"/>
      <c r="M4882" s="3" t="str"/>
      <c r="N4882" s="3" t="str"/>
      <c r="O4882" s="4" t="str"/>
      <c r="P4882" s="4" t="str"/>
      <c r="Q4882" s="4" t="str"/>
      <c r="R4882" s="4" t="str"/>
      <c r="S4882" s="4" t="str"/>
      <c r="T4882" s="4" t="str"/>
      <c r="U4882" s="4" t="str"/>
      <c r="V4882" s="4" t="n">
        <v>1</v>
      </c>
    </row>
    <row r="4883">
      <c r="A4883" t="n">
        <v>613</v>
      </c>
      <c r="B4883" t="inlineStr">
        <is>
          <t>20613016253</t>
        </is>
      </c>
      <c r="C4883" t="inlineStr">
        <is>
          <t>ASOCIACION DE PRODUCTORES MULTIPLES AGRARIOS DEL DISTRITO DE INCLAN</t>
        </is>
      </c>
      <c r="D4883" s="6" t="n">
        <v>2019</v>
      </c>
      <c r="F4883" t="inlineStr">
        <is>
          <t>PAC</t>
        </is>
      </c>
      <c r="G4883" s="4" t="n">
        <v>0</v>
      </c>
      <c r="H4883" s="4" t="n">
        <v>0</v>
      </c>
      <c r="I4883" s="4" t="n">
        <v>0</v>
      </c>
      <c r="J4883" s="4" t="str"/>
      <c r="K4883" s="4" t="str"/>
      <c r="L4883" s="3" t="str"/>
      <c r="M4883" s="3" t="str"/>
      <c r="N4883" s="3" t="str"/>
      <c r="O4883" s="4" t="str"/>
      <c r="P4883" s="4" t="str"/>
      <c r="Q4883" s="4" t="str"/>
      <c r="R4883" s="4" t="str"/>
      <c r="S4883" s="4" t="str"/>
      <c r="T4883" s="4" t="str"/>
      <c r="U4883" s="4" t="str"/>
      <c r="V4883" s="4" t="n">
        <v>1</v>
      </c>
    </row>
    <row r="4884">
      <c r="A4884" t="n">
        <v>613</v>
      </c>
      <c r="B4884" t="inlineStr">
        <is>
          <t>20613016253</t>
        </is>
      </c>
      <c r="C4884" t="inlineStr">
        <is>
          <t>ASOCIACION DE PRODUCTORES MULTIPLES AGRARIOS DEL DISTRITO DE INCLAN</t>
        </is>
      </c>
      <c r="D4884" s="6" t="n">
        <v>2020</v>
      </c>
      <c r="F4884" t="inlineStr">
        <is>
          <t>PAC</t>
        </is>
      </c>
      <c r="G4884" s="4" t="n">
        <v>0</v>
      </c>
      <c r="H4884" s="4" t="n">
        <v>0</v>
      </c>
      <c r="I4884" s="4" t="n">
        <v>0</v>
      </c>
      <c r="J4884" s="4" t="str"/>
      <c r="K4884" s="4" t="str"/>
      <c r="L4884" s="3" t="str"/>
      <c r="M4884" s="3" t="str"/>
      <c r="N4884" s="3" t="str"/>
      <c r="O4884" s="4" t="str"/>
      <c r="P4884" s="4" t="str"/>
      <c r="Q4884" s="4" t="str"/>
      <c r="R4884" s="4" t="str"/>
      <c r="S4884" s="4" t="str"/>
      <c r="T4884" s="4" t="str"/>
      <c r="U4884" s="4" t="str"/>
      <c r="V4884" s="4" t="n">
        <v>1</v>
      </c>
    </row>
    <row r="4885">
      <c r="A4885" t="n">
        <v>613</v>
      </c>
      <c r="B4885" t="inlineStr">
        <is>
          <t>20613016253</t>
        </is>
      </c>
      <c r="C4885" t="inlineStr">
        <is>
          <t>ASOCIACION DE PRODUCTORES MULTIPLES AGRARIOS DEL DISTRITO DE INCLAN</t>
        </is>
      </c>
      <c r="D4885" s="6" t="n">
        <v>2021</v>
      </c>
      <c r="F4885" t="inlineStr">
        <is>
          <t>PAC</t>
        </is>
      </c>
      <c r="G4885" s="4" t="n">
        <v>0</v>
      </c>
      <c r="H4885" s="4" t="n">
        <v>0</v>
      </c>
      <c r="I4885" s="4" t="n">
        <v>0</v>
      </c>
      <c r="J4885" s="4" t="str"/>
      <c r="K4885" s="4" t="str"/>
      <c r="L4885" s="3" t="str"/>
      <c r="M4885" s="3" t="str"/>
      <c r="N4885" s="3" t="str"/>
      <c r="O4885" s="4" t="str"/>
      <c r="P4885" s="4" t="str"/>
      <c r="Q4885" s="4" t="str"/>
      <c r="R4885" s="4" t="str"/>
      <c r="S4885" s="4" t="str"/>
      <c r="T4885" s="4" t="str"/>
      <c r="U4885" s="4" t="str"/>
      <c r="V4885" s="4" t="n">
        <v>1</v>
      </c>
    </row>
    <row r="4886">
      <c r="A4886" t="n">
        <v>613</v>
      </c>
      <c r="B4886" t="inlineStr">
        <is>
          <t>20613016253</t>
        </is>
      </c>
      <c r="C4886" t="inlineStr">
        <is>
          <t>ASOCIACION DE PRODUCTORES MULTIPLES AGRARIOS DEL DISTRITO DE INCLAN</t>
        </is>
      </c>
      <c r="D4886" s="6" t="n">
        <v>2022</v>
      </c>
      <c r="F4886" t="inlineStr">
        <is>
          <t>PAC</t>
        </is>
      </c>
      <c r="G4886" s="4" t="n">
        <v>0</v>
      </c>
      <c r="H4886" s="4" t="n">
        <v>0</v>
      </c>
      <c r="I4886" s="4" t="n">
        <v>0</v>
      </c>
      <c r="J4886" s="4" t="str"/>
      <c r="K4886" s="4" t="str"/>
      <c r="L4886" s="3" t="str"/>
      <c r="M4886" s="3" t="str"/>
      <c r="N4886" s="3" t="str"/>
      <c r="O4886" s="4" t="str"/>
      <c r="P4886" s="4" t="str"/>
      <c r="Q4886" s="4" t="str"/>
      <c r="R4886" s="4" t="str"/>
      <c r="S4886" s="4" t="str"/>
      <c r="T4886" s="4" t="str"/>
      <c r="U4886" s="4" t="str"/>
      <c r="V4886" s="4" t="n">
        <v>1</v>
      </c>
    </row>
    <row r="4887">
      <c r="A4887" t="n">
        <v>613</v>
      </c>
      <c r="B4887" t="inlineStr">
        <is>
          <t>20613016253</t>
        </is>
      </c>
      <c r="C4887" t="inlineStr">
        <is>
          <t>ASOCIACION DE PRODUCTORES MULTIPLES AGRARIOS DEL DISTRITO DE INCLAN</t>
        </is>
      </c>
      <c r="D4887" s="6" t="n">
        <v>2023</v>
      </c>
      <c r="F4887" t="inlineStr">
        <is>
          <t>PAC</t>
        </is>
      </c>
      <c r="G4887" s="4" t="n">
        <v>0</v>
      </c>
      <c r="H4887" s="4" t="n">
        <v>0</v>
      </c>
      <c r="I4887" s="4" t="n">
        <v>0</v>
      </c>
      <c r="J4887" s="4" t="str"/>
      <c r="K4887" s="4" t="str"/>
      <c r="L4887" s="3" t="str"/>
      <c r="M4887" s="3" t="str"/>
      <c r="N4887" s="3" t="str"/>
      <c r="O4887" s="4" t="str"/>
      <c r="P4887" s="4" t="str"/>
      <c r="Q4887" s="4" t="str"/>
      <c r="R4887" s="4" t="str"/>
      <c r="S4887" s="4" t="str"/>
      <c r="T4887" s="4" t="str"/>
      <c r="U4887" s="4" t="str"/>
      <c r="V4887" s="4" t="n">
        <v>1</v>
      </c>
    </row>
    <row r="4888">
      <c r="A4888" t="n">
        <v>613</v>
      </c>
      <c r="B4888" t="inlineStr">
        <is>
          <t>20613016253</t>
        </is>
      </c>
      <c r="C4888" t="inlineStr">
        <is>
          <t>ASOCIACION DE PRODUCTORES MULTIPLES AGRARIOS DEL DISTRITO DE INCLAN</t>
        </is>
      </c>
      <c r="D4888" s="6" t="n">
        <v>2024</v>
      </c>
      <c r="F4888" t="inlineStr">
        <is>
          <t>PAC</t>
        </is>
      </c>
      <c r="G4888" s="4" t="n">
        <v>0</v>
      </c>
      <c r="H4888" s="4" t="n">
        <v>0</v>
      </c>
      <c r="I4888" s="4" t="n">
        <v>0</v>
      </c>
      <c r="J4888" s="4" t="str"/>
      <c r="K4888" s="4" t="str"/>
      <c r="L4888" s="3" t="str"/>
      <c r="M4888" s="3" t="str"/>
      <c r="N4888" s="3" t="str"/>
      <c r="O4888" s="4" t="str"/>
      <c r="P4888" s="4" t="str"/>
      <c r="Q4888" s="4" t="str"/>
      <c r="R4888" s="4" t="str"/>
      <c r="S4888" s="4" t="str"/>
      <c r="T4888" s="4" t="str"/>
      <c r="U4888" s="4" t="str"/>
      <c r="V4888" s="4" t="n">
        <v>1</v>
      </c>
    </row>
    <row r="4889">
      <c r="A4889" t="n">
        <v>613</v>
      </c>
      <c r="B4889" t="inlineStr">
        <is>
          <t>20613016253</t>
        </is>
      </c>
      <c r="C4889" t="inlineStr">
        <is>
          <t>ASOCIACION DE PRODUCTORES MULTIPLES AGRARIOS DEL DISTRITO DE INCLAN</t>
        </is>
      </c>
      <c r="D4889" s="6" t="n">
        <v>2025</v>
      </c>
      <c r="E4889" t="n">
        <v>1</v>
      </c>
      <c r="F4889" t="inlineStr">
        <is>
          <t>PAC</t>
        </is>
      </c>
      <c r="G4889" s="4" t="n">
        <v>17</v>
      </c>
      <c r="H4889" s="4" t="n">
        <v>5</v>
      </c>
      <c r="I4889" s="4" t="n">
        <v>22</v>
      </c>
      <c r="J4889" s="4" t="n">
        <v>16</v>
      </c>
      <c r="K4889" s="4" t="n">
        <v>3</v>
      </c>
      <c r="L4889" s="3" t="n">
        <v>189500</v>
      </c>
      <c r="M4889" s="3" t="n">
        <v>0</v>
      </c>
      <c r="N4889" s="3" t="n">
        <v>189500</v>
      </c>
      <c r="O4889" s="4" t="n">
        <v>0</v>
      </c>
      <c r="P4889" s="4" t="n">
        <v>189500</v>
      </c>
      <c r="Q4889" s="4" t="str"/>
      <c r="R4889" s="4" t="n">
        <v>0</v>
      </c>
      <c r="S4889" s="4" t="n">
        <v>0</v>
      </c>
      <c r="T4889" s="4" t="n">
        <v>0</v>
      </c>
      <c r="U4889" s="4" t="n">
        <v>189500</v>
      </c>
      <c r="V4889" s="4" t="n">
        <v>1</v>
      </c>
    </row>
    <row r="4890">
      <c r="A4890" t="n">
        <v>614</v>
      </c>
      <c r="B4890" t="inlineStr">
        <is>
          <t>20611854553</t>
        </is>
      </c>
      <c r="C4890" t="inlineStr">
        <is>
          <t>COOPERATIVA AGRARIA EL SEMBRADOR</t>
        </is>
      </c>
      <c r="D4890" s="6" t="n">
        <v>2018</v>
      </c>
      <c r="F4890" t="inlineStr">
        <is>
          <t>PAC</t>
        </is>
      </c>
      <c r="G4890" s="4" t="str"/>
      <c r="H4890" s="4" t="str"/>
      <c r="I4890" s="4" t="n">
        <v>0</v>
      </c>
      <c r="J4890" s="4" t="str"/>
      <c r="K4890" s="4" t="str"/>
      <c r="L4890" s="3" t="str"/>
      <c r="M4890" s="3" t="str"/>
      <c r="N4890" s="3" t="str"/>
      <c r="O4890" s="4" t="str"/>
      <c r="P4890" s="4" t="str"/>
      <c r="Q4890" s="4" t="str"/>
      <c r="R4890" s="4" t="str"/>
      <c r="S4890" s="4" t="str"/>
      <c r="T4890" s="4" t="str"/>
      <c r="U4890" s="4" t="str"/>
      <c r="V4890" s="4" t="n">
        <v>1</v>
      </c>
    </row>
    <row r="4891">
      <c r="A4891" t="n">
        <v>614</v>
      </c>
      <c r="B4891" t="inlineStr">
        <is>
          <t>20611854553</t>
        </is>
      </c>
      <c r="C4891" t="inlineStr">
        <is>
          <t>COOPERATIVA AGRARIA EL SEMBRADOR</t>
        </is>
      </c>
      <c r="D4891" s="6" t="n">
        <v>2019</v>
      </c>
      <c r="F4891" t="inlineStr">
        <is>
          <t>PAC</t>
        </is>
      </c>
      <c r="G4891" s="4" t="n">
        <v>0</v>
      </c>
      <c r="H4891" s="4" t="n">
        <v>0</v>
      </c>
      <c r="I4891" s="4" t="n">
        <v>0</v>
      </c>
      <c r="J4891" s="4" t="str"/>
      <c r="K4891" s="4" t="str"/>
      <c r="L4891" s="3" t="str"/>
      <c r="M4891" s="3" t="str"/>
      <c r="N4891" s="3" t="str"/>
      <c r="O4891" s="4" t="str"/>
      <c r="P4891" s="4" t="str"/>
      <c r="Q4891" s="4" t="str"/>
      <c r="R4891" s="4" t="str"/>
      <c r="S4891" s="4" t="str"/>
      <c r="T4891" s="4" t="str"/>
      <c r="U4891" s="4" t="str"/>
      <c r="V4891" s="4" t="n">
        <v>1</v>
      </c>
    </row>
    <row r="4892">
      <c r="A4892" t="n">
        <v>614</v>
      </c>
      <c r="B4892" t="inlineStr">
        <is>
          <t>20611854553</t>
        </is>
      </c>
      <c r="C4892" t="inlineStr">
        <is>
          <t>COOPERATIVA AGRARIA EL SEMBRADOR</t>
        </is>
      </c>
      <c r="D4892" s="6" t="n">
        <v>2020</v>
      </c>
      <c r="F4892" t="inlineStr">
        <is>
          <t>PAC</t>
        </is>
      </c>
      <c r="G4892" s="4" t="n">
        <v>0</v>
      </c>
      <c r="H4892" s="4" t="n">
        <v>0</v>
      </c>
      <c r="I4892" s="4" t="n">
        <v>0</v>
      </c>
      <c r="J4892" s="4" t="str"/>
      <c r="K4892" s="4" t="str"/>
      <c r="L4892" s="3" t="str"/>
      <c r="M4892" s="3" t="str"/>
      <c r="N4892" s="3" t="str"/>
      <c r="O4892" s="4" t="str"/>
      <c r="P4892" s="4" t="str"/>
      <c r="Q4892" s="4" t="str"/>
      <c r="R4892" s="4" t="str"/>
      <c r="S4892" s="4" t="str"/>
      <c r="T4892" s="4" t="str"/>
      <c r="U4892" s="4" t="str"/>
      <c r="V4892" s="4" t="n">
        <v>1</v>
      </c>
    </row>
    <row r="4893">
      <c r="A4893" t="n">
        <v>614</v>
      </c>
      <c r="B4893" t="inlineStr">
        <is>
          <t>20611854553</t>
        </is>
      </c>
      <c r="C4893" t="inlineStr">
        <is>
          <t>COOPERATIVA AGRARIA EL SEMBRADOR</t>
        </is>
      </c>
      <c r="D4893" s="6" t="n">
        <v>2021</v>
      </c>
      <c r="F4893" t="inlineStr">
        <is>
          <t>PAC</t>
        </is>
      </c>
      <c r="G4893" s="4" t="n">
        <v>0</v>
      </c>
      <c r="H4893" s="4" t="n">
        <v>0</v>
      </c>
      <c r="I4893" s="4" t="n">
        <v>0</v>
      </c>
      <c r="J4893" s="4" t="str"/>
      <c r="K4893" s="4" t="str"/>
      <c r="L4893" s="3" t="str"/>
      <c r="M4893" s="3" t="str"/>
      <c r="N4893" s="3" t="str"/>
      <c r="O4893" s="4" t="str"/>
      <c r="P4893" s="4" t="str"/>
      <c r="Q4893" s="4" t="str"/>
      <c r="R4893" s="4" t="str"/>
      <c r="S4893" s="4" t="str"/>
      <c r="T4893" s="4" t="str"/>
      <c r="U4893" s="4" t="str"/>
      <c r="V4893" s="4" t="n">
        <v>1</v>
      </c>
    </row>
    <row r="4894">
      <c r="A4894" t="n">
        <v>614</v>
      </c>
      <c r="B4894" t="inlineStr">
        <is>
          <t>20611854553</t>
        </is>
      </c>
      <c r="C4894" t="inlineStr">
        <is>
          <t>COOPERATIVA AGRARIA EL SEMBRADOR</t>
        </is>
      </c>
      <c r="D4894" s="6" t="n">
        <v>2022</v>
      </c>
      <c r="F4894" t="inlineStr">
        <is>
          <t>PAC</t>
        </is>
      </c>
      <c r="G4894" s="4" t="n">
        <v>0</v>
      </c>
      <c r="H4894" s="4" t="n">
        <v>0</v>
      </c>
      <c r="I4894" s="4" t="n">
        <v>0</v>
      </c>
      <c r="J4894" s="4" t="str"/>
      <c r="K4894" s="4" t="str"/>
      <c r="L4894" s="3" t="str"/>
      <c r="M4894" s="3" t="str"/>
      <c r="N4894" s="3" t="str"/>
      <c r="O4894" s="4" t="str"/>
      <c r="P4894" s="4" t="str"/>
      <c r="Q4894" s="4" t="str"/>
      <c r="R4894" s="4" t="str"/>
      <c r="S4894" s="4" t="str"/>
      <c r="T4894" s="4" t="str"/>
      <c r="U4894" s="4" t="str"/>
      <c r="V4894" s="4" t="n">
        <v>1</v>
      </c>
    </row>
    <row r="4895">
      <c r="A4895" t="n">
        <v>614</v>
      </c>
      <c r="B4895" t="inlineStr">
        <is>
          <t>20611854553</t>
        </is>
      </c>
      <c r="C4895" t="inlineStr">
        <is>
          <t>COOPERATIVA AGRARIA EL SEMBRADOR</t>
        </is>
      </c>
      <c r="D4895" s="6" t="n">
        <v>2023</v>
      </c>
      <c r="F4895" t="inlineStr">
        <is>
          <t>PAC</t>
        </is>
      </c>
      <c r="G4895" s="4" t="n">
        <v>0</v>
      </c>
      <c r="H4895" s="4" t="n">
        <v>0</v>
      </c>
      <c r="I4895" s="4" t="n">
        <v>0</v>
      </c>
      <c r="J4895" s="4" t="str"/>
      <c r="K4895" s="4" t="str"/>
      <c r="L4895" s="3" t="str"/>
      <c r="M4895" s="3" t="str"/>
      <c r="N4895" s="3" t="str"/>
      <c r="O4895" s="4" t="str"/>
      <c r="P4895" s="4" t="str"/>
      <c r="Q4895" s="4" t="str"/>
      <c r="R4895" s="4" t="str"/>
      <c r="S4895" s="4" t="str"/>
      <c r="T4895" s="4" t="str"/>
      <c r="U4895" s="4" t="str"/>
      <c r="V4895" s="4" t="n">
        <v>1</v>
      </c>
    </row>
    <row r="4896">
      <c r="A4896" t="n">
        <v>614</v>
      </c>
      <c r="B4896" t="inlineStr">
        <is>
          <t>20611854553</t>
        </is>
      </c>
      <c r="C4896" t="inlineStr">
        <is>
          <t>COOPERATIVA AGRARIA EL SEMBRADOR</t>
        </is>
      </c>
      <c r="D4896" s="6" t="n">
        <v>2024</v>
      </c>
      <c r="F4896" t="inlineStr">
        <is>
          <t>PAC</t>
        </is>
      </c>
      <c r="G4896" s="4" t="n">
        <v>0</v>
      </c>
      <c r="H4896" s="4" t="n">
        <v>0</v>
      </c>
      <c r="I4896" s="4" t="n">
        <v>0</v>
      </c>
      <c r="J4896" s="4" t="str"/>
      <c r="K4896" s="4" t="str"/>
      <c r="L4896" s="3" t="str"/>
      <c r="M4896" s="3" t="str"/>
      <c r="N4896" s="3" t="str"/>
      <c r="O4896" s="4" t="str"/>
      <c r="P4896" s="4" t="str"/>
      <c r="Q4896" s="4" t="str"/>
      <c r="R4896" s="4" t="str"/>
      <c r="S4896" s="4" t="str"/>
      <c r="T4896" s="4" t="str"/>
      <c r="U4896" s="4" t="str"/>
      <c r="V4896" s="4" t="n">
        <v>1</v>
      </c>
    </row>
    <row r="4897">
      <c r="A4897" t="n">
        <v>614</v>
      </c>
      <c r="B4897" t="inlineStr">
        <is>
          <t>20611854553</t>
        </is>
      </c>
      <c r="C4897" t="inlineStr">
        <is>
          <t>COOPERATIVA AGRARIA EL SEMBRADOR</t>
        </is>
      </c>
      <c r="D4897" s="6" t="n">
        <v>2025</v>
      </c>
      <c r="E4897" t="n">
        <v>1</v>
      </c>
      <c r="F4897" t="inlineStr">
        <is>
          <t>PAC</t>
        </is>
      </c>
      <c r="G4897" s="4" t="n">
        <v>15</v>
      </c>
      <c r="H4897" s="4" t="n">
        <v>10</v>
      </c>
      <c r="I4897" s="4" t="n">
        <v>25</v>
      </c>
      <c r="J4897" s="4" t="n">
        <v>8</v>
      </c>
      <c r="K4897" s="4" t="n">
        <v>1</v>
      </c>
      <c r="L4897" s="3" t="n">
        <v>62500</v>
      </c>
      <c r="M4897" s="3" t="n">
        <v>0</v>
      </c>
      <c r="N4897" s="3" t="n">
        <v>62500</v>
      </c>
      <c r="O4897" s="4" t="n">
        <v>0</v>
      </c>
      <c r="P4897" s="4" t="n">
        <v>62500</v>
      </c>
      <c r="Q4897" s="4" t="str"/>
      <c r="R4897" s="4" t="n">
        <v>0</v>
      </c>
      <c r="S4897" s="4" t="n">
        <v>0</v>
      </c>
      <c r="T4897" s="4" t="n">
        <v>0</v>
      </c>
      <c r="U4897" s="4" t="n">
        <v>62500</v>
      </c>
      <c r="V4897" s="4" t="n">
        <v>1</v>
      </c>
    </row>
    <row r="4898">
      <c r="A4898" t="n">
        <v>615</v>
      </c>
      <c r="B4898" t="inlineStr">
        <is>
          <t>20613911279</t>
        </is>
      </c>
      <c r="C4898" t="inlineStr">
        <is>
          <t>COOPERATIVA AGRARIA ARTESANAL CCORI PACCO DE INGAHUASI - PILPICHACA</t>
        </is>
      </c>
      <c r="D4898" s="6" t="n">
        <v>2018</v>
      </c>
      <c r="F4898" t="inlineStr">
        <is>
          <t>PAC</t>
        </is>
      </c>
      <c r="G4898" s="4" t="str"/>
      <c r="H4898" s="4" t="str"/>
      <c r="I4898" s="4" t="n">
        <v>0</v>
      </c>
      <c r="J4898" s="4" t="str"/>
      <c r="K4898" s="4" t="str"/>
      <c r="L4898" s="3" t="str"/>
      <c r="M4898" s="3" t="str"/>
      <c r="N4898" s="3" t="str"/>
      <c r="O4898" s="4" t="str"/>
      <c r="P4898" s="4" t="str"/>
      <c r="Q4898" s="4" t="str"/>
      <c r="R4898" s="4" t="str"/>
      <c r="S4898" s="4" t="str"/>
      <c r="T4898" s="4" t="str"/>
      <c r="U4898" s="4" t="str"/>
      <c r="V4898" s="4" t="n">
        <v>1</v>
      </c>
    </row>
    <row r="4899">
      <c r="A4899" t="n">
        <v>615</v>
      </c>
      <c r="B4899" t="inlineStr">
        <is>
          <t>20613911279</t>
        </is>
      </c>
      <c r="C4899" t="inlineStr">
        <is>
          <t>COOPERATIVA AGRARIA ARTESANAL CCORI PACCO DE INGAHUASI - PILPICHACA</t>
        </is>
      </c>
      <c r="D4899" s="6" t="n">
        <v>2019</v>
      </c>
      <c r="F4899" t="inlineStr">
        <is>
          <t>PAC</t>
        </is>
      </c>
      <c r="G4899" s="4" t="n">
        <v>0</v>
      </c>
      <c r="H4899" s="4" t="n">
        <v>0</v>
      </c>
      <c r="I4899" s="4" t="n">
        <v>0</v>
      </c>
      <c r="J4899" s="4" t="str"/>
      <c r="K4899" s="4" t="str"/>
      <c r="L4899" s="3" t="str"/>
      <c r="M4899" s="3" t="str"/>
      <c r="N4899" s="3" t="str"/>
      <c r="O4899" s="4" t="str"/>
      <c r="P4899" s="4" t="str"/>
      <c r="Q4899" s="4" t="str"/>
      <c r="R4899" s="4" t="str"/>
      <c r="S4899" s="4" t="str"/>
      <c r="T4899" s="4" t="str"/>
      <c r="U4899" s="4" t="str"/>
      <c r="V4899" s="4" t="n">
        <v>1</v>
      </c>
    </row>
    <row r="4900">
      <c r="A4900" t="n">
        <v>615</v>
      </c>
      <c r="B4900" t="inlineStr">
        <is>
          <t>20613911279</t>
        </is>
      </c>
      <c r="C4900" t="inlineStr">
        <is>
          <t>COOPERATIVA AGRARIA ARTESANAL CCORI PACCO DE INGAHUASI - PILPICHACA</t>
        </is>
      </c>
      <c r="D4900" s="6" t="n">
        <v>2020</v>
      </c>
      <c r="F4900" t="inlineStr">
        <is>
          <t>PAC</t>
        </is>
      </c>
      <c r="G4900" s="4" t="n">
        <v>0</v>
      </c>
      <c r="H4900" s="4" t="n">
        <v>0</v>
      </c>
      <c r="I4900" s="4" t="n">
        <v>0</v>
      </c>
      <c r="J4900" s="4" t="str"/>
      <c r="K4900" s="4" t="str"/>
      <c r="L4900" s="3" t="str"/>
      <c r="M4900" s="3" t="str"/>
      <c r="N4900" s="3" t="str"/>
      <c r="O4900" s="4" t="str"/>
      <c r="P4900" s="4" t="str"/>
      <c r="Q4900" s="4" t="str"/>
      <c r="R4900" s="4" t="str"/>
      <c r="S4900" s="4" t="str"/>
      <c r="T4900" s="4" t="str"/>
      <c r="U4900" s="4" t="str"/>
      <c r="V4900" s="4" t="n">
        <v>1</v>
      </c>
    </row>
    <row r="4901">
      <c r="A4901" t="n">
        <v>615</v>
      </c>
      <c r="B4901" t="inlineStr">
        <is>
          <t>20613911279</t>
        </is>
      </c>
      <c r="C4901" t="inlineStr">
        <is>
          <t>COOPERATIVA AGRARIA ARTESANAL CCORI PACCO DE INGAHUASI - PILPICHACA</t>
        </is>
      </c>
      <c r="D4901" s="6" t="n">
        <v>2021</v>
      </c>
      <c r="F4901" t="inlineStr">
        <is>
          <t>PAC</t>
        </is>
      </c>
      <c r="G4901" s="4" t="n">
        <v>0</v>
      </c>
      <c r="H4901" s="4" t="n">
        <v>0</v>
      </c>
      <c r="I4901" s="4" t="n">
        <v>0</v>
      </c>
      <c r="J4901" s="4" t="str"/>
      <c r="K4901" s="4" t="str"/>
      <c r="L4901" s="3" t="str"/>
      <c r="M4901" s="3" t="str"/>
      <c r="N4901" s="3" t="str"/>
      <c r="O4901" s="4" t="str"/>
      <c r="P4901" s="4" t="str"/>
      <c r="Q4901" s="4" t="str"/>
      <c r="R4901" s="4" t="str"/>
      <c r="S4901" s="4" t="str"/>
      <c r="T4901" s="4" t="str"/>
      <c r="U4901" s="4" t="str"/>
      <c r="V4901" s="4" t="n">
        <v>1</v>
      </c>
    </row>
    <row r="4902">
      <c r="A4902" t="n">
        <v>615</v>
      </c>
      <c r="B4902" t="inlineStr">
        <is>
          <t>20613911279</t>
        </is>
      </c>
      <c r="C4902" t="inlineStr">
        <is>
          <t>COOPERATIVA AGRARIA ARTESANAL CCORI PACCO DE INGAHUASI - PILPICHACA</t>
        </is>
      </c>
      <c r="D4902" s="6" t="n">
        <v>2022</v>
      </c>
      <c r="F4902" t="inlineStr">
        <is>
          <t>PAC</t>
        </is>
      </c>
      <c r="G4902" s="4" t="n">
        <v>0</v>
      </c>
      <c r="H4902" s="4" t="n">
        <v>0</v>
      </c>
      <c r="I4902" s="4" t="n">
        <v>0</v>
      </c>
      <c r="J4902" s="4" t="str"/>
      <c r="K4902" s="4" t="str"/>
      <c r="L4902" s="3" t="str"/>
      <c r="M4902" s="3" t="str"/>
      <c r="N4902" s="3" t="str"/>
      <c r="O4902" s="4" t="str"/>
      <c r="P4902" s="4" t="str"/>
      <c r="Q4902" s="4" t="str"/>
      <c r="R4902" s="4" t="str"/>
      <c r="S4902" s="4" t="str"/>
      <c r="T4902" s="4" t="str"/>
      <c r="U4902" s="4" t="str"/>
      <c r="V4902" s="4" t="n">
        <v>1</v>
      </c>
    </row>
    <row r="4903">
      <c r="A4903" t="n">
        <v>615</v>
      </c>
      <c r="B4903" t="inlineStr">
        <is>
          <t>20613911279</t>
        </is>
      </c>
      <c r="C4903" t="inlineStr">
        <is>
          <t>COOPERATIVA AGRARIA ARTESANAL CCORI PACCO DE INGAHUASI - PILPICHACA</t>
        </is>
      </c>
      <c r="D4903" s="6" t="n">
        <v>2023</v>
      </c>
      <c r="F4903" t="inlineStr">
        <is>
          <t>PAC</t>
        </is>
      </c>
      <c r="G4903" s="4" t="n">
        <v>0</v>
      </c>
      <c r="H4903" s="4" t="n">
        <v>0</v>
      </c>
      <c r="I4903" s="4" t="n">
        <v>0</v>
      </c>
      <c r="J4903" s="4" t="str"/>
      <c r="K4903" s="4" t="str"/>
      <c r="L4903" s="3" t="str"/>
      <c r="M4903" s="3" t="str"/>
      <c r="N4903" s="3" t="str"/>
      <c r="O4903" s="4" t="str"/>
      <c r="P4903" s="4" t="str"/>
      <c r="Q4903" s="4" t="str"/>
      <c r="R4903" s="4" t="str"/>
      <c r="S4903" s="4" t="str"/>
      <c r="T4903" s="4" t="str"/>
      <c r="U4903" s="4" t="str"/>
      <c r="V4903" s="4" t="n">
        <v>1</v>
      </c>
    </row>
    <row r="4904">
      <c r="A4904" t="n">
        <v>615</v>
      </c>
      <c r="B4904" t="inlineStr">
        <is>
          <t>20613911279</t>
        </is>
      </c>
      <c r="C4904" t="inlineStr">
        <is>
          <t>COOPERATIVA AGRARIA ARTESANAL CCORI PACCO DE INGAHUASI - PILPICHACA</t>
        </is>
      </c>
      <c r="D4904" s="6" t="n">
        <v>2024</v>
      </c>
      <c r="F4904" t="inlineStr">
        <is>
          <t>PAC</t>
        </is>
      </c>
      <c r="G4904" s="4" t="n">
        <v>0</v>
      </c>
      <c r="H4904" s="4" t="n">
        <v>0</v>
      </c>
      <c r="I4904" s="4" t="n">
        <v>0</v>
      </c>
      <c r="J4904" s="4" t="str"/>
      <c r="K4904" s="4" t="str"/>
      <c r="L4904" s="3" t="str"/>
      <c r="M4904" s="3" t="str"/>
      <c r="N4904" s="3" t="str"/>
      <c r="O4904" s="4" t="str"/>
      <c r="P4904" s="4" t="str"/>
      <c r="Q4904" s="4" t="str"/>
      <c r="R4904" s="4" t="str"/>
      <c r="S4904" s="4" t="str"/>
      <c r="T4904" s="4" t="str"/>
      <c r="U4904" s="4" t="str"/>
      <c r="V4904" s="4" t="n">
        <v>1</v>
      </c>
    </row>
    <row r="4905">
      <c r="A4905" t="n">
        <v>615</v>
      </c>
      <c r="B4905" t="inlineStr">
        <is>
          <t>20613911279</t>
        </is>
      </c>
      <c r="C4905" t="inlineStr">
        <is>
          <t>COOPERATIVA AGRARIA ARTESANAL CCORI PACCO DE INGAHUASI - PILPICHACA</t>
        </is>
      </c>
      <c r="D4905" s="6" t="n">
        <v>2025</v>
      </c>
      <c r="E4905" t="n">
        <v>1</v>
      </c>
      <c r="F4905" t="inlineStr">
        <is>
          <t>PAC</t>
        </is>
      </c>
      <c r="G4905" s="4" t="n">
        <v>15</v>
      </c>
      <c r="H4905" s="4" t="n">
        <v>9</v>
      </c>
      <c r="I4905" s="4" t="n">
        <v>24</v>
      </c>
      <c r="J4905" s="4" t="n">
        <v>8</v>
      </c>
      <c r="K4905" s="4" t="n">
        <v>1</v>
      </c>
      <c r="L4905" s="3" t="n">
        <v>0</v>
      </c>
      <c r="M4905" s="3" t="n">
        <v>0</v>
      </c>
      <c r="N4905" s="3" t="n">
        <v>0</v>
      </c>
      <c r="O4905" s="4" t="n">
        <v>0</v>
      </c>
      <c r="P4905" s="4" t="n">
        <v>0</v>
      </c>
      <c r="Q4905" s="4" t="str"/>
      <c r="R4905" s="4" t="n">
        <v>0</v>
      </c>
      <c r="S4905" s="4" t="n">
        <v>0</v>
      </c>
      <c r="T4905" s="4" t="n">
        <v>0</v>
      </c>
      <c r="U4905" s="4" t="n">
        <v>0</v>
      </c>
      <c r="V4905" s="4" t="n">
        <v>1</v>
      </c>
    </row>
    <row r="4906">
      <c r="A4906" t="n">
        <v>616</v>
      </c>
      <c r="B4906" t="inlineStr">
        <is>
          <t>20608952315</t>
        </is>
      </c>
      <c r="C4906" t="inlineStr">
        <is>
          <t>NUMBERI S.A.C.</t>
        </is>
      </c>
      <c r="D4906" s="6" t="n">
        <v>2018</v>
      </c>
      <c r="F4906" t="inlineStr">
        <is>
          <t>PAC</t>
        </is>
      </c>
      <c r="G4906" s="4" t="str"/>
      <c r="H4906" s="4" t="str"/>
      <c r="I4906" s="4" t="n">
        <v>0</v>
      </c>
      <c r="J4906" s="4" t="str"/>
      <c r="K4906" s="4" t="str"/>
      <c r="L4906" s="3" t="str"/>
      <c r="M4906" s="3" t="str"/>
      <c r="N4906" s="3" t="str"/>
      <c r="O4906" s="4" t="str"/>
      <c r="P4906" s="4" t="str"/>
      <c r="Q4906" s="4" t="str"/>
      <c r="R4906" s="4" t="str"/>
      <c r="S4906" s="4" t="str"/>
      <c r="T4906" s="4" t="str"/>
      <c r="U4906" s="4" t="str"/>
      <c r="V4906" s="4" t="n">
        <v>1</v>
      </c>
    </row>
    <row r="4907">
      <c r="A4907" t="n">
        <v>616</v>
      </c>
      <c r="B4907" t="inlineStr">
        <is>
          <t>20608952315</t>
        </is>
      </c>
      <c r="C4907" t="inlineStr">
        <is>
          <t>NUMBERI S.A.C.</t>
        </is>
      </c>
      <c r="D4907" s="6" t="n">
        <v>2019</v>
      </c>
      <c r="F4907" t="inlineStr">
        <is>
          <t>PAC</t>
        </is>
      </c>
      <c r="G4907" s="4" t="n">
        <v>0</v>
      </c>
      <c r="H4907" s="4" t="n">
        <v>0</v>
      </c>
      <c r="I4907" s="4" t="n">
        <v>0</v>
      </c>
      <c r="J4907" s="4" t="str"/>
      <c r="K4907" s="4" t="str"/>
      <c r="L4907" s="3" t="str"/>
      <c r="M4907" s="3" t="str"/>
      <c r="N4907" s="3" t="str"/>
      <c r="O4907" s="4" t="str"/>
      <c r="P4907" s="4" t="str"/>
      <c r="Q4907" s="4" t="str"/>
      <c r="R4907" s="4" t="str"/>
      <c r="S4907" s="4" t="str"/>
      <c r="T4907" s="4" t="str"/>
      <c r="U4907" s="4" t="str"/>
      <c r="V4907" s="4" t="n">
        <v>1</v>
      </c>
    </row>
    <row r="4908">
      <c r="A4908" t="n">
        <v>616</v>
      </c>
      <c r="B4908" t="inlineStr">
        <is>
          <t>20608952315</t>
        </is>
      </c>
      <c r="C4908" t="inlineStr">
        <is>
          <t>NUMBERI S.A.C.</t>
        </is>
      </c>
      <c r="D4908" s="6" t="n">
        <v>2020</v>
      </c>
      <c r="F4908" t="inlineStr">
        <is>
          <t>PAC</t>
        </is>
      </c>
      <c r="G4908" s="4" t="n">
        <v>0</v>
      </c>
      <c r="H4908" s="4" t="n">
        <v>0</v>
      </c>
      <c r="I4908" s="4" t="n">
        <v>0</v>
      </c>
      <c r="J4908" s="4" t="str"/>
      <c r="K4908" s="4" t="str"/>
      <c r="L4908" s="3" t="str"/>
      <c r="M4908" s="3" t="str"/>
      <c r="N4908" s="3" t="str"/>
      <c r="O4908" s="4" t="str"/>
      <c r="P4908" s="4" t="str"/>
      <c r="Q4908" s="4" t="str"/>
      <c r="R4908" s="4" t="str"/>
      <c r="S4908" s="4" t="str"/>
      <c r="T4908" s="4" t="str"/>
      <c r="U4908" s="4" t="str"/>
      <c r="V4908" s="4" t="n">
        <v>1</v>
      </c>
    </row>
    <row r="4909">
      <c r="A4909" t="n">
        <v>616</v>
      </c>
      <c r="B4909" t="inlineStr">
        <is>
          <t>20608952315</t>
        </is>
      </c>
      <c r="C4909" t="inlineStr">
        <is>
          <t>NUMBERI S.A.C.</t>
        </is>
      </c>
      <c r="D4909" s="6" t="n">
        <v>2021</v>
      </c>
      <c r="F4909" t="inlineStr">
        <is>
          <t>PAC</t>
        </is>
      </c>
      <c r="G4909" s="4" t="n">
        <v>0</v>
      </c>
      <c r="H4909" s="4" t="n">
        <v>0</v>
      </c>
      <c r="I4909" s="4" t="n">
        <v>0</v>
      </c>
      <c r="J4909" s="4" t="str"/>
      <c r="K4909" s="4" t="str"/>
      <c r="L4909" s="3" t="str"/>
      <c r="M4909" s="3" t="str"/>
      <c r="N4909" s="3" t="str"/>
      <c r="O4909" s="4" t="str"/>
      <c r="P4909" s="4" t="str"/>
      <c r="Q4909" s="4" t="str"/>
      <c r="R4909" s="4" t="str"/>
      <c r="S4909" s="4" t="str"/>
      <c r="T4909" s="4" t="str"/>
      <c r="U4909" s="4" t="str"/>
      <c r="V4909" s="4" t="n">
        <v>1</v>
      </c>
    </row>
    <row r="4910">
      <c r="A4910" t="n">
        <v>616</v>
      </c>
      <c r="B4910" t="inlineStr">
        <is>
          <t>20608952315</t>
        </is>
      </c>
      <c r="C4910" t="inlineStr">
        <is>
          <t>NUMBERI S.A.C.</t>
        </is>
      </c>
      <c r="D4910" s="6" t="n">
        <v>2022</v>
      </c>
      <c r="F4910" t="inlineStr">
        <is>
          <t>PAC</t>
        </is>
      </c>
      <c r="G4910" s="4" t="n">
        <v>0</v>
      </c>
      <c r="H4910" s="4" t="n">
        <v>0</v>
      </c>
      <c r="I4910" s="4" t="n">
        <v>0</v>
      </c>
      <c r="J4910" s="4" t="str"/>
      <c r="K4910" s="4" t="str"/>
      <c r="L4910" s="3" t="str"/>
      <c r="M4910" s="3" t="str"/>
      <c r="N4910" s="3" t="str"/>
      <c r="O4910" s="4" t="str"/>
      <c r="P4910" s="4" t="str"/>
      <c r="Q4910" s="4" t="str"/>
      <c r="R4910" s="4" t="str"/>
      <c r="S4910" s="4" t="str"/>
      <c r="T4910" s="4" t="str"/>
      <c r="U4910" s="4" t="str"/>
      <c r="V4910" s="4" t="n">
        <v>1</v>
      </c>
    </row>
    <row r="4911">
      <c r="A4911" t="n">
        <v>616</v>
      </c>
      <c r="B4911" t="inlineStr">
        <is>
          <t>20608952315</t>
        </is>
      </c>
      <c r="C4911" t="inlineStr">
        <is>
          <t>NUMBERI S.A.C.</t>
        </is>
      </c>
      <c r="D4911" s="6" t="n">
        <v>2023</v>
      </c>
      <c r="F4911" t="inlineStr">
        <is>
          <t>PAC</t>
        </is>
      </c>
      <c r="G4911" s="4" t="n">
        <v>0</v>
      </c>
      <c r="H4911" s="4" t="n">
        <v>0</v>
      </c>
      <c r="I4911" s="4" t="n">
        <v>0</v>
      </c>
      <c r="J4911" s="4" t="str"/>
      <c r="K4911" s="4" t="str"/>
      <c r="L4911" s="3" t="str"/>
      <c r="M4911" s="3" t="str"/>
      <c r="N4911" s="3" t="str"/>
      <c r="O4911" s="4" t="str"/>
      <c r="P4911" s="4" t="str"/>
      <c r="Q4911" s="4" t="str"/>
      <c r="R4911" s="4" t="str"/>
      <c r="S4911" s="4" t="str"/>
      <c r="T4911" s="4" t="str"/>
      <c r="U4911" s="4" t="str"/>
      <c r="V4911" s="4" t="n">
        <v>1</v>
      </c>
    </row>
    <row r="4912">
      <c r="A4912" t="n">
        <v>616</v>
      </c>
      <c r="B4912" t="inlineStr">
        <is>
          <t>20608952315</t>
        </is>
      </c>
      <c r="C4912" t="inlineStr">
        <is>
          <t>NUMBERI S.A.C.</t>
        </is>
      </c>
      <c r="D4912" s="6" t="n">
        <v>2024</v>
      </c>
      <c r="F4912" t="inlineStr">
        <is>
          <t>PAC</t>
        </is>
      </c>
      <c r="G4912" s="4" t="n">
        <v>0</v>
      </c>
      <c r="H4912" s="4" t="n">
        <v>0</v>
      </c>
      <c r="I4912" s="4" t="n">
        <v>0</v>
      </c>
      <c r="J4912" s="4" t="str"/>
      <c r="K4912" s="4" t="str"/>
      <c r="L4912" s="3" t="str"/>
      <c r="M4912" s="3" t="str"/>
      <c r="N4912" s="3" t="str"/>
      <c r="O4912" s="4" t="str"/>
      <c r="P4912" s="4" t="str"/>
      <c r="Q4912" s="4" t="str"/>
      <c r="R4912" s="4" t="str"/>
      <c r="S4912" s="4" t="str"/>
      <c r="T4912" s="4" t="str"/>
      <c r="U4912" s="4" t="str"/>
      <c r="V4912" s="4" t="n">
        <v>1</v>
      </c>
    </row>
    <row r="4913">
      <c r="A4913" t="n">
        <v>616</v>
      </c>
      <c r="B4913" t="inlineStr">
        <is>
          <t>20608952315</t>
        </is>
      </c>
      <c r="C4913" t="inlineStr">
        <is>
          <t>NUMBERI S.A.C.</t>
        </is>
      </c>
      <c r="D4913" s="6" t="n">
        <v>2025</v>
      </c>
      <c r="E4913" t="n">
        <v>1</v>
      </c>
      <c r="F4913" t="inlineStr">
        <is>
          <t>PAC</t>
        </is>
      </c>
      <c r="G4913" s="4" t="n">
        <v>10</v>
      </c>
      <c r="H4913" s="4" t="n">
        <v>1</v>
      </c>
      <c r="I4913" s="4" t="n">
        <v>11</v>
      </c>
      <c r="J4913" s="4" t="n">
        <v>45</v>
      </c>
      <c r="K4913" s="4" t="n">
        <v>0</v>
      </c>
      <c r="L4913" s="3" t="n">
        <v>49046.8</v>
      </c>
      <c r="M4913" s="3" t="n">
        <v>0</v>
      </c>
      <c r="N4913" s="3" t="n">
        <v>49046.8</v>
      </c>
      <c r="O4913" s="4" t="n">
        <v>9818.799999999999</v>
      </c>
      <c r="P4913" s="4" t="n">
        <v>0</v>
      </c>
      <c r="Q4913" s="4" t="str"/>
      <c r="R4913" s="4" t="n">
        <v>39228</v>
      </c>
      <c r="S4913" s="4" t="n">
        <v>0</v>
      </c>
      <c r="T4913" s="4" t="n">
        <v>0</v>
      </c>
      <c r="U4913" s="4" t="n">
        <v>49046.8</v>
      </c>
      <c r="V4913" s="4" t="n">
        <v>1</v>
      </c>
    </row>
    <row r="4914">
      <c r="A4914" t="n">
        <v>617</v>
      </c>
      <c r="B4914" t="inlineStr">
        <is>
          <t>20612976857</t>
        </is>
      </c>
      <c r="C4914" t="inlineStr">
        <is>
          <t>COOPERATIVA AGRARIA YALPA LIMITADA</t>
        </is>
      </c>
      <c r="D4914" s="6" t="n">
        <v>2018</v>
      </c>
      <c r="F4914" t="inlineStr">
        <is>
          <t>PAC</t>
        </is>
      </c>
      <c r="G4914" s="4" t="str"/>
      <c r="H4914" s="4" t="str"/>
      <c r="I4914" s="4" t="n">
        <v>0</v>
      </c>
      <c r="J4914" s="4" t="str"/>
      <c r="K4914" s="4" t="str"/>
      <c r="L4914" s="3" t="str"/>
      <c r="M4914" s="3" t="str"/>
      <c r="N4914" s="3" t="str"/>
      <c r="O4914" s="4" t="str"/>
      <c r="P4914" s="4" t="str"/>
      <c r="Q4914" s="4" t="str"/>
      <c r="R4914" s="4" t="str"/>
      <c r="S4914" s="4" t="str"/>
      <c r="T4914" s="4" t="str"/>
      <c r="U4914" s="4" t="str"/>
      <c r="V4914" s="4" t="n">
        <v>1</v>
      </c>
    </row>
    <row r="4915">
      <c r="A4915" t="n">
        <v>617</v>
      </c>
      <c r="B4915" t="inlineStr">
        <is>
          <t>20612976857</t>
        </is>
      </c>
      <c r="C4915" t="inlineStr">
        <is>
          <t>COOPERATIVA AGRARIA YALPA LIMITADA</t>
        </is>
      </c>
      <c r="D4915" s="6" t="n">
        <v>2019</v>
      </c>
      <c r="F4915" t="inlineStr">
        <is>
          <t>PAC</t>
        </is>
      </c>
      <c r="G4915" s="4" t="n">
        <v>0</v>
      </c>
      <c r="H4915" s="4" t="n">
        <v>0</v>
      </c>
      <c r="I4915" s="4" t="n">
        <v>0</v>
      </c>
      <c r="J4915" s="4" t="str"/>
      <c r="K4915" s="4" t="str"/>
      <c r="L4915" s="3" t="str"/>
      <c r="M4915" s="3" t="str"/>
      <c r="N4915" s="3" t="str"/>
      <c r="O4915" s="4" t="str"/>
      <c r="P4915" s="4" t="str"/>
      <c r="Q4915" s="4" t="str"/>
      <c r="R4915" s="4" t="str"/>
      <c r="S4915" s="4" t="str"/>
      <c r="T4915" s="4" t="str"/>
      <c r="U4915" s="4" t="str"/>
      <c r="V4915" s="4" t="n">
        <v>1</v>
      </c>
    </row>
    <row r="4916">
      <c r="A4916" t="n">
        <v>617</v>
      </c>
      <c r="B4916" t="inlineStr">
        <is>
          <t>20612976857</t>
        </is>
      </c>
      <c r="C4916" t="inlineStr">
        <is>
          <t>COOPERATIVA AGRARIA YALPA LIMITADA</t>
        </is>
      </c>
      <c r="D4916" s="6" t="n">
        <v>2020</v>
      </c>
      <c r="F4916" t="inlineStr">
        <is>
          <t>PAC</t>
        </is>
      </c>
      <c r="G4916" s="4" t="n">
        <v>0</v>
      </c>
      <c r="H4916" s="4" t="n">
        <v>0</v>
      </c>
      <c r="I4916" s="4" t="n">
        <v>0</v>
      </c>
      <c r="J4916" s="4" t="str"/>
      <c r="K4916" s="4" t="str"/>
      <c r="L4916" s="3" t="str"/>
      <c r="M4916" s="3" t="str"/>
      <c r="N4916" s="3" t="str"/>
      <c r="O4916" s="4" t="str"/>
      <c r="P4916" s="4" t="str"/>
      <c r="Q4916" s="4" t="str"/>
      <c r="R4916" s="4" t="str"/>
      <c r="S4916" s="4" t="str"/>
      <c r="T4916" s="4" t="str"/>
      <c r="U4916" s="4" t="str"/>
      <c r="V4916" s="4" t="n">
        <v>1</v>
      </c>
    </row>
    <row r="4917">
      <c r="A4917" t="n">
        <v>617</v>
      </c>
      <c r="B4917" t="inlineStr">
        <is>
          <t>20612976857</t>
        </is>
      </c>
      <c r="C4917" t="inlineStr">
        <is>
          <t>COOPERATIVA AGRARIA YALPA LIMITADA</t>
        </is>
      </c>
      <c r="D4917" s="6" t="n">
        <v>2021</v>
      </c>
      <c r="F4917" t="inlineStr">
        <is>
          <t>PAC</t>
        </is>
      </c>
      <c r="G4917" s="4" t="n">
        <v>0</v>
      </c>
      <c r="H4917" s="4" t="n">
        <v>0</v>
      </c>
      <c r="I4917" s="4" t="n">
        <v>0</v>
      </c>
      <c r="J4917" s="4" t="str"/>
      <c r="K4917" s="4" t="str"/>
      <c r="L4917" s="3" t="str"/>
      <c r="M4917" s="3" t="str"/>
      <c r="N4917" s="3" t="str"/>
      <c r="O4917" s="4" t="str"/>
      <c r="P4917" s="4" t="str"/>
      <c r="Q4917" s="4" t="str"/>
      <c r="R4917" s="4" t="str"/>
      <c r="S4917" s="4" t="str"/>
      <c r="T4917" s="4" t="str"/>
      <c r="U4917" s="4" t="str"/>
      <c r="V4917" s="4" t="n">
        <v>1</v>
      </c>
    </row>
    <row r="4918">
      <c r="A4918" t="n">
        <v>617</v>
      </c>
      <c r="B4918" t="inlineStr">
        <is>
          <t>20612976857</t>
        </is>
      </c>
      <c r="C4918" t="inlineStr">
        <is>
          <t>COOPERATIVA AGRARIA YALPA LIMITADA</t>
        </is>
      </c>
      <c r="D4918" s="6" t="n">
        <v>2022</v>
      </c>
      <c r="F4918" t="inlineStr">
        <is>
          <t>PAC</t>
        </is>
      </c>
      <c r="G4918" s="4" t="n">
        <v>0</v>
      </c>
      <c r="H4918" s="4" t="n">
        <v>0</v>
      </c>
      <c r="I4918" s="4" t="n">
        <v>0</v>
      </c>
      <c r="J4918" s="4" t="str"/>
      <c r="K4918" s="4" t="str"/>
      <c r="L4918" s="3" t="str"/>
      <c r="M4918" s="3" t="str"/>
      <c r="N4918" s="3" t="str"/>
      <c r="O4918" s="4" t="str"/>
      <c r="P4918" s="4" t="str"/>
      <c r="Q4918" s="4" t="str"/>
      <c r="R4918" s="4" t="str"/>
      <c r="S4918" s="4" t="str"/>
      <c r="T4918" s="4" t="str"/>
      <c r="U4918" s="4" t="str"/>
      <c r="V4918" s="4" t="n">
        <v>1</v>
      </c>
    </row>
    <row r="4919">
      <c r="A4919" t="n">
        <v>617</v>
      </c>
      <c r="B4919" t="inlineStr">
        <is>
          <t>20612976857</t>
        </is>
      </c>
      <c r="C4919" t="inlineStr">
        <is>
          <t>COOPERATIVA AGRARIA YALPA LIMITADA</t>
        </is>
      </c>
      <c r="D4919" s="6" t="n">
        <v>2023</v>
      </c>
      <c r="F4919" t="inlineStr">
        <is>
          <t>PAC</t>
        </is>
      </c>
      <c r="G4919" s="4" t="n">
        <v>0</v>
      </c>
      <c r="H4919" s="4" t="n">
        <v>0</v>
      </c>
      <c r="I4919" s="4" t="n">
        <v>0</v>
      </c>
      <c r="J4919" s="4" t="str"/>
      <c r="K4919" s="4" t="str"/>
      <c r="L4919" s="3" t="str"/>
      <c r="M4919" s="3" t="str"/>
      <c r="N4919" s="3" t="str"/>
      <c r="O4919" s="4" t="str"/>
      <c r="P4919" s="4" t="str"/>
      <c r="Q4919" s="4" t="str"/>
      <c r="R4919" s="4" t="str"/>
      <c r="S4919" s="4" t="str"/>
      <c r="T4919" s="4" t="str"/>
      <c r="U4919" s="4" t="str"/>
      <c r="V4919" s="4" t="n">
        <v>1</v>
      </c>
    </row>
    <row r="4920">
      <c r="A4920" t="n">
        <v>617</v>
      </c>
      <c r="B4920" t="inlineStr">
        <is>
          <t>20612976857</t>
        </is>
      </c>
      <c r="C4920" t="inlineStr">
        <is>
          <t>COOPERATIVA AGRARIA YALPA LIMITADA</t>
        </is>
      </c>
      <c r="D4920" s="6" t="n">
        <v>2024</v>
      </c>
      <c r="F4920" t="inlineStr">
        <is>
          <t>PAC</t>
        </is>
      </c>
      <c r="G4920" s="4" t="n">
        <v>0</v>
      </c>
      <c r="H4920" s="4" t="n">
        <v>0</v>
      </c>
      <c r="I4920" s="4" t="n">
        <v>0</v>
      </c>
      <c r="J4920" s="4" t="str"/>
      <c r="K4920" s="4" t="str"/>
      <c r="L4920" s="3" t="str"/>
      <c r="M4920" s="3" t="str"/>
      <c r="N4920" s="3" t="str"/>
      <c r="O4920" s="4" t="str"/>
      <c r="P4920" s="4" t="str"/>
      <c r="Q4920" s="4" t="str"/>
      <c r="R4920" s="4" t="str"/>
      <c r="S4920" s="4" t="str"/>
      <c r="T4920" s="4" t="str"/>
      <c r="U4920" s="4" t="str"/>
      <c r="V4920" s="4" t="n">
        <v>1</v>
      </c>
    </row>
    <row r="4921">
      <c r="A4921" t="n">
        <v>617</v>
      </c>
      <c r="B4921" t="inlineStr">
        <is>
          <t>20612976857</t>
        </is>
      </c>
      <c r="C4921" t="inlineStr">
        <is>
          <t>COOPERATIVA AGRARIA YALPA LIMITADA</t>
        </is>
      </c>
      <c r="D4921" s="6" t="n">
        <v>2025</v>
      </c>
      <c r="E4921" t="n">
        <v>1</v>
      </c>
      <c r="F4921" t="inlineStr">
        <is>
          <t>PAC</t>
        </is>
      </c>
      <c r="G4921" s="4" t="n">
        <v>12</v>
      </c>
      <c r="H4921" s="4" t="n">
        <v>17</v>
      </c>
      <c r="I4921" s="4" t="n">
        <v>29</v>
      </c>
      <c r="J4921" s="4" t="n">
        <v>16</v>
      </c>
      <c r="K4921" s="4" t="n">
        <v>3</v>
      </c>
      <c r="L4921" s="3" t="n">
        <v>322748.898083</v>
      </c>
      <c r="M4921" s="3" t="n">
        <v>0</v>
      </c>
      <c r="N4921" s="3" t="n">
        <v>322748.898083</v>
      </c>
      <c r="O4921" s="4" t="n">
        <v>0</v>
      </c>
      <c r="P4921" s="4" t="n">
        <v>322748.898083</v>
      </c>
      <c r="Q4921" s="4" t="str"/>
      <c r="R4921" s="4" t="n">
        <v>0</v>
      </c>
      <c r="S4921" s="4" t="n">
        <v>0</v>
      </c>
      <c r="T4921" s="4" t="n">
        <v>0</v>
      </c>
      <c r="U4921" s="4" t="n">
        <v>322748.898083</v>
      </c>
      <c r="V4921" s="4" t="n">
        <v>1</v>
      </c>
    </row>
    <row r="4922">
      <c r="A4922" t="n">
        <v>643</v>
      </c>
      <c r="B4922" t="inlineStr">
        <is>
          <t>20608311387</t>
        </is>
      </c>
      <c r="C4922" t="inlineStr">
        <is>
          <t>ASOCIACION DE PRODUCTORES AGRARIOS LOS TRIUNFADORES</t>
        </is>
      </c>
      <c r="D4922" s="6" t="n">
        <v>2018</v>
      </c>
      <c r="F4922" t="inlineStr">
        <is>
          <t>PAC</t>
        </is>
      </c>
      <c r="G4922" s="4" t="str"/>
      <c r="H4922" s="4" t="str"/>
      <c r="I4922" s="4" t="str"/>
      <c r="J4922" s="4" t="str"/>
      <c r="K4922" s="4" t="str"/>
      <c r="L4922" s="3" t="str"/>
      <c r="M4922" s="3" t="str"/>
      <c r="N4922" s="3" t="str"/>
      <c r="O4922" s="4" t="str"/>
      <c r="P4922" s="4" t="str"/>
      <c r="Q4922" s="4" t="str"/>
      <c r="R4922" s="4" t="str"/>
      <c r="S4922" s="4" t="str"/>
      <c r="T4922" s="4" t="str"/>
      <c r="U4922" s="4" t="str"/>
      <c r="V4922" s="4" t="n">
        <v>2</v>
      </c>
    </row>
    <row r="4923">
      <c r="A4923" t="n">
        <v>643</v>
      </c>
      <c r="B4923" t="inlineStr">
        <is>
          <t>20608311387</t>
        </is>
      </c>
      <c r="C4923" t="inlineStr">
        <is>
          <t>ASOCIACION DE PRODUCTORES AGRARIOS LOS TRIUNFADORES</t>
        </is>
      </c>
      <c r="D4923" s="6" t="n">
        <v>2019</v>
      </c>
      <c r="F4923" t="inlineStr">
        <is>
          <t>PAC</t>
        </is>
      </c>
      <c r="G4923" s="4" t="str"/>
      <c r="H4923" s="4" t="str"/>
      <c r="I4923" s="4" t="str"/>
      <c r="J4923" s="4" t="str"/>
      <c r="K4923" s="4" t="str"/>
      <c r="L4923" s="3" t="str"/>
      <c r="M4923" s="3" t="str"/>
      <c r="N4923" s="3" t="str"/>
      <c r="O4923" s="4" t="str"/>
      <c r="P4923" s="4" t="str"/>
      <c r="Q4923" s="4" t="str"/>
      <c r="R4923" s="4" t="str"/>
      <c r="S4923" s="4" t="str"/>
      <c r="T4923" s="4" t="str"/>
      <c r="U4923" s="4" t="str"/>
      <c r="V4923" s="4" t="n">
        <v>2</v>
      </c>
    </row>
    <row r="4924">
      <c r="A4924" t="n">
        <v>643</v>
      </c>
      <c r="B4924" t="inlineStr">
        <is>
          <t>20608311387</t>
        </is>
      </c>
      <c r="C4924" t="inlineStr">
        <is>
          <t>ASOCIACION DE PRODUCTORES AGRARIOS LOS TRIUNFADORES</t>
        </is>
      </c>
      <c r="D4924" s="6" t="n">
        <v>2020</v>
      </c>
      <c r="F4924" t="inlineStr">
        <is>
          <t>PAC</t>
        </is>
      </c>
      <c r="G4924" s="4" t="str"/>
      <c r="H4924" s="4" t="str"/>
      <c r="I4924" s="4" t="str"/>
      <c r="J4924" s="4" t="str"/>
      <c r="K4924" s="4" t="str"/>
      <c r="L4924" s="3" t="str"/>
      <c r="M4924" s="3" t="str"/>
      <c r="N4924" s="3" t="str"/>
      <c r="O4924" s="4" t="str"/>
      <c r="P4924" s="4" t="str"/>
      <c r="Q4924" s="4" t="str"/>
      <c r="R4924" s="4" t="str"/>
      <c r="S4924" s="4" t="str"/>
      <c r="T4924" s="4" t="str"/>
      <c r="U4924" s="4" t="str"/>
      <c r="V4924" s="4" t="n">
        <v>2</v>
      </c>
    </row>
    <row r="4925">
      <c r="A4925" t="n">
        <v>643</v>
      </c>
      <c r="B4925" t="inlineStr">
        <is>
          <t>20608311387</t>
        </is>
      </c>
      <c r="C4925" t="inlineStr">
        <is>
          <t>ASOCIACION DE PRODUCTORES AGRARIOS LOS TRIUNFADORES</t>
        </is>
      </c>
      <c r="D4925" s="6" t="n">
        <v>2021</v>
      </c>
      <c r="F4925" t="inlineStr">
        <is>
          <t>PAC</t>
        </is>
      </c>
      <c r="G4925" s="4" t="str"/>
      <c r="H4925" s="4" t="str"/>
      <c r="I4925" s="4" t="str"/>
      <c r="J4925" s="4" t="str"/>
      <c r="K4925" s="4" t="str"/>
      <c r="L4925" s="3" t="str"/>
      <c r="M4925" s="3" t="str"/>
      <c r="N4925" s="3" t="str"/>
      <c r="O4925" s="4" t="str"/>
      <c r="P4925" s="4" t="str"/>
      <c r="Q4925" s="4" t="str"/>
      <c r="R4925" s="4" t="str"/>
      <c r="S4925" s="4" t="str"/>
      <c r="T4925" s="4" t="str"/>
      <c r="U4925" s="4" t="str"/>
      <c r="V4925" s="4" t="n">
        <v>2</v>
      </c>
    </row>
    <row r="4926">
      <c r="A4926" t="n">
        <v>643</v>
      </c>
      <c r="B4926" t="inlineStr">
        <is>
          <t>20608311387</t>
        </is>
      </c>
      <c r="C4926" t="inlineStr">
        <is>
          <t>ASOCIACION DE PRODUCTORES AGRARIOS LOS TRIUNFADORES</t>
        </is>
      </c>
      <c r="D4926" s="6" t="n">
        <v>2022</v>
      </c>
      <c r="F4926" t="inlineStr">
        <is>
          <t>PAC</t>
        </is>
      </c>
      <c r="G4926" s="4" t="str"/>
      <c r="H4926" s="4" t="str"/>
      <c r="I4926" s="4" t="str"/>
      <c r="J4926" s="4" t="str"/>
      <c r="K4926" s="4" t="str"/>
      <c r="L4926" s="3" t="str"/>
      <c r="M4926" s="3" t="str"/>
      <c r="N4926" s="3" t="str"/>
      <c r="O4926" s="4" t="str"/>
      <c r="P4926" s="4" t="str"/>
      <c r="Q4926" s="4" t="str"/>
      <c r="R4926" s="4" t="str"/>
      <c r="S4926" s="4" t="str"/>
      <c r="T4926" s="4" t="str"/>
      <c r="U4926" s="4" t="str"/>
      <c r="V4926" s="4" t="n">
        <v>2</v>
      </c>
    </row>
    <row r="4927">
      <c r="A4927" t="n">
        <v>643</v>
      </c>
      <c r="B4927" t="inlineStr">
        <is>
          <t>20608311387</t>
        </is>
      </c>
      <c r="C4927" t="inlineStr">
        <is>
          <t>ASOCIACION DE PRODUCTORES AGRARIOS LOS TRIUNFADORES</t>
        </is>
      </c>
      <c r="D4927" s="6" t="n">
        <v>2023</v>
      </c>
      <c r="F4927" t="inlineStr">
        <is>
          <t>PAC</t>
        </is>
      </c>
      <c r="G4927" s="4" t="str"/>
      <c r="H4927" s="4" t="str"/>
      <c r="I4927" s="4" t="str"/>
      <c r="J4927" s="4" t="str"/>
      <c r="K4927" s="4" t="str"/>
      <c r="L4927" s="3" t="str"/>
      <c r="M4927" s="3" t="str"/>
      <c r="N4927" s="3" t="str"/>
      <c r="O4927" s="4" t="str"/>
      <c r="P4927" s="4" t="str"/>
      <c r="Q4927" s="4" t="str"/>
      <c r="R4927" s="4" t="str"/>
      <c r="S4927" s="4" t="str"/>
      <c r="T4927" s="4" t="str"/>
      <c r="U4927" s="4" t="str"/>
      <c r="V4927" s="4" t="n">
        <v>2</v>
      </c>
    </row>
    <row r="4928">
      <c r="A4928" t="n">
        <v>643</v>
      </c>
      <c r="B4928" t="inlineStr">
        <is>
          <t>20608311387</t>
        </is>
      </c>
      <c r="C4928" t="inlineStr">
        <is>
          <t>ASOCIACION DE PRODUCTORES AGRARIOS LOS TRIUNFADORES</t>
        </is>
      </c>
      <c r="D4928" s="6" t="n">
        <v>2024</v>
      </c>
      <c r="F4928" t="inlineStr">
        <is>
          <t>PAC</t>
        </is>
      </c>
      <c r="G4928" s="4" t="str"/>
      <c r="H4928" s="4" t="str"/>
      <c r="I4928" s="4" t="str"/>
      <c r="J4928" s="4" t="str"/>
      <c r="K4928" s="4" t="str"/>
      <c r="L4928" s="3" t="str"/>
      <c r="M4928" s="3" t="str"/>
      <c r="N4928" s="3" t="str"/>
      <c r="O4928" s="4" t="str"/>
      <c r="P4928" s="4" t="str"/>
      <c r="Q4928" s="4" t="str"/>
      <c r="R4928" s="4" t="str"/>
      <c r="S4928" s="4" t="str"/>
      <c r="T4928" s="4" t="str"/>
      <c r="U4928" s="4" t="str"/>
      <c r="V4928" s="4" t="n">
        <v>2</v>
      </c>
    </row>
    <row r="4929">
      <c r="A4929" t="n">
        <v>643</v>
      </c>
      <c r="B4929" t="inlineStr">
        <is>
          <t>20608311387</t>
        </is>
      </c>
      <c r="C4929" t="inlineStr">
        <is>
          <t>ASOCIACION DE PRODUCTORES AGRARIOS LOS TRIUNFADORES</t>
        </is>
      </c>
      <c r="D4929" s="6" t="n">
        <v>2025</v>
      </c>
      <c r="E4929" t="n">
        <v>1</v>
      </c>
      <c r="F4929" t="inlineStr">
        <is>
          <t>PAC</t>
        </is>
      </c>
      <c r="G4929" s="4" t="n">
        <v>8</v>
      </c>
      <c r="H4929" s="4" t="n">
        <v>2</v>
      </c>
      <c r="I4929" s="4" t="n">
        <v>10</v>
      </c>
      <c r="J4929" s="4" t="str"/>
      <c r="K4929" s="4" t="str"/>
      <c r="L4929" s="3" t="n">
        <v>23241</v>
      </c>
      <c r="M4929" s="3" t="n">
        <v>0</v>
      </c>
      <c r="N4929" s="3" t="n">
        <v>23241</v>
      </c>
      <c r="O4929" s="4" t="n">
        <v>0</v>
      </c>
      <c r="P4929" s="4" t="n">
        <v>0</v>
      </c>
      <c r="Q4929" s="4" t="str"/>
      <c r="R4929" s="4" t="n">
        <v>23241</v>
      </c>
      <c r="S4929" s="4" t="n">
        <v>0</v>
      </c>
      <c r="T4929" s="4" t="n">
        <v>0</v>
      </c>
      <c r="U4929" s="4" t="n">
        <v>23241</v>
      </c>
      <c r="V4929" s="4" t="n">
        <v>2</v>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X26"/>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organizacion</t>
        </is>
      </c>
      <c r="C1" s="1" t="inlineStr">
        <is>
          <t>campania</t>
        </is>
      </c>
      <c r="D1" s="1" t="inlineStr">
        <is>
          <t>socios_varones</t>
        </is>
      </c>
      <c r="E1" s="1" t="inlineStr">
        <is>
          <t>socias_mujeres</t>
        </is>
      </c>
      <c r="F1" s="1" t="inlineStr">
        <is>
          <t>hectareas_totales</t>
        </is>
      </c>
      <c r="G1" s="1" t="inlineStr">
        <is>
          <t>produccion_estimada</t>
        </is>
      </c>
      <c r="H1" s="1" t="inlineStr">
        <is>
          <t>meses_cosecha</t>
        </is>
      </c>
      <c r="I1" s="1" t="inlineStr">
        <is>
          <t>disponibilidad_embarque</t>
        </is>
      </c>
      <c r="J1" s="1" t="inlineStr">
        <is>
          <t>altitud</t>
        </is>
      </c>
      <c r="K1" s="1" t="inlineStr">
        <is>
          <t>variedades</t>
        </is>
      </c>
      <c r="L1" s="1" t="inlineStr">
        <is>
          <t>certificacion_organica</t>
        </is>
      </c>
      <c r="M1" s="1" t="inlineStr">
        <is>
          <t>certificacion_comercio_justo</t>
        </is>
      </c>
      <c r="N1" s="1" t="inlineStr">
        <is>
          <t>otras_certificaciones</t>
        </is>
      </c>
      <c r="O1" s="1" t="inlineStr">
        <is>
          <t>calidad</t>
        </is>
      </c>
      <c r="P1" s="1" t="inlineStr">
        <is>
          <t>avance_eudr</t>
        </is>
      </c>
      <c r="Q1" s="1" t="inlineStr">
        <is>
          <t>exporta</t>
        </is>
      </c>
      <c r="R1" s="1" t="inlineStr">
        <is>
          <t>fob_2025_usd</t>
        </is>
      </c>
      <c r="S1" s="1" t="inlineStr">
        <is>
          <t>kg_exportados</t>
        </is>
      </c>
      <c r="T1" s="1" t="inlineStr">
        <is>
          <t>sacos_69kg</t>
        </is>
      </c>
      <c r="U1" s="1" t="inlineStr">
        <is>
          <t>contenedores</t>
        </is>
      </c>
      <c r="V1" s="1" t="inlineStr">
        <is>
          <t>destinos</t>
        </is>
      </c>
      <c r="W1" s="1" t="inlineStr">
        <is>
          <t>fuente</t>
        </is>
      </c>
      <c r="X1" s="1" t="inlineStr">
        <is>
          <t>fecha_consulta</t>
        </is>
      </c>
    </row>
    <row r="2">
      <c r="A2">
        <f t="array" ref="A2:A26">TRIM(_xlfn._xlws.FILTER('b3'!$E$2:$E$200,TRIM('b3'!$E$2:$E$200&amp;"")&lt;&gt;"")&amp;"")</f>
        <v/>
      </c>
      <c r="B2">
        <f t="array" ref="B2:B26">_xlfn._xlws.FILTER('b3'!$L$2:$L$200,TRIM('b3'!$E$2:$E$200&amp;"")&lt;&gt;"")</f>
        <v/>
      </c>
      <c r="C2">
        <f t="array" ref="C2:C26">IF(_xlfn.ANCHORARRAY(A2)&lt;&gt;"","2026","")</f>
        <v/>
      </c>
      <c r="D2" s="4">
        <f t="array" ref="D2:D26">_xlfn._xlws.FILTER('b3'!$M$2:$M$200,TRIM('b3'!$E$2:$E$200&amp;"")&lt;&gt;"")</f>
        <v/>
      </c>
      <c r="E2" s="4">
        <f t="array" ref="E2:E26">_xlfn._xlws.FILTER('b3'!$N$2:$N$200,TRIM('b3'!$E$2:$E$200&amp;"")&lt;&gt;"")</f>
        <v/>
      </c>
      <c r="F2" s="5">
        <f t="array" ref="F2:F26">_xlfn._xlws.FILTER('b3'!$O$2:$O$200,TRIM('b3'!$E$2:$E$200&amp;"")&lt;&gt;"")</f>
        <v/>
      </c>
      <c r="G2">
        <f t="array" ref="G2:G26">_xlfn._xlws.FILTER('b3'!$P$2:$P$200,TRIM('b3'!$E$2:$E$200&amp;"")&lt;&gt;"")</f>
        <v/>
      </c>
      <c r="H2">
        <f t="array" ref="H2:H26">_xlfn._xlws.FILTER('b3'!$Q$2:$Q$200,TRIM('b3'!$E$2:$E$200&amp;"")&lt;&gt;"")</f>
        <v/>
      </c>
      <c r="I2">
        <f t="array" ref="I2:I26">_xlfn._xlws.FILTER('b3'!$R$2:$R$200,TRIM('b3'!$E$2:$E$200&amp;"")&lt;&gt;"")</f>
        <v/>
      </c>
      <c r="J2">
        <f t="array" ref="J2:J26">_xlfn._xlws.FILTER('b3'!$S$2:$S$200,TRIM('b3'!$E$2:$E$200&amp;"")&lt;&gt;"")</f>
        <v/>
      </c>
      <c r="K2">
        <f t="array" ref="K2:K26">_xlfn._xlws.FILTER('b3'!$T$2:$T$200,TRIM('b3'!$E$2:$E$200&amp;"")&lt;&gt;"")</f>
        <v/>
      </c>
      <c r="L2">
        <f t="array" ref="L2:L26">_xlfn._xlws.FILTER('b3'!$U$2:$U$200,TRIM('b3'!$E$2:$E$200&amp;"")&lt;&gt;"")</f>
        <v/>
      </c>
      <c r="M2">
        <f t="array" ref="M2:M26">_xlfn._xlws.FILTER('b3'!$V$2:$V$200,TRIM('b3'!$E$2:$E$200&amp;"")&lt;&gt;"")</f>
        <v/>
      </c>
      <c r="N2">
        <f t="array" ref="N2:N26">_xlfn._xlws.FILTER('b3'!$W$2:$W$200,TRIM('b3'!$E$2:$E$200&amp;"")&lt;&gt;"")</f>
        <v/>
      </c>
      <c r="O2">
        <f t="array" ref="O2:O26">_xlfn._xlws.FILTER('b3'!$X$2:$X$200,TRIM('b3'!$E$2:$E$200&amp;"")&lt;&gt;"")</f>
        <v/>
      </c>
      <c r="P2">
        <f t="array" ref="P2:P26">_xlfn._xlws.FILTER('b3'!$Y$2:$Y$200,TRIM('b3'!$E$2:$E$200&amp;"")&lt;&gt;"")</f>
        <v/>
      </c>
      <c r="Q2">
        <f t="array" ref="Q2:Q26">_xlfn._xlws.FILTER('b3'!$AR$2:$AR$200,TRIM('b3'!$E$2:$E$200&amp;"")&lt;&gt;"")</f>
        <v/>
      </c>
      <c r="R2" s="3">
        <f t="array" ref="R2:R26">_xlfn._xlws.FILTER('b3'!$AS$2:$AS$200,TRIM('b3'!$E$2:$E$200&amp;"")&lt;&gt;"")</f>
        <v/>
      </c>
      <c r="S2" s="4">
        <f t="array" ref="S2:S26">_xlfn._xlws.FILTER('b3'!$AT$2:$AT$200,TRIM('b3'!$E$2:$E$200&amp;"")&lt;&gt;"")</f>
        <v/>
      </c>
      <c r="T2" s="5">
        <f t="array" ref="T2:T26">_xlfn._xlws.FILTER('b3'!$AU$2:$AU$200,TRIM('b3'!$E$2:$E$200&amp;"")&lt;&gt;"")</f>
        <v/>
      </c>
      <c r="U2" s="5">
        <f t="array" ref="U2:U26">_xlfn._xlws.FILTER('b3'!$AV$2:$AV$200,TRIM('b3'!$E$2:$E$200&amp;"")&lt;&gt;"")</f>
        <v/>
      </c>
      <c r="V2">
        <f t="array" ref="V2:V26">_xlfn._xlws.FILTER('b3'!$AW$2:$AW$200,TRIM('b3'!$E$2:$E$200&amp;"")&lt;&gt;"")</f>
        <v/>
      </c>
      <c r="W2">
        <f t="array" ref="W2:W26">IF(_xlfn.ANCHORARRAY(A2)&lt;&gt;"","Registro interno del programa (b3, declarado por la organización)","")</f>
        <v/>
      </c>
      <c r="X2">
        <f t="array" ref="X2:X26">IF(_xlfn.ANCHORARRAY(A2)&lt;&gt;"","2026 (campaña declarada)","")</f>
        <v/>
      </c>
    </row>
    <row r="3">
      <c r="A3" t="inlineStr">
        <is>
          <t>20542264544</t>
        </is>
      </c>
      <c r="B3" t="inlineStr">
        <is>
          <t>Cooperativa Agraria Valle del Biavo Ltda</t>
        </is>
      </c>
      <c r="C3" t="inlineStr">
        <is>
          <t>2026</t>
        </is>
      </c>
      <c r="D3" s="4" t="n">
        <v>372</v>
      </c>
      <c r="E3" s="4" t="n">
        <v>44</v>
      </c>
      <c r="F3" s="5" t="n">
        <v>1248</v>
      </c>
      <c r="G3" t="inlineStr">
        <is>
          <t>21428 qq</t>
        </is>
      </c>
      <c r="H3" t="inlineStr">
        <is>
          <t>Marzo - Noviembre</t>
        </is>
      </c>
      <c r="I3" t="inlineStr">
        <is>
          <t>Marzo- Diciembre</t>
        </is>
      </c>
      <c r="J3" t="inlineStr">
        <is>
          <t>1000 a 1500 m.s.n.m.</t>
        </is>
      </c>
      <c r="K3" t="inlineStr">
        <is>
          <t>blend de variedades (caturra, pache, catuai, catimor, Bourbon, Tipica, gran colombia)</t>
        </is>
      </c>
      <c r="L3" t="inlineStr">
        <is>
          <t>PE-BIO-149.604-0001347.2025.002 VIGENCIA 07/09/2026</t>
        </is>
      </c>
      <c r="M3" t="inlineStr">
        <is>
          <t>FLO ID: 30733  vigencia (02/02/2028)</t>
        </is>
      </c>
      <c r="N3" t="inlineStr">
        <is>
          <t xml:space="preserve">Rainforest Alliance  RA_00079682202 vigencia(15/07/2027) C831412RA_01_2025
</t>
        </is>
      </c>
      <c r="O3" t="inlineStr">
        <is>
          <t>Grado 1: Se admite un máximo de 15 defectos o imperfecciones, Grado 2: Se admite un máximo de 23 defectos</t>
        </is>
      </c>
      <c r="P3" t="n">
        <v>1</v>
      </c>
      <c r="Q3" t="inlineStr">
        <is>
          <t>SI</t>
        </is>
      </c>
      <c r="R3" s="3" t="n">
        <v>1034237.62</v>
      </c>
      <c r="S3" s="4" t="n">
        <v>139635</v>
      </c>
      <c r="T3" s="5" t="n">
        <v>2023.695652173913</v>
      </c>
      <c r="U3" s="5" t="n">
        <v>7.358893280632411</v>
      </c>
      <c r="V3" t="inlineStr">
        <is>
          <t>Belgica, Estados Unidos, Alemania</t>
        </is>
      </c>
      <c r="W3" t="inlineStr">
        <is>
          <t>Registro interno del programa (b3, declarado por la organización)</t>
        </is>
      </c>
      <c r="X3" t="inlineStr">
        <is>
          <t>2026 (campaña declarada)</t>
        </is>
      </c>
    </row>
    <row r="4">
      <c r="A4" t="inlineStr">
        <is>
          <t>20606451122</t>
        </is>
      </c>
      <c r="B4" t="inlineStr">
        <is>
          <t>Asociación de Productores Cerro Blanco</t>
        </is>
      </c>
      <c r="C4" t="inlineStr">
        <is>
          <t>2026</t>
        </is>
      </c>
      <c r="D4" s="4" t="n">
        <v>141</v>
      </c>
      <c r="E4" s="4" t="n">
        <v>46</v>
      </c>
      <c r="F4" s="5" t="n">
        <v>600</v>
      </c>
      <c r="G4" t="n">
        <v>10200</v>
      </c>
      <c r="H4" t="inlineStr">
        <is>
          <t>Marzo - Noviembre</t>
        </is>
      </c>
      <c r="I4" t="inlineStr">
        <is>
          <t>Marzo- Diciembre</t>
        </is>
      </c>
      <c r="J4" t="inlineStr">
        <is>
          <t>800 a 2000 m.s.n.m.</t>
        </is>
      </c>
      <c r="K4" t="inlineStr">
        <is>
          <t>CATURRA , PACHE,CATIMOR,GUEYSHA</t>
        </is>
      </c>
      <c r="L4" t="inlineStr">
        <is>
          <t>Si (OCIA_2114, VENCIDO en proceso de Renovación)</t>
        </is>
      </c>
      <c r="M4" t="inlineStr">
        <is>
          <t>Si (FAIR TRADE USA, VENCE 08/04/2028)</t>
        </is>
      </c>
      <c r="N4" t="inlineStr">
        <is>
          <t>NO TIENE</t>
        </is>
      </c>
      <c r="O4" t="inlineStr">
        <is>
          <t>Grado 1: Se admite un máximo de 15 defectos o imperfecciones, Grado 2: Se admite un máximo de 23 defectos</t>
        </is>
      </c>
      <c r="P4" t="n">
        <v>0.7</v>
      </c>
      <c r="Q4" t="inlineStr">
        <is>
          <t>SI</t>
        </is>
      </c>
      <c r="R4" s="3" t="n">
        <v>864647.85</v>
      </c>
      <c r="S4" s="4" t="n">
        <v>97037</v>
      </c>
      <c r="T4" s="5" t="n">
        <v>1406.333333333333</v>
      </c>
      <c r="U4" s="5" t="n">
        <v>5.113939393939393</v>
      </c>
      <c r="V4" t="inlineStr">
        <is>
          <t>Estados Unidos, Hong Kong, Noruega.</t>
        </is>
      </c>
      <c r="W4" t="inlineStr">
        <is>
          <t>Registro interno del programa (b3, declarado por la organización)</t>
        </is>
      </c>
      <c r="X4" t="inlineStr">
        <is>
          <t>2026 (campaña declarada)</t>
        </is>
      </c>
    </row>
    <row r="5">
      <c r="A5" t="inlineStr">
        <is>
          <t>20542209951</t>
        </is>
      </c>
      <c r="B5" t="inlineStr">
        <is>
          <t>Cooperativa Agraria Valle Grande</t>
        </is>
      </c>
      <c r="C5" t="inlineStr">
        <is>
          <t>2026</t>
        </is>
      </c>
      <c r="D5" s="4" t="n">
        <v>468</v>
      </c>
      <c r="E5" s="4" t="n">
        <v>154</v>
      </c>
      <c r="F5" s="5" t="n">
        <v>4031</v>
      </c>
      <c r="G5" t="n">
        <v>68500</v>
      </c>
      <c r="H5" t="inlineStr">
        <is>
          <t>marzo - Noviembre</t>
        </is>
      </c>
      <c r="I5" t="inlineStr">
        <is>
          <t>Marzo- Diciembre</t>
        </is>
      </c>
      <c r="J5" t="inlineStr">
        <is>
          <t>800 a 2000 m.s.n.m.</t>
        </is>
      </c>
      <c r="K5" t="inlineStr">
        <is>
          <t>CATURRA , PACHE,Typica, Bourbon, etc</t>
        </is>
      </c>
      <c r="L5" t="inlineStr">
        <is>
          <t xml:space="preserve">Si (CU827371 - Vence 24/08/2026) </t>
        </is>
      </c>
      <c r="M5" t="inlineStr">
        <is>
          <t>Si ( FAIR TRADE INTERNACIONAL - 28953 - 27/07/2027), (FAIR TRADING USA - 101034770 - 27/07/2027)</t>
        </is>
      </c>
      <c r="N5" t="inlineStr">
        <is>
          <t>RAIN FOREST ( RA_00079662202, VENCE 24/08/2026)</t>
        </is>
      </c>
      <c r="O5" t="inlineStr">
        <is>
          <t>Grado 1: Se admite un máximo de 15 defectos o imperfecciones, Grado 2: Se admite un máximo de 23 defectos</t>
        </is>
      </c>
      <c r="P5" t="n">
        <v>1</v>
      </c>
      <c r="Q5" t="inlineStr">
        <is>
          <t>SI</t>
        </is>
      </c>
      <c r="R5" s="3" t="n">
        <v>10702633.46</v>
      </c>
      <c r="S5" s="4" t="n">
        <v>1326390</v>
      </c>
      <c r="T5" s="5" t="n">
        <v>19223.04347826087</v>
      </c>
      <c r="U5" s="5" t="n">
        <v>69.90197628458498</v>
      </c>
      <c r="V5" t="inlineStr">
        <is>
          <t xml:space="preserve">Reino Unido,Belgica, Estados Unidos, Francia, Suecia, Alemania. </t>
        </is>
      </c>
      <c r="W5" t="inlineStr">
        <is>
          <t>Registro interno del programa (b3, declarado por la organización)</t>
        </is>
      </c>
      <c r="X5" t="inlineStr">
        <is>
          <t>2026 (campaña declarada)</t>
        </is>
      </c>
    </row>
    <row r="6">
      <c r="A6" t="inlineStr">
        <is>
          <t>20600263286</t>
        </is>
      </c>
      <c r="B6" t="inlineStr">
        <is>
          <t>Asociación de Productores Selva Nororiental - APROSELVANOR</t>
        </is>
      </c>
      <c r="C6" t="inlineStr">
        <is>
          <t>2026</t>
        </is>
      </c>
      <c r="D6" s="4" t="n">
        <v>607</v>
      </c>
      <c r="E6" s="4" t="n">
        <v>190</v>
      </c>
      <c r="F6" s="5" t="n">
        <v>2110</v>
      </c>
      <c r="G6" t="inlineStr">
        <is>
          <t>10869 qq</t>
        </is>
      </c>
      <c r="H6" t="inlineStr">
        <is>
          <t>Marzo - Noviembre</t>
        </is>
      </c>
      <c r="I6" t="inlineStr">
        <is>
          <t>Abril - Noviembre</t>
        </is>
      </c>
      <c r="J6" t="inlineStr">
        <is>
          <t>800 - 1600 msnmm</t>
        </is>
      </c>
      <c r="K6" t="inlineStr">
        <is>
          <t>Catimor, caturra, pache, bourbon, tipica</t>
        </is>
      </c>
      <c r="L6" t="inlineStr">
        <is>
          <t>Si (vigencia hasta el 01/04/2027) IMO CERT Latinoamerica LTDA , N° de certificado: 6400012046</t>
        </is>
      </c>
      <c r="M6" t="inlineStr">
        <is>
          <t>Si (vigente hasta julio del 2028)</t>
        </is>
      </c>
      <c r="N6" t="inlineStr">
        <is>
          <t>Certificación Comercio Justo: FLO ID 33184
Certificación Ogánica: BIOLATINA
Certificación Café Practices
Certificación Rainforest Alliance</t>
        </is>
      </c>
      <c r="O6"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P6" t="n">
        <v>1</v>
      </c>
      <c r="Q6" t="inlineStr">
        <is>
          <t>SI</t>
        </is>
      </c>
      <c r="R6" s="3" t="n">
        <v>4154567.84</v>
      </c>
      <c r="S6" s="4" t="n">
        <v>546485</v>
      </c>
      <c r="T6" s="5" t="n">
        <v>7920.072463768116</v>
      </c>
      <c r="U6" s="5" t="n">
        <v>28.80026350461133</v>
      </c>
      <c r="V6" t="inlineStr">
        <is>
          <t>Estados Unidos, Belgica, Dinamarca, Suecia, Australia, Alemania, Colombia.</t>
        </is>
      </c>
      <c r="W6" t="inlineStr">
        <is>
          <t>Registro interno del programa (b3, declarado por la organización)</t>
        </is>
      </c>
      <c r="X6" t="inlineStr">
        <is>
          <t>2026 (campaña declarada)</t>
        </is>
      </c>
    </row>
    <row r="7">
      <c r="A7" t="inlineStr">
        <is>
          <t>20609846314</t>
        </is>
      </c>
      <c r="B7" t="inlineStr">
        <is>
          <t>Cooperativa Agraria de Familias Campesinas Emprendedoras y Resilientes del Perú - CAFCER</t>
        </is>
      </c>
      <c r="C7" t="inlineStr">
        <is>
          <t>2026</t>
        </is>
      </c>
      <c r="D7" s="4" t="n">
        <v>444</v>
      </c>
      <c r="E7" s="4" t="n">
        <v>254</v>
      </c>
      <c r="F7" s="5" t="n">
        <v>921.1</v>
      </c>
      <c r="G7" t="inlineStr">
        <is>
          <t>16000 qq</t>
        </is>
      </c>
      <c r="H7" t="inlineStr">
        <is>
          <t>Marzo - Noviembre</t>
        </is>
      </c>
      <c r="I7" t="inlineStr">
        <is>
          <t>Marzo- Diciembre</t>
        </is>
      </c>
      <c r="J7" t="inlineStr">
        <is>
          <t>1000 a 1400 msnmm</t>
        </is>
      </c>
      <c r="K7" t="inlineStr">
        <is>
          <t>Pache, caturra, tipica, bourbon, Catimor, obata, otros</t>
        </is>
      </c>
      <c r="L7" t="inlineStr">
        <is>
          <t>Si (vigente a noviembre 2026)</t>
        </is>
      </c>
      <c r="M7" t="inlineStr">
        <is>
          <t>En proceso</t>
        </is>
      </c>
      <c r="N7" t="inlineStr">
        <is>
          <t>Orgánico Nop, Organico para EEUU, Organico para la UE</t>
        </is>
      </c>
      <c r="O7"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P7" t="n">
        <v>0.7</v>
      </c>
      <c r="Q7" t="inlineStr">
        <is>
          <t>NO</t>
        </is>
      </c>
      <c r="R7" s="3" t="n">
        <v>0</v>
      </c>
      <c r="S7" s="4" t="n">
        <v>0</v>
      </c>
      <c r="T7" s="5" t="n">
        <v>0</v>
      </c>
      <c r="U7" s="5" t="n">
        <v>0</v>
      </c>
      <c r="V7" t="n">
        <v>0</v>
      </c>
      <c r="W7" t="inlineStr">
        <is>
          <t>Registro interno del programa (b3, declarado por la organización)</t>
        </is>
      </c>
      <c r="X7" t="inlineStr">
        <is>
          <t>2026 (campaña declarada)</t>
        </is>
      </c>
    </row>
    <row r="8">
      <c r="A8" t="inlineStr">
        <is>
          <t>20602650643</t>
        </is>
      </c>
      <c r="B8" t="inlineStr">
        <is>
          <t>Asociación Agroexportadora de la Región San Martín</t>
        </is>
      </c>
      <c r="C8" t="inlineStr">
        <is>
          <t>2026</t>
        </is>
      </c>
      <c r="D8" s="4" t="n">
        <v>607</v>
      </c>
      <c r="E8" s="4" t="n">
        <v>155</v>
      </c>
      <c r="F8" s="5" t="n">
        <v>1500</v>
      </c>
      <c r="G8" t="inlineStr">
        <is>
          <t>22000 qq</t>
        </is>
      </c>
      <c r="H8" t="inlineStr">
        <is>
          <t>marzo - Noviembre</t>
        </is>
      </c>
      <c r="I8" t="inlineStr">
        <is>
          <t>Marzo- Diciembre</t>
        </is>
      </c>
      <c r="J8" t="inlineStr">
        <is>
          <t>1100 a 1700 msnmm</t>
        </is>
      </c>
      <c r="K8" t="inlineStr">
        <is>
          <t>Catimor, Costa Rica, Castilla, Tipica y Pache</t>
        </is>
      </c>
      <c r="L8" t="inlineStr">
        <is>
          <t>Si (vigencia hasta el 23/10/2026) certificación de OCI Internacionla N° LPO -00750</t>
        </is>
      </c>
      <c r="M8" t="inlineStr">
        <is>
          <t>Si (vigencia hasta junio del 2028)</t>
        </is>
      </c>
      <c r="N8" t="inlineStr">
        <is>
          <t>Certificación Orgánica
Certificación Comercio Justo (Fairtrade)</t>
        </is>
      </c>
      <c r="O8" t="inlineStr">
        <is>
          <t>Grado 1: 40 contenedores
Grado 2: 15 contenedores
Café Especial incluir :  Cafes taza limpia de 82 a 83 puntos SCA</t>
        </is>
      </c>
      <c r="P8" t="n">
        <v>0.8</v>
      </c>
      <c r="Q8" t="inlineStr">
        <is>
          <t>SI</t>
        </is>
      </c>
      <c r="R8" s="3" t="n">
        <v>6402453</v>
      </c>
      <c r="S8" s="4" t="n">
        <v>864660</v>
      </c>
      <c r="T8" s="5" t="n">
        <v>12531.30434782609</v>
      </c>
      <c r="U8" s="5" t="n">
        <v>45.56837944664031</v>
      </c>
      <c r="V8" t="inlineStr">
        <is>
          <t>Alemania, Suecia,Mexico, Belgica, Reino Unido</t>
        </is>
      </c>
      <c r="W8" t="inlineStr">
        <is>
          <t>Registro interno del programa (b3, declarado por la organización)</t>
        </is>
      </c>
      <c r="X8" t="inlineStr">
        <is>
          <t>2026 (campaña declarada)</t>
        </is>
      </c>
    </row>
    <row r="9">
      <c r="A9" t="inlineStr">
        <is>
          <t>20601558204</t>
        </is>
      </c>
      <c r="B9" t="inlineStr">
        <is>
          <t>COOPERATIVA AGRARIA CAFETALERA OCUMAL</t>
        </is>
      </c>
      <c r="C9" t="inlineStr">
        <is>
          <t>2026</t>
        </is>
      </c>
      <c r="D9" s="4" t="n">
        <v>205</v>
      </c>
      <c r="E9" s="4" t="n">
        <v>51</v>
      </c>
      <c r="F9" s="5" t="n">
        <v>685</v>
      </c>
      <c r="G9" t="inlineStr">
        <is>
          <t>12000 qq</t>
        </is>
      </c>
      <c r="H9" t="inlineStr">
        <is>
          <t>Abril - Noviembre</t>
        </is>
      </c>
      <c r="I9" t="inlineStr">
        <is>
          <t>Abril - Noviembre</t>
        </is>
      </c>
      <c r="J9" t="inlineStr">
        <is>
          <t>1300 m.s.n.m a 2200 m.s.n.m</t>
        </is>
      </c>
      <c r="K9" t="inlineStr">
        <is>
          <t>Típica, Catuaí, Borbon, Caturra, Castillo, Villa Sarchí y Catimor</t>
        </is>
      </c>
      <c r="L9" t="inlineStr">
        <is>
          <t>SI(VIGENTE HASTA EL 31 DE MARZO 2026)</t>
        </is>
      </c>
      <c r="M9" t="inlineStr">
        <is>
          <t xml:space="preserve">SI (VIGENTE HASTA EL 30 DE ABRIL 2026) </t>
        </is>
      </c>
      <c r="N9" t="inlineStr">
        <is>
          <t>Ninguna</t>
        </is>
      </c>
      <c r="O9" t="inlineStr">
        <is>
          <t xml:space="preserve">Grado 1: Se admite un máximo de 15 defectos o imperfecciones
Grado 2: Se admite un máximo de 23 defectos o imperfecciones
Grado 3: Se admite un máximo de 30 defectos o imperfecciones </t>
        </is>
      </c>
      <c r="P9" t="inlineStr">
        <is>
          <t>50 %</t>
        </is>
      </c>
      <c r="Q9" t="inlineStr">
        <is>
          <t>NO</t>
        </is>
      </c>
      <c r="R9" s="3" t="n">
        <v>0</v>
      </c>
      <c r="S9" s="4" t="n">
        <v>0</v>
      </c>
      <c r="T9" s="5" t="n">
        <v>0</v>
      </c>
      <c r="U9" s="5" t="n">
        <v>0</v>
      </c>
      <c r="V9" t="n">
        <v>0</v>
      </c>
      <c r="W9" t="inlineStr">
        <is>
          <t>Registro interno del programa (b3, declarado por la organización)</t>
        </is>
      </c>
      <c r="X9" t="inlineStr">
        <is>
          <t>2026 (campaña declarada)</t>
        </is>
      </c>
    </row>
    <row r="10">
      <c r="A10" t="inlineStr">
        <is>
          <t>20610286519</t>
        </is>
      </c>
      <c r="B10" t="inlineStr">
        <is>
          <t>COOPERATIVA AGRARIA LINE COFFEE MARAÑÓN - LINE COFFEE MARAÑON</t>
        </is>
      </c>
      <c r="C10" t="inlineStr">
        <is>
          <t>2026</t>
        </is>
      </c>
      <c r="D10" s="4" t="n">
        <v>78</v>
      </c>
      <c r="E10" s="4" t="n">
        <v>66</v>
      </c>
      <c r="F10" s="5" t="n">
        <v>342.25</v>
      </c>
      <c r="G10" t="inlineStr">
        <is>
          <t>8445.45 QQ</t>
        </is>
      </c>
      <c r="H10" t="inlineStr">
        <is>
          <t>Marzo - Noviembre</t>
        </is>
      </c>
      <c r="I10" t="inlineStr">
        <is>
          <t>Abril - Noviembre</t>
        </is>
      </c>
      <c r="J10" t="inlineStr">
        <is>
          <t>1100m.s.n.m a 2200 m.s.n.m</t>
        </is>
      </c>
      <c r="K10" t="inlineStr">
        <is>
          <t>Típica, Catuaí, Borbon, Caturra, Castillo, Villa Sarchí y Catimor</t>
        </is>
      </c>
      <c r="L10" t="inlineStr">
        <is>
          <t>organico: NOP, COR</t>
        </is>
      </c>
      <c r="M10" t="inlineStr">
        <is>
          <t>NO CUENTA</t>
        </is>
      </c>
      <c r="N10" t="inlineStr">
        <is>
          <t xml:space="preserve">ORGANICO NOP, COR
</t>
        </is>
      </c>
      <c r="O10" t="inlineStr">
        <is>
          <t>Grado 1: Se admite un máximo de 15 defectos o imperfecciones
Grado 2: Se admite un máximo de 23 defectos o imperfecciones</t>
        </is>
      </c>
      <c r="P10" t="n">
        <v>0.5</v>
      </c>
      <c r="Q10" t="inlineStr">
        <is>
          <t>NO</t>
        </is>
      </c>
      <c r="R10" s="3" t="n">
        <v>0</v>
      </c>
      <c r="S10" s="4" t="n">
        <v>0</v>
      </c>
      <c r="T10" s="5" t="n">
        <v>0</v>
      </c>
      <c r="U10" s="5" t="n">
        <v>0</v>
      </c>
      <c r="V10" t="n">
        <v>0</v>
      </c>
      <c r="W10" t="inlineStr">
        <is>
          <t>Registro interno del programa (b3, declarado por la organización)</t>
        </is>
      </c>
      <c r="X10" t="inlineStr">
        <is>
          <t>2026 (campaña declarada)</t>
        </is>
      </c>
    </row>
    <row r="11">
      <c r="A11" t="inlineStr">
        <is>
          <t>20561140091</t>
        </is>
      </c>
      <c r="B11" t="inlineStr">
        <is>
          <t>COOPERATIVA AGRARIA ECOLOGICA CAFETALERA DE LONYA GRANDE</t>
        </is>
      </c>
      <c r="C11" t="inlineStr">
        <is>
          <t>2026</t>
        </is>
      </c>
      <c r="D11" s="4" t="n">
        <v>278</v>
      </c>
      <c r="E11" s="4" t="n">
        <v>73</v>
      </c>
      <c r="F11" s="5" t="n">
        <v>1045.6</v>
      </c>
      <c r="G11" t="n">
        <v>14006</v>
      </c>
      <c r="H11" t="inlineStr">
        <is>
          <t>Marzo - Noviembre</t>
        </is>
      </c>
      <c r="I11" t="inlineStr">
        <is>
          <t>Abril - Diciembre</t>
        </is>
      </c>
      <c r="J11" t="inlineStr">
        <is>
          <t>1200 msnm a 2100 msnm</t>
        </is>
      </c>
      <c r="K11" t="inlineStr">
        <is>
          <t>Típica, Catuaí, Borbon, Caturra, Castillo, Villa Sarchí y Catimor, geisha, marselleza, parainema, tabi.</t>
        </is>
      </c>
      <c r="L11" t="inlineStr">
        <is>
          <t>SI(VIGENTE HASTA EL OCTUBRE 2026)</t>
        </is>
      </c>
      <c r="M11" t="inlineStr">
        <is>
          <t>NO</t>
        </is>
      </c>
      <c r="N11" t="inlineStr">
        <is>
          <t>Organico NOP</t>
        </is>
      </c>
      <c r="O11" t="inlineStr">
        <is>
          <t xml:space="preserve">Grado 1: Se admite un máximo de 15 defectos o imperfecciones
</t>
        </is>
      </c>
      <c r="P11" t="n">
        <v>0.5</v>
      </c>
      <c r="Q11" t="inlineStr">
        <is>
          <t>NO</t>
        </is>
      </c>
      <c r="R11" s="3" t="n">
        <v>0</v>
      </c>
      <c r="S11" s="4" t="n">
        <v>0</v>
      </c>
      <c r="T11" s="5" t="n">
        <v>0</v>
      </c>
      <c r="U11" s="5" t="n">
        <v>0</v>
      </c>
      <c r="V11" t="n">
        <v>0</v>
      </c>
      <c r="W11" t="inlineStr">
        <is>
          <t>Registro interno del programa (b3, declarado por la organización)</t>
        </is>
      </c>
      <c r="X11" t="inlineStr">
        <is>
          <t>2026 (campaña declarada)</t>
        </is>
      </c>
    </row>
    <row r="12">
      <c r="A12" t="inlineStr">
        <is>
          <t>20602054480</t>
        </is>
      </c>
      <c r="B12" t="inlineStr">
        <is>
          <t>Cooperativa Agraria Ecológica De Mujeres Cafetaleras Villa Rica</t>
        </is>
      </c>
      <c r="C12" t="inlineStr">
        <is>
          <t>2026</t>
        </is>
      </c>
      <c r="D12" s="4" t="n">
        <v>91</v>
      </c>
      <c r="E12" s="4" t="n">
        <v>86</v>
      </c>
      <c r="F12" s="5" t="n">
        <v>213</v>
      </c>
      <c r="G12" t="n">
        <v>2244</v>
      </c>
      <c r="H12" t="inlineStr">
        <is>
          <t>Mayo a Setiembre</t>
        </is>
      </c>
      <c r="I12" t="inlineStr">
        <is>
          <t>Junio a Diciembre</t>
        </is>
      </c>
      <c r="J12" t="inlineStr">
        <is>
          <t xml:space="preserve">1100 a 1850 </t>
        </is>
      </c>
      <c r="K12" t="inlineStr">
        <is>
          <t>Catimor, obata, geisha, catuai, caturra</t>
        </is>
      </c>
      <c r="L12" t="inlineStr">
        <is>
          <t>SI ( VIGENTE HASTA AGOSTO 2026)</t>
        </is>
      </c>
      <c r="M12" t="inlineStr">
        <is>
          <t>SI (VIGENTE HASTA SEPTIEMBRE 2026)</t>
        </is>
      </c>
      <c r="N12" t="inlineStr">
        <is>
          <t xml:space="preserve">BIRD FRIENDLY / LIBRE TRABAJO INFANTIL  </t>
        </is>
      </c>
      <c r="O12" t="inlineStr">
        <is>
          <t xml:space="preserve">Grado 1 , Café especial  por microlotes y varietales de 85 puntos a más </t>
        </is>
      </c>
      <c r="P12" t="inlineStr">
        <is>
          <t>Empadronados PPA 64.8%</t>
        </is>
      </c>
      <c r="Q12" t="inlineStr">
        <is>
          <t>SI</t>
        </is>
      </c>
      <c r="R12" s="3" t="n">
        <v>800858.5600000001</v>
      </c>
      <c r="S12" s="4" t="n">
        <v>91770</v>
      </c>
      <c r="T12" s="5" t="n">
        <v>1330</v>
      </c>
      <c r="U12" s="5" t="n">
        <v>4.836363636363636</v>
      </c>
      <c r="V12" t="inlineStr">
        <is>
          <t>Alemania y Belgica.</t>
        </is>
      </c>
      <c r="W12" t="inlineStr">
        <is>
          <t>Registro interno del programa (b3, declarado por la organización)</t>
        </is>
      </c>
      <c r="X12" t="inlineStr">
        <is>
          <t>2026 (campaña declarada)</t>
        </is>
      </c>
    </row>
    <row r="13">
      <c r="A13" t="inlineStr">
        <is>
          <t>20140292657</t>
        </is>
      </c>
      <c r="B13" t="inlineStr">
        <is>
          <t>Cooperativa Agraria Cafetalera Ccochapampa Ltda.</t>
        </is>
      </c>
      <c r="C13" t="inlineStr">
        <is>
          <t>2026</t>
        </is>
      </c>
      <c r="D13" s="4" t="n">
        <v>38</v>
      </c>
      <c r="E13" s="4" t="n">
        <v>11</v>
      </c>
      <c r="F13" s="5" t="n">
        <v>136.9</v>
      </c>
      <c r="G13" t="inlineStr">
        <is>
          <t>50 TM</t>
        </is>
      </c>
      <c r="H13" t="inlineStr">
        <is>
          <t>Mayo - Agosto</t>
        </is>
      </c>
      <c r="I13" t="inlineStr">
        <is>
          <t>Junio - Diciembre</t>
        </is>
      </c>
      <c r="J13" t="inlineStr">
        <is>
          <t>1750  a 2200 m.s.n.m</t>
        </is>
      </c>
      <c r="K13" t="inlineStr">
        <is>
          <t>Catimor 65%, Caturra 15%, Bourbom 10%, Otros 10%</t>
        </is>
      </c>
      <c r="L13" t="inlineStr">
        <is>
          <t>Certificacion Organica, , vigencia  hasta agosto 2026.</t>
        </is>
      </c>
      <c r="M13" t="inlineStr">
        <is>
          <t xml:space="preserve">
FairTrade (en proceso)</t>
        </is>
      </c>
      <c r="N13" t="n">
        <v>0</v>
      </c>
      <c r="O13" t="inlineStr">
        <is>
          <t>Grado 1: 65 %, Grado 2: 60%</t>
        </is>
      </c>
      <c r="P13" t="n">
        <v>0.75</v>
      </c>
      <c r="Q13" t="inlineStr">
        <is>
          <t>NO</t>
        </is>
      </c>
      <c r="R13" s="3" t="n">
        <v>0</v>
      </c>
      <c r="S13" s="4" t="n">
        <v>0</v>
      </c>
      <c r="T13" s="5" t="n">
        <v>0</v>
      </c>
      <c r="U13" s="5" t="n">
        <v>0</v>
      </c>
      <c r="V13" t="n">
        <v>0</v>
      </c>
      <c r="W13" t="inlineStr">
        <is>
          <t>Registro interno del programa (b3, declarado por la organización)</t>
        </is>
      </c>
      <c r="X13" t="inlineStr">
        <is>
          <t>2026 (campaña declarada)</t>
        </is>
      </c>
    </row>
    <row r="14">
      <c r="A14" t="inlineStr">
        <is>
          <t>20132517119</t>
        </is>
      </c>
      <c r="B14" t="inlineStr">
        <is>
          <t>Cooperativa Agraria Cafetalera Mateo Pumacahua Ltda. 185</t>
        </is>
      </c>
      <c r="C14" t="inlineStr">
        <is>
          <t>2026</t>
        </is>
      </c>
      <c r="D14" s="4" t="n">
        <v>133</v>
      </c>
      <c r="E14" s="4" t="n">
        <v>44</v>
      </c>
      <c r="F14" s="5" t="n">
        <v>469</v>
      </c>
      <c r="G14" t="inlineStr">
        <is>
          <t>30TM</t>
        </is>
      </c>
      <c r="H14" t="inlineStr">
        <is>
          <t>Mayo - Agosto</t>
        </is>
      </c>
      <c r="I14" t="inlineStr">
        <is>
          <t>Junio - Diciembre</t>
        </is>
      </c>
      <c r="J14" t="inlineStr">
        <is>
          <t>1400 a 2100 m.s.n.m</t>
        </is>
      </c>
      <c r="K14" t="inlineStr">
        <is>
          <t>Catimor 70%, Caturra 10%, Bourbom 5%, Otros 15%</t>
        </is>
      </c>
      <c r="L14" t="inlineStr">
        <is>
          <t>Certificación Orgánica, Vigencia  hasta agosto 2026</t>
        </is>
      </c>
      <c r="M14" t="inlineStr">
        <is>
          <t>Fairtrade hasta junio 2026</t>
        </is>
      </c>
      <c r="N14" t="n">
        <v>0</v>
      </c>
      <c r="O14" t="inlineStr">
        <is>
          <t>Grado 1: 65 %, Grado 2: 60%</t>
        </is>
      </c>
      <c r="P14" t="n">
        <v>0.75</v>
      </c>
      <c r="Q14" t="inlineStr">
        <is>
          <t>NO</t>
        </is>
      </c>
      <c r="R14" s="3" t="n">
        <v>0</v>
      </c>
      <c r="S14" s="4" t="n">
        <v>0</v>
      </c>
      <c r="T14" s="5" t="n">
        <v>0</v>
      </c>
      <c r="U14" s="5" t="n">
        <v>0</v>
      </c>
      <c r="V14" t="n">
        <v>0</v>
      </c>
      <c r="W14" t="inlineStr">
        <is>
          <t>Registro interno del programa (b3, declarado por la organización)</t>
        </is>
      </c>
      <c r="X14" t="inlineStr">
        <is>
          <t>2026 (campaña declarada)</t>
        </is>
      </c>
    </row>
    <row r="15">
      <c r="A15" t="inlineStr">
        <is>
          <t>20136201213</t>
        </is>
      </c>
      <c r="B15" t="inlineStr">
        <is>
          <t>Central de Cooperativas Agrarias Cafetaleras Cocla Ltda. Nro 281</t>
        </is>
      </c>
      <c r="C15" t="inlineStr">
        <is>
          <t>2026</t>
        </is>
      </c>
      <c r="D15" s="4" t="n">
        <v>472</v>
      </c>
      <c r="E15" s="4" t="n">
        <v>188</v>
      </c>
      <c r="F15" s="5" t="n">
        <v>1670</v>
      </c>
      <c r="G15" t="inlineStr">
        <is>
          <t>300 TM</t>
        </is>
      </c>
      <c r="H15" t="inlineStr">
        <is>
          <t>Mayo - Agosto</t>
        </is>
      </c>
      <c r="I15" t="inlineStr">
        <is>
          <t>Junio - Diciembre</t>
        </is>
      </c>
      <c r="J15" t="inlineStr">
        <is>
          <t>1750  a 2200 m.s.n.m</t>
        </is>
      </c>
      <c r="K15" t="inlineStr">
        <is>
          <t>Catimor 65%, Caturra 15%, Bourbom 10%, Otros 10%</t>
        </is>
      </c>
      <c r="L15" t="inlineStr">
        <is>
          <t>Certificación Orgánica, vigencia hasta agosto 2026</t>
        </is>
      </c>
      <c r="M15" t="inlineStr">
        <is>
          <t>Fair trade hasta junio 2027</t>
        </is>
      </c>
      <c r="N15" t="n">
        <v>0</v>
      </c>
      <c r="O15" t="inlineStr">
        <is>
          <t>Grado 1: 65 %, Grado 2: 60%</t>
        </is>
      </c>
      <c r="P15" t="n">
        <v>0.75</v>
      </c>
      <c r="Q15" t="inlineStr">
        <is>
          <t>SI</t>
        </is>
      </c>
      <c r="R15" s="3" t="n">
        <v>2803351.4</v>
      </c>
      <c r="S15" s="4" t="n">
        <v>362692</v>
      </c>
      <c r="T15" s="5" t="n">
        <v>5256.405797101449</v>
      </c>
      <c r="U15" s="5" t="n">
        <v>19.11420289855072</v>
      </c>
      <c r="V15" t="inlineStr">
        <is>
          <t>Canada, Estados Unidos, Alemania, Japón, Francia,</t>
        </is>
      </c>
      <c r="W15" t="inlineStr">
        <is>
          <t>Registro interno del programa (b3, declarado por la organización)</t>
        </is>
      </c>
      <c r="X15" t="inlineStr">
        <is>
          <t>2026 (campaña declarada)</t>
        </is>
      </c>
    </row>
    <row r="16">
      <c r="A16" t="inlineStr">
        <is>
          <t>20132505455</t>
        </is>
      </c>
      <c r="B16" t="inlineStr">
        <is>
          <t>Cooperativa Agraria Cafetalera Aguilayoc Ltda. 084</t>
        </is>
      </c>
      <c r="C16" t="inlineStr">
        <is>
          <t>2026</t>
        </is>
      </c>
      <c r="D16" s="4" t="n">
        <v>73</v>
      </c>
      <c r="E16" s="4" t="n">
        <v>27</v>
      </c>
      <c r="F16" s="5" t="n">
        <v>218</v>
      </c>
      <c r="G16" t="inlineStr">
        <is>
          <t>50 TM</t>
        </is>
      </c>
      <c r="H16" t="inlineStr">
        <is>
          <t>Mayo - Agosto</t>
        </is>
      </c>
      <c r="I16" t="inlineStr">
        <is>
          <t>Junio - Noviembre</t>
        </is>
      </c>
      <c r="J16" t="inlineStr">
        <is>
          <t>1500  a 1950 m.s.n.m</t>
        </is>
      </c>
      <c r="K16" t="inlineStr">
        <is>
          <t>Catimor 70%, Caturra 10%, Bourbom 5%, Otros 15%</t>
        </is>
      </c>
      <c r="L16" t="inlineStr">
        <is>
          <t>Certificacion Organica, 26 de noviembre del 2026</t>
        </is>
      </c>
      <c r="M16" t="n">
        <v>0</v>
      </c>
      <c r="N16" t="n">
        <v>0</v>
      </c>
      <c r="O16" t="inlineStr">
        <is>
          <t>Grado 1: 65 %, Grado 2: 60%</t>
        </is>
      </c>
      <c r="P16" t="n">
        <v>0.75</v>
      </c>
      <c r="Q16" t="inlineStr">
        <is>
          <t>NO</t>
        </is>
      </c>
      <c r="R16" s="3" t="n">
        <v>0</v>
      </c>
      <c r="S16" s="4" t="n">
        <v>0</v>
      </c>
      <c r="T16" s="5" t="n">
        <v>0</v>
      </c>
      <c r="U16" s="5" t="n">
        <v>0</v>
      </c>
      <c r="V16" t="n">
        <v>0</v>
      </c>
      <c r="W16" t="inlineStr">
        <is>
          <t>Registro interno del programa (b3, declarado por la organización)</t>
        </is>
      </c>
      <c r="X16" t="inlineStr">
        <is>
          <t>2026 (campaña declarada)</t>
        </is>
      </c>
    </row>
    <row r="17">
      <c r="A17" t="inlineStr">
        <is>
          <t>20132489824</t>
        </is>
      </c>
      <c r="B17" t="inlineStr">
        <is>
          <t>Cooperativa Agraria Cafetalera Chancamayo Ltda N° 008-B-VII,</t>
        </is>
      </c>
      <c r="C17" t="inlineStr">
        <is>
          <t>2026</t>
        </is>
      </c>
      <c r="D17" s="4" t="n">
        <v>30</v>
      </c>
      <c r="E17" s="4" t="n">
        <v>14</v>
      </c>
      <c r="F17" s="5" t="n">
        <v>44</v>
      </c>
      <c r="G17" t="inlineStr">
        <is>
          <t>20TM</t>
        </is>
      </c>
      <c r="H17" t="inlineStr">
        <is>
          <t>Mayo - Agosto</t>
        </is>
      </c>
      <c r="I17" t="inlineStr">
        <is>
          <t>Junio - Noviembre</t>
        </is>
      </c>
      <c r="J17" t="inlineStr">
        <is>
          <t>1400 a 2150 m.s.n.m</t>
        </is>
      </c>
      <c r="K17" t="inlineStr">
        <is>
          <t>Catimor 70%, Caturra 10%, Bourbom 5%, Otros 15%</t>
        </is>
      </c>
      <c r="L17" t="inlineStr">
        <is>
          <t>Certificacion Organica, vigencia hasta 14/08/2026</t>
        </is>
      </c>
      <c r="M17" t="inlineStr">
        <is>
          <t>Vigencia organica hasta 26/03/2027</t>
        </is>
      </c>
      <c r="N17" t="n">
        <v>0</v>
      </c>
      <c r="O17" t="inlineStr">
        <is>
          <t>Grado 1: 65 %, Grado 2: 60%</t>
        </is>
      </c>
      <c r="P17" t="n">
        <v>0</v>
      </c>
      <c r="Q17" t="inlineStr">
        <is>
          <t>NO</t>
        </is>
      </c>
      <c r="R17" s="3" t="n">
        <v>0</v>
      </c>
      <c r="S17" s="4" t="n">
        <v>0</v>
      </c>
      <c r="T17" s="5" t="n">
        <v>0</v>
      </c>
      <c r="U17" s="5" t="n">
        <v>0</v>
      </c>
      <c r="V17" t="n">
        <v>0</v>
      </c>
      <c r="W17" t="inlineStr">
        <is>
          <t>Registro interno del programa (b3, declarado por la organización)</t>
        </is>
      </c>
      <c r="X17" t="inlineStr">
        <is>
          <t>2026 (campaña declarada)</t>
        </is>
      </c>
    </row>
    <row r="18">
      <c r="A18" t="inlineStr">
        <is>
          <t>20147443120</t>
        </is>
      </c>
      <c r="B18" t="inlineStr">
        <is>
          <t>Cooperativa Agraria Cafetalera Tirijuay Pavayoc Ltda 13-B-VII</t>
        </is>
      </c>
      <c r="C18" t="inlineStr">
        <is>
          <t>2026</t>
        </is>
      </c>
      <c r="D18" s="4" t="n">
        <v>44</v>
      </c>
      <c r="E18" s="4" t="n">
        <v>30</v>
      </c>
      <c r="F18" s="5" t="n">
        <v>150</v>
      </c>
      <c r="G18" t="inlineStr">
        <is>
          <t>20TM</t>
        </is>
      </c>
      <c r="H18" t="inlineStr">
        <is>
          <t>Mayo - Agosto</t>
        </is>
      </c>
      <c r="I18" t="inlineStr">
        <is>
          <t>Junio - Noviembre</t>
        </is>
      </c>
      <c r="J18" t="inlineStr">
        <is>
          <t>1400 a 2100 m.s.n.m</t>
        </is>
      </c>
      <c r="K18" t="inlineStr">
        <is>
          <t>Catimor 70%, Caturra 10%, Bourbom 5%, Otros 15%</t>
        </is>
      </c>
      <c r="L18" t="inlineStr">
        <is>
          <t>Certificacion Organica, vigencia hasta 14/08/2026</t>
        </is>
      </c>
      <c r="M18" t="inlineStr">
        <is>
          <t>Vigencia organica hasta 26/03/2027</t>
        </is>
      </c>
      <c r="N18" t="n">
        <v>0</v>
      </c>
      <c r="O18" t="inlineStr">
        <is>
          <t>Grado 1: 65 %, Grado 2: 60%</t>
        </is>
      </c>
      <c r="P18" t="n">
        <v>0</v>
      </c>
      <c r="Q18" t="inlineStr">
        <is>
          <t>NO</t>
        </is>
      </c>
      <c r="R18" s="3" t="n">
        <v>0</v>
      </c>
      <c r="S18" s="4" t="n">
        <v>0</v>
      </c>
      <c r="T18" s="5" t="n">
        <v>0</v>
      </c>
      <c r="U18" s="5" t="n">
        <v>0</v>
      </c>
      <c r="V18" t="n">
        <v>0</v>
      </c>
      <c r="W18" t="inlineStr">
        <is>
          <t>Registro interno del programa (b3, declarado por la organización)</t>
        </is>
      </c>
      <c r="X18" t="inlineStr">
        <is>
          <t>2026 (campaña declarada)</t>
        </is>
      </c>
    </row>
    <row r="19">
      <c r="A19" t="inlineStr">
        <is>
          <t>20200880448</t>
        </is>
      </c>
      <c r="B19" t="inlineStr">
        <is>
          <t>Cooperativa Agraria Cafetalera Jorge Chavez Ltda</t>
        </is>
      </c>
      <c r="C19" t="inlineStr">
        <is>
          <t>2026</t>
        </is>
      </c>
      <c r="D19" s="4" t="n">
        <v>29</v>
      </c>
      <c r="E19" s="4" t="n">
        <v>7</v>
      </c>
      <c r="F19" s="5" t="n">
        <v>38</v>
      </c>
      <c r="G19" t="inlineStr">
        <is>
          <t>20TM</t>
        </is>
      </c>
      <c r="H19" t="inlineStr">
        <is>
          <t>Mayo - Agosto</t>
        </is>
      </c>
      <c r="I19" t="inlineStr">
        <is>
          <t>Junio - Noviembre</t>
        </is>
      </c>
      <c r="J19" t="inlineStr">
        <is>
          <t>1600 a 2200 m.s.n.m</t>
        </is>
      </c>
      <c r="K19" t="inlineStr">
        <is>
          <t>Catimor 70%, Caturra 10%, Bourbom 5%, Otros 15%</t>
        </is>
      </c>
      <c r="L19" t="inlineStr">
        <is>
          <t>Certificacion Organica, vigencia hasta 14/08/2026</t>
        </is>
      </c>
      <c r="M19" t="inlineStr">
        <is>
          <t>Vigencia organica hasta 26/03/2027</t>
        </is>
      </c>
      <c r="N19" t="n">
        <v>0</v>
      </c>
      <c r="O19" t="inlineStr">
        <is>
          <t>Grado 1: 65 %, Grado 2: 60%</t>
        </is>
      </c>
      <c r="P19" t="n">
        <v>0</v>
      </c>
      <c r="Q19" t="inlineStr">
        <is>
          <t>NO</t>
        </is>
      </c>
      <c r="R19" s="3" t="n">
        <v>0</v>
      </c>
      <c r="S19" s="4" t="n">
        <v>0</v>
      </c>
      <c r="T19" s="5" t="n">
        <v>0</v>
      </c>
      <c r="U19" s="5" t="n">
        <v>0</v>
      </c>
      <c r="V19" t="n">
        <v>0</v>
      </c>
      <c r="W19" t="inlineStr">
        <is>
          <t>Registro interno del programa (b3, declarado por la organización)</t>
        </is>
      </c>
      <c r="X19" t="inlineStr">
        <is>
          <t>2026 (campaña declarada)</t>
        </is>
      </c>
    </row>
    <row r="20">
      <c r="A20" t="inlineStr">
        <is>
          <t>20605500430</t>
        </is>
      </c>
      <c r="B20" t="inlineStr">
        <is>
          <t>Cooperativa Agraria de Productores Ecológicos los Chankas Valle del Río Perené</t>
        </is>
      </c>
      <c r="C20" t="inlineStr">
        <is>
          <t>2026</t>
        </is>
      </c>
      <c r="D20" s="4" t="n">
        <v>165</v>
      </c>
      <c r="E20" s="4" t="n">
        <v>92</v>
      </c>
      <c r="F20" s="5" t="n">
        <v>771</v>
      </c>
      <c r="G20" t="n">
        <v>6939</v>
      </c>
      <c r="H20" t="inlineStr">
        <is>
          <t>Abril - Octubre</t>
        </is>
      </c>
      <c r="I20" t="inlineStr">
        <is>
          <t>Maayo - Diciembre</t>
        </is>
      </c>
      <c r="J20" t="inlineStr">
        <is>
          <t>Mayor a 1200 m.s.n.m</t>
        </is>
      </c>
      <c r="K20" t="inlineStr">
        <is>
          <t xml:space="preserve">Catimor, Costa Rica, Catuai, Castilla, </t>
        </is>
      </c>
      <c r="L20" t="n">
        <v>0</v>
      </c>
      <c r="M20" t="inlineStr">
        <is>
          <t>FLO ID 1931022; VIGENCIA HASTA SETIEMBRE 2028</t>
        </is>
      </c>
      <c r="N20" t="inlineStr">
        <is>
          <t>Fairtrade</t>
        </is>
      </c>
      <c r="O20" t="inlineStr">
        <is>
          <t>Grado 1: Se admite un máximo de 15 defectos o imperfecciones, Grado 2: Se admite un máximo de 23 defectos o imperfecciones, Grado 3: Se admite un máximo de 30 defectos o imperfecciones</t>
        </is>
      </c>
      <c r="P20" t="n">
        <v>0.75</v>
      </c>
      <c r="Q20" t="inlineStr">
        <is>
          <t>SI</t>
        </is>
      </c>
      <c r="R20" s="3" t="n">
        <v>147669.48</v>
      </c>
      <c r="S20" s="4" t="n">
        <v>18975</v>
      </c>
      <c r="T20" s="5" t="n">
        <v>275</v>
      </c>
      <c r="U20" s="5" t="n">
        <v>1</v>
      </c>
      <c r="V20" t="inlineStr">
        <is>
          <t>Estados Unidos</t>
        </is>
      </c>
      <c r="W20" t="inlineStr">
        <is>
          <t>Registro interno del programa (b3, declarado por la organización)</t>
        </is>
      </c>
      <c r="X20" t="inlineStr">
        <is>
          <t>2026 (campaña declarada)</t>
        </is>
      </c>
    </row>
    <row r="21">
      <c r="A21" t="inlineStr">
        <is>
          <t>20603862369</t>
        </is>
      </c>
      <c r="B21" t="inlineStr">
        <is>
          <t>Cooperativa Agraria Tropical Products</t>
        </is>
      </c>
      <c r="C21" t="inlineStr">
        <is>
          <t>2026</t>
        </is>
      </c>
      <c r="D21" s="4" t="n">
        <v>135</v>
      </c>
      <c r="E21" s="4" t="n">
        <v>68</v>
      </c>
      <c r="F21" s="5" t="n">
        <v>609</v>
      </c>
      <c r="G21" t="n">
        <v>4872</v>
      </c>
      <c r="H21" t="inlineStr">
        <is>
          <t>Abril - Octubre</t>
        </is>
      </c>
      <c r="I21" t="inlineStr">
        <is>
          <t>Maayo - Diciembre</t>
        </is>
      </c>
      <c r="J21" t="inlineStr">
        <is>
          <t>Mayor a 1200 m.s.n.m</t>
        </is>
      </c>
      <c r="K21" t="inlineStr">
        <is>
          <t xml:space="preserve">Catimor, Costa Rica, Catuai, Castilla, </t>
        </is>
      </c>
      <c r="L21" t="inlineStr">
        <is>
          <t>2511042 PE, VIGENCIA HASTA 16 NOV 2026</t>
        </is>
      </c>
      <c r="M21" t="inlineStr">
        <is>
          <t>FLO ID 41859, VIGENCIA HASTA 24 DIC 2029</t>
        </is>
      </c>
      <c r="N21" t="inlineStr">
        <is>
          <t>IMO cert, Fairtrade</t>
        </is>
      </c>
      <c r="O21" t="inlineStr">
        <is>
          <t>Grado 1: Se admite un máximo de 15 defectos o imperfecciones, Grado 2: Se admite un máximo de 23 defectos o imperfecciones, Grado 3: Se admite un máximo de 30 defectos o imperfecciones</t>
        </is>
      </c>
      <c r="P21" t="n">
        <v>0.75</v>
      </c>
      <c r="Q21" t="inlineStr">
        <is>
          <t>SI</t>
        </is>
      </c>
      <c r="R21" s="3" t="n">
        <v>151198.32</v>
      </c>
      <c r="S21" s="4" t="n">
        <v>19320</v>
      </c>
      <c r="T21" s="5" t="n">
        <v>280</v>
      </c>
      <c r="U21" s="5" t="n">
        <v>1.018181818181818</v>
      </c>
      <c r="V21" t="inlineStr">
        <is>
          <t>Dinamarca</t>
        </is>
      </c>
      <c r="W21" t="inlineStr">
        <is>
          <t>Registro interno del programa (b3, declarado por la organización)</t>
        </is>
      </c>
      <c r="X21" t="inlineStr">
        <is>
          <t>2026 (campaña declarada)</t>
        </is>
      </c>
    </row>
    <row r="22">
      <c r="A22" t="inlineStr">
        <is>
          <t>20140181405</t>
        </is>
      </c>
      <c r="B22" t="inlineStr">
        <is>
          <t>Cooperativa Agraria Cafetalera la Florida</t>
        </is>
      </c>
      <c r="C22" t="inlineStr">
        <is>
          <t>2026</t>
        </is>
      </c>
      <c r="D22" s="4" t="n">
        <v>339</v>
      </c>
      <c r="E22" s="4" t="n">
        <v>111</v>
      </c>
      <c r="F22" s="5" t="n">
        <v>1605.8</v>
      </c>
      <c r="G22" t="n">
        <v>13700</v>
      </c>
      <c r="H22" t="inlineStr">
        <is>
          <t>Abril - Octubre</t>
        </is>
      </c>
      <c r="I22" t="inlineStr">
        <is>
          <t>Mayo - Diciembre</t>
        </is>
      </c>
      <c r="J22" t="inlineStr">
        <is>
          <t>Mayor a 1200 m.s.n.m</t>
        </is>
      </c>
      <c r="K22" t="inlineStr">
        <is>
          <t xml:space="preserve">Catimor, Costa Rica, Catuai, Castilla, Marcellesa </t>
        </is>
      </c>
      <c r="L22" t="inlineStr">
        <is>
          <t>1780867353, VIGENCIA HASTA 06 FEB 2028</t>
        </is>
      </c>
      <c r="M22" t="inlineStr">
        <is>
          <t>FLO ID 796, VIGENCIA HASTA 24 DIC 2028</t>
        </is>
      </c>
      <c r="N22" t="inlineStr">
        <is>
          <t>BIRD FRIENDEY y Fairtrade</t>
        </is>
      </c>
      <c r="O22" t="inlineStr">
        <is>
          <t>Grado 1: Se admite un máximo de 15 defectos o imperfecciones, Grado 2: Se admite un máximo de 23 defectos o imperfecciones, Grado 3: Se admite un máximo de 30 defectos o imperfecciones</t>
        </is>
      </c>
      <c r="P22" t="n">
        <v>0.75</v>
      </c>
      <c r="Q22" t="inlineStr">
        <is>
          <t>SI</t>
        </is>
      </c>
      <c r="R22" s="3" t="n">
        <v>2877331.57</v>
      </c>
      <c r="S22" s="4" t="n">
        <v>355410</v>
      </c>
      <c r="T22" s="5" t="n">
        <v>5150.869565217391</v>
      </c>
      <c r="U22" s="5" t="n">
        <v>18.73043478260869</v>
      </c>
      <c r="V22" t="inlineStr">
        <is>
          <t>Guadalupe, Canadá, Mexico, Estados Unidos, Japón.</t>
        </is>
      </c>
      <c r="W22" t="inlineStr">
        <is>
          <t>Registro interno del programa (b3, declarado por la organización)</t>
        </is>
      </c>
      <c r="X22" t="inlineStr">
        <is>
          <t>2026 (campaña declarada)</t>
        </is>
      </c>
    </row>
    <row r="23">
      <c r="A23" t="inlineStr">
        <is>
          <t>20602488927</t>
        </is>
      </c>
      <c r="B23" t="inlineStr">
        <is>
          <t>Cooperativa Agraria Ecologico Rosas Pampa Ltda - Caeco Rosas Pampa Ltda</t>
        </is>
      </c>
      <c r="C23" t="inlineStr">
        <is>
          <t>2026</t>
        </is>
      </c>
      <c r="D23" s="4" t="n">
        <v>103</v>
      </c>
      <c r="E23" s="4" t="n">
        <v>59</v>
      </c>
      <c r="F23" s="5" t="n">
        <v>454.5</v>
      </c>
      <c r="G23" t="inlineStr">
        <is>
          <t>10,038 qq</t>
        </is>
      </c>
      <c r="H23" t="inlineStr">
        <is>
          <t>Abril - Octubre</t>
        </is>
      </c>
      <c r="I23" t="inlineStr">
        <is>
          <t>Mayo - Diciembre</t>
        </is>
      </c>
      <c r="J23" t="inlineStr">
        <is>
          <t>Mayor a 1200 m.s.n.m A 1500 m.s.n.m</t>
        </is>
      </c>
      <c r="K23" t="inlineStr">
        <is>
          <t>Catuai, Catimor,Pache, Bourbon</t>
        </is>
      </c>
      <c r="L23" t="inlineStr">
        <is>
          <t>SI (Vigente hasta 31 de agosto del 2026)</t>
        </is>
      </c>
      <c r="M23" t="inlineStr">
        <is>
          <t xml:space="preserve">SI. Vigente </t>
        </is>
      </c>
      <c r="N23" t="n">
        <v>0</v>
      </c>
      <c r="O23" t="inlineStr">
        <is>
          <t xml:space="preserve"> 
Grado 1: Se admite un máximo de 15 defectos o imperfecciones.
Grado 2: Se admite un máximo de 23 defectos.</t>
        </is>
      </c>
      <c r="P23" t="n">
        <v>0.93</v>
      </c>
      <c r="Q23" t="inlineStr">
        <is>
          <t>NO</t>
        </is>
      </c>
      <c r="R23" s="3" t="n">
        <v>0</v>
      </c>
      <c r="S23" s="4" t="n">
        <v>0</v>
      </c>
      <c r="T23" s="5" t="n">
        <v>0</v>
      </c>
      <c r="U23" s="5" t="n">
        <v>0</v>
      </c>
      <c r="V23" t="n">
        <v>0</v>
      </c>
      <c r="W23" t="inlineStr">
        <is>
          <t>Registro interno del programa (b3, declarado por la organización)</t>
        </is>
      </c>
      <c r="X23" t="inlineStr">
        <is>
          <t>2026 (campaña declarada)</t>
        </is>
      </c>
    </row>
    <row r="24">
      <c r="A24" t="inlineStr">
        <is>
          <t>20600920597</t>
        </is>
      </c>
      <c r="B24" t="inlineStr">
        <is>
          <t>COOPERATIVA AGRARIA YURAQ YACU</t>
        </is>
      </c>
      <c r="C24" t="inlineStr">
        <is>
          <t>2026</t>
        </is>
      </c>
      <c r="D24" s="4" t="n">
        <v>75</v>
      </c>
      <c r="E24" s="4" t="n">
        <v>19</v>
      </c>
      <c r="F24" s="5" t="n">
        <v>94</v>
      </c>
      <c r="G24" t="n">
        <v>44.36</v>
      </c>
      <c r="H24" t="inlineStr">
        <is>
          <t>Junio - agosto</t>
        </is>
      </c>
      <c r="I24" t="inlineStr">
        <is>
          <t>Mayo - octubre</t>
        </is>
      </c>
      <c r="J24" t="inlineStr">
        <is>
          <t>750 a 2000 m.s.n.m</t>
        </is>
      </c>
      <c r="K24" t="inlineStr">
        <is>
          <t>Caturra, típica, catimor, borbón, Gueysha y blend</t>
        </is>
      </c>
      <c r="L24" t="inlineStr">
        <is>
          <t>SI CUENTA</t>
        </is>
      </c>
      <c r="M24" t="inlineStr">
        <is>
          <t>NO  CUENTA</t>
        </is>
      </c>
      <c r="N24" t="inlineStr">
        <is>
          <t>NINGUNA</t>
        </is>
      </c>
      <c r="O24" t="inlineStr">
        <is>
          <t>Cafe especial: Perfirl sensorial 82 a 84</t>
        </is>
      </c>
      <c r="P24" t="inlineStr">
        <is>
          <t>No se cuenta con la información debido a que nose tiene aun intervención como Agromercado</t>
        </is>
      </c>
      <c r="Q24" t="inlineStr">
        <is>
          <t>NO</t>
        </is>
      </c>
      <c r="R24" s="3" t="n">
        <v>0</v>
      </c>
      <c r="S24" s="4" t="n">
        <v>0</v>
      </c>
      <c r="T24" s="5" t="n">
        <v>0</v>
      </c>
      <c r="U24" s="5" t="n">
        <v>0</v>
      </c>
      <c r="V24" t="n">
        <v>0</v>
      </c>
      <c r="W24" t="inlineStr">
        <is>
          <t>Registro interno del programa (b3, declarado por la organización)</t>
        </is>
      </c>
      <c r="X24" t="inlineStr">
        <is>
          <t>2026 (campaña declarada)</t>
        </is>
      </c>
    </row>
    <row r="25">
      <c r="A25" t="inlineStr">
        <is>
          <t>20604309728</t>
        </is>
      </c>
      <c r="B25" t="inlineStr">
        <is>
          <t>ASOCIACION DE PRODUCTORES AGROECOLOGICOS SAN JUAN - APROCASJ</t>
        </is>
      </c>
      <c r="C25" t="inlineStr">
        <is>
          <t>2026</t>
        </is>
      </c>
      <c r="D25" s="4" t="n">
        <v>236</v>
      </c>
      <c r="E25" s="4" t="n">
        <v>69</v>
      </c>
      <c r="F25" s="5" t="n">
        <v>699</v>
      </c>
      <c r="G25" t="n">
        <v>7000</v>
      </c>
      <c r="H25" t="inlineStr">
        <is>
          <t>JUNIO - NOVIEMBRE</t>
        </is>
      </c>
      <c r="I25" t="inlineStr">
        <is>
          <t>JULIO - DICIEMBRE</t>
        </is>
      </c>
      <c r="J25" t="inlineStr">
        <is>
          <t>CAFÉ DE ALTURA</t>
        </is>
      </c>
      <c r="K25" t="inlineStr">
        <is>
          <t>CATIMOR, CATURRA, TIPICA, WEISHA</t>
        </is>
      </c>
      <c r="L25" t="inlineStr">
        <is>
          <t>SI</t>
        </is>
      </c>
      <c r="M25" t="inlineStr">
        <is>
          <t>SI</t>
        </is>
      </c>
      <c r="N25" t="n">
        <v>0</v>
      </c>
      <c r="O25" t="inlineStr">
        <is>
          <t>GRADO 1, GRADO 3, CAFÉ ESPECIAL 88 PUNTOS</t>
        </is>
      </c>
      <c r="P25" t="n">
        <v>0</v>
      </c>
      <c r="Q25" t="inlineStr">
        <is>
          <t>SI</t>
        </is>
      </c>
      <c r="R25" s="3" t="n">
        <v>7275.18</v>
      </c>
      <c r="S25" s="4" t="n">
        <v>220</v>
      </c>
      <c r="T25" s="5" t="n">
        <v>3.188405797101449</v>
      </c>
      <c r="U25" s="5" t="n">
        <v>0</v>
      </c>
      <c r="V25" t="inlineStr">
        <is>
          <t xml:space="preserve">COREA </t>
        </is>
      </c>
      <c r="W25" t="inlineStr">
        <is>
          <t>Registro interno del programa (b3, declarado por la organización)</t>
        </is>
      </c>
      <c r="X25" t="inlineStr">
        <is>
          <t>2026 (campaña declarada)</t>
        </is>
      </c>
    </row>
    <row r="26">
      <c r="A26" t="inlineStr">
        <is>
          <t>20479595276</t>
        </is>
      </c>
      <c r="B26" t="inlineStr">
        <is>
          <t>COOPERATIVA AGRARIA CAFETALERA CASIL LTDA</t>
        </is>
      </c>
      <c r="C26" t="inlineStr">
        <is>
          <t>2026</t>
        </is>
      </c>
      <c r="D26" s="4" t="n">
        <v>136</v>
      </c>
      <c r="E26" s="4" t="n">
        <v>42</v>
      </c>
      <c r="F26" s="5" t="n">
        <v>437</v>
      </c>
      <c r="G26" t="n">
        <v>9000</v>
      </c>
      <c r="H26" t="inlineStr">
        <is>
          <t>JUNIO - NOVIEMBRE</t>
        </is>
      </c>
      <c r="I26" t="inlineStr">
        <is>
          <t>JULIO - DICIEMBRE</t>
        </is>
      </c>
      <c r="J26" t="inlineStr">
        <is>
          <t>CAFÉ DE ALTURA</t>
        </is>
      </c>
      <c r="K26" t="inlineStr">
        <is>
          <t>CATIMOR, CATURRA, TIPICA, WEISHA</t>
        </is>
      </c>
      <c r="L26" t="inlineStr">
        <is>
          <t>SI</t>
        </is>
      </c>
      <c r="M26" t="inlineStr">
        <is>
          <t>SI</t>
        </is>
      </c>
      <c r="N26" t="n">
        <v>0</v>
      </c>
      <c r="O26" t="inlineStr">
        <is>
          <t>GRADO 1, GRADO 2</t>
        </is>
      </c>
      <c r="P26" t="n">
        <v>0</v>
      </c>
      <c r="Q26" t="inlineStr">
        <is>
          <t>SI</t>
        </is>
      </c>
      <c r="R26" s="3" t="n">
        <v>3256066</v>
      </c>
      <c r="S26" s="4" t="n">
        <v>422535</v>
      </c>
      <c r="T26" s="5" t="n">
        <v>6123.695652173913</v>
      </c>
      <c r="U26" s="5" t="n">
        <v>22.26798418972332</v>
      </c>
      <c r="V26" t="inlineStr">
        <is>
          <t>JAPON, ALEMANIA, ESTADOS UNIDOS</t>
        </is>
      </c>
      <c r="W26" t="inlineStr">
        <is>
          <t>Registro interno del programa (b3, declarado por la organización)</t>
        </is>
      </c>
      <c r="X26" t="inlineStr">
        <is>
          <t>2026 (campaña declarada)</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F67"/>
  <sheetViews>
    <sheetView topLeftCell="C1" workbookViewId="0">
      <pane ySplit="1" topLeftCell="A2" activePane="bottomLeft" state="frozen"/>
      <selection pane="bottomLeft" activeCell="A1" sqref="A1"/>
    </sheetView>
  </sheetViews>
  <sheetFormatPr baseColWidth="10" defaultColWidth="11" defaultRowHeight="14.4"/>
  <cols>
    <col width="15.21875" customWidth="1" min="1" max="1"/>
    <col width="72.88671875" customWidth="1" min="3" max="3"/>
  </cols>
  <sheetData>
    <row r="1" ht="15" customHeight="1">
      <c r="A1" s="1" t="inlineStr">
        <is>
          <t>ruc</t>
        </is>
      </c>
      <c r="B1" s="1" t="inlineStr">
        <is>
          <t>tipo_certificado</t>
        </is>
      </c>
      <c r="C1" s="1" t="inlineStr">
        <is>
          <t>detalle_vigencia</t>
        </is>
      </c>
      <c r="D1" s="1" t="inlineStr">
        <is>
          <t>fuente_pestaña</t>
        </is>
      </c>
      <c r="E1" s="1" t="inlineStr">
        <is>
          <t>fuente</t>
        </is>
      </c>
      <c r="F1" s="1" t="inlineStr">
        <is>
          <t>fecha_consulta</t>
        </is>
      </c>
    </row>
    <row r="2">
      <c r="A2">
        <f t="array" ref="A2:A7">_xlfn.LET(_xlpm.r,_xlfn._xlws.FILTER('b1'!$AD$2:$AD$8,TRIM('b1'!$AD$2:$AD$8&amp;"")&lt;&gt;""),TRIM(_xlpm.r&amp;""))</f>
        <v/>
      </c>
      <c r="B2">
        <f t="array" ref="B2:B7">_xlfn.LET(_xlpm.r,_xlfn._xlws.FILTER('b1'!$I$2:$I$8,TRIM('b1'!$AD$2:$AD$8&amp;"")&lt;&gt;""),TRIM(_xlpm.r&amp;""))</f>
        <v/>
      </c>
      <c r="D2">
        <f t="array" ref="D2:D7">IF(_xlfn.ANCHORARRAY(A2)&lt;&gt;"","b1","")</f>
        <v/>
      </c>
      <c r="E2">
        <f t="array" ref="E2:E7">IF(_xlfn.ANCHORARRAY(A2)&lt;&gt;"","Registro interno del programa (b1)","")</f>
        <v/>
      </c>
    </row>
    <row r="3">
      <c r="A3" t="inlineStr">
        <is>
          <t>20613899287</t>
        </is>
      </c>
      <c r="B3" t="inlineStr">
        <is>
          <t>ORGANICO</t>
        </is>
      </c>
      <c r="D3" t="inlineStr">
        <is>
          <t>b1</t>
        </is>
      </c>
      <c r="E3" t="inlineStr">
        <is>
          <t>Registro interno del programa (b1)</t>
        </is>
      </c>
    </row>
    <row r="4">
      <c r="A4" t="inlineStr">
        <is>
          <t>20526179367</t>
        </is>
      </c>
      <c r="B4" t="inlineStr">
        <is>
          <t>ORGANICO/GLOBAL GAP</t>
        </is>
      </c>
      <c r="D4" t="inlineStr">
        <is>
          <t>b1</t>
        </is>
      </c>
      <c r="E4" t="inlineStr">
        <is>
          <t>Registro interno del programa (b1)</t>
        </is>
      </c>
    </row>
    <row r="5">
      <c r="A5" t="inlineStr">
        <is>
          <t xml:space="preserve"> 20611531088</t>
        </is>
      </c>
      <c r="B5" t="inlineStr">
        <is>
          <t>GLOBAL GAP</t>
        </is>
      </c>
      <c r="D5" t="inlineStr">
        <is>
          <t>b1</t>
        </is>
      </c>
      <c r="E5" t="inlineStr">
        <is>
          <t>Registro interno del programa (b1)</t>
        </is>
      </c>
    </row>
    <row r="6">
      <c r="A6" t="inlineStr">
        <is>
          <t>20607063576</t>
        </is>
      </c>
      <c r="B6" t="inlineStr">
        <is>
          <t>GLOBAL GAP</t>
        </is>
      </c>
      <c r="D6" t="inlineStr">
        <is>
          <t>b1</t>
        </is>
      </c>
      <c r="E6" t="inlineStr">
        <is>
          <t>Registro interno del programa (b1)</t>
        </is>
      </c>
    </row>
    <row r="7">
      <c r="A7" t="inlineStr">
        <is>
          <t>20605371869</t>
        </is>
      </c>
      <c r="B7" t="inlineStr">
        <is>
          <t>GLOBAL GAP</t>
        </is>
      </c>
      <c r="D7" t="inlineStr">
        <is>
          <t>b1</t>
        </is>
      </c>
      <c r="E7" t="inlineStr">
        <is>
          <t>Registro interno del programa (b1)</t>
        </is>
      </c>
    </row>
    <row r="8">
      <c r="A8">
        <f t="array" ref="A8:A31">_xlfn.LET(_xlpm.r,_xlfn._xlws.FILTER('b3'!$E$2:$E$26,TRIM('b3'!$U$2:$U$26&amp;"")&lt;&gt;""),TRIM(_xlpm.r&amp;""))</f>
        <v/>
      </c>
      <c r="B8">
        <f t="array" ref="B8:B31">IF(_xlfn.ANCHORARRAY(A8)&lt;&gt;"","Orgánica","")</f>
        <v/>
      </c>
      <c r="C8">
        <f t="array" ref="C8:C31">_xlfn.LET(_xlpm.r,_xlfn._xlws.FILTER('b3'!$U$2:$U$26,TRIM('b3'!$U$2:$U$26&amp;"")&lt;&gt;""),_xlpm.r)</f>
        <v/>
      </c>
      <c r="D8">
        <f t="array" ref="D8:D31">IF(_xlfn.ANCHORARRAY(A8)&lt;&gt;"","b3","")</f>
        <v/>
      </c>
      <c r="E8">
        <f t="array" ref="E8:E31">IF(_xlfn.ANCHORARRAY(A8)&lt;&gt;"","Registro interno del programa (b3, declarado)","")</f>
        <v/>
      </c>
    </row>
    <row r="9">
      <c r="A9" t="inlineStr">
        <is>
          <t>20542264544</t>
        </is>
      </c>
      <c r="B9" t="inlineStr">
        <is>
          <t>Orgánica</t>
        </is>
      </c>
      <c r="C9" t="inlineStr">
        <is>
          <t>PE-BIO-149.604-0001347.2025.002 VIGENCIA 07/09/2026</t>
        </is>
      </c>
      <c r="D9" t="inlineStr">
        <is>
          <t>b3</t>
        </is>
      </c>
      <c r="E9" t="inlineStr">
        <is>
          <t>Registro interno del programa (b3, declarado)</t>
        </is>
      </c>
    </row>
    <row r="10">
      <c r="A10" t="inlineStr">
        <is>
          <t>20606451122</t>
        </is>
      </c>
      <c r="B10" t="inlineStr">
        <is>
          <t>Orgánica</t>
        </is>
      </c>
      <c r="C10" t="inlineStr">
        <is>
          <t>Si (OCIA_2114, VENCIDO en proceso de Renovación)</t>
        </is>
      </c>
      <c r="D10" t="inlineStr">
        <is>
          <t>b3</t>
        </is>
      </c>
      <c r="E10" t="inlineStr">
        <is>
          <t>Registro interno del programa (b3, declarado)</t>
        </is>
      </c>
    </row>
    <row r="11">
      <c r="A11" t="inlineStr">
        <is>
          <t>20542209951</t>
        </is>
      </c>
      <c r="B11" t="inlineStr">
        <is>
          <t>Orgánica</t>
        </is>
      </c>
      <c r="C11" t="inlineStr">
        <is>
          <t xml:space="preserve">Si (CU827371 - Vence 24/08/2026) </t>
        </is>
      </c>
      <c r="D11" t="inlineStr">
        <is>
          <t>b3</t>
        </is>
      </c>
      <c r="E11" t="inlineStr">
        <is>
          <t>Registro interno del programa (b3, declarado)</t>
        </is>
      </c>
    </row>
    <row r="12">
      <c r="A12" t="inlineStr">
        <is>
          <t>20600263286</t>
        </is>
      </c>
      <c r="B12" t="inlineStr">
        <is>
          <t>Orgánica</t>
        </is>
      </c>
      <c r="C12" t="inlineStr">
        <is>
          <t>Si (vigencia hasta el 01/04/2027) IMO CERT Latinoamerica LTDA , N° de certificado: 6400012046</t>
        </is>
      </c>
      <c r="D12" t="inlineStr">
        <is>
          <t>b3</t>
        </is>
      </c>
      <c r="E12" t="inlineStr">
        <is>
          <t>Registro interno del programa (b3, declarado)</t>
        </is>
      </c>
    </row>
    <row r="13">
      <c r="A13" t="inlineStr">
        <is>
          <t>20609846314</t>
        </is>
      </c>
      <c r="B13" t="inlineStr">
        <is>
          <t>Orgánica</t>
        </is>
      </c>
      <c r="C13" t="inlineStr">
        <is>
          <t>Si (vigente a noviembre 2026)</t>
        </is>
      </c>
      <c r="D13" t="inlineStr">
        <is>
          <t>b3</t>
        </is>
      </c>
      <c r="E13" t="inlineStr">
        <is>
          <t>Registro interno del programa (b3, declarado)</t>
        </is>
      </c>
    </row>
    <row r="14">
      <c r="A14" t="inlineStr">
        <is>
          <t>20602650643</t>
        </is>
      </c>
      <c r="B14" t="inlineStr">
        <is>
          <t>Orgánica</t>
        </is>
      </c>
      <c r="C14" t="inlineStr">
        <is>
          <t>Si (vigencia hasta el 23/10/2026) certificación de OCI Internacionla N° LPO -00750</t>
        </is>
      </c>
      <c r="D14" t="inlineStr">
        <is>
          <t>b3</t>
        </is>
      </c>
      <c r="E14" t="inlineStr">
        <is>
          <t>Registro interno del programa (b3, declarado)</t>
        </is>
      </c>
    </row>
    <row r="15">
      <c r="A15" t="inlineStr">
        <is>
          <t>20601558204</t>
        </is>
      </c>
      <c r="B15" t="inlineStr">
        <is>
          <t>Orgánica</t>
        </is>
      </c>
      <c r="C15" t="inlineStr">
        <is>
          <t>SI(VIGENTE HASTA EL 31 DE MARZO 2026)</t>
        </is>
      </c>
      <c r="D15" t="inlineStr">
        <is>
          <t>b3</t>
        </is>
      </c>
      <c r="E15" t="inlineStr">
        <is>
          <t>Registro interno del programa (b3, declarado)</t>
        </is>
      </c>
    </row>
    <row r="16">
      <c r="A16" t="inlineStr">
        <is>
          <t>20610286519</t>
        </is>
      </c>
      <c r="B16" t="inlineStr">
        <is>
          <t>Orgánica</t>
        </is>
      </c>
      <c r="C16" t="inlineStr">
        <is>
          <t>organico: NOP, COR</t>
        </is>
      </c>
      <c r="D16" t="inlineStr">
        <is>
          <t>b3</t>
        </is>
      </c>
      <c r="E16" t="inlineStr">
        <is>
          <t>Registro interno del programa (b3, declarado)</t>
        </is>
      </c>
    </row>
    <row r="17">
      <c r="A17" t="inlineStr">
        <is>
          <t>20561140091</t>
        </is>
      </c>
      <c r="B17" t="inlineStr">
        <is>
          <t>Orgánica</t>
        </is>
      </c>
      <c r="C17" t="inlineStr">
        <is>
          <t>SI(VIGENTE HASTA EL OCTUBRE 2026)</t>
        </is>
      </c>
      <c r="D17" t="inlineStr">
        <is>
          <t>b3</t>
        </is>
      </c>
      <c r="E17" t="inlineStr">
        <is>
          <t>Registro interno del programa (b3, declarado)</t>
        </is>
      </c>
    </row>
    <row r="18">
      <c r="A18" t="inlineStr">
        <is>
          <t>20602054480</t>
        </is>
      </c>
      <c r="B18" t="inlineStr">
        <is>
          <t>Orgánica</t>
        </is>
      </c>
      <c r="C18" t="inlineStr">
        <is>
          <t>SI ( VIGENTE HASTA AGOSTO 2026)</t>
        </is>
      </c>
      <c r="D18" t="inlineStr">
        <is>
          <t>b3</t>
        </is>
      </c>
      <c r="E18" t="inlineStr">
        <is>
          <t>Registro interno del programa (b3, declarado)</t>
        </is>
      </c>
    </row>
    <row r="19">
      <c r="A19" t="inlineStr">
        <is>
          <t>20140292657</t>
        </is>
      </c>
      <c r="B19" t="inlineStr">
        <is>
          <t>Orgánica</t>
        </is>
      </c>
      <c r="C19" t="inlineStr">
        <is>
          <t>Certificacion Organica, , vigencia  hasta agosto 2026.</t>
        </is>
      </c>
      <c r="D19" t="inlineStr">
        <is>
          <t>b3</t>
        </is>
      </c>
      <c r="E19" t="inlineStr">
        <is>
          <t>Registro interno del programa (b3, declarado)</t>
        </is>
      </c>
    </row>
    <row r="20">
      <c r="A20" t="inlineStr">
        <is>
          <t>20132517119</t>
        </is>
      </c>
      <c r="B20" t="inlineStr">
        <is>
          <t>Orgánica</t>
        </is>
      </c>
      <c r="C20" t="inlineStr">
        <is>
          <t>Certificación Orgánica, Vigencia  hasta agosto 2026</t>
        </is>
      </c>
      <c r="D20" t="inlineStr">
        <is>
          <t>b3</t>
        </is>
      </c>
      <c r="E20" t="inlineStr">
        <is>
          <t>Registro interno del programa (b3, declarado)</t>
        </is>
      </c>
    </row>
    <row r="21">
      <c r="A21" t="inlineStr">
        <is>
          <t>20136201213</t>
        </is>
      </c>
      <c r="B21" t="inlineStr">
        <is>
          <t>Orgánica</t>
        </is>
      </c>
      <c r="C21" t="inlineStr">
        <is>
          <t>Certificación Orgánica, vigencia hasta agosto 2026</t>
        </is>
      </c>
      <c r="D21" t="inlineStr">
        <is>
          <t>b3</t>
        </is>
      </c>
      <c r="E21" t="inlineStr">
        <is>
          <t>Registro interno del programa (b3, declarado)</t>
        </is>
      </c>
    </row>
    <row r="22">
      <c r="A22" t="inlineStr">
        <is>
          <t>20132505455</t>
        </is>
      </c>
      <c r="B22" t="inlineStr">
        <is>
          <t>Orgánica</t>
        </is>
      </c>
      <c r="C22" t="inlineStr">
        <is>
          <t>Certificacion Organica, 26 de noviembre del 2026</t>
        </is>
      </c>
      <c r="D22" t="inlineStr">
        <is>
          <t>b3</t>
        </is>
      </c>
      <c r="E22" t="inlineStr">
        <is>
          <t>Registro interno del programa (b3, declarado)</t>
        </is>
      </c>
    </row>
    <row r="23">
      <c r="A23" t="inlineStr">
        <is>
          <t>20132489824</t>
        </is>
      </c>
      <c r="B23" t="inlineStr">
        <is>
          <t>Orgánica</t>
        </is>
      </c>
      <c r="C23" t="inlineStr">
        <is>
          <t>Certificacion Organica, vigencia hasta 14/08/2026</t>
        </is>
      </c>
      <c r="D23" t="inlineStr">
        <is>
          <t>b3</t>
        </is>
      </c>
      <c r="E23" t="inlineStr">
        <is>
          <t>Registro interno del programa (b3, declarado)</t>
        </is>
      </c>
    </row>
    <row r="24">
      <c r="A24" t="inlineStr">
        <is>
          <t>20147443120</t>
        </is>
      </c>
      <c r="B24" t="inlineStr">
        <is>
          <t>Orgánica</t>
        </is>
      </c>
      <c r="C24" t="inlineStr">
        <is>
          <t>Certificacion Organica, vigencia hasta 14/08/2026</t>
        </is>
      </c>
      <c r="D24" t="inlineStr">
        <is>
          <t>b3</t>
        </is>
      </c>
      <c r="E24" t="inlineStr">
        <is>
          <t>Registro interno del programa (b3, declarado)</t>
        </is>
      </c>
    </row>
    <row r="25">
      <c r="A25" t="inlineStr">
        <is>
          <t>20200880448</t>
        </is>
      </c>
      <c r="B25" t="inlineStr">
        <is>
          <t>Orgánica</t>
        </is>
      </c>
      <c r="C25" t="inlineStr">
        <is>
          <t>Certificacion Organica, vigencia hasta 14/08/2026</t>
        </is>
      </c>
      <c r="D25" t="inlineStr">
        <is>
          <t>b3</t>
        </is>
      </c>
      <c r="E25" t="inlineStr">
        <is>
          <t>Registro interno del programa (b3, declarado)</t>
        </is>
      </c>
    </row>
    <row r="26">
      <c r="A26" t="inlineStr">
        <is>
          <t>20603862369</t>
        </is>
      </c>
      <c r="B26" t="inlineStr">
        <is>
          <t>Orgánica</t>
        </is>
      </c>
      <c r="C26" t="inlineStr">
        <is>
          <t>2511042 PE, VIGENCIA HASTA 16 NOV 2026</t>
        </is>
      </c>
      <c r="D26" t="inlineStr">
        <is>
          <t>b3</t>
        </is>
      </c>
      <c r="E26" t="inlineStr">
        <is>
          <t>Registro interno del programa (b3, declarado)</t>
        </is>
      </c>
    </row>
    <row r="27">
      <c r="A27" t="inlineStr">
        <is>
          <t>20140181405</t>
        </is>
      </c>
      <c r="B27" t="inlineStr">
        <is>
          <t>Orgánica</t>
        </is>
      </c>
      <c r="C27" t="inlineStr">
        <is>
          <t>1780867353, VIGENCIA HASTA 06 FEB 2028</t>
        </is>
      </c>
      <c r="D27" t="inlineStr">
        <is>
          <t>b3</t>
        </is>
      </c>
      <c r="E27" t="inlineStr">
        <is>
          <t>Registro interno del programa (b3, declarado)</t>
        </is>
      </c>
    </row>
    <row r="28">
      <c r="A28" t="inlineStr">
        <is>
          <t>20602488927</t>
        </is>
      </c>
      <c r="B28" t="inlineStr">
        <is>
          <t>Orgánica</t>
        </is>
      </c>
      <c r="C28" t="inlineStr">
        <is>
          <t>SI (Vigente hasta 31 de agosto del 2026)</t>
        </is>
      </c>
      <c r="D28" t="inlineStr">
        <is>
          <t>b3</t>
        </is>
      </c>
      <c r="E28" t="inlineStr">
        <is>
          <t>Registro interno del programa (b3, declarado)</t>
        </is>
      </c>
    </row>
    <row r="29">
      <c r="A29" t="inlineStr">
        <is>
          <t>20600920597</t>
        </is>
      </c>
      <c r="B29" t="inlineStr">
        <is>
          <t>Orgánica</t>
        </is>
      </c>
      <c r="C29" t="inlineStr">
        <is>
          <t>SI CUENTA</t>
        </is>
      </c>
      <c r="D29" t="inlineStr">
        <is>
          <t>b3</t>
        </is>
      </c>
      <c r="E29" t="inlineStr">
        <is>
          <t>Registro interno del programa (b3, declarado)</t>
        </is>
      </c>
    </row>
    <row r="30">
      <c r="A30" t="inlineStr">
        <is>
          <t>20604309728</t>
        </is>
      </c>
      <c r="B30" t="inlineStr">
        <is>
          <t>Orgánica</t>
        </is>
      </c>
      <c r="C30" t="inlineStr">
        <is>
          <t>SI</t>
        </is>
      </c>
      <c r="D30" t="inlineStr">
        <is>
          <t>b3</t>
        </is>
      </c>
      <c r="E30" t="inlineStr">
        <is>
          <t>Registro interno del programa (b3, declarado)</t>
        </is>
      </c>
    </row>
    <row r="31">
      <c r="A31" t="inlineStr">
        <is>
          <t>20479595276</t>
        </is>
      </c>
      <c r="B31" t="inlineStr">
        <is>
          <t>Orgánica</t>
        </is>
      </c>
      <c r="C31" t="inlineStr">
        <is>
          <t>SI</t>
        </is>
      </c>
      <c r="D31" t="inlineStr">
        <is>
          <t>b3</t>
        </is>
      </c>
      <c r="E31" t="inlineStr">
        <is>
          <t>Registro interno del programa (b3, declarado)</t>
        </is>
      </c>
    </row>
    <row r="32">
      <c r="A32">
        <f t="array" ref="A32:A55">_xlfn.LET(_xlpm.r,_xlfn._xlws.FILTER('b3'!$E$2:$E$26,TRIM('b3'!$V$2:$V$26&amp;"")&lt;&gt;""),TRIM(_xlpm.r&amp;""))</f>
        <v/>
      </c>
      <c r="B32">
        <f t="array" ref="B32:B55">IF(_xlfn.ANCHORARRAY(A32)&lt;&gt;"","Comercio Justo","")</f>
        <v/>
      </c>
      <c r="C32">
        <f t="array" ref="C32:C55">_xlfn.LET(_xlpm.r,_xlfn._xlws.FILTER('b3'!$V$2:$V$26,TRIM('b3'!$V$2:$V$26&amp;"")&lt;&gt;""),_xlpm.r)</f>
        <v/>
      </c>
      <c r="D32">
        <f t="array" ref="D32:D55">IF(_xlfn.ANCHORARRAY(A32)&lt;&gt;"","b3","")</f>
        <v/>
      </c>
      <c r="E32">
        <f t="array" ref="E32:E55">IF(_xlfn.ANCHORARRAY(A32)&lt;&gt;"","Registro interno del programa (b3, declarado)","")</f>
        <v/>
      </c>
    </row>
    <row r="33">
      <c r="A33" t="inlineStr">
        <is>
          <t>20542264544</t>
        </is>
      </c>
      <c r="B33" t="inlineStr">
        <is>
          <t>Comercio Justo</t>
        </is>
      </c>
      <c r="C33" t="inlineStr">
        <is>
          <t>FLO ID: 30733  vigencia (02/02/2028)</t>
        </is>
      </c>
      <c r="D33" t="inlineStr">
        <is>
          <t>b3</t>
        </is>
      </c>
      <c r="E33" t="inlineStr">
        <is>
          <t>Registro interno del programa (b3, declarado)</t>
        </is>
      </c>
    </row>
    <row r="34">
      <c r="A34" t="inlineStr">
        <is>
          <t>20606451122</t>
        </is>
      </c>
      <c r="B34" t="inlineStr">
        <is>
          <t>Comercio Justo</t>
        </is>
      </c>
      <c r="C34" t="inlineStr">
        <is>
          <t>Si (FAIR TRADE USA, VENCE 08/04/2028)</t>
        </is>
      </c>
      <c r="D34" t="inlineStr">
        <is>
          <t>b3</t>
        </is>
      </c>
      <c r="E34" t="inlineStr">
        <is>
          <t>Registro interno del programa (b3, declarado)</t>
        </is>
      </c>
    </row>
    <row r="35">
      <c r="A35" t="inlineStr">
        <is>
          <t>20542209951</t>
        </is>
      </c>
      <c r="B35" t="inlineStr">
        <is>
          <t>Comercio Justo</t>
        </is>
      </c>
      <c r="C35" t="inlineStr">
        <is>
          <t>Si ( FAIR TRADE INTERNACIONAL - 28953 - 27/07/2027), (FAIR TRADING USA - 101034770 - 27/07/2027)</t>
        </is>
      </c>
      <c r="D35" t="inlineStr">
        <is>
          <t>b3</t>
        </is>
      </c>
      <c r="E35" t="inlineStr">
        <is>
          <t>Registro interno del programa (b3, declarado)</t>
        </is>
      </c>
    </row>
    <row r="36">
      <c r="A36" t="inlineStr">
        <is>
          <t>20600263286</t>
        </is>
      </c>
      <c r="B36" t="inlineStr">
        <is>
          <t>Comercio Justo</t>
        </is>
      </c>
      <c r="C36" t="inlineStr">
        <is>
          <t>Si (vigente hasta julio del 2028)</t>
        </is>
      </c>
      <c r="D36" t="inlineStr">
        <is>
          <t>b3</t>
        </is>
      </c>
      <c r="E36" t="inlineStr">
        <is>
          <t>Registro interno del programa (b3, declarado)</t>
        </is>
      </c>
    </row>
    <row r="37">
      <c r="A37" t="inlineStr">
        <is>
          <t>20609846314</t>
        </is>
      </c>
      <c r="B37" t="inlineStr">
        <is>
          <t>Comercio Justo</t>
        </is>
      </c>
      <c r="C37" t="inlineStr">
        <is>
          <t>En proceso</t>
        </is>
      </c>
      <c r="D37" t="inlineStr">
        <is>
          <t>b3</t>
        </is>
      </c>
      <c r="E37" t="inlineStr">
        <is>
          <t>Registro interno del programa (b3, declarado)</t>
        </is>
      </c>
    </row>
    <row r="38">
      <c r="A38" t="inlineStr">
        <is>
          <t>20602650643</t>
        </is>
      </c>
      <c r="B38" t="inlineStr">
        <is>
          <t>Comercio Justo</t>
        </is>
      </c>
      <c r="C38" t="inlineStr">
        <is>
          <t>Si (vigencia hasta junio del 2028)</t>
        </is>
      </c>
      <c r="D38" t="inlineStr">
        <is>
          <t>b3</t>
        </is>
      </c>
      <c r="E38" t="inlineStr">
        <is>
          <t>Registro interno del programa (b3, declarado)</t>
        </is>
      </c>
    </row>
    <row r="39">
      <c r="A39" t="inlineStr">
        <is>
          <t>20601558204</t>
        </is>
      </c>
      <c r="B39" t="inlineStr">
        <is>
          <t>Comercio Justo</t>
        </is>
      </c>
      <c r="C39" t="inlineStr">
        <is>
          <t xml:space="preserve">SI (VIGENTE HASTA EL 30 DE ABRIL 2026) </t>
        </is>
      </c>
      <c r="D39" t="inlineStr">
        <is>
          <t>b3</t>
        </is>
      </c>
      <c r="E39" t="inlineStr">
        <is>
          <t>Registro interno del programa (b3, declarado)</t>
        </is>
      </c>
    </row>
    <row r="40">
      <c r="A40" t="inlineStr">
        <is>
          <t>20610286519</t>
        </is>
      </c>
      <c r="B40" t="inlineStr">
        <is>
          <t>Comercio Justo</t>
        </is>
      </c>
      <c r="C40" t="inlineStr">
        <is>
          <t>NO CUENTA</t>
        </is>
      </c>
      <c r="D40" t="inlineStr">
        <is>
          <t>b3</t>
        </is>
      </c>
      <c r="E40" t="inlineStr">
        <is>
          <t>Registro interno del programa (b3, declarado)</t>
        </is>
      </c>
    </row>
    <row r="41">
      <c r="A41" t="inlineStr">
        <is>
          <t>20561140091</t>
        </is>
      </c>
      <c r="B41" t="inlineStr">
        <is>
          <t>Comercio Justo</t>
        </is>
      </c>
      <c r="C41" t="inlineStr">
        <is>
          <t>NO</t>
        </is>
      </c>
      <c r="D41" t="inlineStr">
        <is>
          <t>b3</t>
        </is>
      </c>
      <c r="E41" t="inlineStr">
        <is>
          <t>Registro interno del programa (b3, declarado)</t>
        </is>
      </c>
    </row>
    <row r="42">
      <c r="A42" t="inlineStr">
        <is>
          <t>20602054480</t>
        </is>
      </c>
      <c r="B42" t="inlineStr">
        <is>
          <t>Comercio Justo</t>
        </is>
      </c>
      <c r="C42" t="inlineStr">
        <is>
          <t>SI (VIGENTE HASTA SEPTIEMBRE 2026)</t>
        </is>
      </c>
      <c r="D42" t="inlineStr">
        <is>
          <t>b3</t>
        </is>
      </c>
      <c r="E42" t="inlineStr">
        <is>
          <t>Registro interno del programa (b3, declarado)</t>
        </is>
      </c>
    </row>
    <row r="43">
      <c r="A43" t="inlineStr">
        <is>
          <t>20140292657</t>
        </is>
      </c>
      <c r="B43" t="inlineStr">
        <is>
          <t>Comercio Justo</t>
        </is>
      </c>
      <c r="C43" t="inlineStr">
        <is>
          <t xml:space="preserve">
FairTrade (en proceso)</t>
        </is>
      </c>
      <c r="D43" t="inlineStr">
        <is>
          <t>b3</t>
        </is>
      </c>
      <c r="E43" t="inlineStr">
        <is>
          <t>Registro interno del programa (b3, declarado)</t>
        </is>
      </c>
    </row>
    <row r="44">
      <c r="A44" t="inlineStr">
        <is>
          <t>20132517119</t>
        </is>
      </c>
      <c r="B44" t="inlineStr">
        <is>
          <t>Comercio Justo</t>
        </is>
      </c>
      <c r="C44" t="inlineStr">
        <is>
          <t>Fairtrade hasta junio 2026</t>
        </is>
      </c>
      <c r="D44" t="inlineStr">
        <is>
          <t>b3</t>
        </is>
      </c>
      <c r="E44" t="inlineStr">
        <is>
          <t>Registro interno del programa (b3, declarado)</t>
        </is>
      </c>
    </row>
    <row r="45">
      <c r="A45" t="inlineStr">
        <is>
          <t>20136201213</t>
        </is>
      </c>
      <c r="B45" t="inlineStr">
        <is>
          <t>Comercio Justo</t>
        </is>
      </c>
      <c r="C45" t="inlineStr">
        <is>
          <t>Fair trade hasta junio 2027</t>
        </is>
      </c>
      <c r="D45" t="inlineStr">
        <is>
          <t>b3</t>
        </is>
      </c>
      <c r="E45" t="inlineStr">
        <is>
          <t>Registro interno del programa (b3, declarado)</t>
        </is>
      </c>
    </row>
    <row r="46">
      <c r="A46" t="inlineStr">
        <is>
          <t>20132489824</t>
        </is>
      </c>
      <c r="B46" t="inlineStr">
        <is>
          <t>Comercio Justo</t>
        </is>
      </c>
      <c r="C46" t="inlineStr">
        <is>
          <t>Vigencia organica hasta 26/03/2027</t>
        </is>
      </c>
      <c r="D46" t="inlineStr">
        <is>
          <t>b3</t>
        </is>
      </c>
      <c r="E46" t="inlineStr">
        <is>
          <t>Registro interno del programa (b3, declarado)</t>
        </is>
      </c>
    </row>
    <row r="47">
      <c r="A47" t="inlineStr">
        <is>
          <t>20147443120</t>
        </is>
      </c>
      <c r="B47" t="inlineStr">
        <is>
          <t>Comercio Justo</t>
        </is>
      </c>
      <c r="C47" t="inlineStr">
        <is>
          <t>Vigencia organica hasta 26/03/2027</t>
        </is>
      </c>
      <c r="D47" t="inlineStr">
        <is>
          <t>b3</t>
        </is>
      </c>
      <c r="E47" t="inlineStr">
        <is>
          <t>Registro interno del programa (b3, declarado)</t>
        </is>
      </c>
    </row>
    <row r="48">
      <c r="A48" t="inlineStr">
        <is>
          <t>20200880448</t>
        </is>
      </c>
      <c r="B48" t="inlineStr">
        <is>
          <t>Comercio Justo</t>
        </is>
      </c>
      <c r="C48" t="inlineStr">
        <is>
          <t>Vigencia organica hasta 26/03/2027</t>
        </is>
      </c>
      <c r="D48" t="inlineStr">
        <is>
          <t>b3</t>
        </is>
      </c>
      <c r="E48" t="inlineStr">
        <is>
          <t>Registro interno del programa (b3, declarado)</t>
        </is>
      </c>
    </row>
    <row r="49">
      <c r="A49" t="inlineStr">
        <is>
          <t>20605500430</t>
        </is>
      </c>
      <c r="B49" t="inlineStr">
        <is>
          <t>Comercio Justo</t>
        </is>
      </c>
      <c r="C49" t="inlineStr">
        <is>
          <t>FLO ID 1931022; VIGENCIA HASTA SETIEMBRE 2028</t>
        </is>
      </c>
      <c r="D49" t="inlineStr">
        <is>
          <t>b3</t>
        </is>
      </c>
      <c r="E49" t="inlineStr">
        <is>
          <t>Registro interno del programa (b3, declarado)</t>
        </is>
      </c>
    </row>
    <row r="50">
      <c r="A50" t="inlineStr">
        <is>
          <t>20603862369</t>
        </is>
      </c>
      <c r="B50" t="inlineStr">
        <is>
          <t>Comercio Justo</t>
        </is>
      </c>
      <c r="C50" t="inlineStr">
        <is>
          <t>FLO ID 41859, VIGENCIA HASTA 24 DIC 2029</t>
        </is>
      </c>
      <c r="D50" t="inlineStr">
        <is>
          <t>b3</t>
        </is>
      </c>
      <c r="E50" t="inlineStr">
        <is>
          <t>Registro interno del programa (b3, declarado)</t>
        </is>
      </c>
    </row>
    <row r="51">
      <c r="A51" t="inlineStr">
        <is>
          <t>20140181405</t>
        </is>
      </c>
      <c r="B51" t="inlineStr">
        <is>
          <t>Comercio Justo</t>
        </is>
      </c>
      <c r="C51" t="inlineStr">
        <is>
          <t>FLO ID 796, VIGENCIA HASTA 24 DIC 2028</t>
        </is>
      </c>
      <c r="D51" t="inlineStr">
        <is>
          <t>b3</t>
        </is>
      </c>
      <c r="E51" t="inlineStr">
        <is>
          <t>Registro interno del programa (b3, declarado)</t>
        </is>
      </c>
    </row>
    <row r="52">
      <c r="A52" t="inlineStr">
        <is>
          <t>20602488927</t>
        </is>
      </c>
      <c r="B52" t="inlineStr">
        <is>
          <t>Comercio Justo</t>
        </is>
      </c>
      <c r="C52" t="inlineStr">
        <is>
          <t xml:space="preserve">SI. Vigente </t>
        </is>
      </c>
      <c r="D52" t="inlineStr">
        <is>
          <t>b3</t>
        </is>
      </c>
      <c r="E52" t="inlineStr">
        <is>
          <t>Registro interno del programa (b3, declarado)</t>
        </is>
      </c>
    </row>
    <row r="53">
      <c r="A53" t="inlineStr">
        <is>
          <t>20600920597</t>
        </is>
      </c>
      <c r="B53" t="inlineStr">
        <is>
          <t>Comercio Justo</t>
        </is>
      </c>
      <c r="C53" t="inlineStr">
        <is>
          <t>NO  CUENTA</t>
        </is>
      </c>
      <c r="D53" t="inlineStr">
        <is>
          <t>b3</t>
        </is>
      </c>
      <c r="E53" t="inlineStr">
        <is>
          <t>Registro interno del programa (b3, declarado)</t>
        </is>
      </c>
    </row>
    <row r="54">
      <c r="A54" t="inlineStr">
        <is>
          <t>20604309728</t>
        </is>
      </c>
      <c r="B54" t="inlineStr">
        <is>
          <t>Comercio Justo</t>
        </is>
      </c>
      <c r="C54" t="inlineStr">
        <is>
          <t>SI</t>
        </is>
      </c>
      <c r="D54" t="inlineStr">
        <is>
          <t>b3</t>
        </is>
      </c>
      <c r="E54" t="inlineStr">
        <is>
          <t>Registro interno del programa (b3, declarado)</t>
        </is>
      </c>
    </row>
    <row r="55">
      <c r="A55" t="inlineStr">
        <is>
          <t>20479595276</t>
        </is>
      </c>
      <c r="B55" t="inlineStr">
        <is>
          <t>Comercio Justo</t>
        </is>
      </c>
      <c r="C55" t="inlineStr">
        <is>
          <t>SI</t>
        </is>
      </c>
      <c r="D55" t="inlineStr">
        <is>
          <t>b3</t>
        </is>
      </c>
      <c r="E55" t="inlineStr">
        <is>
          <t>Registro interno del programa (b3, declarado)</t>
        </is>
      </c>
    </row>
    <row r="56">
      <c r="A56">
        <f t="array" ref="A56:A67">_xlfn.LET(_xlpm.r,_xlfn._xlws.FILTER('b3'!$E$2:$E$26,(TRIM('b3'!$W$2:$W$26&amp;"")&lt;&gt;"")*(TRIM('b3'!$W$2:$W$26&amp;"")&lt;&gt;"NINGUNA")*(TRIM('b3'!$W$2:$W$26&amp;"")&lt;&gt;"NO TIENE")*(TRIM('b3'!$W$2:$W$26&amp;"")&lt;&gt;"NO CUENTA")&gt;0),TRIM(_xlpm.r&amp;""))</f>
        <v/>
      </c>
      <c r="B56">
        <f t="array" ref="B56:B67">IF(_xlfn.ANCHORARRAY(A56)&lt;&gt;"","Otra","")</f>
        <v/>
      </c>
      <c r="C56">
        <f t="array" ref="C56:C67">_xlfn.LET(_xlpm.r,_xlfn._xlws.FILTER('b3'!$W$2:$W$26,(TRIM('b3'!$W$2:$W$26&amp;"")&lt;&gt;"")*(TRIM('b3'!$W$2:$W$26&amp;"")&lt;&gt;"NINGUNA")*(TRIM('b3'!$W$2:$W$26&amp;"")&lt;&gt;"NO TIENE")*(TRIM('b3'!$W$2:$W$26&amp;"")&lt;&gt;"NO CUENTA")&gt;0),_xlpm.r)</f>
        <v/>
      </c>
      <c r="D56">
        <f t="array" ref="D56:D67">IF(_xlfn.ANCHORARRAY(A56)&lt;&gt;"","b3","")</f>
        <v/>
      </c>
      <c r="E56">
        <f t="array" ref="E56:E67">IF(_xlfn.ANCHORARRAY(A56)&lt;&gt;"","Organismo certificador (declarado en b3)","")</f>
        <v/>
      </c>
    </row>
    <row r="57">
      <c r="A57" t="inlineStr">
        <is>
          <t>20542264544</t>
        </is>
      </c>
      <c r="B57" t="inlineStr">
        <is>
          <t>Otra</t>
        </is>
      </c>
      <c r="C57" t="inlineStr">
        <is>
          <t xml:space="preserve">Rainforest Alliance  RA_00079682202 vigencia(15/07/2027) C831412RA_01_2025
</t>
        </is>
      </c>
      <c r="D57" t="inlineStr">
        <is>
          <t>b3</t>
        </is>
      </c>
      <c r="E57" t="inlineStr">
        <is>
          <t>Organismo certificador (declarado en b3)</t>
        </is>
      </c>
    </row>
    <row r="58">
      <c r="A58" t="inlineStr">
        <is>
          <t>20542209951</t>
        </is>
      </c>
      <c r="B58" t="inlineStr">
        <is>
          <t>Otra</t>
        </is>
      </c>
      <c r="C58" t="inlineStr">
        <is>
          <t>RAIN FOREST ( RA_00079662202, VENCE 24/08/2026)</t>
        </is>
      </c>
      <c r="D58" t="inlineStr">
        <is>
          <t>b3</t>
        </is>
      </c>
      <c r="E58" t="inlineStr">
        <is>
          <t>Organismo certificador (declarado en b3)</t>
        </is>
      </c>
    </row>
    <row r="59">
      <c r="A59" t="inlineStr">
        <is>
          <t>20600263286</t>
        </is>
      </c>
      <c r="B59" t="inlineStr">
        <is>
          <t>Otra</t>
        </is>
      </c>
      <c r="C59" t="inlineStr">
        <is>
          <t>Certificación Comercio Justo: FLO ID 33184
Certificación Ogánica: BIOLATINA
Certificación Café Practices
Certificación Rainforest Alliance</t>
        </is>
      </c>
      <c r="D59" t="inlineStr">
        <is>
          <t>b3</t>
        </is>
      </c>
      <c r="E59" t="inlineStr">
        <is>
          <t>Organismo certificador (declarado en b3)</t>
        </is>
      </c>
    </row>
    <row r="60">
      <c r="A60" t="inlineStr">
        <is>
          <t>20609846314</t>
        </is>
      </c>
      <c r="B60" t="inlineStr">
        <is>
          <t>Otra</t>
        </is>
      </c>
      <c r="C60" t="inlineStr">
        <is>
          <t>Orgánico Nop, Organico para EEUU, Organico para la UE</t>
        </is>
      </c>
      <c r="D60" t="inlineStr">
        <is>
          <t>b3</t>
        </is>
      </c>
      <c r="E60" t="inlineStr">
        <is>
          <t>Organismo certificador (declarado en b3)</t>
        </is>
      </c>
    </row>
    <row r="61">
      <c r="A61" t="inlineStr">
        <is>
          <t>20602650643</t>
        </is>
      </c>
      <c r="B61" t="inlineStr">
        <is>
          <t>Otra</t>
        </is>
      </c>
      <c r="C61" t="inlineStr">
        <is>
          <t>Certificación Orgánica
Certificación Comercio Justo (Fairtrade)</t>
        </is>
      </c>
      <c r="D61" t="inlineStr">
        <is>
          <t>b3</t>
        </is>
      </c>
      <c r="E61" t="inlineStr">
        <is>
          <t>Organismo certificador (declarado en b3)</t>
        </is>
      </c>
    </row>
    <row r="62">
      <c r="A62" t="inlineStr">
        <is>
          <t>20610286519</t>
        </is>
      </c>
      <c r="B62" t="inlineStr">
        <is>
          <t>Otra</t>
        </is>
      </c>
      <c r="C62" t="inlineStr">
        <is>
          <t xml:space="preserve">ORGANICO NOP, COR
</t>
        </is>
      </c>
      <c r="D62" t="inlineStr">
        <is>
          <t>b3</t>
        </is>
      </c>
      <c r="E62" t="inlineStr">
        <is>
          <t>Organismo certificador (declarado en b3)</t>
        </is>
      </c>
    </row>
    <row r="63">
      <c r="A63" t="inlineStr">
        <is>
          <t>20561140091</t>
        </is>
      </c>
      <c r="B63" t="inlineStr">
        <is>
          <t>Otra</t>
        </is>
      </c>
      <c r="C63" t="inlineStr">
        <is>
          <t>Organico NOP</t>
        </is>
      </c>
      <c r="D63" t="inlineStr">
        <is>
          <t>b3</t>
        </is>
      </c>
      <c r="E63" t="inlineStr">
        <is>
          <t>Organismo certificador (declarado en b3)</t>
        </is>
      </c>
    </row>
    <row r="64">
      <c r="A64" t="inlineStr">
        <is>
          <t>20602054480</t>
        </is>
      </c>
      <c r="B64" t="inlineStr">
        <is>
          <t>Otra</t>
        </is>
      </c>
      <c r="C64" t="inlineStr">
        <is>
          <t xml:space="preserve">BIRD FRIENDLY / LIBRE TRABAJO INFANTIL  </t>
        </is>
      </c>
      <c r="D64" t="inlineStr">
        <is>
          <t>b3</t>
        </is>
      </c>
      <c r="E64" t="inlineStr">
        <is>
          <t>Organismo certificador (declarado en b3)</t>
        </is>
      </c>
    </row>
    <row r="65">
      <c r="A65" t="inlineStr">
        <is>
          <t>20605500430</t>
        </is>
      </c>
      <c r="B65" t="inlineStr">
        <is>
          <t>Otra</t>
        </is>
      </c>
      <c r="C65" t="inlineStr">
        <is>
          <t>Fairtrade</t>
        </is>
      </c>
      <c r="D65" t="inlineStr">
        <is>
          <t>b3</t>
        </is>
      </c>
      <c r="E65" t="inlineStr">
        <is>
          <t>Organismo certificador (declarado en b3)</t>
        </is>
      </c>
    </row>
    <row r="66">
      <c r="A66" t="inlineStr">
        <is>
          <t>20603862369</t>
        </is>
      </c>
      <c r="B66" t="inlineStr">
        <is>
          <t>Otra</t>
        </is>
      </c>
      <c r="C66" t="inlineStr">
        <is>
          <t>IMO cert, Fairtrade</t>
        </is>
      </c>
      <c r="D66" t="inlineStr">
        <is>
          <t>b3</t>
        </is>
      </c>
      <c r="E66" t="inlineStr">
        <is>
          <t>Organismo certificador (declarado en b3)</t>
        </is>
      </c>
    </row>
    <row r="67">
      <c r="A67" t="inlineStr">
        <is>
          <t>20140181405</t>
        </is>
      </c>
      <c r="B67" t="inlineStr">
        <is>
          <t>Otra</t>
        </is>
      </c>
      <c r="C67" t="inlineStr">
        <is>
          <t>BIRD FRIENDEY y Fairtrade</t>
        </is>
      </c>
      <c r="D67" t="inlineStr">
        <is>
          <t>b3</t>
        </is>
      </c>
      <c r="E67" t="inlineStr">
        <is>
          <t>Organismo certificador (declarado en b3)</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F289"/>
  <sheetViews>
    <sheetView workbookViewId="0">
      <pane ySplit="1" topLeftCell="A14" activePane="bottomLeft" state="frozen"/>
      <selection pane="bottomLeft" activeCell="A1" sqref="A1"/>
    </sheetView>
  </sheetViews>
  <sheetFormatPr baseColWidth="10" defaultColWidth="11" defaultRowHeight="14.4"/>
  <sheetData>
    <row r="1" ht="15" customHeight="1">
      <c r="A1" s="1" t="inlineStr">
        <is>
          <t>ruc</t>
        </is>
      </c>
      <c r="B1" s="1" t="inlineStr">
        <is>
          <t>tipo_contacto</t>
        </is>
      </c>
      <c r="C1" s="1" t="inlineStr">
        <is>
          <t>valor</t>
        </is>
      </c>
      <c r="D1" s="1" t="inlineStr">
        <is>
          <t>fuente_pestaña</t>
        </is>
      </c>
      <c r="E1" s="1" t="inlineStr">
        <is>
          <t>fuente</t>
        </is>
      </c>
      <c r="F1" s="1" t="inlineStr">
        <is>
          <t>fecha_consulta</t>
        </is>
      </c>
    </row>
    <row r="2">
      <c r="A2">
        <f t="array" ref="A2:A117">_xlfn.LET(_xlpm.r,_xlfn._xlws.FILTER(RUC_OECE!$A$2:$A$598,TRIM(RUC_OECE!$I$2:$I$598&amp;"")&lt;&gt;""),TRIM(_xlpm.r&amp;""))</f>
        <v/>
      </c>
      <c r="B2">
        <f t="array" ref="B2:B117">IF(_xlfn.ANCHORARRAY(A2)&lt;&gt;"","Teléfono","")</f>
        <v/>
      </c>
      <c r="C2">
        <f t="array" ref="C2:C117">_xlfn.LET(_xlpm.r,_xlfn._xlws.FILTER(RUC_OECE!$I$2:$I$598,TRIM(RUC_OECE!$I$2:$I$598&amp;"")&lt;&gt;""),_xlpm.r)</f>
        <v/>
      </c>
      <c r="D2">
        <f t="array" ref="D2:D117">IF(_xlfn.ANCHORARRAY(A2)&lt;&gt;"","RUC_OECE","")</f>
        <v/>
      </c>
      <c r="E2">
        <f t="array" ref="E2:E117">IF(_xlfn.ANCHORARRAY(A2)&lt;&gt;"","OECE - ficha de proveedor","")</f>
        <v/>
      </c>
    </row>
    <row r="3">
      <c r="A3" t="inlineStr">
        <is>
          <t>20118588135</t>
        </is>
      </c>
      <c r="B3" t="inlineStr">
        <is>
          <t>Teléfono</t>
        </is>
      </c>
      <c r="C3" t="inlineStr">
        <is>
          <t>051328851</t>
        </is>
      </c>
      <c r="D3" t="inlineStr">
        <is>
          <t>RUC_OECE</t>
        </is>
      </c>
      <c r="E3" t="inlineStr">
        <is>
          <t>OECE - ficha de proveedor</t>
        </is>
      </c>
    </row>
    <row r="4">
      <c r="A4" t="inlineStr">
        <is>
          <t>20119208026</t>
        </is>
      </c>
      <c r="B4" t="inlineStr">
        <is>
          <t>Teléfono</t>
        </is>
      </c>
      <c r="C4" t="inlineStr">
        <is>
          <t>052-401722</t>
        </is>
      </c>
      <c r="D4" t="inlineStr">
        <is>
          <t>RUC_OECE</t>
        </is>
      </c>
      <c r="E4" t="inlineStr">
        <is>
          <t>OECE - ficha de proveedor</t>
        </is>
      </c>
    </row>
    <row r="5">
      <c r="A5" t="inlineStr">
        <is>
          <t>20129156083</t>
        </is>
      </c>
      <c r="B5" t="inlineStr">
        <is>
          <t>Teléfono</t>
        </is>
      </c>
      <c r="C5" t="inlineStr">
        <is>
          <t>066-325179</t>
        </is>
      </c>
      <c r="D5" t="inlineStr">
        <is>
          <t>RUC_OECE</t>
        </is>
      </c>
      <c r="E5" t="inlineStr">
        <is>
          <t>OECE - ficha de proveedor</t>
        </is>
      </c>
    </row>
    <row r="6">
      <c r="A6" t="inlineStr">
        <is>
          <t>20129529530</t>
        </is>
      </c>
      <c r="B6" t="inlineStr">
        <is>
          <t>Teléfono</t>
        </is>
      </c>
      <c r="C6" t="inlineStr">
        <is>
          <t>545030</t>
        </is>
      </c>
      <c r="D6" t="inlineStr">
        <is>
          <t>RUC_OECE</t>
        </is>
      </c>
      <c r="E6" t="inlineStr">
        <is>
          <t>OECE - ficha de proveedor</t>
        </is>
      </c>
    </row>
    <row r="7">
      <c r="A7" t="inlineStr">
        <is>
          <t>20132505455</t>
        </is>
      </c>
      <c r="B7" t="inlineStr">
        <is>
          <t>Teléfono</t>
        </is>
      </c>
      <c r="C7" t="inlineStr">
        <is>
          <t>084282566</t>
        </is>
      </c>
      <c r="D7" t="inlineStr">
        <is>
          <t>RUC_OECE</t>
        </is>
      </c>
      <c r="E7" t="inlineStr">
        <is>
          <t>OECE - ficha de proveedor</t>
        </is>
      </c>
    </row>
    <row r="8">
      <c r="A8" t="inlineStr">
        <is>
          <t>20132509795</t>
        </is>
      </c>
      <c r="B8" t="inlineStr">
        <is>
          <t>Teléfono</t>
        </is>
      </c>
      <c r="C8" t="inlineStr">
        <is>
          <t>282638</t>
        </is>
      </c>
      <c r="D8" t="inlineStr">
        <is>
          <t>RUC_OECE</t>
        </is>
      </c>
      <c r="E8" t="inlineStr">
        <is>
          <t>OECE - ficha de proveedor</t>
        </is>
      </c>
    </row>
    <row r="9">
      <c r="A9" t="inlineStr">
        <is>
          <t>20132509876</t>
        </is>
      </c>
      <c r="B9" t="inlineStr">
        <is>
          <t>Teléfono</t>
        </is>
      </c>
      <c r="C9" t="inlineStr">
        <is>
          <t>984403611</t>
        </is>
      </c>
      <c r="D9" t="inlineStr">
        <is>
          <t>RUC_OECE</t>
        </is>
      </c>
      <c r="E9" t="inlineStr">
        <is>
          <t>OECE - ficha de proveedor</t>
        </is>
      </c>
    </row>
    <row r="10">
      <c r="A10" t="inlineStr">
        <is>
          <t>20132517119</t>
        </is>
      </c>
      <c r="B10" t="inlineStr">
        <is>
          <t>Teléfono</t>
        </is>
      </c>
      <c r="C10" t="inlineStr">
        <is>
          <t>084281110</t>
        </is>
      </c>
      <c r="D10" t="inlineStr">
        <is>
          <t>RUC_OECE</t>
        </is>
      </c>
      <c r="E10" t="inlineStr">
        <is>
          <t>OECE - ficha de proveedor</t>
        </is>
      </c>
    </row>
    <row r="11">
      <c r="A11" t="inlineStr">
        <is>
          <t>20136201132</t>
        </is>
      </c>
      <c r="B11" t="inlineStr">
        <is>
          <t>Teléfono</t>
        </is>
      </c>
      <c r="C11" t="inlineStr">
        <is>
          <t>944257022</t>
        </is>
      </c>
      <c r="D11" t="inlineStr">
        <is>
          <t>RUC_OECE</t>
        </is>
      </c>
      <c r="E11" t="inlineStr">
        <is>
          <t>OECE - ficha de proveedor</t>
        </is>
      </c>
    </row>
    <row r="12">
      <c r="A12" t="inlineStr">
        <is>
          <t>20136201213</t>
        </is>
      </c>
      <c r="B12" t="inlineStr">
        <is>
          <t>Teléfono</t>
        </is>
      </c>
      <c r="C12" t="inlineStr">
        <is>
          <t>084-281377</t>
        </is>
      </c>
      <c r="D12" t="inlineStr">
        <is>
          <t>RUC_OECE</t>
        </is>
      </c>
      <c r="E12" t="inlineStr">
        <is>
          <t>OECE - ficha de proveedor</t>
        </is>
      </c>
    </row>
    <row r="13">
      <c r="A13" t="inlineStr">
        <is>
          <t>20140181405</t>
        </is>
      </c>
      <c r="B13" t="inlineStr">
        <is>
          <t>Teléfono</t>
        </is>
      </c>
      <c r="C13" t="inlineStr">
        <is>
          <t>064-531190</t>
        </is>
      </c>
      <c r="D13" t="inlineStr">
        <is>
          <t>RUC_OECE</t>
        </is>
      </c>
      <c r="E13" t="inlineStr">
        <is>
          <t>OECE - ficha de proveedor</t>
        </is>
      </c>
    </row>
    <row r="14">
      <c r="A14" t="inlineStr">
        <is>
          <t>20140292657</t>
        </is>
      </c>
      <c r="B14" t="inlineStr">
        <is>
          <t>Teléfono</t>
        </is>
      </c>
      <c r="C14" t="inlineStr">
        <is>
          <t>958301167</t>
        </is>
      </c>
      <c r="D14" t="inlineStr">
        <is>
          <t>RUC_OECE</t>
        </is>
      </c>
      <c r="E14" t="inlineStr">
        <is>
          <t>OECE - ficha de proveedor</t>
        </is>
      </c>
    </row>
    <row r="15">
      <c r="A15" t="inlineStr">
        <is>
          <t>20143692010</t>
        </is>
      </c>
      <c r="B15" t="inlineStr">
        <is>
          <t>Teléfono</t>
        </is>
      </c>
      <c r="C15" t="inlineStr">
        <is>
          <t>980444176</t>
        </is>
      </c>
      <c r="D15" t="inlineStr">
        <is>
          <t>RUC_OECE</t>
        </is>
      </c>
      <c r="E15" t="inlineStr">
        <is>
          <t>OECE - ficha de proveedor</t>
        </is>
      </c>
    </row>
    <row r="16">
      <c r="A16" t="inlineStr">
        <is>
          <t>20145484597</t>
        </is>
      </c>
      <c r="B16" t="inlineStr">
        <is>
          <t>Teléfono</t>
        </is>
      </c>
      <c r="C16" t="inlineStr">
        <is>
          <t>951401272</t>
        </is>
      </c>
      <c r="D16" t="inlineStr">
        <is>
          <t>RUC_OECE</t>
        </is>
      </c>
      <c r="E16" t="inlineStr">
        <is>
          <t>OECE - ficha de proveedor</t>
        </is>
      </c>
    </row>
    <row r="17">
      <c r="A17" t="inlineStr">
        <is>
          <t>20175089111</t>
        </is>
      </c>
      <c r="B17" t="inlineStr">
        <is>
          <t>Teléfono</t>
        </is>
      </c>
      <c r="C17" t="inlineStr">
        <is>
          <t>076607101</t>
        </is>
      </c>
      <c r="D17" t="inlineStr">
        <is>
          <t>RUC_OECE</t>
        </is>
      </c>
      <c r="E17" t="inlineStr">
        <is>
          <t>OECE - ficha de proveedor</t>
        </is>
      </c>
    </row>
    <row r="18">
      <c r="A18" t="inlineStr">
        <is>
          <t>20323699365</t>
        </is>
      </c>
      <c r="B18" t="inlineStr">
        <is>
          <t>Teléfono</t>
        </is>
      </c>
      <c r="C18" t="inlineStr">
        <is>
          <t>063462465</t>
        </is>
      </c>
      <c r="D18" t="inlineStr">
        <is>
          <t>RUC_OECE</t>
        </is>
      </c>
      <c r="E18" t="inlineStr">
        <is>
          <t>OECE - ficha de proveedor</t>
        </is>
      </c>
    </row>
    <row r="19">
      <c r="A19" t="inlineStr">
        <is>
          <t>20326767400</t>
        </is>
      </c>
      <c r="B19" t="inlineStr">
        <is>
          <t>Teléfono</t>
        </is>
      </c>
      <c r="C19" t="inlineStr">
        <is>
          <t>958996698</t>
        </is>
      </c>
      <c r="D19" t="inlineStr">
        <is>
          <t>RUC_OECE</t>
        </is>
      </c>
      <c r="E19" t="inlineStr">
        <is>
          <t>OECE - ficha de proveedor</t>
        </is>
      </c>
    </row>
    <row r="20">
      <c r="A20" t="inlineStr">
        <is>
          <t>20352417018</t>
        </is>
      </c>
      <c r="B20" t="inlineStr">
        <is>
          <t>Teléfono</t>
        </is>
      </c>
      <c r="C20" t="inlineStr">
        <is>
          <t>576387</t>
        </is>
      </c>
      <c r="D20" t="inlineStr">
        <is>
          <t>RUC_OECE</t>
        </is>
      </c>
      <c r="E20" t="inlineStr">
        <is>
          <t>OECE - ficha de proveedor</t>
        </is>
      </c>
    </row>
    <row r="21">
      <c r="A21" t="inlineStr">
        <is>
          <t>20352423921</t>
        </is>
      </c>
      <c r="B21" t="inlineStr">
        <is>
          <t>Teléfono</t>
        </is>
      </c>
      <c r="C21" t="inlineStr">
        <is>
          <t>947595969</t>
        </is>
      </c>
      <c r="D21" t="inlineStr">
        <is>
          <t>RUC_OECE</t>
        </is>
      </c>
      <c r="E21" t="inlineStr">
        <is>
          <t>OECE - ficha de proveedor</t>
        </is>
      </c>
    </row>
    <row r="22">
      <c r="A22" t="inlineStr">
        <is>
          <t>20393152207</t>
        </is>
      </c>
      <c r="B22" t="inlineStr">
        <is>
          <t>Teléfono</t>
        </is>
      </c>
      <c r="C22" t="inlineStr">
        <is>
          <t>061-794794</t>
        </is>
      </c>
      <c r="D22" t="inlineStr">
        <is>
          <t>RUC_OECE</t>
        </is>
      </c>
      <c r="E22" t="inlineStr">
        <is>
          <t>OECE - ficha de proveedor</t>
        </is>
      </c>
    </row>
    <row r="23">
      <c r="A23" t="inlineStr">
        <is>
          <t>20393415062</t>
        </is>
      </c>
      <c r="B23" t="inlineStr">
        <is>
          <t>Teléfono</t>
        </is>
      </c>
      <c r="C23" t="inlineStr">
        <is>
          <t>981676442</t>
        </is>
      </c>
      <c r="D23" t="inlineStr">
        <is>
          <t>RUC_OECE</t>
        </is>
      </c>
      <c r="E23" t="inlineStr">
        <is>
          <t>OECE - ficha de proveedor</t>
        </is>
      </c>
    </row>
    <row r="24">
      <c r="A24" t="inlineStr">
        <is>
          <t>20393449471</t>
        </is>
      </c>
      <c r="B24" t="inlineStr">
        <is>
          <t>Teléfono</t>
        </is>
      </c>
      <c r="C24" t="inlineStr">
        <is>
          <t>061-961956251</t>
        </is>
      </c>
      <c r="D24" t="inlineStr">
        <is>
          <t>RUC_OECE</t>
        </is>
      </c>
      <c r="E24" t="inlineStr">
        <is>
          <t>OECE - ficha de proveedor</t>
        </is>
      </c>
    </row>
    <row r="25">
      <c r="A25" t="inlineStr">
        <is>
          <t>20393972000</t>
        </is>
      </c>
      <c r="B25" t="inlineStr">
        <is>
          <t>Teléfono</t>
        </is>
      </c>
      <c r="C25" t="inlineStr">
        <is>
          <t>937440761</t>
        </is>
      </c>
      <c r="D25" t="inlineStr">
        <is>
          <t>RUC_OECE</t>
        </is>
      </c>
      <c r="E25" t="inlineStr">
        <is>
          <t>OECE - ficha de proveedor</t>
        </is>
      </c>
    </row>
    <row r="26">
      <c r="A26" t="inlineStr">
        <is>
          <t>20404057805</t>
        </is>
      </c>
      <c r="B26" t="inlineStr">
        <is>
          <t>Teléfono</t>
        </is>
      </c>
      <c r="C26" t="inlineStr">
        <is>
          <t>042545190</t>
        </is>
      </c>
      <c r="D26" t="inlineStr">
        <is>
          <t>RUC_OECE</t>
        </is>
      </c>
      <c r="E26" t="inlineStr">
        <is>
          <t>OECE - ficha de proveedor</t>
        </is>
      </c>
    </row>
    <row r="27">
      <c r="A27" t="inlineStr">
        <is>
          <t>20407808666</t>
        </is>
      </c>
      <c r="B27" t="inlineStr">
        <is>
          <t>Teléfono</t>
        </is>
      </c>
      <c r="C27" t="inlineStr">
        <is>
          <t>985747811</t>
        </is>
      </c>
      <c r="D27" t="inlineStr">
        <is>
          <t>RUC_OECE</t>
        </is>
      </c>
      <c r="E27" t="inlineStr">
        <is>
          <t>OECE - ficha de proveedor</t>
        </is>
      </c>
    </row>
    <row r="28">
      <c r="A28" t="inlineStr">
        <is>
          <t>20447688281</t>
        </is>
      </c>
      <c r="B28" t="inlineStr">
        <is>
          <t>Teléfono</t>
        </is>
      </c>
      <c r="C28" t="inlineStr">
        <is>
          <t>332522</t>
        </is>
      </c>
      <c r="D28" t="inlineStr">
        <is>
          <t>RUC_OECE</t>
        </is>
      </c>
      <c r="E28" t="inlineStr">
        <is>
          <t>OECE - ficha de proveedor</t>
        </is>
      </c>
    </row>
    <row r="29">
      <c r="A29" t="inlineStr">
        <is>
          <t>20447888701</t>
        </is>
      </c>
      <c r="B29" t="inlineStr">
        <is>
          <t>Teléfono</t>
        </is>
      </c>
      <c r="C29" t="inlineStr">
        <is>
          <t>051331522</t>
        </is>
      </c>
      <c r="D29" t="inlineStr">
        <is>
          <t>RUC_OECE</t>
        </is>
      </c>
      <c r="E29" t="inlineStr">
        <is>
          <t>OECE - ficha de proveedor</t>
        </is>
      </c>
    </row>
    <row r="30">
      <c r="A30" t="inlineStr">
        <is>
          <t>20448277781</t>
        </is>
      </c>
      <c r="B30" t="inlineStr">
        <is>
          <t>Teléfono</t>
        </is>
      </c>
      <c r="C30" t="inlineStr">
        <is>
          <t>980278888</t>
        </is>
      </c>
      <c r="D30" t="inlineStr">
        <is>
          <t>RUC_OECE</t>
        </is>
      </c>
      <c r="E30" t="inlineStr">
        <is>
          <t>OECE - ficha de proveedor</t>
        </is>
      </c>
    </row>
    <row r="31">
      <c r="A31" t="inlineStr">
        <is>
          <t>20449558902</t>
        </is>
      </c>
      <c r="B31" t="inlineStr">
        <is>
          <t>Teléfono</t>
        </is>
      </c>
      <c r="C31" t="inlineStr">
        <is>
          <t>966630480</t>
        </is>
      </c>
      <c r="D31" t="inlineStr">
        <is>
          <t>RUC_OECE</t>
        </is>
      </c>
      <c r="E31" t="inlineStr">
        <is>
          <t>OECE - ficha de proveedor</t>
        </is>
      </c>
    </row>
    <row r="32">
      <c r="A32" t="inlineStr">
        <is>
          <t>20452774705</t>
        </is>
      </c>
      <c r="B32" t="inlineStr">
        <is>
          <t>Teléfono</t>
        </is>
      </c>
      <c r="C32" t="inlineStr">
        <is>
          <t>921060381</t>
        </is>
      </c>
      <c r="D32" t="inlineStr">
        <is>
          <t>RUC_OECE</t>
        </is>
      </c>
      <c r="E32" t="inlineStr">
        <is>
          <t>OECE - ficha de proveedor</t>
        </is>
      </c>
    </row>
    <row r="33">
      <c r="A33" t="inlineStr">
        <is>
          <t>20479728501</t>
        </is>
      </c>
      <c r="B33" t="inlineStr">
        <is>
          <t>Teléfono</t>
        </is>
      </c>
      <c r="C33" t="inlineStr">
        <is>
          <t>041-478026</t>
        </is>
      </c>
      <c r="D33" t="inlineStr">
        <is>
          <t>RUC_OECE</t>
        </is>
      </c>
      <c r="E33" t="inlineStr">
        <is>
          <t>OECE - ficha de proveedor</t>
        </is>
      </c>
    </row>
    <row r="34">
      <c r="A34" t="inlineStr">
        <is>
          <t>20479856258</t>
        </is>
      </c>
      <c r="B34" t="inlineStr">
        <is>
          <t>Teléfono</t>
        </is>
      </c>
      <c r="C34" t="inlineStr">
        <is>
          <t>941922277</t>
        </is>
      </c>
      <c r="D34" t="inlineStr">
        <is>
          <t>RUC_OECE</t>
        </is>
      </c>
      <c r="E34" t="inlineStr">
        <is>
          <t>OECE - ficha de proveedor</t>
        </is>
      </c>
    </row>
    <row r="35">
      <c r="A35" t="inlineStr">
        <is>
          <t>20480118295</t>
        </is>
      </c>
      <c r="B35" t="inlineStr">
        <is>
          <t>Teléfono</t>
        </is>
      </c>
      <c r="C35" t="inlineStr">
        <is>
          <t>945205853</t>
        </is>
      </c>
      <c r="D35" t="inlineStr">
        <is>
          <t>RUC_OECE</t>
        </is>
      </c>
      <c r="E35" t="inlineStr">
        <is>
          <t>OECE - ficha de proveedor</t>
        </is>
      </c>
    </row>
    <row r="36">
      <c r="A36" t="inlineStr">
        <is>
          <t>20480458550</t>
        </is>
      </c>
      <c r="B36" t="inlineStr">
        <is>
          <t>Teléfono</t>
        </is>
      </c>
      <c r="C36" t="inlineStr">
        <is>
          <t>943 813 290</t>
        </is>
      </c>
      <c r="D36" t="inlineStr">
        <is>
          <t>RUC_OECE</t>
        </is>
      </c>
      <c r="E36" t="inlineStr">
        <is>
          <t>OECE - ficha de proveedor</t>
        </is>
      </c>
    </row>
    <row r="37">
      <c r="A37" t="inlineStr">
        <is>
          <t>20481929122</t>
        </is>
      </c>
      <c r="B37" t="inlineStr">
        <is>
          <t>Teléfono</t>
        </is>
      </c>
      <c r="C37" t="inlineStr">
        <is>
          <t>987771691</t>
        </is>
      </c>
      <c r="D37" t="inlineStr">
        <is>
          <t>RUC_OECE</t>
        </is>
      </c>
      <c r="E37" t="inlineStr">
        <is>
          <t>OECE - ficha de proveedor</t>
        </is>
      </c>
    </row>
    <row r="38">
      <c r="A38" t="inlineStr">
        <is>
          <t>20482423320</t>
        </is>
      </c>
      <c r="B38" t="inlineStr">
        <is>
          <t>Teléfono</t>
        </is>
      </c>
      <c r="C38" t="inlineStr">
        <is>
          <t>949704968</t>
        </is>
      </c>
      <c r="D38" t="inlineStr">
        <is>
          <t>RUC_OECE</t>
        </is>
      </c>
      <c r="E38" t="inlineStr">
        <is>
          <t>OECE - ficha de proveedor</t>
        </is>
      </c>
    </row>
    <row r="39">
      <c r="A39" t="inlineStr">
        <is>
          <t>20486217830</t>
        </is>
      </c>
      <c r="B39" t="inlineStr">
        <is>
          <t>Teléfono</t>
        </is>
      </c>
      <c r="C39" t="inlineStr">
        <is>
          <t>954474824</t>
        </is>
      </c>
      <c r="D39" t="inlineStr">
        <is>
          <t>RUC_OECE</t>
        </is>
      </c>
      <c r="E39" t="inlineStr">
        <is>
          <t>OECE - ficha de proveedor</t>
        </is>
      </c>
    </row>
    <row r="40">
      <c r="A40" t="inlineStr">
        <is>
          <t>20486668335</t>
        </is>
      </c>
      <c r="B40" t="inlineStr">
        <is>
          <t>Teléfono</t>
        </is>
      </c>
      <c r="C40" t="inlineStr">
        <is>
          <t>964557158</t>
        </is>
      </c>
      <c r="D40" t="inlineStr">
        <is>
          <t>RUC_OECE</t>
        </is>
      </c>
      <c r="E40" t="inlineStr">
        <is>
          <t>OECE - ficha de proveedor</t>
        </is>
      </c>
    </row>
    <row r="41">
      <c r="A41" t="inlineStr">
        <is>
          <t>20487226875</t>
        </is>
      </c>
      <c r="B41" t="inlineStr">
        <is>
          <t>Teléfono</t>
        </is>
      </c>
      <c r="C41" t="inlineStr">
        <is>
          <t>462339</t>
        </is>
      </c>
      <c r="D41" t="inlineStr">
        <is>
          <t>RUC_OECE</t>
        </is>
      </c>
      <c r="E41" t="inlineStr">
        <is>
          <t>OECE - ficha de proveedor</t>
        </is>
      </c>
    </row>
    <row r="42">
      <c r="A42" t="inlineStr">
        <is>
          <t>20487242994</t>
        </is>
      </c>
      <c r="B42" t="inlineStr">
        <is>
          <t>Teléfono</t>
        </is>
      </c>
      <c r="C42" t="inlineStr">
        <is>
          <t>064-545681</t>
        </is>
      </c>
      <c r="D42" t="inlineStr">
        <is>
          <t>RUC_OECE</t>
        </is>
      </c>
      <c r="E42" t="inlineStr">
        <is>
          <t>OECE - ficha de proveedor</t>
        </is>
      </c>
    </row>
    <row r="43">
      <c r="A43" t="inlineStr">
        <is>
          <t>20487589242</t>
        </is>
      </c>
      <c r="B43" t="inlineStr">
        <is>
          <t>Teléfono</t>
        </is>
      </c>
      <c r="C43" t="inlineStr">
        <is>
          <t>942874476</t>
        </is>
      </c>
      <c r="D43" t="inlineStr">
        <is>
          <t>RUC_OECE</t>
        </is>
      </c>
      <c r="E43" t="inlineStr">
        <is>
          <t>OECE - ficha de proveedor</t>
        </is>
      </c>
    </row>
    <row r="44">
      <c r="A44" t="inlineStr">
        <is>
          <t>20489293898</t>
        </is>
      </c>
      <c r="B44" t="inlineStr">
        <is>
          <t>Teléfono</t>
        </is>
      </c>
      <c r="C44" t="inlineStr">
        <is>
          <t>985181478</t>
        </is>
      </c>
      <c r="D44" t="inlineStr">
        <is>
          <t>RUC_OECE</t>
        </is>
      </c>
      <c r="E44" t="inlineStr">
        <is>
          <t>OECE - ficha de proveedor</t>
        </is>
      </c>
    </row>
    <row r="45">
      <c r="A45" t="inlineStr">
        <is>
          <t>20490195301</t>
        </is>
      </c>
      <c r="B45" t="inlineStr">
        <is>
          <t>Teléfono</t>
        </is>
      </c>
      <c r="C45" t="inlineStr">
        <is>
          <t>083-983677041</t>
        </is>
      </c>
      <c r="D45" t="inlineStr">
        <is>
          <t>RUC_OECE</t>
        </is>
      </c>
      <c r="E45" t="inlineStr">
        <is>
          <t>OECE - ficha de proveedor</t>
        </is>
      </c>
    </row>
    <row r="46">
      <c r="A46" t="inlineStr">
        <is>
          <t>20490415603</t>
        </is>
      </c>
      <c r="B46" t="inlineStr">
        <is>
          <t>Teléfono</t>
        </is>
      </c>
      <c r="C46" t="inlineStr">
        <is>
          <t>082502509</t>
        </is>
      </c>
      <c r="D46" t="inlineStr">
        <is>
          <t>RUC_OECE</t>
        </is>
      </c>
      <c r="E46" t="inlineStr">
        <is>
          <t>OECE - ficha de proveedor</t>
        </is>
      </c>
    </row>
    <row r="47">
      <c r="A47" t="inlineStr">
        <is>
          <t>20490790447</t>
        </is>
      </c>
      <c r="B47" t="inlineStr">
        <is>
          <t>Teléfono</t>
        </is>
      </c>
      <c r="C47" t="inlineStr">
        <is>
          <t>9663427779</t>
        </is>
      </c>
      <c r="D47" t="inlineStr">
        <is>
          <t>RUC_OECE</t>
        </is>
      </c>
      <c r="E47" t="inlineStr">
        <is>
          <t>OECE - ficha de proveedor</t>
        </is>
      </c>
    </row>
    <row r="48">
      <c r="A48" t="inlineStr">
        <is>
          <t>20491050960</t>
        </is>
      </c>
      <c r="B48" t="inlineStr">
        <is>
          <t>Teléfono</t>
        </is>
      </c>
      <c r="C48" t="inlineStr">
        <is>
          <t>084-224772</t>
        </is>
      </c>
      <c r="D48" t="inlineStr">
        <is>
          <t>RUC_OECE</t>
        </is>
      </c>
      <c r="E48" t="inlineStr">
        <is>
          <t>OECE - ficha de proveedor</t>
        </is>
      </c>
    </row>
    <row r="49">
      <c r="A49" t="inlineStr">
        <is>
          <t>20491086727</t>
        </is>
      </c>
      <c r="B49" t="inlineStr">
        <is>
          <t>Teléfono</t>
        </is>
      </c>
      <c r="C49" t="inlineStr">
        <is>
          <t>082830674</t>
        </is>
      </c>
      <c r="D49" t="inlineStr">
        <is>
          <t>RUC_OECE</t>
        </is>
      </c>
      <c r="E49" t="inlineStr">
        <is>
          <t>OECE - ficha de proveedor</t>
        </is>
      </c>
    </row>
    <row r="50">
      <c r="A50" t="inlineStr">
        <is>
          <t>20491204436</t>
        </is>
      </c>
      <c r="B50" t="inlineStr">
        <is>
          <t>Teléfono</t>
        </is>
      </c>
      <c r="C50" t="inlineStr">
        <is>
          <t>961613060</t>
        </is>
      </c>
      <c r="D50" t="inlineStr">
        <is>
          <t>RUC_OECE</t>
        </is>
      </c>
      <c r="E50" t="inlineStr">
        <is>
          <t>OECE - ficha de proveedor</t>
        </is>
      </c>
    </row>
    <row r="51">
      <c r="A51" t="inlineStr">
        <is>
          <t>20493959574</t>
        </is>
      </c>
      <c r="B51" t="inlineStr">
        <is>
          <t>Teléfono</t>
        </is>
      </c>
      <c r="C51" t="inlineStr">
        <is>
          <t>996803584</t>
        </is>
      </c>
      <c r="D51" t="inlineStr">
        <is>
          <t>RUC_OECE</t>
        </is>
      </c>
      <c r="E51" t="inlineStr">
        <is>
          <t>OECE - ficha de proveedor</t>
        </is>
      </c>
    </row>
    <row r="52">
      <c r="A52" t="inlineStr">
        <is>
          <t>20494699690</t>
        </is>
      </c>
      <c r="B52" t="inlineStr">
        <is>
          <t>Teléfono</t>
        </is>
      </c>
      <c r="C52" t="inlineStr">
        <is>
          <t>959149529</t>
        </is>
      </c>
      <c r="D52" t="inlineStr">
        <is>
          <t>RUC_OECE</t>
        </is>
      </c>
      <c r="E52" t="inlineStr">
        <is>
          <t>OECE - ficha de proveedor</t>
        </is>
      </c>
    </row>
    <row r="53">
      <c r="A53" t="inlineStr">
        <is>
          <t>20494939160</t>
        </is>
      </c>
      <c r="B53" t="inlineStr">
        <is>
          <t>Teléfono</t>
        </is>
      </c>
      <c r="C53" t="inlineStr">
        <is>
          <t>066313966</t>
        </is>
      </c>
      <c r="D53" t="inlineStr">
        <is>
          <t>RUC_OECE</t>
        </is>
      </c>
      <c r="E53" t="inlineStr">
        <is>
          <t>OECE - ficha de proveedor</t>
        </is>
      </c>
    </row>
    <row r="54">
      <c r="A54" t="inlineStr">
        <is>
          <t>20520081233</t>
        </is>
      </c>
      <c r="B54" t="inlineStr">
        <is>
          <t>Teléfono</t>
        </is>
      </c>
      <c r="C54" t="inlineStr">
        <is>
          <t>955614934</t>
        </is>
      </c>
      <c r="D54" t="inlineStr">
        <is>
          <t>RUC_OECE</t>
        </is>
      </c>
      <c r="E54" t="inlineStr">
        <is>
          <t>OECE - ficha de proveedor</t>
        </is>
      </c>
    </row>
    <row r="55">
      <c r="A55" t="inlineStr">
        <is>
          <t>20525839690</t>
        </is>
      </c>
      <c r="B55" t="inlineStr">
        <is>
          <t>Teléfono</t>
        </is>
      </c>
      <c r="C55" t="inlineStr">
        <is>
          <t>360286</t>
        </is>
      </c>
      <c r="D55" t="inlineStr">
        <is>
          <t>RUC_OECE</t>
        </is>
      </c>
      <c r="E55" t="inlineStr">
        <is>
          <t>OECE - ficha de proveedor</t>
        </is>
      </c>
    </row>
    <row r="56">
      <c r="A56" t="inlineStr">
        <is>
          <t>20526179367</t>
        </is>
      </c>
      <c r="B56" t="inlineStr">
        <is>
          <t>Teléfono</t>
        </is>
      </c>
      <c r="C56" t="inlineStr">
        <is>
          <t>969275454</t>
        </is>
      </c>
      <c r="D56" t="inlineStr">
        <is>
          <t>RUC_OECE</t>
        </is>
      </c>
      <c r="E56" t="inlineStr">
        <is>
          <t>OECE - ficha de proveedor</t>
        </is>
      </c>
    </row>
    <row r="57">
      <c r="A57" t="inlineStr">
        <is>
          <t>20526888686</t>
        </is>
      </c>
      <c r="B57" t="inlineStr">
        <is>
          <t>Teléfono</t>
        </is>
      </c>
      <c r="C57" t="inlineStr">
        <is>
          <t>941872477</t>
        </is>
      </c>
      <c r="D57" t="inlineStr">
        <is>
          <t>RUC_OECE</t>
        </is>
      </c>
      <c r="E57" t="inlineStr">
        <is>
          <t>OECE - ficha de proveedor</t>
        </is>
      </c>
    </row>
    <row r="58">
      <c r="A58" t="inlineStr">
        <is>
          <t>20527492638</t>
        </is>
      </c>
      <c r="B58" t="inlineStr">
        <is>
          <t>Teléfono</t>
        </is>
      </c>
      <c r="C58" t="inlineStr">
        <is>
          <t>972828349</t>
        </is>
      </c>
      <c r="D58" t="inlineStr">
        <is>
          <t>RUC_OECE</t>
        </is>
      </c>
      <c r="E58" t="inlineStr">
        <is>
          <t>OECE - ficha de proveedor</t>
        </is>
      </c>
    </row>
    <row r="59">
      <c r="A59" t="inlineStr">
        <is>
          <t>20527622434</t>
        </is>
      </c>
      <c r="B59" t="inlineStr">
        <is>
          <t>Teléfono</t>
        </is>
      </c>
      <c r="C59" t="inlineStr">
        <is>
          <t>930475649</t>
        </is>
      </c>
      <c r="D59" t="inlineStr">
        <is>
          <t>RUC_OECE</t>
        </is>
      </c>
      <c r="E59" t="inlineStr">
        <is>
          <t>OECE - ficha de proveedor</t>
        </is>
      </c>
    </row>
    <row r="60">
      <c r="A60" t="inlineStr">
        <is>
          <t>20528270434</t>
        </is>
      </c>
      <c r="B60" t="inlineStr">
        <is>
          <t>Teléfono</t>
        </is>
      </c>
      <c r="C60" t="inlineStr">
        <is>
          <t>505205</t>
        </is>
      </c>
      <c r="D60" t="inlineStr">
        <is>
          <t>RUC_OECE</t>
        </is>
      </c>
      <c r="E60" t="inlineStr">
        <is>
          <t>OECE - ficha de proveedor</t>
        </is>
      </c>
    </row>
    <row r="61">
      <c r="A61" t="inlineStr">
        <is>
          <t>20529095971</t>
        </is>
      </c>
      <c r="B61" t="inlineStr">
        <is>
          <t>Teléfono</t>
        </is>
      </c>
      <c r="C61" t="inlineStr">
        <is>
          <t>990664858</t>
        </is>
      </c>
      <c r="D61" t="inlineStr">
        <is>
          <t>RUC_OECE</t>
        </is>
      </c>
      <c r="E61" t="inlineStr">
        <is>
          <t>OECE - ficha de proveedor</t>
        </is>
      </c>
    </row>
    <row r="62">
      <c r="A62" t="inlineStr">
        <is>
          <t>20529538988</t>
        </is>
      </c>
      <c r="B62" t="inlineStr">
        <is>
          <t>Teléfono</t>
        </is>
      </c>
      <c r="C62" t="inlineStr">
        <is>
          <t>976036480</t>
        </is>
      </c>
      <c r="D62" t="inlineStr">
        <is>
          <t>RUC_OECE</t>
        </is>
      </c>
      <c r="E62" t="inlineStr">
        <is>
          <t>OECE - ficha de proveedor</t>
        </is>
      </c>
    </row>
    <row r="63">
      <c r="A63" t="inlineStr">
        <is>
          <t>20531405723</t>
        </is>
      </c>
      <c r="B63" t="inlineStr">
        <is>
          <t>Teléfono</t>
        </is>
      </c>
      <c r="C63" t="inlineStr">
        <is>
          <t>971191200</t>
        </is>
      </c>
      <c r="D63" t="inlineStr">
        <is>
          <t>RUC_OECE</t>
        </is>
      </c>
      <c r="E63" t="inlineStr">
        <is>
          <t>OECE - ficha de proveedor</t>
        </is>
      </c>
    </row>
    <row r="64">
      <c r="A64" t="inlineStr">
        <is>
          <t>20531441797</t>
        </is>
      </c>
      <c r="B64" t="inlineStr">
        <is>
          <t>Teléfono</t>
        </is>
      </c>
      <c r="C64" t="inlineStr">
        <is>
          <t>987055246</t>
        </is>
      </c>
      <c r="D64" t="inlineStr">
        <is>
          <t>RUC_OECE</t>
        </is>
      </c>
      <c r="E64" t="inlineStr">
        <is>
          <t>OECE - ficha de proveedor</t>
        </is>
      </c>
    </row>
    <row r="65">
      <c r="A65" t="inlineStr">
        <is>
          <t>20532561397</t>
        </is>
      </c>
      <c r="B65" t="inlineStr">
        <is>
          <t>Teléfono</t>
        </is>
      </c>
      <c r="C65" t="inlineStr">
        <is>
          <t>053838008</t>
        </is>
      </c>
      <c r="D65" t="inlineStr">
        <is>
          <t>RUC_OECE</t>
        </is>
      </c>
      <c r="E65" t="inlineStr">
        <is>
          <t>OECE - ficha de proveedor</t>
        </is>
      </c>
    </row>
    <row r="66">
      <c r="A66" t="inlineStr">
        <is>
          <t>20534200952</t>
        </is>
      </c>
      <c r="B66" t="inlineStr">
        <is>
          <t>Teléfono</t>
        </is>
      </c>
      <c r="C66" t="inlineStr">
        <is>
          <t>969800976</t>
        </is>
      </c>
      <c r="D66" t="inlineStr">
        <is>
          <t>RUC_OECE</t>
        </is>
      </c>
      <c r="E66" t="inlineStr">
        <is>
          <t>OECE - ficha de proveedor</t>
        </is>
      </c>
    </row>
    <row r="67">
      <c r="A67" t="inlineStr">
        <is>
          <t>20534487801</t>
        </is>
      </c>
      <c r="B67" t="inlineStr">
        <is>
          <t>Teléfono</t>
        </is>
      </c>
      <c r="C67" t="inlineStr">
        <is>
          <t>961627761</t>
        </is>
      </c>
      <c r="D67" t="inlineStr">
        <is>
          <t>RUC_OECE</t>
        </is>
      </c>
      <c r="E67" t="inlineStr">
        <is>
          <t>OECE - ficha de proveedor</t>
        </is>
      </c>
    </row>
    <row r="68">
      <c r="A68" t="inlineStr">
        <is>
          <t>20534598620</t>
        </is>
      </c>
      <c r="B68" t="inlineStr">
        <is>
          <t>Teléfono</t>
        </is>
      </c>
      <c r="C68" t="inlineStr">
        <is>
          <t>981620580</t>
        </is>
      </c>
      <c r="D68" t="inlineStr">
        <is>
          <t>RUC_OECE</t>
        </is>
      </c>
      <c r="E68" t="inlineStr">
        <is>
          <t>OECE - ficha de proveedor</t>
        </is>
      </c>
    </row>
    <row r="69">
      <c r="A69" t="inlineStr">
        <is>
          <t>20542813742</t>
        </is>
      </c>
      <c r="B69" t="inlineStr">
        <is>
          <t>Teléfono</t>
        </is>
      </c>
      <c r="C69" t="inlineStr">
        <is>
          <t>982986002</t>
        </is>
      </c>
      <c r="D69" t="inlineStr">
        <is>
          <t>RUC_OECE</t>
        </is>
      </c>
      <c r="E69" t="inlineStr">
        <is>
          <t>OECE - ficha de proveedor</t>
        </is>
      </c>
    </row>
    <row r="70">
      <c r="A70" t="inlineStr">
        <is>
          <t>20542825163</t>
        </is>
      </c>
      <c r="B70" t="inlineStr">
        <is>
          <t>Teléfono</t>
        </is>
      </c>
      <c r="C70" t="inlineStr">
        <is>
          <t>959329872</t>
        </is>
      </c>
      <c r="D70" t="inlineStr">
        <is>
          <t>RUC_OECE</t>
        </is>
      </c>
      <c r="E70" t="inlineStr">
        <is>
          <t>OECE - ficha de proveedor</t>
        </is>
      </c>
    </row>
    <row r="71">
      <c r="A71" t="inlineStr">
        <is>
          <t>20558183552</t>
        </is>
      </c>
      <c r="B71" t="inlineStr">
        <is>
          <t>Teléfono</t>
        </is>
      </c>
      <c r="C71" t="inlineStr">
        <is>
          <t>957843835</t>
        </is>
      </c>
      <c r="D71" t="inlineStr">
        <is>
          <t>RUC_OECE</t>
        </is>
      </c>
      <c r="E71" t="inlineStr">
        <is>
          <t>OECE - ficha de proveedor</t>
        </is>
      </c>
    </row>
    <row r="72">
      <c r="A72" t="inlineStr">
        <is>
          <t>20568071281</t>
        </is>
      </c>
      <c r="B72" t="inlineStr">
        <is>
          <t>Teléfono</t>
        </is>
      </c>
      <c r="C72" t="inlineStr">
        <is>
          <t>063465073</t>
        </is>
      </c>
      <c r="D72" t="inlineStr">
        <is>
          <t>RUC_OECE</t>
        </is>
      </c>
      <c r="E72" t="inlineStr">
        <is>
          <t>OECE - ficha de proveedor</t>
        </is>
      </c>
    </row>
    <row r="73">
      <c r="A73" t="inlineStr">
        <is>
          <t>20568190450</t>
        </is>
      </c>
      <c r="B73" t="inlineStr">
        <is>
          <t>Teléfono</t>
        </is>
      </c>
      <c r="C73" t="inlineStr">
        <is>
          <t>064545670</t>
        </is>
      </c>
      <c r="D73" t="inlineStr">
        <is>
          <t>RUC_OECE</t>
        </is>
      </c>
      <c r="E73" t="inlineStr">
        <is>
          <t>OECE - ficha de proveedor</t>
        </is>
      </c>
    </row>
    <row r="74">
      <c r="A74" t="inlineStr">
        <is>
          <t>20568194951</t>
        </is>
      </c>
      <c r="B74" t="inlineStr">
        <is>
          <t>Teléfono</t>
        </is>
      </c>
      <c r="C74" t="inlineStr">
        <is>
          <t>64 634079</t>
        </is>
      </c>
      <c r="D74" t="inlineStr">
        <is>
          <t>RUC_OECE</t>
        </is>
      </c>
      <c r="E74" t="inlineStr">
        <is>
          <t>OECE - ficha de proveedor</t>
        </is>
      </c>
    </row>
    <row r="75">
      <c r="A75" t="inlineStr">
        <is>
          <t>20568246188</t>
        </is>
      </c>
      <c r="B75" t="inlineStr">
        <is>
          <t>Teléfono</t>
        </is>
      </c>
      <c r="C75" t="inlineStr">
        <is>
          <t>977794795</t>
        </is>
      </c>
      <c r="D75" t="inlineStr">
        <is>
          <t>RUC_OECE</t>
        </is>
      </c>
      <c r="E75" t="inlineStr">
        <is>
          <t>OECE - ficha de proveedor</t>
        </is>
      </c>
    </row>
    <row r="76">
      <c r="A76" t="inlineStr">
        <is>
          <t>20568549083</t>
        </is>
      </c>
      <c r="B76" t="inlineStr">
        <is>
          <t>Teléfono</t>
        </is>
      </c>
      <c r="C76" t="inlineStr">
        <is>
          <t>989051612</t>
        </is>
      </c>
      <c r="D76" t="inlineStr">
        <is>
          <t>RUC_OECE</t>
        </is>
      </c>
      <c r="E76" t="inlineStr">
        <is>
          <t>OECE - ficha de proveedor</t>
        </is>
      </c>
    </row>
    <row r="77">
      <c r="A77" t="inlineStr">
        <is>
          <t>20568720866</t>
        </is>
      </c>
      <c r="B77" t="inlineStr">
        <is>
          <t>Teléfono</t>
        </is>
      </c>
      <c r="C77" t="inlineStr">
        <is>
          <t>931322574</t>
        </is>
      </c>
      <c r="D77" t="inlineStr">
        <is>
          <t>RUC_OECE</t>
        </is>
      </c>
      <c r="E77" t="inlineStr">
        <is>
          <t>OECE - ficha de proveedor</t>
        </is>
      </c>
    </row>
    <row r="78">
      <c r="A78" t="inlineStr">
        <is>
          <t>20573138202</t>
        </is>
      </c>
      <c r="B78" t="inlineStr">
        <is>
          <t>Teléfono</t>
        </is>
      </c>
      <c r="C78" t="inlineStr">
        <is>
          <t>062-962262426</t>
        </is>
      </c>
      <c r="D78" t="inlineStr">
        <is>
          <t>RUC_OECE</t>
        </is>
      </c>
      <c r="E78" t="inlineStr">
        <is>
          <t>OECE - ficha de proveedor</t>
        </is>
      </c>
    </row>
    <row r="79">
      <c r="A79" t="inlineStr">
        <is>
          <t>20574602450</t>
        </is>
      </c>
      <c r="B79" t="inlineStr">
        <is>
          <t>Teléfono</t>
        </is>
      </c>
      <c r="C79" t="inlineStr">
        <is>
          <t>956885290</t>
        </is>
      </c>
      <c r="D79" t="inlineStr">
        <is>
          <t>RUC_OECE</t>
        </is>
      </c>
      <c r="E79" t="inlineStr">
        <is>
          <t>OECE - ficha de proveedor</t>
        </is>
      </c>
    </row>
    <row r="80">
      <c r="A80" t="inlineStr">
        <is>
          <t>20574683867</t>
        </is>
      </c>
      <c r="B80" t="inlineStr">
        <is>
          <t>Teléfono</t>
        </is>
      </c>
      <c r="C80" t="inlineStr">
        <is>
          <t>995404030</t>
        </is>
      </c>
      <c r="D80" t="inlineStr">
        <is>
          <t>RUC_OECE</t>
        </is>
      </c>
      <c r="E80" t="inlineStr">
        <is>
          <t>OECE - ficha de proveedor</t>
        </is>
      </c>
    </row>
    <row r="81">
      <c r="A81" t="inlineStr">
        <is>
          <t>20600001109</t>
        </is>
      </c>
      <c r="B81" t="inlineStr">
        <is>
          <t>Teléfono</t>
        </is>
      </c>
      <c r="C81" t="inlineStr">
        <is>
          <t>973303528</t>
        </is>
      </c>
      <c r="D81" t="inlineStr">
        <is>
          <t>RUC_OECE</t>
        </is>
      </c>
      <c r="E81" t="inlineStr">
        <is>
          <t>OECE - ficha de proveedor</t>
        </is>
      </c>
    </row>
    <row r="82">
      <c r="A82" t="inlineStr">
        <is>
          <t>20600146689</t>
        </is>
      </c>
      <c r="B82" t="inlineStr">
        <is>
          <t>Teléfono</t>
        </is>
      </c>
      <c r="C82" t="inlineStr">
        <is>
          <t>082793407</t>
        </is>
      </c>
      <c r="D82" t="inlineStr">
        <is>
          <t>RUC_OECE</t>
        </is>
      </c>
      <c r="E82" t="inlineStr">
        <is>
          <t>OECE - ficha de proveedor</t>
        </is>
      </c>
    </row>
    <row r="83">
      <c r="A83" t="inlineStr">
        <is>
          <t>20600200756</t>
        </is>
      </c>
      <c r="B83" t="inlineStr">
        <is>
          <t>Teléfono</t>
        </is>
      </c>
      <c r="C83" t="inlineStr">
        <is>
          <t>968078951</t>
        </is>
      </c>
      <c r="D83" t="inlineStr">
        <is>
          <t>RUC_OECE</t>
        </is>
      </c>
      <c r="E83" t="inlineStr">
        <is>
          <t>OECE - ficha de proveedor</t>
        </is>
      </c>
    </row>
    <row r="84">
      <c r="A84" t="inlineStr">
        <is>
          <t>20600382064</t>
        </is>
      </c>
      <c r="B84" t="inlineStr">
        <is>
          <t>Teléfono</t>
        </is>
      </c>
      <c r="C84" t="inlineStr">
        <is>
          <t>982110324</t>
        </is>
      </c>
      <c r="D84" t="inlineStr">
        <is>
          <t>RUC_OECE</t>
        </is>
      </c>
      <c r="E84" t="inlineStr">
        <is>
          <t>OECE - ficha de proveedor</t>
        </is>
      </c>
    </row>
    <row r="85">
      <c r="A85" t="inlineStr">
        <is>
          <t>20600588851</t>
        </is>
      </c>
      <c r="B85" t="inlineStr">
        <is>
          <t>Teléfono</t>
        </is>
      </c>
      <c r="C85" t="inlineStr">
        <is>
          <t>994832096</t>
        </is>
      </c>
      <c r="D85" t="inlineStr">
        <is>
          <t>RUC_OECE</t>
        </is>
      </c>
      <c r="E85" t="inlineStr">
        <is>
          <t>OECE - ficha de proveedor</t>
        </is>
      </c>
    </row>
    <row r="86">
      <c r="A86" t="inlineStr">
        <is>
          <t>20600668430</t>
        </is>
      </c>
      <c r="B86" t="inlineStr">
        <is>
          <t>Teléfono</t>
        </is>
      </c>
      <c r="C86" t="inlineStr">
        <is>
          <t>991235028</t>
        </is>
      </c>
      <c r="D86" t="inlineStr">
        <is>
          <t>RUC_OECE</t>
        </is>
      </c>
      <c r="E86" t="inlineStr">
        <is>
          <t>OECE - ficha de proveedor</t>
        </is>
      </c>
    </row>
    <row r="87">
      <c r="A87" t="inlineStr">
        <is>
          <t>20600675487</t>
        </is>
      </c>
      <c r="B87" t="inlineStr">
        <is>
          <t>Teléfono</t>
        </is>
      </c>
      <c r="C87" t="inlineStr">
        <is>
          <t>999659383</t>
        </is>
      </c>
      <c r="D87" t="inlineStr">
        <is>
          <t>RUC_OECE</t>
        </is>
      </c>
      <c r="E87" t="inlineStr">
        <is>
          <t>OECE - ficha de proveedor</t>
        </is>
      </c>
    </row>
    <row r="88">
      <c r="A88" t="inlineStr">
        <is>
          <t>20600682386</t>
        </is>
      </c>
      <c r="B88" t="inlineStr">
        <is>
          <t>Teléfono</t>
        </is>
      </c>
      <c r="C88" t="inlineStr">
        <is>
          <t>941941869</t>
        </is>
      </c>
      <c r="D88" t="inlineStr">
        <is>
          <t>RUC_OECE</t>
        </is>
      </c>
      <c r="E88" t="inlineStr">
        <is>
          <t>OECE - ficha de proveedor</t>
        </is>
      </c>
    </row>
    <row r="89">
      <c r="A89" t="inlineStr">
        <is>
          <t>20600717902</t>
        </is>
      </c>
      <c r="B89" t="inlineStr">
        <is>
          <t>Teléfono</t>
        </is>
      </c>
      <c r="C89" t="inlineStr">
        <is>
          <t>954001193</t>
        </is>
      </c>
      <c r="D89" t="inlineStr">
        <is>
          <t>RUC_OECE</t>
        </is>
      </c>
      <c r="E89" t="inlineStr">
        <is>
          <t>OECE - ficha de proveedor</t>
        </is>
      </c>
    </row>
    <row r="90">
      <c r="A90" t="inlineStr">
        <is>
          <t>20600796683</t>
        </is>
      </c>
      <c r="B90" t="inlineStr">
        <is>
          <t>Teléfono</t>
        </is>
      </c>
      <c r="C90" t="inlineStr">
        <is>
          <t>944505687</t>
        </is>
      </c>
      <c r="D90" t="inlineStr">
        <is>
          <t>RUC_OECE</t>
        </is>
      </c>
      <c r="E90" t="inlineStr">
        <is>
          <t>OECE - ficha de proveedor</t>
        </is>
      </c>
    </row>
    <row r="91">
      <c r="A91" t="inlineStr">
        <is>
          <t>20600801661</t>
        </is>
      </c>
      <c r="B91" t="inlineStr">
        <is>
          <t>Teléfono</t>
        </is>
      </c>
      <c r="C91" t="inlineStr">
        <is>
          <t>051330952</t>
        </is>
      </c>
      <c r="D91" t="inlineStr">
        <is>
          <t>RUC_OECE</t>
        </is>
      </c>
      <c r="E91" t="inlineStr">
        <is>
          <t>OECE - ficha de proveedor</t>
        </is>
      </c>
    </row>
    <row r="92">
      <c r="A92" t="inlineStr">
        <is>
          <t>20600838947</t>
        </is>
      </c>
      <c r="B92" t="inlineStr">
        <is>
          <t>Teléfono</t>
        </is>
      </c>
      <c r="C92" t="inlineStr">
        <is>
          <t>967722485</t>
        </is>
      </c>
      <c r="D92" t="inlineStr">
        <is>
          <t>RUC_OECE</t>
        </is>
      </c>
      <c r="E92" t="inlineStr">
        <is>
          <t>OECE - ficha de proveedor</t>
        </is>
      </c>
    </row>
    <row r="93">
      <c r="A93" t="inlineStr">
        <is>
          <t>20600920597</t>
        </is>
      </c>
      <c r="B93" t="inlineStr">
        <is>
          <t>Teléfono</t>
        </is>
      </c>
      <c r="C93" t="inlineStr">
        <is>
          <t>984979705</t>
        </is>
      </c>
      <c r="D93" t="inlineStr">
        <is>
          <t>RUC_OECE</t>
        </is>
      </c>
      <c r="E93" t="inlineStr">
        <is>
          <t>OECE - ficha de proveedor</t>
        </is>
      </c>
    </row>
    <row r="94">
      <c r="A94" t="inlineStr">
        <is>
          <t>20601006368</t>
        </is>
      </c>
      <c r="B94" t="inlineStr">
        <is>
          <t>Teléfono</t>
        </is>
      </c>
      <c r="C94" t="inlineStr">
        <is>
          <t>965888797</t>
        </is>
      </c>
      <c r="D94" t="inlineStr">
        <is>
          <t>RUC_OECE</t>
        </is>
      </c>
      <c r="E94" t="inlineStr">
        <is>
          <t>OECE - ficha de proveedor</t>
        </is>
      </c>
    </row>
    <row r="95">
      <c r="A95" t="inlineStr">
        <is>
          <t>20601041830</t>
        </is>
      </c>
      <c r="B95" t="inlineStr">
        <is>
          <t>Teléfono</t>
        </is>
      </c>
      <c r="C95" t="inlineStr">
        <is>
          <t>950571212</t>
        </is>
      </c>
      <c r="D95" t="inlineStr">
        <is>
          <t>RUC_OECE</t>
        </is>
      </c>
      <c r="E95" t="inlineStr">
        <is>
          <t>OECE - ficha de proveedor</t>
        </is>
      </c>
    </row>
    <row r="96">
      <c r="A96" t="inlineStr">
        <is>
          <t>20601590621</t>
        </is>
      </c>
      <c r="B96" t="inlineStr">
        <is>
          <t>Teléfono</t>
        </is>
      </c>
      <c r="C96" t="inlineStr">
        <is>
          <t>930323827</t>
        </is>
      </c>
      <c r="D96" t="inlineStr">
        <is>
          <t>RUC_OECE</t>
        </is>
      </c>
      <c r="E96" t="inlineStr">
        <is>
          <t>OECE - ficha de proveedor</t>
        </is>
      </c>
    </row>
    <row r="97">
      <c r="A97" t="inlineStr">
        <is>
          <t>20601812151</t>
        </is>
      </c>
      <c r="B97" t="inlineStr">
        <is>
          <t>Teléfono</t>
        </is>
      </c>
      <c r="C97" t="inlineStr">
        <is>
          <t>970071784</t>
        </is>
      </c>
      <c r="D97" t="inlineStr">
        <is>
          <t>RUC_OECE</t>
        </is>
      </c>
      <c r="E97" t="inlineStr">
        <is>
          <t>OECE - ficha de proveedor</t>
        </is>
      </c>
    </row>
    <row r="98">
      <c r="A98" t="inlineStr">
        <is>
          <t>20601939402</t>
        </is>
      </c>
      <c r="B98" t="inlineStr">
        <is>
          <t>Teléfono</t>
        </is>
      </c>
      <c r="C98" t="inlineStr">
        <is>
          <t>985103448</t>
        </is>
      </c>
      <c r="D98" t="inlineStr">
        <is>
          <t>RUC_OECE</t>
        </is>
      </c>
      <c r="E98" t="inlineStr">
        <is>
          <t>OECE - ficha de proveedor</t>
        </is>
      </c>
    </row>
    <row r="99">
      <c r="A99" t="inlineStr">
        <is>
          <t>20601958911</t>
        </is>
      </c>
      <c r="B99" t="inlineStr">
        <is>
          <t>Teléfono</t>
        </is>
      </c>
      <c r="C99" t="inlineStr">
        <is>
          <t>948700173</t>
        </is>
      </c>
      <c r="D99" t="inlineStr">
        <is>
          <t>RUC_OECE</t>
        </is>
      </c>
      <c r="E99" t="inlineStr">
        <is>
          <t>OECE - ficha de proveedor</t>
        </is>
      </c>
    </row>
    <row r="100">
      <c r="A100" t="inlineStr">
        <is>
          <t>20602047025</t>
        </is>
      </c>
      <c r="B100" t="inlineStr">
        <is>
          <t>Teléfono</t>
        </is>
      </c>
      <c r="C100" t="inlineStr">
        <is>
          <t>972465874</t>
        </is>
      </c>
      <c r="D100" t="inlineStr">
        <is>
          <t>RUC_OECE</t>
        </is>
      </c>
      <c r="E100" t="inlineStr">
        <is>
          <t>OECE - ficha de proveedor</t>
        </is>
      </c>
    </row>
    <row r="101">
      <c r="A101" t="inlineStr">
        <is>
          <t>20602054480</t>
        </is>
      </c>
      <c r="B101" t="inlineStr">
        <is>
          <t>Teléfono</t>
        </is>
      </c>
      <c r="C101" t="inlineStr">
        <is>
          <t>940159344</t>
        </is>
      </c>
      <c r="D101" t="inlineStr">
        <is>
          <t>RUC_OECE</t>
        </is>
      </c>
      <c r="E101" t="inlineStr">
        <is>
          <t>OECE - ficha de proveedor</t>
        </is>
      </c>
    </row>
    <row r="102">
      <c r="A102" t="inlineStr">
        <is>
          <t>20602161081</t>
        </is>
      </c>
      <c r="B102" t="inlineStr">
        <is>
          <t>Teléfono</t>
        </is>
      </c>
      <c r="C102" t="inlineStr">
        <is>
          <t>988602968</t>
        </is>
      </c>
      <c r="D102" t="inlineStr">
        <is>
          <t>RUC_OECE</t>
        </is>
      </c>
      <c r="E102" t="inlineStr">
        <is>
          <t>OECE - ficha de proveedor</t>
        </is>
      </c>
    </row>
    <row r="103">
      <c r="A103" t="inlineStr">
        <is>
          <t>20602227244</t>
        </is>
      </c>
      <c r="B103" t="inlineStr">
        <is>
          <t>Teléfono</t>
        </is>
      </c>
      <c r="C103" t="inlineStr">
        <is>
          <t>942948488</t>
        </is>
      </c>
      <c r="D103" t="inlineStr">
        <is>
          <t>RUC_OECE</t>
        </is>
      </c>
      <c r="E103" t="inlineStr">
        <is>
          <t>OECE - ficha de proveedor</t>
        </is>
      </c>
    </row>
    <row r="104">
      <c r="A104" t="inlineStr">
        <is>
          <t>20602459960</t>
        </is>
      </c>
      <c r="B104" t="inlineStr">
        <is>
          <t>Teléfono</t>
        </is>
      </c>
      <c r="C104" t="inlineStr">
        <is>
          <t>9672816988</t>
        </is>
      </c>
      <c r="D104" t="inlineStr">
        <is>
          <t>RUC_OECE</t>
        </is>
      </c>
      <c r="E104" t="inlineStr">
        <is>
          <t>OECE - ficha de proveedor</t>
        </is>
      </c>
    </row>
    <row r="105">
      <c r="A105" t="inlineStr">
        <is>
          <t>20602526365</t>
        </is>
      </c>
      <c r="B105" t="inlineStr">
        <is>
          <t>Teléfono</t>
        </is>
      </c>
      <c r="C105" t="inlineStr">
        <is>
          <t>944702538</t>
        </is>
      </c>
      <c r="D105" t="inlineStr">
        <is>
          <t>RUC_OECE</t>
        </is>
      </c>
      <c r="E105" t="inlineStr">
        <is>
          <t>OECE - ficha de proveedor</t>
        </is>
      </c>
    </row>
    <row r="106">
      <c r="A106" t="inlineStr">
        <is>
          <t>20602770860</t>
        </is>
      </c>
      <c r="B106" t="inlineStr">
        <is>
          <t>Teléfono</t>
        </is>
      </c>
      <c r="C106" t="inlineStr">
        <is>
          <t>952903614</t>
        </is>
      </c>
      <c r="D106" t="inlineStr">
        <is>
          <t>RUC_OECE</t>
        </is>
      </c>
      <c r="E106" t="inlineStr">
        <is>
          <t>OECE - ficha de proveedor</t>
        </is>
      </c>
    </row>
    <row r="107">
      <c r="A107" t="inlineStr">
        <is>
          <t>20603320621</t>
        </is>
      </c>
      <c r="B107" t="inlineStr">
        <is>
          <t>Teléfono</t>
        </is>
      </c>
      <c r="C107" t="inlineStr">
        <is>
          <t>949791984</t>
        </is>
      </c>
      <c r="D107" t="inlineStr">
        <is>
          <t>RUC_OECE</t>
        </is>
      </c>
      <c r="E107" t="inlineStr">
        <is>
          <t>OECE - ficha de proveedor</t>
        </is>
      </c>
    </row>
    <row r="108">
      <c r="A108" t="inlineStr">
        <is>
          <t>20603587627</t>
        </is>
      </c>
      <c r="B108" t="inlineStr">
        <is>
          <t>Teléfono</t>
        </is>
      </c>
      <c r="C108" t="inlineStr">
        <is>
          <t>993291964</t>
        </is>
      </c>
      <c r="D108" t="inlineStr">
        <is>
          <t>RUC_OECE</t>
        </is>
      </c>
      <c r="E108" t="inlineStr">
        <is>
          <t>OECE - ficha de proveedor</t>
        </is>
      </c>
    </row>
    <row r="109">
      <c r="A109" t="inlineStr">
        <is>
          <t>20604151954</t>
        </is>
      </c>
      <c r="B109" t="inlineStr">
        <is>
          <t>Teléfono</t>
        </is>
      </c>
      <c r="C109" t="inlineStr">
        <is>
          <t>082503628</t>
        </is>
      </c>
      <c r="D109" t="inlineStr">
        <is>
          <t>RUC_OECE</t>
        </is>
      </c>
      <c r="E109" t="inlineStr">
        <is>
          <t>OECE - ficha de proveedor</t>
        </is>
      </c>
    </row>
    <row r="110">
      <c r="A110" t="inlineStr">
        <is>
          <t>20604583081</t>
        </is>
      </c>
      <c r="B110" t="inlineStr">
        <is>
          <t>Teléfono</t>
        </is>
      </c>
      <c r="C110" t="inlineStr">
        <is>
          <t>928394428</t>
        </is>
      </c>
      <c r="D110" t="inlineStr">
        <is>
          <t>RUC_OECE</t>
        </is>
      </c>
      <c r="E110" t="inlineStr">
        <is>
          <t>OECE - ficha de proveedor</t>
        </is>
      </c>
    </row>
    <row r="111">
      <c r="A111" t="inlineStr">
        <is>
          <t>20604755230</t>
        </is>
      </c>
      <c r="B111" t="inlineStr">
        <is>
          <t>Teléfono</t>
        </is>
      </c>
      <c r="C111" t="inlineStr">
        <is>
          <t>935852386</t>
        </is>
      </c>
      <c r="D111" t="inlineStr">
        <is>
          <t>RUC_OECE</t>
        </is>
      </c>
      <c r="E111" t="inlineStr">
        <is>
          <t>OECE - ficha de proveedor</t>
        </is>
      </c>
    </row>
    <row r="112">
      <c r="A112" t="inlineStr">
        <is>
          <t>20606538465</t>
        </is>
      </c>
      <c r="B112" t="inlineStr">
        <is>
          <t>Teléfono</t>
        </is>
      </c>
      <c r="C112" t="inlineStr">
        <is>
          <t>954 100 216</t>
        </is>
      </c>
      <c r="D112" t="inlineStr">
        <is>
          <t>RUC_OECE</t>
        </is>
      </c>
      <c r="E112" t="inlineStr">
        <is>
          <t>OECE - ficha de proveedor</t>
        </is>
      </c>
    </row>
    <row r="113">
      <c r="A113" t="inlineStr">
        <is>
          <t>20606701846</t>
        </is>
      </c>
      <c r="B113" t="inlineStr">
        <is>
          <t>Teléfono</t>
        </is>
      </c>
      <c r="C113" t="inlineStr">
        <is>
          <t>942424876</t>
        </is>
      </c>
      <c r="D113" t="inlineStr">
        <is>
          <t>RUC_OECE</t>
        </is>
      </c>
      <c r="E113" t="inlineStr">
        <is>
          <t>OECE - ficha de proveedor</t>
        </is>
      </c>
    </row>
    <row r="114">
      <c r="A114" t="inlineStr">
        <is>
          <t>20606942762</t>
        </is>
      </c>
      <c r="B114" t="inlineStr">
        <is>
          <t>Teléfono</t>
        </is>
      </c>
      <c r="C114" t="inlineStr">
        <is>
          <t>990149930</t>
        </is>
      </c>
      <c r="D114" t="inlineStr">
        <is>
          <t>RUC_OECE</t>
        </is>
      </c>
      <c r="E114" t="inlineStr">
        <is>
          <t>OECE - ficha de proveedor</t>
        </is>
      </c>
    </row>
    <row r="115">
      <c r="A115" t="inlineStr">
        <is>
          <t>20607536016</t>
        </is>
      </c>
      <c r="B115" t="inlineStr">
        <is>
          <t>Teléfono</t>
        </is>
      </c>
      <c r="C115" t="inlineStr">
        <is>
          <t>953612634</t>
        </is>
      </c>
      <c r="D115" t="inlineStr">
        <is>
          <t>RUC_OECE</t>
        </is>
      </c>
      <c r="E115" t="inlineStr">
        <is>
          <t>OECE - ficha de proveedor</t>
        </is>
      </c>
    </row>
    <row r="116">
      <c r="A116" t="inlineStr">
        <is>
          <t>20611254068</t>
        </is>
      </c>
      <c r="B116" t="inlineStr">
        <is>
          <t>Teléfono</t>
        </is>
      </c>
      <c r="C116" t="inlineStr">
        <is>
          <t>987901580</t>
        </is>
      </c>
      <c r="D116" t="inlineStr">
        <is>
          <t>RUC_OECE</t>
        </is>
      </c>
      <c r="E116" t="inlineStr">
        <is>
          <t>OECE - ficha de proveedor</t>
        </is>
      </c>
    </row>
    <row r="117">
      <c r="A117" t="inlineStr">
        <is>
          <t>20611935243</t>
        </is>
      </c>
      <c r="B117" t="inlineStr">
        <is>
          <t>Teléfono</t>
        </is>
      </c>
      <c r="C117" t="inlineStr">
        <is>
          <t>969074926</t>
        </is>
      </c>
      <c r="D117" t="inlineStr">
        <is>
          <t>RUC_OECE</t>
        </is>
      </c>
      <c r="E117" t="inlineStr">
        <is>
          <t>OECE - ficha de proveedor</t>
        </is>
      </c>
    </row>
    <row r="118">
      <c r="A118">
        <f t="array" ref="A118:A228">_xlfn.LET(_xlpm.r,_xlfn._xlws.FILTER(RUC_OECE!$A$2:$A$598,TRIM(RUC_OECE!$J$2:$J$598&amp;"")&lt;&gt;""),TRIM(_xlpm.r&amp;""))</f>
        <v/>
      </c>
      <c r="B118">
        <f t="array" ref="B118:B228">IF(_xlfn.ANCHORARRAY(A118)&lt;&gt;"","Correo","")</f>
        <v/>
      </c>
      <c r="C118">
        <f t="array" ref="C118:C228">_xlfn.LET(_xlpm.r,_xlfn._xlws.FILTER(RUC_OECE!$J$2:$J$598,TRIM(RUC_OECE!$J$2:$J$598&amp;"")&lt;&gt;""),_xlpm.r)</f>
        <v/>
      </c>
      <c r="D118">
        <f t="array" ref="D118:D228">IF(_xlfn.ANCHORARRAY(A118)&lt;&gt;"","RUC_OECE","")</f>
        <v/>
      </c>
      <c r="E118">
        <f t="array" ref="E118:E228">IF(_xlfn.ANCHORARRAY(A118)&lt;&gt;"","OECE - ficha de proveedor","")</f>
        <v/>
      </c>
    </row>
    <row r="119">
      <c r="A119" t="inlineStr">
        <is>
          <t>20118588135</t>
        </is>
      </c>
      <c r="B119" t="inlineStr">
        <is>
          <t>Correo</t>
        </is>
      </c>
      <c r="C119" t="inlineStr">
        <is>
          <t>nilvaflors@gmail.com</t>
        </is>
      </c>
      <c r="D119" t="inlineStr">
        <is>
          <t>RUC_OECE</t>
        </is>
      </c>
      <c r="E119" t="inlineStr">
        <is>
          <t>OECE - ficha de proveedor</t>
        </is>
      </c>
    </row>
    <row r="120">
      <c r="A120" t="inlineStr">
        <is>
          <t>20119208026</t>
        </is>
      </c>
      <c r="B120" t="inlineStr">
        <is>
          <t>Correo</t>
        </is>
      </c>
      <c r="C120" t="inlineStr">
        <is>
          <t>john_sarmiento_4321@hotmail.es</t>
        </is>
      </c>
      <c r="D120" t="inlineStr">
        <is>
          <t>RUC_OECE</t>
        </is>
      </c>
      <c r="E120" t="inlineStr">
        <is>
          <t>OECE - ficha de proveedor</t>
        </is>
      </c>
    </row>
    <row r="121">
      <c r="A121" t="inlineStr">
        <is>
          <t>20129156083</t>
        </is>
      </c>
      <c r="B121" t="inlineStr">
        <is>
          <t>Correo</t>
        </is>
      </c>
      <c r="C121" t="inlineStr">
        <is>
          <t>cacvra@yahoo.es</t>
        </is>
      </c>
      <c r="D121" t="inlineStr">
        <is>
          <t>RUC_OECE</t>
        </is>
      </c>
      <c r="E121" t="inlineStr">
        <is>
          <t>OECE - ficha de proveedor</t>
        </is>
      </c>
    </row>
    <row r="122">
      <c r="A122" t="inlineStr">
        <is>
          <t>20129529530</t>
        </is>
      </c>
      <c r="B122" t="inlineStr">
        <is>
          <t>Correo</t>
        </is>
      </c>
      <c r="C122" t="inlineStr">
        <is>
          <t>edisondario@hotmail.com</t>
        </is>
      </c>
      <c r="D122" t="inlineStr">
        <is>
          <t>RUC_OECE</t>
        </is>
      </c>
      <c r="E122" t="inlineStr">
        <is>
          <t>OECE - ficha de proveedor</t>
        </is>
      </c>
    </row>
    <row r="123">
      <c r="A123" t="inlineStr">
        <is>
          <t>20132505455</t>
        </is>
      </c>
      <c r="B123" t="inlineStr">
        <is>
          <t>Correo</t>
        </is>
      </c>
      <c r="C123" t="inlineStr">
        <is>
          <t>cacaguilayoc@gmail.com</t>
        </is>
      </c>
      <c r="D123" t="inlineStr">
        <is>
          <t>RUC_OECE</t>
        </is>
      </c>
      <c r="E123" t="inlineStr">
        <is>
          <t>OECE - ficha de proveedor</t>
        </is>
      </c>
    </row>
    <row r="124">
      <c r="A124" t="inlineStr">
        <is>
          <t>20132509795</t>
        </is>
      </c>
      <c r="B124" t="inlineStr">
        <is>
          <t>Correo</t>
        </is>
      </c>
      <c r="C124" t="inlineStr">
        <is>
          <t>252cacjoseolaya@gmail.com</t>
        </is>
      </c>
      <c r="D124" t="inlineStr">
        <is>
          <t>RUC_OECE</t>
        </is>
      </c>
      <c r="E124" t="inlineStr">
        <is>
          <t>OECE - ficha de proveedor</t>
        </is>
      </c>
    </row>
    <row r="125">
      <c r="A125" t="inlineStr">
        <is>
          <t>20132509876</t>
        </is>
      </c>
      <c r="B125" t="inlineStr">
        <is>
          <t>Correo</t>
        </is>
      </c>
      <c r="C125" t="inlineStr">
        <is>
          <t>CACMARANURA@HOTMAIL.COM</t>
        </is>
      </c>
      <c r="D125" t="inlineStr">
        <is>
          <t>RUC_OECE</t>
        </is>
      </c>
      <c r="E125" t="inlineStr">
        <is>
          <t>OECE - ficha de proveedor</t>
        </is>
      </c>
    </row>
    <row r="126">
      <c r="A126" t="inlineStr">
        <is>
          <t>20132517119</t>
        </is>
      </c>
      <c r="B126" t="inlineStr">
        <is>
          <t>Correo</t>
        </is>
      </c>
      <c r="C126" t="inlineStr">
        <is>
          <t>CAMARALACONVENCION_@hotmail.com</t>
        </is>
      </c>
      <c r="D126" t="inlineStr">
        <is>
          <t>RUC_OECE</t>
        </is>
      </c>
      <c r="E126" t="inlineStr">
        <is>
          <t>OECE - ficha de proveedor</t>
        </is>
      </c>
    </row>
    <row r="127">
      <c r="A127" t="inlineStr">
        <is>
          <t>20136201132</t>
        </is>
      </c>
      <c r="B127" t="inlineStr">
        <is>
          <t>Correo</t>
        </is>
      </c>
      <c r="C127" t="inlineStr">
        <is>
          <t>c.a.c.altourubamba@gmail.com</t>
        </is>
      </c>
      <c r="D127" t="inlineStr">
        <is>
          <t>RUC_OECE</t>
        </is>
      </c>
      <c r="E127" t="inlineStr">
        <is>
          <t>OECE - ficha de proveedor</t>
        </is>
      </c>
    </row>
    <row r="128">
      <c r="A128" t="inlineStr">
        <is>
          <t>20136201213</t>
        </is>
      </c>
      <c r="B128" t="inlineStr">
        <is>
          <t>Correo</t>
        </is>
      </c>
      <c r="C128" t="inlineStr">
        <is>
          <t>gerencia@cocla.pe</t>
        </is>
      </c>
      <c r="D128" t="inlineStr">
        <is>
          <t>RUC_OECE</t>
        </is>
      </c>
      <c r="E128" t="inlineStr">
        <is>
          <t>OECE - ficha de proveedor</t>
        </is>
      </c>
    </row>
    <row r="129">
      <c r="A129" t="inlineStr">
        <is>
          <t>20140181405</t>
        </is>
      </c>
      <c r="B129" t="inlineStr">
        <is>
          <t>Correo</t>
        </is>
      </c>
      <c r="C129" t="inlineStr">
        <is>
          <t>admlaflorida@spide.com</t>
        </is>
      </c>
      <c r="D129" t="inlineStr">
        <is>
          <t>RUC_OECE</t>
        </is>
      </c>
      <c r="E129" t="inlineStr">
        <is>
          <t>OECE - ficha de proveedor</t>
        </is>
      </c>
    </row>
    <row r="130">
      <c r="A130" t="inlineStr">
        <is>
          <t>20140292657</t>
        </is>
      </c>
      <c r="B130" t="inlineStr">
        <is>
          <t>Correo</t>
        </is>
      </c>
      <c r="C130" t="inlineStr">
        <is>
          <t>CONTABILIDADAGREGADOSCUSCO@HOTMAIL.COM</t>
        </is>
      </c>
      <c r="D130" t="inlineStr">
        <is>
          <t>RUC_OECE</t>
        </is>
      </c>
      <c r="E130" t="inlineStr">
        <is>
          <t>OECE - ficha de proveedor</t>
        </is>
      </c>
    </row>
    <row r="131">
      <c r="A131" t="inlineStr">
        <is>
          <t>20143692010</t>
        </is>
      </c>
      <c r="B131" t="inlineStr">
        <is>
          <t>Correo</t>
        </is>
      </c>
      <c r="C131" t="inlineStr">
        <is>
          <t>astogozmemarisol@gmail.com</t>
        </is>
      </c>
      <c r="D131" t="inlineStr">
        <is>
          <t>RUC_OECE</t>
        </is>
      </c>
      <c r="E131" t="inlineStr">
        <is>
          <t>OECE - ficha de proveedor</t>
        </is>
      </c>
    </row>
    <row r="132">
      <c r="A132" t="inlineStr">
        <is>
          <t>20175089111</t>
        </is>
      </c>
      <c r="B132" t="inlineStr">
        <is>
          <t>Correo</t>
        </is>
      </c>
      <c r="C132" t="inlineStr">
        <is>
          <t>JCMRODRIGUEZ@GMAIL.COM</t>
        </is>
      </c>
      <c r="D132" t="inlineStr">
        <is>
          <t>RUC_OECE</t>
        </is>
      </c>
      <c r="E132" t="inlineStr">
        <is>
          <t>OECE - ficha de proveedor</t>
        </is>
      </c>
    </row>
    <row r="133">
      <c r="A133" t="inlineStr">
        <is>
          <t>20323699365</t>
        </is>
      </c>
      <c r="B133" t="inlineStr">
        <is>
          <t>Correo</t>
        </is>
      </c>
      <c r="C133" t="inlineStr">
        <is>
          <t>jduarte@floralpperu.com</t>
        </is>
      </c>
      <c r="D133" t="inlineStr">
        <is>
          <t>RUC_OECE</t>
        </is>
      </c>
      <c r="E133" t="inlineStr">
        <is>
          <t>OECE - ficha de proveedor</t>
        </is>
      </c>
    </row>
    <row r="134">
      <c r="A134" t="inlineStr">
        <is>
          <t>20326767400</t>
        </is>
      </c>
      <c r="B134" t="inlineStr">
        <is>
          <t>Correo</t>
        </is>
      </c>
      <c r="C134" t="inlineStr">
        <is>
          <t>calmilagroscontabilidad@hotmail.com</t>
        </is>
      </c>
      <c r="D134" t="inlineStr">
        <is>
          <t>RUC_OECE</t>
        </is>
      </c>
      <c r="E134" t="inlineStr">
        <is>
          <t>OECE - ficha de proveedor</t>
        </is>
      </c>
    </row>
    <row r="135">
      <c r="A135" t="inlineStr">
        <is>
          <t>20352423921</t>
        </is>
      </c>
      <c r="B135" t="inlineStr">
        <is>
          <t>Correo</t>
        </is>
      </c>
      <c r="C135" t="inlineStr">
        <is>
          <t>gerencia@cacdivisoria.com</t>
        </is>
      </c>
      <c r="D135" t="inlineStr">
        <is>
          <t>RUC_OECE</t>
        </is>
      </c>
      <c r="E135" t="inlineStr">
        <is>
          <t>OECE - ficha de proveedor</t>
        </is>
      </c>
    </row>
    <row r="136">
      <c r="A136" t="inlineStr">
        <is>
          <t>20393415062</t>
        </is>
      </c>
      <c r="B136" t="inlineStr">
        <is>
          <t>Correo</t>
        </is>
      </c>
      <c r="C136" t="inlineStr">
        <is>
          <t>FVARASCOMITIVOS@MAIL.COM</t>
        </is>
      </c>
      <c r="D136" t="inlineStr">
        <is>
          <t>RUC_OECE</t>
        </is>
      </c>
      <c r="E136" t="inlineStr">
        <is>
          <t>OECE - ficha de proveedor</t>
        </is>
      </c>
    </row>
    <row r="137">
      <c r="A137" t="inlineStr">
        <is>
          <t>20393972000</t>
        </is>
      </c>
      <c r="B137" t="inlineStr">
        <is>
          <t>Correo</t>
        </is>
      </c>
      <c r="C137" t="inlineStr">
        <is>
          <t>godoyyanac@gmail.com</t>
        </is>
      </c>
      <c r="D137" t="inlineStr">
        <is>
          <t>RUC_OECE</t>
        </is>
      </c>
      <c r="E137" t="inlineStr">
        <is>
          <t>OECE - ficha de proveedor</t>
        </is>
      </c>
    </row>
    <row r="138">
      <c r="A138" t="inlineStr">
        <is>
          <t>20404057805</t>
        </is>
      </c>
      <c r="B138" t="inlineStr">
        <is>
          <t>Correo</t>
        </is>
      </c>
      <c r="C138" t="inlineStr">
        <is>
          <t>contabilidad@acopagro.com.pe</t>
        </is>
      </c>
      <c r="D138" t="inlineStr">
        <is>
          <t>RUC_OECE</t>
        </is>
      </c>
      <c r="E138" t="inlineStr">
        <is>
          <t>OECE - ficha de proveedor</t>
        </is>
      </c>
    </row>
    <row r="139">
      <c r="A139" t="inlineStr">
        <is>
          <t>20407808666</t>
        </is>
      </c>
      <c r="B139" t="inlineStr">
        <is>
          <t>Correo</t>
        </is>
      </c>
      <c r="C139" t="inlineStr">
        <is>
          <t>COOPPURIFOR@GMAIL.COM</t>
        </is>
      </c>
      <c r="D139" t="inlineStr">
        <is>
          <t>RUC_OECE</t>
        </is>
      </c>
      <c r="E139" t="inlineStr">
        <is>
          <t>OECE - ficha de proveedor</t>
        </is>
      </c>
    </row>
    <row r="140">
      <c r="A140" t="inlineStr">
        <is>
          <t>20447688281</t>
        </is>
      </c>
      <c r="B140" t="inlineStr">
        <is>
          <t>Correo</t>
        </is>
      </c>
      <c r="C140" t="inlineStr">
        <is>
          <t>CONTABLECIA@OUTLOOK.COM</t>
        </is>
      </c>
      <c r="D140" t="inlineStr">
        <is>
          <t>RUC_OECE</t>
        </is>
      </c>
      <c r="E140" t="inlineStr">
        <is>
          <t>OECE - ficha de proveedor</t>
        </is>
      </c>
    </row>
    <row r="141">
      <c r="A141" t="inlineStr">
        <is>
          <t>20447888701</t>
        </is>
      </c>
      <c r="B141" t="inlineStr">
        <is>
          <t>Correo</t>
        </is>
      </c>
      <c r="C141" t="inlineStr">
        <is>
          <t>anibal_bk3@hotmail.com</t>
        </is>
      </c>
      <c r="D141" t="inlineStr">
        <is>
          <t>RUC_OECE</t>
        </is>
      </c>
      <c r="E141" t="inlineStr">
        <is>
          <t>OECE - ficha de proveedor</t>
        </is>
      </c>
    </row>
    <row r="142">
      <c r="A142" t="inlineStr">
        <is>
          <t>20448277781</t>
        </is>
      </c>
      <c r="B142" t="inlineStr">
        <is>
          <t>Correo</t>
        </is>
      </c>
      <c r="C142" t="inlineStr">
        <is>
          <t>coopain.tesoreria@gmail.com</t>
        </is>
      </c>
      <c r="D142" t="inlineStr">
        <is>
          <t>RUC_OECE</t>
        </is>
      </c>
      <c r="E142" t="inlineStr">
        <is>
          <t>OECE - ficha de proveedor</t>
        </is>
      </c>
    </row>
    <row r="143">
      <c r="A143" t="inlineStr">
        <is>
          <t>20449558902</t>
        </is>
      </c>
      <c r="B143" t="inlineStr">
        <is>
          <t>Correo</t>
        </is>
      </c>
      <c r="C143" t="inlineStr">
        <is>
          <t>gpg1956@hotmail.com</t>
        </is>
      </c>
      <c r="D143" t="inlineStr">
        <is>
          <t>RUC_OECE</t>
        </is>
      </c>
      <c r="E143" t="inlineStr">
        <is>
          <t>OECE - ficha de proveedor</t>
        </is>
      </c>
    </row>
    <row r="144">
      <c r="A144" t="inlineStr">
        <is>
          <t>20452774705</t>
        </is>
      </c>
      <c r="B144" t="inlineStr">
        <is>
          <t>Correo</t>
        </is>
      </c>
      <c r="C144" t="inlineStr">
        <is>
          <t>COOPERATIVACACAOVRAE@GMAIL.COM</t>
        </is>
      </c>
      <c r="D144" t="inlineStr">
        <is>
          <t>RUC_OECE</t>
        </is>
      </c>
      <c r="E144" t="inlineStr">
        <is>
          <t>OECE - ficha de proveedor</t>
        </is>
      </c>
    </row>
    <row r="145">
      <c r="A145" t="inlineStr">
        <is>
          <t>20479728501</t>
        </is>
      </c>
      <c r="B145" t="inlineStr">
        <is>
          <t>Correo</t>
        </is>
      </c>
      <c r="C145" t="inlineStr">
        <is>
          <t>JULY_1@HOTMAIL.COM</t>
        </is>
      </c>
      <c r="D145" t="inlineStr">
        <is>
          <t>RUC_OECE</t>
        </is>
      </c>
      <c r="E145" t="inlineStr">
        <is>
          <t>OECE - ficha de proveedor</t>
        </is>
      </c>
    </row>
    <row r="146">
      <c r="A146" t="inlineStr">
        <is>
          <t>20479856258</t>
        </is>
      </c>
      <c r="B146" t="inlineStr">
        <is>
          <t>Correo</t>
        </is>
      </c>
      <c r="C146" t="inlineStr">
        <is>
          <t>vmcampos_2@hotmail.com</t>
        </is>
      </c>
      <c r="D146" t="inlineStr">
        <is>
          <t>RUC_OECE</t>
        </is>
      </c>
      <c r="E146" t="inlineStr">
        <is>
          <t>OECE - ficha de proveedor</t>
        </is>
      </c>
    </row>
    <row r="147">
      <c r="A147" t="inlineStr">
        <is>
          <t>20480118295</t>
        </is>
      </c>
      <c r="B147" t="inlineStr">
        <is>
          <t>Correo</t>
        </is>
      </c>
      <c r="C147" t="inlineStr">
        <is>
          <t>marbelith_yo@hotmail.com</t>
        </is>
      </c>
      <c r="D147" t="inlineStr">
        <is>
          <t>RUC_OECE</t>
        </is>
      </c>
      <c r="E147" t="inlineStr">
        <is>
          <t>OECE - ficha de proveedor</t>
        </is>
      </c>
    </row>
    <row r="148">
      <c r="A148" t="inlineStr">
        <is>
          <t>20480458550</t>
        </is>
      </c>
      <c r="B148" t="inlineStr">
        <is>
          <t>Correo</t>
        </is>
      </c>
      <c r="C148" t="inlineStr">
        <is>
          <t>CERTIFICACIONES.APROCAM@GMAIL.COM</t>
        </is>
      </c>
      <c r="D148" t="inlineStr">
        <is>
          <t>RUC_OECE</t>
        </is>
      </c>
      <c r="E148" t="inlineStr">
        <is>
          <t>OECE - ficha de proveedor</t>
        </is>
      </c>
    </row>
    <row r="149">
      <c r="A149" t="inlineStr">
        <is>
          <t>20481929122</t>
        </is>
      </c>
      <c r="B149" t="inlineStr">
        <is>
          <t>Correo</t>
        </is>
      </c>
      <c r="C149" t="inlineStr">
        <is>
          <t>ab-luis@hotmail.com</t>
        </is>
      </c>
      <c r="D149" t="inlineStr">
        <is>
          <t>RUC_OECE</t>
        </is>
      </c>
      <c r="E149" t="inlineStr">
        <is>
          <t>OECE - ficha de proveedor</t>
        </is>
      </c>
    </row>
    <row r="150">
      <c r="A150" t="inlineStr">
        <is>
          <t>20482423320</t>
        </is>
      </c>
      <c r="B150" t="inlineStr">
        <is>
          <t>Correo</t>
        </is>
      </c>
      <c r="C150" t="inlineStr">
        <is>
          <t>apasanta_rosacaupar@yahoo.com</t>
        </is>
      </c>
      <c r="D150" t="inlineStr">
        <is>
          <t>RUC_OECE</t>
        </is>
      </c>
      <c r="E150" t="inlineStr">
        <is>
          <t>OECE - ficha de proveedor</t>
        </is>
      </c>
    </row>
    <row r="151">
      <c r="A151" t="inlineStr">
        <is>
          <t>20486217830</t>
        </is>
      </c>
      <c r="B151" t="inlineStr">
        <is>
          <t>Correo</t>
        </is>
      </c>
      <c r="C151" t="inlineStr">
        <is>
          <t>chahuayo_d@hotmail.com</t>
        </is>
      </c>
      <c r="D151" t="inlineStr">
        <is>
          <t>RUC_OECE</t>
        </is>
      </c>
      <c r="E151" t="inlineStr">
        <is>
          <t>OECE - ficha de proveedor</t>
        </is>
      </c>
    </row>
    <row r="152">
      <c r="A152" t="inlineStr">
        <is>
          <t>20486668335</t>
        </is>
      </c>
      <c r="B152" t="inlineStr">
        <is>
          <t>Correo</t>
        </is>
      </c>
      <c r="C152" t="inlineStr">
        <is>
          <t>CAISONOMORO1@HOTMail.com</t>
        </is>
      </c>
      <c r="D152" t="inlineStr">
        <is>
          <t>RUC_OECE</t>
        </is>
      </c>
      <c r="E152" t="inlineStr">
        <is>
          <t>OECE - ficha de proveedor</t>
        </is>
      </c>
    </row>
    <row r="153">
      <c r="A153" t="inlineStr">
        <is>
          <t>20487226875</t>
        </is>
      </c>
      <c r="B153" t="inlineStr">
        <is>
          <t>Correo</t>
        </is>
      </c>
      <c r="C153" t="inlineStr">
        <is>
          <t>dapaucar@hotmail.com</t>
        </is>
      </c>
      <c r="D153" t="inlineStr">
        <is>
          <t>RUC_OECE</t>
        </is>
      </c>
      <c r="E153" t="inlineStr">
        <is>
          <t>OECE - ficha de proveedor</t>
        </is>
      </c>
    </row>
    <row r="154">
      <c r="A154" t="inlineStr">
        <is>
          <t>20487242994</t>
        </is>
      </c>
      <c r="B154" t="inlineStr">
        <is>
          <t>Correo</t>
        </is>
      </c>
      <c r="C154" t="inlineStr">
        <is>
          <t>COOPAVRE2010@YAHOO.COM.PE</t>
        </is>
      </c>
      <c r="D154" t="inlineStr">
        <is>
          <t>RUC_OECE</t>
        </is>
      </c>
      <c r="E154" t="inlineStr">
        <is>
          <t>OECE - ficha de proveedor</t>
        </is>
      </c>
    </row>
    <row r="155">
      <c r="A155" t="inlineStr">
        <is>
          <t>20487589242</t>
        </is>
      </c>
      <c r="B155" t="inlineStr">
        <is>
          <t>Correo</t>
        </is>
      </c>
      <c r="C155" t="inlineStr">
        <is>
          <t>carmela_1969@hotmail.com</t>
        </is>
      </c>
      <c r="D155" t="inlineStr">
        <is>
          <t>RUC_OECE</t>
        </is>
      </c>
      <c r="E155" t="inlineStr">
        <is>
          <t>OECE - ficha de proveedor</t>
        </is>
      </c>
    </row>
    <row r="156">
      <c r="A156" t="inlineStr">
        <is>
          <t>20489293898</t>
        </is>
      </c>
      <c r="B156" t="inlineStr">
        <is>
          <t>Correo</t>
        </is>
      </c>
      <c r="C156" t="inlineStr">
        <is>
          <t>aldoem_cpc23300@hotmail.com</t>
        </is>
      </c>
      <c r="D156" t="inlineStr">
        <is>
          <t>RUC_OECE</t>
        </is>
      </c>
      <c r="E156" t="inlineStr">
        <is>
          <t>OECE - ficha de proveedor</t>
        </is>
      </c>
    </row>
    <row r="157">
      <c r="A157" t="inlineStr">
        <is>
          <t>20490195301</t>
        </is>
      </c>
      <c r="B157" t="inlineStr">
        <is>
          <t>Correo</t>
        </is>
      </c>
      <c r="C157" t="inlineStr">
        <is>
          <t>edibarajase@hotmail.com</t>
        </is>
      </c>
      <c r="D157" t="inlineStr">
        <is>
          <t>RUC_OECE</t>
        </is>
      </c>
      <c r="E157" t="inlineStr">
        <is>
          <t>OECE - ficha de proveedor</t>
        </is>
      </c>
    </row>
    <row r="158">
      <c r="A158" t="inlineStr">
        <is>
          <t>20490415603</t>
        </is>
      </c>
      <c r="B158" t="inlineStr">
        <is>
          <t>Correo</t>
        </is>
      </c>
      <c r="C158" t="inlineStr">
        <is>
          <t>administracion@amarakaeri.org</t>
        </is>
      </c>
      <c r="D158" t="inlineStr">
        <is>
          <t>RUC_OECE</t>
        </is>
      </c>
      <c r="E158" t="inlineStr">
        <is>
          <t>OECE - ficha de proveedor</t>
        </is>
      </c>
    </row>
    <row r="159">
      <c r="A159" t="inlineStr">
        <is>
          <t>20490790447</t>
        </is>
      </c>
      <c r="B159" t="inlineStr">
        <is>
          <t>Correo</t>
        </is>
      </c>
      <c r="C159" t="inlineStr">
        <is>
          <t>aleva_1919@hotmail.com</t>
        </is>
      </c>
      <c r="D159" t="inlineStr">
        <is>
          <t>RUC_OECE</t>
        </is>
      </c>
      <c r="E159" t="inlineStr">
        <is>
          <t>OECE - ficha de proveedor</t>
        </is>
      </c>
    </row>
    <row r="160">
      <c r="A160" t="inlineStr">
        <is>
          <t>20491050960</t>
        </is>
      </c>
      <c r="B160" t="inlineStr">
        <is>
          <t>Correo</t>
        </is>
      </c>
      <c r="C160" t="inlineStr">
        <is>
          <t>AGROVAS.CUSCO@GMAIL.COM</t>
        </is>
      </c>
      <c r="D160" t="inlineStr">
        <is>
          <t>RUC_OECE</t>
        </is>
      </c>
      <c r="E160" t="inlineStr">
        <is>
          <t>OECE - ficha de proveedor</t>
        </is>
      </c>
    </row>
    <row r="161">
      <c r="A161" t="inlineStr">
        <is>
          <t>20491086727</t>
        </is>
      </c>
      <c r="B161" t="inlineStr">
        <is>
          <t>Correo</t>
        </is>
      </c>
      <c r="C161" t="inlineStr">
        <is>
          <t>fortunatoqg1960@hotmail.com</t>
        </is>
      </c>
      <c r="D161" t="inlineStr">
        <is>
          <t>RUC_OECE</t>
        </is>
      </c>
      <c r="E161" t="inlineStr">
        <is>
          <t>OECE - ficha de proveedor</t>
        </is>
      </c>
    </row>
    <row r="162">
      <c r="A162" t="inlineStr">
        <is>
          <t>20491204436</t>
        </is>
      </c>
      <c r="B162" t="inlineStr">
        <is>
          <t>Correo</t>
        </is>
      </c>
      <c r="C162" t="inlineStr">
        <is>
          <t>asotol25@hotmail.com</t>
        </is>
      </c>
      <c r="D162" t="inlineStr">
        <is>
          <t>RUC_OECE</t>
        </is>
      </c>
      <c r="E162" t="inlineStr">
        <is>
          <t>OECE - ficha de proveedor</t>
        </is>
      </c>
    </row>
    <row r="163">
      <c r="A163" t="inlineStr">
        <is>
          <t>20493959574</t>
        </is>
      </c>
      <c r="B163" t="inlineStr">
        <is>
          <t>Correo</t>
        </is>
      </c>
      <c r="C163" t="inlineStr">
        <is>
          <t>warmitech@hotmail.com</t>
        </is>
      </c>
      <c r="D163" t="inlineStr">
        <is>
          <t>RUC_OECE</t>
        </is>
      </c>
      <c r="E163" t="inlineStr">
        <is>
          <t>OECE - ficha de proveedor</t>
        </is>
      </c>
    </row>
    <row r="164">
      <c r="A164" t="inlineStr">
        <is>
          <t>20494699690</t>
        </is>
      </c>
      <c r="B164" t="inlineStr">
        <is>
          <t>Correo</t>
        </is>
      </c>
      <c r="C164" t="inlineStr">
        <is>
          <t>aprocekvraem@gmail.com</t>
        </is>
      </c>
      <c r="D164" t="inlineStr">
        <is>
          <t>RUC_OECE</t>
        </is>
      </c>
      <c r="E164" t="inlineStr">
        <is>
          <t>OECE - ficha de proveedor</t>
        </is>
      </c>
    </row>
    <row r="165">
      <c r="A165" t="inlineStr">
        <is>
          <t>20494939160</t>
        </is>
      </c>
      <c r="B165" t="inlineStr">
        <is>
          <t>Correo</t>
        </is>
      </c>
      <c r="C165" t="inlineStr">
        <is>
          <t>chernestor@hotmail.com</t>
        </is>
      </c>
      <c r="D165" t="inlineStr">
        <is>
          <t>RUC_OECE</t>
        </is>
      </c>
      <c r="E165" t="inlineStr">
        <is>
          <t>OECE - ficha de proveedor</t>
        </is>
      </c>
    </row>
    <row r="166">
      <c r="A166" t="inlineStr">
        <is>
          <t>20520081233</t>
        </is>
      </c>
      <c r="B166" t="inlineStr">
        <is>
          <t>Correo</t>
        </is>
      </c>
      <c r="C166" t="inlineStr">
        <is>
          <t>ineyp@yahoo.com</t>
        </is>
      </c>
      <c r="D166" t="inlineStr">
        <is>
          <t>RUC_OECE</t>
        </is>
      </c>
      <c r="E166" t="inlineStr">
        <is>
          <t>OECE - ficha de proveedor</t>
        </is>
      </c>
    </row>
    <row r="167">
      <c r="A167" t="inlineStr">
        <is>
          <t>20525839690</t>
        </is>
      </c>
      <c r="B167" t="inlineStr">
        <is>
          <t>Correo</t>
        </is>
      </c>
      <c r="C167" t="inlineStr">
        <is>
          <t>aspromor.org@gmail.com</t>
        </is>
      </c>
      <c r="D167" t="inlineStr">
        <is>
          <t>RUC_OECE</t>
        </is>
      </c>
      <c r="E167" t="inlineStr">
        <is>
          <t>OECE - ficha de proveedor</t>
        </is>
      </c>
    </row>
    <row r="168">
      <c r="A168" t="inlineStr">
        <is>
          <t>20526179367</t>
        </is>
      </c>
      <c r="B168" t="inlineStr">
        <is>
          <t>Correo</t>
        </is>
      </c>
      <c r="C168" t="inlineStr">
        <is>
          <t>ASPRAOSRA@GMAIL.COM</t>
        </is>
      </c>
      <c r="D168" t="inlineStr">
        <is>
          <t>RUC_OECE</t>
        </is>
      </c>
      <c r="E168" t="inlineStr">
        <is>
          <t>OECE - ficha de proveedor</t>
        </is>
      </c>
    </row>
    <row r="169">
      <c r="A169" t="inlineStr">
        <is>
          <t>20526888686</t>
        </is>
      </c>
      <c r="B169" t="inlineStr">
        <is>
          <t>Correo</t>
        </is>
      </c>
      <c r="C169" t="inlineStr">
        <is>
          <t>JAANCONSULTORES2013@hotmail.com</t>
        </is>
      </c>
      <c r="D169" t="inlineStr">
        <is>
          <t>RUC_OECE</t>
        </is>
      </c>
      <c r="E169" t="inlineStr">
        <is>
          <t>OECE - ficha de proveedor</t>
        </is>
      </c>
    </row>
    <row r="170">
      <c r="A170" t="inlineStr">
        <is>
          <t>20527492638</t>
        </is>
      </c>
      <c r="B170" t="inlineStr">
        <is>
          <t>Correo</t>
        </is>
      </c>
      <c r="C170" t="inlineStr">
        <is>
          <t>mateo1augusto@hotmail.com</t>
        </is>
      </c>
      <c r="D170" t="inlineStr">
        <is>
          <t>RUC_OECE</t>
        </is>
      </c>
      <c r="E170" t="inlineStr">
        <is>
          <t>OECE - ficha de proveedor</t>
        </is>
      </c>
    </row>
    <row r="171">
      <c r="A171" t="inlineStr">
        <is>
          <t>20527622434</t>
        </is>
      </c>
      <c r="B171" t="inlineStr">
        <is>
          <t>Correo</t>
        </is>
      </c>
      <c r="C171" t="inlineStr">
        <is>
          <t>aprolap123@hotmail.com</t>
        </is>
      </c>
      <c r="D171" t="inlineStr">
        <is>
          <t>RUC_OECE</t>
        </is>
      </c>
      <c r="E171" t="inlineStr">
        <is>
          <t>OECE - ficha de proveedor</t>
        </is>
      </c>
    </row>
    <row r="172">
      <c r="A172" t="inlineStr">
        <is>
          <t>20529095971</t>
        </is>
      </c>
      <c r="B172" t="inlineStr">
        <is>
          <t>Correo</t>
        </is>
      </c>
      <c r="C172" t="inlineStr">
        <is>
          <t>apronappa@hotmail.com</t>
        </is>
      </c>
      <c r="D172" t="inlineStr">
        <is>
          <t>RUC_OECE</t>
        </is>
      </c>
      <c r="E172" t="inlineStr">
        <is>
          <t>OECE - ficha de proveedor</t>
        </is>
      </c>
    </row>
    <row r="173">
      <c r="A173" t="inlineStr">
        <is>
          <t>20529538988</t>
        </is>
      </c>
      <c r="B173" t="inlineStr">
        <is>
          <t>Correo</t>
        </is>
      </c>
      <c r="C173" t="inlineStr">
        <is>
          <t>coopredescuysms@gmail.com</t>
        </is>
      </c>
      <c r="D173" t="inlineStr">
        <is>
          <t>RUC_OECE</t>
        </is>
      </c>
      <c r="E173" t="inlineStr">
        <is>
          <t>OECE - ficha de proveedor</t>
        </is>
      </c>
    </row>
    <row r="174">
      <c r="A174" t="inlineStr">
        <is>
          <t>20531405723</t>
        </is>
      </c>
      <c r="B174" t="inlineStr">
        <is>
          <t>Correo</t>
        </is>
      </c>
      <c r="C174" t="inlineStr">
        <is>
          <t>coop.adisa@gmail.com</t>
        </is>
      </c>
      <c r="D174" t="inlineStr">
        <is>
          <t>RUC_OECE</t>
        </is>
      </c>
      <c r="E174" t="inlineStr">
        <is>
          <t>OECE - ficha de proveedor</t>
        </is>
      </c>
    </row>
    <row r="175">
      <c r="A175" t="inlineStr">
        <is>
          <t>20531441797</t>
        </is>
      </c>
      <c r="B175" t="inlineStr">
        <is>
          <t>Correo</t>
        </is>
      </c>
      <c r="C175" t="inlineStr">
        <is>
          <t>allimacacao@gmail.com</t>
        </is>
      </c>
      <c r="D175" t="inlineStr">
        <is>
          <t>RUC_OECE</t>
        </is>
      </c>
      <c r="E175" t="inlineStr">
        <is>
          <t>OECE - ficha de proveedor</t>
        </is>
      </c>
    </row>
    <row r="176">
      <c r="A176" t="inlineStr">
        <is>
          <t>20532561397</t>
        </is>
      </c>
      <c r="B176" t="inlineStr">
        <is>
          <t>Correo</t>
        </is>
      </c>
      <c r="C176" t="inlineStr">
        <is>
          <t>MAALDONADO_RCT@HOTMAIL.COM</t>
        </is>
      </c>
      <c r="D176" t="inlineStr">
        <is>
          <t>RUC_OECE</t>
        </is>
      </c>
      <c r="E176" t="inlineStr">
        <is>
          <t>OECE - ficha de proveedor</t>
        </is>
      </c>
    </row>
    <row r="177">
      <c r="A177" t="inlineStr">
        <is>
          <t>20534200952</t>
        </is>
      </c>
      <c r="B177" t="inlineStr">
        <is>
          <t>Correo</t>
        </is>
      </c>
      <c r="C177" t="inlineStr">
        <is>
          <t>MENESES_1703@HOTMAIL.COM</t>
        </is>
      </c>
      <c r="D177" t="inlineStr">
        <is>
          <t>RUC_OECE</t>
        </is>
      </c>
      <c r="E177" t="inlineStr">
        <is>
          <t>OECE - ficha de proveedor</t>
        </is>
      </c>
    </row>
    <row r="178">
      <c r="A178" t="inlineStr">
        <is>
          <t>20534487801</t>
        </is>
      </c>
      <c r="B178" t="inlineStr">
        <is>
          <t>Correo</t>
        </is>
      </c>
      <c r="C178" t="inlineStr">
        <is>
          <t>carlos.camus@caritas.org.pe</t>
        </is>
      </c>
      <c r="D178" t="inlineStr">
        <is>
          <t>RUC_OECE</t>
        </is>
      </c>
      <c r="E178" t="inlineStr">
        <is>
          <t>OECE - ficha de proveedor</t>
        </is>
      </c>
    </row>
    <row r="179">
      <c r="A179" t="inlineStr">
        <is>
          <t>20534598620</t>
        </is>
      </c>
      <c r="B179" t="inlineStr">
        <is>
          <t>Correo</t>
        </is>
      </c>
      <c r="C179" t="inlineStr">
        <is>
          <t>ing.ciromar@hotmail.com</t>
        </is>
      </c>
      <c r="D179" t="inlineStr">
        <is>
          <t>RUC_OECE</t>
        </is>
      </c>
      <c r="E179" t="inlineStr">
        <is>
          <t>OECE - ficha de proveedor</t>
        </is>
      </c>
    </row>
    <row r="180">
      <c r="A180" t="inlineStr">
        <is>
          <t>20542813742</t>
        </is>
      </c>
      <c r="B180" t="inlineStr">
        <is>
          <t>Correo</t>
        </is>
      </c>
      <c r="C180" t="inlineStr">
        <is>
          <t>meesgo3008@yahoo.com.co</t>
        </is>
      </c>
      <c r="D180" t="inlineStr">
        <is>
          <t>RUC_OECE</t>
        </is>
      </c>
      <c r="E180" t="inlineStr">
        <is>
          <t>OECE - ficha de proveedor</t>
        </is>
      </c>
    </row>
    <row r="181">
      <c r="A181" t="inlineStr">
        <is>
          <t>20542825163</t>
        </is>
      </c>
      <c r="B181" t="inlineStr">
        <is>
          <t>Correo</t>
        </is>
      </c>
      <c r="C181" t="inlineStr">
        <is>
          <t>cooperativagrobosque@gmail.com</t>
        </is>
      </c>
      <c r="D181" t="inlineStr">
        <is>
          <t>RUC_OECE</t>
        </is>
      </c>
      <c r="E181" t="inlineStr">
        <is>
          <t>OECE - ficha de proveedor</t>
        </is>
      </c>
    </row>
    <row r="182">
      <c r="A182" t="inlineStr">
        <is>
          <t>20558183552</t>
        </is>
      </c>
      <c r="B182" t="inlineStr">
        <is>
          <t>Correo</t>
        </is>
      </c>
      <c r="C182" t="inlineStr">
        <is>
          <t>sassy0206@gmail.com</t>
        </is>
      </c>
      <c r="D182" t="inlineStr">
        <is>
          <t>RUC_OECE</t>
        </is>
      </c>
      <c r="E182" t="inlineStr">
        <is>
          <t>OECE - ficha de proveedor</t>
        </is>
      </c>
    </row>
    <row r="183">
      <c r="A183" t="inlineStr">
        <is>
          <t>20568071281</t>
        </is>
      </c>
      <c r="B183" t="inlineStr">
        <is>
          <t>Correo</t>
        </is>
      </c>
      <c r="C183" t="inlineStr">
        <is>
          <t>cepro-yanesha@hotmail.com</t>
        </is>
      </c>
      <c r="D183" t="inlineStr">
        <is>
          <t>RUC_OECE</t>
        </is>
      </c>
      <c r="E183" t="inlineStr">
        <is>
          <t>OECE - ficha de proveedor</t>
        </is>
      </c>
    </row>
    <row r="184">
      <c r="A184" t="inlineStr">
        <is>
          <t>20568190450</t>
        </is>
      </c>
      <c r="B184" t="inlineStr">
        <is>
          <t>Correo</t>
        </is>
      </c>
      <c r="C184" t="inlineStr">
        <is>
          <t>ASHANINKARIOENE@YAHOO.ES</t>
        </is>
      </c>
      <c r="D184" t="inlineStr">
        <is>
          <t>RUC_OECE</t>
        </is>
      </c>
      <c r="E184" t="inlineStr">
        <is>
          <t>OECE - ficha de proveedor</t>
        </is>
      </c>
    </row>
    <row r="185">
      <c r="A185" t="inlineStr">
        <is>
          <t>20568194951</t>
        </is>
      </c>
      <c r="B185" t="inlineStr">
        <is>
          <t>Correo</t>
        </is>
      </c>
      <c r="C185" t="inlineStr">
        <is>
          <t>apsosgerente@gmail.com</t>
        </is>
      </c>
      <c r="D185" t="inlineStr">
        <is>
          <t>RUC_OECE</t>
        </is>
      </c>
      <c r="E185" t="inlineStr">
        <is>
          <t>OECE - ficha de proveedor</t>
        </is>
      </c>
    </row>
    <row r="186">
      <c r="A186" t="inlineStr">
        <is>
          <t>20568246188</t>
        </is>
      </c>
      <c r="B186" t="inlineStr">
        <is>
          <t>Correo</t>
        </is>
      </c>
      <c r="C186" t="inlineStr">
        <is>
          <t>JOSYVAMANCAS@GMAIL.COM</t>
        </is>
      </c>
      <c r="D186" t="inlineStr">
        <is>
          <t>RUC_OECE</t>
        </is>
      </c>
      <c r="E186" t="inlineStr">
        <is>
          <t>OECE - ficha de proveedor</t>
        </is>
      </c>
    </row>
    <row r="187">
      <c r="A187" t="inlineStr">
        <is>
          <t>20568549083</t>
        </is>
      </c>
      <c r="B187" t="inlineStr">
        <is>
          <t>Correo</t>
        </is>
      </c>
      <c r="C187" t="inlineStr">
        <is>
          <t>APSC.SANCORE@GMAIL.COM</t>
        </is>
      </c>
      <c r="D187" t="inlineStr">
        <is>
          <t>RUC_OECE</t>
        </is>
      </c>
      <c r="E187" t="inlineStr">
        <is>
          <t>OECE - ficha de proveedor</t>
        </is>
      </c>
    </row>
    <row r="188">
      <c r="A188" t="inlineStr">
        <is>
          <t>20568720866</t>
        </is>
      </c>
      <c r="B188" t="inlineStr">
        <is>
          <t>Correo</t>
        </is>
      </c>
      <c r="C188" t="inlineStr">
        <is>
          <t>unionpomavilca@gmail.com</t>
        </is>
      </c>
      <c r="D188" t="inlineStr">
        <is>
          <t>RUC_OECE</t>
        </is>
      </c>
      <c r="E188" t="inlineStr">
        <is>
          <t>OECE - ficha de proveedor</t>
        </is>
      </c>
    </row>
    <row r="189">
      <c r="A189" t="inlineStr">
        <is>
          <t>20573138202</t>
        </is>
      </c>
      <c r="B189" t="inlineStr">
        <is>
          <t>Correo</t>
        </is>
      </c>
      <c r="C189" t="inlineStr">
        <is>
          <t>diagui02@hotmail.com</t>
        </is>
      </c>
      <c r="D189" t="inlineStr">
        <is>
          <t>RUC_OECE</t>
        </is>
      </c>
      <c r="E189" t="inlineStr">
        <is>
          <t>OECE - ficha de proveedor</t>
        </is>
      </c>
    </row>
    <row r="190">
      <c r="A190" t="inlineStr">
        <is>
          <t>20574602450</t>
        </is>
      </c>
      <c r="B190" t="inlineStr">
        <is>
          <t>Correo</t>
        </is>
      </c>
      <c r="C190" t="inlineStr">
        <is>
          <t>ADMFRUTOSDELANDE@gmail.com</t>
        </is>
      </c>
      <c r="D190" t="inlineStr">
        <is>
          <t>RUC_OECE</t>
        </is>
      </c>
      <c r="E190" t="inlineStr">
        <is>
          <t>OECE - ficha de proveedor</t>
        </is>
      </c>
    </row>
    <row r="191">
      <c r="A191" t="inlineStr">
        <is>
          <t>20574683867</t>
        </is>
      </c>
      <c r="B191" t="inlineStr">
        <is>
          <t>Correo</t>
        </is>
      </c>
      <c r="C191" t="inlineStr">
        <is>
          <t>gpg1956@hotmail.com</t>
        </is>
      </c>
      <c r="D191" t="inlineStr">
        <is>
          <t>RUC_OECE</t>
        </is>
      </c>
      <c r="E191" t="inlineStr">
        <is>
          <t>OECE - ficha de proveedor</t>
        </is>
      </c>
    </row>
    <row r="192">
      <c r="A192" t="inlineStr">
        <is>
          <t>20600001109</t>
        </is>
      </c>
      <c r="B192" t="inlineStr">
        <is>
          <t>Correo</t>
        </is>
      </c>
      <c r="C192" t="inlineStr">
        <is>
          <t>cacPROCECAM@GMAIL.COM</t>
        </is>
      </c>
      <c r="D192" t="inlineStr">
        <is>
          <t>RUC_OECE</t>
        </is>
      </c>
      <c r="E192" t="inlineStr">
        <is>
          <t>OECE - ficha de proveedor</t>
        </is>
      </c>
    </row>
    <row r="193">
      <c r="A193" t="inlineStr">
        <is>
          <t>20600146689</t>
        </is>
      </c>
      <c r="B193" t="inlineStr">
        <is>
          <t>Correo</t>
        </is>
      </c>
      <c r="C193" t="inlineStr">
        <is>
          <t>CONTABILIDAD@COOPTAMBOPATA.COM</t>
        </is>
      </c>
      <c r="D193" t="inlineStr">
        <is>
          <t>RUC_OECE</t>
        </is>
      </c>
      <c r="E193" t="inlineStr">
        <is>
          <t>OECE - ficha de proveedor</t>
        </is>
      </c>
    </row>
    <row r="194">
      <c r="A194" t="inlineStr">
        <is>
          <t>20600200756</t>
        </is>
      </c>
      <c r="B194" t="inlineStr">
        <is>
          <t>Correo</t>
        </is>
      </c>
      <c r="C194" t="inlineStr">
        <is>
          <t>cajacoopacma@gmail.com</t>
        </is>
      </c>
      <c r="D194" t="inlineStr">
        <is>
          <t>RUC_OECE</t>
        </is>
      </c>
      <c r="E194" t="inlineStr">
        <is>
          <t>OECE - ficha de proveedor</t>
        </is>
      </c>
    </row>
    <row r="195">
      <c r="A195" t="inlineStr">
        <is>
          <t>20600382064</t>
        </is>
      </c>
      <c r="B195" t="inlineStr">
        <is>
          <t>Correo</t>
        </is>
      </c>
      <c r="C195" t="inlineStr">
        <is>
          <t>saraidavila271101@gmail.com</t>
        </is>
      </c>
      <c r="D195" t="inlineStr">
        <is>
          <t>RUC_OECE</t>
        </is>
      </c>
      <c r="E195" t="inlineStr">
        <is>
          <t>OECE - ficha de proveedor</t>
        </is>
      </c>
    </row>
    <row r="196">
      <c r="A196" t="inlineStr">
        <is>
          <t>20600588851</t>
        </is>
      </c>
      <c r="B196" t="inlineStr">
        <is>
          <t>Correo</t>
        </is>
      </c>
      <c r="C196" t="inlineStr">
        <is>
          <t>agroinversol@hotmail.com</t>
        </is>
      </c>
      <c r="D196" t="inlineStr">
        <is>
          <t>RUC_OECE</t>
        </is>
      </c>
      <c r="E196" t="inlineStr">
        <is>
          <t>OECE - ficha de proveedor</t>
        </is>
      </c>
    </row>
    <row r="197">
      <c r="A197" t="inlineStr">
        <is>
          <t>20600668430</t>
        </is>
      </c>
      <c r="B197" t="inlineStr">
        <is>
          <t>Correo</t>
        </is>
      </c>
      <c r="C197" t="inlineStr">
        <is>
          <t>jeansalas91@hotmail.com</t>
        </is>
      </c>
      <c r="D197" t="inlineStr">
        <is>
          <t>RUC_OECE</t>
        </is>
      </c>
      <c r="E197" t="inlineStr">
        <is>
          <t>OECE - ficha de proveedor</t>
        </is>
      </c>
    </row>
    <row r="198">
      <c r="A198" t="inlineStr">
        <is>
          <t>20600675487</t>
        </is>
      </c>
      <c r="B198" t="inlineStr">
        <is>
          <t>Correo</t>
        </is>
      </c>
      <c r="C198" t="inlineStr">
        <is>
          <t>parhuana066@gmail.com</t>
        </is>
      </c>
      <c r="D198" t="inlineStr">
        <is>
          <t>RUC_OECE</t>
        </is>
      </c>
      <c r="E198" t="inlineStr">
        <is>
          <t>OECE - ficha de proveedor</t>
        </is>
      </c>
    </row>
    <row r="199">
      <c r="A199" t="inlineStr">
        <is>
          <t>20600682386</t>
        </is>
      </c>
      <c r="B199" t="inlineStr">
        <is>
          <t>Correo</t>
        </is>
      </c>
      <c r="C199" t="inlineStr">
        <is>
          <t>valleverde_mendoza@yahoo.es</t>
        </is>
      </c>
      <c r="D199" t="inlineStr">
        <is>
          <t>RUC_OECE</t>
        </is>
      </c>
      <c r="E199" t="inlineStr">
        <is>
          <t>OECE - ficha de proveedor</t>
        </is>
      </c>
    </row>
    <row r="200">
      <c r="A200" t="inlineStr">
        <is>
          <t>20600717902</t>
        </is>
      </c>
      <c r="B200" t="inlineStr">
        <is>
          <t>Correo</t>
        </is>
      </c>
      <c r="C200" t="inlineStr">
        <is>
          <t>administracion@agropiaperu.com</t>
        </is>
      </c>
      <c r="D200" t="inlineStr">
        <is>
          <t>RUC_OECE</t>
        </is>
      </c>
      <c r="E200" t="inlineStr">
        <is>
          <t>OECE - ficha de proveedor</t>
        </is>
      </c>
    </row>
    <row r="201">
      <c r="A201" t="inlineStr">
        <is>
          <t>20600796683</t>
        </is>
      </c>
      <c r="B201" t="inlineStr">
        <is>
          <t>Correo</t>
        </is>
      </c>
      <c r="C201" t="inlineStr">
        <is>
          <t>cacaoterossanfrancisco@gmail.com</t>
        </is>
      </c>
      <c r="D201" t="inlineStr">
        <is>
          <t>RUC_OECE</t>
        </is>
      </c>
      <c r="E201" t="inlineStr">
        <is>
          <t>OECE - ficha de proveedor</t>
        </is>
      </c>
    </row>
    <row r="202">
      <c r="A202" t="inlineStr">
        <is>
          <t>20600801661</t>
        </is>
      </c>
      <c r="B202" t="inlineStr">
        <is>
          <t>Correo</t>
        </is>
      </c>
      <c r="C202" t="inlineStr">
        <is>
          <t>copaisegsanroman@gmail.com</t>
        </is>
      </c>
      <c r="D202" t="inlineStr">
        <is>
          <t>RUC_OECE</t>
        </is>
      </c>
      <c r="E202" t="inlineStr">
        <is>
          <t>OECE - ficha de proveedor</t>
        </is>
      </c>
    </row>
    <row r="203">
      <c r="A203" t="inlineStr">
        <is>
          <t>20600838947</t>
        </is>
      </c>
      <c r="B203" t="inlineStr">
        <is>
          <t>Correo</t>
        </is>
      </c>
      <c r="C203" t="inlineStr">
        <is>
          <t>plantaqueseraaspam@gmail.com</t>
        </is>
      </c>
      <c r="D203" t="inlineStr">
        <is>
          <t>RUC_OECE</t>
        </is>
      </c>
      <c r="E203" t="inlineStr">
        <is>
          <t>OECE - ficha de proveedor</t>
        </is>
      </c>
    </row>
    <row r="204">
      <c r="A204" t="inlineStr">
        <is>
          <t>20600920597</t>
        </is>
      </c>
      <c r="B204" t="inlineStr">
        <is>
          <t>Correo</t>
        </is>
      </c>
      <c r="C204" t="inlineStr">
        <is>
          <t>denissapardo@gmail.coM</t>
        </is>
      </c>
      <c r="D204" t="inlineStr">
        <is>
          <t>RUC_OECE</t>
        </is>
      </c>
      <c r="E204" t="inlineStr">
        <is>
          <t>OECE - ficha de proveedor</t>
        </is>
      </c>
    </row>
    <row r="205">
      <c r="A205" t="inlineStr">
        <is>
          <t>20601006368</t>
        </is>
      </c>
      <c r="B205" t="inlineStr">
        <is>
          <t>Correo</t>
        </is>
      </c>
      <c r="C205" t="inlineStr">
        <is>
          <t>eduardicidio99@gmail.com</t>
        </is>
      </c>
      <c r="D205" t="inlineStr">
        <is>
          <t>RUC_OECE</t>
        </is>
      </c>
      <c r="E205" t="inlineStr">
        <is>
          <t>OECE - ficha de proveedor</t>
        </is>
      </c>
    </row>
    <row r="206">
      <c r="A206" t="inlineStr">
        <is>
          <t>20601041830</t>
        </is>
      </c>
      <c r="B206" t="inlineStr">
        <is>
          <t>Correo</t>
        </is>
      </c>
      <c r="C206" t="inlineStr">
        <is>
          <t>asociacionflorblanca@hotmail.com</t>
        </is>
      </c>
      <c r="D206" t="inlineStr">
        <is>
          <t>RUC_OECE</t>
        </is>
      </c>
      <c r="E206" t="inlineStr">
        <is>
          <t>OECE - ficha de proveedor</t>
        </is>
      </c>
    </row>
    <row r="207">
      <c r="A207" t="inlineStr">
        <is>
          <t>20601590621</t>
        </is>
      </c>
      <c r="B207" t="inlineStr">
        <is>
          <t>Correo</t>
        </is>
      </c>
      <c r="C207" t="inlineStr">
        <is>
          <t>coop.agrariamorochucos@gmail.com</t>
        </is>
      </c>
      <c r="D207" t="inlineStr">
        <is>
          <t>RUC_OECE</t>
        </is>
      </c>
      <c r="E207" t="inlineStr">
        <is>
          <t>OECE - ficha de proveedor</t>
        </is>
      </c>
    </row>
    <row r="208">
      <c r="A208" t="inlineStr">
        <is>
          <t>20601812151</t>
        </is>
      </c>
      <c r="B208" t="inlineStr">
        <is>
          <t>Correo</t>
        </is>
      </c>
      <c r="C208" t="inlineStr">
        <is>
          <t>vega2018joel@hotmail.com</t>
        </is>
      </c>
      <c r="D208" t="inlineStr">
        <is>
          <t>RUC_OECE</t>
        </is>
      </c>
      <c r="E208" t="inlineStr">
        <is>
          <t>OECE - ficha de proveedor</t>
        </is>
      </c>
    </row>
    <row r="209">
      <c r="A209" t="inlineStr">
        <is>
          <t>20601939402</t>
        </is>
      </c>
      <c r="B209" t="inlineStr">
        <is>
          <t>Correo</t>
        </is>
      </c>
      <c r="C209" t="inlineStr">
        <is>
          <t>cackemitosankori@gmail.com</t>
        </is>
      </c>
      <c r="D209" t="inlineStr">
        <is>
          <t>RUC_OECE</t>
        </is>
      </c>
      <c r="E209" t="inlineStr">
        <is>
          <t>OECE - ficha de proveedor</t>
        </is>
      </c>
    </row>
    <row r="210">
      <c r="A210" t="inlineStr">
        <is>
          <t>20601958911</t>
        </is>
      </c>
      <c r="B210" t="inlineStr">
        <is>
          <t>Correo</t>
        </is>
      </c>
      <c r="C210" t="inlineStr">
        <is>
          <t>GERENCIA@COOPLDC.ORG</t>
        </is>
      </c>
      <c r="D210" t="inlineStr">
        <is>
          <t>RUC_OECE</t>
        </is>
      </c>
      <c r="E210" t="inlineStr">
        <is>
          <t>OECE - ficha de proveedor</t>
        </is>
      </c>
    </row>
    <row r="211">
      <c r="A211" t="inlineStr">
        <is>
          <t>20602047025</t>
        </is>
      </c>
      <c r="B211" t="inlineStr">
        <is>
          <t>Correo</t>
        </is>
      </c>
      <c r="C211" t="inlineStr">
        <is>
          <t>CHOCOALTOURUYA@GMAIL.COM</t>
        </is>
      </c>
      <c r="D211" t="inlineStr">
        <is>
          <t>RUC_OECE</t>
        </is>
      </c>
      <c r="E211" t="inlineStr">
        <is>
          <t>OECE - ficha de proveedor</t>
        </is>
      </c>
    </row>
    <row r="212">
      <c r="A212" t="inlineStr">
        <is>
          <t>20602054480</t>
        </is>
      </c>
      <c r="B212" t="inlineStr">
        <is>
          <t>Correo</t>
        </is>
      </c>
      <c r="C212" t="inlineStr">
        <is>
          <t>CAEMCAVIR2024@HOTMAIL.COM</t>
        </is>
      </c>
      <c r="D212" t="inlineStr">
        <is>
          <t>RUC_OECE</t>
        </is>
      </c>
      <c r="E212" t="inlineStr">
        <is>
          <t>OECE - ficha de proveedor</t>
        </is>
      </c>
    </row>
    <row r="213">
      <c r="A213" t="inlineStr">
        <is>
          <t>20602161081</t>
        </is>
      </c>
      <c r="B213" t="inlineStr">
        <is>
          <t>Correo</t>
        </is>
      </c>
      <c r="C213" t="inlineStr">
        <is>
          <t>APROVAPERU@GMAIL.COM</t>
        </is>
      </c>
      <c r="D213" t="inlineStr">
        <is>
          <t>RUC_OECE</t>
        </is>
      </c>
      <c r="E213" t="inlineStr">
        <is>
          <t>OECE - ficha de proveedor</t>
        </is>
      </c>
    </row>
    <row r="214">
      <c r="A214" t="inlineStr">
        <is>
          <t>20602227244</t>
        </is>
      </c>
      <c r="B214" t="inlineStr">
        <is>
          <t>Correo</t>
        </is>
      </c>
      <c r="C214" t="inlineStr">
        <is>
          <t>floresimonemilton@gmail.com</t>
        </is>
      </c>
      <c r="D214" t="inlineStr">
        <is>
          <t>RUC_OECE</t>
        </is>
      </c>
      <c r="E214" t="inlineStr">
        <is>
          <t>OECE - ficha de proveedor</t>
        </is>
      </c>
    </row>
    <row r="215">
      <c r="A215" t="inlineStr">
        <is>
          <t>20602459960</t>
        </is>
      </c>
      <c r="B215" t="inlineStr">
        <is>
          <t>Correo</t>
        </is>
      </c>
      <c r="C215" t="inlineStr">
        <is>
          <t>danilo_20cm@hotmail.com</t>
        </is>
      </c>
      <c r="D215" t="inlineStr">
        <is>
          <t>RUC_OECE</t>
        </is>
      </c>
      <c r="E215" t="inlineStr">
        <is>
          <t>OECE - ficha de proveedor</t>
        </is>
      </c>
    </row>
    <row r="216">
      <c r="A216" t="inlineStr">
        <is>
          <t>20602526365</t>
        </is>
      </c>
      <c r="B216" t="inlineStr">
        <is>
          <t>Correo</t>
        </is>
      </c>
      <c r="C216" t="inlineStr">
        <is>
          <t>Coppalvalle@gmail.com</t>
        </is>
      </c>
      <c r="D216" t="inlineStr">
        <is>
          <t>RUC_OECE</t>
        </is>
      </c>
      <c r="E216" t="inlineStr">
        <is>
          <t>OECE - ficha de proveedor</t>
        </is>
      </c>
    </row>
    <row r="217">
      <c r="A217" t="inlineStr">
        <is>
          <t>20602770860</t>
        </is>
      </c>
      <c r="B217" t="inlineStr">
        <is>
          <t>Correo</t>
        </is>
      </c>
      <c r="C217" t="inlineStr">
        <is>
          <t>cherylrocio.9294@gmail.com</t>
        </is>
      </c>
      <c r="D217" t="inlineStr">
        <is>
          <t>RUC_OECE</t>
        </is>
      </c>
      <c r="E217" t="inlineStr">
        <is>
          <t>OECE - ficha de proveedor</t>
        </is>
      </c>
    </row>
    <row r="218">
      <c r="A218" t="inlineStr">
        <is>
          <t>20603320621</t>
        </is>
      </c>
      <c r="B218" t="inlineStr">
        <is>
          <t>Correo</t>
        </is>
      </c>
      <c r="C218" t="inlineStr">
        <is>
          <t>lrh0495@gmail.com</t>
        </is>
      </c>
      <c r="D218" t="inlineStr">
        <is>
          <t>RUC_OECE</t>
        </is>
      </c>
      <c r="E218" t="inlineStr">
        <is>
          <t>OECE - ficha de proveedor</t>
        </is>
      </c>
    </row>
    <row r="219">
      <c r="A219" t="inlineStr">
        <is>
          <t>20603587627</t>
        </is>
      </c>
      <c r="B219" t="inlineStr">
        <is>
          <t>Correo</t>
        </is>
      </c>
      <c r="C219" t="inlineStr">
        <is>
          <t>ANTONYCHAUCACASTRO333@GMAIL.COM</t>
        </is>
      </c>
      <c r="D219" t="inlineStr">
        <is>
          <t>RUC_OECE</t>
        </is>
      </c>
      <c r="E219" t="inlineStr">
        <is>
          <t>OECE - ficha de proveedor</t>
        </is>
      </c>
    </row>
    <row r="220">
      <c r="A220" t="inlineStr">
        <is>
          <t>20604151954</t>
        </is>
      </c>
      <c r="B220" t="inlineStr">
        <is>
          <t>Correo</t>
        </is>
      </c>
      <c r="C220" t="inlineStr">
        <is>
          <t>administracion@coopssur.com.pe</t>
        </is>
      </c>
      <c r="D220" t="inlineStr">
        <is>
          <t>RUC_OECE</t>
        </is>
      </c>
      <c r="E220" t="inlineStr">
        <is>
          <t>OECE - ficha de proveedor</t>
        </is>
      </c>
    </row>
    <row r="221">
      <c r="A221" t="inlineStr">
        <is>
          <t>20604583081</t>
        </is>
      </c>
      <c r="B221" t="inlineStr">
        <is>
          <t>Correo</t>
        </is>
      </c>
      <c r="C221" t="inlineStr">
        <is>
          <t>angelo_hr@hotmail.com</t>
        </is>
      </c>
      <c r="D221" t="inlineStr">
        <is>
          <t>RUC_OECE</t>
        </is>
      </c>
      <c r="E221" t="inlineStr">
        <is>
          <t>OECE - ficha de proveedor</t>
        </is>
      </c>
    </row>
    <row r="222">
      <c r="A222" t="inlineStr">
        <is>
          <t>20604755230</t>
        </is>
      </c>
      <c r="B222" t="inlineStr">
        <is>
          <t>Correo</t>
        </is>
      </c>
      <c r="C222" t="inlineStr">
        <is>
          <t>coaandinasantacruz@gmail.com</t>
        </is>
      </c>
      <c r="D222" t="inlineStr">
        <is>
          <t>RUC_OECE</t>
        </is>
      </c>
      <c r="E222" t="inlineStr">
        <is>
          <t>OECE - ficha de proveedor</t>
        </is>
      </c>
    </row>
    <row r="223">
      <c r="A223" t="inlineStr">
        <is>
          <t>20606538465</t>
        </is>
      </c>
      <c r="B223" t="inlineStr">
        <is>
          <t>Correo</t>
        </is>
      </c>
      <c r="C223" t="inlineStr">
        <is>
          <t>arauconz@gmail.com</t>
        </is>
      </c>
      <c r="D223" t="inlineStr">
        <is>
          <t>RUC_OECE</t>
        </is>
      </c>
      <c r="E223" t="inlineStr">
        <is>
          <t>OECE - ficha de proveedor</t>
        </is>
      </c>
    </row>
    <row r="224">
      <c r="A224" t="inlineStr">
        <is>
          <t>20606701846</t>
        </is>
      </c>
      <c r="B224" t="inlineStr">
        <is>
          <t>Correo</t>
        </is>
      </c>
      <c r="C224" t="inlineStr">
        <is>
          <t>condorinoaalipio@gmail.com</t>
        </is>
      </c>
      <c r="D224" t="inlineStr">
        <is>
          <t>RUC_OECE</t>
        </is>
      </c>
      <c r="E224" t="inlineStr">
        <is>
          <t>OECE - ficha de proveedor</t>
        </is>
      </c>
    </row>
    <row r="225">
      <c r="A225" t="inlineStr">
        <is>
          <t>20606942762</t>
        </is>
      </c>
      <c r="B225" t="inlineStr">
        <is>
          <t>Correo</t>
        </is>
      </c>
      <c r="C225" t="inlineStr">
        <is>
          <t>coop.arroselva@gmail.com</t>
        </is>
      </c>
      <c r="D225" t="inlineStr">
        <is>
          <t>RUC_OECE</t>
        </is>
      </c>
      <c r="E225" t="inlineStr">
        <is>
          <t>OECE - ficha de proveedor</t>
        </is>
      </c>
    </row>
    <row r="226">
      <c r="A226" t="inlineStr">
        <is>
          <t>20607536016</t>
        </is>
      </c>
      <c r="B226" t="inlineStr">
        <is>
          <t>Correo</t>
        </is>
      </c>
      <c r="C226" t="inlineStr">
        <is>
          <t>gerencia@coopagroperu.com</t>
        </is>
      </c>
      <c r="D226" t="inlineStr">
        <is>
          <t>RUC_OECE</t>
        </is>
      </c>
      <c r="E226" t="inlineStr">
        <is>
          <t>OECE - ficha de proveedor</t>
        </is>
      </c>
    </row>
    <row r="227">
      <c r="A227" t="inlineStr">
        <is>
          <t>20611254068</t>
        </is>
      </c>
      <c r="B227" t="inlineStr">
        <is>
          <t>Correo</t>
        </is>
      </c>
      <c r="C227" t="inlineStr">
        <is>
          <t>cooperativawarmitarpuy@gmail.com</t>
        </is>
      </c>
      <c r="D227" t="inlineStr">
        <is>
          <t>RUC_OECE</t>
        </is>
      </c>
      <c r="E227" t="inlineStr">
        <is>
          <t>OECE - ficha de proveedor</t>
        </is>
      </c>
    </row>
    <row r="228">
      <c r="A228" t="inlineStr">
        <is>
          <t>20611935243</t>
        </is>
      </c>
      <c r="B228" t="inlineStr">
        <is>
          <t>Correo</t>
        </is>
      </c>
      <c r="C228" t="inlineStr">
        <is>
          <t>caecam.ucayali@gmail.com</t>
        </is>
      </c>
      <c r="D228" t="inlineStr">
        <is>
          <t>RUC_OECE</t>
        </is>
      </c>
      <c r="E228" t="inlineStr">
        <is>
          <t>OECE - ficha de proveedor</t>
        </is>
      </c>
    </row>
    <row r="229">
      <c r="A229">
        <f t="array" ref="A229:A253">_xlfn.LET(_xlpm.r,_xlfn._xlws.FILTER('b3'!$E$2:$E$26,TRIM('b3'!$AB$2:$AB$26&amp;"")&lt;&gt;""),TRIM(_xlpm.r&amp;""))</f>
        <v/>
      </c>
      <c r="B229">
        <f t="array" ref="B229:B253">IF(_xlfn.ANCHORARRAY(A229)&lt;&gt;"","Celular","")</f>
        <v/>
      </c>
      <c r="C229">
        <f t="array" ref="C229:C253">_xlfn.LET(_xlpm.r,_xlfn._xlws.FILTER('b3'!$AB$2:$AB$26,TRIM('b3'!$AB$2:$AB$26&amp;"")&lt;&gt;""),_xlpm.r)</f>
        <v/>
      </c>
      <c r="D229">
        <f t="array" ref="D229:D253">IF(_xlfn.ANCHORARRAY(A229)&lt;&gt;"","b3","")</f>
        <v/>
      </c>
      <c r="E229">
        <f t="array" ref="E229:E253">IF(_xlfn.ANCHORARRAY(A229)&lt;&gt;"","Registro interno del programa (b3, declarado)","")</f>
        <v/>
      </c>
    </row>
    <row r="230">
      <c r="A230" t="inlineStr">
        <is>
          <t>20542264544</t>
        </is>
      </c>
      <c r="B230" t="inlineStr">
        <is>
          <t>Celular</t>
        </is>
      </c>
      <c r="C230" t="n">
        <v>951277132</v>
      </c>
      <c r="D230" t="inlineStr">
        <is>
          <t>b3</t>
        </is>
      </c>
      <c r="E230" t="inlineStr">
        <is>
          <t>Registro interno del programa (b3, declarado)</t>
        </is>
      </c>
    </row>
    <row r="231">
      <c r="A231" t="inlineStr">
        <is>
          <t>20606451122</t>
        </is>
      </c>
      <c r="B231" t="inlineStr">
        <is>
          <t>Celular</t>
        </is>
      </c>
      <c r="C231" t="n">
        <v>929851765</v>
      </c>
      <c r="D231" t="inlineStr">
        <is>
          <t>b3</t>
        </is>
      </c>
      <c r="E231" t="inlineStr">
        <is>
          <t>Registro interno del programa (b3, declarado)</t>
        </is>
      </c>
    </row>
    <row r="232">
      <c r="A232" t="inlineStr">
        <is>
          <t>20542209951</t>
        </is>
      </c>
      <c r="B232" t="inlineStr">
        <is>
          <t>Celular</t>
        </is>
      </c>
      <c r="C232" t="n">
        <v>995753681</v>
      </c>
      <c r="D232" t="inlineStr">
        <is>
          <t>b3</t>
        </is>
      </c>
      <c r="E232" t="inlineStr">
        <is>
          <t>Registro interno del programa (b3, declarado)</t>
        </is>
      </c>
    </row>
    <row r="233">
      <c r="A233" t="inlineStr">
        <is>
          <t>20600263286</t>
        </is>
      </c>
      <c r="B233" t="inlineStr">
        <is>
          <t>Celular</t>
        </is>
      </c>
      <c r="C233" t="n">
        <v>917474868</v>
      </c>
      <c r="D233" t="inlineStr">
        <is>
          <t>b3</t>
        </is>
      </c>
      <c r="E233" t="inlineStr">
        <is>
          <t>Registro interno del programa (b3, declarado)</t>
        </is>
      </c>
    </row>
    <row r="234">
      <c r="A234" t="inlineStr">
        <is>
          <t>20609846314</t>
        </is>
      </c>
      <c r="B234" t="inlineStr">
        <is>
          <t>Celular</t>
        </is>
      </c>
      <c r="C234" t="n">
        <v>928360849</v>
      </c>
      <c r="D234" t="inlineStr">
        <is>
          <t>b3</t>
        </is>
      </c>
      <c r="E234" t="inlineStr">
        <is>
          <t>Registro interno del programa (b3, declarado)</t>
        </is>
      </c>
    </row>
    <row r="235">
      <c r="A235" t="inlineStr">
        <is>
          <t>20602650643</t>
        </is>
      </c>
      <c r="B235" t="inlineStr">
        <is>
          <t>Celular</t>
        </is>
      </c>
      <c r="C235" t="n">
        <v>981234888</v>
      </c>
      <c r="D235" t="inlineStr">
        <is>
          <t>b3</t>
        </is>
      </c>
      <c r="E235" t="inlineStr">
        <is>
          <t>Registro interno del programa (b3, declarado)</t>
        </is>
      </c>
    </row>
    <row r="236">
      <c r="A236" t="inlineStr">
        <is>
          <t>20601558204</t>
        </is>
      </c>
      <c r="B236" t="inlineStr">
        <is>
          <t>Celular</t>
        </is>
      </c>
      <c r="C236" t="n">
        <v>959019461</v>
      </c>
      <c r="D236" t="inlineStr">
        <is>
          <t>b3</t>
        </is>
      </c>
      <c r="E236" t="inlineStr">
        <is>
          <t>Registro interno del programa (b3, declarado)</t>
        </is>
      </c>
    </row>
    <row r="237">
      <c r="A237" t="inlineStr">
        <is>
          <t>20610286519</t>
        </is>
      </c>
      <c r="B237" t="inlineStr">
        <is>
          <t>Celular</t>
        </is>
      </c>
      <c r="C237" t="n">
        <v>992603108</v>
      </c>
      <c r="D237" t="inlineStr">
        <is>
          <t>b3</t>
        </is>
      </c>
      <c r="E237" t="inlineStr">
        <is>
          <t>Registro interno del programa (b3, declarado)</t>
        </is>
      </c>
    </row>
    <row r="238">
      <c r="A238" t="inlineStr">
        <is>
          <t>20561140091</t>
        </is>
      </c>
      <c r="B238" t="inlineStr">
        <is>
          <t>Celular</t>
        </is>
      </c>
      <c r="C238" t="n">
        <v>951257112</v>
      </c>
      <c r="D238" t="inlineStr">
        <is>
          <t>b3</t>
        </is>
      </c>
      <c r="E238" t="inlineStr">
        <is>
          <t>Registro interno del programa (b3, declarado)</t>
        </is>
      </c>
    </row>
    <row r="239">
      <c r="A239" t="inlineStr">
        <is>
          <t>20602054480</t>
        </is>
      </c>
      <c r="B239" t="inlineStr">
        <is>
          <t>Celular</t>
        </is>
      </c>
      <c r="C239" t="n">
        <v>979859354</v>
      </c>
      <c r="D239" t="inlineStr">
        <is>
          <t>b3</t>
        </is>
      </c>
      <c r="E239" t="inlineStr">
        <is>
          <t>Registro interno del programa (b3, declarado)</t>
        </is>
      </c>
    </row>
    <row r="240">
      <c r="A240" t="inlineStr">
        <is>
          <t>20140292657</t>
        </is>
      </c>
      <c r="B240" t="inlineStr">
        <is>
          <t>Celular</t>
        </is>
      </c>
      <c r="C240" t="inlineStr">
        <is>
          <t>984 304 031</t>
        </is>
      </c>
      <c r="D240" t="inlineStr">
        <is>
          <t>b3</t>
        </is>
      </c>
      <c r="E240" t="inlineStr">
        <is>
          <t>Registro interno del programa (b3, declarado)</t>
        </is>
      </c>
    </row>
    <row r="241">
      <c r="A241" t="inlineStr">
        <is>
          <t>20132517119</t>
        </is>
      </c>
      <c r="B241" t="inlineStr">
        <is>
          <t>Celular</t>
        </is>
      </c>
      <c r="C241" t="n">
        <v>978563744</v>
      </c>
      <c r="D241" t="inlineStr">
        <is>
          <t>b3</t>
        </is>
      </c>
      <c r="E241" t="inlineStr">
        <is>
          <t>Registro interno del programa (b3, declarado)</t>
        </is>
      </c>
    </row>
    <row r="242">
      <c r="A242" t="inlineStr">
        <is>
          <t>20136201213</t>
        </is>
      </c>
      <c r="B242" t="inlineStr">
        <is>
          <t>Celular</t>
        </is>
      </c>
      <c r="C242" t="inlineStr">
        <is>
          <t>984 936 414</t>
        </is>
      </c>
      <c r="D242" t="inlineStr">
        <is>
          <t>b3</t>
        </is>
      </c>
      <c r="E242" t="inlineStr">
        <is>
          <t>Registro interno del programa (b3, declarado)</t>
        </is>
      </c>
    </row>
    <row r="243">
      <c r="A243" t="inlineStr">
        <is>
          <t>20132505455</t>
        </is>
      </c>
      <c r="B243" t="inlineStr">
        <is>
          <t>Celular</t>
        </is>
      </c>
      <c r="C243" t="n">
        <v>938125531</v>
      </c>
      <c r="D243" t="inlineStr">
        <is>
          <t>b3</t>
        </is>
      </c>
      <c r="E243" t="inlineStr">
        <is>
          <t>Registro interno del programa (b3, declarado)</t>
        </is>
      </c>
    </row>
    <row r="244">
      <c r="A244" t="inlineStr">
        <is>
          <t>20132489824</t>
        </is>
      </c>
      <c r="B244" t="inlineStr">
        <is>
          <t>Celular</t>
        </is>
      </c>
      <c r="C244" t="inlineStr">
        <is>
          <t>976 065194</t>
        </is>
      </c>
      <c r="D244" t="inlineStr">
        <is>
          <t>b3</t>
        </is>
      </c>
      <c r="E244" t="inlineStr">
        <is>
          <t>Registro interno del programa (b3, declarado)</t>
        </is>
      </c>
    </row>
    <row r="245">
      <c r="A245" t="inlineStr">
        <is>
          <t>20147443120</t>
        </is>
      </c>
      <c r="B245" t="inlineStr">
        <is>
          <t>Celular</t>
        </is>
      </c>
      <c r="C245" t="inlineStr">
        <is>
          <t>974 776 817</t>
        </is>
      </c>
      <c r="D245" t="inlineStr">
        <is>
          <t>b3</t>
        </is>
      </c>
      <c r="E245" t="inlineStr">
        <is>
          <t>Registro interno del programa (b3, declarado)</t>
        </is>
      </c>
    </row>
    <row r="246">
      <c r="A246" t="inlineStr">
        <is>
          <t>20200880448</t>
        </is>
      </c>
      <c r="B246" t="inlineStr">
        <is>
          <t>Celular</t>
        </is>
      </c>
      <c r="C246" t="inlineStr">
        <is>
          <t>954 004 223</t>
        </is>
      </c>
      <c r="D246" t="inlineStr">
        <is>
          <t>b3</t>
        </is>
      </c>
      <c r="E246" t="inlineStr">
        <is>
          <t>Registro interno del programa (b3, declarado)</t>
        </is>
      </c>
    </row>
    <row r="247">
      <c r="A247" t="inlineStr">
        <is>
          <t>20605500430</t>
        </is>
      </c>
      <c r="B247" t="inlineStr">
        <is>
          <t>Celular</t>
        </is>
      </c>
      <c r="C247" t="n">
        <v>943050465</v>
      </c>
      <c r="D247" t="inlineStr">
        <is>
          <t>b3</t>
        </is>
      </c>
      <c r="E247" t="inlineStr">
        <is>
          <t>Registro interno del programa (b3, declarado)</t>
        </is>
      </c>
    </row>
    <row r="248">
      <c r="A248" t="inlineStr">
        <is>
          <t>20603862369</t>
        </is>
      </c>
      <c r="B248" t="inlineStr">
        <is>
          <t>Celular</t>
        </is>
      </c>
      <c r="C248" t="n">
        <v>994569017</v>
      </c>
      <c r="D248" t="inlineStr">
        <is>
          <t>b3</t>
        </is>
      </c>
      <c r="E248" t="inlineStr">
        <is>
          <t>Registro interno del programa (b3, declarado)</t>
        </is>
      </c>
    </row>
    <row r="249">
      <c r="A249" t="inlineStr">
        <is>
          <t>20140181405</t>
        </is>
      </c>
      <c r="B249" t="inlineStr">
        <is>
          <t>Celular</t>
        </is>
      </c>
      <c r="C249" t="n">
        <v>993234718</v>
      </c>
      <c r="D249" t="inlineStr">
        <is>
          <t>b3</t>
        </is>
      </c>
      <c r="E249" t="inlineStr">
        <is>
          <t>Registro interno del programa (b3, declarado)</t>
        </is>
      </c>
    </row>
    <row r="250">
      <c r="A250" t="inlineStr">
        <is>
          <t>20602488927</t>
        </is>
      </c>
      <c r="B250" t="inlineStr">
        <is>
          <t>Celular</t>
        </is>
      </c>
      <c r="C250" t="n">
        <v>955689561</v>
      </c>
      <c r="D250" t="inlineStr">
        <is>
          <t>b3</t>
        </is>
      </c>
      <c r="E250" t="inlineStr">
        <is>
          <t>Registro interno del programa (b3, declarado)</t>
        </is>
      </c>
    </row>
    <row r="251">
      <c r="A251" t="inlineStr">
        <is>
          <t>20600920597</t>
        </is>
      </c>
      <c r="B251" t="inlineStr">
        <is>
          <t>Celular</t>
        </is>
      </c>
      <c r="C251" t="n">
        <v>939801515</v>
      </c>
      <c r="D251" t="inlineStr">
        <is>
          <t>b3</t>
        </is>
      </c>
      <c r="E251" t="inlineStr">
        <is>
          <t>Registro interno del programa (b3, declarado)</t>
        </is>
      </c>
    </row>
    <row r="252">
      <c r="A252" t="inlineStr">
        <is>
          <t>20604309728</t>
        </is>
      </c>
      <c r="B252" t="inlineStr">
        <is>
          <t>Celular</t>
        </is>
      </c>
      <c r="C252" t="n">
        <v>969391288</v>
      </c>
      <c r="D252" t="inlineStr">
        <is>
          <t>b3</t>
        </is>
      </c>
      <c r="E252" t="inlineStr">
        <is>
          <t>Registro interno del programa (b3, declarado)</t>
        </is>
      </c>
    </row>
    <row r="253">
      <c r="A253" t="inlineStr">
        <is>
          <t>20479595276</t>
        </is>
      </c>
      <c r="B253" t="inlineStr">
        <is>
          <t>Celular</t>
        </is>
      </c>
      <c r="C253" t="n">
        <v>956300479</v>
      </c>
      <c r="D253" t="inlineStr">
        <is>
          <t>b3</t>
        </is>
      </c>
      <c r="E253" t="inlineStr">
        <is>
          <t>Registro interno del programa (b3, declarado)</t>
        </is>
      </c>
    </row>
    <row r="254">
      <c r="A254">
        <f t="array" ref="A254:A270">_xlfn.LET(_xlpm.r,_xlfn._xlws.FILTER('b3'!$E$2:$E$26,TRIM('b3'!$AC$2:$AC$26&amp;"")&lt;&gt;""),TRIM(_xlpm.r&amp;""))</f>
        <v/>
      </c>
      <c r="B254">
        <f t="array" ref="B254:B270">IF(_xlfn.ANCHORARRAY(A254)&lt;&gt;"","Web","")</f>
        <v/>
      </c>
      <c r="C254">
        <f t="array" ref="C254:C270">_xlfn.LET(_xlpm.r,_xlfn._xlws.FILTER('b3'!$AC$2:$AC$26,TRIM('b3'!$AC$2:$AC$26&amp;"")&lt;&gt;""),_xlpm.r)</f>
        <v/>
      </c>
      <c r="D254">
        <f t="array" ref="D254:D270">IF(_xlfn.ANCHORARRAY(A254)&lt;&gt;"","b3","")</f>
        <v/>
      </c>
      <c r="E254">
        <f t="array" ref="E254:E270">IF(_xlfn.ANCHORARRAY(A254)&lt;&gt;"","Registro interno del programa (b3, declarado)","")</f>
        <v/>
      </c>
    </row>
    <row r="255">
      <c r="A255" t="inlineStr">
        <is>
          <t>20542264544</t>
        </is>
      </c>
      <c r="B255" t="inlineStr">
        <is>
          <t>Web</t>
        </is>
      </c>
      <c r="C255" t="inlineStr">
        <is>
          <t>https://www.coopbiavo.com/</t>
        </is>
      </c>
      <c r="D255" t="inlineStr">
        <is>
          <t>b3</t>
        </is>
      </c>
      <c r="E255" t="inlineStr">
        <is>
          <t>Registro interno del programa (b3, declarado)</t>
        </is>
      </c>
    </row>
    <row r="256">
      <c r="A256" t="inlineStr">
        <is>
          <t>20606451122</t>
        </is>
      </c>
      <c r="B256" t="inlineStr">
        <is>
          <t>Web</t>
        </is>
      </c>
      <c r="C256" t="inlineStr">
        <is>
          <t>https://aproceb.com/</t>
        </is>
      </c>
      <c r="D256" t="inlineStr">
        <is>
          <t>b3</t>
        </is>
      </c>
      <c r="E256" t="inlineStr">
        <is>
          <t>Registro interno del programa (b3, declarado)</t>
        </is>
      </c>
    </row>
    <row r="257">
      <c r="A257" t="inlineStr">
        <is>
          <t>20542209951</t>
        </is>
      </c>
      <c r="B257" t="inlineStr">
        <is>
          <t>Web</t>
        </is>
      </c>
      <c r="C257" t="inlineStr">
        <is>
          <t>en trámite</t>
        </is>
      </c>
      <c r="D257" t="inlineStr">
        <is>
          <t>b3</t>
        </is>
      </c>
      <c r="E257" t="inlineStr">
        <is>
          <t>Registro interno del programa (b3, declarado)</t>
        </is>
      </c>
    </row>
    <row r="258">
      <c r="A258" t="inlineStr">
        <is>
          <t>20600263286</t>
        </is>
      </c>
      <c r="B258" t="inlineStr">
        <is>
          <t>Web</t>
        </is>
      </c>
      <c r="C258" t="inlineStr">
        <is>
          <t>https://www.aproselvanor.com/</t>
        </is>
      </c>
      <c r="D258" t="inlineStr">
        <is>
          <t>b3</t>
        </is>
      </c>
      <c r="E258" t="inlineStr">
        <is>
          <t>Registro interno del programa (b3, declarado)</t>
        </is>
      </c>
    </row>
    <row r="259">
      <c r="A259" t="inlineStr">
        <is>
          <t>20609846314</t>
        </is>
      </c>
      <c r="B259" t="inlineStr">
        <is>
          <t>Web</t>
        </is>
      </c>
      <c r="C259" t="inlineStr">
        <is>
          <t>https://cafcer.com/</t>
        </is>
      </c>
      <c r="D259" t="inlineStr">
        <is>
          <t>b3</t>
        </is>
      </c>
      <c r="E259" t="inlineStr">
        <is>
          <t>Registro interno del programa (b3, declarado)</t>
        </is>
      </c>
    </row>
    <row r="260">
      <c r="A260" t="inlineStr">
        <is>
          <t>20602650643</t>
        </is>
      </c>
      <c r="B260" t="inlineStr">
        <is>
          <t>Web</t>
        </is>
      </c>
      <c r="C260" t="inlineStr">
        <is>
          <t>https://agrosanmartin.com/</t>
        </is>
      </c>
      <c r="D260" t="inlineStr">
        <is>
          <t>b3</t>
        </is>
      </c>
      <c r="E260" t="inlineStr">
        <is>
          <t>Registro interno del programa (b3, declarado)</t>
        </is>
      </c>
    </row>
    <row r="261">
      <c r="A261" t="inlineStr">
        <is>
          <t>20601558204</t>
        </is>
      </c>
      <c r="B261" t="inlineStr">
        <is>
          <t>Web</t>
        </is>
      </c>
      <c r="C261" t="inlineStr">
        <is>
          <t>https://coopocumal.com/</t>
        </is>
      </c>
      <c r="D261" t="inlineStr">
        <is>
          <t>b3</t>
        </is>
      </c>
      <c r="E261" t="inlineStr">
        <is>
          <t>Registro interno del programa (b3, declarado)</t>
        </is>
      </c>
    </row>
    <row r="262">
      <c r="A262" t="inlineStr">
        <is>
          <t>20602054480</t>
        </is>
      </c>
      <c r="B262" t="inlineStr">
        <is>
          <t>Web</t>
        </is>
      </c>
      <c r="C262" t="inlineStr">
        <is>
          <t>http://cemcavir.com</t>
        </is>
      </c>
      <c r="D262" t="inlineStr">
        <is>
          <t>b3</t>
        </is>
      </c>
      <c r="E262" t="inlineStr">
        <is>
          <t>Registro interno del programa (b3, declarado)</t>
        </is>
      </c>
    </row>
    <row r="263">
      <c r="A263" t="inlineStr">
        <is>
          <t>20132517119</t>
        </is>
      </c>
      <c r="B263" t="inlineStr">
        <is>
          <t>Web</t>
        </is>
      </c>
      <c r="C263" t="inlineStr">
        <is>
          <t>https://cacmateopumacahua.blogspot.com/p/inicio.html</t>
        </is>
      </c>
      <c r="D263" t="inlineStr">
        <is>
          <t>b3</t>
        </is>
      </c>
      <c r="E263" t="inlineStr">
        <is>
          <t>Registro interno del programa (b3, declarado)</t>
        </is>
      </c>
    </row>
    <row r="264">
      <c r="A264" t="inlineStr">
        <is>
          <t>20136201213</t>
        </is>
      </c>
      <c r="B264" t="inlineStr">
        <is>
          <t>Web</t>
        </is>
      </c>
      <c r="C264" t="inlineStr">
        <is>
          <t>https://cocla.pe/</t>
        </is>
      </c>
      <c r="D264" t="inlineStr">
        <is>
          <t>b3</t>
        </is>
      </c>
      <c r="E264" t="inlineStr">
        <is>
          <t>Registro interno del programa (b3, declarado)</t>
        </is>
      </c>
    </row>
    <row r="265">
      <c r="A265" t="inlineStr">
        <is>
          <t>20605500430</t>
        </is>
      </c>
      <c r="B265" t="inlineStr">
        <is>
          <t>Web</t>
        </is>
      </c>
      <c r="C265" t="inlineStr">
        <is>
          <t>https://chankas.pe/</t>
        </is>
      </c>
      <c r="D265" t="inlineStr">
        <is>
          <t>b3</t>
        </is>
      </c>
      <c r="E265" t="inlineStr">
        <is>
          <t>Registro interno del programa (b3, declarado)</t>
        </is>
      </c>
    </row>
    <row r="266">
      <c r="A266" t="inlineStr">
        <is>
          <t>20603862369</t>
        </is>
      </c>
      <c r="B266" t="inlineStr">
        <is>
          <t>Web</t>
        </is>
      </c>
      <c r="C266" t="inlineStr">
        <is>
          <t>https://cooptropicals.com/home</t>
        </is>
      </c>
      <c r="D266" t="inlineStr">
        <is>
          <t>b3</t>
        </is>
      </c>
      <c r="E266" t="inlineStr">
        <is>
          <t>Registro interno del programa (b3, declarado)</t>
        </is>
      </c>
    </row>
    <row r="267">
      <c r="A267" t="inlineStr">
        <is>
          <t>20140181405</t>
        </is>
      </c>
      <c r="B267" t="inlineStr">
        <is>
          <t>Web</t>
        </is>
      </c>
      <c r="C267" t="inlineStr">
        <is>
          <t>https://laflorida.org.pe/es/la_florida</t>
        </is>
      </c>
      <c r="D267" t="inlineStr">
        <is>
          <t>b3</t>
        </is>
      </c>
      <c r="E267" t="inlineStr">
        <is>
          <t>Registro interno del programa (b3, declarado)</t>
        </is>
      </c>
    </row>
    <row r="268">
      <c r="A268" t="inlineStr">
        <is>
          <t>20600920597</t>
        </is>
      </c>
      <c r="B268" t="inlineStr">
        <is>
          <t>Web</t>
        </is>
      </c>
      <c r="C268" t="inlineStr">
        <is>
          <t>No Cuenta</t>
        </is>
      </c>
      <c r="D268" t="inlineStr">
        <is>
          <t>b3</t>
        </is>
      </c>
      <c r="E268" t="inlineStr">
        <is>
          <t>Registro interno del programa (b3, declarado)</t>
        </is>
      </c>
    </row>
    <row r="269">
      <c r="A269" t="inlineStr">
        <is>
          <t>20604309728</t>
        </is>
      </c>
      <c r="B269" t="inlineStr">
        <is>
          <t>Web</t>
        </is>
      </c>
      <c r="C269" t="inlineStr">
        <is>
          <t>https://assanjuan.com/home</t>
        </is>
      </c>
      <c r="D269" t="inlineStr">
        <is>
          <t>b3</t>
        </is>
      </c>
      <c r="E269" t="inlineStr">
        <is>
          <t>Registro interno del programa (b3, declarado)</t>
        </is>
      </c>
    </row>
    <row r="270">
      <c r="A270" t="inlineStr">
        <is>
          <t>20479595276</t>
        </is>
      </c>
      <c r="B270" t="inlineStr">
        <is>
          <t>Web</t>
        </is>
      </c>
      <c r="C270" t="inlineStr">
        <is>
          <t>https://coopcasil.pe/inicio/</t>
        </is>
      </c>
      <c r="D270" t="inlineStr">
        <is>
          <t>b3</t>
        </is>
      </c>
      <c r="E270" t="inlineStr">
        <is>
          <t>Registro interno del programa (b3, declarado)</t>
        </is>
      </c>
    </row>
    <row r="271">
      <c r="A271">
        <f t="array" ref="A271:A289">_xlfn.LET(_xlpm.r,_xlfn._xlws.FILTER('b3'!$E$2:$E$26,TRIM('b3'!$AD$2:$AD$26&amp;"")&lt;&gt;""),TRIM(_xlpm.r&amp;""))</f>
        <v/>
      </c>
      <c r="B271">
        <f t="array" ref="B271:B289">IF(_xlfn.ANCHORARRAY(A271)&lt;&gt;"","Redes sociales","")</f>
        <v/>
      </c>
      <c r="C271">
        <f t="array" ref="C271:C289">_xlfn.LET(_xlpm.r,_xlfn._xlws.FILTER('b3'!$AD$2:$AD$26,TRIM('b3'!$AD$2:$AD$26&amp;"")&lt;&gt;""),_xlpm.r)</f>
        <v/>
      </c>
      <c r="D271">
        <f t="array" ref="D271:D289">IF(_xlfn.ANCHORARRAY(A271)&lt;&gt;"","b3","")</f>
        <v/>
      </c>
      <c r="E271">
        <f t="array" ref="E271:E289">IF(_xlfn.ANCHORARRAY(A271)&lt;&gt;"","Registro interno del programa (b3, declarado)","")</f>
        <v/>
      </c>
    </row>
    <row r="272">
      <c r="A272" t="inlineStr">
        <is>
          <t>20542264544</t>
        </is>
      </c>
      <c r="B272" t="inlineStr">
        <is>
          <t>Redes sociales</t>
        </is>
      </c>
      <c r="C272" t="inlineStr">
        <is>
          <t>https://www.facebook.com/profile.php?id=100076238096314</t>
        </is>
      </c>
      <c r="D272" t="inlineStr">
        <is>
          <t>b3</t>
        </is>
      </c>
      <c r="E272" t="inlineStr">
        <is>
          <t>Registro interno del programa (b3, declarado)</t>
        </is>
      </c>
    </row>
    <row r="273">
      <c r="A273" t="inlineStr">
        <is>
          <t>20606451122</t>
        </is>
      </c>
      <c r="B273" t="inlineStr">
        <is>
          <t>Redes sociales</t>
        </is>
      </c>
      <c r="C273" t="inlineStr">
        <is>
          <t>https://cerroblanco.pe/</t>
        </is>
      </c>
      <c r="D273" t="inlineStr">
        <is>
          <t>b3</t>
        </is>
      </c>
      <c r="E273" t="inlineStr">
        <is>
          <t>Registro interno del programa (b3, declarado)</t>
        </is>
      </c>
    </row>
    <row r="274">
      <c r="A274" t="inlineStr">
        <is>
          <t>20542209951</t>
        </is>
      </c>
      <c r="B274" t="inlineStr">
        <is>
          <t>Redes sociales</t>
        </is>
      </c>
      <c r="C274" t="inlineStr">
        <is>
          <t>no cuenta</t>
        </is>
      </c>
      <c r="D274" t="inlineStr">
        <is>
          <t>b3</t>
        </is>
      </c>
      <c r="E274" t="inlineStr">
        <is>
          <t>Registro interno del programa (b3, declarado)</t>
        </is>
      </c>
    </row>
    <row r="275">
      <c r="A275" t="inlineStr">
        <is>
          <t>20600263286</t>
        </is>
      </c>
      <c r="B275" t="inlineStr">
        <is>
          <t>Redes sociales</t>
        </is>
      </c>
      <c r="C275" t="inlineStr">
        <is>
          <t>https://www.facebook.com/Aproselvanor/</t>
        </is>
      </c>
      <c r="D275" t="inlineStr">
        <is>
          <t>b3</t>
        </is>
      </c>
      <c r="E275" t="inlineStr">
        <is>
          <t>Registro interno del programa (b3, declarado)</t>
        </is>
      </c>
    </row>
    <row r="276">
      <c r="A276" t="inlineStr">
        <is>
          <t>20609846314</t>
        </is>
      </c>
      <c r="B276" t="inlineStr">
        <is>
          <t>Redes sociales</t>
        </is>
      </c>
      <c r="C276" t="inlineStr">
        <is>
          <t>https://www.facebook.com/profile.php?id=61563538207067</t>
        </is>
      </c>
      <c r="D276" t="inlineStr">
        <is>
          <t>b3</t>
        </is>
      </c>
      <c r="E276" t="inlineStr">
        <is>
          <t>Registro interno del programa (b3, declarado)</t>
        </is>
      </c>
    </row>
    <row r="277">
      <c r="A277" t="inlineStr">
        <is>
          <t>20601558204</t>
        </is>
      </c>
      <c r="B277" t="inlineStr">
        <is>
          <t>Redes sociales</t>
        </is>
      </c>
      <c r="C277" t="inlineStr">
        <is>
          <t xml:space="preserve">https://web.facebook.com/coopocumalcafe
https://www.instagram.com/coopocumal/ 
</t>
        </is>
      </c>
      <c r="D277" t="inlineStr">
        <is>
          <t>b3</t>
        </is>
      </c>
      <c r="E277" t="inlineStr">
        <is>
          <t>Registro interno del programa (b3, declarado)</t>
        </is>
      </c>
    </row>
    <row r="278">
      <c r="A278" t="inlineStr">
        <is>
          <t>20561140091</t>
        </is>
      </c>
      <c r="B278" t="inlineStr">
        <is>
          <t>Redes sociales</t>
        </is>
      </c>
      <c r="C278" t="inlineStr">
        <is>
          <t>www.cecafe.org</t>
        </is>
      </c>
      <c r="D278" t="inlineStr">
        <is>
          <t>b3</t>
        </is>
      </c>
      <c r="E278" t="inlineStr">
        <is>
          <t>Registro interno del programa (b3, declarado)</t>
        </is>
      </c>
    </row>
    <row r="279">
      <c r="A279" t="inlineStr">
        <is>
          <t>20602054480</t>
        </is>
      </c>
      <c r="B279" t="inlineStr">
        <is>
          <t>Redes sociales</t>
        </is>
      </c>
      <c r="C279" t="inlineStr">
        <is>
          <t>https://www.facebook.com/share/1XCpW5zYxv/</t>
        </is>
      </c>
      <c r="D279" t="inlineStr">
        <is>
          <t>b3</t>
        </is>
      </c>
      <c r="E279" t="inlineStr">
        <is>
          <t>Registro interno del programa (b3, declarado)</t>
        </is>
      </c>
    </row>
    <row r="280">
      <c r="A280" t="inlineStr">
        <is>
          <t>20132517119</t>
        </is>
      </c>
      <c r="B280" t="inlineStr">
        <is>
          <t>Redes sociales</t>
        </is>
      </c>
      <c r="C280" t="inlineStr">
        <is>
          <t>https://www.facebook.com/share/17pZyQAStK/</t>
        </is>
      </c>
      <c r="D280" t="inlineStr">
        <is>
          <t>b3</t>
        </is>
      </c>
      <c r="E280" t="inlineStr">
        <is>
          <t>Registro interno del programa (b3, declarado)</t>
        </is>
      </c>
    </row>
    <row r="281">
      <c r="A281" t="inlineStr">
        <is>
          <t>20136201213</t>
        </is>
      </c>
      <c r="B281" t="inlineStr">
        <is>
          <t>Redes sociales</t>
        </is>
      </c>
      <c r="C281" t="inlineStr">
        <is>
          <t>https://www.facebook.com/cocla.coffee/?locale=es_LA</t>
        </is>
      </c>
      <c r="D281" t="inlineStr">
        <is>
          <t>b3</t>
        </is>
      </c>
      <c r="E281" t="inlineStr">
        <is>
          <t>Registro interno del programa (b3, declarado)</t>
        </is>
      </c>
    </row>
    <row r="282">
      <c r="A282" t="inlineStr">
        <is>
          <t>20132505455</t>
        </is>
      </c>
      <c r="B282" t="inlineStr">
        <is>
          <t>Redes sociales</t>
        </is>
      </c>
      <c r="C282" t="inlineStr">
        <is>
          <t>https://www.facebook.com/p/Cooperativa-Agraria-Cafetalera-Aguilayoc-Ltda-084-100063996824049/?locale=es_LA</t>
        </is>
      </c>
      <c r="D282" t="inlineStr">
        <is>
          <t>b3</t>
        </is>
      </c>
      <c r="E282" t="inlineStr">
        <is>
          <t>Registro interno del programa (b3, declarado)</t>
        </is>
      </c>
    </row>
    <row r="283">
      <c r="A283" t="inlineStr">
        <is>
          <t>20605500430</t>
        </is>
      </c>
      <c r="B283" t="inlineStr">
        <is>
          <t>Redes sociales</t>
        </is>
      </c>
      <c r="C283" t="inlineStr">
        <is>
          <t>https://www.facebook.com/p/Chankaspe-100063694502853/</t>
        </is>
      </c>
      <c r="D283" t="inlineStr">
        <is>
          <t>b3</t>
        </is>
      </c>
      <c r="E283" t="inlineStr">
        <is>
          <t>Registro interno del programa (b3, declarado)</t>
        </is>
      </c>
    </row>
    <row r="284">
      <c r="A284" t="inlineStr">
        <is>
          <t>20603862369</t>
        </is>
      </c>
      <c r="B284" t="inlineStr">
        <is>
          <t>Redes sociales</t>
        </is>
      </c>
      <c r="C284" t="inlineStr">
        <is>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is>
      </c>
      <c r="D284" t="inlineStr">
        <is>
          <t>b3</t>
        </is>
      </c>
      <c r="E284" t="inlineStr">
        <is>
          <t>Registro interno del programa (b3, declarado)</t>
        </is>
      </c>
    </row>
    <row r="285">
      <c r="A285" t="inlineStr">
        <is>
          <t>20140181405</t>
        </is>
      </c>
      <c r="B285" t="inlineStr">
        <is>
          <t>Redes sociales</t>
        </is>
      </c>
      <c r="C285" t="inlineStr">
        <is>
          <t>https://www.facebook.com/profile.php?id=61581161727085&amp;sk=about</t>
        </is>
      </c>
      <c r="D285" t="inlineStr">
        <is>
          <t>b3</t>
        </is>
      </c>
      <c r="E285" t="inlineStr">
        <is>
          <t>Registro interno del programa (b3, declarado)</t>
        </is>
      </c>
    </row>
    <row r="286">
      <c r="A286" t="inlineStr">
        <is>
          <t>20602488927</t>
        </is>
      </c>
      <c r="B286" t="inlineStr">
        <is>
          <t>Redes sociales</t>
        </is>
      </c>
      <c r="C286" t="inlineStr">
        <is>
          <t>https://www.facebook.com/RosasPampaLtda/?locale=es_LA</t>
        </is>
      </c>
      <c r="D286" t="inlineStr">
        <is>
          <t>b3</t>
        </is>
      </c>
      <c r="E286" t="inlineStr">
        <is>
          <t>Registro interno del programa (b3, declarado)</t>
        </is>
      </c>
    </row>
    <row r="287">
      <c r="A287" t="inlineStr">
        <is>
          <t>20600920597</t>
        </is>
      </c>
      <c r="B287" t="inlineStr">
        <is>
          <t>Redes sociales</t>
        </is>
      </c>
      <c r="C287" t="inlineStr">
        <is>
          <t>https://www.facebook.com/share/1BZbLKGT1v/</t>
        </is>
      </c>
      <c r="D287" t="inlineStr">
        <is>
          <t>b3</t>
        </is>
      </c>
      <c r="E287" t="inlineStr">
        <is>
          <t>Registro interno del programa (b3, declarado)</t>
        </is>
      </c>
    </row>
    <row r="288">
      <c r="A288" t="inlineStr">
        <is>
          <t>20604309728</t>
        </is>
      </c>
      <c r="B288" t="inlineStr">
        <is>
          <t>Redes sociales</t>
        </is>
      </c>
      <c r="C288" t="inlineStr">
        <is>
          <t>https://web.facebook.com/people/Coffee-San-Juan/61561469150523/</t>
        </is>
      </c>
      <c r="D288" t="inlineStr">
        <is>
          <t>b3</t>
        </is>
      </c>
      <c r="E288" t="inlineStr">
        <is>
          <t>Registro interno del programa (b3, declarado)</t>
        </is>
      </c>
    </row>
    <row r="289">
      <c r="A289" t="inlineStr">
        <is>
          <t>20479595276</t>
        </is>
      </c>
      <c r="B289" t="inlineStr">
        <is>
          <t>Redes sociales</t>
        </is>
      </c>
      <c r="C289" t="inlineStr">
        <is>
          <t>https://web.facebook.com/cooperativacasil</t>
        </is>
      </c>
      <c r="D289" t="inlineStr">
        <is>
          <t>b3</t>
        </is>
      </c>
      <c r="E289" t="inlineStr">
        <is>
          <t>Registro interno del programa (b3, declarado)</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C7" sqref="C7"/>
    </sheetView>
  </sheetViews>
  <sheetFormatPr baseColWidth="10" defaultColWidth="11" defaultRowHeight="14.4"/>
  <sheetData>
    <row r="1" ht="15" customHeight="1">
      <c r="A1" s="1" t="inlineStr">
        <is>
          <t>id_consulta</t>
        </is>
      </c>
      <c r="B1" s="1" t="inlineStr">
        <is>
          <t>fuente</t>
        </is>
      </c>
      <c r="C1" s="1" t="inlineStr">
        <is>
          <t>tipo_fuente</t>
        </is>
      </c>
      <c r="D1" s="1" t="inlineStr">
        <is>
          <t>pestaña_destino</t>
        </is>
      </c>
      <c r="E1" s="1" t="inlineStr">
        <is>
          <t>endpoint_metodo</t>
        </is>
      </c>
      <c r="F1" s="1" t="inlineStr">
        <is>
          <t>archivo_origen</t>
        </is>
      </c>
      <c r="G1" s="1" t="inlineStr">
        <is>
          <t>fecha_consulta</t>
        </is>
      </c>
      <c r="H1" s="1" t="inlineStr">
        <is>
          <t>rucs_consultados</t>
        </is>
      </c>
      <c r="I1" s="1" t="inlineStr">
        <is>
          <t>rucs_devueltos</t>
        </is>
      </c>
      <c r="J1" s="1" t="inlineStr">
        <is>
          <t>notas</t>
        </is>
      </c>
    </row>
    <row r="2">
      <c r="A2" t="n">
        <v>1</v>
      </c>
      <c r="B2" t="inlineStr">
        <is>
          <t>SUNAT - Consulta RUC</t>
        </is>
      </c>
      <c r="C2" t="inlineStr">
        <is>
          <t>Directa</t>
        </is>
      </c>
      <c r="D2" t="inlineStr">
        <is>
          <t>RUC_CONSULTAMASIVA</t>
        </is>
      </c>
      <c r="E2" t="inlineStr">
        <is>
          <t>Consulta múltiple SUNAT (e.sunat.gob.pe), lotes de 100</t>
        </is>
      </c>
      <c r="F2" t="inlineStr">
        <is>
          <t>9 archivos RM20260919*.txt</t>
        </is>
      </c>
      <c r="G2" t="inlineStr">
        <is>
          <t>19/09/2026</t>
        </is>
      </c>
      <c r="H2" t="n">
        <v>698</v>
      </c>
      <c r="I2" t="n">
        <v>597</v>
      </c>
      <c r="J2" t="inlineStr">
        <is>
          <t>101 duplicados eliminados entre archivos</t>
        </is>
      </c>
    </row>
    <row r="3">
      <c r="A3" t="n">
        <v>2</v>
      </c>
      <c r="B3" t="inlineStr">
        <is>
          <t>OECE - ficha de proveedor</t>
        </is>
      </c>
      <c r="C3" t="inlineStr">
        <is>
          <t>Directa</t>
        </is>
      </c>
      <c r="D3" t="inlineStr">
        <is>
          <t>RUC_OECE</t>
        </is>
      </c>
      <c r="E3" t="inlineStr">
        <is>
          <t>GET https://eap.oece.gob.pe/ficha-proveedor-cns/1.0/ficha/{ruc}/resumen + GET https://eap.oece.gob.pe/perfilprov-bus/1.0/ficha/{ruc} (JSON, sin captcha/sesion, confirmado en vivo 20/09/2026). Ver identidad-fiscal/api/src/ingest/oece-ficha-connector.ts (repo Rastro/appsperu).</t>
        </is>
      </c>
      <c r="F3" t="inlineStr">
        <is>
          <t>ruc-oece-ficha.txt</t>
        </is>
      </c>
      <c r="G3" t="inlineStr">
        <is>
          <t>20/09/2026</t>
        </is>
      </c>
      <c r="H3" t="n">
        <v>597</v>
      </c>
      <c r="I3" t="n">
        <v>597</v>
      </c>
      <c r="J3" t="inlineStr">
        <is>
          <t>6 diferencias vs SUNAT (comillas/distrito truncado)</t>
        </is>
      </c>
    </row>
    <row r="4">
      <c r="A4" t="n">
        <v>3</v>
      </c>
      <c r="B4" t="inlineStr">
        <is>
          <t>OECE/RNP - ficha extendida</t>
        </is>
      </c>
      <c r="C4" t="inlineStr">
        <is>
          <t>Directa</t>
        </is>
      </c>
      <c r="D4" t="inlineStr">
        <is>
          <t>RUC_OECE_PERSONAS</t>
        </is>
      </c>
      <c r="E4" t="inlineStr">
        <is>
          <t>Mismo payload que id_consulta=2 (GET eap.oece.gob.pe/ficha-proveedor-cns/.../resumen): organos de administracion, representantes y socios con DNI, sin llamada aparte.</t>
        </is>
      </c>
      <c r="F4" t="inlineStr">
        <is>
          <t>ruc-oece-personas.txt</t>
        </is>
      </c>
      <c r="G4" t="inlineStr">
        <is>
          <t>20/09/2026</t>
        </is>
      </c>
      <c r="H4" t="n">
        <v>597</v>
      </c>
      <c r="I4" t="n">
        <v>139</v>
      </c>
      <c r="J4" t="inlineStr">
        <is>
          <t>815 filas, sin deduplicar; contiene DNI</t>
        </is>
      </c>
    </row>
    <row r="5">
      <c r="A5" t="n">
        <v>4</v>
      </c>
      <c r="B5" t="inlineStr">
        <is>
          <t>RNP - Registro Nacional de Proveedores</t>
        </is>
      </c>
      <c r="C5" t="inlineStr">
        <is>
          <t>Directa</t>
        </is>
      </c>
      <c r="D5" t="inlineStr">
        <is>
          <t>RNP</t>
        </is>
      </c>
      <c r="E5" t="inlineStr">
        <is>
          <t>Derivado del mismo payload que id_consulta=2: filtro por codigo_registro no vacio. Sin CAPTCHA (a diferencia del portal web publico del RNP).</t>
        </is>
      </c>
      <c r="F5" t="inlineStr">
        <is>
          <t>ruc-oece-ficha-inscritos-rnp.txt</t>
        </is>
      </c>
      <c r="G5" t="inlineStr">
        <is>
          <t>20/09/2026</t>
        </is>
      </c>
      <c r="H5" t="n">
        <v>597</v>
      </c>
      <c r="I5" t="n">
        <v>155</v>
      </c>
      <c r="J5" t="inlineStr">
        <is>
          <t>Idéntico fila por fila al subconjunto de RUC_OECE con código</t>
        </is>
      </c>
    </row>
    <row r="6">
      <c r="A6" t="n">
        <v>5</v>
      </c>
      <c r="B6" t="inlineStr">
        <is>
          <t>MIDAGRI - Padrón de Productores Agrarios</t>
        </is>
      </c>
      <c r="C6" t="inlineStr">
        <is>
          <t>Directa</t>
        </is>
      </c>
      <c r="D6" t="inlineStr">
        <is>
          <t>RUC_PPA</t>
        </is>
      </c>
      <c r="E6" t="inlineStr">
        <is>
          <t>GET https://gateway.midagri.gob.pe/sisppa/api/services/app/Consulta/GetNombreConsulta?codDocumento=6&amp;Documento={ruc} (JSON, API ABP Framework, sin captcha/sesion, confirmado en vivo 20/09/2026). Ver identidad-fiscal/api/src/ingest/padron-ppa-connector.ts (repo Rastro/appsperu).</t>
        </is>
      </c>
      <c r="F6" t="inlineStr">
        <is>
          <t>ruc-padron-ppa.txt</t>
        </is>
      </c>
      <c r="G6" t="inlineStr">
        <is>
          <t>20/09/2026</t>
        </is>
      </c>
      <c r="H6" t="n">
        <v>597</v>
      </c>
      <c r="I6" t="n">
        <v>597</v>
      </c>
      <c r="J6" t="inlineStr">
        <is>
          <t>Los 597 figuran registrados=true</t>
        </is>
      </c>
    </row>
    <row r="7">
      <c r="A7" t="n">
        <v>6</v>
      </c>
      <c r="B7" t="inlineStr">
        <is>
          <t>SUNAT - Aduanas (exportaciones)</t>
        </is>
      </c>
      <c r="C7" t="inlineStr">
        <is>
          <t>Directa</t>
        </is>
      </c>
      <c r="D7" t="inlineStr">
        <is>
          <t>RUC_FOB</t>
        </is>
      </c>
      <c r="E7" t="inlineStr">
        <is>
          <t>GET http://www.aduanet.gob.pe/cl-ad-itconsultadwh/ieITS01Alias por RUC y anio (regimen=40, exportacion definitiva; parametro CG_Ano = anio-1992, offset descubierto empiricamente). Endpoint HTML no documentado oficialmente por SUNAT/Aduanas, pero no bloqueado para fetch directo (confirmado en vivo 19/09/2026). Parseo de HTML, sin API JSON. Ver apps/identidad-fiscal/api/src/ingest/exportaciones-fob-connector.ts (repo Rastro/appsperu).</t>
        </is>
      </c>
      <c r="F7" t="inlineStr">
        <is>
          <t>ruc-exportaciones-fob.txt</t>
        </is>
      </c>
      <c r="G7" t="inlineStr">
        <is>
          <t>19/09/2026</t>
        </is>
      </c>
      <c r="H7" t="n">
        <v>597</v>
      </c>
      <c r="I7" t="n">
        <v>64</v>
      </c>
      <c r="J7" t="inlineStr">
        <is>
          <t>680 operaciones, ene-2025 a may-2026</t>
        </is>
      </c>
    </row>
    <row r="8">
      <c r="A8" t="n">
        <v>7</v>
      </c>
      <c r="B8" t="inlineStr">
        <is>
          <t>OECE / Open Contracting Partnership (mirror OCDS)</t>
        </is>
      </c>
      <c r="C8" t="inlineStr">
        <is>
          <t>Directo (bulk, republicado por OCP)</t>
        </is>
      </c>
      <c r="D8" t="inlineStr">
        <is>
          <t>HECHO_CONTRATACION_ESTATAL</t>
        </is>
      </c>
      <c r="E8" t="inlineStr">
        <is>
          <t>GET data.open-contracting.org/en/publication/135/download?name={año}.jsonl.gz — años 2025-2026</t>
        </is>
      </c>
      <c r="F8" t="inlineStr">
        <is>
          <t>oece_contrataciones_por_ruc.py -&gt; ruc-contratacion-estatal.txt</t>
        </is>
      </c>
      <c r="G8" t="inlineStr">
        <is>
          <t>23/09/2026</t>
        </is>
      </c>
      <c r="H8" t="n">
        <v>597</v>
      </c>
      <c r="I8" t="n">
        <v>10</v>
      </c>
      <c r="J8" t="inlineStr">
        <is>
          <t>El endpoint search?supplier= de contratacionesabiertas.oece.gob.pe ignora el filtro (devuelve 2.75M+ resultados sin filtrar); se usó el bulk anual como vía verificada. 10 RUC devueltos, 53 filas (44 procesos + 9 contratos).</t>
        </is>
      </c>
    </row>
    <row r="9">
      <c r="A9" t="n">
        <v>8</v>
      </c>
      <c r="B9" t="inlineStr">
        <is>
          <t>SUNAT - Aduanas historico 2010-2025, archivo del usuario via Minimax</t>
        </is>
      </c>
      <c r="C9" t="inlineStr">
        <is>
          <t>Directa, archivo aportado por el usuario, no via API</t>
        </is>
      </c>
      <c r="D9" t="inlineStr">
        <is>
          <t>RUC_FOB / HECHO_EXPORTACION</t>
        </is>
      </c>
      <c r="E9" t="inlineStr">
        <is>
          <t>Cruce por RUC contra universo de 597 filtrando anio 2024</t>
        </is>
      </c>
      <c r="F9" t="inlineStr">
        <is>
          <t>SUNAT exportaciones 2010-2025 xlsx del usuario via Minimax, agrego 278 filas en RUC_FOB</t>
        </is>
      </c>
      <c r="G9" t="inlineStr">
        <is>
          <t>23-09-2026</t>
        </is>
      </c>
      <c r="H9" t="n">
        <v>126</v>
      </c>
      <c r="I9" t="n">
        <v>33</v>
      </c>
      <c r="J9" t="inlineStr">
        <is>
          <t>Archivo historico con 126 RUC en total. Solo 33 de 597 RUC del universo tenian match en 2024. RUC_FOB paso de 680 a 958 filas. HECHO_EXPORTACION y RUC_FOB dos reconstruidas con rango ampliado a 5000.</t>
        </is>
      </c>
    </row>
    <row r="10">
      <c r="A10" t="n">
        <v>9</v>
      </c>
      <c r="B10" t="inlineStr">
        <is>
          <t>SUNAT - Aduanas (Aduanet, listado de DUAs)</t>
        </is>
      </c>
      <c r="C10" t="inlineStr">
        <is>
          <t>Directa</t>
        </is>
      </c>
      <c r="D10" t="inlineStr">
        <is>
          <t>RUC_FOB_DUA</t>
        </is>
      </c>
      <c r="E10" t="inlineStr">
        <is>
          <t>GET http://www.aduanet.gob.pe/cl-ad-itconsultadwh/ieITS01Alias?accion=buscarListadoDuas por cada combinacion ruc+anio+mes+aduana+agente+pais de RUC_FOB (endpoint distinto de buscarListadoImpoExpo, sin captcha, confirmado en vivo 24/09/2026). Devuelve numero de DUA, fecha de embarque y canal (verde/rojo/naranja). El detalle de partida arancelaria de cada DUA SI pide captcha (servlet SgCDUI2) y no se pudo automatizar. Para las 278 filas del historico 2024 (sin agente_codigo en el archivo del usuario) se resolvio el codigo por nombre de agente normalizado contra las 680 filas que si lo tenian; 271/278 se resolvieron, 3 nombres de agente (OLIMPEX, CORPORACION MAREC, CORPORACION LOGISTICA ADUANERA) no tienen match y quedan sin DUA.</t>
        </is>
      </c>
      <c r="F10" t="inlineStr">
        <is>
          <t>dua_canal_connector.py + dua_canal_retry_2024.py -&gt; dua_canal_final.csv</t>
        </is>
      </c>
      <c r="G10" t="inlineStr">
        <is>
          <t>24/09/2026</t>
        </is>
      </c>
      <c r="H10" t="n">
        <v>922</v>
      </c>
      <c r="I10" t="n">
        <v>917</v>
      </c>
      <c r="J10" t="inlineStr">
        <is>
          <t>1704 filas (puede haber &gt;1 DUA por combinacion). 5 combinaciones sin DUA por agente no resoluble.</t>
        </is>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H81"/>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atributo</t>
        </is>
      </c>
      <c r="C1" s="1" t="inlineStr">
        <is>
          <t>valor_anterior</t>
        </is>
      </c>
      <c r="D1" s="1" t="inlineStr">
        <is>
          <t>valor_nuevo</t>
        </is>
      </c>
      <c r="E1" s="1" t="inlineStr">
        <is>
          <t>fecha_valor</t>
        </is>
      </c>
      <c r="F1" s="1" t="inlineStr">
        <is>
          <t>fuente</t>
        </is>
      </c>
      <c r="G1" s="1" t="inlineStr">
        <is>
          <t>usuario_o_proceso</t>
        </is>
      </c>
      <c r="H1" s="1" t="inlineStr">
        <is>
          <t>observacion</t>
        </is>
      </c>
    </row>
    <row r="2">
      <c r="A2" t="inlineStr">
        <is>
          <t>20118578415</t>
        </is>
      </c>
      <c r="B2" t="inlineStr">
        <is>
          <t>fob_total_usd</t>
        </is>
      </c>
      <c r="C2" t="n">
        <v>3332803.61</v>
      </c>
      <c r="D2" t="n">
        <v>5107246.62</v>
      </c>
      <c r="E2" t="inlineStr">
        <is>
          <t>2026-09-23</t>
        </is>
      </c>
      <c r="F2" t="inlineStr">
        <is>
          <t>SUNAT-Aduanas (HECHO_EXPORTACION)</t>
        </is>
      </c>
      <c r="G2" t="inlineStr">
        <is>
          <t>hist_atributo_diff.py</t>
        </is>
      </c>
      <c r="H2" t="inlineStr">
        <is>
          <t>cambio de valor</t>
        </is>
      </c>
    </row>
    <row r="3">
      <c r="A3" t="inlineStr">
        <is>
          <t>20118578415</t>
        </is>
      </c>
      <c r="B3" t="inlineStr">
        <is>
          <t>n_paises_destino</t>
        </is>
      </c>
      <c r="C3" t="n">
        <v>6</v>
      </c>
      <c r="D3" t="n">
        <v>7</v>
      </c>
      <c r="E3" t="inlineStr">
        <is>
          <t>2026-09-23</t>
        </is>
      </c>
      <c r="F3" t="inlineStr">
        <is>
          <t>SUNAT-Aduanas (HECHO_EXPORTACION)</t>
        </is>
      </c>
      <c r="G3" t="inlineStr">
        <is>
          <t>hist_atributo_diff.py</t>
        </is>
      </c>
      <c r="H3" t="inlineStr">
        <is>
          <t>cambio de valor</t>
        </is>
      </c>
    </row>
    <row r="4">
      <c r="A4" t="inlineStr">
        <is>
          <t>20129529530</t>
        </is>
      </c>
      <c r="B4" t="inlineStr">
        <is>
          <t>fob_total_usd</t>
        </is>
      </c>
      <c r="C4" t="n">
        <v>7077021.939999999</v>
      </c>
      <c r="D4" t="n">
        <v>9603968.119999999</v>
      </c>
      <c r="E4" t="inlineStr">
        <is>
          <t>2026-09-23</t>
        </is>
      </c>
      <c r="F4" t="inlineStr">
        <is>
          <t>SUNAT-Aduanas (HECHO_EXPORTACION)</t>
        </is>
      </c>
      <c r="G4" t="inlineStr">
        <is>
          <t>hist_atributo_diff.py</t>
        </is>
      </c>
      <c r="H4" t="inlineStr">
        <is>
          <t>cambio de valor</t>
        </is>
      </c>
    </row>
    <row r="5">
      <c r="A5" t="inlineStr">
        <is>
          <t>20132509795</t>
        </is>
      </c>
      <c r="B5" t="inlineStr">
        <is>
          <t>fob_total_usd</t>
        </is>
      </c>
      <c r="C5" t="n">
        <v>1039099.41</v>
      </c>
      <c r="D5" t="n">
        <v>2477083.5</v>
      </c>
      <c r="E5" t="inlineStr">
        <is>
          <t>2026-09-23</t>
        </is>
      </c>
      <c r="F5" t="inlineStr">
        <is>
          <t>SUNAT-Aduanas (HECHO_EXPORTACION)</t>
        </is>
      </c>
      <c r="G5" t="inlineStr">
        <is>
          <t>hist_atributo_diff.py</t>
        </is>
      </c>
      <c r="H5" t="inlineStr">
        <is>
          <t>cambio de valor</t>
        </is>
      </c>
    </row>
    <row r="6">
      <c r="A6" t="inlineStr">
        <is>
          <t>20132509795</t>
        </is>
      </c>
      <c r="B6" t="inlineStr">
        <is>
          <t>fob_ultimo_anio_usd</t>
        </is>
      </c>
      <c r="C6" t="n">
        <v>1039099.41</v>
      </c>
      <c r="D6" t="n">
        <v>1039099.41</v>
      </c>
      <c r="E6" t="inlineStr">
        <is>
          <t>2026-09-23</t>
        </is>
      </c>
      <c r="F6" t="inlineStr">
        <is>
          <t>SUNAT-Aduanas (HECHO_EXPORTACION)</t>
        </is>
      </c>
      <c r="G6" t="inlineStr">
        <is>
          <t>hist_atributo_diff.py</t>
        </is>
      </c>
      <c r="H6" t="inlineStr">
        <is>
          <t>cambio de valor</t>
        </is>
      </c>
    </row>
    <row r="7">
      <c r="A7" t="inlineStr">
        <is>
          <t>20132509795</t>
        </is>
      </c>
      <c r="B7" t="inlineStr">
        <is>
          <t>n_paises_destino</t>
        </is>
      </c>
      <c r="C7" t="n">
        <v>4</v>
      </c>
      <c r="D7" t="n">
        <v>5</v>
      </c>
      <c r="E7" t="inlineStr">
        <is>
          <t>2026-09-23</t>
        </is>
      </c>
      <c r="F7" t="inlineStr">
        <is>
          <t>SUNAT-Aduanas (HECHO_EXPORTACION)</t>
        </is>
      </c>
      <c r="G7" t="inlineStr">
        <is>
          <t>hist_atributo_diff.py</t>
        </is>
      </c>
      <c r="H7" t="inlineStr">
        <is>
          <t>cambio de valor</t>
        </is>
      </c>
    </row>
    <row r="8">
      <c r="A8" t="inlineStr">
        <is>
          <t>20132509876</t>
        </is>
      </c>
      <c r="B8" t="inlineStr">
        <is>
          <t>fob_total_usd</t>
        </is>
      </c>
      <c r="C8" t="n">
        <v>1016749.37</v>
      </c>
      <c r="D8" t="n">
        <v>1689820.33</v>
      </c>
      <c r="E8" t="inlineStr">
        <is>
          <t>2026-09-23</t>
        </is>
      </c>
      <c r="F8" t="inlineStr">
        <is>
          <t>SUNAT-Aduanas (HECHO_EXPORTACION)</t>
        </is>
      </c>
      <c r="G8" t="inlineStr">
        <is>
          <t>hist_atributo_diff.py</t>
        </is>
      </c>
      <c r="H8" t="inlineStr">
        <is>
          <t>cambio de valor</t>
        </is>
      </c>
    </row>
    <row r="9">
      <c r="A9" t="inlineStr">
        <is>
          <t>20136201132</t>
        </is>
      </c>
      <c r="B9" t="inlineStr">
        <is>
          <t>fob_total_usd</t>
        </is>
      </c>
      <c r="C9" t="n">
        <v>561223.7999999999</v>
      </c>
      <c r="D9" t="n">
        <v>681394.36</v>
      </c>
      <c r="E9" t="inlineStr">
        <is>
          <t>2026-09-23</t>
        </is>
      </c>
      <c r="F9" t="inlineStr">
        <is>
          <t>SUNAT-Aduanas (HECHO_EXPORTACION)</t>
        </is>
      </c>
      <c r="G9" t="inlineStr">
        <is>
          <t>hist_atributo_diff.py</t>
        </is>
      </c>
      <c r="H9" t="inlineStr">
        <is>
          <t>cambio de valor</t>
        </is>
      </c>
    </row>
    <row r="10">
      <c r="A10" t="inlineStr">
        <is>
          <t>20136201132</t>
        </is>
      </c>
      <c r="B10" t="inlineStr">
        <is>
          <t>fob_ultimo_anio_usd</t>
        </is>
      </c>
      <c r="C10" t="n">
        <v>561223.7999999999</v>
      </c>
      <c r="D10" t="n">
        <v>561223.8</v>
      </c>
      <c r="E10" t="inlineStr">
        <is>
          <t>2026-09-23</t>
        </is>
      </c>
      <c r="F10" t="inlineStr">
        <is>
          <t>SUNAT-Aduanas (HECHO_EXPORTACION)</t>
        </is>
      </c>
      <c r="G10" t="inlineStr">
        <is>
          <t>hist_atributo_diff.py</t>
        </is>
      </c>
      <c r="H10" t="inlineStr">
        <is>
          <t>cambio de valor</t>
        </is>
      </c>
    </row>
    <row r="11">
      <c r="A11" t="inlineStr">
        <is>
          <t>20136201132</t>
        </is>
      </c>
      <c r="B11" t="inlineStr">
        <is>
          <t>n_paises_destino</t>
        </is>
      </c>
      <c r="C11" t="n">
        <v>3</v>
      </c>
      <c r="D11" t="n">
        <v>4</v>
      </c>
      <c r="E11" t="inlineStr">
        <is>
          <t>2026-09-23</t>
        </is>
      </c>
      <c r="F11" t="inlineStr">
        <is>
          <t>SUNAT-Aduanas (HECHO_EXPORTACION)</t>
        </is>
      </c>
      <c r="G11" t="inlineStr">
        <is>
          <t>hist_atributo_diff.py</t>
        </is>
      </c>
      <c r="H11" t="inlineStr">
        <is>
          <t>cambio de valor</t>
        </is>
      </c>
    </row>
    <row r="12">
      <c r="A12" t="inlineStr">
        <is>
          <t>20136201213</t>
        </is>
      </c>
      <c r="B12" t="inlineStr">
        <is>
          <t>fob_total_usd</t>
        </is>
      </c>
      <c r="C12" t="n">
        <v>2999457.229999999</v>
      </c>
      <c r="D12" t="n">
        <v>4445611.6</v>
      </c>
      <c r="E12" t="inlineStr">
        <is>
          <t>2026-09-23</t>
        </is>
      </c>
      <c r="F12" t="inlineStr">
        <is>
          <t>SUNAT-Aduanas (HECHO_EXPORTACION)</t>
        </is>
      </c>
      <c r="G12" t="inlineStr">
        <is>
          <t>hist_atributo_diff.py</t>
        </is>
      </c>
      <c r="H12" t="inlineStr">
        <is>
          <t>cambio de valor</t>
        </is>
      </c>
    </row>
    <row r="13">
      <c r="A13" t="inlineStr">
        <is>
          <t>20140181405</t>
        </is>
      </c>
      <c r="B13" t="inlineStr">
        <is>
          <t>fob_total_usd</t>
        </is>
      </c>
      <c r="C13" t="n">
        <v>2944666.35</v>
      </c>
      <c r="D13" t="n">
        <v>4202982.89</v>
      </c>
      <c r="E13" t="inlineStr">
        <is>
          <t>2026-09-23</t>
        </is>
      </c>
      <c r="F13" t="inlineStr">
        <is>
          <t>SUNAT-Aduanas (HECHO_EXPORTACION)</t>
        </is>
      </c>
      <c r="G13" t="inlineStr">
        <is>
          <t>hist_atributo_diff.py</t>
        </is>
      </c>
      <c r="H13" t="inlineStr">
        <is>
          <t>cambio de valor</t>
        </is>
      </c>
    </row>
    <row r="14">
      <c r="A14" t="inlineStr">
        <is>
          <t>20140181405</t>
        </is>
      </c>
      <c r="B14" t="inlineStr">
        <is>
          <t>n_paises_destino</t>
        </is>
      </c>
      <c r="C14" t="n">
        <v>6</v>
      </c>
      <c r="D14" t="n">
        <v>7</v>
      </c>
      <c r="E14" t="inlineStr">
        <is>
          <t>2026-09-23</t>
        </is>
      </c>
      <c r="F14" t="inlineStr">
        <is>
          <t>SUNAT-Aduanas (HECHO_EXPORTACION)</t>
        </is>
      </c>
      <c r="G14" t="inlineStr">
        <is>
          <t>hist_atributo_diff.py</t>
        </is>
      </c>
      <c r="H14" t="inlineStr">
        <is>
          <t>cambio de valor</t>
        </is>
      </c>
    </row>
    <row r="15">
      <c r="A15" t="inlineStr">
        <is>
          <t>20143692010</t>
        </is>
      </c>
      <c r="B15" t="inlineStr">
        <is>
          <t>fob_total_usd</t>
        </is>
      </c>
      <c r="C15" t="n">
        <v>2378363.01</v>
      </c>
      <c r="D15" t="n">
        <v>4030694.66</v>
      </c>
      <c r="E15" t="inlineStr">
        <is>
          <t>2026-09-23</t>
        </is>
      </c>
      <c r="F15" t="inlineStr">
        <is>
          <t>SUNAT-Aduanas (HECHO_EXPORTACION)</t>
        </is>
      </c>
      <c r="G15" t="inlineStr">
        <is>
          <t>hist_atributo_diff.py</t>
        </is>
      </c>
      <c r="H15" t="inlineStr">
        <is>
          <t>cambio de valor</t>
        </is>
      </c>
    </row>
    <row r="16">
      <c r="A16" t="inlineStr">
        <is>
          <t>20170142773</t>
        </is>
      </c>
      <c r="B16" t="inlineStr">
        <is>
          <t>fob_total_usd</t>
        </is>
      </c>
      <c r="C16" t="n">
        <v>6541775.279999999</v>
      </c>
      <c r="D16" t="n">
        <v>9070756.880000001</v>
      </c>
      <c r="E16" t="inlineStr">
        <is>
          <t>2026-09-23</t>
        </is>
      </c>
      <c r="F16" t="inlineStr">
        <is>
          <t>SUNAT-Aduanas (HECHO_EXPORTACION)</t>
        </is>
      </c>
      <c r="G16" t="inlineStr">
        <is>
          <t>hist_atributo_diff.py</t>
        </is>
      </c>
      <c r="H16" t="inlineStr">
        <is>
          <t>cambio de valor</t>
        </is>
      </c>
    </row>
    <row r="17">
      <c r="A17" t="inlineStr">
        <is>
          <t>20170142773</t>
        </is>
      </c>
      <c r="B17" t="inlineStr">
        <is>
          <t>n_paises_destino</t>
        </is>
      </c>
      <c r="C17" t="n">
        <v>3</v>
      </c>
      <c r="D17" t="n">
        <v>7</v>
      </c>
      <c r="E17" t="inlineStr">
        <is>
          <t>2026-09-23</t>
        </is>
      </c>
      <c r="F17" t="inlineStr">
        <is>
          <t>SUNAT-Aduanas (HECHO_EXPORTACION)</t>
        </is>
      </c>
      <c r="G17" t="inlineStr">
        <is>
          <t>hist_atributo_diff.py</t>
        </is>
      </c>
      <c r="H17" t="inlineStr">
        <is>
          <t>cambio de valor</t>
        </is>
      </c>
    </row>
    <row r="18">
      <c r="A18" t="inlineStr">
        <is>
          <t>20448277781</t>
        </is>
      </c>
      <c r="B18" t="inlineStr">
        <is>
          <t>fob_total_usd</t>
        </is>
      </c>
      <c r="C18" t="n">
        <v>542368.1599999999</v>
      </c>
      <c r="D18" t="n">
        <v>542368.16</v>
      </c>
      <c r="E18" t="inlineStr">
        <is>
          <t>2026-09-23</t>
        </is>
      </c>
      <c r="F18" t="inlineStr">
        <is>
          <t>SUNAT-Aduanas (HECHO_EXPORTACION)</t>
        </is>
      </c>
      <c r="G18" t="inlineStr">
        <is>
          <t>hist_atributo_diff.py</t>
        </is>
      </c>
      <c r="H18" t="inlineStr">
        <is>
          <t>cambio de valor</t>
        </is>
      </c>
    </row>
    <row r="19">
      <c r="A19" t="inlineStr">
        <is>
          <t>20479595276</t>
        </is>
      </c>
      <c r="B19" t="inlineStr">
        <is>
          <t>fob_total_usd</t>
        </is>
      </c>
      <c r="C19" t="n">
        <v>3256065.76</v>
      </c>
      <c r="D19" t="n">
        <v>4538578.93</v>
      </c>
      <c r="E19" t="inlineStr">
        <is>
          <t>2026-09-23</t>
        </is>
      </c>
      <c r="F19" t="inlineStr">
        <is>
          <t>SUNAT-Aduanas (HECHO_EXPORTACION)</t>
        </is>
      </c>
      <c r="G19" t="inlineStr">
        <is>
          <t>hist_atributo_diff.py</t>
        </is>
      </c>
      <c r="H19" t="inlineStr">
        <is>
          <t>cambio de valor</t>
        </is>
      </c>
    </row>
    <row r="20">
      <c r="A20" t="inlineStr">
        <is>
          <t>20479595276</t>
        </is>
      </c>
      <c r="B20" t="inlineStr">
        <is>
          <t>fob_ultimo_anio_usd</t>
        </is>
      </c>
      <c r="C20" t="n">
        <v>3256065.76</v>
      </c>
      <c r="D20" t="n">
        <v>3256065.76</v>
      </c>
      <c r="E20" t="inlineStr">
        <is>
          <t>2026-09-23</t>
        </is>
      </c>
      <c r="F20" t="inlineStr">
        <is>
          <t>SUNAT-Aduanas (HECHO_EXPORTACION)</t>
        </is>
      </c>
      <c r="G20" t="inlineStr">
        <is>
          <t>hist_atributo_diff.py</t>
        </is>
      </c>
      <c r="H20" t="inlineStr">
        <is>
          <t>cambio de valor</t>
        </is>
      </c>
    </row>
    <row r="21">
      <c r="A21" t="inlineStr">
        <is>
          <t>20479595276</t>
        </is>
      </c>
      <c r="B21" t="inlineStr">
        <is>
          <t>n_paises_destino</t>
        </is>
      </c>
      <c r="C21" t="n">
        <v>4</v>
      </c>
      <c r="D21" t="n">
        <v>8</v>
      </c>
      <c r="E21" t="inlineStr">
        <is>
          <t>2026-09-23</t>
        </is>
      </c>
      <c r="F21" t="inlineStr">
        <is>
          <t>SUNAT-Aduanas (HECHO_EXPORTACION)</t>
        </is>
      </c>
      <c r="G21" t="inlineStr">
        <is>
          <t>hist_atributo_diff.py</t>
        </is>
      </c>
      <c r="H21" t="inlineStr">
        <is>
          <t>cambio de valor</t>
        </is>
      </c>
    </row>
    <row r="22">
      <c r="A22" t="inlineStr">
        <is>
          <t>20479917141</t>
        </is>
      </c>
      <c r="B22" t="inlineStr">
        <is>
          <t>fob_total_usd</t>
        </is>
      </c>
      <c r="C22" t="n">
        <v>377881.98</v>
      </c>
      <c r="D22" t="n">
        <v>1175215.28</v>
      </c>
      <c r="E22" t="inlineStr">
        <is>
          <t>2026-09-23</t>
        </is>
      </c>
      <c r="F22" t="inlineStr">
        <is>
          <t>SUNAT-Aduanas (HECHO_EXPORTACION)</t>
        </is>
      </c>
      <c r="G22" t="inlineStr">
        <is>
          <t>hist_atributo_diff.py</t>
        </is>
      </c>
      <c r="H22" t="inlineStr">
        <is>
          <t>cambio de valor</t>
        </is>
      </c>
    </row>
    <row r="23">
      <c r="A23" t="inlineStr">
        <is>
          <t>20480458550</t>
        </is>
      </c>
      <c r="B23" t="inlineStr">
        <is>
          <t>fob_total_usd</t>
        </is>
      </c>
      <c r="C23" t="n">
        <v>1187499.06</v>
      </c>
      <c r="D23" t="n">
        <v>1684429.98</v>
      </c>
      <c r="E23" t="inlineStr">
        <is>
          <t>2026-09-23</t>
        </is>
      </c>
      <c r="F23" t="inlineStr">
        <is>
          <t>SUNAT-Aduanas (HECHO_EXPORTACION)</t>
        </is>
      </c>
      <c r="G23" t="inlineStr">
        <is>
          <t>hist_atributo_diff.py</t>
        </is>
      </c>
      <c r="H23" t="inlineStr">
        <is>
          <t>cambio de valor</t>
        </is>
      </c>
    </row>
    <row r="24">
      <c r="A24" t="inlineStr">
        <is>
          <t>20484163902</t>
        </is>
      </c>
      <c r="B24" t="inlineStr">
        <is>
          <t>fob_total_usd</t>
        </is>
      </c>
      <c r="C24" t="n">
        <v>584400</v>
      </c>
      <c r="D24" t="n">
        <v>817000</v>
      </c>
      <c r="E24" t="inlineStr">
        <is>
          <t>2026-09-23</t>
        </is>
      </c>
      <c r="F24" t="inlineStr">
        <is>
          <t>SUNAT-Aduanas (HECHO_EXPORTACION)</t>
        </is>
      </c>
      <c r="G24" t="inlineStr">
        <is>
          <t>hist_atributo_diff.py</t>
        </is>
      </c>
      <c r="H24" t="inlineStr">
        <is>
          <t>cambio de valor</t>
        </is>
      </c>
    </row>
    <row r="25">
      <c r="A25" t="inlineStr">
        <is>
          <t>20486255090</t>
        </is>
      </c>
      <c r="B25" t="inlineStr">
        <is>
          <t>fob_total_usd</t>
        </is>
      </c>
      <c r="C25" t="n">
        <v>7990596.310000001</v>
      </c>
      <c r="D25" t="n">
        <v>13207692.05</v>
      </c>
      <c r="E25" t="inlineStr">
        <is>
          <t>2026-09-23</t>
        </is>
      </c>
      <c r="F25" t="inlineStr">
        <is>
          <t>SUNAT-Aduanas (HECHO_EXPORTACION)</t>
        </is>
      </c>
      <c r="G25" t="inlineStr">
        <is>
          <t>hist_atributo_diff.py</t>
        </is>
      </c>
      <c r="H25" t="inlineStr">
        <is>
          <t>cambio de valor</t>
        </is>
      </c>
    </row>
    <row r="26">
      <c r="A26" t="inlineStr">
        <is>
          <t>20486255090</t>
        </is>
      </c>
      <c r="B26" t="inlineStr">
        <is>
          <t>fob_ultimo_anio_usd</t>
        </is>
      </c>
      <c r="C26" t="n">
        <v>7990596.310000001</v>
      </c>
      <c r="D26" t="n">
        <v>7990596.31</v>
      </c>
      <c r="E26" t="inlineStr">
        <is>
          <t>2026-09-23</t>
        </is>
      </c>
      <c r="F26" t="inlineStr">
        <is>
          <t>SUNAT-Aduanas (HECHO_EXPORTACION)</t>
        </is>
      </c>
      <c r="G26" t="inlineStr">
        <is>
          <t>hist_atributo_diff.py</t>
        </is>
      </c>
      <c r="H26" t="inlineStr">
        <is>
          <t>cambio de valor</t>
        </is>
      </c>
    </row>
    <row r="27">
      <c r="A27" t="inlineStr">
        <is>
          <t>20486255090</t>
        </is>
      </c>
      <c r="B27" t="inlineStr">
        <is>
          <t>n_paises_destino</t>
        </is>
      </c>
      <c r="C27" t="n">
        <v>3</v>
      </c>
      <c r="D27" t="n">
        <v>4</v>
      </c>
      <c r="E27" t="inlineStr">
        <is>
          <t>2026-09-23</t>
        </is>
      </c>
      <c r="F27" t="inlineStr">
        <is>
          <t>SUNAT-Aduanas (HECHO_EXPORTACION)</t>
        </is>
      </c>
      <c r="G27" t="inlineStr">
        <is>
          <t>hist_atributo_diff.py</t>
        </is>
      </c>
      <c r="H27" t="inlineStr">
        <is>
          <t>cambio de valor</t>
        </is>
      </c>
    </row>
    <row r="28">
      <c r="A28" t="inlineStr">
        <is>
          <t>20486973219</t>
        </is>
      </c>
      <c r="B28" t="inlineStr">
        <is>
          <t>fob_total_usd</t>
        </is>
      </c>
      <c r="C28" t="n">
        <v>20081049.23</v>
      </c>
      <c r="D28" t="n">
        <v>30342293.08</v>
      </c>
      <c r="E28" t="inlineStr">
        <is>
          <t>2026-09-23</t>
        </is>
      </c>
      <c r="F28" t="inlineStr">
        <is>
          <t>SUNAT-Aduanas (HECHO_EXPORTACION)</t>
        </is>
      </c>
      <c r="G28" t="inlineStr">
        <is>
          <t>hist_atributo_diff.py</t>
        </is>
      </c>
      <c r="H28" t="inlineStr">
        <is>
          <t>cambio de valor</t>
        </is>
      </c>
    </row>
    <row r="29">
      <c r="A29" t="inlineStr">
        <is>
          <t>20487242994</t>
        </is>
      </c>
      <c r="B29" t="inlineStr">
        <is>
          <t>fob_total_usd</t>
        </is>
      </c>
      <c r="C29" t="n">
        <v>1472488.54</v>
      </c>
      <c r="D29" t="n">
        <v>2290978.7</v>
      </c>
      <c r="E29" t="inlineStr">
        <is>
          <t>2026-09-23</t>
        </is>
      </c>
      <c r="F29" t="inlineStr">
        <is>
          <t>SUNAT-Aduanas (HECHO_EXPORTACION)</t>
        </is>
      </c>
      <c r="G29" t="inlineStr">
        <is>
          <t>hist_atributo_diff.py</t>
        </is>
      </c>
      <c r="H29" t="inlineStr">
        <is>
          <t>cambio de valor</t>
        </is>
      </c>
    </row>
    <row r="30">
      <c r="A30" t="inlineStr">
        <is>
          <t>20525955843</t>
        </is>
      </c>
      <c r="B30" t="inlineStr">
        <is>
          <t>fob_total_usd</t>
        </is>
      </c>
      <c r="C30" t="n">
        <v>2977208.359999999</v>
      </c>
      <c r="D30" t="n">
        <v>3909368.27</v>
      </c>
      <c r="E30" t="inlineStr">
        <is>
          <t>2026-09-23</t>
        </is>
      </c>
      <c r="F30" t="inlineStr">
        <is>
          <t>SUNAT-Aduanas (HECHO_EXPORTACION)</t>
        </is>
      </c>
      <c r="G30" t="inlineStr">
        <is>
          <t>hist_atributo_diff.py</t>
        </is>
      </c>
      <c r="H30" t="inlineStr">
        <is>
          <t>cambio de valor</t>
        </is>
      </c>
    </row>
    <row r="31">
      <c r="A31" t="inlineStr">
        <is>
          <t>20525955843</t>
        </is>
      </c>
      <c r="B31" t="inlineStr">
        <is>
          <t>n_paises_destino</t>
        </is>
      </c>
      <c r="C31" t="n">
        <v>2</v>
      </c>
      <c r="D31" t="n">
        <v>4</v>
      </c>
      <c r="E31" t="inlineStr">
        <is>
          <t>2026-09-23</t>
        </is>
      </c>
      <c r="F31" t="inlineStr">
        <is>
          <t>SUNAT-Aduanas (HECHO_EXPORTACION)</t>
        </is>
      </c>
      <c r="G31" t="inlineStr">
        <is>
          <t>hist_atributo_diff.py</t>
        </is>
      </c>
      <c r="H31" t="inlineStr">
        <is>
          <t>cambio de valor</t>
        </is>
      </c>
    </row>
    <row r="32">
      <c r="A32" t="inlineStr">
        <is>
          <t>20526179367</t>
        </is>
      </c>
      <c r="B32" t="inlineStr">
        <is>
          <t>fob_total_usd</t>
        </is>
      </c>
      <c r="C32" t="n">
        <v>4141063.6</v>
      </c>
      <c r="D32" t="n">
        <v>6778323.1</v>
      </c>
      <c r="E32" t="inlineStr">
        <is>
          <t>2026-09-23</t>
        </is>
      </c>
      <c r="F32" t="inlineStr">
        <is>
          <t>SUNAT-Aduanas (HECHO_EXPORTACION)</t>
        </is>
      </c>
      <c r="G32" t="inlineStr">
        <is>
          <t>hist_atributo_diff.py</t>
        </is>
      </c>
      <c r="H32" t="inlineStr">
        <is>
          <t>cambio de valor</t>
        </is>
      </c>
    </row>
    <row r="33">
      <c r="A33" t="inlineStr">
        <is>
          <t>20526179367</t>
        </is>
      </c>
      <c r="B33" t="inlineStr">
        <is>
          <t>fob_ultimo_anio_usd</t>
        </is>
      </c>
      <c r="C33" t="n">
        <v>1210789.6</v>
      </c>
      <c r="D33" t="n">
        <v>1210789.6</v>
      </c>
      <c r="E33" t="inlineStr">
        <is>
          <t>2026-09-23</t>
        </is>
      </c>
      <c r="F33" t="inlineStr">
        <is>
          <t>SUNAT-Aduanas (HECHO_EXPORTACION)</t>
        </is>
      </c>
      <c r="G33" t="inlineStr">
        <is>
          <t>hist_atributo_diff.py</t>
        </is>
      </c>
      <c r="H33" t="inlineStr">
        <is>
          <t>cambio de valor</t>
        </is>
      </c>
    </row>
    <row r="34">
      <c r="A34" t="inlineStr">
        <is>
          <t>20527565376</t>
        </is>
      </c>
      <c r="B34" t="inlineStr">
        <is>
          <t>fob_total_usd</t>
        </is>
      </c>
      <c r="C34" t="n">
        <v>7138193.45</v>
      </c>
      <c r="D34" t="n">
        <v>10746930.95</v>
      </c>
      <c r="E34" t="inlineStr">
        <is>
          <t>2026-09-23</t>
        </is>
      </c>
      <c r="F34" t="inlineStr">
        <is>
          <t>SUNAT-Aduanas (HECHO_EXPORTACION)</t>
        </is>
      </c>
      <c r="G34" t="inlineStr">
        <is>
          <t>hist_atributo_diff.py</t>
        </is>
      </c>
      <c r="H34" t="inlineStr">
        <is>
          <t>cambio de valor</t>
        </is>
      </c>
    </row>
    <row r="35">
      <c r="A35" t="inlineStr">
        <is>
          <t>20527565376</t>
        </is>
      </c>
      <c r="B35" t="inlineStr">
        <is>
          <t>n_paises_destino</t>
        </is>
      </c>
      <c r="C35" t="n">
        <v>8</v>
      </c>
      <c r="D35" t="n">
        <v>10</v>
      </c>
      <c r="E35" t="inlineStr">
        <is>
          <t>2026-09-23</t>
        </is>
      </c>
      <c r="F35" t="inlineStr">
        <is>
          <t>SUNAT-Aduanas (HECHO_EXPORTACION)</t>
        </is>
      </c>
      <c r="G35" t="inlineStr">
        <is>
          <t>hist_atributo_diff.py</t>
        </is>
      </c>
      <c r="H35" t="inlineStr">
        <is>
          <t>cambio de valor</t>
        </is>
      </c>
    </row>
    <row r="36">
      <c r="A36" t="inlineStr">
        <is>
          <t>20531441797</t>
        </is>
      </c>
      <c r="B36" t="inlineStr">
        <is>
          <t>exporta</t>
        </is>
      </c>
      <c r="C36" t="inlineStr">
        <is>
          <t>NO</t>
        </is>
      </c>
      <c r="D36" t="inlineStr">
        <is>
          <t>SI</t>
        </is>
      </c>
      <c r="E36" t="inlineStr">
        <is>
          <t>2026-09-23</t>
        </is>
      </c>
      <c r="F36" t="inlineStr">
        <is>
          <t>SUNAT-Aduanas (HECHO_EXPORTACION)</t>
        </is>
      </c>
      <c r="G36" t="inlineStr">
        <is>
          <t>hist_atributo_diff.py</t>
        </is>
      </c>
      <c r="H36" t="inlineStr">
        <is>
          <t>cambio de valor</t>
        </is>
      </c>
    </row>
    <row r="37">
      <c r="A37" t="inlineStr">
        <is>
          <t>20531441797</t>
        </is>
      </c>
      <c r="B37" t="inlineStr">
        <is>
          <t>fob_total_usd</t>
        </is>
      </c>
      <c r="D37" t="n">
        <v>1984.05</v>
      </c>
      <c r="E37" t="inlineStr">
        <is>
          <t>2026-09-23</t>
        </is>
      </c>
      <c r="F37" t="inlineStr">
        <is>
          <t>SUNAT-Aduanas (HECHO_EXPORTACION)</t>
        </is>
      </c>
      <c r="G37" t="inlineStr">
        <is>
          <t>hist_atributo_diff.py</t>
        </is>
      </c>
      <c r="H37" t="inlineStr">
        <is>
          <t>dato nuevo</t>
        </is>
      </c>
    </row>
    <row r="38">
      <c r="A38" t="inlineStr">
        <is>
          <t>20531441797</t>
        </is>
      </c>
      <c r="B38" t="inlineStr">
        <is>
          <t>ultimo_periodo_exportacion</t>
        </is>
      </c>
      <c r="D38" t="inlineStr">
        <is>
          <t>2024-11</t>
        </is>
      </c>
      <c r="E38" t="inlineStr">
        <is>
          <t>2026-09-23</t>
        </is>
      </c>
      <c r="F38" t="inlineStr">
        <is>
          <t>SUNAT-Aduanas (HECHO_EXPORTACION)</t>
        </is>
      </c>
      <c r="G38" t="inlineStr">
        <is>
          <t>hist_atributo_diff.py</t>
        </is>
      </c>
      <c r="H38" t="inlineStr">
        <is>
          <t>dato nuevo</t>
        </is>
      </c>
    </row>
    <row r="39">
      <c r="A39" t="inlineStr">
        <is>
          <t>20531441797</t>
        </is>
      </c>
      <c r="B39" t="inlineStr">
        <is>
          <t>fob_ultimo_anio_usd</t>
        </is>
      </c>
      <c r="D39" t="n">
        <v>1984.05</v>
      </c>
      <c r="E39" t="inlineStr">
        <is>
          <t>2026-09-23</t>
        </is>
      </c>
      <c r="F39" t="inlineStr">
        <is>
          <t>SUNAT-Aduanas (HECHO_EXPORTACION)</t>
        </is>
      </c>
      <c r="G39" t="inlineStr">
        <is>
          <t>hist_atributo_diff.py</t>
        </is>
      </c>
      <c r="H39" t="inlineStr">
        <is>
          <t>dato nuevo</t>
        </is>
      </c>
    </row>
    <row r="40">
      <c r="A40" t="inlineStr">
        <is>
          <t>20531441797</t>
        </is>
      </c>
      <c r="B40" t="inlineStr">
        <is>
          <t>n_paises_destino</t>
        </is>
      </c>
      <c r="D40" t="n">
        <v>1</v>
      </c>
      <c r="E40" t="inlineStr">
        <is>
          <t>2026-09-23</t>
        </is>
      </c>
      <c r="F40" t="inlineStr">
        <is>
          <t>SUNAT-Aduanas (HECHO_EXPORTACION)</t>
        </is>
      </c>
      <c r="G40" t="inlineStr">
        <is>
          <t>hist_atributo_diff.py</t>
        </is>
      </c>
      <c r="H40" t="inlineStr">
        <is>
          <t>dato nuevo</t>
        </is>
      </c>
    </row>
    <row r="41">
      <c r="A41" t="inlineStr">
        <is>
          <t>20542209951</t>
        </is>
      </c>
      <c r="B41" t="inlineStr">
        <is>
          <t>fob_total_usd</t>
        </is>
      </c>
      <c r="C41" t="n">
        <v>13246408.59</v>
      </c>
      <c r="D41" t="n">
        <v>13246408.59</v>
      </c>
      <c r="E41" t="inlineStr">
        <is>
          <t>2026-09-23</t>
        </is>
      </c>
      <c r="F41" t="inlineStr">
        <is>
          <t>SUNAT-Aduanas (HECHO_EXPORTACION)</t>
        </is>
      </c>
      <c r="G41" t="inlineStr">
        <is>
          <t>hist_atributo_diff.py</t>
        </is>
      </c>
      <c r="H41" t="inlineStr">
        <is>
          <t>cambio de valor</t>
        </is>
      </c>
    </row>
    <row r="42">
      <c r="A42" t="inlineStr">
        <is>
          <t>20542209951</t>
        </is>
      </c>
      <c r="B42" t="inlineStr">
        <is>
          <t>fob_ultimo_anio_usd</t>
        </is>
      </c>
      <c r="C42" t="n">
        <v>393775.17</v>
      </c>
      <c r="D42" t="n">
        <v>393775.17</v>
      </c>
      <c r="E42" t="inlineStr">
        <is>
          <t>2026-09-23</t>
        </is>
      </c>
      <c r="F42" t="inlineStr">
        <is>
          <t>SUNAT-Aduanas (HECHO_EXPORTACION)</t>
        </is>
      </c>
      <c r="G42" t="inlineStr">
        <is>
          <t>hist_atributo_diff.py</t>
        </is>
      </c>
      <c r="H42" t="inlineStr">
        <is>
          <t>cambio de valor</t>
        </is>
      </c>
    </row>
    <row r="43">
      <c r="A43" t="inlineStr">
        <is>
          <t>20542289024</t>
        </is>
      </c>
      <c r="B43" t="inlineStr">
        <is>
          <t>fob_total_usd</t>
        </is>
      </c>
      <c r="C43" t="n">
        <v>24285431.82</v>
      </c>
      <c r="D43" t="n">
        <v>24285431.82</v>
      </c>
      <c r="E43" t="inlineStr">
        <is>
          <t>2026-09-23</t>
        </is>
      </c>
      <c r="F43" t="inlineStr">
        <is>
          <t>SUNAT-Aduanas (HECHO_EXPORTACION)</t>
        </is>
      </c>
      <c r="G43" t="inlineStr">
        <is>
          <t>hist_atributo_diff.py</t>
        </is>
      </c>
      <c r="H43" t="inlineStr">
        <is>
          <t>cambio de valor</t>
        </is>
      </c>
    </row>
    <row r="44">
      <c r="A44" t="inlineStr">
        <is>
          <t>20542380455</t>
        </is>
      </c>
      <c r="B44" t="inlineStr">
        <is>
          <t>fob_total_usd</t>
        </is>
      </c>
      <c r="C44" t="n">
        <v>10961556.73</v>
      </c>
      <c r="D44" t="n">
        <v>16891006.49</v>
      </c>
      <c r="E44" t="inlineStr">
        <is>
          <t>2026-09-23</t>
        </is>
      </c>
      <c r="F44" t="inlineStr">
        <is>
          <t>SUNAT-Aduanas (HECHO_EXPORTACION)</t>
        </is>
      </c>
      <c r="G44" t="inlineStr">
        <is>
          <t>hist_atributo_diff.py</t>
        </is>
      </c>
      <c r="H44" t="inlineStr">
        <is>
          <t>cambio de valor</t>
        </is>
      </c>
    </row>
    <row r="45">
      <c r="A45" t="inlineStr">
        <is>
          <t>20542380455</t>
        </is>
      </c>
      <c r="B45" t="inlineStr">
        <is>
          <t>n_paises_destino</t>
        </is>
      </c>
      <c r="C45" t="n">
        <v>8</v>
      </c>
      <c r="D45" t="n">
        <v>10</v>
      </c>
      <c r="E45" t="inlineStr">
        <is>
          <t>2026-09-23</t>
        </is>
      </c>
      <c r="F45" t="inlineStr">
        <is>
          <t>SUNAT-Aduanas (HECHO_EXPORTACION)</t>
        </is>
      </c>
      <c r="G45" t="inlineStr">
        <is>
          <t>hist_atributo_diff.py</t>
        </is>
      </c>
      <c r="H45" t="inlineStr">
        <is>
          <t>cambio de valor</t>
        </is>
      </c>
    </row>
    <row r="46">
      <c r="A46" t="inlineStr">
        <is>
          <t>20568071281</t>
        </is>
      </c>
      <c r="B46" t="inlineStr">
        <is>
          <t>fob_total_usd</t>
        </is>
      </c>
      <c r="C46" t="n">
        <v>443314.75</v>
      </c>
      <c r="D46" t="n">
        <v>1435723.71</v>
      </c>
      <c r="E46" t="inlineStr">
        <is>
          <t>2026-09-23</t>
        </is>
      </c>
      <c r="F46" t="inlineStr">
        <is>
          <t>SUNAT-Aduanas (HECHO_EXPORTACION)</t>
        </is>
      </c>
      <c r="G46" t="inlineStr">
        <is>
          <t>hist_atributo_diff.py</t>
        </is>
      </c>
      <c r="H46" t="inlineStr">
        <is>
          <t>cambio de valor</t>
        </is>
      </c>
    </row>
    <row r="47">
      <c r="A47" t="inlineStr">
        <is>
          <t>20568071281</t>
        </is>
      </c>
      <c r="B47" t="inlineStr">
        <is>
          <t>n_paises_destino</t>
        </is>
      </c>
      <c r="C47" t="n">
        <v>2</v>
      </c>
      <c r="D47" t="n">
        <v>3</v>
      </c>
      <c r="E47" t="inlineStr">
        <is>
          <t>2026-09-23</t>
        </is>
      </c>
      <c r="F47" t="inlineStr">
        <is>
          <t>SUNAT-Aduanas (HECHO_EXPORTACION)</t>
        </is>
      </c>
      <c r="G47" t="inlineStr">
        <is>
          <t>hist_atributo_diff.py</t>
        </is>
      </c>
      <c r="H47" t="inlineStr">
        <is>
          <t>cambio de valor</t>
        </is>
      </c>
    </row>
    <row r="48">
      <c r="A48" t="inlineStr">
        <is>
          <t>20568190450</t>
        </is>
      </c>
      <c r="B48" t="inlineStr">
        <is>
          <t>fob_total_usd</t>
        </is>
      </c>
      <c r="C48" t="n">
        <v>74091.7</v>
      </c>
      <c r="D48" t="n">
        <v>113466.98</v>
      </c>
      <c r="E48" t="inlineStr">
        <is>
          <t>2026-09-23</t>
        </is>
      </c>
      <c r="F48" t="inlineStr">
        <is>
          <t>SUNAT-Aduanas (HECHO_EXPORTACION)</t>
        </is>
      </c>
      <c r="G48" t="inlineStr">
        <is>
          <t>hist_atributo_diff.py</t>
        </is>
      </c>
      <c r="H48" t="inlineStr">
        <is>
          <t>cambio de valor</t>
        </is>
      </c>
    </row>
    <row r="49">
      <c r="A49" t="inlineStr">
        <is>
          <t>20568194951</t>
        </is>
      </c>
      <c r="B49" t="inlineStr">
        <is>
          <t>fob_total_usd</t>
        </is>
      </c>
      <c r="C49" t="n">
        <v>5355025.229999999</v>
      </c>
      <c r="D49" t="n">
        <v>5355025.23</v>
      </c>
      <c r="E49" t="inlineStr">
        <is>
          <t>2026-09-23</t>
        </is>
      </c>
      <c r="F49" t="inlineStr">
        <is>
          <t>SUNAT-Aduanas (HECHO_EXPORTACION)</t>
        </is>
      </c>
      <c r="G49" t="inlineStr">
        <is>
          <t>hist_atributo_diff.py</t>
        </is>
      </c>
      <c r="H49" t="inlineStr">
        <is>
          <t>cambio de valor</t>
        </is>
      </c>
    </row>
    <row r="50">
      <c r="A50" t="inlineStr">
        <is>
          <t>20570706927</t>
        </is>
      </c>
      <c r="B50" t="inlineStr">
        <is>
          <t>fob_total_usd</t>
        </is>
      </c>
      <c r="C50" t="n">
        <v>6421813.84</v>
      </c>
      <c r="D50" t="n">
        <v>9585341.800000001</v>
      </c>
      <c r="E50" t="inlineStr">
        <is>
          <t>2026-09-23</t>
        </is>
      </c>
      <c r="F50" t="inlineStr">
        <is>
          <t>SUNAT-Aduanas (HECHO_EXPORTACION)</t>
        </is>
      </c>
      <c r="G50" t="inlineStr">
        <is>
          <t>hist_atributo_diff.py</t>
        </is>
      </c>
      <c r="H50" t="inlineStr">
        <is>
          <t>cambio de valor</t>
        </is>
      </c>
    </row>
    <row r="51">
      <c r="A51" t="inlineStr">
        <is>
          <t>20570706927</t>
        </is>
      </c>
      <c r="B51" t="inlineStr">
        <is>
          <t>n_paises_destino</t>
        </is>
      </c>
      <c r="C51" t="n">
        <v>7</v>
      </c>
      <c r="D51" t="n">
        <v>8</v>
      </c>
      <c r="E51" t="inlineStr">
        <is>
          <t>2026-09-23</t>
        </is>
      </c>
      <c r="F51" t="inlineStr">
        <is>
          <t>SUNAT-Aduanas (HECHO_EXPORTACION)</t>
        </is>
      </c>
      <c r="G51" t="inlineStr">
        <is>
          <t>hist_atributo_diff.py</t>
        </is>
      </c>
      <c r="H51" t="inlineStr">
        <is>
          <t>cambio de valor</t>
        </is>
      </c>
    </row>
    <row r="52">
      <c r="A52" t="inlineStr">
        <is>
          <t>20572190251</t>
        </is>
      </c>
      <c r="B52" t="inlineStr">
        <is>
          <t>fob_total_usd</t>
        </is>
      </c>
      <c r="C52" t="n">
        <v>2252404.75</v>
      </c>
      <c r="D52" t="n">
        <v>3777944.83</v>
      </c>
      <c r="E52" t="inlineStr">
        <is>
          <t>2026-09-23</t>
        </is>
      </c>
      <c r="F52" t="inlineStr">
        <is>
          <t>SUNAT-Aduanas (HECHO_EXPORTACION)</t>
        </is>
      </c>
      <c r="G52" t="inlineStr">
        <is>
          <t>hist_atributo_diff.py</t>
        </is>
      </c>
      <c r="H52" t="inlineStr">
        <is>
          <t>cambio de valor</t>
        </is>
      </c>
    </row>
    <row r="53">
      <c r="A53" t="inlineStr">
        <is>
          <t>20572190251</t>
        </is>
      </c>
      <c r="B53" t="inlineStr">
        <is>
          <t>n_paises_destino</t>
        </is>
      </c>
      <c r="C53" t="n">
        <v>5</v>
      </c>
      <c r="D53" t="n">
        <v>7</v>
      </c>
      <c r="E53" t="inlineStr">
        <is>
          <t>2026-09-23</t>
        </is>
      </c>
      <c r="F53" t="inlineStr">
        <is>
          <t>SUNAT-Aduanas (HECHO_EXPORTACION)</t>
        </is>
      </c>
      <c r="G53" t="inlineStr">
        <is>
          <t>hist_atributo_diff.py</t>
        </is>
      </c>
      <c r="H53" t="inlineStr">
        <is>
          <t>cambio de valor</t>
        </is>
      </c>
    </row>
    <row r="54">
      <c r="A54" t="inlineStr">
        <is>
          <t>20574602450</t>
        </is>
      </c>
      <c r="B54" t="inlineStr">
        <is>
          <t>fob_total_usd</t>
        </is>
      </c>
      <c r="C54" t="n">
        <v>503352.78</v>
      </c>
      <c r="D54" t="n">
        <v>721912.78</v>
      </c>
      <c r="E54" t="inlineStr">
        <is>
          <t>2026-09-23</t>
        </is>
      </c>
      <c r="F54" t="inlineStr">
        <is>
          <t>SUNAT-Aduanas (HECHO_EXPORTACION)</t>
        </is>
      </c>
      <c r="G54" t="inlineStr">
        <is>
          <t>hist_atributo_diff.py</t>
        </is>
      </c>
      <c r="H54" t="inlineStr">
        <is>
          <t>cambio de valor</t>
        </is>
      </c>
    </row>
    <row r="55">
      <c r="A55" t="inlineStr">
        <is>
          <t>20600263286</t>
        </is>
      </c>
      <c r="B55" t="inlineStr">
        <is>
          <t>fob_total_usd</t>
        </is>
      </c>
      <c r="C55" t="n">
        <v>4154567.790000001</v>
      </c>
      <c r="D55" t="n">
        <v>4154567.79</v>
      </c>
      <c r="E55" t="inlineStr">
        <is>
          <t>2026-09-23</t>
        </is>
      </c>
      <c r="F55" t="inlineStr">
        <is>
          <t>SUNAT-Aduanas (HECHO_EXPORTACION)</t>
        </is>
      </c>
      <c r="G55" t="inlineStr">
        <is>
          <t>hist_atributo_diff.py</t>
        </is>
      </c>
      <c r="H55" t="inlineStr">
        <is>
          <t>cambio de valor</t>
        </is>
      </c>
    </row>
    <row r="56">
      <c r="A56" t="inlineStr">
        <is>
          <t>20600263286</t>
        </is>
      </c>
      <c r="B56" t="inlineStr">
        <is>
          <t>fob_ultimo_anio_usd</t>
        </is>
      </c>
      <c r="C56" t="n">
        <v>4154567.790000001</v>
      </c>
      <c r="D56" t="n">
        <v>4154567.79</v>
      </c>
      <c r="E56" t="inlineStr">
        <is>
          <t>2026-09-23</t>
        </is>
      </c>
      <c r="F56" t="inlineStr">
        <is>
          <t>SUNAT-Aduanas (HECHO_EXPORTACION)</t>
        </is>
      </c>
      <c r="G56" t="inlineStr">
        <is>
          <t>hist_atributo_diff.py</t>
        </is>
      </c>
      <c r="H56" t="inlineStr">
        <is>
          <t>cambio de valor</t>
        </is>
      </c>
    </row>
    <row r="57">
      <c r="A57" t="inlineStr">
        <is>
          <t>20600390911</t>
        </is>
      </c>
      <c r="B57" t="inlineStr">
        <is>
          <t>fob_total_usd</t>
        </is>
      </c>
      <c r="C57" t="n">
        <v>13437544.19</v>
      </c>
      <c r="D57" t="n">
        <v>21233720.82</v>
      </c>
      <c r="E57" t="inlineStr">
        <is>
          <t>2026-09-23</t>
        </is>
      </c>
      <c r="F57" t="inlineStr">
        <is>
          <t>SUNAT-Aduanas (HECHO_EXPORTACION)</t>
        </is>
      </c>
      <c r="G57" t="inlineStr">
        <is>
          <t>hist_atributo_diff.py</t>
        </is>
      </c>
      <c r="H57" t="inlineStr">
        <is>
          <t>cambio de valor</t>
        </is>
      </c>
    </row>
    <row r="58">
      <c r="A58" t="inlineStr">
        <is>
          <t>20600390911</t>
        </is>
      </c>
      <c r="B58" t="inlineStr">
        <is>
          <t>fob_ultimo_anio_usd</t>
        </is>
      </c>
      <c r="C58" t="n">
        <v>992523.3700000001</v>
      </c>
      <c r="D58" t="n">
        <v>992523.37</v>
      </c>
      <c r="E58" t="inlineStr">
        <is>
          <t>2026-09-23</t>
        </is>
      </c>
      <c r="F58" t="inlineStr">
        <is>
          <t>SUNAT-Aduanas (HECHO_EXPORTACION)</t>
        </is>
      </c>
      <c r="G58" t="inlineStr">
        <is>
          <t>hist_atributo_diff.py</t>
        </is>
      </c>
      <c r="H58" t="inlineStr">
        <is>
          <t>cambio de valor</t>
        </is>
      </c>
    </row>
    <row r="59">
      <c r="A59" t="inlineStr">
        <is>
          <t>20600682386</t>
        </is>
      </c>
      <c r="B59" t="inlineStr">
        <is>
          <t>fob_total_usd</t>
        </is>
      </c>
      <c r="C59" t="n">
        <v>3887946.29</v>
      </c>
      <c r="D59" t="n">
        <v>3887946.29</v>
      </c>
      <c r="E59" t="inlineStr">
        <is>
          <t>2026-09-23</t>
        </is>
      </c>
      <c r="F59" t="inlineStr">
        <is>
          <t>SUNAT-Aduanas (HECHO_EXPORTACION)</t>
        </is>
      </c>
      <c r="G59" t="inlineStr">
        <is>
          <t>hist_atributo_diff.py</t>
        </is>
      </c>
      <c r="H59" t="inlineStr">
        <is>
          <t>cambio de valor</t>
        </is>
      </c>
    </row>
    <row r="60">
      <c r="A60" t="inlineStr">
        <is>
          <t>20600717902</t>
        </is>
      </c>
      <c r="B60" t="inlineStr">
        <is>
          <t>fob_total_usd</t>
        </is>
      </c>
      <c r="C60" t="n">
        <v>240990.99</v>
      </c>
      <c r="D60" t="n">
        <v>522002.65</v>
      </c>
      <c r="E60" t="inlineStr">
        <is>
          <t>2026-09-23</t>
        </is>
      </c>
      <c r="F60" t="inlineStr">
        <is>
          <t>SUNAT-Aduanas (HECHO_EXPORTACION)</t>
        </is>
      </c>
      <c r="G60" t="inlineStr">
        <is>
          <t>hist_atributo_diff.py</t>
        </is>
      </c>
      <c r="H60" t="inlineStr">
        <is>
          <t>cambio de valor</t>
        </is>
      </c>
    </row>
    <row r="61">
      <c r="A61" t="inlineStr">
        <is>
          <t>20600717902</t>
        </is>
      </c>
      <c r="B61" t="inlineStr">
        <is>
          <t>fob_ultimo_anio_usd</t>
        </is>
      </c>
      <c r="C61" t="n">
        <v>240990.99</v>
      </c>
      <c r="D61" t="n">
        <v>240990.99</v>
      </c>
      <c r="E61" t="inlineStr">
        <is>
          <t>2026-09-23</t>
        </is>
      </c>
      <c r="F61" t="inlineStr">
        <is>
          <t>SUNAT-Aduanas (HECHO_EXPORTACION)</t>
        </is>
      </c>
      <c r="G61" t="inlineStr">
        <is>
          <t>hist_atributo_diff.py</t>
        </is>
      </c>
      <c r="H61" t="inlineStr">
        <is>
          <t>cambio de valor</t>
        </is>
      </c>
    </row>
    <row r="62">
      <c r="A62" t="inlineStr">
        <is>
          <t>20600717902</t>
        </is>
      </c>
      <c r="B62" t="inlineStr">
        <is>
          <t>n_paises_destino</t>
        </is>
      </c>
      <c r="C62" t="n">
        <v>2</v>
      </c>
      <c r="D62" t="n">
        <v>3</v>
      </c>
      <c r="E62" t="inlineStr">
        <is>
          <t>2026-09-23</t>
        </is>
      </c>
      <c r="F62" t="inlineStr">
        <is>
          <t>SUNAT-Aduanas (HECHO_EXPORTACION)</t>
        </is>
      </c>
      <c r="G62" t="inlineStr">
        <is>
          <t>hist_atributo_diff.py</t>
        </is>
      </c>
      <c r="H62" t="inlineStr">
        <is>
          <t>cambio de valor</t>
        </is>
      </c>
    </row>
    <row r="63">
      <c r="A63" t="inlineStr">
        <is>
          <t>20600796721</t>
        </is>
      </c>
      <c r="B63" t="inlineStr">
        <is>
          <t>fob_total_usd</t>
        </is>
      </c>
      <c r="C63" t="n">
        <v>1789601.59</v>
      </c>
      <c r="D63" t="n">
        <v>1789601.59</v>
      </c>
      <c r="E63" t="inlineStr">
        <is>
          <t>2026-09-23</t>
        </is>
      </c>
      <c r="F63" t="inlineStr">
        <is>
          <t>SUNAT-Aduanas (HECHO_EXPORTACION)</t>
        </is>
      </c>
      <c r="G63" t="inlineStr">
        <is>
          <t>hist_atributo_diff.py</t>
        </is>
      </c>
      <c r="H63" t="inlineStr">
        <is>
          <t>cambio de valor</t>
        </is>
      </c>
    </row>
    <row r="64">
      <c r="A64" t="inlineStr">
        <is>
          <t>20601558204</t>
        </is>
      </c>
      <c r="B64" t="inlineStr">
        <is>
          <t>exporta</t>
        </is>
      </c>
      <c r="C64" t="inlineStr">
        <is>
          <t>NO</t>
        </is>
      </c>
      <c r="D64" t="inlineStr">
        <is>
          <t>SI</t>
        </is>
      </c>
      <c r="E64" t="inlineStr">
        <is>
          <t>2026-09-23</t>
        </is>
      </c>
      <c r="F64" t="inlineStr">
        <is>
          <t>SUNAT-Aduanas (HECHO_EXPORTACION)</t>
        </is>
      </c>
      <c r="G64" t="inlineStr">
        <is>
          <t>hist_atributo_diff.py</t>
        </is>
      </c>
      <c r="H64" t="inlineStr">
        <is>
          <t>cambio de valor</t>
        </is>
      </c>
    </row>
    <row r="65">
      <c r="A65" t="inlineStr">
        <is>
          <t>20601558204</t>
        </is>
      </c>
      <c r="B65" t="inlineStr">
        <is>
          <t>fob_total_usd</t>
        </is>
      </c>
      <c r="D65" t="n">
        <v>442439.35</v>
      </c>
      <c r="E65" t="inlineStr">
        <is>
          <t>2026-09-23</t>
        </is>
      </c>
      <c r="F65" t="inlineStr">
        <is>
          <t>SUNAT-Aduanas (HECHO_EXPORTACION)</t>
        </is>
      </c>
      <c r="G65" t="inlineStr">
        <is>
          <t>hist_atributo_diff.py</t>
        </is>
      </c>
      <c r="H65" t="inlineStr">
        <is>
          <t>dato nuevo</t>
        </is>
      </c>
    </row>
    <row r="66">
      <c r="A66" t="inlineStr">
        <is>
          <t>20601558204</t>
        </is>
      </c>
      <c r="B66" t="inlineStr">
        <is>
          <t>ultimo_periodo_exportacion</t>
        </is>
      </c>
      <c r="D66" t="inlineStr">
        <is>
          <t>2024-12</t>
        </is>
      </c>
      <c r="E66" t="inlineStr">
        <is>
          <t>2026-09-23</t>
        </is>
      </c>
      <c r="F66" t="inlineStr">
        <is>
          <t>SUNAT-Aduanas (HECHO_EXPORTACION)</t>
        </is>
      </c>
      <c r="G66" t="inlineStr">
        <is>
          <t>hist_atributo_diff.py</t>
        </is>
      </c>
      <c r="H66" t="inlineStr">
        <is>
          <t>dato nuevo</t>
        </is>
      </c>
    </row>
    <row r="67">
      <c r="A67" t="inlineStr">
        <is>
          <t>20601558204</t>
        </is>
      </c>
      <c r="B67" t="inlineStr">
        <is>
          <t>fob_ultimo_anio_usd</t>
        </is>
      </c>
      <c r="D67" t="n">
        <v>442439.35</v>
      </c>
      <c r="E67" t="inlineStr">
        <is>
          <t>2026-09-23</t>
        </is>
      </c>
      <c r="F67" t="inlineStr">
        <is>
          <t>SUNAT-Aduanas (HECHO_EXPORTACION)</t>
        </is>
      </c>
      <c r="G67" t="inlineStr">
        <is>
          <t>hist_atributo_diff.py</t>
        </is>
      </c>
      <c r="H67" t="inlineStr">
        <is>
          <t>dato nuevo</t>
        </is>
      </c>
    </row>
    <row r="68">
      <c r="A68" t="inlineStr">
        <is>
          <t>20601558204</t>
        </is>
      </c>
      <c r="B68" t="inlineStr">
        <is>
          <t>n_paises_destino</t>
        </is>
      </c>
      <c r="D68" t="n">
        <v>1</v>
      </c>
      <c r="E68" t="inlineStr">
        <is>
          <t>2026-09-23</t>
        </is>
      </c>
      <c r="F68" t="inlineStr">
        <is>
          <t>SUNAT-Aduanas (HECHO_EXPORTACION)</t>
        </is>
      </c>
      <c r="G68" t="inlineStr">
        <is>
          <t>hist_atributo_diff.py</t>
        </is>
      </c>
      <c r="H68" t="inlineStr">
        <is>
          <t>dato nuevo</t>
        </is>
      </c>
    </row>
    <row r="69">
      <c r="A69" t="inlineStr">
        <is>
          <t>20601958911</t>
        </is>
      </c>
      <c r="B69" t="inlineStr">
        <is>
          <t>fob_total_usd</t>
        </is>
      </c>
      <c r="C69" t="n">
        <v>11385109.58</v>
      </c>
      <c r="D69" t="n">
        <v>13966273.33</v>
      </c>
      <c r="E69" t="inlineStr">
        <is>
          <t>2026-09-23</t>
        </is>
      </c>
      <c r="F69" t="inlineStr">
        <is>
          <t>SUNAT-Aduanas (HECHO_EXPORTACION)</t>
        </is>
      </c>
      <c r="G69" t="inlineStr">
        <is>
          <t>hist_atributo_diff.py</t>
        </is>
      </c>
      <c r="H69" t="inlineStr">
        <is>
          <t>cambio de valor</t>
        </is>
      </c>
    </row>
    <row r="70">
      <c r="A70" t="inlineStr">
        <is>
          <t>20601958911</t>
        </is>
      </c>
      <c r="B70" t="inlineStr">
        <is>
          <t>fob_ultimo_anio_usd</t>
        </is>
      </c>
      <c r="C70" t="n">
        <v>1847986.93</v>
      </c>
      <c r="D70" t="n">
        <v>1847986.93</v>
      </c>
      <c r="E70" t="inlineStr">
        <is>
          <t>2026-09-23</t>
        </is>
      </c>
      <c r="F70" t="inlineStr">
        <is>
          <t>SUNAT-Aduanas (HECHO_EXPORTACION)</t>
        </is>
      </c>
      <c r="G70" t="inlineStr">
        <is>
          <t>hist_atributo_diff.py</t>
        </is>
      </c>
      <c r="H70" t="inlineStr">
        <is>
          <t>cambio de valor</t>
        </is>
      </c>
    </row>
    <row r="71">
      <c r="A71" t="inlineStr">
        <is>
          <t>20601958911</t>
        </is>
      </c>
      <c r="B71" t="inlineStr">
        <is>
          <t>n_paises_destino</t>
        </is>
      </c>
      <c r="C71" t="n">
        <v>8</v>
      </c>
      <c r="D71" t="n">
        <v>9</v>
      </c>
      <c r="E71" t="inlineStr">
        <is>
          <t>2026-09-23</t>
        </is>
      </c>
      <c r="F71" t="inlineStr">
        <is>
          <t>SUNAT-Aduanas (HECHO_EXPORTACION)</t>
        </is>
      </c>
      <c r="G71" t="inlineStr">
        <is>
          <t>hist_atributo_diff.py</t>
        </is>
      </c>
      <c r="H71" t="inlineStr">
        <is>
          <t>cambio de valor</t>
        </is>
      </c>
    </row>
    <row r="72">
      <c r="A72" t="inlineStr">
        <is>
          <t>20603557825</t>
        </is>
      </c>
      <c r="B72" t="inlineStr">
        <is>
          <t>fob_total_usd</t>
        </is>
      </c>
      <c r="C72" t="n">
        <v>124585.29</v>
      </c>
      <c r="D72" t="n">
        <v>378122</v>
      </c>
      <c r="E72" t="inlineStr">
        <is>
          <t>2026-09-23</t>
        </is>
      </c>
      <c r="F72" t="inlineStr">
        <is>
          <t>SUNAT-Aduanas (HECHO_EXPORTACION)</t>
        </is>
      </c>
      <c r="G72" t="inlineStr">
        <is>
          <t>hist_atributo_diff.py</t>
        </is>
      </c>
      <c r="H72" t="inlineStr">
        <is>
          <t>cambio de valor</t>
        </is>
      </c>
    </row>
    <row r="73">
      <c r="A73" t="inlineStr">
        <is>
          <t>20603862369</t>
        </is>
      </c>
      <c r="B73" t="inlineStr">
        <is>
          <t>fob_total_usd</t>
        </is>
      </c>
      <c r="C73" t="n">
        <v>332555.16</v>
      </c>
      <c r="D73" t="n">
        <v>332555.16</v>
      </c>
      <c r="E73" t="inlineStr">
        <is>
          <t>2026-09-23</t>
        </is>
      </c>
      <c r="F73" t="inlineStr">
        <is>
          <t>SUNAT-Aduanas (HECHO_EXPORTACION)</t>
        </is>
      </c>
      <c r="G73" t="inlineStr">
        <is>
          <t>hist_atributo_diff.py</t>
        </is>
      </c>
      <c r="H73" t="inlineStr">
        <is>
          <t>cambio de valor</t>
        </is>
      </c>
    </row>
    <row r="74">
      <c r="A74" t="inlineStr">
        <is>
          <t>20604151954</t>
        </is>
      </c>
      <c r="B74" t="inlineStr">
        <is>
          <t>fob_total_usd</t>
        </is>
      </c>
      <c r="C74" t="n">
        <v>336472.8</v>
      </c>
      <c r="D74" t="n">
        <v>543961.38</v>
      </c>
      <c r="E74" t="inlineStr">
        <is>
          <t>2026-09-23</t>
        </is>
      </c>
      <c r="F74" t="inlineStr">
        <is>
          <t>SUNAT-Aduanas (HECHO_EXPORTACION)</t>
        </is>
      </c>
      <c r="G74" t="inlineStr">
        <is>
          <t>hist_atributo_diff.py</t>
        </is>
      </c>
      <c r="H74" t="inlineStr">
        <is>
          <t>cambio de valor</t>
        </is>
      </c>
    </row>
    <row r="75">
      <c r="A75" t="inlineStr">
        <is>
          <t>20604151954</t>
        </is>
      </c>
      <c r="B75" t="inlineStr">
        <is>
          <t>n_paises_destino</t>
        </is>
      </c>
      <c r="C75" t="n">
        <v>1</v>
      </c>
      <c r="D75" t="n">
        <v>2</v>
      </c>
      <c r="E75" t="inlineStr">
        <is>
          <t>2026-09-23</t>
        </is>
      </c>
      <c r="F75" t="inlineStr">
        <is>
          <t>SUNAT-Aduanas (HECHO_EXPORTACION)</t>
        </is>
      </c>
      <c r="G75" t="inlineStr">
        <is>
          <t>hist_atributo_diff.py</t>
        </is>
      </c>
      <c r="H75" t="inlineStr">
        <is>
          <t>cambio de valor</t>
        </is>
      </c>
    </row>
    <row r="76">
      <c r="A76" t="inlineStr">
        <is>
          <t>20607536016</t>
        </is>
      </c>
      <c r="B76" t="inlineStr">
        <is>
          <t>fob_total_usd</t>
        </is>
      </c>
      <c r="C76" t="n">
        <v>1979570.69</v>
      </c>
      <c r="D76" t="n">
        <v>3002219.02</v>
      </c>
      <c r="E76" t="inlineStr">
        <is>
          <t>2026-09-23</t>
        </is>
      </c>
      <c r="F76" t="inlineStr">
        <is>
          <t>SUNAT-Aduanas (HECHO_EXPORTACION)</t>
        </is>
      </c>
      <c r="G76" t="inlineStr">
        <is>
          <t>hist_atributo_diff.py</t>
        </is>
      </c>
      <c r="H76" t="inlineStr">
        <is>
          <t>cambio de valor</t>
        </is>
      </c>
    </row>
    <row r="77">
      <c r="A77" t="inlineStr">
        <is>
          <t>20607536016</t>
        </is>
      </c>
      <c r="B77" t="inlineStr">
        <is>
          <t>n_paises_destino</t>
        </is>
      </c>
      <c r="C77" t="n">
        <v>3</v>
      </c>
      <c r="D77" t="n">
        <v>7</v>
      </c>
      <c r="E77" t="inlineStr">
        <is>
          <t>2026-09-23</t>
        </is>
      </c>
      <c r="F77" t="inlineStr">
        <is>
          <t>SUNAT-Aduanas (HECHO_EXPORTACION)</t>
        </is>
      </c>
      <c r="G77" t="inlineStr">
        <is>
          <t>hist_atributo_diff.py</t>
        </is>
      </c>
      <c r="H77" t="inlineStr">
        <is>
          <t>cambio de valor</t>
        </is>
      </c>
    </row>
    <row r="78">
      <c r="A78" t="inlineStr">
        <is>
          <t>20609555395</t>
        </is>
      </c>
      <c r="B78" t="inlineStr">
        <is>
          <t>fob_total_usd</t>
        </is>
      </c>
      <c r="C78" t="n">
        <v>1265261.9</v>
      </c>
      <c r="D78" t="n">
        <v>1265261.9</v>
      </c>
      <c r="E78" t="inlineStr">
        <is>
          <t>2026-09-23</t>
        </is>
      </c>
      <c r="F78" t="inlineStr">
        <is>
          <t>SUNAT-Aduanas (HECHO_EXPORTACION)</t>
        </is>
      </c>
      <c r="G78" t="inlineStr">
        <is>
          <t>hist_atributo_diff.py</t>
        </is>
      </c>
      <c r="H78" t="inlineStr">
        <is>
          <t>cambio de valor</t>
        </is>
      </c>
    </row>
    <row r="79">
      <c r="A79" t="inlineStr">
        <is>
          <t>20609555395</t>
        </is>
      </c>
      <c r="B79" t="inlineStr">
        <is>
          <t>fob_ultimo_anio_usd</t>
        </is>
      </c>
      <c r="C79" t="n">
        <v>1265261.9</v>
      </c>
      <c r="D79" t="n">
        <v>1265261.9</v>
      </c>
      <c r="E79" t="inlineStr">
        <is>
          <t>2026-09-23</t>
        </is>
      </c>
      <c r="F79" t="inlineStr">
        <is>
          <t>SUNAT-Aduanas (HECHO_EXPORTACION)</t>
        </is>
      </c>
      <c r="G79" t="inlineStr">
        <is>
          <t>hist_atributo_diff.py</t>
        </is>
      </c>
      <c r="H79" t="inlineStr">
        <is>
          <t>cambio de valor</t>
        </is>
      </c>
    </row>
    <row r="80">
      <c r="A80" t="inlineStr">
        <is>
          <t>20611935243</t>
        </is>
      </c>
      <c r="B80" t="inlineStr">
        <is>
          <t>fob_total_usd</t>
        </is>
      </c>
      <c r="C80" t="n">
        <v>7723335.029999999</v>
      </c>
      <c r="D80" t="n">
        <v>7723335.03</v>
      </c>
      <c r="E80" t="inlineStr">
        <is>
          <t>2026-09-23</t>
        </is>
      </c>
      <c r="F80" t="inlineStr">
        <is>
          <t>SUNAT-Aduanas (HECHO_EXPORTACION)</t>
        </is>
      </c>
      <c r="G80" t="inlineStr">
        <is>
          <t>hist_atributo_diff.py</t>
        </is>
      </c>
      <c r="H80" t="inlineStr">
        <is>
          <t>cambio de valor</t>
        </is>
      </c>
    </row>
    <row r="81">
      <c r="A81" t="inlineStr">
        <is>
          <t>20611935243</t>
        </is>
      </c>
      <c r="B81" t="inlineStr">
        <is>
          <t>fob_ultimo_anio_usd</t>
        </is>
      </c>
      <c r="C81" t="n">
        <v>7723335.029999999</v>
      </c>
      <c r="D81" t="n">
        <v>7723335.03</v>
      </c>
      <c r="E81" t="inlineStr">
        <is>
          <t>2026-09-23</t>
        </is>
      </c>
      <c r="F81" t="inlineStr">
        <is>
          <t>SUNAT-Aduanas (HECHO_EXPORTACION)</t>
        </is>
      </c>
      <c r="G81" t="inlineStr">
        <is>
          <t>hist_atributo_diff.py</t>
        </is>
      </c>
      <c r="H81" t="inlineStr">
        <is>
          <t>cambio de valor</t>
        </is>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O54"/>
  <sheetViews>
    <sheetView workbookViewId="0">
      <pane ySplit="1" topLeftCell="A2" activePane="bottomLeft" state="frozen"/>
      <selection pane="bottomLeft" activeCell="A1" sqref="A1"/>
    </sheetView>
  </sheetViews>
  <sheetFormatPr baseColWidth="10" defaultColWidth="11" defaultRowHeight="14.4"/>
  <cols>
    <col width="114.33203125" customWidth="1" min="2" max="2"/>
  </cols>
  <sheetData>
    <row r="1" ht="15" customHeight="1">
      <c r="A1" s="1" t="inlineStr">
        <is>
          <t>ruc</t>
        </is>
      </c>
      <c r="B1" s="1" t="inlineStr">
        <is>
          <t>razon_social_ruc</t>
        </is>
      </c>
      <c r="C1" s="1" t="inlineStr">
        <is>
          <t>ocid</t>
        </is>
      </c>
      <c r="D1" s="1" t="inlineStr">
        <is>
          <t>nivel_registro</t>
        </is>
      </c>
      <c r="E1" s="1" t="inlineStr">
        <is>
          <t>entidad_ruc</t>
        </is>
      </c>
      <c r="F1" s="1" t="inlineStr">
        <is>
          <t>entidad_nombre</t>
        </is>
      </c>
      <c r="G1" s="1" t="inlineStr">
        <is>
          <t>objeto</t>
        </is>
      </c>
      <c r="H1" s="1" t="inlineStr">
        <is>
          <t>monto</t>
        </is>
      </c>
      <c r="I1" s="1" t="inlineStr">
        <is>
          <t>moneda</t>
        </is>
      </c>
      <c r="J1" s="1" t="inlineStr">
        <is>
          <t>fecha</t>
        </is>
      </c>
      <c r="K1" s="1" t="inlineStr">
        <is>
          <t>estado</t>
        </is>
      </c>
      <c r="L1" s="1" t="inlineStr">
        <is>
          <t>metodo_contratacion</t>
        </is>
      </c>
      <c r="M1" s="1" t="inlineStr">
        <is>
          <t>rol_en_proceso</t>
        </is>
      </c>
      <c r="N1" s="1" t="inlineStr">
        <is>
          <t>fuente</t>
        </is>
      </c>
      <c r="O1" s="1" t="inlineStr">
        <is>
          <t>fecha_consulta</t>
        </is>
      </c>
    </row>
    <row r="2">
      <c r="A2" s="2" t="inlineStr">
        <is>
          <t>20119208026</t>
        </is>
      </c>
      <c r="B2" t="inlineStr">
        <is>
          <t>FONGAL TACNA</t>
        </is>
      </c>
      <c r="C2" t="inlineStr">
        <is>
          <t>ocds-dgv273-seacev3-2017-1841-3</t>
        </is>
      </c>
      <c r="D2" t="inlineStr">
        <is>
          <t>proceso</t>
        </is>
      </c>
      <c r="E2" s="2" t="inlineStr">
        <is>
          <t>20227623544</t>
        </is>
      </c>
      <c r="F2" t="inlineStr">
        <is>
          <t>MUNICIPALIDAD DISTRITAL DE CIUDAD NUEVA</t>
        </is>
      </c>
      <c r="G2" t="inlineStr">
        <is>
          <t>SIE-SIE-1-2017-MDCN-T-1</t>
        </is>
      </c>
      <c r="H2" s="3" t="n">
        <v>45234</v>
      </c>
      <c r="I2" t="inlineStr">
        <is>
          <t>PEN</t>
        </is>
      </c>
      <c r="J2" t="inlineStr">
        <is>
          <t>2017-02-15T17:06:00-05:00</t>
        </is>
      </c>
      <c r="L2" t="inlineStr">
        <is>
          <t>Subasta Inversa Electrónica</t>
        </is>
      </c>
      <c r="M2" t="inlineStr">
        <is>
          <t>tenderer</t>
        </is>
      </c>
      <c r="N2" t="inlineStr">
        <is>
          <t>OCDS bulk (data.open-contracting.org/en/publication/135)</t>
        </is>
      </c>
      <c r="O2" t="inlineStr">
        <is>
          <t>2026-09-23T16:51:29.797Z</t>
        </is>
      </c>
    </row>
    <row r="3">
      <c r="A3" s="2" t="inlineStr">
        <is>
          <t>20526888686</t>
        </is>
      </c>
      <c r="B3" t="inlineStr">
        <is>
          <t>CENTRAL DE COMUNIDADES CAMPESINAS DE RANRACANCHA</t>
        </is>
      </c>
      <c r="C3" t="inlineStr">
        <is>
          <t>ocds-dgv273-seacev3-2017-390-1</t>
        </is>
      </c>
      <c r="D3" t="inlineStr">
        <is>
          <t>proceso</t>
        </is>
      </c>
      <c r="E3" s="2" t="inlineStr">
        <is>
          <t>20175831747</t>
        </is>
      </c>
      <c r="F3" t="inlineStr">
        <is>
          <t>MUNICIPALIDAD DISTRITAL DE ANCO HUALLO</t>
        </is>
      </c>
      <c r="G3" t="inlineStr">
        <is>
          <t>AS-SM-1-2017-MDAH-1</t>
        </is>
      </c>
      <c r="H3" s="3" t="n">
        <v>241159.36</v>
      </c>
      <c r="I3" t="inlineStr">
        <is>
          <t>PEN</t>
        </is>
      </c>
      <c r="J3" t="inlineStr">
        <is>
          <t>2017-02-20T19:17:00-05:00</t>
        </is>
      </c>
      <c r="L3" t="inlineStr">
        <is>
          <t>Adjudicación Simplificada</t>
        </is>
      </c>
      <c r="M3" t="inlineStr">
        <is>
          <t>tenderer</t>
        </is>
      </c>
      <c r="N3" t="inlineStr">
        <is>
          <t>OCDS bulk (data.open-contracting.org/en/publication/135)</t>
        </is>
      </c>
      <c r="O3" t="inlineStr">
        <is>
          <t>2026-09-23T16:51:29.797Z</t>
        </is>
      </c>
    </row>
    <row r="4">
      <c r="A4" s="2" t="inlineStr">
        <is>
          <t>20526888686</t>
        </is>
      </c>
      <c r="B4" t="inlineStr">
        <is>
          <t>CENTRAL DE COMUNIDADES CAMPESINAS DE RANRACANCHA</t>
        </is>
      </c>
      <c r="C4" t="inlineStr">
        <is>
          <t>ocds-dgv273-seacev3-2017-392-7</t>
        </is>
      </c>
      <c r="D4" t="inlineStr">
        <is>
          <t>proceso</t>
        </is>
      </c>
      <c r="E4" s="2" t="inlineStr">
        <is>
          <t>20206827441</t>
        </is>
      </c>
      <c r="F4" t="inlineStr">
        <is>
          <t>MUNICIPALIDAD DISTRITAL DE OCOBAMBA - CHINCHEROS</t>
        </is>
      </c>
      <c r="G4" t="inlineStr">
        <is>
          <t>AS-SM-1-2017-MDO-1</t>
        </is>
      </c>
      <c r="H4" s="3" t="n">
        <v>341538.75</v>
      </c>
      <c r="I4" t="inlineStr">
        <is>
          <t>PEN</t>
        </is>
      </c>
      <c r="J4" t="inlineStr">
        <is>
          <t>2017-02-20T21:15:00-05:00</t>
        </is>
      </c>
      <c r="L4" t="inlineStr">
        <is>
          <t>Adjudicación Simplificada</t>
        </is>
      </c>
      <c r="M4" t="inlineStr">
        <is>
          <t>tenderer</t>
        </is>
      </c>
      <c r="N4" t="inlineStr">
        <is>
          <t>OCDS bulk (data.open-contracting.org/en/publication/135)</t>
        </is>
      </c>
      <c r="O4" t="inlineStr">
        <is>
          <t>2026-09-23T16:51:29.797Z</t>
        </is>
      </c>
    </row>
    <row r="5">
      <c r="A5" s="2" t="inlineStr">
        <is>
          <t>20526888686</t>
        </is>
      </c>
      <c r="B5" t="inlineStr">
        <is>
          <t>CENTRAL DE COMUNIDADES CAMPESINAS DE RANRACANCHA</t>
        </is>
      </c>
      <c r="C5" t="inlineStr">
        <is>
          <t>ocds-dgv273-seacev3-2017-396-1</t>
        </is>
      </c>
      <c r="D5" t="inlineStr">
        <is>
          <t>contrato</t>
        </is>
      </c>
      <c r="E5" s="2" t="inlineStr">
        <is>
          <t>20210743902</t>
        </is>
      </c>
      <c r="F5" t="inlineStr">
        <is>
          <t>MUNICIPALIDAD DISTRITAL DE RANRACANCHA</t>
        </is>
      </c>
      <c r="G5" t="inlineStr">
        <is>
          <t>S/N</t>
        </is>
      </c>
      <c r="H5" s="3" t="n">
        <v>80548</v>
      </c>
      <c r="I5" t="inlineStr">
        <is>
          <t>PEN</t>
        </is>
      </c>
      <c r="J5" t="inlineStr">
        <is>
          <t>2017-03-28T00:00:00-05:00</t>
        </is>
      </c>
      <c r="K5" t="inlineStr">
        <is>
          <t>active</t>
        </is>
      </c>
      <c r="L5" t="inlineStr">
        <is>
          <t>Adjudicación Simplificada</t>
        </is>
      </c>
      <c r="M5" t="inlineStr">
        <is>
          <t>tenderer,supplier</t>
        </is>
      </c>
      <c r="N5" t="inlineStr">
        <is>
          <t>OCDS bulk (data.open-contracting.org/en/publication/135)</t>
        </is>
      </c>
      <c r="O5" t="inlineStr">
        <is>
          <t>2026-09-23T16:51:29.797Z</t>
        </is>
      </c>
    </row>
    <row r="6">
      <c r="A6" s="2" t="inlineStr">
        <is>
          <t>20526888686</t>
        </is>
      </c>
      <c r="B6" t="inlineStr">
        <is>
          <t>CENTRAL DE COMUNIDADES CAMPESINAS DE RANRACANCHA</t>
        </is>
      </c>
      <c r="C6" t="inlineStr">
        <is>
          <t>ocds-dgv273-seacev3-343845</t>
        </is>
      </c>
      <c r="D6" t="inlineStr">
        <is>
          <t>proceso</t>
        </is>
      </c>
      <c r="E6" s="2" t="inlineStr">
        <is>
          <t>20196029584</t>
        </is>
      </c>
      <c r="F6" t="inlineStr">
        <is>
          <t>MUNICIPALIDAD DISTRITAL DE HUANCARAMA</t>
        </is>
      </c>
      <c r="G6" t="inlineStr">
        <is>
          <t>AS-SM-2-2017-MDH-1</t>
        </is>
      </c>
      <c r="H6" s="3" t="n">
        <v>162581</v>
      </c>
      <c r="I6" t="inlineStr">
        <is>
          <t>PEN</t>
        </is>
      </c>
      <c r="J6" t="inlineStr">
        <is>
          <t>2017-02-20T20:31:00-05:00</t>
        </is>
      </c>
      <c r="L6" t="inlineStr">
        <is>
          <t>Adjudicación Simplificada</t>
        </is>
      </c>
      <c r="M6" t="inlineStr">
        <is>
          <t>tenderer</t>
        </is>
      </c>
      <c r="N6" t="inlineStr">
        <is>
          <t>OCDS bulk (data.open-contracting.org/en/publication/135)</t>
        </is>
      </c>
      <c r="O6" t="inlineStr">
        <is>
          <t>2026-09-23T16:51:29.797Z</t>
        </is>
      </c>
    </row>
    <row r="7">
      <c r="A7" s="2" t="inlineStr">
        <is>
          <t>20119208026</t>
        </is>
      </c>
      <c r="B7" t="inlineStr">
        <is>
          <t>FONGAL TACNA</t>
        </is>
      </c>
      <c r="C7" t="inlineStr">
        <is>
          <t>ocds-dgv273-seacev3-2017-1839-1</t>
        </is>
      </c>
      <c r="D7" t="inlineStr">
        <is>
          <t>contrato</t>
        </is>
      </c>
      <c r="E7" s="2" t="inlineStr">
        <is>
          <t>20147796987</t>
        </is>
      </c>
      <c r="F7" t="inlineStr">
        <is>
          <t>MUNICIPALIDAD DISTRITAL DE POCOLLAY</t>
        </is>
      </c>
      <c r="G7" t="inlineStr">
        <is>
          <t>001-2017-MDP-T</t>
        </is>
      </c>
      <c r="H7" s="3" t="n">
        <v>105640</v>
      </c>
      <c r="I7" t="inlineStr">
        <is>
          <t>PEN</t>
        </is>
      </c>
      <c r="J7" t="inlineStr">
        <is>
          <t>2017-03-24T00:00:00-05:00</t>
        </is>
      </c>
      <c r="K7" t="inlineStr">
        <is>
          <t>active</t>
        </is>
      </c>
      <c r="L7" t="inlineStr">
        <is>
          <t>Adjudicación Simplificada</t>
        </is>
      </c>
      <c r="M7" t="inlineStr">
        <is>
          <t>tenderer,supplier</t>
        </is>
      </c>
      <c r="N7" t="inlineStr">
        <is>
          <t>OCDS bulk (data.open-contracting.org/en/publication/135)</t>
        </is>
      </c>
      <c r="O7" t="inlineStr">
        <is>
          <t>2026-09-23T16:51:29.797Z</t>
        </is>
      </c>
    </row>
    <row r="8">
      <c r="A8" s="2" t="inlineStr">
        <is>
          <t>20526888686</t>
        </is>
      </c>
      <c r="B8" t="inlineStr">
        <is>
          <t>CENTRAL DE COMUNIDADES CAMPESINAS DE RANRACANCHA</t>
        </is>
      </c>
      <c r="C8" t="inlineStr">
        <is>
          <t>ocds-dgv273-seacev3-2017-333-1</t>
        </is>
      </c>
      <c r="D8" t="inlineStr">
        <is>
          <t>proceso</t>
        </is>
      </c>
      <c r="E8" s="2" t="inlineStr">
        <is>
          <t>20201967423</t>
        </is>
      </c>
      <c r="F8" t="inlineStr">
        <is>
          <t>MUNICIPALIDAD DISTRITAL DE PACUCHA</t>
        </is>
      </c>
      <c r="G8" t="inlineStr">
        <is>
          <t>AS-SM-1-2017-MDP-1</t>
        </is>
      </c>
      <c r="H8" s="3" t="n">
        <v>223824</v>
      </c>
      <c r="I8" t="inlineStr">
        <is>
          <t>PEN</t>
        </is>
      </c>
      <c r="J8" t="inlineStr">
        <is>
          <t>2017-03-02T23:12:00-05:00</t>
        </is>
      </c>
      <c r="L8" t="inlineStr">
        <is>
          <t>Adjudicación Simplificada</t>
        </is>
      </c>
      <c r="M8" t="inlineStr">
        <is>
          <t>tenderer</t>
        </is>
      </c>
      <c r="N8" t="inlineStr">
        <is>
          <t>OCDS bulk (data.open-contracting.org/en/publication/135)</t>
        </is>
      </c>
      <c r="O8" t="inlineStr">
        <is>
          <t>2026-09-23T16:51:29.797Z</t>
        </is>
      </c>
    </row>
    <row r="9">
      <c r="A9" s="2" t="inlineStr">
        <is>
          <t>20526888686</t>
        </is>
      </c>
      <c r="B9" t="inlineStr">
        <is>
          <t>CENTRAL DE COMUNIDADES CAMPESINAS DE RANRACANCHA</t>
        </is>
      </c>
      <c r="C9" t="inlineStr">
        <is>
          <t>ocds-dgv273-seacev3-345964</t>
        </is>
      </c>
      <c r="D9" t="inlineStr">
        <is>
          <t>proceso</t>
        </is>
      </c>
      <c r="E9" s="2" t="inlineStr">
        <is>
          <t>20206827441</t>
        </is>
      </c>
      <c r="F9" t="inlineStr">
        <is>
          <t>MUNICIPALIDAD DISTRITAL DE OCOBAMBA - CHINCHEROS</t>
        </is>
      </c>
      <c r="G9" t="inlineStr">
        <is>
          <t>AS-SM-1-2017-MDO-2</t>
        </is>
      </c>
      <c r="H9" s="3" t="n">
        <v>341538.75</v>
      </c>
      <c r="I9" t="inlineStr">
        <is>
          <t>PEN</t>
        </is>
      </c>
      <c r="J9" t="inlineStr">
        <is>
          <t>2017-03-15T20:54:00-05:00</t>
        </is>
      </c>
      <c r="L9" t="inlineStr">
        <is>
          <t>Adjudicación Simplificada</t>
        </is>
      </c>
      <c r="M9" t="inlineStr">
        <is>
          <t>tenderer</t>
        </is>
      </c>
      <c r="N9" t="inlineStr">
        <is>
          <t>OCDS bulk (data.open-contracting.org/en/publication/135)</t>
        </is>
      </c>
      <c r="O9" t="inlineStr">
        <is>
          <t>2026-09-23T16:51:29.797Z</t>
        </is>
      </c>
    </row>
    <row r="10">
      <c r="A10" s="2" t="inlineStr">
        <is>
          <t>20600675487</t>
        </is>
      </c>
      <c r="B10" t="inlineStr">
        <is>
          <t>ASOCIACION DE PRODUCTORES AGROPECUARIOS Y FORESTALES NUEVA URBANIZACION DE HUALLATA</t>
        </is>
      </c>
      <c r="C10" t="inlineStr">
        <is>
          <t>ocds-dgv273-seacev3-2025-519-2</t>
        </is>
      </c>
      <c r="D10" t="inlineStr">
        <is>
          <t>contrato</t>
        </is>
      </c>
      <c r="E10" s="2" t="inlineStr">
        <is>
          <t>20143166717</t>
        </is>
      </c>
      <c r="F10" t="inlineStr">
        <is>
          <t>MUNICIPALIDAD PROVINCIAL DE CANGALLO</t>
        </is>
      </c>
      <c r="G10" t="inlineStr">
        <is>
          <t>CONTRATO N° 08-2025-MPC/GM</t>
        </is>
      </c>
      <c r="H10" s="3" t="n">
        <v>214919.64</v>
      </c>
      <c r="I10" t="inlineStr">
        <is>
          <t>PEN</t>
        </is>
      </c>
      <c r="J10" t="inlineStr">
        <is>
          <t>2025-04-29T00:00:00-05:00</t>
        </is>
      </c>
      <c r="L10" t="inlineStr">
        <is>
          <t>Adjudicación Simplificada</t>
        </is>
      </c>
      <c r="M10" t="inlineStr">
        <is>
          <t>tenderer,supplier</t>
        </is>
      </c>
      <c r="N10" t="inlineStr">
        <is>
          <t>OCDS bulk (data.open-contracting.org/en/publication/135)</t>
        </is>
      </c>
      <c r="O10" t="inlineStr">
        <is>
          <t>2026-09-23T16:51:29.797Z</t>
        </is>
      </c>
    </row>
    <row r="11">
      <c r="A11" s="2" t="inlineStr">
        <is>
          <t>20490790447</t>
        </is>
      </c>
      <c r="B11" t="inlineStr">
        <is>
          <t>COOPERATIVA SERVICIOS ESPECIALES DE LAS COMUNIDADES CAMPESINAS DE CHUMBIVILCAS LTDA - COOSE - CCCH</t>
        </is>
      </c>
      <c r="C11" t="inlineStr">
        <is>
          <t>ocds-dgv273-seacev3-161432</t>
        </is>
      </c>
      <c r="D11" t="inlineStr">
        <is>
          <t>proceso</t>
        </is>
      </c>
      <c r="E11" s="2" t="inlineStr">
        <is>
          <t>20159308708</t>
        </is>
      </c>
      <c r="F11" t="inlineStr">
        <is>
          <t>MUNICIPALIDAD PROVINCIAL DE PARURO</t>
        </is>
      </c>
      <c r="G11" t="inlineStr">
        <is>
          <t>ADS-SIP-13-2015-MPP/CE-1</t>
        </is>
      </c>
      <c r="H11" s="3" t="n">
        <v>71954.10000000001</v>
      </c>
      <c r="I11" t="inlineStr">
        <is>
          <t>PEN</t>
        </is>
      </c>
      <c r="J11" t="inlineStr">
        <is>
          <t>2015-09-02T17:16:00-05:00</t>
        </is>
      </c>
      <c r="L11" t="inlineStr">
        <is>
          <t>Adjudicación Directa Selectiva</t>
        </is>
      </c>
      <c r="M11" t="inlineStr">
        <is>
          <t>tenderer</t>
        </is>
      </c>
      <c r="N11" t="inlineStr">
        <is>
          <t>OCDS bulk (data.open-contracting.org/en/publication/135)</t>
        </is>
      </c>
      <c r="O11" t="inlineStr">
        <is>
          <t>2026-09-23T16:51:29.797Z</t>
        </is>
      </c>
    </row>
    <row r="12">
      <c r="A12" s="2" t="inlineStr">
        <is>
          <t>20490790447</t>
        </is>
      </c>
      <c r="B12" t="inlineStr">
        <is>
          <t>COOPERATIVA SERVICIOS ESPECIALES DE LAS COMUNIDADES CAMPESINAS DE CHUMBIVILCAS LTDA - COOSE - CCCH</t>
        </is>
      </c>
      <c r="C12" t="inlineStr">
        <is>
          <t>ocds-dgv273-seacev3-161558</t>
        </is>
      </c>
      <c r="D12" t="inlineStr">
        <is>
          <t>proceso</t>
        </is>
      </c>
      <c r="E12" s="2" t="inlineStr">
        <is>
          <t>20187172129</t>
        </is>
      </c>
      <c r="F12" t="inlineStr">
        <is>
          <t>MUNICIPALIDAD PROVINCIAL DE QUISPICANCHIS - URCOS</t>
        </is>
      </c>
      <c r="G12" t="inlineStr">
        <is>
          <t>RES-PROC-1-2015-CE/MPQ-U.-1</t>
        </is>
      </c>
      <c r="H12" s="3" t="n">
        <v>160041.6</v>
      </c>
      <c r="I12" t="inlineStr">
        <is>
          <t>PEN</t>
        </is>
      </c>
      <c r="J12" t="inlineStr">
        <is>
          <t>2015-09-01T18:46:00-05:00</t>
        </is>
      </c>
      <c r="L12" t="inlineStr">
        <is>
          <t>Regímen Especial</t>
        </is>
      </c>
      <c r="M12" t="inlineStr">
        <is>
          <t>tenderer</t>
        </is>
      </c>
      <c r="N12" t="inlineStr">
        <is>
          <t>OCDS bulk (data.open-contracting.org/en/publication/135)</t>
        </is>
      </c>
      <c r="O12" t="inlineStr">
        <is>
          <t>2026-09-23T16:51:29.797Z</t>
        </is>
      </c>
    </row>
    <row r="13">
      <c r="A13" s="2" t="inlineStr">
        <is>
          <t>20490790447</t>
        </is>
      </c>
      <c r="B13" t="inlineStr">
        <is>
          <t>COOPERATIVA SERVICIOS ESPECIALES DE LAS COMUNIDADES CAMPESINAS DE CHUMBIVILCAS LTDA - COOSE - CCCH</t>
        </is>
      </c>
      <c r="C13" t="inlineStr">
        <is>
          <t>ocds-dgv273-seacev3-164759</t>
        </is>
      </c>
      <c r="D13" t="inlineStr">
        <is>
          <t>proceso</t>
        </is>
      </c>
      <c r="E13" s="2" t="inlineStr">
        <is>
          <t>20200953691</t>
        </is>
      </c>
      <c r="F13" t="inlineStr">
        <is>
          <t>MUNICIPALIDAD PROVINCIAL DE ANTA</t>
        </is>
      </c>
      <c r="G13" t="inlineStr">
        <is>
          <t>AMC-CLASICO-92-2015-MPA-C-1</t>
        </is>
      </c>
      <c r="H13" s="3" t="n">
        <v>23702.99</v>
      </c>
      <c r="I13" t="inlineStr">
        <is>
          <t>PEN</t>
        </is>
      </c>
      <c r="J13" t="inlineStr">
        <is>
          <t>2015-09-08T09:59:00-05:00</t>
        </is>
      </c>
      <c r="L13" t="inlineStr">
        <is>
          <t>Adjudicación de Menor Cuantía</t>
        </is>
      </c>
      <c r="M13" t="inlineStr">
        <is>
          <t>tenderer</t>
        </is>
      </c>
      <c r="N13" t="inlineStr">
        <is>
          <t>OCDS bulk (data.open-contracting.org/en/publication/135)</t>
        </is>
      </c>
      <c r="O13" t="inlineStr">
        <is>
          <t>2026-09-23T16:51:29.797Z</t>
        </is>
      </c>
    </row>
    <row r="14">
      <c r="A14" s="2" t="inlineStr">
        <is>
          <t>20449558902</t>
        </is>
      </c>
      <c r="B14" t="inlineStr">
        <is>
          <t>ASOCIACION CIVIL DE MANTENIMIENTO VIAL Y DESARROLLO AGROPECUARIO CALVARIO</t>
        </is>
      </c>
      <c r="C14" t="inlineStr">
        <is>
          <t>ocds-dgv273-seacev3-165318</t>
        </is>
      </c>
      <c r="D14" t="inlineStr">
        <is>
          <t>proceso</t>
        </is>
      </c>
      <c r="E14" s="2" t="inlineStr">
        <is>
          <t>20365228109</t>
        </is>
      </c>
      <c r="F14" t="inlineStr">
        <is>
          <t>GOBIERNO REGIONAL DE AYACUCHO-TRANSPORTES</t>
        </is>
      </c>
      <c r="G14" t="inlineStr">
        <is>
          <t>ADS-CLASICO-64-2015-GRA/DRTCA-1</t>
        </is>
      </c>
      <c r="H14" s="3" t="n">
        <v>128650.23</v>
      </c>
      <c r="I14" t="inlineStr">
        <is>
          <t>PEN</t>
        </is>
      </c>
      <c r="J14" t="inlineStr">
        <is>
          <t>2015-09-09T14:50:00-05:00</t>
        </is>
      </c>
      <c r="L14" t="inlineStr">
        <is>
          <t>Adjudicación Directa Selectiva</t>
        </is>
      </c>
      <c r="M14" t="inlineStr">
        <is>
          <t>tenderer</t>
        </is>
      </c>
      <c r="N14" t="inlineStr">
        <is>
          <t>OCDS bulk (data.open-contracting.org/en/publication/135)</t>
        </is>
      </c>
      <c r="O14" t="inlineStr">
        <is>
          <t>2026-09-23T16:51:29.797Z</t>
        </is>
      </c>
    </row>
    <row r="15">
      <c r="A15" s="2" t="inlineStr">
        <is>
          <t>20449558902</t>
        </is>
      </c>
      <c r="B15" t="inlineStr">
        <is>
          <t>ASOCIACION CIVIL DE MANTENIMIENTO VIAL Y DESARROLLO AGROPECUARIO CALVARIO</t>
        </is>
      </c>
      <c r="C15" t="inlineStr">
        <is>
          <t>ocds-dgv273-seacev3-165388</t>
        </is>
      </c>
      <c r="D15" t="inlineStr">
        <is>
          <t>proceso</t>
        </is>
      </c>
      <c r="E15" s="2" t="inlineStr">
        <is>
          <t>20365228109</t>
        </is>
      </c>
      <c r="F15" t="inlineStr">
        <is>
          <t>GOBIERNO REGIONAL DE AYACUCHO-TRANSPORTES</t>
        </is>
      </c>
      <c r="G15" t="inlineStr">
        <is>
          <t>ADS-CLASICO-65-2015-GRA/DRTCA-1</t>
        </is>
      </c>
      <c r="H15" s="3" t="n">
        <v>108376</v>
      </c>
      <c r="I15" t="inlineStr">
        <is>
          <t>PEN</t>
        </is>
      </c>
      <c r="J15" t="inlineStr">
        <is>
          <t>2015-09-08T23:50:00-05:00</t>
        </is>
      </c>
      <c r="L15" t="inlineStr">
        <is>
          <t>Adjudicación Directa Selectiva</t>
        </is>
      </c>
      <c r="M15" t="inlineStr">
        <is>
          <t>tenderer</t>
        </is>
      </c>
      <c r="N15" t="inlineStr">
        <is>
          <t>OCDS bulk (data.open-contracting.org/en/publication/135)</t>
        </is>
      </c>
      <c r="O15" t="inlineStr">
        <is>
          <t>2026-09-23T16:51:29.797Z</t>
        </is>
      </c>
    </row>
    <row r="16">
      <c r="A16" s="2" t="inlineStr">
        <is>
          <t>20490790447</t>
        </is>
      </c>
      <c r="B16" t="inlineStr">
        <is>
          <t>COOPERATIVA SERVICIOS ESPECIALES DE LAS COMUNIDADES CAMPESINAS DE CHUMBIVILCAS LTDA - COOSE - CCCH</t>
        </is>
      </c>
      <c r="C16" t="inlineStr">
        <is>
          <t>ocds-dgv273-seacev3-169084</t>
        </is>
      </c>
      <c r="D16" t="inlineStr">
        <is>
          <t>proceso</t>
        </is>
      </c>
      <c r="E16" s="2" t="inlineStr">
        <is>
          <t>20180001051</t>
        </is>
      </c>
      <c r="F16" t="inlineStr">
        <is>
          <t>MUNICIPALIDAD PROVINCIAL DE CHINCHEROS</t>
        </is>
      </c>
      <c r="G16" t="inlineStr">
        <is>
          <t>ADS-SIP-28-2015-MPCH-1</t>
        </is>
      </c>
      <c r="H16" s="3" t="n">
        <v>108012.8</v>
      </c>
      <c r="I16" t="inlineStr">
        <is>
          <t>PEN</t>
        </is>
      </c>
      <c r="J16" t="inlineStr">
        <is>
          <t>2015-09-15T21:59:00-05:00</t>
        </is>
      </c>
      <c r="L16" t="inlineStr">
        <is>
          <t>Adjudicación Directa Selectiva</t>
        </is>
      </c>
      <c r="M16" t="inlineStr">
        <is>
          <t>tenderer</t>
        </is>
      </c>
      <c r="N16" t="inlineStr">
        <is>
          <t>OCDS bulk (data.open-contracting.org/en/publication/135)</t>
        </is>
      </c>
      <c r="O16" t="inlineStr">
        <is>
          <t>2026-09-23T16:51:29.797Z</t>
        </is>
      </c>
    </row>
    <row r="17">
      <c r="A17" s="2" t="inlineStr">
        <is>
          <t>20526888686</t>
        </is>
      </c>
      <c r="B17" t="inlineStr">
        <is>
          <t>CENTRAL DE COMUNIDADES CAMPESINAS DE RANRACANCHA</t>
        </is>
      </c>
      <c r="C17" t="inlineStr">
        <is>
          <t>ocds-dgv273-seacev3-169084</t>
        </is>
      </c>
      <c r="D17" t="inlineStr">
        <is>
          <t>proceso</t>
        </is>
      </c>
      <c r="E17" s="2" t="inlineStr">
        <is>
          <t>20180001051</t>
        </is>
      </c>
      <c r="F17" t="inlineStr">
        <is>
          <t>MUNICIPALIDAD PROVINCIAL DE CHINCHEROS</t>
        </is>
      </c>
      <c r="G17" t="inlineStr">
        <is>
          <t>ADS-SIP-28-2015-MPCH-1</t>
        </is>
      </c>
      <c r="H17" s="3" t="n">
        <v>108012.8</v>
      </c>
      <c r="I17" t="inlineStr">
        <is>
          <t>PEN</t>
        </is>
      </c>
      <c r="J17" t="inlineStr">
        <is>
          <t>2015-09-15T21:59:00-05:00</t>
        </is>
      </c>
      <c r="L17" t="inlineStr">
        <is>
          <t>Adjudicación Directa Selectiva</t>
        </is>
      </c>
      <c r="M17" t="inlineStr">
        <is>
          <t>tenderer</t>
        </is>
      </c>
      <c r="N17" t="inlineStr">
        <is>
          <t>OCDS bulk (data.open-contracting.org/en/publication/135)</t>
        </is>
      </c>
      <c r="O17" t="inlineStr">
        <is>
          <t>2026-09-23T16:51:29.797Z</t>
        </is>
      </c>
    </row>
    <row r="18">
      <c r="A18" s="2" t="inlineStr">
        <is>
          <t>20490790447</t>
        </is>
      </c>
      <c r="B18" t="inlineStr">
        <is>
          <t>COOPERATIVA SERVICIOS ESPECIALES DE LAS COMUNIDADES CAMPESINAS DE CHUMBIVILCAS LTDA - COOSE - CCCH</t>
        </is>
      </c>
      <c r="C18" t="inlineStr">
        <is>
          <t>ocds-dgv273-seacev3-169185</t>
        </is>
      </c>
      <c r="D18" t="inlineStr">
        <is>
          <t>proceso</t>
        </is>
      </c>
      <c r="E18" s="2" t="inlineStr">
        <is>
          <t>20180001051</t>
        </is>
      </c>
      <c r="F18" t="inlineStr">
        <is>
          <t>MUNICIPALIDAD PROVINCIAL DE CHINCHEROS</t>
        </is>
      </c>
      <c r="G18" t="inlineStr">
        <is>
          <t>ADS-SIP-29-2015-MPCH-1</t>
        </is>
      </c>
      <c r="H18" s="3" t="n">
        <v>43124.4</v>
      </c>
      <c r="I18" t="inlineStr">
        <is>
          <t>PEN</t>
        </is>
      </c>
      <c r="J18" t="inlineStr">
        <is>
          <t>2015-09-15T22:31:00-05:00</t>
        </is>
      </c>
      <c r="L18" t="inlineStr">
        <is>
          <t>Adjudicación Directa Selectiva</t>
        </is>
      </c>
      <c r="M18" t="inlineStr">
        <is>
          <t>tenderer</t>
        </is>
      </c>
      <c r="N18" t="inlineStr">
        <is>
          <t>OCDS bulk (data.open-contracting.org/en/publication/135)</t>
        </is>
      </c>
      <c r="O18" t="inlineStr">
        <is>
          <t>2026-09-23T16:51:29.797Z</t>
        </is>
      </c>
    </row>
    <row r="19">
      <c r="A19" s="2" t="inlineStr">
        <is>
          <t>20490790447</t>
        </is>
      </c>
      <c r="B19" t="inlineStr">
        <is>
          <t>COOPERATIVA SERVICIOS ESPECIALES DE LAS COMUNIDADES CAMPESINAS DE CHUMBIVILCAS LTDA - COOSE - CCCH</t>
        </is>
      </c>
      <c r="C19" t="inlineStr">
        <is>
          <t>ocds-dgv273-seacev3-172129</t>
        </is>
      </c>
      <c r="D19" t="inlineStr">
        <is>
          <t>proceso</t>
        </is>
      </c>
      <c r="E19" s="2" t="inlineStr">
        <is>
          <t>20187459258</t>
        </is>
      </c>
      <c r="F19" t="inlineStr">
        <is>
          <t>MUNICIPALIDAD PROVINCIAL DE LA CONVENCION - SANTA ANA</t>
        </is>
      </c>
      <c r="G19" t="inlineStr">
        <is>
          <t>AMC-CLASICO-106-2015-MPLC-1</t>
        </is>
      </c>
      <c r="H19" s="3" t="n">
        <v>21376.72</v>
      </c>
      <c r="I19" t="inlineStr">
        <is>
          <t>PEN</t>
        </is>
      </c>
      <c r="J19" t="inlineStr">
        <is>
          <t>2015-09-22T19:33:00-05:00</t>
        </is>
      </c>
      <c r="L19" t="inlineStr">
        <is>
          <t>Adjudicación de Menor Cuantía</t>
        </is>
      </c>
      <c r="M19" t="inlineStr">
        <is>
          <t>tenderer</t>
        </is>
      </c>
      <c r="N19" t="inlineStr">
        <is>
          <t>OCDS bulk (data.open-contracting.org/en/publication/135)</t>
        </is>
      </c>
      <c r="O19" t="inlineStr">
        <is>
          <t>2026-09-23T16:51:29.797Z</t>
        </is>
      </c>
    </row>
    <row r="20">
      <c r="A20" s="2" t="inlineStr">
        <is>
          <t>20490790447</t>
        </is>
      </c>
      <c r="B20" t="inlineStr">
        <is>
          <t>COOPERATIVA SERVICIOS ESPECIALES DE LAS COMUNIDADES CAMPESINAS DE CHUMBIVILCAS LTDA - COOSE - CCCH</t>
        </is>
      </c>
      <c r="C20" t="inlineStr">
        <is>
          <t>ocds-dgv273-seacev3-173486</t>
        </is>
      </c>
      <c r="D20" t="inlineStr">
        <is>
          <t>proceso</t>
        </is>
      </c>
      <c r="E20" s="2" t="inlineStr">
        <is>
          <t>20187172129</t>
        </is>
      </c>
      <c r="F20" t="inlineStr">
        <is>
          <t>MUNICIPALIDAD PROVINCIAL DE QUISPICANCHIS - URCOS</t>
        </is>
      </c>
      <c r="G20" t="inlineStr">
        <is>
          <t>ADP-SIP-2-2015-CE/MPQ-U.-1</t>
        </is>
      </c>
      <c r="H20" s="3" t="n">
        <v>213427.2</v>
      </c>
      <c r="I20" t="inlineStr">
        <is>
          <t>PEN</t>
        </is>
      </c>
      <c r="J20" t="inlineStr">
        <is>
          <t>2015-09-23T19:04:00-05:00</t>
        </is>
      </c>
      <c r="L20" t="inlineStr">
        <is>
          <t>Adjudicación Directa Pública</t>
        </is>
      </c>
      <c r="M20" t="inlineStr">
        <is>
          <t>tenderer</t>
        </is>
      </c>
      <c r="N20" t="inlineStr">
        <is>
          <t>OCDS bulk (data.open-contracting.org/en/publication/135)</t>
        </is>
      </c>
      <c r="O20" t="inlineStr">
        <is>
          <t>2026-09-23T16:51:29.797Z</t>
        </is>
      </c>
    </row>
    <row r="21">
      <c r="A21" s="2" t="inlineStr">
        <is>
          <t>20490790447</t>
        </is>
      </c>
      <c r="B21" t="inlineStr">
        <is>
          <t>COOPERATIVA SERVICIOS ESPECIALES DE LAS COMUNIDADES CAMPESINAS DE CHUMBIVILCAS LTDA - COOSE - CCCH</t>
        </is>
      </c>
      <c r="C21" t="inlineStr">
        <is>
          <t>ocds-dgv273-seacev3-173761</t>
        </is>
      </c>
      <c r="D21" t="inlineStr">
        <is>
          <t>proceso</t>
        </is>
      </c>
      <c r="E21" s="2" t="inlineStr">
        <is>
          <t>20187459258</t>
        </is>
      </c>
      <c r="F21" t="inlineStr">
        <is>
          <t>MUNICIPALIDAD PROVINCIAL DE LA CONVENCION - SANTA ANA</t>
        </is>
      </c>
      <c r="G21" t="inlineStr">
        <is>
          <t>ADS-SIE-64-2015-MPLC-1</t>
        </is>
      </c>
      <c r="H21" s="3" t="n">
        <v>58533.33</v>
      </c>
      <c r="I21" t="inlineStr">
        <is>
          <t>PEN</t>
        </is>
      </c>
      <c r="J21" t="inlineStr">
        <is>
          <t>2015-09-24T17:55:00-05:00</t>
        </is>
      </c>
      <c r="L21" t="inlineStr">
        <is>
          <t>Adjudicación Directa Selectiva</t>
        </is>
      </c>
      <c r="M21" t="inlineStr">
        <is>
          <t>tenderer</t>
        </is>
      </c>
      <c r="N21" t="inlineStr">
        <is>
          <t>OCDS bulk (data.open-contracting.org/en/publication/135)</t>
        </is>
      </c>
      <c r="O21" t="inlineStr">
        <is>
          <t>2026-09-23T16:51:29.797Z</t>
        </is>
      </c>
    </row>
    <row r="22">
      <c r="A22" s="2" t="inlineStr">
        <is>
          <t>20175089111</t>
        </is>
      </c>
      <c r="B22" t="inlineStr">
        <is>
          <t>COOPERATIVA SERVICIOS ESPECIALES DE LAS COMUNIDADES CAMPESINAS DE CHUMBIVILCAS LTDA - COOSE - CCCH</t>
        </is>
      </c>
      <c r="C22" t="inlineStr">
        <is>
          <t>ocds-dgv273-seacev3-173963</t>
        </is>
      </c>
      <c r="D22" t="inlineStr">
        <is>
          <t>proceso</t>
        </is>
      </c>
      <c r="E22" s="2" t="inlineStr">
        <is>
          <t>20147567449</t>
        </is>
      </c>
      <c r="F22" t="inlineStr">
        <is>
          <t>MUNICIPALIDAD PROVINCIAL DE URUBAMBA</t>
        </is>
      </c>
      <c r="G22" t="inlineStr">
        <is>
          <t>ADS-SIP-11-2015-CEP-MPU-1</t>
        </is>
      </c>
      <c r="H22" s="3" t="n">
        <v>125641.5</v>
      </c>
      <c r="I22" t="inlineStr">
        <is>
          <t>PEN</t>
        </is>
      </c>
      <c r="J22" t="inlineStr">
        <is>
          <t>2015-09-24T18:34:00-05:00</t>
        </is>
      </c>
      <c r="L22" t="inlineStr">
        <is>
          <t>Adjudicación Directa Selectiva</t>
        </is>
      </c>
      <c r="M22" t="inlineStr">
        <is>
          <t>tenderer</t>
        </is>
      </c>
      <c r="N22" t="inlineStr">
        <is>
          <t>OCDS bulk (data.open-contracting.org/en/publication/135)</t>
        </is>
      </c>
      <c r="O22" t="inlineStr">
        <is>
          <t>2026-09-23T16:51:29.797Z</t>
        </is>
      </c>
    </row>
    <row r="23">
      <c r="A23" s="2" t="inlineStr">
        <is>
          <t>20526888686</t>
        </is>
      </c>
      <c r="B23" t="inlineStr">
        <is>
          <t>COOP. AG. SOCIEDAD AGRICOLA DE INTERES SOCIAL JOSE CARLOS MARIATEGUI LTDA.N°16 SUNCHUBAMBA Y ANEXOS</t>
        </is>
      </c>
      <c r="C23" t="inlineStr">
        <is>
          <t>ocds-dgv273-seacev3-1085967</t>
        </is>
      </c>
      <c r="D23" t="inlineStr">
        <is>
          <t>proceso</t>
        </is>
      </c>
      <c r="E23" s="2" t="inlineStr">
        <is>
          <t>20383430250</t>
        </is>
      </c>
      <c r="F23" t="inlineStr">
        <is>
          <t>JEFATURA DE LA VII RPNP-LIMA</t>
        </is>
      </c>
      <c r="G23" t="inlineStr">
        <is>
          <t>COMPRE-SM-1-2025-VII DIRTEPOL L-1</t>
        </is>
      </c>
      <c r="H23" s="3" t="n">
        <v>78144</v>
      </c>
      <c r="I23" t="inlineStr">
        <is>
          <t>PEN</t>
        </is>
      </c>
      <c r="J23" t="inlineStr">
        <is>
          <t>2025-01-17T10:53:00-05:00</t>
        </is>
      </c>
      <c r="L23" t="inlineStr">
        <is>
          <t>Comparación de Precios</t>
        </is>
      </c>
      <c r="M23" t="inlineStr">
        <is>
          <t>tenderer</t>
        </is>
      </c>
      <c r="N23" t="inlineStr">
        <is>
          <t>OCDS bulk (data.open-contracting.org/en/publication/135)</t>
        </is>
      </c>
      <c r="O23" t="inlineStr">
        <is>
          <t>2026-09-23T16:51:29.797Z</t>
        </is>
      </c>
    </row>
    <row r="24">
      <c r="A24" s="2" t="inlineStr">
        <is>
          <t>20526888686</t>
        </is>
      </c>
      <c r="B24" t="inlineStr">
        <is>
          <t>CENTRAL DE COMUNIDADES CAMPESINAS DE RANRACANCHA</t>
        </is>
      </c>
      <c r="C24" t="inlineStr">
        <is>
          <t>ocds-dgv273-seacev3-2023-390-4</t>
        </is>
      </c>
      <c r="D24" t="inlineStr">
        <is>
          <t>proceso</t>
        </is>
      </c>
      <c r="E24" s="2" t="inlineStr">
        <is>
          <t>20175831747</t>
        </is>
      </c>
      <c r="F24" t="inlineStr">
        <is>
          <t>MUNICIPALIDAD DISTRITAL DE ANCO HUALLO</t>
        </is>
      </c>
      <c r="G24" t="inlineStr">
        <is>
          <t>AS-SM-1-2023-MDAH/CS-2</t>
        </is>
      </c>
      <c r="H24" s="3" t="n">
        <v>114033.64</v>
      </c>
      <c r="I24" t="inlineStr">
        <is>
          <t>PEN</t>
        </is>
      </c>
      <c r="J24" t="inlineStr">
        <is>
          <t>2023-05-30T08:57:00-05:00</t>
        </is>
      </c>
      <c r="L24" t="inlineStr">
        <is>
          <t>Adjudicación Simplificada</t>
        </is>
      </c>
      <c r="M24" t="inlineStr">
        <is>
          <t>tenderer</t>
        </is>
      </c>
      <c r="N24" t="inlineStr">
        <is>
          <t>OCDS bulk (data.open-contracting.org/en/publication/135)</t>
        </is>
      </c>
      <c r="O24" t="inlineStr">
        <is>
          <t>2026-09-23T16:51:29.797Z</t>
        </is>
      </c>
    </row>
    <row r="25">
      <c r="A25" s="2" t="inlineStr">
        <is>
          <t>20404057805</t>
        </is>
      </c>
      <c r="B25" t="inlineStr">
        <is>
          <t>CENTRAL DE COMUNIDADES CAMPESINAS DE RANRACANCHA</t>
        </is>
      </c>
      <c r="C25" t="inlineStr">
        <is>
          <t>ocds-dgv273-seacev3-2023-389-9</t>
        </is>
      </c>
      <c r="D25" t="inlineStr">
        <is>
          <t>contrato</t>
        </is>
      </c>
      <c r="E25" s="2" t="inlineStr">
        <is>
          <t>20180001051</t>
        </is>
      </c>
      <c r="F25" t="inlineStr">
        <is>
          <t>MUNICIPALIDAD PROVINCIAL DE CHINCHEROS</t>
        </is>
      </c>
      <c r="G25" t="inlineStr">
        <is>
          <t>CONTRATO DE BIENES N° 11-MPCH-GM</t>
        </is>
      </c>
      <c r="H25" s="3" t="n">
        <v>235924</v>
      </c>
      <c r="I25" t="inlineStr">
        <is>
          <t>PEN</t>
        </is>
      </c>
      <c r="J25" t="inlineStr">
        <is>
          <t>2023-06-06T00:00:00-05:00</t>
        </is>
      </c>
      <c r="L25" t="inlineStr">
        <is>
          <t>Regímen Especial</t>
        </is>
      </c>
      <c r="M25" t="inlineStr">
        <is>
          <t>tenderer,supplier</t>
        </is>
      </c>
      <c r="N25" t="inlineStr">
        <is>
          <t>OCDS bulk (data.open-contracting.org/en/publication/135)</t>
        </is>
      </c>
      <c r="O25" t="inlineStr">
        <is>
          <t>2026-09-23T16:51:29.797Z</t>
        </is>
      </c>
    </row>
    <row r="26">
      <c r="A26" s="2" t="inlineStr">
        <is>
          <t>20490790447</t>
        </is>
      </c>
      <c r="B26" t="inlineStr">
        <is>
          <t>COOPERATIVA AGRARIA ACOPAGRO LTDA</t>
        </is>
      </c>
      <c r="C26" t="inlineStr">
        <is>
          <t>ocds-dgv273-seacev3-131540</t>
        </is>
      </c>
      <c r="D26" t="inlineStr">
        <is>
          <t>proceso</t>
        </is>
      </c>
      <c r="E26" s="2" t="inlineStr">
        <is>
          <t>20504794637</t>
        </is>
      </c>
      <c r="F26" t="inlineStr">
        <is>
          <t>MINISTERIO DE LA PRODUCCIÓN</t>
        </is>
      </c>
      <c r="G26" t="inlineStr">
        <is>
          <t>CP-CLASICO-5-2015-PRODUCE-1</t>
        </is>
      </c>
      <c r="H26" s="3" t="n">
        <v>634045.45</v>
      </c>
      <c r="I26" t="inlineStr">
        <is>
          <t>PEN</t>
        </is>
      </c>
      <c r="J26" t="inlineStr">
        <is>
          <t>2015-07-02T15:11:00-05:00</t>
        </is>
      </c>
      <c r="L26" t="inlineStr">
        <is>
          <t>Concurso Público</t>
        </is>
      </c>
      <c r="M26" t="inlineStr">
        <is>
          <t>tenderer</t>
        </is>
      </c>
      <c r="N26" t="inlineStr">
        <is>
          <t>OCDS bulk (data.open-contracting.org/en/publication/135)</t>
        </is>
      </c>
      <c r="O26" t="inlineStr">
        <is>
          <t>2026-09-23T16:51:29.797Z</t>
        </is>
      </c>
    </row>
    <row r="27">
      <c r="A27" s="2" t="inlineStr">
        <is>
          <t>20490790447</t>
        </is>
      </c>
      <c r="B27" t="inlineStr">
        <is>
          <t>COOPERATIVA SERVICIOS ESPECIALES DE LAS COMUNIDADES CAMPESINAS DE CHUMBIVILCAS LTDA - COOSE - CCCH</t>
        </is>
      </c>
      <c r="C27" t="inlineStr">
        <is>
          <t>ocds-dgv273-seacev3-154444</t>
        </is>
      </c>
      <c r="D27" t="inlineStr">
        <is>
          <t>proceso</t>
        </is>
      </c>
      <c r="E27" s="2" t="inlineStr">
        <is>
          <t>20167768076</t>
        </is>
      </c>
      <c r="F27" t="inlineStr">
        <is>
          <t>MUNICIPALIDAD PROVINCIAL DE ACOMAYO</t>
        </is>
      </c>
      <c r="G27" t="inlineStr">
        <is>
          <t>ADS-CLASICO-4-2015-CE-MPA-2015-1</t>
        </is>
      </c>
      <c r="H27" s="3" t="n">
        <v>74705.5</v>
      </c>
      <c r="I27" t="inlineStr">
        <is>
          <t>PEN</t>
        </is>
      </c>
      <c r="J27" t="inlineStr">
        <is>
          <t>2015-08-20T13:12:00-05:00</t>
        </is>
      </c>
      <c r="L27" t="inlineStr">
        <is>
          <t>Adjudicación Directa Selectiva</t>
        </is>
      </c>
      <c r="M27" t="inlineStr">
        <is>
          <t>tenderer</t>
        </is>
      </c>
      <c r="N27" t="inlineStr">
        <is>
          <t>OCDS bulk (data.open-contracting.org/en/publication/135)</t>
        </is>
      </c>
      <c r="O27" t="inlineStr">
        <is>
          <t>2026-09-23T16:51:29.797Z</t>
        </is>
      </c>
    </row>
    <row r="28">
      <c r="A28" s="2" t="inlineStr">
        <is>
          <t>20490790447</t>
        </is>
      </c>
      <c r="B28" t="inlineStr">
        <is>
          <t>COOPERATIVA SERVICIOS ESPECIALES DE LAS COMUNIDADES CAMPESINAS DE CHUMBIVILCAS LTDA - COOSE - CCCH</t>
        </is>
      </c>
      <c r="C28" t="inlineStr">
        <is>
          <t>ocds-dgv273-seacev3-154488</t>
        </is>
      </c>
      <c r="D28" t="inlineStr">
        <is>
          <t>proceso</t>
        </is>
      </c>
      <c r="E28" s="2" t="inlineStr">
        <is>
          <t>20177217043</t>
        </is>
      </c>
      <c r="F28" t="inlineStr">
        <is>
          <t>MUNICIPALIDAD PROVINCIAL DEL CUSCO</t>
        </is>
      </c>
      <c r="G28" t="inlineStr">
        <is>
          <t>ADS-SIE-73-2015-MP-1</t>
        </is>
      </c>
      <c r="H28" s="3" t="n">
        <v>82316.2</v>
      </c>
      <c r="I28" t="inlineStr">
        <is>
          <t>PEN</t>
        </is>
      </c>
      <c r="J28" t="inlineStr">
        <is>
          <t>2015-08-19T17:50:00-05:00</t>
        </is>
      </c>
      <c r="L28" t="inlineStr">
        <is>
          <t>Adjudicación Directa Selectiva</t>
        </is>
      </c>
      <c r="M28" t="inlineStr">
        <is>
          <t>tenderer</t>
        </is>
      </c>
      <c r="N28" t="inlineStr">
        <is>
          <t>OCDS bulk (data.open-contracting.org/en/publication/135)</t>
        </is>
      </c>
      <c r="O28" t="inlineStr">
        <is>
          <t>2026-09-23T16:51:29.797Z</t>
        </is>
      </c>
    </row>
    <row r="29">
      <c r="A29" s="2" t="inlineStr">
        <is>
          <t>20449558902</t>
        </is>
      </c>
      <c r="B29" t="inlineStr">
        <is>
          <t>COOPERATIVA SERVICIOS ESPECIALES DE LAS COMUNIDADES CAMPESINAS DE CHUMBIVILCAS LTDA - COOSE - CCCH</t>
        </is>
      </c>
      <c r="C29" t="inlineStr">
        <is>
          <t>ocds-dgv273-seacev3-156959</t>
        </is>
      </c>
      <c r="D29" t="inlineStr">
        <is>
          <t>proceso</t>
        </is>
      </c>
      <c r="E29" s="2" t="inlineStr">
        <is>
          <t>20148182788</t>
        </is>
      </c>
      <c r="F29" t="inlineStr">
        <is>
          <t>MUNICIPALIDAD PROVINCIAL DE ABANCAY</t>
        </is>
      </c>
      <c r="G29" t="inlineStr">
        <is>
          <t>ADP-SIE-5-2015-MPA-1</t>
        </is>
      </c>
      <c r="H29" s="3" t="n">
        <v>390787.16</v>
      </c>
      <c r="I29" t="inlineStr">
        <is>
          <t>PEN</t>
        </is>
      </c>
      <c r="J29" t="inlineStr">
        <is>
          <t>2015-08-25T19:57:00-05:00</t>
        </is>
      </c>
      <c r="L29" t="inlineStr">
        <is>
          <t>Adjudicación Directa Pública</t>
        </is>
      </c>
      <c r="M29" t="inlineStr">
        <is>
          <t>tenderer</t>
        </is>
      </c>
      <c r="N29" t="inlineStr">
        <is>
          <t>OCDS bulk (data.open-contracting.org/en/publication/135)</t>
        </is>
      </c>
      <c r="O29" t="inlineStr">
        <is>
          <t>2026-09-23T16:51:29.797Z</t>
        </is>
      </c>
    </row>
    <row r="30">
      <c r="A30" s="2" t="inlineStr">
        <is>
          <t>20490790447</t>
        </is>
      </c>
      <c r="B30" t="inlineStr">
        <is>
          <t>ASOCIACION CIVIL DE MANTENIMIENTO VIAL Y DESARROLLO AGROPECUARIO CALVARIO</t>
        </is>
      </c>
      <c r="C30" t="inlineStr">
        <is>
          <t>ocds-dgv273-seacev3-157505</t>
        </is>
      </c>
      <c r="D30" t="inlineStr">
        <is>
          <t>proceso</t>
        </is>
      </c>
      <c r="E30" s="2" t="inlineStr">
        <is>
          <t>20494326311</t>
        </is>
      </c>
      <c r="F30" t="inlineStr">
        <is>
          <t>INSTITUTO VIAL PROVINCIAL MUNICIPAL DE HUANTA</t>
        </is>
      </c>
      <c r="G30" t="inlineStr">
        <is>
          <t>ADS-CLASICO-22-2015-IVP-H/CEP-1</t>
        </is>
      </c>
      <c r="H30" s="3" t="n">
        <v>66626.17999999999</v>
      </c>
      <c r="I30" t="inlineStr">
        <is>
          <t>PEN</t>
        </is>
      </c>
      <c r="J30" t="inlineStr">
        <is>
          <t>2015-08-18T19:41:00-05:00</t>
        </is>
      </c>
      <c r="L30" t="inlineStr">
        <is>
          <t>Adjudicación Directa Selectiva</t>
        </is>
      </c>
      <c r="M30" t="inlineStr">
        <is>
          <t>tenderer</t>
        </is>
      </c>
      <c r="N30" t="inlineStr">
        <is>
          <t>OCDS bulk (data.open-contracting.org/en/publication/135)</t>
        </is>
      </c>
      <c r="O30" t="inlineStr">
        <is>
          <t>2026-09-23T16:51:29.797Z</t>
        </is>
      </c>
    </row>
    <row r="31">
      <c r="A31" s="2" t="inlineStr">
        <is>
          <t>20611254068</t>
        </is>
      </c>
      <c r="B31" t="inlineStr">
        <is>
          <t>COOPERATIVA SERVICIOS ESPECIALES DE LAS COMUNIDADES CAMPESINAS DE CHUMBIVILCAS LTDA - COOSE - CCCH</t>
        </is>
      </c>
      <c r="C31" t="inlineStr">
        <is>
          <t>ocds-dgv273-seacev3-159551</t>
        </is>
      </c>
      <c r="D31" t="inlineStr">
        <is>
          <t>proceso</t>
        </is>
      </c>
      <c r="E31" s="2" t="inlineStr">
        <is>
          <t>20181709066</t>
        </is>
      </c>
      <c r="F31" t="inlineStr">
        <is>
          <t>MUNICIPALIDAD PROVINCIAL DE CHUMBIVILCAS - SANTO TOMAS</t>
        </is>
      </c>
      <c r="G31" t="inlineStr">
        <is>
          <t>RES-PROC-2-2015-MPCH-1</t>
        </is>
      </c>
      <c r="H31" s="3" t="n">
        <v>103703.73</v>
      </c>
      <c r="I31" t="inlineStr">
        <is>
          <t>PEN</t>
        </is>
      </c>
      <c r="J31" t="inlineStr">
        <is>
          <t>2015-08-27T21:21:00-05:00</t>
        </is>
      </c>
      <c r="L31" t="inlineStr">
        <is>
          <t>Regímen Especial</t>
        </is>
      </c>
      <c r="M31" t="inlineStr">
        <is>
          <t>tenderer</t>
        </is>
      </c>
      <c r="N31" t="inlineStr">
        <is>
          <t>OCDS bulk (data.open-contracting.org/en/publication/135)</t>
        </is>
      </c>
      <c r="O31" t="inlineStr">
        <is>
          <t>2026-09-23T16:51:29.797Z</t>
        </is>
      </c>
    </row>
    <row r="32">
      <c r="A32" s="2" t="inlineStr">
        <is>
          <t>20574602450</t>
        </is>
      </c>
      <c r="B32" t="inlineStr">
        <is>
          <t>COOPERATIVA AGRARIA WARMI TARPUY</t>
        </is>
      </c>
      <c r="C32" t="inlineStr">
        <is>
          <t>ocds-dgv273-seacev3-2026-326-7</t>
        </is>
      </c>
      <c r="D32" t="inlineStr">
        <is>
          <t>proceso</t>
        </is>
      </c>
      <c r="E32" s="2" t="inlineStr">
        <is>
          <t>20156959783</t>
        </is>
      </c>
      <c r="F32" t="inlineStr">
        <is>
          <t>MUNICIPALIDAD PROVINCIAL DE ANDAHUAYLAS</t>
        </is>
      </c>
      <c r="G32" t="inlineStr">
        <is>
          <t>RES-PROC-6-2026-MPA-1</t>
        </is>
      </c>
      <c r="H32" s="3" t="n">
        <v>365673</v>
      </c>
      <c r="I32" t="inlineStr">
        <is>
          <t>PEN</t>
        </is>
      </c>
      <c r="J32" t="inlineStr">
        <is>
          <t>2026-05-13T16:55:00-05:00</t>
        </is>
      </c>
      <c r="L32" t="inlineStr">
        <is>
          <t>Regímen Especial</t>
        </is>
      </c>
      <c r="M32" t="inlineStr">
        <is>
          <t>tenderer</t>
        </is>
      </c>
      <c r="N32" t="inlineStr">
        <is>
          <t>OCDS bulk (data.open-contracting.org/en/publication/135)</t>
        </is>
      </c>
      <c r="O32" t="inlineStr">
        <is>
          <t>2026-09-23T16:51:29.797Z</t>
        </is>
      </c>
    </row>
    <row r="33">
      <c r="A33" s="2" t="inlineStr">
        <is>
          <t>20568720866</t>
        </is>
      </c>
      <c r="B33" t="inlineStr">
        <is>
          <t>COOPERATIVA AGRARIA FRUTOS DEL ANDE</t>
        </is>
      </c>
      <c r="C33" t="inlineStr">
        <is>
          <t>ocds-dgv273-seacev3-1182597</t>
        </is>
      </c>
      <c r="D33" t="inlineStr">
        <is>
          <t>proceso</t>
        </is>
      </c>
      <c r="E33" s="2" t="inlineStr">
        <is>
          <t>20143099262</t>
        </is>
      </c>
      <c r="F33" t="inlineStr">
        <is>
          <t>MUNICIPALIDAD PROVINCIAL DE HUANTA</t>
        </is>
      </c>
      <c r="G33" t="inlineStr">
        <is>
          <t>LP-ABR-5-2025-MPH/C-1</t>
        </is>
      </c>
      <c r="H33" s="3" t="n">
        <v>297035.2</v>
      </c>
      <c r="I33" t="inlineStr">
        <is>
          <t>PEN</t>
        </is>
      </c>
      <c r="J33" t="inlineStr">
        <is>
          <t>2025-12-31T22:37:00-05:00</t>
        </is>
      </c>
      <c r="L33" t="inlineStr">
        <is>
          <t>Licitación Pública Abreviada</t>
        </is>
      </c>
      <c r="M33" t="inlineStr">
        <is>
          <t>tenderer</t>
        </is>
      </c>
      <c r="N33" t="inlineStr">
        <is>
          <t>OCDS bulk (data.open-contracting.org/en/publication/135)</t>
        </is>
      </c>
      <c r="O33" t="inlineStr">
        <is>
          <t>2026-09-23T16:51:29.797Z</t>
        </is>
      </c>
    </row>
    <row r="34">
      <c r="A34" s="2" t="inlineStr">
        <is>
          <t>20449558902</t>
        </is>
      </c>
      <c r="B34" t="inlineStr">
        <is>
          <t>ASOCIACION UNION POMAVILCA</t>
        </is>
      </c>
      <c r="C34" t="inlineStr">
        <is>
          <t>ocds-dgv273-seacev3-2017-200336-4</t>
        </is>
      </c>
      <c r="D34" t="inlineStr">
        <is>
          <t>proceso</t>
        </is>
      </c>
      <c r="E34" s="2" t="inlineStr">
        <is>
          <t>20487182487</t>
        </is>
      </c>
      <c r="F34" t="inlineStr">
        <is>
          <t>INSTITUTO VIAL PROVINCIAL MUNICIPAL DE ACOBAMBA</t>
        </is>
      </c>
      <c r="G34" t="inlineStr">
        <is>
          <t>AS-SM-4-2017-IVP-1</t>
        </is>
      </c>
      <c r="H34" s="3" t="n">
        <v>52421</v>
      </c>
      <c r="I34" t="inlineStr">
        <is>
          <t>PEN</t>
        </is>
      </c>
      <c r="J34" t="inlineStr">
        <is>
          <t>2017-04-06T15:25:00-05:00</t>
        </is>
      </c>
      <c r="L34" t="inlineStr">
        <is>
          <t>Adjudicación Simplificada</t>
        </is>
      </c>
      <c r="M34" t="inlineStr">
        <is>
          <t>tenderer</t>
        </is>
      </c>
      <c r="N34" t="inlineStr">
        <is>
          <t>OCDS bulk (data.open-contracting.org/en/publication/135)</t>
        </is>
      </c>
      <c r="O34" t="inlineStr">
        <is>
          <t>2026-09-23T16:51:29.797Z</t>
        </is>
      </c>
    </row>
    <row r="35">
      <c r="A35" s="2" t="inlineStr">
        <is>
          <t>20449558902</t>
        </is>
      </c>
      <c r="B35" t="inlineStr">
        <is>
          <t>ASOCIACION CIVIL DE MANTENIMIENTO VIAL Y DESARROLLO AGROPECUARIO CALVARIO</t>
        </is>
      </c>
      <c r="C35" t="inlineStr">
        <is>
          <t>ocds-dgv273-seacev3-2017-200415-18</t>
        </is>
      </c>
      <c r="D35" t="inlineStr">
        <is>
          <t>proceso</t>
        </is>
      </c>
      <c r="E35" s="2" t="inlineStr">
        <is>
          <t>20452802172</t>
        </is>
      </c>
      <c r="F35" t="inlineStr">
        <is>
          <t>INSTITUTO VIAL PROVINCIAL MUNICIPAL DE LA MAR</t>
        </is>
      </c>
      <c r="G35" t="inlineStr">
        <is>
          <t>AS-SM-6-2017-IVP- LA MAR-1</t>
        </is>
      </c>
      <c r="H35" s="3" t="n">
        <v>57091</v>
      </c>
      <c r="I35" t="inlineStr">
        <is>
          <t>PEN</t>
        </is>
      </c>
      <c r="J35" t="inlineStr">
        <is>
          <t>2017-04-17T20:06:00-05:00</t>
        </is>
      </c>
      <c r="L35" t="inlineStr">
        <is>
          <t>Adjudicación Simplificada</t>
        </is>
      </c>
      <c r="M35" t="inlineStr">
        <is>
          <t>tenderer</t>
        </is>
      </c>
      <c r="N35" t="inlineStr">
        <is>
          <t>OCDS bulk (data.open-contracting.org/en/publication/135)</t>
        </is>
      </c>
      <c r="O35" t="inlineStr">
        <is>
          <t>2026-09-23T16:51:29.797Z</t>
        </is>
      </c>
    </row>
    <row r="36">
      <c r="A36" s="2" t="inlineStr">
        <is>
          <t>20119208026</t>
        </is>
      </c>
      <c r="B36" t="inlineStr">
        <is>
          <t>ASOCIACION CIVIL DE MANTENIMIENTO VIAL Y DESARROLLO AGROPECUARIO CALVARIO</t>
        </is>
      </c>
      <c r="C36" t="inlineStr">
        <is>
          <t>ocds-dgv273-seacev3-2017-200415-21</t>
        </is>
      </c>
      <c r="D36" t="inlineStr">
        <is>
          <t>proceso</t>
        </is>
      </c>
      <c r="E36" s="2" t="inlineStr">
        <is>
          <t>20452802172</t>
        </is>
      </c>
      <c r="F36" t="inlineStr">
        <is>
          <t>INSTITUTO VIAL PROVINCIAL MUNICIPAL DE LA MAR</t>
        </is>
      </c>
      <c r="G36" t="inlineStr">
        <is>
          <t>AS-SM-9-2017-IVP- LA MAR-1</t>
        </is>
      </c>
      <c r="H36" s="3" t="n">
        <v>113516</v>
      </c>
      <c r="I36" t="inlineStr">
        <is>
          <t>PEN</t>
        </is>
      </c>
      <c r="J36" t="inlineStr">
        <is>
          <t>2017-04-17T20:08:00-05:00</t>
        </is>
      </c>
      <c r="L36" t="inlineStr">
        <is>
          <t>Adjudicación Simplificada</t>
        </is>
      </c>
      <c r="M36" t="inlineStr">
        <is>
          <t>tenderer</t>
        </is>
      </c>
      <c r="N36" t="inlineStr">
        <is>
          <t>OCDS bulk (data.open-contracting.org/en/publication/135)</t>
        </is>
      </c>
      <c r="O36" t="inlineStr">
        <is>
          <t>2026-09-23T16:51:29.797Z</t>
        </is>
      </c>
    </row>
    <row r="37">
      <c r="A37" s="2" t="inlineStr">
        <is>
          <t>20526888686</t>
        </is>
      </c>
      <c r="B37" t="inlineStr">
        <is>
          <t>FONGAL TACNA</t>
        </is>
      </c>
      <c r="C37" t="inlineStr">
        <is>
          <t>ocds-dgv273-seacev3-2017-1834-13</t>
        </is>
      </c>
      <c r="D37" t="inlineStr">
        <is>
          <t>contrato</t>
        </is>
      </c>
      <c r="E37" s="2" t="inlineStr">
        <is>
          <t>20147796715</t>
        </is>
      </c>
      <c r="F37" t="inlineStr">
        <is>
          <t>MUNICIPALIDAD DISTRITAL DE ALTO DE LA ALIANZA</t>
        </is>
      </c>
      <c r="G37" t="inlineStr">
        <is>
          <t>Contrato N° 001-2017-MDAA</t>
        </is>
      </c>
      <c r="H37" s="3" t="n">
        <v>165651.75</v>
      </c>
      <c r="I37" t="inlineStr">
        <is>
          <t>PEN</t>
        </is>
      </c>
      <c r="J37" t="inlineStr">
        <is>
          <t>2017-04-28T00:00:00-05:00</t>
        </is>
      </c>
      <c r="K37" t="inlineStr">
        <is>
          <t>active</t>
        </is>
      </c>
      <c r="L37" t="inlineStr">
        <is>
          <t>Adjudicación Simplificada</t>
        </is>
      </c>
      <c r="M37" t="inlineStr">
        <is>
          <t>tenderer,supplier</t>
        </is>
      </c>
      <c r="N37" t="inlineStr">
        <is>
          <t>OCDS bulk (data.open-contracting.org/en/publication/135)</t>
        </is>
      </c>
      <c r="O37" t="inlineStr">
        <is>
          <t>2026-09-23T16:51:29.797Z</t>
        </is>
      </c>
    </row>
    <row r="38">
      <c r="A38" s="2" t="inlineStr">
        <is>
          <t>20490790447</t>
        </is>
      </c>
      <c r="B38" t="inlineStr">
        <is>
          <t>CENTRAL DE COMUNIDADES CAMPESINAS DE RANRACANCHA</t>
        </is>
      </c>
      <c r="C38" t="inlineStr">
        <is>
          <t>ocds-dgv273-seacev3-356576</t>
        </is>
      </c>
      <c r="D38" t="inlineStr">
        <is>
          <t>proceso</t>
        </is>
      </c>
      <c r="E38" s="2" t="inlineStr">
        <is>
          <t>20201967423</t>
        </is>
      </c>
      <c r="F38" t="inlineStr">
        <is>
          <t>MUNICIPALIDAD DISTRITAL DE PACUCHA</t>
        </is>
      </c>
      <c r="G38" t="inlineStr">
        <is>
          <t>AS-SM-1-2017-MDP-1</t>
        </is>
      </c>
      <c r="H38" s="3" t="n">
        <v>223824</v>
      </c>
      <c r="I38" t="inlineStr">
        <is>
          <t>PEN</t>
        </is>
      </c>
      <c r="J38" t="inlineStr">
        <is>
          <t>2017-03-02T23:12:00-05:00</t>
        </is>
      </c>
      <c r="L38" t="inlineStr">
        <is>
          <t>Adjudicación Simplificada</t>
        </is>
      </c>
      <c r="M38" t="inlineStr">
        <is>
          <t>tenderer</t>
        </is>
      </c>
      <c r="N38" t="inlineStr">
        <is>
          <t>OCDS bulk (data.open-contracting.org/en/publication/135)</t>
        </is>
      </c>
      <c r="O38" t="inlineStr">
        <is>
          <t>2026-09-23T16:51:29.797Z</t>
        </is>
      </c>
    </row>
    <row r="39">
      <c r="A39" s="2" t="inlineStr">
        <is>
          <t>20490790447</t>
        </is>
      </c>
      <c r="B39" t="inlineStr">
        <is>
          <t>COOPERATIVA SERVICIOS ESPECIALES DE LAS COMUNIDADES CAMPESINAS DE CHUMBIVILCAS LTDA - COOSE - CCCH</t>
        </is>
      </c>
      <c r="C39" t="inlineStr">
        <is>
          <t>ocds-dgv273-seacev3-182673</t>
        </is>
      </c>
      <c r="D39" t="inlineStr">
        <is>
          <t>proceso</t>
        </is>
      </c>
      <c r="E39" s="2" t="inlineStr">
        <is>
          <t>20147567449</t>
        </is>
      </c>
      <c r="F39" t="inlineStr">
        <is>
          <t>MUNICIPALIDAD PROVINCIAL DE URUBAMBA</t>
        </is>
      </c>
      <c r="G39" t="inlineStr">
        <is>
          <t>AMC-SIP-37-2015-CEP-MPU-1</t>
        </is>
      </c>
      <c r="H39" s="3" t="n">
        <v>125641.5</v>
      </c>
      <c r="I39" t="inlineStr">
        <is>
          <t>PEN</t>
        </is>
      </c>
      <c r="J39" t="inlineStr">
        <is>
          <t>2015-10-13T14:40:00-05:00</t>
        </is>
      </c>
      <c r="L39" t="inlineStr">
        <is>
          <t>Adjudicación de Menor Cuantía</t>
        </is>
      </c>
      <c r="M39" t="inlineStr">
        <is>
          <t>tenderer</t>
        </is>
      </c>
      <c r="N39" t="inlineStr">
        <is>
          <t>OCDS bulk (data.open-contracting.org/en/publication/135)</t>
        </is>
      </c>
      <c r="O39" t="inlineStr">
        <is>
          <t>2026-09-23T16:51:29.797Z</t>
        </is>
      </c>
    </row>
    <row r="40">
      <c r="A40" s="2" t="inlineStr">
        <is>
          <t>20490790447</t>
        </is>
      </c>
      <c r="B40" t="inlineStr">
        <is>
          <t>COOPERATIVA SERVICIOS ESPECIALES DE LAS COMUNIDADES CAMPESINAS DE CHUMBIVILCAS LTDA - COOSE - CCCH</t>
        </is>
      </c>
      <c r="C40" t="inlineStr">
        <is>
          <t>ocds-dgv273-seacev3-183602</t>
        </is>
      </c>
      <c r="D40" t="inlineStr">
        <is>
          <t>contrato</t>
        </is>
      </c>
      <c r="E40" s="2" t="inlineStr">
        <is>
          <t>20187459258</t>
        </is>
      </c>
      <c r="F40" t="inlineStr">
        <is>
          <t>MUNICIPALIDAD PROVINCIAL DE LA CONVENCION - SANTA ANA</t>
        </is>
      </c>
      <c r="G40" t="inlineStr">
        <is>
          <t>C-064-2015</t>
        </is>
      </c>
      <c r="H40" s="3" t="n">
        <v>134812.89</v>
      </c>
      <c r="I40" t="inlineStr">
        <is>
          <t>PEN</t>
        </is>
      </c>
      <c r="J40" t="inlineStr">
        <is>
          <t>2015-11-17T00:00:00-05:00</t>
        </is>
      </c>
      <c r="K40" t="inlineStr">
        <is>
          <t>active</t>
        </is>
      </c>
      <c r="L40" t="inlineStr">
        <is>
          <t>Adjudicación Directa Selectiva</t>
        </is>
      </c>
      <c r="M40" t="inlineStr">
        <is>
          <t>tenderer,supplier</t>
        </is>
      </c>
      <c r="N40" t="inlineStr">
        <is>
          <t>OCDS bulk (data.open-contracting.org/en/publication/135)</t>
        </is>
      </c>
      <c r="O40" t="inlineStr">
        <is>
          <t>2026-09-23T16:51:29.797Z</t>
        </is>
      </c>
    </row>
    <row r="41">
      <c r="A41" s="2" t="inlineStr">
        <is>
          <t>20490790447</t>
        </is>
      </c>
      <c r="B41" t="inlineStr">
        <is>
          <t>COOPERATIVA SERVICIOS ESPECIALES DE LAS COMUNIDADES CAMPESINAS DE CHUMBIVILCAS LTDA - COOSE - CCCH</t>
        </is>
      </c>
      <c r="C41" t="inlineStr">
        <is>
          <t>ocds-dgv273-seacev3-183665</t>
        </is>
      </c>
      <c r="D41" t="inlineStr">
        <is>
          <t>proceso</t>
        </is>
      </c>
      <c r="E41" s="2" t="inlineStr">
        <is>
          <t>20187172129</t>
        </is>
      </c>
      <c r="F41" t="inlineStr">
        <is>
          <t>MUNICIPALIDAD PROVINCIAL DE LA CONVENCION - SANTA ANA</t>
        </is>
      </c>
      <c r="G41" t="inlineStr">
        <is>
          <t>ADS-SIE-79-2015-MPLC-1</t>
        </is>
      </c>
      <c r="H41" s="3" t="n">
        <v>105300</v>
      </c>
      <c r="I41" t="inlineStr">
        <is>
          <t>PEN</t>
        </is>
      </c>
      <c r="J41" t="inlineStr">
        <is>
          <t>2015-10-14T22:40:00-05:00</t>
        </is>
      </c>
      <c r="L41" t="inlineStr">
        <is>
          <t>Adjudicación Directa Selectiva</t>
        </is>
      </c>
      <c r="M41" t="inlineStr">
        <is>
          <t>tenderer</t>
        </is>
      </c>
      <c r="N41" t="inlineStr">
        <is>
          <t>OCDS bulk (data.open-contracting.org/en/publication/135)</t>
        </is>
      </c>
      <c r="O41" t="inlineStr">
        <is>
          <t>2026-09-23T16:51:29.797Z</t>
        </is>
      </c>
    </row>
    <row r="42">
      <c r="A42" s="2" t="inlineStr">
        <is>
          <t>20490790447</t>
        </is>
      </c>
      <c r="B42" t="inlineStr">
        <is>
          <t>COOPERATIVA SERVICIOS ESPECIALES DE LAS COMUNIDADES CAMPESINAS DE CHUMBIVILCAS LTDA - COOSE - CCCH</t>
        </is>
      </c>
      <c r="C42" t="inlineStr">
        <is>
          <t>ocds-dgv273-seacev3-184141</t>
        </is>
      </c>
      <c r="D42" t="inlineStr">
        <is>
          <t>proceso</t>
        </is>
      </c>
      <c r="E42" s="2" t="inlineStr">
        <is>
          <t>20147421070</t>
        </is>
      </c>
      <c r="F42" t="inlineStr">
        <is>
          <t>MUNICIPALIDAD PROVINCIAL DE QUISPICANCHIS - URCOS</t>
        </is>
      </c>
      <c r="G42" t="inlineStr">
        <is>
          <t>AMC-SIP-48-2015-CE/MPQ-U.-1</t>
        </is>
      </c>
      <c r="H42" s="3" t="n">
        <v>213427.2</v>
      </c>
      <c r="I42" t="inlineStr">
        <is>
          <t>PEN</t>
        </is>
      </c>
      <c r="J42" t="inlineStr">
        <is>
          <t>2015-10-15T11:54:00-05:00</t>
        </is>
      </c>
      <c r="L42" t="inlineStr">
        <is>
          <t>Adjudicación de Menor Cuantía</t>
        </is>
      </c>
      <c r="M42" t="inlineStr">
        <is>
          <t>tenderer</t>
        </is>
      </c>
      <c r="N42" t="inlineStr">
        <is>
          <t>OCDS bulk (data.open-contracting.org/en/publication/135)</t>
        </is>
      </c>
      <c r="O42" t="inlineStr">
        <is>
          <t>2026-09-23T16:51:29.797Z</t>
        </is>
      </c>
    </row>
    <row r="43">
      <c r="A43" s="2" t="inlineStr">
        <is>
          <t>20490790447</t>
        </is>
      </c>
      <c r="B43" t="inlineStr">
        <is>
          <t>COOPERATIVA SERVICIOS ESPECIALES DE LAS COMUNIDADES CAMPESINAS DE CHUMBIVILCAS LTDA - COOSE - CCCH</t>
        </is>
      </c>
      <c r="C43" t="inlineStr">
        <is>
          <t>ocds-dgv273-seacev3-189144</t>
        </is>
      </c>
      <c r="D43" t="inlineStr">
        <is>
          <t>proceso</t>
        </is>
      </c>
      <c r="E43" s="2" t="inlineStr">
        <is>
          <t>20181709066</t>
        </is>
      </c>
      <c r="F43" t="inlineStr">
        <is>
          <t>MUNICIPALIDAD PROVINCIAL DE CANCHIS - SICUANI</t>
        </is>
      </c>
      <c r="G43" t="inlineStr">
        <is>
          <t>ADS-SIP-68-2015-MPC-1</t>
        </is>
      </c>
      <c r="H43" s="3" t="n">
        <v>41574.4</v>
      </c>
      <c r="I43" t="inlineStr">
        <is>
          <t>PEN</t>
        </is>
      </c>
      <c r="J43" t="inlineStr">
        <is>
          <t>2015-10-23T18:39:00-05:00</t>
        </is>
      </c>
      <c r="L43" t="inlineStr">
        <is>
          <t>Adjudicación Directa Selectiva</t>
        </is>
      </c>
      <c r="M43" t="inlineStr">
        <is>
          <t>tenderer</t>
        </is>
      </c>
      <c r="N43" t="inlineStr">
        <is>
          <t>OCDS bulk (data.open-contracting.org/en/publication/135)</t>
        </is>
      </c>
      <c r="O43" t="inlineStr">
        <is>
          <t>2026-09-23T16:51:29.797Z</t>
        </is>
      </c>
    </row>
    <row r="44">
      <c r="A44" s="2" t="inlineStr">
        <is>
          <t>20490790447</t>
        </is>
      </c>
      <c r="B44" t="inlineStr">
        <is>
          <t>COOPERATIVA SERVICIOS ESPECIALES DE LAS COMUNIDADES CAMPESINAS DE CHUMBIVILCAS LTDA - COOSE - CCCH</t>
        </is>
      </c>
      <c r="C44" t="inlineStr">
        <is>
          <t>ocds-dgv273-seacev3-190057</t>
        </is>
      </c>
      <c r="D44" t="inlineStr">
        <is>
          <t>contrato</t>
        </is>
      </c>
      <c r="E44" s="2" t="inlineStr">
        <is>
          <t>20147421070</t>
        </is>
      </c>
      <c r="F44" t="inlineStr">
        <is>
          <t>MUNICIPALIDAD PROVINCIAL DE CHUMBIVILCAS - SANTO TOMAS</t>
        </is>
      </c>
      <c r="G44" t="n">
        <v>1598</v>
      </c>
      <c r="H44" s="3" t="n">
        <v>14782.17</v>
      </c>
      <c r="I44" t="inlineStr">
        <is>
          <t>PEN</t>
        </is>
      </c>
      <c r="J44" t="inlineStr">
        <is>
          <t>2015-11-07T00:00:00-05:00</t>
        </is>
      </c>
      <c r="K44" t="inlineStr">
        <is>
          <t>active</t>
        </is>
      </c>
      <c r="L44" t="inlineStr">
        <is>
          <t>Adjudicación de Menor Cuantía</t>
        </is>
      </c>
      <c r="M44" t="inlineStr">
        <is>
          <t>tenderer,supplier</t>
        </is>
      </c>
      <c r="N44" t="inlineStr">
        <is>
          <t>OCDS bulk (data.open-contracting.org/en/publication/135)</t>
        </is>
      </c>
      <c r="O44" t="inlineStr">
        <is>
          <t>2026-09-23T16:51:29.797Z</t>
        </is>
      </c>
    </row>
    <row r="45">
      <c r="A45" s="2" t="inlineStr">
        <is>
          <t>20490790447</t>
        </is>
      </c>
      <c r="B45" t="inlineStr">
        <is>
          <t>COOPERATIVA SERVICIOS ESPECIALES DE LAS COMUNIDADES CAMPESINAS DE CHUMBIVILCAS LTDA - COOSE - CCCH</t>
        </is>
      </c>
      <c r="C45" t="inlineStr">
        <is>
          <t>ocds-dgv273-seacev3-191664</t>
        </is>
      </c>
      <c r="D45" t="inlineStr">
        <is>
          <t>proceso</t>
        </is>
      </c>
      <c r="E45" s="2" t="inlineStr">
        <is>
          <t>20147421070</t>
        </is>
      </c>
      <c r="F45" t="inlineStr">
        <is>
          <t>MUNICIPALIDAD PROVINCIAL DE CANCHIS - SICUANI</t>
        </is>
      </c>
      <c r="G45" t="inlineStr">
        <is>
          <t>ADS-CLASICO-69-2015-MPC-1</t>
        </is>
      </c>
      <c r="H45" s="3" t="n">
        <v>65648</v>
      </c>
      <c r="I45" t="inlineStr">
        <is>
          <t>PEN</t>
        </is>
      </c>
      <c r="J45" t="inlineStr">
        <is>
          <t>2015-10-28T20:02:00-05:00</t>
        </is>
      </c>
      <c r="L45" t="inlineStr">
        <is>
          <t>Adjudicación Directa Selectiva</t>
        </is>
      </c>
      <c r="M45" t="inlineStr">
        <is>
          <t>tenderer</t>
        </is>
      </c>
      <c r="N45" t="inlineStr">
        <is>
          <t>OCDS bulk (data.open-contracting.org/en/publication/135)</t>
        </is>
      </c>
      <c r="O45" t="inlineStr">
        <is>
          <t>2026-09-23T16:51:29.797Z</t>
        </is>
      </c>
    </row>
    <row r="46">
      <c r="A46" s="2" t="inlineStr">
        <is>
          <t>20490790447</t>
        </is>
      </c>
      <c r="B46" t="inlineStr">
        <is>
          <t>COOPERATIVA SERVICIOS ESPECIALES DE LAS COMUNIDADES CAMPESINAS DE CHUMBIVILCAS LTDA - COOSE - CCCH</t>
        </is>
      </c>
      <c r="C46" t="inlineStr">
        <is>
          <t>ocds-dgv273-seacev3-192292</t>
        </is>
      </c>
      <c r="D46" t="inlineStr">
        <is>
          <t>proceso</t>
        </is>
      </c>
      <c r="E46" s="2" t="inlineStr">
        <is>
          <t>20187459258</t>
        </is>
      </c>
      <c r="F46" t="inlineStr">
        <is>
          <t>MUNICIPALIDAD PROVINCIAL DE CANCHIS - SICUANI</t>
        </is>
      </c>
      <c r="G46" t="inlineStr">
        <is>
          <t>ADS-SIP-70-2015-MPC-1</t>
        </is>
      </c>
      <c r="H46" s="3" t="n">
        <v>117392</v>
      </c>
      <c r="I46" t="inlineStr">
        <is>
          <t>PEN</t>
        </is>
      </c>
      <c r="J46" t="inlineStr">
        <is>
          <t>2015-10-29T17:10:00-05:00</t>
        </is>
      </c>
      <c r="L46" t="inlineStr">
        <is>
          <t>Adjudicación Directa Selectiva</t>
        </is>
      </c>
      <c r="M46" t="inlineStr">
        <is>
          <t>tenderer</t>
        </is>
      </c>
      <c r="N46" t="inlineStr">
        <is>
          <t>OCDS bulk (data.open-contracting.org/en/publication/135)</t>
        </is>
      </c>
      <c r="O46" t="inlineStr">
        <is>
          <t>2026-09-23T16:51:29.797Z</t>
        </is>
      </c>
    </row>
    <row r="47">
      <c r="A47" s="2" t="inlineStr">
        <is>
          <t>20490790447</t>
        </is>
      </c>
      <c r="B47" t="inlineStr">
        <is>
          <t>COOPERATIVA SERVICIOS ESPECIALES DE LAS COMUNIDADES CAMPESINAS DE CHUMBIVILCAS LTDA - COOSE - CCCH</t>
        </is>
      </c>
      <c r="C47" t="inlineStr">
        <is>
          <t>ocds-dgv273-seacev3-172611</t>
        </is>
      </c>
      <c r="D47" t="inlineStr">
        <is>
          <t>proceso</t>
        </is>
      </c>
      <c r="E47" s="2" t="inlineStr">
        <is>
          <t>20187459258</t>
        </is>
      </c>
      <c r="F47" t="inlineStr">
        <is>
          <t>MUNICIPALIDAD PROVINCIAL DE LA CONVENCION - SANTA ANA</t>
        </is>
      </c>
      <c r="G47" t="inlineStr">
        <is>
          <t>ADS-CLASICO-63-2015-MPLC-1</t>
        </is>
      </c>
      <c r="H47" s="3" t="n">
        <v>66322.63</v>
      </c>
      <c r="I47" t="inlineStr">
        <is>
          <t>PEN</t>
        </is>
      </c>
      <c r="J47" t="inlineStr">
        <is>
          <t>2015-09-22T21:48:00-05:00</t>
        </is>
      </c>
      <c r="L47" t="inlineStr">
        <is>
          <t>Adjudicación Directa Selectiva</t>
        </is>
      </c>
      <c r="M47" t="inlineStr">
        <is>
          <t>tenderer</t>
        </is>
      </c>
      <c r="N47" t="inlineStr">
        <is>
          <t>OCDS bulk (data.open-contracting.org/en/publication/135)</t>
        </is>
      </c>
      <c r="O47" t="inlineStr">
        <is>
          <t>2026-09-23T16:51:29.797Z</t>
        </is>
      </c>
    </row>
    <row r="48">
      <c r="A48" s="2" t="inlineStr">
        <is>
          <t>20600675487</t>
        </is>
      </c>
      <c r="B48" t="inlineStr">
        <is>
          <t>COOPERATIVA SERVICIOS ESPECIALES DE LAS COMUNIDADES CAMPESINAS DE CHUMBIVILCAS LTDA - COOSE - CCCH</t>
        </is>
      </c>
      <c r="C48" t="inlineStr">
        <is>
          <t>ocds-dgv273-seacev3-172638</t>
        </is>
      </c>
      <c r="D48" t="inlineStr">
        <is>
          <t>proceso</t>
        </is>
      </c>
      <c r="E48" s="2" t="inlineStr">
        <is>
          <t>20147567449</t>
        </is>
      </c>
      <c r="F48" t="inlineStr">
        <is>
          <t>MUNICIPALIDAD PROVINCIAL DE LA CONVENCION - SANTA ANA</t>
        </is>
      </c>
      <c r="G48" t="inlineStr">
        <is>
          <t>ADP-SIE-4-2015-MPLC-1</t>
        </is>
      </c>
      <c r="H48" s="3" t="n">
        <v>222041.6</v>
      </c>
      <c r="I48" t="inlineStr">
        <is>
          <t>PEN</t>
        </is>
      </c>
      <c r="J48" t="inlineStr">
        <is>
          <t>2015-09-22T22:23:00-05:00</t>
        </is>
      </c>
      <c r="L48" t="inlineStr">
        <is>
          <t>Adjudicación Directa Pública</t>
        </is>
      </c>
      <c r="M48" t="inlineStr">
        <is>
          <t>tenderer</t>
        </is>
      </c>
      <c r="N48" t="inlineStr">
        <is>
          <t>OCDS bulk (data.open-contracting.org/en/publication/135)</t>
        </is>
      </c>
      <c r="O48" t="inlineStr">
        <is>
          <t>2026-09-23T16:51:29.797Z</t>
        </is>
      </c>
    </row>
    <row r="49">
      <c r="A49" s="2" t="inlineStr">
        <is>
          <t>20449558902</t>
        </is>
      </c>
      <c r="B49" t="inlineStr">
        <is>
          <t>COOPERATIVA SERVICIOS ESPECIALES DE LAS COMUNIDADES CAMPESINAS DE CHUMBIVILCAS LTDA - COOSE - CCCH</t>
        </is>
      </c>
      <c r="C49" t="inlineStr">
        <is>
          <t>ocds-dgv273-seacev3-174188</t>
        </is>
      </c>
      <c r="D49" t="inlineStr">
        <is>
          <t>proceso</t>
        </is>
      </c>
      <c r="E49" s="2" t="inlineStr">
        <is>
          <t>20187172129</t>
        </is>
      </c>
      <c r="F49" t="inlineStr">
        <is>
          <t>MUNICIPALIDAD PROVINCIAL DE URUBAMBA</t>
        </is>
      </c>
      <c r="G49" t="inlineStr">
        <is>
          <t>RES-PROC-1-2015-CEP-MPU-1</t>
        </is>
      </c>
      <c r="H49" s="3" t="n">
        <v>122947.55</v>
      </c>
      <c r="I49" t="inlineStr">
        <is>
          <t>PEN</t>
        </is>
      </c>
      <c r="J49" t="inlineStr">
        <is>
          <t>2015-09-24T18:35:00-05:00</t>
        </is>
      </c>
      <c r="L49" t="inlineStr">
        <is>
          <t>Regímen Especial</t>
        </is>
      </c>
      <c r="M49" t="inlineStr">
        <is>
          <t>tenderer</t>
        </is>
      </c>
      <c r="N49" t="inlineStr">
        <is>
          <t>OCDS bulk (data.open-contracting.org/en/publication/135)</t>
        </is>
      </c>
      <c r="O49" t="inlineStr">
        <is>
          <t>2026-09-23T16:51:29.797Z</t>
        </is>
      </c>
    </row>
    <row r="50">
      <c r="A50" s="2" t="inlineStr">
        <is>
          <t>20600675487</t>
        </is>
      </c>
      <c r="B50" t="inlineStr">
        <is>
          <t>COOPERATIVA SERVICIOS ESPECIALES DE LAS COMUNIDADES CAMPESINAS DE CHUMBIVILCAS LTDA - COOSE - CCCH</t>
        </is>
      </c>
      <c r="C50" t="inlineStr">
        <is>
          <t>ocds-dgv273-seacev3-174691</t>
        </is>
      </c>
      <c r="D50" t="inlineStr">
        <is>
          <t>proceso</t>
        </is>
      </c>
      <c r="E50" s="2" t="inlineStr">
        <is>
          <t>20143166717</t>
        </is>
      </c>
      <c r="F50" t="inlineStr">
        <is>
          <t>MUNICIPALIDAD PROVINCIAL DE QUISPICANCHIS - URCOS</t>
        </is>
      </c>
      <c r="G50" t="inlineStr">
        <is>
          <t>RES-PROC-1-2015-CE/MPQ-U.-1</t>
        </is>
      </c>
      <c r="H50" s="3" t="n">
        <v>160041.6</v>
      </c>
      <c r="I50" t="inlineStr">
        <is>
          <t>PEN</t>
        </is>
      </c>
      <c r="J50" t="inlineStr">
        <is>
          <t>2015-09-25T15:42:00-05:00</t>
        </is>
      </c>
      <c r="L50" t="inlineStr">
        <is>
          <t>Regímen Especial</t>
        </is>
      </c>
      <c r="M50" t="inlineStr">
        <is>
          <t>tenderer</t>
        </is>
      </c>
      <c r="N50" t="inlineStr">
        <is>
          <t>OCDS bulk (data.open-contracting.org/en/publication/135)</t>
        </is>
      </c>
      <c r="O50" t="inlineStr">
        <is>
          <t>2026-09-23T16:51:29.797Z</t>
        </is>
      </c>
    </row>
    <row r="51">
      <c r="A51" s="2" t="inlineStr">
        <is>
          <t>20490790447</t>
        </is>
      </c>
      <c r="B51" t="inlineStr">
        <is>
          <t>ASOCIACION DE PRODUCTORES AGROPECUARIOS Y FORESTALES NUEVA URBANIZACION DE HUALLATA</t>
        </is>
      </c>
      <c r="C51" t="inlineStr">
        <is>
          <t>ocds-dgv273-seacev3-2024-519-2</t>
        </is>
      </c>
      <c r="D51" t="inlineStr">
        <is>
          <t>contrato</t>
        </is>
      </c>
      <c r="E51" s="2" t="inlineStr">
        <is>
          <t>20189212195</t>
        </is>
      </c>
      <c r="F51" t="inlineStr">
        <is>
          <t>MUNICIPALIDAD PROVINCIAL DE CANGALLO</t>
        </is>
      </c>
      <c r="G51" t="inlineStr">
        <is>
          <t>37-2024</t>
        </is>
      </c>
      <c r="H51" s="3" t="n">
        <v>72000</v>
      </c>
      <c r="I51" t="inlineStr">
        <is>
          <t>PEN</t>
        </is>
      </c>
      <c r="J51" t="inlineStr">
        <is>
          <t>2024-04-24T00:00:00-05:00</t>
        </is>
      </c>
      <c r="L51" t="inlineStr">
        <is>
          <t>Adjudicación Simplificada</t>
        </is>
      </c>
      <c r="M51" t="inlineStr">
        <is>
          <t>tenderer,supplier</t>
        </is>
      </c>
      <c r="N51" t="inlineStr">
        <is>
          <t>OCDS bulk (data.open-contracting.org/en/publication/135)</t>
        </is>
      </c>
      <c r="O51" t="inlineStr">
        <is>
          <t>2026-09-23T16:51:29.797Z</t>
        </is>
      </c>
    </row>
    <row r="52">
      <c r="A52" s="2" t="n">
        <v>20449558902</v>
      </c>
      <c r="B52" t="inlineStr">
        <is>
          <t>ASOCIACION CIVIL DE MANTENIMIENTO VIAL Y DESARROLLO AGROPECUARIO CALVARIO</t>
        </is>
      </c>
      <c r="C52" t="inlineStr">
        <is>
          <t>ocds-dgv273-seacev3-53838</t>
        </is>
      </c>
      <c r="D52" t="inlineStr">
        <is>
          <t>proceso</t>
        </is>
      </c>
      <c r="E52" s="2" t="inlineStr">
        <is>
          <t>20143166717</t>
        </is>
      </c>
      <c r="F52" t="inlineStr">
        <is>
          <t>MUNICIPALIDAD PROVINCIAL DE LA MAR - SAN MIGUEL</t>
        </is>
      </c>
      <c r="G52" t="inlineStr">
        <is>
          <t>ADS-CLASICO-44-2014-MPLM-SM-1</t>
        </is>
      </c>
      <c r="H52" s="3" t="n">
        <v>146505.61</v>
      </c>
      <c r="I52" t="inlineStr">
        <is>
          <t>PEN</t>
        </is>
      </c>
      <c r="J52" t="inlineStr">
        <is>
          <t>2014-11-13T00:12:00-05:00</t>
        </is>
      </c>
      <c r="L52" t="inlineStr">
        <is>
          <t>Adjudicación Directa Selectiva</t>
        </is>
      </c>
      <c r="M52" t="inlineStr">
        <is>
          <t>tenderer</t>
        </is>
      </c>
      <c r="N52" t="inlineStr">
        <is>
          <t>OCDS bulk (data.open-contracting.org/en/publication/135)</t>
        </is>
      </c>
      <c r="O52" t="inlineStr">
        <is>
          <t>2026-09-23T16:51:29.797Z</t>
        </is>
      </c>
    </row>
    <row r="53">
      <c r="A53" s="2" t="n">
        <v>20600675487</v>
      </c>
      <c r="B53" t="inlineStr">
        <is>
          <t>ASOCIACION DE PRODUCTORES AGROPECUARIOS Y FORESTALES NUEVA URBANIZACION DE HUALLATA</t>
        </is>
      </c>
      <c r="C53" t="inlineStr">
        <is>
          <t>ocds-dgv273-seacev3-2024-519-9</t>
        </is>
      </c>
      <c r="D53" t="inlineStr">
        <is>
          <t>contrato</t>
        </is>
      </c>
      <c r="E53" s="2" t="inlineStr">
        <is>
          <t>20177217043</t>
        </is>
      </c>
      <c r="F53" t="inlineStr">
        <is>
          <t>MUNICIPALIDAD PROVINCIAL DE CANGALLO</t>
        </is>
      </c>
      <c r="G53" t="inlineStr">
        <is>
          <t>52-2024-MPC/GM</t>
        </is>
      </c>
      <c r="H53" s="3" t="n">
        <v>71988</v>
      </c>
      <c r="I53" t="inlineStr">
        <is>
          <t>PEN</t>
        </is>
      </c>
      <c r="J53" t="inlineStr">
        <is>
          <t>2024-07-05T00:00:00-05:00</t>
        </is>
      </c>
      <c r="L53" t="inlineStr">
        <is>
          <t>Adjudicación Simplificada</t>
        </is>
      </c>
      <c r="M53" t="inlineStr">
        <is>
          <t>tenderer,supplier</t>
        </is>
      </c>
      <c r="N53" t="inlineStr">
        <is>
          <t>OCDS bulk (data.open-contracting.org/en/publication/135)</t>
        </is>
      </c>
      <c r="O53" t="inlineStr">
        <is>
          <t>2026-09-23T16:51:29.797Z</t>
        </is>
      </c>
    </row>
    <row r="54">
      <c r="A54" s="2" t="n">
        <v>20490790447</v>
      </c>
      <c r="B54" t="inlineStr">
        <is>
          <t>COOPERATIVA SERVICIOS ESPECIALES DE LAS COMUNIDADES CAMPESINAS DE CHUMBIVILCAS LTDA - COOSE - CCCH</t>
        </is>
      </c>
      <c r="C54" t="inlineStr">
        <is>
          <t>ocds-dgv273-seacev3-154179</t>
        </is>
      </c>
      <c r="D54" t="inlineStr">
        <is>
          <t>proceso</t>
        </is>
      </c>
      <c r="E54" s="2" t="n">
        <v>20177217043</v>
      </c>
      <c r="F54" t="inlineStr">
        <is>
          <t>MUNICIPALIDAD PROVINCIAL DEL CUSCO</t>
        </is>
      </c>
      <c r="G54" t="inlineStr">
        <is>
          <t>ADP-SIE-12-2015-MP-1</t>
        </is>
      </c>
      <c r="H54" s="3" t="n">
        <v>323942.4</v>
      </c>
      <c r="I54" t="inlineStr">
        <is>
          <t>PEN</t>
        </is>
      </c>
      <c r="J54" t="inlineStr">
        <is>
          <t>2015-08-19T15:35:00-05:00</t>
        </is>
      </c>
      <c r="L54" t="inlineStr">
        <is>
          <t>Adjudicación Directa Pública</t>
        </is>
      </c>
      <c r="M54" t="inlineStr">
        <is>
          <t>tenderer</t>
        </is>
      </c>
      <c r="N54" t="inlineStr">
        <is>
          <t>OCDS bulk (data.open-contracting.org/en/publication/135)</t>
        </is>
      </c>
      <c r="O54" t="inlineStr">
        <is>
          <t>2026-09-23T16:51:29.797Z</t>
        </is>
      </c>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O60"/>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razon_social_ruc</t>
        </is>
      </c>
      <c r="C1" s="1" t="inlineStr">
        <is>
          <t>ocid</t>
        </is>
      </c>
      <c r="D1" s="1" t="inlineStr">
        <is>
          <t>nivel_registro</t>
        </is>
      </c>
      <c r="E1" s="1" t="inlineStr">
        <is>
          <t>entidad_ruc</t>
        </is>
      </c>
      <c r="F1" s="1" t="inlineStr">
        <is>
          <t>entidad_nombre</t>
        </is>
      </c>
      <c r="G1" s="1" t="inlineStr">
        <is>
          <t>objeto</t>
        </is>
      </c>
      <c r="H1" s="1" t="inlineStr">
        <is>
          <t>monto</t>
        </is>
      </c>
      <c r="I1" s="1" t="inlineStr">
        <is>
          <t>moneda</t>
        </is>
      </c>
      <c r="J1" s="1" t="inlineStr">
        <is>
          <t>fecha</t>
        </is>
      </c>
      <c r="K1" s="1" t="inlineStr">
        <is>
          <t>estado</t>
        </is>
      </c>
      <c r="L1" s="1" t="inlineStr">
        <is>
          <t>metodo_contratacion</t>
        </is>
      </c>
      <c r="M1" s="1" t="inlineStr">
        <is>
          <t>rol_en_proceso</t>
        </is>
      </c>
      <c r="N1" s="1" t="inlineStr">
        <is>
          <t>fuente</t>
        </is>
      </c>
      <c r="O1" s="1" t="inlineStr">
        <is>
          <t>fecha_consulta</t>
        </is>
      </c>
    </row>
    <row r="2">
      <c r="A2" s="2">
        <f t="array" ref="A2:A54">_xlfn._xlws.FILTER(RUC_CONTRATACION!$A$2:$A$5000,RUC_CONTRATACION!$A$2:$A$5000&lt;&gt;"")</f>
        <v/>
      </c>
      <c r="B2">
        <f t="array" ref="B2:B54">_xlfn._xlws.FILTER(RUC_CONTRATACION!$B$2:$B$5000,RUC_CONTRATACION!$A$2:$A$5000&lt;&gt;"")</f>
        <v/>
      </c>
      <c r="C2">
        <f t="array" ref="C2:C54">_xlfn._xlws.FILTER(RUC_CONTRATACION!$C$2:$C$5000,RUC_CONTRATACION!$A$2:$A$5000&lt;&gt;"")</f>
        <v/>
      </c>
      <c r="D2">
        <f t="array" ref="D2:D54">_xlfn._xlws.FILTER(RUC_CONTRATACION!$D$2:$D$5000,RUC_CONTRATACION!$A$2:$A$5000&lt;&gt;"")</f>
        <v/>
      </c>
      <c r="E2">
        <f t="array" ref="E2:E54">_xlfn._xlws.FILTER(RUC_CONTRATACION!$E$2:$E$5000,RUC_CONTRATACION!$A$2:$A$5000&lt;&gt;"")</f>
        <v/>
      </c>
      <c r="F2">
        <f t="array" ref="F2:F54">_xlfn._xlws.FILTER(RUC_CONTRATACION!$F$2:$F$5000,RUC_CONTRATACION!$A$2:$A$5000&lt;&gt;"")</f>
        <v/>
      </c>
      <c r="G2">
        <f t="array" ref="G2:G54">_xlfn._xlws.FILTER(RUC_CONTRATACION!$G$2:$G$5000,RUC_CONTRATACION!$A$2:$A$5000&lt;&gt;"")</f>
        <v/>
      </c>
      <c r="H2" s="3">
        <f t="array" ref="H2:H54">_xlfn._xlws.FILTER(RUC_CONTRATACION!$H$2:$H$5000,RUC_CONTRATACION!$A$2:$A$5000&lt;&gt;"")</f>
        <v/>
      </c>
      <c r="I2">
        <f t="array" ref="I2:I54">_xlfn._xlws.FILTER(RUC_CONTRATACION!$I$2:$I$5000,RUC_CONTRATACION!$A$2:$A$5000&lt;&gt;"")</f>
        <v/>
      </c>
      <c r="J2">
        <f t="array" ref="J2:J54">_xlfn._xlws.FILTER(RUC_CONTRATACION!$J$2:$J$5000,RUC_CONTRATACION!$A$2:$A$5000&lt;&gt;"")</f>
        <v/>
      </c>
      <c r="K2">
        <f t="array" ref="K2:K54">_xlfn._xlws.FILTER(RUC_CONTRATACION!$K$2:$K$5000,RUC_CONTRATACION!$A$2:$A$5000&lt;&gt;"")</f>
        <v/>
      </c>
      <c r="L2">
        <f t="array" ref="L2:L54">_xlfn._xlws.FILTER(RUC_CONTRATACION!$L$2:$L$5000,RUC_CONTRATACION!$A$2:$A$5000&lt;&gt;"")</f>
        <v/>
      </c>
      <c r="M2">
        <f t="array" ref="M2:M54">_xlfn._xlws.FILTER(RUC_CONTRATACION!$M$2:$M$5000,RUC_CONTRATACION!$A$2:$A$5000&lt;&gt;"")</f>
        <v/>
      </c>
      <c r="N2">
        <f t="array" ref="N2:N54">_xlfn._xlws.FILTER(RUC_CONTRATACION!$N$2:$N$5000,RUC_CONTRATACION!$A$2:$A$5000&lt;&gt;"")</f>
        <v/>
      </c>
      <c r="O2">
        <f t="array" ref="O2:O54">_xlfn._xlws.FILTER(RUC_CONTRATACION!$O$2:$O$5000,RUC_CONTRATACION!$A$2:$A$5000&lt;&gt;"")</f>
        <v/>
      </c>
    </row>
    <row r="3">
      <c r="A3" s="2" t="inlineStr">
        <is>
          <t>20526888686</t>
        </is>
      </c>
      <c r="B3" t="inlineStr">
        <is>
          <t>CENTRAL DE COMUNIDADES CAMPESINAS DE RANRACANCHA</t>
        </is>
      </c>
      <c r="C3" t="inlineStr">
        <is>
          <t>ocds-dgv273-seacev3-2017-390-1</t>
        </is>
      </c>
      <c r="D3" t="inlineStr">
        <is>
          <t>proceso</t>
        </is>
      </c>
      <c r="E3" t="inlineStr">
        <is>
          <t>20175831747</t>
        </is>
      </c>
      <c r="F3" t="inlineStr">
        <is>
          <t>MUNICIPALIDAD DISTRITAL DE ANCO HUALLO</t>
        </is>
      </c>
      <c r="G3" t="inlineStr">
        <is>
          <t>AS-SM-1-2017-MDAH-1</t>
        </is>
      </c>
      <c r="H3" s="3" t="n">
        <v>241159.36</v>
      </c>
      <c r="I3" t="inlineStr">
        <is>
          <t>PEN</t>
        </is>
      </c>
      <c r="J3" t="inlineStr">
        <is>
          <t>2017-02-20T19:17:00-05:00</t>
        </is>
      </c>
      <c r="K3" t="n">
        <v>0</v>
      </c>
      <c r="L3" t="inlineStr">
        <is>
          <t>Adjudicación Simplificada</t>
        </is>
      </c>
      <c r="M3" t="inlineStr">
        <is>
          <t>tenderer</t>
        </is>
      </c>
      <c r="N3" t="inlineStr">
        <is>
          <t>OCDS bulk (data.open-contracting.org/en/publication/135)</t>
        </is>
      </c>
      <c r="O3" t="inlineStr">
        <is>
          <t>2026-09-23T16:51:29.797Z</t>
        </is>
      </c>
    </row>
    <row r="4">
      <c r="A4" s="2" t="inlineStr">
        <is>
          <t>20526888686</t>
        </is>
      </c>
      <c r="B4" t="inlineStr">
        <is>
          <t>CENTRAL DE COMUNIDADES CAMPESINAS DE RANRACANCHA</t>
        </is>
      </c>
      <c r="C4" t="inlineStr">
        <is>
          <t>ocds-dgv273-seacev3-2017-392-7</t>
        </is>
      </c>
      <c r="D4" t="inlineStr">
        <is>
          <t>proceso</t>
        </is>
      </c>
      <c r="E4" t="inlineStr">
        <is>
          <t>20206827441</t>
        </is>
      </c>
      <c r="F4" t="inlineStr">
        <is>
          <t>MUNICIPALIDAD DISTRITAL DE OCOBAMBA - CHINCHEROS</t>
        </is>
      </c>
      <c r="G4" t="inlineStr">
        <is>
          <t>AS-SM-1-2017-MDO-1</t>
        </is>
      </c>
      <c r="H4" s="3" t="n">
        <v>341538.75</v>
      </c>
      <c r="I4" t="inlineStr">
        <is>
          <t>PEN</t>
        </is>
      </c>
      <c r="J4" t="inlineStr">
        <is>
          <t>2017-02-20T21:15:00-05:00</t>
        </is>
      </c>
      <c r="K4" t="n">
        <v>0</v>
      </c>
      <c r="L4" t="inlineStr">
        <is>
          <t>Adjudicación Simplificada</t>
        </is>
      </c>
      <c r="M4" t="inlineStr">
        <is>
          <t>tenderer</t>
        </is>
      </c>
      <c r="N4" t="inlineStr">
        <is>
          <t>OCDS bulk (data.open-contracting.org/en/publication/135)</t>
        </is>
      </c>
      <c r="O4" t="inlineStr">
        <is>
          <t>2026-09-23T16:51:29.797Z</t>
        </is>
      </c>
    </row>
    <row r="5">
      <c r="A5" s="2" t="inlineStr">
        <is>
          <t>20526888686</t>
        </is>
      </c>
      <c r="B5" t="inlineStr">
        <is>
          <t>CENTRAL DE COMUNIDADES CAMPESINAS DE RANRACANCHA</t>
        </is>
      </c>
      <c r="C5" t="inlineStr">
        <is>
          <t>ocds-dgv273-seacev3-2017-396-1</t>
        </is>
      </c>
      <c r="D5" t="inlineStr">
        <is>
          <t>contrato</t>
        </is>
      </c>
      <c r="E5" t="inlineStr">
        <is>
          <t>20210743902</t>
        </is>
      </c>
      <c r="F5" t="inlineStr">
        <is>
          <t>MUNICIPALIDAD DISTRITAL DE RANRACANCHA</t>
        </is>
      </c>
      <c r="G5" t="inlineStr">
        <is>
          <t>S/N</t>
        </is>
      </c>
      <c r="H5" s="3" t="n">
        <v>80548</v>
      </c>
      <c r="I5" t="inlineStr">
        <is>
          <t>PEN</t>
        </is>
      </c>
      <c r="J5" t="inlineStr">
        <is>
          <t>2017-03-28T00:00:00-05:00</t>
        </is>
      </c>
      <c r="K5" t="inlineStr">
        <is>
          <t>active</t>
        </is>
      </c>
      <c r="L5" t="inlineStr">
        <is>
          <t>Adjudicación Simplificada</t>
        </is>
      </c>
      <c r="M5" t="inlineStr">
        <is>
          <t>tenderer,supplier</t>
        </is>
      </c>
      <c r="N5" t="inlineStr">
        <is>
          <t>OCDS bulk (data.open-contracting.org/en/publication/135)</t>
        </is>
      </c>
      <c r="O5" t="inlineStr">
        <is>
          <t>2026-09-23T16:51:29.797Z</t>
        </is>
      </c>
    </row>
    <row r="6">
      <c r="A6" s="2" t="inlineStr">
        <is>
          <t>20526888686</t>
        </is>
      </c>
      <c r="B6" t="inlineStr">
        <is>
          <t>CENTRAL DE COMUNIDADES CAMPESINAS DE RANRACANCHA</t>
        </is>
      </c>
      <c r="C6" t="inlineStr">
        <is>
          <t>ocds-dgv273-seacev3-343845</t>
        </is>
      </c>
      <c r="D6" t="inlineStr">
        <is>
          <t>proceso</t>
        </is>
      </c>
      <c r="E6" t="inlineStr">
        <is>
          <t>20196029584</t>
        </is>
      </c>
      <c r="F6" t="inlineStr">
        <is>
          <t>MUNICIPALIDAD DISTRITAL DE HUANCARAMA</t>
        </is>
      </c>
      <c r="G6" t="inlineStr">
        <is>
          <t>AS-SM-2-2017-MDH-1</t>
        </is>
      </c>
      <c r="H6" s="3" t="n">
        <v>162581</v>
      </c>
      <c r="I6" t="inlineStr">
        <is>
          <t>PEN</t>
        </is>
      </c>
      <c r="J6" t="inlineStr">
        <is>
          <t>2017-02-20T20:31:00-05:00</t>
        </is>
      </c>
      <c r="K6" t="n">
        <v>0</v>
      </c>
      <c r="L6" t="inlineStr">
        <is>
          <t>Adjudicación Simplificada</t>
        </is>
      </c>
      <c r="M6" t="inlineStr">
        <is>
          <t>tenderer</t>
        </is>
      </c>
      <c r="N6" t="inlineStr">
        <is>
          <t>OCDS bulk (data.open-contracting.org/en/publication/135)</t>
        </is>
      </c>
      <c r="O6" t="inlineStr">
        <is>
          <t>2026-09-23T16:51:29.797Z</t>
        </is>
      </c>
    </row>
    <row r="7">
      <c r="A7" s="2" t="inlineStr">
        <is>
          <t>20119208026</t>
        </is>
      </c>
      <c r="B7" t="inlineStr">
        <is>
          <t>FONGAL TACNA</t>
        </is>
      </c>
      <c r="C7" t="inlineStr">
        <is>
          <t>ocds-dgv273-seacev3-2017-1839-1</t>
        </is>
      </c>
      <c r="D7" t="inlineStr">
        <is>
          <t>contrato</t>
        </is>
      </c>
      <c r="E7" t="inlineStr">
        <is>
          <t>20147796987</t>
        </is>
      </c>
      <c r="F7" t="inlineStr">
        <is>
          <t>MUNICIPALIDAD DISTRITAL DE POCOLLAY</t>
        </is>
      </c>
      <c r="G7" t="inlineStr">
        <is>
          <t>001-2017-MDP-T</t>
        </is>
      </c>
      <c r="H7" s="3" t="n">
        <v>105640</v>
      </c>
      <c r="I7" t="inlineStr">
        <is>
          <t>PEN</t>
        </is>
      </c>
      <c r="J7" t="inlineStr">
        <is>
          <t>2017-03-24T00:00:00-05:00</t>
        </is>
      </c>
      <c r="K7" t="inlineStr">
        <is>
          <t>active</t>
        </is>
      </c>
      <c r="L7" t="inlineStr">
        <is>
          <t>Adjudicación Simplificada</t>
        </is>
      </c>
      <c r="M7" t="inlineStr">
        <is>
          <t>tenderer,supplier</t>
        </is>
      </c>
      <c r="N7" t="inlineStr">
        <is>
          <t>OCDS bulk (data.open-contracting.org/en/publication/135)</t>
        </is>
      </c>
      <c r="O7" t="inlineStr">
        <is>
          <t>2026-09-23T16:51:29.797Z</t>
        </is>
      </c>
    </row>
    <row r="8">
      <c r="A8" s="2" t="inlineStr">
        <is>
          <t>20526888686</t>
        </is>
      </c>
      <c r="B8" t="inlineStr">
        <is>
          <t>CENTRAL DE COMUNIDADES CAMPESINAS DE RANRACANCHA</t>
        </is>
      </c>
      <c r="C8" t="inlineStr">
        <is>
          <t>ocds-dgv273-seacev3-2017-333-1</t>
        </is>
      </c>
      <c r="D8" t="inlineStr">
        <is>
          <t>proceso</t>
        </is>
      </c>
      <c r="E8" t="inlineStr">
        <is>
          <t>20201967423</t>
        </is>
      </c>
      <c r="F8" t="inlineStr">
        <is>
          <t>MUNICIPALIDAD DISTRITAL DE PACUCHA</t>
        </is>
      </c>
      <c r="G8" t="inlineStr">
        <is>
          <t>AS-SM-1-2017-MDP-1</t>
        </is>
      </c>
      <c r="H8" s="3" t="n">
        <v>223824</v>
      </c>
      <c r="I8" t="inlineStr">
        <is>
          <t>PEN</t>
        </is>
      </c>
      <c r="J8" t="inlineStr">
        <is>
          <t>2017-03-02T23:12:00-05:00</t>
        </is>
      </c>
      <c r="K8" t="n">
        <v>0</v>
      </c>
      <c r="L8" t="inlineStr">
        <is>
          <t>Adjudicación Simplificada</t>
        </is>
      </c>
      <c r="M8" t="inlineStr">
        <is>
          <t>tenderer</t>
        </is>
      </c>
      <c r="N8" t="inlineStr">
        <is>
          <t>OCDS bulk (data.open-contracting.org/en/publication/135)</t>
        </is>
      </c>
      <c r="O8" t="inlineStr">
        <is>
          <t>2026-09-23T16:51:29.797Z</t>
        </is>
      </c>
    </row>
    <row r="9">
      <c r="A9" s="2" t="inlineStr">
        <is>
          <t>20526888686</t>
        </is>
      </c>
      <c r="B9" t="inlineStr">
        <is>
          <t>CENTRAL DE COMUNIDADES CAMPESINAS DE RANRACANCHA</t>
        </is>
      </c>
      <c r="C9" t="inlineStr">
        <is>
          <t>ocds-dgv273-seacev3-345964</t>
        </is>
      </c>
      <c r="D9" t="inlineStr">
        <is>
          <t>proceso</t>
        </is>
      </c>
      <c r="E9" t="inlineStr">
        <is>
          <t>20206827441</t>
        </is>
      </c>
      <c r="F9" t="inlineStr">
        <is>
          <t>MUNICIPALIDAD DISTRITAL DE OCOBAMBA - CHINCHEROS</t>
        </is>
      </c>
      <c r="G9" t="inlineStr">
        <is>
          <t>AS-SM-1-2017-MDO-2</t>
        </is>
      </c>
      <c r="H9" s="3" t="n">
        <v>341538.75</v>
      </c>
      <c r="I9" t="inlineStr">
        <is>
          <t>PEN</t>
        </is>
      </c>
      <c r="J9" t="inlineStr">
        <is>
          <t>2017-03-15T20:54:00-05:00</t>
        </is>
      </c>
      <c r="K9" t="n">
        <v>0</v>
      </c>
      <c r="L9" t="inlineStr">
        <is>
          <t>Adjudicación Simplificada</t>
        </is>
      </c>
      <c r="M9" t="inlineStr">
        <is>
          <t>tenderer</t>
        </is>
      </c>
      <c r="N9" t="inlineStr">
        <is>
          <t>OCDS bulk (data.open-contracting.org/en/publication/135)</t>
        </is>
      </c>
      <c r="O9" t="inlineStr">
        <is>
          <t>2026-09-23T16:51:29.797Z</t>
        </is>
      </c>
    </row>
    <row r="10">
      <c r="A10" s="2" t="inlineStr">
        <is>
          <t>20600675487</t>
        </is>
      </c>
      <c r="B10" t="inlineStr">
        <is>
          <t>ASOCIACION DE PRODUCTORES AGROPECUARIOS Y FORESTALES NUEVA URBANIZACION DE HUALLATA</t>
        </is>
      </c>
      <c r="C10" t="inlineStr">
        <is>
          <t>ocds-dgv273-seacev3-2025-519-2</t>
        </is>
      </c>
      <c r="D10" t="inlineStr">
        <is>
          <t>contrato</t>
        </is>
      </c>
      <c r="E10" t="inlineStr">
        <is>
          <t>20143166717</t>
        </is>
      </c>
      <c r="F10" t="inlineStr">
        <is>
          <t>MUNICIPALIDAD PROVINCIAL DE CANGALLO</t>
        </is>
      </c>
      <c r="G10" t="inlineStr">
        <is>
          <t>CONTRATO N° 08-2025-MPC/GM</t>
        </is>
      </c>
      <c r="H10" s="3" t="n">
        <v>214919.64</v>
      </c>
      <c r="I10" t="inlineStr">
        <is>
          <t>PEN</t>
        </is>
      </c>
      <c r="J10" t="inlineStr">
        <is>
          <t>2025-04-29T00:00:00-05:00</t>
        </is>
      </c>
      <c r="K10" t="n">
        <v>0</v>
      </c>
      <c r="L10" t="inlineStr">
        <is>
          <t>Adjudicación Simplificada</t>
        </is>
      </c>
      <c r="M10" t="inlineStr">
        <is>
          <t>tenderer,supplier</t>
        </is>
      </c>
      <c r="N10" t="inlineStr">
        <is>
          <t>OCDS bulk (data.open-contracting.org/en/publication/135)</t>
        </is>
      </c>
      <c r="O10" t="inlineStr">
        <is>
          <t>2026-09-23T16:51:29.797Z</t>
        </is>
      </c>
    </row>
    <row r="11">
      <c r="A11" s="2" t="inlineStr">
        <is>
          <t>20490790447</t>
        </is>
      </c>
      <c r="B11" t="inlineStr">
        <is>
          <t>COOPERATIVA SERVICIOS ESPECIALES DE LAS COMUNIDADES CAMPESINAS DE CHUMBIVILCAS LTDA - COOSE - CCCH</t>
        </is>
      </c>
      <c r="C11" t="inlineStr">
        <is>
          <t>ocds-dgv273-seacev3-161432</t>
        </is>
      </c>
      <c r="D11" t="inlineStr">
        <is>
          <t>proceso</t>
        </is>
      </c>
      <c r="E11" t="inlineStr">
        <is>
          <t>20159308708</t>
        </is>
      </c>
      <c r="F11" t="inlineStr">
        <is>
          <t>MUNICIPALIDAD PROVINCIAL DE PARURO</t>
        </is>
      </c>
      <c r="G11" t="inlineStr">
        <is>
          <t>ADS-SIP-13-2015-MPP/CE-1</t>
        </is>
      </c>
      <c r="H11" s="3" t="n">
        <v>71954.10000000001</v>
      </c>
      <c r="I11" t="inlineStr">
        <is>
          <t>PEN</t>
        </is>
      </c>
      <c r="J11" t="inlineStr">
        <is>
          <t>2015-09-02T17:16:00-05:00</t>
        </is>
      </c>
      <c r="K11" t="n">
        <v>0</v>
      </c>
      <c r="L11" t="inlineStr">
        <is>
          <t>Adjudicación Directa Selectiva</t>
        </is>
      </c>
      <c r="M11" t="inlineStr">
        <is>
          <t>tenderer</t>
        </is>
      </c>
      <c r="N11" t="inlineStr">
        <is>
          <t>OCDS bulk (data.open-contracting.org/en/publication/135)</t>
        </is>
      </c>
      <c r="O11" t="inlineStr">
        <is>
          <t>2026-09-23T16:51:29.797Z</t>
        </is>
      </c>
    </row>
    <row r="12">
      <c r="A12" s="2" t="inlineStr">
        <is>
          <t>20490790447</t>
        </is>
      </c>
      <c r="B12" t="inlineStr">
        <is>
          <t>COOPERATIVA SERVICIOS ESPECIALES DE LAS COMUNIDADES CAMPESINAS DE CHUMBIVILCAS LTDA - COOSE - CCCH</t>
        </is>
      </c>
      <c r="C12" t="inlineStr">
        <is>
          <t>ocds-dgv273-seacev3-161558</t>
        </is>
      </c>
      <c r="D12" t="inlineStr">
        <is>
          <t>proceso</t>
        </is>
      </c>
      <c r="E12" t="inlineStr">
        <is>
          <t>20187172129</t>
        </is>
      </c>
      <c r="F12" t="inlineStr">
        <is>
          <t>MUNICIPALIDAD PROVINCIAL DE QUISPICANCHIS - URCOS</t>
        </is>
      </c>
      <c r="G12" t="inlineStr">
        <is>
          <t>RES-PROC-1-2015-CE/MPQ-U.-1</t>
        </is>
      </c>
      <c r="H12" s="3" t="n">
        <v>160041.6</v>
      </c>
      <c r="I12" t="inlineStr">
        <is>
          <t>PEN</t>
        </is>
      </c>
      <c r="J12" t="inlineStr">
        <is>
          <t>2015-09-01T18:46:00-05:00</t>
        </is>
      </c>
      <c r="K12" t="n">
        <v>0</v>
      </c>
      <c r="L12" t="inlineStr">
        <is>
          <t>Regímen Especial</t>
        </is>
      </c>
      <c r="M12" t="inlineStr">
        <is>
          <t>tenderer</t>
        </is>
      </c>
      <c r="N12" t="inlineStr">
        <is>
          <t>OCDS bulk (data.open-contracting.org/en/publication/135)</t>
        </is>
      </c>
      <c r="O12" t="inlineStr">
        <is>
          <t>2026-09-23T16:51:29.797Z</t>
        </is>
      </c>
    </row>
    <row r="13">
      <c r="A13" s="2" t="inlineStr">
        <is>
          <t>20490790447</t>
        </is>
      </c>
      <c r="B13" t="inlineStr">
        <is>
          <t>COOPERATIVA SERVICIOS ESPECIALES DE LAS COMUNIDADES CAMPESINAS DE CHUMBIVILCAS LTDA - COOSE - CCCH</t>
        </is>
      </c>
      <c r="C13" t="inlineStr">
        <is>
          <t>ocds-dgv273-seacev3-164759</t>
        </is>
      </c>
      <c r="D13" t="inlineStr">
        <is>
          <t>proceso</t>
        </is>
      </c>
      <c r="E13" t="inlineStr">
        <is>
          <t>20200953691</t>
        </is>
      </c>
      <c r="F13" t="inlineStr">
        <is>
          <t>MUNICIPALIDAD PROVINCIAL DE ANTA</t>
        </is>
      </c>
      <c r="G13" t="inlineStr">
        <is>
          <t>AMC-CLASICO-92-2015-MPA-C-1</t>
        </is>
      </c>
      <c r="H13" s="3" t="n">
        <v>23702.99</v>
      </c>
      <c r="I13" t="inlineStr">
        <is>
          <t>PEN</t>
        </is>
      </c>
      <c r="J13" t="inlineStr">
        <is>
          <t>2015-09-08T09:59:00-05:00</t>
        </is>
      </c>
      <c r="K13" t="n">
        <v>0</v>
      </c>
      <c r="L13" t="inlineStr">
        <is>
          <t>Adjudicación de Menor Cuantía</t>
        </is>
      </c>
      <c r="M13" t="inlineStr">
        <is>
          <t>tenderer</t>
        </is>
      </c>
      <c r="N13" t="inlineStr">
        <is>
          <t>OCDS bulk (data.open-contracting.org/en/publication/135)</t>
        </is>
      </c>
      <c r="O13" t="inlineStr">
        <is>
          <t>2026-09-23T16:51:29.797Z</t>
        </is>
      </c>
    </row>
    <row r="14">
      <c r="A14" s="2" t="inlineStr">
        <is>
          <t>20449558902</t>
        </is>
      </c>
      <c r="B14" t="inlineStr">
        <is>
          <t>ASOCIACION CIVIL DE MANTENIMIENTO VIAL Y DESARROLLO AGROPECUARIO CALVARIO</t>
        </is>
      </c>
      <c r="C14" t="inlineStr">
        <is>
          <t>ocds-dgv273-seacev3-165318</t>
        </is>
      </c>
      <c r="D14" t="inlineStr">
        <is>
          <t>proceso</t>
        </is>
      </c>
      <c r="E14" t="inlineStr">
        <is>
          <t>20365228109</t>
        </is>
      </c>
      <c r="F14" t="inlineStr">
        <is>
          <t>GOBIERNO REGIONAL DE AYACUCHO-TRANSPORTES</t>
        </is>
      </c>
      <c r="G14" t="inlineStr">
        <is>
          <t>ADS-CLASICO-64-2015-GRA/DRTCA-1</t>
        </is>
      </c>
      <c r="H14" s="3" t="n">
        <v>128650.23</v>
      </c>
      <c r="I14" t="inlineStr">
        <is>
          <t>PEN</t>
        </is>
      </c>
      <c r="J14" t="inlineStr">
        <is>
          <t>2015-09-09T14:50:00-05:00</t>
        </is>
      </c>
      <c r="K14" t="n">
        <v>0</v>
      </c>
      <c r="L14" t="inlineStr">
        <is>
          <t>Adjudicación Directa Selectiva</t>
        </is>
      </c>
      <c r="M14" t="inlineStr">
        <is>
          <t>tenderer</t>
        </is>
      </c>
      <c r="N14" t="inlineStr">
        <is>
          <t>OCDS bulk (data.open-contracting.org/en/publication/135)</t>
        </is>
      </c>
      <c r="O14" t="inlineStr">
        <is>
          <t>2026-09-23T16:51:29.797Z</t>
        </is>
      </c>
    </row>
    <row r="15">
      <c r="A15" s="2" t="inlineStr">
        <is>
          <t>20449558902</t>
        </is>
      </c>
      <c r="B15" t="inlineStr">
        <is>
          <t>ASOCIACION CIVIL DE MANTENIMIENTO VIAL Y DESARROLLO AGROPECUARIO CALVARIO</t>
        </is>
      </c>
      <c r="C15" t="inlineStr">
        <is>
          <t>ocds-dgv273-seacev3-165388</t>
        </is>
      </c>
      <c r="D15" t="inlineStr">
        <is>
          <t>proceso</t>
        </is>
      </c>
      <c r="E15" t="inlineStr">
        <is>
          <t>20365228109</t>
        </is>
      </c>
      <c r="F15" t="inlineStr">
        <is>
          <t>GOBIERNO REGIONAL DE AYACUCHO-TRANSPORTES</t>
        </is>
      </c>
      <c r="G15" t="inlineStr">
        <is>
          <t>ADS-CLASICO-65-2015-GRA/DRTCA-1</t>
        </is>
      </c>
      <c r="H15" s="3" t="n">
        <v>108376</v>
      </c>
      <c r="I15" t="inlineStr">
        <is>
          <t>PEN</t>
        </is>
      </c>
      <c r="J15" t="inlineStr">
        <is>
          <t>2015-09-08T23:50:00-05:00</t>
        </is>
      </c>
      <c r="K15" t="n">
        <v>0</v>
      </c>
      <c r="L15" t="inlineStr">
        <is>
          <t>Adjudicación Directa Selectiva</t>
        </is>
      </c>
      <c r="M15" t="inlineStr">
        <is>
          <t>tenderer</t>
        </is>
      </c>
      <c r="N15" t="inlineStr">
        <is>
          <t>OCDS bulk (data.open-contracting.org/en/publication/135)</t>
        </is>
      </c>
      <c r="O15" t="inlineStr">
        <is>
          <t>2026-09-23T16:51:29.797Z</t>
        </is>
      </c>
    </row>
    <row r="16">
      <c r="A16" s="2" t="inlineStr">
        <is>
          <t>20490790447</t>
        </is>
      </c>
      <c r="B16" t="inlineStr">
        <is>
          <t>COOPERATIVA SERVICIOS ESPECIALES DE LAS COMUNIDADES CAMPESINAS DE CHUMBIVILCAS LTDA - COOSE - CCCH</t>
        </is>
      </c>
      <c r="C16" t="inlineStr">
        <is>
          <t>ocds-dgv273-seacev3-169084</t>
        </is>
      </c>
      <c r="D16" t="inlineStr">
        <is>
          <t>proceso</t>
        </is>
      </c>
      <c r="E16" t="inlineStr">
        <is>
          <t>20180001051</t>
        </is>
      </c>
      <c r="F16" t="inlineStr">
        <is>
          <t>MUNICIPALIDAD PROVINCIAL DE CHINCHEROS</t>
        </is>
      </c>
      <c r="G16" t="inlineStr">
        <is>
          <t>ADS-SIP-28-2015-MPCH-1</t>
        </is>
      </c>
      <c r="H16" s="3" t="n">
        <v>108012.8</v>
      </c>
      <c r="I16" t="inlineStr">
        <is>
          <t>PEN</t>
        </is>
      </c>
      <c r="J16" t="inlineStr">
        <is>
          <t>2015-09-15T21:59:00-05:00</t>
        </is>
      </c>
      <c r="K16" t="n">
        <v>0</v>
      </c>
      <c r="L16" t="inlineStr">
        <is>
          <t>Adjudicación Directa Selectiva</t>
        </is>
      </c>
      <c r="M16" t="inlineStr">
        <is>
          <t>tenderer</t>
        </is>
      </c>
      <c r="N16" t="inlineStr">
        <is>
          <t>OCDS bulk (data.open-contracting.org/en/publication/135)</t>
        </is>
      </c>
      <c r="O16" t="inlineStr">
        <is>
          <t>2026-09-23T16:51:29.797Z</t>
        </is>
      </c>
    </row>
    <row r="17">
      <c r="A17" s="2" t="inlineStr">
        <is>
          <t>20526888686</t>
        </is>
      </c>
      <c r="B17" t="inlineStr">
        <is>
          <t>CENTRAL DE COMUNIDADES CAMPESINAS DE RANRACANCHA</t>
        </is>
      </c>
      <c r="C17" t="inlineStr">
        <is>
          <t>ocds-dgv273-seacev3-169084</t>
        </is>
      </c>
      <c r="D17" t="inlineStr">
        <is>
          <t>proceso</t>
        </is>
      </c>
      <c r="E17" t="inlineStr">
        <is>
          <t>20180001051</t>
        </is>
      </c>
      <c r="F17" t="inlineStr">
        <is>
          <t>MUNICIPALIDAD PROVINCIAL DE CHINCHEROS</t>
        </is>
      </c>
      <c r="G17" t="inlineStr">
        <is>
          <t>ADS-SIP-28-2015-MPCH-1</t>
        </is>
      </c>
      <c r="H17" s="3" t="n">
        <v>108012.8</v>
      </c>
      <c r="I17" t="inlineStr">
        <is>
          <t>PEN</t>
        </is>
      </c>
      <c r="J17" t="inlineStr">
        <is>
          <t>2015-09-15T21:59:00-05:00</t>
        </is>
      </c>
      <c r="K17" t="n">
        <v>0</v>
      </c>
      <c r="L17" t="inlineStr">
        <is>
          <t>Adjudicación Directa Selectiva</t>
        </is>
      </c>
      <c r="M17" t="inlineStr">
        <is>
          <t>tenderer</t>
        </is>
      </c>
      <c r="N17" t="inlineStr">
        <is>
          <t>OCDS bulk (data.open-contracting.org/en/publication/135)</t>
        </is>
      </c>
      <c r="O17" t="inlineStr">
        <is>
          <t>2026-09-23T16:51:29.797Z</t>
        </is>
      </c>
    </row>
    <row r="18">
      <c r="A18" s="2" t="inlineStr">
        <is>
          <t>20490790447</t>
        </is>
      </c>
      <c r="B18" t="inlineStr">
        <is>
          <t>COOPERATIVA SERVICIOS ESPECIALES DE LAS COMUNIDADES CAMPESINAS DE CHUMBIVILCAS LTDA - COOSE - CCCH</t>
        </is>
      </c>
      <c r="C18" t="inlineStr">
        <is>
          <t>ocds-dgv273-seacev3-169185</t>
        </is>
      </c>
      <c r="D18" t="inlineStr">
        <is>
          <t>proceso</t>
        </is>
      </c>
      <c r="E18" t="inlineStr">
        <is>
          <t>20180001051</t>
        </is>
      </c>
      <c r="F18" t="inlineStr">
        <is>
          <t>MUNICIPALIDAD PROVINCIAL DE CHINCHEROS</t>
        </is>
      </c>
      <c r="G18" t="inlineStr">
        <is>
          <t>ADS-SIP-29-2015-MPCH-1</t>
        </is>
      </c>
      <c r="H18" s="3" t="n">
        <v>43124.4</v>
      </c>
      <c r="I18" t="inlineStr">
        <is>
          <t>PEN</t>
        </is>
      </c>
      <c r="J18" t="inlineStr">
        <is>
          <t>2015-09-15T22:31:00-05:00</t>
        </is>
      </c>
      <c r="K18" t="n">
        <v>0</v>
      </c>
      <c r="L18" t="inlineStr">
        <is>
          <t>Adjudicación Directa Selectiva</t>
        </is>
      </c>
      <c r="M18" t="inlineStr">
        <is>
          <t>tenderer</t>
        </is>
      </c>
      <c r="N18" t="inlineStr">
        <is>
          <t>OCDS bulk (data.open-contracting.org/en/publication/135)</t>
        </is>
      </c>
      <c r="O18" t="inlineStr">
        <is>
          <t>2026-09-23T16:51:29.797Z</t>
        </is>
      </c>
    </row>
    <row r="19">
      <c r="A19" s="2" t="inlineStr">
        <is>
          <t>20490790447</t>
        </is>
      </c>
      <c r="B19" t="inlineStr">
        <is>
          <t>COOPERATIVA SERVICIOS ESPECIALES DE LAS COMUNIDADES CAMPESINAS DE CHUMBIVILCAS LTDA - COOSE - CCCH</t>
        </is>
      </c>
      <c r="C19" t="inlineStr">
        <is>
          <t>ocds-dgv273-seacev3-172129</t>
        </is>
      </c>
      <c r="D19" t="inlineStr">
        <is>
          <t>proceso</t>
        </is>
      </c>
      <c r="E19" t="inlineStr">
        <is>
          <t>20187459258</t>
        </is>
      </c>
      <c r="F19" t="inlineStr">
        <is>
          <t>MUNICIPALIDAD PROVINCIAL DE LA CONVENCION - SANTA ANA</t>
        </is>
      </c>
      <c r="G19" t="inlineStr">
        <is>
          <t>AMC-CLASICO-106-2015-MPLC-1</t>
        </is>
      </c>
      <c r="H19" s="3" t="n">
        <v>21376.72</v>
      </c>
      <c r="I19" t="inlineStr">
        <is>
          <t>PEN</t>
        </is>
      </c>
      <c r="J19" t="inlineStr">
        <is>
          <t>2015-09-22T19:33:00-05:00</t>
        </is>
      </c>
      <c r="K19" t="n">
        <v>0</v>
      </c>
      <c r="L19" t="inlineStr">
        <is>
          <t>Adjudicación de Menor Cuantía</t>
        </is>
      </c>
      <c r="M19" t="inlineStr">
        <is>
          <t>tenderer</t>
        </is>
      </c>
      <c r="N19" t="inlineStr">
        <is>
          <t>OCDS bulk (data.open-contracting.org/en/publication/135)</t>
        </is>
      </c>
      <c r="O19" t="inlineStr">
        <is>
          <t>2026-09-23T16:51:29.797Z</t>
        </is>
      </c>
    </row>
    <row r="20">
      <c r="A20" s="2" t="inlineStr">
        <is>
          <t>20490790447</t>
        </is>
      </c>
      <c r="B20" t="inlineStr">
        <is>
          <t>COOPERATIVA SERVICIOS ESPECIALES DE LAS COMUNIDADES CAMPESINAS DE CHUMBIVILCAS LTDA - COOSE - CCCH</t>
        </is>
      </c>
      <c r="C20" t="inlineStr">
        <is>
          <t>ocds-dgv273-seacev3-173486</t>
        </is>
      </c>
      <c r="D20" t="inlineStr">
        <is>
          <t>proceso</t>
        </is>
      </c>
      <c r="E20" t="inlineStr">
        <is>
          <t>20187172129</t>
        </is>
      </c>
      <c r="F20" t="inlineStr">
        <is>
          <t>MUNICIPALIDAD PROVINCIAL DE QUISPICANCHIS - URCOS</t>
        </is>
      </c>
      <c r="G20" t="inlineStr">
        <is>
          <t>ADP-SIP-2-2015-CE/MPQ-U.-1</t>
        </is>
      </c>
      <c r="H20" s="3" t="n">
        <v>213427.2</v>
      </c>
      <c r="I20" t="inlineStr">
        <is>
          <t>PEN</t>
        </is>
      </c>
      <c r="J20" t="inlineStr">
        <is>
          <t>2015-09-23T19:04:00-05:00</t>
        </is>
      </c>
      <c r="K20" t="n">
        <v>0</v>
      </c>
      <c r="L20" t="inlineStr">
        <is>
          <t>Adjudicación Directa Pública</t>
        </is>
      </c>
      <c r="M20" t="inlineStr">
        <is>
          <t>tenderer</t>
        </is>
      </c>
      <c r="N20" t="inlineStr">
        <is>
          <t>OCDS bulk (data.open-contracting.org/en/publication/135)</t>
        </is>
      </c>
      <c r="O20" t="inlineStr">
        <is>
          <t>2026-09-23T16:51:29.797Z</t>
        </is>
      </c>
    </row>
    <row r="21">
      <c r="A21" s="2" t="inlineStr">
        <is>
          <t>20490790447</t>
        </is>
      </c>
      <c r="B21" t="inlineStr">
        <is>
          <t>COOPERATIVA SERVICIOS ESPECIALES DE LAS COMUNIDADES CAMPESINAS DE CHUMBIVILCAS LTDA - COOSE - CCCH</t>
        </is>
      </c>
      <c r="C21" t="inlineStr">
        <is>
          <t>ocds-dgv273-seacev3-173761</t>
        </is>
      </c>
      <c r="D21" t="inlineStr">
        <is>
          <t>proceso</t>
        </is>
      </c>
      <c r="E21" t="inlineStr">
        <is>
          <t>20187459258</t>
        </is>
      </c>
      <c r="F21" t="inlineStr">
        <is>
          <t>MUNICIPALIDAD PROVINCIAL DE LA CONVENCION - SANTA ANA</t>
        </is>
      </c>
      <c r="G21" t="inlineStr">
        <is>
          <t>ADS-SIE-64-2015-MPLC-1</t>
        </is>
      </c>
      <c r="H21" s="3" t="n">
        <v>58533.33</v>
      </c>
      <c r="I21" t="inlineStr">
        <is>
          <t>PEN</t>
        </is>
      </c>
      <c r="J21" t="inlineStr">
        <is>
          <t>2015-09-24T17:55:00-05:00</t>
        </is>
      </c>
      <c r="K21" t="n">
        <v>0</v>
      </c>
      <c r="L21" t="inlineStr">
        <is>
          <t>Adjudicación Directa Selectiva</t>
        </is>
      </c>
      <c r="M21" t="inlineStr">
        <is>
          <t>tenderer</t>
        </is>
      </c>
      <c r="N21" t="inlineStr">
        <is>
          <t>OCDS bulk (data.open-contracting.org/en/publication/135)</t>
        </is>
      </c>
      <c r="O21" t="inlineStr">
        <is>
          <t>2026-09-23T16:51:29.797Z</t>
        </is>
      </c>
    </row>
    <row r="22">
      <c r="A22" s="2" t="inlineStr">
        <is>
          <t>20175089111</t>
        </is>
      </c>
      <c r="B22" t="inlineStr">
        <is>
          <t>COOPERATIVA SERVICIOS ESPECIALES DE LAS COMUNIDADES CAMPESINAS DE CHUMBIVILCAS LTDA - COOSE - CCCH</t>
        </is>
      </c>
      <c r="C22" t="inlineStr">
        <is>
          <t>ocds-dgv273-seacev3-173963</t>
        </is>
      </c>
      <c r="D22" t="inlineStr">
        <is>
          <t>proceso</t>
        </is>
      </c>
      <c r="E22" t="inlineStr">
        <is>
          <t>20147567449</t>
        </is>
      </c>
      <c r="F22" t="inlineStr">
        <is>
          <t>MUNICIPALIDAD PROVINCIAL DE URUBAMBA</t>
        </is>
      </c>
      <c r="G22" t="inlineStr">
        <is>
          <t>ADS-SIP-11-2015-CEP-MPU-1</t>
        </is>
      </c>
      <c r="H22" s="3" t="n">
        <v>125641.5</v>
      </c>
      <c r="I22" t="inlineStr">
        <is>
          <t>PEN</t>
        </is>
      </c>
      <c r="J22" t="inlineStr">
        <is>
          <t>2015-09-24T18:34:00-05:00</t>
        </is>
      </c>
      <c r="K22" t="n">
        <v>0</v>
      </c>
      <c r="L22" t="inlineStr">
        <is>
          <t>Adjudicación Directa Selectiva</t>
        </is>
      </c>
      <c r="M22" t="inlineStr">
        <is>
          <t>tenderer</t>
        </is>
      </c>
      <c r="N22" t="inlineStr">
        <is>
          <t>OCDS bulk (data.open-contracting.org/en/publication/135)</t>
        </is>
      </c>
      <c r="O22" t="inlineStr">
        <is>
          <t>2026-09-23T16:51:29.797Z</t>
        </is>
      </c>
    </row>
    <row r="23">
      <c r="A23" s="2" t="inlineStr">
        <is>
          <t>20526888686</t>
        </is>
      </c>
      <c r="B23" t="inlineStr">
        <is>
          <t>COOP. AG. SOCIEDAD AGRICOLA DE INTERES SOCIAL JOSE CARLOS MARIATEGUI LTDA.N°16 SUNCHUBAMBA Y ANEXOS</t>
        </is>
      </c>
      <c r="C23" t="inlineStr">
        <is>
          <t>ocds-dgv273-seacev3-1085967</t>
        </is>
      </c>
      <c r="D23" t="inlineStr">
        <is>
          <t>proceso</t>
        </is>
      </c>
      <c r="E23" t="inlineStr">
        <is>
          <t>20383430250</t>
        </is>
      </c>
      <c r="F23" t="inlineStr">
        <is>
          <t>JEFATURA DE LA VII RPNP-LIMA</t>
        </is>
      </c>
      <c r="G23" t="inlineStr">
        <is>
          <t>COMPRE-SM-1-2025-VII DIRTEPOL L-1</t>
        </is>
      </c>
      <c r="H23" s="3" t="n">
        <v>78144</v>
      </c>
      <c r="I23" t="inlineStr">
        <is>
          <t>PEN</t>
        </is>
      </c>
      <c r="J23" t="inlineStr">
        <is>
          <t>2025-01-17T10:53:00-05:00</t>
        </is>
      </c>
      <c r="K23" t="n">
        <v>0</v>
      </c>
      <c r="L23" t="inlineStr">
        <is>
          <t>Comparación de Precios</t>
        </is>
      </c>
      <c r="M23" t="inlineStr">
        <is>
          <t>tenderer</t>
        </is>
      </c>
      <c r="N23" t="inlineStr">
        <is>
          <t>OCDS bulk (data.open-contracting.org/en/publication/135)</t>
        </is>
      </c>
      <c r="O23" t="inlineStr">
        <is>
          <t>2026-09-23T16:51:29.797Z</t>
        </is>
      </c>
    </row>
    <row r="24">
      <c r="A24" s="2" t="inlineStr">
        <is>
          <t>20526888686</t>
        </is>
      </c>
      <c r="B24" t="inlineStr">
        <is>
          <t>CENTRAL DE COMUNIDADES CAMPESINAS DE RANRACANCHA</t>
        </is>
      </c>
      <c r="C24" t="inlineStr">
        <is>
          <t>ocds-dgv273-seacev3-2023-390-4</t>
        </is>
      </c>
      <c r="D24" t="inlineStr">
        <is>
          <t>proceso</t>
        </is>
      </c>
      <c r="E24" t="inlineStr">
        <is>
          <t>20175831747</t>
        </is>
      </c>
      <c r="F24" t="inlineStr">
        <is>
          <t>MUNICIPALIDAD DISTRITAL DE ANCO HUALLO</t>
        </is>
      </c>
      <c r="G24" t="inlineStr">
        <is>
          <t>AS-SM-1-2023-MDAH/CS-2</t>
        </is>
      </c>
      <c r="H24" s="3" t="n">
        <v>114033.64</v>
      </c>
      <c r="I24" t="inlineStr">
        <is>
          <t>PEN</t>
        </is>
      </c>
      <c r="J24" t="inlineStr">
        <is>
          <t>2023-05-30T08:57:00-05:00</t>
        </is>
      </c>
      <c r="K24" t="n">
        <v>0</v>
      </c>
      <c r="L24" t="inlineStr">
        <is>
          <t>Adjudicación Simplificada</t>
        </is>
      </c>
      <c r="M24" t="inlineStr">
        <is>
          <t>tenderer</t>
        </is>
      </c>
      <c r="N24" t="inlineStr">
        <is>
          <t>OCDS bulk (data.open-contracting.org/en/publication/135)</t>
        </is>
      </c>
      <c r="O24" t="inlineStr">
        <is>
          <t>2026-09-23T16:51:29.797Z</t>
        </is>
      </c>
    </row>
    <row r="25">
      <c r="A25" s="2" t="inlineStr">
        <is>
          <t>20404057805</t>
        </is>
      </c>
      <c r="B25" t="inlineStr">
        <is>
          <t>CENTRAL DE COMUNIDADES CAMPESINAS DE RANRACANCHA</t>
        </is>
      </c>
      <c r="C25" t="inlineStr">
        <is>
          <t>ocds-dgv273-seacev3-2023-389-9</t>
        </is>
      </c>
      <c r="D25" t="inlineStr">
        <is>
          <t>contrato</t>
        </is>
      </c>
      <c r="E25" t="inlineStr">
        <is>
          <t>20180001051</t>
        </is>
      </c>
      <c r="F25" t="inlineStr">
        <is>
          <t>MUNICIPALIDAD PROVINCIAL DE CHINCHEROS</t>
        </is>
      </c>
      <c r="G25" t="inlineStr">
        <is>
          <t>CONTRATO DE BIENES N° 11-MPCH-GM</t>
        </is>
      </c>
      <c r="H25" s="3" t="n">
        <v>235924</v>
      </c>
      <c r="I25" t="inlineStr">
        <is>
          <t>PEN</t>
        </is>
      </c>
      <c r="J25" t="inlineStr">
        <is>
          <t>2023-06-06T00:00:00-05:00</t>
        </is>
      </c>
      <c r="K25" t="n">
        <v>0</v>
      </c>
      <c r="L25" t="inlineStr">
        <is>
          <t>Regímen Especial</t>
        </is>
      </c>
      <c r="M25" t="inlineStr">
        <is>
          <t>tenderer,supplier</t>
        </is>
      </c>
      <c r="N25" t="inlineStr">
        <is>
          <t>OCDS bulk (data.open-contracting.org/en/publication/135)</t>
        </is>
      </c>
      <c r="O25" t="inlineStr">
        <is>
          <t>2026-09-23T16:51:29.797Z</t>
        </is>
      </c>
    </row>
    <row r="26">
      <c r="A26" s="2" t="inlineStr">
        <is>
          <t>20490790447</t>
        </is>
      </c>
      <c r="B26" t="inlineStr">
        <is>
          <t>COOPERATIVA AGRARIA ACOPAGRO LTDA</t>
        </is>
      </c>
      <c r="C26" t="inlineStr">
        <is>
          <t>ocds-dgv273-seacev3-131540</t>
        </is>
      </c>
      <c r="D26" t="inlineStr">
        <is>
          <t>proceso</t>
        </is>
      </c>
      <c r="E26" t="inlineStr">
        <is>
          <t>20504794637</t>
        </is>
      </c>
      <c r="F26" t="inlineStr">
        <is>
          <t>MINISTERIO DE LA PRODUCCIÓN</t>
        </is>
      </c>
      <c r="G26" t="inlineStr">
        <is>
          <t>CP-CLASICO-5-2015-PRODUCE-1</t>
        </is>
      </c>
      <c r="H26" s="3" t="n">
        <v>634045.45</v>
      </c>
      <c r="I26" t="inlineStr">
        <is>
          <t>PEN</t>
        </is>
      </c>
      <c r="J26" t="inlineStr">
        <is>
          <t>2015-07-02T15:11:00-05:00</t>
        </is>
      </c>
      <c r="K26" t="n">
        <v>0</v>
      </c>
      <c r="L26" t="inlineStr">
        <is>
          <t>Concurso Público</t>
        </is>
      </c>
      <c r="M26" t="inlineStr">
        <is>
          <t>tenderer</t>
        </is>
      </c>
      <c r="N26" t="inlineStr">
        <is>
          <t>OCDS bulk (data.open-contracting.org/en/publication/135)</t>
        </is>
      </c>
      <c r="O26" t="inlineStr">
        <is>
          <t>2026-09-23T16:51:29.797Z</t>
        </is>
      </c>
    </row>
    <row r="27">
      <c r="A27" s="2" t="inlineStr">
        <is>
          <t>20490790447</t>
        </is>
      </c>
      <c r="B27" t="inlineStr">
        <is>
          <t>COOPERATIVA SERVICIOS ESPECIALES DE LAS COMUNIDADES CAMPESINAS DE CHUMBIVILCAS LTDA - COOSE - CCCH</t>
        </is>
      </c>
      <c r="C27" t="inlineStr">
        <is>
          <t>ocds-dgv273-seacev3-154444</t>
        </is>
      </c>
      <c r="D27" t="inlineStr">
        <is>
          <t>proceso</t>
        </is>
      </c>
      <c r="E27" t="inlineStr">
        <is>
          <t>20167768076</t>
        </is>
      </c>
      <c r="F27" t="inlineStr">
        <is>
          <t>MUNICIPALIDAD PROVINCIAL DE ACOMAYO</t>
        </is>
      </c>
      <c r="G27" t="inlineStr">
        <is>
          <t>ADS-CLASICO-4-2015-CE-MPA-2015-1</t>
        </is>
      </c>
      <c r="H27" s="3" t="n">
        <v>74705.5</v>
      </c>
      <c r="I27" t="inlineStr">
        <is>
          <t>PEN</t>
        </is>
      </c>
      <c r="J27" t="inlineStr">
        <is>
          <t>2015-08-20T13:12:00-05:00</t>
        </is>
      </c>
      <c r="K27" t="n">
        <v>0</v>
      </c>
      <c r="L27" t="inlineStr">
        <is>
          <t>Adjudicación Directa Selectiva</t>
        </is>
      </c>
      <c r="M27" t="inlineStr">
        <is>
          <t>tenderer</t>
        </is>
      </c>
      <c r="N27" t="inlineStr">
        <is>
          <t>OCDS bulk (data.open-contracting.org/en/publication/135)</t>
        </is>
      </c>
      <c r="O27" t="inlineStr">
        <is>
          <t>2026-09-23T16:51:29.797Z</t>
        </is>
      </c>
    </row>
    <row r="28">
      <c r="A28" s="2" t="inlineStr">
        <is>
          <t>20490790447</t>
        </is>
      </c>
      <c r="B28" t="inlineStr">
        <is>
          <t>COOPERATIVA SERVICIOS ESPECIALES DE LAS COMUNIDADES CAMPESINAS DE CHUMBIVILCAS LTDA - COOSE - CCCH</t>
        </is>
      </c>
      <c r="C28" t="inlineStr">
        <is>
          <t>ocds-dgv273-seacev3-154488</t>
        </is>
      </c>
      <c r="D28" t="inlineStr">
        <is>
          <t>proceso</t>
        </is>
      </c>
      <c r="E28" t="inlineStr">
        <is>
          <t>20177217043</t>
        </is>
      </c>
      <c r="F28" t="inlineStr">
        <is>
          <t>MUNICIPALIDAD PROVINCIAL DEL CUSCO</t>
        </is>
      </c>
      <c r="G28" t="inlineStr">
        <is>
          <t>ADS-SIE-73-2015-MP-1</t>
        </is>
      </c>
      <c r="H28" s="3" t="n">
        <v>82316.2</v>
      </c>
      <c r="I28" t="inlineStr">
        <is>
          <t>PEN</t>
        </is>
      </c>
      <c r="J28" t="inlineStr">
        <is>
          <t>2015-08-19T17:50:00-05:00</t>
        </is>
      </c>
      <c r="K28" t="n">
        <v>0</v>
      </c>
      <c r="L28" t="inlineStr">
        <is>
          <t>Adjudicación Directa Selectiva</t>
        </is>
      </c>
      <c r="M28" t="inlineStr">
        <is>
          <t>tenderer</t>
        </is>
      </c>
      <c r="N28" t="inlineStr">
        <is>
          <t>OCDS bulk (data.open-contracting.org/en/publication/135)</t>
        </is>
      </c>
      <c r="O28" t="inlineStr">
        <is>
          <t>2026-09-23T16:51:29.797Z</t>
        </is>
      </c>
    </row>
    <row r="29">
      <c r="A29" s="2" t="inlineStr">
        <is>
          <t>20449558902</t>
        </is>
      </c>
      <c r="B29" t="inlineStr">
        <is>
          <t>COOPERATIVA SERVICIOS ESPECIALES DE LAS COMUNIDADES CAMPESINAS DE CHUMBIVILCAS LTDA - COOSE - CCCH</t>
        </is>
      </c>
      <c r="C29" t="inlineStr">
        <is>
          <t>ocds-dgv273-seacev3-156959</t>
        </is>
      </c>
      <c r="D29" t="inlineStr">
        <is>
          <t>proceso</t>
        </is>
      </c>
      <c r="E29" t="inlineStr">
        <is>
          <t>20148182788</t>
        </is>
      </c>
      <c r="F29" t="inlineStr">
        <is>
          <t>MUNICIPALIDAD PROVINCIAL DE ABANCAY</t>
        </is>
      </c>
      <c r="G29" t="inlineStr">
        <is>
          <t>ADP-SIE-5-2015-MPA-1</t>
        </is>
      </c>
      <c r="H29" s="3" t="n">
        <v>390787.16</v>
      </c>
      <c r="I29" t="inlineStr">
        <is>
          <t>PEN</t>
        </is>
      </c>
      <c r="J29" t="inlineStr">
        <is>
          <t>2015-08-25T19:57:00-05:00</t>
        </is>
      </c>
      <c r="K29" t="n">
        <v>0</v>
      </c>
      <c r="L29" t="inlineStr">
        <is>
          <t>Adjudicación Directa Pública</t>
        </is>
      </c>
      <c r="M29" t="inlineStr">
        <is>
          <t>tenderer</t>
        </is>
      </c>
      <c r="N29" t="inlineStr">
        <is>
          <t>OCDS bulk (data.open-contracting.org/en/publication/135)</t>
        </is>
      </c>
      <c r="O29" t="inlineStr">
        <is>
          <t>2026-09-23T16:51:29.797Z</t>
        </is>
      </c>
    </row>
    <row r="30">
      <c r="A30" s="2" t="inlineStr">
        <is>
          <t>20490790447</t>
        </is>
      </c>
      <c r="B30" t="inlineStr">
        <is>
          <t>ASOCIACION CIVIL DE MANTENIMIENTO VIAL Y DESARROLLO AGROPECUARIO CALVARIO</t>
        </is>
      </c>
      <c r="C30" t="inlineStr">
        <is>
          <t>ocds-dgv273-seacev3-157505</t>
        </is>
      </c>
      <c r="D30" t="inlineStr">
        <is>
          <t>proceso</t>
        </is>
      </c>
      <c r="E30" t="inlineStr">
        <is>
          <t>20494326311</t>
        </is>
      </c>
      <c r="F30" t="inlineStr">
        <is>
          <t>INSTITUTO VIAL PROVINCIAL MUNICIPAL DE HUANTA</t>
        </is>
      </c>
      <c r="G30" t="inlineStr">
        <is>
          <t>ADS-CLASICO-22-2015-IVP-H/CEP-1</t>
        </is>
      </c>
      <c r="H30" s="3" t="n">
        <v>66626.17999999999</v>
      </c>
      <c r="I30" t="inlineStr">
        <is>
          <t>PEN</t>
        </is>
      </c>
      <c r="J30" t="inlineStr">
        <is>
          <t>2015-08-18T19:41:00-05:00</t>
        </is>
      </c>
      <c r="K30" t="n">
        <v>0</v>
      </c>
      <c r="L30" t="inlineStr">
        <is>
          <t>Adjudicación Directa Selectiva</t>
        </is>
      </c>
      <c r="M30" t="inlineStr">
        <is>
          <t>tenderer</t>
        </is>
      </c>
      <c r="N30" t="inlineStr">
        <is>
          <t>OCDS bulk (data.open-contracting.org/en/publication/135)</t>
        </is>
      </c>
      <c r="O30" t="inlineStr">
        <is>
          <t>2026-09-23T16:51:29.797Z</t>
        </is>
      </c>
    </row>
    <row r="31">
      <c r="A31" s="2" t="inlineStr">
        <is>
          <t>20611254068</t>
        </is>
      </c>
      <c r="B31" t="inlineStr">
        <is>
          <t>COOPERATIVA SERVICIOS ESPECIALES DE LAS COMUNIDADES CAMPESINAS DE CHUMBIVILCAS LTDA - COOSE - CCCH</t>
        </is>
      </c>
      <c r="C31" t="inlineStr">
        <is>
          <t>ocds-dgv273-seacev3-159551</t>
        </is>
      </c>
      <c r="D31" t="inlineStr">
        <is>
          <t>proceso</t>
        </is>
      </c>
      <c r="E31" t="inlineStr">
        <is>
          <t>20181709066</t>
        </is>
      </c>
      <c r="F31" t="inlineStr">
        <is>
          <t>MUNICIPALIDAD PROVINCIAL DE CHUMBIVILCAS - SANTO TOMAS</t>
        </is>
      </c>
      <c r="G31" t="inlineStr">
        <is>
          <t>RES-PROC-2-2015-MPCH-1</t>
        </is>
      </c>
      <c r="H31" s="3" t="n">
        <v>103703.73</v>
      </c>
      <c r="I31" t="inlineStr">
        <is>
          <t>PEN</t>
        </is>
      </c>
      <c r="J31" t="inlineStr">
        <is>
          <t>2015-08-27T21:21:00-05:00</t>
        </is>
      </c>
      <c r="K31" t="n">
        <v>0</v>
      </c>
      <c r="L31" t="inlineStr">
        <is>
          <t>Regímen Especial</t>
        </is>
      </c>
      <c r="M31" t="inlineStr">
        <is>
          <t>tenderer</t>
        </is>
      </c>
      <c r="N31" t="inlineStr">
        <is>
          <t>OCDS bulk (data.open-contracting.org/en/publication/135)</t>
        </is>
      </c>
      <c r="O31" t="inlineStr">
        <is>
          <t>2026-09-23T16:51:29.797Z</t>
        </is>
      </c>
    </row>
    <row r="32">
      <c r="A32" s="2" t="inlineStr">
        <is>
          <t>20574602450</t>
        </is>
      </c>
      <c r="B32" t="inlineStr">
        <is>
          <t>COOPERATIVA AGRARIA WARMI TARPUY</t>
        </is>
      </c>
      <c r="C32" t="inlineStr">
        <is>
          <t>ocds-dgv273-seacev3-2026-326-7</t>
        </is>
      </c>
      <c r="D32" t="inlineStr">
        <is>
          <t>proceso</t>
        </is>
      </c>
      <c r="E32" t="inlineStr">
        <is>
          <t>20156959783</t>
        </is>
      </c>
      <c r="F32" t="inlineStr">
        <is>
          <t>MUNICIPALIDAD PROVINCIAL DE ANDAHUAYLAS</t>
        </is>
      </c>
      <c r="G32" t="inlineStr">
        <is>
          <t>RES-PROC-6-2026-MPA-1</t>
        </is>
      </c>
      <c r="H32" s="3" t="n">
        <v>365673</v>
      </c>
      <c r="I32" t="inlineStr">
        <is>
          <t>PEN</t>
        </is>
      </c>
      <c r="J32" t="inlineStr">
        <is>
          <t>2026-05-13T16:55:00-05:00</t>
        </is>
      </c>
      <c r="K32" t="n">
        <v>0</v>
      </c>
      <c r="L32" t="inlineStr">
        <is>
          <t>Regímen Especial</t>
        </is>
      </c>
      <c r="M32" t="inlineStr">
        <is>
          <t>tenderer</t>
        </is>
      </c>
      <c r="N32" t="inlineStr">
        <is>
          <t>OCDS bulk (data.open-contracting.org/en/publication/135)</t>
        </is>
      </c>
      <c r="O32" t="inlineStr">
        <is>
          <t>2026-09-23T16:51:29.797Z</t>
        </is>
      </c>
    </row>
    <row r="33">
      <c r="A33" s="2" t="inlineStr">
        <is>
          <t>20568720866</t>
        </is>
      </c>
      <c r="B33" t="inlineStr">
        <is>
          <t>COOPERATIVA AGRARIA FRUTOS DEL ANDE</t>
        </is>
      </c>
      <c r="C33" t="inlineStr">
        <is>
          <t>ocds-dgv273-seacev3-1182597</t>
        </is>
      </c>
      <c r="D33" t="inlineStr">
        <is>
          <t>proceso</t>
        </is>
      </c>
      <c r="E33" t="inlineStr">
        <is>
          <t>20143099262</t>
        </is>
      </c>
      <c r="F33" t="inlineStr">
        <is>
          <t>MUNICIPALIDAD PROVINCIAL DE HUANTA</t>
        </is>
      </c>
      <c r="G33" t="inlineStr">
        <is>
          <t>LP-ABR-5-2025-MPH/C-1</t>
        </is>
      </c>
      <c r="H33" s="3" t="n">
        <v>297035.2</v>
      </c>
      <c r="I33" t="inlineStr">
        <is>
          <t>PEN</t>
        </is>
      </c>
      <c r="J33" t="inlineStr">
        <is>
          <t>2025-12-31T22:37:00-05:00</t>
        </is>
      </c>
      <c r="K33" t="n">
        <v>0</v>
      </c>
      <c r="L33" t="inlineStr">
        <is>
          <t>Licitación Pública Abreviada</t>
        </is>
      </c>
      <c r="M33" t="inlineStr">
        <is>
          <t>tenderer</t>
        </is>
      </c>
      <c r="N33" t="inlineStr">
        <is>
          <t>OCDS bulk (data.open-contracting.org/en/publication/135)</t>
        </is>
      </c>
      <c r="O33" t="inlineStr">
        <is>
          <t>2026-09-23T16:51:29.797Z</t>
        </is>
      </c>
    </row>
    <row r="34">
      <c r="A34" s="2" t="inlineStr">
        <is>
          <t>20449558902</t>
        </is>
      </c>
      <c r="B34" t="inlineStr">
        <is>
          <t>ASOCIACION UNION POMAVILCA</t>
        </is>
      </c>
      <c r="C34" t="inlineStr">
        <is>
          <t>ocds-dgv273-seacev3-2017-200336-4</t>
        </is>
      </c>
      <c r="D34" t="inlineStr">
        <is>
          <t>proceso</t>
        </is>
      </c>
      <c r="E34" t="inlineStr">
        <is>
          <t>20487182487</t>
        </is>
      </c>
      <c r="F34" t="inlineStr">
        <is>
          <t>INSTITUTO VIAL PROVINCIAL MUNICIPAL DE ACOBAMBA</t>
        </is>
      </c>
      <c r="G34" t="inlineStr">
        <is>
          <t>AS-SM-4-2017-IVP-1</t>
        </is>
      </c>
      <c r="H34" s="3" t="n">
        <v>52421</v>
      </c>
      <c r="I34" t="inlineStr">
        <is>
          <t>PEN</t>
        </is>
      </c>
      <c r="J34" t="inlineStr">
        <is>
          <t>2017-04-06T15:25:00-05:00</t>
        </is>
      </c>
      <c r="K34" t="n">
        <v>0</v>
      </c>
      <c r="L34" t="inlineStr">
        <is>
          <t>Adjudicación Simplificada</t>
        </is>
      </c>
      <c r="M34" t="inlineStr">
        <is>
          <t>tenderer</t>
        </is>
      </c>
      <c r="N34" t="inlineStr">
        <is>
          <t>OCDS bulk (data.open-contracting.org/en/publication/135)</t>
        </is>
      </c>
      <c r="O34" t="inlineStr">
        <is>
          <t>2026-09-23T16:51:29.797Z</t>
        </is>
      </c>
    </row>
    <row r="35">
      <c r="A35" s="2" t="inlineStr">
        <is>
          <t>20449558902</t>
        </is>
      </c>
      <c r="B35" t="inlineStr">
        <is>
          <t>ASOCIACION CIVIL DE MANTENIMIENTO VIAL Y DESARROLLO AGROPECUARIO CALVARIO</t>
        </is>
      </c>
      <c r="C35" t="inlineStr">
        <is>
          <t>ocds-dgv273-seacev3-2017-200415-18</t>
        </is>
      </c>
      <c r="D35" t="inlineStr">
        <is>
          <t>proceso</t>
        </is>
      </c>
      <c r="E35" t="inlineStr">
        <is>
          <t>20452802172</t>
        </is>
      </c>
      <c r="F35" t="inlineStr">
        <is>
          <t>INSTITUTO VIAL PROVINCIAL MUNICIPAL DE LA MAR</t>
        </is>
      </c>
      <c r="G35" t="inlineStr">
        <is>
          <t>AS-SM-6-2017-IVP- LA MAR-1</t>
        </is>
      </c>
      <c r="H35" s="3" t="n">
        <v>57091</v>
      </c>
      <c r="I35" t="inlineStr">
        <is>
          <t>PEN</t>
        </is>
      </c>
      <c r="J35" t="inlineStr">
        <is>
          <t>2017-04-17T20:06:00-05:00</t>
        </is>
      </c>
      <c r="K35" t="n">
        <v>0</v>
      </c>
      <c r="L35" t="inlineStr">
        <is>
          <t>Adjudicación Simplificada</t>
        </is>
      </c>
      <c r="M35" t="inlineStr">
        <is>
          <t>tenderer</t>
        </is>
      </c>
      <c r="N35" t="inlineStr">
        <is>
          <t>OCDS bulk (data.open-contracting.org/en/publication/135)</t>
        </is>
      </c>
      <c r="O35" t="inlineStr">
        <is>
          <t>2026-09-23T16:51:29.797Z</t>
        </is>
      </c>
    </row>
    <row r="36">
      <c r="A36" s="2" t="inlineStr">
        <is>
          <t>20119208026</t>
        </is>
      </c>
      <c r="B36" t="inlineStr">
        <is>
          <t>ASOCIACION CIVIL DE MANTENIMIENTO VIAL Y DESARROLLO AGROPECUARIO CALVARIO</t>
        </is>
      </c>
      <c r="C36" t="inlineStr">
        <is>
          <t>ocds-dgv273-seacev3-2017-200415-21</t>
        </is>
      </c>
      <c r="D36" t="inlineStr">
        <is>
          <t>proceso</t>
        </is>
      </c>
      <c r="E36" t="inlineStr">
        <is>
          <t>20452802172</t>
        </is>
      </c>
      <c r="F36" t="inlineStr">
        <is>
          <t>INSTITUTO VIAL PROVINCIAL MUNICIPAL DE LA MAR</t>
        </is>
      </c>
      <c r="G36" t="inlineStr">
        <is>
          <t>AS-SM-9-2017-IVP- LA MAR-1</t>
        </is>
      </c>
      <c r="H36" s="3" t="n">
        <v>113516</v>
      </c>
      <c r="I36" t="inlineStr">
        <is>
          <t>PEN</t>
        </is>
      </c>
      <c r="J36" t="inlineStr">
        <is>
          <t>2017-04-17T20:08:00-05:00</t>
        </is>
      </c>
      <c r="K36" t="n">
        <v>0</v>
      </c>
      <c r="L36" t="inlineStr">
        <is>
          <t>Adjudicación Simplificada</t>
        </is>
      </c>
      <c r="M36" t="inlineStr">
        <is>
          <t>tenderer</t>
        </is>
      </c>
      <c r="N36" t="inlineStr">
        <is>
          <t>OCDS bulk (data.open-contracting.org/en/publication/135)</t>
        </is>
      </c>
      <c r="O36" t="inlineStr">
        <is>
          <t>2026-09-23T16:51:29.797Z</t>
        </is>
      </c>
    </row>
    <row r="37">
      <c r="A37" s="2" t="inlineStr">
        <is>
          <t>20526888686</t>
        </is>
      </c>
      <c r="B37" t="inlineStr">
        <is>
          <t>FONGAL TACNA</t>
        </is>
      </c>
      <c r="C37" t="inlineStr">
        <is>
          <t>ocds-dgv273-seacev3-2017-1834-13</t>
        </is>
      </c>
      <c r="D37" t="inlineStr">
        <is>
          <t>contrato</t>
        </is>
      </c>
      <c r="E37" t="inlineStr">
        <is>
          <t>20147796715</t>
        </is>
      </c>
      <c r="F37" t="inlineStr">
        <is>
          <t>MUNICIPALIDAD DISTRITAL DE ALTO DE LA ALIANZA</t>
        </is>
      </c>
      <c r="G37" t="inlineStr">
        <is>
          <t>Contrato N° 001-2017-MDAA</t>
        </is>
      </c>
      <c r="H37" s="3" t="n">
        <v>165651.75</v>
      </c>
      <c r="I37" t="inlineStr">
        <is>
          <t>PEN</t>
        </is>
      </c>
      <c r="J37" t="inlineStr">
        <is>
          <t>2017-04-28T00:00:00-05:00</t>
        </is>
      </c>
      <c r="K37" t="inlineStr">
        <is>
          <t>active</t>
        </is>
      </c>
      <c r="L37" t="inlineStr">
        <is>
          <t>Adjudicación Simplificada</t>
        </is>
      </c>
      <c r="M37" t="inlineStr">
        <is>
          <t>tenderer,supplier</t>
        </is>
      </c>
      <c r="N37" t="inlineStr">
        <is>
          <t>OCDS bulk (data.open-contracting.org/en/publication/135)</t>
        </is>
      </c>
      <c r="O37" t="inlineStr">
        <is>
          <t>2026-09-23T16:51:29.797Z</t>
        </is>
      </c>
    </row>
    <row r="38">
      <c r="A38" s="2" t="inlineStr">
        <is>
          <t>20490790447</t>
        </is>
      </c>
      <c r="B38" t="inlineStr">
        <is>
          <t>CENTRAL DE COMUNIDADES CAMPESINAS DE RANRACANCHA</t>
        </is>
      </c>
      <c r="C38" t="inlineStr">
        <is>
          <t>ocds-dgv273-seacev3-356576</t>
        </is>
      </c>
      <c r="D38" t="inlineStr">
        <is>
          <t>proceso</t>
        </is>
      </c>
      <c r="E38" t="inlineStr">
        <is>
          <t>20201967423</t>
        </is>
      </c>
      <c r="F38" t="inlineStr">
        <is>
          <t>MUNICIPALIDAD DISTRITAL DE PACUCHA</t>
        </is>
      </c>
      <c r="G38" t="inlineStr">
        <is>
          <t>AS-SM-1-2017-MDP-1</t>
        </is>
      </c>
      <c r="H38" s="3" t="n">
        <v>223824</v>
      </c>
      <c r="I38" t="inlineStr">
        <is>
          <t>PEN</t>
        </is>
      </c>
      <c r="J38" t="inlineStr">
        <is>
          <t>2017-03-02T23:12:00-05:00</t>
        </is>
      </c>
      <c r="K38" t="n">
        <v>0</v>
      </c>
      <c r="L38" t="inlineStr">
        <is>
          <t>Adjudicación Simplificada</t>
        </is>
      </c>
      <c r="M38" t="inlineStr">
        <is>
          <t>tenderer</t>
        </is>
      </c>
      <c r="N38" t="inlineStr">
        <is>
          <t>OCDS bulk (data.open-contracting.org/en/publication/135)</t>
        </is>
      </c>
      <c r="O38" t="inlineStr">
        <is>
          <t>2026-09-23T16:51:29.797Z</t>
        </is>
      </c>
    </row>
    <row r="39">
      <c r="A39" s="2" t="inlineStr">
        <is>
          <t>20490790447</t>
        </is>
      </c>
      <c r="B39" t="inlineStr">
        <is>
          <t>COOPERATIVA SERVICIOS ESPECIALES DE LAS COMUNIDADES CAMPESINAS DE CHUMBIVILCAS LTDA - COOSE - CCCH</t>
        </is>
      </c>
      <c r="C39" t="inlineStr">
        <is>
          <t>ocds-dgv273-seacev3-182673</t>
        </is>
      </c>
      <c r="D39" t="inlineStr">
        <is>
          <t>proceso</t>
        </is>
      </c>
      <c r="E39" t="inlineStr">
        <is>
          <t>20147567449</t>
        </is>
      </c>
      <c r="F39" t="inlineStr">
        <is>
          <t>MUNICIPALIDAD PROVINCIAL DE URUBAMBA</t>
        </is>
      </c>
      <c r="G39" t="inlineStr">
        <is>
          <t>AMC-SIP-37-2015-CEP-MPU-1</t>
        </is>
      </c>
      <c r="H39" s="3" t="n">
        <v>125641.5</v>
      </c>
      <c r="I39" t="inlineStr">
        <is>
          <t>PEN</t>
        </is>
      </c>
      <c r="J39" t="inlineStr">
        <is>
          <t>2015-10-13T14:40:00-05:00</t>
        </is>
      </c>
      <c r="K39" t="n">
        <v>0</v>
      </c>
      <c r="L39" t="inlineStr">
        <is>
          <t>Adjudicación de Menor Cuantía</t>
        </is>
      </c>
      <c r="M39" t="inlineStr">
        <is>
          <t>tenderer</t>
        </is>
      </c>
      <c r="N39" t="inlineStr">
        <is>
          <t>OCDS bulk (data.open-contracting.org/en/publication/135)</t>
        </is>
      </c>
      <c r="O39" t="inlineStr">
        <is>
          <t>2026-09-23T16:51:29.797Z</t>
        </is>
      </c>
    </row>
    <row r="40">
      <c r="A40" s="2" t="inlineStr">
        <is>
          <t>20490790447</t>
        </is>
      </c>
      <c r="B40" t="inlineStr">
        <is>
          <t>COOPERATIVA SERVICIOS ESPECIALES DE LAS COMUNIDADES CAMPESINAS DE CHUMBIVILCAS LTDA - COOSE - CCCH</t>
        </is>
      </c>
      <c r="C40" t="inlineStr">
        <is>
          <t>ocds-dgv273-seacev3-183602</t>
        </is>
      </c>
      <c r="D40" t="inlineStr">
        <is>
          <t>contrato</t>
        </is>
      </c>
      <c r="E40" t="inlineStr">
        <is>
          <t>20187459258</t>
        </is>
      </c>
      <c r="F40" t="inlineStr">
        <is>
          <t>MUNICIPALIDAD PROVINCIAL DE LA CONVENCION - SANTA ANA</t>
        </is>
      </c>
      <c r="G40" t="inlineStr">
        <is>
          <t>C-064-2015</t>
        </is>
      </c>
      <c r="H40" s="3" t="n">
        <v>134812.89</v>
      </c>
      <c r="I40" t="inlineStr">
        <is>
          <t>PEN</t>
        </is>
      </c>
      <c r="J40" t="inlineStr">
        <is>
          <t>2015-11-17T00:00:00-05:00</t>
        </is>
      </c>
      <c r="K40" t="inlineStr">
        <is>
          <t>active</t>
        </is>
      </c>
      <c r="L40" t="inlineStr">
        <is>
          <t>Adjudicación Directa Selectiva</t>
        </is>
      </c>
      <c r="M40" t="inlineStr">
        <is>
          <t>tenderer,supplier</t>
        </is>
      </c>
      <c r="N40" t="inlineStr">
        <is>
          <t>OCDS bulk (data.open-contracting.org/en/publication/135)</t>
        </is>
      </c>
      <c r="O40" t="inlineStr">
        <is>
          <t>2026-09-23T16:51:29.797Z</t>
        </is>
      </c>
    </row>
    <row r="41">
      <c r="A41" s="2" t="inlineStr">
        <is>
          <t>20490790447</t>
        </is>
      </c>
      <c r="B41" t="inlineStr">
        <is>
          <t>COOPERATIVA SERVICIOS ESPECIALES DE LAS COMUNIDADES CAMPESINAS DE CHUMBIVILCAS LTDA - COOSE - CCCH</t>
        </is>
      </c>
      <c r="C41" t="inlineStr">
        <is>
          <t>ocds-dgv273-seacev3-183665</t>
        </is>
      </c>
      <c r="D41" t="inlineStr">
        <is>
          <t>proceso</t>
        </is>
      </c>
      <c r="E41" t="inlineStr">
        <is>
          <t>20187172129</t>
        </is>
      </c>
      <c r="F41" t="inlineStr">
        <is>
          <t>MUNICIPALIDAD PROVINCIAL DE LA CONVENCION - SANTA ANA</t>
        </is>
      </c>
      <c r="G41" t="inlineStr">
        <is>
          <t>ADS-SIE-79-2015-MPLC-1</t>
        </is>
      </c>
      <c r="H41" s="3" t="n">
        <v>105300</v>
      </c>
      <c r="I41" t="inlineStr">
        <is>
          <t>PEN</t>
        </is>
      </c>
      <c r="J41" t="inlineStr">
        <is>
          <t>2015-10-14T22:40:00-05:00</t>
        </is>
      </c>
      <c r="K41" t="n">
        <v>0</v>
      </c>
      <c r="L41" t="inlineStr">
        <is>
          <t>Adjudicación Directa Selectiva</t>
        </is>
      </c>
      <c r="M41" t="inlineStr">
        <is>
          <t>tenderer</t>
        </is>
      </c>
      <c r="N41" t="inlineStr">
        <is>
          <t>OCDS bulk (data.open-contracting.org/en/publication/135)</t>
        </is>
      </c>
      <c r="O41" t="inlineStr">
        <is>
          <t>2026-09-23T16:51:29.797Z</t>
        </is>
      </c>
    </row>
    <row r="42">
      <c r="A42" s="2" t="inlineStr">
        <is>
          <t>20490790447</t>
        </is>
      </c>
      <c r="B42" t="inlineStr">
        <is>
          <t>COOPERATIVA SERVICIOS ESPECIALES DE LAS COMUNIDADES CAMPESINAS DE CHUMBIVILCAS LTDA - COOSE - CCCH</t>
        </is>
      </c>
      <c r="C42" t="inlineStr">
        <is>
          <t>ocds-dgv273-seacev3-184141</t>
        </is>
      </c>
      <c r="D42" t="inlineStr">
        <is>
          <t>proceso</t>
        </is>
      </c>
      <c r="E42" t="inlineStr">
        <is>
          <t>20147421070</t>
        </is>
      </c>
      <c r="F42" t="inlineStr">
        <is>
          <t>MUNICIPALIDAD PROVINCIAL DE QUISPICANCHIS - URCOS</t>
        </is>
      </c>
      <c r="G42" t="inlineStr">
        <is>
          <t>AMC-SIP-48-2015-CE/MPQ-U.-1</t>
        </is>
      </c>
      <c r="H42" s="3" t="n">
        <v>213427.2</v>
      </c>
      <c r="I42" t="inlineStr">
        <is>
          <t>PEN</t>
        </is>
      </c>
      <c r="J42" t="inlineStr">
        <is>
          <t>2015-10-15T11:54:00-05:00</t>
        </is>
      </c>
      <c r="K42" t="n">
        <v>0</v>
      </c>
      <c r="L42" t="inlineStr">
        <is>
          <t>Adjudicación de Menor Cuantía</t>
        </is>
      </c>
      <c r="M42" t="inlineStr">
        <is>
          <t>tenderer</t>
        </is>
      </c>
      <c r="N42" t="inlineStr">
        <is>
          <t>OCDS bulk (data.open-contracting.org/en/publication/135)</t>
        </is>
      </c>
      <c r="O42" t="inlineStr">
        <is>
          <t>2026-09-23T16:51:29.797Z</t>
        </is>
      </c>
    </row>
    <row r="43">
      <c r="A43" s="2" t="inlineStr">
        <is>
          <t>20490790447</t>
        </is>
      </c>
      <c r="B43" t="inlineStr">
        <is>
          <t>COOPERATIVA SERVICIOS ESPECIALES DE LAS COMUNIDADES CAMPESINAS DE CHUMBIVILCAS LTDA - COOSE - CCCH</t>
        </is>
      </c>
      <c r="C43" t="inlineStr">
        <is>
          <t>ocds-dgv273-seacev3-189144</t>
        </is>
      </c>
      <c r="D43" t="inlineStr">
        <is>
          <t>proceso</t>
        </is>
      </c>
      <c r="E43" t="inlineStr">
        <is>
          <t>20181709066</t>
        </is>
      </c>
      <c r="F43" t="inlineStr">
        <is>
          <t>MUNICIPALIDAD PROVINCIAL DE CANCHIS - SICUANI</t>
        </is>
      </c>
      <c r="G43" t="inlineStr">
        <is>
          <t>ADS-SIP-68-2015-MPC-1</t>
        </is>
      </c>
      <c r="H43" s="3" t="n">
        <v>41574.4</v>
      </c>
      <c r="I43" t="inlineStr">
        <is>
          <t>PEN</t>
        </is>
      </c>
      <c r="J43" t="inlineStr">
        <is>
          <t>2015-10-23T18:39:00-05:00</t>
        </is>
      </c>
      <c r="K43" t="n">
        <v>0</v>
      </c>
      <c r="L43" t="inlineStr">
        <is>
          <t>Adjudicación Directa Selectiva</t>
        </is>
      </c>
      <c r="M43" t="inlineStr">
        <is>
          <t>tenderer</t>
        </is>
      </c>
      <c r="N43" t="inlineStr">
        <is>
          <t>OCDS bulk (data.open-contracting.org/en/publication/135)</t>
        </is>
      </c>
      <c r="O43" t="inlineStr">
        <is>
          <t>2026-09-23T16:51:29.797Z</t>
        </is>
      </c>
    </row>
    <row r="44">
      <c r="A44" s="2" t="inlineStr">
        <is>
          <t>20490790447</t>
        </is>
      </c>
      <c r="B44" t="inlineStr">
        <is>
          <t>COOPERATIVA SERVICIOS ESPECIALES DE LAS COMUNIDADES CAMPESINAS DE CHUMBIVILCAS LTDA - COOSE - CCCH</t>
        </is>
      </c>
      <c r="C44" t="inlineStr">
        <is>
          <t>ocds-dgv273-seacev3-190057</t>
        </is>
      </c>
      <c r="D44" t="inlineStr">
        <is>
          <t>contrato</t>
        </is>
      </c>
      <c r="E44" t="inlineStr">
        <is>
          <t>20147421070</t>
        </is>
      </c>
      <c r="F44" t="inlineStr">
        <is>
          <t>MUNICIPALIDAD PROVINCIAL DE CHUMBIVILCAS - SANTO TOMAS</t>
        </is>
      </c>
      <c r="G44" t="n">
        <v>1598</v>
      </c>
      <c r="H44" s="3" t="n">
        <v>14782.17</v>
      </c>
      <c r="I44" t="inlineStr">
        <is>
          <t>PEN</t>
        </is>
      </c>
      <c r="J44" t="inlineStr">
        <is>
          <t>2015-11-07T00:00:00-05:00</t>
        </is>
      </c>
      <c r="K44" t="inlineStr">
        <is>
          <t>active</t>
        </is>
      </c>
      <c r="L44" t="inlineStr">
        <is>
          <t>Adjudicación de Menor Cuantía</t>
        </is>
      </c>
      <c r="M44" t="inlineStr">
        <is>
          <t>tenderer,supplier</t>
        </is>
      </c>
      <c r="N44" t="inlineStr">
        <is>
          <t>OCDS bulk (data.open-contracting.org/en/publication/135)</t>
        </is>
      </c>
      <c r="O44" t="inlineStr">
        <is>
          <t>2026-09-23T16:51:29.797Z</t>
        </is>
      </c>
    </row>
    <row r="45">
      <c r="A45" s="2" t="inlineStr">
        <is>
          <t>20490790447</t>
        </is>
      </c>
      <c r="B45" t="inlineStr">
        <is>
          <t>COOPERATIVA SERVICIOS ESPECIALES DE LAS COMUNIDADES CAMPESINAS DE CHUMBIVILCAS LTDA - COOSE - CCCH</t>
        </is>
      </c>
      <c r="C45" t="inlineStr">
        <is>
          <t>ocds-dgv273-seacev3-191664</t>
        </is>
      </c>
      <c r="D45" t="inlineStr">
        <is>
          <t>proceso</t>
        </is>
      </c>
      <c r="E45" t="inlineStr">
        <is>
          <t>20147421070</t>
        </is>
      </c>
      <c r="F45" t="inlineStr">
        <is>
          <t>MUNICIPALIDAD PROVINCIAL DE CANCHIS - SICUANI</t>
        </is>
      </c>
      <c r="G45" t="inlineStr">
        <is>
          <t>ADS-CLASICO-69-2015-MPC-1</t>
        </is>
      </c>
      <c r="H45" s="3" t="n">
        <v>65648</v>
      </c>
      <c r="I45" t="inlineStr">
        <is>
          <t>PEN</t>
        </is>
      </c>
      <c r="J45" t="inlineStr">
        <is>
          <t>2015-10-28T20:02:00-05:00</t>
        </is>
      </c>
      <c r="K45" t="n">
        <v>0</v>
      </c>
      <c r="L45" t="inlineStr">
        <is>
          <t>Adjudicación Directa Selectiva</t>
        </is>
      </c>
      <c r="M45" t="inlineStr">
        <is>
          <t>tenderer</t>
        </is>
      </c>
      <c r="N45" t="inlineStr">
        <is>
          <t>OCDS bulk (data.open-contracting.org/en/publication/135)</t>
        </is>
      </c>
      <c r="O45" t="inlineStr">
        <is>
          <t>2026-09-23T16:51:29.797Z</t>
        </is>
      </c>
    </row>
    <row r="46">
      <c r="A46" s="2" t="inlineStr">
        <is>
          <t>20490790447</t>
        </is>
      </c>
      <c r="B46" t="inlineStr">
        <is>
          <t>COOPERATIVA SERVICIOS ESPECIALES DE LAS COMUNIDADES CAMPESINAS DE CHUMBIVILCAS LTDA - COOSE - CCCH</t>
        </is>
      </c>
      <c r="C46" t="inlineStr">
        <is>
          <t>ocds-dgv273-seacev3-192292</t>
        </is>
      </c>
      <c r="D46" t="inlineStr">
        <is>
          <t>proceso</t>
        </is>
      </c>
      <c r="E46" t="inlineStr">
        <is>
          <t>20187459258</t>
        </is>
      </c>
      <c r="F46" t="inlineStr">
        <is>
          <t>MUNICIPALIDAD PROVINCIAL DE CANCHIS - SICUANI</t>
        </is>
      </c>
      <c r="G46" t="inlineStr">
        <is>
          <t>ADS-SIP-70-2015-MPC-1</t>
        </is>
      </c>
      <c r="H46" s="3" t="n">
        <v>117392</v>
      </c>
      <c r="I46" t="inlineStr">
        <is>
          <t>PEN</t>
        </is>
      </c>
      <c r="J46" t="inlineStr">
        <is>
          <t>2015-10-29T17:10:00-05:00</t>
        </is>
      </c>
      <c r="K46" t="n">
        <v>0</v>
      </c>
      <c r="L46" t="inlineStr">
        <is>
          <t>Adjudicación Directa Selectiva</t>
        </is>
      </c>
      <c r="M46" t="inlineStr">
        <is>
          <t>tenderer</t>
        </is>
      </c>
      <c r="N46" t="inlineStr">
        <is>
          <t>OCDS bulk (data.open-contracting.org/en/publication/135)</t>
        </is>
      </c>
      <c r="O46" t="inlineStr">
        <is>
          <t>2026-09-23T16:51:29.797Z</t>
        </is>
      </c>
    </row>
    <row r="47">
      <c r="A47" s="2" t="inlineStr">
        <is>
          <t>20490790447</t>
        </is>
      </c>
      <c r="B47" t="inlineStr">
        <is>
          <t>COOPERATIVA SERVICIOS ESPECIALES DE LAS COMUNIDADES CAMPESINAS DE CHUMBIVILCAS LTDA - COOSE - CCCH</t>
        </is>
      </c>
      <c r="C47" t="inlineStr">
        <is>
          <t>ocds-dgv273-seacev3-172611</t>
        </is>
      </c>
      <c r="D47" t="inlineStr">
        <is>
          <t>proceso</t>
        </is>
      </c>
      <c r="E47" t="inlineStr">
        <is>
          <t>20187459258</t>
        </is>
      </c>
      <c r="F47" t="inlineStr">
        <is>
          <t>MUNICIPALIDAD PROVINCIAL DE LA CONVENCION - SANTA ANA</t>
        </is>
      </c>
      <c r="G47" t="inlineStr">
        <is>
          <t>ADS-CLASICO-63-2015-MPLC-1</t>
        </is>
      </c>
      <c r="H47" s="3" t="n">
        <v>66322.63</v>
      </c>
      <c r="I47" t="inlineStr">
        <is>
          <t>PEN</t>
        </is>
      </c>
      <c r="J47" t="inlineStr">
        <is>
          <t>2015-09-22T21:48:00-05:00</t>
        </is>
      </c>
      <c r="K47" t="n">
        <v>0</v>
      </c>
      <c r="L47" t="inlineStr">
        <is>
          <t>Adjudicación Directa Selectiva</t>
        </is>
      </c>
      <c r="M47" t="inlineStr">
        <is>
          <t>tenderer</t>
        </is>
      </c>
      <c r="N47" t="inlineStr">
        <is>
          <t>OCDS bulk (data.open-contracting.org/en/publication/135)</t>
        </is>
      </c>
      <c r="O47" t="inlineStr">
        <is>
          <t>2026-09-23T16:51:29.797Z</t>
        </is>
      </c>
    </row>
    <row r="48">
      <c r="A48" s="2" t="inlineStr">
        <is>
          <t>20600675487</t>
        </is>
      </c>
      <c r="B48" t="inlineStr">
        <is>
          <t>COOPERATIVA SERVICIOS ESPECIALES DE LAS COMUNIDADES CAMPESINAS DE CHUMBIVILCAS LTDA - COOSE - CCCH</t>
        </is>
      </c>
      <c r="C48" t="inlineStr">
        <is>
          <t>ocds-dgv273-seacev3-172638</t>
        </is>
      </c>
      <c r="D48" t="inlineStr">
        <is>
          <t>proceso</t>
        </is>
      </c>
      <c r="E48" t="inlineStr">
        <is>
          <t>20147567449</t>
        </is>
      </c>
      <c r="F48" t="inlineStr">
        <is>
          <t>MUNICIPALIDAD PROVINCIAL DE LA CONVENCION - SANTA ANA</t>
        </is>
      </c>
      <c r="G48" t="inlineStr">
        <is>
          <t>ADP-SIE-4-2015-MPLC-1</t>
        </is>
      </c>
      <c r="H48" s="3" t="n">
        <v>222041.6</v>
      </c>
      <c r="I48" t="inlineStr">
        <is>
          <t>PEN</t>
        </is>
      </c>
      <c r="J48" t="inlineStr">
        <is>
          <t>2015-09-22T22:23:00-05:00</t>
        </is>
      </c>
      <c r="K48" t="n">
        <v>0</v>
      </c>
      <c r="L48" t="inlineStr">
        <is>
          <t>Adjudicación Directa Pública</t>
        </is>
      </c>
      <c r="M48" t="inlineStr">
        <is>
          <t>tenderer</t>
        </is>
      </c>
      <c r="N48" t="inlineStr">
        <is>
          <t>OCDS bulk (data.open-contracting.org/en/publication/135)</t>
        </is>
      </c>
      <c r="O48" t="inlineStr">
        <is>
          <t>2026-09-23T16:51:29.797Z</t>
        </is>
      </c>
    </row>
    <row r="49">
      <c r="A49" s="2" t="inlineStr">
        <is>
          <t>20449558902</t>
        </is>
      </c>
      <c r="B49" t="inlineStr">
        <is>
          <t>COOPERATIVA SERVICIOS ESPECIALES DE LAS COMUNIDADES CAMPESINAS DE CHUMBIVILCAS LTDA - COOSE - CCCH</t>
        </is>
      </c>
      <c r="C49" t="inlineStr">
        <is>
          <t>ocds-dgv273-seacev3-174188</t>
        </is>
      </c>
      <c r="D49" t="inlineStr">
        <is>
          <t>proceso</t>
        </is>
      </c>
      <c r="E49" t="inlineStr">
        <is>
          <t>20187172129</t>
        </is>
      </c>
      <c r="F49" t="inlineStr">
        <is>
          <t>MUNICIPALIDAD PROVINCIAL DE URUBAMBA</t>
        </is>
      </c>
      <c r="G49" t="inlineStr">
        <is>
          <t>RES-PROC-1-2015-CEP-MPU-1</t>
        </is>
      </c>
      <c r="H49" s="3" t="n">
        <v>122947.55</v>
      </c>
      <c r="I49" t="inlineStr">
        <is>
          <t>PEN</t>
        </is>
      </c>
      <c r="J49" t="inlineStr">
        <is>
          <t>2015-09-24T18:35:00-05:00</t>
        </is>
      </c>
      <c r="K49" t="n">
        <v>0</v>
      </c>
      <c r="L49" t="inlineStr">
        <is>
          <t>Regímen Especial</t>
        </is>
      </c>
      <c r="M49" t="inlineStr">
        <is>
          <t>tenderer</t>
        </is>
      </c>
      <c r="N49" t="inlineStr">
        <is>
          <t>OCDS bulk (data.open-contracting.org/en/publication/135)</t>
        </is>
      </c>
      <c r="O49" t="inlineStr">
        <is>
          <t>2026-09-23T16:51:29.797Z</t>
        </is>
      </c>
    </row>
    <row r="50">
      <c r="A50" s="2" t="inlineStr">
        <is>
          <t>20600675487</t>
        </is>
      </c>
      <c r="B50" t="inlineStr">
        <is>
          <t>COOPERATIVA SERVICIOS ESPECIALES DE LAS COMUNIDADES CAMPESINAS DE CHUMBIVILCAS LTDA - COOSE - CCCH</t>
        </is>
      </c>
      <c r="C50" t="inlineStr">
        <is>
          <t>ocds-dgv273-seacev3-174691</t>
        </is>
      </c>
      <c r="D50" t="inlineStr">
        <is>
          <t>proceso</t>
        </is>
      </c>
      <c r="E50" t="inlineStr">
        <is>
          <t>20143166717</t>
        </is>
      </c>
      <c r="F50" t="inlineStr">
        <is>
          <t>MUNICIPALIDAD PROVINCIAL DE QUISPICANCHIS - URCOS</t>
        </is>
      </c>
      <c r="G50" t="inlineStr">
        <is>
          <t>RES-PROC-1-2015-CE/MPQ-U.-1</t>
        </is>
      </c>
      <c r="H50" s="3" t="n">
        <v>160041.6</v>
      </c>
      <c r="I50" t="inlineStr">
        <is>
          <t>PEN</t>
        </is>
      </c>
      <c r="J50" t="inlineStr">
        <is>
          <t>2015-09-25T15:42:00-05:00</t>
        </is>
      </c>
      <c r="K50" t="n">
        <v>0</v>
      </c>
      <c r="L50" t="inlineStr">
        <is>
          <t>Regímen Especial</t>
        </is>
      </c>
      <c r="M50" t="inlineStr">
        <is>
          <t>tenderer</t>
        </is>
      </c>
      <c r="N50" t="inlineStr">
        <is>
          <t>OCDS bulk (data.open-contracting.org/en/publication/135)</t>
        </is>
      </c>
      <c r="O50" t="inlineStr">
        <is>
          <t>2026-09-23T16:51:29.797Z</t>
        </is>
      </c>
    </row>
    <row r="51">
      <c r="A51" s="2" t="inlineStr">
        <is>
          <t>20490790447</t>
        </is>
      </c>
      <c r="B51" t="inlineStr">
        <is>
          <t>ASOCIACION DE PRODUCTORES AGROPECUARIOS Y FORESTALES NUEVA URBANIZACION DE HUALLATA</t>
        </is>
      </c>
      <c r="C51" t="inlineStr">
        <is>
          <t>ocds-dgv273-seacev3-2024-519-2</t>
        </is>
      </c>
      <c r="D51" t="inlineStr">
        <is>
          <t>contrato</t>
        </is>
      </c>
      <c r="E51" t="inlineStr">
        <is>
          <t>20189212195</t>
        </is>
      </c>
      <c r="F51" t="inlineStr">
        <is>
          <t>MUNICIPALIDAD PROVINCIAL DE CANGALLO</t>
        </is>
      </c>
      <c r="G51" t="inlineStr">
        <is>
          <t>37-2024</t>
        </is>
      </c>
      <c r="H51" s="3" t="n">
        <v>72000</v>
      </c>
      <c r="I51" t="inlineStr">
        <is>
          <t>PEN</t>
        </is>
      </c>
      <c r="J51" t="inlineStr">
        <is>
          <t>2024-04-24T00:00:00-05:00</t>
        </is>
      </c>
      <c r="K51" t="n">
        <v>0</v>
      </c>
      <c r="L51" t="inlineStr">
        <is>
          <t>Adjudicación Simplificada</t>
        </is>
      </c>
      <c r="M51" t="inlineStr">
        <is>
          <t>tenderer,supplier</t>
        </is>
      </c>
      <c r="N51" t="inlineStr">
        <is>
          <t>OCDS bulk (data.open-contracting.org/en/publication/135)</t>
        </is>
      </c>
      <c r="O51" t="inlineStr">
        <is>
          <t>2026-09-23T16:51:29.797Z</t>
        </is>
      </c>
    </row>
    <row r="52">
      <c r="A52" s="2" t="n">
        <v>20449558902</v>
      </c>
      <c r="B52" t="inlineStr">
        <is>
          <t>ASOCIACION CIVIL DE MANTENIMIENTO VIAL Y DESARROLLO AGROPECUARIO CALVARIO</t>
        </is>
      </c>
      <c r="C52" t="inlineStr">
        <is>
          <t>ocds-dgv273-seacev3-53838</t>
        </is>
      </c>
      <c r="D52" t="inlineStr">
        <is>
          <t>proceso</t>
        </is>
      </c>
      <c r="E52" t="inlineStr">
        <is>
          <t>20143166717</t>
        </is>
      </c>
      <c r="F52" t="inlineStr">
        <is>
          <t>MUNICIPALIDAD PROVINCIAL DE LA MAR - SAN MIGUEL</t>
        </is>
      </c>
      <c r="G52" t="inlineStr">
        <is>
          <t>ADS-CLASICO-44-2014-MPLM-SM-1</t>
        </is>
      </c>
      <c r="H52" s="3" t="n">
        <v>146505.61</v>
      </c>
      <c r="I52" t="inlineStr">
        <is>
          <t>PEN</t>
        </is>
      </c>
      <c r="J52" t="inlineStr">
        <is>
          <t>2014-11-13T00:12:00-05:00</t>
        </is>
      </c>
      <c r="K52" t="n">
        <v>0</v>
      </c>
      <c r="L52" t="inlineStr">
        <is>
          <t>Adjudicación Directa Selectiva</t>
        </is>
      </c>
      <c r="M52" t="inlineStr">
        <is>
          <t>tenderer</t>
        </is>
      </c>
      <c r="N52" t="inlineStr">
        <is>
          <t>OCDS bulk (data.open-contracting.org/en/publication/135)</t>
        </is>
      </c>
      <c r="O52" t="inlineStr">
        <is>
          <t>2026-09-23T16:51:29.797Z</t>
        </is>
      </c>
    </row>
    <row r="53">
      <c r="A53" s="2" t="n">
        <v>20600675487</v>
      </c>
      <c r="B53" t="inlineStr">
        <is>
          <t>ASOCIACION DE PRODUCTORES AGROPECUARIOS Y FORESTALES NUEVA URBANIZACION DE HUALLATA</t>
        </is>
      </c>
      <c r="C53" t="inlineStr">
        <is>
          <t>ocds-dgv273-seacev3-2024-519-9</t>
        </is>
      </c>
      <c r="D53" t="inlineStr">
        <is>
          <t>contrato</t>
        </is>
      </c>
      <c r="E53" t="inlineStr">
        <is>
          <t>20177217043</t>
        </is>
      </c>
      <c r="F53" t="inlineStr">
        <is>
          <t>MUNICIPALIDAD PROVINCIAL DE CANGALLO</t>
        </is>
      </c>
      <c r="G53" t="inlineStr">
        <is>
          <t>52-2024-MPC/GM</t>
        </is>
      </c>
      <c r="H53" s="3" t="n">
        <v>71988</v>
      </c>
      <c r="I53" t="inlineStr">
        <is>
          <t>PEN</t>
        </is>
      </c>
      <c r="J53" t="inlineStr">
        <is>
          <t>2024-07-05T00:00:00-05:00</t>
        </is>
      </c>
      <c r="K53" t="n">
        <v>0</v>
      </c>
      <c r="L53" t="inlineStr">
        <is>
          <t>Adjudicación Simplificada</t>
        </is>
      </c>
      <c r="M53" t="inlineStr">
        <is>
          <t>tenderer,supplier</t>
        </is>
      </c>
      <c r="N53" t="inlineStr">
        <is>
          <t>OCDS bulk (data.open-contracting.org/en/publication/135)</t>
        </is>
      </c>
      <c r="O53" t="inlineStr">
        <is>
          <t>2026-09-23T16:51:29.797Z</t>
        </is>
      </c>
    </row>
    <row r="54">
      <c r="A54" s="2" t="n">
        <v>20490790447</v>
      </c>
      <c r="B54" t="inlineStr">
        <is>
          <t>COOPERATIVA SERVICIOS ESPECIALES DE LAS COMUNIDADES CAMPESINAS DE CHUMBIVILCAS LTDA - COOSE - CCCH</t>
        </is>
      </c>
      <c r="C54" t="inlineStr">
        <is>
          <t>ocds-dgv273-seacev3-154179</t>
        </is>
      </c>
      <c r="D54" t="inlineStr">
        <is>
          <t>proceso</t>
        </is>
      </c>
      <c r="E54" t="n">
        <v>20177217043</v>
      </c>
      <c r="F54" t="inlineStr">
        <is>
          <t>MUNICIPALIDAD PROVINCIAL DEL CUSCO</t>
        </is>
      </c>
      <c r="G54" t="inlineStr">
        <is>
          <t>ADP-SIE-12-2015-MP-1</t>
        </is>
      </c>
      <c r="H54" s="3" t="n">
        <v>323942.4</v>
      </c>
      <c r="I54" t="inlineStr">
        <is>
          <t>PEN</t>
        </is>
      </c>
      <c r="J54" t="inlineStr">
        <is>
          <t>2015-08-19T15:35:00-05:00</t>
        </is>
      </c>
      <c r="K54" t="n">
        <v>0</v>
      </c>
      <c r="L54" t="inlineStr">
        <is>
          <t>Adjudicación Directa Pública</t>
        </is>
      </c>
      <c r="M54" t="inlineStr">
        <is>
          <t>tenderer</t>
        </is>
      </c>
      <c r="N54" t="inlineStr">
        <is>
          <t>OCDS bulk (data.open-contracting.org/en/publication/135)</t>
        </is>
      </c>
      <c r="O54" t="inlineStr">
        <is>
          <t>2026-09-23T16:51:29.797Z</t>
        </is>
      </c>
    </row>
    <row r="55">
      <c r="A55" s="2" t="n"/>
      <c r="H55" s="3" t="n"/>
    </row>
    <row r="56">
      <c r="A56" s="2" t="n"/>
      <c r="H56" s="3" t="n"/>
    </row>
    <row r="57">
      <c r="A57" s="2" t="n"/>
      <c r="H57" s="3" t="n"/>
    </row>
    <row r="58">
      <c r="A58" s="2" t="n"/>
      <c r="H58" s="3" t="n"/>
    </row>
    <row r="59">
      <c r="A59" s="2" t="n"/>
      <c r="H59" s="3" t="n"/>
    </row>
    <row r="60">
      <c r="A60" s="2" t="n"/>
      <c r="H60" s="3" t="n"/>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K1705"/>
  <sheetViews>
    <sheetView workbookViewId="0">
      <pane ySplit="1" topLeftCell="A2" activePane="bottomLeft" state="frozen"/>
      <selection pane="bottomLeft" activeCell="A1" sqref="A1"/>
    </sheetView>
  </sheetViews>
  <sheetFormatPr baseColWidth="8" defaultRowHeight="15"/>
  <sheetData>
    <row r="1">
      <c r="A1" s="365" t="inlineStr">
        <is>
          <t>ruc</t>
        </is>
      </c>
      <c r="B1" s="365" t="inlineStr">
        <is>
          <t>anio</t>
        </is>
      </c>
      <c r="C1" s="365" t="inlineStr">
        <is>
          <t>mes</t>
        </is>
      </c>
      <c r="D1" s="365" t="inlineStr">
        <is>
          <t>aduana_codigo</t>
        </is>
      </c>
      <c r="E1" s="365" t="inlineStr">
        <is>
          <t>agente_codigo</t>
        </is>
      </c>
      <c r="F1" s="365" t="inlineStr">
        <is>
          <t>pais_codigo</t>
        </is>
      </c>
      <c r="G1" s="365" t="inlineStr">
        <is>
          <t>dua_numero</t>
        </is>
      </c>
      <c r="H1" s="365" t="inlineStr">
        <is>
          <t>fecha_embarque</t>
        </is>
      </c>
      <c r="I1" s="365" t="inlineStr">
        <is>
          <t>canal</t>
        </is>
      </c>
      <c r="J1" s="365" t="inlineStr">
        <is>
          <t>url_detalle</t>
        </is>
      </c>
      <c r="K1" s="365" t="inlineStr">
        <is>
          <t>fecha_consulta</t>
        </is>
      </c>
    </row>
    <row r="2">
      <c r="A2" t="inlineStr">
        <is>
          <t>20118578415</t>
        </is>
      </c>
      <c r="B2" t="inlineStr">
        <is>
          <t>2025</t>
        </is>
      </c>
      <c r="C2" t="inlineStr">
        <is>
          <t>1</t>
        </is>
      </c>
      <c r="D2" t="inlineStr">
        <is>
          <t>118</t>
        </is>
      </c>
      <c r="E2" t="inlineStr">
        <is>
          <t>5901</t>
        </is>
      </c>
      <c r="F2" t="inlineStr">
        <is>
          <t>DE</t>
        </is>
      </c>
      <c r="G2" t="inlineStr">
        <is>
          <t>136579</t>
        </is>
      </c>
      <c r="H2" t="inlineStr">
        <is>
          <t>01/01/2025</t>
        </is>
      </c>
      <c r="I2" t="inlineStr">
        <is>
          <t>VERDE</t>
        </is>
      </c>
      <c r="J2" t="inlineStr">
        <is>
          <t>http://www.aduanet.gob.pe/servlet/SgCDUI2?option=una&amp;n=40&amp;codaduana=118&amp;anoprese=2024&amp;numecorre=136579</t>
        </is>
      </c>
      <c r="K2" t="inlineStr">
        <is>
          <t>2026-09-24T02:44:10.922126+00:00</t>
        </is>
      </c>
    </row>
    <row r="3">
      <c r="A3" t="inlineStr">
        <is>
          <t>20118578415</t>
        </is>
      </c>
      <c r="B3" t="inlineStr">
        <is>
          <t>2025</t>
        </is>
      </c>
      <c r="C3" t="inlineStr">
        <is>
          <t>1</t>
        </is>
      </c>
      <c r="D3" t="inlineStr">
        <is>
          <t>118</t>
        </is>
      </c>
      <c r="E3" t="inlineStr">
        <is>
          <t>5901</t>
        </is>
      </c>
      <c r="F3" t="inlineStr">
        <is>
          <t>DE</t>
        </is>
      </c>
      <c r="G3" t="inlineStr">
        <is>
          <t>136594</t>
        </is>
      </c>
      <c r="H3" t="inlineStr">
        <is>
          <t>01/01/2025</t>
        </is>
      </c>
      <c r="I3" t="inlineStr">
        <is>
          <t>VERDE</t>
        </is>
      </c>
      <c r="J3" t="inlineStr">
        <is>
          <t>http://www.aduanet.gob.pe/servlet/SgCDUI2?option=una&amp;n=40&amp;codaduana=118&amp;anoprese=2024&amp;numecorre=136594</t>
        </is>
      </c>
      <c r="K3" t="inlineStr">
        <is>
          <t>2026-09-24T02:44:10.922126+00:00</t>
        </is>
      </c>
    </row>
    <row r="4">
      <c r="A4" t="inlineStr">
        <is>
          <t>20118578415</t>
        </is>
      </c>
      <c r="B4" t="inlineStr">
        <is>
          <t>2025</t>
        </is>
      </c>
      <c r="C4" t="inlineStr">
        <is>
          <t>1</t>
        </is>
      </c>
      <c r="D4" t="inlineStr">
        <is>
          <t>118</t>
        </is>
      </c>
      <c r="E4" t="inlineStr">
        <is>
          <t>5901</t>
        </is>
      </c>
      <c r="F4" t="inlineStr">
        <is>
          <t>US</t>
        </is>
      </c>
      <c r="G4" t="inlineStr">
        <is>
          <t>006573</t>
        </is>
      </c>
      <c r="H4" t="inlineStr">
        <is>
          <t>31/01/2025</t>
        </is>
      </c>
      <c r="I4" t="inlineStr">
        <is>
          <t>VERDE</t>
        </is>
      </c>
      <c r="J4" t="inlineStr">
        <is>
          <t>http://www.aduanet.gob.pe/servlet/SgCDUI2?option=una&amp;n=40&amp;codaduana=118&amp;anoprese=2025&amp;numecorre=006573</t>
        </is>
      </c>
      <c r="K4" t="inlineStr">
        <is>
          <t>2026-09-24T02:44:11.865940+00:00</t>
        </is>
      </c>
    </row>
    <row r="5">
      <c r="A5" t="inlineStr">
        <is>
          <t>20118578415</t>
        </is>
      </c>
      <c r="B5" t="inlineStr">
        <is>
          <t>2025</t>
        </is>
      </c>
      <c r="C5" t="inlineStr">
        <is>
          <t>8</t>
        </is>
      </c>
      <c r="D5" t="inlineStr">
        <is>
          <t>118</t>
        </is>
      </c>
      <c r="E5" t="inlineStr">
        <is>
          <t>5901</t>
        </is>
      </c>
      <c r="F5" t="inlineStr">
        <is>
          <t>DE</t>
        </is>
      </c>
      <c r="G5" t="inlineStr">
        <is>
          <t>086978</t>
        </is>
      </c>
      <c r="H5" t="inlineStr">
        <is>
          <t>27/08/2025</t>
        </is>
      </c>
      <c r="I5" t="inlineStr">
        <is>
          <t>VERDE</t>
        </is>
      </c>
      <c r="J5" t="inlineStr">
        <is>
          <t>http://www.aduanet.gob.pe/servlet/SgCDUI2?option=una&amp;n=40&amp;codaduana=118&amp;anoprese=2025&amp;numecorre=086978</t>
        </is>
      </c>
      <c r="K5" t="inlineStr">
        <is>
          <t>2026-09-24T02:44:12.483763+00:00</t>
        </is>
      </c>
    </row>
    <row r="6">
      <c r="A6" t="inlineStr">
        <is>
          <t>20118578415</t>
        </is>
      </c>
      <c r="B6" t="inlineStr">
        <is>
          <t>2025</t>
        </is>
      </c>
      <c r="C6" t="inlineStr">
        <is>
          <t>9</t>
        </is>
      </c>
      <c r="D6" t="inlineStr">
        <is>
          <t>118</t>
        </is>
      </c>
      <c r="E6" t="inlineStr">
        <is>
          <t>5901</t>
        </is>
      </c>
      <c r="F6" t="inlineStr">
        <is>
          <t>DE</t>
        </is>
      </c>
      <c r="G6" t="inlineStr">
        <is>
          <t>099967</t>
        </is>
      </c>
      <c r="H6" t="inlineStr">
        <is>
          <t>24/09/2025</t>
        </is>
      </c>
      <c r="I6" t="inlineStr">
        <is>
          <t>VERDE</t>
        </is>
      </c>
      <c r="J6" t="inlineStr">
        <is>
          <t>http://www.aduanet.gob.pe/servlet/SgCDUI2?option=una&amp;n=40&amp;codaduana=118&amp;anoprese=2025&amp;numecorre=099967</t>
        </is>
      </c>
      <c r="K6" t="inlineStr">
        <is>
          <t>2026-09-24T02:44:13.074833+00:00</t>
        </is>
      </c>
    </row>
    <row r="7">
      <c r="A7" t="inlineStr">
        <is>
          <t>20118578415</t>
        </is>
      </c>
      <c r="B7" t="inlineStr">
        <is>
          <t>2025</t>
        </is>
      </c>
      <c r="C7" t="inlineStr">
        <is>
          <t>9</t>
        </is>
      </c>
      <c r="D7" t="inlineStr">
        <is>
          <t>118</t>
        </is>
      </c>
      <c r="E7" t="inlineStr">
        <is>
          <t>5901</t>
        </is>
      </c>
      <c r="F7" t="inlineStr">
        <is>
          <t>IE</t>
        </is>
      </c>
      <c r="G7" t="inlineStr">
        <is>
          <t>099969</t>
        </is>
      </c>
      <c r="H7" t="inlineStr">
        <is>
          <t>24/09/2025</t>
        </is>
      </c>
      <c r="I7" t="inlineStr">
        <is>
          <t>VERDE</t>
        </is>
      </c>
      <c r="J7" t="inlineStr">
        <is>
          <t>http://www.aduanet.gob.pe/servlet/SgCDUI2?option=una&amp;n=40&amp;codaduana=118&amp;anoprese=2025&amp;numecorre=099969</t>
        </is>
      </c>
      <c r="K7" t="inlineStr">
        <is>
          <t>2026-09-24T02:44:13.668410+00:00</t>
        </is>
      </c>
    </row>
    <row r="8">
      <c r="A8" t="inlineStr">
        <is>
          <t>20118578415</t>
        </is>
      </c>
      <c r="B8" t="inlineStr">
        <is>
          <t>2025</t>
        </is>
      </c>
      <c r="C8" t="inlineStr">
        <is>
          <t>10</t>
        </is>
      </c>
      <c r="D8" t="inlineStr">
        <is>
          <t>118</t>
        </is>
      </c>
      <c r="E8" t="inlineStr">
        <is>
          <t>5901</t>
        </is>
      </c>
      <c r="F8" t="inlineStr">
        <is>
          <t>IE</t>
        </is>
      </c>
      <c r="G8" t="inlineStr">
        <is>
          <t>107290</t>
        </is>
      </c>
      <c r="H8" t="inlineStr">
        <is>
          <t>15/10/2025</t>
        </is>
      </c>
      <c r="I8" t="inlineStr">
        <is>
          <t>VERDE</t>
        </is>
      </c>
      <c r="J8" t="inlineStr">
        <is>
          <t>http://www.aduanet.gob.pe/servlet/SgCDUI2?option=una&amp;n=40&amp;codaduana=118&amp;anoprese=2025&amp;numecorre=107290</t>
        </is>
      </c>
      <c r="K8" t="inlineStr">
        <is>
          <t>2026-09-24T02:44:14.259681+00:00</t>
        </is>
      </c>
    </row>
    <row r="9">
      <c r="A9" t="inlineStr">
        <is>
          <t>20118578415</t>
        </is>
      </c>
      <c r="B9" t="inlineStr">
        <is>
          <t>2025</t>
        </is>
      </c>
      <c r="C9" t="inlineStr">
        <is>
          <t>11</t>
        </is>
      </c>
      <c r="D9" t="inlineStr">
        <is>
          <t>118</t>
        </is>
      </c>
      <c r="E9" t="inlineStr">
        <is>
          <t>5901</t>
        </is>
      </c>
      <c r="F9" t="inlineStr">
        <is>
          <t>DE</t>
        </is>
      </c>
      <c r="G9" t="inlineStr">
        <is>
          <t>115455</t>
        </is>
      </c>
      <c r="H9" t="inlineStr">
        <is>
          <t>04/11/2025</t>
        </is>
      </c>
      <c r="I9" t="inlineStr">
        <is>
          <t>VERDE</t>
        </is>
      </c>
      <c r="J9" t="inlineStr">
        <is>
          <t>http://www.aduanet.gob.pe/servlet/SgCDUI2?option=una&amp;n=40&amp;codaduana=118&amp;anoprese=2025&amp;numecorre=115455</t>
        </is>
      </c>
      <c r="K9" t="inlineStr">
        <is>
          <t>2026-09-24T02:44:14.840628+00:00</t>
        </is>
      </c>
    </row>
    <row r="10">
      <c r="A10" t="inlineStr">
        <is>
          <t>20118578415</t>
        </is>
      </c>
      <c r="B10" t="inlineStr">
        <is>
          <t>2025</t>
        </is>
      </c>
      <c r="C10" t="inlineStr">
        <is>
          <t>11</t>
        </is>
      </c>
      <c r="D10" t="inlineStr">
        <is>
          <t>118</t>
        </is>
      </c>
      <c r="E10" t="inlineStr">
        <is>
          <t>5901</t>
        </is>
      </c>
      <c r="F10" t="inlineStr">
        <is>
          <t>DE</t>
        </is>
      </c>
      <c r="G10" t="inlineStr">
        <is>
          <t>123919</t>
        </is>
      </c>
      <c r="H10" t="inlineStr">
        <is>
          <t>27/11/2025</t>
        </is>
      </c>
      <c r="I10" t="inlineStr">
        <is>
          <t>VERDE</t>
        </is>
      </c>
      <c r="J10" t="inlineStr">
        <is>
          <t>http://www.aduanet.gob.pe/servlet/SgCDUI2?option=una&amp;n=40&amp;codaduana=118&amp;anoprese=2025&amp;numecorre=123919</t>
        </is>
      </c>
      <c r="K10" t="inlineStr">
        <is>
          <t>2026-09-24T02:44:14.840628+00:00</t>
        </is>
      </c>
    </row>
    <row r="11">
      <c r="A11" t="inlineStr">
        <is>
          <t>20118578415</t>
        </is>
      </c>
      <c r="B11" t="inlineStr">
        <is>
          <t>2025</t>
        </is>
      </c>
      <c r="C11" t="inlineStr">
        <is>
          <t>12</t>
        </is>
      </c>
      <c r="D11" t="inlineStr">
        <is>
          <t>118</t>
        </is>
      </c>
      <c r="E11" t="inlineStr">
        <is>
          <t>5901</t>
        </is>
      </c>
      <c r="F11" t="inlineStr">
        <is>
          <t>DE</t>
        </is>
      </c>
      <c r="G11" t="inlineStr">
        <is>
          <t>137789</t>
        </is>
      </c>
      <c r="H11" t="inlineStr">
        <is>
          <t>31/12/2025</t>
        </is>
      </c>
      <c r="I11" t="inlineStr">
        <is>
          <t>VERDE</t>
        </is>
      </c>
      <c r="J11" t="inlineStr">
        <is>
          <t>http://www.aduanet.gob.pe/servlet/SgCDUI2?option=una&amp;n=40&amp;codaduana=118&amp;anoprese=2025&amp;numecorre=137789</t>
        </is>
      </c>
      <c r="K11" t="inlineStr">
        <is>
          <t>2026-09-24T02:44:15.443526+00:00</t>
        </is>
      </c>
    </row>
    <row r="12">
      <c r="A12" t="inlineStr">
        <is>
          <t>20118578415</t>
        </is>
      </c>
      <c r="B12" t="inlineStr">
        <is>
          <t>2025</t>
        </is>
      </c>
      <c r="C12" t="inlineStr">
        <is>
          <t>12</t>
        </is>
      </c>
      <c r="D12" t="inlineStr">
        <is>
          <t>118</t>
        </is>
      </c>
      <c r="E12" t="inlineStr">
        <is>
          <t>5901</t>
        </is>
      </c>
      <c r="F12" t="inlineStr">
        <is>
          <t>DE</t>
        </is>
      </c>
      <c r="G12" t="inlineStr">
        <is>
          <t>138658</t>
        </is>
      </c>
      <c r="H12" t="inlineStr">
        <is>
          <t>31/12/2025</t>
        </is>
      </c>
      <c r="I12" t="inlineStr">
        <is>
          <t>VERDE</t>
        </is>
      </c>
      <c r="J12" t="inlineStr">
        <is>
          <t>http://www.aduanet.gob.pe/servlet/SgCDUI2?option=una&amp;n=40&amp;codaduana=118&amp;anoprese=2025&amp;numecorre=138658</t>
        </is>
      </c>
      <c r="K12" t="inlineStr">
        <is>
          <t>2026-09-24T02:44:15.443526+00:00</t>
        </is>
      </c>
    </row>
    <row r="13">
      <c r="A13" t="inlineStr">
        <is>
          <t>20118578415</t>
        </is>
      </c>
      <c r="B13" t="inlineStr">
        <is>
          <t>2025</t>
        </is>
      </c>
      <c r="C13" t="inlineStr">
        <is>
          <t>12</t>
        </is>
      </c>
      <c r="D13" t="inlineStr">
        <is>
          <t>118</t>
        </is>
      </c>
      <c r="E13" t="inlineStr">
        <is>
          <t>5901</t>
        </is>
      </c>
      <c r="F13" t="inlineStr">
        <is>
          <t>BE</t>
        </is>
      </c>
      <c r="G13" t="inlineStr">
        <is>
          <t>129749</t>
        </is>
      </c>
      <c r="H13" t="inlineStr">
        <is>
          <t>09/12/2025</t>
        </is>
      </c>
      <c r="I13" t="inlineStr">
        <is>
          <t>VERDE</t>
        </is>
      </c>
      <c r="J13" t="inlineStr">
        <is>
          <t>http://www.aduanet.gob.pe/servlet/SgCDUI2?option=una&amp;n=40&amp;codaduana=118&amp;anoprese=2025&amp;numecorre=129749</t>
        </is>
      </c>
      <c r="K13" t="inlineStr">
        <is>
          <t>2026-09-24T02:44:16.096352+00:00</t>
        </is>
      </c>
    </row>
    <row r="14">
      <c r="A14" t="inlineStr">
        <is>
          <t>20118578415</t>
        </is>
      </c>
      <c r="B14" t="inlineStr">
        <is>
          <t>2025</t>
        </is>
      </c>
      <c r="C14" t="inlineStr">
        <is>
          <t>12</t>
        </is>
      </c>
      <c r="D14" t="inlineStr">
        <is>
          <t>118</t>
        </is>
      </c>
      <c r="E14" t="inlineStr">
        <is>
          <t>5901</t>
        </is>
      </c>
      <c r="F14" t="inlineStr">
        <is>
          <t>BE</t>
        </is>
      </c>
      <c r="G14" t="inlineStr">
        <is>
          <t>129752</t>
        </is>
      </c>
      <c r="H14" t="inlineStr">
        <is>
          <t>09/12/2025</t>
        </is>
      </c>
      <c r="I14" t="inlineStr">
        <is>
          <t>VERDE</t>
        </is>
      </c>
      <c r="J14" t="inlineStr">
        <is>
          <t>http://www.aduanet.gob.pe/servlet/SgCDUI2?option=una&amp;n=40&amp;codaduana=118&amp;anoprese=2025&amp;numecorre=129752</t>
        </is>
      </c>
      <c r="K14" t="inlineStr">
        <is>
          <t>2026-09-24T02:44:16.096352+00:00</t>
        </is>
      </c>
    </row>
    <row r="15">
      <c r="A15" t="inlineStr">
        <is>
          <t>20118578415</t>
        </is>
      </c>
      <c r="B15" t="inlineStr">
        <is>
          <t>2025</t>
        </is>
      </c>
      <c r="C15" t="inlineStr">
        <is>
          <t>12</t>
        </is>
      </c>
      <c r="D15" t="inlineStr">
        <is>
          <t>118</t>
        </is>
      </c>
      <c r="E15" t="inlineStr">
        <is>
          <t>5901</t>
        </is>
      </c>
      <c r="F15" t="inlineStr">
        <is>
          <t>IE</t>
        </is>
      </c>
      <c r="G15" t="inlineStr">
        <is>
          <t>129446</t>
        </is>
      </c>
      <c r="H15" t="inlineStr">
        <is>
          <t>11/12/2025</t>
        </is>
      </c>
      <c r="I15" t="inlineStr">
        <is>
          <t>VERDE</t>
        </is>
      </c>
      <c r="J15" t="inlineStr">
        <is>
          <t>http://www.aduanet.gob.pe/servlet/SgCDUI2?option=una&amp;n=40&amp;codaduana=118&amp;anoprese=2025&amp;numecorre=129446</t>
        </is>
      </c>
      <c r="K15" t="inlineStr">
        <is>
          <t>2026-09-24T02:44:16.885392+00:00</t>
        </is>
      </c>
    </row>
    <row r="16">
      <c r="A16" t="inlineStr">
        <is>
          <t>20118578415</t>
        </is>
      </c>
      <c r="B16" t="inlineStr">
        <is>
          <t>2025</t>
        </is>
      </c>
      <c r="C16" t="inlineStr">
        <is>
          <t>12</t>
        </is>
      </c>
      <c r="D16" t="inlineStr">
        <is>
          <t>118</t>
        </is>
      </c>
      <c r="E16" t="inlineStr">
        <is>
          <t>5901</t>
        </is>
      </c>
      <c r="F16" t="inlineStr">
        <is>
          <t>GB</t>
        </is>
      </c>
      <c r="G16" t="inlineStr">
        <is>
          <t>129440</t>
        </is>
      </c>
      <c r="H16" t="inlineStr">
        <is>
          <t>09/12/2025</t>
        </is>
      </c>
      <c r="I16" t="inlineStr">
        <is>
          <t>VERDE</t>
        </is>
      </c>
      <c r="J16" t="inlineStr">
        <is>
          <t>http://www.aduanet.gob.pe/servlet/SgCDUI2?option=una&amp;n=40&amp;codaduana=118&amp;anoprese=2025&amp;numecorre=129440</t>
        </is>
      </c>
      <c r="K16" t="inlineStr">
        <is>
          <t>2026-09-24T02:44:17.601058+00:00</t>
        </is>
      </c>
    </row>
    <row r="17">
      <c r="A17" t="inlineStr">
        <is>
          <t>20118578415</t>
        </is>
      </c>
      <c r="B17" t="inlineStr">
        <is>
          <t>2026</t>
        </is>
      </c>
      <c r="C17" t="inlineStr">
        <is>
          <t>1</t>
        </is>
      </c>
      <c r="D17" t="inlineStr">
        <is>
          <t>118</t>
        </is>
      </c>
      <c r="E17" t="inlineStr">
        <is>
          <t>5901</t>
        </is>
      </c>
      <c r="F17" t="inlineStr">
        <is>
          <t>US</t>
        </is>
      </c>
      <c r="G17" t="inlineStr">
        <is>
          <t>139374</t>
        </is>
      </c>
      <c r="H17" t="inlineStr">
        <is>
          <t>07/01/2026</t>
        </is>
      </c>
      <c r="I17" t="inlineStr">
        <is>
          <t>VERDE</t>
        </is>
      </c>
      <c r="J17" t="inlineStr">
        <is>
          <t>http://www.aduanet.gob.pe/servlet/SgCDUI2?option=una&amp;n=40&amp;codaduana=118&amp;anoprese=2025&amp;numecorre=139374</t>
        </is>
      </c>
      <c r="K17" t="inlineStr">
        <is>
          <t>2026-09-24T02:44:18.330727+00:00</t>
        </is>
      </c>
    </row>
    <row r="18">
      <c r="A18" t="inlineStr">
        <is>
          <t>20118578415</t>
        </is>
      </c>
      <c r="B18" t="inlineStr">
        <is>
          <t>2026</t>
        </is>
      </c>
      <c r="C18" t="inlineStr">
        <is>
          <t>1</t>
        </is>
      </c>
      <c r="D18" t="inlineStr">
        <is>
          <t>118</t>
        </is>
      </c>
      <c r="E18" t="inlineStr">
        <is>
          <t>5901</t>
        </is>
      </c>
      <c r="F18" t="inlineStr">
        <is>
          <t>US</t>
        </is>
      </c>
      <c r="G18" t="inlineStr">
        <is>
          <t>005551</t>
        </is>
      </c>
      <c r="H18" t="inlineStr">
        <is>
          <t>23/01/2026</t>
        </is>
      </c>
      <c r="I18" t="inlineStr">
        <is>
          <t>VERDE</t>
        </is>
      </c>
      <c r="J18" t="inlineStr">
        <is>
          <t>http://www.aduanet.gob.pe/servlet/SgCDUI2?option=una&amp;n=40&amp;codaduana=118&amp;anoprese=2026&amp;numecorre=005551</t>
        </is>
      </c>
      <c r="K18" t="inlineStr">
        <is>
          <t>2026-09-24T02:44:18.330727+00:00</t>
        </is>
      </c>
    </row>
    <row r="19">
      <c r="A19" t="inlineStr">
        <is>
          <t>20118578415</t>
        </is>
      </c>
      <c r="B19" t="inlineStr">
        <is>
          <t>2026</t>
        </is>
      </c>
      <c r="C19" t="inlineStr">
        <is>
          <t>2</t>
        </is>
      </c>
      <c r="D19" t="inlineStr">
        <is>
          <t>118</t>
        </is>
      </c>
      <c r="E19" t="inlineStr">
        <is>
          <t>5901</t>
        </is>
      </c>
      <c r="F19" t="inlineStr">
        <is>
          <t>AU</t>
        </is>
      </c>
      <c r="G19" t="inlineStr">
        <is>
          <t>014440</t>
        </is>
      </c>
      <c r="H19" t="inlineStr">
        <is>
          <t>18/02/2026</t>
        </is>
      </c>
      <c r="I19" t="inlineStr">
        <is>
          <t>VERDE</t>
        </is>
      </c>
      <c r="J19" t="inlineStr">
        <is>
          <t>http://www.aduanet.gob.pe/servlet/SgCDUI2?option=una&amp;n=40&amp;codaduana=118&amp;anoprese=2026&amp;numecorre=014440</t>
        </is>
      </c>
      <c r="K19" t="inlineStr">
        <is>
          <t>2026-09-24T02:44:19.077268+00:00</t>
        </is>
      </c>
    </row>
    <row r="20">
      <c r="A20" t="inlineStr">
        <is>
          <t>20118578415</t>
        </is>
      </c>
      <c r="B20" t="inlineStr">
        <is>
          <t>2026</t>
        </is>
      </c>
      <c r="C20" t="inlineStr">
        <is>
          <t>2</t>
        </is>
      </c>
      <c r="D20" t="inlineStr">
        <is>
          <t>118</t>
        </is>
      </c>
      <c r="E20" t="inlineStr">
        <is>
          <t>5901</t>
        </is>
      </c>
      <c r="F20" t="inlineStr">
        <is>
          <t>DE</t>
        </is>
      </c>
      <c r="G20" t="inlineStr">
        <is>
          <t>009198</t>
        </is>
      </c>
      <c r="H20" t="inlineStr">
        <is>
          <t>04/02/2026</t>
        </is>
      </c>
      <c r="I20" t="inlineStr">
        <is>
          <t>VERDE</t>
        </is>
      </c>
      <c r="J20" t="inlineStr">
        <is>
          <t>http://www.aduanet.gob.pe/servlet/SgCDUI2?option=una&amp;n=40&amp;codaduana=118&amp;anoprese=2026&amp;numecorre=009198</t>
        </is>
      </c>
      <c r="K20" t="inlineStr">
        <is>
          <t>2026-09-24T02:44:19.820667+00:00</t>
        </is>
      </c>
    </row>
    <row r="21">
      <c r="A21" t="inlineStr">
        <is>
          <t>20118578415</t>
        </is>
      </c>
      <c r="B21" t="inlineStr">
        <is>
          <t>2026</t>
        </is>
      </c>
      <c r="C21" t="inlineStr">
        <is>
          <t>2</t>
        </is>
      </c>
      <c r="D21" t="inlineStr">
        <is>
          <t>118</t>
        </is>
      </c>
      <c r="E21" t="inlineStr">
        <is>
          <t>5901</t>
        </is>
      </c>
      <c r="F21" t="inlineStr">
        <is>
          <t>DE</t>
        </is>
      </c>
      <c r="G21" t="inlineStr">
        <is>
          <t>009237</t>
        </is>
      </c>
      <c r="H21" t="inlineStr">
        <is>
          <t>04/02/2026</t>
        </is>
      </c>
      <c r="I21" t="inlineStr">
        <is>
          <t>VERDE</t>
        </is>
      </c>
      <c r="J21" t="inlineStr">
        <is>
          <t>http://www.aduanet.gob.pe/servlet/SgCDUI2?option=una&amp;n=40&amp;codaduana=118&amp;anoprese=2026&amp;numecorre=009237</t>
        </is>
      </c>
      <c r="K21" t="inlineStr">
        <is>
          <t>2026-09-24T02:44:19.820667+00:00</t>
        </is>
      </c>
    </row>
    <row r="22">
      <c r="A22" t="inlineStr">
        <is>
          <t>20118578415</t>
        </is>
      </c>
      <c r="B22" t="inlineStr">
        <is>
          <t>2026</t>
        </is>
      </c>
      <c r="C22" t="inlineStr">
        <is>
          <t>2</t>
        </is>
      </c>
      <c r="D22" t="inlineStr">
        <is>
          <t>118</t>
        </is>
      </c>
      <c r="E22" t="inlineStr">
        <is>
          <t>5901</t>
        </is>
      </c>
      <c r="F22" t="inlineStr">
        <is>
          <t>DE</t>
        </is>
      </c>
      <c r="G22" t="inlineStr">
        <is>
          <t>010249</t>
        </is>
      </c>
      <c r="H22" t="inlineStr">
        <is>
          <t>04/02/2026</t>
        </is>
      </c>
      <c r="I22" t="inlineStr">
        <is>
          <t>VERDE</t>
        </is>
      </c>
      <c r="J22" t="inlineStr">
        <is>
          <t>http://www.aduanet.gob.pe/servlet/SgCDUI2?option=una&amp;n=40&amp;codaduana=118&amp;anoprese=2026&amp;numecorre=010249</t>
        </is>
      </c>
      <c r="K22" t="inlineStr">
        <is>
          <t>2026-09-24T02:44:19.820667+00:00</t>
        </is>
      </c>
    </row>
    <row r="23">
      <c r="A23" t="inlineStr">
        <is>
          <t>20118578415</t>
        </is>
      </c>
      <c r="B23" t="inlineStr">
        <is>
          <t>2026</t>
        </is>
      </c>
      <c r="C23" t="inlineStr">
        <is>
          <t>2</t>
        </is>
      </c>
      <c r="D23" t="inlineStr">
        <is>
          <t>118</t>
        </is>
      </c>
      <c r="E23" t="inlineStr">
        <is>
          <t>5901</t>
        </is>
      </c>
      <c r="F23" t="inlineStr">
        <is>
          <t>US</t>
        </is>
      </c>
      <c r="G23" t="inlineStr">
        <is>
          <t>010236</t>
        </is>
      </c>
      <c r="H23" t="inlineStr">
        <is>
          <t>04/02/2026</t>
        </is>
      </c>
      <c r="I23" t="inlineStr">
        <is>
          <t>VERDE</t>
        </is>
      </c>
      <c r="J23" t="inlineStr">
        <is>
          <t>http://www.aduanet.gob.pe/servlet/SgCDUI2?option=una&amp;n=40&amp;codaduana=118&amp;anoprese=2026&amp;numecorre=010236</t>
        </is>
      </c>
      <c r="K23" t="inlineStr">
        <is>
          <t>2026-09-24T02:44:20.550043+00:00</t>
        </is>
      </c>
    </row>
    <row r="24">
      <c r="A24" t="inlineStr">
        <is>
          <t>20118578415</t>
        </is>
      </c>
      <c r="B24" t="inlineStr">
        <is>
          <t>2026</t>
        </is>
      </c>
      <c r="C24" t="inlineStr">
        <is>
          <t>2</t>
        </is>
      </c>
      <c r="D24" t="inlineStr">
        <is>
          <t>118</t>
        </is>
      </c>
      <c r="E24" t="inlineStr">
        <is>
          <t>5901</t>
        </is>
      </c>
      <c r="F24" t="inlineStr">
        <is>
          <t>US</t>
        </is>
      </c>
      <c r="G24" t="inlineStr">
        <is>
          <t>011961</t>
        </is>
      </c>
      <c r="H24" t="inlineStr">
        <is>
          <t>10/02/2026</t>
        </is>
      </c>
      <c r="I24" t="inlineStr">
        <is>
          <t>VERDE</t>
        </is>
      </c>
      <c r="J24" t="inlineStr">
        <is>
          <t>http://www.aduanet.gob.pe/servlet/SgCDUI2?option=una&amp;n=40&amp;codaduana=118&amp;anoprese=2026&amp;numecorre=011961</t>
        </is>
      </c>
      <c r="K24" t="inlineStr">
        <is>
          <t>2026-09-24T02:44:20.550043+00:00</t>
        </is>
      </c>
    </row>
    <row r="25">
      <c r="A25" t="inlineStr">
        <is>
          <t>20129529530</t>
        </is>
      </c>
      <c r="B25" t="inlineStr">
        <is>
          <t>2025</t>
        </is>
      </c>
      <c r="C25" t="inlineStr">
        <is>
          <t>2</t>
        </is>
      </c>
      <c r="D25" t="inlineStr">
        <is>
          <t>118</t>
        </is>
      </c>
      <c r="E25" t="inlineStr">
        <is>
          <t>6180</t>
        </is>
      </c>
      <c r="F25" t="inlineStr">
        <is>
          <t>BE</t>
        </is>
      </c>
      <c r="G25" t="inlineStr">
        <is>
          <t>010031</t>
        </is>
      </c>
      <c r="H25" t="inlineStr">
        <is>
          <t>01/02/2025</t>
        </is>
      </c>
      <c r="I25" t="inlineStr">
        <is>
          <t>VERDE</t>
        </is>
      </c>
      <c r="J25" t="inlineStr">
        <is>
          <t>http://www.aduanet.gob.pe/servlet/SgCDUI2?option=una&amp;n=40&amp;codaduana=118&amp;anoprese=2025&amp;numecorre=010031</t>
        </is>
      </c>
      <c r="K25" t="inlineStr">
        <is>
          <t>2026-09-24T02:44:21.155264+00:00</t>
        </is>
      </c>
    </row>
    <row r="26">
      <c r="A26" t="inlineStr">
        <is>
          <t>20129529530</t>
        </is>
      </c>
      <c r="B26" t="inlineStr">
        <is>
          <t>2025</t>
        </is>
      </c>
      <c r="C26" t="inlineStr">
        <is>
          <t>5</t>
        </is>
      </c>
      <c r="D26" t="inlineStr">
        <is>
          <t>118</t>
        </is>
      </c>
      <c r="E26" t="inlineStr">
        <is>
          <t>6180</t>
        </is>
      </c>
      <c r="F26" t="inlineStr">
        <is>
          <t>BE</t>
        </is>
      </c>
      <c r="G26" t="inlineStr">
        <is>
          <t>049683</t>
        </is>
      </c>
      <c r="H26" t="inlineStr">
        <is>
          <t>27/05/2025</t>
        </is>
      </c>
      <c r="I26" t="inlineStr">
        <is>
          <t>VERDE</t>
        </is>
      </c>
      <c r="J26" t="inlineStr">
        <is>
          <t>http://www.aduanet.gob.pe/servlet/SgCDUI2?option=una&amp;n=40&amp;codaduana=118&amp;anoprese=2025&amp;numecorre=049683</t>
        </is>
      </c>
      <c r="K26" t="inlineStr">
        <is>
          <t>2026-09-24T02:44:21.864450+00:00</t>
        </is>
      </c>
    </row>
    <row r="27">
      <c r="A27" t="inlineStr">
        <is>
          <t>20129529530</t>
        </is>
      </c>
      <c r="B27" t="inlineStr">
        <is>
          <t>2025</t>
        </is>
      </c>
      <c r="C27" t="inlineStr">
        <is>
          <t>5</t>
        </is>
      </c>
      <c r="D27" t="inlineStr">
        <is>
          <t>118</t>
        </is>
      </c>
      <c r="E27" t="inlineStr">
        <is>
          <t>6982</t>
        </is>
      </c>
      <c r="F27" t="inlineStr">
        <is>
          <t>DE</t>
        </is>
      </c>
      <c r="G27" t="inlineStr">
        <is>
          <t>050654</t>
        </is>
      </c>
      <c r="H27" t="inlineStr">
        <is>
          <t>27/05/2025</t>
        </is>
      </c>
      <c r="I27" t="inlineStr">
        <is>
          <t>VERDE</t>
        </is>
      </c>
      <c r="J27" t="inlineStr">
        <is>
          <t>http://www.aduanet.gob.pe/servlet/SgCDUI2?option=una&amp;n=40&amp;codaduana=118&amp;anoprese=2025&amp;numecorre=050654</t>
        </is>
      </c>
      <c r="K27" t="inlineStr">
        <is>
          <t>2026-09-24T02:44:22.536810+00:00</t>
        </is>
      </c>
    </row>
    <row r="28">
      <c r="A28" t="inlineStr">
        <is>
          <t>20129529530</t>
        </is>
      </c>
      <c r="B28" t="inlineStr">
        <is>
          <t>2025</t>
        </is>
      </c>
      <c r="C28" t="inlineStr">
        <is>
          <t>7</t>
        </is>
      </c>
      <c r="D28" t="inlineStr">
        <is>
          <t>118</t>
        </is>
      </c>
      <c r="E28" t="inlineStr">
        <is>
          <t>7378</t>
        </is>
      </c>
      <c r="F28" t="inlineStr">
        <is>
          <t>DE</t>
        </is>
      </c>
      <c r="G28" t="inlineStr">
        <is>
          <t>064832</t>
        </is>
      </c>
      <c r="H28" t="inlineStr">
        <is>
          <t>08/07/2025</t>
        </is>
      </c>
      <c r="I28" t="inlineStr">
        <is>
          <t>VERDE</t>
        </is>
      </c>
      <c r="J28" t="inlineStr">
        <is>
          <t>http://www.aduanet.gob.pe/servlet/SgCDUI2?option=una&amp;n=40&amp;codaduana=118&amp;anoprese=2025&amp;numecorre=064832</t>
        </is>
      </c>
      <c r="K28" t="inlineStr">
        <is>
          <t>2026-09-24T02:44:23.349284+00:00</t>
        </is>
      </c>
    </row>
    <row r="29">
      <c r="A29" t="inlineStr">
        <is>
          <t>20129529530</t>
        </is>
      </c>
      <c r="B29" t="inlineStr">
        <is>
          <t>2025</t>
        </is>
      </c>
      <c r="C29" t="inlineStr">
        <is>
          <t>7</t>
        </is>
      </c>
      <c r="D29" t="inlineStr">
        <is>
          <t>118</t>
        </is>
      </c>
      <c r="E29" t="inlineStr">
        <is>
          <t>7378</t>
        </is>
      </c>
      <c r="F29" t="inlineStr">
        <is>
          <t>DE</t>
        </is>
      </c>
      <c r="G29" t="inlineStr">
        <is>
          <t>064899</t>
        </is>
      </c>
      <c r="H29" t="inlineStr">
        <is>
          <t>08/07/2025</t>
        </is>
      </c>
      <c r="I29" t="inlineStr">
        <is>
          <t>VERDE</t>
        </is>
      </c>
      <c r="J29" t="inlineStr">
        <is>
          <t>http://www.aduanet.gob.pe/servlet/SgCDUI2?option=una&amp;n=40&amp;codaduana=118&amp;anoprese=2025&amp;numecorre=064899</t>
        </is>
      </c>
      <c r="K29" t="inlineStr">
        <is>
          <t>2026-09-24T02:44:23.349284+00:00</t>
        </is>
      </c>
    </row>
    <row r="30">
      <c r="A30" t="inlineStr">
        <is>
          <t>20129529530</t>
        </is>
      </c>
      <c r="B30" t="inlineStr">
        <is>
          <t>2025</t>
        </is>
      </c>
      <c r="C30" t="inlineStr">
        <is>
          <t>7</t>
        </is>
      </c>
      <c r="D30" t="inlineStr">
        <is>
          <t>118</t>
        </is>
      </c>
      <c r="E30" t="inlineStr">
        <is>
          <t>7378</t>
        </is>
      </c>
      <c r="F30" t="inlineStr">
        <is>
          <t>DE</t>
        </is>
      </c>
      <c r="G30" t="inlineStr">
        <is>
          <t>067440</t>
        </is>
      </c>
      <c r="H30" t="inlineStr">
        <is>
          <t>16/07/2025</t>
        </is>
      </c>
      <c r="I30" t="inlineStr">
        <is>
          <t>VERDE</t>
        </is>
      </c>
      <c r="J30" t="inlineStr">
        <is>
          <t>http://www.aduanet.gob.pe/servlet/SgCDUI2?option=una&amp;n=40&amp;codaduana=118&amp;anoprese=2025&amp;numecorre=067440</t>
        </is>
      </c>
      <c r="K30" t="inlineStr">
        <is>
          <t>2026-09-24T02:44:23.349284+00:00</t>
        </is>
      </c>
    </row>
    <row r="31">
      <c r="A31" t="inlineStr">
        <is>
          <t>20129529530</t>
        </is>
      </c>
      <c r="B31" t="inlineStr">
        <is>
          <t>2025</t>
        </is>
      </c>
      <c r="C31" t="inlineStr">
        <is>
          <t>7</t>
        </is>
      </c>
      <c r="D31" t="inlineStr">
        <is>
          <t>118</t>
        </is>
      </c>
      <c r="E31" t="inlineStr">
        <is>
          <t>7378</t>
        </is>
      </c>
      <c r="F31" t="inlineStr">
        <is>
          <t>DE</t>
        </is>
      </c>
      <c r="G31" t="inlineStr">
        <is>
          <t>067681</t>
        </is>
      </c>
      <c r="H31" t="inlineStr">
        <is>
          <t>16/07/2025</t>
        </is>
      </c>
      <c r="I31" t="inlineStr">
        <is>
          <t>VERDE</t>
        </is>
      </c>
      <c r="J31" t="inlineStr">
        <is>
          <t>http://www.aduanet.gob.pe/servlet/SgCDUI2?option=una&amp;n=40&amp;codaduana=118&amp;anoprese=2025&amp;numecorre=067681</t>
        </is>
      </c>
      <c r="K31" t="inlineStr">
        <is>
          <t>2026-09-24T02:44:23.349284+00:00</t>
        </is>
      </c>
    </row>
    <row r="32">
      <c r="A32" t="inlineStr">
        <is>
          <t>20129529530</t>
        </is>
      </c>
      <c r="B32" t="inlineStr">
        <is>
          <t>2025</t>
        </is>
      </c>
      <c r="C32" t="inlineStr">
        <is>
          <t>7</t>
        </is>
      </c>
      <c r="D32" t="inlineStr">
        <is>
          <t>118</t>
        </is>
      </c>
      <c r="E32" t="inlineStr">
        <is>
          <t>6982</t>
        </is>
      </c>
      <c r="F32" t="inlineStr">
        <is>
          <t>DE</t>
        </is>
      </c>
      <c r="G32" t="inlineStr">
        <is>
          <t>058558</t>
        </is>
      </c>
      <c r="H32" t="inlineStr">
        <is>
          <t>02/07/2025</t>
        </is>
      </c>
      <c r="I32" t="inlineStr">
        <is>
          <t>VERDE</t>
        </is>
      </c>
      <c r="J32" t="inlineStr">
        <is>
          <t>http://www.aduanet.gob.pe/servlet/SgCDUI2?option=una&amp;n=40&amp;codaduana=118&amp;anoprese=2025&amp;numecorre=058558</t>
        </is>
      </c>
      <c r="K32" t="inlineStr">
        <is>
          <t>2026-09-24T02:44:24.252514+00:00</t>
        </is>
      </c>
    </row>
    <row r="33">
      <c r="A33" t="inlineStr">
        <is>
          <t>20129529530</t>
        </is>
      </c>
      <c r="B33" t="inlineStr">
        <is>
          <t>2025</t>
        </is>
      </c>
      <c r="C33" t="inlineStr">
        <is>
          <t>7</t>
        </is>
      </c>
      <c r="D33" t="inlineStr">
        <is>
          <t>118</t>
        </is>
      </c>
      <c r="E33" t="inlineStr">
        <is>
          <t>6982</t>
        </is>
      </c>
      <c r="F33" t="inlineStr">
        <is>
          <t>DE</t>
        </is>
      </c>
      <c r="G33" t="inlineStr">
        <is>
          <t>070245</t>
        </is>
      </c>
      <c r="H33" t="inlineStr">
        <is>
          <t>16/07/2025</t>
        </is>
      </c>
      <c r="I33" t="inlineStr">
        <is>
          <t>VERDE</t>
        </is>
      </c>
      <c r="J33" t="inlineStr">
        <is>
          <t>http://www.aduanet.gob.pe/servlet/SgCDUI2?option=una&amp;n=40&amp;codaduana=118&amp;anoprese=2025&amp;numecorre=070245</t>
        </is>
      </c>
      <c r="K33" t="inlineStr">
        <is>
          <t>2026-09-24T02:44:24.252514+00:00</t>
        </is>
      </c>
    </row>
    <row r="34">
      <c r="A34" t="inlineStr">
        <is>
          <t>20129529530</t>
        </is>
      </c>
      <c r="B34" t="inlineStr">
        <is>
          <t>2025</t>
        </is>
      </c>
      <c r="C34" t="inlineStr">
        <is>
          <t>7</t>
        </is>
      </c>
      <c r="D34" t="inlineStr">
        <is>
          <t>118</t>
        </is>
      </c>
      <c r="E34" t="inlineStr">
        <is>
          <t>6982</t>
        </is>
      </c>
      <c r="F34" t="inlineStr">
        <is>
          <t>DE</t>
        </is>
      </c>
      <c r="G34" t="inlineStr">
        <is>
          <t>070571</t>
        </is>
      </c>
      <c r="H34" t="inlineStr">
        <is>
          <t>16/07/2025</t>
        </is>
      </c>
      <c r="I34" t="inlineStr">
        <is>
          <t>VERDE</t>
        </is>
      </c>
      <c r="J34" t="inlineStr">
        <is>
          <t>http://www.aduanet.gob.pe/servlet/SgCDUI2?option=una&amp;n=40&amp;codaduana=118&amp;anoprese=2025&amp;numecorre=070571</t>
        </is>
      </c>
      <c r="K34" t="inlineStr">
        <is>
          <t>2026-09-24T02:44:24.252514+00:00</t>
        </is>
      </c>
    </row>
    <row r="35">
      <c r="A35" t="inlineStr">
        <is>
          <t>20129529530</t>
        </is>
      </c>
      <c r="B35" t="inlineStr">
        <is>
          <t>2025</t>
        </is>
      </c>
      <c r="C35" t="inlineStr">
        <is>
          <t>7</t>
        </is>
      </c>
      <c r="D35" t="inlineStr">
        <is>
          <t>118</t>
        </is>
      </c>
      <c r="E35" t="inlineStr">
        <is>
          <t>6180</t>
        </is>
      </c>
      <c r="F35" t="inlineStr">
        <is>
          <t>BE</t>
        </is>
      </c>
      <c r="G35" t="inlineStr">
        <is>
          <t>061780</t>
        </is>
      </c>
      <c r="H35" t="inlineStr">
        <is>
          <t>02/07/2025</t>
        </is>
      </c>
      <c r="I35" t="inlineStr">
        <is>
          <t>VERDE</t>
        </is>
      </c>
      <c r="J35" t="inlineStr">
        <is>
          <t>http://www.aduanet.gob.pe/servlet/SgCDUI2?option=una&amp;n=40&amp;codaduana=118&amp;anoprese=2025&amp;numecorre=061780</t>
        </is>
      </c>
      <c r="K35" t="inlineStr">
        <is>
          <t>2026-09-24T02:44:25.005574+00:00</t>
        </is>
      </c>
    </row>
    <row r="36">
      <c r="A36" t="inlineStr">
        <is>
          <t>20129529530</t>
        </is>
      </c>
      <c r="B36" t="inlineStr">
        <is>
          <t>2025</t>
        </is>
      </c>
      <c r="C36" t="inlineStr">
        <is>
          <t>7</t>
        </is>
      </c>
      <c r="D36" t="inlineStr">
        <is>
          <t>118</t>
        </is>
      </c>
      <c r="E36" t="inlineStr">
        <is>
          <t>6180</t>
        </is>
      </c>
      <c r="F36" t="inlineStr">
        <is>
          <t>BE</t>
        </is>
      </c>
      <c r="G36" t="inlineStr">
        <is>
          <t>069496</t>
        </is>
      </c>
      <c r="H36" t="inlineStr">
        <is>
          <t>16/07/2025</t>
        </is>
      </c>
      <c r="I36" t="inlineStr">
        <is>
          <t>VERDE</t>
        </is>
      </c>
      <c r="J36" t="inlineStr">
        <is>
          <t>http://www.aduanet.gob.pe/servlet/SgCDUI2?option=una&amp;n=40&amp;codaduana=118&amp;anoprese=2025&amp;numecorre=069496</t>
        </is>
      </c>
      <c r="K36" t="inlineStr">
        <is>
          <t>2026-09-24T02:44:25.005574+00:00</t>
        </is>
      </c>
    </row>
    <row r="37">
      <c r="A37" t="inlineStr">
        <is>
          <t>20129529530</t>
        </is>
      </c>
      <c r="B37" t="inlineStr">
        <is>
          <t>2025</t>
        </is>
      </c>
      <c r="C37" t="inlineStr">
        <is>
          <t>8</t>
        </is>
      </c>
      <c r="D37" t="inlineStr">
        <is>
          <t>118</t>
        </is>
      </c>
      <c r="E37" t="inlineStr">
        <is>
          <t>6180</t>
        </is>
      </c>
      <c r="F37" t="inlineStr">
        <is>
          <t>BE</t>
        </is>
      </c>
      <c r="G37" t="inlineStr">
        <is>
          <t>079848</t>
        </is>
      </c>
      <c r="H37" t="inlineStr">
        <is>
          <t>13/08/2025</t>
        </is>
      </c>
      <c r="I37" t="inlineStr">
        <is>
          <t>VERDE</t>
        </is>
      </c>
      <c r="J37" t="inlineStr">
        <is>
          <t>http://www.aduanet.gob.pe/servlet/SgCDUI2?option=una&amp;n=40&amp;codaduana=118&amp;anoprese=2025&amp;numecorre=079848</t>
        </is>
      </c>
      <c r="K37" t="inlineStr">
        <is>
          <t>2026-09-24T02:44:25.758659+00:00</t>
        </is>
      </c>
    </row>
    <row r="38">
      <c r="A38" t="inlineStr">
        <is>
          <t>20129529530</t>
        </is>
      </c>
      <c r="B38" t="inlineStr">
        <is>
          <t>2025</t>
        </is>
      </c>
      <c r="C38" t="inlineStr">
        <is>
          <t>8</t>
        </is>
      </c>
      <c r="D38" t="inlineStr">
        <is>
          <t>118</t>
        </is>
      </c>
      <c r="E38" t="inlineStr">
        <is>
          <t>6982</t>
        </is>
      </c>
      <c r="F38" t="inlineStr">
        <is>
          <t>DE</t>
        </is>
      </c>
      <c r="G38" t="inlineStr">
        <is>
          <t>081562</t>
        </is>
      </c>
      <c r="H38" t="inlineStr">
        <is>
          <t>13/08/2025</t>
        </is>
      </c>
      <c r="I38" t="inlineStr">
        <is>
          <t>VERDE</t>
        </is>
      </c>
      <c r="J38" t="inlineStr">
        <is>
          <t>http://www.aduanet.gob.pe/servlet/SgCDUI2?option=una&amp;n=40&amp;codaduana=118&amp;anoprese=2025&amp;numecorre=081562</t>
        </is>
      </c>
      <c r="K38" t="inlineStr">
        <is>
          <t>2026-09-24T02:44:26.662378+00:00</t>
        </is>
      </c>
    </row>
    <row r="39">
      <c r="A39" t="inlineStr">
        <is>
          <t>20129529530</t>
        </is>
      </c>
      <c r="B39" t="inlineStr">
        <is>
          <t>2025</t>
        </is>
      </c>
      <c r="C39" t="inlineStr">
        <is>
          <t>8</t>
        </is>
      </c>
      <c r="D39" t="inlineStr">
        <is>
          <t>118</t>
        </is>
      </c>
      <c r="E39" t="inlineStr">
        <is>
          <t>7378</t>
        </is>
      </c>
      <c r="F39" t="inlineStr">
        <is>
          <t>DE</t>
        </is>
      </c>
      <c r="G39" t="inlineStr">
        <is>
          <t>080099</t>
        </is>
      </c>
      <c r="H39" t="inlineStr">
        <is>
          <t>13/08/2025</t>
        </is>
      </c>
      <c r="I39" t="inlineStr">
        <is>
          <t>VERDE</t>
        </is>
      </c>
      <c r="J39" t="inlineStr">
        <is>
          <t>http://www.aduanet.gob.pe/servlet/SgCDUI2?option=una&amp;n=40&amp;codaduana=118&amp;anoprese=2025&amp;numecorre=080099</t>
        </is>
      </c>
      <c r="K39" t="inlineStr">
        <is>
          <t>2026-09-24T02:44:27.262398+00:00</t>
        </is>
      </c>
    </row>
    <row r="40">
      <c r="A40" t="inlineStr">
        <is>
          <t>20129529530</t>
        </is>
      </c>
      <c r="B40" t="inlineStr">
        <is>
          <t>2025</t>
        </is>
      </c>
      <c r="C40" t="inlineStr">
        <is>
          <t>9</t>
        </is>
      </c>
      <c r="D40" t="inlineStr">
        <is>
          <t>118</t>
        </is>
      </c>
      <c r="E40" t="inlineStr">
        <is>
          <t>7378</t>
        </is>
      </c>
      <c r="F40" t="inlineStr">
        <is>
          <t>DE</t>
        </is>
      </c>
      <c r="G40" t="inlineStr">
        <is>
          <t>093171</t>
        </is>
      </c>
      <c r="H40" t="inlineStr">
        <is>
          <t>10/09/2025</t>
        </is>
      </c>
      <c r="I40" t="inlineStr">
        <is>
          <t>VERDE</t>
        </is>
      </c>
      <c r="J40" t="inlineStr">
        <is>
          <t>http://www.aduanet.gob.pe/servlet/SgCDUI2?option=una&amp;n=40&amp;codaduana=118&amp;anoprese=2025&amp;numecorre=093171</t>
        </is>
      </c>
      <c r="K40" t="inlineStr">
        <is>
          <t>2026-09-24T02:44:27.865038+00:00</t>
        </is>
      </c>
    </row>
    <row r="41">
      <c r="A41" t="inlineStr">
        <is>
          <t>20129529530</t>
        </is>
      </c>
      <c r="B41" t="inlineStr">
        <is>
          <t>2025</t>
        </is>
      </c>
      <c r="C41" t="inlineStr">
        <is>
          <t>9</t>
        </is>
      </c>
      <c r="D41" t="inlineStr">
        <is>
          <t>118</t>
        </is>
      </c>
      <c r="E41" t="inlineStr">
        <is>
          <t>6180</t>
        </is>
      </c>
      <c r="F41" t="inlineStr">
        <is>
          <t>BE</t>
        </is>
      </c>
      <c r="G41" t="inlineStr">
        <is>
          <t>101514</t>
        </is>
      </c>
      <c r="H41" t="inlineStr">
        <is>
          <t>24/09/2025</t>
        </is>
      </c>
      <c r="I41" t="inlineStr">
        <is>
          <t>VERDE</t>
        </is>
      </c>
      <c r="J41" t="inlineStr">
        <is>
          <t>http://www.aduanet.gob.pe/servlet/SgCDUI2?option=una&amp;n=40&amp;codaduana=118&amp;anoprese=2025&amp;numecorre=101514</t>
        </is>
      </c>
      <c r="K41" t="inlineStr">
        <is>
          <t>2026-09-24T02:44:28.455791+00:00</t>
        </is>
      </c>
    </row>
    <row r="42">
      <c r="A42" t="inlineStr">
        <is>
          <t>20129529530</t>
        </is>
      </c>
      <c r="B42" t="inlineStr">
        <is>
          <t>2025</t>
        </is>
      </c>
      <c r="C42" t="inlineStr">
        <is>
          <t>9</t>
        </is>
      </c>
      <c r="D42" t="inlineStr">
        <is>
          <t>118</t>
        </is>
      </c>
      <c r="E42" t="inlineStr">
        <is>
          <t>6982</t>
        </is>
      </c>
      <c r="F42" t="inlineStr">
        <is>
          <t>DE</t>
        </is>
      </c>
      <c r="G42" t="inlineStr">
        <is>
          <t>090333</t>
        </is>
      </c>
      <c r="H42" t="inlineStr">
        <is>
          <t>10/09/2025</t>
        </is>
      </c>
      <c r="I42" t="inlineStr">
        <is>
          <t>VERDE</t>
        </is>
      </c>
      <c r="J42" t="inlineStr">
        <is>
          <t>http://www.aduanet.gob.pe/servlet/SgCDUI2?option=una&amp;n=40&amp;codaduana=118&amp;anoprese=2025&amp;numecorre=090333</t>
        </is>
      </c>
      <c r="K42" t="inlineStr">
        <is>
          <t>2026-09-24T02:44:29.051488+00:00</t>
        </is>
      </c>
    </row>
    <row r="43">
      <c r="A43" t="inlineStr">
        <is>
          <t>20129529530</t>
        </is>
      </c>
      <c r="B43" t="inlineStr">
        <is>
          <t>2025</t>
        </is>
      </c>
      <c r="C43" t="inlineStr">
        <is>
          <t>10</t>
        </is>
      </c>
      <c r="D43" t="inlineStr">
        <is>
          <t>118</t>
        </is>
      </c>
      <c r="E43" t="inlineStr">
        <is>
          <t>6982</t>
        </is>
      </c>
      <c r="F43" t="inlineStr">
        <is>
          <t>DE</t>
        </is>
      </c>
      <c r="G43" t="inlineStr">
        <is>
          <t>101760</t>
        </is>
      </c>
      <c r="H43" t="inlineStr">
        <is>
          <t>01/10/2025</t>
        </is>
      </c>
      <c r="I43" t="inlineStr">
        <is>
          <t>VERDE</t>
        </is>
      </c>
      <c r="J43" t="inlineStr">
        <is>
          <t>http://www.aduanet.gob.pe/servlet/SgCDUI2?option=una&amp;n=40&amp;codaduana=118&amp;anoprese=2025&amp;numecorre=101760</t>
        </is>
      </c>
      <c r="K43" t="inlineStr">
        <is>
          <t>2026-09-24T02:44:29.659955+00:00</t>
        </is>
      </c>
    </row>
    <row r="44">
      <c r="A44" t="inlineStr">
        <is>
          <t>20129529530</t>
        </is>
      </c>
      <c r="B44" t="inlineStr">
        <is>
          <t>2025</t>
        </is>
      </c>
      <c r="C44" t="inlineStr">
        <is>
          <t>10</t>
        </is>
      </c>
      <c r="D44" t="inlineStr">
        <is>
          <t>118</t>
        </is>
      </c>
      <c r="E44" t="inlineStr">
        <is>
          <t>6982</t>
        </is>
      </c>
      <c r="F44" t="inlineStr">
        <is>
          <t>DE</t>
        </is>
      </c>
      <c r="G44" t="inlineStr">
        <is>
          <t>109674</t>
        </is>
      </c>
      <c r="H44" t="inlineStr">
        <is>
          <t>28/10/2025</t>
        </is>
      </c>
      <c r="I44" t="inlineStr">
        <is>
          <t>VERDE</t>
        </is>
      </c>
      <c r="J44" t="inlineStr">
        <is>
          <t>http://www.aduanet.gob.pe/servlet/SgCDUI2?option=una&amp;n=40&amp;codaduana=118&amp;anoprese=2025&amp;numecorre=109674</t>
        </is>
      </c>
      <c r="K44" t="inlineStr">
        <is>
          <t>2026-09-24T02:44:29.659955+00:00</t>
        </is>
      </c>
    </row>
    <row r="45">
      <c r="A45" t="inlineStr">
        <is>
          <t>20129529530</t>
        </is>
      </c>
      <c r="B45" t="inlineStr">
        <is>
          <t>2025</t>
        </is>
      </c>
      <c r="C45" t="inlineStr">
        <is>
          <t>11</t>
        </is>
      </c>
      <c r="D45" t="inlineStr">
        <is>
          <t>118</t>
        </is>
      </c>
      <c r="E45" t="inlineStr">
        <is>
          <t>6982</t>
        </is>
      </c>
      <c r="F45" t="inlineStr">
        <is>
          <t>DE</t>
        </is>
      </c>
      <c r="G45" t="inlineStr">
        <is>
          <t>109673</t>
        </is>
      </c>
      <c r="H45" t="inlineStr">
        <is>
          <t>04/11/2025</t>
        </is>
      </c>
      <c r="I45" t="inlineStr">
        <is>
          <t>VERDE</t>
        </is>
      </c>
      <c r="J45" t="inlineStr">
        <is>
          <t>http://www.aduanet.gob.pe/servlet/SgCDUI2?option=una&amp;n=40&amp;codaduana=118&amp;anoprese=2025&amp;numecorre=109673</t>
        </is>
      </c>
      <c r="K45" t="inlineStr">
        <is>
          <t>2026-09-24T02:44:30.268901+00:00</t>
        </is>
      </c>
    </row>
    <row r="46">
      <c r="A46" t="inlineStr">
        <is>
          <t>20129529530</t>
        </is>
      </c>
      <c r="B46" t="inlineStr">
        <is>
          <t>2025</t>
        </is>
      </c>
      <c r="C46" t="inlineStr">
        <is>
          <t>11</t>
        </is>
      </c>
      <c r="D46" t="inlineStr">
        <is>
          <t>118</t>
        </is>
      </c>
      <c r="E46" t="inlineStr">
        <is>
          <t>6982</t>
        </is>
      </c>
      <c r="F46" t="inlineStr">
        <is>
          <t>DE</t>
        </is>
      </c>
      <c r="G46" t="inlineStr">
        <is>
          <t>109676</t>
        </is>
      </c>
      <c r="H46" t="inlineStr">
        <is>
          <t>04/11/2025</t>
        </is>
      </c>
      <c r="I46" t="inlineStr">
        <is>
          <t>VERDE</t>
        </is>
      </c>
      <c r="J46" t="inlineStr">
        <is>
          <t>http://www.aduanet.gob.pe/servlet/SgCDUI2?option=una&amp;n=40&amp;codaduana=118&amp;anoprese=2025&amp;numecorre=109676</t>
        </is>
      </c>
      <c r="K46" t="inlineStr">
        <is>
          <t>2026-09-24T02:44:30.268901+00:00</t>
        </is>
      </c>
    </row>
    <row r="47">
      <c r="A47" t="inlineStr">
        <is>
          <t>20129529530</t>
        </is>
      </c>
      <c r="B47" t="inlineStr">
        <is>
          <t>2025</t>
        </is>
      </c>
      <c r="C47" t="inlineStr">
        <is>
          <t>11</t>
        </is>
      </c>
      <c r="D47" t="inlineStr">
        <is>
          <t>118</t>
        </is>
      </c>
      <c r="E47" t="inlineStr">
        <is>
          <t>6982</t>
        </is>
      </c>
      <c r="F47" t="inlineStr">
        <is>
          <t>US</t>
        </is>
      </c>
      <c r="G47" t="inlineStr">
        <is>
          <t>119097</t>
        </is>
      </c>
      <c r="H47" t="inlineStr">
        <is>
          <t>19/11/2025</t>
        </is>
      </c>
      <c r="I47" t="inlineStr">
        <is>
          <t>VERDE</t>
        </is>
      </c>
      <c r="J47" t="inlineStr">
        <is>
          <t>http://www.aduanet.gob.pe/servlet/SgCDUI2?option=una&amp;n=40&amp;codaduana=118&amp;anoprese=2025&amp;numecorre=119097</t>
        </is>
      </c>
      <c r="K47" t="inlineStr">
        <is>
          <t>2026-09-24T02:44:30.869602+00:00</t>
        </is>
      </c>
    </row>
    <row r="48">
      <c r="A48" t="inlineStr">
        <is>
          <t>20129529530</t>
        </is>
      </c>
      <c r="B48" t="inlineStr">
        <is>
          <t>2025</t>
        </is>
      </c>
      <c r="C48" t="inlineStr">
        <is>
          <t>11</t>
        </is>
      </c>
      <c r="D48" t="inlineStr">
        <is>
          <t>118</t>
        </is>
      </c>
      <c r="E48" t="inlineStr">
        <is>
          <t>7378</t>
        </is>
      </c>
      <c r="F48" t="inlineStr">
        <is>
          <t>DE</t>
        </is>
      </c>
      <c r="G48" t="inlineStr">
        <is>
          <t>109547</t>
        </is>
      </c>
      <c r="H48" t="inlineStr">
        <is>
          <t>04/11/2025</t>
        </is>
      </c>
      <c r="I48" t="inlineStr">
        <is>
          <t>VERDE</t>
        </is>
      </c>
      <c r="J48" t="inlineStr">
        <is>
          <t>http://www.aduanet.gob.pe/servlet/SgCDUI2?option=una&amp;n=40&amp;codaduana=118&amp;anoprese=2025&amp;numecorre=109547</t>
        </is>
      </c>
      <c r="K48" t="inlineStr">
        <is>
          <t>2026-09-24T02:44:31.474994+00:00</t>
        </is>
      </c>
    </row>
    <row r="49">
      <c r="A49" t="inlineStr">
        <is>
          <t>20129529530</t>
        </is>
      </c>
      <c r="B49" t="inlineStr">
        <is>
          <t>2025</t>
        </is>
      </c>
      <c r="C49" t="inlineStr">
        <is>
          <t>11</t>
        </is>
      </c>
      <c r="D49" t="inlineStr">
        <is>
          <t>118</t>
        </is>
      </c>
      <c r="E49" t="inlineStr">
        <is>
          <t>7378</t>
        </is>
      </c>
      <c r="F49" t="inlineStr">
        <is>
          <t>DE</t>
        </is>
      </c>
      <c r="G49" t="inlineStr">
        <is>
          <t>109548</t>
        </is>
      </c>
      <c r="H49" t="inlineStr">
        <is>
          <t>04/11/2025</t>
        </is>
      </c>
      <c r="I49" t="inlineStr">
        <is>
          <t>VERDE</t>
        </is>
      </c>
      <c r="J49" t="inlineStr">
        <is>
          <t>http://www.aduanet.gob.pe/servlet/SgCDUI2?option=una&amp;n=40&amp;codaduana=118&amp;anoprese=2025&amp;numecorre=109548</t>
        </is>
      </c>
      <c r="K49" t="inlineStr">
        <is>
          <t>2026-09-24T02:44:31.474994+00:00</t>
        </is>
      </c>
    </row>
    <row r="50">
      <c r="A50" t="inlineStr">
        <is>
          <t>20129529530</t>
        </is>
      </c>
      <c r="B50" t="inlineStr">
        <is>
          <t>2025</t>
        </is>
      </c>
      <c r="C50" t="inlineStr">
        <is>
          <t>12</t>
        </is>
      </c>
      <c r="D50" t="inlineStr">
        <is>
          <t>118</t>
        </is>
      </c>
      <c r="E50" t="inlineStr">
        <is>
          <t>6982</t>
        </is>
      </c>
      <c r="F50" t="inlineStr">
        <is>
          <t>DE</t>
        </is>
      </c>
      <c r="G50" t="inlineStr">
        <is>
          <t>134028</t>
        </is>
      </c>
      <c r="H50" t="inlineStr">
        <is>
          <t>24/12/2025</t>
        </is>
      </c>
      <c r="I50" t="inlineStr">
        <is>
          <t>VERDE</t>
        </is>
      </c>
      <c r="J50" t="inlineStr">
        <is>
          <t>http://www.aduanet.gob.pe/servlet/SgCDUI2?option=una&amp;n=40&amp;codaduana=118&amp;anoprese=2025&amp;numecorre=134028</t>
        </is>
      </c>
      <c r="K50" t="inlineStr">
        <is>
          <t>2026-09-24T02:44:32.246355+00:00</t>
        </is>
      </c>
    </row>
    <row r="51">
      <c r="A51" t="inlineStr">
        <is>
          <t>20129529530</t>
        </is>
      </c>
      <c r="B51" t="inlineStr">
        <is>
          <t>2026</t>
        </is>
      </c>
      <c r="C51" t="inlineStr">
        <is>
          <t>2</t>
        </is>
      </c>
      <c r="D51" t="inlineStr">
        <is>
          <t>118</t>
        </is>
      </c>
      <c r="E51" t="inlineStr">
        <is>
          <t>6180</t>
        </is>
      </c>
      <c r="F51" t="inlineStr">
        <is>
          <t>BE</t>
        </is>
      </c>
      <c r="G51" t="inlineStr">
        <is>
          <t>008363</t>
        </is>
      </c>
      <c r="H51" t="inlineStr">
        <is>
          <t>04/02/2026</t>
        </is>
      </c>
      <c r="I51" t="inlineStr">
        <is>
          <t>VERDE</t>
        </is>
      </c>
      <c r="J51" t="inlineStr">
        <is>
          <t>http://www.aduanet.gob.pe/servlet/SgCDUI2?option=una&amp;n=40&amp;codaduana=118&amp;anoprese=2026&amp;numecorre=008363</t>
        </is>
      </c>
      <c r="K51" t="inlineStr">
        <is>
          <t>2026-09-24T02:44:32.907534+00:00</t>
        </is>
      </c>
    </row>
    <row r="52">
      <c r="A52" t="inlineStr">
        <is>
          <t>20129529530</t>
        </is>
      </c>
      <c r="B52" t="inlineStr">
        <is>
          <t>2026</t>
        </is>
      </c>
      <c r="C52" t="inlineStr">
        <is>
          <t>4</t>
        </is>
      </c>
      <c r="D52" t="inlineStr">
        <is>
          <t>118</t>
        </is>
      </c>
      <c r="E52" t="inlineStr">
        <is>
          <t>6180</t>
        </is>
      </c>
      <c r="F52" t="inlineStr">
        <is>
          <t>NL</t>
        </is>
      </c>
      <c r="G52" t="inlineStr">
        <is>
          <t>025630</t>
        </is>
      </c>
      <c r="H52" t="inlineStr">
        <is>
          <t>01/04/2026</t>
        </is>
      </c>
      <c r="I52" t="inlineStr">
        <is>
          <t>VERDE</t>
        </is>
      </c>
      <c r="J52" t="inlineStr">
        <is>
          <t>http://www.aduanet.gob.pe/servlet/SgCDUI2?option=una&amp;n=40&amp;codaduana=118&amp;anoprese=2026&amp;numecorre=025630</t>
        </is>
      </c>
      <c r="K52" t="inlineStr">
        <is>
          <t>2026-09-24T02:44:33.684642+00:00</t>
        </is>
      </c>
    </row>
    <row r="53">
      <c r="A53" t="inlineStr">
        <is>
          <t>20132509795</t>
        </is>
      </c>
      <c r="B53" t="inlineStr">
        <is>
          <t>2025</t>
        </is>
      </c>
      <c r="C53" t="inlineStr">
        <is>
          <t>8</t>
        </is>
      </c>
      <c r="D53" t="inlineStr">
        <is>
          <t>118</t>
        </is>
      </c>
      <c r="E53" t="inlineStr">
        <is>
          <t>5901</t>
        </is>
      </c>
      <c r="F53" t="inlineStr">
        <is>
          <t>GB</t>
        </is>
      </c>
      <c r="G53" t="inlineStr">
        <is>
          <t>088866</t>
        </is>
      </c>
      <c r="H53" t="inlineStr">
        <is>
          <t>27/08/2025</t>
        </is>
      </c>
      <c r="I53" t="inlineStr">
        <is>
          <t>VERDE</t>
        </is>
      </c>
      <c r="J53" t="inlineStr">
        <is>
          <t>http://www.aduanet.gob.pe/servlet/SgCDUI2?option=una&amp;n=40&amp;codaduana=118&amp;anoprese=2025&amp;numecorre=088866</t>
        </is>
      </c>
      <c r="K53" t="inlineStr">
        <is>
          <t>2026-09-24T02:44:34.466624+00:00</t>
        </is>
      </c>
    </row>
    <row r="54">
      <c r="A54" t="inlineStr">
        <is>
          <t>20132509795</t>
        </is>
      </c>
      <c r="B54" t="inlineStr">
        <is>
          <t>2025</t>
        </is>
      </c>
      <c r="C54" t="inlineStr">
        <is>
          <t>8</t>
        </is>
      </c>
      <c r="D54" t="inlineStr">
        <is>
          <t>118</t>
        </is>
      </c>
      <c r="E54" t="inlineStr">
        <is>
          <t>4795</t>
        </is>
      </c>
      <c r="F54" t="inlineStr">
        <is>
          <t>NL</t>
        </is>
      </c>
      <c r="G54" t="inlineStr">
        <is>
          <t>079851</t>
        </is>
      </c>
      <c r="H54" t="inlineStr">
        <is>
          <t>06/08/2025</t>
        </is>
      </c>
      <c r="I54" t="inlineStr">
        <is>
          <t>VERDE</t>
        </is>
      </c>
      <c r="J54" t="inlineStr">
        <is>
          <t>http://www.aduanet.gob.pe/servlet/SgCDUI2?option=una&amp;n=40&amp;codaduana=118&amp;anoprese=2025&amp;numecorre=079851</t>
        </is>
      </c>
      <c r="K54" t="inlineStr">
        <is>
          <t>2026-09-24T02:44:35.219633+00:00</t>
        </is>
      </c>
    </row>
    <row r="55">
      <c r="A55" t="inlineStr">
        <is>
          <t>20132509795</t>
        </is>
      </c>
      <c r="B55" t="inlineStr">
        <is>
          <t>2025</t>
        </is>
      </c>
      <c r="C55" t="inlineStr">
        <is>
          <t>11</t>
        </is>
      </c>
      <c r="D55" t="inlineStr">
        <is>
          <t>118</t>
        </is>
      </c>
      <c r="E55" t="inlineStr">
        <is>
          <t>5901</t>
        </is>
      </c>
      <c r="F55" t="inlineStr">
        <is>
          <t>DE</t>
        </is>
      </c>
      <c r="G55" t="inlineStr">
        <is>
          <t>118804</t>
        </is>
      </c>
      <c r="H55" t="inlineStr">
        <is>
          <t>11/11/2025</t>
        </is>
      </c>
      <c r="I55" t="inlineStr">
        <is>
          <t>VERDE</t>
        </is>
      </c>
      <c r="J55" t="inlineStr">
        <is>
          <t>http://www.aduanet.gob.pe/servlet/SgCDUI2?option=una&amp;n=40&amp;codaduana=118&amp;anoprese=2025&amp;numecorre=118804</t>
        </is>
      </c>
      <c r="K55" t="inlineStr">
        <is>
          <t>2026-09-24T02:44:35.971804+00:00</t>
        </is>
      </c>
    </row>
    <row r="56">
      <c r="A56" t="inlineStr">
        <is>
          <t>20132509795</t>
        </is>
      </c>
      <c r="B56" t="inlineStr">
        <is>
          <t>2025</t>
        </is>
      </c>
      <c r="C56" t="inlineStr">
        <is>
          <t>12</t>
        </is>
      </c>
      <c r="D56" t="inlineStr">
        <is>
          <t>118</t>
        </is>
      </c>
      <c r="E56" t="inlineStr">
        <is>
          <t>5901</t>
        </is>
      </c>
      <c r="F56" t="inlineStr">
        <is>
          <t>DE</t>
        </is>
      </c>
      <c r="G56" t="inlineStr">
        <is>
          <t>132308</t>
        </is>
      </c>
      <c r="H56" t="inlineStr">
        <is>
          <t>17/12/2025</t>
        </is>
      </c>
      <c r="I56" t="inlineStr">
        <is>
          <t>VERDE</t>
        </is>
      </c>
      <c r="J56" t="inlineStr">
        <is>
          <t>http://www.aduanet.gob.pe/servlet/SgCDUI2?option=una&amp;n=40&amp;codaduana=118&amp;anoprese=2025&amp;numecorre=132308</t>
        </is>
      </c>
      <c r="K56" t="inlineStr">
        <is>
          <t>2026-09-24T02:44:36.669148+00:00</t>
        </is>
      </c>
    </row>
    <row r="57">
      <c r="A57" t="inlineStr">
        <is>
          <t>20132509795</t>
        </is>
      </c>
      <c r="B57" t="inlineStr">
        <is>
          <t>2025</t>
        </is>
      </c>
      <c r="C57" t="inlineStr">
        <is>
          <t>12</t>
        </is>
      </c>
      <c r="D57" t="inlineStr">
        <is>
          <t>118</t>
        </is>
      </c>
      <c r="E57" t="inlineStr">
        <is>
          <t>5901</t>
        </is>
      </c>
      <c r="F57" t="inlineStr">
        <is>
          <t>TR</t>
        </is>
      </c>
      <c r="G57" t="inlineStr">
        <is>
          <t>135210</t>
        </is>
      </c>
      <c r="H57" t="inlineStr">
        <is>
          <t>27/12/2025</t>
        </is>
      </c>
      <c r="I57" t="inlineStr">
        <is>
          <t>VERDE</t>
        </is>
      </c>
      <c r="J57" t="inlineStr">
        <is>
          <t>http://www.aduanet.gob.pe/servlet/SgCDUI2?option=una&amp;n=40&amp;codaduana=118&amp;anoprese=2025&amp;numecorre=135210</t>
        </is>
      </c>
      <c r="K57" t="inlineStr">
        <is>
          <t>2026-09-24T02:44:37.402373+00:00</t>
        </is>
      </c>
    </row>
    <row r="58">
      <c r="A58" t="inlineStr">
        <is>
          <t>20132509876</t>
        </is>
      </c>
      <c r="B58" t="inlineStr">
        <is>
          <t>2025</t>
        </is>
      </c>
      <c r="C58" t="inlineStr">
        <is>
          <t>11</t>
        </is>
      </c>
      <c r="D58" t="inlineStr">
        <is>
          <t>118</t>
        </is>
      </c>
      <c r="E58" t="inlineStr">
        <is>
          <t>6982</t>
        </is>
      </c>
      <c r="F58" t="inlineStr">
        <is>
          <t>JP</t>
        </is>
      </c>
      <c r="G58" t="inlineStr">
        <is>
          <t>120110</t>
        </is>
      </c>
      <c r="H58" t="inlineStr">
        <is>
          <t>21/11/2025</t>
        </is>
      </c>
      <c r="I58" t="inlineStr">
        <is>
          <t>VERDE</t>
        </is>
      </c>
      <c r="J58" t="inlineStr">
        <is>
          <t>http://www.aduanet.gob.pe/servlet/SgCDUI2?option=una&amp;n=40&amp;codaduana=118&amp;anoprese=2025&amp;numecorre=120110</t>
        </is>
      </c>
      <c r="K58" t="inlineStr">
        <is>
          <t>2026-09-24T02:44:38.020249+00:00</t>
        </is>
      </c>
    </row>
    <row r="59">
      <c r="A59" t="inlineStr">
        <is>
          <t>20132509876</t>
        </is>
      </c>
      <c r="B59" t="inlineStr">
        <is>
          <t>2026</t>
        </is>
      </c>
      <c r="C59" t="inlineStr">
        <is>
          <t>1</t>
        </is>
      </c>
      <c r="D59" t="inlineStr">
        <is>
          <t>118</t>
        </is>
      </c>
      <c r="E59" t="inlineStr">
        <is>
          <t>6982</t>
        </is>
      </c>
      <c r="F59" t="inlineStr">
        <is>
          <t>JP</t>
        </is>
      </c>
      <c r="G59" t="inlineStr">
        <is>
          <t>137837</t>
        </is>
      </c>
      <c r="H59" t="inlineStr">
        <is>
          <t>02/01/2026</t>
        </is>
      </c>
      <c r="I59" t="inlineStr">
        <is>
          <t>VERDE</t>
        </is>
      </c>
      <c r="J59" t="inlineStr">
        <is>
          <t>http://www.aduanet.gob.pe/servlet/SgCDUI2?option=una&amp;n=40&amp;codaduana=118&amp;anoprese=2025&amp;numecorre=137837</t>
        </is>
      </c>
      <c r="K59" t="inlineStr">
        <is>
          <t>2026-09-24T02:44:38.609116+00:00</t>
        </is>
      </c>
    </row>
    <row r="60">
      <c r="A60" t="inlineStr">
        <is>
          <t>20132509876</t>
        </is>
      </c>
      <c r="B60" t="inlineStr">
        <is>
          <t>2026</t>
        </is>
      </c>
      <c r="C60" t="inlineStr">
        <is>
          <t>1</t>
        </is>
      </c>
      <c r="D60" t="inlineStr">
        <is>
          <t>118</t>
        </is>
      </c>
      <c r="E60" t="inlineStr">
        <is>
          <t>6982</t>
        </is>
      </c>
      <c r="F60" t="inlineStr">
        <is>
          <t>JP</t>
        </is>
      </c>
      <c r="G60" t="inlineStr">
        <is>
          <t>137839</t>
        </is>
      </c>
      <c r="H60" t="inlineStr">
        <is>
          <t>02/01/2026</t>
        </is>
      </c>
      <c r="I60" t="inlineStr">
        <is>
          <t>VERDE</t>
        </is>
      </c>
      <c r="J60" t="inlineStr">
        <is>
          <t>http://www.aduanet.gob.pe/servlet/SgCDUI2?option=una&amp;n=40&amp;codaduana=118&amp;anoprese=2025&amp;numecorre=137839</t>
        </is>
      </c>
      <c r="K60" t="inlineStr">
        <is>
          <t>2026-09-24T02:44:38.609116+00:00</t>
        </is>
      </c>
    </row>
    <row r="61">
      <c r="A61" t="inlineStr">
        <is>
          <t>20136201132</t>
        </is>
      </c>
      <c r="B61" t="inlineStr">
        <is>
          <t>2025</t>
        </is>
      </c>
      <c r="C61" t="inlineStr">
        <is>
          <t>5</t>
        </is>
      </c>
      <c r="D61" t="inlineStr">
        <is>
          <t>118</t>
        </is>
      </c>
      <c r="E61" t="inlineStr">
        <is>
          <t>6982</t>
        </is>
      </c>
      <c r="F61" t="inlineStr">
        <is>
          <t>NL</t>
        </is>
      </c>
      <c r="G61" t="inlineStr">
        <is>
          <t>051573</t>
        </is>
      </c>
      <c r="H61" t="inlineStr">
        <is>
          <t>27/05/2025</t>
        </is>
      </c>
      <c r="I61" t="inlineStr">
        <is>
          <t>VERDE</t>
        </is>
      </c>
      <c r="J61" t="inlineStr">
        <is>
          <t>http://www.aduanet.gob.pe/servlet/SgCDUI2?option=una&amp;n=40&amp;codaduana=118&amp;anoprese=2025&amp;numecorre=051573</t>
        </is>
      </c>
      <c r="K61" t="inlineStr">
        <is>
          <t>2026-09-24T02:44:39.237883+00:00</t>
        </is>
      </c>
    </row>
    <row r="62">
      <c r="A62" t="inlineStr">
        <is>
          <t>20136201132</t>
        </is>
      </c>
      <c r="B62" t="inlineStr">
        <is>
          <t>2025</t>
        </is>
      </c>
      <c r="C62" t="inlineStr">
        <is>
          <t>7</t>
        </is>
      </c>
      <c r="D62" t="inlineStr">
        <is>
          <t>118</t>
        </is>
      </c>
      <c r="E62" t="inlineStr">
        <is>
          <t>6982</t>
        </is>
      </c>
      <c r="F62" t="inlineStr">
        <is>
          <t>NL</t>
        </is>
      </c>
      <c r="G62" t="inlineStr">
        <is>
          <t>077143</t>
        </is>
      </c>
      <c r="H62" t="inlineStr">
        <is>
          <t>30/07/2025</t>
        </is>
      </c>
      <c r="I62" t="inlineStr">
        <is>
          <t>VERDE</t>
        </is>
      </c>
      <c r="J62" t="inlineStr">
        <is>
          <t>http://www.aduanet.gob.pe/servlet/SgCDUI2?option=una&amp;n=40&amp;codaduana=118&amp;anoprese=2025&amp;numecorre=077143</t>
        </is>
      </c>
      <c r="K62" t="inlineStr">
        <is>
          <t>2026-09-24T02:44:39.851892+00:00</t>
        </is>
      </c>
    </row>
    <row r="63">
      <c r="A63" t="inlineStr">
        <is>
          <t>20136201132</t>
        </is>
      </c>
      <c r="B63" t="inlineStr">
        <is>
          <t>2025</t>
        </is>
      </c>
      <c r="C63" t="inlineStr">
        <is>
          <t>10</t>
        </is>
      </c>
      <c r="D63" t="inlineStr">
        <is>
          <t>118</t>
        </is>
      </c>
      <c r="E63" t="inlineStr">
        <is>
          <t>5901</t>
        </is>
      </c>
      <c r="F63" t="inlineStr">
        <is>
          <t>US</t>
        </is>
      </c>
      <c r="G63" t="inlineStr">
        <is>
          <t>108599</t>
        </is>
      </c>
      <c r="H63" t="inlineStr">
        <is>
          <t>24/10/2025</t>
        </is>
      </c>
      <c r="I63" t="inlineStr">
        <is>
          <t>VERDE</t>
        </is>
      </c>
      <c r="J63" t="inlineStr">
        <is>
          <t>http://www.aduanet.gob.pe/servlet/SgCDUI2?option=una&amp;n=40&amp;codaduana=118&amp;anoprese=2025&amp;numecorre=108599</t>
        </is>
      </c>
      <c r="K63" t="inlineStr">
        <is>
          <t>2026-09-24T02:44:40.469622+00:00</t>
        </is>
      </c>
    </row>
    <row r="64">
      <c r="A64" t="inlineStr">
        <is>
          <t>20136201132</t>
        </is>
      </c>
      <c r="B64" t="inlineStr">
        <is>
          <t>2025</t>
        </is>
      </c>
      <c r="C64" t="inlineStr">
        <is>
          <t>11</t>
        </is>
      </c>
      <c r="D64" t="inlineStr">
        <is>
          <t>118</t>
        </is>
      </c>
      <c r="E64" t="inlineStr">
        <is>
          <t>5901</t>
        </is>
      </c>
      <c r="F64" t="inlineStr">
        <is>
          <t>FR</t>
        </is>
      </c>
      <c r="G64" t="inlineStr">
        <is>
          <t>121702</t>
        </is>
      </c>
      <c r="H64" t="inlineStr">
        <is>
          <t>27/11/2025</t>
        </is>
      </c>
      <c r="I64" t="inlineStr">
        <is>
          <t>VERDE</t>
        </is>
      </c>
      <c r="J64" t="inlineStr">
        <is>
          <t>http://www.aduanet.gob.pe/servlet/SgCDUI2?option=una&amp;n=40&amp;codaduana=118&amp;anoprese=2025&amp;numecorre=121702</t>
        </is>
      </c>
      <c r="K64" t="inlineStr">
        <is>
          <t>2026-09-24T02:44:41.067794+00:00</t>
        </is>
      </c>
    </row>
    <row r="65">
      <c r="A65" t="inlineStr">
        <is>
          <t>20136201213</t>
        </is>
      </c>
      <c r="B65" t="inlineStr">
        <is>
          <t>2025</t>
        </is>
      </c>
      <c r="C65" t="inlineStr">
        <is>
          <t>1</t>
        </is>
      </c>
      <c r="D65" t="inlineStr">
        <is>
          <t>118</t>
        </is>
      </c>
      <c r="E65" t="inlineStr">
        <is>
          <t>5901</t>
        </is>
      </c>
      <c r="F65" t="inlineStr">
        <is>
          <t>CA</t>
        </is>
      </c>
      <c r="G65" t="inlineStr">
        <is>
          <t>136082</t>
        </is>
      </c>
      <c r="H65" t="inlineStr">
        <is>
          <t>06/01/2025</t>
        </is>
      </c>
      <c r="I65" t="inlineStr">
        <is>
          <t>VERDE</t>
        </is>
      </c>
      <c r="J65" t="inlineStr">
        <is>
          <t>http://www.aduanet.gob.pe/servlet/SgCDUI2?option=una&amp;n=40&amp;codaduana=118&amp;anoprese=2024&amp;numecorre=136082</t>
        </is>
      </c>
      <c r="K65" t="inlineStr">
        <is>
          <t>2026-09-24T02:44:41.665818+00:00</t>
        </is>
      </c>
    </row>
    <row r="66">
      <c r="A66" t="inlineStr">
        <is>
          <t>20136201213</t>
        </is>
      </c>
      <c r="B66" t="inlineStr">
        <is>
          <t>2025</t>
        </is>
      </c>
      <c r="C66" t="inlineStr">
        <is>
          <t>1</t>
        </is>
      </c>
      <c r="D66" t="inlineStr">
        <is>
          <t>118</t>
        </is>
      </c>
      <c r="E66" t="inlineStr">
        <is>
          <t>4795</t>
        </is>
      </c>
      <c r="F66" t="inlineStr">
        <is>
          <t>US</t>
        </is>
      </c>
      <c r="G66" t="inlineStr">
        <is>
          <t>134093</t>
        </is>
      </c>
      <c r="H66" t="inlineStr">
        <is>
          <t>12/01/2025</t>
        </is>
      </c>
      <c r="I66" t="inlineStr">
        <is>
          <t>VERDE</t>
        </is>
      </c>
      <c r="J66" t="inlineStr">
        <is>
          <t>http://www.aduanet.gob.pe/servlet/SgCDUI2?option=una&amp;n=40&amp;codaduana=118&amp;anoprese=2024&amp;numecorre=134093</t>
        </is>
      </c>
      <c r="K66" t="inlineStr">
        <is>
          <t>2026-09-24T02:44:42.278226+00:00</t>
        </is>
      </c>
    </row>
    <row r="67">
      <c r="A67" t="inlineStr">
        <is>
          <t>20136201213</t>
        </is>
      </c>
      <c r="B67" t="inlineStr">
        <is>
          <t>2025</t>
        </is>
      </c>
      <c r="C67" t="inlineStr">
        <is>
          <t>2</t>
        </is>
      </c>
      <c r="D67" t="inlineStr">
        <is>
          <t>118</t>
        </is>
      </c>
      <c r="E67" t="inlineStr">
        <is>
          <t>6158</t>
        </is>
      </c>
      <c r="F67" t="inlineStr">
        <is>
          <t>DE</t>
        </is>
      </c>
      <c r="G67" t="inlineStr">
        <is>
          <t>001107</t>
        </is>
      </c>
      <c r="H67" t="inlineStr">
        <is>
          <t>04/02/2025</t>
        </is>
      </c>
      <c r="I67" t="inlineStr">
        <is>
          <t>VERDE</t>
        </is>
      </c>
      <c r="J67" t="inlineStr">
        <is>
          <t>http://www.aduanet.gob.pe/servlet/SgCDUI2?option=una&amp;n=40&amp;codaduana=118&amp;anoprese=2025&amp;numecorre=001107</t>
        </is>
      </c>
      <c r="K67" t="inlineStr">
        <is>
          <t>2026-09-24T02:44:42.868457+00:00</t>
        </is>
      </c>
    </row>
    <row r="68">
      <c r="A68" t="inlineStr">
        <is>
          <t>20136201213</t>
        </is>
      </c>
      <c r="B68" t="inlineStr">
        <is>
          <t>2025</t>
        </is>
      </c>
      <c r="C68" t="inlineStr">
        <is>
          <t>7</t>
        </is>
      </c>
      <c r="D68" t="inlineStr">
        <is>
          <t>118</t>
        </is>
      </c>
      <c r="E68" t="inlineStr">
        <is>
          <t>6158</t>
        </is>
      </c>
      <c r="F68" t="inlineStr">
        <is>
          <t>US</t>
        </is>
      </c>
      <c r="G68" t="inlineStr">
        <is>
          <t>071691</t>
        </is>
      </c>
      <c r="H68" t="inlineStr">
        <is>
          <t>24/07/2025</t>
        </is>
      </c>
      <c r="I68" t="inlineStr">
        <is>
          <t>VERDE</t>
        </is>
      </c>
      <c r="J68" t="inlineStr">
        <is>
          <t>http://www.aduanet.gob.pe/servlet/SgCDUI2?option=una&amp;n=40&amp;codaduana=118&amp;anoprese=2025&amp;numecorre=071691</t>
        </is>
      </c>
      <c r="K68" t="inlineStr">
        <is>
          <t>2026-09-24T02:44:43.467567+00:00</t>
        </is>
      </c>
    </row>
    <row r="69">
      <c r="A69" t="inlineStr">
        <is>
          <t>20136201213</t>
        </is>
      </c>
      <c r="B69" t="inlineStr">
        <is>
          <t>2025</t>
        </is>
      </c>
      <c r="C69" t="inlineStr">
        <is>
          <t>8</t>
        </is>
      </c>
      <c r="D69" t="inlineStr">
        <is>
          <t>118</t>
        </is>
      </c>
      <c r="E69" t="inlineStr">
        <is>
          <t>6158</t>
        </is>
      </c>
      <c r="F69" t="inlineStr">
        <is>
          <t>US</t>
        </is>
      </c>
      <c r="G69" t="inlineStr">
        <is>
          <t>081523</t>
        </is>
      </c>
      <c r="H69" t="inlineStr">
        <is>
          <t>15/08/2025</t>
        </is>
      </c>
      <c r="I69" t="inlineStr">
        <is>
          <t>VERDE</t>
        </is>
      </c>
      <c r="J69" t="inlineStr">
        <is>
          <t>http://www.aduanet.gob.pe/servlet/SgCDUI2?option=una&amp;n=40&amp;codaduana=118&amp;anoprese=2025&amp;numecorre=081523</t>
        </is>
      </c>
      <c r="K69" t="inlineStr">
        <is>
          <t>2026-09-24T02:44:44.077349+00:00</t>
        </is>
      </c>
    </row>
    <row r="70">
      <c r="A70" t="inlineStr">
        <is>
          <t>20136201213</t>
        </is>
      </c>
      <c r="B70" t="inlineStr">
        <is>
          <t>2025</t>
        </is>
      </c>
      <c r="C70" t="inlineStr">
        <is>
          <t>9</t>
        </is>
      </c>
      <c r="D70" t="inlineStr">
        <is>
          <t>118</t>
        </is>
      </c>
      <c r="E70" t="inlineStr">
        <is>
          <t>6158</t>
        </is>
      </c>
      <c r="F70" t="inlineStr">
        <is>
          <t>US</t>
        </is>
      </c>
      <c r="G70" t="inlineStr">
        <is>
          <t>092565</t>
        </is>
      </c>
      <c r="H70" t="inlineStr">
        <is>
          <t>12/09/2025</t>
        </is>
      </c>
      <c r="I70" t="inlineStr">
        <is>
          <t>VERDE</t>
        </is>
      </c>
      <c r="J70" t="inlineStr">
        <is>
          <t>http://www.aduanet.gob.pe/servlet/SgCDUI2?option=una&amp;n=40&amp;codaduana=118&amp;anoprese=2025&amp;numecorre=092565</t>
        </is>
      </c>
      <c r="K70" t="inlineStr">
        <is>
          <t>2026-09-24T02:44:44.686172+00:00</t>
        </is>
      </c>
    </row>
    <row r="71">
      <c r="A71" t="inlineStr">
        <is>
          <t>20136201213</t>
        </is>
      </c>
      <c r="B71" t="inlineStr">
        <is>
          <t>2025</t>
        </is>
      </c>
      <c r="C71" t="inlineStr">
        <is>
          <t>10</t>
        </is>
      </c>
      <c r="D71" t="inlineStr">
        <is>
          <t>118</t>
        </is>
      </c>
      <c r="E71" t="inlineStr">
        <is>
          <t>6158</t>
        </is>
      </c>
      <c r="F71" t="inlineStr">
        <is>
          <t>JP</t>
        </is>
      </c>
      <c r="G71" t="inlineStr">
        <is>
          <t>099496</t>
        </is>
      </c>
      <c r="H71" t="inlineStr">
        <is>
          <t>01/10/2025</t>
        </is>
      </c>
      <c r="I71" t="inlineStr">
        <is>
          <t>VERDE</t>
        </is>
      </c>
      <c r="J71" t="inlineStr">
        <is>
          <t>http://www.aduanet.gob.pe/servlet/SgCDUI2?option=una&amp;n=40&amp;codaduana=118&amp;anoprese=2025&amp;numecorre=099496</t>
        </is>
      </c>
      <c r="K71" t="inlineStr">
        <is>
          <t>2026-09-24T02:44:45.353126+00:00</t>
        </is>
      </c>
    </row>
    <row r="72">
      <c r="A72" t="inlineStr">
        <is>
          <t>20136201213</t>
        </is>
      </c>
      <c r="B72" t="inlineStr">
        <is>
          <t>2025</t>
        </is>
      </c>
      <c r="C72" t="inlineStr">
        <is>
          <t>10</t>
        </is>
      </c>
      <c r="D72" t="inlineStr">
        <is>
          <t>118</t>
        </is>
      </c>
      <c r="E72" t="inlineStr">
        <is>
          <t>6158</t>
        </is>
      </c>
      <c r="F72" t="inlineStr">
        <is>
          <t>US</t>
        </is>
      </c>
      <c r="G72" t="inlineStr">
        <is>
          <t>103839</t>
        </is>
      </c>
      <c r="H72" t="inlineStr">
        <is>
          <t>13/10/2025</t>
        </is>
      </c>
      <c r="I72" t="inlineStr">
        <is>
          <t>VERDE</t>
        </is>
      </c>
      <c r="J72" t="inlineStr">
        <is>
          <t>http://www.aduanet.gob.pe/servlet/SgCDUI2?option=una&amp;n=40&amp;codaduana=118&amp;anoprese=2025&amp;numecorre=103839</t>
        </is>
      </c>
      <c r="K72" t="inlineStr">
        <is>
          <t>2026-09-24T02:44:46.045736+00:00</t>
        </is>
      </c>
    </row>
    <row r="73">
      <c r="A73" t="inlineStr">
        <is>
          <t>20136201213</t>
        </is>
      </c>
      <c r="B73" t="inlineStr">
        <is>
          <t>2025</t>
        </is>
      </c>
      <c r="C73" t="inlineStr">
        <is>
          <t>10</t>
        </is>
      </c>
      <c r="D73" t="inlineStr">
        <is>
          <t>118</t>
        </is>
      </c>
      <c r="E73" t="inlineStr">
        <is>
          <t>6158</t>
        </is>
      </c>
      <c r="F73" t="inlineStr">
        <is>
          <t>US</t>
        </is>
      </c>
      <c r="G73" t="inlineStr">
        <is>
          <t>109415</t>
        </is>
      </c>
      <c r="H73" t="inlineStr">
        <is>
          <t>24/10/2025</t>
        </is>
      </c>
      <c r="I73" t="inlineStr">
        <is>
          <t>VERDE</t>
        </is>
      </c>
      <c r="J73" t="inlineStr">
        <is>
          <t>http://www.aduanet.gob.pe/servlet/SgCDUI2?option=una&amp;n=40&amp;codaduana=118&amp;anoprese=2025&amp;numecorre=109415</t>
        </is>
      </c>
      <c r="K73" t="inlineStr">
        <is>
          <t>2026-09-24T02:44:46.045736+00:00</t>
        </is>
      </c>
    </row>
    <row r="74">
      <c r="A74" t="inlineStr">
        <is>
          <t>20136201213</t>
        </is>
      </c>
      <c r="B74" t="inlineStr">
        <is>
          <t>2025</t>
        </is>
      </c>
      <c r="C74" t="inlineStr">
        <is>
          <t>10</t>
        </is>
      </c>
      <c r="D74" t="inlineStr">
        <is>
          <t>118</t>
        </is>
      </c>
      <c r="E74" t="inlineStr">
        <is>
          <t>6158</t>
        </is>
      </c>
      <c r="F74" t="inlineStr">
        <is>
          <t>FR</t>
        </is>
      </c>
      <c r="G74" t="inlineStr">
        <is>
          <t>108754</t>
        </is>
      </c>
      <c r="H74" t="inlineStr">
        <is>
          <t>24/10/2025</t>
        </is>
      </c>
      <c r="I74" t="inlineStr">
        <is>
          <t>VERDE</t>
        </is>
      </c>
      <c r="J74" t="inlineStr">
        <is>
          <t>http://www.aduanet.gob.pe/servlet/SgCDUI2?option=una&amp;n=40&amp;codaduana=118&amp;anoprese=2025&amp;numecorre=108754</t>
        </is>
      </c>
      <c r="K74" t="inlineStr">
        <is>
          <t>2026-09-24T02:44:46.835440+00:00</t>
        </is>
      </c>
    </row>
    <row r="75">
      <c r="A75" t="inlineStr">
        <is>
          <t>20136201213</t>
        </is>
      </c>
      <c r="B75" t="inlineStr">
        <is>
          <t>2025</t>
        </is>
      </c>
      <c r="C75" t="inlineStr">
        <is>
          <t>10</t>
        </is>
      </c>
      <c r="D75" t="inlineStr">
        <is>
          <t>118</t>
        </is>
      </c>
      <c r="E75" t="inlineStr">
        <is>
          <t>5901</t>
        </is>
      </c>
      <c r="F75" t="inlineStr">
        <is>
          <t>DE</t>
        </is>
      </c>
      <c r="G75" t="inlineStr">
        <is>
          <t>105955</t>
        </is>
      </c>
      <c r="H75" t="inlineStr">
        <is>
          <t>22/10/2025</t>
        </is>
      </c>
      <c r="I75" t="inlineStr">
        <is>
          <t>VERDE</t>
        </is>
      </c>
      <c r="J75" t="inlineStr">
        <is>
          <t>http://www.aduanet.gob.pe/servlet/SgCDUI2?option=una&amp;n=40&amp;codaduana=118&amp;anoprese=2025&amp;numecorre=105955</t>
        </is>
      </c>
      <c r="K75" t="inlineStr">
        <is>
          <t>2026-09-24T02:44:47.628216+00:00</t>
        </is>
      </c>
    </row>
    <row r="76">
      <c r="A76" t="inlineStr">
        <is>
          <t>20136201213</t>
        </is>
      </c>
      <c r="B76" t="inlineStr">
        <is>
          <t>2025</t>
        </is>
      </c>
      <c r="C76" t="inlineStr">
        <is>
          <t>11</t>
        </is>
      </c>
      <c r="D76" t="inlineStr">
        <is>
          <t>118</t>
        </is>
      </c>
      <c r="E76" t="inlineStr">
        <is>
          <t>6158</t>
        </is>
      </c>
      <c r="F76" t="inlineStr">
        <is>
          <t>US</t>
        </is>
      </c>
      <c r="G76" t="inlineStr">
        <is>
          <t>119634</t>
        </is>
      </c>
      <c r="H76" t="inlineStr">
        <is>
          <t>25/11/2025</t>
        </is>
      </c>
      <c r="I76" t="inlineStr">
        <is>
          <t>VERDE</t>
        </is>
      </c>
      <c r="J76" t="inlineStr">
        <is>
          <t>http://www.aduanet.gob.pe/servlet/SgCDUI2?option=una&amp;n=40&amp;codaduana=118&amp;anoprese=2025&amp;numecorre=119634</t>
        </is>
      </c>
      <c r="K76" t="inlineStr">
        <is>
          <t>2026-09-24T02:44:48.351365+00:00</t>
        </is>
      </c>
    </row>
    <row r="77">
      <c r="A77" t="inlineStr">
        <is>
          <t>20136201213</t>
        </is>
      </c>
      <c r="B77" t="inlineStr">
        <is>
          <t>2025</t>
        </is>
      </c>
      <c r="C77" t="inlineStr">
        <is>
          <t>11</t>
        </is>
      </c>
      <c r="D77" t="inlineStr">
        <is>
          <t>118</t>
        </is>
      </c>
      <c r="E77" t="inlineStr">
        <is>
          <t>6158</t>
        </is>
      </c>
      <c r="F77" t="inlineStr">
        <is>
          <t>FR</t>
        </is>
      </c>
      <c r="G77" t="inlineStr">
        <is>
          <t>119651</t>
        </is>
      </c>
      <c r="H77" t="inlineStr">
        <is>
          <t>20/11/2025</t>
        </is>
      </c>
      <c r="I77" t="inlineStr">
        <is>
          <t>VERDE</t>
        </is>
      </c>
      <c r="J77" t="inlineStr">
        <is>
          <t>http://www.aduanet.gob.pe/servlet/SgCDUI2?option=una&amp;n=40&amp;codaduana=118&amp;anoprese=2025&amp;numecorre=119651</t>
        </is>
      </c>
      <c r="K77" t="inlineStr">
        <is>
          <t>2026-09-24T02:44:49.076855+00:00</t>
        </is>
      </c>
    </row>
    <row r="78">
      <c r="A78" t="inlineStr">
        <is>
          <t>20136201213</t>
        </is>
      </c>
      <c r="B78" t="inlineStr">
        <is>
          <t>2025</t>
        </is>
      </c>
      <c r="C78" t="inlineStr">
        <is>
          <t>11</t>
        </is>
      </c>
      <c r="D78" t="inlineStr">
        <is>
          <t>118</t>
        </is>
      </c>
      <c r="E78" t="inlineStr">
        <is>
          <t>6158</t>
        </is>
      </c>
      <c r="F78" t="inlineStr">
        <is>
          <t>FR</t>
        </is>
      </c>
      <c r="G78" t="inlineStr">
        <is>
          <t>119681</t>
        </is>
      </c>
      <c r="H78" t="inlineStr">
        <is>
          <t>20/11/2025</t>
        </is>
      </c>
      <c r="I78" t="inlineStr">
        <is>
          <t>VERDE</t>
        </is>
      </c>
      <c r="J78" t="inlineStr">
        <is>
          <t>http://www.aduanet.gob.pe/servlet/SgCDUI2?option=una&amp;n=40&amp;codaduana=118&amp;anoprese=2025&amp;numecorre=119681</t>
        </is>
      </c>
      <c r="K78" t="inlineStr">
        <is>
          <t>2026-09-24T02:44:49.076855+00:00</t>
        </is>
      </c>
    </row>
    <row r="79">
      <c r="A79" t="inlineStr">
        <is>
          <t>20136201213</t>
        </is>
      </c>
      <c r="B79" t="inlineStr">
        <is>
          <t>2025</t>
        </is>
      </c>
      <c r="C79" t="inlineStr">
        <is>
          <t>12</t>
        </is>
      </c>
      <c r="D79" t="inlineStr">
        <is>
          <t>118</t>
        </is>
      </c>
      <c r="E79" t="inlineStr">
        <is>
          <t>6158</t>
        </is>
      </c>
      <c r="F79" t="inlineStr">
        <is>
          <t>US</t>
        </is>
      </c>
      <c r="G79" t="inlineStr">
        <is>
          <t>127408</t>
        </is>
      </c>
      <c r="H79" t="inlineStr">
        <is>
          <t>14/12/2025</t>
        </is>
      </c>
      <c r="I79" t="inlineStr">
        <is>
          <t>VERDE</t>
        </is>
      </c>
      <c r="J79" t="inlineStr">
        <is>
          <t>http://www.aduanet.gob.pe/servlet/SgCDUI2?option=una&amp;n=40&amp;codaduana=118&amp;anoprese=2025&amp;numecorre=127408</t>
        </is>
      </c>
      <c r="K79" t="inlineStr">
        <is>
          <t>2026-09-24T02:44:49.801242+00:00</t>
        </is>
      </c>
    </row>
    <row r="80">
      <c r="A80" t="inlineStr">
        <is>
          <t>20136201213</t>
        </is>
      </c>
      <c r="B80" t="inlineStr">
        <is>
          <t>2025</t>
        </is>
      </c>
      <c r="C80" t="inlineStr">
        <is>
          <t>12</t>
        </is>
      </c>
      <c r="D80" t="inlineStr">
        <is>
          <t>118</t>
        </is>
      </c>
      <c r="E80" t="inlineStr">
        <is>
          <t>6158</t>
        </is>
      </c>
      <c r="F80" t="inlineStr">
        <is>
          <t>JP</t>
        </is>
      </c>
      <c r="G80" t="inlineStr">
        <is>
          <t>130331</t>
        </is>
      </c>
      <c r="H80" t="inlineStr">
        <is>
          <t>24/12/2025</t>
        </is>
      </c>
      <c r="I80" t="inlineStr">
        <is>
          <t>VERDE</t>
        </is>
      </c>
      <c r="J80" t="inlineStr">
        <is>
          <t>http://www.aduanet.gob.pe/servlet/SgCDUI2?option=una&amp;n=40&amp;codaduana=118&amp;anoprese=2025&amp;numecorre=130331</t>
        </is>
      </c>
      <c r="K80" t="inlineStr">
        <is>
          <t>2026-09-24T02:44:50.503764+00:00</t>
        </is>
      </c>
    </row>
    <row r="81">
      <c r="A81" t="inlineStr">
        <is>
          <t>20136201213</t>
        </is>
      </c>
      <c r="B81" t="inlineStr">
        <is>
          <t>2025</t>
        </is>
      </c>
      <c r="C81" t="inlineStr">
        <is>
          <t>12</t>
        </is>
      </c>
      <c r="D81" t="inlineStr">
        <is>
          <t>118</t>
        </is>
      </c>
      <c r="E81" t="inlineStr">
        <is>
          <t>5901</t>
        </is>
      </c>
      <c r="F81" t="inlineStr">
        <is>
          <t>DE</t>
        </is>
      </c>
      <c r="G81" t="inlineStr">
        <is>
          <t>125194</t>
        </is>
      </c>
      <c r="H81" t="inlineStr">
        <is>
          <t>02/12/2025</t>
        </is>
      </c>
      <c r="I81" t="inlineStr">
        <is>
          <t>VERDE</t>
        </is>
      </c>
      <c r="J81" t="inlineStr">
        <is>
          <t>http://www.aduanet.gob.pe/servlet/SgCDUI2?option=una&amp;n=40&amp;codaduana=118&amp;anoprese=2025&amp;numecorre=125194</t>
        </is>
      </c>
      <c r="K81" t="inlineStr">
        <is>
          <t>2026-09-24T02:44:51.120739+00:00</t>
        </is>
      </c>
    </row>
    <row r="82">
      <c r="A82" t="inlineStr">
        <is>
          <t>20136201213</t>
        </is>
      </c>
      <c r="B82" t="inlineStr">
        <is>
          <t>2025</t>
        </is>
      </c>
      <c r="C82" t="inlineStr">
        <is>
          <t>12</t>
        </is>
      </c>
      <c r="D82" t="inlineStr">
        <is>
          <t>118</t>
        </is>
      </c>
      <c r="E82" t="inlineStr">
        <is>
          <t>5901</t>
        </is>
      </c>
      <c r="F82" t="inlineStr">
        <is>
          <t>JP</t>
        </is>
      </c>
      <c r="G82" t="inlineStr">
        <is>
          <t>133179</t>
        </is>
      </c>
      <c r="H82" t="inlineStr">
        <is>
          <t>24/12/2025</t>
        </is>
      </c>
      <c r="I82" t="inlineStr">
        <is>
          <t>VERDE</t>
        </is>
      </c>
      <c r="J82" t="inlineStr">
        <is>
          <t>http://www.aduanet.gob.pe/servlet/SgCDUI2?option=una&amp;n=40&amp;codaduana=118&amp;anoprese=2025&amp;numecorre=133179</t>
        </is>
      </c>
      <c r="K82" t="inlineStr">
        <is>
          <t>2026-09-24T02:44:51.887261+00:00</t>
        </is>
      </c>
    </row>
    <row r="83">
      <c r="A83" t="inlineStr">
        <is>
          <t>20136201213</t>
        </is>
      </c>
      <c r="B83" t="inlineStr">
        <is>
          <t>2026</t>
        </is>
      </c>
      <c r="C83" t="inlineStr">
        <is>
          <t>2</t>
        </is>
      </c>
      <c r="D83" t="inlineStr">
        <is>
          <t>118</t>
        </is>
      </c>
      <c r="E83" t="inlineStr">
        <is>
          <t>6621</t>
        </is>
      </c>
      <c r="F83" t="inlineStr">
        <is>
          <t>US</t>
        </is>
      </c>
      <c r="G83" t="inlineStr">
        <is>
          <t>011636</t>
        </is>
      </c>
      <c r="H83" t="inlineStr">
        <is>
          <t>10/02/2026</t>
        </is>
      </c>
      <c r="I83" t="inlineStr">
        <is>
          <t>VERDE</t>
        </is>
      </c>
      <c r="J83" t="inlineStr">
        <is>
          <t>http://www.aduanet.gob.pe/servlet/SgCDUI2?option=una&amp;n=40&amp;codaduana=118&amp;anoprese=2026&amp;numecorre=011636</t>
        </is>
      </c>
      <c r="K83" t="inlineStr">
        <is>
          <t>2026-09-24T02:44:52.542008+00:00</t>
        </is>
      </c>
    </row>
    <row r="84">
      <c r="A84" t="inlineStr">
        <is>
          <t>20136201213</t>
        </is>
      </c>
      <c r="B84" t="inlineStr">
        <is>
          <t>2026</t>
        </is>
      </c>
      <c r="C84" t="inlineStr">
        <is>
          <t>3</t>
        </is>
      </c>
      <c r="D84" t="inlineStr">
        <is>
          <t>118</t>
        </is>
      </c>
      <c r="E84" t="inlineStr">
        <is>
          <t>6158</t>
        </is>
      </c>
      <c r="F84" t="inlineStr">
        <is>
          <t>DE</t>
        </is>
      </c>
      <c r="G84" t="inlineStr">
        <is>
          <t>022329</t>
        </is>
      </c>
      <c r="H84" t="inlineStr">
        <is>
          <t>18/03/2026</t>
        </is>
      </c>
      <c r="I84" t="inlineStr">
        <is>
          <t>VERDE</t>
        </is>
      </c>
      <c r="J84" t="inlineStr">
        <is>
          <t>http://www.aduanet.gob.pe/servlet/SgCDUI2?option=una&amp;n=40&amp;codaduana=118&amp;anoprese=2026&amp;numecorre=022329</t>
        </is>
      </c>
      <c r="K84" t="inlineStr">
        <is>
          <t>2026-09-24T02:44:53.379524+00:00</t>
        </is>
      </c>
    </row>
    <row r="85">
      <c r="A85" t="inlineStr">
        <is>
          <t>20136201213</t>
        </is>
      </c>
      <c r="B85" t="inlineStr">
        <is>
          <t>2026</t>
        </is>
      </c>
      <c r="C85" t="inlineStr">
        <is>
          <t>3</t>
        </is>
      </c>
      <c r="D85" t="inlineStr">
        <is>
          <t>118</t>
        </is>
      </c>
      <c r="E85" t="inlineStr">
        <is>
          <t>6158</t>
        </is>
      </c>
      <c r="F85" t="inlineStr">
        <is>
          <t>FR</t>
        </is>
      </c>
      <c r="G85" t="inlineStr">
        <is>
          <t>015743</t>
        </is>
      </c>
      <c r="H85" t="inlineStr">
        <is>
          <t>05/03/2026</t>
        </is>
      </c>
      <c r="I85" t="inlineStr">
        <is>
          <t>VERDE</t>
        </is>
      </c>
      <c r="J85" t="inlineStr">
        <is>
          <t>http://www.aduanet.gob.pe/servlet/SgCDUI2?option=una&amp;n=40&amp;codaduana=118&amp;anoprese=2026&amp;numecorre=015743</t>
        </is>
      </c>
      <c r="K85" t="inlineStr">
        <is>
          <t>2026-09-24T02:44:54.295605+00:00</t>
        </is>
      </c>
    </row>
    <row r="86">
      <c r="A86" t="inlineStr">
        <is>
          <t>20140181405</t>
        </is>
      </c>
      <c r="B86" t="inlineStr">
        <is>
          <t>2025</t>
        </is>
      </c>
      <c r="C86" t="inlineStr">
        <is>
          <t>6</t>
        </is>
      </c>
      <c r="D86" t="inlineStr">
        <is>
          <t>118</t>
        </is>
      </c>
      <c r="E86" t="inlineStr">
        <is>
          <t>7558</t>
        </is>
      </c>
      <c r="F86" t="inlineStr">
        <is>
          <t>CA</t>
        </is>
      </c>
      <c r="G86" t="inlineStr">
        <is>
          <t>059892</t>
        </is>
      </c>
      <c r="H86" t="inlineStr">
        <is>
          <t>22/06/2025</t>
        </is>
      </c>
      <c r="I86" t="inlineStr">
        <is>
          <t>VERDE</t>
        </is>
      </c>
      <c r="J86" t="inlineStr">
        <is>
          <t>http://www.aduanet.gob.pe/servlet/SgCDUI2?option=una&amp;n=40&amp;codaduana=118&amp;anoprese=2025&amp;numecorre=059892</t>
        </is>
      </c>
      <c r="K86" t="inlineStr">
        <is>
          <t>2026-09-24T02:44:55.026856+00:00</t>
        </is>
      </c>
    </row>
    <row r="87">
      <c r="A87" t="inlineStr">
        <is>
          <t>20140181405</t>
        </is>
      </c>
      <c r="B87" t="inlineStr">
        <is>
          <t>2025</t>
        </is>
      </c>
      <c r="C87" t="inlineStr">
        <is>
          <t>6</t>
        </is>
      </c>
      <c r="D87" t="inlineStr">
        <is>
          <t>118</t>
        </is>
      </c>
      <c r="E87" t="inlineStr">
        <is>
          <t>7558</t>
        </is>
      </c>
      <c r="F87" t="inlineStr">
        <is>
          <t>GP</t>
        </is>
      </c>
      <c r="G87" t="inlineStr">
        <is>
          <t>053154</t>
        </is>
      </c>
      <c r="H87" t="inlineStr">
        <is>
          <t>10/06/2025</t>
        </is>
      </c>
      <c r="I87" t="inlineStr">
        <is>
          <t>VERDE</t>
        </is>
      </c>
      <c r="J87" t="inlineStr">
        <is>
          <t>http://www.aduanet.gob.pe/servlet/SgCDUI2?option=una&amp;n=40&amp;codaduana=118&amp;anoprese=2025&amp;numecorre=053154</t>
        </is>
      </c>
      <c r="K87" t="inlineStr">
        <is>
          <t>2026-09-24T02:44:55.824412+00:00</t>
        </is>
      </c>
    </row>
    <row r="88">
      <c r="A88" t="inlineStr">
        <is>
          <t>20140181405</t>
        </is>
      </c>
      <c r="B88" t="inlineStr">
        <is>
          <t>2025</t>
        </is>
      </c>
      <c r="C88" t="inlineStr">
        <is>
          <t>7</t>
        </is>
      </c>
      <c r="D88" t="inlineStr">
        <is>
          <t>118</t>
        </is>
      </c>
      <c r="E88" t="inlineStr">
        <is>
          <t>7558</t>
        </is>
      </c>
      <c r="F88" t="inlineStr">
        <is>
          <t>MX</t>
        </is>
      </c>
      <c r="G88" t="inlineStr">
        <is>
          <t>061203</t>
        </is>
      </c>
      <c r="H88" t="inlineStr">
        <is>
          <t>02/07/2025</t>
        </is>
      </c>
      <c r="I88" t="inlineStr">
        <is>
          <t>VERDE</t>
        </is>
      </c>
      <c r="J88" t="inlineStr">
        <is>
          <t>http://www.aduanet.gob.pe/servlet/SgCDUI2?option=una&amp;n=40&amp;codaduana=118&amp;anoprese=2025&amp;numecorre=061203</t>
        </is>
      </c>
      <c r="K88" t="inlineStr">
        <is>
          <t>2026-09-24T02:44:56.473600+00:00</t>
        </is>
      </c>
    </row>
    <row r="89">
      <c r="A89" t="inlineStr">
        <is>
          <t>20140181405</t>
        </is>
      </c>
      <c r="B89" t="inlineStr">
        <is>
          <t>2025</t>
        </is>
      </c>
      <c r="C89" t="inlineStr">
        <is>
          <t>7</t>
        </is>
      </c>
      <c r="D89" t="inlineStr">
        <is>
          <t>118</t>
        </is>
      </c>
      <c r="E89" t="inlineStr">
        <is>
          <t>7558</t>
        </is>
      </c>
      <c r="F89" t="inlineStr">
        <is>
          <t>MX</t>
        </is>
      </c>
      <c r="G89" t="inlineStr">
        <is>
          <t>070158</t>
        </is>
      </c>
      <c r="H89" t="inlineStr">
        <is>
          <t>16/07/2025</t>
        </is>
      </c>
      <c r="I89" t="inlineStr">
        <is>
          <t>VERDE</t>
        </is>
      </c>
      <c r="J89" t="inlineStr">
        <is>
          <t>http://www.aduanet.gob.pe/servlet/SgCDUI2?option=una&amp;n=40&amp;codaduana=118&amp;anoprese=2025&amp;numecorre=070158</t>
        </is>
      </c>
      <c r="K89" t="inlineStr">
        <is>
          <t>2026-09-24T02:44:56.473600+00:00</t>
        </is>
      </c>
    </row>
    <row r="90">
      <c r="A90" t="inlineStr">
        <is>
          <t>20140181405</t>
        </is>
      </c>
      <c r="B90" t="inlineStr">
        <is>
          <t>2025</t>
        </is>
      </c>
      <c r="C90" t="inlineStr">
        <is>
          <t>7</t>
        </is>
      </c>
      <c r="D90" t="inlineStr">
        <is>
          <t>118</t>
        </is>
      </c>
      <c r="E90" t="inlineStr">
        <is>
          <t>7558</t>
        </is>
      </c>
      <c r="F90" t="inlineStr">
        <is>
          <t>US</t>
        </is>
      </c>
      <c r="G90" t="inlineStr">
        <is>
          <t>070159</t>
        </is>
      </c>
      <c r="H90" t="inlineStr">
        <is>
          <t>19/07/2025</t>
        </is>
      </c>
      <c r="I90" t="inlineStr">
        <is>
          <t>VERDE</t>
        </is>
      </c>
      <c r="J90" t="inlineStr">
        <is>
          <t>http://www.aduanet.gob.pe/servlet/SgCDUI2?option=una&amp;n=40&amp;codaduana=118&amp;anoprese=2025&amp;numecorre=070159</t>
        </is>
      </c>
      <c r="K90" t="inlineStr">
        <is>
          <t>2026-09-24T02:44:57.232728+00:00</t>
        </is>
      </c>
    </row>
    <row r="91">
      <c r="A91" t="inlineStr">
        <is>
          <t>20140181405</t>
        </is>
      </c>
      <c r="B91" t="inlineStr">
        <is>
          <t>2025</t>
        </is>
      </c>
      <c r="C91" t="inlineStr">
        <is>
          <t>8</t>
        </is>
      </c>
      <c r="D91" t="inlineStr">
        <is>
          <t>118</t>
        </is>
      </c>
      <c r="E91" t="inlineStr">
        <is>
          <t>7558</t>
        </is>
      </c>
      <c r="F91" t="inlineStr">
        <is>
          <t>CA</t>
        </is>
      </c>
      <c r="G91" t="inlineStr">
        <is>
          <t>077497</t>
        </is>
      </c>
      <c r="H91" t="inlineStr">
        <is>
          <t>03/08/2025</t>
        </is>
      </c>
      <c r="I91" t="inlineStr">
        <is>
          <t>VERDE</t>
        </is>
      </c>
      <c r="J91" t="inlineStr">
        <is>
          <t>http://www.aduanet.gob.pe/servlet/SgCDUI2?option=una&amp;n=40&amp;codaduana=118&amp;anoprese=2025&amp;numecorre=077497</t>
        </is>
      </c>
      <c r="K91" t="inlineStr">
        <is>
          <t>2026-09-24T02:44:57.841064+00:00</t>
        </is>
      </c>
    </row>
    <row r="92">
      <c r="A92" t="inlineStr">
        <is>
          <t>20140181405</t>
        </is>
      </c>
      <c r="B92" t="inlineStr">
        <is>
          <t>2025</t>
        </is>
      </c>
      <c r="C92" t="inlineStr">
        <is>
          <t>8</t>
        </is>
      </c>
      <c r="D92" t="inlineStr">
        <is>
          <t>118</t>
        </is>
      </c>
      <c r="E92" t="inlineStr">
        <is>
          <t>7558</t>
        </is>
      </c>
      <c r="F92" t="inlineStr">
        <is>
          <t>US</t>
        </is>
      </c>
      <c r="G92" t="inlineStr">
        <is>
          <t>077512</t>
        </is>
      </c>
      <c r="H92" t="inlineStr">
        <is>
          <t>03/08/2025</t>
        </is>
      </c>
      <c r="I92" t="inlineStr">
        <is>
          <t>VERDE</t>
        </is>
      </c>
      <c r="J92" t="inlineStr">
        <is>
          <t>http://www.aduanet.gob.pe/servlet/SgCDUI2?option=una&amp;n=40&amp;codaduana=118&amp;anoprese=2025&amp;numecorre=077512</t>
        </is>
      </c>
      <c r="K92" t="inlineStr">
        <is>
          <t>2026-09-24T02:44:58.454209+00:00</t>
        </is>
      </c>
    </row>
    <row r="93">
      <c r="A93" t="inlineStr">
        <is>
          <t>20140181405</t>
        </is>
      </c>
      <c r="B93" t="inlineStr">
        <is>
          <t>2025</t>
        </is>
      </c>
      <c r="C93" t="inlineStr">
        <is>
          <t>8</t>
        </is>
      </c>
      <c r="D93" t="inlineStr">
        <is>
          <t>118</t>
        </is>
      </c>
      <c r="E93" t="inlineStr">
        <is>
          <t>7558</t>
        </is>
      </c>
      <c r="F93" t="inlineStr">
        <is>
          <t>US</t>
        </is>
      </c>
      <c r="G93" t="inlineStr">
        <is>
          <t>081639</t>
        </is>
      </c>
      <c r="H93" t="inlineStr">
        <is>
          <t>13/08/2025</t>
        </is>
      </c>
      <c r="I93" t="inlineStr">
        <is>
          <t>VERDE</t>
        </is>
      </c>
      <c r="J93" t="inlineStr">
        <is>
          <t>http://www.aduanet.gob.pe/servlet/SgCDUI2?option=una&amp;n=40&amp;codaduana=118&amp;anoprese=2025&amp;numecorre=081639</t>
        </is>
      </c>
      <c r="K93" t="inlineStr">
        <is>
          <t>2026-09-24T02:44:58.454209+00:00</t>
        </is>
      </c>
    </row>
    <row r="94">
      <c r="A94" t="inlineStr">
        <is>
          <t>20140181405</t>
        </is>
      </c>
      <c r="B94" t="inlineStr">
        <is>
          <t>2025</t>
        </is>
      </c>
      <c r="C94" t="inlineStr">
        <is>
          <t>8</t>
        </is>
      </c>
      <c r="D94" t="inlineStr">
        <is>
          <t>118</t>
        </is>
      </c>
      <c r="E94" t="inlineStr">
        <is>
          <t>7558</t>
        </is>
      </c>
      <c r="F94" t="inlineStr">
        <is>
          <t>US</t>
        </is>
      </c>
      <c r="G94" t="inlineStr">
        <is>
          <t>087180</t>
        </is>
      </c>
      <c r="H94" t="inlineStr">
        <is>
          <t>27/08/2025</t>
        </is>
      </c>
      <c r="I94" t="inlineStr">
        <is>
          <t>VERDE</t>
        </is>
      </c>
      <c r="J94" t="inlineStr">
        <is>
          <t>http://www.aduanet.gob.pe/servlet/SgCDUI2?option=una&amp;n=40&amp;codaduana=118&amp;anoprese=2025&amp;numecorre=087180</t>
        </is>
      </c>
      <c r="K94" t="inlineStr">
        <is>
          <t>2026-09-24T02:44:58.454209+00:00</t>
        </is>
      </c>
    </row>
    <row r="95">
      <c r="A95" t="inlineStr">
        <is>
          <t>20140181405</t>
        </is>
      </c>
      <c r="B95" t="inlineStr">
        <is>
          <t>2025</t>
        </is>
      </c>
      <c r="C95" t="inlineStr">
        <is>
          <t>9</t>
        </is>
      </c>
      <c r="D95" t="inlineStr">
        <is>
          <t>118</t>
        </is>
      </c>
      <c r="E95" t="inlineStr">
        <is>
          <t>7558</t>
        </is>
      </c>
      <c r="F95" t="inlineStr">
        <is>
          <t>CA</t>
        </is>
      </c>
      <c r="G95" t="inlineStr">
        <is>
          <t>090464</t>
        </is>
      </c>
      <c r="H95" t="inlineStr">
        <is>
          <t>06/09/2025</t>
        </is>
      </c>
      <c r="I95" t="inlineStr">
        <is>
          <t>VERDE</t>
        </is>
      </c>
      <c r="J95" t="inlineStr">
        <is>
          <t>http://www.aduanet.gob.pe/servlet/SgCDUI2?option=una&amp;n=40&amp;codaduana=118&amp;anoprese=2025&amp;numecorre=090464</t>
        </is>
      </c>
      <c r="K95" t="inlineStr">
        <is>
          <t>2026-09-24T02:44:59.084866+00:00</t>
        </is>
      </c>
    </row>
    <row r="96">
      <c r="A96" t="inlineStr">
        <is>
          <t>20140181405</t>
        </is>
      </c>
      <c r="B96" t="inlineStr">
        <is>
          <t>2025</t>
        </is>
      </c>
      <c r="C96" t="inlineStr">
        <is>
          <t>9</t>
        </is>
      </c>
      <c r="D96" t="inlineStr">
        <is>
          <t>118</t>
        </is>
      </c>
      <c r="E96" t="inlineStr">
        <is>
          <t>7558</t>
        </is>
      </c>
      <c r="F96" t="inlineStr">
        <is>
          <t>US</t>
        </is>
      </c>
      <c r="G96" t="inlineStr">
        <is>
          <t>093268</t>
        </is>
      </c>
      <c r="H96" t="inlineStr">
        <is>
          <t>12/09/2025</t>
        </is>
      </c>
      <c r="I96" t="inlineStr">
        <is>
          <t>VERDE</t>
        </is>
      </c>
      <c r="J96" t="inlineStr">
        <is>
          <t>http://www.aduanet.gob.pe/servlet/SgCDUI2?option=una&amp;n=40&amp;codaduana=118&amp;anoprese=2025&amp;numecorre=093268</t>
        </is>
      </c>
      <c r="K96" t="inlineStr">
        <is>
          <t>2026-09-24T02:44:59.705334+00:00</t>
        </is>
      </c>
    </row>
    <row r="97">
      <c r="A97" t="inlineStr">
        <is>
          <t>20140181405</t>
        </is>
      </c>
      <c r="B97" t="inlineStr">
        <is>
          <t>2025</t>
        </is>
      </c>
      <c r="C97" t="inlineStr">
        <is>
          <t>9</t>
        </is>
      </c>
      <c r="D97" t="inlineStr">
        <is>
          <t>118</t>
        </is>
      </c>
      <c r="E97" t="inlineStr">
        <is>
          <t>7558</t>
        </is>
      </c>
      <c r="F97" t="inlineStr">
        <is>
          <t>US</t>
        </is>
      </c>
      <c r="G97" t="inlineStr">
        <is>
          <t>096261</t>
        </is>
      </c>
      <c r="H97" t="inlineStr">
        <is>
          <t>22/09/2025</t>
        </is>
      </c>
      <c r="I97" t="inlineStr">
        <is>
          <t>VERDE</t>
        </is>
      </c>
      <c r="J97" t="inlineStr">
        <is>
          <t>http://www.aduanet.gob.pe/servlet/SgCDUI2?option=una&amp;n=40&amp;codaduana=118&amp;anoprese=2025&amp;numecorre=096261</t>
        </is>
      </c>
      <c r="K97" t="inlineStr">
        <is>
          <t>2026-09-24T02:44:59.705334+00:00</t>
        </is>
      </c>
    </row>
    <row r="98">
      <c r="A98" t="inlineStr">
        <is>
          <t>20140181405</t>
        </is>
      </c>
      <c r="B98" t="inlineStr">
        <is>
          <t>2025</t>
        </is>
      </c>
      <c r="C98" t="inlineStr">
        <is>
          <t>9</t>
        </is>
      </c>
      <c r="D98" t="inlineStr">
        <is>
          <t>118</t>
        </is>
      </c>
      <c r="E98" t="inlineStr">
        <is>
          <t>7558</t>
        </is>
      </c>
      <c r="F98" t="inlineStr">
        <is>
          <t>GP</t>
        </is>
      </c>
      <c r="G98" t="inlineStr">
        <is>
          <t>087786</t>
        </is>
      </c>
      <c r="H98" t="inlineStr">
        <is>
          <t>17/09/2025</t>
        </is>
      </c>
      <c r="I98" t="inlineStr">
        <is>
          <t>VERDE</t>
        </is>
      </c>
      <c r="J98" t="inlineStr">
        <is>
          <t>http://www.aduanet.gob.pe/servlet/SgCDUI2?option=una&amp;n=40&amp;codaduana=118&amp;anoprese=2025&amp;numecorre=087786</t>
        </is>
      </c>
      <c r="K98" t="inlineStr">
        <is>
          <t>2026-09-24T02:45:00.304893+00:00</t>
        </is>
      </c>
    </row>
    <row r="99">
      <c r="A99" t="inlineStr">
        <is>
          <t>20140181405</t>
        </is>
      </c>
      <c r="B99" t="inlineStr">
        <is>
          <t>2025</t>
        </is>
      </c>
      <c r="C99" t="inlineStr">
        <is>
          <t>9</t>
        </is>
      </c>
      <c r="D99" t="inlineStr">
        <is>
          <t>118</t>
        </is>
      </c>
      <c r="E99" t="inlineStr">
        <is>
          <t>7558</t>
        </is>
      </c>
      <c r="F99" t="inlineStr">
        <is>
          <t>GP</t>
        </is>
      </c>
      <c r="G99" t="inlineStr">
        <is>
          <t>090466</t>
        </is>
      </c>
      <c r="H99" t="inlineStr">
        <is>
          <t>17/09/2025</t>
        </is>
      </c>
      <c r="I99" t="inlineStr">
        <is>
          <t>VERDE</t>
        </is>
      </c>
      <c r="J99" t="inlineStr">
        <is>
          <t>http://www.aduanet.gob.pe/servlet/SgCDUI2?option=una&amp;n=40&amp;codaduana=118&amp;anoprese=2025&amp;numecorre=090466</t>
        </is>
      </c>
      <c r="K99" t="inlineStr">
        <is>
          <t>2026-09-24T02:45:00.304893+00:00</t>
        </is>
      </c>
    </row>
    <row r="100">
      <c r="A100" t="inlineStr">
        <is>
          <t>20140181405</t>
        </is>
      </c>
      <c r="B100" t="inlineStr">
        <is>
          <t>2025</t>
        </is>
      </c>
      <c r="C100" t="inlineStr">
        <is>
          <t>10</t>
        </is>
      </c>
      <c r="D100" t="inlineStr">
        <is>
          <t>118</t>
        </is>
      </c>
      <c r="E100" t="inlineStr">
        <is>
          <t>7558</t>
        </is>
      </c>
      <c r="F100" t="inlineStr">
        <is>
          <t>US</t>
        </is>
      </c>
      <c r="G100" t="inlineStr">
        <is>
          <t>101649</t>
        </is>
      </c>
      <c r="H100" t="inlineStr">
        <is>
          <t>09/10/2025</t>
        </is>
      </c>
      <c r="I100" t="inlineStr">
        <is>
          <t>VERDE</t>
        </is>
      </c>
      <c r="J100" t="inlineStr">
        <is>
          <t>http://www.aduanet.gob.pe/servlet/SgCDUI2?option=una&amp;n=40&amp;codaduana=118&amp;anoprese=2025&amp;numecorre=101649</t>
        </is>
      </c>
      <c r="K100" t="inlineStr">
        <is>
          <t>2026-09-24T02:45:00.913065+00:00</t>
        </is>
      </c>
    </row>
    <row r="101">
      <c r="A101" t="inlineStr">
        <is>
          <t>20140181405</t>
        </is>
      </c>
      <c r="B101" t="inlineStr">
        <is>
          <t>2025</t>
        </is>
      </c>
      <c r="C101" t="inlineStr">
        <is>
          <t>10</t>
        </is>
      </c>
      <c r="D101" t="inlineStr">
        <is>
          <t>118</t>
        </is>
      </c>
      <c r="E101" t="inlineStr">
        <is>
          <t>7558</t>
        </is>
      </c>
      <c r="F101" t="inlineStr">
        <is>
          <t>US</t>
        </is>
      </c>
      <c r="G101" t="inlineStr">
        <is>
          <t>106945</t>
        </is>
      </c>
      <c r="H101" t="inlineStr">
        <is>
          <t>15/10/2025</t>
        </is>
      </c>
      <c r="I101" t="inlineStr">
        <is>
          <t>VERDE</t>
        </is>
      </c>
      <c r="J101" t="inlineStr">
        <is>
          <t>http://www.aduanet.gob.pe/servlet/SgCDUI2?option=una&amp;n=40&amp;codaduana=118&amp;anoprese=2025&amp;numecorre=106945</t>
        </is>
      </c>
      <c r="K101" t="inlineStr">
        <is>
          <t>2026-09-24T02:45:00.913065+00:00</t>
        </is>
      </c>
    </row>
    <row r="102">
      <c r="A102" t="inlineStr">
        <is>
          <t>20140181405</t>
        </is>
      </c>
      <c r="B102" t="inlineStr">
        <is>
          <t>2025</t>
        </is>
      </c>
      <c r="C102" t="inlineStr">
        <is>
          <t>10</t>
        </is>
      </c>
      <c r="D102" t="inlineStr">
        <is>
          <t>118</t>
        </is>
      </c>
      <c r="E102" t="inlineStr">
        <is>
          <t>7558</t>
        </is>
      </c>
      <c r="F102" t="inlineStr">
        <is>
          <t>US</t>
        </is>
      </c>
      <c r="G102" t="inlineStr">
        <is>
          <t>109775</t>
        </is>
      </c>
      <c r="H102" t="inlineStr">
        <is>
          <t>30/10/2025</t>
        </is>
      </c>
      <c r="I102" t="inlineStr">
        <is>
          <t>VERDE</t>
        </is>
      </c>
      <c r="J102" t="inlineStr">
        <is>
          <t>http://www.aduanet.gob.pe/servlet/SgCDUI2?option=una&amp;n=40&amp;codaduana=118&amp;anoprese=2025&amp;numecorre=109775</t>
        </is>
      </c>
      <c r="K102" t="inlineStr">
        <is>
          <t>2026-09-24T02:45:00.913065+00:00</t>
        </is>
      </c>
    </row>
    <row r="103">
      <c r="A103" t="inlineStr">
        <is>
          <t>20140181405</t>
        </is>
      </c>
      <c r="B103" t="inlineStr">
        <is>
          <t>2025</t>
        </is>
      </c>
      <c r="C103" t="inlineStr">
        <is>
          <t>10</t>
        </is>
      </c>
      <c r="D103" t="inlineStr">
        <is>
          <t>118</t>
        </is>
      </c>
      <c r="E103" t="inlineStr">
        <is>
          <t>7558</t>
        </is>
      </c>
      <c r="F103" t="inlineStr">
        <is>
          <t>JP</t>
        </is>
      </c>
      <c r="G103" t="inlineStr">
        <is>
          <t>101650</t>
        </is>
      </c>
      <c r="H103" t="inlineStr">
        <is>
          <t>05/10/2025</t>
        </is>
      </c>
      <c r="I103" t="inlineStr">
        <is>
          <t>VERDE</t>
        </is>
      </c>
      <c r="J103" t="inlineStr">
        <is>
          <t>http://www.aduanet.gob.pe/servlet/SgCDUI2?option=una&amp;n=40&amp;codaduana=118&amp;anoprese=2025&amp;numecorre=101650</t>
        </is>
      </c>
      <c r="K103" t="inlineStr">
        <is>
          <t>2026-09-24T02:45:01.511503+00:00</t>
        </is>
      </c>
    </row>
    <row r="104">
      <c r="A104" t="inlineStr">
        <is>
          <t>20140181405</t>
        </is>
      </c>
      <c r="B104" t="inlineStr">
        <is>
          <t>2025</t>
        </is>
      </c>
      <c r="C104" t="inlineStr">
        <is>
          <t>10</t>
        </is>
      </c>
      <c r="D104" t="inlineStr">
        <is>
          <t>118</t>
        </is>
      </c>
      <c r="E104" t="inlineStr">
        <is>
          <t>7558</t>
        </is>
      </c>
      <c r="F104" t="inlineStr">
        <is>
          <t>JP</t>
        </is>
      </c>
      <c r="G104" t="inlineStr">
        <is>
          <t>101651</t>
        </is>
      </c>
      <c r="H104" t="inlineStr">
        <is>
          <t>05/10/2025</t>
        </is>
      </c>
      <c r="I104" t="inlineStr">
        <is>
          <t>VERDE</t>
        </is>
      </c>
      <c r="J104" t="inlineStr">
        <is>
          <t>http://www.aduanet.gob.pe/servlet/SgCDUI2?option=una&amp;n=40&amp;codaduana=118&amp;anoprese=2025&amp;numecorre=101651</t>
        </is>
      </c>
      <c r="K104" t="inlineStr">
        <is>
          <t>2026-09-24T02:45:01.511503+00:00</t>
        </is>
      </c>
    </row>
    <row r="105">
      <c r="A105" t="inlineStr">
        <is>
          <t>20140181405</t>
        </is>
      </c>
      <c r="B105" t="inlineStr">
        <is>
          <t>2025</t>
        </is>
      </c>
      <c r="C105" t="inlineStr">
        <is>
          <t>11</t>
        </is>
      </c>
      <c r="D105" t="inlineStr">
        <is>
          <t>118</t>
        </is>
      </c>
      <c r="E105" t="inlineStr">
        <is>
          <t>7558</t>
        </is>
      </c>
      <c r="F105" t="inlineStr">
        <is>
          <t>GP</t>
        </is>
      </c>
      <c r="G105" t="inlineStr">
        <is>
          <t>115678</t>
        </is>
      </c>
      <c r="H105" t="inlineStr">
        <is>
          <t>11/11/2025</t>
        </is>
      </c>
      <c r="I105" t="inlineStr">
        <is>
          <t>VERDE</t>
        </is>
      </c>
      <c r="J105" t="inlineStr">
        <is>
          <t>http://www.aduanet.gob.pe/servlet/SgCDUI2?option=una&amp;n=40&amp;codaduana=118&amp;anoprese=2025&amp;numecorre=115678</t>
        </is>
      </c>
      <c r="K105" t="inlineStr">
        <is>
          <t>2026-09-24T02:45:02.116694+00:00</t>
        </is>
      </c>
    </row>
    <row r="106">
      <c r="A106" t="inlineStr">
        <is>
          <t>20140181405</t>
        </is>
      </c>
      <c r="B106" t="inlineStr">
        <is>
          <t>2026</t>
        </is>
      </c>
      <c r="C106" t="inlineStr">
        <is>
          <t>3</t>
        </is>
      </c>
      <c r="D106" t="inlineStr">
        <is>
          <t>235</t>
        </is>
      </c>
      <c r="E106" t="inlineStr">
        <is>
          <t>6676</t>
        </is>
      </c>
      <c r="F106" t="inlineStr">
        <is>
          <t>TR</t>
        </is>
      </c>
      <c r="G106" t="inlineStr">
        <is>
          <t>017760</t>
        </is>
      </c>
      <c r="H106" t="inlineStr">
        <is>
          <t>14/03/2026</t>
        </is>
      </c>
      <c r="I106" t="inlineStr">
        <is>
          <t>VERDE</t>
        </is>
      </c>
      <c r="J106" t="inlineStr">
        <is>
          <t>http://www.aduanet.gob.pe/servlet/SgCDUI2?option=una&amp;n=40&amp;codaduana=235&amp;anoprese=2026&amp;numecorre=017760</t>
        </is>
      </c>
      <c r="K106" t="inlineStr">
        <is>
          <t>2026-09-24T02:45:02.718249+00:00</t>
        </is>
      </c>
    </row>
    <row r="107">
      <c r="A107" t="inlineStr">
        <is>
          <t>20140181405</t>
        </is>
      </c>
      <c r="B107" t="inlineStr">
        <is>
          <t>2026</t>
        </is>
      </c>
      <c r="C107" t="inlineStr">
        <is>
          <t>4</t>
        </is>
      </c>
      <c r="D107" t="inlineStr">
        <is>
          <t>118</t>
        </is>
      </c>
      <c r="E107" t="inlineStr">
        <is>
          <t>7558</t>
        </is>
      </c>
      <c r="F107" t="inlineStr">
        <is>
          <t>GP</t>
        </is>
      </c>
      <c r="G107" t="inlineStr">
        <is>
          <t>035840</t>
        </is>
      </c>
      <c r="H107" t="inlineStr">
        <is>
          <t>22/04/2026</t>
        </is>
      </c>
      <c r="I107" t="inlineStr">
        <is>
          <t>VERDE</t>
        </is>
      </c>
      <c r="J107" t="inlineStr">
        <is>
          <t>http://www.aduanet.gob.pe/servlet/SgCDUI2?option=una&amp;n=40&amp;codaduana=118&amp;anoprese=2026&amp;numecorre=035840</t>
        </is>
      </c>
      <c r="K107" t="inlineStr">
        <is>
          <t>2026-09-24T02:45:03.365641+00:00</t>
        </is>
      </c>
    </row>
    <row r="108">
      <c r="A108" t="inlineStr">
        <is>
          <t>20143692010</t>
        </is>
      </c>
      <c r="B108" t="inlineStr">
        <is>
          <t>2025</t>
        </is>
      </c>
      <c r="C108" t="inlineStr">
        <is>
          <t>1</t>
        </is>
      </c>
      <c r="D108" t="inlineStr">
        <is>
          <t>118</t>
        </is>
      </c>
      <c r="E108" t="inlineStr">
        <is>
          <t>6982</t>
        </is>
      </c>
      <c r="F108" t="inlineStr">
        <is>
          <t>NL</t>
        </is>
      </c>
      <c r="G108" t="inlineStr">
        <is>
          <t>002453</t>
        </is>
      </c>
      <c r="H108" t="inlineStr">
        <is>
          <t>22/01/2025</t>
        </is>
      </c>
      <c r="I108" t="inlineStr">
        <is>
          <t>VERDE</t>
        </is>
      </c>
      <c r="J108" t="inlineStr">
        <is>
          <t>http://www.aduanet.gob.pe/servlet/SgCDUI2?option=una&amp;n=40&amp;codaduana=118&amp;anoprese=2025&amp;numecorre=002453</t>
        </is>
      </c>
      <c r="K108" t="inlineStr">
        <is>
          <t>2026-09-24T02:45:04.072946+00:00</t>
        </is>
      </c>
    </row>
    <row r="109">
      <c r="A109" t="inlineStr">
        <is>
          <t>20143692010</t>
        </is>
      </c>
      <c r="B109" t="inlineStr">
        <is>
          <t>2025</t>
        </is>
      </c>
      <c r="C109" t="inlineStr">
        <is>
          <t>6</t>
        </is>
      </c>
      <c r="D109" t="inlineStr">
        <is>
          <t>118</t>
        </is>
      </c>
      <c r="E109" t="inlineStr">
        <is>
          <t>6982</t>
        </is>
      </c>
      <c r="F109" t="inlineStr">
        <is>
          <t>BE</t>
        </is>
      </c>
      <c r="G109" t="inlineStr">
        <is>
          <t>059930</t>
        </is>
      </c>
      <c r="H109" t="inlineStr">
        <is>
          <t>22/06/2025</t>
        </is>
      </c>
      <c r="I109" t="inlineStr">
        <is>
          <t>VERDE</t>
        </is>
      </c>
      <c r="J109" t="inlineStr">
        <is>
          <t>http://www.aduanet.gob.pe/servlet/SgCDUI2?option=una&amp;n=40&amp;codaduana=118&amp;anoprese=2025&amp;numecorre=059930</t>
        </is>
      </c>
      <c r="K109" t="inlineStr">
        <is>
          <t>2026-09-24T02:45:05.528011+00:00</t>
        </is>
      </c>
    </row>
    <row r="110">
      <c r="A110" t="inlineStr">
        <is>
          <t>20143692010</t>
        </is>
      </c>
      <c r="B110" t="inlineStr">
        <is>
          <t>2025</t>
        </is>
      </c>
      <c r="C110" t="inlineStr">
        <is>
          <t>7</t>
        </is>
      </c>
      <c r="D110" t="inlineStr">
        <is>
          <t>118</t>
        </is>
      </c>
      <c r="E110" t="inlineStr">
        <is>
          <t>6982</t>
        </is>
      </c>
      <c r="F110" t="inlineStr">
        <is>
          <t>IT</t>
        </is>
      </c>
      <c r="G110" t="inlineStr">
        <is>
          <t>064580</t>
        </is>
      </c>
      <c r="H110" t="inlineStr">
        <is>
          <t>02/07/2025</t>
        </is>
      </c>
      <c r="I110" t="inlineStr">
        <is>
          <t>VERDE</t>
        </is>
      </c>
      <c r="J110" t="inlineStr">
        <is>
          <t>http://www.aduanet.gob.pe/servlet/SgCDUI2?option=una&amp;n=40&amp;codaduana=118&amp;anoprese=2025&amp;numecorre=064580</t>
        </is>
      </c>
      <c r="K110" t="inlineStr">
        <is>
          <t>2026-09-24T02:45:06.222516+00:00</t>
        </is>
      </c>
    </row>
    <row r="111">
      <c r="A111" t="inlineStr">
        <is>
          <t>20143692010</t>
        </is>
      </c>
      <c r="B111" t="inlineStr">
        <is>
          <t>2025</t>
        </is>
      </c>
      <c r="C111" t="inlineStr">
        <is>
          <t>9</t>
        </is>
      </c>
      <c r="D111" t="inlineStr">
        <is>
          <t>118</t>
        </is>
      </c>
      <c r="E111" t="inlineStr">
        <is>
          <t>6982</t>
        </is>
      </c>
      <c r="F111" t="inlineStr">
        <is>
          <t>BE</t>
        </is>
      </c>
      <c r="G111" t="inlineStr">
        <is>
          <t>096404</t>
        </is>
      </c>
      <c r="H111" t="inlineStr">
        <is>
          <t>17/09/2025</t>
        </is>
      </c>
      <c r="I111" t="inlineStr">
        <is>
          <t>VERDE</t>
        </is>
      </c>
      <c r="J111" t="inlineStr">
        <is>
          <t>http://www.aduanet.gob.pe/servlet/SgCDUI2?option=una&amp;n=40&amp;codaduana=118&amp;anoprese=2025&amp;numecorre=096404</t>
        </is>
      </c>
      <c r="K111" t="inlineStr">
        <is>
          <t>2026-09-24T02:45:06.981795+00:00</t>
        </is>
      </c>
    </row>
    <row r="112">
      <c r="A112" t="inlineStr">
        <is>
          <t>20143692010</t>
        </is>
      </c>
      <c r="B112" t="inlineStr">
        <is>
          <t>2025</t>
        </is>
      </c>
      <c r="C112" t="inlineStr">
        <is>
          <t>10</t>
        </is>
      </c>
      <c r="D112" t="inlineStr">
        <is>
          <t>118</t>
        </is>
      </c>
      <c r="E112" t="inlineStr">
        <is>
          <t>6982</t>
        </is>
      </c>
      <c r="F112" t="inlineStr">
        <is>
          <t>BE</t>
        </is>
      </c>
      <c r="G112" t="inlineStr">
        <is>
          <t>104193</t>
        </is>
      </c>
      <c r="H112" t="inlineStr">
        <is>
          <t>09/10/2025</t>
        </is>
      </c>
      <c r="I112" t="inlineStr">
        <is>
          <t>VERDE</t>
        </is>
      </c>
      <c r="J112" t="inlineStr">
        <is>
          <t>http://www.aduanet.gob.pe/servlet/SgCDUI2?option=una&amp;n=40&amp;codaduana=118&amp;anoprese=2025&amp;numecorre=104193</t>
        </is>
      </c>
      <c r="K112" t="inlineStr">
        <is>
          <t>2026-09-24T02:45:07.719811+00:00</t>
        </is>
      </c>
    </row>
    <row r="113">
      <c r="A113" t="inlineStr">
        <is>
          <t>20143692010</t>
        </is>
      </c>
      <c r="B113" t="inlineStr">
        <is>
          <t>2025</t>
        </is>
      </c>
      <c r="C113" t="inlineStr">
        <is>
          <t>11</t>
        </is>
      </c>
      <c r="D113" t="inlineStr">
        <is>
          <t>118</t>
        </is>
      </c>
      <c r="E113" t="inlineStr">
        <is>
          <t>6982</t>
        </is>
      </c>
      <c r="F113" t="inlineStr">
        <is>
          <t>BE</t>
        </is>
      </c>
      <c r="G113" t="inlineStr">
        <is>
          <t>124191</t>
        </is>
      </c>
      <c r="H113" t="inlineStr">
        <is>
          <t>25/11/2025</t>
        </is>
      </c>
      <c r="I113" t="inlineStr">
        <is>
          <t>VERDE</t>
        </is>
      </c>
      <c r="J113" t="inlineStr">
        <is>
          <t>http://www.aduanet.gob.pe/servlet/SgCDUI2?option=una&amp;n=40&amp;codaduana=118&amp;anoprese=2025&amp;numecorre=124191</t>
        </is>
      </c>
      <c r="K113" t="inlineStr">
        <is>
          <t>2026-09-24T02:45:08.440759+00:00</t>
        </is>
      </c>
    </row>
    <row r="114">
      <c r="A114" t="inlineStr">
        <is>
          <t>20143692010</t>
        </is>
      </c>
      <c r="B114" t="inlineStr">
        <is>
          <t>2025</t>
        </is>
      </c>
      <c r="C114" t="inlineStr">
        <is>
          <t>11</t>
        </is>
      </c>
      <c r="D114" t="inlineStr">
        <is>
          <t>118</t>
        </is>
      </c>
      <c r="E114" t="inlineStr">
        <is>
          <t>6982</t>
        </is>
      </c>
      <c r="F114" t="inlineStr">
        <is>
          <t>NL</t>
        </is>
      </c>
      <c r="G114" t="inlineStr">
        <is>
          <t>124196</t>
        </is>
      </c>
      <c r="H114" t="inlineStr">
        <is>
          <t>27/11/2025</t>
        </is>
      </c>
      <c r="I114" t="inlineStr">
        <is>
          <t>VERDE</t>
        </is>
      </c>
      <c r="J114" t="inlineStr">
        <is>
          <t>http://www.aduanet.gob.pe/servlet/SgCDUI2?option=una&amp;n=40&amp;codaduana=118&amp;anoprese=2025&amp;numecorre=124196</t>
        </is>
      </c>
      <c r="K114" t="inlineStr">
        <is>
          <t>2026-09-24T02:45:09.040930+00:00</t>
        </is>
      </c>
    </row>
    <row r="115">
      <c r="A115" t="inlineStr">
        <is>
          <t>20143692010</t>
        </is>
      </c>
      <c r="B115" t="inlineStr">
        <is>
          <t>2026</t>
        </is>
      </c>
      <c r="C115" t="inlineStr">
        <is>
          <t>5</t>
        </is>
      </c>
      <c r="D115" t="inlineStr">
        <is>
          <t>118</t>
        </is>
      </c>
      <c r="E115" t="inlineStr">
        <is>
          <t>6982</t>
        </is>
      </c>
      <c r="F115" t="inlineStr">
        <is>
          <t>BE</t>
        </is>
      </c>
      <c r="G115" t="inlineStr">
        <is>
          <t>042132</t>
        </is>
      </c>
      <c r="H115" t="inlineStr">
        <is>
          <t>07/05/2026</t>
        </is>
      </c>
      <c r="I115" t="inlineStr">
        <is>
          <t>VERDE</t>
        </is>
      </c>
      <c r="J115" t="inlineStr">
        <is>
          <t>http://www.aduanet.gob.pe/servlet/SgCDUI2?option=una&amp;n=40&amp;codaduana=118&amp;anoprese=2026&amp;numecorre=042132</t>
        </is>
      </c>
      <c r="K115" t="inlineStr">
        <is>
          <t>2026-09-24T02:45:09.635257+00:00</t>
        </is>
      </c>
    </row>
    <row r="116">
      <c r="A116" t="inlineStr">
        <is>
          <t>20170142773</t>
        </is>
      </c>
      <c r="B116" t="inlineStr">
        <is>
          <t>2025</t>
        </is>
      </c>
      <c r="C116" t="inlineStr">
        <is>
          <t>5</t>
        </is>
      </c>
      <c r="D116" t="inlineStr">
        <is>
          <t>046</t>
        </is>
      </c>
      <c r="E116" t="inlineStr">
        <is>
          <t>5901</t>
        </is>
      </c>
      <c r="F116" t="inlineStr">
        <is>
          <t>US</t>
        </is>
      </c>
      <c r="G116" t="inlineStr">
        <is>
          <t>018893</t>
        </is>
      </c>
      <c r="H116" t="inlineStr">
        <is>
          <t>12/05/2025</t>
        </is>
      </c>
      <c r="I116" t="inlineStr">
        <is>
          <t>VERDE</t>
        </is>
      </c>
      <c r="J116" t="inlineStr">
        <is>
          <t>http://www.aduanet.gob.pe/servlet/SgCDUI2?option=una&amp;n=40&amp;codaduana=046&amp;anoprese=2025&amp;numecorre=018893</t>
        </is>
      </c>
      <c r="K116" t="inlineStr">
        <is>
          <t>2026-09-24T02:45:10.262318+00:00</t>
        </is>
      </c>
    </row>
    <row r="117">
      <c r="A117" t="inlineStr">
        <is>
          <t>20170142773</t>
        </is>
      </c>
      <c r="B117" t="inlineStr">
        <is>
          <t>2025</t>
        </is>
      </c>
      <c r="C117" t="inlineStr">
        <is>
          <t>5</t>
        </is>
      </c>
      <c r="D117" t="inlineStr">
        <is>
          <t>046</t>
        </is>
      </c>
      <c r="E117" t="inlineStr">
        <is>
          <t>5901</t>
        </is>
      </c>
      <c r="F117" t="inlineStr">
        <is>
          <t>US</t>
        </is>
      </c>
      <c r="G117" t="inlineStr">
        <is>
          <t>018894</t>
        </is>
      </c>
      <c r="H117" t="inlineStr">
        <is>
          <t>12/05/2025</t>
        </is>
      </c>
      <c r="I117" t="inlineStr">
        <is>
          <t>VERDE</t>
        </is>
      </c>
      <c r="J117" t="inlineStr">
        <is>
          <t>http://www.aduanet.gob.pe/servlet/SgCDUI2?option=una&amp;n=40&amp;codaduana=046&amp;anoprese=2025&amp;numecorre=018894</t>
        </is>
      </c>
      <c r="K117" t="inlineStr">
        <is>
          <t>2026-09-24T02:45:10.262318+00:00</t>
        </is>
      </c>
    </row>
    <row r="118">
      <c r="A118" t="inlineStr">
        <is>
          <t>20170142773</t>
        </is>
      </c>
      <c r="B118" t="inlineStr">
        <is>
          <t>2025</t>
        </is>
      </c>
      <c r="C118" t="inlineStr">
        <is>
          <t>6</t>
        </is>
      </c>
      <c r="D118" t="inlineStr">
        <is>
          <t>046</t>
        </is>
      </c>
      <c r="E118" t="inlineStr">
        <is>
          <t>5901</t>
        </is>
      </c>
      <c r="F118" t="inlineStr">
        <is>
          <t>US</t>
        </is>
      </c>
      <c r="G118" t="inlineStr">
        <is>
          <t>021121</t>
        </is>
      </c>
      <c r="H118" t="inlineStr">
        <is>
          <t>01/06/2025</t>
        </is>
      </c>
      <c r="I118" t="inlineStr">
        <is>
          <t>VERDE</t>
        </is>
      </c>
      <c r="J118" t="inlineStr">
        <is>
          <t>http://www.aduanet.gob.pe/servlet/SgCDUI2?option=una&amp;n=40&amp;codaduana=046&amp;anoprese=2025&amp;numecorre=021121</t>
        </is>
      </c>
      <c r="K118" t="inlineStr">
        <is>
          <t>2026-09-24T02:45:10.874429+00:00</t>
        </is>
      </c>
    </row>
    <row r="119">
      <c r="A119" t="inlineStr">
        <is>
          <t>20170142773</t>
        </is>
      </c>
      <c r="B119" t="inlineStr">
        <is>
          <t>2025</t>
        </is>
      </c>
      <c r="C119" t="inlineStr">
        <is>
          <t>6</t>
        </is>
      </c>
      <c r="D119" t="inlineStr">
        <is>
          <t>046</t>
        </is>
      </c>
      <c r="E119" t="inlineStr">
        <is>
          <t>5901</t>
        </is>
      </c>
      <c r="F119" t="inlineStr">
        <is>
          <t>US</t>
        </is>
      </c>
      <c r="G119" t="inlineStr">
        <is>
          <t>022699</t>
        </is>
      </c>
      <c r="H119" t="inlineStr">
        <is>
          <t>12/06/2025</t>
        </is>
      </c>
      <c r="I119" t="inlineStr">
        <is>
          <t>VERDE</t>
        </is>
      </c>
      <c r="J119" t="inlineStr">
        <is>
          <t>http://www.aduanet.gob.pe/servlet/SgCDUI2?option=una&amp;n=40&amp;codaduana=046&amp;anoprese=2025&amp;numecorre=022699</t>
        </is>
      </c>
      <c r="K119" t="inlineStr">
        <is>
          <t>2026-09-24T02:45:10.874429+00:00</t>
        </is>
      </c>
    </row>
    <row r="120">
      <c r="A120" t="inlineStr">
        <is>
          <t>20170142773</t>
        </is>
      </c>
      <c r="B120" t="inlineStr">
        <is>
          <t>2025</t>
        </is>
      </c>
      <c r="C120" t="inlineStr">
        <is>
          <t>6</t>
        </is>
      </c>
      <c r="D120" t="inlineStr">
        <is>
          <t>046</t>
        </is>
      </c>
      <c r="E120" t="inlineStr">
        <is>
          <t>5901</t>
        </is>
      </c>
      <c r="F120" t="inlineStr">
        <is>
          <t>US</t>
        </is>
      </c>
      <c r="G120" t="inlineStr">
        <is>
          <t>022698</t>
        </is>
      </c>
      <c r="H120" t="inlineStr">
        <is>
          <t>14/06/2025</t>
        </is>
      </c>
      <c r="I120" t="inlineStr">
        <is>
          <t>VERDE</t>
        </is>
      </c>
      <c r="J120" t="inlineStr">
        <is>
          <t>http://www.aduanet.gob.pe/servlet/SgCDUI2?option=una&amp;n=40&amp;codaduana=046&amp;anoprese=2025&amp;numecorre=022698</t>
        </is>
      </c>
      <c r="K120" t="inlineStr">
        <is>
          <t>2026-09-24T02:45:10.874429+00:00</t>
        </is>
      </c>
    </row>
    <row r="121">
      <c r="A121" t="inlineStr">
        <is>
          <t>20170142773</t>
        </is>
      </c>
      <c r="B121" t="inlineStr">
        <is>
          <t>2025</t>
        </is>
      </c>
      <c r="C121" t="inlineStr">
        <is>
          <t>6</t>
        </is>
      </c>
      <c r="D121" t="inlineStr">
        <is>
          <t>046</t>
        </is>
      </c>
      <c r="E121" t="inlineStr">
        <is>
          <t>5901</t>
        </is>
      </c>
      <c r="F121" t="inlineStr">
        <is>
          <t>US</t>
        </is>
      </c>
      <c r="G121" t="inlineStr">
        <is>
          <t>022821</t>
        </is>
      </c>
      <c r="H121" t="inlineStr">
        <is>
          <t>14/06/2025</t>
        </is>
      </c>
      <c r="I121" t="inlineStr">
        <is>
          <t>VERDE</t>
        </is>
      </c>
      <c r="J121" t="inlineStr">
        <is>
          <t>http://www.aduanet.gob.pe/servlet/SgCDUI2?option=una&amp;n=40&amp;codaduana=046&amp;anoprese=2025&amp;numecorre=022821</t>
        </is>
      </c>
      <c r="K121" t="inlineStr">
        <is>
          <t>2026-09-24T02:45:10.874429+00:00</t>
        </is>
      </c>
    </row>
    <row r="122">
      <c r="A122" t="inlineStr">
        <is>
          <t>20170142773</t>
        </is>
      </c>
      <c r="B122" t="inlineStr">
        <is>
          <t>2025</t>
        </is>
      </c>
      <c r="C122" t="inlineStr">
        <is>
          <t>7</t>
        </is>
      </c>
      <c r="D122" t="inlineStr">
        <is>
          <t>046</t>
        </is>
      </c>
      <c r="E122" t="inlineStr">
        <is>
          <t>5901</t>
        </is>
      </c>
      <c r="F122" t="inlineStr">
        <is>
          <t>CA</t>
        </is>
      </c>
      <c r="G122" t="inlineStr">
        <is>
          <t>028373</t>
        </is>
      </c>
      <c r="H122" t="inlineStr">
        <is>
          <t>27/07/2025</t>
        </is>
      </c>
      <c r="I122" t="inlineStr">
        <is>
          <t>VERDE</t>
        </is>
      </c>
      <c r="J122" t="inlineStr">
        <is>
          <t>http://www.aduanet.gob.pe/servlet/SgCDUI2?option=una&amp;n=40&amp;codaduana=046&amp;anoprese=2025&amp;numecorre=028373</t>
        </is>
      </c>
      <c r="K122" t="inlineStr">
        <is>
          <t>2026-09-24T02:45:11.497457+00:00</t>
        </is>
      </c>
    </row>
    <row r="123">
      <c r="A123" t="inlineStr">
        <is>
          <t>20170142773</t>
        </is>
      </c>
      <c r="B123" t="inlineStr">
        <is>
          <t>2025</t>
        </is>
      </c>
      <c r="C123" t="inlineStr">
        <is>
          <t>7</t>
        </is>
      </c>
      <c r="D123" t="inlineStr">
        <is>
          <t>046</t>
        </is>
      </c>
      <c r="E123" t="inlineStr">
        <is>
          <t>5901</t>
        </is>
      </c>
      <c r="F123" t="inlineStr">
        <is>
          <t>IE</t>
        </is>
      </c>
      <c r="G123" t="inlineStr">
        <is>
          <t>028464</t>
        </is>
      </c>
      <c r="H123" t="inlineStr">
        <is>
          <t>27/07/2025</t>
        </is>
      </c>
      <c r="I123" t="inlineStr">
        <is>
          <t>VERDE</t>
        </is>
      </c>
      <c r="J123" t="inlineStr">
        <is>
          <t>http://www.aduanet.gob.pe/servlet/SgCDUI2?option=una&amp;n=40&amp;codaduana=046&amp;anoprese=2025&amp;numecorre=028464</t>
        </is>
      </c>
      <c r="K123" t="inlineStr">
        <is>
          <t>2026-09-24T02:45:12.105842+00:00</t>
        </is>
      </c>
    </row>
    <row r="124">
      <c r="A124" t="inlineStr">
        <is>
          <t>20170142773</t>
        </is>
      </c>
      <c r="B124" t="inlineStr">
        <is>
          <t>2025</t>
        </is>
      </c>
      <c r="C124" t="inlineStr">
        <is>
          <t>7</t>
        </is>
      </c>
      <c r="D124" t="inlineStr">
        <is>
          <t>046</t>
        </is>
      </c>
      <c r="E124" t="inlineStr">
        <is>
          <t>5901</t>
        </is>
      </c>
      <c r="F124" t="inlineStr">
        <is>
          <t>US</t>
        </is>
      </c>
      <c r="G124" t="inlineStr">
        <is>
          <t>025998</t>
        </is>
      </c>
      <c r="H124" t="inlineStr">
        <is>
          <t>06/07/2025</t>
        </is>
      </c>
      <c r="I124" t="inlineStr">
        <is>
          <t>VERDE</t>
        </is>
      </c>
      <c r="J124" t="inlineStr">
        <is>
          <t>http://www.aduanet.gob.pe/servlet/SgCDUI2?option=una&amp;n=40&amp;codaduana=046&amp;anoprese=2025&amp;numecorre=025998</t>
        </is>
      </c>
      <c r="K124" t="inlineStr">
        <is>
          <t>2026-09-24T02:45:12.713711+00:00</t>
        </is>
      </c>
    </row>
    <row r="125">
      <c r="A125" t="inlineStr">
        <is>
          <t>20170142773</t>
        </is>
      </c>
      <c r="B125" t="inlineStr">
        <is>
          <t>2025</t>
        </is>
      </c>
      <c r="C125" t="inlineStr">
        <is>
          <t>7</t>
        </is>
      </c>
      <c r="D125" t="inlineStr">
        <is>
          <t>046</t>
        </is>
      </c>
      <c r="E125" t="inlineStr">
        <is>
          <t>5901</t>
        </is>
      </c>
      <c r="F125" t="inlineStr">
        <is>
          <t>US</t>
        </is>
      </c>
      <c r="G125" t="inlineStr">
        <is>
          <t>025997</t>
        </is>
      </c>
      <c r="H125" t="inlineStr">
        <is>
          <t>07/07/2025</t>
        </is>
      </c>
      <c r="I125" t="inlineStr">
        <is>
          <t>VERDE</t>
        </is>
      </c>
      <c r="J125" t="inlineStr">
        <is>
          <t>http://www.aduanet.gob.pe/servlet/SgCDUI2?option=una&amp;n=40&amp;codaduana=046&amp;anoprese=2025&amp;numecorre=025997</t>
        </is>
      </c>
      <c r="K125" t="inlineStr">
        <is>
          <t>2026-09-24T02:45:12.713711+00:00</t>
        </is>
      </c>
    </row>
    <row r="126">
      <c r="A126" t="inlineStr">
        <is>
          <t>20170142773</t>
        </is>
      </c>
      <c r="B126" t="inlineStr">
        <is>
          <t>2025</t>
        </is>
      </c>
      <c r="C126" t="inlineStr">
        <is>
          <t>7</t>
        </is>
      </c>
      <c r="D126" t="inlineStr">
        <is>
          <t>046</t>
        </is>
      </c>
      <c r="E126" t="inlineStr">
        <is>
          <t>5901</t>
        </is>
      </c>
      <c r="F126" t="inlineStr">
        <is>
          <t>US</t>
        </is>
      </c>
      <c r="G126" t="inlineStr">
        <is>
          <t>026801</t>
        </is>
      </c>
      <c r="H126" t="inlineStr">
        <is>
          <t>13/07/2025</t>
        </is>
      </c>
      <c r="I126" t="inlineStr">
        <is>
          <t>VERDE</t>
        </is>
      </c>
      <c r="J126" t="inlineStr">
        <is>
          <t>http://www.aduanet.gob.pe/servlet/SgCDUI2?option=una&amp;n=40&amp;codaduana=046&amp;anoprese=2025&amp;numecorre=026801</t>
        </is>
      </c>
      <c r="K126" t="inlineStr">
        <is>
          <t>2026-09-24T02:45:12.713711+00:00</t>
        </is>
      </c>
    </row>
    <row r="127">
      <c r="A127" t="inlineStr">
        <is>
          <t>20170142773</t>
        </is>
      </c>
      <c r="B127" t="inlineStr">
        <is>
          <t>2025</t>
        </is>
      </c>
      <c r="C127" t="inlineStr">
        <is>
          <t>7</t>
        </is>
      </c>
      <c r="D127" t="inlineStr">
        <is>
          <t>046</t>
        </is>
      </c>
      <c r="E127" t="inlineStr">
        <is>
          <t>5901</t>
        </is>
      </c>
      <c r="F127" t="inlineStr">
        <is>
          <t>US</t>
        </is>
      </c>
      <c r="G127" t="inlineStr">
        <is>
          <t>027892</t>
        </is>
      </c>
      <c r="H127" t="inlineStr">
        <is>
          <t>20/07/2025</t>
        </is>
      </c>
      <c r="I127" t="inlineStr">
        <is>
          <t>VERDE</t>
        </is>
      </c>
      <c r="J127" t="inlineStr">
        <is>
          <t>http://www.aduanet.gob.pe/servlet/SgCDUI2?option=una&amp;n=40&amp;codaduana=046&amp;anoprese=2025&amp;numecorre=027892</t>
        </is>
      </c>
      <c r="K127" t="inlineStr">
        <is>
          <t>2026-09-24T02:45:12.713711+00:00</t>
        </is>
      </c>
    </row>
    <row r="128">
      <c r="A128" t="inlineStr">
        <is>
          <t>20170142773</t>
        </is>
      </c>
      <c r="B128" t="inlineStr">
        <is>
          <t>2025</t>
        </is>
      </c>
      <c r="C128" t="inlineStr">
        <is>
          <t>8</t>
        </is>
      </c>
      <c r="D128" t="inlineStr">
        <is>
          <t>046</t>
        </is>
      </c>
      <c r="E128" t="inlineStr">
        <is>
          <t>5901</t>
        </is>
      </c>
      <c r="F128" t="inlineStr">
        <is>
          <t>US</t>
        </is>
      </c>
      <c r="G128" t="inlineStr">
        <is>
          <t>032098</t>
        </is>
      </c>
      <c r="H128" t="inlineStr">
        <is>
          <t>23/08/2025</t>
        </is>
      </c>
      <c r="I128" t="inlineStr">
        <is>
          <t>VERDE</t>
        </is>
      </c>
      <c r="J128" t="inlineStr">
        <is>
          <t>http://www.aduanet.gob.pe/servlet/SgCDUI2?option=una&amp;n=40&amp;codaduana=046&amp;anoprese=2025&amp;numecorre=032098</t>
        </is>
      </c>
      <c r="K128" t="inlineStr">
        <is>
          <t>2026-09-24T02:45:13.313188+00:00</t>
        </is>
      </c>
    </row>
    <row r="129">
      <c r="A129" t="inlineStr">
        <is>
          <t>20170142773</t>
        </is>
      </c>
      <c r="B129" t="inlineStr">
        <is>
          <t>2025</t>
        </is>
      </c>
      <c r="C129" t="inlineStr">
        <is>
          <t>9</t>
        </is>
      </c>
      <c r="D129" t="inlineStr">
        <is>
          <t>046</t>
        </is>
      </c>
      <c r="E129" t="inlineStr">
        <is>
          <t>5901</t>
        </is>
      </c>
      <c r="F129" t="inlineStr">
        <is>
          <t>US</t>
        </is>
      </c>
      <c r="G129" t="inlineStr">
        <is>
          <t>033507</t>
        </is>
      </c>
      <c r="H129" t="inlineStr">
        <is>
          <t>06/09/2025</t>
        </is>
      </c>
      <c r="I129" t="inlineStr">
        <is>
          <t>VERDE</t>
        </is>
      </c>
      <c r="J129" t="inlineStr">
        <is>
          <t>http://www.aduanet.gob.pe/servlet/SgCDUI2?option=una&amp;n=40&amp;codaduana=046&amp;anoprese=2025&amp;numecorre=033507</t>
        </is>
      </c>
      <c r="K129" t="inlineStr">
        <is>
          <t>2026-09-24T02:45:13.909687+00:00</t>
        </is>
      </c>
    </row>
    <row r="130">
      <c r="A130" t="inlineStr">
        <is>
          <t>20170142773</t>
        </is>
      </c>
      <c r="B130" t="inlineStr">
        <is>
          <t>2025</t>
        </is>
      </c>
      <c r="C130" t="inlineStr">
        <is>
          <t>9</t>
        </is>
      </c>
      <c r="D130" t="inlineStr">
        <is>
          <t>046</t>
        </is>
      </c>
      <c r="E130" t="inlineStr">
        <is>
          <t>5901</t>
        </is>
      </c>
      <c r="F130" t="inlineStr">
        <is>
          <t>US</t>
        </is>
      </c>
      <c r="G130" t="inlineStr">
        <is>
          <t>034466</t>
        </is>
      </c>
      <c r="H130" t="inlineStr">
        <is>
          <t>12/09/2025</t>
        </is>
      </c>
      <c r="I130" t="inlineStr">
        <is>
          <t>VERDE</t>
        </is>
      </c>
      <c r="J130" t="inlineStr">
        <is>
          <t>http://www.aduanet.gob.pe/servlet/SgCDUI2?option=una&amp;n=40&amp;codaduana=046&amp;anoprese=2025&amp;numecorre=034466</t>
        </is>
      </c>
      <c r="K130" t="inlineStr">
        <is>
          <t>2026-09-24T02:45:13.909687+00:00</t>
        </is>
      </c>
    </row>
    <row r="131">
      <c r="A131" t="inlineStr">
        <is>
          <t>20170142773</t>
        </is>
      </c>
      <c r="B131" t="inlineStr">
        <is>
          <t>2025</t>
        </is>
      </c>
      <c r="C131" t="inlineStr">
        <is>
          <t>9</t>
        </is>
      </c>
      <c r="D131" t="inlineStr">
        <is>
          <t>046</t>
        </is>
      </c>
      <c r="E131" t="inlineStr">
        <is>
          <t>5901</t>
        </is>
      </c>
      <c r="F131" t="inlineStr">
        <is>
          <t>IE</t>
        </is>
      </c>
      <c r="G131" t="inlineStr">
        <is>
          <t>034076</t>
        </is>
      </c>
      <c r="H131" t="inlineStr">
        <is>
          <t>08/09/2025</t>
        </is>
      </c>
      <c r="I131" t="inlineStr">
        <is>
          <t>VERDE</t>
        </is>
      </c>
      <c r="J131" t="inlineStr">
        <is>
          <t>http://www.aduanet.gob.pe/servlet/SgCDUI2?option=una&amp;n=40&amp;codaduana=046&amp;anoprese=2025&amp;numecorre=034076</t>
        </is>
      </c>
      <c r="K131" t="inlineStr">
        <is>
          <t>2026-09-24T02:45:14.505530+00:00</t>
        </is>
      </c>
    </row>
    <row r="132">
      <c r="A132" t="inlineStr">
        <is>
          <t>20170142773</t>
        </is>
      </c>
      <c r="B132" t="inlineStr">
        <is>
          <t>2025</t>
        </is>
      </c>
      <c r="C132" t="inlineStr">
        <is>
          <t>9</t>
        </is>
      </c>
      <c r="D132" t="inlineStr">
        <is>
          <t>046</t>
        </is>
      </c>
      <c r="E132" t="inlineStr">
        <is>
          <t>5901</t>
        </is>
      </c>
      <c r="F132" t="inlineStr">
        <is>
          <t>CA</t>
        </is>
      </c>
      <c r="G132" t="inlineStr">
        <is>
          <t>033506</t>
        </is>
      </c>
      <c r="H132" t="inlineStr">
        <is>
          <t>06/09/2025</t>
        </is>
      </c>
      <c r="I132" t="inlineStr">
        <is>
          <t>VERDE</t>
        </is>
      </c>
      <c r="J132" t="inlineStr">
        <is>
          <t>http://www.aduanet.gob.pe/servlet/SgCDUI2?option=una&amp;n=40&amp;codaduana=046&amp;anoprese=2025&amp;numecorre=033506</t>
        </is>
      </c>
      <c r="K132" t="inlineStr">
        <is>
          <t>2026-09-24T02:45:15.099342+00:00</t>
        </is>
      </c>
    </row>
    <row r="133">
      <c r="A133" t="inlineStr">
        <is>
          <t>20170142773</t>
        </is>
      </c>
      <c r="B133" t="inlineStr">
        <is>
          <t>2025</t>
        </is>
      </c>
      <c r="C133" t="inlineStr">
        <is>
          <t>10</t>
        </is>
      </c>
      <c r="D133" t="inlineStr">
        <is>
          <t>046</t>
        </is>
      </c>
      <c r="E133" t="inlineStr">
        <is>
          <t>5901</t>
        </is>
      </c>
      <c r="F133" t="inlineStr">
        <is>
          <t>CA</t>
        </is>
      </c>
      <c r="G133" t="inlineStr">
        <is>
          <t>041692</t>
        </is>
      </c>
      <c r="H133" t="inlineStr">
        <is>
          <t>25/10/2025</t>
        </is>
      </c>
      <c r="I133" t="inlineStr">
        <is>
          <t>VERDE</t>
        </is>
      </c>
      <c r="J133" t="inlineStr">
        <is>
          <t>http://www.aduanet.gob.pe/servlet/SgCDUI2?option=una&amp;n=40&amp;codaduana=046&amp;anoprese=2025&amp;numecorre=041692</t>
        </is>
      </c>
      <c r="K133" t="inlineStr">
        <is>
          <t>2026-09-24T02:45:15.694270+00:00</t>
        </is>
      </c>
    </row>
    <row r="134">
      <c r="A134" t="inlineStr">
        <is>
          <t>20170142773</t>
        </is>
      </c>
      <c r="B134" t="inlineStr">
        <is>
          <t>2025</t>
        </is>
      </c>
      <c r="C134" t="inlineStr">
        <is>
          <t>10</t>
        </is>
      </c>
      <c r="D134" t="inlineStr">
        <is>
          <t>046</t>
        </is>
      </c>
      <c r="E134" t="inlineStr">
        <is>
          <t>5901</t>
        </is>
      </c>
      <c r="F134" t="inlineStr">
        <is>
          <t>US</t>
        </is>
      </c>
      <c r="G134" t="inlineStr">
        <is>
          <t>037561</t>
        </is>
      </c>
      <c r="H134" t="inlineStr">
        <is>
          <t>04/10/2025</t>
        </is>
      </c>
      <c r="I134" t="inlineStr">
        <is>
          <t>VERDE</t>
        </is>
      </c>
      <c r="J134" t="inlineStr">
        <is>
          <t>http://www.aduanet.gob.pe/servlet/SgCDUI2?option=una&amp;n=40&amp;codaduana=046&amp;anoprese=2025&amp;numecorre=037561</t>
        </is>
      </c>
      <c r="K134" t="inlineStr">
        <is>
          <t>2026-09-24T02:45:16.426755+00:00</t>
        </is>
      </c>
    </row>
    <row r="135">
      <c r="A135" t="inlineStr">
        <is>
          <t>20170142773</t>
        </is>
      </c>
      <c r="B135" t="inlineStr">
        <is>
          <t>2025</t>
        </is>
      </c>
      <c r="C135" t="inlineStr">
        <is>
          <t>10</t>
        </is>
      </c>
      <c r="D135" t="inlineStr">
        <is>
          <t>046</t>
        </is>
      </c>
      <c r="E135" t="inlineStr">
        <is>
          <t>5901</t>
        </is>
      </c>
      <c r="F135" t="inlineStr">
        <is>
          <t>IE</t>
        </is>
      </c>
      <c r="G135" t="inlineStr">
        <is>
          <t>037394</t>
        </is>
      </c>
      <c r="H135" t="inlineStr">
        <is>
          <t>18/10/2025</t>
        </is>
      </c>
      <c r="I135" t="inlineStr">
        <is>
          <t>VERDE</t>
        </is>
      </c>
      <c r="J135" t="inlineStr">
        <is>
          <t>http://www.aduanet.gob.pe/servlet/SgCDUI2?option=una&amp;n=40&amp;codaduana=046&amp;anoprese=2025&amp;numecorre=037394</t>
        </is>
      </c>
      <c r="K135" t="inlineStr">
        <is>
          <t>2026-09-24T02:45:17.099072+00:00</t>
        </is>
      </c>
    </row>
    <row r="136">
      <c r="A136" t="inlineStr">
        <is>
          <t>20170142773</t>
        </is>
      </c>
      <c r="B136" t="inlineStr">
        <is>
          <t>2025</t>
        </is>
      </c>
      <c r="C136" t="inlineStr">
        <is>
          <t>11</t>
        </is>
      </c>
      <c r="D136" t="inlineStr">
        <is>
          <t>046</t>
        </is>
      </c>
      <c r="E136" t="inlineStr">
        <is>
          <t>5901</t>
        </is>
      </c>
      <c r="F136" t="inlineStr">
        <is>
          <t>US</t>
        </is>
      </c>
      <c r="G136" t="inlineStr">
        <is>
          <t>046076</t>
        </is>
      </c>
      <c r="H136" t="inlineStr">
        <is>
          <t>09/11/2025</t>
        </is>
      </c>
      <c r="I136" t="inlineStr">
        <is>
          <t>VERDE</t>
        </is>
      </c>
      <c r="J136" t="inlineStr">
        <is>
          <t>http://www.aduanet.gob.pe/servlet/SgCDUI2?option=una&amp;n=40&amp;codaduana=046&amp;anoprese=2025&amp;numecorre=046076</t>
        </is>
      </c>
      <c r="K136" t="inlineStr">
        <is>
          <t>2026-09-24T02:45:17.850832+00:00</t>
        </is>
      </c>
    </row>
    <row r="137">
      <c r="A137" t="inlineStr">
        <is>
          <t>20170142773</t>
        </is>
      </c>
      <c r="B137" t="inlineStr">
        <is>
          <t>2025</t>
        </is>
      </c>
      <c r="C137" t="inlineStr">
        <is>
          <t>11</t>
        </is>
      </c>
      <c r="D137" t="inlineStr">
        <is>
          <t>046</t>
        </is>
      </c>
      <c r="E137" t="inlineStr">
        <is>
          <t>5901</t>
        </is>
      </c>
      <c r="F137" t="inlineStr">
        <is>
          <t>US</t>
        </is>
      </c>
      <c r="G137" t="inlineStr">
        <is>
          <t>054268</t>
        </is>
      </c>
      <c r="H137" t="inlineStr">
        <is>
          <t>28/11/2025</t>
        </is>
      </c>
      <c r="I137" t="inlineStr">
        <is>
          <t>VERDE</t>
        </is>
      </c>
      <c r="J137" t="inlineStr">
        <is>
          <t>http://www.aduanet.gob.pe/servlet/SgCDUI2?option=una&amp;n=40&amp;codaduana=046&amp;anoprese=2025&amp;numecorre=054268</t>
        </is>
      </c>
      <c r="K137" t="inlineStr">
        <is>
          <t>2026-09-24T02:45:17.850832+00:00</t>
        </is>
      </c>
    </row>
    <row r="138">
      <c r="A138" t="inlineStr">
        <is>
          <t>20170142773</t>
        </is>
      </c>
      <c r="B138" t="inlineStr">
        <is>
          <t>2025</t>
        </is>
      </c>
      <c r="C138" t="inlineStr">
        <is>
          <t>12</t>
        </is>
      </c>
      <c r="D138" t="inlineStr">
        <is>
          <t>046</t>
        </is>
      </c>
      <c r="E138" t="inlineStr">
        <is>
          <t>5901</t>
        </is>
      </c>
      <c r="F138" t="inlineStr">
        <is>
          <t>US</t>
        </is>
      </c>
      <c r="G138" t="inlineStr">
        <is>
          <t>056723</t>
        </is>
      </c>
      <c r="H138" t="inlineStr">
        <is>
          <t>06/12/2025</t>
        </is>
      </c>
      <c r="I138" t="inlineStr">
        <is>
          <t>VERDE</t>
        </is>
      </c>
      <c r="J138" t="inlineStr">
        <is>
          <t>http://www.aduanet.gob.pe/servlet/SgCDUI2?option=una&amp;n=40&amp;codaduana=046&amp;anoprese=2025&amp;numecorre=056723</t>
        </is>
      </c>
      <c r="K138" t="inlineStr">
        <is>
          <t>2026-09-24T02:45:18.572883+00:00</t>
        </is>
      </c>
    </row>
    <row r="139">
      <c r="A139" t="inlineStr">
        <is>
          <t>20170142773</t>
        </is>
      </c>
      <c r="B139" t="inlineStr">
        <is>
          <t>2025</t>
        </is>
      </c>
      <c r="C139" t="inlineStr">
        <is>
          <t>12</t>
        </is>
      </c>
      <c r="D139" t="inlineStr">
        <is>
          <t>046</t>
        </is>
      </c>
      <c r="E139" t="inlineStr">
        <is>
          <t>5901</t>
        </is>
      </c>
      <c r="F139" t="inlineStr">
        <is>
          <t>US</t>
        </is>
      </c>
      <c r="G139" t="inlineStr">
        <is>
          <t>064675</t>
        </is>
      </c>
      <c r="H139" t="inlineStr">
        <is>
          <t>26/12/2025</t>
        </is>
      </c>
      <c r="I139" t="inlineStr">
        <is>
          <t>VERDE</t>
        </is>
      </c>
      <c r="J139" t="inlineStr">
        <is>
          <t>http://www.aduanet.gob.pe/servlet/SgCDUI2?option=una&amp;n=40&amp;codaduana=046&amp;anoprese=2025&amp;numecorre=064675</t>
        </is>
      </c>
      <c r="K139" t="inlineStr">
        <is>
          <t>2026-09-24T02:45:18.572883+00:00</t>
        </is>
      </c>
    </row>
    <row r="140">
      <c r="A140" t="inlineStr">
        <is>
          <t>20170142773</t>
        </is>
      </c>
      <c r="B140" t="inlineStr">
        <is>
          <t>2026</t>
        </is>
      </c>
      <c r="C140" t="inlineStr">
        <is>
          <t>1</t>
        </is>
      </c>
      <c r="D140" t="inlineStr">
        <is>
          <t>046</t>
        </is>
      </c>
      <c r="E140" t="inlineStr">
        <is>
          <t>5901</t>
        </is>
      </c>
      <c r="F140" t="inlineStr">
        <is>
          <t>US</t>
        </is>
      </c>
      <c r="G140" t="inlineStr">
        <is>
          <t>066814</t>
        </is>
      </c>
      <c r="H140" t="inlineStr">
        <is>
          <t>02/01/2026</t>
        </is>
      </c>
      <c r="I140" t="inlineStr">
        <is>
          <t>VERDE</t>
        </is>
      </c>
      <c r="J140" t="inlineStr">
        <is>
          <t>http://www.aduanet.gob.pe/servlet/SgCDUI2?option=una&amp;n=40&amp;codaduana=046&amp;anoprese=2025&amp;numecorre=066814</t>
        </is>
      </c>
      <c r="K140" t="inlineStr">
        <is>
          <t>2026-09-24T02:45:19.301298+00:00</t>
        </is>
      </c>
    </row>
    <row r="141">
      <c r="A141" t="inlineStr">
        <is>
          <t>20170142773</t>
        </is>
      </c>
      <c r="B141" t="inlineStr">
        <is>
          <t>2026</t>
        </is>
      </c>
      <c r="C141" t="inlineStr">
        <is>
          <t>5</t>
        </is>
      </c>
      <c r="D141" t="inlineStr">
        <is>
          <t>046</t>
        </is>
      </c>
      <c r="E141" t="inlineStr">
        <is>
          <t>5901</t>
        </is>
      </c>
      <c r="F141" t="inlineStr">
        <is>
          <t>US</t>
        </is>
      </c>
      <c r="G141" t="inlineStr">
        <is>
          <t>018384</t>
        </is>
      </c>
      <c r="H141" t="inlineStr">
        <is>
          <t>02/05/2026</t>
        </is>
      </c>
      <c r="I141" t="inlineStr">
        <is>
          <t>VERDE</t>
        </is>
      </c>
      <c r="J141" t="inlineStr">
        <is>
          <t>http://www.aduanet.gob.pe/servlet/SgCDUI2?option=una&amp;n=40&amp;codaduana=046&amp;anoprese=2026&amp;numecorre=018384</t>
        </is>
      </c>
      <c r="K141" t="inlineStr">
        <is>
          <t>2026-09-24T02:45:20.019760+00:00</t>
        </is>
      </c>
    </row>
    <row r="142">
      <c r="A142" t="inlineStr">
        <is>
          <t>20170142773</t>
        </is>
      </c>
      <c r="B142" t="inlineStr">
        <is>
          <t>2026</t>
        </is>
      </c>
      <c r="C142" t="inlineStr">
        <is>
          <t>5</t>
        </is>
      </c>
      <c r="D142" t="inlineStr">
        <is>
          <t>046</t>
        </is>
      </c>
      <c r="E142" t="inlineStr">
        <is>
          <t>5901</t>
        </is>
      </c>
      <c r="F142" t="inlineStr">
        <is>
          <t>US</t>
        </is>
      </c>
      <c r="G142" t="inlineStr">
        <is>
          <t>020418</t>
        </is>
      </c>
      <c r="H142" t="inlineStr">
        <is>
          <t>16/05/2026</t>
        </is>
      </c>
      <c r="I142" t="inlineStr">
        <is>
          <t>VERDE</t>
        </is>
      </c>
      <c r="J142" t="inlineStr">
        <is>
          <t>http://www.aduanet.gob.pe/servlet/SgCDUI2?option=una&amp;n=40&amp;codaduana=046&amp;anoprese=2026&amp;numecorre=020418</t>
        </is>
      </c>
      <c r="K142" t="inlineStr">
        <is>
          <t>2026-09-24T02:45:20.019760+00:00</t>
        </is>
      </c>
    </row>
    <row r="143">
      <c r="A143" t="inlineStr">
        <is>
          <t>20402648504</t>
        </is>
      </c>
      <c r="B143" t="inlineStr">
        <is>
          <t>2025</t>
        </is>
      </c>
      <c r="C143" t="inlineStr">
        <is>
          <t>6</t>
        </is>
      </c>
      <c r="D143" t="inlineStr">
        <is>
          <t>118</t>
        </is>
      </c>
      <c r="E143" t="inlineStr">
        <is>
          <t>4795</t>
        </is>
      </c>
      <c r="F143" t="inlineStr">
        <is>
          <t>DE</t>
        </is>
      </c>
      <c r="G143" t="inlineStr">
        <is>
          <t>062834</t>
        </is>
      </c>
      <c r="H143" t="inlineStr">
        <is>
          <t>24/06/2025</t>
        </is>
      </c>
      <c r="I143" t="inlineStr">
        <is>
          <t>VERDE</t>
        </is>
      </c>
      <c r="J143" t="inlineStr">
        <is>
          <t>http://www.aduanet.gob.pe/servlet/SgCDUI2?option=una&amp;n=40&amp;codaduana=118&amp;anoprese=2025&amp;numecorre=062834</t>
        </is>
      </c>
      <c r="K143" t="inlineStr">
        <is>
          <t>2026-09-24T02:45:20.743138+00:00</t>
        </is>
      </c>
    </row>
    <row r="144">
      <c r="A144" t="inlineStr">
        <is>
          <t>20402648504</t>
        </is>
      </c>
      <c r="B144" t="inlineStr">
        <is>
          <t>2025</t>
        </is>
      </c>
      <c r="C144" t="inlineStr">
        <is>
          <t>6</t>
        </is>
      </c>
      <c r="D144" t="inlineStr">
        <is>
          <t>118</t>
        </is>
      </c>
      <c r="E144" t="inlineStr">
        <is>
          <t>4795</t>
        </is>
      </c>
      <c r="F144" t="inlineStr">
        <is>
          <t>DE</t>
        </is>
      </c>
      <c r="G144" t="inlineStr">
        <is>
          <t>063284</t>
        </is>
      </c>
      <c r="H144" t="inlineStr">
        <is>
          <t>24/06/2025</t>
        </is>
      </c>
      <c r="I144" t="inlineStr">
        <is>
          <t>VERDE</t>
        </is>
      </c>
      <c r="J144" t="inlineStr">
        <is>
          <t>http://www.aduanet.gob.pe/servlet/SgCDUI2?option=una&amp;n=40&amp;codaduana=118&amp;anoprese=2025&amp;numecorre=063284</t>
        </is>
      </c>
      <c r="K144" t="inlineStr">
        <is>
          <t>2026-09-24T02:45:20.743138+00:00</t>
        </is>
      </c>
    </row>
    <row r="145">
      <c r="A145" t="inlineStr">
        <is>
          <t>20402648504</t>
        </is>
      </c>
      <c r="B145" t="inlineStr">
        <is>
          <t>2025</t>
        </is>
      </c>
      <c r="C145" t="inlineStr">
        <is>
          <t>7</t>
        </is>
      </c>
      <c r="D145" t="inlineStr">
        <is>
          <t>118</t>
        </is>
      </c>
      <c r="E145" t="inlineStr">
        <is>
          <t>4795</t>
        </is>
      </c>
      <c r="F145" t="inlineStr">
        <is>
          <t>DE</t>
        </is>
      </c>
      <c r="G145" t="inlineStr">
        <is>
          <t>071230</t>
        </is>
      </c>
      <c r="H145" t="inlineStr">
        <is>
          <t>16/07/2025</t>
        </is>
      </c>
      <c r="I145" t="inlineStr">
        <is>
          <t>VERDE</t>
        </is>
      </c>
      <c r="J145" t="inlineStr">
        <is>
          <t>http://www.aduanet.gob.pe/servlet/SgCDUI2?option=una&amp;n=40&amp;codaduana=118&amp;anoprese=2025&amp;numecorre=071230</t>
        </is>
      </c>
      <c r="K145" t="inlineStr">
        <is>
          <t>2026-09-24T02:45:21.363247+00:00</t>
        </is>
      </c>
    </row>
    <row r="146">
      <c r="A146" t="inlineStr">
        <is>
          <t>20402648504</t>
        </is>
      </c>
      <c r="B146" t="inlineStr">
        <is>
          <t>2025</t>
        </is>
      </c>
      <c r="C146" t="inlineStr">
        <is>
          <t>7</t>
        </is>
      </c>
      <c r="D146" t="inlineStr">
        <is>
          <t>118</t>
        </is>
      </c>
      <c r="E146" t="inlineStr">
        <is>
          <t>4795</t>
        </is>
      </c>
      <c r="F146" t="inlineStr">
        <is>
          <t>DE</t>
        </is>
      </c>
      <c r="G146" t="inlineStr">
        <is>
          <t>071715</t>
        </is>
      </c>
      <c r="H146" t="inlineStr">
        <is>
          <t>16/07/2025</t>
        </is>
      </c>
      <c r="I146" t="inlineStr">
        <is>
          <t>VERDE</t>
        </is>
      </c>
      <c r="J146" t="inlineStr">
        <is>
          <t>http://www.aduanet.gob.pe/servlet/SgCDUI2?option=una&amp;n=40&amp;codaduana=118&amp;anoprese=2025&amp;numecorre=071715</t>
        </is>
      </c>
      <c r="K146" t="inlineStr">
        <is>
          <t>2026-09-24T02:45:21.363247+00:00</t>
        </is>
      </c>
    </row>
    <row r="147">
      <c r="A147" t="inlineStr">
        <is>
          <t>20402648504</t>
        </is>
      </c>
      <c r="B147" t="inlineStr">
        <is>
          <t>2025</t>
        </is>
      </c>
      <c r="C147" t="inlineStr">
        <is>
          <t>8</t>
        </is>
      </c>
      <c r="D147" t="inlineStr">
        <is>
          <t>118</t>
        </is>
      </c>
      <c r="E147" t="inlineStr">
        <is>
          <t>4795</t>
        </is>
      </c>
      <c r="F147" t="inlineStr">
        <is>
          <t>US</t>
        </is>
      </c>
      <c r="G147" t="inlineStr">
        <is>
          <t>078233</t>
        </is>
      </c>
      <c r="H147" t="inlineStr">
        <is>
          <t>03/08/2025</t>
        </is>
      </c>
      <c r="I147" t="inlineStr">
        <is>
          <t>VERDE</t>
        </is>
      </c>
      <c r="J147" t="inlineStr">
        <is>
          <t>http://www.aduanet.gob.pe/servlet/SgCDUI2?option=una&amp;n=40&amp;codaduana=118&amp;anoprese=2025&amp;numecorre=078233</t>
        </is>
      </c>
      <c r="K147" t="inlineStr">
        <is>
          <t>2026-09-24T02:45:22.085104+00:00</t>
        </is>
      </c>
    </row>
    <row r="148">
      <c r="A148" t="inlineStr">
        <is>
          <t>20402648504</t>
        </is>
      </c>
      <c r="B148" t="inlineStr">
        <is>
          <t>2025</t>
        </is>
      </c>
      <c r="C148" t="inlineStr">
        <is>
          <t>9</t>
        </is>
      </c>
      <c r="D148" t="inlineStr">
        <is>
          <t>118</t>
        </is>
      </c>
      <c r="E148" t="inlineStr">
        <is>
          <t>4795</t>
        </is>
      </c>
      <c r="F148" t="inlineStr">
        <is>
          <t>DE</t>
        </is>
      </c>
      <c r="G148" t="inlineStr">
        <is>
          <t>095850</t>
        </is>
      </c>
      <c r="H148" t="inlineStr">
        <is>
          <t>17/09/2025</t>
        </is>
      </c>
      <c r="I148" t="inlineStr">
        <is>
          <t>VERDE</t>
        </is>
      </c>
      <c r="J148" t="inlineStr">
        <is>
          <t>http://www.aduanet.gob.pe/servlet/SgCDUI2?option=una&amp;n=40&amp;codaduana=118&amp;anoprese=2025&amp;numecorre=095850</t>
        </is>
      </c>
      <c r="K148" t="inlineStr">
        <is>
          <t>2026-09-24T02:45:22.769915+00:00</t>
        </is>
      </c>
    </row>
    <row r="149">
      <c r="A149" t="inlineStr">
        <is>
          <t>20402648504</t>
        </is>
      </c>
      <c r="B149" t="inlineStr">
        <is>
          <t>2025</t>
        </is>
      </c>
      <c r="C149" t="inlineStr">
        <is>
          <t>9</t>
        </is>
      </c>
      <c r="D149" t="inlineStr">
        <is>
          <t>118</t>
        </is>
      </c>
      <c r="E149" t="inlineStr">
        <is>
          <t>4795</t>
        </is>
      </c>
      <c r="F149" t="inlineStr">
        <is>
          <t>US</t>
        </is>
      </c>
      <c r="G149" t="inlineStr">
        <is>
          <t>095468</t>
        </is>
      </c>
      <c r="H149" t="inlineStr">
        <is>
          <t>12/09/2025</t>
        </is>
      </c>
      <c r="I149" t="inlineStr">
        <is>
          <t>VERDE</t>
        </is>
      </c>
      <c r="J149" t="inlineStr">
        <is>
          <t>http://www.aduanet.gob.pe/servlet/SgCDUI2?option=una&amp;n=40&amp;codaduana=118&amp;anoprese=2025&amp;numecorre=095468</t>
        </is>
      </c>
      <c r="K149" t="inlineStr">
        <is>
          <t>2026-09-24T02:45:23.723719+00:00</t>
        </is>
      </c>
    </row>
    <row r="150">
      <c r="A150" t="inlineStr">
        <is>
          <t>20404057805</t>
        </is>
      </c>
      <c r="B150" t="inlineStr">
        <is>
          <t>2025</t>
        </is>
      </c>
      <c r="C150" t="inlineStr">
        <is>
          <t>1</t>
        </is>
      </c>
      <c r="D150" t="inlineStr">
        <is>
          <t>118</t>
        </is>
      </c>
      <c r="E150" t="inlineStr">
        <is>
          <t>7378</t>
        </is>
      </c>
      <c r="F150" t="inlineStr">
        <is>
          <t>NL</t>
        </is>
      </c>
      <c r="G150" t="inlineStr">
        <is>
          <t>003800</t>
        </is>
      </c>
      <c r="H150" t="inlineStr">
        <is>
          <t>29/01/2025</t>
        </is>
      </c>
      <c r="I150" t="inlineStr">
        <is>
          <t>VERDE</t>
        </is>
      </c>
      <c r="J150" t="inlineStr">
        <is>
          <t>http://www.aduanet.gob.pe/servlet/SgCDUI2?option=una&amp;n=40&amp;codaduana=118&amp;anoprese=2025&amp;numecorre=003800</t>
        </is>
      </c>
      <c r="K150" t="inlineStr">
        <is>
          <t>2026-09-24T02:45:24.492647+00:00</t>
        </is>
      </c>
    </row>
    <row r="151">
      <c r="A151" t="inlineStr">
        <is>
          <t>20404057805</t>
        </is>
      </c>
      <c r="B151" t="inlineStr">
        <is>
          <t>2025</t>
        </is>
      </c>
      <c r="C151" t="inlineStr">
        <is>
          <t>2</t>
        </is>
      </c>
      <c r="D151" t="inlineStr">
        <is>
          <t>118</t>
        </is>
      </c>
      <c r="E151" t="inlineStr">
        <is>
          <t>7378</t>
        </is>
      </c>
      <c r="F151" t="inlineStr">
        <is>
          <t>NL</t>
        </is>
      </c>
      <c r="G151" t="inlineStr">
        <is>
          <t>012194</t>
        </is>
      </c>
      <c r="H151" t="inlineStr">
        <is>
          <t>12/02/2025</t>
        </is>
      </c>
      <c r="I151" t="inlineStr">
        <is>
          <t>VERDE</t>
        </is>
      </c>
      <c r="J151" t="inlineStr">
        <is>
          <t>http://www.aduanet.gob.pe/servlet/SgCDUI2?option=una&amp;n=40&amp;codaduana=118&amp;anoprese=2025&amp;numecorre=012194</t>
        </is>
      </c>
      <c r="K151" t="inlineStr">
        <is>
          <t>2026-09-24T02:45:25.254697+00:00</t>
        </is>
      </c>
    </row>
    <row r="152">
      <c r="A152" t="inlineStr">
        <is>
          <t>20404057805</t>
        </is>
      </c>
      <c r="B152" t="inlineStr">
        <is>
          <t>2025</t>
        </is>
      </c>
      <c r="C152" t="inlineStr">
        <is>
          <t>2</t>
        </is>
      </c>
      <c r="D152" t="inlineStr">
        <is>
          <t>118</t>
        </is>
      </c>
      <c r="E152" t="inlineStr">
        <is>
          <t>7378</t>
        </is>
      </c>
      <c r="F152" t="inlineStr">
        <is>
          <t>BE</t>
        </is>
      </c>
      <c r="G152" t="inlineStr">
        <is>
          <t>009513</t>
        </is>
      </c>
      <c r="H152" t="inlineStr">
        <is>
          <t>04/02/2025</t>
        </is>
      </c>
      <c r="I152" t="inlineStr">
        <is>
          <t>VERDE</t>
        </is>
      </c>
      <c r="J152" t="inlineStr">
        <is>
          <t>http://www.aduanet.gob.pe/servlet/SgCDUI2?option=una&amp;n=40&amp;codaduana=118&amp;anoprese=2025&amp;numecorre=009513</t>
        </is>
      </c>
      <c r="K152" t="inlineStr">
        <is>
          <t>2026-09-24T02:45:25.990007+00:00</t>
        </is>
      </c>
    </row>
    <row r="153">
      <c r="A153" t="inlineStr">
        <is>
          <t>20404057805</t>
        </is>
      </c>
      <c r="B153" t="inlineStr">
        <is>
          <t>2025</t>
        </is>
      </c>
      <c r="C153" t="inlineStr">
        <is>
          <t>2</t>
        </is>
      </c>
      <c r="D153" t="inlineStr">
        <is>
          <t>118</t>
        </is>
      </c>
      <c r="E153" t="inlineStr">
        <is>
          <t>7378</t>
        </is>
      </c>
      <c r="F153" t="inlineStr">
        <is>
          <t>BE</t>
        </is>
      </c>
      <c r="G153" t="inlineStr">
        <is>
          <t>009514</t>
        </is>
      </c>
      <c r="H153" t="inlineStr">
        <is>
          <t>04/02/2025</t>
        </is>
      </c>
      <c r="I153" t="inlineStr">
        <is>
          <t>VERDE</t>
        </is>
      </c>
      <c r="J153" t="inlineStr">
        <is>
          <t>http://www.aduanet.gob.pe/servlet/SgCDUI2?option=una&amp;n=40&amp;codaduana=118&amp;anoprese=2025&amp;numecorre=009514</t>
        </is>
      </c>
      <c r="K153" t="inlineStr">
        <is>
          <t>2026-09-24T02:45:25.990007+00:00</t>
        </is>
      </c>
    </row>
    <row r="154">
      <c r="A154" t="inlineStr">
        <is>
          <t>20404057805</t>
        </is>
      </c>
      <c r="B154" t="inlineStr">
        <is>
          <t>2025</t>
        </is>
      </c>
      <c r="C154" t="inlineStr">
        <is>
          <t>2</t>
        </is>
      </c>
      <c r="D154" t="inlineStr">
        <is>
          <t>118</t>
        </is>
      </c>
      <c r="E154" t="inlineStr">
        <is>
          <t>7378</t>
        </is>
      </c>
      <c r="F154" t="inlineStr">
        <is>
          <t>BE</t>
        </is>
      </c>
      <c r="G154" t="inlineStr">
        <is>
          <t>012195</t>
        </is>
      </c>
      <c r="H154" t="inlineStr">
        <is>
          <t>12/02/2025</t>
        </is>
      </c>
      <c r="I154" t="inlineStr">
        <is>
          <t>VERDE</t>
        </is>
      </c>
      <c r="J154" t="inlineStr">
        <is>
          <t>http://www.aduanet.gob.pe/servlet/SgCDUI2?option=una&amp;n=40&amp;codaduana=118&amp;anoprese=2025&amp;numecorre=012195</t>
        </is>
      </c>
      <c r="K154" t="inlineStr">
        <is>
          <t>2026-09-24T02:45:25.990007+00:00</t>
        </is>
      </c>
    </row>
    <row r="155">
      <c r="A155" t="inlineStr">
        <is>
          <t>20404057805</t>
        </is>
      </c>
      <c r="B155" t="inlineStr">
        <is>
          <t>2025</t>
        </is>
      </c>
      <c r="C155" t="inlineStr">
        <is>
          <t>6</t>
        </is>
      </c>
      <c r="D155" t="inlineStr">
        <is>
          <t>118</t>
        </is>
      </c>
      <c r="E155" t="inlineStr">
        <is>
          <t>7378</t>
        </is>
      </c>
      <c r="F155" t="inlineStr">
        <is>
          <t>CH</t>
        </is>
      </c>
      <c r="G155" t="inlineStr">
        <is>
          <t>061397</t>
        </is>
      </c>
      <c r="H155" t="inlineStr">
        <is>
          <t>24/06/2025</t>
        </is>
      </c>
      <c r="I155" t="inlineStr">
        <is>
          <t>VERDE</t>
        </is>
      </c>
      <c r="J155" t="inlineStr">
        <is>
          <t>http://www.aduanet.gob.pe/servlet/SgCDUI2?option=una&amp;n=40&amp;codaduana=118&amp;anoprese=2025&amp;numecorre=061397</t>
        </is>
      </c>
      <c r="K155" t="inlineStr">
        <is>
          <t>2026-09-24T02:45:26.705755+00:00</t>
        </is>
      </c>
    </row>
    <row r="156">
      <c r="A156" t="inlineStr">
        <is>
          <t>20404057805</t>
        </is>
      </c>
      <c r="B156" t="inlineStr">
        <is>
          <t>2025</t>
        </is>
      </c>
      <c r="C156" t="inlineStr">
        <is>
          <t>6</t>
        </is>
      </c>
      <c r="D156" t="inlineStr">
        <is>
          <t>118</t>
        </is>
      </c>
      <c r="E156" t="inlineStr">
        <is>
          <t>7378</t>
        </is>
      </c>
      <c r="F156" t="inlineStr">
        <is>
          <t>BE</t>
        </is>
      </c>
      <c r="G156" t="inlineStr">
        <is>
          <t>058435</t>
        </is>
      </c>
      <c r="H156" t="inlineStr">
        <is>
          <t>17/06/2025</t>
        </is>
      </c>
      <c r="I156" t="inlineStr">
        <is>
          <t>VERDE</t>
        </is>
      </c>
      <c r="J156" t="inlineStr">
        <is>
          <t>http://www.aduanet.gob.pe/servlet/SgCDUI2?option=una&amp;n=40&amp;codaduana=118&amp;anoprese=2025&amp;numecorre=058435</t>
        </is>
      </c>
      <c r="K156" t="inlineStr">
        <is>
          <t>2026-09-24T02:45:27.419791+00:00</t>
        </is>
      </c>
    </row>
    <row r="157">
      <c r="A157" t="inlineStr">
        <is>
          <t>20404057805</t>
        </is>
      </c>
      <c r="B157" t="inlineStr">
        <is>
          <t>2025</t>
        </is>
      </c>
      <c r="C157" t="inlineStr">
        <is>
          <t>6</t>
        </is>
      </c>
      <c r="D157" t="inlineStr">
        <is>
          <t>118</t>
        </is>
      </c>
      <c r="E157" t="inlineStr">
        <is>
          <t>7378</t>
        </is>
      </c>
      <c r="F157" t="inlineStr">
        <is>
          <t>BE</t>
        </is>
      </c>
      <c r="G157" t="inlineStr">
        <is>
          <t>061395</t>
        </is>
      </c>
      <c r="H157" t="inlineStr">
        <is>
          <t>24/06/2025</t>
        </is>
      </c>
      <c r="I157" t="inlineStr">
        <is>
          <t>VERDE</t>
        </is>
      </c>
      <c r="J157" t="inlineStr">
        <is>
          <t>http://www.aduanet.gob.pe/servlet/SgCDUI2?option=una&amp;n=40&amp;codaduana=118&amp;anoprese=2025&amp;numecorre=061395</t>
        </is>
      </c>
      <c r="K157" t="inlineStr">
        <is>
          <t>2026-09-24T02:45:27.419791+00:00</t>
        </is>
      </c>
    </row>
    <row r="158">
      <c r="A158" t="inlineStr">
        <is>
          <t>20404057805</t>
        </is>
      </c>
      <c r="B158" t="inlineStr">
        <is>
          <t>2025</t>
        </is>
      </c>
      <c r="C158" t="inlineStr">
        <is>
          <t>7</t>
        </is>
      </c>
      <c r="D158" t="inlineStr">
        <is>
          <t>118</t>
        </is>
      </c>
      <c r="E158" t="inlineStr">
        <is>
          <t>7378</t>
        </is>
      </c>
      <c r="F158" t="inlineStr">
        <is>
          <t>NL</t>
        </is>
      </c>
      <c r="G158" t="inlineStr">
        <is>
          <t>064445</t>
        </is>
      </c>
      <c r="H158" t="inlineStr">
        <is>
          <t>02/07/2025</t>
        </is>
      </c>
      <c r="I158" t="inlineStr">
        <is>
          <t>VERDE</t>
        </is>
      </c>
      <c r="J158" t="inlineStr">
        <is>
          <t>http://www.aduanet.gob.pe/servlet/SgCDUI2?option=una&amp;n=40&amp;codaduana=118&amp;anoprese=2025&amp;numecorre=064445</t>
        </is>
      </c>
      <c r="K158" t="inlineStr">
        <is>
          <t>2026-09-24T02:45:28.005067+00:00</t>
        </is>
      </c>
    </row>
    <row r="159">
      <c r="A159" t="inlineStr">
        <is>
          <t>20404057805</t>
        </is>
      </c>
      <c r="B159" t="inlineStr">
        <is>
          <t>2025</t>
        </is>
      </c>
      <c r="C159" t="inlineStr">
        <is>
          <t>7</t>
        </is>
      </c>
      <c r="D159" t="inlineStr">
        <is>
          <t>118</t>
        </is>
      </c>
      <c r="E159" t="inlineStr">
        <is>
          <t>7378</t>
        </is>
      </c>
      <c r="F159" t="inlineStr">
        <is>
          <t>NL</t>
        </is>
      </c>
      <c r="G159" t="inlineStr">
        <is>
          <t>067682</t>
        </is>
      </c>
      <c r="H159" t="inlineStr">
        <is>
          <t>08/07/2025</t>
        </is>
      </c>
      <c r="I159" t="inlineStr">
        <is>
          <t>VERDE</t>
        </is>
      </c>
      <c r="J159" t="inlineStr">
        <is>
          <t>http://www.aduanet.gob.pe/servlet/SgCDUI2?option=una&amp;n=40&amp;codaduana=118&amp;anoprese=2025&amp;numecorre=067682</t>
        </is>
      </c>
      <c r="K159" t="inlineStr">
        <is>
          <t>2026-09-24T02:45:28.005067+00:00</t>
        </is>
      </c>
    </row>
    <row r="160">
      <c r="A160" t="inlineStr">
        <is>
          <t>20404057805</t>
        </is>
      </c>
      <c r="B160" t="inlineStr">
        <is>
          <t>2025</t>
        </is>
      </c>
      <c r="C160" t="inlineStr">
        <is>
          <t>7</t>
        </is>
      </c>
      <c r="D160" t="inlineStr">
        <is>
          <t>118</t>
        </is>
      </c>
      <c r="E160" t="inlineStr">
        <is>
          <t>7378</t>
        </is>
      </c>
      <c r="F160" t="inlineStr">
        <is>
          <t>NL</t>
        </is>
      </c>
      <c r="G160" t="inlineStr">
        <is>
          <t>070055</t>
        </is>
      </c>
      <c r="H160" t="inlineStr">
        <is>
          <t>16/07/2025</t>
        </is>
      </c>
      <c r="I160" t="inlineStr">
        <is>
          <t>VERDE</t>
        </is>
      </c>
      <c r="J160" t="inlineStr">
        <is>
          <t>http://www.aduanet.gob.pe/servlet/SgCDUI2?option=una&amp;n=40&amp;codaduana=118&amp;anoprese=2025&amp;numecorre=070055</t>
        </is>
      </c>
      <c r="K160" t="inlineStr">
        <is>
          <t>2026-09-24T02:45:28.005067+00:00</t>
        </is>
      </c>
    </row>
    <row r="161">
      <c r="A161" t="inlineStr">
        <is>
          <t>20404057805</t>
        </is>
      </c>
      <c r="B161" t="inlineStr">
        <is>
          <t>2025</t>
        </is>
      </c>
      <c r="C161" t="inlineStr">
        <is>
          <t>7</t>
        </is>
      </c>
      <c r="D161" t="inlineStr">
        <is>
          <t>118</t>
        </is>
      </c>
      <c r="E161" t="inlineStr">
        <is>
          <t>7378</t>
        </is>
      </c>
      <c r="F161" t="inlineStr">
        <is>
          <t>NL</t>
        </is>
      </c>
      <c r="G161" t="inlineStr">
        <is>
          <t>073321</t>
        </is>
      </c>
      <c r="H161" t="inlineStr">
        <is>
          <t>23/07/2025</t>
        </is>
      </c>
      <c r="I161" t="inlineStr">
        <is>
          <t>VERDE</t>
        </is>
      </c>
      <c r="J161" t="inlineStr">
        <is>
          <t>http://www.aduanet.gob.pe/servlet/SgCDUI2?option=una&amp;n=40&amp;codaduana=118&amp;anoprese=2025&amp;numecorre=073321</t>
        </is>
      </c>
      <c r="K161" t="inlineStr">
        <is>
          <t>2026-09-24T02:45:28.005067+00:00</t>
        </is>
      </c>
    </row>
    <row r="162">
      <c r="A162" t="inlineStr">
        <is>
          <t>20404057805</t>
        </is>
      </c>
      <c r="B162" t="inlineStr">
        <is>
          <t>2025</t>
        </is>
      </c>
      <c r="C162" t="inlineStr">
        <is>
          <t>7</t>
        </is>
      </c>
      <c r="D162" t="inlineStr">
        <is>
          <t>118</t>
        </is>
      </c>
      <c r="E162" t="inlineStr">
        <is>
          <t>7378</t>
        </is>
      </c>
      <c r="F162" t="inlineStr">
        <is>
          <t>BE</t>
        </is>
      </c>
      <c r="G162" t="inlineStr">
        <is>
          <t>064444</t>
        </is>
      </c>
      <c r="H162" t="inlineStr">
        <is>
          <t>02/07/2025</t>
        </is>
      </c>
      <c r="I162" t="inlineStr">
        <is>
          <t>VERDE</t>
        </is>
      </c>
      <c r="J162" t="inlineStr">
        <is>
          <t>http://www.aduanet.gob.pe/servlet/SgCDUI2?option=una&amp;n=40&amp;codaduana=118&amp;anoprese=2025&amp;numecorre=064444</t>
        </is>
      </c>
      <c r="K162" t="inlineStr">
        <is>
          <t>2026-09-24T02:45:28.584304+00:00</t>
        </is>
      </c>
    </row>
    <row r="163">
      <c r="A163" t="inlineStr">
        <is>
          <t>20404057805</t>
        </is>
      </c>
      <c r="B163" t="inlineStr">
        <is>
          <t>2025</t>
        </is>
      </c>
      <c r="C163" t="inlineStr">
        <is>
          <t>7</t>
        </is>
      </c>
      <c r="D163" t="inlineStr">
        <is>
          <t>118</t>
        </is>
      </c>
      <c r="E163" t="inlineStr">
        <is>
          <t>7378</t>
        </is>
      </c>
      <c r="F163" t="inlineStr">
        <is>
          <t>BE</t>
        </is>
      </c>
      <c r="G163" t="inlineStr">
        <is>
          <t>067683</t>
        </is>
      </c>
      <c r="H163" t="inlineStr">
        <is>
          <t>08/07/2025</t>
        </is>
      </c>
      <c r="I163" t="inlineStr">
        <is>
          <t>VERDE</t>
        </is>
      </c>
      <c r="J163" t="inlineStr">
        <is>
          <t>http://www.aduanet.gob.pe/servlet/SgCDUI2?option=una&amp;n=40&amp;codaduana=118&amp;anoprese=2025&amp;numecorre=067683</t>
        </is>
      </c>
      <c r="K163" t="inlineStr">
        <is>
          <t>2026-09-24T02:45:28.584304+00:00</t>
        </is>
      </c>
    </row>
    <row r="164">
      <c r="A164" t="inlineStr">
        <is>
          <t>20404057805</t>
        </is>
      </c>
      <c r="B164" t="inlineStr">
        <is>
          <t>2025</t>
        </is>
      </c>
      <c r="C164" t="inlineStr">
        <is>
          <t>7</t>
        </is>
      </c>
      <c r="D164" t="inlineStr">
        <is>
          <t>118</t>
        </is>
      </c>
      <c r="E164" t="inlineStr">
        <is>
          <t>7378</t>
        </is>
      </c>
      <c r="F164" t="inlineStr">
        <is>
          <t>BE</t>
        </is>
      </c>
      <c r="G164" t="inlineStr">
        <is>
          <t>070054</t>
        </is>
      </c>
      <c r="H164" t="inlineStr">
        <is>
          <t>16/07/2025</t>
        </is>
      </c>
      <c r="I164" t="inlineStr">
        <is>
          <t>VERDE</t>
        </is>
      </c>
      <c r="J164" t="inlineStr">
        <is>
          <t>http://www.aduanet.gob.pe/servlet/SgCDUI2?option=una&amp;n=40&amp;codaduana=118&amp;anoprese=2025&amp;numecorre=070054</t>
        </is>
      </c>
      <c r="K164" t="inlineStr">
        <is>
          <t>2026-09-24T02:45:28.584304+00:00</t>
        </is>
      </c>
    </row>
    <row r="165">
      <c r="A165" t="inlineStr">
        <is>
          <t>20404057805</t>
        </is>
      </c>
      <c r="B165" t="inlineStr">
        <is>
          <t>2025</t>
        </is>
      </c>
      <c r="C165" t="inlineStr">
        <is>
          <t>8</t>
        </is>
      </c>
      <c r="D165" t="inlineStr">
        <is>
          <t>118</t>
        </is>
      </c>
      <c r="E165" t="inlineStr">
        <is>
          <t>7378</t>
        </is>
      </c>
      <c r="F165" t="inlineStr">
        <is>
          <t>NL</t>
        </is>
      </c>
      <c r="G165" t="inlineStr">
        <is>
          <t>076111</t>
        </is>
      </c>
      <c r="H165" t="inlineStr">
        <is>
          <t>06/08/2025</t>
        </is>
      </c>
      <c r="I165" t="inlineStr">
        <is>
          <t>VERDE</t>
        </is>
      </c>
      <c r="J165" t="inlineStr">
        <is>
          <t>http://www.aduanet.gob.pe/servlet/SgCDUI2?option=una&amp;n=40&amp;codaduana=118&amp;anoprese=2025&amp;numecorre=076111</t>
        </is>
      </c>
      <c r="K165" t="inlineStr">
        <is>
          <t>2026-09-24T02:45:29.170460+00:00</t>
        </is>
      </c>
    </row>
    <row r="166">
      <c r="A166" t="inlineStr">
        <is>
          <t>20404057805</t>
        </is>
      </c>
      <c r="B166" t="inlineStr">
        <is>
          <t>2025</t>
        </is>
      </c>
      <c r="C166" t="inlineStr">
        <is>
          <t>8</t>
        </is>
      </c>
      <c r="D166" t="inlineStr">
        <is>
          <t>118</t>
        </is>
      </c>
      <c r="E166" t="inlineStr">
        <is>
          <t>7378</t>
        </is>
      </c>
      <c r="F166" t="inlineStr">
        <is>
          <t>NL</t>
        </is>
      </c>
      <c r="G166" t="inlineStr">
        <is>
          <t>078993</t>
        </is>
      </c>
      <c r="H166" t="inlineStr">
        <is>
          <t>06/08/2025</t>
        </is>
      </c>
      <c r="I166" t="inlineStr">
        <is>
          <t>VERDE</t>
        </is>
      </c>
      <c r="J166" t="inlineStr">
        <is>
          <t>http://www.aduanet.gob.pe/servlet/SgCDUI2?option=una&amp;n=40&amp;codaduana=118&amp;anoprese=2025&amp;numecorre=078993</t>
        </is>
      </c>
      <c r="K166" t="inlineStr">
        <is>
          <t>2026-09-24T02:45:29.170460+00:00</t>
        </is>
      </c>
    </row>
    <row r="167">
      <c r="A167" t="inlineStr">
        <is>
          <t>20404057805</t>
        </is>
      </c>
      <c r="B167" t="inlineStr">
        <is>
          <t>2025</t>
        </is>
      </c>
      <c r="C167" t="inlineStr">
        <is>
          <t>8</t>
        </is>
      </c>
      <c r="D167" t="inlineStr">
        <is>
          <t>118</t>
        </is>
      </c>
      <c r="E167" t="inlineStr">
        <is>
          <t>7378</t>
        </is>
      </c>
      <c r="F167" t="inlineStr">
        <is>
          <t>NL</t>
        </is>
      </c>
      <c r="G167" t="inlineStr">
        <is>
          <t>079360</t>
        </is>
      </c>
      <c r="H167" t="inlineStr">
        <is>
          <t>13/08/2025</t>
        </is>
      </c>
      <c r="I167" t="inlineStr">
        <is>
          <t>VERDE</t>
        </is>
      </c>
      <c r="J167" t="inlineStr">
        <is>
          <t>http://www.aduanet.gob.pe/servlet/SgCDUI2?option=una&amp;n=40&amp;codaduana=118&amp;anoprese=2025&amp;numecorre=079360</t>
        </is>
      </c>
      <c r="K167" t="inlineStr">
        <is>
          <t>2026-09-24T02:45:29.170460+00:00</t>
        </is>
      </c>
    </row>
    <row r="168">
      <c r="A168" t="inlineStr">
        <is>
          <t>20404057805</t>
        </is>
      </c>
      <c r="B168" t="inlineStr">
        <is>
          <t>2025</t>
        </is>
      </c>
      <c r="C168" t="inlineStr">
        <is>
          <t>8</t>
        </is>
      </c>
      <c r="D168" t="inlineStr">
        <is>
          <t>118</t>
        </is>
      </c>
      <c r="E168" t="inlineStr">
        <is>
          <t>7378</t>
        </is>
      </c>
      <c r="F168" t="inlineStr">
        <is>
          <t>NL</t>
        </is>
      </c>
      <c r="G168" t="inlineStr">
        <is>
          <t>081246</t>
        </is>
      </c>
      <c r="H168" t="inlineStr">
        <is>
          <t>13/08/2025</t>
        </is>
      </c>
      <c r="I168" t="inlineStr">
        <is>
          <t>VERDE</t>
        </is>
      </c>
      <c r="J168" t="inlineStr">
        <is>
          <t>http://www.aduanet.gob.pe/servlet/SgCDUI2?option=una&amp;n=40&amp;codaduana=118&amp;anoprese=2025&amp;numecorre=081246</t>
        </is>
      </c>
      <c r="K168" t="inlineStr">
        <is>
          <t>2026-09-24T02:45:29.170460+00:00</t>
        </is>
      </c>
    </row>
    <row r="169">
      <c r="A169" t="inlineStr">
        <is>
          <t>20404057805</t>
        </is>
      </c>
      <c r="B169" t="inlineStr">
        <is>
          <t>2025</t>
        </is>
      </c>
      <c r="C169" t="inlineStr">
        <is>
          <t>8</t>
        </is>
      </c>
      <c r="D169" t="inlineStr">
        <is>
          <t>118</t>
        </is>
      </c>
      <c r="E169" t="inlineStr">
        <is>
          <t>7378</t>
        </is>
      </c>
      <c r="F169" t="inlineStr">
        <is>
          <t>NL</t>
        </is>
      </c>
      <c r="G169" t="inlineStr">
        <is>
          <t>084143</t>
        </is>
      </c>
      <c r="H169" t="inlineStr">
        <is>
          <t>27/08/2025</t>
        </is>
      </c>
      <c r="I169" t="inlineStr">
        <is>
          <t>VERDE</t>
        </is>
      </c>
      <c r="J169" t="inlineStr">
        <is>
          <t>http://www.aduanet.gob.pe/servlet/SgCDUI2?option=una&amp;n=40&amp;codaduana=118&amp;anoprese=2025&amp;numecorre=084143</t>
        </is>
      </c>
      <c r="K169" t="inlineStr">
        <is>
          <t>2026-09-24T02:45:29.170460+00:00</t>
        </is>
      </c>
    </row>
    <row r="170">
      <c r="A170" t="inlineStr">
        <is>
          <t>20404057805</t>
        </is>
      </c>
      <c r="B170" t="inlineStr">
        <is>
          <t>2025</t>
        </is>
      </c>
      <c r="C170" t="inlineStr">
        <is>
          <t>8</t>
        </is>
      </c>
      <c r="D170" t="inlineStr">
        <is>
          <t>118</t>
        </is>
      </c>
      <c r="E170" t="inlineStr">
        <is>
          <t>7378</t>
        </is>
      </c>
      <c r="F170" t="inlineStr">
        <is>
          <t>BE</t>
        </is>
      </c>
      <c r="G170" t="inlineStr">
        <is>
          <t>084142</t>
        </is>
      </c>
      <c r="H170" t="inlineStr">
        <is>
          <t>27/08/2025</t>
        </is>
      </c>
      <c r="I170" t="inlineStr">
        <is>
          <t>VERDE</t>
        </is>
      </c>
      <c r="J170" t="inlineStr">
        <is>
          <t>http://www.aduanet.gob.pe/servlet/SgCDUI2?option=una&amp;n=40&amp;codaduana=118&amp;anoprese=2025&amp;numecorre=084142</t>
        </is>
      </c>
      <c r="K170" t="inlineStr">
        <is>
          <t>2026-09-24T02:45:29.772111+00:00</t>
        </is>
      </c>
    </row>
    <row r="171">
      <c r="A171" t="inlineStr">
        <is>
          <t>20404057805</t>
        </is>
      </c>
      <c r="B171" t="inlineStr">
        <is>
          <t>2025</t>
        </is>
      </c>
      <c r="C171" t="inlineStr">
        <is>
          <t>8</t>
        </is>
      </c>
      <c r="D171" t="inlineStr">
        <is>
          <t>118</t>
        </is>
      </c>
      <c r="E171" t="inlineStr">
        <is>
          <t>7378</t>
        </is>
      </c>
      <c r="F171" t="inlineStr">
        <is>
          <t>IT</t>
        </is>
      </c>
      <c r="G171" t="inlineStr">
        <is>
          <t>081245</t>
        </is>
      </c>
      <c r="H171" t="inlineStr">
        <is>
          <t>13/08/2025</t>
        </is>
      </c>
      <c r="I171" t="inlineStr">
        <is>
          <t>VERDE</t>
        </is>
      </c>
      <c r="J171" t="inlineStr">
        <is>
          <t>http://www.aduanet.gob.pe/servlet/SgCDUI2?option=una&amp;n=40&amp;codaduana=118&amp;anoprese=2025&amp;numecorre=081245</t>
        </is>
      </c>
      <c r="K171" t="inlineStr">
        <is>
          <t>2026-09-24T02:45:30.347473+00:00</t>
        </is>
      </c>
    </row>
    <row r="172">
      <c r="A172" t="inlineStr">
        <is>
          <t>20404057805</t>
        </is>
      </c>
      <c r="B172" t="inlineStr">
        <is>
          <t>2025</t>
        </is>
      </c>
      <c r="C172" t="inlineStr">
        <is>
          <t>9</t>
        </is>
      </c>
      <c r="D172" t="inlineStr">
        <is>
          <t>118</t>
        </is>
      </c>
      <c r="E172" t="inlineStr">
        <is>
          <t>7378</t>
        </is>
      </c>
      <c r="F172" t="inlineStr">
        <is>
          <t>BE</t>
        </is>
      </c>
      <c r="G172" t="inlineStr">
        <is>
          <t>087040</t>
        </is>
      </c>
      <c r="H172" t="inlineStr">
        <is>
          <t>10/09/2025</t>
        </is>
      </c>
      <c r="I172" t="inlineStr">
        <is>
          <t>VERDE</t>
        </is>
      </c>
      <c r="J172" t="inlineStr">
        <is>
          <t>http://www.aduanet.gob.pe/servlet/SgCDUI2?option=una&amp;n=40&amp;codaduana=118&amp;anoprese=2025&amp;numecorre=087040</t>
        </is>
      </c>
      <c r="K172" t="inlineStr">
        <is>
          <t>2026-09-24T02:45:30.931101+00:00</t>
        </is>
      </c>
    </row>
    <row r="173">
      <c r="A173" t="inlineStr">
        <is>
          <t>20404057805</t>
        </is>
      </c>
      <c r="B173" t="inlineStr">
        <is>
          <t>2025</t>
        </is>
      </c>
      <c r="C173" t="inlineStr">
        <is>
          <t>9</t>
        </is>
      </c>
      <c r="D173" t="inlineStr">
        <is>
          <t>118</t>
        </is>
      </c>
      <c r="E173" t="inlineStr">
        <is>
          <t>7378</t>
        </is>
      </c>
      <c r="F173" t="inlineStr">
        <is>
          <t>BE</t>
        </is>
      </c>
      <c r="G173" t="inlineStr">
        <is>
          <t>095701</t>
        </is>
      </c>
      <c r="H173" t="inlineStr">
        <is>
          <t>17/09/2025</t>
        </is>
      </c>
      <c r="I173" t="inlineStr">
        <is>
          <t>VERDE</t>
        </is>
      </c>
      <c r="J173" t="inlineStr">
        <is>
          <t>http://www.aduanet.gob.pe/servlet/SgCDUI2?option=una&amp;n=40&amp;codaduana=118&amp;anoprese=2025&amp;numecorre=095701</t>
        </is>
      </c>
      <c r="K173" t="inlineStr">
        <is>
          <t>2026-09-24T02:45:30.931101+00:00</t>
        </is>
      </c>
    </row>
    <row r="174">
      <c r="A174" t="inlineStr">
        <is>
          <t>20404057805</t>
        </is>
      </c>
      <c r="B174" t="inlineStr">
        <is>
          <t>2025</t>
        </is>
      </c>
      <c r="C174" t="inlineStr">
        <is>
          <t>9</t>
        </is>
      </c>
      <c r="D174" t="inlineStr">
        <is>
          <t>118</t>
        </is>
      </c>
      <c r="E174" t="inlineStr">
        <is>
          <t>7378</t>
        </is>
      </c>
      <c r="F174" t="inlineStr">
        <is>
          <t>BE</t>
        </is>
      </c>
      <c r="G174" t="inlineStr">
        <is>
          <t>095702</t>
        </is>
      </c>
      <c r="H174" t="inlineStr">
        <is>
          <t>17/09/2025</t>
        </is>
      </c>
      <c r="I174" t="inlineStr">
        <is>
          <t>VERDE</t>
        </is>
      </c>
      <c r="J174" t="inlineStr">
        <is>
          <t>http://www.aduanet.gob.pe/servlet/SgCDUI2?option=una&amp;n=40&amp;codaduana=118&amp;anoprese=2025&amp;numecorre=095702</t>
        </is>
      </c>
      <c r="K174" t="inlineStr">
        <is>
          <t>2026-09-24T02:45:30.931101+00:00</t>
        </is>
      </c>
    </row>
    <row r="175">
      <c r="A175" t="inlineStr">
        <is>
          <t>20404057805</t>
        </is>
      </c>
      <c r="B175" t="inlineStr">
        <is>
          <t>2025</t>
        </is>
      </c>
      <c r="C175" t="inlineStr">
        <is>
          <t>9</t>
        </is>
      </c>
      <c r="D175" t="inlineStr">
        <is>
          <t>118</t>
        </is>
      </c>
      <c r="E175" t="inlineStr">
        <is>
          <t>7378</t>
        </is>
      </c>
      <c r="F175" t="inlineStr">
        <is>
          <t>BE</t>
        </is>
      </c>
      <c r="G175" t="inlineStr">
        <is>
          <t>098563</t>
        </is>
      </c>
      <c r="H175" t="inlineStr">
        <is>
          <t>24/09/2025</t>
        </is>
      </c>
      <c r="I175" t="inlineStr">
        <is>
          <t>VERDE</t>
        </is>
      </c>
      <c r="J175" t="inlineStr">
        <is>
          <t>http://www.aduanet.gob.pe/servlet/SgCDUI2?option=una&amp;n=40&amp;codaduana=118&amp;anoprese=2025&amp;numecorre=098563</t>
        </is>
      </c>
      <c r="K175" t="inlineStr">
        <is>
          <t>2026-09-24T02:45:30.931101+00:00</t>
        </is>
      </c>
    </row>
    <row r="176">
      <c r="A176" t="inlineStr">
        <is>
          <t>20404057805</t>
        </is>
      </c>
      <c r="B176" t="inlineStr">
        <is>
          <t>2025</t>
        </is>
      </c>
      <c r="C176" t="inlineStr">
        <is>
          <t>9</t>
        </is>
      </c>
      <c r="D176" t="inlineStr">
        <is>
          <t>118</t>
        </is>
      </c>
      <c r="E176" t="inlineStr">
        <is>
          <t>7378</t>
        </is>
      </c>
      <c r="F176" t="inlineStr">
        <is>
          <t>NL</t>
        </is>
      </c>
      <c r="G176" t="inlineStr">
        <is>
          <t>087052</t>
        </is>
      </c>
      <c r="H176" t="inlineStr">
        <is>
          <t>10/09/2025</t>
        </is>
      </c>
      <c r="I176" t="inlineStr">
        <is>
          <t>VERDE</t>
        </is>
      </c>
      <c r="J176" t="inlineStr">
        <is>
          <t>http://www.aduanet.gob.pe/servlet/SgCDUI2?option=una&amp;n=40&amp;codaduana=118&amp;anoprese=2025&amp;numecorre=087052</t>
        </is>
      </c>
      <c r="K176" t="inlineStr">
        <is>
          <t>2026-09-24T02:45:31.520869+00:00</t>
        </is>
      </c>
    </row>
    <row r="177">
      <c r="A177" t="inlineStr">
        <is>
          <t>20404057805</t>
        </is>
      </c>
      <c r="B177" t="inlineStr">
        <is>
          <t>2025</t>
        </is>
      </c>
      <c r="C177" t="inlineStr">
        <is>
          <t>9</t>
        </is>
      </c>
      <c r="D177" t="inlineStr">
        <is>
          <t>118</t>
        </is>
      </c>
      <c r="E177" t="inlineStr">
        <is>
          <t>7378</t>
        </is>
      </c>
      <c r="F177" t="inlineStr">
        <is>
          <t>NL</t>
        </is>
      </c>
      <c r="G177" t="inlineStr">
        <is>
          <t>090146</t>
        </is>
      </c>
      <c r="H177" t="inlineStr">
        <is>
          <t>10/09/2025</t>
        </is>
      </c>
      <c r="I177" t="inlineStr">
        <is>
          <t>VERDE</t>
        </is>
      </c>
      <c r="J177" t="inlineStr">
        <is>
          <t>http://www.aduanet.gob.pe/servlet/SgCDUI2?option=una&amp;n=40&amp;codaduana=118&amp;anoprese=2025&amp;numecorre=090146</t>
        </is>
      </c>
      <c r="K177" t="inlineStr">
        <is>
          <t>2026-09-24T02:45:31.520869+00:00</t>
        </is>
      </c>
    </row>
    <row r="178">
      <c r="A178" t="inlineStr">
        <is>
          <t>20404057805</t>
        </is>
      </c>
      <c r="B178" t="inlineStr">
        <is>
          <t>2025</t>
        </is>
      </c>
      <c r="C178" t="inlineStr">
        <is>
          <t>9</t>
        </is>
      </c>
      <c r="D178" t="inlineStr">
        <is>
          <t>118</t>
        </is>
      </c>
      <c r="E178" t="inlineStr">
        <is>
          <t>7378</t>
        </is>
      </c>
      <c r="F178" t="inlineStr">
        <is>
          <t>NL</t>
        </is>
      </c>
      <c r="G178" t="inlineStr">
        <is>
          <t>090148</t>
        </is>
      </c>
      <c r="H178" t="inlineStr">
        <is>
          <t>10/09/2025</t>
        </is>
      </c>
      <c r="I178" t="inlineStr">
        <is>
          <t>VERDE</t>
        </is>
      </c>
      <c r="J178" t="inlineStr">
        <is>
          <t>http://www.aduanet.gob.pe/servlet/SgCDUI2?option=una&amp;n=40&amp;codaduana=118&amp;anoprese=2025&amp;numecorre=090148</t>
        </is>
      </c>
      <c r="K178" t="inlineStr">
        <is>
          <t>2026-09-24T02:45:31.520869+00:00</t>
        </is>
      </c>
    </row>
    <row r="179">
      <c r="A179" t="inlineStr">
        <is>
          <t>20404057805</t>
        </is>
      </c>
      <c r="B179" t="inlineStr">
        <is>
          <t>2025</t>
        </is>
      </c>
      <c r="C179" t="inlineStr">
        <is>
          <t>9</t>
        </is>
      </c>
      <c r="D179" t="inlineStr">
        <is>
          <t>118</t>
        </is>
      </c>
      <c r="E179" t="inlineStr">
        <is>
          <t>7378</t>
        </is>
      </c>
      <c r="F179" t="inlineStr">
        <is>
          <t>NL</t>
        </is>
      </c>
      <c r="G179" t="inlineStr">
        <is>
          <t>093173</t>
        </is>
      </c>
      <c r="H179" t="inlineStr">
        <is>
          <t>10/09/2025</t>
        </is>
      </c>
      <c r="I179" t="inlineStr">
        <is>
          <t>VERDE</t>
        </is>
      </c>
      <c r="J179" t="inlineStr">
        <is>
          <t>http://www.aduanet.gob.pe/servlet/SgCDUI2?option=una&amp;n=40&amp;codaduana=118&amp;anoprese=2025&amp;numecorre=093173</t>
        </is>
      </c>
      <c r="K179" t="inlineStr">
        <is>
          <t>2026-09-24T02:45:31.520869+00:00</t>
        </is>
      </c>
    </row>
    <row r="180">
      <c r="A180" t="inlineStr">
        <is>
          <t>20404057805</t>
        </is>
      </c>
      <c r="B180" t="inlineStr">
        <is>
          <t>2025</t>
        </is>
      </c>
      <c r="C180" t="inlineStr">
        <is>
          <t>10</t>
        </is>
      </c>
      <c r="D180" t="inlineStr">
        <is>
          <t>118</t>
        </is>
      </c>
      <c r="E180" t="inlineStr">
        <is>
          <t>7378</t>
        </is>
      </c>
      <c r="F180" t="inlineStr">
        <is>
          <t>BE</t>
        </is>
      </c>
      <c r="G180" t="inlineStr">
        <is>
          <t>104694</t>
        </is>
      </c>
      <c r="H180" t="inlineStr">
        <is>
          <t>08/10/2025</t>
        </is>
      </c>
      <c r="I180" t="inlineStr">
        <is>
          <t>VERDE</t>
        </is>
      </c>
      <c r="J180" t="inlineStr">
        <is>
          <t>http://www.aduanet.gob.pe/servlet/SgCDUI2?option=una&amp;n=40&amp;codaduana=118&amp;anoprese=2025&amp;numecorre=104694</t>
        </is>
      </c>
      <c r="K180" t="inlineStr">
        <is>
          <t>2026-09-24T02:45:32.093771+00:00</t>
        </is>
      </c>
    </row>
    <row r="181">
      <c r="A181" t="inlineStr">
        <is>
          <t>20404057805</t>
        </is>
      </c>
      <c r="B181" t="inlineStr">
        <is>
          <t>2025</t>
        </is>
      </c>
      <c r="C181" t="inlineStr">
        <is>
          <t>10</t>
        </is>
      </c>
      <c r="D181" t="inlineStr">
        <is>
          <t>118</t>
        </is>
      </c>
      <c r="E181" t="inlineStr">
        <is>
          <t>7378</t>
        </is>
      </c>
      <c r="F181" t="inlineStr">
        <is>
          <t>NL</t>
        </is>
      </c>
      <c r="G181" t="inlineStr">
        <is>
          <t>101469</t>
        </is>
      </c>
      <c r="H181" t="inlineStr">
        <is>
          <t>01/10/2025</t>
        </is>
      </c>
      <c r="I181" t="inlineStr">
        <is>
          <t>VERDE</t>
        </is>
      </c>
      <c r="J181" t="inlineStr">
        <is>
          <t>http://www.aduanet.gob.pe/servlet/SgCDUI2?option=una&amp;n=40&amp;codaduana=118&amp;anoprese=2025&amp;numecorre=101469</t>
        </is>
      </c>
      <c r="K181" t="inlineStr">
        <is>
          <t>2026-09-24T02:45:32.676856+00:00</t>
        </is>
      </c>
    </row>
    <row r="182">
      <c r="A182" t="inlineStr">
        <is>
          <t>20404057805</t>
        </is>
      </c>
      <c r="B182" t="inlineStr">
        <is>
          <t>2025</t>
        </is>
      </c>
      <c r="C182" t="inlineStr">
        <is>
          <t>10</t>
        </is>
      </c>
      <c r="D182" t="inlineStr">
        <is>
          <t>118</t>
        </is>
      </c>
      <c r="E182" t="inlineStr">
        <is>
          <t>7378</t>
        </is>
      </c>
      <c r="F182" t="inlineStr">
        <is>
          <t>NL</t>
        </is>
      </c>
      <c r="G182" t="inlineStr">
        <is>
          <t>101470</t>
        </is>
      </c>
      <c r="H182" t="inlineStr">
        <is>
          <t>01/10/2025</t>
        </is>
      </c>
      <c r="I182" t="inlineStr">
        <is>
          <t>VERDE</t>
        </is>
      </c>
      <c r="J182" t="inlineStr">
        <is>
          <t>http://www.aduanet.gob.pe/servlet/SgCDUI2?option=una&amp;n=40&amp;codaduana=118&amp;anoprese=2025&amp;numecorre=101470</t>
        </is>
      </c>
      <c r="K182" t="inlineStr">
        <is>
          <t>2026-09-24T02:45:32.676856+00:00</t>
        </is>
      </c>
    </row>
    <row r="183">
      <c r="A183" t="inlineStr">
        <is>
          <t>20404057805</t>
        </is>
      </c>
      <c r="B183" t="inlineStr">
        <is>
          <t>2025</t>
        </is>
      </c>
      <c r="C183" t="inlineStr">
        <is>
          <t>10</t>
        </is>
      </c>
      <c r="D183" t="inlineStr">
        <is>
          <t>118</t>
        </is>
      </c>
      <c r="E183" t="inlineStr">
        <is>
          <t>7378</t>
        </is>
      </c>
      <c r="F183" t="inlineStr">
        <is>
          <t>NL</t>
        </is>
      </c>
      <c r="G183" t="inlineStr">
        <is>
          <t>104696</t>
        </is>
      </c>
      <c r="H183" t="inlineStr">
        <is>
          <t>08/10/2025</t>
        </is>
      </c>
      <c r="I183" t="inlineStr">
        <is>
          <t>VERDE</t>
        </is>
      </c>
      <c r="J183" t="inlineStr">
        <is>
          <t>http://www.aduanet.gob.pe/servlet/SgCDUI2?option=una&amp;n=40&amp;codaduana=118&amp;anoprese=2025&amp;numecorre=104696</t>
        </is>
      </c>
      <c r="K183" t="inlineStr">
        <is>
          <t>2026-09-24T02:45:32.676856+00:00</t>
        </is>
      </c>
    </row>
    <row r="184">
      <c r="A184" t="inlineStr">
        <is>
          <t>20404057805</t>
        </is>
      </c>
      <c r="B184" t="inlineStr">
        <is>
          <t>2025</t>
        </is>
      </c>
      <c r="C184" t="inlineStr">
        <is>
          <t>11</t>
        </is>
      </c>
      <c r="D184" t="inlineStr">
        <is>
          <t>118</t>
        </is>
      </c>
      <c r="E184" t="inlineStr">
        <is>
          <t>7378</t>
        </is>
      </c>
      <c r="F184" t="inlineStr">
        <is>
          <t>NL</t>
        </is>
      </c>
      <c r="G184" t="inlineStr">
        <is>
          <t>109557</t>
        </is>
      </c>
      <c r="H184" t="inlineStr">
        <is>
          <t>04/11/2025</t>
        </is>
      </c>
      <c r="I184" t="inlineStr">
        <is>
          <t>VERDE</t>
        </is>
      </c>
      <c r="J184" t="inlineStr">
        <is>
          <t>http://www.aduanet.gob.pe/servlet/SgCDUI2?option=una&amp;n=40&amp;codaduana=118&amp;anoprese=2025&amp;numecorre=109557</t>
        </is>
      </c>
      <c r="K184" t="inlineStr">
        <is>
          <t>2026-09-24T02:45:33.356675+00:00</t>
        </is>
      </c>
    </row>
    <row r="185">
      <c r="A185" t="inlineStr">
        <is>
          <t>20404057805</t>
        </is>
      </c>
      <c r="B185" t="inlineStr">
        <is>
          <t>2025</t>
        </is>
      </c>
      <c r="C185" t="inlineStr">
        <is>
          <t>11</t>
        </is>
      </c>
      <c r="D185" t="inlineStr">
        <is>
          <t>118</t>
        </is>
      </c>
      <c r="E185" t="inlineStr">
        <is>
          <t>7378</t>
        </is>
      </c>
      <c r="F185" t="inlineStr">
        <is>
          <t>NL</t>
        </is>
      </c>
      <c r="G185" t="inlineStr">
        <is>
          <t>117538</t>
        </is>
      </c>
      <c r="H185" t="inlineStr">
        <is>
          <t>11/11/2025</t>
        </is>
      </c>
      <c r="I185" t="inlineStr">
        <is>
          <t>VERDE</t>
        </is>
      </c>
      <c r="J185" t="inlineStr">
        <is>
          <t>http://www.aduanet.gob.pe/servlet/SgCDUI2?option=una&amp;n=40&amp;codaduana=118&amp;anoprese=2025&amp;numecorre=117538</t>
        </is>
      </c>
      <c r="K185" t="inlineStr">
        <is>
          <t>2026-09-24T02:45:33.356675+00:00</t>
        </is>
      </c>
    </row>
    <row r="186">
      <c r="A186" t="inlineStr">
        <is>
          <t>20404057805</t>
        </is>
      </c>
      <c r="B186" t="inlineStr">
        <is>
          <t>2026</t>
        </is>
      </c>
      <c r="C186" t="inlineStr">
        <is>
          <t>1</t>
        </is>
      </c>
      <c r="D186" t="inlineStr">
        <is>
          <t>118</t>
        </is>
      </c>
      <c r="E186" t="inlineStr">
        <is>
          <t>7378</t>
        </is>
      </c>
      <c r="F186" t="inlineStr">
        <is>
          <t>CH</t>
        </is>
      </c>
      <c r="G186" t="inlineStr">
        <is>
          <t>005853</t>
        </is>
      </c>
      <c r="H186" t="inlineStr">
        <is>
          <t>28/01/2026</t>
        </is>
      </c>
      <c r="I186" t="inlineStr">
        <is>
          <t>VERDE</t>
        </is>
      </c>
      <c r="J186" t="inlineStr">
        <is>
          <t>http://www.aduanet.gob.pe/servlet/SgCDUI2?option=una&amp;n=40&amp;codaduana=118&amp;anoprese=2026&amp;numecorre=005853</t>
        </is>
      </c>
      <c r="K186" t="inlineStr">
        <is>
          <t>2026-09-24T02:45:34.035928+00:00</t>
        </is>
      </c>
    </row>
    <row r="187">
      <c r="A187" t="inlineStr">
        <is>
          <t>20404057805</t>
        </is>
      </c>
      <c r="B187" t="inlineStr">
        <is>
          <t>2026</t>
        </is>
      </c>
      <c r="C187" t="inlineStr">
        <is>
          <t>1</t>
        </is>
      </c>
      <c r="D187" t="inlineStr">
        <is>
          <t>118</t>
        </is>
      </c>
      <c r="E187" t="inlineStr">
        <is>
          <t>7378</t>
        </is>
      </c>
      <c r="F187" t="inlineStr">
        <is>
          <t>BE</t>
        </is>
      </c>
      <c r="G187" t="inlineStr">
        <is>
          <t>140895</t>
        </is>
      </c>
      <c r="H187" t="inlineStr">
        <is>
          <t>13/01/2026</t>
        </is>
      </c>
      <c r="I187" t="inlineStr">
        <is>
          <t>VERDE</t>
        </is>
      </c>
      <c r="J187" t="inlineStr">
        <is>
          <t>http://www.aduanet.gob.pe/servlet/SgCDUI2?option=una&amp;n=40&amp;codaduana=118&amp;anoprese=2025&amp;numecorre=140895</t>
        </is>
      </c>
      <c r="K187" t="inlineStr">
        <is>
          <t>2026-09-24T02:45:34.803260+00:00</t>
        </is>
      </c>
    </row>
    <row r="188">
      <c r="A188" t="inlineStr">
        <is>
          <t>20404057805</t>
        </is>
      </c>
      <c r="B188" t="inlineStr">
        <is>
          <t>2026</t>
        </is>
      </c>
      <c r="C188" t="inlineStr">
        <is>
          <t>2</t>
        </is>
      </c>
      <c r="D188" t="inlineStr">
        <is>
          <t>118</t>
        </is>
      </c>
      <c r="E188" t="inlineStr">
        <is>
          <t>7378</t>
        </is>
      </c>
      <c r="F188" t="inlineStr">
        <is>
          <t>NL</t>
        </is>
      </c>
      <c r="G188" t="inlineStr">
        <is>
          <t>011263</t>
        </is>
      </c>
      <c r="H188" t="inlineStr">
        <is>
          <t>10/02/2026</t>
        </is>
      </c>
      <c r="I188" t="inlineStr">
        <is>
          <t>VERDE</t>
        </is>
      </c>
      <c r="J188" t="inlineStr">
        <is>
          <t>http://www.aduanet.gob.pe/servlet/SgCDUI2?option=una&amp;n=40&amp;codaduana=118&amp;anoprese=2026&amp;numecorre=011263</t>
        </is>
      </c>
      <c r="K188" t="inlineStr">
        <is>
          <t>2026-09-24T02:45:35.521698+00:00</t>
        </is>
      </c>
    </row>
    <row r="189">
      <c r="A189" t="inlineStr">
        <is>
          <t>20404057805</t>
        </is>
      </c>
      <c r="B189" t="inlineStr">
        <is>
          <t>2026</t>
        </is>
      </c>
      <c r="C189" t="inlineStr">
        <is>
          <t>2</t>
        </is>
      </c>
      <c r="D189" t="inlineStr">
        <is>
          <t>118</t>
        </is>
      </c>
      <c r="E189" t="inlineStr">
        <is>
          <t>7378</t>
        </is>
      </c>
      <c r="F189" t="inlineStr">
        <is>
          <t>NL</t>
        </is>
      </c>
      <c r="G189" t="inlineStr">
        <is>
          <t>016071</t>
        </is>
      </c>
      <c r="H189" t="inlineStr">
        <is>
          <t>25/02/2026</t>
        </is>
      </c>
      <c r="I189" t="inlineStr">
        <is>
          <t>VERDE</t>
        </is>
      </c>
      <c r="J189" t="inlineStr">
        <is>
          <t>http://www.aduanet.gob.pe/servlet/SgCDUI2?option=una&amp;n=40&amp;codaduana=118&amp;anoprese=2026&amp;numecorre=016071</t>
        </is>
      </c>
      <c r="K189" t="inlineStr">
        <is>
          <t>2026-09-24T02:45:35.521698+00:00</t>
        </is>
      </c>
    </row>
    <row r="190">
      <c r="A190" t="inlineStr">
        <is>
          <t>20448277781</t>
        </is>
      </c>
      <c r="B190" t="inlineStr">
        <is>
          <t>2025</t>
        </is>
      </c>
      <c r="C190" t="inlineStr">
        <is>
          <t>1</t>
        </is>
      </c>
      <c r="D190" t="inlineStr">
        <is>
          <t>118</t>
        </is>
      </c>
      <c r="E190" t="inlineStr">
        <is>
          <t>0221</t>
        </is>
      </c>
      <c r="F190" t="inlineStr">
        <is>
          <t>FR</t>
        </is>
      </c>
      <c r="G190" t="inlineStr">
        <is>
          <t>002181</t>
        </is>
      </c>
      <c r="H190" t="inlineStr">
        <is>
          <t>22/01/2025</t>
        </is>
      </c>
      <c r="I190" t="inlineStr">
        <is>
          <t>VERDE</t>
        </is>
      </c>
      <c r="J190" t="inlineStr">
        <is>
          <t>http://www.aduanet.gob.pe/servlet/SgCDUI2?option=una&amp;n=40&amp;codaduana=118&amp;anoprese=2025&amp;numecorre=002181</t>
        </is>
      </c>
      <c r="K190" t="inlineStr">
        <is>
          <t>2026-09-24T02:45:36.238913+00:00</t>
        </is>
      </c>
    </row>
    <row r="191">
      <c r="A191" t="inlineStr">
        <is>
          <t>20448277781</t>
        </is>
      </c>
      <c r="B191" t="inlineStr">
        <is>
          <t>2025</t>
        </is>
      </c>
      <c r="C191" t="inlineStr">
        <is>
          <t>2</t>
        </is>
      </c>
      <c r="D191" t="inlineStr">
        <is>
          <t>118</t>
        </is>
      </c>
      <c r="E191" t="inlineStr">
        <is>
          <t>0221</t>
        </is>
      </c>
      <c r="F191" t="inlineStr">
        <is>
          <t>FR</t>
        </is>
      </c>
      <c r="G191" t="inlineStr">
        <is>
          <t>014068</t>
        </is>
      </c>
      <c r="H191" t="inlineStr">
        <is>
          <t>14/02/2025</t>
        </is>
      </c>
      <c r="I191" t="inlineStr">
        <is>
          <t>VERDE</t>
        </is>
      </c>
      <c r="J191" t="inlineStr">
        <is>
          <t>http://www.aduanet.gob.pe/servlet/SgCDUI2?option=una&amp;n=40&amp;codaduana=118&amp;anoprese=2025&amp;numecorre=014068</t>
        </is>
      </c>
      <c r="K191" t="inlineStr">
        <is>
          <t>2026-09-24T02:45:36.966428+00:00</t>
        </is>
      </c>
    </row>
    <row r="192">
      <c r="A192" t="inlineStr">
        <is>
          <t>20448277781</t>
        </is>
      </c>
      <c r="B192" t="inlineStr">
        <is>
          <t>2025</t>
        </is>
      </c>
      <c r="C192" t="inlineStr">
        <is>
          <t>3</t>
        </is>
      </c>
      <c r="D192" t="inlineStr">
        <is>
          <t>118</t>
        </is>
      </c>
      <c r="E192" t="inlineStr">
        <is>
          <t>0221</t>
        </is>
      </c>
      <c r="F192" t="inlineStr">
        <is>
          <t>FR</t>
        </is>
      </c>
      <c r="G192" t="inlineStr">
        <is>
          <t>024148</t>
        </is>
      </c>
      <c r="H192" t="inlineStr">
        <is>
          <t>14/03/2025</t>
        </is>
      </c>
      <c r="I192" t="inlineStr">
        <is>
          <t>VERDE</t>
        </is>
      </c>
      <c r="J192" t="inlineStr">
        <is>
          <t>http://www.aduanet.gob.pe/servlet/SgCDUI2?option=una&amp;n=40&amp;codaduana=118&amp;anoprese=2025&amp;numecorre=024148</t>
        </is>
      </c>
      <c r="K192" t="inlineStr">
        <is>
          <t>2026-09-24T02:45:37.687224+00:00</t>
        </is>
      </c>
    </row>
    <row r="193">
      <c r="A193" t="inlineStr">
        <is>
          <t>20448277781</t>
        </is>
      </c>
      <c r="B193" t="inlineStr">
        <is>
          <t>2025</t>
        </is>
      </c>
      <c r="C193" t="inlineStr">
        <is>
          <t>8</t>
        </is>
      </c>
      <c r="D193" t="inlineStr">
        <is>
          <t>118</t>
        </is>
      </c>
      <c r="E193" t="inlineStr">
        <is>
          <t>0221</t>
        </is>
      </c>
      <c r="F193" t="inlineStr">
        <is>
          <t>FR</t>
        </is>
      </c>
      <c r="G193" t="inlineStr">
        <is>
          <t>089676</t>
        </is>
      </c>
      <c r="H193" t="inlineStr">
        <is>
          <t>27/08/2025</t>
        </is>
      </c>
      <c r="I193" t="inlineStr">
        <is>
          <t>VERDE</t>
        </is>
      </c>
      <c r="J193" t="inlineStr">
        <is>
          <t>http://www.aduanet.gob.pe/servlet/SgCDUI2?option=una&amp;n=40&amp;codaduana=118&amp;anoprese=2025&amp;numecorre=089676</t>
        </is>
      </c>
      <c r="K193" t="inlineStr">
        <is>
          <t>2026-09-24T02:45:38.301474+00:00</t>
        </is>
      </c>
    </row>
    <row r="194">
      <c r="A194" t="inlineStr">
        <is>
          <t>20448277781</t>
        </is>
      </c>
      <c r="B194" t="inlineStr">
        <is>
          <t>2025</t>
        </is>
      </c>
      <c r="C194" t="inlineStr">
        <is>
          <t>10</t>
        </is>
      </c>
      <c r="D194" t="inlineStr">
        <is>
          <t>118</t>
        </is>
      </c>
      <c r="E194" t="inlineStr">
        <is>
          <t>0221</t>
        </is>
      </c>
      <c r="F194" t="inlineStr">
        <is>
          <t>FR</t>
        </is>
      </c>
      <c r="G194" t="inlineStr">
        <is>
          <t>111029</t>
        </is>
      </c>
      <c r="H194" t="inlineStr">
        <is>
          <t>22/10/2025</t>
        </is>
      </c>
      <c r="I194" t="inlineStr">
        <is>
          <t>VERDE</t>
        </is>
      </c>
      <c r="J194" t="inlineStr">
        <is>
          <t>http://www.aduanet.gob.pe/servlet/SgCDUI2?option=una&amp;n=40&amp;codaduana=118&amp;anoprese=2025&amp;numecorre=111029</t>
        </is>
      </c>
      <c r="K194" t="inlineStr">
        <is>
          <t>2026-09-24T02:45:38.879767+00:00</t>
        </is>
      </c>
    </row>
    <row r="195">
      <c r="A195" t="inlineStr">
        <is>
          <t>20448277781</t>
        </is>
      </c>
      <c r="B195" t="inlineStr">
        <is>
          <t>2025</t>
        </is>
      </c>
      <c r="C195" t="inlineStr">
        <is>
          <t>12</t>
        </is>
      </c>
      <c r="D195" t="inlineStr">
        <is>
          <t>118</t>
        </is>
      </c>
      <c r="E195" t="inlineStr">
        <is>
          <t>0221</t>
        </is>
      </c>
      <c r="F195" t="inlineStr">
        <is>
          <t>FR</t>
        </is>
      </c>
      <c r="G195" t="inlineStr">
        <is>
          <t>135060</t>
        </is>
      </c>
      <c r="H195" t="inlineStr">
        <is>
          <t>24/12/2025</t>
        </is>
      </c>
      <c r="I195" t="inlineStr">
        <is>
          <t>VERDE</t>
        </is>
      </c>
      <c r="J195" t="inlineStr">
        <is>
          <t>http://www.aduanet.gob.pe/servlet/SgCDUI2?option=una&amp;n=40&amp;codaduana=118&amp;anoprese=2025&amp;numecorre=135060</t>
        </is>
      </c>
      <c r="K195" t="inlineStr">
        <is>
          <t>2026-09-24T02:45:39.469820+00:00</t>
        </is>
      </c>
    </row>
    <row r="196">
      <c r="A196" t="inlineStr">
        <is>
          <t>20448277781</t>
        </is>
      </c>
      <c r="B196" t="inlineStr">
        <is>
          <t>2026</t>
        </is>
      </c>
      <c r="C196" t="inlineStr">
        <is>
          <t>1</t>
        </is>
      </c>
      <c r="D196" t="inlineStr">
        <is>
          <t>118</t>
        </is>
      </c>
      <c r="E196" t="inlineStr">
        <is>
          <t>0221</t>
        </is>
      </c>
      <c r="F196" t="inlineStr">
        <is>
          <t>FR</t>
        </is>
      </c>
      <c r="G196" t="inlineStr">
        <is>
          <t>002107</t>
        </is>
      </c>
      <c r="H196" t="inlineStr">
        <is>
          <t>13/01/2026</t>
        </is>
      </c>
      <c r="I196" t="inlineStr">
        <is>
          <t>VERDE</t>
        </is>
      </c>
      <c r="J196" t="inlineStr">
        <is>
          <t>http://www.aduanet.gob.pe/servlet/SgCDUI2?option=una&amp;n=40&amp;codaduana=118&amp;anoprese=2026&amp;numecorre=002107</t>
        </is>
      </c>
      <c r="K196" t="inlineStr">
        <is>
          <t>2026-09-24T02:45:40.059966+00:00</t>
        </is>
      </c>
    </row>
    <row r="197">
      <c r="A197" t="inlineStr">
        <is>
          <t>20450105113</t>
        </is>
      </c>
      <c r="B197" t="inlineStr">
        <is>
          <t>2025</t>
        </is>
      </c>
      <c r="C197" t="inlineStr">
        <is>
          <t>1</t>
        </is>
      </c>
      <c r="D197" t="inlineStr">
        <is>
          <t>046</t>
        </is>
      </c>
      <c r="E197" t="inlineStr">
        <is>
          <t>6158</t>
        </is>
      </c>
      <c r="F197" t="inlineStr">
        <is>
          <t>FR</t>
        </is>
      </c>
      <c r="G197" t="inlineStr">
        <is>
          <t>055142</t>
        </is>
      </c>
      <c r="H197" t="inlineStr">
        <is>
          <t>03/01/2025</t>
        </is>
      </c>
      <c r="I197" t="inlineStr">
        <is>
          <t>VERDE</t>
        </is>
      </c>
      <c r="J197" t="inlineStr">
        <is>
          <t>http://www.aduanet.gob.pe/servlet/SgCDUI2?option=una&amp;n=40&amp;codaduana=046&amp;anoprese=2024&amp;numecorre=055142</t>
        </is>
      </c>
      <c r="K197" t="inlineStr">
        <is>
          <t>2026-09-24T02:45:40.641794+00:00</t>
        </is>
      </c>
    </row>
    <row r="198">
      <c r="A198" t="inlineStr">
        <is>
          <t>20450105113</t>
        </is>
      </c>
      <c r="B198" t="inlineStr">
        <is>
          <t>2025</t>
        </is>
      </c>
      <c r="C198" t="inlineStr">
        <is>
          <t>1</t>
        </is>
      </c>
      <c r="D198" t="inlineStr">
        <is>
          <t>046</t>
        </is>
      </c>
      <c r="E198" t="inlineStr">
        <is>
          <t>6158</t>
        </is>
      </c>
      <c r="F198" t="inlineStr">
        <is>
          <t>FR</t>
        </is>
      </c>
      <c r="G198" t="inlineStr">
        <is>
          <t>002695</t>
        </is>
      </c>
      <c r="H198" t="inlineStr">
        <is>
          <t>18/01/2025</t>
        </is>
      </c>
      <c r="I198" t="inlineStr">
        <is>
          <t>VERDE</t>
        </is>
      </c>
      <c r="J198" t="inlineStr">
        <is>
          <t>http://www.aduanet.gob.pe/servlet/SgCDUI2?option=una&amp;n=40&amp;codaduana=046&amp;anoprese=2025&amp;numecorre=002695</t>
        </is>
      </c>
      <c r="K198" t="inlineStr">
        <is>
          <t>2026-09-24T02:45:40.641794+00:00</t>
        </is>
      </c>
    </row>
    <row r="199">
      <c r="A199" t="inlineStr">
        <is>
          <t>20450105113</t>
        </is>
      </c>
      <c r="B199" t="inlineStr">
        <is>
          <t>2025</t>
        </is>
      </c>
      <c r="C199" t="inlineStr">
        <is>
          <t>2</t>
        </is>
      </c>
      <c r="D199" t="inlineStr">
        <is>
          <t>046</t>
        </is>
      </c>
      <c r="E199" t="inlineStr">
        <is>
          <t>6158</t>
        </is>
      </c>
      <c r="F199" t="inlineStr">
        <is>
          <t>FR</t>
        </is>
      </c>
      <c r="G199" t="inlineStr">
        <is>
          <t>007416</t>
        </is>
      </c>
      <c r="H199" t="inlineStr">
        <is>
          <t>13/02/2025</t>
        </is>
      </c>
      <c r="I199" t="inlineStr">
        <is>
          <t>VERDE</t>
        </is>
      </c>
      <c r="J199" t="inlineStr">
        <is>
          <t>http://www.aduanet.gob.pe/servlet/SgCDUI2?option=una&amp;n=40&amp;codaduana=046&amp;anoprese=2025&amp;numecorre=007416</t>
        </is>
      </c>
      <c r="K199" t="inlineStr">
        <is>
          <t>2026-09-24T02:45:41.228060+00:00</t>
        </is>
      </c>
    </row>
    <row r="200">
      <c r="A200" t="inlineStr">
        <is>
          <t>20450105113</t>
        </is>
      </c>
      <c r="B200" t="inlineStr">
        <is>
          <t>2025</t>
        </is>
      </c>
      <c r="C200" t="inlineStr">
        <is>
          <t>2</t>
        </is>
      </c>
      <c r="D200" t="inlineStr">
        <is>
          <t>046</t>
        </is>
      </c>
      <c r="E200" t="inlineStr">
        <is>
          <t>6158</t>
        </is>
      </c>
      <c r="F200" t="inlineStr">
        <is>
          <t>FR</t>
        </is>
      </c>
      <c r="G200" t="inlineStr">
        <is>
          <t>008546</t>
        </is>
      </c>
      <c r="H200" t="inlineStr">
        <is>
          <t>20/02/2025</t>
        </is>
      </c>
      <c r="I200" t="inlineStr">
        <is>
          <t>VERDE</t>
        </is>
      </c>
      <c r="J200" t="inlineStr">
        <is>
          <t>http://www.aduanet.gob.pe/servlet/SgCDUI2?option=una&amp;n=40&amp;codaduana=046&amp;anoprese=2025&amp;numecorre=008546</t>
        </is>
      </c>
      <c r="K200" t="inlineStr">
        <is>
          <t>2026-09-24T02:45:41.228060+00:00</t>
        </is>
      </c>
    </row>
    <row r="201">
      <c r="A201" t="inlineStr">
        <is>
          <t>20450105113</t>
        </is>
      </c>
      <c r="B201" t="inlineStr">
        <is>
          <t>2025</t>
        </is>
      </c>
      <c r="C201" t="inlineStr">
        <is>
          <t>3</t>
        </is>
      </c>
      <c r="D201" t="inlineStr">
        <is>
          <t>046</t>
        </is>
      </c>
      <c r="E201" t="inlineStr">
        <is>
          <t>6158</t>
        </is>
      </c>
      <c r="F201" t="inlineStr">
        <is>
          <t>FR</t>
        </is>
      </c>
      <c r="G201" t="inlineStr">
        <is>
          <t>010844</t>
        </is>
      </c>
      <c r="H201" t="inlineStr">
        <is>
          <t>06/03/2025</t>
        </is>
      </c>
      <c r="I201" t="inlineStr">
        <is>
          <t>VERDE</t>
        </is>
      </c>
      <c r="J201" t="inlineStr">
        <is>
          <t>http://www.aduanet.gob.pe/servlet/SgCDUI2?option=una&amp;n=40&amp;codaduana=046&amp;anoprese=2025&amp;numecorre=010844</t>
        </is>
      </c>
      <c r="K201" t="inlineStr">
        <is>
          <t>2026-09-24T02:45:41.821049+00:00</t>
        </is>
      </c>
    </row>
    <row r="202">
      <c r="A202" t="inlineStr">
        <is>
          <t>20450105113</t>
        </is>
      </c>
      <c r="B202" t="inlineStr">
        <is>
          <t>2025</t>
        </is>
      </c>
      <c r="C202" t="inlineStr">
        <is>
          <t>3</t>
        </is>
      </c>
      <c r="D202" t="inlineStr">
        <is>
          <t>046</t>
        </is>
      </c>
      <c r="E202" t="inlineStr">
        <is>
          <t>6158</t>
        </is>
      </c>
      <c r="F202" t="inlineStr">
        <is>
          <t>BE</t>
        </is>
      </c>
      <c r="G202" t="inlineStr">
        <is>
          <t>011762</t>
        </is>
      </c>
      <c r="H202" t="inlineStr">
        <is>
          <t>14/03/2025</t>
        </is>
      </c>
      <c r="I202" t="inlineStr">
        <is>
          <t>VERDE</t>
        </is>
      </c>
      <c r="J202" t="inlineStr">
        <is>
          <t>http://www.aduanet.gob.pe/servlet/SgCDUI2?option=una&amp;n=40&amp;codaduana=046&amp;anoprese=2025&amp;numecorre=011762</t>
        </is>
      </c>
      <c r="K202" t="inlineStr">
        <is>
          <t>2026-09-24T02:45:42.413915+00:00</t>
        </is>
      </c>
    </row>
    <row r="203">
      <c r="A203" t="inlineStr">
        <is>
          <t>20450105113</t>
        </is>
      </c>
      <c r="B203" t="inlineStr">
        <is>
          <t>2025</t>
        </is>
      </c>
      <c r="C203" t="inlineStr">
        <is>
          <t>4</t>
        </is>
      </c>
      <c r="D203" t="inlineStr">
        <is>
          <t>046</t>
        </is>
      </c>
      <c r="E203" t="inlineStr">
        <is>
          <t>6158</t>
        </is>
      </c>
      <c r="F203" t="inlineStr">
        <is>
          <t>FR</t>
        </is>
      </c>
      <c r="G203" t="inlineStr">
        <is>
          <t>015127</t>
        </is>
      </c>
      <c r="H203" t="inlineStr">
        <is>
          <t>14/04/2025</t>
        </is>
      </c>
      <c r="I203" t="inlineStr">
        <is>
          <t>VERDE</t>
        </is>
      </c>
      <c r="J203" t="inlineStr">
        <is>
          <t>http://www.aduanet.gob.pe/servlet/SgCDUI2?option=una&amp;n=40&amp;codaduana=046&amp;anoprese=2025&amp;numecorre=015127</t>
        </is>
      </c>
      <c r="K203" t="inlineStr">
        <is>
          <t>2026-09-24T02:45:42.992130+00:00</t>
        </is>
      </c>
    </row>
    <row r="204">
      <c r="A204" t="inlineStr">
        <is>
          <t>20450105113</t>
        </is>
      </c>
      <c r="B204" t="inlineStr">
        <is>
          <t>2025</t>
        </is>
      </c>
      <c r="C204" t="inlineStr">
        <is>
          <t>5</t>
        </is>
      </c>
      <c r="D204" t="inlineStr">
        <is>
          <t>046</t>
        </is>
      </c>
      <c r="E204" t="inlineStr">
        <is>
          <t>6158</t>
        </is>
      </c>
      <c r="F204" t="inlineStr">
        <is>
          <t>FR</t>
        </is>
      </c>
      <c r="G204" t="inlineStr">
        <is>
          <t>020433</t>
        </is>
      </c>
      <c r="H204" t="inlineStr">
        <is>
          <t>27/05/2025</t>
        </is>
      </c>
      <c r="I204" t="inlineStr">
        <is>
          <t>VERDE</t>
        </is>
      </c>
      <c r="J204" t="inlineStr">
        <is>
          <t>http://www.aduanet.gob.pe/servlet/SgCDUI2?option=una&amp;n=40&amp;codaduana=046&amp;anoprese=2025&amp;numecorre=020433</t>
        </is>
      </c>
      <c r="K204" t="inlineStr">
        <is>
          <t>2026-09-24T02:45:43.577922+00:00</t>
        </is>
      </c>
    </row>
    <row r="205">
      <c r="A205" t="inlineStr">
        <is>
          <t>20450105113</t>
        </is>
      </c>
      <c r="B205" t="inlineStr">
        <is>
          <t>2025</t>
        </is>
      </c>
      <c r="C205" t="inlineStr">
        <is>
          <t>6</t>
        </is>
      </c>
      <c r="D205" t="inlineStr">
        <is>
          <t>046</t>
        </is>
      </c>
      <c r="E205" t="inlineStr">
        <is>
          <t>6158</t>
        </is>
      </c>
      <c r="F205" t="inlineStr">
        <is>
          <t>FR</t>
        </is>
      </c>
      <c r="G205" t="inlineStr">
        <is>
          <t>025731</t>
        </is>
      </c>
      <c r="H205" t="inlineStr">
        <is>
          <t>30/06/2025</t>
        </is>
      </c>
      <c r="I205" t="inlineStr">
        <is>
          <t>VERDE</t>
        </is>
      </c>
      <c r="J205" t="inlineStr">
        <is>
          <t>http://www.aduanet.gob.pe/servlet/SgCDUI2?option=una&amp;n=40&amp;codaduana=046&amp;anoprese=2025&amp;numecorre=025731</t>
        </is>
      </c>
      <c r="K205" t="inlineStr">
        <is>
          <t>2026-09-24T02:45:44.159459+00:00</t>
        </is>
      </c>
    </row>
    <row r="206">
      <c r="A206" t="inlineStr">
        <is>
          <t>20450105113</t>
        </is>
      </c>
      <c r="B206" t="inlineStr">
        <is>
          <t>2025</t>
        </is>
      </c>
      <c r="C206" t="inlineStr">
        <is>
          <t>8</t>
        </is>
      </c>
      <c r="D206" t="inlineStr">
        <is>
          <t>046</t>
        </is>
      </c>
      <c r="E206" t="inlineStr">
        <is>
          <t>6158</t>
        </is>
      </c>
      <c r="F206" t="inlineStr">
        <is>
          <t>FR</t>
        </is>
      </c>
      <c r="G206" t="inlineStr">
        <is>
          <t>031446</t>
        </is>
      </c>
      <c r="H206" t="inlineStr">
        <is>
          <t>16/08/2025</t>
        </is>
      </c>
      <c r="I206" t="inlineStr">
        <is>
          <t>VERDE</t>
        </is>
      </c>
      <c r="J206" t="inlineStr">
        <is>
          <t>http://www.aduanet.gob.pe/servlet/SgCDUI2?option=una&amp;n=40&amp;codaduana=046&amp;anoprese=2025&amp;numecorre=031446</t>
        </is>
      </c>
      <c r="K206" t="inlineStr">
        <is>
          <t>2026-09-24T02:45:44.738474+00:00</t>
        </is>
      </c>
    </row>
    <row r="207">
      <c r="A207" t="inlineStr">
        <is>
          <t>20450105113</t>
        </is>
      </c>
      <c r="B207" t="inlineStr">
        <is>
          <t>2025</t>
        </is>
      </c>
      <c r="C207" t="inlineStr">
        <is>
          <t>8</t>
        </is>
      </c>
      <c r="D207" t="inlineStr">
        <is>
          <t>046</t>
        </is>
      </c>
      <c r="E207" t="inlineStr">
        <is>
          <t>6158</t>
        </is>
      </c>
      <c r="F207" t="inlineStr">
        <is>
          <t>FR</t>
        </is>
      </c>
      <c r="G207" t="inlineStr">
        <is>
          <t>031551</t>
        </is>
      </c>
      <c r="H207" t="inlineStr">
        <is>
          <t>16/08/2025</t>
        </is>
      </c>
      <c r="I207" t="inlineStr">
        <is>
          <t>VERDE</t>
        </is>
      </c>
      <c r="J207" t="inlineStr">
        <is>
          <t>http://www.aduanet.gob.pe/servlet/SgCDUI2?option=una&amp;n=40&amp;codaduana=046&amp;anoprese=2025&amp;numecorre=031551</t>
        </is>
      </c>
      <c r="K207" t="inlineStr">
        <is>
          <t>2026-09-24T02:45:44.738474+00:00</t>
        </is>
      </c>
    </row>
    <row r="208">
      <c r="A208" t="inlineStr">
        <is>
          <t>20450105113</t>
        </is>
      </c>
      <c r="B208" t="inlineStr">
        <is>
          <t>2025</t>
        </is>
      </c>
      <c r="C208" t="inlineStr">
        <is>
          <t>10</t>
        </is>
      </c>
      <c r="D208" t="inlineStr">
        <is>
          <t>046</t>
        </is>
      </c>
      <c r="E208" t="inlineStr">
        <is>
          <t>6158</t>
        </is>
      </c>
      <c r="F208" t="inlineStr">
        <is>
          <t>FR</t>
        </is>
      </c>
      <c r="G208" t="inlineStr">
        <is>
          <t>042658</t>
        </is>
      </c>
      <c r="H208" t="inlineStr">
        <is>
          <t>25/10/2025</t>
        </is>
      </c>
      <c r="I208" t="inlineStr">
        <is>
          <t>VERDE</t>
        </is>
      </c>
      <c r="J208" t="inlineStr">
        <is>
          <t>http://www.aduanet.gob.pe/servlet/SgCDUI2?option=una&amp;n=40&amp;codaduana=046&amp;anoprese=2025&amp;numecorre=042658</t>
        </is>
      </c>
      <c r="K208" t="inlineStr">
        <is>
          <t>2026-09-24T02:45:45.344064+00:00</t>
        </is>
      </c>
    </row>
    <row r="209">
      <c r="A209" t="inlineStr">
        <is>
          <t>20450105113</t>
        </is>
      </c>
      <c r="B209" t="inlineStr">
        <is>
          <t>2025</t>
        </is>
      </c>
      <c r="C209" t="inlineStr">
        <is>
          <t>10</t>
        </is>
      </c>
      <c r="D209" t="inlineStr">
        <is>
          <t>046</t>
        </is>
      </c>
      <c r="E209" t="inlineStr">
        <is>
          <t>6158</t>
        </is>
      </c>
      <c r="F209" t="inlineStr">
        <is>
          <t>LB</t>
        </is>
      </c>
      <c r="G209" t="inlineStr">
        <is>
          <t>041029</t>
        </is>
      </c>
      <c r="H209" t="inlineStr">
        <is>
          <t>26/10/2025</t>
        </is>
      </c>
      <c r="I209" t="inlineStr">
        <is>
          <t>VERDE</t>
        </is>
      </c>
      <c r="J209" t="inlineStr">
        <is>
          <t>http://www.aduanet.gob.pe/servlet/SgCDUI2?option=una&amp;n=40&amp;codaduana=046&amp;anoprese=2025&amp;numecorre=041029</t>
        </is>
      </c>
      <c r="K209" t="inlineStr">
        <is>
          <t>2026-09-24T02:45:46.005152+00:00</t>
        </is>
      </c>
    </row>
    <row r="210">
      <c r="A210" t="inlineStr">
        <is>
          <t>20450105113</t>
        </is>
      </c>
      <c r="B210" t="inlineStr">
        <is>
          <t>2025</t>
        </is>
      </c>
      <c r="C210" t="inlineStr">
        <is>
          <t>11</t>
        </is>
      </c>
      <c r="D210" t="inlineStr">
        <is>
          <t>046</t>
        </is>
      </c>
      <c r="E210" t="inlineStr">
        <is>
          <t>6158</t>
        </is>
      </c>
      <c r="F210" t="inlineStr">
        <is>
          <t>FR</t>
        </is>
      </c>
      <c r="G210" t="inlineStr">
        <is>
          <t>052902</t>
        </is>
      </c>
      <c r="H210" t="inlineStr">
        <is>
          <t>22/11/2025</t>
        </is>
      </c>
      <c r="I210" t="inlineStr">
        <is>
          <t>VERDE</t>
        </is>
      </c>
      <c r="J210" t="inlineStr">
        <is>
          <t>http://www.aduanet.gob.pe/servlet/SgCDUI2?option=una&amp;n=40&amp;codaduana=046&amp;anoprese=2025&amp;numecorre=052902</t>
        </is>
      </c>
      <c r="K210" t="inlineStr">
        <is>
          <t>2026-09-24T02:45:46.675631+00:00</t>
        </is>
      </c>
    </row>
    <row r="211">
      <c r="A211" t="inlineStr">
        <is>
          <t>20450105113</t>
        </is>
      </c>
      <c r="B211" t="inlineStr">
        <is>
          <t>2025</t>
        </is>
      </c>
      <c r="C211" t="inlineStr">
        <is>
          <t>12</t>
        </is>
      </c>
      <c r="D211" t="inlineStr">
        <is>
          <t>046</t>
        </is>
      </c>
      <c r="E211" t="inlineStr">
        <is>
          <t>6158</t>
        </is>
      </c>
      <c r="F211" t="inlineStr">
        <is>
          <t>FR</t>
        </is>
      </c>
      <c r="G211" t="inlineStr">
        <is>
          <t>066240</t>
        </is>
      </c>
      <c r="H211" t="inlineStr">
        <is>
          <t>27/12/2025</t>
        </is>
      </c>
      <c r="I211" t="inlineStr">
        <is>
          <t>VERDE</t>
        </is>
      </c>
      <c r="J211" t="inlineStr">
        <is>
          <t>http://www.aduanet.gob.pe/servlet/SgCDUI2?option=una&amp;n=40&amp;codaduana=046&amp;anoprese=2025&amp;numecorre=066240</t>
        </is>
      </c>
      <c r="K211" t="inlineStr">
        <is>
          <t>2026-09-24T02:45:47.436340+00:00</t>
        </is>
      </c>
    </row>
    <row r="212">
      <c r="A212" t="inlineStr">
        <is>
          <t>20450105113</t>
        </is>
      </c>
      <c r="B212" t="inlineStr">
        <is>
          <t>2026</t>
        </is>
      </c>
      <c r="C212" t="inlineStr">
        <is>
          <t>1</t>
        </is>
      </c>
      <c r="D212" t="inlineStr">
        <is>
          <t>046</t>
        </is>
      </c>
      <c r="E212" t="inlineStr">
        <is>
          <t>9056</t>
        </is>
      </c>
      <c r="F212" t="inlineStr">
        <is>
          <t>FR</t>
        </is>
      </c>
      <c r="G212" t="inlineStr">
        <is>
          <t>001631</t>
        </is>
      </c>
      <c r="H212" t="inlineStr">
        <is>
          <t>16/01/2026</t>
        </is>
      </c>
      <c r="I212" t="inlineStr">
        <is>
          <t>VERDE</t>
        </is>
      </c>
      <c r="J212" t="inlineStr">
        <is>
          <t>http://www.aduanet.gob.pe/servlet/SgCDUI2?option=una&amp;n=40&amp;codaduana=046&amp;anoprese=2026&amp;numecorre=001631</t>
        </is>
      </c>
      <c r="K212" t="inlineStr">
        <is>
          <t>2026-09-24T02:45:48.184922+00:00</t>
        </is>
      </c>
    </row>
    <row r="213">
      <c r="A213" t="inlineStr">
        <is>
          <t>20450105113</t>
        </is>
      </c>
      <c r="B213" t="inlineStr">
        <is>
          <t>2026</t>
        </is>
      </c>
      <c r="C213" t="inlineStr">
        <is>
          <t>3</t>
        </is>
      </c>
      <c r="D213" t="inlineStr">
        <is>
          <t>046</t>
        </is>
      </c>
      <c r="E213" t="inlineStr">
        <is>
          <t>6158</t>
        </is>
      </c>
      <c r="F213" t="inlineStr">
        <is>
          <t>FR</t>
        </is>
      </c>
      <c r="G213" t="inlineStr">
        <is>
          <t>012494</t>
        </is>
      </c>
      <c r="H213" t="inlineStr">
        <is>
          <t>16/03/2026</t>
        </is>
      </c>
      <c r="I213" t="inlineStr">
        <is>
          <t>VERDE</t>
        </is>
      </c>
      <c r="J213" t="inlineStr">
        <is>
          <t>http://www.aduanet.gob.pe/servlet/SgCDUI2?option=una&amp;n=40&amp;codaduana=046&amp;anoprese=2026&amp;numecorre=012494</t>
        </is>
      </c>
      <c r="K213" t="inlineStr">
        <is>
          <t>2026-09-24T02:45:48.887798+00:00</t>
        </is>
      </c>
    </row>
    <row r="214">
      <c r="A214" t="inlineStr">
        <is>
          <t>20450105113</t>
        </is>
      </c>
      <c r="B214" t="inlineStr">
        <is>
          <t>2026</t>
        </is>
      </c>
      <c r="C214" t="inlineStr">
        <is>
          <t>3</t>
        </is>
      </c>
      <c r="D214" t="inlineStr">
        <is>
          <t>046</t>
        </is>
      </c>
      <c r="E214" t="inlineStr">
        <is>
          <t>6158</t>
        </is>
      </c>
      <c r="F214" t="inlineStr">
        <is>
          <t>ES</t>
        </is>
      </c>
      <c r="G214" t="inlineStr">
        <is>
          <t>013558</t>
        </is>
      </c>
      <c r="H214" t="inlineStr">
        <is>
          <t>28/03/2026</t>
        </is>
      </c>
      <c r="I214" t="inlineStr">
        <is>
          <t>VERDE</t>
        </is>
      </c>
      <c r="J214" t="inlineStr">
        <is>
          <t>http://www.aduanet.gob.pe/servlet/SgCDUI2?option=una&amp;n=40&amp;codaduana=046&amp;anoprese=2026&amp;numecorre=013558</t>
        </is>
      </c>
      <c r="K214" t="inlineStr">
        <is>
          <t>2026-09-24T02:45:49.602318+00:00</t>
        </is>
      </c>
    </row>
    <row r="215">
      <c r="A215" t="inlineStr">
        <is>
          <t>20452774705</t>
        </is>
      </c>
      <c r="B215" t="inlineStr">
        <is>
          <t>2025</t>
        </is>
      </c>
      <c r="C215" t="inlineStr">
        <is>
          <t>1</t>
        </is>
      </c>
      <c r="D215" t="inlineStr">
        <is>
          <t>118</t>
        </is>
      </c>
      <c r="E215" t="inlineStr">
        <is>
          <t>6982</t>
        </is>
      </c>
      <c r="F215" t="inlineStr">
        <is>
          <t>IT</t>
        </is>
      </c>
      <c r="G215" t="inlineStr">
        <is>
          <t>135653</t>
        </is>
      </c>
      <c r="H215" t="inlineStr">
        <is>
          <t>08/01/2025</t>
        </is>
      </c>
      <c r="I215" t="inlineStr">
        <is>
          <t>VERDE</t>
        </is>
      </c>
      <c r="J215" t="inlineStr">
        <is>
          <t>http://www.aduanet.gob.pe/servlet/SgCDUI2?option=una&amp;n=40&amp;codaduana=118&amp;anoprese=2024&amp;numecorre=135653</t>
        </is>
      </c>
      <c r="K215" t="inlineStr">
        <is>
          <t>2026-09-24T02:45:50.311656+00:00</t>
        </is>
      </c>
    </row>
    <row r="216">
      <c r="A216" t="inlineStr">
        <is>
          <t>20452774705</t>
        </is>
      </c>
      <c r="B216" t="inlineStr">
        <is>
          <t>2025</t>
        </is>
      </c>
      <c r="C216" t="inlineStr">
        <is>
          <t>1</t>
        </is>
      </c>
      <c r="D216" t="inlineStr">
        <is>
          <t>118</t>
        </is>
      </c>
      <c r="E216" t="inlineStr">
        <is>
          <t>6982</t>
        </is>
      </c>
      <c r="F216" t="inlineStr">
        <is>
          <t>DE</t>
        </is>
      </c>
      <c r="G216" t="inlineStr">
        <is>
          <t>135652</t>
        </is>
      </c>
      <c r="H216" t="inlineStr">
        <is>
          <t>01/01/2025</t>
        </is>
      </c>
      <c r="I216" t="inlineStr">
        <is>
          <t>VERDE</t>
        </is>
      </c>
      <c r="J216" t="inlineStr">
        <is>
          <t>http://www.aduanet.gob.pe/servlet/SgCDUI2?option=una&amp;n=40&amp;codaduana=118&amp;anoprese=2024&amp;numecorre=135652</t>
        </is>
      </c>
      <c r="K216" t="inlineStr">
        <is>
          <t>2026-09-24T02:45:51.052798+00:00</t>
        </is>
      </c>
    </row>
    <row r="217">
      <c r="A217" t="inlineStr">
        <is>
          <t>20452774705</t>
        </is>
      </c>
      <c r="B217" t="inlineStr">
        <is>
          <t>2025</t>
        </is>
      </c>
      <c r="C217" t="inlineStr">
        <is>
          <t>2</t>
        </is>
      </c>
      <c r="D217" t="inlineStr">
        <is>
          <t>118</t>
        </is>
      </c>
      <c r="E217" t="inlineStr">
        <is>
          <t>6982</t>
        </is>
      </c>
      <c r="F217" t="inlineStr">
        <is>
          <t>NL</t>
        </is>
      </c>
      <c r="G217" t="inlineStr">
        <is>
          <t>010612</t>
        </is>
      </c>
      <c r="H217" t="inlineStr">
        <is>
          <t>04/02/2025</t>
        </is>
      </c>
      <c r="I217" t="inlineStr">
        <is>
          <t>VERDE</t>
        </is>
      </c>
      <c r="J217" t="inlineStr">
        <is>
          <t>http://www.aduanet.gob.pe/servlet/SgCDUI2?option=una&amp;n=40&amp;codaduana=118&amp;anoprese=2025&amp;numecorre=010612</t>
        </is>
      </c>
      <c r="K217" t="inlineStr">
        <is>
          <t>2026-09-24T02:45:51.721357+00:00</t>
        </is>
      </c>
    </row>
    <row r="218">
      <c r="A218" t="inlineStr">
        <is>
          <t>20452774705</t>
        </is>
      </c>
      <c r="B218" t="inlineStr">
        <is>
          <t>2025</t>
        </is>
      </c>
      <c r="C218" t="inlineStr">
        <is>
          <t>9</t>
        </is>
      </c>
      <c r="D218" t="inlineStr">
        <is>
          <t>118</t>
        </is>
      </c>
      <c r="E218" t="inlineStr">
        <is>
          <t>6982</t>
        </is>
      </c>
      <c r="F218" t="inlineStr">
        <is>
          <t>DE</t>
        </is>
      </c>
      <c r="G218" t="inlineStr">
        <is>
          <t>096410</t>
        </is>
      </c>
      <c r="H218" t="inlineStr">
        <is>
          <t>17/09/2025</t>
        </is>
      </c>
      <c r="I218" t="inlineStr">
        <is>
          <t>VERDE</t>
        </is>
      </c>
      <c r="J218" t="inlineStr">
        <is>
          <t>http://www.aduanet.gob.pe/servlet/SgCDUI2?option=una&amp;n=40&amp;codaduana=118&amp;anoprese=2025&amp;numecorre=096410</t>
        </is>
      </c>
      <c r="K218" t="inlineStr">
        <is>
          <t>2026-09-24T02:45:52.372585+00:00</t>
        </is>
      </c>
    </row>
    <row r="219">
      <c r="A219" t="inlineStr">
        <is>
          <t>20452774705</t>
        </is>
      </c>
      <c r="B219" t="inlineStr">
        <is>
          <t>2025</t>
        </is>
      </c>
      <c r="C219" t="inlineStr">
        <is>
          <t>12</t>
        </is>
      </c>
      <c r="D219" t="inlineStr">
        <is>
          <t>118</t>
        </is>
      </c>
      <c r="E219" t="inlineStr">
        <is>
          <t>6982</t>
        </is>
      </c>
      <c r="F219" t="inlineStr">
        <is>
          <t>DE</t>
        </is>
      </c>
      <c r="G219" t="inlineStr">
        <is>
          <t>132276</t>
        </is>
      </c>
      <c r="H219" t="inlineStr">
        <is>
          <t>17/12/2025</t>
        </is>
      </c>
      <c r="I219" t="inlineStr">
        <is>
          <t>VERDE</t>
        </is>
      </c>
      <c r="J219" t="inlineStr">
        <is>
          <t>http://www.aduanet.gob.pe/servlet/SgCDUI2?option=una&amp;n=40&amp;codaduana=118&amp;anoprese=2025&amp;numecorre=132276</t>
        </is>
      </c>
      <c r="K219" t="inlineStr">
        <is>
          <t>2026-09-24T02:45:52.979753+00:00</t>
        </is>
      </c>
    </row>
    <row r="220">
      <c r="A220" t="inlineStr">
        <is>
          <t>20452774705</t>
        </is>
      </c>
      <c r="B220" t="inlineStr">
        <is>
          <t>2025</t>
        </is>
      </c>
      <c r="C220" t="inlineStr">
        <is>
          <t>12</t>
        </is>
      </c>
      <c r="D220" t="inlineStr">
        <is>
          <t>118</t>
        </is>
      </c>
      <c r="E220" t="inlineStr">
        <is>
          <t>6982</t>
        </is>
      </c>
      <c r="F220" t="inlineStr">
        <is>
          <t>US</t>
        </is>
      </c>
      <c r="G220" t="inlineStr">
        <is>
          <t>132275</t>
        </is>
      </c>
      <c r="H220" t="inlineStr">
        <is>
          <t>14/12/2025</t>
        </is>
      </c>
      <c r="I220" t="inlineStr">
        <is>
          <t>VERDE</t>
        </is>
      </c>
      <c r="J220" t="inlineStr">
        <is>
          <t>http://www.aduanet.gob.pe/servlet/SgCDUI2?option=una&amp;n=40&amp;codaduana=118&amp;anoprese=2025&amp;numecorre=132275</t>
        </is>
      </c>
      <c r="K220" t="inlineStr">
        <is>
          <t>2026-09-24T02:45:53.775390+00:00</t>
        </is>
      </c>
    </row>
    <row r="221">
      <c r="A221" t="inlineStr">
        <is>
          <t>20452774705</t>
        </is>
      </c>
      <c r="B221" t="inlineStr">
        <is>
          <t>2026</t>
        </is>
      </c>
      <c r="C221" t="inlineStr">
        <is>
          <t>4</t>
        </is>
      </c>
      <c r="D221" t="inlineStr">
        <is>
          <t>118</t>
        </is>
      </c>
      <c r="E221" t="inlineStr">
        <is>
          <t>6982</t>
        </is>
      </c>
      <c r="F221" t="inlineStr">
        <is>
          <t>BE</t>
        </is>
      </c>
      <c r="G221" t="inlineStr">
        <is>
          <t>039092</t>
        </is>
      </c>
      <c r="H221" t="inlineStr">
        <is>
          <t>29/04/2026</t>
        </is>
      </c>
      <c r="I221" t="inlineStr">
        <is>
          <t>VERDE</t>
        </is>
      </c>
      <c r="J221" t="inlineStr">
        <is>
          <t>http://www.aduanet.gob.pe/servlet/SgCDUI2?option=una&amp;n=40&amp;codaduana=118&amp;anoprese=2026&amp;numecorre=039092</t>
        </is>
      </c>
      <c r="K221" t="inlineStr">
        <is>
          <t>2026-09-24T02:45:54.506024+00:00</t>
        </is>
      </c>
    </row>
    <row r="222">
      <c r="A222" t="inlineStr">
        <is>
          <t>20479595276</t>
        </is>
      </c>
      <c r="B222" t="inlineStr">
        <is>
          <t>2025</t>
        </is>
      </c>
      <c r="C222" t="inlineStr">
        <is>
          <t>1</t>
        </is>
      </c>
      <c r="D222" t="inlineStr">
        <is>
          <t>046</t>
        </is>
      </c>
      <c r="E222" t="inlineStr">
        <is>
          <t>5901</t>
        </is>
      </c>
      <c r="F222" t="inlineStr">
        <is>
          <t>JP</t>
        </is>
      </c>
      <c r="G222" t="inlineStr">
        <is>
          <t>054018</t>
        </is>
      </c>
      <c r="H222" t="inlineStr">
        <is>
          <t>08/01/2025</t>
        </is>
      </c>
      <c r="I222" t="inlineStr">
        <is>
          <t>VERDE</t>
        </is>
      </c>
      <c r="J222" t="inlineStr">
        <is>
          <t>http://www.aduanet.gob.pe/servlet/SgCDUI2?option=una&amp;n=40&amp;codaduana=046&amp;anoprese=2024&amp;numecorre=054018</t>
        </is>
      </c>
      <c r="K222" t="inlineStr">
        <is>
          <t>2026-09-24T02:45:55.190501+00:00</t>
        </is>
      </c>
    </row>
    <row r="223">
      <c r="A223" t="inlineStr">
        <is>
          <t>20479595276</t>
        </is>
      </c>
      <c r="B223" t="inlineStr">
        <is>
          <t>2025</t>
        </is>
      </c>
      <c r="C223" t="inlineStr">
        <is>
          <t>3</t>
        </is>
      </c>
      <c r="D223" t="inlineStr">
        <is>
          <t>046</t>
        </is>
      </c>
      <c r="E223" t="inlineStr">
        <is>
          <t>5901</t>
        </is>
      </c>
      <c r="F223" t="inlineStr">
        <is>
          <t>JP</t>
        </is>
      </c>
      <c r="G223" t="inlineStr">
        <is>
          <t>011906</t>
        </is>
      </c>
      <c r="H223" t="inlineStr">
        <is>
          <t>26/03/2025</t>
        </is>
      </c>
      <c r="I223" t="inlineStr">
        <is>
          <t>VERDE</t>
        </is>
      </c>
      <c r="J223" t="inlineStr">
        <is>
          <t>http://www.aduanet.gob.pe/servlet/SgCDUI2?option=una&amp;n=40&amp;codaduana=046&amp;anoprese=2025&amp;numecorre=011906</t>
        </is>
      </c>
      <c r="K223" t="inlineStr">
        <is>
          <t>2026-09-24T02:45:55.938590+00:00</t>
        </is>
      </c>
    </row>
    <row r="224">
      <c r="A224" t="inlineStr">
        <is>
          <t>20479595276</t>
        </is>
      </c>
      <c r="B224" t="inlineStr">
        <is>
          <t>2025</t>
        </is>
      </c>
      <c r="C224" t="inlineStr">
        <is>
          <t>8</t>
        </is>
      </c>
      <c r="D224" t="inlineStr">
        <is>
          <t>046</t>
        </is>
      </c>
      <c r="E224" t="inlineStr">
        <is>
          <t>5901</t>
        </is>
      </c>
      <c r="F224" t="inlineStr">
        <is>
          <t>SE</t>
        </is>
      </c>
      <c r="G224" t="inlineStr">
        <is>
          <t>029702</t>
        </is>
      </c>
      <c r="H224" t="inlineStr">
        <is>
          <t>02/08/2025</t>
        </is>
      </c>
      <c r="I224" t="inlineStr">
        <is>
          <t>VERDE</t>
        </is>
      </c>
      <c r="J224" t="inlineStr">
        <is>
          <t>http://www.aduanet.gob.pe/servlet/SgCDUI2?option=una&amp;n=40&amp;codaduana=046&amp;anoprese=2025&amp;numecorre=029702</t>
        </is>
      </c>
      <c r="K224" t="inlineStr">
        <is>
          <t>2026-09-24T02:45:56.635788+00:00</t>
        </is>
      </c>
    </row>
    <row r="225">
      <c r="A225" t="inlineStr">
        <is>
          <t>20479595276</t>
        </is>
      </c>
      <c r="B225" t="inlineStr">
        <is>
          <t>2025</t>
        </is>
      </c>
      <c r="C225" t="inlineStr">
        <is>
          <t>8</t>
        </is>
      </c>
      <c r="D225" t="inlineStr">
        <is>
          <t>046</t>
        </is>
      </c>
      <c r="E225" t="inlineStr">
        <is>
          <t>5901</t>
        </is>
      </c>
      <c r="F225" t="inlineStr">
        <is>
          <t>SE</t>
        </is>
      </c>
      <c r="G225" t="inlineStr">
        <is>
          <t>032150</t>
        </is>
      </c>
      <c r="H225" t="inlineStr">
        <is>
          <t>22/08/2025</t>
        </is>
      </c>
      <c r="I225" t="inlineStr">
        <is>
          <t>VERDE</t>
        </is>
      </c>
      <c r="J225" t="inlineStr">
        <is>
          <t>http://www.aduanet.gob.pe/servlet/SgCDUI2?option=una&amp;n=40&amp;codaduana=046&amp;anoprese=2025&amp;numecorre=032150</t>
        </is>
      </c>
      <c r="K225" t="inlineStr">
        <is>
          <t>2026-09-24T02:45:56.635788+00:00</t>
        </is>
      </c>
    </row>
    <row r="226">
      <c r="A226" t="inlineStr">
        <is>
          <t>20479595276</t>
        </is>
      </c>
      <c r="B226" t="inlineStr">
        <is>
          <t>2025</t>
        </is>
      </c>
      <c r="C226" t="inlineStr">
        <is>
          <t>8</t>
        </is>
      </c>
      <c r="D226" t="inlineStr">
        <is>
          <t>046</t>
        </is>
      </c>
      <c r="E226" t="inlineStr">
        <is>
          <t>5901</t>
        </is>
      </c>
      <c r="F226" t="inlineStr">
        <is>
          <t>CA</t>
        </is>
      </c>
      <c r="G226" t="inlineStr">
        <is>
          <t>032163</t>
        </is>
      </c>
      <c r="H226" t="inlineStr">
        <is>
          <t>23/08/2025</t>
        </is>
      </c>
      <c r="I226" t="inlineStr">
        <is>
          <t>VERDE</t>
        </is>
      </c>
      <c r="J226" t="inlineStr">
        <is>
          <t>http://www.aduanet.gob.pe/servlet/SgCDUI2?option=una&amp;n=40&amp;codaduana=046&amp;anoprese=2025&amp;numecorre=032163</t>
        </is>
      </c>
      <c r="K226" t="inlineStr">
        <is>
          <t>2026-09-24T02:45:57.314100+00:00</t>
        </is>
      </c>
    </row>
    <row r="227">
      <c r="A227" t="inlineStr">
        <is>
          <t>20479595276</t>
        </is>
      </c>
      <c r="B227" t="inlineStr">
        <is>
          <t>2025</t>
        </is>
      </c>
      <c r="C227" t="inlineStr">
        <is>
          <t>8</t>
        </is>
      </c>
      <c r="D227" t="inlineStr">
        <is>
          <t>046</t>
        </is>
      </c>
      <c r="E227" t="inlineStr">
        <is>
          <t>5901</t>
        </is>
      </c>
      <c r="F227" t="inlineStr">
        <is>
          <t>CA</t>
        </is>
      </c>
      <c r="G227" t="inlineStr">
        <is>
          <t>032253</t>
        </is>
      </c>
      <c r="H227" t="inlineStr">
        <is>
          <t>23/08/2025</t>
        </is>
      </c>
      <c r="I227" t="inlineStr">
        <is>
          <t>VERDE</t>
        </is>
      </c>
      <c r="J227" t="inlineStr">
        <is>
          <t>http://www.aduanet.gob.pe/servlet/SgCDUI2?option=una&amp;n=40&amp;codaduana=046&amp;anoprese=2025&amp;numecorre=032253</t>
        </is>
      </c>
      <c r="K227" t="inlineStr">
        <is>
          <t>2026-09-24T02:45:57.314100+00:00</t>
        </is>
      </c>
    </row>
    <row r="228">
      <c r="A228" t="inlineStr">
        <is>
          <t>20479595276</t>
        </is>
      </c>
      <c r="B228" t="inlineStr">
        <is>
          <t>2025</t>
        </is>
      </c>
      <c r="C228" t="inlineStr">
        <is>
          <t>8</t>
        </is>
      </c>
      <c r="D228" t="inlineStr">
        <is>
          <t>046</t>
        </is>
      </c>
      <c r="E228" t="inlineStr">
        <is>
          <t>5901</t>
        </is>
      </c>
      <c r="F228" t="inlineStr">
        <is>
          <t>US</t>
        </is>
      </c>
      <c r="G228" t="inlineStr">
        <is>
          <t>029699</t>
        </is>
      </c>
      <c r="H228" t="inlineStr">
        <is>
          <t>02/08/2025</t>
        </is>
      </c>
      <c r="I228" t="inlineStr">
        <is>
          <t>VERDE</t>
        </is>
      </c>
      <c r="J228" t="inlineStr">
        <is>
          <t>http://www.aduanet.gob.pe/servlet/SgCDUI2?option=una&amp;n=40&amp;codaduana=046&amp;anoprese=2025&amp;numecorre=029699</t>
        </is>
      </c>
      <c r="K228" t="inlineStr">
        <is>
          <t>2026-09-24T02:45:57.909644+00:00</t>
        </is>
      </c>
    </row>
    <row r="229">
      <c r="A229" t="inlineStr">
        <is>
          <t>20479595276</t>
        </is>
      </c>
      <c r="B229" t="inlineStr">
        <is>
          <t>2025</t>
        </is>
      </c>
      <c r="C229" t="inlineStr">
        <is>
          <t>9</t>
        </is>
      </c>
      <c r="D229" t="inlineStr">
        <is>
          <t>046</t>
        </is>
      </c>
      <c r="E229" t="inlineStr">
        <is>
          <t>5901</t>
        </is>
      </c>
      <c r="F229" t="inlineStr">
        <is>
          <t>US</t>
        </is>
      </c>
      <c r="G229" t="inlineStr">
        <is>
          <t>035747</t>
        </is>
      </c>
      <c r="H229" t="inlineStr">
        <is>
          <t>21/09/2025</t>
        </is>
      </c>
      <c r="I229" t="inlineStr">
        <is>
          <t>VERDE</t>
        </is>
      </c>
      <c r="J229" t="inlineStr">
        <is>
          <t>http://www.aduanet.gob.pe/servlet/SgCDUI2?option=una&amp;n=40&amp;codaduana=046&amp;anoprese=2025&amp;numecorre=035747</t>
        </is>
      </c>
      <c r="K229" t="inlineStr">
        <is>
          <t>2026-09-24T02:45:58.499915+00:00</t>
        </is>
      </c>
    </row>
    <row r="230">
      <c r="A230" t="inlineStr">
        <is>
          <t>20479595276</t>
        </is>
      </c>
      <c r="B230" t="inlineStr">
        <is>
          <t>2025</t>
        </is>
      </c>
      <c r="C230" t="inlineStr">
        <is>
          <t>9</t>
        </is>
      </c>
      <c r="D230" t="inlineStr">
        <is>
          <t>046</t>
        </is>
      </c>
      <c r="E230" t="inlineStr">
        <is>
          <t>7620</t>
        </is>
      </c>
      <c r="F230" t="inlineStr">
        <is>
          <t>US</t>
        </is>
      </c>
      <c r="G230" t="inlineStr">
        <is>
          <t>035915</t>
        </is>
      </c>
      <c r="H230" t="inlineStr">
        <is>
          <t>22/09/2025</t>
        </is>
      </c>
      <c r="I230" t="inlineStr">
        <is>
          <t>VERDE</t>
        </is>
      </c>
      <c r="J230" t="inlineStr">
        <is>
          <t>http://www.aduanet.gob.pe/servlet/SgCDUI2?option=una&amp;n=40&amp;codaduana=046&amp;anoprese=2025&amp;numecorre=035915</t>
        </is>
      </c>
      <c r="K230" t="inlineStr">
        <is>
          <t>2026-09-24T02:45:59.103777+00:00</t>
        </is>
      </c>
    </row>
    <row r="231">
      <c r="A231" t="inlineStr">
        <is>
          <t>20479595276</t>
        </is>
      </c>
      <c r="B231" t="inlineStr">
        <is>
          <t>2025</t>
        </is>
      </c>
      <c r="C231" t="inlineStr">
        <is>
          <t>9</t>
        </is>
      </c>
      <c r="D231" t="inlineStr">
        <is>
          <t>046</t>
        </is>
      </c>
      <c r="E231" t="inlineStr">
        <is>
          <t>7620</t>
        </is>
      </c>
      <c r="F231" t="inlineStr">
        <is>
          <t>US</t>
        </is>
      </c>
      <c r="G231" t="inlineStr">
        <is>
          <t>035916</t>
        </is>
      </c>
      <c r="H231" t="inlineStr">
        <is>
          <t>22/09/2025</t>
        </is>
      </c>
      <c r="I231" t="inlineStr">
        <is>
          <t>VERDE</t>
        </is>
      </c>
      <c r="J231" t="inlineStr">
        <is>
          <t>http://www.aduanet.gob.pe/servlet/SgCDUI2?option=una&amp;n=40&amp;codaduana=046&amp;anoprese=2025&amp;numecorre=035916</t>
        </is>
      </c>
      <c r="K231" t="inlineStr">
        <is>
          <t>2026-09-24T02:45:59.103777+00:00</t>
        </is>
      </c>
    </row>
    <row r="232">
      <c r="A232" t="inlineStr">
        <is>
          <t>20479595276</t>
        </is>
      </c>
      <c r="B232" t="inlineStr">
        <is>
          <t>2025</t>
        </is>
      </c>
      <c r="C232" t="inlineStr">
        <is>
          <t>9</t>
        </is>
      </c>
      <c r="D232" t="inlineStr">
        <is>
          <t>046</t>
        </is>
      </c>
      <c r="E232" t="inlineStr">
        <is>
          <t>5901</t>
        </is>
      </c>
      <c r="F232" t="inlineStr">
        <is>
          <t>CA</t>
        </is>
      </c>
      <c r="G232" t="inlineStr">
        <is>
          <t>032161</t>
        </is>
      </c>
      <c r="H232" t="inlineStr">
        <is>
          <t>21/09/2025</t>
        </is>
      </c>
      <c r="I232" t="inlineStr">
        <is>
          <t>VERDE</t>
        </is>
      </c>
      <c r="J232" t="inlineStr">
        <is>
          <t>http://www.aduanet.gob.pe/servlet/SgCDUI2?option=una&amp;n=40&amp;codaduana=046&amp;anoprese=2025&amp;numecorre=032161</t>
        </is>
      </c>
      <c r="K232" t="inlineStr">
        <is>
          <t>2026-09-24T02:45:59.961933+00:00</t>
        </is>
      </c>
    </row>
    <row r="233">
      <c r="A233" t="inlineStr">
        <is>
          <t>20479595276</t>
        </is>
      </c>
      <c r="B233" t="inlineStr">
        <is>
          <t>2025</t>
        </is>
      </c>
      <c r="C233" t="inlineStr">
        <is>
          <t>10</t>
        </is>
      </c>
      <c r="D233" t="inlineStr">
        <is>
          <t>046</t>
        </is>
      </c>
      <c r="E233" t="inlineStr">
        <is>
          <t>5901</t>
        </is>
      </c>
      <c r="F233" t="inlineStr">
        <is>
          <t>JP</t>
        </is>
      </c>
      <c r="G233" t="inlineStr">
        <is>
          <t>039351</t>
        </is>
      </c>
      <c r="H233" t="inlineStr">
        <is>
          <t>15/10/2025</t>
        </is>
      </c>
      <c r="I233" t="inlineStr">
        <is>
          <t>VERDE</t>
        </is>
      </c>
      <c r="J233" t="inlineStr">
        <is>
          <t>http://www.aduanet.gob.pe/servlet/SgCDUI2?option=una&amp;n=40&amp;codaduana=046&amp;anoprese=2025&amp;numecorre=039351</t>
        </is>
      </c>
      <c r="K233" t="inlineStr">
        <is>
          <t>2026-09-24T02:46:00.916388+00:00</t>
        </is>
      </c>
    </row>
    <row r="234">
      <c r="A234" t="inlineStr">
        <is>
          <t>20479595276</t>
        </is>
      </c>
      <c r="B234" t="inlineStr">
        <is>
          <t>2025</t>
        </is>
      </c>
      <c r="C234" t="inlineStr">
        <is>
          <t>10</t>
        </is>
      </c>
      <c r="D234" t="inlineStr">
        <is>
          <t>046</t>
        </is>
      </c>
      <c r="E234" t="inlineStr">
        <is>
          <t>5901</t>
        </is>
      </c>
      <c r="F234" t="inlineStr">
        <is>
          <t>JP</t>
        </is>
      </c>
      <c r="G234" t="inlineStr">
        <is>
          <t>039360</t>
        </is>
      </c>
      <c r="H234" t="inlineStr">
        <is>
          <t>15/10/2025</t>
        </is>
      </c>
      <c r="I234" t="inlineStr">
        <is>
          <t>VERDE</t>
        </is>
      </c>
      <c r="J234" t="inlineStr">
        <is>
          <t>http://www.aduanet.gob.pe/servlet/SgCDUI2?option=una&amp;n=40&amp;codaduana=046&amp;anoprese=2025&amp;numecorre=039360</t>
        </is>
      </c>
      <c r="K234" t="inlineStr">
        <is>
          <t>2026-09-24T02:46:00.916388+00:00</t>
        </is>
      </c>
    </row>
    <row r="235">
      <c r="A235" t="inlineStr">
        <is>
          <t>20479595276</t>
        </is>
      </c>
      <c r="B235" t="inlineStr">
        <is>
          <t>2025</t>
        </is>
      </c>
      <c r="C235" t="inlineStr">
        <is>
          <t>11</t>
        </is>
      </c>
      <c r="D235" t="inlineStr">
        <is>
          <t>046</t>
        </is>
      </c>
      <c r="E235" t="inlineStr">
        <is>
          <t>5901</t>
        </is>
      </c>
      <c r="F235" t="inlineStr">
        <is>
          <t>JP</t>
        </is>
      </c>
      <c r="G235" t="inlineStr">
        <is>
          <t>048083</t>
        </is>
      </c>
      <c r="H235" t="inlineStr">
        <is>
          <t>12/11/2025</t>
        </is>
      </c>
      <c r="I235" t="inlineStr">
        <is>
          <t>VERDE</t>
        </is>
      </c>
      <c r="J235" t="inlineStr">
        <is>
          <t>http://www.aduanet.gob.pe/servlet/SgCDUI2?option=una&amp;n=40&amp;codaduana=046&amp;anoprese=2025&amp;numecorre=048083</t>
        </is>
      </c>
      <c r="K235" t="inlineStr">
        <is>
          <t>2026-09-24T02:46:01.804029+00:00</t>
        </is>
      </c>
    </row>
    <row r="236">
      <c r="A236" t="inlineStr">
        <is>
          <t>20479595276</t>
        </is>
      </c>
      <c r="B236" t="inlineStr">
        <is>
          <t>2025</t>
        </is>
      </c>
      <c r="C236" t="inlineStr">
        <is>
          <t>11</t>
        </is>
      </c>
      <c r="D236" t="inlineStr">
        <is>
          <t>046</t>
        </is>
      </c>
      <c r="E236" t="inlineStr">
        <is>
          <t>5901</t>
        </is>
      </c>
      <c r="F236" t="inlineStr">
        <is>
          <t>JP</t>
        </is>
      </c>
      <c r="G236" t="inlineStr">
        <is>
          <t>048084</t>
        </is>
      </c>
      <c r="H236" t="inlineStr">
        <is>
          <t>12/11/2025</t>
        </is>
      </c>
      <c r="I236" t="inlineStr">
        <is>
          <t>VERDE</t>
        </is>
      </c>
      <c r="J236" t="inlineStr">
        <is>
          <t>http://www.aduanet.gob.pe/servlet/SgCDUI2?option=una&amp;n=40&amp;codaduana=046&amp;anoprese=2025&amp;numecorre=048084</t>
        </is>
      </c>
      <c r="K236" t="inlineStr">
        <is>
          <t>2026-09-24T02:46:01.804029+00:00</t>
        </is>
      </c>
    </row>
    <row r="237">
      <c r="A237" t="inlineStr">
        <is>
          <t>20479917141</t>
        </is>
      </c>
      <c r="B237" t="inlineStr">
        <is>
          <t>2025</t>
        </is>
      </c>
      <c r="C237" t="inlineStr">
        <is>
          <t>6</t>
        </is>
      </c>
      <c r="D237" t="inlineStr">
        <is>
          <t>046</t>
        </is>
      </c>
      <c r="E237" t="inlineStr">
        <is>
          <t>6982</t>
        </is>
      </c>
      <c r="F237" t="inlineStr">
        <is>
          <t>IT</t>
        </is>
      </c>
      <c r="G237" t="inlineStr">
        <is>
          <t>023979</t>
        </is>
      </c>
      <c r="H237" t="inlineStr">
        <is>
          <t>25/06/2025</t>
        </is>
      </c>
      <c r="I237" t="inlineStr">
        <is>
          <t>VERDE</t>
        </is>
      </c>
      <c r="J237" t="inlineStr">
        <is>
          <t>http://www.aduanet.gob.pe/servlet/SgCDUI2?option=una&amp;n=40&amp;codaduana=046&amp;anoprese=2025&amp;numecorre=023979</t>
        </is>
      </c>
      <c r="K237" t="inlineStr">
        <is>
          <t>2026-09-24T02:46:02.615599+00:00</t>
        </is>
      </c>
    </row>
    <row r="238">
      <c r="A238" t="inlineStr">
        <is>
          <t>20479917141</t>
        </is>
      </c>
      <c r="B238" t="inlineStr">
        <is>
          <t>2025</t>
        </is>
      </c>
      <c r="C238" t="inlineStr">
        <is>
          <t>9</t>
        </is>
      </c>
      <c r="D238" t="inlineStr">
        <is>
          <t>046</t>
        </is>
      </c>
      <c r="E238" t="inlineStr">
        <is>
          <t>6982</t>
        </is>
      </c>
      <c r="F238" t="inlineStr">
        <is>
          <t>US</t>
        </is>
      </c>
      <c r="G238" t="inlineStr">
        <is>
          <t>033454</t>
        </is>
      </c>
      <c r="H238" t="inlineStr">
        <is>
          <t>06/09/2025</t>
        </is>
      </c>
      <c r="I238" t="inlineStr">
        <is>
          <t>VERDE</t>
        </is>
      </c>
      <c r="J238" t="inlineStr">
        <is>
          <t>http://www.aduanet.gob.pe/servlet/SgCDUI2?option=una&amp;n=40&amp;codaduana=046&amp;anoprese=2025&amp;numecorre=033454</t>
        </is>
      </c>
      <c r="K238" t="inlineStr">
        <is>
          <t>2026-09-24T02:46:03.294920+00:00</t>
        </is>
      </c>
    </row>
    <row r="239">
      <c r="A239" t="inlineStr">
        <is>
          <t>20479917141</t>
        </is>
      </c>
      <c r="B239" t="inlineStr">
        <is>
          <t>2025</t>
        </is>
      </c>
      <c r="C239" t="inlineStr">
        <is>
          <t>12</t>
        </is>
      </c>
      <c r="D239" t="inlineStr">
        <is>
          <t>046</t>
        </is>
      </c>
      <c r="E239" t="inlineStr">
        <is>
          <t>6982</t>
        </is>
      </c>
      <c r="F239" t="inlineStr">
        <is>
          <t>IT</t>
        </is>
      </c>
      <c r="G239" t="inlineStr">
        <is>
          <t>060204</t>
        </is>
      </c>
      <c r="H239" t="inlineStr">
        <is>
          <t>17/12/2025</t>
        </is>
      </c>
      <c r="I239" t="inlineStr">
        <is>
          <t>VERDE</t>
        </is>
      </c>
      <c r="J239" t="inlineStr">
        <is>
          <t>http://www.aduanet.gob.pe/servlet/SgCDUI2?option=una&amp;n=40&amp;codaduana=046&amp;anoprese=2025&amp;numecorre=060204</t>
        </is>
      </c>
      <c r="K239" t="inlineStr">
        <is>
          <t>2026-09-24T02:46:03.874862+00:00</t>
        </is>
      </c>
    </row>
    <row r="240">
      <c r="A240" t="inlineStr">
        <is>
          <t>20480458550</t>
        </is>
      </c>
      <c r="B240" t="inlineStr">
        <is>
          <t>2025</t>
        </is>
      </c>
      <c r="C240" t="inlineStr">
        <is>
          <t>6</t>
        </is>
      </c>
      <c r="D240" t="inlineStr">
        <is>
          <t>046</t>
        </is>
      </c>
      <c r="E240" t="inlineStr">
        <is>
          <t>6982</t>
        </is>
      </c>
      <c r="F240" t="inlineStr">
        <is>
          <t>IT</t>
        </is>
      </c>
      <c r="G240" t="inlineStr">
        <is>
          <t>022358</t>
        </is>
      </c>
      <c r="H240" t="inlineStr">
        <is>
          <t>18/06/2025</t>
        </is>
      </c>
      <c r="I240" t="inlineStr">
        <is>
          <t>VERDE</t>
        </is>
      </c>
      <c r="J240" t="inlineStr">
        <is>
          <t>http://www.aduanet.gob.pe/servlet/SgCDUI2?option=una&amp;n=40&amp;codaduana=046&amp;anoprese=2025&amp;numecorre=022358</t>
        </is>
      </c>
      <c r="K240" t="inlineStr">
        <is>
          <t>2026-09-24T02:46:04.448477+00:00</t>
        </is>
      </c>
    </row>
    <row r="241">
      <c r="A241" t="inlineStr">
        <is>
          <t>20480458550</t>
        </is>
      </c>
      <c r="B241" t="inlineStr">
        <is>
          <t>2025</t>
        </is>
      </c>
      <c r="C241" t="inlineStr">
        <is>
          <t>7</t>
        </is>
      </c>
      <c r="D241" t="inlineStr">
        <is>
          <t>046</t>
        </is>
      </c>
      <c r="E241" t="inlineStr">
        <is>
          <t>6982</t>
        </is>
      </c>
      <c r="F241" t="inlineStr">
        <is>
          <t>IT</t>
        </is>
      </c>
      <c r="G241" t="inlineStr">
        <is>
          <t>029355</t>
        </is>
      </c>
      <c r="H241" t="inlineStr">
        <is>
          <t>30/07/2025</t>
        </is>
      </c>
      <c r="I241" t="inlineStr">
        <is>
          <t>VERDE</t>
        </is>
      </c>
      <c r="J241" t="inlineStr">
        <is>
          <t>http://www.aduanet.gob.pe/servlet/SgCDUI2?option=una&amp;n=40&amp;codaduana=046&amp;anoprese=2025&amp;numecorre=029355</t>
        </is>
      </c>
      <c r="K241" t="inlineStr">
        <is>
          <t>2026-09-24T02:46:05.049492+00:00</t>
        </is>
      </c>
    </row>
    <row r="242">
      <c r="A242" t="inlineStr">
        <is>
          <t>20480458550</t>
        </is>
      </c>
      <c r="B242" t="inlineStr">
        <is>
          <t>2025</t>
        </is>
      </c>
      <c r="C242" t="inlineStr">
        <is>
          <t>8</t>
        </is>
      </c>
      <c r="D242" t="inlineStr">
        <is>
          <t>046</t>
        </is>
      </c>
      <c r="E242" t="inlineStr">
        <is>
          <t>6982</t>
        </is>
      </c>
      <c r="F242" t="inlineStr">
        <is>
          <t>IT</t>
        </is>
      </c>
      <c r="G242" t="inlineStr">
        <is>
          <t>031276</t>
        </is>
      </c>
      <c r="H242" t="inlineStr">
        <is>
          <t>20/08/2025</t>
        </is>
      </c>
      <c r="I242" t="inlineStr">
        <is>
          <t>VERDE</t>
        </is>
      </c>
      <c r="J242" t="inlineStr">
        <is>
          <t>http://www.aduanet.gob.pe/servlet/SgCDUI2?option=una&amp;n=40&amp;codaduana=046&amp;anoprese=2025&amp;numecorre=031276</t>
        </is>
      </c>
      <c r="K242" t="inlineStr">
        <is>
          <t>2026-09-24T02:46:05.638402+00:00</t>
        </is>
      </c>
    </row>
    <row r="243">
      <c r="A243" t="inlineStr">
        <is>
          <t>20480458550</t>
        </is>
      </c>
      <c r="B243" t="inlineStr">
        <is>
          <t>2025</t>
        </is>
      </c>
      <c r="C243" t="inlineStr">
        <is>
          <t>8</t>
        </is>
      </c>
      <c r="D243" t="inlineStr">
        <is>
          <t>046</t>
        </is>
      </c>
      <c r="E243" t="inlineStr">
        <is>
          <t>6982</t>
        </is>
      </c>
      <c r="F243" t="inlineStr">
        <is>
          <t>BE</t>
        </is>
      </c>
      <c r="G243" t="inlineStr">
        <is>
          <t>031680</t>
        </is>
      </c>
      <c r="H243" t="inlineStr">
        <is>
          <t>23/08/2025</t>
        </is>
      </c>
      <c r="I243" t="inlineStr">
        <is>
          <t>VERDE</t>
        </is>
      </c>
      <c r="J243" t="inlineStr">
        <is>
          <t>http://www.aduanet.gob.pe/servlet/SgCDUI2?option=una&amp;n=40&amp;codaduana=046&amp;anoprese=2025&amp;numecorre=031680</t>
        </is>
      </c>
      <c r="K243" t="inlineStr">
        <is>
          <t>2026-09-24T02:46:06.219636+00:00</t>
        </is>
      </c>
    </row>
    <row r="244">
      <c r="A244" t="inlineStr">
        <is>
          <t>20480458550</t>
        </is>
      </c>
      <c r="B244" t="inlineStr">
        <is>
          <t>2025</t>
        </is>
      </c>
      <c r="C244" t="inlineStr">
        <is>
          <t>9</t>
        </is>
      </c>
      <c r="D244" t="inlineStr">
        <is>
          <t>046</t>
        </is>
      </c>
      <c r="E244" t="inlineStr">
        <is>
          <t>6982</t>
        </is>
      </c>
      <c r="F244" t="inlineStr">
        <is>
          <t>IT</t>
        </is>
      </c>
      <c r="G244" t="inlineStr">
        <is>
          <t>034322</t>
        </is>
      </c>
      <c r="H244" t="inlineStr">
        <is>
          <t>10/09/2025</t>
        </is>
      </c>
      <c r="I244" t="inlineStr">
        <is>
          <t>VERDE</t>
        </is>
      </c>
      <c r="J244" t="inlineStr">
        <is>
          <t>http://www.aduanet.gob.pe/servlet/SgCDUI2?option=una&amp;n=40&amp;codaduana=046&amp;anoprese=2025&amp;numecorre=034322</t>
        </is>
      </c>
      <c r="K244" t="inlineStr">
        <is>
          <t>2026-09-24T02:46:06.891762+00:00</t>
        </is>
      </c>
    </row>
    <row r="245">
      <c r="A245" t="inlineStr">
        <is>
          <t>20480458550</t>
        </is>
      </c>
      <c r="B245" t="inlineStr">
        <is>
          <t>2025</t>
        </is>
      </c>
      <c r="C245" t="inlineStr">
        <is>
          <t>11</t>
        </is>
      </c>
      <c r="D245" t="inlineStr">
        <is>
          <t>046</t>
        </is>
      </c>
      <c r="E245" t="inlineStr">
        <is>
          <t>6982</t>
        </is>
      </c>
      <c r="F245" t="inlineStr">
        <is>
          <t>IT</t>
        </is>
      </c>
      <c r="G245" t="inlineStr">
        <is>
          <t>049499</t>
        </is>
      </c>
      <c r="H245" t="inlineStr">
        <is>
          <t>19/11/2025</t>
        </is>
      </c>
      <c r="I245" t="inlineStr">
        <is>
          <t>VERDE</t>
        </is>
      </c>
      <c r="J245" t="inlineStr">
        <is>
          <t>http://www.aduanet.gob.pe/servlet/SgCDUI2?option=una&amp;n=40&amp;codaduana=046&amp;anoprese=2025&amp;numecorre=049499</t>
        </is>
      </c>
      <c r="K245" t="inlineStr">
        <is>
          <t>2026-09-24T02:46:07.528133+00:00</t>
        </is>
      </c>
    </row>
    <row r="246">
      <c r="A246" t="inlineStr">
        <is>
          <t>20480458550</t>
        </is>
      </c>
      <c r="B246" t="inlineStr">
        <is>
          <t>2025</t>
        </is>
      </c>
      <c r="C246" t="inlineStr">
        <is>
          <t>12</t>
        </is>
      </c>
      <c r="D246" t="inlineStr">
        <is>
          <t>046</t>
        </is>
      </c>
      <c r="E246" t="inlineStr">
        <is>
          <t>6982</t>
        </is>
      </c>
      <c r="F246" t="inlineStr">
        <is>
          <t>BE</t>
        </is>
      </c>
      <c r="G246" t="inlineStr">
        <is>
          <t>065018</t>
        </is>
      </c>
      <c r="H246" t="inlineStr">
        <is>
          <t>27/12/2025</t>
        </is>
      </c>
      <c r="I246" t="inlineStr">
        <is>
          <t>VERDE</t>
        </is>
      </c>
      <c r="J246" t="inlineStr">
        <is>
          <t>http://www.aduanet.gob.pe/servlet/SgCDUI2?option=una&amp;n=40&amp;codaduana=046&amp;anoprese=2025&amp;numecorre=065018</t>
        </is>
      </c>
      <c r="K246" t="inlineStr">
        <is>
          <t>2026-09-24T02:46:08.224015+00:00</t>
        </is>
      </c>
    </row>
    <row r="247">
      <c r="A247" t="inlineStr">
        <is>
          <t>20480458550</t>
        </is>
      </c>
      <c r="B247" t="inlineStr">
        <is>
          <t>2026</t>
        </is>
      </c>
      <c r="C247" t="inlineStr">
        <is>
          <t>2</t>
        </is>
      </c>
      <c r="D247" t="inlineStr">
        <is>
          <t>046</t>
        </is>
      </c>
      <c r="E247" t="inlineStr">
        <is>
          <t>6982</t>
        </is>
      </c>
      <c r="F247" t="inlineStr">
        <is>
          <t>IT</t>
        </is>
      </c>
      <c r="G247" t="inlineStr">
        <is>
          <t>008431</t>
        </is>
      </c>
      <c r="H247" t="inlineStr">
        <is>
          <t>21/02/2026</t>
        </is>
      </c>
      <c r="I247" t="inlineStr">
        <is>
          <t>VERDE</t>
        </is>
      </c>
      <c r="J247" t="inlineStr">
        <is>
          <t>http://www.aduanet.gob.pe/servlet/SgCDUI2?option=una&amp;n=40&amp;codaduana=046&amp;anoprese=2026&amp;numecorre=008431</t>
        </is>
      </c>
      <c r="K247" t="inlineStr">
        <is>
          <t>2026-09-24T02:46:09.011885+00:00</t>
        </is>
      </c>
    </row>
    <row r="248">
      <c r="A248" t="inlineStr">
        <is>
          <t>20480458550</t>
        </is>
      </c>
      <c r="B248" t="inlineStr">
        <is>
          <t>2026</t>
        </is>
      </c>
      <c r="C248" t="inlineStr">
        <is>
          <t>2</t>
        </is>
      </c>
      <c r="D248" t="inlineStr">
        <is>
          <t>046</t>
        </is>
      </c>
      <c r="E248" t="inlineStr">
        <is>
          <t>6982</t>
        </is>
      </c>
      <c r="F248" t="inlineStr">
        <is>
          <t>IT</t>
        </is>
      </c>
      <c r="G248" t="inlineStr">
        <is>
          <t>009702</t>
        </is>
      </c>
      <c r="H248" t="inlineStr">
        <is>
          <t>28/02/2026</t>
        </is>
      </c>
      <c r="I248" t="inlineStr">
        <is>
          <t>VERDE</t>
        </is>
      </c>
      <c r="J248" t="inlineStr">
        <is>
          <t>http://www.aduanet.gob.pe/servlet/SgCDUI2?option=una&amp;n=40&amp;codaduana=046&amp;anoprese=2026&amp;numecorre=009702</t>
        </is>
      </c>
      <c r="K248" t="inlineStr">
        <is>
          <t>2026-09-24T02:46:09.011885+00:00</t>
        </is>
      </c>
    </row>
    <row r="249">
      <c r="A249" t="inlineStr">
        <is>
          <t>20480458550</t>
        </is>
      </c>
      <c r="B249" t="inlineStr">
        <is>
          <t>2026</t>
        </is>
      </c>
      <c r="C249" t="inlineStr">
        <is>
          <t>4</t>
        </is>
      </c>
      <c r="D249" t="inlineStr">
        <is>
          <t>046</t>
        </is>
      </c>
      <c r="E249" t="inlineStr">
        <is>
          <t>6982</t>
        </is>
      </c>
      <c r="F249" t="inlineStr">
        <is>
          <t>IT</t>
        </is>
      </c>
      <c r="G249" t="inlineStr">
        <is>
          <t>016538</t>
        </is>
      </c>
      <c r="H249" t="inlineStr">
        <is>
          <t>18/04/2026</t>
        </is>
      </c>
      <c r="I249" t="inlineStr">
        <is>
          <t>VERDE</t>
        </is>
      </c>
      <c r="J249" t="inlineStr">
        <is>
          <t>http://www.aduanet.gob.pe/servlet/SgCDUI2?option=una&amp;n=40&amp;codaduana=046&amp;anoprese=2026&amp;numecorre=016538</t>
        </is>
      </c>
      <c r="K249" t="inlineStr">
        <is>
          <t>2026-09-24T02:46:09.727990+00:00</t>
        </is>
      </c>
    </row>
    <row r="250">
      <c r="A250" t="inlineStr">
        <is>
          <t>20484163902</t>
        </is>
      </c>
      <c r="B250" t="inlineStr">
        <is>
          <t>2025</t>
        </is>
      </c>
      <c r="C250" t="inlineStr">
        <is>
          <t>4</t>
        </is>
      </c>
      <c r="D250" t="inlineStr">
        <is>
          <t>046</t>
        </is>
      </c>
      <c r="E250" t="inlineStr">
        <is>
          <t>5708</t>
        </is>
      </c>
      <c r="F250" t="inlineStr">
        <is>
          <t>ES</t>
        </is>
      </c>
      <c r="G250" t="inlineStr">
        <is>
          <t>013509</t>
        </is>
      </c>
      <c r="H250" t="inlineStr">
        <is>
          <t>06/04/2025</t>
        </is>
      </c>
      <c r="I250" t="inlineStr">
        <is>
          <t>VERDE</t>
        </is>
      </c>
      <c r="J250" t="inlineStr">
        <is>
          <t>http://www.aduanet.gob.pe/servlet/SgCDUI2?option=una&amp;n=40&amp;codaduana=046&amp;anoprese=2025&amp;numecorre=013509</t>
        </is>
      </c>
      <c r="K250" t="inlineStr">
        <is>
          <t>2026-09-24T02:46:10.409193+00:00</t>
        </is>
      </c>
    </row>
    <row r="251">
      <c r="A251" t="inlineStr">
        <is>
          <t>20484163902</t>
        </is>
      </c>
      <c r="B251" t="inlineStr">
        <is>
          <t>2025</t>
        </is>
      </c>
      <c r="C251" t="inlineStr">
        <is>
          <t>6</t>
        </is>
      </c>
      <c r="D251" t="inlineStr">
        <is>
          <t>046</t>
        </is>
      </c>
      <c r="E251" t="inlineStr">
        <is>
          <t>5708</t>
        </is>
      </c>
      <c r="F251" t="inlineStr">
        <is>
          <t>ES</t>
        </is>
      </c>
      <c r="G251" t="inlineStr">
        <is>
          <t>023215</t>
        </is>
      </c>
      <c r="H251" t="inlineStr">
        <is>
          <t>24/06/2025</t>
        </is>
      </c>
      <c r="I251" t="inlineStr">
        <is>
          <t>VERDE</t>
        </is>
      </c>
      <c r="J251" t="inlineStr">
        <is>
          <t>http://www.aduanet.gob.pe/servlet/SgCDUI2?option=una&amp;n=40&amp;codaduana=046&amp;anoprese=2025&amp;numecorre=023215</t>
        </is>
      </c>
      <c r="K251" t="inlineStr">
        <is>
          <t>2026-09-24T02:46:11.174375+00:00</t>
        </is>
      </c>
    </row>
    <row r="252">
      <c r="A252" t="inlineStr">
        <is>
          <t>20484163902</t>
        </is>
      </c>
      <c r="B252" t="inlineStr">
        <is>
          <t>2025</t>
        </is>
      </c>
      <c r="C252" t="inlineStr">
        <is>
          <t>8</t>
        </is>
      </c>
      <c r="D252" t="inlineStr">
        <is>
          <t>046</t>
        </is>
      </c>
      <c r="E252" t="inlineStr">
        <is>
          <t>5708</t>
        </is>
      </c>
      <c r="F252" t="inlineStr">
        <is>
          <t>ES</t>
        </is>
      </c>
      <c r="G252" t="inlineStr">
        <is>
          <t>031673</t>
        </is>
      </c>
      <c r="H252" t="inlineStr">
        <is>
          <t>23/08/2025</t>
        </is>
      </c>
      <c r="I252" t="inlineStr">
        <is>
          <t>VERDE</t>
        </is>
      </c>
      <c r="J252" t="inlineStr">
        <is>
          <t>http://www.aduanet.gob.pe/servlet/SgCDUI2?option=una&amp;n=40&amp;codaduana=046&amp;anoprese=2025&amp;numecorre=031673</t>
        </is>
      </c>
      <c r="K252" t="inlineStr">
        <is>
          <t>2026-09-24T02:46:11.889789+00:00</t>
        </is>
      </c>
    </row>
    <row r="253">
      <c r="A253" t="inlineStr">
        <is>
          <t>20484163902</t>
        </is>
      </c>
      <c r="B253" t="inlineStr">
        <is>
          <t>2026</t>
        </is>
      </c>
      <c r="C253" t="inlineStr">
        <is>
          <t>4</t>
        </is>
      </c>
      <c r="D253" t="inlineStr">
        <is>
          <t>046</t>
        </is>
      </c>
      <c r="E253" t="inlineStr">
        <is>
          <t>5708</t>
        </is>
      </c>
      <c r="F253" t="inlineStr">
        <is>
          <t>ES</t>
        </is>
      </c>
      <c r="G253" t="inlineStr">
        <is>
          <t>014771</t>
        </is>
      </c>
      <c r="H253" t="inlineStr">
        <is>
          <t>04/04/2026</t>
        </is>
      </c>
      <c r="I253" t="inlineStr">
        <is>
          <t>VERDE</t>
        </is>
      </c>
      <c r="J253" t="inlineStr">
        <is>
          <t>http://www.aduanet.gob.pe/servlet/SgCDUI2?option=una&amp;n=40&amp;codaduana=046&amp;anoprese=2026&amp;numecorre=014771</t>
        </is>
      </c>
      <c r="K253" t="inlineStr">
        <is>
          <t>2026-09-24T02:46:12.482562+00:00</t>
        </is>
      </c>
    </row>
    <row r="254">
      <c r="A254" t="inlineStr">
        <is>
          <t>20486255090</t>
        </is>
      </c>
      <c r="B254" t="inlineStr">
        <is>
          <t>2025</t>
        </is>
      </c>
      <c r="C254" t="inlineStr">
        <is>
          <t>1</t>
        </is>
      </c>
      <c r="D254" t="inlineStr">
        <is>
          <t>118</t>
        </is>
      </c>
      <c r="E254" t="inlineStr">
        <is>
          <t>1676</t>
        </is>
      </c>
      <c r="F254" t="inlineStr">
        <is>
          <t>DE</t>
        </is>
      </c>
      <c r="G254" t="inlineStr">
        <is>
          <t>001452</t>
        </is>
      </c>
      <c r="H254" t="inlineStr">
        <is>
          <t>29/01/2025</t>
        </is>
      </c>
      <c r="I254" t="inlineStr">
        <is>
          <t>VERDE</t>
        </is>
      </c>
      <c r="J254" t="inlineStr">
        <is>
          <t>http://www.aduanet.gob.pe/servlet/SgCDUI2?option=una&amp;n=40&amp;codaduana=118&amp;anoprese=2025&amp;numecorre=001452</t>
        </is>
      </c>
      <c r="K254" t="inlineStr">
        <is>
          <t>2026-09-24T02:46:13.078273+00:00</t>
        </is>
      </c>
    </row>
    <row r="255">
      <c r="A255" t="inlineStr">
        <is>
          <t>20486255090</t>
        </is>
      </c>
      <c r="B255" t="inlineStr">
        <is>
          <t>2025</t>
        </is>
      </c>
      <c r="C255" t="inlineStr">
        <is>
          <t>1</t>
        </is>
      </c>
      <c r="D255" t="inlineStr">
        <is>
          <t>118</t>
        </is>
      </c>
      <c r="E255" t="inlineStr">
        <is>
          <t>1676</t>
        </is>
      </c>
      <c r="F255" t="inlineStr">
        <is>
          <t>DE</t>
        </is>
      </c>
      <c r="G255" t="inlineStr">
        <is>
          <t>001584</t>
        </is>
      </c>
      <c r="H255" t="inlineStr">
        <is>
          <t>29/01/2025</t>
        </is>
      </c>
      <c r="I255" t="inlineStr">
        <is>
          <t>VERDE</t>
        </is>
      </c>
      <c r="J255" t="inlineStr">
        <is>
          <t>http://www.aduanet.gob.pe/servlet/SgCDUI2?option=una&amp;n=40&amp;codaduana=118&amp;anoprese=2025&amp;numecorre=001584</t>
        </is>
      </c>
      <c r="K255" t="inlineStr">
        <is>
          <t>2026-09-24T02:46:13.078273+00:00</t>
        </is>
      </c>
    </row>
    <row r="256">
      <c r="A256" t="inlineStr">
        <is>
          <t>20486255090</t>
        </is>
      </c>
      <c r="B256" t="inlineStr">
        <is>
          <t>2025</t>
        </is>
      </c>
      <c r="C256" t="inlineStr">
        <is>
          <t>4</t>
        </is>
      </c>
      <c r="D256" t="inlineStr">
        <is>
          <t>118</t>
        </is>
      </c>
      <c r="E256" t="inlineStr">
        <is>
          <t>1676</t>
        </is>
      </c>
      <c r="F256" t="inlineStr">
        <is>
          <t>DE</t>
        </is>
      </c>
      <c r="G256" t="inlineStr">
        <is>
          <t>040556</t>
        </is>
      </c>
      <c r="H256" t="inlineStr">
        <is>
          <t>29/04/2025</t>
        </is>
      </c>
      <c r="I256" t="inlineStr">
        <is>
          <t>VERDE</t>
        </is>
      </c>
      <c r="J256" t="inlineStr">
        <is>
          <t>http://www.aduanet.gob.pe/servlet/SgCDUI2?option=una&amp;n=40&amp;codaduana=118&amp;anoprese=2025&amp;numecorre=040556</t>
        </is>
      </c>
      <c r="K256" t="inlineStr">
        <is>
          <t>2026-09-24T02:46:13.666321+00:00</t>
        </is>
      </c>
    </row>
    <row r="257">
      <c r="A257" t="inlineStr">
        <is>
          <t>20486255090</t>
        </is>
      </c>
      <c r="B257" t="inlineStr">
        <is>
          <t>2025</t>
        </is>
      </c>
      <c r="C257" t="inlineStr">
        <is>
          <t>4</t>
        </is>
      </c>
      <c r="D257" t="inlineStr">
        <is>
          <t>118</t>
        </is>
      </c>
      <c r="E257" t="inlineStr">
        <is>
          <t>1676</t>
        </is>
      </c>
      <c r="F257" t="inlineStr">
        <is>
          <t>DE</t>
        </is>
      </c>
      <c r="G257" t="inlineStr">
        <is>
          <t>040576</t>
        </is>
      </c>
      <c r="H257" t="inlineStr">
        <is>
          <t>29/04/2025</t>
        </is>
      </c>
      <c r="I257" t="inlineStr">
        <is>
          <t>VERDE</t>
        </is>
      </c>
      <c r="J257" t="inlineStr">
        <is>
          <t>http://www.aduanet.gob.pe/servlet/SgCDUI2?option=una&amp;n=40&amp;codaduana=118&amp;anoprese=2025&amp;numecorre=040576</t>
        </is>
      </c>
      <c r="K257" t="inlineStr">
        <is>
          <t>2026-09-24T02:46:13.666321+00:00</t>
        </is>
      </c>
    </row>
    <row r="258">
      <c r="A258" t="inlineStr">
        <is>
          <t>20486255090</t>
        </is>
      </c>
      <c r="B258" t="inlineStr">
        <is>
          <t>2025</t>
        </is>
      </c>
      <c r="C258" t="inlineStr">
        <is>
          <t>6</t>
        </is>
      </c>
      <c r="D258" t="inlineStr">
        <is>
          <t>118</t>
        </is>
      </c>
      <c r="E258" t="inlineStr">
        <is>
          <t>1676</t>
        </is>
      </c>
      <c r="F258" t="inlineStr">
        <is>
          <t>DE</t>
        </is>
      </c>
      <c r="G258" t="inlineStr">
        <is>
          <t>058759</t>
        </is>
      </c>
      <c r="H258" t="inlineStr">
        <is>
          <t>17/06/2025</t>
        </is>
      </c>
      <c r="I258" t="inlineStr">
        <is>
          <t>VERDE</t>
        </is>
      </c>
      <c r="J258" t="inlineStr">
        <is>
          <t>http://www.aduanet.gob.pe/servlet/SgCDUI2?option=una&amp;n=40&amp;codaduana=118&amp;anoprese=2025&amp;numecorre=058759</t>
        </is>
      </c>
      <c r="K258" t="inlineStr">
        <is>
          <t>2026-09-24T02:46:14.249337+00:00</t>
        </is>
      </c>
    </row>
    <row r="259">
      <c r="A259" t="inlineStr">
        <is>
          <t>20486255090</t>
        </is>
      </c>
      <c r="B259" t="inlineStr">
        <is>
          <t>2025</t>
        </is>
      </c>
      <c r="C259" t="inlineStr">
        <is>
          <t>7</t>
        </is>
      </c>
      <c r="D259" t="inlineStr">
        <is>
          <t>118</t>
        </is>
      </c>
      <c r="E259" t="inlineStr">
        <is>
          <t>1676</t>
        </is>
      </c>
      <c r="F259" t="inlineStr">
        <is>
          <t>US</t>
        </is>
      </c>
      <c r="G259" t="inlineStr">
        <is>
          <t>076972</t>
        </is>
      </c>
      <c r="H259" t="inlineStr">
        <is>
          <t>31/07/2025</t>
        </is>
      </c>
      <c r="I259" t="inlineStr">
        <is>
          <t>VERDE</t>
        </is>
      </c>
      <c r="J259" t="inlineStr">
        <is>
          <t>http://www.aduanet.gob.pe/servlet/SgCDUI2?option=una&amp;n=40&amp;codaduana=118&amp;anoprese=2025&amp;numecorre=076972</t>
        </is>
      </c>
      <c r="K259" t="inlineStr">
        <is>
          <t>2026-09-24T02:46:14.825596+00:00</t>
        </is>
      </c>
    </row>
    <row r="260">
      <c r="A260" t="inlineStr">
        <is>
          <t>20486255090</t>
        </is>
      </c>
      <c r="B260" t="inlineStr">
        <is>
          <t>2025</t>
        </is>
      </c>
      <c r="C260" t="inlineStr">
        <is>
          <t>7</t>
        </is>
      </c>
      <c r="D260" t="inlineStr">
        <is>
          <t>118</t>
        </is>
      </c>
      <c r="E260" t="inlineStr">
        <is>
          <t>1676</t>
        </is>
      </c>
      <c r="F260" t="inlineStr">
        <is>
          <t>DE</t>
        </is>
      </c>
      <c r="G260" t="inlineStr">
        <is>
          <t>065254</t>
        </is>
      </c>
      <c r="H260" t="inlineStr">
        <is>
          <t>08/07/2025</t>
        </is>
      </c>
      <c r="I260" t="inlineStr">
        <is>
          <t>VERDE</t>
        </is>
      </c>
      <c r="J260" t="inlineStr">
        <is>
          <t>http://www.aduanet.gob.pe/servlet/SgCDUI2?option=una&amp;n=40&amp;codaduana=118&amp;anoprese=2025&amp;numecorre=065254</t>
        </is>
      </c>
      <c r="K260" t="inlineStr">
        <is>
          <t>2026-09-24T02:46:15.410183+00:00</t>
        </is>
      </c>
    </row>
    <row r="261">
      <c r="A261" t="inlineStr">
        <is>
          <t>20486255090</t>
        </is>
      </c>
      <c r="B261" t="inlineStr">
        <is>
          <t>2025</t>
        </is>
      </c>
      <c r="C261" t="inlineStr">
        <is>
          <t>7</t>
        </is>
      </c>
      <c r="D261" t="inlineStr">
        <is>
          <t>118</t>
        </is>
      </c>
      <c r="E261" t="inlineStr">
        <is>
          <t>1676</t>
        </is>
      </c>
      <c r="F261" t="inlineStr">
        <is>
          <t>DE</t>
        </is>
      </c>
      <c r="G261" t="inlineStr">
        <is>
          <t>065255</t>
        </is>
      </c>
      <c r="H261" t="inlineStr">
        <is>
          <t>08/07/2025</t>
        </is>
      </c>
      <c r="I261" t="inlineStr">
        <is>
          <t>VERDE</t>
        </is>
      </c>
      <c r="J261" t="inlineStr">
        <is>
          <t>http://www.aduanet.gob.pe/servlet/SgCDUI2?option=una&amp;n=40&amp;codaduana=118&amp;anoprese=2025&amp;numecorre=065255</t>
        </is>
      </c>
      <c r="K261" t="inlineStr">
        <is>
          <t>2026-09-24T02:46:15.410183+00:00</t>
        </is>
      </c>
    </row>
    <row r="262">
      <c r="A262" t="inlineStr">
        <is>
          <t>20486255090</t>
        </is>
      </c>
      <c r="B262" t="inlineStr">
        <is>
          <t>2025</t>
        </is>
      </c>
      <c r="C262" t="inlineStr">
        <is>
          <t>8</t>
        </is>
      </c>
      <c r="D262" t="inlineStr">
        <is>
          <t>118</t>
        </is>
      </c>
      <c r="E262" t="inlineStr">
        <is>
          <t>1676</t>
        </is>
      </c>
      <c r="F262" t="inlineStr">
        <is>
          <t>DE</t>
        </is>
      </c>
      <c r="G262" t="inlineStr">
        <is>
          <t>076981</t>
        </is>
      </c>
      <c r="H262" t="inlineStr">
        <is>
          <t>06/08/2025</t>
        </is>
      </c>
      <c r="I262" t="inlineStr">
        <is>
          <t>VERDE</t>
        </is>
      </c>
      <c r="J262" t="inlineStr">
        <is>
          <t>http://www.aduanet.gob.pe/servlet/SgCDUI2?option=una&amp;n=40&amp;codaduana=118&amp;anoprese=2025&amp;numecorre=076981</t>
        </is>
      </c>
      <c r="K262" t="inlineStr">
        <is>
          <t>2026-09-24T02:46:15.986694+00:00</t>
        </is>
      </c>
    </row>
    <row r="263">
      <c r="A263" t="inlineStr">
        <is>
          <t>20486255090</t>
        </is>
      </c>
      <c r="B263" t="inlineStr">
        <is>
          <t>2025</t>
        </is>
      </c>
      <c r="C263" t="inlineStr">
        <is>
          <t>8</t>
        </is>
      </c>
      <c r="D263" t="inlineStr">
        <is>
          <t>118</t>
        </is>
      </c>
      <c r="E263" t="inlineStr">
        <is>
          <t>1676</t>
        </is>
      </c>
      <c r="F263" t="inlineStr">
        <is>
          <t>DE</t>
        </is>
      </c>
      <c r="G263" t="inlineStr">
        <is>
          <t>078393</t>
        </is>
      </c>
      <c r="H263" t="inlineStr">
        <is>
          <t>06/08/2025</t>
        </is>
      </c>
      <c r="I263" t="inlineStr">
        <is>
          <t>VERDE</t>
        </is>
      </c>
      <c r="J263" t="inlineStr">
        <is>
          <t>http://www.aduanet.gob.pe/servlet/SgCDUI2?option=una&amp;n=40&amp;codaduana=118&amp;anoprese=2025&amp;numecorre=078393</t>
        </is>
      </c>
      <c r="K263" t="inlineStr">
        <is>
          <t>2026-09-24T02:46:15.986694+00:00</t>
        </is>
      </c>
    </row>
    <row r="264">
      <c r="A264" t="inlineStr">
        <is>
          <t>20486255090</t>
        </is>
      </c>
      <c r="B264" t="inlineStr">
        <is>
          <t>2025</t>
        </is>
      </c>
      <c r="C264" t="inlineStr">
        <is>
          <t>8</t>
        </is>
      </c>
      <c r="D264" t="inlineStr">
        <is>
          <t>118</t>
        </is>
      </c>
      <c r="E264" t="inlineStr">
        <is>
          <t>1676</t>
        </is>
      </c>
      <c r="F264" t="inlineStr">
        <is>
          <t>DE</t>
        </is>
      </c>
      <c r="G264" t="inlineStr">
        <is>
          <t>083618</t>
        </is>
      </c>
      <c r="H264" t="inlineStr">
        <is>
          <t>27/08/2025</t>
        </is>
      </c>
      <c r="I264" t="inlineStr">
        <is>
          <t>VERDE</t>
        </is>
      </c>
      <c r="J264" t="inlineStr">
        <is>
          <t>http://www.aduanet.gob.pe/servlet/SgCDUI2?option=una&amp;n=40&amp;codaduana=118&amp;anoprese=2025&amp;numecorre=083618</t>
        </is>
      </c>
      <c r="K264" t="inlineStr">
        <is>
          <t>2026-09-24T02:46:15.986694+00:00</t>
        </is>
      </c>
    </row>
    <row r="265">
      <c r="A265" t="inlineStr">
        <is>
          <t>20486255090</t>
        </is>
      </c>
      <c r="B265" t="inlineStr">
        <is>
          <t>2025</t>
        </is>
      </c>
      <c r="C265" t="inlineStr">
        <is>
          <t>9</t>
        </is>
      </c>
      <c r="D265" t="inlineStr">
        <is>
          <t>118</t>
        </is>
      </c>
      <c r="E265" t="inlineStr">
        <is>
          <t>1676</t>
        </is>
      </c>
      <c r="F265" t="inlineStr">
        <is>
          <t>DE</t>
        </is>
      </c>
      <c r="G265" t="inlineStr">
        <is>
          <t>090154</t>
        </is>
      </c>
      <c r="H265" t="inlineStr">
        <is>
          <t>10/09/2025</t>
        </is>
      </c>
      <c r="I265" t="inlineStr">
        <is>
          <t>VERDE</t>
        </is>
      </c>
      <c r="J265" t="inlineStr">
        <is>
          <t>http://www.aduanet.gob.pe/servlet/SgCDUI2?option=una&amp;n=40&amp;codaduana=118&amp;anoprese=2025&amp;numecorre=090154</t>
        </is>
      </c>
      <c r="K265" t="inlineStr">
        <is>
          <t>2026-09-24T02:46:16.582864+00:00</t>
        </is>
      </c>
    </row>
    <row r="266">
      <c r="A266" t="inlineStr">
        <is>
          <t>20486255090</t>
        </is>
      </c>
      <c r="B266" t="inlineStr">
        <is>
          <t>2025</t>
        </is>
      </c>
      <c r="C266" t="inlineStr">
        <is>
          <t>9</t>
        </is>
      </c>
      <c r="D266" t="inlineStr">
        <is>
          <t>118</t>
        </is>
      </c>
      <c r="E266" t="inlineStr">
        <is>
          <t>1676</t>
        </is>
      </c>
      <c r="F266" t="inlineStr">
        <is>
          <t>DE</t>
        </is>
      </c>
      <c r="G266" t="inlineStr">
        <is>
          <t>098597</t>
        </is>
      </c>
      <c r="H266" t="inlineStr">
        <is>
          <t>24/09/2025</t>
        </is>
      </c>
      <c r="I266" t="inlineStr">
        <is>
          <t>VERDE</t>
        </is>
      </c>
      <c r="J266" t="inlineStr">
        <is>
          <t>http://www.aduanet.gob.pe/servlet/SgCDUI2?option=una&amp;n=40&amp;codaduana=118&amp;anoprese=2025&amp;numecorre=098597</t>
        </is>
      </c>
      <c r="K266" t="inlineStr">
        <is>
          <t>2026-09-24T02:46:16.582864+00:00</t>
        </is>
      </c>
    </row>
    <row r="267">
      <c r="A267" t="inlineStr">
        <is>
          <t>20486255090</t>
        </is>
      </c>
      <c r="B267" t="inlineStr">
        <is>
          <t>2025</t>
        </is>
      </c>
      <c r="C267" t="inlineStr">
        <is>
          <t>9</t>
        </is>
      </c>
      <c r="D267" t="inlineStr">
        <is>
          <t>118</t>
        </is>
      </c>
      <c r="E267" t="inlineStr">
        <is>
          <t>1676</t>
        </is>
      </c>
      <c r="F267" t="inlineStr">
        <is>
          <t>US</t>
        </is>
      </c>
      <c r="G267" t="inlineStr">
        <is>
          <t>095928</t>
        </is>
      </c>
      <c r="H267" t="inlineStr">
        <is>
          <t>17/09/2025</t>
        </is>
      </c>
      <c r="I267" t="inlineStr">
        <is>
          <t>VERDE</t>
        </is>
      </c>
      <c r="J267" t="inlineStr">
        <is>
          <t>http://www.aduanet.gob.pe/servlet/SgCDUI2?option=una&amp;n=40&amp;codaduana=118&amp;anoprese=2025&amp;numecorre=095928</t>
        </is>
      </c>
      <c r="K267" t="inlineStr">
        <is>
          <t>2026-09-24T02:46:17.159436+00:00</t>
        </is>
      </c>
    </row>
    <row r="268">
      <c r="A268" t="inlineStr">
        <is>
          <t>20486255090</t>
        </is>
      </c>
      <c r="B268" t="inlineStr">
        <is>
          <t>2025</t>
        </is>
      </c>
      <c r="C268" t="inlineStr">
        <is>
          <t>9</t>
        </is>
      </c>
      <c r="D268" t="inlineStr">
        <is>
          <t>118</t>
        </is>
      </c>
      <c r="E268" t="inlineStr">
        <is>
          <t>1676</t>
        </is>
      </c>
      <c r="F268" t="inlineStr">
        <is>
          <t>US</t>
        </is>
      </c>
      <c r="G268" t="inlineStr">
        <is>
          <t>095951</t>
        </is>
      </c>
      <c r="H268" t="inlineStr">
        <is>
          <t>24/09/2025</t>
        </is>
      </c>
      <c r="I268" t="inlineStr">
        <is>
          <t>VERDE</t>
        </is>
      </c>
      <c r="J268" t="inlineStr">
        <is>
          <t>http://www.aduanet.gob.pe/servlet/SgCDUI2?option=una&amp;n=40&amp;codaduana=118&amp;anoprese=2025&amp;numecorre=095951</t>
        </is>
      </c>
      <c r="K268" t="inlineStr">
        <is>
          <t>2026-09-24T02:46:17.159436+00:00</t>
        </is>
      </c>
    </row>
    <row r="269">
      <c r="A269" t="inlineStr">
        <is>
          <t>20486255090</t>
        </is>
      </c>
      <c r="B269" t="inlineStr">
        <is>
          <t>2025</t>
        </is>
      </c>
      <c r="C269" t="inlineStr">
        <is>
          <t>10</t>
        </is>
      </c>
      <c r="D269" t="inlineStr">
        <is>
          <t>118</t>
        </is>
      </c>
      <c r="E269" t="inlineStr">
        <is>
          <t>1676</t>
        </is>
      </c>
      <c r="F269" t="inlineStr">
        <is>
          <t>CA</t>
        </is>
      </c>
      <c r="G269" t="inlineStr">
        <is>
          <t>107646</t>
        </is>
      </c>
      <c r="H269" t="inlineStr">
        <is>
          <t>16/10/2025</t>
        </is>
      </c>
      <c r="I269" t="inlineStr">
        <is>
          <t>VERDE</t>
        </is>
      </c>
      <c r="J269" t="inlineStr">
        <is>
          <t>http://www.aduanet.gob.pe/servlet/SgCDUI2?option=una&amp;n=40&amp;codaduana=118&amp;anoprese=2025&amp;numecorre=107646</t>
        </is>
      </c>
      <c r="K269" t="inlineStr">
        <is>
          <t>2026-09-24T02:46:17.746042+00:00</t>
        </is>
      </c>
    </row>
    <row r="270">
      <c r="A270" t="inlineStr">
        <is>
          <t>20486255090</t>
        </is>
      </c>
      <c r="B270" t="inlineStr">
        <is>
          <t>2025</t>
        </is>
      </c>
      <c r="C270" t="inlineStr">
        <is>
          <t>10</t>
        </is>
      </c>
      <c r="D270" t="inlineStr">
        <is>
          <t>118</t>
        </is>
      </c>
      <c r="E270" t="inlineStr">
        <is>
          <t>1676</t>
        </is>
      </c>
      <c r="F270" t="inlineStr">
        <is>
          <t>DE</t>
        </is>
      </c>
      <c r="G270" t="inlineStr">
        <is>
          <t>104566</t>
        </is>
      </c>
      <c r="H270" t="inlineStr">
        <is>
          <t>08/10/2025</t>
        </is>
      </c>
      <c r="I270" t="inlineStr">
        <is>
          <t>VERDE</t>
        </is>
      </c>
      <c r="J270" t="inlineStr">
        <is>
          <t>http://www.aduanet.gob.pe/servlet/SgCDUI2?option=una&amp;n=40&amp;codaduana=118&amp;anoprese=2025&amp;numecorre=104566</t>
        </is>
      </c>
      <c r="K270" t="inlineStr">
        <is>
          <t>2026-09-24T02:46:18.324140+00:00</t>
        </is>
      </c>
    </row>
    <row r="271">
      <c r="A271" t="inlineStr">
        <is>
          <t>20486255090</t>
        </is>
      </c>
      <c r="B271" t="inlineStr">
        <is>
          <t>2025</t>
        </is>
      </c>
      <c r="C271" t="inlineStr">
        <is>
          <t>10</t>
        </is>
      </c>
      <c r="D271" t="inlineStr">
        <is>
          <t>118</t>
        </is>
      </c>
      <c r="E271" t="inlineStr">
        <is>
          <t>1676</t>
        </is>
      </c>
      <c r="F271" t="inlineStr">
        <is>
          <t>US</t>
        </is>
      </c>
      <c r="G271" t="inlineStr">
        <is>
          <t>104557</t>
        </is>
      </c>
      <c r="H271" t="inlineStr">
        <is>
          <t>08/10/2025</t>
        </is>
      </c>
      <c r="I271" t="inlineStr">
        <is>
          <t>VERDE</t>
        </is>
      </c>
      <c r="J271" t="inlineStr">
        <is>
          <t>http://www.aduanet.gob.pe/servlet/SgCDUI2?option=una&amp;n=40&amp;codaduana=118&amp;anoprese=2025&amp;numecorre=104557</t>
        </is>
      </c>
      <c r="K271" t="inlineStr">
        <is>
          <t>2026-09-24T02:46:18.904798+00:00</t>
        </is>
      </c>
    </row>
    <row r="272">
      <c r="A272" t="inlineStr">
        <is>
          <t>20486255090</t>
        </is>
      </c>
      <c r="B272" t="inlineStr">
        <is>
          <t>2025</t>
        </is>
      </c>
      <c r="C272" t="inlineStr">
        <is>
          <t>10</t>
        </is>
      </c>
      <c r="D272" t="inlineStr">
        <is>
          <t>118</t>
        </is>
      </c>
      <c r="E272" t="inlineStr">
        <is>
          <t>1676</t>
        </is>
      </c>
      <c r="F272" t="inlineStr">
        <is>
          <t>US</t>
        </is>
      </c>
      <c r="G272" t="inlineStr">
        <is>
          <t>104581</t>
        </is>
      </c>
      <c r="H272" t="inlineStr">
        <is>
          <t>08/10/2025</t>
        </is>
      </c>
      <c r="I272" t="inlineStr">
        <is>
          <t>VERDE</t>
        </is>
      </c>
      <c r="J272" t="inlineStr">
        <is>
          <t>http://www.aduanet.gob.pe/servlet/SgCDUI2?option=una&amp;n=40&amp;codaduana=118&amp;anoprese=2025&amp;numecorre=104581</t>
        </is>
      </c>
      <c r="K272" t="inlineStr">
        <is>
          <t>2026-09-24T02:46:18.904798+00:00</t>
        </is>
      </c>
    </row>
    <row r="273">
      <c r="A273" t="inlineStr">
        <is>
          <t>20486255090</t>
        </is>
      </c>
      <c r="B273" t="inlineStr">
        <is>
          <t>2025</t>
        </is>
      </c>
      <c r="C273" t="inlineStr">
        <is>
          <t>10</t>
        </is>
      </c>
      <c r="D273" t="inlineStr">
        <is>
          <t>118</t>
        </is>
      </c>
      <c r="E273" t="inlineStr">
        <is>
          <t>1676</t>
        </is>
      </c>
      <c r="F273" t="inlineStr">
        <is>
          <t>US</t>
        </is>
      </c>
      <c r="G273" t="inlineStr">
        <is>
          <t>107194</t>
        </is>
      </c>
      <c r="H273" t="inlineStr">
        <is>
          <t>22/10/2025</t>
        </is>
      </c>
      <c r="I273" t="inlineStr">
        <is>
          <t>VERDE</t>
        </is>
      </c>
      <c r="J273" t="inlineStr">
        <is>
          <t>http://www.aduanet.gob.pe/servlet/SgCDUI2?option=una&amp;n=40&amp;codaduana=118&amp;anoprese=2025&amp;numecorre=107194</t>
        </is>
      </c>
      <c r="K273" t="inlineStr">
        <is>
          <t>2026-09-24T02:46:18.904798+00:00</t>
        </is>
      </c>
    </row>
    <row r="274">
      <c r="A274" t="inlineStr">
        <is>
          <t>20486255090</t>
        </is>
      </c>
      <c r="B274" t="inlineStr">
        <is>
          <t>2025</t>
        </is>
      </c>
      <c r="C274" t="inlineStr">
        <is>
          <t>11</t>
        </is>
      </c>
      <c r="D274" t="inlineStr">
        <is>
          <t>118</t>
        </is>
      </c>
      <c r="E274" t="inlineStr">
        <is>
          <t>1676</t>
        </is>
      </c>
      <c r="F274" t="inlineStr">
        <is>
          <t>US</t>
        </is>
      </c>
      <c r="G274" t="inlineStr">
        <is>
          <t>122218</t>
        </is>
      </c>
      <c r="H274" t="inlineStr">
        <is>
          <t>26/11/2025</t>
        </is>
      </c>
      <c r="I274" t="inlineStr">
        <is>
          <t>VERDE</t>
        </is>
      </c>
      <c r="J274" t="inlineStr">
        <is>
          <t>http://www.aduanet.gob.pe/servlet/SgCDUI2?option=una&amp;n=40&amp;codaduana=118&amp;anoprese=2025&amp;numecorre=122218</t>
        </is>
      </c>
      <c r="K274" t="inlineStr">
        <is>
          <t>2026-09-24T02:46:19.485209+00:00</t>
        </is>
      </c>
    </row>
    <row r="275">
      <c r="A275" t="inlineStr">
        <is>
          <t>20486255090</t>
        </is>
      </c>
      <c r="B275" t="inlineStr">
        <is>
          <t>2025</t>
        </is>
      </c>
      <c r="C275" t="inlineStr">
        <is>
          <t>12</t>
        </is>
      </c>
      <c r="D275" t="inlineStr">
        <is>
          <t>118</t>
        </is>
      </c>
      <c r="E275" t="inlineStr">
        <is>
          <t>1676</t>
        </is>
      </c>
      <c r="F275" t="inlineStr">
        <is>
          <t>US</t>
        </is>
      </c>
      <c r="G275" t="inlineStr">
        <is>
          <t>128377</t>
        </is>
      </c>
      <c r="H275" t="inlineStr">
        <is>
          <t>10/12/2025</t>
        </is>
      </c>
      <c r="I275" t="inlineStr">
        <is>
          <t>VERDE</t>
        </is>
      </c>
      <c r="J275" t="inlineStr">
        <is>
          <t>http://www.aduanet.gob.pe/servlet/SgCDUI2?option=una&amp;n=40&amp;codaduana=118&amp;anoprese=2025&amp;numecorre=128377</t>
        </is>
      </c>
      <c r="K275" t="inlineStr">
        <is>
          <t>2026-09-24T02:46:20.062754+00:00</t>
        </is>
      </c>
    </row>
    <row r="276">
      <c r="A276" t="inlineStr">
        <is>
          <t>20486255090</t>
        </is>
      </c>
      <c r="B276" t="inlineStr">
        <is>
          <t>2025</t>
        </is>
      </c>
      <c r="C276" t="inlineStr">
        <is>
          <t>12</t>
        </is>
      </c>
      <c r="D276" t="inlineStr">
        <is>
          <t>118</t>
        </is>
      </c>
      <c r="E276" t="inlineStr">
        <is>
          <t>1676</t>
        </is>
      </c>
      <c r="F276" t="inlineStr">
        <is>
          <t>US</t>
        </is>
      </c>
      <c r="G276" t="inlineStr">
        <is>
          <t>128380</t>
        </is>
      </c>
      <c r="H276" t="inlineStr">
        <is>
          <t>10/12/2025</t>
        </is>
      </c>
      <c r="I276" t="inlineStr">
        <is>
          <t>VERDE</t>
        </is>
      </c>
      <c r="J276" t="inlineStr">
        <is>
          <t>http://www.aduanet.gob.pe/servlet/SgCDUI2?option=una&amp;n=40&amp;codaduana=118&amp;anoprese=2025&amp;numecorre=128380</t>
        </is>
      </c>
      <c r="K276" t="inlineStr">
        <is>
          <t>2026-09-24T02:46:20.062754+00:00</t>
        </is>
      </c>
    </row>
    <row r="277">
      <c r="A277" t="inlineStr">
        <is>
          <t>20486255090</t>
        </is>
      </c>
      <c r="B277" t="inlineStr">
        <is>
          <t>2025</t>
        </is>
      </c>
      <c r="C277" t="inlineStr">
        <is>
          <t>12</t>
        </is>
      </c>
      <c r="D277" t="inlineStr">
        <is>
          <t>118</t>
        </is>
      </c>
      <c r="E277" t="inlineStr">
        <is>
          <t>1676</t>
        </is>
      </c>
      <c r="F277" t="inlineStr">
        <is>
          <t>DE</t>
        </is>
      </c>
      <c r="G277" t="inlineStr">
        <is>
          <t>131855</t>
        </is>
      </c>
      <c r="H277" t="inlineStr">
        <is>
          <t>17/12/2025</t>
        </is>
      </c>
      <c r="I277" t="inlineStr">
        <is>
          <t>VERDE</t>
        </is>
      </c>
      <c r="J277" t="inlineStr">
        <is>
          <t>http://www.aduanet.gob.pe/servlet/SgCDUI2?option=una&amp;n=40&amp;codaduana=118&amp;anoprese=2025&amp;numecorre=131855</t>
        </is>
      </c>
      <c r="K277" t="inlineStr">
        <is>
          <t>2026-09-24T02:46:20.662251+00:00</t>
        </is>
      </c>
    </row>
    <row r="278">
      <c r="A278" t="inlineStr">
        <is>
          <t>20486973219</t>
        </is>
      </c>
      <c r="B278" t="inlineStr">
        <is>
          <t>2025</t>
        </is>
      </c>
      <c r="C278" t="inlineStr">
        <is>
          <t>1</t>
        </is>
      </c>
      <c r="D278" t="inlineStr">
        <is>
          <t>118</t>
        </is>
      </c>
      <c r="E278" t="inlineStr">
        <is>
          <t>6982</t>
        </is>
      </c>
      <c r="F278" t="inlineStr">
        <is>
          <t>BE</t>
        </is>
      </c>
      <c r="G278" t="inlineStr">
        <is>
          <t>138736</t>
        </is>
      </c>
      <c r="H278" t="inlineStr">
        <is>
          <t>08/01/2025</t>
        </is>
      </c>
      <c r="I278" t="inlineStr">
        <is>
          <t>VERDE</t>
        </is>
      </c>
      <c r="J278" t="inlineStr">
        <is>
          <t>http://www.aduanet.gob.pe/servlet/SgCDUI2?option=una&amp;n=40&amp;codaduana=118&amp;anoprese=2024&amp;numecorre=138736</t>
        </is>
      </c>
      <c r="K278" t="inlineStr">
        <is>
          <t>2026-09-24T02:46:21.253793+00:00</t>
        </is>
      </c>
    </row>
    <row r="279">
      <c r="A279" t="inlineStr">
        <is>
          <t>20486973219</t>
        </is>
      </c>
      <c r="B279" t="inlineStr">
        <is>
          <t>2025</t>
        </is>
      </c>
      <c r="C279" t="inlineStr">
        <is>
          <t>1</t>
        </is>
      </c>
      <c r="D279" t="inlineStr">
        <is>
          <t>118</t>
        </is>
      </c>
      <c r="E279" t="inlineStr">
        <is>
          <t>6982</t>
        </is>
      </c>
      <c r="F279" t="inlineStr">
        <is>
          <t>IT</t>
        </is>
      </c>
      <c r="G279" t="inlineStr">
        <is>
          <t>138719</t>
        </is>
      </c>
      <c r="H279" t="inlineStr">
        <is>
          <t>15/01/2025</t>
        </is>
      </c>
      <c r="I279" t="inlineStr">
        <is>
          <t>VERDE</t>
        </is>
      </c>
      <c r="J279" t="inlineStr">
        <is>
          <t>http://www.aduanet.gob.pe/servlet/SgCDUI2?option=una&amp;n=40&amp;codaduana=118&amp;anoprese=2024&amp;numecorre=138719</t>
        </is>
      </c>
      <c r="K279" t="inlineStr">
        <is>
          <t>2026-09-24T02:46:21.950602+00:00</t>
        </is>
      </c>
    </row>
    <row r="280">
      <c r="A280" t="inlineStr">
        <is>
          <t>20486973219</t>
        </is>
      </c>
      <c r="B280" t="inlineStr">
        <is>
          <t>2025</t>
        </is>
      </c>
      <c r="C280" t="inlineStr">
        <is>
          <t>1</t>
        </is>
      </c>
      <c r="D280" t="inlineStr">
        <is>
          <t>118</t>
        </is>
      </c>
      <c r="E280" t="inlineStr">
        <is>
          <t>6982</t>
        </is>
      </c>
      <c r="F280" t="inlineStr">
        <is>
          <t>IT</t>
        </is>
      </c>
      <c r="G280" t="inlineStr">
        <is>
          <t>007078</t>
        </is>
      </c>
      <c r="H280" t="inlineStr">
        <is>
          <t>29/01/2025</t>
        </is>
      </c>
      <c r="I280" t="inlineStr">
        <is>
          <t>VERDE</t>
        </is>
      </c>
      <c r="J280" t="inlineStr">
        <is>
          <t>http://www.aduanet.gob.pe/servlet/SgCDUI2?option=una&amp;n=40&amp;codaduana=118&amp;anoprese=2025&amp;numecorre=007078</t>
        </is>
      </c>
      <c r="K280" t="inlineStr">
        <is>
          <t>2026-09-24T02:46:21.950602+00:00</t>
        </is>
      </c>
    </row>
    <row r="281">
      <c r="A281" t="inlineStr">
        <is>
          <t>20486973219</t>
        </is>
      </c>
      <c r="B281" t="inlineStr">
        <is>
          <t>2025</t>
        </is>
      </c>
      <c r="C281" t="inlineStr">
        <is>
          <t>1</t>
        </is>
      </c>
      <c r="D281" t="inlineStr">
        <is>
          <t>118</t>
        </is>
      </c>
      <c r="E281" t="inlineStr">
        <is>
          <t>6982</t>
        </is>
      </c>
      <c r="F281" t="inlineStr">
        <is>
          <t>NL</t>
        </is>
      </c>
      <c r="G281" t="inlineStr">
        <is>
          <t>137356</t>
        </is>
      </c>
      <c r="H281" t="inlineStr">
        <is>
          <t>08/01/2025</t>
        </is>
      </c>
      <c r="I281" t="inlineStr">
        <is>
          <t>VERDE</t>
        </is>
      </c>
      <c r="J281" t="inlineStr">
        <is>
          <t>http://www.aduanet.gob.pe/servlet/SgCDUI2?option=una&amp;n=40&amp;codaduana=118&amp;anoprese=2024&amp;numecorre=137356</t>
        </is>
      </c>
      <c r="K281" t="inlineStr">
        <is>
          <t>2026-09-24T02:46:22.542942+00:00</t>
        </is>
      </c>
    </row>
    <row r="282">
      <c r="A282" t="inlineStr">
        <is>
          <t>20486973219</t>
        </is>
      </c>
      <c r="B282" t="inlineStr">
        <is>
          <t>2025</t>
        </is>
      </c>
      <c r="C282" t="inlineStr">
        <is>
          <t>2</t>
        </is>
      </c>
      <c r="D282" t="inlineStr">
        <is>
          <t>118</t>
        </is>
      </c>
      <c r="E282" t="inlineStr">
        <is>
          <t>6982</t>
        </is>
      </c>
      <c r="F282" t="inlineStr">
        <is>
          <t>IT</t>
        </is>
      </c>
      <c r="G282" t="inlineStr">
        <is>
          <t>009998</t>
        </is>
      </c>
      <c r="H282" t="inlineStr">
        <is>
          <t>04/02/2025</t>
        </is>
      </c>
      <c r="I282" t="inlineStr">
        <is>
          <t>VERDE</t>
        </is>
      </c>
      <c r="J282" t="inlineStr">
        <is>
          <t>http://www.aduanet.gob.pe/servlet/SgCDUI2?option=una&amp;n=40&amp;codaduana=118&amp;anoprese=2025&amp;numecorre=009998</t>
        </is>
      </c>
      <c r="K282" t="inlineStr">
        <is>
          <t>2026-09-24T02:46:23.135255+00:00</t>
        </is>
      </c>
    </row>
    <row r="283">
      <c r="A283" t="inlineStr">
        <is>
          <t>20486973219</t>
        </is>
      </c>
      <c r="B283" t="inlineStr">
        <is>
          <t>2025</t>
        </is>
      </c>
      <c r="C283" t="inlineStr">
        <is>
          <t>2</t>
        </is>
      </c>
      <c r="D283" t="inlineStr">
        <is>
          <t>118</t>
        </is>
      </c>
      <c r="E283" t="inlineStr">
        <is>
          <t>6982</t>
        </is>
      </c>
      <c r="F283" t="inlineStr">
        <is>
          <t>IT</t>
        </is>
      </c>
      <c r="G283" t="inlineStr">
        <is>
          <t>012716</t>
        </is>
      </c>
      <c r="H283" t="inlineStr">
        <is>
          <t>12/02/2025</t>
        </is>
      </c>
      <c r="I283" t="inlineStr">
        <is>
          <t>VERDE</t>
        </is>
      </c>
      <c r="J283" t="inlineStr">
        <is>
          <t>http://www.aduanet.gob.pe/servlet/SgCDUI2?option=una&amp;n=40&amp;codaduana=118&amp;anoprese=2025&amp;numecorre=012716</t>
        </is>
      </c>
      <c r="K283" t="inlineStr">
        <is>
          <t>2026-09-24T02:46:23.135255+00:00</t>
        </is>
      </c>
    </row>
    <row r="284">
      <c r="A284" t="inlineStr">
        <is>
          <t>20486973219</t>
        </is>
      </c>
      <c r="B284" t="inlineStr">
        <is>
          <t>2025</t>
        </is>
      </c>
      <c r="C284" t="inlineStr">
        <is>
          <t>2</t>
        </is>
      </c>
      <c r="D284" t="inlineStr">
        <is>
          <t>118</t>
        </is>
      </c>
      <c r="E284" t="inlineStr">
        <is>
          <t>6982</t>
        </is>
      </c>
      <c r="F284" t="inlineStr">
        <is>
          <t>IT</t>
        </is>
      </c>
      <c r="G284" t="inlineStr">
        <is>
          <t>012717</t>
        </is>
      </c>
      <c r="H284" t="inlineStr">
        <is>
          <t>12/02/2025</t>
        </is>
      </c>
      <c r="I284" t="inlineStr">
        <is>
          <t>VERDE</t>
        </is>
      </c>
      <c r="J284" t="inlineStr">
        <is>
          <t>http://www.aduanet.gob.pe/servlet/SgCDUI2?option=una&amp;n=40&amp;codaduana=118&amp;anoprese=2025&amp;numecorre=012717</t>
        </is>
      </c>
      <c r="K284" t="inlineStr">
        <is>
          <t>2026-09-24T02:46:23.135255+00:00</t>
        </is>
      </c>
    </row>
    <row r="285">
      <c r="A285" t="inlineStr">
        <is>
          <t>20486973219</t>
        </is>
      </c>
      <c r="B285" t="inlineStr">
        <is>
          <t>2025</t>
        </is>
      </c>
      <c r="C285" t="inlineStr">
        <is>
          <t>2</t>
        </is>
      </c>
      <c r="D285" t="inlineStr">
        <is>
          <t>118</t>
        </is>
      </c>
      <c r="E285" t="inlineStr">
        <is>
          <t>6982</t>
        </is>
      </c>
      <c r="F285" t="inlineStr">
        <is>
          <t>IT</t>
        </is>
      </c>
      <c r="G285" t="inlineStr">
        <is>
          <t>012719</t>
        </is>
      </c>
      <c r="H285" t="inlineStr">
        <is>
          <t>12/02/2025</t>
        </is>
      </c>
      <c r="I285" t="inlineStr">
        <is>
          <t>VERDE</t>
        </is>
      </c>
      <c r="J285" t="inlineStr">
        <is>
          <t>http://www.aduanet.gob.pe/servlet/SgCDUI2?option=una&amp;n=40&amp;codaduana=118&amp;anoprese=2025&amp;numecorre=012719</t>
        </is>
      </c>
      <c r="K285" t="inlineStr">
        <is>
          <t>2026-09-24T02:46:23.135255+00:00</t>
        </is>
      </c>
    </row>
    <row r="286">
      <c r="A286" t="inlineStr">
        <is>
          <t>20486973219</t>
        </is>
      </c>
      <c r="B286" t="inlineStr">
        <is>
          <t>2025</t>
        </is>
      </c>
      <c r="C286" t="inlineStr">
        <is>
          <t>2</t>
        </is>
      </c>
      <c r="D286" t="inlineStr">
        <is>
          <t>118</t>
        </is>
      </c>
      <c r="E286" t="inlineStr">
        <is>
          <t>6982</t>
        </is>
      </c>
      <c r="F286" t="inlineStr">
        <is>
          <t>IT</t>
        </is>
      </c>
      <c r="G286" t="inlineStr">
        <is>
          <t>016442</t>
        </is>
      </c>
      <c r="H286" t="inlineStr">
        <is>
          <t>25/02/2025</t>
        </is>
      </c>
      <c r="I286" t="inlineStr">
        <is>
          <t>VERDE</t>
        </is>
      </c>
      <c r="J286" t="inlineStr">
        <is>
          <t>http://www.aduanet.gob.pe/servlet/SgCDUI2?option=una&amp;n=40&amp;codaduana=118&amp;anoprese=2025&amp;numecorre=016442</t>
        </is>
      </c>
      <c r="K286" t="inlineStr">
        <is>
          <t>2026-09-24T02:46:23.135255+00:00</t>
        </is>
      </c>
    </row>
    <row r="287">
      <c r="A287" t="inlineStr">
        <is>
          <t>20486973219</t>
        </is>
      </c>
      <c r="B287" t="inlineStr">
        <is>
          <t>2025</t>
        </is>
      </c>
      <c r="C287" t="inlineStr">
        <is>
          <t>2</t>
        </is>
      </c>
      <c r="D287" t="inlineStr">
        <is>
          <t>118</t>
        </is>
      </c>
      <c r="E287" t="inlineStr">
        <is>
          <t>6982</t>
        </is>
      </c>
      <c r="F287" t="inlineStr">
        <is>
          <t>IT</t>
        </is>
      </c>
      <c r="G287" t="inlineStr">
        <is>
          <t>016446</t>
        </is>
      </c>
      <c r="H287" t="inlineStr">
        <is>
          <t>25/02/2025</t>
        </is>
      </c>
      <c r="I287" t="inlineStr">
        <is>
          <t>VERDE</t>
        </is>
      </c>
      <c r="J287" t="inlineStr">
        <is>
          <t>http://www.aduanet.gob.pe/servlet/SgCDUI2?option=una&amp;n=40&amp;codaduana=118&amp;anoprese=2025&amp;numecorre=016446</t>
        </is>
      </c>
      <c r="K287" t="inlineStr">
        <is>
          <t>2026-09-24T02:46:23.135255+00:00</t>
        </is>
      </c>
    </row>
    <row r="288">
      <c r="A288" t="inlineStr">
        <is>
          <t>20486973219</t>
        </is>
      </c>
      <c r="B288" t="inlineStr">
        <is>
          <t>2025</t>
        </is>
      </c>
      <c r="C288" t="inlineStr">
        <is>
          <t>3</t>
        </is>
      </c>
      <c r="D288" t="inlineStr">
        <is>
          <t>118</t>
        </is>
      </c>
      <c r="E288" t="inlineStr">
        <is>
          <t>6982</t>
        </is>
      </c>
      <c r="F288" t="inlineStr">
        <is>
          <t>IT</t>
        </is>
      </c>
      <c r="G288" t="inlineStr">
        <is>
          <t>019127</t>
        </is>
      </c>
      <c r="H288" t="inlineStr">
        <is>
          <t>04/03/2025</t>
        </is>
      </c>
      <c r="I288" t="inlineStr">
        <is>
          <t>VERDE</t>
        </is>
      </c>
      <c r="J288" t="inlineStr">
        <is>
          <t>http://www.aduanet.gob.pe/servlet/SgCDUI2?option=una&amp;n=40&amp;codaduana=118&amp;anoprese=2025&amp;numecorre=019127</t>
        </is>
      </c>
      <c r="K288" t="inlineStr">
        <is>
          <t>2026-09-24T02:46:23.741864+00:00</t>
        </is>
      </c>
    </row>
    <row r="289">
      <c r="A289" t="inlineStr">
        <is>
          <t>20486973219</t>
        </is>
      </c>
      <c r="B289" t="inlineStr">
        <is>
          <t>2025</t>
        </is>
      </c>
      <c r="C289" t="inlineStr">
        <is>
          <t>6</t>
        </is>
      </c>
      <c r="D289" t="inlineStr">
        <is>
          <t>118</t>
        </is>
      </c>
      <c r="E289" t="inlineStr">
        <is>
          <t>6982</t>
        </is>
      </c>
      <c r="F289" t="inlineStr">
        <is>
          <t>BE</t>
        </is>
      </c>
      <c r="G289" t="inlineStr">
        <is>
          <t>055282</t>
        </is>
      </c>
      <c r="H289" t="inlineStr">
        <is>
          <t>10/06/2025</t>
        </is>
      </c>
      <c r="I289" t="inlineStr">
        <is>
          <t>VERDE</t>
        </is>
      </c>
      <c r="J289" t="inlineStr">
        <is>
          <t>http://www.aduanet.gob.pe/servlet/SgCDUI2?option=una&amp;n=40&amp;codaduana=118&amp;anoprese=2025&amp;numecorre=055282</t>
        </is>
      </c>
      <c r="K289" t="inlineStr">
        <is>
          <t>2026-09-24T02:46:24.331238+00:00</t>
        </is>
      </c>
    </row>
    <row r="290">
      <c r="A290" t="inlineStr">
        <is>
          <t>20486973219</t>
        </is>
      </c>
      <c r="B290" t="inlineStr">
        <is>
          <t>2025</t>
        </is>
      </c>
      <c r="C290" t="inlineStr">
        <is>
          <t>6</t>
        </is>
      </c>
      <c r="D290" t="inlineStr">
        <is>
          <t>118</t>
        </is>
      </c>
      <c r="E290" t="inlineStr">
        <is>
          <t>6982</t>
        </is>
      </c>
      <c r="F290" t="inlineStr">
        <is>
          <t>BE</t>
        </is>
      </c>
      <c r="G290" t="inlineStr">
        <is>
          <t>060953</t>
        </is>
      </c>
      <c r="H290" t="inlineStr">
        <is>
          <t>24/06/2025</t>
        </is>
      </c>
      <c r="I290" t="inlineStr">
        <is>
          <t>VERDE</t>
        </is>
      </c>
      <c r="J290" t="inlineStr">
        <is>
          <t>http://www.aduanet.gob.pe/servlet/SgCDUI2?option=una&amp;n=40&amp;codaduana=118&amp;anoprese=2025&amp;numecorre=060953</t>
        </is>
      </c>
      <c r="K290" t="inlineStr">
        <is>
          <t>2026-09-24T02:46:24.331238+00:00</t>
        </is>
      </c>
    </row>
    <row r="291">
      <c r="A291" t="inlineStr">
        <is>
          <t>20486973219</t>
        </is>
      </c>
      <c r="B291" t="inlineStr">
        <is>
          <t>2025</t>
        </is>
      </c>
      <c r="C291" t="inlineStr">
        <is>
          <t>6</t>
        </is>
      </c>
      <c r="D291" t="inlineStr">
        <is>
          <t>118</t>
        </is>
      </c>
      <c r="E291" t="inlineStr">
        <is>
          <t>6982</t>
        </is>
      </c>
      <c r="F291" t="inlineStr">
        <is>
          <t>BE</t>
        </is>
      </c>
      <c r="G291" t="inlineStr">
        <is>
          <t>060954</t>
        </is>
      </c>
      <c r="H291" t="inlineStr">
        <is>
          <t>24/06/2025</t>
        </is>
      </c>
      <c r="I291" t="inlineStr">
        <is>
          <t>VERDE</t>
        </is>
      </c>
      <c r="J291" t="inlineStr">
        <is>
          <t>http://www.aduanet.gob.pe/servlet/SgCDUI2?option=una&amp;n=40&amp;codaduana=118&amp;anoprese=2025&amp;numecorre=060954</t>
        </is>
      </c>
      <c r="K291" t="inlineStr">
        <is>
          <t>2026-09-24T02:46:24.331238+00:00</t>
        </is>
      </c>
    </row>
    <row r="292">
      <c r="A292" t="inlineStr">
        <is>
          <t>20486973219</t>
        </is>
      </c>
      <c r="B292" t="inlineStr">
        <is>
          <t>2025</t>
        </is>
      </c>
      <c r="C292" t="inlineStr">
        <is>
          <t>6</t>
        </is>
      </c>
      <c r="D292" t="inlineStr">
        <is>
          <t>118</t>
        </is>
      </c>
      <c r="E292" t="inlineStr">
        <is>
          <t>6982</t>
        </is>
      </c>
      <c r="F292" t="inlineStr">
        <is>
          <t>IT</t>
        </is>
      </c>
      <c r="G292" t="inlineStr">
        <is>
          <t>055287</t>
        </is>
      </c>
      <c r="H292" t="inlineStr">
        <is>
          <t>10/06/2025</t>
        </is>
      </c>
      <c r="I292" t="inlineStr">
        <is>
          <t>VERDE</t>
        </is>
      </c>
      <c r="J292" t="inlineStr">
        <is>
          <t>http://www.aduanet.gob.pe/servlet/SgCDUI2?option=una&amp;n=40&amp;codaduana=118&amp;anoprese=2025&amp;numecorre=055287</t>
        </is>
      </c>
      <c r="K292" t="inlineStr">
        <is>
          <t>2026-09-24T02:46:25.042733+00:00</t>
        </is>
      </c>
    </row>
    <row r="293">
      <c r="A293" t="inlineStr">
        <is>
          <t>20486973219</t>
        </is>
      </c>
      <c r="B293" t="inlineStr">
        <is>
          <t>2025</t>
        </is>
      </c>
      <c r="C293" t="inlineStr">
        <is>
          <t>6</t>
        </is>
      </c>
      <c r="D293" t="inlineStr">
        <is>
          <t>118</t>
        </is>
      </c>
      <c r="E293" t="inlineStr">
        <is>
          <t>6982</t>
        </is>
      </c>
      <c r="F293" t="inlineStr">
        <is>
          <t>IT</t>
        </is>
      </c>
      <c r="G293" t="inlineStr">
        <is>
          <t>055289</t>
        </is>
      </c>
      <c r="H293" t="inlineStr">
        <is>
          <t>10/06/2025</t>
        </is>
      </c>
      <c r="I293" t="inlineStr">
        <is>
          <t>VERDE</t>
        </is>
      </c>
      <c r="J293" t="inlineStr">
        <is>
          <t>http://www.aduanet.gob.pe/servlet/SgCDUI2?option=una&amp;n=40&amp;codaduana=118&amp;anoprese=2025&amp;numecorre=055289</t>
        </is>
      </c>
      <c r="K293" t="inlineStr">
        <is>
          <t>2026-09-24T02:46:25.042733+00:00</t>
        </is>
      </c>
    </row>
    <row r="294">
      <c r="A294" t="inlineStr">
        <is>
          <t>20486973219</t>
        </is>
      </c>
      <c r="B294" t="inlineStr">
        <is>
          <t>2025</t>
        </is>
      </c>
      <c r="C294" t="inlineStr">
        <is>
          <t>6</t>
        </is>
      </c>
      <c r="D294" t="inlineStr">
        <is>
          <t>118</t>
        </is>
      </c>
      <c r="E294" t="inlineStr">
        <is>
          <t>6982</t>
        </is>
      </c>
      <c r="F294" t="inlineStr">
        <is>
          <t>IT</t>
        </is>
      </c>
      <c r="G294" t="inlineStr">
        <is>
          <t>058669</t>
        </is>
      </c>
      <c r="H294" t="inlineStr">
        <is>
          <t>24/06/2025</t>
        </is>
      </c>
      <c r="I294" t="inlineStr">
        <is>
          <t>VERDE</t>
        </is>
      </c>
      <c r="J294" t="inlineStr">
        <is>
          <t>http://www.aduanet.gob.pe/servlet/SgCDUI2?option=una&amp;n=40&amp;codaduana=118&amp;anoprese=2025&amp;numecorre=058669</t>
        </is>
      </c>
      <c r="K294" t="inlineStr">
        <is>
          <t>2026-09-24T02:46:25.042733+00:00</t>
        </is>
      </c>
    </row>
    <row r="295">
      <c r="A295" t="inlineStr">
        <is>
          <t>20486973219</t>
        </is>
      </c>
      <c r="B295" t="inlineStr">
        <is>
          <t>2025</t>
        </is>
      </c>
      <c r="C295" t="inlineStr">
        <is>
          <t>6</t>
        </is>
      </c>
      <c r="D295" t="inlineStr">
        <is>
          <t>118</t>
        </is>
      </c>
      <c r="E295" t="inlineStr">
        <is>
          <t>6982</t>
        </is>
      </c>
      <c r="F295" t="inlineStr">
        <is>
          <t>IT</t>
        </is>
      </c>
      <c r="G295" t="inlineStr">
        <is>
          <t>061299</t>
        </is>
      </c>
      <c r="H295" t="inlineStr">
        <is>
          <t>24/06/2025</t>
        </is>
      </c>
      <c r="I295" t="inlineStr">
        <is>
          <t>VERDE</t>
        </is>
      </c>
      <c r="J295" t="inlineStr">
        <is>
          <t>http://www.aduanet.gob.pe/servlet/SgCDUI2?option=una&amp;n=40&amp;codaduana=118&amp;anoprese=2025&amp;numecorre=061299</t>
        </is>
      </c>
      <c r="K295" t="inlineStr">
        <is>
          <t>2026-09-24T02:46:25.042733+00:00</t>
        </is>
      </c>
    </row>
    <row r="296">
      <c r="A296" t="inlineStr">
        <is>
          <t>20486973219</t>
        </is>
      </c>
      <c r="B296" t="inlineStr">
        <is>
          <t>2025</t>
        </is>
      </c>
      <c r="C296" t="inlineStr">
        <is>
          <t>7</t>
        </is>
      </c>
      <c r="D296" t="inlineStr">
        <is>
          <t>118</t>
        </is>
      </c>
      <c r="E296" t="inlineStr">
        <is>
          <t>6982</t>
        </is>
      </c>
      <c r="F296" t="inlineStr">
        <is>
          <t>IT</t>
        </is>
      </c>
      <c r="G296" t="inlineStr">
        <is>
          <t>061292</t>
        </is>
      </c>
      <c r="H296" t="inlineStr">
        <is>
          <t>02/07/2025</t>
        </is>
      </c>
      <c r="I296" t="inlineStr">
        <is>
          <t>VERDE</t>
        </is>
      </c>
      <c r="J296" t="inlineStr">
        <is>
          <t>http://www.aduanet.gob.pe/servlet/SgCDUI2?option=una&amp;n=40&amp;codaduana=118&amp;anoprese=2025&amp;numecorre=061292</t>
        </is>
      </c>
      <c r="K296" t="inlineStr">
        <is>
          <t>2026-09-24T02:46:25.665719+00:00</t>
        </is>
      </c>
    </row>
    <row r="297">
      <c r="A297" t="inlineStr">
        <is>
          <t>20486973219</t>
        </is>
      </c>
      <c r="B297" t="inlineStr">
        <is>
          <t>2025</t>
        </is>
      </c>
      <c r="C297" t="inlineStr">
        <is>
          <t>7</t>
        </is>
      </c>
      <c r="D297" t="inlineStr">
        <is>
          <t>118</t>
        </is>
      </c>
      <c r="E297" t="inlineStr">
        <is>
          <t>6982</t>
        </is>
      </c>
      <c r="F297" t="inlineStr">
        <is>
          <t>IT</t>
        </is>
      </c>
      <c r="G297" t="inlineStr">
        <is>
          <t>066675</t>
        </is>
      </c>
      <c r="H297" t="inlineStr">
        <is>
          <t>08/07/2025</t>
        </is>
      </c>
      <c r="I297" t="inlineStr">
        <is>
          <t>VERDE</t>
        </is>
      </c>
      <c r="J297" t="inlineStr">
        <is>
          <t>http://www.aduanet.gob.pe/servlet/SgCDUI2?option=una&amp;n=40&amp;codaduana=118&amp;anoprese=2025&amp;numecorre=066675</t>
        </is>
      </c>
      <c r="K297" t="inlineStr">
        <is>
          <t>2026-09-24T02:46:25.665719+00:00</t>
        </is>
      </c>
    </row>
    <row r="298">
      <c r="A298" t="inlineStr">
        <is>
          <t>20486973219</t>
        </is>
      </c>
      <c r="B298" t="inlineStr">
        <is>
          <t>2025</t>
        </is>
      </c>
      <c r="C298" t="inlineStr">
        <is>
          <t>7</t>
        </is>
      </c>
      <c r="D298" t="inlineStr">
        <is>
          <t>118</t>
        </is>
      </c>
      <c r="E298" t="inlineStr">
        <is>
          <t>6982</t>
        </is>
      </c>
      <c r="F298" t="inlineStr">
        <is>
          <t>IT</t>
        </is>
      </c>
      <c r="G298" t="inlineStr">
        <is>
          <t>067751</t>
        </is>
      </c>
      <c r="H298" t="inlineStr">
        <is>
          <t>08/07/2025</t>
        </is>
      </c>
      <c r="I298" t="inlineStr">
        <is>
          <t>VERDE</t>
        </is>
      </c>
      <c r="J298" t="inlineStr">
        <is>
          <t>http://www.aduanet.gob.pe/servlet/SgCDUI2?option=una&amp;n=40&amp;codaduana=118&amp;anoprese=2025&amp;numecorre=067751</t>
        </is>
      </c>
      <c r="K298" t="inlineStr">
        <is>
          <t>2026-09-24T02:46:25.665719+00:00</t>
        </is>
      </c>
    </row>
    <row r="299">
      <c r="A299" t="inlineStr">
        <is>
          <t>20486973219</t>
        </is>
      </c>
      <c r="B299" t="inlineStr">
        <is>
          <t>2025</t>
        </is>
      </c>
      <c r="C299" t="inlineStr">
        <is>
          <t>7</t>
        </is>
      </c>
      <c r="D299" t="inlineStr">
        <is>
          <t>118</t>
        </is>
      </c>
      <c r="E299" t="inlineStr">
        <is>
          <t>6982</t>
        </is>
      </c>
      <c r="F299" t="inlineStr">
        <is>
          <t>IT</t>
        </is>
      </c>
      <c r="G299" t="inlineStr">
        <is>
          <t>069545</t>
        </is>
      </c>
      <c r="H299" t="inlineStr">
        <is>
          <t>16/07/2025</t>
        </is>
      </c>
      <c r="I299" t="inlineStr">
        <is>
          <t>VERDE</t>
        </is>
      </c>
      <c r="J299" t="inlineStr">
        <is>
          <t>http://www.aduanet.gob.pe/servlet/SgCDUI2?option=una&amp;n=40&amp;codaduana=118&amp;anoprese=2025&amp;numecorre=069545</t>
        </is>
      </c>
      <c r="K299" t="inlineStr">
        <is>
          <t>2026-09-24T02:46:25.665719+00:00</t>
        </is>
      </c>
    </row>
    <row r="300">
      <c r="A300" t="inlineStr">
        <is>
          <t>20486973219</t>
        </is>
      </c>
      <c r="B300" t="inlineStr">
        <is>
          <t>2025</t>
        </is>
      </c>
      <c r="C300" t="inlineStr">
        <is>
          <t>7</t>
        </is>
      </c>
      <c r="D300" t="inlineStr">
        <is>
          <t>118</t>
        </is>
      </c>
      <c r="E300" t="inlineStr">
        <is>
          <t>6982</t>
        </is>
      </c>
      <c r="F300" t="inlineStr">
        <is>
          <t>NL</t>
        </is>
      </c>
      <c r="G300" t="inlineStr">
        <is>
          <t>070357</t>
        </is>
      </c>
      <c r="H300" t="inlineStr">
        <is>
          <t>16/07/2025</t>
        </is>
      </c>
      <c r="I300" t="inlineStr">
        <is>
          <t>VERDE</t>
        </is>
      </c>
      <c r="J300" t="inlineStr">
        <is>
          <t>http://www.aduanet.gob.pe/servlet/SgCDUI2?option=una&amp;n=40&amp;codaduana=118&amp;anoprese=2025&amp;numecorre=070357</t>
        </is>
      </c>
      <c r="K300" t="inlineStr">
        <is>
          <t>2026-09-24T02:46:26.413666+00:00</t>
        </is>
      </c>
    </row>
    <row r="301">
      <c r="A301" t="inlineStr">
        <is>
          <t>20486973219</t>
        </is>
      </c>
      <c r="B301" t="inlineStr">
        <is>
          <t>2025</t>
        </is>
      </c>
      <c r="C301" t="inlineStr">
        <is>
          <t>7</t>
        </is>
      </c>
      <c r="D301" t="inlineStr">
        <is>
          <t>118</t>
        </is>
      </c>
      <c r="E301" t="inlineStr">
        <is>
          <t>6982</t>
        </is>
      </c>
      <c r="F301" t="inlineStr">
        <is>
          <t>BE</t>
        </is>
      </c>
      <c r="G301" t="inlineStr">
        <is>
          <t>067023</t>
        </is>
      </c>
      <c r="H301" t="inlineStr">
        <is>
          <t>08/07/2025</t>
        </is>
      </c>
      <c r="I301" t="inlineStr">
        <is>
          <t>VERDE</t>
        </is>
      </c>
      <c r="J301" t="inlineStr">
        <is>
          <t>http://www.aduanet.gob.pe/servlet/SgCDUI2?option=una&amp;n=40&amp;codaduana=118&amp;anoprese=2025&amp;numecorre=067023</t>
        </is>
      </c>
      <c r="K301" t="inlineStr">
        <is>
          <t>2026-09-24T02:46:27.161074+00:00</t>
        </is>
      </c>
    </row>
    <row r="302">
      <c r="A302" t="inlineStr">
        <is>
          <t>20486973219</t>
        </is>
      </c>
      <c r="B302" t="inlineStr">
        <is>
          <t>2025</t>
        </is>
      </c>
      <c r="C302" t="inlineStr">
        <is>
          <t>7</t>
        </is>
      </c>
      <c r="D302" t="inlineStr">
        <is>
          <t>118</t>
        </is>
      </c>
      <c r="E302" t="inlineStr">
        <is>
          <t>6982</t>
        </is>
      </c>
      <c r="F302" t="inlineStr">
        <is>
          <t>BE</t>
        </is>
      </c>
      <c r="G302" t="inlineStr">
        <is>
          <t>069535</t>
        </is>
      </c>
      <c r="H302" t="inlineStr">
        <is>
          <t>16/07/2025</t>
        </is>
      </c>
      <c r="I302" t="inlineStr">
        <is>
          <t>VERDE</t>
        </is>
      </c>
      <c r="J302" t="inlineStr">
        <is>
          <t>http://www.aduanet.gob.pe/servlet/SgCDUI2?option=una&amp;n=40&amp;codaduana=118&amp;anoprese=2025&amp;numecorre=069535</t>
        </is>
      </c>
      <c r="K302" t="inlineStr">
        <is>
          <t>2026-09-24T02:46:27.161074+00:00</t>
        </is>
      </c>
    </row>
    <row r="303">
      <c r="A303" t="inlineStr">
        <is>
          <t>20486973219</t>
        </is>
      </c>
      <c r="B303" t="inlineStr">
        <is>
          <t>2025</t>
        </is>
      </c>
      <c r="C303" t="inlineStr">
        <is>
          <t>7</t>
        </is>
      </c>
      <c r="D303" t="inlineStr">
        <is>
          <t>118</t>
        </is>
      </c>
      <c r="E303" t="inlineStr">
        <is>
          <t>6982</t>
        </is>
      </c>
      <c r="F303" t="inlineStr">
        <is>
          <t>BE</t>
        </is>
      </c>
      <c r="G303" t="inlineStr">
        <is>
          <t>069540</t>
        </is>
      </c>
      <c r="H303" t="inlineStr">
        <is>
          <t>16/07/2025</t>
        </is>
      </c>
      <c r="I303" t="inlineStr">
        <is>
          <t>VERDE</t>
        </is>
      </c>
      <c r="J303" t="inlineStr">
        <is>
          <t>http://www.aduanet.gob.pe/servlet/SgCDUI2?option=una&amp;n=40&amp;codaduana=118&amp;anoprese=2025&amp;numecorre=069540</t>
        </is>
      </c>
      <c r="K303" t="inlineStr">
        <is>
          <t>2026-09-24T02:46:27.161074+00:00</t>
        </is>
      </c>
    </row>
    <row r="304">
      <c r="A304" t="inlineStr">
        <is>
          <t>20486973219</t>
        </is>
      </c>
      <c r="B304" t="inlineStr">
        <is>
          <t>2025</t>
        </is>
      </c>
      <c r="C304" t="inlineStr">
        <is>
          <t>7</t>
        </is>
      </c>
      <c r="D304" t="inlineStr">
        <is>
          <t>118</t>
        </is>
      </c>
      <c r="E304" t="inlineStr">
        <is>
          <t>6982</t>
        </is>
      </c>
      <c r="F304" t="inlineStr">
        <is>
          <t>BE</t>
        </is>
      </c>
      <c r="G304" t="inlineStr">
        <is>
          <t>069550</t>
        </is>
      </c>
      <c r="H304" t="inlineStr">
        <is>
          <t>16/07/2025</t>
        </is>
      </c>
      <c r="I304" t="inlineStr">
        <is>
          <t>VERDE</t>
        </is>
      </c>
      <c r="J304" t="inlineStr">
        <is>
          <t>http://www.aduanet.gob.pe/servlet/SgCDUI2?option=una&amp;n=40&amp;codaduana=118&amp;anoprese=2025&amp;numecorre=069550</t>
        </is>
      </c>
      <c r="K304" t="inlineStr">
        <is>
          <t>2026-09-24T02:46:27.161074+00:00</t>
        </is>
      </c>
    </row>
    <row r="305">
      <c r="A305" t="inlineStr">
        <is>
          <t>20486973219</t>
        </is>
      </c>
      <c r="B305" t="inlineStr">
        <is>
          <t>2025</t>
        </is>
      </c>
      <c r="C305" t="inlineStr">
        <is>
          <t>8</t>
        </is>
      </c>
      <c r="D305" t="inlineStr">
        <is>
          <t>118</t>
        </is>
      </c>
      <c r="E305" t="inlineStr">
        <is>
          <t>6982</t>
        </is>
      </c>
      <c r="F305" t="inlineStr">
        <is>
          <t>BE</t>
        </is>
      </c>
      <c r="G305" t="inlineStr">
        <is>
          <t>080184</t>
        </is>
      </c>
      <c r="H305" t="inlineStr">
        <is>
          <t>13/08/2025</t>
        </is>
      </c>
      <c r="I305" t="inlineStr">
        <is>
          <t>VERDE</t>
        </is>
      </c>
      <c r="J305" t="inlineStr">
        <is>
          <t>http://www.aduanet.gob.pe/servlet/SgCDUI2?option=una&amp;n=40&amp;codaduana=118&amp;anoprese=2025&amp;numecorre=080184</t>
        </is>
      </c>
      <c r="K305" t="inlineStr">
        <is>
          <t>2026-09-24T02:46:27.875627+00:00</t>
        </is>
      </c>
    </row>
    <row r="306">
      <c r="A306" t="inlineStr">
        <is>
          <t>20486973219</t>
        </is>
      </c>
      <c r="B306" t="inlineStr">
        <is>
          <t>2025</t>
        </is>
      </c>
      <c r="C306" t="inlineStr">
        <is>
          <t>8</t>
        </is>
      </c>
      <c r="D306" t="inlineStr">
        <is>
          <t>118</t>
        </is>
      </c>
      <c r="E306" t="inlineStr">
        <is>
          <t>6982</t>
        </is>
      </c>
      <c r="F306" t="inlineStr">
        <is>
          <t>BE</t>
        </is>
      </c>
      <c r="G306" t="inlineStr">
        <is>
          <t>080186</t>
        </is>
      </c>
      <c r="H306" t="inlineStr">
        <is>
          <t>13/08/2025</t>
        </is>
      </c>
      <c r="I306" t="inlineStr">
        <is>
          <t>VERDE</t>
        </is>
      </c>
      <c r="J306" t="inlineStr">
        <is>
          <t>http://www.aduanet.gob.pe/servlet/SgCDUI2?option=una&amp;n=40&amp;codaduana=118&amp;anoprese=2025&amp;numecorre=080186</t>
        </is>
      </c>
      <c r="K306" t="inlineStr">
        <is>
          <t>2026-09-24T02:46:27.875627+00:00</t>
        </is>
      </c>
    </row>
    <row r="307">
      <c r="A307" t="inlineStr">
        <is>
          <t>20486973219</t>
        </is>
      </c>
      <c r="B307" t="inlineStr">
        <is>
          <t>2025</t>
        </is>
      </c>
      <c r="C307" t="inlineStr">
        <is>
          <t>8</t>
        </is>
      </c>
      <c r="D307" t="inlineStr">
        <is>
          <t>118</t>
        </is>
      </c>
      <c r="E307" t="inlineStr">
        <is>
          <t>6982</t>
        </is>
      </c>
      <c r="F307" t="inlineStr">
        <is>
          <t>BE</t>
        </is>
      </c>
      <c r="G307" t="inlineStr">
        <is>
          <t>080191</t>
        </is>
      </c>
      <c r="H307" t="inlineStr">
        <is>
          <t>13/08/2025</t>
        </is>
      </c>
      <c r="I307" t="inlineStr">
        <is>
          <t>VERDE</t>
        </is>
      </c>
      <c r="J307" t="inlineStr">
        <is>
          <t>http://www.aduanet.gob.pe/servlet/SgCDUI2?option=una&amp;n=40&amp;codaduana=118&amp;anoprese=2025&amp;numecorre=080191</t>
        </is>
      </c>
      <c r="K307" t="inlineStr">
        <is>
          <t>2026-09-24T02:46:27.875627+00:00</t>
        </is>
      </c>
    </row>
    <row r="308">
      <c r="A308" t="inlineStr">
        <is>
          <t>20486973219</t>
        </is>
      </c>
      <c r="B308" t="inlineStr">
        <is>
          <t>2025</t>
        </is>
      </c>
      <c r="C308" t="inlineStr">
        <is>
          <t>8</t>
        </is>
      </c>
      <c r="D308" t="inlineStr">
        <is>
          <t>118</t>
        </is>
      </c>
      <c r="E308" t="inlineStr">
        <is>
          <t>6982</t>
        </is>
      </c>
      <c r="F308" t="inlineStr">
        <is>
          <t>IT</t>
        </is>
      </c>
      <c r="G308" t="inlineStr">
        <is>
          <t>073460</t>
        </is>
      </c>
      <c r="H308" t="inlineStr">
        <is>
          <t>06/08/2025</t>
        </is>
      </c>
      <c r="I308" t="inlineStr">
        <is>
          <t>VERDE</t>
        </is>
      </c>
      <c r="J308" t="inlineStr">
        <is>
          <t>http://www.aduanet.gob.pe/servlet/SgCDUI2?option=una&amp;n=40&amp;codaduana=118&amp;anoprese=2025&amp;numecorre=073460</t>
        </is>
      </c>
      <c r="K308" t="inlineStr">
        <is>
          <t>2026-09-24T02:46:28.604109+00:00</t>
        </is>
      </c>
    </row>
    <row r="309">
      <c r="A309" t="inlineStr">
        <is>
          <t>20486973219</t>
        </is>
      </c>
      <c r="B309" t="inlineStr">
        <is>
          <t>2025</t>
        </is>
      </c>
      <c r="C309" t="inlineStr">
        <is>
          <t>8</t>
        </is>
      </c>
      <c r="D309" t="inlineStr">
        <is>
          <t>118</t>
        </is>
      </c>
      <c r="E309" t="inlineStr">
        <is>
          <t>6982</t>
        </is>
      </c>
      <c r="F309" t="inlineStr">
        <is>
          <t>IT</t>
        </is>
      </c>
      <c r="G309" t="inlineStr">
        <is>
          <t>073471</t>
        </is>
      </c>
      <c r="H309" t="inlineStr">
        <is>
          <t>06/08/2025</t>
        </is>
      </c>
      <c r="I309" t="inlineStr">
        <is>
          <t>VERDE</t>
        </is>
      </c>
      <c r="J309" t="inlineStr">
        <is>
          <t>http://www.aduanet.gob.pe/servlet/SgCDUI2?option=una&amp;n=40&amp;codaduana=118&amp;anoprese=2025&amp;numecorre=073471</t>
        </is>
      </c>
      <c r="K309" t="inlineStr">
        <is>
          <t>2026-09-24T02:46:28.604109+00:00</t>
        </is>
      </c>
    </row>
    <row r="310">
      <c r="A310" t="inlineStr">
        <is>
          <t>20486973219</t>
        </is>
      </c>
      <c r="B310" t="inlineStr">
        <is>
          <t>2025</t>
        </is>
      </c>
      <c r="C310" t="inlineStr">
        <is>
          <t>8</t>
        </is>
      </c>
      <c r="D310" t="inlineStr">
        <is>
          <t>118</t>
        </is>
      </c>
      <c r="E310" t="inlineStr">
        <is>
          <t>6982</t>
        </is>
      </c>
      <c r="F310" t="inlineStr">
        <is>
          <t>IT</t>
        </is>
      </c>
      <c r="G310" t="inlineStr">
        <is>
          <t>073473</t>
        </is>
      </c>
      <c r="H310" t="inlineStr">
        <is>
          <t>06/08/2025</t>
        </is>
      </c>
      <c r="I310" t="inlineStr">
        <is>
          <t>VERDE</t>
        </is>
      </c>
      <c r="J310" t="inlineStr">
        <is>
          <t>http://www.aduanet.gob.pe/servlet/SgCDUI2?option=una&amp;n=40&amp;codaduana=118&amp;anoprese=2025&amp;numecorre=073473</t>
        </is>
      </c>
      <c r="K310" t="inlineStr">
        <is>
          <t>2026-09-24T02:46:28.604109+00:00</t>
        </is>
      </c>
    </row>
    <row r="311">
      <c r="A311" t="inlineStr">
        <is>
          <t>20486973219</t>
        </is>
      </c>
      <c r="B311" t="inlineStr">
        <is>
          <t>2025</t>
        </is>
      </c>
      <c r="C311" t="inlineStr">
        <is>
          <t>8</t>
        </is>
      </c>
      <c r="D311" t="inlineStr">
        <is>
          <t>118</t>
        </is>
      </c>
      <c r="E311" t="inlineStr">
        <is>
          <t>6982</t>
        </is>
      </c>
      <c r="F311" t="inlineStr">
        <is>
          <t>IT</t>
        </is>
      </c>
      <c r="G311" t="inlineStr">
        <is>
          <t>078702</t>
        </is>
      </c>
      <c r="H311" t="inlineStr">
        <is>
          <t>13/08/2025</t>
        </is>
      </c>
      <c r="I311" t="inlineStr">
        <is>
          <t>VERDE</t>
        </is>
      </c>
      <c r="J311" t="inlineStr">
        <is>
          <t>http://www.aduanet.gob.pe/servlet/SgCDUI2?option=una&amp;n=40&amp;codaduana=118&amp;anoprese=2025&amp;numecorre=078702</t>
        </is>
      </c>
      <c r="K311" t="inlineStr">
        <is>
          <t>2026-09-24T02:46:28.604109+00:00</t>
        </is>
      </c>
    </row>
    <row r="312">
      <c r="A312" t="inlineStr">
        <is>
          <t>20486973219</t>
        </is>
      </c>
      <c r="B312" t="inlineStr">
        <is>
          <t>2025</t>
        </is>
      </c>
      <c r="C312" t="inlineStr">
        <is>
          <t>8</t>
        </is>
      </c>
      <c r="D312" t="inlineStr">
        <is>
          <t>118</t>
        </is>
      </c>
      <c r="E312" t="inlineStr">
        <is>
          <t>6982</t>
        </is>
      </c>
      <c r="F312" t="inlineStr">
        <is>
          <t>IT</t>
        </is>
      </c>
      <c r="G312" t="inlineStr">
        <is>
          <t>078703</t>
        </is>
      </c>
      <c r="H312" t="inlineStr">
        <is>
          <t>13/08/2025</t>
        </is>
      </c>
      <c r="I312" t="inlineStr">
        <is>
          <t>VERDE</t>
        </is>
      </c>
      <c r="J312" t="inlineStr">
        <is>
          <t>http://www.aduanet.gob.pe/servlet/SgCDUI2?option=una&amp;n=40&amp;codaduana=118&amp;anoprese=2025&amp;numecorre=078703</t>
        </is>
      </c>
      <c r="K312" t="inlineStr">
        <is>
          <t>2026-09-24T02:46:28.604109+00:00</t>
        </is>
      </c>
    </row>
    <row r="313">
      <c r="A313" t="inlineStr">
        <is>
          <t>20486973219</t>
        </is>
      </c>
      <c r="B313" t="inlineStr">
        <is>
          <t>2025</t>
        </is>
      </c>
      <c r="C313" t="inlineStr">
        <is>
          <t>8</t>
        </is>
      </c>
      <c r="D313" t="inlineStr">
        <is>
          <t>118</t>
        </is>
      </c>
      <c r="E313" t="inlineStr">
        <is>
          <t>6982</t>
        </is>
      </c>
      <c r="F313" t="inlineStr">
        <is>
          <t>IT</t>
        </is>
      </c>
      <c r="G313" t="inlineStr">
        <is>
          <t>080200</t>
        </is>
      </c>
      <c r="H313" t="inlineStr">
        <is>
          <t>13/08/2025</t>
        </is>
      </c>
      <c r="I313" t="inlineStr">
        <is>
          <t>VERDE</t>
        </is>
      </c>
      <c r="J313" t="inlineStr">
        <is>
          <t>http://www.aduanet.gob.pe/servlet/SgCDUI2?option=una&amp;n=40&amp;codaduana=118&amp;anoprese=2025&amp;numecorre=080200</t>
        </is>
      </c>
      <c r="K313" t="inlineStr">
        <is>
          <t>2026-09-24T02:46:28.604109+00:00</t>
        </is>
      </c>
    </row>
    <row r="314">
      <c r="A314" t="inlineStr">
        <is>
          <t>20486973219</t>
        </is>
      </c>
      <c r="B314" t="inlineStr">
        <is>
          <t>2025</t>
        </is>
      </c>
      <c r="C314" t="inlineStr">
        <is>
          <t>8</t>
        </is>
      </c>
      <c r="D314" t="inlineStr">
        <is>
          <t>118</t>
        </is>
      </c>
      <c r="E314" t="inlineStr">
        <is>
          <t>6982</t>
        </is>
      </c>
      <c r="F314" t="inlineStr">
        <is>
          <t>IT</t>
        </is>
      </c>
      <c r="G314" t="inlineStr">
        <is>
          <t>078704</t>
        </is>
      </c>
      <c r="H314" t="inlineStr">
        <is>
          <t>19/08/2025</t>
        </is>
      </c>
      <c r="I314" t="inlineStr">
        <is>
          <t>VERDE</t>
        </is>
      </c>
      <c r="J314" t="inlineStr">
        <is>
          <t>http://www.aduanet.gob.pe/servlet/SgCDUI2?option=una&amp;n=40&amp;codaduana=118&amp;anoprese=2025&amp;numecorre=078704</t>
        </is>
      </c>
      <c r="K314" t="inlineStr">
        <is>
          <t>2026-09-24T02:46:28.604109+00:00</t>
        </is>
      </c>
    </row>
    <row r="315">
      <c r="A315" t="inlineStr">
        <is>
          <t>20486973219</t>
        </is>
      </c>
      <c r="B315" t="inlineStr">
        <is>
          <t>2025</t>
        </is>
      </c>
      <c r="C315" t="inlineStr">
        <is>
          <t>8</t>
        </is>
      </c>
      <c r="D315" t="inlineStr">
        <is>
          <t>118</t>
        </is>
      </c>
      <c r="E315" t="inlineStr">
        <is>
          <t>6982</t>
        </is>
      </c>
      <c r="F315" t="inlineStr">
        <is>
          <t>IT</t>
        </is>
      </c>
      <c r="G315" t="inlineStr">
        <is>
          <t>082619</t>
        </is>
      </c>
      <c r="H315" t="inlineStr">
        <is>
          <t>27/08/2025</t>
        </is>
      </c>
      <c r="I315" t="inlineStr">
        <is>
          <t>VERDE</t>
        </is>
      </c>
      <c r="J315" t="inlineStr">
        <is>
          <t>http://www.aduanet.gob.pe/servlet/SgCDUI2?option=una&amp;n=40&amp;codaduana=118&amp;anoprese=2025&amp;numecorre=082619</t>
        </is>
      </c>
      <c r="K315" t="inlineStr">
        <is>
          <t>2026-09-24T02:46:28.604109+00:00</t>
        </is>
      </c>
    </row>
    <row r="316">
      <c r="A316" t="inlineStr">
        <is>
          <t>20486973219</t>
        </is>
      </c>
      <c r="B316" t="inlineStr">
        <is>
          <t>2025</t>
        </is>
      </c>
      <c r="C316" t="inlineStr">
        <is>
          <t>8</t>
        </is>
      </c>
      <c r="D316" t="inlineStr">
        <is>
          <t>118</t>
        </is>
      </c>
      <c r="E316" t="inlineStr">
        <is>
          <t>6982</t>
        </is>
      </c>
      <c r="F316" t="inlineStr">
        <is>
          <t>IT</t>
        </is>
      </c>
      <c r="G316" t="inlineStr">
        <is>
          <t>084854</t>
        </is>
      </c>
      <c r="H316" t="inlineStr">
        <is>
          <t>27/08/2025</t>
        </is>
      </c>
      <c r="I316" t="inlineStr">
        <is>
          <t>VERDE</t>
        </is>
      </c>
      <c r="J316" t="inlineStr">
        <is>
          <t>http://www.aduanet.gob.pe/servlet/SgCDUI2?option=una&amp;n=40&amp;codaduana=118&amp;anoprese=2025&amp;numecorre=084854</t>
        </is>
      </c>
      <c r="K316" t="inlineStr">
        <is>
          <t>2026-09-24T02:46:28.604109+00:00</t>
        </is>
      </c>
    </row>
    <row r="317">
      <c r="A317" t="inlineStr">
        <is>
          <t>20486973219</t>
        </is>
      </c>
      <c r="B317" t="inlineStr">
        <is>
          <t>2025</t>
        </is>
      </c>
      <c r="C317" t="inlineStr">
        <is>
          <t>8</t>
        </is>
      </c>
      <c r="D317" t="inlineStr">
        <is>
          <t>118</t>
        </is>
      </c>
      <c r="E317" t="inlineStr">
        <is>
          <t>6982</t>
        </is>
      </c>
      <c r="F317" t="inlineStr">
        <is>
          <t>IT</t>
        </is>
      </c>
      <c r="G317" t="inlineStr">
        <is>
          <t>087339</t>
        </is>
      </c>
      <c r="H317" t="inlineStr">
        <is>
          <t>27/08/2025</t>
        </is>
      </c>
      <c r="I317" t="inlineStr">
        <is>
          <t>VERDE</t>
        </is>
      </c>
      <c r="J317" t="inlineStr">
        <is>
          <t>http://www.aduanet.gob.pe/servlet/SgCDUI2?option=una&amp;n=40&amp;codaduana=118&amp;anoprese=2025&amp;numecorre=087339</t>
        </is>
      </c>
      <c r="K317" t="inlineStr">
        <is>
          <t>2026-09-24T02:46:28.604109+00:00</t>
        </is>
      </c>
    </row>
    <row r="318">
      <c r="A318" t="inlineStr">
        <is>
          <t>20486973219</t>
        </is>
      </c>
      <c r="B318" t="inlineStr">
        <is>
          <t>2025</t>
        </is>
      </c>
      <c r="C318" t="inlineStr">
        <is>
          <t>8</t>
        </is>
      </c>
      <c r="D318" t="inlineStr">
        <is>
          <t>118</t>
        </is>
      </c>
      <c r="E318" t="inlineStr">
        <is>
          <t>6982</t>
        </is>
      </c>
      <c r="F318" t="inlineStr">
        <is>
          <t>NL</t>
        </is>
      </c>
      <c r="G318" t="inlineStr">
        <is>
          <t>083535</t>
        </is>
      </c>
      <c r="H318" t="inlineStr">
        <is>
          <t>27/08/2025</t>
        </is>
      </c>
      <c r="I318" t="inlineStr">
        <is>
          <t>VERDE</t>
        </is>
      </c>
      <c r="J318" t="inlineStr">
        <is>
          <t>http://www.aduanet.gob.pe/servlet/SgCDUI2?option=una&amp;n=40&amp;codaduana=118&amp;anoprese=2025&amp;numecorre=083535</t>
        </is>
      </c>
      <c r="K318" t="inlineStr">
        <is>
          <t>2026-09-24T02:46:29.346850+00:00</t>
        </is>
      </c>
    </row>
    <row r="319">
      <c r="A319" t="inlineStr">
        <is>
          <t>20486973219</t>
        </is>
      </c>
      <c r="B319" t="inlineStr">
        <is>
          <t>2025</t>
        </is>
      </c>
      <c r="C319" t="inlineStr">
        <is>
          <t>9</t>
        </is>
      </c>
      <c r="D319" t="inlineStr">
        <is>
          <t>118</t>
        </is>
      </c>
      <c r="E319" t="inlineStr">
        <is>
          <t>6982</t>
        </is>
      </c>
      <c r="F319" t="inlineStr">
        <is>
          <t>NL</t>
        </is>
      </c>
      <c r="G319" t="inlineStr">
        <is>
          <t>089878</t>
        </is>
      </c>
      <c r="H319" t="inlineStr">
        <is>
          <t>10/09/2025</t>
        </is>
      </c>
      <c r="I319" t="inlineStr">
        <is>
          <t>VERDE</t>
        </is>
      </c>
      <c r="J319" t="inlineStr">
        <is>
          <t>http://www.aduanet.gob.pe/servlet/SgCDUI2?option=una&amp;n=40&amp;codaduana=118&amp;anoprese=2025&amp;numecorre=089878</t>
        </is>
      </c>
      <c r="K319" t="inlineStr">
        <is>
          <t>2026-09-24T02:46:30.077726+00:00</t>
        </is>
      </c>
    </row>
    <row r="320">
      <c r="A320" t="inlineStr">
        <is>
          <t>20486973219</t>
        </is>
      </c>
      <c r="B320" t="inlineStr">
        <is>
          <t>2025</t>
        </is>
      </c>
      <c r="C320" t="inlineStr">
        <is>
          <t>9</t>
        </is>
      </c>
      <c r="D320" t="inlineStr">
        <is>
          <t>118</t>
        </is>
      </c>
      <c r="E320" t="inlineStr">
        <is>
          <t>6982</t>
        </is>
      </c>
      <c r="F320" t="inlineStr">
        <is>
          <t>NL</t>
        </is>
      </c>
      <c r="G320" t="inlineStr">
        <is>
          <t>089879</t>
        </is>
      </c>
      <c r="H320" t="inlineStr">
        <is>
          <t>10/09/2025</t>
        </is>
      </c>
      <c r="I320" t="inlineStr">
        <is>
          <t>VERDE</t>
        </is>
      </c>
      <c r="J320" t="inlineStr">
        <is>
          <t>http://www.aduanet.gob.pe/servlet/SgCDUI2?option=una&amp;n=40&amp;codaduana=118&amp;anoprese=2025&amp;numecorre=089879</t>
        </is>
      </c>
      <c r="K320" t="inlineStr">
        <is>
          <t>2026-09-24T02:46:30.077726+00:00</t>
        </is>
      </c>
    </row>
    <row r="321">
      <c r="A321" t="inlineStr">
        <is>
          <t>20486973219</t>
        </is>
      </c>
      <c r="B321" t="inlineStr">
        <is>
          <t>2025</t>
        </is>
      </c>
      <c r="C321" t="inlineStr">
        <is>
          <t>9</t>
        </is>
      </c>
      <c r="D321" t="inlineStr">
        <is>
          <t>118</t>
        </is>
      </c>
      <c r="E321" t="inlineStr">
        <is>
          <t>6982</t>
        </is>
      </c>
      <c r="F321" t="inlineStr">
        <is>
          <t>CA</t>
        </is>
      </c>
      <c r="G321" t="inlineStr">
        <is>
          <t>093887</t>
        </is>
      </c>
      <c r="H321" t="inlineStr">
        <is>
          <t>10/09/2025</t>
        </is>
      </c>
      <c r="I321" t="inlineStr">
        <is>
          <t>VERDE</t>
        </is>
      </c>
      <c r="J321" t="inlineStr">
        <is>
          <t>http://www.aduanet.gob.pe/servlet/SgCDUI2?option=una&amp;n=40&amp;codaduana=118&amp;anoprese=2025&amp;numecorre=093887</t>
        </is>
      </c>
      <c r="K321" t="inlineStr">
        <is>
          <t>2026-09-24T02:46:30.682237+00:00</t>
        </is>
      </c>
    </row>
    <row r="322">
      <c r="A322" t="inlineStr">
        <is>
          <t>20486973219</t>
        </is>
      </c>
      <c r="B322" t="inlineStr">
        <is>
          <t>2025</t>
        </is>
      </c>
      <c r="C322" t="inlineStr">
        <is>
          <t>9</t>
        </is>
      </c>
      <c r="D322" t="inlineStr">
        <is>
          <t>118</t>
        </is>
      </c>
      <c r="E322" t="inlineStr">
        <is>
          <t>6982</t>
        </is>
      </c>
      <c r="F322" t="inlineStr">
        <is>
          <t>BE</t>
        </is>
      </c>
      <c r="G322" t="inlineStr">
        <is>
          <t>089881</t>
        </is>
      </c>
      <c r="H322" t="inlineStr">
        <is>
          <t>10/09/2025</t>
        </is>
      </c>
      <c r="I322" t="inlineStr">
        <is>
          <t>VERDE</t>
        </is>
      </c>
      <c r="J322" t="inlineStr">
        <is>
          <t>http://www.aduanet.gob.pe/servlet/SgCDUI2?option=una&amp;n=40&amp;codaduana=118&amp;anoprese=2025&amp;numecorre=089881</t>
        </is>
      </c>
      <c r="K322" t="inlineStr">
        <is>
          <t>2026-09-24T02:46:31.277334+00:00</t>
        </is>
      </c>
    </row>
    <row r="323">
      <c r="A323" t="inlineStr">
        <is>
          <t>20486973219</t>
        </is>
      </c>
      <c r="B323" t="inlineStr">
        <is>
          <t>2025</t>
        </is>
      </c>
      <c r="C323" t="inlineStr">
        <is>
          <t>9</t>
        </is>
      </c>
      <c r="D323" t="inlineStr">
        <is>
          <t>118</t>
        </is>
      </c>
      <c r="E323" t="inlineStr">
        <is>
          <t>6982</t>
        </is>
      </c>
      <c r="F323" t="inlineStr">
        <is>
          <t>BE</t>
        </is>
      </c>
      <c r="G323" t="inlineStr">
        <is>
          <t>089882</t>
        </is>
      </c>
      <c r="H323" t="inlineStr">
        <is>
          <t>10/09/2025</t>
        </is>
      </c>
      <c r="I323" t="inlineStr">
        <is>
          <t>VERDE</t>
        </is>
      </c>
      <c r="J323" t="inlineStr">
        <is>
          <t>http://www.aduanet.gob.pe/servlet/SgCDUI2?option=una&amp;n=40&amp;codaduana=118&amp;anoprese=2025&amp;numecorre=089882</t>
        </is>
      </c>
      <c r="K323" t="inlineStr">
        <is>
          <t>2026-09-24T02:46:31.277334+00:00</t>
        </is>
      </c>
    </row>
    <row r="324">
      <c r="A324" t="inlineStr">
        <is>
          <t>20486973219</t>
        </is>
      </c>
      <c r="B324" t="inlineStr">
        <is>
          <t>2025</t>
        </is>
      </c>
      <c r="C324" t="inlineStr">
        <is>
          <t>9</t>
        </is>
      </c>
      <c r="D324" t="inlineStr">
        <is>
          <t>118</t>
        </is>
      </c>
      <c r="E324" t="inlineStr">
        <is>
          <t>6982</t>
        </is>
      </c>
      <c r="F324" t="inlineStr">
        <is>
          <t>IT</t>
        </is>
      </c>
      <c r="G324" t="inlineStr">
        <is>
          <t>087819</t>
        </is>
      </c>
      <c r="H324" t="inlineStr">
        <is>
          <t>17/09/2025</t>
        </is>
      </c>
      <c r="I324" t="inlineStr">
        <is>
          <t>VERDE</t>
        </is>
      </c>
      <c r="J324" t="inlineStr">
        <is>
          <t>http://www.aduanet.gob.pe/servlet/SgCDUI2?option=una&amp;n=40&amp;codaduana=118&amp;anoprese=2025&amp;numecorre=087819</t>
        </is>
      </c>
      <c r="K324" t="inlineStr">
        <is>
          <t>2026-09-24T02:46:31.935897+00:00</t>
        </is>
      </c>
    </row>
    <row r="325">
      <c r="A325" t="inlineStr">
        <is>
          <t>20486973219</t>
        </is>
      </c>
      <c r="B325" t="inlineStr">
        <is>
          <t>2025</t>
        </is>
      </c>
      <c r="C325" t="inlineStr">
        <is>
          <t>10</t>
        </is>
      </c>
      <c r="D325" t="inlineStr">
        <is>
          <t>118</t>
        </is>
      </c>
      <c r="E325" t="inlineStr">
        <is>
          <t>6982</t>
        </is>
      </c>
      <c r="F325" t="inlineStr">
        <is>
          <t>IT</t>
        </is>
      </c>
      <c r="G325" t="inlineStr">
        <is>
          <t>107793</t>
        </is>
      </c>
      <c r="H325" t="inlineStr">
        <is>
          <t>28/10/2025</t>
        </is>
      </c>
      <c r="I325" t="inlineStr">
        <is>
          <t>VERDE</t>
        </is>
      </c>
      <c r="J325" t="inlineStr">
        <is>
          <t>http://www.aduanet.gob.pe/servlet/SgCDUI2?option=una&amp;n=40&amp;codaduana=118&amp;anoprese=2025&amp;numecorre=107793</t>
        </is>
      </c>
      <c r="K325" t="inlineStr">
        <is>
          <t>2026-09-24T02:46:32.615121+00:00</t>
        </is>
      </c>
    </row>
    <row r="326">
      <c r="A326" t="inlineStr">
        <is>
          <t>20486973219</t>
        </is>
      </c>
      <c r="B326" t="inlineStr">
        <is>
          <t>2025</t>
        </is>
      </c>
      <c r="C326" t="inlineStr">
        <is>
          <t>10</t>
        </is>
      </c>
      <c r="D326" t="inlineStr">
        <is>
          <t>118</t>
        </is>
      </c>
      <c r="E326" t="inlineStr">
        <is>
          <t>6982</t>
        </is>
      </c>
      <c r="F326" t="inlineStr">
        <is>
          <t>NL</t>
        </is>
      </c>
      <c r="G326" t="inlineStr">
        <is>
          <t>105120</t>
        </is>
      </c>
      <c r="H326" t="inlineStr">
        <is>
          <t>22/10/2025</t>
        </is>
      </c>
      <c r="I326" t="inlineStr">
        <is>
          <t>VERDE</t>
        </is>
      </c>
      <c r="J326" t="inlineStr">
        <is>
          <t>http://www.aduanet.gob.pe/servlet/SgCDUI2?option=una&amp;n=40&amp;codaduana=118&amp;anoprese=2025&amp;numecorre=105120</t>
        </is>
      </c>
      <c r="K326" t="inlineStr">
        <is>
          <t>2026-09-24T02:46:33.393664+00:00</t>
        </is>
      </c>
    </row>
    <row r="327">
      <c r="A327" t="inlineStr">
        <is>
          <t>20486973219</t>
        </is>
      </c>
      <c r="B327" t="inlineStr">
        <is>
          <t>2025</t>
        </is>
      </c>
      <c r="C327" t="inlineStr">
        <is>
          <t>11</t>
        </is>
      </c>
      <c r="D327" t="inlineStr">
        <is>
          <t>118</t>
        </is>
      </c>
      <c r="E327" t="inlineStr">
        <is>
          <t>6982</t>
        </is>
      </c>
      <c r="F327" t="inlineStr">
        <is>
          <t>BE</t>
        </is>
      </c>
      <c r="G327" t="inlineStr">
        <is>
          <t>119597</t>
        </is>
      </c>
      <c r="H327" t="inlineStr">
        <is>
          <t>18/11/2025</t>
        </is>
      </c>
      <c r="I327" t="inlineStr">
        <is>
          <t>VERDE</t>
        </is>
      </c>
      <c r="J327" t="inlineStr">
        <is>
          <t>http://www.aduanet.gob.pe/servlet/SgCDUI2?option=una&amp;n=40&amp;codaduana=118&amp;anoprese=2025&amp;numecorre=119597</t>
        </is>
      </c>
      <c r="K327" t="inlineStr">
        <is>
          <t>2026-09-24T02:46:34.090577+00:00</t>
        </is>
      </c>
    </row>
    <row r="328">
      <c r="A328" t="inlineStr">
        <is>
          <t>20486973219</t>
        </is>
      </c>
      <c r="B328" t="inlineStr">
        <is>
          <t>2025</t>
        </is>
      </c>
      <c r="C328" t="inlineStr">
        <is>
          <t>11</t>
        </is>
      </c>
      <c r="D328" t="inlineStr">
        <is>
          <t>118</t>
        </is>
      </c>
      <c r="E328" t="inlineStr">
        <is>
          <t>6982</t>
        </is>
      </c>
      <c r="F328" t="inlineStr">
        <is>
          <t>BE</t>
        </is>
      </c>
      <c r="G328" t="inlineStr">
        <is>
          <t>119606</t>
        </is>
      </c>
      <c r="H328" t="inlineStr">
        <is>
          <t>18/11/2025</t>
        </is>
      </c>
      <c r="I328" t="inlineStr">
        <is>
          <t>VERDE</t>
        </is>
      </c>
      <c r="J328" t="inlineStr">
        <is>
          <t>http://www.aduanet.gob.pe/servlet/SgCDUI2?option=una&amp;n=40&amp;codaduana=118&amp;anoprese=2025&amp;numecorre=119606</t>
        </is>
      </c>
      <c r="K328" t="inlineStr">
        <is>
          <t>2026-09-24T02:46:34.090577+00:00</t>
        </is>
      </c>
    </row>
    <row r="329">
      <c r="A329" t="inlineStr">
        <is>
          <t>20486973219</t>
        </is>
      </c>
      <c r="B329" t="inlineStr">
        <is>
          <t>2025</t>
        </is>
      </c>
      <c r="C329" t="inlineStr">
        <is>
          <t>11</t>
        </is>
      </c>
      <c r="D329" t="inlineStr">
        <is>
          <t>118</t>
        </is>
      </c>
      <c r="E329" t="inlineStr">
        <is>
          <t>6982</t>
        </is>
      </c>
      <c r="F329" t="inlineStr">
        <is>
          <t>BE</t>
        </is>
      </c>
      <c r="G329" t="inlineStr">
        <is>
          <t>119590</t>
        </is>
      </c>
      <c r="H329" t="inlineStr">
        <is>
          <t>25/11/2025</t>
        </is>
      </c>
      <c r="I329" t="inlineStr">
        <is>
          <t>VERDE</t>
        </is>
      </c>
      <c r="J329" t="inlineStr">
        <is>
          <t>http://www.aduanet.gob.pe/servlet/SgCDUI2?option=una&amp;n=40&amp;codaduana=118&amp;anoprese=2025&amp;numecorre=119590</t>
        </is>
      </c>
      <c r="K329" t="inlineStr">
        <is>
          <t>2026-09-24T02:46:34.090577+00:00</t>
        </is>
      </c>
    </row>
    <row r="330">
      <c r="A330" t="inlineStr">
        <is>
          <t>20486973219</t>
        </is>
      </c>
      <c r="B330" t="inlineStr">
        <is>
          <t>2025</t>
        </is>
      </c>
      <c r="C330" t="inlineStr">
        <is>
          <t>11</t>
        </is>
      </c>
      <c r="D330" t="inlineStr">
        <is>
          <t>118</t>
        </is>
      </c>
      <c r="E330" t="inlineStr">
        <is>
          <t>6982</t>
        </is>
      </c>
      <c r="F330" t="inlineStr">
        <is>
          <t>BE</t>
        </is>
      </c>
      <c r="G330" t="inlineStr">
        <is>
          <t>119592</t>
        </is>
      </c>
      <c r="H330" t="inlineStr">
        <is>
          <t>25/11/2025</t>
        </is>
      </c>
      <c r="I330" t="inlineStr">
        <is>
          <t>VERDE</t>
        </is>
      </c>
      <c r="J330" t="inlineStr">
        <is>
          <t>http://www.aduanet.gob.pe/servlet/SgCDUI2?option=una&amp;n=40&amp;codaduana=118&amp;anoprese=2025&amp;numecorre=119592</t>
        </is>
      </c>
      <c r="K330" t="inlineStr">
        <is>
          <t>2026-09-24T02:46:34.090577+00:00</t>
        </is>
      </c>
    </row>
    <row r="331">
      <c r="A331" t="inlineStr">
        <is>
          <t>20486973219</t>
        </is>
      </c>
      <c r="B331" t="inlineStr">
        <is>
          <t>2025</t>
        </is>
      </c>
      <c r="C331" t="inlineStr">
        <is>
          <t>11</t>
        </is>
      </c>
      <c r="D331" t="inlineStr">
        <is>
          <t>118</t>
        </is>
      </c>
      <c r="E331" t="inlineStr">
        <is>
          <t>6982</t>
        </is>
      </c>
      <c r="F331" t="inlineStr">
        <is>
          <t>BE</t>
        </is>
      </c>
      <c r="G331" t="inlineStr">
        <is>
          <t>119598</t>
        </is>
      </c>
      <c r="H331" t="inlineStr">
        <is>
          <t>25/11/2025</t>
        </is>
      </c>
      <c r="I331" t="inlineStr">
        <is>
          <t>VERDE</t>
        </is>
      </c>
      <c r="J331" t="inlineStr">
        <is>
          <t>http://www.aduanet.gob.pe/servlet/SgCDUI2?option=una&amp;n=40&amp;codaduana=118&amp;anoprese=2025&amp;numecorre=119598</t>
        </is>
      </c>
      <c r="K331" t="inlineStr">
        <is>
          <t>2026-09-24T02:46:34.090577+00:00</t>
        </is>
      </c>
    </row>
    <row r="332">
      <c r="A332" t="inlineStr">
        <is>
          <t>20486973219</t>
        </is>
      </c>
      <c r="B332" t="inlineStr">
        <is>
          <t>2025</t>
        </is>
      </c>
      <c r="C332" t="inlineStr">
        <is>
          <t>11</t>
        </is>
      </c>
      <c r="D332" t="inlineStr">
        <is>
          <t>118</t>
        </is>
      </c>
      <c r="E332" t="inlineStr">
        <is>
          <t>6982</t>
        </is>
      </c>
      <c r="F332" t="inlineStr">
        <is>
          <t>NL</t>
        </is>
      </c>
      <c r="G332" t="inlineStr">
        <is>
          <t>117283</t>
        </is>
      </c>
      <c r="H332" t="inlineStr">
        <is>
          <t>18/11/2025</t>
        </is>
      </c>
      <c r="I332" t="inlineStr">
        <is>
          <t>VERDE</t>
        </is>
      </c>
      <c r="J332" t="inlineStr">
        <is>
          <t>http://www.aduanet.gob.pe/servlet/SgCDUI2?option=una&amp;n=40&amp;codaduana=118&amp;anoprese=2025&amp;numecorre=117283</t>
        </is>
      </c>
      <c r="K332" t="inlineStr">
        <is>
          <t>2026-09-24T02:46:34.826377+00:00</t>
        </is>
      </c>
    </row>
    <row r="333">
      <c r="A333" t="inlineStr">
        <is>
          <t>20486973219</t>
        </is>
      </c>
      <c r="B333" t="inlineStr">
        <is>
          <t>2025</t>
        </is>
      </c>
      <c r="C333" t="inlineStr">
        <is>
          <t>11</t>
        </is>
      </c>
      <c r="D333" t="inlineStr">
        <is>
          <t>118</t>
        </is>
      </c>
      <c r="E333" t="inlineStr">
        <is>
          <t>6982</t>
        </is>
      </c>
      <c r="F333" t="inlineStr">
        <is>
          <t>IT</t>
        </is>
      </c>
      <c r="G333" t="inlineStr">
        <is>
          <t>117273</t>
        </is>
      </c>
      <c r="H333" t="inlineStr">
        <is>
          <t>11/11/2025</t>
        </is>
      </c>
      <c r="I333" t="inlineStr">
        <is>
          <t>VERDE</t>
        </is>
      </c>
      <c r="J333" t="inlineStr">
        <is>
          <t>http://www.aduanet.gob.pe/servlet/SgCDUI2?option=una&amp;n=40&amp;codaduana=118&amp;anoprese=2025&amp;numecorre=117273</t>
        </is>
      </c>
      <c r="K333" t="inlineStr">
        <is>
          <t>2026-09-24T02:46:35.589168+00:00</t>
        </is>
      </c>
    </row>
    <row r="334">
      <c r="A334" t="inlineStr">
        <is>
          <t>20486973219</t>
        </is>
      </c>
      <c r="B334" t="inlineStr">
        <is>
          <t>2025</t>
        </is>
      </c>
      <c r="C334" t="inlineStr">
        <is>
          <t>11</t>
        </is>
      </c>
      <c r="D334" t="inlineStr">
        <is>
          <t>118</t>
        </is>
      </c>
      <c r="E334" t="inlineStr">
        <is>
          <t>6982</t>
        </is>
      </c>
      <c r="F334" t="inlineStr">
        <is>
          <t>IT</t>
        </is>
      </c>
      <c r="G334" t="inlineStr">
        <is>
          <t>120419</t>
        </is>
      </c>
      <c r="H334" t="inlineStr">
        <is>
          <t>25/11/2025</t>
        </is>
      </c>
      <c r="I334" t="inlineStr">
        <is>
          <t>VERDE</t>
        </is>
      </c>
      <c r="J334" t="inlineStr">
        <is>
          <t>http://www.aduanet.gob.pe/servlet/SgCDUI2?option=una&amp;n=40&amp;codaduana=118&amp;anoprese=2025&amp;numecorre=120419</t>
        </is>
      </c>
      <c r="K334" t="inlineStr">
        <is>
          <t>2026-09-24T02:46:35.589168+00:00</t>
        </is>
      </c>
    </row>
    <row r="335">
      <c r="A335" t="inlineStr">
        <is>
          <t>20486973219</t>
        </is>
      </c>
      <c r="B335" t="inlineStr">
        <is>
          <t>2025</t>
        </is>
      </c>
      <c r="C335" t="inlineStr">
        <is>
          <t>11</t>
        </is>
      </c>
      <c r="D335" t="inlineStr">
        <is>
          <t>118</t>
        </is>
      </c>
      <c r="E335" t="inlineStr">
        <is>
          <t>6982</t>
        </is>
      </c>
      <c r="F335" t="inlineStr">
        <is>
          <t>IT</t>
        </is>
      </c>
      <c r="G335" t="inlineStr">
        <is>
          <t>122281</t>
        </is>
      </c>
      <c r="H335" t="inlineStr">
        <is>
          <t>25/11/2025</t>
        </is>
      </c>
      <c r="I335" t="inlineStr">
        <is>
          <t>VERDE</t>
        </is>
      </c>
      <c r="J335" t="inlineStr">
        <is>
          <t>http://www.aduanet.gob.pe/servlet/SgCDUI2?option=una&amp;n=40&amp;codaduana=118&amp;anoprese=2025&amp;numecorre=122281</t>
        </is>
      </c>
      <c r="K335" t="inlineStr">
        <is>
          <t>2026-09-24T02:46:35.589168+00:00</t>
        </is>
      </c>
    </row>
    <row r="336">
      <c r="A336" t="inlineStr">
        <is>
          <t>20486973219</t>
        </is>
      </c>
      <c r="B336" t="inlineStr">
        <is>
          <t>2025</t>
        </is>
      </c>
      <c r="C336" t="inlineStr">
        <is>
          <t>11</t>
        </is>
      </c>
      <c r="D336" t="inlineStr">
        <is>
          <t>118</t>
        </is>
      </c>
      <c r="E336" t="inlineStr">
        <is>
          <t>6982</t>
        </is>
      </c>
      <c r="F336" t="inlineStr">
        <is>
          <t>IT</t>
        </is>
      </c>
      <c r="G336" t="inlineStr">
        <is>
          <t>122282</t>
        </is>
      </c>
      <c r="H336" t="inlineStr">
        <is>
          <t>25/11/2025</t>
        </is>
      </c>
      <c r="I336" t="inlineStr">
        <is>
          <t>VERDE</t>
        </is>
      </c>
      <c r="J336" t="inlineStr">
        <is>
          <t>http://www.aduanet.gob.pe/servlet/SgCDUI2?option=una&amp;n=40&amp;codaduana=118&amp;anoprese=2025&amp;numecorre=122282</t>
        </is>
      </c>
      <c r="K336" t="inlineStr">
        <is>
          <t>2026-09-24T02:46:35.589168+00:00</t>
        </is>
      </c>
    </row>
    <row r="337">
      <c r="A337" t="inlineStr">
        <is>
          <t>20486973219</t>
        </is>
      </c>
      <c r="B337" t="inlineStr">
        <is>
          <t>2025</t>
        </is>
      </c>
      <c r="C337" t="inlineStr">
        <is>
          <t>11</t>
        </is>
      </c>
      <c r="D337" t="inlineStr">
        <is>
          <t>118</t>
        </is>
      </c>
      <c r="E337" t="inlineStr">
        <is>
          <t>6982</t>
        </is>
      </c>
      <c r="F337" t="inlineStr">
        <is>
          <t>IT</t>
        </is>
      </c>
      <c r="G337" t="inlineStr">
        <is>
          <t>122283</t>
        </is>
      </c>
      <c r="H337" t="inlineStr">
        <is>
          <t>25/11/2025</t>
        </is>
      </c>
      <c r="I337" t="inlineStr">
        <is>
          <t>VERDE</t>
        </is>
      </c>
      <c r="J337" t="inlineStr">
        <is>
          <t>http://www.aduanet.gob.pe/servlet/SgCDUI2?option=una&amp;n=40&amp;codaduana=118&amp;anoprese=2025&amp;numecorre=122283</t>
        </is>
      </c>
      <c r="K337" t="inlineStr">
        <is>
          <t>2026-09-24T02:46:35.589168+00:00</t>
        </is>
      </c>
    </row>
    <row r="338">
      <c r="A338" t="inlineStr">
        <is>
          <t>20486973219</t>
        </is>
      </c>
      <c r="B338" t="inlineStr">
        <is>
          <t>2025</t>
        </is>
      </c>
      <c r="C338" t="inlineStr">
        <is>
          <t>12</t>
        </is>
      </c>
      <c r="D338" t="inlineStr">
        <is>
          <t>118</t>
        </is>
      </c>
      <c r="E338" t="inlineStr">
        <is>
          <t>6982</t>
        </is>
      </c>
      <c r="F338" t="inlineStr">
        <is>
          <t>NL</t>
        </is>
      </c>
      <c r="G338" t="inlineStr">
        <is>
          <t>127968</t>
        </is>
      </c>
      <c r="H338" t="inlineStr">
        <is>
          <t>09/12/2025</t>
        </is>
      </c>
      <c r="I338" t="inlineStr">
        <is>
          <t>VERDE</t>
        </is>
      </c>
      <c r="J338" t="inlineStr">
        <is>
          <t>http://www.aduanet.gob.pe/servlet/SgCDUI2?option=una&amp;n=40&amp;codaduana=118&amp;anoprese=2025&amp;numecorre=127968</t>
        </is>
      </c>
      <c r="K338" t="inlineStr">
        <is>
          <t>2026-09-24T02:46:36.351187+00:00</t>
        </is>
      </c>
    </row>
    <row r="339">
      <c r="A339" t="inlineStr">
        <is>
          <t>20486973219</t>
        </is>
      </c>
      <c r="B339" t="inlineStr">
        <is>
          <t>2025</t>
        </is>
      </c>
      <c r="C339" t="inlineStr">
        <is>
          <t>12</t>
        </is>
      </c>
      <c r="D339" t="inlineStr">
        <is>
          <t>118</t>
        </is>
      </c>
      <c r="E339" t="inlineStr">
        <is>
          <t>6982</t>
        </is>
      </c>
      <c r="F339" t="inlineStr">
        <is>
          <t>NL</t>
        </is>
      </c>
      <c r="G339" t="inlineStr">
        <is>
          <t>128824</t>
        </is>
      </c>
      <c r="H339" t="inlineStr">
        <is>
          <t>09/12/2025</t>
        </is>
      </c>
      <c r="I339" t="inlineStr">
        <is>
          <t>VERDE</t>
        </is>
      </c>
      <c r="J339" t="inlineStr">
        <is>
          <t>http://www.aduanet.gob.pe/servlet/SgCDUI2?option=una&amp;n=40&amp;codaduana=118&amp;anoprese=2025&amp;numecorre=128824</t>
        </is>
      </c>
      <c r="K339" t="inlineStr">
        <is>
          <t>2026-09-24T02:46:36.351187+00:00</t>
        </is>
      </c>
    </row>
    <row r="340">
      <c r="A340" t="inlineStr">
        <is>
          <t>20486973219</t>
        </is>
      </c>
      <c r="B340" t="inlineStr">
        <is>
          <t>2026</t>
        </is>
      </c>
      <c r="C340" t="inlineStr">
        <is>
          <t>1</t>
        </is>
      </c>
      <c r="D340" t="inlineStr">
        <is>
          <t>118</t>
        </is>
      </c>
      <c r="E340" t="inlineStr">
        <is>
          <t>6982</t>
        </is>
      </c>
      <c r="F340" t="inlineStr">
        <is>
          <t>IT</t>
        </is>
      </c>
      <c r="G340" t="inlineStr">
        <is>
          <t>000920</t>
        </is>
      </c>
      <c r="H340" t="inlineStr">
        <is>
          <t>13/01/2026</t>
        </is>
      </c>
      <c r="I340" t="inlineStr">
        <is>
          <t>VERDE</t>
        </is>
      </c>
      <c r="J340" t="inlineStr">
        <is>
          <t>http://www.aduanet.gob.pe/servlet/SgCDUI2?option=una&amp;n=40&amp;codaduana=118&amp;anoprese=2026&amp;numecorre=000920</t>
        </is>
      </c>
      <c r="K340" t="inlineStr">
        <is>
          <t>2026-09-24T02:46:37.024589+00:00</t>
        </is>
      </c>
    </row>
    <row r="341">
      <c r="A341" t="inlineStr">
        <is>
          <t>20486973219</t>
        </is>
      </c>
      <c r="B341" t="inlineStr">
        <is>
          <t>2026</t>
        </is>
      </c>
      <c r="C341" t="inlineStr">
        <is>
          <t>1</t>
        </is>
      </c>
      <c r="D341" t="inlineStr">
        <is>
          <t>118</t>
        </is>
      </c>
      <c r="E341" t="inlineStr">
        <is>
          <t>6982</t>
        </is>
      </c>
      <c r="F341" t="inlineStr">
        <is>
          <t>IT</t>
        </is>
      </c>
      <c r="G341" t="inlineStr">
        <is>
          <t>000921</t>
        </is>
      </c>
      <c r="H341" t="inlineStr">
        <is>
          <t>13/01/2026</t>
        </is>
      </c>
      <c r="I341" t="inlineStr">
        <is>
          <t>VERDE</t>
        </is>
      </c>
      <c r="J341" t="inlineStr">
        <is>
          <t>http://www.aduanet.gob.pe/servlet/SgCDUI2?option=una&amp;n=40&amp;codaduana=118&amp;anoprese=2026&amp;numecorre=000921</t>
        </is>
      </c>
      <c r="K341" t="inlineStr">
        <is>
          <t>2026-09-24T02:46:37.024589+00:00</t>
        </is>
      </c>
    </row>
    <row r="342">
      <c r="A342" t="inlineStr">
        <is>
          <t>20486973219</t>
        </is>
      </c>
      <c r="B342" t="inlineStr">
        <is>
          <t>2026</t>
        </is>
      </c>
      <c r="C342" t="inlineStr">
        <is>
          <t>2</t>
        </is>
      </c>
      <c r="D342" t="inlineStr">
        <is>
          <t>118</t>
        </is>
      </c>
      <c r="E342" t="inlineStr">
        <is>
          <t>6982</t>
        </is>
      </c>
      <c r="F342" t="inlineStr">
        <is>
          <t>NL</t>
        </is>
      </c>
      <c r="G342" t="inlineStr">
        <is>
          <t>013124</t>
        </is>
      </c>
      <c r="H342" t="inlineStr">
        <is>
          <t>18/02/2026</t>
        </is>
      </c>
      <c r="I342" t="inlineStr">
        <is>
          <t>VERDE</t>
        </is>
      </c>
      <c r="J342" t="inlineStr">
        <is>
          <t>http://www.aduanet.gob.pe/servlet/SgCDUI2?option=una&amp;n=40&amp;codaduana=118&amp;anoprese=2026&amp;numecorre=013124</t>
        </is>
      </c>
      <c r="K342" t="inlineStr">
        <is>
          <t>2026-09-24T02:46:37.626836+00:00</t>
        </is>
      </c>
    </row>
    <row r="343">
      <c r="A343" t="inlineStr">
        <is>
          <t>20486973219</t>
        </is>
      </c>
      <c r="B343" t="inlineStr">
        <is>
          <t>2026</t>
        </is>
      </c>
      <c r="C343" t="inlineStr">
        <is>
          <t>2</t>
        </is>
      </c>
      <c r="D343" t="inlineStr">
        <is>
          <t>118</t>
        </is>
      </c>
      <c r="E343" t="inlineStr">
        <is>
          <t>6982</t>
        </is>
      </c>
      <c r="F343" t="inlineStr">
        <is>
          <t>BE</t>
        </is>
      </c>
      <c r="G343" t="inlineStr">
        <is>
          <t>011370</t>
        </is>
      </c>
      <c r="H343" t="inlineStr">
        <is>
          <t>10/02/2026</t>
        </is>
      </c>
      <c r="I343" t="inlineStr">
        <is>
          <t>VERDE</t>
        </is>
      </c>
      <c r="J343" t="inlineStr">
        <is>
          <t>http://www.aduanet.gob.pe/servlet/SgCDUI2?option=una&amp;n=40&amp;codaduana=118&amp;anoprese=2026&amp;numecorre=011370</t>
        </is>
      </c>
      <c r="K343" t="inlineStr">
        <is>
          <t>2026-09-24T02:46:38.223128+00:00</t>
        </is>
      </c>
    </row>
    <row r="344">
      <c r="A344" t="inlineStr">
        <is>
          <t>20486973219</t>
        </is>
      </c>
      <c r="B344" t="inlineStr">
        <is>
          <t>2026</t>
        </is>
      </c>
      <c r="C344" t="inlineStr">
        <is>
          <t>3</t>
        </is>
      </c>
      <c r="D344" t="inlineStr">
        <is>
          <t>118</t>
        </is>
      </c>
      <c r="E344" t="inlineStr">
        <is>
          <t>6982</t>
        </is>
      </c>
      <c r="F344" t="inlineStr">
        <is>
          <t>IT</t>
        </is>
      </c>
      <c r="G344" t="inlineStr">
        <is>
          <t>023808</t>
        </is>
      </c>
      <c r="H344" t="inlineStr">
        <is>
          <t>18/03/2026</t>
        </is>
      </c>
      <c r="I344" t="inlineStr">
        <is>
          <t>VERDE</t>
        </is>
      </c>
      <c r="J344" t="inlineStr">
        <is>
          <t>http://www.aduanet.gob.pe/servlet/SgCDUI2?option=una&amp;n=40&amp;codaduana=118&amp;anoprese=2026&amp;numecorre=023808</t>
        </is>
      </c>
      <c r="K344" t="inlineStr">
        <is>
          <t>2026-09-24T02:46:38.808995+00:00</t>
        </is>
      </c>
    </row>
    <row r="345">
      <c r="A345" t="inlineStr">
        <is>
          <t>20486973219</t>
        </is>
      </c>
      <c r="B345" t="inlineStr">
        <is>
          <t>2026</t>
        </is>
      </c>
      <c r="C345" t="inlineStr">
        <is>
          <t>3</t>
        </is>
      </c>
      <c r="D345" t="inlineStr">
        <is>
          <t>118</t>
        </is>
      </c>
      <c r="E345" t="inlineStr">
        <is>
          <t>6982</t>
        </is>
      </c>
      <c r="F345" t="inlineStr">
        <is>
          <t>IT</t>
        </is>
      </c>
      <c r="G345" t="inlineStr">
        <is>
          <t>023803</t>
        </is>
      </c>
      <c r="H345" t="inlineStr">
        <is>
          <t>25/03/2026</t>
        </is>
      </c>
      <c r="I345" t="inlineStr">
        <is>
          <t>VERDE</t>
        </is>
      </c>
      <c r="J345" t="inlineStr">
        <is>
          <t>http://www.aduanet.gob.pe/servlet/SgCDUI2?option=una&amp;n=40&amp;codaduana=118&amp;anoprese=2026&amp;numecorre=023803</t>
        </is>
      </c>
      <c r="K345" t="inlineStr">
        <is>
          <t>2026-09-24T02:46:38.808995+00:00</t>
        </is>
      </c>
    </row>
    <row r="346">
      <c r="A346" t="inlineStr">
        <is>
          <t>20486973219</t>
        </is>
      </c>
      <c r="B346" t="inlineStr">
        <is>
          <t>2026</t>
        </is>
      </c>
      <c r="C346" t="inlineStr">
        <is>
          <t>4</t>
        </is>
      </c>
      <c r="D346" t="inlineStr">
        <is>
          <t>118</t>
        </is>
      </c>
      <c r="E346" t="inlineStr">
        <is>
          <t>6982</t>
        </is>
      </c>
      <c r="F346" t="inlineStr">
        <is>
          <t>IT</t>
        </is>
      </c>
      <c r="G346" t="inlineStr">
        <is>
          <t>035263</t>
        </is>
      </c>
      <c r="H346" t="inlineStr">
        <is>
          <t>21/04/2026</t>
        </is>
      </c>
      <c r="I346" t="inlineStr">
        <is>
          <t>VERDE</t>
        </is>
      </c>
      <c r="J346" t="inlineStr">
        <is>
          <t>http://www.aduanet.gob.pe/servlet/SgCDUI2?option=una&amp;n=40&amp;codaduana=118&amp;anoprese=2026&amp;numecorre=035263</t>
        </is>
      </c>
      <c r="K346" t="inlineStr">
        <is>
          <t>2026-09-24T02:46:39.404543+00:00</t>
        </is>
      </c>
    </row>
    <row r="347">
      <c r="A347" t="inlineStr">
        <is>
          <t>20486973219</t>
        </is>
      </c>
      <c r="B347" t="inlineStr">
        <is>
          <t>2026</t>
        </is>
      </c>
      <c r="C347" t="inlineStr">
        <is>
          <t>4</t>
        </is>
      </c>
      <c r="D347" t="inlineStr">
        <is>
          <t>118</t>
        </is>
      </c>
      <c r="E347" t="inlineStr">
        <is>
          <t>6982</t>
        </is>
      </c>
      <c r="F347" t="inlineStr">
        <is>
          <t>IT</t>
        </is>
      </c>
      <c r="G347" t="inlineStr">
        <is>
          <t>035264</t>
        </is>
      </c>
      <c r="H347" t="inlineStr">
        <is>
          <t>21/04/2026</t>
        </is>
      </c>
      <c r="I347" t="inlineStr">
        <is>
          <t>VERDE</t>
        </is>
      </c>
      <c r="J347" t="inlineStr">
        <is>
          <t>http://www.aduanet.gob.pe/servlet/SgCDUI2?option=una&amp;n=40&amp;codaduana=118&amp;anoprese=2026&amp;numecorre=035264</t>
        </is>
      </c>
      <c r="K347" t="inlineStr">
        <is>
          <t>2026-09-24T02:46:39.404543+00:00</t>
        </is>
      </c>
    </row>
    <row r="348">
      <c r="A348" t="inlineStr">
        <is>
          <t>20486973219</t>
        </is>
      </c>
      <c r="B348" t="inlineStr">
        <is>
          <t>2026</t>
        </is>
      </c>
      <c r="C348" t="inlineStr">
        <is>
          <t>4</t>
        </is>
      </c>
      <c r="D348" t="inlineStr">
        <is>
          <t>118</t>
        </is>
      </c>
      <c r="E348" t="inlineStr">
        <is>
          <t>6982</t>
        </is>
      </c>
      <c r="F348" t="inlineStr">
        <is>
          <t>IT</t>
        </is>
      </c>
      <c r="G348" t="inlineStr">
        <is>
          <t>038174</t>
        </is>
      </c>
      <c r="H348" t="inlineStr">
        <is>
          <t>29/04/2026</t>
        </is>
      </c>
      <c r="I348" t="inlineStr">
        <is>
          <t>VERDE</t>
        </is>
      </c>
      <c r="J348" t="inlineStr">
        <is>
          <t>http://www.aduanet.gob.pe/servlet/SgCDUI2?option=una&amp;n=40&amp;codaduana=118&amp;anoprese=2026&amp;numecorre=038174</t>
        </is>
      </c>
      <c r="K348" t="inlineStr">
        <is>
          <t>2026-09-24T02:46:39.404543+00:00</t>
        </is>
      </c>
    </row>
    <row r="349">
      <c r="A349" t="inlineStr">
        <is>
          <t>20486973219</t>
        </is>
      </c>
      <c r="B349" t="inlineStr">
        <is>
          <t>2026</t>
        </is>
      </c>
      <c r="C349" t="inlineStr">
        <is>
          <t>4</t>
        </is>
      </c>
      <c r="D349" t="inlineStr">
        <is>
          <t>118</t>
        </is>
      </c>
      <c r="E349" t="inlineStr">
        <is>
          <t>6982</t>
        </is>
      </c>
      <c r="F349" t="inlineStr">
        <is>
          <t>IT</t>
        </is>
      </c>
      <c r="G349" t="inlineStr">
        <is>
          <t>038176</t>
        </is>
      </c>
      <c r="H349" t="inlineStr">
        <is>
          <t>29/04/2026</t>
        </is>
      </c>
      <c r="I349" t="inlineStr">
        <is>
          <t>VERDE</t>
        </is>
      </c>
      <c r="J349" t="inlineStr">
        <is>
          <t>http://www.aduanet.gob.pe/servlet/SgCDUI2?option=una&amp;n=40&amp;codaduana=118&amp;anoprese=2026&amp;numecorre=038176</t>
        </is>
      </c>
      <c r="K349" t="inlineStr">
        <is>
          <t>2026-09-24T02:46:39.404543+00:00</t>
        </is>
      </c>
    </row>
    <row r="350">
      <c r="A350" t="inlineStr">
        <is>
          <t>20486973219</t>
        </is>
      </c>
      <c r="B350" t="inlineStr">
        <is>
          <t>2026</t>
        </is>
      </c>
      <c r="C350" t="inlineStr">
        <is>
          <t>4</t>
        </is>
      </c>
      <c r="D350" t="inlineStr">
        <is>
          <t>118</t>
        </is>
      </c>
      <c r="E350" t="inlineStr">
        <is>
          <t>6982</t>
        </is>
      </c>
      <c r="F350" t="inlineStr">
        <is>
          <t>IT</t>
        </is>
      </c>
      <c r="G350" t="inlineStr">
        <is>
          <t>038177</t>
        </is>
      </c>
      <c r="H350" t="inlineStr">
        <is>
          <t>29/04/2026</t>
        </is>
      </c>
      <c r="I350" t="inlineStr">
        <is>
          <t>VERDE</t>
        </is>
      </c>
      <c r="J350" t="inlineStr">
        <is>
          <t>http://www.aduanet.gob.pe/servlet/SgCDUI2?option=una&amp;n=40&amp;codaduana=118&amp;anoprese=2026&amp;numecorre=038177</t>
        </is>
      </c>
      <c r="K350" t="inlineStr">
        <is>
          <t>2026-09-24T02:46:39.404543+00:00</t>
        </is>
      </c>
    </row>
    <row r="351">
      <c r="A351" t="inlineStr">
        <is>
          <t>20487242994</t>
        </is>
      </c>
      <c r="B351" t="inlineStr">
        <is>
          <t>2025</t>
        </is>
      </c>
      <c r="C351" t="inlineStr">
        <is>
          <t>2</t>
        </is>
      </c>
      <c r="D351" t="inlineStr">
        <is>
          <t>118</t>
        </is>
      </c>
      <c r="E351" t="inlineStr">
        <is>
          <t>7378</t>
        </is>
      </c>
      <c r="F351" t="inlineStr">
        <is>
          <t>NL</t>
        </is>
      </c>
      <c r="G351" t="inlineStr">
        <is>
          <t>006535</t>
        </is>
      </c>
      <c r="H351" t="inlineStr">
        <is>
          <t>04/02/2025</t>
        </is>
      </c>
      <c r="I351" t="inlineStr">
        <is>
          <t>VERDE</t>
        </is>
      </c>
      <c r="J351" t="inlineStr">
        <is>
          <t>http://www.aduanet.gob.pe/servlet/SgCDUI2?option=una&amp;n=40&amp;codaduana=118&amp;anoprese=2025&amp;numecorre=006535</t>
        </is>
      </c>
      <c r="K351" t="inlineStr">
        <is>
          <t>2026-09-24T02:46:40.014420+00:00</t>
        </is>
      </c>
    </row>
    <row r="352">
      <c r="A352" t="inlineStr">
        <is>
          <t>20487242994</t>
        </is>
      </c>
      <c r="B352" t="inlineStr">
        <is>
          <t>2025</t>
        </is>
      </c>
      <c r="C352" t="inlineStr">
        <is>
          <t>7</t>
        </is>
      </c>
      <c r="D352" t="inlineStr">
        <is>
          <t>118</t>
        </is>
      </c>
      <c r="E352" t="inlineStr">
        <is>
          <t>7378</t>
        </is>
      </c>
      <c r="F352" t="inlineStr">
        <is>
          <t>NL</t>
        </is>
      </c>
      <c r="G352" t="inlineStr">
        <is>
          <t>073490</t>
        </is>
      </c>
      <c r="H352" t="inlineStr">
        <is>
          <t>23/07/2025</t>
        </is>
      </c>
      <c r="I352" t="inlineStr">
        <is>
          <t>VERDE</t>
        </is>
      </c>
      <c r="J352" t="inlineStr">
        <is>
          <t>http://www.aduanet.gob.pe/servlet/SgCDUI2?option=una&amp;n=40&amp;codaduana=118&amp;anoprese=2025&amp;numecorre=073490</t>
        </is>
      </c>
      <c r="K352" t="inlineStr">
        <is>
          <t>2026-09-24T02:46:40.607078+00:00</t>
        </is>
      </c>
    </row>
    <row r="353">
      <c r="A353" t="inlineStr">
        <is>
          <t>20487242994</t>
        </is>
      </c>
      <c r="B353" t="inlineStr">
        <is>
          <t>2025</t>
        </is>
      </c>
      <c r="C353" t="inlineStr">
        <is>
          <t>8</t>
        </is>
      </c>
      <c r="D353" t="inlineStr">
        <is>
          <t>118</t>
        </is>
      </c>
      <c r="E353" t="inlineStr">
        <is>
          <t>7378</t>
        </is>
      </c>
      <c r="F353" t="inlineStr">
        <is>
          <t>NL</t>
        </is>
      </c>
      <c r="G353" t="inlineStr">
        <is>
          <t>084123</t>
        </is>
      </c>
      <c r="H353" t="inlineStr">
        <is>
          <t>27/08/2025</t>
        </is>
      </c>
      <c r="I353" t="inlineStr">
        <is>
          <t>VERDE</t>
        </is>
      </c>
      <c r="J353" t="inlineStr">
        <is>
          <t>http://www.aduanet.gob.pe/servlet/SgCDUI2?option=una&amp;n=40&amp;codaduana=118&amp;anoprese=2025&amp;numecorre=084123</t>
        </is>
      </c>
      <c r="K353" t="inlineStr">
        <is>
          <t>2026-09-24T02:46:41.215321+00:00</t>
        </is>
      </c>
    </row>
    <row r="354">
      <c r="A354" t="inlineStr">
        <is>
          <t>20487242994</t>
        </is>
      </c>
      <c r="B354" t="inlineStr">
        <is>
          <t>2025</t>
        </is>
      </c>
      <c r="C354" t="inlineStr">
        <is>
          <t>9</t>
        </is>
      </c>
      <c r="D354" t="inlineStr">
        <is>
          <t>118</t>
        </is>
      </c>
      <c r="E354" t="inlineStr">
        <is>
          <t>7378</t>
        </is>
      </c>
      <c r="F354" t="inlineStr">
        <is>
          <t>NL</t>
        </is>
      </c>
      <c r="G354" t="inlineStr">
        <is>
          <t>090142</t>
        </is>
      </c>
      <c r="H354" t="inlineStr">
        <is>
          <t>10/09/2025</t>
        </is>
      </c>
      <c r="I354" t="inlineStr">
        <is>
          <t>VERDE</t>
        </is>
      </c>
      <c r="J354" t="inlineStr">
        <is>
          <t>http://www.aduanet.gob.pe/servlet/SgCDUI2?option=una&amp;n=40&amp;codaduana=118&amp;anoprese=2025&amp;numecorre=090142</t>
        </is>
      </c>
      <c r="K354" t="inlineStr">
        <is>
          <t>2026-09-24T02:46:41.816571+00:00</t>
        </is>
      </c>
    </row>
    <row r="355">
      <c r="A355" t="inlineStr">
        <is>
          <t>20487242994</t>
        </is>
      </c>
      <c r="B355" t="inlineStr">
        <is>
          <t>2025</t>
        </is>
      </c>
      <c r="C355" t="inlineStr">
        <is>
          <t>9</t>
        </is>
      </c>
      <c r="D355" t="inlineStr">
        <is>
          <t>118</t>
        </is>
      </c>
      <c r="E355" t="inlineStr">
        <is>
          <t>7378</t>
        </is>
      </c>
      <c r="F355" t="inlineStr">
        <is>
          <t>IT</t>
        </is>
      </c>
      <c r="G355" t="inlineStr">
        <is>
          <t>084122</t>
        </is>
      </c>
      <c r="H355" t="inlineStr">
        <is>
          <t>10/09/2025</t>
        </is>
      </c>
      <c r="I355" t="inlineStr">
        <is>
          <t>VERDE</t>
        </is>
      </c>
      <c r="J355" t="inlineStr">
        <is>
          <t>http://www.aduanet.gob.pe/servlet/SgCDUI2?option=una&amp;n=40&amp;codaduana=118&amp;anoprese=2025&amp;numecorre=084122</t>
        </is>
      </c>
      <c r="K355" t="inlineStr">
        <is>
          <t>2026-09-24T02:46:42.405731+00:00</t>
        </is>
      </c>
    </row>
    <row r="356">
      <c r="A356" t="inlineStr">
        <is>
          <t>20487242994</t>
        </is>
      </c>
      <c r="B356" t="inlineStr">
        <is>
          <t>2026</t>
        </is>
      </c>
      <c r="C356" t="inlineStr">
        <is>
          <t>2</t>
        </is>
      </c>
      <c r="D356" t="inlineStr">
        <is>
          <t>118</t>
        </is>
      </c>
      <c r="E356" t="inlineStr">
        <is>
          <t>7378</t>
        </is>
      </c>
      <c r="F356" t="inlineStr">
        <is>
          <t>NL</t>
        </is>
      </c>
      <c r="G356" t="inlineStr">
        <is>
          <t>013998</t>
        </is>
      </c>
      <c r="H356" t="inlineStr">
        <is>
          <t>18/02/2026</t>
        </is>
      </c>
      <c r="I356" t="inlineStr">
        <is>
          <t>VERDE</t>
        </is>
      </c>
      <c r="J356" t="inlineStr">
        <is>
          <t>http://www.aduanet.gob.pe/servlet/SgCDUI2?option=una&amp;n=40&amp;codaduana=118&amp;anoprese=2026&amp;numecorre=013998</t>
        </is>
      </c>
      <c r="K356" t="inlineStr">
        <is>
          <t>2026-09-24T02:46:43.004690+00:00</t>
        </is>
      </c>
    </row>
    <row r="357">
      <c r="A357" t="inlineStr">
        <is>
          <t>20525955843</t>
        </is>
      </c>
      <c r="B357" t="inlineStr">
        <is>
          <t>2025</t>
        </is>
      </c>
      <c r="C357" t="inlineStr">
        <is>
          <t>1</t>
        </is>
      </c>
      <c r="D357" t="inlineStr">
        <is>
          <t>046</t>
        </is>
      </c>
      <c r="E357" t="inlineStr">
        <is>
          <t>6158</t>
        </is>
      </c>
      <c r="F357" t="inlineStr">
        <is>
          <t>ES</t>
        </is>
      </c>
      <c r="G357" t="inlineStr">
        <is>
          <t>003047</t>
        </is>
      </c>
      <c r="H357" t="inlineStr">
        <is>
          <t>22/01/2025</t>
        </is>
      </c>
      <c r="I357" t="inlineStr">
        <is>
          <t>VERDE</t>
        </is>
      </c>
      <c r="J357" t="inlineStr">
        <is>
          <t>http://www.aduanet.gob.pe/servlet/SgCDUI2?option=una&amp;n=40&amp;codaduana=046&amp;anoprese=2025&amp;numecorre=003047</t>
        </is>
      </c>
      <c r="K357" t="inlineStr">
        <is>
          <t>2026-09-24T02:46:43.606879+00:00</t>
        </is>
      </c>
    </row>
    <row r="358">
      <c r="A358" t="inlineStr">
        <is>
          <t>20525955843</t>
        </is>
      </c>
      <c r="B358" t="inlineStr">
        <is>
          <t>2025</t>
        </is>
      </c>
      <c r="C358" t="inlineStr">
        <is>
          <t>1</t>
        </is>
      </c>
      <c r="D358" t="inlineStr">
        <is>
          <t>046</t>
        </is>
      </c>
      <c r="E358" t="inlineStr">
        <is>
          <t>6158</t>
        </is>
      </c>
      <c r="F358" t="inlineStr">
        <is>
          <t>FR</t>
        </is>
      </c>
      <c r="G358" t="inlineStr">
        <is>
          <t>001138</t>
        </is>
      </c>
      <c r="H358" t="inlineStr">
        <is>
          <t>10/01/2025</t>
        </is>
      </c>
      <c r="I358" t="inlineStr">
        <is>
          <t>VERDE</t>
        </is>
      </c>
      <c r="J358" t="inlineStr">
        <is>
          <t>http://www.aduanet.gob.pe/servlet/SgCDUI2?option=una&amp;n=40&amp;codaduana=046&amp;anoprese=2025&amp;numecorre=001138</t>
        </is>
      </c>
      <c r="K358" t="inlineStr">
        <is>
          <t>2026-09-24T02:46:44.211976+00:00</t>
        </is>
      </c>
    </row>
    <row r="359">
      <c r="A359" t="inlineStr">
        <is>
          <t>20525955843</t>
        </is>
      </c>
      <c r="B359" t="inlineStr">
        <is>
          <t>2025</t>
        </is>
      </c>
      <c r="C359" t="inlineStr">
        <is>
          <t>1</t>
        </is>
      </c>
      <c r="D359" t="inlineStr">
        <is>
          <t>046</t>
        </is>
      </c>
      <c r="E359" t="inlineStr">
        <is>
          <t>6158</t>
        </is>
      </c>
      <c r="F359" t="inlineStr">
        <is>
          <t>FR</t>
        </is>
      </c>
      <c r="G359" t="inlineStr">
        <is>
          <t>002785</t>
        </is>
      </c>
      <c r="H359" t="inlineStr">
        <is>
          <t>19/01/2025</t>
        </is>
      </c>
      <c r="I359" t="inlineStr">
        <is>
          <t>VERDE</t>
        </is>
      </c>
      <c r="J359" t="inlineStr">
        <is>
          <t>http://www.aduanet.gob.pe/servlet/SgCDUI2?option=una&amp;n=40&amp;codaduana=046&amp;anoprese=2025&amp;numecorre=002785</t>
        </is>
      </c>
      <c r="K359" t="inlineStr">
        <is>
          <t>2026-09-24T02:46:44.211976+00:00</t>
        </is>
      </c>
    </row>
    <row r="360">
      <c r="A360" t="inlineStr">
        <is>
          <t>20525955843</t>
        </is>
      </c>
      <c r="B360" t="inlineStr">
        <is>
          <t>2025</t>
        </is>
      </c>
      <c r="C360" t="inlineStr">
        <is>
          <t>2</t>
        </is>
      </c>
      <c r="D360" t="inlineStr">
        <is>
          <t>046</t>
        </is>
      </c>
      <c r="E360" t="inlineStr">
        <is>
          <t>6158</t>
        </is>
      </c>
      <c r="F360" t="inlineStr">
        <is>
          <t>FR</t>
        </is>
      </c>
      <c r="G360" t="inlineStr">
        <is>
          <t>007445</t>
        </is>
      </c>
      <c r="H360" t="inlineStr">
        <is>
          <t>14/02/2025</t>
        </is>
      </c>
      <c r="I360" t="inlineStr">
        <is>
          <t>VERDE</t>
        </is>
      </c>
      <c r="J360" t="inlineStr">
        <is>
          <t>http://www.aduanet.gob.pe/servlet/SgCDUI2?option=una&amp;n=40&amp;codaduana=046&amp;anoprese=2025&amp;numecorre=007445</t>
        </is>
      </c>
      <c r="K360" t="inlineStr">
        <is>
          <t>2026-09-24T02:46:44.806020+00:00</t>
        </is>
      </c>
    </row>
    <row r="361">
      <c r="A361" t="inlineStr">
        <is>
          <t>20525955843</t>
        </is>
      </c>
      <c r="B361" t="inlineStr">
        <is>
          <t>2025</t>
        </is>
      </c>
      <c r="C361" t="inlineStr">
        <is>
          <t>2</t>
        </is>
      </c>
      <c r="D361" t="inlineStr">
        <is>
          <t>046</t>
        </is>
      </c>
      <c r="E361" t="inlineStr">
        <is>
          <t>6158</t>
        </is>
      </c>
      <c r="F361" t="inlineStr">
        <is>
          <t>FR</t>
        </is>
      </c>
      <c r="G361" t="inlineStr">
        <is>
          <t>008707</t>
        </is>
      </c>
      <c r="H361" t="inlineStr">
        <is>
          <t>23/02/2025</t>
        </is>
      </c>
      <c r="I361" t="inlineStr">
        <is>
          <t>VERDE</t>
        </is>
      </c>
      <c r="J361" t="inlineStr">
        <is>
          <t>http://www.aduanet.gob.pe/servlet/SgCDUI2?option=una&amp;n=40&amp;codaduana=046&amp;anoprese=2025&amp;numecorre=008707</t>
        </is>
      </c>
      <c r="K361" t="inlineStr">
        <is>
          <t>2026-09-24T02:46:44.806020+00:00</t>
        </is>
      </c>
    </row>
    <row r="362">
      <c r="A362" t="inlineStr">
        <is>
          <t>20525955843</t>
        </is>
      </c>
      <c r="B362" t="inlineStr">
        <is>
          <t>2025</t>
        </is>
      </c>
      <c r="C362" t="inlineStr">
        <is>
          <t>3</t>
        </is>
      </c>
      <c r="D362" t="inlineStr">
        <is>
          <t>046</t>
        </is>
      </c>
      <c r="E362" t="inlineStr">
        <is>
          <t>6158</t>
        </is>
      </c>
      <c r="F362" t="inlineStr">
        <is>
          <t>FR</t>
        </is>
      </c>
      <c r="G362" t="inlineStr">
        <is>
          <t>010863</t>
        </is>
      </c>
      <c r="H362" t="inlineStr">
        <is>
          <t>08/03/2025</t>
        </is>
      </c>
      <c r="I362" t="inlineStr">
        <is>
          <t>VERDE</t>
        </is>
      </c>
      <c r="J362" t="inlineStr">
        <is>
          <t>http://www.aduanet.gob.pe/servlet/SgCDUI2?option=una&amp;n=40&amp;codaduana=046&amp;anoprese=2025&amp;numecorre=010863</t>
        </is>
      </c>
      <c r="K362" t="inlineStr">
        <is>
          <t>2026-09-24T02:46:45.404709+00:00</t>
        </is>
      </c>
    </row>
    <row r="363">
      <c r="A363" t="inlineStr">
        <is>
          <t>20525955843</t>
        </is>
      </c>
      <c r="B363" t="inlineStr">
        <is>
          <t>2025</t>
        </is>
      </c>
      <c r="C363" t="inlineStr">
        <is>
          <t>4</t>
        </is>
      </c>
      <c r="D363" t="inlineStr">
        <is>
          <t>046</t>
        </is>
      </c>
      <c r="E363" t="inlineStr">
        <is>
          <t>6158</t>
        </is>
      </c>
      <c r="F363" t="inlineStr">
        <is>
          <t>FR</t>
        </is>
      </c>
      <c r="G363" t="inlineStr">
        <is>
          <t>015136</t>
        </is>
      </c>
      <c r="H363" t="inlineStr">
        <is>
          <t>14/04/2025</t>
        </is>
      </c>
      <c r="I363" t="inlineStr">
        <is>
          <t>VERDE</t>
        </is>
      </c>
      <c r="J363" t="inlineStr">
        <is>
          <t>http://www.aduanet.gob.pe/servlet/SgCDUI2?option=una&amp;n=40&amp;codaduana=046&amp;anoprese=2025&amp;numecorre=015136</t>
        </is>
      </c>
      <c r="K363" t="inlineStr">
        <is>
          <t>2026-09-24T02:46:46.005484+00:00</t>
        </is>
      </c>
    </row>
    <row r="364">
      <c r="A364" t="inlineStr">
        <is>
          <t>20525955843</t>
        </is>
      </c>
      <c r="B364" t="inlineStr">
        <is>
          <t>2025</t>
        </is>
      </c>
      <c r="C364" t="inlineStr">
        <is>
          <t>4</t>
        </is>
      </c>
      <c r="D364" t="inlineStr">
        <is>
          <t>046</t>
        </is>
      </c>
      <c r="E364" t="inlineStr">
        <is>
          <t>6158</t>
        </is>
      </c>
      <c r="F364" t="inlineStr">
        <is>
          <t>FR</t>
        </is>
      </c>
      <c r="G364" t="inlineStr">
        <is>
          <t>015137</t>
        </is>
      </c>
      <c r="H364" t="inlineStr">
        <is>
          <t>14/04/2025</t>
        </is>
      </c>
      <c r="I364" t="inlineStr">
        <is>
          <t>VERDE</t>
        </is>
      </c>
      <c r="J364" t="inlineStr">
        <is>
          <t>http://www.aduanet.gob.pe/servlet/SgCDUI2?option=una&amp;n=40&amp;codaduana=046&amp;anoprese=2025&amp;numecorre=015137</t>
        </is>
      </c>
      <c r="K364" t="inlineStr">
        <is>
          <t>2026-09-24T02:46:46.005484+00:00</t>
        </is>
      </c>
    </row>
    <row r="365">
      <c r="A365" t="inlineStr">
        <is>
          <t>20525955843</t>
        </is>
      </c>
      <c r="B365" t="inlineStr">
        <is>
          <t>2025</t>
        </is>
      </c>
      <c r="C365" t="inlineStr">
        <is>
          <t>5</t>
        </is>
      </c>
      <c r="D365" t="inlineStr">
        <is>
          <t>046</t>
        </is>
      </c>
      <c r="E365" t="inlineStr">
        <is>
          <t>6158</t>
        </is>
      </c>
      <c r="F365" t="inlineStr">
        <is>
          <t>ES</t>
        </is>
      </c>
      <c r="G365" t="inlineStr">
        <is>
          <t>020401</t>
        </is>
      </c>
      <c r="H365" t="inlineStr">
        <is>
          <t>27/05/2025</t>
        </is>
      </c>
      <c r="I365" t="inlineStr">
        <is>
          <t>VERDE</t>
        </is>
      </c>
      <c r="J365" t="inlineStr">
        <is>
          <t>http://www.aduanet.gob.pe/servlet/SgCDUI2?option=una&amp;n=40&amp;codaduana=046&amp;anoprese=2025&amp;numecorre=020401</t>
        </is>
      </c>
      <c r="K365" t="inlineStr">
        <is>
          <t>2026-09-24T02:46:46.603354+00:00</t>
        </is>
      </c>
    </row>
    <row r="366">
      <c r="A366" t="inlineStr">
        <is>
          <t>20525955843</t>
        </is>
      </c>
      <c r="B366" t="inlineStr">
        <is>
          <t>2025</t>
        </is>
      </c>
      <c r="C366" t="inlineStr">
        <is>
          <t>5</t>
        </is>
      </c>
      <c r="D366" t="inlineStr">
        <is>
          <t>046</t>
        </is>
      </c>
      <c r="E366" t="inlineStr">
        <is>
          <t>6158</t>
        </is>
      </c>
      <c r="F366" t="inlineStr">
        <is>
          <t>FR</t>
        </is>
      </c>
      <c r="G366" t="inlineStr">
        <is>
          <t>017786</t>
        </is>
      </c>
      <c r="H366" t="inlineStr">
        <is>
          <t>04/05/2025</t>
        </is>
      </c>
      <c r="I366" t="inlineStr">
        <is>
          <t>VERDE</t>
        </is>
      </c>
      <c r="J366" t="inlineStr">
        <is>
          <t>http://www.aduanet.gob.pe/servlet/SgCDUI2?option=una&amp;n=40&amp;codaduana=046&amp;anoprese=2025&amp;numecorre=017786</t>
        </is>
      </c>
      <c r="K366" t="inlineStr">
        <is>
          <t>2026-09-24T02:46:47.201507+00:00</t>
        </is>
      </c>
    </row>
    <row r="367">
      <c r="A367" t="inlineStr">
        <is>
          <t>20525955843</t>
        </is>
      </c>
      <c r="B367" t="inlineStr">
        <is>
          <t>2025</t>
        </is>
      </c>
      <c r="C367" t="inlineStr">
        <is>
          <t>6</t>
        </is>
      </c>
      <c r="D367" t="inlineStr">
        <is>
          <t>046</t>
        </is>
      </c>
      <c r="E367" t="inlineStr">
        <is>
          <t>6158</t>
        </is>
      </c>
      <c r="F367" t="inlineStr">
        <is>
          <t>ES</t>
        </is>
      </c>
      <c r="G367" t="inlineStr">
        <is>
          <t>023338</t>
        </is>
      </c>
      <c r="H367" t="inlineStr">
        <is>
          <t>12/06/2025</t>
        </is>
      </c>
      <c r="I367" t="inlineStr">
        <is>
          <t>VERDE</t>
        </is>
      </c>
      <c r="J367" t="inlineStr">
        <is>
          <t>http://www.aduanet.gob.pe/servlet/SgCDUI2?option=una&amp;n=40&amp;codaduana=046&amp;anoprese=2025&amp;numecorre=023338</t>
        </is>
      </c>
      <c r="K367" t="inlineStr">
        <is>
          <t>2026-09-24T02:46:47.875796+00:00</t>
        </is>
      </c>
    </row>
    <row r="368">
      <c r="A368" t="inlineStr">
        <is>
          <t>20525955843</t>
        </is>
      </c>
      <c r="B368" t="inlineStr">
        <is>
          <t>2025</t>
        </is>
      </c>
      <c r="C368" t="inlineStr">
        <is>
          <t>6</t>
        </is>
      </c>
      <c r="D368" t="inlineStr">
        <is>
          <t>046</t>
        </is>
      </c>
      <c r="E368" t="inlineStr">
        <is>
          <t>6158</t>
        </is>
      </c>
      <c r="F368" t="inlineStr">
        <is>
          <t>ES</t>
        </is>
      </c>
      <c r="G368" t="inlineStr">
        <is>
          <t>023350</t>
        </is>
      </c>
      <c r="H368" t="inlineStr">
        <is>
          <t>12/06/2025</t>
        </is>
      </c>
      <c r="I368" t="inlineStr">
        <is>
          <t>VERDE</t>
        </is>
      </c>
      <c r="J368" t="inlineStr">
        <is>
          <t>http://www.aduanet.gob.pe/servlet/SgCDUI2?option=una&amp;n=40&amp;codaduana=046&amp;anoprese=2025&amp;numecorre=023350</t>
        </is>
      </c>
      <c r="K368" t="inlineStr">
        <is>
          <t>2026-09-24T02:46:47.875796+00:00</t>
        </is>
      </c>
    </row>
    <row r="369">
      <c r="A369" t="inlineStr">
        <is>
          <t>20525955843</t>
        </is>
      </c>
      <c r="B369" t="inlineStr">
        <is>
          <t>2025</t>
        </is>
      </c>
      <c r="C369" t="inlineStr">
        <is>
          <t>6</t>
        </is>
      </c>
      <c r="D369" t="inlineStr">
        <is>
          <t>046</t>
        </is>
      </c>
      <c r="E369" t="inlineStr">
        <is>
          <t>6158</t>
        </is>
      </c>
      <c r="F369" t="inlineStr">
        <is>
          <t>FR</t>
        </is>
      </c>
      <c r="G369" t="inlineStr">
        <is>
          <t>022855</t>
        </is>
      </c>
      <c r="H369" t="inlineStr">
        <is>
          <t>11/06/2025</t>
        </is>
      </c>
      <c r="I369" t="inlineStr">
        <is>
          <t>VERDE</t>
        </is>
      </c>
      <c r="J369" t="inlineStr">
        <is>
          <t>http://www.aduanet.gob.pe/servlet/SgCDUI2?option=una&amp;n=40&amp;codaduana=046&amp;anoprese=2025&amp;numecorre=022855</t>
        </is>
      </c>
      <c r="K369" t="inlineStr">
        <is>
          <t>2026-09-24T02:46:48.540408+00:00</t>
        </is>
      </c>
    </row>
    <row r="370">
      <c r="A370" t="inlineStr">
        <is>
          <t>20525955843</t>
        </is>
      </c>
      <c r="B370" t="inlineStr">
        <is>
          <t>2025</t>
        </is>
      </c>
      <c r="C370" t="inlineStr">
        <is>
          <t>7</t>
        </is>
      </c>
      <c r="D370" t="inlineStr">
        <is>
          <t>046</t>
        </is>
      </c>
      <c r="E370" t="inlineStr">
        <is>
          <t>6158</t>
        </is>
      </c>
      <c r="F370" t="inlineStr">
        <is>
          <t>ES</t>
        </is>
      </c>
      <c r="G370" t="inlineStr">
        <is>
          <t>029205</t>
        </is>
      </c>
      <c r="H370" t="inlineStr">
        <is>
          <t>30/07/2025</t>
        </is>
      </c>
      <c r="I370" t="inlineStr">
        <is>
          <t>VERDE</t>
        </is>
      </c>
      <c r="J370" t="inlineStr">
        <is>
          <t>http://www.aduanet.gob.pe/servlet/SgCDUI2?option=una&amp;n=40&amp;codaduana=046&amp;anoprese=2025&amp;numecorre=029205</t>
        </is>
      </c>
      <c r="K370" t="inlineStr">
        <is>
          <t>2026-09-24T02:46:49.350804+00:00</t>
        </is>
      </c>
    </row>
    <row r="371">
      <c r="A371" t="inlineStr">
        <is>
          <t>20525955843</t>
        </is>
      </c>
      <c r="B371" t="inlineStr">
        <is>
          <t>2025</t>
        </is>
      </c>
      <c r="C371" t="inlineStr">
        <is>
          <t>7</t>
        </is>
      </c>
      <c r="D371" t="inlineStr">
        <is>
          <t>046</t>
        </is>
      </c>
      <c r="E371" t="inlineStr">
        <is>
          <t>6158</t>
        </is>
      </c>
      <c r="F371" t="inlineStr">
        <is>
          <t>FR</t>
        </is>
      </c>
      <c r="G371" t="inlineStr">
        <is>
          <t>027849</t>
        </is>
      </c>
      <c r="H371" t="inlineStr">
        <is>
          <t>20/07/2025</t>
        </is>
      </c>
      <c r="I371" t="inlineStr">
        <is>
          <t>VERDE</t>
        </is>
      </c>
      <c r="J371" t="inlineStr">
        <is>
          <t>http://www.aduanet.gob.pe/servlet/SgCDUI2?option=una&amp;n=40&amp;codaduana=046&amp;anoprese=2025&amp;numecorre=027849</t>
        </is>
      </c>
      <c r="K371" t="inlineStr">
        <is>
          <t>2026-09-24T02:46:50.113380+00:00</t>
        </is>
      </c>
    </row>
    <row r="372">
      <c r="A372" t="inlineStr">
        <is>
          <t>20525955843</t>
        </is>
      </c>
      <c r="B372" t="inlineStr">
        <is>
          <t>2025</t>
        </is>
      </c>
      <c r="C372" t="inlineStr">
        <is>
          <t>7</t>
        </is>
      </c>
      <c r="D372" t="inlineStr">
        <is>
          <t>046</t>
        </is>
      </c>
      <c r="E372" t="inlineStr">
        <is>
          <t>6158</t>
        </is>
      </c>
      <c r="F372" t="inlineStr">
        <is>
          <t>FR</t>
        </is>
      </c>
      <c r="G372" t="inlineStr">
        <is>
          <t>028912</t>
        </is>
      </c>
      <c r="H372" t="inlineStr">
        <is>
          <t>27/07/2025</t>
        </is>
      </c>
      <c r="I372" t="inlineStr">
        <is>
          <t>VERDE</t>
        </is>
      </c>
      <c r="J372" t="inlineStr">
        <is>
          <t>http://www.aduanet.gob.pe/servlet/SgCDUI2?option=una&amp;n=40&amp;codaduana=046&amp;anoprese=2025&amp;numecorre=028912</t>
        </is>
      </c>
      <c r="K372" t="inlineStr">
        <is>
          <t>2026-09-24T02:46:50.113380+00:00</t>
        </is>
      </c>
    </row>
    <row r="373">
      <c r="A373" t="inlineStr">
        <is>
          <t>20525955843</t>
        </is>
      </c>
      <c r="B373" t="inlineStr">
        <is>
          <t>2025</t>
        </is>
      </c>
      <c r="C373" t="inlineStr">
        <is>
          <t>8</t>
        </is>
      </c>
      <c r="D373" t="inlineStr">
        <is>
          <t>046</t>
        </is>
      </c>
      <c r="E373" t="inlineStr">
        <is>
          <t>6158</t>
        </is>
      </c>
      <c r="F373" t="inlineStr">
        <is>
          <t>ES</t>
        </is>
      </c>
      <c r="G373" t="inlineStr">
        <is>
          <t>032744</t>
        </is>
      </c>
      <c r="H373" t="inlineStr">
        <is>
          <t>27/08/2025</t>
        </is>
      </c>
      <c r="I373" t="inlineStr">
        <is>
          <t>VERDE</t>
        </is>
      </c>
      <c r="J373" t="inlineStr">
        <is>
          <t>http://www.aduanet.gob.pe/servlet/SgCDUI2?option=una&amp;n=40&amp;codaduana=046&amp;anoprese=2025&amp;numecorre=032744</t>
        </is>
      </c>
      <c r="K373" t="inlineStr">
        <is>
          <t>2026-09-24T02:46:50.844859+00:00</t>
        </is>
      </c>
    </row>
    <row r="374">
      <c r="A374" t="inlineStr">
        <is>
          <t>20525955843</t>
        </is>
      </c>
      <c r="B374" t="inlineStr">
        <is>
          <t>2025</t>
        </is>
      </c>
      <c r="C374" t="inlineStr">
        <is>
          <t>8</t>
        </is>
      </c>
      <c r="D374" t="inlineStr">
        <is>
          <t>046</t>
        </is>
      </c>
      <c r="E374" t="inlineStr">
        <is>
          <t>6158</t>
        </is>
      </c>
      <c r="F374" t="inlineStr">
        <is>
          <t>FR</t>
        </is>
      </c>
      <c r="G374" t="inlineStr">
        <is>
          <t>031001</t>
        </is>
      </c>
      <c r="H374" t="inlineStr">
        <is>
          <t>16/08/2025</t>
        </is>
      </c>
      <c r="I374" t="inlineStr">
        <is>
          <t>VERDE</t>
        </is>
      </c>
      <c r="J374" t="inlineStr">
        <is>
          <t>http://www.aduanet.gob.pe/servlet/SgCDUI2?option=una&amp;n=40&amp;codaduana=046&amp;anoprese=2025&amp;numecorre=031001</t>
        </is>
      </c>
      <c r="K374" t="inlineStr">
        <is>
          <t>2026-09-24T02:46:51.706149+00:00</t>
        </is>
      </c>
    </row>
    <row r="375">
      <c r="A375" t="inlineStr">
        <is>
          <t>20525955843</t>
        </is>
      </c>
      <c r="B375" t="inlineStr">
        <is>
          <t>2025</t>
        </is>
      </c>
      <c r="C375" t="inlineStr">
        <is>
          <t>8</t>
        </is>
      </c>
      <c r="D375" t="inlineStr">
        <is>
          <t>046</t>
        </is>
      </c>
      <c r="E375" t="inlineStr">
        <is>
          <t>6158</t>
        </is>
      </c>
      <c r="F375" t="inlineStr">
        <is>
          <t>FR</t>
        </is>
      </c>
      <c r="G375" t="inlineStr">
        <is>
          <t>032145</t>
        </is>
      </c>
      <c r="H375" t="inlineStr">
        <is>
          <t>23/08/2025</t>
        </is>
      </c>
      <c r="I375" t="inlineStr">
        <is>
          <t>VERDE</t>
        </is>
      </c>
      <c r="J375" t="inlineStr">
        <is>
          <t>http://www.aduanet.gob.pe/servlet/SgCDUI2?option=una&amp;n=40&amp;codaduana=046&amp;anoprese=2025&amp;numecorre=032145</t>
        </is>
      </c>
      <c r="K375" t="inlineStr">
        <is>
          <t>2026-09-24T02:46:51.706149+00:00</t>
        </is>
      </c>
    </row>
    <row r="376">
      <c r="A376" t="inlineStr">
        <is>
          <t>20525955843</t>
        </is>
      </c>
      <c r="B376" t="inlineStr">
        <is>
          <t>2025</t>
        </is>
      </c>
      <c r="C376" t="inlineStr">
        <is>
          <t>9</t>
        </is>
      </c>
      <c r="D376" t="inlineStr">
        <is>
          <t>046</t>
        </is>
      </c>
      <c r="E376" t="inlineStr">
        <is>
          <t>6158</t>
        </is>
      </c>
      <c r="F376" t="inlineStr">
        <is>
          <t>ES</t>
        </is>
      </c>
      <c r="G376" t="inlineStr">
        <is>
          <t>035517</t>
        </is>
      </c>
      <c r="H376" t="inlineStr">
        <is>
          <t>17/09/2025</t>
        </is>
      </c>
      <c r="I376" t="inlineStr">
        <is>
          <t>VERDE</t>
        </is>
      </c>
      <c r="J376" t="inlineStr">
        <is>
          <t>http://www.aduanet.gob.pe/servlet/SgCDUI2?option=una&amp;n=40&amp;codaduana=046&amp;anoprese=2025&amp;numecorre=035517</t>
        </is>
      </c>
      <c r="K376" t="inlineStr">
        <is>
          <t>2026-09-24T02:46:52.467418+00:00</t>
        </is>
      </c>
    </row>
    <row r="377">
      <c r="A377" t="inlineStr">
        <is>
          <t>20525955843</t>
        </is>
      </c>
      <c r="B377" t="inlineStr">
        <is>
          <t>2025</t>
        </is>
      </c>
      <c r="C377" t="inlineStr">
        <is>
          <t>9</t>
        </is>
      </c>
      <c r="D377" t="inlineStr">
        <is>
          <t>046</t>
        </is>
      </c>
      <c r="E377" t="inlineStr">
        <is>
          <t>6158</t>
        </is>
      </c>
      <c r="F377" t="inlineStr">
        <is>
          <t>FR</t>
        </is>
      </c>
      <c r="G377" t="inlineStr">
        <is>
          <t>034872</t>
        </is>
      </c>
      <c r="H377" t="inlineStr">
        <is>
          <t>13/09/2025</t>
        </is>
      </c>
      <c r="I377" t="inlineStr">
        <is>
          <t>VERDE</t>
        </is>
      </c>
      <c r="J377" t="inlineStr">
        <is>
          <t>http://www.aduanet.gob.pe/servlet/SgCDUI2?option=una&amp;n=40&amp;codaduana=046&amp;anoprese=2025&amp;numecorre=034872</t>
        </is>
      </c>
      <c r="K377" t="inlineStr">
        <is>
          <t>2026-09-24T02:46:53.225823+00:00</t>
        </is>
      </c>
    </row>
    <row r="378">
      <c r="A378" t="inlineStr">
        <is>
          <t>20525955843</t>
        </is>
      </c>
      <c r="B378" t="inlineStr">
        <is>
          <t>2025</t>
        </is>
      </c>
      <c r="C378" t="inlineStr">
        <is>
          <t>9</t>
        </is>
      </c>
      <c r="D378" t="inlineStr">
        <is>
          <t>046</t>
        </is>
      </c>
      <c r="E378" t="inlineStr">
        <is>
          <t>6158</t>
        </is>
      </c>
      <c r="F378" t="inlineStr">
        <is>
          <t>FR</t>
        </is>
      </c>
      <c r="G378" t="inlineStr">
        <is>
          <t>036710</t>
        </is>
      </c>
      <c r="H378" t="inlineStr">
        <is>
          <t>28/09/2025</t>
        </is>
      </c>
      <c r="I378" t="inlineStr">
        <is>
          <t>VERDE</t>
        </is>
      </c>
      <c r="J378" t="inlineStr">
        <is>
          <t>http://www.aduanet.gob.pe/servlet/SgCDUI2?option=una&amp;n=40&amp;codaduana=046&amp;anoprese=2025&amp;numecorre=036710</t>
        </is>
      </c>
      <c r="K378" t="inlineStr">
        <is>
          <t>2026-09-24T02:46:53.225823+00:00</t>
        </is>
      </c>
    </row>
    <row r="379">
      <c r="A379" t="inlineStr">
        <is>
          <t>20525955843</t>
        </is>
      </c>
      <c r="B379" t="inlineStr">
        <is>
          <t>2025</t>
        </is>
      </c>
      <c r="C379" t="inlineStr">
        <is>
          <t>9</t>
        </is>
      </c>
      <c r="D379" t="inlineStr">
        <is>
          <t>046</t>
        </is>
      </c>
      <c r="E379" t="inlineStr">
        <is>
          <t>6158</t>
        </is>
      </c>
      <c r="F379" t="inlineStr">
        <is>
          <t>FR</t>
        </is>
      </c>
      <c r="G379" t="inlineStr">
        <is>
          <t>036711</t>
        </is>
      </c>
      <c r="H379" t="inlineStr">
        <is>
          <t>28/09/2025</t>
        </is>
      </c>
      <c r="I379" t="inlineStr">
        <is>
          <t>VERDE</t>
        </is>
      </c>
      <c r="J379" t="inlineStr">
        <is>
          <t>http://www.aduanet.gob.pe/servlet/SgCDUI2?option=una&amp;n=40&amp;codaduana=046&amp;anoprese=2025&amp;numecorre=036711</t>
        </is>
      </c>
      <c r="K379" t="inlineStr">
        <is>
          <t>2026-09-24T02:46:53.225823+00:00</t>
        </is>
      </c>
    </row>
    <row r="380">
      <c r="A380" t="inlineStr">
        <is>
          <t>20525955843</t>
        </is>
      </c>
      <c r="B380" t="inlineStr">
        <is>
          <t>2025</t>
        </is>
      </c>
      <c r="C380" t="inlineStr">
        <is>
          <t>10</t>
        </is>
      </c>
      <c r="D380" t="inlineStr">
        <is>
          <t>046</t>
        </is>
      </c>
      <c r="E380" t="inlineStr">
        <is>
          <t>6158</t>
        </is>
      </c>
      <c r="F380" t="inlineStr">
        <is>
          <t>ES</t>
        </is>
      </c>
      <c r="G380" t="inlineStr">
        <is>
          <t>041696</t>
        </is>
      </c>
      <c r="H380" t="inlineStr">
        <is>
          <t>22/10/2025</t>
        </is>
      </c>
      <c r="I380" t="inlineStr">
        <is>
          <t>VERDE</t>
        </is>
      </c>
      <c r="J380" t="inlineStr">
        <is>
          <t>http://www.aduanet.gob.pe/servlet/SgCDUI2?option=una&amp;n=40&amp;codaduana=046&amp;anoprese=2025&amp;numecorre=041696</t>
        </is>
      </c>
      <c r="K380" t="inlineStr">
        <is>
          <t>2026-09-24T02:46:53.807125+00:00</t>
        </is>
      </c>
    </row>
    <row r="381">
      <c r="A381" t="inlineStr">
        <is>
          <t>20525955843</t>
        </is>
      </c>
      <c r="B381" t="inlineStr">
        <is>
          <t>2025</t>
        </is>
      </c>
      <c r="C381" t="inlineStr">
        <is>
          <t>10</t>
        </is>
      </c>
      <c r="D381" t="inlineStr">
        <is>
          <t>046</t>
        </is>
      </c>
      <c r="E381" t="inlineStr">
        <is>
          <t>6158</t>
        </is>
      </c>
      <c r="F381" t="inlineStr">
        <is>
          <t>FR</t>
        </is>
      </c>
      <c r="G381" t="inlineStr">
        <is>
          <t>040401</t>
        </is>
      </c>
      <c r="H381" t="inlineStr">
        <is>
          <t>18/10/2025</t>
        </is>
      </c>
      <c r="I381" t="inlineStr">
        <is>
          <t>VERDE</t>
        </is>
      </c>
      <c r="J381" t="inlineStr">
        <is>
          <t>http://www.aduanet.gob.pe/servlet/SgCDUI2?option=una&amp;n=40&amp;codaduana=046&amp;anoprese=2025&amp;numecorre=040401</t>
        </is>
      </c>
      <c r="K381" t="inlineStr">
        <is>
          <t>2026-09-24T02:46:54.400569+00:00</t>
        </is>
      </c>
    </row>
    <row r="382">
      <c r="A382" t="inlineStr">
        <is>
          <t>20525955843</t>
        </is>
      </c>
      <c r="B382" t="inlineStr">
        <is>
          <t>2025</t>
        </is>
      </c>
      <c r="C382" t="inlineStr">
        <is>
          <t>10</t>
        </is>
      </c>
      <c r="D382" t="inlineStr">
        <is>
          <t>046</t>
        </is>
      </c>
      <c r="E382" t="inlineStr">
        <is>
          <t>6158</t>
        </is>
      </c>
      <c r="F382" t="inlineStr">
        <is>
          <t>FR</t>
        </is>
      </c>
      <c r="G382" t="inlineStr">
        <is>
          <t>042716</t>
        </is>
      </c>
      <c r="H382" t="inlineStr">
        <is>
          <t>26/10/2025</t>
        </is>
      </c>
      <c r="I382" t="inlineStr">
        <is>
          <t>VERDE</t>
        </is>
      </c>
      <c r="J382" t="inlineStr">
        <is>
          <t>http://www.aduanet.gob.pe/servlet/SgCDUI2?option=una&amp;n=40&amp;codaduana=046&amp;anoprese=2025&amp;numecorre=042716</t>
        </is>
      </c>
      <c r="K382" t="inlineStr">
        <is>
          <t>2026-09-24T02:46:54.400569+00:00</t>
        </is>
      </c>
    </row>
    <row r="383">
      <c r="A383" t="inlineStr">
        <is>
          <t>20525955843</t>
        </is>
      </c>
      <c r="B383" t="inlineStr">
        <is>
          <t>2025</t>
        </is>
      </c>
      <c r="C383" t="inlineStr">
        <is>
          <t>11</t>
        </is>
      </c>
      <c r="D383" t="inlineStr">
        <is>
          <t>046</t>
        </is>
      </c>
      <c r="E383" t="inlineStr">
        <is>
          <t>6158</t>
        </is>
      </c>
      <c r="F383" t="inlineStr">
        <is>
          <t>ES</t>
        </is>
      </c>
      <c r="G383" t="inlineStr">
        <is>
          <t>048601</t>
        </is>
      </c>
      <c r="H383" t="inlineStr">
        <is>
          <t>12/11/2025</t>
        </is>
      </c>
      <c r="I383" t="inlineStr">
        <is>
          <t>VERDE</t>
        </is>
      </c>
      <c r="J383" t="inlineStr">
        <is>
          <t>http://www.aduanet.gob.pe/servlet/SgCDUI2?option=una&amp;n=40&amp;codaduana=046&amp;anoprese=2025&amp;numecorre=048601</t>
        </is>
      </c>
      <c r="K383" t="inlineStr">
        <is>
          <t>2026-09-24T02:46:54.980389+00:00</t>
        </is>
      </c>
    </row>
    <row r="384">
      <c r="A384" t="inlineStr">
        <is>
          <t>20525955843</t>
        </is>
      </c>
      <c r="B384" t="inlineStr">
        <is>
          <t>2025</t>
        </is>
      </c>
      <c r="C384" t="inlineStr">
        <is>
          <t>11</t>
        </is>
      </c>
      <c r="D384" t="inlineStr">
        <is>
          <t>046</t>
        </is>
      </c>
      <c r="E384" t="inlineStr">
        <is>
          <t>6158</t>
        </is>
      </c>
      <c r="F384" t="inlineStr">
        <is>
          <t>FR</t>
        </is>
      </c>
      <c r="G384" t="inlineStr">
        <is>
          <t>047371</t>
        </is>
      </c>
      <c r="H384" t="inlineStr">
        <is>
          <t>15/11/2025</t>
        </is>
      </c>
      <c r="I384" t="inlineStr">
        <is>
          <t>VERDE</t>
        </is>
      </c>
      <c r="J384" t="inlineStr">
        <is>
          <t>http://www.aduanet.gob.pe/servlet/SgCDUI2?option=una&amp;n=40&amp;codaduana=046&amp;anoprese=2025&amp;numecorre=047371</t>
        </is>
      </c>
      <c r="K384" t="inlineStr">
        <is>
          <t>2026-09-24T02:46:55.564358+00:00</t>
        </is>
      </c>
    </row>
    <row r="385">
      <c r="A385" t="inlineStr">
        <is>
          <t>20525955843</t>
        </is>
      </c>
      <c r="B385" t="inlineStr">
        <is>
          <t>2025</t>
        </is>
      </c>
      <c r="C385" t="inlineStr">
        <is>
          <t>11</t>
        </is>
      </c>
      <c r="D385" t="inlineStr">
        <is>
          <t>046</t>
        </is>
      </c>
      <c r="E385" t="inlineStr">
        <is>
          <t>6158</t>
        </is>
      </c>
      <c r="F385" t="inlineStr">
        <is>
          <t>FR</t>
        </is>
      </c>
      <c r="G385" t="inlineStr">
        <is>
          <t>049590</t>
        </is>
      </c>
      <c r="H385" t="inlineStr">
        <is>
          <t>15/11/2025</t>
        </is>
      </c>
      <c r="I385" t="inlineStr">
        <is>
          <t>VERDE</t>
        </is>
      </c>
      <c r="J385" t="inlineStr">
        <is>
          <t>http://www.aduanet.gob.pe/servlet/SgCDUI2?option=una&amp;n=40&amp;codaduana=046&amp;anoprese=2025&amp;numecorre=049590</t>
        </is>
      </c>
      <c r="K385" t="inlineStr">
        <is>
          <t>2026-09-24T02:46:55.564358+00:00</t>
        </is>
      </c>
    </row>
    <row r="386">
      <c r="A386" t="inlineStr">
        <is>
          <t>20525955843</t>
        </is>
      </c>
      <c r="B386" t="inlineStr">
        <is>
          <t>2025</t>
        </is>
      </c>
      <c r="C386" t="inlineStr">
        <is>
          <t>11</t>
        </is>
      </c>
      <c r="D386" t="inlineStr">
        <is>
          <t>046</t>
        </is>
      </c>
      <c r="E386" t="inlineStr">
        <is>
          <t>6158</t>
        </is>
      </c>
      <c r="F386" t="inlineStr">
        <is>
          <t>FR</t>
        </is>
      </c>
      <c r="G386" t="inlineStr">
        <is>
          <t>051089</t>
        </is>
      </c>
      <c r="H386" t="inlineStr">
        <is>
          <t>19/11/2025</t>
        </is>
      </c>
      <c r="I386" t="inlineStr">
        <is>
          <t>VERDE</t>
        </is>
      </c>
      <c r="J386" t="inlineStr">
        <is>
          <t>http://www.aduanet.gob.pe/servlet/SgCDUI2?option=una&amp;n=40&amp;codaduana=046&amp;anoprese=2025&amp;numecorre=051089</t>
        </is>
      </c>
      <c r="K386" t="inlineStr">
        <is>
          <t>2026-09-24T02:46:55.564358+00:00</t>
        </is>
      </c>
    </row>
    <row r="387">
      <c r="A387" t="inlineStr">
        <is>
          <t>20525955843</t>
        </is>
      </c>
      <c r="B387" t="inlineStr">
        <is>
          <t>2025</t>
        </is>
      </c>
      <c r="C387" t="inlineStr">
        <is>
          <t>11</t>
        </is>
      </c>
      <c r="D387" t="inlineStr">
        <is>
          <t>046</t>
        </is>
      </c>
      <c r="E387" t="inlineStr">
        <is>
          <t>6158</t>
        </is>
      </c>
      <c r="F387" t="inlineStr">
        <is>
          <t>FR</t>
        </is>
      </c>
      <c r="G387" t="inlineStr">
        <is>
          <t>052384</t>
        </is>
      </c>
      <c r="H387" t="inlineStr">
        <is>
          <t>22/11/2025</t>
        </is>
      </c>
      <c r="I387" t="inlineStr">
        <is>
          <t>VERDE</t>
        </is>
      </c>
      <c r="J387" t="inlineStr">
        <is>
          <t>http://www.aduanet.gob.pe/servlet/SgCDUI2?option=una&amp;n=40&amp;codaduana=046&amp;anoprese=2025&amp;numecorre=052384</t>
        </is>
      </c>
      <c r="K387" t="inlineStr">
        <is>
          <t>2026-09-24T02:46:55.564358+00:00</t>
        </is>
      </c>
    </row>
    <row r="388">
      <c r="A388" t="inlineStr">
        <is>
          <t>20525955843</t>
        </is>
      </c>
      <c r="B388" t="inlineStr">
        <is>
          <t>2025</t>
        </is>
      </c>
      <c r="C388" t="inlineStr">
        <is>
          <t>11</t>
        </is>
      </c>
      <c r="D388" t="inlineStr">
        <is>
          <t>046</t>
        </is>
      </c>
      <c r="E388" t="inlineStr">
        <is>
          <t>6158</t>
        </is>
      </c>
      <c r="F388" t="inlineStr">
        <is>
          <t>FR</t>
        </is>
      </c>
      <c r="G388" t="inlineStr">
        <is>
          <t>055225</t>
        </is>
      </c>
      <c r="H388" t="inlineStr">
        <is>
          <t>27/11/2025</t>
        </is>
      </c>
      <c r="I388" t="inlineStr">
        <is>
          <t>VERDE</t>
        </is>
      </c>
      <c r="J388" t="inlineStr">
        <is>
          <t>http://www.aduanet.gob.pe/servlet/SgCDUI2?option=una&amp;n=40&amp;codaduana=046&amp;anoprese=2025&amp;numecorre=055225</t>
        </is>
      </c>
      <c r="K388" t="inlineStr">
        <is>
          <t>2026-09-24T02:46:55.564358+00:00</t>
        </is>
      </c>
    </row>
    <row r="389">
      <c r="A389" t="inlineStr">
        <is>
          <t>20525955843</t>
        </is>
      </c>
      <c r="B389" t="inlineStr">
        <is>
          <t>2025</t>
        </is>
      </c>
      <c r="C389" t="inlineStr">
        <is>
          <t>12</t>
        </is>
      </c>
      <c r="D389" t="inlineStr">
        <is>
          <t>046</t>
        </is>
      </c>
      <c r="E389" t="inlineStr">
        <is>
          <t>6158</t>
        </is>
      </c>
      <c r="F389" t="inlineStr">
        <is>
          <t>ES</t>
        </is>
      </c>
      <c r="G389" t="inlineStr">
        <is>
          <t>064261</t>
        </is>
      </c>
      <c r="H389" t="inlineStr">
        <is>
          <t>22/12/2025</t>
        </is>
      </c>
      <c r="I389" t="inlineStr">
        <is>
          <t>VERDE</t>
        </is>
      </c>
      <c r="J389" t="inlineStr">
        <is>
          <t>http://www.aduanet.gob.pe/servlet/SgCDUI2?option=una&amp;n=40&amp;codaduana=046&amp;anoprese=2025&amp;numecorre=064261</t>
        </is>
      </c>
      <c r="K389" t="inlineStr">
        <is>
          <t>2026-09-24T02:46:56.144159+00:00</t>
        </is>
      </c>
    </row>
    <row r="390">
      <c r="A390" t="inlineStr">
        <is>
          <t>20525955843</t>
        </is>
      </c>
      <c r="B390" t="inlineStr">
        <is>
          <t>2025</t>
        </is>
      </c>
      <c r="C390" t="inlineStr">
        <is>
          <t>12</t>
        </is>
      </c>
      <c r="D390" t="inlineStr">
        <is>
          <t>046</t>
        </is>
      </c>
      <c r="E390" t="inlineStr">
        <is>
          <t>6158</t>
        </is>
      </c>
      <c r="F390" t="inlineStr">
        <is>
          <t>FR</t>
        </is>
      </c>
      <c r="G390" t="inlineStr">
        <is>
          <t>060113</t>
        </is>
      </c>
      <c r="H390" t="inlineStr">
        <is>
          <t>13/12/2025</t>
        </is>
      </c>
      <c r="I390" t="inlineStr">
        <is>
          <t>VERDE</t>
        </is>
      </c>
      <c r="J390" t="inlineStr">
        <is>
          <t>http://www.aduanet.gob.pe/servlet/SgCDUI2?option=una&amp;n=40&amp;codaduana=046&amp;anoprese=2025&amp;numecorre=060113</t>
        </is>
      </c>
      <c r="K390" t="inlineStr">
        <is>
          <t>2026-09-24T02:46:56.735701+00:00</t>
        </is>
      </c>
    </row>
    <row r="391">
      <c r="A391" t="inlineStr">
        <is>
          <t>20525955843</t>
        </is>
      </c>
      <c r="B391" t="inlineStr">
        <is>
          <t>2025</t>
        </is>
      </c>
      <c r="C391" t="inlineStr">
        <is>
          <t>12</t>
        </is>
      </c>
      <c r="D391" t="inlineStr">
        <is>
          <t>046</t>
        </is>
      </c>
      <c r="E391" t="inlineStr">
        <is>
          <t>6158</t>
        </is>
      </c>
      <c r="F391" t="inlineStr">
        <is>
          <t>FR</t>
        </is>
      </c>
      <c r="G391" t="inlineStr">
        <is>
          <t>061603</t>
        </is>
      </c>
      <c r="H391" t="inlineStr">
        <is>
          <t>13/12/2025</t>
        </is>
      </c>
      <c r="I391" t="inlineStr">
        <is>
          <t>VERDE</t>
        </is>
      </c>
      <c r="J391" t="inlineStr">
        <is>
          <t>http://www.aduanet.gob.pe/servlet/SgCDUI2?option=una&amp;n=40&amp;codaduana=046&amp;anoprese=2025&amp;numecorre=061603</t>
        </is>
      </c>
      <c r="K391" t="inlineStr">
        <is>
          <t>2026-09-24T02:46:56.735701+00:00</t>
        </is>
      </c>
    </row>
    <row r="392">
      <c r="A392" t="inlineStr">
        <is>
          <t>20525955843</t>
        </is>
      </c>
      <c r="B392" t="inlineStr">
        <is>
          <t>2025</t>
        </is>
      </c>
      <c r="C392" t="inlineStr">
        <is>
          <t>12</t>
        </is>
      </c>
      <c r="D392" t="inlineStr">
        <is>
          <t>046</t>
        </is>
      </c>
      <c r="E392" t="inlineStr">
        <is>
          <t>6158</t>
        </is>
      </c>
      <c r="F392" t="inlineStr">
        <is>
          <t>FR</t>
        </is>
      </c>
      <c r="G392" t="inlineStr">
        <is>
          <t>066024</t>
        </is>
      </c>
      <c r="H392" t="inlineStr">
        <is>
          <t>27/12/2025</t>
        </is>
      </c>
      <c r="I392" t="inlineStr">
        <is>
          <t>VERDE</t>
        </is>
      </c>
      <c r="J392" t="inlineStr">
        <is>
          <t>http://www.aduanet.gob.pe/servlet/SgCDUI2?option=una&amp;n=40&amp;codaduana=046&amp;anoprese=2025&amp;numecorre=066024</t>
        </is>
      </c>
      <c r="K392" t="inlineStr">
        <is>
          <t>2026-09-24T02:46:56.735701+00:00</t>
        </is>
      </c>
    </row>
    <row r="393">
      <c r="A393" t="inlineStr">
        <is>
          <t>20525955843</t>
        </is>
      </c>
      <c r="B393" t="inlineStr">
        <is>
          <t>2026</t>
        </is>
      </c>
      <c r="C393" t="inlineStr">
        <is>
          <t>1</t>
        </is>
      </c>
      <c r="D393" t="inlineStr">
        <is>
          <t>046</t>
        </is>
      </c>
      <c r="E393" t="inlineStr">
        <is>
          <t>6158</t>
        </is>
      </c>
      <c r="F393" t="inlineStr">
        <is>
          <t>ES</t>
        </is>
      </c>
      <c r="G393" t="inlineStr">
        <is>
          <t>000761</t>
        </is>
      </c>
      <c r="H393" t="inlineStr">
        <is>
          <t>19/01/2026</t>
        </is>
      </c>
      <c r="I393" t="inlineStr">
        <is>
          <t>VERDE</t>
        </is>
      </c>
      <c r="J393" t="inlineStr">
        <is>
          <t>http://www.aduanet.gob.pe/servlet/SgCDUI2?option=una&amp;n=40&amp;codaduana=046&amp;anoprese=2026&amp;numecorre=000761</t>
        </is>
      </c>
      <c r="K393" t="inlineStr">
        <is>
          <t>2026-09-24T02:46:57.316253+00:00</t>
        </is>
      </c>
    </row>
    <row r="394">
      <c r="A394" t="inlineStr">
        <is>
          <t>20525955843</t>
        </is>
      </c>
      <c r="B394" t="inlineStr">
        <is>
          <t>2026</t>
        </is>
      </c>
      <c r="C394" t="inlineStr">
        <is>
          <t>1</t>
        </is>
      </c>
      <c r="D394" t="inlineStr">
        <is>
          <t>046</t>
        </is>
      </c>
      <c r="E394" t="inlineStr">
        <is>
          <t>6158</t>
        </is>
      </c>
      <c r="F394" t="inlineStr">
        <is>
          <t>FR</t>
        </is>
      </c>
      <c r="G394" t="inlineStr">
        <is>
          <t>003546</t>
        </is>
      </c>
      <c r="H394" t="inlineStr">
        <is>
          <t>24/01/2026</t>
        </is>
      </c>
      <c r="I394" t="inlineStr">
        <is>
          <t>VERDE</t>
        </is>
      </c>
      <c r="J394" t="inlineStr">
        <is>
          <t>http://www.aduanet.gob.pe/servlet/SgCDUI2?option=una&amp;n=40&amp;codaduana=046&amp;anoprese=2026&amp;numecorre=003546</t>
        </is>
      </c>
      <c r="K394" t="inlineStr">
        <is>
          <t>2026-09-24T02:46:57.910021+00:00</t>
        </is>
      </c>
    </row>
    <row r="395">
      <c r="A395" t="inlineStr">
        <is>
          <t>20525955843</t>
        </is>
      </c>
      <c r="B395" t="inlineStr">
        <is>
          <t>2026</t>
        </is>
      </c>
      <c r="C395" t="inlineStr">
        <is>
          <t>2</t>
        </is>
      </c>
      <c r="D395" t="inlineStr">
        <is>
          <t>046</t>
        </is>
      </c>
      <c r="E395" t="inlineStr">
        <is>
          <t>6158</t>
        </is>
      </c>
      <c r="F395" t="inlineStr">
        <is>
          <t>FR</t>
        </is>
      </c>
      <c r="G395" t="inlineStr">
        <is>
          <t>006315</t>
        </is>
      </c>
      <c r="H395" t="inlineStr">
        <is>
          <t>08/02/2026</t>
        </is>
      </c>
      <c r="I395" t="inlineStr">
        <is>
          <t>VERDE</t>
        </is>
      </c>
      <c r="J395" t="inlineStr">
        <is>
          <t>http://www.aduanet.gob.pe/servlet/SgCDUI2?option=una&amp;n=40&amp;codaduana=046&amp;anoprese=2026&amp;numecorre=006315</t>
        </is>
      </c>
      <c r="K395" t="inlineStr">
        <is>
          <t>2026-09-24T02:46:58.495020+00:00</t>
        </is>
      </c>
    </row>
    <row r="396">
      <c r="A396" t="inlineStr">
        <is>
          <t>20525955843</t>
        </is>
      </c>
      <c r="B396" t="inlineStr">
        <is>
          <t>2026</t>
        </is>
      </c>
      <c r="C396" t="inlineStr">
        <is>
          <t>2</t>
        </is>
      </c>
      <c r="D396" t="inlineStr">
        <is>
          <t>046</t>
        </is>
      </c>
      <c r="E396" t="inlineStr">
        <is>
          <t>6158</t>
        </is>
      </c>
      <c r="F396" t="inlineStr">
        <is>
          <t>FR</t>
        </is>
      </c>
      <c r="G396" t="inlineStr">
        <is>
          <t>007870</t>
        </is>
      </c>
      <c r="H396" t="inlineStr">
        <is>
          <t>14/02/2026</t>
        </is>
      </c>
      <c r="I396" t="inlineStr">
        <is>
          <t>VERDE</t>
        </is>
      </c>
      <c r="J396" t="inlineStr">
        <is>
          <t>http://www.aduanet.gob.pe/servlet/SgCDUI2?option=una&amp;n=40&amp;codaduana=046&amp;anoprese=2026&amp;numecorre=007870</t>
        </is>
      </c>
      <c r="K396" t="inlineStr">
        <is>
          <t>2026-09-24T02:46:58.495020+00:00</t>
        </is>
      </c>
    </row>
    <row r="397">
      <c r="A397" t="inlineStr">
        <is>
          <t>20525955843</t>
        </is>
      </c>
      <c r="B397" t="inlineStr">
        <is>
          <t>2026</t>
        </is>
      </c>
      <c r="C397" t="inlineStr">
        <is>
          <t>2</t>
        </is>
      </c>
      <c r="D397" t="inlineStr">
        <is>
          <t>046</t>
        </is>
      </c>
      <c r="E397" t="inlineStr">
        <is>
          <t>6158</t>
        </is>
      </c>
      <c r="F397" t="inlineStr">
        <is>
          <t>ES</t>
        </is>
      </c>
      <c r="G397" t="inlineStr">
        <is>
          <t>009163</t>
        </is>
      </c>
      <c r="H397" t="inlineStr">
        <is>
          <t>23/02/2026</t>
        </is>
      </c>
      <c r="I397" t="inlineStr">
        <is>
          <t>VERDE</t>
        </is>
      </c>
      <c r="J397" t="inlineStr">
        <is>
          <t>http://www.aduanet.gob.pe/servlet/SgCDUI2?option=una&amp;n=40&amp;codaduana=046&amp;anoprese=2026&amp;numecorre=009163</t>
        </is>
      </c>
      <c r="K397" t="inlineStr">
        <is>
          <t>2026-09-24T02:46:59.099845+00:00</t>
        </is>
      </c>
    </row>
    <row r="398">
      <c r="A398" t="inlineStr">
        <is>
          <t>20525955843</t>
        </is>
      </c>
      <c r="B398" t="inlineStr">
        <is>
          <t>2026</t>
        </is>
      </c>
      <c r="C398" t="inlineStr">
        <is>
          <t>3</t>
        </is>
      </c>
      <c r="D398" t="inlineStr">
        <is>
          <t>046</t>
        </is>
      </c>
      <c r="E398" t="inlineStr">
        <is>
          <t>6158</t>
        </is>
      </c>
      <c r="F398" t="inlineStr">
        <is>
          <t>ES</t>
        </is>
      </c>
      <c r="G398" t="inlineStr">
        <is>
          <t>010307</t>
        </is>
      </c>
      <c r="H398" t="inlineStr">
        <is>
          <t>01/03/2026</t>
        </is>
      </c>
      <c r="I398" t="inlineStr">
        <is>
          <t>VERDE</t>
        </is>
      </c>
      <c r="J398" t="inlineStr">
        <is>
          <t>http://www.aduanet.gob.pe/servlet/SgCDUI2?option=una&amp;n=40&amp;codaduana=046&amp;anoprese=2026&amp;numecorre=010307</t>
        </is>
      </c>
      <c r="K398" t="inlineStr">
        <is>
          <t>2026-09-24T02:46:59.702239+00:00</t>
        </is>
      </c>
    </row>
    <row r="399">
      <c r="A399" t="inlineStr">
        <is>
          <t>20525955843</t>
        </is>
      </c>
      <c r="B399" t="inlineStr">
        <is>
          <t>2026</t>
        </is>
      </c>
      <c r="C399" t="inlineStr">
        <is>
          <t>3</t>
        </is>
      </c>
      <c r="D399" t="inlineStr">
        <is>
          <t>046</t>
        </is>
      </c>
      <c r="E399" t="inlineStr">
        <is>
          <t>6158</t>
        </is>
      </c>
      <c r="F399" t="inlineStr">
        <is>
          <t>ES</t>
        </is>
      </c>
      <c r="G399" t="inlineStr">
        <is>
          <t>013924</t>
        </is>
      </c>
      <c r="H399" t="inlineStr">
        <is>
          <t>23/03/2026</t>
        </is>
      </c>
      <c r="I399" t="inlineStr">
        <is>
          <t>VERDE</t>
        </is>
      </c>
      <c r="J399" t="inlineStr">
        <is>
          <t>http://www.aduanet.gob.pe/servlet/SgCDUI2?option=una&amp;n=40&amp;codaduana=046&amp;anoprese=2026&amp;numecorre=013924</t>
        </is>
      </c>
      <c r="K399" t="inlineStr">
        <is>
          <t>2026-09-24T02:46:59.702239+00:00</t>
        </is>
      </c>
    </row>
    <row r="400">
      <c r="A400" t="inlineStr">
        <is>
          <t>20525955843</t>
        </is>
      </c>
      <c r="B400" t="inlineStr">
        <is>
          <t>2026</t>
        </is>
      </c>
      <c r="C400" t="inlineStr">
        <is>
          <t>3</t>
        </is>
      </c>
      <c r="D400" t="inlineStr">
        <is>
          <t>046</t>
        </is>
      </c>
      <c r="E400" t="inlineStr">
        <is>
          <t>6158</t>
        </is>
      </c>
      <c r="F400" t="inlineStr">
        <is>
          <t>ES</t>
        </is>
      </c>
      <c r="G400" t="inlineStr">
        <is>
          <t>013929</t>
        </is>
      </c>
      <c r="H400" t="inlineStr">
        <is>
          <t>23/03/2026</t>
        </is>
      </c>
      <c r="I400" t="inlineStr">
        <is>
          <t>VERDE</t>
        </is>
      </c>
      <c r="J400" t="inlineStr">
        <is>
          <t>http://www.aduanet.gob.pe/servlet/SgCDUI2?option=una&amp;n=40&amp;codaduana=046&amp;anoprese=2026&amp;numecorre=013929</t>
        </is>
      </c>
      <c r="K400" t="inlineStr">
        <is>
          <t>2026-09-24T02:46:59.702239+00:00</t>
        </is>
      </c>
    </row>
    <row r="401">
      <c r="A401" t="inlineStr">
        <is>
          <t>20525955843</t>
        </is>
      </c>
      <c r="B401" t="inlineStr">
        <is>
          <t>2026</t>
        </is>
      </c>
      <c r="C401" t="inlineStr">
        <is>
          <t>4</t>
        </is>
      </c>
      <c r="D401" t="inlineStr">
        <is>
          <t>046</t>
        </is>
      </c>
      <c r="E401" t="inlineStr">
        <is>
          <t>6158</t>
        </is>
      </c>
      <c r="F401" t="inlineStr">
        <is>
          <t>FR</t>
        </is>
      </c>
      <c r="G401" t="inlineStr">
        <is>
          <t>015382</t>
        </is>
      </c>
      <c r="H401" t="inlineStr">
        <is>
          <t>04/04/2026</t>
        </is>
      </c>
      <c r="I401" t="inlineStr">
        <is>
          <t>VERDE</t>
        </is>
      </c>
      <c r="J401" t="inlineStr">
        <is>
          <t>http://www.aduanet.gob.pe/servlet/SgCDUI2?option=una&amp;n=40&amp;codaduana=046&amp;anoprese=2026&amp;numecorre=015382</t>
        </is>
      </c>
      <c r="K401" t="inlineStr">
        <is>
          <t>2026-09-24T02:47:00.472498+00:00</t>
        </is>
      </c>
    </row>
    <row r="402">
      <c r="A402" t="inlineStr">
        <is>
          <t>20525955843</t>
        </is>
      </c>
      <c r="B402" t="inlineStr">
        <is>
          <t>2026</t>
        </is>
      </c>
      <c r="C402" t="inlineStr">
        <is>
          <t>4</t>
        </is>
      </c>
      <c r="D402" t="inlineStr">
        <is>
          <t>046</t>
        </is>
      </c>
      <c r="E402" t="inlineStr">
        <is>
          <t>6158</t>
        </is>
      </c>
      <c r="F402" t="inlineStr">
        <is>
          <t>FR</t>
        </is>
      </c>
      <c r="G402" t="inlineStr">
        <is>
          <t>016253</t>
        </is>
      </c>
      <c r="H402" t="inlineStr">
        <is>
          <t>11/04/2026</t>
        </is>
      </c>
      <c r="I402" t="inlineStr">
        <is>
          <t>VERDE</t>
        </is>
      </c>
      <c r="J402" t="inlineStr">
        <is>
          <t>http://www.aduanet.gob.pe/servlet/SgCDUI2?option=una&amp;n=40&amp;codaduana=046&amp;anoprese=2026&amp;numecorre=016253</t>
        </is>
      </c>
      <c r="K402" t="inlineStr">
        <is>
          <t>2026-09-24T02:47:00.472498+00:00</t>
        </is>
      </c>
    </row>
    <row r="403">
      <c r="A403" t="inlineStr">
        <is>
          <t>20525955843</t>
        </is>
      </c>
      <c r="B403" t="inlineStr">
        <is>
          <t>2026</t>
        </is>
      </c>
      <c r="C403" t="inlineStr">
        <is>
          <t>4</t>
        </is>
      </c>
      <c r="D403" t="inlineStr">
        <is>
          <t>046</t>
        </is>
      </c>
      <c r="E403" t="inlineStr">
        <is>
          <t>6158</t>
        </is>
      </c>
      <c r="F403" t="inlineStr">
        <is>
          <t>FR</t>
        </is>
      </c>
      <c r="G403" t="inlineStr">
        <is>
          <t>018198</t>
        </is>
      </c>
      <c r="H403" t="inlineStr">
        <is>
          <t>25/04/2026</t>
        </is>
      </c>
      <c r="I403" t="inlineStr">
        <is>
          <t>VERDE</t>
        </is>
      </c>
      <c r="J403" t="inlineStr">
        <is>
          <t>http://www.aduanet.gob.pe/servlet/SgCDUI2?option=una&amp;n=40&amp;codaduana=046&amp;anoprese=2026&amp;numecorre=018198</t>
        </is>
      </c>
      <c r="K403" t="inlineStr">
        <is>
          <t>2026-09-24T02:47:00.472498+00:00</t>
        </is>
      </c>
    </row>
    <row r="404">
      <c r="A404" t="inlineStr">
        <is>
          <t>20525955843</t>
        </is>
      </c>
      <c r="B404" t="inlineStr">
        <is>
          <t>2026</t>
        </is>
      </c>
      <c r="C404" t="inlineStr">
        <is>
          <t>4</t>
        </is>
      </c>
      <c r="D404" t="inlineStr">
        <is>
          <t>046</t>
        </is>
      </c>
      <c r="E404" t="inlineStr">
        <is>
          <t>6158</t>
        </is>
      </c>
      <c r="F404" t="inlineStr">
        <is>
          <t>FR</t>
        </is>
      </c>
      <c r="G404" t="inlineStr">
        <is>
          <t>018201</t>
        </is>
      </c>
      <c r="H404" t="inlineStr">
        <is>
          <t>25/04/2026</t>
        </is>
      </c>
      <c r="I404" t="inlineStr">
        <is>
          <t>VERDE</t>
        </is>
      </c>
      <c r="J404" t="inlineStr">
        <is>
          <t>http://www.aduanet.gob.pe/servlet/SgCDUI2?option=una&amp;n=40&amp;codaduana=046&amp;anoprese=2026&amp;numecorre=018201</t>
        </is>
      </c>
      <c r="K404" t="inlineStr">
        <is>
          <t>2026-09-24T02:47:00.472498+00:00</t>
        </is>
      </c>
    </row>
    <row r="405">
      <c r="A405" t="inlineStr">
        <is>
          <t>20525969551</t>
        </is>
      </c>
      <c r="B405" t="inlineStr">
        <is>
          <t>2025</t>
        </is>
      </c>
      <c r="C405" t="inlineStr">
        <is>
          <t>1</t>
        </is>
      </c>
      <c r="D405" t="inlineStr">
        <is>
          <t>046</t>
        </is>
      </c>
      <c r="E405" t="inlineStr">
        <is>
          <t>4939</t>
        </is>
      </c>
      <c r="F405" t="inlineStr">
        <is>
          <t>BE</t>
        </is>
      </c>
      <c r="G405" t="inlineStr">
        <is>
          <t>055311</t>
        </is>
      </c>
      <c r="H405" t="inlineStr">
        <is>
          <t>09/01/2025</t>
        </is>
      </c>
      <c r="I405" t="inlineStr">
        <is>
          <t>VERDE</t>
        </is>
      </c>
      <c r="J405" t="inlineStr">
        <is>
          <t>http://www.aduanet.gob.pe/servlet/SgCDUI2?option=una&amp;n=40&amp;codaduana=046&amp;anoprese=2024&amp;numecorre=055311</t>
        </is>
      </c>
      <c r="K405" t="inlineStr">
        <is>
          <t>2026-09-24T02:47:01.051866+00:00</t>
        </is>
      </c>
    </row>
    <row r="406">
      <c r="A406" t="inlineStr">
        <is>
          <t>20525969551</t>
        </is>
      </c>
      <c r="B406" t="inlineStr">
        <is>
          <t>2025</t>
        </is>
      </c>
      <c r="C406" t="inlineStr">
        <is>
          <t>1</t>
        </is>
      </c>
      <c r="D406" t="inlineStr">
        <is>
          <t>046</t>
        </is>
      </c>
      <c r="E406" t="inlineStr">
        <is>
          <t>4939</t>
        </is>
      </c>
      <c r="F406" t="inlineStr">
        <is>
          <t>BE</t>
        </is>
      </c>
      <c r="G406" t="inlineStr">
        <is>
          <t>001565</t>
        </is>
      </c>
      <c r="H406" t="inlineStr">
        <is>
          <t>14/01/2025</t>
        </is>
      </c>
      <c r="I406" t="inlineStr">
        <is>
          <t>VERDE</t>
        </is>
      </c>
      <c r="J406" t="inlineStr">
        <is>
          <t>http://www.aduanet.gob.pe/servlet/SgCDUI2?option=una&amp;n=40&amp;codaduana=046&amp;anoprese=2025&amp;numecorre=001565</t>
        </is>
      </c>
      <c r="K406" t="inlineStr">
        <is>
          <t>2026-09-24T02:47:01.051866+00:00</t>
        </is>
      </c>
    </row>
    <row r="407">
      <c r="A407" t="inlineStr">
        <is>
          <t>20525969551</t>
        </is>
      </c>
      <c r="B407" t="inlineStr">
        <is>
          <t>2025</t>
        </is>
      </c>
      <c r="C407" t="inlineStr">
        <is>
          <t>1</t>
        </is>
      </c>
      <c r="D407" t="inlineStr">
        <is>
          <t>046</t>
        </is>
      </c>
      <c r="E407" t="inlineStr">
        <is>
          <t>4939</t>
        </is>
      </c>
      <c r="F407" t="inlineStr">
        <is>
          <t>BE</t>
        </is>
      </c>
      <c r="G407" t="inlineStr">
        <is>
          <t>002137</t>
        </is>
      </c>
      <c r="H407" t="inlineStr">
        <is>
          <t>18/01/2025</t>
        </is>
      </c>
      <c r="I407" t="inlineStr">
        <is>
          <t>VERDE</t>
        </is>
      </c>
      <c r="J407" t="inlineStr">
        <is>
          <t>http://www.aduanet.gob.pe/servlet/SgCDUI2?option=una&amp;n=40&amp;codaduana=046&amp;anoprese=2025&amp;numecorre=002137</t>
        </is>
      </c>
      <c r="K407" t="inlineStr">
        <is>
          <t>2026-09-24T02:47:01.051866+00:00</t>
        </is>
      </c>
    </row>
    <row r="408">
      <c r="A408" t="inlineStr">
        <is>
          <t>20525969551</t>
        </is>
      </c>
      <c r="B408" t="inlineStr">
        <is>
          <t>2025</t>
        </is>
      </c>
      <c r="C408" t="inlineStr">
        <is>
          <t>1</t>
        </is>
      </c>
      <c r="D408" t="inlineStr">
        <is>
          <t>046</t>
        </is>
      </c>
      <c r="E408" t="inlineStr">
        <is>
          <t>4939</t>
        </is>
      </c>
      <c r="F408" t="inlineStr">
        <is>
          <t>BE</t>
        </is>
      </c>
      <c r="G408" t="inlineStr">
        <is>
          <t>003714</t>
        </is>
      </c>
      <c r="H408" t="inlineStr">
        <is>
          <t>25/01/2025</t>
        </is>
      </c>
      <c r="I408" t="inlineStr">
        <is>
          <t>VERDE</t>
        </is>
      </c>
      <c r="J408" t="inlineStr">
        <is>
          <t>http://www.aduanet.gob.pe/servlet/SgCDUI2?option=una&amp;n=40&amp;codaduana=046&amp;anoprese=2025&amp;numecorre=003714</t>
        </is>
      </c>
      <c r="K408" t="inlineStr">
        <is>
          <t>2026-09-24T02:47:01.051866+00:00</t>
        </is>
      </c>
    </row>
    <row r="409">
      <c r="A409" t="inlineStr">
        <is>
          <t>20525969551</t>
        </is>
      </c>
      <c r="B409" t="inlineStr">
        <is>
          <t>2025</t>
        </is>
      </c>
      <c r="C409" t="inlineStr">
        <is>
          <t>1</t>
        </is>
      </c>
      <c r="D409" t="inlineStr">
        <is>
          <t>046</t>
        </is>
      </c>
      <c r="E409" t="inlineStr">
        <is>
          <t>4939</t>
        </is>
      </c>
      <c r="F409" t="inlineStr">
        <is>
          <t>BE</t>
        </is>
      </c>
      <c r="G409" t="inlineStr">
        <is>
          <t>005155</t>
        </is>
      </c>
      <c r="H409" t="inlineStr">
        <is>
          <t>31/01/2025</t>
        </is>
      </c>
      <c r="I409" t="inlineStr">
        <is>
          <t>VERDE</t>
        </is>
      </c>
      <c r="J409" t="inlineStr">
        <is>
          <t>http://www.aduanet.gob.pe/servlet/SgCDUI2?option=una&amp;n=40&amp;codaduana=046&amp;anoprese=2025&amp;numecorre=005155</t>
        </is>
      </c>
      <c r="K409" t="inlineStr">
        <is>
          <t>2026-09-24T02:47:01.051866+00:00</t>
        </is>
      </c>
    </row>
    <row r="410">
      <c r="A410" t="inlineStr">
        <is>
          <t>20525969551</t>
        </is>
      </c>
      <c r="B410" t="inlineStr">
        <is>
          <t>2025</t>
        </is>
      </c>
      <c r="C410" t="inlineStr">
        <is>
          <t>2</t>
        </is>
      </c>
      <c r="D410" t="inlineStr">
        <is>
          <t>046</t>
        </is>
      </c>
      <c r="E410" t="inlineStr">
        <is>
          <t>4939</t>
        </is>
      </c>
      <c r="F410" t="inlineStr">
        <is>
          <t>NL</t>
        </is>
      </c>
      <c r="G410" t="inlineStr">
        <is>
          <t>006389</t>
        </is>
      </c>
      <c r="H410" t="inlineStr">
        <is>
          <t>09/02/2025</t>
        </is>
      </c>
      <c r="I410" t="inlineStr">
        <is>
          <t>VERDE</t>
        </is>
      </c>
      <c r="J410" t="inlineStr">
        <is>
          <t>http://www.aduanet.gob.pe/servlet/SgCDUI2?option=una&amp;n=40&amp;codaduana=046&amp;anoprese=2025&amp;numecorre=006389</t>
        </is>
      </c>
      <c r="K410" t="inlineStr">
        <is>
          <t>2026-09-24T02:47:01.655470+00:00</t>
        </is>
      </c>
    </row>
    <row r="411">
      <c r="A411" t="inlineStr">
        <is>
          <t>20525969551</t>
        </is>
      </c>
      <c r="B411" t="inlineStr">
        <is>
          <t>2025</t>
        </is>
      </c>
      <c r="C411" t="inlineStr">
        <is>
          <t>2</t>
        </is>
      </c>
      <c r="D411" t="inlineStr">
        <is>
          <t>046</t>
        </is>
      </c>
      <c r="E411" t="inlineStr">
        <is>
          <t>4939</t>
        </is>
      </c>
      <c r="F411" t="inlineStr">
        <is>
          <t>BE</t>
        </is>
      </c>
      <c r="G411" t="inlineStr">
        <is>
          <t>006023</t>
        </is>
      </c>
      <c r="H411" t="inlineStr">
        <is>
          <t>07/02/2025</t>
        </is>
      </c>
      <c r="I411" t="inlineStr">
        <is>
          <t>VERDE</t>
        </is>
      </c>
      <c r="J411" t="inlineStr">
        <is>
          <t>http://www.aduanet.gob.pe/servlet/SgCDUI2?option=una&amp;n=40&amp;codaduana=046&amp;anoprese=2025&amp;numecorre=006023</t>
        </is>
      </c>
      <c r="K411" t="inlineStr">
        <is>
          <t>2026-09-24T02:47:02.235296+00:00</t>
        </is>
      </c>
    </row>
    <row r="412">
      <c r="A412" t="inlineStr">
        <is>
          <t>20526179367</t>
        </is>
      </c>
      <c r="B412" t="inlineStr">
        <is>
          <t>2025</t>
        </is>
      </c>
      <c r="C412" t="inlineStr">
        <is>
          <t>1</t>
        </is>
      </c>
      <c r="D412" t="inlineStr">
        <is>
          <t>046</t>
        </is>
      </c>
      <c r="E412" t="inlineStr">
        <is>
          <t>4939</t>
        </is>
      </c>
      <c r="F412" t="inlineStr">
        <is>
          <t>NL</t>
        </is>
      </c>
      <c r="G412" t="inlineStr">
        <is>
          <t>000166</t>
        </is>
      </c>
      <c r="H412" t="inlineStr">
        <is>
          <t>05/01/2025</t>
        </is>
      </c>
      <c r="I412" t="inlineStr">
        <is>
          <t>VERDE</t>
        </is>
      </c>
      <c r="J412" t="inlineStr">
        <is>
          <t>http://www.aduanet.gob.pe/servlet/SgCDUI2?option=una&amp;n=40&amp;codaduana=046&amp;anoprese=2025&amp;numecorre=000166</t>
        </is>
      </c>
      <c r="K412" t="inlineStr">
        <is>
          <t>2026-09-24T02:47:02.819272+00:00</t>
        </is>
      </c>
    </row>
    <row r="413">
      <c r="A413" t="inlineStr">
        <is>
          <t>20526179367</t>
        </is>
      </c>
      <c r="B413" t="inlineStr">
        <is>
          <t>2025</t>
        </is>
      </c>
      <c r="C413" t="inlineStr">
        <is>
          <t>1</t>
        </is>
      </c>
      <c r="D413" t="inlineStr">
        <is>
          <t>046</t>
        </is>
      </c>
      <c r="E413" t="inlineStr">
        <is>
          <t>4939</t>
        </is>
      </c>
      <c r="F413" t="inlineStr">
        <is>
          <t>NL</t>
        </is>
      </c>
      <c r="G413" t="inlineStr">
        <is>
          <t>053605</t>
        </is>
      </c>
      <c r="H413" t="inlineStr">
        <is>
          <t>05/01/2025</t>
        </is>
      </c>
      <c r="I413" t="inlineStr">
        <is>
          <t>VERDE</t>
        </is>
      </c>
      <c r="J413" t="inlineStr">
        <is>
          <t>http://www.aduanet.gob.pe/servlet/SgCDUI2?option=una&amp;n=40&amp;codaduana=046&amp;anoprese=2024&amp;numecorre=053605</t>
        </is>
      </c>
      <c r="K413" t="inlineStr">
        <is>
          <t>2026-09-24T02:47:02.819272+00:00</t>
        </is>
      </c>
    </row>
    <row r="414">
      <c r="A414" t="inlineStr">
        <is>
          <t>20526179367</t>
        </is>
      </c>
      <c r="B414" t="inlineStr">
        <is>
          <t>2025</t>
        </is>
      </c>
      <c r="C414" t="inlineStr">
        <is>
          <t>1</t>
        </is>
      </c>
      <c r="D414" t="inlineStr">
        <is>
          <t>046</t>
        </is>
      </c>
      <c r="E414" t="inlineStr">
        <is>
          <t>4939</t>
        </is>
      </c>
      <c r="F414" t="inlineStr">
        <is>
          <t>NL</t>
        </is>
      </c>
      <c r="G414" t="inlineStr">
        <is>
          <t>001567</t>
        </is>
      </c>
      <c r="H414" t="inlineStr">
        <is>
          <t>12/01/2025</t>
        </is>
      </c>
      <c r="I414" t="inlineStr">
        <is>
          <t>VERDE</t>
        </is>
      </c>
      <c r="J414" t="inlineStr">
        <is>
          <t>http://www.aduanet.gob.pe/servlet/SgCDUI2?option=una&amp;n=40&amp;codaduana=046&amp;anoprese=2025&amp;numecorre=001567</t>
        </is>
      </c>
      <c r="K414" t="inlineStr">
        <is>
          <t>2026-09-24T02:47:02.819272+00:00</t>
        </is>
      </c>
    </row>
    <row r="415">
      <c r="A415" t="inlineStr">
        <is>
          <t>20526179367</t>
        </is>
      </c>
      <c r="B415" t="inlineStr">
        <is>
          <t>2025</t>
        </is>
      </c>
      <c r="C415" t="inlineStr">
        <is>
          <t>1</t>
        </is>
      </c>
      <c r="D415" t="inlineStr">
        <is>
          <t>046</t>
        </is>
      </c>
      <c r="E415" t="inlineStr">
        <is>
          <t>4939</t>
        </is>
      </c>
      <c r="F415" t="inlineStr">
        <is>
          <t>NL</t>
        </is>
      </c>
      <c r="G415" t="inlineStr">
        <is>
          <t>002964</t>
        </is>
      </c>
      <c r="H415" t="inlineStr">
        <is>
          <t>19/01/2025</t>
        </is>
      </c>
      <c r="I415" t="inlineStr">
        <is>
          <t>VERDE</t>
        </is>
      </c>
      <c r="J415" t="inlineStr">
        <is>
          <t>http://www.aduanet.gob.pe/servlet/SgCDUI2?option=una&amp;n=40&amp;codaduana=046&amp;anoprese=2025&amp;numecorre=002964</t>
        </is>
      </c>
      <c r="K415" t="inlineStr">
        <is>
          <t>2026-09-24T02:47:02.819272+00:00</t>
        </is>
      </c>
    </row>
    <row r="416">
      <c r="A416" t="inlineStr">
        <is>
          <t>20526179367</t>
        </is>
      </c>
      <c r="B416" t="inlineStr">
        <is>
          <t>2025</t>
        </is>
      </c>
      <c r="C416" t="inlineStr">
        <is>
          <t>1</t>
        </is>
      </c>
      <c r="D416" t="inlineStr">
        <is>
          <t>046</t>
        </is>
      </c>
      <c r="E416" t="inlineStr">
        <is>
          <t>4939</t>
        </is>
      </c>
      <c r="F416" t="inlineStr">
        <is>
          <t>NL</t>
        </is>
      </c>
      <c r="G416" t="inlineStr">
        <is>
          <t>004213</t>
        </is>
      </c>
      <c r="H416" t="inlineStr">
        <is>
          <t>26/01/2025</t>
        </is>
      </c>
      <c r="I416" t="inlineStr">
        <is>
          <t>VERDE</t>
        </is>
      </c>
      <c r="J416" t="inlineStr">
        <is>
          <t>http://www.aduanet.gob.pe/servlet/SgCDUI2?option=una&amp;n=40&amp;codaduana=046&amp;anoprese=2025&amp;numecorre=004213</t>
        </is>
      </c>
      <c r="K416" t="inlineStr">
        <is>
          <t>2026-09-24T02:47:02.819272+00:00</t>
        </is>
      </c>
    </row>
    <row r="417">
      <c r="A417" t="inlineStr">
        <is>
          <t>20526179367</t>
        </is>
      </c>
      <c r="B417" t="inlineStr">
        <is>
          <t>2025</t>
        </is>
      </c>
      <c r="C417" t="inlineStr">
        <is>
          <t>1</t>
        </is>
      </c>
      <c r="D417" t="inlineStr">
        <is>
          <t>046</t>
        </is>
      </c>
      <c r="E417" t="inlineStr">
        <is>
          <t>4939</t>
        </is>
      </c>
      <c r="F417" t="inlineStr">
        <is>
          <t>BE</t>
        </is>
      </c>
      <c r="G417" t="inlineStr">
        <is>
          <t>054459</t>
        </is>
      </c>
      <c r="H417" t="inlineStr">
        <is>
          <t>06/01/2025</t>
        </is>
      </c>
      <c r="I417" t="inlineStr">
        <is>
          <t>VERDE</t>
        </is>
      </c>
      <c r="J417" t="inlineStr">
        <is>
          <t>http://www.aduanet.gob.pe/servlet/SgCDUI2?option=una&amp;n=40&amp;codaduana=046&amp;anoprese=2024&amp;numecorre=054459</t>
        </is>
      </c>
      <c r="K417" t="inlineStr">
        <is>
          <t>2026-09-24T02:47:03.430850+00:00</t>
        </is>
      </c>
    </row>
    <row r="418">
      <c r="A418" t="inlineStr">
        <is>
          <t>20526179367</t>
        </is>
      </c>
      <c r="B418" t="inlineStr">
        <is>
          <t>2025</t>
        </is>
      </c>
      <c r="C418" t="inlineStr">
        <is>
          <t>1</t>
        </is>
      </c>
      <c r="D418" t="inlineStr">
        <is>
          <t>046</t>
        </is>
      </c>
      <c r="E418" t="inlineStr">
        <is>
          <t>4939</t>
        </is>
      </c>
      <c r="F418" t="inlineStr">
        <is>
          <t>BE</t>
        </is>
      </c>
      <c r="G418" t="inlineStr">
        <is>
          <t>055300</t>
        </is>
      </c>
      <c r="H418" t="inlineStr">
        <is>
          <t>06/01/2025</t>
        </is>
      </c>
      <c r="I418" t="inlineStr">
        <is>
          <t>VERDE</t>
        </is>
      </c>
      <c r="J418" t="inlineStr">
        <is>
          <t>http://www.aduanet.gob.pe/servlet/SgCDUI2?option=una&amp;n=40&amp;codaduana=046&amp;anoprese=2024&amp;numecorre=055300</t>
        </is>
      </c>
      <c r="K418" t="inlineStr">
        <is>
          <t>2026-09-24T02:47:03.430850+00:00</t>
        </is>
      </c>
    </row>
    <row r="419">
      <c r="A419" t="inlineStr">
        <is>
          <t>20526179367</t>
        </is>
      </c>
      <c r="B419" t="inlineStr">
        <is>
          <t>2025</t>
        </is>
      </c>
      <c r="C419" t="inlineStr">
        <is>
          <t>1</t>
        </is>
      </c>
      <c r="D419" t="inlineStr">
        <is>
          <t>046</t>
        </is>
      </c>
      <c r="E419" t="inlineStr">
        <is>
          <t>4939</t>
        </is>
      </c>
      <c r="F419" t="inlineStr">
        <is>
          <t>BE</t>
        </is>
      </c>
      <c r="G419" t="inlineStr">
        <is>
          <t>000878</t>
        </is>
      </c>
      <c r="H419" t="inlineStr">
        <is>
          <t>10/01/2025</t>
        </is>
      </c>
      <c r="I419" t="inlineStr">
        <is>
          <t>VERDE</t>
        </is>
      </c>
      <c r="J419" t="inlineStr">
        <is>
          <t>http://www.aduanet.gob.pe/servlet/SgCDUI2?option=una&amp;n=40&amp;codaduana=046&amp;anoprese=2025&amp;numecorre=000878</t>
        </is>
      </c>
      <c r="K419" t="inlineStr">
        <is>
          <t>2026-09-24T02:47:03.430850+00:00</t>
        </is>
      </c>
    </row>
    <row r="420">
      <c r="A420" t="inlineStr">
        <is>
          <t>20526179367</t>
        </is>
      </c>
      <c r="B420" t="inlineStr">
        <is>
          <t>2025</t>
        </is>
      </c>
      <c r="C420" t="inlineStr">
        <is>
          <t>1</t>
        </is>
      </c>
      <c r="D420" t="inlineStr">
        <is>
          <t>046</t>
        </is>
      </c>
      <c r="E420" t="inlineStr">
        <is>
          <t>4939</t>
        </is>
      </c>
      <c r="F420" t="inlineStr">
        <is>
          <t>BE</t>
        </is>
      </c>
      <c r="G420" t="inlineStr">
        <is>
          <t>002133</t>
        </is>
      </c>
      <c r="H420" t="inlineStr">
        <is>
          <t>20/01/2025</t>
        </is>
      </c>
      <c r="I420" t="inlineStr">
        <is>
          <t>VERDE</t>
        </is>
      </c>
      <c r="J420" t="inlineStr">
        <is>
          <t>http://www.aduanet.gob.pe/servlet/SgCDUI2?option=una&amp;n=40&amp;codaduana=046&amp;anoprese=2025&amp;numecorre=002133</t>
        </is>
      </c>
      <c r="K420" t="inlineStr">
        <is>
          <t>2026-09-24T02:47:03.430850+00:00</t>
        </is>
      </c>
    </row>
    <row r="421">
      <c r="A421" t="inlineStr">
        <is>
          <t>20526179367</t>
        </is>
      </c>
      <c r="B421" t="inlineStr">
        <is>
          <t>2025</t>
        </is>
      </c>
      <c r="C421" t="inlineStr">
        <is>
          <t>1</t>
        </is>
      </c>
      <c r="D421" t="inlineStr">
        <is>
          <t>046</t>
        </is>
      </c>
      <c r="E421" t="inlineStr">
        <is>
          <t>4939</t>
        </is>
      </c>
      <c r="F421" t="inlineStr">
        <is>
          <t>BE</t>
        </is>
      </c>
      <c r="G421" t="inlineStr">
        <is>
          <t>003655</t>
        </is>
      </c>
      <c r="H421" t="inlineStr">
        <is>
          <t>24/01/2025</t>
        </is>
      </c>
      <c r="I421" t="inlineStr">
        <is>
          <t>VERDE</t>
        </is>
      </c>
      <c r="J421" t="inlineStr">
        <is>
          <t>http://www.aduanet.gob.pe/servlet/SgCDUI2?option=una&amp;n=40&amp;codaduana=046&amp;anoprese=2025&amp;numecorre=003655</t>
        </is>
      </c>
      <c r="K421" t="inlineStr">
        <is>
          <t>2026-09-24T02:47:03.430850+00:00</t>
        </is>
      </c>
    </row>
    <row r="422">
      <c r="A422" t="inlineStr">
        <is>
          <t>20526179367</t>
        </is>
      </c>
      <c r="B422" t="inlineStr">
        <is>
          <t>2025</t>
        </is>
      </c>
      <c r="C422" t="inlineStr">
        <is>
          <t>2</t>
        </is>
      </c>
      <c r="D422" t="inlineStr">
        <is>
          <t>046</t>
        </is>
      </c>
      <c r="E422" t="inlineStr">
        <is>
          <t>4939</t>
        </is>
      </c>
      <c r="F422" t="inlineStr">
        <is>
          <t>NL</t>
        </is>
      </c>
      <c r="G422" t="inlineStr">
        <is>
          <t>006835</t>
        </is>
      </c>
      <c r="H422" t="inlineStr">
        <is>
          <t>09/02/2025</t>
        </is>
      </c>
      <c r="I422" t="inlineStr">
        <is>
          <t>VERDE</t>
        </is>
      </c>
      <c r="J422" t="inlineStr">
        <is>
          <t>http://www.aduanet.gob.pe/servlet/SgCDUI2?option=una&amp;n=40&amp;codaduana=046&amp;anoprese=2025&amp;numecorre=006835</t>
        </is>
      </c>
      <c r="K422" t="inlineStr">
        <is>
          <t>2026-09-24T02:47:04.016294+00:00</t>
        </is>
      </c>
    </row>
    <row r="423">
      <c r="A423" t="inlineStr">
        <is>
          <t>20526179367</t>
        </is>
      </c>
      <c r="B423" t="inlineStr">
        <is>
          <t>2025</t>
        </is>
      </c>
      <c r="C423" t="inlineStr">
        <is>
          <t>2</t>
        </is>
      </c>
      <c r="D423" t="inlineStr">
        <is>
          <t>046</t>
        </is>
      </c>
      <c r="E423" t="inlineStr">
        <is>
          <t>4939</t>
        </is>
      </c>
      <c r="F423" t="inlineStr">
        <is>
          <t>NL</t>
        </is>
      </c>
      <c r="G423" t="inlineStr">
        <is>
          <t>008037</t>
        </is>
      </c>
      <c r="H423" t="inlineStr">
        <is>
          <t>17/02/2025</t>
        </is>
      </c>
      <c r="I423" t="inlineStr">
        <is>
          <t>VERDE</t>
        </is>
      </c>
      <c r="J423" t="inlineStr">
        <is>
          <t>http://www.aduanet.gob.pe/servlet/SgCDUI2?option=una&amp;n=40&amp;codaduana=046&amp;anoprese=2025&amp;numecorre=008037</t>
        </is>
      </c>
      <c r="K423" t="inlineStr">
        <is>
          <t>2026-09-24T02:47:04.016294+00:00</t>
        </is>
      </c>
    </row>
    <row r="424">
      <c r="A424" t="inlineStr">
        <is>
          <t>20526179367</t>
        </is>
      </c>
      <c r="B424" t="inlineStr">
        <is>
          <t>2025</t>
        </is>
      </c>
      <c r="C424" t="inlineStr">
        <is>
          <t>2</t>
        </is>
      </c>
      <c r="D424" t="inlineStr">
        <is>
          <t>046</t>
        </is>
      </c>
      <c r="E424" t="inlineStr">
        <is>
          <t>4939</t>
        </is>
      </c>
      <c r="F424" t="inlineStr">
        <is>
          <t>NL</t>
        </is>
      </c>
      <c r="G424" t="inlineStr">
        <is>
          <t>008794</t>
        </is>
      </c>
      <c r="H424" t="inlineStr">
        <is>
          <t>24/02/2025</t>
        </is>
      </c>
      <c r="I424" t="inlineStr">
        <is>
          <t>VERDE</t>
        </is>
      </c>
      <c r="J424" t="inlineStr">
        <is>
          <t>http://www.aduanet.gob.pe/servlet/SgCDUI2?option=una&amp;n=40&amp;codaduana=046&amp;anoprese=2025&amp;numecorre=008794</t>
        </is>
      </c>
      <c r="K424" t="inlineStr">
        <is>
          <t>2026-09-24T02:47:04.016294+00:00</t>
        </is>
      </c>
    </row>
    <row r="425">
      <c r="A425" t="inlineStr">
        <is>
          <t>20526179367</t>
        </is>
      </c>
      <c r="B425" t="inlineStr">
        <is>
          <t>2025</t>
        </is>
      </c>
      <c r="C425" t="inlineStr">
        <is>
          <t>2</t>
        </is>
      </c>
      <c r="D425" t="inlineStr">
        <is>
          <t>046</t>
        </is>
      </c>
      <c r="E425" t="inlineStr">
        <is>
          <t>4939</t>
        </is>
      </c>
      <c r="F425" t="inlineStr">
        <is>
          <t>BE</t>
        </is>
      </c>
      <c r="G425" t="inlineStr">
        <is>
          <t>004957</t>
        </is>
      </c>
      <c r="H425" t="inlineStr">
        <is>
          <t>07/02/2025</t>
        </is>
      </c>
      <c r="I425" t="inlineStr">
        <is>
          <t>VERDE</t>
        </is>
      </c>
      <c r="J425" t="inlineStr">
        <is>
          <t>http://www.aduanet.gob.pe/servlet/SgCDUI2?option=una&amp;n=40&amp;codaduana=046&amp;anoprese=2025&amp;numecorre=004957</t>
        </is>
      </c>
      <c r="K425" t="inlineStr">
        <is>
          <t>2026-09-24T02:47:04.620931+00:00</t>
        </is>
      </c>
    </row>
    <row r="426">
      <c r="A426" t="inlineStr">
        <is>
          <t>20526179367</t>
        </is>
      </c>
      <c r="B426" t="inlineStr">
        <is>
          <t>2025</t>
        </is>
      </c>
      <c r="C426" t="inlineStr">
        <is>
          <t>2</t>
        </is>
      </c>
      <c r="D426" t="inlineStr">
        <is>
          <t>046</t>
        </is>
      </c>
      <c r="E426" t="inlineStr">
        <is>
          <t>4939</t>
        </is>
      </c>
      <c r="F426" t="inlineStr">
        <is>
          <t>BE</t>
        </is>
      </c>
      <c r="G426" t="inlineStr">
        <is>
          <t>006165</t>
        </is>
      </c>
      <c r="H426" t="inlineStr">
        <is>
          <t>07/02/2025</t>
        </is>
      </c>
      <c r="I426" t="inlineStr">
        <is>
          <t>VERDE</t>
        </is>
      </c>
      <c r="J426" t="inlineStr">
        <is>
          <t>http://www.aduanet.gob.pe/servlet/SgCDUI2?option=una&amp;n=40&amp;codaduana=046&amp;anoprese=2025&amp;numecorre=006165</t>
        </is>
      </c>
      <c r="K426" t="inlineStr">
        <is>
          <t>2026-09-24T02:47:04.620931+00:00</t>
        </is>
      </c>
    </row>
    <row r="427">
      <c r="A427" t="inlineStr">
        <is>
          <t>20526179367</t>
        </is>
      </c>
      <c r="B427" t="inlineStr">
        <is>
          <t>2025</t>
        </is>
      </c>
      <c r="C427" t="inlineStr">
        <is>
          <t>2</t>
        </is>
      </c>
      <c r="D427" t="inlineStr">
        <is>
          <t>046</t>
        </is>
      </c>
      <c r="E427" t="inlineStr">
        <is>
          <t>4939</t>
        </is>
      </c>
      <c r="F427" t="inlineStr">
        <is>
          <t>BE</t>
        </is>
      </c>
      <c r="G427" t="inlineStr">
        <is>
          <t>007346</t>
        </is>
      </c>
      <c r="H427" t="inlineStr">
        <is>
          <t>13/02/2025</t>
        </is>
      </c>
      <c r="I427" t="inlineStr">
        <is>
          <t>VERDE</t>
        </is>
      </c>
      <c r="J427" t="inlineStr">
        <is>
          <t>http://www.aduanet.gob.pe/servlet/SgCDUI2?option=una&amp;n=40&amp;codaduana=046&amp;anoprese=2025&amp;numecorre=007346</t>
        </is>
      </c>
      <c r="K427" t="inlineStr">
        <is>
          <t>2026-09-24T02:47:04.620931+00:00</t>
        </is>
      </c>
    </row>
    <row r="428">
      <c r="A428" t="inlineStr">
        <is>
          <t>20526179367</t>
        </is>
      </c>
      <c r="B428" t="inlineStr">
        <is>
          <t>2025</t>
        </is>
      </c>
      <c r="C428" t="inlineStr">
        <is>
          <t>2</t>
        </is>
      </c>
      <c r="D428" t="inlineStr">
        <is>
          <t>046</t>
        </is>
      </c>
      <c r="E428" t="inlineStr">
        <is>
          <t>4939</t>
        </is>
      </c>
      <c r="F428" t="inlineStr">
        <is>
          <t>BE</t>
        </is>
      </c>
      <c r="G428" t="inlineStr">
        <is>
          <t>007600</t>
        </is>
      </c>
      <c r="H428" t="inlineStr">
        <is>
          <t>14/02/2025</t>
        </is>
      </c>
      <c r="I428" t="inlineStr">
        <is>
          <t>VERDE</t>
        </is>
      </c>
      <c r="J428" t="inlineStr">
        <is>
          <t>http://www.aduanet.gob.pe/servlet/SgCDUI2?option=una&amp;n=40&amp;codaduana=046&amp;anoprese=2025&amp;numecorre=007600</t>
        </is>
      </c>
      <c r="K428" t="inlineStr">
        <is>
          <t>2026-09-24T02:47:04.620931+00:00</t>
        </is>
      </c>
    </row>
    <row r="429">
      <c r="A429" t="inlineStr">
        <is>
          <t>20526179367</t>
        </is>
      </c>
      <c r="B429" t="inlineStr">
        <is>
          <t>2025</t>
        </is>
      </c>
      <c r="C429" t="inlineStr">
        <is>
          <t>2</t>
        </is>
      </c>
      <c r="D429" t="inlineStr">
        <is>
          <t>046</t>
        </is>
      </c>
      <c r="E429" t="inlineStr">
        <is>
          <t>4939</t>
        </is>
      </c>
      <c r="F429" t="inlineStr">
        <is>
          <t>BE</t>
        </is>
      </c>
      <c r="G429" t="inlineStr">
        <is>
          <t>008368</t>
        </is>
      </c>
      <c r="H429" t="inlineStr">
        <is>
          <t>21/02/2025</t>
        </is>
      </c>
      <c r="I429" t="inlineStr">
        <is>
          <t>VERDE</t>
        </is>
      </c>
      <c r="J429" t="inlineStr">
        <is>
          <t>http://www.aduanet.gob.pe/servlet/SgCDUI2?option=una&amp;n=40&amp;codaduana=046&amp;anoprese=2025&amp;numecorre=008368</t>
        </is>
      </c>
      <c r="K429" t="inlineStr">
        <is>
          <t>2026-09-24T02:47:04.620931+00:00</t>
        </is>
      </c>
    </row>
    <row r="430">
      <c r="A430" t="inlineStr">
        <is>
          <t>20526179367</t>
        </is>
      </c>
      <c r="B430" t="inlineStr">
        <is>
          <t>2025</t>
        </is>
      </c>
      <c r="C430" t="inlineStr">
        <is>
          <t>2</t>
        </is>
      </c>
      <c r="D430" t="inlineStr">
        <is>
          <t>046</t>
        </is>
      </c>
      <c r="E430" t="inlineStr">
        <is>
          <t>4939</t>
        </is>
      </c>
      <c r="F430" t="inlineStr">
        <is>
          <t>BE</t>
        </is>
      </c>
      <c r="G430" t="inlineStr">
        <is>
          <t>009717</t>
        </is>
      </c>
      <c r="H430" t="inlineStr">
        <is>
          <t>28/02/2025</t>
        </is>
      </c>
      <c r="I430" t="inlineStr">
        <is>
          <t>VERDE</t>
        </is>
      </c>
      <c r="J430" t="inlineStr">
        <is>
          <t>http://www.aduanet.gob.pe/servlet/SgCDUI2?option=una&amp;n=40&amp;codaduana=046&amp;anoprese=2025&amp;numecorre=009717</t>
        </is>
      </c>
      <c r="K430" t="inlineStr">
        <is>
          <t>2026-09-24T02:47:04.620931+00:00</t>
        </is>
      </c>
    </row>
    <row r="431">
      <c r="A431" t="inlineStr">
        <is>
          <t>20526179367</t>
        </is>
      </c>
      <c r="B431" t="inlineStr">
        <is>
          <t>2025</t>
        </is>
      </c>
      <c r="C431" t="inlineStr">
        <is>
          <t>3</t>
        </is>
      </c>
      <c r="D431" t="inlineStr">
        <is>
          <t>046</t>
        </is>
      </c>
      <c r="E431" t="inlineStr">
        <is>
          <t>4939</t>
        </is>
      </c>
      <c r="F431" t="inlineStr">
        <is>
          <t>BE</t>
        </is>
      </c>
      <c r="G431" t="inlineStr">
        <is>
          <t>010376</t>
        </is>
      </c>
      <c r="H431" t="inlineStr">
        <is>
          <t>07/03/2025</t>
        </is>
      </c>
      <c r="I431" t="inlineStr">
        <is>
          <t>VERDE</t>
        </is>
      </c>
      <c r="J431" t="inlineStr">
        <is>
          <t>http://www.aduanet.gob.pe/servlet/SgCDUI2?option=una&amp;n=40&amp;codaduana=046&amp;anoprese=2025&amp;numecorre=010376</t>
        </is>
      </c>
      <c r="K431" t="inlineStr">
        <is>
          <t>2026-09-24T02:47:05.216973+00:00</t>
        </is>
      </c>
    </row>
    <row r="432">
      <c r="A432" t="inlineStr">
        <is>
          <t>20526179367</t>
        </is>
      </c>
      <c r="B432" t="inlineStr">
        <is>
          <t>2025</t>
        </is>
      </c>
      <c r="C432" t="inlineStr">
        <is>
          <t>3</t>
        </is>
      </c>
      <c r="D432" t="inlineStr">
        <is>
          <t>046</t>
        </is>
      </c>
      <c r="E432" t="inlineStr">
        <is>
          <t>4939</t>
        </is>
      </c>
      <c r="F432" t="inlineStr">
        <is>
          <t>BE</t>
        </is>
      </c>
      <c r="G432" t="inlineStr">
        <is>
          <t>011399</t>
        </is>
      </c>
      <c r="H432" t="inlineStr">
        <is>
          <t>14/03/2025</t>
        </is>
      </c>
      <c r="I432" t="inlineStr">
        <is>
          <t>VERDE</t>
        </is>
      </c>
      <c r="J432" t="inlineStr">
        <is>
          <t>http://www.aduanet.gob.pe/servlet/SgCDUI2?option=una&amp;n=40&amp;codaduana=046&amp;anoprese=2025&amp;numecorre=011399</t>
        </is>
      </c>
      <c r="K432" t="inlineStr">
        <is>
          <t>2026-09-24T02:47:05.216973+00:00</t>
        </is>
      </c>
    </row>
    <row r="433">
      <c r="A433" t="inlineStr">
        <is>
          <t>20526179367</t>
        </is>
      </c>
      <c r="B433" t="inlineStr">
        <is>
          <t>2025</t>
        </is>
      </c>
      <c r="C433" t="inlineStr">
        <is>
          <t>3</t>
        </is>
      </c>
      <c r="D433" t="inlineStr">
        <is>
          <t>046</t>
        </is>
      </c>
      <c r="E433" t="inlineStr">
        <is>
          <t>4939</t>
        </is>
      </c>
      <c r="F433" t="inlineStr">
        <is>
          <t>BE</t>
        </is>
      </c>
      <c r="G433" t="inlineStr">
        <is>
          <t>012291</t>
        </is>
      </c>
      <c r="H433" t="inlineStr">
        <is>
          <t>23/03/2025</t>
        </is>
      </c>
      <c r="I433" t="inlineStr">
        <is>
          <t>VERDE</t>
        </is>
      </c>
      <c r="J433" t="inlineStr">
        <is>
          <t>http://www.aduanet.gob.pe/servlet/SgCDUI2?option=una&amp;n=40&amp;codaduana=046&amp;anoprese=2025&amp;numecorre=012291</t>
        </is>
      </c>
      <c r="K433" t="inlineStr">
        <is>
          <t>2026-09-24T02:47:05.216973+00:00</t>
        </is>
      </c>
    </row>
    <row r="434">
      <c r="A434" t="inlineStr">
        <is>
          <t>20526179367</t>
        </is>
      </c>
      <c r="B434" t="inlineStr">
        <is>
          <t>2025</t>
        </is>
      </c>
      <c r="C434" t="inlineStr">
        <is>
          <t>3</t>
        </is>
      </c>
      <c r="D434" t="inlineStr">
        <is>
          <t>046</t>
        </is>
      </c>
      <c r="E434" t="inlineStr">
        <is>
          <t>4939</t>
        </is>
      </c>
      <c r="F434" t="inlineStr">
        <is>
          <t>BE</t>
        </is>
      </c>
      <c r="G434" t="inlineStr">
        <is>
          <t>013308</t>
        </is>
      </c>
      <c r="H434" t="inlineStr">
        <is>
          <t>28/03/2025</t>
        </is>
      </c>
      <c r="I434" t="inlineStr">
        <is>
          <t>VERDE</t>
        </is>
      </c>
      <c r="J434" t="inlineStr">
        <is>
          <t>http://www.aduanet.gob.pe/servlet/SgCDUI2?option=una&amp;n=40&amp;codaduana=046&amp;anoprese=2025&amp;numecorre=013308</t>
        </is>
      </c>
      <c r="K434" t="inlineStr">
        <is>
          <t>2026-09-24T02:47:05.216973+00:00</t>
        </is>
      </c>
    </row>
    <row r="435">
      <c r="A435" t="inlineStr">
        <is>
          <t>20526179367</t>
        </is>
      </c>
      <c r="B435" t="inlineStr">
        <is>
          <t>2025</t>
        </is>
      </c>
      <c r="C435" t="inlineStr">
        <is>
          <t>3</t>
        </is>
      </c>
      <c r="D435" t="inlineStr">
        <is>
          <t>046</t>
        </is>
      </c>
      <c r="E435" t="inlineStr">
        <is>
          <t>4939</t>
        </is>
      </c>
      <c r="F435" t="inlineStr">
        <is>
          <t>BE</t>
        </is>
      </c>
      <c r="G435" t="inlineStr">
        <is>
          <t>013504</t>
        </is>
      </c>
      <c r="H435" t="inlineStr">
        <is>
          <t>30/03/2025</t>
        </is>
      </c>
      <c r="I435" t="inlineStr">
        <is>
          <t>VERDE</t>
        </is>
      </c>
      <c r="J435" t="inlineStr">
        <is>
          <t>http://www.aduanet.gob.pe/servlet/SgCDUI2?option=una&amp;n=40&amp;codaduana=046&amp;anoprese=2025&amp;numecorre=013504</t>
        </is>
      </c>
      <c r="K435" t="inlineStr">
        <is>
          <t>2026-09-24T02:47:05.216973+00:00</t>
        </is>
      </c>
    </row>
    <row r="436">
      <c r="A436" t="inlineStr">
        <is>
          <t>20526179367</t>
        </is>
      </c>
      <c r="B436" t="inlineStr">
        <is>
          <t>2025</t>
        </is>
      </c>
      <c r="C436" t="inlineStr">
        <is>
          <t>3</t>
        </is>
      </c>
      <c r="D436" t="inlineStr">
        <is>
          <t>046</t>
        </is>
      </c>
      <c r="E436" t="inlineStr">
        <is>
          <t>4939</t>
        </is>
      </c>
      <c r="F436" t="inlineStr">
        <is>
          <t>NL</t>
        </is>
      </c>
      <c r="G436" t="inlineStr">
        <is>
          <t>009555</t>
        </is>
      </c>
      <c r="H436" t="inlineStr">
        <is>
          <t>02/03/2025</t>
        </is>
      </c>
      <c r="I436" t="inlineStr">
        <is>
          <t>VERDE</t>
        </is>
      </c>
      <c r="J436" t="inlineStr">
        <is>
          <t>http://www.aduanet.gob.pe/servlet/SgCDUI2?option=una&amp;n=40&amp;codaduana=046&amp;anoprese=2025&amp;numecorre=009555</t>
        </is>
      </c>
      <c r="K436" t="inlineStr">
        <is>
          <t>2026-09-24T02:47:05.816350+00:00</t>
        </is>
      </c>
    </row>
    <row r="437">
      <c r="A437" t="inlineStr">
        <is>
          <t>20526179367</t>
        </is>
      </c>
      <c r="B437" t="inlineStr">
        <is>
          <t>2025</t>
        </is>
      </c>
      <c r="C437" t="inlineStr">
        <is>
          <t>3</t>
        </is>
      </c>
      <c r="D437" t="inlineStr">
        <is>
          <t>046</t>
        </is>
      </c>
      <c r="E437" t="inlineStr">
        <is>
          <t>4939</t>
        </is>
      </c>
      <c r="F437" t="inlineStr">
        <is>
          <t>NL</t>
        </is>
      </c>
      <c r="G437" t="inlineStr">
        <is>
          <t>010866</t>
        </is>
      </c>
      <c r="H437" t="inlineStr">
        <is>
          <t>09/03/2025</t>
        </is>
      </c>
      <c r="I437" t="inlineStr">
        <is>
          <t>VERDE</t>
        </is>
      </c>
      <c r="J437" t="inlineStr">
        <is>
          <t>http://www.aduanet.gob.pe/servlet/SgCDUI2?option=una&amp;n=40&amp;codaduana=046&amp;anoprese=2025&amp;numecorre=010866</t>
        </is>
      </c>
      <c r="K437" t="inlineStr">
        <is>
          <t>2026-09-24T02:47:05.816350+00:00</t>
        </is>
      </c>
    </row>
    <row r="438">
      <c r="A438" t="inlineStr">
        <is>
          <t>20526179367</t>
        </is>
      </c>
      <c r="B438" t="inlineStr">
        <is>
          <t>2025</t>
        </is>
      </c>
      <c r="C438" t="inlineStr">
        <is>
          <t>3</t>
        </is>
      </c>
      <c r="D438" t="inlineStr">
        <is>
          <t>046</t>
        </is>
      </c>
      <c r="E438" t="inlineStr">
        <is>
          <t>4939</t>
        </is>
      </c>
      <c r="F438" t="inlineStr">
        <is>
          <t>NL</t>
        </is>
      </c>
      <c r="G438" t="inlineStr">
        <is>
          <t>012024</t>
        </is>
      </c>
      <c r="H438" t="inlineStr">
        <is>
          <t>17/03/2025</t>
        </is>
      </c>
      <c r="I438" t="inlineStr">
        <is>
          <t>VERDE</t>
        </is>
      </c>
      <c r="J438" t="inlineStr">
        <is>
          <t>http://www.aduanet.gob.pe/servlet/SgCDUI2?option=una&amp;n=40&amp;codaduana=046&amp;anoprese=2025&amp;numecorre=012024</t>
        </is>
      </c>
      <c r="K438" t="inlineStr">
        <is>
          <t>2026-09-24T02:47:05.816350+00:00</t>
        </is>
      </c>
    </row>
    <row r="439">
      <c r="A439" t="inlineStr">
        <is>
          <t>20526179367</t>
        </is>
      </c>
      <c r="B439" t="inlineStr">
        <is>
          <t>2025</t>
        </is>
      </c>
      <c r="C439" t="inlineStr">
        <is>
          <t>3</t>
        </is>
      </c>
      <c r="D439" t="inlineStr">
        <is>
          <t>046</t>
        </is>
      </c>
      <c r="E439" t="inlineStr">
        <is>
          <t>4939</t>
        </is>
      </c>
      <c r="F439" t="inlineStr">
        <is>
          <t>NL</t>
        </is>
      </c>
      <c r="G439" t="inlineStr">
        <is>
          <t>012847</t>
        </is>
      </c>
      <c r="H439" t="inlineStr">
        <is>
          <t>23/03/2025</t>
        </is>
      </c>
      <c r="I439" t="inlineStr">
        <is>
          <t>VERDE</t>
        </is>
      </c>
      <c r="J439" t="inlineStr">
        <is>
          <t>http://www.aduanet.gob.pe/servlet/SgCDUI2?option=una&amp;n=40&amp;codaduana=046&amp;anoprese=2025&amp;numecorre=012847</t>
        </is>
      </c>
      <c r="K439" t="inlineStr">
        <is>
          <t>2026-09-24T02:47:05.816350+00:00</t>
        </is>
      </c>
    </row>
    <row r="440">
      <c r="A440" t="inlineStr">
        <is>
          <t>20526179367</t>
        </is>
      </c>
      <c r="B440" t="inlineStr">
        <is>
          <t>2025</t>
        </is>
      </c>
      <c r="C440" t="inlineStr">
        <is>
          <t>4</t>
        </is>
      </c>
      <c r="D440" t="inlineStr">
        <is>
          <t>046</t>
        </is>
      </c>
      <c r="E440" t="inlineStr">
        <is>
          <t>4939</t>
        </is>
      </c>
      <c r="F440" t="inlineStr">
        <is>
          <t>NL</t>
        </is>
      </c>
      <c r="G440" t="inlineStr">
        <is>
          <t>014585</t>
        </is>
      </c>
      <c r="H440" t="inlineStr">
        <is>
          <t>05/04/2025</t>
        </is>
      </c>
      <c r="I440" t="inlineStr">
        <is>
          <t>VERDE</t>
        </is>
      </c>
      <c r="J440" t="inlineStr">
        <is>
          <t>http://www.aduanet.gob.pe/servlet/SgCDUI2?option=una&amp;n=40&amp;codaduana=046&amp;anoprese=2025&amp;numecorre=014585</t>
        </is>
      </c>
      <c r="K440" t="inlineStr">
        <is>
          <t>2026-09-24T02:47:06.515368+00:00</t>
        </is>
      </c>
    </row>
    <row r="441">
      <c r="A441" t="inlineStr">
        <is>
          <t>20526179367</t>
        </is>
      </c>
      <c r="B441" t="inlineStr">
        <is>
          <t>2025</t>
        </is>
      </c>
      <c r="C441" t="inlineStr">
        <is>
          <t>4</t>
        </is>
      </c>
      <c r="D441" t="inlineStr">
        <is>
          <t>046</t>
        </is>
      </c>
      <c r="E441" t="inlineStr">
        <is>
          <t>4939</t>
        </is>
      </c>
      <c r="F441" t="inlineStr">
        <is>
          <t>NL</t>
        </is>
      </c>
      <c r="G441" t="inlineStr">
        <is>
          <t>015578</t>
        </is>
      </c>
      <c r="H441" t="inlineStr">
        <is>
          <t>14/04/2025</t>
        </is>
      </c>
      <c r="I441" t="inlineStr">
        <is>
          <t>VERDE</t>
        </is>
      </c>
      <c r="J441" t="inlineStr">
        <is>
          <t>http://www.aduanet.gob.pe/servlet/SgCDUI2?option=una&amp;n=40&amp;codaduana=046&amp;anoprese=2025&amp;numecorre=015578</t>
        </is>
      </c>
      <c r="K441" t="inlineStr">
        <is>
          <t>2026-09-24T02:47:06.515368+00:00</t>
        </is>
      </c>
    </row>
    <row r="442">
      <c r="A442" t="inlineStr">
        <is>
          <t>20526179367</t>
        </is>
      </c>
      <c r="B442" t="inlineStr">
        <is>
          <t>2025</t>
        </is>
      </c>
      <c r="C442" t="inlineStr">
        <is>
          <t>4</t>
        </is>
      </c>
      <c r="D442" t="inlineStr">
        <is>
          <t>046</t>
        </is>
      </c>
      <c r="E442" t="inlineStr">
        <is>
          <t>4939</t>
        </is>
      </c>
      <c r="F442" t="inlineStr">
        <is>
          <t>NL</t>
        </is>
      </c>
      <c r="G442" t="inlineStr">
        <is>
          <t>015977</t>
        </is>
      </c>
      <c r="H442" t="inlineStr">
        <is>
          <t>20/04/2025</t>
        </is>
      </c>
      <c r="I442" t="inlineStr">
        <is>
          <t>VERDE</t>
        </is>
      </c>
      <c r="J442" t="inlineStr">
        <is>
          <t>http://www.aduanet.gob.pe/servlet/SgCDUI2?option=una&amp;n=40&amp;codaduana=046&amp;anoprese=2025&amp;numecorre=015977</t>
        </is>
      </c>
      <c r="K442" t="inlineStr">
        <is>
          <t>2026-09-24T02:47:06.515368+00:00</t>
        </is>
      </c>
    </row>
    <row r="443">
      <c r="A443" t="inlineStr">
        <is>
          <t>20526179367</t>
        </is>
      </c>
      <c r="B443" t="inlineStr">
        <is>
          <t>2025</t>
        </is>
      </c>
      <c r="C443" t="inlineStr">
        <is>
          <t>4</t>
        </is>
      </c>
      <c r="D443" t="inlineStr">
        <is>
          <t>046</t>
        </is>
      </c>
      <c r="E443" t="inlineStr">
        <is>
          <t>4939</t>
        </is>
      </c>
      <c r="F443" t="inlineStr">
        <is>
          <t>NL</t>
        </is>
      </c>
      <c r="G443" t="inlineStr">
        <is>
          <t>016865</t>
        </is>
      </c>
      <c r="H443" t="inlineStr">
        <is>
          <t>27/04/2025</t>
        </is>
      </c>
      <c r="I443" t="inlineStr">
        <is>
          <t>VERDE</t>
        </is>
      </c>
      <c r="J443" t="inlineStr">
        <is>
          <t>http://www.aduanet.gob.pe/servlet/SgCDUI2?option=una&amp;n=40&amp;codaduana=046&amp;anoprese=2025&amp;numecorre=016865</t>
        </is>
      </c>
      <c r="K443" t="inlineStr">
        <is>
          <t>2026-09-24T02:47:06.515368+00:00</t>
        </is>
      </c>
    </row>
    <row r="444">
      <c r="A444" t="inlineStr">
        <is>
          <t>20526179367</t>
        </is>
      </c>
      <c r="B444" t="inlineStr">
        <is>
          <t>2025</t>
        </is>
      </c>
      <c r="C444" t="inlineStr">
        <is>
          <t>4</t>
        </is>
      </c>
      <c r="D444" t="inlineStr">
        <is>
          <t>046</t>
        </is>
      </c>
      <c r="E444" t="inlineStr">
        <is>
          <t>4939</t>
        </is>
      </c>
      <c r="F444" t="inlineStr">
        <is>
          <t>BE</t>
        </is>
      </c>
      <c r="G444" t="inlineStr">
        <is>
          <t>013932</t>
        </is>
      </c>
      <c r="H444" t="inlineStr">
        <is>
          <t>04/04/2025</t>
        </is>
      </c>
      <c r="I444" t="inlineStr">
        <is>
          <t>VERDE</t>
        </is>
      </c>
      <c r="J444" t="inlineStr">
        <is>
          <t>http://www.aduanet.gob.pe/servlet/SgCDUI2?option=una&amp;n=40&amp;codaduana=046&amp;anoprese=2025&amp;numecorre=013932</t>
        </is>
      </c>
      <c r="K444" t="inlineStr">
        <is>
          <t>2026-09-24T02:47:07.226843+00:00</t>
        </is>
      </c>
    </row>
    <row r="445">
      <c r="A445" t="inlineStr">
        <is>
          <t>20526179367</t>
        </is>
      </c>
      <c r="B445" t="inlineStr">
        <is>
          <t>2025</t>
        </is>
      </c>
      <c r="C445" t="inlineStr">
        <is>
          <t>4</t>
        </is>
      </c>
      <c r="D445" t="inlineStr">
        <is>
          <t>046</t>
        </is>
      </c>
      <c r="E445" t="inlineStr">
        <is>
          <t>4939</t>
        </is>
      </c>
      <c r="F445" t="inlineStr">
        <is>
          <t>BE</t>
        </is>
      </c>
      <c r="G445" t="inlineStr">
        <is>
          <t>014149</t>
        </is>
      </c>
      <c r="H445" t="inlineStr">
        <is>
          <t>06/04/2025</t>
        </is>
      </c>
      <c r="I445" t="inlineStr">
        <is>
          <t>VERDE</t>
        </is>
      </c>
      <c r="J445" t="inlineStr">
        <is>
          <t>http://www.aduanet.gob.pe/servlet/SgCDUI2?option=una&amp;n=40&amp;codaduana=046&amp;anoprese=2025&amp;numecorre=014149</t>
        </is>
      </c>
      <c r="K445" t="inlineStr">
        <is>
          <t>2026-09-24T02:47:07.226843+00:00</t>
        </is>
      </c>
    </row>
    <row r="446">
      <c r="A446" t="inlineStr">
        <is>
          <t>20526179367</t>
        </is>
      </c>
      <c r="B446" t="inlineStr">
        <is>
          <t>2025</t>
        </is>
      </c>
      <c r="C446" t="inlineStr">
        <is>
          <t>4</t>
        </is>
      </c>
      <c r="D446" t="inlineStr">
        <is>
          <t>046</t>
        </is>
      </c>
      <c r="E446" t="inlineStr">
        <is>
          <t>4939</t>
        </is>
      </c>
      <c r="F446" t="inlineStr">
        <is>
          <t>BE</t>
        </is>
      </c>
      <c r="G446" t="inlineStr">
        <is>
          <t>014772</t>
        </is>
      </c>
      <c r="H446" t="inlineStr">
        <is>
          <t>13/04/2025</t>
        </is>
      </c>
      <c r="I446" t="inlineStr">
        <is>
          <t>VERDE</t>
        </is>
      </c>
      <c r="J446" t="inlineStr">
        <is>
          <t>http://www.aduanet.gob.pe/servlet/SgCDUI2?option=una&amp;n=40&amp;codaduana=046&amp;anoprese=2025&amp;numecorre=014772</t>
        </is>
      </c>
      <c r="K446" t="inlineStr">
        <is>
          <t>2026-09-24T02:47:07.226843+00:00</t>
        </is>
      </c>
    </row>
    <row r="447">
      <c r="A447" t="inlineStr">
        <is>
          <t>20526179367</t>
        </is>
      </c>
      <c r="B447" t="inlineStr">
        <is>
          <t>2025</t>
        </is>
      </c>
      <c r="C447" t="inlineStr">
        <is>
          <t>4</t>
        </is>
      </c>
      <c r="D447" t="inlineStr">
        <is>
          <t>046</t>
        </is>
      </c>
      <c r="E447" t="inlineStr">
        <is>
          <t>4939</t>
        </is>
      </c>
      <c r="F447" t="inlineStr">
        <is>
          <t>BE</t>
        </is>
      </c>
      <c r="G447" t="inlineStr">
        <is>
          <t>015765</t>
        </is>
      </c>
      <c r="H447" t="inlineStr">
        <is>
          <t>18/04/2025</t>
        </is>
      </c>
      <c r="I447" t="inlineStr">
        <is>
          <t>VERDE</t>
        </is>
      </c>
      <c r="J447" t="inlineStr">
        <is>
          <t>http://www.aduanet.gob.pe/servlet/SgCDUI2?option=una&amp;n=40&amp;codaduana=046&amp;anoprese=2025&amp;numecorre=015765</t>
        </is>
      </c>
      <c r="K447" t="inlineStr">
        <is>
          <t>2026-09-24T02:47:07.226843+00:00</t>
        </is>
      </c>
    </row>
    <row r="448">
      <c r="A448" t="inlineStr">
        <is>
          <t>20526179367</t>
        </is>
      </c>
      <c r="B448" t="inlineStr">
        <is>
          <t>2025</t>
        </is>
      </c>
      <c r="C448" t="inlineStr">
        <is>
          <t>5</t>
        </is>
      </c>
      <c r="D448" t="inlineStr">
        <is>
          <t>046</t>
        </is>
      </c>
      <c r="E448" t="inlineStr">
        <is>
          <t>4939</t>
        </is>
      </c>
      <c r="F448" t="inlineStr">
        <is>
          <t>NL</t>
        </is>
      </c>
      <c r="G448" t="inlineStr">
        <is>
          <t>018679</t>
        </is>
      </c>
      <c r="H448" t="inlineStr">
        <is>
          <t>12/05/2025</t>
        </is>
      </c>
      <c r="I448" t="inlineStr">
        <is>
          <t>VERDE</t>
        </is>
      </c>
      <c r="J448" t="inlineStr">
        <is>
          <t>http://www.aduanet.gob.pe/servlet/SgCDUI2?option=una&amp;n=40&amp;codaduana=046&amp;anoprese=2025&amp;numecorre=018679</t>
        </is>
      </c>
      <c r="K448" t="inlineStr">
        <is>
          <t>2026-09-24T02:47:08.035879+00:00</t>
        </is>
      </c>
    </row>
    <row r="449">
      <c r="A449" t="inlineStr">
        <is>
          <t>20526179367</t>
        </is>
      </c>
      <c r="B449" t="inlineStr">
        <is>
          <t>2025</t>
        </is>
      </c>
      <c r="C449" t="inlineStr">
        <is>
          <t>5</t>
        </is>
      </c>
      <c r="D449" t="inlineStr">
        <is>
          <t>046</t>
        </is>
      </c>
      <c r="E449" t="inlineStr">
        <is>
          <t>4939</t>
        </is>
      </c>
      <c r="F449" t="inlineStr">
        <is>
          <t>BE</t>
        </is>
      </c>
      <c r="G449" t="inlineStr">
        <is>
          <t>017384</t>
        </is>
      </c>
      <c r="H449" t="inlineStr">
        <is>
          <t>02/05/2025</t>
        </is>
      </c>
      <c r="I449" t="inlineStr">
        <is>
          <t>VERDE</t>
        </is>
      </c>
      <c r="J449" t="inlineStr">
        <is>
          <t>http://www.aduanet.gob.pe/servlet/SgCDUI2?option=una&amp;n=40&amp;codaduana=046&amp;anoprese=2025&amp;numecorre=017384</t>
        </is>
      </c>
      <c r="K449" t="inlineStr">
        <is>
          <t>2026-09-24T02:47:08.779653+00:00</t>
        </is>
      </c>
    </row>
    <row r="450">
      <c r="A450" t="inlineStr">
        <is>
          <t>20526179367</t>
        </is>
      </c>
      <c r="B450" t="inlineStr">
        <is>
          <t>2025</t>
        </is>
      </c>
      <c r="C450" t="inlineStr">
        <is>
          <t>5</t>
        </is>
      </c>
      <c r="D450" t="inlineStr">
        <is>
          <t>046</t>
        </is>
      </c>
      <c r="E450" t="inlineStr">
        <is>
          <t>4939</t>
        </is>
      </c>
      <c r="F450" t="inlineStr">
        <is>
          <t>BE</t>
        </is>
      </c>
      <c r="G450" t="inlineStr">
        <is>
          <t>017386</t>
        </is>
      </c>
      <c r="H450" t="inlineStr">
        <is>
          <t>04/05/2025</t>
        </is>
      </c>
      <c r="I450" t="inlineStr">
        <is>
          <t>VERDE</t>
        </is>
      </c>
      <c r="J450" t="inlineStr">
        <is>
          <t>http://www.aduanet.gob.pe/servlet/SgCDUI2?option=una&amp;n=40&amp;codaduana=046&amp;anoprese=2025&amp;numecorre=017386</t>
        </is>
      </c>
      <c r="K450" t="inlineStr">
        <is>
          <t>2026-09-24T02:47:08.779653+00:00</t>
        </is>
      </c>
    </row>
    <row r="451">
      <c r="A451" t="inlineStr">
        <is>
          <t>20526179367</t>
        </is>
      </c>
      <c r="B451" t="inlineStr">
        <is>
          <t>2025</t>
        </is>
      </c>
      <c r="C451" t="inlineStr">
        <is>
          <t>5</t>
        </is>
      </c>
      <c r="D451" t="inlineStr">
        <is>
          <t>046</t>
        </is>
      </c>
      <c r="E451" t="inlineStr">
        <is>
          <t>4939</t>
        </is>
      </c>
      <c r="F451" t="inlineStr">
        <is>
          <t>BE</t>
        </is>
      </c>
      <c r="G451" t="inlineStr">
        <is>
          <t>018652</t>
        </is>
      </c>
      <c r="H451" t="inlineStr">
        <is>
          <t>09/05/2025</t>
        </is>
      </c>
      <c r="I451" t="inlineStr">
        <is>
          <t>VERDE</t>
        </is>
      </c>
      <c r="J451" t="inlineStr">
        <is>
          <t>http://www.aduanet.gob.pe/servlet/SgCDUI2?option=una&amp;n=40&amp;codaduana=046&amp;anoprese=2025&amp;numecorre=018652</t>
        </is>
      </c>
      <c r="K451" t="inlineStr">
        <is>
          <t>2026-09-24T02:47:08.779653+00:00</t>
        </is>
      </c>
    </row>
    <row r="452">
      <c r="A452" t="inlineStr">
        <is>
          <t>20526179367</t>
        </is>
      </c>
      <c r="B452" t="inlineStr">
        <is>
          <t>2025</t>
        </is>
      </c>
      <c r="C452" t="inlineStr">
        <is>
          <t>5</t>
        </is>
      </c>
      <c r="D452" t="inlineStr">
        <is>
          <t>046</t>
        </is>
      </c>
      <c r="E452" t="inlineStr">
        <is>
          <t>4939</t>
        </is>
      </c>
      <c r="F452" t="inlineStr">
        <is>
          <t>BE</t>
        </is>
      </c>
      <c r="G452" t="inlineStr">
        <is>
          <t>019598</t>
        </is>
      </c>
      <c r="H452" t="inlineStr">
        <is>
          <t>18/05/2025</t>
        </is>
      </c>
      <c r="I452" t="inlineStr">
        <is>
          <t>VERDE</t>
        </is>
      </c>
      <c r="J452" t="inlineStr">
        <is>
          <t>http://www.aduanet.gob.pe/servlet/SgCDUI2?option=una&amp;n=40&amp;codaduana=046&amp;anoprese=2025&amp;numecorre=019598</t>
        </is>
      </c>
      <c r="K452" t="inlineStr">
        <is>
          <t>2026-09-24T02:47:08.779653+00:00</t>
        </is>
      </c>
    </row>
    <row r="453">
      <c r="A453" t="inlineStr">
        <is>
          <t>20526179367</t>
        </is>
      </c>
      <c r="B453" t="inlineStr">
        <is>
          <t>2025</t>
        </is>
      </c>
      <c r="C453" t="inlineStr">
        <is>
          <t>5</t>
        </is>
      </c>
      <c r="D453" t="inlineStr">
        <is>
          <t>046</t>
        </is>
      </c>
      <c r="E453" t="inlineStr">
        <is>
          <t>4939</t>
        </is>
      </c>
      <c r="F453" t="inlineStr">
        <is>
          <t>BE</t>
        </is>
      </c>
      <c r="G453" t="inlineStr">
        <is>
          <t>019608</t>
        </is>
      </c>
      <c r="H453" t="inlineStr">
        <is>
          <t>19/05/2025</t>
        </is>
      </c>
      <c r="I453" t="inlineStr">
        <is>
          <t>VERDE</t>
        </is>
      </c>
      <c r="J453" t="inlineStr">
        <is>
          <t>http://www.aduanet.gob.pe/servlet/SgCDUI2?option=una&amp;n=40&amp;codaduana=046&amp;anoprese=2025&amp;numecorre=019608</t>
        </is>
      </c>
      <c r="K453" t="inlineStr">
        <is>
          <t>2026-09-24T02:47:08.779653+00:00</t>
        </is>
      </c>
    </row>
    <row r="454">
      <c r="A454" t="inlineStr">
        <is>
          <t>20526179367</t>
        </is>
      </c>
      <c r="B454" t="inlineStr">
        <is>
          <t>2025</t>
        </is>
      </c>
      <c r="C454" t="inlineStr">
        <is>
          <t>5</t>
        </is>
      </c>
      <c r="D454" t="inlineStr">
        <is>
          <t>046</t>
        </is>
      </c>
      <c r="E454" t="inlineStr">
        <is>
          <t>4939</t>
        </is>
      </c>
      <c r="F454" t="inlineStr">
        <is>
          <t>BE</t>
        </is>
      </c>
      <c r="G454" t="inlineStr">
        <is>
          <t>020141</t>
        </is>
      </c>
      <c r="H454" t="inlineStr">
        <is>
          <t>24/05/2025</t>
        </is>
      </c>
      <c r="I454" t="inlineStr">
        <is>
          <t>VERDE</t>
        </is>
      </c>
      <c r="J454" t="inlineStr">
        <is>
          <t>http://www.aduanet.gob.pe/servlet/SgCDUI2?option=una&amp;n=40&amp;codaduana=046&amp;anoprese=2025&amp;numecorre=020141</t>
        </is>
      </c>
      <c r="K454" t="inlineStr">
        <is>
          <t>2026-09-24T02:47:08.779653+00:00</t>
        </is>
      </c>
    </row>
    <row r="455">
      <c r="A455" t="inlineStr">
        <is>
          <t>20526179367</t>
        </is>
      </c>
      <c r="B455" t="inlineStr">
        <is>
          <t>2025</t>
        </is>
      </c>
      <c r="C455" t="inlineStr">
        <is>
          <t>5</t>
        </is>
      </c>
      <c r="D455" t="inlineStr">
        <is>
          <t>046</t>
        </is>
      </c>
      <c r="E455" t="inlineStr">
        <is>
          <t>4939</t>
        </is>
      </c>
      <c r="F455" t="inlineStr">
        <is>
          <t>BE</t>
        </is>
      </c>
      <c r="G455" t="inlineStr">
        <is>
          <t>020994</t>
        </is>
      </c>
      <c r="H455" t="inlineStr">
        <is>
          <t>30/05/2025</t>
        </is>
      </c>
      <c r="I455" t="inlineStr">
        <is>
          <t>VERDE</t>
        </is>
      </c>
      <c r="J455" t="inlineStr">
        <is>
          <t>http://www.aduanet.gob.pe/servlet/SgCDUI2?option=una&amp;n=40&amp;codaduana=046&amp;anoprese=2025&amp;numecorre=020994</t>
        </is>
      </c>
      <c r="K455" t="inlineStr">
        <is>
          <t>2026-09-24T02:47:08.779653+00:00</t>
        </is>
      </c>
    </row>
    <row r="456">
      <c r="A456" t="inlineStr">
        <is>
          <t>20526179367</t>
        </is>
      </c>
      <c r="B456" t="inlineStr">
        <is>
          <t>2025</t>
        </is>
      </c>
      <c r="C456" t="inlineStr">
        <is>
          <t>6</t>
        </is>
      </c>
      <c r="D456" t="inlineStr">
        <is>
          <t>046</t>
        </is>
      </c>
      <c r="E456" t="inlineStr">
        <is>
          <t>4939</t>
        </is>
      </c>
      <c r="F456" t="inlineStr">
        <is>
          <t>BE</t>
        </is>
      </c>
      <c r="G456" t="inlineStr">
        <is>
          <t>022198</t>
        </is>
      </c>
      <c r="H456" t="inlineStr">
        <is>
          <t>06/06/2025</t>
        </is>
      </c>
      <c r="I456" t="inlineStr">
        <is>
          <t>VERDE</t>
        </is>
      </c>
      <c r="J456" t="inlineStr">
        <is>
          <t>http://www.aduanet.gob.pe/servlet/SgCDUI2?option=una&amp;n=40&amp;codaduana=046&amp;anoprese=2025&amp;numecorre=022198</t>
        </is>
      </c>
      <c r="K456" t="inlineStr">
        <is>
          <t>2026-09-24T02:47:09.531053+00:00</t>
        </is>
      </c>
    </row>
    <row r="457">
      <c r="A457" t="inlineStr">
        <is>
          <t>20526179367</t>
        </is>
      </c>
      <c r="B457" t="inlineStr">
        <is>
          <t>2025</t>
        </is>
      </c>
      <c r="C457" t="inlineStr">
        <is>
          <t>6</t>
        </is>
      </c>
      <c r="D457" t="inlineStr">
        <is>
          <t>046</t>
        </is>
      </c>
      <c r="E457" t="inlineStr">
        <is>
          <t>4939</t>
        </is>
      </c>
      <c r="F457" t="inlineStr">
        <is>
          <t>BE</t>
        </is>
      </c>
      <c r="G457" t="inlineStr">
        <is>
          <t>022678</t>
        </is>
      </c>
      <c r="H457" t="inlineStr">
        <is>
          <t>10/06/2025</t>
        </is>
      </c>
      <c r="I457" t="inlineStr">
        <is>
          <t>VERDE</t>
        </is>
      </c>
      <c r="J457" t="inlineStr">
        <is>
          <t>http://www.aduanet.gob.pe/servlet/SgCDUI2?option=una&amp;n=40&amp;codaduana=046&amp;anoprese=2025&amp;numecorre=022678</t>
        </is>
      </c>
      <c r="K457" t="inlineStr">
        <is>
          <t>2026-09-24T02:47:09.531053+00:00</t>
        </is>
      </c>
    </row>
    <row r="458">
      <c r="A458" t="inlineStr">
        <is>
          <t>20526179367</t>
        </is>
      </c>
      <c r="B458" t="inlineStr">
        <is>
          <t>2025</t>
        </is>
      </c>
      <c r="C458" t="inlineStr">
        <is>
          <t>6</t>
        </is>
      </c>
      <c r="D458" t="inlineStr">
        <is>
          <t>046</t>
        </is>
      </c>
      <c r="E458" t="inlineStr">
        <is>
          <t>4939</t>
        </is>
      </c>
      <c r="F458" t="inlineStr">
        <is>
          <t>BE</t>
        </is>
      </c>
      <c r="G458" t="inlineStr">
        <is>
          <t>023276</t>
        </is>
      </c>
      <c r="H458" t="inlineStr">
        <is>
          <t>13/06/2025</t>
        </is>
      </c>
      <c r="I458" t="inlineStr">
        <is>
          <t>VERDE</t>
        </is>
      </c>
      <c r="J458" t="inlineStr">
        <is>
          <t>http://www.aduanet.gob.pe/servlet/SgCDUI2?option=una&amp;n=40&amp;codaduana=046&amp;anoprese=2025&amp;numecorre=023276</t>
        </is>
      </c>
      <c r="K458" t="inlineStr">
        <is>
          <t>2026-09-24T02:47:09.531053+00:00</t>
        </is>
      </c>
    </row>
    <row r="459">
      <c r="A459" t="inlineStr">
        <is>
          <t>20526179367</t>
        </is>
      </c>
      <c r="B459" t="inlineStr">
        <is>
          <t>2025</t>
        </is>
      </c>
      <c r="C459" t="inlineStr">
        <is>
          <t>6</t>
        </is>
      </c>
      <c r="D459" t="inlineStr">
        <is>
          <t>046</t>
        </is>
      </c>
      <c r="E459" t="inlineStr">
        <is>
          <t>4939</t>
        </is>
      </c>
      <c r="F459" t="inlineStr">
        <is>
          <t>BE</t>
        </is>
      </c>
      <c r="G459" t="inlineStr">
        <is>
          <t>023475</t>
        </is>
      </c>
      <c r="H459" t="inlineStr">
        <is>
          <t>14/06/2025</t>
        </is>
      </c>
      <c r="I459" t="inlineStr">
        <is>
          <t>VERDE</t>
        </is>
      </c>
      <c r="J459" t="inlineStr">
        <is>
          <t>http://www.aduanet.gob.pe/servlet/SgCDUI2?option=una&amp;n=40&amp;codaduana=046&amp;anoprese=2025&amp;numecorre=023475</t>
        </is>
      </c>
      <c r="K459" t="inlineStr">
        <is>
          <t>2026-09-24T02:47:09.531053+00:00</t>
        </is>
      </c>
    </row>
    <row r="460">
      <c r="A460" t="inlineStr">
        <is>
          <t>20526179367</t>
        </is>
      </c>
      <c r="B460" t="inlineStr">
        <is>
          <t>2025</t>
        </is>
      </c>
      <c r="C460" t="inlineStr">
        <is>
          <t>6</t>
        </is>
      </c>
      <c r="D460" t="inlineStr">
        <is>
          <t>046</t>
        </is>
      </c>
      <c r="E460" t="inlineStr">
        <is>
          <t>4939</t>
        </is>
      </c>
      <c r="F460" t="inlineStr">
        <is>
          <t>BE</t>
        </is>
      </c>
      <c r="G460" t="inlineStr">
        <is>
          <t>024183</t>
        </is>
      </c>
      <c r="H460" t="inlineStr">
        <is>
          <t>20/06/2025</t>
        </is>
      </c>
      <c r="I460" t="inlineStr">
        <is>
          <t>VERDE</t>
        </is>
      </c>
      <c r="J460" t="inlineStr">
        <is>
          <t>http://www.aduanet.gob.pe/servlet/SgCDUI2?option=una&amp;n=40&amp;codaduana=046&amp;anoprese=2025&amp;numecorre=024183</t>
        </is>
      </c>
      <c r="K460" t="inlineStr">
        <is>
          <t>2026-09-24T02:47:09.531053+00:00</t>
        </is>
      </c>
    </row>
    <row r="461">
      <c r="A461" t="inlineStr">
        <is>
          <t>20526179367</t>
        </is>
      </c>
      <c r="B461" t="inlineStr">
        <is>
          <t>2025</t>
        </is>
      </c>
      <c r="C461" t="inlineStr">
        <is>
          <t>6</t>
        </is>
      </c>
      <c r="D461" t="inlineStr">
        <is>
          <t>046</t>
        </is>
      </c>
      <c r="E461" t="inlineStr">
        <is>
          <t>4939</t>
        </is>
      </c>
      <c r="F461" t="inlineStr">
        <is>
          <t>BE</t>
        </is>
      </c>
      <c r="G461" t="inlineStr">
        <is>
          <t>025244</t>
        </is>
      </c>
      <c r="H461" t="inlineStr">
        <is>
          <t>28/06/2025</t>
        </is>
      </c>
      <c r="I461" t="inlineStr">
        <is>
          <t>VERDE</t>
        </is>
      </c>
      <c r="J461" t="inlineStr">
        <is>
          <t>http://www.aduanet.gob.pe/servlet/SgCDUI2?option=una&amp;n=40&amp;codaduana=046&amp;anoprese=2025&amp;numecorre=025244</t>
        </is>
      </c>
      <c r="K461" t="inlineStr">
        <is>
          <t>2026-09-24T02:47:09.531053+00:00</t>
        </is>
      </c>
    </row>
    <row r="462">
      <c r="A462" t="inlineStr">
        <is>
          <t>20526179367</t>
        </is>
      </c>
      <c r="B462" t="inlineStr">
        <is>
          <t>2025</t>
        </is>
      </c>
      <c r="C462" t="inlineStr">
        <is>
          <t>6</t>
        </is>
      </c>
      <c r="D462" t="inlineStr">
        <is>
          <t>046</t>
        </is>
      </c>
      <c r="E462" t="inlineStr">
        <is>
          <t>4939</t>
        </is>
      </c>
      <c r="F462" t="inlineStr">
        <is>
          <t>NL</t>
        </is>
      </c>
      <c r="G462" t="inlineStr">
        <is>
          <t>020835</t>
        </is>
      </c>
      <c r="H462" t="inlineStr">
        <is>
          <t>01/06/2025</t>
        </is>
      </c>
      <c r="I462" t="inlineStr">
        <is>
          <t>VERDE</t>
        </is>
      </c>
      <c r="J462" t="inlineStr">
        <is>
          <t>http://www.aduanet.gob.pe/servlet/SgCDUI2?option=una&amp;n=40&amp;codaduana=046&amp;anoprese=2025&amp;numecorre=020835</t>
        </is>
      </c>
      <c r="K462" t="inlineStr">
        <is>
          <t>2026-09-24T02:47:10.331058+00:00</t>
        </is>
      </c>
    </row>
    <row r="463">
      <c r="A463" t="inlineStr">
        <is>
          <t>20526179367</t>
        </is>
      </c>
      <c r="B463" t="inlineStr">
        <is>
          <t>2025</t>
        </is>
      </c>
      <c r="C463" t="inlineStr">
        <is>
          <t>6</t>
        </is>
      </c>
      <c r="D463" t="inlineStr">
        <is>
          <t>046</t>
        </is>
      </c>
      <c r="E463" t="inlineStr">
        <is>
          <t>4939</t>
        </is>
      </c>
      <c r="F463" t="inlineStr">
        <is>
          <t>NL</t>
        </is>
      </c>
      <c r="G463" t="inlineStr">
        <is>
          <t>021791</t>
        </is>
      </c>
      <c r="H463" t="inlineStr">
        <is>
          <t>01/06/2025</t>
        </is>
      </c>
      <c r="I463" t="inlineStr">
        <is>
          <t>VERDE</t>
        </is>
      </c>
      <c r="J463" t="inlineStr">
        <is>
          <t>http://www.aduanet.gob.pe/servlet/SgCDUI2?option=una&amp;n=40&amp;codaduana=046&amp;anoprese=2025&amp;numecorre=021791</t>
        </is>
      </c>
      <c r="K463" t="inlineStr">
        <is>
          <t>2026-09-24T02:47:10.331058+00:00</t>
        </is>
      </c>
    </row>
    <row r="464">
      <c r="A464" t="inlineStr">
        <is>
          <t>20526179367</t>
        </is>
      </c>
      <c r="B464" t="inlineStr">
        <is>
          <t>2025</t>
        </is>
      </c>
      <c r="C464" t="inlineStr">
        <is>
          <t>6</t>
        </is>
      </c>
      <c r="D464" t="inlineStr">
        <is>
          <t>046</t>
        </is>
      </c>
      <c r="E464" t="inlineStr">
        <is>
          <t>4939</t>
        </is>
      </c>
      <c r="F464" t="inlineStr">
        <is>
          <t>NL</t>
        </is>
      </c>
      <c r="G464" t="inlineStr">
        <is>
          <t>022717</t>
        </is>
      </c>
      <c r="H464" t="inlineStr">
        <is>
          <t>09/06/2025</t>
        </is>
      </c>
      <c r="I464" t="inlineStr">
        <is>
          <t>VERDE</t>
        </is>
      </c>
      <c r="J464" t="inlineStr">
        <is>
          <t>http://www.aduanet.gob.pe/servlet/SgCDUI2?option=una&amp;n=40&amp;codaduana=046&amp;anoprese=2025&amp;numecorre=022717</t>
        </is>
      </c>
      <c r="K464" t="inlineStr">
        <is>
          <t>2026-09-24T02:47:10.331058+00:00</t>
        </is>
      </c>
    </row>
    <row r="465">
      <c r="A465" t="inlineStr">
        <is>
          <t>20526179367</t>
        </is>
      </c>
      <c r="B465" t="inlineStr">
        <is>
          <t>2025</t>
        </is>
      </c>
      <c r="C465" t="inlineStr">
        <is>
          <t>6</t>
        </is>
      </c>
      <c r="D465" t="inlineStr">
        <is>
          <t>046</t>
        </is>
      </c>
      <c r="E465" t="inlineStr">
        <is>
          <t>4939</t>
        </is>
      </c>
      <c r="F465" t="inlineStr">
        <is>
          <t>NL</t>
        </is>
      </c>
      <c r="G465" t="inlineStr">
        <is>
          <t>024365</t>
        </is>
      </c>
      <c r="H465" t="inlineStr">
        <is>
          <t>26/06/2025</t>
        </is>
      </c>
      <c r="I465" t="inlineStr">
        <is>
          <t>VERDE</t>
        </is>
      </c>
      <c r="J465" t="inlineStr">
        <is>
          <t>http://www.aduanet.gob.pe/servlet/SgCDUI2?option=una&amp;n=40&amp;codaduana=046&amp;anoprese=2025&amp;numecorre=024365</t>
        </is>
      </c>
      <c r="K465" t="inlineStr">
        <is>
          <t>2026-09-24T02:47:10.331058+00:00</t>
        </is>
      </c>
    </row>
    <row r="466">
      <c r="A466" t="inlineStr">
        <is>
          <t>20526179367</t>
        </is>
      </c>
      <c r="B466" t="inlineStr">
        <is>
          <t>2025</t>
        </is>
      </c>
      <c r="C466" t="inlineStr">
        <is>
          <t>6</t>
        </is>
      </c>
      <c r="D466" t="inlineStr">
        <is>
          <t>046</t>
        </is>
      </c>
      <c r="E466" t="inlineStr">
        <is>
          <t>4939</t>
        </is>
      </c>
      <c r="F466" t="inlineStr">
        <is>
          <t>NL</t>
        </is>
      </c>
      <c r="G466" t="inlineStr">
        <is>
          <t>025341</t>
        </is>
      </c>
      <c r="H466" t="inlineStr">
        <is>
          <t>30/06/2025</t>
        </is>
      </c>
      <c r="I466" t="inlineStr">
        <is>
          <t>VERDE</t>
        </is>
      </c>
      <c r="J466" t="inlineStr">
        <is>
          <t>http://www.aduanet.gob.pe/servlet/SgCDUI2?option=una&amp;n=40&amp;codaduana=046&amp;anoprese=2025&amp;numecorre=025341</t>
        </is>
      </c>
      <c r="K466" t="inlineStr">
        <is>
          <t>2026-09-24T02:47:10.331058+00:00</t>
        </is>
      </c>
    </row>
    <row r="467">
      <c r="A467" t="inlineStr">
        <is>
          <t>20526179367</t>
        </is>
      </c>
      <c r="B467" t="inlineStr">
        <is>
          <t>2025</t>
        </is>
      </c>
      <c r="C467" t="inlineStr">
        <is>
          <t>7</t>
        </is>
      </c>
      <c r="D467" t="inlineStr">
        <is>
          <t>046</t>
        </is>
      </c>
      <c r="E467" t="inlineStr">
        <is>
          <t>4939</t>
        </is>
      </c>
      <c r="F467" t="inlineStr">
        <is>
          <t>BE</t>
        </is>
      </c>
      <c r="G467" t="inlineStr">
        <is>
          <t>026212</t>
        </is>
      </c>
      <c r="H467" t="inlineStr">
        <is>
          <t>04/07/2025</t>
        </is>
      </c>
      <c r="I467" t="inlineStr">
        <is>
          <t>VERDE</t>
        </is>
      </c>
      <c r="J467" t="inlineStr">
        <is>
          <t>http://www.aduanet.gob.pe/servlet/SgCDUI2?option=una&amp;n=40&amp;codaduana=046&amp;anoprese=2025&amp;numecorre=026212</t>
        </is>
      </c>
      <c r="K467" t="inlineStr">
        <is>
          <t>2026-09-24T02:47:11.103835+00:00</t>
        </is>
      </c>
    </row>
    <row r="468">
      <c r="A468" t="inlineStr">
        <is>
          <t>20526179367</t>
        </is>
      </c>
      <c r="B468" t="inlineStr">
        <is>
          <t>2025</t>
        </is>
      </c>
      <c r="C468" t="inlineStr">
        <is>
          <t>7</t>
        </is>
      </c>
      <c r="D468" t="inlineStr">
        <is>
          <t>046</t>
        </is>
      </c>
      <c r="E468" t="inlineStr">
        <is>
          <t>4939</t>
        </is>
      </c>
      <c r="F468" t="inlineStr">
        <is>
          <t>BE</t>
        </is>
      </c>
      <c r="G468" t="inlineStr">
        <is>
          <t>028070</t>
        </is>
      </c>
      <c r="H468" t="inlineStr">
        <is>
          <t>20/07/2025</t>
        </is>
      </c>
      <c r="I468" t="inlineStr">
        <is>
          <t>VERDE</t>
        </is>
      </c>
      <c r="J468" t="inlineStr">
        <is>
          <t>http://www.aduanet.gob.pe/servlet/SgCDUI2?option=una&amp;n=40&amp;codaduana=046&amp;anoprese=2025&amp;numecorre=028070</t>
        </is>
      </c>
      <c r="K468" t="inlineStr">
        <is>
          <t>2026-09-24T02:47:11.103835+00:00</t>
        </is>
      </c>
    </row>
    <row r="469">
      <c r="A469" t="inlineStr">
        <is>
          <t>20526179367</t>
        </is>
      </c>
      <c r="B469" t="inlineStr">
        <is>
          <t>2025</t>
        </is>
      </c>
      <c r="C469" t="inlineStr">
        <is>
          <t>7</t>
        </is>
      </c>
      <c r="D469" t="inlineStr">
        <is>
          <t>046</t>
        </is>
      </c>
      <c r="E469" t="inlineStr">
        <is>
          <t>4939</t>
        </is>
      </c>
      <c r="F469" t="inlineStr">
        <is>
          <t>BE</t>
        </is>
      </c>
      <c r="G469" t="inlineStr">
        <is>
          <t>029140</t>
        </is>
      </c>
      <c r="H469" t="inlineStr">
        <is>
          <t>27/07/2025</t>
        </is>
      </c>
      <c r="I469" t="inlineStr">
        <is>
          <t>VERDE</t>
        </is>
      </c>
      <c r="J469" t="inlineStr">
        <is>
          <t>http://www.aduanet.gob.pe/servlet/SgCDUI2?option=una&amp;n=40&amp;codaduana=046&amp;anoprese=2025&amp;numecorre=029140</t>
        </is>
      </c>
      <c r="K469" t="inlineStr">
        <is>
          <t>2026-09-24T02:47:11.103835+00:00</t>
        </is>
      </c>
    </row>
    <row r="470">
      <c r="A470" t="inlineStr">
        <is>
          <t>20526179367</t>
        </is>
      </c>
      <c r="B470" t="inlineStr">
        <is>
          <t>2025</t>
        </is>
      </c>
      <c r="C470" t="inlineStr">
        <is>
          <t>7</t>
        </is>
      </c>
      <c r="D470" t="inlineStr">
        <is>
          <t>046</t>
        </is>
      </c>
      <c r="E470" t="inlineStr">
        <is>
          <t>4939</t>
        </is>
      </c>
      <c r="F470" t="inlineStr">
        <is>
          <t>NL</t>
        </is>
      </c>
      <c r="G470" t="inlineStr">
        <is>
          <t>026416</t>
        </is>
      </c>
      <c r="H470" t="inlineStr">
        <is>
          <t>07/07/2025</t>
        </is>
      </c>
      <c r="I470" t="inlineStr">
        <is>
          <t>VERDE</t>
        </is>
      </c>
      <c r="J470" t="inlineStr">
        <is>
          <t>http://www.aduanet.gob.pe/servlet/SgCDUI2?option=una&amp;n=40&amp;codaduana=046&amp;anoprese=2025&amp;numecorre=026416</t>
        </is>
      </c>
      <c r="K470" t="inlineStr">
        <is>
          <t>2026-09-24T02:47:11.691616+00:00</t>
        </is>
      </c>
    </row>
    <row r="471">
      <c r="A471" t="inlineStr">
        <is>
          <t>20526179367</t>
        </is>
      </c>
      <c r="B471" t="inlineStr">
        <is>
          <t>2025</t>
        </is>
      </c>
      <c r="C471" t="inlineStr">
        <is>
          <t>7</t>
        </is>
      </c>
      <c r="D471" t="inlineStr">
        <is>
          <t>046</t>
        </is>
      </c>
      <c r="E471" t="inlineStr">
        <is>
          <t>4939</t>
        </is>
      </c>
      <c r="F471" t="inlineStr">
        <is>
          <t>NL</t>
        </is>
      </c>
      <c r="G471" t="inlineStr">
        <is>
          <t>027064</t>
        </is>
      </c>
      <c r="H471" t="inlineStr">
        <is>
          <t>14/07/2025</t>
        </is>
      </c>
      <c r="I471" t="inlineStr">
        <is>
          <t>VERDE</t>
        </is>
      </c>
      <c r="J471" t="inlineStr">
        <is>
          <t>http://www.aduanet.gob.pe/servlet/SgCDUI2?option=una&amp;n=40&amp;codaduana=046&amp;anoprese=2025&amp;numecorre=027064</t>
        </is>
      </c>
      <c r="K471" t="inlineStr">
        <is>
          <t>2026-09-24T02:47:11.691616+00:00</t>
        </is>
      </c>
    </row>
    <row r="472">
      <c r="A472" t="inlineStr">
        <is>
          <t>20526179367</t>
        </is>
      </c>
      <c r="B472" t="inlineStr">
        <is>
          <t>2025</t>
        </is>
      </c>
      <c r="C472" t="inlineStr">
        <is>
          <t>7</t>
        </is>
      </c>
      <c r="D472" t="inlineStr">
        <is>
          <t>046</t>
        </is>
      </c>
      <c r="E472" t="inlineStr">
        <is>
          <t>4939</t>
        </is>
      </c>
      <c r="F472" t="inlineStr">
        <is>
          <t>NL</t>
        </is>
      </c>
      <c r="G472" t="inlineStr">
        <is>
          <t>028425</t>
        </is>
      </c>
      <c r="H472" t="inlineStr">
        <is>
          <t>21/07/2025</t>
        </is>
      </c>
      <c r="I472" t="inlineStr">
        <is>
          <t>VERDE</t>
        </is>
      </c>
      <c r="J472" t="inlineStr">
        <is>
          <t>http://www.aduanet.gob.pe/servlet/SgCDUI2?option=una&amp;n=40&amp;codaduana=046&amp;anoprese=2025&amp;numecorre=028425</t>
        </is>
      </c>
      <c r="K472" t="inlineStr">
        <is>
          <t>2026-09-24T02:47:11.691616+00:00</t>
        </is>
      </c>
    </row>
    <row r="473">
      <c r="A473" t="inlineStr">
        <is>
          <t>20526179367</t>
        </is>
      </c>
      <c r="B473" t="inlineStr">
        <is>
          <t>2025</t>
        </is>
      </c>
      <c r="C473" t="inlineStr">
        <is>
          <t>7</t>
        </is>
      </c>
      <c r="D473" t="inlineStr">
        <is>
          <t>046</t>
        </is>
      </c>
      <c r="E473" t="inlineStr">
        <is>
          <t>4939</t>
        </is>
      </c>
      <c r="F473" t="inlineStr">
        <is>
          <t>NL</t>
        </is>
      </c>
      <c r="G473" t="inlineStr">
        <is>
          <t>029380</t>
        </is>
      </c>
      <c r="H473" t="inlineStr">
        <is>
          <t>28/07/2025</t>
        </is>
      </c>
      <c r="I473" t="inlineStr">
        <is>
          <t>VERDE</t>
        </is>
      </c>
      <c r="J473" t="inlineStr">
        <is>
          <t>http://www.aduanet.gob.pe/servlet/SgCDUI2?option=una&amp;n=40&amp;codaduana=046&amp;anoprese=2025&amp;numecorre=029380</t>
        </is>
      </c>
      <c r="K473" t="inlineStr">
        <is>
          <t>2026-09-24T02:47:11.691616+00:00</t>
        </is>
      </c>
    </row>
    <row r="474">
      <c r="A474" t="inlineStr">
        <is>
          <t>20526179367</t>
        </is>
      </c>
      <c r="B474" t="inlineStr">
        <is>
          <t>2025</t>
        </is>
      </c>
      <c r="C474" t="inlineStr">
        <is>
          <t>8</t>
        </is>
      </c>
      <c r="D474" t="inlineStr">
        <is>
          <t>046</t>
        </is>
      </c>
      <c r="E474" t="inlineStr">
        <is>
          <t>4939</t>
        </is>
      </c>
      <c r="F474" t="inlineStr">
        <is>
          <t>BE</t>
        </is>
      </c>
      <c r="G474" t="inlineStr">
        <is>
          <t>029796</t>
        </is>
      </c>
      <c r="H474" t="inlineStr">
        <is>
          <t>02/08/2025</t>
        </is>
      </c>
      <c r="I474" t="inlineStr">
        <is>
          <t>VERDE</t>
        </is>
      </c>
      <c r="J474" t="inlineStr">
        <is>
          <t>http://www.aduanet.gob.pe/servlet/SgCDUI2?option=una&amp;n=40&amp;codaduana=046&amp;anoprese=2025&amp;numecorre=029796</t>
        </is>
      </c>
      <c r="K474" t="inlineStr">
        <is>
          <t>2026-09-24T02:47:12.437986+00:00</t>
        </is>
      </c>
    </row>
    <row r="475">
      <c r="A475" t="inlineStr">
        <is>
          <t>20526179367</t>
        </is>
      </c>
      <c r="B475" t="inlineStr">
        <is>
          <t>2025</t>
        </is>
      </c>
      <c r="C475" t="inlineStr">
        <is>
          <t>8</t>
        </is>
      </c>
      <c r="D475" t="inlineStr">
        <is>
          <t>046</t>
        </is>
      </c>
      <c r="E475" t="inlineStr">
        <is>
          <t>4939</t>
        </is>
      </c>
      <c r="F475" t="inlineStr">
        <is>
          <t>BE</t>
        </is>
      </c>
      <c r="G475" t="inlineStr">
        <is>
          <t>030186</t>
        </is>
      </c>
      <c r="H475" t="inlineStr">
        <is>
          <t>10/08/2025</t>
        </is>
      </c>
      <c r="I475" t="inlineStr">
        <is>
          <t>VERDE</t>
        </is>
      </c>
      <c r="J475" t="inlineStr">
        <is>
          <t>http://www.aduanet.gob.pe/servlet/SgCDUI2?option=una&amp;n=40&amp;codaduana=046&amp;anoprese=2025&amp;numecorre=030186</t>
        </is>
      </c>
      <c r="K475" t="inlineStr">
        <is>
          <t>2026-09-24T02:47:12.437986+00:00</t>
        </is>
      </c>
    </row>
    <row r="476">
      <c r="A476" t="inlineStr">
        <is>
          <t>20526179367</t>
        </is>
      </c>
      <c r="B476" t="inlineStr">
        <is>
          <t>2025</t>
        </is>
      </c>
      <c r="C476" t="inlineStr">
        <is>
          <t>8</t>
        </is>
      </c>
      <c r="D476" t="inlineStr">
        <is>
          <t>046</t>
        </is>
      </c>
      <c r="E476" t="inlineStr">
        <is>
          <t>4939</t>
        </is>
      </c>
      <c r="F476" t="inlineStr">
        <is>
          <t>BE</t>
        </is>
      </c>
      <c r="G476" t="inlineStr">
        <is>
          <t>031004</t>
        </is>
      </c>
      <c r="H476" t="inlineStr">
        <is>
          <t>16/08/2025</t>
        </is>
      </c>
      <c r="I476" t="inlineStr">
        <is>
          <t>VERDE</t>
        </is>
      </c>
      <c r="J476" t="inlineStr">
        <is>
          <t>http://www.aduanet.gob.pe/servlet/SgCDUI2?option=una&amp;n=40&amp;codaduana=046&amp;anoprese=2025&amp;numecorre=031004</t>
        </is>
      </c>
      <c r="K476" t="inlineStr">
        <is>
          <t>2026-09-24T02:47:12.437986+00:00</t>
        </is>
      </c>
    </row>
    <row r="477">
      <c r="A477" t="inlineStr">
        <is>
          <t>20526179367</t>
        </is>
      </c>
      <c r="B477" t="inlineStr">
        <is>
          <t>2025</t>
        </is>
      </c>
      <c r="C477" t="inlineStr">
        <is>
          <t>8</t>
        </is>
      </c>
      <c r="D477" t="inlineStr">
        <is>
          <t>046</t>
        </is>
      </c>
      <c r="E477" t="inlineStr">
        <is>
          <t>4939</t>
        </is>
      </c>
      <c r="F477" t="inlineStr">
        <is>
          <t>BE</t>
        </is>
      </c>
      <c r="G477" t="inlineStr">
        <is>
          <t>031909</t>
        </is>
      </c>
      <c r="H477" t="inlineStr">
        <is>
          <t>23/08/2025</t>
        </is>
      </c>
      <c r="I477" t="inlineStr">
        <is>
          <t>VERDE</t>
        </is>
      </c>
      <c r="J477" t="inlineStr">
        <is>
          <t>http://www.aduanet.gob.pe/servlet/SgCDUI2?option=una&amp;n=40&amp;codaduana=046&amp;anoprese=2025&amp;numecorre=031909</t>
        </is>
      </c>
      <c r="K477" t="inlineStr">
        <is>
          <t>2026-09-24T02:47:12.437986+00:00</t>
        </is>
      </c>
    </row>
    <row r="478">
      <c r="A478" t="inlineStr">
        <is>
          <t>20526179367</t>
        </is>
      </c>
      <c r="B478" t="inlineStr">
        <is>
          <t>2025</t>
        </is>
      </c>
      <c r="C478" t="inlineStr">
        <is>
          <t>8</t>
        </is>
      </c>
      <c r="D478" t="inlineStr">
        <is>
          <t>046</t>
        </is>
      </c>
      <c r="E478" t="inlineStr">
        <is>
          <t>4939</t>
        </is>
      </c>
      <c r="F478" t="inlineStr">
        <is>
          <t>BE</t>
        </is>
      </c>
      <c r="G478" t="inlineStr">
        <is>
          <t>032658</t>
        </is>
      </c>
      <c r="H478" t="inlineStr">
        <is>
          <t>30/08/2025</t>
        </is>
      </c>
      <c r="I478" t="inlineStr">
        <is>
          <t>VERDE</t>
        </is>
      </c>
      <c r="J478" t="inlineStr">
        <is>
          <t>http://www.aduanet.gob.pe/servlet/SgCDUI2?option=una&amp;n=40&amp;codaduana=046&amp;anoprese=2025&amp;numecorre=032658</t>
        </is>
      </c>
      <c r="K478" t="inlineStr">
        <is>
          <t>2026-09-24T02:47:12.437986+00:00</t>
        </is>
      </c>
    </row>
    <row r="479">
      <c r="A479" t="inlineStr">
        <is>
          <t>20526179367</t>
        </is>
      </c>
      <c r="B479" t="inlineStr">
        <is>
          <t>2025</t>
        </is>
      </c>
      <c r="C479" t="inlineStr">
        <is>
          <t>8</t>
        </is>
      </c>
      <c r="D479" t="inlineStr">
        <is>
          <t>046</t>
        </is>
      </c>
      <c r="E479" t="inlineStr">
        <is>
          <t>4939</t>
        </is>
      </c>
      <c r="F479" t="inlineStr">
        <is>
          <t>NL</t>
        </is>
      </c>
      <c r="G479" t="inlineStr">
        <is>
          <t>030040</t>
        </is>
      </c>
      <c r="H479" t="inlineStr">
        <is>
          <t>04/08/2025</t>
        </is>
      </c>
      <c r="I479" t="inlineStr">
        <is>
          <t>VERDE</t>
        </is>
      </c>
      <c r="J479" t="inlineStr">
        <is>
          <t>http://www.aduanet.gob.pe/servlet/SgCDUI2?option=una&amp;n=40&amp;codaduana=046&amp;anoprese=2025&amp;numecorre=030040</t>
        </is>
      </c>
      <c r="K479" t="inlineStr">
        <is>
          <t>2026-09-24T02:47:13.072015+00:00</t>
        </is>
      </c>
    </row>
    <row r="480">
      <c r="A480" t="inlineStr">
        <is>
          <t>20526179367</t>
        </is>
      </c>
      <c r="B480" t="inlineStr">
        <is>
          <t>2025</t>
        </is>
      </c>
      <c r="C480" t="inlineStr">
        <is>
          <t>8</t>
        </is>
      </c>
      <c r="D480" t="inlineStr">
        <is>
          <t>046</t>
        </is>
      </c>
      <c r="E480" t="inlineStr">
        <is>
          <t>4939</t>
        </is>
      </c>
      <c r="F480" t="inlineStr">
        <is>
          <t>NL</t>
        </is>
      </c>
      <c r="G480" t="inlineStr">
        <is>
          <t>030575</t>
        </is>
      </c>
      <c r="H480" t="inlineStr">
        <is>
          <t>11/08/2025</t>
        </is>
      </c>
      <c r="I480" t="inlineStr">
        <is>
          <t>VERDE</t>
        </is>
      </c>
      <c r="J480" t="inlineStr">
        <is>
          <t>http://www.aduanet.gob.pe/servlet/SgCDUI2?option=una&amp;n=40&amp;codaduana=046&amp;anoprese=2025&amp;numecorre=030575</t>
        </is>
      </c>
      <c r="K480" t="inlineStr">
        <is>
          <t>2026-09-24T02:47:13.072015+00:00</t>
        </is>
      </c>
    </row>
    <row r="481">
      <c r="A481" t="inlineStr">
        <is>
          <t>20526179367</t>
        </is>
      </c>
      <c r="B481" t="inlineStr">
        <is>
          <t>2025</t>
        </is>
      </c>
      <c r="C481" t="inlineStr">
        <is>
          <t>8</t>
        </is>
      </c>
      <c r="D481" t="inlineStr">
        <is>
          <t>046</t>
        </is>
      </c>
      <c r="E481" t="inlineStr">
        <is>
          <t>4939</t>
        </is>
      </c>
      <c r="F481" t="inlineStr">
        <is>
          <t>NL</t>
        </is>
      </c>
      <c r="G481" t="inlineStr">
        <is>
          <t>032032</t>
        </is>
      </c>
      <c r="H481" t="inlineStr">
        <is>
          <t>26/08/2025</t>
        </is>
      </c>
      <c r="I481" t="inlineStr">
        <is>
          <t>VERDE</t>
        </is>
      </c>
      <c r="J481" t="inlineStr">
        <is>
          <t>http://www.aduanet.gob.pe/servlet/SgCDUI2?option=una&amp;n=40&amp;codaduana=046&amp;anoprese=2025&amp;numecorre=032032</t>
        </is>
      </c>
      <c r="K481" t="inlineStr">
        <is>
          <t>2026-09-24T02:47:13.072015+00:00</t>
        </is>
      </c>
    </row>
    <row r="482">
      <c r="A482" t="inlineStr">
        <is>
          <t>20526179367</t>
        </is>
      </c>
      <c r="B482" t="inlineStr">
        <is>
          <t>2025</t>
        </is>
      </c>
      <c r="C482" t="inlineStr">
        <is>
          <t>8</t>
        </is>
      </c>
      <c r="D482" t="inlineStr">
        <is>
          <t>046</t>
        </is>
      </c>
      <c r="E482" t="inlineStr">
        <is>
          <t>4939</t>
        </is>
      </c>
      <c r="F482" t="inlineStr">
        <is>
          <t>NL</t>
        </is>
      </c>
      <c r="G482" t="inlineStr">
        <is>
          <t>033132</t>
        </is>
      </c>
      <c r="H482" t="inlineStr">
        <is>
          <t>31/08/2025</t>
        </is>
      </c>
      <c r="I482" t="inlineStr">
        <is>
          <t>VERDE</t>
        </is>
      </c>
      <c r="J482" t="inlineStr">
        <is>
          <t>http://www.aduanet.gob.pe/servlet/SgCDUI2?option=una&amp;n=40&amp;codaduana=046&amp;anoprese=2025&amp;numecorre=033132</t>
        </is>
      </c>
      <c r="K482" t="inlineStr">
        <is>
          <t>2026-09-24T02:47:13.072015+00:00</t>
        </is>
      </c>
    </row>
    <row r="483">
      <c r="A483" t="inlineStr">
        <is>
          <t>20526179367</t>
        </is>
      </c>
      <c r="B483" t="inlineStr">
        <is>
          <t>2025</t>
        </is>
      </c>
      <c r="C483" t="inlineStr">
        <is>
          <t>9</t>
        </is>
      </c>
      <c r="D483" t="inlineStr">
        <is>
          <t>046</t>
        </is>
      </c>
      <c r="E483" t="inlineStr">
        <is>
          <t>4939</t>
        </is>
      </c>
      <c r="F483" t="inlineStr">
        <is>
          <t>DE</t>
        </is>
      </c>
      <c r="G483" t="inlineStr">
        <is>
          <t>033883</t>
        </is>
      </c>
      <c r="H483" t="inlineStr">
        <is>
          <t>06/09/2025</t>
        </is>
      </c>
      <c r="I483" t="inlineStr">
        <is>
          <t>VERDE</t>
        </is>
      </c>
      <c r="J483" t="inlineStr">
        <is>
          <t>http://www.aduanet.gob.pe/servlet/SgCDUI2?option=una&amp;n=40&amp;codaduana=046&amp;anoprese=2025&amp;numecorre=033883</t>
        </is>
      </c>
      <c r="K483" t="inlineStr">
        <is>
          <t>2026-09-24T02:47:13.851625+00:00</t>
        </is>
      </c>
    </row>
    <row r="484">
      <c r="A484" t="inlineStr">
        <is>
          <t>20526179367</t>
        </is>
      </c>
      <c r="B484" t="inlineStr">
        <is>
          <t>2025</t>
        </is>
      </c>
      <c r="C484" t="inlineStr">
        <is>
          <t>9</t>
        </is>
      </c>
      <c r="D484" t="inlineStr">
        <is>
          <t>046</t>
        </is>
      </c>
      <c r="E484" t="inlineStr">
        <is>
          <t>4939</t>
        </is>
      </c>
      <c r="F484" t="inlineStr">
        <is>
          <t>DE</t>
        </is>
      </c>
      <c r="G484" t="inlineStr">
        <is>
          <t>035302</t>
        </is>
      </c>
      <c r="H484" t="inlineStr">
        <is>
          <t>16/09/2025</t>
        </is>
      </c>
      <c r="I484" t="inlineStr">
        <is>
          <t>VERDE</t>
        </is>
      </c>
      <c r="J484" t="inlineStr">
        <is>
          <t>http://www.aduanet.gob.pe/servlet/SgCDUI2?option=una&amp;n=40&amp;codaduana=046&amp;anoprese=2025&amp;numecorre=035302</t>
        </is>
      </c>
      <c r="K484" t="inlineStr">
        <is>
          <t>2026-09-24T02:47:13.851625+00:00</t>
        </is>
      </c>
    </row>
    <row r="485">
      <c r="A485" t="inlineStr">
        <is>
          <t>20526179367</t>
        </is>
      </c>
      <c r="B485" t="inlineStr">
        <is>
          <t>2025</t>
        </is>
      </c>
      <c r="C485" t="inlineStr">
        <is>
          <t>9</t>
        </is>
      </c>
      <c r="D485" t="inlineStr">
        <is>
          <t>046</t>
        </is>
      </c>
      <c r="E485" t="inlineStr">
        <is>
          <t>4939</t>
        </is>
      </c>
      <c r="F485" t="inlineStr">
        <is>
          <t>DE</t>
        </is>
      </c>
      <c r="G485" t="inlineStr">
        <is>
          <t>035879</t>
        </is>
      </c>
      <c r="H485" t="inlineStr">
        <is>
          <t>20/09/2025</t>
        </is>
      </c>
      <c r="I485" t="inlineStr">
        <is>
          <t>VERDE</t>
        </is>
      </c>
      <c r="J485" t="inlineStr">
        <is>
          <t>http://www.aduanet.gob.pe/servlet/SgCDUI2?option=una&amp;n=40&amp;codaduana=046&amp;anoprese=2025&amp;numecorre=035879</t>
        </is>
      </c>
      <c r="K485" t="inlineStr">
        <is>
          <t>2026-09-24T02:47:13.851625+00:00</t>
        </is>
      </c>
    </row>
    <row r="486">
      <c r="A486" t="inlineStr">
        <is>
          <t>20526179367</t>
        </is>
      </c>
      <c r="B486" t="inlineStr">
        <is>
          <t>2025</t>
        </is>
      </c>
      <c r="C486" t="inlineStr">
        <is>
          <t>9</t>
        </is>
      </c>
      <c r="D486" t="inlineStr">
        <is>
          <t>046</t>
        </is>
      </c>
      <c r="E486" t="inlineStr">
        <is>
          <t>4939</t>
        </is>
      </c>
      <c r="F486" t="inlineStr">
        <is>
          <t>DE</t>
        </is>
      </c>
      <c r="G486" t="inlineStr">
        <is>
          <t>036259</t>
        </is>
      </c>
      <c r="H486" t="inlineStr">
        <is>
          <t>22/09/2025</t>
        </is>
      </c>
      <c r="I486" t="inlineStr">
        <is>
          <t>VERDE</t>
        </is>
      </c>
      <c r="J486" t="inlineStr">
        <is>
          <t>http://www.aduanet.gob.pe/servlet/SgCDUI2?option=una&amp;n=40&amp;codaduana=046&amp;anoprese=2025&amp;numecorre=036259</t>
        </is>
      </c>
      <c r="K486" t="inlineStr">
        <is>
          <t>2026-09-24T02:47:13.851625+00:00</t>
        </is>
      </c>
    </row>
    <row r="487">
      <c r="A487" t="inlineStr">
        <is>
          <t>20526179367</t>
        </is>
      </c>
      <c r="B487" t="inlineStr">
        <is>
          <t>2025</t>
        </is>
      </c>
      <c r="C487" t="inlineStr">
        <is>
          <t>9</t>
        </is>
      </c>
      <c r="D487" t="inlineStr">
        <is>
          <t>046</t>
        </is>
      </c>
      <c r="E487" t="inlineStr">
        <is>
          <t>4939</t>
        </is>
      </c>
      <c r="F487" t="inlineStr">
        <is>
          <t>DE</t>
        </is>
      </c>
      <c r="G487" t="inlineStr">
        <is>
          <t>036763</t>
        </is>
      </c>
      <c r="H487" t="inlineStr">
        <is>
          <t>27/09/2025</t>
        </is>
      </c>
      <c r="I487" t="inlineStr">
        <is>
          <t>VERDE</t>
        </is>
      </c>
      <c r="J487" t="inlineStr">
        <is>
          <t>http://www.aduanet.gob.pe/servlet/SgCDUI2?option=una&amp;n=40&amp;codaduana=046&amp;anoprese=2025&amp;numecorre=036763</t>
        </is>
      </c>
      <c r="K487" t="inlineStr">
        <is>
          <t>2026-09-24T02:47:13.851625+00:00</t>
        </is>
      </c>
    </row>
    <row r="488">
      <c r="A488" t="inlineStr">
        <is>
          <t>20526179367</t>
        </is>
      </c>
      <c r="B488" t="inlineStr">
        <is>
          <t>2025</t>
        </is>
      </c>
      <c r="C488" t="inlineStr">
        <is>
          <t>9</t>
        </is>
      </c>
      <c r="D488" t="inlineStr">
        <is>
          <t>046</t>
        </is>
      </c>
      <c r="E488" t="inlineStr">
        <is>
          <t>4939</t>
        </is>
      </c>
      <c r="F488" t="inlineStr">
        <is>
          <t>NL</t>
        </is>
      </c>
      <c r="G488" t="inlineStr">
        <is>
          <t>034010</t>
        </is>
      </c>
      <c r="H488" t="inlineStr">
        <is>
          <t>08/09/2025</t>
        </is>
      </c>
      <c r="I488" t="inlineStr">
        <is>
          <t>VERDE</t>
        </is>
      </c>
      <c r="J488" t="inlineStr">
        <is>
          <t>http://www.aduanet.gob.pe/servlet/SgCDUI2?option=una&amp;n=40&amp;codaduana=046&amp;anoprese=2025&amp;numecorre=034010</t>
        </is>
      </c>
      <c r="K488" t="inlineStr">
        <is>
          <t>2026-09-24T02:47:14.582651+00:00</t>
        </is>
      </c>
    </row>
    <row r="489">
      <c r="A489" t="inlineStr">
        <is>
          <t>20526179367</t>
        </is>
      </c>
      <c r="B489" t="inlineStr">
        <is>
          <t>2025</t>
        </is>
      </c>
      <c r="C489" t="inlineStr">
        <is>
          <t>9</t>
        </is>
      </c>
      <c r="D489" t="inlineStr">
        <is>
          <t>046</t>
        </is>
      </c>
      <c r="E489" t="inlineStr">
        <is>
          <t>4939</t>
        </is>
      </c>
      <c r="F489" t="inlineStr">
        <is>
          <t>NL</t>
        </is>
      </c>
      <c r="G489" t="inlineStr">
        <is>
          <t>034853</t>
        </is>
      </c>
      <c r="H489" t="inlineStr">
        <is>
          <t>14/09/2025</t>
        </is>
      </c>
      <c r="I489" t="inlineStr">
        <is>
          <t>VERDE</t>
        </is>
      </c>
      <c r="J489" t="inlineStr">
        <is>
          <t>http://www.aduanet.gob.pe/servlet/SgCDUI2?option=una&amp;n=40&amp;codaduana=046&amp;anoprese=2025&amp;numecorre=034853</t>
        </is>
      </c>
      <c r="K489" t="inlineStr">
        <is>
          <t>2026-09-24T02:47:14.582651+00:00</t>
        </is>
      </c>
    </row>
    <row r="490">
      <c r="A490" t="inlineStr">
        <is>
          <t>20526179367</t>
        </is>
      </c>
      <c r="B490" t="inlineStr">
        <is>
          <t>2025</t>
        </is>
      </c>
      <c r="C490" t="inlineStr">
        <is>
          <t>9</t>
        </is>
      </c>
      <c r="D490" t="inlineStr">
        <is>
          <t>046</t>
        </is>
      </c>
      <c r="E490" t="inlineStr">
        <is>
          <t>4939</t>
        </is>
      </c>
      <c r="F490" t="inlineStr">
        <is>
          <t>NL</t>
        </is>
      </c>
      <c r="G490" t="inlineStr">
        <is>
          <t>037015</t>
        </is>
      </c>
      <c r="H490" t="inlineStr">
        <is>
          <t>30/09/2025</t>
        </is>
      </c>
      <c r="I490" t="inlineStr">
        <is>
          <t>VERDE</t>
        </is>
      </c>
      <c r="J490" t="inlineStr">
        <is>
          <t>http://www.aduanet.gob.pe/servlet/SgCDUI2?option=una&amp;n=40&amp;codaduana=046&amp;anoprese=2025&amp;numecorre=037015</t>
        </is>
      </c>
      <c r="K490" t="inlineStr">
        <is>
          <t>2026-09-24T02:47:14.582651+00:00</t>
        </is>
      </c>
    </row>
    <row r="491">
      <c r="A491" t="inlineStr">
        <is>
          <t>20526179367</t>
        </is>
      </c>
      <c r="B491" t="inlineStr">
        <is>
          <t>2025</t>
        </is>
      </c>
      <c r="C491" t="inlineStr">
        <is>
          <t>10</t>
        </is>
      </c>
      <c r="D491" t="inlineStr">
        <is>
          <t>046</t>
        </is>
      </c>
      <c r="E491" t="inlineStr">
        <is>
          <t>4939</t>
        </is>
      </c>
      <c r="F491" t="inlineStr">
        <is>
          <t>DE</t>
        </is>
      </c>
      <c r="G491" t="inlineStr">
        <is>
          <t>037545</t>
        </is>
      </c>
      <c r="H491" t="inlineStr">
        <is>
          <t>04/10/2025</t>
        </is>
      </c>
      <c r="I491" t="inlineStr">
        <is>
          <t>VERDE</t>
        </is>
      </c>
      <c r="J491" t="inlineStr">
        <is>
          <t>http://www.aduanet.gob.pe/servlet/SgCDUI2?option=una&amp;n=40&amp;codaduana=046&amp;anoprese=2025&amp;numecorre=037545</t>
        </is>
      </c>
      <c r="K491" t="inlineStr">
        <is>
          <t>2026-09-24T02:47:15.312718+00:00</t>
        </is>
      </c>
    </row>
    <row r="492">
      <c r="A492" t="inlineStr">
        <is>
          <t>20526179367</t>
        </is>
      </c>
      <c r="B492" t="inlineStr">
        <is>
          <t>2025</t>
        </is>
      </c>
      <c r="C492" t="inlineStr">
        <is>
          <t>10</t>
        </is>
      </c>
      <c r="D492" t="inlineStr">
        <is>
          <t>046</t>
        </is>
      </c>
      <c r="E492" t="inlineStr">
        <is>
          <t>4939</t>
        </is>
      </c>
      <c r="F492" t="inlineStr">
        <is>
          <t>DE</t>
        </is>
      </c>
      <c r="G492" t="inlineStr">
        <is>
          <t>038389</t>
        </is>
      </c>
      <c r="H492" t="inlineStr">
        <is>
          <t>06/10/2025</t>
        </is>
      </c>
      <c r="I492" t="inlineStr">
        <is>
          <t>VERDE</t>
        </is>
      </c>
      <c r="J492" t="inlineStr">
        <is>
          <t>http://www.aduanet.gob.pe/servlet/SgCDUI2?option=una&amp;n=40&amp;codaduana=046&amp;anoprese=2025&amp;numecorre=038389</t>
        </is>
      </c>
      <c r="K492" t="inlineStr">
        <is>
          <t>2026-09-24T02:47:15.312718+00:00</t>
        </is>
      </c>
    </row>
    <row r="493">
      <c r="A493" t="inlineStr">
        <is>
          <t>20526179367</t>
        </is>
      </c>
      <c r="B493" t="inlineStr">
        <is>
          <t>2025</t>
        </is>
      </c>
      <c r="C493" t="inlineStr">
        <is>
          <t>10</t>
        </is>
      </c>
      <c r="D493" t="inlineStr">
        <is>
          <t>046</t>
        </is>
      </c>
      <c r="E493" t="inlineStr">
        <is>
          <t>4939</t>
        </is>
      </c>
      <c r="F493" t="inlineStr">
        <is>
          <t>DE</t>
        </is>
      </c>
      <c r="G493" t="inlineStr">
        <is>
          <t>039013</t>
        </is>
      </c>
      <c r="H493" t="inlineStr">
        <is>
          <t>10/10/2025</t>
        </is>
      </c>
      <c r="I493" t="inlineStr">
        <is>
          <t>VERDE</t>
        </is>
      </c>
      <c r="J493" t="inlineStr">
        <is>
          <t>http://www.aduanet.gob.pe/servlet/SgCDUI2?option=una&amp;n=40&amp;codaduana=046&amp;anoprese=2025&amp;numecorre=039013</t>
        </is>
      </c>
      <c r="K493" t="inlineStr">
        <is>
          <t>2026-09-24T02:47:15.312718+00:00</t>
        </is>
      </c>
    </row>
    <row r="494">
      <c r="A494" t="inlineStr">
        <is>
          <t>20526179367</t>
        </is>
      </c>
      <c r="B494" t="inlineStr">
        <is>
          <t>2025</t>
        </is>
      </c>
      <c r="C494" t="inlineStr">
        <is>
          <t>10</t>
        </is>
      </c>
      <c r="D494" t="inlineStr">
        <is>
          <t>046</t>
        </is>
      </c>
      <c r="E494" t="inlineStr">
        <is>
          <t>4939</t>
        </is>
      </c>
      <c r="F494" t="inlineStr">
        <is>
          <t>DE</t>
        </is>
      </c>
      <c r="G494" t="inlineStr">
        <is>
          <t>039505</t>
        </is>
      </c>
      <c r="H494" t="inlineStr">
        <is>
          <t>13/10/2025</t>
        </is>
      </c>
      <c r="I494" t="inlineStr">
        <is>
          <t>VERDE</t>
        </is>
      </c>
      <c r="J494" t="inlineStr">
        <is>
          <t>http://www.aduanet.gob.pe/servlet/SgCDUI2?option=una&amp;n=40&amp;codaduana=046&amp;anoprese=2025&amp;numecorre=039505</t>
        </is>
      </c>
      <c r="K494" t="inlineStr">
        <is>
          <t>2026-09-24T02:47:15.312718+00:00</t>
        </is>
      </c>
    </row>
    <row r="495">
      <c r="A495" t="inlineStr">
        <is>
          <t>20526179367</t>
        </is>
      </c>
      <c r="B495" t="inlineStr">
        <is>
          <t>2025</t>
        </is>
      </c>
      <c r="C495" t="inlineStr">
        <is>
          <t>10</t>
        </is>
      </c>
      <c r="D495" t="inlineStr">
        <is>
          <t>046</t>
        </is>
      </c>
      <c r="E495" t="inlineStr">
        <is>
          <t>4939</t>
        </is>
      </c>
      <c r="F495" t="inlineStr">
        <is>
          <t>DE</t>
        </is>
      </c>
      <c r="G495" t="inlineStr">
        <is>
          <t>040246</t>
        </is>
      </c>
      <c r="H495" t="inlineStr">
        <is>
          <t>17/10/2025</t>
        </is>
      </c>
      <c r="I495" t="inlineStr">
        <is>
          <t>VERDE</t>
        </is>
      </c>
      <c r="J495" t="inlineStr">
        <is>
          <t>http://www.aduanet.gob.pe/servlet/SgCDUI2?option=una&amp;n=40&amp;codaduana=046&amp;anoprese=2025&amp;numecorre=040246</t>
        </is>
      </c>
      <c r="K495" t="inlineStr">
        <is>
          <t>2026-09-24T02:47:15.312718+00:00</t>
        </is>
      </c>
    </row>
    <row r="496">
      <c r="A496" t="inlineStr">
        <is>
          <t>20526179367</t>
        </is>
      </c>
      <c r="B496" t="inlineStr">
        <is>
          <t>2025</t>
        </is>
      </c>
      <c r="C496" t="inlineStr">
        <is>
          <t>10</t>
        </is>
      </c>
      <c r="D496" t="inlineStr">
        <is>
          <t>046</t>
        </is>
      </c>
      <c r="E496" t="inlineStr">
        <is>
          <t>4939</t>
        </is>
      </c>
      <c r="F496" t="inlineStr">
        <is>
          <t>DE</t>
        </is>
      </c>
      <c r="G496" t="inlineStr">
        <is>
          <t>042446</t>
        </is>
      </c>
      <c r="H496" t="inlineStr">
        <is>
          <t>25/10/2025</t>
        </is>
      </c>
      <c r="I496" t="inlineStr">
        <is>
          <t>VERDE</t>
        </is>
      </c>
      <c r="J496" t="inlineStr">
        <is>
          <t>http://www.aduanet.gob.pe/servlet/SgCDUI2?option=una&amp;n=40&amp;codaduana=046&amp;anoprese=2025&amp;numecorre=042446</t>
        </is>
      </c>
      <c r="K496" t="inlineStr">
        <is>
          <t>2026-09-24T02:47:15.312718+00:00</t>
        </is>
      </c>
    </row>
    <row r="497">
      <c r="A497" t="inlineStr">
        <is>
          <t>20526179367</t>
        </is>
      </c>
      <c r="B497" t="inlineStr">
        <is>
          <t>2025</t>
        </is>
      </c>
      <c r="C497" t="inlineStr">
        <is>
          <t>10</t>
        </is>
      </c>
      <c r="D497" t="inlineStr">
        <is>
          <t>046</t>
        </is>
      </c>
      <c r="E497" t="inlineStr">
        <is>
          <t>4939</t>
        </is>
      </c>
      <c r="F497" t="inlineStr">
        <is>
          <t>DE</t>
        </is>
      </c>
      <c r="G497" t="inlineStr">
        <is>
          <t>043430</t>
        </is>
      </c>
      <c r="H497" t="inlineStr">
        <is>
          <t>27/10/2025</t>
        </is>
      </c>
      <c r="I497" t="inlineStr">
        <is>
          <t>VERDE</t>
        </is>
      </c>
      <c r="J497" t="inlineStr">
        <is>
          <t>http://www.aduanet.gob.pe/servlet/SgCDUI2?option=una&amp;n=40&amp;codaduana=046&amp;anoprese=2025&amp;numecorre=043430</t>
        </is>
      </c>
      <c r="K497" t="inlineStr">
        <is>
          <t>2026-09-24T02:47:15.312718+00:00</t>
        </is>
      </c>
    </row>
    <row r="498">
      <c r="A498" t="inlineStr">
        <is>
          <t>20526179367</t>
        </is>
      </c>
      <c r="B498" t="inlineStr">
        <is>
          <t>2025</t>
        </is>
      </c>
      <c r="C498" t="inlineStr">
        <is>
          <t>10</t>
        </is>
      </c>
      <c r="D498" t="inlineStr">
        <is>
          <t>046</t>
        </is>
      </c>
      <c r="E498" t="inlineStr">
        <is>
          <t>4939</t>
        </is>
      </c>
      <c r="F498" t="inlineStr">
        <is>
          <t>NL</t>
        </is>
      </c>
      <c r="G498" t="inlineStr">
        <is>
          <t>040386</t>
        </is>
      </c>
      <c r="H498" t="inlineStr">
        <is>
          <t>20/10/2025</t>
        </is>
      </c>
      <c r="I498" t="inlineStr">
        <is>
          <t>VERDE</t>
        </is>
      </c>
      <c r="J498" t="inlineStr">
        <is>
          <t>http://www.aduanet.gob.pe/servlet/SgCDUI2?option=una&amp;n=40&amp;codaduana=046&amp;anoprese=2025&amp;numecorre=040386</t>
        </is>
      </c>
      <c r="K498" t="inlineStr">
        <is>
          <t>2026-09-24T02:47:16.087731+00:00</t>
        </is>
      </c>
    </row>
    <row r="499">
      <c r="A499" t="inlineStr">
        <is>
          <t>20526179367</t>
        </is>
      </c>
      <c r="B499" t="inlineStr">
        <is>
          <t>2025</t>
        </is>
      </c>
      <c r="C499" t="inlineStr">
        <is>
          <t>11</t>
        </is>
      </c>
      <c r="D499" t="inlineStr">
        <is>
          <t>046</t>
        </is>
      </c>
      <c r="E499" t="inlineStr">
        <is>
          <t>4939</t>
        </is>
      </c>
      <c r="F499" t="inlineStr">
        <is>
          <t>NL</t>
        </is>
      </c>
      <c r="G499" t="inlineStr">
        <is>
          <t>052316</t>
        </is>
      </c>
      <c r="H499" t="inlineStr">
        <is>
          <t>24/11/2025</t>
        </is>
      </c>
      <c r="I499" t="inlineStr">
        <is>
          <t>VERDE</t>
        </is>
      </c>
      <c r="J499" t="inlineStr">
        <is>
          <t>http://www.aduanet.gob.pe/servlet/SgCDUI2?option=una&amp;n=40&amp;codaduana=046&amp;anoprese=2025&amp;numecorre=052316</t>
        </is>
      </c>
      <c r="K499" t="inlineStr">
        <is>
          <t>2026-09-24T02:47:16.833818+00:00</t>
        </is>
      </c>
    </row>
    <row r="500">
      <c r="A500" t="inlineStr">
        <is>
          <t>20526179367</t>
        </is>
      </c>
      <c r="B500" t="inlineStr">
        <is>
          <t>2025</t>
        </is>
      </c>
      <c r="C500" t="inlineStr">
        <is>
          <t>11</t>
        </is>
      </c>
      <c r="D500" t="inlineStr">
        <is>
          <t>046</t>
        </is>
      </c>
      <c r="E500" t="inlineStr">
        <is>
          <t>4939</t>
        </is>
      </c>
      <c r="F500" t="inlineStr">
        <is>
          <t>BE</t>
        </is>
      </c>
      <c r="G500" t="inlineStr">
        <is>
          <t>051498</t>
        </is>
      </c>
      <c r="H500" t="inlineStr">
        <is>
          <t>25/11/2025</t>
        </is>
      </c>
      <c r="I500" t="inlineStr">
        <is>
          <t>VERDE</t>
        </is>
      </c>
      <c r="J500" t="inlineStr">
        <is>
          <t>http://www.aduanet.gob.pe/servlet/SgCDUI2?option=una&amp;n=40&amp;codaduana=046&amp;anoprese=2025&amp;numecorre=051498</t>
        </is>
      </c>
      <c r="K500" t="inlineStr">
        <is>
          <t>2026-09-24T02:47:17.598802+00:00</t>
        </is>
      </c>
    </row>
    <row r="501">
      <c r="A501" t="inlineStr">
        <is>
          <t>20526179367</t>
        </is>
      </c>
      <c r="B501" t="inlineStr">
        <is>
          <t>2025</t>
        </is>
      </c>
      <c r="C501" t="inlineStr">
        <is>
          <t>11</t>
        </is>
      </c>
      <c r="D501" t="inlineStr">
        <is>
          <t>046</t>
        </is>
      </c>
      <c r="E501" t="inlineStr">
        <is>
          <t>4939</t>
        </is>
      </c>
      <c r="F501" t="inlineStr">
        <is>
          <t>BE</t>
        </is>
      </c>
      <c r="G501" t="inlineStr">
        <is>
          <t>055106</t>
        </is>
      </c>
      <c r="H501" t="inlineStr">
        <is>
          <t>30/11/2025</t>
        </is>
      </c>
      <c r="I501" t="inlineStr">
        <is>
          <t>VERDE</t>
        </is>
      </c>
      <c r="J501" t="inlineStr">
        <is>
          <t>http://www.aduanet.gob.pe/servlet/SgCDUI2?option=una&amp;n=40&amp;codaduana=046&amp;anoprese=2025&amp;numecorre=055106</t>
        </is>
      </c>
      <c r="K501" t="inlineStr">
        <is>
          <t>2026-09-24T02:47:17.598802+00:00</t>
        </is>
      </c>
    </row>
    <row r="502">
      <c r="A502" t="inlineStr">
        <is>
          <t>20526179367</t>
        </is>
      </c>
      <c r="B502" t="inlineStr">
        <is>
          <t>2025</t>
        </is>
      </c>
      <c r="C502" t="inlineStr">
        <is>
          <t>11</t>
        </is>
      </c>
      <c r="D502" t="inlineStr">
        <is>
          <t>046</t>
        </is>
      </c>
      <c r="E502" t="inlineStr">
        <is>
          <t>4939</t>
        </is>
      </c>
      <c r="F502" t="inlineStr">
        <is>
          <t>DE</t>
        </is>
      </c>
      <c r="G502" t="inlineStr">
        <is>
          <t>045009</t>
        </is>
      </c>
      <c r="H502" t="inlineStr">
        <is>
          <t>01/11/2025</t>
        </is>
      </c>
      <c r="I502" t="inlineStr">
        <is>
          <t>VERDE</t>
        </is>
      </c>
      <c r="J502" t="inlineStr">
        <is>
          <t>http://www.aduanet.gob.pe/servlet/SgCDUI2?option=una&amp;n=40&amp;codaduana=046&amp;anoprese=2025&amp;numecorre=045009</t>
        </is>
      </c>
      <c r="K502" t="inlineStr">
        <is>
          <t>2026-09-24T02:47:18.190035+00:00</t>
        </is>
      </c>
    </row>
    <row r="503">
      <c r="A503" t="inlineStr">
        <is>
          <t>20526179367</t>
        </is>
      </c>
      <c r="B503" t="inlineStr">
        <is>
          <t>2025</t>
        </is>
      </c>
      <c r="C503" t="inlineStr">
        <is>
          <t>11</t>
        </is>
      </c>
      <c r="D503" t="inlineStr">
        <is>
          <t>046</t>
        </is>
      </c>
      <c r="E503" t="inlineStr">
        <is>
          <t>4939</t>
        </is>
      </c>
      <c r="F503" t="inlineStr">
        <is>
          <t>DE</t>
        </is>
      </c>
      <c r="G503" t="inlineStr">
        <is>
          <t>045450</t>
        </is>
      </c>
      <c r="H503" t="inlineStr">
        <is>
          <t>03/11/2025</t>
        </is>
      </c>
      <c r="I503" t="inlineStr">
        <is>
          <t>VERDE</t>
        </is>
      </c>
      <c r="J503" t="inlineStr">
        <is>
          <t>http://www.aduanet.gob.pe/servlet/SgCDUI2?option=una&amp;n=40&amp;codaduana=046&amp;anoprese=2025&amp;numecorre=045450</t>
        </is>
      </c>
      <c r="K503" t="inlineStr">
        <is>
          <t>2026-09-24T02:47:18.190035+00:00</t>
        </is>
      </c>
    </row>
    <row r="504">
      <c r="A504" t="inlineStr">
        <is>
          <t>20526179367</t>
        </is>
      </c>
      <c r="B504" t="inlineStr">
        <is>
          <t>2025</t>
        </is>
      </c>
      <c r="C504" t="inlineStr">
        <is>
          <t>11</t>
        </is>
      </c>
      <c r="D504" t="inlineStr">
        <is>
          <t>046</t>
        </is>
      </c>
      <c r="E504" t="inlineStr">
        <is>
          <t>4939</t>
        </is>
      </c>
      <c r="F504" t="inlineStr">
        <is>
          <t>DE</t>
        </is>
      </c>
      <c r="G504" t="inlineStr">
        <is>
          <t>047125</t>
        </is>
      </c>
      <c r="H504" t="inlineStr">
        <is>
          <t>08/11/2025</t>
        </is>
      </c>
      <c r="I504" t="inlineStr">
        <is>
          <t>VERDE</t>
        </is>
      </c>
      <c r="J504" t="inlineStr">
        <is>
          <t>http://www.aduanet.gob.pe/servlet/SgCDUI2?option=una&amp;n=40&amp;codaduana=046&amp;anoprese=2025&amp;numecorre=047125</t>
        </is>
      </c>
      <c r="K504" t="inlineStr">
        <is>
          <t>2026-09-24T02:47:18.190035+00:00</t>
        </is>
      </c>
    </row>
    <row r="505">
      <c r="A505" t="inlineStr">
        <is>
          <t>20526179367</t>
        </is>
      </c>
      <c r="B505" t="inlineStr">
        <is>
          <t>2025</t>
        </is>
      </c>
      <c r="C505" t="inlineStr">
        <is>
          <t>11</t>
        </is>
      </c>
      <c r="D505" t="inlineStr">
        <is>
          <t>046</t>
        </is>
      </c>
      <c r="E505" t="inlineStr">
        <is>
          <t>4939</t>
        </is>
      </c>
      <c r="F505" t="inlineStr">
        <is>
          <t>DE</t>
        </is>
      </c>
      <c r="G505" t="inlineStr">
        <is>
          <t>048140</t>
        </is>
      </c>
      <c r="H505" t="inlineStr">
        <is>
          <t>10/11/2025</t>
        </is>
      </c>
      <c r="I505" t="inlineStr">
        <is>
          <t>VERDE</t>
        </is>
      </c>
      <c r="J505" t="inlineStr">
        <is>
          <t>http://www.aduanet.gob.pe/servlet/SgCDUI2?option=una&amp;n=40&amp;codaduana=046&amp;anoprese=2025&amp;numecorre=048140</t>
        </is>
      </c>
      <c r="K505" t="inlineStr">
        <is>
          <t>2026-09-24T02:47:18.190035+00:00</t>
        </is>
      </c>
    </row>
    <row r="506">
      <c r="A506" t="inlineStr">
        <is>
          <t>20526179367</t>
        </is>
      </c>
      <c r="B506" t="inlineStr">
        <is>
          <t>2025</t>
        </is>
      </c>
      <c r="C506" t="inlineStr">
        <is>
          <t>11</t>
        </is>
      </c>
      <c r="D506" t="inlineStr">
        <is>
          <t>046</t>
        </is>
      </c>
      <c r="E506" t="inlineStr">
        <is>
          <t>4939</t>
        </is>
      </c>
      <c r="F506" t="inlineStr">
        <is>
          <t>DE</t>
        </is>
      </c>
      <c r="G506" t="inlineStr">
        <is>
          <t>050529</t>
        </is>
      </c>
      <c r="H506" t="inlineStr">
        <is>
          <t>17/11/2025</t>
        </is>
      </c>
      <c r="I506" t="inlineStr">
        <is>
          <t>VERDE</t>
        </is>
      </c>
      <c r="J506" t="inlineStr">
        <is>
          <t>http://www.aduanet.gob.pe/servlet/SgCDUI2?option=una&amp;n=40&amp;codaduana=046&amp;anoprese=2025&amp;numecorre=050529</t>
        </is>
      </c>
      <c r="K506" t="inlineStr">
        <is>
          <t>2026-09-24T02:47:18.190035+00:00</t>
        </is>
      </c>
    </row>
    <row r="507">
      <c r="A507" t="inlineStr">
        <is>
          <t>20526179367</t>
        </is>
      </c>
      <c r="B507" t="inlineStr">
        <is>
          <t>2025</t>
        </is>
      </c>
      <c r="C507" t="inlineStr">
        <is>
          <t>11</t>
        </is>
      </c>
      <c r="D507" t="inlineStr">
        <is>
          <t>046</t>
        </is>
      </c>
      <c r="E507" t="inlineStr">
        <is>
          <t>4939</t>
        </is>
      </c>
      <c r="F507" t="inlineStr">
        <is>
          <t>DE</t>
        </is>
      </c>
      <c r="G507" t="inlineStr">
        <is>
          <t>051428</t>
        </is>
      </c>
      <c r="H507" t="inlineStr">
        <is>
          <t>18/11/2025</t>
        </is>
      </c>
      <c r="I507" t="inlineStr">
        <is>
          <t>VERDE</t>
        </is>
      </c>
      <c r="J507" t="inlineStr">
        <is>
          <t>http://www.aduanet.gob.pe/servlet/SgCDUI2?option=una&amp;n=40&amp;codaduana=046&amp;anoprese=2025&amp;numecorre=051428</t>
        </is>
      </c>
      <c r="K507" t="inlineStr">
        <is>
          <t>2026-09-24T02:47:18.190035+00:00</t>
        </is>
      </c>
    </row>
    <row r="508">
      <c r="A508" t="inlineStr">
        <is>
          <t>20526179367</t>
        </is>
      </c>
      <c r="B508" t="inlineStr">
        <is>
          <t>2025</t>
        </is>
      </c>
      <c r="C508" t="inlineStr">
        <is>
          <t>12</t>
        </is>
      </c>
      <c r="D508" t="inlineStr">
        <is>
          <t>046</t>
        </is>
      </c>
      <c r="E508" t="inlineStr">
        <is>
          <t>4939</t>
        </is>
      </c>
      <c r="F508" t="inlineStr">
        <is>
          <t>NL</t>
        </is>
      </c>
      <c r="G508" t="inlineStr">
        <is>
          <t>056271</t>
        </is>
      </c>
      <c r="H508" t="inlineStr">
        <is>
          <t>01/12/2025</t>
        </is>
      </c>
      <c r="I508" t="inlineStr">
        <is>
          <t>VERDE</t>
        </is>
      </c>
      <c r="J508" t="inlineStr">
        <is>
          <t>http://www.aduanet.gob.pe/servlet/SgCDUI2?option=una&amp;n=40&amp;codaduana=046&amp;anoprese=2025&amp;numecorre=056271</t>
        </is>
      </c>
      <c r="K508" t="inlineStr">
        <is>
          <t>2026-09-24T02:47:18.787213+00:00</t>
        </is>
      </c>
    </row>
    <row r="509">
      <c r="A509" t="inlineStr">
        <is>
          <t>20526179367</t>
        </is>
      </c>
      <c r="B509" t="inlineStr">
        <is>
          <t>2025</t>
        </is>
      </c>
      <c r="C509" t="inlineStr">
        <is>
          <t>12</t>
        </is>
      </c>
      <c r="D509" t="inlineStr">
        <is>
          <t>046</t>
        </is>
      </c>
      <c r="E509" t="inlineStr">
        <is>
          <t>4939</t>
        </is>
      </c>
      <c r="F509" t="inlineStr">
        <is>
          <t>NL</t>
        </is>
      </c>
      <c r="G509" t="inlineStr">
        <is>
          <t>057651</t>
        </is>
      </c>
      <c r="H509" t="inlineStr">
        <is>
          <t>08/12/2025</t>
        </is>
      </c>
      <c r="I509" t="inlineStr">
        <is>
          <t>VERDE</t>
        </is>
      </c>
      <c r="J509" t="inlineStr">
        <is>
          <t>http://www.aduanet.gob.pe/servlet/SgCDUI2?option=una&amp;n=40&amp;codaduana=046&amp;anoprese=2025&amp;numecorre=057651</t>
        </is>
      </c>
      <c r="K509" t="inlineStr">
        <is>
          <t>2026-09-24T02:47:18.787213+00:00</t>
        </is>
      </c>
    </row>
    <row r="510">
      <c r="A510" t="inlineStr">
        <is>
          <t>20526179367</t>
        </is>
      </c>
      <c r="B510" t="inlineStr">
        <is>
          <t>2025</t>
        </is>
      </c>
      <c r="C510" t="inlineStr">
        <is>
          <t>12</t>
        </is>
      </c>
      <c r="D510" t="inlineStr">
        <is>
          <t>046</t>
        </is>
      </c>
      <c r="E510" t="inlineStr">
        <is>
          <t>4939</t>
        </is>
      </c>
      <c r="F510" t="inlineStr">
        <is>
          <t>NL</t>
        </is>
      </c>
      <c r="G510" t="inlineStr">
        <is>
          <t>063447</t>
        </is>
      </c>
      <c r="H510" t="inlineStr">
        <is>
          <t>22/12/2025</t>
        </is>
      </c>
      <c r="I510" t="inlineStr">
        <is>
          <t>VERDE</t>
        </is>
      </c>
      <c r="J510" t="inlineStr">
        <is>
          <t>http://www.aduanet.gob.pe/servlet/SgCDUI2?option=una&amp;n=40&amp;codaduana=046&amp;anoprese=2025&amp;numecorre=063447</t>
        </is>
      </c>
      <c r="K510" t="inlineStr">
        <is>
          <t>2026-09-24T02:47:18.787213+00:00</t>
        </is>
      </c>
    </row>
    <row r="511">
      <c r="A511" t="inlineStr">
        <is>
          <t>20526179367</t>
        </is>
      </c>
      <c r="B511" t="inlineStr">
        <is>
          <t>2025</t>
        </is>
      </c>
      <c r="C511" t="inlineStr">
        <is>
          <t>12</t>
        </is>
      </c>
      <c r="D511" t="inlineStr">
        <is>
          <t>046</t>
        </is>
      </c>
      <c r="E511" t="inlineStr">
        <is>
          <t>4939</t>
        </is>
      </c>
      <c r="F511" t="inlineStr">
        <is>
          <t>NL</t>
        </is>
      </c>
      <c r="G511" t="inlineStr">
        <is>
          <t>066470</t>
        </is>
      </c>
      <c r="H511" t="inlineStr">
        <is>
          <t>28/12/2025</t>
        </is>
      </c>
      <c r="I511" t="inlineStr">
        <is>
          <t>VERDE</t>
        </is>
      </c>
      <c r="J511" t="inlineStr">
        <is>
          <t>http://www.aduanet.gob.pe/servlet/SgCDUI2?option=una&amp;n=40&amp;codaduana=046&amp;anoprese=2025&amp;numecorre=066470</t>
        </is>
      </c>
      <c r="K511" t="inlineStr">
        <is>
          <t>2026-09-24T02:47:18.787213+00:00</t>
        </is>
      </c>
    </row>
    <row r="512">
      <c r="A512" t="inlineStr">
        <is>
          <t>20526179367</t>
        </is>
      </c>
      <c r="B512" t="inlineStr">
        <is>
          <t>2025</t>
        </is>
      </c>
      <c r="C512" t="inlineStr">
        <is>
          <t>12</t>
        </is>
      </c>
      <c r="D512" t="inlineStr">
        <is>
          <t>046</t>
        </is>
      </c>
      <c r="E512" t="inlineStr">
        <is>
          <t>4939</t>
        </is>
      </c>
      <c r="F512" t="inlineStr">
        <is>
          <t>BE</t>
        </is>
      </c>
      <c r="G512" t="inlineStr">
        <is>
          <t>057166</t>
        </is>
      </c>
      <c r="H512" t="inlineStr">
        <is>
          <t>09/12/2025</t>
        </is>
      </c>
      <c r="I512" t="inlineStr">
        <is>
          <t>VERDE</t>
        </is>
      </c>
      <c r="J512" t="inlineStr">
        <is>
          <t>http://www.aduanet.gob.pe/servlet/SgCDUI2?option=una&amp;n=40&amp;codaduana=046&amp;anoprese=2025&amp;numecorre=057166</t>
        </is>
      </c>
      <c r="K512" t="inlineStr">
        <is>
          <t>2026-09-24T02:47:19.386084+00:00</t>
        </is>
      </c>
    </row>
    <row r="513">
      <c r="A513" t="inlineStr">
        <is>
          <t>20526179367</t>
        </is>
      </c>
      <c r="B513" t="inlineStr">
        <is>
          <t>2025</t>
        </is>
      </c>
      <c r="C513" t="inlineStr">
        <is>
          <t>12</t>
        </is>
      </c>
      <c r="D513" t="inlineStr">
        <is>
          <t>046</t>
        </is>
      </c>
      <c r="E513" t="inlineStr">
        <is>
          <t>4939</t>
        </is>
      </c>
      <c r="F513" t="inlineStr">
        <is>
          <t>BE</t>
        </is>
      </c>
      <c r="G513" t="inlineStr">
        <is>
          <t>061192</t>
        </is>
      </c>
      <c r="H513" t="inlineStr">
        <is>
          <t>13/12/2025</t>
        </is>
      </c>
      <c r="I513" t="inlineStr">
        <is>
          <t>VERDE</t>
        </is>
      </c>
      <c r="J513" t="inlineStr">
        <is>
          <t>http://www.aduanet.gob.pe/servlet/SgCDUI2?option=una&amp;n=40&amp;codaduana=046&amp;anoprese=2025&amp;numecorre=061192</t>
        </is>
      </c>
      <c r="K513" t="inlineStr">
        <is>
          <t>2026-09-24T02:47:19.386084+00:00</t>
        </is>
      </c>
    </row>
    <row r="514">
      <c r="A514" t="inlineStr">
        <is>
          <t>20526179367</t>
        </is>
      </c>
      <c r="B514" t="inlineStr">
        <is>
          <t>2025</t>
        </is>
      </c>
      <c r="C514" t="inlineStr">
        <is>
          <t>12</t>
        </is>
      </c>
      <c r="D514" t="inlineStr">
        <is>
          <t>046</t>
        </is>
      </c>
      <c r="E514" t="inlineStr">
        <is>
          <t>4939</t>
        </is>
      </c>
      <c r="F514" t="inlineStr">
        <is>
          <t>BE</t>
        </is>
      </c>
      <c r="G514" t="inlineStr">
        <is>
          <t>060762</t>
        </is>
      </c>
      <c r="H514" t="inlineStr">
        <is>
          <t>16/12/2025</t>
        </is>
      </c>
      <c r="I514" t="inlineStr">
        <is>
          <t>VERDE</t>
        </is>
      </c>
      <c r="J514" t="inlineStr">
        <is>
          <t>http://www.aduanet.gob.pe/servlet/SgCDUI2?option=una&amp;n=40&amp;codaduana=046&amp;anoprese=2025&amp;numecorre=060762</t>
        </is>
      </c>
      <c r="K514" t="inlineStr">
        <is>
          <t>2026-09-24T02:47:19.386084+00:00</t>
        </is>
      </c>
    </row>
    <row r="515">
      <c r="A515" t="inlineStr">
        <is>
          <t>20526179367</t>
        </is>
      </c>
      <c r="B515" t="inlineStr">
        <is>
          <t>2025</t>
        </is>
      </c>
      <c r="C515" t="inlineStr">
        <is>
          <t>12</t>
        </is>
      </c>
      <c r="D515" t="inlineStr">
        <is>
          <t>046</t>
        </is>
      </c>
      <c r="E515" t="inlineStr">
        <is>
          <t>4939</t>
        </is>
      </c>
      <c r="F515" t="inlineStr">
        <is>
          <t>BE</t>
        </is>
      </c>
      <c r="G515" t="inlineStr">
        <is>
          <t>062999</t>
        </is>
      </c>
      <c r="H515" t="inlineStr">
        <is>
          <t>21/12/2025</t>
        </is>
      </c>
      <c r="I515" t="inlineStr">
        <is>
          <t>VERDE</t>
        </is>
      </c>
      <c r="J515" t="inlineStr">
        <is>
          <t>http://www.aduanet.gob.pe/servlet/SgCDUI2?option=una&amp;n=40&amp;codaduana=046&amp;anoprese=2025&amp;numecorre=062999</t>
        </is>
      </c>
      <c r="K515" t="inlineStr">
        <is>
          <t>2026-09-24T02:47:19.386084+00:00</t>
        </is>
      </c>
    </row>
    <row r="516">
      <c r="A516" t="inlineStr">
        <is>
          <t>20526179367</t>
        </is>
      </c>
      <c r="B516" t="inlineStr">
        <is>
          <t>2025</t>
        </is>
      </c>
      <c r="C516" t="inlineStr">
        <is>
          <t>12</t>
        </is>
      </c>
      <c r="D516" t="inlineStr">
        <is>
          <t>046</t>
        </is>
      </c>
      <c r="E516" t="inlineStr">
        <is>
          <t>4939</t>
        </is>
      </c>
      <c r="F516" t="inlineStr">
        <is>
          <t>BE</t>
        </is>
      </c>
      <c r="G516" t="inlineStr">
        <is>
          <t>063442</t>
        </is>
      </c>
      <c r="H516" t="inlineStr">
        <is>
          <t>21/12/2025</t>
        </is>
      </c>
      <c r="I516" t="inlineStr">
        <is>
          <t>VERDE</t>
        </is>
      </c>
      <c r="J516" t="inlineStr">
        <is>
          <t>http://www.aduanet.gob.pe/servlet/SgCDUI2?option=una&amp;n=40&amp;codaduana=046&amp;anoprese=2025&amp;numecorre=063442</t>
        </is>
      </c>
      <c r="K516" t="inlineStr">
        <is>
          <t>2026-09-24T02:47:19.386084+00:00</t>
        </is>
      </c>
    </row>
    <row r="517">
      <c r="A517" t="inlineStr">
        <is>
          <t>20526179367</t>
        </is>
      </c>
      <c r="B517" t="inlineStr">
        <is>
          <t>2025</t>
        </is>
      </c>
      <c r="C517" t="inlineStr">
        <is>
          <t>12</t>
        </is>
      </c>
      <c r="D517" t="inlineStr">
        <is>
          <t>046</t>
        </is>
      </c>
      <c r="E517" t="inlineStr">
        <is>
          <t>4939</t>
        </is>
      </c>
      <c r="F517" t="inlineStr">
        <is>
          <t>BE</t>
        </is>
      </c>
      <c r="G517" t="inlineStr">
        <is>
          <t>065627</t>
        </is>
      </c>
      <c r="H517" t="inlineStr">
        <is>
          <t>27/12/2025</t>
        </is>
      </c>
      <c r="I517" t="inlineStr">
        <is>
          <t>VERDE</t>
        </is>
      </c>
      <c r="J517" t="inlineStr">
        <is>
          <t>http://www.aduanet.gob.pe/servlet/SgCDUI2?option=una&amp;n=40&amp;codaduana=046&amp;anoprese=2025&amp;numecorre=065627</t>
        </is>
      </c>
      <c r="K517" t="inlineStr">
        <is>
          <t>2026-09-24T02:47:19.386084+00:00</t>
        </is>
      </c>
    </row>
    <row r="518">
      <c r="A518" t="inlineStr">
        <is>
          <t>20526179367</t>
        </is>
      </c>
      <c r="B518" t="inlineStr">
        <is>
          <t>2026</t>
        </is>
      </c>
      <c r="C518" t="inlineStr">
        <is>
          <t>1</t>
        </is>
      </c>
      <c r="D518" t="inlineStr">
        <is>
          <t>046</t>
        </is>
      </c>
      <c r="E518" t="inlineStr">
        <is>
          <t>4939</t>
        </is>
      </c>
      <c r="F518" t="inlineStr">
        <is>
          <t>DE</t>
        </is>
      </c>
      <c r="G518" t="inlineStr">
        <is>
          <t>067226</t>
        </is>
      </c>
      <c r="H518" t="inlineStr">
        <is>
          <t>04/01/2026</t>
        </is>
      </c>
      <c r="I518" t="inlineStr">
        <is>
          <t>VERDE</t>
        </is>
      </c>
      <c r="J518" t="inlineStr">
        <is>
          <t>http://www.aduanet.gob.pe/servlet/SgCDUI2?option=una&amp;n=40&amp;codaduana=046&amp;anoprese=2025&amp;numecorre=067226</t>
        </is>
      </c>
      <c r="K518" t="inlineStr">
        <is>
          <t>2026-09-24T02:47:19.981830+00:00</t>
        </is>
      </c>
    </row>
    <row r="519">
      <c r="A519" t="inlineStr">
        <is>
          <t>20526179367</t>
        </is>
      </c>
      <c r="B519" t="inlineStr">
        <is>
          <t>2026</t>
        </is>
      </c>
      <c r="C519" t="inlineStr">
        <is>
          <t>1</t>
        </is>
      </c>
      <c r="D519" t="inlineStr">
        <is>
          <t>046</t>
        </is>
      </c>
      <c r="E519" t="inlineStr">
        <is>
          <t>4939</t>
        </is>
      </c>
      <c r="F519" t="inlineStr">
        <is>
          <t>DE</t>
        </is>
      </c>
      <c r="G519" t="inlineStr">
        <is>
          <t>000539</t>
        </is>
      </c>
      <c r="H519" t="inlineStr">
        <is>
          <t>11/01/2026</t>
        </is>
      </c>
      <c r="I519" t="inlineStr">
        <is>
          <t>VERDE</t>
        </is>
      </c>
      <c r="J519" t="inlineStr">
        <is>
          <t>http://www.aduanet.gob.pe/servlet/SgCDUI2?option=una&amp;n=40&amp;codaduana=046&amp;anoprese=2026&amp;numecorre=000539</t>
        </is>
      </c>
      <c r="K519" t="inlineStr">
        <is>
          <t>2026-09-24T02:47:19.981830+00:00</t>
        </is>
      </c>
    </row>
    <row r="520">
      <c r="A520" t="inlineStr">
        <is>
          <t>20526179367</t>
        </is>
      </c>
      <c r="B520" t="inlineStr">
        <is>
          <t>2026</t>
        </is>
      </c>
      <c r="C520" t="inlineStr">
        <is>
          <t>1</t>
        </is>
      </c>
      <c r="D520" t="inlineStr">
        <is>
          <t>046</t>
        </is>
      </c>
      <c r="E520" t="inlineStr">
        <is>
          <t>4939</t>
        </is>
      </c>
      <c r="F520" t="inlineStr">
        <is>
          <t>DE</t>
        </is>
      </c>
      <c r="G520" t="inlineStr">
        <is>
          <t>002407</t>
        </is>
      </c>
      <c r="H520" t="inlineStr">
        <is>
          <t>19/01/2026</t>
        </is>
      </c>
      <c r="I520" t="inlineStr">
        <is>
          <t>VERDE</t>
        </is>
      </c>
      <c r="J520" t="inlineStr">
        <is>
          <t>http://www.aduanet.gob.pe/servlet/SgCDUI2?option=una&amp;n=40&amp;codaduana=046&amp;anoprese=2026&amp;numecorre=002407</t>
        </is>
      </c>
      <c r="K520" t="inlineStr">
        <is>
          <t>2026-09-24T02:47:19.981830+00:00</t>
        </is>
      </c>
    </row>
    <row r="521">
      <c r="A521" t="inlineStr">
        <is>
          <t>20526179367</t>
        </is>
      </c>
      <c r="B521" t="inlineStr">
        <is>
          <t>2026</t>
        </is>
      </c>
      <c r="C521" t="inlineStr">
        <is>
          <t>1</t>
        </is>
      </c>
      <c r="D521" t="inlineStr">
        <is>
          <t>046</t>
        </is>
      </c>
      <c r="E521" t="inlineStr">
        <is>
          <t>4939</t>
        </is>
      </c>
      <c r="F521" t="inlineStr">
        <is>
          <t>NL</t>
        </is>
      </c>
      <c r="G521" t="inlineStr">
        <is>
          <t>067227</t>
        </is>
      </c>
      <c r="H521" t="inlineStr">
        <is>
          <t>04/01/2026</t>
        </is>
      </c>
      <c r="I521" t="inlineStr">
        <is>
          <t>VERDE</t>
        </is>
      </c>
      <c r="J521" t="inlineStr">
        <is>
          <t>http://www.aduanet.gob.pe/servlet/SgCDUI2?option=una&amp;n=40&amp;codaduana=046&amp;anoprese=2025&amp;numecorre=067227</t>
        </is>
      </c>
      <c r="K521" t="inlineStr">
        <is>
          <t>2026-09-24T02:47:20.590012+00:00</t>
        </is>
      </c>
    </row>
    <row r="522">
      <c r="A522" t="inlineStr">
        <is>
          <t>20526179367</t>
        </is>
      </c>
      <c r="B522" t="inlineStr">
        <is>
          <t>2026</t>
        </is>
      </c>
      <c r="C522" t="inlineStr">
        <is>
          <t>1</t>
        </is>
      </c>
      <c r="D522" t="inlineStr">
        <is>
          <t>046</t>
        </is>
      </c>
      <c r="E522" t="inlineStr">
        <is>
          <t>4939</t>
        </is>
      </c>
      <c r="F522" t="inlineStr">
        <is>
          <t>NL</t>
        </is>
      </c>
      <c r="G522" t="inlineStr">
        <is>
          <t>000540</t>
        </is>
      </c>
      <c r="H522" t="inlineStr">
        <is>
          <t>11/01/2026</t>
        </is>
      </c>
      <c r="I522" t="inlineStr">
        <is>
          <t>VERDE</t>
        </is>
      </c>
      <c r="J522" t="inlineStr">
        <is>
          <t>http://www.aduanet.gob.pe/servlet/SgCDUI2?option=una&amp;n=40&amp;codaduana=046&amp;anoprese=2026&amp;numecorre=000540</t>
        </is>
      </c>
      <c r="K522" t="inlineStr">
        <is>
          <t>2026-09-24T02:47:20.590012+00:00</t>
        </is>
      </c>
    </row>
    <row r="523">
      <c r="A523" t="inlineStr">
        <is>
          <t>20526179367</t>
        </is>
      </c>
      <c r="B523" t="inlineStr">
        <is>
          <t>2026</t>
        </is>
      </c>
      <c r="C523" t="inlineStr">
        <is>
          <t>1</t>
        </is>
      </c>
      <c r="D523" t="inlineStr">
        <is>
          <t>046</t>
        </is>
      </c>
      <c r="E523" t="inlineStr">
        <is>
          <t>4939</t>
        </is>
      </c>
      <c r="F523" t="inlineStr">
        <is>
          <t>NL</t>
        </is>
      </c>
      <c r="G523" t="inlineStr">
        <is>
          <t>003680</t>
        </is>
      </c>
      <c r="H523" t="inlineStr">
        <is>
          <t>26/01/2026</t>
        </is>
      </c>
      <c r="I523" t="inlineStr">
        <is>
          <t>VERDE</t>
        </is>
      </c>
      <c r="J523" t="inlineStr">
        <is>
          <t>http://www.aduanet.gob.pe/servlet/SgCDUI2?option=una&amp;n=40&amp;codaduana=046&amp;anoprese=2026&amp;numecorre=003680</t>
        </is>
      </c>
      <c r="K523" t="inlineStr">
        <is>
          <t>2026-09-24T02:47:20.590012+00:00</t>
        </is>
      </c>
    </row>
    <row r="524">
      <c r="A524" t="inlineStr">
        <is>
          <t>20526179367</t>
        </is>
      </c>
      <c r="B524" t="inlineStr">
        <is>
          <t>2026</t>
        </is>
      </c>
      <c r="C524" t="inlineStr">
        <is>
          <t>1</t>
        </is>
      </c>
      <c r="D524" t="inlineStr">
        <is>
          <t>046</t>
        </is>
      </c>
      <c r="E524" t="inlineStr">
        <is>
          <t>4939</t>
        </is>
      </c>
      <c r="F524" t="inlineStr">
        <is>
          <t>BE</t>
        </is>
      </c>
      <c r="G524" t="inlineStr">
        <is>
          <t>067013</t>
        </is>
      </c>
      <c r="H524" t="inlineStr">
        <is>
          <t>05/01/2026</t>
        </is>
      </c>
      <c r="I524" t="inlineStr">
        <is>
          <t>VERDE</t>
        </is>
      </c>
      <c r="J524" t="inlineStr">
        <is>
          <t>http://www.aduanet.gob.pe/servlet/SgCDUI2?option=una&amp;n=40&amp;codaduana=046&amp;anoprese=2025&amp;numecorre=067013</t>
        </is>
      </c>
      <c r="K524" t="inlineStr">
        <is>
          <t>2026-09-24T02:47:21.178616+00:00</t>
        </is>
      </c>
    </row>
    <row r="525">
      <c r="A525" t="inlineStr">
        <is>
          <t>20526179367</t>
        </is>
      </c>
      <c r="B525" t="inlineStr">
        <is>
          <t>2026</t>
        </is>
      </c>
      <c r="C525" t="inlineStr">
        <is>
          <t>1</t>
        </is>
      </c>
      <c r="D525" t="inlineStr">
        <is>
          <t>046</t>
        </is>
      </c>
      <c r="E525" t="inlineStr">
        <is>
          <t>4939</t>
        </is>
      </c>
      <c r="F525" t="inlineStr">
        <is>
          <t>BE</t>
        </is>
      </c>
      <c r="G525" t="inlineStr">
        <is>
          <t>000920</t>
        </is>
      </c>
      <c r="H525" t="inlineStr">
        <is>
          <t>12/01/2026</t>
        </is>
      </c>
      <c r="I525" t="inlineStr">
        <is>
          <t>VERDE</t>
        </is>
      </c>
      <c r="J525" t="inlineStr">
        <is>
          <t>http://www.aduanet.gob.pe/servlet/SgCDUI2?option=una&amp;n=40&amp;codaduana=046&amp;anoprese=2026&amp;numecorre=000920</t>
        </is>
      </c>
      <c r="K525" t="inlineStr">
        <is>
          <t>2026-09-24T02:47:21.178616+00:00</t>
        </is>
      </c>
    </row>
    <row r="526">
      <c r="A526" t="inlineStr">
        <is>
          <t>20526179367</t>
        </is>
      </c>
      <c r="B526" t="inlineStr">
        <is>
          <t>2026</t>
        </is>
      </c>
      <c r="C526" t="inlineStr">
        <is>
          <t>1</t>
        </is>
      </c>
      <c r="D526" t="inlineStr">
        <is>
          <t>046</t>
        </is>
      </c>
      <c r="E526" t="inlineStr">
        <is>
          <t>4939</t>
        </is>
      </c>
      <c r="F526" t="inlineStr">
        <is>
          <t>BE</t>
        </is>
      </c>
      <c r="G526" t="inlineStr">
        <is>
          <t>001962</t>
        </is>
      </c>
      <c r="H526" t="inlineStr">
        <is>
          <t>18/01/2026</t>
        </is>
      </c>
      <c r="I526" t="inlineStr">
        <is>
          <t>VERDE</t>
        </is>
      </c>
      <c r="J526" t="inlineStr">
        <is>
          <t>http://www.aduanet.gob.pe/servlet/SgCDUI2?option=una&amp;n=40&amp;codaduana=046&amp;anoprese=2026&amp;numecorre=001962</t>
        </is>
      </c>
      <c r="K526" t="inlineStr">
        <is>
          <t>2026-09-24T02:47:21.178616+00:00</t>
        </is>
      </c>
    </row>
    <row r="527">
      <c r="A527" t="inlineStr">
        <is>
          <t>20526179367</t>
        </is>
      </c>
      <c r="B527" t="inlineStr">
        <is>
          <t>2026</t>
        </is>
      </c>
      <c r="C527" t="inlineStr">
        <is>
          <t>1</t>
        </is>
      </c>
      <c r="D527" t="inlineStr">
        <is>
          <t>046</t>
        </is>
      </c>
      <c r="E527" t="inlineStr">
        <is>
          <t>4939</t>
        </is>
      </c>
      <c r="F527" t="inlineStr">
        <is>
          <t>BE</t>
        </is>
      </c>
      <c r="G527" t="inlineStr">
        <is>
          <t>003226</t>
        </is>
      </c>
      <c r="H527" t="inlineStr">
        <is>
          <t>24/01/2026</t>
        </is>
      </c>
      <c r="I527" t="inlineStr">
        <is>
          <t>VERDE</t>
        </is>
      </c>
      <c r="J527" t="inlineStr">
        <is>
          <t>http://www.aduanet.gob.pe/servlet/SgCDUI2?option=una&amp;n=40&amp;codaduana=046&amp;anoprese=2026&amp;numecorre=003226</t>
        </is>
      </c>
      <c r="K527" t="inlineStr">
        <is>
          <t>2026-09-24T02:47:21.178616+00:00</t>
        </is>
      </c>
    </row>
    <row r="528">
      <c r="A528" t="inlineStr">
        <is>
          <t>20526179367</t>
        </is>
      </c>
      <c r="B528" t="inlineStr">
        <is>
          <t>2026</t>
        </is>
      </c>
      <c r="C528" t="inlineStr">
        <is>
          <t>1</t>
        </is>
      </c>
      <c r="D528" t="inlineStr">
        <is>
          <t>046</t>
        </is>
      </c>
      <c r="E528" t="inlineStr">
        <is>
          <t>4939</t>
        </is>
      </c>
      <c r="F528" t="inlineStr">
        <is>
          <t>BE</t>
        </is>
      </c>
      <c r="G528" t="inlineStr">
        <is>
          <t>004772</t>
        </is>
      </c>
      <c r="H528" t="inlineStr">
        <is>
          <t>31/01/2026</t>
        </is>
      </c>
      <c r="I528" t="inlineStr">
        <is>
          <t>VERDE</t>
        </is>
      </c>
      <c r="J528" t="inlineStr">
        <is>
          <t>http://www.aduanet.gob.pe/servlet/SgCDUI2?option=una&amp;n=40&amp;codaduana=046&amp;anoprese=2026&amp;numecorre=004772</t>
        </is>
      </c>
      <c r="K528" t="inlineStr">
        <is>
          <t>2026-09-24T02:47:21.178616+00:00</t>
        </is>
      </c>
    </row>
    <row r="529">
      <c r="A529" t="inlineStr">
        <is>
          <t>20526179367</t>
        </is>
      </c>
      <c r="B529" t="inlineStr">
        <is>
          <t>2026</t>
        </is>
      </c>
      <c r="C529" t="inlineStr">
        <is>
          <t>2</t>
        </is>
      </c>
      <c r="D529" t="inlineStr">
        <is>
          <t>046</t>
        </is>
      </c>
      <c r="E529" t="inlineStr">
        <is>
          <t>4939</t>
        </is>
      </c>
      <c r="F529" t="inlineStr">
        <is>
          <t>NL</t>
        </is>
      </c>
      <c r="G529" t="inlineStr">
        <is>
          <t>004828</t>
        </is>
      </c>
      <c r="H529" t="inlineStr">
        <is>
          <t>01/02/2026</t>
        </is>
      </c>
      <c r="I529" t="inlineStr">
        <is>
          <t>VERDE</t>
        </is>
      </c>
      <c r="J529" t="inlineStr">
        <is>
          <t>http://www.aduanet.gob.pe/servlet/SgCDUI2?option=una&amp;n=40&amp;codaduana=046&amp;anoprese=2026&amp;numecorre=004828</t>
        </is>
      </c>
      <c r="K529" t="inlineStr">
        <is>
          <t>2026-09-24T02:47:21.862386+00:00</t>
        </is>
      </c>
    </row>
    <row r="530">
      <c r="A530" t="inlineStr">
        <is>
          <t>20526179367</t>
        </is>
      </c>
      <c r="B530" t="inlineStr">
        <is>
          <t>2026</t>
        </is>
      </c>
      <c r="C530" t="inlineStr">
        <is>
          <t>2</t>
        </is>
      </c>
      <c r="D530" t="inlineStr">
        <is>
          <t>046</t>
        </is>
      </c>
      <c r="E530" t="inlineStr">
        <is>
          <t>4939</t>
        </is>
      </c>
      <c r="F530" t="inlineStr">
        <is>
          <t>DE</t>
        </is>
      </c>
      <c r="G530" t="inlineStr">
        <is>
          <t>004829</t>
        </is>
      </c>
      <c r="H530" t="inlineStr">
        <is>
          <t>01/02/2026</t>
        </is>
      </c>
      <c r="I530" t="inlineStr">
        <is>
          <t>VERDE</t>
        </is>
      </c>
      <c r="J530" t="inlineStr">
        <is>
          <t>http://www.aduanet.gob.pe/servlet/SgCDUI2?option=una&amp;n=40&amp;codaduana=046&amp;anoprese=2026&amp;numecorre=004829</t>
        </is>
      </c>
      <c r="K530" t="inlineStr">
        <is>
          <t>2026-09-24T02:47:22.465307+00:00</t>
        </is>
      </c>
    </row>
    <row r="531">
      <c r="A531" t="inlineStr">
        <is>
          <t>20526179367</t>
        </is>
      </c>
      <c r="B531" t="inlineStr">
        <is>
          <t>2026</t>
        </is>
      </c>
      <c r="C531" t="inlineStr">
        <is>
          <t>2</t>
        </is>
      </c>
      <c r="D531" t="inlineStr">
        <is>
          <t>046</t>
        </is>
      </c>
      <c r="E531" t="inlineStr">
        <is>
          <t>4939</t>
        </is>
      </c>
      <c r="F531" t="inlineStr">
        <is>
          <t>DE</t>
        </is>
      </c>
      <c r="G531" t="inlineStr">
        <is>
          <t>006982</t>
        </is>
      </c>
      <c r="H531" t="inlineStr">
        <is>
          <t>09/02/2026</t>
        </is>
      </c>
      <c r="I531" t="inlineStr">
        <is>
          <t>VERDE</t>
        </is>
      </c>
      <c r="J531" t="inlineStr">
        <is>
          <t>http://www.aduanet.gob.pe/servlet/SgCDUI2?option=una&amp;n=40&amp;codaduana=046&amp;anoprese=2026&amp;numecorre=006982</t>
        </is>
      </c>
      <c r="K531" t="inlineStr">
        <is>
          <t>2026-09-24T02:47:22.465307+00:00</t>
        </is>
      </c>
    </row>
    <row r="532">
      <c r="A532" t="inlineStr">
        <is>
          <t>20526179367</t>
        </is>
      </c>
      <c r="B532" t="inlineStr">
        <is>
          <t>2026</t>
        </is>
      </c>
      <c r="C532" t="inlineStr">
        <is>
          <t>2</t>
        </is>
      </c>
      <c r="D532" t="inlineStr">
        <is>
          <t>046</t>
        </is>
      </c>
      <c r="E532" t="inlineStr">
        <is>
          <t>4939</t>
        </is>
      </c>
      <c r="F532" t="inlineStr">
        <is>
          <t>DE</t>
        </is>
      </c>
      <c r="G532" t="inlineStr">
        <is>
          <t>007954</t>
        </is>
      </c>
      <c r="H532" t="inlineStr">
        <is>
          <t>15/02/2026</t>
        </is>
      </c>
      <c r="I532" t="inlineStr">
        <is>
          <t>VERDE</t>
        </is>
      </c>
      <c r="J532" t="inlineStr">
        <is>
          <t>http://www.aduanet.gob.pe/servlet/SgCDUI2?option=una&amp;n=40&amp;codaduana=046&amp;anoprese=2026&amp;numecorre=007954</t>
        </is>
      </c>
      <c r="K532" t="inlineStr">
        <is>
          <t>2026-09-24T02:47:22.465307+00:00</t>
        </is>
      </c>
    </row>
    <row r="533">
      <c r="A533" t="inlineStr">
        <is>
          <t>20526179367</t>
        </is>
      </c>
      <c r="B533" t="inlineStr">
        <is>
          <t>2026</t>
        </is>
      </c>
      <c r="C533" t="inlineStr">
        <is>
          <t>2</t>
        </is>
      </c>
      <c r="D533" t="inlineStr">
        <is>
          <t>046</t>
        </is>
      </c>
      <c r="E533" t="inlineStr">
        <is>
          <t>4939</t>
        </is>
      </c>
      <c r="F533" t="inlineStr">
        <is>
          <t>DE</t>
        </is>
      </c>
      <c r="G533" t="inlineStr">
        <is>
          <t>009739</t>
        </is>
      </c>
      <c r="H533" t="inlineStr">
        <is>
          <t>23/02/2026</t>
        </is>
      </c>
      <c r="I533" t="inlineStr">
        <is>
          <t>VERDE</t>
        </is>
      </c>
      <c r="J533" t="inlineStr">
        <is>
          <t>http://www.aduanet.gob.pe/servlet/SgCDUI2?option=una&amp;n=40&amp;codaduana=046&amp;anoprese=2026&amp;numecorre=009739</t>
        </is>
      </c>
      <c r="K533" t="inlineStr">
        <is>
          <t>2026-09-24T02:47:22.465307+00:00</t>
        </is>
      </c>
    </row>
    <row r="534">
      <c r="A534" t="inlineStr">
        <is>
          <t>20526179367</t>
        </is>
      </c>
      <c r="B534" t="inlineStr">
        <is>
          <t>2026</t>
        </is>
      </c>
      <c r="C534" t="inlineStr">
        <is>
          <t>2</t>
        </is>
      </c>
      <c r="D534" t="inlineStr">
        <is>
          <t>046</t>
        </is>
      </c>
      <c r="E534" t="inlineStr">
        <is>
          <t>4939</t>
        </is>
      </c>
      <c r="F534" t="inlineStr">
        <is>
          <t>BE</t>
        </is>
      </c>
      <c r="G534" t="inlineStr">
        <is>
          <t>006301</t>
        </is>
      </c>
      <c r="H534" t="inlineStr">
        <is>
          <t>08/02/2026</t>
        </is>
      </c>
      <c r="I534" t="inlineStr">
        <is>
          <t>VERDE</t>
        </is>
      </c>
      <c r="J534" t="inlineStr">
        <is>
          <t>http://www.aduanet.gob.pe/servlet/SgCDUI2?option=una&amp;n=40&amp;codaduana=046&amp;anoprese=2026&amp;numecorre=006301</t>
        </is>
      </c>
      <c r="K534" t="inlineStr">
        <is>
          <t>2026-09-24T02:47:23.077896+00:00</t>
        </is>
      </c>
    </row>
    <row r="535">
      <c r="A535" t="inlineStr">
        <is>
          <t>20526179367</t>
        </is>
      </c>
      <c r="B535" t="inlineStr">
        <is>
          <t>2026</t>
        </is>
      </c>
      <c r="C535" t="inlineStr">
        <is>
          <t>2</t>
        </is>
      </c>
      <c r="D535" t="inlineStr">
        <is>
          <t>046</t>
        </is>
      </c>
      <c r="E535" t="inlineStr">
        <is>
          <t>4939</t>
        </is>
      </c>
      <c r="F535" t="inlineStr">
        <is>
          <t>BE</t>
        </is>
      </c>
      <c r="G535" t="inlineStr">
        <is>
          <t>007648</t>
        </is>
      </c>
      <c r="H535" t="inlineStr">
        <is>
          <t>14/02/2026</t>
        </is>
      </c>
      <c r="I535" t="inlineStr">
        <is>
          <t>VERDE</t>
        </is>
      </c>
      <c r="J535" t="inlineStr">
        <is>
          <t>http://www.aduanet.gob.pe/servlet/SgCDUI2?option=una&amp;n=40&amp;codaduana=046&amp;anoprese=2026&amp;numecorre=007648</t>
        </is>
      </c>
      <c r="K535" t="inlineStr">
        <is>
          <t>2026-09-24T02:47:23.077896+00:00</t>
        </is>
      </c>
    </row>
    <row r="536">
      <c r="A536" t="inlineStr">
        <is>
          <t>20526179367</t>
        </is>
      </c>
      <c r="B536" t="inlineStr">
        <is>
          <t>2026</t>
        </is>
      </c>
      <c r="C536" t="inlineStr">
        <is>
          <t>2</t>
        </is>
      </c>
      <c r="D536" t="inlineStr">
        <is>
          <t>046</t>
        </is>
      </c>
      <c r="E536" t="inlineStr">
        <is>
          <t>4939</t>
        </is>
      </c>
      <c r="F536" t="inlineStr">
        <is>
          <t>BE</t>
        </is>
      </c>
      <c r="G536" t="inlineStr">
        <is>
          <t>008962</t>
        </is>
      </c>
      <c r="H536" t="inlineStr">
        <is>
          <t>21/02/2026</t>
        </is>
      </c>
      <c r="I536" t="inlineStr">
        <is>
          <t>VERDE</t>
        </is>
      </c>
      <c r="J536" t="inlineStr">
        <is>
          <t>http://www.aduanet.gob.pe/servlet/SgCDUI2?option=una&amp;n=40&amp;codaduana=046&amp;anoprese=2026&amp;numecorre=008962</t>
        </is>
      </c>
      <c r="K536" t="inlineStr">
        <is>
          <t>2026-09-24T02:47:23.077896+00:00</t>
        </is>
      </c>
    </row>
    <row r="537">
      <c r="A537" t="inlineStr">
        <is>
          <t>20526179367</t>
        </is>
      </c>
      <c r="B537" t="inlineStr">
        <is>
          <t>2026</t>
        </is>
      </c>
      <c r="C537" t="inlineStr">
        <is>
          <t>2</t>
        </is>
      </c>
      <c r="D537" t="inlineStr">
        <is>
          <t>046</t>
        </is>
      </c>
      <c r="E537" t="inlineStr">
        <is>
          <t>4939</t>
        </is>
      </c>
      <c r="F537" t="inlineStr">
        <is>
          <t>BE</t>
        </is>
      </c>
      <c r="G537" t="inlineStr">
        <is>
          <t>010051</t>
        </is>
      </c>
      <c r="H537" t="inlineStr">
        <is>
          <t>28/02/2026</t>
        </is>
      </c>
      <c r="I537" t="inlineStr">
        <is>
          <t>VERDE</t>
        </is>
      </c>
      <c r="J537" t="inlineStr">
        <is>
          <t>http://www.aduanet.gob.pe/servlet/SgCDUI2?option=una&amp;n=40&amp;codaduana=046&amp;anoprese=2026&amp;numecorre=010051</t>
        </is>
      </c>
      <c r="K537" t="inlineStr">
        <is>
          <t>2026-09-24T02:47:23.077896+00:00</t>
        </is>
      </c>
    </row>
    <row r="538">
      <c r="A538" t="inlineStr">
        <is>
          <t>20526179367</t>
        </is>
      </c>
      <c r="B538" t="inlineStr">
        <is>
          <t>2026</t>
        </is>
      </c>
      <c r="C538" t="inlineStr">
        <is>
          <t>3</t>
        </is>
      </c>
      <c r="D538" t="inlineStr">
        <is>
          <t>046</t>
        </is>
      </c>
      <c r="E538" t="inlineStr">
        <is>
          <t>4939</t>
        </is>
      </c>
      <c r="F538" t="inlineStr">
        <is>
          <t>NL</t>
        </is>
      </c>
      <c r="G538" t="inlineStr">
        <is>
          <t>010765</t>
        </is>
      </c>
      <c r="H538" t="inlineStr">
        <is>
          <t>01/03/2026</t>
        </is>
      </c>
      <c r="I538" t="inlineStr">
        <is>
          <t>VERDE</t>
        </is>
      </c>
      <c r="J538" t="inlineStr">
        <is>
          <t>http://www.aduanet.gob.pe/servlet/SgCDUI2?option=una&amp;n=40&amp;codaduana=046&amp;anoprese=2026&amp;numecorre=010765</t>
        </is>
      </c>
      <c r="K538" t="inlineStr">
        <is>
          <t>2026-09-24T02:47:23.669044+00:00</t>
        </is>
      </c>
    </row>
    <row r="539">
      <c r="A539" t="inlineStr">
        <is>
          <t>20526179367</t>
        </is>
      </c>
      <c r="B539" t="inlineStr">
        <is>
          <t>2026</t>
        </is>
      </c>
      <c r="C539" t="inlineStr">
        <is>
          <t>3</t>
        </is>
      </c>
      <c r="D539" t="inlineStr">
        <is>
          <t>046</t>
        </is>
      </c>
      <c r="E539" t="inlineStr">
        <is>
          <t>4939</t>
        </is>
      </c>
      <c r="F539" t="inlineStr">
        <is>
          <t>NL</t>
        </is>
      </c>
      <c r="G539" t="inlineStr">
        <is>
          <t>011790</t>
        </is>
      </c>
      <c r="H539" t="inlineStr">
        <is>
          <t>08/03/2026</t>
        </is>
      </c>
      <c r="I539" t="inlineStr">
        <is>
          <t>VERDE</t>
        </is>
      </c>
      <c r="J539" t="inlineStr">
        <is>
          <t>http://www.aduanet.gob.pe/servlet/SgCDUI2?option=una&amp;n=40&amp;codaduana=046&amp;anoprese=2026&amp;numecorre=011790</t>
        </is>
      </c>
      <c r="K539" t="inlineStr">
        <is>
          <t>2026-09-24T02:47:23.669044+00:00</t>
        </is>
      </c>
    </row>
    <row r="540">
      <c r="A540" t="inlineStr">
        <is>
          <t>20526179367</t>
        </is>
      </c>
      <c r="B540" t="inlineStr">
        <is>
          <t>2026</t>
        </is>
      </c>
      <c r="C540" t="inlineStr">
        <is>
          <t>3</t>
        </is>
      </c>
      <c r="D540" t="inlineStr">
        <is>
          <t>046</t>
        </is>
      </c>
      <c r="E540" t="inlineStr">
        <is>
          <t>4939</t>
        </is>
      </c>
      <c r="F540" t="inlineStr">
        <is>
          <t>DE</t>
        </is>
      </c>
      <c r="G540" t="inlineStr">
        <is>
          <t>010862</t>
        </is>
      </c>
      <c r="H540" t="inlineStr">
        <is>
          <t>01/03/2026</t>
        </is>
      </c>
      <c r="I540" t="inlineStr">
        <is>
          <t>VERDE</t>
        </is>
      </c>
      <c r="J540" t="inlineStr">
        <is>
          <t>http://www.aduanet.gob.pe/servlet/SgCDUI2?option=una&amp;n=40&amp;codaduana=046&amp;anoprese=2026&amp;numecorre=010862</t>
        </is>
      </c>
      <c r="K540" t="inlineStr">
        <is>
          <t>2026-09-24T02:47:24.285013+00:00</t>
        </is>
      </c>
    </row>
    <row r="541">
      <c r="A541" t="inlineStr">
        <is>
          <t>20526179367</t>
        </is>
      </c>
      <c r="B541" t="inlineStr">
        <is>
          <t>2026</t>
        </is>
      </c>
      <c r="C541" t="inlineStr">
        <is>
          <t>3</t>
        </is>
      </c>
      <c r="D541" t="inlineStr">
        <is>
          <t>046</t>
        </is>
      </c>
      <c r="E541" t="inlineStr">
        <is>
          <t>4939</t>
        </is>
      </c>
      <c r="F541" t="inlineStr">
        <is>
          <t>DE</t>
        </is>
      </c>
      <c r="G541" t="inlineStr">
        <is>
          <t>012028</t>
        </is>
      </c>
      <c r="H541" t="inlineStr">
        <is>
          <t>08/03/2026</t>
        </is>
      </c>
      <c r="I541" t="inlineStr">
        <is>
          <t>VERDE</t>
        </is>
      </c>
      <c r="J541" t="inlineStr">
        <is>
          <t>http://www.aduanet.gob.pe/servlet/SgCDUI2?option=una&amp;n=40&amp;codaduana=046&amp;anoprese=2026&amp;numecorre=012028</t>
        </is>
      </c>
      <c r="K541" t="inlineStr">
        <is>
          <t>2026-09-24T02:47:24.285013+00:00</t>
        </is>
      </c>
    </row>
    <row r="542">
      <c r="A542" t="inlineStr">
        <is>
          <t>20526179367</t>
        </is>
      </c>
      <c r="B542" t="inlineStr">
        <is>
          <t>2026</t>
        </is>
      </c>
      <c r="C542" t="inlineStr">
        <is>
          <t>3</t>
        </is>
      </c>
      <c r="D542" t="inlineStr">
        <is>
          <t>046</t>
        </is>
      </c>
      <c r="E542" t="inlineStr">
        <is>
          <t>4939</t>
        </is>
      </c>
      <c r="F542" t="inlineStr">
        <is>
          <t>DE</t>
        </is>
      </c>
      <c r="G542" t="inlineStr">
        <is>
          <t>012551</t>
        </is>
      </c>
      <c r="H542" t="inlineStr">
        <is>
          <t>16/03/2026</t>
        </is>
      </c>
      <c r="I542" t="inlineStr">
        <is>
          <t>VERDE</t>
        </is>
      </c>
      <c r="J542" t="inlineStr">
        <is>
          <t>http://www.aduanet.gob.pe/servlet/SgCDUI2?option=una&amp;n=40&amp;codaduana=046&amp;anoprese=2026&amp;numecorre=012551</t>
        </is>
      </c>
      <c r="K542" t="inlineStr">
        <is>
          <t>2026-09-24T02:47:24.285013+00:00</t>
        </is>
      </c>
    </row>
    <row r="543">
      <c r="A543" t="inlineStr">
        <is>
          <t>20526179367</t>
        </is>
      </c>
      <c r="B543" t="inlineStr">
        <is>
          <t>2026</t>
        </is>
      </c>
      <c r="C543" t="inlineStr">
        <is>
          <t>3</t>
        </is>
      </c>
      <c r="D543" t="inlineStr">
        <is>
          <t>046</t>
        </is>
      </c>
      <c r="E543" t="inlineStr">
        <is>
          <t>4939</t>
        </is>
      </c>
      <c r="F543" t="inlineStr">
        <is>
          <t>DE</t>
        </is>
      </c>
      <c r="G543" t="inlineStr">
        <is>
          <t>014013</t>
        </is>
      </c>
      <c r="H543" t="inlineStr">
        <is>
          <t>23/03/2026</t>
        </is>
      </c>
      <c r="I543" t="inlineStr">
        <is>
          <t>VERDE</t>
        </is>
      </c>
      <c r="J543" t="inlineStr">
        <is>
          <t>http://www.aduanet.gob.pe/servlet/SgCDUI2?option=una&amp;n=40&amp;codaduana=046&amp;anoprese=2026&amp;numecorre=014013</t>
        </is>
      </c>
      <c r="K543" t="inlineStr">
        <is>
          <t>2026-09-24T02:47:24.285013+00:00</t>
        </is>
      </c>
    </row>
    <row r="544">
      <c r="A544" t="inlineStr">
        <is>
          <t>20526179367</t>
        </is>
      </c>
      <c r="B544" t="inlineStr">
        <is>
          <t>2026</t>
        </is>
      </c>
      <c r="C544" t="inlineStr">
        <is>
          <t>3</t>
        </is>
      </c>
      <c r="D544" t="inlineStr">
        <is>
          <t>046</t>
        </is>
      </c>
      <c r="E544" t="inlineStr">
        <is>
          <t>4939</t>
        </is>
      </c>
      <c r="F544" t="inlineStr">
        <is>
          <t>DE</t>
        </is>
      </c>
      <c r="G544" t="inlineStr">
        <is>
          <t>015073</t>
        </is>
      </c>
      <c r="H544" t="inlineStr">
        <is>
          <t>29/03/2026</t>
        </is>
      </c>
      <c r="I544" t="inlineStr">
        <is>
          <t>VERDE</t>
        </is>
      </c>
      <c r="J544" t="inlineStr">
        <is>
          <t>http://www.aduanet.gob.pe/servlet/SgCDUI2?option=una&amp;n=40&amp;codaduana=046&amp;anoprese=2026&amp;numecorre=015073</t>
        </is>
      </c>
      <c r="K544" t="inlineStr">
        <is>
          <t>2026-09-24T02:47:24.285013+00:00</t>
        </is>
      </c>
    </row>
    <row r="545">
      <c r="A545" t="inlineStr">
        <is>
          <t>20526179367</t>
        </is>
      </c>
      <c r="B545" t="inlineStr">
        <is>
          <t>2026</t>
        </is>
      </c>
      <c r="C545" t="inlineStr">
        <is>
          <t>3</t>
        </is>
      </c>
      <c r="D545" t="inlineStr">
        <is>
          <t>046</t>
        </is>
      </c>
      <c r="E545" t="inlineStr">
        <is>
          <t>4939</t>
        </is>
      </c>
      <c r="F545" t="inlineStr">
        <is>
          <t>BE</t>
        </is>
      </c>
      <c r="G545" t="inlineStr">
        <is>
          <t>011210</t>
        </is>
      </c>
      <c r="H545" t="inlineStr">
        <is>
          <t>09/03/2026</t>
        </is>
      </c>
      <c r="I545" t="inlineStr">
        <is>
          <t>VERDE</t>
        </is>
      </c>
      <c r="J545" t="inlineStr">
        <is>
          <t>http://www.aduanet.gob.pe/servlet/SgCDUI2?option=una&amp;n=40&amp;codaduana=046&amp;anoprese=2026&amp;numecorre=011210</t>
        </is>
      </c>
      <c r="K545" t="inlineStr">
        <is>
          <t>2026-09-24T02:47:24.904915+00:00</t>
        </is>
      </c>
    </row>
    <row r="546">
      <c r="A546" t="inlineStr">
        <is>
          <t>20526179367</t>
        </is>
      </c>
      <c r="B546" t="inlineStr">
        <is>
          <t>2026</t>
        </is>
      </c>
      <c r="C546" t="inlineStr">
        <is>
          <t>3</t>
        </is>
      </c>
      <c r="D546" t="inlineStr">
        <is>
          <t>046</t>
        </is>
      </c>
      <c r="E546" t="inlineStr">
        <is>
          <t>4939</t>
        </is>
      </c>
      <c r="F546" t="inlineStr">
        <is>
          <t>BE</t>
        </is>
      </c>
      <c r="G546" t="inlineStr">
        <is>
          <t>012374</t>
        </is>
      </c>
      <c r="H546" t="inlineStr">
        <is>
          <t>16/03/2026</t>
        </is>
      </c>
      <c r="I546" t="inlineStr">
        <is>
          <t>VERDE</t>
        </is>
      </c>
      <c r="J546" t="inlineStr">
        <is>
          <t>http://www.aduanet.gob.pe/servlet/SgCDUI2?option=una&amp;n=40&amp;codaduana=046&amp;anoprese=2026&amp;numecorre=012374</t>
        </is>
      </c>
      <c r="K546" t="inlineStr">
        <is>
          <t>2026-09-24T02:47:24.904915+00:00</t>
        </is>
      </c>
    </row>
    <row r="547">
      <c r="A547" t="inlineStr">
        <is>
          <t>20526179367</t>
        </is>
      </c>
      <c r="B547" t="inlineStr">
        <is>
          <t>2026</t>
        </is>
      </c>
      <c r="C547" t="inlineStr">
        <is>
          <t>3</t>
        </is>
      </c>
      <c r="D547" t="inlineStr">
        <is>
          <t>046</t>
        </is>
      </c>
      <c r="E547" t="inlineStr">
        <is>
          <t>4939</t>
        </is>
      </c>
      <c r="F547" t="inlineStr">
        <is>
          <t>BE</t>
        </is>
      </c>
      <c r="G547" t="inlineStr">
        <is>
          <t>013454</t>
        </is>
      </c>
      <c r="H547" t="inlineStr">
        <is>
          <t>23/03/2026</t>
        </is>
      </c>
      <c r="I547" t="inlineStr">
        <is>
          <t>VERDE</t>
        </is>
      </c>
      <c r="J547" t="inlineStr">
        <is>
          <t>http://www.aduanet.gob.pe/servlet/SgCDUI2?option=una&amp;n=40&amp;codaduana=046&amp;anoprese=2026&amp;numecorre=013454</t>
        </is>
      </c>
      <c r="K547" t="inlineStr">
        <is>
          <t>2026-09-24T02:47:24.904915+00:00</t>
        </is>
      </c>
    </row>
    <row r="548">
      <c r="A548" t="inlineStr">
        <is>
          <t>20526179367</t>
        </is>
      </c>
      <c r="B548" t="inlineStr">
        <is>
          <t>2026</t>
        </is>
      </c>
      <c r="C548" t="inlineStr">
        <is>
          <t>3</t>
        </is>
      </c>
      <c r="D548" t="inlineStr">
        <is>
          <t>046</t>
        </is>
      </c>
      <c r="E548" t="inlineStr">
        <is>
          <t>4939</t>
        </is>
      </c>
      <c r="F548" t="inlineStr">
        <is>
          <t>BE</t>
        </is>
      </c>
      <c r="G548" t="inlineStr">
        <is>
          <t>014536</t>
        </is>
      </c>
      <c r="H548" t="inlineStr">
        <is>
          <t>28/03/2026</t>
        </is>
      </c>
      <c r="I548" t="inlineStr">
        <is>
          <t>VERDE</t>
        </is>
      </c>
      <c r="J548" t="inlineStr">
        <is>
          <t>http://www.aduanet.gob.pe/servlet/SgCDUI2?option=una&amp;n=40&amp;codaduana=046&amp;anoprese=2026&amp;numecorre=014536</t>
        </is>
      </c>
      <c r="K548" t="inlineStr">
        <is>
          <t>2026-09-24T02:47:24.904915+00:00</t>
        </is>
      </c>
    </row>
    <row r="549">
      <c r="A549" t="inlineStr">
        <is>
          <t>20526179367</t>
        </is>
      </c>
      <c r="B549" t="inlineStr">
        <is>
          <t>2026</t>
        </is>
      </c>
      <c r="C549" t="inlineStr">
        <is>
          <t>4</t>
        </is>
      </c>
      <c r="D549" t="inlineStr">
        <is>
          <t>046</t>
        </is>
      </c>
      <c r="E549" t="inlineStr">
        <is>
          <t>4939</t>
        </is>
      </c>
      <c r="F549" t="inlineStr">
        <is>
          <t>BE</t>
        </is>
      </c>
      <c r="G549" t="inlineStr">
        <is>
          <t>015505</t>
        </is>
      </c>
      <c r="H549" t="inlineStr">
        <is>
          <t>04/04/2026</t>
        </is>
      </c>
      <c r="I549" t="inlineStr">
        <is>
          <t>VERDE</t>
        </is>
      </c>
      <c r="J549" t="inlineStr">
        <is>
          <t>http://www.aduanet.gob.pe/servlet/SgCDUI2?option=una&amp;n=40&amp;codaduana=046&amp;anoprese=2026&amp;numecorre=015505</t>
        </is>
      </c>
      <c r="K549" t="inlineStr">
        <is>
          <t>2026-09-24T02:47:25.521568+00:00</t>
        </is>
      </c>
    </row>
    <row r="550">
      <c r="A550" t="inlineStr">
        <is>
          <t>20526179367</t>
        </is>
      </c>
      <c r="B550" t="inlineStr">
        <is>
          <t>2026</t>
        </is>
      </c>
      <c r="C550" t="inlineStr">
        <is>
          <t>4</t>
        </is>
      </c>
      <c r="D550" t="inlineStr">
        <is>
          <t>046</t>
        </is>
      </c>
      <c r="E550" t="inlineStr">
        <is>
          <t>4939</t>
        </is>
      </c>
      <c r="F550" t="inlineStr">
        <is>
          <t>BE</t>
        </is>
      </c>
      <c r="G550" t="inlineStr">
        <is>
          <t>016055</t>
        </is>
      </c>
      <c r="H550" t="inlineStr">
        <is>
          <t>11/04/2026</t>
        </is>
      </c>
      <c r="I550" t="inlineStr">
        <is>
          <t>VERDE</t>
        </is>
      </c>
      <c r="J550" t="inlineStr">
        <is>
          <t>http://www.aduanet.gob.pe/servlet/SgCDUI2?option=una&amp;n=40&amp;codaduana=046&amp;anoprese=2026&amp;numecorre=016055</t>
        </is>
      </c>
      <c r="K550" t="inlineStr">
        <is>
          <t>2026-09-24T02:47:25.521568+00:00</t>
        </is>
      </c>
    </row>
    <row r="551">
      <c r="A551" t="inlineStr">
        <is>
          <t>20526179367</t>
        </is>
      </c>
      <c r="B551" t="inlineStr">
        <is>
          <t>2026</t>
        </is>
      </c>
      <c r="C551" t="inlineStr">
        <is>
          <t>4</t>
        </is>
      </c>
      <c r="D551" t="inlineStr">
        <is>
          <t>046</t>
        </is>
      </c>
      <c r="E551" t="inlineStr">
        <is>
          <t>4939</t>
        </is>
      </c>
      <c r="F551" t="inlineStr">
        <is>
          <t>BE</t>
        </is>
      </c>
      <c r="G551" t="inlineStr">
        <is>
          <t>017005</t>
        </is>
      </c>
      <c r="H551" t="inlineStr">
        <is>
          <t>18/04/2026</t>
        </is>
      </c>
      <c r="I551" t="inlineStr">
        <is>
          <t>VERDE</t>
        </is>
      </c>
      <c r="J551" t="inlineStr">
        <is>
          <t>http://www.aduanet.gob.pe/servlet/SgCDUI2?option=una&amp;n=40&amp;codaduana=046&amp;anoprese=2026&amp;numecorre=017005</t>
        </is>
      </c>
      <c r="K551" t="inlineStr">
        <is>
          <t>2026-09-24T02:47:25.521568+00:00</t>
        </is>
      </c>
    </row>
    <row r="552">
      <c r="A552" t="inlineStr">
        <is>
          <t>20526179367</t>
        </is>
      </c>
      <c r="B552" t="inlineStr">
        <is>
          <t>2026</t>
        </is>
      </c>
      <c r="C552" t="inlineStr">
        <is>
          <t>4</t>
        </is>
      </c>
      <c r="D552" t="inlineStr">
        <is>
          <t>046</t>
        </is>
      </c>
      <c r="E552" t="inlineStr">
        <is>
          <t>4939</t>
        </is>
      </c>
      <c r="F552" t="inlineStr">
        <is>
          <t>BE</t>
        </is>
      </c>
      <c r="G552" t="inlineStr">
        <is>
          <t>018030</t>
        </is>
      </c>
      <c r="H552" t="inlineStr">
        <is>
          <t>25/04/2026</t>
        </is>
      </c>
      <c r="I552" t="inlineStr">
        <is>
          <t>VERDE</t>
        </is>
      </c>
      <c r="J552" t="inlineStr">
        <is>
          <t>http://www.aduanet.gob.pe/servlet/SgCDUI2?option=una&amp;n=40&amp;codaduana=046&amp;anoprese=2026&amp;numecorre=018030</t>
        </is>
      </c>
      <c r="K552" t="inlineStr">
        <is>
          <t>2026-09-24T02:47:25.521568+00:00</t>
        </is>
      </c>
    </row>
    <row r="553">
      <c r="A553" t="inlineStr">
        <is>
          <t>20526179367</t>
        </is>
      </c>
      <c r="B553" t="inlineStr">
        <is>
          <t>2026</t>
        </is>
      </c>
      <c r="C553" t="inlineStr">
        <is>
          <t>4</t>
        </is>
      </c>
      <c r="D553" t="inlineStr">
        <is>
          <t>046</t>
        </is>
      </c>
      <c r="E553" t="inlineStr">
        <is>
          <t>4939</t>
        </is>
      </c>
      <c r="F553" t="inlineStr">
        <is>
          <t>DE</t>
        </is>
      </c>
      <c r="G553" t="inlineStr">
        <is>
          <t>015746</t>
        </is>
      </c>
      <c r="H553" t="inlineStr">
        <is>
          <t>05/04/2026</t>
        </is>
      </c>
      <c r="I553" t="inlineStr">
        <is>
          <t>VERDE</t>
        </is>
      </c>
      <c r="J553" t="inlineStr">
        <is>
          <t>http://www.aduanet.gob.pe/servlet/SgCDUI2?option=una&amp;n=40&amp;codaduana=046&amp;anoprese=2026&amp;numecorre=015746</t>
        </is>
      </c>
      <c r="K553" t="inlineStr">
        <is>
          <t>2026-09-24T02:47:26.122890+00:00</t>
        </is>
      </c>
    </row>
    <row r="554">
      <c r="A554" t="inlineStr">
        <is>
          <t>20526179367</t>
        </is>
      </c>
      <c r="B554" t="inlineStr">
        <is>
          <t>2026</t>
        </is>
      </c>
      <c r="C554" t="inlineStr">
        <is>
          <t>4</t>
        </is>
      </c>
      <c r="D554" t="inlineStr">
        <is>
          <t>046</t>
        </is>
      </c>
      <c r="E554" t="inlineStr">
        <is>
          <t>4939</t>
        </is>
      </c>
      <c r="F554" t="inlineStr">
        <is>
          <t>DE</t>
        </is>
      </c>
      <c r="G554" t="inlineStr">
        <is>
          <t>016446</t>
        </is>
      </c>
      <c r="H554" t="inlineStr">
        <is>
          <t>12/04/2026</t>
        </is>
      </c>
      <c r="I554" t="inlineStr">
        <is>
          <t>VERDE</t>
        </is>
      </c>
      <c r="J554" t="inlineStr">
        <is>
          <t>http://www.aduanet.gob.pe/servlet/SgCDUI2?option=una&amp;n=40&amp;codaduana=046&amp;anoprese=2026&amp;numecorre=016446</t>
        </is>
      </c>
      <c r="K554" t="inlineStr">
        <is>
          <t>2026-09-24T02:47:26.122890+00:00</t>
        </is>
      </c>
    </row>
    <row r="555">
      <c r="A555" t="inlineStr">
        <is>
          <t>20526179367</t>
        </is>
      </c>
      <c r="B555" t="inlineStr">
        <is>
          <t>2026</t>
        </is>
      </c>
      <c r="C555" t="inlineStr">
        <is>
          <t>4</t>
        </is>
      </c>
      <c r="D555" t="inlineStr">
        <is>
          <t>046</t>
        </is>
      </c>
      <c r="E555" t="inlineStr">
        <is>
          <t>4939</t>
        </is>
      </c>
      <c r="F555" t="inlineStr">
        <is>
          <t>DE</t>
        </is>
      </c>
      <c r="G555" t="inlineStr">
        <is>
          <t>017501</t>
        </is>
      </c>
      <c r="H555" t="inlineStr">
        <is>
          <t>20/04/2026</t>
        </is>
      </c>
      <c r="I555" t="inlineStr">
        <is>
          <t>VERDE</t>
        </is>
      </c>
      <c r="J555" t="inlineStr">
        <is>
          <t>http://www.aduanet.gob.pe/servlet/SgCDUI2?option=una&amp;n=40&amp;codaduana=046&amp;anoprese=2026&amp;numecorre=017501</t>
        </is>
      </c>
      <c r="K555" t="inlineStr">
        <is>
          <t>2026-09-24T02:47:26.122890+00:00</t>
        </is>
      </c>
    </row>
    <row r="556">
      <c r="A556" t="inlineStr">
        <is>
          <t>20526179367</t>
        </is>
      </c>
      <c r="B556" t="inlineStr">
        <is>
          <t>2026</t>
        </is>
      </c>
      <c r="C556" t="inlineStr">
        <is>
          <t>4</t>
        </is>
      </c>
      <c r="D556" t="inlineStr">
        <is>
          <t>046</t>
        </is>
      </c>
      <c r="E556" t="inlineStr">
        <is>
          <t>4939</t>
        </is>
      </c>
      <c r="F556" t="inlineStr">
        <is>
          <t>DE</t>
        </is>
      </c>
      <c r="G556" t="inlineStr">
        <is>
          <t>018040</t>
        </is>
      </c>
      <c r="H556" t="inlineStr">
        <is>
          <t>27/04/2026</t>
        </is>
      </c>
      <c r="I556" t="inlineStr">
        <is>
          <t>VERDE</t>
        </is>
      </c>
      <c r="J556" t="inlineStr">
        <is>
          <t>http://www.aduanet.gob.pe/servlet/SgCDUI2?option=una&amp;n=40&amp;codaduana=046&amp;anoprese=2026&amp;numecorre=018040</t>
        </is>
      </c>
      <c r="K556" t="inlineStr">
        <is>
          <t>2026-09-24T02:47:26.122890+00:00</t>
        </is>
      </c>
    </row>
    <row r="557">
      <c r="A557" t="inlineStr">
        <is>
          <t>20526179367</t>
        </is>
      </c>
      <c r="B557" t="inlineStr">
        <is>
          <t>2026</t>
        </is>
      </c>
      <c r="C557" t="inlineStr">
        <is>
          <t>5</t>
        </is>
      </c>
      <c r="D557" t="inlineStr">
        <is>
          <t>046</t>
        </is>
      </c>
      <c r="E557" t="inlineStr">
        <is>
          <t>4939</t>
        </is>
      </c>
      <c r="F557" t="inlineStr">
        <is>
          <t>DE</t>
        </is>
      </c>
      <c r="G557" t="inlineStr">
        <is>
          <t>019022</t>
        </is>
      </c>
      <c r="H557" t="inlineStr">
        <is>
          <t>05/05/2026</t>
        </is>
      </c>
      <c r="I557" t="inlineStr">
        <is>
          <t>VERDE</t>
        </is>
      </c>
      <c r="J557" t="inlineStr">
        <is>
          <t>http://www.aduanet.gob.pe/servlet/SgCDUI2?option=una&amp;n=40&amp;codaduana=046&amp;anoprese=2026&amp;numecorre=019022</t>
        </is>
      </c>
      <c r="K557" t="inlineStr">
        <is>
          <t>2026-09-24T02:47:26.717471+00:00</t>
        </is>
      </c>
    </row>
    <row r="558">
      <c r="A558" t="inlineStr">
        <is>
          <t>20526179367</t>
        </is>
      </c>
      <c r="B558" t="inlineStr">
        <is>
          <t>2026</t>
        </is>
      </c>
      <c r="C558" t="inlineStr">
        <is>
          <t>5</t>
        </is>
      </c>
      <c r="D558" t="inlineStr">
        <is>
          <t>046</t>
        </is>
      </c>
      <c r="E558" t="inlineStr">
        <is>
          <t>4939</t>
        </is>
      </c>
      <c r="F558" t="inlineStr">
        <is>
          <t>DE</t>
        </is>
      </c>
      <c r="G558" t="inlineStr">
        <is>
          <t>019895</t>
        </is>
      </c>
      <c r="H558" t="inlineStr">
        <is>
          <t>08/05/2026</t>
        </is>
      </c>
      <c r="I558" t="inlineStr">
        <is>
          <t>VERDE</t>
        </is>
      </c>
      <c r="J558" t="inlineStr">
        <is>
          <t>http://www.aduanet.gob.pe/servlet/SgCDUI2?option=una&amp;n=40&amp;codaduana=046&amp;anoprese=2026&amp;numecorre=019895</t>
        </is>
      </c>
      <c r="K558" t="inlineStr">
        <is>
          <t>2026-09-24T02:47:26.717471+00:00</t>
        </is>
      </c>
    </row>
    <row r="559">
      <c r="A559" t="inlineStr">
        <is>
          <t>20526179367</t>
        </is>
      </c>
      <c r="B559" t="inlineStr">
        <is>
          <t>2026</t>
        </is>
      </c>
      <c r="C559" t="inlineStr">
        <is>
          <t>5</t>
        </is>
      </c>
      <c r="D559" t="inlineStr">
        <is>
          <t>046</t>
        </is>
      </c>
      <c r="E559" t="inlineStr">
        <is>
          <t>4939</t>
        </is>
      </c>
      <c r="F559" t="inlineStr">
        <is>
          <t>DE</t>
        </is>
      </c>
      <c r="G559" t="inlineStr">
        <is>
          <t>020808</t>
        </is>
      </c>
      <c r="H559" t="inlineStr">
        <is>
          <t>18/05/2026</t>
        </is>
      </c>
      <c r="I559" t="inlineStr">
        <is>
          <t>VERDE</t>
        </is>
      </c>
      <c r="J559" t="inlineStr">
        <is>
          <t>http://www.aduanet.gob.pe/servlet/SgCDUI2?option=una&amp;n=40&amp;codaduana=046&amp;anoprese=2026&amp;numecorre=020808</t>
        </is>
      </c>
      <c r="K559" t="inlineStr">
        <is>
          <t>2026-09-24T02:47:26.717471+00:00</t>
        </is>
      </c>
    </row>
    <row r="560">
      <c r="A560" t="inlineStr">
        <is>
          <t>20526179367</t>
        </is>
      </c>
      <c r="B560" t="inlineStr">
        <is>
          <t>2026</t>
        </is>
      </c>
      <c r="C560" t="inlineStr">
        <is>
          <t>5</t>
        </is>
      </c>
      <c r="D560" t="inlineStr">
        <is>
          <t>046</t>
        </is>
      </c>
      <c r="E560" t="inlineStr">
        <is>
          <t>4939</t>
        </is>
      </c>
      <c r="F560" t="inlineStr">
        <is>
          <t>DE</t>
        </is>
      </c>
      <c r="G560" t="inlineStr">
        <is>
          <t>021265</t>
        </is>
      </c>
      <c r="H560" t="inlineStr">
        <is>
          <t>26/05/2026</t>
        </is>
      </c>
      <c r="I560" t="inlineStr">
        <is>
          <t>VERDE</t>
        </is>
      </c>
      <c r="J560" t="inlineStr">
        <is>
          <t>http://www.aduanet.gob.pe/servlet/SgCDUI2?option=una&amp;n=40&amp;codaduana=046&amp;anoprese=2026&amp;numecorre=021265</t>
        </is>
      </c>
      <c r="K560" t="inlineStr">
        <is>
          <t>2026-09-24T02:47:26.717471+00:00</t>
        </is>
      </c>
    </row>
    <row r="561">
      <c r="A561" t="inlineStr">
        <is>
          <t>20526179367</t>
        </is>
      </c>
      <c r="B561" t="inlineStr">
        <is>
          <t>2026</t>
        </is>
      </c>
      <c r="C561" t="inlineStr">
        <is>
          <t>5</t>
        </is>
      </c>
      <c r="D561" t="inlineStr">
        <is>
          <t>046</t>
        </is>
      </c>
      <c r="E561" t="inlineStr">
        <is>
          <t>4939</t>
        </is>
      </c>
      <c r="F561" t="inlineStr">
        <is>
          <t>BE</t>
        </is>
      </c>
      <c r="G561" t="inlineStr">
        <is>
          <t>019014</t>
        </is>
      </c>
      <c r="H561" t="inlineStr">
        <is>
          <t>02/05/2026</t>
        </is>
      </c>
      <c r="I561" t="inlineStr">
        <is>
          <t>VERDE</t>
        </is>
      </c>
      <c r="J561" t="inlineStr">
        <is>
          <t>http://www.aduanet.gob.pe/servlet/SgCDUI2?option=una&amp;n=40&amp;codaduana=046&amp;anoprese=2026&amp;numecorre=019014</t>
        </is>
      </c>
      <c r="K561" t="inlineStr">
        <is>
          <t>2026-09-24T02:47:27.432818+00:00</t>
        </is>
      </c>
    </row>
    <row r="562">
      <c r="A562" t="inlineStr">
        <is>
          <t>20526179367</t>
        </is>
      </c>
      <c r="B562" t="inlineStr">
        <is>
          <t>2026</t>
        </is>
      </c>
      <c r="C562" t="inlineStr">
        <is>
          <t>5</t>
        </is>
      </c>
      <c r="D562" t="inlineStr">
        <is>
          <t>046</t>
        </is>
      </c>
      <c r="E562" t="inlineStr">
        <is>
          <t>4939</t>
        </is>
      </c>
      <c r="F562" t="inlineStr">
        <is>
          <t>BE</t>
        </is>
      </c>
      <c r="G562" t="inlineStr">
        <is>
          <t>019921</t>
        </is>
      </c>
      <c r="H562" t="inlineStr">
        <is>
          <t>09/05/2026</t>
        </is>
      </c>
      <c r="I562" t="inlineStr">
        <is>
          <t>VERDE</t>
        </is>
      </c>
      <c r="J562" t="inlineStr">
        <is>
          <t>http://www.aduanet.gob.pe/servlet/SgCDUI2?option=una&amp;n=40&amp;codaduana=046&amp;anoprese=2026&amp;numecorre=019921</t>
        </is>
      </c>
      <c r="K562" t="inlineStr">
        <is>
          <t>2026-09-24T02:47:27.432818+00:00</t>
        </is>
      </c>
    </row>
    <row r="563">
      <c r="A563" t="inlineStr">
        <is>
          <t>20526179367</t>
        </is>
      </c>
      <c r="B563" t="inlineStr">
        <is>
          <t>2026</t>
        </is>
      </c>
      <c r="C563" t="inlineStr">
        <is>
          <t>5</t>
        </is>
      </c>
      <c r="D563" t="inlineStr">
        <is>
          <t>046</t>
        </is>
      </c>
      <c r="E563" t="inlineStr">
        <is>
          <t>4939</t>
        </is>
      </c>
      <c r="F563" t="inlineStr">
        <is>
          <t>BE</t>
        </is>
      </c>
      <c r="G563" t="inlineStr">
        <is>
          <t>020807</t>
        </is>
      </c>
      <c r="H563" t="inlineStr">
        <is>
          <t>16/05/2026</t>
        </is>
      </c>
      <c r="I563" t="inlineStr">
        <is>
          <t>VERDE</t>
        </is>
      </c>
      <c r="J563" t="inlineStr">
        <is>
          <t>http://www.aduanet.gob.pe/servlet/SgCDUI2?option=una&amp;n=40&amp;codaduana=046&amp;anoprese=2026&amp;numecorre=020807</t>
        </is>
      </c>
      <c r="K563" t="inlineStr">
        <is>
          <t>2026-09-24T02:47:27.432818+00:00</t>
        </is>
      </c>
    </row>
    <row r="564">
      <c r="A564" t="inlineStr">
        <is>
          <t>20526179367</t>
        </is>
      </c>
      <c r="B564" t="inlineStr">
        <is>
          <t>2026</t>
        </is>
      </c>
      <c r="C564" t="inlineStr">
        <is>
          <t>5</t>
        </is>
      </c>
      <c r="D564" t="inlineStr">
        <is>
          <t>046</t>
        </is>
      </c>
      <c r="E564" t="inlineStr">
        <is>
          <t>4939</t>
        </is>
      </c>
      <c r="F564" t="inlineStr">
        <is>
          <t>BE</t>
        </is>
      </c>
      <c r="G564" t="inlineStr">
        <is>
          <t>021262</t>
        </is>
      </c>
      <c r="H564" t="inlineStr">
        <is>
          <t>23/05/2026</t>
        </is>
      </c>
      <c r="I564" t="inlineStr">
        <is>
          <t>VERDE</t>
        </is>
      </c>
      <c r="J564" t="inlineStr">
        <is>
          <t>http://www.aduanet.gob.pe/servlet/SgCDUI2?option=una&amp;n=40&amp;codaduana=046&amp;anoprese=2026&amp;numecorre=021262</t>
        </is>
      </c>
      <c r="K564" t="inlineStr">
        <is>
          <t>2026-09-24T02:47:27.432818+00:00</t>
        </is>
      </c>
    </row>
    <row r="565">
      <c r="A565" t="inlineStr">
        <is>
          <t>20526179367</t>
        </is>
      </c>
      <c r="B565" t="inlineStr">
        <is>
          <t>2026</t>
        </is>
      </c>
      <c r="C565" t="inlineStr">
        <is>
          <t>5</t>
        </is>
      </c>
      <c r="D565" t="inlineStr">
        <is>
          <t>046</t>
        </is>
      </c>
      <c r="E565" t="inlineStr">
        <is>
          <t>4939</t>
        </is>
      </c>
      <c r="F565" t="inlineStr">
        <is>
          <t>BE</t>
        </is>
      </c>
      <c r="G565" t="inlineStr">
        <is>
          <t>022347</t>
        </is>
      </c>
      <c r="H565" t="inlineStr">
        <is>
          <t>30/05/2026</t>
        </is>
      </c>
      <c r="I565" t="inlineStr">
        <is>
          <t>VERDE</t>
        </is>
      </c>
      <c r="J565" t="inlineStr">
        <is>
          <t>http://www.aduanet.gob.pe/servlet/SgCDUI2?option=una&amp;n=40&amp;codaduana=046&amp;anoprese=2026&amp;numecorre=022347</t>
        </is>
      </c>
      <c r="K565" t="inlineStr">
        <is>
          <t>2026-09-24T02:47:27.432818+00:00</t>
        </is>
      </c>
    </row>
    <row r="566">
      <c r="A566" t="inlineStr">
        <is>
          <t>20527491232</t>
        </is>
      </c>
      <c r="B566" t="inlineStr">
        <is>
          <t>2025</t>
        </is>
      </c>
      <c r="C566" t="inlineStr">
        <is>
          <t>7</t>
        </is>
      </c>
      <c r="D566" t="inlineStr">
        <is>
          <t>118</t>
        </is>
      </c>
      <c r="E566" t="inlineStr">
        <is>
          <t>9637</t>
        </is>
      </c>
      <c r="F566" t="inlineStr">
        <is>
          <t>FR</t>
        </is>
      </c>
      <c r="G566" t="inlineStr">
        <is>
          <t>068444</t>
        </is>
      </c>
      <c r="H566" t="inlineStr">
        <is>
          <t>10/07/2025</t>
        </is>
      </c>
      <c r="I566" t="inlineStr">
        <is>
          <t>VERDE</t>
        </is>
      </c>
      <c r="J566" t="inlineStr">
        <is>
          <t>http://www.aduanet.gob.pe/servlet/SgCDUI2?option=una&amp;n=40&amp;codaduana=118&amp;anoprese=2025&amp;numecorre=068444</t>
        </is>
      </c>
      <c r="K566" t="inlineStr">
        <is>
          <t>2026-09-24T02:47:28.154101+00:00</t>
        </is>
      </c>
    </row>
    <row r="567">
      <c r="A567" t="inlineStr">
        <is>
          <t>20527565376</t>
        </is>
      </c>
      <c r="B567" t="inlineStr">
        <is>
          <t>2025</t>
        </is>
      </c>
      <c r="C567" t="inlineStr">
        <is>
          <t>1</t>
        </is>
      </c>
      <c r="D567" t="inlineStr">
        <is>
          <t>118</t>
        </is>
      </c>
      <c r="E567" t="inlineStr">
        <is>
          <t>7378</t>
        </is>
      </c>
      <c r="F567" t="inlineStr">
        <is>
          <t>DE</t>
        </is>
      </c>
      <c r="G567" t="inlineStr">
        <is>
          <t>136873</t>
        </is>
      </c>
      <c r="H567" t="inlineStr">
        <is>
          <t>15/01/2025</t>
        </is>
      </c>
      <c r="I567" t="inlineStr">
        <is>
          <t>VERDE</t>
        </is>
      </c>
      <c r="J567" t="inlineStr">
        <is>
          <t>http://www.aduanet.gob.pe/servlet/SgCDUI2?option=una&amp;n=40&amp;codaduana=118&amp;anoprese=2024&amp;numecorre=136873</t>
        </is>
      </c>
      <c r="K567" t="inlineStr">
        <is>
          <t>2026-09-24T02:47:28.952691+00:00</t>
        </is>
      </c>
    </row>
    <row r="568">
      <c r="A568" t="inlineStr">
        <is>
          <t>20527565376</t>
        </is>
      </c>
      <c r="B568" t="inlineStr">
        <is>
          <t>2025</t>
        </is>
      </c>
      <c r="C568" t="inlineStr">
        <is>
          <t>1</t>
        </is>
      </c>
      <c r="D568" t="inlineStr">
        <is>
          <t>118</t>
        </is>
      </c>
      <c r="E568" t="inlineStr">
        <is>
          <t>6982</t>
        </is>
      </c>
      <c r="F568" t="inlineStr">
        <is>
          <t>US</t>
        </is>
      </c>
      <c r="G568" t="inlineStr">
        <is>
          <t>139336</t>
        </is>
      </c>
      <c r="H568" t="inlineStr">
        <is>
          <t>15/01/2025</t>
        </is>
      </c>
      <c r="I568" t="inlineStr">
        <is>
          <t>VERDE</t>
        </is>
      </c>
      <c r="J568" t="inlineStr">
        <is>
          <t>http://www.aduanet.gob.pe/servlet/SgCDUI2?option=una&amp;n=40&amp;codaduana=118&amp;anoprese=2024&amp;numecorre=139336</t>
        </is>
      </c>
      <c r="K568" t="inlineStr">
        <is>
          <t>2026-09-24T02:47:29.680127+00:00</t>
        </is>
      </c>
    </row>
    <row r="569">
      <c r="A569" t="inlineStr">
        <is>
          <t>20527565376</t>
        </is>
      </c>
      <c r="B569" t="inlineStr">
        <is>
          <t>2025</t>
        </is>
      </c>
      <c r="C569" t="inlineStr">
        <is>
          <t>2</t>
        </is>
      </c>
      <c r="D569" t="inlineStr">
        <is>
          <t>118</t>
        </is>
      </c>
      <c r="E569" t="inlineStr">
        <is>
          <t>7378</t>
        </is>
      </c>
      <c r="F569" t="inlineStr">
        <is>
          <t>JP</t>
        </is>
      </c>
      <c r="G569" t="inlineStr">
        <is>
          <t>016036</t>
        </is>
      </c>
      <c r="H569" t="inlineStr">
        <is>
          <t>27/02/2025</t>
        </is>
      </c>
      <c r="I569" t="inlineStr">
        <is>
          <t>VERDE</t>
        </is>
      </c>
      <c r="J569" t="inlineStr">
        <is>
          <t>http://www.aduanet.gob.pe/servlet/SgCDUI2?option=una&amp;n=40&amp;codaduana=118&amp;anoprese=2025&amp;numecorre=016036</t>
        </is>
      </c>
      <c r="K569" t="inlineStr">
        <is>
          <t>2026-09-24T02:47:30.430836+00:00</t>
        </is>
      </c>
    </row>
    <row r="570">
      <c r="A570" t="inlineStr">
        <is>
          <t>20527565376</t>
        </is>
      </c>
      <c r="B570" t="inlineStr">
        <is>
          <t>2025</t>
        </is>
      </c>
      <c r="C570" t="inlineStr">
        <is>
          <t>2</t>
        </is>
      </c>
      <c r="D570" t="inlineStr">
        <is>
          <t>118</t>
        </is>
      </c>
      <c r="E570" t="inlineStr">
        <is>
          <t>7378</t>
        </is>
      </c>
      <c r="F570" t="inlineStr">
        <is>
          <t>BE</t>
        </is>
      </c>
      <c r="G570" t="inlineStr">
        <is>
          <t>010006</t>
        </is>
      </c>
      <c r="H570" t="inlineStr">
        <is>
          <t>04/02/2025</t>
        </is>
      </c>
      <c r="I570" t="inlineStr">
        <is>
          <t>VERDE</t>
        </is>
      </c>
      <c r="J570" t="inlineStr">
        <is>
          <t>http://www.aduanet.gob.pe/servlet/SgCDUI2?option=una&amp;n=40&amp;codaduana=118&amp;anoprese=2025&amp;numecorre=010006</t>
        </is>
      </c>
      <c r="K570" t="inlineStr">
        <is>
          <t>2026-09-24T02:47:31.218861+00:00</t>
        </is>
      </c>
    </row>
    <row r="571">
      <c r="A571" t="inlineStr">
        <is>
          <t>20527565376</t>
        </is>
      </c>
      <c r="B571" t="inlineStr">
        <is>
          <t>2025</t>
        </is>
      </c>
      <c r="C571" t="inlineStr">
        <is>
          <t>2</t>
        </is>
      </c>
      <c r="D571" t="inlineStr">
        <is>
          <t>235</t>
        </is>
      </c>
      <c r="E571" t="inlineStr">
        <is>
          <t>6982</t>
        </is>
      </c>
      <c r="F571" t="inlineStr">
        <is>
          <t>US</t>
        </is>
      </c>
      <c r="G571" t="inlineStr">
        <is>
          <t>008941</t>
        </is>
      </c>
      <c r="H571" t="inlineStr">
        <is>
          <t>10/02/2025</t>
        </is>
      </c>
      <c r="I571" t="inlineStr">
        <is>
          <t>VERDE</t>
        </is>
      </c>
      <c r="J571" t="inlineStr">
        <is>
          <t>http://www.aduanet.gob.pe/servlet/SgCDUI2?option=una&amp;n=40&amp;codaduana=235&amp;anoprese=2025&amp;numecorre=008941</t>
        </is>
      </c>
      <c r="K571" t="inlineStr">
        <is>
          <t>2026-09-24T02:47:31.984625+00:00</t>
        </is>
      </c>
    </row>
    <row r="572">
      <c r="A572" t="inlineStr">
        <is>
          <t>20527565376</t>
        </is>
      </c>
      <c r="B572" t="inlineStr">
        <is>
          <t>2025</t>
        </is>
      </c>
      <c r="C572" t="inlineStr">
        <is>
          <t>7</t>
        </is>
      </c>
      <c r="D572" t="inlineStr">
        <is>
          <t>118</t>
        </is>
      </c>
      <c r="E572" t="inlineStr">
        <is>
          <t>7378</t>
        </is>
      </c>
      <c r="F572" t="inlineStr">
        <is>
          <t>US</t>
        </is>
      </c>
      <c r="G572" t="inlineStr">
        <is>
          <t>074632</t>
        </is>
      </c>
      <c r="H572" t="inlineStr">
        <is>
          <t>24/07/2025</t>
        </is>
      </c>
      <c r="I572" t="inlineStr">
        <is>
          <t>VERDE</t>
        </is>
      </c>
      <c r="J572" t="inlineStr">
        <is>
          <t>http://www.aduanet.gob.pe/servlet/SgCDUI2?option=una&amp;n=40&amp;codaduana=118&amp;anoprese=2025&amp;numecorre=074632</t>
        </is>
      </c>
      <c r="K572" t="inlineStr">
        <is>
          <t>2026-09-24T02:47:32.579702+00:00</t>
        </is>
      </c>
    </row>
    <row r="573">
      <c r="A573" t="inlineStr">
        <is>
          <t>20527565376</t>
        </is>
      </c>
      <c r="B573" t="inlineStr">
        <is>
          <t>2025</t>
        </is>
      </c>
      <c r="C573" t="inlineStr">
        <is>
          <t>8</t>
        </is>
      </c>
      <c r="D573" t="inlineStr">
        <is>
          <t>118</t>
        </is>
      </c>
      <c r="E573" t="inlineStr">
        <is>
          <t>7378</t>
        </is>
      </c>
      <c r="F573" t="inlineStr">
        <is>
          <t>DE</t>
        </is>
      </c>
      <c r="G573" t="inlineStr">
        <is>
          <t>077397</t>
        </is>
      </c>
      <c r="H573" t="inlineStr">
        <is>
          <t>06/08/2025</t>
        </is>
      </c>
      <c r="I573" t="inlineStr">
        <is>
          <t>VERDE</t>
        </is>
      </c>
      <c r="J573" t="inlineStr">
        <is>
          <t>http://www.aduanet.gob.pe/servlet/SgCDUI2?option=una&amp;n=40&amp;codaduana=118&amp;anoprese=2025&amp;numecorre=077397</t>
        </is>
      </c>
      <c r="K573" t="inlineStr">
        <is>
          <t>2026-09-24T02:47:33.185998+00:00</t>
        </is>
      </c>
    </row>
    <row r="574">
      <c r="A574" t="inlineStr">
        <is>
          <t>20527565376</t>
        </is>
      </c>
      <c r="B574" t="inlineStr">
        <is>
          <t>2025</t>
        </is>
      </c>
      <c r="C574" t="inlineStr">
        <is>
          <t>8</t>
        </is>
      </c>
      <c r="D574" t="inlineStr">
        <is>
          <t>118</t>
        </is>
      </c>
      <c r="E574" t="inlineStr">
        <is>
          <t>7378</t>
        </is>
      </c>
      <c r="F574" t="inlineStr">
        <is>
          <t>DE</t>
        </is>
      </c>
      <c r="G574" t="inlineStr">
        <is>
          <t>077401</t>
        </is>
      </c>
      <c r="H574" t="inlineStr">
        <is>
          <t>06/08/2025</t>
        </is>
      </c>
      <c r="I574" t="inlineStr">
        <is>
          <t>VERDE</t>
        </is>
      </c>
      <c r="J574" t="inlineStr">
        <is>
          <t>http://www.aduanet.gob.pe/servlet/SgCDUI2?option=una&amp;n=40&amp;codaduana=118&amp;anoprese=2025&amp;numecorre=077401</t>
        </is>
      </c>
      <c r="K574" t="inlineStr">
        <is>
          <t>2026-09-24T02:47:33.185998+00:00</t>
        </is>
      </c>
    </row>
    <row r="575">
      <c r="A575" t="inlineStr">
        <is>
          <t>20527565376</t>
        </is>
      </c>
      <c r="B575" t="inlineStr">
        <is>
          <t>2025</t>
        </is>
      </c>
      <c r="C575" t="inlineStr">
        <is>
          <t>8</t>
        </is>
      </c>
      <c r="D575" t="inlineStr">
        <is>
          <t>118</t>
        </is>
      </c>
      <c r="E575" t="inlineStr">
        <is>
          <t>7378</t>
        </is>
      </c>
      <c r="F575" t="inlineStr">
        <is>
          <t>DE</t>
        </is>
      </c>
      <c r="G575" t="inlineStr">
        <is>
          <t>077406</t>
        </is>
      </c>
      <c r="H575" t="inlineStr">
        <is>
          <t>06/08/2025</t>
        </is>
      </c>
      <c r="I575" t="inlineStr">
        <is>
          <t>VERDE</t>
        </is>
      </c>
      <c r="J575" t="inlineStr">
        <is>
          <t>http://www.aduanet.gob.pe/servlet/SgCDUI2?option=una&amp;n=40&amp;codaduana=118&amp;anoprese=2025&amp;numecorre=077406</t>
        </is>
      </c>
      <c r="K575" t="inlineStr">
        <is>
          <t>2026-09-24T02:47:33.185998+00:00</t>
        </is>
      </c>
    </row>
    <row r="576">
      <c r="A576" t="inlineStr">
        <is>
          <t>20527565376</t>
        </is>
      </c>
      <c r="B576" t="inlineStr">
        <is>
          <t>2025</t>
        </is>
      </c>
      <c r="C576" t="inlineStr">
        <is>
          <t>9</t>
        </is>
      </c>
      <c r="D576" t="inlineStr">
        <is>
          <t>118</t>
        </is>
      </c>
      <c r="E576" t="inlineStr">
        <is>
          <t>7378</t>
        </is>
      </c>
      <c r="F576" t="inlineStr">
        <is>
          <t>DE</t>
        </is>
      </c>
      <c r="G576" t="inlineStr">
        <is>
          <t>093185</t>
        </is>
      </c>
      <c r="H576" t="inlineStr">
        <is>
          <t>17/09/2025</t>
        </is>
      </c>
      <c r="I576" t="inlineStr">
        <is>
          <t>VERDE</t>
        </is>
      </c>
      <c r="J576" t="inlineStr">
        <is>
          <t>http://www.aduanet.gob.pe/servlet/SgCDUI2?option=una&amp;n=40&amp;codaduana=118&amp;anoprese=2025&amp;numecorre=093185</t>
        </is>
      </c>
      <c r="K576" t="inlineStr">
        <is>
          <t>2026-09-24T02:47:33.791528+00:00</t>
        </is>
      </c>
    </row>
    <row r="577">
      <c r="A577" t="inlineStr">
        <is>
          <t>20527565376</t>
        </is>
      </c>
      <c r="B577" t="inlineStr">
        <is>
          <t>2025</t>
        </is>
      </c>
      <c r="C577" t="inlineStr">
        <is>
          <t>9</t>
        </is>
      </c>
      <c r="D577" t="inlineStr">
        <is>
          <t>118</t>
        </is>
      </c>
      <c r="E577" t="inlineStr">
        <is>
          <t>7378</t>
        </is>
      </c>
      <c r="F577" t="inlineStr">
        <is>
          <t>DE</t>
        </is>
      </c>
      <c r="G577" t="inlineStr">
        <is>
          <t>098547</t>
        </is>
      </c>
      <c r="H577" t="inlineStr">
        <is>
          <t>24/09/2025</t>
        </is>
      </c>
      <c r="I577" t="inlineStr">
        <is>
          <t>VERDE</t>
        </is>
      </c>
      <c r="J577" t="inlineStr">
        <is>
          <t>http://www.aduanet.gob.pe/servlet/SgCDUI2?option=una&amp;n=40&amp;codaduana=118&amp;anoprese=2025&amp;numecorre=098547</t>
        </is>
      </c>
      <c r="K577" t="inlineStr">
        <is>
          <t>2026-09-24T02:47:33.791528+00:00</t>
        </is>
      </c>
    </row>
    <row r="578">
      <c r="A578" t="inlineStr">
        <is>
          <t>20527565376</t>
        </is>
      </c>
      <c r="B578" t="inlineStr">
        <is>
          <t>2025</t>
        </is>
      </c>
      <c r="C578" t="inlineStr">
        <is>
          <t>9</t>
        </is>
      </c>
      <c r="D578" t="inlineStr">
        <is>
          <t>118</t>
        </is>
      </c>
      <c r="E578" t="inlineStr">
        <is>
          <t>7378</t>
        </is>
      </c>
      <c r="F578" t="inlineStr">
        <is>
          <t>DE</t>
        </is>
      </c>
      <c r="G578" t="inlineStr">
        <is>
          <t>098548</t>
        </is>
      </c>
      <c r="H578" t="inlineStr">
        <is>
          <t>24/09/2025</t>
        </is>
      </c>
      <c r="I578" t="inlineStr">
        <is>
          <t>VERDE</t>
        </is>
      </c>
      <c r="J578" t="inlineStr">
        <is>
          <t>http://www.aduanet.gob.pe/servlet/SgCDUI2?option=una&amp;n=40&amp;codaduana=118&amp;anoprese=2025&amp;numecorre=098548</t>
        </is>
      </c>
      <c r="K578" t="inlineStr">
        <is>
          <t>2026-09-24T02:47:33.791528+00:00</t>
        </is>
      </c>
    </row>
    <row r="579">
      <c r="A579" t="inlineStr">
        <is>
          <t>20527565376</t>
        </is>
      </c>
      <c r="B579" t="inlineStr">
        <is>
          <t>2025</t>
        </is>
      </c>
      <c r="C579" t="inlineStr">
        <is>
          <t>9</t>
        </is>
      </c>
      <c r="D579" t="inlineStr">
        <is>
          <t>118</t>
        </is>
      </c>
      <c r="E579" t="inlineStr">
        <is>
          <t>7378</t>
        </is>
      </c>
      <c r="F579" t="inlineStr">
        <is>
          <t>DE</t>
        </is>
      </c>
      <c r="G579" t="inlineStr">
        <is>
          <t>098551</t>
        </is>
      </c>
      <c r="H579" t="inlineStr">
        <is>
          <t>24/09/2025</t>
        </is>
      </c>
      <c r="I579" t="inlineStr">
        <is>
          <t>VERDE</t>
        </is>
      </c>
      <c r="J579" t="inlineStr">
        <is>
          <t>http://www.aduanet.gob.pe/servlet/SgCDUI2?option=una&amp;n=40&amp;codaduana=118&amp;anoprese=2025&amp;numecorre=098551</t>
        </is>
      </c>
      <c r="K579" t="inlineStr">
        <is>
          <t>2026-09-24T02:47:33.791528+00:00</t>
        </is>
      </c>
    </row>
    <row r="580">
      <c r="A580" t="inlineStr">
        <is>
          <t>20527565376</t>
        </is>
      </c>
      <c r="B580" t="inlineStr">
        <is>
          <t>2025</t>
        </is>
      </c>
      <c r="C580" t="inlineStr">
        <is>
          <t>10</t>
        </is>
      </c>
      <c r="D580" t="inlineStr">
        <is>
          <t>118</t>
        </is>
      </c>
      <c r="E580" t="inlineStr">
        <is>
          <t>7378</t>
        </is>
      </c>
      <c r="F580" t="inlineStr">
        <is>
          <t>DE</t>
        </is>
      </c>
      <c r="G580" t="inlineStr">
        <is>
          <t>101476</t>
        </is>
      </c>
      <c r="H580" t="inlineStr">
        <is>
          <t>01/10/2025</t>
        </is>
      </c>
      <c r="I580" t="inlineStr">
        <is>
          <t>VERDE</t>
        </is>
      </c>
      <c r="J580" t="inlineStr">
        <is>
          <t>http://www.aduanet.gob.pe/servlet/SgCDUI2?option=una&amp;n=40&amp;codaduana=118&amp;anoprese=2025&amp;numecorre=101476</t>
        </is>
      </c>
      <c r="K580" t="inlineStr">
        <is>
          <t>2026-09-24T02:47:34.389001+00:00</t>
        </is>
      </c>
    </row>
    <row r="581">
      <c r="A581" t="inlineStr">
        <is>
          <t>20527565376</t>
        </is>
      </c>
      <c r="B581" t="inlineStr">
        <is>
          <t>2025</t>
        </is>
      </c>
      <c r="C581" t="inlineStr">
        <is>
          <t>10</t>
        </is>
      </c>
      <c r="D581" t="inlineStr">
        <is>
          <t>118</t>
        </is>
      </c>
      <c r="E581" t="inlineStr">
        <is>
          <t>7378</t>
        </is>
      </c>
      <c r="F581" t="inlineStr">
        <is>
          <t>DE</t>
        </is>
      </c>
      <c r="G581" t="inlineStr">
        <is>
          <t>109546</t>
        </is>
      </c>
      <c r="H581" t="inlineStr">
        <is>
          <t>22/10/2025</t>
        </is>
      </c>
      <c r="I581" t="inlineStr">
        <is>
          <t>VERDE</t>
        </is>
      </c>
      <c r="J581" t="inlineStr">
        <is>
          <t>http://www.aduanet.gob.pe/servlet/SgCDUI2?option=una&amp;n=40&amp;codaduana=118&amp;anoprese=2025&amp;numecorre=109546</t>
        </is>
      </c>
      <c r="K581" t="inlineStr">
        <is>
          <t>2026-09-24T02:47:34.389001+00:00</t>
        </is>
      </c>
    </row>
    <row r="582">
      <c r="A582" t="inlineStr">
        <is>
          <t>20527565376</t>
        </is>
      </c>
      <c r="B582" t="inlineStr">
        <is>
          <t>2025</t>
        </is>
      </c>
      <c r="C582" t="inlineStr">
        <is>
          <t>10</t>
        </is>
      </c>
      <c r="D582" t="inlineStr">
        <is>
          <t>118</t>
        </is>
      </c>
      <c r="E582" t="inlineStr">
        <is>
          <t>7378</t>
        </is>
      </c>
      <c r="F582" t="inlineStr">
        <is>
          <t>DE</t>
        </is>
      </c>
      <c r="G582" t="inlineStr">
        <is>
          <t>112090</t>
        </is>
      </c>
      <c r="H582" t="inlineStr">
        <is>
          <t>28/10/2025</t>
        </is>
      </c>
      <c r="I582" t="inlineStr">
        <is>
          <t>VERDE</t>
        </is>
      </c>
      <c r="J582" t="inlineStr">
        <is>
          <t>http://www.aduanet.gob.pe/servlet/SgCDUI2?option=una&amp;n=40&amp;codaduana=118&amp;anoprese=2025&amp;numecorre=112090</t>
        </is>
      </c>
      <c r="K582" t="inlineStr">
        <is>
          <t>2026-09-24T02:47:34.389001+00:00</t>
        </is>
      </c>
    </row>
    <row r="583">
      <c r="A583" t="inlineStr">
        <is>
          <t>20527565376</t>
        </is>
      </c>
      <c r="B583" t="inlineStr">
        <is>
          <t>2025</t>
        </is>
      </c>
      <c r="C583" t="inlineStr">
        <is>
          <t>10</t>
        </is>
      </c>
      <c r="D583" t="inlineStr">
        <is>
          <t>118</t>
        </is>
      </c>
      <c r="E583" t="inlineStr">
        <is>
          <t>7378</t>
        </is>
      </c>
      <c r="F583" t="inlineStr">
        <is>
          <t>DK</t>
        </is>
      </c>
      <c r="G583" t="inlineStr">
        <is>
          <t>105033</t>
        </is>
      </c>
      <c r="H583" t="inlineStr">
        <is>
          <t>08/10/2025</t>
        </is>
      </c>
      <c r="I583" t="inlineStr">
        <is>
          <t>VERDE</t>
        </is>
      </c>
      <c r="J583" t="inlineStr">
        <is>
          <t>http://www.aduanet.gob.pe/servlet/SgCDUI2?option=una&amp;n=40&amp;codaduana=118&amp;anoprese=2025&amp;numecorre=105033</t>
        </is>
      </c>
      <c r="K583" t="inlineStr">
        <is>
          <t>2026-09-24T02:47:34.985234+00:00</t>
        </is>
      </c>
    </row>
    <row r="584">
      <c r="A584" t="inlineStr">
        <is>
          <t>20527565376</t>
        </is>
      </c>
      <c r="B584" t="inlineStr">
        <is>
          <t>2025</t>
        </is>
      </c>
      <c r="C584" t="inlineStr">
        <is>
          <t>10</t>
        </is>
      </c>
      <c r="D584" t="inlineStr">
        <is>
          <t>118</t>
        </is>
      </c>
      <c r="E584" t="inlineStr">
        <is>
          <t>7378</t>
        </is>
      </c>
      <c r="F584" t="inlineStr">
        <is>
          <t>US</t>
        </is>
      </c>
      <c r="G584" t="inlineStr">
        <is>
          <t>098552</t>
        </is>
      </c>
      <c r="H584" t="inlineStr">
        <is>
          <t>08/10/2025</t>
        </is>
      </c>
      <c r="I584" t="inlineStr">
        <is>
          <t>VERDE</t>
        </is>
      </c>
      <c r="J584" t="inlineStr">
        <is>
          <t>http://www.aduanet.gob.pe/servlet/SgCDUI2?option=una&amp;n=40&amp;codaduana=118&amp;anoprese=2025&amp;numecorre=098552</t>
        </is>
      </c>
      <c r="K584" t="inlineStr">
        <is>
          <t>2026-09-24T02:47:35.584296+00:00</t>
        </is>
      </c>
    </row>
    <row r="585">
      <c r="A585" t="inlineStr">
        <is>
          <t>20527565376</t>
        </is>
      </c>
      <c r="B585" t="inlineStr">
        <is>
          <t>2025</t>
        </is>
      </c>
      <c r="C585" t="inlineStr">
        <is>
          <t>11</t>
        </is>
      </c>
      <c r="D585" t="inlineStr">
        <is>
          <t>118</t>
        </is>
      </c>
      <c r="E585" t="inlineStr">
        <is>
          <t>7378</t>
        </is>
      </c>
      <c r="F585" t="inlineStr">
        <is>
          <t>JP</t>
        </is>
      </c>
      <c r="G585" t="inlineStr">
        <is>
          <t>115078</t>
        </is>
      </c>
      <c r="H585" t="inlineStr">
        <is>
          <t>05/11/2025</t>
        </is>
      </c>
      <c r="I585" t="inlineStr">
        <is>
          <t>VERDE</t>
        </is>
      </c>
      <c r="J585" t="inlineStr">
        <is>
          <t>http://www.aduanet.gob.pe/servlet/SgCDUI2?option=una&amp;n=40&amp;codaduana=118&amp;anoprese=2025&amp;numecorre=115078</t>
        </is>
      </c>
      <c r="K585" t="inlineStr">
        <is>
          <t>2026-09-24T02:47:36.200534+00:00</t>
        </is>
      </c>
    </row>
    <row r="586">
      <c r="A586" t="inlineStr">
        <is>
          <t>20527565376</t>
        </is>
      </c>
      <c r="B586" t="inlineStr">
        <is>
          <t>2025</t>
        </is>
      </c>
      <c r="C586" t="inlineStr">
        <is>
          <t>11</t>
        </is>
      </c>
      <c r="D586" t="inlineStr">
        <is>
          <t>118</t>
        </is>
      </c>
      <c r="E586" t="inlineStr">
        <is>
          <t>7378</t>
        </is>
      </c>
      <c r="F586" t="inlineStr">
        <is>
          <t>US</t>
        </is>
      </c>
      <c r="G586" t="inlineStr">
        <is>
          <t>115080</t>
        </is>
      </c>
      <c r="H586" t="inlineStr">
        <is>
          <t>05/11/2025</t>
        </is>
      </c>
      <c r="I586" t="inlineStr">
        <is>
          <t>VERDE</t>
        </is>
      </c>
      <c r="J586" t="inlineStr">
        <is>
          <t>http://www.aduanet.gob.pe/servlet/SgCDUI2?option=una&amp;n=40&amp;codaduana=118&amp;anoprese=2025&amp;numecorre=115080</t>
        </is>
      </c>
      <c r="K586" t="inlineStr">
        <is>
          <t>2026-09-24T02:47:36.951272+00:00</t>
        </is>
      </c>
    </row>
    <row r="587">
      <c r="A587" t="inlineStr">
        <is>
          <t>20527565376</t>
        </is>
      </c>
      <c r="B587" t="inlineStr">
        <is>
          <t>2025</t>
        </is>
      </c>
      <c r="C587" t="inlineStr">
        <is>
          <t>11</t>
        </is>
      </c>
      <c r="D587" t="inlineStr">
        <is>
          <t>118</t>
        </is>
      </c>
      <c r="E587" t="inlineStr">
        <is>
          <t>7378</t>
        </is>
      </c>
      <c r="F587" t="inlineStr">
        <is>
          <t>DE</t>
        </is>
      </c>
      <c r="G587" t="inlineStr">
        <is>
          <t>115077</t>
        </is>
      </c>
      <c r="H587" t="inlineStr">
        <is>
          <t>04/11/2025</t>
        </is>
      </c>
      <c r="I587" t="inlineStr">
        <is>
          <t>VERDE</t>
        </is>
      </c>
      <c r="J587" t="inlineStr">
        <is>
          <t>http://www.aduanet.gob.pe/servlet/SgCDUI2?option=una&amp;n=40&amp;codaduana=118&amp;anoprese=2025&amp;numecorre=115077</t>
        </is>
      </c>
      <c r="K587" t="inlineStr">
        <is>
          <t>2026-09-24T02:47:37.682551+00:00</t>
        </is>
      </c>
    </row>
    <row r="588">
      <c r="A588" t="inlineStr">
        <is>
          <t>20527565376</t>
        </is>
      </c>
      <c r="B588" t="inlineStr">
        <is>
          <t>2025</t>
        </is>
      </c>
      <c r="C588" t="inlineStr">
        <is>
          <t>11</t>
        </is>
      </c>
      <c r="D588" t="inlineStr">
        <is>
          <t>118</t>
        </is>
      </c>
      <c r="E588" t="inlineStr">
        <is>
          <t>7378</t>
        </is>
      </c>
      <c r="F588" t="inlineStr">
        <is>
          <t>BE</t>
        </is>
      </c>
      <c r="G588" t="inlineStr">
        <is>
          <t>115894</t>
        </is>
      </c>
      <c r="H588" t="inlineStr">
        <is>
          <t>04/11/2025</t>
        </is>
      </c>
      <c r="I588" t="inlineStr">
        <is>
          <t>VERDE</t>
        </is>
      </c>
      <c r="J588" t="inlineStr">
        <is>
          <t>http://www.aduanet.gob.pe/servlet/SgCDUI2?option=una&amp;n=40&amp;codaduana=118&amp;anoprese=2025&amp;numecorre=115894</t>
        </is>
      </c>
      <c r="K588" t="inlineStr">
        <is>
          <t>2026-09-24T02:47:38.385701+00:00</t>
        </is>
      </c>
    </row>
    <row r="589">
      <c r="A589" t="inlineStr">
        <is>
          <t>20527565376</t>
        </is>
      </c>
      <c r="B589" t="inlineStr">
        <is>
          <t>2025</t>
        </is>
      </c>
      <c r="C589" t="inlineStr">
        <is>
          <t>11</t>
        </is>
      </c>
      <c r="D589" t="inlineStr">
        <is>
          <t>118</t>
        </is>
      </c>
      <c r="E589" t="inlineStr">
        <is>
          <t>6982</t>
        </is>
      </c>
      <c r="F589" t="inlineStr">
        <is>
          <t>CA</t>
        </is>
      </c>
      <c r="G589" t="inlineStr">
        <is>
          <t>117004</t>
        </is>
      </c>
      <c r="H589" t="inlineStr">
        <is>
          <t>06/11/2025</t>
        </is>
      </c>
      <c r="I589" t="inlineStr">
        <is>
          <t>VERDE</t>
        </is>
      </c>
      <c r="J589" t="inlineStr">
        <is>
          <t>http://www.aduanet.gob.pe/servlet/SgCDUI2?option=una&amp;n=40&amp;codaduana=118&amp;anoprese=2025&amp;numecorre=117004</t>
        </is>
      </c>
      <c r="K589" t="inlineStr">
        <is>
          <t>2026-09-24T02:47:39.101591+00:00</t>
        </is>
      </c>
    </row>
    <row r="590">
      <c r="A590" t="inlineStr">
        <is>
          <t>20527565376</t>
        </is>
      </c>
      <c r="B590" t="inlineStr">
        <is>
          <t>2025</t>
        </is>
      </c>
      <c r="C590" t="inlineStr">
        <is>
          <t>12</t>
        </is>
      </c>
      <c r="D590" t="inlineStr">
        <is>
          <t>118</t>
        </is>
      </c>
      <c r="E590" t="inlineStr">
        <is>
          <t>7378</t>
        </is>
      </c>
      <c r="F590" t="inlineStr">
        <is>
          <t>US</t>
        </is>
      </c>
      <c r="G590" t="inlineStr">
        <is>
          <t>133985</t>
        </is>
      </c>
      <c r="H590" t="inlineStr">
        <is>
          <t>27/12/2025</t>
        </is>
      </c>
      <c r="I590" t="inlineStr">
        <is>
          <t>VERDE</t>
        </is>
      </c>
      <c r="J590" t="inlineStr">
        <is>
          <t>http://www.aduanet.gob.pe/servlet/SgCDUI2?option=una&amp;n=40&amp;codaduana=118&amp;anoprese=2025&amp;numecorre=133985</t>
        </is>
      </c>
      <c r="K590" t="inlineStr">
        <is>
          <t>2026-09-24T02:47:39.787149+00:00</t>
        </is>
      </c>
    </row>
    <row r="591">
      <c r="A591" t="inlineStr">
        <is>
          <t>20527565376</t>
        </is>
      </c>
      <c r="B591" t="inlineStr">
        <is>
          <t>2025</t>
        </is>
      </c>
      <c r="C591" t="inlineStr">
        <is>
          <t>12</t>
        </is>
      </c>
      <c r="D591" t="inlineStr">
        <is>
          <t>118</t>
        </is>
      </c>
      <c r="E591" t="inlineStr">
        <is>
          <t>7378</t>
        </is>
      </c>
      <c r="F591" t="inlineStr">
        <is>
          <t>US</t>
        </is>
      </c>
      <c r="G591" t="inlineStr">
        <is>
          <t>137269</t>
        </is>
      </c>
      <c r="H591" t="inlineStr">
        <is>
          <t>31/12/2025</t>
        </is>
      </c>
      <c r="I591" t="inlineStr">
        <is>
          <t>VERDE</t>
        </is>
      </c>
      <c r="J591" t="inlineStr">
        <is>
          <t>http://www.aduanet.gob.pe/servlet/SgCDUI2?option=una&amp;n=40&amp;codaduana=118&amp;anoprese=2025&amp;numecorre=137269</t>
        </is>
      </c>
      <c r="K591" t="inlineStr">
        <is>
          <t>2026-09-24T02:47:39.787149+00:00</t>
        </is>
      </c>
    </row>
    <row r="592">
      <c r="A592" t="inlineStr">
        <is>
          <t>20527565376</t>
        </is>
      </c>
      <c r="B592" t="inlineStr">
        <is>
          <t>2025</t>
        </is>
      </c>
      <c r="C592" t="inlineStr">
        <is>
          <t>12</t>
        </is>
      </c>
      <c r="D592" t="inlineStr">
        <is>
          <t>118</t>
        </is>
      </c>
      <c r="E592" t="inlineStr">
        <is>
          <t>7378</t>
        </is>
      </c>
      <c r="F592" t="inlineStr">
        <is>
          <t>DE</t>
        </is>
      </c>
      <c r="G592" t="inlineStr">
        <is>
          <t>125742</t>
        </is>
      </c>
      <c r="H592" t="inlineStr">
        <is>
          <t>02/12/2025</t>
        </is>
      </c>
      <c r="I592" t="inlineStr">
        <is>
          <t>VERDE</t>
        </is>
      </c>
      <c r="J592" t="inlineStr">
        <is>
          <t>http://www.aduanet.gob.pe/servlet/SgCDUI2?option=una&amp;n=40&amp;codaduana=118&amp;anoprese=2025&amp;numecorre=125742</t>
        </is>
      </c>
      <c r="K592" t="inlineStr">
        <is>
          <t>2026-09-24T02:47:40.469138+00:00</t>
        </is>
      </c>
    </row>
    <row r="593">
      <c r="A593" t="inlineStr">
        <is>
          <t>20527565376</t>
        </is>
      </c>
      <c r="B593" t="inlineStr">
        <is>
          <t>2025</t>
        </is>
      </c>
      <c r="C593" t="inlineStr">
        <is>
          <t>12</t>
        </is>
      </c>
      <c r="D593" t="inlineStr">
        <is>
          <t>118</t>
        </is>
      </c>
      <c r="E593" t="inlineStr">
        <is>
          <t>7378</t>
        </is>
      </c>
      <c r="F593" t="inlineStr">
        <is>
          <t>DE</t>
        </is>
      </c>
      <c r="G593" t="inlineStr">
        <is>
          <t>128534</t>
        </is>
      </c>
      <c r="H593" t="inlineStr">
        <is>
          <t>09/12/2025</t>
        </is>
      </c>
      <c r="I593" t="inlineStr">
        <is>
          <t>VERDE</t>
        </is>
      </c>
      <c r="J593" t="inlineStr">
        <is>
          <t>http://www.aduanet.gob.pe/servlet/SgCDUI2?option=una&amp;n=40&amp;codaduana=118&amp;anoprese=2025&amp;numecorre=128534</t>
        </is>
      </c>
      <c r="K593" t="inlineStr">
        <is>
          <t>2026-09-24T02:47:40.469138+00:00</t>
        </is>
      </c>
    </row>
    <row r="594">
      <c r="A594" t="inlineStr">
        <is>
          <t>20527565376</t>
        </is>
      </c>
      <c r="B594" t="inlineStr">
        <is>
          <t>2025</t>
        </is>
      </c>
      <c r="C594" t="inlineStr">
        <is>
          <t>12</t>
        </is>
      </c>
      <c r="D594" t="inlineStr">
        <is>
          <t>118</t>
        </is>
      </c>
      <c r="E594" t="inlineStr">
        <is>
          <t>7378</t>
        </is>
      </c>
      <c r="F594" t="inlineStr">
        <is>
          <t>BE</t>
        </is>
      </c>
      <c r="G594" t="inlineStr">
        <is>
          <t>133982</t>
        </is>
      </c>
      <c r="H594" t="inlineStr">
        <is>
          <t>24/12/2025</t>
        </is>
      </c>
      <c r="I594" t="inlineStr">
        <is>
          <t>VERDE</t>
        </is>
      </c>
      <c r="J594" t="inlineStr">
        <is>
          <t>http://www.aduanet.gob.pe/servlet/SgCDUI2?option=una&amp;n=40&amp;codaduana=118&amp;anoprese=2025&amp;numecorre=133982</t>
        </is>
      </c>
      <c r="K594" t="inlineStr">
        <is>
          <t>2026-09-24T02:47:41.089424+00:00</t>
        </is>
      </c>
    </row>
    <row r="595">
      <c r="A595" t="inlineStr">
        <is>
          <t>20527565376</t>
        </is>
      </c>
      <c r="B595" t="inlineStr">
        <is>
          <t>2026</t>
        </is>
      </c>
      <c r="C595" t="inlineStr">
        <is>
          <t>1</t>
        </is>
      </c>
      <c r="D595" t="inlineStr">
        <is>
          <t>118</t>
        </is>
      </c>
      <c r="E595" t="inlineStr">
        <is>
          <t>7378</t>
        </is>
      </c>
      <c r="F595" t="inlineStr">
        <is>
          <t>SE</t>
        </is>
      </c>
      <c r="G595" t="inlineStr">
        <is>
          <t>140894</t>
        </is>
      </c>
      <c r="H595" t="inlineStr">
        <is>
          <t>10/01/2026</t>
        </is>
      </c>
      <c r="I595" t="inlineStr">
        <is>
          <t>VERDE</t>
        </is>
      </c>
      <c r="J595" t="inlineStr">
        <is>
          <t>http://www.aduanet.gob.pe/servlet/SgCDUI2?option=una&amp;n=40&amp;codaduana=118&amp;anoprese=2025&amp;numecorre=140894</t>
        </is>
      </c>
      <c r="K595" t="inlineStr">
        <is>
          <t>2026-09-24T02:47:41.717280+00:00</t>
        </is>
      </c>
    </row>
    <row r="596">
      <c r="A596" t="inlineStr">
        <is>
          <t>20527565376</t>
        </is>
      </c>
      <c r="B596" t="inlineStr">
        <is>
          <t>2026</t>
        </is>
      </c>
      <c r="C596" t="inlineStr">
        <is>
          <t>1</t>
        </is>
      </c>
      <c r="D596" t="inlineStr">
        <is>
          <t>118</t>
        </is>
      </c>
      <c r="E596" t="inlineStr">
        <is>
          <t>7378</t>
        </is>
      </c>
      <c r="F596" t="inlineStr">
        <is>
          <t>US</t>
        </is>
      </c>
      <c r="G596" t="inlineStr">
        <is>
          <t>004579</t>
        </is>
      </c>
      <c r="H596" t="inlineStr">
        <is>
          <t>23/01/2026</t>
        </is>
      </c>
      <c r="I596" t="inlineStr">
        <is>
          <t>VERDE</t>
        </is>
      </c>
      <c r="J596" t="inlineStr">
        <is>
          <t>http://www.aduanet.gob.pe/servlet/SgCDUI2?option=una&amp;n=40&amp;codaduana=118&amp;anoprese=2026&amp;numecorre=004579</t>
        </is>
      </c>
      <c r="K596" t="inlineStr">
        <is>
          <t>2026-09-24T02:47:42.311460+00:00</t>
        </is>
      </c>
    </row>
    <row r="597">
      <c r="A597" t="inlineStr">
        <is>
          <t>20527565376</t>
        </is>
      </c>
      <c r="B597" t="inlineStr">
        <is>
          <t>2026</t>
        </is>
      </c>
      <c r="C597" t="inlineStr">
        <is>
          <t>1</t>
        </is>
      </c>
      <c r="D597" t="inlineStr">
        <is>
          <t>118</t>
        </is>
      </c>
      <c r="E597" t="inlineStr">
        <is>
          <t>7378</t>
        </is>
      </c>
      <c r="F597" t="inlineStr">
        <is>
          <t>US</t>
        </is>
      </c>
      <c r="G597" t="inlineStr">
        <is>
          <t>005870</t>
        </is>
      </c>
      <c r="H597" t="inlineStr">
        <is>
          <t>29/01/2026</t>
        </is>
      </c>
      <c r="I597" t="inlineStr">
        <is>
          <t>VERDE</t>
        </is>
      </c>
      <c r="J597" t="inlineStr">
        <is>
          <t>http://www.aduanet.gob.pe/servlet/SgCDUI2?option=una&amp;n=40&amp;codaduana=118&amp;anoprese=2026&amp;numecorre=005870</t>
        </is>
      </c>
      <c r="K597" t="inlineStr">
        <is>
          <t>2026-09-24T02:47:42.311460+00:00</t>
        </is>
      </c>
    </row>
    <row r="598">
      <c r="A598" t="inlineStr">
        <is>
          <t>20527565376</t>
        </is>
      </c>
      <c r="B598" t="inlineStr">
        <is>
          <t>2026</t>
        </is>
      </c>
      <c r="C598" t="inlineStr">
        <is>
          <t>1</t>
        </is>
      </c>
      <c r="D598" t="inlineStr">
        <is>
          <t>118</t>
        </is>
      </c>
      <c r="E598" t="inlineStr">
        <is>
          <t>5901</t>
        </is>
      </c>
      <c r="F598" t="inlineStr">
        <is>
          <t>CA</t>
        </is>
      </c>
      <c r="G598" t="inlineStr">
        <is>
          <t>002254</t>
        </is>
      </c>
      <c r="H598" t="inlineStr">
        <is>
          <t>15/01/2026</t>
        </is>
      </c>
      <c r="I598" t="inlineStr">
        <is>
          <t>VERDE</t>
        </is>
      </c>
      <c r="J598" t="inlineStr">
        <is>
          <t>http://www.aduanet.gob.pe/servlet/SgCDUI2?option=una&amp;n=40&amp;codaduana=118&amp;anoprese=2026&amp;numecorre=002254</t>
        </is>
      </c>
      <c r="K598" t="inlineStr">
        <is>
          <t>2026-09-24T02:47:42.900013+00:00</t>
        </is>
      </c>
    </row>
    <row r="599">
      <c r="A599" t="inlineStr">
        <is>
          <t>20527565376</t>
        </is>
      </c>
      <c r="B599" t="inlineStr">
        <is>
          <t>2026</t>
        </is>
      </c>
      <c r="C599" t="inlineStr">
        <is>
          <t>2</t>
        </is>
      </c>
      <c r="D599" t="inlineStr">
        <is>
          <t>118</t>
        </is>
      </c>
      <c r="E599" t="inlineStr">
        <is>
          <t>7378</t>
        </is>
      </c>
      <c r="F599" t="inlineStr">
        <is>
          <t>JP</t>
        </is>
      </c>
      <c r="G599" t="inlineStr">
        <is>
          <t>014330</t>
        </is>
      </c>
      <c r="H599" t="inlineStr">
        <is>
          <t>25/02/2026</t>
        </is>
      </c>
      <c r="I599" t="inlineStr">
        <is>
          <t>VERDE</t>
        </is>
      </c>
      <c r="J599" t="inlineStr">
        <is>
          <t>http://www.aduanet.gob.pe/servlet/SgCDUI2?option=una&amp;n=40&amp;codaduana=118&amp;anoprese=2026&amp;numecorre=014330</t>
        </is>
      </c>
      <c r="K599" t="inlineStr">
        <is>
          <t>2026-09-24T02:47:43.493756+00:00</t>
        </is>
      </c>
    </row>
    <row r="600">
      <c r="A600" t="inlineStr">
        <is>
          <t>20527565376</t>
        </is>
      </c>
      <c r="B600" t="inlineStr">
        <is>
          <t>2026</t>
        </is>
      </c>
      <c r="C600" t="inlineStr">
        <is>
          <t>2</t>
        </is>
      </c>
      <c r="D600" t="inlineStr">
        <is>
          <t>118</t>
        </is>
      </c>
      <c r="E600" t="inlineStr">
        <is>
          <t>5901</t>
        </is>
      </c>
      <c r="F600" t="inlineStr">
        <is>
          <t>FR</t>
        </is>
      </c>
      <c r="G600" t="inlineStr">
        <is>
          <t>009648</t>
        </is>
      </c>
      <c r="H600" t="inlineStr">
        <is>
          <t>04/02/2026</t>
        </is>
      </c>
      <c r="I600" t="inlineStr">
        <is>
          <t>VERDE</t>
        </is>
      </c>
      <c r="J600" t="inlineStr">
        <is>
          <t>http://www.aduanet.gob.pe/servlet/SgCDUI2?option=una&amp;n=40&amp;codaduana=118&amp;anoprese=2026&amp;numecorre=009648</t>
        </is>
      </c>
      <c r="K600" t="inlineStr">
        <is>
          <t>2026-09-24T02:47:44.080529+00:00</t>
        </is>
      </c>
    </row>
    <row r="601">
      <c r="A601" t="inlineStr">
        <is>
          <t>20527565376</t>
        </is>
      </c>
      <c r="B601" t="inlineStr">
        <is>
          <t>2026</t>
        </is>
      </c>
      <c r="C601" t="inlineStr">
        <is>
          <t>2</t>
        </is>
      </c>
      <c r="D601" t="inlineStr">
        <is>
          <t>118</t>
        </is>
      </c>
      <c r="E601" t="inlineStr">
        <is>
          <t>7378</t>
        </is>
      </c>
      <c r="F601" t="inlineStr">
        <is>
          <t>BE</t>
        </is>
      </c>
      <c r="G601" t="inlineStr">
        <is>
          <t>017505</t>
        </is>
      </c>
      <c r="H601" t="inlineStr">
        <is>
          <t>25/02/2026</t>
        </is>
      </c>
      <c r="I601" t="inlineStr">
        <is>
          <t>VERDE</t>
        </is>
      </c>
      <c r="J601" t="inlineStr">
        <is>
          <t>http://www.aduanet.gob.pe/servlet/SgCDUI2?option=una&amp;n=40&amp;codaduana=118&amp;anoprese=2026&amp;numecorre=017505</t>
        </is>
      </c>
      <c r="K601" t="inlineStr">
        <is>
          <t>2026-09-24T02:47:44.672461+00:00</t>
        </is>
      </c>
    </row>
    <row r="602">
      <c r="A602" t="inlineStr">
        <is>
          <t>20527565376</t>
        </is>
      </c>
      <c r="B602" t="inlineStr">
        <is>
          <t>2026</t>
        </is>
      </c>
      <c r="C602" t="inlineStr">
        <is>
          <t>2</t>
        </is>
      </c>
      <c r="D602" t="inlineStr">
        <is>
          <t>118</t>
        </is>
      </c>
      <c r="E602" t="inlineStr">
        <is>
          <t>7378</t>
        </is>
      </c>
      <c r="F602" t="inlineStr">
        <is>
          <t>DE</t>
        </is>
      </c>
      <c r="G602" t="inlineStr">
        <is>
          <t>011751</t>
        </is>
      </c>
      <c r="H602" t="inlineStr">
        <is>
          <t>10/02/2026</t>
        </is>
      </c>
      <c r="I602" t="inlineStr">
        <is>
          <t>VERDE</t>
        </is>
      </c>
      <c r="J602" t="inlineStr">
        <is>
          <t>http://www.aduanet.gob.pe/servlet/SgCDUI2?option=una&amp;n=40&amp;codaduana=118&amp;anoprese=2026&amp;numecorre=011751</t>
        </is>
      </c>
      <c r="K602" t="inlineStr">
        <is>
          <t>2026-09-24T02:47:45.374961+00:00</t>
        </is>
      </c>
    </row>
    <row r="603">
      <c r="A603" t="inlineStr">
        <is>
          <t>20527565376</t>
        </is>
      </c>
      <c r="B603" t="inlineStr">
        <is>
          <t>2026</t>
        </is>
      </c>
      <c r="C603" t="inlineStr">
        <is>
          <t>3</t>
        </is>
      </c>
      <c r="D603" t="inlineStr">
        <is>
          <t>235</t>
        </is>
      </c>
      <c r="E603" t="inlineStr">
        <is>
          <t>7378</t>
        </is>
      </c>
      <c r="F603" t="inlineStr">
        <is>
          <t>JP</t>
        </is>
      </c>
      <c r="G603" t="inlineStr">
        <is>
          <t>021936</t>
        </is>
      </c>
      <c r="H603" t="inlineStr">
        <is>
          <t>27/03/2026</t>
        </is>
      </c>
      <c r="I603" t="inlineStr">
        <is>
          <t>VERDE</t>
        </is>
      </c>
      <c r="J603" t="inlineStr">
        <is>
          <t>http://www.aduanet.gob.pe/servlet/SgCDUI2?option=una&amp;n=40&amp;codaduana=235&amp;anoprese=2026&amp;numecorre=021936</t>
        </is>
      </c>
      <c r="K603" t="inlineStr">
        <is>
          <t>2026-09-24T02:47:46.064798+00:00</t>
        </is>
      </c>
    </row>
    <row r="604">
      <c r="A604" t="inlineStr">
        <is>
          <t>20542209951</t>
        </is>
      </c>
      <c r="B604" t="inlineStr">
        <is>
          <t>2025</t>
        </is>
      </c>
      <c r="C604" t="inlineStr">
        <is>
          <t>1</t>
        </is>
      </c>
      <c r="D604" t="inlineStr">
        <is>
          <t>046</t>
        </is>
      </c>
      <c r="E604" t="inlineStr">
        <is>
          <t>5901</t>
        </is>
      </c>
      <c r="F604" t="inlineStr">
        <is>
          <t>BE</t>
        </is>
      </c>
      <c r="G604" t="inlineStr">
        <is>
          <t>000449</t>
        </is>
      </c>
      <c r="H604" t="inlineStr">
        <is>
          <t>10/01/2025</t>
        </is>
      </c>
      <c r="I604" t="inlineStr">
        <is>
          <t>VERDE</t>
        </is>
      </c>
      <c r="J604" t="inlineStr">
        <is>
          <t>http://www.aduanet.gob.pe/servlet/SgCDUI2?option=una&amp;n=40&amp;codaduana=046&amp;anoprese=2025&amp;numecorre=000449</t>
        </is>
      </c>
      <c r="K604" t="inlineStr">
        <is>
          <t>2026-09-24T02:47:46.857749+00:00</t>
        </is>
      </c>
    </row>
    <row r="605">
      <c r="A605" t="inlineStr">
        <is>
          <t>20542209951</t>
        </is>
      </c>
      <c r="B605" t="inlineStr">
        <is>
          <t>2025</t>
        </is>
      </c>
      <c r="C605" t="inlineStr">
        <is>
          <t>6</t>
        </is>
      </c>
      <c r="D605" t="inlineStr">
        <is>
          <t>046</t>
        </is>
      </c>
      <c r="E605" t="inlineStr">
        <is>
          <t>5901</t>
        </is>
      </c>
      <c r="F605" t="inlineStr">
        <is>
          <t>CA</t>
        </is>
      </c>
      <c r="G605" t="inlineStr">
        <is>
          <t>023740</t>
        </is>
      </c>
      <c r="H605" t="inlineStr">
        <is>
          <t>24/06/2025</t>
        </is>
      </c>
      <c r="I605" t="inlineStr">
        <is>
          <t>VERDE</t>
        </is>
      </c>
      <c r="J605" t="inlineStr">
        <is>
          <t>http://www.aduanet.gob.pe/servlet/SgCDUI2?option=una&amp;n=40&amp;codaduana=046&amp;anoprese=2025&amp;numecorre=023740</t>
        </is>
      </c>
      <c r="K605" t="inlineStr">
        <is>
          <t>2026-09-24T02:47:47.592030+00:00</t>
        </is>
      </c>
    </row>
    <row r="606">
      <c r="A606" t="inlineStr">
        <is>
          <t>20542209951</t>
        </is>
      </c>
      <c r="B606" t="inlineStr">
        <is>
          <t>2025</t>
        </is>
      </c>
      <c r="C606" t="inlineStr">
        <is>
          <t>6</t>
        </is>
      </c>
      <c r="D606" t="inlineStr">
        <is>
          <t>046</t>
        </is>
      </c>
      <c r="E606" t="inlineStr">
        <is>
          <t>5901</t>
        </is>
      </c>
      <c r="F606" t="inlineStr">
        <is>
          <t>CA</t>
        </is>
      </c>
      <c r="G606" t="inlineStr">
        <is>
          <t>023741</t>
        </is>
      </c>
      <c r="H606" t="inlineStr">
        <is>
          <t>24/06/2025</t>
        </is>
      </c>
      <c r="I606" t="inlineStr">
        <is>
          <t>VERDE</t>
        </is>
      </c>
      <c r="J606" t="inlineStr">
        <is>
          <t>http://www.aduanet.gob.pe/servlet/SgCDUI2?option=una&amp;n=40&amp;codaduana=046&amp;anoprese=2025&amp;numecorre=023741</t>
        </is>
      </c>
      <c r="K606" t="inlineStr">
        <is>
          <t>2026-09-24T02:47:47.592030+00:00</t>
        </is>
      </c>
    </row>
    <row r="607">
      <c r="A607" t="inlineStr">
        <is>
          <t>20542209951</t>
        </is>
      </c>
      <c r="B607" t="inlineStr">
        <is>
          <t>2025</t>
        </is>
      </c>
      <c r="C607" t="inlineStr">
        <is>
          <t>7</t>
        </is>
      </c>
      <c r="D607" t="inlineStr">
        <is>
          <t>046</t>
        </is>
      </c>
      <c r="E607" t="inlineStr">
        <is>
          <t>5901</t>
        </is>
      </c>
      <c r="F607" t="inlineStr">
        <is>
          <t>GB</t>
        </is>
      </c>
      <c r="G607" t="inlineStr">
        <is>
          <t>025700</t>
        </is>
      </c>
      <c r="H607" t="inlineStr">
        <is>
          <t>07/07/2025</t>
        </is>
      </c>
      <c r="I607" t="inlineStr">
        <is>
          <t>VERDE</t>
        </is>
      </c>
      <c r="J607" t="inlineStr">
        <is>
          <t>http://www.aduanet.gob.pe/servlet/SgCDUI2?option=una&amp;n=40&amp;codaduana=046&amp;anoprese=2025&amp;numecorre=025700</t>
        </is>
      </c>
      <c r="K607" t="inlineStr">
        <is>
          <t>2026-09-24T02:47:48.307053+00:00</t>
        </is>
      </c>
    </row>
    <row r="608">
      <c r="A608" t="inlineStr">
        <is>
          <t>20542209951</t>
        </is>
      </c>
      <c r="B608" t="inlineStr">
        <is>
          <t>2025</t>
        </is>
      </c>
      <c r="C608" t="inlineStr">
        <is>
          <t>7</t>
        </is>
      </c>
      <c r="D608" t="inlineStr">
        <is>
          <t>046</t>
        </is>
      </c>
      <c r="E608" t="inlineStr">
        <is>
          <t>5901</t>
        </is>
      </c>
      <c r="F608" t="inlineStr">
        <is>
          <t>CA</t>
        </is>
      </c>
      <c r="G608" t="inlineStr">
        <is>
          <t>027028</t>
        </is>
      </c>
      <c r="H608" t="inlineStr">
        <is>
          <t>13/07/2025</t>
        </is>
      </c>
      <c r="I608" t="inlineStr">
        <is>
          <t>VERDE</t>
        </is>
      </c>
      <c r="J608" t="inlineStr">
        <is>
          <t>http://www.aduanet.gob.pe/servlet/SgCDUI2?option=una&amp;n=40&amp;codaduana=046&amp;anoprese=2025&amp;numecorre=027028</t>
        </is>
      </c>
      <c r="K608" t="inlineStr">
        <is>
          <t>2026-09-24T02:47:49.054838+00:00</t>
        </is>
      </c>
    </row>
    <row r="609">
      <c r="A609" t="inlineStr">
        <is>
          <t>20542209951</t>
        </is>
      </c>
      <c r="B609" t="inlineStr">
        <is>
          <t>2025</t>
        </is>
      </c>
      <c r="C609" t="inlineStr">
        <is>
          <t>7</t>
        </is>
      </c>
      <c r="D609" t="inlineStr">
        <is>
          <t>046</t>
        </is>
      </c>
      <c r="E609" t="inlineStr">
        <is>
          <t>5901</t>
        </is>
      </c>
      <c r="F609" t="inlineStr">
        <is>
          <t>BE</t>
        </is>
      </c>
      <c r="G609" t="inlineStr">
        <is>
          <t>025699</t>
        </is>
      </c>
      <c r="H609" t="inlineStr">
        <is>
          <t>06/07/2025</t>
        </is>
      </c>
      <c r="I609" t="inlineStr">
        <is>
          <t>VERDE</t>
        </is>
      </c>
      <c r="J609" t="inlineStr">
        <is>
          <t>http://www.aduanet.gob.pe/servlet/SgCDUI2?option=una&amp;n=40&amp;codaduana=046&amp;anoprese=2025&amp;numecorre=025699</t>
        </is>
      </c>
      <c r="K609" t="inlineStr">
        <is>
          <t>2026-09-24T02:47:49.785999+00:00</t>
        </is>
      </c>
    </row>
    <row r="610">
      <c r="A610" t="inlineStr">
        <is>
          <t>20542209951</t>
        </is>
      </c>
      <c r="B610" t="inlineStr">
        <is>
          <t>2025</t>
        </is>
      </c>
      <c r="C610" t="inlineStr">
        <is>
          <t>7</t>
        </is>
      </c>
      <c r="D610" t="inlineStr">
        <is>
          <t>046</t>
        </is>
      </c>
      <c r="E610" t="inlineStr">
        <is>
          <t>5901</t>
        </is>
      </c>
      <c r="F610" t="inlineStr">
        <is>
          <t>NL</t>
        </is>
      </c>
      <c r="G610" t="inlineStr">
        <is>
          <t>027035</t>
        </is>
      </c>
      <c r="H610" t="inlineStr">
        <is>
          <t>13/07/2025</t>
        </is>
      </c>
      <c r="I610" t="inlineStr">
        <is>
          <t>VERDE</t>
        </is>
      </c>
      <c r="J610" t="inlineStr">
        <is>
          <t>http://www.aduanet.gob.pe/servlet/SgCDUI2?option=una&amp;n=40&amp;codaduana=046&amp;anoprese=2025&amp;numecorre=027035</t>
        </is>
      </c>
      <c r="K610" t="inlineStr">
        <is>
          <t>2026-09-24T02:47:50.399370+00:00</t>
        </is>
      </c>
    </row>
    <row r="611">
      <c r="A611" t="inlineStr">
        <is>
          <t>20542209951</t>
        </is>
      </c>
      <c r="B611" t="inlineStr">
        <is>
          <t>2025</t>
        </is>
      </c>
      <c r="C611" t="inlineStr">
        <is>
          <t>8</t>
        </is>
      </c>
      <c r="D611" t="inlineStr">
        <is>
          <t>046</t>
        </is>
      </c>
      <c r="E611" t="inlineStr">
        <is>
          <t>5901</t>
        </is>
      </c>
      <c r="F611" t="inlineStr">
        <is>
          <t>SE</t>
        </is>
      </c>
      <c r="G611" t="inlineStr">
        <is>
          <t>031922</t>
        </is>
      </c>
      <c r="H611" t="inlineStr">
        <is>
          <t>30/08/2025</t>
        </is>
      </c>
      <c r="I611" t="inlineStr">
        <is>
          <t>VERDE</t>
        </is>
      </c>
      <c r="J611" t="inlineStr">
        <is>
          <t>http://www.aduanet.gob.pe/servlet/SgCDUI2?option=una&amp;n=40&amp;codaduana=046&amp;anoprese=2025&amp;numecorre=031922</t>
        </is>
      </c>
      <c r="K611" t="inlineStr">
        <is>
          <t>2026-09-24T02:47:50.991405+00:00</t>
        </is>
      </c>
    </row>
    <row r="612">
      <c r="A612" t="inlineStr">
        <is>
          <t>20542209951</t>
        </is>
      </c>
      <c r="B612" t="inlineStr">
        <is>
          <t>2025</t>
        </is>
      </c>
      <c r="C612" t="inlineStr">
        <is>
          <t>8</t>
        </is>
      </c>
      <c r="D612" t="inlineStr">
        <is>
          <t>046</t>
        </is>
      </c>
      <c r="E612" t="inlineStr">
        <is>
          <t>5901</t>
        </is>
      </c>
      <c r="F612" t="inlineStr">
        <is>
          <t>GB</t>
        </is>
      </c>
      <c r="G612" t="inlineStr">
        <is>
          <t>031238</t>
        </is>
      </c>
      <c r="H612" t="inlineStr">
        <is>
          <t>16/08/2025</t>
        </is>
      </c>
      <c r="I612" t="inlineStr">
        <is>
          <t>VERDE</t>
        </is>
      </c>
      <c r="J612" t="inlineStr">
        <is>
          <t>http://www.aduanet.gob.pe/servlet/SgCDUI2?option=una&amp;n=40&amp;codaduana=046&amp;anoprese=2025&amp;numecorre=031238</t>
        </is>
      </c>
      <c r="K612" t="inlineStr">
        <is>
          <t>2026-09-24T02:47:51.802017+00:00</t>
        </is>
      </c>
    </row>
    <row r="613">
      <c r="A613" t="inlineStr">
        <is>
          <t>20542209951</t>
        </is>
      </c>
      <c r="B613" t="inlineStr">
        <is>
          <t>2025</t>
        </is>
      </c>
      <c r="C613" t="inlineStr">
        <is>
          <t>8</t>
        </is>
      </c>
      <c r="D613" t="inlineStr">
        <is>
          <t>046</t>
        </is>
      </c>
      <c r="E613" t="inlineStr">
        <is>
          <t>5901</t>
        </is>
      </c>
      <c r="F613" t="inlineStr">
        <is>
          <t>GB</t>
        </is>
      </c>
      <c r="G613" t="inlineStr">
        <is>
          <t>031527</t>
        </is>
      </c>
      <c r="H613" t="inlineStr">
        <is>
          <t>23/08/2025</t>
        </is>
      </c>
      <c r="I613" t="inlineStr">
        <is>
          <t>VERDE</t>
        </is>
      </c>
      <c r="J613" t="inlineStr">
        <is>
          <t>http://www.aduanet.gob.pe/servlet/SgCDUI2?option=una&amp;n=40&amp;codaduana=046&amp;anoprese=2025&amp;numecorre=031527</t>
        </is>
      </c>
      <c r="K613" t="inlineStr">
        <is>
          <t>2026-09-24T02:47:51.802017+00:00</t>
        </is>
      </c>
    </row>
    <row r="614">
      <c r="A614" t="inlineStr">
        <is>
          <t>20542209951</t>
        </is>
      </c>
      <c r="B614" t="inlineStr">
        <is>
          <t>2025</t>
        </is>
      </c>
      <c r="C614" t="inlineStr">
        <is>
          <t>8</t>
        </is>
      </c>
      <c r="D614" t="inlineStr">
        <is>
          <t>046</t>
        </is>
      </c>
      <c r="E614" t="inlineStr">
        <is>
          <t>5901</t>
        </is>
      </c>
      <c r="F614" t="inlineStr">
        <is>
          <t>BE</t>
        </is>
      </c>
      <c r="G614" t="inlineStr">
        <is>
          <t>031232</t>
        </is>
      </c>
      <c r="H614" t="inlineStr">
        <is>
          <t>16/08/2025</t>
        </is>
      </c>
      <c r="I614" t="inlineStr">
        <is>
          <t>VERDE</t>
        </is>
      </c>
      <c r="J614" t="inlineStr">
        <is>
          <t>http://www.aduanet.gob.pe/servlet/SgCDUI2?option=una&amp;n=40&amp;codaduana=046&amp;anoprese=2025&amp;numecorre=031232</t>
        </is>
      </c>
      <c r="K614" t="inlineStr">
        <is>
          <t>2026-09-24T02:47:52.515780+00:00</t>
        </is>
      </c>
    </row>
    <row r="615">
      <c r="A615" t="inlineStr">
        <is>
          <t>20542209951</t>
        </is>
      </c>
      <c r="B615" t="inlineStr">
        <is>
          <t>2025</t>
        </is>
      </c>
      <c r="C615" t="inlineStr">
        <is>
          <t>8</t>
        </is>
      </c>
      <c r="D615" t="inlineStr">
        <is>
          <t>046</t>
        </is>
      </c>
      <c r="E615" t="inlineStr">
        <is>
          <t>5901</t>
        </is>
      </c>
      <c r="F615" t="inlineStr">
        <is>
          <t>BE</t>
        </is>
      </c>
      <c r="G615" t="inlineStr">
        <is>
          <t>031236</t>
        </is>
      </c>
      <c r="H615" t="inlineStr">
        <is>
          <t>16/08/2025</t>
        </is>
      </c>
      <c r="I615" t="inlineStr">
        <is>
          <t>VERDE</t>
        </is>
      </c>
      <c r="J615" t="inlineStr">
        <is>
          <t>http://www.aduanet.gob.pe/servlet/SgCDUI2?option=una&amp;n=40&amp;codaduana=046&amp;anoprese=2025&amp;numecorre=031236</t>
        </is>
      </c>
      <c r="K615" t="inlineStr">
        <is>
          <t>2026-09-24T02:47:52.515780+00:00</t>
        </is>
      </c>
    </row>
    <row r="616">
      <c r="A616" t="inlineStr">
        <is>
          <t>20542209951</t>
        </is>
      </c>
      <c r="B616" t="inlineStr">
        <is>
          <t>2025</t>
        </is>
      </c>
      <c r="C616" t="inlineStr">
        <is>
          <t>8</t>
        </is>
      </c>
      <c r="D616" t="inlineStr">
        <is>
          <t>046</t>
        </is>
      </c>
      <c r="E616" t="inlineStr">
        <is>
          <t>5901</t>
        </is>
      </c>
      <c r="F616" t="inlineStr">
        <is>
          <t>BE</t>
        </is>
      </c>
      <c r="G616" t="inlineStr">
        <is>
          <t>031237</t>
        </is>
      </c>
      <c r="H616" t="inlineStr">
        <is>
          <t>16/08/2025</t>
        </is>
      </c>
      <c r="I616" t="inlineStr">
        <is>
          <t>VERDE</t>
        </is>
      </c>
      <c r="J616" t="inlineStr">
        <is>
          <t>http://www.aduanet.gob.pe/servlet/SgCDUI2?option=una&amp;n=40&amp;codaduana=046&amp;anoprese=2025&amp;numecorre=031237</t>
        </is>
      </c>
      <c r="K616" t="inlineStr">
        <is>
          <t>2026-09-24T02:47:52.515780+00:00</t>
        </is>
      </c>
    </row>
    <row r="617">
      <c r="A617" t="inlineStr">
        <is>
          <t>20542209951</t>
        </is>
      </c>
      <c r="B617" t="inlineStr">
        <is>
          <t>2025</t>
        </is>
      </c>
      <c r="C617" t="inlineStr">
        <is>
          <t>8</t>
        </is>
      </c>
      <c r="D617" t="inlineStr">
        <is>
          <t>046</t>
        </is>
      </c>
      <c r="E617" t="inlineStr">
        <is>
          <t>5901</t>
        </is>
      </c>
      <c r="F617" t="inlineStr">
        <is>
          <t>CA</t>
        </is>
      </c>
      <c r="G617" t="inlineStr">
        <is>
          <t>031826</t>
        </is>
      </c>
      <c r="H617" t="inlineStr">
        <is>
          <t>23/08/2025</t>
        </is>
      </c>
      <c r="I617" t="inlineStr">
        <is>
          <t>VERDE</t>
        </is>
      </c>
      <c r="J617" t="inlineStr">
        <is>
          <t>http://www.aduanet.gob.pe/servlet/SgCDUI2?option=una&amp;n=40&amp;codaduana=046&amp;anoprese=2025&amp;numecorre=031826</t>
        </is>
      </c>
      <c r="K617" t="inlineStr">
        <is>
          <t>2026-09-24T02:47:53.303270+00:00</t>
        </is>
      </c>
    </row>
    <row r="618">
      <c r="A618" t="inlineStr">
        <is>
          <t>20542209951</t>
        </is>
      </c>
      <c r="B618" t="inlineStr">
        <is>
          <t>2025</t>
        </is>
      </c>
      <c r="C618" t="inlineStr">
        <is>
          <t>9</t>
        </is>
      </c>
      <c r="D618" t="inlineStr">
        <is>
          <t>046</t>
        </is>
      </c>
      <c r="E618" t="inlineStr">
        <is>
          <t>5901</t>
        </is>
      </c>
      <c r="F618" t="inlineStr">
        <is>
          <t>BE</t>
        </is>
      </c>
      <c r="G618" t="inlineStr">
        <is>
          <t>033702</t>
        </is>
      </c>
      <c r="H618" t="inlineStr">
        <is>
          <t>13/09/2025</t>
        </is>
      </c>
      <c r="I618" t="inlineStr">
        <is>
          <t>VERDE</t>
        </is>
      </c>
      <c r="J618" t="inlineStr">
        <is>
          <t>http://www.aduanet.gob.pe/servlet/SgCDUI2?option=una&amp;n=40&amp;codaduana=046&amp;anoprese=2025&amp;numecorre=033702</t>
        </is>
      </c>
      <c r="K618" t="inlineStr">
        <is>
          <t>2026-09-24T02:47:54.008945+00:00</t>
        </is>
      </c>
    </row>
    <row r="619">
      <c r="A619" t="inlineStr">
        <is>
          <t>20542209951</t>
        </is>
      </c>
      <c r="B619" t="inlineStr">
        <is>
          <t>2025</t>
        </is>
      </c>
      <c r="C619" t="inlineStr">
        <is>
          <t>9</t>
        </is>
      </c>
      <c r="D619" t="inlineStr">
        <is>
          <t>046</t>
        </is>
      </c>
      <c r="E619" t="inlineStr">
        <is>
          <t>5901</t>
        </is>
      </c>
      <c r="F619" t="inlineStr">
        <is>
          <t>BE</t>
        </is>
      </c>
      <c r="G619" t="inlineStr">
        <is>
          <t>036767</t>
        </is>
      </c>
      <c r="H619" t="inlineStr">
        <is>
          <t>28/09/2025</t>
        </is>
      </c>
      <c r="I619" t="inlineStr">
        <is>
          <t>VERDE</t>
        </is>
      </c>
      <c r="J619" t="inlineStr">
        <is>
          <t>http://www.aduanet.gob.pe/servlet/SgCDUI2?option=una&amp;n=40&amp;codaduana=046&amp;anoprese=2025&amp;numecorre=036767</t>
        </is>
      </c>
      <c r="K619" t="inlineStr">
        <is>
          <t>2026-09-24T02:47:54.008945+00:00</t>
        </is>
      </c>
    </row>
    <row r="620">
      <c r="A620" t="inlineStr">
        <is>
          <t>20542209951</t>
        </is>
      </c>
      <c r="B620" t="inlineStr">
        <is>
          <t>2025</t>
        </is>
      </c>
      <c r="C620" t="inlineStr">
        <is>
          <t>9</t>
        </is>
      </c>
      <c r="D620" t="inlineStr">
        <is>
          <t>046</t>
        </is>
      </c>
      <c r="E620" t="inlineStr">
        <is>
          <t>5901</t>
        </is>
      </c>
      <c r="F620" t="inlineStr">
        <is>
          <t>BE</t>
        </is>
      </c>
      <c r="G620" t="inlineStr">
        <is>
          <t>036800</t>
        </is>
      </c>
      <c r="H620" t="inlineStr">
        <is>
          <t>28/09/2025</t>
        </is>
      </c>
      <c r="I620" t="inlineStr">
        <is>
          <t>VERDE</t>
        </is>
      </c>
      <c r="J620" t="inlineStr">
        <is>
          <t>http://www.aduanet.gob.pe/servlet/SgCDUI2?option=una&amp;n=40&amp;codaduana=046&amp;anoprese=2025&amp;numecorre=036800</t>
        </is>
      </c>
      <c r="K620" t="inlineStr">
        <is>
          <t>2026-09-24T02:47:54.008945+00:00</t>
        </is>
      </c>
    </row>
    <row r="621">
      <c r="A621" t="inlineStr">
        <is>
          <t>20542209951</t>
        </is>
      </c>
      <c r="B621" t="inlineStr">
        <is>
          <t>2025</t>
        </is>
      </c>
      <c r="C621" t="inlineStr">
        <is>
          <t>9</t>
        </is>
      </c>
      <c r="D621" t="inlineStr">
        <is>
          <t>046</t>
        </is>
      </c>
      <c r="E621" t="inlineStr">
        <is>
          <t>5901</t>
        </is>
      </c>
      <c r="F621" t="inlineStr">
        <is>
          <t>BE</t>
        </is>
      </c>
      <c r="G621" t="inlineStr">
        <is>
          <t>036802</t>
        </is>
      </c>
      <c r="H621" t="inlineStr">
        <is>
          <t>28/09/2025</t>
        </is>
      </c>
      <c r="I621" t="inlineStr">
        <is>
          <t>VERDE</t>
        </is>
      </c>
      <c r="J621" t="inlineStr">
        <is>
          <t>http://www.aduanet.gob.pe/servlet/SgCDUI2?option=una&amp;n=40&amp;codaduana=046&amp;anoprese=2025&amp;numecorre=036802</t>
        </is>
      </c>
      <c r="K621" t="inlineStr">
        <is>
          <t>2026-09-24T02:47:54.008945+00:00</t>
        </is>
      </c>
    </row>
    <row r="622">
      <c r="A622" t="inlineStr">
        <is>
          <t>20542209951</t>
        </is>
      </c>
      <c r="B622" t="inlineStr">
        <is>
          <t>2025</t>
        </is>
      </c>
      <c r="C622" t="inlineStr">
        <is>
          <t>9</t>
        </is>
      </c>
      <c r="D622" t="inlineStr">
        <is>
          <t>046</t>
        </is>
      </c>
      <c r="E622" t="inlineStr">
        <is>
          <t>5901</t>
        </is>
      </c>
      <c r="F622" t="inlineStr">
        <is>
          <t>DE</t>
        </is>
      </c>
      <c r="G622" t="inlineStr">
        <is>
          <t>035719</t>
        </is>
      </c>
      <c r="H622" t="inlineStr">
        <is>
          <t>21/09/2025</t>
        </is>
      </c>
      <c r="I622" t="inlineStr">
        <is>
          <t>VERDE</t>
        </is>
      </c>
      <c r="J622" t="inlineStr">
        <is>
          <t>http://www.aduanet.gob.pe/servlet/SgCDUI2?option=una&amp;n=40&amp;codaduana=046&amp;anoprese=2025&amp;numecorre=035719</t>
        </is>
      </c>
      <c r="K622" t="inlineStr">
        <is>
          <t>2026-09-24T02:47:54.726032+00:00</t>
        </is>
      </c>
    </row>
    <row r="623">
      <c r="A623" t="inlineStr">
        <is>
          <t>20542209951</t>
        </is>
      </c>
      <c r="B623" t="inlineStr">
        <is>
          <t>2025</t>
        </is>
      </c>
      <c r="C623" t="inlineStr">
        <is>
          <t>9</t>
        </is>
      </c>
      <c r="D623" t="inlineStr">
        <is>
          <t>046</t>
        </is>
      </c>
      <c r="E623" t="inlineStr">
        <is>
          <t>5901</t>
        </is>
      </c>
      <c r="F623" t="inlineStr">
        <is>
          <t>GB</t>
        </is>
      </c>
      <c r="G623" t="inlineStr">
        <is>
          <t>033704</t>
        </is>
      </c>
      <c r="H623" t="inlineStr">
        <is>
          <t>13/09/2025</t>
        </is>
      </c>
      <c r="I623" t="inlineStr">
        <is>
          <t>VERDE</t>
        </is>
      </c>
      <c r="J623" t="inlineStr">
        <is>
          <t>http://www.aduanet.gob.pe/servlet/SgCDUI2?option=una&amp;n=40&amp;codaduana=046&amp;anoprese=2025&amp;numecorre=033704</t>
        </is>
      </c>
      <c r="K623" t="inlineStr">
        <is>
          <t>2026-09-24T02:47:55.444527+00:00</t>
        </is>
      </c>
    </row>
    <row r="624">
      <c r="A624" t="inlineStr">
        <is>
          <t>20542209951</t>
        </is>
      </c>
      <c r="B624" t="inlineStr">
        <is>
          <t>2025</t>
        </is>
      </c>
      <c r="C624" t="inlineStr">
        <is>
          <t>9</t>
        </is>
      </c>
      <c r="D624" t="inlineStr">
        <is>
          <t>046</t>
        </is>
      </c>
      <c r="E624" t="inlineStr">
        <is>
          <t>5901</t>
        </is>
      </c>
      <c r="F624" t="inlineStr">
        <is>
          <t>GB</t>
        </is>
      </c>
      <c r="G624" t="inlineStr">
        <is>
          <t>034697</t>
        </is>
      </c>
      <c r="H624" t="inlineStr">
        <is>
          <t>14/09/2025</t>
        </is>
      </c>
      <c r="I624" t="inlineStr">
        <is>
          <t>VERDE</t>
        </is>
      </c>
      <c r="J624" t="inlineStr">
        <is>
          <t>http://www.aduanet.gob.pe/servlet/SgCDUI2?option=una&amp;n=40&amp;codaduana=046&amp;anoprese=2025&amp;numecorre=034697</t>
        </is>
      </c>
      <c r="K624" t="inlineStr">
        <is>
          <t>2026-09-24T02:47:55.444527+00:00</t>
        </is>
      </c>
    </row>
    <row r="625">
      <c r="A625" t="inlineStr">
        <is>
          <t>20542209951</t>
        </is>
      </c>
      <c r="B625" t="inlineStr">
        <is>
          <t>2025</t>
        </is>
      </c>
      <c r="C625" t="inlineStr">
        <is>
          <t>9</t>
        </is>
      </c>
      <c r="D625" t="inlineStr">
        <is>
          <t>046</t>
        </is>
      </c>
      <c r="E625" t="inlineStr">
        <is>
          <t>5901</t>
        </is>
      </c>
      <c r="F625" t="inlineStr">
        <is>
          <t>GB</t>
        </is>
      </c>
      <c r="G625" t="inlineStr">
        <is>
          <t>037239</t>
        </is>
      </c>
      <c r="H625" t="inlineStr">
        <is>
          <t>28/09/2025</t>
        </is>
      </c>
      <c r="I625" t="inlineStr">
        <is>
          <t>VERDE</t>
        </is>
      </c>
      <c r="J625" t="inlineStr">
        <is>
          <t>http://www.aduanet.gob.pe/servlet/SgCDUI2?option=una&amp;n=40&amp;codaduana=046&amp;anoprese=2025&amp;numecorre=037239</t>
        </is>
      </c>
      <c r="K625" t="inlineStr">
        <is>
          <t>2026-09-24T02:47:55.444527+00:00</t>
        </is>
      </c>
    </row>
    <row r="626">
      <c r="A626" t="inlineStr">
        <is>
          <t>20542209951</t>
        </is>
      </c>
      <c r="B626" t="inlineStr">
        <is>
          <t>2025</t>
        </is>
      </c>
      <c r="C626" t="inlineStr">
        <is>
          <t>9</t>
        </is>
      </c>
      <c r="D626" t="inlineStr">
        <is>
          <t>046</t>
        </is>
      </c>
      <c r="E626" t="inlineStr">
        <is>
          <t>5901</t>
        </is>
      </c>
      <c r="F626" t="inlineStr">
        <is>
          <t>GB</t>
        </is>
      </c>
      <c r="G626" t="inlineStr">
        <is>
          <t>037245</t>
        </is>
      </c>
      <c r="H626" t="inlineStr">
        <is>
          <t>28/09/2025</t>
        </is>
      </c>
      <c r="I626" t="inlineStr">
        <is>
          <t>VERDE</t>
        </is>
      </c>
      <c r="J626" t="inlineStr">
        <is>
          <t>http://www.aduanet.gob.pe/servlet/SgCDUI2?option=una&amp;n=40&amp;codaduana=046&amp;anoprese=2025&amp;numecorre=037245</t>
        </is>
      </c>
      <c r="K626" t="inlineStr">
        <is>
          <t>2026-09-24T02:47:55.444527+00:00</t>
        </is>
      </c>
    </row>
    <row r="627">
      <c r="A627" t="inlineStr">
        <is>
          <t>20542209951</t>
        </is>
      </c>
      <c r="B627" t="inlineStr">
        <is>
          <t>2025</t>
        </is>
      </c>
      <c r="C627" t="inlineStr">
        <is>
          <t>9</t>
        </is>
      </c>
      <c r="D627" t="inlineStr">
        <is>
          <t>046</t>
        </is>
      </c>
      <c r="E627" t="inlineStr">
        <is>
          <t>5901</t>
        </is>
      </c>
      <c r="F627" t="inlineStr">
        <is>
          <t>SE</t>
        </is>
      </c>
      <c r="G627" t="inlineStr">
        <is>
          <t>034704</t>
        </is>
      </c>
      <c r="H627" t="inlineStr">
        <is>
          <t>13/09/2025</t>
        </is>
      </c>
      <c r="I627" t="inlineStr">
        <is>
          <t>VERDE</t>
        </is>
      </c>
      <c r="J627" t="inlineStr">
        <is>
          <t>http://www.aduanet.gob.pe/servlet/SgCDUI2?option=una&amp;n=40&amp;codaduana=046&amp;anoprese=2025&amp;numecorre=034704</t>
        </is>
      </c>
      <c r="K627" t="inlineStr">
        <is>
          <t>2026-09-24T02:47:56.187070+00:00</t>
        </is>
      </c>
    </row>
    <row r="628">
      <c r="A628" t="inlineStr">
        <is>
          <t>20542209951</t>
        </is>
      </c>
      <c r="B628" t="inlineStr">
        <is>
          <t>2025</t>
        </is>
      </c>
      <c r="C628" t="inlineStr">
        <is>
          <t>9</t>
        </is>
      </c>
      <c r="D628" t="inlineStr">
        <is>
          <t>046</t>
        </is>
      </c>
      <c r="E628" t="inlineStr">
        <is>
          <t>5901</t>
        </is>
      </c>
      <c r="F628" t="inlineStr">
        <is>
          <t>SE</t>
        </is>
      </c>
      <c r="G628" t="inlineStr">
        <is>
          <t>035714</t>
        </is>
      </c>
      <c r="H628" t="inlineStr">
        <is>
          <t>21/09/2025</t>
        </is>
      </c>
      <c r="I628" t="inlineStr">
        <is>
          <t>VERDE</t>
        </is>
      </c>
      <c r="J628" t="inlineStr">
        <is>
          <t>http://www.aduanet.gob.pe/servlet/SgCDUI2?option=una&amp;n=40&amp;codaduana=046&amp;anoprese=2025&amp;numecorre=035714</t>
        </is>
      </c>
      <c r="K628" t="inlineStr">
        <is>
          <t>2026-09-24T02:47:56.187070+00:00</t>
        </is>
      </c>
    </row>
    <row r="629">
      <c r="A629" t="inlineStr">
        <is>
          <t>20542209951</t>
        </is>
      </c>
      <c r="B629" t="inlineStr">
        <is>
          <t>2025</t>
        </is>
      </c>
      <c r="C629" t="inlineStr">
        <is>
          <t>10</t>
        </is>
      </c>
      <c r="D629" t="inlineStr">
        <is>
          <t>046</t>
        </is>
      </c>
      <c r="E629" t="inlineStr">
        <is>
          <t>5901</t>
        </is>
      </c>
      <c r="F629" t="inlineStr">
        <is>
          <t>US</t>
        </is>
      </c>
      <c r="G629" t="inlineStr">
        <is>
          <t>041719</t>
        </is>
      </c>
      <c r="H629" t="inlineStr">
        <is>
          <t>25/10/2025</t>
        </is>
      </c>
      <c r="I629" t="inlineStr">
        <is>
          <t>VERDE</t>
        </is>
      </c>
      <c r="J629" t="inlineStr">
        <is>
          <t>http://www.aduanet.gob.pe/servlet/SgCDUI2?option=una&amp;n=40&amp;codaduana=046&amp;anoprese=2025&amp;numecorre=041719</t>
        </is>
      </c>
      <c r="K629" t="inlineStr">
        <is>
          <t>2026-09-24T02:47:56.785161+00:00</t>
        </is>
      </c>
    </row>
    <row r="630">
      <c r="A630" t="inlineStr">
        <is>
          <t>20542209951</t>
        </is>
      </c>
      <c r="B630" t="inlineStr">
        <is>
          <t>2025</t>
        </is>
      </c>
      <c r="C630" t="inlineStr">
        <is>
          <t>10</t>
        </is>
      </c>
      <c r="D630" t="inlineStr">
        <is>
          <t>046</t>
        </is>
      </c>
      <c r="E630" t="inlineStr">
        <is>
          <t>5901</t>
        </is>
      </c>
      <c r="F630" t="inlineStr">
        <is>
          <t>US</t>
        </is>
      </c>
      <c r="G630" t="inlineStr">
        <is>
          <t>041726</t>
        </is>
      </c>
      <c r="H630" t="inlineStr">
        <is>
          <t>25/10/2025</t>
        </is>
      </c>
      <c r="I630" t="inlineStr">
        <is>
          <t>VERDE</t>
        </is>
      </c>
      <c r="J630" t="inlineStr">
        <is>
          <t>http://www.aduanet.gob.pe/servlet/SgCDUI2?option=una&amp;n=40&amp;codaduana=046&amp;anoprese=2025&amp;numecorre=041726</t>
        </is>
      </c>
      <c r="K630" t="inlineStr">
        <is>
          <t>2026-09-24T02:47:56.785161+00:00</t>
        </is>
      </c>
    </row>
    <row r="631">
      <c r="A631" t="inlineStr">
        <is>
          <t>20542209951</t>
        </is>
      </c>
      <c r="B631" t="inlineStr">
        <is>
          <t>2025</t>
        </is>
      </c>
      <c r="C631" t="inlineStr">
        <is>
          <t>10</t>
        </is>
      </c>
      <c r="D631" t="inlineStr">
        <is>
          <t>046</t>
        </is>
      </c>
      <c r="E631" t="inlineStr">
        <is>
          <t>5901</t>
        </is>
      </c>
      <c r="F631" t="inlineStr">
        <is>
          <t>BE</t>
        </is>
      </c>
      <c r="G631" t="inlineStr">
        <is>
          <t>041694</t>
        </is>
      </c>
      <c r="H631" t="inlineStr">
        <is>
          <t>26/10/2025</t>
        </is>
      </c>
      <c r="I631" t="inlineStr">
        <is>
          <t>VERDE</t>
        </is>
      </c>
      <c r="J631" t="inlineStr">
        <is>
          <t>http://www.aduanet.gob.pe/servlet/SgCDUI2?option=una&amp;n=40&amp;codaduana=046&amp;anoprese=2025&amp;numecorre=041694</t>
        </is>
      </c>
      <c r="K631" t="inlineStr">
        <is>
          <t>2026-09-24T02:47:57.385420+00:00</t>
        </is>
      </c>
    </row>
    <row r="632">
      <c r="A632" t="inlineStr">
        <is>
          <t>20542209951</t>
        </is>
      </c>
      <c r="B632" t="inlineStr">
        <is>
          <t>2025</t>
        </is>
      </c>
      <c r="C632" t="inlineStr">
        <is>
          <t>11</t>
        </is>
      </c>
      <c r="D632" t="inlineStr">
        <is>
          <t>046</t>
        </is>
      </c>
      <c r="E632" t="inlineStr">
        <is>
          <t>5901</t>
        </is>
      </c>
      <c r="F632" t="inlineStr">
        <is>
          <t>FR</t>
        </is>
      </c>
      <c r="G632" t="inlineStr">
        <is>
          <t>046287</t>
        </is>
      </c>
      <c r="H632" t="inlineStr">
        <is>
          <t>09/11/2025</t>
        </is>
      </c>
      <c r="I632" t="inlineStr">
        <is>
          <t>VERDE</t>
        </is>
      </c>
      <c r="J632" t="inlineStr">
        <is>
          <t>http://www.aduanet.gob.pe/servlet/SgCDUI2?option=una&amp;n=40&amp;codaduana=046&amp;anoprese=2025&amp;numecorre=046287</t>
        </is>
      </c>
      <c r="K632" t="inlineStr">
        <is>
          <t>2026-09-24T02:47:57.980196+00:00</t>
        </is>
      </c>
    </row>
    <row r="633">
      <c r="A633" t="inlineStr">
        <is>
          <t>20542209951</t>
        </is>
      </c>
      <c r="B633" t="inlineStr">
        <is>
          <t>2025</t>
        </is>
      </c>
      <c r="C633" t="inlineStr">
        <is>
          <t>11</t>
        </is>
      </c>
      <c r="D633" t="inlineStr">
        <is>
          <t>046</t>
        </is>
      </c>
      <c r="E633" t="inlineStr">
        <is>
          <t>5901</t>
        </is>
      </c>
      <c r="F633" t="inlineStr">
        <is>
          <t>SE</t>
        </is>
      </c>
      <c r="G633" t="inlineStr">
        <is>
          <t>048189</t>
        </is>
      </c>
      <c r="H633" t="inlineStr">
        <is>
          <t>11/11/2025</t>
        </is>
      </c>
      <c r="I633" t="inlineStr">
        <is>
          <t>VERDE</t>
        </is>
      </c>
      <c r="J633" t="inlineStr">
        <is>
          <t>http://www.aduanet.gob.pe/servlet/SgCDUI2?option=una&amp;n=40&amp;codaduana=046&amp;anoprese=2025&amp;numecorre=048189</t>
        </is>
      </c>
      <c r="K633" t="inlineStr">
        <is>
          <t>2026-09-24T02:47:58.583513+00:00</t>
        </is>
      </c>
    </row>
    <row r="634">
      <c r="A634" t="inlineStr">
        <is>
          <t>20542209951</t>
        </is>
      </c>
      <c r="B634" t="inlineStr">
        <is>
          <t>2025</t>
        </is>
      </c>
      <c r="C634" t="inlineStr">
        <is>
          <t>11</t>
        </is>
      </c>
      <c r="D634" t="inlineStr">
        <is>
          <t>046</t>
        </is>
      </c>
      <c r="E634" t="inlineStr">
        <is>
          <t>5901</t>
        </is>
      </c>
      <c r="F634" t="inlineStr">
        <is>
          <t>SE</t>
        </is>
      </c>
      <c r="G634" t="inlineStr">
        <is>
          <t>050085</t>
        </is>
      </c>
      <c r="H634" t="inlineStr">
        <is>
          <t>18/11/2025</t>
        </is>
      </c>
      <c r="I634" t="inlineStr">
        <is>
          <t>VERDE</t>
        </is>
      </c>
      <c r="J634" t="inlineStr">
        <is>
          <t>http://www.aduanet.gob.pe/servlet/SgCDUI2?option=una&amp;n=40&amp;codaduana=046&amp;anoprese=2025&amp;numecorre=050085</t>
        </is>
      </c>
      <c r="K634" t="inlineStr">
        <is>
          <t>2026-09-24T02:47:58.583513+00:00</t>
        </is>
      </c>
    </row>
    <row r="635">
      <c r="A635" t="inlineStr">
        <is>
          <t>20542209951</t>
        </is>
      </c>
      <c r="B635" t="inlineStr">
        <is>
          <t>2025</t>
        </is>
      </c>
      <c r="C635" t="inlineStr">
        <is>
          <t>11</t>
        </is>
      </c>
      <c r="D635" t="inlineStr">
        <is>
          <t>046</t>
        </is>
      </c>
      <c r="E635" t="inlineStr">
        <is>
          <t>5901</t>
        </is>
      </c>
      <c r="F635" t="inlineStr">
        <is>
          <t>SE</t>
        </is>
      </c>
      <c r="G635" t="inlineStr">
        <is>
          <t>050110</t>
        </is>
      </c>
      <c r="H635" t="inlineStr">
        <is>
          <t>26/11/2025</t>
        </is>
      </c>
      <c r="I635" t="inlineStr">
        <is>
          <t>VERDE</t>
        </is>
      </c>
      <c r="J635" t="inlineStr">
        <is>
          <t>http://www.aduanet.gob.pe/servlet/SgCDUI2?option=una&amp;n=40&amp;codaduana=046&amp;anoprese=2025&amp;numecorre=050110</t>
        </is>
      </c>
      <c r="K635" t="inlineStr">
        <is>
          <t>2026-09-24T02:47:58.583513+00:00</t>
        </is>
      </c>
    </row>
    <row r="636">
      <c r="A636" t="inlineStr">
        <is>
          <t>20542209951</t>
        </is>
      </c>
      <c r="B636" t="inlineStr">
        <is>
          <t>2025</t>
        </is>
      </c>
      <c r="C636" t="inlineStr">
        <is>
          <t>11</t>
        </is>
      </c>
      <c r="D636" t="inlineStr">
        <is>
          <t>046</t>
        </is>
      </c>
      <c r="E636" t="inlineStr">
        <is>
          <t>5901</t>
        </is>
      </c>
      <c r="F636" t="inlineStr">
        <is>
          <t>SE</t>
        </is>
      </c>
      <c r="G636" t="inlineStr">
        <is>
          <t>050160</t>
        </is>
      </c>
      <c r="H636" t="inlineStr">
        <is>
          <t>26/11/2025</t>
        </is>
      </c>
      <c r="I636" t="inlineStr">
        <is>
          <t>VERDE</t>
        </is>
      </c>
      <c r="J636" t="inlineStr">
        <is>
          <t>http://www.aduanet.gob.pe/servlet/SgCDUI2?option=una&amp;n=40&amp;codaduana=046&amp;anoprese=2025&amp;numecorre=050160</t>
        </is>
      </c>
      <c r="K636" t="inlineStr">
        <is>
          <t>2026-09-24T02:47:58.583513+00:00</t>
        </is>
      </c>
    </row>
    <row r="637">
      <c r="A637" t="inlineStr">
        <is>
          <t>20542209951</t>
        </is>
      </c>
      <c r="B637" t="inlineStr">
        <is>
          <t>2025</t>
        </is>
      </c>
      <c r="C637" t="inlineStr">
        <is>
          <t>11</t>
        </is>
      </c>
      <c r="D637" t="inlineStr">
        <is>
          <t>046</t>
        </is>
      </c>
      <c r="E637" t="inlineStr">
        <is>
          <t>5901</t>
        </is>
      </c>
      <c r="F637" t="inlineStr">
        <is>
          <t>SE</t>
        </is>
      </c>
      <c r="G637" t="inlineStr">
        <is>
          <t>050189</t>
        </is>
      </c>
      <c r="H637" t="inlineStr">
        <is>
          <t>26/11/2025</t>
        </is>
      </c>
      <c r="I637" t="inlineStr">
        <is>
          <t>VERDE</t>
        </is>
      </c>
      <c r="J637" t="inlineStr">
        <is>
          <t>http://www.aduanet.gob.pe/servlet/SgCDUI2?option=una&amp;n=40&amp;codaduana=046&amp;anoprese=2025&amp;numecorre=050189</t>
        </is>
      </c>
      <c r="K637" t="inlineStr">
        <is>
          <t>2026-09-24T02:47:58.583513+00:00</t>
        </is>
      </c>
    </row>
    <row r="638">
      <c r="A638" t="inlineStr">
        <is>
          <t>20542209951</t>
        </is>
      </c>
      <c r="B638" t="inlineStr">
        <is>
          <t>2025</t>
        </is>
      </c>
      <c r="C638" t="inlineStr">
        <is>
          <t>12</t>
        </is>
      </c>
      <c r="D638" t="inlineStr">
        <is>
          <t>046</t>
        </is>
      </c>
      <c r="E638" t="inlineStr">
        <is>
          <t>5901</t>
        </is>
      </c>
      <c r="F638" t="inlineStr">
        <is>
          <t>SE</t>
        </is>
      </c>
      <c r="G638" t="inlineStr">
        <is>
          <t>056247</t>
        </is>
      </c>
      <c r="H638" t="inlineStr">
        <is>
          <t>03/12/2025</t>
        </is>
      </c>
      <c r="I638" t="inlineStr">
        <is>
          <t>VERDE</t>
        </is>
      </c>
      <c r="J638" t="inlineStr">
        <is>
          <t>http://www.aduanet.gob.pe/servlet/SgCDUI2?option=una&amp;n=40&amp;codaduana=046&amp;anoprese=2025&amp;numecorre=056247</t>
        </is>
      </c>
      <c r="K638" t="inlineStr">
        <is>
          <t>2026-09-24T02:47:59.183236+00:00</t>
        </is>
      </c>
    </row>
    <row r="639">
      <c r="A639" t="inlineStr">
        <is>
          <t>20542209951</t>
        </is>
      </c>
      <c r="B639" t="inlineStr">
        <is>
          <t>2025</t>
        </is>
      </c>
      <c r="C639" t="inlineStr">
        <is>
          <t>12</t>
        </is>
      </c>
      <c r="D639" t="inlineStr">
        <is>
          <t>046</t>
        </is>
      </c>
      <c r="E639" t="inlineStr">
        <is>
          <t>5901</t>
        </is>
      </c>
      <c r="F639" t="inlineStr">
        <is>
          <t>SE</t>
        </is>
      </c>
      <c r="G639" t="inlineStr">
        <is>
          <t>064680</t>
        </is>
      </c>
      <c r="H639" t="inlineStr">
        <is>
          <t>24/12/2025</t>
        </is>
      </c>
      <c r="I639" t="inlineStr">
        <is>
          <t>VERDE</t>
        </is>
      </c>
      <c r="J639" t="inlineStr">
        <is>
          <t>http://www.aduanet.gob.pe/servlet/SgCDUI2?option=una&amp;n=40&amp;codaduana=046&amp;anoprese=2025&amp;numecorre=064680</t>
        </is>
      </c>
      <c r="K639" t="inlineStr">
        <is>
          <t>2026-09-24T02:47:59.183236+00:00</t>
        </is>
      </c>
    </row>
    <row r="640">
      <c r="A640" t="inlineStr">
        <is>
          <t>20542209951</t>
        </is>
      </c>
      <c r="B640" t="inlineStr">
        <is>
          <t>2025</t>
        </is>
      </c>
      <c r="C640" t="inlineStr">
        <is>
          <t>12</t>
        </is>
      </c>
      <c r="D640" t="inlineStr">
        <is>
          <t>046</t>
        </is>
      </c>
      <c r="E640" t="inlineStr">
        <is>
          <t>5901</t>
        </is>
      </c>
      <c r="F640" t="inlineStr">
        <is>
          <t>SE</t>
        </is>
      </c>
      <c r="G640" t="inlineStr">
        <is>
          <t>065196</t>
        </is>
      </c>
      <c r="H640" t="inlineStr">
        <is>
          <t>26/12/2025</t>
        </is>
      </c>
      <c r="I640" t="inlineStr">
        <is>
          <t>VERDE</t>
        </is>
      </c>
      <c r="J640" t="inlineStr">
        <is>
          <t>http://www.aduanet.gob.pe/servlet/SgCDUI2?option=una&amp;n=40&amp;codaduana=046&amp;anoprese=2025&amp;numecorre=065196</t>
        </is>
      </c>
      <c r="K640" t="inlineStr">
        <is>
          <t>2026-09-24T02:47:59.183236+00:00</t>
        </is>
      </c>
    </row>
    <row r="641">
      <c r="A641" t="inlineStr">
        <is>
          <t>20542209951</t>
        </is>
      </c>
      <c r="B641" t="inlineStr">
        <is>
          <t>2025</t>
        </is>
      </c>
      <c r="C641" t="inlineStr">
        <is>
          <t>12</t>
        </is>
      </c>
      <c r="D641" t="inlineStr">
        <is>
          <t>046</t>
        </is>
      </c>
      <c r="E641" t="inlineStr">
        <is>
          <t>5901</t>
        </is>
      </c>
      <c r="F641" t="inlineStr">
        <is>
          <t>SE</t>
        </is>
      </c>
      <c r="G641" t="inlineStr">
        <is>
          <t>065812</t>
        </is>
      </c>
      <c r="H641" t="inlineStr">
        <is>
          <t>26/12/2025</t>
        </is>
      </c>
      <c r="I641" t="inlineStr">
        <is>
          <t>VERDE</t>
        </is>
      </c>
      <c r="J641" t="inlineStr">
        <is>
          <t>http://www.aduanet.gob.pe/servlet/SgCDUI2?option=una&amp;n=40&amp;codaduana=046&amp;anoprese=2025&amp;numecorre=065812</t>
        </is>
      </c>
      <c r="K641" t="inlineStr">
        <is>
          <t>2026-09-24T02:47:59.183236+00:00</t>
        </is>
      </c>
    </row>
    <row r="642">
      <c r="A642" t="inlineStr">
        <is>
          <t>20542209951</t>
        </is>
      </c>
      <c r="B642" t="inlineStr">
        <is>
          <t>2025</t>
        </is>
      </c>
      <c r="C642" t="inlineStr">
        <is>
          <t>12</t>
        </is>
      </c>
      <c r="D642" t="inlineStr">
        <is>
          <t>046</t>
        </is>
      </c>
      <c r="E642" t="inlineStr">
        <is>
          <t>5901</t>
        </is>
      </c>
      <c r="F642" t="inlineStr">
        <is>
          <t>US</t>
        </is>
      </c>
      <c r="G642" t="inlineStr">
        <is>
          <t>056780</t>
        </is>
      </c>
      <c r="H642" t="inlineStr">
        <is>
          <t>06/12/2025</t>
        </is>
      </c>
      <c r="I642" t="inlineStr">
        <is>
          <t>VERDE</t>
        </is>
      </c>
      <c r="J642" t="inlineStr">
        <is>
          <t>http://www.aduanet.gob.pe/servlet/SgCDUI2?option=una&amp;n=40&amp;codaduana=046&amp;anoprese=2025&amp;numecorre=056780</t>
        </is>
      </c>
      <c r="K642" t="inlineStr">
        <is>
          <t>2026-09-24T02:47:59.779400+00:00</t>
        </is>
      </c>
    </row>
    <row r="643">
      <c r="A643" t="inlineStr">
        <is>
          <t>20542209951</t>
        </is>
      </c>
      <c r="B643" t="inlineStr">
        <is>
          <t>2025</t>
        </is>
      </c>
      <c r="C643" t="inlineStr">
        <is>
          <t>12</t>
        </is>
      </c>
      <c r="D643" t="inlineStr">
        <is>
          <t>046</t>
        </is>
      </c>
      <c r="E643" t="inlineStr">
        <is>
          <t>5901</t>
        </is>
      </c>
      <c r="F643" t="inlineStr">
        <is>
          <t>GB</t>
        </is>
      </c>
      <c r="G643" t="inlineStr">
        <is>
          <t>063907</t>
        </is>
      </c>
      <c r="H643" t="inlineStr">
        <is>
          <t>19/12/2025</t>
        </is>
      </c>
      <c r="I643" t="inlineStr">
        <is>
          <t>VERDE</t>
        </is>
      </c>
      <c r="J643" t="inlineStr">
        <is>
          <t>http://www.aduanet.gob.pe/servlet/SgCDUI2?option=una&amp;n=40&amp;codaduana=046&amp;anoprese=2025&amp;numecorre=063907</t>
        </is>
      </c>
      <c r="K643" t="inlineStr">
        <is>
          <t>2026-09-24T02:48:00.393549+00:00</t>
        </is>
      </c>
    </row>
    <row r="644">
      <c r="A644" t="inlineStr">
        <is>
          <t>20542209951</t>
        </is>
      </c>
      <c r="B644" t="inlineStr">
        <is>
          <t>2025</t>
        </is>
      </c>
      <c r="C644" t="inlineStr">
        <is>
          <t>12</t>
        </is>
      </c>
      <c r="D644" t="inlineStr">
        <is>
          <t>046</t>
        </is>
      </c>
      <c r="E644" t="inlineStr">
        <is>
          <t>5901</t>
        </is>
      </c>
      <c r="F644" t="inlineStr">
        <is>
          <t>GB</t>
        </is>
      </c>
      <c r="G644" t="inlineStr">
        <is>
          <t>063895</t>
        </is>
      </c>
      <c r="H644" t="inlineStr">
        <is>
          <t>26/12/2025</t>
        </is>
      </c>
      <c r="I644" t="inlineStr">
        <is>
          <t>VERDE</t>
        </is>
      </c>
      <c r="J644" t="inlineStr">
        <is>
          <t>http://www.aduanet.gob.pe/servlet/SgCDUI2?option=una&amp;n=40&amp;codaduana=046&amp;anoprese=2025&amp;numecorre=063895</t>
        </is>
      </c>
      <c r="K644" t="inlineStr">
        <is>
          <t>2026-09-24T02:48:00.393549+00:00</t>
        </is>
      </c>
    </row>
    <row r="645">
      <c r="A645" t="inlineStr">
        <is>
          <t>20542209951</t>
        </is>
      </c>
      <c r="B645" t="inlineStr">
        <is>
          <t>2025</t>
        </is>
      </c>
      <c r="C645" t="inlineStr">
        <is>
          <t>12</t>
        </is>
      </c>
      <c r="D645" t="inlineStr">
        <is>
          <t>046</t>
        </is>
      </c>
      <c r="E645" t="inlineStr">
        <is>
          <t>5901</t>
        </is>
      </c>
      <c r="F645" t="inlineStr">
        <is>
          <t>DE</t>
        </is>
      </c>
      <c r="G645" t="inlineStr">
        <is>
          <t>057100</t>
        </is>
      </c>
      <c r="H645" t="inlineStr">
        <is>
          <t>06/12/2025</t>
        </is>
      </c>
      <c r="I645" t="inlineStr">
        <is>
          <t>VERDE</t>
        </is>
      </c>
      <c r="J645" t="inlineStr">
        <is>
          <t>http://www.aduanet.gob.pe/servlet/SgCDUI2?option=una&amp;n=40&amp;codaduana=046&amp;anoprese=2025&amp;numecorre=057100</t>
        </is>
      </c>
      <c r="K645" t="inlineStr">
        <is>
          <t>2026-09-24T02:48:01.007114+00:00</t>
        </is>
      </c>
    </row>
    <row r="646">
      <c r="A646" t="inlineStr">
        <is>
          <t>20542209951</t>
        </is>
      </c>
      <c r="B646" t="inlineStr">
        <is>
          <t>2025</t>
        </is>
      </c>
      <c r="C646" t="inlineStr">
        <is>
          <t>12</t>
        </is>
      </c>
      <c r="D646" t="inlineStr">
        <is>
          <t>046</t>
        </is>
      </c>
      <c r="E646" t="inlineStr">
        <is>
          <t>5901</t>
        </is>
      </c>
      <c r="F646" t="inlineStr">
        <is>
          <t>DE</t>
        </is>
      </c>
      <c r="G646" t="inlineStr">
        <is>
          <t>059111</t>
        </is>
      </c>
      <c r="H646" t="inlineStr">
        <is>
          <t>08/12/2025</t>
        </is>
      </c>
      <c r="I646" t="inlineStr">
        <is>
          <t>VERDE</t>
        </is>
      </c>
      <c r="J646" t="inlineStr">
        <is>
          <t>http://www.aduanet.gob.pe/servlet/SgCDUI2?option=una&amp;n=40&amp;codaduana=046&amp;anoprese=2025&amp;numecorre=059111</t>
        </is>
      </c>
      <c r="K646" t="inlineStr">
        <is>
          <t>2026-09-24T02:48:01.007114+00:00</t>
        </is>
      </c>
    </row>
    <row r="647">
      <c r="A647" t="inlineStr">
        <is>
          <t>20542209951</t>
        </is>
      </c>
      <c r="B647" t="inlineStr">
        <is>
          <t>2026</t>
        </is>
      </c>
      <c r="C647" t="inlineStr">
        <is>
          <t>2</t>
        </is>
      </c>
      <c r="D647" t="inlineStr">
        <is>
          <t>046</t>
        </is>
      </c>
      <c r="E647" t="inlineStr">
        <is>
          <t>5901</t>
        </is>
      </c>
      <c r="F647" t="inlineStr">
        <is>
          <t>US</t>
        </is>
      </c>
      <c r="G647" t="inlineStr">
        <is>
          <t>007802</t>
        </is>
      </c>
      <c r="H647" t="inlineStr">
        <is>
          <t>15/02/2026</t>
        </is>
      </c>
      <c r="I647" t="inlineStr">
        <is>
          <t>VERDE</t>
        </is>
      </c>
      <c r="J647" t="inlineStr">
        <is>
          <t>http://www.aduanet.gob.pe/servlet/SgCDUI2?option=una&amp;n=40&amp;codaduana=046&amp;anoprese=2026&amp;numecorre=007802</t>
        </is>
      </c>
      <c r="K647" t="inlineStr">
        <is>
          <t>2026-09-24T02:48:01.615844+00:00</t>
        </is>
      </c>
    </row>
    <row r="648">
      <c r="A648" t="inlineStr">
        <is>
          <t>20542209951</t>
        </is>
      </c>
      <c r="B648" t="inlineStr">
        <is>
          <t>2026</t>
        </is>
      </c>
      <c r="C648" t="inlineStr">
        <is>
          <t>2</t>
        </is>
      </c>
      <c r="D648" t="inlineStr">
        <is>
          <t>046</t>
        </is>
      </c>
      <c r="E648" t="inlineStr">
        <is>
          <t>5901</t>
        </is>
      </c>
      <c r="F648" t="inlineStr">
        <is>
          <t>US</t>
        </is>
      </c>
      <c r="G648" t="inlineStr">
        <is>
          <t>007804</t>
        </is>
      </c>
      <c r="H648" t="inlineStr">
        <is>
          <t>15/02/2026</t>
        </is>
      </c>
      <c r="I648" t="inlineStr">
        <is>
          <t>VERDE</t>
        </is>
      </c>
      <c r="J648" t="inlineStr">
        <is>
          <t>http://www.aduanet.gob.pe/servlet/SgCDUI2?option=una&amp;n=40&amp;codaduana=046&amp;anoprese=2026&amp;numecorre=007804</t>
        </is>
      </c>
      <c r="K648" t="inlineStr">
        <is>
          <t>2026-09-24T02:48:01.615844+00:00</t>
        </is>
      </c>
    </row>
    <row r="649">
      <c r="A649" t="inlineStr">
        <is>
          <t>20542209951</t>
        </is>
      </c>
      <c r="B649" t="inlineStr">
        <is>
          <t>2026</t>
        </is>
      </c>
      <c r="C649" t="inlineStr">
        <is>
          <t>5</t>
        </is>
      </c>
      <c r="D649" t="inlineStr">
        <is>
          <t>046</t>
        </is>
      </c>
      <c r="E649" t="inlineStr">
        <is>
          <t>5901</t>
        </is>
      </c>
      <c r="F649" t="inlineStr">
        <is>
          <t>BE</t>
        </is>
      </c>
      <c r="G649" t="inlineStr">
        <is>
          <t>018383</t>
        </is>
      </c>
      <c r="H649" t="inlineStr">
        <is>
          <t>02/05/2026</t>
        </is>
      </c>
      <c r="I649" t="inlineStr">
        <is>
          <t>VERDE</t>
        </is>
      </c>
      <c r="J649" t="inlineStr">
        <is>
          <t>http://www.aduanet.gob.pe/servlet/SgCDUI2?option=una&amp;n=40&amp;codaduana=046&amp;anoprese=2026&amp;numecorre=018383</t>
        </is>
      </c>
      <c r="K649" t="inlineStr">
        <is>
          <t>2026-09-24T02:48:02.215948+00:00</t>
        </is>
      </c>
    </row>
    <row r="650">
      <c r="A650" t="inlineStr">
        <is>
          <t>20542257416</t>
        </is>
      </c>
      <c r="B650" t="inlineStr">
        <is>
          <t>2025</t>
        </is>
      </c>
      <c r="C650" t="inlineStr">
        <is>
          <t>1</t>
        </is>
      </c>
      <c r="D650" t="inlineStr">
        <is>
          <t>118</t>
        </is>
      </c>
      <c r="E650" t="inlineStr">
        <is>
          <t>7378</t>
        </is>
      </c>
      <c r="F650" t="inlineStr">
        <is>
          <t>ES</t>
        </is>
      </c>
      <c r="G650" t="inlineStr">
        <is>
          <t>135014</t>
        </is>
      </c>
      <c r="H650" t="inlineStr">
        <is>
          <t>01/01/2025</t>
        </is>
      </c>
      <c r="I650" t="inlineStr">
        <is>
          <t>VERDE</t>
        </is>
      </c>
      <c r="J650" t="inlineStr">
        <is>
          <t>http://www.aduanet.gob.pe/servlet/SgCDUI2?option=una&amp;n=40&amp;codaduana=118&amp;anoprese=2024&amp;numecorre=135014</t>
        </is>
      </c>
      <c r="K650" t="inlineStr">
        <is>
          <t>2026-09-24T02:48:02.809815+00:00</t>
        </is>
      </c>
    </row>
    <row r="651">
      <c r="A651" t="inlineStr">
        <is>
          <t>20542257416</t>
        </is>
      </c>
      <c r="B651" t="inlineStr">
        <is>
          <t>2025</t>
        </is>
      </c>
      <c r="C651" t="inlineStr">
        <is>
          <t>5</t>
        </is>
      </c>
      <c r="D651" t="inlineStr">
        <is>
          <t>118</t>
        </is>
      </c>
      <c r="E651" t="inlineStr">
        <is>
          <t>7378</t>
        </is>
      </c>
      <c r="F651" t="inlineStr">
        <is>
          <t>US</t>
        </is>
      </c>
      <c r="G651" t="inlineStr">
        <is>
          <t>043961</t>
        </is>
      </c>
      <c r="H651" t="inlineStr">
        <is>
          <t>13/05/2025</t>
        </is>
      </c>
      <c r="I651" t="inlineStr">
        <is>
          <t>VERDE</t>
        </is>
      </c>
      <c r="J651" t="inlineStr">
        <is>
          <t>http://www.aduanet.gob.pe/servlet/SgCDUI2?option=una&amp;n=40&amp;codaduana=118&amp;anoprese=2025&amp;numecorre=043961</t>
        </is>
      </c>
      <c r="K651" t="inlineStr">
        <is>
          <t>2026-09-24T02:48:03.403199+00:00</t>
        </is>
      </c>
    </row>
    <row r="652">
      <c r="A652" t="inlineStr">
        <is>
          <t>20542257416</t>
        </is>
      </c>
      <c r="B652" t="inlineStr">
        <is>
          <t>2025</t>
        </is>
      </c>
      <c r="C652" t="inlineStr">
        <is>
          <t>5</t>
        </is>
      </c>
      <c r="D652" t="inlineStr">
        <is>
          <t>118</t>
        </is>
      </c>
      <c r="E652" t="inlineStr">
        <is>
          <t>7378</t>
        </is>
      </c>
      <c r="F652" t="inlineStr">
        <is>
          <t>ES</t>
        </is>
      </c>
      <c r="G652" t="inlineStr">
        <is>
          <t>050146</t>
        </is>
      </c>
      <c r="H652" t="inlineStr">
        <is>
          <t>30/05/2025</t>
        </is>
      </c>
      <c r="I652" t="inlineStr">
        <is>
          <t>VERDE</t>
        </is>
      </c>
      <c r="J652" t="inlineStr">
        <is>
          <t>http://www.aduanet.gob.pe/servlet/SgCDUI2?option=una&amp;n=40&amp;codaduana=118&amp;anoprese=2025&amp;numecorre=050146</t>
        </is>
      </c>
      <c r="K652" t="inlineStr">
        <is>
          <t>2026-09-24T02:48:04.050649+00:00</t>
        </is>
      </c>
    </row>
    <row r="653">
      <c r="A653" t="inlineStr">
        <is>
          <t>20542257416</t>
        </is>
      </c>
      <c r="B653" t="inlineStr">
        <is>
          <t>2025</t>
        </is>
      </c>
      <c r="C653" t="inlineStr">
        <is>
          <t>6</t>
        </is>
      </c>
      <c r="D653" t="inlineStr">
        <is>
          <t>118</t>
        </is>
      </c>
      <c r="E653" t="inlineStr">
        <is>
          <t>7378</t>
        </is>
      </c>
      <c r="F653" t="inlineStr">
        <is>
          <t>ES</t>
        </is>
      </c>
      <c r="G653" t="inlineStr">
        <is>
          <t>053239</t>
        </is>
      </c>
      <c r="H653" t="inlineStr">
        <is>
          <t>08/06/2025</t>
        </is>
      </c>
      <c r="I653" t="inlineStr">
        <is>
          <t>VERDE</t>
        </is>
      </c>
      <c r="J653" t="inlineStr">
        <is>
          <t>http://www.aduanet.gob.pe/servlet/SgCDUI2?option=una&amp;n=40&amp;codaduana=118&amp;anoprese=2025&amp;numecorre=053239</t>
        </is>
      </c>
      <c r="K653" t="inlineStr">
        <is>
          <t>2026-09-24T02:48:04.652030+00:00</t>
        </is>
      </c>
    </row>
    <row r="654">
      <c r="A654" t="inlineStr">
        <is>
          <t>20542257416</t>
        </is>
      </c>
      <c r="B654" t="inlineStr">
        <is>
          <t>2025</t>
        </is>
      </c>
      <c r="C654" t="inlineStr">
        <is>
          <t>7</t>
        </is>
      </c>
      <c r="D654" t="inlineStr">
        <is>
          <t>118</t>
        </is>
      </c>
      <c r="E654" t="inlineStr">
        <is>
          <t>7378</t>
        </is>
      </c>
      <c r="F654" t="inlineStr">
        <is>
          <t>US</t>
        </is>
      </c>
      <c r="G654" t="inlineStr">
        <is>
          <t>069719</t>
        </is>
      </c>
      <c r="H654" t="inlineStr">
        <is>
          <t>16/07/2025</t>
        </is>
      </c>
      <c r="I654" t="inlineStr">
        <is>
          <t>VERDE</t>
        </is>
      </c>
      <c r="J654" t="inlineStr">
        <is>
          <t>http://www.aduanet.gob.pe/servlet/SgCDUI2?option=una&amp;n=40&amp;codaduana=118&amp;anoprese=2025&amp;numecorre=069719</t>
        </is>
      </c>
      <c r="K654" t="inlineStr">
        <is>
          <t>2026-09-24T02:48:05.244223+00:00</t>
        </is>
      </c>
    </row>
    <row r="655">
      <c r="A655" t="inlineStr">
        <is>
          <t>20542257416</t>
        </is>
      </c>
      <c r="B655" t="inlineStr">
        <is>
          <t>2025</t>
        </is>
      </c>
      <c r="C655" t="inlineStr">
        <is>
          <t>7</t>
        </is>
      </c>
      <c r="D655" t="inlineStr">
        <is>
          <t>118</t>
        </is>
      </c>
      <c r="E655" t="inlineStr">
        <is>
          <t>7378</t>
        </is>
      </c>
      <c r="F655" t="inlineStr">
        <is>
          <t>US</t>
        </is>
      </c>
      <c r="G655" t="inlineStr">
        <is>
          <t>070085</t>
        </is>
      </c>
      <c r="H655" t="inlineStr">
        <is>
          <t>23/07/2025</t>
        </is>
      </c>
      <c r="I655" t="inlineStr">
        <is>
          <t>VERDE</t>
        </is>
      </c>
      <c r="J655" t="inlineStr">
        <is>
          <t>http://www.aduanet.gob.pe/servlet/SgCDUI2?option=una&amp;n=40&amp;codaduana=118&amp;anoprese=2025&amp;numecorre=070085</t>
        </is>
      </c>
      <c r="K655" t="inlineStr">
        <is>
          <t>2026-09-24T02:48:05.244223+00:00</t>
        </is>
      </c>
    </row>
    <row r="656">
      <c r="A656" t="inlineStr">
        <is>
          <t>20542257416</t>
        </is>
      </c>
      <c r="B656" t="inlineStr">
        <is>
          <t>2025</t>
        </is>
      </c>
      <c r="C656" t="inlineStr">
        <is>
          <t>8</t>
        </is>
      </c>
      <c r="D656" t="inlineStr">
        <is>
          <t>118</t>
        </is>
      </c>
      <c r="E656" t="inlineStr">
        <is>
          <t>7378</t>
        </is>
      </c>
      <c r="F656" t="inlineStr">
        <is>
          <t>NL</t>
        </is>
      </c>
      <c r="G656" t="inlineStr">
        <is>
          <t>081238</t>
        </is>
      </c>
      <c r="H656" t="inlineStr">
        <is>
          <t>13/08/2025</t>
        </is>
      </c>
      <c r="I656" t="inlineStr">
        <is>
          <t>VERDE</t>
        </is>
      </c>
      <c r="J656" t="inlineStr">
        <is>
          <t>http://www.aduanet.gob.pe/servlet/SgCDUI2?option=una&amp;n=40&amp;codaduana=118&amp;anoprese=2025&amp;numecorre=081238</t>
        </is>
      </c>
      <c r="K656" t="inlineStr">
        <is>
          <t>2026-09-24T02:48:05.850515+00:00</t>
        </is>
      </c>
    </row>
    <row r="657">
      <c r="A657" t="inlineStr">
        <is>
          <t>20542257416</t>
        </is>
      </c>
      <c r="B657" t="inlineStr">
        <is>
          <t>2025</t>
        </is>
      </c>
      <c r="C657" t="inlineStr">
        <is>
          <t>8</t>
        </is>
      </c>
      <c r="D657" t="inlineStr">
        <is>
          <t>118</t>
        </is>
      </c>
      <c r="E657" t="inlineStr">
        <is>
          <t>7378</t>
        </is>
      </c>
      <c r="F657" t="inlineStr">
        <is>
          <t>EE</t>
        </is>
      </c>
      <c r="G657" t="inlineStr">
        <is>
          <t>084014</t>
        </is>
      </c>
      <c r="H657" t="inlineStr">
        <is>
          <t>27/08/2025</t>
        </is>
      </c>
      <c r="I657" t="inlineStr">
        <is>
          <t>VERDE</t>
        </is>
      </c>
      <c r="J657" t="inlineStr">
        <is>
          <t>http://www.aduanet.gob.pe/servlet/SgCDUI2?option=una&amp;n=40&amp;codaduana=118&amp;anoprese=2025&amp;numecorre=084014</t>
        </is>
      </c>
      <c r="K657" t="inlineStr">
        <is>
          <t>2026-09-24T02:48:06.447641+00:00</t>
        </is>
      </c>
    </row>
    <row r="658">
      <c r="A658" t="inlineStr">
        <is>
          <t>20542257416</t>
        </is>
      </c>
      <c r="B658" t="inlineStr">
        <is>
          <t>2025</t>
        </is>
      </c>
      <c r="C658" t="inlineStr">
        <is>
          <t>9</t>
        </is>
      </c>
      <c r="D658" t="inlineStr">
        <is>
          <t>118</t>
        </is>
      </c>
      <c r="E658" t="inlineStr">
        <is>
          <t>7378</t>
        </is>
      </c>
      <c r="F658" t="inlineStr">
        <is>
          <t>EE</t>
        </is>
      </c>
      <c r="G658" t="inlineStr">
        <is>
          <t>093169</t>
        </is>
      </c>
      <c r="H658" t="inlineStr">
        <is>
          <t>10/09/2025</t>
        </is>
      </c>
      <c r="I658" t="inlineStr">
        <is>
          <t>VERDE</t>
        </is>
      </c>
      <c r="J658" t="inlineStr">
        <is>
          <t>http://www.aduanet.gob.pe/servlet/SgCDUI2?option=una&amp;n=40&amp;codaduana=118&amp;anoprese=2025&amp;numecorre=093169</t>
        </is>
      </c>
      <c r="K658" t="inlineStr">
        <is>
          <t>2026-09-24T02:48:07.047319+00:00</t>
        </is>
      </c>
    </row>
    <row r="659">
      <c r="A659" t="inlineStr">
        <is>
          <t>20542257416</t>
        </is>
      </c>
      <c r="B659" t="inlineStr">
        <is>
          <t>2026</t>
        </is>
      </c>
      <c r="C659" t="inlineStr">
        <is>
          <t>2</t>
        </is>
      </c>
      <c r="D659" t="inlineStr">
        <is>
          <t>118</t>
        </is>
      </c>
      <c r="E659" t="inlineStr">
        <is>
          <t>7378</t>
        </is>
      </c>
      <c r="F659" t="inlineStr">
        <is>
          <t>NL</t>
        </is>
      </c>
      <c r="G659" t="inlineStr">
        <is>
          <t>010982</t>
        </is>
      </c>
      <c r="H659" t="inlineStr">
        <is>
          <t>10/02/2026</t>
        </is>
      </c>
      <c r="I659" t="inlineStr">
        <is>
          <t>VERDE</t>
        </is>
      </c>
      <c r="J659" t="inlineStr">
        <is>
          <t>http://www.aduanet.gob.pe/servlet/SgCDUI2?option=una&amp;n=40&amp;codaduana=118&amp;anoprese=2026&amp;numecorre=010982</t>
        </is>
      </c>
      <c r="K659" t="inlineStr">
        <is>
          <t>2026-09-24T02:48:07.638280+00:00</t>
        </is>
      </c>
    </row>
    <row r="660">
      <c r="A660" t="inlineStr">
        <is>
          <t>20542257416</t>
        </is>
      </c>
      <c r="B660" t="inlineStr">
        <is>
          <t>2026</t>
        </is>
      </c>
      <c r="C660" t="inlineStr">
        <is>
          <t>3</t>
        </is>
      </c>
      <c r="D660" t="inlineStr">
        <is>
          <t>118</t>
        </is>
      </c>
      <c r="E660" t="inlineStr">
        <is>
          <t>7378</t>
        </is>
      </c>
      <c r="F660" t="inlineStr">
        <is>
          <t>NL</t>
        </is>
      </c>
      <c r="G660" t="inlineStr">
        <is>
          <t>022001</t>
        </is>
      </c>
      <c r="H660" t="inlineStr">
        <is>
          <t>25/03/2026</t>
        </is>
      </c>
      <c r="I660" t="inlineStr">
        <is>
          <t>VERDE</t>
        </is>
      </c>
      <c r="J660" t="inlineStr">
        <is>
          <t>http://www.aduanet.gob.pe/servlet/SgCDUI2?option=una&amp;n=40&amp;codaduana=118&amp;anoprese=2026&amp;numecorre=022001</t>
        </is>
      </c>
      <c r="K660" t="inlineStr">
        <is>
          <t>2026-09-24T02:48:08.389793+00:00</t>
        </is>
      </c>
    </row>
    <row r="661">
      <c r="A661" t="inlineStr">
        <is>
          <t>20542257416</t>
        </is>
      </c>
      <c r="B661" t="inlineStr">
        <is>
          <t>2026</t>
        </is>
      </c>
      <c r="C661" t="inlineStr">
        <is>
          <t>3</t>
        </is>
      </c>
      <c r="D661" t="inlineStr">
        <is>
          <t>118</t>
        </is>
      </c>
      <c r="E661" t="inlineStr">
        <is>
          <t>7378</t>
        </is>
      </c>
      <c r="F661" t="inlineStr">
        <is>
          <t>US</t>
        </is>
      </c>
      <c r="G661" t="inlineStr">
        <is>
          <t>022002</t>
        </is>
      </c>
      <c r="H661" t="inlineStr">
        <is>
          <t>18/03/2026</t>
        </is>
      </c>
      <c r="I661" t="inlineStr">
        <is>
          <t>VERDE</t>
        </is>
      </c>
      <c r="J661" t="inlineStr">
        <is>
          <t>http://www.aduanet.gob.pe/servlet/SgCDUI2?option=una&amp;n=40&amp;codaduana=118&amp;anoprese=2026&amp;numecorre=022002</t>
        </is>
      </c>
      <c r="K661" t="inlineStr">
        <is>
          <t>2026-09-24T02:48:09.010794+00:00</t>
        </is>
      </c>
    </row>
    <row r="662">
      <c r="A662" t="inlineStr">
        <is>
          <t>20542264544</t>
        </is>
      </c>
      <c r="B662" t="inlineStr">
        <is>
          <t>2025</t>
        </is>
      </c>
      <c r="C662" t="inlineStr">
        <is>
          <t>8</t>
        </is>
      </c>
      <c r="D662" t="inlineStr">
        <is>
          <t>046</t>
        </is>
      </c>
      <c r="E662" t="inlineStr">
        <is>
          <t>7620</t>
        </is>
      </c>
      <c r="F662" t="inlineStr">
        <is>
          <t>BE</t>
        </is>
      </c>
      <c r="G662" t="inlineStr">
        <is>
          <t>031934</t>
        </is>
      </c>
      <c r="H662" t="inlineStr">
        <is>
          <t>23/08/2025</t>
        </is>
      </c>
      <c r="I662" t="inlineStr">
        <is>
          <t>ROJO</t>
        </is>
      </c>
      <c r="J662" t="inlineStr">
        <is>
          <t>http://www.aduanet.gob.pe/servlet/SgCDUI2?option=una&amp;n=40&amp;codaduana=046&amp;anoprese=2025&amp;numecorre=031934</t>
        </is>
      </c>
      <c r="K662" t="inlineStr">
        <is>
          <t>2026-09-24T02:48:09.601254+00:00</t>
        </is>
      </c>
    </row>
    <row r="663">
      <c r="A663" t="inlineStr">
        <is>
          <t>20542264544</t>
        </is>
      </c>
      <c r="B663" t="inlineStr">
        <is>
          <t>2025</t>
        </is>
      </c>
      <c r="C663" t="inlineStr">
        <is>
          <t>9</t>
        </is>
      </c>
      <c r="D663" t="inlineStr">
        <is>
          <t>046</t>
        </is>
      </c>
      <c r="E663" t="inlineStr">
        <is>
          <t>7620</t>
        </is>
      </c>
      <c r="F663" t="inlineStr">
        <is>
          <t>BE</t>
        </is>
      </c>
      <c r="G663" t="inlineStr">
        <is>
          <t>034410</t>
        </is>
      </c>
      <c r="H663" t="inlineStr">
        <is>
          <t>13/09/2025</t>
        </is>
      </c>
      <c r="I663" t="inlineStr">
        <is>
          <t>VERDE</t>
        </is>
      </c>
      <c r="J663" t="inlineStr">
        <is>
          <t>http://www.aduanet.gob.pe/servlet/SgCDUI2?option=una&amp;n=40&amp;codaduana=046&amp;anoprese=2025&amp;numecorre=034410</t>
        </is>
      </c>
      <c r="K663" t="inlineStr">
        <is>
          <t>2026-09-24T02:48:10.211180+00:00</t>
        </is>
      </c>
    </row>
    <row r="664">
      <c r="A664" t="inlineStr">
        <is>
          <t>20542264544</t>
        </is>
      </c>
      <c r="B664" t="inlineStr">
        <is>
          <t>2025</t>
        </is>
      </c>
      <c r="C664" t="inlineStr">
        <is>
          <t>10</t>
        </is>
      </c>
      <c r="D664" t="inlineStr">
        <is>
          <t>046</t>
        </is>
      </c>
      <c r="E664" t="inlineStr">
        <is>
          <t>7620</t>
        </is>
      </c>
      <c r="F664" t="inlineStr">
        <is>
          <t>BE</t>
        </is>
      </c>
      <c r="G664" t="inlineStr">
        <is>
          <t>040735</t>
        </is>
      </c>
      <c r="H664" t="inlineStr">
        <is>
          <t>18/10/2025</t>
        </is>
      </c>
      <c r="I664" t="inlineStr">
        <is>
          <t>VERDE</t>
        </is>
      </c>
      <c r="J664" t="inlineStr">
        <is>
          <t>http://www.aduanet.gob.pe/servlet/SgCDUI2?option=una&amp;n=40&amp;codaduana=046&amp;anoprese=2025&amp;numecorre=040735</t>
        </is>
      </c>
      <c r="K664" t="inlineStr">
        <is>
          <t>2026-09-24T02:48:10.814569+00:00</t>
        </is>
      </c>
    </row>
    <row r="665">
      <c r="A665" t="inlineStr">
        <is>
          <t>20542264544</t>
        </is>
      </c>
      <c r="B665" t="inlineStr">
        <is>
          <t>2025</t>
        </is>
      </c>
      <c r="C665" t="inlineStr">
        <is>
          <t>10</t>
        </is>
      </c>
      <c r="D665" t="inlineStr">
        <is>
          <t>046</t>
        </is>
      </c>
      <c r="E665" t="inlineStr">
        <is>
          <t>7620</t>
        </is>
      </c>
      <c r="F665" t="inlineStr">
        <is>
          <t>BE</t>
        </is>
      </c>
      <c r="G665" t="inlineStr">
        <is>
          <t>040737</t>
        </is>
      </c>
      <c r="H665" t="inlineStr">
        <is>
          <t>18/10/2025</t>
        </is>
      </c>
      <c r="I665" t="inlineStr">
        <is>
          <t>VERDE</t>
        </is>
      </c>
      <c r="J665" t="inlineStr">
        <is>
          <t>http://www.aduanet.gob.pe/servlet/SgCDUI2?option=una&amp;n=40&amp;codaduana=046&amp;anoprese=2025&amp;numecorre=040737</t>
        </is>
      </c>
      <c r="K665" t="inlineStr">
        <is>
          <t>2026-09-24T02:48:10.814569+00:00</t>
        </is>
      </c>
    </row>
    <row r="666">
      <c r="A666" t="inlineStr">
        <is>
          <t>20542264544</t>
        </is>
      </c>
      <c r="B666" t="inlineStr">
        <is>
          <t>2025</t>
        </is>
      </c>
      <c r="C666" t="inlineStr">
        <is>
          <t>11</t>
        </is>
      </c>
      <c r="D666" t="inlineStr">
        <is>
          <t>046</t>
        </is>
      </c>
      <c r="E666" t="inlineStr">
        <is>
          <t>7620</t>
        </is>
      </c>
      <c r="F666" t="inlineStr">
        <is>
          <t>BE</t>
        </is>
      </c>
      <c r="G666" t="inlineStr">
        <is>
          <t>044289</t>
        </is>
      </c>
      <c r="H666" t="inlineStr">
        <is>
          <t>02/11/2025</t>
        </is>
      </c>
      <c r="I666" t="inlineStr">
        <is>
          <t>VERDE</t>
        </is>
      </c>
      <c r="J666" t="inlineStr">
        <is>
          <t>http://www.aduanet.gob.pe/servlet/SgCDUI2?option=una&amp;n=40&amp;codaduana=046&amp;anoprese=2025&amp;numecorre=044289</t>
        </is>
      </c>
      <c r="K666" t="inlineStr">
        <is>
          <t>2026-09-24T02:48:11.413614+00:00</t>
        </is>
      </c>
    </row>
    <row r="667">
      <c r="A667" t="inlineStr">
        <is>
          <t>20542264544</t>
        </is>
      </c>
      <c r="B667" t="inlineStr">
        <is>
          <t>2026</t>
        </is>
      </c>
      <c r="C667" t="inlineStr">
        <is>
          <t>2</t>
        </is>
      </c>
      <c r="D667" t="inlineStr">
        <is>
          <t>046</t>
        </is>
      </c>
      <c r="E667" t="inlineStr">
        <is>
          <t>7620</t>
        </is>
      </c>
      <c r="F667" t="inlineStr">
        <is>
          <t>BE</t>
        </is>
      </c>
      <c r="G667" t="inlineStr">
        <is>
          <t>007476</t>
        </is>
      </c>
      <c r="H667" t="inlineStr">
        <is>
          <t>14/02/2026</t>
        </is>
      </c>
      <c r="I667" t="inlineStr">
        <is>
          <t>VERDE</t>
        </is>
      </c>
      <c r="J667" t="inlineStr">
        <is>
          <t>http://www.aduanet.gob.pe/servlet/SgCDUI2?option=una&amp;n=40&amp;codaduana=046&amp;anoprese=2026&amp;numecorre=007476</t>
        </is>
      </c>
      <c r="K667" t="inlineStr">
        <is>
          <t>2026-09-24T02:48:12.005664+00:00</t>
        </is>
      </c>
    </row>
    <row r="668">
      <c r="A668" t="inlineStr">
        <is>
          <t>20542289024</t>
        </is>
      </c>
      <c r="B668" t="inlineStr">
        <is>
          <t>2025</t>
        </is>
      </c>
      <c r="C668" t="inlineStr">
        <is>
          <t>1</t>
        </is>
      </c>
      <c r="D668" t="inlineStr">
        <is>
          <t>118</t>
        </is>
      </c>
      <c r="E668" t="inlineStr">
        <is>
          <t>6982</t>
        </is>
      </c>
      <c r="F668" t="inlineStr">
        <is>
          <t>IT</t>
        </is>
      </c>
      <c r="G668" t="inlineStr">
        <is>
          <t>135647</t>
        </is>
      </c>
      <c r="H668" t="inlineStr">
        <is>
          <t>15/01/2025</t>
        </is>
      </c>
      <c r="I668" t="inlineStr">
        <is>
          <t>VERDE</t>
        </is>
      </c>
      <c r="J668" t="inlineStr">
        <is>
          <t>http://www.aduanet.gob.pe/servlet/SgCDUI2?option=una&amp;n=40&amp;codaduana=118&amp;anoprese=2024&amp;numecorre=135647</t>
        </is>
      </c>
      <c r="K668" t="inlineStr">
        <is>
          <t>2026-09-24T02:48:12.599063+00:00</t>
        </is>
      </c>
    </row>
    <row r="669">
      <c r="A669" t="inlineStr">
        <is>
          <t>20542289024</t>
        </is>
      </c>
      <c r="B669" t="inlineStr">
        <is>
          <t>2025</t>
        </is>
      </c>
      <c r="C669" t="inlineStr">
        <is>
          <t>1</t>
        </is>
      </c>
      <c r="D669" t="inlineStr">
        <is>
          <t>118</t>
        </is>
      </c>
      <c r="E669" t="inlineStr">
        <is>
          <t>6982</t>
        </is>
      </c>
      <c r="F669" t="inlineStr">
        <is>
          <t>IT</t>
        </is>
      </c>
      <c r="G669" t="inlineStr">
        <is>
          <t>135649</t>
        </is>
      </c>
      <c r="H669" t="inlineStr">
        <is>
          <t>15/01/2025</t>
        </is>
      </c>
      <c r="I669" t="inlineStr">
        <is>
          <t>VERDE</t>
        </is>
      </c>
      <c r="J669" t="inlineStr">
        <is>
          <t>http://www.aduanet.gob.pe/servlet/SgCDUI2?option=una&amp;n=40&amp;codaduana=118&amp;anoprese=2024&amp;numecorre=135649</t>
        </is>
      </c>
      <c r="K669" t="inlineStr">
        <is>
          <t>2026-09-24T02:48:12.599063+00:00</t>
        </is>
      </c>
    </row>
    <row r="670">
      <c r="A670" t="inlineStr">
        <is>
          <t>20542289024</t>
        </is>
      </c>
      <c r="B670" t="inlineStr">
        <is>
          <t>2025</t>
        </is>
      </c>
      <c r="C670" t="inlineStr">
        <is>
          <t>1</t>
        </is>
      </c>
      <c r="D670" t="inlineStr">
        <is>
          <t>118</t>
        </is>
      </c>
      <c r="E670" t="inlineStr">
        <is>
          <t>6982</t>
        </is>
      </c>
      <c r="F670" t="inlineStr">
        <is>
          <t>IT</t>
        </is>
      </c>
      <c r="G670" t="inlineStr">
        <is>
          <t>135651</t>
        </is>
      </c>
      <c r="H670" t="inlineStr">
        <is>
          <t>15/01/2025</t>
        </is>
      </c>
      <c r="I670" t="inlineStr">
        <is>
          <t>VERDE</t>
        </is>
      </c>
      <c r="J670" t="inlineStr">
        <is>
          <t>http://www.aduanet.gob.pe/servlet/SgCDUI2?option=una&amp;n=40&amp;codaduana=118&amp;anoprese=2024&amp;numecorre=135651</t>
        </is>
      </c>
      <c r="K670" t="inlineStr">
        <is>
          <t>2026-09-24T02:48:12.599063+00:00</t>
        </is>
      </c>
    </row>
    <row r="671">
      <c r="A671" t="inlineStr">
        <is>
          <t>20542289024</t>
        </is>
      </c>
      <c r="B671" t="inlineStr">
        <is>
          <t>2025</t>
        </is>
      </c>
      <c r="C671" t="inlineStr">
        <is>
          <t>1</t>
        </is>
      </c>
      <c r="D671" t="inlineStr">
        <is>
          <t>118</t>
        </is>
      </c>
      <c r="E671" t="inlineStr">
        <is>
          <t>6982</t>
        </is>
      </c>
      <c r="F671" t="inlineStr">
        <is>
          <t>IT</t>
        </is>
      </c>
      <c r="G671" t="inlineStr">
        <is>
          <t>138715</t>
        </is>
      </c>
      <c r="H671" t="inlineStr">
        <is>
          <t>15/01/2025</t>
        </is>
      </c>
      <c r="I671" t="inlineStr">
        <is>
          <t>VERDE</t>
        </is>
      </c>
      <c r="J671" t="inlineStr">
        <is>
          <t>http://www.aduanet.gob.pe/servlet/SgCDUI2?option=una&amp;n=40&amp;codaduana=118&amp;anoprese=2024&amp;numecorre=138715</t>
        </is>
      </c>
      <c r="K671" t="inlineStr">
        <is>
          <t>2026-09-24T02:48:12.599063+00:00</t>
        </is>
      </c>
    </row>
    <row r="672">
      <c r="A672" t="inlineStr">
        <is>
          <t>20542289024</t>
        </is>
      </c>
      <c r="B672" t="inlineStr">
        <is>
          <t>2025</t>
        </is>
      </c>
      <c r="C672" t="inlineStr">
        <is>
          <t>1</t>
        </is>
      </c>
      <c r="D672" t="inlineStr">
        <is>
          <t>118</t>
        </is>
      </c>
      <c r="E672" t="inlineStr">
        <is>
          <t>6982</t>
        </is>
      </c>
      <c r="F672" t="inlineStr">
        <is>
          <t>IT</t>
        </is>
      </c>
      <c r="G672" t="inlineStr">
        <is>
          <t>001004</t>
        </is>
      </c>
      <c r="H672" t="inlineStr">
        <is>
          <t>22/01/2025</t>
        </is>
      </c>
      <c r="I672" t="inlineStr">
        <is>
          <t>VERDE</t>
        </is>
      </c>
      <c r="J672" t="inlineStr">
        <is>
          <t>http://www.aduanet.gob.pe/servlet/SgCDUI2?option=una&amp;n=40&amp;codaduana=118&amp;anoprese=2025&amp;numecorre=001004</t>
        </is>
      </c>
      <c r="K672" t="inlineStr">
        <is>
          <t>2026-09-24T02:48:12.599063+00:00</t>
        </is>
      </c>
    </row>
    <row r="673">
      <c r="A673" t="inlineStr">
        <is>
          <t>20542289024</t>
        </is>
      </c>
      <c r="B673" t="inlineStr">
        <is>
          <t>2025</t>
        </is>
      </c>
      <c r="C673" t="inlineStr">
        <is>
          <t>1</t>
        </is>
      </c>
      <c r="D673" t="inlineStr">
        <is>
          <t>118</t>
        </is>
      </c>
      <c r="E673" t="inlineStr">
        <is>
          <t>6982</t>
        </is>
      </c>
      <c r="F673" t="inlineStr">
        <is>
          <t>IT</t>
        </is>
      </c>
      <c r="G673" t="inlineStr">
        <is>
          <t>002061</t>
        </is>
      </c>
      <c r="H673" t="inlineStr">
        <is>
          <t>22/01/2025</t>
        </is>
      </c>
      <c r="I673" t="inlineStr">
        <is>
          <t>VERDE</t>
        </is>
      </c>
      <c r="J673" t="inlineStr">
        <is>
          <t>http://www.aduanet.gob.pe/servlet/SgCDUI2?option=una&amp;n=40&amp;codaduana=118&amp;anoprese=2025&amp;numecorre=002061</t>
        </is>
      </c>
      <c r="K673" t="inlineStr">
        <is>
          <t>2026-09-24T02:48:12.599063+00:00</t>
        </is>
      </c>
    </row>
    <row r="674">
      <c r="A674" t="inlineStr">
        <is>
          <t>20542289024</t>
        </is>
      </c>
      <c r="B674" t="inlineStr">
        <is>
          <t>2025</t>
        </is>
      </c>
      <c r="C674" t="inlineStr">
        <is>
          <t>1</t>
        </is>
      </c>
      <c r="D674" t="inlineStr">
        <is>
          <t>118</t>
        </is>
      </c>
      <c r="E674" t="inlineStr">
        <is>
          <t>6982</t>
        </is>
      </c>
      <c r="F674" t="inlineStr">
        <is>
          <t>IT</t>
        </is>
      </c>
      <c r="G674" t="inlineStr">
        <is>
          <t>002067</t>
        </is>
      </c>
      <c r="H674" t="inlineStr">
        <is>
          <t>22/01/2025</t>
        </is>
      </c>
      <c r="I674" t="inlineStr">
        <is>
          <t>VERDE</t>
        </is>
      </c>
      <c r="J674" t="inlineStr">
        <is>
          <t>http://www.aduanet.gob.pe/servlet/SgCDUI2?option=una&amp;n=40&amp;codaduana=118&amp;anoprese=2025&amp;numecorre=002067</t>
        </is>
      </c>
      <c r="K674" t="inlineStr">
        <is>
          <t>2026-09-24T02:48:12.599063+00:00</t>
        </is>
      </c>
    </row>
    <row r="675">
      <c r="A675" t="inlineStr">
        <is>
          <t>20542289024</t>
        </is>
      </c>
      <c r="B675" t="inlineStr">
        <is>
          <t>2025</t>
        </is>
      </c>
      <c r="C675" t="inlineStr">
        <is>
          <t>1</t>
        </is>
      </c>
      <c r="D675" t="inlineStr">
        <is>
          <t>118</t>
        </is>
      </c>
      <c r="E675" t="inlineStr">
        <is>
          <t>6982</t>
        </is>
      </c>
      <c r="F675" t="inlineStr">
        <is>
          <t>IT</t>
        </is>
      </c>
      <c r="G675" t="inlineStr">
        <is>
          <t>002070</t>
        </is>
      </c>
      <c r="H675" t="inlineStr">
        <is>
          <t>22/01/2025</t>
        </is>
      </c>
      <c r="I675" t="inlineStr">
        <is>
          <t>VERDE</t>
        </is>
      </c>
      <c r="J675" t="inlineStr">
        <is>
          <t>http://www.aduanet.gob.pe/servlet/SgCDUI2?option=una&amp;n=40&amp;codaduana=118&amp;anoprese=2025&amp;numecorre=002070</t>
        </is>
      </c>
      <c r="K675" t="inlineStr">
        <is>
          <t>2026-09-24T02:48:12.599063+00:00</t>
        </is>
      </c>
    </row>
    <row r="676">
      <c r="A676" t="inlineStr">
        <is>
          <t>20542289024</t>
        </is>
      </c>
      <c r="B676" t="inlineStr">
        <is>
          <t>2025</t>
        </is>
      </c>
      <c r="C676" t="inlineStr">
        <is>
          <t>1</t>
        </is>
      </c>
      <c r="D676" t="inlineStr">
        <is>
          <t>118</t>
        </is>
      </c>
      <c r="E676" t="inlineStr">
        <is>
          <t>6982</t>
        </is>
      </c>
      <c r="F676" t="inlineStr">
        <is>
          <t>IT</t>
        </is>
      </c>
      <c r="G676" t="inlineStr">
        <is>
          <t>002073</t>
        </is>
      </c>
      <c r="H676" t="inlineStr">
        <is>
          <t>22/01/2025</t>
        </is>
      </c>
      <c r="I676" t="inlineStr">
        <is>
          <t>VERDE</t>
        </is>
      </c>
      <c r="J676" t="inlineStr">
        <is>
          <t>http://www.aduanet.gob.pe/servlet/SgCDUI2?option=una&amp;n=40&amp;codaduana=118&amp;anoprese=2025&amp;numecorre=002073</t>
        </is>
      </c>
      <c r="K676" t="inlineStr">
        <is>
          <t>2026-09-24T02:48:12.599063+00:00</t>
        </is>
      </c>
    </row>
    <row r="677">
      <c r="A677" t="inlineStr">
        <is>
          <t>20542289024</t>
        </is>
      </c>
      <c r="B677" t="inlineStr">
        <is>
          <t>2025</t>
        </is>
      </c>
      <c r="C677" t="inlineStr">
        <is>
          <t>1</t>
        </is>
      </c>
      <c r="D677" t="inlineStr">
        <is>
          <t>118</t>
        </is>
      </c>
      <c r="E677" t="inlineStr">
        <is>
          <t>6982</t>
        </is>
      </c>
      <c r="F677" t="inlineStr">
        <is>
          <t>IT</t>
        </is>
      </c>
      <c r="G677" t="inlineStr">
        <is>
          <t>005762</t>
        </is>
      </c>
      <c r="H677" t="inlineStr">
        <is>
          <t>29/01/2025</t>
        </is>
      </c>
      <c r="I677" t="inlineStr">
        <is>
          <t>VERDE</t>
        </is>
      </c>
      <c r="J677" t="inlineStr">
        <is>
          <t>http://www.aduanet.gob.pe/servlet/SgCDUI2?option=una&amp;n=40&amp;codaduana=118&amp;anoprese=2025&amp;numecorre=005762</t>
        </is>
      </c>
      <c r="K677" t="inlineStr">
        <is>
          <t>2026-09-24T02:48:12.599063+00:00</t>
        </is>
      </c>
    </row>
    <row r="678">
      <c r="A678" t="inlineStr">
        <is>
          <t>20542289024</t>
        </is>
      </c>
      <c r="B678" t="inlineStr">
        <is>
          <t>2025</t>
        </is>
      </c>
      <c r="C678" t="inlineStr">
        <is>
          <t>1</t>
        </is>
      </c>
      <c r="D678" t="inlineStr">
        <is>
          <t>118</t>
        </is>
      </c>
      <c r="E678" t="inlineStr">
        <is>
          <t>6982</t>
        </is>
      </c>
      <c r="F678" t="inlineStr">
        <is>
          <t>IT</t>
        </is>
      </c>
      <c r="G678" t="inlineStr">
        <is>
          <t>005765</t>
        </is>
      </c>
      <c r="H678" t="inlineStr">
        <is>
          <t>29/01/2025</t>
        </is>
      </c>
      <c r="I678" t="inlineStr">
        <is>
          <t>VERDE</t>
        </is>
      </c>
      <c r="J678" t="inlineStr">
        <is>
          <t>http://www.aduanet.gob.pe/servlet/SgCDUI2?option=una&amp;n=40&amp;codaduana=118&amp;anoprese=2025&amp;numecorre=005765</t>
        </is>
      </c>
      <c r="K678" t="inlineStr">
        <is>
          <t>2026-09-24T02:48:12.599063+00:00</t>
        </is>
      </c>
    </row>
    <row r="679">
      <c r="A679" t="inlineStr">
        <is>
          <t>20542289024</t>
        </is>
      </c>
      <c r="B679" t="inlineStr">
        <is>
          <t>2025</t>
        </is>
      </c>
      <c r="C679" t="inlineStr">
        <is>
          <t>1</t>
        </is>
      </c>
      <c r="D679" t="inlineStr">
        <is>
          <t>118</t>
        </is>
      </c>
      <c r="E679" t="inlineStr">
        <is>
          <t>6982</t>
        </is>
      </c>
      <c r="F679" t="inlineStr">
        <is>
          <t>IT</t>
        </is>
      </c>
      <c r="G679" t="inlineStr">
        <is>
          <t>007079</t>
        </is>
      </c>
      <c r="H679" t="inlineStr">
        <is>
          <t>29/01/2025</t>
        </is>
      </c>
      <c r="I679" t="inlineStr">
        <is>
          <t>VERDE</t>
        </is>
      </c>
      <c r="J679" t="inlineStr">
        <is>
          <t>http://www.aduanet.gob.pe/servlet/SgCDUI2?option=una&amp;n=40&amp;codaduana=118&amp;anoprese=2025&amp;numecorre=007079</t>
        </is>
      </c>
      <c r="K679" t="inlineStr">
        <is>
          <t>2026-09-24T02:48:12.599063+00:00</t>
        </is>
      </c>
    </row>
    <row r="680">
      <c r="A680" t="inlineStr">
        <is>
          <t>20542289024</t>
        </is>
      </c>
      <c r="B680" t="inlineStr">
        <is>
          <t>2025</t>
        </is>
      </c>
      <c r="C680" t="inlineStr">
        <is>
          <t>1</t>
        </is>
      </c>
      <c r="D680" t="inlineStr">
        <is>
          <t>118</t>
        </is>
      </c>
      <c r="E680" t="inlineStr">
        <is>
          <t>6982</t>
        </is>
      </c>
      <c r="F680" t="inlineStr">
        <is>
          <t>IT</t>
        </is>
      </c>
      <c r="G680" t="inlineStr">
        <is>
          <t>007081</t>
        </is>
      </c>
      <c r="H680" t="inlineStr">
        <is>
          <t>29/01/2025</t>
        </is>
      </c>
      <c r="I680" t="inlineStr">
        <is>
          <t>VERDE</t>
        </is>
      </c>
      <c r="J680" t="inlineStr">
        <is>
          <t>http://www.aduanet.gob.pe/servlet/SgCDUI2?option=una&amp;n=40&amp;codaduana=118&amp;anoprese=2025&amp;numecorre=007081</t>
        </is>
      </c>
      <c r="K680" t="inlineStr">
        <is>
          <t>2026-09-24T02:48:12.599063+00:00</t>
        </is>
      </c>
    </row>
    <row r="681">
      <c r="A681" t="inlineStr">
        <is>
          <t>20542289024</t>
        </is>
      </c>
      <c r="B681" t="inlineStr">
        <is>
          <t>2025</t>
        </is>
      </c>
      <c r="C681" t="inlineStr">
        <is>
          <t>1</t>
        </is>
      </c>
      <c r="D681" t="inlineStr">
        <is>
          <t>118</t>
        </is>
      </c>
      <c r="E681" t="inlineStr">
        <is>
          <t>6982</t>
        </is>
      </c>
      <c r="F681" t="inlineStr">
        <is>
          <t>IT</t>
        </is>
      </c>
      <c r="G681" t="inlineStr">
        <is>
          <t>007131</t>
        </is>
      </c>
      <c r="H681" t="inlineStr">
        <is>
          <t>29/01/2025</t>
        </is>
      </c>
      <c r="I681" t="inlineStr">
        <is>
          <t>VERDE</t>
        </is>
      </c>
      <c r="J681" t="inlineStr">
        <is>
          <t>http://www.aduanet.gob.pe/servlet/SgCDUI2?option=una&amp;n=40&amp;codaduana=118&amp;anoprese=2025&amp;numecorre=007131</t>
        </is>
      </c>
      <c r="K681" t="inlineStr">
        <is>
          <t>2026-09-24T02:48:12.599063+00:00</t>
        </is>
      </c>
    </row>
    <row r="682">
      <c r="A682" t="inlineStr">
        <is>
          <t>20542289024</t>
        </is>
      </c>
      <c r="B682" t="inlineStr">
        <is>
          <t>2025</t>
        </is>
      </c>
      <c r="C682" t="inlineStr">
        <is>
          <t>2</t>
        </is>
      </c>
      <c r="D682" t="inlineStr">
        <is>
          <t>118</t>
        </is>
      </c>
      <c r="E682" t="inlineStr">
        <is>
          <t>6982</t>
        </is>
      </c>
      <c r="F682" t="inlineStr">
        <is>
          <t>IT</t>
        </is>
      </c>
      <c r="G682" t="inlineStr">
        <is>
          <t>009989</t>
        </is>
      </c>
      <c r="H682" t="inlineStr">
        <is>
          <t>04/02/2025</t>
        </is>
      </c>
      <c r="I682" t="inlineStr">
        <is>
          <t>VERDE</t>
        </is>
      </c>
      <c r="J682" t="inlineStr">
        <is>
          <t>http://www.aduanet.gob.pe/servlet/SgCDUI2?option=una&amp;n=40&amp;codaduana=118&amp;anoprese=2025&amp;numecorre=009989</t>
        </is>
      </c>
      <c r="K682" t="inlineStr">
        <is>
          <t>2026-09-24T02:48:13.308670+00:00</t>
        </is>
      </c>
    </row>
    <row r="683">
      <c r="A683" t="inlineStr">
        <is>
          <t>20542289024</t>
        </is>
      </c>
      <c r="B683" t="inlineStr">
        <is>
          <t>2025</t>
        </is>
      </c>
      <c r="C683" t="inlineStr">
        <is>
          <t>2</t>
        </is>
      </c>
      <c r="D683" t="inlineStr">
        <is>
          <t>118</t>
        </is>
      </c>
      <c r="E683" t="inlineStr">
        <is>
          <t>6982</t>
        </is>
      </c>
      <c r="F683" t="inlineStr">
        <is>
          <t>IT</t>
        </is>
      </c>
      <c r="G683" t="inlineStr">
        <is>
          <t>009990</t>
        </is>
      </c>
      <c r="H683" t="inlineStr">
        <is>
          <t>04/02/2025</t>
        </is>
      </c>
      <c r="I683" t="inlineStr">
        <is>
          <t>VERDE</t>
        </is>
      </c>
      <c r="J683" t="inlineStr">
        <is>
          <t>http://www.aduanet.gob.pe/servlet/SgCDUI2?option=una&amp;n=40&amp;codaduana=118&amp;anoprese=2025&amp;numecorre=009990</t>
        </is>
      </c>
      <c r="K683" t="inlineStr">
        <is>
          <t>2026-09-24T02:48:13.308670+00:00</t>
        </is>
      </c>
    </row>
    <row r="684">
      <c r="A684" t="inlineStr">
        <is>
          <t>20542289024</t>
        </is>
      </c>
      <c r="B684" t="inlineStr">
        <is>
          <t>2025</t>
        </is>
      </c>
      <c r="C684" t="inlineStr">
        <is>
          <t>2</t>
        </is>
      </c>
      <c r="D684" t="inlineStr">
        <is>
          <t>118</t>
        </is>
      </c>
      <c r="E684" t="inlineStr">
        <is>
          <t>6982</t>
        </is>
      </c>
      <c r="F684" t="inlineStr">
        <is>
          <t>IT</t>
        </is>
      </c>
      <c r="G684" t="inlineStr">
        <is>
          <t>009993</t>
        </is>
      </c>
      <c r="H684" t="inlineStr">
        <is>
          <t>04/02/2025</t>
        </is>
      </c>
      <c r="I684" t="inlineStr">
        <is>
          <t>VERDE</t>
        </is>
      </c>
      <c r="J684" t="inlineStr">
        <is>
          <t>http://www.aduanet.gob.pe/servlet/SgCDUI2?option=una&amp;n=40&amp;codaduana=118&amp;anoprese=2025&amp;numecorre=009993</t>
        </is>
      </c>
      <c r="K684" t="inlineStr">
        <is>
          <t>2026-09-24T02:48:13.308670+00:00</t>
        </is>
      </c>
    </row>
    <row r="685">
      <c r="A685" t="inlineStr">
        <is>
          <t>20542289024</t>
        </is>
      </c>
      <c r="B685" t="inlineStr">
        <is>
          <t>2025</t>
        </is>
      </c>
      <c r="C685" t="inlineStr">
        <is>
          <t>2</t>
        </is>
      </c>
      <c r="D685" t="inlineStr">
        <is>
          <t>118</t>
        </is>
      </c>
      <c r="E685" t="inlineStr">
        <is>
          <t>6982</t>
        </is>
      </c>
      <c r="F685" t="inlineStr">
        <is>
          <t>IT</t>
        </is>
      </c>
      <c r="G685" t="inlineStr">
        <is>
          <t>009995</t>
        </is>
      </c>
      <c r="H685" t="inlineStr">
        <is>
          <t>12/02/2025</t>
        </is>
      </c>
      <c r="I685" t="inlineStr">
        <is>
          <t>VERDE</t>
        </is>
      </c>
      <c r="J685" t="inlineStr">
        <is>
          <t>http://www.aduanet.gob.pe/servlet/SgCDUI2?option=una&amp;n=40&amp;codaduana=118&amp;anoprese=2025&amp;numecorre=009995</t>
        </is>
      </c>
      <c r="K685" t="inlineStr">
        <is>
          <t>2026-09-24T02:48:13.308670+00:00</t>
        </is>
      </c>
    </row>
    <row r="686">
      <c r="A686" t="inlineStr">
        <is>
          <t>20542289024</t>
        </is>
      </c>
      <c r="B686" t="inlineStr">
        <is>
          <t>2025</t>
        </is>
      </c>
      <c r="C686" t="inlineStr">
        <is>
          <t>2</t>
        </is>
      </c>
      <c r="D686" t="inlineStr">
        <is>
          <t>118</t>
        </is>
      </c>
      <c r="E686" t="inlineStr">
        <is>
          <t>6982</t>
        </is>
      </c>
      <c r="F686" t="inlineStr">
        <is>
          <t>IT</t>
        </is>
      </c>
      <c r="G686" t="inlineStr">
        <is>
          <t>012393</t>
        </is>
      </c>
      <c r="H686" t="inlineStr">
        <is>
          <t>12/02/2025</t>
        </is>
      </c>
      <c r="I686" t="inlineStr">
        <is>
          <t>VERDE</t>
        </is>
      </c>
      <c r="J686" t="inlineStr">
        <is>
          <t>http://www.aduanet.gob.pe/servlet/SgCDUI2?option=una&amp;n=40&amp;codaduana=118&amp;anoprese=2025&amp;numecorre=012393</t>
        </is>
      </c>
      <c r="K686" t="inlineStr">
        <is>
          <t>2026-09-24T02:48:13.308670+00:00</t>
        </is>
      </c>
    </row>
    <row r="687">
      <c r="A687" t="inlineStr">
        <is>
          <t>20542289024</t>
        </is>
      </c>
      <c r="B687" t="inlineStr">
        <is>
          <t>2025</t>
        </is>
      </c>
      <c r="C687" t="inlineStr">
        <is>
          <t>2</t>
        </is>
      </c>
      <c r="D687" t="inlineStr">
        <is>
          <t>118</t>
        </is>
      </c>
      <c r="E687" t="inlineStr">
        <is>
          <t>6982</t>
        </is>
      </c>
      <c r="F687" t="inlineStr">
        <is>
          <t>IT</t>
        </is>
      </c>
      <c r="G687" t="inlineStr">
        <is>
          <t>012404</t>
        </is>
      </c>
      <c r="H687" t="inlineStr">
        <is>
          <t>12/02/2025</t>
        </is>
      </c>
      <c r="I687" t="inlineStr">
        <is>
          <t>VERDE</t>
        </is>
      </c>
      <c r="J687" t="inlineStr">
        <is>
          <t>http://www.aduanet.gob.pe/servlet/SgCDUI2?option=una&amp;n=40&amp;codaduana=118&amp;anoprese=2025&amp;numecorre=012404</t>
        </is>
      </c>
      <c r="K687" t="inlineStr">
        <is>
          <t>2026-09-24T02:48:13.308670+00:00</t>
        </is>
      </c>
    </row>
    <row r="688">
      <c r="A688" t="inlineStr">
        <is>
          <t>20542289024</t>
        </is>
      </c>
      <c r="B688" t="inlineStr">
        <is>
          <t>2025</t>
        </is>
      </c>
      <c r="C688" t="inlineStr">
        <is>
          <t>2</t>
        </is>
      </c>
      <c r="D688" t="inlineStr">
        <is>
          <t>118</t>
        </is>
      </c>
      <c r="E688" t="inlineStr">
        <is>
          <t>6982</t>
        </is>
      </c>
      <c r="F688" t="inlineStr">
        <is>
          <t>IT</t>
        </is>
      </c>
      <c r="G688" t="inlineStr">
        <is>
          <t>012408</t>
        </is>
      </c>
      <c r="H688" t="inlineStr">
        <is>
          <t>12/02/2025</t>
        </is>
      </c>
      <c r="I688" t="inlineStr">
        <is>
          <t>VERDE</t>
        </is>
      </c>
      <c r="J688" t="inlineStr">
        <is>
          <t>http://www.aduanet.gob.pe/servlet/SgCDUI2?option=una&amp;n=40&amp;codaduana=118&amp;anoprese=2025&amp;numecorre=012408</t>
        </is>
      </c>
      <c r="K688" t="inlineStr">
        <is>
          <t>2026-09-24T02:48:13.308670+00:00</t>
        </is>
      </c>
    </row>
    <row r="689">
      <c r="A689" t="inlineStr">
        <is>
          <t>20542289024</t>
        </is>
      </c>
      <c r="B689" t="inlineStr">
        <is>
          <t>2025</t>
        </is>
      </c>
      <c r="C689" t="inlineStr">
        <is>
          <t>2</t>
        </is>
      </c>
      <c r="D689" t="inlineStr">
        <is>
          <t>118</t>
        </is>
      </c>
      <c r="E689" t="inlineStr">
        <is>
          <t>6982</t>
        </is>
      </c>
      <c r="F689" t="inlineStr">
        <is>
          <t>BE</t>
        </is>
      </c>
      <c r="G689" t="inlineStr">
        <is>
          <t>007075</t>
        </is>
      </c>
      <c r="H689" t="inlineStr">
        <is>
          <t>04/02/2025</t>
        </is>
      </c>
      <c r="I689" t="inlineStr">
        <is>
          <t>VERDE</t>
        </is>
      </c>
      <c r="J689" t="inlineStr">
        <is>
          <t>http://www.aduanet.gob.pe/servlet/SgCDUI2?option=una&amp;n=40&amp;codaduana=118&amp;anoprese=2025&amp;numecorre=007075</t>
        </is>
      </c>
      <c r="K689" t="inlineStr">
        <is>
          <t>2026-09-24T02:48:13.984074+00:00</t>
        </is>
      </c>
    </row>
    <row r="690">
      <c r="A690" t="inlineStr">
        <is>
          <t>20542289024</t>
        </is>
      </c>
      <c r="B690" t="inlineStr">
        <is>
          <t>2025</t>
        </is>
      </c>
      <c r="C690" t="inlineStr">
        <is>
          <t>3</t>
        </is>
      </c>
      <c r="D690" t="inlineStr">
        <is>
          <t>118</t>
        </is>
      </c>
      <c r="E690" t="inlineStr">
        <is>
          <t>6982</t>
        </is>
      </c>
      <c r="F690" t="inlineStr">
        <is>
          <t>IT</t>
        </is>
      </c>
      <c r="G690" t="inlineStr">
        <is>
          <t>019180</t>
        </is>
      </c>
      <c r="H690" t="inlineStr">
        <is>
          <t>04/03/2025</t>
        </is>
      </c>
      <c r="I690" t="inlineStr">
        <is>
          <t>VERDE</t>
        </is>
      </c>
      <c r="J690" t="inlineStr">
        <is>
          <t>http://www.aduanet.gob.pe/servlet/SgCDUI2?option=una&amp;n=40&amp;codaduana=118&amp;anoprese=2025&amp;numecorre=019180</t>
        </is>
      </c>
      <c r="K690" t="inlineStr">
        <is>
          <t>2026-09-24T02:48:14.770522+00:00</t>
        </is>
      </c>
    </row>
    <row r="691">
      <c r="A691" t="inlineStr">
        <is>
          <t>20542289024</t>
        </is>
      </c>
      <c r="B691" t="inlineStr">
        <is>
          <t>2025</t>
        </is>
      </c>
      <c r="C691" t="inlineStr">
        <is>
          <t>3</t>
        </is>
      </c>
      <c r="D691" t="inlineStr">
        <is>
          <t>118</t>
        </is>
      </c>
      <c r="E691" t="inlineStr">
        <is>
          <t>6982</t>
        </is>
      </c>
      <c r="F691" t="inlineStr">
        <is>
          <t>IT</t>
        </is>
      </c>
      <c r="G691" t="inlineStr">
        <is>
          <t>019957</t>
        </is>
      </c>
      <c r="H691" t="inlineStr">
        <is>
          <t>04/03/2025</t>
        </is>
      </c>
      <c r="I691" t="inlineStr">
        <is>
          <t>VERDE</t>
        </is>
      </c>
      <c r="J691" t="inlineStr">
        <is>
          <t>http://www.aduanet.gob.pe/servlet/SgCDUI2?option=una&amp;n=40&amp;codaduana=118&amp;anoprese=2025&amp;numecorre=019957</t>
        </is>
      </c>
      <c r="K691" t="inlineStr">
        <is>
          <t>2026-09-24T02:48:14.770522+00:00</t>
        </is>
      </c>
    </row>
    <row r="692">
      <c r="A692" t="inlineStr">
        <is>
          <t>20542289024</t>
        </is>
      </c>
      <c r="B692" t="inlineStr">
        <is>
          <t>2025</t>
        </is>
      </c>
      <c r="C692" t="inlineStr">
        <is>
          <t>3</t>
        </is>
      </c>
      <c r="D692" t="inlineStr">
        <is>
          <t>118</t>
        </is>
      </c>
      <c r="E692" t="inlineStr">
        <is>
          <t>6982</t>
        </is>
      </c>
      <c r="F692" t="inlineStr">
        <is>
          <t>IT</t>
        </is>
      </c>
      <c r="G692" t="inlineStr">
        <is>
          <t>019962</t>
        </is>
      </c>
      <c r="H692" t="inlineStr">
        <is>
          <t>04/03/2025</t>
        </is>
      </c>
      <c r="I692" t="inlineStr">
        <is>
          <t>VERDE</t>
        </is>
      </c>
      <c r="J692" t="inlineStr">
        <is>
          <t>http://www.aduanet.gob.pe/servlet/SgCDUI2?option=una&amp;n=40&amp;codaduana=118&amp;anoprese=2025&amp;numecorre=019962</t>
        </is>
      </c>
      <c r="K692" t="inlineStr">
        <is>
          <t>2026-09-24T02:48:14.770522+00:00</t>
        </is>
      </c>
    </row>
    <row r="693">
      <c r="A693" t="inlineStr">
        <is>
          <t>20542289024</t>
        </is>
      </c>
      <c r="B693" t="inlineStr">
        <is>
          <t>2025</t>
        </is>
      </c>
      <c r="C693" t="inlineStr">
        <is>
          <t>3</t>
        </is>
      </c>
      <c r="D693" t="inlineStr">
        <is>
          <t>118</t>
        </is>
      </c>
      <c r="E693" t="inlineStr">
        <is>
          <t>6982</t>
        </is>
      </c>
      <c r="F693" t="inlineStr">
        <is>
          <t>IT</t>
        </is>
      </c>
      <c r="G693" t="inlineStr">
        <is>
          <t>023630</t>
        </is>
      </c>
      <c r="H693" t="inlineStr">
        <is>
          <t>25/03/2025</t>
        </is>
      </c>
      <c r="I693" t="inlineStr">
        <is>
          <t>VERDE</t>
        </is>
      </c>
      <c r="J693" t="inlineStr">
        <is>
          <t>http://www.aduanet.gob.pe/servlet/SgCDUI2?option=una&amp;n=40&amp;codaduana=118&amp;anoprese=2025&amp;numecorre=023630</t>
        </is>
      </c>
      <c r="K693" t="inlineStr">
        <is>
          <t>2026-09-24T02:48:14.770522+00:00</t>
        </is>
      </c>
    </row>
    <row r="694">
      <c r="A694" t="inlineStr">
        <is>
          <t>20542289024</t>
        </is>
      </c>
      <c r="B694" t="inlineStr">
        <is>
          <t>2025</t>
        </is>
      </c>
      <c r="C694" t="inlineStr">
        <is>
          <t>4</t>
        </is>
      </c>
      <c r="D694" t="inlineStr">
        <is>
          <t>118</t>
        </is>
      </c>
      <c r="E694" t="inlineStr">
        <is>
          <t>6982</t>
        </is>
      </c>
      <c r="F694" t="inlineStr">
        <is>
          <t>IT</t>
        </is>
      </c>
      <c r="G694" t="inlineStr">
        <is>
          <t>027699</t>
        </is>
      </c>
      <c r="H694" t="inlineStr">
        <is>
          <t>01/04/2025</t>
        </is>
      </c>
      <c r="I694" t="inlineStr">
        <is>
          <t>VERDE</t>
        </is>
      </c>
      <c r="J694" t="inlineStr">
        <is>
          <t>http://www.aduanet.gob.pe/servlet/SgCDUI2?option=una&amp;n=40&amp;codaduana=118&amp;anoprese=2025&amp;numecorre=027699</t>
        </is>
      </c>
      <c r="K694" t="inlineStr">
        <is>
          <t>2026-09-24T02:48:15.486235+00:00</t>
        </is>
      </c>
    </row>
    <row r="695">
      <c r="A695" t="inlineStr">
        <is>
          <t>20542289024</t>
        </is>
      </c>
      <c r="B695" t="inlineStr">
        <is>
          <t>2025</t>
        </is>
      </c>
      <c r="C695" t="inlineStr">
        <is>
          <t>4</t>
        </is>
      </c>
      <c r="D695" t="inlineStr">
        <is>
          <t>118</t>
        </is>
      </c>
      <c r="E695" t="inlineStr">
        <is>
          <t>6982</t>
        </is>
      </c>
      <c r="F695" t="inlineStr">
        <is>
          <t>IT</t>
        </is>
      </c>
      <c r="G695" t="inlineStr">
        <is>
          <t>027701</t>
        </is>
      </c>
      <c r="H695" t="inlineStr">
        <is>
          <t>01/04/2025</t>
        </is>
      </c>
      <c r="I695" t="inlineStr">
        <is>
          <t>VERDE</t>
        </is>
      </c>
      <c r="J695" t="inlineStr">
        <is>
          <t>http://www.aduanet.gob.pe/servlet/SgCDUI2?option=una&amp;n=40&amp;codaduana=118&amp;anoprese=2025&amp;numecorre=027701</t>
        </is>
      </c>
      <c r="K695" t="inlineStr">
        <is>
          <t>2026-09-24T02:48:15.486235+00:00</t>
        </is>
      </c>
    </row>
    <row r="696">
      <c r="A696" t="inlineStr">
        <is>
          <t>20542289024</t>
        </is>
      </c>
      <c r="B696" t="inlineStr">
        <is>
          <t>2025</t>
        </is>
      </c>
      <c r="C696" t="inlineStr">
        <is>
          <t>4</t>
        </is>
      </c>
      <c r="D696" t="inlineStr">
        <is>
          <t>118</t>
        </is>
      </c>
      <c r="E696" t="inlineStr">
        <is>
          <t>6982</t>
        </is>
      </c>
      <c r="F696" t="inlineStr">
        <is>
          <t>IT</t>
        </is>
      </c>
      <c r="G696" t="inlineStr">
        <is>
          <t>029612</t>
        </is>
      </c>
      <c r="H696" t="inlineStr">
        <is>
          <t>01/04/2025</t>
        </is>
      </c>
      <c r="I696" t="inlineStr">
        <is>
          <t>VERDE</t>
        </is>
      </c>
      <c r="J696" t="inlineStr">
        <is>
          <t>http://www.aduanet.gob.pe/servlet/SgCDUI2?option=una&amp;n=40&amp;codaduana=118&amp;anoprese=2025&amp;numecorre=029612</t>
        </is>
      </c>
      <c r="K696" t="inlineStr">
        <is>
          <t>2026-09-24T02:48:15.486235+00:00</t>
        </is>
      </c>
    </row>
    <row r="697">
      <c r="A697" t="inlineStr">
        <is>
          <t>20542289024</t>
        </is>
      </c>
      <c r="B697" t="inlineStr">
        <is>
          <t>2025</t>
        </is>
      </c>
      <c r="C697" t="inlineStr">
        <is>
          <t>4</t>
        </is>
      </c>
      <c r="D697" t="inlineStr">
        <is>
          <t>118</t>
        </is>
      </c>
      <c r="E697" t="inlineStr">
        <is>
          <t>6982</t>
        </is>
      </c>
      <c r="F697" t="inlineStr">
        <is>
          <t>IT</t>
        </is>
      </c>
      <c r="G697" t="inlineStr">
        <is>
          <t>033092</t>
        </is>
      </c>
      <c r="H697" t="inlineStr">
        <is>
          <t>08/04/2025</t>
        </is>
      </c>
      <c r="I697" t="inlineStr">
        <is>
          <t>VERDE</t>
        </is>
      </c>
      <c r="J697" t="inlineStr">
        <is>
          <t>http://www.aduanet.gob.pe/servlet/SgCDUI2?option=una&amp;n=40&amp;codaduana=118&amp;anoprese=2025&amp;numecorre=033092</t>
        </is>
      </c>
      <c r="K697" t="inlineStr">
        <is>
          <t>2026-09-24T02:48:15.486235+00:00</t>
        </is>
      </c>
    </row>
    <row r="698">
      <c r="A698" t="inlineStr">
        <is>
          <t>20542289024</t>
        </is>
      </c>
      <c r="B698" t="inlineStr">
        <is>
          <t>2025</t>
        </is>
      </c>
      <c r="C698" t="inlineStr">
        <is>
          <t>4</t>
        </is>
      </c>
      <c r="D698" t="inlineStr">
        <is>
          <t>118</t>
        </is>
      </c>
      <c r="E698" t="inlineStr">
        <is>
          <t>6982</t>
        </is>
      </c>
      <c r="F698" t="inlineStr">
        <is>
          <t>IT</t>
        </is>
      </c>
      <c r="G698" t="inlineStr">
        <is>
          <t>040138</t>
        </is>
      </c>
      <c r="H698" t="inlineStr">
        <is>
          <t>29/04/2025</t>
        </is>
      </c>
      <c r="I698" t="inlineStr">
        <is>
          <t>VERDE</t>
        </is>
      </c>
      <c r="J698" t="inlineStr">
        <is>
          <t>http://www.aduanet.gob.pe/servlet/SgCDUI2?option=una&amp;n=40&amp;codaduana=118&amp;anoprese=2025&amp;numecorre=040138</t>
        </is>
      </c>
      <c r="K698" t="inlineStr">
        <is>
          <t>2026-09-24T02:48:15.486235+00:00</t>
        </is>
      </c>
    </row>
    <row r="699">
      <c r="A699" t="inlineStr">
        <is>
          <t>20542289024</t>
        </is>
      </c>
      <c r="B699" t="inlineStr">
        <is>
          <t>2025</t>
        </is>
      </c>
      <c r="C699" t="inlineStr">
        <is>
          <t>4</t>
        </is>
      </c>
      <c r="D699" t="inlineStr">
        <is>
          <t>118</t>
        </is>
      </c>
      <c r="E699" t="inlineStr">
        <is>
          <t>6982</t>
        </is>
      </c>
      <c r="F699" t="inlineStr">
        <is>
          <t>IT</t>
        </is>
      </c>
      <c r="G699" t="inlineStr">
        <is>
          <t>040142</t>
        </is>
      </c>
      <c r="H699" t="inlineStr">
        <is>
          <t>29/04/2025</t>
        </is>
      </c>
      <c r="I699" t="inlineStr">
        <is>
          <t>VERDE</t>
        </is>
      </c>
      <c r="J699" t="inlineStr">
        <is>
          <t>http://www.aduanet.gob.pe/servlet/SgCDUI2?option=una&amp;n=40&amp;codaduana=118&amp;anoprese=2025&amp;numecorre=040142</t>
        </is>
      </c>
      <c r="K699" t="inlineStr">
        <is>
          <t>2026-09-24T02:48:15.486235+00:00</t>
        </is>
      </c>
    </row>
    <row r="700">
      <c r="A700" t="inlineStr">
        <is>
          <t>20542289024</t>
        </is>
      </c>
      <c r="B700" t="inlineStr">
        <is>
          <t>2025</t>
        </is>
      </c>
      <c r="C700" t="inlineStr">
        <is>
          <t>4</t>
        </is>
      </c>
      <c r="D700" t="inlineStr">
        <is>
          <t>118</t>
        </is>
      </c>
      <c r="E700" t="inlineStr">
        <is>
          <t>6982</t>
        </is>
      </c>
      <c r="F700" t="inlineStr">
        <is>
          <t>IT</t>
        </is>
      </c>
      <c r="G700" t="inlineStr">
        <is>
          <t>040146</t>
        </is>
      </c>
      <c r="H700" t="inlineStr">
        <is>
          <t>29/04/2025</t>
        </is>
      </c>
      <c r="I700" t="inlineStr">
        <is>
          <t>VERDE</t>
        </is>
      </c>
      <c r="J700" t="inlineStr">
        <is>
          <t>http://www.aduanet.gob.pe/servlet/SgCDUI2?option=una&amp;n=40&amp;codaduana=118&amp;anoprese=2025&amp;numecorre=040146</t>
        </is>
      </c>
      <c r="K700" t="inlineStr">
        <is>
          <t>2026-09-24T02:48:15.486235+00:00</t>
        </is>
      </c>
    </row>
    <row r="701">
      <c r="A701" t="inlineStr">
        <is>
          <t>20542289024</t>
        </is>
      </c>
      <c r="B701" t="inlineStr">
        <is>
          <t>2025</t>
        </is>
      </c>
      <c r="C701" t="inlineStr">
        <is>
          <t>5</t>
        </is>
      </c>
      <c r="D701" t="inlineStr">
        <is>
          <t>118</t>
        </is>
      </c>
      <c r="E701" t="inlineStr">
        <is>
          <t>6982</t>
        </is>
      </c>
      <c r="F701" t="inlineStr">
        <is>
          <t>IT</t>
        </is>
      </c>
      <c r="G701" t="inlineStr">
        <is>
          <t>040286</t>
        </is>
      </c>
      <c r="H701" t="inlineStr">
        <is>
          <t>06/05/2025</t>
        </is>
      </c>
      <c r="I701" t="inlineStr">
        <is>
          <t>VERDE</t>
        </is>
      </c>
      <c r="J701" t="inlineStr">
        <is>
          <t>http://www.aduanet.gob.pe/servlet/SgCDUI2?option=una&amp;n=40&amp;codaduana=118&amp;anoprese=2025&amp;numecorre=040286</t>
        </is>
      </c>
      <c r="K701" t="inlineStr">
        <is>
          <t>2026-09-24T02:48:16.224324+00:00</t>
        </is>
      </c>
    </row>
    <row r="702">
      <c r="A702" t="inlineStr">
        <is>
          <t>20542289024</t>
        </is>
      </c>
      <c r="B702" t="inlineStr">
        <is>
          <t>2025</t>
        </is>
      </c>
      <c r="C702" t="inlineStr">
        <is>
          <t>5</t>
        </is>
      </c>
      <c r="D702" t="inlineStr">
        <is>
          <t>118</t>
        </is>
      </c>
      <c r="E702" t="inlineStr">
        <is>
          <t>6982</t>
        </is>
      </c>
      <c r="F702" t="inlineStr">
        <is>
          <t>IT</t>
        </is>
      </c>
      <c r="G702" t="inlineStr">
        <is>
          <t>042288</t>
        </is>
      </c>
      <c r="H702" t="inlineStr">
        <is>
          <t>06/05/2025</t>
        </is>
      </c>
      <c r="I702" t="inlineStr">
        <is>
          <t>VERDE</t>
        </is>
      </c>
      <c r="J702" t="inlineStr">
        <is>
          <t>http://www.aduanet.gob.pe/servlet/SgCDUI2?option=una&amp;n=40&amp;codaduana=118&amp;anoprese=2025&amp;numecorre=042288</t>
        </is>
      </c>
      <c r="K702" t="inlineStr">
        <is>
          <t>2026-09-24T02:48:16.224324+00:00</t>
        </is>
      </c>
    </row>
    <row r="703">
      <c r="A703" t="inlineStr">
        <is>
          <t>20542289024</t>
        </is>
      </c>
      <c r="B703" t="inlineStr">
        <is>
          <t>2025</t>
        </is>
      </c>
      <c r="C703" t="inlineStr">
        <is>
          <t>5</t>
        </is>
      </c>
      <c r="D703" t="inlineStr">
        <is>
          <t>118</t>
        </is>
      </c>
      <c r="E703" t="inlineStr">
        <is>
          <t>6982</t>
        </is>
      </c>
      <c r="F703" t="inlineStr">
        <is>
          <t>IT</t>
        </is>
      </c>
      <c r="G703" t="inlineStr">
        <is>
          <t>042294</t>
        </is>
      </c>
      <c r="H703" t="inlineStr">
        <is>
          <t>06/05/2025</t>
        </is>
      </c>
      <c r="I703" t="inlineStr">
        <is>
          <t>VERDE</t>
        </is>
      </c>
      <c r="J703" t="inlineStr">
        <is>
          <t>http://www.aduanet.gob.pe/servlet/SgCDUI2?option=una&amp;n=40&amp;codaduana=118&amp;anoprese=2025&amp;numecorre=042294</t>
        </is>
      </c>
      <c r="K703" t="inlineStr">
        <is>
          <t>2026-09-24T02:48:16.224324+00:00</t>
        </is>
      </c>
    </row>
    <row r="704">
      <c r="A704" t="inlineStr">
        <is>
          <t>20542289024</t>
        </is>
      </c>
      <c r="B704" t="inlineStr">
        <is>
          <t>2025</t>
        </is>
      </c>
      <c r="C704" t="inlineStr">
        <is>
          <t>5</t>
        </is>
      </c>
      <c r="D704" t="inlineStr">
        <is>
          <t>118</t>
        </is>
      </c>
      <c r="E704" t="inlineStr">
        <is>
          <t>6982</t>
        </is>
      </c>
      <c r="F704" t="inlineStr">
        <is>
          <t>IT</t>
        </is>
      </c>
      <c r="G704" t="inlineStr">
        <is>
          <t>042309</t>
        </is>
      </c>
      <c r="H704" t="inlineStr">
        <is>
          <t>06/05/2025</t>
        </is>
      </c>
      <c r="I704" t="inlineStr">
        <is>
          <t>VERDE</t>
        </is>
      </c>
      <c r="J704" t="inlineStr">
        <is>
          <t>http://www.aduanet.gob.pe/servlet/SgCDUI2?option=una&amp;n=40&amp;codaduana=118&amp;anoprese=2025&amp;numecorre=042309</t>
        </is>
      </c>
      <c r="K704" t="inlineStr">
        <is>
          <t>2026-09-24T02:48:16.224324+00:00</t>
        </is>
      </c>
    </row>
    <row r="705">
      <c r="A705" t="inlineStr">
        <is>
          <t>20542289024</t>
        </is>
      </c>
      <c r="B705" t="inlineStr">
        <is>
          <t>2025</t>
        </is>
      </c>
      <c r="C705" t="inlineStr">
        <is>
          <t>5</t>
        </is>
      </c>
      <c r="D705" t="inlineStr">
        <is>
          <t>118</t>
        </is>
      </c>
      <c r="E705" t="inlineStr">
        <is>
          <t>6982</t>
        </is>
      </c>
      <c r="F705" t="inlineStr">
        <is>
          <t>IT</t>
        </is>
      </c>
      <c r="G705" t="inlineStr">
        <is>
          <t>042297</t>
        </is>
      </c>
      <c r="H705" t="inlineStr">
        <is>
          <t>13/05/2025</t>
        </is>
      </c>
      <c r="I705" t="inlineStr">
        <is>
          <t>VERDE</t>
        </is>
      </c>
      <c r="J705" t="inlineStr">
        <is>
          <t>http://www.aduanet.gob.pe/servlet/SgCDUI2?option=una&amp;n=40&amp;codaduana=118&amp;anoprese=2025&amp;numecorre=042297</t>
        </is>
      </c>
      <c r="K705" t="inlineStr">
        <is>
          <t>2026-09-24T02:48:16.224324+00:00</t>
        </is>
      </c>
    </row>
    <row r="706">
      <c r="A706" t="inlineStr">
        <is>
          <t>20542289024</t>
        </is>
      </c>
      <c r="B706" t="inlineStr">
        <is>
          <t>2025</t>
        </is>
      </c>
      <c r="C706" t="inlineStr">
        <is>
          <t>5</t>
        </is>
      </c>
      <c r="D706" t="inlineStr">
        <is>
          <t>118</t>
        </is>
      </c>
      <c r="E706" t="inlineStr">
        <is>
          <t>6982</t>
        </is>
      </c>
      <c r="F706" t="inlineStr">
        <is>
          <t>IT</t>
        </is>
      </c>
      <c r="G706" t="inlineStr">
        <is>
          <t>044668</t>
        </is>
      </c>
      <c r="H706" t="inlineStr">
        <is>
          <t>13/05/2025</t>
        </is>
      </c>
      <c r="I706" t="inlineStr">
        <is>
          <t>VERDE</t>
        </is>
      </c>
      <c r="J706" t="inlineStr">
        <is>
          <t>http://www.aduanet.gob.pe/servlet/SgCDUI2?option=una&amp;n=40&amp;codaduana=118&amp;anoprese=2025&amp;numecorre=044668</t>
        </is>
      </c>
      <c r="K706" t="inlineStr">
        <is>
          <t>2026-09-24T02:48:16.224324+00:00</t>
        </is>
      </c>
    </row>
    <row r="707">
      <c r="A707" t="inlineStr">
        <is>
          <t>20542289024</t>
        </is>
      </c>
      <c r="B707" t="inlineStr">
        <is>
          <t>2025</t>
        </is>
      </c>
      <c r="C707" t="inlineStr">
        <is>
          <t>5</t>
        </is>
      </c>
      <c r="D707" t="inlineStr">
        <is>
          <t>118</t>
        </is>
      </c>
      <c r="E707" t="inlineStr">
        <is>
          <t>6982</t>
        </is>
      </c>
      <c r="F707" t="inlineStr">
        <is>
          <t>IT</t>
        </is>
      </c>
      <c r="G707" t="inlineStr">
        <is>
          <t>044672</t>
        </is>
      </c>
      <c r="H707" t="inlineStr">
        <is>
          <t>13/05/2025</t>
        </is>
      </c>
      <c r="I707" t="inlineStr">
        <is>
          <t>VERDE</t>
        </is>
      </c>
      <c r="J707" t="inlineStr">
        <is>
          <t>http://www.aduanet.gob.pe/servlet/SgCDUI2?option=una&amp;n=40&amp;codaduana=118&amp;anoprese=2025&amp;numecorre=044672</t>
        </is>
      </c>
      <c r="K707" t="inlineStr">
        <is>
          <t>2026-09-24T02:48:16.224324+00:00</t>
        </is>
      </c>
    </row>
    <row r="708">
      <c r="A708" t="inlineStr">
        <is>
          <t>20542289024</t>
        </is>
      </c>
      <c r="B708" t="inlineStr">
        <is>
          <t>2025</t>
        </is>
      </c>
      <c r="C708" t="inlineStr">
        <is>
          <t>5</t>
        </is>
      </c>
      <c r="D708" t="inlineStr">
        <is>
          <t>118</t>
        </is>
      </c>
      <c r="E708" t="inlineStr">
        <is>
          <t>6982</t>
        </is>
      </c>
      <c r="F708" t="inlineStr">
        <is>
          <t>IT</t>
        </is>
      </c>
      <c r="G708" t="inlineStr">
        <is>
          <t>044679</t>
        </is>
      </c>
      <c r="H708" t="inlineStr">
        <is>
          <t>13/05/2025</t>
        </is>
      </c>
      <c r="I708" t="inlineStr">
        <is>
          <t>VERDE</t>
        </is>
      </c>
      <c r="J708" t="inlineStr">
        <is>
          <t>http://www.aduanet.gob.pe/servlet/SgCDUI2?option=una&amp;n=40&amp;codaduana=118&amp;anoprese=2025&amp;numecorre=044679</t>
        </is>
      </c>
      <c r="K708" t="inlineStr">
        <is>
          <t>2026-09-24T02:48:16.224324+00:00</t>
        </is>
      </c>
    </row>
    <row r="709">
      <c r="A709" t="inlineStr">
        <is>
          <t>20542289024</t>
        </is>
      </c>
      <c r="B709" t="inlineStr">
        <is>
          <t>2025</t>
        </is>
      </c>
      <c r="C709" t="inlineStr">
        <is>
          <t>5</t>
        </is>
      </c>
      <c r="D709" t="inlineStr">
        <is>
          <t>118</t>
        </is>
      </c>
      <c r="E709" t="inlineStr">
        <is>
          <t>6982</t>
        </is>
      </c>
      <c r="F709" t="inlineStr">
        <is>
          <t>IT</t>
        </is>
      </c>
      <c r="G709" t="inlineStr">
        <is>
          <t>047594</t>
        </is>
      </c>
      <c r="H709" t="inlineStr">
        <is>
          <t>20/05/2025</t>
        </is>
      </c>
      <c r="I709" t="inlineStr">
        <is>
          <t>VERDE</t>
        </is>
      </c>
      <c r="J709" t="inlineStr">
        <is>
          <t>http://www.aduanet.gob.pe/servlet/SgCDUI2?option=una&amp;n=40&amp;codaduana=118&amp;anoprese=2025&amp;numecorre=047594</t>
        </is>
      </c>
      <c r="K709" t="inlineStr">
        <is>
          <t>2026-09-24T02:48:16.224324+00:00</t>
        </is>
      </c>
    </row>
    <row r="710">
      <c r="A710" t="inlineStr">
        <is>
          <t>20542289024</t>
        </is>
      </c>
      <c r="B710" t="inlineStr">
        <is>
          <t>2025</t>
        </is>
      </c>
      <c r="C710" t="inlineStr">
        <is>
          <t>5</t>
        </is>
      </c>
      <c r="D710" t="inlineStr">
        <is>
          <t>118</t>
        </is>
      </c>
      <c r="E710" t="inlineStr">
        <is>
          <t>6982</t>
        </is>
      </c>
      <c r="F710" t="inlineStr">
        <is>
          <t>IT</t>
        </is>
      </c>
      <c r="G710" t="inlineStr">
        <is>
          <t>047597</t>
        </is>
      </c>
      <c r="H710" t="inlineStr">
        <is>
          <t>20/05/2025</t>
        </is>
      </c>
      <c r="I710" t="inlineStr">
        <is>
          <t>VERDE</t>
        </is>
      </c>
      <c r="J710" t="inlineStr">
        <is>
          <t>http://www.aduanet.gob.pe/servlet/SgCDUI2?option=una&amp;n=40&amp;codaduana=118&amp;anoprese=2025&amp;numecorre=047597</t>
        </is>
      </c>
      <c r="K710" t="inlineStr">
        <is>
          <t>2026-09-24T02:48:16.224324+00:00</t>
        </is>
      </c>
    </row>
    <row r="711">
      <c r="A711" t="inlineStr">
        <is>
          <t>20542289024</t>
        </is>
      </c>
      <c r="B711" t="inlineStr">
        <is>
          <t>2025</t>
        </is>
      </c>
      <c r="C711" t="inlineStr">
        <is>
          <t>6</t>
        </is>
      </c>
      <c r="D711" t="inlineStr">
        <is>
          <t>118</t>
        </is>
      </c>
      <c r="E711" t="inlineStr">
        <is>
          <t>6982</t>
        </is>
      </c>
      <c r="F711" t="inlineStr">
        <is>
          <t>BE</t>
        </is>
      </c>
      <c r="G711" t="inlineStr">
        <is>
          <t>053601</t>
        </is>
      </c>
      <c r="H711" t="inlineStr">
        <is>
          <t>03/06/2025</t>
        </is>
      </c>
      <c r="I711" t="inlineStr">
        <is>
          <t>VERDE</t>
        </is>
      </c>
      <c r="J711" t="inlineStr">
        <is>
          <t>http://www.aduanet.gob.pe/servlet/SgCDUI2?option=una&amp;n=40&amp;codaduana=118&amp;anoprese=2025&amp;numecorre=053601</t>
        </is>
      </c>
      <c r="K711" t="inlineStr">
        <is>
          <t>2026-09-24T02:48:16.971252+00:00</t>
        </is>
      </c>
    </row>
    <row r="712">
      <c r="A712" t="inlineStr">
        <is>
          <t>20542289024</t>
        </is>
      </c>
      <c r="B712" t="inlineStr">
        <is>
          <t>2025</t>
        </is>
      </c>
      <c r="C712" t="inlineStr">
        <is>
          <t>6</t>
        </is>
      </c>
      <c r="D712" t="inlineStr">
        <is>
          <t>118</t>
        </is>
      </c>
      <c r="E712" t="inlineStr">
        <is>
          <t>6982</t>
        </is>
      </c>
      <c r="F712" t="inlineStr">
        <is>
          <t>IT</t>
        </is>
      </c>
      <c r="G712" t="inlineStr">
        <is>
          <t>053621</t>
        </is>
      </c>
      <c r="H712" t="inlineStr">
        <is>
          <t>10/06/2025</t>
        </is>
      </c>
      <c r="I712" t="inlineStr">
        <is>
          <t>VERDE</t>
        </is>
      </c>
      <c r="J712" t="inlineStr">
        <is>
          <t>http://www.aduanet.gob.pe/servlet/SgCDUI2?option=una&amp;n=40&amp;codaduana=118&amp;anoprese=2025&amp;numecorre=053621</t>
        </is>
      </c>
      <c r="K712" t="inlineStr">
        <is>
          <t>2026-09-24T02:48:17.732450+00:00</t>
        </is>
      </c>
    </row>
    <row r="713">
      <c r="A713" t="inlineStr">
        <is>
          <t>20542289024</t>
        </is>
      </c>
      <c r="B713" t="inlineStr">
        <is>
          <t>2025</t>
        </is>
      </c>
      <c r="C713" t="inlineStr">
        <is>
          <t>6</t>
        </is>
      </c>
      <c r="D713" t="inlineStr">
        <is>
          <t>118</t>
        </is>
      </c>
      <c r="E713" t="inlineStr">
        <is>
          <t>6982</t>
        </is>
      </c>
      <c r="F713" t="inlineStr">
        <is>
          <t>IT</t>
        </is>
      </c>
      <c r="G713" t="inlineStr">
        <is>
          <t>056378</t>
        </is>
      </c>
      <c r="H713" t="inlineStr">
        <is>
          <t>10/06/2025</t>
        </is>
      </c>
      <c r="I713" t="inlineStr">
        <is>
          <t>VERDE</t>
        </is>
      </c>
      <c r="J713" t="inlineStr">
        <is>
          <t>http://www.aduanet.gob.pe/servlet/SgCDUI2?option=una&amp;n=40&amp;codaduana=118&amp;anoprese=2025&amp;numecorre=056378</t>
        </is>
      </c>
      <c r="K713" t="inlineStr">
        <is>
          <t>2026-09-24T02:48:17.732450+00:00</t>
        </is>
      </c>
    </row>
    <row r="714">
      <c r="A714" t="inlineStr">
        <is>
          <t>20542289024</t>
        </is>
      </c>
      <c r="B714" t="inlineStr">
        <is>
          <t>2025</t>
        </is>
      </c>
      <c r="C714" t="inlineStr">
        <is>
          <t>6</t>
        </is>
      </c>
      <c r="D714" t="inlineStr">
        <is>
          <t>118</t>
        </is>
      </c>
      <c r="E714" t="inlineStr">
        <is>
          <t>6982</t>
        </is>
      </c>
      <c r="F714" t="inlineStr">
        <is>
          <t>IT</t>
        </is>
      </c>
      <c r="G714" t="inlineStr">
        <is>
          <t>056379</t>
        </is>
      </c>
      <c r="H714" t="inlineStr">
        <is>
          <t>10/06/2025</t>
        </is>
      </c>
      <c r="I714" t="inlineStr">
        <is>
          <t>VERDE</t>
        </is>
      </c>
      <c r="J714" t="inlineStr">
        <is>
          <t>http://www.aduanet.gob.pe/servlet/SgCDUI2?option=una&amp;n=40&amp;codaduana=118&amp;anoprese=2025&amp;numecorre=056379</t>
        </is>
      </c>
      <c r="K714" t="inlineStr">
        <is>
          <t>2026-09-24T02:48:17.732450+00:00</t>
        </is>
      </c>
    </row>
    <row r="715">
      <c r="A715" t="inlineStr">
        <is>
          <t>20542289024</t>
        </is>
      </c>
      <c r="B715" t="inlineStr">
        <is>
          <t>2025</t>
        </is>
      </c>
      <c r="C715" t="inlineStr">
        <is>
          <t>6</t>
        </is>
      </c>
      <c r="D715" t="inlineStr">
        <is>
          <t>118</t>
        </is>
      </c>
      <c r="E715" t="inlineStr">
        <is>
          <t>6982</t>
        </is>
      </c>
      <c r="F715" t="inlineStr">
        <is>
          <t>IT</t>
        </is>
      </c>
      <c r="G715" t="inlineStr">
        <is>
          <t>056381</t>
        </is>
      </c>
      <c r="H715" t="inlineStr">
        <is>
          <t>10/06/2025</t>
        </is>
      </c>
      <c r="I715" t="inlineStr">
        <is>
          <t>VERDE</t>
        </is>
      </c>
      <c r="J715" t="inlineStr">
        <is>
          <t>http://www.aduanet.gob.pe/servlet/SgCDUI2?option=una&amp;n=40&amp;codaduana=118&amp;anoprese=2025&amp;numecorre=056381</t>
        </is>
      </c>
      <c r="K715" t="inlineStr">
        <is>
          <t>2026-09-24T02:48:17.732450+00:00</t>
        </is>
      </c>
    </row>
    <row r="716">
      <c r="A716" t="inlineStr">
        <is>
          <t>20542289024</t>
        </is>
      </c>
      <c r="B716" t="inlineStr">
        <is>
          <t>2025</t>
        </is>
      </c>
      <c r="C716" t="inlineStr">
        <is>
          <t>6</t>
        </is>
      </c>
      <c r="D716" t="inlineStr">
        <is>
          <t>118</t>
        </is>
      </c>
      <c r="E716" t="inlineStr">
        <is>
          <t>6982</t>
        </is>
      </c>
      <c r="F716" t="inlineStr">
        <is>
          <t>IT</t>
        </is>
      </c>
      <c r="G716" t="inlineStr">
        <is>
          <t>056382</t>
        </is>
      </c>
      <c r="H716" t="inlineStr">
        <is>
          <t>10/06/2025</t>
        </is>
      </c>
      <c r="I716" t="inlineStr">
        <is>
          <t>VERDE</t>
        </is>
      </c>
      <c r="J716" t="inlineStr">
        <is>
          <t>http://www.aduanet.gob.pe/servlet/SgCDUI2?option=una&amp;n=40&amp;codaduana=118&amp;anoprese=2025&amp;numecorre=056382</t>
        </is>
      </c>
      <c r="K716" t="inlineStr">
        <is>
          <t>2026-09-24T02:48:17.732450+00:00</t>
        </is>
      </c>
    </row>
    <row r="717">
      <c r="A717" t="inlineStr">
        <is>
          <t>20542289024</t>
        </is>
      </c>
      <c r="B717" t="inlineStr">
        <is>
          <t>2025</t>
        </is>
      </c>
      <c r="C717" t="inlineStr">
        <is>
          <t>6</t>
        </is>
      </c>
      <c r="D717" t="inlineStr">
        <is>
          <t>118</t>
        </is>
      </c>
      <c r="E717" t="inlineStr">
        <is>
          <t>6982</t>
        </is>
      </c>
      <c r="F717" t="inlineStr">
        <is>
          <t>IT</t>
        </is>
      </c>
      <c r="G717" t="inlineStr">
        <is>
          <t>056387</t>
        </is>
      </c>
      <c r="H717" t="inlineStr">
        <is>
          <t>10/06/2025</t>
        </is>
      </c>
      <c r="I717" t="inlineStr">
        <is>
          <t>VERDE</t>
        </is>
      </c>
      <c r="J717" t="inlineStr">
        <is>
          <t>http://www.aduanet.gob.pe/servlet/SgCDUI2?option=una&amp;n=40&amp;codaduana=118&amp;anoprese=2025&amp;numecorre=056387</t>
        </is>
      </c>
      <c r="K717" t="inlineStr">
        <is>
          <t>2026-09-24T02:48:17.732450+00:00</t>
        </is>
      </c>
    </row>
    <row r="718">
      <c r="A718" t="inlineStr">
        <is>
          <t>20542289024</t>
        </is>
      </c>
      <c r="B718" t="inlineStr">
        <is>
          <t>2025</t>
        </is>
      </c>
      <c r="C718" t="inlineStr">
        <is>
          <t>6</t>
        </is>
      </c>
      <c r="D718" t="inlineStr">
        <is>
          <t>118</t>
        </is>
      </c>
      <c r="E718" t="inlineStr">
        <is>
          <t>6982</t>
        </is>
      </c>
      <c r="F718" t="inlineStr">
        <is>
          <t>IT</t>
        </is>
      </c>
      <c r="G718" t="inlineStr">
        <is>
          <t>056388</t>
        </is>
      </c>
      <c r="H718" t="inlineStr">
        <is>
          <t>10/06/2025</t>
        </is>
      </c>
      <c r="I718" t="inlineStr">
        <is>
          <t>VERDE</t>
        </is>
      </c>
      <c r="J718" t="inlineStr">
        <is>
          <t>http://www.aduanet.gob.pe/servlet/SgCDUI2?option=una&amp;n=40&amp;codaduana=118&amp;anoprese=2025&amp;numecorre=056388</t>
        </is>
      </c>
      <c r="K718" t="inlineStr">
        <is>
          <t>2026-09-24T02:48:17.732450+00:00</t>
        </is>
      </c>
    </row>
    <row r="719">
      <c r="A719" t="inlineStr">
        <is>
          <t>20542289024</t>
        </is>
      </c>
      <c r="B719" t="inlineStr">
        <is>
          <t>2025</t>
        </is>
      </c>
      <c r="C719" t="inlineStr">
        <is>
          <t>6</t>
        </is>
      </c>
      <c r="D719" t="inlineStr">
        <is>
          <t>118</t>
        </is>
      </c>
      <c r="E719" t="inlineStr">
        <is>
          <t>6982</t>
        </is>
      </c>
      <c r="F719" t="inlineStr">
        <is>
          <t>IT</t>
        </is>
      </c>
      <c r="G719" t="inlineStr">
        <is>
          <t>058666</t>
        </is>
      </c>
      <c r="H719" t="inlineStr">
        <is>
          <t>17/06/2025</t>
        </is>
      </c>
      <c r="I719" t="inlineStr">
        <is>
          <t>VERDE</t>
        </is>
      </c>
      <c r="J719" t="inlineStr">
        <is>
          <t>http://www.aduanet.gob.pe/servlet/SgCDUI2?option=una&amp;n=40&amp;codaduana=118&amp;anoprese=2025&amp;numecorre=058666</t>
        </is>
      </c>
      <c r="K719" t="inlineStr">
        <is>
          <t>2026-09-24T02:48:17.732450+00:00</t>
        </is>
      </c>
    </row>
    <row r="720">
      <c r="A720" t="inlineStr">
        <is>
          <t>20542289024</t>
        </is>
      </c>
      <c r="B720" t="inlineStr">
        <is>
          <t>2025</t>
        </is>
      </c>
      <c r="C720" t="inlineStr">
        <is>
          <t>6</t>
        </is>
      </c>
      <c r="D720" t="inlineStr">
        <is>
          <t>118</t>
        </is>
      </c>
      <c r="E720" t="inlineStr">
        <is>
          <t>6982</t>
        </is>
      </c>
      <c r="F720" t="inlineStr">
        <is>
          <t>IT</t>
        </is>
      </c>
      <c r="G720" t="inlineStr">
        <is>
          <t>058668</t>
        </is>
      </c>
      <c r="H720" t="inlineStr">
        <is>
          <t>17/06/2025</t>
        </is>
      </c>
      <c r="I720" t="inlineStr">
        <is>
          <t>VERDE</t>
        </is>
      </c>
      <c r="J720" t="inlineStr">
        <is>
          <t>http://www.aduanet.gob.pe/servlet/SgCDUI2?option=una&amp;n=40&amp;codaduana=118&amp;anoprese=2025&amp;numecorre=058668</t>
        </is>
      </c>
      <c r="K720" t="inlineStr">
        <is>
          <t>2026-09-24T02:48:17.732450+00:00</t>
        </is>
      </c>
    </row>
    <row r="721">
      <c r="A721" t="inlineStr">
        <is>
          <t>20542289024</t>
        </is>
      </c>
      <c r="B721" t="inlineStr">
        <is>
          <t>2025</t>
        </is>
      </c>
      <c r="C721" t="inlineStr">
        <is>
          <t>6</t>
        </is>
      </c>
      <c r="D721" t="inlineStr">
        <is>
          <t>118</t>
        </is>
      </c>
      <c r="E721" t="inlineStr">
        <is>
          <t>6982</t>
        </is>
      </c>
      <c r="F721" t="inlineStr">
        <is>
          <t>IT</t>
        </is>
      </c>
      <c r="G721" t="inlineStr">
        <is>
          <t>061531</t>
        </is>
      </c>
      <c r="H721" t="inlineStr">
        <is>
          <t>25/06/2025</t>
        </is>
      </c>
      <c r="I721" t="inlineStr">
        <is>
          <t>VERDE</t>
        </is>
      </c>
      <c r="J721" t="inlineStr">
        <is>
          <t>http://www.aduanet.gob.pe/servlet/SgCDUI2?option=una&amp;n=40&amp;codaduana=118&amp;anoprese=2025&amp;numecorre=061531</t>
        </is>
      </c>
      <c r="K721" t="inlineStr">
        <is>
          <t>2026-09-24T02:48:17.732450+00:00</t>
        </is>
      </c>
    </row>
    <row r="722">
      <c r="A722" t="inlineStr">
        <is>
          <t>20542289024</t>
        </is>
      </c>
      <c r="B722" t="inlineStr">
        <is>
          <t>2025</t>
        </is>
      </c>
      <c r="C722" t="inlineStr">
        <is>
          <t>7</t>
        </is>
      </c>
      <c r="D722" t="inlineStr">
        <is>
          <t>118</t>
        </is>
      </c>
      <c r="E722" t="inlineStr">
        <is>
          <t>6982</t>
        </is>
      </c>
      <c r="F722" t="inlineStr">
        <is>
          <t>IT</t>
        </is>
      </c>
      <c r="G722" t="inlineStr">
        <is>
          <t>061553</t>
        </is>
      </c>
      <c r="H722" t="inlineStr">
        <is>
          <t>02/07/2025</t>
        </is>
      </c>
      <c r="I722" t="inlineStr">
        <is>
          <t>VERDE</t>
        </is>
      </c>
      <c r="J722" t="inlineStr">
        <is>
          <t>http://www.aduanet.gob.pe/servlet/SgCDUI2?option=una&amp;n=40&amp;codaduana=118&amp;anoprese=2025&amp;numecorre=061553</t>
        </is>
      </c>
      <c r="K722" t="inlineStr">
        <is>
          <t>2026-09-24T02:48:18.414263+00:00</t>
        </is>
      </c>
    </row>
    <row r="723">
      <c r="A723" t="inlineStr">
        <is>
          <t>20542289024</t>
        </is>
      </c>
      <c r="B723" t="inlineStr">
        <is>
          <t>2025</t>
        </is>
      </c>
      <c r="C723" t="inlineStr">
        <is>
          <t>7</t>
        </is>
      </c>
      <c r="D723" t="inlineStr">
        <is>
          <t>118</t>
        </is>
      </c>
      <c r="E723" t="inlineStr">
        <is>
          <t>6982</t>
        </is>
      </c>
      <c r="F723" t="inlineStr">
        <is>
          <t>IT</t>
        </is>
      </c>
      <c r="G723" t="inlineStr">
        <is>
          <t>064562</t>
        </is>
      </c>
      <c r="H723" t="inlineStr">
        <is>
          <t>02/07/2025</t>
        </is>
      </c>
      <c r="I723" t="inlineStr">
        <is>
          <t>VERDE</t>
        </is>
      </c>
      <c r="J723" t="inlineStr">
        <is>
          <t>http://www.aduanet.gob.pe/servlet/SgCDUI2?option=una&amp;n=40&amp;codaduana=118&amp;anoprese=2025&amp;numecorre=064562</t>
        </is>
      </c>
      <c r="K723" t="inlineStr">
        <is>
          <t>2026-09-24T02:48:18.414263+00:00</t>
        </is>
      </c>
    </row>
    <row r="724">
      <c r="A724" t="inlineStr">
        <is>
          <t>20542289024</t>
        </is>
      </c>
      <c r="B724" t="inlineStr">
        <is>
          <t>2025</t>
        </is>
      </c>
      <c r="C724" t="inlineStr">
        <is>
          <t>7</t>
        </is>
      </c>
      <c r="D724" t="inlineStr">
        <is>
          <t>118</t>
        </is>
      </c>
      <c r="E724" t="inlineStr">
        <is>
          <t>6982</t>
        </is>
      </c>
      <c r="F724" t="inlineStr">
        <is>
          <t>IT</t>
        </is>
      </c>
      <c r="G724" t="inlineStr">
        <is>
          <t>064565</t>
        </is>
      </c>
      <c r="H724" t="inlineStr">
        <is>
          <t>02/07/2025</t>
        </is>
      </c>
      <c r="I724" t="inlineStr">
        <is>
          <t>VERDE</t>
        </is>
      </c>
      <c r="J724" t="inlineStr">
        <is>
          <t>http://www.aduanet.gob.pe/servlet/SgCDUI2?option=una&amp;n=40&amp;codaduana=118&amp;anoprese=2025&amp;numecorre=064565</t>
        </is>
      </c>
      <c r="K724" t="inlineStr">
        <is>
          <t>2026-09-24T02:48:18.414263+00:00</t>
        </is>
      </c>
    </row>
    <row r="725">
      <c r="A725" t="inlineStr">
        <is>
          <t>20542289024</t>
        </is>
      </c>
      <c r="B725" t="inlineStr">
        <is>
          <t>2025</t>
        </is>
      </c>
      <c r="C725" t="inlineStr">
        <is>
          <t>7</t>
        </is>
      </c>
      <c r="D725" t="inlineStr">
        <is>
          <t>118</t>
        </is>
      </c>
      <c r="E725" t="inlineStr">
        <is>
          <t>6982</t>
        </is>
      </c>
      <c r="F725" t="inlineStr">
        <is>
          <t>IT</t>
        </is>
      </c>
      <c r="G725" t="inlineStr">
        <is>
          <t>064566</t>
        </is>
      </c>
      <c r="H725" t="inlineStr">
        <is>
          <t>02/07/2025</t>
        </is>
      </c>
      <c r="I725" t="inlineStr">
        <is>
          <t>VERDE</t>
        </is>
      </c>
      <c r="J725" t="inlineStr">
        <is>
          <t>http://www.aduanet.gob.pe/servlet/SgCDUI2?option=una&amp;n=40&amp;codaduana=118&amp;anoprese=2025&amp;numecorre=064566</t>
        </is>
      </c>
      <c r="K725" t="inlineStr">
        <is>
          <t>2026-09-24T02:48:18.414263+00:00</t>
        </is>
      </c>
    </row>
    <row r="726">
      <c r="A726" t="inlineStr">
        <is>
          <t>20542289024</t>
        </is>
      </c>
      <c r="B726" t="inlineStr">
        <is>
          <t>2025</t>
        </is>
      </c>
      <c r="C726" t="inlineStr">
        <is>
          <t>7</t>
        </is>
      </c>
      <c r="D726" t="inlineStr">
        <is>
          <t>118</t>
        </is>
      </c>
      <c r="E726" t="inlineStr">
        <is>
          <t>6982</t>
        </is>
      </c>
      <c r="F726" t="inlineStr">
        <is>
          <t>IT</t>
        </is>
      </c>
      <c r="G726" t="inlineStr">
        <is>
          <t>064569</t>
        </is>
      </c>
      <c r="H726" t="inlineStr">
        <is>
          <t>02/07/2025</t>
        </is>
      </c>
      <c r="I726" t="inlineStr">
        <is>
          <t>VERDE</t>
        </is>
      </c>
      <c r="J726" t="inlineStr">
        <is>
          <t>http://www.aduanet.gob.pe/servlet/SgCDUI2?option=una&amp;n=40&amp;codaduana=118&amp;anoprese=2025&amp;numecorre=064569</t>
        </is>
      </c>
      <c r="K726" t="inlineStr">
        <is>
          <t>2026-09-24T02:48:18.414263+00:00</t>
        </is>
      </c>
    </row>
    <row r="727">
      <c r="A727" t="inlineStr">
        <is>
          <t>20542289024</t>
        </is>
      </c>
      <c r="B727" t="inlineStr">
        <is>
          <t>2025</t>
        </is>
      </c>
      <c r="C727" t="inlineStr">
        <is>
          <t>7</t>
        </is>
      </c>
      <c r="D727" t="inlineStr">
        <is>
          <t>118</t>
        </is>
      </c>
      <c r="E727" t="inlineStr">
        <is>
          <t>6982</t>
        </is>
      </c>
      <c r="F727" t="inlineStr">
        <is>
          <t>IT</t>
        </is>
      </c>
      <c r="G727" t="inlineStr">
        <is>
          <t>069546</t>
        </is>
      </c>
      <c r="H727" t="inlineStr">
        <is>
          <t>16/07/2025</t>
        </is>
      </c>
      <c r="I727" t="inlineStr">
        <is>
          <t>VERDE</t>
        </is>
      </c>
      <c r="J727" t="inlineStr">
        <is>
          <t>http://www.aduanet.gob.pe/servlet/SgCDUI2?option=una&amp;n=40&amp;codaduana=118&amp;anoprese=2025&amp;numecorre=069546</t>
        </is>
      </c>
      <c r="K727" t="inlineStr">
        <is>
          <t>2026-09-24T02:48:18.414263+00:00</t>
        </is>
      </c>
    </row>
    <row r="728">
      <c r="A728" t="inlineStr">
        <is>
          <t>20542289024</t>
        </is>
      </c>
      <c r="B728" t="inlineStr">
        <is>
          <t>2025</t>
        </is>
      </c>
      <c r="C728" t="inlineStr">
        <is>
          <t>7</t>
        </is>
      </c>
      <c r="D728" t="inlineStr">
        <is>
          <t>118</t>
        </is>
      </c>
      <c r="E728" t="inlineStr">
        <is>
          <t>6982</t>
        </is>
      </c>
      <c r="F728" t="inlineStr">
        <is>
          <t>IT</t>
        </is>
      </c>
      <c r="G728" t="inlineStr">
        <is>
          <t>069549</t>
        </is>
      </c>
      <c r="H728" t="inlineStr">
        <is>
          <t>16/07/2025</t>
        </is>
      </c>
      <c r="I728" t="inlineStr">
        <is>
          <t>VERDE</t>
        </is>
      </c>
      <c r="J728" t="inlineStr">
        <is>
          <t>http://www.aduanet.gob.pe/servlet/SgCDUI2?option=una&amp;n=40&amp;codaduana=118&amp;anoprese=2025&amp;numecorre=069549</t>
        </is>
      </c>
      <c r="K728" t="inlineStr">
        <is>
          <t>2026-09-24T02:48:18.414263+00:00</t>
        </is>
      </c>
    </row>
    <row r="729">
      <c r="A729" t="inlineStr">
        <is>
          <t>20542289024</t>
        </is>
      </c>
      <c r="B729" t="inlineStr">
        <is>
          <t>2025</t>
        </is>
      </c>
      <c r="C729" t="inlineStr">
        <is>
          <t>7</t>
        </is>
      </c>
      <c r="D729" t="inlineStr">
        <is>
          <t>118</t>
        </is>
      </c>
      <c r="E729" t="inlineStr">
        <is>
          <t>6982</t>
        </is>
      </c>
      <c r="F729" t="inlineStr">
        <is>
          <t>IT</t>
        </is>
      </c>
      <c r="G729" t="inlineStr">
        <is>
          <t>069565</t>
        </is>
      </c>
      <c r="H729" t="inlineStr">
        <is>
          <t>16/07/2025</t>
        </is>
      </c>
      <c r="I729" t="inlineStr">
        <is>
          <t>VERDE</t>
        </is>
      </c>
      <c r="J729" t="inlineStr">
        <is>
          <t>http://www.aduanet.gob.pe/servlet/SgCDUI2?option=una&amp;n=40&amp;codaduana=118&amp;anoprese=2025&amp;numecorre=069565</t>
        </is>
      </c>
      <c r="K729" t="inlineStr">
        <is>
          <t>2026-09-24T02:48:18.414263+00:00</t>
        </is>
      </c>
    </row>
    <row r="730">
      <c r="A730" t="inlineStr">
        <is>
          <t>20542289024</t>
        </is>
      </c>
      <c r="B730" t="inlineStr">
        <is>
          <t>2025</t>
        </is>
      </c>
      <c r="C730" t="inlineStr">
        <is>
          <t>7</t>
        </is>
      </c>
      <c r="D730" t="inlineStr">
        <is>
          <t>118</t>
        </is>
      </c>
      <c r="E730" t="inlineStr">
        <is>
          <t>6982</t>
        </is>
      </c>
      <c r="F730" t="inlineStr">
        <is>
          <t>IT</t>
        </is>
      </c>
      <c r="G730" t="inlineStr">
        <is>
          <t>069566</t>
        </is>
      </c>
      <c r="H730" t="inlineStr">
        <is>
          <t>16/07/2025</t>
        </is>
      </c>
      <c r="I730" t="inlineStr">
        <is>
          <t>VERDE</t>
        </is>
      </c>
      <c r="J730" t="inlineStr">
        <is>
          <t>http://www.aduanet.gob.pe/servlet/SgCDUI2?option=una&amp;n=40&amp;codaduana=118&amp;anoprese=2025&amp;numecorre=069566</t>
        </is>
      </c>
      <c r="K730" t="inlineStr">
        <is>
          <t>2026-09-24T02:48:18.414263+00:00</t>
        </is>
      </c>
    </row>
    <row r="731">
      <c r="A731" t="inlineStr">
        <is>
          <t>20542289024</t>
        </is>
      </c>
      <c r="B731" t="inlineStr">
        <is>
          <t>2025</t>
        </is>
      </c>
      <c r="C731" t="inlineStr">
        <is>
          <t>7</t>
        </is>
      </c>
      <c r="D731" t="inlineStr">
        <is>
          <t>118</t>
        </is>
      </c>
      <c r="E731" t="inlineStr">
        <is>
          <t>6982</t>
        </is>
      </c>
      <c r="F731" t="inlineStr">
        <is>
          <t>IT</t>
        </is>
      </c>
      <c r="G731" t="inlineStr">
        <is>
          <t>073133</t>
        </is>
      </c>
      <c r="H731" t="inlineStr">
        <is>
          <t>23/07/2025</t>
        </is>
      </c>
      <c r="I731" t="inlineStr">
        <is>
          <t>VERDE</t>
        </is>
      </c>
      <c r="J731" t="inlineStr">
        <is>
          <t>http://www.aduanet.gob.pe/servlet/SgCDUI2?option=una&amp;n=40&amp;codaduana=118&amp;anoprese=2025&amp;numecorre=073133</t>
        </is>
      </c>
      <c r="K731" t="inlineStr">
        <is>
          <t>2026-09-24T02:48:18.414263+00:00</t>
        </is>
      </c>
    </row>
    <row r="732">
      <c r="A732" t="inlineStr">
        <is>
          <t>20542289024</t>
        </is>
      </c>
      <c r="B732" t="inlineStr">
        <is>
          <t>2025</t>
        </is>
      </c>
      <c r="C732" t="inlineStr">
        <is>
          <t>7</t>
        </is>
      </c>
      <c r="D732" t="inlineStr">
        <is>
          <t>118</t>
        </is>
      </c>
      <c r="E732" t="inlineStr">
        <is>
          <t>6982</t>
        </is>
      </c>
      <c r="F732" t="inlineStr">
        <is>
          <t>IT</t>
        </is>
      </c>
      <c r="G732" t="inlineStr">
        <is>
          <t>073135</t>
        </is>
      </c>
      <c r="H732" t="inlineStr">
        <is>
          <t>23/07/2025</t>
        </is>
      </c>
      <c r="I732" t="inlineStr">
        <is>
          <t>VERDE</t>
        </is>
      </c>
      <c r="J732" t="inlineStr">
        <is>
          <t>http://www.aduanet.gob.pe/servlet/SgCDUI2?option=una&amp;n=40&amp;codaduana=118&amp;anoprese=2025&amp;numecorre=073135</t>
        </is>
      </c>
      <c r="K732" t="inlineStr">
        <is>
          <t>2026-09-24T02:48:18.414263+00:00</t>
        </is>
      </c>
    </row>
    <row r="733">
      <c r="A733" t="inlineStr">
        <is>
          <t>20542289024</t>
        </is>
      </c>
      <c r="B733" t="inlineStr">
        <is>
          <t>2025</t>
        </is>
      </c>
      <c r="C733" t="inlineStr">
        <is>
          <t>7</t>
        </is>
      </c>
      <c r="D733" t="inlineStr">
        <is>
          <t>235</t>
        </is>
      </c>
      <c r="E733" t="inlineStr">
        <is>
          <t>6982</t>
        </is>
      </c>
      <c r="F733" t="inlineStr">
        <is>
          <t>IT</t>
        </is>
      </c>
      <c r="G733" t="inlineStr">
        <is>
          <t>046832</t>
        </is>
      </c>
      <c r="H733" t="inlineStr">
        <is>
          <t>05/07/2025</t>
        </is>
      </c>
      <c r="I733" t="inlineStr">
        <is>
          <t>VERDE</t>
        </is>
      </c>
      <c r="J733" t="inlineStr">
        <is>
          <t>http://www.aduanet.gob.pe/servlet/SgCDUI2?option=una&amp;n=40&amp;codaduana=235&amp;anoprese=2025&amp;numecorre=046832</t>
        </is>
      </c>
      <c r="K733" t="inlineStr">
        <is>
          <t>2026-09-24T02:48:19.037240+00:00</t>
        </is>
      </c>
    </row>
    <row r="734">
      <c r="A734" t="inlineStr">
        <is>
          <t>20542289024</t>
        </is>
      </c>
      <c r="B734" t="inlineStr">
        <is>
          <t>2025</t>
        </is>
      </c>
      <c r="C734" t="inlineStr">
        <is>
          <t>8</t>
        </is>
      </c>
      <c r="D734" t="inlineStr">
        <is>
          <t>118</t>
        </is>
      </c>
      <c r="E734" t="inlineStr">
        <is>
          <t>6982</t>
        </is>
      </c>
      <c r="F734" t="inlineStr">
        <is>
          <t>IT</t>
        </is>
      </c>
      <c r="G734" t="inlineStr">
        <is>
          <t>073129</t>
        </is>
      </c>
      <c r="H734" t="inlineStr">
        <is>
          <t>06/08/2025</t>
        </is>
      </c>
      <c r="I734" t="inlineStr">
        <is>
          <t>VERDE</t>
        </is>
      </c>
      <c r="J734" t="inlineStr">
        <is>
          <t>http://www.aduanet.gob.pe/servlet/SgCDUI2?option=una&amp;n=40&amp;codaduana=118&amp;anoprese=2025&amp;numecorre=073129</t>
        </is>
      </c>
      <c r="K734" t="inlineStr">
        <is>
          <t>2026-09-24T02:48:19.649745+00:00</t>
        </is>
      </c>
    </row>
    <row r="735">
      <c r="A735" t="inlineStr">
        <is>
          <t>20542289024</t>
        </is>
      </c>
      <c r="B735" t="inlineStr">
        <is>
          <t>2025</t>
        </is>
      </c>
      <c r="C735" t="inlineStr">
        <is>
          <t>8</t>
        </is>
      </c>
      <c r="D735" t="inlineStr">
        <is>
          <t>118</t>
        </is>
      </c>
      <c r="E735" t="inlineStr">
        <is>
          <t>6982</t>
        </is>
      </c>
      <c r="F735" t="inlineStr">
        <is>
          <t>IT</t>
        </is>
      </c>
      <c r="G735" t="inlineStr">
        <is>
          <t>076248</t>
        </is>
      </c>
      <c r="H735" t="inlineStr">
        <is>
          <t>06/08/2025</t>
        </is>
      </c>
      <c r="I735" t="inlineStr">
        <is>
          <t>VERDE</t>
        </is>
      </c>
      <c r="J735" t="inlineStr">
        <is>
          <t>http://www.aduanet.gob.pe/servlet/SgCDUI2?option=una&amp;n=40&amp;codaduana=118&amp;anoprese=2025&amp;numecorre=076248</t>
        </is>
      </c>
      <c r="K735" t="inlineStr">
        <is>
          <t>2026-09-24T02:48:19.649745+00:00</t>
        </is>
      </c>
    </row>
    <row r="736">
      <c r="A736" t="inlineStr">
        <is>
          <t>20542289024</t>
        </is>
      </c>
      <c r="B736" t="inlineStr">
        <is>
          <t>2025</t>
        </is>
      </c>
      <c r="C736" t="inlineStr">
        <is>
          <t>8</t>
        </is>
      </c>
      <c r="D736" t="inlineStr">
        <is>
          <t>118</t>
        </is>
      </c>
      <c r="E736" t="inlineStr">
        <is>
          <t>6982</t>
        </is>
      </c>
      <c r="F736" t="inlineStr">
        <is>
          <t>IT</t>
        </is>
      </c>
      <c r="G736" t="inlineStr">
        <is>
          <t>076249</t>
        </is>
      </c>
      <c r="H736" t="inlineStr">
        <is>
          <t>06/08/2025</t>
        </is>
      </c>
      <c r="I736" t="inlineStr">
        <is>
          <t>VERDE</t>
        </is>
      </c>
      <c r="J736" t="inlineStr">
        <is>
          <t>http://www.aduanet.gob.pe/servlet/SgCDUI2?option=una&amp;n=40&amp;codaduana=118&amp;anoprese=2025&amp;numecorre=076249</t>
        </is>
      </c>
      <c r="K736" t="inlineStr">
        <is>
          <t>2026-09-24T02:48:19.649745+00:00</t>
        </is>
      </c>
    </row>
    <row r="737">
      <c r="A737" t="inlineStr">
        <is>
          <t>20542289024</t>
        </is>
      </c>
      <c r="B737" t="inlineStr">
        <is>
          <t>2025</t>
        </is>
      </c>
      <c r="C737" t="inlineStr">
        <is>
          <t>8</t>
        </is>
      </c>
      <c r="D737" t="inlineStr">
        <is>
          <t>118</t>
        </is>
      </c>
      <c r="E737" t="inlineStr">
        <is>
          <t>6982</t>
        </is>
      </c>
      <c r="F737" t="inlineStr">
        <is>
          <t>IT</t>
        </is>
      </c>
      <c r="G737" t="inlineStr">
        <is>
          <t>078698</t>
        </is>
      </c>
      <c r="H737" t="inlineStr">
        <is>
          <t>06/08/2025</t>
        </is>
      </c>
      <c r="I737" t="inlineStr">
        <is>
          <t>VERDE</t>
        </is>
      </c>
      <c r="J737" t="inlineStr">
        <is>
          <t>http://www.aduanet.gob.pe/servlet/SgCDUI2?option=una&amp;n=40&amp;codaduana=118&amp;anoprese=2025&amp;numecorre=078698</t>
        </is>
      </c>
      <c r="K737" t="inlineStr">
        <is>
          <t>2026-09-24T02:48:19.649745+00:00</t>
        </is>
      </c>
    </row>
    <row r="738">
      <c r="A738" t="inlineStr">
        <is>
          <t>20542289024</t>
        </is>
      </c>
      <c r="B738" t="inlineStr">
        <is>
          <t>2025</t>
        </is>
      </c>
      <c r="C738" t="inlineStr">
        <is>
          <t>8</t>
        </is>
      </c>
      <c r="D738" t="inlineStr">
        <is>
          <t>118</t>
        </is>
      </c>
      <c r="E738" t="inlineStr">
        <is>
          <t>6982</t>
        </is>
      </c>
      <c r="F738" t="inlineStr">
        <is>
          <t>IT</t>
        </is>
      </c>
      <c r="G738" t="inlineStr">
        <is>
          <t>078700</t>
        </is>
      </c>
      <c r="H738" t="inlineStr">
        <is>
          <t>06/08/2025</t>
        </is>
      </c>
      <c r="I738" t="inlineStr">
        <is>
          <t>VERDE</t>
        </is>
      </c>
      <c r="J738" t="inlineStr">
        <is>
          <t>http://www.aduanet.gob.pe/servlet/SgCDUI2?option=una&amp;n=40&amp;codaduana=118&amp;anoprese=2025&amp;numecorre=078700</t>
        </is>
      </c>
      <c r="K738" t="inlineStr">
        <is>
          <t>2026-09-24T02:48:19.649745+00:00</t>
        </is>
      </c>
    </row>
    <row r="739">
      <c r="A739" t="inlineStr">
        <is>
          <t>20542289024</t>
        </is>
      </c>
      <c r="B739" t="inlineStr">
        <is>
          <t>2025</t>
        </is>
      </c>
      <c r="C739" t="inlineStr">
        <is>
          <t>8</t>
        </is>
      </c>
      <c r="D739" t="inlineStr">
        <is>
          <t>118</t>
        </is>
      </c>
      <c r="E739" t="inlineStr">
        <is>
          <t>6982</t>
        </is>
      </c>
      <c r="F739" t="inlineStr">
        <is>
          <t>IT</t>
        </is>
      </c>
      <c r="G739" t="inlineStr">
        <is>
          <t>078701</t>
        </is>
      </c>
      <c r="H739" t="inlineStr">
        <is>
          <t>06/08/2025</t>
        </is>
      </c>
      <c r="I739" t="inlineStr">
        <is>
          <t>VERDE</t>
        </is>
      </c>
      <c r="J739" t="inlineStr">
        <is>
          <t>http://www.aduanet.gob.pe/servlet/SgCDUI2?option=una&amp;n=40&amp;codaduana=118&amp;anoprese=2025&amp;numecorre=078701</t>
        </is>
      </c>
      <c r="K739" t="inlineStr">
        <is>
          <t>2026-09-24T02:48:19.649745+00:00</t>
        </is>
      </c>
    </row>
    <row r="740">
      <c r="A740" t="inlineStr">
        <is>
          <t>20542289024</t>
        </is>
      </c>
      <c r="B740" t="inlineStr">
        <is>
          <t>2025</t>
        </is>
      </c>
      <c r="C740" t="inlineStr">
        <is>
          <t>8</t>
        </is>
      </c>
      <c r="D740" t="inlineStr">
        <is>
          <t>118</t>
        </is>
      </c>
      <c r="E740" t="inlineStr">
        <is>
          <t>6982</t>
        </is>
      </c>
      <c r="F740" t="inlineStr">
        <is>
          <t>IT</t>
        </is>
      </c>
      <c r="G740" t="inlineStr">
        <is>
          <t>079706</t>
        </is>
      </c>
      <c r="H740" t="inlineStr">
        <is>
          <t>06/08/2025</t>
        </is>
      </c>
      <c r="I740" t="inlineStr">
        <is>
          <t>VERDE</t>
        </is>
      </c>
      <c r="J740" t="inlineStr">
        <is>
          <t>http://www.aduanet.gob.pe/servlet/SgCDUI2?option=una&amp;n=40&amp;codaduana=118&amp;anoprese=2025&amp;numecorre=079706</t>
        </is>
      </c>
      <c r="K740" t="inlineStr">
        <is>
          <t>2026-09-24T02:48:19.649745+00:00</t>
        </is>
      </c>
    </row>
    <row r="741">
      <c r="A741" t="inlineStr">
        <is>
          <t>20542289024</t>
        </is>
      </c>
      <c r="B741" t="inlineStr">
        <is>
          <t>2025</t>
        </is>
      </c>
      <c r="C741" t="inlineStr">
        <is>
          <t>8</t>
        </is>
      </c>
      <c r="D741" t="inlineStr">
        <is>
          <t>118</t>
        </is>
      </c>
      <c r="E741" t="inlineStr">
        <is>
          <t>6982</t>
        </is>
      </c>
      <c r="F741" t="inlineStr">
        <is>
          <t>IT</t>
        </is>
      </c>
      <c r="G741" t="inlineStr">
        <is>
          <t>079708</t>
        </is>
      </c>
      <c r="H741" t="inlineStr">
        <is>
          <t>06/08/2025</t>
        </is>
      </c>
      <c r="I741" t="inlineStr">
        <is>
          <t>VERDE</t>
        </is>
      </c>
      <c r="J741" t="inlineStr">
        <is>
          <t>http://www.aduanet.gob.pe/servlet/SgCDUI2?option=una&amp;n=40&amp;codaduana=118&amp;anoprese=2025&amp;numecorre=079708</t>
        </is>
      </c>
      <c r="K741" t="inlineStr">
        <is>
          <t>2026-09-24T02:48:19.649745+00:00</t>
        </is>
      </c>
    </row>
    <row r="742">
      <c r="A742" t="inlineStr">
        <is>
          <t>20542289024</t>
        </is>
      </c>
      <c r="B742" t="inlineStr">
        <is>
          <t>2025</t>
        </is>
      </c>
      <c r="C742" t="inlineStr">
        <is>
          <t>8</t>
        </is>
      </c>
      <c r="D742" t="inlineStr">
        <is>
          <t>118</t>
        </is>
      </c>
      <c r="E742" t="inlineStr">
        <is>
          <t>6982</t>
        </is>
      </c>
      <c r="F742" t="inlineStr">
        <is>
          <t>IT</t>
        </is>
      </c>
      <c r="G742" t="inlineStr">
        <is>
          <t>079710</t>
        </is>
      </c>
      <c r="H742" t="inlineStr">
        <is>
          <t>06/08/2025</t>
        </is>
      </c>
      <c r="I742" t="inlineStr">
        <is>
          <t>VERDE</t>
        </is>
      </c>
      <c r="J742" t="inlineStr">
        <is>
          <t>http://www.aduanet.gob.pe/servlet/SgCDUI2?option=una&amp;n=40&amp;codaduana=118&amp;anoprese=2025&amp;numecorre=079710</t>
        </is>
      </c>
      <c r="K742" t="inlineStr">
        <is>
          <t>2026-09-24T02:48:19.649745+00:00</t>
        </is>
      </c>
    </row>
    <row r="743">
      <c r="A743" t="inlineStr">
        <is>
          <t>20542289024</t>
        </is>
      </c>
      <c r="B743" t="inlineStr">
        <is>
          <t>2025</t>
        </is>
      </c>
      <c r="C743" t="inlineStr">
        <is>
          <t>8</t>
        </is>
      </c>
      <c r="D743" t="inlineStr">
        <is>
          <t>118</t>
        </is>
      </c>
      <c r="E743" t="inlineStr">
        <is>
          <t>6982</t>
        </is>
      </c>
      <c r="F743" t="inlineStr">
        <is>
          <t>IT</t>
        </is>
      </c>
      <c r="G743" t="inlineStr">
        <is>
          <t>084638</t>
        </is>
      </c>
      <c r="H743" t="inlineStr">
        <is>
          <t>27/08/2025</t>
        </is>
      </c>
      <c r="I743" t="inlineStr">
        <is>
          <t>VERDE</t>
        </is>
      </c>
      <c r="J743" t="inlineStr">
        <is>
          <t>http://www.aduanet.gob.pe/servlet/SgCDUI2?option=una&amp;n=40&amp;codaduana=118&amp;anoprese=2025&amp;numecorre=084638</t>
        </is>
      </c>
      <c r="K743" t="inlineStr">
        <is>
          <t>2026-09-24T02:48:19.649745+00:00</t>
        </is>
      </c>
    </row>
    <row r="744">
      <c r="A744" t="inlineStr">
        <is>
          <t>20542289024</t>
        </is>
      </c>
      <c r="B744" t="inlineStr">
        <is>
          <t>2025</t>
        </is>
      </c>
      <c r="C744" t="inlineStr">
        <is>
          <t>8</t>
        </is>
      </c>
      <c r="D744" t="inlineStr">
        <is>
          <t>118</t>
        </is>
      </c>
      <c r="E744" t="inlineStr">
        <is>
          <t>6982</t>
        </is>
      </c>
      <c r="F744" t="inlineStr">
        <is>
          <t>IT</t>
        </is>
      </c>
      <c r="G744" t="inlineStr">
        <is>
          <t>084640</t>
        </is>
      </c>
      <c r="H744" t="inlineStr">
        <is>
          <t>27/08/2025</t>
        </is>
      </c>
      <c r="I744" t="inlineStr">
        <is>
          <t>VERDE</t>
        </is>
      </c>
      <c r="J744" t="inlineStr">
        <is>
          <t>http://www.aduanet.gob.pe/servlet/SgCDUI2?option=una&amp;n=40&amp;codaduana=118&amp;anoprese=2025&amp;numecorre=084640</t>
        </is>
      </c>
      <c r="K744" t="inlineStr">
        <is>
          <t>2026-09-24T02:48:19.649745+00:00</t>
        </is>
      </c>
    </row>
    <row r="745">
      <c r="A745" t="inlineStr">
        <is>
          <t>20542289024</t>
        </is>
      </c>
      <c r="B745" t="inlineStr">
        <is>
          <t>2025</t>
        </is>
      </c>
      <c r="C745" t="inlineStr">
        <is>
          <t>8</t>
        </is>
      </c>
      <c r="D745" t="inlineStr">
        <is>
          <t>118</t>
        </is>
      </c>
      <c r="E745" t="inlineStr">
        <is>
          <t>6982</t>
        </is>
      </c>
      <c r="F745" t="inlineStr">
        <is>
          <t>IT</t>
        </is>
      </c>
      <c r="G745" t="inlineStr">
        <is>
          <t>084642</t>
        </is>
      </c>
      <c r="H745" t="inlineStr">
        <is>
          <t>27/08/2025</t>
        </is>
      </c>
      <c r="I745" t="inlineStr">
        <is>
          <t>VERDE</t>
        </is>
      </c>
      <c r="J745" t="inlineStr">
        <is>
          <t>http://www.aduanet.gob.pe/servlet/SgCDUI2?option=una&amp;n=40&amp;codaduana=118&amp;anoprese=2025&amp;numecorre=084642</t>
        </is>
      </c>
      <c r="K745" t="inlineStr">
        <is>
          <t>2026-09-24T02:48:19.649745+00:00</t>
        </is>
      </c>
    </row>
    <row r="746">
      <c r="A746" t="inlineStr">
        <is>
          <t>20542289024</t>
        </is>
      </c>
      <c r="B746" t="inlineStr">
        <is>
          <t>2025</t>
        </is>
      </c>
      <c r="C746" t="inlineStr">
        <is>
          <t>8</t>
        </is>
      </c>
      <c r="D746" t="inlineStr">
        <is>
          <t>118</t>
        </is>
      </c>
      <c r="E746" t="inlineStr">
        <is>
          <t>6982</t>
        </is>
      </c>
      <c r="F746" t="inlineStr">
        <is>
          <t>IT</t>
        </is>
      </c>
      <c r="G746" t="inlineStr">
        <is>
          <t>084643</t>
        </is>
      </c>
      <c r="H746" t="inlineStr">
        <is>
          <t>27/08/2025</t>
        </is>
      </c>
      <c r="I746" t="inlineStr">
        <is>
          <t>VERDE</t>
        </is>
      </c>
      <c r="J746" t="inlineStr">
        <is>
          <t>http://www.aduanet.gob.pe/servlet/SgCDUI2?option=una&amp;n=40&amp;codaduana=118&amp;anoprese=2025&amp;numecorre=084643</t>
        </is>
      </c>
      <c r="K746" t="inlineStr">
        <is>
          <t>2026-09-24T02:48:19.649745+00:00</t>
        </is>
      </c>
    </row>
    <row r="747">
      <c r="A747" t="inlineStr">
        <is>
          <t>20542289024</t>
        </is>
      </c>
      <c r="B747" t="inlineStr">
        <is>
          <t>2025</t>
        </is>
      </c>
      <c r="C747" t="inlineStr">
        <is>
          <t>8</t>
        </is>
      </c>
      <c r="D747" t="inlineStr">
        <is>
          <t>118</t>
        </is>
      </c>
      <c r="E747" t="inlineStr">
        <is>
          <t>6982</t>
        </is>
      </c>
      <c r="F747" t="inlineStr">
        <is>
          <t>IT</t>
        </is>
      </c>
      <c r="G747" t="inlineStr">
        <is>
          <t>084645</t>
        </is>
      </c>
      <c r="H747" t="inlineStr">
        <is>
          <t>27/08/2025</t>
        </is>
      </c>
      <c r="I747" t="inlineStr">
        <is>
          <t>VERDE</t>
        </is>
      </c>
      <c r="J747" t="inlineStr">
        <is>
          <t>http://www.aduanet.gob.pe/servlet/SgCDUI2?option=una&amp;n=40&amp;codaduana=118&amp;anoprese=2025&amp;numecorre=084645</t>
        </is>
      </c>
      <c r="K747" t="inlineStr">
        <is>
          <t>2026-09-24T02:48:19.649745+00:00</t>
        </is>
      </c>
    </row>
    <row r="748">
      <c r="A748" t="inlineStr">
        <is>
          <t>20542289024</t>
        </is>
      </c>
      <c r="B748" t="inlineStr">
        <is>
          <t>2025</t>
        </is>
      </c>
      <c r="C748" t="inlineStr">
        <is>
          <t>8</t>
        </is>
      </c>
      <c r="D748" t="inlineStr">
        <is>
          <t>118</t>
        </is>
      </c>
      <c r="E748" t="inlineStr">
        <is>
          <t>6982</t>
        </is>
      </c>
      <c r="F748" t="inlineStr">
        <is>
          <t>IT</t>
        </is>
      </c>
      <c r="G748" t="inlineStr">
        <is>
          <t>084647</t>
        </is>
      </c>
      <c r="H748" t="inlineStr">
        <is>
          <t>27/08/2025</t>
        </is>
      </c>
      <c r="I748" t="inlineStr">
        <is>
          <t>VERDE</t>
        </is>
      </c>
      <c r="J748" t="inlineStr">
        <is>
          <t>http://www.aduanet.gob.pe/servlet/SgCDUI2?option=una&amp;n=40&amp;codaduana=118&amp;anoprese=2025&amp;numecorre=084647</t>
        </is>
      </c>
      <c r="K748" t="inlineStr">
        <is>
          <t>2026-09-24T02:48:19.649745+00:00</t>
        </is>
      </c>
    </row>
    <row r="749">
      <c r="A749" t="inlineStr">
        <is>
          <t>20542289024</t>
        </is>
      </c>
      <c r="B749" t="inlineStr">
        <is>
          <t>2025</t>
        </is>
      </c>
      <c r="C749" t="inlineStr">
        <is>
          <t>8</t>
        </is>
      </c>
      <c r="D749" t="inlineStr">
        <is>
          <t>118</t>
        </is>
      </c>
      <c r="E749" t="inlineStr">
        <is>
          <t>6982</t>
        </is>
      </c>
      <c r="F749" t="inlineStr">
        <is>
          <t>IT</t>
        </is>
      </c>
      <c r="G749" t="inlineStr">
        <is>
          <t>084650</t>
        </is>
      </c>
      <c r="H749" t="inlineStr">
        <is>
          <t>27/08/2025</t>
        </is>
      </c>
      <c r="I749" t="inlineStr">
        <is>
          <t>VERDE</t>
        </is>
      </c>
      <c r="J749" t="inlineStr">
        <is>
          <t>http://www.aduanet.gob.pe/servlet/SgCDUI2?option=una&amp;n=40&amp;codaduana=118&amp;anoprese=2025&amp;numecorre=084650</t>
        </is>
      </c>
      <c r="K749" t="inlineStr">
        <is>
          <t>2026-09-24T02:48:19.649745+00:00</t>
        </is>
      </c>
    </row>
    <row r="750">
      <c r="A750" t="inlineStr">
        <is>
          <t>20542289024</t>
        </is>
      </c>
      <c r="B750" t="inlineStr">
        <is>
          <t>2025</t>
        </is>
      </c>
      <c r="C750" t="inlineStr">
        <is>
          <t>8</t>
        </is>
      </c>
      <c r="D750" t="inlineStr">
        <is>
          <t>118</t>
        </is>
      </c>
      <c r="E750" t="inlineStr">
        <is>
          <t>6982</t>
        </is>
      </c>
      <c r="F750" t="inlineStr">
        <is>
          <t>NL</t>
        </is>
      </c>
      <c r="G750" t="inlineStr">
        <is>
          <t>084636</t>
        </is>
      </c>
      <c r="H750" t="inlineStr">
        <is>
          <t>27/08/2025</t>
        </is>
      </c>
      <c r="I750" t="inlineStr">
        <is>
          <t>VERDE</t>
        </is>
      </c>
      <c r="J750" t="inlineStr">
        <is>
          <t>http://www.aduanet.gob.pe/servlet/SgCDUI2?option=una&amp;n=40&amp;codaduana=118&amp;anoprese=2025&amp;numecorre=084636</t>
        </is>
      </c>
      <c r="K750" t="inlineStr">
        <is>
          <t>2026-09-24T02:48:20.259764+00:00</t>
        </is>
      </c>
    </row>
    <row r="751">
      <c r="A751" t="inlineStr">
        <is>
          <t>20542289024</t>
        </is>
      </c>
      <c r="B751" t="inlineStr">
        <is>
          <t>2025</t>
        </is>
      </c>
      <c r="C751" t="inlineStr">
        <is>
          <t>8</t>
        </is>
      </c>
      <c r="D751" t="inlineStr">
        <is>
          <t>118</t>
        </is>
      </c>
      <c r="E751" t="inlineStr">
        <is>
          <t>6982</t>
        </is>
      </c>
      <c r="F751" t="inlineStr">
        <is>
          <t>BE</t>
        </is>
      </c>
      <c r="G751" t="inlineStr">
        <is>
          <t>081182</t>
        </is>
      </c>
      <c r="H751" t="inlineStr">
        <is>
          <t>13/08/2025</t>
        </is>
      </c>
      <c r="I751" t="inlineStr">
        <is>
          <t>VERDE</t>
        </is>
      </c>
      <c r="J751" t="inlineStr">
        <is>
          <t>http://www.aduanet.gob.pe/servlet/SgCDUI2?option=una&amp;n=40&amp;codaduana=118&amp;anoprese=2025&amp;numecorre=081182</t>
        </is>
      </c>
      <c r="K751" t="inlineStr">
        <is>
          <t>2026-09-24T02:48:20.862069+00:00</t>
        </is>
      </c>
    </row>
    <row r="752">
      <c r="A752" t="inlineStr">
        <is>
          <t>20542289024</t>
        </is>
      </c>
      <c r="B752" t="inlineStr">
        <is>
          <t>2025</t>
        </is>
      </c>
      <c r="C752" t="inlineStr">
        <is>
          <t>9</t>
        </is>
      </c>
      <c r="D752" t="inlineStr">
        <is>
          <t>118</t>
        </is>
      </c>
      <c r="E752" t="inlineStr">
        <is>
          <t>6982</t>
        </is>
      </c>
      <c r="F752" t="inlineStr">
        <is>
          <t>IT</t>
        </is>
      </c>
      <c r="G752" t="inlineStr">
        <is>
          <t>093533</t>
        </is>
      </c>
      <c r="H752" t="inlineStr">
        <is>
          <t>24/09/2025</t>
        </is>
      </c>
      <c r="I752" t="inlineStr">
        <is>
          <t>VERDE</t>
        </is>
      </c>
      <c r="J752" t="inlineStr">
        <is>
          <t>http://www.aduanet.gob.pe/servlet/SgCDUI2?option=una&amp;n=40&amp;codaduana=118&amp;anoprese=2025&amp;numecorre=093533</t>
        </is>
      </c>
      <c r="K752" t="inlineStr">
        <is>
          <t>2026-09-24T02:48:21.556614+00:00</t>
        </is>
      </c>
    </row>
    <row r="753">
      <c r="A753" t="inlineStr">
        <is>
          <t>20542289024</t>
        </is>
      </c>
      <c r="B753" t="inlineStr">
        <is>
          <t>2025</t>
        </is>
      </c>
      <c r="C753" t="inlineStr">
        <is>
          <t>9</t>
        </is>
      </c>
      <c r="D753" t="inlineStr">
        <is>
          <t>118</t>
        </is>
      </c>
      <c r="E753" t="inlineStr">
        <is>
          <t>6982</t>
        </is>
      </c>
      <c r="F753" t="inlineStr">
        <is>
          <t>IT</t>
        </is>
      </c>
      <c r="G753" t="inlineStr">
        <is>
          <t>093536</t>
        </is>
      </c>
      <c r="H753" t="inlineStr">
        <is>
          <t>24/09/2025</t>
        </is>
      </c>
      <c r="I753" t="inlineStr">
        <is>
          <t>VERDE</t>
        </is>
      </c>
      <c r="J753" t="inlineStr">
        <is>
          <t>http://www.aduanet.gob.pe/servlet/SgCDUI2?option=una&amp;n=40&amp;codaduana=118&amp;anoprese=2025&amp;numecorre=093536</t>
        </is>
      </c>
      <c r="K753" t="inlineStr">
        <is>
          <t>2026-09-24T02:48:21.556614+00:00</t>
        </is>
      </c>
    </row>
    <row r="754">
      <c r="A754" t="inlineStr">
        <is>
          <t>20542289024</t>
        </is>
      </c>
      <c r="B754" t="inlineStr">
        <is>
          <t>2025</t>
        </is>
      </c>
      <c r="C754" t="inlineStr">
        <is>
          <t>9</t>
        </is>
      </c>
      <c r="D754" t="inlineStr">
        <is>
          <t>118</t>
        </is>
      </c>
      <c r="E754" t="inlineStr">
        <is>
          <t>6982</t>
        </is>
      </c>
      <c r="F754" t="inlineStr">
        <is>
          <t>IT</t>
        </is>
      </c>
      <c r="G754" t="inlineStr">
        <is>
          <t>093538</t>
        </is>
      </c>
      <c r="H754" t="inlineStr">
        <is>
          <t>24/09/2025</t>
        </is>
      </c>
      <c r="I754" t="inlineStr">
        <is>
          <t>VERDE</t>
        </is>
      </c>
      <c r="J754" t="inlineStr">
        <is>
          <t>http://www.aduanet.gob.pe/servlet/SgCDUI2?option=una&amp;n=40&amp;codaduana=118&amp;anoprese=2025&amp;numecorre=093538</t>
        </is>
      </c>
      <c r="K754" t="inlineStr">
        <is>
          <t>2026-09-24T02:48:21.556614+00:00</t>
        </is>
      </c>
    </row>
    <row r="755">
      <c r="A755" t="inlineStr">
        <is>
          <t>20542289024</t>
        </is>
      </c>
      <c r="B755" t="inlineStr">
        <is>
          <t>2025</t>
        </is>
      </c>
      <c r="C755" t="inlineStr">
        <is>
          <t>10</t>
        </is>
      </c>
      <c r="D755" t="inlineStr">
        <is>
          <t>118</t>
        </is>
      </c>
      <c r="E755" t="inlineStr">
        <is>
          <t>6982</t>
        </is>
      </c>
      <c r="F755" t="inlineStr">
        <is>
          <t>IT</t>
        </is>
      </c>
      <c r="G755" t="inlineStr">
        <is>
          <t>109528</t>
        </is>
      </c>
      <c r="H755" t="inlineStr">
        <is>
          <t>28/10/2025</t>
        </is>
      </c>
      <c r="I755" t="inlineStr">
        <is>
          <t>VERDE</t>
        </is>
      </c>
      <c r="J755" t="inlineStr">
        <is>
          <t>http://www.aduanet.gob.pe/servlet/SgCDUI2?option=una&amp;n=40&amp;codaduana=118&amp;anoprese=2025&amp;numecorre=109528</t>
        </is>
      </c>
      <c r="K755" t="inlineStr">
        <is>
          <t>2026-09-24T02:48:22.164464+00:00</t>
        </is>
      </c>
    </row>
    <row r="756">
      <c r="A756" t="inlineStr">
        <is>
          <t>20542289024</t>
        </is>
      </c>
      <c r="B756" t="inlineStr">
        <is>
          <t>2025</t>
        </is>
      </c>
      <c r="C756" t="inlineStr">
        <is>
          <t>10</t>
        </is>
      </c>
      <c r="D756" t="inlineStr">
        <is>
          <t>118</t>
        </is>
      </c>
      <c r="E756" t="inlineStr">
        <is>
          <t>6982</t>
        </is>
      </c>
      <c r="F756" t="inlineStr">
        <is>
          <t>IT</t>
        </is>
      </c>
      <c r="G756" t="inlineStr">
        <is>
          <t>109529</t>
        </is>
      </c>
      <c r="H756" t="inlineStr">
        <is>
          <t>28/10/2025</t>
        </is>
      </c>
      <c r="I756" t="inlineStr">
        <is>
          <t>VERDE</t>
        </is>
      </c>
      <c r="J756" t="inlineStr">
        <is>
          <t>http://www.aduanet.gob.pe/servlet/SgCDUI2?option=una&amp;n=40&amp;codaduana=118&amp;anoprese=2025&amp;numecorre=109529</t>
        </is>
      </c>
      <c r="K756" t="inlineStr">
        <is>
          <t>2026-09-24T02:48:22.164464+00:00</t>
        </is>
      </c>
    </row>
    <row r="757">
      <c r="A757" t="inlineStr">
        <is>
          <t>20542289024</t>
        </is>
      </c>
      <c r="B757" t="inlineStr">
        <is>
          <t>2025</t>
        </is>
      </c>
      <c r="C757" t="inlineStr">
        <is>
          <t>10</t>
        </is>
      </c>
      <c r="D757" t="inlineStr">
        <is>
          <t>118</t>
        </is>
      </c>
      <c r="E757" t="inlineStr">
        <is>
          <t>6982</t>
        </is>
      </c>
      <c r="F757" t="inlineStr">
        <is>
          <t>IT</t>
        </is>
      </c>
      <c r="G757" t="inlineStr">
        <is>
          <t>109530</t>
        </is>
      </c>
      <c r="H757" t="inlineStr">
        <is>
          <t>28/10/2025</t>
        </is>
      </c>
      <c r="I757" t="inlineStr">
        <is>
          <t>VERDE</t>
        </is>
      </c>
      <c r="J757" t="inlineStr">
        <is>
          <t>http://www.aduanet.gob.pe/servlet/SgCDUI2?option=una&amp;n=40&amp;codaduana=118&amp;anoprese=2025&amp;numecorre=109530</t>
        </is>
      </c>
      <c r="K757" t="inlineStr">
        <is>
          <t>2026-09-24T02:48:22.164464+00:00</t>
        </is>
      </c>
    </row>
    <row r="758">
      <c r="A758" t="inlineStr">
        <is>
          <t>20542289024</t>
        </is>
      </c>
      <c r="B758" t="inlineStr">
        <is>
          <t>2025</t>
        </is>
      </c>
      <c r="C758" t="inlineStr">
        <is>
          <t>10</t>
        </is>
      </c>
      <c r="D758" t="inlineStr">
        <is>
          <t>118</t>
        </is>
      </c>
      <c r="E758" t="inlineStr">
        <is>
          <t>6982</t>
        </is>
      </c>
      <c r="F758" t="inlineStr">
        <is>
          <t>IT</t>
        </is>
      </c>
      <c r="G758" t="inlineStr">
        <is>
          <t>109531</t>
        </is>
      </c>
      <c r="H758" t="inlineStr">
        <is>
          <t>28/10/2025</t>
        </is>
      </c>
      <c r="I758" t="inlineStr">
        <is>
          <t>VERDE</t>
        </is>
      </c>
      <c r="J758" t="inlineStr">
        <is>
          <t>http://www.aduanet.gob.pe/servlet/SgCDUI2?option=una&amp;n=40&amp;codaduana=118&amp;anoprese=2025&amp;numecorre=109531</t>
        </is>
      </c>
      <c r="K758" t="inlineStr">
        <is>
          <t>2026-09-24T02:48:22.164464+00:00</t>
        </is>
      </c>
    </row>
    <row r="759">
      <c r="A759" t="inlineStr">
        <is>
          <t>20542289024</t>
        </is>
      </c>
      <c r="B759" t="inlineStr">
        <is>
          <t>2025</t>
        </is>
      </c>
      <c r="C759" t="inlineStr">
        <is>
          <t>10</t>
        </is>
      </c>
      <c r="D759" t="inlineStr">
        <is>
          <t>118</t>
        </is>
      </c>
      <c r="E759" t="inlineStr">
        <is>
          <t>6982</t>
        </is>
      </c>
      <c r="F759" t="inlineStr">
        <is>
          <t>IT</t>
        </is>
      </c>
      <c r="G759" t="inlineStr">
        <is>
          <t>109532</t>
        </is>
      </c>
      <c r="H759" t="inlineStr">
        <is>
          <t>28/10/2025</t>
        </is>
      </c>
      <c r="I759" t="inlineStr">
        <is>
          <t>VERDE</t>
        </is>
      </c>
      <c r="J759" t="inlineStr">
        <is>
          <t>http://www.aduanet.gob.pe/servlet/SgCDUI2?option=una&amp;n=40&amp;codaduana=118&amp;anoprese=2025&amp;numecorre=109532</t>
        </is>
      </c>
      <c r="K759" t="inlineStr">
        <is>
          <t>2026-09-24T02:48:22.164464+00:00</t>
        </is>
      </c>
    </row>
    <row r="760">
      <c r="A760" t="inlineStr">
        <is>
          <t>20542289024</t>
        </is>
      </c>
      <c r="B760" t="inlineStr">
        <is>
          <t>2025</t>
        </is>
      </c>
      <c r="C760" t="inlineStr">
        <is>
          <t>10</t>
        </is>
      </c>
      <c r="D760" t="inlineStr">
        <is>
          <t>118</t>
        </is>
      </c>
      <c r="E760" t="inlineStr">
        <is>
          <t>6982</t>
        </is>
      </c>
      <c r="F760" t="inlineStr">
        <is>
          <t>BE</t>
        </is>
      </c>
      <c r="G760" t="inlineStr">
        <is>
          <t>109527</t>
        </is>
      </c>
      <c r="H760" t="inlineStr">
        <is>
          <t>28/10/2025</t>
        </is>
      </c>
      <c r="I760" t="inlineStr">
        <is>
          <t>VERDE</t>
        </is>
      </c>
      <c r="J760" t="inlineStr">
        <is>
          <t>http://www.aduanet.gob.pe/servlet/SgCDUI2?option=una&amp;n=40&amp;codaduana=118&amp;anoprese=2025&amp;numecorre=109527</t>
        </is>
      </c>
      <c r="K760" t="inlineStr">
        <is>
          <t>2026-09-24T02:48:22.767664+00:00</t>
        </is>
      </c>
    </row>
    <row r="761">
      <c r="A761" t="inlineStr">
        <is>
          <t>20542289024</t>
        </is>
      </c>
      <c r="B761" t="inlineStr">
        <is>
          <t>2025</t>
        </is>
      </c>
      <c r="C761" t="inlineStr">
        <is>
          <t>11</t>
        </is>
      </c>
      <c r="D761" t="inlineStr">
        <is>
          <t>118</t>
        </is>
      </c>
      <c r="E761" t="inlineStr">
        <is>
          <t>6982</t>
        </is>
      </c>
      <c r="F761" t="inlineStr">
        <is>
          <t>IT</t>
        </is>
      </c>
      <c r="G761" t="inlineStr">
        <is>
          <t>119611</t>
        </is>
      </c>
      <c r="H761" t="inlineStr">
        <is>
          <t>18/11/2025</t>
        </is>
      </c>
      <c r="I761" t="inlineStr">
        <is>
          <t>VERDE</t>
        </is>
      </c>
      <c r="J761" t="inlineStr">
        <is>
          <t>http://www.aduanet.gob.pe/servlet/SgCDUI2?option=una&amp;n=40&amp;codaduana=118&amp;anoprese=2025&amp;numecorre=119611</t>
        </is>
      </c>
      <c r="K761" t="inlineStr">
        <is>
          <t>2026-09-24T02:48:23.360957+00:00</t>
        </is>
      </c>
    </row>
    <row r="762">
      <c r="A762" t="inlineStr">
        <is>
          <t>20542289024</t>
        </is>
      </c>
      <c r="B762" t="inlineStr">
        <is>
          <t>2025</t>
        </is>
      </c>
      <c r="C762" t="inlineStr">
        <is>
          <t>11</t>
        </is>
      </c>
      <c r="D762" t="inlineStr">
        <is>
          <t>118</t>
        </is>
      </c>
      <c r="E762" t="inlineStr">
        <is>
          <t>6982</t>
        </is>
      </c>
      <c r="F762" t="inlineStr">
        <is>
          <t>IT</t>
        </is>
      </c>
      <c r="G762" t="inlineStr">
        <is>
          <t>119613</t>
        </is>
      </c>
      <c r="H762" t="inlineStr">
        <is>
          <t>18/11/2025</t>
        </is>
      </c>
      <c r="I762" t="inlineStr">
        <is>
          <t>VERDE</t>
        </is>
      </c>
      <c r="J762" t="inlineStr">
        <is>
          <t>http://www.aduanet.gob.pe/servlet/SgCDUI2?option=una&amp;n=40&amp;codaduana=118&amp;anoprese=2025&amp;numecorre=119613</t>
        </is>
      </c>
      <c r="K762" t="inlineStr">
        <is>
          <t>2026-09-24T02:48:23.360957+00:00</t>
        </is>
      </c>
    </row>
    <row r="763">
      <c r="A763" t="inlineStr">
        <is>
          <t>20542289024</t>
        </is>
      </c>
      <c r="B763" t="inlineStr">
        <is>
          <t>2025</t>
        </is>
      </c>
      <c r="C763" t="inlineStr">
        <is>
          <t>12</t>
        </is>
      </c>
      <c r="D763" t="inlineStr">
        <is>
          <t>118</t>
        </is>
      </c>
      <c r="E763" t="inlineStr">
        <is>
          <t>6982</t>
        </is>
      </c>
      <c r="F763" t="inlineStr">
        <is>
          <t>IT</t>
        </is>
      </c>
      <c r="G763" t="inlineStr">
        <is>
          <t>127545</t>
        </is>
      </c>
      <c r="H763" t="inlineStr">
        <is>
          <t>09/12/2025</t>
        </is>
      </c>
      <c r="I763" t="inlineStr">
        <is>
          <t>VERDE</t>
        </is>
      </c>
      <c r="J763" t="inlineStr">
        <is>
          <t>http://www.aduanet.gob.pe/servlet/SgCDUI2?option=una&amp;n=40&amp;codaduana=118&amp;anoprese=2025&amp;numecorre=127545</t>
        </is>
      </c>
      <c r="K763" t="inlineStr">
        <is>
          <t>2026-09-24T02:48:23.961678+00:00</t>
        </is>
      </c>
    </row>
    <row r="764">
      <c r="A764" t="inlineStr">
        <is>
          <t>20542289024</t>
        </is>
      </c>
      <c r="B764" t="inlineStr">
        <is>
          <t>2025</t>
        </is>
      </c>
      <c r="C764" t="inlineStr">
        <is>
          <t>12</t>
        </is>
      </c>
      <c r="D764" t="inlineStr">
        <is>
          <t>118</t>
        </is>
      </c>
      <c r="E764" t="inlineStr">
        <is>
          <t>6982</t>
        </is>
      </c>
      <c r="F764" t="inlineStr">
        <is>
          <t>IT</t>
        </is>
      </c>
      <c r="G764" t="inlineStr">
        <is>
          <t>136601</t>
        </is>
      </c>
      <c r="H764" t="inlineStr">
        <is>
          <t>31/12/2025</t>
        </is>
      </c>
      <c r="I764" t="inlineStr">
        <is>
          <t>VERDE</t>
        </is>
      </c>
      <c r="J764" t="inlineStr">
        <is>
          <t>http://www.aduanet.gob.pe/servlet/SgCDUI2?option=una&amp;n=40&amp;codaduana=118&amp;anoprese=2025&amp;numecorre=136601</t>
        </is>
      </c>
      <c r="K764" t="inlineStr">
        <is>
          <t>2026-09-24T02:48:23.961678+00:00</t>
        </is>
      </c>
    </row>
    <row r="765">
      <c r="A765" t="inlineStr">
        <is>
          <t>20542289024</t>
        </is>
      </c>
      <c r="B765" t="inlineStr">
        <is>
          <t>2025</t>
        </is>
      </c>
      <c r="C765" t="inlineStr">
        <is>
          <t>12</t>
        </is>
      </c>
      <c r="D765" t="inlineStr">
        <is>
          <t>118</t>
        </is>
      </c>
      <c r="E765" t="inlineStr">
        <is>
          <t>6982</t>
        </is>
      </c>
      <c r="F765" t="inlineStr">
        <is>
          <t>IT</t>
        </is>
      </c>
      <c r="G765" t="inlineStr">
        <is>
          <t>136602</t>
        </is>
      </c>
      <c r="H765" t="inlineStr">
        <is>
          <t>31/12/2025</t>
        </is>
      </c>
      <c r="I765" t="inlineStr">
        <is>
          <t>VERDE</t>
        </is>
      </c>
      <c r="J765" t="inlineStr">
        <is>
          <t>http://www.aduanet.gob.pe/servlet/SgCDUI2?option=una&amp;n=40&amp;codaduana=118&amp;anoprese=2025&amp;numecorre=136602</t>
        </is>
      </c>
      <c r="K765" t="inlineStr">
        <is>
          <t>2026-09-24T02:48:23.961678+00:00</t>
        </is>
      </c>
    </row>
    <row r="766">
      <c r="A766" t="inlineStr">
        <is>
          <t>20542289024</t>
        </is>
      </c>
      <c r="B766" t="inlineStr">
        <is>
          <t>2025</t>
        </is>
      </c>
      <c r="C766" t="inlineStr">
        <is>
          <t>12</t>
        </is>
      </c>
      <c r="D766" t="inlineStr">
        <is>
          <t>118</t>
        </is>
      </c>
      <c r="E766" t="inlineStr">
        <is>
          <t>6982</t>
        </is>
      </c>
      <c r="F766" t="inlineStr">
        <is>
          <t>IT</t>
        </is>
      </c>
      <c r="G766" t="inlineStr">
        <is>
          <t>136604</t>
        </is>
      </c>
      <c r="H766" t="inlineStr">
        <is>
          <t>31/12/2025</t>
        </is>
      </c>
      <c r="I766" t="inlineStr">
        <is>
          <t>VERDE</t>
        </is>
      </c>
      <c r="J766" t="inlineStr">
        <is>
          <t>http://www.aduanet.gob.pe/servlet/SgCDUI2?option=una&amp;n=40&amp;codaduana=118&amp;anoprese=2025&amp;numecorre=136604</t>
        </is>
      </c>
      <c r="K766" t="inlineStr">
        <is>
          <t>2026-09-24T02:48:23.961678+00:00</t>
        </is>
      </c>
    </row>
    <row r="767">
      <c r="A767" t="inlineStr">
        <is>
          <t>20542289024</t>
        </is>
      </c>
      <c r="B767" t="inlineStr">
        <is>
          <t>2025</t>
        </is>
      </c>
      <c r="C767" t="inlineStr">
        <is>
          <t>12</t>
        </is>
      </c>
      <c r="D767" t="inlineStr">
        <is>
          <t>118</t>
        </is>
      </c>
      <c r="E767" t="inlineStr">
        <is>
          <t>6982</t>
        </is>
      </c>
      <c r="F767" t="inlineStr">
        <is>
          <t>NL</t>
        </is>
      </c>
      <c r="G767" t="inlineStr">
        <is>
          <t>127548</t>
        </is>
      </c>
      <c r="H767" t="inlineStr">
        <is>
          <t>09/12/2025</t>
        </is>
      </c>
      <c r="I767" t="inlineStr">
        <is>
          <t>VERDE</t>
        </is>
      </c>
      <c r="J767" t="inlineStr">
        <is>
          <t>http://www.aduanet.gob.pe/servlet/SgCDUI2?option=una&amp;n=40&amp;codaduana=118&amp;anoprese=2025&amp;numecorre=127548</t>
        </is>
      </c>
      <c r="K767" t="inlineStr">
        <is>
          <t>2026-09-24T02:48:24.566745+00:00</t>
        </is>
      </c>
    </row>
    <row r="768">
      <c r="A768" t="inlineStr">
        <is>
          <t>20542289024</t>
        </is>
      </c>
      <c r="B768" t="inlineStr">
        <is>
          <t>2026</t>
        </is>
      </c>
      <c r="C768" t="inlineStr">
        <is>
          <t>1</t>
        </is>
      </c>
      <c r="D768" t="inlineStr">
        <is>
          <t>118</t>
        </is>
      </c>
      <c r="E768" t="inlineStr">
        <is>
          <t>6982</t>
        </is>
      </c>
      <c r="F768" t="inlineStr">
        <is>
          <t>IT</t>
        </is>
      </c>
      <c r="G768" t="inlineStr">
        <is>
          <t>002292</t>
        </is>
      </c>
      <c r="H768" t="inlineStr">
        <is>
          <t>20/01/2026</t>
        </is>
      </c>
      <c r="I768" t="inlineStr">
        <is>
          <t>VERDE</t>
        </is>
      </c>
      <c r="J768" t="inlineStr">
        <is>
          <t>http://www.aduanet.gob.pe/servlet/SgCDUI2?option=una&amp;n=40&amp;codaduana=118&amp;anoprese=2026&amp;numecorre=002292</t>
        </is>
      </c>
      <c r="K768" t="inlineStr">
        <is>
          <t>2026-09-24T02:48:25.176087+00:00</t>
        </is>
      </c>
    </row>
    <row r="769">
      <c r="A769" t="inlineStr">
        <is>
          <t>20542289024</t>
        </is>
      </c>
      <c r="B769" t="inlineStr">
        <is>
          <t>2026</t>
        </is>
      </c>
      <c r="C769" t="inlineStr">
        <is>
          <t>1</t>
        </is>
      </c>
      <c r="D769" t="inlineStr">
        <is>
          <t>118</t>
        </is>
      </c>
      <c r="E769" t="inlineStr">
        <is>
          <t>6982</t>
        </is>
      </c>
      <c r="F769" t="inlineStr">
        <is>
          <t>IT</t>
        </is>
      </c>
      <c r="G769" t="inlineStr">
        <is>
          <t>002293</t>
        </is>
      </c>
      <c r="H769" t="inlineStr">
        <is>
          <t>20/01/2026</t>
        </is>
      </c>
      <c r="I769" t="inlineStr">
        <is>
          <t>VERDE</t>
        </is>
      </c>
      <c r="J769" t="inlineStr">
        <is>
          <t>http://www.aduanet.gob.pe/servlet/SgCDUI2?option=una&amp;n=40&amp;codaduana=118&amp;anoprese=2026&amp;numecorre=002293</t>
        </is>
      </c>
      <c r="K769" t="inlineStr">
        <is>
          <t>2026-09-24T02:48:25.176087+00:00</t>
        </is>
      </c>
    </row>
    <row r="770">
      <c r="A770" t="inlineStr">
        <is>
          <t>20542289024</t>
        </is>
      </c>
      <c r="B770" t="inlineStr">
        <is>
          <t>2026</t>
        </is>
      </c>
      <c r="C770" t="inlineStr">
        <is>
          <t>1</t>
        </is>
      </c>
      <c r="D770" t="inlineStr">
        <is>
          <t>118</t>
        </is>
      </c>
      <c r="E770" t="inlineStr">
        <is>
          <t>6982</t>
        </is>
      </c>
      <c r="F770" t="inlineStr">
        <is>
          <t>IT</t>
        </is>
      </c>
      <c r="G770" t="inlineStr">
        <is>
          <t>002294</t>
        </is>
      </c>
      <c r="H770" t="inlineStr">
        <is>
          <t>20/01/2026</t>
        </is>
      </c>
      <c r="I770" t="inlineStr">
        <is>
          <t>VERDE</t>
        </is>
      </c>
      <c r="J770" t="inlineStr">
        <is>
          <t>http://www.aduanet.gob.pe/servlet/SgCDUI2?option=una&amp;n=40&amp;codaduana=118&amp;anoprese=2026&amp;numecorre=002294</t>
        </is>
      </c>
      <c r="K770" t="inlineStr">
        <is>
          <t>2026-09-24T02:48:25.176087+00:00</t>
        </is>
      </c>
    </row>
    <row r="771">
      <c r="A771" t="inlineStr">
        <is>
          <t>20542289024</t>
        </is>
      </c>
      <c r="B771" t="inlineStr">
        <is>
          <t>2026</t>
        </is>
      </c>
      <c r="C771" t="inlineStr">
        <is>
          <t>2</t>
        </is>
      </c>
      <c r="D771" t="inlineStr">
        <is>
          <t>118</t>
        </is>
      </c>
      <c r="E771" t="inlineStr">
        <is>
          <t>6982</t>
        </is>
      </c>
      <c r="F771" t="inlineStr">
        <is>
          <t>IT</t>
        </is>
      </c>
      <c r="G771" t="inlineStr">
        <is>
          <t>007824</t>
        </is>
      </c>
      <c r="H771" t="inlineStr">
        <is>
          <t>04/02/2026</t>
        </is>
      </c>
      <c r="I771" t="inlineStr">
        <is>
          <t>VERDE</t>
        </is>
      </c>
      <c r="J771" t="inlineStr">
        <is>
          <t>http://www.aduanet.gob.pe/servlet/SgCDUI2?option=una&amp;n=40&amp;codaduana=118&amp;anoprese=2026&amp;numecorre=007824</t>
        </is>
      </c>
      <c r="K771" t="inlineStr">
        <is>
          <t>2026-09-24T02:48:25.791057+00:00</t>
        </is>
      </c>
    </row>
    <row r="772">
      <c r="A772" t="inlineStr">
        <is>
          <t>20542289024</t>
        </is>
      </c>
      <c r="B772" t="inlineStr">
        <is>
          <t>2026</t>
        </is>
      </c>
      <c r="C772" t="inlineStr">
        <is>
          <t>2</t>
        </is>
      </c>
      <c r="D772" t="inlineStr">
        <is>
          <t>118</t>
        </is>
      </c>
      <c r="E772" t="inlineStr">
        <is>
          <t>6982</t>
        </is>
      </c>
      <c r="F772" t="inlineStr">
        <is>
          <t>IT</t>
        </is>
      </c>
      <c r="G772" t="inlineStr">
        <is>
          <t>007825</t>
        </is>
      </c>
      <c r="H772" t="inlineStr">
        <is>
          <t>04/02/2026</t>
        </is>
      </c>
      <c r="I772" t="inlineStr">
        <is>
          <t>VERDE</t>
        </is>
      </c>
      <c r="J772" t="inlineStr">
        <is>
          <t>http://www.aduanet.gob.pe/servlet/SgCDUI2?option=una&amp;n=40&amp;codaduana=118&amp;anoprese=2026&amp;numecorre=007825</t>
        </is>
      </c>
      <c r="K772" t="inlineStr">
        <is>
          <t>2026-09-24T02:48:25.791057+00:00</t>
        </is>
      </c>
    </row>
    <row r="773">
      <c r="A773" t="inlineStr">
        <is>
          <t>20542289024</t>
        </is>
      </c>
      <c r="B773" t="inlineStr">
        <is>
          <t>2026</t>
        </is>
      </c>
      <c r="C773" t="inlineStr">
        <is>
          <t>4</t>
        </is>
      </c>
      <c r="D773" t="inlineStr">
        <is>
          <t>118</t>
        </is>
      </c>
      <c r="E773" t="inlineStr">
        <is>
          <t>6982</t>
        </is>
      </c>
      <c r="F773" t="inlineStr">
        <is>
          <t>IT</t>
        </is>
      </c>
      <c r="G773" t="inlineStr">
        <is>
          <t>027409</t>
        </is>
      </c>
      <c r="H773" t="inlineStr">
        <is>
          <t>01/04/2026</t>
        </is>
      </c>
      <c r="I773" t="inlineStr">
        <is>
          <t>VERDE</t>
        </is>
      </c>
      <c r="J773" t="inlineStr">
        <is>
          <t>http://www.aduanet.gob.pe/servlet/SgCDUI2?option=una&amp;n=40&amp;codaduana=118&amp;anoprese=2026&amp;numecorre=027409</t>
        </is>
      </c>
      <c r="K773" t="inlineStr">
        <is>
          <t>2026-09-24T02:48:26.393615+00:00</t>
        </is>
      </c>
    </row>
    <row r="774">
      <c r="A774" t="inlineStr">
        <is>
          <t>20542289024</t>
        </is>
      </c>
      <c r="B774" t="inlineStr">
        <is>
          <t>2026</t>
        </is>
      </c>
      <c r="C774" t="inlineStr">
        <is>
          <t>4</t>
        </is>
      </c>
      <c r="D774" t="inlineStr">
        <is>
          <t>118</t>
        </is>
      </c>
      <c r="E774" t="inlineStr">
        <is>
          <t>6982</t>
        </is>
      </c>
      <c r="F774" t="inlineStr">
        <is>
          <t>IT</t>
        </is>
      </c>
      <c r="G774" t="inlineStr">
        <is>
          <t>027417</t>
        </is>
      </c>
      <c r="H774" t="inlineStr">
        <is>
          <t>01/04/2026</t>
        </is>
      </c>
      <c r="I774" t="inlineStr">
        <is>
          <t>VERDE</t>
        </is>
      </c>
      <c r="J774" t="inlineStr">
        <is>
          <t>http://www.aduanet.gob.pe/servlet/SgCDUI2?option=una&amp;n=40&amp;codaduana=118&amp;anoprese=2026&amp;numecorre=027417</t>
        </is>
      </c>
      <c r="K774" t="inlineStr">
        <is>
          <t>2026-09-24T02:48:26.393615+00:00</t>
        </is>
      </c>
    </row>
    <row r="775">
      <c r="A775" t="inlineStr">
        <is>
          <t>20542289024</t>
        </is>
      </c>
      <c r="B775" t="inlineStr">
        <is>
          <t>2026</t>
        </is>
      </c>
      <c r="C775" t="inlineStr">
        <is>
          <t>4</t>
        </is>
      </c>
      <c r="D775" t="inlineStr">
        <is>
          <t>118</t>
        </is>
      </c>
      <c r="E775" t="inlineStr">
        <is>
          <t>6982</t>
        </is>
      </c>
      <c r="F775" t="inlineStr">
        <is>
          <t>IT</t>
        </is>
      </c>
      <c r="G775" t="inlineStr">
        <is>
          <t>027418</t>
        </is>
      </c>
      <c r="H775" t="inlineStr">
        <is>
          <t>01/04/2026</t>
        </is>
      </c>
      <c r="I775" t="inlineStr">
        <is>
          <t>VERDE</t>
        </is>
      </c>
      <c r="J775" t="inlineStr">
        <is>
          <t>http://www.aduanet.gob.pe/servlet/SgCDUI2?option=una&amp;n=40&amp;codaduana=118&amp;anoprese=2026&amp;numecorre=027418</t>
        </is>
      </c>
      <c r="K775" t="inlineStr">
        <is>
          <t>2026-09-24T02:48:26.393615+00:00</t>
        </is>
      </c>
    </row>
    <row r="776">
      <c r="A776" t="inlineStr">
        <is>
          <t>20542289024</t>
        </is>
      </c>
      <c r="B776" t="inlineStr">
        <is>
          <t>2026</t>
        </is>
      </c>
      <c r="C776" t="inlineStr">
        <is>
          <t>4</t>
        </is>
      </c>
      <c r="D776" t="inlineStr">
        <is>
          <t>118</t>
        </is>
      </c>
      <c r="E776" t="inlineStr">
        <is>
          <t>6982</t>
        </is>
      </c>
      <c r="F776" t="inlineStr">
        <is>
          <t>IT</t>
        </is>
      </c>
      <c r="G776" t="inlineStr">
        <is>
          <t>035249</t>
        </is>
      </c>
      <c r="H776" t="inlineStr">
        <is>
          <t>21/04/2026</t>
        </is>
      </c>
      <c r="I776" t="inlineStr">
        <is>
          <t>VERDE</t>
        </is>
      </c>
      <c r="J776" t="inlineStr">
        <is>
          <t>http://www.aduanet.gob.pe/servlet/SgCDUI2?option=una&amp;n=40&amp;codaduana=118&amp;anoprese=2026&amp;numecorre=035249</t>
        </is>
      </c>
      <c r="K776" t="inlineStr">
        <is>
          <t>2026-09-24T02:48:26.393615+00:00</t>
        </is>
      </c>
    </row>
    <row r="777">
      <c r="A777" t="inlineStr">
        <is>
          <t>20542289024</t>
        </is>
      </c>
      <c r="B777" t="inlineStr">
        <is>
          <t>2026</t>
        </is>
      </c>
      <c r="C777" t="inlineStr">
        <is>
          <t>4</t>
        </is>
      </c>
      <c r="D777" t="inlineStr">
        <is>
          <t>118</t>
        </is>
      </c>
      <c r="E777" t="inlineStr">
        <is>
          <t>6982</t>
        </is>
      </c>
      <c r="F777" t="inlineStr">
        <is>
          <t>IT</t>
        </is>
      </c>
      <c r="G777" t="inlineStr">
        <is>
          <t>035252</t>
        </is>
      </c>
      <c r="H777" t="inlineStr">
        <is>
          <t>21/04/2026</t>
        </is>
      </c>
      <c r="I777" t="inlineStr">
        <is>
          <t>VERDE</t>
        </is>
      </c>
      <c r="J777" t="inlineStr">
        <is>
          <t>http://www.aduanet.gob.pe/servlet/SgCDUI2?option=una&amp;n=40&amp;codaduana=118&amp;anoprese=2026&amp;numecorre=035252</t>
        </is>
      </c>
      <c r="K777" t="inlineStr">
        <is>
          <t>2026-09-24T02:48:26.393615+00:00</t>
        </is>
      </c>
    </row>
    <row r="778">
      <c r="A778" t="inlineStr">
        <is>
          <t>20542289024</t>
        </is>
      </c>
      <c r="B778" t="inlineStr">
        <is>
          <t>2026</t>
        </is>
      </c>
      <c r="C778" t="inlineStr">
        <is>
          <t>4</t>
        </is>
      </c>
      <c r="D778" t="inlineStr">
        <is>
          <t>118</t>
        </is>
      </c>
      <c r="E778" t="inlineStr">
        <is>
          <t>6982</t>
        </is>
      </c>
      <c r="F778" t="inlineStr">
        <is>
          <t>IT</t>
        </is>
      </c>
      <c r="G778" t="inlineStr">
        <is>
          <t>035254</t>
        </is>
      </c>
      <c r="H778" t="inlineStr">
        <is>
          <t>21/04/2026</t>
        </is>
      </c>
      <c r="I778" t="inlineStr">
        <is>
          <t>VERDE</t>
        </is>
      </c>
      <c r="J778" t="inlineStr">
        <is>
          <t>http://www.aduanet.gob.pe/servlet/SgCDUI2?option=una&amp;n=40&amp;codaduana=118&amp;anoprese=2026&amp;numecorre=035254</t>
        </is>
      </c>
      <c r="K778" t="inlineStr">
        <is>
          <t>2026-09-24T02:48:26.393615+00:00</t>
        </is>
      </c>
    </row>
    <row r="779">
      <c r="A779" t="inlineStr">
        <is>
          <t>20542380455</t>
        </is>
      </c>
      <c r="B779" t="inlineStr">
        <is>
          <t>2025</t>
        </is>
      </c>
      <c r="C779" t="inlineStr">
        <is>
          <t>1</t>
        </is>
      </c>
      <c r="D779" t="inlineStr">
        <is>
          <t>046</t>
        </is>
      </c>
      <c r="E779" t="inlineStr">
        <is>
          <t>7620</t>
        </is>
      </c>
      <c r="F779" t="inlineStr">
        <is>
          <t>CA</t>
        </is>
      </c>
      <c r="G779" t="inlineStr">
        <is>
          <t>000179</t>
        </is>
      </c>
      <c r="H779" t="inlineStr">
        <is>
          <t>08/01/2025</t>
        </is>
      </c>
      <c r="I779" t="inlineStr">
        <is>
          <t>VERDE</t>
        </is>
      </c>
      <c r="J779" t="inlineStr">
        <is>
          <t>http://www.aduanet.gob.pe/servlet/SgCDUI2?option=una&amp;n=40&amp;codaduana=046&amp;anoprese=2025&amp;numecorre=000179</t>
        </is>
      </c>
      <c r="K779" t="inlineStr">
        <is>
          <t>2026-09-24T02:48:26.995628+00:00</t>
        </is>
      </c>
    </row>
    <row r="780">
      <c r="A780" t="inlineStr">
        <is>
          <t>20542380455</t>
        </is>
      </c>
      <c r="B780" t="inlineStr">
        <is>
          <t>2025</t>
        </is>
      </c>
      <c r="C780" t="inlineStr">
        <is>
          <t>6</t>
        </is>
      </c>
      <c r="D780" t="inlineStr">
        <is>
          <t>046</t>
        </is>
      </c>
      <c r="E780" t="inlineStr">
        <is>
          <t>5901</t>
        </is>
      </c>
      <c r="F780" t="inlineStr">
        <is>
          <t>BE</t>
        </is>
      </c>
      <c r="G780" t="inlineStr">
        <is>
          <t>022293</t>
        </is>
      </c>
      <c r="H780" t="inlineStr">
        <is>
          <t>06/06/2025</t>
        </is>
      </c>
      <c r="I780" t="inlineStr">
        <is>
          <t>VERDE</t>
        </is>
      </c>
      <c r="J780" t="inlineStr">
        <is>
          <t>http://www.aduanet.gob.pe/servlet/SgCDUI2?option=una&amp;n=40&amp;codaduana=046&amp;anoprese=2025&amp;numecorre=022293</t>
        </is>
      </c>
      <c r="K780" t="inlineStr">
        <is>
          <t>2026-09-24T02:48:27.599877+00:00</t>
        </is>
      </c>
    </row>
    <row r="781">
      <c r="A781" t="inlineStr">
        <is>
          <t>20542380455</t>
        </is>
      </c>
      <c r="B781" t="inlineStr">
        <is>
          <t>2025</t>
        </is>
      </c>
      <c r="C781" t="inlineStr">
        <is>
          <t>6</t>
        </is>
      </c>
      <c r="D781" t="inlineStr">
        <is>
          <t>046</t>
        </is>
      </c>
      <c r="E781" t="inlineStr">
        <is>
          <t>5901</t>
        </is>
      </c>
      <c r="F781" t="inlineStr">
        <is>
          <t>DK</t>
        </is>
      </c>
      <c r="G781" t="inlineStr">
        <is>
          <t>024106</t>
        </is>
      </c>
      <c r="H781" t="inlineStr">
        <is>
          <t>24/06/2025</t>
        </is>
      </c>
      <c r="I781" t="inlineStr">
        <is>
          <t>VERDE</t>
        </is>
      </c>
      <c r="J781" t="inlineStr">
        <is>
          <t>http://www.aduanet.gob.pe/servlet/SgCDUI2?option=una&amp;n=40&amp;codaduana=046&amp;anoprese=2025&amp;numecorre=024106</t>
        </is>
      </c>
      <c r="K781" t="inlineStr">
        <is>
          <t>2026-09-24T02:48:28.209151+00:00</t>
        </is>
      </c>
    </row>
    <row r="782">
      <c r="A782" t="inlineStr">
        <is>
          <t>20542380455</t>
        </is>
      </c>
      <c r="B782" t="inlineStr">
        <is>
          <t>2025</t>
        </is>
      </c>
      <c r="C782" t="inlineStr">
        <is>
          <t>6</t>
        </is>
      </c>
      <c r="D782" t="inlineStr">
        <is>
          <t>046</t>
        </is>
      </c>
      <c r="E782" t="inlineStr">
        <is>
          <t>7620</t>
        </is>
      </c>
      <c r="F782" t="inlineStr">
        <is>
          <t>FR</t>
        </is>
      </c>
      <c r="G782" t="inlineStr">
        <is>
          <t>022315</t>
        </is>
      </c>
      <c r="H782" t="inlineStr">
        <is>
          <t>10/06/2025</t>
        </is>
      </c>
      <c r="I782" t="inlineStr">
        <is>
          <t>VERDE</t>
        </is>
      </c>
      <c r="J782" t="inlineStr">
        <is>
          <t>http://www.aduanet.gob.pe/servlet/SgCDUI2?option=una&amp;n=40&amp;codaduana=046&amp;anoprese=2025&amp;numecorre=022315</t>
        </is>
      </c>
      <c r="K782" t="inlineStr">
        <is>
          <t>2026-09-24T02:48:28.807099+00:00</t>
        </is>
      </c>
    </row>
    <row r="783">
      <c r="A783" t="inlineStr">
        <is>
          <t>20542380455</t>
        </is>
      </c>
      <c r="B783" t="inlineStr">
        <is>
          <t>2025</t>
        </is>
      </c>
      <c r="C783" t="inlineStr">
        <is>
          <t>6</t>
        </is>
      </c>
      <c r="D783" t="inlineStr">
        <is>
          <t>046</t>
        </is>
      </c>
      <c r="E783" t="inlineStr">
        <is>
          <t>7620</t>
        </is>
      </c>
      <c r="F783" t="inlineStr">
        <is>
          <t>GB</t>
        </is>
      </c>
      <c r="G783" t="inlineStr">
        <is>
          <t>021450</t>
        </is>
      </c>
      <c r="H783" t="inlineStr">
        <is>
          <t>01/06/2025</t>
        </is>
      </c>
      <c r="I783" t="inlineStr">
        <is>
          <t>VERDE</t>
        </is>
      </c>
      <c r="J783" t="inlineStr">
        <is>
          <t>http://www.aduanet.gob.pe/servlet/SgCDUI2?option=una&amp;n=40&amp;codaduana=046&amp;anoprese=2025&amp;numecorre=021450</t>
        </is>
      </c>
      <c r="K783" t="inlineStr">
        <is>
          <t>2026-09-24T02:48:29.397506+00:00</t>
        </is>
      </c>
    </row>
    <row r="784">
      <c r="A784" t="inlineStr">
        <is>
          <t>20542380455</t>
        </is>
      </c>
      <c r="B784" t="inlineStr">
        <is>
          <t>2025</t>
        </is>
      </c>
      <c r="C784" t="inlineStr">
        <is>
          <t>6</t>
        </is>
      </c>
      <c r="D784" t="inlineStr">
        <is>
          <t>046</t>
        </is>
      </c>
      <c r="E784" t="inlineStr">
        <is>
          <t>7620</t>
        </is>
      </c>
      <c r="F784" t="inlineStr">
        <is>
          <t>US</t>
        </is>
      </c>
      <c r="G784" t="inlineStr">
        <is>
          <t>023369</t>
        </is>
      </c>
      <c r="H784" t="inlineStr">
        <is>
          <t>24/06/2025</t>
        </is>
      </c>
      <c r="I784" t="inlineStr">
        <is>
          <t>VERDE</t>
        </is>
      </c>
      <c r="J784" t="inlineStr">
        <is>
          <t>http://www.aduanet.gob.pe/servlet/SgCDUI2?option=una&amp;n=40&amp;codaduana=046&amp;anoprese=2025&amp;numecorre=023369</t>
        </is>
      </c>
      <c r="K784" t="inlineStr">
        <is>
          <t>2026-09-24T02:48:30.020583+00:00</t>
        </is>
      </c>
    </row>
    <row r="785">
      <c r="A785" t="inlineStr">
        <is>
          <t>20542380455</t>
        </is>
      </c>
      <c r="B785" t="inlineStr">
        <is>
          <t>2025</t>
        </is>
      </c>
      <c r="C785" t="inlineStr">
        <is>
          <t>6</t>
        </is>
      </c>
      <c r="D785" t="inlineStr">
        <is>
          <t>046</t>
        </is>
      </c>
      <c r="E785" t="inlineStr">
        <is>
          <t>7620</t>
        </is>
      </c>
      <c r="F785" t="inlineStr">
        <is>
          <t>US</t>
        </is>
      </c>
      <c r="G785" t="inlineStr">
        <is>
          <t>023370</t>
        </is>
      </c>
      <c r="H785" t="inlineStr">
        <is>
          <t>24/06/2025</t>
        </is>
      </c>
      <c r="I785" t="inlineStr">
        <is>
          <t>VERDE</t>
        </is>
      </c>
      <c r="J785" t="inlineStr">
        <is>
          <t>http://www.aduanet.gob.pe/servlet/SgCDUI2?option=una&amp;n=40&amp;codaduana=046&amp;anoprese=2025&amp;numecorre=023370</t>
        </is>
      </c>
      <c r="K785" t="inlineStr">
        <is>
          <t>2026-09-24T02:48:30.020583+00:00</t>
        </is>
      </c>
    </row>
    <row r="786">
      <c r="A786" t="inlineStr">
        <is>
          <t>20542380455</t>
        </is>
      </c>
      <c r="B786" t="inlineStr">
        <is>
          <t>2025</t>
        </is>
      </c>
      <c r="C786" t="inlineStr">
        <is>
          <t>7</t>
        </is>
      </c>
      <c r="D786" t="inlineStr">
        <is>
          <t>046</t>
        </is>
      </c>
      <c r="E786" t="inlineStr">
        <is>
          <t>7620</t>
        </is>
      </c>
      <c r="F786" t="inlineStr">
        <is>
          <t>CA</t>
        </is>
      </c>
      <c r="G786" t="inlineStr">
        <is>
          <t>026821</t>
        </is>
      </c>
      <c r="H786" t="inlineStr">
        <is>
          <t>13/07/2025</t>
        </is>
      </c>
      <c r="I786" t="inlineStr">
        <is>
          <t>VERDE</t>
        </is>
      </c>
      <c r="J786" t="inlineStr">
        <is>
          <t>http://www.aduanet.gob.pe/servlet/SgCDUI2?option=una&amp;n=40&amp;codaduana=046&amp;anoprese=2025&amp;numecorre=026821</t>
        </is>
      </c>
      <c r="K786" t="inlineStr">
        <is>
          <t>2026-09-24T02:48:30.615902+00:00</t>
        </is>
      </c>
    </row>
    <row r="787">
      <c r="A787" t="inlineStr">
        <is>
          <t>20542380455</t>
        </is>
      </c>
      <c r="B787" t="inlineStr">
        <is>
          <t>2025</t>
        </is>
      </c>
      <c r="C787" t="inlineStr">
        <is>
          <t>7</t>
        </is>
      </c>
      <c r="D787" t="inlineStr">
        <is>
          <t>046</t>
        </is>
      </c>
      <c r="E787" t="inlineStr">
        <is>
          <t>5901</t>
        </is>
      </c>
      <c r="F787" t="inlineStr">
        <is>
          <t>BE</t>
        </is>
      </c>
      <c r="G787" t="inlineStr">
        <is>
          <t>025888</t>
        </is>
      </c>
      <c r="H787" t="inlineStr">
        <is>
          <t>04/07/2025</t>
        </is>
      </c>
      <c r="I787" t="inlineStr">
        <is>
          <t>VERDE</t>
        </is>
      </c>
      <c r="J787" t="inlineStr">
        <is>
          <t>http://www.aduanet.gob.pe/servlet/SgCDUI2?option=una&amp;n=40&amp;codaduana=046&amp;anoprese=2025&amp;numecorre=025888</t>
        </is>
      </c>
      <c r="K787" t="inlineStr">
        <is>
          <t>2026-09-24T02:48:31.219267+00:00</t>
        </is>
      </c>
    </row>
    <row r="788">
      <c r="A788" t="inlineStr">
        <is>
          <t>20542380455</t>
        </is>
      </c>
      <c r="B788" t="inlineStr">
        <is>
          <t>2025</t>
        </is>
      </c>
      <c r="C788" t="inlineStr">
        <is>
          <t>7</t>
        </is>
      </c>
      <c r="D788" t="inlineStr">
        <is>
          <t>046</t>
        </is>
      </c>
      <c r="E788" t="inlineStr">
        <is>
          <t>7620</t>
        </is>
      </c>
      <c r="F788" t="inlineStr">
        <is>
          <t>BE</t>
        </is>
      </c>
      <c r="G788" t="inlineStr">
        <is>
          <t>025744</t>
        </is>
      </c>
      <c r="H788" t="inlineStr">
        <is>
          <t>06/07/2025</t>
        </is>
      </c>
      <c r="I788" t="inlineStr">
        <is>
          <t>VERDE</t>
        </is>
      </c>
      <c r="J788" t="inlineStr">
        <is>
          <t>http://www.aduanet.gob.pe/servlet/SgCDUI2?option=una&amp;n=40&amp;codaduana=046&amp;anoprese=2025&amp;numecorre=025744</t>
        </is>
      </c>
      <c r="K788" t="inlineStr">
        <is>
          <t>2026-09-24T02:48:31.819483+00:00</t>
        </is>
      </c>
    </row>
    <row r="789">
      <c r="A789" t="inlineStr">
        <is>
          <t>20542380455</t>
        </is>
      </c>
      <c r="B789" t="inlineStr">
        <is>
          <t>2025</t>
        </is>
      </c>
      <c r="C789" t="inlineStr">
        <is>
          <t>7</t>
        </is>
      </c>
      <c r="D789" t="inlineStr">
        <is>
          <t>046</t>
        </is>
      </c>
      <c r="E789" t="inlineStr">
        <is>
          <t>7620</t>
        </is>
      </c>
      <c r="F789" t="inlineStr">
        <is>
          <t>US</t>
        </is>
      </c>
      <c r="G789" t="inlineStr">
        <is>
          <t>025192</t>
        </is>
      </c>
      <c r="H789" t="inlineStr">
        <is>
          <t>06/07/2025</t>
        </is>
      </c>
      <c r="I789" t="inlineStr">
        <is>
          <t>VERDE</t>
        </is>
      </c>
      <c r="J789" t="inlineStr">
        <is>
          <t>http://www.aduanet.gob.pe/servlet/SgCDUI2?option=una&amp;n=40&amp;codaduana=046&amp;anoprese=2025&amp;numecorre=025192</t>
        </is>
      </c>
      <c r="K789" t="inlineStr">
        <is>
          <t>2026-09-24T02:48:32.417287+00:00</t>
        </is>
      </c>
    </row>
    <row r="790">
      <c r="A790" t="inlineStr">
        <is>
          <t>20542380455</t>
        </is>
      </c>
      <c r="B790" t="inlineStr">
        <is>
          <t>2025</t>
        </is>
      </c>
      <c r="C790" t="inlineStr">
        <is>
          <t>7</t>
        </is>
      </c>
      <c r="D790" t="inlineStr">
        <is>
          <t>046</t>
        </is>
      </c>
      <c r="E790" t="inlineStr">
        <is>
          <t>7620</t>
        </is>
      </c>
      <c r="F790" t="inlineStr">
        <is>
          <t>DE</t>
        </is>
      </c>
      <c r="G790" t="inlineStr">
        <is>
          <t>027915</t>
        </is>
      </c>
      <c r="H790" t="inlineStr">
        <is>
          <t>21/07/2025</t>
        </is>
      </c>
      <c r="I790" t="inlineStr">
        <is>
          <t>VERDE</t>
        </is>
      </c>
      <c r="J790" t="inlineStr">
        <is>
          <t>http://www.aduanet.gob.pe/servlet/SgCDUI2?option=una&amp;n=40&amp;codaduana=046&amp;anoprese=2025&amp;numecorre=027915</t>
        </is>
      </c>
      <c r="K790" t="inlineStr">
        <is>
          <t>2026-09-24T02:48:33.009669+00:00</t>
        </is>
      </c>
    </row>
    <row r="791">
      <c r="A791" t="inlineStr">
        <is>
          <t>20542380455</t>
        </is>
      </c>
      <c r="B791" t="inlineStr">
        <is>
          <t>2025</t>
        </is>
      </c>
      <c r="C791" t="inlineStr">
        <is>
          <t>7</t>
        </is>
      </c>
      <c r="D791" t="inlineStr">
        <is>
          <t>046</t>
        </is>
      </c>
      <c r="E791" t="inlineStr">
        <is>
          <t>7620</t>
        </is>
      </c>
      <c r="F791" t="inlineStr">
        <is>
          <t>GB</t>
        </is>
      </c>
      <c r="G791" t="inlineStr">
        <is>
          <t>025193</t>
        </is>
      </c>
      <c r="H791" t="inlineStr">
        <is>
          <t>06/07/2025</t>
        </is>
      </c>
      <c r="I791" t="inlineStr">
        <is>
          <t>VERDE</t>
        </is>
      </c>
      <c r="J791" t="inlineStr">
        <is>
          <t>http://www.aduanet.gob.pe/servlet/SgCDUI2?option=una&amp;n=40&amp;codaduana=046&amp;anoprese=2025&amp;numecorre=025193</t>
        </is>
      </c>
      <c r="K791" t="inlineStr">
        <is>
          <t>2026-09-24T02:48:33.623018+00:00</t>
        </is>
      </c>
    </row>
    <row r="792">
      <c r="A792" t="inlineStr">
        <is>
          <t>20542380455</t>
        </is>
      </c>
      <c r="B792" t="inlineStr">
        <is>
          <t>2025</t>
        </is>
      </c>
      <c r="C792" t="inlineStr">
        <is>
          <t>7</t>
        </is>
      </c>
      <c r="D792" t="inlineStr">
        <is>
          <t>046</t>
        </is>
      </c>
      <c r="E792" t="inlineStr">
        <is>
          <t>7620</t>
        </is>
      </c>
      <c r="F792" t="inlineStr">
        <is>
          <t>GB</t>
        </is>
      </c>
      <c r="G792" t="inlineStr">
        <is>
          <t>025742</t>
        </is>
      </c>
      <c r="H792" t="inlineStr">
        <is>
          <t>06/07/2025</t>
        </is>
      </c>
      <c r="I792" t="inlineStr">
        <is>
          <t>VERDE</t>
        </is>
      </c>
      <c r="J792" t="inlineStr">
        <is>
          <t>http://www.aduanet.gob.pe/servlet/SgCDUI2?option=una&amp;n=40&amp;codaduana=046&amp;anoprese=2025&amp;numecorre=025742</t>
        </is>
      </c>
      <c r="K792" t="inlineStr">
        <is>
          <t>2026-09-24T02:48:33.623018+00:00</t>
        </is>
      </c>
    </row>
    <row r="793">
      <c r="A793" t="inlineStr">
        <is>
          <t>20542380455</t>
        </is>
      </c>
      <c r="B793" t="inlineStr">
        <is>
          <t>2025</t>
        </is>
      </c>
      <c r="C793" t="inlineStr">
        <is>
          <t>8</t>
        </is>
      </c>
      <c r="D793" t="inlineStr">
        <is>
          <t>046</t>
        </is>
      </c>
      <c r="E793" t="inlineStr">
        <is>
          <t>7620</t>
        </is>
      </c>
      <c r="F793" t="inlineStr">
        <is>
          <t>BE</t>
        </is>
      </c>
      <c r="G793" t="inlineStr">
        <is>
          <t>030369</t>
        </is>
      </c>
      <c r="H793" t="inlineStr">
        <is>
          <t>10/08/2025</t>
        </is>
      </c>
      <c r="I793" t="inlineStr">
        <is>
          <t>VERDE</t>
        </is>
      </c>
      <c r="J793" t="inlineStr">
        <is>
          <t>http://www.aduanet.gob.pe/servlet/SgCDUI2?option=una&amp;n=40&amp;codaduana=046&amp;anoprese=2025&amp;numecorre=030369</t>
        </is>
      </c>
      <c r="K793" t="inlineStr">
        <is>
          <t>2026-09-24T02:48:34.246792+00:00</t>
        </is>
      </c>
    </row>
    <row r="794">
      <c r="A794" t="inlineStr">
        <is>
          <t>20542380455</t>
        </is>
      </c>
      <c r="B794" t="inlineStr">
        <is>
          <t>2025</t>
        </is>
      </c>
      <c r="C794" t="inlineStr">
        <is>
          <t>8</t>
        </is>
      </c>
      <c r="D794" t="inlineStr">
        <is>
          <t>046</t>
        </is>
      </c>
      <c r="E794" t="inlineStr">
        <is>
          <t>5901</t>
        </is>
      </c>
      <c r="F794" t="inlineStr">
        <is>
          <t>DK</t>
        </is>
      </c>
      <c r="G794" t="inlineStr">
        <is>
          <t>029719</t>
        </is>
      </c>
      <c r="H794" t="inlineStr">
        <is>
          <t>02/08/2025</t>
        </is>
      </c>
      <c r="I794" t="inlineStr">
        <is>
          <t>VERDE</t>
        </is>
      </c>
      <c r="J794" t="inlineStr">
        <is>
          <t>http://www.aduanet.gob.pe/servlet/SgCDUI2?option=una&amp;n=40&amp;codaduana=046&amp;anoprese=2025&amp;numecorre=029719</t>
        </is>
      </c>
      <c r="K794" t="inlineStr">
        <is>
          <t>2026-09-24T02:48:34.932464+00:00</t>
        </is>
      </c>
    </row>
    <row r="795">
      <c r="A795" t="inlineStr">
        <is>
          <t>20542380455</t>
        </is>
      </c>
      <c r="B795" t="inlineStr">
        <is>
          <t>2025</t>
        </is>
      </c>
      <c r="C795" t="inlineStr">
        <is>
          <t>8</t>
        </is>
      </c>
      <c r="D795" t="inlineStr">
        <is>
          <t>046</t>
        </is>
      </c>
      <c r="E795" t="inlineStr">
        <is>
          <t>7620</t>
        </is>
      </c>
      <c r="F795" t="inlineStr">
        <is>
          <t>GB</t>
        </is>
      </c>
      <c r="G795" t="inlineStr">
        <is>
          <t>029705</t>
        </is>
      </c>
      <c r="H795" t="inlineStr">
        <is>
          <t>02/08/2025</t>
        </is>
      </c>
      <c r="I795" t="inlineStr">
        <is>
          <t>VERDE</t>
        </is>
      </c>
      <c r="J795" t="inlineStr">
        <is>
          <t>http://www.aduanet.gob.pe/servlet/SgCDUI2?option=una&amp;n=40&amp;codaduana=046&amp;anoprese=2025&amp;numecorre=029705</t>
        </is>
      </c>
      <c r="K795" t="inlineStr">
        <is>
          <t>2026-09-24T02:48:35.569329+00:00</t>
        </is>
      </c>
    </row>
    <row r="796">
      <c r="A796" t="inlineStr">
        <is>
          <t>20542380455</t>
        </is>
      </c>
      <c r="B796" t="inlineStr">
        <is>
          <t>2025</t>
        </is>
      </c>
      <c r="C796" t="inlineStr">
        <is>
          <t>8</t>
        </is>
      </c>
      <c r="D796" t="inlineStr">
        <is>
          <t>046</t>
        </is>
      </c>
      <c r="E796" t="inlineStr">
        <is>
          <t>7620</t>
        </is>
      </c>
      <c r="F796" t="inlineStr">
        <is>
          <t>GB</t>
        </is>
      </c>
      <c r="G796" t="inlineStr">
        <is>
          <t>030371</t>
        </is>
      </c>
      <c r="H796" t="inlineStr">
        <is>
          <t>10/08/2025</t>
        </is>
      </c>
      <c r="I796" t="inlineStr">
        <is>
          <t>VERDE</t>
        </is>
      </c>
      <c r="J796" t="inlineStr">
        <is>
          <t>http://www.aduanet.gob.pe/servlet/SgCDUI2?option=una&amp;n=40&amp;codaduana=046&amp;anoprese=2025&amp;numecorre=030371</t>
        </is>
      </c>
      <c r="K796" t="inlineStr">
        <is>
          <t>2026-09-24T02:48:35.569329+00:00</t>
        </is>
      </c>
    </row>
    <row r="797">
      <c r="A797" t="inlineStr">
        <is>
          <t>20542380455</t>
        </is>
      </c>
      <c r="B797" t="inlineStr">
        <is>
          <t>2025</t>
        </is>
      </c>
      <c r="C797" t="inlineStr">
        <is>
          <t>8</t>
        </is>
      </c>
      <c r="D797" t="inlineStr">
        <is>
          <t>046</t>
        </is>
      </c>
      <c r="E797" t="inlineStr">
        <is>
          <t>7620</t>
        </is>
      </c>
      <c r="F797" t="inlineStr">
        <is>
          <t>GB</t>
        </is>
      </c>
      <c r="G797" t="inlineStr">
        <is>
          <t>031923</t>
        </is>
      </c>
      <c r="H797" t="inlineStr">
        <is>
          <t>23/08/2025</t>
        </is>
      </c>
      <c r="I797" t="inlineStr">
        <is>
          <t>VERDE</t>
        </is>
      </c>
      <c r="J797" t="inlineStr">
        <is>
          <t>http://www.aduanet.gob.pe/servlet/SgCDUI2?option=una&amp;n=40&amp;codaduana=046&amp;anoprese=2025&amp;numecorre=031923</t>
        </is>
      </c>
      <c r="K797" t="inlineStr">
        <is>
          <t>2026-09-24T02:48:35.569329+00:00</t>
        </is>
      </c>
    </row>
    <row r="798">
      <c r="A798" t="inlineStr">
        <is>
          <t>20542380455</t>
        </is>
      </c>
      <c r="B798" t="inlineStr">
        <is>
          <t>2025</t>
        </is>
      </c>
      <c r="C798" t="inlineStr">
        <is>
          <t>8</t>
        </is>
      </c>
      <c r="D798" t="inlineStr">
        <is>
          <t>046</t>
        </is>
      </c>
      <c r="E798" t="inlineStr">
        <is>
          <t>7620</t>
        </is>
      </c>
      <c r="F798" t="inlineStr">
        <is>
          <t>SE</t>
        </is>
      </c>
      <c r="G798" t="inlineStr">
        <is>
          <t>028655</t>
        </is>
      </c>
      <c r="H798" t="inlineStr">
        <is>
          <t>02/08/2025</t>
        </is>
      </c>
      <c r="I798" t="inlineStr">
        <is>
          <t>VERDE</t>
        </is>
      </c>
      <c r="J798" t="inlineStr">
        <is>
          <t>http://www.aduanet.gob.pe/servlet/SgCDUI2?option=una&amp;n=40&amp;codaduana=046&amp;anoprese=2025&amp;numecorre=028655</t>
        </is>
      </c>
      <c r="K798" t="inlineStr">
        <is>
          <t>2026-09-24T02:48:36.295221+00:00</t>
        </is>
      </c>
    </row>
    <row r="799">
      <c r="A799" t="inlineStr">
        <is>
          <t>20542380455</t>
        </is>
      </c>
      <c r="B799" t="inlineStr">
        <is>
          <t>2025</t>
        </is>
      </c>
      <c r="C799" t="inlineStr">
        <is>
          <t>8</t>
        </is>
      </c>
      <c r="D799" t="inlineStr">
        <is>
          <t>046</t>
        </is>
      </c>
      <c r="E799" t="inlineStr">
        <is>
          <t>7620</t>
        </is>
      </c>
      <c r="F799" t="inlineStr">
        <is>
          <t>CA</t>
        </is>
      </c>
      <c r="G799" t="inlineStr">
        <is>
          <t>029994</t>
        </is>
      </c>
      <c r="H799" t="inlineStr">
        <is>
          <t>10/08/2025</t>
        </is>
      </c>
      <c r="I799" t="inlineStr">
        <is>
          <t>VERDE</t>
        </is>
      </c>
      <c r="J799" t="inlineStr">
        <is>
          <t>http://www.aduanet.gob.pe/servlet/SgCDUI2?option=una&amp;n=40&amp;codaduana=046&amp;anoprese=2025&amp;numecorre=029994</t>
        </is>
      </c>
      <c r="K799" t="inlineStr">
        <is>
          <t>2026-09-24T02:48:37.118794+00:00</t>
        </is>
      </c>
    </row>
    <row r="800">
      <c r="A800" t="inlineStr">
        <is>
          <t>20542380455</t>
        </is>
      </c>
      <c r="B800" t="inlineStr">
        <is>
          <t>2025</t>
        </is>
      </c>
      <c r="C800" t="inlineStr">
        <is>
          <t>9</t>
        </is>
      </c>
      <c r="D800" t="inlineStr">
        <is>
          <t>046</t>
        </is>
      </c>
      <c r="E800" t="inlineStr">
        <is>
          <t>7620</t>
        </is>
      </c>
      <c r="F800" t="inlineStr">
        <is>
          <t>DE</t>
        </is>
      </c>
      <c r="G800" t="inlineStr">
        <is>
          <t>033610</t>
        </is>
      </c>
      <c r="H800" t="inlineStr">
        <is>
          <t>06/09/2025</t>
        </is>
      </c>
      <c r="I800" t="inlineStr">
        <is>
          <t>VERDE</t>
        </is>
      </c>
      <c r="J800" t="inlineStr">
        <is>
          <t>http://www.aduanet.gob.pe/servlet/SgCDUI2?option=una&amp;n=40&amp;codaduana=046&amp;anoprese=2025&amp;numecorre=033610</t>
        </is>
      </c>
      <c r="K800" t="inlineStr">
        <is>
          <t>2026-09-24T02:48:37.883329+00:00</t>
        </is>
      </c>
    </row>
    <row r="801">
      <c r="A801" t="inlineStr">
        <is>
          <t>20542380455</t>
        </is>
      </c>
      <c r="B801" t="inlineStr">
        <is>
          <t>2025</t>
        </is>
      </c>
      <c r="C801" t="inlineStr">
        <is>
          <t>9</t>
        </is>
      </c>
      <c r="D801" t="inlineStr">
        <is>
          <t>046</t>
        </is>
      </c>
      <c r="E801" t="inlineStr">
        <is>
          <t>7620</t>
        </is>
      </c>
      <c r="F801" t="inlineStr">
        <is>
          <t>DE</t>
        </is>
      </c>
      <c r="G801" t="inlineStr">
        <is>
          <t>033876</t>
        </is>
      </c>
      <c r="H801" t="inlineStr">
        <is>
          <t>06/09/2025</t>
        </is>
      </c>
      <c r="I801" t="inlineStr">
        <is>
          <t>VERDE</t>
        </is>
      </c>
      <c r="J801" t="inlineStr">
        <is>
          <t>http://www.aduanet.gob.pe/servlet/SgCDUI2?option=una&amp;n=40&amp;codaduana=046&amp;anoprese=2025&amp;numecorre=033876</t>
        </is>
      </c>
      <c r="K801" t="inlineStr">
        <is>
          <t>2026-09-24T02:48:37.883329+00:00</t>
        </is>
      </c>
    </row>
    <row r="802">
      <c r="A802" t="inlineStr">
        <is>
          <t>20542380455</t>
        </is>
      </c>
      <c r="B802" t="inlineStr">
        <is>
          <t>2025</t>
        </is>
      </c>
      <c r="C802" t="inlineStr">
        <is>
          <t>9</t>
        </is>
      </c>
      <c r="D802" t="inlineStr">
        <is>
          <t>046</t>
        </is>
      </c>
      <c r="E802" t="inlineStr">
        <is>
          <t>7620</t>
        </is>
      </c>
      <c r="F802" t="inlineStr">
        <is>
          <t>US</t>
        </is>
      </c>
      <c r="G802" t="inlineStr">
        <is>
          <t>035757</t>
        </is>
      </c>
      <c r="H802" t="inlineStr">
        <is>
          <t>20/09/2025</t>
        </is>
      </c>
      <c r="I802" t="inlineStr">
        <is>
          <t>VERDE</t>
        </is>
      </c>
      <c r="J802" t="inlineStr">
        <is>
          <t>http://www.aduanet.gob.pe/servlet/SgCDUI2?option=una&amp;n=40&amp;codaduana=046&amp;anoprese=2025&amp;numecorre=035757</t>
        </is>
      </c>
      <c r="K802" t="inlineStr">
        <is>
          <t>2026-09-24T02:48:38.635361+00:00</t>
        </is>
      </c>
    </row>
    <row r="803">
      <c r="A803" t="inlineStr">
        <is>
          <t>20542380455</t>
        </is>
      </c>
      <c r="B803" t="inlineStr">
        <is>
          <t>2025</t>
        </is>
      </c>
      <c r="C803" t="inlineStr">
        <is>
          <t>9</t>
        </is>
      </c>
      <c r="D803" t="inlineStr">
        <is>
          <t>046</t>
        </is>
      </c>
      <c r="E803" t="inlineStr">
        <is>
          <t>7620</t>
        </is>
      </c>
      <c r="F803" t="inlineStr">
        <is>
          <t>SE</t>
        </is>
      </c>
      <c r="G803" t="inlineStr">
        <is>
          <t>034935</t>
        </is>
      </c>
      <c r="H803" t="inlineStr">
        <is>
          <t>16/09/2025</t>
        </is>
      </c>
      <c r="I803" t="inlineStr">
        <is>
          <t>VERDE</t>
        </is>
      </c>
      <c r="J803" t="inlineStr">
        <is>
          <t>http://www.aduanet.gob.pe/servlet/SgCDUI2?option=una&amp;n=40&amp;codaduana=046&amp;anoprese=2025&amp;numecorre=034935</t>
        </is>
      </c>
      <c r="K803" t="inlineStr">
        <is>
          <t>2026-09-24T02:48:39.365686+00:00</t>
        </is>
      </c>
    </row>
    <row r="804">
      <c r="A804" t="inlineStr">
        <is>
          <t>20542380455</t>
        </is>
      </c>
      <c r="B804" t="inlineStr">
        <is>
          <t>2025</t>
        </is>
      </c>
      <c r="C804" t="inlineStr">
        <is>
          <t>9</t>
        </is>
      </c>
      <c r="D804" t="inlineStr">
        <is>
          <t>046</t>
        </is>
      </c>
      <c r="E804" t="inlineStr">
        <is>
          <t>7620</t>
        </is>
      </c>
      <c r="F804" t="inlineStr">
        <is>
          <t>SE</t>
        </is>
      </c>
      <c r="G804" t="inlineStr">
        <is>
          <t>036331</t>
        </is>
      </c>
      <c r="H804" t="inlineStr">
        <is>
          <t>30/09/2025</t>
        </is>
      </c>
      <c r="I804" t="inlineStr">
        <is>
          <t>VERDE</t>
        </is>
      </c>
      <c r="J804" t="inlineStr">
        <is>
          <t>http://www.aduanet.gob.pe/servlet/SgCDUI2?option=una&amp;n=40&amp;codaduana=046&amp;anoprese=2025&amp;numecorre=036331</t>
        </is>
      </c>
      <c r="K804" t="inlineStr">
        <is>
          <t>2026-09-24T02:48:39.365686+00:00</t>
        </is>
      </c>
    </row>
    <row r="805">
      <c r="A805" t="inlineStr">
        <is>
          <t>20542380455</t>
        </is>
      </c>
      <c r="B805" t="inlineStr">
        <is>
          <t>2025</t>
        </is>
      </c>
      <c r="C805" t="inlineStr">
        <is>
          <t>9</t>
        </is>
      </c>
      <c r="D805" t="inlineStr">
        <is>
          <t>046</t>
        </is>
      </c>
      <c r="E805" t="inlineStr">
        <is>
          <t>7620</t>
        </is>
      </c>
      <c r="F805" t="inlineStr">
        <is>
          <t>CA</t>
        </is>
      </c>
      <c r="G805" t="inlineStr">
        <is>
          <t>035756</t>
        </is>
      </c>
      <c r="H805" t="inlineStr">
        <is>
          <t>21/09/2025</t>
        </is>
      </c>
      <c r="I805" t="inlineStr">
        <is>
          <t>VERDE</t>
        </is>
      </c>
      <c r="J805" t="inlineStr">
        <is>
          <t>http://www.aduanet.gob.pe/servlet/SgCDUI2?option=una&amp;n=40&amp;codaduana=046&amp;anoprese=2025&amp;numecorre=035756</t>
        </is>
      </c>
      <c r="K805" t="inlineStr">
        <is>
          <t>2026-09-24T02:48:40.136048+00:00</t>
        </is>
      </c>
    </row>
    <row r="806">
      <c r="A806" t="inlineStr">
        <is>
          <t>20542380455</t>
        </is>
      </c>
      <c r="B806" t="inlineStr">
        <is>
          <t>2025</t>
        </is>
      </c>
      <c r="C806" t="inlineStr">
        <is>
          <t>10</t>
        </is>
      </c>
      <c r="D806" t="inlineStr">
        <is>
          <t>046</t>
        </is>
      </c>
      <c r="E806" t="inlineStr">
        <is>
          <t>7620</t>
        </is>
      </c>
      <c r="F806" t="inlineStr">
        <is>
          <t>BE</t>
        </is>
      </c>
      <c r="G806" t="inlineStr">
        <is>
          <t>040016</t>
        </is>
      </c>
      <c r="H806" t="inlineStr">
        <is>
          <t>18/10/2025</t>
        </is>
      </c>
      <c r="I806" t="inlineStr">
        <is>
          <t>VERDE</t>
        </is>
      </c>
      <c r="J806" t="inlineStr">
        <is>
          <t>http://www.aduanet.gob.pe/servlet/SgCDUI2?option=una&amp;n=40&amp;codaduana=046&amp;anoprese=2025&amp;numecorre=040016</t>
        </is>
      </c>
      <c r="K806" t="inlineStr">
        <is>
          <t>2026-09-24T02:48:40.741717+00:00</t>
        </is>
      </c>
    </row>
    <row r="807">
      <c r="A807" t="inlineStr">
        <is>
          <t>20542380455</t>
        </is>
      </c>
      <c r="B807" t="inlineStr">
        <is>
          <t>2025</t>
        </is>
      </c>
      <c r="C807" t="inlineStr">
        <is>
          <t>10</t>
        </is>
      </c>
      <c r="D807" t="inlineStr">
        <is>
          <t>046</t>
        </is>
      </c>
      <c r="E807" t="inlineStr">
        <is>
          <t>7620</t>
        </is>
      </c>
      <c r="F807" t="inlineStr">
        <is>
          <t>BE</t>
        </is>
      </c>
      <c r="G807" t="inlineStr">
        <is>
          <t>040433</t>
        </is>
      </c>
      <c r="H807" t="inlineStr">
        <is>
          <t>18/10/2025</t>
        </is>
      </c>
      <c r="I807" t="inlineStr">
        <is>
          <t>VERDE</t>
        </is>
      </c>
      <c r="J807" t="inlineStr">
        <is>
          <t>http://www.aduanet.gob.pe/servlet/SgCDUI2?option=una&amp;n=40&amp;codaduana=046&amp;anoprese=2025&amp;numecorre=040433</t>
        </is>
      </c>
      <c r="K807" t="inlineStr">
        <is>
          <t>2026-09-24T02:48:40.741717+00:00</t>
        </is>
      </c>
    </row>
    <row r="808">
      <c r="A808" t="inlineStr">
        <is>
          <t>20542380455</t>
        </is>
      </c>
      <c r="B808" t="inlineStr">
        <is>
          <t>2025</t>
        </is>
      </c>
      <c r="C808" t="inlineStr">
        <is>
          <t>10</t>
        </is>
      </c>
      <c r="D808" t="inlineStr">
        <is>
          <t>046</t>
        </is>
      </c>
      <c r="E808" t="inlineStr">
        <is>
          <t>7620</t>
        </is>
      </c>
      <c r="F808" t="inlineStr">
        <is>
          <t>CA</t>
        </is>
      </c>
      <c r="G808" t="inlineStr">
        <is>
          <t>042139</t>
        </is>
      </c>
      <c r="H808" t="inlineStr">
        <is>
          <t>26/10/2025</t>
        </is>
      </c>
      <c r="I808" t="inlineStr">
        <is>
          <t>VERDE</t>
        </is>
      </c>
      <c r="J808" t="inlineStr">
        <is>
          <t>http://www.aduanet.gob.pe/servlet/SgCDUI2?option=una&amp;n=40&amp;codaduana=046&amp;anoprese=2025&amp;numecorre=042139</t>
        </is>
      </c>
      <c r="K808" t="inlineStr">
        <is>
          <t>2026-09-24T02:48:41.385525+00:00</t>
        </is>
      </c>
    </row>
    <row r="809">
      <c r="A809" t="inlineStr">
        <is>
          <t>20542380455</t>
        </is>
      </c>
      <c r="B809" t="inlineStr">
        <is>
          <t>2025</t>
        </is>
      </c>
      <c r="C809" t="inlineStr">
        <is>
          <t>10</t>
        </is>
      </c>
      <c r="D809" t="inlineStr">
        <is>
          <t>046</t>
        </is>
      </c>
      <c r="E809" t="inlineStr">
        <is>
          <t>7620</t>
        </is>
      </c>
      <c r="F809" t="inlineStr">
        <is>
          <t>CA</t>
        </is>
      </c>
      <c r="G809" t="inlineStr">
        <is>
          <t>042485</t>
        </is>
      </c>
      <c r="H809" t="inlineStr">
        <is>
          <t>26/10/2025</t>
        </is>
      </c>
      <c r="I809" t="inlineStr">
        <is>
          <t>VERDE</t>
        </is>
      </c>
      <c r="J809" t="inlineStr">
        <is>
          <t>http://www.aduanet.gob.pe/servlet/SgCDUI2?option=una&amp;n=40&amp;codaduana=046&amp;anoprese=2025&amp;numecorre=042485</t>
        </is>
      </c>
      <c r="K809" t="inlineStr">
        <is>
          <t>2026-09-24T02:48:41.385525+00:00</t>
        </is>
      </c>
    </row>
    <row r="810">
      <c r="A810" t="inlineStr">
        <is>
          <t>20542380455</t>
        </is>
      </c>
      <c r="B810" t="inlineStr">
        <is>
          <t>2025</t>
        </is>
      </c>
      <c r="C810" t="inlineStr">
        <is>
          <t>10</t>
        </is>
      </c>
      <c r="D810" t="inlineStr">
        <is>
          <t>046</t>
        </is>
      </c>
      <c r="E810" t="inlineStr">
        <is>
          <t>7620</t>
        </is>
      </c>
      <c r="F810" t="inlineStr">
        <is>
          <t>SE</t>
        </is>
      </c>
      <c r="G810" t="inlineStr">
        <is>
          <t>037569</t>
        </is>
      </c>
      <c r="H810" t="inlineStr">
        <is>
          <t>07/10/2025</t>
        </is>
      </c>
      <c r="I810" t="inlineStr">
        <is>
          <t>VERDE</t>
        </is>
      </c>
      <c r="J810" t="inlineStr">
        <is>
          <t>http://www.aduanet.gob.pe/servlet/SgCDUI2?option=una&amp;n=40&amp;codaduana=046&amp;anoprese=2025&amp;numecorre=037569</t>
        </is>
      </c>
      <c r="K810" t="inlineStr">
        <is>
          <t>2026-09-24T02:48:42.114009+00:00</t>
        </is>
      </c>
    </row>
    <row r="811">
      <c r="A811" t="inlineStr">
        <is>
          <t>20542380455</t>
        </is>
      </c>
      <c r="B811" t="inlineStr">
        <is>
          <t>2025</t>
        </is>
      </c>
      <c r="C811" t="inlineStr">
        <is>
          <t>10</t>
        </is>
      </c>
      <c r="D811" t="inlineStr">
        <is>
          <t>046</t>
        </is>
      </c>
      <c r="E811" t="inlineStr">
        <is>
          <t>7620</t>
        </is>
      </c>
      <c r="F811" t="inlineStr">
        <is>
          <t>US</t>
        </is>
      </c>
      <c r="G811" t="inlineStr">
        <is>
          <t>038579</t>
        </is>
      </c>
      <c r="H811" t="inlineStr">
        <is>
          <t>10/10/2025</t>
        </is>
      </c>
      <c r="I811" t="inlineStr">
        <is>
          <t>VERDE</t>
        </is>
      </c>
      <c r="J811" t="inlineStr">
        <is>
          <t>http://www.aduanet.gob.pe/servlet/SgCDUI2?option=una&amp;n=40&amp;codaduana=046&amp;anoprese=2025&amp;numecorre=038579</t>
        </is>
      </c>
      <c r="K811" t="inlineStr">
        <is>
          <t>2026-09-24T02:48:42.979421+00:00</t>
        </is>
      </c>
    </row>
    <row r="812">
      <c r="A812" t="inlineStr">
        <is>
          <t>20542380455</t>
        </is>
      </c>
      <c r="B812" t="inlineStr">
        <is>
          <t>2025</t>
        </is>
      </c>
      <c r="C812" t="inlineStr">
        <is>
          <t>10</t>
        </is>
      </c>
      <c r="D812" t="inlineStr">
        <is>
          <t>046</t>
        </is>
      </c>
      <c r="E812" t="inlineStr">
        <is>
          <t>7620</t>
        </is>
      </c>
      <c r="F812" t="inlineStr">
        <is>
          <t>US</t>
        </is>
      </c>
      <c r="G812" t="inlineStr">
        <is>
          <t>038827</t>
        </is>
      </c>
      <c r="H812" t="inlineStr">
        <is>
          <t>11/10/2025</t>
        </is>
      </c>
      <c r="I812" t="inlineStr">
        <is>
          <t>VERDE</t>
        </is>
      </c>
      <c r="J812" t="inlineStr">
        <is>
          <t>http://www.aduanet.gob.pe/servlet/SgCDUI2?option=una&amp;n=40&amp;codaduana=046&amp;anoprese=2025&amp;numecorre=038827</t>
        </is>
      </c>
      <c r="K812" t="inlineStr">
        <is>
          <t>2026-09-24T02:48:42.979421+00:00</t>
        </is>
      </c>
    </row>
    <row r="813">
      <c r="A813" t="inlineStr">
        <is>
          <t>20542380455</t>
        </is>
      </c>
      <c r="B813" t="inlineStr">
        <is>
          <t>2025</t>
        </is>
      </c>
      <c r="C813" t="inlineStr">
        <is>
          <t>11</t>
        </is>
      </c>
      <c r="D813" t="inlineStr">
        <is>
          <t>046</t>
        </is>
      </c>
      <c r="E813" t="inlineStr">
        <is>
          <t>5901</t>
        </is>
      </c>
      <c r="F813" t="inlineStr">
        <is>
          <t>US</t>
        </is>
      </c>
      <c r="G813" t="inlineStr">
        <is>
          <t>050578</t>
        </is>
      </c>
      <c r="H813" t="inlineStr">
        <is>
          <t>26/11/2025</t>
        </is>
      </c>
      <c r="I813" t="inlineStr">
        <is>
          <t>VERDE</t>
        </is>
      </c>
      <c r="J813" t="inlineStr">
        <is>
          <t>http://www.aduanet.gob.pe/servlet/SgCDUI2?option=una&amp;n=40&amp;codaduana=046&amp;anoprese=2025&amp;numecorre=050578</t>
        </is>
      </c>
      <c r="K813" t="inlineStr">
        <is>
          <t>2026-09-24T02:48:43.727325+00:00</t>
        </is>
      </c>
    </row>
    <row r="814">
      <c r="A814" t="inlineStr">
        <is>
          <t>20542380455</t>
        </is>
      </c>
      <c r="B814" t="inlineStr">
        <is>
          <t>2025</t>
        </is>
      </c>
      <c r="C814" t="inlineStr">
        <is>
          <t>11</t>
        </is>
      </c>
      <c r="D814" t="inlineStr">
        <is>
          <t>046</t>
        </is>
      </c>
      <c r="E814" t="inlineStr">
        <is>
          <t>5901</t>
        </is>
      </c>
      <c r="F814" t="inlineStr">
        <is>
          <t>SE</t>
        </is>
      </c>
      <c r="G814" t="inlineStr">
        <is>
          <t>050593</t>
        </is>
      </c>
      <c r="H814" t="inlineStr">
        <is>
          <t>18/11/2025</t>
        </is>
      </c>
      <c r="I814" t="inlineStr">
        <is>
          <t>VERDE</t>
        </is>
      </c>
      <c r="J814" t="inlineStr">
        <is>
          <t>http://www.aduanet.gob.pe/servlet/SgCDUI2?option=una&amp;n=40&amp;codaduana=046&amp;anoprese=2025&amp;numecorre=050593</t>
        </is>
      </c>
      <c r="K814" t="inlineStr">
        <is>
          <t>2026-09-24T02:48:44.436323+00:00</t>
        </is>
      </c>
    </row>
    <row r="815">
      <c r="A815" t="inlineStr">
        <is>
          <t>20542380455</t>
        </is>
      </c>
      <c r="B815" t="inlineStr">
        <is>
          <t>2025</t>
        </is>
      </c>
      <c r="C815" t="inlineStr">
        <is>
          <t>11</t>
        </is>
      </c>
      <c r="D815" t="inlineStr">
        <is>
          <t>046</t>
        </is>
      </c>
      <c r="E815" t="inlineStr">
        <is>
          <t>7620</t>
        </is>
      </c>
      <c r="F815" t="inlineStr">
        <is>
          <t>SE</t>
        </is>
      </c>
      <c r="G815" t="inlineStr">
        <is>
          <t>051415</t>
        </is>
      </c>
      <c r="H815" t="inlineStr">
        <is>
          <t>18/11/2025</t>
        </is>
      </c>
      <c r="I815" t="inlineStr">
        <is>
          <t>VERDE</t>
        </is>
      </c>
      <c r="J815" t="inlineStr">
        <is>
          <t>http://www.aduanet.gob.pe/servlet/SgCDUI2?option=una&amp;n=40&amp;codaduana=046&amp;anoprese=2025&amp;numecorre=051415</t>
        </is>
      </c>
      <c r="K815" t="inlineStr">
        <is>
          <t>2026-09-24T02:48:45.197984+00:00</t>
        </is>
      </c>
    </row>
    <row r="816">
      <c r="A816" t="inlineStr">
        <is>
          <t>20542380455</t>
        </is>
      </c>
      <c r="B816" t="inlineStr">
        <is>
          <t>2025</t>
        </is>
      </c>
      <c r="C816" t="inlineStr">
        <is>
          <t>11</t>
        </is>
      </c>
      <c r="D816" t="inlineStr">
        <is>
          <t>046</t>
        </is>
      </c>
      <c r="E816" t="inlineStr">
        <is>
          <t>7620</t>
        </is>
      </c>
      <c r="F816" t="inlineStr">
        <is>
          <t>US</t>
        </is>
      </c>
      <c r="G816" t="inlineStr">
        <is>
          <t>050052</t>
        </is>
      </c>
      <c r="H816" t="inlineStr">
        <is>
          <t>15/11/2025</t>
        </is>
      </c>
      <c r="I816" t="inlineStr">
        <is>
          <t>VERDE</t>
        </is>
      </c>
      <c r="J816" t="inlineStr">
        <is>
          <t>http://www.aduanet.gob.pe/servlet/SgCDUI2?option=una&amp;n=40&amp;codaduana=046&amp;anoprese=2025&amp;numecorre=050052</t>
        </is>
      </c>
      <c r="K816" t="inlineStr">
        <is>
          <t>2026-09-24T02:48:45.928737+00:00</t>
        </is>
      </c>
    </row>
    <row r="817">
      <c r="A817" t="inlineStr">
        <is>
          <t>20542380455</t>
        </is>
      </c>
      <c r="B817" t="inlineStr">
        <is>
          <t>2025</t>
        </is>
      </c>
      <c r="C817" t="inlineStr">
        <is>
          <t>12</t>
        </is>
      </c>
      <c r="D817" t="inlineStr">
        <is>
          <t>046</t>
        </is>
      </c>
      <c r="E817" t="inlineStr">
        <is>
          <t>7620</t>
        </is>
      </c>
      <c r="F817" t="inlineStr">
        <is>
          <t>US</t>
        </is>
      </c>
      <c r="G817" t="inlineStr">
        <is>
          <t>059037</t>
        </is>
      </c>
      <c r="H817" t="inlineStr">
        <is>
          <t>08/12/2025</t>
        </is>
      </c>
      <c r="I817" t="inlineStr">
        <is>
          <t>VERDE</t>
        </is>
      </c>
      <c r="J817" t="inlineStr">
        <is>
          <t>http://www.aduanet.gob.pe/servlet/SgCDUI2?option=una&amp;n=40&amp;codaduana=046&amp;anoprese=2025&amp;numecorre=059037</t>
        </is>
      </c>
      <c r="K817" t="inlineStr">
        <is>
          <t>2026-09-24T02:48:46.579424+00:00</t>
        </is>
      </c>
    </row>
    <row r="818">
      <c r="A818" t="inlineStr">
        <is>
          <t>20542380455</t>
        </is>
      </c>
      <c r="B818" t="inlineStr">
        <is>
          <t>2025</t>
        </is>
      </c>
      <c r="C818" t="inlineStr">
        <is>
          <t>12</t>
        </is>
      </c>
      <c r="D818" t="inlineStr">
        <is>
          <t>046</t>
        </is>
      </c>
      <c r="E818" t="inlineStr">
        <is>
          <t>7620</t>
        </is>
      </c>
      <c r="F818" t="inlineStr">
        <is>
          <t>US</t>
        </is>
      </c>
      <c r="G818" t="inlineStr">
        <is>
          <t>061384</t>
        </is>
      </c>
      <c r="H818" t="inlineStr">
        <is>
          <t>13/12/2025</t>
        </is>
      </c>
      <c r="I818" t="inlineStr">
        <is>
          <t>VERDE</t>
        </is>
      </c>
      <c r="J818" t="inlineStr">
        <is>
          <t>http://www.aduanet.gob.pe/servlet/SgCDUI2?option=una&amp;n=40&amp;codaduana=046&amp;anoprese=2025&amp;numecorre=061384</t>
        </is>
      </c>
      <c r="K818" t="inlineStr">
        <is>
          <t>2026-09-24T02:48:46.579424+00:00</t>
        </is>
      </c>
    </row>
    <row r="819">
      <c r="A819" t="inlineStr">
        <is>
          <t>20542380455</t>
        </is>
      </c>
      <c r="B819" t="inlineStr">
        <is>
          <t>2025</t>
        </is>
      </c>
      <c r="C819" t="inlineStr">
        <is>
          <t>12</t>
        </is>
      </c>
      <c r="D819" t="inlineStr">
        <is>
          <t>046</t>
        </is>
      </c>
      <c r="E819" t="inlineStr">
        <is>
          <t>7620</t>
        </is>
      </c>
      <c r="F819" t="inlineStr">
        <is>
          <t>US</t>
        </is>
      </c>
      <c r="G819" t="inlineStr">
        <is>
          <t>061385</t>
        </is>
      </c>
      <c r="H819" t="inlineStr">
        <is>
          <t>13/12/2025</t>
        </is>
      </c>
      <c r="I819" t="inlineStr">
        <is>
          <t>VERDE</t>
        </is>
      </c>
      <c r="J819" t="inlineStr">
        <is>
          <t>http://www.aduanet.gob.pe/servlet/SgCDUI2?option=una&amp;n=40&amp;codaduana=046&amp;anoprese=2025&amp;numecorre=061385</t>
        </is>
      </c>
      <c r="K819" t="inlineStr">
        <is>
          <t>2026-09-24T02:48:46.579424+00:00</t>
        </is>
      </c>
    </row>
    <row r="820">
      <c r="A820" t="inlineStr">
        <is>
          <t>20542380455</t>
        </is>
      </c>
      <c r="B820" t="inlineStr">
        <is>
          <t>2025</t>
        </is>
      </c>
      <c r="C820" t="inlineStr">
        <is>
          <t>12</t>
        </is>
      </c>
      <c r="D820" t="inlineStr">
        <is>
          <t>046</t>
        </is>
      </c>
      <c r="E820" t="inlineStr">
        <is>
          <t>7620</t>
        </is>
      </c>
      <c r="F820" t="inlineStr">
        <is>
          <t>SE</t>
        </is>
      </c>
      <c r="G820" t="inlineStr">
        <is>
          <t>065226</t>
        </is>
      </c>
      <c r="H820" t="inlineStr">
        <is>
          <t>27/12/2025</t>
        </is>
      </c>
      <c r="I820" t="inlineStr">
        <is>
          <t>VERDE</t>
        </is>
      </c>
      <c r="J820" t="inlineStr">
        <is>
          <t>http://www.aduanet.gob.pe/servlet/SgCDUI2?option=una&amp;n=40&amp;codaduana=046&amp;anoprese=2025&amp;numecorre=065226</t>
        </is>
      </c>
      <c r="K820" t="inlineStr">
        <is>
          <t>2026-09-24T02:48:47.345385+00:00</t>
        </is>
      </c>
    </row>
    <row r="821">
      <c r="A821" t="inlineStr">
        <is>
          <t>20542380455</t>
        </is>
      </c>
      <c r="B821" t="inlineStr">
        <is>
          <t>2026</t>
        </is>
      </c>
      <c r="C821" t="inlineStr">
        <is>
          <t>1</t>
        </is>
      </c>
      <c r="D821" t="inlineStr">
        <is>
          <t>046</t>
        </is>
      </c>
      <c r="E821" t="inlineStr">
        <is>
          <t>7620</t>
        </is>
      </c>
      <c r="F821" t="inlineStr">
        <is>
          <t>BE</t>
        </is>
      </c>
      <c r="G821" t="inlineStr">
        <is>
          <t>000704</t>
        </is>
      </c>
      <c r="H821" t="inlineStr">
        <is>
          <t>11/01/2026</t>
        </is>
      </c>
      <c r="I821" t="inlineStr">
        <is>
          <t>VERDE</t>
        </is>
      </c>
      <c r="J821" t="inlineStr">
        <is>
          <t>http://www.aduanet.gob.pe/servlet/SgCDUI2?option=una&amp;n=40&amp;codaduana=046&amp;anoprese=2026&amp;numecorre=000704</t>
        </is>
      </c>
      <c r="K821" t="inlineStr">
        <is>
          <t>2026-09-24T02:48:47.958095+00:00</t>
        </is>
      </c>
    </row>
    <row r="822">
      <c r="A822" t="inlineStr">
        <is>
          <t>20542380455</t>
        </is>
      </c>
      <c r="B822" t="inlineStr">
        <is>
          <t>2026</t>
        </is>
      </c>
      <c r="C822" t="inlineStr">
        <is>
          <t>1</t>
        </is>
      </c>
      <c r="D822" t="inlineStr">
        <is>
          <t>046</t>
        </is>
      </c>
      <c r="E822" t="inlineStr">
        <is>
          <t>7620</t>
        </is>
      </c>
      <c r="F822" t="inlineStr">
        <is>
          <t>US</t>
        </is>
      </c>
      <c r="G822" t="inlineStr">
        <is>
          <t>000422</t>
        </is>
      </c>
      <c r="H822" t="inlineStr">
        <is>
          <t>12/01/2026</t>
        </is>
      </c>
      <c r="I822" t="inlineStr">
        <is>
          <t>VERDE</t>
        </is>
      </c>
      <c r="J822" t="inlineStr">
        <is>
          <t>http://www.aduanet.gob.pe/servlet/SgCDUI2?option=una&amp;n=40&amp;codaduana=046&amp;anoprese=2026&amp;numecorre=000422</t>
        </is>
      </c>
      <c r="K822" t="inlineStr">
        <is>
          <t>2026-09-24T02:48:48.549653+00:00</t>
        </is>
      </c>
    </row>
    <row r="823">
      <c r="A823" t="inlineStr">
        <is>
          <t>20542380455</t>
        </is>
      </c>
      <c r="B823" t="inlineStr">
        <is>
          <t>2026</t>
        </is>
      </c>
      <c r="C823" t="inlineStr">
        <is>
          <t>3</t>
        </is>
      </c>
      <c r="D823" t="inlineStr">
        <is>
          <t>046</t>
        </is>
      </c>
      <c r="E823" t="inlineStr">
        <is>
          <t>7620</t>
        </is>
      </c>
      <c r="F823" t="inlineStr">
        <is>
          <t>FR</t>
        </is>
      </c>
      <c r="G823" t="inlineStr">
        <is>
          <t>014762</t>
        </is>
      </c>
      <c r="H823" t="inlineStr">
        <is>
          <t>29/03/2026</t>
        </is>
      </c>
      <c r="I823" t="inlineStr">
        <is>
          <t>VERDE</t>
        </is>
      </c>
      <c r="J823" t="inlineStr">
        <is>
          <t>http://www.aduanet.gob.pe/servlet/SgCDUI2?option=una&amp;n=40&amp;codaduana=046&amp;anoprese=2026&amp;numecorre=014762</t>
        </is>
      </c>
      <c r="K823" t="inlineStr">
        <is>
          <t>2026-09-24T02:48:49.156921+00:00</t>
        </is>
      </c>
    </row>
    <row r="824">
      <c r="A824" t="inlineStr">
        <is>
          <t>20542380455</t>
        </is>
      </c>
      <c r="B824" t="inlineStr">
        <is>
          <t>2026</t>
        </is>
      </c>
      <c r="C824" t="inlineStr">
        <is>
          <t>3</t>
        </is>
      </c>
      <c r="D824" t="inlineStr">
        <is>
          <t>046</t>
        </is>
      </c>
      <c r="E824" t="inlineStr">
        <is>
          <t>7620</t>
        </is>
      </c>
      <c r="F824" t="inlineStr">
        <is>
          <t>FR</t>
        </is>
      </c>
      <c r="G824" t="inlineStr">
        <is>
          <t>014763</t>
        </is>
      </c>
      <c r="H824" t="inlineStr">
        <is>
          <t>29/03/2026</t>
        </is>
      </c>
      <c r="I824" t="inlineStr">
        <is>
          <t>VERDE</t>
        </is>
      </c>
      <c r="J824" t="inlineStr">
        <is>
          <t>http://www.aduanet.gob.pe/servlet/SgCDUI2?option=una&amp;n=40&amp;codaduana=046&amp;anoprese=2026&amp;numecorre=014763</t>
        </is>
      </c>
      <c r="K824" t="inlineStr">
        <is>
          <t>2026-09-24T02:48:49.156921+00:00</t>
        </is>
      </c>
    </row>
    <row r="825">
      <c r="A825" t="inlineStr">
        <is>
          <t>20542380455</t>
        </is>
      </c>
      <c r="B825" t="inlineStr">
        <is>
          <t>2026</t>
        </is>
      </c>
      <c r="C825" t="inlineStr">
        <is>
          <t>4</t>
        </is>
      </c>
      <c r="D825" t="inlineStr">
        <is>
          <t>046</t>
        </is>
      </c>
      <c r="E825" t="inlineStr">
        <is>
          <t>7620</t>
        </is>
      </c>
      <c r="F825" t="inlineStr">
        <is>
          <t>US</t>
        </is>
      </c>
      <c r="G825" t="inlineStr">
        <is>
          <t>017720</t>
        </is>
      </c>
      <c r="H825" t="inlineStr">
        <is>
          <t>25/04/2026</t>
        </is>
      </c>
      <c r="I825" t="inlineStr">
        <is>
          <t>VERDE</t>
        </is>
      </c>
      <c r="J825" t="inlineStr">
        <is>
          <t>http://www.aduanet.gob.pe/servlet/SgCDUI2?option=una&amp;n=40&amp;codaduana=046&amp;anoprese=2026&amp;numecorre=017720</t>
        </is>
      </c>
      <c r="K825" t="inlineStr">
        <is>
          <t>2026-09-24T02:48:49.756921+00:00</t>
        </is>
      </c>
    </row>
    <row r="826">
      <c r="A826" t="inlineStr">
        <is>
          <t>20568071281</t>
        </is>
      </c>
      <c r="B826" t="inlineStr">
        <is>
          <t>2025</t>
        </is>
      </c>
      <c r="C826" t="inlineStr">
        <is>
          <t>3</t>
        </is>
      </c>
      <c r="D826" t="inlineStr">
        <is>
          <t>118</t>
        </is>
      </c>
      <c r="E826" t="inlineStr">
        <is>
          <t>4957</t>
        </is>
      </c>
      <c r="F826" t="inlineStr">
        <is>
          <t>DE</t>
        </is>
      </c>
      <c r="G826" t="inlineStr">
        <is>
          <t>023493</t>
        </is>
      </c>
      <c r="H826" t="inlineStr">
        <is>
          <t>25/03/2025</t>
        </is>
      </c>
      <c r="I826" t="inlineStr">
        <is>
          <t>VERDE</t>
        </is>
      </c>
      <c r="J826" t="inlineStr">
        <is>
          <t>http://www.aduanet.gob.pe/servlet/SgCDUI2?option=una&amp;n=40&amp;codaduana=118&amp;anoprese=2025&amp;numecorre=023493</t>
        </is>
      </c>
      <c r="K826" t="inlineStr">
        <is>
          <t>2026-09-24T02:48:50.366889+00:00</t>
        </is>
      </c>
    </row>
    <row r="827">
      <c r="A827" t="inlineStr">
        <is>
          <t>20568071281</t>
        </is>
      </c>
      <c r="B827" t="inlineStr">
        <is>
          <t>2026</t>
        </is>
      </c>
      <c r="C827" t="inlineStr">
        <is>
          <t>4</t>
        </is>
      </c>
      <c r="D827" t="inlineStr">
        <is>
          <t>118</t>
        </is>
      </c>
      <c r="E827" t="inlineStr">
        <is>
          <t>4957</t>
        </is>
      </c>
      <c r="F827" t="inlineStr">
        <is>
          <t>DK</t>
        </is>
      </c>
      <c r="G827" t="inlineStr">
        <is>
          <t>029241</t>
        </is>
      </c>
      <c r="H827" t="inlineStr">
        <is>
          <t>03/04/2026</t>
        </is>
      </c>
      <c r="I827" t="inlineStr">
        <is>
          <t>VERDE</t>
        </is>
      </c>
      <c r="J827" t="inlineStr">
        <is>
          <t>http://www.aduanet.gob.pe/servlet/SgCDUI2?option=una&amp;n=40&amp;codaduana=118&amp;anoprese=2026&amp;numecorre=029241</t>
        </is>
      </c>
      <c r="K827" t="inlineStr">
        <is>
          <t>2026-09-24T02:48:50.964253+00:00</t>
        </is>
      </c>
    </row>
    <row r="828">
      <c r="A828" t="inlineStr">
        <is>
          <t>20568190450</t>
        </is>
      </c>
      <c r="B828" t="inlineStr">
        <is>
          <t>2025</t>
        </is>
      </c>
      <c r="C828" t="inlineStr">
        <is>
          <t>2</t>
        </is>
      </c>
      <c r="D828" t="inlineStr">
        <is>
          <t>235</t>
        </is>
      </c>
      <c r="E828" t="inlineStr">
        <is>
          <t>5708</t>
        </is>
      </c>
      <c r="F828" t="inlineStr">
        <is>
          <t>GB</t>
        </is>
      </c>
      <c r="G828" t="inlineStr">
        <is>
          <t>009248</t>
        </is>
      </c>
      <c r="H828" t="inlineStr">
        <is>
          <t>07/02/2025</t>
        </is>
      </c>
      <c r="I828" t="inlineStr">
        <is>
          <t>VERDE</t>
        </is>
      </c>
      <c r="J828" t="inlineStr">
        <is>
          <t>http://www.aduanet.gob.pe/servlet/SgCDUI2?option=una&amp;n=40&amp;codaduana=235&amp;anoprese=2025&amp;numecorre=009248</t>
        </is>
      </c>
      <c r="K828" t="inlineStr">
        <is>
          <t>2026-09-24T02:48:51.643548+00:00</t>
        </is>
      </c>
    </row>
    <row r="829">
      <c r="A829" t="inlineStr">
        <is>
          <t>20568190450</t>
        </is>
      </c>
      <c r="B829" t="inlineStr">
        <is>
          <t>2025</t>
        </is>
      </c>
      <c r="C829" t="inlineStr">
        <is>
          <t>3</t>
        </is>
      </c>
      <c r="D829" t="inlineStr">
        <is>
          <t>235</t>
        </is>
      </c>
      <c r="E829" t="inlineStr">
        <is>
          <t>5708</t>
        </is>
      </c>
      <c r="F829" t="inlineStr">
        <is>
          <t>GB</t>
        </is>
      </c>
      <c r="G829" t="inlineStr">
        <is>
          <t>016525</t>
        </is>
      </c>
      <c r="H829" t="inlineStr">
        <is>
          <t>08/03/2025</t>
        </is>
      </c>
      <c r="I829" t="inlineStr">
        <is>
          <t>VERDE</t>
        </is>
      </c>
      <c r="J829" t="inlineStr">
        <is>
          <t>http://www.aduanet.gob.pe/servlet/SgCDUI2?option=una&amp;n=40&amp;codaduana=235&amp;anoprese=2025&amp;numecorre=016525</t>
        </is>
      </c>
      <c r="K829" t="inlineStr">
        <is>
          <t>2026-09-24T02:48:52.256611+00:00</t>
        </is>
      </c>
    </row>
    <row r="830">
      <c r="A830" t="inlineStr">
        <is>
          <t>20568190450</t>
        </is>
      </c>
      <c r="B830" t="inlineStr">
        <is>
          <t>2025</t>
        </is>
      </c>
      <c r="C830" t="inlineStr">
        <is>
          <t>3</t>
        </is>
      </c>
      <c r="D830" t="inlineStr">
        <is>
          <t>235</t>
        </is>
      </c>
      <c r="E830" t="inlineStr">
        <is>
          <t>5708</t>
        </is>
      </c>
      <c r="F830" t="inlineStr">
        <is>
          <t>GB</t>
        </is>
      </c>
      <c r="G830" t="inlineStr">
        <is>
          <t>018353</t>
        </is>
      </c>
      <c r="H830" t="inlineStr">
        <is>
          <t>16/03/2025</t>
        </is>
      </c>
      <c r="I830" t="inlineStr">
        <is>
          <t>VERDE</t>
        </is>
      </c>
      <c r="J830" t="inlineStr">
        <is>
          <t>http://www.aduanet.gob.pe/servlet/SgCDUI2?option=una&amp;n=40&amp;codaduana=235&amp;anoprese=2025&amp;numecorre=018353</t>
        </is>
      </c>
      <c r="K830" t="inlineStr">
        <is>
          <t>2026-09-24T02:48:52.256611+00:00</t>
        </is>
      </c>
    </row>
    <row r="831">
      <c r="A831" t="inlineStr">
        <is>
          <t>20568190450</t>
        </is>
      </c>
      <c r="B831" t="inlineStr">
        <is>
          <t>2025</t>
        </is>
      </c>
      <c r="C831" t="inlineStr">
        <is>
          <t>3</t>
        </is>
      </c>
      <c r="D831" t="inlineStr">
        <is>
          <t>235</t>
        </is>
      </c>
      <c r="E831" t="inlineStr">
        <is>
          <t>5708</t>
        </is>
      </c>
      <c r="F831" t="inlineStr">
        <is>
          <t>GB</t>
        </is>
      </c>
      <c r="G831" t="inlineStr">
        <is>
          <t>022616</t>
        </is>
      </c>
      <c r="H831" t="inlineStr">
        <is>
          <t>29/03/2025</t>
        </is>
      </c>
      <c r="I831" t="inlineStr">
        <is>
          <t>VERDE</t>
        </is>
      </c>
      <c r="J831" t="inlineStr">
        <is>
          <t>http://www.aduanet.gob.pe/servlet/SgCDUI2?option=una&amp;n=40&amp;codaduana=235&amp;anoprese=2025&amp;numecorre=022616</t>
        </is>
      </c>
      <c r="K831" t="inlineStr">
        <is>
          <t>2026-09-24T02:48:52.256611+00:00</t>
        </is>
      </c>
    </row>
    <row r="832">
      <c r="A832" t="inlineStr">
        <is>
          <t>20568190450</t>
        </is>
      </c>
      <c r="B832" t="inlineStr">
        <is>
          <t>2025</t>
        </is>
      </c>
      <c r="C832" t="inlineStr">
        <is>
          <t>5</t>
        </is>
      </c>
      <c r="D832" t="inlineStr">
        <is>
          <t>235</t>
        </is>
      </c>
      <c r="E832" t="inlineStr">
        <is>
          <t>5708</t>
        </is>
      </c>
      <c r="F832" t="inlineStr">
        <is>
          <t>GB</t>
        </is>
      </c>
      <c r="G832" t="inlineStr">
        <is>
          <t>034527</t>
        </is>
      </c>
      <c r="H832" t="inlineStr">
        <is>
          <t>15/05/2025</t>
        </is>
      </c>
      <c r="I832" t="inlineStr">
        <is>
          <t>VERDE</t>
        </is>
      </c>
      <c r="J832" t="inlineStr">
        <is>
          <t>http://www.aduanet.gob.pe/servlet/SgCDUI2?option=una&amp;n=40&amp;codaduana=235&amp;anoprese=2025&amp;numecorre=034527</t>
        </is>
      </c>
      <c r="K832" t="inlineStr">
        <is>
          <t>2026-09-24T02:48:52.871637+00:00</t>
        </is>
      </c>
    </row>
    <row r="833">
      <c r="A833" t="inlineStr">
        <is>
          <t>20568190450</t>
        </is>
      </c>
      <c r="B833" t="inlineStr">
        <is>
          <t>2025</t>
        </is>
      </c>
      <c r="C833" t="inlineStr">
        <is>
          <t>7</t>
        </is>
      </c>
      <c r="D833" t="inlineStr">
        <is>
          <t>118</t>
        </is>
      </c>
      <c r="E833" t="inlineStr">
        <is>
          <t>6676</t>
        </is>
      </c>
      <c r="F833" t="inlineStr">
        <is>
          <t>NZ</t>
        </is>
      </c>
      <c r="G833" t="inlineStr">
        <is>
          <t>064886</t>
        </is>
      </c>
      <c r="H833" t="inlineStr">
        <is>
          <t>02/07/2025</t>
        </is>
      </c>
      <c r="I833" t="inlineStr">
        <is>
          <t>VERDE</t>
        </is>
      </c>
      <c r="J833" t="inlineStr">
        <is>
          <t>http://www.aduanet.gob.pe/servlet/SgCDUI2?option=una&amp;n=40&amp;codaduana=118&amp;anoprese=2025&amp;numecorre=064886</t>
        </is>
      </c>
      <c r="K833" t="inlineStr">
        <is>
          <t>2026-09-24T02:48:53.463371+00:00</t>
        </is>
      </c>
    </row>
    <row r="834">
      <c r="A834" t="inlineStr">
        <is>
          <t>20568190450</t>
        </is>
      </c>
      <c r="B834" t="inlineStr">
        <is>
          <t>2026</t>
        </is>
      </c>
      <c r="C834" t="inlineStr">
        <is>
          <t>3</t>
        </is>
      </c>
      <c r="D834" t="inlineStr">
        <is>
          <t>235</t>
        </is>
      </c>
      <c r="E834" t="inlineStr">
        <is>
          <t>5708</t>
        </is>
      </c>
      <c r="F834" t="inlineStr">
        <is>
          <t>GB</t>
        </is>
      </c>
      <c r="G834" t="inlineStr">
        <is>
          <t>017926</t>
        </is>
      </c>
      <c r="H834" t="inlineStr">
        <is>
          <t>16/03/2026</t>
        </is>
      </c>
      <c r="I834" t="inlineStr">
        <is>
          <t>VERDE</t>
        </is>
      </c>
      <c r="J834" t="inlineStr">
        <is>
          <t>http://www.aduanet.gob.pe/servlet/SgCDUI2?option=una&amp;n=40&amp;codaduana=235&amp;anoprese=2026&amp;numecorre=017926</t>
        </is>
      </c>
      <c r="K834" t="inlineStr">
        <is>
          <t>2026-09-24T02:48:54.061997+00:00</t>
        </is>
      </c>
    </row>
    <row r="835">
      <c r="A835" t="inlineStr">
        <is>
          <t>20568194951</t>
        </is>
      </c>
      <c r="B835" t="inlineStr">
        <is>
          <t>2025</t>
        </is>
      </c>
      <c r="C835" t="inlineStr">
        <is>
          <t>1</t>
        </is>
      </c>
      <c r="D835" t="inlineStr">
        <is>
          <t>118</t>
        </is>
      </c>
      <c r="E835" t="inlineStr">
        <is>
          <t>4795</t>
        </is>
      </c>
      <c r="F835" t="inlineStr">
        <is>
          <t>DE</t>
        </is>
      </c>
      <c r="G835" t="inlineStr">
        <is>
          <t>003966</t>
        </is>
      </c>
      <c r="H835" t="inlineStr">
        <is>
          <t>22/01/2025</t>
        </is>
      </c>
      <c r="I835" t="inlineStr">
        <is>
          <t>VERDE</t>
        </is>
      </c>
      <c r="J835" t="inlineStr">
        <is>
          <t>http://www.aduanet.gob.pe/servlet/SgCDUI2?option=una&amp;n=40&amp;codaduana=118&amp;anoprese=2025&amp;numecorre=003966</t>
        </is>
      </c>
      <c r="K835" t="inlineStr">
        <is>
          <t>2026-09-24T02:48:54.662303+00:00</t>
        </is>
      </c>
    </row>
    <row r="836">
      <c r="A836" t="inlineStr">
        <is>
          <t>20568194951</t>
        </is>
      </c>
      <c r="B836" t="inlineStr">
        <is>
          <t>2025</t>
        </is>
      </c>
      <c r="C836" t="inlineStr">
        <is>
          <t>1</t>
        </is>
      </c>
      <c r="D836" t="inlineStr">
        <is>
          <t>118</t>
        </is>
      </c>
      <c r="E836" t="inlineStr">
        <is>
          <t>4795</t>
        </is>
      </c>
      <c r="F836" t="inlineStr">
        <is>
          <t>DE</t>
        </is>
      </c>
      <c r="G836" t="inlineStr">
        <is>
          <t>006683</t>
        </is>
      </c>
      <c r="H836" t="inlineStr">
        <is>
          <t>29/01/2025</t>
        </is>
      </c>
      <c r="I836" t="inlineStr">
        <is>
          <t>VERDE</t>
        </is>
      </c>
      <c r="J836" t="inlineStr">
        <is>
          <t>http://www.aduanet.gob.pe/servlet/SgCDUI2?option=una&amp;n=40&amp;codaduana=118&amp;anoprese=2025&amp;numecorre=006683</t>
        </is>
      </c>
      <c r="K836" t="inlineStr">
        <is>
          <t>2026-09-24T02:48:54.662303+00:00</t>
        </is>
      </c>
    </row>
    <row r="837">
      <c r="A837" t="inlineStr">
        <is>
          <t>20568194951</t>
        </is>
      </c>
      <c r="B837" t="inlineStr">
        <is>
          <t>2025</t>
        </is>
      </c>
      <c r="C837" t="inlineStr">
        <is>
          <t>1</t>
        </is>
      </c>
      <c r="D837" t="inlineStr">
        <is>
          <t>118</t>
        </is>
      </c>
      <c r="E837" t="inlineStr">
        <is>
          <t>4795</t>
        </is>
      </c>
      <c r="F837" t="inlineStr">
        <is>
          <t>DE</t>
        </is>
      </c>
      <c r="G837" t="inlineStr">
        <is>
          <t>006685</t>
        </is>
      </c>
      <c r="H837" t="inlineStr">
        <is>
          <t>29/01/2025</t>
        </is>
      </c>
      <c r="I837" t="inlineStr">
        <is>
          <t>VERDE</t>
        </is>
      </c>
      <c r="J837" t="inlineStr">
        <is>
          <t>http://www.aduanet.gob.pe/servlet/SgCDUI2?option=una&amp;n=40&amp;codaduana=118&amp;anoprese=2025&amp;numecorre=006685</t>
        </is>
      </c>
      <c r="K837" t="inlineStr">
        <is>
          <t>2026-09-24T02:48:54.662303+00:00</t>
        </is>
      </c>
    </row>
    <row r="838">
      <c r="A838" t="inlineStr">
        <is>
          <t>20568194951</t>
        </is>
      </c>
      <c r="B838" t="inlineStr">
        <is>
          <t>2025</t>
        </is>
      </c>
      <c r="C838" t="inlineStr">
        <is>
          <t>1</t>
        </is>
      </c>
      <c r="D838" t="inlineStr">
        <is>
          <t>118</t>
        </is>
      </c>
      <c r="E838" t="inlineStr">
        <is>
          <t>5901</t>
        </is>
      </c>
      <c r="F838" t="inlineStr">
        <is>
          <t>IT</t>
        </is>
      </c>
      <c r="G838" t="inlineStr">
        <is>
          <t>001994</t>
        </is>
      </c>
      <c r="H838" t="inlineStr">
        <is>
          <t>15/01/2025</t>
        </is>
      </c>
      <c r="I838" t="inlineStr">
        <is>
          <t>VERDE</t>
        </is>
      </c>
      <c r="J838" t="inlineStr">
        <is>
          <t>http://www.aduanet.gob.pe/servlet/SgCDUI2?option=una&amp;n=40&amp;codaduana=118&amp;anoprese=2025&amp;numecorre=001994</t>
        </is>
      </c>
      <c r="K838" t="inlineStr">
        <is>
          <t>2026-09-24T02:48:55.265736+00:00</t>
        </is>
      </c>
    </row>
    <row r="839">
      <c r="A839" t="inlineStr">
        <is>
          <t>20568194951</t>
        </is>
      </c>
      <c r="B839" t="inlineStr">
        <is>
          <t>2025</t>
        </is>
      </c>
      <c r="C839" t="inlineStr">
        <is>
          <t>1</t>
        </is>
      </c>
      <c r="D839" t="inlineStr">
        <is>
          <t>118</t>
        </is>
      </c>
      <c r="E839" t="inlineStr">
        <is>
          <t>5901</t>
        </is>
      </c>
      <c r="F839" t="inlineStr">
        <is>
          <t>IT</t>
        </is>
      </c>
      <c r="G839" t="inlineStr">
        <is>
          <t>001995</t>
        </is>
      </c>
      <c r="H839" t="inlineStr">
        <is>
          <t>15/01/2025</t>
        </is>
      </c>
      <c r="I839" t="inlineStr">
        <is>
          <t>VERDE</t>
        </is>
      </c>
      <c r="J839" t="inlineStr">
        <is>
          <t>http://www.aduanet.gob.pe/servlet/SgCDUI2?option=una&amp;n=40&amp;codaduana=118&amp;anoprese=2025&amp;numecorre=001995</t>
        </is>
      </c>
      <c r="K839" t="inlineStr">
        <is>
          <t>2026-09-24T02:48:55.265736+00:00</t>
        </is>
      </c>
    </row>
    <row r="840">
      <c r="A840" t="inlineStr">
        <is>
          <t>20568194951</t>
        </is>
      </c>
      <c r="B840" t="inlineStr">
        <is>
          <t>2025</t>
        </is>
      </c>
      <c r="C840" t="inlineStr">
        <is>
          <t>1</t>
        </is>
      </c>
      <c r="D840" t="inlineStr">
        <is>
          <t>118</t>
        </is>
      </c>
      <c r="E840" t="inlineStr">
        <is>
          <t>5901</t>
        </is>
      </c>
      <c r="F840" t="inlineStr">
        <is>
          <t>IT</t>
        </is>
      </c>
      <c r="G840" t="inlineStr">
        <is>
          <t>007150</t>
        </is>
      </c>
      <c r="H840" t="inlineStr">
        <is>
          <t>29/01/2025</t>
        </is>
      </c>
      <c r="I840" t="inlineStr">
        <is>
          <t>VERDE</t>
        </is>
      </c>
      <c r="J840" t="inlineStr">
        <is>
          <t>http://www.aduanet.gob.pe/servlet/SgCDUI2?option=una&amp;n=40&amp;codaduana=118&amp;anoprese=2025&amp;numecorre=007150</t>
        </is>
      </c>
      <c r="K840" t="inlineStr">
        <is>
          <t>2026-09-24T02:48:55.265736+00:00</t>
        </is>
      </c>
    </row>
    <row r="841">
      <c r="A841" t="inlineStr">
        <is>
          <t>20568194951</t>
        </is>
      </c>
      <c r="B841" t="inlineStr">
        <is>
          <t>2025</t>
        </is>
      </c>
      <c r="C841" t="inlineStr">
        <is>
          <t>2</t>
        </is>
      </c>
      <c r="D841" t="inlineStr">
        <is>
          <t>118</t>
        </is>
      </c>
      <c r="E841" t="inlineStr">
        <is>
          <t>5901</t>
        </is>
      </c>
      <c r="F841" t="inlineStr">
        <is>
          <t>IT</t>
        </is>
      </c>
      <c r="G841" t="inlineStr">
        <is>
          <t>013413</t>
        </is>
      </c>
      <c r="H841" t="inlineStr">
        <is>
          <t>12/02/2025</t>
        </is>
      </c>
      <c r="I841" t="inlineStr">
        <is>
          <t>VERDE</t>
        </is>
      </c>
      <c r="J841" t="inlineStr">
        <is>
          <t>http://www.aduanet.gob.pe/servlet/SgCDUI2?option=una&amp;n=40&amp;codaduana=118&amp;anoprese=2025&amp;numecorre=013413</t>
        </is>
      </c>
      <c r="K841" t="inlineStr">
        <is>
          <t>2026-09-24T02:48:55.861087+00:00</t>
        </is>
      </c>
    </row>
    <row r="842">
      <c r="A842" t="inlineStr">
        <is>
          <t>20568194951</t>
        </is>
      </c>
      <c r="B842" t="inlineStr">
        <is>
          <t>2025</t>
        </is>
      </c>
      <c r="C842" t="inlineStr">
        <is>
          <t>8</t>
        </is>
      </c>
      <c r="D842" t="inlineStr">
        <is>
          <t>118</t>
        </is>
      </c>
      <c r="E842" t="inlineStr">
        <is>
          <t>4795</t>
        </is>
      </c>
      <c r="F842" t="inlineStr">
        <is>
          <t>US</t>
        </is>
      </c>
      <c r="G842" t="inlineStr">
        <is>
          <t>089038</t>
        </is>
      </c>
      <c r="H842" t="inlineStr">
        <is>
          <t>28/08/2025</t>
        </is>
      </c>
      <c r="I842" t="inlineStr">
        <is>
          <t>VERDE</t>
        </is>
      </c>
      <c r="J842" t="inlineStr">
        <is>
          <t>http://www.aduanet.gob.pe/servlet/SgCDUI2?option=una&amp;n=40&amp;codaduana=118&amp;anoprese=2025&amp;numecorre=089038</t>
        </is>
      </c>
      <c r="K842" t="inlineStr">
        <is>
          <t>2026-09-24T02:48:56.467249+00:00</t>
        </is>
      </c>
    </row>
    <row r="843">
      <c r="A843" t="inlineStr">
        <is>
          <t>20568194951</t>
        </is>
      </c>
      <c r="B843" t="inlineStr">
        <is>
          <t>2025</t>
        </is>
      </c>
      <c r="C843" t="inlineStr">
        <is>
          <t>8</t>
        </is>
      </c>
      <c r="D843" t="inlineStr">
        <is>
          <t>118</t>
        </is>
      </c>
      <c r="E843" t="inlineStr">
        <is>
          <t>2143</t>
        </is>
      </c>
      <c r="F843" t="inlineStr">
        <is>
          <t>US</t>
        </is>
      </c>
      <c r="G843" t="inlineStr">
        <is>
          <t>089245</t>
        </is>
      </c>
      <c r="H843" t="inlineStr">
        <is>
          <t>31/08/2025</t>
        </is>
      </c>
      <c r="I843" t="inlineStr">
        <is>
          <t>VERDE</t>
        </is>
      </c>
      <c r="J843" t="inlineStr">
        <is>
          <t>http://www.aduanet.gob.pe/servlet/SgCDUI2?option=una&amp;n=40&amp;codaduana=118&amp;anoprese=2025&amp;numecorre=089245</t>
        </is>
      </c>
      <c r="K843" t="inlineStr">
        <is>
          <t>2026-09-24T02:48:57.079235+00:00</t>
        </is>
      </c>
    </row>
    <row r="844">
      <c r="A844" t="inlineStr">
        <is>
          <t>20568194951</t>
        </is>
      </c>
      <c r="B844" t="inlineStr">
        <is>
          <t>2025</t>
        </is>
      </c>
      <c r="C844" t="inlineStr">
        <is>
          <t>9</t>
        </is>
      </c>
      <c r="D844" t="inlineStr">
        <is>
          <t>118</t>
        </is>
      </c>
      <c r="E844" t="inlineStr">
        <is>
          <t>2143</t>
        </is>
      </c>
      <c r="F844" t="inlineStr">
        <is>
          <t>US</t>
        </is>
      </c>
      <c r="G844" t="inlineStr">
        <is>
          <t>094623</t>
        </is>
      </c>
      <c r="H844" t="inlineStr">
        <is>
          <t>10/09/2025</t>
        </is>
      </c>
      <c r="I844" t="inlineStr">
        <is>
          <t>VERDE</t>
        </is>
      </c>
      <c r="J844" t="inlineStr">
        <is>
          <t>http://www.aduanet.gob.pe/servlet/SgCDUI2?option=una&amp;n=40&amp;codaduana=118&amp;anoprese=2025&amp;numecorre=094623</t>
        </is>
      </c>
      <c r="K844" t="inlineStr">
        <is>
          <t>2026-09-24T02:48:57.683527+00:00</t>
        </is>
      </c>
    </row>
    <row r="845">
      <c r="A845" t="inlineStr">
        <is>
          <t>20568194951</t>
        </is>
      </c>
      <c r="B845" t="inlineStr">
        <is>
          <t>2025</t>
        </is>
      </c>
      <c r="C845" t="inlineStr">
        <is>
          <t>9</t>
        </is>
      </c>
      <c r="D845" t="inlineStr">
        <is>
          <t>118</t>
        </is>
      </c>
      <c r="E845" t="inlineStr">
        <is>
          <t>2143</t>
        </is>
      </c>
      <c r="F845" t="inlineStr">
        <is>
          <t>US</t>
        </is>
      </c>
      <c r="G845" t="inlineStr">
        <is>
          <t>096383</t>
        </is>
      </c>
      <c r="H845" t="inlineStr">
        <is>
          <t>22/09/2025</t>
        </is>
      </c>
      <c r="I845" t="inlineStr">
        <is>
          <t>VERDE</t>
        </is>
      </c>
      <c r="J845" t="inlineStr">
        <is>
          <t>http://www.aduanet.gob.pe/servlet/SgCDUI2?option=una&amp;n=40&amp;codaduana=118&amp;anoprese=2025&amp;numecorre=096383</t>
        </is>
      </c>
      <c r="K845" t="inlineStr">
        <is>
          <t>2026-09-24T02:48:57.683527+00:00</t>
        </is>
      </c>
    </row>
    <row r="846">
      <c r="A846" t="inlineStr">
        <is>
          <t>20568194951</t>
        </is>
      </c>
      <c r="B846" t="inlineStr">
        <is>
          <t>2025</t>
        </is>
      </c>
      <c r="C846" t="inlineStr">
        <is>
          <t>9</t>
        </is>
      </c>
      <c r="D846" t="inlineStr">
        <is>
          <t>118</t>
        </is>
      </c>
      <c r="E846" t="inlineStr">
        <is>
          <t>2143</t>
        </is>
      </c>
      <c r="F846" t="inlineStr">
        <is>
          <t>US</t>
        </is>
      </c>
      <c r="G846" t="inlineStr">
        <is>
          <t>096715</t>
        </is>
      </c>
      <c r="H846" t="inlineStr">
        <is>
          <t>22/09/2025</t>
        </is>
      </c>
      <c r="I846" t="inlineStr">
        <is>
          <t>VERDE</t>
        </is>
      </c>
      <c r="J846" t="inlineStr">
        <is>
          <t>http://www.aduanet.gob.pe/servlet/SgCDUI2?option=una&amp;n=40&amp;codaduana=118&amp;anoprese=2025&amp;numecorre=096715</t>
        </is>
      </c>
      <c r="K846" t="inlineStr">
        <is>
          <t>2026-09-24T02:48:57.683527+00:00</t>
        </is>
      </c>
    </row>
    <row r="847">
      <c r="A847" t="inlineStr">
        <is>
          <t>20568194951</t>
        </is>
      </c>
      <c r="B847" t="inlineStr">
        <is>
          <t>2025</t>
        </is>
      </c>
      <c r="C847" t="inlineStr">
        <is>
          <t>9</t>
        </is>
      </c>
      <c r="D847" t="inlineStr">
        <is>
          <t>118</t>
        </is>
      </c>
      <c r="E847" t="inlineStr">
        <is>
          <t>2143</t>
        </is>
      </c>
      <c r="F847" t="inlineStr">
        <is>
          <t>US</t>
        </is>
      </c>
      <c r="G847" t="inlineStr">
        <is>
          <t>096718</t>
        </is>
      </c>
      <c r="H847" t="inlineStr">
        <is>
          <t>22/09/2025</t>
        </is>
      </c>
      <c r="I847" t="inlineStr">
        <is>
          <t>VERDE</t>
        </is>
      </c>
      <c r="J847" t="inlineStr">
        <is>
          <t>http://www.aduanet.gob.pe/servlet/SgCDUI2?option=una&amp;n=40&amp;codaduana=118&amp;anoprese=2025&amp;numecorre=096718</t>
        </is>
      </c>
      <c r="K847" t="inlineStr">
        <is>
          <t>2026-09-24T02:48:57.683527+00:00</t>
        </is>
      </c>
    </row>
    <row r="848">
      <c r="A848" t="inlineStr">
        <is>
          <t>20568194951</t>
        </is>
      </c>
      <c r="B848" t="inlineStr">
        <is>
          <t>2025</t>
        </is>
      </c>
      <c r="C848" t="inlineStr">
        <is>
          <t>9</t>
        </is>
      </c>
      <c r="D848" t="inlineStr">
        <is>
          <t>118</t>
        </is>
      </c>
      <c r="E848" t="inlineStr">
        <is>
          <t>2143</t>
        </is>
      </c>
      <c r="F848" t="inlineStr">
        <is>
          <t>US</t>
        </is>
      </c>
      <c r="G848" t="inlineStr">
        <is>
          <t>100448</t>
        </is>
      </c>
      <c r="H848" t="inlineStr">
        <is>
          <t>29/09/2025</t>
        </is>
      </c>
      <c r="I848" t="inlineStr">
        <is>
          <t>VERDE</t>
        </is>
      </c>
      <c r="J848" t="inlineStr">
        <is>
          <t>http://www.aduanet.gob.pe/servlet/SgCDUI2?option=una&amp;n=40&amp;codaduana=118&amp;anoprese=2025&amp;numecorre=100448</t>
        </is>
      </c>
      <c r="K848" t="inlineStr">
        <is>
          <t>2026-09-24T02:48:57.683527+00:00</t>
        </is>
      </c>
    </row>
    <row r="849">
      <c r="A849" t="inlineStr">
        <is>
          <t>20568194951</t>
        </is>
      </c>
      <c r="B849" t="inlineStr">
        <is>
          <t>2025</t>
        </is>
      </c>
      <c r="C849" t="inlineStr">
        <is>
          <t>9</t>
        </is>
      </c>
      <c r="D849" t="inlineStr">
        <is>
          <t>118</t>
        </is>
      </c>
      <c r="E849" t="inlineStr">
        <is>
          <t>2143</t>
        </is>
      </c>
      <c r="F849" t="inlineStr">
        <is>
          <t>IT</t>
        </is>
      </c>
      <c r="G849" t="inlineStr">
        <is>
          <t>093842</t>
        </is>
      </c>
      <c r="H849" t="inlineStr">
        <is>
          <t>24/09/2025</t>
        </is>
      </c>
      <c r="I849" t="inlineStr">
        <is>
          <t>VERDE</t>
        </is>
      </c>
      <c r="J849" t="inlineStr">
        <is>
          <t>http://www.aduanet.gob.pe/servlet/SgCDUI2?option=una&amp;n=40&amp;codaduana=118&amp;anoprese=2025&amp;numecorre=093842</t>
        </is>
      </c>
      <c r="K849" t="inlineStr">
        <is>
          <t>2026-09-24T02:48:58.307006+00:00</t>
        </is>
      </c>
    </row>
    <row r="850">
      <c r="A850" t="inlineStr">
        <is>
          <t>20568194951</t>
        </is>
      </c>
      <c r="B850" t="inlineStr">
        <is>
          <t>2025</t>
        </is>
      </c>
      <c r="C850" t="inlineStr">
        <is>
          <t>10</t>
        </is>
      </c>
      <c r="D850" t="inlineStr">
        <is>
          <t>118</t>
        </is>
      </c>
      <c r="E850" t="inlineStr">
        <is>
          <t>2143</t>
        </is>
      </c>
      <c r="F850" t="inlineStr">
        <is>
          <t>IT</t>
        </is>
      </c>
      <c r="G850" t="inlineStr">
        <is>
          <t>103524</t>
        </is>
      </c>
      <c r="H850" t="inlineStr">
        <is>
          <t>01/10/2025</t>
        </is>
      </c>
      <c r="I850" t="inlineStr">
        <is>
          <t>VERDE</t>
        </is>
      </c>
      <c r="J850" t="inlineStr">
        <is>
          <t>http://www.aduanet.gob.pe/servlet/SgCDUI2?option=una&amp;n=40&amp;codaduana=118&amp;anoprese=2025&amp;numecorre=103524</t>
        </is>
      </c>
      <c r="K850" t="inlineStr">
        <is>
          <t>2026-09-24T02:48:58.913298+00:00</t>
        </is>
      </c>
    </row>
    <row r="851">
      <c r="A851" t="inlineStr">
        <is>
          <t>20568194951</t>
        </is>
      </c>
      <c r="B851" t="inlineStr">
        <is>
          <t>2025</t>
        </is>
      </c>
      <c r="C851" t="inlineStr">
        <is>
          <t>10</t>
        </is>
      </c>
      <c r="D851" t="inlineStr">
        <is>
          <t>118</t>
        </is>
      </c>
      <c r="E851" t="inlineStr">
        <is>
          <t>2143</t>
        </is>
      </c>
      <c r="F851" t="inlineStr">
        <is>
          <t>IT</t>
        </is>
      </c>
      <c r="G851" t="inlineStr">
        <is>
          <t>113119</t>
        </is>
      </c>
      <c r="H851" t="inlineStr">
        <is>
          <t>30/10/2025</t>
        </is>
      </c>
      <c r="I851" t="inlineStr">
        <is>
          <t>VERDE</t>
        </is>
      </c>
      <c r="J851" t="inlineStr">
        <is>
          <t>http://www.aduanet.gob.pe/servlet/SgCDUI2?option=una&amp;n=40&amp;codaduana=118&amp;anoprese=2025&amp;numecorre=113119</t>
        </is>
      </c>
      <c r="K851" t="inlineStr">
        <is>
          <t>2026-09-24T02:48:58.913298+00:00</t>
        </is>
      </c>
    </row>
    <row r="852">
      <c r="A852" t="inlineStr">
        <is>
          <t>20568194951</t>
        </is>
      </c>
      <c r="B852" t="inlineStr">
        <is>
          <t>2025</t>
        </is>
      </c>
      <c r="C852" t="inlineStr">
        <is>
          <t>10</t>
        </is>
      </c>
      <c r="D852" t="inlineStr">
        <is>
          <t>118</t>
        </is>
      </c>
      <c r="E852" t="inlineStr">
        <is>
          <t>2143</t>
        </is>
      </c>
      <c r="F852" t="inlineStr">
        <is>
          <t>US</t>
        </is>
      </c>
      <c r="G852" t="inlineStr">
        <is>
          <t>107266</t>
        </is>
      </c>
      <c r="H852" t="inlineStr">
        <is>
          <t>15/10/2025</t>
        </is>
      </c>
      <c r="I852" t="inlineStr">
        <is>
          <t>VERDE</t>
        </is>
      </c>
      <c r="J852" t="inlineStr">
        <is>
          <t>http://www.aduanet.gob.pe/servlet/SgCDUI2?option=una&amp;n=40&amp;codaduana=118&amp;anoprese=2025&amp;numecorre=107266</t>
        </is>
      </c>
      <c r="K852" t="inlineStr">
        <is>
          <t>2026-09-24T02:48:59.536159+00:00</t>
        </is>
      </c>
    </row>
    <row r="853">
      <c r="A853" t="inlineStr">
        <is>
          <t>20568194951</t>
        </is>
      </c>
      <c r="B853" t="inlineStr">
        <is>
          <t>2025</t>
        </is>
      </c>
      <c r="C853" t="inlineStr">
        <is>
          <t>10</t>
        </is>
      </c>
      <c r="D853" t="inlineStr">
        <is>
          <t>118</t>
        </is>
      </c>
      <c r="E853" t="inlineStr">
        <is>
          <t>2143</t>
        </is>
      </c>
      <c r="F853" t="inlineStr">
        <is>
          <t>US</t>
        </is>
      </c>
      <c r="G853" t="inlineStr">
        <is>
          <t>109106</t>
        </is>
      </c>
      <c r="H853" t="inlineStr">
        <is>
          <t>16/10/2025</t>
        </is>
      </c>
      <c r="I853" t="inlineStr">
        <is>
          <t>VERDE</t>
        </is>
      </c>
      <c r="J853" t="inlineStr">
        <is>
          <t>http://www.aduanet.gob.pe/servlet/SgCDUI2?option=una&amp;n=40&amp;codaduana=118&amp;anoprese=2025&amp;numecorre=109106</t>
        </is>
      </c>
      <c r="K853" t="inlineStr">
        <is>
          <t>2026-09-24T02:48:59.536159+00:00</t>
        </is>
      </c>
    </row>
    <row r="854">
      <c r="A854" t="inlineStr">
        <is>
          <t>20568194951</t>
        </is>
      </c>
      <c r="B854" t="inlineStr">
        <is>
          <t>2025</t>
        </is>
      </c>
      <c r="C854" t="inlineStr">
        <is>
          <t>10</t>
        </is>
      </c>
      <c r="D854" t="inlineStr">
        <is>
          <t>118</t>
        </is>
      </c>
      <c r="E854" t="inlineStr">
        <is>
          <t>2143</t>
        </is>
      </c>
      <c r="F854" t="inlineStr">
        <is>
          <t>US</t>
        </is>
      </c>
      <c r="G854" t="inlineStr">
        <is>
          <t>111862</t>
        </is>
      </c>
      <c r="H854" t="inlineStr">
        <is>
          <t>29/10/2025</t>
        </is>
      </c>
      <c r="I854" t="inlineStr">
        <is>
          <t>VERDE</t>
        </is>
      </c>
      <c r="J854" t="inlineStr">
        <is>
          <t>http://www.aduanet.gob.pe/servlet/SgCDUI2?option=una&amp;n=40&amp;codaduana=118&amp;anoprese=2025&amp;numecorre=111862</t>
        </is>
      </c>
      <c r="K854" t="inlineStr">
        <is>
          <t>2026-09-24T02:48:59.536159+00:00</t>
        </is>
      </c>
    </row>
    <row r="855">
      <c r="A855" t="inlineStr">
        <is>
          <t>20568194951</t>
        </is>
      </c>
      <c r="B855" t="inlineStr">
        <is>
          <t>2025</t>
        </is>
      </c>
      <c r="C855" t="inlineStr">
        <is>
          <t>11</t>
        </is>
      </c>
      <c r="D855" t="inlineStr">
        <is>
          <t>118</t>
        </is>
      </c>
      <c r="E855" t="inlineStr">
        <is>
          <t>5901</t>
        </is>
      </c>
      <c r="F855" t="inlineStr">
        <is>
          <t>US</t>
        </is>
      </c>
      <c r="G855" t="inlineStr">
        <is>
          <t>118175</t>
        </is>
      </c>
      <c r="H855" t="inlineStr">
        <is>
          <t>12/11/2025</t>
        </is>
      </c>
      <c r="I855" t="inlineStr">
        <is>
          <t>VERDE</t>
        </is>
      </c>
      <c r="J855" t="inlineStr">
        <is>
          <t>http://www.aduanet.gob.pe/servlet/SgCDUI2?option=una&amp;n=40&amp;codaduana=118&amp;anoprese=2025&amp;numecorre=118175</t>
        </is>
      </c>
      <c r="K855" t="inlineStr">
        <is>
          <t>2026-09-24T02:49:00.130259+00:00</t>
        </is>
      </c>
    </row>
    <row r="856">
      <c r="A856" t="inlineStr">
        <is>
          <t>20568194951</t>
        </is>
      </c>
      <c r="B856" t="inlineStr">
        <is>
          <t>2025</t>
        </is>
      </c>
      <c r="C856" t="inlineStr">
        <is>
          <t>11</t>
        </is>
      </c>
      <c r="D856" t="inlineStr">
        <is>
          <t>118</t>
        </is>
      </c>
      <c r="E856" t="inlineStr">
        <is>
          <t>5901</t>
        </is>
      </c>
      <c r="F856" t="inlineStr">
        <is>
          <t>CA</t>
        </is>
      </c>
      <c r="G856" t="inlineStr">
        <is>
          <t>112771</t>
        </is>
      </c>
      <c r="H856" t="inlineStr">
        <is>
          <t>04/11/2025</t>
        </is>
      </c>
      <c r="I856" t="inlineStr">
        <is>
          <t>VERDE</t>
        </is>
      </c>
      <c r="J856" t="inlineStr">
        <is>
          <t>http://www.aduanet.gob.pe/servlet/SgCDUI2?option=una&amp;n=40&amp;codaduana=118&amp;anoprese=2025&amp;numecorre=112771</t>
        </is>
      </c>
      <c r="K856" t="inlineStr">
        <is>
          <t>2026-09-24T02:49:00.742916+00:00</t>
        </is>
      </c>
    </row>
    <row r="857">
      <c r="A857" t="inlineStr">
        <is>
          <t>20568194951</t>
        </is>
      </c>
      <c r="B857" t="inlineStr">
        <is>
          <t>2025</t>
        </is>
      </c>
      <c r="C857" t="inlineStr">
        <is>
          <t>12</t>
        </is>
      </c>
      <c r="D857" t="inlineStr">
        <is>
          <t>118</t>
        </is>
      </c>
      <c r="E857" t="inlineStr">
        <is>
          <t>2143</t>
        </is>
      </c>
      <c r="F857" t="inlineStr">
        <is>
          <t>IT</t>
        </is>
      </c>
      <c r="G857" t="inlineStr">
        <is>
          <t>130046</t>
        </is>
      </c>
      <c r="H857" t="inlineStr">
        <is>
          <t>11/12/2025</t>
        </is>
      </c>
      <c r="I857" t="inlineStr">
        <is>
          <t>VERDE</t>
        </is>
      </c>
      <c r="J857" t="inlineStr">
        <is>
          <t>http://www.aduanet.gob.pe/servlet/SgCDUI2?option=una&amp;n=40&amp;codaduana=118&amp;anoprese=2025&amp;numecorre=130046</t>
        </is>
      </c>
      <c r="K857" t="inlineStr">
        <is>
          <t>2026-09-24T02:49:01.349107+00:00</t>
        </is>
      </c>
    </row>
    <row r="858">
      <c r="A858" t="inlineStr">
        <is>
          <t>20568194951</t>
        </is>
      </c>
      <c r="B858" t="inlineStr">
        <is>
          <t>2025</t>
        </is>
      </c>
      <c r="C858" t="inlineStr">
        <is>
          <t>12</t>
        </is>
      </c>
      <c r="D858" t="inlineStr">
        <is>
          <t>118</t>
        </is>
      </c>
      <c r="E858" t="inlineStr">
        <is>
          <t>2143</t>
        </is>
      </c>
      <c r="F858" t="inlineStr">
        <is>
          <t>IT</t>
        </is>
      </c>
      <c r="G858" t="inlineStr">
        <is>
          <t>138626</t>
        </is>
      </c>
      <c r="H858" t="inlineStr">
        <is>
          <t>31/12/2025</t>
        </is>
      </c>
      <c r="I858" t="inlineStr">
        <is>
          <t>VERDE</t>
        </is>
      </c>
      <c r="J858" t="inlineStr">
        <is>
          <t>http://www.aduanet.gob.pe/servlet/SgCDUI2?option=una&amp;n=40&amp;codaduana=118&amp;anoprese=2025&amp;numecorre=138626</t>
        </is>
      </c>
      <c r="K858" t="inlineStr">
        <is>
          <t>2026-09-24T02:49:01.349107+00:00</t>
        </is>
      </c>
    </row>
    <row r="859">
      <c r="A859" t="inlineStr">
        <is>
          <t>20568194951</t>
        </is>
      </c>
      <c r="B859" t="inlineStr">
        <is>
          <t>2025</t>
        </is>
      </c>
      <c r="C859" t="inlineStr">
        <is>
          <t>12</t>
        </is>
      </c>
      <c r="D859" t="inlineStr">
        <is>
          <t>118</t>
        </is>
      </c>
      <c r="E859" t="inlineStr">
        <is>
          <t>5901</t>
        </is>
      </c>
      <c r="F859" t="inlineStr">
        <is>
          <t>US</t>
        </is>
      </c>
      <c r="G859" t="inlineStr">
        <is>
          <t>129277</t>
        </is>
      </c>
      <c r="H859" t="inlineStr">
        <is>
          <t>19/12/2025</t>
        </is>
      </c>
      <c r="I859" t="inlineStr">
        <is>
          <t>VERDE</t>
        </is>
      </c>
      <c r="J859" t="inlineStr">
        <is>
          <t>http://www.aduanet.gob.pe/servlet/SgCDUI2?option=una&amp;n=40&amp;codaduana=118&amp;anoprese=2025&amp;numecorre=129277</t>
        </is>
      </c>
      <c r="K859" t="inlineStr">
        <is>
          <t>2026-09-24T02:49:01.960446+00:00</t>
        </is>
      </c>
    </row>
    <row r="860">
      <c r="A860" t="inlineStr">
        <is>
          <t>20568194951</t>
        </is>
      </c>
      <c r="B860" t="inlineStr">
        <is>
          <t>2026</t>
        </is>
      </c>
      <c r="C860" t="inlineStr">
        <is>
          <t>5</t>
        </is>
      </c>
      <c r="D860" t="inlineStr">
        <is>
          <t>118</t>
        </is>
      </c>
      <c r="E860" t="inlineStr">
        <is>
          <t>2143</t>
        </is>
      </c>
      <c r="F860" t="inlineStr">
        <is>
          <t>US</t>
        </is>
      </c>
      <c r="G860" t="inlineStr">
        <is>
          <t>043489</t>
        </is>
      </c>
      <c r="H860" t="inlineStr">
        <is>
          <t>14/05/2026</t>
        </is>
      </c>
      <c r="I860" t="inlineStr">
        <is>
          <t>VERDE</t>
        </is>
      </c>
      <c r="J860" t="inlineStr">
        <is>
          <t>http://www.aduanet.gob.pe/servlet/SgCDUI2?option=una&amp;n=40&amp;codaduana=118&amp;anoprese=2026&amp;numecorre=043489</t>
        </is>
      </c>
      <c r="K860" t="inlineStr">
        <is>
          <t>2026-09-24T02:49:02.631304+00:00</t>
        </is>
      </c>
    </row>
    <row r="861">
      <c r="A861" t="inlineStr">
        <is>
          <t>20568194951</t>
        </is>
      </c>
      <c r="B861" t="inlineStr">
        <is>
          <t>2026</t>
        </is>
      </c>
      <c r="C861" t="inlineStr">
        <is>
          <t>5</t>
        </is>
      </c>
      <c r="D861" t="inlineStr">
        <is>
          <t>118</t>
        </is>
      </c>
      <c r="E861" t="inlineStr">
        <is>
          <t>2143</t>
        </is>
      </c>
      <c r="F861" t="inlineStr">
        <is>
          <t>CA</t>
        </is>
      </c>
      <c r="G861" t="inlineStr">
        <is>
          <t>043491</t>
        </is>
      </c>
      <c r="H861" t="inlineStr">
        <is>
          <t>14/05/2026</t>
        </is>
      </c>
      <c r="I861" t="inlineStr">
        <is>
          <t>VERDE</t>
        </is>
      </c>
      <c r="J861" t="inlineStr">
        <is>
          <t>http://www.aduanet.gob.pe/servlet/SgCDUI2?option=una&amp;n=40&amp;codaduana=118&amp;anoprese=2026&amp;numecorre=043491</t>
        </is>
      </c>
      <c r="K861" t="inlineStr">
        <is>
          <t>2026-09-24T02:49:03.401283+00:00</t>
        </is>
      </c>
    </row>
    <row r="862">
      <c r="A862" t="inlineStr">
        <is>
          <t>20570706927</t>
        </is>
      </c>
      <c r="B862" t="inlineStr">
        <is>
          <t>2025</t>
        </is>
      </c>
      <c r="C862" t="inlineStr">
        <is>
          <t>1</t>
        </is>
      </c>
      <c r="D862" t="inlineStr">
        <is>
          <t>046</t>
        </is>
      </c>
      <c r="E862" t="inlineStr">
        <is>
          <t>5901</t>
        </is>
      </c>
      <c r="F862" t="inlineStr">
        <is>
          <t>US</t>
        </is>
      </c>
      <c r="G862" t="inlineStr">
        <is>
          <t>001394</t>
        </is>
      </c>
      <c r="H862" t="inlineStr">
        <is>
          <t>14/01/2025</t>
        </is>
      </c>
      <c r="I862" t="inlineStr">
        <is>
          <t>VERDE</t>
        </is>
      </c>
      <c r="J862" t="inlineStr">
        <is>
          <t>http://www.aduanet.gob.pe/servlet/SgCDUI2?option=una&amp;n=40&amp;codaduana=046&amp;anoprese=2025&amp;numecorre=001394</t>
        </is>
      </c>
      <c r="K862" t="inlineStr">
        <is>
          <t>2026-09-24T02:49:04.198582+00:00</t>
        </is>
      </c>
    </row>
    <row r="863">
      <c r="A863" t="inlineStr">
        <is>
          <t>20570706927</t>
        </is>
      </c>
      <c r="B863" t="inlineStr">
        <is>
          <t>2025</t>
        </is>
      </c>
      <c r="C863" t="inlineStr">
        <is>
          <t>1</t>
        </is>
      </c>
      <c r="D863" t="inlineStr">
        <is>
          <t>046</t>
        </is>
      </c>
      <c r="E863" t="inlineStr">
        <is>
          <t>5901</t>
        </is>
      </c>
      <c r="F863" t="inlineStr">
        <is>
          <t>BE</t>
        </is>
      </c>
      <c r="G863" t="inlineStr">
        <is>
          <t>001392</t>
        </is>
      </c>
      <c r="H863" t="inlineStr">
        <is>
          <t>15/01/2025</t>
        </is>
      </c>
      <c r="I863" t="inlineStr">
        <is>
          <t>VERDE</t>
        </is>
      </c>
      <c r="J863" t="inlineStr">
        <is>
          <t>http://www.aduanet.gob.pe/servlet/SgCDUI2?option=una&amp;n=40&amp;codaduana=046&amp;anoprese=2025&amp;numecorre=001392</t>
        </is>
      </c>
      <c r="K863" t="inlineStr">
        <is>
          <t>2026-09-24T02:49:04.879095+00:00</t>
        </is>
      </c>
    </row>
    <row r="864">
      <c r="A864" t="inlineStr">
        <is>
          <t>20570706927</t>
        </is>
      </c>
      <c r="B864" t="inlineStr">
        <is>
          <t>2025</t>
        </is>
      </c>
      <c r="C864" t="inlineStr">
        <is>
          <t>6</t>
        </is>
      </c>
      <c r="D864" t="inlineStr">
        <is>
          <t>046</t>
        </is>
      </c>
      <c r="E864" t="inlineStr">
        <is>
          <t>5901</t>
        </is>
      </c>
      <c r="F864" t="inlineStr">
        <is>
          <t>BE</t>
        </is>
      </c>
      <c r="G864" t="inlineStr">
        <is>
          <t>025066</t>
        </is>
      </c>
      <c r="H864" t="inlineStr">
        <is>
          <t>28/06/2025</t>
        </is>
      </c>
      <c r="I864" t="inlineStr">
        <is>
          <t>VERDE</t>
        </is>
      </c>
      <c r="J864" t="inlineStr">
        <is>
          <t>http://www.aduanet.gob.pe/servlet/SgCDUI2?option=una&amp;n=40&amp;codaduana=046&amp;anoprese=2025&amp;numecorre=025066</t>
        </is>
      </c>
      <c r="K864" t="inlineStr">
        <is>
          <t>2026-09-24T02:49:05.615836+00:00</t>
        </is>
      </c>
    </row>
    <row r="865">
      <c r="A865" t="inlineStr">
        <is>
          <t>20570706927</t>
        </is>
      </c>
      <c r="B865" t="inlineStr">
        <is>
          <t>2025</t>
        </is>
      </c>
      <c r="C865" t="inlineStr">
        <is>
          <t>8</t>
        </is>
      </c>
      <c r="D865" t="inlineStr">
        <is>
          <t>046</t>
        </is>
      </c>
      <c r="E865" t="inlineStr">
        <is>
          <t>5901</t>
        </is>
      </c>
      <c r="F865" t="inlineStr">
        <is>
          <t>BE</t>
        </is>
      </c>
      <c r="G865" t="inlineStr">
        <is>
          <t>031247</t>
        </is>
      </c>
      <c r="H865" t="inlineStr">
        <is>
          <t>13/08/2025</t>
        </is>
      </c>
      <c r="I865" t="inlineStr">
        <is>
          <t>VERDE</t>
        </is>
      </c>
      <c r="J865" t="inlineStr">
        <is>
          <t>http://www.aduanet.gob.pe/servlet/SgCDUI2?option=una&amp;n=40&amp;codaduana=046&amp;anoprese=2025&amp;numecorre=031247</t>
        </is>
      </c>
      <c r="K865" t="inlineStr">
        <is>
          <t>2026-09-24T02:49:06.346629+00:00</t>
        </is>
      </c>
    </row>
    <row r="866">
      <c r="A866" t="inlineStr">
        <is>
          <t>20570706927</t>
        </is>
      </c>
      <c r="B866" t="inlineStr">
        <is>
          <t>2025</t>
        </is>
      </c>
      <c r="C866" t="inlineStr">
        <is>
          <t>8</t>
        </is>
      </c>
      <c r="D866" t="inlineStr">
        <is>
          <t>046</t>
        </is>
      </c>
      <c r="E866" t="inlineStr">
        <is>
          <t>5901</t>
        </is>
      </c>
      <c r="F866" t="inlineStr">
        <is>
          <t>BE</t>
        </is>
      </c>
      <c r="G866" t="inlineStr">
        <is>
          <t>031359</t>
        </is>
      </c>
      <c r="H866" t="inlineStr">
        <is>
          <t>16/08/2025</t>
        </is>
      </c>
      <c r="I866" t="inlineStr">
        <is>
          <t>VERDE</t>
        </is>
      </c>
      <c r="J866" t="inlineStr">
        <is>
          <t>http://www.aduanet.gob.pe/servlet/SgCDUI2?option=una&amp;n=40&amp;codaduana=046&amp;anoprese=2025&amp;numecorre=031359</t>
        </is>
      </c>
      <c r="K866" t="inlineStr">
        <is>
          <t>2026-09-24T02:49:06.346629+00:00</t>
        </is>
      </c>
    </row>
    <row r="867">
      <c r="A867" t="inlineStr">
        <is>
          <t>20570706927</t>
        </is>
      </c>
      <c r="B867" t="inlineStr">
        <is>
          <t>2025</t>
        </is>
      </c>
      <c r="C867" t="inlineStr">
        <is>
          <t>9</t>
        </is>
      </c>
      <c r="D867" t="inlineStr">
        <is>
          <t>046</t>
        </is>
      </c>
      <c r="E867" t="inlineStr">
        <is>
          <t>5901</t>
        </is>
      </c>
      <c r="F867" t="inlineStr">
        <is>
          <t>US</t>
        </is>
      </c>
      <c r="G867" t="inlineStr">
        <is>
          <t>033023</t>
        </is>
      </c>
      <c r="H867" t="inlineStr">
        <is>
          <t>13/09/2025</t>
        </is>
      </c>
      <c r="I867" t="inlineStr">
        <is>
          <t>VERDE</t>
        </is>
      </c>
      <c r="J867" t="inlineStr">
        <is>
          <t>http://www.aduanet.gob.pe/servlet/SgCDUI2?option=una&amp;n=40&amp;codaduana=046&amp;anoprese=2025&amp;numecorre=033023</t>
        </is>
      </c>
      <c r="K867" t="inlineStr">
        <is>
          <t>2026-09-24T02:49:07.068546+00:00</t>
        </is>
      </c>
    </row>
    <row r="868">
      <c r="A868" t="inlineStr">
        <is>
          <t>20570706927</t>
        </is>
      </c>
      <c r="B868" t="inlineStr">
        <is>
          <t>2025</t>
        </is>
      </c>
      <c r="C868" t="inlineStr">
        <is>
          <t>9</t>
        </is>
      </c>
      <c r="D868" t="inlineStr">
        <is>
          <t>046</t>
        </is>
      </c>
      <c r="E868" t="inlineStr">
        <is>
          <t>5901</t>
        </is>
      </c>
      <c r="F868" t="inlineStr">
        <is>
          <t>US</t>
        </is>
      </c>
      <c r="G868" t="inlineStr">
        <is>
          <t>033964</t>
        </is>
      </c>
      <c r="H868" t="inlineStr">
        <is>
          <t>13/09/2025</t>
        </is>
      </c>
      <c r="I868" t="inlineStr">
        <is>
          <t>VERDE</t>
        </is>
      </c>
      <c r="J868" t="inlineStr">
        <is>
          <t>http://www.aduanet.gob.pe/servlet/SgCDUI2?option=una&amp;n=40&amp;codaduana=046&amp;anoprese=2025&amp;numecorre=033964</t>
        </is>
      </c>
      <c r="K868" t="inlineStr">
        <is>
          <t>2026-09-24T02:49:07.068546+00:00</t>
        </is>
      </c>
    </row>
    <row r="869">
      <c r="A869" t="inlineStr">
        <is>
          <t>20570706927</t>
        </is>
      </c>
      <c r="B869" t="inlineStr">
        <is>
          <t>2025</t>
        </is>
      </c>
      <c r="C869" t="inlineStr">
        <is>
          <t>9</t>
        </is>
      </c>
      <c r="D869" t="inlineStr">
        <is>
          <t>046</t>
        </is>
      </c>
      <c r="E869" t="inlineStr">
        <is>
          <t>5901</t>
        </is>
      </c>
      <c r="F869" t="inlineStr">
        <is>
          <t>US</t>
        </is>
      </c>
      <c r="G869" t="inlineStr">
        <is>
          <t>035727</t>
        </is>
      </c>
      <c r="H869" t="inlineStr">
        <is>
          <t>21/09/2025</t>
        </is>
      </c>
      <c r="I869" t="inlineStr">
        <is>
          <t>VERDE</t>
        </is>
      </c>
      <c r="J869" t="inlineStr">
        <is>
          <t>http://www.aduanet.gob.pe/servlet/SgCDUI2?option=una&amp;n=40&amp;codaduana=046&amp;anoprese=2025&amp;numecorre=035727</t>
        </is>
      </c>
      <c r="K869" t="inlineStr">
        <is>
          <t>2026-09-24T02:49:07.068546+00:00</t>
        </is>
      </c>
    </row>
    <row r="870">
      <c r="A870" t="inlineStr">
        <is>
          <t>20570706927</t>
        </is>
      </c>
      <c r="B870" t="inlineStr">
        <is>
          <t>2025</t>
        </is>
      </c>
      <c r="C870" t="inlineStr">
        <is>
          <t>9</t>
        </is>
      </c>
      <c r="D870" t="inlineStr">
        <is>
          <t>046</t>
        </is>
      </c>
      <c r="E870" t="inlineStr">
        <is>
          <t>5901</t>
        </is>
      </c>
      <c r="F870" t="inlineStr">
        <is>
          <t>US</t>
        </is>
      </c>
      <c r="G870" t="inlineStr">
        <is>
          <t>035746</t>
        </is>
      </c>
      <c r="H870" t="inlineStr">
        <is>
          <t>21/09/2025</t>
        </is>
      </c>
      <c r="I870" t="inlineStr">
        <is>
          <t>VERDE</t>
        </is>
      </c>
      <c r="J870" t="inlineStr">
        <is>
          <t>http://www.aduanet.gob.pe/servlet/SgCDUI2?option=una&amp;n=40&amp;codaduana=046&amp;anoprese=2025&amp;numecorre=035746</t>
        </is>
      </c>
      <c r="K870" t="inlineStr">
        <is>
          <t>2026-09-24T02:49:07.068546+00:00</t>
        </is>
      </c>
    </row>
    <row r="871">
      <c r="A871" t="inlineStr">
        <is>
          <t>20570706927</t>
        </is>
      </c>
      <c r="B871" t="inlineStr">
        <is>
          <t>2025</t>
        </is>
      </c>
      <c r="C871" t="inlineStr">
        <is>
          <t>9</t>
        </is>
      </c>
      <c r="D871" t="inlineStr">
        <is>
          <t>046</t>
        </is>
      </c>
      <c r="E871" t="inlineStr">
        <is>
          <t>5901</t>
        </is>
      </c>
      <c r="F871" t="inlineStr">
        <is>
          <t>US</t>
        </is>
      </c>
      <c r="G871" t="inlineStr">
        <is>
          <t>036943</t>
        </is>
      </c>
      <c r="H871" t="inlineStr">
        <is>
          <t>28/09/2025</t>
        </is>
      </c>
      <c r="I871" t="inlineStr">
        <is>
          <t>VERDE</t>
        </is>
      </c>
      <c r="J871" t="inlineStr">
        <is>
          <t>http://www.aduanet.gob.pe/servlet/SgCDUI2?option=una&amp;n=40&amp;codaduana=046&amp;anoprese=2025&amp;numecorre=036943</t>
        </is>
      </c>
      <c r="K871" t="inlineStr">
        <is>
          <t>2026-09-24T02:49:07.068546+00:00</t>
        </is>
      </c>
    </row>
    <row r="872">
      <c r="A872" t="inlineStr">
        <is>
          <t>20570706927</t>
        </is>
      </c>
      <c r="B872" t="inlineStr">
        <is>
          <t>2025</t>
        </is>
      </c>
      <c r="C872" t="inlineStr">
        <is>
          <t>9</t>
        </is>
      </c>
      <c r="D872" t="inlineStr">
        <is>
          <t>046</t>
        </is>
      </c>
      <c r="E872" t="inlineStr">
        <is>
          <t>5901</t>
        </is>
      </c>
      <c r="F872" t="inlineStr">
        <is>
          <t>BE</t>
        </is>
      </c>
      <c r="G872" t="inlineStr">
        <is>
          <t>035653</t>
        </is>
      </c>
      <c r="H872" t="inlineStr">
        <is>
          <t>21/09/2025</t>
        </is>
      </c>
      <c r="I872" t="inlineStr">
        <is>
          <t>VERDE</t>
        </is>
      </c>
      <c r="J872" t="inlineStr">
        <is>
          <t>http://www.aduanet.gob.pe/servlet/SgCDUI2?option=una&amp;n=40&amp;codaduana=046&amp;anoprese=2025&amp;numecorre=035653</t>
        </is>
      </c>
      <c r="K872" t="inlineStr">
        <is>
          <t>2026-09-24T02:49:07.682025+00:00</t>
        </is>
      </c>
    </row>
    <row r="873">
      <c r="A873" t="inlineStr">
        <is>
          <t>20570706927</t>
        </is>
      </c>
      <c r="B873" t="inlineStr">
        <is>
          <t>2025</t>
        </is>
      </c>
      <c r="C873" t="inlineStr">
        <is>
          <t>9</t>
        </is>
      </c>
      <c r="D873" t="inlineStr">
        <is>
          <t>046</t>
        </is>
      </c>
      <c r="E873" t="inlineStr">
        <is>
          <t>5901</t>
        </is>
      </c>
      <c r="F873" t="inlineStr">
        <is>
          <t>BE</t>
        </is>
      </c>
      <c r="G873" t="inlineStr">
        <is>
          <t>035741</t>
        </is>
      </c>
      <c r="H873" t="inlineStr">
        <is>
          <t>21/09/2025</t>
        </is>
      </c>
      <c r="I873" t="inlineStr">
        <is>
          <t>VERDE</t>
        </is>
      </c>
      <c r="J873" t="inlineStr">
        <is>
          <t>http://www.aduanet.gob.pe/servlet/SgCDUI2?option=una&amp;n=40&amp;codaduana=046&amp;anoprese=2025&amp;numecorre=035741</t>
        </is>
      </c>
      <c r="K873" t="inlineStr">
        <is>
          <t>2026-09-24T02:49:07.682025+00:00</t>
        </is>
      </c>
    </row>
    <row r="874">
      <c r="A874" t="inlineStr">
        <is>
          <t>20570706927</t>
        </is>
      </c>
      <c r="B874" t="inlineStr">
        <is>
          <t>2025</t>
        </is>
      </c>
      <c r="C874" t="inlineStr">
        <is>
          <t>9</t>
        </is>
      </c>
      <c r="D874" t="inlineStr">
        <is>
          <t>046</t>
        </is>
      </c>
      <c r="E874" t="inlineStr">
        <is>
          <t>5901</t>
        </is>
      </c>
      <c r="F874" t="inlineStr">
        <is>
          <t>BE</t>
        </is>
      </c>
      <c r="G874" t="inlineStr">
        <is>
          <t>036946</t>
        </is>
      </c>
      <c r="H874" t="inlineStr">
        <is>
          <t>28/09/2025</t>
        </is>
      </c>
      <c r="I874" t="inlineStr">
        <is>
          <t>VERDE</t>
        </is>
      </c>
      <c r="J874" t="inlineStr">
        <is>
          <t>http://www.aduanet.gob.pe/servlet/SgCDUI2?option=una&amp;n=40&amp;codaduana=046&amp;anoprese=2025&amp;numecorre=036946</t>
        </is>
      </c>
      <c r="K874" t="inlineStr">
        <is>
          <t>2026-09-24T02:49:07.682025+00:00</t>
        </is>
      </c>
    </row>
    <row r="875">
      <c r="A875" t="inlineStr">
        <is>
          <t>20570706927</t>
        </is>
      </c>
      <c r="B875" t="inlineStr">
        <is>
          <t>2025</t>
        </is>
      </c>
      <c r="C875" t="inlineStr">
        <is>
          <t>10</t>
        </is>
      </c>
      <c r="D875" t="inlineStr">
        <is>
          <t>046</t>
        </is>
      </c>
      <c r="E875" t="inlineStr">
        <is>
          <t>5901</t>
        </is>
      </c>
      <c r="F875" t="inlineStr">
        <is>
          <t>BE</t>
        </is>
      </c>
      <c r="G875" t="inlineStr">
        <is>
          <t>038138</t>
        </is>
      </c>
      <c r="H875" t="inlineStr">
        <is>
          <t>06/10/2025</t>
        </is>
      </c>
      <c r="I875" t="inlineStr">
        <is>
          <t>VERDE</t>
        </is>
      </c>
      <c r="J875" t="inlineStr">
        <is>
          <t>http://www.aduanet.gob.pe/servlet/SgCDUI2?option=una&amp;n=40&amp;codaduana=046&amp;anoprese=2025&amp;numecorre=038138</t>
        </is>
      </c>
      <c r="K875" t="inlineStr">
        <is>
          <t>2026-09-24T02:49:08.289242+00:00</t>
        </is>
      </c>
    </row>
    <row r="876">
      <c r="A876" t="inlineStr">
        <is>
          <t>20570706927</t>
        </is>
      </c>
      <c r="B876" t="inlineStr">
        <is>
          <t>2025</t>
        </is>
      </c>
      <c r="C876" t="inlineStr">
        <is>
          <t>10</t>
        </is>
      </c>
      <c r="D876" t="inlineStr">
        <is>
          <t>046</t>
        </is>
      </c>
      <c r="E876" t="inlineStr">
        <is>
          <t>5901</t>
        </is>
      </c>
      <c r="F876" t="inlineStr">
        <is>
          <t>BE</t>
        </is>
      </c>
      <c r="G876" t="inlineStr">
        <is>
          <t>037563</t>
        </is>
      </c>
      <c r="H876" t="inlineStr">
        <is>
          <t>07/10/2025</t>
        </is>
      </c>
      <c r="I876" t="inlineStr">
        <is>
          <t>VERDE</t>
        </is>
      </c>
      <c r="J876" t="inlineStr">
        <is>
          <t>http://www.aduanet.gob.pe/servlet/SgCDUI2?option=una&amp;n=40&amp;codaduana=046&amp;anoprese=2025&amp;numecorre=037563</t>
        </is>
      </c>
      <c r="K876" t="inlineStr">
        <is>
          <t>2026-09-24T02:49:08.289242+00:00</t>
        </is>
      </c>
    </row>
    <row r="877">
      <c r="A877" t="inlineStr">
        <is>
          <t>20570706927</t>
        </is>
      </c>
      <c r="B877" t="inlineStr">
        <is>
          <t>2025</t>
        </is>
      </c>
      <c r="C877" t="inlineStr">
        <is>
          <t>10</t>
        </is>
      </c>
      <c r="D877" t="inlineStr">
        <is>
          <t>046</t>
        </is>
      </c>
      <c r="E877" t="inlineStr">
        <is>
          <t>5901</t>
        </is>
      </c>
      <c r="F877" t="inlineStr">
        <is>
          <t>BE</t>
        </is>
      </c>
      <c r="G877" t="inlineStr">
        <is>
          <t>041729</t>
        </is>
      </c>
      <c r="H877" t="inlineStr">
        <is>
          <t>26/10/2025</t>
        </is>
      </c>
      <c r="I877" t="inlineStr">
        <is>
          <t>VERDE</t>
        </is>
      </c>
      <c r="J877" t="inlineStr">
        <is>
          <t>http://www.aduanet.gob.pe/servlet/SgCDUI2?option=una&amp;n=40&amp;codaduana=046&amp;anoprese=2025&amp;numecorre=041729</t>
        </is>
      </c>
      <c r="K877" t="inlineStr">
        <is>
          <t>2026-09-24T02:49:08.289242+00:00</t>
        </is>
      </c>
    </row>
    <row r="878">
      <c r="A878" t="inlineStr">
        <is>
          <t>20570706927</t>
        </is>
      </c>
      <c r="B878" t="inlineStr">
        <is>
          <t>2025</t>
        </is>
      </c>
      <c r="C878" t="inlineStr">
        <is>
          <t>10</t>
        </is>
      </c>
      <c r="D878" t="inlineStr">
        <is>
          <t>046</t>
        </is>
      </c>
      <c r="E878" t="inlineStr">
        <is>
          <t>5901</t>
        </is>
      </c>
      <c r="F878" t="inlineStr">
        <is>
          <t>DE</t>
        </is>
      </c>
      <c r="G878" t="inlineStr">
        <is>
          <t>038690</t>
        </is>
      </c>
      <c r="H878" t="inlineStr">
        <is>
          <t>08/10/2025</t>
        </is>
      </c>
      <c r="I878" t="inlineStr">
        <is>
          <t>VERDE</t>
        </is>
      </c>
      <c r="J878" t="inlineStr">
        <is>
          <t>http://www.aduanet.gob.pe/servlet/SgCDUI2?option=una&amp;n=40&amp;codaduana=046&amp;anoprese=2025&amp;numecorre=038690</t>
        </is>
      </c>
      <c r="K878" t="inlineStr">
        <is>
          <t>2026-09-24T02:49:08.887339+00:00</t>
        </is>
      </c>
    </row>
    <row r="879">
      <c r="A879" t="inlineStr">
        <is>
          <t>20570706927</t>
        </is>
      </c>
      <c r="B879" t="inlineStr">
        <is>
          <t>2025</t>
        </is>
      </c>
      <c r="C879" t="inlineStr">
        <is>
          <t>10</t>
        </is>
      </c>
      <c r="D879" t="inlineStr">
        <is>
          <t>046</t>
        </is>
      </c>
      <c r="E879" t="inlineStr">
        <is>
          <t>5901</t>
        </is>
      </c>
      <c r="F879" t="inlineStr">
        <is>
          <t>US</t>
        </is>
      </c>
      <c r="G879" t="inlineStr">
        <is>
          <t>038828</t>
        </is>
      </c>
      <c r="H879" t="inlineStr">
        <is>
          <t>11/10/2025</t>
        </is>
      </c>
      <c r="I879" t="inlineStr">
        <is>
          <t>VERDE</t>
        </is>
      </c>
      <c r="J879" t="inlineStr">
        <is>
          <t>http://www.aduanet.gob.pe/servlet/SgCDUI2?option=una&amp;n=40&amp;codaduana=046&amp;anoprese=2025&amp;numecorre=038828</t>
        </is>
      </c>
      <c r="K879" t="inlineStr">
        <is>
          <t>2026-09-24T02:49:09.490066+00:00</t>
        </is>
      </c>
    </row>
    <row r="880">
      <c r="A880" t="inlineStr">
        <is>
          <t>20570706927</t>
        </is>
      </c>
      <c r="B880" t="inlineStr">
        <is>
          <t>2025</t>
        </is>
      </c>
      <c r="C880" t="inlineStr">
        <is>
          <t>10</t>
        </is>
      </c>
      <c r="D880" t="inlineStr">
        <is>
          <t>046</t>
        </is>
      </c>
      <c r="E880" t="inlineStr">
        <is>
          <t>5901</t>
        </is>
      </c>
      <c r="F880" t="inlineStr">
        <is>
          <t>US</t>
        </is>
      </c>
      <c r="G880" t="inlineStr">
        <is>
          <t>040185</t>
        </is>
      </c>
      <c r="H880" t="inlineStr">
        <is>
          <t>19/10/2025</t>
        </is>
      </c>
      <c r="I880" t="inlineStr">
        <is>
          <t>VERDE</t>
        </is>
      </c>
      <c r="J880" t="inlineStr">
        <is>
          <t>http://www.aduanet.gob.pe/servlet/SgCDUI2?option=una&amp;n=40&amp;codaduana=046&amp;anoprese=2025&amp;numecorre=040185</t>
        </is>
      </c>
      <c r="K880" t="inlineStr">
        <is>
          <t>2026-09-24T02:49:09.490066+00:00</t>
        </is>
      </c>
    </row>
    <row r="881">
      <c r="A881" t="inlineStr">
        <is>
          <t>20570706927</t>
        </is>
      </c>
      <c r="B881" t="inlineStr">
        <is>
          <t>2025</t>
        </is>
      </c>
      <c r="C881" t="inlineStr">
        <is>
          <t>10</t>
        </is>
      </c>
      <c r="D881" t="inlineStr">
        <is>
          <t>046</t>
        </is>
      </c>
      <c r="E881" t="inlineStr">
        <is>
          <t>5901</t>
        </is>
      </c>
      <c r="F881" t="inlineStr">
        <is>
          <t>US</t>
        </is>
      </c>
      <c r="G881" t="inlineStr">
        <is>
          <t>041733</t>
        </is>
      </c>
      <c r="H881" t="inlineStr">
        <is>
          <t>26/10/2025</t>
        </is>
      </c>
      <c r="I881" t="inlineStr">
        <is>
          <t>VERDE</t>
        </is>
      </c>
      <c r="J881" t="inlineStr">
        <is>
          <t>http://www.aduanet.gob.pe/servlet/SgCDUI2?option=una&amp;n=40&amp;codaduana=046&amp;anoprese=2025&amp;numecorre=041733</t>
        </is>
      </c>
      <c r="K881" t="inlineStr">
        <is>
          <t>2026-09-24T02:49:09.490066+00:00</t>
        </is>
      </c>
    </row>
    <row r="882">
      <c r="A882" t="inlineStr">
        <is>
          <t>20570706927</t>
        </is>
      </c>
      <c r="B882" t="inlineStr">
        <is>
          <t>2025</t>
        </is>
      </c>
      <c r="C882" t="inlineStr">
        <is>
          <t>11</t>
        </is>
      </c>
      <c r="D882" t="inlineStr">
        <is>
          <t>046</t>
        </is>
      </c>
      <c r="E882" t="inlineStr">
        <is>
          <t>5901</t>
        </is>
      </c>
      <c r="F882" t="inlineStr">
        <is>
          <t>US</t>
        </is>
      </c>
      <c r="G882" t="inlineStr">
        <is>
          <t>055277</t>
        </is>
      </c>
      <c r="H882" t="inlineStr">
        <is>
          <t>29/11/2025</t>
        </is>
      </c>
      <c r="I882" t="inlineStr">
        <is>
          <t>VERDE</t>
        </is>
      </c>
      <c r="J882" t="inlineStr">
        <is>
          <t>http://www.aduanet.gob.pe/servlet/SgCDUI2?option=una&amp;n=40&amp;codaduana=046&amp;anoprese=2025&amp;numecorre=055277</t>
        </is>
      </c>
      <c r="K882" t="inlineStr">
        <is>
          <t>2026-09-24T02:49:10.091861+00:00</t>
        </is>
      </c>
    </row>
    <row r="883">
      <c r="A883" t="inlineStr">
        <is>
          <t>20570706927</t>
        </is>
      </c>
      <c r="B883" t="inlineStr">
        <is>
          <t>2025</t>
        </is>
      </c>
      <c r="C883" t="inlineStr">
        <is>
          <t>11</t>
        </is>
      </c>
      <c r="D883" t="inlineStr">
        <is>
          <t>046</t>
        </is>
      </c>
      <c r="E883" t="inlineStr">
        <is>
          <t>5901</t>
        </is>
      </c>
      <c r="F883" t="inlineStr">
        <is>
          <t>BE</t>
        </is>
      </c>
      <c r="G883" t="inlineStr">
        <is>
          <t>044002</t>
        </is>
      </c>
      <c r="H883" t="inlineStr">
        <is>
          <t>15/11/2025</t>
        </is>
      </c>
      <c r="I883" t="inlineStr">
        <is>
          <t>VERDE</t>
        </is>
      </c>
      <c r="J883" t="inlineStr">
        <is>
          <t>http://www.aduanet.gob.pe/servlet/SgCDUI2?option=una&amp;n=40&amp;codaduana=046&amp;anoprese=2025&amp;numecorre=044002</t>
        </is>
      </c>
      <c r="K883" t="inlineStr">
        <is>
          <t>2026-09-24T02:49:10.700268+00:00</t>
        </is>
      </c>
    </row>
    <row r="884">
      <c r="A884" t="inlineStr">
        <is>
          <t>20570706927</t>
        </is>
      </c>
      <c r="B884" t="inlineStr">
        <is>
          <t>2025</t>
        </is>
      </c>
      <c r="C884" t="inlineStr">
        <is>
          <t>11</t>
        </is>
      </c>
      <c r="D884" t="inlineStr">
        <is>
          <t>046</t>
        </is>
      </c>
      <c r="E884" t="inlineStr">
        <is>
          <t>5901</t>
        </is>
      </c>
      <c r="F884" t="inlineStr">
        <is>
          <t>BE</t>
        </is>
      </c>
      <c r="G884" t="inlineStr">
        <is>
          <t>049058</t>
        </is>
      </c>
      <c r="H884" t="inlineStr">
        <is>
          <t>15/11/2025</t>
        </is>
      </c>
      <c r="I884" t="inlineStr">
        <is>
          <t>VERDE</t>
        </is>
      </c>
      <c r="J884" t="inlineStr">
        <is>
          <t>http://www.aduanet.gob.pe/servlet/SgCDUI2?option=una&amp;n=40&amp;codaduana=046&amp;anoprese=2025&amp;numecorre=049058</t>
        </is>
      </c>
      <c r="K884" t="inlineStr">
        <is>
          <t>2026-09-24T02:49:10.700268+00:00</t>
        </is>
      </c>
    </row>
    <row r="885">
      <c r="A885" t="inlineStr">
        <is>
          <t>20570706927</t>
        </is>
      </c>
      <c r="B885" t="inlineStr">
        <is>
          <t>2025</t>
        </is>
      </c>
      <c r="C885" t="inlineStr">
        <is>
          <t>11</t>
        </is>
      </c>
      <c r="D885" t="inlineStr">
        <is>
          <t>046</t>
        </is>
      </c>
      <c r="E885" t="inlineStr">
        <is>
          <t>5901</t>
        </is>
      </c>
      <c r="F885" t="inlineStr">
        <is>
          <t>NL</t>
        </is>
      </c>
      <c r="G885" t="inlineStr">
        <is>
          <t>044012</t>
        </is>
      </c>
      <c r="H885" t="inlineStr">
        <is>
          <t>02/11/2025</t>
        </is>
      </c>
      <c r="I885" t="inlineStr">
        <is>
          <t>VERDE</t>
        </is>
      </c>
      <c r="J885" t="inlineStr">
        <is>
          <t>http://www.aduanet.gob.pe/servlet/SgCDUI2?option=una&amp;n=40&amp;codaduana=046&amp;anoprese=2025&amp;numecorre=044012</t>
        </is>
      </c>
      <c r="K885" t="inlineStr">
        <is>
          <t>2026-09-24T02:49:11.301747+00:00</t>
        </is>
      </c>
    </row>
    <row r="886">
      <c r="A886" t="inlineStr">
        <is>
          <t>20570706927</t>
        </is>
      </c>
      <c r="B886" t="inlineStr">
        <is>
          <t>2025</t>
        </is>
      </c>
      <c r="C886" t="inlineStr">
        <is>
          <t>12</t>
        </is>
      </c>
      <c r="D886" t="inlineStr">
        <is>
          <t>046</t>
        </is>
      </c>
      <c r="E886" t="inlineStr">
        <is>
          <t>5901</t>
        </is>
      </c>
      <c r="F886" t="inlineStr">
        <is>
          <t>BE</t>
        </is>
      </c>
      <c r="G886" t="inlineStr">
        <is>
          <t>058105</t>
        </is>
      </c>
      <c r="H886" t="inlineStr">
        <is>
          <t>08/12/2025</t>
        </is>
      </c>
      <c r="I886" t="inlineStr">
        <is>
          <t>VERDE</t>
        </is>
      </c>
      <c r="J886" t="inlineStr">
        <is>
          <t>http://www.aduanet.gob.pe/servlet/SgCDUI2?option=una&amp;n=40&amp;codaduana=046&amp;anoprese=2025&amp;numecorre=058105</t>
        </is>
      </c>
      <c r="K886" t="inlineStr">
        <is>
          <t>2026-09-24T02:49:11.892258+00:00</t>
        </is>
      </c>
    </row>
    <row r="887">
      <c r="A887" t="inlineStr">
        <is>
          <t>20570706927</t>
        </is>
      </c>
      <c r="B887" t="inlineStr">
        <is>
          <t>2025</t>
        </is>
      </c>
      <c r="C887" t="inlineStr">
        <is>
          <t>12</t>
        </is>
      </c>
      <c r="D887" t="inlineStr">
        <is>
          <t>046</t>
        </is>
      </c>
      <c r="E887" t="inlineStr">
        <is>
          <t>5901</t>
        </is>
      </c>
      <c r="F887" t="inlineStr">
        <is>
          <t>DE</t>
        </is>
      </c>
      <c r="G887" t="inlineStr">
        <is>
          <t>059108</t>
        </is>
      </c>
      <c r="H887" t="inlineStr">
        <is>
          <t>08/12/2025</t>
        </is>
      </c>
      <c r="I887" t="inlineStr">
        <is>
          <t>VERDE</t>
        </is>
      </c>
      <c r="J887" t="inlineStr">
        <is>
          <t>http://www.aduanet.gob.pe/servlet/SgCDUI2?option=una&amp;n=40&amp;codaduana=046&amp;anoprese=2025&amp;numecorre=059108</t>
        </is>
      </c>
      <c r="K887" t="inlineStr">
        <is>
          <t>2026-09-24T02:49:12.819687+00:00</t>
        </is>
      </c>
    </row>
    <row r="888">
      <c r="A888" t="inlineStr">
        <is>
          <t>20570706927</t>
        </is>
      </c>
      <c r="B888" t="inlineStr">
        <is>
          <t>2025</t>
        </is>
      </c>
      <c r="C888" t="inlineStr">
        <is>
          <t>12</t>
        </is>
      </c>
      <c r="D888" t="inlineStr">
        <is>
          <t>046</t>
        </is>
      </c>
      <c r="E888" t="inlineStr">
        <is>
          <t>5901</t>
        </is>
      </c>
      <c r="F888" t="inlineStr">
        <is>
          <t>US</t>
        </is>
      </c>
      <c r="G888" t="inlineStr">
        <is>
          <t>060160</t>
        </is>
      </c>
      <c r="H888" t="inlineStr">
        <is>
          <t>13/12/2025</t>
        </is>
      </c>
      <c r="I888" t="inlineStr">
        <is>
          <t>VERDE</t>
        </is>
      </c>
      <c r="J888" t="inlineStr">
        <is>
          <t>http://www.aduanet.gob.pe/servlet/SgCDUI2?option=una&amp;n=40&amp;codaduana=046&amp;anoprese=2025&amp;numecorre=060160</t>
        </is>
      </c>
      <c r="K888" t="inlineStr">
        <is>
          <t>2026-09-24T02:49:13.803711+00:00</t>
        </is>
      </c>
    </row>
    <row r="889">
      <c r="A889" t="inlineStr">
        <is>
          <t>20570706927</t>
        </is>
      </c>
      <c r="B889" t="inlineStr">
        <is>
          <t>2025</t>
        </is>
      </c>
      <c r="C889" t="inlineStr">
        <is>
          <t>12</t>
        </is>
      </c>
      <c r="D889" t="inlineStr">
        <is>
          <t>046</t>
        </is>
      </c>
      <c r="E889" t="inlineStr">
        <is>
          <t>5901</t>
        </is>
      </c>
      <c r="F889" t="inlineStr">
        <is>
          <t>US</t>
        </is>
      </c>
      <c r="G889" t="inlineStr">
        <is>
          <t>062039</t>
        </is>
      </c>
      <c r="H889" t="inlineStr">
        <is>
          <t>17/12/2025</t>
        </is>
      </c>
      <c r="I889" t="inlineStr">
        <is>
          <t>VERDE</t>
        </is>
      </c>
      <c r="J889" t="inlineStr">
        <is>
          <t>http://www.aduanet.gob.pe/servlet/SgCDUI2?option=una&amp;n=40&amp;codaduana=046&amp;anoprese=2025&amp;numecorre=062039</t>
        </is>
      </c>
      <c r="K889" t="inlineStr">
        <is>
          <t>2026-09-24T02:49:13.803711+00:00</t>
        </is>
      </c>
    </row>
    <row r="890">
      <c r="A890" t="inlineStr">
        <is>
          <t>20570706927</t>
        </is>
      </c>
      <c r="B890" t="inlineStr">
        <is>
          <t>2025</t>
        </is>
      </c>
      <c r="C890" t="inlineStr">
        <is>
          <t>12</t>
        </is>
      </c>
      <c r="D890" t="inlineStr">
        <is>
          <t>046</t>
        </is>
      </c>
      <c r="E890" t="inlineStr">
        <is>
          <t>5901</t>
        </is>
      </c>
      <c r="F890" t="inlineStr">
        <is>
          <t>US</t>
        </is>
      </c>
      <c r="G890" t="inlineStr">
        <is>
          <t>063320</t>
        </is>
      </c>
      <c r="H890" t="inlineStr">
        <is>
          <t>21/12/2025</t>
        </is>
      </c>
      <c r="I890" t="inlineStr">
        <is>
          <t>VERDE</t>
        </is>
      </c>
      <c r="J890" t="inlineStr">
        <is>
          <t>http://www.aduanet.gob.pe/servlet/SgCDUI2?option=una&amp;n=40&amp;codaduana=046&amp;anoprese=2025&amp;numecorre=063320</t>
        </is>
      </c>
      <c r="K890" t="inlineStr">
        <is>
          <t>2026-09-24T02:49:13.803711+00:00</t>
        </is>
      </c>
    </row>
    <row r="891">
      <c r="A891" t="inlineStr">
        <is>
          <t>20570706927</t>
        </is>
      </c>
      <c r="B891" t="inlineStr">
        <is>
          <t>2025</t>
        </is>
      </c>
      <c r="C891" t="inlineStr">
        <is>
          <t>12</t>
        </is>
      </c>
      <c r="D891" t="inlineStr">
        <is>
          <t>046</t>
        </is>
      </c>
      <c r="E891" t="inlineStr">
        <is>
          <t>5901</t>
        </is>
      </c>
      <c r="F891" t="inlineStr">
        <is>
          <t>US</t>
        </is>
      </c>
      <c r="G891" t="inlineStr">
        <is>
          <t>065792</t>
        </is>
      </c>
      <c r="H891" t="inlineStr">
        <is>
          <t>27/12/2025</t>
        </is>
      </c>
      <c r="I891" t="inlineStr">
        <is>
          <t>VERDE</t>
        </is>
      </c>
      <c r="J891" t="inlineStr">
        <is>
          <t>http://www.aduanet.gob.pe/servlet/SgCDUI2?option=una&amp;n=40&amp;codaduana=046&amp;anoprese=2025&amp;numecorre=065792</t>
        </is>
      </c>
      <c r="K891" t="inlineStr">
        <is>
          <t>2026-09-24T02:49:13.803711+00:00</t>
        </is>
      </c>
    </row>
    <row r="892">
      <c r="A892" t="inlineStr">
        <is>
          <t>20570706927</t>
        </is>
      </c>
      <c r="B892" t="inlineStr">
        <is>
          <t>2025</t>
        </is>
      </c>
      <c r="C892" t="inlineStr">
        <is>
          <t>12</t>
        </is>
      </c>
      <c r="D892" t="inlineStr">
        <is>
          <t>046</t>
        </is>
      </c>
      <c r="E892" t="inlineStr">
        <is>
          <t>5901</t>
        </is>
      </c>
      <c r="F892" t="inlineStr">
        <is>
          <t>US</t>
        </is>
      </c>
      <c r="G892" t="inlineStr">
        <is>
          <t>065794</t>
        </is>
      </c>
      <c r="H892" t="inlineStr">
        <is>
          <t>27/12/2025</t>
        </is>
      </c>
      <c r="I892" t="inlineStr">
        <is>
          <t>VERDE</t>
        </is>
      </c>
      <c r="J892" t="inlineStr">
        <is>
          <t>http://www.aduanet.gob.pe/servlet/SgCDUI2?option=una&amp;n=40&amp;codaduana=046&amp;anoprese=2025&amp;numecorre=065794</t>
        </is>
      </c>
      <c r="K892" t="inlineStr">
        <is>
          <t>2026-09-24T02:49:13.803711+00:00</t>
        </is>
      </c>
    </row>
    <row r="893">
      <c r="A893" t="inlineStr">
        <is>
          <t>20570706927</t>
        </is>
      </c>
      <c r="B893" t="inlineStr">
        <is>
          <t>2026</t>
        </is>
      </c>
      <c r="C893" t="inlineStr">
        <is>
          <t>1</t>
        </is>
      </c>
      <c r="D893" t="inlineStr">
        <is>
          <t>046</t>
        </is>
      </c>
      <c r="E893" t="inlineStr">
        <is>
          <t>5901</t>
        </is>
      </c>
      <c r="F893" t="inlineStr">
        <is>
          <t>BE</t>
        </is>
      </c>
      <c r="G893" t="inlineStr">
        <is>
          <t>003147</t>
        </is>
      </c>
      <c r="H893" t="inlineStr">
        <is>
          <t>24/01/2026</t>
        </is>
      </c>
      <c r="I893" t="inlineStr">
        <is>
          <t>VERDE</t>
        </is>
      </c>
      <c r="J893" t="inlineStr">
        <is>
          <t>http://www.aduanet.gob.pe/servlet/SgCDUI2?option=una&amp;n=40&amp;codaduana=046&amp;anoprese=2026&amp;numecorre=003147</t>
        </is>
      </c>
      <c r="K893" t="inlineStr">
        <is>
          <t>2026-09-24T02:49:14.690497+00:00</t>
        </is>
      </c>
    </row>
    <row r="894">
      <c r="A894" t="inlineStr">
        <is>
          <t>20570706927</t>
        </is>
      </c>
      <c r="B894" t="inlineStr">
        <is>
          <t>2026</t>
        </is>
      </c>
      <c r="C894" t="inlineStr">
        <is>
          <t>1</t>
        </is>
      </c>
      <c r="D894" t="inlineStr">
        <is>
          <t>046</t>
        </is>
      </c>
      <c r="E894" t="inlineStr">
        <is>
          <t>5901</t>
        </is>
      </c>
      <c r="F894" t="inlineStr">
        <is>
          <t>US</t>
        </is>
      </c>
      <c r="G894" t="inlineStr">
        <is>
          <t>001920</t>
        </is>
      </c>
      <c r="H894" t="inlineStr">
        <is>
          <t>18/01/2026</t>
        </is>
      </c>
      <c r="I894" t="inlineStr">
        <is>
          <t>VERDE</t>
        </is>
      </c>
      <c r="J894" t="inlineStr">
        <is>
          <t>http://www.aduanet.gob.pe/servlet/SgCDUI2?option=una&amp;n=40&amp;codaduana=046&amp;anoprese=2026&amp;numecorre=001920</t>
        </is>
      </c>
      <c r="K894" t="inlineStr">
        <is>
          <t>2026-09-24T02:49:15.555838+00:00</t>
        </is>
      </c>
    </row>
    <row r="895">
      <c r="A895" t="inlineStr">
        <is>
          <t>20570706927</t>
        </is>
      </c>
      <c r="B895" t="inlineStr">
        <is>
          <t>2026</t>
        </is>
      </c>
      <c r="C895" t="inlineStr">
        <is>
          <t>1</t>
        </is>
      </c>
      <c r="D895" t="inlineStr">
        <is>
          <t>046</t>
        </is>
      </c>
      <c r="E895" t="inlineStr">
        <is>
          <t>5901</t>
        </is>
      </c>
      <c r="F895" t="inlineStr">
        <is>
          <t>SA</t>
        </is>
      </c>
      <c r="G895" t="inlineStr">
        <is>
          <t>001891</t>
        </is>
      </c>
      <c r="H895" t="inlineStr">
        <is>
          <t>18/01/2026</t>
        </is>
      </c>
      <c r="I895" t="inlineStr">
        <is>
          <t>VERDE</t>
        </is>
      </c>
      <c r="J895" t="inlineStr">
        <is>
          <t>http://www.aduanet.gob.pe/servlet/SgCDUI2?option=una&amp;n=40&amp;codaduana=046&amp;anoprese=2026&amp;numecorre=001891</t>
        </is>
      </c>
      <c r="K895" t="inlineStr">
        <is>
          <t>2026-09-24T02:49:16.408982+00:00</t>
        </is>
      </c>
    </row>
    <row r="896">
      <c r="A896" t="inlineStr">
        <is>
          <t>20570706927</t>
        </is>
      </c>
      <c r="B896" t="inlineStr">
        <is>
          <t>2026</t>
        </is>
      </c>
      <c r="C896" t="inlineStr">
        <is>
          <t>1</t>
        </is>
      </c>
      <c r="D896" t="inlineStr">
        <is>
          <t>046</t>
        </is>
      </c>
      <c r="E896" t="inlineStr">
        <is>
          <t>5901</t>
        </is>
      </c>
      <c r="F896" t="inlineStr">
        <is>
          <t>HK</t>
        </is>
      </c>
      <c r="G896" t="inlineStr">
        <is>
          <t>001892</t>
        </is>
      </c>
      <c r="H896" t="inlineStr">
        <is>
          <t>18/01/2026</t>
        </is>
      </c>
      <c r="I896" t="inlineStr">
        <is>
          <t>VERDE</t>
        </is>
      </c>
      <c r="J896" t="inlineStr">
        <is>
          <t>http://www.aduanet.gob.pe/servlet/SgCDUI2?option=una&amp;n=40&amp;codaduana=046&amp;anoprese=2026&amp;numecorre=001892</t>
        </is>
      </c>
      <c r="K896" t="inlineStr">
        <is>
          <t>2026-09-24T02:49:17.010209+00:00</t>
        </is>
      </c>
    </row>
    <row r="897">
      <c r="A897" t="inlineStr">
        <is>
          <t>20570706927</t>
        </is>
      </c>
      <c r="B897" t="inlineStr">
        <is>
          <t>2026</t>
        </is>
      </c>
      <c r="C897" t="inlineStr">
        <is>
          <t>2</t>
        </is>
      </c>
      <c r="D897" t="inlineStr">
        <is>
          <t>046</t>
        </is>
      </c>
      <c r="E897" t="inlineStr">
        <is>
          <t>5901</t>
        </is>
      </c>
      <c r="F897" t="inlineStr">
        <is>
          <t>US</t>
        </is>
      </c>
      <c r="G897" t="inlineStr">
        <is>
          <t>007823</t>
        </is>
      </c>
      <c r="H897" t="inlineStr">
        <is>
          <t>14/02/2026</t>
        </is>
      </c>
      <c r="I897" t="inlineStr">
        <is>
          <t>VERDE</t>
        </is>
      </c>
      <c r="J897" t="inlineStr">
        <is>
          <t>http://www.aduanet.gob.pe/servlet/SgCDUI2?option=una&amp;n=40&amp;codaduana=046&amp;anoprese=2026&amp;numecorre=007823</t>
        </is>
      </c>
      <c r="K897" t="inlineStr">
        <is>
          <t>2026-09-24T02:49:17.609924+00:00</t>
        </is>
      </c>
    </row>
    <row r="898">
      <c r="A898" t="inlineStr">
        <is>
          <t>20570706927</t>
        </is>
      </c>
      <c r="B898" t="inlineStr">
        <is>
          <t>2026</t>
        </is>
      </c>
      <c r="C898" t="inlineStr">
        <is>
          <t>3</t>
        </is>
      </c>
      <c r="D898" t="inlineStr">
        <is>
          <t>118</t>
        </is>
      </c>
      <c r="E898" t="inlineStr">
        <is>
          <t>5901</t>
        </is>
      </c>
      <c r="F898" t="inlineStr">
        <is>
          <t>JP</t>
        </is>
      </c>
      <c r="G898" t="inlineStr">
        <is>
          <t>021956</t>
        </is>
      </c>
      <c r="H898" t="inlineStr">
        <is>
          <t>11/03/2026</t>
        </is>
      </c>
      <c r="I898" t="inlineStr">
        <is>
          <t>VERDE</t>
        </is>
      </c>
      <c r="J898" t="inlineStr">
        <is>
          <t>http://www.aduanet.gob.pe/servlet/SgCDUI2?option=una&amp;n=40&amp;codaduana=118&amp;anoprese=2026&amp;numecorre=021956</t>
        </is>
      </c>
      <c r="K898" t="inlineStr">
        <is>
          <t>2026-09-24T02:49:18.203998+00:00</t>
        </is>
      </c>
    </row>
    <row r="899">
      <c r="A899" t="inlineStr">
        <is>
          <t>20572190251</t>
        </is>
      </c>
      <c r="B899" t="inlineStr">
        <is>
          <t>2025</t>
        </is>
      </c>
      <c r="C899" t="inlineStr">
        <is>
          <t>1</t>
        </is>
      </c>
      <c r="D899" t="inlineStr">
        <is>
          <t>118</t>
        </is>
      </c>
      <c r="E899" t="inlineStr">
        <is>
          <t>6982</t>
        </is>
      </c>
      <c r="F899" t="inlineStr">
        <is>
          <t>EE</t>
        </is>
      </c>
      <c r="G899" t="inlineStr">
        <is>
          <t>136741</t>
        </is>
      </c>
      <c r="H899" t="inlineStr">
        <is>
          <t>18/01/2025</t>
        </is>
      </c>
      <c r="I899" t="inlineStr">
        <is>
          <t>VERDE</t>
        </is>
      </c>
      <c r="J899" t="inlineStr">
        <is>
          <t>http://www.aduanet.gob.pe/servlet/SgCDUI2?option=una&amp;n=40&amp;codaduana=118&amp;anoprese=2024&amp;numecorre=136741</t>
        </is>
      </c>
      <c r="K899" t="inlineStr">
        <is>
          <t>2026-09-24T02:49:18.798082+00:00</t>
        </is>
      </c>
    </row>
    <row r="900">
      <c r="A900" t="inlineStr">
        <is>
          <t>20572190251</t>
        </is>
      </c>
      <c r="B900" t="inlineStr">
        <is>
          <t>2025</t>
        </is>
      </c>
      <c r="C900" t="inlineStr">
        <is>
          <t>5</t>
        </is>
      </c>
      <c r="D900" t="inlineStr">
        <is>
          <t>118</t>
        </is>
      </c>
      <c r="E900" t="inlineStr">
        <is>
          <t>6982</t>
        </is>
      </c>
      <c r="F900" t="inlineStr">
        <is>
          <t>PH</t>
        </is>
      </c>
      <c r="G900" t="inlineStr">
        <is>
          <t>042318</t>
        </is>
      </c>
      <c r="H900" t="inlineStr">
        <is>
          <t>13/05/2025</t>
        </is>
      </c>
      <c r="I900" t="inlineStr">
        <is>
          <t>VERDE</t>
        </is>
      </c>
      <c r="J900" t="inlineStr">
        <is>
          <t>http://www.aduanet.gob.pe/servlet/SgCDUI2?option=una&amp;n=40&amp;codaduana=118&amp;anoprese=2025&amp;numecorre=042318</t>
        </is>
      </c>
      <c r="K900" t="inlineStr">
        <is>
          <t>2026-09-24T02:49:19.406493+00:00</t>
        </is>
      </c>
    </row>
    <row r="901">
      <c r="A901" t="inlineStr">
        <is>
          <t>20572190251</t>
        </is>
      </c>
      <c r="B901" t="inlineStr">
        <is>
          <t>2025</t>
        </is>
      </c>
      <c r="C901" t="inlineStr">
        <is>
          <t>7</t>
        </is>
      </c>
      <c r="D901" t="inlineStr">
        <is>
          <t>118</t>
        </is>
      </c>
      <c r="E901" t="inlineStr">
        <is>
          <t>6982</t>
        </is>
      </c>
      <c r="F901" t="inlineStr">
        <is>
          <t>NL</t>
        </is>
      </c>
      <c r="G901" t="inlineStr">
        <is>
          <t>063960</t>
        </is>
      </c>
      <c r="H901" t="inlineStr">
        <is>
          <t>02/07/2025</t>
        </is>
      </c>
      <c r="I901" t="inlineStr">
        <is>
          <t>VERDE</t>
        </is>
      </c>
      <c r="J901" t="inlineStr">
        <is>
          <t>http://www.aduanet.gob.pe/servlet/SgCDUI2?option=una&amp;n=40&amp;codaduana=118&amp;anoprese=2025&amp;numecorre=063960</t>
        </is>
      </c>
      <c r="K901" t="inlineStr">
        <is>
          <t>2026-09-24T02:49:20.007737+00:00</t>
        </is>
      </c>
    </row>
    <row r="902">
      <c r="A902" t="inlineStr">
        <is>
          <t>20572190251</t>
        </is>
      </c>
      <c r="B902" t="inlineStr">
        <is>
          <t>2025</t>
        </is>
      </c>
      <c r="C902" t="inlineStr">
        <is>
          <t>7</t>
        </is>
      </c>
      <c r="D902" t="inlineStr">
        <is>
          <t>118</t>
        </is>
      </c>
      <c r="E902" t="inlineStr">
        <is>
          <t>6982</t>
        </is>
      </c>
      <c r="F902" t="inlineStr">
        <is>
          <t>NL</t>
        </is>
      </c>
      <c r="G902" t="inlineStr">
        <is>
          <t>069557</t>
        </is>
      </c>
      <c r="H902" t="inlineStr">
        <is>
          <t>16/07/2025</t>
        </is>
      </c>
      <c r="I902" t="inlineStr">
        <is>
          <t>VERDE</t>
        </is>
      </c>
      <c r="J902" t="inlineStr">
        <is>
          <t>http://www.aduanet.gob.pe/servlet/SgCDUI2?option=una&amp;n=40&amp;codaduana=118&amp;anoprese=2025&amp;numecorre=069557</t>
        </is>
      </c>
      <c r="K902" t="inlineStr">
        <is>
          <t>2026-09-24T02:49:20.007737+00:00</t>
        </is>
      </c>
    </row>
    <row r="903">
      <c r="A903" t="inlineStr">
        <is>
          <t>20572190251</t>
        </is>
      </c>
      <c r="B903" t="inlineStr">
        <is>
          <t>2025</t>
        </is>
      </c>
      <c r="C903" t="inlineStr">
        <is>
          <t>8</t>
        </is>
      </c>
      <c r="D903" t="inlineStr">
        <is>
          <t>118</t>
        </is>
      </c>
      <c r="E903" t="inlineStr">
        <is>
          <t>6982</t>
        </is>
      </c>
      <c r="F903" t="inlineStr">
        <is>
          <t>ES</t>
        </is>
      </c>
      <c r="G903" t="inlineStr">
        <is>
          <t>086365</t>
        </is>
      </c>
      <c r="H903" t="inlineStr">
        <is>
          <t>27/08/2025</t>
        </is>
      </c>
      <c r="I903" t="inlineStr">
        <is>
          <t>VERDE</t>
        </is>
      </c>
      <c r="J903" t="inlineStr">
        <is>
          <t>http://www.aduanet.gob.pe/servlet/SgCDUI2?option=una&amp;n=40&amp;codaduana=118&amp;anoprese=2025&amp;numecorre=086365</t>
        </is>
      </c>
      <c r="K903" t="inlineStr">
        <is>
          <t>2026-09-24T02:49:20.863492+00:00</t>
        </is>
      </c>
    </row>
    <row r="904">
      <c r="A904" t="inlineStr">
        <is>
          <t>20572190251</t>
        </is>
      </c>
      <c r="B904" t="inlineStr">
        <is>
          <t>2025</t>
        </is>
      </c>
      <c r="C904" t="inlineStr">
        <is>
          <t>9</t>
        </is>
      </c>
      <c r="D904" t="inlineStr">
        <is>
          <t>118</t>
        </is>
      </c>
      <c r="E904" t="inlineStr">
        <is>
          <t>6982</t>
        </is>
      </c>
      <c r="F904" t="inlineStr">
        <is>
          <t>US</t>
        </is>
      </c>
      <c r="G904" t="inlineStr">
        <is>
          <t>094973</t>
        </is>
      </c>
      <c r="H904" t="inlineStr">
        <is>
          <t>18/09/2025</t>
        </is>
      </c>
      <c r="I904" t="inlineStr">
        <is>
          <t>VERDE</t>
        </is>
      </c>
      <c r="J904" t="inlineStr">
        <is>
          <t>http://www.aduanet.gob.pe/servlet/SgCDUI2?option=una&amp;n=40&amp;codaduana=118&amp;anoprese=2025&amp;numecorre=094973</t>
        </is>
      </c>
      <c r="K904" t="inlineStr">
        <is>
          <t>2026-09-24T02:49:21.538810+00:00</t>
        </is>
      </c>
    </row>
    <row r="905">
      <c r="A905" t="inlineStr">
        <is>
          <t>20572190251</t>
        </is>
      </c>
      <c r="B905" t="inlineStr">
        <is>
          <t>2026</t>
        </is>
      </c>
      <c r="C905" t="inlineStr">
        <is>
          <t>2</t>
        </is>
      </c>
      <c r="D905" t="inlineStr">
        <is>
          <t>118</t>
        </is>
      </c>
      <c r="E905" t="inlineStr">
        <is>
          <t>6982</t>
        </is>
      </c>
      <c r="F905" t="inlineStr">
        <is>
          <t>ES</t>
        </is>
      </c>
      <c r="G905" t="inlineStr">
        <is>
          <t>005867</t>
        </is>
      </c>
      <c r="H905" t="inlineStr">
        <is>
          <t>04/02/2026</t>
        </is>
      </c>
      <c r="I905" t="inlineStr">
        <is>
          <t>VERDE</t>
        </is>
      </c>
      <c r="J905" t="inlineStr">
        <is>
          <t>http://www.aduanet.gob.pe/servlet/SgCDUI2?option=una&amp;n=40&amp;codaduana=118&amp;anoprese=2026&amp;numecorre=005867</t>
        </is>
      </c>
      <c r="K905" t="inlineStr">
        <is>
          <t>2026-09-24T02:49:22.121538+00:00</t>
        </is>
      </c>
    </row>
    <row r="906">
      <c r="A906" t="inlineStr">
        <is>
          <t>20574602450</t>
        </is>
      </c>
      <c r="B906" t="inlineStr">
        <is>
          <t>2025</t>
        </is>
      </c>
      <c r="C906" t="inlineStr">
        <is>
          <t>4</t>
        </is>
      </c>
      <c r="D906" t="inlineStr">
        <is>
          <t>118</t>
        </is>
      </c>
      <c r="E906" t="inlineStr">
        <is>
          <t>5901</t>
        </is>
      </c>
      <c r="F906" t="inlineStr">
        <is>
          <t>FR</t>
        </is>
      </c>
      <c r="G906" t="inlineStr">
        <is>
          <t>040054</t>
        </is>
      </c>
      <c r="H906" t="inlineStr">
        <is>
          <t>25/04/2025</t>
        </is>
      </c>
      <c r="I906" t="inlineStr">
        <is>
          <t>VERDE</t>
        </is>
      </c>
      <c r="J906" t="inlineStr">
        <is>
          <t>http://www.aduanet.gob.pe/servlet/SgCDUI2?option=una&amp;n=40&amp;codaduana=118&amp;anoprese=2025&amp;numecorre=040054</t>
        </is>
      </c>
      <c r="K906" t="inlineStr">
        <is>
          <t>2026-09-24T02:49:22.716169+00:00</t>
        </is>
      </c>
    </row>
    <row r="907">
      <c r="A907" t="inlineStr">
        <is>
          <t>20574602450</t>
        </is>
      </c>
      <c r="B907" t="inlineStr">
        <is>
          <t>2025</t>
        </is>
      </c>
      <c r="C907" t="inlineStr">
        <is>
          <t>9</t>
        </is>
      </c>
      <c r="D907" t="inlineStr">
        <is>
          <t>118</t>
        </is>
      </c>
      <c r="E907" t="inlineStr">
        <is>
          <t>5901</t>
        </is>
      </c>
      <c r="F907" t="inlineStr">
        <is>
          <t>FR</t>
        </is>
      </c>
      <c r="G907" t="inlineStr">
        <is>
          <t>090801</t>
        </is>
      </c>
      <c r="H907" t="inlineStr">
        <is>
          <t>10/09/2025</t>
        </is>
      </c>
      <c r="I907" t="inlineStr">
        <is>
          <t>VERDE</t>
        </is>
      </c>
      <c r="J907" t="inlineStr">
        <is>
          <t>http://www.aduanet.gob.pe/servlet/SgCDUI2?option=una&amp;n=40&amp;codaduana=118&amp;anoprese=2025&amp;numecorre=090801</t>
        </is>
      </c>
      <c r="K907" t="inlineStr">
        <is>
          <t>2026-09-24T02:49:23.303379+00:00</t>
        </is>
      </c>
    </row>
    <row r="908">
      <c r="A908" t="inlineStr">
        <is>
          <t>20574602450</t>
        </is>
      </c>
      <c r="B908" t="inlineStr">
        <is>
          <t>2025</t>
        </is>
      </c>
      <c r="C908" t="inlineStr">
        <is>
          <t>10</t>
        </is>
      </c>
      <c r="D908" t="inlineStr">
        <is>
          <t>118</t>
        </is>
      </c>
      <c r="E908" t="inlineStr">
        <is>
          <t>5901</t>
        </is>
      </c>
      <c r="F908" t="inlineStr">
        <is>
          <t>FR</t>
        </is>
      </c>
      <c r="G908" t="inlineStr">
        <is>
          <t>106791</t>
        </is>
      </c>
      <c r="H908" t="inlineStr">
        <is>
          <t>13/10/2025</t>
        </is>
      </c>
      <c r="I908" t="inlineStr">
        <is>
          <t>VERDE</t>
        </is>
      </c>
      <c r="J908" t="inlineStr">
        <is>
          <t>http://www.aduanet.gob.pe/servlet/SgCDUI2?option=una&amp;n=40&amp;codaduana=118&amp;anoprese=2025&amp;numecorre=106791</t>
        </is>
      </c>
      <c r="K908" t="inlineStr">
        <is>
          <t>2026-09-24T02:49:23.889086+00:00</t>
        </is>
      </c>
    </row>
    <row r="909">
      <c r="A909" t="inlineStr">
        <is>
          <t>20574602450</t>
        </is>
      </c>
      <c r="B909" t="inlineStr">
        <is>
          <t>2025</t>
        </is>
      </c>
      <c r="C909" t="inlineStr">
        <is>
          <t>11</t>
        </is>
      </c>
      <c r="D909" t="inlineStr">
        <is>
          <t>118</t>
        </is>
      </c>
      <c r="E909" t="inlineStr">
        <is>
          <t>7558</t>
        </is>
      </c>
      <c r="F909" t="inlineStr">
        <is>
          <t>FR</t>
        </is>
      </c>
      <c r="G909" t="inlineStr">
        <is>
          <t>118503</t>
        </is>
      </c>
      <c r="H909" t="inlineStr">
        <is>
          <t>13/11/2025</t>
        </is>
      </c>
      <c r="I909" t="inlineStr">
        <is>
          <t>VERDE</t>
        </is>
      </c>
      <c r="J909" t="inlineStr">
        <is>
          <t>http://www.aduanet.gob.pe/servlet/SgCDUI2?option=una&amp;n=40&amp;codaduana=118&amp;anoprese=2025&amp;numecorre=118503</t>
        </is>
      </c>
      <c r="K909" t="inlineStr">
        <is>
          <t>2026-09-24T02:49:24.526936+00:00</t>
        </is>
      </c>
    </row>
    <row r="910">
      <c r="A910" t="inlineStr">
        <is>
          <t>20574602450</t>
        </is>
      </c>
      <c r="B910" t="inlineStr">
        <is>
          <t>2026</t>
        </is>
      </c>
      <c r="C910" t="inlineStr">
        <is>
          <t>1</t>
        </is>
      </c>
      <c r="D910" t="inlineStr">
        <is>
          <t>118</t>
        </is>
      </c>
      <c r="E910" t="inlineStr">
        <is>
          <t>5901</t>
        </is>
      </c>
      <c r="F910" t="inlineStr">
        <is>
          <t>FR</t>
        </is>
      </c>
      <c r="G910" t="inlineStr">
        <is>
          <t>006920</t>
        </is>
      </c>
      <c r="H910" t="inlineStr">
        <is>
          <t>28/01/2026</t>
        </is>
      </c>
      <c r="I910" t="inlineStr">
        <is>
          <t>VERDE</t>
        </is>
      </c>
      <c r="J910" t="inlineStr">
        <is>
          <t>http://www.aduanet.gob.pe/servlet/SgCDUI2?option=una&amp;n=40&amp;codaduana=118&amp;anoprese=2026&amp;numecorre=006920</t>
        </is>
      </c>
      <c r="K910" t="inlineStr">
        <is>
          <t>2026-09-24T02:49:25.236687+00:00</t>
        </is>
      </c>
    </row>
    <row r="911">
      <c r="A911" t="inlineStr">
        <is>
          <t>20574602450</t>
        </is>
      </c>
      <c r="B911" t="inlineStr">
        <is>
          <t>2026</t>
        </is>
      </c>
      <c r="C911" t="inlineStr">
        <is>
          <t>5</t>
        </is>
      </c>
      <c r="D911" t="inlineStr">
        <is>
          <t>118</t>
        </is>
      </c>
      <c r="E911" t="inlineStr">
        <is>
          <t>5901</t>
        </is>
      </c>
      <c r="F911" t="inlineStr">
        <is>
          <t>FR</t>
        </is>
      </c>
      <c r="G911" t="inlineStr">
        <is>
          <t>039010</t>
        </is>
      </c>
      <c r="H911" t="inlineStr">
        <is>
          <t>03/05/2026</t>
        </is>
      </c>
      <c r="I911" t="inlineStr">
        <is>
          <t>VERDE</t>
        </is>
      </c>
      <c r="J911" t="inlineStr">
        <is>
          <t>http://www.aduanet.gob.pe/servlet/SgCDUI2?option=una&amp;n=40&amp;codaduana=118&amp;anoprese=2026&amp;numecorre=039010</t>
        </is>
      </c>
      <c r="K911" t="inlineStr">
        <is>
          <t>2026-09-24T02:49:26.061331+00:00</t>
        </is>
      </c>
    </row>
    <row r="912">
      <c r="A912" t="inlineStr">
        <is>
          <t>20600263286</t>
        </is>
      </c>
      <c r="B912" t="inlineStr">
        <is>
          <t>2025</t>
        </is>
      </c>
      <c r="C912" t="inlineStr">
        <is>
          <t>5</t>
        </is>
      </c>
      <c r="D912" t="inlineStr">
        <is>
          <t>046</t>
        </is>
      </c>
      <c r="E912" t="inlineStr">
        <is>
          <t>5910</t>
        </is>
      </c>
      <c r="F912" t="inlineStr">
        <is>
          <t>US</t>
        </is>
      </c>
      <c r="G912" t="inlineStr">
        <is>
          <t>020987</t>
        </is>
      </c>
      <c r="H912" t="inlineStr">
        <is>
          <t>28/05/2025</t>
        </is>
      </c>
      <c r="I912" t="inlineStr">
        <is>
          <t>VERDE</t>
        </is>
      </c>
      <c r="J912" t="inlineStr">
        <is>
          <t>http://www.aduanet.gob.pe/servlet/SgCDUI2?option=una&amp;n=40&amp;codaduana=046&amp;anoprese=2025&amp;numecorre=020987</t>
        </is>
      </c>
      <c r="K912" t="inlineStr">
        <is>
          <t>2026-09-24T02:49:26.775254+00:00</t>
        </is>
      </c>
    </row>
    <row r="913">
      <c r="A913" t="inlineStr">
        <is>
          <t>20600263286</t>
        </is>
      </c>
      <c r="B913" t="inlineStr">
        <is>
          <t>2025</t>
        </is>
      </c>
      <c r="C913" t="inlineStr">
        <is>
          <t>6</t>
        </is>
      </c>
      <c r="D913" t="inlineStr">
        <is>
          <t>046</t>
        </is>
      </c>
      <c r="E913" t="inlineStr">
        <is>
          <t>5910</t>
        </is>
      </c>
      <c r="F913" t="inlineStr">
        <is>
          <t>DK</t>
        </is>
      </c>
      <c r="G913" t="inlineStr">
        <is>
          <t>024075</t>
        </is>
      </c>
      <c r="H913" t="inlineStr">
        <is>
          <t>24/06/2025</t>
        </is>
      </c>
      <c r="I913" t="inlineStr">
        <is>
          <t>VERDE</t>
        </is>
      </c>
      <c r="J913" t="inlineStr">
        <is>
          <t>http://www.aduanet.gob.pe/servlet/SgCDUI2?option=una&amp;n=40&amp;codaduana=046&amp;anoprese=2025&amp;numecorre=024075</t>
        </is>
      </c>
      <c r="K913" t="inlineStr">
        <is>
          <t>2026-09-24T02:49:27.509273+00:00</t>
        </is>
      </c>
    </row>
    <row r="914">
      <c r="A914" t="inlineStr">
        <is>
          <t>20600263286</t>
        </is>
      </c>
      <c r="B914" t="inlineStr">
        <is>
          <t>2025</t>
        </is>
      </c>
      <c r="C914" t="inlineStr">
        <is>
          <t>6</t>
        </is>
      </c>
      <c r="D914" t="inlineStr">
        <is>
          <t>046</t>
        </is>
      </c>
      <c r="E914" t="inlineStr">
        <is>
          <t>5910</t>
        </is>
      </c>
      <c r="F914" t="inlineStr">
        <is>
          <t>US</t>
        </is>
      </c>
      <c r="G914" t="inlineStr">
        <is>
          <t>025067</t>
        </is>
      </c>
      <c r="H914" t="inlineStr">
        <is>
          <t>28/06/2025</t>
        </is>
      </c>
      <c r="I914" t="inlineStr">
        <is>
          <t>VERDE</t>
        </is>
      </c>
      <c r="J914" t="inlineStr">
        <is>
          <t>http://www.aduanet.gob.pe/servlet/SgCDUI2?option=una&amp;n=40&amp;codaduana=046&amp;anoprese=2025&amp;numecorre=025067</t>
        </is>
      </c>
      <c r="K914" t="inlineStr">
        <is>
          <t>2026-09-24T02:49:28.260900+00:00</t>
        </is>
      </c>
    </row>
    <row r="915">
      <c r="A915" t="inlineStr">
        <is>
          <t>20600263286</t>
        </is>
      </c>
      <c r="B915" t="inlineStr">
        <is>
          <t>2025</t>
        </is>
      </c>
      <c r="C915" t="inlineStr">
        <is>
          <t>6</t>
        </is>
      </c>
      <c r="D915" t="inlineStr">
        <is>
          <t>046</t>
        </is>
      </c>
      <c r="E915" t="inlineStr">
        <is>
          <t>5910</t>
        </is>
      </c>
      <c r="F915" t="inlineStr">
        <is>
          <t>BE</t>
        </is>
      </c>
      <c r="G915" t="inlineStr">
        <is>
          <t>022449</t>
        </is>
      </c>
      <c r="H915" t="inlineStr">
        <is>
          <t>06/06/2025</t>
        </is>
      </c>
      <c r="I915" t="inlineStr">
        <is>
          <t>VERDE</t>
        </is>
      </c>
      <c r="J915" t="inlineStr">
        <is>
          <t>http://www.aduanet.gob.pe/servlet/SgCDUI2?option=una&amp;n=40&amp;codaduana=046&amp;anoprese=2025&amp;numecorre=022449</t>
        </is>
      </c>
      <c r="K915" t="inlineStr">
        <is>
          <t>2026-09-24T02:49:28.982659+00:00</t>
        </is>
      </c>
    </row>
    <row r="916">
      <c r="A916" t="inlineStr">
        <is>
          <t>20600263286</t>
        </is>
      </c>
      <c r="B916" t="inlineStr">
        <is>
          <t>2025</t>
        </is>
      </c>
      <c r="C916" t="inlineStr">
        <is>
          <t>6</t>
        </is>
      </c>
      <c r="D916" t="inlineStr">
        <is>
          <t>046</t>
        </is>
      </c>
      <c r="E916" t="inlineStr">
        <is>
          <t>5910</t>
        </is>
      </c>
      <c r="F916" t="inlineStr">
        <is>
          <t>BE</t>
        </is>
      </c>
      <c r="G916" t="inlineStr">
        <is>
          <t>023341</t>
        </is>
      </c>
      <c r="H916" t="inlineStr">
        <is>
          <t>13/06/2025</t>
        </is>
      </c>
      <c r="I916" t="inlineStr">
        <is>
          <t>VERDE</t>
        </is>
      </c>
      <c r="J916" t="inlineStr">
        <is>
          <t>http://www.aduanet.gob.pe/servlet/SgCDUI2?option=una&amp;n=40&amp;codaduana=046&amp;anoprese=2025&amp;numecorre=023341</t>
        </is>
      </c>
      <c r="K916" t="inlineStr">
        <is>
          <t>2026-09-24T02:49:28.982659+00:00</t>
        </is>
      </c>
    </row>
    <row r="917">
      <c r="A917" t="inlineStr">
        <is>
          <t>20600263286</t>
        </is>
      </c>
      <c r="B917" t="inlineStr">
        <is>
          <t>2025</t>
        </is>
      </c>
      <c r="C917" t="inlineStr">
        <is>
          <t>6</t>
        </is>
      </c>
      <c r="D917" t="inlineStr">
        <is>
          <t>046</t>
        </is>
      </c>
      <c r="E917" t="inlineStr">
        <is>
          <t>5910</t>
        </is>
      </c>
      <c r="F917" t="inlineStr">
        <is>
          <t>BE</t>
        </is>
      </c>
      <c r="G917" t="inlineStr">
        <is>
          <t>023342</t>
        </is>
      </c>
      <c r="H917" t="inlineStr">
        <is>
          <t>13/06/2025</t>
        </is>
      </c>
      <c r="I917" t="inlineStr">
        <is>
          <t>VERDE</t>
        </is>
      </c>
      <c r="J917" t="inlineStr">
        <is>
          <t>http://www.aduanet.gob.pe/servlet/SgCDUI2?option=una&amp;n=40&amp;codaduana=046&amp;anoprese=2025&amp;numecorre=023342</t>
        </is>
      </c>
      <c r="K917" t="inlineStr">
        <is>
          <t>2026-09-24T02:49:28.982659+00:00</t>
        </is>
      </c>
    </row>
    <row r="918">
      <c r="A918" t="inlineStr">
        <is>
          <t>20600263286</t>
        </is>
      </c>
      <c r="B918" t="inlineStr">
        <is>
          <t>2025</t>
        </is>
      </c>
      <c r="C918" t="inlineStr">
        <is>
          <t>7</t>
        </is>
      </c>
      <c r="D918" t="inlineStr">
        <is>
          <t>046</t>
        </is>
      </c>
      <c r="E918" t="inlineStr">
        <is>
          <t>5910</t>
        </is>
      </c>
      <c r="F918" t="inlineStr">
        <is>
          <t>BE</t>
        </is>
      </c>
      <c r="G918" t="inlineStr">
        <is>
          <t>026083</t>
        </is>
      </c>
      <c r="H918" t="inlineStr">
        <is>
          <t>04/07/2025</t>
        </is>
      </c>
      <c r="I918" t="inlineStr">
        <is>
          <t>VERDE</t>
        </is>
      </c>
      <c r="J918" t="inlineStr">
        <is>
          <t>http://www.aduanet.gob.pe/servlet/SgCDUI2?option=una&amp;n=40&amp;codaduana=046&amp;anoprese=2025&amp;numecorre=026083</t>
        </is>
      </c>
      <c r="K918" t="inlineStr">
        <is>
          <t>2026-09-24T02:49:29.615459+00:00</t>
        </is>
      </c>
    </row>
    <row r="919">
      <c r="A919" t="inlineStr">
        <is>
          <t>20600263286</t>
        </is>
      </c>
      <c r="B919" t="inlineStr">
        <is>
          <t>2025</t>
        </is>
      </c>
      <c r="C919" t="inlineStr">
        <is>
          <t>7</t>
        </is>
      </c>
      <c r="D919" t="inlineStr">
        <is>
          <t>046</t>
        </is>
      </c>
      <c r="E919" t="inlineStr">
        <is>
          <t>5910</t>
        </is>
      </c>
      <c r="F919" t="inlineStr">
        <is>
          <t>BE</t>
        </is>
      </c>
      <c r="G919" t="inlineStr">
        <is>
          <t>027107</t>
        </is>
      </c>
      <c r="H919" t="inlineStr">
        <is>
          <t>11/07/2025</t>
        </is>
      </c>
      <c r="I919" t="inlineStr">
        <is>
          <t>VERDE</t>
        </is>
      </c>
      <c r="J919" t="inlineStr">
        <is>
          <t>http://www.aduanet.gob.pe/servlet/SgCDUI2?option=una&amp;n=40&amp;codaduana=046&amp;anoprese=2025&amp;numecorre=027107</t>
        </is>
      </c>
      <c r="K919" t="inlineStr">
        <is>
          <t>2026-09-24T02:49:29.615459+00:00</t>
        </is>
      </c>
    </row>
    <row r="920">
      <c r="A920" t="inlineStr">
        <is>
          <t>20600263286</t>
        </is>
      </c>
      <c r="B920" t="inlineStr">
        <is>
          <t>2025</t>
        </is>
      </c>
      <c r="C920" t="inlineStr">
        <is>
          <t>7</t>
        </is>
      </c>
      <c r="D920" t="inlineStr">
        <is>
          <t>046</t>
        </is>
      </c>
      <c r="E920" t="inlineStr">
        <is>
          <t>5910</t>
        </is>
      </c>
      <c r="F920" t="inlineStr">
        <is>
          <t>SE</t>
        </is>
      </c>
      <c r="G920" t="inlineStr">
        <is>
          <t>027523</t>
        </is>
      </c>
      <c r="H920" t="inlineStr">
        <is>
          <t>16/07/2025</t>
        </is>
      </c>
      <c r="I920" t="inlineStr">
        <is>
          <t>VERDE</t>
        </is>
      </c>
      <c r="J920" t="inlineStr">
        <is>
          <t>http://www.aduanet.gob.pe/servlet/SgCDUI2?option=una&amp;n=40&amp;codaduana=046&amp;anoprese=2025&amp;numecorre=027523</t>
        </is>
      </c>
      <c r="K920" t="inlineStr">
        <is>
          <t>2026-09-24T02:49:30.226637+00:00</t>
        </is>
      </c>
    </row>
    <row r="921">
      <c r="A921" t="inlineStr">
        <is>
          <t>20600263286</t>
        </is>
      </c>
      <c r="B921" t="inlineStr">
        <is>
          <t>2025</t>
        </is>
      </c>
      <c r="C921" t="inlineStr">
        <is>
          <t>7</t>
        </is>
      </c>
      <c r="D921" t="inlineStr">
        <is>
          <t>046</t>
        </is>
      </c>
      <c r="E921" t="inlineStr">
        <is>
          <t>5910</t>
        </is>
      </c>
      <c r="F921" t="inlineStr">
        <is>
          <t>SE</t>
        </is>
      </c>
      <c r="G921" t="inlineStr">
        <is>
          <t>027524</t>
        </is>
      </c>
      <c r="H921" t="inlineStr">
        <is>
          <t>16/07/2025</t>
        </is>
      </c>
      <c r="I921" t="inlineStr">
        <is>
          <t>VERDE</t>
        </is>
      </c>
      <c r="J921" t="inlineStr">
        <is>
          <t>http://www.aduanet.gob.pe/servlet/SgCDUI2?option=una&amp;n=40&amp;codaduana=046&amp;anoprese=2025&amp;numecorre=027524</t>
        </is>
      </c>
      <c r="K921" t="inlineStr">
        <is>
          <t>2026-09-24T02:49:30.226637+00:00</t>
        </is>
      </c>
    </row>
    <row r="922">
      <c r="A922" t="inlineStr">
        <is>
          <t>20600263286</t>
        </is>
      </c>
      <c r="B922" t="inlineStr">
        <is>
          <t>2025</t>
        </is>
      </c>
      <c r="C922" t="inlineStr">
        <is>
          <t>8</t>
        </is>
      </c>
      <c r="D922" t="inlineStr">
        <is>
          <t>046</t>
        </is>
      </c>
      <c r="E922" t="inlineStr">
        <is>
          <t>5910</t>
        </is>
      </c>
      <c r="F922" t="inlineStr">
        <is>
          <t>AU</t>
        </is>
      </c>
      <c r="G922" t="inlineStr">
        <is>
          <t>032995</t>
        </is>
      </c>
      <c r="H922" t="inlineStr">
        <is>
          <t>30/08/2025</t>
        </is>
      </c>
      <c r="I922" t="inlineStr">
        <is>
          <t>VERDE</t>
        </is>
      </c>
      <c r="J922" t="inlineStr">
        <is>
          <t>http://www.aduanet.gob.pe/servlet/SgCDUI2?option=una&amp;n=40&amp;codaduana=046&amp;anoprese=2025&amp;numecorre=032995</t>
        </is>
      </c>
      <c r="K922" t="inlineStr">
        <is>
          <t>2026-09-24T02:49:30.914836+00:00</t>
        </is>
      </c>
    </row>
    <row r="923">
      <c r="A923" t="inlineStr">
        <is>
          <t>20600263286</t>
        </is>
      </c>
      <c r="B923" t="inlineStr">
        <is>
          <t>2025</t>
        </is>
      </c>
      <c r="C923" t="inlineStr">
        <is>
          <t>8</t>
        </is>
      </c>
      <c r="D923" t="inlineStr">
        <is>
          <t>046</t>
        </is>
      </c>
      <c r="E923" t="inlineStr">
        <is>
          <t>5910</t>
        </is>
      </c>
      <c r="F923" t="inlineStr">
        <is>
          <t>SE</t>
        </is>
      </c>
      <c r="G923" t="inlineStr">
        <is>
          <t>032303</t>
        </is>
      </c>
      <c r="H923" t="inlineStr">
        <is>
          <t>22/08/2025</t>
        </is>
      </c>
      <c r="I923" t="inlineStr">
        <is>
          <t>VERDE</t>
        </is>
      </c>
      <c r="J923" t="inlineStr">
        <is>
          <t>http://www.aduanet.gob.pe/servlet/SgCDUI2?option=una&amp;n=40&amp;codaduana=046&amp;anoprese=2025&amp;numecorre=032303</t>
        </is>
      </c>
      <c r="K923" t="inlineStr">
        <is>
          <t>2026-09-24T02:49:31.692109+00:00</t>
        </is>
      </c>
    </row>
    <row r="924">
      <c r="A924" t="inlineStr">
        <is>
          <t>20600263286</t>
        </is>
      </c>
      <c r="B924" t="inlineStr">
        <is>
          <t>2025</t>
        </is>
      </c>
      <c r="C924" t="inlineStr">
        <is>
          <t>8</t>
        </is>
      </c>
      <c r="D924" t="inlineStr">
        <is>
          <t>046</t>
        </is>
      </c>
      <c r="E924" t="inlineStr">
        <is>
          <t>5910</t>
        </is>
      </c>
      <c r="F924" t="inlineStr">
        <is>
          <t>US</t>
        </is>
      </c>
      <c r="G924" t="inlineStr">
        <is>
          <t>030765</t>
        </is>
      </c>
      <c r="H924" t="inlineStr">
        <is>
          <t>11/08/2025</t>
        </is>
      </c>
      <c r="I924" t="inlineStr">
        <is>
          <t>VERDE</t>
        </is>
      </c>
      <c r="J924" t="inlineStr">
        <is>
          <t>http://www.aduanet.gob.pe/servlet/SgCDUI2?option=una&amp;n=40&amp;codaduana=046&amp;anoprese=2025&amp;numecorre=030765</t>
        </is>
      </c>
      <c r="K924" t="inlineStr">
        <is>
          <t>2026-09-24T02:49:32.464157+00:00</t>
        </is>
      </c>
    </row>
    <row r="925">
      <c r="A925" t="inlineStr">
        <is>
          <t>20600263286</t>
        </is>
      </c>
      <c r="B925" t="inlineStr">
        <is>
          <t>2025</t>
        </is>
      </c>
      <c r="C925" t="inlineStr">
        <is>
          <t>8</t>
        </is>
      </c>
      <c r="D925" t="inlineStr">
        <is>
          <t>046</t>
        </is>
      </c>
      <c r="E925" t="inlineStr">
        <is>
          <t>5910</t>
        </is>
      </c>
      <c r="F925" t="inlineStr">
        <is>
          <t>US</t>
        </is>
      </c>
      <c r="G925" t="inlineStr">
        <is>
          <t>030768</t>
        </is>
      </c>
      <c r="H925" t="inlineStr">
        <is>
          <t>11/08/2025</t>
        </is>
      </c>
      <c r="I925" t="inlineStr">
        <is>
          <t>VERDE</t>
        </is>
      </c>
      <c r="J925" t="inlineStr">
        <is>
          <t>http://www.aduanet.gob.pe/servlet/SgCDUI2?option=una&amp;n=40&amp;codaduana=046&amp;anoprese=2025&amp;numecorre=030768</t>
        </is>
      </c>
      <c r="K925" t="inlineStr">
        <is>
          <t>2026-09-24T02:49:32.464157+00:00</t>
        </is>
      </c>
    </row>
    <row r="926">
      <c r="A926" t="inlineStr">
        <is>
          <t>20600263286</t>
        </is>
      </c>
      <c r="B926" t="inlineStr">
        <is>
          <t>2025</t>
        </is>
      </c>
      <c r="C926" t="inlineStr">
        <is>
          <t>9</t>
        </is>
      </c>
      <c r="D926" t="inlineStr">
        <is>
          <t>046</t>
        </is>
      </c>
      <c r="E926" t="inlineStr">
        <is>
          <t>5910</t>
        </is>
      </c>
      <c r="F926" t="inlineStr">
        <is>
          <t>DE</t>
        </is>
      </c>
      <c r="G926" t="inlineStr">
        <is>
          <t>035724</t>
        </is>
      </c>
      <c r="H926" t="inlineStr">
        <is>
          <t>21/09/2025</t>
        </is>
      </c>
      <c r="I926" t="inlineStr">
        <is>
          <t>VERDE</t>
        </is>
      </c>
      <c r="J926" t="inlineStr">
        <is>
          <t>http://www.aduanet.gob.pe/servlet/SgCDUI2?option=una&amp;n=40&amp;codaduana=046&amp;anoprese=2025&amp;numecorre=035724</t>
        </is>
      </c>
      <c r="K926" t="inlineStr">
        <is>
          <t>2026-09-24T02:49:33.227948+00:00</t>
        </is>
      </c>
    </row>
    <row r="927">
      <c r="A927" t="inlineStr">
        <is>
          <t>20600263286</t>
        </is>
      </c>
      <c r="B927" t="inlineStr">
        <is>
          <t>2025</t>
        </is>
      </c>
      <c r="C927" t="inlineStr">
        <is>
          <t>9</t>
        </is>
      </c>
      <c r="D927" t="inlineStr">
        <is>
          <t>046</t>
        </is>
      </c>
      <c r="E927" t="inlineStr">
        <is>
          <t>5910</t>
        </is>
      </c>
      <c r="F927" t="inlineStr">
        <is>
          <t>US</t>
        </is>
      </c>
      <c r="G927" t="inlineStr">
        <is>
          <t>035721</t>
        </is>
      </c>
      <c r="H927" t="inlineStr">
        <is>
          <t>21/09/2025</t>
        </is>
      </c>
      <c r="I927" t="inlineStr">
        <is>
          <t>VERDE</t>
        </is>
      </c>
      <c r="J927" t="inlineStr">
        <is>
          <t>http://www.aduanet.gob.pe/servlet/SgCDUI2?option=una&amp;n=40&amp;codaduana=046&amp;anoprese=2025&amp;numecorre=035721</t>
        </is>
      </c>
      <c r="K927" t="inlineStr">
        <is>
          <t>2026-09-24T02:49:33.951229+00:00</t>
        </is>
      </c>
    </row>
    <row r="928">
      <c r="A928" t="inlineStr">
        <is>
          <t>20600263286</t>
        </is>
      </c>
      <c r="B928" t="inlineStr">
        <is>
          <t>2025</t>
        </is>
      </c>
      <c r="C928" t="inlineStr">
        <is>
          <t>9</t>
        </is>
      </c>
      <c r="D928" t="inlineStr">
        <is>
          <t>046</t>
        </is>
      </c>
      <c r="E928" t="inlineStr">
        <is>
          <t>5910</t>
        </is>
      </c>
      <c r="F928" t="inlineStr">
        <is>
          <t>US</t>
        </is>
      </c>
      <c r="G928" t="inlineStr">
        <is>
          <t>037026</t>
        </is>
      </c>
      <c r="H928" t="inlineStr">
        <is>
          <t>28/09/2025</t>
        </is>
      </c>
      <c r="I928" t="inlineStr">
        <is>
          <t>VERDE</t>
        </is>
      </c>
      <c r="J928" t="inlineStr">
        <is>
          <t>http://www.aduanet.gob.pe/servlet/SgCDUI2?option=una&amp;n=40&amp;codaduana=046&amp;anoprese=2025&amp;numecorre=037026</t>
        </is>
      </c>
      <c r="K928" t="inlineStr">
        <is>
          <t>2026-09-24T02:49:33.951229+00:00</t>
        </is>
      </c>
    </row>
    <row r="929">
      <c r="A929" t="inlineStr">
        <is>
          <t>20600263286</t>
        </is>
      </c>
      <c r="B929" t="inlineStr">
        <is>
          <t>2025</t>
        </is>
      </c>
      <c r="C929" t="inlineStr">
        <is>
          <t>9</t>
        </is>
      </c>
      <c r="D929" t="inlineStr">
        <is>
          <t>046</t>
        </is>
      </c>
      <c r="E929" t="inlineStr">
        <is>
          <t>5910</t>
        </is>
      </c>
      <c r="F929" t="inlineStr">
        <is>
          <t>SE</t>
        </is>
      </c>
      <c r="G929" t="inlineStr">
        <is>
          <t>035063</t>
        </is>
      </c>
      <c r="H929" t="inlineStr">
        <is>
          <t>12/09/2025</t>
        </is>
      </c>
      <c r="I929" t="inlineStr">
        <is>
          <t>VERDE</t>
        </is>
      </c>
      <c r="J929" t="inlineStr">
        <is>
          <t>http://www.aduanet.gob.pe/servlet/SgCDUI2?option=una&amp;n=40&amp;codaduana=046&amp;anoprese=2025&amp;numecorre=035063</t>
        </is>
      </c>
      <c r="K929" t="inlineStr">
        <is>
          <t>2026-09-24T02:49:34.674451+00:00</t>
        </is>
      </c>
    </row>
    <row r="930">
      <c r="A930" t="inlineStr">
        <is>
          <t>20600263286</t>
        </is>
      </c>
      <c r="B930" t="inlineStr">
        <is>
          <t>2025</t>
        </is>
      </c>
      <c r="C930" t="inlineStr">
        <is>
          <t>9</t>
        </is>
      </c>
      <c r="D930" t="inlineStr">
        <is>
          <t>046</t>
        </is>
      </c>
      <c r="E930" t="inlineStr">
        <is>
          <t>5910</t>
        </is>
      </c>
      <c r="F930" t="inlineStr">
        <is>
          <t>SE</t>
        </is>
      </c>
      <c r="G930" t="inlineStr">
        <is>
          <t>037021</t>
        </is>
      </c>
      <c r="H930" t="inlineStr">
        <is>
          <t>28/09/2025</t>
        </is>
      </c>
      <c r="I930" t="inlineStr">
        <is>
          <t>VERDE</t>
        </is>
      </c>
      <c r="J930" t="inlineStr">
        <is>
          <t>http://www.aduanet.gob.pe/servlet/SgCDUI2?option=una&amp;n=40&amp;codaduana=046&amp;anoprese=2025&amp;numecorre=037021</t>
        </is>
      </c>
      <c r="K930" t="inlineStr">
        <is>
          <t>2026-09-24T02:49:34.674451+00:00</t>
        </is>
      </c>
    </row>
    <row r="931">
      <c r="A931" t="inlineStr">
        <is>
          <t>20600263286</t>
        </is>
      </c>
      <c r="B931" t="inlineStr">
        <is>
          <t>2025</t>
        </is>
      </c>
      <c r="C931" t="inlineStr">
        <is>
          <t>9</t>
        </is>
      </c>
      <c r="D931" t="inlineStr">
        <is>
          <t>046</t>
        </is>
      </c>
      <c r="E931" t="inlineStr">
        <is>
          <t>5910</t>
        </is>
      </c>
      <c r="F931" t="inlineStr">
        <is>
          <t>AU</t>
        </is>
      </c>
      <c r="G931" t="inlineStr">
        <is>
          <t>035551</t>
        </is>
      </c>
      <c r="H931" t="inlineStr">
        <is>
          <t>16/09/2025</t>
        </is>
      </c>
      <c r="I931" t="inlineStr">
        <is>
          <t>VERDE</t>
        </is>
      </c>
      <c r="J931" t="inlineStr">
        <is>
          <t>http://www.aduanet.gob.pe/servlet/SgCDUI2?option=una&amp;n=40&amp;codaduana=046&amp;anoprese=2025&amp;numecorre=035551</t>
        </is>
      </c>
      <c r="K931" t="inlineStr">
        <is>
          <t>2026-09-24T02:49:35.442259+00:00</t>
        </is>
      </c>
    </row>
    <row r="932">
      <c r="A932" t="inlineStr">
        <is>
          <t>20600263286</t>
        </is>
      </c>
      <c r="B932" t="inlineStr">
        <is>
          <t>2025</t>
        </is>
      </c>
      <c r="C932" t="inlineStr">
        <is>
          <t>9</t>
        </is>
      </c>
      <c r="D932" t="inlineStr">
        <is>
          <t>046</t>
        </is>
      </c>
      <c r="E932" t="inlineStr">
        <is>
          <t>5910</t>
        </is>
      </c>
      <c r="F932" t="inlineStr">
        <is>
          <t>AU</t>
        </is>
      </c>
      <c r="G932" t="inlineStr">
        <is>
          <t>036679</t>
        </is>
      </c>
      <c r="H932" t="inlineStr">
        <is>
          <t>23/09/2025</t>
        </is>
      </c>
      <c r="I932" t="inlineStr">
        <is>
          <t>VERDE</t>
        </is>
      </c>
      <c r="J932" t="inlineStr">
        <is>
          <t>http://www.aduanet.gob.pe/servlet/SgCDUI2?option=una&amp;n=40&amp;codaduana=046&amp;anoprese=2025&amp;numecorre=036679</t>
        </is>
      </c>
      <c r="K932" t="inlineStr">
        <is>
          <t>2026-09-24T02:49:35.442259+00:00</t>
        </is>
      </c>
    </row>
    <row r="933">
      <c r="A933" t="inlineStr">
        <is>
          <t>20600263286</t>
        </is>
      </c>
      <c r="B933" t="inlineStr">
        <is>
          <t>2025</t>
        </is>
      </c>
      <c r="C933" t="inlineStr">
        <is>
          <t>9</t>
        </is>
      </c>
      <c r="D933" t="inlineStr">
        <is>
          <t>046</t>
        </is>
      </c>
      <c r="E933" t="inlineStr">
        <is>
          <t>5910</t>
        </is>
      </c>
      <c r="F933" t="inlineStr">
        <is>
          <t>AU</t>
        </is>
      </c>
      <c r="G933" t="inlineStr">
        <is>
          <t>037017</t>
        </is>
      </c>
      <c r="H933" t="inlineStr">
        <is>
          <t>27/09/2025</t>
        </is>
      </c>
      <c r="I933" t="inlineStr">
        <is>
          <t>VERDE</t>
        </is>
      </c>
      <c r="J933" t="inlineStr">
        <is>
          <t>http://www.aduanet.gob.pe/servlet/SgCDUI2?option=una&amp;n=40&amp;codaduana=046&amp;anoprese=2025&amp;numecorre=037017</t>
        </is>
      </c>
      <c r="K933" t="inlineStr">
        <is>
          <t>2026-09-24T02:49:35.442259+00:00</t>
        </is>
      </c>
    </row>
    <row r="934">
      <c r="A934" t="inlineStr">
        <is>
          <t>20600263286</t>
        </is>
      </c>
      <c r="B934" t="inlineStr">
        <is>
          <t>2025</t>
        </is>
      </c>
      <c r="C934" t="inlineStr">
        <is>
          <t>10</t>
        </is>
      </c>
      <c r="D934" t="inlineStr">
        <is>
          <t>046</t>
        </is>
      </c>
      <c r="E934" t="inlineStr">
        <is>
          <t>5910</t>
        </is>
      </c>
      <c r="F934" t="inlineStr">
        <is>
          <t>DE</t>
        </is>
      </c>
      <c r="G934" t="inlineStr">
        <is>
          <t>041865</t>
        </is>
      </c>
      <c r="H934" t="inlineStr">
        <is>
          <t>20/10/2025</t>
        </is>
      </c>
      <c r="I934" t="inlineStr">
        <is>
          <t>VERDE</t>
        </is>
      </c>
      <c r="J934" t="inlineStr">
        <is>
          <t>http://www.aduanet.gob.pe/servlet/SgCDUI2?option=una&amp;n=40&amp;codaduana=046&amp;anoprese=2025&amp;numecorre=041865</t>
        </is>
      </c>
      <c r="K934" t="inlineStr">
        <is>
          <t>2026-09-24T02:49:36.192862+00:00</t>
        </is>
      </c>
    </row>
    <row r="935">
      <c r="A935" t="inlineStr">
        <is>
          <t>20600263286</t>
        </is>
      </c>
      <c r="B935" t="inlineStr">
        <is>
          <t>2025</t>
        </is>
      </c>
      <c r="C935" t="inlineStr">
        <is>
          <t>10</t>
        </is>
      </c>
      <c r="D935" t="inlineStr">
        <is>
          <t>046</t>
        </is>
      </c>
      <c r="E935" t="inlineStr">
        <is>
          <t>5910</t>
        </is>
      </c>
      <c r="F935" t="inlineStr">
        <is>
          <t>US</t>
        </is>
      </c>
      <c r="G935" t="inlineStr">
        <is>
          <t>038806</t>
        </is>
      </c>
      <c r="H935" t="inlineStr">
        <is>
          <t>08/10/2025</t>
        </is>
      </c>
      <c r="I935" t="inlineStr">
        <is>
          <t>VERDE</t>
        </is>
      </c>
      <c r="J935" t="inlineStr">
        <is>
          <t>http://www.aduanet.gob.pe/servlet/SgCDUI2?option=una&amp;n=40&amp;codaduana=046&amp;anoprese=2025&amp;numecorre=038806</t>
        </is>
      </c>
      <c r="K935" t="inlineStr">
        <is>
          <t>2026-09-24T02:49:36.819145+00:00</t>
        </is>
      </c>
    </row>
    <row r="936">
      <c r="A936" t="inlineStr">
        <is>
          <t>20600263286</t>
        </is>
      </c>
      <c r="B936" t="inlineStr">
        <is>
          <t>2025</t>
        </is>
      </c>
      <c r="C936" t="inlineStr">
        <is>
          <t>11</t>
        </is>
      </c>
      <c r="D936" t="inlineStr">
        <is>
          <t>046</t>
        </is>
      </c>
      <c r="E936" t="inlineStr">
        <is>
          <t>5910</t>
        </is>
      </c>
      <c r="F936" t="inlineStr">
        <is>
          <t>CO</t>
        </is>
      </c>
      <c r="G936" t="inlineStr">
        <is>
          <t>054693</t>
        </is>
      </c>
      <c r="H936" t="inlineStr">
        <is>
          <t>26/11/2025</t>
        </is>
      </c>
      <c r="I936" t="inlineStr">
        <is>
          <t>VERDE</t>
        </is>
      </c>
      <c r="J936" t="inlineStr">
        <is>
          <t>http://www.aduanet.gob.pe/servlet/SgCDUI2?option=una&amp;n=40&amp;codaduana=046&amp;anoprese=2025&amp;numecorre=054693</t>
        </is>
      </c>
      <c r="K936" t="inlineStr">
        <is>
          <t>2026-09-24T02:49:37.445049+00:00</t>
        </is>
      </c>
    </row>
    <row r="937">
      <c r="A937" t="inlineStr">
        <is>
          <t>20600390911</t>
        </is>
      </c>
      <c r="B937" t="inlineStr">
        <is>
          <t>2025</t>
        </is>
      </c>
      <c r="C937" t="inlineStr">
        <is>
          <t>3</t>
        </is>
      </c>
      <c r="D937" t="inlineStr">
        <is>
          <t>118</t>
        </is>
      </c>
      <c r="E937" t="inlineStr">
        <is>
          <t>6180</t>
        </is>
      </c>
      <c r="F937" t="inlineStr">
        <is>
          <t>BE</t>
        </is>
      </c>
      <c r="G937" t="inlineStr">
        <is>
          <t>021881</t>
        </is>
      </c>
      <c r="H937" t="inlineStr">
        <is>
          <t>12/03/2025</t>
        </is>
      </c>
      <c r="I937" t="inlineStr">
        <is>
          <t>VERDE</t>
        </is>
      </c>
      <c r="J937" t="inlineStr">
        <is>
          <t>http://www.aduanet.gob.pe/servlet/SgCDUI2?option=una&amp;n=40&amp;codaduana=118&amp;anoprese=2025&amp;numecorre=021881</t>
        </is>
      </c>
      <c r="K937" t="inlineStr">
        <is>
          <t>2026-09-24T02:49:38.079708+00:00</t>
        </is>
      </c>
    </row>
    <row r="938">
      <c r="A938" t="inlineStr">
        <is>
          <t>20600390911</t>
        </is>
      </c>
      <c r="B938" t="inlineStr">
        <is>
          <t>2025</t>
        </is>
      </c>
      <c r="C938" t="inlineStr">
        <is>
          <t>3</t>
        </is>
      </c>
      <c r="D938" t="inlineStr">
        <is>
          <t>118</t>
        </is>
      </c>
      <c r="E938" t="inlineStr">
        <is>
          <t>6180</t>
        </is>
      </c>
      <c r="F938" t="inlineStr">
        <is>
          <t>BE</t>
        </is>
      </c>
      <c r="G938" t="inlineStr">
        <is>
          <t>021882</t>
        </is>
      </c>
      <c r="H938" t="inlineStr">
        <is>
          <t>12/03/2025</t>
        </is>
      </c>
      <c r="I938" t="inlineStr">
        <is>
          <t>VERDE</t>
        </is>
      </c>
      <c r="J938" t="inlineStr">
        <is>
          <t>http://www.aduanet.gob.pe/servlet/SgCDUI2?option=una&amp;n=40&amp;codaduana=118&amp;anoprese=2025&amp;numecorre=021882</t>
        </is>
      </c>
      <c r="K938" t="inlineStr">
        <is>
          <t>2026-09-24T02:49:38.079708+00:00</t>
        </is>
      </c>
    </row>
    <row r="939">
      <c r="A939" t="inlineStr">
        <is>
          <t>20600390911</t>
        </is>
      </c>
      <c r="B939" t="inlineStr">
        <is>
          <t>2025</t>
        </is>
      </c>
      <c r="C939" t="inlineStr">
        <is>
          <t>5</t>
        </is>
      </c>
      <c r="D939" t="inlineStr">
        <is>
          <t>118</t>
        </is>
      </c>
      <c r="E939" t="inlineStr">
        <is>
          <t>6180</t>
        </is>
      </c>
      <c r="F939" t="inlineStr">
        <is>
          <t>BE</t>
        </is>
      </c>
      <c r="G939" t="inlineStr">
        <is>
          <t>045254</t>
        </is>
      </c>
      <c r="H939" t="inlineStr">
        <is>
          <t>13/05/2025</t>
        </is>
      </c>
      <c r="I939" t="inlineStr">
        <is>
          <t>VERDE</t>
        </is>
      </c>
      <c r="J939" t="inlineStr">
        <is>
          <t>http://www.aduanet.gob.pe/servlet/SgCDUI2?option=una&amp;n=40&amp;codaduana=118&amp;anoprese=2025&amp;numecorre=045254</t>
        </is>
      </c>
      <c r="K939" t="inlineStr">
        <is>
          <t>2026-09-24T02:49:38.881450+00:00</t>
        </is>
      </c>
    </row>
    <row r="940">
      <c r="A940" t="inlineStr">
        <is>
          <t>20600390911</t>
        </is>
      </c>
      <c r="B940" t="inlineStr">
        <is>
          <t>2025</t>
        </is>
      </c>
      <c r="C940" t="inlineStr">
        <is>
          <t>5</t>
        </is>
      </c>
      <c r="D940" t="inlineStr">
        <is>
          <t>118</t>
        </is>
      </c>
      <c r="E940" t="inlineStr">
        <is>
          <t>6180</t>
        </is>
      </c>
      <c r="F940" t="inlineStr">
        <is>
          <t>BE</t>
        </is>
      </c>
      <c r="G940" t="inlineStr">
        <is>
          <t>045265</t>
        </is>
      </c>
      <c r="H940" t="inlineStr">
        <is>
          <t>13/05/2025</t>
        </is>
      </c>
      <c r="I940" t="inlineStr">
        <is>
          <t>VERDE</t>
        </is>
      </c>
      <c r="J940" t="inlineStr">
        <is>
          <t>http://www.aduanet.gob.pe/servlet/SgCDUI2?option=una&amp;n=40&amp;codaduana=118&amp;anoprese=2025&amp;numecorre=045265</t>
        </is>
      </c>
      <c r="K940" t="inlineStr">
        <is>
          <t>2026-09-24T02:49:38.881450+00:00</t>
        </is>
      </c>
    </row>
    <row r="941">
      <c r="A941" t="inlineStr">
        <is>
          <t>20600390911</t>
        </is>
      </c>
      <c r="B941" t="inlineStr">
        <is>
          <t>2025</t>
        </is>
      </c>
      <c r="C941" t="inlineStr">
        <is>
          <t>5</t>
        </is>
      </c>
      <c r="D941" t="inlineStr">
        <is>
          <t>118</t>
        </is>
      </c>
      <c r="E941" t="inlineStr">
        <is>
          <t>6180</t>
        </is>
      </c>
      <c r="F941" t="inlineStr">
        <is>
          <t>BE</t>
        </is>
      </c>
      <c r="G941" t="inlineStr">
        <is>
          <t>049628</t>
        </is>
      </c>
      <c r="H941" t="inlineStr">
        <is>
          <t>27/05/2025</t>
        </is>
      </c>
      <c r="I941" t="inlineStr">
        <is>
          <t>VERDE</t>
        </is>
      </c>
      <c r="J941" t="inlineStr">
        <is>
          <t>http://www.aduanet.gob.pe/servlet/SgCDUI2?option=una&amp;n=40&amp;codaduana=118&amp;anoprese=2025&amp;numecorre=049628</t>
        </is>
      </c>
      <c r="K941" t="inlineStr">
        <is>
          <t>2026-09-24T02:49:38.881450+00:00</t>
        </is>
      </c>
    </row>
    <row r="942">
      <c r="A942" t="inlineStr">
        <is>
          <t>20600390911</t>
        </is>
      </c>
      <c r="B942" t="inlineStr">
        <is>
          <t>2025</t>
        </is>
      </c>
      <c r="C942" t="inlineStr">
        <is>
          <t>5</t>
        </is>
      </c>
      <c r="D942" t="inlineStr">
        <is>
          <t>118</t>
        </is>
      </c>
      <c r="E942" t="inlineStr">
        <is>
          <t>6180</t>
        </is>
      </c>
      <c r="F942" t="inlineStr">
        <is>
          <t>BE</t>
        </is>
      </c>
      <c r="G942" t="inlineStr">
        <is>
          <t>049630</t>
        </is>
      </c>
      <c r="H942" t="inlineStr">
        <is>
          <t>27/05/2025</t>
        </is>
      </c>
      <c r="I942" t="inlineStr">
        <is>
          <t>VERDE</t>
        </is>
      </c>
      <c r="J942" t="inlineStr">
        <is>
          <t>http://www.aduanet.gob.pe/servlet/SgCDUI2?option=una&amp;n=40&amp;codaduana=118&amp;anoprese=2025&amp;numecorre=049630</t>
        </is>
      </c>
      <c r="K942" t="inlineStr">
        <is>
          <t>2026-09-24T02:49:38.881450+00:00</t>
        </is>
      </c>
    </row>
    <row r="943">
      <c r="A943" t="inlineStr">
        <is>
          <t>20600390911</t>
        </is>
      </c>
      <c r="B943" t="inlineStr">
        <is>
          <t>2025</t>
        </is>
      </c>
      <c r="C943" t="inlineStr">
        <is>
          <t>6</t>
        </is>
      </c>
      <c r="D943" t="inlineStr">
        <is>
          <t>118</t>
        </is>
      </c>
      <c r="E943" t="inlineStr">
        <is>
          <t>6180</t>
        </is>
      </c>
      <c r="F943" t="inlineStr">
        <is>
          <t>BE</t>
        </is>
      </c>
      <c r="G943" t="inlineStr">
        <is>
          <t>053358</t>
        </is>
      </c>
      <c r="H943" t="inlineStr">
        <is>
          <t>03/06/2025</t>
        </is>
      </c>
      <c r="I943" t="inlineStr">
        <is>
          <t>VERDE</t>
        </is>
      </c>
      <c r="J943" t="inlineStr">
        <is>
          <t>http://www.aduanet.gob.pe/servlet/SgCDUI2?option=una&amp;n=40&amp;codaduana=118&amp;anoprese=2025&amp;numecorre=053358</t>
        </is>
      </c>
      <c r="K943" t="inlineStr">
        <is>
          <t>2026-09-24T02:49:39.614266+00:00</t>
        </is>
      </c>
    </row>
    <row r="944">
      <c r="A944" t="inlineStr">
        <is>
          <t>20600390911</t>
        </is>
      </c>
      <c r="B944" t="inlineStr">
        <is>
          <t>2025</t>
        </is>
      </c>
      <c r="C944" t="inlineStr">
        <is>
          <t>6</t>
        </is>
      </c>
      <c r="D944" t="inlineStr">
        <is>
          <t>118</t>
        </is>
      </c>
      <c r="E944" t="inlineStr">
        <is>
          <t>6180</t>
        </is>
      </c>
      <c r="F944" t="inlineStr">
        <is>
          <t>BE</t>
        </is>
      </c>
      <c r="G944" t="inlineStr">
        <is>
          <t>053359</t>
        </is>
      </c>
      <c r="H944" t="inlineStr">
        <is>
          <t>03/06/2025</t>
        </is>
      </c>
      <c r="I944" t="inlineStr">
        <is>
          <t>VERDE</t>
        </is>
      </c>
      <c r="J944" t="inlineStr">
        <is>
          <t>http://www.aduanet.gob.pe/servlet/SgCDUI2?option=una&amp;n=40&amp;codaduana=118&amp;anoprese=2025&amp;numecorre=053359</t>
        </is>
      </c>
      <c r="K944" t="inlineStr">
        <is>
          <t>2026-09-24T02:49:39.614266+00:00</t>
        </is>
      </c>
    </row>
    <row r="945">
      <c r="A945" t="inlineStr">
        <is>
          <t>20600390911</t>
        </is>
      </c>
      <c r="B945" t="inlineStr">
        <is>
          <t>2025</t>
        </is>
      </c>
      <c r="C945" t="inlineStr">
        <is>
          <t>6</t>
        </is>
      </c>
      <c r="D945" t="inlineStr">
        <is>
          <t>118</t>
        </is>
      </c>
      <c r="E945" t="inlineStr">
        <is>
          <t>6180</t>
        </is>
      </c>
      <c r="F945" t="inlineStr">
        <is>
          <t>BE</t>
        </is>
      </c>
      <c r="G945" t="inlineStr">
        <is>
          <t>058768</t>
        </is>
      </c>
      <c r="H945" t="inlineStr">
        <is>
          <t>17/06/2025</t>
        </is>
      </c>
      <c r="I945" t="inlineStr">
        <is>
          <t>VERDE</t>
        </is>
      </c>
      <c r="J945" t="inlineStr">
        <is>
          <t>http://www.aduanet.gob.pe/servlet/SgCDUI2?option=una&amp;n=40&amp;codaduana=118&amp;anoprese=2025&amp;numecorre=058768</t>
        </is>
      </c>
      <c r="K945" t="inlineStr">
        <is>
          <t>2026-09-24T02:49:39.614266+00:00</t>
        </is>
      </c>
    </row>
    <row r="946">
      <c r="A946" t="inlineStr">
        <is>
          <t>20600390911</t>
        </is>
      </c>
      <c r="B946" t="inlineStr">
        <is>
          <t>2025</t>
        </is>
      </c>
      <c r="C946" t="inlineStr">
        <is>
          <t>6</t>
        </is>
      </c>
      <c r="D946" t="inlineStr">
        <is>
          <t>118</t>
        </is>
      </c>
      <c r="E946" t="inlineStr">
        <is>
          <t>6180</t>
        </is>
      </c>
      <c r="F946" t="inlineStr">
        <is>
          <t>BE</t>
        </is>
      </c>
      <c r="G946" t="inlineStr">
        <is>
          <t>058769</t>
        </is>
      </c>
      <c r="H946" t="inlineStr">
        <is>
          <t>17/06/2025</t>
        </is>
      </c>
      <c r="I946" t="inlineStr">
        <is>
          <t>VERDE</t>
        </is>
      </c>
      <c r="J946" t="inlineStr">
        <is>
          <t>http://www.aduanet.gob.pe/servlet/SgCDUI2?option=una&amp;n=40&amp;codaduana=118&amp;anoprese=2025&amp;numecorre=058769</t>
        </is>
      </c>
      <c r="K946" t="inlineStr">
        <is>
          <t>2026-09-24T02:49:39.614266+00:00</t>
        </is>
      </c>
    </row>
    <row r="947">
      <c r="A947" t="inlineStr">
        <is>
          <t>20600390911</t>
        </is>
      </c>
      <c r="B947" t="inlineStr">
        <is>
          <t>2025</t>
        </is>
      </c>
      <c r="C947" t="inlineStr">
        <is>
          <t>6</t>
        </is>
      </c>
      <c r="D947" t="inlineStr">
        <is>
          <t>118</t>
        </is>
      </c>
      <c r="E947" t="inlineStr">
        <is>
          <t>6180</t>
        </is>
      </c>
      <c r="F947" t="inlineStr">
        <is>
          <t>BE</t>
        </is>
      </c>
      <c r="G947" t="inlineStr">
        <is>
          <t>061605</t>
        </is>
      </c>
      <c r="H947" t="inlineStr">
        <is>
          <t>24/06/2025</t>
        </is>
      </c>
      <c r="I947" t="inlineStr">
        <is>
          <t>VERDE</t>
        </is>
      </c>
      <c r="J947" t="inlineStr">
        <is>
          <t>http://www.aduanet.gob.pe/servlet/SgCDUI2?option=una&amp;n=40&amp;codaduana=118&amp;anoprese=2025&amp;numecorre=061605</t>
        </is>
      </c>
      <c r="K947" t="inlineStr">
        <is>
          <t>2026-09-24T02:49:39.614266+00:00</t>
        </is>
      </c>
    </row>
    <row r="948">
      <c r="A948" t="inlineStr">
        <is>
          <t>20600390911</t>
        </is>
      </c>
      <c r="B948" t="inlineStr">
        <is>
          <t>2025</t>
        </is>
      </c>
      <c r="C948" t="inlineStr">
        <is>
          <t>6</t>
        </is>
      </c>
      <c r="D948" t="inlineStr">
        <is>
          <t>118</t>
        </is>
      </c>
      <c r="E948" t="inlineStr">
        <is>
          <t>6180</t>
        </is>
      </c>
      <c r="F948" t="inlineStr">
        <is>
          <t>BE</t>
        </is>
      </c>
      <c r="G948" t="inlineStr">
        <is>
          <t>061608</t>
        </is>
      </c>
      <c r="H948" t="inlineStr">
        <is>
          <t>24/06/2025</t>
        </is>
      </c>
      <c r="I948" t="inlineStr">
        <is>
          <t>VERDE</t>
        </is>
      </c>
      <c r="J948" t="inlineStr">
        <is>
          <t>http://www.aduanet.gob.pe/servlet/SgCDUI2?option=una&amp;n=40&amp;codaduana=118&amp;anoprese=2025&amp;numecorre=061608</t>
        </is>
      </c>
      <c r="K948" t="inlineStr">
        <is>
          <t>2026-09-24T02:49:39.614266+00:00</t>
        </is>
      </c>
    </row>
    <row r="949">
      <c r="A949" t="inlineStr">
        <is>
          <t>20600390911</t>
        </is>
      </c>
      <c r="B949" t="inlineStr">
        <is>
          <t>2025</t>
        </is>
      </c>
      <c r="C949" t="inlineStr">
        <is>
          <t>7</t>
        </is>
      </c>
      <c r="D949" t="inlineStr">
        <is>
          <t>118</t>
        </is>
      </c>
      <c r="E949" t="inlineStr">
        <is>
          <t>6180</t>
        </is>
      </c>
      <c r="F949" t="inlineStr">
        <is>
          <t>BE</t>
        </is>
      </c>
      <c r="G949" t="inlineStr">
        <is>
          <t>064556</t>
        </is>
      </c>
      <c r="H949" t="inlineStr">
        <is>
          <t>02/07/2025</t>
        </is>
      </c>
      <c r="I949" t="inlineStr">
        <is>
          <t>VERDE</t>
        </is>
      </c>
      <c r="J949" t="inlineStr">
        <is>
          <t>http://www.aduanet.gob.pe/servlet/SgCDUI2?option=una&amp;n=40&amp;codaduana=118&amp;anoprese=2025&amp;numecorre=064556</t>
        </is>
      </c>
      <c r="K949" t="inlineStr">
        <is>
          <t>2026-09-24T02:49:40.340619+00:00</t>
        </is>
      </c>
    </row>
    <row r="950">
      <c r="A950" t="inlineStr">
        <is>
          <t>20600390911</t>
        </is>
      </c>
      <c r="B950" t="inlineStr">
        <is>
          <t>2025</t>
        </is>
      </c>
      <c r="C950" t="inlineStr">
        <is>
          <t>7</t>
        </is>
      </c>
      <c r="D950" t="inlineStr">
        <is>
          <t>118</t>
        </is>
      </c>
      <c r="E950" t="inlineStr">
        <is>
          <t>6180</t>
        </is>
      </c>
      <c r="F950" t="inlineStr">
        <is>
          <t>BE</t>
        </is>
      </c>
      <c r="G950" t="inlineStr">
        <is>
          <t>064557</t>
        </is>
      </c>
      <c r="H950" t="inlineStr">
        <is>
          <t>02/07/2025</t>
        </is>
      </c>
      <c r="I950" t="inlineStr">
        <is>
          <t>VERDE</t>
        </is>
      </c>
      <c r="J950" t="inlineStr">
        <is>
          <t>http://www.aduanet.gob.pe/servlet/SgCDUI2?option=una&amp;n=40&amp;codaduana=118&amp;anoprese=2025&amp;numecorre=064557</t>
        </is>
      </c>
      <c r="K950" t="inlineStr">
        <is>
          <t>2026-09-24T02:49:40.340619+00:00</t>
        </is>
      </c>
    </row>
    <row r="951">
      <c r="A951" t="inlineStr">
        <is>
          <t>20600390911</t>
        </is>
      </c>
      <c r="B951" t="inlineStr">
        <is>
          <t>2025</t>
        </is>
      </c>
      <c r="C951" t="inlineStr">
        <is>
          <t>7</t>
        </is>
      </c>
      <c r="D951" t="inlineStr">
        <is>
          <t>118</t>
        </is>
      </c>
      <c r="E951" t="inlineStr">
        <is>
          <t>6180</t>
        </is>
      </c>
      <c r="F951" t="inlineStr">
        <is>
          <t>BE</t>
        </is>
      </c>
      <c r="G951" t="inlineStr">
        <is>
          <t>068527</t>
        </is>
      </c>
      <c r="H951" t="inlineStr">
        <is>
          <t>16/07/2025</t>
        </is>
      </c>
      <c r="I951" t="inlineStr">
        <is>
          <t>VERDE</t>
        </is>
      </c>
      <c r="J951" t="inlineStr">
        <is>
          <t>http://www.aduanet.gob.pe/servlet/SgCDUI2?option=una&amp;n=40&amp;codaduana=118&amp;anoprese=2025&amp;numecorre=068527</t>
        </is>
      </c>
      <c r="K951" t="inlineStr">
        <is>
          <t>2026-09-24T02:49:40.340619+00:00</t>
        </is>
      </c>
    </row>
    <row r="952">
      <c r="A952" t="inlineStr">
        <is>
          <t>20600390911</t>
        </is>
      </c>
      <c r="B952" t="inlineStr">
        <is>
          <t>2025</t>
        </is>
      </c>
      <c r="C952" t="inlineStr">
        <is>
          <t>7</t>
        </is>
      </c>
      <c r="D952" t="inlineStr">
        <is>
          <t>118</t>
        </is>
      </c>
      <c r="E952" t="inlineStr">
        <is>
          <t>6180</t>
        </is>
      </c>
      <c r="F952" t="inlineStr">
        <is>
          <t>BE</t>
        </is>
      </c>
      <c r="G952" t="inlineStr">
        <is>
          <t>068529</t>
        </is>
      </c>
      <c r="H952" t="inlineStr">
        <is>
          <t>16/07/2025</t>
        </is>
      </c>
      <c r="I952" t="inlineStr">
        <is>
          <t>VERDE</t>
        </is>
      </c>
      <c r="J952" t="inlineStr">
        <is>
          <t>http://www.aduanet.gob.pe/servlet/SgCDUI2?option=una&amp;n=40&amp;codaduana=118&amp;anoprese=2025&amp;numecorre=068529</t>
        </is>
      </c>
      <c r="K952" t="inlineStr">
        <is>
          <t>2026-09-24T02:49:40.340619+00:00</t>
        </is>
      </c>
    </row>
    <row r="953">
      <c r="A953" t="inlineStr">
        <is>
          <t>20600390911</t>
        </is>
      </c>
      <c r="B953" t="inlineStr">
        <is>
          <t>2025</t>
        </is>
      </c>
      <c r="C953" t="inlineStr">
        <is>
          <t>7</t>
        </is>
      </c>
      <c r="D953" t="inlineStr">
        <is>
          <t>118</t>
        </is>
      </c>
      <c r="E953" t="inlineStr">
        <is>
          <t>6180</t>
        </is>
      </c>
      <c r="F953" t="inlineStr">
        <is>
          <t>BE</t>
        </is>
      </c>
      <c r="G953" t="inlineStr">
        <is>
          <t>069485</t>
        </is>
      </c>
      <c r="H953" t="inlineStr">
        <is>
          <t>16/07/2025</t>
        </is>
      </c>
      <c r="I953" t="inlineStr">
        <is>
          <t>VERDE</t>
        </is>
      </c>
      <c r="J953" t="inlineStr">
        <is>
          <t>http://www.aduanet.gob.pe/servlet/SgCDUI2?option=una&amp;n=40&amp;codaduana=118&amp;anoprese=2025&amp;numecorre=069485</t>
        </is>
      </c>
      <c r="K953" t="inlineStr">
        <is>
          <t>2026-09-24T02:49:40.340619+00:00</t>
        </is>
      </c>
    </row>
    <row r="954">
      <c r="A954" t="inlineStr">
        <is>
          <t>20600390911</t>
        </is>
      </c>
      <c r="B954" t="inlineStr">
        <is>
          <t>2025</t>
        </is>
      </c>
      <c r="C954" t="inlineStr">
        <is>
          <t>7</t>
        </is>
      </c>
      <c r="D954" t="inlineStr">
        <is>
          <t>118</t>
        </is>
      </c>
      <c r="E954" t="inlineStr">
        <is>
          <t>6180</t>
        </is>
      </c>
      <c r="F954" t="inlineStr">
        <is>
          <t>BE</t>
        </is>
      </c>
      <c r="G954" t="inlineStr">
        <is>
          <t>069489</t>
        </is>
      </c>
      <c r="H954" t="inlineStr">
        <is>
          <t>16/07/2025</t>
        </is>
      </c>
      <c r="I954" t="inlineStr">
        <is>
          <t>VERDE</t>
        </is>
      </c>
      <c r="J954" t="inlineStr">
        <is>
          <t>http://www.aduanet.gob.pe/servlet/SgCDUI2?option=una&amp;n=40&amp;codaduana=118&amp;anoprese=2025&amp;numecorre=069489</t>
        </is>
      </c>
      <c r="K954" t="inlineStr">
        <is>
          <t>2026-09-24T02:49:40.340619+00:00</t>
        </is>
      </c>
    </row>
    <row r="955">
      <c r="A955" t="inlineStr">
        <is>
          <t>20600390911</t>
        </is>
      </c>
      <c r="B955" t="inlineStr">
        <is>
          <t>2025</t>
        </is>
      </c>
      <c r="C955" t="inlineStr">
        <is>
          <t>7</t>
        </is>
      </c>
      <c r="D955" t="inlineStr">
        <is>
          <t>118</t>
        </is>
      </c>
      <c r="E955" t="inlineStr">
        <is>
          <t>6180</t>
        </is>
      </c>
      <c r="F955" t="inlineStr">
        <is>
          <t>BE</t>
        </is>
      </c>
      <c r="G955" t="inlineStr">
        <is>
          <t>071908</t>
        </is>
      </c>
      <c r="H955" t="inlineStr">
        <is>
          <t>23/07/2025</t>
        </is>
      </c>
      <c r="I955" t="inlineStr">
        <is>
          <t>VERDE</t>
        </is>
      </c>
      <c r="J955" t="inlineStr">
        <is>
          <t>http://www.aduanet.gob.pe/servlet/SgCDUI2?option=una&amp;n=40&amp;codaduana=118&amp;anoprese=2025&amp;numecorre=071908</t>
        </is>
      </c>
      <c r="K955" t="inlineStr">
        <is>
          <t>2026-09-24T02:49:40.340619+00:00</t>
        </is>
      </c>
    </row>
    <row r="956">
      <c r="A956" t="inlineStr">
        <is>
          <t>20600390911</t>
        </is>
      </c>
      <c r="B956" t="inlineStr">
        <is>
          <t>2025</t>
        </is>
      </c>
      <c r="C956" t="inlineStr">
        <is>
          <t>7</t>
        </is>
      </c>
      <c r="D956" t="inlineStr">
        <is>
          <t>118</t>
        </is>
      </c>
      <c r="E956" t="inlineStr">
        <is>
          <t>6180</t>
        </is>
      </c>
      <c r="F956" t="inlineStr">
        <is>
          <t>BE</t>
        </is>
      </c>
      <c r="G956" t="inlineStr">
        <is>
          <t>071909</t>
        </is>
      </c>
      <c r="H956" t="inlineStr">
        <is>
          <t>23/07/2025</t>
        </is>
      </c>
      <c r="I956" t="inlineStr">
        <is>
          <t>VERDE</t>
        </is>
      </c>
      <c r="J956" t="inlineStr">
        <is>
          <t>http://www.aduanet.gob.pe/servlet/SgCDUI2?option=una&amp;n=40&amp;codaduana=118&amp;anoprese=2025&amp;numecorre=071909</t>
        </is>
      </c>
      <c r="K956" t="inlineStr">
        <is>
          <t>2026-09-24T02:49:40.340619+00:00</t>
        </is>
      </c>
    </row>
    <row r="957">
      <c r="A957" t="inlineStr">
        <is>
          <t>20600390911</t>
        </is>
      </c>
      <c r="B957" t="inlineStr">
        <is>
          <t>2025</t>
        </is>
      </c>
      <c r="C957" t="inlineStr">
        <is>
          <t>7</t>
        </is>
      </c>
      <c r="D957" t="inlineStr">
        <is>
          <t>118</t>
        </is>
      </c>
      <c r="E957" t="inlineStr">
        <is>
          <t>6180</t>
        </is>
      </c>
      <c r="F957" t="inlineStr">
        <is>
          <t>BE</t>
        </is>
      </c>
      <c r="G957" t="inlineStr">
        <is>
          <t>073770</t>
        </is>
      </c>
      <c r="H957" t="inlineStr">
        <is>
          <t>30/07/2025</t>
        </is>
      </c>
      <c r="I957" t="inlineStr">
        <is>
          <t>VERDE</t>
        </is>
      </c>
      <c r="J957" t="inlineStr">
        <is>
          <t>http://www.aduanet.gob.pe/servlet/SgCDUI2?option=una&amp;n=40&amp;codaduana=118&amp;anoprese=2025&amp;numecorre=073770</t>
        </is>
      </c>
      <c r="K957" t="inlineStr">
        <is>
          <t>2026-09-24T02:49:40.340619+00:00</t>
        </is>
      </c>
    </row>
    <row r="958">
      <c r="A958" t="inlineStr">
        <is>
          <t>20600390911</t>
        </is>
      </c>
      <c r="B958" t="inlineStr">
        <is>
          <t>2025</t>
        </is>
      </c>
      <c r="C958" t="inlineStr">
        <is>
          <t>7</t>
        </is>
      </c>
      <c r="D958" t="inlineStr">
        <is>
          <t>118</t>
        </is>
      </c>
      <c r="E958" t="inlineStr">
        <is>
          <t>6180</t>
        </is>
      </c>
      <c r="F958" t="inlineStr">
        <is>
          <t>BE</t>
        </is>
      </c>
      <c r="G958" t="inlineStr">
        <is>
          <t>073771</t>
        </is>
      </c>
      <c r="H958" t="inlineStr">
        <is>
          <t>30/07/2025</t>
        </is>
      </c>
      <c r="I958" t="inlineStr">
        <is>
          <t>VERDE</t>
        </is>
      </c>
      <c r="J958" t="inlineStr">
        <is>
          <t>http://www.aduanet.gob.pe/servlet/SgCDUI2?option=una&amp;n=40&amp;codaduana=118&amp;anoprese=2025&amp;numecorre=073771</t>
        </is>
      </c>
      <c r="K958" t="inlineStr">
        <is>
          <t>2026-09-24T02:49:40.340619+00:00</t>
        </is>
      </c>
    </row>
    <row r="959">
      <c r="A959" t="inlineStr">
        <is>
          <t>20600390911</t>
        </is>
      </c>
      <c r="B959" t="inlineStr">
        <is>
          <t>2025</t>
        </is>
      </c>
      <c r="C959" t="inlineStr">
        <is>
          <t>7</t>
        </is>
      </c>
      <c r="D959" t="inlineStr">
        <is>
          <t>118</t>
        </is>
      </c>
      <c r="E959" t="inlineStr">
        <is>
          <t>6180</t>
        </is>
      </c>
      <c r="F959" t="inlineStr">
        <is>
          <t>BE</t>
        </is>
      </c>
      <c r="G959" t="inlineStr">
        <is>
          <t>074285</t>
        </is>
      </c>
      <c r="H959" t="inlineStr">
        <is>
          <t>30/07/2025</t>
        </is>
      </c>
      <c r="I959" t="inlineStr">
        <is>
          <t>VERDE</t>
        </is>
      </c>
      <c r="J959" t="inlineStr">
        <is>
          <t>http://www.aduanet.gob.pe/servlet/SgCDUI2?option=una&amp;n=40&amp;codaduana=118&amp;anoprese=2025&amp;numecorre=074285</t>
        </is>
      </c>
      <c r="K959" t="inlineStr">
        <is>
          <t>2026-09-24T02:49:40.340619+00:00</t>
        </is>
      </c>
    </row>
    <row r="960">
      <c r="A960" t="inlineStr">
        <is>
          <t>20600390911</t>
        </is>
      </c>
      <c r="B960" t="inlineStr">
        <is>
          <t>2025</t>
        </is>
      </c>
      <c r="C960" t="inlineStr">
        <is>
          <t>7</t>
        </is>
      </c>
      <c r="D960" t="inlineStr">
        <is>
          <t>118</t>
        </is>
      </c>
      <c r="E960" t="inlineStr">
        <is>
          <t>6180</t>
        </is>
      </c>
      <c r="F960" t="inlineStr">
        <is>
          <t>BE</t>
        </is>
      </c>
      <c r="G960" t="inlineStr">
        <is>
          <t>074300</t>
        </is>
      </c>
      <c r="H960" t="inlineStr">
        <is>
          <t>30/07/2025</t>
        </is>
      </c>
      <c r="I960" t="inlineStr">
        <is>
          <t>VERDE</t>
        </is>
      </c>
      <c r="J960" t="inlineStr">
        <is>
          <t>http://www.aduanet.gob.pe/servlet/SgCDUI2?option=una&amp;n=40&amp;codaduana=118&amp;anoprese=2025&amp;numecorre=074300</t>
        </is>
      </c>
      <c r="K960" t="inlineStr">
        <is>
          <t>2026-09-24T02:49:40.340619+00:00</t>
        </is>
      </c>
    </row>
    <row r="961">
      <c r="A961" t="inlineStr">
        <is>
          <t>20600390911</t>
        </is>
      </c>
      <c r="B961" t="inlineStr">
        <is>
          <t>2025</t>
        </is>
      </c>
      <c r="C961" t="inlineStr">
        <is>
          <t>7</t>
        </is>
      </c>
      <c r="D961" t="inlineStr">
        <is>
          <t>118</t>
        </is>
      </c>
      <c r="E961" t="inlineStr">
        <is>
          <t>6180</t>
        </is>
      </c>
      <c r="F961" t="inlineStr">
        <is>
          <t>BE</t>
        </is>
      </c>
      <c r="G961" t="inlineStr">
        <is>
          <t>074308</t>
        </is>
      </c>
      <c r="H961" t="inlineStr">
        <is>
          <t>30/07/2025</t>
        </is>
      </c>
      <c r="I961" t="inlineStr">
        <is>
          <t>VERDE</t>
        </is>
      </c>
      <c r="J961" t="inlineStr">
        <is>
          <t>http://www.aduanet.gob.pe/servlet/SgCDUI2?option=una&amp;n=40&amp;codaduana=118&amp;anoprese=2025&amp;numecorre=074308</t>
        </is>
      </c>
      <c r="K961" t="inlineStr">
        <is>
          <t>2026-09-24T02:49:40.340619+00:00</t>
        </is>
      </c>
    </row>
    <row r="962">
      <c r="A962" t="inlineStr">
        <is>
          <t>20600390911</t>
        </is>
      </c>
      <c r="B962" t="inlineStr">
        <is>
          <t>2025</t>
        </is>
      </c>
      <c r="C962" t="inlineStr">
        <is>
          <t>7</t>
        </is>
      </c>
      <c r="D962" t="inlineStr">
        <is>
          <t>118</t>
        </is>
      </c>
      <c r="E962" t="inlineStr">
        <is>
          <t>6180</t>
        </is>
      </c>
      <c r="F962" t="inlineStr">
        <is>
          <t>BE</t>
        </is>
      </c>
      <c r="G962" t="inlineStr">
        <is>
          <t>074309</t>
        </is>
      </c>
      <c r="H962" t="inlineStr">
        <is>
          <t>30/07/2025</t>
        </is>
      </c>
      <c r="I962" t="inlineStr">
        <is>
          <t>VERDE</t>
        </is>
      </c>
      <c r="J962" t="inlineStr">
        <is>
          <t>http://www.aduanet.gob.pe/servlet/SgCDUI2?option=una&amp;n=40&amp;codaduana=118&amp;anoprese=2025&amp;numecorre=074309</t>
        </is>
      </c>
      <c r="K962" t="inlineStr">
        <is>
          <t>2026-09-24T02:49:40.340619+00:00</t>
        </is>
      </c>
    </row>
    <row r="963">
      <c r="A963" t="inlineStr">
        <is>
          <t>20600390911</t>
        </is>
      </c>
      <c r="B963" t="inlineStr">
        <is>
          <t>2025</t>
        </is>
      </c>
      <c r="C963" t="inlineStr">
        <is>
          <t>8</t>
        </is>
      </c>
      <c r="D963" t="inlineStr">
        <is>
          <t>118</t>
        </is>
      </c>
      <c r="E963" t="inlineStr">
        <is>
          <t>6180</t>
        </is>
      </c>
      <c r="F963" t="inlineStr">
        <is>
          <t>BE</t>
        </is>
      </c>
      <c r="G963" t="inlineStr">
        <is>
          <t>074286</t>
        </is>
      </c>
      <c r="H963" t="inlineStr">
        <is>
          <t>06/08/2025</t>
        </is>
      </c>
      <c r="I963" t="inlineStr">
        <is>
          <t>VERDE</t>
        </is>
      </c>
      <c r="J963" t="inlineStr">
        <is>
          <t>http://www.aduanet.gob.pe/servlet/SgCDUI2?option=una&amp;n=40&amp;codaduana=118&amp;anoprese=2025&amp;numecorre=074286</t>
        </is>
      </c>
      <c r="K963" t="inlineStr">
        <is>
          <t>2026-09-24T02:49:41.087022+00:00</t>
        </is>
      </c>
    </row>
    <row r="964">
      <c r="A964" t="inlineStr">
        <is>
          <t>20600390911</t>
        </is>
      </c>
      <c r="B964" t="inlineStr">
        <is>
          <t>2025</t>
        </is>
      </c>
      <c r="C964" t="inlineStr">
        <is>
          <t>8</t>
        </is>
      </c>
      <c r="D964" t="inlineStr">
        <is>
          <t>118</t>
        </is>
      </c>
      <c r="E964" t="inlineStr">
        <is>
          <t>6180</t>
        </is>
      </c>
      <c r="F964" t="inlineStr">
        <is>
          <t>BE</t>
        </is>
      </c>
      <c r="G964" t="inlineStr">
        <is>
          <t>074296</t>
        </is>
      </c>
      <c r="H964" t="inlineStr">
        <is>
          <t>06/08/2025</t>
        </is>
      </c>
      <c r="I964" t="inlineStr">
        <is>
          <t>VERDE</t>
        </is>
      </c>
      <c r="J964" t="inlineStr">
        <is>
          <t>http://www.aduanet.gob.pe/servlet/SgCDUI2?option=una&amp;n=40&amp;codaduana=118&amp;anoprese=2025&amp;numecorre=074296</t>
        </is>
      </c>
      <c r="K964" t="inlineStr">
        <is>
          <t>2026-09-24T02:49:41.087022+00:00</t>
        </is>
      </c>
    </row>
    <row r="965">
      <c r="A965" t="inlineStr">
        <is>
          <t>20600390911</t>
        </is>
      </c>
      <c r="B965" t="inlineStr">
        <is>
          <t>2025</t>
        </is>
      </c>
      <c r="C965" t="inlineStr">
        <is>
          <t>8</t>
        </is>
      </c>
      <c r="D965" t="inlineStr">
        <is>
          <t>118</t>
        </is>
      </c>
      <c r="E965" t="inlineStr">
        <is>
          <t>6180</t>
        </is>
      </c>
      <c r="F965" t="inlineStr">
        <is>
          <t>BE</t>
        </is>
      </c>
      <c r="G965" t="inlineStr">
        <is>
          <t>076942</t>
        </is>
      </c>
      <c r="H965" t="inlineStr">
        <is>
          <t>06/08/2025</t>
        </is>
      </c>
      <c r="I965" t="inlineStr">
        <is>
          <t>VERDE</t>
        </is>
      </c>
      <c r="J965" t="inlineStr">
        <is>
          <t>http://www.aduanet.gob.pe/servlet/SgCDUI2?option=una&amp;n=40&amp;codaduana=118&amp;anoprese=2025&amp;numecorre=076942</t>
        </is>
      </c>
      <c r="K965" t="inlineStr">
        <is>
          <t>2026-09-24T02:49:41.087022+00:00</t>
        </is>
      </c>
    </row>
    <row r="966">
      <c r="A966" t="inlineStr">
        <is>
          <t>20600390911</t>
        </is>
      </c>
      <c r="B966" t="inlineStr">
        <is>
          <t>2025</t>
        </is>
      </c>
      <c r="C966" t="inlineStr">
        <is>
          <t>8</t>
        </is>
      </c>
      <c r="D966" t="inlineStr">
        <is>
          <t>118</t>
        </is>
      </c>
      <c r="E966" t="inlineStr">
        <is>
          <t>6180</t>
        </is>
      </c>
      <c r="F966" t="inlineStr">
        <is>
          <t>BE</t>
        </is>
      </c>
      <c r="G966" t="inlineStr">
        <is>
          <t>076949</t>
        </is>
      </c>
      <c r="H966" t="inlineStr">
        <is>
          <t>06/08/2025</t>
        </is>
      </c>
      <c r="I966" t="inlineStr">
        <is>
          <t>VERDE</t>
        </is>
      </c>
      <c r="J966" t="inlineStr">
        <is>
          <t>http://www.aduanet.gob.pe/servlet/SgCDUI2?option=una&amp;n=40&amp;codaduana=118&amp;anoprese=2025&amp;numecorre=076949</t>
        </is>
      </c>
      <c r="K966" t="inlineStr">
        <is>
          <t>2026-09-24T02:49:41.087022+00:00</t>
        </is>
      </c>
    </row>
    <row r="967">
      <c r="A967" t="inlineStr">
        <is>
          <t>20600390911</t>
        </is>
      </c>
      <c r="B967" t="inlineStr">
        <is>
          <t>2025</t>
        </is>
      </c>
      <c r="C967" t="inlineStr">
        <is>
          <t>8</t>
        </is>
      </c>
      <c r="D967" t="inlineStr">
        <is>
          <t>118</t>
        </is>
      </c>
      <c r="E967" t="inlineStr">
        <is>
          <t>6180</t>
        </is>
      </c>
      <c r="F967" t="inlineStr">
        <is>
          <t>BE</t>
        </is>
      </c>
      <c r="G967" t="inlineStr">
        <is>
          <t>078542</t>
        </is>
      </c>
      <c r="H967" t="inlineStr">
        <is>
          <t>06/08/2025</t>
        </is>
      </c>
      <c r="I967" t="inlineStr">
        <is>
          <t>VERDE</t>
        </is>
      </c>
      <c r="J967" t="inlineStr">
        <is>
          <t>http://www.aduanet.gob.pe/servlet/SgCDUI2?option=una&amp;n=40&amp;codaduana=118&amp;anoprese=2025&amp;numecorre=078542</t>
        </is>
      </c>
      <c r="K967" t="inlineStr">
        <is>
          <t>2026-09-24T02:49:41.087022+00:00</t>
        </is>
      </c>
    </row>
    <row r="968">
      <c r="A968" t="inlineStr">
        <is>
          <t>20600390911</t>
        </is>
      </c>
      <c r="B968" t="inlineStr">
        <is>
          <t>2025</t>
        </is>
      </c>
      <c r="C968" t="inlineStr">
        <is>
          <t>8</t>
        </is>
      </c>
      <c r="D968" t="inlineStr">
        <is>
          <t>118</t>
        </is>
      </c>
      <c r="E968" t="inlineStr">
        <is>
          <t>6180</t>
        </is>
      </c>
      <c r="F968" t="inlineStr">
        <is>
          <t>BE</t>
        </is>
      </c>
      <c r="G968" t="inlineStr">
        <is>
          <t>078550</t>
        </is>
      </c>
      <c r="H968" t="inlineStr">
        <is>
          <t>06/08/2025</t>
        </is>
      </c>
      <c r="I968" t="inlineStr">
        <is>
          <t>VERDE</t>
        </is>
      </c>
      <c r="J968" t="inlineStr">
        <is>
          <t>http://www.aduanet.gob.pe/servlet/SgCDUI2?option=una&amp;n=40&amp;codaduana=118&amp;anoprese=2025&amp;numecorre=078550</t>
        </is>
      </c>
      <c r="K968" t="inlineStr">
        <is>
          <t>2026-09-24T02:49:41.087022+00:00</t>
        </is>
      </c>
    </row>
    <row r="969">
      <c r="A969" t="inlineStr">
        <is>
          <t>20600390911</t>
        </is>
      </c>
      <c r="B969" t="inlineStr">
        <is>
          <t>2025</t>
        </is>
      </c>
      <c r="C969" t="inlineStr">
        <is>
          <t>8</t>
        </is>
      </c>
      <c r="D969" t="inlineStr">
        <is>
          <t>118</t>
        </is>
      </c>
      <c r="E969" t="inlineStr">
        <is>
          <t>6180</t>
        </is>
      </c>
      <c r="F969" t="inlineStr">
        <is>
          <t>BE</t>
        </is>
      </c>
      <c r="G969" t="inlineStr">
        <is>
          <t>080363</t>
        </is>
      </c>
      <c r="H969" t="inlineStr">
        <is>
          <t>13/08/2025</t>
        </is>
      </c>
      <c r="I969" t="inlineStr">
        <is>
          <t>VERDE</t>
        </is>
      </c>
      <c r="J969" t="inlineStr">
        <is>
          <t>http://www.aduanet.gob.pe/servlet/SgCDUI2?option=una&amp;n=40&amp;codaduana=118&amp;anoprese=2025&amp;numecorre=080363</t>
        </is>
      </c>
      <c r="K969" t="inlineStr">
        <is>
          <t>2026-09-24T02:49:41.087022+00:00</t>
        </is>
      </c>
    </row>
    <row r="970">
      <c r="A970" t="inlineStr">
        <is>
          <t>20600390911</t>
        </is>
      </c>
      <c r="B970" t="inlineStr">
        <is>
          <t>2025</t>
        </is>
      </c>
      <c r="C970" t="inlineStr">
        <is>
          <t>8</t>
        </is>
      </c>
      <c r="D970" t="inlineStr">
        <is>
          <t>118</t>
        </is>
      </c>
      <c r="E970" t="inlineStr">
        <is>
          <t>6180</t>
        </is>
      </c>
      <c r="F970" t="inlineStr">
        <is>
          <t>BE</t>
        </is>
      </c>
      <c r="G970" t="inlineStr">
        <is>
          <t>080365</t>
        </is>
      </c>
      <c r="H970" t="inlineStr">
        <is>
          <t>13/08/2025</t>
        </is>
      </c>
      <c r="I970" t="inlineStr">
        <is>
          <t>VERDE</t>
        </is>
      </c>
      <c r="J970" t="inlineStr">
        <is>
          <t>http://www.aduanet.gob.pe/servlet/SgCDUI2?option=una&amp;n=40&amp;codaduana=118&amp;anoprese=2025&amp;numecorre=080365</t>
        </is>
      </c>
      <c r="K970" t="inlineStr">
        <is>
          <t>2026-09-24T02:49:41.087022+00:00</t>
        </is>
      </c>
    </row>
    <row r="971">
      <c r="A971" t="inlineStr">
        <is>
          <t>20600390911</t>
        </is>
      </c>
      <c r="B971" t="inlineStr">
        <is>
          <t>2025</t>
        </is>
      </c>
      <c r="C971" t="inlineStr">
        <is>
          <t>8</t>
        </is>
      </c>
      <c r="D971" t="inlineStr">
        <is>
          <t>118</t>
        </is>
      </c>
      <c r="E971" t="inlineStr">
        <is>
          <t>6180</t>
        </is>
      </c>
      <c r="F971" t="inlineStr">
        <is>
          <t>BE</t>
        </is>
      </c>
      <c r="G971" t="inlineStr">
        <is>
          <t>081734</t>
        </is>
      </c>
      <c r="H971" t="inlineStr">
        <is>
          <t>13/08/2025</t>
        </is>
      </c>
      <c r="I971" t="inlineStr">
        <is>
          <t>VERDE</t>
        </is>
      </c>
      <c r="J971" t="inlineStr">
        <is>
          <t>http://www.aduanet.gob.pe/servlet/SgCDUI2?option=una&amp;n=40&amp;codaduana=118&amp;anoprese=2025&amp;numecorre=081734</t>
        </is>
      </c>
      <c r="K971" t="inlineStr">
        <is>
          <t>2026-09-24T02:49:41.087022+00:00</t>
        </is>
      </c>
    </row>
    <row r="972">
      <c r="A972" t="inlineStr">
        <is>
          <t>20600390911</t>
        </is>
      </c>
      <c r="B972" t="inlineStr">
        <is>
          <t>2025</t>
        </is>
      </c>
      <c r="C972" t="inlineStr">
        <is>
          <t>8</t>
        </is>
      </c>
      <c r="D972" t="inlineStr">
        <is>
          <t>118</t>
        </is>
      </c>
      <c r="E972" t="inlineStr">
        <is>
          <t>6180</t>
        </is>
      </c>
      <c r="F972" t="inlineStr">
        <is>
          <t>BE</t>
        </is>
      </c>
      <c r="G972" t="inlineStr">
        <is>
          <t>081735</t>
        </is>
      </c>
      <c r="H972" t="inlineStr">
        <is>
          <t>13/08/2025</t>
        </is>
      </c>
      <c r="I972" t="inlineStr">
        <is>
          <t>VERDE</t>
        </is>
      </c>
      <c r="J972" t="inlineStr">
        <is>
          <t>http://www.aduanet.gob.pe/servlet/SgCDUI2?option=una&amp;n=40&amp;codaduana=118&amp;anoprese=2025&amp;numecorre=081735</t>
        </is>
      </c>
      <c r="K972" t="inlineStr">
        <is>
          <t>2026-09-24T02:49:41.087022+00:00</t>
        </is>
      </c>
    </row>
    <row r="973">
      <c r="A973" t="inlineStr">
        <is>
          <t>20600390911</t>
        </is>
      </c>
      <c r="B973" t="inlineStr">
        <is>
          <t>2025</t>
        </is>
      </c>
      <c r="C973" t="inlineStr">
        <is>
          <t>8</t>
        </is>
      </c>
      <c r="D973" t="inlineStr">
        <is>
          <t>118</t>
        </is>
      </c>
      <c r="E973" t="inlineStr">
        <is>
          <t>6180</t>
        </is>
      </c>
      <c r="F973" t="inlineStr">
        <is>
          <t>BE</t>
        </is>
      </c>
      <c r="G973" t="inlineStr">
        <is>
          <t>083019</t>
        </is>
      </c>
      <c r="H973" t="inlineStr">
        <is>
          <t>19/08/2025</t>
        </is>
      </c>
      <c r="I973" t="inlineStr">
        <is>
          <t>VERDE</t>
        </is>
      </c>
      <c r="J973" t="inlineStr">
        <is>
          <t>http://www.aduanet.gob.pe/servlet/SgCDUI2?option=una&amp;n=40&amp;codaduana=118&amp;anoprese=2025&amp;numecorre=083019</t>
        </is>
      </c>
      <c r="K973" t="inlineStr">
        <is>
          <t>2026-09-24T02:49:41.087022+00:00</t>
        </is>
      </c>
    </row>
    <row r="974">
      <c r="A974" t="inlineStr">
        <is>
          <t>20600390911</t>
        </is>
      </c>
      <c r="B974" t="inlineStr">
        <is>
          <t>2025</t>
        </is>
      </c>
      <c r="C974" t="inlineStr">
        <is>
          <t>8</t>
        </is>
      </c>
      <c r="D974" t="inlineStr">
        <is>
          <t>118</t>
        </is>
      </c>
      <c r="E974" t="inlineStr">
        <is>
          <t>6180</t>
        </is>
      </c>
      <c r="F974" t="inlineStr">
        <is>
          <t>BE</t>
        </is>
      </c>
      <c r="G974" t="inlineStr">
        <is>
          <t>083020</t>
        </is>
      </c>
      <c r="H974" t="inlineStr">
        <is>
          <t>19/08/2025</t>
        </is>
      </c>
      <c r="I974" t="inlineStr">
        <is>
          <t>VERDE</t>
        </is>
      </c>
      <c r="J974" t="inlineStr">
        <is>
          <t>http://www.aduanet.gob.pe/servlet/SgCDUI2?option=una&amp;n=40&amp;codaduana=118&amp;anoprese=2025&amp;numecorre=083020</t>
        </is>
      </c>
      <c r="K974" t="inlineStr">
        <is>
          <t>2026-09-24T02:49:41.087022+00:00</t>
        </is>
      </c>
    </row>
    <row r="975">
      <c r="A975" t="inlineStr">
        <is>
          <t>20600390911</t>
        </is>
      </c>
      <c r="B975" t="inlineStr">
        <is>
          <t>2025</t>
        </is>
      </c>
      <c r="C975" t="inlineStr">
        <is>
          <t>8</t>
        </is>
      </c>
      <c r="D975" t="inlineStr">
        <is>
          <t>118</t>
        </is>
      </c>
      <c r="E975" t="inlineStr">
        <is>
          <t>6180</t>
        </is>
      </c>
      <c r="F975" t="inlineStr">
        <is>
          <t>BE</t>
        </is>
      </c>
      <c r="G975" t="inlineStr">
        <is>
          <t>084291</t>
        </is>
      </c>
      <c r="H975" t="inlineStr">
        <is>
          <t>19/08/2025</t>
        </is>
      </c>
      <c r="I975" t="inlineStr">
        <is>
          <t>VERDE</t>
        </is>
      </c>
      <c r="J975" t="inlineStr">
        <is>
          <t>http://www.aduanet.gob.pe/servlet/SgCDUI2?option=una&amp;n=40&amp;codaduana=118&amp;anoprese=2025&amp;numecorre=084291</t>
        </is>
      </c>
      <c r="K975" t="inlineStr">
        <is>
          <t>2026-09-24T02:49:41.087022+00:00</t>
        </is>
      </c>
    </row>
    <row r="976">
      <c r="A976" t="inlineStr">
        <is>
          <t>20600390911</t>
        </is>
      </c>
      <c r="B976" t="inlineStr">
        <is>
          <t>2025</t>
        </is>
      </c>
      <c r="C976" t="inlineStr">
        <is>
          <t>8</t>
        </is>
      </c>
      <c r="D976" t="inlineStr">
        <is>
          <t>118</t>
        </is>
      </c>
      <c r="E976" t="inlineStr">
        <is>
          <t>6180</t>
        </is>
      </c>
      <c r="F976" t="inlineStr">
        <is>
          <t>BE</t>
        </is>
      </c>
      <c r="G976" t="inlineStr">
        <is>
          <t>084293</t>
        </is>
      </c>
      <c r="H976" t="inlineStr">
        <is>
          <t>19/08/2025</t>
        </is>
      </c>
      <c r="I976" t="inlineStr">
        <is>
          <t>VERDE</t>
        </is>
      </c>
      <c r="J976" t="inlineStr">
        <is>
          <t>http://www.aduanet.gob.pe/servlet/SgCDUI2?option=una&amp;n=40&amp;codaduana=118&amp;anoprese=2025&amp;numecorre=084293</t>
        </is>
      </c>
      <c r="K976" t="inlineStr">
        <is>
          <t>2026-09-24T02:49:41.087022+00:00</t>
        </is>
      </c>
    </row>
    <row r="977">
      <c r="A977" t="inlineStr">
        <is>
          <t>20600390911</t>
        </is>
      </c>
      <c r="B977" t="inlineStr">
        <is>
          <t>2025</t>
        </is>
      </c>
      <c r="C977" t="inlineStr">
        <is>
          <t>9</t>
        </is>
      </c>
      <c r="D977" t="inlineStr">
        <is>
          <t>118</t>
        </is>
      </c>
      <c r="E977" t="inlineStr">
        <is>
          <t>6180</t>
        </is>
      </c>
      <c r="F977" t="inlineStr">
        <is>
          <t>BE</t>
        </is>
      </c>
      <c r="G977" t="inlineStr">
        <is>
          <t>089165</t>
        </is>
      </c>
      <c r="H977" t="inlineStr">
        <is>
          <t>10/09/2025</t>
        </is>
      </c>
      <c r="I977" t="inlineStr">
        <is>
          <t>VERDE</t>
        </is>
      </c>
      <c r="J977" t="inlineStr">
        <is>
          <t>http://www.aduanet.gob.pe/servlet/SgCDUI2?option=una&amp;n=40&amp;codaduana=118&amp;anoprese=2025&amp;numecorre=089165</t>
        </is>
      </c>
      <c r="K977" t="inlineStr">
        <is>
          <t>2026-09-24T02:49:41.837741+00:00</t>
        </is>
      </c>
    </row>
    <row r="978">
      <c r="A978" t="inlineStr">
        <is>
          <t>20600390911</t>
        </is>
      </c>
      <c r="B978" t="inlineStr">
        <is>
          <t>2025</t>
        </is>
      </c>
      <c r="C978" t="inlineStr">
        <is>
          <t>9</t>
        </is>
      </c>
      <c r="D978" t="inlineStr">
        <is>
          <t>118</t>
        </is>
      </c>
      <c r="E978" t="inlineStr">
        <is>
          <t>6180</t>
        </is>
      </c>
      <c r="F978" t="inlineStr">
        <is>
          <t>BE</t>
        </is>
      </c>
      <c r="G978" t="inlineStr">
        <is>
          <t>089172</t>
        </is>
      </c>
      <c r="H978" t="inlineStr">
        <is>
          <t>10/09/2025</t>
        </is>
      </c>
      <c r="I978" t="inlineStr">
        <is>
          <t>VERDE</t>
        </is>
      </c>
      <c r="J978" t="inlineStr">
        <is>
          <t>http://www.aduanet.gob.pe/servlet/SgCDUI2?option=una&amp;n=40&amp;codaduana=118&amp;anoprese=2025&amp;numecorre=089172</t>
        </is>
      </c>
      <c r="K978" t="inlineStr">
        <is>
          <t>2026-09-24T02:49:41.837741+00:00</t>
        </is>
      </c>
    </row>
    <row r="979">
      <c r="A979" t="inlineStr">
        <is>
          <t>20600390911</t>
        </is>
      </c>
      <c r="B979" t="inlineStr">
        <is>
          <t>2025</t>
        </is>
      </c>
      <c r="C979" t="inlineStr">
        <is>
          <t>9</t>
        </is>
      </c>
      <c r="D979" t="inlineStr">
        <is>
          <t>118</t>
        </is>
      </c>
      <c r="E979" t="inlineStr">
        <is>
          <t>6180</t>
        </is>
      </c>
      <c r="F979" t="inlineStr">
        <is>
          <t>BE</t>
        </is>
      </c>
      <c r="G979" t="inlineStr">
        <is>
          <t>095078</t>
        </is>
      </c>
      <c r="H979" t="inlineStr">
        <is>
          <t>17/09/2025</t>
        </is>
      </c>
      <c r="I979" t="inlineStr">
        <is>
          <t>VERDE</t>
        </is>
      </c>
      <c r="J979" t="inlineStr">
        <is>
          <t>http://www.aduanet.gob.pe/servlet/SgCDUI2?option=una&amp;n=40&amp;codaduana=118&amp;anoprese=2025&amp;numecorre=095078</t>
        </is>
      </c>
      <c r="K979" t="inlineStr">
        <is>
          <t>2026-09-24T02:49:41.837741+00:00</t>
        </is>
      </c>
    </row>
    <row r="980">
      <c r="A980" t="inlineStr">
        <is>
          <t>20600390911</t>
        </is>
      </c>
      <c r="B980" t="inlineStr">
        <is>
          <t>2025</t>
        </is>
      </c>
      <c r="C980" t="inlineStr">
        <is>
          <t>9</t>
        </is>
      </c>
      <c r="D980" t="inlineStr">
        <is>
          <t>118</t>
        </is>
      </c>
      <c r="E980" t="inlineStr">
        <is>
          <t>6180</t>
        </is>
      </c>
      <c r="F980" t="inlineStr">
        <is>
          <t>BE</t>
        </is>
      </c>
      <c r="G980" t="inlineStr">
        <is>
          <t>095157</t>
        </is>
      </c>
      <c r="H980" t="inlineStr">
        <is>
          <t>17/09/2025</t>
        </is>
      </c>
      <c r="I980" t="inlineStr">
        <is>
          <t>VERDE</t>
        </is>
      </c>
      <c r="J980" t="inlineStr">
        <is>
          <t>http://www.aduanet.gob.pe/servlet/SgCDUI2?option=una&amp;n=40&amp;codaduana=118&amp;anoprese=2025&amp;numecorre=095157</t>
        </is>
      </c>
      <c r="K980" t="inlineStr">
        <is>
          <t>2026-09-24T02:49:41.837741+00:00</t>
        </is>
      </c>
    </row>
    <row r="981">
      <c r="A981" t="inlineStr">
        <is>
          <t>20600390911</t>
        </is>
      </c>
      <c r="B981" t="inlineStr">
        <is>
          <t>2025</t>
        </is>
      </c>
      <c r="C981" t="inlineStr">
        <is>
          <t>10</t>
        </is>
      </c>
      <c r="D981" t="inlineStr">
        <is>
          <t>118</t>
        </is>
      </c>
      <c r="E981" t="inlineStr">
        <is>
          <t>6180</t>
        </is>
      </c>
      <c r="F981" t="inlineStr">
        <is>
          <t>BE</t>
        </is>
      </c>
      <c r="G981" t="inlineStr">
        <is>
          <t>104322</t>
        </is>
      </c>
      <c r="H981" t="inlineStr">
        <is>
          <t>08/10/2025</t>
        </is>
      </c>
      <c r="I981" t="inlineStr">
        <is>
          <t>VERDE</t>
        </is>
      </c>
      <c r="J981" t="inlineStr">
        <is>
          <t>http://www.aduanet.gob.pe/servlet/SgCDUI2?option=una&amp;n=40&amp;codaduana=118&amp;anoprese=2025&amp;numecorre=104322</t>
        </is>
      </c>
      <c r="K981" t="inlineStr">
        <is>
          <t>2026-09-24T02:49:42.554873+00:00</t>
        </is>
      </c>
    </row>
    <row r="982">
      <c r="A982" t="inlineStr">
        <is>
          <t>20600390911</t>
        </is>
      </c>
      <c r="B982" t="inlineStr">
        <is>
          <t>2025</t>
        </is>
      </c>
      <c r="C982" t="inlineStr">
        <is>
          <t>10</t>
        </is>
      </c>
      <c r="D982" t="inlineStr">
        <is>
          <t>118</t>
        </is>
      </c>
      <c r="E982" t="inlineStr">
        <is>
          <t>6180</t>
        </is>
      </c>
      <c r="F982" t="inlineStr">
        <is>
          <t>BE</t>
        </is>
      </c>
      <c r="G982" t="inlineStr">
        <is>
          <t>104324</t>
        </is>
      </c>
      <c r="H982" t="inlineStr">
        <is>
          <t>08/10/2025</t>
        </is>
      </c>
      <c r="I982" t="inlineStr">
        <is>
          <t>VERDE</t>
        </is>
      </c>
      <c r="J982" t="inlineStr">
        <is>
          <t>http://www.aduanet.gob.pe/servlet/SgCDUI2?option=una&amp;n=40&amp;codaduana=118&amp;anoprese=2025&amp;numecorre=104324</t>
        </is>
      </c>
      <c r="K982" t="inlineStr">
        <is>
          <t>2026-09-24T02:49:42.554873+00:00</t>
        </is>
      </c>
    </row>
    <row r="983">
      <c r="A983" t="inlineStr">
        <is>
          <t>20600390911</t>
        </is>
      </c>
      <c r="B983" t="inlineStr">
        <is>
          <t>2025</t>
        </is>
      </c>
      <c r="C983" t="inlineStr">
        <is>
          <t>12</t>
        </is>
      </c>
      <c r="D983" t="inlineStr">
        <is>
          <t>118</t>
        </is>
      </c>
      <c r="E983" t="inlineStr">
        <is>
          <t>6180</t>
        </is>
      </c>
      <c r="F983" t="inlineStr">
        <is>
          <t>BE</t>
        </is>
      </c>
      <c r="G983" t="inlineStr">
        <is>
          <t>128655</t>
        </is>
      </c>
      <c r="H983" t="inlineStr">
        <is>
          <t>09/12/2025</t>
        </is>
      </c>
      <c r="I983" t="inlineStr">
        <is>
          <t>VERDE</t>
        </is>
      </c>
      <c r="J983" t="inlineStr">
        <is>
          <t>http://www.aduanet.gob.pe/servlet/SgCDUI2?option=una&amp;n=40&amp;codaduana=118&amp;anoprese=2025&amp;numecorre=128655</t>
        </is>
      </c>
      <c r="K983" t="inlineStr">
        <is>
          <t>2026-09-24T02:49:43.155915+00:00</t>
        </is>
      </c>
    </row>
    <row r="984">
      <c r="A984" t="inlineStr">
        <is>
          <t>20600390911</t>
        </is>
      </c>
      <c r="B984" t="inlineStr">
        <is>
          <t>2025</t>
        </is>
      </c>
      <c r="C984" t="inlineStr">
        <is>
          <t>12</t>
        </is>
      </c>
      <c r="D984" t="inlineStr">
        <is>
          <t>118</t>
        </is>
      </c>
      <c r="E984" t="inlineStr">
        <is>
          <t>6180</t>
        </is>
      </c>
      <c r="F984" t="inlineStr">
        <is>
          <t>BE</t>
        </is>
      </c>
      <c r="G984" t="inlineStr">
        <is>
          <t>128656</t>
        </is>
      </c>
      <c r="H984" t="inlineStr">
        <is>
          <t>09/12/2025</t>
        </is>
      </c>
      <c r="I984" t="inlineStr">
        <is>
          <t>VERDE</t>
        </is>
      </c>
      <c r="J984" t="inlineStr">
        <is>
          <t>http://www.aduanet.gob.pe/servlet/SgCDUI2?option=una&amp;n=40&amp;codaduana=118&amp;anoprese=2025&amp;numecorre=128656</t>
        </is>
      </c>
      <c r="K984" t="inlineStr">
        <is>
          <t>2026-09-24T02:49:43.155915+00:00</t>
        </is>
      </c>
    </row>
    <row r="985">
      <c r="A985" t="inlineStr">
        <is>
          <t>20600390911</t>
        </is>
      </c>
      <c r="B985" t="inlineStr">
        <is>
          <t>2025</t>
        </is>
      </c>
      <c r="C985" t="inlineStr">
        <is>
          <t>12</t>
        </is>
      </c>
      <c r="D985" t="inlineStr">
        <is>
          <t>118</t>
        </is>
      </c>
      <c r="E985" t="inlineStr">
        <is>
          <t>6180</t>
        </is>
      </c>
      <c r="F985" t="inlineStr">
        <is>
          <t>BE</t>
        </is>
      </c>
      <c r="G985" t="inlineStr">
        <is>
          <t>131118</t>
        </is>
      </c>
      <c r="H985" t="inlineStr">
        <is>
          <t>17/12/2025</t>
        </is>
      </c>
      <c r="I985" t="inlineStr">
        <is>
          <t>VERDE</t>
        </is>
      </c>
      <c r="J985" t="inlineStr">
        <is>
          <t>http://www.aduanet.gob.pe/servlet/SgCDUI2?option=una&amp;n=40&amp;codaduana=118&amp;anoprese=2025&amp;numecorre=131118</t>
        </is>
      </c>
      <c r="K985" t="inlineStr">
        <is>
          <t>2026-09-24T02:49:43.155915+00:00</t>
        </is>
      </c>
    </row>
    <row r="986">
      <c r="A986" t="inlineStr">
        <is>
          <t>20600390911</t>
        </is>
      </c>
      <c r="B986" t="inlineStr">
        <is>
          <t>2025</t>
        </is>
      </c>
      <c r="C986" t="inlineStr">
        <is>
          <t>12</t>
        </is>
      </c>
      <c r="D986" t="inlineStr">
        <is>
          <t>118</t>
        </is>
      </c>
      <c r="E986" t="inlineStr">
        <is>
          <t>6180</t>
        </is>
      </c>
      <c r="F986" t="inlineStr">
        <is>
          <t>BE</t>
        </is>
      </c>
      <c r="G986" t="inlineStr">
        <is>
          <t>131119</t>
        </is>
      </c>
      <c r="H986" t="inlineStr">
        <is>
          <t>17/12/2025</t>
        </is>
      </c>
      <c r="I986" t="inlineStr">
        <is>
          <t>VERDE</t>
        </is>
      </c>
      <c r="J986" t="inlineStr">
        <is>
          <t>http://www.aduanet.gob.pe/servlet/SgCDUI2?option=una&amp;n=40&amp;codaduana=118&amp;anoprese=2025&amp;numecorre=131119</t>
        </is>
      </c>
      <c r="K986" t="inlineStr">
        <is>
          <t>2026-09-24T02:49:43.155915+00:00</t>
        </is>
      </c>
    </row>
    <row r="987">
      <c r="A987" t="inlineStr">
        <is>
          <t>20600390911</t>
        </is>
      </c>
      <c r="B987" t="inlineStr">
        <is>
          <t>2026</t>
        </is>
      </c>
      <c r="C987" t="inlineStr">
        <is>
          <t>2</t>
        </is>
      </c>
      <c r="D987" t="inlineStr">
        <is>
          <t>118</t>
        </is>
      </c>
      <c r="E987" t="inlineStr">
        <is>
          <t>6180</t>
        </is>
      </c>
      <c r="F987" t="inlineStr">
        <is>
          <t>BE</t>
        </is>
      </c>
      <c r="G987" t="inlineStr">
        <is>
          <t>009527</t>
        </is>
      </c>
      <c r="H987" t="inlineStr">
        <is>
          <t>10/02/2026</t>
        </is>
      </c>
      <c r="I987" t="inlineStr">
        <is>
          <t>VERDE</t>
        </is>
      </c>
      <c r="J987" t="inlineStr">
        <is>
          <t>http://www.aduanet.gob.pe/servlet/SgCDUI2?option=una&amp;n=40&amp;codaduana=118&amp;anoprese=2026&amp;numecorre=009527</t>
        </is>
      </c>
      <c r="K987" t="inlineStr">
        <is>
          <t>2026-09-24T02:49:43.905436+00:00</t>
        </is>
      </c>
    </row>
    <row r="988">
      <c r="A988" t="inlineStr">
        <is>
          <t>20600390911</t>
        </is>
      </c>
      <c r="B988" t="inlineStr">
        <is>
          <t>2026</t>
        </is>
      </c>
      <c r="C988" t="inlineStr">
        <is>
          <t>2</t>
        </is>
      </c>
      <c r="D988" t="inlineStr">
        <is>
          <t>118</t>
        </is>
      </c>
      <c r="E988" t="inlineStr">
        <is>
          <t>6180</t>
        </is>
      </c>
      <c r="F988" t="inlineStr">
        <is>
          <t>BE</t>
        </is>
      </c>
      <c r="G988" t="inlineStr">
        <is>
          <t>009528</t>
        </is>
      </c>
      <c r="H988" t="inlineStr">
        <is>
          <t>10/02/2026</t>
        </is>
      </c>
      <c r="I988" t="inlineStr">
        <is>
          <t>VERDE</t>
        </is>
      </c>
      <c r="J988" t="inlineStr">
        <is>
          <t>http://www.aduanet.gob.pe/servlet/SgCDUI2?option=una&amp;n=40&amp;codaduana=118&amp;anoprese=2026&amp;numecorre=009528</t>
        </is>
      </c>
      <c r="K988" t="inlineStr">
        <is>
          <t>2026-09-24T02:49:43.905436+00:00</t>
        </is>
      </c>
    </row>
    <row r="989">
      <c r="A989" t="inlineStr">
        <is>
          <t>20600390911</t>
        </is>
      </c>
      <c r="B989" t="inlineStr">
        <is>
          <t>2026</t>
        </is>
      </c>
      <c r="C989" t="inlineStr">
        <is>
          <t>3</t>
        </is>
      </c>
      <c r="D989" t="inlineStr">
        <is>
          <t>118</t>
        </is>
      </c>
      <c r="E989" t="inlineStr">
        <is>
          <t>6180</t>
        </is>
      </c>
      <c r="F989" t="inlineStr">
        <is>
          <t>BE</t>
        </is>
      </c>
      <c r="G989" t="inlineStr">
        <is>
          <t>017190</t>
        </is>
      </c>
      <c r="H989" t="inlineStr">
        <is>
          <t>03/03/2026</t>
        </is>
      </c>
      <c r="I989" t="inlineStr">
        <is>
          <t>VERDE</t>
        </is>
      </c>
      <c r="J989" t="inlineStr">
        <is>
          <t>http://www.aduanet.gob.pe/servlet/SgCDUI2?option=una&amp;n=40&amp;codaduana=118&amp;anoprese=2026&amp;numecorre=017190</t>
        </is>
      </c>
      <c r="K989" t="inlineStr">
        <is>
          <t>2026-09-24T02:49:44.537711+00:00</t>
        </is>
      </c>
    </row>
    <row r="990">
      <c r="A990" t="inlineStr">
        <is>
          <t>20600390911</t>
        </is>
      </c>
      <c r="B990" t="inlineStr">
        <is>
          <t>2026</t>
        </is>
      </c>
      <c r="C990" t="inlineStr">
        <is>
          <t>3</t>
        </is>
      </c>
      <c r="D990" t="inlineStr">
        <is>
          <t>118</t>
        </is>
      </c>
      <c r="E990" t="inlineStr">
        <is>
          <t>6180</t>
        </is>
      </c>
      <c r="F990" t="inlineStr">
        <is>
          <t>BE</t>
        </is>
      </c>
      <c r="G990" t="inlineStr">
        <is>
          <t>017193</t>
        </is>
      </c>
      <c r="H990" t="inlineStr">
        <is>
          <t>03/03/2026</t>
        </is>
      </c>
      <c r="I990" t="inlineStr">
        <is>
          <t>VERDE</t>
        </is>
      </c>
      <c r="J990" t="inlineStr">
        <is>
          <t>http://www.aduanet.gob.pe/servlet/SgCDUI2?option=una&amp;n=40&amp;codaduana=118&amp;anoprese=2026&amp;numecorre=017193</t>
        </is>
      </c>
      <c r="K990" t="inlineStr">
        <is>
          <t>2026-09-24T02:49:44.537711+00:00</t>
        </is>
      </c>
    </row>
    <row r="991">
      <c r="A991" t="inlineStr">
        <is>
          <t>20600390911</t>
        </is>
      </c>
      <c r="B991" t="inlineStr">
        <is>
          <t>2026</t>
        </is>
      </c>
      <c r="C991" t="inlineStr">
        <is>
          <t>3</t>
        </is>
      </c>
      <c r="D991" t="inlineStr">
        <is>
          <t>118</t>
        </is>
      </c>
      <c r="E991" t="inlineStr">
        <is>
          <t>6180</t>
        </is>
      </c>
      <c r="F991" t="inlineStr">
        <is>
          <t>BE</t>
        </is>
      </c>
      <c r="G991" t="inlineStr">
        <is>
          <t>024491</t>
        </is>
      </c>
      <c r="H991" t="inlineStr">
        <is>
          <t>25/03/2026</t>
        </is>
      </c>
      <c r="I991" t="inlineStr">
        <is>
          <t>VERDE</t>
        </is>
      </c>
      <c r="J991" t="inlineStr">
        <is>
          <t>http://www.aduanet.gob.pe/servlet/SgCDUI2?option=una&amp;n=40&amp;codaduana=118&amp;anoprese=2026&amp;numecorre=024491</t>
        </is>
      </c>
      <c r="K991" t="inlineStr">
        <is>
          <t>2026-09-24T02:49:44.537711+00:00</t>
        </is>
      </c>
    </row>
    <row r="992">
      <c r="A992" t="inlineStr">
        <is>
          <t>20600390911</t>
        </is>
      </c>
      <c r="B992" t="inlineStr">
        <is>
          <t>2026</t>
        </is>
      </c>
      <c r="C992" t="inlineStr">
        <is>
          <t>4</t>
        </is>
      </c>
      <c r="D992" t="inlineStr">
        <is>
          <t>118</t>
        </is>
      </c>
      <c r="E992" t="inlineStr">
        <is>
          <t>6180</t>
        </is>
      </c>
      <c r="F992" t="inlineStr">
        <is>
          <t>BE</t>
        </is>
      </c>
      <c r="G992" t="inlineStr">
        <is>
          <t>029649</t>
        </is>
      </c>
      <c r="H992" t="inlineStr">
        <is>
          <t>08/04/2026</t>
        </is>
      </c>
      <c r="I992" t="inlineStr">
        <is>
          <t>VERDE</t>
        </is>
      </c>
      <c r="J992" t="inlineStr">
        <is>
          <t>http://www.aduanet.gob.pe/servlet/SgCDUI2?option=una&amp;n=40&amp;codaduana=118&amp;anoprese=2026&amp;numecorre=029649</t>
        </is>
      </c>
      <c r="K992" t="inlineStr">
        <is>
          <t>2026-09-24T02:49:45.284453+00:00</t>
        </is>
      </c>
    </row>
    <row r="993">
      <c r="A993" t="inlineStr">
        <is>
          <t>20600390911</t>
        </is>
      </c>
      <c r="B993" t="inlineStr">
        <is>
          <t>2026</t>
        </is>
      </c>
      <c r="C993" t="inlineStr">
        <is>
          <t>4</t>
        </is>
      </c>
      <c r="D993" t="inlineStr">
        <is>
          <t>118</t>
        </is>
      </c>
      <c r="E993" t="inlineStr">
        <is>
          <t>6621</t>
        </is>
      </c>
      <c r="F993" t="inlineStr">
        <is>
          <t>BE</t>
        </is>
      </c>
      <c r="G993" t="inlineStr">
        <is>
          <t>036455</t>
        </is>
      </c>
      <c r="H993" t="inlineStr">
        <is>
          <t>29/04/2026</t>
        </is>
      </c>
      <c r="I993" t="inlineStr">
        <is>
          <t>VERDE</t>
        </is>
      </c>
      <c r="J993" t="inlineStr">
        <is>
          <t>http://www.aduanet.gob.pe/servlet/SgCDUI2?option=una&amp;n=40&amp;codaduana=118&amp;anoprese=2026&amp;numecorre=036455</t>
        </is>
      </c>
      <c r="K993" t="inlineStr">
        <is>
          <t>2026-09-24T02:49:46.052993+00:00</t>
        </is>
      </c>
    </row>
    <row r="994">
      <c r="A994" t="inlineStr">
        <is>
          <t>20600682386</t>
        </is>
      </c>
      <c r="B994" t="inlineStr">
        <is>
          <t>2025</t>
        </is>
      </c>
      <c r="C994" t="inlineStr">
        <is>
          <t>1</t>
        </is>
      </c>
      <c r="D994" t="inlineStr">
        <is>
          <t>046</t>
        </is>
      </c>
      <c r="E994" t="inlineStr">
        <is>
          <t>7558</t>
        </is>
      </c>
      <c r="F994" t="inlineStr">
        <is>
          <t>BE</t>
        </is>
      </c>
      <c r="G994" t="inlineStr">
        <is>
          <t>001192</t>
        </is>
      </c>
      <c r="H994" t="inlineStr">
        <is>
          <t>14/01/2025</t>
        </is>
      </c>
      <c r="I994" t="inlineStr">
        <is>
          <t>VERDE</t>
        </is>
      </c>
      <c r="J994" t="inlineStr">
        <is>
          <t>http://www.aduanet.gob.pe/servlet/SgCDUI2?option=una&amp;n=40&amp;codaduana=046&amp;anoprese=2025&amp;numecorre=001192</t>
        </is>
      </c>
      <c r="K994" t="inlineStr">
        <is>
          <t>2026-09-24T02:49:46.759983+00:00</t>
        </is>
      </c>
    </row>
    <row r="995">
      <c r="A995" t="inlineStr">
        <is>
          <t>20600682386</t>
        </is>
      </c>
      <c r="B995" t="inlineStr">
        <is>
          <t>2025</t>
        </is>
      </c>
      <c r="C995" t="inlineStr">
        <is>
          <t>7</t>
        </is>
      </c>
      <c r="D995" t="inlineStr">
        <is>
          <t>046</t>
        </is>
      </c>
      <c r="E995" t="inlineStr">
        <is>
          <t>7558</t>
        </is>
      </c>
      <c r="F995" t="inlineStr">
        <is>
          <t>DE</t>
        </is>
      </c>
      <c r="G995" t="inlineStr">
        <is>
          <t>027284</t>
        </is>
      </c>
      <c r="H995" t="inlineStr">
        <is>
          <t>14/07/2025</t>
        </is>
      </c>
      <c r="I995" t="inlineStr">
        <is>
          <t>VERDE</t>
        </is>
      </c>
      <c r="J995" t="inlineStr">
        <is>
          <t>http://www.aduanet.gob.pe/servlet/SgCDUI2?option=una&amp;n=40&amp;codaduana=046&amp;anoprese=2025&amp;numecorre=027284</t>
        </is>
      </c>
      <c r="K995" t="inlineStr">
        <is>
          <t>2026-09-24T02:49:47.485376+00:00</t>
        </is>
      </c>
    </row>
    <row r="996">
      <c r="A996" t="inlineStr">
        <is>
          <t>20600682386</t>
        </is>
      </c>
      <c r="B996" t="inlineStr">
        <is>
          <t>2025</t>
        </is>
      </c>
      <c r="C996" t="inlineStr">
        <is>
          <t>7</t>
        </is>
      </c>
      <c r="D996" t="inlineStr">
        <is>
          <t>046</t>
        </is>
      </c>
      <c r="E996" t="inlineStr">
        <is>
          <t>7558</t>
        </is>
      </c>
      <c r="F996" t="inlineStr">
        <is>
          <t>FR</t>
        </is>
      </c>
      <c r="G996" t="inlineStr">
        <is>
          <t>027405</t>
        </is>
      </c>
      <c r="H996" t="inlineStr">
        <is>
          <t>14/07/2025</t>
        </is>
      </c>
      <c r="I996" t="inlineStr">
        <is>
          <t>VERDE</t>
        </is>
      </c>
      <c r="J996" t="inlineStr">
        <is>
          <t>http://www.aduanet.gob.pe/servlet/SgCDUI2?option=una&amp;n=40&amp;codaduana=046&amp;anoprese=2025&amp;numecorre=027405</t>
        </is>
      </c>
      <c r="K996" t="inlineStr">
        <is>
          <t>2026-09-24T02:49:48.224423+00:00</t>
        </is>
      </c>
    </row>
    <row r="997">
      <c r="A997" t="inlineStr">
        <is>
          <t>20600682386</t>
        </is>
      </c>
      <c r="B997" t="inlineStr">
        <is>
          <t>2025</t>
        </is>
      </c>
      <c r="C997" t="inlineStr">
        <is>
          <t>8</t>
        </is>
      </c>
      <c r="D997" t="inlineStr">
        <is>
          <t>046</t>
        </is>
      </c>
      <c r="E997" t="inlineStr">
        <is>
          <t>7558</t>
        </is>
      </c>
      <c r="F997" t="inlineStr">
        <is>
          <t>NL</t>
        </is>
      </c>
      <c r="G997" t="inlineStr">
        <is>
          <t>029984</t>
        </is>
      </c>
      <c r="H997" t="inlineStr">
        <is>
          <t>04/08/2025</t>
        </is>
      </c>
      <c r="I997" t="inlineStr">
        <is>
          <t>VERDE</t>
        </is>
      </c>
      <c r="J997" t="inlineStr">
        <is>
          <t>http://www.aduanet.gob.pe/servlet/SgCDUI2?option=una&amp;n=40&amp;codaduana=046&amp;anoprese=2025&amp;numecorre=029984</t>
        </is>
      </c>
      <c r="K997" t="inlineStr">
        <is>
          <t>2026-09-24T02:49:48.974183+00:00</t>
        </is>
      </c>
    </row>
    <row r="998">
      <c r="A998" t="inlineStr">
        <is>
          <t>20600682386</t>
        </is>
      </c>
      <c r="B998" t="inlineStr">
        <is>
          <t>2025</t>
        </is>
      </c>
      <c r="C998" t="inlineStr">
        <is>
          <t>8</t>
        </is>
      </c>
      <c r="D998" t="inlineStr">
        <is>
          <t>046</t>
        </is>
      </c>
      <c r="E998" t="inlineStr">
        <is>
          <t>5901</t>
        </is>
      </c>
      <c r="F998" t="inlineStr">
        <is>
          <t>DE</t>
        </is>
      </c>
      <c r="G998" t="inlineStr">
        <is>
          <t>030407</t>
        </is>
      </c>
      <c r="H998" t="inlineStr">
        <is>
          <t>11/08/2025</t>
        </is>
      </c>
      <c r="I998" t="inlineStr">
        <is>
          <t>VERDE</t>
        </is>
      </c>
      <c r="J998" t="inlineStr">
        <is>
          <t>http://www.aduanet.gob.pe/servlet/SgCDUI2?option=una&amp;n=40&amp;codaduana=046&amp;anoprese=2025&amp;numecorre=030407</t>
        </is>
      </c>
      <c r="K998" t="inlineStr">
        <is>
          <t>2026-09-24T02:49:49.561862+00:00</t>
        </is>
      </c>
    </row>
    <row r="999">
      <c r="A999" t="inlineStr">
        <is>
          <t>20600682386</t>
        </is>
      </c>
      <c r="B999" t="inlineStr">
        <is>
          <t>2025</t>
        </is>
      </c>
      <c r="C999" t="inlineStr">
        <is>
          <t>8</t>
        </is>
      </c>
      <c r="D999" t="inlineStr">
        <is>
          <t>046</t>
        </is>
      </c>
      <c r="E999" t="inlineStr">
        <is>
          <t>7558</t>
        </is>
      </c>
      <c r="F999" t="inlineStr">
        <is>
          <t>FR</t>
        </is>
      </c>
      <c r="G999" t="inlineStr">
        <is>
          <t>030743</t>
        </is>
      </c>
      <c r="H999" t="inlineStr">
        <is>
          <t>11/08/2025</t>
        </is>
      </c>
      <c r="I999" t="inlineStr">
        <is>
          <t>VERDE</t>
        </is>
      </c>
      <c r="J999" t="inlineStr">
        <is>
          <t>http://www.aduanet.gob.pe/servlet/SgCDUI2?option=una&amp;n=40&amp;codaduana=046&amp;anoprese=2025&amp;numecorre=030743</t>
        </is>
      </c>
      <c r="K999" t="inlineStr">
        <is>
          <t>2026-09-24T02:49:50.201649+00:00</t>
        </is>
      </c>
    </row>
    <row r="1000">
      <c r="A1000" t="inlineStr">
        <is>
          <t>20600682386</t>
        </is>
      </c>
      <c r="B1000" t="inlineStr">
        <is>
          <t>2025</t>
        </is>
      </c>
      <c r="C1000" t="inlineStr">
        <is>
          <t>8</t>
        </is>
      </c>
      <c r="D1000" t="inlineStr">
        <is>
          <t>046</t>
        </is>
      </c>
      <c r="E1000" t="inlineStr">
        <is>
          <t>7558</t>
        </is>
      </c>
      <c r="F1000" t="inlineStr">
        <is>
          <t>FR</t>
        </is>
      </c>
      <c r="G1000" t="inlineStr">
        <is>
          <t>033437</t>
        </is>
      </c>
      <c r="H1000" t="inlineStr">
        <is>
          <t>31/08/2025</t>
        </is>
      </c>
      <c r="I1000" t="inlineStr">
        <is>
          <t>VERDE</t>
        </is>
      </c>
      <c r="J1000" t="inlineStr">
        <is>
          <t>http://www.aduanet.gob.pe/servlet/SgCDUI2?option=una&amp;n=40&amp;codaduana=046&amp;anoprese=2025&amp;numecorre=033437</t>
        </is>
      </c>
      <c r="K1000" t="inlineStr">
        <is>
          <t>2026-09-24T02:49:50.201649+00:00</t>
        </is>
      </c>
    </row>
    <row r="1001">
      <c r="A1001" t="inlineStr">
        <is>
          <t>20600682386</t>
        </is>
      </c>
      <c r="B1001" t="inlineStr">
        <is>
          <t>2025</t>
        </is>
      </c>
      <c r="C1001" t="inlineStr">
        <is>
          <t>9</t>
        </is>
      </c>
      <c r="D1001" t="inlineStr">
        <is>
          <t>046</t>
        </is>
      </c>
      <c r="E1001" t="inlineStr">
        <is>
          <t>7558</t>
        </is>
      </c>
      <c r="F1001" t="inlineStr">
        <is>
          <t>BE</t>
        </is>
      </c>
      <c r="G1001" t="inlineStr">
        <is>
          <t>036204</t>
        </is>
      </c>
      <c r="H1001" t="inlineStr">
        <is>
          <t>21/09/2025</t>
        </is>
      </c>
      <c r="I1001" t="inlineStr">
        <is>
          <t>VERDE</t>
        </is>
      </c>
      <c r="J1001" t="inlineStr">
        <is>
          <t>http://www.aduanet.gob.pe/servlet/SgCDUI2?option=una&amp;n=40&amp;codaduana=046&amp;anoprese=2025&amp;numecorre=036204</t>
        </is>
      </c>
      <c r="K1001" t="inlineStr">
        <is>
          <t>2026-09-24T02:49:50.864284+00:00</t>
        </is>
      </c>
    </row>
    <row r="1002">
      <c r="A1002" t="inlineStr">
        <is>
          <t>20600682386</t>
        </is>
      </c>
      <c r="B1002" t="inlineStr">
        <is>
          <t>2025</t>
        </is>
      </c>
      <c r="C1002" t="inlineStr">
        <is>
          <t>9</t>
        </is>
      </c>
      <c r="D1002" t="inlineStr">
        <is>
          <t>046</t>
        </is>
      </c>
      <c r="E1002" t="inlineStr">
        <is>
          <t>7558</t>
        </is>
      </c>
      <c r="F1002" t="inlineStr">
        <is>
          <t>DE</t>
        </is>
      </c>
      <c r="G1002" t="inlineStr">
        <is>
          <t>033867</t>
        </is>
      </c>
      <c r="H1002" t="inlineStr">
        <is>
          <t>08/09/2025</t>
        </is>
      </c>
      <c r="I1002" t="inlineStr">
        <is>
          <t>VERDE</t>
        </is>
      </c>
      <c r="J1002" t="inlineStr">
        <is>
          <t>http://www.aduanet.gob.pe/servlet/SgCDUI2?option=una&amp;n=40&amp;codaduana=046&amp;anoprese=2025&amp;numecorre=033867</t>
        </is>
      </c>
      <c r="K1002" t="inlineStr">
        <is>
          <t>2026-09-24T02:49:51.727189+00:00</t>
        </is>
      </c>
    </row>
    <row r="1003">
      <c r="A1003" t="inlineStr">
        <is>
          <t>20600682386</t>
        </is>
      </c>
      <c r="B1003" t="inlineStr">
        <is>
          <t>2025</t>
        </is>
      </c>
      <c r="C1003" t="inlineStr">
        <is>
          <t>9</t>
        </is>
      </c>
      <c r="D1003" t="inlineStr">
        <is>
          <t>046</t>
        </is>
      </c>
      <c r="E1003" t="inlineStr">
        <is>
          <t>7558</t>
        </is>
      </c>
      <c r="F1003" t="inlineStr">
        <is>
          <t>NL</t>
        </is>
      </c>
      <c r="G1003" t="inlineStr">
        <is>
          <t>034087</t>
        </is>
      </c>
      <c r="H1003" t="inlineStr">
        <is>
          <t>08/09/2025</t>
        </is>
      </c>
      <c r="I1003" t="inlineStr">
        <is>
          <t>VERDE</t>
        </is>
      </c>
      <c r="J1003" t="inlineStr">
        <is>
          <t>http://www.aduanet.gob.pe/servlet/SgCDUI2?option=una&amp;n=40&amp;codaduana=046&amp;anoprese=2025&amp;numecorre=034087</t>
        </is>
      </c>
      <c r="K1003" t="inlineStr">
        <is>
          <t>2026-09-24T02:49:52.484943+00:00</t>
        </is>
      </c>
    </row>
    <row r="1004">
      <c r="A1004" t="inlineStr">
        <is>
          <t>20600682386</t>
        </is>
      </c>
      <c r="B1004" t="inlineStr">
        <is>
          <t>2025</t>
        </is>
      </c>
      <c r="C1004" t="inlineStr">
        <is>
          <t>10</t>
        </is>
      </c>
      <c r="D1004" t="inlineStr">
        <is>
          <t>046</t>
        </is>
      </c>
      <c r="E1004" t="inlineStr">
        <is>
          <t>7558</t>
        </is>
      </c>
      <c r="F1004" t="inlineStr">
        <is>
          <t>DE</t>
        </is>
      </c>
      <c r="G1004" t="inlineStr">
        <is>
          <t>042857</t>
        </is>
      </c>
      <c r="H1004" t="inlineStr">
        <is>
          <t>26/10/2025</t>
        </is>
      </c>
      <c r="I1004" t="inlineStr">
        <is>
          <t>VERDE</t>
        </is>
      </c>
      <c r="J1004" t="inlineStr">
        <is>
          <t>http://www.aduanet.gob.pe/servlet/SgCDUI2?option=una&amp;n=40&amp;codaduana=046&amp;anoprese=2025&amp;numecorre=042857</t>
        </is>
      </c>
      <c r="K1004" t="inlineStr">
        <is>
          <t>2026-09-24T02:49:53.209740+00:00</t>
        </is>
      </c>
    </row>
    <row r="1005">
      <c r="A1005" t="inlineStr">
        <is>
          <t>20600682386</t>
        </is>
      </c>
      <c r="B1005" t="inlineStr">
        <is>
          <t>2025</t>
        </is>
      </c>
      <c r="C1005" t="inlineStr">
        <is>
          <t>10</t>
        </is>
      </c>
      <c r="D1005" t="inlineStr">
        <is>
          <t>046</t>
        </is>
      </c>
      <c r="E1005" t="inlineStr">
        <is>
          <t>7558</t>
        </is>
      </c>
      <c r="F1005" t="inlineStr">
        <is>
          <t>DE</t>
        </is>
      </c>
      <c r="G1005" t="inlineStr">
        <is>
          <t>042939</t>
        </is>
      </c>
      <c r="H1005" t="inlineStr">
        <is>
          <t>26/10/2025</t>
        </is>
      </c>
      <c r="I1005" t="inlineStr">
        <is>
          <t>VERDE</t>
        </is>
      </c>
      <c r="J1005" t="inlineStr">
        <is>
          <t>http://www.aduanet.gob.pe/servlet/SgCDUI2?option=una&amp;n=40&amp;codaduana=046&amp;anoprese=2025&amp;numecorre=042939</t>
        </is>
      </c>
      <c r="K1005" t="inlineStr">
        <is>
          <t>2026-09-24T02:49:53.209740+00:00</t>
        </is>
      </c>
    </row>
    <row r="1006">
      <c r="A1006" t="inlineStr">
        <is>
          <t>20600682386</t>
        </is>
      </c>
      <c r="B1006" t="inlineStr">
        <is>
          <t>2025</t>
        </is>
      </c>
      <c r="C1006" t="inlineStr">
        <is>
          <t>10</t>
        </is>
      </c>
      <c r="D1006" t="inlineStr">
        <is>
          <t>046</t>
        </is>
      </c>
      <c r="E1006" t="inlineStr">
        <is>
          <t>7558</t>
        </is>
      </c>
      <c r="F1006" t="inlineStr">
        <is>
          <t>NL</t>
        </is>
      </c>
      <c r="G1006" t="inlineStr">
        <is>
          <t>041005</t>
        </is>
      </c>
      <c r="H1006" t="inlineStr">
        <is>
          <t>20/10/2025</t>
        </is>
      </c>
      <c r="I1006" t="inlineStr">
        <is>
          <t>VERDE</t>
        </is>
      </c>
      <c r="J1006" t="inlineStr">
        <is>
          <t>http://www.aduanet.gob.pe/servlet/SgCDUI2?option=una&amp;n=40&amp;codaduana=046&amp;anoprese=2025&amp;numecorre=041005</t>
        </is>
      </c>
      <c r="K1006" t="inlineStr">
        <is>
          <t>2026-09-24T02:49:53.931624+00:00</t>
        </is>
      </c>
    </row>
    <row r="1007">
      <c r="A1007" t="inlineStr">
        <is>
          <t>20600682386</t>
        </is>
      </c>
      <c r="B1007" t="inlineStr">
        <is>
          <t>2025</t>
        </is>
      </c>
      <c r="C1007" t="inlineStr">
        <is>
          <t>10</t>
        </is>
      </c>
      <c r="D1007" t="inlineStr">
        <is>
          <t>046</t>
        </is>
      </c>
      <c r="E1007" t="inlineStr">
        <is>
          <t>5901</t>
        </is>
      </c>
      <c r="F1007" t="inlineStr">
        <is>
          <t>CA</t>
        </is>
      </c>
      <c r="G1007" t="inlineStr">
        <is>
          <t>038901</t>
        </is>
      </c>
      <c r="H1007" t="inlineStr">
        <is>
          <t>18/10/2025</t>
        </is>
      </c>
      <c r="I1007" t="inlineStr">
        <is>
          <t>VERDE</t>
        </is>
      </c>
      <c r="J1007" t="inlineStr">
        <is>
          <t>http://www.aduanet.gob.pe/servlet/SgCDUI2?option=una&amp;n=40&amp;codaduana=046&amp;anoprese=2025&amp;numecorre=038901</t>
        </is>
      </c>
      <c r="K1007" t="inlineStr">
        <is>
          <t>2026-09-24T02:49:54.674122+00:00</t>
        </is>
      </c>
    </row>
    <row r="1008">
      <c r="A1008" t="inlineStr">
        <is>
          <t>20600682386</t>
        </is>
      </c>
      <c r="B1008" t="inlineStr">
        <is>
          <t>2025</t>
        </is>
      </c>
      <c r="C1008" t="inlineStr">
        <is>
          <t>11</t>
        </is>
      </c>
      <c r="D1008" t="inlineStr">
        <is>
          <t>046</t>
        </is>
      </c>
      <c r="E1008" t="inlineStr">
        <is>
          <t>7558</t>
        </is>
      </c>
      <c r="F1008" t="inlineStr">
        <is>
          <t>DE</t>
        </is>
      </c>
      <c r="G1008" t="inlineStr">
        <is>
          <t>048016</t>
        </is>
      </c>
      <c r="H1008" t="inlineStr">
        <is>
          <t>09/11/2025</t>
        </is>
      </c>
      <c r="I1008" t="inlineStr">
        <is>
          <t>VERDE</t>
        </is>
      </c>
      <c r="J1008" t="inlineStr">
        <is>
          <t>http://www.aduanet.gob.pe/servlet/SgCDUI2?option=una&amp;n=40&amp;codaduana=046&amp;anoprese=2025&amp;numecorre=048016</t>
        </is>
      </c>
      <c r="K1008" t="inlineStr">
        <is>
          <t>2026-09-24T02:49:55.444126+00:00</t>
        </is>
      </c>
    </row>
    <row r="1009">
      <c r="A1009" t="inlineStr">
        <is>
          <t>20600682386</t>
        </is>
      </c>
      <c r="B1009" t="inlineStr">
        <is>
          <t>2026</t>
        </is>
      </c>
      <c r="C1009" t="inlineStr">
        <is>
          <t>1</t>
        </is>
      </c>
      <c r="D1009" t="inlineStr">
        <is>
          <t>046</t>
        </is>
      </c>
      <c r="E1009" t="inlineStr">
        <is>
          <t>7558</t>
        </is>
      </c>
      <c r="F1009" t="inlineStr">
        <is>
          <t>DE</t>
        </is>
      </c>
      <c r="G1009" t="inlineStr">
        <is>
          <t>000515</t>
        </is>
      </c>
      <c r="H1009" t="inlineStr">
        <is>
          <t>11/01/2026</t>
        </is>
      </c>
      <c r="I1009" t="inlineStr">
        <is>
          <t>VERDE</t>
        </is>
      </c>
      <c r="J1009" t="inlineStr">
        <is>
          <t>http://www.aduanet.gob.pe/servlet/SgCDUI2?option=una&amp;n=40&amp;codaduana=046&amp;anoprese=2026&amp;numecorre=000515</t>
        </is>
      </c>
      <c r="K1009" t="inlineStr">
        <is>
          <t>2026-09-24T02:49:56.043000+00:00</t>
        </is>
      </c>
    </row>
    <row r="1010">
      <c r="A1010" t="inlineStr">
        <is>
          <t>20600717902</t>
        </is>
      </c>
      <c r="B1010" t="inlineStr">
        <is>
          <t>2025</t>
        </is>
      </c>
      <c r="C1010" t="inlineStr">
        <is>
          <t>2</t>
        </is>
      </c>
      <c r="D1010" t="inlineStr">
        <is>
          <t>118</t>
        </is>
      </c>
      <c r="E1010" t="inlineStr">
        <is>
          <t>1351</t>
        </is>
      </c>
      <c r="F1010" t="inlineStr">
        <is>
          <t>FR</t>
        </is>
      </c>
      <c r="G1010" t="inlineStr">
        <is>
          <t>012573</t>
        </is>
      </c>
      <c r="H1010" t="inlineStr">
        <is>
          <t>07/02/2025</t>
        </is>
      </c>
      <c r="I1010" t="inlineStr">
        <is>
          <t>VERDE</t>
        </is>
      </c>
      <c r="J1010" t="inlineStr">
        <is>
          <t>http://www.aduanet.gob.pe/servlet/SgCDUI2?option=una&amp;n=40&amp;codaduana=118&amp;anoprese=2025&amp;numecorre=012573</t>
        </is>
      </c>
      <c r="K1010" t="inlineStr">
        <is>
          <t>2026-09-24T02:49:56.746579+00:00</t>
        </is>
      </c>
    </row>
    <row r="1011">
      <c r="A1011" t="inlineStr">
        <is>
          <t>20600717902</t>
        </is>
      </c>
      <c r="B1011" t="inlineStr">
        <is>
          <t>2025</t>
        </is>
      </c>
      <c r="C1011" t="inlineStr">
        <is>
          <t>4</t>
        </is>
      </c>
      <c r="D1011" t="inlineStr">
        <is>
          <t>118</t>
        </is>
      </c>
      <c r="E1011" t="inlineStr">
        <is>
          <t>1351</t>
        </is>
      </c>
      <c r="F1011" t="inlineStr">
        <is>
          <t>DE</t>
        </is>
      </c>
      <c r="G1011" t="inlineStr">
        <is>
          <t>041892</t>
        </is>
      </c>
      <c r="H1011" t="inlineStr">
        <is>
          <t>29/04/2025</t>
        </is>
      </c>
      <c r="I1011" t="inlineStr">
        <is>
          <t>VERDE</t>
        </is>
      </c>
      <c r="J1011" t="inlineStr">
        <is>
          <t>http://www.aduanet.gob.pe/servlet/SgCDUI2?option=una&amp;n=40&amp;codaduana=118&amp;anoprese=2025&amp;numecorre=041892</t>
        </is>
      </c>
      <c r="K1011" t="inlineStr">
        <is>
          <t>2026-09-24T02:49:57.391748+00:00</t>
        </is>
      </c>
    </row>
    <row r="1012">
      <c r="A1012" t="inlineStr">
        <is>
          <t>20600717902</t>
        </is>
      </c>
      <c r="B1012" t="inlineStr">
        <is>
          <t>2025</t>
        </is>
      </c>
      <c r="C1012" t="inlineStr">
        <is>
          <t>5</t>
        </is>
      </c>
      <c r="D1012" t="inlineStr">
        <is>
          <t>118</t>
        </is>
      </c>
      <c r="E1012" t="inlineStr">
        <is>
          <t>1351</t>
        </is>
      </c>
      <c r="F1012" t="inlineStr">
        <is>
          <t>DE</t>
        </is>
      </c>
      <c r="G1012" t="inlineStr">
        <is>
          <t>049333</t>
        </is>
      </c>
      <c r="H1012" t="inlineStr">
        <is>
          <t>20/05/2025</t>
        </is>
      </c>
      <c r="I1012" t="inlineStr">
        <is>
          <t>VERDE</t>
        </is>
      </c>
      <c r="J1012" t="inlineStr">
        <is>
          <t>http://www.aduanet.gob.pe/servlet/SgCDUI2?option=una&amp;n=40&amp;codaduana=118&amp;anoprese=2025&amp;numecorre=049333</t>
        </is>
      </c>
      <c r="K1012" t="inlineStr">
        <is>
          <t>2026-09-24T02:49:58.110351+00:00</t>
        </is>
      </c>
    </row>
    <row r="1013">
      <c r="A1013" t="inlineStr">
        <is>
          <t>20600717902</t>
        </is>
      </c>
      <c r="B1013" t="inlineStr">
        <is>
          <t>2025</t>
        </is>
      </c>
      <c r="C1013" t="inlineStr">
        <is>
          <t>6</t>
        </is>
      </c>
      <c r="D1013" t="inlineStr">
        <is>
          <t>118</t>
        </is>
      </c>
      <c r="E1013" t="inlineStr">
        <is>
          <t>1351</t>
        </is>
      </c>
      <c r="F1013" t="inlineStr">
        <is>
          <t>FR</t>
        </is>
      </c>
      <c r="G1013" t="inlineStr">
        <is>
          <t>063364</t>
        </is>
      </c>
      <c r="H1013" t="inlineStr">
        <is>
          <t>27/06/2025</t>
        </is>
      </c>
      <c r="I1013" t="inlineStr">
        <is>
          <t>VERDE</t>
        </is>
      </c>
      <c r="J1013" t="inlineStr">
        <is>
          <t>http://www.aduanet.gob.pe/servlet/SgCDUI2?option=una&amp;n=40&amp;codaduana=118&amp;anoprese=2025&amp;numecorre=063364</t>
        </is>
      </c>
      <c r="K1013" t="inlineStr">
        <is>
          <t>2026-09-24T02:49:58.909633+00:00</t>
        </is>
      </c>
    </row>
    <row r="1014">
      <c r="A1014" t="inlineStr">
        <is>
          <t>20600717902</t>
        </is>
      </c>
      <c r="B1014" t="inlineStr">
        <is>
          <t>2025</t>
        </is>
      </c>
      <c r="C1014" t="inlineStr">
        <is>
          <t>6</t>
        </is>
      </c>
      <c r="D1014" t="inlineStr">
        <is>
          <t>118</t>
        </is>
      </c>
      <c r="E1014" t="inlineStr">
        <is>
          <t>1351</t>
        </is>
      </c>
      <c r="F1014" t="inlineStr">
        <is>
          <t>DE</t>
        </is>
      </c>
      <c r="G1014" t="inlineStr">
        <is>
          <t>059296</t>
        </is>
      </c>
      <c r="H1014" t="inlineStr">
        <is>
          <t>17/06/2025</t>
        </is>
      </c>
      <c r="I1014" t="inlineStr">
        <is>
          <t>VERDE</t>
        </is>
      </c>
      <c r="J1014" t="inlineStr">
        <is>
          <t>http://www.aduanet.gob.pe/servlet/SgCDUI2?option=una&amp;n=40&amp;codaduana=118&amp;anoprese=2025&amp;numecorre=059296</t>
        </is>
      </c>
      <c r="K1014" t="inlineStr">
        <is>
          <t>2026-09-24T02:49:59.617305+00:00</t>
        </is>
      </c>
    </row>
    <row r="1015">
      <c r="A1015" t="inlineStr">
        <is>
          <t>20600717902</t>
        </is>
      </c>
      <c r="B1015" t="inlineStr">
        <is>
          <t>2025</t>
        </is>
      </c>
      <c r="C1015" t="inlineStr">
        <is>
          <t>7</t>
        </is>
      </c>
      <c r="D1015" t="inlineStr">
        <is>
          <t>118</t>
        </is>
      </c>
      <c r="E1015" t="inlineStr">
        <is>
          <t>1351</t>
        </is>
      </c>
      <c r="F1015" t="inlineStr">
        <is>
          <t>DE</t>
        </is>
      </c>
      <c r="G1015" t="inlineStr">
        <is>
          <t>071432</t>
        </is>
      </c>
      <c r="H1015" t="inlineStr">
        <is>
          <t>16/07/2025</t>
        </is>
      </c>
      <c r="I1015" t="inlineStr">
        <is>
          <t>VERDE</t>
        </is>
      </c>
      <c r="J1015" t="inlineStr">
        <is>
          <t>http://www.aduanet.gob.pe/servlet/SgCDUI2?option=una&amp;n=40&amp;codaduana=118&amp;anoprese=2025&amp;numecorre=071432</t>
        </is>
      </c>
      <c r="K1015" t="inlineStr">
        <is>
          <t>2026-09-24T02:50:00.312570+00:00</t>
        </is>
      </c>
    </row>
    <row r="1016">
      <c r="A1016" t="inlineStr">
        <is>
          <t>20600717902</t>
        </is>
      </c>
      <c r="B1016" t="inlineStr">
        <is>
          <t>2025</t>
        </is>
      </c>
      <c r="C1016" t="inlineStr">
        <is>
          <t>7</t>
        </is>
      </c>
      <c r="D1016" t="inlineStr">
        <is>
          <t>118</t>
        </is>
      </c>
      <c r="E1016" t="inlineStr">
        <is>
          <t>1351</t>
        </is>
      </c>
      <c r="F1016" t="inlineStr">
        <is>
          <t>DE</t>
        </is>
      </c>
      <c r="G1016" t="inlineStr">
        <is>
          <t>074521</t>
        </is>
      </c>
      <c r="H1016" t="inlineStr">
        <is>
          <t>23/07/2025</t>
        </is>
      </c>
      <c r="I1016" t="inlineStr">
        <is>
          <t>VERDE</t>
        </is>
      </c>
      <c r="J1016" t="inlineStr">
        <is>
          <t>http://www.aduanet.gob.pe/servlet/SgCDUI2?option=una&amp;n=40&amp;codaduana=118&amp;anoprese=2025&amp;numecorre=074521</t>
        </is>
      </c>
      <c r="K1016" t="inlineStr">
        <is>
          <t>2026-09-24T02:50:00.312570+00:00</t>
        </is>
      </c>
    </row>
    <row r="1017">
      <c r="A1017" t="inlineStr">
        <is>
          <t>20600717902</t>
        </is>
      </c>
      <c r="B1017" t="inlineStr">
        <is>
          <t>2025</t>
        </is>
      </c>
      <c r="C1017" t="inlineStr">
        <is>
          <t>8</t>
        </is>
      </c>
      <c r="D1017" t="inlineStr">
        <is>
          <t>118</t>
        </is>
      </c>
      <c r="E1017" t="inlineStr">
        <is>
          <t>1351</t>
        </is>
      </c>
      <c r="F1017" t="inlineStr">
        <is>
          <t>FR</t>
        </is>
      </c>
      <c r="G1017" t="inlineStr">
        <is>
          <t>080838</t>
        </is>
      </c>
      <c r="H1017" t="inlineStr">
        <is>
          <t>13/08/2025</t>
        </is>
      </c>
      <c r="I1017" t="inlineStr">
        <is>
          <t>VERDE</t>
        </is>
      </c>
      <c r="J1017" t="inlineStr">
        <is>
          <t>http://www.aduanet.gob.pe/servlet/SgCDUI2?option=una&amp;n=40&amp;codaduana=118&amp;anoprese=2025&amp;numecorre=080838</t>
        </is>
      </c>
      <c r="K1017" t="inlineStr">
        <is>
          <t>2026-09-24T02:50:01.040074+00:00</t>
        </is>
      </c>
    </row>
    <row r="1018">
      <c r="A1018" t="inlineStr">
        <is>
          <t>20600717902</t>
        </is>
      </c>
      <c r="B1018" t="inlineStr">
        <is>
          <t>2025</t>
        </is>
      </c>
      <c r="C1018" t="inlineStr">
        <is>
          <t>10</t>
        </is>
      </c>
      <c r="D1018" t="inlineStr">
        <is>
          <t>118</t>
        </is>
      </c>
      <c r="E1018" t="inlineStr">
        <is>
          <t>1351</t>
        </is>
      </c>
      <c r="F1018" t="inlineStr">
        <is>
          <t>FR</t>
        </is>
      </c>
      <c r="G1018" t="inlineStr">
        <is>
          <t>109160</t>
        </is>
      </c>
      <c r="H1018" t="inlineStr">
        <is>
          <t>16/10/2025</t>
        </is>
      </c>
      <c r="I1018" t="inlineStr">
        <is>
          <t>VERDE</t>
        </is>
      </c>
      <c r="J1018" t="inlineStr">
        <is>
          <t>http://www.aduanet.gob.pe/servlet/SgCDUI2?option=una&amp;n=40&amp;codaduana=118&amp;anoprese=2025&amp;numecorre=109160</t>
        </is>
      </c>
      <c r="K1018" t="inlineStr">
        <is>
          <t>2026-09-24T02:50:01.819413+00:00</t>
        </is>
      </c>
    </row>
    <row r="1019">
      <c r="A1019" t="inlineStr">
        <is>
          <t>20600717902</t>
        </is>
      </c>
      <c r="B1019" t="inlineStr">
        <is>
          <t>2025</t>
        </is>
      </c>
      <c r="C1019" t="inlineStr">
        <is>
          <t>11</t>
        </is>
      </c>
      <c r="D1019" t="inlineStr">
        <is>
          <t>118</t>
        </is>
      </c>
      <c r="E1019" t="inlineStr">
        <is>
          <t>1351</t>
        </is>
      </c>
      <c r="F1019" t="inlineStr">
        <is>
          <t>DE</t>
        </is>
      </c>
      <c r="G1019" t="inlineStr">
        <is>
          <t>124227</t>
        </is>
      </c>
      <c r="H1019" t="inlineStr">
        <is>
          <t>25/11/2025</t>
        </is>
      </c>
      <c r="I1019" t="inlineStr">
        <is>
          <t>VERDE</t>
        </is>
      </c>
      <c r="J1019" t="inlineStr">
        <is>
          <t>http://www.aduanet.gob.pe/servlet/SgCDUI2?option=una&amp;n=40&amp;codaduana=118&amp;anoprese=2025&amp;numecorre=124227</t>
        </is>
      </c>
      <c r="K1019" t="inlineStr">
        <is>
          <t>2026-09-24T02:50:02.434365+00:00</t>
        </is>
      </c>
    </row>
    <row r="1020">
      <c r="A1020" t="inlineStr">
        <is>
          <t>20600785541</t>
        </is>
      </c>
      <c r="B1020" t="inlineStr">
        <is>
          <t>2025</t>
        </is>
      </c>
      <c r="C1020" t="inlineStr">
        <is>
          <t>6</t>
        </is>
      </c>
      <c r="D1020" t="inlineStr">
        <is>
          <t>046</t>
        </is>
      </c>
      <c r="E1020" t="inlineStr">
        <is>
          <t>7620</t>
        </is>
      </c>
      <c r="F1020" t="inlineStr">
        <is>
          <t>US</t>
        </is>
      </c>
      <c r="G1020" t="inlineStr">
        <is>
          <t>023689</t>
        </is>
      </c>
      <c r="H1020" t="inlineStr">
        <is>
          <t>24/06/2025</t>
        </is>
      </c>
      <c r="I1020" t="inlineStr">
        <is>
          <t>VERDE</t>
        </is>
      </c>
      <c r="J1020" t="inlineStr">
        <is>
          <t>http://www.aduanet.gob.pe/servlet/SgCDUI2?option=una&amp;n=40&amp;codaduana=046&amp;anoprese=2025&amp;numecorre=023689</t>
        </is>
      </c>
      <c r="K1020" t="inlineStr">
        <is>
          <t>2026-09-24T02:50:03.037073+00:00</t>
        </is>
      </c>
    </row>
    <row r="1021">
      <c r="A1021" t="inlineStr">
        <is>
          <t>20600785541</t>
        </is>
      </c>
      <c r="B1021" t="inlineStr">
        <is>
          <t>2025</t>
        </is>
      </c>
      <c r="C1021" t="inlineStr">
        <is>
          <t>8</t>
        </is>
      </c>
      <c r="D1021" t="inlineStr">
        <is>
          <t>046</t>
        </is>
      </c>
      <c r="E1021" t="inlineStr">
        <is>
          <t>7620</t>
        </is>
      </c>
      <c r="F1021" t="inlineStr">
        <is>
          <t>US</t>
        </is>
      </c>
      <c r="G1021" t="inlineStr">
        <is>
          <t>028660</t>
        </is>
      </c>
      <c r="H1021" t="inlineStr">
        <is>
          <t>02/08/2025</t>
        </is>
      </c>
      <c r="I1021" t="inlineStr">
        <is>
          <t>VERDE</t>
        </is>
      </c>
      <c r="J1021" t="inlineStr">
        <is>
          <t>http://www.aduanet.gob.pe/servlet/SgCDUI2?option=una&amp;n=40&amp;codaduana=046&amp;anoprese=2025&amp;numecorre=028660</t>
        </is>
      </c>
      <c r="K1021" t="inlineStr">
        <is>
          <t>2026-09-24T02:50:03.671023+00:00</t>
        </is>
      </c>
    </row>
    <row r="1022">
      <c r="A1022" t="inlineStr">
        <is>
          <t>20600785541</t>
        </is>
      </c>
      <c r="B1022" t="inlineStr">
        <is>
          <t>2026</t>
        </is>
      </c>
      <c r="C1022" t="inlineStr">
        <is>
          <t>1</t>
        </is>
      </c>
      <c r="D1022" t="inlineStr">
        <is>
          <t>046</t>
        </is>
      </c>
      <c r="E1022" t="inlineStr">
        <is>
          <t>7620</t>
        </is>
      </c>
      <c r="F1022" t="inlineStr">
        <is>
          <t>US</t>
        </is>
      </c>
      <c r="G1022" t="inlineStr">
        <is>
          <t>001972</t>
        </is>
      </c>
      <c r="H1022" t="inlineStr">
        <is>
          <t>16/01/2026</t>
        </is>
      </c>
      <c r="I1022" t="inlineStr">
        <is>
          <t>VERDE</t>
        </is>
      </c>
      <c r="J1022" t="inlineStr">
        <is>
          <t>http://www.aduanet.gob.pe/servlet/SgCDUI2?option=una&amp;n=40&amp;codaduana=046&amp;anoprese=2026&amp;numecorre=001972</t>
        </is>
      </c>
      <c r="K1022" t="inlineStr">
        <is>
          <t>2026-09-24T02:50:04.469923+00:00</t>
        </is>
      </c>
    </row>
    <row r="1023">
      <c r="A1023" t="inlineStr">
        <is>
          <t>20600796721</t>
        </is>
      </c>
      <c r="B1023" t="inlineStr">
        <is>
          <t>2025</t>
        </is>
      </c>
      <c r="C1023" t="inlineStr">
        <is>
          <t>4</t>
        </is>
      </c>
      <c r="D1023" t="inlineStr">
        <is>
          <t>046</t>
        </is>
      </c>
      <c r="E1023" t="inlineStr">
        <is>
          <t>5901</t>
        </is>
      </c>
      <c r="F1023" t="inlineStr">
        <is>
          <t>BE</t>
        </is>
      </c>
      <c r="G1023" t="inlineStr">
        <is>
          <t>013937</t>
        </is>
      </c>
      <c r="H1023" t="inlineStr">
        <is>
          <t>06/04/2025</t>
        </is>
      </c>
      <c r="I1023" t="inlineStr">
        <is>
          <t>VERDE</t>
        </is>
      </c>
      <c r="J1023" t="inlineStr">
        <is>
          <t>http://www.aduanet.gob.pe/servlet/SgCDUI2?option=una&amp;n=40&amp;codaduana=046&amp;anoprese=2025&amp;numecorre=013937</t>
        </is>
      </c>
      <c r="K1023" t="inlineStr">
        <is>
          <t>2026-09-24T02:50:05.293858+00:00</t>
        </is>
      </c>
    </row>
    <row r="1024">
      <c r="A1024" t="inlineStr">
        <is>
          <t>20600796721</t>
        </is>
      </c>
      <c r="B1024" t="inlineStr">
        <is>
          <t>2025</t>
        </is>
      </c>
      <c r="C1024" t="inlineStr">
        <is>
          <t>7</t>
        </is>
      </c>
      <c r="D1024" t="inlineStr">
        <is>
          <t>046</t>
        </is>
      </c>
      <c r="E1024" t="inlineStr">
        <is>
          <t>5901</t>
        </is>
      </c>
      <c r="F1024" t="inlineStr">
        <is>
          <t>IT</t>
        </is>
      </c>
      <c r="G1024" t="inlineStr">
        <is>
          <t>025887</t>
        </is>
      </c>
      <c r="H1024" t="inlineStr">
        <is>
          <t>06/07/2025</t>
        </is>
      </c>
      <c r="I1024" t="inlineStr">
        <is>
          <t>VERDE</t>
        </is>
      </c>
      <c r="J1024" t="inlineStr">
        <is>
          <t>http://www.aduanet.gob.pe/servlet/SgCDUI2?option=una&amp;n=40&amp;codaduana=046&amp;anoprese=2025&amp;numecorre=025887</t>
        </is>
      </c>
      <c r="K1024" t="inlineStr">
        <is>
          <t>2026-09-24T02:50:06.070046+00:00</t>
        </is>
      </c>
    </row>
    <row r="1025">
      <c r="A1025" t="inlineStr">
        <is>
          <t>20600796721</t>
        </is>
      </c>
      <c r="B1025" t="inlineStr">
        <is>
          <t>2025</t>
        </is>
      </c>
      <c r="C1025" t="inlineStr">
        <is>
          <t>7</t>
        </is>
      </c>
      <c r="D1025" t="inlineStr">
        <is>
          <t>046</t>
        </is>
      </c>
      <c r="E1025" t="inlineStr">
        <is>
          <t>5901</t>
        </is>
      </c>
      <c r="F1025" t="inlineStr">
        <is>
          <t>NL</t>
        </is>
      </c>
      <c r="G1025" t="inlineStr">
        <is>
          <t>027027</t>
        </is>
      </c>
      <c r="H1025" t="inlineStr">
        <is>
          <t>14/07/2025</t>
        </is>
      </c>
      <c r="I1025" t="inlineStr">
        <is>
          <t>VERDE</t>
        </is>
      </c>
      <c r="J1025" t="inlineStr">
        <is>
          <t>http://www.aduanet.gob.pe/servlet/SgCDUI2?option=una&amp;n=40&amp;codaduana=046&amp;anoprese=2025&amp;numecorre=027027</t>
        </is>
      </c>
      <c r="K1025" t="inlineStr">
        <is>
          <t>2026-09-24T02:50:06.798869+00:00</t>
        </is>
      </c>
    </row>
    <row r="1026">
      <c r="A1026" t="inlineStr">
        <is>
          <t>20600796721</t>
        </is>
      </c>
      <c r="B1026" t="inlineStr">
        <is>
          <t>2025</t>
        </is>
      </c>
      <c r="C1026" t="inlineStr">
        <is>
          <t>9</t>
        </is>
      </c>
      <c r="D1026" t="inlineStr">
        <is>
          <t>046</t>
        </is>
      </c>
      <c r="E1026" t="inlineStr">
        <is>
          <t>7558</t>
        </is>
      </c>
      <c r="F1026" t="inlineStr">
        <is>
          <t>SE</t>
        </is>
      </c>
      <c r="G1026" t="inlineStr">
        <is>
          <t>036508</t>
        </is>
      </c>
      <c r="H1026" t="inlineStr">
        <is>
          <t>24/09/2025</t>
        </is>
      </c>
      <c r="I1026" t="inlineStr">
        <is>
          <t>VERDE</t>
        </is>
      </c>
      <c r="J1026" t="inlineStr">
        <is>
          <t>http://www.aduanet.gob.pe/servlet/SgCDUI2?option=una&amp;n=40&amp;codaduana=046&amp;anoprese=2025&amp;numecorre=036508</t>
        </is>
      </c>
      <c r="K1026" t="inlineStr">
        <is>
          <t>2026-09-24T02:50:07.516172+00:00</t>
        </is>
      </c>
    </row>
    <row r="1027">
      <c r="A1027" t="inlineStr">
        <is>
          <t>20600796721</t>
        </is>
      </c>
      <c r="B1027" t="inlineStr">
        <is>
          <t>2025</t>
        </is>
      </c>
      <c r="C1027" t="inlineStr">
        <is>
          <t>9</t>
        </is>
      </c>
      <c r="D1027" t="inlineStr">
        <is>
          <t>046</t>
        </is>
      </c>
      <c r="E1027" t="inlineStr">
        <is>
          <t>5901</t>
        </is>
      </c>
      <c r="F1027" t="inlineStr">
        <is>
          <t>BE</t>
        </is>
      </c>
      <c r="G1027" t="inlineStr">
        <is>
          <t>033880</t>
        </is>
      </c>
      <c r="H1027" t="inlineStr">
        <is>
          <t>13/09/2025</t>
        </is>
      </c>
      <c r="I1027" t="inlineStr">
        <is>
          <t>VERDE</t>
        </is>
      </c>
      <c r="J1027" t="inlineStr">
        <is>
          <t>http://www.aduanet.gob.pe/servlet/SgCDUI2?option=una&amp;n=40&amp;codaduana=046&amp;anoprese=2025&amp;numecorre=033880</t>
        </is>
      </c>
      <c r="K1027" t="inlineStr">
        <is>
          <t>2026-09-24T02:50:08.276384+00:00</t>
        </is>
      </c>
    </row>
    <row r="1028">
      <c r="A1028" t="inlineStr">
        <is>
          <t>20600796721</t>
        </is>
      </c>
      <c r="B1028" t="inlineStr">
        <is>
          <t>2025</t>
        </is>
      </c>
      <c r="C1028" t="inlineStr">
        <is>
          <t>9</t>
        </is>
      </c>
      <c r="D1028" t="inlineStr">
        <is>
          <t>046</t>
        </is>
      </c>
      <c r="E1028" t="inlineStr">
        <is>
          <t>5901</t>
        </is>
      </c>
      <c r="F1028" t="inlineStr">
        <is>
          <t>SE</t>
        </is>
      </c>
      <c r="G1028" t="inlineStr">
        <is>
          <t>033956</t>
        </is>
      </c>
      <c r="H1028" t="inlineStr">
        <is>
          <t>13/09/2025</t>
        </is>
      </c>
      <c r="I1028" t="inlineStr">
        <is>
          <t>VERDE</t>
        </is>
      </c>
      <c r="J1028" t="inlineStr">
        <is>
          <t>http://www.aduanet.gob.pe/servlet/SgCDUI2?option=una&amp;n=40&amp;codaduana=046&amp;anoprese=2025&amp;numecorre=033956</t>
        </is>
      </c>
      <c r="K1028" t="inlineStr">
        <is>
          <t>2026-09-24T02:50:08.886440+00:00</t>
        </is>
      </c>
    </row>
    <row r="1029">
      <c r="A1029" t="inlineStr">
        <is>
          <t>20600796721</t>
        </is>
      </c>
      <c r="B1029" t="inlineStr">
        <is>
          <t>2025</t>
        </is>
      </c>
      <c r="C1029" t="inlineStr">
        <is>
          <t>11</t>
        </is>
      </c>
      <c r="D1029" t="inlineStr">
        <is>
          <t>046</t>
        </is>
      </c>
      <c r="E1029" t="inlineStr">
        <is>
          <t>5901</t>
        </is>
      </c>
      <c r="F1029" t="inlineStr">
        <is>
          <t>CA</t>
        </is>
      </c>
      <c r="G1029" t="inlineStr">
        <is>
          <t>044311</t>
        </is>
      </c>
      <c r="H1029" t="inlineStr">
        <is>
          <t>02/11/2025</t>
        </is>
      </c>
      <c r="I1029" t="inlineStr">
        <is>
          <t>VERDE</t>
        </is>
      </c>
      <c r="J1029" t="inlineStr">
        <is>
          <t>http://www.aduanet.gob.pe/servlet/SgCDUI2?option=una&amp;n=40&amp;codaduana=046&amp;anoprese=2025&amp;numecorre=044311</t>
        </is>
      </c>
      <c r="K1029" t="inlineStr">
        <is>
          <t>2026-09-24T02:50:09.505847+00:00</t>
        </is>
      </c>
    </row>
    <row r="1030">
      <c r="A1030" t="inlineStr">
        <is>
          <t>20600796721</t>
        </is>
      </c>
      <c r="B1030" t="inlineStr">
        <is>
          <t>2025</t>
        </is>
      </c>
      <c r="C1030" t="inlineStr">
        <is>
          <t>11</t>
        </is>
      </c>
      <c r="D1030" t="inlineStr">
        <is>
          <t>046</t>
        </is>
      </c>
      <c r="E1030" t="inlineStr">
        <is>
          <t>5901</t>
        </is>
      </c>
      <c r="F1030" t="inlineStr">
        <is>
          <t>CA</t>
        </is>
      </c>
      <c r="G1030" t="inlineStr">
        <is>
          <t>052907</t>
        </is>
      </c>
      <c r="H1030" t="inlineStr">
        <is>
          <t>22/11/2025</t>
        </is>
      </c>
      <c r="I1030" t="inlineStr">
        <is>
          <t>VERDE</t>
        </is>
      </c>
      <c r="J1030" t="inlineStr">
        <is>
          <t>http://www.aduanet.gob.pe/servlet/SgCDUI2?option=una&amp;n=40&amp;codaduana=046&amp;anoprese=2025&amp;numecorre=052907</t>
        </is>
      </c>
      <c r="K1030" t="inlineStr">
        <is>
          <t>2026-09-24T02:50:09.505847+00:00</t>
        </is>
      </c>
    </row>
    <row r="1031">
      <c r="A1031" t="inlineStr">
        <is>
          <t>20600796721</t>
        </is>
      </c>
      <c r="B1031" t="inlineStr">
        <is>
          <t>2026</t>
        </is>
      </c>
      <c r="C1031" t="inlineStr">
        <is>
          <t>2</t>
        </is>
      </c>
      <c r="D1031" t="inlineStr">
        <is>
          <t>046</t>
        </is>
      </c>
      <c r="E1031" t="inlineStr">
        <is>
          <t>7558</t>
        </is>
      </c>
      <c r="F1031" t="inlineStr">
        <is>
          <t>US</t>
        </is>
      </c>
      <c r="G1031" t="inlineStr">
        <is>
          <t>009377</t>
        </is>
      </c>
      <c r="H1031" t="inlineStr">
        <is>
          <t>25/02/2026</t>
        </is>
      </c>
      <c r="I1031" t="inlineStr">
        <is>
          <t>VERDE</t>
        </is>
      </c>
      <c r="J1031" t="inlineStr">
        <is>
          <t>http://www.aduanet.gob.pe/servlet/SgCDUI2?option=una&amp;n=40&amp;codaduana=046&amp;anoprese=2026&amp;numecorre=009377</t>
        </is>
      </c>
      <c r="K1031" t="inlineStr">
        <is>
          <t>2026-09-24T02:50:10.194232+00:00</t>
        </is>
      </c>
    </row>
    <row r="1032">
      <c r="A1032" t="inlineStr">
        <is>
          <t>20600796721</t>
        </is>
      </c>
      <c r="B1032" t="inlineStr">
        <is>
          <t>2026</t>
        </is>
      </c>
      <c r="C1032" t="inlineStr">
        <is>
          <t>5</t>
        </is>
      </c>
      <c r="D1032" t="inlineStr">
        <is>
          <t>046</t>
        </is>
      </c>
      <c r="E1032" t="inlineStr">
        <is>
          <t>9628</t>
        </is>
      </c>
      <c r="F1032" t="inlineStr">
        <is>
          <t>US</t>
        </is>
      </c>
      <c r="G1032" t="inlineStr">
        <is>
          <t>018812</t>
        </is>
      </c>
      <c r="H1032" t="inlineStr">
        <is>
          <t>02/05/2026</t>
        </is>
      </c>
      <c r="I1032" t="inlineStr">
        <is>
          <t>VERDE</t>
        </is>
      </c>
      <c r="J1032" t="inlineStr">
        <is>
          <t>http://www.aduanet.gob.pe/servlet/SgCDUI2?option=una&amp;n=40&amp;codaduana=046&amp;anoprese=2026&amp;numecorre=018812</t>
        </is>
      </c>
      <c r="K1032" t="inlineStr">
        <is>
          <t>2026-09-24T02:50:10.820728+00:00</t>
        </is>
      </c>
    </row>
    <row r="1033">
      <c r="A1033" t="inlineStr">
        <is>
          <t>20600796721</t>
        </is>
      </c>
      <c r="B1033" t="inlineStr">
        <is>
          <t>2026</t>
        </is>
      </c>
      <c r="C1033" t="inlineStr">
        <is>
          <t>5</t>
        </is>
      </c>
      <c r="D1033" t="inlineStr">
        <is>
          <t>046</t>
        </is>
      </c>
      <c r="E1033" t="inlineStr">
        <is>
          <t>9628</t>
        </is>
      </c>
      <c r="F1033" t="inlineStr">
        <is>
          <t>US</t>
        </is>
      </c>
      <c r="G1033" t="inlineStr">
        <is>
          <t>018303</t>
        </is>
      </c>
      <c r="H1033" t="inlineStr">
        <is>
          <t>06/05/2026</t>
        </is>
      </c>
      <c r="I1033" t="inlineStr">
        <is>
          <t>VERDE</t>
        </is>
      </c>
      <c r="J1033" t="inlineStr">
        <is>
          <t>http://www.aduanet.gob.pe/servlet/SgCDUI2?option=una&amp;n=40&amp;codaduana=046&amp;anoprese=2026&amp;numecorre=018303</t>
        </is>
      </c>
      <c r="K1033" t="inlineStr">
        <is>
          <t>2026-09-24T02:50:10.820728+00:00</t>
        </is>
      </c>
    </row>
    <row r="1034">
      <c r="A1034" t="inlineStr">
        <is>
          <t>20601958911</t>
        </is>
      </c>
      <c r="B1034" t="inlineStr">
        <is>
          <t>2025</t>
        </is>
      </c>
      <c r="C1034" t="inlineStr">
        <is>
          <t>5</t>
        </is>
      </c>
      <c r="D1034" t="inlineStr">
        <is>
          <t>046</t>
        </is>
      </c>
      <c r="E1034" t="inlineStr">
        <is>
          <t>7558</t>
        </is>
      </c>
      <c r="F1034" t="inlineStr">
        <is>
          <t>US</t>
        </is>
      </c>
      <c r="G1034" t="inlineStr">
        <is>
          <t>018699</t>
        </is>
      </c>
      <c r="H1034" t="inlineStr">
        <is>
          <t>10/05/2025</t>
        </is>
      </c>
      <c r="I1034" t="inlineStr">
        <is>
          <t>VERDE</t>
        </is>
      </c>
      <c r="J1034" t="inlineStr">
        <is>
          <t>http://www.aduanet.gob.pe/servlet/SgCDUI2?option=una&amp;n=40&amp;codaduana=046&amp;anoprese=2025&amp;numecorre=018699</t>
        </is>
      </c>
      <c r="K1034" t="inlineStr">
        <is>
          <t>2026-09-24T02:50:11.627619+00:00</t>
        </is>
      </c>
    </row>
    <row r="1035">
      <c r="A1035" t="inlineStr">
        <is>
          <t>20601958911</t>
        </is>
      </c>
      <c r="B1035" t="inlineStr">
        <is>
          <t>2025</t>
        </is>
      </c>
      <c r="C1035" t="inlineStr">
        <is>
          <t>5</t>
        </is>
      </c>
      <c r="D1035" t="inlineStr">
        <is>
          <t>046</t>
        </is>
      </c>
      <c r="E1035" t="inlineStr">
        <is>
          <t>7558</t>
        </is>
      </c>
      <c r="F1035" t="inlineStr">
        <is>
          <t>US</t>
        </is>
      </c>
      <c r="G1035" t="inlineStr">
        <is>
          <t>021114</t>
        </is>
      </c>
      <c r="H1035" t="inlineStr">
        <is>
          <t>28/05/2025</t>
        </is>
      </c>
      <c r="I1035" t="inlineStr">
        <is>
          <t>VERDE</t>
        </is>
      </c>
      <c r="J1035" t="inlineStr">
        <is>
          <t>http://www.aduanet.gob.pe/servlet/SgCDUI2?option=una&amp;n=40&amp;codaduana=046&amp;anoprese=2025&amp;numecorre=021114</t>
        </is>
      </c>
      <c r="K1035" t="inlineStr">
        <is>
          <t>2026-09-24T02:50:11.627619+00:00</t>
        </is>
      </c>
    </row>
    <row r="1036">
      <c r="A1036" t="inlineStr">
        <is>
          <t>20601958911</t>
        </is>
      </c>
      <c r="B1036" t="inlineStr">
        <is>
          <t>2025</t>
        </is>
      </c>
      <c r="C1036" t="inlineStr">
        <is>
          <t>5</t>
        </is>
      </c>
      <c r="D1036" t="inlineStr">
        <is>
          <t>046</t>
        </is>
      </c>
      <c r="E1036" t="inlineStr">
        <is>
          <t>7620</t>
        </is>
      </c>
      <c r="F1036" t="inlineStr">
        <is>
          <t>US</t>
        </is>
      </c>
      <c r="G1036" t="inlineStr">
        <is>
          <t>018656</t>
        </is>
      </c>
      <c r="H1036" t="inlineStr">
        <is>
          <t>10/05/2025</t>
        </is>
      </c>
      <c r="I1036" t="inlineStr">
        <is>
          <t>VERDE</t>
        </is>
      </c>
      <c r="J1036" t="inlineStr">
        <is>
          <t>http://www.aduanet.gob.pe/servlet/SgCDUI2?option=una&amp;n=40&amp;codaduana=046&amp;anoprese=2025&amp;numecorre=018656</t>
        </is>
      </c>
      <c r="K1036" t="inlineStr">
        <is>
          <t>2026-09-24T02:50:12.366064+00:00</t>
        </is>
      </c>
    </row>
    <row r="1037">
      <c r="A1037" t="inlineStr">
        <is>
          <t>20601958911</t>
        </is>
      </c>
      <c r="B1037" t="inlineStr">
        <is>
          <t>2025</t>
        </is>
      </c>
      <c r="C1037" t="inlineStr">
        <is>
          <t>5</t>
        </is>
      </c>
      <c r="D1037" t="inlineStr">
        <is>
          <t>046</t>
        </is>
      </c>
      <c r="E1037" t="inlineStr">
        <is>
          <t>7620</t>
        </is>
      </c>
      <c r="F1037" t="inlineStr">
        <is>
          <t>US</t>
        </is>
      </c>
      <c r="G1037" t="inlineStr">
        <is>
          <t>021269</t>
        </is>
      </c>
      <c r="H1037" t="inlineStr">
        <is>
          <t>28/05/2025</t>
        </is>
      </c>
      <c r="I1037" t="inlineStr">
        <is>
          <t>VERDE</t>
        </is>
      </c>
      <c r="J1037" t="inlineStr">
        <is>
          <t>http://www.aduanet.gob.pe/servlet/SgCDUI2?option=una&amp;n=40&amp;codaduana=046&amp;anoprese=2025&amp;numecorre=021269</t>
        </is>
      </c>
      <c r="K1037" t="inlineStr">
        <is>
          <t>2026-09-24T02:50:12.366064+00:00</t>
        </is>
      </c>
    </row>
    <row r="1038">
      <c r="A1038" t="inlineStr">
        <is>
          <t>20601958911</t>
        </is>
      </c>
      <c r="B1038" t="inlineStr">
        <is>
          <t>2025</t>
        </is>
      </c>
      <c r="C1038" t="inlineStr">
        <is>
          <t>5</t>
        </is>
      </c>
      <c r="D1038" t="inlineStr">
        <is>
          <t>046</t>
        </is>
      </c>
      <c r="E1038" t="inlineStr">
        <is>
          <t>7558</t>
        </is>
      </c>
      <c r="F1038" t="inlineStr">
        <is>
          <t>AU</t>
        </is>
      </c>
      <c r="G1038" t="inlineStr">
        <is>
          <t>019991</t>
        </is>
      </c>
      <c r="H1038" t="inlineStr">
        <is>
          <t>21/05/2025</t>
        </is>
      </c>
      <c r="I1038" t="inlineStr">
        <is>
          <t>VERDE</t>
        </is>
      </c>
      <c r="J1038" t="inlineStr">
        <is>
          <t>http://www.aduanet.gob.pe/servlet/SgCDUI2?option=una&amp;n=40&amp;codaduana=046&amp;anoprese=2025&amp;numecorre=019991</t>
        </is>
      </c>
      <c r="K1038" t="inlineStr">
        <is>
          <t>2026-09-24T02:50:13.058435+00:00</t>
        </is>
      </c>
    </row>
    <row r="1039">
      <c r="A1039" t="inlineStr">
        <is>
          <t>20601958911</t>
        </is>
      </c>
      <c r="B1039" t="inlineStr">
        <is>
          <t>2025</t>
        </is>
      </c>
      <c r="C1039" t="inlineStr">
        <is>
          <t>6</t>
        </is>
      </c>
      <c r="D1039" t="inlineStr">
        <is>
          <t>046</t>
        </is>
      </c>
      <c r="E1039" t="inlineStr">
        <is>
          <t>7558</t>
        </is>
      </c>
      <c r="F1039" t="inlineStr">
        <is>
          <t>CA</t>
        </is>
      </c>
      <c r="G1039" t="inlineStr">
        <is>
          <t>023109</t>
        </is>
      </c>
      <c r="H1039" t="inlineStr">
        <is>
          <t>14/06/2025</t>
        </is>
      </c>
      <c r="I1039" t="inlineStr">
        <is>
          <t>VERDE</t>
        </is>
      </c>
      <c r="J1039" t="inlineStr">
        <is>
          <t>http://www.aduanet.gob.pe/servlet/SgCDUI2?option=una&amp;n=40&amp;codaduana=046&amp;anoprese=2025&amp;numecorre=023109</t>
        </is>
      </c>
      <c r="K1039" t="inlineStr">
        <is>
          <t>2026-09-24T02:50:13.746956+00:00</t>
        </is>
      </c>
    </row>
    <row r="1040">
      <c r="A1040" t="inlineStr">
        <is>
          <t>20601958911</t>
        </is>
      </c>
      <c r="B1040" t="inlineStr">
        <is>
          <t>2025</t>
        </is>
      </c>
      <c r="C1040" t="inlineStr">
        <is>
          <t>6</t>
        </is>
      </c>
      <c r="D1040" t="inlineStr">
        <is>
          <t>046</t>
        </is>
      </c>
      <c r="E1040" t="inlineStr">
        <is>
          <t>7620</t>
        </is>
      </c>
      <c r="F1040" t="inlineStr">
        <is>
          <t>US</t>
        </is>
      </c>
      <c r="G1040" t="inlineStr">
        <is>
          <t>024058</t>
        </is>
      </c>
      <c r="H1040" t="inlineStr">
        <is>
          <t>22/06/2025</t>
        </is>
      </c>
      <c r="I1040" t="inlineStr">
        <is>
          <t>VERDE</t>
        </is>
      </c>
      <c r="J1040" t="inlineStr">
        <is>
          <t>http://www.aduanet.gob.pe/servlet/SgCDUI2?option=una&amp;n=40&amp;codaduana=046&amp;anoprese=2025&amp;numecorre=024058</t>
        </is>
      </c>
      <c r="K1040" t="inlineStr">
        <is>
          <t>2026-09-24T02:50:14.462343+00:00</t>
        </is>
      </c>
    </row>
    <row r="1041">
      <c r="A1041" t="inlineStr">
        <is>
          <t>20601958911</t>
        </is>
      </c>
      <c r="B1041" t="inlineStr">
        <is>
          <t>2025</t>
        </is>
      </c>
      <c r="C1041" t="inlineStr">
        <is>
          <t>6</t>
        </is>
      </c>
      <c r="D1041" t="inlineStr">
        <is>
          <t>046</t>
        </is>
      </c>
      <c r="E1041" t="inlineStr">
        <is>
          <t>7558</t>
        </is>
      </c>
      <c r="F1041" t="inlineStr">
        <is>
          <t>US</t>
        </is>
      </c>
      <c r="G1041" t="inlineStr">
        <is>
          <t>024045</t>
        </is>
      </c>
      <c r="H1041" t="inlineStr">
        <is>
          <t>22/06/2025</t>
        </is>
      </c>
      <c r="I1041" t="inlineStr">
        <is>
          <t>VERDE</t>
        </is>
      </c>
      <c r="J1041" t="inlineStr">
        <is>
          <t>http://www.aduanet.gob.pe/servlet/SgCDUI2?option=una&amp;n=40&amp;codaduana=046&amp;anoprese=2025&amp;numecorre=024045</t>
        </is>
      </c>
      <c r="K1041" t="inlineStr">
        <is>
          <t>2026-09-24T02:50:15.143907+00:00</t>
        </is>
      </c>
    </row>
    <row r="1042">
      <c r="A1042" t="inlineStr">
        <is>
          <t>20601958911</t>
        </is>
      </c>
      <c r="B1042" t="inlineStr">
        <is>
          <t>2025</t>
        </is>
      </c>
      <c r="C1042" t="inlineStr">
        <is>
          <t>6</t>
        </is>
      </c>
      <c r="D1042" t="inlineStr">
        <is>
          <t>046</t>
        </is>
      </c>
      <c r="E1042" t="inlineStr">
        <is>
          <t>7558</t>
        </is>
      </c>
      <c r="F1042" t="inlineStr">
        <is>
          <t>BE</t>
        </is>
      </c>
      <c r="G1042" t="inlineStr">
        <is>
          <t>025371</t>
        </is>
      </c>
      <c r="H1042" t="inlineStr">
        <is>
          <t>30/06/2025</t>
        </is>
      </c>
      <c r="I1042" t="inlineStr">
        <is>
          <t>VERDE</t>
        </is>
      </c>
      <c r="J1042" t="inlineStr">
        <is>
          <t>http://www.aduanet.gob.pe/servlet/SgCDUI2?option=una&amp;n=40&amp;codaduana=046&amp;anoprese=2025&amp;numecorre=025371</t>
        </is>
      </c>
      <c r="K1042" t="inlineStr">
        <is>
          <t>2026-09-24T02:50:15.743183+00:00</t>
        </is>
      </c>
    </row>
    <row r="1043">
      <c r="A1043" t="inlineStr">
        <is>
          <t>20601958911</t>
        </is>
      </c>
      <c r="B1043" t="inlineStr">
        <is>
          <t>2025</t>
        </is>
      </c>
      <c r="C1043" t="inlineStr">
        <is>
          <t>6</t>
        </is>
      </c>
      <c r="D1043" t="inlineStr">
        <is>
          <t>046</t>
        </is>
      </c>
      <c r="E1043" t="inlineStr">
        <is>
          <t>7558</t>
        </is>
      </c>
      <c r="F1043" t="inlineStr">
        <is>
          <t>AU</t>
        </is>
      </c>
      <c r="G1043" t="inlineStr">
        <is>
          <t>023106</t>
        </is>
      </c>
      <c r="H1043" t="inlineStr">
        <is>
          <t>13/06/2025</t>
        </is>
      </c>
      <c r="I1043" t="inlineStr">
        <is>
          <t>VERDE</t>
        </is>
      </c>
      <c r="J1043" t="inlineStr">
        <is>
          <t>http://www.aduanet.gob.pe/servlet/SgCDUI2?option=una&amp;n=40&amp;codaduana=046&amp;anoprese=2025&amp;numecorre=023106</t>
        </is>
      </c>
      <c r="K1043" t="inlineStr">
        <is>
          <t>2026-09-24T02:50:16.356491+00:00</t>
        </is>
      </c>
    </row>
    <row r="1044">
      <c r="A1044" t="inlineStr">
        <is>
          <t>20601958911</t>
        </is>
      </c>
      <c r="B1044" t="inlineStr">
        <is>
          <t>2025</t>
        </is>
      </c>
      <c r="C1044" t="inlineStr">
        <is>
          <t>6</t>
        </is>
      </c>
      <c r="D1044" t="inlineStr">
        <is>
          <t>046</t>
        </is>
      </c>
      <c r="E1044" t="inlineStr">
        <is>
          <t>7558</t>
        </is>
      </c>
      <c r="F1044" t="inlineStr">
        <is>
          <t>AU</t>
        </is>
      </c>
      <c r="G1044" t="inlineStr">
        <is>
          <t>023176</t>
        </is>
      </c>
      <c r="H1044" t="inlineStr">
        <is>
          <t>13/06/2025</t>
        </is>
      </c>
      <c r="I1044" t="inlineStr">
        <is>
          <t>VERDE</t>
        </is>
      </c>
      <c r="J1044" t="inlineStr">
        <is>
          <t>http://www.aduanet.gob.pe/servlet/SgCDUI2?option=una&amp;n=40&amp;codaduana=046&amp;anoprese=2025&amp;numecorre=023176</t>
        </is>
      </c>
      <c r="K1044" t="inlineStr">
        <is>
          <t>2026-09-24T02:50:16.356491+00:00</t>
        </is>
      </c>
    </row>
    <row r="1045">
      <c r="A1045" t="inlineStr">
        <is>
          <t>20601958911</t>
        </is>
      </c>
      <c r="B1045" t="inlineStr">
        <is>
          <t>2025</t>
        </is>
      </c>
      <c r="C1045" t="inlineStr">
        <is>
          <t>7</t>
        </is>
      </c>
      <c r="D1045" t="inlineStr">
        <is>
          <t>046</t>
        </is>
      </c>
      <c r="E1045" t="inlineStr">
        <is>
          <t>7558</t>
        </is>
      </c>
      <c r="F1045" t="inlineStr">
        <is>
          <t>NZ</t>
        </is>
      </c>
      <c r="G1045" t="inlineStr">
        <is>
          <t>026156</t>
        </is>
      </c>
      <c r="H1045" t="inlineStr">
        <is>
          <t>04/07/2025</t>
        </is>
      </c>
      <c r="I1045" t="inlineStr">
        <is>
          <t>VERDE</t>
        </is>
      </c>
      <c r="J1045" t="inlineStr">
        <is>
          <t>http://www.aduanet.gob.pe/servlet/SgCDUI2?option=una&amp;n=40&amp;codaduana=046&amp;anoprese=2025&amp;numecorre=026156</t>
        </is>
      </c>
      <c r="K1045" t="inlineStr">
        <is>
          <t>2026-09-24T02:50:16.965532+00:00</t>
        </is>
      </c>
    </row>
    <row r="1046">
      <c r="A1046" t="inlineStr">
        <is>
          <t>20601958911</t>
        </is>
      </c>
      <c r="B1046" t="inlineStr">
        <is>
          <t>2025</t>
        </is>
      </c>
      <c r="C1046" t="inlineStr">
        <is>
          <t>7</t>
        </is>
      </c>
      <c r="D1046" t="inlineStr">
        <is>
          <t>046</t>
        </is>
      </c>
      <c r="E1046" t="inlineStr">
        <is>
          <t>7558</t>
        </is>
      </c>
      <c r="F1046" t="inlineStr">
        <is>
          <t>AU</t>
        </is>
      </c>
      <c r="G1046" t="inlineStr">
        <is>
          <t>026011</t>
        </is>
      </c>
      <c r="H1046" t="inlineStr">
        <is>
          <t>04/07/2025</t>
        </is>
      </c>
      <c r="I1046" t="inlineStr">
        <is>
          <t>VERDE</t>
        </is>
      </c>
      <c r="J1046" t="inlineStr">
        <is>
          <t>http://www.aduanet.gob.pe/servlet/SgCDUI2?option=una&amp;n=40&amp;codaduana=046&amp;anoprese=2025&amp;numecorre=026011</t>
        </is>
      </c>
      <c r="K1046" t="inlineStr">
        <is>
          <t>2026-09-24T02:50:17.563515+00:00</t>
        </is>
      </c>
    </row>
    <row r="1047">
      <c r="A1047" t="inlineStr">
        <is>
          <t>20601958911</t>
        </is>
      </c>
      <c r="B1047" t="inlineStr">
        <is>
          <t>2025</t>
        </is>
      </c>
      <c r="C1047" t="inlineStr">
        <is>
          <t>7</t>
        </is>
      </c>
      <c r="D1047" t="inlineStr">
        <is>
          <t>046</t>
        </is>
      </c>
      <c r="E1047" t="inlineStr">
        <is>
          <t>7558</t>
        </is>
      </c>
      <c r="F1047" t="inlineStr">
        <is>
          <t>BE</t>
        </is>
      </c>
      <c r="G1047" t="inlineStr">
        <is>
          <t>026755</t>
        </is>
      </c>
      <c r="H1047" t="inlineStr">
        <is>
          <t>13/07/2025</t>
        </is>
      </c>
      <c r="I1047" t="inlineStr">
        <is>
          <t>VERDE</t>
        </is>
      </c>
      <c r="J1047" t="inlineStr">
        <is>
          <t>http://www.aduanet.gob.pe/servlet/SgCDUI2?option=una&amp;n=40&amp;codaduana=046&amp;anoprese=2025&amp;numecorre=026755</t>
        </is>
      </c>
      <c r="K1047" t="inlineStr">
        <is>
          <t>2026-09-24T02:50:18.182985+00:00</t>
        </is>
      </c>
    </row>
    <row r="1048">
      <c r="A1048" t="inlineStr">
        <is>
          <t>20601958911</t>
        </is>
      </c>
      <c r="B1048" t="inlineStr">
        <is>
          <t>2025</t>
        </is>
      </c>
      <c r="C1048" t="inlineStr">
        <is>
          <t>7</t>
        </is>
      </c>
      <c r="D1048" t="inlineStr">
        <is>
          <t>046</t>
        </is>
      </c>
      <c r="E1048" t="inlineStr">
        <is>
          <t>7558</t>
        </is>
      </c>
      <c r="F1048" t="inlineStr">
        <is>
          <t>US</t>
        </is>
      </c>
      <c r="G1048" t="inlineStr">
        <is>
          <t>025642</t>
        </is>
      </c>
      <c r="H1048" t="inlineStr">
        <is>
          <t>05/07/2025</t>
        </is>
      </c>
      <c r="I1048" t="inlineStr">
        <is>
          <t>VERDE</t>
        </is>
      </c>
      <c r="J1048" t="inlineStr">
        <is>
          <t>http://www.aduanet.gob.pe/servlet/SgCDUI2?option=una&amp;n=40&amp;codaduana=046&amp;anoprese=2025&amp;numecorre=025642</t>
        </is>
      </c>
      <c r="K1048" t="inlineStr">
        <is>
          <t>2026-09-24T02:50:18.781303+00:00</t>
        </is>
      </c>
    </row>
    <row r="1049">
      <c r="A1049" t="inlineStr">
        <is>
          <t>20601958911</t>
        </is>
      </c>
      <c r="B1049" t="inlineStr">
        <is>
          <t>2025</t>
        </is>
      </c>
      <c r="C1049" t="inlineStr">
        <is>
          <t>7</t>
        </is>
      </c>
      <c r="D1049" t="inlineStr">
        <is>
          <t>046</t>
        </is>
      </c>
      <c r="E1049" t="inlineStr">
        <is>
          <t>7558</t>
        </is>
      </c>
      <c r="F1049" t="inlineStr">
        <is>
          <t>US</t>
        </is>
      </c>
      <c r="G1049" t="inlineStr">
        <is>
          <t>026566</t>
        </is>
      </c>
      <c r="H1049" t="inlineStr">
        <is>
          <t>09/07/2025</t>
        </is>
      </c>
      <c r="I1049" t="inlineStr">
        <is>
          <t>VERDE</t>
        </is>
      </c>
      <c r="J1049" t="inlineStr">
        <is>
          <t>http://www.aduanet.gob.pe/servlet/SgCDUI2?option=una&amp;n=40&amp;codaduana=046&amp;anoprese=2025&amp;numecorre=026566</t>
        </is>
      </c>
      <c r="K1049" t="inlineStr">
        <is>
          <t>2026-09-24T02:50:18.781303+00:00</t>
        </is>
      </c>
    </row>
    <row r="1050">
      <c r="A1050" t="inlineStr">
        <is>
          <t>20601958911</t>
        </is>
      </c>
      <c r="B1050" t="inlineStr">
        <is>
          <t>2025</t>
        </is>
      </c>
      <c r="C1050" t="inlineStr">
        <is>
          <t>7</t>
        </is>
      </c>
      <c r="D1050" t="inlineStr">
        <is>
          <t>046</t>
        </is>
      </c>
      <c r="E1050" t="inlineStr">
        <is>
          <t>7558</t>
        </is>
      </c>
      <c r="F1050" t="inlineStr">
        <is>
          <t>US</t>
        </is>
      </c>
      <c r="G1050" t="inlineStr">
        <is>
          <t>027165</t>
        </is>
      </c>
      <c r="H1050" t="inlineStr">
        <is>
          <t>20/07/2025</t>
        </is>
      </c>
      <c r="I1050" t="inlineStr">
        <is>
          <t>VERDE</t>
        </is>
      </c>
      <c r="J1050" t="inlineStr">
        <is>
          <t>http://www.aduanet.gob.pe/servlet/SgCDUI2?option=una&amp;n=40&amp;codaduana=046&amp;anoprese=2025&amp;numecorre=027165</t>
        </is>
      </c>
      <c r="K1050" t="inlineStr">
        <is>
          <t>2026-09-24T02:50:18.781303+00:00</t>
        </is>
      </c>
    </row>
    <row r="1051">
      <c r="A1051" t="inlineStr">
        <is>
          <t>20601958911</t>
        </is>
      </c>
      <c r="B1051" t="inlineStr">
        <is>
          <t>2025</t>
        </is>
      </c>
      <c r="C1051" t="inlineStr">
        <is>
          <t>8</t>
        </is>
      </c>
      <c r="D1051" t="inlineStr">
        <is>
          <t>046</t>
        </is>
      </c>
      <c r="E1051" t="inlineStr">
        <is>
          <t>7558</t>
        </is>
      </c>
      <c r="F1051" t="inlineStr">
        <is>
          <t>BE</t>
        </is>
      </c>
      <c r="G1051" t="inlineStr">
        <is>
          <t>029807</t>
        </is>
      </c>
      <c r="H1051" t="inlineStr">
        <is>
          <t>02/08/2025</t>
        </is>
      </c>
      <c r="I1051" t="inlineStr">
        <is>
          <t>VERDE</t>
        </is>
      </c>
      <c r="J1051" t="inlineStr">
        <is>
          <t>http://www.aduanet.gob.pe/servlet/SgCDUI2?option=una&amp;n=40&amp;codaduana=046&amp;anoprese=2025&amp;numecorre=029807</t>
        </is>
      </c>
      <c r="K1051" t="inlineStr">
        <is>
          <t>2026-09-24T02:50:19.377265+00:00</t>
        </is>
      </c>
    </row>
    <row r="1052">
      <c r="A1052" t="inlineStr">
        <is>
          <t>20601958911</t>
        </is>
      </c>
      <c r="B1052" t="inlineStr">
        <is>
          <t>2025</t>
        </is>
      </c>
      <c r="C1052" t="inlineStr">
        <is>
          <t>8</t>
        </is>
      </c>
      <c r="D1052" t="inlineStr">
        <is>
          <t>046</t>
        </is>
      </c>
      <c r="E1052" t="inlineStr">
        <is>
          <t>7558</t>
        </is>
      </c>
      <c r="F1052" t="inlineStr">
        <is>
          <t>BE</t>
        </is>
      </c>
      <c r="G1052" t="inlineStr">
        <is>
          <t>032089</t>
        </is>
      </c>
      <c r="H1052" t="inlineStr">
        <is>
          <t>22/08/2025</t>
        </is>
      </c>
      <c r="I1052" t="inlineStr">
        <is>
          <t>VERDE</t>
        </is>
      </c>
      <c r="J1052" t="inlineStr">
        <is>
          <t>http://www.aduanet.gob.pe/servlet/SgCDUI2?option=una&amp;n=40&amp;codaduana=046&amp;anoprese=2025&amp;numecorre=032089</t>
        </is>
      </c>
      <c r="K1052" t="inlineStr">
        <is>
          <t>2026-09-24T02:50:19.377265+00:00</t>
        </is>
      </c>
    </row>
    <row r="1053">
      <c r="A1053" t="inlineStr">
        <is>
          <t>20601958911</t>
        </is>
      </c>
      <c r="B1053" t="inlineStr">
        <is>
          <t>2025</t>
        </is>
      </c>
      <c r="C1053" t="inlineStr">
        <is>
          <t>8</t>
        </is>
      </c>
      <c r="D1053" t="inlineStr">
        <is>
          <t>046</t>
        </is>
      </c>
      <c r="E1053" t="inlineStr">
        <is>
          <t>7558</t>
        </is>
      </c>
      <c r="F1053" t="inlineStr">
        <is>
          <t>BE</t>
        </is>
      </c>
      <c r="G1053" t="inlineStr">
        <is>
          <t>032897</t>
        </is>
      </c>
      <c r="H1053" t="inlineStr">
        <is>
          <t>30/08/2025</t>
        </is>
      </c>
      <c r="I1053" t="inlineStr">
        <is>
          <t>VERDE</t>
        </is>
      </c>
      <c r="J1053" t="inlineStr">
        <is>
          <t>http://www.aduanet.gob.pe/servlet/SgCDUI2?option=una&amp;n=40&amp;codaduana=046&amp;anoprese=2025&amp;numecorre=032897</t>
        </is>
      </c>
      <c r="K1053" t="inlineStr">
        <is>
          <t>2026-09-24T02:50:19.377265+00:00</t>
        </is>
      </c>
    </row>
    <row r="1054">
      <c r="A1054" t="inlineStr">
        <is>
          <t>20601958911</t>
        </is>
      </c>
      <c r="B1054" t="inlineStr">
        <is>
          <t>2025</t>
        </is>
      </c>
      <c r="C1054" t="inlineStr">
        <is>
          <t>8</t>
        </is>
      </c>
      <c r="D1054" t="inlineStr">
        <is>
          <t>046</t>
        </is>
      </c>
      <c r="E1054" t="inlineStr">
        <is>
          <t>7620</t>
        </is>
      </c>
      <c r="F1054" t="inlineStr">
        <is>
          <t>BE</t>
        </is>
      </c>
      <c r="G1054" t="inlineStr">
        <is>
          <t>029833</t>
        </is>
      </c>
      <c r="H1054" t="inlineStr">
        <is>
          <t>02/08/2025</t>
        </is>
      </c>
      <c r="I1054" t="inlineStr">
        <is>
          <t>VERDE</t>
        </is>
      </c>
      <c r="J1054" t="inlineStr">
        <is>
          <t>http://www.aduanet.gob.pe/servlet/SgCDUI2?option=una&amp;n=40&amp;codaduana=046&amp;anoprese=2025&amp;numecorre=029833</t>
        </is>
      </c>
      <c r="K1054" t="inlineStr">
        <is>
          <t>2026-09-24T02:50:21.772446+00:00</t>
        </is>
      </c>
    </row>
    <row r="1055">
      <c r="A1055" t="inlineStr">
        <is>
          <t>20601958911</t>
        </is>
      </c>
      <c r="B1055" t="inlineStr">
        <is>
          <t>2025</t>
        </is>
      </c>
      <c r="C1055" t="inlineStr">
        <is>
          <t>8</t>
        </is>
      </c>
      <c r="D1055" t="inlineStr">
        <is>
          <t>046</t>
        </is>
      </c>
      <c r="E1055" t="inlineStr">
        <is>
          <t>7558</t>
        </is>
      </c>
      <c r="F1055" t="inlineStr">
        <is>
          <t>US</t>
        </is>
      </c>
      <c r="G1055" t="inlineStr">
        <is>
          <t>029876</t>
        </is>
      </c>
      <c r="H1055" t="inlineStr">
        <is>
          <t>02/08/2025</t>
        </is>
      </c>
      <c r="I1055" t="inlineStr">
        <is>
          <t>VERDE</t>
        </is>
      </c>
      <c r="J1055" t="inlineStr">
        <is>
          <t>http://www.aduanet.gob.pe/servlet/SgCDUI2?option=una&amp;n=40&amp;codaduana=046&amp;anoprese=2025&amp;numecorre=029876</t>
        </is>
      </c>
      <c r="K1055" t="inlineStr">
        <is>
          <t>2026-09-24T02:50:22.616190+00:00</t>
        </is>
      </c>
    </row>
    <row r="1056">
      <c r="A1056" t="inlineStr">
        <is>
          <t>20601958911</t>
        </is>
      </c>
      <c r="B1056" t="inlineStr">
        <is>
          <t>2025</t>
        </is>
      </c>
      <c r="C1056" t="inlineStr">
        <is>
          <t>8</t>
        </is>
      </c>
      <c r="D1056" t="inlineStr">
        <is>
          <t>046</t>
        </is>
      </c>
      <c r="E1056" t="inlineStr">
        <is>
          <t>7558</t>
        </is>
      </c>
      <c r="F1056" t="inlineStr">
        <is>
          <t>US</t>
        </is>
      </c>
      <c r="G1056" t="inlineStr">
        <is>
          <t>029895</t>
        </is>
      </c>
      <c r="H1056" t="inlineStr">
        <is>
          <t>02/08/2025</t>
        </is>
      </c>
      <c r="I1056" t="inlineStr">
        <is>
          <t>VERDE</t>
        </is>
      </c>
      <c r="J1056" t="inlineStr">
        <is>
          <t>http://www.aduanet.gob.pe/servlet/SgCDUI2?option=una&amp;n=40&amp;codaduana=046&amp;anoprese=2025&amp;numecorre=029895</t>
        </is>
      </c>
      <c r="K1056" t="inlineStr">
        <is>
          <t>2026-09-24T02:50:22.616190+00:00</t>
        </is>
      </c>
    </row>
    <row r="1057">
      <c r="A1057" t="inlineStr">
        <is>
          <t>20601958911</t>
        </is>
      </c>
      <c r="B1057" t="inlineStr">
        <is>
          <t>2025</t>
        </is>
      </c>
      <c r="C1057" t="inlineStr">
        <is>
          <t>8</t>
        </is>
      </c>
      <c r="D1057" t="inlineStr">
        <is>
          <t>046</t>
        </is>
      </c>
      <c r="E1057" t="inlineStr">
        <is>
          <t>7558</t>
        </is>
      </c>
      <c r="F1057" t="inlineStr">
        <is>
          <t>US</t>
        </is>
      </c>
      <c r="G1057" t="inlineStr">
        <is>
          <t>029896</t>
        </is>
      </c>
      <c r="H1057" t="inlineStr">
        <is>
          <t>02/08/2025</t>
        </is>
      </c>
      <c r="I1057" t="inlineStr">
        <is>
          <t>VERDE</t>
        </is>
      </c>
      <c r="J1057" t="inlineStr">
        <is>
          <t>http://www.aduanet.gob.pe/servlet/SgCDUI2?option=una&amp;n=40&amp;codaduana=046&amp;anoprese=2025&amp;numecorre=029896</t>
        </is>
      </c>
      <c r="K1057" t="inlineStr">
        <is>
          <t>2026-09-24T02:50:22.616190+00:00</t>
        </is>
      </c>
    </row>
    <row r="1058">
      <c r="A1058" t="inlineStr">
        <is>
          <t>20601958911</t>
        </is>
      </c>
      <c r="B1058" t="inlineStr">
        <is>
          <t>2025</t>
        </is>
      </c>
      <c r="C1058" t="inlineStr">
        <is>
          <t>8</t>
        </is>
      </c>
      <c r="D1058" t="inlineStr">
        <is>
          <t>046</t>
        </is>
      </c>
      <c r="E1058" t="inlineStr">
        <is>
          <t>7558</t>
        </is>
      </c>
      <c r="F1058" t="inlineStr">
        <is>
          <t>US</t>
        </is>
      </c>
      <c r="G1058" t="inlineStr">
        <is>
          <t>029929</t>
        </is>
      </c>
      <c r="H1058" t="inlineStr">
        <is>
          <t>02/08/2025</t>
        </is>
      </c>
      <c r="I1058" t="inlineStr">
        <is>
          <t>VERDE</t>
        </is>
      </c>
      <c r="J1058" t="inlineStr">
        <is>
          <t>http://www.aduanet.gob.pe/servlet/SgCDUI2?option=una&amp;n=40&amp;codaduana=046&amp;anoprese=2025&amp;numecorre=029929</t>
        </is>
      </c>
      <c r="K1058" t="inlineStr">
        <is>
          <t>2026-09-24T02:50:22.616190+00:00</t>
        </is>
      </c>
    </row>
    <row r="1059">
      <c r="A1059" t="inlineStr">
        <is>
          <t>20601958911</t>
        </is>
      </c>
      <c r="B1059" t="inlineStr">
        <is>
          <t>2025</t>
        </is>
      </c>
      <c r="C1059" t="inlineStr">
        <is>
          <t>8</t>
        </is>
      </c>
      <c r="D1059" t="inlineStr">
        <is>
          <t>046</t>
        </is>
      </c>
      <c r="E1059" t="inlineStr">
        <is>
          <t>7558</t>
        </is>
      </c>
      <c r="F1059" t="inlineStr">
        <is>
          <t>US</t>
        </is>
      </c>
      <c r="G1059" t="inlineStr">
        <is>
          <t>030566</t>
        </is>
      </c>
      <c r="H1059" t="inlineStr">
        <is>
          <t>09/08/2025</t>
        </is>
      </c>
      <c r="I1059" t="inlineStr">
        <is>
          <t>VERDE</t>
        </is>
      </c>
      <c r="J1059" t="inlineStr">
        <is>
          <t>http://www.aduanet.gob.pe/servlet/SgCDUI2?option=una&amp;n=40&amp;codaduana=046&amp;anoprese=2025&amp;numecorre=030566</t>
        </is>
      </c>
      <c r="K1059" t="inlineStr">
        <is>
          <t>2026-09-24T02:50:22.616190+00:00</t>
        </is>
      </c>
    </row>
    <row r="1060">
      <c r="A1060" t="inlineStr">
        <is>
          <t>20601958911</t>
        </is>
      </c>
      <c r="B1060" t="inlineStr">
        <is>
          <t>2025</t>
        </is>
      </c>
      <c r="C1060" t="inlineStr">
        <is>
          <t>8</t>
        </is>
      </c>
      <c r="D1060" t="inlineStr">
        <is>
          <t>046</t>
        </is>
      </c>
      <c r="E1060" t="inlineStr">
        <is>
          <t>7558</t>
        </is>
      </c>
      <c r="F1060" t="inlineStr">
        <is>
          <t>US</t>
        </is>
      </c>
      <c r="G1060" t="inlineStr">
        <is>
          <t>030052</t>
        </is>
      </c>
      <c r="H1060" t="inlineStr">
        <is>
          <t>13/08/2025</t>
        </is>
      </c>
      <c r="I1060" t="inlineStr">
        <is>
          <t>VERDE</t>
        </is>
      </c>
      <c r="J1060" t="inlineStr">
        <is>
          <t>http://www.aduanet.gob.pe/servlet/SgCDUI2?option=una&amp;n=40&amp;codaduana=046&amp;anoprese=2025&amp;numecorre=030052</t>
        </is>
      </c>
      <c r="K1060" t="inlineStr">
        <is>
          <t>2026-09-24T02:50:22.616190+00:00</t>
        </is>
      </c>
    </row>
    <row r="1061">
      <c r="A1061" t="inlineStr">
        <is>
          <t>20601958911</t>
        </is>
      </c>
      <c r="B1061" t="inlineStr">
        <is>
          <t>2025</t>
        </is>
      </c>
      <c r="C1061" t="inlineStr">
        <is>
          <t>9</t>
        </is>
      </c>
      <c r="D1061" t="inlineStr">
        <is>
          <t>046</t>
        </is>
      </c>
      <c r="E1061" t="inlineStr">
        <is>
          <t>7620</t>
        </is>
      </c>
      <c r="F1061" t="inlineStr">
        <is>
          <t>US</t>
        </is>
      </c>
      <c r="G1061" t="inlineStr">
        <is>
          <t>035787</t>
        </is>
      </c>
      <c r="H1061" t="inlineStr">
        <is>
          <t>19/09/2025</t>
        </is>
      </c>
      <c r="I1061" t="inlineStr">
        <is>
          <t>VERDE</t>
        </is>
      </c>
      <c r="J1061" t="inlineStr">
        <is>
          <t>http://www.aduanet.gob.pe/servlet/SgCDUI2?option=una&amp;n=40&amp;codaduana=046&amp;anoprese=2025&amp;numecorre=035787</t>
        </is>
      </c>
      <c r="K1061" t="inlineStr">
        <is>
          <t>2026-09-24T02:50:23.334610+00:00</t>
        </is>
      </c>
    </row>
    <row r="1062">
      <c r="A1062" t="inlineStr">
        <is>
          <t>20601958911</t>
        </is>
      </c>
      <c r="B1062" t="inlineStr">
        <is>
          <t>2025</t>
        </is>
      </c>
      <c r="C1062" t="inlineStr">
        <is>
          <t>9</t>
        </is>
      </c>
      <c r="D1062" t="inlineStr">
        <is>
          <t>046</t>
        </is>
      </c>
      <c r="E1062" t="inlineStr">
        <is>
          <t>7558</t>
        </is>
      </c>
      <c r="F1062" t="inlineStr">
        <is>
          <t>NZ</t>
        </is>
      </c>
      <c r="G1062" t="inlineStr">
        <is>
          <t>036356</t>
        </is>
      </c>
      <c r="H1062" t="inlineStr">
        <is>
          <t>23/09/2025</t>
        </is>
      </c>
      <c r="I1062" t="inlineStr">
        <is>
          <t>VERDE</t>
        </is>
      </c>
      <c r="J1062" t="inlineStr">
        <is>
          <t>http://www.aduanet.gob.pe/servlet/SgCDUI2?option=una&amp;n=40&amp;codaduana=046&amp;anoprese=2025&amp;numecorre=036356</t>
        </is>
      </c>
      <c r="K1062" t="inlineStr">
        <is>
          <t>2026-09-24T02:50:24.130997+00:00</t>
        </is>
      </c>
    </row>
    <row r="1063">
      <c r="A1063" t="inlineStr">
        <is>
          <t>20601958911</t>
        </is>
      </c>
      <c r="B1063" t="inlineStr">
        <is>
          <t>2025</t>
        </is>
      </c>
      <c r="C1063" t="inlineStr">
        <is>
          <t>9</t>
        </is>
      </c>
      <c r="D1063" t="inlineStr">
        <is>
          <t>046</t>
        </is>
      </c>
      <c r="E1063" t="inlineStr">
        <is>
          <t>7558</t>
        </is>
      </c>
      <c r="F1063" t="inlineStr">
        <is>
          <t>US</t>
        </is>
      </c>
      <c r="G1063" t="inlineStr">
        <is>
          <t>033962</t>
        </is>
      </c>
      <c r="H1063" t="inlineStr">
        <is>
          <t>06/09/2025</t>
        </is>
      </c>
      <c r="I1063" t="inlineStr">
        <is>
          <t>VERDE</t>
        </is>
      </c>
      <c r="J1063" t="inlineStr">
        <is>
          <t>http://www.aduanet.gob.pe/servlet/SgCDUI2?option=una&amp;n=40&amp;codaduana=046&amp;anoprese=2025&amp;numecorre=033962</t>
        </is>
      </c>
      <c r="K1063" t="inlineStr">
        <is>
          <t>2026-09-24T02:50:24.863561+00:00</t>
        </is>
      </c>
    </row>
    <row r="1064">
      <c r="A1064" t="inlineStr">
        <is>
          <t>20601958911</t>
        </is>
      </c>
      <c r="B1064" t="inlineStr">
        <is>
          <t>2025</t>
        </is>
      </c>
      <c r="C1064" t="inlineStr">
        <is>
          <t>9</t>
        </is>
      </c>
      <c r="D1064" t="inlineStr">
        <is>
          <t>046</t>
        </is>
      </c>
      <c r="E1064" t="inlineStr">
        <is>
          <t>7558</t>
        </is>
      </c>
      <c r="F1064" t="inlineStr">
        <is>
          <t>US</t>
        </is>
      </c>
      <c r="G1064" t="inlineStr">
        <is>
          <t>034106</t>
        </is>
      </c>
      <c r="H1064" t="inlineStr">
        <is>
          <t>13/09/2025</t>
        </is>
      </c>
      <c r="I1064" t="inlineStr">
        <is>
          <t>VERDE</t>
        </is>
      </c>
      <c r="J1064" t="inlineStr">
        <is>
          <t>http://www.aduanet.gob.pe/servlet/SgCDUI2?option=una&amp;n=40&amp;codaduana=046&amp;anoprese=2025&amp;numecorre=034106</t>
        </is>
      </c>
      <c r="K1064" t="inlineStr">
        <is>
          <t>2026-09-24T02:50:24.863561+00:00</t>
        </is>
      </c>
    </row>
    <row r="1065">
      <c r="A1065" t="inlineStr">
        <is>
          <t>20601958911</t>
        </is>
      </c>
      <c r="B1065" t="inlineStr">
        <is>
          <t>2025</t>
        </is>
      </c>
      <c r="C1065" t="inlineStr">
        <is>
          <t>10</t>
        </is>
      </c>
      <c r="D1065" t="inlineStr">
        <is>
          <t>046</t>
        </is>
      </c>
      <c r="E1065" t="inlineStr">
        <is>
          <t>7558</t>
        </is>
      </c>
      <c r="F1065" t="inlineStr">
        <is>
          <t>US</t>
        </is>
      </c>
      <c r="G1065" t="inlineStr">
        <is>
          <t>035864</t>
        </is>
      </c>
      <c r="H1065" t="inlineStr">
        <is>
          <t>04/10/2025</t>
        </is>
      </c>
      <c r="I1065" t="inlineStr">
        <is>
          <t>VERDE</t>
        </is>
      </c>
      <c r="J1065" t="inlineStr">
        <is>
          <t>http://www.aduanet.gob.pe/servlet/SgCDUI2?option=una&amp;n=40&amp;codaduana=046&amp;anoprese=2025&amp;numecorre=035864</t>
        </is>
      </c>
      <c r="K1065" t="inlineStr">
        <is>
          <t>2026-09-24T02:50:25.487551+00:00</t>
        </is>
      </c>
    </row>
    <row r="1066">
      <c r="A1066" t="inlineStr">
        <is>
          <t>20601958911</t>
        </is>
      </c>
      <c r="B1066" t="inlineStr">
        <is>
          <t>2025</t>
        </is>
      </c>
      <c r="C1066" t="inlineStr">
        <is>
          <t>10</t>
        </is>
      </c>
      <c r="D1066" t="inlineStr">
        <is>
          <t>046</t>
        </is>
      </c>
      <c r="E1066" t="inlineStr">
        <is>
          <t>7558</t>
        </is>
      </c>
      <c r="F1066" t="inlineStr">
        <is>
          <t>US</t>
        </is>
      </c>
      <c r="G1066" t="inlineStr">
        <is>
          <t>038054</t>
        </is>
      </c>
      <c r="H1066" t="inlineStr">
        <is>
          <t>07/10/2025</t>
        </is>
      </c>
      <c r="I1066" t="inlineStr">
        <is>
          <t>VERDE</t>
        </is>
      </c>
      <c r="J1066" t="inlineStr">
        <is>
          <t>http://www.aduanet.gob.pe/servlet/SgCDUI2?option=una&amp;n=40&amp;codaduana=046&amp;anoprese=2025&amp;numecorre=038054</t>
        </is>
      </c>
      <c r="K1066" t="inlineStr">
        <is>
          <t>2026-09-24T02:50:25.487551+00:00</t>
        </is>
      </c>
    </row>
    <row r="1067">
      <c r="A1067" t="inlineStr">
        <is>
          <t>20601958911</t>
        </is>
      </c>
      <c r="B1067" t="inlineStr">
        <is>
          <t>2025</t>
        </is>
      </c>
      <c r="C1067" t="inlineStr">
        <is>
          <t>10</t>
        </is>
      </c>
      <c r="D1067" t="inlineStr">
        <is>
          <t>046</t>
        </is>
      </c>
      <c r="E1067" t="inlineStr">
        <is>
          <t>7558</t>
        </is>
      </c>
      <c r="F1067" t="inlineStr">
        <is>
          <t>US</t>
        </is>
      </c>
      <c r="G1067" t="inlineStr">
        <is>
          <t>040417</t>
        </is>
      </c>
      <c r="H1067" t="inlineStr">
        <is>
          <t>18/10/2025</t>
        </is>
      </c>
      <c r="I1067" t="inlineStr">
        <is>
          <t>VERDE</t>
        </is>
      </c>
      <c r="J1067" t="inlineStr">
        <is>
          <t>http://www.aduanet.gob.pe/servlet/SgCDUI2?option=una&amp;n=40&amp;codaduana=046&amp;anoprese=2025&amp;numecorre=040417</t>
        </is>
      </c>
      <c r="K1067" t="inlineStr">
        <is>
          <t>2026-09-24T02:50:25.487551+00:00</t>
        </is>
      </c>
    </row>
    <row r="1068">
      <c r="A1068" t="inlineStr">
        <is>
          <t>20601958911</t>
        </is>
      </c>
      <c r="B1068" t="inlineStr">
        <is>
          <t>2025</t>
        </is>
      </c>
      <c r="C1068" t="inlineStr">
        <is>
          <t>10</t>
        </is>
      </c>
      <c r="D1068" t="inlineStr">
        <is>
          <t>046</t>
        </is>
      </c>
      <c r="E1068" t="inlineStr">
        <is>
          <t>7558</t>
        </is>
      </c>
      <c r="F1068" t="inlineStr">
        <is>
          <t>US</t>
        </is>
      </c>
      <c r="G1068" t="inlineStr">
        <is>
          <t>041810</t>
        </is>
      </c>
      <c r="H1068" t="inlineStr">
        <is>
          <t>22/10/2025</t>
        </is>
      </c>
      <c r="I1068" t="inlineStr">
        <is>
          <t>VERDE</t>
        </is>
      </c>
      <c r="J1068" t="inlineStr">
        <is>
          <t>http://www.aduanet.gob.pe/servlet/SgCDUI2?option=una&amp;n=40&amp;codaduana=046&amp;anoprese=2025&amp;numecorre=041810</t>
        </is>
      </c>
      <c r="K1068" t="inlineStr">
        <is>
          <t>2026-09-24T02:50:25.487551+00:00</t>
        </is>
      </c>
    </row>
    <row r="1069">
      <c r="A1069" t="inlineStr">
        <is>
          <t>20601958911</t>
        </is>
      </c>
      <c r="B1069" t="inlineStr">
        <is>
          <t>2025</t>
        </is>
      </c>
      <c r="C1069" t="inlineStr">
        <is>
          <t>10</t>
        </is>
      </c>
      <c r="D1069" t="inlineStr">
        <is>
          <t>046</t>
        </is>
      </c>
      <c r="E1069" t="inlineStr">
        <is>
          <t>7558</t>
        </is>
      </c>
      <c r="F1069" t="inlineStr">
        <is>
          <t>US</t>
        </is>
      </c>
      <c r="G1069" t="inlineStr">
        <is>
          <t>042721</t>
        </is>
      </c>
      <c r="H1069" t="inlineStr">
        <is>
          <t>26/10/2025</t>
        </is>
      </c>
      <c r="I1069" t="inlineStr">
        <is>
          <t>VERDE</t>
        </is>
      </c>
      <c r="J1069" t="inlineStr">
        <is>
          <t>http://www.aduanet.gob.pe/servlet/SgCDUI2?option=una&amp;n=40&amp;codaduana=046&amp;anoprese=2025&amp;numecorre=042721</t>
        </is>
      </c>
      <c r="K1069" t="inlineStr">
        <is>
          <t>2026-09-24T02:50:25.487551+00:00</t>
        </is>
      </c>
    </row>
    <row r="1070">
      <c r="A1070" t="inlineStr">
        <is>
          <t>20601958911</t>
        </is>
      </c>
      <c r="B1070" t="inlineStr">
        <is>
          <t>2025</t>
        </is>
      </c>
      <c r="C1070" t="inlineStr">
        <is>
          <t>10</t>
        </is>
      </c>
      <c r="D1070" t="inlineStr">
        <is>
          <t>046</t>
        </is>
      </c>
      <c r="E1070" t="inlineStr">
        <is>
          <t>7558</t>
        </is>
      </c>
      <c r="F1070" t="inlineStr">
        <is>
          <t>CA</t>
        </is>
      </c>
      <c r="G1070" t="inlineStr">
        <is>
          <t>038050</t>
        </is>
      </c>
      <c r="H1070" t="inlineStr">
        <is>
          <t>07/10/2025</t>
        </is>
      </c>
      <c r="I1070" t="inlineStr">
        <is>
          <t>VERDE</t>
        </is>
      </c>
      <c r="J1070" t="inlineStr">
        <is>
          <t>http://www.aduanet.gob.pe/servlet/SgCDUI2?option=una&amp;n=40&amp;codaduana=046&amp;anoprese=2025&amp;numecorre=038050</t>
        </is>
      </c>
      <c r="K1070" t="inlineStr">
        <is>
          <t>2026-09-24T02:50:26.164017+00:00</t>
        </is>
      </c>
    </row>
    <row r="1071">
      <c r="A1071" t="inlineStr">
        <is>
          <t>20601958911</t>
        </is>
      </c>
      <c r="B1071" t="inlineStr">
        <is>
          <t>2025</t>
        </is>
      </c>
      <c r="C1071" t="inlineStr">
        <is>
          <t>10</t>
        </is>
      </c>
      <c r="D1071" t="inlineStr">
        <is>
          <t>046</t>
        </is>
      </c>
      <c r="E1071" t="inlineStr">
        <is>
          <t>7558</t>
        </is>
      </c>
      <c r="F1071" t="inlineStr">
        <is>
          <t>CA</t>
        </is>
      </c>
      <c r="G1071" t="inlineStr">
        <is>
          <t>038053</t>
        </is>
      </c>
      <c r="H1071" t="inlineStr">
        <is>
          <t>07/10/2025</t>
        </is>
      </c>
      <c r="I1071" t="inlineStr">
        <is>
          <t>VERDE</t>
        </is>
      </c>
      <c r="J1071" t="inlineStr">
        <is>
          <t>http://www.aduanet.gob.pe/servlet/SgCDUI2?option=una&amp;n=40&amp;codaduana=046&amp;anoprese=2025&amp;numecorre=038053</t>
        </is>
      </c>
      <c r="K1071" t="inlineStr">
        <is>
          <t>2026-09-24T02:50:26.164017+00:00</t>
        </is>
      </c>
    </row>
    <row r="1072">
      <c r="A1072" t="inlineStr">
        <is>
          <t>20601958911</t>
        </is>
      </c>
      <c r="B1072" t="inlineStr">
        <is>
          <t>2025</t>
        </is>
      </c>
      <c r="C1072" t="inlineStr">
        <is>
          <t>10</t>
        </is>
      </c>
      <c r="D1072" t="inlineStr">
        <is>
          <t>046</t>
        </is>
      </c>
      <c r="E1072" t="inlineStr">
        <is>
          <t>7620</t>
        </is>
      </c>
      <c r="F1072" t="inlineStr">
        <is>
          <t>US</t>
        </is>
      </c>
      <c r="G1072" t="inlineStr">
        <is>
          <t>038072</t>
        </is>
      </c>
      <c r="H1072" t="inlineStr">
        <is>
          <t>07/10/2025</t>
        </is>
      </c>
      <c r="I1072" t="inlineStr">
        <is>
          <t>VERDE</t>
        </is>
      </c>
      <c r="J1072" t="inlineStr">
        <is>
          <t>http://www.aduanet.gob.pe/servlet/SgCDUI2?option=una&amp;n=40&amp;codaduana=046&amp;anoprese=2025&amp;numecorre=038072</t>
        </is>
      </c>
      <c r="K1072" t="inlineStr">
        <is>
          <t>2026-09-24T02:50:26.792884+00:00</t>
        </is>
      </c>
    </row>
    <row r="1073">
      <c r="A1073" t="inlineStr">
        <is>
          <t>20601958911</t>
        </is>
      </c>
      <c r="B1073" t="inlineStr">
        <is>
          <t>2025</t>
        </is>
      </c>
      <c r="C1073" t="inlineStr">
        <is>
          <t>10</t>
        </is>
      </c>
      <c r="D1073" t="inlineStr">
        <is>
          <t>046</t>
        </is>
      </c>
      <c r="E1073" t="inlineStr">
        <is>
          <t>7620</t>
        </is>
      </c>
      <c r="F1073" t="inlineStr">
        <is>
          <t>US</t>
        </is>
      </c>
      <c r="G1073" t="inlineStr">
        <is>
          <t>038073</t>
        </is>
      </c>
      <c r="H1073" t="inlineStr">
        <is>
          <t>07/10/2025</t>
        </is>
      </c>
      <c r="I1073" t="inlineStr">
        <is>
          <t>VERDE</t>
        </is>
      </c>
      <c r="J1073" t="inlineStr">
        <is>
          <t>http://www.aduanet.gob.pe/servlet/SgCDUI2?option=una&amp;n=40&amp;codaduana=046&amp;anoprese=2025&amp;numecorre=038073</t>
        </is>
      </c>
      <c r="K1073" t="inlineStr">
        <is>
          <t>2026-09-24T02:50:26.792884+00:00</t>
        </is>
      </c>
    </row>
    <row r="1074">
      <c r="A1074" t="inlineStr">
        <is>
          <t>20601958911</t>
        </is>
      </c>
      <c r="B1074" t="inlineStr">
        <is>
          <t>2025</t>
        </is>
      </c>
      <c r="C1074" t="inlineStr">
        <is>
          <t>10</t>
        </is>
      </c>
      <c r="D1074" t="inlineStr">
        <is>
          <t>046</t>
        </is>
      </c>
      <c r="E1074" t="inlineStr">
        <is>
          <t>7620</t>
        </is>
      </c>
      <c r="F1074" t="inlineStr">
        <is>
          <t>US</t>
        </is>
      </c>
      <c r="G1074" t="inlineStr">
        <is>
          <t>038856</t>
        </is>
      </c>
      <c r="H1074" t="inlineStr">
        <is>
          <t>11/10/2025</t>
        </is>
      </c>
      <c r="I1074" t="inlineStr">
        <is>
          <t>VERDE</t>
        </is>
      </c>
      <c r="J1074" t="inlineStr">
        <is>
          <t>http://www.aduanet.gob.pe/servlet/SgCDUI2?option=una&amp;n=40&amp;codaduana=046&amp;anoprese=2025&amp;numecorre=038856</t>
        </is>
      </c>
      <c r="K1074" t="inlineStr">
        <is>
          <t>2026-09-24T02:50:26.792884+00:00</t>
        </is>
      </c>
    </row>
    <row r="1075">
      <c r="A1075" t="inlineStr">
        <is>
          <t>20601958911</t>
        </is>
      </c>
      <c r="B1075" t="inlineStr">
        <is>
          <t>2025</t>
        </is>
      </c>
      <c r="C1075" t="inlineStr">
        <is>
          <t>10</t>
        </is>
      </c>
      <c r="D1075" t="inlineStr">
        <is>
          <t>046</t>
        </is>
      </c>
      <c r="E1075" t="inlineStr">
        <is>
          <t>7620</t>
        </is>
      </c>
      <c r="F1075" t="inlineStr">
        <is>
          <t>US</t>
        </is>
      </c>
      <c r="G1075" t="inlineStr">
        <is>
          <t>043657</t>
        </is>
      </c>
      <c r="H1075" t="inlineStr">
        <is>
          <t>29/10/2025</t>
        </is>
      </c>
      <c r="I1075" t="inlineStr">
        <is>
          <t>VERDE</t>
        </is>
      </c>
      <c r="J1075" t="inlineStr">
        <is>
          <t>http://www.aduanet.gob.pe/servlet/SgCDUI2?option=una&amp;n=40&amp;codaduana=046&amp;anoprese=2025&amp;numecorre=043657</t>
        </is>
      </c>
      <c r="K1075" t="inlineStr">
        <is>
          <t>2026-09-24T02:50:26.792884+00:00</t>
        </is>
      </c>
    </row>
    <row r="1076">
      <c r="A1076" t="inlineStr">
        <is>
          <t>20601958911</t>
        </is>
      </c>
      <c r="B1076" t="inlineStr">
        <is>
          <t>2025</t>
        </is>
      </c>
      <c r="C1076" t="inlineStr">
        <is>
          <t>11</t>
        </is>
      </c>
      <c r="D1076" t="inlineStr">
        <is>
          <t>046</t>
        </is>
      </c>
      <c r="E1076" t="inlineStr">
        <is>
          <t>7620</t>
        </is>
      </c>
      <c r="F1076" t="inlineStr">
        <is>
          <t>US</t>
        </is>
      </c>
      <c r="G1076" t="inlineStr">
        <is>
          <t>047036</t>
        </is>
      </c>
      <c r="H1076" t="inlineStr">
        <is>
          <t>08/11/2025</t>
        </is>
      </c>
      <c r="I1076" t="inlineStr">
        <is>
          <t>VERDE</t>
        </is>
      </c>
      <c r="J1076" t="inlineStr">
        <is>
          <t>http://www.aduanet.gob.pe/servlet/SgCDUI2?option=una&amp;n=40&amp;codaduana=046&amp;anoprese=2025&amp;numecorre=047036</t>
        </is>
      </c>
      <c r="K1076" t="inlineStr">
        <is>
          <t>2026-09-24T02:50:27.495007+00:00</t>
        </is>
      </c>
    </row>
    <row r="1077">
      <c r="A1077" t="inlineStr">
        <is>
          <t>20601958911</t>
        </is>
      </c>
      <c r="B1077" t="inlineStr">
        <is>
          <t>2025</t>
        </is>
      </c>
      <c r="C1077" t="inlineStr">
        <is>
          <t>11</t>
        </is>
      </c>
      <c r="D1077" t="inlineStr">
        <is>
          <t>046</t>
        </is>
      </c>
      <c r="E1077" t="inlineStr">
        <is>
          <t>7620</t>
        </is>
      </c>
      <c r="F1077" t="inlineStr">
        <is>
          <t>US</t>
        </is>
      </c>
      <c r="G1077" t="inlineStr">
        <is>
          <t>055313</t>
        </is>
      </c>
      <c r="H1077" t="inlineStr">
        <is>
          <t>28/11/2025</t>
        </is>
      </c>
      <c r="I1077" t="inlineStr">
        <is>
          <t>VERDE</t>
        </is>
      </c>
      <c r="J1077" t="inlineStr">
        <is>
          <t>http://www.aduanet.gob.pe/servlet/SgCDUI2?option=una&amp;n=40&amp;codaduana=046&amp;anoprese=2025&amp;numecorre=055313</t>
        </is>
      </c>
      <c r="K1077" t="inlineStr">
        <is>
          <t>2026-09-24T02:50:27.495007+00:00</t>
        </is>
      </c>
    </row>
    <row r="1078">
      <c r="A1078" t="inlineStr">
        <is>
          <t>20601958911</t>
        </is>
      </c>
      <c r="B1078" t="inlineStr">
        <is>
          <t>2025</t>
        </is>
      </c>
      <c r="C1078" t="inlineStr">
        <is>
          <t>11</t>
        </is>
      </c>
      <c r="D1078" t="inlineStr">
        <is>
          <t>046</t>
        </is>
      </c>
      <c r="E1078" t="inlineStr">
        <is>
          <t>7620</t>
        </is>
      </c>
      <c r="F1078" t="inlineStr">
        <is>
          <t>US</t>
        </is>
      </c>
      <c r="G1078" t="inlineStr">
        <is>
          <t>055307</t>
        </is>
      </c>
      <c r="H1078" t="inlineStr">
        <is>
          <t>29/11/2025</t>
        </is>
      </c>
      <c r="I1078" t="inlineStr">
        <is>
          <t>VERDE</t>
        </is>
      </c>
      <c r="J1078" t="inlineStr">
        <is>
          <t>http://www.aduanet.gob.pe/servlet/SgCDUI2?option=una&amp;n=40&amp;codaduana=046&amp;anoprese=2025&amp;numecorre=055307</t>
        </is>
      </c>
      <c r="K1078" t="inlineStr">
        <is>
          <t>2026-09-24T02:50:27.495007+00:00</t>
        </is>
      </c>
    </row>
    <row r="1079">
      <c r="A1079" t="inlineStr">
        <is>
          <t>20601958911</t>
        </is>
      </c>
      <c r="B1079" t="inlineStr">
        <is>
          <t>2025</t>
        </is>
      </c>
      <c r="C1079" t="inlineStr">
        <is>
          <t>11</t>
        </is>
      </c>
      <c r="D1079" t="inlineStr">
        <is>
          <t>046</t>
        </is>
      </c>
      <c r="E1079" t="inlineStr">
        <is>
          <t>7558</t>
        </is>
      </c>
      <c r="F1079" t="inlineStr">
        <is>
          <t>US</t>
        </is>
      </c>
      <c r="G1079" t="inlineStr">
        <is>
          <t>045128</t>
        </is>
      </c>
      <c r="H1079" t="inlineStr">
        <is>
          <t>02/11/2025</t>
        </is>
      </c>
      <c r="I1079" t="inlineStr">
        <is>
          <t>VERDE</t>
        </is>
      </c>
      <c r="J1079" t="inlineStr">
        <is>
          <t>http://www.aduanet.gob.pe/servlet/SgCDUI2?option=una&amp;n=40&amp;codaduana=046&amp;anoprese=2025&amp;numecorre=045128</t>
        </is>
      </c>
      <c r="K1079" t="inlineStr">
        <is>
          <t>2026-09-24T02:50:28.298761+00:00</t>
        </is>
      </c>
    </row>
    <row r="1080">
      <c r="A1080" t="inlineStr">
        <is>
          <t>20601958911</t>
        </is>
      </c>
      <c r="B1080" t="inlineStr">
        <is>
          <t>2025</t>
        </is>
      </c>
      <c r="C1080" t="inlineStr">
        <is>
          <t>11</t>
        </is>
      </c>
      <c r="D1080" t="inlineStr">
        <is>
          <t>046</t>
        </is>
      </c>
      <c r="E1080" t="inlineStr">
        <is>
          <t>7558</t>
        </is>
      </c>
      <c r="F1080" t="inlineStr">
        <is>
          <t>US</t>
        </is>
      </c>
      <c r="G1080" t="inlineStr">
        <is>
          <t>045129</t>
        </is>
      </c>
      <c r="H1080" t="inlineStr">
        <is>
          <t>02/11/2025</t>
        </is>
      </c>
      <c r="I1080" t="inlineStr">
        <is>
          <t>VERDE</t>
        </is>
      </c>
      <c r="J1080" t="inlineStr">
        <is>
          <t>http://www.aduanet.gob.pe/servlet/SgCDUI2?option=una&amp;n=40&amp;codaduana=046&amp;anoprese=2025&amp;numecorre=045129</t>
        </is>
      </c>
      <c r="K1080" t="inlineStr">
        <is>
          <t>2026-09-24T02:50:28.298761+00:00</t>
        </is>
      </c>
    </row>
    <row r="1081">
      <c r="A1081" t="inlineStr">
        <is>
          <t>20601958911</t>
        </is>
      </c>
      <c r="B1081" t="inlineStr">
        <is>
          <t>2025</t>
        </is>
      </c>
      <c r="C1081" t="inlineStr">
        <is>
          <t>11</t>
        </is>
      </c>
      <c r="D1081" t="inlineStr">
        <is>
          <t>046</t>
        </is>
      </c>
      <c r="E1081" t="inlineStr">
        <is>
          <t>7558</t>
        </is>
      </c>
      <c r="F1081" t="inlineStr">
        <is>
          <t>US</t>
        </is>
      </c>
      <c r="G1081" t="inlineStr">
        <is>
          <t>045241</t>
        </is>
      </c>
      <c r="H1081" t="inlineStr">
        <is>
          <t>09/11/2025</t>
        </is>
      </c>
      <c r="I1081" t="inlineStr">
        <is>
          <t>VERDE</t>
        </is>
      </c>
      <c r="J1081" t="inlineStr">
        <is>
          <t>http://www.aduanet.gob.pe/servlet/SgCDUI2?option=una&amp;n=40&amp;codaduana=046&amp;anoprese=2025&amp;numecorre=045241</t>
        </is>
      </c>
      <c r="K1081" t="inlineStr">
        <is>
          <t>2026-09-24T02:50:28.298761+00:00</t>
        </is>
      </c>
    </row>
    <row r="1082">
      <c r="A1082" t="inlineStr">
        <is>
          <t>20601958911</t>
        </is>
      </c>
      <c r="B1082" t="inlineStr">
        <is>
          <t>2025</t>
        </is>
      </c>
      <c r="C1082" t="inlineStr">
        <is>
          <t>11</t>
        </is>
      </c>
      <c r="D1082" t="inlineStr">
        <is>
          <t>046</t>
        </is>
      </c>
      <c r="E1082" t="inlineStr">
        <is>
          <t>7558</t>
        </is>
      </c>
      <c r="F1082" t="inlineStr">
        <is>
          <t>US</t>
        </is>
      </c>
      <c r="G1082" t="inlineStr">
        <is>
          <t>055682</t>
        </is>
      </c>
      <c r="H1082" t="inlineStr">
        <is>
          <t>29/11/2025</t>
        </is>
      </c>
      <c r="I1082" t="inlineStr">
        <is>
          <t>VERDE</t>
        </is>
      </c>
      <c r="J1082" t="inlineStr">
        <is>
          <t>http://www.aduanet.gob.pe/servlet/SgCDUI2?option=una&amp;n=40&amp;codaduana=046&amp;anoprese=2025&amp;numecorre=055682</t>
        </is>
      </c>
      <c r="K1082" t="inlineStr">
        <is>
          <t>2026-09-24T02:50:28.298761+00:00</t>
        </is>
      </c>
    </row>
    <row r="1083">
      <c r="A1083" t="inlineStr">
        <is>
          <t>20601958911</t>
        </is>
      </c>
      <c r="B1083" t="inlineStr">
        <is>
          <t>2025</t>
        </is>
      </c>
      <c r="C1083" t="inlineStr">
        <is>
          <t>11</t>
        </is>
      </c>
      <c r="D1083" t="inlineStr">
        <is>
          <t>046</t>
        </is>
      </c>
      <c r="E1083" t="inlineStr">
        <is>
          <t>7558</t>
        </is>
      </c>
      <c r="F1083" t="inlineStr">
        <is>
          <t>CA</t>
        </is>
      </c>
      <c r="G1083" t="inlineStr">
        <is>
          <t>042725</t>
        </is>
      </c>
      <c r="H1083" t="inlineStr">
        <is>
          <t>02/11/2025</t>
        </is>
      </c>
      <c r="I1083" t="inlineStr">
        <is>
          <t>VERDE</t>
        </is>
      </c>
      <c r="J1083" t="inlineStr">
        <is>
          <t>http://www.aduanet.gob.pe/servlet/SgCDUI2?option=una&amp;n=40&amp;codaduana=046&amp;anoprese=2025&amp;numecorre=042725</t>
        </is>
      </c>
      <c r="K1083" t="inlineStr">
        <is>
          <t>2026-09-24T02:50:29.036262+00:00</t>
        </is>
      </c>
    </row>
    <row r="1084">
      <c r="A1084" t="inlineStr">
        <is>
          <t>20601958911</t>
        </is>
      </c>
      <c r="B1084" t="inlineStr">
        <is>
          <t>2025</t>
        </is>
      </c>
      <c r="C1084" t="inlineStr">
        <is>
          <t>12</t>
        </is>
      </c>
      <c r="D1084" t="inlineStr">
        <is>
          <t>046</t>
        </is>
      </c>
      <c r="E1084" t="inlineStr">
        <is>
          <t>7620</t>
        </is>
      </c>
      <c r="F1084" t="inlineStr">
        <is>
          <t>US</t>
        </is>
      </c>
      <c r="G1084" t="inlineStr">
        <is>
          <t>063731</t>
        </is>
      </c>
      <c r="H1084" t="inlineStr">
        <is>
          <t>19/12/2025</t>
        </is>
      </c>
      <c r="I1084" t="inlineStr">
        <is>
          <t>VERDE</t>
        </is>
      </c>
      <c r="J1084" t="inlineStr">
        <is>
          <t>http://www.aduanet.gob.pe/servlet/SgCDUI2?option=una&amp;n=40&amp;codaduana=046&amp;anoprese=2025&amp;numecorre=063731</t>
        </is>
      </c>
      <c r="K1084" t="inlineStr">
        <is>
          <t>2026-09-24T02:50:29.751994+00:00</t>
        </is>
      </c>
    </row>
    <row r="1085">
      <c r="A1085" t="inlineStr">
        <is>
          <t>20601958911</t>
        </is>
      </c>
      <c r="B1085" t="inlineStr">
        <is>
          <t>2025</t>
        </is>
      </c>
      <c r="C1085" t="inlineStr">
        <is>
          <t>12</t>
        </is>
      </c>
      <c r="D1085" t="inlineStr">
        <is>
          <t>046</t>
        </is>
      </c>
      <c r="E1085" t="inlineStr">
        <is>
          <t>7620</t>
        </is>
      </c>
      <c r="F1085" t="inlineStr">
        <is>
          <t>US</t>
        </is>
      </c>
      <c r="G1085" t="inlineStr">
        <is>
          <t>065597</t>
        </is>
      </c>
      <c r="H1085" t="inlineStr">
        <is>
          <t>27/12/2025</t>
        </is>
      </c>
      <c r="I1085" t="inlineStr">
        <is>
          <t>VERDE</t>
        </is>
      </c>
      <c r="J1085" t="inlineStr">
        <is>
          <t>http://www.aduanet.gob.pe/servlet/SgCDUI2?option=una&amp;n=40&amp;codaduana=046&amp;anoprese=2025&amp;numecorre=065597</t>
        </is>
      </c>
      <c r="K1085" t="inlineStr">
        <is>
          <t>2026-09-24T02:50:29.751994+00:00</t>
        </is>
      </c>
    </row>
    <row r="1086">
      <c r="A1086" t="inlineStr">
        <is>
          <t>20601958911</t>
        </is>
      </c>
      <c r="B1086" t="inlineStr">
        <is>
          <t>2025</t>
        </is>
      </c>
      <c r="C1086" t="inlineStr">
        <is>
          <t>12</t>
        </is>
      </c>
      <c r="D1086" t="inlineStr">
        <is>
          <t>046</t>
        </is>
      </c>
      <c r="E1086" t="inlineStr">
        <is>
          <t>7558</t>
        </is>
      </c>
      <c r="F1086" t="inlineStr">
        <is>
          <t>IT</t>
        </is>
      </c>
      <c r="G1086" t="inlineStr">
        <is>
          <t>065478</t>
        </is>
      </c>
      <c r="H1086" t="inlineStr">
        <is>
          <t>24/12/2025</t>
        </is>
      </c>
      <c r="I1086" t="inlineStr">
        <is>
          <t>VERDE</t>
        </is>
      </c>
      <c r="J1086" t="inlineStr">
        <is>
          <t>http://www.aduanet.gob.pe/servlet/SgCDUI2?option=una&amp;n=40&amp;codaduana=046&amp;anoprese=2025&amp;numecorre=065478</t>
        </is>
      </c>
      <c r="K1086" t="inlineStr">
        <is>
          <t>2026-09-24T02:50:30.489779+00:00</t>
        </is>
      </c>
    </row>
    <row r="1087">
      <c r="A1087" t="inlineStr">
        <is>
          <t>20601958911</t>
        </is>
      </c>
      <c r="B1087" t="inlineStr">
        <is>
          <t>2025</t>
        </is>
      </c>
      <c r="C1087" t="inlineStr">
        <is>
          <t>12</t>
        </is>
      </c>
      <c r="D1087" t="inlineStr">
        <is>
          <t>046</t>
        </is>
      </c>
      <c r="E1087" t="inlineStr">
        <is>
          <t>7558</t>
        </is>
      </c>
      <c r="F1087" t="inlineStr">
        <is>
          <t>US</t>
        </is>
      </c>
      <c r="G1087" t="inlineStr">
        <is>
          <t>061244</t>
        </is>
      </c>
      <c r="H1087" t="inlineStr">
        <is>
          <t>13/12/2025</t>
        </is>
      </c>
      <c r="I1087" t="inlineStr">
        <is>
          <t>VERDE</t>
        </is>
      </c>
      <c r="J1087" t="inlineStr">
        <is>
          <t>http://www.aduanet.gob.pe/servlet/SgCDUI2?option=una&amp;n=40&amp;codaduana=046&amp;anoprese=2025&amp;numecorre=061244</t>
        </is>
      </c>
      <c r="K1087" t="inlineStr">
        <is>
          <t>2026-09-24T02:50:31.258878+00:00</t>
        </is>
      </c>
    </row>
    <row r="1088">
      <c r="A1088" t="inlineStr">
        <is>
          <t>20601958911</t>
        </is>
      </c>
      <c r="B1088" t="inlineStr">
        <is>
          <t>2025</t>
        </is>
      </c>
      <c r="C1088" t="inlineStr">
        <is>
          <t>12</t>
        </is>
      </c>
      <c r="D1088" t="inlineStr">
        <is>
          <t>046</t>
        </is>
      </c>
      <c r="E1088" t="inlineStr">
        <is>
          <t>7558</t>
        </is>
      </c>
      <c r="F1088" t="inlineStr">
        <is>
          <t>US</t>
        </is>
      </c>
      <c r="G1088" t="inlineStr">
        <is>
          <t>060538</t>
        </is>
      </c>
      <c r="H1088" t="inlineStr">
        <is>
          <t>20/12/2025</t>
        </is>
      </c>
      <c r="I1088" t="inlineStr">
        <is>
          <t>VERDE</t>
        </is>
      </c>
      <c r="J1088" t="inlineStr">
        <is>
          <t>http://www.aduanet.gob.pe/servlet/SgCDUI2?option=una&amp;n=40&amp;codaduana=046&amp;anoprese=2025&amp;numecorre=060538</t>
        </is>
      </c>
      <c r="K1088" t="inlineStr">
        <is>
          <t>2026-09-24T02:50:31.258878+00:00</t>
        </is>
      </c>
    </row>
    <row r="1089">
      <c r="A1089" t="inlineStr">
        <is>
          <t>20601958911</t>
        </is>
      </c>
      <c r="B1089" t="inlineStr">
        <is>
          <t>2025</t>
        </is>
      </c>
      <c r="C1089" t="inlineStr">
        <is>
          <t>12</t>
        </is>
      </c>
      <c r="D1089" t="inlineStr">
        <is>
          <t>046</t>
        </is>
      </c>
      <c r="E1089" t="inlineStr">
        <is>
          <t>7558</t>
        </is>
      </c>
      <c r="F1089" t="inlineStr">
        <is>
          <t>US</t>
        </is>
      </c>
      <c r="G1089" t="inlineStr">
        <is>
          <t>065855</t>
        </is>
      </c>
      <c r="H1089" t="inlineStr">
        <is>
          <t>27/12/2025</t>
        </is>
      </c>
      <c r="I1089" t="inlineStr">
        <is>
          <t>VERDE</t>
        </is>
      </c>
      <c r="J1089" t="inlineStr">
        <is>
          <t>http://www.aduanet.gob.pe/servlet/SgCDUI2?option=una&amp;n=40&amp;codaduana=046&amp;anoprese=2025&amp;numecorre=065855</t>
        </is>
      </c>
      <c r="K1089" t="inlineStr">
        <is>
          <t>2026-09-24T02:50:31.258878+00:00</t>
        </is>
      </c>
    </row>
    <row r="1090">
      <c r="A1090" t="inlineStr">
        <is>
          <t>20601958911</t>
        </is>
      </c>
      <c r="B1090" t="inlineStr">
        <is>
          <t>2025</t>
        </is>
      </c>
      <c r="C1090" t="inlineStr">
        <is>
          <t>12</t>
        </is>
      </c>
      <c r="D1090" t="inlineStr">
        <is>
          <t>046</t>
        </is>
      </c>
      <c r="E1090" t="inlineStr">
        <is>
          <t>7558</t>
        </is>
      </c>
      <c r="F1090" t="inlineStr">
        <is>
          <t>US</t>
        </is>
      </c>
      <c r="G1090" t="inlineStr">
        <is>
          <t>065856</t>
        </is>
      </c>
      <c r="H1090" t="inlineStr">
        <is>
          <t>27/12/2025</t>
        </is>
      </c>
      <c r="I1090" t="inlineStr">
        <is>
          <t>VERDE</t>
        </is>
      </c>
      <c r="J1090" t="inlineStr">
        <is>
          <t>http://www.aduanet.gob.pe/servlet/SgCDUI2?option=una&amp;n=40&amp;codaduana=046&amp;anoprese=2025&amp;numecorre=065856</t>
        </is>
      </c>
      <c r="K1090" t="inlineStr">
        <is>
          <t>2026-09-24T02:50:31.258878+00:00</t>
        </is>
      </c>
    </row>
    <row r="1091">
      <c r="A1091" t="inlineStr">
        <is>
          <t>20601958911</t>
        </is>
      </c>
      <c r="B1091" t="inlineStr">
        <is>
          <t>2026</t>
        </is>
      </c>
      <c r="C1091" t="inlineStr">
        <is>
          <t>1</t>
        </is>
      </c>
      <c r="D1091" t="inlineStr">
        <is>
          <t>046</t>
        </is>
      </c>
      <c r="E1091" t="inlineStr">
        <is>
          <t>7620</t>
        </is>
      </c>
      <c r="F1091" t="inlineStr">
        <is>
          <t>US</t>
        </is>
      </c>
      <c r="G1091" t="inlineStr">
        <is>
          <t>003446</t>
        </is>
      </c>
      <c r="H1091" t="inlineStr">
        <is>
          <t>24/01/2026</t>
        </is>
      </c>
      <c r="I1091" t="inlineStr">
        <is>
          <t>VERDE</t>
        </is>
      </c>
      <c r="J1091" t="inlineStr">
        <is>
          <t>http://www.aduanet.gob.pe/servlet/SgCDUI2?option=una&amp;n=40&amp;codaduana=046&amp;anoprese=2026&amp;numecorre=003446</t>
        </is>
      </c>
      <c r="K1091" t="inlineStr">
        <is>
          <t>2026-09-24T02:50:31.884302+00:00</t>
        </is>
      </c>
    </row>
    <row r="1092">
      <c r="A1092" t="inlineStr">
        <is>
          <t>20601958911</t>
        </is>
      </c>
      <c r="B1092" t="inlineStr">
        <is>
          <t>2026</t>
        </is>
      </c>
      <c r="C1092" t="inlineStr">
        <is>
          <t>1</t>
        </is>
      </c>
      <c r="D1092" t="inlineStr">
        <is>
          <t>046</t>
        </is>
      </c>
      <c r="E1092" t="inlineStr">
        <is>
          <t>7558</t>
        </is>
      </c>
      <c r="F1092" t="inlineStr">
        <is>
          <t>US</t>
        </is>
      </c>
      <c r="G1092" t="inlineStr">
        <is>
          <t>001535</t>
        </is>
      </c>
      <c r="H1092" t="inlineStr">
        <is>
          <t>12/01/2026</t>
        </is>
      </c>
      <c r="I1092" t="inlineStr">
        <is>
          <t>VERDE</t>
        </is>
      </c>
      <c r="J1092" t="inlineStr">
        <is>
          <t>http://www.aduanet.gob.pe/servlet/SgCDUI2?option=una&amp;n=40&amp;codaduana=046&amp;anoprese=2026&amp;numecorre=001535</t>
        </is>
      </c>
      <c r="K1092" t="inlineStr">
        <is>
          <t>2026-09-24T02:50:32.487796+00:00</t>
        </is>
      </c>
    </row>
    <row r="1093">
      <c r="A1093" t="inlineStr">
        <is>
          <t>20601958911</t>
        </is>
      </c>
      <c r="B1093" t="inlineStr">
        <is>
          <t>2026</t>
        </is>
      </c>
      <c r="C1093" t="inlineStr">
        <is>
          <t>1</t>
        </is>
      </c>
      <c r="D1093" t="inlineStr">
        <is>
          <t>046</t>
        </is>
      </c>
      <c r="E1093" t="inlineStr">
        <is>
          <t>7558</t>
        </is>
      </c>
      <c r="F1093" t="inlineStr">
        <is>
          <t>US</t>
        </is>
      </c>
      <c r="G1093" t="inlineStr">
        <is>
          <t>002885</t>
        </is>
      </c>
      <c r="H1093" t="inlineStr">
        <is>
          <t>21/01/2026</t>
        </is>
      </c>
      <c r="I1093" t="inlineStr">
        <is>
          <t>VERDE</t>
        </is>
      </c>
      <c r="J1093" t="inlineStr">
        <is>
          <t>http://www.aduanet.gob.pe/servlet/SgCDUI2?option=una&amp;n=40&amp;codaduana=046&amp;anoprese=2026&amp;numecorre=002885</t>
        </is>
      </c>
      <c r="K1093" t="inlineStr">
        <is>
          <t>2026-09-24T02:50:32.487796+00:00</t>
        </is>
      </c>
    </row>
    <row r="1094">
      <c r="A1094" t="inlineStr">
        <is>
          <t>20601958911</t>
        </is>
      </c>
      <c r="B1094" t="inlineStr">
        <is>
          <t>2026</t>
        </is>
      </c>
      <c r="C1094" t="inlineStr">
        <is>
          <t>1</t>
        </is>
      </c>
      <c r="D1094" t="inlineStr">
        <is>
          <t>046</t>
        </is>
      </c>
      <c r="E1094" t="inlineStr">
        <is>
          <t>7558</t>
        </is>
      </c>
      <c r="F1094" t="inlineStr">
        <is>
          <t>DE</t>
        </is>
      </c>
      <c r="G1094" t="inlineStr">
        <is>
          <t>067335</t>
        </is>
      </c>
      <c r="H1094" t="inlineStr">
        <is>
          <t>02/01/2026</t>
        </is>
      </c>
      <c r="I1094" t="inlineStr">
        <is>
          <t>VERDE</t>
        </is>
      </c>
      <c r="J1094" t="inlineStr">
        <is>
          <t>http://www.aduanet.gob.pe/servlet/SgCDUI2?option=una&amp;n=40&amp;codaduana=046&amp;anoprese=2025&amp;numecorre=067335</t>
        </is>
      </c>
      <c r="K1094" t="inlineStr">
        <is>
          <t>2026-09-24T02:50:33.268823+00:00</t>
        </is>
      </c>
    </row>
    <row r="1095">
      <c r="A1095" t="inlineStr">
        <is>
          <t>20601958911</t>
        </is>
      </c>
      <c r="B1095" t="inlineStr">
        <is>
          <t>2026</t>
        </is>
      </c>
      <c r="C1095" t="inlineStr">
        <is>
          <t>2</t>
        </is>
      </c>
      <c r="D1095" t="inlineStr">
        <is>
          <t>046</t>
        </is>
      </c>
      <c r="E1095" t="inlineStr">
        <is>
          <t>7558</t>
        </is>
      </c>
      <c r="F1095" t="inlineStr">
        <is>
          <t>US</t>
        </is>
      </c>
      <c r="G1095" t="inlineStr">
        <is>
          <t>007032</t>
        </is>
      </c>
      <c r="H1095" t="inlineStr">
        <is>
          <t>13/02/2026</t>
        </is>
      </c>
      <c r="I1095" t="inlineStr">
        <is>
          <t>VERDE</t>
        </is>
      </c>
      <c r="J1095" t="inlineStr">
        <is>
          <t>http://www.aduanet.gob.pe/servlet/SgCDUI2?option=una&amp;n=40&amp;codaduana=046&amp;anoprese=2026&amp;numecorre=007032</t>
        </is>
      </c>
      <c r="K1095" t="inlineStr">
        <is>
          <t>2026-09-24T02:50:34.046986+00:00</t>
        </is>
      </c>
    </row>
    <row r="1096">
      <c r="A1096" t="inlineStr">
        <is>
          <t>20601958911</t>
        </is>
      </c>
      <c r="B1096" t="inlineStr">
        <is>
          <t>2026</t>
        </is>
      </c>
      <c r="C1096" t="inlineStr">
        <is>
          <t>2</t>
        </is>
      </c>
      <c r="D1096" t="inlineStr">
        <is>
          <t>046</t>
        </is>
      </c>
      <c r="E1096" t="inlineStr">
        <is>
          <t>7558</t>
        </is>
      </c>
      <c r="F1096" t="inlineStr">
        <is>
          <t>US</t>
        </is>
      </c>
      <c r="G1096" t="inlineStr">
        <is>
          <t>010453</t>
        </is>
      </c>
      <c r="H1096" t="inlineStr">
        <is>
          <t>28/02/2026</t>
        </is>
      </c>
      <c r="I1096" t="inlineStr">
        <is>
          <t>VERDE</t>
        </is>
      </c>
      <c r="J1096" t="inlineStr">
        <is>
          <t>http://www.aduanet.gob.pe/servlet/SgCDUI2?option=una&amp;n=40&amp;codaduana=046&amp;anoprese=2026&amp;numecorre=010453</t>
        </is>
      </c>
      <c r="K1096" t="inlineStr">
        <is>
          <t>2026-09-24T02:50:34.046986+00:00</t>
        </is>
      </c>
    </row>
    <row r="1097">
      <c r="A1097" t="inlineStr">
        <is>
          <t>20601958911</t>
        </is>
      </c>
      <c r="B1097" t="inlineStr">
        <is>
          <t>2026</t>
        </is>
      </c>
      <c r="C1097" t="inlineStr">
        <is>
          <t>2</t>
        </is>
      </c>
      <c r="D1097" t="inlineStr">
        <is>
          <t>046</t>
        </is>
      </c>
      <c r="E1097" t="inlineStr">
        <is>
          <t>7620</t>
        </is>
      </c>
      <c r="F1097" t="inlineStr">
        <is>
          <t>US</t>
        </is>
      </c>
      <c r="G1097" t="inlineStr">
        <is>
          <t>006646</t>
        </is>
      </c>
      <c r="H1097" t="inlineStr">
        <is>
          <t>08/02/2026</t>
        </is>
      </c>
      <c r="I1097" t="inlineStr">
        <is>
          <t>VERDE</t>
        </is>
      </c>
      <c r="J1097" t="inlineStr">
        <is>
          <t>http://www.aduanet.gob.pe/servlet/SgCDUI2?option=una&amp;n=40&amp;codaduana=046&amp;anoprese=2026&amp;numecorre=006646</t>
        </is>
      </c>
      <c r="K1097" t="inlineStr">
        <is>
          <t>2026-09-24T02:50:34.749898+00:00</t>
        </is>
      </c>
    </row>
    <row r="1098">
      <c r="A1098" t="inlineStr">
        <is>
          <t>20601958911</t>
        </is>
      </c>
      <c r="B1098" t="inlineStr">
        <is>
          <t>2026</t>
        </is>
      </c>
      <c r="C1098" t="inlineStr">
        <is>
          <t>3</t>
        </is>
      </c>
      <c r="D1098" t="inlineStr">
        <is>
          <t>046</t>
        </is>
      </c>
      <c r="E1098" t="inlineStr">
        <is>
          <t>7558</t>
        </is>
      </c>
      <c r="F1098" t="inlineStr">
        <is>
          <t>KR</t>
        </is>
      </c>
      <c r="G1098" t="inlineStr">
        <is>
          <t>010470</t>
        </is>
      </c>
      <c r="H1098" t="inlineStr">
        <is>
          <t>04/03/2026</t>
        </is>
      </c>
      <c r="I1098" t="inlineStr">
        <is>
          <t>VERDE</t>
        </is>
      </c>
      <c r="J1098" t="inlineStr">
        <is>
          <t>http://www.aduanet.gob.pe/servlet/SgCDUI2?option=una&amp;n=40&amp;codaduana=046&amp;anoprese=2026&amp;numecorre=010470</t>
        </is>
      </c>
      <c r="K1098" t="inlineStr">
        <is>
          <t>2026-09-24T02:50:35.453060+00:00</t>
        </is>
      </c>
    </row>
    <row r="1099">
      <c r="A1099" t="inlineStr">
        <is>
          <t>20601958911</t>
        </is>
      </c>
      <c r="B1099" t="inlineStr">
        <is>
          <t>2026</t>
        </is>
      </c>
      <c r="C1099" t="inlineStr">
        <is>
          <t>3</t>
        </is>
      </c>
      <c r="D1099" t="inlineStr">
        <is>
          <t>046</t>
        </is>
      </c>
      <c r="E1099" t="inlineStr">
        <is>
          <t>7620</t>
        </is>
      </c>
      <c r="F1099" t="inlineStr">
        <is>
          <t>US</t>
        </is>
      </c>
      <c r="G1099" t="inlineStr">
        <is>
          <t>014477</t>
        </is>
      </c>
      <c r="H1099" t="inlineStr">
        <is>
          <t>28/03/2026</t>
        </is>
      </c>
      <c r="I1099" t="inlineStr">
        <is>
          <t>VERDE</t>
        </is>
      </c>
      <c r="J1099" t="inlineStr">
        <is>
          <t>http://www.aduanet.gob.pe/servlet/SgCDUI2?option=una&amp;n=40&amp;codaduana=046&amp;anoprese=2026&amp;numecorre=014477</t>
        </is>
      </c>
      <c r="K1099" t="inlineStr">
        <is>
          <t>2026-09-24T02:50:36.155987+00:00</t>
        </is>
      </c>
    </row>
    <row r="1100">
      <c r="A1100" t="inlineStr">
        <is>
          <t>20601958911</t>
        </is>
      </c>
      <c r="B1100" t="inlineStr">
        <is>
          <t>2026</t>
        </is>
      </c>
      <c r="C1100" t="inlineStr">
        <is>
          <t>4</t>
        </is>
      </c>
      <c r="D1100" t="inlineStr">
        <is>
          <t>046</t>
        </is>
      </c>
      <c r="E1100" t="inlineStr">
        <is>
          <t>7558</t>
        </is>
      </c>
      <c r="F1100" t="inlineStr">
        <is>
          <t>US</t>
        </is>
      </c>
      <c r="G1100" t="inlineStr">
        <is>
          <t>017983</t>
        </is>
      </c>
      <c r="H1100" t="inlineStr">
        <is>
          <t>25/04/2026</t>
        </is>
      </c>
      <c r="I1100" t="inlineStr">
        <is>
          <t>VERDE</t>
        </is>
      </c>
      <c r="J1100" t="inlineStr">
        <is>
          <t>http://www.aduanet.gob.pe/servlet/SgCDUI2?option=una&amp;n=40&amp;codaduana=046&amp;anoprese=2026&amp;numecorre=017983</t>
        </is>
      </c>
      <c r="K1100" t="inlineStr">
        <is>
          <t>2026-09-24T02:50:36.892639+00:00</t>
        </is>
      </c>
    </row>
    <row r="1101">
      <c r="A1101" t="inlineStr">
        <is>
          <t>20601958911</t>
        </is>
      </c>
      <c r="B1101" t="inlineStr">
        <is>
          <t>2026</t>
        </is>
      </c>
      <c r="C1101" t="inlineStr">
        <is>
          <t>4</t>
        </is>
      </c>
      <c r="D1101" t="inlineStr">
        <is>
          <t>046</t>
        </is>
      </c>
      <c r="E1101" t="inlineStr">
        <is>
          <t>7558</t>
        </is>
      </c>
      <c r="F1101" t="inlineStr">
        <is>
          <t>US</t>
        </is>
      </c>
      <c r="G1101" t="inlineStr">
        <is>
          <t>017988</t>
        </is>
      </c>
      <c r="H1101" t="inlineStr">
        <is>
          <t>25/04/2026</t>
        </is>
      </c>
      <c r="I1101" t="inlineStr">
        <is>
          <t>VERDE</t>
        </is>
      </c>
      <c r="J1101" t="inlineStr">
        <is>
          <t>http://www.aduanet.gob.pe/servlet/SgCDUI2?option=una&amp;n=40&amp;codaduana=046&amp;anoprese=2026&amp;numecorre=017988</t>
        </is>
      </c>
      <c r="K1101" t="inlineStr">
        <is>
          <t>2026-09-24T02:50:36.892639+00:00</t>
        </is>
      </c>
    </row>
    <row r="1102">
      <c r="A1102" t="inlineStr">
        <is>
          <t>20601958911</t>
        </is>
      </c>
      <c r="B1102" t="inlineStr">
        <is>
          <t>2026</t>
        </is>
      </c>
      <c r="C1102" t="inlineStr">
        <is>
          <t>4</t>
        </is>
      </c>
      <c r="D1102" t="inlineStr">
        <is>
          <t>046</t>
        </is>
      </c>
      <c r="E1102" t="inlineStr">
        <is>
          <t>7620</t>
        </is>
      </c>
      <c r="F1102" t="inlineStr">
        <is>
          <t>US</t>
        </is>
      </c>
      <c r="G1102" t="inlineStr">
        <is>
          <t>015994</t>
        </is>
      </c>
      <c r="H1102" t="inlineStr">
        <is>
          <t>11/04/2026</t>
        </is>
      </c>
      <c r="I1102" t="inlineStr">
        <is>
          <t>VERDE</t>
        </is>
      </c>
      <c r="J1102" t="inlineStr">
        <is>
          <t>http://www.aduanet.gob.pe/servlet/SgCDUI2?option=una&amp;n=40&amp;codaduana=046&amp;anoprese=2026&amp;numecorre=015994</t>
        </is>
      </c>
      <c r="K1102" t="inlineStr">
        <is>
          <t>2026-09-24T02:50:37.628887+00:00</t>
        </is>
      </c>
    </row>
    <row r="1103">
      <c r="A1103" t="inlineStr">
        <is>
          <t>20602054480</t>
        </is>
      </c>
      <c r="B1103" t="inlineStr">
        <is>
          <t>2025</t>
        </is>
      </c>
      <c r="C1103" t="inlineStr">
        <is>
          <t>1</t>
        </is>
      </c>
      <c r="D1103" t="inlineStr">
        <is>
          <t>118</t>
        </is>
      </c>
      <c r="E1103" t="inlineStr">
        <is>
          <t>5901</t>
        </is>
      </c>
      <c r="F1103" t="inlineStr">
        <is>
          <t>DE</t>
        </is>
      </c>
      <c r="G1103" t="inlineStr">
        <is>
          <t>135927</t>
        </is>
      </c>
      <c r="H1103" t="inlineStr">
        <is>
          <t>05/01/2025</t>
        </is>
      </c>
      <c r="I1103" t="inlineStr">
        <is>
          <t>VERDE</t>
        </is>
      </c>
      <c r="J1103" t="inlineStr">
        <is>
          <t>http://www.aduanet.gob.pe/servlet/SgCDUI2?option=una&amp;n=40&amp;codaduana=118&amp;anoprese=2024&amp;numecorre=135927</t>
        </is>
      </c>
      <c r="K1103" t="inlineStr">
        <is>
          <t>2026-09-24T02:50:38.223972+00:00</t>
        </is>
      </c>
    </row>
    <row r="1104">
      <c r="A1104" t="inlineStr">
        <is>
          <t>20602054480</t>
        </is>
      </c>
      <c r="B1104" t="inlineStr">
        <is>
          <t>2025</t>
        </is>
      </c>
      <c r="C1104" t="inlineStr">
        <is>
          <t>10</t>
        </is>
      </c>
      <c r="D1104" t="inlineStr">
        <is>
          <t>118</t>
        </is>
      </c>
      <c r="E1104" t="inlineStr">
        <is>
          <t>7648</t>
        </is>
      </c>
      <c r="F1104" t="inlineStr">
        <is>
          <t>DE</t>
        </is>
      </c>
      <c r="G1104" t="inlineStr">
        <is>
          <t>103464</t>
        </is>
      </c>
      <c r="H1104" t="inlineStr">
        <is>
          <t>22/10/2025</t>
        </is>
      </c>
      <c r="I1104" t="inlineStr">
        <is>
          <t>VERDE</t>
        </is>
      </c>
      <c r="J1104" t="inlineStr">
        <is>
          <t>http://www.aduanet.gob.pe/servlet/SgCDUI2?option=una&amp;n=40&amp;codaduana=118&amp;anoprese=2025&amp;numecorre=103464</t>
        </is>
      </c>
      <c r="K1104" t="inlineStr">
        <is>
          <t>2026-09-24T02:50:39.084977+00:00</t>
        </is>
      </c>
    </row>
    <row r="1105">
      <c r="A1105" t="inlineStr">
        <is>
          <t>20602054480</t>
        </is>
      </c>
      <c r="B1105" t="inlineStr">
        <is>
          <t>2025</t>
        </is>
      </c>
      <c r="C1105" t="inlineStr">
        <is>
          <t>10</t>
        </is>
      </c>
      <c r="D1105" t="inlineStr">
        <is>
          <t>118</t>
        </is>
      </c>
      <c r="E1105" t="inlineStr">
        <is>
          <t>7648</t>
        </is>
      </c>
      <c r="F1105" t="inlineStr">
        <is>
          <t>DE</t>
        </is>
      </c>
      <c r="G1105" t="inlineStr">
        <is>
          <t>111570</t>
        </is>
      </c>
      <c r="H1105" t="inlineStr">
        <is>
          <t>22/10/2025</t>
        </is>
      </c>
      <c r="I1105" t="inlineStr">
        <is>
          <t>VERDE</t>
        </is>
      </c>
      <c r="J1105" t="inlineStr">
        <is>
          <t>http://www.aduanet.gob.pe/servlet/SgCDUI2?option=una&amp;n=40&amp;codaduana=118&amp;anoprese=2025&amp;numecorre=111570</t>
        </is>
      </c>
      <c r="K1105" t="inlineStr">
        <is>
          <t>2026-09-24T02:50:39.084977+00:00</t>
        </is>
      </c>
    </row>
    <row r="1106">
      <c r="A1106" t="inlineStr">
        <is>
          <t>20602054480</t>
        </is>
      </c>
      <c r="B1106" t="inlineStr">
        <is>
          <t>2025</t>
        </is>
      </c>
      <c r="C1106" t="inlineStr">
        <is>
          <t>11</t>
        </is>
      </c>
      <c r="D1106" t="inlineStr">
        <is>
          <t>118</t>
        </is>
      </c>
      <c r="E1106" t="inlineStr">
        <is>
          <t>7648</t>
        </is>
      </c>
      <c r="F1106" t="inlineStr">
        <is>
          <t>DE</t>
        </is>
      </c>
      <c r="G1106" t="inlineStr">
        <is>
          <t>122024</t>
        </is>
      </c>
      <c r="H1106" t="inlineStr">
        <is>
          <t>25/11/2025</t>
        </is>
      </c>
      <c r="I1106" t="inlineStr">
        <is>
          <t>VERDE</t>
        </is>
      </c>
      <c r="J1106" t="inlineStr">
        <is>
          <t>http://www.aduanet.gob.pe/servlet/SgCDUI2?option=una&amp;n=40&amp;codaduana=118&amp;anoprese=2025&amp;numecorre=122024</t>
        </is>
      </c>
      <c r="K1106" t="inlineStr">
        <is>
          <t>2026-09-24T02:50:39.710880+00:00</t>
        </is>
      </c>
    </row>
    <row r="1107">
      <c r="A1107" t="inlineStr">
        <is>
          <t>20602054480</t>
        </is>
      </c>
      <c r="B1107" t="inlineStr">
        <is>
          <t>2025</t>
        </is>
      </c>
      <c r="C1107" t="inlineStr">
        <is>
          <t>11</t>
        </is>
      </c>
      <c r="D1107" t="inlineStr">
        <is>
          <t>118</t>
        </is>
      </c>
      <c r="E1107" t="inlineStr">
        <is>
          <t>7648</t>
        </is>
      </c>
      <c r="F1107" t="inlineStr">
        <is>
          <t>BE</t>
        </is>
      </c>
      <c r="G1107" t="inlineStr">
        <is>
          <t>125732</t>
        </is>
      </c>
      <c r="H1107" t="inlineStr">
        <is>
          <t>27/11/2025</t>
        </is>
      </c>
      <c r="I1107" t="inlineStr">
        <is>
          <t>VERDE</t>
        </is>
      </c>
      <c r="J1107" t="inlineStr">
        <is>
          <t>http://www.aduanet.gob.pe/servlet/SgCDUI2?option=una&amp;n=40&amp;codaduana=118&amp;anoprese=2025&amp;numecorre=125732</t>
        </is>
      </c>
      <c r="K1107" t="inlineStr">
        <is>
          <t>2026-09-24T02:50:40.452723+00:00</t>
        </is>
      </c>
    </row>
    <row r="1108">
      <c r="A1108" t="inlineStr">
        <is>
          <t>20602650643</t>
        </is>
      </c>
      <c r="B1108" t="inlineStr">
        <is>
          <t>2025</t>
        </is>
      </c>
      <c r="C1108" t="inlineStr">
        <is>
          <t>5</t>
        </is>
      </c>
      <c r="D1108" t="inlineStr">
        <is>
          <t>046</t>
        </is>
      </c>
      <c r="E1108" t="inlineStr">
        <is>
          <t>5901</t>
        </is>
      </c>
      <c r="F1108" t="inlineStr">
        <is>
          <t>IE</t>
        </is>
      </c>
      <c r="G1108" t="inlineStr">
        <is>
          <t>021325</t>
        </is>
      </c>
      <c r="H1108" t="inlineStr">
        <is>
          <t>30/05/2025</t>
        </is>
      </c>
      <c r="I1108" t="inlineStr">
        <is>
          <t>VERDE</t>
        </is>
      </c>
      <c r="J1108" t="inlineStr">
        <is>
          <t>http://www.aduanet.gob.pe/servlet/SgCDUI2?option=una&amp;n=40&amp;codaduana=046&amp;anoprese=2025&amp;numecorre=021325</t>
        </is>
      </c>
      <c r="K1108" t="inlineStr">
        <is>
          <t>2026-09-24T02:50:41.180351+00:00</t>
        </is>
      </c>
    </row>
    <row r="1109">
      <c r="A1109" t="inlineStr">
        <is>
          <t>20602650643</t>
        </is>
      </c>
      <c r="B1109" t="inlineStr">
        <is>
          <t>2025</t>
        </is>
      </c>
      <c r="C1109" t="inlineStr">
        <is>
          <t>5</t>
        </is>
      </c>
      <c r="D1109" t="inlineStr">
        <is>
          <t>046</t>
        </is>
      </c>
      <c r="E1109" t="inlineStr">
        <is>
          <t>5901</t>
        </is>
      </c>
      <c r="F1109" t="inlineStr">
        <is>
          <t>BE</t>
        </is>
      </c>
      <c r="G1109" t="inlineStr">
        <is>
          <t>016329</t>
        </is>
      </c>
      <c r="H1109" t="inlineStr">
        <is>
          <t>02/05/2025</t>
        </is>
      </c>
      <c r="I1109" t="inlineStr">
        <is>
          <t>VERDE</t>
        </is>
      </c>
      <c r="J1109" t="inlineStr">
        <is>
          <t>http://www.aduanet.gob.pe/servlet/SgCDUI2?option=una&amp;n=40&amp;codaduana=046&amp;anoprese=2025&amp;numecorre=016329</t>
        </is>
      </c>
      <c r="K1109" t="inlineStr">
        <is>
          <t>2026-09-24T02:50:41.859254+00:00</t>
        </is>
      </c>
    </row>
    <row r="1110">
      <c r="A1110" t="inlineStr">
        <is>
          <t>20602650643</t>
        </is>
      </c>
      <c r="B1110" t="inlineStr">
        <is>
          <t>2025</t>
        </is>
      </c>
      <c r="C1110" t="inlineStr">
        <is>
          <t>6</t>
        </is>
      </c>
      <c r="D1110" t="inlineStr">
        <is>
          <t>046</t>
        </is>
      </c>
      <c r="E1110" t="inlineStr">
        <is>
          <t>7558</t>
        </is>
      </c>
      <c r="F1110" t="inlineStr">
        <is>
          <t>CA</t>
        </is>
      </c>
      <c r="G1110" t="inlineStr">
        <is>
          <t>022202</t>
        </is>
      </c>
      <c r="H1110" t="inlineStr">
        <is>
          <t>10/06/2025</t>
        </is>
      </c>
      <c r="I1110" t="inlineStr">
        <is>
          <t>VERDE</t>
        </is>
      </c>
      <c r="J1110" t="inlineStr">
        <is>
          <t>http://www.aduanet.gob.pe/servlet/SgCDUI2?option=una&amp;n=40&amp;codaduana=046&amp;anoprese=2025&amp;numecorre=022202</t>
        </is>
      </c>
      <c r="K1110" t="inlineStr">
        <is>
          <t>2026-09-24T02:50:42.584133+00:00</t>
        </is>
      </c>
    </row>
    <row r="1111">
      <c r="A1111" t="inlineStr">
        <is>
          <t>20602650643</t>
        </is>
      </c>
      <c r="B1111" t="inlineStr">
        <is>
          <t>2025</t>
        </is>
      </c>
      <c r="C1111" t="inlineStr">
        <is>
          <t>6</t>
        </is>
      </c>
      <c r="D1111" t="inlineStr">
        <is>
          <t>046</t>
        </is>
      </c>
      <c r="E1111" t="inlineStr">
        <is>
          <t>5901</t>
        </is>
      </c>
      <c r="F1111" t="inlineStr">
        <is>
          <t>SE</t>
        </is>
      </c>
      <c r="G1111" t="inlineStr">
        <is>
          <t>021606</t>
        </is>
      </c>
      <c r="H1111" t="inlineStr">
        <is>
          <t>11/06/2025</t>
        </is>
      </c>
      <c r="I1111" t="inlineStr">
        <is>
          <t>VERDE</t>
        </is>
      </c>
      <c r="J1111" t="inlineStr">
        <is>
          <t>http://www.aduanet.gob.pe/servlet/SgCDUI2?option=una&amp;n=40&amp;codaduana=046&amp;anoprese=2025&amp;numecorre=021606</t>
        </is>
      </c>
      <c r="K1111" t="inlineStr">
        <is>
          <t>2026-09-24T02:50:43.332141+00:00</t>
        </is>
      </c>
    </row>
    <row r="1112">
      <c r="A1112" t="inlineStr">
        <is>
          <t>20602650643</t>
        </is>
      </c>
      <c r="B1112" t="inlineStr">
        <is>
          <t>2025</t>
        </is>
      </c>
      <c r="C1112" t="inlineStr">
        <is>
          <t>6</t>
        </is>
      </c>
      <c r="D1112" t="inlineStr">
        <is>
          <t>046</t>
        </is>
      </c>
      <c r="E1112" t="inlineStr">
        <is>
          <t>7558</t>
        </is>
      </c>
      <c r="F1112" t="inlineStr">
        <is>
          <t>GB</t>
        </is>
      </c>
      <c r="G1112" t="inlineStr">
        <is>
          <t>022206</t>
        </is>
      </c>
      <c r="H1112" t="inlineStr">
        <is>
          <t>09/06/2025</t>
        </is>
      </c>
      <c r="I1112" t="inlineStr">
        <is>
          <t>VERDE</t>
        </is>
      </c>
      <c r="J1112" t="inlineStr">
        <is>
          <t>http://www.aduanet.gob.pe/servlet/SgCDUI2?option=una&amp;n=40&amp;codaduana=046&amp;anoprese=2025&amp;numecorre=022206</t>
        </is>
      </c>
      <c r="K1112" t="inlineStr">
        <is>
          <t>2026-09-24T02:50:44.043374+00:00</t>
        </is>
      </c>
    </row>
    <row r="1113">
      <c r="A1113" t="inlineStr">
        <is>
          <t>20602650643</t>
        </is>
      </c>
      <c r="B1113" t="inlineStr">
        <is>
          <t>2025</t>
        </is>
      </c>
      <c r="C1113" t="inlineStr">
        <is>
          <t>7</t>
        </is>
      </c>
      <c r="D1113" t="inlineStr">
        <is>
          <t>046</t>
        </is>
      </c>
      <c r="E1113" t="inlineStr">
        <is>
          <t>5901</t>
        </is>
      </c>
      <c r="F1113" t="inlineStr">
        <is>
          <t>DK</t>
        </is>
      </c>
      <c r="G1113" t="inlineStr">
        <is>
          <t>026875</t>
        </is>
      </c>
      <c r="H1113" t="inlineStr">
        <is>
          <t>13/07/2025</t>
        </is>
      </c>
      <c r="I1113" t="inlineStr">
        <is>
          <t>VERDE</t>
        </is>
      </c>
      <c r="J1113" t="inlineStr">
        <is>
          <t>http://www.aduanet.gob.pe/servlet/SgCDUI2?option=una&amp;n=40&amp;codaduana=046&amp;anoprese=2025&amp;numecorre=026875</t>
        </is>
      </c>
      <c r="K1113" t="inlineStr">
        <is>
          <t>2026-09-24T02:50:44.638296+00:00</t>
        </is>
      </c>
    </row>
    <row r="1114">
      <c r="A1114" t="inlineStr">
        <is>
          <t>20602650643</t>
        </is>
      </c>
      <c r="B1114" t="inlineStr">
        <is>
          <t>2025</t>
        </is>
      </c>
      <c r="C1114" t="inlineStr">
        <is>
          <t>7</t>
        </is>
      </c>
      <c r="D1114" t="inlineStr">
        <is>
          <t>046</t>
        </is>
      </c>
      <c r="E1114" t="inlineStr">
        <is>
          <t>5901</t>
        </is>
      </c>
      <c r="F1114" t="inlineStr">
        <is>
          <t>DK</t>
        </is>
      </c>
      <c r="G1114" t="inlineStr">
        <is>
          <t>026881</t>
        </is>
      </c>
      <c r="H1114" t="inlineStr">
        <is>
          <t>13/07/2025</t>
        </is>
      </c>
      <c r="I1114" t="inlineStr">
        <is>
          <t>VERDE</t>
        </is>
      </c>
      <c r="J1114" t="inlineStr">
        <is>
          <t>http://www.aduanet.gob.pe/servlet/SgCDUI2?option=una&amp;n=40&amp;codaduana=046&amp;anoprese=2025&amp;numecorre=026881</t>
        </is>
      </c>
      <c r="K1114" t="inlineStr">
        <is>
          <t>2026-09-24T02:50:44.638296+00:00</t>
        </is>
      </c>
    </row>
    <row r="1115">
      <c r="A1115" t="inlineStr">
        <is>
          <t>20602650643</t>
        </is>
      </c>
      <c r="B1115" t="inlineStr">
        <is>
          <t>2025</t>
        </is>
      </c>
      <c r="C1115" t="inlineStr">
        <is>
          <t>7</t>
        </is>
      </c>
      <c r="D1115" t="inlineStr">
        <is>
          <t>046</t>
        </is>
      </c>
      <c r="E1115" t="inlineStr">
        <is>
          <t>5901</t>
        </is>
      </c>
      <c r="F1115" t="inlineStr">
        <is>
          <t>BE</t>
        </is>
      </c>
      <c r="G1115" t="inlineStr">
        <is>
          <t>025165</t>
        </is>
      </c>
      <c r="H1115" t="inlineStr">
        <is>
          <t>02/07/2025</t>
        </is>
      </c>
      <c r="I1115" t="inlineStr">
        <is>
          <t>VERDE</t>
        </is>
      </c>
      <c r="J1115" t="inlineStr">
        <is>
          <t>http://www.aduanet.gob.pe/servlet/SgCDUI2?option=una&amp;n=40&amp;codaduana=046&amp;anoprese=2025&amp;numecorre=025165</t>
        </is>
      </c>
      <c r="K1115" t="inlineStr">
        <is>
          <t>2026-09-24T02:50:45.357841+00:00</t>
        </is>
      </c>
    </row>
    <row r="1116">
      <c r="A1116" t="inlineStr">
        <is>
          <t>20602650643</t>
        </is>
      </c>
      <c r="B1116" t="inlineStr">
        <is>
          <t>2025</t>
        </is>
      </c>
      <c r="C1116" t="inlineStr">
        <is>
          <t>7</t>
        </is>
      </c>
      <c r="D1116" t="inlineStr">
        <is>
          <t>046</t>
        </is>
      </c>
      <c r="E1116" t="inlineStr">
        <is>
          <t>5901</t>
        </is>
      </c>
      <c r="F1116" t="inlineStr">
        <is>
          <t>BE</t>
        </is>
      </c>
      <c r="G1116" t="inlineStr">
        <is>
          <t>025701</t>
        </is>
      </c>
      <c r="H1116" t="inlineStr">
        <is>
          <t>04/07/2025</t>
        </is>
      </c>
      <c r="I1116" t="inlineStr">
        <is>
          <t>VERDE</t>
        </is>
      </c>
      <c r="J1116" t="inlineStr">
        <is>
          <t>http://www.aduanet.gob.pe/servlet/SgCDUI2?option=una&amp;n=40&amp;codaduana=046&amp;anoprese=2025&amp;numecorre=025701</t>
        </is>
      </c>
      <c r="K1116" t="inlineStr">
        <is>
          <t>2026-09-24T02:50:45.357841+00:00</t>
        </is>
      </c>
    </row>
    <row r="1117">
      <c r="A1117" t="inlineStr">
        <is>
          <t>20602650643</t>
        </is>
      </c>
      <c r="B1117" t="inlineStr">
        <is>
          <t>2025</t>
        </is>
      </c>
      <c r="C1117" t="inlineStr">
        <is>
          <t>7</t>
        </is>
      </c>
      <c r="D1117" t="inlineStr">
        <is>
          <t>046</t>
        </is>
      </c>
      <c r="E1117" t="inlineStr">
        <is>
          <t>5901</t>
        </is>
      </c>
      <c r="F1117" t="inlineStr">
        <is>
          <t>BE</t>
        </is>
      </c>
      <c r="G1117" t="inlineStr">
        <is>
          <t>025702</t>
        </is>
      </c>
      <c r="H1117" t="inlineStr">
        <is>
          <t>04/07/2025</t>
        </is>
      </c>
      <c r="I1117" t="inlineStr">
        <is>
          <t>VERDE</t>
        </is>
      </c>
      <c r="J1117" t="inlineStr">
        <is>
          <t>http://www.aduanet.gob.pe/servlet/SgCDUI2?option=una&amp;n=40&amp;codaduana=046&amp;anoprese=2025&amp;numecorre=025702</t>
        </is>
      </c>
      <c r="K1117" t="inlineStr">
        <is>
          <t>2026-09-24T02:50:45.357841+00:00</t>
        </is>
      </c>
    </row>
    <row r="1118">
      <c r="A1118" t="inlineStr">
        <is>
          <t>20602650643</t>
        </is>
      </c>
      <c r="B1118" t="inlineStr">
        <is>
          <t>2025</t>
        </is>
      </c>
      <c r="C1118" t="inlineStr">
        <is>
          <t>7</t>
        </is>
      </c>
      <c r="D1118" t="inlineStr">
        <is>
          <t>046</t>
        </is>
      </c>
      <c r="E1118" t="inlineStr">
        <is>
          <t>5901</t>
        </is>
      </c>
      <c r="F1118" t="inlineStr">
        <is>
          <t>NO</t>
        </is>
      </c>
      <c r="G1118" t="inlineStr">
        <is>
          <t>025167</t>
        </is>
      </c>
      <c r="H1118" t="inlineStr">
        <is>
          <t>02/07/2025</t>
        </is>
      </c>
      <c r="I1118" t="inlineStr">
        <is>
          <t>VERDE</t>
        </is>
      </c>
      <c r="J1118" t="inlineStr">
        <is>
          <t>http://www.aduanet.gob.pe/servlet/SgCDUI2?option=una&amp;n=40&amp;codaduana=046&amp;anoprese=2025&amp;numecorre=025167</t>
        </is>
      </c>
      <c r="K1118" t="inlineStr">
        <is>
          <t>2026-09-24T02:50:45.984864+00:00</t>
        </is>
      </c>
    </row>
    <row r="1119">
      <c r="A1119" t="inlineStr">
        <is>
          <t>20602650643</t>
        </is>
      </c>
      <c r="B1119" t="inlineStr">
        <is>
          <t>2025</t>
        </is>
      </c>
      <c r="C1119" t="inlineStr">
        <is>
          <t>7</t>
        </is>
      </c>
      <c r="D1119" t="inlineStr">
        <is>
          <t>046</t>
        </is>
      </c>
      <c r="E1119" t="inlineStr">
        <is>
          <t>7558</t>
        </is>
      </c>
      <c r="F1119" t="inlineStr">
        <is>
          <t>CA</t>
        </is>
      </c>
      <c r="G1119" t="inlineStr">
        <is>
          <t>027875</t>
        </is>
      </c>
      <c r="H1119" t="inlineStr">
        <is>
          <t>20/07/2025</t>
        </is>
      </c>
      <c r="I1119" t="inlineStr">
        <is>
          <t>VERDE</t>
        </is>
      </c>
      <c r="J1119" t="inlineStr">
        <is>
          <t>http://www.aduanet.gob.pe/servlet/SgCDUI2?option=una&amp;n=40&amp;codaduana=046&amp;anoprese=2025&amp;numecorre=027875</t>
        </is>
      </c>
      <c r="K1119" t="inlineStr">
        <is>
          <t>2026-09-24T02:50:46.690286+00:00</t>
        </is>
      </c>
    </row>
    <row r="1120">
      <c r="A1120" t="inlineStr">
        <is>
          <t>20602650643</t>
        </is>
      </c>
      <c r="B1120" t="inlineStr">
        <is>
          <t>2025</t>
        </is>
      </c>
      <c r="C1120" t="inlineStr">
        <is>
          <t>7</t>
        </is>
      </c>
      <c r="D1120" t="inlineStr">
        <is>
          <t>046</t>
        </is>
      </c>
      <c r="E1120" t="inlineStr">
        <is>
          <t>7558</t>
        </is>
      </c>
      <c r="F1120" t="inlineStr">
        <is>
          <t>US</t>
        </is>
      </c>
      <c r="G1120" t="inlineStr">
        <is>
          <t>025601</t>
        </is>
      </c>
      <c r="H1120" t="inlineStr">
        <is>
          <t>06/07/2025</t>
        </is>
      </c>
      <c r="I1120" t="inlineStr">
        <is>
          <t>VERDE</t>
        </is>
      </c>
      <c r="J1120" t="inlineStr">
        <is>
          <t>http://www.aduanet.gob.pe/servlet/SgCDUI2?option=una&amp;n=40&amp;codaduana=046&amp;anoprese=2025&amp;numecorre=025601</t>
        </is>
      </c>
      <c r="K1120" t="inlineStr">
        <is>
          <t>2026-09-24T02:50:47.434772+00:00</t>
        </is>
      </c>
    </row>
    <row r="1121">
      <c r="A1121" t="inlineStr">
        <is>
          <t>20602650643</t>
        </is>
      </c>
      <c r="B1121" t="inlineStr">
        <is>
          <t>2025</t>
        </is>
      </c>
      <c r="C1121" t="inlineStr">
        <is>
          <t>8</t>
        </is>
      </c>
      <c r="D1121" t="inlineStr">
        <is>
          <t>046</t>
        </is>
      </c>
      <c r="E1121" t="inlineStr">
        <is>
          <t>5901</t>
        </is>
      </c>
      <c r="F1121" t="inlineStr">
        <is>
          <t>BE</t>
        </is>
      </c>
      <c r="G1121" t="inlineStr">
        <is>
          <t>028973</t>
        </is>
      </c>
      <c r="H1121" t="inlineStr">
        <is>
          <t>02/08/2025</t>
        </is>
      </c>
      <c r="I1121" t="inlineStr">
        <is>
          <t>VERDE</t>
        </is>
      </c>
      <c r="J1121" t="inlineStr">
        <is>
          <t>http://www.aduanet.gob.pe/servlet/SgCDUI2?option=una&amp;n=40&amp;codaduana=046&amp;anoprese=2025&amp;numecorre=028973</t>
        </is>
      </c>
      <c r="K1121" t="inlineStr">
        <is>
          <t>2026-09-24T02:50:48.133310+00:00</t>
        </is>
      </c>
    </row>
    <row r="1122">
      <c r="A1122" t="inlineStr">
        <is>
          <t>20602650643</t>
        </is>
      </c>
      <c r="B1122" t="inlineStr">
        <is>
          <t>2025</t>
        </is>
      </c>
      <c r="C1122" t="inlineStr">
        <is>
          <t>8</t>
        </is>
      </c>
      <c r="D1122" t="inlineStr">
        <is>
          <t>046</t>
        </is>
      </c>
      <c r="E1122" t="inlineStr">
        <is>
          <t>5901</t>
        </is>
      </c>
      <c r="F1122" t="inlineStr">
        <is>
          <t>BE</t>
        </is>
      </c>
      <c r="G1122" t="inlineStr">
        <is>
          <t>032115</t>
        </is>
      </c>
      <c r="H1122" t="inlineStr">
        <is>
          <t>23/08/2025</t>
        </is>
      </c>
      <c r="I1122" t="inlineStr">
        <is>
          <t>VERDE</t>
        </is>
      </c>
      <c r="J1122" t="inlineStr">
        <is>
          <t>http://www.aduanet.gob.pe/servlet/SgCDUI2?option=una&amp;n=40&amp;codaduana=046&amp;anoprese=2025&amp;numecorre=032115</t>
        </is>
      </c>
      <c r="K1122" t="inlineStr">
        <is>
          <t>2026-09-24T02:50:48.133310+00:00</t>
        </is>
      </c>
    </row>
    <row r="1123">
      <c r="A1123" t="inlineStr">
        <is>
          <t>20602650643</t>
        </is>
      </c>
      <c r="B1123" t="inlineStr">
        <is>
          <t>2025</t>
        </is>
      </c>
      <c r="C1123" t="inlineStr">
        <is>
          <t>8</t>
        </is>
      </c>
      <c r="D1123" t="inlineStr">
        <is>
          <t>046</t>
        </is>
      </c>
      <c r="E1123" t="inlineStr">
        <is>
          <t>5901</t>
        </is>
      </c>
      <c r="F1123" t="inlineStr">
        <is>
          <t>BE</t>
        </is>
      </c>
      <c r="G1123" t="inlineStr">
        <is>
          <t>032165</t>
        </is>
      </c>
      <c r="H1123" t="inlineStr">
        <is>
          <t>23/08/2025</t>
        </is>
      </c>
      <c r="I1123" t="inlineStr">
        <is>
          <t>VERDE</t>
        </is>
      </c>
      <c r="J1123" t="inlineStr">
        <is>
          <t>http://www.aduanet.gob.pe/servlet/SgCDUI2?option=una&amp;n=40&amp;codaduana=046&amp;anoprese=2025&amp;numecorre=032165</t>
        </is>
      </c>
      <c r="K1123" t="inlineStr">
        <is>
          <t>2026-09-24T02:50:48.133310+00:00</t>
        </is>
      </c>
    </row>
    <row r="1124">
      <c r="A1124" t="inlineStr">
        <is>
          <t>20602650643</t>
        </is>
      </c>
      <c r="B1124" t="inlineStr">
        <is>
          <t>2025</t>
        </is>
      </c>
      <c r="C1124" t="inlineStr">
        <is>
          <t>8</t>
        </is>
      </c>
      <c r="D1124" t="inlineStr">
        <is>
          <t>046</t>
        </is>
      </c>
      <c r="E1124" t="inlineStr">
        <is>
          <t>7620</t>
        </is>
      </c>
      <c r="F1124" t="inlineStr">
        <is>
          <t>NL</t>
        </is>
      </c>
      <c r="G1124" t="inlineStr">
        <is>
          <t>030455</t>
        </is>
      </c>
      <c r="H1124" t="inlineStr">
        <is>
          <t>10/08/2025</t>
        </is>
      </c>
      <c r="I1124" t="inlineStr">
        <is>
          <t>VERDE</t>
        </is>
      </c>
      <c r="J1124" t="inlineStr">
        <is>
          <t>http://www.aduanet.gob.pe/servlet/SgCDUI2?option=una&amp;n=40&amp;codaduana=046&amp;anoprese=2025&amp;numecorre=030455</t>
        </is>
      </c>
      <c r="K1124" t="inlineStr">
        <is>
          <t>2026-09-24T02:50:48.887310+00:00</t>
        </is>
      </c>
    </row>
    <row r="1125">
      <c r="A1125" t="inlineStr">
        <is>
          <t>20602650643</t>
        </is>
      </c>
      <c r="B1125" t="inlineStr">
        <is>
          <t>2025</t>
        </is>
      </c>
      <c r="C1125" t="inlineStr">
        <is>
          <t>8</t>
        </is>
      </c>
      <c r="D1125" t="inlineStr">
        <is>
          <t>046</t>
        </is>
      </c>
      <c r="E1125" t="inlineStr">
        <is>
          <t>5901</t>
        </is>
      </c>
      <c r="F1125" t="inlineStr">
        <is>
          <t>US</t>
        </is>
      </c>
      <c r="G1125" t="inlineStr">
        <is>
          <t>029744</t>
        </is>
      </c>
      <c r="H1125" t="inlineStr">
        <is>
          <t>02/08/2025</t>
        </is>
      </c>
      <c r="I1125" t="inlineStr">
        <is>
          <t>VERDE</t>
        </is>
      </c>
      <c r="J1125" t="inlineStr">
        <is>
          <t>http://www.aduanet.gob.pe/servlet/SgCDUI2?option=una&amp;n=40&amp;codaduana=046&amp;anoprese=2025&amp;numecorre=029744</t>
        </is>
      </c>
      <c r="K1125" t="inlineStr">
        <is>
          <t>2026-09-24T02:50:49.586244+00:00</t>
        </is>
      </c>
    </row>
    <row r="1126">
      <c r="A1126" t="inlineStr">
        <is>
          <t>20602650643</t>
        </is>
      </c>
      <c r="B1126" t="inlineStr">
        <is>
          <t>2025</t>
        </is>
      </c>
      <c r="C1126" t="inlineStr">
        <is>
          <t>8</t>
        </is>
      </c>
      <c r="D1126" t="inlineStr">
        <is>
          <t>046</t>
        </is>
      </c>
      <c r="E1126" t="inlineStr">
        <is>
          <t>5901</t>
        </is>
      </c>
      <c r="F1126" t="inlineStr">
        <is>
          <t>US</t>
        </is>
      </c>
      <c r="G1126" t="inlineStr">
        <is>
          <t>031217</t>
        </is>
      </c>
      <c r="H1126" t="inlineStr">
        <is>
          <t>16/08/2025</t>
        </is>
      </c>
      <c r="I1126" t="inlineStr">
        <is>
          <t>VERDE</t>
        </is>
      </c>
      <c r="J1126" t="inlineStr">
        <is>
          <t>http://www.aduanet.gob.pe/servlet/SgCDUI2?option=una&amp;n=40&amp;codaduana=046&amp;anoprese=2025&amp;numecorre=031217</t>
        </is>
      </c>
      <c r="K1126" t="inlineStr">
        <is>
          <t>2026-09-24T02:50:49.586244+00:00</t>
        </is>
      </c>
    </row>
    <row r="1127">
      <c r="A1127" t="inlineStr">
        <is>
          <t>20602650643</t>
        </is>
      </c>
      <c r="B1127" t="inlineStr">
        <is>
          <t>2025</t>
        </is>
      </c>
      <c r="C1127" t="inlineStr">
        <is>
          <t>9</t>
        </is>
      </c>
      <c r="D1127" t="inlineStr">
        <is>
          <t>046</t>
        </is>
      </c>
      <c r="E1127" t="inlineStr">
        <is>
          <t>7620</t>
        </is>
      </c>
      <c r="F1127" t="inlineStr">
        <is>
          <t>BE</t>
        </is>
      </c>
      <c r="G1127" t="inlineStr">
        <is>
          <t>033465</t>
        </is>
      </c>
      <c r="H1127" t="inlineStr">
        <is>
          <t>06/09/2025</t>
        </is>
      </c>
      <c r="I1127" t="inlineStr">
        <is>
          <t>VERDE</t>
        </is>
      </c>
      <c r="J1127" t="inlineStr">
        <is>
          <t>http://www.aduanet.gob.pe/servlet/SgCDUI2?option=una&amp;n=40&amp;codaduana=046&amp;anoprese=2025&amp;numecorre=033465</t>
        </is>
      </c>
      <c r="K1127" t="inlineStr">
        <is>
          <t>2026-09-24T02:50:50.315966+00:00</t>
        </is>
      </c>
    </row>
    <row r="1128">
      <c r="A1128" t="inlineStr">
        <is>
          <t>20602650643</t>
        </is>
      </c>
      <c r="B1128" t="inlineStr">
        <is>
          <t>2025</t>
        </is>
      </c>
      <c r="C1128" t="inlineStr">
        <is>
          <t>9</t>
        </is>
      </c>
      <c r="D1128" t="inlineStr">
        <is>
          <t>046</t>
        </is>
      </c>
      <c r="E1128" t="inlineStr">
        <is>
          <t>5901</t>
        </is>
      </c>
      <c r="F1128" t="inlineStr">
        <is>
          <t>BE</t>
        </is>
      </c>
      <c r="G1128" t="inlineStr">
        <is>
          <t>034337</t>
        </is>
      </c>
      <c r="H1128" t="inlineStr">
        <is>
          <t>08/09/2025</t>
        </is>
      </c>
      <c r="I1128" t="inlineStr">
        <is>
          <t>VERDE</t>
        </is>
      </c>
      <c r="J1128" t="inlineStr">
        <is>
          <t>http://www.aduanet.gob.pe/servlet/SgCDUI2?option=una&amp;n=40&amp;codaduana=046&amp;anoprese=2025&amp;numecorre=034337</t>
        </is>
      </c>
      <c r="K1128" t="inlineStr">
        <is>
          <t>2026-09-24T02:50:50.930553+00:00</t>
        </is>
      </c>
    </row>
    <row r="1129">
      <c r="A1129" t="inlineStr">
        <is>
          <t>20602650643</t>
        </is>
      </c>
      <c r="B1129" t="inlineStr">
        <is>
          <t>2025</t>
        </is>
      </c>
      <c r="C1129" t="inlineStr">
        <is>
          <t>9</t>
        </is>
      </c>
      <c r="D1129" t="inlineStr">
        <is>
          <t>046</t>
        </is>
      </c>
      <c r="E1129" t="inlineStr">
        <is>
          <t>5901</t>
        </is>
      </c>
      <c r="F1129" t="inlineStr">
        <is>
          <t>DE</t>
        </is>
      </c>
      <c r="G1129" t="inlineStr">
        <is>
          <t>035949</t>
        </is>
      </c>
      <c r="H1129" t="inlineStr">
        <is>
          <t>22/09/2025</t>
        </is>
      </c>
      <c r="I1129" t="inlineStr">
        <is>
          <t>VERDE</t>
        </is>
      </c>
      <c r="J1129" t="inlineStr">
        <is>
          <t>http://www.aduanet.gob.pe/servlet/SgCDUI2?option=una&amp;n=40&amp;codaduana=046&amp;anoprese=2025&amp;numecorre=035949</t>
        </is>
      </c>
      <c r="K1129" t="inlineStr">
        <is>
          <t>2026-09-24T02:50:51.552077+00:00</t>
        </is>
      </c>
    </row>
    <row r="1130">
      <c r="A1130" t="inlineStr">
        <is>
          <t>20602650643</t>
        </is>
      </c>
      <c r="B1130" t="inlineStr">
        <is>
          <t>2025</t>
        </is>
      </c>
      <c r="C1130" t="inlineStr">
        <is>
          <t>9</t>
        </is>
      </c>
      <c r="D1130" t="inlineStr">
        <is>
          <t>046</t>
        </is>
      </c>
      <c r="E1130" t="inlineStr">
        <is>
          <t>5901</t>
        </is>
      </c>
      <c r="F1130" t="inlineStr">
        <is>
          <t>DK</t>
        </is>
      </c>
      <c r="G1130" t="inlineStr">
        <is>
          <t>035862</t>
        </is>
      </c>
      <c r="H1130" t="inlineStr">
        <is>
          <t>21/09/2025</t>
        </is>
      </c>
      <c r="I1130" t="inlineStr">
        <is>
          <t>VERDE</t>
        </is>
      </c>
      <c r="J1130" t="inlineStr">
        <is>
          <t>http://www.aduanet.gob.pe/servlet/SgCDUI2?option=una&amp;n=40&amp;codaduana=046&amp;anoprese=2025&amp;numecorre=035862</t>
        </is>
      </c>
      <c r="K1130" t="inlineStr">
        <is>
          <t>2026-09-24T02:50:52.185723+00:00</t>
        </is>
      </c>
    </row>
    <row r="1131">
      <c r="A1131" t="inlineStr">
        <is>
          <t>20602650643</t>
        </is>
      </c>
      <c r="B1131" t="inlineStr">
        <is>
          <t>2025</t>
        </is>
      </c>
      <c r="C1131" t="inlineStr">
        <is>
          <t>9</t>
        </is>
      </c>
      <c r="D1131" t="inlineStr">
        <is>
          <t>046</t>
        </is>
      </c>
      <c r="E1131" t="inlineStr">
        <is>
          <t>5901</t>
        </is>
      </c>
      <c r="F1131" t="inlineStr">
        <is>
          <t>MX</t>
        </is>
      </c>
      <c r="G1131" t="inlineStr">
        <is>
          <t>035940</t>
        </is>
      </c>
      <c r="H1131" t="inlineStr">
        <is>
          <t>22/09/2025</t>
        </is>
      </c>
      <c r="I1131" t="inlineStr">
        <is>
          <t>VERDE</t>
        </is>
      </c>
      <c r="J1131" t="inlineStr">
        <is>
          <t>http://www.aduanet.gob.pe/servlet/SgCDUI2?option=una&amp;n=40&amp;codaduana=046&amp;anoprese=2025&amp;numecorre=035940</t>
        </is>
      </c>
      <c r="K1131" t="inlineStr">
        <is>
          <t>2026-09-24T02:50:53.020008+00:00</t>
        </is>
      </c>
    </row>
    <row r="1132">
      <c r="A1132" t="inlineStr">
        <is>
          <t>20602650643</t>
        </is>
      </c>
      <c r="B1132" t="inlineStr">
        <is>
          <t>2025</t>
        </is>
      </c>
      <c r="C1132" t="inlineStr">
        <is>
          <t>9</t>
        </is>
      </c>
      <c r="D1132" t="inlineStr">
        <is>
          <t>046</t>
        </is>
      </c>
      <c r="E1132" t="inlineStr">
        <is>
          <t>5901</t>
        </is>
      </c>
      <c r="F1132" t="inlineStr">
        <is>
          <t>MX</t>
        </is>
      </c>
      <c r="G1132" t="inlineStr">
        <is>
          <t>035941</t>
        </is>
      </c>
      <c r="H1132" t="inlineStr">
        <is>
          <t>22/09/2025</t>
        </is>
      </c>
      <c r="I1132" t="inlineStr">
        <is>
          <t>VERDE</t>
        </is>
      </c>
      <c r="J1132" t="inlineStr">
        <is>
          <t>http://www.aduanet.gob.pe/servlet/SgCDUI2?option=una&amp;n=40&amp;codaduana=046&amp;anoprese=2025&amp;numecorre=035941</t>
        </is>
      </c>
      <c r="K1132" t="inlineStr">
        <is>
          <t>2026-09-24T02:50:53.020008+00:00</t>
        </is>
      </c>
    </row>
    <row r="1133">
      <c r="A1133" t="inlineStr">
        <is>
          <t>20602650643</t>
        </is>
      </c>
      <c r="B1133" t="inlineStr">
        <is>
          <t>2025</t>
        </is>
      </c>
      <c r="C1133" t="inlineStr">
        <is>
          <t>9</t>
        </is>
      </c>
      <c r="D1133" t="inlineStr">
        <is>
          <t>046</t>
        </is>
      </c>
      <c r="E1133" t="inlineStr">
        <is>
          <t>5901</t>
        </is>
      </c>
      <c r="F1133" t="inlineStr">
        <is>
          <t>SE</t>
        </is>
      </c>
      <c r="G1133" t="inlineStr">
        <is>
          <t>036930</t>
        </is>
      </c>
      <c r="H1133" t="inlineStr">
        <is>
          <t>28/09/2025</t>
        </is>
      </c>
      <c r="I1133" t="inlineStr">
        <is>
          <t>VERDE</t>
        </is>
      </c>
      <c r="J1133" t="inlineStr">
        <is>
          <t>http://www.aduanet.gob.pe/servlet/SgCDUI2?option=una&amp;n=40&amp;codaduana=046&amp;anoprese=2025&amp;numecorre=036930</t>
        </is>
      </c>
      <c r="K1133" t="inlineStr">
        <is>
          <t>2026-09-24T02:50:53.731990+00:00</t>
        </is>
      </c>
    </row>
    <row r="1134">
      <c r="A1134" t="inlineStr">
        <is>
          <t>20602650643</t>
        </is>
      </c>
      <c r="B1134" t="inlineStr">
        <is>
          <t>2025</t>
        </is>
      </c>
      <c r="C1134" t="inlineStr">
        <is>
          <t>10</t>
        </is>
      </c>
      <c r="D1134" t="inlineStr">
        <is>
          <t>046</t>
        </is>
      </c>
      <c r="E1134" t="inlineStr">
        <is>
          <t>7620</t>
        </is>
      </c>
      <c r="F1134" t="inlineStr">
        <is>
          <t>BE</t>
        </is>
      </c>
      <c r="G1134" t="inlineStr">
        <is>
          <t>037479</t>
        </is>
      </c>
      <c r="H1134" t="inlineStr">
        <is>
          <t>07/10/2025</t>
        </is>
      </c>
      <c r="I1134" t="inlineStr">
        <is>
          <t>VERDE</t>
        </is>
      </c>
      <c r="J1134" t="inlineStr">
        <is>
          <t>http://www.aduanet.gob.pe/servlet/SgCDUI2?option=una&amp;n=40&amp;codaduana=046&amp;anoprese=2025&amp;numecorre=037479</t>
        </is>
      </c>
      <c r="K1134" t="inlineStr">
        <is>
          <t>2026-09-24T02:50:54.502124+00:00</t>
        </is>
      </c>
    </row>
    <row r="1135">
      <c r="A1135" t="inlineStr">
        <is>
          <t>20602650643</t>
        </is>
      </c>
      <c r="B1135" t="inlineStr">
        <is>
          <t>2025</t>
        </is>
      </c>
      <c r="C1135" t="inlineStr">
        <is>
          <t>10</t>
        </is>
      </c>
      <c r="D1135" t="inlineStr">
        <is>
          <t>046</t>
        </is>
      </c>
      <c r="E1135" t="inlineStr">
        <is>
          <t>7620</t>
        </is>
      </c>
      <c r="F1135" t="inlineStr">
        <is>
          <t>BE</t>
        </is>
      </c>
      <c r="G1135" t="inlineStr">
        <is>
          <t>037480</t>
        </is>
      </c>
      <c r="H1135" t="inlineStr">
        <is>
          <t>07/10/2025</t>
        </is>
      </c>
      <c r="I1135" t="inlineStr">
        <is>
          <t>VERDE</t>
        </is>
      </c>
      <c r="J1135" t="inlineStr">
        <is>
          <t>http://www.aduanet.gob.pe/servlet/SgCDUI2?option=una&amp;n=40&amp;codaduana=046&amp;anoprese=2025&amp;numecorre=037480</t>
        </is>
      </c>
      <c r="K1135" t="inlineStr">
        <is>
          <t>2026-09-24T02:50:54.502124+00:00</t>
        </is>
      </c>
    </row>
    <row r="1136">
      <c r="A1136" t="inlineStr">
        <is>
          <t>20602650643</t>
        </is>
      </c>
      <c r="B1136" t="inlineStr">
        <is>
          <t>2025</t>
        </is>
      </c>
      <c r="C1136" t="inlineStr">
        <is>
          <t>10</t>
        </is>
      </c>
      <c r="D1136" t="inlineStr">
        <is>
          <t>046</t>
        </is>
      </c>
      <c r="E1136" t="inlineStr">
        <is>
          <t>5901</t>
        </is>
      </c>
      <c r="F1136" t="inlineStr">
        <is>
          <t>BE</t>
        </is>
      </c>
      <c r="G1136" t="inlineStr">
        <is>
          <t>039250</t>
        </is>
      </c>
      <c r="H1136" t="inlineStr">
        <is>
          <t>13/10/2025</t>
        </is>
      </c>
      <c r="I1136" t="inlineStr">
        <is>
          <t>VERDE</t>
        </is>
      </c>
      <c r="J1136" t="inlineStr">
        <is>
          <t>http://www.aduanet.gob.pe/servlet/SgCDUI2?option=una&amp;n=40&amp;codaduana=046&amp;anoprese=2025&amp;numecorre=039250</t>
        </is>
      </c>
      <c r="K1136" t="inlineStr">
        <is>
          <t>2026-09-24T02:50:55.266350+00:00</t>
        </is>
      </c>
    </row>
    <row r="1137">
      <c r="A1137" t="inlineStr">
        <is>
          <t>20602650643</t>
        </is>
      </c>
      <c r="B1137" t="inlineStr">
        <is>
          <t>2025</t>
        </is>
      </c>
      <c r="C1137" t="inlineStr">
        <is>
          <t>10</t>
        </is>
      </c>
      <c r="D1137" t="inlineStr">
        <is>
          <t>046</t>
        </is>
      </c>
      <c r="E1137" t="inlineStr">
        <is>
          <t>5901</t>
        </is>
      </c>
      <c r="F1137" t="inlineStr">
        <is>
          <t>MX</t>
        </is>
      </c>
      <c r="G1137" t="inlineStr">
        <is>
          <t>038421</t>
        </is>
      </c>
      <c r="H1137" t="inlineStr">
        <is>
          <t>06/10/2025</t>
        </is>
      </c>
      <c r="I1137" t="inlineStr">
        <is>
          <t>VERDE</t>
        </is>
      </c>
      <c r="J1137" t="inlineStr">
        <is>
          <t>http://www.aduanet.gob.pe/servlet/SgCDUI2?option=una&amp;n=40&amp;codaduana=046&amp;anoprese=2025&amp;numecorre=038421</t>
        </is>
      </c>
      <c r="K1137" t="inlineStr">
        <is>
          <t>2026-09-24T02:50:55.984809+00:00</t>
        </is>
      </c>
    </row>
    <row r="1138">
      <c r="A1138" t="inlineStr">
        <is>
          <t>20602650643</t>
        </is>
      </c>
      <c r="B1138" t="inlineStr">
        <is>
          <t>2025</t>
        </is>
      </c>
      <c r="C1138" t="inlineStr">
        <is>
          <t>11</t>
        </is>
      </c>
      <c r="D1138" t="inlineStr">
        <is>
          <t>046</t>
        </is>
      </c>
      <c r="E1138" t="inlineStr">
        <is>
          <t>5901</t>
        </is>
      </c>
      <c r="F1138" t="inlineStr">
        <is>
          <t>MX</t>
        </is>
      </c>
      <c r="G1138" t="inlineStr">
        <is>
          <t>048257</t>
        </is>
      </c>
      <c r="H1138" t="inlineStr">
        <is>
          <t>10/11/2025</t>
        </is>
      </c>
      <c r="I1138" t="inlineStr">
        <is>
          <t>VERDE</t>
        </is>
      </c>
      <c r="J1138" t="inlineStr">
        <is>
          <t>http://www.aduanet.gob.pe/servlet/SgCDUI2?option=una&amp;n=40&amp;codaduana=046&amp;anoprese=2025&amp;numecorre=048257</t>
        </is>
      </c>
      <c r="K1138" t="inlineStr">
        <is>
          <t>2026-09-24T02:50:56.778505+00:00</t>
        </is>
      </c>
    </row>
    <row r="1139">
      <c r="A1139" t="inlineStr">
        <is>
          <t>20602650643</t>
        </is>
      </c>
      <c r="B1139" t="inlineStr">
        <is>
          <t>2025</t>
        </is>
      </c>
      <c r="C1139" t="inlineStr">
        <is>
          <t>11</t>
        </is>
      </c>
      <c r="D1139" t="inlineStr">
        <is>
          <t>046</t>
        </is>
      </c>
      <c r="E1139" t="inlineStr">
        <is>
          <t>5901</t>
        </is>
      </c>
      <c r="F1139" t="inlineStr">
        <is>
          <t>BE</t>
        </is>
      </c>
      <c r="G1139" t="inlineStr">
        <is>
          <t>047915</t>
        </is>
      </c>
      <c r="H1139" t="inlineStr">
        <is>
          <t>10/11/2025</t>
        </is>
      </c>
      <c r="I1139" t="inlineStr">
        <is>
          <t>VERDE</t>
        </is>
      </c>
      <c r="J1139" t="inlineStr">
        <is>
          <t>http://www.aduanet.gob.pe/servlet/SgCDUI2?option=una&amp;n=40&amp;codaduana=046&amp;anoprese=2025&amp;numecorre=047915</t>
        </is>
      </c>
      <c r="K1139" t="inlineStr">
        <is>
          <t>2026-09-24T02:50:57.472970+00:00</t>
        </is>
      </c>
    </row>
    <row r="1140">
      <c r="A1140" t="inlineStr">
        <is>
          <t>20602650643</t>
        </is>
      </c>
      <c r="B1140" t="inlineStr">
        <is>
          <t>2025</t>
        </is>
      </c>
      <c r="C1140" t="inlineStr">
        <is>
          <t>11</t>
        </is>
      </c>
      <c r="D1140" t="inlineStr">
        <is>
          <t>046</t>
        </is>
      </c>
      <c r="E1140" t="inlineStr">
        <is>
          <t>5901</t>
        </is>
      </c>
      <c r="F1140" t="inlineStr">
        <is>
          <t>BE</t>
        </is>
      </c>
      <c r="G1140" t="inlineStr">
        <is>
          <t>048062</t>
        </is>
      </c>
      <c r="H1140" t="inlineStr">
        <is>
          <t>10/11/2025</t>
        </is>
      </c>
      <c r="I1140" t="inlineStr">
        <is>
          <t>VERDE</t>
        </is>
      </c>
      <c r="J1140" t="inlineStr">
        <is>
          <t>http://www.aduanet.gob.pe/servlet/SgCDUI2?option=una&amp;n=40&amp;codaduana=046&amp;anoprese=2025&amp;numecorre=048062</t>
        </is>
      </c>
      <c r="K1140" t="inlineStr">
        <is>
          <t>2026-09-24T02:50:57.472970+00:00</t>
        </is>
      </c>
    </row>
    <row r="1141">
      <c r="A1141" t="inlineStr">
        <is>
          <t>20602650643</t>
        </is>
      </c>
      <c r="B1141" t="inlineStr">
        <is>
          <t>2025</t>
        </is>
      </c>
      <c r="C1141" t="inlineStr">
        <is>
          <t>11</t>
        </is>
      </c>
      <c r="D1141" t="inlineStr">
        <is>
          <t>046</t>
        </is>
      </c>
      <c r="E1141" t="inlineStr">
        <is>
          <t>5901</t>
        </is>
      </c>
      <c r="F1141" t="inlineStr">
        <is>
          <t>BE</t>
        </is>
      </c>
      <c r="G1141" t="inlineStr">
        <is>
          <t>050021</t>
        </is>
      </c>
      <c r="H1141" t="inlineStr">
        <is>
          <t>17/11/2025</t>
        </is>
      </c>
      <c r="I1141" t="inlineStr">
        <is>
          <t>VERDE</t>
        </is>
      </c>
      <c r="J1141" t="inlineStr">
        <is>
          <t>http://www.aduanet.gob.pe/servlet/SgCDUI2?option=una&amp;n=40&amp;codaduana=046&amp;anoprese=2025&amp;numecorre=050021</t>
        </is>
      </c>
      <c r="K1141" t="inlineStr">
        <is>
          <t>2026-09-24T02:50:57.472970+00:00</t>
        </is>
      </c>
    </row>
    <row r="1142">
      <c r="A1142" t="inlineStr">
        <is>
          <t>20602650643</t>
        </is>
      </c>
      <c r="B1142" t="inlineStr">
        <is>
          <t>2025</t>
        </is>
      </c>
      <c r="C1142" t="inlineStr">
        <is>
          <t>11</t>
        </is>
      </c>
      <c r="D1142" t="inlineStr">
        <is>
          <t>046</t>
        </is>
      </c>
      <c r="E1142" t="inlineStr">
        <is>
          <t>5901</t>
        </is>
      </c>
      <c r="F1142" t="inlineStr">
        <is>
          <t>GB</t>
        </is>
      </c>
      <c r="G1142" t="inlineStr">
        <is>
          <t>050051</t>
        </is>
      </c>
      <c r="H1142" t="inlineStr">
        <is>
          <t>15/11/2025</t>
        </is>
      </c>
      <c r="I1142" t="inlineStr">
        <is>
          <t>VERDE</t>
        </is>
      </c>
      <c r="J1142" t="inlineStr">
        <is>
          <t>http://www.aduanet.gob.pe/servlet/SgCDUI2?option=una&amp;n=40&amp;codaduana=046&amp;anoprese=2025&amp;numecorre=050051</t>
        </is>
      </c>
      <c r="K1142" t="inlineStr">
        <is>
          <t>2026-09-24T02:50:58.078413+00:00</t>
        </is>
      </c>
    </row>
    <row r="1143">
      <c r="A1143" t="inlineStr">
        <is>
          <t>20602650643</t>
        </is>
      </c>
      <c r="B1143" t="inlineStr">
        <is>
          <t>2026</t>
        </is>
      </c>
      <c r="C1143" t="inlineStr">
        <is>
          <t>1</t>
        </is>
      </c>
      <c r="D1143" t="inlineStr">
        <is>
          <t>046</t>
        </is>
      </c>
      <c r="E1143" t="inlineStr">
        <is>
          <t>5901</t>
        </is>
      </c>
      <c r="F1143" t="inlineStr">
        <is>
          <t>GB</t>
        </is>
      </c>
      <c r="G1143" t="inlineStr">
        <is>
          <t>000227</t>
        </is>
      </c>
      <c r="H1143" t="inlineStr">
        <is>
          <t>12/01/2026</t>
        </is>
      </c>
      <c r="I1143" t="inlineStr">
        <is>
          <t>VERDE</t>
        </is>
      </c>
      <c r="J1143" t="inlineStr">
        <is>
          <t>http://www.aduanet.gob.pe/servlet/SgCDUI2?option=una&amp;n=40&amp;codaduana=046&amp;anoprese=2026&amp;numecorre=000227</t>
        </is>
      </c>
      <c r="K1143" t="inlineStr">
        <is>
          <t>2026-09-24T02:50:58.671756+00:00</t>
        </is>
      </c>
    </row>
    <row r="1144">
      <c r="A1144" t="inlineStr">
        <is>
          <t>20603320621</t>
        </is>
      </c>
      <c r="B1144" t="inlineStr">
        <is>
          <t>2025</t>
        </is>
      </c>
      <c r="C1144" t="inlineStr">
        <is>
          <t>12</t>
        </is>
      </c>
      <c r="D1144" t="inlineStr">
        <is>
          <t>046</t>
        </is>
      </c>
      <c r="E1144" t="inlineStr">
        <is>
          <t>5901</t>
        </is>
      </c>
      <c r="F1144" t="inlineStr">
        <is>
          <t>HR</t>
        </is>
      </c>
      <c r="G1144" t="inlineStr">
        <is>
          <t>063343</t>
        </is>
      </c>
      <c r="H1144" t="inlineStr">
        <is>
          <t>21/12/2025</t>
        </is>
      </c>
      <c r="I1144" t="inlineStr">
        <is>
          <t>ROJO</t>
        </is>
      </c>
      <c r="J1144" t="inlineStr">
        <is>
          <t>http://www.aduanet.gob.pe/servlet/SgCDUI2?option=una&amp;n=40&amp;codaduana=046&amp;anoprese=2025&amp;numecorre=063343</t>
        </is>
      </c>
      <c r="K1144" t="inlineStr">
        <is>
          <t>2026-09-24T02:50:59.417874+00:00</t>
        </is>
      </c>
    </row>
    <row r="1145">
      <c r="A1145" t="inlineStr">
        <is>
          <t>20603557825</t>
        </is>
      </c>
      <c r="B1145" t="inlineStr">
        <is>
          <t>2025</t>
        </is>
      </c>
      <c r="C1145" t="inlineStr">
        <is>
          <t>10</t>
        </is>
      </c>
      <c r="D1145" t="inlineStr">
        <is>
          <t>118</t>
        </is>
      </c>
      <c r="E1145" t="inlineStr">
        <is>
          <t>7378</t>
        </is>
      </c>
      <c r="F1145" t="inlineStr">
        <is>
          <t>GB</t>
        </is>
      </c>
      <c r="G1145" t="inlineStr">
        <is>
          <t>113488</t>
        </is>
      </c>
      <c r="H1145" t="inlineStr">
        <is>
          <t>31/10/2025</t>
        </is>
      </c>
      <c r="I1145" t="inlineStr">
        <is>
          <t>VERDE</t>
        </is>
      </c>
      <c r="J1145" t="inlineStr">
        <is>
          <t>http://www.aduanet.gob.pe/servlet/SgCDUI2?option=una&amp;n=40&amp;codaduana=118&amp;anoprese=2025&amp;numecorre=113488</t>
        </is>
      </c>
      <c r="K1145" t="inlineStr">
        <is>
          <t>2026-09-24T02:51:00.029111+00:00</t>
        </is>
      </c>
    </row>
    <row r="1146">
      <c r="A1146" t="inlineStr">
        <is>
          <t>20603820691</t>
        </is>
      </c>
      <c r="B1146" t="inlineStr">
        <is>
          <t>2025</t>
        </is>
      </c>
      <c r="C1146" t="inlineStr">
        <is>
          <t>8</t>
        </is>
      </c>
      <c r="D1146" t="inlineStr">
        <is>
          <t>118</t>
        </is>
      </c>
      <c r="E1146" t="inlineStr">
        <is>
          <t>4939</t>
        </is>
      </c>
      <c r="F1146" t="inlineStr">
        <is>
          <t>NL</t>
        </is>
      </c>
      <c r="G1146" t="inlineStr">
        <is>
          <t>076099</t>
        </is>
      </c>
      <c r="H1146" t="inlineStr">
        <is>
          <t>13/08/2025</t>
        </is>
      </c>
      <c r="I1146" t="inlineStr">
        <is>
          <t>VERDE</t>
        </is>
      </c>
      <c r="J1146" t="inlineStr">
        <is>
          <t>http://www.aduanet.gob.pe/servlet/SgCDUI2?option=una&amp;n=40&amp;codaduana=118&amp;anoprese=2025&amp;numecorre=076099</t>
        </is>
      </c>
      <c r="K1146" t="inlineStr">
        <is>
          <t>2026-09-24T02:51:00.722629+00:00</t>
        </is>
      </c>
    </row>
    <row r="1147">
      <c r="A1147" t="inlineStr">
        <is>
          <t>20603820691</t>
        </is>
      </c>
      <c r="B1147" t="inlineStr">
        <is>
          <t>2025</t>
        </is>
      </c>
      <c r="C1147" t="inlineStr">
        <is>
          <t>8</t>
        </is>
      </c>
      <c r="D1147" t="inlineStr">
        <is>
          <t>046</t>
        </is>
      </c>
      <c r="E1147" t="inlineStr">
        <is>
          <t>5901</t>
        </is>
      </c>
      <c r="F1147" t="inlineStr">
        <is>
          <t>BE</t>
        </is>
      </c>
      <c r="G1147" t="inlineStr">
        <is>
          <t>032200</t>
        </is>
      </c>
      <c r="H1147" t="inlineStr">
        <is>
          <t>23/08/2025</t>
        </is>
      </c>
      <c r="I1147" t="inlineStr">
        <is>
          <t>VERDE</t>
        </is>
      </c>
      <c r="J1147" t="inlineStr">
        <is>
          <t>http://www.aduanet.gob.pe/servlet/SgCDUI2?option=una&amp;n=40&amp;codaduana=046&amp;anoprese=2025&amp;numecorre=032200</t>
        </is>
      </c>
      <c r="K1147" t="inlineStr">
        <is>
          <t>2026-09-24T02:51:01.406843+00:00</t>
        </is>
      </c>
    </row>
    <row r="1148">
      <c r="A1148" t="inlineStr">
        <is>
          <t>20603820691</t>
        </is>
      </c>
      <c r="B1148" t="inlineStr">
        <is>
          <t>2025</t>
        </is>
      </c>
      <c r="C1148" t="inlineStr">
        <is>
          <t>9</t>
        </is>
      </c>
      <c r="D1148" t="inlineStr">
        <is>
          <t>046</t>
        </is>
      </c>
      <c r="E1148" t="inlineStr">
        <is>
          <t>5901</t>
        </is>
      </c>
      <c r="F1148" t="inlineStr">
        <is>
          <t>US</t>
        </is>
      </c>
      <c r="G1148" t="inlineStr">
        <is>
          <t>036798</t>
        </is>
      </c>
      <c r="H1148" t="inlineStr">
        <is>
          <t>27/09/2025</t>
        </is>
      </c>
      <c r="I1148" t="inlineStr">
        <is>
          <t>VERDE</t>
        </is>
      </c>
      <c r="J1148" t="inlineStr">
        <is>
          <t>http://www.aduanet.gob.pe/servlet/SgCDUI2?option=una&amp;n=40&amp;codaduana=046&amp;anoprese=2025&amp;numecorre=036798</t>
        </is>
      </c>
      <c r="K1148" t="inlineStr">
        <is>
          <t>2026-09-24T02:51:02.134958+00:00</t>
        </is>
      </c>
    </row>
    <row r="1149">
      <c r="A1149" t="inlineStr">
        <is>
          <t>20603820691</t>
        </is>
      </c>
      <c r="B1149" t="inlineStr">
        <is>
          <t>2025</t>
        </is>
      </c>
      <c r="C1149" t="inlineStr">
        <is>
          <t>9</t>
        </is>
      </c>
      <c r="D1149" t="inlineStr">
        <is>
          <t>046</t>
        </is>
      </c>
      <c r="E1149" t="inlineStr">
        <is>
          <t>5901</t>
        </is>
      </c>
      <c r="F1149" t="inlineStr">
        <is>
          <t>BE</t>
        </is>
      </c>
      <c r="G1149" t="inlineStr">
        <is>
          <t>034443</t>
        </is>
      </c>
      <c r="H1149" t="inlineStr">
        <is>
          <t>13/09/2025</t>
        </is>
      </c>
      <c r="I1149" t="inlineStr">
        <is>
          <t>VERDE</t>
        </is>
      </c>
      <c r="J1149" t="inlineStr">
        <is>
          <t>http://www.aduanet.gob.pe/servlet/SgCDUI2?option=una&amp;n=40&amp;codaduana=046&amp;anoprese=2025&amp;numecorre=034443</t>
        </is>
      </c>
      <c r="K1149" t="inlineStr">
        <is>
          <t>2026-09-24T02:51:02.911876+00:00</t>
        </is>
      </c>
    </row>
    <row r="1150">
      <c r="A1150" t="inlineStr">
        <is>
          <t>20603820691</t>
        </is>
      </c>
      <c r="B1150" t="inlineStr">
        <is>
          <t>2025</t>
        </is>
      </c>
      <c r="C1150" t="inlineStr">
        <is>
          <t>10</t>
        </is>
      </c>
      <c r="D1150" t="inlineStr">
        <is>
          <t>046</t>
        </is>
      </c>
      <c r="E1150" t="inlineStr">
        <is>
          <t>5901</t>
        </is>
      </c>
      <c r="F1150" t="inlineStr">
        <is>
          <t>DE</t>
        </is>
      </c>
      <c r="G1150" t="inlineStr">
        <is>
          <t>037555</t>
        </is>
      </c>
      <c r="H1150" t="inlineStr">
        <is>
          <t>06/10/2025</t>
        </is>
      </c>
      <c r="I1150" t="inlineStr">
        <is>
          <t>VERDE</t>
        </is>
      </c>
      <c r="J1150" t="inlineStr">
        <is>
          <t>http://www.aduanet.gob.pe/servlet/SgCDUI2?option=una&amp;n=40&amp;codaduana=046&amp;anoprese=2025&amp;numecorre=037555</t>
        </is>
      </c>
      <c r="K1150" t="inlineStr">
        <is>
          <t>2026-09-24T02:51:03.676434+00:00</t>
        </is>
      </c>
    </row>
    <row r="1151">
      <c r="A1151" t="inlineStr">
        <is>
          <t>20603820691</t>
        </is>
      </c>
      <c r="B1151" t="inlineStr">
        <is>
          <t>2025</t>
        </is>
      </c>
      <c r="C1151" t="inlineStr">
        <is>
          <t>11</t>
        </is>
      </c>
      <c r="D1151" t="inlineStr">
        <is>
          <t>046</t>
        </is>
      </c>
      <c r="E1151" t="inlineStr">
        <is>
          <t>5901</t>
        </is>
      </c>
      <c r="F1151" t="inlineStr">
        <is>
          <t>US</t>
        </is>
      </c>
      <c r="G1151" t="inlineStr">
        <is>
          <t>053895</t>
        </is>
      </c>
      <c r="H1151" t="inlineStr">
        <is>
          <t>28/11/2025</t>
        </is>
      </c>
      <c r="I1151" t="inlineStr">
        <is>
          <t>VERDE</t>
        </is>
      </c>
      <c r="J1151" t="inlineStr">
        <is>
          <t>http://www.aduanet.gob.pe/servlet/SgCDUI2?option=una&amp;n=40&amp;codaduana=046&amp;anoprese=2025&amp;numecorre=053895</t>
        </is>
      </c>
      <c r="K1151" t="inlineStr">
        <is>
          <t>2026-09-24T02:51:04.458498+00:00</t>
        </is>
      </c>
    </row>
    <row r="1152">
      <c r="A1152" t="inlineStr">
        <is>
          <t>20603820691</t>
        </is>
      </c>
      <c r="B1152" t="inlineStr">
        <is>
          <t>2026</t>
        </is>
      </c>
      <c r="C1152" t="inlineStr">
        <is>
          <t>3</t>
        </is>
      </c>
      <c r="D1152" t="inlineStr">
        <is>
          <t>118</t>
        </is>
      </c>
      <c r="E1152" t="inlineStr">
        <is>
          <t>4939</t>
        </is>
      </c>
      <c r="F1152" t="inlineStr">
        <is>
          <t>US</t>
        </is>
      </c>
      <c r="G1152" t="inlineStr">
        <is>
          <t>026882</t>
        </is>
      </c>
      <c r="H1152" t="inlineStr">
        <is>
          <t>26/03/2026</t>
        </is>
      </c>
      <c r="I1152" t="inlineStr">
        <is>
          <t>VERDE</t>
        </is>
      </c>
      <c r="J1152" t="inlineStr">
        <is>
          <t>http://www.aduanet.gob.pe/servlet/SgCDUI2?option=una&amp;n=40&amp;codaduana=118&amp;anoprese=2026&amp;numecorre=026882</t>
        </is>
      </c>
      <c r="K1152" t="inlineStr">
        <is>
          <t>2026-09-24T02:51:05.049277+00:00</t>
        </is>
      </c>
    </row>
    <row r="1153">
      <c r="A1153" t="inlineStr">
        <is>
          <t>20603820691</t>
        </is>
      </c>
      <c r="B1153" t="inlineStr">
        <is>
          <t>2026</t>
        </is>
      </c>
      <c r="C1153" t="inlineStr">
        <is>
          <t>4</t>
        </is>
      </c>
      <c r="D1153" t="inlineStr">
        <is>
          <t>046</t>
        </is>
      </c>
      <c r="E1153" t="inlineStr">
        <is>
          <t>5901</t>
        </is>
      </c>
      <c r="F1153" t="inlineStr">
        <is>
          <t>BE</t>
        </is>
      </c>
      <c r="G1153" t="inlineStr">
        <is>
          <t>015736</t>
        </is>
      </c>
      <c r="H1153" t="inlineStr">
        <is>
          <t>11/04/2026</t>
        </is>
      </c>
      <c r="I1153" t="inlineStr">
        <is>
          <t>VERDE</t>
        </is>
      </c>
      <c r="J1153" t="inlineStr">
        <is>
          <t>http://www.aduanet.gob.pe/servlet/SgCDUI2?option=una&amp;n=40&amp;codaduana=046&amp;anoprese=2026&amp;numecorre=015736</t>
        </is>
      </c>
      <c r="K1153" t="inlineStr">
        <is>
          <t>2026-09-24T02:51:05.641853+00:00</t>
        </is>
      </c>
    </row>
    <row r="1154">
      <c r="A1154" t="inlineStr">
        <is>
          <t>20603862369</t>
        </is>
      </c>
      <c r="B1154" t="inlineStr">
        <is>
          <t>2025</t>
        </is>
      </c>
      <c r="C1154" t="inlineStr">
        <is>
          <t>11</t>
        </is>
      </c>
      <c r="D1154" t="inlineStr">
        <is>
          <t>118</t>
        </is>
      </c>
      <c r="E1154" t="inlineStr">
        <is>
          <t>5901</t>
        </is>
      </c>
      <c r="F1154" t="inlineStr">
        <is>
          <t>DK</t>
        </is>
      </c>
      <c r="G1154" t="inlineStr">
        <is>
          <t>123880</t>
        </is>
      </c>
      <c r="H1154" t="inlineStr">
        <is>
          <t>27/11/2025</t>
        </is>
      </c>
      <c r="I1154" t="inlineStr">
        <is>
          <t>VERDE</t>
        </is>
      </c>
      <c r="J1154" t="inlineStr">
        <is>
          <t>http://www.aduanet.gob.pe/servlet/SgCDUI2?option=una&amp;n=40&amp;codaduana=118&amp;anoprese=2025&amp;numecorre=123880</t>
        </is>
      </c>
      <c r="K1154" t="inlineStr">
        <is>
          <t>2026-09-24T02:51:06.229586+00:00</t>
        </is>
      </c>
    </row>
    <row r="1155">
      <c r="A1155" t="inlineStr">
        <is>
          <t>20603862369</t>
        </is>
      </c>
      <c r="B1155" t="inlineStr">
        <is>
          <t>2026</t>
        </is>
      </c>
      <c r="C1155" t="inlineStr">
        <is>
          <t>4</t>
        </is>
      </c>
      <c r="D1155" t="inlineStr">
        <is>
          <t>118</t>
        </is>
      </c>
      <c r="E1155" t="inlineStr">
        <is>
          <t>5901</t>
        </is>
      </c>
      <c r="F1155" t="inlineStr">
        <is>
          <t>DK</t>
        </is>
      </c>
      <c r="G1155" t="inlineStr">
        <is>
          <t>036432</t>
        </is>
      </c>
      <c r="H1155" t="inlineStr">
        <is>
          <t>23/04/2026</t>
        </is>
      </c>
      <c r="I1155" t="inlineStr">
        <is>
          <t>VERDE</t>
        </is>
      </c>
      <c r="J1155" t="inlineStr">
        <is>
          <t>http://www.aduanet.gob.pe/servlet/SgCDUI2?option=una&amp;n=40&amp;codaduana=118&amp;anoprese=2026&amp;numecorre=036432</t>
        </is>
      </c>
      <c r="K1155" t="inlineStr">
        <is>
          <t>2026-09-24T02:51:06.846027+00:00</t>
        </is>
      </c>
    </row>
    <row r="1156">
      <c r="A1156" t="inlineStr">
        <is>
          <t>20603907176</t>
        </is>
      </c>
      <c r="B1156" t="inlineStr">
        <is>
          <t>2025</t>
        </is>
      </c>
      <c r="C1156" t="inlineStr">
        <is>
          <t>7</t>
        </is>
      </c>
      <c r="D1156" t="inlineStr">
        <is>
          <t>118</t>
        </is>
      </c>
      <c r="E1156" t="inlineStr">
        <is>
          <t>7620</t>
        </is>
      </c>
      <c r="F1156" t="inlineStr">
        <is>
          <t>ES</t>
        </is>
      </c>
      <c r="G1156" t="inlineStr">
        <is>
          <t>065455</t>
        </is>
      </c>
      <c r="H1156" t="inlineStr">
        <is>
          <t>02/07/2025</t>
        </is>
      </c>
      <c r="I1156" t="inlineStr">
        <is>
          <t>VERDE</t>
        </is>
      </c>
      <c r="J1156" t="inlineStr">
        <is>
          <t>http://www.aduanet.gob.pe/servlet/SgCDUI2?option=una&amp;n=40&amp;codaduana=118&amp;anoprese=2025&amp;numecorre=065455</t>
        </is>
      </c>
      <c r="K1156" t="inlineStr">
        <is>
          <t>2026-09-24T02:51:07.529635+00:00</t>
        </is>
      </c>
    </row>
    <row r="1157">
      <c r="A1157" t="inlineStr">
        <is>
          <t>20603907176</t>
        </is>
      </c>
      <c r="B1157" t="inlineStr">
        <is>
          <t>2025</t>
        </is>
      </c>
      <c r="C1157" t="inlineStr">
        <is>
          <t>9</t>
        </is>
      </c>
      <c r="D1157" t="inlineStr">
        <is>
          <t>118</t>
        </is>
      </c>
      <c r="E1157" t="inlineStr">
        <is>
          <t>8593</t>
        </is>
      </c>
      <c r="F1157" t="inlineStr">
        <is>
          <t>NL</t>
        </is>
      </c>
      <c r="G1157" t="inlineStr">
        <is>
          <t>095476</t>
        </is>
      </c>
      <c r="H1157" t="inlineStr">
        <is>
          <t>10/09/2025</t>
        </is>
      </c>
      <c r="I1157" t="inlineStr">
        <is>
          <t>VERDE</t>
        </is>
      </c>
      <c r="J1157" t="inlineStr">
        <is>
          <t>http://www.aduanet.gob.pe/servlet/SgCDUI2?option=una&amp;n=40&amp;codaduana=118&amp;anoprese=2025&amp;numecorre=095476</t>
        </is>
      </c>
      <c r="K1157" t="inlineStr">
        <is>
          <t>2026-09-24T02:51:08.195242+00:00</t>
        </is>
      </c>
    </row>
    <row r="1158">
      <c r="A1158" t="inlineStr">
        <is>
          <t>20603907176</t>
        </is>
      </c>
      <c r="B1158" t="inlineStr">
        <is>
          <t>2025</t>
        </is>
      </c>
      <c r="C1158" t="inlineStr">
        <is>
          <t>9</t>
        </is>
      </c>
      <c r="D1158" t="inlineStr">
        <is>
          <t>118</t>
        </is>
      </c>
      <c r="E1158" t="inlineStr">
        <is>
          <t>8593</t>
        </is>
      </c>
      <c r="F1158" t="inlineStr">
        <is>
          <t>NL</t>
        </is>
      </c>
      <c r="G1158" t="inlineStr">
        <is>
          <t>095477</t>
        </is>
      </c>
      <c r="H1158" t="inlineStr">
        <is>
          <t>10/09/2025</t>
        </is>
      </c>
      <c r="I1158" t="inlineStr">
        <is>
          <t>VERDE</t>
        </is>
      </c>
      <c r="J1158" t="inlineStr">
        <is>
          <t>http://www.aduanet.gob.pe/servlet/SgCDUI2?option=una&amp;n=40&amp;codaduana=118&amp;anoprese=2025&amp;numecorre=095477</t>
        </is>
      </c>
      <c r="K1158" t="inlineStr">
        <is>
          <t>2026-09-24T02:51:08.195242+00:00</t>
        </is>
      </c>
    </row>
    <row r="1159">
      <c r="A1159" t="inlineStr">
        <is>
          <t>20603907176</t>
        </is>
      </c>
      <c r="B1159" t="inlineStr">
        <is>
          <t>2025</t>
        </is>
      </c>
      <c r="C1159" t="inlineStr">
        <is>
          <t>9</t>
        </is>
      </c>
      <c r="D1159" t="inlineStr">
        <is>
          <t>118</t>
        </is>
      </c>
      <c r="E1159" t="inlineStr">
        <is>
          <t>8593</t>
        </is>
      </c>
      <c r="F1159" t="inlineStr">
        <is>
          <t>NL</t>
        </is>
      </c>
      <c r="G1159" t="inlineStr">
        <is>
          <t>100902</t>
        </is>
      </c>
      <c r="H1159" t="inlineStr">
        <is>
          <t>27/09/2025</t>
        </is>
      </c>
      <c r="I1159" t="inlineStr">
        <is>
          <t>VERDE</t>
        </is>
      </c>
      <c r="J1159" t="inlineStr">
        <is>
          <t>http://www.aduanet.gob.pe/servlet/SgCDUI2?option=una&amp;n=40&amp;codaduana=118&amp;anoprese=2025&amp;numecorre=100902</t>
        </is>
      </c>
      <c r="K1159" t="inlineStr">
        <is>
          <t>2026-09-24T02:51:08.195242+00:00</t>
        </is>
      </c>
    </row>
    <row r="1160">
      <c r="A1160" t="inlineStr">
        <is>
          <t>20603907176</t>
        </is>
      </c>
      <c r="B1160" t="inlineStr">
        <is>
          <t>2025</t>
        </is>
      </c>
      <c r="C1160" t="inlineStr">
        <is>
          <t>9</t>
        </is>
      </c>
      <c r="D1160" t="inlineStr">
        <is>
          <t>118</t>
        </is>
      </c>
      <c r="E1160" t="inlineStr">
        <is>
          <t>8700</t>
        </is>
      </c>
      <c r="F1160" t="inlineStr">
        <is>
          <t>NL</t>
        </is>
      </c>
      <c r="G1160" t="inlineStr">
        <is>
          <t>099325</t>
        </is>
      </c>
      <c r="H1160" t="inlineStr">
        <is>
          <t>27/09/2025</t>
        </is>
      </c>
      <c r="I1160" t="inlineStr">
        <is>
          <t>VERDE</t>
        </is>
      </c>
      <c r="J1160" t="inlineStr">
        <is>
          <t>http://www.aduanet.gob.pe/servlet/SgCDUI2?option=una&amp;n=40&amp;codaduana=118&amp;anoprese=2025&amp;numecorre=099325</t>
        </is>
      </c>
      <c r="K1160" t="inlineStr">
        <is>
          <t>2026-09-24T02:51:08.966841+00:00</t>
        </is>
      </c>
    </row>
    <row r="1161">
      <c r="A1161" t="inlineStr">
        <is>
          <t>20603907176</t>
        </is>
      </c>
      <c r="B1161" t="inlineStr">
        <is>
          <t>2025</t>
        </is>
      </c>
      <c r="C1161" t="inlineStr">
        <is>
          <t>10</t>
        </is>
      </c>
      <c r="D1161" t="inlineStr">
        <is>
          <t>118</t>
        </is>
      </c>
      <c r="E1161" t="inlineStr">
        <is>
          <t>8700</t>
        </is>
      </c>
      <c r="F1161" t="inlineStr">
        <is>
          <t>NL</t>
        </is>
      </c>
      <c r="G1161" t="inlineStr">
        <is>
          <t>102327</t>
        </is>
      </c>
      <c r="H1161" t="inlineStr">
        <is>
          <t>08/10/2025</t>
        </is>
      </c>
      <c r="I1161" t="inlineStr">
        <is>
          <t>VERDE</t>
        </is>
      </c>
      <c r="J1161" t="inlineStr">
        <is>
          <t>http://www.aduanet.gob.pe/servlet/SgCDUI2?option=una&amp;n=40&amp;codaduana=118&amp;anoprese=2025&amp;numecorre=102327</t>
        </is>
      </c>
      <c r="K1161" t="inlineStr">
        <is>
          <t>2026-09-24T02:51:09.680338+00:00</t>
        </is>
      </c>
    </row>
    <row r="1162">
      <c r="A1162" t="inlineStr">
        <is>
          <t>20603907176</t>
        </is>
      </c>
      <c r="B1162" t="inlineStr">
        <is>
          <t>2025</t>
        </is>
      </c>
      <c r="C1162" t="inlineStr">
        <is>
          <t>10</t>
        </is>
      </c>
      <c r="D1162" t="inlineStr">
        <is>
          <t>118</t>
        </is>
      </c>
      <c r="E1162" t="inlineStr">
        <is>
          <t>8700</t>
        </is>
      </c>
      <c r="F1162" t="inlineStr">
        <is>
          <t>NL</t>
        </is>
      </c>
      <c r="G1162" t="inlineStr">
        <is>
          <t>104773</t>
        </is>
      </c>
      <c r="H1162" t="inlineStr">
        <is>
          <t>08/10/2025</t>
        </is>
      </c>
      <c r="I1162" t="inlineStr">
        <is>
          <t>VERDE</t>
        </is>
      </c>
      <c r="J1162" t="inlineStr">
        <is>
          <t>http://www.aduanet.gob.pe/servlet/SgCDUI2?option=una&amp;n=40&amp;codaduana=118&amp;anoprese=2025&amp;numecorre=104773</t>
        </is>
      </c>
      <c r="K1162" t="inlineStr">
        <is>
          <t>2026-09-24T02:51:09.680338+00:00</t>
        </is>
      </c>
    </row>
    <row r="1163">
      <c r="A1163" t="inlineStr">
        <is>
          <t>20603907176</t>
        </is>
      </c>
      <c r="B1163" t="inlineStr">
        <is>
          <t>2025</t>
        </is>
      </c>
      <c r="C1163" t="inlineStr">
        <is>
          <t>10</t>
        </is>
      </c>
      <c r="D1163" t="inlineStr">
        <is>
          <t>118</t>
        </is>
      </c>
      <c r="E1163" t="inlineStr">
        <is>
          <t>8700</t>
        </is>
      </c>
      <c r="F1163" t="inlineStr">
        <is>
          <t>NL</t>
        </is>
      </c>
      <c r="G1163" t="inlineStr">
        <is>
          <t>108104</t>
        </is>
      </c>
      <c r="H1163" t="inlineStr">
        <is>
          <t>15/10/2025</t>
        </is>
      </c>
      <c r="I1163" t="inlineStr">
        <is>
          <t>VERDE</t>
        </is>
      </c>
      <c r="J1163" t="inlineStr">
        <is>
          <t>http://www.aduanet.gob.pe/servlet/SgCDUI2?option=una&amp;n=40&amp;codaduana=118&amp;anoprese=2025&amp;numecorre=108104</t>
        </is>
      </c>
      <c r="K1163" t="inlineStr">
        <is>
          <t>2026-09-24T02:51:09.680338+00:00</t>
        </is>
      </c>
    </row>
    <row r="1164">
      <c r="A1164" t="inlineStr">
        <is>
          <t>20603907176</t>
        </is>
      </c>
      <c r="B1164" t="inlineStr">
        <is>
          <t>2025</t>
        </is>
      </c>
      <c r="C1164" t="inlineStr">
        <is>
          <t>10</t>
        </is>
      </c>
      <c r="D1164" t="inlineStr">
        <is>
          <t>118</t>
        </is>
      </c>
      <c r="E1164" t="inlineStr">
        <is>
          <t>8700</t>
        </is>
      </c>
      <c r="F1164" t="inlineStr">
        <is>
          <t>NL</t>
        </is>
      </c>
      <c r="G1164" t="inlineStr">
        <is>
          <t>108113</t>
        </is>
      </c>
      <c r="H1164" t="inlineStr">
        <is>
          <t>22/10/2025</t>
        </is>
      </c>
      <c r="I1164" t="inlineStr">
        <is>
          <t>VERDE</t>
        </is>
      </c>
      <c r="J1164" t="inlineStr">
        <is>
          <t>http://www.aduanet.gob.pe/servlet/SgCDUI2?option=una&amp;n=40&amp;codaduana=118&amp;anoprese=2025&amp;numecorre=108113</t>
        </is>
      </c>
      <c r="K1164" t="inlineStr">
        <is>
          <t>2026-09-24T02:51:09.680338+00:00</t>
        </is>
      </c>
    </row>
    <row r="1165">
      <c r="A1165" t="inlineStr">
        <is>
          <t>20603907176</t>
        </is>
      </c>
      <c r="B1165" t="inlineStr">
        <is>
          <t>2025</t>
        </is>
      </c>
      <c r="C1165" t="inlineStr">
        <is>
          <t>10</t>
        </is>
      </c>
      <c r="D1165" t="inlineStr">
        <is>
          <t>118</t>
        </is>
      </c>
      <c r="E1165" t="inlineStr">
        <is>
          <t>8593</t>
        </is>
      </c>
      <c r="F1165" t="inlineStr">
        <is>
          <t>NL</t>
        </is>
      </c>
      <c r="G1165" t="inlineStr">
        <is>
          <t>103355</t>
        </is>
      </c>
      <c r="H1165" t="inlineStr">
        <is>
          <t>01/10/2025</t>
        </is>
      </c>
      <c r="I1165" t="inlineStr">
        <is>
          <t>VERDE</t>
        </is>
      </c>
      <c r="J1165" t="inlineStr">
        <is>
          <t>http://www.aduanet.gob.pe/servlet/SgCDUI2?option=una&amp;n=40&amp;codaduana=118&amp;anoprese=2025&amp;numecorre=103355</t>
        </is>
      </c>
      <c r="K1165" t="inlineStr">
        <is>
          <t>2026-09-24T02:51:10.406698+00:00</t>
        </is>
      </c>
    </row>
    <row r="1166">
      <c r="A1166" t="inlineStr">
        <is>
          <t>20603907176</t>
        </is>
      </c>
      <c r="B1166" t="inlineStr">
        <is>
          <t>2025</t>
        </is>
      </c>
      <c r="C1166" t="inlineStr">
        <is>
          <t>10</t>
        </is>
      </c>
      <c r="D1166" t="inlineStr">
        <is>
          <t>118</t>
        </is>
      </c>
      <c r="E1166" t="inlineStr">
        <is>
          <t>8593</t>
        </is>
      </c>
      <c r="F1166" t="inlineStr">
        <is>
          <t>NL</t>
        </is>
      </c>
      <c r="G1166" t="inlineStr">
        <is>
          <t>111339</t>
        </is>
      </c>
      <c r="H1166" t="inlineStr">
        <is>
          <t>22/10/2025</t>
        </is>
      </c>
      <c r="I1166" t="inlineStr">
        <is>
          <t>VERDE</t>
        </is>
      </c>
      <c r="J1166" t="inlineStr">
        <is>
          <t>http://www.aduanet.gob.pe/servlet/SgCDUI2?option=una&amp;n=40&amp;codaduana=118&amp;anoprese=2025&amp;numecorre=111339</t>
        </is>
      </c>
      <c r="K1166" t="inlineStr">
        <is>
          <t>2026-09-24T02:51:10.406698+00:00</t>
        </is>
      </c>
    </row>
    <row r="1167">
      <c r="A1167" t="inlineStr">
        <is>
          <t>20603907176</t>
        </is>
      </c>
      <c r="B1167" t="inlineStr">
        <is>
          <t>2025</t>
        </is>
      </c>
      <c r="C1167" t="inlineStr">
        <is>
          <t>12</t>
        </is>
      </c>
      <c r="D1167" t="inlineStr">
        <is>
          <t>118</t>
        </is>
      </c>
      <c r="E1167" t="inlineStr">
        <is>
          <t>4993</t>
        </is>
      </c>
      <c r="F1167" t="inlineStr">
        <is>
          <t>NL</t>
        </is>
      </c>
      <c r="G1167" t="inlineStr">
        <is>
          <t>133705</t>
        </is>
      </c>
      <c r="H1167" t="inlineStr">
        <is>
          <t>17/12/2025</t>
        </is>
      </c>
      <c r="I1167" t="inlineStr">
        <is>
          <t>VERDE</t>
        </is>
      </c>
      <c r="J1167" t="inlineStr">
        <is>
          <t>http://www.aduanet.gob.pe/servlet/SgCDUI2?option=una&amp;n=40&amp;codaduana=118&amp;anoprese=2025&amp;numecorre=133705</t>
        </is>
      </c>
      <c r="K1167" t="inlineStr">
        <is>
          <t>2026-09-24T02:51:11.186666+00:00</t>
        </is>
      </c>
    </row>
    <row r="1168">
      <c r="A1168" t="inlineStr">
        <is>
          <t>20603957033</t>
        </is>
      </c>
      <c r="B1168" t="inlineStr">
        <is>
          <t>2025</t>
        </is>
      </c>
      <c r="C1168" t="inlineStr">
        <is>
          <t>6</t>
        </is>
      </c>
      <c r="D1168" t="inlineStr">
        <is>
          <t>118</t>
        </is>
      </c>
      <c r="E1168" t="inlineStr">
        <is>
          <t>8593</t>
        </is>
      </c>
      <c r="F1168" t="inlineStr">
        <is>
          <t>US</t>
        </is>
      </c>
      <c r="G1168" t="inlineStr">
        <is>
          <t>063642</t>
        </is>
      </c>
      <c r="H1168" t="inlineStr">
        <is>
          <t>27/06/2025</t>
        </is>
      </c>
      <c r="I1168" t="inlineStr">
        <is>
          <t>VERDE</t>
        </is>
      </c>
      <c r="J1168" t="inlineStr">
        <is>
          <t>http://www.aduanet.gob.pe/servlet/SgCDUI2?option=una&amp;n=40&amp;codaduana=118&amp;anoprese=2025&amp;numecorre=063642</t>
        </is>
      </c>
      <c r="K1168" t="inlineStr">
        <is>
          <t>2026-09-24T02:51:11.955087+00:00</t>
        </is>
      </c>
    </row>
    <row r="1169">
      <c r="A1169" t="inlineStr">
        <is>
          <t>20603957033</t>
        </is>
      </c>
      <c r="B1169" t="inlineStr">
        <is>
          <t>2025</t>
        </is>
      </c>
      <c r="C1169" t="inlineStr">
        <is>
          <t>6</t>
        </is>
      </c>
      <c r="D1169" t="inlineStr">
        <is>
          <t>235</t>
        </is>
      </c>
      <c r="E1169" t="inlineStr">
        <is>
          <t>6946</t>
        </is>
      </c>
      <c r="F1169" t="inlineStr">
        <is>
          <t>DE</t>
        </is>
      </c>
      <c r="G1169" t="inlineStr">
        <is>
          <t>039310</t>
        </is>
      </c>
      <c r="H1169" t="inlineStr">
        <is>
          <t>07/06/2025</t>
        </is>
      </c>
      <c r="I1169" t="inlineStr">
        <is>
          <t>VERDE</t>
        </is>
      </c>
      <c r="J1169" t="inlineStr">
        <is>
          <t>http://www.aduanet.gob.pe/servlet/SgCDUI2?option=una&amp;n=40&amp;codaduana=235&amp;anoprese=2025&amp;numecorre=039310</t>
        </is>
      </c>
      <c r="K1169" t="inlineStr">
        <is>
          <t>2026-09-24T02:51:12.561878+00:00</t>
        </is>
      </c>
    </row>
    <row r="1170">
      <c r="A1170" t="inlineStr">
        <is>
          <t>20603957033</t>
        </is>
      </c>
      <c r="B1170" t="inlineStr">
        <is>
          <t>2025</t>
        </is>
      </c>
      <c r="C1170" t="inlineStr">
        <is>
          <t>6</t>
        </is>
      </c>
      <c r="D1170" t="inlineStr">
        <is>
          <t>235</t>
        </is>
      </c>
      <c r="E1170" t="inlineStr">
        <is>
          <t>6946</t>
        </is>
      </c>
      <c r="F1170" t="inlineStr">
        <is>
          <t>DE</t>
        </is>
      </c>
      <c r="G1170" t="inlineStr">
        <is>
          <t>044624</t>
        </is>
      </c>
      <c r="H1170" t="inlineStr">
        <is>
          <t>28/06/2025</t>
        </is>
      </c>
      <c r="I1170" t="inlineStr">
        <is>
          <t>VERDE</t>
        </is>
      </c>
      <c r="J1170" t="inlineStr">
        <is>
          <t>http://www.aduanet.gob.pe/servlet/SgCDUI2?option=una&amp;n=40&amp;codaduana=235&amp;anoprese=2025&amp;numecorre=044624</t>
        </is>
      </c>
      <c r="K1170" t="inlineStr">
        <is>
          <t>2026-09-24T02:51:12.561878+00:00</t>
        </is>
      </c>
    </row>
    <row r="1171">
      <c r="A1171" t="inlineStr">
        <is>
          <t>20603957033</t>
        </is>
      </c>
      <c r="B1171" t="inlineStr">
        <is>
          <t>2025</t>
        </is>
      </c>
      <c r="C1171" t="inlineStr">
        <is>
          <t>6</t>
        </is>
      </c>
      <c r="D1171" t="inlineStr">
        <is>
          <t>235</t>
        </is>
      </c>
      <c r="E1171" t="inlineStr">
        <is>
          <t>6946</t>
        </is>
      </c>
      <c r="F1171" t="inlineStr">
        <is>
          <t>DE</t>
        </is>
      </c>
      <c r="G1171" t="inlineStr">
        <is>
          <t>045784</t>
        </is>
      </c>
      <c r="H1171" t="inlineStr">
        <is>
          <t>29/06/2025</t>
        </is>
      </c>
      <c r="I1171" t="inlineStr">
        <is>
          <t>VERDE</t>
        </is>
      </c>
      <c r="J1171" t="inlineStr">
        <is>
          <t>http://www.aduanet.gob.pe/servlet/SgCDUI2?option=una&amp;n=40&amp;codaduana=235&amp;anoprese=2025&amp;numecorre=045784</t>
        </is>
      </c>
      <c r="K1171" t="inlineStr">
        <is>
          <t>2026-09-24T02:51:12.561878+00:00</t>
        </is>
      </c>
    </row>
    <row r="1172">
      <c r="A1172" t="inlineStr">
        <is>
          <t>20603957033</t>
        </is>
      </c>
      <c r="B1172" t="inlineStr">
        <is>
          <t>2025</t>
        </is>
      </c>
      <c r="C1172" t="inlineStr">
        <is>
          <t>7</t>
        </is>
      </c>
      <c r="D1172" t="inlineStr">
        <is>
          <t>118</t>
        </is>
      </c>
      <c r="E1172" t="inlineStr">
        <is>
          <t>8593</t>
        </is>
      </c>
      <c r="F1172" t="inlineStr">
        <is>
          <t>US</t>
        </is>
      </c>
      <c r="G1172" t="inlineStr">
        <is>
          <t>069699</t>
        </is>
      </c>
      <c r="H1172" t="inlineStr">
        <is>
          <t>10/07/2025</t>
        </is>
      </c>
      <c r="I1172" t="inlineStr">
        <is>
          <t>VERDE</t>
        </is>
      </c>
      <c r="J1172" t="inlineStr">
        <is>
          <t>http://www.aduanet.gob.pe/servlet/SgCDUI2?option=una&amp;n=40&amp;codaduana=118&amp;anoprese=2025&amp;numecorre=069699</t>
        </is>
      </c>
      <c r="K1172" t="inlineStr">
        <is>
          <t>2026-09-24T02:51:13.175595+00:00</t>
        </is>
      </c>
    </row>
    <row r="1173">
      <c r="A1173" t="inlineStr">
        <is>
          <t>20603957033</t>
        </is>
      </c>
      <c r="B1173" t="inlineStr">
        <is>
          <t>2025</t>
        </is>
      </c>
      <c r="C1173" t="inlineStr">
        <is>
          <t>7</t>
        </is>
      </c>
      <c r="D1173" t="inlineStr">
        <is>
          <t>118</t>
        </is>
      </c>
      <c r="E1173" t="inlineStr">
        <is>
          <t>8593</t>
        </is>
      </c>
      <c r="F1173" t="inlineStr">
        <is>
          <t>US</t>
        </is>
      </c>
      <c r="G1173" t="inlineStr">
        <is>
          <t>073181</t>
        </is>
      </c>
      <c r="H1173" t="inlineStr">
        <is>
          <t>23/07/2025</t>
        </is>
      </c>
      <c r="I1173" t="inlineStr">
        <is>
          <t>VERDE</t>
        </is>
      </c>
      <c r="J1173" t="inlineStr">
        <is>
          <t>http://www.aduanet.gob.pe/servlet/SgCDUI2?option=una&amp;n=40&amp;codaduana=118&amp;anoprese=2025&amp;numecorre=073181</t>
        </is>
      </c>
      <c r="K1173" t="inlineStr">
        <is>
          <t>2026-09-24T02:51:13.175595+00:00</t>
        </is>
      </c>
    </row>
    <row r="1174">
      <c r="A1174" t="inlineStr">
        <is>
          <t>20603957033</t>
        </is>
      </c>
      <c r="B1174" t="inlineStr">
        <is>
          <t>2025</t>
        </is>
      </c>
      <c r="C1174" t="inlineStr">
        <is>
          <t>7</t>
        </is>
      </c>
      <c r="D1174" t="inlineStr">
        <is>
          <t>118</t>
        </is>
      </c>
      <c r="E1174" t="inlineStr">
        <is>
          <t>8593</t>
        </is>
      </c>
      <c r="F1174" t="inlineStr">
        <is>
          <t>US</t>
        </is>
      </c>
      <c r="G1174" t="inlineStr">
        <is>
          <t>075466</t>
        </is>
      </c>
      <c r="H1174" t="inlineStr">
        <is>
          <t>26/07/2025</t>
        </is>
      </c>
      <c r="I1174" t="inlineStr">
        <is>
          <t>VERDE</t>
        </is>
      </c>
      <c r="J1174" t="inlineStr">
        <is>
          <t>http://www.aduanet.gob.pe/servlet/SgCDUI2?option=una&amp;n=40&amp;codaduana=118&amp;anoprese=2025&amp;numecorre=075466</t>
        </is>
      </c>
      <c r="K1174" t="inlineStr">
        <is>
          <t>2026-09-24T02:51:13.175595+00:00</t>
        </is>
      </c>
    </row>
    <row r="1175">
      <c r="A1175" t="inlineStr">
        <is>
          <t>20603957033</t>
        </is>
      </c>
      <c r="B1175" t="inlineStr">
        <is>
          <t>2025</t>
        </is>
      </c>
      <c r="C1175" t="inlineStr">
        <is>
          <t>8</t>
        </is>
      </c>
      <c r="D1175" t="inlineStr">
        <is>
          <t>118</t>
        </is>
      </c>
      <c r="E1175" t="inlineStr">
        <is>
          <t>8593</t>
        </is>
      </c>
      <c r="F1175" t="inlineStr">
        <is>
          <t>US</t>
        </is>
      </c>
      <c r="G1175" t="inlineStr">
        <is>
          <t>078947</t>
        </is>
      </c>
      <c r="H1175" t="inlineStr">
        <is>
          <t>03/08/2025</t>
        </is>
      </c>
      <c r="I1175" t="inlineStr">
        <is>
          <t>VERDE</t>
        </is>
      </c>
      <c r="J1175" t="inlineStr">
        <is>
          <t>http://www.aduanet.gob.pe/servlet/SgCDUI2?option=una&amp;n=40&amp;codaduana=118&amp;anoprese=2025&amp;numecorre=078947</t>
        </is>
      </c>
      <c r="K1175" t="inlineStr">
        <is>
          <t>2026-09-24T02:51:13.921207+00:00</t>
        </is>
      </c>
    </row>
    <row r="1176">
      <c r="A1176" t="inlineStr">
        <is>
          <t>20603957033</t>
        </is>
      </c>
      <c r="B1176" t="inlineStr">
        <is>
          <t>2025</t>
        </is>
      </c>
      <c r="C1176" t="inlineStr">
        <is>
          <t>8</t>
        </is>
      </c>
      <c r="D1176" t="inlineStr">
        <is>
          <t>118</t>
        </is>
      </c>
      <c r="E1176" t="inlineStr">
        <is>
          <t>8593</t>
        </is>
      </c>
      <c r="F1176" t="inlineStr">
        <is>
          <t>US</t>
        </is>
      </c>
      <c r="G1176" t="inlineStr">
        <is>
          <t>080850</t>
        </is>
      </c>
      <c r="H1176" t="inlineStr">
        <is>
          <t>11/08/2025</t>
        </is>
      </c>
      <c r="I1176" t="inlineStr">
        <is>
          <t>VERDE</t>
        </is>
      </c>
      <c r="J1176" t="inlineStr">
        <is>
          <t>http://www.aduanet.gob.pe/servlet/SgCDUI2?option=una&amp;n=40&amp;codaduana=118&amp;anoprese=2025&amp;numecorre=080850</t>
        </is>
      </c>
      <c r="K1176" t="inlineStr">
        <is>
          <t>2026-09-24T02:51:13.921207+00:00</t>
        </is>
      </c>
    </row>
    <row r="1177">
      <c r="A1177" t="inlineStr">
        <is>
          <t>20603957033</t>
        </is>
      </c>
      <c r="B1177" t="inlineStr">
        <is>
          <t>2025</t>
        </is>
      </c>
      <c r="C1177" t="inlineStr">
        <is>
          <t>8</t>
        </is>
      </c>
      <c r="D1177" t="inlineStr">
        <is>
          <t>118</t>
        </is>
      </c>
      <c r="E1177" t="inlineStr">
        <is>
          <t>8593</t>
        </is>
      </c>
      <c r="F1177" t="inlineStr">
        <is>
          <t>US</t>
        </is>
      </c>
      <c r="G1177" t="inlineStr">
        <is>
          <t>083869</t>
        </is>
      </c>
      <c r="H1177" t="inlineStr">
        <is>
          <t>16/08/2025</t>
        </is>
      </c>
      <c r="I1177" t="inlineStr">
        <is>
          <t>VERDE</t>
        </is>
      </c>
      <c r="J1177" t="inlineStr">
        <is>
          <t>http://www.aduanet.gob.pe/servlet/SgCDUI2?option=una&amp;n=40&amp;codaduana=118&amp;anoprese=2025&amp;numecorre=083869</t>
        </is>
      </c>
      <c r="K1177" t="inlineStr">
        <is>
          <t>2026-09-24T02:51:13.921207+00:00</t>
        </is>
      </c>
    </row>
    <row r="1178">
      <c r="A1178" t="inlineStr">
        <is>
          <t>20603957033</t>
        </is>
      </c>
      <c r="B1178" t="inlineStr">
        <is>
          <t>2025</t>
        </is>
      </c>
      <c r="C1178" t="inlineStr">
        <is>
          <t>8</t>
        </is>
      </c>
      <c r="D1178" t="inlineStr">
        <is>
          <t>118</t>
        </is>
      </c>
      <c r="E1178" t="inlineStr">
        <is>
          <t>8593</t>
        </is>
      </c>
      <c r="F1178" t="inlineStr">
        <is>
          <t>US</t>
        </is>
      </c>
      <c r="G1178" t="inlineStr">
        <is>
          <t>085668</t>
        </is>
      </c>
      <c r="H1178" t="inlineStr">
        <is>
          <t>22/08/2025</t>
        </is>
      </c>
      <c r="I1178" t="inlineStr">
        <is>
          <t>VERDE</t>
        </is>
      </c>
      <c r="J1178" t="inlineStr">
        <is>
          <t>http://www.aduanet.gob.pe/servlet/SgCDUI2?option=una&amp;n=40&amp;codaduana=118&amp;anoprese=2025&amp;numecorre=085668</t>
        </is>
      </c>
      <c r="K1178" t="inlineStr">
        <is>
          <t>2026-09-24T02:51:13.921207+00:00</t>
        </is>
      </c>
    </row>
    <row r="1179">
      <c r="A1179" t="inlineStr">
        <is>
          <t>20603957033</t>
        </is>
      </c>
      <c r="B1179" t="inlineStr">
        <is>
          <t>2025</t>
        </is>
      </c>
      <c r="C1179" t="inlineStr">
        <is>
          <t>8</t>
        </is>
      </c>
      <c r="D1179" t="inlineStr">
        <is>
          <t>118</t>
        </is>
      </c>
      <c r="E1179" t="inlineStr">
        <is>
          <t>8593</t>
        </is>
      </c>
      <c r="F1179" t="inlineStr">
        <is>
          <t>US</t>
        </is>
      </c>
      <c r="G1179" t="inlineStr">
        <is>
          <t>089572</t>
        </is>
      </c>
      <c r="H1179" t="inlineStr">
        <is>
          <t>30/08/2025</t>
        </is>
      </c>
      <c r="I1179" t="inlineStr">
        <is>
          <t>VERDE</t>
        </is>
      </c>
      <c r="J1179" t="inlineStr">
        <is>
          <t>http://www.aduanet.gob.pe/servlet/SgCDUI2?option=una&amp;n=40&amp;codaduana=118&amp;anoprese=2025&amp;numecorre=089572</t>
        </is>
      </c>
      <c r="K1179" t="inlineStr">
        <is>
          <t>2026-09-24T02:51:13.921207+00:00</t>
        </is>
      </c>
    </row>
    <row r="1180">
      <c r="A1180" t="inlineStr">
        <is>
          <t>20603957033</t>
        </is>
      </c>
      <c r="B1180" t="inlineStr">
        <is>
          <t>2025</t>
        </is>
      </c>
      <c r="C1180" t="inlineStr">
        <is>
          <t>9</t>
        </is>
      </c>
      <c r="D1180" t="inlineStr">
        <is>
          <t>118</t>
        </is>
      </c>
      <c r="E1180" t="inlineStr">
        <is>
          <t>8593</t>
        </is>
      </c>
      <c r="F1180" t="inlineStr">
        <is>
          <t>NL</t>
        </is>
      </c>
      <c r="G1180" t="inlineStr">
        <is>
          <t>092693</t>
        </is>
      </c>
      <c r="H1180" t="inlineStr">
        <is>
          <t>12/09/2025</t>
        </is>
      </c>
      <c r="I1180" t="inlineStr">
        <is>
          <t>VERDE</t>
        </is>
      </c>
      <c r="J1180" t="inlineStr">
        <is>
          <t>http://www.aduanet.gob.pe/servlet/SgCDUI2?option=una&amp;n=40&amp;codaduana=118&amp;anoprese=2025&amp;numecorre=092693</t>
        </is>
      </c>
      <c r="K1180" t="inlineStr">
        <is>
          <t>2026-09-24T02:51:14.634756+00:00</t>
        </is>
      </c>
    </row>
    <row r="1181">
      <c r="A1181" t="inlineStr">
        <is>
          <t>20603957033</t>
        </is>
      </c>
      <c r="B1181" t="inlineStr">
        <is>
          <t>2025</t>
        </is>
      </c>
      <c r="C1181" t="inlineStr">
        <is>
          <t>9</t>
        </is>
      </c>
      <c r="D1181" t="inlineStr">
        <is>
          <t>118</t>
        </is>
      </c>
      <c r="E1181" t="inlineStr">
        <is>
          <t>8593</t>
        </is>
      </c>
      <c r="F1181" t="inlineStr">
        <is>
          <t>US</t>
        </is>
      </c>
      <c r="G1181" t="inlineStr">
        <is>
          <t>091473</t>
        </is>
      </c>
      <c r="H1181" t="inlineStr">
        <is>
          <t>06/09/2025</t>
        </is>
      </c>
      <c r="I1181" t="inlineStr">
        <is>
          <t>VERDE</t>
        </is>
      </c>
      <c r="J1181" t="inlineStr">
        <is>
          <t>http://www.aduanet.gob.pe/servlet/SgCDUI2?option=una&amp;n=40&amp;codaduana=118&amp;anoprese=2025&amp;numecorre=091473</t>
        </is>
      </c>
      <c r="K1181" t="inlineStr">
        <is>
          <t>2026-09-24T02:51:15.465174+00:00</t>
        </is>
      </c>
    </row>
    <row r="1182">
      <c r="A1182" t="inlineStr">
        <is>
          <t>20603957033</t>
        </is>
      </c>
      <c r="B1182" t="inlineStr">
        <is>
          <t>2025</t>
        </is>
      </c>
      <c r="C1182" t="inlineStr">
        <is>
          <t>9</t>
        </is>
      </c>
      <c r="D1182" t="inlineStr">
        <is>
          <t>118</t>
        </is>
      </c>
      <c r="E1182" t="inlineStr">
        <is>
          <t>8593</t>
        </is>
      </c>
      <c r="F1182" t="inlineStr">
        <is>
          <t>US</t>
        </is>
      </c>
      <c r="G1182" t="inlineStr">
        <is>
          <t>095180</t>
        </is>
      </c>
      <c r="H1182" t="inlineStr">
        <is>
          <t>10/09/2025</t>
        </is>
      </c>
      <c r="I1182" t="inlineStr">
        <is>
          <t>VERDE</t>
        </is>
      </c>
      <c r="J1182" t="inlineStr">
        <is>
          <t>http://www.aduanet.gob.pe/servlet/SgCDUI2?option=una&amp;n=40&amp;codaduana=118&amp;anoprese=2025&amp;numecorre=095180</t>
        </is>
      </c>
      <c r="K1182" t="inlineStr">
        <is>
          <t>2026-09-24T02:51:15.465174+00:00</t>
        </is>
      </c>
    </row>
    <row r="1183">
      <c r="A1183" t="inlineStr">
        <is>
          <t>20603957033</t>
        </is>
      </c>
      <c r="B1183" t="inlineStr">
        <is>
          <t>2025</t>
        </is>
      </c>
      <c r="C1183" t="inlineStr">
        <is>
          <t>10</t>
        </is>
      </c>
      <c r="D1183" t="inlineStr">
        <is>
          <t>118</t>
        </is>
      </c>
      <c r="E1183" t="inlineStr">
        <is>
          <t>8593</t>
        </is>
      </c>
      <c r="F1183" t="inlineStr">
        <is>
          <t>US</t>
        </is>
      </c>
      <c r="G1183" t="inlineStr">
        <is>
          <t>103805</t>
        </is>
      </c>
      <c r="H1183" t="inlineStr">
        <is>
          <t>05/10/2025</t>
        </is>
      </c>
      <c r="I1183" t="inlineStr">
        <is>
          <t>VERDE</t>
        </is>
      </c>
      <c r="J1183" t="inlineStr">
        <is>
          <t>http://www.aduanet.gob.pe/servlet/SgCDUI2?option=una&amp;n=40&amp;codaduana=118&amp;anoprese=2025&amp;numecorre=103805</t>
        </is>
      </c>
      <c r="K1183" t="inlineStr">
        <is>
          <t>2026-09-24T02:51:16.214747+00:00</t>
        </is>
      </c>
    </row>
    <row r="1184">
      <c r="A1184" t="inlineStr">
        <is>
          <t>20603957033</t>
        </is>
      </c>
      <c r="B1184" t="inlineStr">
        <is>
          <t>2025</t>
        </is>
      </c>
      <c r="C1184" t="inlineStr">
        <is>
          <t>10</t>
        </is>
      </c>
      <c r="D1184" t="inlineStr">
        <is>
          <t>118</t>
        </is>
      </c>
      <c r="E1184" t="inlineStr">
        <is>
          <t>8593</t>
        </is>
      </c>
      <c r="F1184" t="inlineStr">
        <is>
          <t>US</t>
        </is>
      </c>
      <c r="G1184" t="inlineStr">
        <is>
          <t>106398</t>
        </is>
      </c>
      <c r="H1184" t="inlineStr">
        <is>
          <t>13/10/2025</t>
        </is>
      </c>
      <c r="I1184" t="inlineStr">
        <is>
          <t>VERDE</t>
        </is>
      </c>
      <c r="J1184" t="inlineStr">
        <is>
          <t>http://www.aduanet.gob.pe/servlet/SgCDUI2?option=una&amp;n=40&amp;codaduana=118&amp;anoprese=2025&amp;numecorre=106398</t>
        </is>
      </c>
      <c r="K1184" t="inlineStr">
        <is>
          <t>2026-09-24T02:51:16.214747+00:00</t>
        </is>
      </c>
    </row>
    <row r="1185">
      <c r="A1185" t="inlineStr">
        <is>
          <t>20603957033</t>
        </is>
      </c>
      <c r="B1185" t="inlineStr">
        <is>
          <t>2025</t>
        </is>
      </c>
      <c r="C1185" t="inlineStr">
        <is>
          <t>10</t>
        </is>
      </c>
      <c r="D1185" t="inlineStr">
        <is>
          <t>118</t>
        </is>
      </c>
      <c r="E1185" t="inlineStr">
        <is>
          <t>8593</t>
        </is>
      </c>
      <c r="F1185" t="inlineStr">
        <is>
          <t>US</t>
        </is>
      </c>
      <c r="G1185" t="inlineStr">
        <is>
          <t>109011</t>
        </is>
      </c>
      <c r="H1185" t="inlineStr">
        <is>
          <t>18/10/2025</t>
        </is>
      </c>
      <c r="I1185" t="inlineStr">
        <is>
          <t>VERDE</t>
        </is>
      </c>
      <c r="J1185" t="inlineStr">
        <is>
          <t>http://www.aduanet.gob.pe/servlet/SgCDUI2?option=una&amp;n=40&amp;codaduana=118&amp;anoprese=2025&amp;numecorre=109011</t>
        </is>
      </c>
      <c r="K1185" t="inlineStr">
        <is>
          <t>2026-09-24T02:51:16.214747+00:00</t>
        </is>
      </c>
    </row>
    <row r="1186">
      <c r="A1186" t="inlineStr">
        <is>
          <t>20603957033</t>
        </is>
      </c>
      <c r="B1186" t="inlineStr">
        <is>
          <t>2025</t>
        </is>
      </c>
      <c r="C1186" t="inlineStr">
        <is>
          <t>11</t>
        </is>
      </c>
      <c r="D1186" t="inlineStr">
        <is>
          <t>118</t>
        </is>
      </c>
      <c r="E1186" t="inlineStr">
        <is>
          <t>8593</t>
        </is>
      </c>
      <c r="F1186" t="inlineStr">
        <is>
          <t>US</t>
        </is>
      </c>
      <c r="G1186" t="inlineStr">
        <is>
          <t>119884</t>
        </is>
      </c>
      <c r="H1186" t="inlineStr">
        <is>
          <t>15/11/2025</t>
        </is>
      </c>
      <c r="I1186" t="inlineStr">
        <is>
          <t>VERDE</t>
        </is>
      </c>
      <c r="J1186" t="inlineStr">
        <is>
          <t>http://www.aduanet.gob.pe/servlet/SgCDUI2?option=una&amp;n=40&amp;codaduana=118&amp;anoprese=2025&amp;numecorre=119884</t>
        </is>
      </c>
      <c r="K1186" t="inlineStr">
        <is>
          <t>2026-09-24T02:51:16.904896+00:00</t>
        </is>
      </c>
    </row>
    <row r="1187">
      <c r="A1187" t="inlineStr">
        <is>
          <t>20603957033</t>
        </is>
      </c>
      <c r="B1187" t="inlineStr">
        <is>
          <t>2025</t>
        </is>
      </c>
      <c r="C1187" t="inlineStr">
        <is>
          <t>11</t>
        </is>
      </c>
      <c r="D1187" t="inlineStr">
        <is>
          <t>118</t>
        </is>
      </c>
      <c r="E1187" t="inlineStr">
        <is>
          <t>9411</t>
        </is>
      </c>
      <c r="F1187" t="inlineStr">
        <is>
          <t>US</t>
        </is>
      </c>
      <c r="G1187" t="inlineStr">
        <is>
          <t>123467</t>
        </is>
      </c>
      <c r="H1187" t="inlineStr">
        <is>
          <t>22/11/2025</t>
        </is>
      </c>
      <c r="I1187" t="inlineStr">
        <is>
          <t>VERDE</t>
        </is>
      </c>
      <c r="J1187" t="inlineStr">
        <is>
          <t>http://www.aduanet.gob.pe/servlet/SgCDUI2?option=una&amp;n=40&amp;codaduana=118&amp;anoprese=2025&amp;numecorre=123467</t>
        </is>
      </c>
      <c r="K1187" t="inlineStr">
        <is>
          <t>2026-09-24T02:51:17.664061+00:00</t>
        </is>
      </c>
    </row>
    <row r="1188">
      <c r="A1188" t="inlineStr">
        <is>
          <t>20603957033</t>
        </is>
      </c>
      <c r="B1188" t="inlineStr">
        <is>
          <t>2025</t>
        </is>
      </c>
      <c r="C1188" t="inlineStr">
        <is>
          <t>11</t>
        </is>
      </c>
      <c r="D1188" t="inlineStr">
        <is>
          <t>118</t>
        </is>
      </c>
      <c r="E1188" t="inlineStr">
        <is>
          <t>9411</t>
        </is>
      </c>
      <c r="F1188" t="inlineStr">
        <is>
          <t>US</t>
        </is>
      </c>
      <c r="G1188" t="inlineStr">
        <is>
          <t>124220</t>
        </is>
      </c>
      <c r="H1188" t="inlineStr">
        <is>
          <t>22/11/2025</t>
        </is>
      </c>
      <c r="I1188" t="inlineStr">
        <is>
          <t>VERDE</t>
        </is>
      </c>
      <c r="J1188" t="inlineStr">
        <is>
          <t>http://www.aduanet.gob.pe/servlet/SgCDUI2?option=una&amp;n=40&amp;codaduana=118&amp;anoprese=2025&amp;numecorre=124220</t>
        </is>
      </c>
      <c r="K1188" t="inlineStr">
        <is>
          <t>2026-09-24T02:51:17.664061+00:00</t>
        </is>
      </c>
    </row>
    <row r="1189">
      <c r="A1189" t="inlineStr">
        <is>
          <t>20603957033</t>
        </is>
      </c>
      <c r="B1189" t="inlineStr">
        <is>
          <t>2025</t>
        </is>
      </c>
      <c r="C1189" t="inlineStr">
        <is>
          <t>11</t>
        </is>
      </c>
      <c r="D1189" t="inlineStr">
        <is>
          <t>118</t>
        </is>
      </c>
      <c r="E1189" t="inlineStr">
        <is>
          <t>9411</t>
        </is>
      </c>
      <c r="F1189" t="inlineStr">
        <is>
          <t>US</t>
        </is>
      </c>
      <c r="G1189" t="inlineStr">
        <is>
          <t>125517</t>
        </is>
      </c>
      <c r="H1189" t="inlineStr">
        <is>
          <t>29/11/2025</t>
        </is>
      </c>
      <c r="I1189" t="inlineStr">
        <is>
          <t>VERDE</t>
        </is>
      </c>
      <c r="J1189" t="inlineStr">
        <is>
          <t>http://www.aduanet.gob.pe/servlet/SgCDUI2?option=una&amp;n=40&amp;codaduana=118&amp;anoprese=2025&amp;numecorre=125517</t>
        </is>
      </c>
      <c r="K1189" t="inlineStr">
        <is>
          <t>2026-09-24T02:51:17.664061+00:00</t>
        </is>
      </c>
    </row>
    <row r="1190">
      <c r="A1190" t="inlineStr">
        <is>
          <t>20603957033</t>
        </is>
      </c>
      <c r="B1190" t="inlineStr">
        <is>
          <t>2025</t>
        </is>
      </c>
      <c r="C1190" t="inlineStr">
        <is>
          <t>11</t>
        </is>
      </c>
      <c r="D1190" t="inlineStr">
        <is>
          <t>118</t>
        </is>
      </c>
      <c r="E1190" t="inlineStr">
        <is>
          <t>9411</t>
        </is>
      </c>
      <c r="F1190" t="inlineStr">
        <is>
          <t>US</t>
        </is>
      </c>
      <c r="G1190" t="inlineStr">
        <is>
          <t>126706</t>
        </is>
      </c>
      <c r="H1190" t="inlineStr">
        <is>
          <t>29/11/2025</t>
        </is>
      </c>
      <c r="I1190" t="inlineStr">
        <is>
          <t>VERDE</t>
        </is>
      </c>
      <c r="J1190" t="inlineStr">
        <is>
          <t>http://www.aduanet.gob.pe/servlet/SgCDUI2?option=una&amp;n=40&amp;codaduana=118&amp;anoprese=2025&amp;numecorre=126706</t>
        </is>
      </c>
      <c r="K1190" t="inlineStr">
        <is>
          <t>2026-09-24T02:51:17.664061+00:00</t>
        </is>
      </c>
    </row>
    <row r="1191">
      <c r="A1191" t="inlineStr">
        <is>
          <t>20603957033</t>
        </is>
      </c>
      <c r="B1191" t="inlineStr">
        <is>
          <t>2025</t>
        </is>
      </c>
      <c r="C1191" t="inlineStr">
        <is>
          <t>12</t>
        </is>
      </c>
      <c r="D1191" t="inlineStr">
        <is>
          <t>118</t>
        </is>
      </c>
      <c r="E1191" t="inlineStr">
        <is>
          <t>3282</t>
        </is>
      </c>
      <c r="F1191" t="inlineStr">
        <is>
          <t>US</t>
        </is>
      </c>
      <c r="G1191" t="inlineStr">
        <is>
          <t>128341</t>
        </is>
      </c>
      <c r="H1191" t="inlineStr">
        <is>
          <t>06/12/2025</t>
        </is>
      </c>
      <c r="I1191" t="inlineStr">
        <is>
          <t>VERDE</t>
        </is>
      </c>
      <c r="J1191" t="inlineStr">
        <is>
          <t>http://www.aduanet.gob.pe/servlet/SgCDUI2?option=una&amp;n=40&amp;codaduana=118&amp;anoprese=2025&amp;numecorre=128341</t>
        </is>
      </c>
      <c r="K1191" t="inlineStr">
        <is>
          <t>2026-09-24T02:51:18.420991+00:00</t>
        </is>
      </c>
    </row>
    <row r="1192">
      <c r="A1192" t="inlineStr">
        <is>
          <t>20603957033</t>
        </is>
      </c>
      <c r="B1192" t="inlineStr">
        <is>
          <t>2025</t>
        </is>
      </c>
      <c r="C1192" t="inlineStr">
        <is>
          <t>12</t>
        </is>
      </c>
      <c r="D1192" t="inlineStr">
        <is>
          <t>118</t>
        </is>
      </c>
      <c r="E1192" t="inlineStr">
        <is>
          <t>3282</t>
        </is>
      </c>
      <c r="F1192" t="inlineStr">
        <is>
          <t>US</t>
        </is>
      </c>
      <c r="G1192" t="inlineStr">
        <is>
          <t>128342</t>
        </is>
      </c>
      <c r="H1192" t="inlineStr">
        <is>
          <t>06/12/2025</t>
        </is>
      </c>
      <c r="I1192" t="inlineStr">
        <is>
          <t>VERDE</t>
        </is>
      </c>
      <c r="J1192" t="inlineStr">
        <is>
          <t>http://www.aduanet.gob.pe/servlet/SgCDUI2?option=una&amp;n=40&amp;codaduana=118&amp;anoprese=2025&amp;numecorre=128342</t>
        </is>
      </c>
      <c r="K1192" t="inlineStr">
        <is>
          <t>2026-09-24T02:51:18.420991+00:00</t>
        </is>
      </c>
    </row>
    <row r="1193">
      <c r="A1193" t="inlineStr">
        <is>
          <t>20603957033</t>
        </is>
      </c>
      <c r="B1193" t="inlineStr">
        <is>
          <t>2025</t>
        </is>
      </c>
      <c r="C1193" t="inlineStr">
        <is>
          <t>12</t>
        </is>
      </c>
      <c r="D1193" t="inlineStr">
        <is>
          <t>118</t>
        </is>
      </c>
      <c r="E1193" t="inlineStr">
        <is>
          <t>3282</t>
        </is>
      </c>
      <c r="F1193" t="inlineStr">
        <is>
          <t>US</t>
        </is>
      </c>
      <c r="G1193" t="inlineStr">
        <is>
          <t>131340</t>
        </is>
      </c>
      <c r="H1193" t="inlineStr">
        <is>
          <t>13/12/2025</t>
        </is>
      </c>
      <c r="I1193" t="inlineStr">
        <is>
          <t>VERDE</t>
        </is>
      </c>
      <c r="J1193" t="inlineStr">
        <is>
          <t>http://www.aduanet.gob.pe/servlet/SgCDUI2?option=una&amp;n=40&amp;codaduana=118&amp;anoprese=2025&amp;numecorre=131340</t>
        </is>
      </c>
      <c r="K1193" t="inlineStr">
        <is>
          <t>2026-09-24T02:51:18.420991+00:00</t>
        </is>
      </c>
    </row>
    <row r="1194">
      <c r="A1194" t="inlineStr">
        <is>
          <t>20603957033</t>
        </is>
      </c>
      <c r="B1194" t="inlineStr">
        <is>
          <t>2025</t>
        </is>
      </c>
      <c r="C1194" t="inlineStr">
        <is>
          <t>12</t>
        </is>
      </c>
      <c r="D1194" t="inlineStr">
        <is>
          <t>118</t>
        </is>
      </c>
      <c r="E1194" t="inlineStr">
        <is>
          <t>3282</t>
        </is>
      </c>
      <c r="F1194" t="inlineStr">
        <is>
          <t>US</t>
        </is>
      </c>
      <c r="G1194" t="inlineStr">
        <is>
          <t>133050</t>
        </is>
      </c>
      <c r="H1194" t="inlineStr">
        <is>
          <t>19/12/2025</t>
        </is>
      </c>
      <c r="I1194" t="inlineStr">
        <is>
          <t>VERDE</t>
        </is>
      </c>
      <c r="J1194" t="inlineStr">
        <is>
          <t>http://www.aduanet.gob.pe/servlet/SgCDUI2?option=una&amp;n=40&amp;codaduana=118&amp;anoprese=2025&amp;numecorre=133050</t>
        </is>
      </c>
      <c r="K1194" t="inlineStr">
        <is>
          <t>2026-09-24T02:51:18.420991+00:00</t>
        </is>
      </c>
    </row>
    <row r="1195">
      <c r="A1195" t="inlineStr">
        <is>
          <t>20603957033</t>
        </is>
      </c>
      <c r="B1195" t="inlineStr">
        <is>
          <t>2025</t>
        </is>
      </c>
      <c r="C1195" t="inlineStr">
        <is>
          <t>12</t>
        </is>
      </c>
      <c r="D1195" t="inlineStr">
        <is>
          <t>118</t>
        </is>
      </c>
      <c r="E1195" t="inlineStr">
        <is>
          <t>3282</t>
        </is>
      </c>
      <c r="F1195" t="inlineStr">
        <is>
          <t>US</t>
        </is>
      </c>
      <c r="G1195" t="inlineStr">
        <is>
          <t>134408</t>
        </is>
      </c>
      <c r="H1195" t="inlineStr">
        <is>
          <t>20/12/2025</t>
        </is>
      </c>
      <c r="I1195" t="inlineStr">
        <is>
          <t>VERDE</t>
        </is>
      </c>
      <c r="J1195" t="inlineStr">
        <is>
          <t>http://www.aduanet.gob.pe/servlet/SgCDUI2?option=una&amp;n=40&amp;codaduana=118&amp;anoprese=2025&amp;numecorre=134408</t>
        </is>
      </c>
      <c r="K1195" t="inlineStr">
        <is>
          <t>2026-09-24T02:51:18.420991+00:00</t>
        </is>
      </c>
    </row>
    <row r="1196">
      <c r="A1196" t="inlineStr">
        <is>
          <t>20603957033</t>
        </is>
      </c>
      <c r="B1196" t="inlineStr">
        <is>
          <t>2025</t>
        </is>
      </c>
      <c r="C1196" t="inlineStr">
        <is>
          <t>12</t>
        </is>
      </c>
      <c r="D1196" t="inlineStr">
        <is>
          <t>118</t>
        </is>
      </c>
      <c r="E1196" t="inlineStr">
        <is>
          <t>3282</t>
        </is>
      </c>
      <c r="F1196" t="inlineStr">
        <is>
          <t>US</t>
        </is>
      </c>
      <c r="G1196" t="inlineStr">
        <is>
          <t>136536</t>
        </is>
      </c>
      <c r="H1196" t="inlineStr">
        <is>
          <t>26/12/2025</t>
        </is>
      </c>
      <c r="I1196" t="inlineStr">
        <is>
          <t>VERDE</t>
        </is>
      </c>
      <c r="J1196" t="inlineStr">
        <is>
          <t>http://www.aduanet.gob.pe/servlet/SgCDUI2?option=una&amp;n=40&amp;codaduana=118&amp;anoprese=2025&amp;numecorre=136536</t>
        </is>
      </c>
      <c r="K1196" t="inlineStr">
        <is>
          <t>2026-09-24T02:51:18.420991+00:00</t>
        </is>
      </c>
    </row>
    <row r="1197">
      <c r="A1197" t="inlineStr">
        <is>
          <t>20603957033</t>
        </is>
      </c>
      <c r="B1197" t="inlineStr">
        <is>
          <t>2026</t>
        </is>
      </c>
      <c r="C1197" t="inlineStr">
        <is>
          <t>1</t>
        </is>
      </c>
      <c r="D1197" t="inlineStr">
        <is>
          <t>118</t>
        </is>
      </c>
      <c r="E1197" t="inlineStr">
        <is>
          <t>3282</t>
        </is>
      </c>
      <c r="F1197" t="inlineStr">
        <is>
          <t>US</t>
        </is>
      </c>
      <c r="G1197" t="inlineStr">
        <is>
          <t>000455</t>
        </is>
      </c>
      <c r="H1197" t="inlineStr">
        <is>
          <t>10/01/2026</t>
        </is>
      </c>
      <c r="I1197" t="inlineStr">
        <is>
          <t>VERDE</t>
        </is>
      </c>
      <c r="J1197" t="inlineStr">
        <is>
          <t>http://www.aduanet.gob.pe/servlet/SgCDUI2?option=una&amp;n=40&amp;codaduana=118&amp;anoprese=2026&amp;numecorre=000455</t>
        </is>
      </c>
      <c r="K1197" t="inlineStr">
        <is>
          <t>2026-09-24T02:51:19.086048+00:00</t>
        </is>
      </c>
    </row>
    <row r="1198">
      <c r="A1198" t="inlineStr">
        <is>
          <t>20603957033</t>
        </is>
      </c>
      <c r="B1198" t="inlineStr">
        <is>
          <t>2026</t>
        </is>
      </c>
      <c r="C1198" t="inlineStr">
        <is>
          <t>1</t>
        </is>
      </c>
      <c r="D1198" t="inlineStr">
        <is>
          <t>118</t>
        </is>
      </c>
      <c r="E1198" t="inlineStr">
        <is>
          <t>3282</t>
        </is>
      </c>
      <c r="F1198" t="inlineStr">
        <is>
          <t>US</t>
        </is>
      </c>
      <c r="G1198" t="inlineStr">
        <is>
          <t>140564</t>
        </is>
      </c>
      <c r="H1198" t="inlineStr">
        <is>
          <t>10/01/2026</t>
        </is>
      </c>
      <c r="I1198" t="inlineStr">
        <is>
          <t>VERDE</t>
        </is>
      </c>
      <c r="J1198" t="inlineStr">
        <is>
          <t>http://www.aduanet.gob.pe/servlet/SgCDUI2?option=una&amp;n=40&amp;codaduana=118&amp;anoprese=2025&amp;numecorre=140564</t>
        </is>
      </c>
      <c r="K1198" t="inlineStr">
        <is>
          <t>2026-09-24T02:51:19.086048+00:00</t>
        </is>
      </c>
    </row>
    <row r="1199">
      <c r="A1199" t="inlineStr">
        <is>
          <t>20603957033</t>
        </is>
      </c>
      <c r="B1199" t="inlineStr">
        <is>
          <t>2026</t>
        </is>
      </c>
      <c r="C1199" t="inlineStr">
        <is>
          <t>1</t>
        </is>
      </c>
      <c r="D1199" t="inlineStr">
        <is>
          <t>118</t>
        </is>
      </c>
      <c r="E1199" t="inlineStr">
        <is>
          <t>3282</t>
        </is>
      </c>
      <c r="F1199" t="inlineStr">
        <is>
          <t>US</t>
        </is>
      </c>
      <c r="G1199" t="inlineStr">
        <is>
          <t>002448</t>
        </is>
      </c>
      <c r="H1199" t="inlineStr">
        <is>
          <t>16/01/2026</t>
        </is>
      </c>
      <c r="I1199" t="inlineStr">
        <is>
          <t>VERDE</t>
        </is>
      </c>
      <c r="J1199" t="inlineStr">
        <is>
          <t>http://www.aduanet.gob.pe/servlet/SgCDUI2?option=una&amp;n=40&amp;codaduana=118&amp;anoprese=2026&amp;numecorre=002448</t>
        </is>
      </c>
      <c r="K1199" t="inlineStr">
        <is>
          <t>2026-09-24T02:51:19.086048+00:00</t>
        </is>
      </c>
    </row>
    <row r="1200">
      <c r="A1200" t="inlineStr">
        <is>
          <t>20603957033</t>
        </is>
      </c>
      <c r="B1200" t="inlineStr">
        <is>
          <t>2026</t>
        </is>
      </c>
      <c r="C1200" t="inlineStr">
        <is>
          <t>1</t>
        </is>
      </c>
      <c r="D1200" t="inlineStr">
        <is>
          <t>118</t>
        </is>
      </c>
      <c r="E1200" t="inlineStr">
        <is>
          <t>3282</t>
        </is>
      </c>
      <c r="F1200" t="inlineStr">
        <is>
          <t>US</t>
        </is>
      </c>
      <c r="G1200" t="inlineStr">
        <is>
          <t>002972</t>
        </is>
      </c>
      <c r="H1200" t="inlineStr">
        <is>
          <t>16/01/2026</t>
        </is>
      </c>
      <c r="I1200" t="inlineStr">
        <is>
          <t>VERDE</t>
        </is>
      </c>
      <c r="J1200" t="inlineStr">
        <is>
          <t>http://www.aduanet.gob.pe/servlet/SgCDUI2?option=una&amp;n=40&amp;codaduana=118&amp;anoprese=2026&amp;numecorre=002972</t>
        </is>
      </c>
      <c r="K1200" t="inlineStr">
        <is>
          <t>2026-09-24T02:51:19.086048+00:00</t>
        </is>
      </c>
    </row>
    <row r="1201">
      <c r="A1201" t="inlineStr">
        <is>
          <t>20603957033</t>
        </is>
      </c>
      <c r="B1201" t="inlineStr">
        <is>
          <t>2026</t>
        </is>
      </c>
      <c r="C1201" t="inlineStr">
        <is>
          <t>1</t>
        </is>
      </c>
      <c r="D1201" t="inlineStr">
        <is>
          <t>118</t>
        </is>
      </c>
      <c r="E1201" t="inlineStr">
        <is>
          <t>3282</t>
        </is>
      </c>
      <c r="F1201" t="inlineStr">
        <is>
          <t>US</t>
        </is>
      </c>
      <c r="G1201" t="inlineStr">
        <is>
          <t>005763</t>
        </is>
      </c>
      <c r="H1201" t="inlineStr">
        <is>
          <t>25/01/2026</t>
        </is>
      </c>
      <c r="I1201" t="inlineStr">
        <is>
          <t>VERDE</t>
        </is>
      </c>
      <c r="J1201" t="inlineStr">
        <is>
          <t>http://www.aduanet.gob.pe/servlet/SgCDUI2?option=una&amp;n=40&amp;codaduana=118&amp;anoprese=2026&amp;numecorre=005763</t>
        </is>
      </c>
      <c r="K1201" t="inlineStr">
        <is>
          <t>2026-09-24T02:51:19.086048+00:00</t>
        </is>
      </c>
    </row>
    <row r="1202">
      <c r="A1202" t="inlineStr">
        <is>
          <t>20603957033</t>
        </is>
      </c>
      <c r="B1202" t="inlineStr">
        <is>
          <t>2026</t>
        </is>
      </c>
      <c r="C1202" t="inlineStr">
        <is>
          <t>1</t>
        </is>
      </c>
      <c r="D1202" t="inlineStr">
        <is>
          <t>118</t>
        </is>
      </c>
      <c r="E1202" t="inlineStr">
        <is>
          <t>3282</t>
        </is>
      </c>
      <c r="F1202" t="inlineStr">
        <is>
          <t>US</t>
        </is>
      </c>
      <c r="G1202" t="inlineStr">
        <is>
          <t>007177</t>
        </is>
      </c>
      <c r="H1202" t="inlineStr">
        <is>
          <t>28/01/2026</t>
        </is>
      </c>
      <c r="I1202" t="inlineStr">
        <is>
          <t>VERDE</t>
        </is>
      </c>
      <c r="J1202" t="inlineStr">
        <is>
          <t>http://www.aduanet.gob.pe/servlet/SgCDUI2?option=una&amp;n=40&amp;codaduana=118&amp;anoprese=2026&amp;numecorre=007177</t>
        </is>
      </c>
      <c r="K1202" t="inlineStr">
        <is>
          <t>2026-09-24T02:51:19.086048+00:00</t>
        </is>
      </c>
    </row>
    <row r="1203">
      <c r="A1203" t="inlineStr">
        <is>
          <t>20603957033</t>
        </is>
      </c>
      <c r="B1203" t="inlineStr">
        <is>
          <t>2026</t>
        </is>
      </c>
      <c r="C1203" t="inlineStr">
        <is>
          <t>1</t>
        </is>
      </c>
      <c r="D1203" t="inlineStr">
        <is>
          <t>118</t>
        </is>
      </c>
      <c r="E1203" t="inlineStr">
        <is>
          <t>3282</t>
        </is>
      </c>
      <c r="F1203" t="inlineStr">
        <is>
          <t>US</t>
        </is>
      </c>
      <c r="G1203" t="inlineStr">
        <is>
          <t>008372</t>
        </is>
      </c>
      <c r="H1203" t="inlineStr">
        <is>
          <t>28/01/2026</t>
        </is>
      </c>
      <c r="I1203" t="inlineStr">
        <is>
          <t>VERDE</t>
        </is>
      </c>
      <c r="J1203" t="inlineStr">
        <is>
          <t>http://www.aduanet.gob.pe/servlet/SgCDUI2?option=una&amp;n=40&amp;codaduana=118&amp;anoprese=2026&amp;numecorre=008372</t>
        </is>
      </c>
      <c r="K1203" t="inlineStr">
        <is>
          <t>2026-09-24T02:51:19.086048+00:00</t>
        </is>
      </c>
    </row>
    <row r="1204">
      <c r="A1204" t="inlineStr">
        <is>
          <t>20603957033</t>
        </is>
      </c>
      <c r="B1204" t="inlineStr">
        <is>
          <t>2026</t>
        </is>
      </c>
      <c r="C1204" t="inlineStr">
        <is>
          <t>2</t>
        </is>
      </c>
      <c r="D1204" t="inlineStr">
        <is>
          <t>118</t>
        </is>
      </c>
      <c r="E1204" t="inlineStr">
        <is>
          <t>9056</t>
        </is>
      </c>
      <c r="F1204" t="inlineStr">
        <is>
          <t>US</t>
        </is>
      </c>
      <c r="G1204" t="inlineStr">
        <is>
          <t>008017</t>
        </is>
      </c>
      <c r="H1204" t="inlineStr">
        <is>
          <t>04/02/2026</t>
        </is>
      </c>
      <c r="I1204" t="inlineStr">
        <is>
          <t>VERDE</t>
        </is>
      </c>
      <c r="J1204" t="inlineStr">
        <is>
          <t>http://www.aduanet.gob.pe/servlet/SgCDUI2?option=una&amp;n=40&amp;codaduana=118&amp;anoprese=2026&amp;numecorre=008017</t>
        </is>
      </c>
      <c r="K1204" t="inlineStr">
        <is>
          <t>2026-09-24T02:51:19.688652+00:00</t>
        </is>
      </c>
    </row>
    <row r="1205">
      <c r="A1205" t="inlineStr">
        <is>
          <t>20603957033</t>
        </is>
      </c>
      <c r="B1205" t="inlineStr">
        <is>
          <t>2026</t>
        </is>
      </c>
      <c r="C1205" t="inlineStr">
        <is>
          <t>2</t>
        </is>
      </c>
      <c r="D1205" t="inlineStr">
        <is>
          <t>118</t>
        </is>
      </c>
      <c r="E1205" t="inlineStr">
        <is>
          <t>3282</t>
        </is>
      </c>
      <c r="F1205" t="inlineStr">
        <is>
          <t>US</t>
        </is>
      </c>
      <c r="G1205" t="inlineStr">
        <is>
          <t>009200</t>
        </is>
      </c>
      <c r="H1205" t="inlineStr">
        <is>
          <t>06/02/2026</t>
        </is>
      </c>
      <c r="I1205" t="inlineStr">
        <is>
          <t>VERDE</t>
        </is>
      </c>
      <c r="J1205" t="inlineStr">
        <is>
          <t>http://www.aduanet.gob.pe/servlet/SgCDUI2?option=una&amp;n=40&amp;codaduana=118&amp;anoprese=2026&amp;numecorre=009200</t>
        </is>
      </c>
      <c r="K1205" t="inlineStr">
        <is>
          <t>2026-09-24T02:51:20.476810+00:00</t>
        </is>
      </c>
    </row>
    <row r="1206">
      <c r="A1206" t="inlineStr">
        <is>
          <t>20603957033</t>
        </is>
      </c>
      <c r="B1206" t="inlineStr">
        <is>
          <t>2026</t>
        </is>
      </c>
      <c r="C1206" t="inlineStr">
        <is>
          <t>2</t>
        </is>
      </c>
      <c r="D1206" t="inlineStr">
        <is>
          <t>118</t>
        </is>
      </c>
      <c r="E1206" t="inlineStr">
        <is>
          <t>3282</t>
        </is>
      </c>
      <c r="F1206" t="inlineStr">
        <is>
          <t>US</t>
        </is>
      </c>
      <c r="G1206" t="inlineStr">
        <is>
          <t>011014</t>
        </is>
      </c>
      <c r="H1206" t="inlineStr">
        <is>
          <t>06/02/2026</t>
        </is>
      </c>
      <c r="I1206" t="inlineStr">
        <is>
          <t>VERDE</t>
        </is>
      </c>
      <c r="J1206" t="inlineStr">
        <is>
          <t>http://www.aduanet.gob.pe/servlet/SgCDUI2?option=una&amp;n=40&amp;codaduana=118&amp;anoprese=2026&amp;numecorre=011014</t>
        </is>
      </c>
      <c r="K1206" t="inlineStr">
        <is>
          <t>2026-09-24T02:51:20.476810+00:00</t>
        </is>
      </c>
    </row>
    <row r="1207">
      <c r="A1207" t="inlineStr">
        <is>
          <t>20603957033</t>
        </is>
      </c>
      <c r="B1207" t="inlineStr">
        <is>
          <t>2026</t>
        </is>
      </c>
      <c r="C1207" t="inlineStr">
        <is>
          <t>2</t>
        </is>
      </c>
      <c r="D1207" t="inlineStr">
        <is>
          <t>118</t>
        </is>
      </c>
      <c r="E1207" t="inlineStr">
        <is>
          <t>3282</t>
        </is>
      </c>
      <c r="F1207" t="inlineStr">
        <is>
          <t>US</t>
        </is>
      </c>
      <c r="G1207" t="inlineStr">
        <is>
          <t>011245</t>
        </is>
      </c>
      <c r="H1207" t="inlineStr">
        <is>
          <t>12/02/2026</t>
        </is>
      </c>
      <c r="I1207" t="inlineStr">
        <is>
          <t>VERDE</t>
        </is>
      </c>
      <c r="J1207" t="inlineStr">
        <is>
          <t>http://www.aduanet.gob.pe/servlet/SgCDUI2?option=una&amp;n=40&amp;codaduana=118&amp;anoprese=2026&amp;numecorre=011245</t>
        </is>
      </c>
      <c r="K1207" t="inlineStr">
        <is>
          <t>2026-09-24T02:51:20.476810+00:00</t>
        </is>
      </c>
    </row>
    <row r="1208">
      <c r="A1208" t="inlineStr">
        <is>
          <t>20603957033</t>
        </is>
      </c>
      <c r="B1208" t="inlineStr">
        <is>
          <t>2026</t>
        </is>
      </c>
      <c r="C1208" t="inlineStr">
        <is>
          <t>2</t>
        </is>
      </c>
      <c r="D1208" t="inlineStr">
        <is>
          <t>118</t>
        </is>
      </c>
      <c r="E1208" t="inlineStr">
        <is>
          <t>3282</t>
        </is>
      </c>
      <c r="F1208" t="inlineStr">
        <is>
          <t>US</t>
        </is>
      </c>
      <c r="G1208" t="inlineStr">
        <is>
          <t>013371</t>
        </is>
      </c>
      <c r="H1208" t="inlineStr">
        <is>
          <t>12/02/2026</t>
        </is>
      </c>
      <c r="I1208" t="inlineStr">
        <is>
          <t>VERDE</t>
        </is>
      </c>
      <c r="J1208" t="inlineStr">
        <is>
          <t>http://www.aduanet.gob.pe/servlet/SgCDUI2?option=una&amp;n=40&amp;codaduana=118&amp;anoprese=2026&amp;numecorre=013371</t>
        </is>
      </c>
      <c r="K1208" t="inlineStr">
        <is>
          <t>2026-09-24T02:51:20.476810+00:00</t>
        </is>
      </c>
    </row>
    <row r="1209">
      <c r="A1209" t="inlineStr">
        <is>
          <t>20603957033</t>
        </is>
      </c>
      <c r="B1209" t="inlineStr">
        <is>
          <t>2026</t>
        </is>
      </c>
      <c r="C1209" t="inlineStr">
        <is>
          <t>2</t>
        </is>
      </c>
      <c r="D1209" t="inlineStr">
        <is>
          <t>118</t>
        </is>
      </c>
      <c r="E1209" t="inlineStr">
        <is>
          <t>3282</t>
        </is>
      </c>
      <c r="F1209" t="inlineStr">
        <is>
          <t>US</t>
        </is>
      </c>
      <c r="G1209" t="inlineStr">
        <is>
          <t>014793</t>
        </is>
      </c>
      <c r="H1209" t="inlineStr">
        <is>
          <t>20/02/2026</t>
        </is>
      </c>
      <c r="I1209" t="inlineStr">
        <is>
          <t>VERDE</t>
        </is>
      </c>
      <c r="J1209" t="inlineStr">
        <is>
          <t>http://www.aduanet.gob.pe/servlet/SgCDUI2?option=una&amp;n=40&amp;codaduana=118&amp;anoprese=2026&amp;numecorre=014793</t>
        </is>
      </c>
      <c r="K1209" t="inlineStr">
        <is>
          <t>2026-09-24T02:51:20.476810+00:00</t>
        </is>
      </c>
    </row>
    <row r="1210">
      <c r="A1210" t="inlineStr">
        <is>
          <t>20604151954</t>
        </is>
      </c>
      <c r="B1210" t="inlineStr">
        <is>
          <t>2025</t>
        </is>
      </c>
      <c r="C1210" t="inlineStr">
        <is>
          <t>7</t>
        </is>
      </c>
      <c r="D1210" t="inlineStr">
        <is>
          <t>118</t>
        </is>
      </c>
      <c r="E1210" t="inlineStr">
        <is>
          <t>6982</t>
        </is>
      </c>
      <c r="F1210" t="inlineStr">
        <is>
          <t>BE</t>
        </is>
      </c>
      <c r="G1210" t="inlineStr">
        <is>
          <t>071137</t>
        </is>
      </c>
      <c r="H1210" t="inlineStr">
        <is>
          <t>19/07/2025</t>
        </is>
      </c>
      <c r="I1210" t="inlineStr">
        <is>
          <t>VERDE</t>
        </is>
      </c>
      <c r="J1210" t="inlineStr">
        <is>
          <t>http://www.aduanet.gob.pe/servlet/SgCDUI2?option=una&amp;n=40&amp;codaduana=118&amp;anoprese=2025&amp;numecorre=071137</t>
        </is>
      </c>
      <c r="K1210" t="inlineStr">
        <is>
          <t>2026-09-24T02:51:21.096383+00:00</t>
        </is>
      </c>
    </row>
    <row r="1211">
      <c r="A1211" t="inlineStr">
        <is>
          <t>20604151954</t>
        </is>
      </c>
      <c r="B1211" t="inlineStr">
        <is>
          <t>2025</t>
        </is>
      </c>
      <c r="C1211" t="inlineStr">
        <is>
          <t>10</t>
        </is>
      </c>
      <c r="D1211" t="inlineStr">
        <is>
          <t>118</t>
        </is>
      </c>
      <c r="E1211" t="inlineStr">
        <is>
          <t>6676</t>
        </is>
      </c>
      <c r="F1211" t="inlineStr">
        <is>
          <t>BE</t>
        </is>
      </c>
      <c r="G1211" t="inlineStr">
        <is>
          <t>107551</t>
        </is>
      </c>
      <c r="H1211" t="inlineStr">
        <is>
          <t>16/10/2025</t>
        </is>
      </c>
      <c r="I1211" t="inlineStr">
        <is>
          <t>VERDE</t>
        </is>
      </c>
      <c r="J1211" t="inlineStr">
        <is>
          <t>http://www.aduanet.gob.pe/servlet/SgCDUI2?option=una&amp;n=40&amp;codaduana=118&amp;anoprese=2025&amp;numecorre=107551</t>
        </is>
      </c>
      <c r="K1211" t="inlineStr">
        <is>
          <t>2026-09-24T02:51:21.872880+00:00</t>
        </is>
      </c>
    </row>
    <row r="1212">
      <c r="A1212" t="inlineStr">
        <is>
          <t>20604151954</t>
        </is>
      </c>
      <c r="B1212" t="inlineStr">
        <is>
          <t>2026</t>
        </is>
      </c>
      <c r="C1212" t="inlineStr">
        <is>
          <t>3</t>
        </is>
      </c>
      <c r="D1212" t="inlineStr">
        <is>
          <t>118</t>
        </is>
      </c>
      <c r="E1212" t="inlineStr">
        <is>
          <t>6676</t>
        </is>
      </c>
      <c r="F1212" t="inlineStr">
        <is>
          <t>BE</t>
        </is>
      </c>
      <c r="G1212" t="inlineStr">
        <is>
          <t>027060</t>
        </is>
      </c>
      <c r="H1212" t="inlineStr">
        <is>
          <t>26/03/2026</t>
        </is>
      </c>
      <c r="I1212" t="inlineStr">
        <is>
          <t>VERDE</t>
        </is>
      </c>
      <c r="J1212" t="inlineStr">
        <is>
          <t>http://www.aduanet.gob.pe/servlet/SgCDUI2?option=una&amp;n=40&amp;codaduana=118&amp;anoprese=2026&amp;numecorre=027060</t>
        </is>
      </c>
      <c r="K1212" t="inlineStr">
        <is>
          <t>2026-09-24T02:51:22.768409+00:00</t>
        </is>
      </c>
    </row>
    <row r="1213">
      <c r="A1213" t="inlineStr">
        <is>
          <t>20604309728</t>
        </is>
      </c>
      <c r="B1213" t="inlineStr">
        <is>
          <t>2025</t>
        </is>
      </c>
      <c r="C1213" t="inlineStr">
        <is>
          <t>1</t>
        </is>
      </c>
      <c r="D1213" t="inlineStr">
        <is>
          <t>046</t>
        </is>
      </c>
      <c r="E1213" t="inlineStr">
        <is>
          <t>9056</t>
        </is>
      </c>
      <c r="F1213" t="inlineStr">
        <is>
          <t>TW</t>
        </is>
      </c>
      <c r="G1213" t="inlineStr">
        <is>
          <t>002917</t>
        </is>
      </c>
      <c r="H1213" t="inlineStr">
        <is>
          <t>22/01/2025</t>
        </is>
      </c>
      <c r="I1213" t="inlineStr">
        <is>
          <t>VERDE</t>
        </is>
      </c>
      <c r="J1213" t="inlineStr">
        <is>
          <t>http://www.aduanet.gob.pe/servlet/SgCDUI2?option=una&amp;n=40&amp;codaduana=046&amp;anoprese=2025&amp;numecorre=002917</t>
        </is>
      </c>
      <c r="K1213" t="inlineStr">
        <is>
          <t>2026-09-24T02:51:23.486261+00:00</t>
        </is>
      </c>
    </row>
    <row r="1214">
      <c r="A1214" t="inlineStr">
        <is>
          <t>20605500430</t>
        </is>
      </c>
      <c r="B1214" t="inlineStr">
        <is>
          <t>2025</t>
        </is>
      </c>
      <c r="C1214" t="inlineStr">
        <is>
          <t>10</t>
        </is>
      </c>
      <c r="D1214" t="inlineStr">
        <is>
          <t>118</t>
        </is>
      </c>
      <c r="E1214" t="inlineStr">
        <is>
          <t>5901</t>
        </is>
      </c>
      <c r="F1214" t="inlineStr">
        <is>
          <t>US</t>
        </is>
      </c>
      <c r="G1214" t="inlineStr">
        <is>
          <t>102210</t>
        </is>
      </c>
      <c r="H1214" t="inlineStr">
        <is>
          <t>05/10/2025</t>
        </is>
      </c>
      <c r="I1214" t="inlineStr">
        <is>
          <t>VERDE</t>
        </is>
      </c>
      <c r="J1214" t="inlineStr">
        <is>
          <t>http://www.aduanet.gob.pe/servlet/SgCDUI2?option=una&amp;n=40&amp;codaduana=118&amp;anoprese=2025&amp;numecorre=102210</t>
        </is>
      </c>
      <c r="K1214" t="inlineStr">
        <is>
          <t>2026-09-24T02:51:24.249375+00:00</t>
        </is>
      </c>
    </row>
    <row r="1215">
      <c r="A1215" t="inlineStr">
        <is>
          <t>20606451122</t>
        </is>
      </c>
      <c r="B1215" t="inlineStr">
        <is>
          <t>2025</t>
        </is>
      </c>
      <c r="C1215" t="inlineStr">
        <is>
          <t>6</t>
        </is>
      </c>
      <c r="D1215" t="inlineStr">
        <is>
          <t>046</t>
        </is>
      </c>
      <c r="E1215" t="inlineStr">
        <is>
          <t>7620</t>
        </is>
      </c>
      <c r="F1215" t="inlineStr">
        <is>
          <t>US</t>
        </is>
      </c>
      <c r="G1215" t="inlineStr">
        <is>
          <t>024836</t>
        </is>
      </c>
      <c r="H1215" t="inlineStr">
        <is>
          <t>28/06/2025</t>
        </is>
      </c>
      <c r="I1215" t="inlineStr">
        <is>
          <t>VERDE</t>
        </is>
      </c>
      <c r="J1215" t="inlineStr">
        <is>
          <t>http://www.aduanet.gob.pe/servlet/SgCDUI2?option=una&amp;n=40&amp;codaduana=046&amp;anoprese=2025&amp;numecorre=024836</t>
        </is>
      </c>
      <c r="K1215" t="inlineStr">
        <is>
          <t>2026-09-24T02:51:25.034336+00:00</t>
        </is>
      </c>
    </row>
    <row r="1216">
      <c r="A1216" t="inlineStr">
        <is>
          <t>20606451122</t>
        </is>
      </c>
      <c r="B1216" t="inlineStr">
        <is>
          <t>2025</t>
        </is>
      </c>
      <c r="C1216" t="inlineStr">
        <is>
          <t>7</t>
        </is>
      </c>
      <c r="D1216" t="inlineStr">
        <is>
          <t>046</t>
        </is>
      </c>
      <c r="E1216" t="inlineStr">
        <is>
          <t>7620</t>
        </is>
      </c>
      <c r="F1216" t="inlineStr">
        <is>
          <t>US</t>
        </is>
      </c>
      <c r="G1216" t="inlineStr">
        <is>
          <t>028133</t>
        </is>
      </c>
      <c r="H1216" t="inlineStr">
        <is>
          <t>20/07/2025</t>
        </is>
      </c>
      <c r="I1216" t="inlineStr">
        <is>
          <t>VERDE</t>
        </is>
      </c>
      <c r="J1216" t="inlineStr">
        <is>
          <t>http://www.aduanet.gob.pe/servlet/SgCDUI2?option=una&amp;n=40&amp;codaduana=046&amp;anoprese=2025&amp;numecorre=028133</t>
        </is>
      </c>
      <c r="K1216" t="inlineStr">
        <is>
          <t>2026-09-24T02:51:25.662932+00:00</t>
        </is>
      </c>
    </row>
    <row r="1217">
      <c r="A1217" t="inlineStr">
        <is>
          <t>20606451122</t>
        </is>
      </c>
      <c r="B1217" t="inlineStr">
        <is>
          <t>2025</t>
        </is>
      </c>
      <c r="C1217" t="inlineStr">
        <is>
          <t>8</t>
        </is>
      </c>
      <c r="D1217" t="inlineStr">
        <is>
          <t>118</t>
        </is>
      </c>
      <c r="E1217" t="inlineStr">
        <is>
          <t>5901</t>
        </is>
      </c>
      <c r="F1217" t="inlineStr">
        <is>
          <t>HK</t>
        </is>
      </c>
      <c r="G1217" t="inlineStr">
        <is>
          <t>080165</t>
        </is>
      </c>
      <c r="H1217" t="inlineStr">
        <is>
          <t>07/08/2025</t>
        </is>
      </c>
      <c r="I1217" t="inlineStr">
        <is>
          <t>VERDE</t>
        </is>
      </c>
      <c r="J1217" t="inlineStr">
        <is>
          <t>http://www.aduanet.gob.pe/servlet/SgCDUI2?option=una&amp;n=40&amp;codaduana=118&amp;anoprese=2025&amp;numecorre=080165</t>
        </is>
      </c>
      <c r="K1217" t="inlineStr">
        <is>
          <t>2026-09-24T02:51:26.297391+00:00</t>
        </is>
      </c>
    </row>
    <row r="1218">
      <c r="A1218" t="inlineStr">
        <is>
          <t>20606451122</t>
        </is>
      </c>
      <c r="B1218" t="inlineStr">
        <is>
          <t>2025</t>
        </is>
      </c>
      <c r="C1218" t="inlineStr">
        <is>
          <t>10</t>
        </is>
      </c>
      <c r="D1218" t="inlineStr">
        <is>
          <t>046</t>
        </is>
      </c>
      <c r="E1218" t="inlineStr">
        <is>
          <t>5901</t>
        </is>
      </c>
      <c r="F1218" t="inlineStr">
        <is>
          <t>US</t>
        </is>
      </c>
      <c r="G1218" t="inlineStr">
        <is>
          <t>037558</t>
        </is>
      </c>
      <c r="H1218" t="inlineStr">
        <is>
          <t>07/10/2025</t>
        </is>
      </c>
      <c r="I1218" t="inlineStr">
        <is>
          <t>VERDE</t>
        </is>
      </c>
      <c r="J1218" t="inlineStr">
        <is>
          <t>http://www.aduanet.gob.pe/servlet/SgCDUI2?option=una&amp;n=40&amp;codaduana=046&amp;anoprese=2025&amp;numecorre=037558</t>
        </is>
      </c>
      <c r="K1218" t="inlineStr">
        <is>
          <t>2026-09-24T02:51:27.081470+00:00</t>
        </is>
      </c>
    </row>
    <row r="1219">
      <c r="A1219" t="inlineStr">
        <is>
          <t>20606451122</t>
        </is>
      </c>
      <c r="B1219" t="inlineStr">
        <is>
          <t>2025</t>
        </is>
      </c>
      <c r="C1219" t="inlineStr">
        <is>
          <t>10</t>
        </is>
      </c>
      <c r="D1219" t="inlineStr">
        <is>
          <t>046</t>
        </is>
      </c>
      <c r="E1219" t="inlineStr">
        <is>
          <t>5901</t>
        </is>
      </c>
      <c r="F1219" t="inlineStr">
        <is>
          <t>US</t>
        </is>
      </c>
      <c r="G1219" t="inlineStr">
        <is>
          <t>039967</t>
        </is>
      </c>
      <c r="H1219" t="inlineStr">
        <is>
          <t>18/10/2025</t>
        </is>
      </c>
      <c r="I1219" t="inlineStr">
        <is>
          <t>VERDE</t>
        </is>
      </c>
      <c r="J1219" t="inlineStr">
        <is>
          <t>http://www.aduanet.gob.pe/servlet/SgCDUI2?option=una&amp;n=40&amp;codaduana=046&amp;anoprese=2025&amp;numecorre=039967</t>
        </is>
      </c>
      <c r="K1219" t="inlineStr">
        <is>
          <t>2026-09-24T02:51:27.081470+00:00</t>
        </is>
      </c>
    </row>
    <row r="1220">
      <c r="A1220" t="inlineStr">
        <is>
          <t>20606451122</t>
        </is>
      </c>
      <c r="B1220" t="inlineStr">
        <is>
          <t>2025</t>
        </is>
      </c>
      <c r="C1220" t="inlineStr">
        <is>
          <t>11</t>
        </is>
      </c>
      <c r="D1220" t="inlineStr">
        <is>
          <t>046</t>
        </is>
      </c>
      <c r="E1220" t="inlineStr">
        <is>
          <t>5901</t>
        </is>
      </c>
      <c r="F1220" t="inlineStr">
        <is>
          <t>NO</t>
        </is>
      </c>
      <c r="G1220" t="inlineStr">
        <is>
          <t>047384</t>
        </is>
      </c>
      <c r="H1220" t="inlineStr">
        <is>
          <t>15/11/2025</t>
        </is>
      </c>
      <c r="I1220" t="inlineStr">
        <is>
          <t>VERDE</t>
        </is>
      </c>
      <c r="J1220" t="inlineStr">
        <is>
          <t>http://www.aduanet.gob.pe/servlet/SgCDUI2?option=una&amp;n=40&amp;codaduana=046&amp;anoprese=2025&amp;numecorre=047384</t>
        </is>
      </c>
      <c r="K1220" t="inlineStr">
        <is>
          <t>2026-09-24T02:51:27.758357+00:00</t>
        </is>
      </c>
    </row>
    <row r="1221">
      <c r="A1221" t="inlineStr">
        <is>
          <t>20606451122</t>
        </is>
      </c>
      <c r="B1221" t="inlineStr">
        <is>
          <t>2026</t>
        </is>
      </c>
      <c r="C1221" t="inlineStr">
        <is>
          <t>1</t>
        </is>
      </c>
      <c r="D1221" t="inlineStr">
        <is>
          <t>046</t>
        </is>
      </c>
      <c r="E1221" t="inlineStr">
        <is>
          <t>5901</t>
        </is>
      </c>
      <c r="F1221" t="inlineStr">
        <is>
          <t>DK</t>
        </is>
      </c>
      <c r="G1221" t="inlineStr">
        <is>
          <t>003030</t>
        </is>
      </c>
      <c r="H1221" t="inlineStr">
        <is>
          <t>24/01/2026</t>
        </is>
      </c>
      <c r="I1221" t="inlineStr">
        <is>
          <t>VERDE</t>
        </is>
      </c>
      <c r="J1221" t="inlineStr">
        <is>
          <t>http://www.aduanet.gob.pe/servlet/SgCDUI2?option=una&amp;n=40&amp;codaduana=046&amp;anoprese=2026&amp;numecorre=003030</t>
        </is>
      </c>
      <c r="K1221" t="inlineStr">
        <is>
          <t>2026-09-24T02:51:28.533580+00:00</t>
        </is>
      </c>
    </row>
    <row r="1222">
      <c r="A1222" t="inlineStr">
        <is>
          <t>20607536016</t>
        </is>
      </c>
      <c r="B1222" t="inlineStr">
        <is>
          <t>2025</t>
        </is>
      </c>
      <c r="C1222" t="inlineStr">
        <is>
          <t>1</t>
        </is>
      </c>
      <c r="D1222" t="inlineStr">
        <is>
          <t>046</t>
        </is>
      </c>
      <c r="E1222" t="inlineStr">
        <is>
          <t>5901</t>
        </is>
      </c>
      <c r="F1222" t="inlineStr">
        <is>
          <t>FR</t>
        </is>
      </c>
      <c r="G1222" t="inlineStr">
        <is>
          <t>002778</t>
        </is>
      </c>
      <c r="H1222" t="inlineStr">
        <is>
          <t>24/01/2025</t>
        </is>
      </c>
      <c r="I1222" t="inlineStr">
        <is>
          <t>VERDE</t>
        </is>
      </c>
      <c r="J1222" t="inlineStr">
        <is>
          <t>http://www.aduanet.gob.pe/servlet/SgCDUI2?option=una&amp;n=40&amp;codaduana=046&amp;anoprese=2025&amp;numecorre=002778</t>
        </is>
      </c>
      <c r="K1222" t="inlineStr">
        <is>
          <t>2026-09-24T02:51:29.261606+00:00</t>
        </is>
      </c>
    </row>
    <row r="1223">
      <c r="A1223" t="inlineStr">
        <is>
          <t>20607536016</t>
        </is>
      </c>
      <c r="B1223" t="inlineStr">
        <is>
          <t>2025</t>
        </is>
      </c>
      <c r="C1223" t="inlineStr">
        <is>
          <t>3</t>
        </is>
      </c>
      <c r="D1223" t="inlineStr">
        <is>
          <t>046</t>
        </is>
      </c>
      <c r="E1223" t="inlineStr">
        <is>
          <t>5901</t>
        </is>
      </c>
      <c r="F1223" t="inlineStr">
        <is>
          <t>CA</t>
        </is>
      </c>
      <c r="G1223" t="inlineStr">
        <is>
          <t>009338</t>
        </is>
      </c>
      <c r="H1223" t="inlineStr">
        <is>
          <t>02/03/2025</t>
        </is>
      </c>
      <c r="I1223" t="inlineStr">
        <is>
          <t>VERDE</t>
        </is>
      </c>
      <c r="J1223" t="inlineStr">
        <is>
          <t>http://www.aduanet.gob.pe/servlet/SgCDUI2?option=una&amp;n=40&amp;codaduana=046&amp;anoprese=2025&amp;numecorre=009338</t>
        </is>
      </c>
      <c r="K1223" t="inlineStr">
        <is>
          <t>2026-09-24T02:51:29.994114+00:00</t>
        </is>
      </c>
    </row>
    <row r="1224">
      <c r="A1224" t="inlineStr">
        <is>
          <t>20607536016</t>
        </is>
      </c>
      <c r="B1224" t="inlineStr">
        <is>
          <t>2025</t>
        </is>
      </c>
      <c r="C1224" t="inlineStr">
        <is>
          <t>9</t>
        </is>
      </c>
      <c r="D1224" t="inlineStr">
        <is>
          <t>046</t>
        </is>
      </c>
      <c r="E1224" t="inlineStr">
        <is>
          <t>5901</t>
        </is>
      </c>
      <c r="F1224" t="inlineStr">
        <is>
          <t>FR</t>
        </is>
      </c>
      <c r="G1224" t="inlineStr">
        <is>
          <t>034459</t>
        </is>
      </c>
      <c r="H1224" t="inlineStr">
        <is>
          <t>13/09/2025</t>
        </is>
      </c>
      <c r="I1224" t="inlineStr">
        <is>
          <t>VERDE</t>
        </is>
      </c>
      <c r="J1224" t="inlineStr">
        <is>
          <t>http://www.aduanet.gob.pe/servlet/SgCDUI2?option=una&amp;n=40&amp;codaduana=046&amp;anoprese=2025&amp;numecorre=034459</t>
        </is>
      </c>
      <c r="K1224" t="inlineStr">
        <is>
          <t>2026-09-24T02:51:30.764629+00:00</t>
        </is>
      </c>
    </row>
    <row r="1225">
      <c r="A1225" t="inlineStr">
        <is>
          <t>20607536016</t>
        </is>
      </c>
      <c r="B1225" t="inlineStr">
        <is>
          <t>2025</t>
        </is>
      </c>
      <c r="C1225" t="inlineStr">
        <is>
          <t>9</t>
        </is>
      </c>
      <c r="D1225" t="inlineStr">
        <is>
          <t>046</t>
        </is>
      </c>
      <c r="E1225" t="inlineStr">
        <is>
          <t>5901</t>
        </is>
      </c>
      <c r="F1225" t="inlineStr">
        <is>
          <t>FR</t>
        </is>
      </c>
      <c r="G1225" t="inlineStr">
        <is>
          <t>034461</t>
        </is>
      </c>
      <c r="H1225" t="inlineStr">
        <is>
          <t>13/09/2025</t>
        </is>
      </c>
      <c r="I1225" t="inlineStr">
        <is>
          <t>VERDE</t>
        </is>
      </c>
      <c r="J1225" t="inlineStr">
        <is>
          <t>http://www.aduanet.gob.pe/servlet/SgCDUI2?option=una&amp;n=40&amp;codaduana=046&amp;anoprese=2025&amp;numecorre=034461</t>
        </is>
      </c>
      <c r="K1225" t="inlineStr">
        <is>
          <t>2026-09-24T02:51:30.764629+00:00</t>
        </is>
      </c>
    </row>
    <row r="1226">
      <c r="A1226" t="inlineStr">
        <is>
          <t>20607536016</t>
        </is>
      </c>
      <c r="B1226" t="inlineStr">
        <is>
          <t>2025</t>
        </is>
      </c>
      <c r="C1226" t="inlineStr">
        <is>
          <t>10</t>
        </is>
      </c>
      <c r="D1226" t="inlineStr">
        <is>
          <t>046</t>
        </is>
      </c>
      <c r="E1226" t="inlineStr">
        <is>
          <t>5901</t>
        </is>
      </c>
      <c r="F1226" t="inlineStr">
        <is>
          <t>FR</t>
        </is>
      </c>
      <c r="G1226" t="inlineStr">
        <is>
          <t>037683</t>
        </is>
      </c>
      <c r="H1226" t="inlineStr">
        <is>
          <t>07/10/2025</t>
        </is>
      </c>
      <c r="I1226" t="inlineStr">
        <is>
          <t>VERDE</t>
        </is>
      </c>
      <c r="J1226" t="inlineStr">
        <is>
          <t>http://www.aduanet.gob.pe/servlet/SgCDUI2?option=una&amp;n=40&amp;codaduana=046&amp;anoprese=2025&amp;numecorre=037683</t>
        </is>
      </c>
      <c r="K1226" t="inlineStr">
        <is>
          <t>2026-09-24T02:51:31.557080+00:00</t>
        </is>
      </c>
    </row>
    <row r="1227">
      <c r="A1227" t="inlineStr">
        <is>
          <t>20607536016</t>
        </is>
      </c>
      <c r="B1227" t="inlineStr">
        <is>
          <t>2025</t>
        </is>
      </c>
      <c r="C1227" t="inlineStr">
        <is>
          <t>10</t>
        </is>
      </c>
      <c r="D1227" t="inlineStr">
        <is>
          <t>046</t>
        </is>
      </c>
      <c r="E1227" t="inlineStr">
        <is>
          <t>5901</t>
        </is>
      </c>
      <c r="F1227" t="inlineStr">
        <is>
          <t>FR</t>
        </is>
      </c>
      <c r="G1227" t="inlineStr">
        <is>
          <t>037684</t>
        </is>
      </c>
      <c r="H1227" t="inlineStr">
        <is>
          <t>07/10/2025</t>
        </is>
      </c>
      <c r="I1227" t="inlineStr">
        <is>
          <t>VERDE</t>
        </is>
      </c>
      <c r="J1227" t="inlineStr">
        <is>
          <t>http://www.aduanet.gob.pe/servlet/SgCDUI2?option=una&amp;n=40&amp;codaduana=046&amp;anoprese=2025&amp;numecorre=037684</t>
        </is>
      </c>
      <c r="K1227" t="inlineStr">
        <is>
          <t>2026-09-24T02:51:31.557080+00:00</t>
        </is>
      </c>
    </row>
    <row r="1228">
      <c r="A1228" t="inlineStr">
        <is>
          <t>20607536016</t>
        </is>
      </c>
      <c r="B1228" t="inlineStr">
        <is>
          <t>2025</t>
        </is>
      </c>
      <c r="C1228" t="inlineStr">
        <is>
          <t>10</t>
        </is>
      </c>
      <c r="D1228" t="inlineStr">
        <is>
          <t>046</t>
        </is>
      </c>
      <c r="E1228" t="inlineStr">
        <is>
          <t>5901</t>
        </is>
      </c>
      <c r="F1228" t="inlineStr">
        <is>
          <t>FR</t>
        </is>
      </c>
      <c r="G1228" t="inlineStr">
        <is>
          <t>039931</t>
        </is>
      </c>
      <c r="H1228" t="inlineStr">
        <is>
          <t>18/10/2025</t>
        </is>
      </c>
      <c r="I1228" t="inlineStr">
        <is>
          <t>VERDE</t>
        </is>
      </c>
      <c r="J1228" t="inlineStr">
        <is>
          <t>http://www.aduanet.gob.pe/servlet/SgCDUI2?option=una&amp;n=40&amp;codaduana=046&amp;anoprese=2025&amp;numecorre=039931</t>
        </is>
      </c>
      <c r="K1228" t="inlineStr">
        <is>
          <t>2026-09-24T02:51:31.557080+00:00</t>
        </is>
      </c>
    </row>
    <row r="1229">
      <c r="A1229" t="inlineStr">
        <is>
          <t>20607536016</t>
        </is>
      </c>
      <c r="B1229" t="inlineStr">
        <is>
          <t>2025</t>
        </is>
      </c>
      <c r="C1229" t="inlineStr">
        <is>
          <t>11</t>
        </is>
      </c>
      <c r="D1229" t="inlineStr">
        <is>
          <t>046</t>
        </is>
      </c>
      <c r="E1229" t="inlineStr">
        <is>
          <t>5901</t>
        </is>
      </c>
      <c r="F1229" t="inlineStr">
        <is>
          <t>MX</t>
        </is>
      </c>
      <c r="G1229" t="inlineStr">
        <is>
          <t>046389</t>
        </is>
      </c>
      <c r="H1229" t="inlineStr">
        <is>
          <t>08/11/2025</t>
        </is>
      </c>
      <c r="I1229" t="inlineStr">
        <is>
          <t>VERDE</t>
        </is>
      </c>
      <c r="J1229" t="inlineStr">
        <is>
          <t>http://www.aduanet.gob.pe/servlet/SgCDUI2?option=una&amp;n=40&amp;codaduana=046&amp;anoprese=2025&amp;numecorre=046389</t>
        </is>
      </c>
      <c r="K1229" t="inlineStr">
        <is>
          <t>2026-09-24T02:51:32.335659+00:00</t>
        </is>
      </c>
    </row>
    <row r="1230">
      <c r="A1230" t="inlineStr">
        <is>
          <t>20607536016</t>
        </is>
      </c>
      <c r="B1230" t="inlineStr">
        <is>
          <t>2025</t>
        </is>
      </c>
      <c r="C1230" t="inlineStr">
        <is>
          <t>11</t>
        </is>
      </c>
      <c r="D1230" t="inlineStr">
        <is>
          <t>046</t>
        </is>
      </c>
      <c r="E1230" t="inlineStr">
        <is>
          <t>5901</t>
        </is>
      </c>
      <c r="F1230" t="inlineStr">
        <is>
          <t>MX</t>
        </is>
      </c>
      <c r="G1230" t="inlineStr">
        <is>
          <t>051929</t>
        </is>
      </c>
      <c r="H1230" t="inlineStr">
        <is>
          <t>21/11/2025</t>
        </is>
      </c>
      <c r="I1230" t="inlineStr">
        <is>
          <t>VERDE</t>
        </is>
      </c>
      <c r="J1230" t="inlineStr">
        <is>
          <t>http://www.aduanet.gob.pe/servlet/SgCDUI2?option=una&amp;n=40&amp;codaduana=046&amp;anoprese=2025&amp;numecorre=051929</t>
        </is>
      </c>
      <c r="K1230" t="inlineStr">
        <is>
          <t>2026-09-24T02:51:32.335659+00:00</t>
        </is>
      </c>
    </row>
    <row r="1231">
      <c r="A1231" t="inlineStr">
        <is>
          <t>20607536016</t>
        </is>
      </c>
      <c r="B1231" t="inlineStr">
        <is>
          <t>2025</t>
        </is>
      </c>
      <c r="C1231" t="inlineStr">
        <is>
          <t>12</t>
        </is>
      </c>
      <c r="D1231" t="inlineStr">
        <is>
          <t>046</t>
        </is>
      </c>
      <c r="E1231" t="inlineStr">
        <is>
          <t>5901</t>
        </is>
      </c>
      <c r="F1231" t="inlineStr">
        <is>
          <t>FR</t>
        </is>
      </c>
      <c r="G1231" t="inlineStr">
        <is>
          <t>058081</t>
        </is>
      </c>
      <c r="H1231" t="inlineStr">
        <is>
          <t>08/12/2025</t>
        </is>
      </c>
      <c r="I1231" t="inlineStr">
        <is>
          <t>VERDE</t>
        </is>
      </c>
      <c r="J1231" t="inlineStr">
        <is>
          <t>http://www.aduanet.gob.pe/servlet/SgCDUI2?option=una&amp;n=40&amp;codaduana=046&amp;anoprese=2025&amp;numecorre=058081</t>
        </is>
      </c>
      <c r="K1231" t="inlineStr">
        <is>
          <t>2026-09-24T02:51:33.031722+00:00</t>
        </is>
      </c>
    </row>
    <row r="1232">
      <c r="A1232" t="inlineStr">
        <is>
          <t>20608294512</t>
        </is>
      </c>
      <c r="B1232" t="inlineStr">
        <is>
          <t>2026</t>
        </is>
      </c>
      <c r="C1232" t="inlineStr">
        <is>
          <t>1</t>
        </is>
      </c>
      <c r="D1232" t="inlineStr">
        <is>
          <t>235</t>
        </is>
      </c>
      <c r="E1232" t="inlineStr">
        <is>
          <t>6982</t>
        </is>
      </c>
      <c r="F1232" t="inlineStr">
        <is>
          <t>AR</t>
        </is>
      </c>
      <c r="G1232" t="inlineStr">
        <is>
          <t>005331</t>
        </is>
      </c>
      <c r="H1232" t="inlineStr">
        <is>
          <t>25/01/2026</t>
        </is>
      </c>
      <c r="I1232" t="inlineStr">
        <is>
          <t>VERDE</t>
        </is>
      </c>
      <c r="J1232" t="inlineStr">
        <is>
          <t>http://www.aduanet.gob.pe/servlet/SgCDUI2?option=una&amp;n=40&amp;codaduana=235&amp;anoprese=2026&amp;numecorre=005331</t>
        </is>
      </c>
      <c r="K1232" t="inlineStr">
        <is>
          <t>2026-09-24T02:51:33.762957+00:00</t>
        </is>
      </c>
    </row>
    <row r="1233">
      <c r="A1233" t="inlineStr">
        <is>
          <t>20608294512</t>
        </is>
      </c>
      <c r="B1233" t="inlineStr">
        <is>
          <t>2026</t>
        </is>
      </c>
      <c r="C1233" t="inlineStr">
        <is>
          <t>3</t>
        </is>
      </c>
      <c r="D1233" t="inlineStr">
        <is>
          <t>118</t>
        </is>
      </c>
      <c r="E1233" t="inlineStr">
        <is>
          <t>6982</t>
        </is>
      </c>
      <c r="F1233" t="inlineStr">
        <is>
          <t>UY</t>
        </is>
      </c>
      <c r="G1233" t="inlineStr">
        <is>
          <t>025220</t>
        </is>
      </c>
      <c r="H1233" t="inlineStr">
        <is>
          <t>26/03/2026</t>
        </is>
      </c>
      <c r="I1233" t="inlineStr">
        <is>
          <t>VERDE</t>
        </is>
      </c>
      <c r="J1233" t="inlineStr">
        <is>
          <t>http://www.aduanet.gob.pe/servlet/SgCDUI2?option=una&amp;n=40&amp;codaduana=118&amp;anoprese=2026&amp;numecorre=025220</t>
        </is>
      </c>
      <c r="K1233" t="inlineStr">
        <is>
          <t>2026-09-24T02:51:34.567720+00:00</t>
        </is>
      </c>
    </row>
    <row r="1234">
      <c r="A1234" t="inlineStr">
        <is>
          <t>20608478311</t>
        </is>
      </c>
      <c r="B1234" t="inlineStr">
        <is>
          <t>2025</t>
        </is>
      </c>
      <c r="C1234" t="inlineStr">
        <is>
          <t>3</t>
        </is>
      </c>
      <c r="D1234" t="inlineStr">
        <is>
          <t>235</t>
        </is>
      </c>
      <c r="E1234" t="inlineStr">
        <is>
          <t>6946</t>
        </is>
      </c>
      <c r="F1234" t="inlineStr">
        <is>
          <t>CH</t>
        </is>
      </c>
      <c r="G1234" t="inlineStr">
        <is>
          <t>017611</t>
        </is>
      </c>
      <c r="H1234" t="inlineStr">
        <is>
          <t>12/03/2025</t>
        </is>
      </c>
      <c r="I1234" t="inlineStr">
        <is>
          <t>VERDE</t>
        </is>
      </c>
      <c r="J1234" t="inlineStr">
        <is>
          <t>http://www.aduanet.gob.pe/servlet/SgCDUI2?option=una&amp;n=40&amp;codaduana=235&amp;anoprese=2025&amp;numecorre=017611</t>
        </is>
      </c>
      <c r="K1234" t="inlineStr">
        <is>
          <t>2026-09-24T02:51:35.301886+00:00</t>
        </is>
      </c>
    </row>
    <row r="1235">
      <c r="A1235" t="inlineStr">
        <is>
          <t>20609555395</t>
        </is>
      </c>
      <c r="B1235" t="inlineStr">
        <is>
          <t>2025</t>
        </is>
      </c>
      <c r="C1235" t="inlineStr">
        <is>
          <t>6</t>
        </is>
      </c>
      <c r="D1235" t="inlineStr">
        <is>
          <t>118</t>
        </is>
      </c>
      <c r="E1235" t="inlineStr">
        <is>
          <t>6982</t>
        </is>
      </c>
      <c r="F1235" t="inlineStr">
        <is>
          <t>IT</t>
        </is>
      </c>
      <c r="G1235" t="inlineStr">
        <is>
          <t>058530</t>
        </is>
      </c>
      <c r="H1235" t="inlineStr">
        <is>
          <t>25/06/2025</t>
        </is>
      </c>
      <c r="I1235" t="inlineStr">
        <is>
          <t>VERDE</t>
        </is>
      </c>
      <c r="J1235" t="inlineStr">
        <is>
          <t>http://www.aduanet.gob.pe/servlet/SgCDUI2?option=una&amp;n=40&amp;codaduana=118&amp;anoprese=2025&amp;numecorre=058530</t>
        </is>
      </c>
      <c r="K1235" t="inlineStr">
        <is>
          <t>2026-09-24T02:51:36.034327+00:00</t>
        </is>
      </c>
    </row>
    <row r="1236">
      <c r="A1236" t="inlineStr">
        <is>
          <t>20609555395</t>
        </is>
      </c>
      <c r="B1236" t="inlineStr">
        <is>
          <t>2025</t>
        </is>
      </c>
      <c r="C1236" t="inlineStr">
        <is>
          <t>7</t>
        </is>
      </c>
      <c r="D1236" t="inlineStr">
        <is>
          <t>118</t>
        </is>
      </c>
      <c r="E1236" t="inlineStr">
        <is>
          <t>6982</t>
        </is>
      </c>
      <c r="F1236" t="inlineStr">
        <is>
          <t>IT</t>
        </is>
      </c>
      <c r="G1236" t="inlineStr">
        <is>
          <t>063653</t>
        </is>
      </c>
      <c r="H1236" t="inlineStr">
        <is>
          <t>02/07/2025</t>
        </is>
      </c>
      <c r="I1236" t="inlineStr">
        <is>
          <t>VERDE</t>
        </is>
      </c>
      <c r="J1236" t="inlineStr">
        <is>
          <t>http://www.aduanet.gob.pe/servlet/SgCDUI2?option=una&amp;n=40&amp;codaduana=118&amp;anoprese=2025&amp;numecorre=063653</t>
        </is>
      </c>
      <c r="K1236" t="inlineStr">
        <is>
          <t>2026-09-24T02:51:36.816952+00:00</t>
        </is>
      </c>
    </row>
    <row r="1237">
      <c r="A1237" t="inlineStr">
        <is>
          <t>20609555395</t>
        </is>
      </c>
      <c r="B1237" t="inlineStr">
        <is>
          <t>2025</t>
        </is>
      </c>
      <c r="C1237" t="inlineStr">
        <is>
          <t>7</t>
        </is>
      </c>
      <c r="D1237" t="inlineStr">
        <is>
          <t>118</t>
        </is>
      </c>
      <c r="E1237" t="inlineStr">
        <is>
          <t>6982</t>
        </is>
      </c>
      <c r="F1237" t="inlineStr">
        <is>
          <t>NL</t>
        </is>
      </c>
      <c r="G1237" t="inlineStr">
        <is>
          <t>070996</t>
        </is>
      </c>
      <c r="H1237" t="inlineStr">
        <is>
          <t>23/07/2025</t>
        </is>
      </c>
      <c r="I1237" t="inlineStr">
        <is>
          <t>VERDE</t>
        </is>
      </c>
      <c r="J1237" t="inlineStr">
        <is>
          <t>http://www.aduanet.gob.pe/servlet/SgCDUI2?option=una&amp;n=40&amp;codaduana=118&amp;anoprese=2025&amp;numecorre=070996</t>
        </is>
      </c>
      <c r="K1237" t="inlineStr">
        <is>
          <t>2026-09-24T02:51:37.591694+00:00</t>
        </is>
      </c>
    </row>
    <row r="1238">
      <c r="A1238" t="inlineStr">
        <is>
          <t>20609555395</t>
        </is>
      </c>
      <c r="B1238" t="inlineStr">
        <is>
          <t>2025</t>
        </is>
      </c>
      <c r="C1238" t="inlineStr">
        <is>
          <t>8</t>
        </is>
      </c>
      <c r="D1238" t="inlineStr">
        <is>
          <t>118</t>
        </is>
      </c>
      <c r="E1238" t="inlineStr">
        <is>
          <t>6982</t>
        </is>
      </c>
      <c r="F1238" t="inlineStr">
        <is>
          <t>IT</t>
        </is>
      </c>
      <c r="G1238" t="inlineStr">
        <is>
          <t>075403</t>
        </is>
      </c>
      <c r="H1238" t="inlineStr">
        <is>
          <t>06/08/2025</t>
        </is>
      </c>
      <c r="I1238" t="inlineStr">
        <is>
          <t>VERDE</t>
        </is>
      </c>
      <c r="J1238" t="inlineStr">
        <is>
          <t>http://www.aduanet.gob.pe/servlet/SgCDUI2?option=una&amp;n=40&amp;codaduana=118&amp;anoprese=2025&amp;numecorre=075403</t>
        </is>
      </c>
      <c r="K1238" t="inlineStr">
        <is>
          <t>2026-09-24T02:51:38.196657+00:00</t>
        </is>
      </c>
    </row>
    <row r="1239">
      <c r="A1239" t="inlineStr">
        <is>
          <t>20609555395</t>
        </is>
      </c>
      <c r="B1239" t="inlineStr">
        <is>
          <t>2025</t>
        </is>
      </c>
      <c r="C1239" t="inlineStr">
        <is>
          <t>10</t>
        </is>
      </c>
      <c r="D1239" t="inlineStr">
        <is>
          <t>118</t>
        </is>
      </c>
      <c r="E1239" t="inlineStr">
        <is>
          <t>6982</t>
        </is>
      </c>
      <c r="F1239" t="inlineStr">
        <is>
          <t>IT</t>
        </is>
      </c>
      <c r="G1239" t="inlineStr">
        <is>
          <t>103448</t>
        </is>
      </c>
      <c r="H1239" t="inlineStr">
        <is>
          <t>22/10/2025</t>
        </is>
      </c>
      <c r="I1239" t="inlineStr">
        <is>
          <t>VERDE</t>
        </is>
      </c>
      <c r="J1239" t="inlineStr">
        <is>
          <t>http://www.aduanet.gob.pe/servlet/SgCDUI2?option=una&amp;n=40&amp;codaduana=118&amp;anoprese=2025&amp;numecorre=103448</t>
        </is>
      </c>
      <c r="K1239" t="inlineStr">
        <is>
          <t>2026-09-24T02:51:38.791663+00:00</t>
        </is>
      </c>
    </row>
    <row r="1240">
      <c r="A1240" t="inlineStr">
        <is>
          <t>20609555395</t>
        </is>
      </c>
      <c r="B1240" t="inlineStr">
        <is>
          <t>2025</t>
        </is>
      </c>
      <c r="C1240" t="inlineStr">
        <is>
          <t>12</t>
        </is>
      </c>
      <c r="D1240" t="inlineStr">
        <is>
          <t>118</t>
        </is>
      </c>
      <c r="E1240" t="inlineStr">
        <is>
          <t>6982</t>
        </is>
      </c>
      <c r="F1240" t="inlineStr">
        <is>
          <t>IT</t>
        </is>
      </c>
      <c r="G1240" t="inlineStr">
        <is>
          <t>127544</t>
        </is>
      </c>
      <c r="H1240" t="inlineStr">
        <is>
          <t>10/12/2025</t>
        </is>
      </c>
      <c r="I1240" t="inlineStr">
        <is>
          <t>VERDE</t>
        </is>
      </c>
      <c r="J1240" t="inlineStr">
        <is>
          <t>http://www.aduanet.gob.pe/servlet/SgCDUI2?option=una&amp;n=40&amp;codaduana=118&amp;anoprese=2025&amp;numecorre=127544</t>
        </is>
      </c>
      <c r="K1240" t="inlineStr">
        <is>
          <t>2026-09-24T02:51:39.540453+00:00</t>
        </is>
      </c>
    </row>
    <row r="1241">
      <c r="A1241" t="inlineStr">
        <is>
          <t>20611198923</t>
        </is>
      </c>
      <c r="B1241" t="inlineStr">
        <is>
          <t>2025</t>
        </is>
      </c>
      <c r="C1241" t="inlineStr">
        <is>
          <t>1</t>
        </is>
      </c>
      <c r="D1241" t="inlineStr">
        <is>
          <t>118</t>
        </is>
      </c>
      <c r="E1241" t="inlineStr">
        <is>
          <t>4920</t>
        </is>
      </c>
      <c r="F1241" t="inlineStr">
        <is>
          <t>NL</t>
        </is>
      </c>
      <c r="G1241" t="inlineStr">
        <is>
          <t>008785</t>
        </is>
      </c>
      <c r="H1241" t="inlineStr">
        <is>
          <t>29/01/2025</t>
        </is>
      </c>
      <c r="I1241" t="inlineStr">
        <is>
          <t>VERDE</t>
        </is>
      </c>
      <c r="J1241" t="inlineStr">
        <is>
          <t>http://www.aduanet.gob.pe/servlet/SgCDUI2?option=una&amp;n=40&amp;codaduana=118&amp;anoprese=2025&amp;numecorre=008785</t>
        </is>
      </c>
      <c r="K1241" t="inlineStr">
        <is>
          <t>2026-09-24T02:51:40.219556+00:00</t>
        </is>
      </c>
    </row>
    <row r="1242">
      <c r="A1242" t="inlineStr">
        <is>
          <t>20611198923</t>
        </is>
      </c>
      <c r="B1242" t="inlineStr">
        <is>
          <t>2025</t>
        </is>
      </c>
      <c r="C1242" t="inlineStr">
        <is>
          <t>2</t>
        </is>
      </c>
      <c r="D1242" t="inlineStr">
        <is>
          <t>118</t>
        </is>
      </c>
      <c r="E1242" t="inlineStr">
        <is>
          <t>4920</t>
        </is>
      </c>
      <c r="F1242" t="inlineStr">
        <is>
          <t>NL</t>
        </is>
      </c>
      <c r="G1242" t="inlineStr">
        <is>
          <t>012114</t>
        </is>
      </c>
      <c r="H1242" t="inlineStr">
        <is>
          <t>12/02/2025</t>
        </is>
      </c>
      <c r="I1242" t="inlineStr">
        <is>
          <t>VERDE</t>
        </is>
      </c>
      <c r="J1242" t="inlineStr">
        <is>
          <t>http://www.aduanet.gob.pe/servlet/SgCDUI2?option=una&amp;n=40&amp;codaduana=118&amp;anoprese=2025&amp;numecorre=012114</t>
        </is>
      </c>
      <c r="K1242" t="inlineStr">
        <is>
          <t>2026-09-24T02:51:41.016649+00:00</t>
        </is>
      </c>
    </row>
    <row r="1243">
      <c r="A1243" t="inlineStr">
        <is>
          <t>20611198923</t>
        </is>
      </c>
      <c r="B1243" t="inlineStr">
        <is>
          <t>2025</t>
        </is>
      </c>
      <c r="C1243" t="inlineStr">
        <is>
          <t>2</t>
        </is>
      </c>
      <c r="D1243" t="inlineStr">
        <is>
          <t>118</t>
        </is>
      </c>
      <c r="E1243" t="inlineStr">
        <is>
          <t>4920</t>
        </is>
      </c>
      <c r="F1243" t="inlineStr">
        <is>
          <t>NL</t>
        </is>
      </c>
      <c r="G1243" t="inlineStr">
        <is>
          <t>013013</t>
        </is>
      </c>
      <c r="H1243" t="inlineStr">
        <is>
          <t>12/02/2025</t>
        </is>
      </c>
      <c r="I1243" t="inlineStr">
        <is>
          <t>VERDE</t>
        </is>
      </c>
      <c r="J1243" t="inlineStr">
        <is>
          <t>http://www.aduanet.gob.pe/servlet/SgCDUI2?option=una&amp;n=40&amp;codaduana=118&amp;anoprese=2025&amp;numecorre=013013</t>
        </is>
      </c>
      <c r="K1243" t="inlineStr">
        <is>
          <t>2026-09-24T02:51:41.016649+00:00</t>
        </is>
      </c>
    </row>
    <row r="1244">
      <c r="A1244" t="inlineStr">
        <is>
          <t>20611198923</t>
        </is>
      </c>
      <c r="B1244" t="inlineStr">
        <is>
          <t>2025</t>
        </is>
      </c>
      <c r="C1244" t="inlineStr">
        <is>
          <t>2</t>
        </is>
      </c>
      <c r="D1244" t="inlineStr">
        <is>
          <t>118</t>
        </is>
      </c>
      <c r="E1244" t="inlineStr">
        <is>
          <t>4920</t>
        </is>
      </c>
      <c r="F1244" t="inlineStr">
        <is>
          <t>NL</t>
        </is>
      </c>
      <c r="G1244" t="inlineStr">
        <is>
          <t>019556</t>
        </is>
      </c>
      <c r="H1244" t="inlineStr">
        <is>
          <t>25/02/2025</t>
        </is>
      </c>
      <c r="I1244" t="inlineStr">
        <is>
          <t>VERDE</t>
        </is>
      </c>
      <c r="J1244" t="inlineStr">
        <is>
          <t>http://www.aduanet.gob.pe/servlet/SgCDUI2?option=una&amp;n=40&amp;codaduana=118&amp;anoprese=2025&amp;numecorre=019556</t>
        </is>
      </c>
      <c r="K1244" t="inlineStr">
        <is>
          <t>2026-09-24T02:51:41.016649+00:00</t>
        </is>
      </c>
    </row>
    <row r="1245">
      <c r="A1245" t="inlineStr">
        <is>
          <t>20611198923</t>
        </is>
      </c>
      <c r="B1245" t="inlineStr">
        <is>
          <t>2025</t>
        </is>
      </c>
      <c r="C1245" t="inlineStr">
        <is>
          <t>2</t>
        </is>
      </c>
      <c r="D1245" t="inlineStr">
        <is>
          <t>118</t>
        </is>
      </c>
      <c r="E1245" t="inlineStr">
        <is>
          <t>4920</t>
        </is>
      </c>
      <c r="F1245" t="inlineStr">
        <is>
          <t>NL</t>
        </is>
      </c>
      <c r="G1245" t="inlineStr">
        <is>
          <t>019663</t>
        </is>
      </c>
      <c r="H1245" t="inlineStr">
        <is>
          <t>25/02/2025</t>
        </is>
      </c>
      <c r="I1245" t="inlineStr">
        <is>
          <t>VERDE</t>
        </is>
      </c>
      <c r="J1245" t="inlineStr">
        <is>
          <t>http://www.aduanet.gob.pe/servlet/SgCDUI2?option=una&amp;n=40&amp;codaduana=118&amp;anoprese=2025&amp;numecorre=019663</t>
        </is>
      </c>
      <c r="K1245" t="inlineStr">
        <is>
          <t>2026-09-24T02:51:41.016649+00:00</t>
        </is>
      </c>
    </row>
    <row r="1246">
      <c r="A1246" t="inlineStr">
        <is>
          <t>20611198923</t>
        </is>
      </c>
      <c r="B1246" t="inlineStr">
        <is>
          <t>2025</t>
        </is>
      </c>
      <c r="C1246" t="inlineStr">
        <is>
          <t>3</t>
        </is>
      </c>
      <c r="D1246" t="inlineStr">
        <is>
          <t>118</t>
        </is>
      </c>
      <c r="E1246" t="inlineStr">
        <is>
          <t>4920</t>
        </is>
      </c>
      <c r="F1246" t="inlineStr">
        <is>
          <t>NL</t>
        </is>
      </c>
      <c r="G1246" t="inlineStr">
        <is>
          <t>023634</t>
        </is>
      </c>
      <c r="H1246" t="inlineStr">
        <is>
          <t>08/03/2025</t>
        </is>
      </c>
      <c r="I1246" t="inlineStr">
        <is>
          <t>VERDE</t>
        </is>
      </c>
      <c r="J1246" t="inlineStr">
        <is>
          <t>http://www.aduanet.gob.pe/servlet/SgCDUI2?option=una&amp;n=40&amp;codaduana=118&amp;anoprese=2025&amp;numecorre=023634</t>
        </is>
      </c>
      <c r="K1246" t="inlineStr">
        <is>
          <t>2026-09-24T02:51:41.746766+00:00</t>
        </is>
      </c>
    </row>
    <row r="1247">
      <c r="A1247" t="inlineStr">
        <is>
          <t>20611198923</t>
        </is>
      </c>
      <c r="B1247" t="inlineStr">
        <is>
          <t>2025</t>
        </is>
      </c>
      <c r="C1247" t="inlineStr">
        <is>
          <t>4</t>
        </is>
      </c>
      <c r="D1247" t="inlineStr">
        <is>
          <t>118</t>
        </is>
      </c>
      <c r="E1247" t="inlineStr">
        <is>
          <t>4920</t>
        </is>
      </c>
      <c r="F1247" t="inlineStr">
        <is>
          <t>NL</t>
        </is>
      </c>
      <c r="G1247" t="inlineStr">
        <is>
          <t>032838</t>
        </is>
      </c>
      <c r="H1247" t="inlineStr">
        <is>
          <t>01/04/2025</t>
        </is>
      </c>
      <c r="I1247" t="inlineStr">
        <is>
          <t>VERDE</t>
        </is>
      </c>
      <c r="J1247" t="inlineStr">
        <is>
          <t>http://www.aduanet.gob.pe/servlet/SgCDUI2?option=una&amp;n=40&amp;codaduana=118&amp;anoprese=2025&amp;numecorre=032838</t>
        </is>
      </c>
      <c r="K1247" t="inlineStr">
        <is>
          <t>2026-09-24T02:51:42.482540+00:00</t>
        </is>
      </c>
    </row>
    <row r="1248">
      <c r="A1248" t="inlineStr">
        <is>
          <t>20611254068</t>
        </is>
      </c>
      <c r="B1248" t="inlineStr">
        <is>
          <t>2025</t>
        </is>
      </c>
      <c r="C1248" t="inlineStr">
        <is>
          <t>7</t>
        </is>
      </c>
      <c r="D1248" t="inlineStr">
        <is>
          <t>118</t>
        </is>
      </c>
      <c r="E1248" t="inlineStr">
        <is>
          <t>9637</t>
        </is>
      </c>
      <c r="F1248" t="inlineStr">
        <is>
          <t>US</t>
        </is>
      </c>
      <c r="G1248" t="inlineStr">
        <is>
          <t>072235</t>
        </is>
      </c>
      <c r="H1248" t="inlineStr">
        <is>
          <t>31/07/2025</t>
        </is>
      </c>
      <c r="I1248" t="inlineStr">
        <is>
          <t>VERDE</t>
        </is>
      </c>
      <c r="J1248" t="inlineStr">
        <is>
          <t>http://www.aduanet.gob.pe/servlet/SgCDUI2?option=una&amp;n=40&amp;codaduana=118&amp;anoprese=2025&amp;numecorre=072235</t>
        </is>
      </c>
      <c r="K1248" t="inlineStr">
        <is>
          <t>2026-09-24T02:51:43.238893+00:00</t>
        </is>
      </c>
    </row>
    <row r="1249">
      <c r="A1249" t="inlineStr">
        <is>
          <t>20611254068</t>
        </is>
      </c>
      <c r="B1249" t="inlineStr">
        <is>
          <t>2026</t>
        </is>
      </c>
      <c r="C1249" t="inlineStr">
        <is>
          <t>3</t>
        </is>
      </c>
      <c r="D1249" t="inlineStr">
        <is>
          <t>118</t>
        </is>
      </c>
      <c r="E1249" t="inlineStr">
        <is>
          <t>9637</t>
        </is>
      </c>
      <c r="F1249" t="inlineStr">
        <is>
          <t>NL</t>
        </is>
      </c>
      <c r="G1249" t="inlineStr">
        <is>
          <t>025572</t>
        </is>
      </c>
      <c r="H1249" t="inlineStr">
        <is>
          <t>21/03/2026</t>
        </is>
      </c>
      <c r="I1249" t="inlineStr">
        <is>
          <t>VERDE</t>
        </is>
      </c>
      <c r="J1249" t="inlineStr">
        <is>
          <t>http://www.aduanet.gob.pe/servlet/SgCDUI2?option=una&amp;n=40&amp;codaduana=118&amp;anoprese=2026&amp;numecorre=025572</t>
        </is>
      </c>
      <c r="K1249" t="inlineStr">
        <is>
          <t>2026-09-24T02:51:44.042426+00:00</t>
        </is>
      </c>
    </row>
    <row r="1250">
      <c r="A1250" t="inlineStr">
        <is>
          <t>20611935243</t>
        </is>
      </c>
      <c r="B1250" t="inlineStr">
        <is>
          <t>2025</t>
        </is>
      </c>
      <c r="C1250" t="inlineStr">
        <is>
          <t>1</t>
        </is>
      </c>
      <c r="D1250" t="inlineStr">
        <is>
          <t>118</t>
        </is>
      </c>
      <c r="E1250" t="inlineStr">
        <is>
          <t>2143</t>
        </is>
      </c>
      <c r="F1250" t="inlineStr">
        <is>
          <t>US</t>
        </is>
      </c>
      <c r="G1250" t="inlineStr">
        <is>
          <t>135863</t>
        </is>
      </c>
      <c r="H1250" t="inlineStr">
        <is>
          <t>22/01/2025</t>
        </is>
      </c>
      <c r="I1250" t="inlineStr">
        <is>
          <t>VERDE</t>
        </is>
      </c>
      <c r="J1250" t="inlineStr">
        <is>
          <t>http://www.aduanet.gob.pe/servlet/SgCDUI2?option=una&amp;n=40&amp;codaduana=118&amp;anoprese=2024&amp;numecorre=135863</t>
        </is>
      </c>
      <c r="K1250" t="inlineStr">
        <is>
          <t>2026-09-24T02:51:44.696037+00:00</t>
        </is>
      </c>
    </row>
    <row r="1251">
      <c r="A1251" t="inlineStr">
        <is>
          <t>20611935243</t>
        </is>
      </c>
      <c r="B1251" t="inlineStr">
        <is>
          <t>2025</t>
        </is>
      </c>
      <c r="C1251" t="inlineStr">
        <is>
          <t>6</t>
        </is>
      </c>
      <c r="D1251" t="inlineStr">
        <is>
          <t>118</t>
        </is>
      </c>
      <c r="E1251" t="inlineStr">
        <is>
          <t>2143</t>
        </is>
      </c>
      <c r="F1251" t="inlineStr">
        <is>
          <t>NL</t>
        </is>
      </c>
      <c r="G1251" t="inlineStr">
        <is>
          <t>062009</t>
        </is>
      </c>
      <c r="H1251" t="inlineStr">
        <is>
          <t>27/06/2025</t>
        </is>
      </c>
      <c r="I1251" t="inlineStr">
        <is>
          <t>VERDE</t>
        </is>
      </c>
      <c r="J1251" t="inlineStr">
        <is>
          <t>http://www.aduanet.gob.pe/servlet/SgCDUI2?option=una&amp;n=40&amp;codaduana=118&amp;anoprese=2025&amp;numecorre=062009</t>
        </is>
      </c>
      <c r="K1251" t="inlineStr">
        <is>
          <t>2026-09-24T02:51:45.309352+00:00</t>
        </is>
      </c>
    </row>
    <row r="1252">
      <c r="A1252" t="inlineStr">
        <is>
          <t>20611935243</t>
        </is>
      </c>
      <c r="B1252" t="inlineStr">
        <is>
          <t>2025</t>
        </is>
      </c>
      <c r="C1252" t="inlineStr">
        <is>
          <t>7</t>
        </is>
      </c>
      <c r="D1252" t="inlineStr">
        <is>
          <t>118</t>
        </is>
      </c>
      <c r="E1252" t="inlineStr">
        <is>
          <t>2143</t>
        </is>
      </c>
      <c r="F1252" t="inlineStr">
        <is>
          <t>IT</t>
        </is>
      </c>
      <c r="G1252" t="inlineStr">
        <is>
          <t>064635</t>
        </is>
      </c>
      <c r="H1252" t="inlineStr">
        <is>
          <t>02/07/2025</t>
        </is>
      </c>
      <c r="I1252" t="inlineStr">
        <is>
          <t>VERDE</t>
        </is>
      </c>
      <c r="J1252" t="inlineStr">
        <is>
          <t>http://www.aduanet.gob.pe/servlet/SgCDUI2?option=una&amp;n=40&amp;codaduana=118&amp;anoprese=2025&amp;numecorre=064635</t>
        </is>
      </c>
      <c r="K1252" t="inlineStr">
        <is>
          <t>2026-09-24T02:51:46.045663+00:00</t>
        </is>
      </c>
    </row>
    <row r="1253">
      <c r="A1253" t="inlineStr">
        <is>
          <t>20611935243</t>
        </is>
      </c>
      <c r="B1253" t="inlineStr">
        <is>
          <t>2025</t>
        </is>
      </c>
      <c r="C1253" t="inlineStr">
        <is>
          <t>7</t>
        </is>
      </c>
      <c r="D1253" t="inlineStr">
        <is>
          <t>118</t>
        </is>
      </c>
      <c r="E1253" t="inlineStr">
        <is>
          <t>2143</t>
        </is>
      </c>
      <c r="F1253" t="inlineStr">
        <is>
          <t>IT</t>
        </is>
      </c>
      <c r="G1253" t="inlineStr">
        <is>
          <t>069188</t>
        </is>
      </c>
      <c r="H1253" t="inlineStr">
        <is>
          <t>10/07/2025</t>
        </is>
      </c>
      <c r="I1253" t="inlineStr">
        <is>
          <t>VERDE</t>
        </is>
      </c>
      <c r="J1253" t="inlineStr">
        <is>
          <t>http://www.aduanet.gob.pe/servlet/SgCDUI2?option=una&amp;n=40&amp;codaduana=118&amp;anoprese=2025&amp;numecorre=069188</t>
        </is>
      </c>
      <c r="K1253" t="inlineStr">
        <is>
          <t>2026-09-24T02:51:46.045663+00:00</t>
        </is>
      </c>
    </row>
    <row r="1254">
      <c r="A1254" t="inlineStr">
        <is>
          <t>20611935243</t>
        </is>
      </c>
      <c r="B1254" t="inlineStr">
        <is>
          <t>2025</t>
        </is>
      </c>
      <c r="C1254" t="inlineStr">
        <is>
          <t>7</t>
        </is>
      </c>
      <c r="D1254" t="inlineStr">
        <is>
          <t>118</t>
        </is>
      </c>
      <c r="E1254" t="inlineStr">
        <is>
          <t>2143</t>
        </is>
      </c>
      <c r="F1254" t="inlineStr">
        <is>
          <t>NL</t>
        </is>
      </c>
      <c r="G1254" t="inlineStr">
        <is>
          <t>068597</t>
        </is>
      </c>
      <c r="H1254" t="inlineStr">
        <is>
          <t>10/07/2025</t>
        </is>
      </c>
      <c r="I1254" t="inlineStr">
        <is>
          <t>VERDE</t>
        </is>
      </c>
      <c r="J1254" t="inlineStr">
        <is>
          <t>http://www.aduanet.gob.pe/servlet/SgCDUI2?option=una&amp;n=40&amp;codaduana=118&amp;anoprese=2025&amp;numecorre=068597</t>
        </is>
      </c>
      <c r="K1254" t="inlineStr">
        <is>
          <t>2026-09-24T02:51:46.662298+00:00</t>
        </is>
      </c>
    </row>
    <row r="1255">
      <c r="A1255" t="inlineStr">
        <is>
          <t>20611935243</t>
        </is>
      </c>
      <c r="B1255" t="inlineStr">
        <is>
          <t>2025</t>
        </is>
      </c>
      <c r="C1255" t="inlineStr">
        <is>
          <t>7</t>
        </is>
      </c>
      <c r="D1255" t="inlineStr">
        <is>
          <t>118</t>
        </is>
      </c>
      <c r="E1255" t="inlineStr">
        <is>
          <t>2143</t>
        </is>
      </c>
      <c r="F1255" t="inlineStr">
        <is>
          <t>NL</t>
        </is>
      </c>
      <c r="G1255" t="inlineStr">
        <is>
          <t>074222</t>
        </is>
      </c>
      <c r="H1255" t="inlineStr">
        <is>
          <t>23/07/2025</t>
        </is>
      </c>
      <c r="I1255" t="inlineStr">
        <is>
          <t>VERDE</t>
        </is>
      </c>
      <c r="J1255" t="inlineStr">
        <is>
          <t>http://www.aduanet.gob.pe/servlet/SgCDUI2?option=una&amp;n=40&amp;codaduana=118&amp;anoprese=2025&amp;numecorre=074222</t>
        </is>
      </c>
      <c r="K1255" t="inlineStr">
        <is>
          <t>2026-09-24T02:51:46.662298+00:00</t>
        </is>
      </c>
    </row>
    <row r="1256">
      <c r="A1256" t="inlineStr">
        <is>
          <t>20611935243</t>
        </is>
      </c>
      <c r="B1256" t="inlineStr">
        <is>
          <t>2025</t>
        </is>
      </c>
      <c r="C1256" t="inlineStr">
        <is>
          <t>7</t>
        </is>
      </c>
      <c r="D1256" t="inlineStr">
        <is>
          <t>118</t>
        </is>
      </c>
      <c r="E1256" t="inlineStr">
        <is>
          <t>2143</t>
        </is>
      </c>
      <c r="F1256" t="inlineStr">
        <is>
          <t>US</t>
        </is>
      </c>
      <c r="G1256" t="inlineStr">
        <is>
          <t>074196</t>
        </is>
      </c>
      <c r="H1256" t="inlineStr">
        <is>
          <t>26/07/2025</t>
        </is>
      </c>
      <c r="I1256" t="inlineStr">
        <is>
          <t>VERDE</t>
        </is>
      </c>
      <c r="J1256" t="inlineStr">
        <is>
          <t>http://www.aduanet.gob.pe/servlet/SgCDUI2?option=una&amp;n=40&amp;codaduana=118&amp;anoprese=2025&amp;numecorre=074196</t>
        </is>
      </c>
      <c r="K1256" t="inlineStr">
        <is>
          <t>2026-09-24T02:51:47.502312+00:00</t>
        </is>
      </c>
    </row>
    <row r="1257">
      <c r="A1257" t="inlineStr">
        <is>
          <t>20611935243</t>
        </is>
      </c>
      <c r="B1257" t="inlineStr">
        <is>
          <t>2025</t>
        </is>
      </c>
      <c r="C1257" t="inlineStr">
        <is>
          <t>7</t>
        </is>
      </c>
      <c r="D1257" t="inlineStr">
        <is>
          <t>118</t>
        </is>
      </c>
      <c r="E1257" t="inlineStr">
        <is>
          <t>6180</t>
        </is>
      </c>
      <c r="F1257" t="inlineStr">
        <is>
          <t>NL</t>
        </is>
      </c>
      <c r="G1257" t="inlineStr">
        <is>
          <t>073313</t>
        </is>
      </c>
      <c r="H1257" t="inlineStr">
        <is>
          <t>23/07/2025</t>
        </is>
      </c>
      <c r="I1257" t="inlineStr">
        <is>
          <t>VERDE</t>
        </is>
      </c>
      <c r="J1257" t="inlineStr">
        <is>
          <t>http://www.aduanet.gob.pe/servlet/SgCDUI2?option=una&amp;n=40&amp;codaduana=118&amp;anoprese=2025&amp;numecorre=073313</t>
        </is>
      </c>
      <c r="K1257" t="inlineStr">
        <is>
          <t>2026-09-24T02:51:48.248509+00:00</t>
        </is>
      </c>
    </row>
    <row r="1258">
      <c r="A1258" t="inlineStr">
        <is>
          <t>20611935243</t>
        </is>
      </c>
      <c r="B1258" t="inlineStr">
        <is>
          <t>2025</t>
        </is>
      </c>
      <c r="C1258" t="inlineStr">
        <is>
          <t>7</t>
        </is>
      </c>
      <c r="D1258" t="inlineStr">
        <is>
          <t>118</t>
        </is>
      </c>
      <c r="E1258" t="inlineStr">
        <is>
          <t>6180</t>
        </is>
      </c>
      <c r="F1258" t="inlineStr">
        <is>
          <t>NL</t>
        </is>
      </c>
      <c r="G1258" t="inlineStr">
        <is>
          <t>074283</t>
        </is>
      </c>
      <c r="H1258" t="inlineStr">
        <is>
          <t>30/07/2025</t>
        </is>
      </c>
      <c r="I1258" t="inlineStr">
        <is>
          <t>VERDE</t>
        </is>
      </c>
      <c r="J1258" t="inlineStr">
        <is>
          <t>http://www.aduanet.gob.pe/servlet/SgCDUI2?option=una&amp;n=40&amp;codaduana=118&amp;anoprese=2025&amp;numecorre=074283</t>
        </is>
      </c>
      <c r="K1258" t="inlineStr">
        <is>
          <t>2026-09-24T02:51:48.248509+00:00</t>
        </is>
      </c>
    </row>
    <row r="1259">
      <c r="A1259" t="inlineStr">
        <is>
          <t>20611935243</t>
        </is>
      </c>
      <c r="B1259" t="inlineStr">
        <is>
          <t>2025</t>
        </is>
      </c>
      <c r="C1259" t="inlineStr">
        <is>
          <t>8</t>
        </is>
      </c>
      <c r="D1259" t="inlineStr">
        <is>
          <t>118</t>
        </is>
      </c>
      <c r="E1259" t="inlineStr">
        <is>
          <t>2143</t>
        </is>
      </c>
      <c r="F1259" t="inlineStr">
        <is>
          <t>IT</t>
        </is>
      </c>
      <c r="G1259" t="inlineStr">
        <is>
          <t>078004</t>
        </is>
      </c>
      <c r="H1259" t="inlineStr">
        <is>
          <t>03/08/2025</t>
        </is>
      </c>
      <c r="I1259" t="inlineStr">
        <is>
          <t>VERDE</t>
        </is>
      </c>
      <c r="J1259" t="inlineStr">
        <is>
          <t>http://www.aduanet.gob.pe/servlet/SgCDUI2?option=una&amp;n=40&amp;codaduana=118&amp;anoprese=2025&amp;numecorre=078004</t>
        </is>
      </c>
      <c r="K1259" t="inlineStr">
        <is>
          <t>2026-09-24T02:51:48.991191+00:00</t>
        </is>
      </c>
    </row>
    <row r="1260">
      <c r="A1260" t="inlineStr">
        <is>
          <t>20611935243</t>
        </is>
      </c>
      <c r="B1260" t="inlineStr">
        <is>
          <t>2025</t>
        </is>
      </c>
      <c r="C1260" t="inlineStr">
        <is>
          <t>8</t>
        </is>
      </c>
      <c r="D1260" t="inlineStr">
        <is>
          <t>118</t>
        </is>
      </c>
      <c r="E1260" t="inlineStr">
        <is>
          <t>2143</t>
        </is>
      </c>
      <c r="F1260" t="inlineStr">
        <is>
          <t>IT</t>
        </is>
      </c>
      <c r="G1260" t="inlineStr">
        <is>
          <t>085263</t>
        </is>
      </c>
      <c r="H1260" t="inlineStr">
        <is>
          <t>22/08/2025</t>
        </is>
      </c>
      <c r="I1260" t="inlineStr">
        <is>
          <t>VERDE</t>
        </is>
      </c>
      <c r="J1260" t="inlineStr">
        <is>
          <t>http://www.aduanet.gob.pe/servlet/SgCDUI2?option=una&amp;n=40&amp;codaduana=118&amp;anoprese=2025&amp;numecorre=085263</t>
        </is>
      </c>
      <c r="K1260" t="inlineStr">
        <is>
          <t>2026-09-24T02:51:48.991191+00:00</t>
        </is>
      </c>
    </row>
    <row r="1261">
      <c r="A1261" t="inlineStr">
        <is>
          <t>20611935243</t>
        </is>
      </c>
      <c r="B1261" t="inlineStr">
        <is>
          <t>2025</t>
        </is>
      </c>
      <c r="C1261" t="inlineStr">
        <is>
          <t>8</t>
        </is>
      </c>
      <c r="D1261" t="inlineStr">
        <is>
          <t>118</t>
        </is>
      </c>
      <c r="E1261" t="inlineStr">
        <is>
          <t>6180</t>
        </is>
      </c>
      <c r="F1261" t="inlineStr">
        <is>
          <t>NL</t>
        </is>
      </c>
      <c r="G1261" t="inlineStr">
        <is>
          <t>077318</t>
        </is>
      </c>
      <c r="H1261" t="inlineStr">
        <is>
          <t>06/08/2025</t>
        </is>
      </c>
      <c r="I1261" t="inlineStr">
        <is>
          <t>VERDE</t>
        </is>
      </c>
      <c r="J1261" t="inlineStr">
        <is>
          <t>http://www.aduanet.gob.pe/servlet/SgCDUI2?option=una&amp;n=40&amp;codaduana=118&amp;anoprese=2025&amp;numecorre=077318</t>
        </is>
      </c>
      <c r="K1261" t="inlineStr">
        <is>
          <t>2026-09-24T02:51:49.750094+00:00</t>
        </is>
      </c>
    </row>
    <row r="1262">
      <c r="A1262" t="inlineStr">
        <is>
          <t>20611935243</t>
        </is>
      </c>
      <c r="B1262" t="inlineStr">
        <is>
          <t>2025</t>
        </is>
      </c>
      <c r="C1262" t="inlineStr">
        <is>
          <t>8</t>
        </is>
      </c>
      <c r="D1262" t="inlineStr">
        <is>
          <t>118</t>
        </is>
      </c>
      <c r="E1262" t="inlineStr">
        <is>
          <t>6180</t>
        </is>
      </c>
      <c r="F1262" t="inlineStr">
        <is>
          <t>NL</t>
        </is>
      </c>
      <c r="G1262" t="inlineStr">
        <is>
          <t>078723</t>
        </is>
      </c>
      <c r="H1262" t="inlineStr">
        <is>
          <t>19/08/2025</t>
        </is>
      </c>
      <c r="I1262" t="inlineStr">
        <is>
          <t>VERDE</t>
        </is>
      </c>
      <c r="J1262" t="inlineStr">
        <is>
          <t>http://www.aduanet.gob.pe/servlet/SgCDUI2?option=una&amp;n=40&amp;codaduana=118&amp;anoprese=2025&amp;numecorre=078723</t>
        </is>
      </c>
      <c r="K1262" t="inlineStr">
        <is>
          <t>2026-09-24T02:51:49.750094+00:00</t>
        </is>
      </c>
    </row>
    <row r="1263">
      <c r="A1263" t="inlineStr">
        <is>
          <t>20611935243</t>
        </is>
      </c>
      <c r="B1263" t="inlineStr">
        <is>
          <t>2025</t>
        </is>
      </c>
      <c r="C1263" t="inlineStr">
        <is>
          <t>8</t>
        </is>
      </c>
      <c r="D1263" t="inlineStr">
        <is>
          <t>118</t>
        </is>
      </c>
      <c r="E1263" t="inlineStr">
        <is>
          <t>6180</t>
        </is>
      </c>
      <c r="F1263" t="inlineStr">
        <is>
          <t>NL</t>
        </is>
      </c>
      <c r="G1263" t="inlineStr">
        <is>
          <t>080342</t>
        </is>
      </c>
      <c r="H1263" t="inlineStr">
        <is>
          <t>19/08/2025</t>
        </is>
      </c>
      <c r="I1263" t="inlineStr">
        <is>
          <t>VERDE</t>
        </is>
      </c>
      <c r="J1263" t="inlineStr">
        <is>
          <t>http://www.aduanet.gob.pe/servlet/SgCDUI2?option=una&amp;n=40&amp;codaduana=118&amp;anoprese=2025&amp;numecorre=080342</t>
        </is>
      </c>
      <c r="K1263" t="inlineStr">
        <is>
          <t>2026-09-24T02:51:49.750094+00:00</t>
        </is>
      </c>
    </row>
    <row r="1264">
      <c r="A1264" t="inlineStr">
        <is>
          <t>20611935243</t>
        </is>
      </c>
      <c r="B1264" t="inlineStr">
        <is>
          <t>2025</t>
        </is>
      </c>
      <c r="C1264" t="inlineStr">
        <is>
          <t>9</t>
        </is>
      </c>
      <c r="D1264" t="inlineStr">
        <is>
          <t>118</t>
        </is>
      </c>
      <c r="E1264" t="inlineStr">
        <is>
          <t>2143</t>
        </is>
      </c>
      <c r="F1264" t="inlineStr">
        <is>
          <t>IT</t>
        </is>
      </c>
      <c r="G1264" t="inlineStr">
        <is>
          <t>091251</t>
        </is>
      </c>
      <c r="H1264" t="inlineStr">
        <is>
          <t>17/09/2025</t>
        </is>
      </c>
      <c r="I1264" t="inlineStr">
        <is>
          <t>VERDE</t>
        </is>
      </c>
      <c r="J1264" t="inlineStr">
        <is>
          <t>http://www.aduanet.gob.pe/servlet/SgCDUI2?option=una&amp;n=40&amp;codaduana=118&amp;anoprese=2025&amp;numecorre=091251</t>
        </is>
      </c>
      <c r="K1264" t="inlineStr">
        <is>
          <t>2026-09-24T02:51:50.516772+00:00</t>
        </is>
      </c>
    </row>
    <row r="1265">
      <c r="A1265" t="inlineStr">
        <is>
          <t>20611935243</t>
        </is>
      </c>
      <c r="B1265" t="inlineStr">
        <is>
          <t>2025</t>
        </is>
      </c>
      <c r="C1265" t="inlineStr">
        <is>
          <t>11</t>
        </is>
      </c>
      <c r="D1265" t="inlineStr">
        <is>
          <t>118</t>
        </is>
      </c>
      <c r="E1265" t="inlineStr">
        <is>
          <t>2143</t>
        </is>
      </c>
      <c r="F1265" t="inlineStr">
        <is>
          <t>IT</t>
        </is>
      </c>
      <c r="G1265" t="inlineStr">
        <is>
          <t>116759</t>
        </is>
      </c>
      <c r="H1265" t="inlineStr">
        <is>
          <t>06/11/2025</t>
        </is>
      </c>
      <c r="I1265" t="inlineStr">
        <is>
          <t>VERDE</t>
        </is>
      </c>
      <c r="J1265" t="inlineStr">
        <is>
          <t>http://www.aduanet.gob.pe/servlet/SgCDUI2?option=una&amp;n=40&amp;codaduana=118&amp;anoprese=2025&amp;numecorre=116759</t>
        </is>
      </c>
      <c r="K1265" t="inlineStr">
        <is>
          <t>2026-09-24T02:51:51.272028+00:00</t>
        </is>
      </c>
    </row>
    <row r="1266">
      <c r="A1266" t="inlineStr">
        <is>
          <t>20611935243</t>
        </is>
      </c>
      <c r="B1266" t="inlineStr">
        <is>
          <t>2025</t>
        </is>
      </c>
      <c r="C1266" t="inlineStr">
        <is>
          <t>12</t>
        </is>
      </c>
      <c r="D1266" t="inlineStr">
        <is>
          <t>118</t>
        </is>
      </c>
      <c r="E1266" t="inlineStr">
        <is>
          <t>2143</t>
        </is>
      </c>
      <c r="F1266" t="inlineStr">
        <is>
          <t>IT</t>
        </is>
      </c>
      <c r="G1266" t="inlineStr">
        <is>
          <t>135992</t>
        </is>
      </c>
      <c r="H1266" t="inlineStr">
        <is>
          <t>31/12/2025</t>
        </is>
      </c>
      <c r="I1266" t="inlineStr">
        <is>
          <t>VERDE</t>
        </is>
      </c>
      <c r="J1266" t="inlineStr">
        <is>
          <t>http://www.aduanet.gob.pe/servlet/SgCDUI2?option=una&amp;n=40&amp;codaduana=118&amp;anoprese=2025&amp;numecorre=135992</t>
        </is>
      </c>
      <c r="K1266" t="inlineStr">
        <is>
          <t>2026-09-24T02:51:51.889055+00:00</t>
        </is>
      </c>
    </row>
    <row r="1267">
      <c r="A1267" t="inlineStr">
        <is>
          <t>20612331821</t>
        </is>
      </c>
      <c r="B1267" t="inlineStr">
        <is>
          <t>2025</t>
        </is>
      </c>
      <c r="C1267" t="inlineStr">
        <is>
          <t>9</t>
        </is>
      </c>
      <c r="D1267" t="inlineStr">
        <is>
          <t>046</t>
        </is>
      </c>
      <c r="E1267" t="inlineStr">
        <is>
          <t>7558</t>
        </is>
      </c>
      <c r="F1267" t="inlineStr">
        <is>
          <t>US</t>
        </is>
      </c>
      <c r="G1267" t="inlineStr">
        <is>
          <t>034110</t>
        </is>
      </c>
      <c r="H1267" t="inlineStr">
        <is>
          <t>08/09/2025</t>
        </is>
      </c>
      <c r="I1267" t="inlineStr">
        <is>
          <t>ROJO</t>
        </is>
      </c>
      <c r="J1267" t="inlineStr">
        <is>
          <t>http://www.aduanet.gob.pe/servlet/SgCDUI2?option=una&amp;n=40&amp;codaduana=046&amp;anoprese=2025&amp;numecorre=034110</t>
        </is>
      </c>
      <c r="K1267" t="inlineStr">
        <is>
          <t>2026-09-24T02:51:52.600978+00:00</t>
        </is>
      </c>
    </row>
    <row r="1268">
      <c r="A1268" t="inlineStr">
        <is>
          <t>20612331821</t>
        </is>
      </c>
      <c r="B1268" t="inlineStr">
        <is>
          <t>2025</t>
        </is>
      </c>
      <c r="C1268" t="inlineStr">
        <is>
          <t>9</t>
        </is>
      </c>
      <c r="D1268" t="inlineStr">
        <is>
          <t>046</t>
        </is>
      </c>
      <c r="E1268" t="inlineStr">
        <is>
          <t>7558</t>
        </is>
      </c>
      <c r="F1268" t="inlineStr">
        <is>
          <t>US</t>
        </is>
      </c>
      <c r="G1268" t="inlineStr">
        <is>
          <t>034109</t>
        </is>
      </c>
      <c r="H1268" t="inlineStr">
        <is>
          <t>14/09/2025</t>
        </is>
      </c>
      <c r="I1268" t="inlineStr">
        <is>
          <t>ROJO</t>
        </is>
      </c>
      <c r="J1268" t="inlineStr">
        <is>
          <t>http://www.aduanet.gob.pe/servlet/SgCDUI2?option=una&amp;n=40&amp;codaduana=046&amp;anoprese=2025&amp;numecorre=034109</t>
        </is>
      </c>
      <c r="K1268" t="inlineStr">
        <is>
          <t>2026-09-24T02:51:52.600978+00:00</t>
        </is>
      </c>
    </row>
    <row r="1269">
      <c r="A1269" t="inlineStr">
        <is>
          <t>20600717902</t>
        </is>
      </c>
      <c r="B1269" t="inlineStr">
        <is>
          <t>2024</t>
        </is>
      </c>
      <c r="C1269" t="inlineStr">
        <is>
          <t>4</t>
        </is>
      </c>
      <c r="D1269" t="inlineStr">
        <is>
          <t>118</t>
        </is>
      </c>
      <c r="E1269" t="inlineStr">
        <is>
          <t>1351</t>
        </is>
      </c>
      <c r="F1269" t="inlineStr">
        <is>
          <t>FR</t>
        </is>
      </c>
      <c r="G1269" t="inlineStr">
        <is>
          <t>027777</t>
        </is>
      </c>
      <c r="H1269" t="inlineStr">
        <is>
          <t>02/04/2024</t>
        </is>
      </c>
      <c r="I1269" t="inlineStr">
        <is>
          <t>VERDE</t>
        </is>
      </c>
      <c r="J1269" t="inlineStr">
        <is>
          <t>http://www.aduanet.gob.pe/servlet/SgCDUI2?option=una&amp;n=40&amp;codaduana=118&amp;anoprese=2024&amp;numecorre=027777</t>
        </is>
      </c>
      <c r="K1269" t="inlineStr">
        <is>
          <t>2026-09-24T03:27:22.269025+00:00</t>
        </is>
      </c>
    </row>
    <row r="1270">
      <c r="A1270" t="inlineStr">
        <is>
          <t>20600717902</t>
        </is>
      </c>
      <c r="B1270" t="inlineStr">
        <is>
          <t>2024</t>
        </is>
      </c>
      <c r="C1270" t="inlineStr">
        <is>
          <t>8</t>
        </is>
      </c>
      <c r="D1270" t="inlineStr">
        <is>
          <t>118</t>
        </is>
      </c>
      <c r="E1270" t="inlineStr">
        <is>
          <t>1351</t>
        </is>
      </c>
      <c r="F1270" t="inlineStr">
        <is>
          <t>DE</t>
        </is>
      </c>
      <c r="G1270" t="inlineStr">
        <is>
          <t>087838</t>
        </is>
      </c>
      <c r="H1270" t="inlineStr">
        <is>
          <t>28/08/2024</t>
        </is>
      </c>
      <c r="I1270" t="inlineStr">
        <is>
          <t>VERDE</t>
        </is>
      </c>
      <c r="J1270" t="inlineStr">
        <is>
          <t>http://www.aduanet.gob.pe/servlet/SgCDUI2?option=una&amp;n=40&amp;codaduana=118&amp;anoprese=2024&amp;numecorre=087838</t>
        </is>
      </c>
      <c r="K1270" t="inlineStr">
        <is>
          <t>2026-09-24T03:27:23.140834+00:00</t>
        </is>
      </c>
    </row>
    <row r="1271">
      <c r="A1271" t="inlineStr">
        <is>
          <t>20600717902</t>
        </is>
      </c>
      <c r="B1271" t="inlineStr">
        <is>
          <t>2024</t>
        </is>
      </c>
      <c r="C1271" t="inlineStr">
        <is>
          <t>7</t>
        </is>
      </c>
      <c r="D1271" t="inlineStr">
        <is>
          <t>118</t>
        </is>
      </c>
      <c r="E1271" t="inlineStr">
        <is>
          <t>1351</t>
        </is>
      </c>
      <c r="F1271" t="inlineStr">
        <is>
          <t>DE</t>
        </is>
      </c>
      <c r="G1271" t="inlineStr">
        <is>
          <t>061774</t>
        </is>
      </c>
      <c r="H1271" t="inlineStr">
        <is>
          <t>02/07/2024</t>
        </is>
      </c>
      <c r="I1271" t="inlineStr">
        <is>
          <t>VERDE</t>
        </is>
      </c>
      <c r="J1271" t="inlineStr">
        <is>
          <t>http://www.aduanet.gob.pe/servlet/SgCDUI2?option=una&amp;n=40&amp;codaduana=118&amp;anoprese=2024&amp;numecorre=061774</t>
        </is>
      </c>
      <c r="K1271" t="inlineStr">
        <is>
          <t>2026-09-24T03:27:23.724628+00:00</t>
        </is>
      </c>
    </row>
    <row r="1272">
      <c r="A1272" t="inlineStr">
        <is>
          <t>20600717902</t>
        </is>
      </c>
      <c r="B1272" t="inlineStr">
        <is>
          <t>2024</t>
        </is>
      </c>
      <c r="C1272" t="inlineStr">
        <is>
          <t>7</t>
        </is>
      </c>
      <c r="D1272" t="inlineStr">
        <is>
          <t>118</t>
        </is>
      </c>
      <c r="E1272" t="inlineStr">
        <is>
          <t>1351</t>
        </is>
      </c>
      <c r="F1272" t="inlineStr">
        <is>
          <t>DE</t>
        </is>
      </c>
      <c r="G1272" t="inlineStr">
        <is>
          <t>068710</t>
        </is>
      </c>
      <c r="H1272" t="inlineStr">
        <is>
          <t>17/07/2024</t>
        </is>
      </c>
      <c r="I1272" t="inlineStr">
        <is>
          <t>VERDE</t>
        </is>
      </c>
      <c r="J1272" t="inlineStr">
        <is>
          <t>http://www.aduanet.gob.pe/servlet/SgCDUI2?option=una&amp;n=40&amp;codaduana=118&amp;anoprese=2024&amp;numecorre=068710</t>
        </is>
      </c>
      <c r="K1272" t="inlineStr">
        <is>
          <t>2026-09-24T03:27:23.724628+00:00</t>
        </is>
      </c>
    </row>
    <row r="1273">
      <c r="A1273" t="inlineStr">
        <is>
          <t>20600717902</t>
        </is>
      </c>
      <c r="B1273" t="inlineStr">
        <is>
          <t>2024</t>
        </is>
      </c>
      <c r="C1273" t="inlineStr">
        <is>
          <t>7</t>
        </is>
      </c>
      <c r="D1273" t="inlineStr">
        <is>
          <t>118</t>
        </is>
      </c>
      <c r="E1273" t="inlineStr">
        <is>
          <t>1351</t>
        </is>
      </c>
      <c r="F1273" t="inlineStr">
        <is>
          <t>IL</t>
        </is>
      </c>
      <c r="G1273" t="inlineStr">
        <is>
          <t>065136</t>
        </is>
      </c>
      <c r="H1273" t="inlineStr">
        <is>
          <t>06/07/2024</t>
        </is>
      </c>
      <c r="I1273" t="inlineStr">
        <is>
          <t>VERDE</t>
        </is>
      </c>
      <c r="J1273" t="inlineStr">
        <is>
          <t>http://www.aduanet.gob.pe/servlet/SgCDUI2?option=una&amp;n=40&amp;codaduana=118&amp;anoprese=2024&amp;numecorre=065136</t>
        </is>
      </c>
      <c r="K1273" t="inlineStr">
        <is>
          <t>2026-09-24T03:27:24.320435+00:00</t>
        </is>
      </c>
    </row>
    <row r="1274">
      <c r="A1274" t="inlineStr">
        <is>
          <t>20600717902</t>
        </is>
      </c>
      <c r="B1274" t="inlineStr">
        <is>
          <t>2024</t>
        </is>
      </c>
      <c r="C1274" t="inlineStr">
        <is>
          <t>5</t>
        </is>
      </c>
      <c r="D1274" t="inlineStr">
        <is>
          <t>118</t>
        </is>
      </c>
      <c r="E1274" t="inlineStr">
        <is>
          <t>1351</t>
        </is>
      </c>
      <c r="F1274" t="inlineStr">
        <is>
          <t>DE</t>
        </is>
      </c>
      <c r="G1274" t="inlineStr">
        <is>
          <t>039500</t>
        </is>
      </c>
      <c r="H1274" t="inlineStr">
        <is>
          <t>01/05/2024</t>
        </is>
      </c>
      <c r="I1274" t="inlineStr">
        <is>
          <t>VERDE</t>
        </is>
      </c>
      <c r="J1274" t="inlineStr">
        <is>
          <t>http://www.aduanet.gob.pe/servlet/SgCDUI2?option=una&amp;n=40&amp;codaduana=118&amp;anoprese=2024&amp;numecorre=039500</t>
        </is>
      </c>
      <c r="K1274" t="inlineStr">
        <is>
          <t>2026-09-24T03:27:24.901696+00:00</t>
        </is>
      </c>
    </row>
    <row r="1275">
      <c r="A1275" t="inlineStr">
        <is>
          <t>20600717902</t>
        </is>
      </c>
      <c r="B1275" t="inlineStr">
        <is>
          <t>2024</t>
        </is>
      </c>
      <c r="C1275" t="inlineStr">
        <is>
          <t>5</t>
        </is>
      </c>
      <c r="D1275" t="inlineStr">
        <is>
          <t>118</t>
        </is>
      </c>
      <c r="E1275" t="inlineStr">
        <is>
          <t>1351</t>
        </is>
      </c>
      <c r="F1275" t="inlineStr">
        <is>
          <t>DE</t>
        </is>
      </c>
      <c r="G1275" t="inlineStr">
        <is>
          <t>048727</t>
        </is>
      </c>
      <c r="H1275" t="inlineStr">
        <is>
          <t>29/05/2024</t>
        </is>
      </c>
      <c r="I1275" t="inlineStr">
        <is>
          <t>VERDE</t>
        </is>
      </c>
      <c r="J1275" t="inlineStr">
        <is>
          <t>http://www.aduanet.gob.pe/servlet/SgCDUI2?option=una&amp;n=40&amp;codaduana=118&amp;anoprese=2024&amp;numecorre=048727</t>
        </is>
      </c>
      <c r="K1275" t="inlineStr">
        <is>
          <t>2026-09-24T03:27:24.901696+00:00</t>
        </is>
      </c>
    </row>
    <row r="1276">
      <c r="A1276" t="inlineStr">
        <is>
          <t>20600717902</t>
        </is>
      </c>
      <c r="B1276" t="inlineStr">
        <is>
          <t>2024</t>
        </is>
      </c>
      <c r="C1276" t="inlineStr">
        <is>
          <t>10</t>
        </is>
      </c>
      <c r="D1276" t="inlineStr">
        <is>
          <t>118</t>
        </is>
      </c>
      <c r="E1276" t="inlineStr">
        <is>
          <t>1351</t>
        </is>
      </c>
      <c r="F1276" t="inlineStr">
        <is>
          <t>DE</t>
        </is>
      </c>
      <c r="G1276" t="inlineStr">
        <is>
          <t>113445</t>
        </is>
      </c>
      <c r="H1276" t="inlineStr">
        <is>
          <t>30/10/2024</t>
        </is>
      </c>
      <c r="I1276" t="inlineStr">
        <is>
          <t>VERDE</t>
        </is>
      </c>
      <c r="J1276" t="inlineStr">
        <is>
          <t>http://www.aduanet.gob.pe/servlet/SgCDUI2?option=una&amp;n=40&amp;codaduana=118&amp;anoprese=2024&amp;numecorre=113445</t>
        </is>
      </c>
      <c r="K1276" t="inlineStr">
        <is>
          <t>2026-09-24T03:27:25.479780+00:00</t>
        </is>
      </c>
    </row>
    <row r="1277">
      <c r="A1277" t="inlineStr">
        <is>
          <t>20600717902</t>
        </is>
      </c>
      <c r="B1277" t="inlineStr">
        <is>
          <t>2024</t>
        </is>
      </c>
      <c r="C1277" t="inlineStr">
        <is>
          <t>9</t>
        </is>
      </c>
      <c r="D1277" t="inlineStr">
        <is>
          <t>118</t>
        </is>
      </c>
      <c r="E1277" t="inlineStr">
        <is>
          <t>1351</t>
        </is>
      </c>
      <c r="F1277" t="inlineStr">
        <is>
          <t>DE</t>
        </is>
      </c>
      <c r="G1277" t="inlineStr">
        <is>
          <t>097034</t>
        </is>
      </c>
      <c r="H1277" t="inlineStr">
        <is>
          <t>21/09/2024</t>
        </is>
      </c>
      <c r="I1277" t="inlineStr">
        <is>
          <t>VERDE</t>
        </is>
      </c>
      <c r="J1277" t="inlineStr">
        <is>
          <t>http://www.aduanet.gob.pe/servlet/SgCDUI2?option=una&amp;n=40&amp;codaduana=118&amp;anoprese=2024&amp;numecorre=097034</t>
        </is>
      </c>
      <c r="K1277" t="inlineStr">
        <is>
          <t>2026-09-24T03:27:26.072815+00:00</t>
        </is>
      </c>
    </row>
    <row r="1278">
      <c r="A1278" t="inlineStr">
        <is>
          <t>20600717902</t>
        </is>
      </c>
      <c r="B1278" t="inlineStr">
        <is>
          <t>2024</t>
        </is>
      </c>
      <c r="C1278" t="inlineStr">
        <is>
          <t>9</t>
        </is>
      </c>
      <c r="D1278" t="inlineStr">
        <is>
          <t>118</t>
        </is>
      </c>
      <c r="E1278" t="inlineStr">
        <is>
          <t>1351</t>
        </is>
      </c>
      <c r="F1278" t="inlineStr">
        <is>
          <t>FR</t>
        </is>
      </c>
      <c r="G1278" t="inlineStr">
        <is>
          <t>097022</t>
        </is>
      </c>
      <c r="H1278" t="inlineStr">
        <is>
          <t>25/09/2024</t>
        </is>
      </c>
      <c r="I1278" t="inlineStr">
        <is>
          <t>VERDE</t>
        </is>
      </c>
      <c r="J1278" t="inlineStr">
        <is>
          <t>http://www.aduanet.gob.pe/servlet/SgCDUI2?option=una&amp;n=40&amp;codaduana=118&amp;anoprese=2024&amp;numecorre=097022</t>
        </is>
      </c>
      <c r="K1278" t="inlineStr">
        <is>
          <t>2026-09-24T03:27:26.661934+00:00</t>
        </is>
      </c>
    </row>
    <row r="1279">
      <c r="A1279" t="inlineStr">
        <is>
          <t>20601958911</t>
        </is>
      </c>
      <c r="B1279" t="inlineStr">
        <is>
          <t>2024</t>
        </is>
      </c>
      <c r="C1279" t="inlineStr">
        <is>
          <t>8</t>
        </is>
      </c>
      <c r="D1279" t="inlineStr">
        <is>
          <t>046</t>
        </is>
      </c>
      <c r="E1279" t="inlineStr">
        <is>
          <t>5901</t>
        </is>
      </c>
      <c r="F1279" t="inlineStr">
        <is>
          <t>BE</t>
        </is>
      </c>
      <c r="G1279" t="inlineStr">
        <is>
          <t>022238</t>
        </is>
      </c>
      <c r="H1279" t="inlineStr">
        <is>
          <t>28/08/2024</t>
        </is>
      </c>
      <c r="I1279" t="inlineStr">
        <is>
          <t>VERDE</t>
        </is>
      </c>
      <c r="J1279" t="inlineStr">
        <is>
          <t>http://www.aduanet.gob.pe/servlet/SgCDUI2?option=una&amp;n=40&amp;codaduana=046&amp;anoprese=2024&amp;numecorre=022238</t>
        </is>
      </c>
      <c r="K1279" t="inlineStr">
        <is>
          <t>2026-09-24T03:27:27.240153+00:00</t>
        </is>
      </c>
    </row>
    <row r="1280">
      <c r="A1280" t="inlineStr">
        <is>
          <t>20601958911</t>
        </is>
      </c>
      <c r="B1280" t="inlineStr">
        <is>
          <t>2024</t>
        </is>
      </c>
      <c r="C1280" t="inlineStr">
        <is>
          <t>8</t>
        </is>
      </c>
      <c r="D1280" t="inlineStr">
        <is>
          <t>046</t>
        </is>
      </c>
      <c r="E1280" t="inlineStr">
        <is>
          <t>6158</t>
        </is>
      </c>
      <c r="F1280" t="inlineStr">
        <is>
          <t>DE</t>
        </is>
      </c>
      <c r="G1280" t="inlineStr">
        <is>
          <t>021694</t>
        </is>
      </c>
      <c r="H1280" t="inlineStr">
        <is>
          <t>21/08/2024</t>
        </is>
      </c>
      <c r="I1280" t="inlineStr">
        <is>
          <t>VERDE</t>
        </is>
      </c>
      <c r="J1280" t="inlineStr">
        <is>
          <t>http://www.aduanet.gob.pe/servlet/SgCDUI2?option=una&amp;n=40&amp;codaduana=046&amp;anoprese=2024&amp;numecorre=021694</t>
        </is>
      </c>
      <c r="K1280" t="inlineStr">
        <is>
          <t>2026-09-24T03:27:27.828109+00:00</t>
        </is>
      </c>
    </row>
    <row r="1281">
      <c r="A1281" t="inlineStr">
        <is>
          <t>20601958911</t>
        </is>
      </c>
      <c r="B1281" t="inlineStr">
        <is>
          <t>2024</t>
        </is>
      </c>
      <c r="C1281" t="inlineStr">
        <is>
          <t>8</t>
        </is>
      </c>
      <c r="D1281" t="inlineStr">
        <is>
          <t>046</t>
        </is>
      </c>
      <c r="E1281" t="inlineStr">
        <is>
          <t>6158</t>
        </is>
      </c>
      <c r="F1281" t="inlineStr">
        <is>
          <t>US</t>
        </is>
      </c>
      <c r="G1281" t="inlineStr">
        <is>
          <t>022609</t>
        </is>
      </c>
      <c r="H1281" t="inlineStr">
        <is>
          <t>30/08/2024</t>
        </is>
      </c>
      <c r="I1281" t="inlineStr">
        <is>
          <t>VERDE</t>
        </is>
      </c>
      <c r="J1281" t="inlineStr">
        <is>
          <t>http://www.aduanet.gob.pe/servlet/SgCDUI2?option=una&amp;n=40&amp;codaduana=046&amp;anoprese=2024&amp;numecorre=022609</t>
        </is>
      </c>
      <c r="K1281" t="inlineStr">
        <is>
          <t>2026-09-24T03:27:28.425356+00:00</t>
        </is>
      </c>
    </row>
    <row r="1282">
      <c r="A1282" t="inlineStr">
        <is>
          <t>20601958911</t>
        </is>
      </c>
      <c r="B1282" t="inlineStr">
        <is>
          <t>2024</t>
        </is>
      </c>
      <c r="C1282" t="inlineStr">
        <is>
          <t>12</t>
        </is>
      </c>
      <c r="D1282" t="inlineStr">
        <is>
          <t>046</t>
        </is>
      </c>
      <c r="E1282" t="inlineStr">
        <is>
          <t>6158</t>
        </is>
      </c>
      <c r="F1282" t="inlineStr">
        <is>
          <t>US</t>
        </is>
      </c>
      <c r="G1282" t="inlineStr">
        <is>
          <t>049851</t>
        </is>
      </c>
      <c r="H1282" t="inlineStr">
        <is>
          <t>20/12/2024</t>
        </is>
      </c>
      <c r="I1282" t="inlineStr">
        <is>
          <t>VERDE</t>
        </is>
      </c>
      <c r="J1282" t="inlineStr">
        <is>
          <t>http://www.aduanet.gob.pe/servlet/SgCDUI2?option=una&amp;n=40&amp;codaduana=046&amp;anoprese=2024&amp;numecorre=049851</t>
        </is>
      </c>
      <c r="K1282" t="inlineStr">
        <is>
          <t>2026-09-24T03:27:29.022805+00:00</t>
        </is>
      </c>
    </row>
    <row r="1283">
      <c r="A1283" t="inlineStr">
        <is>
          <t>20601958911</t>
        </is>
      </c>
      <c r="B1283" t="inlineStr">
        <is>
          <t>2024</t>
        </is>
      </c>
      <c r="C1283" t="inlineStr">
        <is>
          <t>1</t>
        </is>
      </c>
      <c r="D1283" t="inlineStr">
        <is>
          <t>046</t>
        </is>
      </c>
      <c r="E1283" t="inlineStr">
        <is>
          <t>7620</t>
        </is>
      </c>
      <c r="F1283" t="inlineStr">
        <is>
          <t>DE</t>
        </is>
      </c>
      <c r="G1283" t="inlineStr">
        <is>
          <t>000176</t>
        </is>
      </c>
      <c r="H1283" t="inlineStr">
        <is>
          <t>07/01/2024</t>
        </is>
      </c>
      <c r="I1283" t="inlineStr">
        <is>
          <t>VERDE</t>
        </is>
      </c>
      <c r="J1283" t="inlineStr">
        <is>
          <t>http://www.aduanet.gob.pe/servlet/SgCDUI2?option=una&amp;n=40&amp;codaduana=046&amp;anoprese=2024&amp;numecorre=000176</t>
        </is>
      </c>
      <c r="K1283" t="inlineStr">
        <is>
          <t>2026-09-24T03:27:29.611665+00:00</t>
        </is>
      </c>
    </row>
    <row r="1284">
      <c r="A1284" t="inlineStr">
        <is>
          <t>20601958911</t>
        </is>
      </c>
      <c r="B1284" t="inlineStr">
        <is>
          <t>2024</t>
        </is>
      </c>
      <c r="C1284" t="inlineStr">
        <is>
          <t>2</t>
        </is>
      </c>
      <c r="D1284" t="inlineStr">
        <is>
          <t>046</t>
        </is>
      </c>
      <c r="E1284" t="inlineStr">
        <is>
          <t>7620</t>
        </is>
      </c>
      <c r="F1284" t="inlineStr">
        <is>
          <t>US</t>
        </is>
      </c>
      <c r="G1284" t="inlineStr">
        <is>
          <t>003799</t>
        </is>
      </c>
      <c r="H1284" t="inlineStr">
        <is>
          <t>09/02/2024</t>
        </is>
      </c>
      <c r="I1284" t="inlineStr">
        <is>
          <t>VERDE</t>
        </is>
      </c>
      <c r="J1284" t="inlineStr">
        <is>
          <t>http://www.aduanet.gob.pe/servlet/SgCDUI2?option=una&amp;n=40&amp;codaduana=046&amp;anoprese=2024&amp;numecorre=003799</t>
        </is>
      </c>
      <c r="K1284" t="inlineStr">
        <is>
          <t>2026-09-24T03:27:30.192602+00:00</t>
        </is>
      </c>
    </row>
    <row r="1285">
      <c r="A1285" t="inlineStr">
        <is>
          <t>20601958911</t>
        </is>
      </c>
      <c r="B1285" t="inlineStr">
        <is>
          <t>2024</t>
        </is>
      </c>
      <c r="C1285" t="inlineStr">
        <is>
          <t>3</t>
        </is>
      </c>
      <c r="D1285" t="inlineStr">
        <is>
          <t>046</t>
        </is>
      </c>
      <c r="E1285" t="inlineStr">
        <is>
          <t>7620</t>
        </is>
      </c>
      <c r="F1285" t="inlineStr">
        <is>
          <t>US</t>
        </is>
      </c>
      <c r="G1285" t="inlineStr">
        <is>
          <t>007145</t>
        </is>
      </c>
      <c r="H1285" t="inlineStr">
        <is>
          <t>08/03/2024</t>
        </is>
      </c>
      <c r="I1285" t="inlineStr">
        <is>
          <t>VERDE</t>
        </is>
      </c>
      <c r="J1285" t="inlineStr">
        <is>
          <t>http://www.aduanet.gob.pe/servlet/SgCDUI2?option=una&amp;n=40&amp;codaduana=046&amp;anoprese=2024&amp;numecorre=007145</t>
        </is>
      </c>
      <c r="K1285" t="inlineStr">
        <is>
          <t>2026-09-24T03:27:30.773797+00:00</t>
        </is>
      </c>
    </row>
    <row r="1286">
      <c r="A1286" t="inlineStr">
        <is>
          <t>20601958911</t>
        </is>
      </c>
      <c r="B1286" t="inlineStr">
        <is>
          <t>2024</t>
        </is>
      </c>
      <c r="C1286" t="inlineStr">
        <is>
          <t>5</t>
        </is>
      </c>
      <c r="D1286" t="inlineStr">
        <is>
          <t>046</t>
        </is>
      </c>
      <c r="E1286" t="inlineStr">
        <is>
          <t>7558</t>
        </is>
      </c>
      <c r="F1286" t="inlineStr">
        <is>
          <t>IT</t>
        </is>
      </c>
      <c r="G1286" t="inlineStr">
        <is>
          <t>012475</t>
        </is>
      </c>
      <c r="H1286" t="inlineStr">
        <is>
          <t>18/05/2024</t>
        </is>
      </c>
      <c r="I1286" t="inlineStr">
        <is>
          <t>VERDE</t>
        </is>
      </c>
      <c r="J1286" t="inlineStr">
        <is>
          <t>http://www.aduanet.gob.pe/servlet/SgCDUI2?option=una&amp;n=40&amp;codaduana=046&amp;anoprese=2024&amp;numecorre=012475</t>
        </is>
      </c>
      <c r="K1286" t="inlineStr">
        <is>
          <t>2026-09-24T03:27:31.353127+00:00</t>
        </is>
      </c>
    </row>
    <row r="1287">
      <c r="A1287" t="inlineStr">
        <is>
          <t>20601958911</t>
        </is>
      </c>
      <c r="B1287" t="inlineStr">
        <is>
          <t>2024</t>
        </is>
      </c>
      <c r="C1287" t="inlineStr">
        <is>
          <t>11</t>
        </is>
      </c>
      <c r="D1287" t="inlineStr">
        <is>
          <t>046</t>
        </is>
      </c>
      <c r="E1287" t="inlineStr">
        <is>
          <t>7620</t>
        </is>
      </c>
      <c r="F1287" t="inlineStr">
        <is>
          <t>SE</t>
        </is>
      </c>
      <c r="G1287" t="inlineStr">
        <is>
          <t>034523</t>
        </is>
      </c>
      <c r="H1287" t="inlineStr">
        <is>
          <t>09/11/2024</t>
        </is>
      </c>
      <c r="I1287" t="inlineStr">
        <is>
          <t>VERDE</t>
        </is>
      </c>
      <c r="J1287" t="inlineStr">
        <is>
          <t>http://www.aduanet.gob.pe/servlet/SgCDUI2?option=una&amp;n=40&amp;codaduana=046&amp;anoprese=2024&amp;numecorre=034523</t>
        </is>
      </c>
      <c r="K1287" t="inlineStr">
        <is>
          <t>2026-09-24T03:27:31.935428+00:00</t>
        </is>
      </c>
    </row>
    <row r="1288">
      <c r="A1288" t="inlineStr">
        <is>
          <t>20601958911</t>
        </is>
      </c>
      <c r="B1288" t="inlineStr">
        <is>
          <t>2024</t>
        </is>
      </c>
      <c r="C1288" t="inlineStr">
        <is>
          <t>11</t>
        </is>
      </c>
      <c r="D1288" t="inlineStr">
        <is>
          <t>046</t>
        </is>
      </c>
      <c r="E1288" t="inlineStr">
        <is>
          <t>7620</t>
        </is>
      </c>
      <c r="F1288" t="inlineStr">
        <is>
          <t>US</t>
        </is>
      </c>
      <c r="G1288" t="inlineStr">
        <is>
          <t>034524</t>
        </is>
      </c>
      <c r="H1288" t="inlineStr">
        <is>
          <t>09/11/2024</t>
        </is>
      </c>
      <c r="I1288" t="inlineStr">
        <is>
          <t>VERDE</t>
        </is>
      </c>
      <c r="J1288" t="inlineStr">
        <is>
          <t>http://www.aduanet.gob.pe/servlet/SgCDUI2?option=una&amp;n=40&amp;codaduana=046&amp;anoprese=2024&amp;numecorre=034524</t>
        </is>
      </c>
      <c r="K1288" t="inlineStr">
        <is>
          <t>2026-09-24T03:27:32.525394+00:00</t>
        </is>
      </c>
    </row>
    <row r="1289">
      <c r="A1289" t="inlineStr">
        <is>
          <t>20601958911</t>
        </is>
      </c>
      <c r="B1289" t="inlineStr">
        <is>
          <t>2024</t>
        </is>
      </c>
      <c r="C1289" t="inlineStr">
        <is>
          <t>9</t>
        </is>
      </c>
      <c r="D1289" t="inlineStr">
        <is>
          <t>046</t>
        </is>
      </c>
      <c r="E1289" t="inlineStr">
        <is>
          <t>6158</t>
        </is>
      </c>
      <c r="F1289" t="inlineStr">
        <is>
          <t>DE</t>
        </is>
      </c>
      <c r="G1289" t="inlineStr">
        <is>
          <t>023777</t>
        </is>
      </c>
      <c r="H1289" t="inlineStr">
        <is>
          <t>11/09/2024</t>
        </is>
      </c>
      <c r="I1289" t="inlineStr">
        <is>
          <t>VERDE</t>
        </is>
      </c>
      <c r="J1289" t="inlineStr">
        <is>
          <t>http://www.aduanet.gob.pe/servlet/SgCDUI2?option=una&amp;n=40&amp;codaduana=046&amp;anoprese=2024&amp;numecorre=023777</t>
        </is>
      </c>
      <c r="K1289" t="inlineStr">
        <is>
          <t>2026-09-24T03:27:33.098839+00:00</t>
        </is>
      </c>
    </row>
    <row r="1290">
      <c r="A1290" t="inlineStr">
        <is>
          <t>20574602450</t>
        </is>
      </c>
      <c r="B1290" t="inlineStr">
        <is>
          <t>2024</t>
        </is>
      </c>
      <c r="C1290" t="inlineStr">
        <is>
          <t>8</t>
        </is>
      </c>
      <c r="D1290" t="inlineStr">
        <is>
          <t>118</t>
        </is>
      </c>
      <c r="E1290" t="inlineStr">
        <is>
          <t>5901</t>
        </is>
      </c>
      <c r="F1290" t="inlineStr">
        <is>
          <t>FR</t>
        </is>
      </c>
      <c r="G1290" t="inlineStr">
        <is>
          <t>078848</t>
        </is>
      </c>
      <c r="H1290" t="inlineStr">
        <is>
          <t>06/08/2024</t>
        </is>
      </c>
      <c r="I1290" t="inlineStr">
        <is>
          <t>VERDE</t>
        </is>
      </c>
      <c r="J1290" t="inlineStr">
        <is>
          <t>http://www.aduanet.gob.pe/servlet/SgCDUI2?option=una&amp;n=40&amp;codaduana=118&amp;anoprese=2024&amp;numecorre=078848</t>
        </is>
      </c>
      <c r="K1290" t="inlineStr">
        <is>
          <t>2026-09-24T03:27:33.681036+00:00</t>
        </is>
      </c>
    </row>
    <row r="1291">
      <c r="A1291" t="inlineStr">
        <is>
          <t>20574602450</t>
        </is>
      </c>
      <c r="B1291" t="inlineStr">
        <is>
          <t>2024</t>
        </is>
      </c>
      <c r="C1291" t="inlineStr">
        <is>
          <t>12</t>
        </is>
      </c>
      <c r="D1291" t="inlineStr">
        <is>
          <t>118</t>
        </is>
      </c>
      <c r="E1291" t="inlineStr">
        <is>
          <t>5901</t>
        </is>
      </c>
      <c r="F1291" t="inlineStr">
        <is>
          <t>FR</t>
        </is>
      </c>
      <c r="G1291" t="inlineStr">
        <is>
          <t>129273</t>
        </is>
      </c>
      <c r="H1291" t="inlineStr">
        <is>
          <t>17/12/2024</t>
        </is>
      </c>
      <c r="I1291" t="inlineStr">
        <is>
          <t>VERDE</t>
        </is>
      </c>
      <c r="J1291" t="inlineStr">
        <is>
          <t>http://www.aduanet.gob.pe/servlet/SgCDUI2?option=una&amp;n=40&amp;codaduana=118&amp;anoprese=2024&amp;numecorre=129273</t>
        </is>
      </c>
      <c r="K1291" t="inlineStr">
        <is>
          <t>2026-09-24T03:27:34.274653+00:00</t>
        </is>
      </c>
    </row>
    <row r="1292">
      <c r="A1292" t="inlineStr">
        <is>
          <t>20574602450</t>
        </is>
      </c>
      <c r="B1292" t="inlineStr">
        <is>
          <t>2024</t>
        </is>
      </c>
      <c r="C1292" t="inlineStr">
        <is>
          <t>2</t>
        </is>
      </c>
      <c r="D1292" t="inlineStr">
        <is>
          <t>118</t>
        </is>
      </c>
      <c r="E1292" t="inlineStr">
        <is>
          <t>5901</t>
        </is>
      </c>
      <c r="F1292" t="inlineStr">
        <is>
          <t>FR</t>
        </is>
      </c>
      <c r="G1292" t="inlineStr">
        <is>
          <t>010939</t>
        </is>
      </c>
      <c r="H1292" t="inlineStr">
        <is>
          <t>14/02/2024</t>
        </is>
      </c>
      <c r="I1292" t="inlineStr">
        <is>
          <t>VERDE</t>
        </is>
      </c>
      <c r="J1292" t="inlineStr">
        <is>
          <t>http://www.aduanet.gob.pe/servlet/SgCDUI2?option=una&amp;n=40&amp;codaduana=118&amp;anoprese=2024&amp;numecorre=010939</t>
        </is>
      </c>
      <c r="K1292" t="inlineStr">
        <is>
          <t>2026-09-24T03:27:34.858598+00:00</t>
        </is>
      </c>
    </row>
    <row r="1293">
      <c r="A1293" t="inlineStr">
        <is>
          <t>20607536016</t>
        </is>
      </c>
      <c r="B1293" t="inlineStr">
        <is>
          <t>2024</t>
        </is>
      </c>
      <c r="C1293" t="inlineStr">
        <is>
          <t>12</t>
        </is>
      </c>
      <c r="D1293" t="inlineStr">
        <is>
          <t>046</t>
        </is>
      </c>
      <c r="E1293" t="inlineStr">
        <is>
          <t>5901</t>
        </is>
      </c>
      <c r="F1293" t="inlineStr">
        <is>
          <t>CA</t>
        </is>
      </c>
      <c r="G1293" t="inlineStr">
        <is>
          <t>047527</t>
        </is>
      </c>
      <c r="H1293" t="inlineStr">
        <is>
          <t>14/12/2024</t>
        </is>
      </c>
      <c r="I1293" t="inlineStr">
        <is>
          <t>VERDE</t>
        </is>
      </c>
      <c r="J1293" t="inlineStr">
        <is>
          <t>http://www.aduanet.gob.pe/servlet/SgCDUI2?option=una&amp;n=40&amp;codaduana=046&amp;anoprese=2024&amp;numecorre=047527</t>
        </is>
      </c>
      <c r="K1293" t="inlineStr">
        <is>
          <t>2026-09-24T03:27:35.441961+00:00</t>
        </is>
      </c>
    </row>
    <row r="1294">
      <c r="A1294" t="inlineStr">
        <is>
          <t>20607536016</t>
        </is>
      </c>
      <c r="B1294" t="inlineStr">
        <is>
          <t>2024</t>
        </is>
      </c>
      <c r="C1294" t="inlineStr">
        <is>
          <t>12</t>
        </is>
      </c>
      <c r="D1294" t="inlineStr">
        <is>
          <t>046</t>
        </is>
      </c>
      <c r="E1294" t="inlineStr">
        <is>
          <t>5901</t>
        </is>
      </c>
      <c r="F1294" t="inlineStr">
        <is>
          <t>FR</t>
        </is>
      </c>
      <c r="G1294" t="inlineStr">
        <is>
          <t>047515</t>
        </is>
      </c>
      <c r="H1294" t="inlineStr">
        <is>
          <t>14/12/2024</t>
        </is>
      </c>
      <c r="I1294" t="inlineStr">
        <is>
          <t>VERDE</t>
        </is>
      </c>
      <c r="J1294" t="inlineStr">
        <is>
          <t>http://www.aduanet.gob.pe/servlet/SgCDUI2?option=una&amp;n=40&amp;codaduana=046&amp;anoprese=2024&amp;numecorre=047515</t>
        </is>
      </c>
      <c r="K1294" t="inlineStr">
        <is>
          <t>2026-09-24T03:27:36.029780+00:00</t>
        </is>
      </c>
    </row>
    <row r="1295">
      <c r="A1295" t="inlineStr">
        <is>
          <t>20607536016</t>
        </is>
      </c>
      <c r="B1295" t="inlineStr">
        <is>
          <t>2024</t>
        </is>
      </c>
      <c r="C1295" t="inlineStr">
        <is>
          <t>12</t>
        </is>
      </c>
      <c r="D1295" t="inlineStr">
        <is>
          <t>046</t>
        </is>
      </c>
      <c r="E1295" t="inlineStr">
        <is>
          <t>7620</t>
        </is>
      </c>
      <c r="F1295" t="inlineStr">
        <is>
          <t>DE</t>
        </is>
      </c>
      <c r="G1295" t="inlineStr">
        <is>
          <t>050246</t>
        </is>
      </c>
      <c r="H1295" t="inlineStr">
        <is>
          <t>20/12/2024</t>
        </is>
      </c>
      <c r="I1295" t="inlineStr">
        <is>
          <t>VERDE</t>
        </is>
      </c>
      <c r="J1295" t="inlineStr">
        <is>
          <t>http://www.aduanet.gob.pe/servlet/SgCDUI2?option=una&amp;n=40&amp;codaduana=046&amp;anoprese=2024&amp;numecorre=050246</t>
        </is>
      </c>
      <c r="K1295" t="inlineStr">
        <is>
          <t>2026-09-24T03:27:36.614705+00:00</t>
        </is>
      </c>
    </row>
    <row r="1296">
      <c r="A1296" t="inlineStr">
        <is>
          <t>20607536016</t>
        </is>
      </c>
      <c r="B1296" t="inlineStr">
        <is>
          <t>2024</t>
        </is>
      </c>
      <c r="C1296" t="inlineStr">
        <is>
          <t>6</t>
        </is>
      </c>
      <c r="D1296" t="inlineStr">
        <is>
          <t>046</t>
        </is>
      </c>
      <c r="E1296" t="inlineStr">
        <is>
          <t>7620</t>
        </is>
      </c>
      <c r="F1296" t="inlineStr">
        <is>
          <t>GP</t>
        </is>
      </c>
      <c r="G1296" t="inlineStr">
        <is>
          <t>014866</t>
        </is>
      </c>
      <c r="H1296" t="inlineStr">
        <is>
          <t>19/06/2024</t>
        </is>
      </c>
      <c r="I1296" t="inlineStr">
        <is>
          <t>VERDE</t>
        </is>
      </c>
      <c r="J1296" t="inlineStr">
        <is>
          <t>http://www.aduanet.gob.pe/servlet/SgCDUI2?option=una&amp;n=40&amp;codaduana=046&amp;anoprese=2024&amp;numecorre=014866</t>
        </is>
      </c>
      <c r="K1296" t="inlineStr">
        <is>
          <t>2026-09-24T03:27:37.191230+00:00</t>
        </is>
      </c>
    </row>
    <row r="1297">
      <c r="A1297" t="inlineStr">
        <is>
          <t>20607536016</t>
        </is>
      </c>
      <c r="B1297" t="inlineStr">
        <is>
          <t>2024</t>
        </is>
      </c>
      <c r="C1297" t="inlineStr">
        <is>
          <t>3</t>
        </is>
      </c>
      <c r="D1297" t="inlineStr">
        <is>
          <t>046</t>
        </is>
      </c>
      <c r="E1297" t="inlineStr">
        <is>
          <t>5901</t>
        </is>
      </c>
      <c r="F1297" t="inlineStr">
        <is>
          <t>BE</t>
        </is>
      </c>
      <c r="G1297" t="inlineStr">
        <is>
          <t>006556</t>
        </is>
      </c>
      <c r="H1297" t="inlineStr">
        <is>
          <t>04/03/2024</t>
        </is>
      </c>
      <c r="I1297" t="inlineStr">
        <is>
          <t>VERDE</t>
        </is>
      </c>
      <c r="J1297" t="inlineStr">
        <is>
          <t>http://www.aduanet.gob.pe/servlet/SgCDUI2?option=una&amp;n=40&amp;codaduana=046&amp;anoprese=2024&amp;numecorre=006556</t>
        </is>
      </c>
      <c r="K1297" t="inlineStr">
        <is>
          <t>2026-09-24T03:27:37.774714+00:00</t>
        </is>
      </c>
    </row>
    <row r="1298">
      <c r="A1298" t="inlineStr">
        <is>
          <t>20607536016</t>
        </is>
      </c>
      <c r="B1298" t="inlineStr">
        <is>
          <t>2024</t>
        </is>
      </c>
      <c r="C1298" t="inlineStr">
        <is>
          <t>9</t>
        </is>
      </c>
      <c r="D1298" t="inlineStr">
        <is>
          <t>046</t>
        </is>
      </c>
      <c r="E1298" t="inlineStr">
        <is>
          <t>5901</t>
        </is>
      </c>
      <c r="F1298" t="inlineStr">
        <is>
          <t>CA</t>
        </is>
      </c>
      <c r="G1298" t="inlineStr">
        <is>
          <t>025196</t>
        </is>
      </c>
      <c r="H1298" t="inlineStr">
        <is>
          <t>27/09/2024</t>
        </is>
      </c>
      <c r="I1298" t="inlineStr">
        <is>
          <t>VERDE</t>
        </is>
      </c>
      <c r="J1298" t="inlineStr">
        <is>
          <t>http://www.aduanet.gob.pe/servlet/SgCDUI2?option=una&amp;n=40&amp;codaduana=046&amp;anoprese=2024&amp;numecorre=025196</t>
        </is>
      </c>
      <c r="K1298" t="inlineStr">
        <is>
          <t>2026-09-24T03:27:38.377227+00:00</t>
        </is>
      </c>
    </row>
    <row r="1299">
      <c r="A1299" t="inlineStr">
        <is>
          <t>20607536016</t>
        </is>
      </c>
      <c r="B1299" t="inlineStr">
        <is>
          <t>2024</t>
        </is>
      </c>
      <c r="C1299" t="inlineStr">
        <is>
          <t>9</t>
        </is>
      </c>
      <c r="D1299" t="inlineStr">
        <is>
          <t>046</t>
        </is>
      </c>
      <c r="E1299" t="inlineStr">
        <is>
          <t>5901</t>
        </is>
      </c>
      <c r="F1299" t="inlineStr">
        <is>
          <t>FR</t>
        </is>
      </c>
      <c r="G1299" t="inlineStr">
        <is>
          <t>024864</t>
        </is>
      </c>
      <c r="H1299" t="inlineStr">
        <is>
          <t>28/09/2024</t>
        </is>
      </c>
      <c r="I1299" t="inlineStr">
        <is>
          <t>VERDE</t>
        </is>
      </c>
      <c r="J1299" t="inlineStr">
        <is>
          <t>http://www.aduanet.gob.pe/servlet/SgCDUI2?option=una&amp;n=40&amp;codaduana=046&amp;anoprese=2024&amp;numecorre=024864</t>
        </is>
      </c>
      <c r="K1299" t="inlineStr">
        <is>
          <t>2026-09-24T03:27:38.973106+00:00</t>
        </is>
      </c>
    </row>
    <row r="1300">
      <c r="A1300" t="inlineStr">
        <is>
          <t>20607536016</t>
        </is>
      </c>
      <c r="B1300" t="inlineStr">
        <is>
          <t>2024</t>
        </is>
      </c>
      <c r="C1300" t="inlineStr">
        <is>
          <t>9</t>
        </is>
      </c>
      <c r="D1300" t="inlineStr">
        <is>
          <t>046</t>
        </is>
      </c>
      <c r="E1300" t="inlineStr">
        <is>
          <t>5901</t>
        </is>
      </c>
      <c r="F1300" t="inlineStr">
        <is>
          <t>SE</t>
        </is>
      </c>
      <c r="G1300" t="inlineStr">
        <is>
          <t>023308</t>
        </is>
      </c>
      <c r="H1300" t="inlineStr">
        <is>
          <t>10/09/2024</t>
        </is>
      </c>
      <c r="I1300" t="inlineStr">
        <is>
          <t>VERDE</t>
        </is>
      </c>
      <c r="J1300" t="inlineStr">
        <is>
          <t>http://www.aduanet.gob.pe/servlet/SgCDUI2?option=una&amp;n=40&amp;codaduana=046&amp;anoprese=2024&amp;numecorre=023308</t>
        </is>
      </c>
      <c r="K1300" t="inlineStr">
        <is>
          <t>2026-09-24T03:27:39.564829+00:00</t>
        </is>
      </c>
    </row>
    <row r="1301">
      <c r="A1301" t="inlineStr">
        <is>
          <t>20607536016</t>
        </is>
      </c>
      <c r="B1301" t="inlineStr">
        <is>
          <t>2024</t>
        </is>
      </c>
      <c r="C1301" t="inlineStr">
        <is>
          <t>9</t>
        </is>
      </c>
      <c r="D1301" t="inlineStr">
        <is>
          <t>046</t>
        </is>
      </c>
      <c r="E1301" t="inlineStr">
        <is>
          <t>5901</t>
        </is>
      </c>
      <c r="F1301" t="inlineStr">
        <is>
          <t>SE</t>
        </is>
      </c>
      <c r="G1301" t="inlineStr">
        <is>
          <t>023314</t>
        </is>
      </c>
      <c r="H1301" t="inlineStr">
        <is>
          <t>10/09/2024</t>
        </is>
      </c>
      <c r="I1301" t="inlineStr">
        <is>
          <t>VERDE</t>
        </is>
      </c>
      <c r="J1301" t="inlineStr">
        <is>
          <t>http://www.aduanet.gob.pe/servlet/SgCDUI2?option=una&amp;n=40&amp;codaduana=046&amp;anoprese=2024&amp;numecorre=023314</t>
        </is>
      </c>
      <c r="K1301" t="inlineStr">
        <is>
          <t>2026-09-24T03:27:39.564829+00:00</t>
        </is>
      </c>
    </row>
    <row r="1302">
      <c r="A1302" t="inlineStr">
        <is>
          <t>20527565376</t>
        </is>
      </c>
      <c r="B1302" t="inlineStr">
        <is>
          <t>2024</t>
        </is>
      </c>
      <c r="C1302" t="inlineStr">
        <is>
          <t>8</t>
        </is>
      </c>
      <c r="D1302" t="inlineStr">
        <is>
          <t>118</t>
        </is>
      </c>
      <c r="E1302" t="inlineStr">
        <is>
          <t>7378</t>
        </is>
      </c>
      <c r="F1302" t="inlineStr">
        <is>
          <t>DE</t>
        </is>
      </c>
      <c r="G1302" t="inlineStr">
        <is>
          <t>072979</t>
        </is>
      </c>
      <c r="H1302" t="inlineStr">
        <is>
          <t>02/08/2024</t>
        </is>
      </c>
      <c r="I1302" t="inlineStr">
        <is>
          <t>VERDE</t>
        </is>
      </c>
      <c r="J1302" t="inlineStr">
        <is>
          <t>http://www.aduanet.gob.pe/servlet/SgCDUI2?option=una&amp;n=40&amp;codaduana=118&amp;anoprese=2024&amp;numecorre=072979</t>
        </is>
      </c>
      <c r="K1302" t="inlineStr">
        <is>
          <t>2026-09-24T03:27:40.169474+00:00</t>
        </is>
      </c>
    </row>
    <row r="1303">
      <c r="A1303" t="inlineStr">
        <is>
          <t>20527565376</t>
        </is>
      </c>
      <c r="B1303" t="inlineStr">
        <is>
          <t>2024</t>
        </is>
      </c>
      <c r="C1303" t="inlineStr">
        <is>
          <t>8</t>
        </is>
      </c>
      <c r="D1303" t="inlineStr">
        <is>
          <t>118</t>
        </is>
      </c>
      <c r="E1303" t="inlineStr">
        <is>
          <t>7378</t>
        </is>
      </c>
      <c r="F1303" t="inlineStr">
        <is>
          <t>DE</t>
        </is>
      </c>
      <c r="G1303" t="inlineStr">
        <is>
          <t>072996</t>
        </is>
      </c>
      <c r="H1303" t="inlineStr">
        <is>
          <t>02/08/2024</t>
        </is>
      </c>
      <c r="I1303" t="inlineStr">
        <is>
          <t>VERDE</t>
        </is>
      </c>
      <c r="J1303" t="inlineStr">
        <is>
          <t>http://www.aduanet.gob.pe/servlet/SgCDUI2?option=una&amp;n=40&amp;codaduana=118&amp;anoprese=2024&amp;numecorre=072996</t>
        </is>
      </c>
      <c r="K1303" t="inlineStr">
        <is>
          <t>2026-09-24T03:27:40.169474+00:00</t>
        </is>
      </c>
    </row>
    <row r="1304">
      <c r="A1304" t="inlineStr">
        <is>
          <t>20527565376</t>
        </is>
      </c>
      <c r="B1304" t="inlineStr">
        <is>
          <t>2024</t>
        </is>
      </c>
      <c r="C1304" t="inlineStr">
        <is>
          <t>12</t>
        </is>
      </c>
      <c r="D1304" t="inlineStr">
        <is>
          <t>118</t>
        </is>
      </c>
      <c r="E1304" t="inlineStr">
        <is>
          <t>6982</t>
        </is>
      </c>
      <c r="F1304" t="inlineStr">
        <is>
          <t>US</t>
        </is>
      </c>
      <c r="G1304" t="inlineStr">
        <is>
          <t>122369</t>
        </is>
      </c>
      <c r="H1304" t="inlineStr">
        <is>
          <t>04/12/2024</t>
        </is>
      </c>
      <c r="I1304" t="inlineStr">
        <is>
          <t>VERDE</t>
        </is>
      </c>
      <c r="J1304" t="inlineStr">
        <is>
          <t>http://www.aduanet.gob.pe/servlet/SgCDUI2?option=una&amp;n=40&amp;codaduana=118&amp;anoprese=2024&amp;numecorre=122369</t>
        </is>
      </c>
      <c r="K1304" t="inlineStr">
        <is>
          <t>2026-09-24T03:27:40.753006+00:00</t>
        </is>
      </c>
    </row>
    <row r="1305">
      <c r="A1305" t="inlineStr">
        <is>
          <t>20527565376</t>
        </is>
      </c>
      <c r="B1305" t="inlineStr">
        <is>
          <t>2024</t>
        </is>
      </c>
      <c r="C1305" t="inlineStr">
        <is>
          <t>12</t>
        </is>
      </c>
      <c r="D1305" t="inlineStr">
        <is>
          <t>118</t>
        </is>
      </c>
      <c r="E1305" t="inlineStr">
        <is>
          <t>7378</t>
        </is>
      </c>
      <c r="F1305" t="inlineStr">
        <is>
          <t>SE</t>
        </is>
      </c>
      <c r="G1305" t="inlineStr">
        <is>
          <t>125116</t>
        </is>
      </c>
      <c r="H1305" t="inlineStr">
        <is>
          <t>05/12/2024</t>
        </is>
      </c>
      <c r="I1305" t="inlineStr">
        <is>
          <t>VERDE</t>
        </is>
      </c>
      <c r="J1305" t="inlineStr">
        <is>
          <t>http://www.aduanet.gob.pe/servlet/SgCDUI2?option=una&amp;n=40&amp;codaduana=118&amp;anoprese=2024&amp;numecorre=125116</t>
        </is>
      </c>
      <c r="K1305" t="inlineStr">
        <is>
          <t>2026-09-24T03:27:41.561355+00:00</t>
        </is>
      </c>
    </row>
    <row r="1306">
      <c r="A1306" t="inlineStr">
        <is>
          <t>20527565376</t>
        </is>
      </c>
      <c r="B1306" t="inlineStr">
        <is>
          <t>2024</t>
        </is>
      </c>
      <c r="C1306" t="inlineStr">
        <is>
          <t>12</t>
        </is>
      </c>
      <c r="D1306" t="inlineStr">
        <is>
          <t>118</t>
        </is>
      </c>
      <c r="E1306" t="inlineStr">
        <is>
          <t>7378</t>
        </is>
      </c>
      <c r="F1306" t="inlineStr">
        <is>
          <t>US</t>
        </is>
      </c>
      <c r="G1306" t="inlineStr">
        <is>
          <t>128091</t>
        </is>
      </c>
      <c r="H1306" t="inlineStr">
        <is>
          <t>13/12/2024</t>
        </is>
      </c>
      <c r="I1306" t="inlineStr">
        <is>
          <t>VERDE</t>
        </is>
      </c>
      <c r="J1306" t="inlineStr">
        <is>
          <t>http://www.aduanet.gob.pe/servlet/SgCDUI2?option=una&amp;n=40&amp;codaduana=118&amp;anoprese=2024&amp;numecorre=128091</t>
        </is>
      </c>
      <c r="K1306" t="inlineStr">
        <is>
          <t>2026-09-24T03:27:42.350123+00:00</t>
        </is>
      </c>
    </row>
    <row r="1307">
      <c r="A1307" t="inlineStr">
        <is>
          <t>20527565376</t>
        </is>
      </c>
      <c r="B1307" t="inlineStr">
        <is>
          <t>2024</t>
        </is>
      </c>
      <c r="C1307" t="inlineStr">
        <is>
          <t>12</t>
        </is>
      </c>
      <c r="D1307" t="inlineStr">
        <is>
          <t>118</t>
        </is>
      </c>
      <c r="E1307" t="inlineStr">
        <is>
          <t>7378</t>
        </is>
      </c>
      <c r="F1307" t="inlineStr">
        <is>
          <t>US</t>
        </is>
      </c>
      <c r="G1307" t="inlineStr">
        <is>
          <t>130626</t>
        </is>
      </c>
      <c r="H1307" t="inlineStr">
        <is>
          <t>20/12/2024</t>
        </is>
      </c>
      <c r="I1307" t="inlineStr">
        <is>
          <t>VERDE</t>
        </is>
      </c>
      <c r="J1307" t="inlineStr">
        <is>
          <t>http://www.aduanet.gob.pe/servlet/SgCDUI2?option=una&amp;n=40&amp;codaduana=118&amp;anoprese=2024&amp;numecorre=130626</t>
        </is>
      </c>
      <c r="K1307" t="inlineStr">
        <is>
          <t>2026-09-24T03:27:42.350123+00:00</t>
        </is>
      </c>
    </row>
    <row r="1308">
      <c r="A1308" t="inlineStr">
        <is>
          <t>20527565376</t>
        </is>
      </c>
      <c r="B1308" t="inlineStr">
        <is>
          <t>2024</t>
        </is>
      </c>
      <c r="C1308" t="inlineStr">
        <is>
          <t>1</t>
        </is>
      </c>
      <c r="D1308" t="inlineStr">
        <is>
          <t>118</t>
        </is>
      </c>
      <c r="E1308" t="inlineStr">
        <is>
          <t>7378</t>
        </is>
      </c>
      <c r="F1308" t="inlineStr">
        <is>
          <t>US</t>
        </is>
      </c>
      <c r="G1308" t="inlineStr">
        <is>
          <t>136228</t>
        </is>
      </c>
      <c r="H1308" t="inlineStr">
        <is>
          <t>06/01/2024</t>
        </is>
      </c>
      <c r="I1308" t="inlineStr">
        <is>
          <t>VERDE</t>
        </is>
      </c>
      <c r="J1308" t="inlineStr">
        <is>
          <t>http://www.aduanet.gob.pe/servlet/SgCDUI2?option=una&amp;n=40&amp;codaduana=118&amp;anoprese=2023&amp;numecorre=136228</t>
        </is>
      </c>
      <c r="K1308" t="inlineStr">
        <is>
          <t>2026-09-24T03:27:43.177135+00:00</t>
        </is>
      </c>
    </row>
    <row r="1309">
      <c r="A1309" t="inlineStr">
        <is>
          <t>20527565376</t>
        </is>
      </c>
      <c r="B1309" t="inlineStr">
        <is>
          <t>2024</t>
        </is>
      </c>
      <c r="C1309" t="inlineStr">
        <is>
          <t>1</t>
        </is>
      </c>
      <c r="D1309" t="inlineStr">
        <is>
          <t>118</t>
        </is>
      </c>
      <c r="E1309" t="inlineStr">
        <is>
          <t>7378</t>
        </is>
      </c>
      <c r="F1309" t="inlineStr">
        <is>
          <t>US</t>
        </is>
      </c>
      <c r="G1309" t="inlineStr">
        <is>
          <t>004530</t>
        </is>
      </c>
      <c r="H1309" t="inlineStr">
        <is>
          <t>24/01/2024</t>
        </is>
      </c>
      <c r="I1309" t="inlineStr">
        <is>
          <t>VERDE</t>
        </is>
      </c>
      <c r="J1309" t="inlineStr">
        <is>
          <t>http://www.aduanet.gob.pe/servlet/SgCDUI2?option=una&amp;n=40&amp;codaduana=118&amp;anoprese=2024&amp;numecorre=004530</t>
        </is>
      </c>
      <c r="K1309" t="inlineStr">
        <is>
          <t>2026-09-24T03:27:43.177135+00:00</t>
        </is>
      </c>
    </row>
    <row r="1310">
      <c r="A1310" t="inlineStr">
        <is>
          <t>20527565376</t>
        </is>
      </c>
      <c r="B1310" t="inlineStr">
        <is>
          <t>2024</t>
        </is>
      </c>
      <c r="C1310" t="inlineStr">
        <is>
          <t>2</t>
        </is>
      </c>
      <c r="D1310" t="inlineStr">
        <is>
          <t>118</t>
        </is>
      </c>
      <c r="E1310" t="inlineStr">
        <is>
          <t>7378</t>
        </is>
      </c>
      <c r="F1310" t="inlineStr">
        <is>
          <t>JP</t>
        </is>
      </c>
      <c r="G1310" t="inlineStr">
        <is>
          <t>009315</t>
        </is>
      </c>
      <c r="H1310" t="inlineStr">
        <is>
          <t>07/02/2024</t>
        </is>
      </c>
      <c r="I1310" t="inlineStr">
        <is>
          <t>VERDE</t>
        </is>
      </c>
      <c r="J1310" t="inlineStr">
        <is>
          <t>http://www.aduanet.gob.pe/servlet/SgCDUI2?option=una&amp;n=40&amp;codaduana=118&amp;anoprese=2024&amp;numecorre=009315</t>
        </is>
      </c>
      <c r="K1310" t="inlineStr">
        <is>
          <t>2026-09-24T03:27:43.903404+00:00</t>
        </is>
      </c>
    </row>
    <row r="1311">
      <c r="A1311" t="inlineStr">
        <is>
          <t>20527565376</t>
        </is>
      </c>
      <c r="B1311" t="inlineStr">
        <is>
          <t>2024</t>
        </is>
      </c>
      <c r="C1311" t="inlineStr">
        <is>
          <t>7</t>
        </is>
      </c>
      <c r="D1311" t="inlineStr">
        <is>
          <t>118</t>
        </is>
      </c>
      <c r="E1311" t="inlineStr">
        <is>
          <t>7378</t>
        </is>
      </c>
      <c r="F1311" t="inlineStr">
        <is>
          <t>DE</t>
        </is>
      </c>
      <c r="G1311" t="inlineStr">
        <is>
          <t>063834</t>
        </is>
      </c>
      <c r="H1311" t="inlineStr">
        <is>
          <t>11/07/2024</t>
        </is>
      </c>
      <c r="I1311" t="inlineStr">
        <is>
          <t>VERDE</t>
        </is>
      </c>
      <c r="J1311" t="inlineStr">
        <is>
          <t>http://www.aduanet.gob.pe/servlet/SgCDUI2?option=una&amp;n=40&amp;codaduana=118&amp;anoprese=2024&amp;numecorre=063834</t>
        </is>
      </c>
      <c r="K1311" t="inlineStr">
        <is>
          <t>2026-09-24T03:27:44.679080+00:00</t>
        </is>
      </c>
    </row>
    <row r="1312">
      <c r="A1312" t="inlineStr">
        <is>
          <t>20527565376</t>
        </is>
      </c>
      <c r="B1312" t="inlineStr">
        <is>
          <t>2024</t>
        </is>
      </c>
      <c r="C1312" t="inlineStr">
        <is>
          <t>6</t>
        </is>
      </c>
      <c r="D1312" t="inlineStr">
        <is>
          <t>118</t>
        </is>
      </c>
      <c r="E1312" t="inlineStr">
        <is>
          <t>7378</t>
        </is>
      </c>
      <c r="F1312" t="inlineStr">
        <is>
          <t>CL</t>
        </is>
      </c>
      <c r="G1312" t="inlineStr">
        <is>
          <t>053315</t>
        </is>
      </c>
      <c r="H1312" t="inlineStr">
        <is>
          <t>22/06/2024</t>
        </is>
      </c>
      <c r="I1312" t="inlineStr">
        <is>
          <t>VERDE</t>
        </is>
      </c>
      <c r="J1312" t="inlineStr">
        <is>
          <t>http://www.aduanet.gob.pe/servlet/SgCDUI2?option=una&amp;n=40&amp;codaduana=118&amp;anoprese=2024&amp;numecorre=053315</t>
        </is>
      </c>
      <c r="K1312" t="inlineStr">
        <is>
          <t>2026-09-24T03:27:45.438797+00:00</t>
        </is>
      </c>
    </row>
    <row r="1313">
      <c r="A1313" t="inlineStr">
        <is>
          <t>20527565376</t>
        </is>
      </c>
      <c r="B1313" t="inlineStr">
        <is>
          <t>2024</t>
        </is>
      </c>
      <c r="C1313" t="inlineStr">
        <is>
          <t>11</t>
        </is>
      </c>
      <c r="D1313" t="inlineStr">
        <is>
          <t>118</t>
        </is>
      </c>
      <c r="E1313" t="inlineStr">
        <is>
          <t>6982</t>
        </is>
      </c>
      <c r="F1313" t="inlineStr">
        <is>
          <t>TW</t>
        </is>
      </c>
      <c r="G1313" t="inlineStr">
        <is>
          <t>117608</t>
        </is>
      </c>
      <c r="H1313" t="inlineStr">
        <is>
          <t>15/11/2024</t>
        </is>
      </c>
      <c r="I1313" t="inlineStr">
        <is>
          <t>VERDE</t>
        </is>
      </c>
      <c r="J1313" t="inlineStr">
        <is>
          <t>http://www.aduanet.gob.pe/servlet/SgCDUI2?option=una&amp;n=40&amp;codaduana=118&amp;anoprese=2024&amp;numecorre=117608</t>
        </is>
      </c>
      <c r="K1313" t="inlineStr">
        <is>
          <t>2026-09-24T03:27:46.226276+00:00</t>
        </is>
      </c>
    </row>
    <row r="1314">
      <c r="A1314" t="inlineStr">
        <is>
          <t>20527565376</t>
        </is>
      </c>
      <c r="B1314" t="inlineStr">
        <is>
          <t>2024</t>
        </is>
      </c>
      <c r="C1314" t="inlineStr">
        <is>
          <t>11</t>
        </is>
      </c>
      <c r="D1314" t="inlineStr">
        <is>
          <t>118</t>
        </is>
      </c>
      <c r="E1314" t="inlineStr">
        <is>
          <t>6982</t>
        </is>
      </c>
      <c r="F1314" t="inlineStr">
        <is>
          <t>US</t>
        </is>
      </c>
      <c r="G1314" t="inlineStr">
        <is>
          <t>122223</t>
        </is>
      </c>
      <c r="H1314" t="inlineStr">
        <is>
          <t>27/11/2024</t>
        </is>
      </c>
      <c r="I1314" t="inlineStr">
        <is>
          <t>VERDE</t>
        </is>
      </c>
      <c r="J1314" t="inlineStr">
        <is>
          <t>http://www.aduanet.gob.pe/servlet/SgCDUI2?option=una&amp;n=40&amp;codaduana=118&amp;anoprese=2024&amp;numecorre=122223</t>
        </is>
      </c>
      <c r="K1314" t="inlineStr">
        <is>
          <t>2026-09-24T03:27:46.805252+00:00</t>
        </is>
      </c>
    </row>
    <row r="1315">
      <c r="A1315" t="inlineStr">
        <is>
          <t>20527565376</t>
        </is>
      </c>
      <c r="B1315" t="inlineStr">
        <is>
          <t>2024</t>
        </is>
      </c>
      <c r="C1315" t="inlineStr">
        <is>
          <t>11</t>
        </is>
      </c>
      <c r="D1315" t="inlineStr">
        <is>
          <t>118</t>
        </is>
      </c>
      <c r="E1315" t="inlineStr">
        <is>
          <t>7378</t>
        </is>
      </c>
      <c r="F1315" t="inlineStr">
        <is>
          <t>DE</t>
        </is>
      </c>
      <c r="G1315" t="inlineStr">
        <is>
          <t>114499</t>
        </is>
      </c>
      <c r="H1315" t="inlineStr">
        <is>
          <t>06/11/2024</t>
        </is>
      </c>
      <c r="I1315" t="inlineStr">
        <is>
          <t>VERDE</t>
        </is>
      </c>
      <c r="J1315" t="inlineStr">
        <is>
          <t>http://www.aduanet.gob.pe/servlet/SgCDUI2?option=una&amp;n=40&amp;codaduana=118&amp;anoprese=2024&amp;numecorre=114499</t>
        </is>
      </c>
      <c r="K1315" t="inlineStr">
        <is>
          <t>2026-09-24T03:27:47.496977+00:00</t>
        </is>
      </c>
    </row>
    <row r="1316">
      <c r="A1316" t="inlineStr">
        <is>
          <t>20527565376</t>
        </is>
      </c>
      <c r="B1316" t="inlineStr">
        <is>
          <t>2024</t>
        </is>
      </c>
      <c r="C1316" t="inlineStr">
        <is>
          <t>11</t>
        </is>
      </c>
      <c r="D1316" t="inlineStr">
        <is>
          <t>118</t>
        </is>
      </c>
      <c r="E1316" t="inlineStr">
        <is>
          <t>7378</t>
        </is>
      </c>
      <c r="F1316" t="inlineStr">
        <is>
          <t>DE</t>
        </is>
      </c>
      <c r="G1316" t="inlineStr">
        <is>
          <t>118587</t>
        </is>
      </c>
      <c r="H1316" t="inlineStr">
        <is>
          <t>14/11/2024</t>
        </is>
      </c>
      <c r="I1316" t="inlineStr">
        <is>
          <t>VERDE</t>
        </is>
      </c>
      <c r="J1316" t="inlineStr">
        <is>
          <t>http://www.aduanet.gob.pe/servlet/SgCDUI2?option=una&amp;n=40&amp;codaduana=118&amp;anoprese=2024&amp;numecorre=118587</t>
        </is>
      </c>
      <c r="K1316" t="inlineStr">
        <is>
          <t>2026-09-24T03:27:47.496977+00:00</t>
        </is>
      </c>
    </row>
    <row r="1317">
      <c r="A1317" t="inlineStr">
        <is>
          <t>20527565376</t>
        </is>
      </c>
      <c r="B1317" t="inlineStr">
        <is>
          <t>2024</t>
        </is>
      </c>
      <c r="C1317" t="inlineStr">
        <is>
          <t>11</t>
        </is>
      </c>
      <c r="D1317" t="inlineStr">
        <is>
          <t>118</t>
        </is>
      </c>
      <c r="E1317" t="inlineStr">
        <is>
          <t>7378</t>
        </is>
      </c>
      <c r="F1317" t="inlineStr">
        <is>
          <t>JP</t>
        </is>
      </c>
      <c r="G1317" t="inlineStr">
        <is>
          <t>118229</t>
        </is>
      </c>
      <c r="H1317" t="inlineStr">
        <is>
          <t>13/11/2024</t>
        </is>
      </c>
      <c r="I1317" t="inlineStr">
        <is>
          <t>VERDE</t>
        </is>
      </c>
      <c r="J1317" t="inlineStr">
        <is>
          <t>http://www.aduanet.gob.pe/servlet/SgCDUI2?option=una&amp;n=40&amp;codaduana=118&amp;anoprese=2024&amp;numecorre=118229</t>
        </is>
      </c>
      <c r="K1317" t="inlineStr">
        <is>
          <t>2026-09-24T03:27:48.200429+00:00</t>
        </is>
      </c>
    </row>
    <row r="1318">
      <c r="A1318" t="inlineStr">
        <is>
          <t>20527565376</t>
        </is>
      </c>
      <c r="B1318" t="inlineStr">
        <is>
          <t>2024</t>
        </is>
      </c>
      <c r="C1318" t="inlineStr">
        <is>
          <t>11</t>
        </is>
      </c>
      <c r="D1318" t="inlineStr">
        <is>
          <t>118</t>
        </is>
      </c>
      <c r="E1318" t="inlineStr">
        <is>
          <t>7378</t>
        </is>
      </c>
      <c r="F1318" t="inlineStr">
        <is>
          <t>US</t>
        </is>
      </c>
      <c r="G1318" t="inlineStr">
        <is>
          <t>119552</t>
        </is>
      </c>
      <c r="H1318" t="inlineStr">
        <is>
          <t>24/11/2024</t>
        </is>
      </c>
      <c r="I1318" t="inlineStr">
        <is>
          <t>VERDE</t>
        </is>
      </c>
      <c r="J1318" t="inlineStr">
        <is>
          <t>http://www.aduanet.gob.pe/servlet/SgCDUI2?option=una&amp;n=40&amp;codaduana=118&amp;anoprese=2024&amp;numecorre=119552</t>
        </is>
      </c>
      <c r="K1318" t="inlineStr">
        <is>
          <t>2026-09-24T03:27:49.061433+00:00</t>
        </is>
      </c>
    </row>
    <row r="1319">
      <c r="A1319" t="inlineStr">
        <is>
          <t>20527565376</t>
        </is>
      </c>
      <c r="B1319" t="inlineStr">
        <is>
          <t>2024</t>
        </is>
      </c>
      <c r="C1319" t="inlineStr">
        <is>
          <t>10</t>
        </is>
      </c>
      <c r="D1319" t="inlineStr">
        <is>
          <t>118</t>
        </is>
      </c>
      <c r="E1319" t="inlineStr">
        <is>
          <t>6982</t>
        </is>
      </c>
      <c r="F1319" t="inlineStr">
        <is>
          <t>US</t>
        </is>
      </c>
      <c r="G1319" t="inlineStr">
        <is>
          <t>101150</t>
        </is>
      </c>
      <c r="H1319" t="inlineStr">
        <is>
          <t>03/10/2024</t>
        </is>
      </c>
      <c r="I1319" t="inlineStr">
        <is>
          <t>VERDE</t>
        </is>
      </c>
      <c r="J1319" t="inlineStr">
        <is>
          <t>http://www.aduanet.gob.pe/servlet/SgCDUI2?option=una&amp;n=40&amp;codaduana=118&amp;anoprese=2024&amp;numecorre=101150</t>
        </is>
      </c>
      <c r="K1319" t="inlineStr">
        <is>
          <t>2026-09-24T03:27:49.835254+00:00</t>
        </is>
      </c>
    </row>
    <row r="1320">
      <c r="A1320" t="inlineStr">
        <is>
          <t>20527565376</t>
        </is>
      </c>
      <c r="B1320" t="inlineStr">
        <is>
          <t>2024</t>
        </is>
      </c>
      <c r="C1320" t="inlineStr">
        <is>
          <t>10</t>
        </is>
      </c>
      <c r="D1320" t="inlineStr">
        <is>
          <t>118</t>
        </is>
      </c>
      <c r="E1320" t="inlineStr">
        <is>
          <t>7378</t>
        </is>
      </c>
      <c r="F1320" t="inlineStr">
        <is>
          <t>DE</t>
        </is>
      </c>
      <c r="G1320" t="inlineStr">
        <is>
          <t>106124</t>
        </is>
      </c>
      <c r="H1320" t="inlineStr">
        <is>
          <t>16/10/2024</t>
        </is>
      </c>
      <c r="I1320" t="inlineStr">
        <is>
          <t>VERDE</t>
        </is>
      </c>
      <c r="J1320" t="inlineStr">
        <is>
          <t>http://www.aduanet.gob.pe/servlet/SgCDUI2?option=una&amp;n=40&amp;codaduana=118&amp;anoprese=2024&amp;numecorre=106124</t>
        </is>
      </c>
      <c r="K1320" t="inlineStr">
        <is>
          <t>2026-09-24T03:27:50.561559+00:00</t>
        </is>
      </c>
    </row>
    <row r="1321">
      <c r="A1321" t="inlineStr">
        <is>
          <t>20527565376</t>
        </is>
      </c>
      <c r="B1321" t="inlineStr">
        <is>
          <t>2024</t>
        </is>
      </c>
      <c r="C1321" t="inlineStr">
        <is>
          <t>10</t>
        </is>
      </c>
      <c r="D1321" t="inlineStr">
        <is>
          <t>118</t>
        </is>
      </c>
      <c r="E1321" t="inlineStr">
        <is>
          <t>7378</t>
        </is>
      </c>
      <c r="F1321" t="inlineStr">
        <is>
          <t>FR</t>
        </is>
      </c>
      <c r="G1321" t="inlineStr">
        <is>
          <t>111871</t>
        </is>
      </c>
      <c r="H1321" t="inlineStr">
        <is>
          <t>31/10/2024</t>
        </is>
      </c>
      <c r="I1321" t="inlineStr">
        <is>
          <t>VERDE</t>
        </is>
      </c>
      <c r="J1321" t="inlineStr">
        <is>
          <t>http://www.aduanet.gob.pe/servlet/SgCDUI2?option=una&amp;n=40&amp;codaduana=118&amp;anoprese=2024&amp;numecorre=111871</t>
        </is>
      </c>
      <c r="K1321" t="inlineStr">
        <is>
          <t>2026-09-24T03:27:51.353997+00:00</t>
        </is>
      </c>
    </row>
    <row r="1322">
      <c r="A1322" t="inlineStr">
        <is>
          <t>20527565376</t>
        </is>
      </c>
      <c r="B1322" t="inlineStr">
        <is>
          <t>2024</t>
        </is>
      </c>
      <c r="C1322" t="inlineStr">
        <is>
          <t>10</t>
        </is>
      </c>
      <c r="D1322" t="inlineStr">
        <is>
          <t>118</t>
        </is>
      </c>
      <c r="E1322" t="inlineStr">
        <is>
          <t>7378</t>
        </is>
      </c>
      <c r="F1322" t="inlineStr">
        <is>
          <t>US</t>
        </is>
      </c>
      <c r="G1322" t="inlineStr">
        <is>
          <t>100946</t>
        </is>
      </c>
      <c r="H1322" t="inlineStr">
        <is>
          <t>02/10/2024</t>
        </is>
      </c>
      <c r="I1322" t="inlineStr">
        <is>
          <t>VERDE</t>
        </is>
      </c>
      <c r="J1322" t="inlineStr">
        <is>
          <t>http://www.aduanet.gob.pe/servlet/SgCDUI2?option=una&amp;n=40&amp;codaduana=118&amp;anoprese=2024&amp;numecorre=100946</t>
        </is>
      </c>
      <c r="K1322" t="inlineStr">
        <is>
          <t>2026-09-24T03:27:52.143293+00:00</t>
        </is>
      </c>
    </row>
    <row r="1323">
      <c r="A1323" t="inlineStr">
        <is>
          <t>20527565376</t>
        </is>
      </c>
      <c r="B1323" t="inlineStr">
        <is>
          <t>2024</t>
        </is>
      </c>
      <c r="C1323" t="inlineStr">
        <is>
          <t>9</t>
        </is>
      </c>
      <c r="D1323" t="inlineStr">
        <is>
          <t>118</t>
        </is>
      </c>
      <c r="E1323" t="inlineStr">
        <is>
          <t>7378</t>
        </is>
      </c>
      <c r="F1323" t="inlineStr">
        <is>
          <t>DE</t>
        </is>
      </c>
      <c r="G1323" t="inlineStr">
        <is>
          <t>089279</t>
        </is>
      </c>
      <c r="H1323" t="inlineStr">
        <is>
          <t>04/09/2024</t>
        </is>
      </c>
      <c r="I1323" t="inlineStr">
        <is>
          <t>VERDE</t>
        </is>
      </c>
      <c r="J1323" t="inlineStr">
        <is>
          <t>http://www.aduanet.gob.pe/servlet/SgCDUI2?option=una&amp;n=40&amp;codaduana=118&amp;anoprese=2024&amp;numecorre=089279</t>
        </is>
      </c>
      <c r="K1323" t="inlineStr">
        <is>
          <t>2026-09-24T03:27:52.903906+00:00</t>
        </is>
      </c>
    </row>
    <row r="1324">
      <c r="A1324" t="inlineStr">
        <is>
          <t>20526179367</t>
        </is>
      </c>
      <c r="B1324" t="inlineStr">
        <is>
          <t>2024</t>
        </is>
      </c>
      <c r="C1324" t="inlineStr">
        <is>
          <t>4</t>
        </is>
      </c>
      <c r="D1324" t="inlineStr">
        <is>
          <t>046</t>
        </is>
      </c>
      <c r="E1324" t="inlineStr">
        <is>
          <t>4939</t>
        </is>
      </c>
      <c r="F1324" t="inlineStr">
        <is>
          <t>DE</t>
        </is>
      </c>
      <c r="G1324" t="inlineStr">
        <is>
          <t>009477</t>
        </is>
      </c>
      <c r="H1324" t="inlineStr">
        <is>
          <t>07/04/2024</t>
        </is>
      </c>
      <c r="I1324" t="inlineStr">
        <is>
          <t>VERDE</t>
        </is>
      </c>
      <c r="J1324" t="inlineStr">
        <is>
          <t>http://www.aduanet.gob.pe/servlet/SgCDUI2?option=una&amp;n=40&amp;codaduana=046&amp;anoprese=2024&amp;numecorre=009477</t>
        </is>
      </c>
      <c r="K1324" t="inlineStr">
        <is>
          <t>2026-09-24T03:27:53.506082+00:00</t>
        </is>
      </c>
    </row>
    <row r="1325">
      <c r="A1325" t="inlineStr">
        <is>
          <t>20526179367</t>
        </is>
      </c>
      <c r="B1325" t="inlineStr">
        <is>
          <t>2024</t>
        </is>
      </c>
      <c r="C1325" t="inlineStr">
        <is>
          <t>4</t>
        </is>
      </c>
      <c r="D1325" t="inlineStr">
        <is>
          <t>046</t>
        </is>
      </c>
      <c r="E1325" t="inlineStr">
        <is>
          <t>4939</t>
        </is>
      </c>
      <c r="F1325" t="inlineStr">
        <is>
          <t>NL</t>
        </is>
      </c>
      <c r="G1325" t="inlineStr">
        <is>
          <t>009857</t>
        </is>
      </c>
      <c r="H1325" t="inlineStr">
        <is>
          <t>07/04/2024</t>
        </is>
      </c>
      <c r="I1325" t="inlineStr">
        <is>
          <t>VERDE</t>
        </is>
      </c>
      <c r="J1325" t="inlineStr">
        <is>
          <t>http://www.aduanet.gob.pe/servlet/SgCDUI2?option=una&amp;n=40&amp;codaduana=046&amp;anoprese=2024&amp;numecorre=009857</t>
        </is>
      </c>
      <c r="K1325" t="inlineStr">
        <is>
          <t>2026-09-24T03:27:54.106547+00:00</t>
        </is>
      </c>
    </row>
    <row r="1326">
      <c r="A1326" t="inlineStr">
        <is>
          <t>20526179367</t>
        </is>
      </c>
      <c r="B1326" t="inlineStr">
        <is>
          <t>2024</t>
        </is>
      </c>
      <c r="C1326" t="inlineStr">
        <is>
          <t>4</t>
        </is>
      </c>
      <c r="D1326" t="inlineStr">
        <is>
          <t>046</t>
        </is>
      </c>
      <c r="E1326" t="inlineStr">
        <is>
          <t>4939</t>
        </is>
      </c>
      <c r="F1326" t="inlineStr">
        <is>
          <t>NL</t>
        </is>
      </c>
      <c r="G1326" t="inlineStr">
        <is>
          <t>010112</t>
        </is>
      </c>
      <c r="H1326" t="inlineStr">
        <is>
          <t>14/04/2024</t>
        </is>
      </c>
      <c r="I1326" t="inlineStr">
        <is>
          <t>VERDE</t>
        </is>
      </c>
      <c r="J1326" t="inlineStr">
        <is>
          <t>http://www.aduanet.gob.pe/servlet/SgCDUI2?option=una&amp;n=40&amp;codaduana=046&amp;anoprese=2024&amp;numecorre=010112</t>
        </is>
      </c>
      <c r="K1326" t="inlineStr">
        <is>
          <t>2026-09-24T03:27:54.106547+00:00</t>
        </is>
      </c>
    </row>
    <row r="1327">
      <c r="A1327" t="inlineStr">
        <is>
          <t>20526179367</t>
        </is>
      </c>
      <c r="B1327" t="inlineStr">
        <is>
          <t>2024</t>
        </is>
      </c>
      <c r="C1327" t="inlineStr">
        <is>
          <t>4</t>
        </is>
      </c>
      <c r="D1327" t="inlineStr">
        <is>
          <t>046</t>
        </is>
      </c>
      <c r="E1327" t="inlineStr">
        <is>
          <t>4939</t>
        </is>
      </c>
      <c r="F1327" t="inlineStr">
        <is>
          <t>NL</t>
        </is>
      </c>
      <c r="G1327" t="inlineStr">
        <is>
          <t>010659</t>
        </is>
      </c>
      <c r="H1327" t="inlineStr">
        <is>
          <t>21/04/2024</t>
        </is>
      </c>
      <c r="I1327" t="inlineStr">
        <is>
          <t>VERDE</t>
        </is>
      </c>
      <c r="J1327" t="inlineStr">
        <is>
          <t>http://www.aduanet.gob.pe/servlet/SgCDUI2?option=una&amp;n=40&amp;codaduana=046&amp;anoprese=2024&amp;numecorre=010659</t>
        </is>
      </c>
      <c r="K1327" t="inlineStr">
        <is>
          <t>2026-09-24T03:27:54.106547+00:00</t>
        </is>
      </c>
    </row>
    <row r="1328">
      <c r="A1328" t="inlineStr">
        <is>
          <t>20526179367</t>
        </is>
      </c>
      <c r="B1328" t="inlineStr">
        <is>
          <t>2024</t>
        </is>
      </c>
      <c r="C1328" t="inlineStr">
        <is>
          <t>4</t>
        </is>
      </c>
      <c r="D1328" t="inlineStr">
        <is>
          <t>046</t>
        </is>
      </c>
      <c r="E1328" t="inlineStr">
        <is>
          <t>4939</t>
        </is>
      </c>
      <c r="F1328" t="inlineStr">
        <is>
          <t>NL</t>
        </is>
      </c>
      <c r="G1328" t="inlineStr">
        <is>
          <t>011187</t>
        </is>
      </c>
      <c r="H1328" t="inlineStr">
        <is>
          <t>29/04/2024</t>
        </is>
      </c>
      <c r="I1328" t="inlineStr">
        <is>
          <t>VERDE</t>
        </is>
      </c>
      <c r="J1328" t="inlineStr">
        <is>
          <t>http://www.aduanet.gob.pe/servlet/SgCDUI2?option=una&amp;n=40&amp;codaduana=046&amp;anoprese=2024&amp;numecorre=011187</t>
        </is>
      </c>
      <c r="K1328" t="inlineStr">
        <is>
          <t>2026-09-24T03:27:54.106547+00:00</t>
        </is>
      </c>
    </row>
    <row r="1329">
      <c r="A1329" t="inlineStr">
        <is>
          <t>20526179367</t>
        </is>
      </c>
      <c r="B1329" t="inlineStr">
        <is>
          <t>2024</t>
        </is>
      </c>
      <c r="C1329" t="inlineStr">
        <is>
          <t>8</t>
        </is>
      </c>
      <c r="D1329" t="inlineStr">
        <is>
          <t>046</t>
        </is>
      </c>
      <c r="E1329" t="inlineStr">
        <is>
          <t>4939</t>
        </is>
      </c>
      <c r="F1329" t="inlineStr">
        <is>
          <t>NL</t>
        </is>
      </c>
      <c r="G1329" t="inlineStr">
        <is>
          <t>019772</t>
        </is>
      </c>
      <c r="H1329" t="inlineStr">
        <is>
          <t>05/08/2024</t>
        </is>
      </c>
      <c r="I1329" t="inlineStr">
        <is>
          <t>VERDE</t>
        </is>
      </c>
      <c r="J1329" t="inlineStr">
        <is>
          <t>http://www.aduanet.gob.pe/servlet/SgCDUI2?option=una&amp;n=40&amp;codaduana=046&amp;anoprese=2024&amp;numecorre=019772</t>
        </is>
      </c>
      <c r="K1329" t="inlineStr">
        <is>
          <t>2026-09-24T03:27:54.713673+00:00</t>
        </is>
      </c>
    </row>
    <row r="1330">
      <c r="A1330" t="inlineStr">
        <is>
          <t>20526179367</t>
        </is>
      </c>
      <c r="B1330" t="inlineStr">
        <is>
          <t>2024</t>
        </is>
      </c>
      <c r="C1330" t="inlineStr">
        <is>
          <t>8</t>
        </is>
      </c>
      <c r="D1330" t="inlineStr">
        <is>
          <t>046</t>
        </is>
      </c>
      <c r="E1330" t="inlineStr">
        <is>
          <t>4939</t>
        </is>
      </c>
      <c r="F1330" t="inlineStr">
        <is>
          <t>NL</t>
        </is>
      </c>
      <c r="G1330" t="inlineStr">
        <is>
          <t>020794</t>
        </is>
      </c>
      <c r="H1330" t="inlineStr">
        <is>
          <t>12/08/2024</t>
        </is>
      </c>
      <c r="I1330" t="inlineStr">
        <is>
          <t>VERDE</t>
        </is>
      </c>
      <c r="J1330" t="inlineStr">
        <is>
          <t>http://www.aduanet.gob.pe/servlet/SgCDUI2?option=una&amp;n=40&amp;codaduana=046&amp;anoprese=2024&amp;numecorre=020794</t>
        </is>
      </c>
      <c r="K1330" t="inlineStr">
        <is>
          <t>2026-09-24T03:27:54.713673+00:00</t>
        </is>
      </c>
    </row>
    <row r="1331">
      <c r="A1331" t="inlineStr">
        <is>
          <t>20526179367</t>
        </is>
      </c>
      <c r="B1331" t="inlineStr">
        <is>
          <t>2024</t>
        </is>
      </c>
      <c r="C1331" t="inlineStr">
        <is>
          <t>8</t>
        </is>
      </c>
      <c r="D1331" t="inlineStr">
        <is>
          <t>046</t>
        </is>
      </c>
      <c r="E1331" t="inlineStr">
        <is>
          <t>4939</t>
        </is>
      </c>
      <c r="F1331" t="inlineStr">
        <is>
          <t>NL</t>
        </is>
      </c>
      <c r="G1331" t="inlineStr">
        <is>
          <t>020938</t>
        </is>
      </c>
      <c r="H1331" t="inlineStr">
        <is>
          <t>12/08/2024</t>
        </is>
      </c>
      <c r="I1331" t="inlineStr">
        <is>
          <t>VERDE</t>
        </is>
      </c>
      <c r="J1331" t="inlineStr">
        <is>
          <t>http://www.aduanet.gob.pe/servlet/SgCDUI2?option=una&amp;n=40&amp;codaduana=046&amp;anoprese=2024&amp;numecorre=020938</t>
        </is>
      </c>
      <c r="K1331" t="inlineStr">
        <is>
          <t>2026-09-24T03:27:54.713673+00:00</t>
        </is>
      </c>
    </row>
    <row r="1332">
      <c r="A1332" t="inlineStr">
        <is>
          <t>20526179367</t>
        </is>
      </c>
      <c r="B1332" t="inlineStr">
        <is>
          <t>2024</t>
        </is>
      </c>
      <c r="C1332" t="inlineStr">
        <is>
          <t>8</t>
        </is>
      </c>
      <c r="D1332" t="inlineStr">
        <is>
          <t>046</t>
        </is>
      </c>
      <c r="E1332" t="inlineStr">
        <is>
          <t>4939</t>
        </is>
      </c>
      <c r="F1332" t="inlineStr">
        <is>
          <t>NL</t>
        </is>
      </c>
      <c r="G1332" t="inlineStr">
        <is>
          <t>021233</t>
        </is>
      </c>
      <c r="H1332" t="inlineStr">
        <is>
          <t>18/08/2024</t>
        </is>
      </c>
      <c r="I1332" t="inlineStr">
        <is>
          <t>VERDE</t>
        </is>
      </c>
      <c r="J1332" t="inlineStr">
        <is>
          <t>http://www.aduanet.gob.pe/servlet/SgCDUI2?option=una&amp;n=40&amp;codaduana=046&amp;anoprese=2024&amp;numecorre=021233</t>
        </is>
      </c>
      <c r="K1332" t="inlineStr">
        <is>
          <t>2026-09-24T03:27:54.713673+00:00</t>
        </is>
      </c>
    </row>
    <row r="1333">
      <c r="A1333" t="inlineStr">
        <is>
          <t>20526179367</t>
        </is>
      </c>
      <c r="B1333" t="inlineStr">
        <is>
          <t>2024</t>
        </is>
      </c>
      <c r="C1333" t="inlineStr">
        <is>
          <t>8</t>
        </is>
      </c>
      <c r="D1333" t="inlineStr">
        <is>
          <t>046</t>
        </is>
      </c>
      <c r="E1333" t="inlineStr">
        <is>
          <t>4939</t>
        </is>
      </c>
      <c r="F1333" t="inlineStr">
        <is>
          <t>NL</t>
        </is>
      </c>
      <c r="G1333" t="inlineStr">
        <is>
          <t>021631</t>
        </is>
      </c>
      <c r="H1333" t="inlineStr">
        <is>
          <t>18/08/2024</t>
        </is>
      </c>
      <c r="I1333" t="inlineStr">
        <is>
          <t>VERDE</t>
        </is>
      </c>
      <c r="J1333" t="inlineStr">
        <is>
          <t>http://www.aduanet.gob.pe/servlet/SgCDUI2?option=una&amp;n=40&amp;codaduana=046&amp;anoprese=2024&amp;numecorre=021631</t>
        </is>
      </c>
      <c r="K1333" t="inlineStr">
        <is>
          <t>2026-09-24T03:27:54.713673+00:00</t>
        </is>
      </c>
    </row>
    <row r="1334">
      <c r="A1334" t="inlineStr">
        <is>
          <t>20526179367</t>
        </is>
      </c>
      <c r="B1334" t="inlineStr">
        <is>
          <t>2024</t>
        </is>
      </c>
      <c r="C1334" t="inlineStr">
        <is>
          <t>8</t>
        </is>
      </c>
      <c r="D1334" t="inlineStr">
        <is>
          <t>046</t>
        </is>
      </c>
      <c r="E1334" t="inlineStr">
        <is>
          <t>4939</t>
        </is>
      </c>
      <c r="F1334" t="inlineStr">
        <is>
          <t>NL</t>
        </is>
      </c>
      <c r="G1334" t="inlineStr">
        <is>
          <t>021794</t>
        </is>
      </c>
      <c r="H1334" t="inlineStr">
        <is>
          <t>26/08/2024</t>
        </is>
      </c>
      <c r="I1334" t="inlineStr">
        <is>
          <t>VERDE</t>
        </is>
      </c>
      <c r="J1334" t="inlineStr">
        <is>
          <t>http://www.aduanet.gob.pe/servlet/SgCDUI2?option=una&amp;n=40&amp;codaduana=046&amp;anoprese=2024&amp;numecorre=021794</t>
        </is>
      </c>
      <c r="K1334" t="inlineStr">
        <is>
          <t>2026-09-24T03:27:54.713673+00:00</t>
        </is>
      </c>
    </row>
    <row r="1335">
      <c r="A1335" t="inlineStr">
        <is>
          <t>20526179367</t>
        </is>
      </c>
      <c r="B1335" t="inlineStr">
        <is>
          <t>2024</t>
        </is>
      </c>
      <c r="C1335" t="inlineStr">
        <is>
          <t>8</t>
        </is>
      </c>
      <c r="D1335" t="inlineStr">
        <is>
          <t>046</t>
        </is>
      </c>
      <c r="E1335" t="inlineStr">
        <is>
          <t>4939</t>
        </is>
      </c>
      <c r="F1335" t="inlineStr">
        <is>
          <t>NL</t>
        </is>
      </c>
      <c r="G1335" t="inlineStr">
        <is>
          <t>022226</t>
        </is>
      </c>
      <c r="H1335" t="inlineStr">
        <is>
          <t>26/08/2024</t>
        </is>
      </c>
      <c r="I1335" t="inlineStr">
        <is>
          <t>VERDE</t>
        </is>
      </c>
      <c r="J1335" t="inlineStr">
        <is>
          <t>http://www.aduanet.gob.pe/servlet/SgCDUI2?option=una&amp;n=40&amp;codaduana=046&amp;anoprese=2024&amp;numecorre=022226</t>
        </is>
      </c>
      <c r="K1335" t="inlineStr">
        <is>
          <t>2026-09-24T03:27:54.713673+00:00</t>
        </is>
      </c>
    </row>
    <row r="1336">
      <c r="A1336" t="inlineStr">
        <is>
          <t>20526179367</t>
        </is>
      </c>
      <c r="B1336" t="inlineStr">
        <is>
          <t>2024</t>
        </is>
      </c>
      <c r="C1336" t="inlineStr">
        <is>
          <t>12</t>
        </is>
      </c>
      <c r="D1336" t="inlineStr">
        <is>
          <t>046</t>
        </is>
      </c>
      <c r="E1336" t="inlineStr">
        <is>
          <t>4939</t>
        </is>
      </c>
      <c r="F1336" t="inlineStr">
        <is>
          <t>BE</t>
        </is>
      </c>
      <c r="G1336" t="inlineStr">
        <is>
          <t>044286</t>
        </is>
      </c>
      <c r="H1336" t="inlineStr">
        <is>
          <t>03/12/2024</t>
        </is>
      </c>
      <c r="I1336" t="inlineStr">
        <is>
          <t>VERDE</t>
        </is>
      </c>
      <c r="J1336" t="inlineStr">
        <is>
          <t>http://www.aduanet.gob.pe/servlet/SgCDUI2?option=una&amp;n=40&amp;codaduana=046&amp;anoprese=2024&amp;numecorre=044286</t>
        </is>
      </c>
      <c r="K1336" t="inlineStr">
        <is>
          <t>2026-09-24T03:27:55.315194+00:00</t>
        </is>
      </c>
    </row>
    <row r="1337">
      <c r="A1337" t="inlineStr">
        <is>
          <t>20526179367</t>
        </is>
      </c>
      <c r="B1337" t="inlineStr">
        <is>
          <t>2024</t>
        </is>
      </c>
      <c r="C1337" t="inlineStr">
        <is>
          <t>12</t>
        </is>
      </c>
      <c r="D1337" t="inlineStr">
        <is>
          <t>046</t>
        </is>
      </c>
      <c r="E1337" t="inlineStr">
        <is>
          <t>4939</t>
        </is>
      </c>
      <c r="F1337" t="inlineStr">
        <is>
          <t>BE</t>
        </is>
      </c>
      <c r="G1337" t="inlineStr">
        <is>
          <t>046453</t>
        </is>
      </c>
      <c r="H1337" t="inlineStr">
        <is>
          <t>10/12/2024</t>
        </is>
      </c>
      <c r="I1337" t="inlineStr">
        <is>
          <t>VERDE</t>
        </is>
      </c>
      <c r="J1337" t="inlineStr">
        <is>
          <t>http://www.aduanet.gob.pe/servlet/SgCDUI2?option=una&amp;n=40&amp;codaduana=046&amp;anoprese=2024&amp;numecorre=046453</t>
        </is>
      </c>
      <c r="K1337" t="inlineStr">
        <is>
          <t>2026-09-24T03:27:55.315194+00:00</t>
        </is>
      </c>
    </row>
    <row r="1338">
      <c r="A1338" t="inlineStr">
        <is>
          <t>20526179367</t>
        </is>
      </c>
      <c r="B1338" t="inlineStr">
        <is>
          <t>2024</t>
        </is>
      </c>
      <c r="C1338" t="inlineStr">
        <is>
          <t>12</t>
        </is>
      </c>
      <c r="D1338" t="inlineStr">
        <is>
          <t>046</t>
        </is>
      </c>
      <c r="E1338" t="inlineStr">
        <is>
          <t>4939</t>
        </is>
      </c>
      <c r="F1338" t="inlineStr">
        <is>
          <t>BE</t>
        </is>
      </c>
      <c r="G1338" t="inlineStr">
        <is>
          <t>047024</t>
        </is>
      </c>
      <c r="H1338" t="inlineStr">
        <is>
          <t>10/12/2024</t>
        </is>
      </c>
      <c r="I1338" t="inlineStr">
        <is>
          <t>VERDE</t>
        </is>
      </c>
      <c r="J1338" t="inlineStr">
        <is>
          <t>http://www.aduanet.gob.pe/servlet/SgCDUI2?option=una&amp;n=40&amp;codaduana=046&amp;anoprese=2024&amp;numecorre=047024</t>
        </is>
      </c>
      <c r="K1338" t="inlineStr">
        <is>
          <t>2026-09-24T03:27:55.315194+00:00</t>
        </is>
      </c>
    </row>
    <row r="1339">
      <c r="A1339" t="inlineStr">
        <is>
          <t>20526179367</t>
        </is>
      </c>
      <c r="B1339" t="inlineStr">
        <is>
          <t>2024</t>
        </is>
      </c>
      <c r="C1339" t="inlineStr">
        <is>
          <t>12</t>
        </is>
      </c>
      <c r="D1339" t="inlineStr">
        <is>
          <t>046</t>
        </is>
      </c>
      <c r="E1339" t="inlineStr">
        <is>
          <t>4939</t>
        </is>
      </c>
      <c r="F1339" t="inlineStr">
        <is>
          <t>BE</t>
        </is>
      </c>
      <c r="G1339" t="inlineStr">
        <is>
          <t>050074</t>
        </is>
      </c>
      <c r="H1339" t="inlineStr">
        <is>
          <t>17/12/2024</t>
        </is>
      </c>
      <c r="I1339" t="inlineStr">
        <is>
          <t>VERDE</t>
        </is>
      </c>
      <c r="J1339" t="inlineStr">
        <is>
          <t>http://www.aduanet.gob.pe/servlet/SgCDUI2?option=una&amp;n=40&amp;codaduana=046&amp;anoprese=2024&amp;numecorre=050074</t>
        </is>
      </c>
      <c r="K1339" t="inlineStr">
        <is>
          <t>2026-09-24T03:27:55.315194+00:00</t>
        </is>
      </c>
    </row>
    <row r="1340">
      <c r="A1340" t="inlineStr">
        <is>
          <t>20526179367</t>
        </is>
      </c>
      <c r="B1340" t="inlineStr">
        <is>
          <t>2024</t>
        </is>
      </c>
      <c r="C1340" t="inlineStr">
        <is>
          <t>12</t>
        </is>
      </c>
      <c r="D1340" t="inlineStr">
        <is>
          <t>046</t>
        </is>
      </c>
      <c r="E1340" t="inlineStr">
        <is>
          <t>4939</t>
        </is>
      </c>
      <c r="F1340" t="inlineStr">
        <is>
          <t>BE</t>
        </is>
      </c>
      <c r="G1340" t="inlineStr">
        <is>
          <t>052069</t>
        </is>
      </c>
      <c r="H1340" t="inlineStr">
        <is>
          <t>24/12/2024</t>
        </is>
      </c>
      <c r="I1340" t="inlineStr">
        <is>
          <t>VERDE</t>
        </is>
      </c>
      <c r="J1340" t="inlineStr">
        <is>
          <t>http://www.aduanet.gob.pe/servlet/SgCDUI2?option=una&amp;n=40&amp;codaduana=046&amp;anoprese=2024&amp;numecorre=052069</t>
        </is>
      </c>
      <c r="K1340" t="inlineStr">
        <is>
          <t>2026-09-24T03:27:55.315194+00:00</t>
        </is>
      </c>
    </row>
    <row r="1341">
      <c r="A1341" t="inlineStr">
        <is>
          <t>20526179367</t>
        </is>
      </c>
      <c r="B1341" t="inlineStr">
        <is>
          <t>2024</t>
        </is>
      </c>
      <c r="C1341" t="inlineStr">
        <is>
          <t>12</t>
        </is>
      </c>
      <c r="D1341" t="inlineStr">
        <is>
          <t>046</t>
        </is>
      </c>
      <c r="E1341" t="inlineStr">
        <is>
          <t>4939</t>
        </is>
      </c>
      <c r="F1341" t="inlineStr">
        <is>
          <t>NL</t>
        </is>
      </c>
      <c r="G1341" t="inlineStr">
        <is>
          <t>043827</t>
        </is>
      </c>
      <c r="H1341" t="inlineStr">
        <is>
          <t>02/12/2024</t>
        </is>
      </c>
      <c r="I1341" t="inlineStr">
        <is>
          <t>VERDE</t>
        </is>
      </c>
      <c r="J1341" t="inlineStr">
        <is>
          <t>http://www.aduanet.gob.pe/servlet/SgCDUI2?option=una&amp;n=40&amp;codaduana=046&amp;anoprese=2024&amp;numecorre=043827</t>
        </is>
      </c>
      <c r="K1341" t="inlineStr">
        <is>
          <t>2026-09-24T03:27:55.941298+00:00</t>
        </is>
      </c>
    </row>
    <row r="1342">
      <c r="A1342" t="inlineStr">
        <is>
          <t>20526179367</t>
        </is>
      </c>
      <c r="B1342" t="inlineStr">
        <is>
          <t>2024</t>
        </is>
      </c>
      <c r="C1342" t="inlineStr">
        <is>
          <t>12</t>
        </is>
      </c>
      <c r="D1342" t="inlineStr">
        <is>
          <t>046</t>
        </is>
      </c>
      <c r="E1342" t="inlineStr">
        <is>
          <t>4939</t>
        </is>
      </c>
      <c r="F1342" t="inlineStr">
        <is>
          <t>NL</t>
        </is>
      </c>
      <c r="G1342" t="inlineStr">
        <is>
          <t>048410</t>
        </is>
      </c>
      <c r="H1342" t="inlineStr">
        <is>
          <t>16/12/2024</t>
        </is>
      </c>
      <c r="I1342" t="inlineStr">
        <is>
          <t>VERDE</t>
        </is>
      </c>
      <c r="J1342" t="inlineStr">
        <is>
          <t>http://www.aduanet.gob.pe/servlet/SgCDUI2?option=una&amp;n=40&amp;codaduana=046&amp;anoprese=2024&amp;numecorre=048410</t>
        </is>
      </c>
      <c r="K1342" t="inlineStr">
        <is>
          <t>2026-09-24T03:27:55.941298+00:00</t>
        </is>
      </c>
    </row>
    <row r="1343">
      <c r="A1343" t="inlineStr">
        <is>
          <t>20526179367</t>
        </is>
      </c>
      <c r="B1343" t="inlineStr">
        <is>
          <t>2024</t>
        </is>
      </c>
      <c r="C1343" t="inlineStr">
        <is>
          <t>12</t>
        </is>
      </c>
      <c r="D1343" t="inlineStr">
        <is>
          <t>046</t>
        </is>
      </c>
      <c r="E1343" t="inlineStr">
        <is>
          <t>4939</t>
        </is>
      </c>
      <c r="F1343" t="inlineStr">
        <is>
          <t>NL</t>
        </is>
      </c>
      <c r="G1343" t="inlineStr">
        <is>
          <t>051482</t>
        </is>
      </c>
      <c r="H1343" t="inlineStr">
        <is>
          <t>23/12/2024</t>
        </is>
      </c>
      <c r="I1343" t="inlineStr">
        <is>
          <t>VERDE</t>
        </is>
      </c>
      <c r="J1343" t="inlineStr">
        <is>
          <t>http://www.aduanet.gob.pe/servlet/SgCDUI2?option=una&amp;n=40&amp;codaduana=046&amp;anoprese=2024&amp;numecorre=051482</t>
        </is>
      </c>
      <c r="K1343" t="inlineStr">
        <is>
          <t>2026-09-24T03:27:55.941298+00:00</t>
        </is>
      </c>
    </row>
    <row r="1344">
      <c r="A1344" t="inlineStr">
        <is>
          <t>20526179367</t>
        </is>
      </c>
      <c r="B1344" t="inlineStr">
        <is>
          <t>2024</t>
        </is>
      </c>
      <c r="C1344" t="inlineStr">
        <is>
          <t>1</t>
        </is>
      </c>
      <c r="D1344" t="inlineStr">
        <is>
          <t>046</t>
        </is>
      </c>
      <c r="E1344" t="inlineStr">
        <is>
          <t>4939</t>
        </is>
      </c>
      <c r="F1344" t="inlineStr">
        <is>
          <t>DE</t>
        </is>
      </c>
      <c r="G1344" t="inlineStr">
        <is>
          <t>000194</t>
        </is>
      </c>
      <c r="H1344" t="inlineStr">
        <is>
          <t>07/01/2024</t>
        </is>
      </c>
      <c r="I1344" t="inlineStr">
        <is>
          <t>VERDE</t>
        </is>
      </c>
      <c r="J1344" t="inlineStr">
        <is>
          <t>http://www.aduanet.gob.pe/servlet/SgCDUI2?option=una&amp;n=40&amp;codaduana=046&amp;anoprese=2024&amp;numecorre=000194</t>
        </is>
      </c>
      <c r="K1344" t="inlineStr">
        <is>
          <t>2026-09-24T03:27:56.828471+00:00</t>
        </is>
      </c>
    </row>
    <row r="1345">
      <c r="A1345" t="inlineStr">
        <is>
          <t>20526179367</t>
        </is>
      </c>
      <c r="B1345" t="inlineStr">
        <is>
          <t>2024</t>
        </is>
      </c>
      <c r="C1345" t="inlineStr">
        <is>
          <t>1</t>
        </is>
      </c>
      <c r="D1345" t="inlineStr">
        <is>
          <t>046</t>
        </is>
      </c>
      <c r="E1345" t="inlineStr">
        <is>
          <t>4939</t>
        </is>
      </c>
      <c r="F1345" t="inlineStr">
        <is>
          <t>DE</t>
        </is>
      </c>
      <c r="G1345" t="inlineStr">
        <is>
          <t>000655</t>
        </is>
      </c>
      <c r="H1345" t="inlineStr">
        <is>
          <t>13/01/2024</t>
        </is>
      </c>
      <c r="I1345" t="inlineStr">
        <is>
          <t>VERDE</t>
        </is>
      </c>
      <c r="J1345" t="inlineStr">
        <is>
          <t>http://www.aduanet.gob.pe/servlet/SgCDUI2?option=una&amp;n=40&amp;codaduana=046&amp;anoprese=2024&amp;numecorre=000655</t>
        </is>
      </c>
      <c r="K1345" t="inlineStr">
        <is>
          <t>2026-09-24T03:27:56.828471+00:00</t>
        </is>
      </c>
    </row>
    <row r="1346">
      <c r="A1346" t="inlineStr">
        <is>
          <t>20526179367</t>
        </is>
      </c>
      <c r="B1346" t="inlineStr">
        <is>
          <t>2024</t>
        </is>
      </c>
      <c r="C1346" t="inlineStr">
        <is>
          <t>1</t>
        </is>
      </c>
      <c r="D1346" t="inlineStr">
        <is>
          <t>046</t>
        </is>
      </c>
      <c r="E1346" t="inlineStr">
        <is>
          <t>4939</t>
        </is>
      </c>
      <c r="F1346" t="inlineStr">
        <is>
          <t>DE</t>
        </is>
      </c>
      <c r="G1346" t="inlineStr">
        <is>
          <t>001421</t>
        </is>
      </c>
      <c r="H1346" t="inlineStr">
        <is>
          <t>21/01/2024</t>
        </is>
      </c>
      <c r="I1346" t="inlineStr">
        <is>
          <t>VERDE</t>
        </is>
      </c>
      <c r="J1346" t="inlineStr">
        <is>
          <t>http://www.aduanet.gob.pe/servlet/SgCDUI2?option=una&amp;n=40&amp;codaduana=046&amp;anoprese=2024&amp;numecorre=001421</t>
        </is>
      </c>
      <c r="K1346" t="inlineStr">
        <is>
          <t>2026-09-24T03:27:56.828471+00:00</t>
        </is>
      </c>
    </row>
    <row r="1347">
      <c r="A1347" t="inlineStr">
        <is>
          <t>20526179367</t>
        </is>
      </c>
      <c r="B1347" t="inlineStr">
        <is>
          <t>2024</t>
        </is>
      </c>
      <c r="C1347" t="inlineStr">
        <is>
          <t>1</t>
        </is>
      </c>
      <c r="D1347" t="inlineStr">
        <is>
          <t>046</t>
        </is>
      </c>
      <c r="E1347" t="inlineStr">
        <is>
          <t>4939</t>
        </is>
      </c>
      <c r="F1347" t="inlineStr">
        <is>
          <t>DE</t>
        </is>
      </c>
      <c r="G1347" t="inlineStr">
        <is>
          <t>001761</t>
        </is>
      </c>
      <c r="H1347" t="inlineStr">
        <is>
          <t>21/01/2024</t>
        </is>
      </c>
      <c r="I1347" t="inlineStr">
        <is>
          <t>VERDE</t>
        </is>
      </c>
      <c r="J1347" t="inlineStr">
        <is>
          <t>http://www.aduanet.gob.pe/servlet/SgCDUI2?option=una&amp;n=40&amp;codaduana=046&amp;anoprese=2024&amp;numecorre=001761</t>
        </is>
      </c>
      <c r="K1347" t="inlineStr">
        <is>
          <t>2026-09-24T03:27:56.828471+00:00</t>
        </is>
      </c>
    </row>
    <row r="1348">
      <c r="A1348" t="inlineStr">
        <is>
          <t>20526179367</t>
        </is>
      </c>
      <c r="B1348" t="inlineStr">
        <is>
          <t>2024</t>
        </is>
      </c>
      <c r="C1348" t="inlineStr">
        <is>
          <t>1</t>
        </is>
      </c>
      <c r="D1348" t="inlineStr">
        <is>
          <t>046</t>
        </is>
      </c>
      <c r="E1348" t="inlineStr">
        <is>
          <t>4939</t>
        </is>
      </c>
      <c r="F1348" t="inlineStr">
        <is>
          <t>DE</t>
        </is>
      </c>
      <c r="G1348" t="inlineStr">
        <is>
          <t>002591</t>
        </is>
      </c>
      <c r="H1348" t="inlineStr">
        <is>
          <t>28/01/2024</t>
        </is>
      </c>
      <c r="I1348" t="inlineStr">
        <is>
          <t>VERDE</t>
        </is>
      </c>
      <c r="J1348" t="inlineStr">
        <is>
          <t>http://www.aduanet.gob.pe/servlet/SgCDUI2?option=una&amp;n=40&amp;codaduana=046&amp;anoprese=2024&amp;numecorre=002591</t>
        </is>
      </c>
      <c r="K1348" t="inlineStr">
        <is>
          <t>2026-09-24T03:27:56.828471+00:00</t>
        </is>
      </c>
    </row>
    <row r="1349">
      <c r="A1349" t="inlineStr">
        <is>
          <t>20526179367</t>
        </is>
      </c>
      <c r="B1349" t="inlineStr">
        <is>
          <t>2024</t>
        </is>
      </c>
      <c r="C1349" t="inlineStr">
        <is>
          <t>1</t>
        </is>
      </c>
      <c r="D1349" t="inlineStr">
        <is>
          <t>046</t>
        </is>
      </c>
      <c r="E1349" t="inlineStr">
        <is>
          <t>4939</t>
        </is>
      </c>
      <c r="F1349" t="inlineStr">
        <is>
          <t>NL</t>
        </is>
      </c>
      <c r="G1349" t="inlineStr">
        <is>
          <t>000292</t>
        </is>
      </c>
      <c r="H1349" t="inlineStr">
        <is>
          <t>07/01/2024</t>
        </is>
      </c>
      <c r="I1349" t="inlineStr">
        <is>
          <t>VERDE</t>
        </is>
      </c>
      <c r="J1349" t="inlineStr">
        <is>
          <t>http://www.aduanet.gob.pe/servlet/SgCDUI2?option=una&amp;n=40&amp;codaduana=046&amp;anoprese=2024&amp;numecorre=000292</t>
        </is>
      </c>
      <c r="K1349" t="inlineStr">
        <is>
          <t>2026-09-24T03:27:57.811516+00:00</t>
        </is>
      </c>
    </row>
    <row r="1350">
      <c r="A1350" t="inlineStr">
        <is>
          <t>20526179367</t>
        </is>
      </c>
      <c r="B1350" t="inlineStr">
        <is>
          <t>2024</t>
        </is>
      </c>
      <c r="C1350" t="inlineStr">
        <is>
          <t>1</t>
        </is>
      </c>
      <c r="D1350" t="inlineStr">
        <is>
          <t>046</t>
        </is>
      </c>
      <c r="E1350" t="inlineStr">
        <is>
          <t>4939</t>
        </is>
      </c>
      <c r="F1350" t="inlineStr">
        <is>
          <t>NL</t>
        </is>
      </c>
      <c r="G1350" t="inlineStr">
        <is>
          <t>000958</t>
        </is>
      </c>
      <c r="H1350" t="inlineStr">
        <is>
          <t>13/01/2024</t>
        </is>
      </c>
      <c r="I1350" t="inlineStr">
        <is>
          <t>VERDE</t>
        </is>
      </c>
      <c r="J1350" t="inlineStr">
        <is>
          <t>http://www.aduanet.gob.pe/servlet/SgCDUI2?option=una&amp;n=40&amp;codaduana=046&amp;anoprese=2024&amp;numecorre=000958</t>
        </is>
      </c>
      <c r="K1350" t="inlineStr">
        <is>
          <t>2026-09-24T03:27:57.811516+00:00</t>
        </is>
      </c>
    </row>
    <row r="1351">
      <c r="A1351" t="inlineStr">
        <is>
          <t>20526179367</t>
        </is>
      </c>
      <c r="B1351" t="inlineStr">
        <is>
          <t>2024</t>
        </is>
      </c>
      <c r="C1351" t="inlineStr">
        <is>
          <t>1</t>
        </is>
      </c>
      <c r="D1351" t="inlineStr">
        <is>
          <t>046</t>
        </is>
      </c>
      <c r="E1351" t="inlineStr">
        <is>
          <t>4939</t>
        </is>
      </c>
      <c r="F1351" t="inlineStr">
        <is>
          <t>NL</t>
        </is>
      </c>
      <c r="G1351" t="inlineStr">
        <is>
          <t>001608</t>
        </is>
      </c>
      <c r="H1351" t="inlineStr">
        <is>
          <t>21/01/2024</t>
        </is>
      </c>
      <c r="I1351" t="inlineStr">
        <is>
          <t>VERDE</t>
        </is>
      </c>
      <c r="J1351" t="inlineStr">
        <is>
          <t>http://www.aduanet.gob.pe/servlet/SgCDUI2?option=una&amp;n=40&amp;codaduana=046&amp;anoprese=2024&amp;numecorre=001608</t>
        </is>
      </c>
      <c r="K1351" t="inlineStr">
        <is>
          <t>2026-09-24T03:27:57.811516+00:00</t>
        </is>
      </c>
    </row>
    <row r="1352">
      <c r="A1352" t="inlineStr">
        <is>
          <t>20526179367</t>
        </is>
      </c>
      <c r="B1352" t="inlineStr">
        <is>
          <t>2024</t>
        </is>
      </c>
      <c r="C1352" t="inlineStr">
        <is>
          <t>1</t>
        </is>
      </c>
      <c r="D1352" t="inlineStr">
        <is>
          <t>046</t>
        </is>
      </c>
      <c r="E1352" t="inlineStr">
        <is>
          <t>4939</t>
        </is>
      </c>
      <c r="F1352" t="inlineStr">
        <is>
          <t>NL</t>
        </is>
      </c>
      <c r="G1352" t="inlineStr">
        <is>
          <t>002189</t>
        </is>
      </c>
      <c r="H1352" t="inlineStr">
        <is>
          <t>28/01/2024</t>
        </is>
      </c>
      <c r="I1352" t="inlineStr">
        <is>
          <t>VERDE</t>
        </is>
      </c>
      <c r="J1352" t="inlineStr">
        <is>
          <t>http://www.aduanet.gob.pe/servlet/SgCDUI2?option=una&amp;n=40&amp;codaduana=046&amp;anoprese=2024&amp;numecorre=002189</t>
        </is>
      </c>
      <c r="K1352" t="inlineStr">
        <is>
          <t>2026-09-24T03:27:57.811516+00:00</t>
        </is>
      </c>
    </row>
    <row r="1353">
      <c r="A1353" t="inlineStr">
        <is>
          <t>20526179367</t>
        </is>
      </c>
      <c r="B1353" t="inlineStr">
        <is>
          <t>2024</t>
        </is>
      </c>
      <c r="C1353" t="inlineStr">
        <is>
          <t>2</t>
        </is>
      </c>
      <c r="D1353" t="inlineStr">
        <is>
          <t>046</t>
        </is>
      </c>
      <c r="E1353" t="inlineStr">
        <is>
          <t>4939</t>
        </is>
      </c>
      <c r="F1353" t="inlineStr">
        <is>
          <t>DE</t>
        </is>
      </c>
      <c r="G1353" t="inlineStr">
        <is>
          <t>003765</t>
        </is>
      </c>
      <c r="H1353" t="inlineStr">
        <is>
          <t>05/02/2024</t>
        </is>
      </c>
      <c r="I1353" t="inlineStr">
        <is>
          <t>VERDE</t>
        </is>
      </c>
      <c r="J1353" t="inlineStr">
        <is>
          <t>http://www.aduanet.gob.pe/servlet/SgCDUI2?option=una&amp;n=40&amp;codaduana=046&amp;anoprese=2024&amp;numecorre=003765</t>
        </is>
      </c>
      <c r="K1353" t="inlineStr">
        <is>
          <t>2026-09-24T03:27:58.838231+00:00</t>
        </is>
      </c>
    </row>
    <row r="1354">
      <c r="A1354" t="inlineStr">
        <is>
          <t>20526179367</t>
        </is>
      </c>
      <c r="B1354" t="inlineStr">
        <is>
          <t>2024</t>
        </is>
      </c>
      <c r="C1354" t="inlineStr">
        <is>
          <t>2</t>
        </is>
      </c>
      <c r="D1354" t="inlineStr">
        <is>
          <t>046</t>
        </is>
      </c>
      <c r="E1354" t="inlineStr">
        <is>
          <t>4939</t>
        </is>
      </c>
      <c r="F1354" t="inlineStr">
        <is>
          <t>DE</t>
        </is>
      </c>
      <c r="G1354" t="inlineStr">
        <is>
          <t>004008</t>
        </is>
      </c>
      <c r="H1354" t="inlineStr">
        <is>
          <t>12/02/2024</t>
        </is>
      </c>
      <c r="I1354" t="inlineStr">
        <is>
          <t>VERDE</t>
        </is>
      </c>
      <c r="J1354" t="inlineStr">
        <is>
          <t>http://www.aduanet.gob.pe/servlet/SgCDUI2?option=una&amp;n=40&amp;codaduana=046&amp;anoprese=2024&amp;numecorre=004008</t>
        </is>
      </c>
      <c r="K1354" t="inlineStr">
        <is>
          <t>2026-09-24T03:27:58.838231+00:00</t>
        </is>
      </c>
    </row>
    <row r="1355">
      <c r="A1355" t="inlineStr">
        <is>
          <t>20526179367</t>
        </is>
      </c>
      <c r="B1355" t="inlineStr">
        <is>
          <t>2024</t>
        </is>
      </c>
      <c r="C1355" t="inlineStr">
        <is>
          <t>2</t>
        </is>
      </c>
      <c r="D1355" t="inlineStr">
        <is>
          <t>046</t>
        </is>
      </c>
      <c r="E1355" t="inlineStr">
        <is>
          <t>4939</t>
        </is>
      </c>
      <c r="F1355" t="inlineStr">
        <is>
          <t>DE</t>
        </is>
      </c>
      <c r="G1355" t="inlineStr">
        <is>
          <t>004751</t>
        </is>
      </c>
      <c r="H1355" t="inlineStr">
        <is>
          <t>19/02/2024</t>
        </is>
      </c>
      <c r="I1355" t="inlineStr">
        <is>
          <t>VERDE</t>
        </is>
      </c>
      <c r="J1355" t="inlineStr">
        <is>
          <t>http://www.aduanet.gob.pe/servlet/SgCDUI2?option=una&amp;n=40&amp;codaduana=046&amp;anoprese=2024&amp;numecorre=004751</t>
        </is>
      </c>
      <c r="K1355" t="inlineStr">
        <is>
          <t>2026-09-24T03:27:58.838231+00:00</t>
        </is>
      </c>
    </row>
    <row r="1356">
      <c r="A1356" t="inlineStr">
        <is>
          <t>20526179367</t>
        </is>
      </c>
      <c r="B1356" t="inlineStr">
        <is>
          <t>2024</t>
        </is>
      </c>
      <c r="C1356" t="inlineStr">
        <is>
          <t>2</t>
        </is>
      </c>
      <c r="D1356" t="inlineStr">
        <is>
          <t>046</t>
        </is>
      </c>
      <c r="E1356" t="inlineStr">
        <is>
          <t>4939</t>
        </is>
      </c>
      <c r="F1356" t="inlineStr">
        <is>
          <t>DE</t>
        </is>
      </c>
      <c r="G1356" t="inlineStr">
        <is>
          <t>005771</t>
        </is>
      </c>
      <c r="H1356" t="inlineStr">
        <is>
          <t>26/02/2024</t>
        </is>
      </c>
      <c r="I1356" t="inlineStr">
        <is>
          <t>VERDE</t>
        </is>
      </c>
      <c r="J1356" t="inlineStr">
        <is>
          <t>http://www.aduanet.gob.pe/servlet/SgCDUI2?option=una&amp;n=40&amp;codaduana=046&amp;anoprese=2024&amp;numecorre=005771</t>
        </is>
      </c>
      <c r="K1356" t="inlineStr">
        <is>
          <t>2026-09-24T03:27:58.838231+00:00</t>
        </is>
      </c>
    </row>
    <row r="1357">
      <c r="A1357" t="inlineStr">
        <is>
          <t>20526179367</t>
        </is>
      </c>
      <c r="B1357" t="inlineStr">
        <is>
          <t>2024</t>
        </is>
      </c>
      <c r="C1357" t="inlineStr">
        <is>
          <t>2</t>
        </is>
      </c>
      <c r="D1357" t="inlineStr">
        <is>
          <t>046</t>
        </is>
      </c>
      <c r="E1357" t="inlineStr">
        <is>
          <t>4939</t>
        </is>
      </c>
      <c r="F1357" t="inlineStr">
        <is>
          <t>NL</t>
        </is>
      </c>
      <c r="G1357" t="inlineStr">
        <is>
          <t>003175</t>
        </is>
      </c>
      <c r="H1357" t="inlineStr">
        <is>
          <t>05/02/2024</t>
        </is>
      </c>
      <c r="I1357" t="inlineStr">
        <is>
          <t>VERDE</t>
        </is>
      </c>
      <c r="J1357" t="inlineStr">
        <is>
          <t>http://www.aduanet.gob.pe/servlet/SgCDUI2?option=una&amp;n=40&amp;codaduana=046&amp;anoprese=2024&amp;numecorre=003175</t>
        </is>
      </c>
      <c r="K1357" t="inlineStr">
        <is>
          <t>2026-09-24T03:27:59.781794+00:00</t>
        </is>
      </c>
    </row>
    <row r="1358">
      <c r="A1358" t="inlineStr">
        <is>
          <t>20526179367</t>
        </is>
      </c>
      <c r="B1358" t="inlineStr">
        <is>
          <t>2024</t>
        </is>
      </c>
      <c r="C1358" t="inlineStr">
        <is>
          <t>2</t>
        </is>
      </c>
      <c r="D1358" t="inlineStr">
        <is>
          <t>046</t>
        </is>
      </c>
      <c r="E1358" t="inlineStr">
        <is>
          <t>4939</t>
        </is>
      </c>
      <c r="F1358" t="inlineStr">
        <is>
          <t>NL</t>
        </is>
      </c>
      <c r="G1358" t="inlineStr">
        <is>
          <t>005640</t>
        </is>
      </c>
      <c r="H1358" t="inlineStr">
        <is>
          <t>26/02/2024</t>
        </is>
      </c>
      <c r="I1358" t="inlineStr">
        <is>
          <t>VERDE</t>
        </is>
      </c>
      <c r="J1358" t="inlineStr">
        <is>
          <t>http://www.aduanet.gob.pe/servlet/SgCDUI2?option=una&amp;n=40&amp;codaduana=046&amp;anoprese=2024&amp;numecorre=005640</t>
        </is>
      </c>
      <c r="K1358" t="inlineStr">
        <is>
          <t>2026-09-24T03:27:59.781794+00:00</t>
        </is>
      </c>
    </row>
    <row r="1359">
      <c r="A1359" t="inlineStr">
        <is>
          <t>20526179367</t>
        </is>
      </c>
      <c r="B1359" t="inlineStr">
        <is>
          <t>2024</t>
        </is>
      </c>
      <c r="C1359" t="inlineStr">
        <is>
          <t>7</t>
        </is>
      </c>
      <c r="D1359" t="inlineStr">
        <is>
          <t>046</t>
        </is>
      </c>
      <c r="E1359" t="inlineStr">
        <is>
          <t>4939</t>
        </is>
      </c>
      <c r="F1359" t="inlineStr">
        <is>
          <t>NL</t>
        </is>
      </c>
      <c r="G1359" t="inlineStr">
        <is>
          <t>016377</t>
        </is>
      </c>
      <c r="H1359" t="inlineStr">
        <is>
          <t>01/07/2024</t>
        </is>
      </c>
      <c r="I1359" t="inlineStr">
        <is>
          <t>VERDE</t>
        </is>
      </c>
      <c r="J1359" t="inlineStr">
        <is>
          <t>http://www.aduanet.gob.pe/servlet/SgCDUI2?option=una&amp;n=40&amp;codaduana=046&amp;anoprese=2024&amp;numecorre=016377</t>
        </is>
      </c>
      <c r="K1359" t="inlineStr">
        <is>
          <t>2026-09-24T03:28:00.695125+00:00</t>
        </is>
      </c>
    </row>
    <row r="1360">
      <c r="A1360" t="inlineStr">
        <is>
          <t>20526179367</t>
        </is>
      </c>
      <c r="B1360" t="inlineStr">
        <is>
          <t>2024</t>
        </is>
      </c>
      <c r="C1360" t="inlineStr">
        <is>
          <t>7</t>
        </is>
      </c>
      <c r="D1360" t="inlineStr">
        <is>
          <t>046</t>
        </is>
      </c>
      <c r="E1360" t="inlineStr">
        <is>
          <t>4939</t>
        </is>
      </c>
      <c r="F1360" t="inlineStr">
        <is>
          <t>NL</t>
        </is>
      </c>
      <c r="G1360" t="inlineStr">
        <is>
          <t>016642</t>
        </is>
      </c>
      <c r="H1360" t="inlineStr">
        <is>
          <t>08/07/2024</t>
        </is>
      </c>
      <c r="I1360" t="inlineStr">
        <is>
          <t>VERDE</t>
        </is>
      </c>
      <c r="J1360" t="inlineStr">
        <is>
          <t>http://www.aduanet.gob.pe/servlet/SgCDUI2?option=una&amp;n=40&amp;codaduana=046&amp;anoprese=2024&amp;numecorre=016642</t>
        </is>
      </c>
      <c r="K1360" t="inlineStr">
        <is>
          <t>2026-09-24T03:28:00.695125+00:00</t>
        </is>
      </c>
    </row>
    <row r="1361">
      <c r="A1361" t="inlineStr">
        <is>
          <t>20526179367</t>
        </is>
      </c>
      <c r="B1361" t="inlineStr">
        <is>
          <t>2024</t>
        </is>
      </c>
      <c r="C1361" t="inlineStr">
        <is>
          <t>7</t>
        </is>
      </c>
      <c r="D1361" t="inlineStr">
        <is>
          <t>046</t>
        </is>
      </c>
      <c r="E1361" t="inlineStr">
        <is>
          <t>4939</t>
        </is>
      </c>
      <c r="F1361" t="inlineStr">
        <is>
          <t>NL</t>
        </is>
      </c>
      <c r="G1361" t="inlineStr">
        <is>
          <t>017669</t>
        </is>
      </c>
      <c r="H1361" t="inlineStr">
        <is>
          <t>15/07/2024</t>
        </is>
      </c>
      <c r="I1361" t="inlineStr">
        <is>
          <t>VERDE</t>
        </is>
      </c>
      <c r="J1361" t="inlineStr">
        <is>
          <t>http://www.aduanet.gob.pe/servlet/SgCDUI2?option=una&amp;n=40&amp;codaduana=046&amp;anoprese=2024&amp;numecorre=017669</t>
        </is>
      </c>
      <c r="K1361" t="inlineStr">
        <is>
          <t>2026-09-24T03:28:00.695125+00:00</t>
        </is>
      </c>
    </row>
    <row r="1362">
      <c r="A1362" t="inlineStr">
        <is>
          <t>20526179367</t>
        </is>
      </c>
      <c r="B1362" t="inlineStr">
        <is>
          <t>2024</t>
        </is>
      </c>
      <c r="C1362" t="inlineStr">
        <is>
          <t>7</t>
        </is>
      </c>
      <c r="D1362" t="inlineStr">
        <is>
          <t>046</t>
        </is>
      </c>
      <c r="E1362" t="inlineStr">
        <is>
          <t>4939</t>
        </is>
      </c>
      <c r="F1362" t="inlineStr">
        <is>
          <t>NL</t>
        </is>
      </c>
      <c r="G1362" t="inlineStr">
        <is>
          <t>018180</t>
        </is>
      </c>
      <c r="H1362" t="inlineStr">
        <is>
          <t>22/07/2024</t>
        </is>
      </c>
      <c r="I1362" t="inlineStr">
        <is>
          <t>VERDE</t>
        </is>
      </c>
      <c r="J1362" t="inlineStr">
        <is>
          <t>http://www.aduanet.gob.pe/servlet/SgCDUI2?option=una&amp;n=40&amp;codaduana=046&amp;anoprese=2024&amp;numecorre=018180</t>
        </is>
      </c>
      <c r="K1362" t="inlineStr">
        <is>
          <t>2026-09-24T03:28:00.695125+00:00</t>
        </is>
      </c>
    </row>
    <row r="1363">
      <c r="A1363" t="inlineStr">
        <is>
          <t>20526179367</t>
        </is>
      </c>
      <c r="B1363" t="inlineStr">
        <is>
          <t>2024</t>
        </is>
      </c>
      <c r="C1363" t="inlineStr">
        <is>
          <t>7</t>
        </is>
      </c>
      <c r="D1363" t="inlineStr">
        <is>
          <t>046</t>
        </is>
      </c>
      <c r="E1363" t="inlineStr">
        <is>
          <t>4939</t>
        </is>
      </c>
      <c r="F1363" t="inlineStr">
        <is>
          <t>NL</t>
        </is>
      </c>
      <c r="G1363" t="inlineStr">
        <is>
          <t>019228</t>
        </is>
      </c>
      <c r="H1363" t="inlineStr">
        <is>
          <t>29/07/2024</t>
        </is>
      </c>
      <c r="I1363" t="inlineStr">
        <is>
          <t>VERDE</t>
        </is>
      </c>
      <c r="J1363" t="inlineStr">
        <is>
          <t>http://www.aduanet.gob.pe/servlet/SgCDUI2?option=una&amp;n=40&amp;codaduana=046&amp;anoprese=2024&amp;numecorre=019228</t>
        </is>
      </c>
      <c r="K1363" t="inlineStr">
        <is>
          <t>2026-09-24T03:28:00.695125+00:00</t>
        </is>
      </c>
    </row>
    <row r="1364">
      <c r="A1364" t="inlineStr">
        <is>
          <t>20526179367</t>
        </is>
      </c>
      <c r="B1364" t="inlineStr">
        <is>
          <t>2024</t>
        </is>
      </c>
      <c r="C1364" t="inlineStr">
        <is>
          <t>6</t>
        </is>
      </c>
      <c r="D1364" t="inlineStr">
        <is>
          <t>046</t>
        </is>
      </c>
      <c r="E1364" t="inlineStr">
        <is>
          <t>4939</t>
        </is>
      </c>
      <c r="F1364" t="inlineStr">
        <is>
          <t>NL</t>
        </is>
      </c>
      <c r="G1364" t="inlineStr">
        <is>
          <t>013663</t>
        </is>
      </c>
      <c r="H1364" t="inlineStr">
        <is>
          <t>03/06/2024</t>
        </is>
      </c>
      <c r="I1364" t="inlineStr">
        <is>
          <t>VERDE</t>
        </is>
      </c>
      <c r="J1364" t="inlineStr">
        <is>
          <t>http://www.aduanet.gob.pe/servlet/SgCDUI2?option=una&amp;n=40&amp;codaduana=046&amp;anoprese=2024&amp;numecorre=013663</t>
        </is>
      </c>
      <c r="K1364" t="inlineStr">
        <is>
          <t>2026-09-24T03:28:01.395828+00:00</t>
        </is>
      </c>
    </row>
    <row r="1365">
      <c r="A1365" t="inlineStr">
        <is>
          <t>20526179367</t>
        </is>
      </c>
      <c r="B1365" t="inlineStr">
        <is>
          <t>2024</t>
        </is>
      </c>
      <c r="C1365" t="inlineStr">
        <is>
          <t>6</t>
        </is>
      </c>
      <c r="D1365" t="inlineStr">
        <is>
          <t>046</t>
        </is>
      </c>
      <c r="E1365" t="inlineStr">
        <is>
          <t>4939</t>
        </is>
      </c>
      <c r="F1365" t="inlineStr">
        <is>
          <t>NL</t>
        </is>
      </c>
      <c r="G1365" t="inlineStr">
        <is>
          <t>014283</t>
        </is>
      </c>
      <c r="H1365" t="inlineStr">
        <is>
          <t>10/06/2024</t>
        </is>
      </c>
      <c r="I1365" t="inlineStr">
        <is>
          <t>VERDE</t>
        </is>
      </c>
      <c r="J1365" t="inlineStr">
        <is>
          <t>http://www.aduanet.gob.pe/servlet/SgCDUI2?option=una&amp;n=40&amp;codaduana=046&amp;anoprese=2024&amp;numecorre=014283</t>
        </is>
      </c>
      <c r="K1365" t="inlineStr">
        <is>
          <t>2026-09-24T03:28:01.395828+00:00</t>
        </is>
      </c>
    </row>
    <row r="1366">
      <c r="A1366" t="inlineStr">
        <is>
          <t>20526179367</t>
        </is>
      </c>
      <c r="B1366" t="inlineStr">
        <is>
          <t>2024</t>
        </is>
      </c>
      <c r="C1366" t="inlineStr">
        <is>
          <t>6</t>
        </is>
      </c>
      <c r="D1366" t="inlineStr">
        <is>
          <t>046</t>
        </is>
      </c>
      <c r="E1366" t="inlineStr">
        <is>
          <t>4939</t>
        </is>
      </c>
      <c r="F1366" t="inlineStr">
        <is>
          <t>NL</t>
        </is>
      </c>
      <c r="G1366" t="inlineStr">
        <is>
          <t>014667</t>
        </is>
      </c>
      <c r="H1366" t="inlineStr">
        <is>
          <t>16/06/2024</t>
        </is>
      </c>
      <c r="I1366" t="inlineStr">
        <is>
          <t>VERDE</t>
        </is>
      </c>
      <c r="J1366" t="inlineStr">
        <is>
          <t>http://www.aduanet.gob.pe/servlet/SgCDUI2?option=una&amp;n=40&amp;codaduana=046&amp;anoprese=2024&amp;numecorre=014667</t>
        </is>
      </c>
      <c r="K1366" t="inlineStr">
        <is>
          <t>2026-09-24T03:28:01.395828+00:00</t>
        </is>
      </c>
    </row>
    <row r="1367">
      <c r="A1367" t="inlineStr">
        <is>
          <t>20526179367</t>
        </is>
      </c>
      <c r="B1367" t="inlineStr">
        <is>
          <t>2024</t>
        </is>
      </c>
      <c r="C1367" t="inlineStr">
        <is>
          <t>6</t>
        </is>
      </c>
      <c r="D1367" t="inlineStr">
        <is>
          <t>046</t>
        </is>
      </c>
      <c r="E1367" t="inlineStr">
        <is>
          <t>4939</t>
        </is>
      </c>
      <c r="F1367" t="inlineStr">
        <is>
          <t>NL</t>
        </is>
      </c>
      <c r="G1367" t="inlineStr">
        <is>
          <t>015363</t>
        </is>
      </c>
      <c r="H1367" t="inlineStr">
        <is>
          <t>24/06/2024</t>
        </is>
      </c>
      <c r="I1367" t="inlineStr">
        <is>
          <t>VERDE</t>
        </is>
      </c>
      <c r="J1367" t="inlineStr">
        <is>
          <t>http://www.aduanet.gob.pe/servlet/SgCDUI2?option=una&amp;n=40&amp;codaduana=046&amp;anoprese=2024&amp;numecorre=015363</t>
        </is>
      </c>
      <c r="K1367" t="inlineStr">
        <is>
          <t>2026-09-24T03:28:01.395828+00:00</t>
        </is>
      </c>
    </row>
    <row r="1368">
      <c r="A1368" t="inlineStr">
        <is>
          <t>20526179367</t>
        </is>
      </c>
      <c r="B1368" t="inlineStr">
        <is>
          <t>2024</t>
        </is>
      </c>
      <c r="C1368" t="inlineStr">
        <is>
          <t>3</t>
        </is>
      </c>
      <c r="D1368" t="inlineStr">
        <is>
          <t>046</t>
        </is>
      </c>
      <c r="E1368" t="inlineStr">
        <is>
          <t>4939</t>
        </is>
      </c>
      <c r="F1368" t="inlineStr">
        <is>
          <t>DE</t>
        </is>
      </c>
      <c r="G1368" t="inlineStr">
        <is>
          <t>006791</t>
        </is>
      </c>
      <c r="H1368" t="inlineStr">
        <is>
          <t>04/03/2024</t>
        </is>
      </c>
      <c r="I1368" t="inlineStr">
        <is>
          <t>VERDE</t>
        </is>
      </c>
      <c r="J1368" t="inlineStr">
        <is>
          <t>http://www.aduanet.gob.pe/servlet/SgCDUI2?option=una&amp;n=40&amp;codaduana=046&amp;anoprese=2024&amp;numecorre=006791</t>
        </is>
      </c>
      <c r="K1368" t="inlineStr">
        <is>
          <t>2026-09-24T03:28:02.048846+00:00</t>
        </is>
      </c>
    </row>
    <row r="1369">
      <c r="A1369" t="inlineStr">
        <is>
          <t>20526179367</t>
        </is>
      </c>
      <c r="B1369" t="inlineStr">
        <is>
          <t>2024</t>
        </is>
      </c>
      <c r="C1369" t="inlineStr">
        <is>
          <t>3</t>
        </is>
      </c>
      <c r="D1369" t="inlineStr">
        <is>
          <t>046</t>
        </is>
      </c>
      <c r="E1369" t="inlineStr">
        <is>
          <t>4939</t>
        </is>
      </c>
      <c r="F1369" t="inlineStr">
        <is>
          <t>DE</t>
        </is>
      </c>
      <c r="G1369" t="inlineStr">
        <is>
          <t>007455</t>
        </is>
      </c>
      <c r="H1369" t="inlineStr">
        <is>
          <t>11/03/2024</t>
        </is>
      </c>
      <c r="I1369" t="inlineStr">
        <is>
          <t>VERDE</t>
        </is>
      </c>
      <c r="J1369" t="inlineStr">
        <is>
          <t>http://www.aduanet.gob.pe/servlet/SgCDUI2?option=una&amp;n=40&amp;codaduana=046&amp;anoprese=2024&amp;numecorre=007455</t>
        </is>
      </c>
      <c r="K1369" t="inlineStr">
        <is>
          <t>2026-09-24T03:28:02.048846+00:00</t>
        </is>
      </c>
    </row>
    <row r="1370">
      <c r="A1370" t="inlineStr">
        <is>
          <t>20526179367</t>
        </is>
      </c>
      <c r="B1370" t="inlineStr">
        <is>
          <t>2024</t>
        </is>
      </c>
      <c r="C1370" t="inlineStr">
        <is>
          <t>3</t>
        </is>
      </c>
      <c r="D1370" t="inlineStr">
        <is>
          <t>046</t>
        </is>
      </c>
      <c r="E1370" t="inlineStr">
        <is>
          <t>4939</t>
        </is>
      </c>
      <c r="F1370" t="inlineStr">
        <is>
          <t>DE</t>
        </is>
      </c>
      <c r="G1370" t="inlineStr">
        <is>
          <t>008177</t>
        </is>
      </c>
      <c r="H1370" t="inlineStr">
        <is>
          <t>17/03/2024</t>
        </is>
      </c>
      <c r="I1370" t="inlineStr">
        <is>
          <t>VERDE</t>
        </is>
      </c>
      <c r="J1370" t="inlineStr">
        <is>
          <t>http://www.aduanet.gob.pe/servlet/SgCDUI2?option=una&amp;n=40&amp;codaduana=046&amp;anoprese=2024&amp;numecorre=008177</t>
        </is>
      </c>
      <c r="K1370" t="inlineStr">
        <is>
          <t>2026-09-24T03:28:02.048846+00:00</t>
        </is>
      </c>
    </row>
    <row r="1371">
      <c r="A1371" t="inlineStr">
        <is>
          <t>20526179367</t>
        </is>
      </c>
      <c r="B1371" t="inlineStr">
        <is>
          <t>2024</t>
        </is>
      </c>
      <c r="C1371" t="inlineStr">
        <is>
          <t>3</t>
        </is>
      </c>
      <c r="D1371" t="inlineStr">
        <is>
          <t>046</t>
        </is>
      </c>
      <c r="E1371" t="inlineStr">
        <is>
          <t>4939</t>
        </is>
      </c>
      <c r="F1371" t="inlineStr">
        <is>
          <t>DE</t>
        </is>
      </c>
      <c r="G1371" t="inlineStr">
        <is>
          <t>008280</t>
        </is>
      </c>
      <c r="H1371" t="inlineStr">
        <is>
          <t>24/03/2024</t>
        </is>
      </c>
      <c r="I1371" t="inlineStr">
        <is>
          <t>VERDE</t>
        </is>
      </c>
      <c r="J1371" t="inlineStr">
        <is>
          <t>http://www.aduanet.gob.pe/servlet/SgCDUI2?option=una&amp;n=40&amp;codaduana=046&amp;anoprese=2024&amp;numecorre=008280</t>
        </is>
      </c>
      <c r="K1371" t="inlineStr">
        <is>
          <t>2026-09-24T03:28:02.048846+00:00</t>
        </is>
      </c>
    </row>
    <row r="1372">
      <c r="A1372" t="inlineStr">
        <is>
          <t>20526179367</t>
        </is>
      </c>
      <c r="B1372" t="inlineStr">
        <is>
          <t>2024</t>
        </is>
      </c>
      <c r="C1372" t="inlineStr">
        <is>
          <t>3</t>
        </is>
      </c>
      <c r="D1372" t="inlineStr">
        <is>
          <t>046</t>
        </is>
      </c>
      <c r="E1372" t="inlineStr">
        <is>
          <t>4939</t>
        </is>
      </c>
      <c r="F1372" t="inlineStr">
        <is>
          <t>DE</t>
        </is>
      </c>
      <c r="G1372" t="inlineStr">
        <is>
          <t>009232</t>
        </is>
      </c>
      <c r="H1372" t="inlineStr">
        <is>
          <t>31/03/2024</t>
        </is>
      </c>
      <c r="I1372" t="inlineStr">
        <is>
          <t>VERDE</t>
        </is>
      </c>
      <c r="J1372" t="inlineStr">
        <is>
          <t>http://www.aduanet.gob.pe/servlet/SgCDUI2?option=una&amp;n=40&amp;codaduana=046&amp;anoprese=2024&amp;numecorre=009232</t>
        </is>
      </c>
      <c r="K1372" t="inlineStr">
        <is>
          <t>2026-09-24T03:28:02.048846+00:00</t>
        </is>
      </c>
    </row>
    <row r="1373">
      <c r="A1373" t="inlineStr">
        <is>
          <t>20526179367</t>
        </is>
      </c>
      <c r="B1373" t="inlineStr">
        <is>
          <t>2024</t>
        </is>
      </c>
      <c r="C1373" t="inlineStr">
        <is>
          <t>3</t>
        </is>
      </c>
      <c r="D1373" t="inlineStr">
        <is>
          <t>046</t>
        </is>
      </c>
      <c r="E1373" t="inlineStr">
        <is>
          <t>4939</t>
        </is>
      </c>
      <c r="F1373" t="inlineStr">
        <is>
          <t>NL</t>
        </is>
      </c>
      <c r="G1373" t="inlineStr">
        <is>
          <t>006201</t>
        </is>
      </c>
      <c r="H1373" t="inlineStr">
        <is>
          <t>04/03/2024</t>
        </is>
      </c>
      <c r="I1373" t="inlineStr">
        <is>
          <t>VERDE</t>
        </is>
      </c>
      <c r="J1373" t="inlineStr">
        <is>
          <t>http://www.aduanet.gob.pe/servlet/SgCDUI2?option=una&amp;n=40&amp;codaduana=046&amp;anoprese=2024&amp;numecorre=006201</t>
        </is>
      </c>
      <c r="K1373" t="inlineStr">
        <is>
          <t>2026-09-24T03:28:02.659958+00:00</t>
        </is>
      </c>
    </row>
    <row r="1374">
      <c r="A1374" t="inlineStr">
        <is>
          <t>20526179367</t>
        </is>
      </c>
      <c r="B1374" t="inlineStr">
        <is>
          <t>2024</t>
        </is>
      </c>
      <c r="C1374" t="inlineStr">
        <is>
          <t>3</t>
        </is>
      </c>
      <c r="D1374" t="inlineStr">
        <is>
          <t>046</t>
        </is>
      </c>
      <c r="E1374" t="inlineStr">
        <is>
          <t>4939</t>
        </is>
      </c>
      <c r="F1374" t="inlineStr">
        <is>
          <t>NL</t>
        </is>
      </c>
      <c r="G1374" t="inlineStr">
        <is>
          <t>007011</t>
        </is>
      </c>
      <c r="H1374" t="inlineStr">
        <is>
          <t>11/03/2024</t>
        </is>
      </c>
      <c r="I1374" t="inlineStr">
        <is>
          <t>VERDE</t>
        </is>
      </c>
      <c r="J1374" t="inlineStr">
        <is>
          <t>http://www.aduanet.gob.pe/servlet/SgCDUI2?option=una&amp;n=40&amp;codaduana=046&amp;anoprese=2024&amp;numecorre=007011</t>
        </is>
      </c>
      <c r="K1374" t="inlineStr">
        <is>
          <t>2026-09-24T03:28:02.659958+00:00</t>
        </is>
      </c>
    </row>
    <row r="1375">
      <c r="A1375" t="inlineStr">
        <is>
          <t>20526179367</t>
        </is>
      </c>
      <c r="B1375" t="inlineStr">
        <is>
          <t>2024</t>
        </is>
      </c>
      <c r="C1375" t="inlineStr">
        <is>
          <t>3</t>
        </is>
      </c>
      <c r="D1375" t="inlineStr">
        <is>
          <t>046</t>
        </is>
      </c>
      <c r="E1375" t="inlineStr">
        <is>
          <t>4939</t>
        </is>
      </c>
      <c r="F1375" t="inlineStr">
        <is>
          <t>NL</t>
        </is>
      </c>
      <c r="G1375" t="inlineStr">
        <is>
          <t>007706</t>
        </is>
      </c>
      <c r="H1375" t="inlineStr">
        <is>
          <t>17/03/2024</t>
        </is>
      </c>
      <c r="I1375" t="inlineStr">
        <is>
          <t>VERDE</t>
        </is>
      </c>
      <c r="J1375" t="inlineStr">
        <is>
          <t>http://www.aduanet.gob.pe/servlet/SgCDUI2?option=una&amp;n=40&amp;codaduana=046&amp;anoprese=2024&amp;numecorre=007706</t>
        </is>
      </c>
      <c r="K1375" t="inlineStr">
        <is>
          <t>2026-09-24T03:28:02.659958+00:00</t>
        </is>
      </c>
    </row>
    <row r="1376">
      <c r="A1376" t="inlineStr">
        <is>
          <t>20526179367</t>
        </is>
      </c>
      <c r="B1376" t="inlineStr">
        <is>
          <t>2024</t>
        </is>
      </c>
      <c r="C1376" t="inlineStr">
        <is>
          <t>3</t>
        </is>
      </c>
      <c r="D1376" t="inlineStr">
        <is>
          <t>046</t>
        </is>
      </c>
      <c r="E1376" t="inlineStr">
        <is>
          <t>4939</t>
        </is>
      </c>
      <c r="F1376" t="inlineStr">
        <is>
          <t>NL</t>
        </is>
      </c>
      <c r="G1376" t="inlineStr">
        <is>
          <t>008703</t>
        </is>
      </c>
      <c r="H1376" t="inlineStr">
        <is>
          <t>24/03/2024</t>
        </is>
      </c>
      <c r="I1376" t="inlineStr">
        <is>
          <t>VERDE</t>
        </is>
      </c>
      <c r="J1376" t="inlineStr">
        <is>
          <t>http://www.aduanet.gob.pe/servlet/SgCDUI2?option=una&amp;n=40&amp;codaduana=046&amp;anoprese=2024&amp;numecorre=008703</t>
        </is>
      </c>
      <c r="K1376" t="inlineStr">
        <is>
          <t>2026-09-24T03:28:02.659958+00:00</t>
        </is>
      </c>
    </row>
    <row r="1377">
      <c r="A1377" t="inlineStr">
        <is>
          <t>20526179367</t>
        </is>
      </c>
      <c r="B1377" t="inlineStr">
        <is>
          <t>2024</t>
        </is>
      </c>
      <c r="C1377" t="inlineStr">
        <is>
          <t>3</t>
        </is>
      </c>
      <c r="D1377" t="inlineStr">
        <is>
          <t>046</t>
        </is>
      </c>
      <c r="E1377" t="inlineStr">
        <is>
          <t>4939</t>
        </is>
      </c>
      <c r="F1377" t="inlineStr">
        <is>
          <t>NL</t>
        </is>
      </c>
      <c r="G1377" t="inlineStr">
        <is>
          <t>008942</t>
        </is>
      </c>
      <c r="H1377" t="inlineStr">
        <is>
          <t>31/03/2024</t>
        </is>
      </c>
      <c r="I1377" t="inlineStr">
        <is>
          <t>VERDE</t>
        </is>
      </c>
      <c r="J1377" t="inlineStr">
        <is>
          <t>http://www.aduanet.gob.pe/servlet/SgCDUI2?option=una&amp;n=40&amp;codaduana=046&amp;anoprese=2024&amp;numecorre=008942</t>
        </is>
      </c>
      <c r="K1377" t="inlineStr">
        <is>
          <t>2026-09-24T03:28:02.659958+00:00</t>
        </is>
      </c>
    </row>
    <row r="1378">
      <c r="A1378" t="inlineStr">
        <is>
          <t>20526179367</t>
        </is>
      </c>
      <c r="B1378" t="inlineStr">
        <is>
          <t>2024</t>
        </is>
      </c>
      <c r="C1378" t="inlineStr">
        <is>
          <t>5</t>
        </is>
      </c>
      <c r="D1378" t="inlineStr">
        <is>
          <t>046</t>
        </is>
      </c>
      <c r="E1378" t="inlineStr">
        <is>
          <t>4939</t>
        </is>
      </c>
      <c r="F1378" t="inlineStr">
        <is>
          <t>NL</t>
        </is>
      </c>
      <c r="G1378" t="inlineStr">
        <is>
          <t>011650</t>
        </is>
      </c>
      <c r="H1378" t="inlineStr">
        <is>
          <t>06/05/2024</t>
        </is>
      </c>
      <c r="I1378" t="inlineStr">
        <is>
          <t>VERDE</t>
        </is>
      </c>
      <c r="J1378" t="inlineStr">
        <is>
          <t>http://www.aduanet.gob.pe/servlet/SgCDUI2?option=una&amp;n=40&amp;codaduana=046&amp;anoprese=2024&amp;numecorre=011650</t>
        </is>
      </c>
      <c r="K1378" t="inlineStr">
        <is>
          <t>2026-09-24T03:28:03.370644+00:00</t>
        </is>
      </c>
    </row>
    <row r="1379">
      <c r="A1379" t="inlineStr">
        <is>
          <t>20526179367</t>
        </is>
      </c>
      <c r="B1379" t="inlineStr">
        <is>
          <t>2024</t>
        </is>
      </c>
      <c r="C1379" t="inlineStr">
        <is>
          <t>5</t>
        </is>
      </c>
      <c r="D1379" t="inlineStr">
        <is>
          <t>046</t>
        </is>
      </c>
      <c r="E1379" t="inlineStr">
        <is>
          <t>4939</t>
        </is>
      </c>
      <c r="F1379" t="inlineStr">
        <is>
          <t>NL</t>
        </is>
      </c>
      <c r="G1379" t="inlineStr">
        <is>
          <t>012157</t>
        </is>
      </c>
      <c r="H1379" t="inlineStr">
        <is>
          <t>13/05/2024</t>
        </is>
      </c>
      <c r="I1379" t="inlineStr">
        <is>
          <t>VERDE</t>
        </is>
      </c>
      <c r="J1379" t="inlineStr">
        <is>
          <t>http://www.aduanet.gob.pe/servlet/SgCDUI2?option=una&amp;n=40&amp;codaduana=046&amp;anoprese=2024&amp;numecorre=012157</t>
        </is>
      </c>
      <c r="K1379" t="inlineStr">
        <is>
          <t>2026-09-24T03:28:03.370644+00:00</t>
        </is>
      </c>
    </row>
    <row r="1380">
      <c r="A1380" t="inlineStr">
        <is>
          <t>20526179367</t>
        </is>
      </c>
      <c r="B1380" t="inlineStr">
        <is>
          <t>2024</t>
        </is>
      </c>
      <c r="C1380" t="inlineStr">
        <is>
          <t>5</t>
        </is>
      </c>
      <c r="D1380" t="inlineStr">
        <is>
          <t>046</t>
        </is>
      </c>
      <c r="E1380" t="inlineStr">
        <is>
          <t>4939</t>
        </is>
      </c>
      <c r="F1380" t="inlineStr">
        <is>
          <t>NL</t>
        </is>
      </c>
      <c r="G1380" t="inlineStr">
        <is>
          <t>012563</t>
        </is>
      </c>
      <c r="H1380" t="inlineStr">
        <is>
          <t>20/05/2024</t>
        </is>
      </c>
      <c r="I1380" t="inlineStr">
        <is>
          <t>VERDE</t>
        </is>
      </c>
      <c r="J1380" t="inlineStr">
        <is>
          <t>http://www.aduanet.gob.pe/servlet/SgCDUI2?option=una&amp;n=40&amp;codaduana=046&amp;anoprese=2024&amp;numecorre=012563</t>
        </is>
      </c>
      <c r="K1380" t="inlineStr">
        <is>
          <t>2026-09-24T03:28:03.370644+00:00</t>
        </is>
      </c>
    </row>
    <row r="1381">
      <c r="A1381" t="inlineStr">
        <is>
          <t>20526179367</t>
        </is>
      </c>
      <c r="B1381" t="inlineStr">
        <is>
          <t>2024</t>
        </is>
      </c>
      <c r="C1381" t="inlineStr">
        <is>
          <t>5</t>
        </is>
      </c>
      <c r="D1381" t="inlineStr">
        <is>
          <t>046</t>
        </is>
      </c>
      <c r="E1381" t="inlineStr">
        <is>
          <t>4939</t>
        </is>
      </c>
      <c r="F1381" t="inlineStr">
        <is>
          <t>NL</t>
        </is>
      </c>
      <c r="G1381" t="inlineStr">
        <is>
          <t>013226</t>
        </is>
      </c>
      <c r="H1381" t="inlineStr">
        <is>
          <t>27/05/2024</t>
        </is>
      </c>
      <c r="I1381" t="inlineStr">
        <is>
          <t>VERDE</t>
        </is>
      </c>
      <c r="J1381" t="inlineStr">
        <is>
          <t>http://www.aduanet.gob.pe/servlet/SgCDUI2?option=una&amp;n=40&amp;codaduana=046&amp;anoprese=2024&amp;numecorre=013226</t>
        </is>
      </c>
      <c r="K1381" t="inlineStr">
        <is>
          <t>2026-09-24T03:28:03.370644+00:00</t>
        </is>
      </c>
    </row>
    <row r="1382">
      <c r="A1382" t="inlineStr">
        <is>
          <t>20526179367</t>
        </is>
      </c>
      <c r="B1382" t="inlineStr">
        <is>
          <t>2024</t>
        </is>
      </c>
      <c r="C1382" t="inlineStr">
        <is>
          <t>11</t>
        </is>
      </c>
      <c r="D1382" t="inlineStr">
        <is>
          <t>046</t>
        </is>
      </c>
      <c r="E1382" t="inlineStr">
        <is>
          <t>4939</t>
        </is>
      </c>
      <c r="F1382" t="inlineStr">
        <is>
          <t>BE</t>
        </is>
      </c>
      <c r="G1382" t="inlineStr">
        <is>
          <t>033355</t>
        </is>
      </c>
      <c r="H1382" t="inlineStr">
        <is>
          <t>05/11/2024</t>
        </is>
      </c>
      <c r="I1382" t="inlineStr">
        <is>
          <t>VERDE</t>
        </is>
      </c>
      <c r="J1382" t="inlineStr">
        <is>
          <t>http://www.aduanet.gob.pe/servlet/SgCDUI2?option=una&amp;n=40&amp;codaduana=046&amp;anoprese=2024&amp;numecorre=033355</t>
        </is>
      </c>
      <c r="K1382" t="inlineStr">
        <is>
          <t>2026-09-24T03:28:04.000454+00:00</t>
        </is>
      </c>
    </row>
    <row r="1383">
      <c r="A1383" t="inlineStr">
        <is>
          <t>20526179367</t>
        </is>
      </c>
      <c r="B1383" t="inlineStr">
        <is>
          <t>2024</t>
        </is>
      </c>
      <c r="C1383" t="inlineStr">
        <is>
          <t>11</t>
        </is>
      </c>
      <c r="D1383" t="inlineStr">
        <is>
          <t>046</t>
        </is>
      </c>
      <c r="E1383" t="inlineStr">
        <is>
          <t>4939</t>
        </is>
      </c>
      <c r="F1383" t="inlineStr">
        <is>
          <t>BE</t>
        </is>
      </c>
      <c r="G1383" t="inlineStr">
        <is>
          <t>036343</t>
        </is>
      </c>
      <c r="H1383" t="inlineStr">
        <is>
          <t>12/11/2024</t>
        </is>
      </c>
      <c r="I1383" t="inlineStr">
        <is>
          <t>VERDE</t>
        </is>
      </c>
      <c r="J1383" t="inlineStr">
        <is>
          <t>http://www.aduanet.gob.pe/servlet/SgCDUI2?option=una&amp;n=40&amp;codaduana=046&amp;anoprese=2024&amp;numecorre=036343</t>
        </is>
      </c>
      <c r="K1383" t="inlineStr">
        <is>
          <t>2026-09-24T03:28:04.000454+00:00</t>
        </is>
      </c>
    </row>
    <row r="1384">
      <c r="A1384" t="inlineStr">
        <is>
          <t>20526179367</t>
        </is>
      </c>
      <c r="B1384" t="inlineStr">
        <is>
          <t>2024</t>
        </is>
      </c>
      <c r="C1384" t="inlineStr">
        <is>
          <t>11</t>
        </is>
      </c>
      <c r="D1384" t="inlineStr">
        <is>
          <t>046</t>
        </is>
      </c>
      <c r="E1384" t="inlineStr">
        <is>
          <t>4939</t>
        </is>
      </c>
      <c r="F1384" t="inlineStr">
        <is>
          <t>BE</t>
        </is>
      </c>
      <c r="G1384" t="inlineStr">
        <is>
          <t>038926</t>
        </is>
      </c>
      <c r="H1384" t="inlineStr">
        <is>
          <t>19/11/2024</t>
        </is>
      </c>
      <c r="I1384" t="inlineStr">
        <is>
          <t>VERDE</t>
        </is>
      </c>
      <c r="J1384" t="inlineStr">
        <is>
          <t>http://www.aduanet.gob.pe/servlet/SgCDUI2?option=una&amp;n=40&amp;codaduana=046&amp;anoprese=2024&amp;numecorre=038926</t>
        </is>
      </c>
      <c r="K1384" t="inlineStr">
        <is>
          <t>2026-09-24T03:28:04.000454+00:00</t>
        </is>
      </c>
    </row>
    <row r="1385">
      <c r="A1385" t="inlineStr">
        <is>
          <t>20526179367</t>
        </is>
      </c>
      <c r="B1385" t="inlineStr">
        <is>
          <t>2024</t>
        </is>
      </c>
      <c r="C1385" t="inlineStr">
        <is>
          <t>11</t>
        </is>
      </c>
      <c r="D1385" t="inlineStr">
        <is>
          <t>046</t>
        </is>
      </c>
      <c r="E1385" t="inlineStr">
        <is>
          <t>4939</t>
        </is>
      </c>
      <c r="F1385" t="inlineStr">
        <is>
          <t>BE</t>
        </is>
      </c>
      <c r="G1385" t="inlineStr">
        <is>
          <t>041630</t>
        </is>
      </c>
      <c r="H1385" t="inlineStr">
        <is>
          <t>26/11/2024</t>
        </is>
      </c>
      <c r="I1385" t="inlineStr">
        <is>
          <t>VERDE</t>
        </is>
      </c>
      <c r="J1385" t="inlineStr">
        <is>
          <t>http://www.aduanet.gob.pe/servlet/SgCDUI2?option=una&amp;n=40&amp;codaduana=046&amp;anoprese=2024&amp;numecorre=041630</t>
        </is>
      </c>
      <c r="K1385" t="inlineStr">
        <is>
          <t>2026-09-24T03:28:04.000454+00:00</t>
        </is>
      </c>
    </row>
    <row r="1386">
      <c r="A1386" t="inlineStr">
        <is>
          <t>20526179367</t>
        </is>
      </c>
      <c r="B1386" t="inlineStr">
        <is>
          <t>2024</t>
        </is>
      </c>
      <c r="C1386" t="inlineStr">
        <is>
          <t>11</t>
        </is>
      </c>
      <c r="D1386" t="inlineStr">
        <is>
          <t>046</t>
        </is>
      </c>
      <c r="E1386" t="inlineStr">
        <is>
          <t>4939</t>
        </is>
      </c>
      <c r="F1386" t="inlineStr">
        <is>
          <t>NL</t>
        </is>
      </c>
      <c r="G1386" t="inlineStr">
        <is>
          <t>032512</t>
        </is>
      </c>
      <c r="H1386" t="inlineStr">
        <is>
          <t>04/11/2024</t>
        </is>
      </c>
      <c r="I1386" t="inlineStr">
        <is>
          <t>VERDE</t>
        </is>
      </c>
      <c r="J1386" t="inlineStr">
        <is>
          <t>http://www.aduanet.gob.pe/servlet/SgCDUI2?option=una&amp;n=40&amp;codaduana=046&amp;anoprese=2024&amp;numecorre=032512</t>
        </is>
      </c>
      <c r="K1386" t="inlineStr">
        <is>
          <t>2026-09-24T03:28:04.617736+00:00</t>
        </is>
      </c>
    </row>
    <row r="1387">
      <c r="A1387" t="inlineStr">
        <is>
          <t>20526179367</t>
        </is>
      </c>
      <c r="B1387" t="inlineStr">
        <is>
          <t>2024</t>
        </is>
      </c>
      <c r="C1387" t="inlineStr">
        <is>
          <t>11</t>
        </is>
      </c>
      <c r="D1387" t="inlineStr">
        <is>
          <t>046</t>
        </is>
      </c>
      <c r="E1387" t="inlineStr">
        <is>
          <t>4939</t>
        </is>
      </c>
      <c r="F1387" t="inlineStr">
        <is>
          <t>NL</t>
        </is>
      </c>
      <c r="G1387" t="inlineStr">
        <is>
          <t>034999</t>
        </is>
      </c>
      <c r="H1387" t="inlineStr">
        <is>
          <t>11/11/2024</t>
        </is>
      </c>
      <c r="I1387" t="inlineStr">
        <is>
          <t>VERDE</t>
        </is>
      </c>
      <c r="J1387" t="inlineStr">
        <is>
          <t>http://www.aduanet.gob.pe/servlet/SgCDUI2?option=una&amp;n=40&amp;codaduana=046&amp;anoprese=2024&amp;numecorre=034999</t>
        </is>
      </c>
      <c r="K1387" t="inlineStr">
        <is>
          <t>2026-09-24T03:28:04.617736+00:00</t>
        </is>
      </c>
    </row>
    <row r="1388">
      <c r="A1388" t="inlineStr">
        <is>
          <t>20526179367</t>
        </is>
      </c>
      <c r="B1388" t="inlineStr">
        <is>
          <t>2024</t>
        </is>
      </c>
      <c r="C1388" t="inlineStr">
        <is>
          <t>11</t>
        </is>
      </c>
      <c r="D1388" t="inlineStr">
        <is>
          <t>046</t>
        </is>
      </c>
      <c r="E1388" t="inlineStr">
        <is>
          <t>4939</t>
        </is>
      </c>
      <c r="F1388" t="inlineStr">
        <is>
          <t>NL</t>
        </is>
      </c>
      <c r="G1388" t="inlineStr">
        <is>
          <t>037141</t>
        </is>
      </c>
      <c r="H1388" t="inlineStr">
        <is>
          <t>18/11/2024</t>
        </is>
      </c>
      <c r="I1388" t="inlineStr">
        <is>
          <t>VERDE</t>
        </is>
      </c>
      <c r="J1388" t="inlineStr">
        <is>
          <t>http://www.aduanet.gob.pe/servlet/SgCDUI2?option=una&amp;n=40&amp;codaduana=046&amp;anoprese=2024&amp;numecorre=037141</t>
        </is>
      </c>
      <c r="K1388" t="inlineStr">
        <is>
          <t>2026-09-24T03:28:04.617736+00:00</t>
        </is>
      </c>
    </row>
    <row r="1389">
      <c r="A1389" t="inlineStr">
        <is>
          <t>20526179367</t>
        </is>
      </c>
      <c r="B1389" t="inlineStr">
        <is>
          <t>2024</t>
        </is>
      </c>
      <c r="C1389" t="inlineStr">
        <is>
          <t>11</t>
        </is>
      </c>
      <c r="D1389" t="inlineStr">
        <is>
          <t>046</t>
        </is>
      </c>
      <c r="E1389" t="inlineStr">
        <is>
          <t>4939</t>
        </is>
      </c>
      <c r="F1389" t="inlineStr">
        <is>
          <t>NL</t>
        </is>
      </c>
      <c r="G1389" t="inlineStr">
        <is>
          <t>041712</t>
        </is>
      </c>
      <c r="H1389" t="inlineStr">
        <is>
          <t>27/11/2024</t>
        </is>
      </c>
      <c r="I1389" t="inlineStr">
        <is>
          <t>VERDE</t>
        </is>
      </c>
      <c r="J1389" t="inlineStr">
        <is>
          <t>http://www.aduanet.gob.pe/servlet/SgCDUI2?option=una&amp;n=40&amp;codaduana=046&amp;anoprese=2024&amp;numecorre=041712</t>
        </is>
      </c>
      <c r="K1389" t="inlineStr">
        <is>
          <t>2026-09-24T03:28:04.617736+00:00</t>
        </is>
      </c>
    </row>
    <row r="1390">
      <c r="A1390" t="inlineStr">
        <is>
          <t>20526179367</t>
        </is>
      </c>
      <c r="B1390" t="inlineStr">
        <is>
          <t>2024</t>
        </is>
      </c>
      <c r="C1390" t="inlineStr">
        <is>
          <t>10</t>
        </is>
      </c>
      <c r="D1390" t="inlineStr">
        <is>
          <t>046</t>
        </is>
      </c>
      <c r="E1390" t="inlineStr">
        <is>
          <t>4939</t>
        </is>
      </c>
      <c r="F1390" t="inlineStr">
        <is>
          <t>BE</t>
        </is>
      </c>
      <c r="G1390" t="inlineStr">
        <is>
          <t>026167</t>
        </is>
      </c>
      <c r="H1390" t="inlineStr">
        <is>
          <t>04/10/2024</t>
        </is>
      </c>
      <c r="I1390" t="inlineStr">
        <is>
          <t>VERDE</t>
        </is>
      </c>
      <c r="J1390" t="inlineStr">
        <is>
          <t>http://www.aduanet.gob.pe/servlet/SgCDUI2?option=una&amp;n=40&amp;codaduana=046&amp;anoprese=2024&amp;numecorre=026167</t>
        </is>
      </c>
      <c r="K1390" t="inlineStr">
        <is>
          <t>2026-09-24T03:28:05.220187+00:00</t>
        </is>
      </c>
    </row>
    <row r="1391">
      <c r="A1391" t="inlineStr">
        <is>
          <t>20526179367</t>
        </is>
      </c>
      <c r="B1391" t="inlineStr">
        <is>
          <t>2024</t>
        </is>
      </c>
      <c r="C1391" t="inlineStr">
        <is>
          <t>10</t>
        </is>
      </c>
      <c r="D1391" t="inlineStr">
        <is>
          <t>046</t>
        </is>
      </c>
      <c r="E1391" t="inlineStr">
        <is>
          <t>4939</t>
        </is>
      </c>
      <c r="F1391" t="inlineStr">
        <is>
          <t>BE</t>
        </is>
      </c>
      <c r="G1391" t="inlineStr">
        <is>
          <t>027080</t>
        </is>
      </c>
      <c r="H1391" t="inlineStr">
        <is>
          <t>11/10/2024</t>
        </is>
      </c>
      <c r="I1391" t="inlineStr">
        <is>
          <t>VERDE</t>
        </is>
      </c>
      <c r="J1391" t="inlineStr">
        <is>
          <t>http://www.aduanet.gob.pe/servlet/SgCDUI2?option=una&amp;n=40&amp;codaduana=046&amp;anoprese=2024&amp;numecorre=027080</t>
        </is>
      </c>
      <c r="K1391" t="inlineStr">
        <is>
          <t>2026-09-24T03:28:05.220187+00:00</t>
        </is>
      </c>
    </row>
    <row r="1392">
      <c r="A1392" t="inlineStr">
        <is>
          <t>20526179367</t>
        </is>
      </c>
      <c r="B1392" t="inlineStr">
        <is>
          <t>2024</t>
        </is>
      </c>
      <c r="C1392" t="inlineStr">
        <is>
          <t>10</t>
        </is>
      </c>
      <c r="D1392" t="inlineStr">
        <is>
          <t>046</t>
        </is>
      </c>
      <c r="E1392" t="inlineStr">
        <is>
          <t>4939</t>
        </is>
      </c>
      <c r="F1392" t="inlineStr">
        <is>
          <t>BE</t>
        </is>
      </c>
      <c r="G1392" t="inlineStr">
        <is>
          <t>028723</t>
        </is>
      </c>
      <c r="H1392" t="inlineStr">
        <is>
          <t>22/10/2024</t>
        </is>
      </c>
      <c r="I1392" t="inlineStr">
        <is>
          <t>VERDE</t>
        </is>
      </c>
      <c r="J1392" t="inlineStr">
        <is>
          <t>http://www.aduanet.gob.pe/servlet/SgCDUI2?option=una&amp;n=40&amp;codaduana=046&amp;anoprese=2024&amp;numecorre=028723</t>
        </is>
      </c>
      <c r="K1392" t="inlineStr">
        <is>
          <t>2026-09-24T03:28:05.220187+00:00</t>
        </is>
      </c>
    </row>
    <row r="1393">
      <c r="A1393" t="inlineStr">
        <is>
          <t>20526179367</t>
        </is>
      </c>
      <c r="B1393" t="inlineStr">
        <is>
          <t>2024</t>
        </is>
      </c>
      <c r="C1393" t="inlineStr">
        <is>
          <t>10</t>
        </is>
      </c>
      <c r="D1393" t="inlineStr">
        <is>
          <t>046</t>
        </is>
      </c>
      <c r="E1393" t="inlineStr">
        <is>
          <t>4939</t>
        </is>
      </c>
      <c r="F1393" t="inlineStr">
        <is>
          <t>BE</t>
        </is>
      </c>
      <c r="G1393" t="inlineStr">
        <is>
          <t>032034</t>
        </is>
      </c>
      <c r="H1393" t="inlineStr">
        <is>
          <t>29/10/2024</t>
        </is>
      </c>
      <c r="I1393" t="inlineStr">
        <is>
          <t>VERDE</t>
        </is>
      </c>
      <c r="J1393" t="inlineStr">
        <is>
          <t>http://www.aduanet.gob.pe/servlet/SgCDUI2?option=una&amp;n=40&amp;codaduana=046&amp;anoprese=2024&amp;numecorre=032034</t>
        </is>
      </c>
      <c r="K1393" t="inlineStr">
        <is>
          <t>2026-09-24T03:28:05.220187+00:00</t>
        </is>
      </c>
    </row>
    <row r="1394">
      <c r="A1394" t="inlineStr">
        <is>
          <t>20526179367</t>
        </is>
      </c>
      <c r="B1394" t="inlineStr">
        <is>
          <t>2024</t>
        </is>
      </c>
      <c r="C1394" t="inlineStr">
        <is>
          <t>10</t>
        </is>
      </c>
      <c r="D1394" t="inlineStr">
        <is>
          <t>046</t>
        </is>
      </c>
      <c r="E1394" t="inlineStr">
        <is>
          <t>4939</t>
        </is>
      </c>
      <c r="F1394" t="inlineStr">
        <is>
          <t>NL</t>
        </is>
      </c>
      <c r="G1394" t="inlineStr">
        <is>
          <t>026723</t>
        </is>
      </c>
      <c r="H1394" t="inlineStr">
        <is>
          <t>07/10/2024</t>
        </is>
      </c>
      <c r="I1394" t="inlineStr">
        <is>
          <t>VERDE</t>
        </is>
      </c>
      <c r="J1394" t="inlineStr">
        <is>
          <t>http://www.aduanet.gob.pe/servlet/SgCDUI2?option=una&amp;n=40&amp;codaduana=046&amp;anoprese=2024&amp;numecorre=026723</t>
        </is>
      </c>
      <c r="K1394" t="inlineStr">
        <is>
          <t>2026-09-24T03:28:05.937484+00:00</t>
        </is>
      </c>
    </row>
    <row r="1395">
      <c r="A1395" t="inlineStr">
        <is>
          <t>20526179367</t>
        </is>
      </c>
      <c r="B1395" t="inlineStr">
        <is>
          <t>2024</t>
        </is>
      </c>
      <c r="C1395" t="inlineStr">
        <is>
          <t>10</t>
        </is>
      </c>
      <c r="D1395" t="inlineStr">
        <is>
          <t>046</t>
        </is>
      </c>
      <c r="E1395" t="inlineStr">
        <is>
          <t>4939</t>
        </is>
      </c>
      <c r="F1395" t="inlineStr">
        <is>
          <t>NL</t>
        </is>
      </c>
      <c r="G1395" t="inlineStr">
        <is>
          <t>027963</t>
        </is>
      </c>
      <c r="H1395" t="inlineStr">
        <is>
          <t>14/10/2024</t>
        </is>
      </c>
      <c r="I1395" t="inlineStr">
        <is>
          <t>VERDE</t>
        </is>
      </c>
      <c r="J1395" t="inlineStr">
        <is>
          <t>http://www.aduanet.gob.pe/servlet/SgCDUI2?option=una&amp;n=40&amp;codaduana=046&amp;anoprese=2024&amp;numecorre=027963</t>
        </is>
      </c>
      <c r="K1395" t="inlineStr">
        <is>
          <t>2026-09-24T03:28:05.937484+00:00</t>
        </is>
      </c>
    </row>
    <row r="1396">
      <c r="A1396" t="inlineStr">
        <is>
          <t>20526179367</t>
        </is>
      </c>
      <c r="B1396" t="inlineStr">
        <is>
          <t>2024</t>
        </is>
      </c>
      <c r="C1396" t="inlineStr">
        <is>
          <t>10</t>
        </is>
      </c>
      <c r="D1396" t="inlineStr">
        <is>
          <t>046</t>
        </is>
      </c>
      <c r="E1396" t="inlineStr">
        <is>
          <t>4939</t>
        </is>
      </c>
      <c r="F1396" t="inlineStr">
        <is>
          <t>NL</t>
        </is>
      </c>
      <c r="G1396" t="inlineStr">
        <is>
          <t>029331</t>
        </is>
      </c>
      <c r="H1396" t="inlineStr">
        <is>
          <t>21/10/2024</t>
        </is>
      </c>
      <c r="I1396" t="inlineStr">
        <is>
          <t>VERDE</t>
        </is>
      </c>
      <c r="J1396" t="inlineStr">
        <is>
          <t>http://www.aduanet.gob.pe/servlet/SgCDUI2?option=una&amp;n=40&amp;codaduana=046&amp;anoprese=2024&amp;numecorre=029331</t>
        </is>
      </c>
      <c r="K1396" t="inlineStr">
        <is>
          <t>2026-09-24T03:28:05.937484+00:00</t>
        </is>
      </c>
    </row>
    <row r="1397">
      <c r="A1397" t="inlineStr">
        <is>
          <t>20526179367</t>
        </is>
      </c>
      <c r="B1397" t="inlineStr">
        <is>
          <t>2024</t>
        </is>
      </c>
      <c r="C1397" t="inlineStr">
        <is>
          <t>10</t>
        </is>
      </c>
      <c r="D1397" t="inlineStr">
        <is>
          <t>046</t>
        </is>
      </c>
      <c r="E1397" t="inlineStr">
        <is>
          <t>4939</t>
        </is>
      </c>
      <c r="F1397" t="inlineStr">
        <is>
          <t>NL</t>
        </is>
      </c>
      <c r="G1397" t="inlineStr">
        <is>
          <t>031580</t>
        </is>
      </c>
      <c r="H1397" t="inlineStr">
        <is>
          <t>28/10/2024</t>
        </is>
      </c>
      <c r="I1397" t="inlineStr">
        <is>
          <t>VERDE</t>
        </is>
      </c>
      <c r="J1397" t="inlineStr">
        <is>
          <t>http://www.aduanet.gob.pe/servlet/SgCDUI2?option=una&amp;n=40&amp;codaduana=046&amp;anoprese=2024&amp;numecorre=031580</t>
        </is>
      </c>
      <c r="K1397" t="inlineStr">
        <is>
          <t>2026-09-24T03:28:05.937484+00:00</t>
        </is>
      </c>
    </row>
    <row r="1398">
      <c r="A1398" t="inlineStr">
        <is>
          <t>20526179367</t>
        </is>
      </c>
      <c r="B1398" t="inlineStr">
        <is>
          <t>2024</t>
        </is>
      </c>
      <c r="C1398" t="inlineStr">
        <is>
          <t>9</t>
        </is>
      </c>
      <c r="D1398" t="inlineStr">
        <is>
          <t>046</t>
        </is>
      </c>
      <c r="E1398" t="inlineStr">
        <is>
          <t>4939</t>
        </is>
      </c>
      <c r="F1398" t="inlineStr">
        <is>
          <t>BE</t>
        </is>
      </c>
      <c r="G1398" t="inlineStr">
        <is>
          <t>023762</t>
        </is>
      </c>
      <c r="H1398" t="inlineStr">
        <is>
          <t>13/09/2024</t>
        </is>
      </c>
      <c r="I1398" t="inlineStr">
        <is>
          <t>VERDE</t>
        </is>
      </c>
      <c r="J1398" t="inlineStr">
        <is>
          <t>http://www.aduanet.gob.pe/servlet/SgCDUI2?option=una&amp;n=40&amp;codaduana=046&amp;anoprese=2024&amp;numecorre=023762</t>
        </is>
      </c>
      <c r="K1398" t="inlineStr">
        <is>
          <t>2026-09-24T03:28:07.194645+00:00</t>
        </is>
      </c>
    </row>
    <row r="1399">
      <c r="A1399" t="inlineStr">
        <is>
          <t>20526179367</t>
        </is>
      </c>
      <c r="B1399" t="inlineStr">
        <is>
          <t>2024</t>
        </is>
      </c>
      <c r="C1399" t="inlineStr">
        <is>
          <t>9</t>
        </is>
      </c>
      <c r="D1399" t="inlineStr">
        <is>
          <t>046</t>
        </is>
      </c>
      <c r="E1399" t="inlineStr">
        <is>
          <t>4939</t>
        </is>
      </c>
      <c r="F1399" t="inlineStr">
        <is>
          <t>BE</t>
        </is>
      </c>
      <c r="G1399" t="inlineStr">
        <is>
          <t>024226</t>
        </is>
      </c>
      <c r="H1399" t="inlineStr">
        <is>
          <t>17/09/2024</t>
        </is>
      </c>
      <c r="I1399" t="inlineStr">
        <is>
          <t>VERDE</t>
        </is>
      </c>
      <c r="J1399" t="inlineStr">
        <is>
          <t>http://www.aduanet.gob.pe/servlet/SgCDUI2?option=una&amp;n=40&amp;codaduana=046&amp;anoprese=2024&amp;numecorre=024226</t>
        </is>
      </c>
      <c r="K1399" t="inlineStr">
        <is>
          <t>2026-09-24T03:28:07.194645+00:00</t>
        </is>
      </c>
    </row>
    <row r="1400">
      <c r="A1400" t="inlineStr">
        <is>
          <t>20526179367</t>
        </is>
      </c>
      <c r="B1400" t="inlineStr">
        <is>
          <t>2024</t>
        </is>
      </c>
      <c r="C1400" t="inlineStr">
        <is>
          <t>9</t>
        </is>
      </c>
      <c r="D1400" t="inlineStr">
        <is>
          <t>046</t>
        </is>
      </c>
      <c r="E1400" t="inlineStr">
        <is>
          <t>4939</t>
        </is>
      </c>
      <c r="F1400" t="inlineStr">
        <is>
          <t>BE</t>
        </is>
      </c>
      <c r="G1400" t="inlineStr">
        <is>
          <t>024514</t>
        </is>
      </c>
      <c r="H1400" t="inlineStr">
        <is>
          <t>20/09/2024</t>
        </is>
      </c>
      <c r="I1400" t="inlineStr">
        <is>
          <t>VERDE</t>
        </is>
      </c>
      <c r="J1400" t="inlineStr">
        <is>
          <t>http://www.aduanet.gob.pe/servlet/SgCDUI2?option=una&amp;n=40&amp;codaduana=046&amp;anoprese=2024&amp;numecorre=024514</t>
        </is>
      </c>
      <c r="K1400" t="inlineStr">
        <is>
          <t>2026-09-24T03:28:07.194645+00:00</t>
        </is>
      </c>
    </row>
    <row r="1401">
      <c r="A1401" t="inlineStr">
        <is>
          <t>20526179367</t>
        </is>
      </c>
      <c r="B1401" t="inlineStr">
        <is>
          <t>2024</t>
        </is>
      </c>
      <c r="C1401" t="inlineStr">
        <is>
          <t>9</t>
        </is>
      </c>
      <c r="D1401" t="inlineStr">
        <is>
          <t>046</t>
        </is>
      </c>
      <c r="E1401" t="inlineStr">
        <is>
          <t>4939</t>
        </is>
      </c>
      <c r="F1401" t="inlineStr">
        <is>
          <t>BE</t>
        </is>
      </c>
      <c r="G1401" t="inlineStr">
        <is>
          <t>025236</t>
        </is>
      </c>
      <c r="H1401" t="inlineStr">
        <is>
          <t>27/09/2024</t>
        </is>
      </c>
      <c r="I1401" t="inlineStr">
        <is>
          <t>VERDE</t>
        </is>
      </c>
      <c r="J1401" t="inlineStr">
        <is>
          <t>http://www.aduanet.gob.pe/servlet/SgCDUI2?option=una&amp;n=40&amp;codaduana=046&amp;anoprese=2024&amp;numecorre=025236</t>
        </is>
      </c>
      <c r="K1401" t="inlineStr">
        <is>
          <t>2026-09-24T03:28:07.194645+00:00</t>
        </is>
      </c>
    </row>
    <row r="1402">
      <c r="A1402" t="inlineStr">
        <is>
          <t>20526179367</t>
        </is>
      </c>
      <c r="B1402" t="inlineStr">
        <is>
          <t>2024</t>
        </is>
      </c>
      <c r="C1402" t="inlineStr">
        <is>
          <t>9</t>
        </is>
      </c>
      <c r="D1402" t="inlineStr">
        <is>
          <t>046</t>
        </is>
      </c>
      <c r="E1402" t="inlineStr">
        <is>
          <t>4939</t>
        </is>
      </c>
      <c r="F1402" t="inlineStr">
        <is>
          <t>NL</t>
        </is>
      </c>
      <c r="G1402" t="inlineStr">
        <is>
          <t>022551</t>
        </is>
      </c>
      <c r="H1402" t="inlineStr">
        <is>
          <t>02/09/2024</t>
        </is>
      </c>
      <c r="I1402" t="inlineStr">
        <is>
          <t>VERDE</t>
        </is>
      </c>
      <c r="J1402" t="inlineStr">
        <is>
          <t>http://www.aduanet.gob.pe/servlet/SgCDUI2?option=una&amp;n=40&amp;codaduana=046&amp;anoprese=2024&amp;numecorre=022551</t>
        </is>
      </c>
      <c r="K1402" t="inlineStr">
        <is>
          <t>2026-09-24T03:28:07.949629+00:00</t>
        </is>
      </c>
    </row>
    <row r="1403">
      <c r="A1403" t="inlineStr">
        <is>
          <t>20526179367</t>
        </is>
      </c>
      <c r="B1403" t="inlineStr">
        <is>
          <t>2024</t>
        </is>
      </c>
      <c r="C1403" t="inlineStr">
        <is>
          <t>9</t>
        </is>
      </c>
      <c r="D1403" t="inlineStr">
        <is>
          <t>046</t>
        </is>
      </c>
      <c r="E1403" t="inlineStr">
        <is>
          <t>4939</t>
        </is>
      </c>
      <c r="F1403" t="inlineStr">
        <is>
          <t>NL</t>
        </is>
      </c>
      <c r="G1403" t="inlineStr">
        <is>
          <t>022879</t>
        </is>
      </c>
      <c r="H1403" t="inlineStr">
        <is>
          <t>02/09/2024</t>
        </is>
      </c>
      <c r="I1403" t="inlineStr">
        <is>
          <t>VERDE</t>
        </is>
      </c>
      <c r="J1403" t="inlineStr">
        <is>
          <t>http://www.aduanet.gob.pe/servlet/SgCDUI2?option=una&amp;n=40&amp;codaduana=046&amp;anoprese=2024&amp;numecorre=022879</t>
        </is>
      </c>
      <c r="K1403" t="inlineStr">
        <is>
          <t>2026-09-24T03:28:07.949629+00:00</t>
        </is>
      </c>
    </row>
    <row r="1404">
      <c r="A1404" t="inlineStr">
        <is>
          <t>20526179367</t>
        </is>
      </c>
      <c r="B1404" t="inlineStr">
        <is>
          <t>2024</t>
        </is>
      </c>
      <c r="C1404" t="inlineStr">
        <is>
          <t>9</t>
        </is>
      </c>
      <c r="D1404" t="inlineStr">
        <is>
          <t>046</t>
        </is>
      </c>
      <c r="E1404" t="inlineStr">
        <is>
          <t>4939</t>
        </is>
      </c>
      <c r="F1404" t="inlineStr">
        <is>
          <t>NL</t>
        </is>
      </c>
      <c r="G1404" t="inlineStr">
        <is>
          <t>023191</t>
        </is>
      </c>
      <c r="H1404" t="inlineStr">
        <is>
          <t>09/09/2024</t>
        </is>
      </c>
      <c r="I1404" t="inlineStr">
        <is>
          <t>VERDE</t>
        </is>
      </c>
      <c r="J1404" t="inlineStr">
        <is>
          <t>http://www.aduanet.gob.pe/servlet/SgCDUI2?option=una&amp;n=40&amp;codaduana=046&amp;anoprese=2024&amp;numecorre=023191</t>
        </is>
      </c>
      <c r="K1404" t="inlineStr">
        <is>
          <t>2026-09-24T03:28:07.949629+00:00</t>
        </is>
      </c>
    </row>
    <row r="1405">
      <c r="A1405" t="inlineStr">
        <is>
          <t>20526179367</t>
        </is>
      </c>
      <c r="B1405" t="inlineStr">
        <is>
          <t>2024</t>
        </is>
      </c>
      <c r="C1405" t="inlineStr">
        <is>
          <t>9</t>
        </is>
      </c>
      <c r="D1405" t="inlineStr">
        <is>
          <t>046</t>
        </is>
      </c>
      <c r="E1405" t="inlineStr">
        <is>
          <t>4939</t>
        </is>
      </c>
      <c r="F1405" t="inlineStr">
        <is>
          <t>NL</t>
        </is>
      </c>
      <c r="G1405" t="inlineStr">
        <is>
          <t>023571</t>
        </is>
      </c>
      <c r="H1405" t="inlineStr">
        <is>
          <t>09/09/2024</t>
        </is>
      </c>
      <c r="I1405" t="inlineStr">
        <is>
          <t>VERDE</t>
        </is>
      </c>
      <c r="J1405" t="inlineStr">
        <is>
          <t>http://www.aduanet.gob.pe/servlet/SgCDUI2?option=una&amp;n=40&amp;codaduana=046&amp;anoprese=2024&amp;numecorre=023571</t>
        </is>
      </c>
      <c r="K1405" t="inlineStr">
        <is>
          <t>2026-09-24T03:28:07.949629+00:00</t>
        </is>
      </c>
    </row>
    <row r="1406">
      <c r="A1406" t="inlineStr">
        <is>
          <t>20526179367</t>
        </is>
      </c>
      <c r="B1406" t="inlineStr">
        <is>
          <t>2024</t>
        </is>
      </c>
      <c r="C1406" t="inlineStr">
        <is>
          <t>9</t>
        </is>
      </c>
      <c r="D1406" t="inlineStr">
        <is>
          <t>046</t>
        </is>
      </c>
      <c r="E1406" t="inlineStr">
        <is>
          <t>4939</t>
        </is>
      </c>
      <c r="F1406" t="inlineStr">
        <is>
          <t>NL</t>
        </is>
      </c>
      <c r="G1406" t="inlineStr">
        <is>
          <t>024988</t>
        </is>
      </c>
      <c r="H1406" t="inlineStr">
        <is>
          <t>23/09/2024</t>
        </is>
      </c>
      <c r="I1406" t="inlineStr">
        <is>
          <t>VERDE</t>
        </is>
      </c>
      <c r="J1406" t="inlineStr">
        <is>
          <t>http://www.aduanet.gob.pe/servlet/SgCDUI2?option=una&amp;n=40&amp;codaduana=046&amp;anoprese=2024&amp;numecorre=024988</t>
        </is>
      </c>
      <c r="K1406" t="inlineStr">
        <is>
          <t>2026-09-24T03:28:07.949629+00:00</t>
        </is>
      </c>
    </row>
    <row r="1407">
      <c r="A1407" t="inlineStr">
        <is>
          <t>20526179367</t>
        </is>
      </c>
      <c r="B1407" t="inlineStr">
        <is>
          <t>2024</t>
        </is>
      </c>
      <c r="C1407" t="inlineStr">
        <is>
          <t>9</t>
        </is>
      </c>
      <c r="D1407" t="inlineStr">
        <is>
          <t>046</t>
        </is>
      </c>
      <c r="E1407" t="inlineStr">
        <is>
          <t>4939</t>
        </is>
      </c>
      <c r="F1407" t="inlineStr">
        <is>
          <t>NL</t>
        </is>
      </c>
      <c r="G1407" t="inlineStr">
        <is>
          <t>025648</t>
        </is>
      </c>
      <c r="H1407" t="inlineStr">
        <is>
          <t>30/09/2024</t>
        </is>
      </c>
      <c r="I1407" t="inlineStr">
        <is>
          <t>VERDE</t>
        </is>
      </c>
      <c r="J1407" t="inlineStr">
        <is>
          <t>http://www.aduanet.gob.pe/servlet/SgCDUI2?option=una&amp;n=40&amp;codaduana=046&amp;anoprese=2024&amp;numecorre=025648</t>
        </is>
      </c>
      <c r="K1407" t="inlineStr">
        <is>
          <t>2026-09-24T03:28:07.949629+00:00</t>
        </is>
      </c>
    </row>
    <row r="1408">
      <c r="A1408" t="inlineStr">
        <is>
          <t>20600390911</t>
        </is>
      </c>
      <c r="B1408" t="inlineStr">
        <is>
          <t>2024</t>
        </is>
      </c>
      <c r="C1408" t="inlineStr">
        <is>
          <t>4</t>
        </is>
      </c>
      <c r="D1408" t="inlineStr">
        <is>
          <t>118</t>
        </is>
      </c>
      <c r="E1408" t="inlineStr">
        <is>
          <t>6180</t>
        </is>
      </c>
      <c r="F1408" t="inlineStr">
        <is>
          <t>BE</t>
        </is>
      </c>
      <c r="G1408" t="inlineStr">
        <is>
          <t>033340</t>
        </is>
      </c>
      <c r="H1408" t="inlineStr">
        <is>
          <t>24/04/2024</t>
        </is>
      </c>
      <c r="I1408" t="inlineStr">
        <is>
          <t>VERDE</t>
        </is>
      </c>
      <c r="J1408" t="inlineStr">
        <is>
          <t>http://www.aduanet.gob.pe/servlet/SgCDUI2?option=una&amp;n=40&amp;codaduana=118&amp;anoprese=2024&amp;numecorre=033340</t>
        </is>
      </c>
      <c r="K1408" t="inlineStr">
        <is>
          <t>2026-09-24T03:28:08.573899+00:00</t>
        </is>
      </c>
    </row>
    <row r="1409">
      <c r="A1409" t="inlineStr">
        <is>
          <t>20600390911</t>
        </is>
      </c>
      <c r="B1409" t="inlineStr">
        <is>
          <t>2024</t>
        </is>
      </c>
      <c r="C1409" t="inlineStr">
        <is>
          <t>8</t>
        </is>
      </c>
      <c r="D1409" t="inlineStr">
        <is>
          <t>118</t>
        </is>
      </c>
      <c r="E1409" t="inlineStr">
        <is>
          <t>6180</t>
        </is>
      </c>
      <c r="F1409" t="inlineStr">
        <is>
          <t>BE</t>
        </is>
      </c>
      <c r="G1409" t="inlineStr">
        <is>
          <t>081160</t>
        </is>
      </c>
      <c r="H1409" t="inlineStr">
        <is>
          <t>20/08/2024</t>
        </is>
      </c>
      <c r="I1409" t="inlineStr">
        <is>
          <t>VERDE</t>
        </is>
      </c>
      <c r="J1409" t="inlineStr">
        <is>
          <t>http://www.aduanet.gob.pe/servlet/SgCDUI2?option=una&amp;n=40&amp;codaduana=118&amp;anoprese=2024&amp;numecorre=081160</t>
        </is>
      </c>
      <c r="K1409" t="inlineStr">
        <is>
          <t>2026-09-24T03:28:09.282963+00:00</t>
        </is>
      </c>
    </row>
    <row r="1410">
      <c r="A1410" t="inlineStr">
        <is>
          <t>20600390911</t>
        </is>
      </c>
      <c r="B1410" t="inlineStr">
        <is>
          <t>2024</t>
        </is>
      </c>
      <c r="C1410" t="inlineStr">
        <is>
          <t>8</t>
        </is>
      </c>
      <c r="D1410" t="inlineStr">
        <is>
          <t>118</t>
        </is>
      </c>
      <c r="E1410" t="inlineStr">
        <is>
          <t>6180</t>
        </is>
      </c>
      <c r="F1410" t="inlineStr">
        <is>
          <t>BE</t>
        </is>
      </c>
      <c r="G1410" t="inlineStr">
        <is>
          <t>081171</t>
        </is>
      </c>
      <c r="H1410" t="inlineStr">
        <is>
          <t>20/08/2024</t>
        </is>
      </c>
      <c r="I1410" t="inlineStr">
        <is>
          <t>VERDE</t>
        </is>
      </c>
      <c r="J1410" t="inlineStr">
        <is>
          <t>http://www.aduanet.gob.pe/servlet/SgCDUI2?option=una&amp;n=40&amp;codaduana=118&amp;anoprese=2024&amp;numecorre=081171</t>
        </is>
      </c>
      <c r="K1410" t="inlineStr">
        <is>
          <t>2026-09-24T03:28:09.282963+00:00</t>
        </is>
      </c>
    </row>
    <row r="1411">
      <c r="A1411" t="inlineStr">
        <is>
          <t>20600390911</t>
        </is>
      </c>
      <c r="B1411" t="inlineStr">
        <is>
          <t>2024</t>
        </is>
      </c>
      <c r="C1411" t="inlineStr">
        <is>
          <t>8</t>
        </is>
      </c>
      <c r="D1411" t="inlineStr">
        <is>
          <t>118</t>
        </is>
      </c>
      <c r="E1411" t="inlineStr">
        <is>
          <t>6180</t>
        </is>
      </c>
      <c r="F1411" t="inlineStr">
        <is>
          <t>BE</t>
        </is>
      </c>
      <c r="G1411" t="inlineStr">
        <is>
          <t>081172</t>
        </is>
      </c>
      <c r="H1411" t="inlineStr">
        <is>
          <t>20/08/2024</t>
        </is>
      </c>
      <c r="I1411" t="inlineStr">
        <is>
          <t>VERDE</t>
        </is>
      </c>
      <c r="J1411" t="inlineStr">
        <is>
          <t>http://www.aduanet.gob.pe/servlet/SgCDUI2?option=una&amp;n=40&amp;codaduana=118&amp;anoprese=2024&amp;numecorre=081172</t>
        </is>
      </c>
      <c r="K1411" t="inlineStr">
        <is>
          <t>2026-09-24T03:28:09.282963+00:00</t>
        </is>
      </c>
    </row>
    <row r="1412">
      <c r="A1412" t="inlineStr">
        <is>
          <t>20600390911</t>
        </is>
      </c>
      <c r="B1412" t="inlineStr">
        <is>
          <t>2024</t>
        </is>
      </c>
      <c r="C1412" t="inlineStr">
        <is>
          <t>8</t>
        </is>
      </c>
      <c r="D1412" t="inlineStr">
        <is>
          <t>118</t>
        </is>
      </c>
      <c r="E1412" t="inlineStr">
        <is>
          <t>6180</t>
        </is>
      </c>
      <c r="F1412" t="inlineStr">
        <is>
          <t>BE</t>
        </is>
      </c>
      <c r="G1412" t="inlineStr">
        <is>
          <t>081176</t>
        </is>
      </c>
      <c r="H1412" t="inlineStr">
        <is>
          <t>20/08/2024</t>
        </is>
      </c>
      <c r="I1412" t="inlineStr">
        <is>
          <t>VERDE</t>
        </is>
      </c>
      <c r="J1412" t="inlineStr">
        <is>
          <t>http://www.aduanet.gob.pe/servlet/SgCDUI2?option=una&amp;n=40&amp;codaduana=118&amp;anoprese=2024&amp;numecorre=081176</t>
        </is>
      </c>
      <c r="K1412" t="inlineStr">
        <is>
          <t>2026-09-24T03:28:09.282963+00:00</t>
        </is>
      </c>
    </row>
    <row r="1413">
      <c r="A1413" t="inlineStr">
        <is>
          <t>20600390911</t>
        </is>
      </c>
      <c r="B1413" t="inlineStr">
        <is>
          <t>2024</t>
        </is>
      </c>
      <c r="C1413" t="inlineStr">
        <is>
          <t>8</t>
        </is>
      </c>
      <c r="D1413" t="inlineStr">
        <is>
          <t>118</t>
        </is>
      </c>
      <c r="E1413" t="inlineStr">
        <is>
          <t>6180</t>
        </is>
      </c>
      <c r="F1413" t="inlineStr">
        <is>
          <t>BE</t>
        </is>
      </c>
      <c r="G1413" t="inlineStr">
        <is>
          <t>081177</t>
        </is>
      </c>
      <c r="H1413" t="inlineStr">
        <is>
          <t>20/08/2024</t>
        </is>
      </c>
      <c r="I1413" t="inlineStr">
        <is>
          <t>VERDE</t>
        </is>
      </c>
      <c r="J1413" t="inlineStr">
        <is>
          <t>http://www.aduanet.gob.pe/servlet/SgCDUI2?option=una&amp;n=40&amp;codaduana=118&amp;anoprese=2024&amp;numecorre=081177</t>
        </is>
      </c>
      <c r="K1413" t="inlineStr">
        <is>
          <t>2026-09-24T03:28:09.282963+00:00</t>
        </is>
      </c>
    </row>
    <row r="1414">
      <c r="A1414" t="inlineStr">
        <is>
          <t>20600390911</t>
        </is>
      </c>
      <c r="B1414" t="inlineStr">
        <is>
          <t>2024</t>
        </is>
      </c>
      <c r="C1414" t="inlineStr">
        <is>
          <t>8</t>
        </is>
      </c>
      <c r="D1414" t="inlineStr">
        <is>
          <t>118</t>
        </is>
      </c>
      <c r="E1414" t="inlineStr">
        <is>
          <t>6180</t>
        </is>
      </c>
      <c r="F1414" t="inlineStr">
        <is>
          <t>BE</t>
        </is>
      </c>
      <c r="G1414" t="inlineStr">
        <is>
          <t>082186</t>
        </is>
      </c>
      <c r="H1414" t="inlineStr">
        <is>
          <t>20/08/2024</t>
        </is>
      </c>
      <c r="I1414" t="inlineStr">
        <is>
          <t>VERDE</t>
        </is>
      </c>
      <c r="J1414" t="inlineStr">
        <is>
          <t>http://www.aduanet.gob.pe/servlet/SgCDUI2?option=una&amp;n=40&amp;codaduana=118&amp;anoprese=2024&amp;numecorre=082186</t>
        </is>
      </c>
      <c r="K1414" t="inlineStr">
        <is>
          <t>2026-09-24T03:28:09.282963+00:00</t>
        </is>
      </c>
    </row>
    <row r="1415">
      <c r="A1415" t="inlineStr">
        <is>
          <t>20600390911</t>
        </is>
      </c>
      <c r="B1415" t="inlineStr">
        <is>
          <t>2024</t>
        </is>
      </c>
      <c r="C1415" t="inlineStr">
        <is>
          <t>8</t>
        </is>
      </c>
      <c r="D1415" t="inlineStr">
        <is>
          <t>118</t>
        </is>
      </c>
      <c r="E1415" t="inlineStr">
        <is>
          <t>6180</t>
        </is>
      </c>
      <c r="F1415" t="inlineStr">
        <is>
          <t>BE</t>
        </is>
      </c>
      <c r="G1415" t="inlineStr">
        <is>
          <t>081150</t>
        </is>
      </c>
      <c r="H1415" t="inlineStr">
        <is>
          <t>21/08/2024</t>
        </is>
      </c>
      <c r="I1415" t="inlineStr">
        <is>
          <t>VERDE</t>
        </is>
      </c>
      <c r="J1415" t="inlineStr">
        <is>
          <t>http://www.aduanet.gob.pe/servlet/SgCDUI2?option=una&amp;n=40&amp;codaduana=118&amp;anoprese=2024&amp;numecorre=081150</t>
        </is>
      </c>
      <c r="K1415" t="inlineStr">
        <is>
          <t>2026-09-24T03:28:09.282963+00:00</t>
        </is>
      </c>
    </row>
    <row r="1416">
      <c r="A1416" t="inlineStr">
        <is>
          <t>20600390911</t>
        </is>
      </c>
      <c r="B1416" t="inlineStr">
        <is>
          <t>2024</t>
        </is>
      </c>
      <c r="C1416" t="inlineStr">
        <is>
          <t>12</t>
        </is>
      </c>
      <c r="D1416" t="inlineStr">
        <is>
          <t>118</t>
        </is>
      </c>
      <c r="E1416" t="inlineStr">
        <is>
          <t>6180</t>
        </is>
      </c>
      <c r="F1416" t="inlineStr">
        <is>
          <t>BE</t>
        </is>
      </c>
      <c r="G1416" t="inlineStr">
        <is>
          <t>132890</t>
        </is>
      </c>
      <c r="H1416" t="inlineStr">
        <is>
          <t>28/12/2024</t>
        </is>
      </c>
      <c r="I1416" t="inlineStr">
        <is>
          <t>VERDE</t>
        </is>
      </c>
      <c r="J1416" t="inlineStr">
        <is>
          <t>http://www.aduanet.gob.pe/servlet/SgCDUI2?option=una&amp;n=40&amp;codaduana=118&amp;anoprese=2024&amp;numecorre=132890</t>
        </is>
      </c>
      <c r="K1416" t="inlineStr">
        <is>
          <t>2026-09-24T03:28:09.905493+00:00</t>
        </is>
      </c>
    </row>
    <row r="1417">
      <c r="A1417" t="inlineStr">
        <is>
          <t>20600390911</t>
        </is>
      </c>
      <c r="B1417" t="inlineStr">
        <is>
          <t>2024</t>
        </is>
      </c>
      <c r="C1417" t="inlineStr">
        <is>
          <t>12</t>
        </is>
      </c>
      <c r="D1417" t="inlineStr">
        <is>
          <t>118</t>
        </is>
      </c>
      <c r="E1417" t="inlineStr">
        <is>
          <t>6180</t>
        </is>
      </c>
      <c r="F1417" t="inlineStr">
        <is>
          <t>BE</t>
        </is>
      </c>
      <c r="G1417" t="inlineStr">
        <is>
          <t>132891</t>
        </is>
      </c>
      <c r="H1417" t="inlineStr">
        <is>
          <t>28/12/2024</t>
        </is>
      </c>
      <c r="I1417" t="inlineStr">
        <is>
          <t>VERDE</t>
        </is>
      </c>
      <c r="J1417" t="inlineStr">
        <is>
          <t>http://www.aduanet.gob.pe/servlet/SgCDUI2?option=una&amp;n=40&amp;codaduana=118&amp;anoprese=2024&amp;numecorre=132891</t>
        </is>
      </c>
      <c r="K1417" t="inlineStr">
        <is>
          <t>2026-09-24T03:28:09.905493+00:00</t>
        </is>
      </c>
    </row>
    <row r="1418">
      <c r="A1418" t="inlineStr">
        <is>
          <t>20600390911</t>
        </is>
      </c>
      <c r="B1418" t="inlineStr">
        <is>
          <t>2024</t>
        </is>
      </c>
      <c r="C1418" t="inlineStr">
        <is>
          <t>7</t>
        </is>
      </c>
      <c r="D1418" t="inlineStr">
        <is>
          <t>118</t>
        </is>
      </c>
      <c r="E1418" t="inlineStr">
        <is>
          <t>6180</t>
        </is>
      </c>
      <c r="F1418" t="inlineStr">
        <is>
          <t>BE</t>
        </is>
      </c>
      <c r="G1418" t="inlineStr">
        <is>
          <t>064828</t>
        </is>
      </c>
      <c r="H1418" t="inlineStr">
        <is>
          <t>17/07/2024</t>
        </is>
      </c>
      <c r="I1418" t="inlineStr">
        <is>
          <t>VERDE</t>
        </is>
      </c>
      <c r="J1418" t="inlineStr">
        <is>
          <t>http://www.aduanet.gob.pe/servlet/SgCDUI2?option=una&amp;n=40&amp;codaduana=118&amp;anoprese=2024&amp;numecorre=064828</t>
        </is>
      </c>
      <c r="K1418" t="inlineStr">
        <is>
          <t>2026-09-24T03:28:10.633524+00:00</t>
        </is>
      </c>
    </row>
    <row r="1419">
      <c r="A1419" t="inlineStr">
        <is>
          <t>20600390911</t>
        </is>
      </c>
      <c r="B1419" t="inlineStr">
        <is>
          <t>2024</t>
        </is>
      </c>
      <c r="C1419" t="inlineStr">
        <is>
          <t>7</t>
        </is>
      </c>
      <c r="D1419" t="inlineStr">
        <is>
          <t>118</t>
        </is>
      </c>
      <c r="E1419" t="inlineStr">
        <is>
          <t>6180</t>
        </is>
      </c>
      <c r="F1419" t="inlineStr">
        <is>
          <t>BE</t>
        </is>
      </c>
      <c r="G1419" t="inlineStr">
        <is>
          <t>064830</t>
        </is>
      </c>
      <c r="H1419" t="inlineStr">
        <is>
          <t>17/07/2024</t>
        </is>
      </c>
      <c r="I1419" t="inlineStr">
        <is>
          <t>VERDE</t>
        </is>
      </c>
      <c r="J1419" t="inlineStr">
        <is>
          <t>http://www.aduanet.gob.pe/servlet/SgCDUI2?option=una&amp;n=40&amp;codaduana=118&amp;anoprese=2024&amp;numecorre=064830</t>
        </is>
      </c>
      <c r="K1419" t="inlineStr">
        <is>
          <t>2026-09-24T03:28:10.633524+00:00</t>
        </is>
      </c>
    </row>
    <row r="1420">
      <c r="A1420" t="inlineStr">
        <is>
          <t>20600390911</t>
        </is>
      </c>
      <c r="B1420" t="inlineStr">
        <is>
          <t>2024</t>
        </is>
      </c>
      <c r="C1420" t="inlineStr">
        <is>
          <t>7</t>
        </is>
      </c>
      <c r="D1420" t="inlineStr">
        <is>
          <t>118</t>
        </is>
      </c>
      <c r="E1420" t="inlineStr">
        <is>
          <t>6180</t>
        </is>
      </c>
      <c r="F1420" t="inlineStr">
        <is>
          <t>BE</t>
        </is>
      </c>
      <c r="G1420" t="inlineStr">
        <is>
          <t>066520</t>
        </is>
      </c>
      <c r="H1420" t="inlineStr">
        <is>
          <t>18/07/2024</t>
        </is>
      </c>
      <c r="I1420" t="inlineStr">
        <is>
          <t>VERDE</t>
        </is>
      </c>
      <c r="J1420" t="inlineStr">
        <is>
          <t>http://www.aduanet.gob.pe/servlet/SgCDUI2?option=una&amp;n=40&amp;codaduana=118&amp;anoprese=2024&amp;numecorre=066520</t>
        </is>
      </c>
      <c r="K1420" t="inlineStr">
        <is>
          <t>2026-09-24T03:28:10.633524+00:00</t>
        </is>
      </c>
    </row>
    <row r="1421">
      <c r="A1421" t="inlineStr">
        <is>
          <t>20600390911</t>
        </is>
      </c>
      <c r="B1421" t="inlineStr">
        <is>
          <t>2024</t>
        </is>
      </c>
      <c r="C1421" t="inlineStr">
        <is>
          <t>7</t>
        </is>
      </c>
      <c r="D1421" t="inlineStr">
        <is>
          <t>118</t>
        </is>
      </c>
      <c r="E1421" t="inlineStr">
        <is>
          <t>6180</t>
        </is>
      </c>
      <c r="F1421" t="inlineStr">
        <is>
          <t>BE</t>
        </is>
      </c>
      <c r="G1421" t="inlineStr">
        <is>
          <t>073538</t>
        </is>
      </c>
      <c r="H1421" t="inlineStr">
        <is>
          <t>30/07/2024</t>
        </is>
      </c>
      <c r="I1421" t="inlineStr">
        <is>
          <t>VERDE</t>
        </is>
      </c>
      <c r="J1421" t="inlineStr">
        <is>
          <t>http://www.aduanet.gob.pe/servlet/SgCDUI2?option=una&amp;n=40&amp;codaduana=118&amp;anoprese=2024&amp;numecorre=073538</t>
        </is>
      </c>
      <c r="K1421" t="inlineStr">
        <is>
          <t>2026-09-24T03:28:10.633524+00:00</t>
        </is>
      </c>
    </row>
    <row r="1422">
      <c r="A1422" t="inlineStr">
        <is>
          <t>20600390911</t>
        </is>
      </c>
      <c r="B1422" t="inlineStr">
        <is>
          <t>2024</t>
        </is>
      </c>
      <c r="C1422" t="inlineStr">
        <is>
          <t>7</t>
        </is>
      </c>
      <c r="D1422" t="inlineStr">
        <is>
          <t>118</t>
        </is>
      </c>
      <c r="E1422" t="inlineStr">
        <is>
          <t>6180</t>
        </is>
      </c>
      <c r="F1422" t="inlineStr">
        <is>
          <t>BE</t>
        </is>
      </c>
      <c r="G1422" t="inlineStr">
        <is>
          <t>073539</t>
        </is>
      </c>
      <c r="H1422" t="inlineStr">
        <is>
          <t>30/07/2024</t>
        </is>
      </c>
      <c r="I1422" t="inlineStr">
        <is>
          <t>VERDE</t>
        </is>
      </c>
      <c r="J1422" t="inlineStr">
        <is>
          <t>http://www.aduanet.gob.pe/servlet/SgCDUI2?option=una&amp;n=40&amp;codaduana=118&amp;anoprese=2024&amp;numecorre=073539</t>
        </is>
      </c>
      <c r="K1422" t="inlineStr">
        <is>
          <t>2026-09-24T03:28:10.633524+00:00</t>
        </is>
      </c>
    </row>
    <row r="1423">
      <c r="A1423" t="inlineStr">
        <is>
          <t>20600390911</t>
        </is>
      </c>
      <c r="B1423" t="inlineStr">
        <is>
          <t>2024</t>
        </is>
      </c>
      <c r="C1423" t="inlineStr">
        <is>
          <t>7</t>
        </is>
      </c>
      <c r="D1423" t="inlineStr">
        <is>
          <t>118</t>
        </is>
      </c>
      <c r="E1423" t="inlineStr">
        <is>
          <t>6180</t>
        </is>
      </c>
      <c r="F1423" t="inlineStr">
        <is>
          <t>BE</t>
        </is>
      </c>
      <c r="G1423" t="inlineStr">
        <is>
          <t>073540</t>
        </is>
      </c>
      <c r="H1423" t="inlineStr">
        <is>
          <t>30/07/2024</t>
        </is>
      </c>
      <c r="I1423" t="inlineStr">
        <is>
          <t>VERDE</t>
        </is>
      </c>
      <c r="J1423" t="inlineStr">
        <is>
          <t>http://www.aduanet.gob.pe/servlet/SgCDUI2?option=una&amp;n=40&amp;codaduana=118&amp;anoprese=2024&amp;numecorre=073540</t>
        </is>
      </c>
      <c r="K1423" t="inlineStr">
        <is>
          <t>2026-09-24T03:28:10.633524+00:00</t>
        </is>
      </c>
    </row>
    <row r="1424">
      <c r="A1424" t="inlineStr">
        <is>
          <t>20600390911</t>
        </is>
      </c>
      <c r="B1424" t="inlineStr">
        <is>
          <t>2024</t>
        </is>
      </c>
      <c r="C1424" t="inlineStr">
        <is>
          <t>7</t>
        </is>
      </c>
      <c r="D1424" t="inlineStr">
        <is>
          <t>118</t>
        </is>
      </c>
      <c r="E1424" t="inlineStr">
        <is>
          <t>6180</t>
        </is>
      </c>
      <c r="F1424" t="inlineStr">
        <is>
          <t>BE</t>
        </is>
      </c>
      <c r="G1424" t="inlineStr">
        <is>
          <t>073541</t>
        </is>
      </c>
      <c r="H1424" t="inlineStr">
        <is>
          <t>30/07/2024</t>
        </is>
      </c>
      <c r="I1424" t="inlineStr">
        <is>
          <t>VERDE</t>
        </is>
      </c>
      <c r="J1424" t="inlineStr">
        <is>
          <t>http://www.aduanet.gob.pe/servlet/SgCDUI2?option=una&amp;n=40&amp;codaduana=118&amp;anoprese=2024&amp;numecorre=073541</t>
        </is>
      </c>
      <c r="K1424" t="inlineStr">
        <is>
          <t>2026-09-24T03:28:10.633524+00:00</t>
        </is>
      </c>
    </row>
    <row r="1425">
      <c r="A1425" t="inlineStr">
        <is>
          <t>20600390911</t>
        </is>
      </c>
      <c r="B1425" t="inlineStr">
        <is>
          <t>2024</t>
        </is>
      </c>
      <c r="C1425" t="inlineStr">
        <is>
          <t>7</t>
        </is>
      </c>
      <c r="D1425" t="inlineStr">
        <is>
          <t>118</t>
        </is>
      </c>
      <c r="E1425" t="inlineStr">
        <is>
          <t>6180</t>
        </is>
      </c>
      <c r="F1425" t="inlineStr">
        <is>
          <t>BE</t>
        </is>
      </c>
      <c r="G1425" t="inlineStr">
        <is>
          <t>073545</t>
        </is>
      </c>
      <c r="H1425" t="inlineStr">
        <is>
          <t>30/07/2024</t>
        </is>
      </c>
      <c r="I1425" t="inlineStr">
        <is>
          <t>VERDE</t>
        </is>
      </c>
      <c r="J1425" t="inlineStr">
        <is>
          <t>http://www.aduanet.gob.pe/servlet/SgCDUI2?option=una&amp;n=40&amp;codaduana=118&amp;anoprese=2024&amp;numecorre=073545</t>
        </is>
      </c>
      <c r="K1425" t="inlineStr">
        <is>
          <t>2026-09-24T03:28:10.633524+00:00</t>
        </is>
      </c>
    </row>
    <row r="1426">
      <c r="A1426" t="inlineStr">
        <is>
          <t>20600390911</t>
        </is>
      </c>
      <c r="B1426" t="inlineStr">
        <is>
          <t>2024</t>
        </is>
      </c>
      <c r="C1426" t="inlineStr">
        <is>
          <t>6</t>
        </is>
      </c>
      <c r="D1426" t="inlineStr">
        <is>
          <t>118</t>
        </is>
      </c>
      <c r="E1426" t="inlineStr">
        <is>
          <t>6180</t>
        </is>
      </c>
      <c r="F1426" t="inlineStr">
        <is>
          <t>BE</t>
        </is>
      </c>
      <c r="G1426" t="inlineStr">
        <is>
          <t>060243</t>
        </is>
      </c>
      <c r="H1426" t="inlineStr">
        <is>
          <t>27/06/2024</t>
        </is>
      </c>
      <c r="I1426" t="inlineStr">
        <is>
          <t>VERDE</t>
        </is>
      </c>
      <c r="J1426" t="inlineStr">
        <is>
          <t>http://www.aduanet.gob.pe/servlet/SgCDUI2?option=una&amp;n=40&amp;codaduana=118&amp;anoprese=2024&amp;numecorre=060243</t>
        </is>
      </c>
      <c r="K1426" t="inlineStr">
        <is>
          <t>2026-09-24T03:28:11.354526+00:00</t>
        </is>
      </c>
    </row>
    <row r="1427">
      <c r="A1427" t="inlineStr">
        <is>
          <t>20600390911</t>
        </is>
      </c>
      <c r="B1427" t="inlineStr">
        <is>
          <t>2024</t>
        </is>
      </c>
      <c r="C1427" t="inlineStr">
        <is>
          <t>6</t>
        </is>
      </c>
      <c r="D1427" t="inlineStr">
        <is>
          <t>118</t>
        </is>
      </c>
      <c r="E1427" t="inlineStr">
        <is>
          <t>6180</t>
        </is>
      </c>
      <c r="F1427" t="inlineStr">
        <is>
          <t>BE</t>
        </is>
      </c>
      <c r="G1427" t="inlineStr">
        <is>
          <t>060244</t>
        </is>
      </c>
      <c r="H1427" t="inlineStr">
        <is>
          <t>27/06/2024</t>
        </is>
      </c>
      <c r="I1427" t="inlineStr">
        <is>
          <t>VERDE</t>
        </is>
      </c>
      <c r="J1427" t="inlineStr">
        <is>
          <t>http://www.aduanet.gob.pe/servlet/SgCDUI2?option=una&amp;n=40&amp;codaduana=118&amp;anoprese=2024&amp;numecorre=060244</t>
        </is>
      </c>
      <c r="K1427" t="inlineStr">
        <is>
          <t>2026-09-24T03:28:11.354526+00:00</t>
        </is>
      </c>
    </row>
    <row r="1428">
      <c r="A1428" t="inlineStr">
        <is>
          <t>20600390911</t>
        </is>
      </c>
      <c r="B1428" t="inlineStr">
        <is>
          <t>2024</t>
        </is>
      </c>
      <c r="C1428" t="inlineStr">
        <is>
          <t>3</t>
        </is>
      </c>
      <c r="D1428" t="inlineStr">
        <is>
          <t>118</t>
        </is>
      </c>
      <c r="E1428" t="inlineStr">
        <is>
          <t>6180</t>
        </is>
      </c>
      <c r="F1428" t="inlineStr">
        <is>
          <t>BE</t>
        </is>
      </c>
      <c r="G1428" t="inlineStr">
        <is>
          <t>020032</t>
        </is>
      </c>
      <c r="H1428" t="inlineStr">
        <is>
          <t>07/03/2024</t>
        </is>
      </c>
      <c r="I1428" t="inlineStr">
        <is>
          <t>VERDE</t>
        </is>
      </c>
      <c r="J1428" t="inlineStr">
        <is>
          <t>http://www.aduanet.gob.pe/servlet/SgCDUI2?option=una&amp;n=40&amp;codaduana=118&amp;anoprese=2024&amp;numecorre=020032</t>
        </is>
      </c>
      <c r="K1428" t="inlineStr">
        <is>
          <t>2026-09-24T03:28:11.951797+00:00</t>
        </is>
      </c>
    </row>
    <row r="1429">
      <c r="A1429" t="inlineStr">
        <is>
          <t>20600390911</t>
        </is>
      </c>
      <c r="B1429" t="inlineStr">
        <is>
          <t>2024</t>
        </is>
      </c>
      <c r="C1429" t="inlineStr">
        <is>
          <t>3</t>
        </is>
      </c>
      <c r="D1429" t="inlineStr">
        <is>
          <t>118</t>
        </is>
      </c>
      <c r="E1429" t="inlineStr">
        <is>
          <t>6180</t>
        </is>
      </c>
      <c r="F1429" t="inlineStr">
        <is>
          <t>BE</t>
        </is>
      </c>
      <c r="G1429" t="inlineStr">
        <is>
          <t>020033</t>
        </is>
      </c>
      <c r="H1429" t="inlineStr">
        <is>
          <t>07/03/2024</t>
        </is>
      </c>
      <c r="I1429" t="inlineStr">
        <is>
          <t>VERDE</t>
        </is>
      </c>
      <c r="J1429" t="inlineStr">
        <is>
          <t>http://www.aduanet.gob.pe/servlet/SgCDUI2?option=una&amp;n=40&amp;codaduana=118&amp;anoprese=2024&amp;numecorre=020033</t>
        </is>
      </c>
      <c r="K1429" t="inlineStr">
        <is>
          <t>2026-09-24T03:28:11.951797+00:00</t>
        </is>
      </c>
    </row>
    <row r="1430">
      <c r="A1430" t="inlineStr">
        <is>
          <t>20600390911</t>
        </is>
      </c>
      <c r="B1430" t="inlineStr">
        <is>
          <t>2024</t>
        </is>
      </c>
      <c r="C1430" t="inlineStr">
        <is>
          <t>3</t>
        </is>
      </c>
      <c r="D1430" t="inlineStr">
        <is>
          <t>118</t>
        </is>
      </c>
      <c r="E1430" t="inlineStr">
        <is>
          <t>6180</t>
        </is>
      </c>
      <c r="F1430" t="inlineStr">
        <is>
          <t>BE</t>
        </is>
      </c>
      <c r="G1430" t="inlineStr">
        <is>
          <t>020034</t>
        </is>
      </c>
      <c r="H1430" t="inlineStr">
        <is>
          <t>07/03/2024</t>
        </is>
      </c>
      <c r="I1430" t="inlineStr">
        <is>
          <t>VERDE</t>
        </is>
      </c>
      <c r="J1430" t="inlineStr">
        <is>
          <t>http://www.aduanet.gob.pe/servlet/SgCDUI2?option=una&amp;n=40&amp;codaduana=118&amp;anoprese=2024&amp;numecorre=020034</t>
        </is>
      </c>
      <c r="K1430" t="inlineStr">
        <is>
          <t>2026-09-24T03:28:11.951797+00:00</t>
        </is>
      </c>
    </row>
    <row r="1431">
      <c r="A1431" t="inlineStr">
        <is>
          <t>20600390911</t>
        </is>
      </c>
      <c r="B1431" t="inlineStr">
        <is>
          <t>2024</t>
        </is>
      </c>
      <c r="C1431" t="inlineStr">
        <is>
          <t>5</t>
        </is>
      </c>
      <c r="D1431" t="inlineStr">
        <is>
          <t>118</t>
        </is>
      </c>
      <c r="E1431" t="inlineStr">
        <is>
          <t>6180</t>
        </is>
      </c>
      <c r="F1431" t="inlineStr">
        <is>
          <t>BE</t>
        </is>
      </c>
      <c r="G1431" t="inlineStr">
        <is>
          <t>046067</t>
        </is>
      </c>
      <c r="H1431" t="inlineStr">
        <is>
          <t>22/05/2024</t>
        </is>
      </c>
      <c r="I1431" t="inlineStr">
        <is>
          <t>VERDE</t>
        </is>
      </c>
      <c r="J1431" t="inlineStr">
        <is>
          <t>http://www.aduanet.gob.pe/servlet/SgCDUI2?option=una&amp;n=40&amp;codaduana=118&amp;anoprese=2024&amp;numecorre=046067</t>
        </is>
      </c>
      <c r="K1431" t="inlineStr">
        <is>
          <t>2026-09-24T03:28:12.557230+00:00</t>
        </is>
      </c>
    </row>
    <row r="1432">
      <c r="A1432" t="inlineStr">
        <is>
          <t>20600390911</t>
        </is>
      </c>
      <c r="B1432" t="inlineStr">
        <is>
          <t>2024</t>
        </is>
      </c>
      <c r="C1432" t="inlineStr">
        <is>
          <t>5</t>
        </is>
      </c>
      <c r="D1432" t="inlineStr">
        <is>
          <t>118</t>
        </is>
      </c>
      <c r="E1432" t="inlineStr">
        <is>
          <t>6180</t>
        </is>
      </c>
      <c r="F1432" t="inlineStr">
        <is>
          <t>BE</t>
        </is>
      </c>
      <c r="G1432" t="inlineStr">
        <is>
          <t>048203</t>
        </is>
      </c>
      <c r="H1432" t="inlineStr">
        <is>
          <t>30/05/2024</t>
        </is>
      </c>
      <c r="I1432" t="inlineStr">
        <is>
          <t>VERDE</t>
        </is>
      </c>
      <c r="J1432" t="inlineStr">
        <is>
          <t>http://www.aduanet.gob.pe/servlet/SgCDUI2?option=una&amp;n=40&amp;codaduana=118&amp;anoprese=2024&amp;numecorre=048203</t>
        </is>
      </c>
      <c r="K1432" t="inlineStr">
        <is>
          <t>2026-09-24T03:28:12.557230+00:00</t>
        </is>
      </c>
    </row>
    <row r="1433">
      <c r="A1433" t="inlineStr">
        <is>
          <t>20600390911</t>
        </is>
      </c>
      <c r="B1433" t="inlineStr">
        <is>
          <t>2024</t>
        </is>
      </c>
      <c r="C1433" t="inlineStr">
        <is>
          <t>11</t>
        </is>
      </c>
      <c r="D1433" t="inlineStr">
        <is>
          <t>118</t>
        </is>
      </c>
      <c r="E1433" t="inlineStr">
        <is>
          <t>6180</t>
        </is>
      </c>
      <c r="F1433" t="inlineStr">
        <is>
          <t>BE</t>
        </is>
      </c>
      <c r="G1433" t="inlineStr">
        <is>
          <t>112454</t>
        </is>
      </c>
      <c r="H1433" t="inlineStr">
        <is>
          <t>06/11/2024</t>
        </is>
      </c>
      <c r="I1433" t="inlineStr">
        <is>
          <t>VERDE</t>
        </is>
      </c>
      <c r="J1433" t="inlineStr">
        <is>
          <t>http://www.aduanet.gob.pe/servlet/SgCDUI2?option=una&amp;n=40&amp;codaduana=118&amp;anoprese=2024&amp;numecorre=112454</t>
        </is>
      </c>
      <c r="K1433" t="inlineStr">
        <is>
          <t>2026-09-24T03:28:13.385391+00:00</t>
        </is>
      </c>
    </row>
    <row r="1434">
      <c r="A1434" t="inlineStr">
        <is>
          <t>20600390911</t>
        </is>
      </c>
      <c r="B1434" t="inlineStr">
        <is>
          <t>2024</t>
        </is>
      </c>
      <c r="C1434" t="inlineStr">
        <is>
          <t>11</t>
        </is>
      </c>
      <c r="D1434" t="inlineStr">
        <is>
          <t>118</t>
        </is>
      </c>
      <c r="E1434" t="inlineStr">
        <is>
          <t>6180</t>
        </is>
      </c>
      <c r="F1434" t="inlineStr">
        <is>
          <t>BE</t>
        </is>
      </c>
      <c r="G1434" t="inlineStr">
        <is>
          <t>115514</t>
        </is>
      </c>
      <c r="H1434" t="inlineStr">
        <is>
          <t>26/11/2024</t>
        </is>
      </c>
      <c r="I1434" t="inlineStr">
        <is>
          <t>VERDE</t>
        </is>
      </c>
      <c r="J1434" t="inlineStr">
        <is>
          <t>http://www.aduanet.gob.pe/servlet/SgCDUI2?option=una&amp;n=40&amp;codaduana=118&amp;anoprese=2024&amp;numecorre=115514</t>
        </is>
      </c>
      <c r="K1434" t="inlineStr">
        <is>
          <t>2026-09-24T03:28:13.385391+00:00</t>
        </is>
      </c>
    </row>
    <row r="1435">
      <c r="A1435" t="inlineStr">
        <is>
          <t>20600390911</t>
        </is>
      </c>
      <c r="B1435" t="inlineStr">
        <is>
          <t>2024</t>
        </is>
      </c>
      <c r="C1435" t="inlineStr">
        <is>
          <t>10</t>
        </is>
      </c>
      <c r="D1435" t="inlineStr">
        <is>
          <t>118</t>
        </is>
      </c>
      <c r="E1435" t="inlineStr">
        <is>
          <t>6180</t>
        </is>
      </c>
      <c r="F1435" t="inlineStr">
        <is>
          <t>BE</t>
        </is>
      </c>
      <c r="G1435" t="inlineStr">
        <is>
          <t>100486</t>
        </is>
      </c>
      <c r="H1435" t="inlineStr">
        <is>
          <t>03/10/2024</t>
        </is>
      </c>
      <c r="I1435" t="inlineStr">
        <is>
          <t>VERDE</t>
        </is>
      </c>
      <c r="J1435" t="inlineStr">
        <is>
          <t>http://www.aduanet.gob.pe/servlet/SgCDUI2?option=una&amp;n=40&amp;codaduana=118&amp;anoprese=2024&amp;numecorre=100486</t>
        </is>
      </c>
      <c r="K1435" t="inlineStr">
        <is>
          <t>2026-09-24T03:28:14.096882+00:00</t>
        </is>
      </c>
    </row>
    <row r="1436">
      <c r="A1436" t="inlineStr">
        <is>
          <t>20600390911</t>
        </is>
      </c>
      <c r="B1436" t="inlineStr">
        <is>
          <t>2024</t>
        </is>
      </c>
      <c r="C1436" t="inlineStr">
        <is>
          <t>10</t>
        </is>
      </c>
      <c r="D1436" t="inlineStr">
        <is>
          <t>118</t>
        </is>
      </c>
      <c r="E1436" t="inlineStr">
        <is>
          <t>6180</t>
        </is>
      </c>
      <c r="F1436" t="inlineStr">
        <is>
          <t>BE</t>
        </is>
      </c>
      <c r="G1436" t="inlineStr">
        <is>
          <t>100487</t>
        </is>
      </c>
      <c r="H1436" t="inlineStr">
        <is>
          <t>03/10/2024</t>
        </is>
      </c>
      <c r="I1436" t="inlineStr">
        <is>
          <t>VERDE</t>
        </is>
      </c>
      <c r="J1436" t="inlineStr">
        <is>
          <t>http://www.aduanet.gob.pe/servlet/SgCDUI2?option=una&amp;n=40&amp;codaduana=118&amp;anoprese=2024&amp;numecorre=100487</t>
        </is>
      </c>
      <c r="K1436" t="inlineStr">
        <is>
          <t>2026-09-24T03:28:14.096882+00:00</t>
        </is>
      </c>
    </row>
    <row r="1437">
      <c r="A1437" t="inlineStr">
        <is>
          <t>20600390911</t>
        </is>
      </c>
      <c r="B1437" t="inlineStr">
        <is>
          <t>2024</t>
        </is>
      </c>
      <c r="C1437" t="inlineStr">
        <is>
          <t>10</t>
        </is>
      </c>
      <c r="D1437" t="inlineStr">
        <is>
          <t>118</t>
        </is>
      </c>
      <c r="E1437" t="inlineStr">
        <is>
          <t>6180</t>
        </is>
      </c>
      <c r="F1437" t="inlineStr">
        <is>
          <t>BE</t>
        </is>
      </c>
      <c r="G1437" t="inlineStr">
        <is>
          <t>100488</t>
        </is>
      </c>
      <c r="H1437" t="inlineStr">
        <is>
          <t>03/10/2024</t>
        </is>
      </c>
      <c r="I1437" t="inlineStr">
        <is>
          <t>VERDE</t>
        </is>
      </c>
      <c r="J1437" t="inlineStr">
        <is>
          <t>http://www.aduanet.gob.pe/servlet/SgCDUI2?option=una&amp;n=40&amp;codaduana=118&amp;anoprese=2024&amp;numecorre=100488</t>
        </is>
      </c>
      <c r="K1437" t="inlineStr">
        <is>
          <t>2026-09-24T03:28:14.096882+00:00</t>
        </is>
      </c>
    </row>
    <row r="1438">
      <c r="A1438" t="inlineStr">
        <is>
          <t>20600390911</t>
        </is>
      </c>
      <c r="B1438" t="inlineStr">
        <is>
          <t>2024</t>
        </is>
      </c>
      <c r="C1438" t="inlineStr">
        <is>
          <t>9</t>
        </is>
      </c>
      <c r="D1438" t="inlineStr">
        <is>
          <t>118</t>
        </is>
      </c>
      <c r="E1438" t="inlineStr">
        <is>
          <t>6180</t>
        </is>
      </c>
      <c r="F1438" t="inlineStr">
        <is>
          <t>BE</t>
        </is>
      </c>
      <c r="G1438" t="inlineStr">
        <is>
          <t>091739</t>
        </is>
      </c>
      <c r="H1438" t="inlineStr">
        <is>
          <t>11/09/2024</t>
        </is>
      </c>
      <c r="I1438" t="inlineStr">
        <is>
          <t>VERDE</t>
        </is>
      </c>
      <c r="J1438" t="inlineStr">
        <is>
          <t>http://www.aduanet.gob.pe/servlet/SgCDUI2?option=una&amp;n=40&amp;codaduana=118&amp;anoprese=2024&amp;numecorre=091739</t>
        </is>
      </c>
      <c r="K1438" t="inlineStr">
        <is>
          <t>2026-09-24T03:28:14.810213+00:00</t>
        </is>
      </c>
    </row>
    <row r="1439">
      <c r="A1439" t="inlineStr">
        <is>
          <t>20600390911</t>
        </is>
      </c>
      <c r="B1439" t="inlineStr">
        <is>
          <t>2024</t>
        </is>
      </c>
      <c r="C1439" t="inlineStr">
        <is>
          <t>9</t>
        </is>
      </c>
      <c r="D1439" t="inlineStr">
        <is>
          <t>118</t>
        </is>
      </c>
      <c r="E1439" t="inlineStr">
        <is>
          <t>6180</t>
        </is>
      </c>
      <c r="F1439" t="inlineStr">
        <is>
          <t>BE</t>
        </is>
      </c>
      <c r="G1439" t="inlineStr">
        <is>
          <t>091740</t>
        </is>
      </c>
      <c r="H1439" t="inlineStr">
        <is>
          <t>11/09/2024</t>
        </is>
      </c>
      <c r="I1439" t="inlineStr">
        <is>
          <t>VERDE</t>
        </is>
      </c>
      <c r="J1439" t="inlineStr">
        <is>
          <t>http://www.aduanet.gob.pe/servlet/SgCDUI2?option=una&amp;n=40&amp;codaduana=118&amp;anoprese=2024&amp;numecorre=091740</t>
        </is>
      </c>
      <c r="K1439" t="inlineStr">
        <is>
          <t>2026-09-24T03:28:14.810213+00:00</t>
        </is>
      </c>
    </row>
    <row r="1440">
      <c r="A1440" t="inlineStr">
        <is>
          <t>20600390911</t>
        </is>
      </c>
      <c r="B1440" t="inlineStr">
        <is>
          <t>2024</t>
        </is>
      </c>
      <c r="C1440" t="inlineStr">
        <is>
          <t>9</t>
        </is>
      </c>
      <c r="D1440" t="inlineStr">
        <is>
          <t>118</t>
        </is>
      </c>
      <c r="E1440" t="inlineStr">
        <is>
          <t>6180</t>
        </is>
      </c>
      <c r="F1440" t="inlineStr">
        <is>
          <t>BE</t>
        </is>
      </c>
      <c r="G1440" t="inlineStr">
        <is>
          <t>091741</t>
        </is>
      </c>
      <c r="H1440" t="inlineStr">
        <is>
          <t>11/09/2024</t>
        </is>
      </c>
      <c r="I1440" t="inlineStr">
        <is>
          <t>VERDE</t>
        </is>
      </c>
      <c r="J1440" t="inlineStr">
        <is>
          <t>http://www.aduanet.gob.pe/servlet/SgCDUI2?option=una&amp;n=40&amp;codaduana=118&amp;anoprese=2024&amp;numecorre=091741</t>
        </is>
      </c>
      <c r="K1440" t="inlineStr">
        <is>
          <t>2026-09-24T03:28:14.810213+00:00</t>
        </is>
      </c>
    </row>
    <row r="1441">
      <c r="A1441" t="inlineStr">
        <is>
          <t>20600390911</t>
        </is>
      </c>
      <c r="B1441" t="inlineStr">
        <is>
          <t>2024</t>
        </is>
      </c>
      <c r="C1441" t="inlineStr">
        <is>
          <t>9</t>
        </is>
      </c>
      <c r="D1441" t="inlineStr">
        <is>
          <t>118</t>
        </is>
      </c>
      <c r="E1441" t="inlineStr">
        <is>
          <t>6180</t>
        </is>
      </c>
      <c r="F1441" t="inlineStr">
        <is>
          <t>BE</t>
        </is>
      </c>
      <c r="G1441" t="inlineStr">
        <is>
          <t>091742</t>
        </is>
      </c>
      <c r="H1441" t="inlineStr">
        <is>
          <t>11/09/2024</t>
        </is>
      </c>
      <c r="I1441" t="inlineStr">
        <is>
          <t>VERDE</t>
        </is>
      </c>
      <c r="J1441" t="inlineStr">
        <is>
          <t>http://www.aduanet.gob.pe/servlet/SgCDUI2?option=una&amp;n=40&amp;codaduana=118&amp;anoprese=2024&amp;numecorre=091742</t>
        </is>
      </c>
      <c r="K1441" t="inlineStr">
        <is>
          <t>2026-09-24T03:28:14.810213+00:00</t>
        </is>
      </c>
    </row>
    <row r="1442">
      <c r="A1442" t="inlineStr">
        <is>
          <t>20600390911</t>
        </is>
      </c>
      <c r="B1442" t="inlineStr">
        <is>
          <t>2024</t>
        </is>
      </c>
      <c r="C1442" t="inlineStr">
        <is>
          <t>9</t>
        </is>
      </c>
      <c r="D1442" t="inlineStr">
        <is>
          <t>118</t>
        </is>
      </c>
      <c r="E1442" t="inlineStr">
        <is>
          <t>6180</t>
        </is>
      </c>
      <c r="F1442" t="inlineStr">
        <is>
          <t>BE</t>
        </is>
      </c>
      <c r="G1442" t="inlineStr">
        <is>
          <t>091743</t>
        </is>
      </c>
      <c r="H1442" t="inlineStr">
        <is>
          <t>11/09/2024</t>
        </is>
      </c>
      <c r="I1442" t="inlineStr">
        <is>
          <t>VERDE</t>
        </is>
      </c>
      <c r="J1442" t="inlineStr">
        <is>
          <t>http://www.aduanet.gob.pe/servlet/SgCDUI2?option=una&amp;n=40&amp;codaduana=118&amp;anoprese=2024&amp;numecorre=091743</t>
        </is>
      </c>
      <c r="K1442" t="inlineStr">
        <is>
          <t>2026-09-24T03:28:14.810213+00:00</t>
        </is>
      </c>
    </row>
    <row r="1443">
      <c r="A1443" t="inlineStr">
        <is>
          <t>20600390911</t>
        </is>
      </c>
      <c r="B1443" t="inlineStr">
        <is>
          <t>2024</t>
        </is>
      </c>
      <c r="C1443" t="inlineStr">
        <is>
          <t>9</t>
        </is>
      </c>
      <c r="D1443" t="inlineStr">
        <is>
          <t>118</t>
        </is>
      </c>
      <c r="E1443" t="inlineStr">
        <is>
          <t>6180</t>
        </is>
      </c>
      <c r="F1443" t="inlineStr">
        <is>
          <t>BE</t>
        </is>
      </c>
      <c r="G1443" t="inlineStr">
        <is>
          <t>091744</t>
        </is>
      </c>
      <c r="H1443" t="inlineStr">
        <is>
          <t>11/09/2024</t>
        </is>
      </c>
      <c r="I1443" t="inlineStr">
        <is>
          <t>VERDE</t>
        </is>
      </c>
      <c r="J1443" t="inlineStr">
        <is>
          <t>http://www.aduanet.gob.pe/servlet/SgCDUI2?option=una&amp;n=40&amp;codaduana=118&amp;anoprese=2024&amp;numecorre=091744</t>
        </is>
      </c>
      <c r="K1443" t="inlineStr">
        <is>
          <t>2026-09-24T03:28:14.810213+00:00</t>
        </is>
      </c>
    </row>
    <row r="1444">
      <c r="A1444" t="inlineStr">
        <is>
          <t>20531441797</t>
        </is>
      </c>
      <c r="B1444" t="inlineStr">
        <is>
          <t>2024</t>
        </is>
      </c>
      <c r="C1444" t="inlineStr">
        <is>
          <t>11</t>
        </is>
      </c>
      <c r="D1444" t="inlineStr">
        <is>
          <t>235</t>
        </is>
      </c>
      <c r="E1444" t="inlineStr">
        <is>
          <t>6946</t>
        </is>
      </c>
      <c r="F1444" t="inlineStr">
        <is>
          <t>CH</t>
        </is>
      </c>
      <c r="G1444" t="inlineStr">
        <is>
          <t>071393</t>
        </is>
      </c>
      <c r="H1444" t="inlineStr">
        <is>
          <t>10/11/2024</t>
        </is>
      </c>
      <c r="I1444" t="inlineStr">
        <is>
          <t>ROJO</t>
        </is>
      </c>
      <c r="J1444" t="inlineStr">
        <is>
          <t>http://www.aduanet.gob.pe/servlet/SgCDUI2?option=una&amp;n=40&amp;codaduana=235&amp;anoprese=2024&amp;numecorre=071393</t>
        </is>
      </c>
      <c r="K1444" t="inlineStr">
        <is>
          <t>2026-09-24T03:28:15.532717+00:00</t>
        </is>
      </c>
    </row>
    <row r="1445">
      <c r="A1445" t="inlineStr">
        <is>
          <t>20484163902</t>
        </is>
      </c>
      <c r="B1445" t="inlineStr">
        <is>
          <t>2024</t>
        </is>
      </c>
      <c r="C1445" t="inlineStr">
        <is>
          <t>12</t>
        </is>
      </c>
      <c r="D1445" t="inlineStr">
        <is>
          <t>046</t>
        </is>
      </c>
      <c r="E1445" t="inlineStr">
        <is>
          <t>5708</t>
        </is>
      </c>
      <c r="F1445" t="inlineStr">
        <is>
          <t>ES</t>
        </is>
      </c>
      <c r="G1445" t="inlineStr">
        <is>
          <t>044211</t>
        </is>
      </c>
      <c r="H1445" t="inlineStr">
        <is>
          <t>13/12/2024</t>
        </is>
      </c>
      <c r="I1445" t="inlineStr">
        <is>
          <t>VERDE</t>
        </is>
      </c>
      <c r="J1445" t="inlineStr">
        <is>
          <t>http://www.aduanet.gob.pe/servlet/SgCDUI2?option=una&amp;n=40&amp;codaduana=046&amp;anoprese=2024&amp;numecorre=044211</t>
        </is>
      </c>
      <c r="K1445" t="inlineStr">
        <is>
          <t>2026-09-24T03:28:16.247877+00:00</t>
        </is>
      </c>
    </row>
    <row r="1446">
      <c r="A1446" t="inlineStr">
        <is>
          <t>20484163902</t>
        </is>
      </c>
      <c r="B1446" t="inlineStr">
        <is>
          <t>2024</t>
        </is>
      </c>
      <c r="C1446" t="inlineStr">
        <is>
          <t>7</t>
        </is>
      </c>
      <c r="D1446" t="inlineStr">
        <is>
          <t>046</t>
        </is>
      </c>
      <c r="E1446" t="inlineStr">
        <is>
          <t>5708</t>
        </is>
      </c>
      <c r="F1446" t="inlineStr">
        <is>
          <t>ES</t>
        </is>
      </c>
      <c r="G1446" t="inlineStr">
        <is>
          <t>018179</t>
        </is>
      </c>
      <c r="H1446" t="inlineStr">
        <is>
          <t>22/07/2024</t>
        </is>
      </c>
      <c r="I1446" t="inlineStr">
        <is>
          <t>VERDE</t>
        </is>
      </c>
      <c r="J1446" t="inlineStr">
        <is>
          <t>http://www.aduanet.gob.pe/servlet/SgCDUI2?option=una&amp;n=40&amp;codaduana=046&amp;anoprese=2024&amp;numecorre=018179</t>
        </is>
      </c>
      <c r="K1446" t="inlineStr">
        <is>
          <t>2026-09-24T03:28:16.969808+00:00</t>
        </is>
      </c>
    </row>
    <row r="1447">
      <c r="A1447" t="inlineStr">
        <is>
          <t>20486255090</t>
        </is>
      </c>
      <c r="B1447" t="inlineStr">
        <is>
          <t>2024</t>
        </is>
      </c>
      <c r="C1447" t="inlineStr">
        <is>
          <t>8</t>
        </is>
      </c>
      <c r="D1447" t="inlineStr">
        <is>
          <t>118</t>
        </is>
      </c>
      <c r="E1447" t="inlineStr">
        <is>
          <t>1676</t>
        </is>
      </c>
      <c r="F1447" t="inlineStr">
        <is>
          <t>DE</t>
        </is>
      </c>
      <c r="G1447" t="inlineStr">
        <is>
          <t>079169</t>
        </is>
      </c>
      <c r="H1447" t="inlineStr">
        <is>
          <t>14/08/2024</t>
        </is>
      </c>
      <c r="I1447" t="inlineStr">
        <is>
          <t>VERDE</t>
        </is>
      </c>
      <c r="J1447" t="inlineStr">
        <is>
          <t>http://www.aduanet.gob.pe/servlet/SgCDUI2?option=una&amp;n=40&amp;codaduana=118&amp;anoprese=2024&amp;numecorre=079169</t>
        </is>
      </c>
      <c r="K1447" t="inlineStr">
        <is>
          <t>2026-09-24T03:28:17.678155+00:00</t>
        </is>
      </c>
    </row>
    <row r="1448">
      <c r="A1448" t="inlineStr">
        <is>
          <t>20486255090</t>
        </is>
      </c>
      <c r="B1448" t="inlineStr">
        <is>
          <t>2024</t>
        </is>
      </c>
      <c r="C1448" t="inlineStr">
        <is>
          <t>8</t>
        </is>
      </c>
      <c r="D1448" t="inlineStr">
        <is>
          <t>118</t>
        </is>
      </c>
      <c r="E1448" t="inlineStr">
        <is>
          <t>1676</t>
        </is>
      </c>
      <c r="F1448" t="inlineStr">
        <is>
          <t>DE</t>
        </is>
      </c>
      <c r="G1448" t="inlineStr">
        <is>
          <t>082362</t>
        </is>
      </c>
      <c r="H1448" t="inlineStr">
        <is>
          <t>20/08/2024</t>
        </is>
      </c>
      <c r="I1448" t="inlineStr">
        <is>
          <t>VERDE</t>
        </is>
      </c>
      <c r="J1448" t="inlineStr">
        <is>
          <t>http://www.aduanet.gob.pe/servlet/SgCDUI2?option=una&amp;n=40&amp;codaduana=118&amp;anoprese=2024&amp;numecorre=082362</t>
        </is>
      </c>
      <c r="K1448" t="inlineStr">
        <is>
          <t>2026-09-24T03:28:17.678155+00:00</t>
        </is>
      </c>
    </row>
    <row r="1449">
      <c r="A1449" t="inlineStr">
        <is>
          <t>20486255090</t>
        </is>
      </c>
      <c r="B1449" t="inlineStr">
        <is>
          <t>2024</t>
        </is>
      </c>
      <c r="C1449" t="inlineStr">
        <is>
          <t>8</t>
        </is>
      </c>
      <c r="D1449" t="inlineStr">
        <is>
          <t>118</t>
        </is>
      </c>
      <c r="E1449" t="inlineStr">
        <is>
          <t>1676</t>
        </is>
      </c>
      <c r="F1449" t="inlineStr">
        <is>
          <t>DE</t>
        </is>
      </c>
      <c r="G1449" t="inlineStr">
        <is>
          <t>085227</t>
        </is>
      </c>
      <c r="H1449" t="inlineStr">
        <is>
          <t>28/08/2024</t>
        </is>
      </c>
      <c r="I1449" t="inlineStr">
        <is>
          <t>VERDE</t>
        </is>
      </c>
      <c r="J1449" t="inlineStr">
        <is>
          <t>http://www.aduanet.gob.pe/servlet/SgCDUI2?option=una&amp;n=40&amp;codaduana=118&amp;anoprese=2024&amp;numecorre=085227</t>
        </is>
      </c>
      <c r="K1449" t="inlineStr">
        <is>
          <t>2026-09-24T03:28:17.678155+00:00</t>
        </is>
      </c>
    </row>
    <row r="1450">
      <c r="A1450" t="inlineStr">
        <is>
          <t>20486255090</t>
        </is>
      </c>
      <c r="B1450" t="inlineStr">
        <is>
          <t>2024</t>
        </is>
      </c>
      <c r="C1450" t="inlineStr">
        <is>
          <t>7</t>
        </is>
      </c>
      <c r="D1450" t="inlineStr">
        <is>
          <t>118</t>
        </is>
      </c>
      <c r="E1450" t="inlineStr">
        <is>
          <t>1676</t>
        </is>
      </c>
      <c r="F1450" t="inlineStr">
        <is>
          <t>DE</t>
        </is>
      </c>
      <c r="G1450" t="inlineStr">
        <is>
          <t>062049</t>
        </is>
      </c>
      <c r="H1450" t="inlineStr">
        <is>
          <t>02/07/2024</t>
        </is>
      </c>
      <c r="I1450" t="inlineStr">
        <is>
          <t>VERDE</t>
        </is>
      </c>
      <c r="J1450" t="inlineStr">
        <is>
          <t>http://www.aduanet.gob.pe/servlet/SgCDUI2?option=una&amp;n=40&amp;codaduana=118&amp;anoprese=2024&amp;numecorre=062049</t>
        </is>
      </c>
      <c r="K1450" t="inlineStr">
        <is>
          <t>2026-09-24T03:28:18.405187+00:00</t>
        </is>
      </c>
    </row>
    <row r="1451">
      <c r="A1451" t="inlineStr">
        <is>
          <t>20486255090</t>
        </is>
      </c>
      <c r="B1451" t="inlineStr">
        <is>
          <t>2024</t>
        </is>
      </c>
      <c r="C1451" t="inlineStr">
        <is>
          <t>7</t>
        </is>
      </c>
      <c r="D1451" t="inlineStr">
        <is>
          <t>118</t>
        </is>
      </c>
      <c r="E1451" t="inlineStr">
        <is>
          <t>1676</t>
        </is>
      </c>
      <c r="F1451" t="inlineStr">
        <is>
          <t>DE</t>
        </is>
      </c>
      <c r="G1451" t="inlineStr">
        <is>
          <t>067175</t>
        </is>
      </c>
      <c r="H1451" t="inlineStr">
        <is>
          <t>17/07/2024</t>
        </is>
      </c>
      <c r="I1451" t="inlineStr">
        <is>
          <t>VERDE</t>
        </is>
      </c>
      <c r="J1451" t="inlineStr">
        <is>
          <t>http://www.aduanet.gob.pe/servlet/SgCDUI2?option=una&amp;n=40&amp;codaduana=118&amp;anoprese=2024&amp;numecorre=067175</t>
        </is>
      </c>
      <c r="K1451" t="inlineStr">
        <is>
          <t>2026-09-24T03:28:18.405187+00:00</t>
        </is>
      </c>
    </row>
    <row r="1452">
      <c r="A1452" t="inlineStr">
        <is>
          <t>20486255090</t>
        </is>
      </c>
      <c r="B1452" t="inlineStr">
        <is>
          <t>2024</t>
        </is>
      </c>
      <c r="C1452" t="inlineStr">
        <is>
          <t>11</t>
        </is>
      </c>
      <c r="D1452" t="inlineStr">
        <is>
          <t>118</t>
        </is>
      </c>
      <c r="E1452" t="inlineStr">
        <is>
          <t>1676</t>
        </is>
      </c>
      <c r="F1452" t="inlineStr">
        <is>
          <t>DE</t>
        </is>
      </c>
      <c r="G1452" t="inlineStr">
        <is>
          <t>112993</t>
        </is>
      </c>
      <c r="H1452" t="inlineStr">
        <is>
          <t>20/11/2024</t>
        </is>
      </c>
      <c r="I1452" t="inlineStr">
        <is>
          <t>VERDE</t>
        </is>
      </c>
      <c r="J1452" t="inlineStr">
        <is>
          <t>http://www.aduanet.gob.pe/servlet/SgCDUI2?option=una&amp;n=40&amp;codaduana=118&amp;anoprese=2024&amp;numecorre=112993</t>
        </is>
      </c>
      <c r="K1452" t="inlineStr">
        <is>
          <t>2026-09-24T03:28:19.116604+00:00</t>
        </is>
      </c>
    </row>
    <row r="1453">
      <c r="A1453" t="inlineStr">
        <is>
          <t>20486255090</t>
        </is>
      </c>
      <c r="B1453" t="inlineStr">
        <is>
          <t>2024</t>
        </is>
      </c>
      <c r="C1453" t="inlineStr">
        <is>
          <t>11</t>
        </is>
      </c>
      <c r="D1453" t="inlineStr">
        <is>
          <t>118</t>
        </is>
      </c>
      <c r="E1453" t="inlineStr">
        <is>
          <t>1676</t>
        </is>
      </c>
      <c r="F1453" t="inlineStr">
        <is>
          <t>DE</t>
        </is>
      </c>
      <c r="G1453" t="inlineStr">
        <is>
          <t>118500</t>
        </is>
      </c>
      <c r="H1453" t="inlineStr">
        <is>
          <t>20/11/2024</t>
        </is>
      </c>
      <c r="I1453" t="inlineStr">
        <is>
          <t>VERDE</t>
        </is>
      </c>
      <c r="J1453" t="inlineStr">
        <is>
          <t>http://www.aduanet.gob.pe/servlet/SgCDUI2?option=una&amp;n=40&amp;codaduana=118&amp;anoprese=2024&amp;numecorre=118500</t>
        </is>
      </c>
      <c r="K1453" t="inlineStr">
        <is>
          <t>2026-09-24T03:28:19.116604+00:00</t>
        </is>
      </c>
    </row>
    <row r="1454">
      <c r="A1454" t="inlineStr">
        <is>
          <t>20486255090</t>
        </is>
      </c>
      <c r="B1454" t="inlineStr">
        <is>
          <t>2024</t>
        </is>
      </c>
      <c r="C1454" t="inlineStr">
        <is>
          <t>11</t>
        </is>
      </c>
      <c r="D1454" t="inlineStr">
        <is>
          <t>118</t>
        </is>
      </c>
      <c r="E1454" t="inlineStr">
        <is>
          <t>1676</t>
        </is>
      </c>
      <c r="F1454" t="inlineStr">
        <is>
          <t>DE</t>
        </is>
      </c>
      <c r="G1454" t="inlineStr">
        <is>
          <t>118514</t>
        </is>
      </c>
      <c r="H1454" t="inlineStr">
        <is>
          <t>20/11/2024</t>
        </is>
      </c>
      <c r="I1454" t="inlineStr">
        <is>
          <t>VERDE</t>
        </is>
      </c>
      <c r="J1454" t="inlineStr">
        <is>
          <t>http://www.aduanet.gob.pe/servlet/SgCDUI2?option=una&amp;n=40&amp;codaduana=118&amp;anoprese=2024&amp;numecorre=118514</t>
        </is>
      </c>
      <c r="K1454" t="inlineStr">
        <is>
          <t>2026-09-24T03:28:19.116604+00:00</t>
        </is>
      </c>
    </row>
    <row r="1455">
      <c r="A1455" t="inlineStr">
        <is>
          <t>20486255090</t>
        </is>
      </c>
      <c r="B1455" t="inlineStr">
        <is>
          <t>2024</t>
        </is>
      </c>
      <c r="C1455" t="inlineStr">
        <is>
          <t>11</t>
        </is>
      </c>
      <c r="D1455" t="inlineStr">
        <is>
          <t>118</t>
        </is>
      </c>
      <c r="E1455" t="inlineStr">
        <is>
          <t>1676</t>
        </is>
      </c>
      <c r="F1455" t="inlineStr">
        <is>
          <t>DE</t>
        </is>
      </c>
      <c r="G1455" t="inlineStr">
        <is>
          <t>118522</t>
        </is>
      </c>
      <c r="H1455" t="inlineStr">
        <is>
          <t>24/11/2024</t>
        </is>
      </c>
      <c r="I1455" t="inlineStr">
        <is>
          <t>VERDE</t>
        </is>
      </c>
      <c r="J1455" t="inlineStr">
        <is>
          <t>http://www.aduanet.gob.pe/servlet/SgCDUI2?option=una&amp;n=40&amp;codaduana=118&amp;anoprese=2024&amp;numecorre=118522</t>
        </is>
      </c>
      <c r="K1455" t="inlineStr">
        <is>
          <t>2026-09-24T03:28:19.116604+00:00</t>
        </is>
      </c>
    </row>
    <row r="1456">
      <c r="A1456" t="inlineStr">
        <is>
          <t>20486255090</t>
        </is>
      </c>
      <c r="B1456" t="inlineStr">
        <is>
          <t>2024</t>
        </is>
      </c>
      <c r="C1456" t="inlineStr">
        <is>
          <t>11</t>
        </is>
      </c>
      <c r="D1456" t="inlineStr">
        <is>
          <t>118</t>
        </is>
      </c>
      <c r="E1456" t="inlineStr">
        <is>
          <t>1676</t>
        </is>
      </c>
      <c r="F1456" t="inlineStr">
        <is>
          <t>DE</t>
        </is>
      </c>
      <c r="G1456" t="inlineStr">
        <is>
          <t>122008</t>
        </is>
      </c>
      <c r="H1456" t="inlineStr">
        <is>
          <t>26/11/2024</t>
        </is>
      </c>
      <c r="I1456" t="inlineStr">
        <is>
          <t>VERDE</t>
        </is>
      </c>
      <c r="J1456" t="inlineStr">
        <is>
          <t>http://www.aduanet.gob.pe/servlet/SgCDUI2?option=una&amp;n=40&amp;codaduana=118&amp;anoprese=2024&amp;numecorre=122008</t>
        </is>
      </c>
      <c r="K1456" t="inlineStr">
        <is>
          <t>2026-09-24T03:28:19.116604+00:00</t>
        </is>
      </c>
    </row>
    <row r="1457">
      <c r="A1457" t="inlineStr">
        <is>
          <t>20486255090</t>
        </is>
      </c>
      <c r="B1457" t="inlineStr">
        <is>
          <t>2024</t>
        </is>
      </c>
      <c r="C1457" t="inlineStr">
        <is>
          <t>10</t>
        </is>
      </c>
      <c r="D1457" t="inlineStr">
        <is>
          <t>118</t>
        </is>
      </c>
      <c r="E1457" t="inlineStr">
        <is>
          <t>1676</t>
        </is>
      </c>
      <c r="F1457" t="inlineStr">
        <is>
          <t>DE</t>
        </is>
      </c>
      <c r="G1457" t="inlineStr">
        <is>
          <t>106107</t>
        </is>
      </c>
      <c r="H1457" t="inlineStr">
        <is>
          <t>16/10/2024</t>
        </is>
      </c>
      <c r="I1457" t="inlineStr">
        <is>
          <t>VERDE</t>
        </is>
      </c>
      <c r="J1457" t="inlineStr">
        <is>
          <t>http://www.aduanet.gob.pe/servlet/SgCDUI2?option=una&amp;n=40&amp;codaduana=118&amp;anoprese=2024&amp;numecorre=106107</t>
        </is>
      </c>
      <c r="K1457" t="inlineStr">
        <is>
          <t>2026-09-24T03:28:19.743957+00:00</t>
        </is>
      </c>
    </row>
    <row r="1458">
      <c r="A1458" t="inlineStr">
        <is>
          <t>20486255090</t>
        </is>
      </c>
      <c r="B1458" t="inlineStr">
        <is>
          <t>2024</t>
        </is>
      </c>
      <c r="C1458" t="inlineStr">
        <is>
          <t>10</t>
        </is>
      </c>
      <c r="D1458" t="inlineStr">
        <is>
          <t>118</t>
        </is>
      </c>
      <c r="E1458" t="inlineStr">
        <is>
          <t>1676</t>
        </is>
      </c>
      <c r="F1458" t="inlineStr">
        <is>
          <t>DE</t>
        </is>
      </c>
      <c r="G1458" t="inlineStr">
        <is>
          <t>106110</t>
        </is>
      </c>
      <c r="H1458" t="inlineStr">
        <is>
          <t>16/10/2024</t>
        </is>
      </c>
      <c r="I1458" t="inlineStr">
        <is>
          <t>VERDE</t>
        </is>
      </c>
      <c r="J1458" t="inlineStr">
        <is>
          <t>http://www.aduanet.gob.pe/servlet/SgCDUI2?option=una&amp;n=40&amp;codaduana=118&amp;anoprese=2024&amp;numecorre=106110</t>
        </is>
      </c>
      <c r="K1458" t="inlineStr">
        <is>
          <t>2026-09-24T03:28:19.743957+00:00</t>
        </is>
      </c>
    </row>
    <row r="1459">
      <c r="A1459" t="inlineStr">
        <is>
          <t>20486255090</t>
        </is>
      </c>
      <c r="B1459" t="inlineStr">
        <is>
          <t>2024</t>
        </is>
      </c>
      <c r="C1459" t="inlineStr">
        <is>
          <t>10</t>
        </is>
      </c>
      <c r="D1459" t="inlineStr">
        <is>
          <t>118</t>
        </is>
      </c>
      <c r="E1459" t="inlineStr">
        <is>
          <t>1676</t>
        </is>
      </c>
      <c r="F1459" t="inlineStr">
        <is>
          <t>GB</t>
        </is>
      </c>
      <c r="G1459" t="inlineStr">
        <is>
          <t>109735</t>
        </is>
      </c>
      <c r="H1459" t="inlineStr">
        <is>
          <t>25/10/2024</t>
        </is>
      </c>
      <c r="I1459" t="inlineStr">
        <is>
          <t>VERDE</t>
        </is>
      </c>
      <c r="J1459" t="inlineStr">
        <is>
          <t>http://www.aduanet.gob.pe/servlet/SgCDUI2?option=una&amp;n=40&amp;codaduana=118&amp;anoprese=2024&amp;numecorre=109735</t>
        </is>
      </c>
      <c r="K1459" t="inlineStr">
        <is>
          <t>2026-09-24T03:28:20.337992+00:00</t>
        </is>
      </c>
    </row>
    <row r="1460">
      <c r="A1460" t="inlineStr">
        <is>
          <t>20486255090</t>
        </is>
      </c>
      <c r="B1460" t="inlineStr">
        <is>
          <t>2024</t>
        </is>
      </c>
      <c r="C1460" t="inlineStr">
        <is>
          <t>9</t>
        </is>
      </c>
      <c r="D1460" t="inlineStr">
        <is>
          <t>118</t>
        </is>
      </c>
      <c r="E1460" t="inlineStr">
        <is>
          <t>1676</t>
        </is>
      </c>
      <c r="F1460" t="inlineStr">
        <is>
          <t>DE</t>
        </is>
      </c>
      <c r="G1460" t="inlineStr">
        <is>
          <t>088533</t>
        </is>
      </c>
      <c r="H1460" t="inlineStr">
        <is>
          <t>04/09/2024</t>
        </is>
      </c>
      <c r="I1460" t="inlineStr">
        <is>
          <t>VERDE</t>
        </is>
      </c>
      <c r="J1460" t="inlineStr">
        <is>
          <t>http://www.aduanet.gob.pe/servlet/SgCDUI2?option=una&amp;n=40&amp;codaduana=118&amp;anoprese=2024&amp;numecorre=088533</t>
        </is>
      </c>
      <c r="K1460" t="inlineStr">
        <is>
          <t>2026-09-24T03:28:21.157769+00:00</t>
        </is>
      </c>
    </row>
    <row r="1461">
      <c r="A1461" t="inlineStr">
        <is>
          <t>20486255090</t>
        </is>
      </c>
      <c r="B1461" t="inlineStr">
        <is>
          <t>2024</t>
        </is>
      </c>
      <c r="C1461" t="inlineStr">
        <is>
          <t>9</t>
        </is>
      </c>
      <c r="D1461" t="inlineStr">
        <is>
          <t>118</t>
        </is>
      </c>
      <c r="E1461" t="inlineStr">
        <is>
          <t>1676</t>
        </is>
      </c>
      <c r="F1461" t="inlineStr">
        <is>
          <t>DE</t>
        </is>
      </c>
      <c r="G1461" t="inlineStr">
        <is>
          <t>092361</t>
        </is>
      </c>
      <c r="H1461" t="inlineStr">
        <is>
          <t>11/09/2024</t>
        </is>
      </c>
      <c r="I1461" t="inlineStr">
        <is>
          <t>VERDE</t>
        </is>
      </c>
      <c r="J1461" t="inlineStr">
        <is>
          <t>http://www.aduanet.gob.pe/servlet/SgCDUI2?option=una&amp;n=40&amp;codaduana=118&amp;anoprese=2024&amp;numecorre=092361</t>
        </is>
      </c>
      <c r="K1461" t="inlineStr">
        <is>
          <t>2026-09-24T03:28:21.157769+00:00</t>
        </is>
      </c>
    </row>
    <row r="1462">
      <c r="A1462" t="inlineStr">
        <is>
          <t>20486255090</t>
        </is>
      </c>
      <c r="B1462" t="inlineStr">
        <is>
          <t>2024</t>
        </is>
      </c>
      <c r="C1462" t="inlineStr">
        <is>
          <t>9</t>
        </is>
      </c>
      <c r="D1462" t="inlineStr">
        <is>
          <t>118</t>
        </is>
      </c>
      <c r="E1462" t="inlineStr">
        <is>
          <t>1676</t>
        </is>
      </c>
      <c r="F1462" t="inlineStr">
        <is>
          <t>DE</t>
        </is>
      </c>
      <c r="G1462" t="inlineStr">
        <is>
          <t>094835</t>
        </is>
      </c>
      <c r="H1462" t="inlineStr">
        <is>
          <t>18/09/2024</t>
        </is>
      </c>
      <c r="I1462" t="inlineStr">
        <is>
          <t>VERDE</t>
        </is>
      </c>
      <c r="J1462" t="inlineStr">
        <is>
          <t>http://www.aduanet.gob.pe/servlet/SgCDUI2?option=una&amp;n=40&amp;codaduana=118&amp;anoprese=2024&amp;numecorre=094835</t>
        </is>
      </c>
      <c r="K1462" t="inlineStr">
        <is>
          <t>2026-09-24T03:28:21.157769+00:00</t>
        </is>
      </c>
    </row>
    <row r="1463">
      <c r="A1463" t="inlineStr">
        <is>
          <t>20486255090</t>
        </is>
      </c>
      <c r="B1463" t="inlineStr">
        <is>
          <t>2024</t>
        </is>
      </c>
      <c r="C1463" t="inlineStr">
        <is>
          <t>9</t>
        </is>
      </c>
      <c r="D1463" t="inlineStr">
        <is>
          <t>118</t>
        </is>
      </c>
      <c r="E1463" t="inlineStr">
        <is>
          <t>1676</t>
        </is>
      </c>
      <c r="F1463" t="inlineStr">
        <is>
          <t>DE</t>
        </is>
      </c>
      <c r="G1463" t="inlineStr">
        <is>
          <t>094842</t>
        </is>
      </c>
      <c r="H1463" t="inlineStr">
        <is>
          <t>18/09/2024</t>
        </is>
      </c>
      <c r="I1463" t="inlineStr">
        <is>
          <t>VERDE</t>
        </is>
      </c>
      <c r="J1463" t="inlineStr">
        <is>
          <t>http://www.aduanet.gob.pe/servlet/SgCDUI2?option=una&amp;n=40&amp;codaduana=118&amp;anoprese=2024&amp;numecorre=094842</t>
        </is>
      </c>
      <c r="K1463" t="inlineStr">
        <is>
          <t>2026-09-24T03:28:21.157769+00:00</t>
        </is>
      </c>
    </row>
    <row r="1464">
      <c r="A1464" t="inlineStr">
        <is>
          <t>20604151954</t>
        </is>
      </c>
      <c r="B1464" t="inlineStr">
        <is>
          <t>2024</t>
        </is>
      </c>
      <c r="C1464" t="inlineStr">
        <is>
          <t>3</t>
        </is>
      </c>
      <c r="D1464" t="inlineStr">
        <is>
          <t>118</t>
        </is>
      </c>
      <c r="E1464" t="inlineStr">
        <is>
          <t>6982</t>
        </is>
      </c>
      <c r="F1464" t="inlineStr">
        <is>
          <t>FR</t>
        </is>
      </c>
      <c r="G1464" t="inlineStr">
        <is>
          <t>022480</t>
        </is>
      </c>
      <c r="H1464" t="inlineStr">
        <is>
          <t>12/03/2024</t>
        </is>
      </c>
      <c r="I1464" t="inlineStr">
        <is>
          <t>VERDE</t>
        </is>
      </c>
      <c r="J1464" t="inlineStr">
        <is>
          <t>http://www.aduanet.gob.pe/servlet/SgCDUI2?option=una&amp;n=40&amp;codaduana=118&amp;anoprese=2024&amp;numecorre=022480</t>
        </is>
      </c>
      <c r="K1464" t="inlineStr">
        <is>
          <t>2026-09-24T03:28:21.793440+00:00</t>
        </is>
      </c>
    </row>
    <row r="1465">
      <c r="A1465" t="inlineStr">
        <is>
          <t>20604151954</t>
        </is>
      </c>
      <c r="B1465" t="inlineStr">
        <is>
          <t>2024</t>
        </is>
      </c>
      <c r="C1465" t="inlineStr">
        <is>
          <t>11</t>
        </is>
      </c>
      <c r="D1465" t="inlineStr">
        <is>
          <t>118</t>
        </is>
      </c>
      <c r="E1465" t="inlineStr">
        <is>
          <t>6982</t>
        </is>
      </c>
      <c r="F1465" t="inlineStr">
        <is>
          <t>BE</t>
        </is>
      </c>
      <c r="G1465" t="inlineStr">
        <is>
          <t>122605</t>
        </is>
      </c>
      <c r="H1465" t="inlineStr">
        <is>
          <t>26/11/2024</t>
        </is>
      </c>
      <c r="I1465" t="inlineStr">
        <is>
          <t>VERDE</t>
        </is>
      </c>
      <c r="J1465" t="inlineStr">
        <is>
          <t>http://www.aduanet.gob.pe/servlet/SgCDUI2?option=una&amp;n=40&amp;codaduana=118&amp;anoprese=2024&amp;numecorre=122605</t>
        </is>
      </c>
      <c r="K1465" t="inlineStr">
        <is>
          <t>2026-09-24T03:28:22.592008+00:00</t>
        </is>
      </c>
    </row>
    <row r="1466">
      <c r="A1466" t="inlineStr">
        <is>
          <t>20570706927</t>
        </is>
      </c>
      <c r="B1466" t="inlineStr">
        <is>
          <t>2024</t>
        </is>
      </c>
      <c r="C1466" t="inlineStr">
        <is>
          <t>8</t>
        </is>
      </c>
      <c r="D1466" t="inlineStr">
        <is>
          <t>046</t>
        </is>
      </c>
      <c r="E1466" t="inlineStr">
        <is>
          <t>5901</t>
        </is>
      </c>
      <c r="F1466" t="inlineStr">
        <is>
          <t>BE</t>
        </is>
      </c>
      <c r="G1466" t="inlineStr">
        <is>
          <t>022241</t>
        </is>
      </c>
      <c r="H1466" t="inlineStr">
        <is>
          <t>26/08/2024</t>
        </is>
      </c>
      <c r="I1466" t="inlineStr">
        <is>
          <t>VERDE</t>
        </is>
      </c>
      <c r="J1466" t="inlineStr">
        <is>
          <t>http://www.aduanet.gob.pe/servlet/SgCDUI2?option=una&amp;n=40&amp;codaduana=046&amp;anoprese=2024&amp;numecorre=022241</t>
        </is>
      </c>
      <c r="K1466" t="inlineStr">
        <is>
          <t>2026-09-24T03:28:23.412540+00:00</t>
        </is>
      </c>
    </row>
    <row r="1467">
      <c r="A1467" t="inlineStr">
        <is>
          <t>20570706927</t>
        </is>
      </c>
      <c r="B1467" t="inlineStr">
        <is>
          <t>2024</t>
        </is>
      </c>
      <c r="C1467" t="inlineStr">
        <is>
          <t>8</t>
        </is>
      </c>
      <c r="D1467" t="inlineStr">
        <is>
          <t>046</t>
        </is>
      </c>
      <c r="E1467" t="inlineStr">
        <is>
          <t>5901</t>
        </is>
      </c>
      <c r="F1467" t="inlineStr">
        <is>
          <t>DE</t>
        </is>
      </c>
      <c r="G1467" t="inlineStr">
        <is>
          <t>021765</t>
        </is>
      </c>
      <c r="H1467" t="inlineStr">
        <is>
          <t>23/08/2024</t>
        </is>
      </c>
      <c r="I1467" t="inlineStr">
        <is>
          <t>VERDE</t>
        </is>
      </c>
      <c r="J1467" t="inlineStr">
        <is>
          <t>http://www.aduanet.gob.pe/servlet/SgCDUI2?option=una&amp;n=40&amp;codaduana=046&amp;anoprese=2024&amp;numecorre=021765</t>
        </is>
      </c>
      <c r="K1467" t="inlineStr">
        <is>
          <t>2026-09-24T03:28:24.032006+00:00</t>
        </is>
      </c>
    </row>
    <row r="1468">
      <c r="A1468" t="inlineStr">
        <is>
          <t>20570706927</t>
        </is>
      </c>
      <c r="B1468" t="inlineStr">
        <is>
          <t>2024</t>
        </is>
      </c>
      <c r="C1468" t="inlineStr">
        <is>
          <t>8</t>
        </is>
      </c>
      <c r="D1468" t="inlineStr">
        <is>
          <t>046</t>
        </is>
      </c>
      <c r="E1468" t="inlineStr">
        <is>
          <t>5901</t>
        </is>
      </c>
      <c r="F1468" t="inlineStr">
        <is>
          <t>DE</t>
        </is>
      </c>
      <c r="G1468" t="inlineStr">
        <is>
          <t>022590</t>
        </is>
      </c>
      <c r="H1468" t="inlineStr">
        <is>
          <t>30/08/2024</t>
        </is>
      </c>
      <c r="I1468" t="inlineStr">
        <is>
          <t>VERDE</t>
        </is>
      </c>
      <c r="J1468" t="inlineStr">
        <is>
          <t>http://www.aduanet.gob.pe/servlet/SgCDUI2?option=una&amp;n=40&amp;codaduana=046&amp;anoprese=2024&amp;numecorre=022590</t>
        </is>
      </c>
      <c r="K1468" t="inlineStr">
        <is>
          <t>2026-09-24T03:28:24.032006+00:00</t>
        </is>
      </c>
    </row>
    <row r="1469">
      <c r="A1469" t="inlineStr">
        <is>
          <t>20570706927</t>
        </is>
      </c>
      <c r="B1469" t="inlineStr">
        <is>
          <t>2024</t>
        </is>
      </c>
      <c r="C1469" t="inlineStr">
        <is>
          <t>8</t>
        </is>
      </c>
      <c r="D1469" t="inlineStr">
        <is>
          <t>046</t>
        </is>
      </c>
      <c r="E1469" t="inlineStr">
        <is>
          <t>5901</t>
        </is>
      </c>
      <c r="F1469" t="inlineStr">
        <is>
          <t>NL</t>
        </is>
      </c>
      <c r="G1469" t="inlineStr">
        <is>
          <t>021358</t>
        </is>
      </c>
      <c r="H1469" t="inlineStr">
        <is>
          <t>19/08/2024</t>
        </is>
      </c>
      <c r="I1469" t="inlineStr">
        <is>
          <t>VERDE</t>
        </is>
      </c>
      <c r="J1469" t="inlineStr">
        <is>
          <t>http://www.aduanet.gob.pe/servlet/SgCDUI2?option=una&amp;n=40&amp;codaduana=046&amp;anoprese=2024&amp;numecorre=021358</t>
        </is>
      </c>
      <c r="K1469" t="inlineStr">
        <is>
          <t>2026-09-24T03:28:24.760319+00:00</t>
        </is>
      </c>
    </row>
    <row r="1470">
      <c r="A1470" t="inlineStr">
        <is>
          <t>20570706927</t>
        </is>
      </c>
      <c r="B1470" t="inlineStr">
        <is>
          <t>2024</t>
        </is>
      </c>
      <c r="C1470" t="inlineStr">
        <is>
          <t>8</t>
        </is>
      </c>
      <c r="D1470" t="inlineStr">
        <is>
          <t>046</t>
        </is>
      </c>
      <c r="E1470" t="inlineStr">
        <is>
          <t>5901</t>
        </is>
      </c>
      <c r="F1470" t="inlineStr">
        <is>
          <t>US</t>
        </is>
      </c>
      <c r="G1470" t="inlineStr">
        <is>
          <t>021465</t>
        </is>
      </c>
      <c r="H1470" t="inlineStr">
        <is>
          <t>18/08/2024</t>
        </is>
      </c>
      <c r="I1470" t="inlineStr">
        <is>
          <t>VERDE</t>
        </is>
      </c>
      <c r="J1470" t="inlineStr">
        <is>
          <t>http://www.aduanet.gob.pe/servlet/SgCDUI2?option=una&amp;n=40&amp;codaduana=046&amp;anoprese=2024&amp;numecorre=021465</t>
        </is>
      </c>
      <c r="K1470" t="inlineStr">
        <is>
          <t>2026-09-24T03:28:25.458916+00:00</t>
        </is>
      </c>
    </row>
    <row r="1471">
      <c r="A1471" t="inlineStr">
        <is>
          <t>20570706927</t>
        </is>
      </c>
      <c r="B1471" t="inlineStr">
        <is>
          <t>2024</t>
        </is>
      </c>
      <c r="C1471" t="inlineStr">
        <is>
          <t>8</t>
        </is>
      </c>
      <c r="D1471" t="inlineStr">
        <is>
          <t>046</t>
        </is>
      </c>
      <c r="E1471" t="inlineStr">
        <is>
          <t>5901</t>
        </is>
      </c>
      <c r="F1471" t="inlineStr">
        <is>
          <t>US</t>
        </is>
      </c>
      <c r="G1471" t="inlineStr">
        <is>
          <t>021995</t>
        </is>
      </c>
      <c r="H1471" t="inlineStr">
        <is>
          <t>26/08/2024</t>
        </is>
      </c>
      <c r="I1471" t="inlineStr">
        <is>
          <t>VERDE</t>
        </is>
      </c>
      <c r="J1471" t="inlineStr">
        <is>
          <t>http://www.aduanet.gob.pe/servlet/SgCDUI2?option=una&amp;n=40&amp;codaduana=046&amp;anoprese=2024&amp;numecorre=021995</t>
        </is>
      </c>
      <c r="K1471" t="inlineStr">
        <is>
          <t>2026-09-24T03:28:25.458916+00:00</t>
        </is>
      </c>
    </row>
    <row r="1472">
      <c r="A1472" t="inlineStr">
        <is>
          <t>20570706927</t>
        </is>
      </c>
      <c r="B1472" t="inlineStr">
        <is>
          <t>2024</t>
        </is>
      </c>
      <c r="C1472" t="inlineStr">
        <is>
          <t>12</t>
        </is>
      </c>
      <c r="D1472" t="inlineStr">
        <is>
          <t>046</t>
        </is>
      </c>
      <c r="E1472" t="inlineStr">
        <is>
          <t>5901</t>
        </is>
      </c>
      <c r="F1472" t="inlineStr">
        <is>
          <t>BE</t>
        </is>
      </c>
      <c r="G1472" t="inlineStr">
        <is>
          <t>049237</t>
        </is>
      </c>
      <c r="H1472" t="inlineStr">
        <is>
          <t>17/12/2024</t>
        </is>
      </c>
      <c r="I1472" t="inlineStr">
        <is>
          <t>VERDE</t>
        </is>
      </c>
      <c r="J1472" t="inlineStr">
        <is>
          <t>http://www.aduanet.gob.pe/servlet/SgCDUI2?option=una&amp;n=40&amp;codaduana=046&amp;anoprese=2024&amp;numecorre=049237</t>
        </is>
      </c>
      <c r="K1472" t="inlineStr">
        <is>
          <t>2026-09-24T03:28:26.077954+00:00</t>
        </is>
      </c>
    </row>
    <row r="1473">
      <c r="A1473" t="inlineStr">
        <is>
          <t>20570706927</t>
        </is>
      </c>
      <c r="B1473" t="inlineStr">
        <is>
          <t>2024</t>
        </is>
      </c>
      <c r="C1473" t="inlineStr">
        <is>
          <t>12</t>
        </is>
      </c>
      <c r="D1473" t="inlineStr">
        <is>
          <t>046</t>
        </is>
      </c>
      <c r="E1473" t="inlineStr">
        <is>
          <t>5901</t>
        </is>
      </c>
      <c r="F1473" t="inlineStr">
        <is>
          <t>DE</t>
        </is>
      </c>
      <c r="G1473" t="inlineStr">
        <is>
          <t>040480</t>
        </is>
      </c>
      <c r="H1473" t="inlineStr">
        <is>
          <t>02/12/2024</t>
        </is>
      </c>
      <c r="I1473" t="inlineStr">
        <is>
          <t>VERDE</t>
        </is>
      </c>
      <c r="J1473" t="inlineStr">
        <is>
          <t>http://www.aduanet.gob.pe/servlet/SgCDUI2?option=una&amp;n=40&amp;codaduana=046&amp;anoprese=2024&amp;numecorre=040480</t>
        </is>
      </c>
      <c r="K1473" t="inlineStr">
        <is>
          <t>2026-09-24T03:28:26.810517+00:00</t>
        </is>
      </c>
    </row>
    <row r="1474">
      <c r="A1474" t="inlineStr">
        <is>
          <t>20570706927</t>
        </is>
      </c>
      <c r="B1474" t="inlineStr">
        <is>
          <t>2024</t>
        </is>
      </c>
      <c r="C1474" t="inlineStr">
        <is>
          <t>12</t>
        </is>
      </c>
      <c r="D1474" t="inlineStr">
        <is>
          <t>046</t>
        </is>
      </c>
      <c r="E1474" t="inlineStr">
        <is>
          <t>5901</t>
        </is>
      </c>
      <c r="F1474" t="inlineStr">
        <is>
          <t>US</t>
        </is>
      </c>
      <c r="G1474" t="inlineStr">
        <is>
          <t>050170</t>
        </is>
      </c>
      <c r="H1474" t="inlineStr">
        <is>
          <t>31/12/2024</t>
        </is>
      </c>
      <c r="I1474" t="inlineStr">
        <is>
          <t>VERDE</t>
        </is>
      </c>
      <c r="J1474" t="inlineStr">
        <is>
          <t>http://www.aduanet.gob.pe/servlet/SgCDUI2?option=una&amp;n=40&amp;codaduana=046&amp;anoprese=2024&amp;numecorre=050170</t>
        </is>
      </c>
      <c r="K1474" t="inlineStr">
        <is>
          <t>2026-09-24T03:28:27.508116+00:00</t>
        </is>
      </c>
    </row>
    <row r="1475">
      <c r="A1475" t="inlineStr">
        <is>
          <t>20570706927</t>
        </is>
      </c>
      <c r="B1475" t="inlineStr">
        <is>
          <t>2024</t>
        </is>
      </c>
      <c r="C1475" t="inlineStr">
        <is>
          <t>7</t>
        </is>
      </c>
      <c r="D1475" t="inlineStr">
        <is>
          <t>046</t>
        </is>
      </c>
      <c r="E1475" t="inlineStr">
        <is>
          <t>5901</t>
        </is>
      </c>
      <c r="F1475" t="inlineStr">
        <is>
          <t>BE</t>
        </is>
      </c>
      <c r="G1475" t="inlineStr">
        <is>
          <t>016940</t>
        </is>
      </c>
      <c r="H1475" t="inlineStr">
        <is>
          <t>08/07/2024</t>
        </is>
      </c>
      <c r="I1475" t="inlineStr">
        <is>
          <t>VERDE</t>
        </is>
      </c>
      <c r="J1475" t="inlineStr">
        <is>
          <t>http://www.aduanet.gob.pe/servlet/SgCDUI2?option=una&amp;n=40&amp;codaduana=046&amp;anoprese=2024&amp;numecorre=016940</t>
        </is>
      </c>
      <c r="K1475" t="inlineStr">
        <is>
          <t>2026-09-24T03:28:28.220214+00:00</t>
        </is>
      </c>
    </row>
    <row r="1476">
      <c r="A1476" t="inlineStr">
        <is>
          <t>20570706927</t>
        </is>
      </c>
      <c r="B1476" t="inlineStr">
        <is>
          <t>2024</t>
        </is>
      </c>
      <c r="C1476" t="inlineStr">
        <is>
          <t>7</t>
        </is>
      </c>
      <c r="D1476" t="inlineStr">
        <is>
          <t>046</t>
        </is>
      </c>
      <c r="E1476" t="inlineStr">
        <is>
          <t>5901</t>
        </is>
      </c>
      <c r="F1476" t="inlineStr">
        <is>
          <t>BE</t>
        </is>
      </c>
      <c r="G1476" t="inlineStr">
        <is>
          <t>019218</t>
        </is>
      </c>
      <c r="H1476" t="inlineStr">
        <is>
          <t>31/07/2024</t>
        </is>
      </c>
      <c r="I1476" t="inlineStr">
        <is>
          <t>VERDE</t>
        </is>
      </c>
      <c r="J1476" t="inlineStr">
        <is>
          <t>http://www.aduanet.gob.pe/servlet/SgCDUI2?option=una&amp;n=40&amp;codaduana=046&amp;anoprese=2024&amp;numecorre=019218</t>
        </is>
      </c>
      <c r="K1476" t="inlineStr">
        <is>
          <t>2026-09-24T03:28:28.220214+00:00</t>
        </is>
      </c>
    </row>
    <row r="1477">
      <c r="A1477" t="inlineStr">
        <is>
          <t>20570706927</t>
        </is>
      </c>
      <c r="B1477" t="inlineStr">
        <is>
          <t>2024</t>
        </is>
      </c>
      <c r="C1477" t="inlineStr">
        <is>
          <t>7</t>
        </is>
      </c>
      <c r="D1477" t="inlineStr">
        <is>
          <t>046</t>
        </is>
      </c>
      <c r="E1477" t="inlineStr">
        <is>
          <t>5901</t>
        </is>
      </c>
      <c r="F1477" t="inlineStr">
        <is>
          <t>BE</t>
        </is>
      </c>
      <c r="G1477" t="inlineStr">
        <is>
          <t>019219</t>
        </is>
      </c>
      <c r="H1477" t="inlineStr">
        <is>
          <t>31/07/2024</t>
        </is>
      </c>
      <c r="I1477" t="inlineStr">
        <is>
          <t>VERDE</t>
        </is>
      </c>
      <c r="J1477" t="inlineStr">
        <is>
          <t>http://www.aduanet.gob.pe/servlet/SgCDUI2?option=una&amp;n=40&amp;codaduana=046&amp;anoprese=2024&amp;numecorre=019219</t>
        </is>
      </c>
      <c r="K1477" t="inlineStr">
        <is>
          <t>2026-09-24T03:28:28.220214+00:00</t>
        </is>
      </c>
    </row>
    <row r="1478">
      <c r="A1478" t="inlineStr">
        <is>
          <t>20570706927</t>
        </is>
      </c>
      <c r="B1478" t="inlineStr">
        <is>
          <t>2024</t>
        </is>
      </c>
      <c r="C1478" t="inlineStr">
        <is>
          <t>11</t>
        </is>
      </c>
      <c r="D1478" t="inlineStr">
        <is>
          <t>046</t>
        </is>
      </c>
      <c r="E1478" t="inlineStr">
        <is>
          <t>5901</t>
        </is>
      </c>
      <c r="F1478" t="inlineStr">
        <is>
          <t>BE</t>
        </is>
      </c>
      <c r="G1478" t="inlineStr">
        <is>
          <t>035866</t>
        </is>
      </c>
      <c r="H1478" t="inlineStr">
        <is>
          <t>20/11/2024</t>
        </is>
      </c>
      <c r="I1478" t="inlineStr">
        <is>
          <t>VERDE</t>
        </is>
      </c>
      <c r="J1478" t="inlineStr">
        <is>
          <t>http://www.aduanet.gob.pe/servlet/SgCDUI2?option=una&amp;n=40&amp;codaduana=046&amp;anoprese=2024&amp;numecorre=035866</t>
        </is>
      </c>
      <c r="K1478" t="inlineStr">
        <is>
          <t>2026-09-24T03:28:28.841516+00:00</t>
        </is>
      </c>
    </row>
    <row r="1479">
      <c r="A1479" t="inlineStr">
        <is>
          <t>20570706927</t>
        </is>
      </c>
      <c r="B1479" t="inlineStr">
        <is>
          <t>2024</t>
        </is>
      </c>
      <c r="C1479" t="inlineStr">
        <is>
          <t>11</t>
        </is>
      </c>
      <c r="D1479" t="inlineStr">
        <is>
          <t>046</t>
        </is>
      </c>
      <c r="E1479" t="inlineStr">
        <is>
          <t>5901</t>
        </is>
      </c>
      <c r="F1479" t="inlineStr">
        <is>
          <t>US</t>
        </is>
      </c>
      <c r="G1479" t="inlineStr">
        <is>
          <t>032899</t>
        </is>
      </c>
      <c r="H1479" t="inlineStr">
        <is>
          <t>09/11/2024</t>
        </is>
      </c>
      <c r="I1479" t="inlineStr">
        <is>
          <t>VERDE</t>
        </is>
      </c>
      <c r="J1479" t="inlineStr">
        <is>
          <t>http://www.aduanet.gob.pe/servlet/SgCDUI2?option=una&amp;n=40&amp;codaduana=046&amp;anoprese=2024&amp;numecorre=032899</t>
        </is>
      </c>
      <c r="K1479" t="inlineStr">
        <is>
          <t>2026-09-24T03:28:29.461253+00:00</t>
        </is>
      </c>
    </row>
    <row r="1480">
      <c r="A1480" t="inlineStr">
        <is>
          <t>20570706927</t>
        </is>
      </c>
      <c r="B1480" t="inlineStr">
        <is>
          <t>2024</t>
        </is>
      </c>
      <c r="C1480" t="inlineStr">
        <is>
          <t>10</t>
        </is>
      </c>
      <c r="D1480" t="inlineStr">
        <is>
          <t>046</t>
        </is>
      </c>
      <c r="E1480" t="inlineStr">
        <is>
          <t>5901</t>
        </is>
      </c>
      <c r="F1480" t="inlineStr">
        <is>
          <t>BE</t>
        </is>
      </c>
      <c r="G1480" t="inlineStr">
        <is>
          <t>025418</t>
        </is>
      </c>
      <c r="H1480" t="inlineStr">
        <is>
          <t>01/10/2024</t>
        </is>
      </c>
      <c r="I1480" t="inlineStr">
        <is>
          <t>VERDE</t>
        </is>
      </c>
      <c r="J1480" t="inlineStr">
        <is>
          <t>http://www.aduanet.gob.pe/servlet/SgCDUI2?option=una&amp;n=40&amp;codaduana=046&amp;anoprese=2024&amp;numecorre=025418</t>
        </is>
      </c>
      <c r="K1480" t="inlineStr">
        <is>
          <t>2026-09-24T03:28:30.074812+00:00</t>
        </is>
      </c>
    </row>
    <row r="1481">
      <c r="A1481" t="inlineStr">
        <is>
          <t>20570706927</t>
        </is>
      </c>
      <c r="B1481" t="inlineStr">
        <is>
          <t>2024</t>
        </is>
      </c>
      <c r="C1481" t="inlineStr">
        <is>
          <t>10</t>
        </is>
      </c>
      <c r="D1481" t="inlineStr">
        <is>
          <t>046</t>
        </is>
      </c>
      <c r="E1481" t="inlineStr">
        <is>
          <t>5901</t>
        </is>
      </c>
      <c r="F1481" t="inlineStr">
        <is>
          <t>MX</t>
        </is>
      </c>
      <c r="G1481" t="inlineStr">
        <is>
          <t>025896</t>
        </is>
      </c>
      <c r="H1481" t="inlineStr">
        <is>
          <t>04/10/2024</t>
        </is>
      </c>
      <c r="I1481" t="inlineStr">
        <is>
          <t>VERDE</t>
        </is>
      </c>
      <c r="J1481" t="inlineStr">
        <is>
          <t>http://www.aduanet.gob.pe/servlet/SgCDUI2?option=una&amp;n=40&amp;codaduana=046&amp;anoprese=2024&amp;numecorre=025896</t>
        </is>
      </c>
      <c r="K1481" t="inlineStr">
        <is>
          <t>2026-09-24T03:28:30.688614+00:00</t>
        </is>
      </c>
    </row>
    <row r="1482">
      <c r="A1482" t="inlineStr">
        <is>
          <t>20570706927</t>
        </is>
      </c>
      <c r="B1482" t="inlineStr">
        <is>
          <t>2024</t>
        </is>
      </c>
      <c r="C1482" t="inlineStr">
        <is>
          <t>10</t>
        </is>
      </c>
      <c r="D1482" t="inlineStr">
        <is>
          <t>046</t>
        </is>
      </c>
      <c r="E1482" t="inlineStr">
        <is>
          <t>5901</t>
        </is>
      </c>
      <c r="F1482" t="inlineStr">
        <is>
          <t>US</t>
        </is>
      </c>
      <c r="G1482" t="inlineStr">
        <is>
          <t>030945</t>
        </is>
      </c>
      <c r="H1482" t="inlineStr">
        <is>
          <t>28/10/2024</t>
        </is>
      </c>
      <c r="I1482" t="inlineStr">
        <is>
          <t>VERDE</t>
        </is>
      </c>
      <c r="J1482" t="inlineStr">
        <is>
          <t>http://www.aduanet.gob.pe/servlet/SgCDUI2?option=una&amp;n=40&amp;codaduana=046&amp;anoprese=2024&amp;numecorre=030945</t>
        </is>
      </c>
      <c r="K1482" t="inlineStr">
        <is>
          <t>2026-09-24T03:28:31.406672+00:00</t>
        </is>
      </c>
    </row>
    <row r="1483">
      <c r="A1483" t="inlineStr">
        <is>
          <t>20570706927</t>
        </is>
      </c>
      <c r="B1483" t="inlineStr">
        <is>
          <t>2024</t>
        </is>
      </c>
      <c r="C1483" t="inlineStr">
        <is>
          <t>10</t>
        </is>
      </c>
      <c r="D1483" t="inlineStr">
        <is>
          <t>046</t>
        </is>
      </c>
      <c r="E1483" t="inlineStr">
        <is>
          <t>5901</t>
        </is>
      </c>
      <c r="F1483" t="inlineStr">
        <is>
          <t>US</t>
        </is>
      </c>
      <c r="G1483" t="inlineStr">
        <is>
          <t>030948</t>
        </is>
      </c>
      <c r="H1483" t="inlineStr">
        <is>
          <t>28/10/2024</t>
        </is>
      </c>
      <c r="I1483" t="inlineStr">
        <is>
          <t>VERDE</t>
        </is>
      </c>
      <c r="J1483" t="inlineStr">
        <is>
          <t>http://www.aduanet.gob.pe/servlet/SgCDUI2?option=una&amp;n=40&amp;codaduana=046&amp;anoprese=2024&amp;numecorre=030948</t>
        </is>
      </c>
      <c r="K1483" t="inlineStr">
        <is>
          <t>2026-09-24T03:28:31.406672+00:00</t>
        </is>
      </c>
    </row>
    <row r="1484">
      <c r="A1484" t="inlineStr">
        <is>
          <t>20570706927</t>
        </is>
      </c>
      <c r="B1484" t="inlineStr">
        <is>
          <t>2024</t>
        </is>
      </c>
      <c r="C1484" t="inlineStr">
        <is>
          <t>9</t>
        </is>
      </c>
      <c r="D1484" t="inlineStr">
        <is>
          <t>046</t>
        </is>
      </c>
      <c r="E1484" t="inlineStr">
        <is>
          <t>5901</t>
        </is>
      </c>
      <c r="F1484" t="inlineStr">
        <is>
          <t>DE</t>
        </is>
      </c>
      <c r="G1484" t="inlineStr">
        <is>
          <t>022620</t>
        </is>
      </c>
      <c r="H1484" t="inlineStr">
        <is>
          <t>02/09/2024</t>
        </is>
      </c>
      <c r="I1484" t="inlineStr">
        <is>
          <t>VERDE</t>
        </is>
      </c>
      <c r="J1484" t="inlineStr">
        <is>
          <t>http://www.aduanet.gob.pe/servlet/SgCDUI2?option=una&amp;n=40&amp;codaduana=046&amp;anoprese=2024&amp;numecorre=022620</t>
        </is>
      </c>
      <c r="K1484" t="inlineStr">
        <is>
          <t>2026-09-24T03:28:32.122603+00:00</t>
        </is>
      </c>
    </row>
    <row r="1485">
      <c r="A1485" t="inlineStr">
        <is>
          <t>20570706927</t>
        </is>
      </c>
      <c r="B1485" t="inlineStr">
        <is>
          <t>2024</t>
        </is>
      </c>
      <c r="C1485" t="inlineStr">
        <is>
          <t>9</t>
        </is>
      </c>
      <c r="D1485" t="inlineStr">
        <is>
          <t>046</t>
        </is>
      </c>
      <c r="E1485" t="inlineStr">
        <is>
          <t>5901</t>
        </is>
      </c>
      <c r="F1485" t="inlineStr">
        <is>
          <t>US</t>
        </is>
      </c>
      <c r="G1485" t="inlineStr">
        <is>
          <t>022636</t>
        </is>
      </c>
      <c r="H1485" t="inlineStr">
        <is>
          <t>09/09/2024</t>
        </is>
      </c>
      <c r="I1485" t="inlineStr">
        <is>
          <t>VERDE</t>
        </is>
      </c>
      <c r="J1485" t="inlineStr">
        <is>
          <t>http://www.aduanet.gob.pe/servlet/SgCDUI2?option=una&amp;n=40&amp;codaduana=046&amp;anoprese=2024&amp;numecorre=022636</t>
        </is>
      </c>
      <c r="K1485" t="inlineStr">
        <is>
          <t>2026-09-24T03:28:32.828632+00:00</t>
        </is>
      </c>
    </row>
    <row r="1486">
      <c r="A1486" t="inlineStr">
        <is>
          <t>20570706927</t>
        </is>
      </c>
      <c r="B1486" t="inlineStr">
        <is>
          <t>2024</t>
        </is>
      </c>
      <c r="C1486" t="inlineStr">
        <is>
          <t>9</t>
        </is>
      </c>
      <c r="D1486" t="inlineStr">
        <is>
          <t>046</t>
        </is>
      </c>
      <c r="E1486" t="inlineStr">
        <is>
          <t>5901</t>
        </is>
      </c>
      <c r="F1486" t="inlineStr">
        <is>
          <t>US</t>
        </is>
      </c>
      <c r="G1486" t="inlineStr">
        <is>
          <t>024946</t>
        </is>
      </c>
      <c r="H1486" t="inlineStr">
        <is>
          <t>24/09/2024</t>
        </is>
      </c>
      <c r="I1486" t="inlineStr">
        <is>
          <t>VERDE</t>
        </is>
      </c>
      <c r="J1486" t="inlineStr">
        <is>
          <t>http://www.aduanet.gob.pe/servlet/SgCDUI2?option=una&amp;n=40&amp;codaduana=046&amp;anoprese=2024&amp;numecorre=024946</t>
        </is>
      </c>
      <c r="K1486" t="inlineStr">
        <is>
          <t>2026-09-24T03:28:32.828632+00:00</t>
        </is>
      </c>
    </row>
    <row r="1487">
      <c r="A1487" t="inlineStr">
        <is>
          <t>20136201132</t>
        </is>
      </c>
      <c r="B1487" t="inlineStr">
        <is>
          <t>2024</t>
        </is>
      </c>
      <c r="C1487" t="inlineStr">
        <is>
          <t>1</t>
        </is>
      </c>
      <c r="D1487" t="inlineStr">
        <is>
          <t>118</t>
        </is>
      </c>
      <c r="E1487" t="inlineStr">
        <is>
          <t>5901</t>
        </is>
      </c>
      <c r="F1487" t="inlineStr">
        <is>
          <t>JP</t>
        </is>
      </c>
      <c r="G1487" t="inlineStr">
        <is>
          <t>130571</t>
        </is>
      </c>
      <c r="H1487" t="inlineStr">
        <is>
          <t>02/01/2024</t>
        </is>
      </c>
      <c r="I1487" t="inlineStr">
        <is>
          <t>VERDE</t>
        </is>
      </c>
      <c r="J1487" t="inlineStr">
        <is>
          <t>http://www.aduanet.gob.pe/servlet/SgCDUI2?option=una&amp;n=40&amp;codaduana=118&amp;anoprese=2023&amp;numecorre=130571</t>
        </is>
      </c>
      <c r="K1487" t="inlineStr">
        <is>
          <t>2026-09-24T03:28:33.448892+00:00</t>
        </is>
      </c>
    </row>
    <row r="1488">
      <c r="A1488" t="inlineStr">
        <is>
          <t>20136201132</t>
        </is>
      </c>
      <c r="B1488" t="inlineStr">
        <is>
          <t>2024</t>
        </is>
      </c>
      <c r="C1488" t="inlineStr">
        <is>
          <t>10</t>
        </is>
      </c>
      <c r="D1488" t="inlineStr">
        <is>
          <t>118</t>
        </is>
      </c>
      <c r="E1488" t="inlineStr">
        <is>
          <t>6982</t>
        </is>
      </c>
      <c r="F1488" t="inlineStr">
        <is>
          <t>NL</t>
        </is>
      </c>
      <c r="G1488" t="inlineStr">
        <is>
          <t>100944</t>
        </is>
      </c>
      <c r="H1488" t="inlineStr">
        <is>
          <t>09/10/2024</t>
        </is>
      </c>
      <c r="I1488" t="inlineStr">
        <is>
          <t>VERDE</t>
        </is>
      </c>
      <c r="J1488" t="inlineStr">
        <is>
          <t>http://www.aduanet.gob.pe/servlet/SgCDUI2?option=una&amp;n=40&amp;codaduana=118&amp;anoprese=2024&amp;numecorre=100944</t>
        </is>
      </c>
      <c r="K1488" t="inlineStr">
        <is>
          <t>2026-09-24T03:28:34.163137+00:00</t>
        </is>
      </c>
    </row>
    <row r="1489">
      <c r="A1489" t="inlineStr">
        <is>
          <t>20525955843</t>
        </is>
      </c>
      <c r="B1489" t="inlineStr">
        <is>
          <t>2024</t>
        </is>
      </c>
      <c r="C1489" t="inlineStr">
        <is>
          <t>4</t>
        </is>
      </c>
      <c r="D1489" t="inlineStr">
        <is>
          <t>046</t>
        </is>
      </c>
      <c r="E1489" t="inlineStr">
        <is>
          <t>6158</t>
        </is>
      </c>
      <c r="F1489" t="inlineStr">
        <is>
          <t>FR</t>
        </is>
      </c>
      <c r="G1489" t="inlineStr">
        <is>
          <t>009621</t>
        </is>
      </c>
      <c r="H1489" t="inlineStr">
        <is>
          <t>10/04/2024</t>
        </is>
      </c>
      <c r="I1489" t="inlineStr">
        <is>
          <t>VERDE</t>
        </is>
      </c>
      <c r="J1489" t="inlineStr">
        <is>
          <t>http://www.aduanet.gob.pe/servlet/SgCDUI2?option=una&amp;n=40&amp;codaduana=046&amp;anoprese=2024&amp;numecorre=009621</t>
        </is>
      </c>
      <c r="K1489" t="inlineStr">
        <is>
          <t>2026-09-24T03:28:34.981616+00:00</t>
        </is>
      </c>
    </row>
    <row r="1490">
      <c r="A1490" t="inlineStr">
        <is>
          <t>20525955843</t>
        </is>
      </c>
      <c r="B1490" t="inlineStr">
        <is>
          <t>2024</t>
        </is>
      </c>
      <c r="C1490" t="inlineStr">
        <is>
          <t>8</t>
        </is>
      </c>
      <c r="D1490" t="inlineStr">
        <is>
          <t>118</t>
        </is>
      </c>
      <c r="E1490" t="inlineStr">
        <is>
          <t>5901</t>
        </is>
      </c>
      <c r="F1490" t="inlineStr">
        <is>
          <t>FR</t>
        </is>
      </c>
      <c r="G1490" t="inlineStr">
        <is>
          <t>078500</t>
        </is>
      </c>
      <c r="H1490" t="inlineStr">
        <is>
          <t>06/08/2024</t>
        </is>
      </c>
      <c r="I1490" t="inlineStr">
        <is>
          <t>VERDE</t>
        </is>
      </c>
      <c r="J1490" t="inlineStr">
        <is>
          <t>http://www.aduanet.gob.pe/servlet/SgCDUI2?option=una&amp;n=40&amp;codaduana=118&amp;anoprese=2024&amp;numecorre=078500</t>
        </is>
      </c>
      <c r="K1490" t="inlineStr">
        <is>
          <t>2026-09-24T03:28:35.591718+00:00</t>
        </is>
      </c>
    </row>
    <row r="1491">
      <c r="A1491" t="inlineStr">
        <is>
          <t>20525955843</t>
        </is>
      </c>
      <c r="B1491" t="inlineStr">
        <is>
          <t>2024</t>
        </is>
      </c>
      <c r="C1491" t="inlineStr">
        <is>
          <t>8</t>
        </is>
      </c>
      <c r="D1491" t="inlineStr">
        <is>
          <t>046</t>
        </is>
      </c>
      <c r="E1491" t="inlineStr">
        <is>
          <t>6158</t>
        </is>
      </c>
      <c r="F1491" t="inlineStr">
        <is>
          <t>FR</t>
        </is>
      </c>
      <c r="G1491" t="inlineStr">
        <is>
          <t>019966</t>
        </is>
      </c>
      <c r="H1491" t="inlineStr">
        <is>
          <t>07/08/2024</t>
        </is>
      </c>
      <c r="I1491" t="inlineStr">
        <is>
          <t>VERDE</t>
        </is>
      </c>
      <c r="J1491" t="inlineStr">
        <is>
          <t>http://www.aduanet.gob.pe/servlet/SgCDUI2?option=una&amp;n=40&amp;codaduana=046&amp;anoprese=2024&amp;numecorre=019966</t>
        </is>
      </c>
      <c r="K1491" t="inlineStr">
        <is>
          <t>2026-09-24T03:28:36.209660+00:00</t>
        </is>
      </c>
    </row>
    <row r="1492">
      <c r="A1492" t="inlineStr">
        <is>
          <t>20525955843</t>
        </is>
      </c>
      <c r="B1492" t="inlineStr">
        <is>
          <t>2024</t>
        </is>
      </c>
      <c r="C1492" t="inlineStr">
        <is>
          <t>8</t>
        </is>
      </c>
      <c r="D1492" t="inlineStr">
        <is>
          <t>046</t>
        </is>
      </c>
      <c r="E1492" t="inlineStr">
        <is>
          <t>6158</t>
        </is>
      </c>
      <c r="F1492" t="inlineStr">
        <is>
          <t>FR</t>
        </is>
      </c>
      <c r="G1492" t="inlineStr">
        <is>
          <t>020502</t>
        </is>
      </c>
      <c r="H1492" t="inlineStr">
        <is>
          <t>12/08/2024</t>
        </is>
      </c>
      <c r="I1492" t="inlineStr">
        <is>
          <t>VERDE</t>
        </is>
      </c>
      <c r="J1492" t="inlineStr">
        <is>
          <t>http://www.aduanet.gob.pe/servlet/SgCDUI2?option=una&amp;n=40&amp;codaduana=046&amp;anoprese=2024&amp;numecorre=020502</t>
        </is>
      </c>
      <c r="K1492" t="inlineStr">
        <is>
          <t>2026-09-24T03:28:36.209660+00:00</t>
        </is>
      </c>
    </row>
    <row r="1493">
      <c r="A1493" t="inlineStr">
        <is>
          <t>20525955843</t>
        </is>
      </c>
      <c r="B1493" t="inlineStr">
        <is>
          <t>2024</t>
        </is>
      </c>
      <c r="C1493" t="inlineStr">
        <is>
          <t>12</t>
        </is>
      </c>
      <c r="D1493" t="inlineStr">
        <is>
          <t>046</t>
        </is>
      </c>
      <c r="E1493" t="inlineStr">
        <is>
          <t>6158</t>
        </is>
      </c>
      <c r="F1493" t="inlineStr">
        <is>
          <t>ES</t>
        </is>
      </c>
      <c r="G1493" t="inlineStr">
        <is>
          <t>043271</t>
        </is>
      </c>
      <c r="H1493" t="inlineStr">
        <is>
          <t>16/12/2024</t>
        </is>
      </c>
      <c r="I1493" t="inlineStr">
        <is>
          <t>VERDE</t>
        </is>
      </c>
      <c r="J1493" t="inlineStr">
        <is>
          <t>http://www.aduanet.gob.pe/servlet/SgCDUI2?option=una&amp;n=40&amp;codaduana=046&amp;anoprese=2024&amp;numecorre=043271</t>
        </is>
      </c>
      <c r="K1493" t="inlineStr">
        <is>
          <t>2026-09-24T03:28:36.827212+00:00</t>
        </is>
      </c>
    </row>
    <row r="1494">
      <c r="A1494" t="inlineStr">
        <is>
          <t>20525955843</t>
        </is>
      </c>
      <c r="B1494" t="inlineStr">
        <is>
          <t>2024</t>
        </is>
      </c>
      <c r="C1494" t="inlineStr">
        <is>
          <t>12</t>
        </is>
      </c>
      <c r="D1494" t="inlineStr">
        <is>
          <t>046</t>
        </is>
      </c>
      <c r="E1494" t="inlineStr">
        <is>
          <t>6158</t>
        </is>
      </c>
      <c r="F1494" t="inlineStr">
        <is>
          <t>ES</t>
        </is>
      </c>
      <c r="G1494" t="inlineStr">
        <is>
          <t>048752</t>
        </is>
      </c>
      <c r="H1494" t="inlineStr">
        <is>
          <t>16/12/2024</t>
        </is>
      </c>
      <c r="I1494" t="inlineStr">
        <is>
          <t>VERDE</t>
        </is>
      </c>
      <c r="J1494" t="inlineStr">
        <is>
          <t>http://www.aduanet.gob.pe/servlet/SgCDUI2?option=una&amp;n=40&amp;codaduana=046&amp;anoprese=2024&amp;numecorre=048752</t>
        </is>
      </c>
      <c r="K1494" t="inlineStr">
        <is>
          <t>2026-09-24T03:28:36.827212+00:00</t>
        </is>
      </c>
    </row>
    <row r="1495">
      <c r="A1495" t="inlineStr">
        <is>
          <t>20525955843</t>
        </is>
      </c>
      <c r="B1495" t="inlineStr">
        <is>
          <t>2024</t>
        </is>
      </c>
      <c r="C1495" t="inlineStr">
        <is>
          <t>12</t>
        </is>
      </c>
      <c r="D1495" t="inlineStr">
        <is>
          <t>046</t>
        </is>
      </c>
      <c r="E1495" t="inlineStr">
        <is>
          <t>6158</t>
        </is>
      </c>
      <c r="F1495" t="inlineStr">
        <is>
          <t>NL</t>
        </is>
      </c>
      <c r="G1495" t="inlineStr">
        <is>
          <t>043272</t>
        </is>
      </c>
      <c r="H1495" t="inlineStr">
        <is>
          <t>23/12/2024</t>
        </is>
      </c>
      <c r="I1495" t="inlineStr">
        <is>
          <t>VERDE</t>
        </is>
      </c>
      <c r="J1495" t="inlineStr">
        <is>
          <t>http://www.aduanet.gob.pe/servlet/SgCDUI2?option=una&amp;n=40&amp;codaduana=046&amp;anoprese=2024&amp;numecorre=043272</t>
        </is>
      </c>
      <c r="K1495" t="inlineStr">
        <is>
          <t>2026-09-24T03:28:37.543055+00:00</t>
        </is>
      </c>
    </row>
    <row r="1496">
      <c r="A1496" t="inlineStr">
        <is>
          <t>20525955843</t>
        </is>
      </c>
      <c r="B1496" t="inlineStr">
        <is>
          <t>2024</t>
        </is>
      </c>
      <c r="C1496" t="inlineStr">
        <is>
          <t>1</t>
        </is>
      </c>
      <c r="D1496" t="inlineStr">
        <is>
          <t>118</t>
        </is>
      </c>
      <c r="E1496" t="inlineStr">
        <is>
          <t>6158</t>
        </is>
      </c>
      <c r="F1496" t="inlineStr">
        <is>
          <t>IT</t>
        </is>
      </c>
      <c r="G1496" t="inlineStr">
        <is>
          <t>137577</t>
        </is>
      </c>
      <c r="H1496" t="inlineStr">
        <is>
          <t>16/01/2024</t>
        </is>
      </c>
      <c r="I1496" t="inlineStr">
        <is>
          <t>VERDE</t>
        </is>
      </c>
      <c r="J1496" t="inlineStr">
        <is>
          <t>http://www.aduanet.gob.pe/servlet/SgCDUI2?option=una&amp;n=40&amp;codaduana=118&amp;anoprese=2023&amp;numecorre=137577</t>
        </is>
      </c>
      <c r="K1496" t="inlineStr">
        <is>
          <t>2026-09-24T03:28:38.253518+00:00</t>
        </is>
      </c>
    </row>
    <row r="1497">
      <c r="A1497" t="inlineStr">
        <is>
          <t>20525955843</t>
        </is>
      </c>
      <c r="B1497" t="inlineStr">
        <is>
          <t>2024</t>
        </is>
      </c>
      <c r="C1497" t="inlineStr">
        <is>
          <t>2</t>
        </is>
      </c>
      <c r="D1497" t="inlineStr">
        <is>
          <t>118</t>
        </is>
      </c>
      <c r="E1497" t="inlineStr">
        <is>
          <t>5901</t>
        </is>
      </c>
      <c r="F1497" t="inlineStr">
        <is>
          <t>ES</t>
        </is>
      </c>
      <c r="G1497" t="inlineStr">
        <is>
          <t>017987</t>
        </is>
      </c>
      <c r="H1497" t="inlineStr">
        <is>
          <t>28/02/2024</t>
        </is>
      </c>
      <c r="I1497" t="inlineStr">
        <is>
          <t>VERDE</t>
        </is>
      </c>
      <c r="J1497" t="inlineStr">
        <is>
          <t>http://www.aduanet.gob.pe/servlet/SgCDUI2?option=una&amp;n=40&amp;codaduana=118&amp;anoprese=2024&amp;numecorre=017987</t>
        </is>
      </c>
      <c r="K1497" t="inlineStr">
        <is>
          <t>2026-09-24T03:28:38.874098+00:00</t>
        </is>
      </c>
    </row>
    <row r="1498">
      <c r="A1498" t="inlineStr">
        <is>
          <t>20525955843</t>
        </is>
      </c>
      <c r="B1498" t="inlineStr">
        <is>
          <t>2024</t>
        </is>
      </c>
      <c r="C1498" t="inlineStr">
        <is>
          <t>2</t>
        </is>
      </c>
      <c r="D1498" t="inlineStr">
        <is>
          <t>046</t>
        </is>
      </c>
      <c r="E1498" t="inlineStr">
        <is>
          <t>6158</t>
        </is>
      </c>
      <c r="F1498" t="inlineStr">
        <is>
          <t>FR</t>
        </is>
      </c>
      <c r="G1498" t="inlineStr">
        <is>
          <t>004079</t>
        </is>
      </c>
      <c r="H1498" t="inlineStr">
        <is>
          <t>12/02/2024</t>
        </is>
      </c>
      <c r="I1498" t="inlineStr">
        <is>
          <t>VERDE</t>
        </is>
      </c>
      <c r="J1498" t="inlineStr">
        <is>
          <t>http://www.aduanet.gob.pe/servlet/SgCDUI2?option=una&amp;n=40&amp;codaduana=046&amp;anoprese=2024&amp;numecorre=004079</t>
        </is>
      </c>
      <c r="K1498" t="inlineStr">
        <is>
          <t>2026-09-24T03:28:39.598119+00:00</t>
        </is>
      </c>
    </row>
    <row r="1499">
      <c r="A1499" t="inlineStr">
        <is>
          <t>20525955843</t>
        </is>
      </c>
      <c r="B1499" t="inlineStr">
        <is>
          <t>2024</t>
        </is>
      </c>
      <c r="C1499" t="inlineStr">
        <is>
          <t>6</t>
        </is>
      </c>
      <c r="D1499" t="inlineStr">
        <is>
          <t>046</t>
        </is>
      </c>
      <c r="E1499" t="inlineStr">
        <is>
          <t>6158</t>
        </is>
      </c>
      <c r="F1499" t="inlineStr">
        <is>
          <t>FR</t>
        </is>
      </c>
      <c r="G1499" t="inlineStr">
        <is>
          <t>014179</t>
        </is>
      </c>
      <c r="H1499" t="inlineStr">
        <is>
          <t>10/06/2024</t>
        </is>
      </c>
      <c r="I1499" t="inlineStr">
        <is>
          <t>VERDE</t>
        </is>
      </c>
      <c r="J1499" t="inlineStr">
        <is>
          <t>http://www.aduanet.gob.pe/servlet/SgCDUI2?option=una&amp;n=40&amp;codaduana=046&amp;anoprese=2024&amp;numecorre=014179</t>
        </is>
      </c>
      <c r="K1499" t="inlineStr">
        <is>
          <t>2026-09-24T03:28:40.220809+00:00</t>
        </is>
      </c>
    </row>
    <row r="1500">
      <c r="A1500" t="inlineStr">
        <is>
          <t>20525955843</t>
        </is>
      </c>
      <c r="B1500" t="inlineStr">
        <is>
          <t>2024</t>
        </is>
      </c>
      <c r="C1500" t="inlineStr">
        <is>
          <t>3</t>
        </is>
      </c>
      <c r="D1500" t="inlineStr">
        <is>
          <t>046</t>
        </is>
      </c>
      <c r="E1500" t="inlineStr">
        <is>
          <t>6158</t>
        </is>
      </c>
      <c r="F1500" t="inlineStr">
        <is>
          <t>FR</t>
        </is>
      </c>
      <c r="G1500" t="inlineStr">
        <is>
          <t>006567</t>
        </is>
      </c>
      <c r="H1500" t="inlineStr">
        <is>
          <t>04/03/2024</t>
        </is>
      </c>
      <c r="I1500" t="inlineStr">
        <is>
          <t>VERDE</t>
        </is>
      </c>
      <c r="J1500" t="inlineStr">
        <is>
          <t>http://www.aduanet.gob.pe/servlet/SgCDUI2?option=una&amp;n=40&amp;codaduana=046&amp;anoprese=2024&amp;numecorre=006567</t>
        </is>
      </c>
      <c r="K1500" t="inlineStr">
        <is>
          <t>2026-09-24T03:28:40.925197+00:00</t>
        </is>
      </c>
    </row>
    <row r="1501">
      <c r="A1501" t="inlineStr">
        <is>
          <t>20525955843</t>
        </is>
      </c>
      <c r="B1501" t="inlineStr">
        <is>
          <t>2024</t>
        </is>
      </c>
      <c r="C1501" t="inlineStr">
        <is>
          <t>11</t>
        </is>
      </c>
      <c r="D1501" t="inlineStr">
        <is>
          <t>046</t>
        </is>
      </c>
      <c r="E1501" t="inlineStr">
        <is>
          <t>6158</t>
        </is>
      </c>
      <c r="F1501" t="inlineStr">
        <is>
          <t>ES</t>
        </is>
      </c>
      <c r="G1501" t="inlineStr">
        <is>
          <t>034693</t>
        </is>
      </c>
      <c r="H1501" t="inlineStr">
        <is>
          <t>11/11/2024</t>
        </is>
      </c>
      <c r="I1501" t="inlineStr">
        <is>
          <t>VERDE</t>
        </is>
      </c>
      <c r="J1501" t="inlineStr">
        <is>
          <t>http://www.aduanet.gob.pe/servlet/SgCDUI2?option=una&amp;n=40&amp;codaduana=046&amp;anoprese=2024&amp;numecorre=034693</t>
        </is>
      </c>
      <c r="K1501" t="inlineStr">
        <is>
          <t>2026-09-24T03:28:41.635773+00:00</t>
        </is>
      </c>
    </row>
    <row r="1502">
      <c r="A1502" t="inlineStr">
        <is>
          <t>20525955843</t>
        </is>
      </c>
      <c r="B1502" t="inlineStr">
        <is>
          <t>2024</t>
        </is>
      </c>
      <c r="C1502" t="inlineStr">
        <is>
          <t>11</t>
        </is>
      </c>
      <c r="D1502" t="inlineStr">
        <is>
          <t>046</t>
        </is>
      </c>
      <c r="E1502" t="inlineStr">
        <is>
          <t>6158</t>
        </is>
      </c>
      <c r="F1502" t="inlineStr">
        <is>
          <t>FR</t>
        </is>
      </c>
      <c r="G1502" t="inlineStr">
        <is>
          <t>035111</t>
        </is>
      </c>
      <c r="H1502" t="inlineStr">
        <is>
          <t>11/11/2024</t>
        </is>
      </c>
      <c r="I1502" t="inlineStr">
        <is>
          <t>VERDE</t>
        </is>
      </c>
      <c r="J1502" t="inlineStr">
        <is>
          <t>http://www.aduanet.gob.pe/servlet/SgCDUI2?option=una&amp;n=40&amp;codaduana=046&amp;anoprese=2024&amp;numecorre=035111</t>
        </is>
      </c>
      <c r="K1502" t="inlineStr">
        <is>
          <t>2026-09-24T03:28:42.273570+00:00</t>
        </is>
      </c>
    </row>
    <row r="1503">
      <c r="A1503" t="inlineStr">
        <is>
          <t>20525955843</t>
        </is>
      </c>
      <c r="B1503" t="inlineStr">
        <is>
          <t>2024</t>
        </is>
      </c>
      <c r="C1503" t="inlineStr">
        <is>
          <t>10</t>
        </is>
      </c>
      <c r="D1503" t="inlineStr">
        <is>
          <t>046</t>
        </is>
      </c>
      <c r="E1503" t="inlineStr">
        <is>
          <t>6158</t>
        </is>
      </c>
      <c r="F1503" t="inlineStr">
        <is>
          <t>ES</t>
        </is>
      </c>
      <c r="G1503" t="inlineStr">
        <is>
          <t>029045</t>
        </is>
      </c>
      <c r="H1503" t="inlineStr">
        <is>
          <t>21/10/2024</t>
        </is>
      </c>
      <c r="I1503" t="inlineStr">
        <is>
          <t>VERDE</t>
        </is>
      </c>
      <c r="J1503" t="inlineStr">
        <is>
          <t>http://www.aduanet.gob.pe/servlet/SgCDUI2?option=una&amp;n=40&amp;codaduana=046&amp;anoprese=2024&amp;numecorre=029045</t>
        </is>
      </c>
      <c r="K1503" t="inlineStr">
        <is>
          <t>2026-09-24T03:28:42.968787+00:00</t>
        </is>
      </c>
    </row>
    <row r="1504">
      <c r="A1504" t="inlineStr">
        <is>
          <t>20525955843</t>
        </is>
      </c>
      <c r="B1504" t="inlineStr">
        <is>
          <t>2024</t>
        </is>
      </c>
      <c r="C1504" t="inlineStr">
        <is>
          <t>10</t>
        </is>
      </c>
      <c r="D1504" t="inlineStr">
        <is>
          <t>046</t>
        </is>
      </c>
      <c r="E1504" t="inlineStr">
        <is>
          <t>6158</t>
        </is>
      </c>
      <c r="F1504" t="inlineStr">
        <is>
          <t>FR</t>
        </is>
      </c>
      <c r="G1504" t="inlineStr">
        <is>
          <t>026558</t>
        </is>
      </c>
      <c r="H1504" t="inlineStr">
        <is>
          <t>09/10/2024</t>
        </is>
      </c>
      <c r="I1504" t="inlineStr">
        <is>
          <t>VERDE</t>
        </is>
      </c>
      <c r="J1504" t="inlineStr">
        <is>
          <t>http://www.aduanet.gob.pe/servlet/SgCDUI2?option=una&amp;n=40&amp;codaduana=046&amp;anoprese=2024&amp;numecorre=026558</t>
        </is>
      </c>
      <c r="K1504" t="inlineStr">
        <is>
          <t>2026-09-24T03:28:43.588534+00:00</t>
        </is>
      </c>
    </row>
    <row r="1505">
      <c r="A1505" t="inlineStr">
        <is>
          <t>20525955843</t>
        </is>
      </c>
      <c r="B1505" t="inlineStr">
        <is>
          <t>2024</t>
        </is>
      </c>
      <c r="C1505" t="inlineStr">
        <is>
          <t>10</t>
        </is>
      </c>
      <c r="D1505" t="inlineStr">
        <is>
          <t>046</t>
        </is>
      </c>
      <c r="E1505" t="inlineStr">
        <is>
          <t>6158</t>
        </is>
      </c>
      <c r="F1505" t="inlineStr">
        <is>
          <t>FR</t>
        </is>
      </c>
      <c r="G1505" t="inlineStr">
        <is>
          <t>028536</t>
        </is>
      </c>
      <c r="H1505" t="inlineStr">
        <is>
          <t>21/10/2024</t>
        </is>
      </c>
      <c r="I1505" t="inlineStr">
        <is>
          <t>VERDE</t>
        </is>
      </c>
      <c r="J1505" t="inlineStr">
        <is>
          <t>http://www.aduanet.gob.pe/servlet/SgCDUI2?option=una&amp;n=40&amp;codaduana=046&amp;anoprese=2024&amp;numecorre=028536</t>
        </is>
      </c>
      <c r="K1505" t="inlineStr">
        <is>
          <t>2026-09-24T03:28:43.588534+00:00</t>
        </is>
      </c>
    </row>
    <row r="1506">
      <c r="A1506" t="inlineStr">
        <is>
          <t>20525955843</t>
        </is>
      </c>
      <c r="B1506" t="inlineStr">
        <is>
          <t>2024</t>
        </is>
      </c>
      <c r="C1506" t="inlineStr">
        <is>
          <t>9</t>
        </is>
      </c>
      <c r="D1506" t="inlineStr">
        <is>
          <t>046</t>
        </is>
      </c>
      <c r="E1506" t="inlineStr">
        <is>
          <t>6158</t>
        </is>
      </c>
      <c r="F1506" t="inlineStr">
        <is>
          <t>ES</t>
        </is>
      </c>
      <c r="G1506" t="inlineStr">
        <is>
          <t>022808</t>
        </is>
      </c>
      <c r="H1506" t="inlineStr">
        <is>
          <t>02/09/2024</t>
        </is>
      </c>
      <c r="I1506" t="inlineStr">
        <is>
          <t>VERDE</t>
        </is>
      </c>
      <c r="J1506" t="inlineStr">
        <is>
          <t>http://www.aduanet.gob.pe/servlet/SgCDUI2?option=una&amp;n=40&amp;codaduana=046&amp;anoprese=2024&amp;numecorre=022808</t>
        </is>
      </c>
      <c r="K1506" t="inlineStr">
        <is>
          <t>2026-09-24T03:28:44.318073+00:00</t>
        </is>
      </c>
    </row>
    <row r="1507">
      <c r="A1507" t="inlineStr">
        <is>
          <t>20525955843</t>
        </is>
      </c>
      <c r="B1507" t="inlineStr">
        <is>
          <t>2024</t>
        </is>
      </c>
      <c r="C1507" t="inlineStr">
        <is>
          <t>9</t>
        </is>
      </c>
      <c r="D1507" t="inlineStr">
        <is>
          <t>046</t>
        </is>
      </c>
      <c r="E1507" t="inlineStr">
        <is>
          <t>6158</t>
        </is>
      </c>
      <c r="F1507" t="inlineStr">
        <is>
          <t>FR</t>
        </is>
      </c>
      <c r="G1507" t="inlineStr">
        <is>
          <t>023182</t>
        </is>
      </c>
      <c r="H1507" t="inlineStr">
        <is>
          <t>09/09/2024</t>
        </is>
      </c>
      <c r="I1507" t="inlineStr">
        <is>
          <t>VERDE</t>
        </is>
      </c>
      <c r="J1507" t="inlineStr">
        <is>
          <t>http://www.aduanet.gob.pe/servlet/SgCDUI2?option=una&amp;n=40&amp;codaduana=046&amp;anoprese=2024&amp;numecorre=023182</t>
        </is>
      </c>
      <c r="K1507" t="inlineStr">
        <is>
          <t>2026-09-24T03:28:44.929256+00:00</t>
        </is>
      </c>
    </row>
    <row r="1508">
      <c r="A1508" t="inlineStr">
        <is>
          <t>20170142773</t>
        </is>
      </c>
      <c r="B1508" t="inlineStr">
        <is>
          <t>2024</t>
        </is>
      </c>
      <c r="C1508" t="inlineStr">
        <is>
          <t>8</t>
        </is>
      </c>
      <c r="D1508" t="inlineStr">
        <is>
          <t>046</t>
        </is>
      </c>
      <c r="E1508" t="inlineStr">
        <is>
          <t>5901</t>
        </is>
      </c>
      <c r="F1508" t="inlineStr">
        <is>
          <t>DE</t>
        </is>
      </c>
      <c r="G1508" t="inlineStr">
        <is>
          <t>021227</t>
        </is>
      </c>
      <c r="H1508" t="inlineStr">
        <is>
          <t>21/08/2024</t>
        </is>
      </c>
      <c r="I1508" t="inlineStr">
        <is>
          <t>VERDE</t>
        </is>
      </c>
      <c r="J1508" t="inlineStr">
        <is>
          <t>http://www.aduanet.gob.pe/servlet/SgCDUI2?option=una&amp;n=40&amp;codaduana=046&amp;anoprese=2024&amp;numecorre=021227</t>
        </is>
      </c>
      <c r="K1508" t="inlineStr">
        <is>
          <t>2026-09-24T03:28:45.630237+00:00</t>
        </is>
      </c>
    </row>
    <row r="1509">
      <c r="A1509" t="inlineStr">
        <is>
          <t>20170142773</t>
        </is>
      </c>
      <c r="B1509" t="inlineStr">
        <is>
          <t>2024</t>
        </is>
      </c>
      <c r="C1509" t="inlineStr">
        <is>
          <t>8</t>
        </is>
      </c>
      <c r="D1509" t="inlineStr">
        <is>
          <t>046</t>
        </is>
      </c>
      <c r="E1509" t="inlineStr">
        <is>
          <t>5901</t>
        </is>
      </c>
      <c r="F1509" t="inlineStr">
        <is>
          <t>IE</t>
        </is>
      </c>
      <c r="G1509" t="inlineStr">
        <is>
          <t>020550</t>
        </is>
      </c>
      <c r="H1509" t="inlineStr">
        <is>
          <t>12/08/2024</t>
        </is>
      </c>
      <c r="I1509" t="inlineStr">
        <is>
          <t>VERDE</t>
        </is>
      </c>
      <c r="J1509" t="inlineStr">
        <is>
          <t>http://www.aduanet.gob.pe/servlet/SgCDUI2?option=una&amp;n=40&amp;codaduana=046&amp;anoprese=2024&amp;numecorre=020550</t>
        </is>
      </c>
      <c r="K1509" t="inlineStr">
        <is>
          <t>2026-09-24T03:28:46.251767+00:00</t>
        </is>
      </c>
    </row>
    <row r="1510">
      <c r="A1510" t="inlineStr">
        <is>
          <t>20170142773</t>
        </is>
      </c>
      <c r="B1510" t="inlineStr">
        <is>
          <t>2024</t>
        </is>
      </c>
      <c r="C1510" t="inlineStr">
        <is>
          <t>8</t>
        </is>
      </c>
      <c r="D1510" t="inlineStr">
        <is>
          <t>046</t>
        </is>
      </c>
      <c r="E1510" t="inlineStr">
        <is>
          <t>5901</t>
        </is>
      </c>
      <c r="F1510" t="inlineStr">
        <is>
          <t>US</t>
        </is>
      </c>
      <c r="G1510" t="inlineStr">
        <is>
          <t>021228</t>
        </is>
      </c>
      <c r="H1510" t="inlineStr">
        <is>
          <t>18/08/2024</t>
        </is>
      </c>
      <c r="I1510" t="inlineStr">
        <is>
          <t>VERDE</t>
        </is>
      </c>
      <c r="J1510" t="inlineStr">
        <is>
          <t>http://www.aduanet.gob.pe/servlet/SgCDUI2?option=una&amp;n=40&amp;codaduana=046&amp;anoprese=2024&amp;numecorre=021228</t>
        </is>
      </c>
      <c r="K1510" t="inlineStr">
        <is>
          <t>2026-09-24T03:28:46.974699+00:00</t>
        </is>
      </c>
    </row>
    <row r="1511">
      <c r="A1511" t="inlineStr">
        <is>
          <t>20170142773</t>
        </is>
      </c>
      <c r="B1511" t="inlineStr">
        <is>
          <t>2024</t>
        </is>
      </c>
      <c r="C1511" t="inlineStr">
        <is>
          <t>8</t>
        </is>
      </c>
      <c r="D1511" t="inlineStr">
        <is>
          <t>046</t>
        </is>
      </c>
      <c r="E1511" t="inlineStr">
        <is>
          <t>5901</t>
        </is>
      </c>
      <c r="F1511" t="inlineStr">
        <is>
          <t>US</t>
        </is>
      </c>
      <c r="G1511" t="inlineStr">
        <is>
          <t>022571</t>
        </is>
      </c>
      <c r="H1511" t="inlineStr">
        <is>
          <t>30/08/2024</t>
        </is>
      </c>
      <c r="I1511" t="inlineStr">
        <is>
          <t>VERDE</t>
        </is>
      </c>
      <c r="J1511" t="inlineStr">
        <is>
          <t>http://www.aduanet.gob.pe/servlet/SgCDUI2?option=una&amp;n=40&amp;codaduana=046&amp;anoprese=2024&amp;numecorre=022571</t>
        </is>
      </c>
      <c r="K1511" t="inlineStr">
        <is>
          <t>2026-09-24T03:28:46.974699+00:00</t>
        </is>
      </c>
    </row>
    <row r="1512">
      <c r="A1512" t="inlineStr">
        <is>
          <t>20170142773</t>
        </is>
      </c>
      <c r="B1512" t="inlineStr">
        <is>
          <t>2024</t>
        </is>
      </c>
      <c r="C1512" t="inlineStr">
        <is>
          <t>1</t>
        </is>
      </c>
      <c r="D1512" t="inlineStr">
        <is>
          <t>046</t>
        </is>
      </c>
      <c r="E1512" t="inlineStr">
        <is>
          <t>6158</t>
        </is>
      </c>
      <c r="F1512" t="inlineStr">
        <is>
          <t>GB</t>
        </is>
      </c>
      <c r="G1512" t="inlineStr">
        <is>
          <t>002584</t>
        </is>
      </c>
      <c r="H1512" t="inlineStr">
        <is>
          <t>28/01/2024</t>
        </is>
      </c>
      <c r="I1512" t="inlineStr">
        <is>
          <t>VERDE</t>
        </is>
      </c>
      <c r="J1512" t="inlineStr">
        <is>
          <t>http://www.aduanet.gob.pe/servlet/SgCDUI2?option=una&amp;n=40&amp;codaduana=046&amp;anoprese=2024&amp;numecorre=002584</t>
        </is>
      </c>
      <c r="K1512" t="inlineStr">
        <is>
          <t>2026-09-24T03:28:47.688944+00:00</t>
        </is>
      </c>
    </row>
    <row r="1513">
      <c r="A1513" t="inlineStr">
        <is>
          <t>20170142773</t>
        </is>
      </c>
      <c r="B1513" t="inlineStr">
        <is>
          <t>2024</t>
        </is>
      </c>
      <c r="C1513" t="inlineStr">
        <is>
          <t>2</t>
        </is>
      </c>
      <c r="D1513" t="inlineStr">
        <is>
          <t>046</t>
        </is>
      </c>
      <c r="E1513" t="inlineStr">
        <is>
          <t>6158</t>
        </is>
      </c>
      <c r="F1513" t="inlineStr">
        <is>
          <t>TR</t>
        </is>
      </c>
      <c r="G1513" t="inlineStr">
        <is>
          <t>002933</t>
        </is>
      </c>
      <c r="H1513" t="inlineStr">
        <is>
          <t>02/02/2024</t>
        </is>
      </c>
      <c r="I1513" t="inlineStr">
        <is>
          <t>VERDE</t>
        </is>
      </c>
      <c r="J1513" t="inlineStr">
        <is>
          <t>http://www.aduanet.gob.pe/servlet/SgCDUI2?option=una&amp;n=40&amp;codaduana=046&amp;anoprese=2024&amp;numecorre=002933</t>
        </is>
      </c>
      <c r="K1513" t="inlineStr">
        <is>
          <t>2026-09-24T03:28:48.398851+00:00</t>
        </is>
      </c>
    </row>
    <row r="1514">
      <c r="A1514" t="inlineStr">
        <is>
          <t>20170142773</t>
        </is>
      </c>
      <c r="B1514" t="inlineStr">
        <is>
          <t>2024</t>
        </is>
      </c>
      <c r="C1514" t="inlineStr">
        <is>
          <t>7</t>
        </is>
      </c>
      <c r="D1514" t="inlineStr">
        <is>
          <t>046</t>
        </is>
      </c>
      <c r="E1514" t="inlineStr">
        <is>
          <t>5901</t>
        </is>
      </c>
      <c r="F1514" t="inlineStr">
        <is>
          <t>DE</t>
        </is>
      </c>
      <c r="G1514" t="inlineStr">
        <is>
          <t>018100</t>
        </is>
      </c>
      <c r="H1514" t="inlineStr">
        <is>
          <t>22/07/2024</t>
        </is>
      </c>
      <c r="I1514" t="inlineStr">
        <is>
          <t>VERDE</t>
        </is>
      </c>
      <c r="J1514" t="inlineStr">
        <is>
          <t>http://www.aduanet.gob.pe/servlet/SgCDUI2?option=una&amp;n=40&amp;codaduana=046&amp;anoprese=2024&amp;numecorre=018100</t>
        </is>
      </c>
      <c r="K1514" t="inlineStr">
        <is>
          <t>2026-09-24T03:28:49.216537+00:00</t>
        </is>
      </c>
    </row>
    <row r="1515">
      <c r="A1515" t="inlineStr">
        <is>
          <t>20170142773</t>
        </is>
      </c>
      <c r="B1515" t="inlineStr">
        <is>
          <t>2024</t>
        </is>
      </c>
      <c r="C1515" t="inlineStr">
        <is>
          <t>7</t>
        </is>
      </c>
      <c r="D1515" t="inlineStr">
        <is>
          <t>046</t>
        </is>
      </c>
      <c r="E1515" t="inlineStr">
        <is>
          <t>5901</t>
        </is>
      </c>
      <c r="F1515" t="inlineStr">
        <is>
          <t>IE</t>
        </is>
      </c>
      <c r="G1515" t="inlineStr">
        <is>
          <t>016580</t>
        </is>
      </c>
      <c r="H1515" t="inlineStr">
        <is>
          <t>09/07/2024</t>
        </is>
      </c>
      <c r="I1515" t="inlineStr">
        <is>
          <t>VERDE</t>
        </is>
      </c>
      <c r="J1515" t="inlineStr">
        <is>
          <t>http://www.aduanet.gob.pe/servlet/SgCDUI2?option=una&amp;n=40&amp;codaduana=046&amp;anoprese=2024&amp;numecorre=016580</t>
        </is>
      </c>
      <c r="K1515" t="inlineStr">
        <is>
          <t>2026-09-24T03:28:49.843326+00:00</t>
        </is>
      </c>
    </row>
    <row r="1516">
      <c r="A1516" t="inlineStr">
        <is>
          <t>20170142773</t>
        </is>
      </c>
      <c r="B1516" t="inlineStr">
        <is>
          <t>2024</t>
        </is>
      </c>
      <c r="C1516" t="inlineStr">
        <is>
          <t>6</t>
        </is>
      </c>
      <c r="D1516" t="inlineStr">
        <is>
          <t>046</t>
        </is>
      </c>
      <c r="E1516" t="inlineStr">
        <is>
          <t>5901</t>
        </is>
      </c>
      <c r="F1516" t="inlineStr">
        <is>
          <t>US</t>
        </is>
      </c>
      <c r="G1516" t="inlineStr">
        <is>
          <t>013858</t>
        </is>
      </c>
      <c r="H1516" t="inlineStr">
        <is>
          <t>05/06/2024</t>
        </is>
      </c>
      <c r="I1516" t="inlineStr">
        <is>
          <t>VERDE</t>
        </is>
      </c>
      <c r="J1516" t="inlineStr">
        <is>
          <t>http://www.aduanet.gob.pe/servlet/SgCDUI2?option=una&amp;n=40&amp;codaduana=046&amp;anoprese=2024&amp;numecorre=013858</t>
        </is>
      </c>
      <c r="K1516" t="inlineStr">
        <is>
          <t>2026-09-24T03:28:50.549816+00:00</t>
        </is>
      </c>
    </row>
    <row r="1517">
      <c r="A1517" t="inlineStr">
        <is>
          <t>20170142773</t>
        </is>
      </c>
      <c r="B1517" t="inlineStr">
        <is>
          <t>2024</t>
        </is>
      </c>
      <c r="C1517" t="inlineStr">
        <is>
          <t>11</t>
        </is>
      </c>
      <c r="D1517" t="inlineStr">
        <is>
          <t>046</t>
        </is>
      </c>
      <c r="E1517" t="inlineStr">
        <is>
          <t>5901</t>
        </is>
      </c>
      <c r="F1517" t="inlineStr">
        <is>
          <t>BE</t>
        </is>
      </c>
      <c r="G1517" t="inlineStr">
        <is>
          <t>038041</t>
        </is>
      </c>
      <c r="H1517" t="inlineStr">
        <is>
          <t>23/11/2024</t>
        </is>
      </c>
      <c r="I1517" t="inlineStr">
        <is>
          <t>VERDE</t>
        </is>
      </c>
      <c r="J1517" t="inlineStr">
        <is>
          <t>http://www.aduanet.gob.pe/servlet/SgCDUI2?option=una&amp;n=40&amp;codaduana=046&amp;anoprese=2024&amp;numecorre=038041</t>
        </is>
      </c>
      <c r="K1517" t="inlineStr">
        <is>
          <t>2026-09-24T03:28:51.265922+00:00</t>
        </is>
      </c>
    </row>
    <row r="1518">
      <c r="A1518" t="inlineStr">
        <is>
          <t>20170142773</t>
        </is>
      </c>
      <c r="B1518" t="inlineStr">
        <is>
          <t>2024</t>
        </is>
      </c>
      <c r="C1518" t="inlineStr">
        <is>
          <t>10</t>
        </is>
      </c>
      <c r="D1518" t="inlineStr">
        <is>
          <t>046</t>
        </is>
      </c>
      <c r="E1518" t="inlineStr">
        <is>
          <t>5901</t>
        </is>
      </c>
      <c r="F1518" t="inlineStr">
        <is>
          <t>US</t>
        </is>
      </c>
      <c r="G1518" t="inlineStr">
        <is>
          <t>027672</t>
        </is>
      </c>
      <c r="H1518" t="inlineStr">
        <is>
          <t>15/10/2024</t>
        </is>
      </c>
      <c r="I1518" t="inlineStr">
        <is>
          <t>VERDE</t>
        </is>
      </c>
      <c r="J1518" t="inlineStr">
        <is>
          <t>http://www.aduanet.gob.pe/servlet/SgCDUI2?option=una&amp;n=40&amp;codaduana=046&amp;anoprese=2024&amp;numecorre=027672</t>
        </is>
      </c>
      <c r="K1518" t="inlineStr">
        <is>
          <t>2026-09-24T03:28:51.983947+00:00</t>
        </is>
      </c>
    </row>
    <row r="1519">
      <c r="A1519" t="inlineStr">
        <is>
          <t>20170142773</t>
        </is>
      </c>
      <c r="B1519" t="inlineStr">
        <is>
          <t>2024</t>
        </is>
      </c>
      <c r="C1519" t="inlineStr">
        <is>
          <t>9</t>
        </is>
      </c>
      <c r="D1519" t="inlineStr">
        <is>
          <t>046</t>
        </is>
      </c>
      <c r="E1519" t="inlineStr">
        <is>
          <t>5901</t>
        </is>
      </c>
      <c r="F1519" t="inlineStr">
        <is>
          <t>BE</t>
        </is>
      </c>
      <c r="G1519" t="inlineStr">
        <is>
          <t>023969</t>
        </is>
      </c>
      <c r="H1519" t="inlineStr">
        <is>
          <t>17/09/2024</t>
        </is>
      </c>
      <c r="I1519" t="inlineStr">
        <is>
          <t>VERDE</t>
        </is>
      </c>
      <c r="J1519" t="inlineStr">
        <is>
          <t>http://www.aduanet.gob.pe/servlet/SgCDUI2?option=una&amp;n=40&amp;codaduana=046&amp;anoprese=2024&amp;numecorre=023969</t>
        </is>
      </c>
      <c r="K1519" t="inlineStr">
        <is>
          <t>2026-09-24T03:28:52.803510+00:00</t>
        </is>
      </c>
    </row>
    <row r="1520">
      <c r="A1520" t="inlineStr">
        <is>
          <t>20170142773</t>
        </is>
      </c>
      <c r="B1520" t="inlineStr">
        <is>
          <t>2024</t>
        </is>
      </c>
      <c r="C1520" t="inlineStr">
        <is>
          <t>9</t>
        </is>
      </c>
      <c r="D1520" t="inlineStr">
        <is>
          <t>046</t>
        </is>
      </c>
      <c r="E1520" t="inlineStr">
        <is>
          <t>5901</t>
        </is>
      </c>
      <c r="F1520" t="inlineStr">
        <is>
          <t>IE</t>
        </is>
      </c>
      <c r="G1520" t="inlineStr">
        <is>
          <t>022581</t>
        </is>
      </c>
      <c r="H1520" t="inlineStr">
        <is>
          <t>08/09/2024</t>
        </is>
      </c>
      <c r="I1520" t="inlineStr">
        <is>
          <t>VERDE</t>
        </is>
      </c>
      <c r="J1520" t="inlineStr">
        <is>
          <t>http://www.aduanet.gob.pe/servlet/SgCDUI2?option=una&amp;n=40&amp;codaduana=046&amp;anoprese=2024&amp;numecorre=022581</t>
        </is>
      </c>
      <c r="K1520" t="inlineStr">
        <is>
          <t>2026-09-24T03:28:53.519389+00:00</t>
        </is>
      </c>
    </row>
    <row r="1521">
      <c r="A1521" t="inlineStr">
        <is>
          <t>20170142773</t>
        </is>
      </c>
      <c r="B1521" t="inlineStr">
        <is>
          <t>2024</t>
        </is>
      </c>
      <c r="C1521" t="inlineStr">
        <is>
          <t>9</t>
        </is>
      </c>
      <c r="D1521" t="inlineStr">
        <is>
          <t>046</t>
        </is>
      </c>
      <c r="E1521" t="inlineStr">
        <is>
          <t>5901</t>
        </is>
      </c>
      <c r="F1521" t="inlineStr">
        <is>
          <t>US</t>
        </is>
      </c>
      <c r="G1521" t="inlineStr">
        <is>
          <t>023974</t>
        </is>
      </c>
      <c r="H1521" t="inlineStr">
        <is>
          <t>17/09/2024</t>
        </is>
      </c>
      <c r="I1521" t="inlineStr">
        <is>
          <t>VERDE</t>
        </is>
      </c>
      <c r="J1521" t="inlineStr">
        <is>
          <t>http://www.aduanet.gob.pe/servlet/SgCDUI2?option=una&amp;n=40&amp;codaduana=046&amp;anoprese=2024&amp;numecorre=023974</t>
        </is>
      </c>
      <c r="K1521" t="inlineStr">
        <is>
          <t>2026-09-24T03:28:54.232732+00:00</t>
        </is>
      </c>
    </row>
    <row r="1522">
      <c r="A1522" t="inlineStr">
        <is>
          <t>20136201213</t>
        </is>
      </c>
      <c r="B1522" t="inlineStr">
        <is>
          <t>2024</t>
        </is>
      </c>
      <c r="C1522" t="inlineStr">
        <is>
          <t>12</t>
        </is>
      </c>
      <c r="D1522" t="inlineStr">
        <is>
          <t>118</t>
        </is>
      </c>
      <c r="E1522" t="inlineStr">
        <is>
          <t>5901</t>
        </is>
      </c>
      <c r="F1522" t="inlineStr">
        <is>
          <t>CA</t>
        </is>
      </c>
      <c r="G1522" t="inlineStr">
        <is>
          <t>124805</t>
        </is>
      </c>
      <c r="H1522" t="inlineStr">
        <is>
          <t>05/12/2024</t>
        </is>
      </c>
      <c r="I1522" t="inlineStr">
        <is>
          <t>VERDE</t>
        </is>
      </c>
      <c r="J1522" t="inlineStr">
        <is>
          <t>http://www.aduanet.gob.pe/servlet/SgCDUI2?option=una&amp;n=40&amp;codaduana=118&amp;anoprese=2024&amp;numecorre=124805</t>
        </is>
      </c>
      <c r="K1522" t="inlineStr">
        <is>
          <t>2026-09-24T03:28:54.846779+00:00</t>
        </is>
      </c>
    </row>
    <row r="1523">
      <c r="A1523" t="inlineStr">
        <is>
          <t>20136201213</t>
        </is>
      </c>
      <c r="B1523" t="inlineStr">
        <is>
          <t>2024</t>
        </is>
      </c>
      <c r="C1523" t="inlineStr">
        <is>
          <t>12</t>
        </is>
      </c>
      <c r="D1523" t="inlineStr">
        <is>
          <t>118</t>
        </is>
      </c>
      <c r="E1523" t="inlineStr">
        <is>
          <t>5901</t>
        </is>
      </c>
      <c r="F1523" t="inlineStr">
        <is>
          <t>JP</t>
        </is>
      </c>
      <c r="G1523" t="inlineStr">
        <is>
          <t>129809</t>
        </is>
      </c>
      <c r="H1523" t="inlineStr">
        <is>
          <t>18/12/2024</t>
        </is>
      </c>
      <c r="I1523" t="inlineStr">
        <is>
          <t>VERDE</t>
        </is>
      </c>
      <c r="J1523" t="inlineStr">
        <is>
          <t>http://www.aduanet.gob.pe/servlet/SgCDUI2?option=una&amp;n=40&amp;codaduana=118&amp;anoprese=2024&amp;numecorre=129809</t>
        </is>
      </c>
      <c r="K1523" t="inlineStr">
        <is>
          <t>2026-09-24T03:28:55.462812+00:00</t>
        </is>
      </c>
    </row>
    <row r="1524">
      <c r="A1524" t="inlineStr">
        <is>
          <t>20136201213</t>
        </is>
      </c>
      <c r="B1524" t="inlineStr">
        <is>
          <t>2024</t>
        </is>
      </c>
      <c r="C1524" t="inlineStr">
        <is>
          <t>12</t>
        </is>
      </c>
      <c r="D1524" t="inlineStr">
        <is>
          <t>118</t>
        </is>
      </c>
      <c r="E1524" t="inlineStr">
        <is>
          <t>5901</t>
        </is>
      </c>
      <c r="F1524" t="inlineStr">
        <is>
          <t>US</t>
        </is>
      </c>
      <c r="G1524" t="inlineStr">
        <is>
          <t>122582</t>
        </is>
      </c>
      <c r="H1524" t="inlineStr">
        <is>
          <t>07/12/2024</t>
        </is>
      </c>
      <c r="I1524" t="inlineStr">
        <is>
          <t>VERDE</t>
        </is>
      </c>
      <c r="J1524" t="inlineStr">
        <is>
          <t>http://www.aduanet.gob.pe/servlet/SgCDUI2?option=una&amp;n=40&amp;codaduana=118&amp;anoprese=2024&amp;numecorre=122582</t>
        </is>
      </c>
      <c r="K1524" t="inlineStr">
        <is>
          <t>2026-09-24T03:28:56.187903+00:00</t>
        </is>
      </c>
    </row>
    <row r="1525">
      <c r="A1525" t="inlineStr">
        <is>
          <t>20136201213</t>
        </is>
      </c>
      <c r="B1525" t="inlineStr">
        <is>
          <t>2024</t>
        </is>
      </c>
      <c r="C1525" t="inlineStr">
        <is>
          <t>1</t>
        </is>
      </c>
      <c r="D1525" t="inlineStr">
        <is>
          <t>118</t>
        </is>
      </c>
      <c r="E1525" t="inlineStr">
        <is>
          <t>5901</t>
        </is>
      </c>
      <c r="F1525" t="inlineStr">
        <is>
          <t>JP</t>
        </is>
      </c>
      <c r="G1525" t="inlineStr">
        <is>
          <t>004653</t>
        </is>
      </c>
      <c r="H1525" t="inlineStr">
        <is>
          <t>23/01/2024</t>
        </is>
      </c>
      <c r="I1525" t="inlineStr">
        <is>
          <t>VERDE</t>
        </is>
      </c>
      <c r="J1525" t="inlineStr">
        <is>
          <t>http://www.aduanet.gob.pe/servlet/SgCDUI2?option=una&amp;n=40&amp;codaduana=118&amp;anoprese=2024&amp;numecorre=004653</t>
        </is>
      </c>
      <c r="K1525" t="inlineStr">
        <is>
          <t>2026-09-24T03:28:56.895023+00:00</t>
        </is>
      </c>
    </row>
    <row r="1526">
      <c r="A1526" t="inlineStr">
        <is>
          <t>20136201213</t>
        </is>
      </c>
      <c r="B1526" t="inlineStr">
        <is>
          <t>2024</t>
        </is>
      </c>
      <c r="C1526" t="inlineStr">
        <is>
          <t>2</t>
        </is>
      </c>
      <c r="D1526" t="inlineStr">
        <is>
          <t>118</t>
        </is>
      </c>
      <c r="E1526" t="inlineStr">
        <is>
          <t>5901</t>
        </is>
      </c>
      <c r="F1526" t="inlineStr">
        <is>
          <t>US</t>
        </is>
      </c>
      <c r="G1526" t="inlineStr">
        <is>
          <t>009028</t>
        </is>
      </c>
      <c r="H1526" t="inlineStr">
        <is>
          <t>02/02/2024</t>
        </is>
      </c>
      <c r="I1526" t="inlineStr">
        <is>
          <t>VERDE</t>
        </is>
      </c>
      <c r="J1526" t="inlineStr">
        <is>
          <t>http://www.aduanet.gob.pe/servlet/SgCDUI2?option=una&amp;n=40&amp;codaduana=118&amp;anoprese=2024&amp;numecorre=009028</t>
        </is>
      </c>
      <c r="K1526" t="inlineStr">
        <is>
          <t>2026-09-24T03:28:57.511047+00:00</t>
        </is>
      </c>
    </row>
    <row r="1527">
      <c r="A1527" t="inlineStr">
        <is>
          <t>20136201213</t>
        </is>
      </c>
      <c r="B1527" t="inlineStr">
        <is>
          <t>2024</t>
        </is>
      </c>
      <c r="C1527" t="inlineStr">
        <is>
          <t>3</t>
        </is>
      </c>
      <c r="D1527" t="inlineStr">
        <is>
          <t>118</t>
        </is>
      </c>
      <c r="E1527" t="inlineStr">
        <is>
          <t>4795</t>
        </is>
      </c>
      <c r="F1527" t="inlineStr">
        <is>
          <t>US</t>
        </is>
      </c>
      <c r="G1527" t="inlineStr">
        <is>
          <t>022614</t>
        </is>
      </c>
      <c r="H1527" t="inlineStr">
        <is>
          <t>15/03/2024</t>
        </is>
      </c>
      <c r="I1527" t="inlineStr">
        <is>
          <t>VERDE</t>
        </is>
      </c>
      <c r="J1527" t="inlineStr">
        <is>
          <t>http://www.aduanet.gob.pe/servlet/SgCDUI2?option=una&amp;n=40&amp;codaduana=118&amp;anoprese=2024&amp;numecorre=022614</t>
        </is>
      </c>
      <c r="K1527" t="inlineStr">
        <is>
          <t>2026-09-24T03:28:58.250716+00:00</t>
        </is>
      </c>
    </row>
    <row r="1528">
      <c r="A1528" t="inlineStr">
        <is>
          <t>20136201213</t>
        </is>
      </c>
      <c r="B1528" t="inlineStr">
        <is>
          <t>2024</t>
        </is>
      </c>
      <c r="C1528" t="inlineStr">
        <is>
          <t>3</t>
        </is>
      </c>
      <c r="D1528" t="inlineStr">
        <is>
          <t>118</t>
        </is>
      </c>
      <c r="E1528" t="inlineStr">
        <is>
          <t>5901</t>
        </is>
      </c>
      <c r="F1528" t="inlineStr">
        <is>
          <t>JP</t>
        </is>
      </c>
      <c r="G1528" t="inlineStr">
        <is>
          <t>027656</t>
        </is>
      </c>
      <c r="H1528" t="inlineStr">
        <is>
          <t>28/03/2024</t>
        </is>
      </c>
      <c r="I1528" t="inlineStr">
        <is>
          <t>VERDE</t>
        </is>
      </c>
      <c r="J1528" t="inlineStr">
        <is>
          <t>http://www.aduanet.gob.pe/servlet/SgCDUI2?option=una&amp;n=40&amp;codaduana=118&amp;anoprese=2024&amp;numecorre=027656</t>
        </is>
      </c>
      <c r="K1528" t="inlineStr">
        <is>
          <t>2026-09-24T03:28:58.945780+00:00</t>
        </is>
      </c>
    </row>
    <row r="1529">
      <c r="A1529" t="inlineStr">
        <is>
          <t>20136201213</t>
        </is>
      </c>
      <c r="B1529" t="inlineStr">
        <is>
          <t>2024</t>
        </is>
      </c>
      <c r="C1529" t="inlineStr">
        <is>
          <t>11</t>
        </is>
      </c>
      <c r="D1529" t="inlineStr">
        <is>
          <t>118</t>
        </is>
      </c>
      <c r="E1529" t="inlineStr">
        <is>
          <t>5901</t>
        </is>
      </c>
      <c r="F1529" t="inlineStr">
        <is>
          <t>JP</t>
        </is>
      </c>
      <c r="G1529" t="inlineStr">
        <is>
          <t>111558</t>
        </is>
      </c>
      <c r="H1529" t="inlineStr">
        <is>
          <t>13/11/2024</t>
        </is>
      </c>
      <c r="I1529" t="inlineStr">
        <is>
          <t>VERDE</t>
        </is>
      </c>
      <c r="J1529" t="inlineStr">
        <is>
          <t>http://www.aduanet.gob.pe/servlet/SgCDUI2?option=una&amp;n=40&amp;codaduana=118&amp;anoprese=2024&amp;numecorre=111558</t>
        </is>
      </c>
      <c r="K1529" t="inlineStr">
        <is>
          <t>2026-09-24T03:28:59.656906+00:00</t>
        </is>
      </c>
    </row>
    <row r="1530">
      <c r="A1530" t="inlineStr">
        <is>
          <t>20136201213</t>
        </is>
      </c>
      <c r="B1530" t="inlineStr">
        <is>
          <t>2024</t>
        </is>
      </c>
      <c r="C1530" t="inlineStr">
        <is>
          <t>11</t>
        </is>
      </c>
      <c r="D1530" t="inlineStr">
        <is>
          <t>118</t>
        </is>
      </c>
      <c r="E1530" t="inlineStr">
        <is>
          <t>5901</t>
        </is>
      </c>
      <c r="F1530" t="inlineStr">
        <is>
          <t>JP</t>
        </is>
      </c>
      <c r="G1530" t="inlineStr">
        <is>
          <t>118207</t>
        </is>
      </c>
      <c r="H1530" t="inlineStr">
        <is>
          <t>20/11/2024</t>
        </is>
      </c>
      <c r="I1530" t="inlineStr">
        <is>
          <t>VERDE</t>
        </is>
      </c>
      <c r="J1530" t="inlineStr">
        <is>
          <t>http://www.aduanet.gob.pe/servlet/SgCDUI2?option=una&amp;n=40&amp;codaduana=118&amp;anoprese=2024&amp;numecorre=118207</t>
        </is>
      </c>
      <c r="K1530" t="inlineStr">
        <is>
          <t>2026-09-24T03:28:59.656906+00:00</t>
        </is>
      </c>
    </row>
    <row r="1531">
      <c r="A1531" t="inlineStr">
        <is>
          <t>20136201213</t>
        </is>
      </c>
      <c r="B1531" t="inlineStr">
        <is>
          <t>2024</t>
        </is>
      </c>
      <c r="C1531" t="inlineStr">
        <is>
          <t>10</t>
        </is>
      </c>
      <c r="D1531" t="inlineStr">
        <is>
          <t>118</t>
        </is>
      </c>
      <c r="E1531" t="inlineStr">
        <is>
          <t>5901</t>
        </is>
      </c>
      <c r="F1531" t="inlineStr">
        <is>
          <t>JP</t>
        </is>
      </c>
      <c r="G1531" t="inlineStr">
        <is>
          <t>106359</t>
        </is>
      </c>
      <c r="H1531" t="inlineStr">
        <is>
          <t>18/10/2024</t>
        </is>
      </c>
      <c r="I1531" t="inlineStr">
        <is>
          <t>VERDE</t>
        </is>
      </c>
      <c r="J1531" t="inlineStr">
        <is>
          <t>http://www.aduanet.gob.pe/servlet/SgCDUI2?option=una&amp;n=40&amp;codaduana=118&amp;anoprese=2024&amp;numecorre=106359</t>
        </is>
      </c>
      <c r="K1531" t="inlineStr">
        <is>
          <t>2026-09-24T03:29:00.281399+00:00</t>
        </is>
      </c>
    </row>
    <row r="1532">
      <c r="A1532" t="inlineStr">
        <is>
          <t>20136201213</t>
        </is>
      </c>
      <c r="B1532" t="inlineStr">
        <is>
          <t>2024</t>
        </is>
      </c>
      <c r="C1532" t="inlineStr">
        <is>
          <t>10</t>
        </is>
      </c>
      <c r="D1532" t="inlineStr">
        <is>
          <t>118</t>
        </is>
      </c>
      <c r="E1532" t="inlineStr">
        <is>
          <t>5901</t>
        </is>
      </c>
      <c r="F1532" t="inlineStr">
        <is>
          <t>US</t>
        </is>
      </c>
      <c r="G1532" t="inlineStr">
        <is>
          <t>106360</t>
        </is>
      </c>
      <c r="H1532" t="inlineStr">
        <is>
          <t>21/10/2024</t>
        </is>
      </c>
      <c r="I1532" t="inlineStr">
        <is>
          <t>VERDE</t>
        </is>
      </c>
      <c r="J1532" t="inlineStr">
        <is>
          <t>http://www.aduanet.gob.pe/servlet/SgCDUI2?option=una&amp;n=40&amp;codaduana=118&amp;anoprese=2024&amp;numecorre=106360</t>
        </is>
      </c>
      <c r="K1532" t="inlineStr">
        <is>
          <t>2026-09-24T03:29:00.916206+00:00</t>
        </is>
      </c>
    </row>
    <row r="1533">
      <c r="A1533" t="inlineStr">
        <is>
          <t>20136201213</t>
        </is>
      </c>
      <c r="B1533" t="inlineStr">
        <is>
          <t>2024</t>
        </is>
      </c>
      <c r="C1533" t="inlineStr">
        <is>
          <t>10</t>
        </is>
      </c>
      <c r="D1533" t="inlineStr">
        <is>
          <t>118</t>
        </is>
      </c>
      <c r="E1533" t="inlineStr">
        <is>
          <t>5901</t>
        </is>
      </c>
      <c r="F1533" t="inlineStr">
        <is>
          <t>US</t>
        </is>
      </c>
      <c r="G1533" t="inlineStr">
        <is>
          <t>108706</t>
        </is>
      </c>
      <c r="H1533" t="inlineStr">
        <is>
          <t>24/10/2024</t>
        </is>
      </c>
      <c r="I1533" t="inlineStr">
        <is>
          <t>VERDE</t>
        </is>
      </c>
      <c r="J1533" t="inlineStr">
        <is>
          <t>http://www.aduanet.gob.pe/servlet/SgCDUI2?option=una&amp;n=40&amp;codaduana=118&amp;anoprese=2024&amp;numecorre=108706</t>
        </is>
      </c>
      <c r="K1533" t="inlineStr">
        <is>
          <t>2026-09-24T03:29:00.916206+00:00</t>
        </is>
      </c>
    </row>
    <row r="1534">
      <c r="A1534" t="inlineStr">
        <is>
          <t>20129529530</t>
        </is>
      </c>
      <c r="B1534" t="inlineStr">
        <is>
          <t>2024</t>
        </is>
      </c>
      <c r="C1534" t="inlineStr">
        <is>
          <t>8</t>
        </is>
      </c>
      <c r="D1534" t="inlineStr">
        <is>
          <t>118</t>
        </is>
      </c>
      <c r="E1534" t="inlineStr">
        <is>
          <t>6180</t>
        </is>
      </c>
      <c r="F1534" t="inlineStr">
        <is>
          <t>BE</t>
        </is>
      </c>
      <c r="G1534" t="inlineStr">
        <is>
          <t>077812</t>
        </is>
      </c>
      <c r="H1534" t="inlineStr">
        <is>
          <t>02/08/2024</t>
        </is>
      </c>
      <c r="I1534" t="inlineStr">
        <is>
          <t>VERDE</t>
        </is>
      </c>
      <c r="J1534" t="inlineStr">
        <is>
          <t>http://www.aduanet.gob.pe/servlet/SgCDUI2?option=una&amp;n=40&amp;codaduana=118&amp;anoprese=2024&amp;numecorre=077812</t>
        </is>
      </c>
      <c r="K1534" t="inlineStr">
        <is>
          <t>2026-09-24T03:29:01.612434+00:00</t>
        </is>
      </c>
    </row>
    <row r="1535">
      <c r="A1535" t="inlineStr">
        <is>
          <t>20129529530</t>
        </is>
      </c>
      <c r="B1535" t="inlineStr">
        <is>
          <t>2024</t>
        </is>
      </c>
      <c r="C1535" t="inlineStr">
        <is>
          <t>8</t>
        </is>
      </c>
      <c r="D1535" t="inlineStr">
        <is>
          <t>118</t>
        </is>
      </c>
      <c r="E1535" t="inlineStr">
        <is>
          <t>7378</t>
        </is>
      </c>
      <c r="F1535" t="inlineStr">
        <is>
          <t>DE</t>
        </is>
      </c>
      <c r="G1535" t="inlineStr">
        <is>
          <t>073852</t>
        </is>
      </c>
      <c r="H1535" t="inlineStr">
        <is>
          <t>06/08/2024</t>
        </is>
      </c>
      <c r="I1535" t="inlineStr">
        <is>
          <t>VERDE</t>
        </is>
      </c>
      <c r="J1535" t="inlineStr">
        <is>
          <t>http://www.aduanet.gob.pe/servlet/SgCDUI2?option=una&amp;n=40&amp;codaduana=118&amp;anoprese=2024&amp;numecorre=073852</t>
        </is>
      </c>
      <c r="K1535" t="inlineStr">
        <is>
          <t>2026-09-24T03:29:02.321128+00:00</t>
        </is>
      </c>
    </row>
    <row r="1536">
      <c r="A1536" t="inlineStr">
        <is>
          <t>20129529530</t>
        </is>
      </c>
      <c r="B1536" t="inlineStr">
        <is>
          <t>2024</t>
        </is>
      </c>
      <c r="C1536" t="inlineStr">
        <is>
          <t>8</t>
        </is>
      </c>
      <c r="D1536" t="inlineStr">
        <is>
          <t>118</t>
        </is>
      </c>
      <c r="E1536" t="inlineStr">
        <is>
          <t>7378</t>
        </is>
      </c>
      <c r="F1536" t="inlineStr">
        <is>
          <t>DE</t>
        </is>
      </c>
      <c r="G1536" t="inlineStr">
        <is>
          <t>074627</t>
        </is>
      </c>
      <c r="H1536" t="inlineStr">
        <is>
          <t>06/08/2024</t>
        </is>
      </c>
      <c r="I1536" t="inlineStr">
        <is>
          <t>VERDE</t>
        </is>
      </c>
      <c r="J1536" t="inlineStr">
        <is>
          <t>http://www.aduanet.gob.pe/servlet/SgCDUI2?option=una&amp;n=40&amp;codaduana=118&amp;anoprese=2024&amp;numecorre=074627</t>
        </is>
      </c>
      <c r="K1536" t="inlineStr">
        <is>
          <t>2026-09-24T03:29:02.321128+00:00</t>
        </is>
      </c>
    </row>
    <row r="1537">
      <c r="A1537" t="inlineStr">
        <is>
          <t>20129529530</t>
        </is>
      </c>
      <c r="B1537" t="inlineStr">
        <is>
          <t>2024</t>
        </is>
      </c>
      <c r="C1537" t="inlineStr">
        <is>
          <t>1</t>
        </is>
      </c>
      <c r="D1537" t="inlineStr">
        <is>
          <t>118</t>
        </is>
      </c>
      <c r="E1537" t="inlineStr">
        <is>
          <t>6180</t>
        </is>
      </c>
      <c r="F1537" t="inlineStr">
        <is>
          <t>BE</t>
        </is>
      </c>
      <c r="G1537" t="inlineStr">
        <is>
          <t>000556</t>
        </is>
      </c>
      <c r="H1537" t="inlineStr">
        <is>
          <t>11/01/2024</t>
        </is>
      </c>
      <c r="I1537" t="inlineStr">
        <is>
          <t>VERDE</t>
        </is>
      </c>
      <c r="J1537" t="inlineStr">
        <is>
          <t>http://www.aduanet.gob.pe/servlet/SgCDUI2?option=una&amp;n=40&amp;codaduana=118&amp;anoprese=2024&amp;numecorre=000556</t>
        </is>
      </c>
      <c r="K1537" t="inlineStr">
        <is>
          <t>2026-09-24T03:29:02.952073+00:00</t>
        </is>
      </c>
    </row>
    <row r="1538">
      <c r="A1538" t="inlineStr">
        <is>
          <t>20129529530</t>
        </is>
      </c>
      <c r="B1538" t="inlineStr">
        <is>
          <t>2024</t>
        </is>
      </c>
      <c r="C1538" t="inlineStr">
        <is>
          <t>6</t>
        </is>
      </c>
      <c r="D1538" t="inlineStr">
        <is>
          <t>118</t>
        </is>
      </c>
      <c r="E1538" t="inlineStr">
        <is>
          <t>7378</t>
        </is>
      </c>
      <c r="F1538" t="inlineStr">
        <is>
          <t>DE</t>
        </is>
      </c>
      <c r="G1538" t="inlineStr">
        <is>
          <t>055748</t>
        </is>
      </c>
      <c r="H1538" t="inlineStr">
        <is>
          <t>25/06/2024</t>
        </is>
      </c>
      <c r="I1538" t="inlineStr">
        <is>
          <t>VERDE</t>
        </is>
      </c>
      <c r="J1538" t="inlineStr">
        <is>
          <t>http://www.aduanet.gob.pe/servlet/SgCDUI2?option=una&amp;n=40&amp;codaduana=118&amp;anoprese=2024&amp;numecorre=055748</t>
        </is>
      </c>
      <c r="K1538" t="inlineStr">
        <is>
          <t>2026-09-24T03:29:03.650610+00:00</t>
        </is>
      </c>
    </row>
    <row r="1539">
      <c r="A1539" t="inlineStr">
        <is>
          <t>20129529530</t>
        </is>
      </c>
      <c r="B1539" t="inlineStr">
        <is>
          <t>2024</t>
        </is>
      </c>
      <c r="C1539" t="inlineStr">
        <is>
          <t>6</t>
        </is>
      </c>
      <c r="D1539" t="inlineStr">
        <is>
          <t>118</t>
        </is>
      </c>
      <c r="E1539" t="inlineStr">
        <is>
          <t>7378</t>
        </is>
      </c>
      <c r="F1539" t="inlineStr">
        <is>
          <t>DE</t>
        </is>
      </c>
      <c r="G1539" t="inlineStr">
        <is>
          <t>055750</t>
        </is>
      </c>
      <c r="H1539" t="inlineStr">
        <is>
          <t>25/06/2024</t>
        </is>
      </c>
      <c r="I1539" t="inlineStr">
        <is>
          <t>VERDE</t>
        </is>
      </c>
      <c r="J1539" t="inlineStr">
        <is>
          <t>http://www.aduanet.gob.pe/servlet/SgCDUI2?option=una&amp;n=40&amp;codaduana=118&amp;anoprese=2024&amp;numecorre=055750</t>
        </is>
      </c>
      <c r="K1539" t="inlineStr">
        <is>
          <t>2026-09-24T03:29:03.650610+00:00</t>
        </is>
      </c>
    </row>
    <row r="1540">
      <c r="A1540" t="inlineStr">
        <is>
          <t>20129529530</t>
        </is>
      </c>
      <c r="B1540" t="inlineStr">
        <is>
          <t>2024</t>
        </is>
      </c>
      <c r="C1540" t="inlineStr">
        <is>
          <t>11</t>
        </is>
      </c>
      <c r="D1540" t="inlineStr">
        <is>
          <t>118</t>
        </is>
      </c>
      <c r="E1540" t="inlineStr">
        <is>
          <t>6982</t>
        </is>
      </c>
      <c r="F1540" t="inlineStr">
        <is>
          <t>DE</t>
        </is>
      </c>
      <c r="G1540" t="inlineStr">
        <is>
          <t>116913</t>
        </is>
      </c>
      <c r="H1540" t="inlineStr">
        <is>
          <t>20/11/2024</t>
        </is>
      </c>
      <c r="I1540" t="inlineStr">
        <is>
          <t>VERDE</t>
        </is>
      </c>
      <c r="J1540" t="inlineStr">
        <is>
          <t>http://www.aduanet.gob.pe/servlet/SgCDUI2?option=una&amp;n=40&amp;codaduana=118&amp;anoprese=2024&amp;numecorre=116913</t>
        </is>
      </c>
      <c r="K1540" t="inlineStr">
        <is>
          <t>2026-09-24T03:29:04.276255+00:00</t>
        </is>
      </c>
    </row>
    <row r="1541">
      <c r="A1541" t="inlineStr">
        <is>
          <t>20129529530</t>
        </is>
      </c>
      <c r="B1541" t="inlineStr">
        <is>
          <t>2024</t>
        </is>
      </c>
      <c r="C1541" t="inlineStr">
        <is>
          <t>10</t>
        </is>
      </c>
      <c r="D1541" t="inlineStr">
        <is>
          <t>118</t>
        </is>
      </c>
      <c r="E1541" t="inlineStr">
        <is>
          <t>6982</t>
        </is>
      </c>
      <c r="F1541" t="inlineStr">
        <is>
          <t>DE</t>
        </is>
      </c>
      <c r="G1541" t="inlineStr">
        <is>
          <t>106349</t>
        </is>
      </c>
      <c r="H1541" t="inlineStr">
        <is>
          <t>16/10/2024</t>
        </is>
      </c>
      <c r="I1541" t="inlineStr">
        <is>
          <t>VERDE</t>
        </is>
      </c>
      <c r="J1541" t="inlineStr">
        <is>
          <t>http://www.aduanet.gob.pe/servlet/SgCDUI2?option=una&amp;n=40&amp;codaduana=118&amp;anoprese=2024&amp;numecorre=106349</t>
        </is>
      </c>
      <c r="K1541" t="inlineStr">
        <is>
          <t>2026-09-24T03:29:04.983130+00:00</t>
        </is>
      </c>
    </row>
    <row r="1542">
      <c r="A1542" t="inlineStr">
        <is>
          <t>20129529530</t>
        </is>
      </c>
      <c r="B1542" t="inlineStr">
        <is>
          <t>2024</t>
        </is>
      </c>
      <c r="C1542" t="inlineStr">
        <is>
          <t>10</t>
        </is>
      </c>
      <c r="D1542" t="inlineStr">
        <is>
          <t>118</t>
        </is>
      </c>
      <c r="E1542" t="inlineStr">
        <is>
          <t>6982</t>
        </is>
      </c>
      <c r="F1542" t="inlineStr">
        <is>
          <t>DE</t>
        </is>
      </c>
      <c r="G1542" t="inlineStr">
        <is>
          <t>106350</t>
        </is>
      </c>
      <c r="H1542" t="inlineStr">
        <is>
          <t>16/10/2024</t>
        </is>
      </c>
      <c r="I1542" t="inlineStr">
        <is>
          <t>VERDE</t>
        </is>
      </c>
      <c r="J1542" t="inlineStr">
        <is>
          <t>http://www.aduanet.gob.pe/servlet/SgCDUI2?option=una&amp;n=40&amp;codaduana=118&amp;anoprese=2024&amp;numecorre=106350</t>
        </is>
      </c>
      <c r="K1542" t="inlineStr">
        <is>
          <t>2026-09-24T03:29:04.983130+00:00</t>
        </is>
      </c>
    </row>
    <row r="1543">
      <c r="A1543" t="inlineStr">
        <is>
          <t>20129529530</t>
        </is>
      </c>
      <c r="B1543" t="inlineStr">
        <is>
          <t>2024</t>
        </is>
      </c>
      <c r="C1543" t="inlineStr">
        <is>
          <t>10</t>
        </is>
      </c>
      <c r="D1543" t="inlineStr">
        <is>
          <t>118</t>
        </is>
      </c>
      <c r="E1543" t="inlineStr">
        <is>
          <t>7378</t>
        </is>
      </c>
      <c r="F1543" t="inlineStr">
        <is>
          <t>DE</t>
        </is>
      </c>
      <c r="G1543" t="inlineStr">
        <is>
          <t>101077</t>
        </is>
      </c>
      <c r="H1543" t="inlineStr">
        <is>
          <t>09/10/2024</t>
        </is>
      </c>
      <c r="I1543" t="inlineStr">
        <is>
          <t>VERDE</t>
        </is>
      </c>
      <c r="J1543" t="inlineStr">
        <is>
          <t>http://www.aduanet.gob.pe/servlet/SgCDUI2?option=una&amp;n=40&amp;codaduana=118&amp;anoprese=2024&amp;numecorre=101077</t>
        </is>
      </c>
      <c r="K1543" t="inlineStr">
        <is>
          <t>2026-09-24T03:29:05.614702+00:00</t>
        </is>
      </c>
    </row>
    <row r="1544">
      <c r="A1544" t="inlineStr">
        <is>
          <t>20129529530</t>
        </is>
      </c>
      <c r="B1544" t="inlineStr">
        <is>
          <t>2024</t>
        </is>
      </c>
      <c r="C1544" t="inlineStr">
        <is>
          <t>9</t>
        </is>
      </c>
      <c r="D1544" t="inlineStr">
        <is>
          <t>118</t>
        </is>
      </c>
      <c r="E1544" t="inlineStr">
        <is>
          <t>6180</t>
        </is>
      </c>
      <c r="F1544" t="inlineStr">
        <is>
          <t>BE</t>
        </is>
      </c>
      <c r="G1544" t="inlineStr">
        <is>
          <t>092567</t>
        </is>
      </c>
      <c r="H1544" t="inlineStr">
        <is>
          <t>11/09/2024</t>
        </is>
      </c>
      <c r="I1544" t="inlineStr">
        <is>
          <t>VERDE</t>
        </is>
      </c>
      <c r="J1544" t="inlineStr">
        <is>
          <t>http://www.aduanet.gob.pe/servlet/SgCDUI2?option=una&amp;n=40&amp;codaduana=118&amp;anoprese=2024&amp;numecorre=092567</t>
        </is>
      </c>
      <c r="K1544" t="inlineStr">
        <is>
          <t>2026-09-24T03:29:06.314976+00:00</t>
        </is>
      </c>
    </row>
    <row r="1545">
      <c r="A1545" t="inlineStr">
        <is>
          <t>20129529530</t>
        </is>
      </c>
      <c r="B1545" t="inlineStr">
        <is>
          <t>2024</t>
        </is>
      </c>
      <c r="C1545" t="inlineStr">
        <is>
          <t>9</t>
        </is>
      </c>
      <c r="D1545" t="inlineStr">
        <is>
          <t>118</t>
        </is>
      </c>
      <c r="E1545" t="inlineStr">
        <is>
          <t>7378</t>
        </is>
      </c>
      <c r="F1545" t="inlineStr">
        <is>
          <t>DE</t>
        </is>
      </c>
      <c r="G1545" t="inlineStr">
        <is>
          <t>089267</t>
        </is>
      </c>
      <c r="H1545" t="inlineStr">
        <is>
          <t>04/09/2024</t>
        </is>
      </c>
      <c r="I1545" t="inlineStr">
        <is>
          <t>VERDE</t>
        </is>
      </c>
      <c r="J1545" t="inlineStr">
        <is>
          <t>http://www.aduanet.gob.pe/servlet/SgCDUI2?option=una&amp;n=40&amp;codaduana=118&amp;anoprese=2024&amp;numecorre=089267</t>
        </is>
      </c>
      <c r="K1545" t="inlineStr">
        <is>
          <t>2026-09-24T03:29:06.945290+00:00</t>
        </is>
      </c>
    </row>
    <row r="1546">
      <c r="A1546" t="inlineStr">
        <is>
          <t>20129529530</t>
        </is>
      </c>
      <c r="B1546" t="inlineStr">
        <is>
          <t>2024</t>
        </is>
      </c>
      <c r="C1546" t="inlineStr">
        <is>
          <t>9</t>
        </is>
      </c>
      <c r="D1546" t="inlineStr">
        <is>
          <t>118</t>
        </is>
      </c>
      <c r="E1546" t="inlineStr">
        <is>
          <t>7378</t>
        </is>
      </c>
      <c r="F1546" t="inlineStr">
        <is>
          <t>DE</t>
        </is>
      </c>
      <c r="G1546" t="inlineStr">
        <is>
          <t>089274</t>
        </is>
      </c>
      <c r="H1546" t="inlineStr">
        <is>
          <t>04/09/2024</t>
        </is>
      </c>
      <c r="I1546" t="inlineStr">
        <is>
          <t>VERDE</t>
        </is>
      </c>
      <c r="J1546" t="inlineStr">
        <is>
          <t>http://www.aduanet.gob.pe/servlet/SgCDUI2?option=una&amp;n=40&amp;codaduana=118&amp;anoprese=2024&amp;numecorre=089274</t>
        </is>
      </c>
      <c r="K1546" t="inlineStr">
        <is>
          <t>2026-09-24T03:29:06.945290+00:00</t>
        </is>
      </c>
    </row>
    <row r="1547">
      <c r="A1547" t="inlineStr">
        <is>
          <t>20603557825</t>
        </is>
      </c>
      <c r="B1547" t="inlineStr">
        <is>
          <t>2024</t>
        </is>
      </c>
      <c r="C1547" t="inlineStr">
        <is>
          <t>2</t>
        </is>
      </c>
      <c r="D1547" t="inlineStr">
        <is>
          <t>118</t>
        </is>
      </c>
      <c r="E1547" t="inlineStr">
        <is>
          <t>7378</t>
        </is>
      </c>
      <c r="F1547" t="inlineStr">
        <is>
          <t>GB</t>
        </is>
      </c>
      <c r="G1547" t="inlineStr">
        <is>
          <t>007366</t>
        </is>
      </c>
      <c r="H1547" t="inlineStr">
        <is>
          <t>01/02/2024</t>
        </is>
      </c>
      <c r="I1547" t="inlineStr">
        <is>
          <t>VERDE</t>
        </is>
      </c>
      <c r="J1547" t="inlineStr">
        <is>
          <t>http://www.aduanet.gob.pe/servlet/SgCDUI2?option=una&amp;n=40&amp;codaduana=118&amp;anoprese=2024&amp;numecorre=007366</t>
        </is>
      </c>
      <c r="K1547" t="inlineStr">
        <is>
          <t>2026-09-24T03:29:07.645809+00:00</t>
        </is>
      </c>
    </row>
    <row r="1548">
      <c r="A1548" t="inlineStr">
        <is>
          <t>20603557825</t>
        </is>
      </c>
      <c r="B1548" t="inlineStr">
        <is>
          <t>2024</t>
        </is>
      </c>
      <c r="C1548" t="inlineStr">
        <is>
          <t>10</t>
        </is>
      </c>
      <c r="D1548" t="inlineStr">
        <is>
          <t>118</t>
        </is>
      </c>
      <c r="E1548" t="inlineStr">
        <is>
          <t>7378</t>
        </is>
      </c>
      <c r="F1548" t="inlineStr">
        <is>
          <t>GB</t>
        </is>
      </c>
      <c r="G1548" t="inlineStr">
        <is>
          <t>111585</t>
        </is>
      </c>
      <c r="H1548" t="inlineStr">
        <is>
          <t>30/10/2024</t>
        </is>
      </c>
      <c r="I1548" t="inlineStr">
        <is>
          <t>VERDE</t>
        </is>
      </c>
      <c r="J1548" t="inlineStr">
        <is>
          <t>http://www.aduanet.gob.pe/servlet/SgCDUI2?option=una&amp;n=40&amp;codaduana=118&amp;anoprese=2024&amp;numecorre=111585</t>
        </is>
      </c>
      <c r="K1548" t="inlineStr">
        <is>
          <t>2026-09-24T03:29:08.361741+00:00</t>
        </is>
      </c>
    </row>
    <row r="1549">
      <c r="A1549" t="inlineStr">
        <is>
          <t>20143692010</t>
        </is>
      </c>
      <c r="B1549" t="inlineStr">
        <is>
          <t>2024</t>
        </is>
      </c>
      <c r="C1549" t="inlineStr">
        <is>
          <t>8</t>
        </is>
      </c>
      <c r="D1549" t="inlineStr">
        <is>
          <t>118</t>
        </is>
      </c>
      <c r="E1549" t="inlineStr">
        <is>
          <t>6982</t>
        </is>
      </c>
      <c r="F1549" t="inlineStr">
        <is>
          <t>BE</t>
        </is>
      </c>
      <c r="G1549" t="inlineStr">
        <is>
          <t>080782</t>
        </is>
      </c>
      <c r="H1549" t="inlineStr">
        <is>
          <t>14/08/2024</t>
        </is>
      </c>
      <c r="I1549" t="inlineStr">
        <is>
          <t>VERDE</t>
        </is>
      </c>
      <c r="J1549" t="inlineStr">
        <is>
          <t>http://www.aduanet.gob.pe/servlet/SgCDUI2?option=una&amp;n=40&amp;codaduana=118&amp;anoprese=2024&amp;numecorre=080782</t>
        </is>
      </c>
      <c r="K1549" t="inlineStr">
        <is>
          <t>2026-09-24T03:29:08.984154+00:00</t>
        </is>
      </c>
    </row>
    <row r="1550">
      <c r="A1550" t="inlineStr">
        <is>
          <t>20143692010</t>
        </is>
      </c>
      <c r="B1550" t="inlineStr">
        <is>
          <t>2024</t>
        </is>
      </c>
      <c r="C1550" t="inlineStr">
        <is>
          <t>7</t>
        </is>
      </c>
      <c r="D1550" t="inlineStr">
        <is>
          <t>118</t>
        </is>
      </c>
      <c r="E1550" t="inlineStr">
        <is>
          <t>6982</t>
        </is>
      </c>
      <c r="F1550" t="inlineStr">
        <is>
          <t>BE</t>
        </is>
      </c>
      <c r="G1550" t="inlineStr">
        <is>
          <t>070704</t>
        </is>
      </c>
      <c r="H1550" t="inlineStr">
        <is>
          <t>23/07/2024</t>
        </is>
      </c>
      <c r="I1550" t="inlineStr">
        <is>
          <t>VERDE</t>
        </is>
      </c>
      <c r="J1550" t="inlineStr">
        <is>
          <t>http://www.aduanet.gob.pe/servlet/SgCDUI2?option=una&amp;n=40&amp;codaduana=118&amp;anoprese=2024&amp;numecorre=070704</t>
        </is>
      </c>
      <c r="K1550" t="inlineStr">
        <is>
          <t>2026-09-24T03:29:09.698876+00:00</t>
        </is>
      </c>
    </row>
    <row r="1551">
      <c r="A1551" t="inlineStr">
        <is>
          <t>20143692010</t>
        </is>
      </c>
      <c r="B1551" t="inlineStr">
        <is>
          <t>2024</t>
        </is>
      </c>
      <c r="C1551" t="inlineStr">
        <is>
          <t>6</t>
        </is>
      </c>
      <c r="D1551" t="inlineStr">
        <is>
          <t>118</t>
        </is>
      </c>
      <c r="E1551" t="inlineStr">
        <is>
          <t>6982</t>
        </is>
      </c>
      <c r="F1551" t="inlineStr">
        <is>
          <t>BE</t>
        </is>
      </c>
      <c r="G1551" t="inlineStr">
        <is>
          <t>053918</t>
        </is>
      </c>
      <c r="H1551" t="inlineStr">
        <is>
          <t>11/06/2024</t>
        </is>
      </c>
      <c r="I1551" t="inlineStr">
        <is>
          <t>VERDE</t>
        </is>
      </c>
      <c r="J1551" t="inlineStr">
        <is>
          <t>http://www.aduanet.gob.pe/servlet/SgCDUI2?option=una&amp;n=40&amp;codaduana=118&amp;anoprese=2024&amp;numecorre=053918</t>
        </is>
      </c>
      <c r="K1551" t="inlineStr">
        <is>
          <t>2026-09-24T03:29:10.411504+00:00</t>
        </is>
      </c>
    </row>
    <row r="1552">
      <c r="A1552" t="inlineStr">
        <is>
          <t>20143692010</t>
        </is>
      </c>
      <c r="B1552" t="inlineStr">
        <is>
          <t>2024</t>
        </is>
      </c>
      <c r="C1552" t="inlineStr">
        <is>
          <t>10</t>
        </is>
      </c>
      <c r="D1552" t="inlineStr">
        <is>
          <t>118</t>
        </is>
      </c>
      <c r="E1552" t="inlineStr">
        <is>
          <t>6982</t>
        </is>
      </c>
      <c r="F1552" t="inlineStr">
        <is>
          <t>BE</t>
        </is>
      </c>
      <c r="G1552" t="inlineStr">
        <is>
          <t>103443</t>
        </is>
      </c>
      <c r="H1552" t="inlineStr">
        <is>
          <t>09/10/2024</t>
        </is>
      </c>
      <c r="I1552" t="inlineStr">
        <is>
          <t>VERDE</t>
        </is>
      </c>
      <c r="J1552" t="inlineStr">
        <is>
          <t>http://www.aduanet.gob.pe/servlet/SgCDUI2?option=una&amp;n=40&amp;codaduana=118&amp;anoprese=2024&amp;numecorre=103443</t>
        </is>
      </c>
      <c r="K1552" t="inlineStr">
        <is>
          <t>2026-09-24T03:29:11.037369+00:00</t>
        </is>
      </c>
    </row>
    <row r="1553">
      <c r="A1553" t="inlineStr">
        <is>
          <t>20143692010</t>
        </is>
      </c>
      <c r="B1553" t="inlineStr">
        <is>
          <t>2024</t>
        </is>
      </c>
      <c r="C1553" t="inlineStr">
        <is>
          <t>9</t>
        </is>
      </c>
      <c r="D1553" t="inlineStr">
        <is>
          <t>118</t>
        </is>
      </c>
      <c r="E1553" t="inlineStr">
        <is>
          <t>6982</t>
        </is>
      </c>
      <c r="F1553" t="inlineStr">
        <is>
          <t>BE</t>
        </is>
      </c>
      <c r="G1553" t="inlineStr">
        <is>
          <t>089930</t>
        </is>
      </c>
      <c r="H1553" t="inlineStr">
        <is>
          <t>04/09/2024</t>
        </is>
      </c>
      <c r="I1553" t="inlineStr">
        <is>
          <t>VERDE</t>
        </is>
      </c>
      <c r="J1553" t="inlineStr">
        <is>
          <t>http://www.aduanet.gob.pe/servlet/SgCDUI2?option=una&amp;n=40&amp;codaduana=118&amp;anoprese=2024&amp;numecorre=089930</t>
        </is>
      </c>
      <c r="K1553" t="inlineStr">
        <is>
          <t>2026-09-24T03:29:11.742478+00:00</t>
        </is>
      </c>
    </row>
    <row r="1554">
      <c r="A1554" t="inlineStr">
        <is>
          <t>20143692010</t>
        </is>
      </c>
      <c r="B1554" t="inlineStr">
        <is>
          <t>2024</t>
        </is>
      </c>
      <c r="C1554" t="inlineStr">
        <is>
          <t>9</t>
        </is>
      </c>
      <c r="D1554" t="inlineStr">
        <is>
          <t>118</t>
        </is>
      </c>
      <c r="E1554" t="inlineStr">
        <is>
          <t>6982</t>
        </is>
      </c>
      <c r="F1554" t="inlineStr">
        <is>
          <t>NL</t>
        </is>
      </c>
      <c r="G1554" t="inlineStr">
        <is>
          <t>098537</t>
        </is>
      </c>
      <c r="H1554" t="inlineStr">
        <is>
          <t>25/09/2024</t>
        </is>
      </c>
      <c r="I1554" t="inlineStr">
        <is>
          <t>VERDE</t>
        </is>
      </c>
      <c r="J1554" t="inlineStr">
        <is>
          <t>http://www.aduanet.gob.pe/servlet/SgCDUI2?option=una&amp;n=40&amp;codaduana=118&amp;anoprese=2024&amp;numecorre=098537</t>
        </is>
      </c>
      <c r="K1554" t="inlineStr">
        <is>
          <t>2026-09-24T03:29:12.365001+00:00</t>
        </is>
      </c>
    </row>
    <row r="1555">
      <c r="A1555" t="inlineStr">
        <is>
          <t>20132509876</t>
        </is>
      </c>
      <c r="B1555" t="inlineStr">
        <is>
          <t>2024</t>
        </is>
      </c>
      <c r="C1555" t="inlineStr">
        <is>
          <t>12</t>
        </is>
      </c>
      <c r="D1555" t="inlineStr">
        <is>
          <t>118</t>
        </is>
      </c>
      <c r="E1555" t="inlineStr">
        <is>
          <t>6982</t>
        </is>
      </c>
      <c r="F1555" t="inlineStr">
        <is>
          <t>JP</t>
        </is>
      </c>
      <c r="G1555" t="inlineStr">
        <is>
          <t>130830</t>
        </is>
      </c>
      <c r="H1555" t="inlineStr">
        <is>
          <t>17/12/2024</t>
        </is>
      </c>
      <c r="I1555" t="inlineStr">
        <is>
          <t>VERDE</t>
        </is>
      </c>
      <c r="J1555" t="inlineStr">
        <is>
          <t>http://www.aduanet.gob.pe/servlet/SgCDUI2?option=una&amp;n=40&amp;codaduana=118&amp;anoprese=2024&amp;numecorre=130830</t>
        </is>
      </c>
      <c r="K1555" t="inlineStr">
        <is>
          <t>2026-09-24T03:29:13.091177+00:00</t>
        </is>
      </c>
    </row>
    <row r="1556">
      <c r="A1556" t="inlineStr">
        <is>
          <t>20132509876</t>
        </is>
      </c>
      <c r="B1556" t="inlineStr">
        <is>
          <t>2024</t>
        </is>
      </c>
      <c r="C1556" t="inlineStr">
        <is>
          <t>1</t>
        </is>
      </c>
      <c r="D1556" t="inlineStr">
        <is>
          <t>118</t>
        </is>
      </c>
      <c r="E1556" t="inlineStr">
        <is>
          <t>6982</t>
        </is>
      </c>
      <c r="F1556" t="inlineStr">
        <is>
          <t>JP</t>
        </is>
      </c>
      <c r="G1556" t="inlineStr">
        <is>
          <t>004872</t>
        </is>
      </c>
      <c r="H1556" t="inlineStr">
        <is>
          <t>24/01/2024</t>
        </is>
      </c>
      <c r="I1556" t="inlineStr">
        <is>
          <t>VERDE</t>
        </is>
      </c>
      <c r="J1556" t="inlineStr">
        <is>
          <t>http://www.aduanet.gob.pe/servlet/SgCDUI2?option=una&amp;n=40&amp;codaduana=118&amp;anoprese=2024&amp;numecorre=004872</t>
        </is>
      </c>
      <c r="K1556" t="inlineStr">
        <is>
          <t>2026-09-24T03:29:13.807921+00:00</t>
        </is>
      </c>
    </row>
    <row r="1557">
      <c r="A1557" t="inlineStr">
        <is>
          <t>20118578415</t>
        </is>
      </c>
      <c r="B1557" t="inlineStr">
        <is>
          <t>2024</t>
        </is>
      </c>
      <c r="C1557" t="inlineStr">
        <is>
          <t>8</t>
        </is>
      </c>
      <c r="D1557" t="inlineStr">
        <is>
          <t>118</t>
        </is>
      </c>
      <c r="E1557" t="inlineStr">
        <is>
          <t>5901</t>
        </is>
      </c>
      <c r="F1557" t="inlineStr">
        <is>
          <t>DE</t>
        </is>
      </c>
      <c r="G1557" t="inlineStr">
        <is>
          <t>084178</t>
        </is>
      </c>
      <c r="H1557" t="inlineStr">
        <is>
          <t>20/08/2024</t>
        </is>
      </c>
      <c r="I1557" t="inlineStr">
        <is>
          <t>VERDE</t>
        </is>
      </c>
      <c r="J1557" t="inlineStr">
        <is>
          <t>http://www.aduanet.gob.pe/servlet/SgCDUI2?option=una&amp;n=40&amp;codaduana=118&amp;anoprese=2024&amp;numecorre=084178</t>
        </is>
      </c>
      <c r="K1557" t="inlineStr">
        <is>
          <t>2026-09-24T03:29:14.611057+00:00</t>
        </is>
      </c>
    </row>
    <row r="1558">
      <c r="A1558" t="inlineStr">
        <is>
          <t>20118578415</t>
        </is>
      </c>
      <c r="B1558" t="inlineStr">
        <is>
          <t>2024</t>
        </is>
      </c>
      <c r="C1558" t="inlineStr">
        <is>
          <t>8</t>
        </is>
      </c>
      <c r="D1558" t="inlineStr">
        <is>
          <t>118</t>
        </is>
      </c>
      <c r="E1558" t="inlineStr">
        <is>
          <t>5901</t>
        </is>
      </c>
      <c r="F1558" t="inlineStr">
        <is>
          <t>DE</t>
        </is>
      </c>
      <c r="G1558" t="inlineStr">
        <is>
          <t>084184</t>
        </is>
      </c>
      <c r="H1558" t="inlineStr">
        <is>
          <t>20/08/2024</t>
        </is>
      </c>
      <c r="I1558" t="inlineStr">
        <is>
          <t>VERDE</t>
        </is>
      </c>
      <c r="J1558" t="inlineStr">
        <is>
          <t>http://www.aduanet.gob.pe/servlet/SgCDUI2?option=una&amp;n=40&amp;codaduana=118&amp;anoprese=2024&amp;numecorre=084184</t>
        </is>
      </c>
      <c r="K1558" t="inlineStr">
        <is>
          <t>2026-09-24T03:29:14.611057+00:00</t>
        </is>
      </c>
    </row>
    <row r="1559">
      <c r="A1559" t="inlineStr">
        <is>
          <t>20118578415</t>
        </is>
      </c>
      <c r="B1559" t="inlineStr">
        <is>
          <t>2024</t>
        </is>
      </c>
      <c r="C1559" t="inlineStr">
        <is>
          <t>12</t>
        </is>
      </c>
      <c r="D1559" t="inlineStr">
        <is>
          <t>118</t>
        </is>
      </c>
      <c r="E1559" t="inlineStr">
        <is>
          <t>5901</t>
        </is>
      </c>
      <c r="F1559" t="inlineStr">
        <is>
          <t>BE</t>
        </is>
      </c>
      <c r="G1559" t="inlineStr">
        <is>
          <t>125391</t>
        </is>
      </c>
      <c r="H1559" t="inlineStr">
        <is>
          <t>04/12/2024</t>
        </is>
      </c>
      <c r="I1559" t="inlineStr">
        <is>
          <t>VERDE</t>
        </is>
      </c>
      <c r="J1559" t="inlineStr">
        <is>
          <t>http://www.aduanet.gob.pe/servlet/SgCDUI2?option=una&amp;n=40&amp;codaduana=118&amp;anoprese=2024&amp;numecorre=125391</t>
        </is>
      </c>
      <c r="K1559" t="inlineStr">
        <is>
          <t>2026-09-24T03:29:15.239416+00:00</t>
        </is>
      </c>
    </row>
    <row r="1560">
      <c r="A1560" t="inlineStr">
        <is>
          <t>20118578415</t>
        </is>
      </c>
      <c r="B1560" t="inlineStr">
        <is>
          <t>2024</t>
        </is>
      </c>
      <c r="C1560" t="inlineStr">
        <is>
          <t>12</t>
        </is>
      </c>
      <c r="D1560" t="inlineStr">
        <is>
          <t>118</t>
        </is>
      </c>
      <c r="E1560" t="inlineStr">
        <is>
          <t>5901</t>
        </is>
      </c>
      <c r="F1560" t="inlineStr">
        <is>
          <t>CA</t>
        </is>
      </c>
      <c r="G1560" t="inlineStr">
        <is>
          <t>125385</t>
        </is>
      </c>
      <c r="H1560" t="inlineStr">
        <is>
          <t>03/12/2024</t>
        </is>
      </c>
      <c r="I1560" t="inlineStr">
        <is>
          <t>VERDE</t>
        </is>
      </c>
      <c r="J1560" t="inlineStr">
        <is>
          <t>http://www.aduanet.gob.pe/servlet/SgCDUI2?option=una&amp;n=40&amp;codaduana=118&amp;anoprese=2024&amp;numecorre=125385</t>
        </is>
      </c>
      <c r="K1560" t="inlineStr">
        <is>
          <t>2026-09-24T03:29:15.947070+00:00</t>
        </is>
      </c>
    </row>
    <row r="1561">
      <c r="A1561" t="inlineStr">
        <is>
          <t>20118578415</t>
        </is>
      </c>
      <c r="B1561" t="inlineStr">
        <is>
          <t>2024</t>
        </is>
      </c>
      <c r="C1561" t="inlineStr">
        <is>
          <t>12</t>
        </is>
      </c>
      <c r="D1561" t="inlineStr">
        <is>
          <t>118</t>
        </is>
      </c>
      <c r="E1561" t="inlineStr">
        <is>
          <t>5901</t>
        </is>
      </c>
      <c r="F1561" t="inlineStr">
        <is>
          <t>CA</t>
        </is>
      </c>
      <c r="G1561" t="inlineStr">
        <is>
          <t>125386</t>
        </is>
      </c>
      <c r="H1561" t="inlineStr">
        <is>
          <t>03/12/2024</t>
        </is>
      </c>
      <c r="I1561" t="inlineStr">
        <is>
          <t>VERDE</t>
        </is>
      </c>
      <c r="J1561" t="inlineStr">
        <is>
          <t>http://www.aduanet.gob.pe/servlet/SgCDUI2?option=una&amp;n=40&amp;codaduana=118&amp;anoprese=2024&amp;numecorre=125386</t>
        </is>
      </c>
      <c r="K1561" t="inlineStr">
        <is>
          <t>2026-09-24T03:29:15.947070+00:00</t>
        </is>
      </c>
    </row>
    <row r="1562">
      <c r="A1562" t="inlineStr">
        <is>
          <t>20118578415</t>
        </is>
      </c>
      <c r="B1562" t="inlineStr">
        <is>
          <t>2024</t>
        </is>
      </c>
      <c r="C1562" t="inlineStr">
        <is>
          <t>12</t>
        </is>
      </c>
      <c r="D1562" t="inlineStr">
        <is>
          <t>118</t>
        </is>
      </c>
      <c r="E1562" t="inlineStr">
        <is>
          <t>5901</t>
        </is>
      </c>
      <c r="F1562" t="inlineStr">
        <is>
          <t>DE</t>
        </is>
      </c>
      <c r="G1562" t="inlineStr">
        <is>
          <t>125390</t>
        </is>
      </c>
      <c r="H1562" t="inlineStr">
        <is>
          <t>04/12/2024</t>
        </is>
      </c>
      <c r="I1562" t="inlineStr">
        <is>
          <t>VERDE</t>
        </is>
      </c>
      <c r="J1562" t="inlineStr">
        <is>
          <t>http://www.aduanet.gob.pe/servlet/SgCDUI2?option=una&amp;n=40&amp;codaduana=118&amp;anoprese=2024&amp;numecorre=125390</t>
        </is>
      </c>
      <c r="K1562" t="inlineStr">
        <is>
          <t>2026-09-24T03:29:16.669936+00:00</t>
        </is>
      </c>
    </row>
    <row r="1563">
      <c r="A1563" t="inlineStr">
        <is>
          <t>20118578415</t>
        </is>
      </c>
      <c r="B1563" t="inlineStr">
        <is>
          <t>2024</t>
        </is>
      </c>
      <c r="C1563" t="inlineStr">
        <is>
          <t>2</t>
        </is>
      </c>
      <c r="D1563" t="inlineStr">
        <is>
          <t>118</t>
        </is>
      </c>
      <c r="E1563" t="inlineStr">
        <is>
          <t>5901</t>
        </is>
      </c>
      <c r="F1563" t="inlineStr">
        <is>
          <t>GB</t>
        </is>
      </c>
      <c r="G1563" t="inlineStr">
        <is>
          <t>014946</t>
        </is>
      </c>
      <c r="H1563" t="inlineStr">
        <is>
          <t>28/02/2024</t>
        </is>
      </c>
      <c r="I1563" t="inlineStr">
        <is>
          <t>VERDE</t>
        </is>
      </c>
      <c r="J1563" t="inlineStr">
        <is>
          <t>http://www.aduanet.gob.pe/servlet/SgCDUI2?option=una&amp;n=40&amp;codaduana=118&amp;anoprese=2024&amp;numecorre=014946</t>
        </is>
      </c>
      <c r="K1563" t="inlineStr">
        <is>
          <t>2026-09-24T03:29:17.379544+00:00</t>
        </is>
      </c>
    </row>
    <row r="1564">
      <c r="A1564" t="inlineStr">
        <is>
          <t>20118578415</t>
        </is>
      </c>
      <c r="B1564" t="inlineStr">
        <is>
          <t>2024</t>
        </is>
      </c>
      <c r="C1564" t="inlineStr">
        <is>
          <t>2</t>
        </is>
      </c>
      <c r="D1564" t="inlineStr">
        <is>
          <t>118</t>
        </is>
      </c>
      <c r="E1564" t="inlineStr">
        <is>
          <t>5901</t>
        </is>
      </c>
      <c r="F1564" t="inlineStr">
        <is>
          <t>GB</t>
        </is>
      </c>
      <c r="G1564" t="inlineStr">
        <is>
          <t>014954</t>
        </is>
      </c>
      <c r="H1564" t="inlineStr">
        <is>
          <t>28/02/2024</t>
        </is>
      </c>
      <c r="I1564" t="inlineStr">
        <is>
          <t>VERDE</t>
        </is>
      </c>
      <c r="J1564" t="inlineStr">
        <is>
          <t>http://www.aduanet.gob.pe/servlet/SgCDUI2?option=una&amp;n=40&amp;codaduana=118&amp;anoprese=2024&amp;numecorre=014954</t>
        </is>
      </c>
      <c r="K1564" t="inlineStr">
        <is>
          <t>2026-09-24T03:29:17.379544+00:00</t>
        </is>
      </c>
    </row>
    <row r="1565">
      <c r="A1565" t="inlineStr">
        <is>
          <t>20118578415</t>
        </is>
      </c>
      <c r="B1565" t="inlineStr">
        <is>
          <t>2024</t>
        </is>
      </c>
      <c r="C1565" t="inlineStr">
        <is>
          <t>3</t>
        </is>
      </c>
      <c r="D1565" t="inlineStr">
        <is>
          <t>118</t>
        </is>
      </c>
      <c r="E1565" t="inlineStr">
        <is>
          <t>5901</t>
        </is>
      </c>
      <c r="F1565" t="inlineStr">
        <is>
          <t>IE</t>
        </is>
      </c>
      <c r="G1565" t="inlineStr">
        <is>
          <t>022219</t>
        </is>
      </c>
      <c r="H1565" t="inlineStr">
        <is>
          <t>12/03/2024</t>
        </is>
      </c>
      <c r="I1565" t="inlineStr">
        <is>
          <t>VERDE</t>
        </is>
      </c>
      <c r="J1565" t="inlineStr">
        <is>
          <t>http://www.aduanet.gob.pe/servlet/SgCDUI2?option=una&amp;n=40&amp;codaduana=118&amp;anoprese=2024&amp;numecorre=022219</t>
        </is>
      </c>
      <c r="K1565" t="inlineStr">
        <is>
          <t>2026-09-24T03:29:18.206851+00:00</t>
        </is>
      </c>
    </row>
    <row r="1566">
      <c r="A1566" t="inlineStr">
        <is>
          <t>20118578415</t>
        </is>
      </c>
      <c r="B1566" t="inlineStr">
        <is>
          <t>2024</t>
        </is>
      </c>
      <c r="C1566" t="inlineStr">
        <is>
          <t>3</t>
        </is>
      </c>
      <c r="D1566" t="inlineStr">
        <is>
          <t>118</t>
        </is>
      </c>
      <c r="E1566" t="inlineStr">
        <is>
          <t>5901</t>
        </is>
      </c>
      <c r="F1566" t="inlineStr">
        <is>
          <t>IE</t>
        </is>
      </c>
      <c r="G1566" t="inlineStr">
        <is>
          <t>022222</t>
        </is>
      </c>
      <c r="H1566" t="inlineStr">
        <is>
          <t>12/03/2024</t>
        </is>
      </c>
      <c r="I1566" t="inlineStr">
        <is>
          <t>VERDE</t>
        </is>
      </c>
      <c r="J1566" t="inlineStr">
        <is>
          <t>http://www.aduanet.gob.pe/servlet/SgCDUI2?option=una&amp;n=40&amp;codaduana=118&amp;anoprese=2024&amp;numecorre=022222</t>
        </is>
      </c>
      <c r="K1566" t="inlineStr">
        <is>
          <t>2026-09-24T03:29:18.206851+00:00</t>
        </is>
      </c>
    </row>
    <row r="1567">
      <c r="A1567" t="inlineStr">
        <is>
          <t>20118578415</t>
        </is>
      </c>
      <c r="B1567" t="inlineStr">
        <is>
          <t>2024</t>
        </is>
      </c>
      <c r="C1567" t="inlineStr">
        <is>
          <t>3</t>
        </is>
      </c>
      <c r="D1567" t="inlineStr">
        <is>
          <t>118</t>
        </is>
      </c>
      <c r="E1567" t="inlineStr">
        <is>
          <t>5901</t>
        </is>
      </c>
      <c r="F1567" t="inlineStr">
        <is>
          <t>IE</t>
        </is>
      </c>
      <c r="G1567" t="inlineStr">
        <is>
          <t>022230</t>
        </is>
      </c>
      <c r="H1567" t="inlineStr">
        <is>
          <t>12/03/2024</t>
        </is>
      </c>
      <c r="I1567" t="inlineStr">
        <is>
          <t>VERDE</t>
        </is>
      </c>
      <c r="J1567" t="inlineStr">
        <is>
          <t>http://www.aduanet.gob.pe/servlet/SgCDUI2?option=una&amp;n=40&amp;codaduana=118&amp;anoprese=2024&amp;numecorre=022230</t>
        </is>
      </c>
      <c r="K1567" t="inlineStr">
        <is>
          <t>2026-09-24T03:29:18.206851+00:00</t>
        </is>
      </c>
    </row>
    <row r="1568">
      <c r="A1568" t="inlineStr">
        <is>
          <t>20118578415</t>
        </is>
      </c>
      <c r="B1568" t="inlineStr">
        <is>
          <t>2024</t>
        </is>
      </c>
      <c r="C1568" t="inlineStr">
        <is>
          <t>5</t>
        </is>
      </c>
      <c r="D1568" t="inlineStr">
        <is>
          <t>118</t>
        </is>
      </c>
      <c r="E1568" t="inlineStr">
        <is>
          <t>5901</t>
        </is>
      </c>
      <c r="F1568" t="inlineStr">
        <is>
          <t>DE</t>
        </is>
      </c>
      <c r="G1568" t="inlineStr">
        <is>
          <t>048350</t>
        </is>
      </c>
      <c r="H1568" t="inlineStr">
        <is>
          <t>29/05/2024</t>
        </is>
      </c>
      <c r="I1568" t="inlineStr">
        <is>
          <t>VERDE</t>
        </is>
      </c>
      <c r="J1568" t="inlineStr">
        <is>
          <t>http://www.aduanet.gob.pe/servlet/SgCDUI2?option=una&amp;n=40&amp;codaduana=118&amp;anoprese=2024&amp;numecorre=048350</t>
        </is>
      </c>
      <c r="K1568" t="inlineStr">
        <is>
          <t>2026-09-24T03:29:19.130849+00:00</t>
        </is>
      </c>
    </row>
    <row r="1569">
      <c r="A1569" t="inlineStr">
        <is>
          <t>20118578415</t>
        </is>
      </c>
      <c r="B1569" t="inlineStr">
        <is>
          <t>2024</t>
        </is>
      </c>
      <c r="C1569" t="inlineStr">
        <is>
          <t>5</t>
        </is>
      </c>
      <c r="D1569" t="inlineStr">
        <is>
          <t>118</t>
        </is>
      </c>
      <c r="E1569" t="inlineStr">
        <is>
          <t>5901</t>
        </is>
      </c>
      <c r="F1569" t="inlineStr">
        <is>
          <t>DE</t>
        </is>
      </c>
      <c r="G1569" t="inlineStr">
        <is>
          <t>048355</t>
        </is>
      </c>
      <c r="H1569" t="inlineStr">
        <is>
          <t>29/05/2024</t>
        </is>
      </c>
      <c r="I1569" t="inlineStr">
        <is>
          <t>VERDE</t>
        </is>
      </c>
      <c r="J1569" t="inlineStr">
        <is>
          <t>http://www.aduanet.gob.pe/servlet/SgCDUI2?option=una&amp;n=40&amp;codaduana=118&amp;anoprese=2024&amp;numecorre=048355</t>
        </is>
      </c>
      <c r="K1569" t="inlineStr">
        <is>
          <t>2026-09-24T03:29:19.130849+00:00</t>
        </is>
      </c>
    </row>
    <row r="1570">
      <c r="A1570" t="inlineStr">
        <is>
          <t>20118578415</t>
        </is>
      </c>
      <c r="B1570" t="inlineStr">
        <is>
          <t>2024</t>
        </is>
      </c>
      <c r="C1570" t="inlineStr">
        <is>
          <t>11</t>
        </is>
      </c>
      <c r="D1570" t="inlineStr">
        <is>
          <t>118</t>
        </is>
      </c>
      <c r="E1570" t="inlineStr">
        <is>
          <t>5901</t>
        </is>
      </c>
      <c r="F1570" t="inlineStr">
        <is>
          <t>BE</t>
        </is>
      </c>
      <c r="G1570" t="inlineStr">
        <is>
          <t>123044</t>
        </is>
      </c>
      <c r="H1570" t="inlineStr">
        <is>
          <t>26/11/2024</t>
        </is>
      </c>
      <c r="I1570" t="inlineStr">
        <is>
          <t>VERDE</t>
        </is>
      </c>
      <c r="J1570" t="inlineStr">
        <is>
          <t>http://www.aduanet.gob.pe/servlet/SgCDUI2?option=una&amp;n=40&amp;codaduana=118&amp;anoprese=2024&amp;numecorre=123044</t>
        </is>
      </c>
      <c r="K1570" t="inlineStr">
        <is>
          <t>2026-09-24T03:29:19.841106+00:00</t>
        </is>
      </c>
    </row>
    <row r="1571">
      <c r="A1571" t="inlineStr">
        <is>
          <t>20118578415</t>
        </is>
      </c>
      <c r="B1571" t="inlineStr">
        <is>
          <t>2024</t>
        </is>
      </c>
      <c r="C1571" t="inlineStr">
        <is>
          <t>10</t>
        </is>
      </c>
      <c r="D1571" t="inlineStr">
        <is>
          <t>118</t>
        </is>
      </c>
      <c r="E1571" t="inlineStr">
        <is>
          <t>5901</t>
        </is>
      </c>
      <c r="F1571" t="inlineStr">
        <is>
          <t>GB</t>
        </is>
      </c>
      <c r="G1571" t="inlineStr">
        <is>
          <t>113223</t>
        </is>
      </c>
      <c r="H1571" t="inlineStr">
        <is>
          <t>30/10/2024</t>
        </is>
      </c>
      <c r="I1571" t="inlineStr">
        <is>
          <t>VERDE</t>
        </is>
      </c>
      <c r="J1571" t="inlineStr">
        <is>
          <t>http://www.aduanet.gob.pe/servlet/SgCDUI2?option=una&amp;n=40&amp;codaduana=118&amp;anoprese=2024&amp;numecorre=113223</t>
        </is>
      </c>
      <c r="K1571" t="inlineStr">
        <is>
          <t>2026-09-24T03:29:20.569137+00:00</t>
        </is>
      </c>
    </row>
    <row r="1572">
      <c r="A1572" t="inlineStr">
        <is>
          <t>20132509795</t>
        </is>
      </c>
      <c r="B1572" t="inlineStr">
        <is>
          <t>2024</t>
        </is>
      </c>
      <c r="C1572" t="inlineStr">
        <is>
          <t>8</t>
        </is>
      </c>
      <c r="D1572" t="inlineStr">
        <is>
          <t>118</t>
        </is>
      </c>
      <c r="E1572" t="inlineStr">
        <is>
          <t>5901</t>
        </is>
      </c>
      <c r="F1572" t="inlineStr">
        <is>
          <t>DE</t>
        </is>
      </c>
      <c r="G1572" t="inlineStr">
        <is>
          <t>086922</t>
        </is>
      </c>
      <c r="H1572" t="inlineStr">
        <is>
          <t>28/08/2024</t>
        </is>
      </c>
      <c r="I1572" t="inlineStr">
        <is>
          <t>VERDE</t>
        </is>
      </c>
      <c r="J1572" t="inlineStr">
        <is>
          <t>http://www.aduanet.gob.pe/servlet/SgCDUI2?option=una&amp;n=40&amp;codaduana=118&amp;anoprese=2024&amp;numecorre=086922</t>
        </is>
      </c>
      <c r="K1572" t="inlineStr">
        <is>
          <t>2026-09-24T03:29:21.346736+00:00</t>
        </is>
      </c>
    </row>
    <row r="1573">
      <c r="A1573" t="inlineStr">
        <is>
          <t>20132509795</t>
        </is>
      </c>
      <c r="B1573" t="inlineStr">
        <is>
          <t>2024</t>
        </is>
      </c>
      <c r="C1573" t="inlineStr">
        <is>
          <t>12</t>
        </is>
      </c>
      <c r="D1573" t="inlineStr">
        <is>
          <t>118</t>
        </is>
      </c>
      <c r="E1573" t="inlineStr">
        <is>
          <t>4795</t>
        </is>
      </c>
      <c r="F1573" t="inlineStr">
        <is>
          <t>NL</t>
        </is>
      </c>
      <c r="G1573" t="inlineStr">
        <is>
          <t>125312</t>
        </is>
      </c>
      <c r="H1573" t="inlineStr">
        <is>
          <t>11/12/2024</t>
        </is>
      </c>
      <c r="I1573" t="inlineStr">
        <is>
          <t>VERDE</t>
        </is>
      </c>
      <c r="J1573" t="inlineStr">
        <is>
          <t>http://www.aduanet.gob.pe/servlet/SgCDUI2?option=una&amp;n=40&amp;codaduana=118&amp;anoprese=2024&amp;numecorre=125312</t>
        </is>
      </c>
      <c r="K1573" t="inlineStr">
        <is>
          <t>2026-09-24T03:29:21.995079+00:00</t>
        </is>
      </c>
    </row>
    <row r="1574">
      <c r="A1574" t="inlineStr">
        <is>
          <t>20132509795</t>
        </is>
      </c>
      <c r="B1574" t="inlineStr">
        <is>
          <t>2024</t>
        </is>
      </c>
      <c r="C1574" t="inlineStr">
        <is>
          <t>1</t>
        </is>
      </c>
      <c r="D1574" t="inlineStr">
        <is>
          <t>118</t>
        </is>
      </c>
      <c r="E1574" t="inlineStr">
        <is>
          <t>4795</t>
        </is>
      </c>
      <c r="F1574" t="inlineStr">
        <is>
          <t>GB</t>
        </is>
      </c>
      <c r="G1574" t="inlineStr">
        <is>
          <t>137024</t>
        </is>
      </c>
      <c r="H1574" t="inlineStr">
        <is>
          <t>06/01/2024</t>
        </is>
      </c>
      <c r="I1574" t="inlineStr">
        <is>
          <t>VERDE</t>
        </is>
      </c>
      <c r="J1574" t="inlineStr">
        <is>
          <t>http://www.aduanet.gob.pe/servlet/SgCDUI2?option=una&amp;n=40&amp;codaduana=118&amp;anoprese=2023&amp;numecorre=137024</t>
        </is>
      </c>
      <c r="K1574" t="inlineStr">
        <is>
          <t>2026-09-24T03:29:22.802767+00:00</t>
        </is>
      </c>
    </row>
    <row r="1575">
      <c r="A1575" t="inlineStr">
        <is>
          <t>20132509795</t>
        </is>
      </c>
      <c r="B1575" t="inlineStr">
        <is>
          <t>2024</t>
        </is>
      </c>
      <c r="C1575" t="inlineStr">
        <is>
          <t>1</t>
        </is>
      </c>
      <c r="D1575" t="inlineStr">
        <is>
          <t>118</t>
        </is>
      </c>
      <c r="E1575" t="inlineStr">
        <is>
          <t>5901</t>
        </is>
      </c>
      <c r="F1575" t="inlineStr">
        <is>
          <t>DE</t>
        </is>
      </c>
      <c r="G1575" t="inlineStr">
        <is>
          <t>136227</t>
        </is>
      </c>
      <c r="H1575" t="inlineStr">
        <is>
          <t>03/01/2024</t>
        </is>
      </c>
      <c r="I1575" t="inlineStr">
        <is>
          <t>VERDE</t>
        </is>
      </c>
      <c r="J1575" t="inlineStr">
        <is>
          <t>http://www.aduanet.gob.pe/servlet/SgCDUI2?option=una&amp;n=40&amp;codaduana=118&amp;anoprese=2023&amp;numecorre=136227</t>
        </is>
      </c>
      <c r="K1575" t="inlineStr">
        <is>
          <t>2026-09-24T03:29:23.424467+00:00</t>
        </is>
      </c>
    </row>
    <row r="1576">
      <c r="A1576" t="inlineStr">
        <is>
          <t>20132509795</t>
        </is>
      </c>
      <c r="B1576" t="inlineStr">
        <is>
          <t>2024</t>
        </is>
      </c>
      <c r="C1576" t="inlineStr">
        <is>
          <t>2</t>
        </is>
      </c>
      <c r="D1576" t="inlineStr">
        <is>
          <t>118</t>
        </is>
      </c>
      <c r="E1576" t="inlineStr">
        <is>
          <t>5901</t>
        </is>
      </c>
      <c r="F1576" t="inlineStr">
        <is>
          <t>DE</t>
        </is>
      </c>
      <c r="G1576" t="inlineStr">
        <is>
          <t>009163</t>
        </is>
      </c>
      <c r="H1576" t="inlineStr">
        <is>
          <t>14/02/2024</t>
        </is>
      </c>
      <c r="I1576" t="inlineStr">
        <is>
          <t>VERDE</t>
        </is>
      </c>
      <c r="J1576" t="inlineStr">
        <is>
          <t>http://www.aduanet.gob.pe/servlet/SgCDUI2?option=una&amp;n=40&amp;codaduana=118&amp;anoprese=2024&amp;numecorre=009163</t>
        </is>
      </c>
      <c r="K1576" t="inlineStr">
        <is>
          <t>2026-09-24T03:29:24.032168+00:00</t>
        </is>
      </c>
    </row>
    <row r="1577">
      <c r="A1577" t="inlineStr">
        <is>
          <t>20132509795</t>
        </is>
      </c>
      <c r="B1577" t="inlineStr">
        <is>
          <t>2024</t>
        </is>
      </c>
      <c r="C1577" t="inlineStr">
        <is>
          <t>11</t>
        </is>
      </c>
      <c r="D1577" t="inlineStr">
        <is>
          <t>118</t>
        </is>
      </c>
      <c r="E1577" t="inlineStr">
        <is>
          <t>4795</t>
        </is>
      </c>
      <c r="F1577" t="inlineStr">
        <is>
          <t>GB</t>
        </is>
      </c>
      <c r="G1577" t="inlineStr">
        <is>
          <t>117785</t>
        </is>
      </c>
      <c r="H1577" t="inlineStr">
        <is>
          <t>20/11/2024</t>
        </is>
      </c>
      <c r="I1577" t="inlineStr">
        <is>
          <t>VERDE</t>
        </is>
      </c>
      <c r="J1577" t="inlineStr">
        <is>
          <t>http://www.aduanet.gob.pe/servlet/SgCDUI2?option=una&amp;n=40&amp;codaduana=118&amp;anoprese=2024&amp;numecorre=117785</t>
        </is>
      </c>
      <c r="K1577" t="inlineStr">
        <is>
          <t>2026-09-24T03:29:24.645993+00:00</t>
        </is>
      </c>
    </row>
    <row r="1578">
      <c r="A1578" t="inlineStr">
        <is>
          <t>20132509795</t>
        </is>
      </c>
      <c r="B1578" t="inlineStr">
        <is>
          <t>2024</t>
        </is>
      </c>
      <c r="C1578" t="inlineStr">
        <is>
          <t>11</t>
        </is>
      </c>
      <c r="D1578" t="inlineStr">
        <is>
          <t>118</t>
        </is>
      </c>
      <c r="E1578" t="inlineStr">
        <is>
          <t>5901</t>
        </is>
      </c>
      <c r="F1578" t="inlineStr">
        <is>
          <t>DE</t>
        </is>
      </c>
      <c r="G1578" t="inlineStr">
        <is>
          <t>114442</t>
        </is>
      </c>
      <c r="H1578" t="inlineStr">
        <is>
          <t>13/11/2024</t>
        </is>
      </c>
      <c r="I1578" t="inlineStr">
        <is>
          <t>VERDE</t>
        </is>
      </c>
      <c r="J1578" t="inlineStr">
        <is>
          <t>http://www.aduanet.gob.pe/servlet/SgCDUI2?option=una&amp;n=40&amp;codaduana=118&amp;anoprese=2024&amp;numecorre=114442</t>
        </is>
      </c>
      <c r="K1578" t="inlineStr">
        <is>
          <t>2026-09-24T03:29:25.261357+00:00</t>
        </is>
      </c>
    </row>
    <row r="1579">
      <c r="A1579" t="inlineStr">
        <is>
          <t>20132509795</t>
        </is>
      </c>
      <c r="B1579" t="inlineStr">
        <is>
          <t>2024</t>
        </is>
      </c>
      <c r="C1579" t="inlineStr">
        <is>
          <t>10</t>
        </is>
      </c>
      <c r="D1579" t="inlineStr">
        <is>
          <t>118</t>
        </is>
      </c>
      <c r="E1579" t="inlineStr">
        <is>
          <t>5901</t>
        </is>
      </c>
      <c r="F1579" t="inlineStr">
        <is>
          <t>AU</t>
        </is>
      </c>
      <c r="G1579" t="inlineStr">
        <is>
          <t>113050</t>
        </is>
      </c>
      <c r="H1579" t="inlineStr">
        <is>
          <t>31/10/2024</t>
        </is>
      </c>
      <c r="I1579" t="inlineStr">
        <is>
          <t>VERDE</t>
        </is>
      </c>
      <c r="J1579" t="inlineStr">
        <is>
          <t>http://www.aduanet.gob.pe/servlet/SgCDUI2?option=una&amp;n=40&amp;codaduana=118&amp;anoprese=2024&amp;numecorre=113050</t>
        </is>
      </c>
      <c r="K1579" t="inlineStr">
        <is>
          <t>2026-09-24T03:29:25.873363+00:00</t>
        </is>
      </c>
    </row>
    <row r="1580">
      <c r="A1580" t="inlineStr">
        <is>
          <t>20132509795</t>
        </is>
      </c>
      <c r="B1580" t="inlineStr">
        <is>
          <t>2024</t>
        </is>
      </c>
      <c r="C1580" t="inlineStr">
        <is>
          <t>9</t>
        </is>
      </c>
      <c r="D1580" t="inlineStr">
        <is>
          <t>118</t>
        </is>
      </c>
      <c r="E1580" t="inlineStr">
        <is>
          <t>5901</t>
        </is>
      </c>
      <c r="F1580" t="inlineStr">
        <is>
          <t>DE</t>
        </is>
      </c>
      <c r="G1580" t="inlineStr">
        <is>
          <t>095714</t>
        </is>
      </c>
      <c r="H1580" t="inlineStr">
        <is>
          <t>19/09/2024</t>
        </is>
      </c>
      <c r="I1580" t="inlineStr">
        <is>
          <t>VERDE</t>
        </is>
      </c>
      <c r="J1580" t="inlineStr">
        <is>
          <t>http://www.aduanet.gob.pe/servlet/SgCDUI2?option=una&amp;n=40&amp;codaduana=118&amp;anoprese=2024&amp;numecorre=095714</t>
        </is>
      </c>
      <c r="K1580" t="inlineStr">
        <is>
          <t>2026-09-24T03:29:26.507830+00:00</t>
        </is>
      </c>
    </row>
    <row r="1581">
      <c r="A1581" t="inlineStr">
        <is>
          <t>20140181405</t>
        </is>
      </c>
      <c r="B1581" t="inlineStr">
        <is>
          <t>2024</t>
        </is>
      </c>
      <c r="C1581" t="inlineStr">
        <is>
          <t>8</t>
        </is>
      </c>
      <c r="D1581" t="inlineStr">
        <is>
          <t>118</t>
        </is>
      </c>
      <c r="E1581" t="inlineStr">
        <is>
          <t>7558</t>
        </is>
      </c>
      <c r="F1581" t="inlineStr">
        <is>
          <t>MX</t>
        </is>
      </c>
      <c r="G1581" t="inlineStr">
        <is>
          <t>074305</t>
        </is>
      </c>
      <c r="H1581" t="inlineStr">
        <is>
          <t>02/08/2024</t>
        </is>
      </c>
      <c r="I1581" t="inlineStr">
        <is>
          <t>VERDE</t>
        </is>
      </c>
      <c r="J1581" t="inlineStr">
        <is>
          <t>http://www.aduanet.gob.pe/servlet/SgCDUI2?option=una&amp;n=40&amp;codaduana=118&amp;anoprese=2024&amp;numecorre=074305</t>
        </is>
      </c>
      <c r="K1581" t="inlineStr">
        <is>
          <t>2026-09-24T03:29:27.217699+00:00</t>
        </is>
      </c>
    </row>
    <row r="1582">
      <c r="A1582" t="inlineStr">
        <is>
          <t>20140181405</t>
        </is>
      </c>
      <c r="B1582" t="inlineStr">
        <is>
          <t>2024</t>
        </is>
      </c>
      <c r="C1582" t="inlineStr">
        <is>
          <t>8</t>
        </is>
      </c>
      <c r="D1582" t="inlineStr">
        <is>
          <t>118</t>
        </is>
      </c>
      <c r="E1582" t="inlineStr">
        <is>
          <t>7558</t>
        </is>
      </c>
      <c r="F1582" t="inlineStr">
        <is>
          <t>US</t>
        </is>
      </c>
      <c r="G1582" t="inlineStr">
        <is>
          <t>077707</t>
        </is>
      </c>
      <c r="H1582" t="inlineStr">
        <is>
          <t>14/08/2024</t>
        </is>
      </c>
      <c r="I1582" t="inlineStr">
        <is>
          <t>VERDE</t>
        </is>
      </c>
      <c r="J1582" t="inlineStr">
        <is>
          <t>http://www.aduanet.gob.pe/servlet/SgCDUI2?option=una&amp;n=40&amp;codaduana=118&amp;anoprese=2024&amp;numecorre=077707</t>
        </is>
      </c>
      <c r="K1582" t="inlineStr">
        <is>
          <t>2026-09-24T03:29:27.924499+00:00</t>
        </is>
      </c>
    </row>
    <row r="1583">
      <c r="A1583" t="inlineStr">
        <is>
          <t>20140181405</t>
        </is>
      </c>
      <c r="B1583" t="inlineStr">
        <is>
          <t>2024</t>
        </is>
      </c>
      <c r="C1583" t="inlineStr">
        <is>
          <t>8</t>
        </is>
      </c>
      <c r="D1583" t="inlineStr">
        <is>
          <t>118</t>
        </is>
      </c>
      <c r="E1583" t="inlineStr">
        <is>
          <t>7558</t>
        </is>
      </c>
      <c r="F1583" t="inlineStr">
        <is>
          <t>US</t>
        </is>
      </c>
      <c r="G1583" t="inlineStr">
        <is>
          <t>080622</t>
        </is>
      </c>
      <c r="H1583" t="inlineStr">
        <is>
          <t>16/08/2024</t>
        </is>
      </c>
      <c r="I1583" t="inlineStr">
        <is>
          <t>VERDE</t>
        </is>
      </c>
      <c r="J1583" t="inlineStr">
        <is>
          <t>http://www.aduanet.gob.pe/servlet/SgCDUI2?option=una&amp;n=40&amp;codaduana=118&amp;anoprese=2024&amp;numecorre=080622</t>
        </is>
      </c>
      <c r="K1583" t="inlineStr">
        <is>
          <t>2026-09-24T03:29:27.924499+00:00</t>
        </is>
      </c>
    </row>
    <row r="1584">
      <c r="A1584" t="inlineStr">
        <is>
          <t>20140181405</t>
        </is>
      </c>
      <c r="B1584" t="inlineStr">
        <is>
          <t>2024</t>
        </is>
      </c>
      <c r="C1584" t="inlineStr">
        <is>
          <t>8</t>
        </is>
      </c>
      <c r="D1584" t="inlineStr">
        <is>
          <t>118</t>
        </is>
      </c>
      <c r="E1584" t="inlineStr">
        <is>
          <t>7558</t>
        </is>
      </c>
      <c r="F1584" t="inlineStr">
        <is>
          <t>US</t>
        </is>
      </c>
      <c r="G1584" t="inlineStr">
        <is>
          <t>084134</t>
        </is>
      </c>
      <c r="H1584" t="inlineStr">
        <is>
          <t>21/08/2024</t>
        </is>
      </c>
      <c r="I1584" t="inlineStr">
        <is>
          <t>VERDE</t>
        </is>
      </c>
      <c r="J1584" t="inlineStr">
        <is>
          <t>http://www.aduanet.gob.pe/servlet/SgCDUI2?option=una&amp;n=40&amp;codaduana=118&amp;anoprese=2024&amp;numecorre=084134</t>
        </is>
      </c>
      <c r="K1584" t="inlineStr">
        <is>
          <t>2026-09-24T03:29:27.924499+00:00</t>
        </is>
      </c>
    </row>
    <row r="1585">
      <c r="A1585" t="inlineStr">
        <is>
          <t>20140181405</t>
        </is>
      </c>
      <c r="B1585" t="inlineStr">
        <is>
          <t>2024</t>
        </is>
      </c>
      <c r="C1585" t="inlineStr">
        <is>
          <t>7</t>
        </is>
      </c>
      <c r="D1585" t="inlineStr">
        <is>
          <t>118</t>
        </is>
      </c>
      <c r="E1585" t="inlineStr">
        <is>
          <t>7558</t>
        </is>
      </c>
      <c r="F1585" t="inlineStr">
        <is>
          <t>US</t>
        </is>
      </c>
      <c r="G1585" t="inlineStr">
        <is>
          <t>071139</t>
        </is>
      </c>
      <c r="H1585" t="inlineStr">
        <is>
          <t>25/07/2024</t>
        </is>
      </c>
      <c r="I1585" t="inlineStr">
        <is>
          <t>VERDE</t>
        </is>
      </c>
      <c r="J1585" t="inlineStr">
        <is>
          <t>http://www.aduanet.gob.pe/servlet/SgCDUI2?option=una&amp;n=40&amp;codaduana=118&amp;anoprese=2024&amp;numecorre=071139</t>
        </is>
      </c>
      <c r="K1585" t="inlineStr">
        <is>
          <t>2026-09-24T03:29:28.546519+00:00</t>
        </is>
      </c>
    </row>
    <row r="1586">
      <c r="A1586" t="inlineStr">
        <is>
          <t>20140181405</t>
        </is>
      </c>
      <c r="B1586" t="inlineStr">
        <is>
          <t>2024</t>
        </is>
      </c>
      <c r="C1586" t="inlineStr">
        <is>
          <t>7</t>
        </is>
      </c>
      <c r="D1586" t="inlineStr">
        <is>
          <t>118</t>
        </is>
      </c>
      <c r="E1586" t="inlineStr">
        <is>
          <t>7558</t>
        </is>
      </c>
      <c r="F1586" t="inlineStr">
        <is>
          <t>US</t>
        </is>
      </c>
      <c r="G1586" t="inlineStr">
        <is>
          <t>071148</t>
        </is>
      </c>
      <c r="H1586" t="inlineStr">
        <is>
          <t>25/07/2024</t>
        </is>
      </c>
      <c r="I1586" t="inlineStr">
        <is>
          <t>VERDE</t>
        </is>
      </c>
      <c r="J1586" t="inlineStr">
        <is>
          <t>http://www.aduanet.gob.pe/servlet/SgCDUI2?option=una&amp;n=40&amp;codaduana=118&amp;anoprese=2024&amp;numecorre=071148</t>
        </is>
      </c>
      <c r="K1586" t="inlineStr">
        <is>
          <t>2026-09-24T03:29:28.546519+00:00</t>
        </is>
      </c>
    </row>
    <row r="1587">
      <c r="A1587" t="inlineStr">
        <is>
          <t>20140181405</t>
        </is>
      </c>
      <c r="B1587" t="inlineStr">
        <is>
          <t>2024</t>
        </is>
      </c>
      <c r="C1587" t="inlineStr">
        <is>
          <t>6</t>
        </is>
      </c>
      <c r="D1587" t="inlineStr">
        <is>
          <t>118</t>
        </is>
      </c>
      <c r="E1587" t="inlineStr">
        <is>
          <t>7558</t>
        </is>
      </c>
      <c r="F1587" t="inlineStr">
        <is>
          <t>BE</t>
        </is>
      </c>
      <c r="G1587" t="inlineStr">
        <is>
          <t>056067</t>
        </is>
      </c>
      <c r="H1587" t="inlineStr">
        <is>
          <t>25/06/2024</t>
        </is>
      </c>
      <c r="I1587" t="inlineStr">
        <is>
          <t>VERDE</t>
        </is>
      </c>
      <c r="J1587" t="inlineStr">
        <is>
          <t>http://www.aduanet.gob.pe/servlet/SgCDUI2?option=una&amp;n=40&amp;codaduana=118&amp;anoprese=2024&amp;numecorre=056067</t>
        </is>
      </c>
      <c r="K1587" t="inlineStr">
        <is>
          <t>2026-09-24T03:29:29.367582+00:00</t>
        </is>
      </c>
    </row>
    <row r="1588">
      <c r="A1588" t="inlineStr">
        <is>
          <t>20140181405</t>
        </is>
      </c>
      <c r="B1588" t="inlineStr">
        <is>
          <t>2024</t>
        </is>
      </c>
      <c r="C1588" t="inlineStr">
        <is>
          <t>6</t>
        </is>
      </c>
      <c r="D1588" t="inlineStr">
        <is>
          <t>118</t>
        </is>
      </c>
      <c r="E1588" t="inlineStr">
        <is>
          <t>7558</t>
        </is>
      </c>
      <c r="F1588" t="inlineStr">
        <is>
          <t>US</t>
        </is>
      </c>
      <c r="G1588" t="inlineStr">
        <is>
          <t>059607</t>
        </is>
      </c>
      <c r="H1588" t="inlineStr">
        <is>
          <t>27/06/2024</t>
        </is>
      </c>
      <c r="I1588" t="inlineStr">
        <is>
          <t>VERDE</t>
        </is>
      </c>
      <c r="J1588" t="inlineStr">
        <is>
          <t>http://www.aduanet.gob.pe/servlet/SgCDUI2?option=una&amp;n=40&amp;codaduana=118&amp;anoprese=2024&amp;numecorre=059607</t>
        </is>
      </c>
      <c r="K1588" t="inlineStr">
        <is>
          <t>2026-09-24T03:29:30.072885+00:00</t>
        </is>
      </c>
    </row>
    <row r="1589">
      <c r="A1589" t="inlineStr">
        <is>
          <t>20140181405</t>
        </is>
      </c>
      <c r="B1589" t="inlineStr">
        <is>
          <t>2024</t>
        </is>
      </c>
      <c r="C1589" t="inlineStr">
        <is>
          <t>11</t>
        </is>
      </c>
      <c r="D1589" t="inlineStr">
        <is>
          <t>118</t>
        </is>
      </c>
      <c r="E1589" t="inlineStr">
        <is>
          <t>7558</t>
        </is>
      </c>
      <c r="F1589" t="inlineStr">
        <is>
          <t>US</t>
        </is>
      </c>
      <c r="G1589" t="inlineStr">
        <is>
          <t>114459</t>
        </is>
      </c>
      <c r="H1589" t="inlineStr">
        <is>
          <t>07/11/2024</t>
        </is>
      </c>
      <c r="I1589" t="inlineStr">
        <is>
          <t>VERDE</t>
        </is>
      </c>
      <c r="J1589" t="inlineStr">
        <is>
          <t>http://www.aduanet.gob.pe/servlet/SgCDUI2?option=una&amp;n=40&amp;codaduana=118&amp;anoprese=2024&amp;numecorre=114459</t>
        </is>
      </c>
      <c r="K1589" t="inlineStr">
        <is>
          <t>2026-09-24T03:29:30.681099+00:00</t>
        </is>
      </c>
    </row>
    <row r="1590">
      <c r="A1590" t="inlineStr">
        <is>
          <t>20140181405</t>
        </is>
      </c>
      <c r="B1590" t="inlineStr">
        <is>
          <t>2024</t>
        </is>
      </c>
      <c r="C1590" t="inlineStr">
        <is>
          <t>11</t>
        </is>
      </c>
      <c r="D1590" t="inlineStr">
        <is>
          <t>118</t>
        </is>
      </c>
      <c r="E1590" t="inlineStr">
        <is>
          <t>7558</t>
        </is>
      </c>
      <c r="F1590" t="inlineStr">
        <is>
          <t>US</t>
        </is>
      </c>
      <c r="G1590" t="inlineStr">
        <is>
          <t>117101</t>
        </is>
      </c>
      <c r="H1590" t="inlineStr">
        <is>
          <t>13/11/2024</t>
        </is>
      </c>
      <c r="I1590" t="inlineStr">
        <is>
          <t>VERDE</t>
        </is>
      </c>
      <c r="J1590" t="inlineStr">
        <is>
          <t>http://www.aduanet.gob.pe/servlet/SgCDUI2?option=una&amp;n=40&amp;codaduana=118&amp;anoprese=2024&amp;numecorre=117101</t>
        </is>
      </c>
      <c r="K1590" t="inlineStr">
        <is>
          <t>2026-09-24T03:29:30.681099+00:00</t>
        </is>
      </c>
    </row>
    <row r="1591">
      <c r="A1591" t="inlineStr">
        <is>
          <t>20140181405</t>
        </is>
      </c>
      <c r="B1591" t="inlineStr">
        <is>
          <t>2024</t>
        </is>
      </c>
      <c r="C1591" t="inlineStr">
        <is>
          <t>11</t>
        </is>
      </c>
      <c r="D1591" t="inlineStr">
        <is>
          <t>118</t>
        </is>
      </c>
      <c r="E1591" t="inlineStr">
        <is>
          <t>7558</t>
        </is>
      </c>
      <c r="F1591" t="inlineStr">
        <is>
          <t>US</t>
        </is>
      </c>
      <c r="G1591" t="inlineStr">
        <is>
          <t>117358</t>
        </is>
      </c>
      <c r="H1591" t="inlineStr">
        <is>
          <t>20/11/2024</t>
        </is>
      </c>
      <c r="I1591" t="inlineStr">
        <is>
          <t>VERDE</t>
        </is>
      </c>
      <c r="J1591" t="inlineStr">
        <is>
          <t>http://www.aduanet.gob.pe/servlet/SgCDUI2?option=una&amp;n=40&amp;codaduana=118&amp;anoprese=2024&amp;numecorre=117358</t>
        </is>
      </c>
      <c r="K1591" t="inlineStr">
        <is>
          <t>2026-09-24T03:29:30.681099+00:00</t>
        </is>
      </c>
    </row>
    <row r="1592">
      <c r="A1592" t="inlineStr">
        <is>
          <t>20140181405</t>
        </is>
      </c>
      <c r="B1592" t="inlineStr">
        <is>
          <t>2024</t>
        </is>
      </c>
      <c r="C1592" t="inlineStr">
        <is>
          <t>9</t>
        </is>
      </c>
      <c r="D1592" t="inlineStr">
        <is>
          <t>118</t>
        </is>
      </c>
      <c r="E1592" t="inlineStr">
        <is>
          <t>7558</t>
        </is>
      </c>
      <c r="F1592" t="inlineStr">
        <is>
          <t>BE</t>
        </is>
      </c>
      <c r="G1592" t="inlineStr">
        <is>
          <t>095438</t>
        </is>
      </c>
      <c r="H1592" t="inlineStr">
        <is>
          <t>19/09/2024</t>
        </is>
      </c>
      <c r="I1592" t="inlineStr">
        <is>
          <t>VERDE</t>
        </is>
      </c>
      <c r="J1592" t="inlineStr">
        <is>
          <t>http://www.aduanet.gob.pe/servlet/SgCDUI2?option=una&amp;n=40&amp;codaduana=118&amp;anoprese=2024&amp;numecorre=095438</t>
        </is>
      </c>
      <c r="K1592" t="inlineStr">
        <is>
          <t>2026-09-24T03:29:31.301537+00:00</t>
        </is>
      </c>
    </row>
    <row r="1593">
      <c r="A1593" t="inlineStr">
        <is>
          <t>20140181405</t>
        </is>
      </c>
      <c r="B1593" t="inlineStr">
        <is>
          <t>2024</t>
        </is>
      </c>
      <c r="C1593" t="inlineStr">
        <is>
          <t>9</t>
        </is>
      </c>
      <c r="D1593" t="inlineStr">
        <is>
          <t>118</t>
        </is>
      </c>
      <c r="E1593" t="inlineStr">
        <is>
          <t>7558</t>
        </is>
      </c>
      <c r="F1593" t="inlineStr">
        <is>
          <t>US</t>
        </is>
      </c>
      <c r="G1593" t="inlineStr">
        <is>
          <t>092447</t>
        </is>
      </c>
      <c r="H1593" t="inlineStr">
        <is>
          <t>18/09/2024</t>
        </is>
      </c>
      <c r="I1593" t="inlineStr">
        <is>
          <t>VERDE</t>
        </is>
      </c>
      <c r="J1593" t="inlineStr">
        <is>
          <t>http://www.aduanet.gob.pe/servlet/SgCDUI2?option=una&amp;n=40&amp;codaduana=118&amp;anoprese=2024&amp;numecorre=092447</t>
        </is>
      </c>
      <c r="K1593" t="inlineStr">
        <is>
          <t>2026-09-24T03:29:31.912577+00:00</t>
        </is>
      </c>
    </row>
    <row r="1594">
      <c r="A1594" t="inlineStr">
        <is>
          <t>20601558204</t>
        </is>
      </c>
      <c r="B1594" t="inlineStr">
        <is>
          <t>2024</t>
        </is>
      </c>
      <c r="C1594" t="inlineStr">
        <is>
          <t>8</t>
        </is>
      </c>
      <c r="D1594" t="inlineStr">
        <is>
          <t>046</t>
        </is>
      </c>
      <c r="E1594" t="inlineStr">
        <is>
          <t>5901</t>
        </is>
      </c>
      <c r="F1594" t="inlineStr">
        <is>
          <t>US</t>
        </is>
      </c>
      <c r="G1594" t="inlineStr">
        <is>
          <t>021443</t>
        </is>
      </c>
      <c r="H1594" t="inlineStr">
        <is>
          <t>18/08/2024</t>
        </is>
      </c>
      <c r="I1594" t="inlineStr">
        <is>
          <t>VERDE</t>
        </is>
      </c>
      <c r="J1594" t="inlineStr">
        <is>
          <t>http://www.aduanet.gob.pe/servlet/SgCDUI2?option=una&amp;n=40&amp;codaduana=046&amp;anoprese=2024&amp;numecorre=021443</t>
        </is>
      </c>
      <c r="K1594" t="inlineStr">
        <is>
          <t>2026-09-24T03:29:32.629639+00:00</t>
        </is>
      </c>
    </row>
    <row r="1595">
      <c r="A1595" t="inlineStr">
        <is>
          <t>20601558204</t>
        </is>
      </c>
      <c r="B1595" t="inlineStr">
        <is>
          <t>2024</t>
        </is>
      </c>
      <c r="C1595" t="inlineStr">
        <is>
          <t>12</t>
        </is>
      </c>
      <c r="D1595" t="inlineStr">
        <is>
          <t>046</t>
        </is>
      </c>
      <c r="E1595" t="inlineStr">
        <is>
          <t>5901</t>
        </is>
      </c>
      <c r="F1595" t="inlineStr">
        <is>
          <t>US</t>
        </is>
      </c>
      <c r="G1595" t="inlineStr">
        <is>
          <t>042807</t>
        </is>
      </c>
      <c r="H1595" t="inlineStr">
        <is>
          <t>16/12/2024</t>
        </is>
      </c>
      <c r="I1595" t="inlineStr">
        <is>
          <t>VERDE</t>
        </is>
      </c>
      <c r="J1595" t="inlineStr">
        <is>
          <t>http://www.aduanet.gob.pe/servlet/SgCDUI2?option=una&amp;n=40&amp;codaduana=046&amp;anoprese=2024&amp;numecorre=042807</t>
        </is>
      </c>
      <c r="K1595" t="inlineStr">
        <is>
          <t>2026-09-24T03:29:33.266082+00:00</t>
        </is>
      </c>
    </row>
    <row r="1596">
      <c r="A1596" t="inlineStr">
        <is>
          <t>20601558204</t>
        </is>
      </c>
      <c r="B1596" t="inlineStr">
        <is>
          <t>2024</t>
        </is>
      </c>
      <c r="C1596" t="inlineStr">
        <is>
          <t>12</t>
        </is>
      </c>
      <c r="D1596" t="inlineStr">
        <is>
          <t>046</t>
        </is>
      </c>
      <c r="E1596" t="inlineStr">
        <is>
          <t>5901</t>
        </is>
      </c>
      <c r="F1596" t="inlineStr">
        <is>
          <t>US</t>
        </is>
      </c>
      <c r="G1596" t="inlineStr">
        <is>
          <t>051536</t>
        </is>
      </c>
      <c r="H1596" t="inlineStr">
        <is>
          <t>21/12/2024</t>
        </is>
      </c>
      <c r="I1596" t="inlineStr">
        <is>
          <t>VERDE</t>
        </is>
      </c>
      <c r="J1596" t="inlineStr">
        <is>
          <t>http://www.aduanet.gob.pe/servlet/SgCDUI2?option=una&amp;n=40&amp;codaduana=046&amp;anoprese=2024&amp;numecorre=051536</t>
        </is>
      </c>
      <c r="K1596" t="inlineStr">
        <is>
          <t>2026-09-24T03:29:33.266082+00:00</t>
        </is>
      </c>
    </row>
    <row r="1597">
      <c r="A1597" t="inlineStr">
        <is>
          <t>20601558204</t>
        </is>
      </c>
      <c r="B1597" t="inlineStr">
        <is>
          <t>2024</t>
        </is>
      </c>
      <c r="C1597" t="inlineStr">
        <is>
          <t>9</t>
        </is>
      </c>
      <c r="D1597" t="inlineStr">
        <is>
          <t>046</t>
        </is>
      </c>
      <c r="E1597" t="inlineStr">
        <is>
          <t>5901</t>
        </is>
      </c>
      <c r="F1597" t="inlineStr">
        <is>
          <t>US</t>
        </is>
      </c>
      <c r="G1597" t="inlineStr">
        <is>
          <t>024882</t>
        </is>
      </c>
      <c r="H1597" t="inlineStr">
        <is>
          <t>23/09/2024</t>
        </is>
      </c>
      <c r="I1597" t="inlineStr">
        <is>
          <t>VERDE</t>
        </is>
      </c>
      <c r="J1597" t="inlineStr">
        <is>
          <t>http://www.aduanet.gob.pe/servlet/SgCDUI2?option=una&amp;n=40&amp;codaduana=046&amp;anoprese=2024&amp;numecorre=024882</t>
        </is>
      </c>
      <c r="K1597" t="inlineStr">
        <is>
          <t>2026-09-24T03:29:33.866185+00:00</t>
        </is>
      </c>
    </row>
    <row r="1598">
      <c r="A1598" t="inlineStr">
        <is>
          <t>20479595276</t>
        </is>
      </c>
      <c r="B1598" t="inlineStr">
        <is>
          <t>2024</t>
        </is>
      </c>
      <c r="C1598" t="inlineStr">
        <is>
          <t>1</t>
        </is>
      </c>
      <c r="D1598" t="inlineStr">
        <is>
          <t>118</t>
        </is>
      </c>
      <c r="E1598" t="inlineStr">
        <is>
          <t>5901</t>
        </is>
      </c>
      <c r="F1598" t="inlineStr">
        <is>
          <t>KR</t>
        </is>
      </c>
      <c r="G1598" t="inlineStr">
        <is>
          <t>002506</t>
        </is>
      </c>
      <c r="H1598" t="inlineStr">
        <is>
          <t>21/01/2024</t>
        </is>
      </c>
      <c r="I1598" t="inlineStr">
        <is>
          <t>VERDE</t>
        </is>
      </c>
      <c r="J1598" t="inlineStr">
        <is>
          <t>http://www.aduanet.gob.pe/servlet/SgCDUI2?option=una&amp;n=40&amp;codaduana=118&amp;anoprese=2024&amp;numecorre=002506</t>
        </is>
      </c>
      <c r="K1598" t="inlineStr">
        <is>
          <t>2026-09-24T03:29:34.524090+00:00</t>
        </is>
      </c>
    </row>
    <row r="1599">
      <c r="A1599" t="inlineStr">
        <is>
          <t>20479595276</t>
        </is>
      </c>
      <c r="B1599" t="inlineStr">
        <is>
          <t>2024</t>
        </is>
      </c>
      <c r="C1599" t="inlineStr">
        <is>
          <t>1</t>
        </is>
      </c>
      <c r="D1599" t="inlineStr">
        <is>
          <t>118</t>
        </is>
      </c>
      <c r="E1599" t="inlineStr">
        <is>
          <t>5901</t>
        </is>
      </c>
      <c r="F1599" t="inlineStr">
        <is>
          <t>US</t>
        </is>
      </c>
      <c r="G1599" t="inlineStr">
        <is>
          <t>009186</t>
        </is>
      </c>
      <c r="H1599" t="inlineStr">
        <is>
          <t>31/01/2024</t>
        </is>
      </c>
      <c r="I1599" t="inlineStr">
        <is>
          <t>VERDE</t>
        </is>
      </c>
      <c r="J1599" t="inlineStr">
        <is>
          <t>http://www.aduanet.gob.pe/servlet/SgCDUI2?option=una&amp;n=40&amp;codaduana=118&amp;anoprese=2024&amp;numecorre=009186</t>
        </is>
      </c>
      <c r="K1599" t="inlineStr">
        <is>
          <t>2026-09-24T03:29:35.190933+00:00</t>
        </is>
      </c>
    </row>
    <row r="1600">
      <c r="A1600" t="inlineStr">
        <is>
          <t>20479595276</t>
        </is>
      </c>
      <c r="B1600" t="inlineStr">
        <is>
          <t>2024</t>
        </is>
      </c>
      <c r="C1600" t="inlineStr">
        <is>
          <t>2</t>
        </is>
      </c>
      <c r="D1600" t="inlineStr">
        <is>
          <t>046</t>
        </is>
      </c>
      <c r="E1600" t="inlineStr">
        <is>
          <t>5901</t>
        </is>
      </c>
      <c r="F1600" t="inlineStr">
        <is>
          <t>JP</t>
        </is>
      </c>
      <c r="G1600" t="inlineStr">
        <is>
          <t>003491</t>
        </is>
      </c>
      <c r="H1600" t="inlineStr">
        <is>
          <t>05/02/2024</t>
        </is>
      </c>
      <c r="I1600" t="inlineStr">
        <is>
          <t>VERDE</t>
        </is>
      </c>
      <c r="J1600" t="inlineStr">
        <is>
          <t>http://www.aduanet.gob.pe/servlet/SgCDUI2?option=una&amp;n=40&amp;codaduana=046&amp;anoprese=2024&amp;numecorre=003491</t>
        </is>
      </c>
      <c r="K1600" t="inlineStr">
        <is>
          <t>2026-09-24T03:29:35.803961+00:00</t>
        </is>
      </c>
    </row>
    <row r="1601">
      <c r="A1601" t="inlineStr">
        <is>
          <t>20479595276</t>
        </is>
      </c>
      <c r="B1601" t="inlineStr">
        <is>
          <t>2024</t>
        </is>
      </c>
      <c r="C1601" t="inlineStr">
        <is>
          <t>7</t>
        </is>
      </c>
      <c r="D1601" t="inlineStr">
        <is>
          <t>046</t>
        </is>
      </c>
      <c r="E1601" t="inlineStr">
        <is>
          <t>5901</t>
        </is>
      </c>
      <c r="F1601" t="inlineStr">
        <is>
          <t>BE</t>
        </is>
      </c>
      <c r="G1601" t="inlineStr">
        <is>
          <t>018177</t>
        </is>
      </c>
      <c r="H1601" t="inlineStr">
        <is>
          <t>22/07/2024</t>
        </is>
      </c>
      <c r="I1601" t="inlineStr">
        <is>
          <t>VERDE</t>
        </is>
      </c>
      <c r="J1601" t="inlineStr">
        <is>
          <t>http://www.aduanet.gob.pe/servlet/SgCDUI2?option=una&amp;n=40&amp;codaduana=046&amp;anoprese=2024&amp;numecorre=018177</t>
        </is>
      </c>
      <c r="K1601" t="inlineStr">
        <is>
          <t>2026-09-24T03:29:36.417186+00:00</t>
        </is>
      </c>
    </row>
    <row r="1602">
      <c r="A1602" t="inlineStr">
        <is>
          <t>20479595276</t>
        </is>
      </c>
      <c r="B1602" t="inlineStr">
        <is>
          <t>2024</t>
        </is>
      </c>
      <c r="C1602" t="inlineStr">
        <is>
          <t>7</t>
        </is>
      </c>
      <c r="D1602" t="inlineStr">
        <is>
          <t>046</t>
        </is>
      </c>
      <c r="E1602" t="inlineStr">
        <is>
          <t>5901</t>
        </is>
      </c>
      <c r="F1602" t="inlineStr">
        <is>
          <t>DE</t>
        </is>
      </c>
      <c r="G1602" t="inlineStr">
        <is>
          <t>019072</t>
        </is>
      </c>
      <c r="H1602" t="inlineStr">
        <is>
          <t>29/07/2024</t>
        </is>
      </c>
      <c r="I1602" t="inlineStr">
        <is>
          <t>ROJO</t>
        </is>
      </c>
      <c r="J1602" t="inlineStr">
        <is>
          <t>http://www.aduanet.gob.pe/servlet/SgCDUI2?option=una&amp;n=40&amp;codaduana=046&amp;anoprese=2024&amp;numecorre=019072</t>
        </is>
      </c>
      <c r="K1602" t="inlineStr">
        <is>
          <t>2026-09-24T03:29:37.032779+00:00</t>
        </is>
      </c>
    </row>
    <row r="1603">
      <c r="A1603" t="inlineStr">
        <is>
          <t>20479595276</t>
        </is>
      </c>
      <c r="B1603" t="inlineStr">
        <is>
          <t>2024</t>
        </is>
      </c>
      <c r="C1603" t="inlineStr">
        <is>
          <t>7</t>
        </is>
      </c>
      <c r="D1603" t="inlineStr">
        <is>
          <t>046</t>
        </is>
      </c>
      <c r="E1603" t="inlineStr">
        <is>
          <t>5901</t>
        </is>
      </c>
      <c r="F1603" t="inlineStr">
        <is>
          <t>US</t>
        </is>
      </c>
      <c r="G1603" t="inlineStr">
        <is>
          <t>018175</t>
        </is>
      </c>
      <c r="H1603" t="inlineStr">
        <is>
          <t>22/07/2024</t>
        </is>
      </c>
      <c r="I1603" t="inlineStr">
        <is>
          <t>VERDE</t>
        </is>
      </c>
      <c r="J1603" t="inlineStr">
        <is>
          <t>http://www.aduanet.gob.pe/servlet/SgCDUI2?option=una&amp;n=40&amp;codaduana=046&amp;anoprese=2024&amp;numecorre=018175</t>
        </is>
      </c>
      <c r="K1603" t="inlineStr">
        <is>
          <t>2026-09-24T03:29:37.648747+00:00</t>
        </is>
      </c>
    </row>
    <row r="1604">
      <c r="A1604" t="inlineStr">
        <is>
          <t>20479595276</t>
        </is>
      </c>
      <c r="B1604" t="inlineStr">
        <is>
          <t>2024</t>
        </is>
      </c>
      <c r="C1604" t="inlineStr">
        <is>
          <t>9</t>
        </is>
      </c>
      <c r="D1604" t="inlineStr">
        <is>
          <t>046</t>
        </is>
      </c>
      <c r="E1604" t="inlineStr">
        <is>
          <t>5901</t>
        </is>
      </c>
      <c r="F1604" t="inlineStr">
        <is>
          <t>PT</t>
        </is>
      </c>
      <c r="G1604" t="inlineStr">
        <is>
          <t>023861</t>
        </is>
      </c>
      <c r="H1604" t="inlineStr">
        <is>
          <t>17/09/2024</t>
        </is>
      </c>
      <c r="I1604" t="inlineStr">
        <is>
          <t>VERDE</t>
        </is>
      </c>
      <c r="J1604" t="inlineStr">
        <is>
          <t>http://www.aduanet.gob.pe/servlet/SgCDUI2?option=una&amp;n=40&amp;codaduana=046&amp;anoprese=2024&amp;numecorre=023861</t>
        </is>
      </c>
      <c r="K1604" t="inlineStr">
        <is>
          <t>2026-09-24T03:29:38.363995+00:00</t>
        </is>
      </c>
    </row>
    <row r="1605">
      <c r="A1605" t="inlineStr">
        <is>
          <t>20479595276</t>
        </is>
      </c>
      <c r="B1605" t="inlineStr">
        <is>
          <t>2024</t>
        </is>
      </c>
      <c r="C1605" t="inlineStr">
        <is>
          <t>9</t>
        </is>
      </c>
      <c r="D1605" t="inlineStr">
        <is>
          <t>046</t>
        </is>
      </c>
      <c r="E1605" t="inlineStr">
        <is>
          <t>5901</t>
        </is>
      </c>
      <c r="F1605" t="inlineStr">
        <is>
          <t>SE</t>
        </is>
      </c>
      <c r="G1605" t="inlineStr">
        <is>
          <t>023214</t>
        </is>
      </c>
      <c r="H1605" t="inlineStr">
        <is>
          <t>06/09/2024</t>
        </is>
      </c>
      <c r="I1605" t="inlineStr">
        <is>
          <t>VERDE</t>
        </is>
      </c>
      <c r="J1605" t="inlineStr">
        <is>
          <t>http://www.aduanet.gob.pe/servlet/SgCDUI2?option=una&amp;n=40&amp;codaduana=046&amp;anoprese=2024&amp;numecorre=023214</t>
        </is>
      </c>
      <c r="K1605" t="inlineStr">
        <is>
          <t>2026-09-24T03:29:38.982503+00:00</t>
        </is>
      </c>
    </row>
    <row r="1606">
      <c r="A1606" t="inlineStr">
        <is>
          <t>20479595276</t>
        </is>
      </c>
      <c r="B1606" t="inlineStr">
        <is>
          <t>2024</t>
        </is>
      </c>
      <c r="C1606" t="inlineStr">
        <is>
          <t>9</t>
        </is>
      </c>
      <c r="D1606" t="inlineStr">
        <is>
          <t>046</t>
        </is>
      </c>
      <c r="E1606" t="inlineStr">
        <is>
          <t>5901</t>
        </is>
      </c>
      <c r="F1606" t="inlineStr">
        <is>
          <t>US</t>
        </is>
      </c>
      <c r="G1606" t="inlineStr">
        <is>
          <t>024680</t>
        </is>
      </c>
      <c r="H1606" t="inlineStr">
        <is>
          <t>30/09/2024</t>
        </is>
      </c>
      <c r="I1606" t="inlineStr">
        <is>
          <t>VERDE</t>
        </is>
      </c>
      <c r="J1606" t="inlineStr">
        <is>
          <t>http://www.aduanet.gob.pe/servlet/SgCDUI2?option=una&amp;n=40&amp;codaduana=046&amp;anoprese=2024&amp;numecorre=024680</t>
        </is>
      </c>
      <c r="K1606" t="inlineStr">
        <is>
          <t>2026-09-24T03:29:39.702594+00:00</t>
        </is>
      </c>
    </row>
    <row r="1607">
      <c r="A1607" t="inlineStr">
        <is>
          <t>20479917141</t>
        </is>
      </c>
      <c r="B1607" t="inlineStr">
        <is>
          <t>2024</t>
        </is>
      </c>
      <c r="C1607" t="inlineStr">
        <is>
          <t>4</t>
        </is>
      </c>
      <c r="D1607" t="inlineStr">
        <is>
          <t>046</t>
        </is>
      </c>
      <c r="E1607" t="inlineStr">
        <is>
          <t>5901</t>
        </is>
      </c>
      <c r="F1607" t="inlineStr">
        <is>
          <t>IT</t>
        </is>
      </c>
      <c r="G1607" t="inlineStr">
        <is>
          <t>009964</t>
        </is>
      </c>
      <c r="H1607" t="inlineStr">
        <is>
          <t>17/04/2024</t>
        </is>
      </c>
      <c r="I1607" t="inlineStr">
        <is>
          <t>VERDE</t>
        </is>
      </c>
      <c r="J1607" t="inlineStr">
        <is>
          <t>http://www.aduanet.gob.pe/servlet/SgCDUI2?option=una&amp;n=40&amp;codaduana=046&amp;anoprese=2024&amp;numecorre=009964</t>
        </is>
      </c>
      <c r="K1607" t="inlineStr">
        <is>
          <t>2026-09-24T03:29:40.418111+00:00</t>
        </is>
      </c>
    </row>
    <row r="1608">
      <c r="A1608" t="inlineStr">
        <is>
          <t>20479917141</t>
        </is>
      </c>
      <c r="B1608" t="inlineStr">
        <is>
          <t>2024</t>
        </is>
      </c>
      <c r="C1608" t="inlineStr">
        <is>
          <t>7</t>
        </is>
      </c>
      <c r="D1608" t="inlineStr">
        <is>
          <t>046</t>
        </is>
      </c>
      <c r="E1608" t="inlineStr">
        <is>
          <t>6982</t>
        </is>
      </c>
      <c r="F1608" t="inlineStr">
        <is>
          <t>IT</t>
        </is>
      </c>
      <c r="G1608" t="inlineStr">
        <is>
          <t>018374</t>
        </is>
      </c>
      <c r="H1608" t="inlineStr">
        <is>
          <t>24/07/2024</t>
        </is>
      </c>
      <c r="I1608" t="inlineStr">
        <is>
          <t>VERDE</t>
        </is>
      </c>
      <c r="J1608" t="inlineStr">
        <is>
          <t>http://www.aduanet.gob.pe/servlet/SgCDUI2?option=una&amp;n=40&amp;codaduana=046&amp;anoprese=2024&amp;numecorre=018374</t>
        </is>
      </c>
      <c r="K1608" t="inlineStr">
        <is>
          <t>2026-09-24T03:29:41.032827+00:00</t>
        </is>
      </c>
    </row>
    <row r="1609">
      <c r="A1609" t="inlineStr">
        <is>
          <t>20479917141</t>
        </is>
      </c>
      <c r="B1609" t="inlineStr">
        <is>
          <t>2024</t>
        </is>
      </c>
      <c r="C1609" t="inlineStr">
        <is>
          <t>5</t>
        </is>
      </c>
      <c r="D1609" t="inlineStr">
        <is>
          <t>046</t>
        </is>
      </c>
      <c r="E1609" t="inlineStr">
        <is>
          <t>6982</t>
        </is>
      </c>
      <c r="F1609" t="inlineStr">
        <is>
          <t>US</t>
        </is>
      </c>
      <c r="G1609" t="inlineStr">
        <is>
          <t>012924</t>
        </is>
      </c>
      <c r="H1609" t="inlineStr">
        <is>
          <t>29/05/2024</t>
        </is>
      </c>
      <c r="I1609" t="inlineStr">
        <is>
          <t>VERDE</t>
        </is>
      </c>
      <c r="J1609" t="inlineStr">
        <is>
          <t>http://www.aduanet.gob.pe/servlet/SgCDUI2?option=una&amp;n=40&amp;codaduana=046&amp;anoprese=2024&amp;numecorre=012924</t>
        </is>
      </c>
      <c r="K1609" t="inlineStr">
        <is>
          <t>2026-09-24T03:29:41.747352+00:00</t>
        </is>
      </c>
    </row>
    <row r="1610">
      <c r="A1610" t="inlineStr">
        <is>
          <t>20479917141</t>
        </is>
      </c>
      <c r="B1610" t="inlineStr">
        <is>
          <t>2024</t>
        </is>
      </c>
      <c r="C1610" t="inlineStr">
        <is>
          <t>11</t>
        </is>
      </c>
      <c r="D1610" t="inlineStr">
        <is>
          <t>046</t>
        </is>
      </c>
      <c r="E1610" t="inlineStr">
        <is>
          <t>6982</t>
        </is>
      </c>
      <c r="F1610" t="inlineStr">
        <is>
          <t>IT</t>
        </is>
      </c>
      <c r="G1610" t="inlineStr">
        <is>
          <t>039587</t>
        </is>
      </c>
      <c r="H1610" t="inlineStr">
        <is>
          <t>27/11/2024</t>
        </is>
      </c>
      <c r="I1610" t="inlineStr">
        <is>
          <t>VERDE</t>
        </is>
      </c>
      <c r="J1610" t="inlineStr">
        <is>
          <t>http://www.aduanet.gob.pe/servlet/SgCDUI2?option=una&amp;n=40&amp;codaduana=046&amp;anoprese=2024&amp;numecorre=039587</t>
        </is>
      </c>
      <c r="K1610" t="inlineStr">
        <is>
          <t>2026-09-24T03:29:42.388304+00:00</t>
        </is>
      </c>
    </row>
    <row r="1611">
      <c r="A1611" t="inlineStr">
        <is>
          <t>20480458550</t>
        </is>
      </c>
      <c r="B1611" t="inlineStr">
        <is>
          <t>2024</t>
        </is>
      </c>
      <c r="C1611" t="inlineStr">
        <is>
          <t>8</t>
        </is>
      </c>
      <c r="D1611" t="inlineStr">
        <is>
          <t>046</t>
        </is>
      </c>
      <c r="E1611" t="inlineStr">
        <is>
          <t>6982</t>
        </is>
      </c>
      <c r="F1611" t="inlineStr">
        <is>
          <t>IT</t>
        </is>
      </c>
      <c r="G1611" t="inlineStr">
        <is>
          <t>021009</t>
        </is>
      </c>
      <c r="H1611" t="inlineStr">
        <is>
          <t>21/08/2024</t>
        </is>
      </c>
      <c r="I1611" t="inlineStr">
        <is>
          <t>VERDE</t>
        </is>
      </c>
      <c r="J1611" t="inlineStr">
        <is>
          <t>http://www.aduanet.gob.pe/servlet/SgCDUI2?option=una&amp;n=40&amp;codaduana=046&amp;anoprese=2024&amp;numecorre=021009</t>
        </is>
      </c>
      <c r="K1611" t="inlineStr">
        <is>
          <t>2026-09-24T03:29:43.077238+00:00</t>
        </is>
      </c>
    </row>
    <row r="1612">
      <c r="A1612" t="inlineStr">
        <is>
          <t>20480458550</t>
        </is>
      </c>
      <c r="B1612" t="inlineStr">
        <is>
          <t>2024</t>
        </is>
      </c>
      <c r="C1612" t="inlineStr">
        <is>
          <t>7</t>
        </is>
      </c>
      <c r="D1612" t="inlineStr">
        <is>
          <t>046</t>
        </is>
      </c>
      <c r="E1612" t="inlineStr">
        <is>
          <t>6982</t>
        </is>
      </c>
      <c r="F1612" t="inlineStr">
        <is>
          <t>IT</t>
        </is>
      </c>
      <c r="G1612" t="inlineStr">
        <is>
          <t>017686</t>
        </is>
      </c>
      <c r="H1612" t="inlineStr">
        <is>
          <t>24/07/2024</t>
        </is>
      </c>
      <c r="I1612" t="inlineStr">
        <is>
          <t>VERDE</t>
        </is>
      </c>
      <c r="J1612" t="inlineStr">
        <is>
          <t>http://www.aduanet.gob.pe/servlet/SgCDUI2?option=una&amp;n=40&amp;codaduana=046&amp;anoprese=2024&amp;numecorre=017686</t>
        </is>
      </c>
      <c r="K1612" t="inlineStr">
        <is>
          <t>2026-09-24T03:29:43.795577+00:00</t>
        </is>
      </c>
    </row>
    <row r="1613">
      <c r="A1613" t="inlineStr">
        <is>
          <t>20480458550</t>
        </is>
      </c>
      <c r="B1613" t="inlineStr">
        <is>
          <t>2024</t>
        </is>
      </c>
      <c r="C1613" t="inlineStr">
        <is>
          <t>6</t>
        </is>
      </c>
      <c r="D1613" t="inlineStr">
        <is>
          <t>046</t>
        </is>
      </c>
      <c r="E1613" t="inlineStr">
        <is>
          <t>6982</t>
        </is>
      </c>
      <c r="F1613" t="inlineStr">
        <is>
          <t>IT</t>
        </is>
      </c>
      <c r="G1613" t="inlineStr">
        <is>
          <t>015327</t>
        </is>
      </c>
      <c r="H1613" t="inlineStr">
        <is>
          <t>26/06/2024</t>
        </is>
      </c>
      <c r="I1613" t="inlineStr">
        <is>
          <t>VERDE</t>
        </is>
      </c>
      <c r="J1613" t="inlineStr">
        <is>
          <t>http://www.aduanet.gob.pe/servlet/SgCDUI2?option=una&amp;n=40&amp;codaduana=046&amp;anoprese=2024&amp;numecorre=015327</t>
        </is>
      </c>
      <c r="K1613" t="inlineStr">
        <is>
          <t>2026-09-24T03:29:44.509676+00:00</t>
        </is>
      </c>
    </row>
    <row r="1614">
      <c r="A1614" t="inlineStr">
        <is>
          <t>20480458550</t>
        </is>
      </c>
      <c r="B1614" t="inlineStr">
        <is>
          <t>2024</t>
        </is>
      </c>
      <c r="C1614" t="inlineStr">
        <is>
          <t>11</t>
        </is>
      </c>
      <c r="D1614" t="inlineStr">
        <is>
          <t>046</t>
        </is>
      </c>
      <c r="E1614" t="inlineStr">
        <is>
          <t>6982</t>
        </is>
      </c>
      <c r="F1614" t="inlineStr">
        <is>
          <t>IT</t>
        </is>
      </c>
      <c r="G1614" t="inlineStr">
        <is>
          <t>039557</t>
        </is>
      </c>
      <c r="H1614" t="inlineStr">
        <is>
          <t>27/11/2024</t>
        </is>
      </c>
      <c r="I1614" t="inlineStr">
        <is>
          <t>VERDE</t>
        </is>
      </c>
      <c r="J1614" t="inlineStr">
        <is>
          <t>http://www.aduanet.gob.pe/servlet/SgCDUI2?option=una&amp;n=40&amp;codaduana=046&amp;anoprese=2024&amp;numecorre=039557</t>
        </is>
      </c>
      <c r="K1614" t="inlineStr">
        <is>
          <t>2026-09-24T03:29:45.125318+00:00</t>
        </is>
      </c>
    </row>
    <row r="1615">
      <c r="A1615" t="inlineStr">
        <is>
          <t>20542380455</t>
        </is>
      </c>
      <c r="B1615" t="inlineStr">
        <is>
          <t>2024</t>
        </is>
      </c>
      <c r="C1615" t="inlineStr">
        <is>
          <t>8</t>
        </is>
      </c>
      <c r="D1615" t="inlineStr">
        <is>
          <t>046</t>
        </is>
      </c>
      <c r="E1615" t="inlineStr">
        <is>
          <t>5901</t>
        </is>
      </c>
      <c r="F1615" t="inlineStr">
        <is>
          <t>BE</t>
        </is>
      </c>
      <c r="G1615" t="inlineStr">
        <is>
          <t>019762</t>
        </is>
      </c>
      <c r="H1615" t="inlineStr">
        <is>
          <t>05/08/2024</t>
        </is>
      </c>
      <c r="I1615" t="inlineStr">
        <is>
          <t>VERDE</t>
        </is>
      </c>
      <c r="J1615" t="inlineStr">
        <is>
          <t>http://www.aduanet.gob.pe/servlet/SgCDUI2?option=una&amp;n=40&amp;codaduana=046&amp;anoprese=2024&amp;numecorre=019762</t>
        </is>
      </c>
      <c r="K1615" t="inlineStr">
        <is>
          <t>2026-09-24T03:29:45.846195+00:00</t>
        </is>
      </c>
    </row>
    <row r="1616">
      <c r="A1616" t="inlineStr">
        <is>
          <t>20542380455</t>
        </is>
      </c>
      <c r="B1616" t="inlineStr">
        <is>
          <t>2024</t>
        </is>
      </c>
      <c r="C1616" t="inlineStr">
        <is>
          <t>8</t>
        </is>
      </c>
      <c r="D1616" t="inlineStr">
        <is>
          <t>046</t>
        </is>
      </c>
      <c r="E1616" t="inlineStr">
        <is>
          <t>5901</t>
        </is>
      </c>
      <c r="F1616" t="inlineStr">
        <is>
          <t>IT</t>
        </is>
      </c>
      <c r="G1616" t="inlineStr">
        <is>
          <t>019647</t>
        </is>
      </c>
      <c r="H1616" t="inlineStr">
        <is>
          <t>07/08/2024</t>
        </is>
      </c>
      <c r="I1616" t="inlineStr">
        <is>
          <t>VERDE</t>
        </is>
      </c>
      <c r="J1616" t="inlineStr">
        <is>
          <t>http://www.aduanet.gob.pe/servlet/SgCDUI2?option=una&amp;n=40&amp;codaduana=046&amp;anoprese=2024&amp;numecorre=019647</t>
        </is>
      </c>
      <c r="K1616" t="inlineStr">
        <is>
          <t>2026-09-24T03:29:46.456759+00:00</t>
        </is>
      </c>
    </row>
    <row r="1617">
      <c r="A1617" t="inlineStr">
        <is>
          <t>20542380455</t>
        </is>
      </c>
      <c r="B1617" t="inlineStr">
        <is>
          <t>2024</t>
        </is>
      </c>
      <c r="C1617" t="inlineStr">
        <is>
          <t>8</t>
        </is>
      </c>
      <c r="D1617" t="inlineStr">
        <is>
          <t>046</t>
        </is>
      </c>
      <c r="E1617" t="inlineStr">
        <is>
          <t>5901</t>
        </is>
      </c>
      <c r="F1617" t="inlineStr">
        <is>
          <t>US</t>
        </is>
      </c>
      <c r="G1617" t="inlineStr">
        <is>
          <t>020347</t>
        </is>
      </c>
      <c r="H1617" t="inlineStr">
        <is>
          <t>18/08/2024</t>
        </is>
      </c>
      <c r="I1617" t="inlineStr">
        <is>
          <t>VERDE</t>
        </is>
      </c>
      <c r="J1617" t="inlineStr">
        <is>
          <t>http://www.aduanet.gob.pe/servlet/SgCDUI2?option=una&amp;n=40&amp;codaduana=046&amp;anoprese=2024&amp;numecorre=020347</t>
        </is>
      </c>
      <c r="K1617" t="inlineStr">
        <is>
          <t>2026-09-24T03:29:47.071621+00:00</t>
        </is>
      </c>
    </row>
    <row r="1618">
      <c r="A1618" t="inlineStr">
        <is>
          <t>20542380455</t>
        </is>
      </c>
      <c r="B1618" t="inlineStr">
        <is>
          <t>2024</t>
        </is>
      </c>
      <c r="C1618" t="inlineStr">
        <is>
          <t>8</t>
        </is>
      </c>
      <c r="D1618" t="inlineStr">
        <is>
          <t>046</t>
        </is>
      </c>
      <c r="E1618" t="inlineStr">
        <is>
          <t>7620</t>
        </is>
      </c>
      <c r="F1618" t="inlineStr">
        <is>
          <t>BE</t>
        </is>
      </c>
      <c r="G1618" t="inlineStr">
        <is>
          <t>020463</t>
        </is>
      </c>
      <c r="H1618" t="inlineStr">
        <is>
          <t>12/08/2024</t>
        </is>
      </c>
      <c r="I1618" t="inlineStr">
        <is>
          <t>VERDE</t>
        </is>
      </c>
      <c r="J1618" t="inlineStr">
        <is>
          <t>http://www.aduanet.gob.pe/servlet/SgCDUI2?option=una&amp;n=40&amp;codaduana=046&amp;anoprese=2024&amp;numecorre=020463</t>
        </is>
      </c>
      <c r="K1618" t="inlineStr">
        <is>
          <t>2026-09-24T03:29:47.709688+00:00</t>
        </is>
      </c>
    </row>
    <row r="1619">
      <c r="A1619" t="inlineStr">
        <is>
          <t>20542380455</t>
        </is>
      </c>
      <c r="B1619" t="inlineStr">
        <is>
          <t>2024</t>
        </is>
      </c>
      <c r="C1619" t="inlineStr">
        <is>
          <t>8</t>
        </is>
      </c>
      <c r="D1619" t="inlineStr">
        <is>
          <t>046</t>
        </is>
      </c>
      <c r="E1619" t="inlineStr">
        <is>
          <t>7620</t>
        </is>
      </c>
      <c r="F1619" t="inlineStr">
        <is>
          <t>CA</t>
        </is>
      </c>
      <c r="G1619" t="inlineStr">
        <is>
          <t>022024</t>
        </is>
      </c>
      <c r="H1619" t="inlineStr">
        <is>
          <t>26/08/2024</t>
        </is>
      </c>
      <c r="I1619" t="inlineStr">
        <is>
          <t>VERDE</t>
        </is>
      </c>
      <c r="J1619" t="inlineStr">
        <is>
          <t>http://www.aduanet.gob.pe/servlet/SgCDUI2?option=una&amp;n=40&amp;codaduana=046&amp;anoprese=2024&amp;numecorre=022024</t>
        </is>
      </c>
      <c r="K1619" t="inlineStr">
        <is>
          <t>2026-09-24T03:29:48.401828+00:00</t>
        </is>
      </c>
    </row>
    <row r="1620">
      <c r="A1620" t="inlineStr">
        <is>
          <t>20542380455</t>
        </is>
      </c>
      <c r="B1620" t="inlineStr">
        <is>
          <t>2024</t>
        </is>
      </c>
      <c r="C1620" t="inlineStr">
        <is>
          <t>8</t>
        </is>
      </c>
      <c r="D1620" t="inlineStr">
        <is>
          <t>046</t>
        </is>
      </c>
      <c r="E1620" t="inlineStr">
        <is>
          <t>7620</t>
        </is>
      </c>
      <c r="F1620" t="inlineStr">
        <is>
          <t>DE</t>
        </is>
      </c>
      <c r="G1620" t="inlineStr">
        <is>
          <t>018955</t>
        </is>
      </c>
      <c r="H1620" t="inlineStr">
        <is>
          <t>12/08/2024</t>
        </is>
      </c>
      <c r="I1620" t="inlineStr">
        <is>
          <t>VERDE</t>
        </is>
      </c>
      <c r="J1620" t="inlineStr">
        <is>
          <t>http://www.aduanet.gob.pe/servlet/SgCDUI2?option=una&amp;n=40&amp;codaduana=046&amp;anoprese=2024&amp;numecorre=018955</t>
        </is>
      </c>
      <c r="K1620" t="inlineStr">
        <is>
          <t>2026-09-24T03:29:49.026576+00:00</t>
        </is>
      </c>
    </row>
    <row r="1621">
      <c r="A1621" t="inlineStr">
        <is>
          <t>20542380455</t>
        </is>
      </c>
      <c r="B1621" t="inlineStr">
        <is>
          <t>2024</t>
        </is>
      </c>
      <c r="C1621" t="inlineStr">
        <is>
          <t>8</t>
        </is>
      </c>
      <c r="D1621" t="inlineStr">
        <is>
          <t>046</t>
        </is>
      </c>
      <c r="E1621" t="inlineStr">
        <is>
          <t>7620</t>
        </is>
      </c>
      <c r="F1621" t="inlineStr">
        <is>
          <t>DE</t>
        </is>
      </c>
      <c r="G1621" t="inlineStr">
        <is>
          <t>021117</t>
        </is>
      </c>
      <c r="H1621" t="inlineStr">
        <is>
          <t>18/08/2024</t>
        </is>
      </c>
      <c r="I1621" t="inlineStr">
        <is>
          <t>VERDE</t>
        </is>
      </c>
      <c r="J1621" t="inlineStr">
        <is>
          <t>http://www.aduanet.gob.pe/servlet/SgCDUI2?option=una&amp;n=40&amp;codaduana=046&amp;anoprese=2024&amp;numecorre=021117</t>
        </is>
      </c>
      <c r="K1621" t="inlineStr">
        <is>
          <t>2026-09-24T03:29:49.026576+00:00</t>
        </is>
      </c>
    </row>
    <row r="1622">
      <c r="A1622" t="inlineStr">
        <is>
          <t>20542380455</t>
        </is>
      </c>
      <c r="B1622" t="inlineStr">
        <is>
          <t>2024</t>
        </is>
      </c>
      <c r="C1622" t="inlineStr">
        <is>
          <t>8</t>
        </is>
      </c>
      <c r="D1622" t="inlineStr">
        <is>
          <t>046</t>
        </is>
      </c>
      <c r="E1622" t="inlineStr">
        <is>
          <t>7620</t>
        </is>
      </c>
      <c r="F1622" t="inlineStr">
        <is>
          <t>DE</t>
        </is>
      </c>
      <c r="G1622" t="inlineStr">
        <is>
          <t>021119</t>
        </is>
      </c>
      <c r="H1622" t="inlineStr">
        <is>
          <t>18/08/2024</t>
        </is>
      </c>
      <c r="I1622" t="inlineStr">
        <is>
          <t>VERDE</t>
        </is>
      </c>
      <c r="J1622" t="inlineStr">
        <is>
          <t>http://www.aduanet.gob.pe/servlet/SgCDUI2?option=una&amp;n=40&amp;codaduana=046&amp;anoprese=2024&amp;numecorre=021119</t>
        </is>
      </c>
      <c r="K1622" t="inlineStr">
        <is>
          <t>2026-09-24T03:29:49.026576+00:00</t>
        </is>
      </c>
    </row>
    <row r="1623">
      <c r="A1623" t="inlineStr">
        <is>
          <t>20542380455</t>
        </is>
      </c>
      <c r="B1623" t="inlineStr">
        <is>
          <t>2024</t>
        </is>
      </c>
      <c r="C1623" t="inlineStr">
        <is>
          <t>8</t>
        </is>
      </c>
      <c r="D1623" t="inlineStr">
        <is>
          <t>046</t>
        </is>
      </c>
      <c r="E1623" t="inlineStr">
        <is>
          <t>7620</t>
        </is>
      </c>
      <c r="F1623" t="inlineStr">
        <is>
          <t>ES</t>
        </is>
      </c>
      <c r="G1623" t="inlineStr">
        <is>
          <t>020464</t>
        </is>
      </c>
      <c r="H1623" t="inlineStr">
        <is>
          <t>12/08/2024</t>
        </is>
      </c>
      <c r="I1623" t="inlineStr">
        <is>
          <t>VERDE</t>
        </is>
      </c>
      <c r="J1623" t="inlineStr">
        <is>
          <t>http://www.aduanet.gob.pe/servlet/SgCDUI2?option=una&amp;n=40&amp;codaduana=046&amp;anoprese=2024&amp;numecorre=020464</t>
        </is>
      </c>
      <c r="K1623" t="inlineStr">
        <is>
          <t>2026-09-24T03:29:49.742276+00:00</t>
        </is>
      </c>
    </row>
    <row r="1624">
      <c r="A1624" t="inlineStr">
        <is>
          <t>20542380455</t>
        </is>
      </c>
      <c r="B1624" t="inlineStr">
        <is>
          <t>2024</t>
        </is>
      </c>
      <c r="C1624" t="inlineStr">
        <is>
          <t>1</t>
        </is>
      </c>
      <c r="D1624" t="inlineStr">
        <is>
          <t>046</t>
        </is>
      </c>
      <c r="E1624" t="inlineStr">
        <is>
          <t>5901</t>
        </is>
      </c>
      <c r="F1624" t="inlineStr">
        <is>
          <t>DE</t>
        </is>
      </c>
      <c r="G1624" t="inlineStr">
        <is>
          <t>000320</t>
        </is>
      </c>
      <c r="H1624" t="inlineStr">
        <is>
          <t>07/01/2024</t>
        </is>
      </c>
      <c r="I1624" t="inlineStr">
        <is>
          <t>VERDE</t>
        </is>
      </c>
      <c r="J1624" t="inlineStr">
        <is>
          <t>http://www.aduanet.gob.pe/servlet/SgCDUI2?option=una&amp;n=40&amp;codaduana=046&amp;anoprese=2024&amp;numecorre=000320</t>
        </is>
      </c>
      <c r="K1624" t="inlineStr">
        <is>
          <t>2026-09-24T03:29:50.448727+00:00</t>
        </is>
      </c>
    </row>
    <row r="1625">
      <c r="A1625" t="inlineStr">
        <is>
          <t>20542380455</t>
        </is>
      </c>
      <c r="B1625" t="inlineStr">
        <is>
          <t>2024</t>
        </is>
      </c>
      <c r="C1625" t="inlineStr">
        <is>
          <t>1</t>
        </is>
      </c>
      <c r="D1625" t="inlineStr">
        <is>
          <t>046</t>
        </is>
      </c>
      <c r="E1625" t="inlineStr">
        <is>
          <t>5901</t>
        </is>
      </c>
      <c r="F1625" t="inlineStr">
        <is>
          <t>GB</t>
        </is>
      </c>
      <c r="G1625" t="inlineStr">
        <is>
          <t>000696</t>
        </is>
      </c>
      <c r="H1625" t="inlineStr">
        <is>
          <t>12/01/2024</t>
        </is>
      </c>
      <c r="I1625" t="inlineStr">
        <is>
          <t>VERDE</t>
        </is>
      </c>
      <c r="J1625" t="inlineStr">
        <is>
          <t>http://www.aduanet.gob.pe/servlet/SgCDUI2?option=una&amp;n=40&amp;codaduana=046&amp;anoprese=2024&amp;numecorre=000696</t>
        </is>
      </c>
      <c r="K1625" t="inlineStr">
        <is>
          <t>2026-09-24T03:29:51.066642+00:00</t>
        </is>
      </c>
    </row>
    <row r="1626">
      <c r="A1626" t="inlineStr">
        <is>
          <t>20542380455</t>
        </is>
      </c>
      <c r="B1626" t="inlineStr">
        <is>
          <t>2024</t>
        </is>
      </c>
      <c r="C1626" t="inlineStr">
        <is>
          <t>1</t>
        </is>
      </c>
      <c r="D1626" t="inlineStr">
        <is>
          <t>046</t>
        </is>
      </c>
      <c r="E1626" t="inlineStr">
        <is>
          <t>7620</t>
        </is>
      </c>
      <c r="F1626" t="inlineStr">
        <is>
          <t>BE</t>
        </is>
      </c>
      <c r="G1626" t="inlineStr">
        <is>
          <t>000565</t>
        </is>
      </c>
      <c r="H1626" t="inlineStr">
        <is>
          <t>10/01/2024</t>
        </is>
      </c>
      <c r="I1626" t="inlineStr">
        <is>
          <t>VERDE</t>
        </is>
      </c>
      <c r="J1626" t="inlineStr">
        <is>
          <t>http://www.aduanet.gob.pe/servlet/SgCDUI2?option=una&amp;n=40&amp;codaduana=046&amp;anoprese=2024&amp;numecorre=000565</t>
        </is>
      </c>
      <c r="K1626" t="inlineStr">
        <is>
          <t>2026-09-24T03:29:51.782293+00:00</t>
        </is>
      </c>
    </row>
    <row r="1627">
      <c r="A1627" t="inlineStr">
        <is>
          <t>20542380455</t>
        </is>
      </c>
      <c r="B1627" t="inlineStr">
        <is>
          <t>2024</t>
        </is>
      </c>
      <c r="C1627" t="inlineStr">
        <is>
          <t>1</t>
        </is>
      </c>
      <c r="D1627" t="inlineStr">
        <is>
          <t>046</t>
        </is>
      </c>
      <c r="E1627" t="inlineStr">
        <is>
          <t>7620</t>
        </is>
      </c>
      <c r="F1627" t="inlineStr">
        <is>
          <t>BE</t>
        </is>
      </c>
      <c r="G1627" t="inlineStr">
        <is>
          <t>000566</t>
        </is>
      </c>
      <c r="H1627" t="inlineStr">
        <is>
          <t>10/01/2024</t>
        </is>
      </c>
      <c r="I1627" t="inlineStr">
        <is>
          <t>VERDE</t>
        </is>
      </c>
      <c r="J1627" t="inlineStr">
        <is>
          <t>http://www.aduanet.gob.pe/servlet/SgCDUI2?option=una&amp;n=40&amp;codaduana=046&amp;anoprese=2024&amp;numecorre=000566</t>
        </is>
      </c>
      <c r="K1627" t="inlineStr">
        <is>
          <t>2026-09-24T03:29:51.782293+00:00</t>
        </is>
      </c>
    </row>
    <row r="1628">
      <c r="A1628" t="inlineStr">
        <is>
          <t>20542380455</t>
        </is>
      </c>
      <c r="B1628" t="inlineStr">
        <is>
          <t>2024</t>
        </is>
      </c>
      <c r="C1628" t="inlineStr">
        <is>
          <t>1</t>
        </is>
      </c>
      <c r="D1628" t="inlineStr">
        <is>
          <t>046</t>
        </is>
      </c>
      <c r="E1628" t="inlineStr">
        <is>
          <t>7620</t>
        </is>
      </c>
      <c r="F1628" t="inlineStr">
        <is>
          <t>CA</t>
        </is>
      </c>
      <c r="G1628" t="inlineStr">
        <is>
          <t>000033</t>
        </is>
      </c>
      <c r="H1628" t="inlineStr">
        <is>
          <t>06/01/2024</t>
        </is>
      </c>
      <c r="I1628" t="inlineStr">
        <is>
          <t>VERDE</t>
        </is>
      </c>
      <c r="J1628" t="inlineStr">
        <is>
          <t>http://www.aduanet.gob.pe/servlet/SgCDUI2?option=una&amp;n=40&amp;codaduana=046&amp;anoprese=2024&amp;numecorre=000033</t>
        </is>
      </c>
      <c r="K1628" t="inlineStr">
        <is>
          <t>2026-09-24T03:29:52.604137+00:00</t>
        </is>
      </c>
    </row>
    <row r="1629">
      <c r="A1629" t="inlineStr">
        <is>
          <t>20542380455</t>
        </is>
      </c>
      <c r="B1629" t="inlineStr">
        <is>
          <t>2024</t>
        </is>
      </c>
      <c r="C1629" t="inlineStr">
        <is>
          <t>7</t>
        </is>
      </c>
      <c r="D1629" t="inlineStr">
        <is>
          <t>046</t>
        </is>
      </c>
      <c r="E1629" t="inlineStr">
        <is>
          <t>5901</t>
        </is>
      </c>
      <c r="F1629" t="inlineStr">
        <is>
          <t>IT</t>
        </is>
      </c>
      <c r="G1629" t="inlineStr">
        <is>
          <t>019000</t>
        </is>
      </c>
      <c r="H1629" t="inlineStr">
        <is>
          <t>29/07/2024</t>
        </is>
      </c>
      <c r="I1629" t="inlineStr">
        <is>
          <t>VERDE</t>
        </is>
      </c>
      <c r="J1629" t="inlineStr">
        <is>
          <t>http://www.aduanet.gob.pe/servlet/SgCDUI2?option=una&amp;n=40&amp;codaduana=046&amp;anoprese=2024&amp;numecorre=019000</t>
        </is>
      </c>
      <c r="K1629" t="inlineStr">
        <is>
          <t>2026-09-24T03:29:53.317411+00:00</t>
        </is>
      </c>
    </row>
    <row r="1630">
      <c r="A1630" t="inlineStr">
        <is>
          <t>20542380455</t>
        </is>
      </c>
      <c r="B1630" t="inlineStr">
        <is>
          <t>2024</t>
        </is>
      </c>
      <c r="C1630" t="inlineStr">
        <is>
          <t>7</t>
        </is>
      </c>
      <c r="D1630" t="inlineStr">
        <is>
          <t>046</t>
        </is>
      </c>
      <c r="E1630" t="inlineStr">
        <is>
          <t>7620</t>
        </is>
      </c>
      <c r="F1630" t="inlineStr">
        <is>
          <t>DE</t>
        </is>
      </c>
      <c r="G1630" t="inlineStr">
        <is>
          <t>016663</t>
        </is>
      </c>
      <c r="H1630" t="inlineStr">
        <is>
          <t>15/07/2024</t>
        </is>
      </c>
      <c r="I1630" t="inlineStr">
        <is>
          <t>VERDE</t>
        </is>
      </c>
      <c r="J1630" t="inlineStr">
        <is>
          <t>http://www.aduanet.gob.pe/servlet/SgCDUI2?option=una&amp;n=40&amp;codaduana=046&amp;anoprese=2024&amp;numecorre=016663</t>
        </is>
      </c>
      <c r="K1630" t="inlineStr">
        <is>
          <t>2026-09-24T03:29:53.933478+00:00</t>
        </is>
      </c>
    </row>
    <row r="1631">
      <c r="A1631" t="inlineStr">
        <is>
          <t>20542380455</t>
        </is>
      </c>
      <c r="B1631" t="inlineStr">
        <is>
          <t>2024</t>
        </is>
      </c>
      <c r="C1631" t="inlineStr">
        <is>
          <t>7</t>
        </is>
      </c>
      <c r="D1631" t="inlineStr">
        <is>
          <t>046</t>
        </is>
      </c>
      <c r="E1631" t="inlineStr">
        <is>
          <t>7620</t>
        </is>
      </c>
      <c r="F1631" t="inlineStr">
        <is>
          <t>DE</t>
        </is>
      </c>
      <c r="G1631" t="inlineStr">
        <is>
          <t>016664</t>
        </is>
      </c>
      <c r="H1631" t="inlineStr">
        <is>
          <t>15/07/2024</t>
        </is>
      </c>
      <c r="I1631" t="inlineStr">
        <is>
          <t>VERDE</t>
        </is>
      </c>
      <c r="J1631" t="inlineStr">
        <is>
          <t>http://www.aduanet.gob.pe/servlet/SgCDUI2?option=una&amp;n=40&amp;codaduana=046&amp;anoprese=2024&amp;numecorre=016664</t>
        </is>
      </c>
      <c r="K1631" t="inlineStr">
        <is>
          <t>2026-09-24T03:29:53.933478+00:00</t>
        </is>
      </c>
    </row>
    <row r="1632">
      <c r="A1632" t="inlineStr">
        <is>
          <t>20542380455</t>
        </is>
      </c>
      <c r="B1632" t="inlineStr">
        <is>
          <t>2024</t>
        </is>
      </c>
      <c r="C1632" t="inlineStr">
        <is>
          <t>7</t>
        </is>
      </c>
      <c r="D1632" t="inlineStr">
        <is>
          <t>046</t>
        </is>
      </c>
      <c r="E1632" t="inlineStr">
        <is>
          <t>7620</t>
        </is>
      </c>
      <c r="F1632" t="inlineStr">
        <is>
          <t>DE</t>
        </is>
      </c>
      <c r="G1632" t="inlineStr">
        <is>
          <t>016665</t>
        </is>
      </c>
      <c r="H1632" t="inlineStr">
        <is>
          <t>15/07/2024</t>
        </is>
      </c>
      <c r="I1632" t="inlineStr">
        <is>
          <t>VERDE</t>
        </is>
      </c>
      <c r="J1632" t="inlineStr">
        <is>
          <t>http://www.aduanet.gob.pe/servlet/SgCDUI2?option=una&amp;n=40&amp;codaduana=046&amp;anoprese=2024&amp;numecorre=016665</t>
        </is>
      </c>
      <c r="K1632" t="inlineStr">
        <is>
          <t>2026-09-24T03:29:53.933478+00:00</t>
        </is>
      </c>
    </row>
    <row r="1633">
      <c r="A1633" t="inlineStr">
        <is>
          <t>20542380455</t>
        </is>
      </c>
      <c r="B1633" t="inlineStr">
        <is>
          <t>2024</t>
        </is>
      </c>
      <c r="C1633" t="inlineStr">
        <is>
          <t>6</t>
        </is>
      </c>
      <c r="D1633" t="inlineStr">
        <is>
          <t>046</t>
        </is>
      </c>
      <c r="E1633" t="inlineStr">
        <is>
          <t>7620</t>
        </is>
      </c>
      <c r="F1633" t="inlineStr">
        <is>
          <t>BE</t>
        </is>
      </c>
      <c r="G1633" t="inlineStr">
        <is>
          <t>015278</t>
        </is>
      </c>
      <c r="H1633" t="inlineStr">
        <is>
          <t>24/06/2024</t>
        </is>
      </c>
      <c r="I1633" t="inlineStr">
        <is>
          <t>VERDE</t>
        </is>
      </c>
      <c r="J1633" t="inlineStr">
        <is>
          <t>http://www.aduanet.gob.pe/servlet/SgCDUI2?option=una&amp;n=40&amp;codaduana=046&amp;anoprese=2024&amp;numecorre=015278</t>
        </is>
      </c>
      <c r="K1633" t="inlineStr">
        <is>
          <t>2026-09-24T03:29:54.549894+00:00</t>
        </is>
      </c>
    </row>
    <row r="1634">
      <c r="A1634" t="inlineStr">
        <is>
          <t>20542380455</t>
        </is>
      </c>
      <c r="B1634" t="inlineStr">
        <is>
          <t>2024</t>
        </is>
      </c>
      <c r="C1634" t="inlineStr">
        <is>
          <t>6</t>
        </is>
      </c>
      <c r="D1634" t="inlineStr">
        <is>
          <t>046</t>
        </is>
      </c>
      <c r="E1634" t="inlineStr">
        <is>
          <t>7620</t>
        </is>
      </c>
      <c r="F1634" t="inlineStr">
        <is>
          <t>CA</t>
        </is>
      </c>
      <c r="G1634" t="inlineStr">
        <is>
          <t>014310</t>
        </is>
      </c>
      <c r="H1634" t="inlineStr">
        <is>
          <t>10/06/2024</t>
        </is>
      </c>
      <c r="I1634" t="inlineStr">
        <is>
          <t>VERDE</t>
        </is>
      </c>
      <c r="J1634" t="inlineStr">
        <is>
          <t>http://www.aduanet.gob.pe/servlet/SgCDUI2?option=una&amp;n=40&amp;codaduana=046&amp;anoprese=2024&amp;numecorre=014310</t>
        </is>
      </c>
      <c r="K1634" t="inlineStr">
        <is>
          <t>2026-09-24T03:29:55.261109+00:00</t>
        </is>
      </c>
    </row>
    <row r="1635">
      <c r="A1635" t="inlineStr">
        <is>
          <t>20542380455</t>
        </is>
      </c>
      <c r="B1635" t="inlineStr">
        <is>
          <t>2024</t>
        </is>
      </c>
      <c r="C1635" t="inlineStr">
        <is>
          <t>6</t>
        </is>
      </c>
      <c r="D1635" t="inlineStr">
        <is>
          <t>046</t>
        </is>
      </c>
      <c r="E1635" t="inlineStr">
        <is>
          <t>7620</t>
        </is>
      </c>
      <c r="F1635" t="inlineStr">
        <is>
          <t>SE</t>
        </is>
      </c>
      <c r="G1635" t="inlineStr">
        <is>
          <t>015275</t>
        </is>
      </c>
      <c r="H1635" t="inlineStr">
        <is>
          <t>24/06/2024</t>
        </is>
      </c>
      <c r="I1635" t="inlineStr">
        <is>
          <t>VERDE</t>
        </is>
      </c>
      <c r="J1635" t="inlineStr">
        <is>
          <t>http://www.aduanet.gob.pe/servlet/SgCDUI2?option=una&amp;n=40&amp;codaduana=046&amp;anoprese=2024&amp;numecorre=015275</t>
        </is>
      </c>
      <c r="K1635" t="inlineStr">
        <is>
          <t>2026-09-24T03:29:55.877100+00:00</t>
        </is>
      </c>
    </row>
    <row r="1636">
      <c r="A1636" t="inlineStr">
        <is>
          <t>20542380455</t>
        </is>
      </c>
      <c r="B1636" t="inlineStr">
        <is>
          <t>2024</t>
        </is>
      </c>
      <c r="C1636" t="inlineStr">
        <is>
          <t>5</t>
        </is>
      </c>
      <c r="D1636" t="inlineStr">
        <is>
          <t>046</t>
        </is>
      </c>
      <c r="E1636" t="inlineStr">
        <is>
          <t>5901</t>
        </is>
      </c>
      <c r="F1636" t="inlineStr">
        <is>
          <t>GB</t>
        </is>
      </c>
      <c r="G1636" t="inlineStr">
        <is>
          <t>013336</t>
        </is>
      </c>
      <c r="H1636" t="inlineStr">
        <is>
          <t>29/05/2024</t>
        </is>
      </c>
      <c r="I1636" t="inlineStr">
        <is>
          <t>VERDE</t>
        </is>
      </c>
      <c r="J1636" t="inlineStr">
        <is>
          <t>http://www.aduanet.gob.pe/servlet/SgCDUI2?option=una&amp;n=40&amp;codaduana=046&amp;anoprese=2024&amp;numecorre=013336</t>
        </is>
      </c>
      <c r="K1636" t="inlineStr">
        <is>
          <t>2026-09-24T03:29:56.595694+00:00</t>
        </is>
      </c>
    </row>
    <row r="1637">
      <c r="A1637" t="inlineStr">
        <is>
          <t>20542380455</t>
        </is>
      </c>
      <c r="B1637" t="inlineStr">
        <is>
          <t>2024</t>
        </is>
      </c>
      <c r="C1637" t="inlineStr">
        <is>
          <t>11</t>
        </is>
      </c>
      <c r="D1637" t="inlineStr">
        <is>
          <t>046</t>
        </is>
      </c>
      <c r="E1637" t="inlineStr">
        <is>
          <t>7620</t>
        </is>
      </c>
      <c r="F1637" t="inlineStr">
        <is>
          <t>SE</t>
        </is>
      </c>
      <c r="G1637" t="inlineStr">
        <is>
          <t>032275</t>
        </is>
      </c>
      <c r="H1637" t="inlineStr">
        <is>
          <t>05/11/2024</t>
        </is>
      </c>
      <c r="I1637" t="inlineStr">
        <is>
          <t>VERDE</t>
        </is>
      </c>
      <c r="J1637" t="inlineStr">
        <is>
          <t>http://www.aduanet.gob.pe/servlet/SgCDUI2?option=una&amp;n=40&amp;codaduana=046&amp;anoprese=2024&amp;numecorre=032275</t>
        </is>
      </c>
      <c r="K1637" t="inlineStr">
        <is>
          <t>2026-09-24T03:29:57.215467+00:00</t>
        </is>
      </c>
    </row>
    <row r="1638">
      <c r="A1638" t="inlineStr">
        <is>
          <t>20542380455</t>
        </is>
      </c>
      <c r="B1638" t="inlineStr">
        <is>
          <t>2024</t>
        </is>
      </c>
      <c r="C1638" t="inlineStr">
        <is>
          <t>11</t>
        </is>
      </c>
      <c r="D1638" t="inlineStr">
        <is>
          <t>046</t>
        </is>
      </c>
      <c r="E1638" t="inlineStr">
        <is>
          <t>7620</t>
        </is>
      </c>
      <c r="F1638" t="inlineStr">
        <is>
          <t>SE</t>
        </is>
      </c>
      <c r="G1638" t="inlineStr">
        <is>
          <t>035324</t>
        </is>
      </c>
      <c r="H1638" t="inlineStr">
        <is>
          <t>20/11/2024</t>
        </is>
      </c>
      <c r="I1638" t="inlineStr">
        <is>
          <t>VERDE</t>
        </is>
      </c>
      <c r="J1638" t="inlineStr">
        <is>
          <t>http://www.aduanet.gob.pe/servlet/SgCDUI2?option=una&amp;n=40&amp;codaduana=046&amp;anoprese=2024&amp;numecorre=035324</t>
        </is>
      </c>
      <c r="K1638" t="inlineStr">
        <is>
          <t>2026-09-24T03:29:57.215467+00:00</t>
        </is>
      </c>
    </row>
    <row r="1639">
      <c r="A1639" t="inlineStr">
        <is>
          <t>20542380455</t>
        </is>
      </c>
      <c r="B1639" t="inlineStr">
        <is>
          <t>2024</t>
        </is>
      </c>
      <c r="C1639" t="inlineStr">
        <is>
          <t>10</t>
        </is>
      </c>
      <c r="D1639" t="inlineStr">
        <is>
          <t>046</t>
        </is>
      </c>
      <c r="E1639" t="inlineStr">
        <is>
          <t>7620</t>
        </is>
      </c>
      <c r="F1639" t="inlineStr">
        <is>
          <t>CA</t>
        </is>
      </c>
      <c r="G1639" t="inlineStr">
        <is>
          <t>031078</t>
        </is>
      </c>
      <c r="H1639" t="inlineStr">
        <is>
          <t>30/10/2024</t>
        </is>
      </c>
      <c r="I1639" t="inlineStr">
        <is>
          <t>VERDE</t>
        </is>
      </c>
      <c r="J1639" t="inlineStr">
        <is>
          <t>http://www.aduanet.gob.pe/servlet/SgCDUI2?option=una&amp;n=40&amp;codaduana=046&amp;anoprese=2024&amp;numecorre=031078</t>
        </is>
      </c>
      <c r="K1639" t="inlineStr">
        <is>
          <t>2026-09-24T03:29:57.929663+00:00</t>
        </is>
      </c>
    </row>
    <row r="1640">
      <c r="A1640" t="inlineStr">
        <is>
          <t>20542380455</t>
        </is>
      </c>
      <c r="B1640" t="inlineStr">
        <is>
          <t>2024</t>
        </is>
      </c>
      <c r="C1640" t="inlineStr">
        <is>
          <t>10</t>
        </is>
      </c>
      <c r="D1640" t="inlineStr">
        <is>
          <t>046</t>
        </is>
      </c>
      <c r="E1640" t="inlineStr">
        <is>
          <t>7620</t>
        </is>
      </c>
      <c r="F1640" t="inlineStr">
        <is>
          <t>DE</t>
        </is>
      </c>
      <c r="G1640" t="inlineStr">
        <is>
          <t>027282</t>
        </is>
      </c>
      <c r="H1640" t="inlineStr">
        <is>
          <t>14/10/2024</t>
        </is>
      </c>
      <c r="I1640" t="inlineStr">
        <is>
          <t>VERDE</t>
        </is>
      </c>
      <c r="J1640" t="inlineStr">
        <is>
          <t>http://www.aduanet.gob.pe/servlet/SgCDUI2?option=una&amp;n=40&amp;codaduana=046&amp;anoprese=2024&amp;numecorre=027282</t>
        </is>
      </c>
      <c r="K1640" t="inlineStr">
        <is>
          <t>2026-09-24T03:29:58.638493+00:00</t>
        </is>
      </c>
    </row>
    <row r="1641">
      <c r="A1641" t="inlineStr">
        <is>
          <t>20542380455</t>
        </is>
      </c>
      <c r="B1641" t="inlineStr">
        <is>
          <t>2024</t>
        </is>
      </c>
      <c r="C1641" t="inlineStr">
        <is>
          <t>10</t>
        </is>
      </c>
      <c r="D1641" t="inlineStr">
        <is>
          <t>046</t>
        </is>
      </c>
      <c r="E1641" t="inlineStr">
        <is>
          <t>7620</t>
        </is>
      </c>
      <c r="F1641" t="inlineStr">
        <is>
          <t>DE</t>
        </is>
      </c>
      <c r="G1641" t="inlineStr">
        <is>
          <t>027281</t>
        </is>
      </c>
      <c r="H1641" t="inlineStr">
        <is>
          <t>21/10/2024</t>
        </is>
      </c>
      <c r="I1641" t="inlineStr">
        <is>
          <t>VERDE</t>
        </is>
      </c>
      <c r="J1641" t="inlineStr">
        <is>
          <t>http://www.aduanet.gob.pe/servlet/SgCDUI2?option=una&amp;n=40&amp;codaduana=046&amp;anoprese=2024&amp;numecorre=027281</t>
        </is>
      </c>
      <c r="K1641" t="inlineStr">
        <is>
          <t>2026-09-24T03:29:58.638493+00:00</t>
        </is>
      </c>
    </row>
    <row r="1642">
      <c r="A1642" t="inlineStr">
        <is>
          <t>20542380455</t>
        </is>
      </c>
      <c r="B1642" t="inlineStr">
        <is>
          <t>2024</t>
        </is>
      </c>
      <c r="C1642" t="inlineStr">
        <is>
          <t>10</t>
        </is>
      </c>
      <c r="D1642" t="inlineStr">
        <is>
          <t>046</t>
        </is>
      </c>
      <c r="E1642" t="inlineStr">
        <is>
          <t>7620</t>
        </is>
      </c>
      <c r="F1642" t="inlineStr">
        <is>
          <t>SE</t>
        </is>
      </c>
      <c r="G1642" t="inlineStr">
        <is>
          <t>026045</t>
        </is>
      </c>
      <c r="H1642" t="inlineStr">
        <is>
          <t>04/10/2024</t>
        </is>
      </c>
      <c r="I1642" t="inlineStr">
        <is>
          <t>VERDE</t>
        </is>
      </c>
      <c r="J1642" t="inlineStr">
        <is>
          <t>http://www.aduanet.gob.pe/servlet/SgCDUI2?option=una&amp;n=40&amp;codaduana=046&amp;anoprese=2024&amp;numecorre=026045</t>
        </is>
      </c>
      <c r="K1642" t="inlineStr">
        <is>
          <t>2026-09-24T03:29:59.391921+00:00</t>
        </is>
      </c>
    </row>
    <row r="1643">
      <c r="A1643" t="inlineStr">
        <is>
          <t>20542380455</t>
        </is>
      </c>
      <c r="B1643" t="inlineStr">
        <is>
          <t>2024</t>
        </is>
      </c>
      <c r="C1643" t="inlineStr">
        <is>
          <t>9</t>
        </is>
      </c>
      <c r="D1643" t="inlineStr">
        <is>
          <t>046</t>
        </is>
      </c>
      <c r="E1643" t="inlineStr">
        <is>
          <t>7620</t>
        </is>
      </c>
      <c r="F1643" t="inlineStr">
        <is>
          <t>BE</t>
        </is>
      </c>
      <c r="G1643" t="inlineStr">
        <is>
          <t>024888</t>
        </is>
      </c>
      <c r="H1643" t="inlineStr">
        <is>
          <t>28/09/2024</t>
        </is>
      </c>
      <c r="I1643" t="inlineStr">
        <is>
          <t>VERDE</t>
        </is>
      </c>
      <c r="J1643" t="inlineStr">
        <is>
          <t>http://www.aduanet.gob.pe/servlet/SgCDUI2?option=una&amp;n=40&amp;codaduana=046&amp;anoprese=2024&amp;numecorre=024888</t>
        </is>
      </c>
      <c r="K1643" t="inlineStr">
        <is>
          <t>2026-09-24T03:30:00.008574+00:00</t>
        </is>
      </c>
    </row>
    <row r="1644">
      <c r="A1644" t="inlineStr">
        <is>
          <t>20542380455</t>
        </is>
      </c>
      <c r="B1644" t="inlineStr">
        <is>
          <t>2024</t>
        </is>
      </c>
      <c r="C1644" t="inlineStr">
        <is>
          <t>9</t>
        </is>
      </c>
      <c r="D1644" t="inlineStr">
        <is>
          <t>046</t>
        </is>
      </c>
      <c r="E1644" t="inlineStr">
        <is>
          <t>7620</t>
        </is>
      </c>
      <c r="F1644" t="inlineStr">
        <is>
          <t>DE</t>
        </is>
      </c>
      <c r="G1644" t="inlineStr">
        <is>
          <t>023430</t>
        </is>
      </c>
      <c r="H1644" t="inlineStr">
        <is>
          <t>11/09/2024</t>
        </is>
      </c>
      <c r="I1644" t="inlineStr">
        <is>
          <t>VERDE</t>
        </is>
      </c>
      <c r="J1644" t="inlineStr">
        <is>
          <t>http://www.aduanet.gob.pe/servlet/SgCDUI2?option=una&amp;n=40&amp;codaduana=046&amp;anoprese=2024&amp;numecorre=023430</t>
        </is>
      </c>
      <c r="K1644" t="inlineStr">
        <is>
          <t>2026-09-24T03:30:00.688168+00:00</t>
        </is>
      </c>
    </row>
    <row r="1645">
      <c r="A1645" t="inlineStr">
        <is>
          <t>20542380455</t>
        </is>
      </c>
      <c r="B1645" t="inlineStr">
        <is>
          <t>2024</t>
        </is>
      </c>
      <c r="C1645" t="inlineStr">
        <is>
          <t>9</t>
        </is>
      </c>
      <c r="D1645" t="inlineStr">
        <is>
          <t>046</t>
        </is>
      </c>
      <c r="E1645" t="inlineStr">
        <is>
          <t>7620</t>
        </is>
      </c>
      <c r="F1645" t="inlineStr">
        <is>
          <t>DE</t>
        </is>
      </c>
      <c r="G1645" t="inlineStr">
        <is>
          <t>024564</t>
        </is>
      </c>
      <c r="H1645" t="inlineStr">
        <is>
          <t>23/09/2024</t>
        </is>
      </c>
      <c r="I1645" t="inlineStr">
        <is>
          <t>VERDE</t>
        </is>
      </c>
      <c r="J1645" t="inlineStr">
        <is>
          <t>http://www.aduanet.gob.pe/servlet/SgCDUI2?option=una&amp;n=40&amp;codaduana=046&amp;anoprese=2024&amp;numecorre=024564</t>
        </is>
      </c>
      <c r="K1645" t="inlineStr">
        <is>
          <t>2026-09-24T03:30:00.688168+00:00</t>
        </is>
      </c>
    </row>
    <row r="1646">
      <c r="A1646" t="inlineStr">
        <is>
          <t>20542380455</t>
        </is>
      </c>
      <c r="B1646" t="inlineStr">
        <is>
          <t>2024</t>
        </is>
      </c>
      <c r="C1646" t="inlineStr">
        <is>
          <t>9</t>
        </is>
      </c>
      <c r="D1646" t="inlineStr">
        <is>
          <t>046</t>
        </is>
      </c>
      <c r="E1646" t="inlineStr">
        <is>
          <t>7620</t>
        </is>
      </c>
      <c r="F1646" t="inlineStr">
        <is>
          <t>DE</t>
        </is>
      </c>
      <c r="G1646" t="inlineStr">
        <is>
          <t>024625</t>
        </is>
      </c>
      <c r="H1646" t="inlineStr">
        <is>
          <t>23/09/2024</t>
        </is>
      </c>
      <c r="I1646" t="inlineStr">
        <is>
          <t>VERDE</t>
        </is>
      </c>
      <c r="J1646" t="inlineStr">
        <is>
          <t>http://www.aduanet.gob.pe/servlet/SgCDUI2?option=una&amp;n=40&amp;codaduana=046&amp;anoprese=2024&amp;numecorre=024625</t>
        </is>
      </c>
      <c r="K1646" t="inlineStr">
        <is>
          <t>2026-09-24T03:30:00.688168+00:00</t>
        </is>
      </c>
    </row>
    <row r="1647">
      <c r="A1647" t="inlineStr">
        <is>
          <t>20542380455</t>
        </is>
      </c>
      <c r="B1647" t="inlineStr">
        <is>
          <t>2024</t>
        </is>
      </c>
      <c r="C1647" t="inlineStr">
        <is>
          <t>9</t>
        </is>
      </c>
      <c r="D1647" t="inlineStr">
        <is>
          <t>046</t>
        </is>
      </c>
      <c r="E1647" t="inlineStr">
        <is>
          <t>7620</t>
        </is>
      </c>
      <c r="F1647" t="inlineStr">
        <is>
          <t>DE</t>
        </is>
      </c>
      <c r="G1647" t="inlineStr">
        <is>
          <t>024862</t>
        </is>
      </c>
      <c r="H1647" t="inlineStr">
        <is>
          <t>23/09/2024</t>
        </is>
      </c>
      <c r="I1647" t="inlineStr">
        <is>
          <t>VERDE</t>
        </is>
      </c>
      <c r="J1647" t="inlineStr">
        <is>
          <t>http://www.aduanet.gob.pe/servlet/SgCDUI2?option=una&amp;n=40&amp;codaduana=046&amp;anoprese=2024&amp;numecorre=024862</t>
        </is>
      </c>
      <c r="K1647" t="inlineStr">
        <is>
          <t>2026-09-24T03:30:00.688168+00:00</t>
        </is>
      </c>
    </row>
    <row r="1648">
      <c r="A1648" t="inlineStr">
        <is>
          <t>20542380455</t>
        </is>
      </c>
      <c r="B1648" t="inlineStr">
        <is>
          <t>2024</t>
        </is>
      </c>
      <c r="C1648" t="inlineStr">
        <is>
          <t>9</t>
        </is>
      </c>
      <c r="D1648" t="inlineStr">
        <is>
          <t>046</t>
        </is>
      </c>
      <c r="E1648" t="inlineStr">
        <is>
          <t>7620</t>
        </is>
      </c>
      <c r="F1648" t="inlineStr">
        <is>
          <t>US</t>
        </is>
      </c>
      <c r="G1648" t="inlineStr">
        <is>
          <t>024119</t>
        </is>
      </c>
      <c r="H1648" t="inlineStr">
        <is>
          <t>18/09/2024</t>
        </is>
      </c>
      <c r="I1648" t="inlineStr">
        <is>
          <t>VERDE</t>
        </is>
      </c>
      <c r="J1648" t="inlineStr">
        <is>
          <t>http://www.aduanet.gob.pe/servlet/SgCDUI2?option=una&amp;n=40&amp;codaduana=046&amp;anoprese=2024&amp;numecorre=024119</t>
        </is>
      </c>
      <c r="K1648" t="inlineStr">
        <is>
          <t>2026-09-24T03:30:01.410500+00:00</t>
        </is>
      </c>
    </row>
    <row r="1649">
      <c r="A1649" t="inlineStr">
        <is>
          <t>20487242994</t>
        </is>
      </c>
      <c r="B1649" t="inlineStr">
        <is>
          <t>2024</t>
        </is>
      </c>
      <c r="C1649" t="inlineStr">
        <is>
          <t>8</t>
        </is>
      </c>
      <c r="D1649" t="inlineStr">
        <is>
          <t>118</t>
        </is>
      </c>
      <c r="E1649" t="inlineStr">
        <is>
          <t>7378</t>
        </is>
      </c>
      <c r="F1649" t="inlineStr">
        <is>
          <t>IT</t>
        </is>
      </c>
      <c r="G1649" t="inlineStr">
        <is>
          <t>083560</t>
        </is>
      </c>
      <c r="H1649" t="inlineStr">
        <is>
          <t>20/08/2024</t>
        </is>
      </c>
      <c r="I1649" t="inlineStr">
        <is>
          <t>VERDE</t>
        </is>
      </c>
      <c r="J1649" t="inlineStr">
        <is>
          <t>http://www.aduanet.gob.pe/servlet/SgCDUI2?option=una&amp;n=40&amp;codaduana=118&amp;anoprese=2024&amp;numecorre=083560</t>
        </is>
      </c>
      <c r="K1649" t="inlineStr">
        <is>
          <t>2026-09-24T03:30:02.121697+00:00</t>
        </is>
      </c>
    </row>
    <row r="1650">
      <c r="A1650" t="inlineStr">
        <is>
          <t>20487242994</t>
        </is>
      </c>
      <c r="B1650" t="inlineStr">
        <is>
          <t>2024</t>
        </is>
      </c>
      <c r="C1650" t="inlineStr">
        <is>
          <t>11</t>
        </is>
      </c>
      <c r="D1650" t="inlineStr">
        <is>
          <t>118</t>
        </is>
      </c>
      <c r="E1650" t="inlineStr">
        <is>
          <t>7378</t>
        </is>
      </c>
      <c r="F1650" t="inlineStr">
        <is>
          <t>IT</t>
        </is>
      </c>
      <c r="G1650" t="inlineStr">
        <is>
          <t>119553</t>
        </is>
      </c>
      <c r="H1650" t="inlineStr">
        <is>
          <t>20/11/2024</t>
        </is>
      </c>
      <c r="I1650" t="inlineStr">
        <is>
          <t>VERDE</t>
        </is>
      </c>
      <c r="J1650" t="inlineStr">
        <is>
          <t>http://www.aduanet.gob.pe/servlet/SgCDUI2?option=una&amp;n=40&amp;codaduana=118&amp;anoprese=2024&amp;numecorre=119553</t>
        </is>
      </c>
      <c r="K1650" t="inlineStr">
        <is>
          <t>2026-09-24T03:30:02.738273+00:00</t>
        </is>
      </c>
    </row>
    <row r="1651">
      <c r="A1651" t="inlineStr">
        <is>
          <t>20487242994</t>
        </is>
      </c>
      <c r="B1651" t="inlineStr">
        <is>
          <t>2024</t>
        </is>
      </c>
      <c r="C1651" t="inlineStr">
        <is>
          <t>9</t>
        </is>
      </c>
      <c r="D1651" t="inlineStr">
        <is>
          <t>118</t>
        </is>
      </c>
      <c r="E1651" t="inlineStr">
        <is>
          <t>7378</t>
        </is>
      </c>
      <c r="F1651" t="inlineStr">
        <is>
          <t>IT</t>
        </is>
      </c>
      <c r="G1651" t="inlineStr">
        <is>
          <t>095989</t>
        </is>
      </c>
      <c r="H1651" t="inlineStr">
        <is>
          <t>18/09/2024</t>
        </is>
      </c>
      <c r="I1651" t="inlineStr">
        <is>
          <t>VERDE</t>
        </is>
      </c>
      <c r="J1651" t="inlineStr">
        <is>
          <t>http://www.aduanet.gob.pe/servlet/SgCDUI2?option=una&amp;n=40&amp;codaduana=118&amp;anoprese=2024&amp;numecorre=095989</t>
        </is>
      </c>
      <c r="K1651" t="inlineStr">
        <is>
          <t>2026-09-24T03:30:03.366440+00:00</t>
        </is>
      </c>
    </row>
    <row r="1652">
      <c r="A1652" t="inlineStr">
        <is>
          <t>20487242994</t>
        </is>
      </c>
      <c r="B1652" t="inlineStr">
        <is>
          <t>2024</t>
        </is>
      </c>
      <c r="C1652" t="inlineStr">
        <is>
          <t>9</t>
        </is>
      </c>
      <c r="D1652" t="inlineStr">
        <is>
          <t>118</t>
        </is>
      </c>
      <c r="E1652" t="inlineStr">
        <is>
          <t>7378</t>
        </is>
      </c>
      <c r="F1652" t="inlineStr">
        <is>
          <t>NL</t>
        </is>
      </c>
      <c r="G1652" t="inlineStr">
        <is>
          <t>093006</t>
        </is>
      </c>
      <c r="H1652" t="inlineStr">
        <is>
          <t>18/09/2024</t>
        </is>
      </c>
      <c r="I1652" t="inlineStr">
        <is>
          <t>VERDE</t>
        </is>
      </c>
      <c r="J1652" t="inlineStr">
        <is>
          <t>http://www.aduanet.gob.pe/servlet/SgCDUI2?option=una&amp;n=40&amp;codaduana=118&amp;anoprese=2024&amp;numecorre=093006</t>
        </is>
      </c>
      <c r="K1652" t="inlineStr">
        <is>
          <t>2026-09-24T03:30:03.969204+00:00</t>
        </is>
      </c>
    </row>
    <row r="1653">
      <c r="A1653" t="inlineStr">
        <is>
          <t>20572190251</t>
        </is>
      </c>
      <c r="B1653" t="inlineStr">
        <is>
          <t>2024</t>
        </is>
      </c>
      <c r="C1653" t="inlineStr">
        <is>
          <t>8</t>
        </is>
      </c>
      <c r="D1653" t="inlineStr">
        <is>
          <t>118</t>
        </is>
      </c>
      <c r="E1653" t="inlineStr">
        <is>
          <t>6982</t>
        </is>
      </c>
      <c r="F1653" t="inlineStr">
        <is>
          <t>EE</t>
        </is>
      </c>
      <c r="G1653" t="inlineStr">
        <is>
          <t>076369</t>
        </is>
      </c>
      <c r="H1653" t="inlineStr">
        <is>
          <t>06/08/2024</t>
        </is>
      </c>
      <c r="I1653" t="inlineStr">
        <is>
          <t>VERDE</t>
        </is>
      </c>
      <c r="J1653" t="inlineStr">
        <is>
          <t>http://www.aduanet.gob.pe/servlet/SgCDUI2?option=una&amp;n=40&amp;codaduana=118&amp;anoprese=2024&amp;numecorre=076369</t>
        </is>
      </c>
      <c r="K1653" t="inlineStr">
        <is>
          <t>2026-09-24T03:30:04.640928+00:00</t>
        </is>
      </c>
    </row>
    <row r="1654">
      <c r="A1654" t="inlineStr">
        <is>
          <t>20572190251</t>
        </is>
      </c>
      <c r="B1654" t="inlineStr">
        <is>
          <t>2024</t>
        </is>
      </c>
      <c r="C1654" t="inlineStr">
        <is>
          <t>12</t>
        </is>
      </c>
      <c r="D1654" t="inlineStr">
        <is>
          <t>118</t>
        </is>
      </c>
      <c r="E1654" t="inlineStr">
        <is>
          <t>6982</t>
        </is>
      </c>
      <c r="F1654" t="inlineStr">
        <is>
          <t>ID</t>
        </is>
      </c>
      <c r="G1654" t="inlineStr">
        <is>
          <t>124735</t>
        </is>
      </c>
      <c r="H1654" t="inlineStr">
        <is>
          <t>02/12/2024</t>
        </is>
      </c>
      <c r="I1654" t="inlineStr">
        <is>
          <t>VERDE</t>
        </is>
      </c>
      <c r="J1654" t="inlineStr">
        <is>
          <t>http://www.aduanet.gob.pe/servlet/SgCDUI2?option=una&amp;n=40&amp;codaduana=118&amp;anoprese=2024&amp;numecorre=124735</t>
        </is>
      </c>
      <c r="K1654" t="inlineStr">
        <is>
          <t>2026-09-24T03:30:05.398936+00:00</t>
        </is>
      </c>
    </row>
    <row r="1655">
      <c r="A1655" t="inlineStr">
        <is>
          <t>20572190251</t>
        </is>
      </c>
      <c r="B1655" t="inlineStr">
        <is>
          <t>2024</t>
        </is>
      </c>
      <c r="C1655" t="inlineStr">
        <is>
          <t>1</t>
        </is>
      </c>
      <c r="D1655" t="inlineStr">
        <is>
          <t>118</t>
        </is>
      </c>
      <c r="E1655" t="inlineStr">
        <is>
          <t>6982</t>
        </is>
      </c>
      <c r="F1655" t="inlineStr">
        <is>
          <t>IT</t>
        </is>
      </c>
      <c r="G1655" t="inlineStr">
        <is>
          <t>004849</t>
        </is>
      </c>
      <c r="H1655" t="inlineStr">
        <is>
          <t>24/01/2024</t>
        </is>
      </c>
      <c r="I1655" t="inlineStr">
        <is>
          <t>VERDE</t>
        </is>
      </c>
      <c r="J1655" t="inlineStr">
        <is>
          <t>http://www.aduanet.gob.pe/servlet/SgCDUI2?option=una&amp;n=40&amp;codaduana=118&amp;anoprese=2024&amp;numecorre=004849</t>
        </is>
      </c>
      <c r="K1655" t="inlineStr">
        <is>
          <t>2026-09-24T03:30:06.083325+00:00</t>
        </is>
      </c>
    </row>
    <row r="1656">
      <c r="A1656" t="inlineStr">
        <is>
          <t>20572190251</t>
        </is>
      </c>
      <c r="B1656" t="inlineStr">
        <is>
          <t>2024</t>
        </is>
      </c>
      <c r="C1656" t="inlineStr">
        <is>
          <t>11</t>
        </is>
      </c>
      <c r="D1656" t="inlineStr">
        <is>
          <t>118</t>
        </is>
      </c>
      <c r="E1656" t="inlineStr">
        <is>
          <t>6982</t>
        </is>
      </c>
      <c r="F1656" t="inlineStr">
        <is>
          <t>ID</t>
        </is>
      </c>
      <c r="G1656" t="inlineStr">
        <is>
          <t>114363</t>
        </is>
      </c>
      <c r="H1656" t="inlineStr">
        <is>
          <t>07/11/2024</t>
        </is>
      </c>
      <c r="I1656" t="inlineStr">
        <is>
          <t>VERDE</t>
        </is>
      </c>
      <c r="J1656" t="inlineStr">
        <is>
          <t>http://www.aduanet.gob.pe/servlet/SgCDUI2?option=una&amp;n=40&amp;codaduana=118&amp;anoprese=2024&amp;numecorre=114363</t>
        </is>
      </c>
      <c r="K1656" t="inlineStr">
        <is>
          <t>2026-09-24T03:30:06.729862+00:00</t>
        </is>
      </c>
    </row>
    <row r="1657">
      <c r="A1657" t="inlineStr">
        <is>
          <t>20572190251</t>
        </is>
      </c>
      <c r="B1657" t="inlineStr">
        <is>
          <t>2024</t>
        </is>
      </c>
      <c r="C1657" t="inlineStr">
        <is>
          <t>11</t>
        </is>
      </c>
      <c r="D1657" t="inlineStr">
        <is>
          <t>118</t>
        </is>
      </c>
      <c r="E1657" t="inlineStr">
        <is>
          <t>6982</t>
        </is>
      </c>
      <c r="F1657" t="inlineStr">
        <is>
          <t>ID</t>
        </is>
      </c>
      <c r="G1657" t="inlineStr">
        <is>
          <t>120153</t>
        </is>
      </c>
      <c r="H1657" t="inlineStr">
        <is>
          <t>19/11/2024</t>
        </is>
      </c>
      <c r="I1657" t="inlineStr">
        <is>
          <t>VERDE</t>
        </is>
      </c>
      <c r="J1657" t="inlineStr">
        <is>
          <t>http://www.aduanet.gob.pe/servlet/SgCDUI2?option=una&amp;n=40&amp;codaduana=118&amp;anoprese=2024&amp;numecorre=120153</t>
        </is>
      </c>
      <c r="K1657" t="inlineStr">
        <is>
          <t>2026-09-24T03:30:06.729862+00:00</t>
        </is>
      </c>
    </row>
    <row r="1658">
      <c r="A1658" t="inlineStr">
        <is>
          <t>20572190251</t>
        </is>
      </c>
      <c r="B1658" t="inlineStr">
        <is>
          <t>2024</t>
        </is>
      </c>
      <c r="C1658" t="inlineStr">
        <is>
          <t>10</t>
        </is>
      </c>
      <c r="D1658" t="inlineStr">
        <is>
          <t>118</t>
        </is>
      </c>
      <c r="E1658" t="inlineStr">
        <is>
          <t>6982</t>
        </is>
      </c>
      <c r="F1658" t="inlineStr">
        <is>
          <t>EE</t>
        </is>
      </c>
      <c r="G1658" t="inlineStr">
        <is>
          <t>111653</t>
        </is>
      </c>
      <c r="H1658" t="inlineStr">
        <is>
          <t>26/10/2024</t>
        </is>
      </c>
      <c r="I1658" t="inlineStr">
        <is>
          <t>VERDE</t>
        </is>
      </c>
      <c r="J1658" t="inlineStr">
        <is>
          <t>http://www.aduanet.gob.pe/servlet/SgCDUI2?option=una&amp;n=40&amp;codaduana=118&amp;anoprese=2024&amp;numecorre=111653</t>
        </is>
      </c>
      <c r="K1658" t="inlineStr">
        <is>
          <t>2026-09-24T03:30:07.439777+00:00</t>
        </is>
      </c>
    </row>
    <row r="1659">
      <c r="A1659" t="inlineStr">
        <is>
          <t>20572190251</t>
        </is>
      </c>
      <c r="B1659" t="inlineStr">
        <is>
          <t>2024</t>
        </is>
      </c>
      <c r="C1659" t="inlineStr">
        <is>
          <t>10</t>
        </is>
      </c>
      <c r="D1659" t="inlineStr">
        <is>
          <t>118</t>
        </is>
      </c>
      <c r="E1659" t="inlineStr">
        <is>
          <t>6982</t>
        </is>
      </c>
      <c r="F1659" t="inlineStr">
        <is>
          <t>NL</t>
        </is>
      </c>
      <c r="G1659" t="inlineStr">
        <is>
          <t>100310</t>
        </is>
      </c>
      <c r="H1659" t="inlineStr">
        <is>
          <t>02/10/2024</t>
        </is>
      </c>
      <c r="I1659" t="inlineStr">
        <is>
          <t>VERDE</t>
        </is>
      </c>
      <c r="J1659" t="inlineStr">
        <is>
          <t>http://www.aduanet.gob.pe/servlet/SgCDUI2?option=una&amp;n=40&amp;codaduana=118&amp;anoprese=2024&amp;numecorre=100310</t>
        </is>
      </c>
      <c r="K1659" t="inlineStr">
        <is>
          <t>2026-09-24T03:30:08.064767+00:00</t>
        </is>
      </c>
    </row>
    <row r="1660">
      <c r="A1660" t="inlineStr">
        <is>
          <t>20568190450</t>
        </is>
      </c>
      <c r="B1660" t="inlineStr">
        <is>
          <t>2024</t>
        </is>
      </c>
      <c r="C1660" t="inlineStr">
        <is>
          <t>11</t>
        </is>
      </c>
      <c r="D1660" t="inlineStr">
        <is>
          <t>235</t>
        </is>
      </c>
      <c r="E1660" t="inlineStr">
        <is>
          <t>5708</t>
        </is>
      </c>
      <c r="F1660" t="inlineStr">
        <is>
          <t>GB</t>
        </is>
      </c>
      <c r="G1660" t="inlineStr">
        <is>
          <t>077607</t>
        </is>
      </c>
      <c r="H1660" t="inlineStr">
        <is>
          <t>29/11/2024</t>
        </is>
      </c>
      <c r="I1660" t="inlineStr">
        <is>
          <t>VERDE</t>
        </is>
      </c>
      <c r="J1660" t="inlineStr">
        <is>
          <t>http://www.aduanet.gob.pe/servlet/SgCDUI2?option=una&amp;n=40&amp;codaduana=235&amp;anoprese=2024&amp;numecorre=077607</t>
        </is>
      </c>
      <c r="K1660" t="inlineStr">
        <is>
          <t>2026-09-24T03:30:08.693744+00:00</t>
        </is>
      </c>
    </row>
    <row r="1661">
      <c r="A1661" t="inlineStr">
        <is>
          <t>20568190450</t>
        </is>
      </c>
      <c r="B1661" t="inlineStr">
        <is>
          <t>2024</t>
        </is>
      </c>
      <c r="C1661" t="inlineStr">
        <is>
          <t>10</t>
        </is>
      </c>
      <c r="D1661" t="inlineStr">
        <is>
          <t>235</t>
        </is>
      </c>
      <c r="E1661" t="inlineStr">
        <is>
          <t>5708</t>
        </is>
      </c>
      <c r="F1661" t="inlineStr">
        <is>
          <t>GB</t>
        </is>
      </c>
      <c r="G1661" t="inlineStr">
        <is>
          <t>068412</t>
        </is>
      </c>
      <c r="H1661" t="inlineStr">
        <is>
          <t>23/10/2024</t>
        </is>
      </c>
      <c r="I1661" t="inlineStr">
        <is>
          <t>VERDE</t>
        </is>
      </c>
      <c r="J1661" t="inlineStr">
        <is>
          <t>http://www.aduanet.gob.pe/servlet/SgCDUI2?option=una&amp;n=40&amp;codaduana=235&amp;anoprese=2024&amp;numecorre=068412</t>
        </is>
      </c>
      <c r="K1661" t="inlineStr">
        <is>
          <t>2026-09-24T03:30:09.495218+00:00</t>
        </is>
      </c>
    </row>
    <row r="1662">
      <c r="A1662" t="inlineStr">
        <is>
          <t>20568190450</t>
        </is>
      </c>
      <c r="B1662" t="inlineStr">
        <is>
          <t>2024</t>
        </is>
      </c>
      <c r="C1662" t="inlineStr">
        <is>
          <t>9</t>
        </is>
      </c>
      <c r="D1662" t="inlineStr">
        <is>
          <t>235</t>
        </is>
      </c>
      <c r="E1662" t="inlineStr">
        <is>
          <t>5708</t>
        </is>
      </c>
      <c r="F1662" t="inlineStr">
        <is>
          <t>GB</t>
        </is>
      </c>
      <c r="G1662" t="inlineStr">
        <is>
          <t>056362</t>
        </is>
      </c>
      <c r="H1662" t="inlineStr">
        <is>
          <t>15/09/2024</t>
        </is>
      </c>
      <c r="I1662" t="inlineStr">
        <is>
          <t>VERDE</t>
        </is>
      </c>
      <c r="J1662" t="inlineStr">
        <is>
          <t>http://www.aduanet.gob.pe/servlet/SgCDUI2?option=una&amp;n=40&amp;codaduana=235&amp;anoprese=2024&amp;numecorre=056362</t>
        </is>
      </c>
      <c r="K1662" t="inlineStr">
        <is>
          <t>2026-09-24T03:30:10.101587+00:00</t>
        </is>
      </c>
    </row>
    <row r="1663">
      <c r="A1663" t="inlineStr">
        <is>
          <t>20486973219</t>
        </is>
      </c>
      <c r="B1663" t="inlineStr">
        <is>
          <t>2024</t>
        </is>
      </c>
      <c r="C1663" t="inlineStr">
        <is>
          <t>4</t>
        </is>
      </c>
      <c r="D1663" t="inlineStr">
        <is>
          <t>118</t>
        </is>
      </c>
      <c r="E1663" t="inlineStr">
        <is>
          <t>6982</t>
        </is>
      </c>
      <c r="F1663" t="inlineStr">
        <is>
          <t>BE</t>
        </is>
      </c>
      <c r="G1663" t="inlineStr">
        <is>
          <t>036358</t>
        </is>
      </c>
      <c r="H1663" t="inlineStr">
        <is>
          <t>24/04/2024</t>
        </is>
      </c>
      <c r="I1663" t="inlineStr">
        <is>
          <t>VERDE</t>
        </is>
      </c>
      <c r="J1663" t="inlineStr">
        <is>
          <t>http://www.aduanet.gob.pe/servlet/SgCDUI2?option=una&amp;n=40&amp;codaduana=118&amp;anoprese=2024&amp;numecorre=036358</t>
        </is>
      </c>
      <c r="K1663" t="inlineStr">
        <is>
          <t>2026-09-24T03:30:10.726646+00:00</t>
        </is>
      </c>
    </row>
    <row r="1664">
      <c r="A1664" t="inlineStr">
        <is>
          <t>20486973219</t>
        </is>
      </c>
      <c r="B1664" t="inlineStr">
        <is>
          <t>2024</t>
        </is>
      </c>
      <c r="C1664" t="inlineStr">
        <is>
          <t>8</t>
        </is>
      </c>
      <c r="D1664" t="inlineStr">
        <is>
          <t>118</t>
        </is>
      </c>
      <c r="E1664" t="inlineStr">
        <is>
          <t>6982</t>
        </is>
      </c>
      <c r="F1664" t="inlineStr">
        <is>
          <t>IT</t>
        </is>
      </c>
      <c r="G1664" t="inlineStr">
        <is>
          <t>076376</t>
        </is>
      </c>
      <c r="H1664" t="inlineStr">
        <is>
          <t>14/08/2024</t>
        </is>
      </c>
      <c r="I1664" t="inlineStr">
        <is>
          <t>VERDE</t>
        </is>
      </c>
      <c r="J1664" t="inlineStr">
        <is>
          <t>http://www.aduanet.gob.pe/servlet/SgCDUI2?option=una&amp;n=40&amp;codaduana=118&amp;anoprese=2024&amp;numecorre=076376</t>
        </is>
      </c>
      <c r="K1664" t="inlineStr">
        <is>
          <t>2026-09-24T03:30:11.646547+00:00</t>
        </is>
      </c>
    </row>
    <row r="1665">
      <c r="A1665" t="inlineStr">
        <is>
          <t>20486973219</t>
        </is>
      </c>
      <c r="B1665" t="inlineStr">
        <is>
          <t>2024</t>
        </is>
      </c>
      <c r="C1665" t="inlineStr">
        <is>
          <t>8</t>
        </is>
      </c>
      <c r="D1665" t="inlineStr">
        <is>
          <t>118</t>
        </is>
      </c>
      <c r="E1665" t="inlineStr">
        <is>
          <t>6982</t>
        </is>
      </c>
      <c r="F1665" t="inlineStr">
        <is>
          <t>IT</t>
        </is>
      </c>
      <c r="G1665" t="inlineStr">
        <is>
          <t>083166</t>
        </is>
      </c>
      <c r="H1665" t="inlineStr">
        <is>
          <t>28/08/2024</t>
        </is>
      </c>
      <c r="I1665" t="inlineStr">
        <is>
          <t>VERDE</t>
        </is>
      </c>
      <c r="J1665" t="inlineStr">
        <is>
          <t>http://www.aduanet.gob.pe/servlet/SgCDUI2?option=una&amp;n=40&amp;codaduana=118&amp;anoprese=2024&amp;numecorre=083166</t>
        </is>
      </c>
      <c r="K1665" t="inlineStr">
        <is>
          <t>2026-09-24T03:30:11.646547+00:00</t>
        </is>
      </c>
    </row>
    <row r="1666">
      <c r="A1666" t="inlineStr">
        <is>
          <t>20486973219</t>
        </is>
      </c>
      <c r="B1666" t="inlineStr">
        <is>
          <t>2024</t>
        </is>
      </c>
      <c r="C1666" t="inlineStr">
        <is>
          <t>8</t>
        </is>
      </c>
      <c r="D1666" t="inlineStr">
        <is>
          <t>118</t>
        </is>
      </c>
      <c r="E1666" t="inlineStr">
        <is>
          <t>6982</t>
        </is>
      </c>
      <c r="F1666" t="inlineStr">
        <is>
          <t>IT</t>
        </is>
      </c>
      <c r="G1666" t="inlineStr">
        <is>
          <t>086550</t>
        </is>
      </c>
      <c r="H1666" t="inlineStr">
        <is>
          <t>28/08/2024</t>
        </is>
      </c>
      <c r="I1666" t="inlineStr">
        <is>
          <t>VERDE</t>
        </is>
      </c>
      <c r="J1666" t="inlineStr">
        <is>
          <t>http://www.aduanet.gob.pe/servlet/SgCDUI2?option=una&amp;n=40&amp;codaduana=118&amp;anoprese=2024&amp;numecorre=086550</t>
        </is>
      </c>
      <c r="K1666" t="inlineStr">
        <is>
          <t>2026-09-24T03:30:11.646547+00:00</t>
        </is>
      </c>
    </row>
    <row r="1667">
      <c r="A1667" t="inlineStr">
        <is>
          <t>20486973219</t>
        </is>
      </c>
      <c r="B1667" t="inlineStr">
        <is>
          <t>2024</t>
        </is>
      </c>
      <c r="C1667" t="inlineStr">
        <is>
          <t>8</t>
        </is>
      </c>
      <c r="D1667" t="inlineStr">
        <is>
          <t>118</t>
        </is>
      </c>
      <c r="E1667" t="inlineStr">
        <is>
          <t>6982</t>
        </is>
      </c>
      <c r="F1667" t="inlineStr">
        <is>
          <t>IT</t>
        </is>
      </c>
      <c r="G1667" t="inlineStr">
        <is>
          <t>086579</t>
        </is>
      </c>
      <c r="H1667" t="inlineStr">
        <is>
          <t>28/08/2024</t>
        </is>
      </c>
      <c r="I1667" t="inlineStr">
        <is>
          <t>VERDE</t>
        </is>
      </c>
      <c r="J1667" t="inlineStr">
        <is>
          <t>http://www.aduanet.gob.pe/servlet/SgCDUI2?option=una&amp;n=40&amp;codaduana=118&amp;anoprese=2024&amp;numecorre=086579</t>
        </is>
      </c>
      <c r="K1667" t="inlineStr">
        <is>
          <t>2026-09-24T03:30:11.646547+00:00</t>
        </is>
      </c>
    </row>
    <row r="1668">
      <c r="A1668" t="inlineStr">
        <is>
          <t>20486973219</t>
        </is>
      </c>
      <c r="B1668" t="inlineStr">
        <is>
          <t>2024</t>
        </is>
      </c>
      <c r="C1668" t="inlineStr">
        <is>
          <t>1</t>
        </is>
      </c>
      <c r="D1668" t="inlineStr">
        <is>
          <t>118</t>
        </is>
      </c>
      <c r="E1668" t="inlineStr">
        <is>
          <t>6982</t>
        </is>
      </c>
      <c r="F1668" t="inlineStr">
        <is>
          <t>IT</t>
        </is>
      </c>
      <c r="G1668" t="inlineStr">
        <is>
          <t>136279</t>
        </is>
      </c>
      <c r="H1668" t="inlineStr">
        <is>
          <t>06/01/2024</t>
        </is>
      </c>
      <c r="I1668" t="inlineStr">
        <is>
          <t>VERDE</t>
        </is>
      </c>
      <c r="J1668" t="inlineStr">
        <is>
          <t>http://www.aduanet.gob.pe/servlet/SgCDUI2?option=una&amp;n=40&amp;codaduana=118&amp;anoprese=2023&amp;numecorre=136279</t>
        </is>
      </c>
      <c r="K1668" t="inlineStr">
        <is>
          <t>2026-09-24T03:30:12.281846+00:00</t>
        </is>
      </c>
    </row>
    <row r="1669">
      <c r="A1669" t="inlineStr">
        <is>
          <t>20486973219</t>
        </is>
      </c>
      <c r="B1669" t="inlineStr">
        <is>
          <t>2024</t>
        </is>
      </c>
      <c r="C1669" t="inlineStr">
        <is>
          <t>1</t>
        </is>
      </c>
      <c r="D1669" t="inlineStr">
        <is>
          <t>118</t>
        </is>
      </c>
      <c r="E1669" t="inlineStr">
        <is>
          <t>6982</t>
        </is>
      </c>
      <c r="F1669" t="inlineStr">
        <is>
          <t>IT</t>
        </is>
      </c>
      <c r="G1669" t="inlineStr">
        <is>
          <t>003917</t>
        </is>
      </c>
      <c r="H1669" t="inlineStr">
        <is>
          <t>16/01/2024</t>
        </is>
      </c>
      <c r="I1669" t="inlineStr">
        <is>
          <t>VERDE</t>
        </is>
      </c>
      <c r="J1669" t="inlineStr">
        <is>
          <t>http://www.aduanet.gob.pe/servlet/SgCDUI2?option=una&amp;n=40&amp;codaduana=118&amp;anoprese=2024&amp;numecorre=003917</t>
        </is>
      </c>
      <c r="K1669" t="inlineStr">
        <is>
          <t>2026-09-24T03:30:12.281846+00:00</t>
        </is>
      </c>
    </row>
    <row r="1670">
      <c r="A1670" t="inlineStr">
        <is>
          <t>20486973219</t>
        </is>
      </c>
      <c r="B1670" t="inlineStr">
        <is>
          <t>2024</t>
        </is>
      </c>
      <c r="C1670" t="inlineStr">
        <is>
          <t>2</t>
        </is>
      </c>
      <c r="D1670" t="inlineStr">
        <is>
          <t>118</t>
        </is>
      </c>
      <c r="E1670" t="inlineStr">
        <is>
          <t>6982</t>
        </is>
      </c>
      <c r="F1670" t="inlineStr">
        <is>
          <t>IT</t>
        </is>
      </c>
      <c r="G1670" t="inlineStr">
        <is>
          <t>016946</t>
        </is>
      </c>
      <c r="H1670" t="inlineStr">
        <is>
          <t>28/02/2024</t>
        </is>
      </c>
      <c r="I1670" t="inlineStr">
        <is>
          <t>VERDE</t>
        </is>
      </c>
      <c r="J1670" t="inlineStr">
        <is>
          <t>http://www.aduanet.gob.pe/servlet/SgCDUI2?option=una&amp;n=40&amp;codaduana=118&amp;anoprese=2024&amp;numecorre=016946</t>
        </is>
      </c>
      <c r="K1670" t="inlineStr">
        <is>
          <t>2026-09-24T03:30:12.980439+00:00</t>
        </is>
      </c>
    </row>
    <row r="1671">
      <c r="A1671" t="inlineStr">
        <is>
          <t>20486973219</t>
        </is>
      </c>
      <c r="B1671" t="inlineStr">
        <is>
          <t>2024</t>
        </is>
      </c>
      <c r="C1671" t="inlineStr">
        <is>
          <t>7</t>
        </is>
      </c>
      <c r="D1671" t="inlineStr">
        <is>
          <t>118</t>
        </is>
      </c>
      <c r="E1671" t="inlineStr">
        <is>
          <t>6982</t>
        </is>
      </c>
      <c r="F1671" t="inlineStr">
        <is>
          <t>BE</t>
        </is>
      </c>
      <c r="G1671" t="inlineStr">
        <is>
          <t>070380</t>
        </is>
      </c>
      <c r="H1671" t="inlineStr">
        <is>
          <t>26/07/2024</t>
        </is>
      </c>
      <c r="I1671" t="inlineStr">
        <is>
          <t>VERDE</t>
        </is>
      </c>
      <c r="J1671" t="inlineStr">
        <is>
          <t>http://www.aduanet.gob.pe/servlet/SgCDUI2?option=una&amp;n=40&amp;codaduana=118&amp;anoprese=2024&amp;numecorre=070380</t>
        </is>
      </c>
      <c r="K1671" t="inlineStr">
        <is>
          <t>2026-09-24T03:30:13.675555+00:00</t>
        </is>
      </c>
    </row>
    <row r="1672">
      <c r="A1672" t="inlineStr">
        <is>
          <t>20486973219</t>
        </is>
      </c>
      <c r="B1672" t="inlineStr">
        <is>
          <t>2024</t>
        </is>
      </c>
      <c r="C1672" t="inlineStr">
        <is>
          <t>7</t>
        </is>
      </c>
      <c r="D1672" t="inlineStr">
        <is>
          <t>118</t>
        </is>
      </c>
      <c r="E1672" t="inlineStr">
        <is>
          <t>6982</t>
        </is>
      </c>
      <c r="F1672" t="inlineStr">
        <is>
          <t>IT</t>
        </is>
      </c>
      <c r="G1672" t="inlineStr">
        <is>
          <t>058587</t>
        </is>
      </c>
      <c r="H1672" t="inlineStr">
        <is>
          <t>02/07/2024</t>
        </is>
      </c>
      <c r="I1672" t="inlineStr">
        <is>
          <t>VERDE</t>
        </is>
      </c>
      <c r="J1672" t="inlineStr">
        <is>
          <t>http://www.aduanet.gob.pe/servlet/SgCDUI2?option=una&amp;n=40&amp;codaduana=118&amp;anoprese=2024&amp;numecorre=058587</t>
        </is>
      </c>
      <c r="K1672" t="inlineStr">
        <is>
          <t>2026-09-24T03:30:14.437386+00:00</t>
        </is>
      </c>
    </row>
    <row r="1673">
      <c r="A1673" t="inlineStr">
        <is>
          <t>20486973219</t>
        </is>
      </c>
      <c r="B1673" t="inlineStr">
        <is>
          <t>2024</t>
        </is>
      </c>
      <c r="C1673" t="inlineStr">
        <is>
          <t>7</t>
        </is>
      </c>
      <c r="D1673" t="inlineStr">
        <is>
          <t>118</t>
        </is>
      </c>
      <c r="E1673" t="inlineStr">
        <is>
          <t>6982</t>
        </is>
      </c>
      <c r="F1673" t="inlineStr">
        <is>
          <t>IT</t>
        </is>
      </c>
      <c r="G1673" t="inlineStr">
        <is>
          <t>064406</t>
        </is>
      </c>
      <c r="H1673" t="inlineStr">
        <is>
          <t>17/07/2024</t>
        </is>
      </c>
      <c r="I1673" t="inlineStr">
        <is>
          <t>VERDE</t>
        </is>
      </c>
      <c r="J1673" t="inlineStr">
        <is>
          <t>http://www.aduanet.gob.pe/servlet/SgCDUI2?option=una&amp;n=40&amp;codaduana=118&amp;anoprese=2024&amp;numecorre=064406</t>
        </is>
      </c>
      <c r="K1673" t="inlineStr">
        <is>
          <t>2026-09-24T03:30:14.437386+00:00</t>
        </is>
      </c>
    </row>
    <row r="1674">
      <c r="A1674" t="inlineStr">
        <is>
          <t>20486973219</t>
        </is>
      </c>
      <c r="B1674" t="inlineStr">
        <is>
          <t>2024</t>
        </is>
      </c>
      <c r="C1674" t="inlineStr">
        <is>
          <t>7</t>
        </is>
      </c>
      <c r="D1674" t="inlineStr">
        <is>
          <t>118</t>
        </is>
      </c>
      <c r="E1674" t="inlineStr">
        <is>
          <t>6982</t>
        </is>
      </c>
      <c r="F1674" t="inlineStr">
        <is>
          <t>IT</t>
        </is>
      </c>
      <c r="G1674" t="inlineStr">
        <is>
          <t>069517</t>
        </is>
      </c>
      <c r="H1674" t="inlineStr">
        <is>
          <t>23/07/2024</t>
        </is>
      </c>
      <c r="I1674" t="inlineStr">
        <is>
          <t>VERDE</t>
        </is>
      </c>
      <c r="J1674" t="inlineStr">
        <is>
          <t>http://www.aduanet.gob.pe/servlet/SgCDUI2?option=una&amp;n=40&amp;codaduana=118&amp;anoprese=2024&amp;numecorre=069517</t>
        </is>
      </c>
      <c r="K1674" t="inlineStr">
        <is>
          <t>2026-09-24T03:30:14.437386+00:00</t>
        </is>
      </c>
    </row>
    <row r="1675">
      <c r="A1675" t="inlineStr">
        <is>
          <t>20486973219</t>
        </is>
      </c>
      <c r="B1675" t="inlineStr">
        <is>
          <t>2024</t>
        </is>
      </c>
      <c r="C1675" t="inlineStr">
        <is>
          <t>7</t>
        </is>
      </c>
      <c r="D1675" t="inlineStr">
        <is>
          <t>118</t>
        </is>
      </c>
      <c r="E1675" t="inlineStr">
        <is>
          <t>6982</t>
        </is>
      </c>
      <c r="F1675" t="inlineStr">
        <is>
          <t>IT</t>
        </is>
      </c>
      <c r="G1675" t="inlineStr">
        <is>
          <t>069527</t>
        </is>
      </c>
      <c r="H1675" t="inlineStr">
        <is>
          <t>23/07/2024</t>
        </is>
      </c>
      <c r="I1675" t="inlineStr">
        <is>
          <t>VERDE</t>
        </is>
      </c>
      <c r="J1675" t="inlineStr">
        <is>
          <t>http://www.aduanet.gob.pe/servlet/SgCDUI2?option=una&amp;n=40&amp;codaduana=118&amp;anoprese=2024&amp;numecorre=069527</t>
        </is>
      </c>
      <c r="K1675" t="inlineStr">
        <is>
          <t>2026-09-24T03:30:14.437386+00:00</t>
        </is>
      </c>
    </row>
    <row r="1676">
      <c r="A1676" t="inlineStr">
        <is>
          <t>20486973219</t>
        </is>
      </c>
      <c r="B1676" t="inlineStr">
        <is>
          <t>2024</t>
        </is>
      </c>
      <c r="C1676" t="inlineStr">
        <is>
          <t>7</t>
        </is>
      </c>
      <c r="D1676" t="inlineStr">
        <is>
          <t>118</t>
        </is>
      </c>
      <c r="E1676" t="inlineStr">
        <is>
          <t>6982</t>
        </is>
      </c>
      <c r="F1676" t="inlineStr">
        <is>
          <t>IT</t>
        </is>
      </c>
      <c r="G1676" t="inlineStr">
        <is>
          <t>069537</t>
        </is>
      </c>
      <c r="H1676" t="inlineStr">
        <is>
          <t>23/07/2024</t>
        </is>
      </c>
      <c r="I1676" t="inlineStr">
        <is>
          <t>VERDE</t>
        </is>
      </c>
      <c r="J1676" t="inlineStr">
        <is>
          <t>http://www.aduanet.gob.pe/servlet/SgCDUI2?option=una&amp;n=40&amp;codaduana=118&amp;anoprese=2024&amp;numecorre=069537</t>
        </is>
      </c>
      <c r="K1676" t="inlineStr">
        <is>
          <t>2026-09-24T03:30:14.437386+00:00</t>
        </is>
      </c>
    </row>
    <row r="1677">
      <c r="A1677" t="inlineStr">
        <is>
          <t>20486973219</t>
        </is>
      </c>
      <c r="B1677" t="inlineStr">
        <is>
          <t>2024</t>
        </is>
      </c>
      <c r="C1677" t="inlineStr">
        <is>
          <t>7</t>
        </is>
      </c>
      <c r="D1677" t="inlineStr">
        <is>
          <t>118</t>
        </is>
      </c>
      <c r="E1677" t="inlineStr">
        <is>
          <t>6982</t>
        </is>
      </c>
      <c r="F1677" t="inlineStr">
        <is>
          <t>IT</t>
        </is>
      </c>
      <c r="G1677" t="inlineStr">
        <is>
          <t>074193</t>
        </is>
      </c>
      <c r="H1677" t="inlineStr">
        <is>
          <t>30/07/2024</t>
        </is>
      </c>
      <c r="I1677" t="inlineStr">
        <is>
          <t>VERDE</t>
        </is>
      </c>
      <c r="J1677" t="inlineStr">
        <is>
          <t>http://www.aduanet.gob.pe/servlet/SgCDUI2?option=una&amp;n=40&amp;codaduana=118&amp;anoprese=2024&amp;numecorre=074193</t>
        </is>
      </c>
      <c r="K1677" t="inlineStr">
        <is>
          <t>2026-09-24T03:30:14.437386+00:00</t>
        </is>
      </c>
    </row>
    <row r="1678">
      <c r="A1678" t="inlineStr">
        <is>
          <t>20486973219</t>
        </is>
      </c>
      <c r="B1678" t="inlineStr">
        <is>
          <t>2024</t>
        </is>
      </c>
      <c r="C1678" t="inlineStr">
        <is>
          <t>7</t>
        </is>
      </c>
      <c r="D1678" t="inlineStr">
        <is>
          <t>118</t>
        </is>
      </c>
      <c r="E1678" t="inlineStr">
        <is>
          <t>6982</t>
        </is>
      </c>
      <c r="F1678" t="inlineStr">
        <is>
          <t>IT</t>
        </is>
      </c>
      <c r="G1678" t="inlineStr">
        <is>
          <t>074207</t>
        </is>
      </c>
      <c r="H1678" t="inlineStr">
        <is>
          <t>30/07/2024</t>
        </is>
      </c>
      <c r="I1678" t="inlineStr">
        <is>
          <t>VERDE</t>
        </is>
      </c>
      <c r="J1678" t="inlineStr">
        <is>
          <t>http://www.aduanet.gob.pe/servlet/SgCDUI2?option=una&amp;n=40&amp;codaduana=118&amp;anoprese=2024&amp;numecorre=074207</t>
        </is>
      </c>
      <c r="K1678" t="inlineStr">
        <is>
          <t>2026-09-24T03:30:14.437386+00:00</t>
        </is>
      </c>
    </row>
    <row r="1679">
      <c r="A1679" t="inlineStr">
        <is>
          <t>20486973219</t>
        </is>
      </c>
      <c r="B1679" t="inlineStr">
        <is>
          <t>2024</t>
        </is>
      </c>
      <c r="C1679" t="inlineStr">
        <is>
          <t>7</t>
        </is>
      </c>
      <c r="D1679" t="inlineStr">
        <is>
          <t>118</t>
        </is>
      </c>
      <c r="E1679" t="inlineStr">
        <is>
          <t>6982</t>
        </is>
      </c>
      <c r="F1679" t="inlineStr">
        <is>
          <t>NL</t>
        </is>
      </c>
      <c r="G1679" t="inlineStr">
        <is>
          <t>067926</t>
        </is>
      </c>
      <c r="H1679" t="inlineStr">
        <is>
          <t>18/07/2024</t>
        </is>
      </c>
      <c r="I1679" t="inlineStr">
        <is>
          <t>VERDE</t>
        </is>
      </c>
      <c r="J1679" t="inlineStr">
        <is>
          <t>http://www.aduanet.gob.pe/servlet/SgCDUI2?option=una&amp;n=40&amp;codaduana=118&amp;anoprese=2024&amp;numecorre=067926</t>
        </is>
      </c>
      <c r="K1679" t="inlineStr">
        <is>
          <t>2026-09-24T03:30:15.141306+00:00</t>
        </is>
      </c>
    </row>
    <row r="1680">
      <c r="A1680" t="inlineStr">
        <is>
          <t>20486973219</t>
        </is>
      </c>
      <c r="B1680" t="inlineStr">
        <is>
          <t>2024</t>
        </is>
      </c>
      <c r="C1680" t="inlineStr">
        <is>
          <t>6</t>
        </is>
      </c>
      <c r="D1680" t="inlineStr">
        <is>
          <t>118</t>
        </is>
      </c>
      <c r="E1680" t="inlineStr">
        <is>
          <t>6982</t>
        </is>
      </c>
      <c r="F1680" t="inlineStr">
        <is>
          <t>BE</t>
        </is>
      </c>
      <c r="G1680" t="inlineStr">
        <is>
          <t>055719</t>
        </is>
      </c>
      <c r="H1680" t="inlineStr">
        <is>
          <t>20/06/2024</t>
        </is>
      </c>
      <c r="I1680" t="inlineStr">
        <is>
          <t>VERDE</t>
        </is>
      </c>
      <c r="J1680" t="inlineStr">
        <is>
          <t>http://www.aduanet.gob.pe/servlet/SgCDUI2?option=una&amp;n=40&amp;codaduana=118&amp;anoprese=2024&amp;numecorre=055719</t>
        </is>
      </c>
      <c r="K1680" t="inlineStr">
        <is>
          <t>2026-09-24T03:30:15.849387+00:00</t>
        </is>
      </c>
    </row>
    <row r="1681">
      <c r="A1681" t="inlineStr">
        <is>
          <t>20486973219</t>
        </is>
      </c>
      <c r="B1681" t="inlineStr">
        <is>
          <t>2024</t>
        </is>
      </c>
      <c r="C1681" t="inlineStr">
        <is>
          <t>6</t>
        </is>
      </c>
      <c r="D1681" t="inlineStr">
        <is>
          <t>118</t>
        </is>
      </c>
      <c r="E1681" t="inlineStr">
        <is>
          <t>6982</t>
        </is>
      </c>
      <c r="F1681" t="inlineStr">
        <is>
          <t>BE</t>
        </is>
      </c>
      <c r="G1681" t="inlineStr">
        <is>
          <t>056835</t>
        </is>
      </c>
      <c r="H1681" t="inlineStr">
        <is>
          <t>25/06/2024</t>
        </is>
      </c>
      <c r="I1681" t="inlineStr">
        <is>
          <t>VERDE</t>
        </is>
      </c>
      <c r="J1681" t="inlineStr">
        <is>
          <t>http://www.aduanet.gob.pe/servlet/SgCDUI2?option=una&amp;n=40&amp;codaduana=118&amp;anoprese=2024&amp;numecorre=056835</t>
        </is>
      </c>
      <c r="K1681" t="inlineStr">
        <is>
          <t>2026-09-24T03:30:15.849387+00:00</t>
        </is>
      </c>
    </row>
    <row r="1682">
      <c r="A1682" t="inlineStr">
        <is>
          <t>20486973219</t>
        </is>
      </c>
      <c r="B1682" t="inlineStr">
        <is>
          <t>2024</t>
        </is>
      </c>
      <c r="C1682" t="inlineStr">
        <is>
          <t>6</t>
        </is>
      </c>
      <c r="D1682" t="inlineStr">
        <is>
          <t>118</t>
        </is>
      </c>
      <c r="E1682" t="inlineStr">
        <is>
          <t>6982</t>
        </is>
      </c>
      <c r="F1682" t="inlineStr">
        <is>
          <t>IT</t>
        </is>
      </c>
      <c r="G1682" t="inlineStr">
        <is>
          <t>050824</t>
        </is>
      </c>
      <c r="H1682" t="inlineStr">
        <is>
          <t>04/06/2024</t>
        </is>
      </c>
      <c r="I1682" t="inlineStr">
        <is>
          <t>VERDE</t>
        </is>
      </c>
      <c r="J1682" t="inlineStr">
        <is>
          <t>http://www.aduanet.gob.pe/servlet/SgCDUI2?option=una&amp;n=40&amp;codaduana=118&amp;anoprese=2024&amp;numecorre=050824</t>
        </is>
      </c>
      <c r="K1682" t="inlineStr">
        <is>
          <t>2026-09-24T03:30:16.575479+00:00</t>
        </is>
      </c>
    </row>
    <row r="1683">
      <c r="A1683" t="inlineStr">
        <is>
          <t>20486973219</t>
        </is>
      </c>
      <c r="B1683" t="inlineStr">
        <is>
          <t>2024</t>
        </is>
      </c>
      <c r="C1683" t="inlineStr">
        <is>
          <t>6</t>
        </is>
      </c>
      <c r="D1683" t="inlineStr">
        <is>
          <t>118</t>
        </is>
      </c>
      <c r="E1683" t="inlineStr">
        <is>
          <t>6982</t>
        </is>
      </c>
      <c r="F1683" t="inlineStr">
        <is>
          <t>IT</t>
        </is>
      </c>
      <c r="G1683" t="inlineStr">
        <is>
          <t>050827</t>
        </is>
      </c>
      <c r="H1683" t="inlineStr">
        <is>
          <t>04/06/2024</t>
        </is>
      </c>
      <c r="I1683" t="inlineStr">
        <is>
          <t>VERDE</t>
        </is>
      </c>
      <c r="J1683" t="inlineStr">
        <is>
          <t>http://www.aduanet.gob.pe/servlet/SgCDUI2?option=una&amp;n=40&amp;codaduana=118&amp;anoprese=2024&amp;numecorre=050827</t>
        </is>
      </c>
      <c r="K1683" t="inlineStr">
        <is>
          <t>2026-09-24T03:30:16.575479+00:00</t>
        </is>
      </c>
    </row>
    <row r="1684">
      <c r="A1684" t="inlineStr">
        <is>
          <t>20486973219</t>
        </is>
      </c>
      <c r="B1684" t="inlineStr">
        <is>
          <t>2024</t>
        </is>
      </c>
      <c r="C1684" t="inlineStr">
        <is>
          <t>6</t>
        </is>
      </c>
      <c r="D1684" t="inlineStr">
        <is>
          <t>118</t>
        </is>
      </c>
      <c r="E1684" t="inlineStr">
        <is>
          <t>6982</t>
        </is>
      </c>
      <c r="F1684" t="inlineStr">
        <is>
          <t>NL</t>
        </is>
      </c>
      <c r="G1684" t="inlineStr">
        <is>
          <t>058596</t>
        </is>
      </c>
      <c r="H1684" t="inlineStr">
        <is>
          <t>27/06/2024</t>
        </is>
      </c>
      <c r="I1684" t="inlineStr">
        <is>
          <t>VERDE</t>
        </is>
      </c>
      <c r="J1684" t="inlineStr">
        <is>
          <t>http://www.aduanet.gob.pe/servlet/SgCDUI2?option=una&amp;n=40&amp;codaduana=118&amp;anoprese=2024&amp;numecorre=058596</t>
        </is>
      </c>
      <c r="K1684" t="inlineStr">
        <is>
          <t>2026-09-24T03:30:17.287687+00:00</t>
        </is>
      </c>
    </row>
    <row r="1685">
      <c r="A1685" t="inlineStr">
        <is>
          <t>20486973219</t>
        </is>
      </c>
      <c r="B1685" t="inlineStr">
        <is>
          <t>2024</t>
        </is>
      </c>
      <c r="C1685" t="inlineStr">
        <is>
          <t>11</t>
        </is>
      </c>
      <c r="D1685" t="inlineStr">
        <is>
          <t>118</t>
        </is>
      </c>
      <c r="E1685" t="inlineStr">
        <is>
          <t>6982</t>
        </is>
      </c>
      <c r="F1685" t="inlineStr">
        <is>
          <t>BE</t>
        </is>
      </c>
      <c r="G1685" t="inlineStr">
        <is>
          <t>116320</t>
        </is>
      </c>
      <c r="H1685" t="inlineStr">
        <is>
          <t>26/11/2024</t>
        </is>
      </c>
      <c r="I1685" t="inlineStr">
        <is>
          <t>VERDE</t>
        </is>
      </c>
      <c r="J1685" t="inlineStr">
        <is>
          <t>http://www.aduanet.gob.pe/servlet/SgCDUI2?option=una&amp;n=40&amp;codaduana=118&amp;anoprese=2024&amp;numecorre=116320</t>
        </is>
      </c>
      <c r="K1685" t="inlineStr">
        <is>
          <t>2026-09-24T03:30:18.017620+00:00</t>
        </is>
      </c>
    </row>
    <row r="1686">
      <c r="A1686" t="inlineStr">
        <is>
          <t>20486973219</t>
        </is>
      </c>
      <c r="B1686" t="inlineStr">
        <is>
          <t>2024</t>
        </is>
      </c>
      <c r="C1686" t="inlineStr">
        <is>
          <t>11</t>
        </is>
      </c>
      <c r="D1686" t="inlineStr">
        <is>
          <t>118</t>
        </is>
      </c>
      <c r="E1686" t="inlineStr">
        <is>
          <t>6982</t>
        </is>
      </c>
      <c r="F1686" t="inlineStr">
        <is>
          <t>IT</t>
        </is>
      </c>
      <c r="G1686" t="inlineStr">
        <is>
          <t>110659</t>
        </is>
      </c>
      <c r="H1686" t="inlineStr">
        <is>
          <t>13/11/2024</t>
        </is>
      </c>
      <c r="I1686" t="inlineStr">
        <is>
          <t>VERDE</t>
        </is>
      </c>
      <c r="J1686" t="inlineStr">
        <is>
          <t>http://www.aduanet.gob.pe/servlet/SgCDUI2?option=una&amp;n=40&amp;codaduana=118&amp;anoprese=2024&amp;numecorre=110659</t>
        </is>
      </c>
      <c r="K1686" t="inlineStr">
        <is>
          <t>2026-09-24T03:30:18.725583+00:00</t>
        </is>
      </c>
    </row>
    <row r="1687">
      <c r="A1687" t="inlineStr">
        <is>
          <t>20486973219</t>
        </is>
      </c>
      <c r="B1687" t="inlineStr">
        <is>
          <t>2024</t>
        </is>
      </c>
      <c r="C1687" t="inlineStr">
        <is>
          <t>11</t>
        </is>
      </c>
      <c r="D1687" t="inlineStr">
        <is>
          <t>118</t>
        </is>
      </c>
      <c r="E1687" t="inlineStr">
        <is>
          <t>6982</t>
        </is>
      </c>
      <c r="F1687" t="inlineStr">
        <is>
          <t>NL</t>
        </is>
      </c>
      <c r="G1687" t="inlineStr">
        <is>
          <t>114541</t>
        </is>
      </c>
      <c r="H1687" t="inlineStr">
        <is>
          <t>06/11/2024</t>
        </is>
      </c>
      <c r="I1687" t="inlineStr">
        <is>
          <t>VERDE</t>
        </is>
      </c>
      <c r="J1687" t="inlineStr">
        <is>
          <t>http://www.aduanet.gob.pe/servlet/SgCDUI2?option=una&amp;n=40&amp;codaduana=118&amp;anoprese=2024&amp;numecorre=114541</t>
        </is>
      </c>
      <c r="K1687" t="inlineStr">
        <is>
          <t>2026-09-24T03:30:19.428340+00:00</t>
        </is>
      </c>
    </row>
    <row r="1688">
      <c r="A1688" t="inlineStr">
        <is>
          <t>20486973219</t>
        </is>
      </c>
      <c r="B1688" t="inlineStr">
        <is>
          <t>2024</t>
        </is>
      </c>
      <c r="C1688" t="inlineStr">
        <is>
          <t>11</t>
        </is>
      </c>
      <c r="D1688" t="inlineStr">
        <is>
          <t>118</t>
        </is>
      </c>
      <c r="E1688" t="inlineStr">
        <is>
          <t>6982</t>
        </is>
      </c>
      <c r="F1688" t="inlineStr">
        <is>
          <t>NL</t>
        </is>
      </c>
      <c r="G1688" t="inlineStr">
        <is>
          <t>116027</t>
        </is>
      </c>
      <c r="H1688" t="inlineStr">
        <is>
          <t>14/11/2024</t>
        </is>
      </c>
      <c r="I1688" t="inlineStr">
        <is>
          <t>VERDE</t>
        </is>
      </c>
      <c r="J1688" t="inlineStr">
        <is>
          <t>http://www.aduanet.gob.pe/servlet/SgCDUI2?option=una&amp;n=40&amp;codaduana=118&amp;anoprese=2024&amp;numecorre=116027</t>
        </is>
      </c>
      <c r="K1688" t="inlineStr">
        <is>
          <t>2026-09-24T03:30:19.428340+00:00</t>
        </is>
      </c>
    </row>
    <row r="1689">
      <c r="A1689" t="inlineStr">
        <is>
          <t>20486973219</t>
        </is>
      </c>
      <c r="B1689" t="inlineStr">
        <is>
          <t>2024</t>
        </is>
      </c>
      <c r="C1689" t="inlineStr">
        <is>
          <t>11</t>
        </is>
      </c>
      <c r="D1689" t="inlineStr">
        <is>
          <t>118</t>
        </is>
      </c>
      <c r="E1689" t="inlineStr">
        <is>
          <t>6982</t>
        </is>
      </c>
      <c r="F1689" t="inlineStr">
        <is>
          <t>NL</t>
        </is>
      </c>
      <c r="G1689" t="inlineStr">
        <is>
          <t>116028</t>
        </is>
      </c>
      <c r="H1689" t="inlineStr">
        <is>
          <t>14/11/2024</t>
        </is>
      </c>
      <c r="I1689" t="inlineStr">
        <is>
          <t>VERDE</t>
        </is>
      </c>
      <c r="J1689" t="inlineStr">
        <is>
          <t>http://www.aduanet.gob.pe/servlet/SgCDUI2?option=una&amp;n=40&amp;codaduana=118&amp;anoprese=2024&amp;numecorre=116028</t>
        </is>
      </c>
      <c r="K1689" t="inlineStr">
        <is>
          <t>2026-09-24T03:30:19.428340+00:00</t>
        </is>
      </c>
    </row>
    <row r="1690">
      <c r="A1690" t="inlineStr">
        <is>
          <t>20486973219</t>
        </is>
      </c>
      <c r="B1690" t="inlineStr">
        <is>
          <t>2024</t>
        </is>
      </c>
      <c r="C1690" t="inlineStr">
        <is>
          <t>10</t>
        </is>
      </c>
      <c r="D1690" t="inlineStr">
        <is>
          <t>118</t>
        </is>
      </c>
      <c r="E1690" t="inlineStr">
        <is>
          <t>6982</t>
        </is>
      </c>
      <c r="F1690" t="inlineStr">
        <is>
          <t>BE</t>
        </is>
      </c>
      <c r="G1690" t="inlineStr">
        <is>
          <t>106210</t>
        </is>
      </c>
      <c r="H1690" t="inlineStr">
        <is>
          <t>16/10/2024</t>
        </is>
      </c>
      <c r="I1690" t="inlineStr">
        <is>
          <t>VERDE</t>
        </is>
      </c>
      <c r="J1690" t="inlineStr">
        <is>
          <t>http://www.aduanet.gob.pe/servlet/SgCDUI2?option=una&amp;n=40&amp;codaduana=118&amp;anoprese=2024&amp;numecorre=106210</t>
        </is>
      </c>
      <c r="K1690" t="inlineStr">
        <is>
          <t>2026-09-24T03:30:20.049698+00:00</t>
        </is>
      </c>
    </row>
    <row r="1691">
      <c r="A1691" t="inlineStr">
        <is>
          <t>20486973219</t>
        </is>
      </c>
      <c r="B1691" t="inlineStr">
        <is>
          <t>2024</t>
        </is>
      </c>
      <c r="C1691" t="inlineStr">
        <is>
          <t>10</t>
        </is>
      </c>
      <c r="D1691" t="inlineStr">
        <is>
          <t>118</t>
        </is>
      </c>
      <c r="E1691" t="inlineStr">
        <is>
          <t>6982</t>
        </is>
      </c>
      <c r="F1691" t="inlineStr">
        <is>
          <t>IT</t>
        </is>
      </c>
      <c r="G1691" t="inlineStr">
        <is>
          <t>103441</t>
        </is>
      </c>
      <c r="H1691" t="inlineStr">
        <is>
          <t>09/10/2024</t>
        </is>
      </c>
      <c r="I1691" t="inlineStr">
        <is>
          <t>VERDE</t>
        </is>
      </c>
      <c r="J1691" t="inlineStr">
        <is>
          <t>http://www.aduanet.gob.pe/servlet/SgCDUI2?option=una&amp;n=40&amp;codaduana=118&amp;anoprese=2024&amp;numecorre=103441</t>
        </is>
      </c>
      <c r="K1691" t="inlineStr">
        <is>
          <t>2026-09-24T03:30:20.665242+00:00</t>
        </is>
      </c>
    </row>
    <row r="1692">
      <c r="A1692" t="inlineStr">
        <is>
          <t>20486973219</t>
        </is>
      </c>
      <c r="B1692" t="inlineStr">
        <is>
          <t>2024</t>
        </is>
      </c>
      <c r="C1692" t="inlineStr">
        <is>
          <t>10</t>
        </is>
      </c>
      <c r="D1692" t="inlineStr">
        <is>
          <t>118</t>
        </is>
      </c>
      <c r="E1692" t="inlineStr">
        <is>
          <t>6982</t>
        </is>
      </c>
      <c r="F1692" t="inlineStr">
        <is>
          <t>IT</t>
        </is>
      </c>
      <c r="G1692" t="inlineStr">
        <is>
          <t>106213</t>
        </is>
      </c>
      <c r="H1692" t="inlineStr">
        <is>
          <t>16/10/2024</t>
        </is>
      </c>
      <c r="I1692" t="inlineStr">
        <is>
          <t>VERDE</t>
        </is>
      </c>
      <c r="J1692" t="inlineStr">
        <is>
          <t>http://www.aduanet.gob.pe/servlet/SgCDUI2?option=una&amp;n=40&amp;codaduana=118&amp;anoprese=2024&amp;numecorre=106213</t>
        </is>
      </c>
      <c r="K1692" t="inlineStr">
        <is>
          <t>2026-09-24T03:30:20.665242+00:00</t>
        </is>
      </c>
    </row>
    <row r="1693">
      <c r="A1693" t="inlineStr">
        <is>
          <t>20486973219</t>
        </is>
      </c>
      <c r="B1693" t="inlineStr">
        <is>
          <t>2024</t>
        </is>
      </c>
      <c r="C1693" t="inlineStr">
        <is>
          <t>9</t>
        </is>
      </c>
      <c r="D1693" t="inlineStr">
        <is>
          <t>118</t>
        </is>
      </c>
      <c r="E1693" t="inlineStr">
        <is>
          <t>6982</t>
        </is>
      </c>
      <c r="F1693" t="inlineStr">
        <is>
          <t>BE</t>
        </is>
      </c>
      <c r="G1693" t="inlineStr">
        <is>
          <t>095783</t>
        </is>
      </c>
      <c r="H1693" t="inlineStr">
        <is>
          <t>18/09/2024</t>
        </is>
      </c>
      <c r="I1693" t="inlineStr">
        <is>
          <t>VERDE</t>
        </is>
      </c>
      <c r="J1693" t="inlineStr">
        <is>
          <t>http://www.aduanet.gob.pe/servlet/SgCDUI2?option=una&amp;n=40&amp;codaduana=118&amp;anoprese=2024&amp;numecorre=095783</t>
        </is>
      </c>
      <c r="K1693" t="inlineStr">
        <is>
          <t>2026-09-24T03:30:21.488788+00:00</t>
        </is>
      </c>
    </row>
    <row r="1694">
      <c r="A1694" t="inlineStr">
        <is>
          <t>20486973219</t>
        </is>
      </c>
      <c r="B1694" t="inlineStr">
        <is>
          <t>2024</t>
        </is>
      </c>
      <c r="C1694" t="inlineStr">
        <is>
          <t>9</t>
        </is>
      </c>
      <c r="D1694" t="inlineStr">
        <is>
          <t>118</t>
        </is>
      </c>
      <c r="E1694" t="inlineStr">
        <is>
          <t>6982</t>
        </is>
      </c>
      <c r="F1694" t="inlineStr">
        <is>
          <t>IT</t>
        </is>
      </c>
      <c r="G1694" t="inlineStr">
        <is>
          <t>091015</t>
        </is>
      </c>
      <c r="H1694" t="inlineStr">
        <is>
          <t>11/09/2024</t>
        </is>
      </c>
      <c r="I1694" t="inlineStr">
        <is>
          <t>VERDE</t>
        </is>
      </c>
      <c r="J1694" t="inlineStr">
        <is>
          <t>http://www.aduanet.gob.pe/servlet/SgCDUI2?option=una&amp;n=40&amp;codaduana=118&amp;anoprese=2024&amp;numecorre=091015</t>
        </is>
      </c>
      <c r="K1694" t="inlineStr">
        <is>
          <t>2026-09-24T03:30:22.198844+00:00</t>
        </is>
      </c>
    </row>
    <row r="1695">
      <c r="A1695" t="inlineStr">
        <is>
          <t>20486973219</t>
        </is>
      </c>
      <c r="B1695" t="inlineStr">
        <is>
          <t>2024</t>
        </is>
      </c>
      <c r="C1695" t="inlineStr">
        <is>
          <t>9</t>
        </is>
      </c>
      <c r="D1695" t="inlineStr">
        <is>
          <t>118</t>
        </is>
      </c>
      <c r="E1695" t="inlineStr">
        <is>
          <t>6982</t>
        </is>
      </c>
      <c r="F1695" t="inlineStr">
        <is>
          <t>IT</t>
        </is>
      </c>
      <c r="G1695" t="inlineStr">
        <is>
          <t>091012</t>
        </is>
      </c>
      <c r="H1695" t="inlineStr">
        <is>
          <t>18/09/2024</t>
        </is>
      </c>
      <c r="I1695" t="inlineStr">
        <is>
          <t>VERDE</t>
        </is>
      </c>
      <c r="J1695" t="inlineStr">
        <is>
          <t>http://www.aduanet.gob.pe/servlet/SgCDUI2?option=una&amp;n=40&amp;codaduana=118&amp;anoprese=2024&amp;numecorre=091012</t>
        </is>
      </c>
      <c r="K1695" t="inlineStr">
        <is>
          <t>2026-09-24T03:30:22.198844+00:00</t>
        </is>
      </c>
    </row>
    <row r="1696">
      <c r="A1696" t="inlineStr">
        <is>
          <t>20486973219</t>
        </is>
      </c>
      <c r="B1696" t="inlineStr">
        <is>
          <t>2024</t>
        </is>
      </c>
      <c r="C1696" t="inlineStr">
        <is>
          <t>9</t>
        </is>
      </c>
      <c r="D1696" t="inlineStr">
        <is>
          <t>118</t>
        </is>
      </c>
      <c r="E1696" t="inlineStr">
        <is>
          <t>6982</t>
        </is>
      </c>
      <c r="F1696" t="inlineStr">
        <is>
          <t>NL</t>
        </is>
      </c>
      <c r="G1696" t="inlineStr">
        <is>
          <t>091135</t>
        </is>
      </c>
      <c r="H1696" t="inlineStr">
        <is>
          <t>12/09/2024</t>
        </is>
      </c>
      <c r="I1696" t="inlineStr">
        <is>
          <t>VERDE</t>
        </is>
      </c>
      <c r="J1696" t="inlineStr">
        <is>
          <t>http://www.aduanet.gob.pe/servlet/SgCDUI2?option=una&amp;n=40&amp;codaduana=118&amp;anoprese=2024&amp;numecorre=091135</t>
        </is>
      </c>
      <c r="K1696" t="inlineStr">
        <is>
          <t>2026-09-24T03:30:23.121799+00:00</t>
        </is>
      </c>
    </row>
    <row r="1697">
      <c r="A1697" t="inlineStr">
        <is>
          <t>20486973219</t>
        </is>
      </c>
      <c r="B1697" t="inlineStr">
        <is>
          <t>2024</t>
        </is>
      </c>
      <c r="C1697" t="inlineStr">
        <is>
          <t>9</t>
        </is>
      </c>
      <c r="D1697" t="inlineStr">
        <is>
          <t>118</t>
        </is>
      </c>
      <c r="E1697" t="inlineStr">
        <is>
          <t>6982</t>
        </is>
      </c>
      <c r="F1697" t="inlineStr">
        <is>
          <t>NL</t>
        </is>
      </c>
      <c r="G1697" t="inlineStr">
        <is>
          <t>091128</t>
        </is>
      </c>
      <c r="H1697" t="inlineStr">
        <is>
          <t>18/09/2024</t>
        </is>
      </c>
      <c r="I1697" t="inlineStr">
        <is>
          <t>VERDE</t>
        </is>
      </c>
      <c r="J1697" t="inlineStr">
        <is>
          <t>http://www.aduanet.gob.pe/servlet/SgCDUI2?option=una&amp;n=40&amp;codaduana=118&amp;anoprese=2024&amp;numecorre=091128</t>
        </is>
      </c>
      <c r="K1697" t="inlineStr">
        <is>
          <t>2026-09-24T03:30:23.121799+00:00</t>
        </is>
      </c>
    </row>
    <row r="1698">
      <c r="A1698" t="inlineStr">
        <is>
          <t>20568071281</t>
        </is>
      </c>
      <c r="B1698" t="inlineStr">
        <is>
          <t>2024</t>
        </is>
      </c>
      <c r="C1698" t="inlineStr">
        <is>
          <t>8</t>
        </is>
      </c>
      <c r="D1698" t="inlineStr">
        <is>
          <t>118</t>
        </is>
      </c>
      <c r="E1698" t="inlineStr">
        <is>
          <t>4957</t>
        </is>
      </c>
      <c r="F1698" t="inlineStr">
        <is>
          <t>BE</t>
        </is>
      </c>
      <c r="G1698" t="inlineStr">
        <is>
          <t>084611</t>
        </is>
      </c>
      <c r="H1698" t="inlineStr">
        <is>
          <t>21/08/2024</t>
        </is>
      </c>
      <c r="I1698" t="inlineStr">
        <is>
          <t>VERDE</t>
        </is>
      </c>
      <c r="J1698" t="inlineStr">
        <is>
          <t>http://www.aduanet.gob.pe/servlet/SgCDUI2?option=una&amp;n=40&amp;codaduana=118&amp;anoprese=2024&amp;numecorre=084611</t>
        </is>
      </c>
      <c r="K1698" t="inlineStr">
        <is>
          <t>2026-09-24T03:30:23.846262+00:00</t>
        </is>
      </c>
    </row>
    <row r="1699">
      <c r="A1699" t="inlineStr">
        <is>
          <t>20568071281</t>
        </is>
      </c>
      <c r="B1699" t="inlineStr">
        <is>
          <t>2024</t>
        </is>
      </c>
      <c r="C1699" t="inlineStr">
        <is>
          <t>8</t>
        </is>
      </c>
      <c r="D1699" t="inlineStr">
        <is>
          <t>118</t>
        </is>
      </c>
      <c r="E1699" t="inlineStr">
        <is>
          <t>4957</t>
        </is>
      </c>
      <c r="F1699" t="inlineStr">
        <is>
          <t>BE</t>
        </is>
      </c>
      <c r="G1699" t="inlineStr">
        <is>
          <t>088265</t>
        </is>
      </c>
      <c r="H1699" t="inlineStr">
        <is>
          <t>29/08/2024</t>
        </is>
      </c>
      <c r="I1699" t="inlineStr">
        <is>
          <t>VERDE</t>
        </is>
      </c>
      <c r="J1699" t="inlineStr">
        <is>
          <t>http://www.aduanet.gob.pe/servlet/SgCDUI2?option=una&amp;n=40&amp;codaduana=118&amp;anoprese=2024&amp;numecorre=088265</t>
        </is>
      </c>
      <c r="K1699" t="inlineStr">
        <is>
          <t>2026-09-24T03:30:23.846262+00:00</t>
        </is>
      </c>
    </row>
    <row r="1700">
      <c r="A1700" t="inlineStr">
        <is>
          <t>20568071281</t>
        </is>
      </c>
      <c r="B1700" t="inlineStr">
        <is>
          <t>2024</t>
        </is>
      </c>
      <c r="C1700" t="inlineStr">
        <is>
          <t>1</t>
        </is>
      </c>
      <c r="D1700" t="inlineStr">
        <is>
          <t>118</t>
        </is>
      </c>
      <c r="E1700" t="inlineStr">
        <is>
          <t>4957</t>
        </is>
      </c>
      <c r="F1700" t="inlineStr">
        <is>
          <t>BE</t>
        </is>
      </c>
      <c r="G1700" t="inlineStr">
        <is>
          <t>000792</t>
        </is>
      </c>
      <c r="H1700" t="inlineStr">
        <is>
          <t>11/01/2024</t>
        </is>
      </c>
      <c r="I1700" t="inlineStr">
        <is>
          <t>VERDE</t>
        </is>
      </c>
      <c r="J1700" t="inlineStr">
        <is>
          <t>http://www.aduanet.gob.pe/servlet/SgCDUI2?option=una&amp;n=40&amp;codaduana=118&amp;anoprese=2024&amp;numecorre=000792</t>
        </is>
      </c>
      <c r="K1700" t="inlineStr">
        <is>
          <t>2026-09-24T03:30:24.557763+00:00</t>
        </is>
      </c>
    </row>
    <row r="1701">
      <c r="A1701" t="inlineStr">
        <is>
          <t>20568071281</t>
        </is>
      </c>
      <c r="B1701" t="inlineStr">
        <is>
          <t>2024</t>
        </is>
      </c>
      <c r="C1701" t="inlineStr">
        <is>
          <t>1</t>
        </is>
      </c>
      <c r="D1701" t="inlineStr">
        <is>
          <t>118</t>
        </is>
      </c>
      <c r="E1701" t="inlineStr">
        <is>
          <t>4957</t>
        </is>
      </c>
      <c r="F1701" t="inlineStr">
        <is>
          <t>DE</t>
        </is>
      </c>
      <c r="G1701" t="inlineStr">
        <is>
          <t>000789</t>
        </is>
      </c>
      <c r="H1701" t="inlineStr">
        <is>
          <t>10/01/2024</t>
        </is>
      </c>
      <c r="I1701" t="inlineStr">
        <is>
          <t>VERDE</t>
        </is>
      </c>
      <c r="J1701" t="inlineStr">
        <is>
          <t>http://www.aduanet.gob.pe/servlet/SgCDUI2?option=una&amp;n=40&amp;codaduana=118&amp;anoprese=2024&amp;numecorre=000789</t>
        </is>
      </c>
      <c r="K1701" t="inlineStr">
        <is>
          <t>2026-09-24T03:30:25.274805+00:00</t>
        </is>
      </c>
    </row>
    <row r="1702">
      <c r="A1702" t="inlineStr">
        <is>
          <t>20568071281</t>
        </is>
      </c>
      <c r="B1702" t="inlineStr">
        <is>
          <t>2024</t>
        </is>
      </c>
      <c r="C1702" t="inlineStr">
        <is>
          <t>6</t>
        </is>
      </c>
      <c r="D1702" t="inlineStr">
        <is>
          <t>118</t>
        </is>
      </c>
      <c r="E1702" t="inlineStr">
        <is>
          <t>4957</t>
        </is>
      </c>
      <c r="F1702" t="inlineStr">
        <is>
          <t>DE</t>
        </is>
      </c>
      <c r="G1702" t="inlineStr">
        <is>
          <t>059690</t>
        </is>
      </c>
      <c r="H1702" t="inlineStr">
        <is>
          <t>27/06/2024</t>
        </is>
      </c>
      <c r="I1702" t="inlineStr">
        <is>
          <t>VERDE</t>
        </is>
      </c>
      <c r="J1702" t="inlineStr">
        <is>
          <t>http://www.aduanet.gob.pe/servlet/SgCDUI2?option=una&amp;n=40&amp;codaduana=118&amp;anoprese=2024&amp;numecorre=059690</t>
        </is>
      </c>
      <c r="K1702" t="inlineStr">
        <is>
          <t>2026-09-24T03:30:25.982776+00:00</t>
        </is>
      </c>
    </row>
    <row r="1703">
      <c r="A1703" t="inlineStr">
        <is>
          <t>20568071281</t>
        </is>
      </c>
      <c r="B1703" t="inlineStr">
        <is>
          <t>2024</t>
        </is>
      </c>
      <c r="C1703" t="inlineStr">
        <is>
          <t>3</t>
        </is>
      </c>
      <c r="D1703" t="inlineStr">
        <is>
          <t>118</t>
        </is>
      </c>
      <c r="E1703" t="inlineStr">
        <is>
          <t>4957</t>
        </is>
      </c>
      <c r="F1703" t="inlineStr">
        <is>
          <t>BE</t>
        </is>
      </c>
      <c r="G1703" t="inlineStr">
        <is>
          <t>016852</t>
        </is>
      </c>
      <c r="H1703" t="inlineStr">
        <is>
          <t>06/03/2024</t>
        </is>
      </c>
      <c r="I1703" t="inlineStr">
        <is>
          <t>VERDE</t>
        </is>
      </c>
      <c r="J1703" t="inlineStr">
        <is>
          <t>http://www.aduanet.gob.pe/servlet/SgCDUI2?option=una&amp;n=40&amp;codaduana=118&amp;anoprese=2024&amp;numecorre=016852</t>
        </is>
      </c>
      <c r="K1703" t="inlineStr">
        <is>
          <t>2026-09-24T03:30:26.599699+00:00</t>
        </is>
      </c>
    </row>
    <row r="1704">
      <c r="A1704" t="inlineStr">
        <is>
          <t>20568071281</t>
        </is>
      </c>
      <c r="B1704" t="inlineStr">
        <is>
          <t>2024</t>
        </is>
      </c>
      <c r="C1704" t="inlineStr">
        <is>
          <t>3</t>
        </is>
      </c>
      <c r="D1704" t="inlineStr">
        <is>
          <t>118</t>
        </is>
      </c>
      <c r="E1704" t="inlineStr">
        <is>
          <t>4957</t>
        </is>
      </c>
      <c r="F1704" t="inlineStr">
        <is>
          <t>BE</t>
        </is>
      </c>
      <c r="G1704" t="inlineStr">
        <is>
          <t>016875</t>
        </is>
      </c>
      <c r="H1704" t="inlineStr">
        <is>
          <t>06/03/2024</t>
        </is>
      </c>
      <c r="I1704" t="inlineStr">
        <is>
          <t>VERDE</t>
        </is>
      </c>
      <c r="J1704" t="inlineStr">
        <is>
          <t>http://www.aduanet.gob.pe/servlet/SgCDUI2?option=una&amp;n=40&amp;codaduana=118&amp;anoprese=2024&amp;numecorre=016875</t>
        </is>
      </c>
      <c r="K1704" t="inlineStr">
        <is>
          <t>2026-09-24T03:30:26.599699+00:00</t>
        </is>
      </c>
    </row>
    <row r="1705">
      <c r="A1705" t="inlineStr">
        <is>
          <t>20568071281</t>
        </is>
      </c>
      <c r="B1705" t="inlineStr">
        <is>
          <t>2024</t>
        </is>
      </c>
      <c r="C1705" t="inlineStr">
        <is>
          <t>10</t>
        </is>
      </c>
      <c r="D1705" t="inlineStr">
        <is>
          <t>118</t>
        </is>
      </c>
      <c r="E1705" t="inlineStr">
        <is>
          <t>4957</t>
        </is>
      </c>
      <c r="F1705" t="inlineStr">
        <is>
          <t>DE</t>
        </is>
      </c>
      <c r="G1705" t="inlineStr">
        <is>
          <t>101858</t>
        </is>
      </c>
      <c r="H1705" t="inlineStr">
        <is>
          <t>02/10/2024</t>
        </is>
      </c>
      <c r="I1705" t="inlineStr">
        <is>
          <t>VERDE</t>
        </is>
      </c>
      <c r="J1705" t="inlineStr">
        <is>
          <t>http://www.aduanet.gob.pe/servlet/SgCDUI2?option=una&amp;n=40&amp;codaduana=118&amp;anoprese=2024&amp;numecorre=101858</t>
        </is>
      </c>
      <c r="K1705" t="inlineStr">
        <is>
          <t>2026-09-24T03:30:27.322878+00:00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Vilsic Bocangel Bejar</dc:creator>
  <dcterms:created xmlns:dcterms="http://purl.org/dc/terms/" xmlns:xsi="http://www.w3.org/2001/XMLSchema-instance" xsi:type="dcterms:W3CDTF">2026-07-04T01:50:00Z</dcterms:created>
  <dcterms:modified xmlns:dcterms="http://purl.org/dc/terms/" xmlns:xsi="http://www.w3.org/2001/XMLSchema-instance" xsi:type="dcterms:W3CDTF">2026-09-24T12:22:06Z</dcterms:modified>
  <cp:lastModifiedBy>Ricardo Cuba</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8FF217E9D90B41B58141DE12322634CC_12</vt:lpwstr>
  </property>
  <property name="KSOProductBuildVer" fmtid="{D5CDD505-2E9C-101B-9397-08002B2CF9AE}" pid="3">
    <vt:lpwstr xmlns:vt="http://schemas.openxmlformats.org/officeDocument/2006/docPropsVTypes">2058-12.1.0.28485</vt:lpwstr>
  </property>
  <property name="CalculationRule" fmtid="{D5CDD505-2E9C-101B-9397-08002B2CF9AE}" pid="4">
    <vt:i4 xmlns:vt="http://schemas.openxmlformats.org/officeDocument/2006/docPropsVTypes">0</vt:i4>
  </property>
</Properties>
</file>